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46E7ED5A-CC06-48C4-A513-570903303CCA}" xr6:coauthVersionLast="47" xr6:coauthVersionMax="47" xr10:uidLastSave="{00000000-0000-0000-0000-000000000000}"/>
  <bookViews>
    <workbookView xWindow="-108" yWindow="-108" windowWidth="23256" windowHeight="12576" xr2:uid="{BB4642F2-C6B8-4ECD-B48E-0C76E4573192}"/>
  </bookViews>
  <sheets>
    <sheet name="2018 Store Detail" sheetId="11" r:id="rId1"/>
    <sheet name="Store Recap" sheetId="2" r:id="rId2"/>
    <sheet name="Pick_Lists" sheetId="10" r:id="rId3"/>
    <sheet name="Employee Recap" sheetId="9" r:id="rId4"/>
    <sheet name="YoY 19 v 18" sheetId="1" r:id="rId5"/>
    <sheet name="Cal_Date" sheetId="4" r:id="rId6"/>
    <sheet name="Market" sheetId="3" r:id="rId7"/>
    <sheet name="Employee_ID" sheetId="6" r:id="rId8"/>
    <sheet name="Employee_Allocation" sheetId="7" r:id="rId9"/>
    <sheet name="Employee_Rates" sheetId="8" r:id="rId10"/>
  </sheets>
  <definedNames>
    <definedName name="_xlnm._FilterDatabase" localSheetId="4" hidden="1">'YoY 19 v 18'!$A$1:$Z$10914</definedName>
    <definedName name="_xlnm.Print_Area" localSheetId="0">'2018 Store Detail'!$A$1:$S$6</definedName>
    <definedName name="_xlnm.Print_Area" localSheetId="3">'Employee Recap'!$A$1:$M$10</definedName>
    <definedName name="_xlnm.Print_Area" localSheetId="1">'Store Recap'!$A$1:$S$6</definedName>
    <definedName name="_xlnm.Print_Titles" localSheetId="0">'2018 Store Detail'!$1:$5</definedName>
    <definedName name="_xlnm.Print_Titles" localSheetId="3">'Employee Recap'!$1:$9</definedName>
    <definedName name="_xlnm.Print_Titles" localSheetId="1">'Store Recap'!$1:$5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5" i="11" l="1"/>
  <c r="C45" i="11"/>
  <c r="D44" i="11"/>
  <c r="C44" i="11"/>
  <c r="O6" i="11"/>
  <c r="O7" i="11"/>
  <c r="O8" i="11"/>
  <c r="O9" i="11"/>
  <c r="O10" i="11"/>
  <c r="O11" i="11"/>
  <c r="O12" i="11"/>
  <c r="O13" i="11"/>
  <c r="O14" i="11"/>
  <c r="O15" i="11"/>
  <c r="O16" i="11"/>
  <c r="O17" i="11"/>
  <c r="D40" i="11"/>
  <c r="C40" i="11"/>
  <c r="D39" i="11"/>
  <c r="C39" i="11"/>
  <c r="D38" i="11"/>
  <c r="C38" i="11"/>
  <c r="AB34" i="11"/>
  <c r="AA34" i="11"/>
  <c r="P34" i="11"/>
  <c r="J34" i="11"/>
  <c r="V34" i="11"/>
  <c r="O34" i="11"/>
  <c r="I34" i="11"/>
  <c r="U34" i="11"/>
  <c r="R34" i="11"/>
  <c r="Q34" i="11"/>
  <c r="D34" i="11"/>
  <c r="C34" i="11"/>
  <c r="S33" i="11"/>
  <c r="R33" i="11"/>
  <c r="Q33" i="11"/>
  <c r="G33" i="11"/>
  <c r="F33" i="11"/>
  <c r="S32" i="11"/>
  <c r="R32" i="11"/>
  <c r="Q32" i="11"/>
  <c r="G32" i="11"/>
  <c r="F32" i="11"/>
  <c r="S31" i="11"/>
  <c r="R31" i="11"/>
  <c r="Q31" i="11"/>
  <c r="G31" i="11"/>
  <c r="F31" i="11"/>
  <c r="S30" i="11"/>
  <c r="R30" i="11"/>
  <c r="Q30" i="11"/>
  <c r="G30" i="11"/>
  <c r="F30" i="11"/>
  <c r="S29" i="11"/>
  <c r="R29" i="11"/>
  <c r="Q29" i="11"/>
  <c r="G29" i="11"/>
  <c r="F29" i="11"/>
  <c r="X28" i="11"/>
  <c r="W28" i="11"/>
  <c r="S28" i="11"/>
  <c r="R28" i="11"/>
  <c r="Q28" i="11"/>
  <c r="G28" i="11"/>
  <c r="F28" i="11"/>
  <c r="AB24" i="11"/>
  <c r="AA24" i="11"/>
  <c r="P24" i="11"/>
  <c r="J24" i="11"/>
  <c r="V24" i="11"/>
  <c r="O24" i="11"/>
  <c r="I24" i="11"/>
  <c r="U24" i="11"/>
  <c r="D24" i="11"/>
  <c r="C24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V18" i="11"/>
  <c r="O18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U18" i="11"/>
  <c r="R18" i="11"/>
  <c r="Q18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F18" i="11"/>
  <c r="E18" i="11"/>
  <c r="V17" i="11"/>
  <c r="U17" i="11"/>
  <c r="S17" i="11"/>
  <c r="R17" i="11"/>
  <c r="Q17" i="11"/>
  <c r="G17" i="11"/>
  <c r="V16" i="11"/>
  <c r="U16" i="11"/>
  <c r="S16" i="11"/>
  <c r="R16" i="11"/>
  <c r="Q16" i="11"/>
  <c r="G16" i="11"/>
  <c r="V15" i="11"/>
  <c r="U15" i="11"/>
  <c r="S15" i="11"/>
  <c r="R15" i="11"/>
  <c r="Q15" i="11"/>
  <c r="G15" i="11"/>
  <c r="V14" i="11"/>
  <c r="U14" i="11"/>
  <c r="S14" i="11"/>
  <c r="R14" i="11"/>
  <c r="Q14" i="11"/>
  <c r="G14" i="11"/>
  <c r="V13" i="11"/>
  <c r="U13" i="11"/>
  <c r="S13" i="11"/>
  <c r="R13" i="11"/>
  <c r="Q13" i="11"/>
  <c r="G13" i="11"/>
  <c r="V12" i="11"/>
  <c r="U12" i="11"/>
  <c r="S12" i="11"/>
  <c r="R12" i="11"/>
  <c r="Q12" i="11"/>
  <c r="G12" i="11"/>
  <c r="V11" i="11"/>
  <c r="U11" i="11"/>
  <c r="S11" i="11"/>
  <c r="R11" i="11"/>
  <c r="Q11" i="11"/>
  <c r="G11" i="11"/>
  <c r="V10" i="11"/>
  <c r="U10" i="11"/>
  <c r="S10" i="11"/>
  <c r="R10" i="11"/>
  <c r="Q10" i="11"/>
  <c r="G10" i="11"/>
  <c r="V9" i="11"/>
  <c r="U9" i="11"/>
  <c r="S9" i="11"/>
  <c r="R9" i="11"/>
  <c r="Q9" i="11"/>
  <c r="G9" i="11"/>
  <c r="V8" i="11"/>
  <c r="U8" i="11"/>
  <c r="S8" i="11"/>
  <c r="R8" i="11"/>
  <c r="Q8" i="11"/>
  <c r="G8" i="11"/>
  <c r="V7" i="11"/>
  <c r="U7" i="11"/>
  <c r="S7" i="11"/>
  <c r="R7" i="11"/>
  <c r="Q7" i="11"/>
  <c r="G7" i="11"/>
  <c r="V6" i="11"/>
  <c r="U6" i="11"/>
  <c r="S6" i="11"/>
  <c r="R6" i="11"/>
  <c r="Q6" i="11"/>
  <c r="G6" i="11"/>
  <c r="C40" i="2"/>
  <c r="C39" i="2"/>
  <c r="C38" i="2"/>
  <c r="D38" i="2"/>
  <c r="D40" i="2"/>
  <c r="D39" i="2"/>
  <c r="S7" i="2"/>
  <c r="S8" i="2"/>
  <c r="S9" i="2"/>
  <c r="S10" i="2"/>
  <c r="S11" i="2"/>
  <c r="S12" i="2"/>
  <c r="S13" i="2"/>
  <c r="S14" i="2"/>
  <c r="S15" i="2"/>
  <c r="S16" i="2"/>
  <c r="S17" i="2"/>
  <c r="S6" i="2"/>
  <c r="R7" i="2"/>
  <c r="R8" i="2"/>
  <c r="R9" i="2"/>
  <c r="R10" i="2"/>
  <c r="R11" i="2"/>
  <c r="R12" i="2"/>
  <c r="R13" i="2"/>
  <c r="R14" i="2"/>
  <c r="R15" i="2"/>
  <c r="R16" i="2"/>
  <c r="R17" i="2"/>
  <c r="R6" i="2"/>
  <c r="Q7" i="2"/>
  <c r="Q8" i="2"/>
  <c r="Q9" i="2"/>
  <c r="Q10" i="2"/>
  <c r="Q11" i="2"/>
  <c r="Q12" i="2"/>
  <c r="Q13" i="2"/>
  <c r="Q14" i="2"/>
  <c r="Q15" i="2"/>
  <c r="Q16" i="2"/>
  <c r="Q17" i="2"/>
  <c r="Q6" i="2"/>
  <c r="C45" i="2"/>
  <c r="C44" i="2"/>
  <c r="D45" i="2"/>
  <c r="D44" i="2"/>
  <c r="O34" i="2"/>
  <c r="P34" i="2"/>
  <c r="R34" i="2"/>
  <c r="R29" i="2"/>
  <c r="R30" i="2"/>
  <c r="R31" i="2"/>
  <c r="R32" i="2"/>
  <c r="R33" i="2"/>
  <c r="R28" i="2"/>
  <c r="Q34" i="2"/>
  <c r="Q29" i="2"/>
  <c r="Q30" i="2"/>
  <c r="Q31" i="2"/>
  <c r="Q32" i="2"/>
  <c r="Q33" i="2"/>
  <c r="Q28" i="2"/>
  <c r="X28" i="2"/>
  <c r="W28" i="2"/>
  <c r="C34" i="2"/>
  <c r="G29" i="2"/>
  <c r="G30" i="2"/>
  <c r="G31" i="2"/>
  <c r="G32" i="2"/>
  <c r="G33" i="2"/>
  <c r="G28" i="2"/>
  <c r="S29" i="2"/>
  <c r="S30" i="2"/>
  <c r="S31" i="2"/>
  <c r="S32" i="2"/>
  <c r="S33" i="2"/>
  <c r="S28" i="2"/>
  <c r="C7" i="2"/>
  <c r="C6" i="2"/>
  <c r="C8" i="2"/>
  <c r="C9" i="2"/>
  <c r="C10" i="2"/>
  <c r="C11" i="2"/>
  <c r="C12" i="2"/>
  <c r="C13" i="2"/>
  <c r="C14" i="2"/>
  <c r="C15" i="2"/>
  <c r="C16" i="2"/>
  <c r="C17" i="2"/>
  <c r="C18" i="2"/>
  <c r="G7" i="2"/>
  <c r="G8" i="2"/>
  <c r="G9" i="2"/>
  <c r="G10" i="2"/>
  <c r="G11" i="2"/>
  <c r="G12" i="2"/>
  <c r="G13" i="2"/>
  <c r="G14" i="2"/>
  <c r="G15" i="2"/>
  <c r="G16" i="2"/>
  <c r="G17" i="2"/>
  <c r="G6" i="2"/>
  <c r="F29" i="2"/>
  <c r="F30" i="2"/>
  <c r="F31" i="2"/>
  <c r="F32" i="2"/>
  <c r="F33" i="2"/>
  <c r="F28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R18" i="2"/>
  <c r="Q18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F18" i="2"/>
  <c r="E18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V17" i="2"/>
  <c r="U17" i="2"/>
  <c r="V16" i="2"/>
  <c r="U16" i="2"/>
  <c r="V15" i="2"/>
  <c r="U15" i="2"/>
  <c r="V14" i="2"/>
  <c r="U14" i="2"/>
  <c r="V13" i="2"/>
  <c r="U13" i="2"/>
  <c r="V12" i="2"/>
  <c r="U12" i="2"/>
  <c r="V11" i="2"/>
  <c r="U11" i="2"/>
  <c r="V10" i="2"/>
  <c r="U10" i="2"/>
  <c r="V9" i="2"/>
  <c r="U9" i="2"/>
  <c r="V8" i="2"/>
  <c r="U8" i="2"/>
  <c r="V7" i="2"/>
  <c r="U7" i="2"/>
  <c r="V6" i="2"/>
  <c r="U6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V18" i="2"/>
  <c r="U18" i="2"/>
  <c r="P24" i="2"/>
  <c r="J24" i="2"/>
  <c r="V24" i="2"/>
  <c r="O24" i="2"/>
  <c r="I24" i="2"/>
  <c r="U24" i="2"/>
  <c r="J34" i="2"/>
  <c r="V34" i="2"/>
  <c r="I34" i="2"/>
  <c r="U34" i="2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" i="8"/>
  <c r="I3" i="8"/>
  <c r="J3" i="8"/>
  <c r="I4" i="8"/>
  <c r="J4" i="8"/>
  <c r="I5" i="8"/>
  <c r="J5" i="8"/>
  <c r="I6" i="8"/>
  <c r="J6" i="8"/>
  <c r="I7" i="8"/>
  <c r="J7" i="8"/>
  <c r="I8" i="8"/>
  <c r="J8" i="8"/>
  <c r="I9" i="8"/>
  <c r="J9" i="8"/>
  <c r="I10" i="8"/>
  <c r="J10" i="8"/>
  <c r="I11" i="8"/>
  <c r="J11" i="8"/>
  <c r="I12" i="8"/>
  <c r="J12" i="8"/>
  <c r="I13" i="8"/>
  <c r="J13" i="8"/>
  <c r="I14" i="8"/>
  <c r="J14" i="8"/>
  <c r="I15" i="8"/>
  <c r="J15" i="8"/>
  <c r="I16" i="8"/>
  <c r="J16" i="8"/>
  <c r="I17" i="8"/>
  <c r="J17" i="8"/>
  <c r="I18" i="8"/>
  <c r="J18" i="8"/>
  <c r="I19" i="8"/>
  <c r="J19" i="8"/>
  <c r="I20" i="8"/>
  <c r="J20" i="8"/>
  <c r="I21" i="8"/>
  <c r="J21" i="8"/>
  <c r="I22" i="8"/>
  <c r="J22" i="8"/>
  <c r="I23" i="8"/>
  <c r="J23" i="8"/>
  <c r="I24" i="8"/>
  <c r="J24" i="8"/>
  <c r="I25" i="8"/>
  <c r="J25" i="8"/>
  <c r="I26" i="8"/>
  <c r="J26" i="8"/>
  <c r="I27" i="8"/>
  <c r="J27" i="8"/>
  <c r="J2" i="8"/>
  <c r="I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E3" i="6"/>
  <c r="F3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F2" i="6"/>
  <c r="E2" i="6"/>
  <c r="D2" i="6"/>
  <c r="AB34" i="2"/>
  <c r="AA34" i="2"/>
  <c r="AB24" i="2"/>
  <c r="AA24" i="2"/>
  <c r="G3" i="8" a="1"/>
  <c r="G3" i="8"/>
  <c r="G4" i="8" a="1"/>
  <c r="G4" i="8"/>
  <c r="G5" i="8" a="1"/>
  <c r="G5" i="8"/>
  <c r="G6" i="8" a="1"/>
  <c r="G6" i="8"/>
  <c r="G7" i="8" a="1"/>
  <c r="G7" i="8"/>
  <c r="G8" i="8" a="1"/>
  <c r="G8" i="8"/>
  <c r="G9" i="8" a="1"/>
  <c r="G9" i="8"/>
  <c r="G10" i="8" a="1"/>
  <c r="G10" i="8"/>
  <c r="G11" i="8" a="1"/>
  <c r="G11" i="8"/>
  <c r="G12" i="8" a="1"/>
  <c r="G12" i="8"/>
  <c r="G13" i="8" a="1"/>
  <c r="G13" i="8"/>
  <c r="G14" i="8" a="1"/>
  <c r="G14" i="8"/>
  <c r="G15" i="8" a="1"/>
  <c r="G15" i="8"/>
  <c r="G16" i="8" a="1"/>
  <c r="G16" i="8"/>
  <c r="G17" i="8" a="1"/>
  <c r="G17" i="8"/>
  <c r="G18" i="8" a="1"/>
  <c r="G18" i="8"/>
  <c r="G19" i="8" a="1"/>
  <c r="G19" i="8"/>
  <c r="G20" i="8" a="1"/>
  <c r="G20" i="8"/>
  <c r="G21" i="8" a="1"/>
  <c r="G21" i="8"/>
  <c r="G22" i="8" a="1"/>
  <c r="G22" i="8"/>
  <c r="G23" i="8" a="1"/>
  <c r="G23" i="8"/>
  <c r="G24" i="8" a="1"/>
  <c r="G24" i="8"/>
  <c r="G25" i="8" a="1"/>
  <c r="G25" i="8"/>
  <c r="G26" i="8" a="1"/>
  <c r="G26" i="8"/>
  <c r="G27" i="8" a="1"/>
  <c r="G27" i="8"/>
  <c r="G2" i="8" a="1"/>
  <c r="G2" i="8"/>
  <c r="AB3" i="1"/>
  <c r="AC3" i="1"/>
  <c r="AB4" i="1"/>
  <c r="AC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B63" i="1"/>
  <c r="AC63" i="1"/>
  <c r="AB64" i="1"/>
  <c r="AC64" i="1"/>
  <c r="AB65" i="1"/>
  <c r="AC65" i="1"/>
  <c r="AB66" i="1"/>
  <c r="AC66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74" i="1"/>
  <c r="AC74" i="1"/>
  <c r="AB75" i="1"/>
  <c r="AC75" i="1"/>
  <c r="AB76" i="1"/>
  <c r="AC76" i="1"/>
  <c r="AB77" i="1"/>
  <c r="AC77" i="1"/>
  <c r="AB78" i="1"/>
  <c r="AC78" i="1"/>
  <c r="AB79" i="1"/>
  <c r="AC79" i="1"/>
  <c r="AB80" i="1"/>
  <c r="AC80" i="1"/>
  <c r="AB81" i="1"/>
  <c r="AC81" i="1"/>
  <c r="AB82" i="1"/>
  <c r="AC82" i="1"/>
  <c r="AB83" i="1"/>
  <c r="AC83" i="1"/>
  <c r="AB84" i="1"/>
  <c r="AC84" i="1"/>
  <c r="AB85" i="1"/>
  <c r="AC85" i="1"/>
  <c r="AB86" i="1"/>
  <c r="AC86" i="1"/>
  <c r="AB87" i="1"/>
  <c r="AC87" i="1"/>
  <c r="AB88" i="1"/>
  <c r="AC88" i="1"/>
  <c r="AB89" i="1"/>
  <c r="AC89" i="1"/>
  <c r="AB90" i="1"/>
  <c r="AC90" i="1"/>
  <c r="AB91" i="1"/>
  <c r="AC91" i="1"/>
  <c r="AB92" i="1"/>
  <c r="AC92" i="1"/>
  <c r="AB93" i="1"/>
  <c r="AC93" i="1"/>
  <c r="AB94" i="1"/>
  <c r="AC94" i="1"/>
  <c r="AB95" i="1"/>
  <c r="AC95" i="1"/>
  <c r="AB96" i="1"/>
  <c r="AC96" i="1"/>
  <c r="AB97" i="1"/>
  <c r="AC97" i="1"/>
  <c r="AB98" i="1"/>
  <c r="AC98" i="1"/>
  <c r="AB99" i="1"/>
  <c r="AC99" i="1"/>
  <c r="AB100" i="1"/>
  <c r="AC100" i="1"/>
  <c r="AB101" i="1"/>
  <c r="AC101" i="1"/>
  <c r="AB102" i="1"/>
  <c r="AC102" i="1"/>
  <c r="AB103" i="1"/>
  <c r="AC103" i="1"/>
  <c r="AB104" i="1"/>
  <c r="AC104" i="1"/>
  <c r="AB105" i="1"/>
  <c r="AC105" i="1"/>
  <c r="AB106" i="1"/>
  <c r="AC106" i="1"/>
  <c r="AB107" i="1"/>
  <c r="AC107" i="1"/>
  <c r="AB108" i="1"/>
  <c r="AC108" i="1"/>
  <c r="AB109" i="1"/>
  <c r="AC109" i="1"/>
  <c r="AB110" i="1"/>
  <c r="AC110" i="1"/>
  <c r="AB111" i="1"/>
  <c r="AC111" i="1"/>
  <c r="AB112" i="1"/>
  <c r="AC112" i="1"/>
  <c r="AB113" i="1"/>
  <c r="AC113" i="1"/>
  <c r="AB114" i="1"/>
  <c r="AC114" i="1"/>
  <c r="AB115" i="1"/>
  <c r="AC115" i="1"/>
  <c r="AB116" i="1"/>
  <c r="AC116" i="1"/>
  <c r="AB117" i="1"/>
  <c r="AC117" i="1"/>
  <c r="AB118" i="1"/>
  <c r="AC118" i="1"/>
  <c r="AB119" i="1"/>
  <c r="AC119" i="1"/>
  <c r="AB120" i="1"/>
  <c r="AC120" i="1"/>
  <c r="AB121" i="1"/>
  <c r="AC121" i="1"/>
  <c r="AB122" i="1"/>
  <c r="AC122" i="1"/>
  <c r="AB123" i="1"/>
  <c r="AC123" i="1"/>
  <c r="AB124" i="1"/>
  <c r="AC124" i="1"/>
  <c r="AB125" i="1"/>
  <c r="AC125" i="1"/>
  <c r="AB126" i="1"/>
  <c r="AC126" i="1"/>
  <c r="AB127" i="1"/>
  <c r="AC127" i="1"/>
  <c r="AB128" i="1"/>
  <c r="AC128" i="1"/>
  <c r="AB129" i="1"/>
  <c r="AC129" i="1"/>
  <c r="AB130" i="1"/>
  <c r="AC130" i="1"/>
  <c r="AB131" i="1"/>
  <c r="AC131" i="1"/>
  <c r="AB132" i="1"/>
  <c r="AC132" i="1"/>
  <c r="AB133" i="1"/>
  <c r="AC133" i="1"/>
  <c r="AB134" i="1"/>
  <c r="AC134" i="1"/>
  <c r="AB135" i="1"/>
  <c r="AC135" i="1"/>
  <c r="AB136" i="1"/>
  <c r="AC136" i="1"/>
  <c r="AB137" i="1"/>
  <c r="AC137" i="1"/>
  <c r="AB138" i="1"/>
  <c r="AC138" i="1"/>
  <c r="AB139" i="1"/>
  <c r="AC139" i="1"/>
  <c r="AB140" i="1"/>
  <c r="AC140" i="1"/>
  <c r="AB141" i="1"/>
  <c r="AC141" i="1"/>
  <c r="AB142" i="1"/>
  <c r="AC142" i="1"/>
  <c r="AB143" i="1"/>
  <c r="AC143" i="1"/>
  <c r="AB144" i="1"/>
  <c r="AC144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B190" i="1"/>
  <c r="AC190" i="1"/>
  <c r="AB191" i="1"/>
  <c r="AC191" i="1"/>
  <c r="AB192" i="1"/>
  <c r="AC192" i="1"/>
  <c r="AB193" i="1"/>
  <c r="AC193" i="1"/>
  <c r="AB194" i="1"/>
  <c r="AC194" i="1"/>
  <c r="AB195" i="1"/>
  <c r="AC195" i="1"/>
  <c r="AB196" i="1"/>
  <c r="AC196" i="1"/>
  <c r="AB197" i="1"/>
  <c r="AC197" i="1"/>
  <c r="AB198" i="1"/>
  <c r="AC198" i="1"/>
  <c r="AB199" i="1"/>
  <c r="AC199" i="1"/>
  <c r="AB200" i="1"/>
  <c r="AC200" i="1"/>
  <c r="AB201" i="1"/>
  <c r="AC201" i="1"/>
  <c r="AB202" i="1"/>
  <c r="AC202" i="1"/>
  <c r="AB203" i="1"/>
  <c r="AC203" i="1"/>
  <c r="AB204" i="1"/>
  <c r="AC204" i="1"/>
  <c r="AB205" i="1"/>
  <c r="AC205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214" i="1"/>
  <c r="AC214" i="1"/>
  <c r="AB215" i="1"/>
  <c r="AC215" i="1"/>
  <c r="AB216" i="1"/>
  <c r="AC216" i="1"/>
  <c r="AB217" i="1"/>
  <c r="AC217" i="1"/>
  <c r="AB218" i="1"/>
  <c r="AC218" i="1"/>
  <c r="AB219" i="1"/>
  <c r="AC219" i="1"/>
  <c r="AB220" i="1"/>
  <c r="AC220" i="1"/>
  <c r="AB221" i="1"/>
  <c r="AC221" i="1"/>
  <c r="AB222" i="1"/>
  <c r="AC222" i="1"/>
  <c r="AB223" i="1"/>
  <c r="AC223" i="1"/>
  <c r="AB224" i="1"/>
  <c r="AC224" i="1"/>
  <c r="AB225" i="1"/>
  <c r="AC225" i="1"/>
  <c r="AB226" i="1"/>
  <c r="AC226" i="1"/>
  <c r="AB227" i="1"/>
  <c r="AC227" i="1"/>
  <c r="AB228" i="1"/>
  <c r="AC228" i="1"/>
  <c r="AB229" i="1"/>
  <c r="AC229" i="1"/>
  <c r="AB230" i="1"/>
  <c r="AC230" i="1"/>
  <c r="AB231" i="1"/>
  <c r="AC231" i="1"/>
  <c r="AB232" i="1"/>
  <c r="AC232" i="1"/>
  <c r="AB233" i="1"/>
  <c r="AC233" i="1"/>
  <c r="AB234" i="1"/>
  <c r="AC234" i="1"/>
  <c r="AB235" i="1"/>
  <c r="AC235" i="1"/>
  <c r="AB236" i="1"/>
  <c r="AC236" i="1"/>
  <c r="AB237" i="1"/>
  <c r="AC237" i="1"/>
  <c r="AB238" i="1"/>
  <c r="AC238" i="1"/>
  <c r="AB239" i="1"/>
  <c r="AC239" i="1"/>
  <c r="AB240" i="1"/>
  <c r="AC240" i="1"/>
  <c r="AB241" i="1"/>
  <c r="AC241" i="1"/>
  <c r="AB242" i="1"/>
  <c r="AC242" i="1"/>
  <c r="AB243" i="1"/>
  <c r="AC243" i="1"/>
  <c r="AB244" i="1"/>
  <c r="AC244" i="1"/>
  <c r="AB245" i="1"/>
  <c r="AC245" i="1"/>
  <c r="AB246" i="1"/>
  <c r="AC246" i="1"/>
  <c r="AB247" i="1"/>
  <c r="AC247" i="1"/>
  <c r="AB248" i="1"/>
  <c r="AC248" i="1"/>
  <c r="AB249" i="1"/>
  <c r="AC249" i="1"/>
  <c r="AB250" i="1"/>
  <c r="AC250" i="1"/>
  <c r="AB251" i="1"/>
  <c r="AC251" i="1"/>
  <c r="AB252" i="1"/>
  <c r="AC252" i="1"/>
  <c r="AB253" i="1"/>
  <c r="AC253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260" i="1"/>
  <c r="AC260" i="1"/>
  <c r="AB261" i="1"/>
  <c r="AC261" i="1"/>
  <c r="AB262" i="1"/>
  <c r="AC262" i="1"/>
  <c r="AB263" i="1"/>
  <c r="AC263" i="1"/>
  <c r="AB264" i="1"/>
  <c r="AC264" i="1"/>
  <c r="AB265" i="1"/>
  <c r="AC265" i="1"/>
  <c r="AB266" i="1"/>
  <c r="AC266" i="1"/>
  <c r="AB267" i="1"/>
  <c r="AC267" i="1"/>
  <c r="AB268" i="1"/>
  <c r="AC268" i="1"/>
  <c r="AB269" i="1"/>
  <c r="AC269" i="1"/>
  <c r="AB270" i="1"/>
  <c r="AC270" i="1"/>
  <c r="AB271" i="1"/>
  <c r="AC271" i="1"/>
  <c r="AB272" i="1"/>
  <c r="AC272" i="1"/>
  <c r="AB273" i="1"/>
  <c r="AC273" i="1"/>
  <c r="AB274" i="1"/>
  <c r="AC274" i="1"/>
  <c r="AB275" i="1"/>
  <c r="AC275" i="1"/>
  <c r="AB276" i="1"/>
  <c r="AC276" i="1"/>
  <c r="AB277" i="1"/>
  <c r="AC277" i="1"/>
  <c r="AB278" i="1"/>
  <c r="AC278" i="1"/>
  <c r="AB279" i="1"/>
  <c r="AC279" i="1"/>
  <c r="AB280" i="1"/>
  <c r="AC280" i="1"/>
  <c r="AB281" i="1"/>
  <c r="AC281" i="1"/>
  <c r="AB282" i="1"/>
  <c r="AC282" i="1"/>
  <c r="AB283" i="1"/>
  <c r="AC283" i="1"/>
  <c r="AB284" i="1"/>
  <c r="AC284" i="1"/>
  <c r="AB285" i="1"/>
  <c r="AC285" i="1"/>
  <c r="AB286" i="1"/>
  <c r="AC286" i="1"/>
  <c r="AB287" i="1"/>
  <c r="AC287" i="1"/>
  <c r="AB288" i="1"/>
  <c r="AC288" i="1"/>
  <c r="AB289" i="1"/>
  <c r="AC289" i="1"/>
  <c r="AB290" i="1"/>
  <c r="AC290" i="1"/>
  <c r="AB291" i="1"/>
  <c r="AC291" i="1"/>
  <c r="AB292" i="1"/>
  <c r="AC292" i="1"/>
  <c r="AB293" i="1"/>
  <c r="AC293" i="1"/>
  <c r="AB294" i="1"/>
  <c r="AC294" i="1"/>
  <c r="AB295" i="1"/>
  <c r="AC295" i="1"/>
  <c r="AB296" i="1"/>
  <c r="AC296" i="1"/>
  <c r="AB297" i="1"/>
  <c r="AC297" i="1"/>
  <c r="AB298" i="1"/>
  <c r="AC298" i="1"/>
  <c r="AB299" i="1"/>
  <c r="AC299" i="1"/>
  <c r="AB300" i="1"/>
  <c r="AC300" i="1"/>
  <c r="AB301" i="1"/>
  <c r="AC301" i="1"/>
  <c r="AB302" i="1"/>
  <c r="AC302" i="1"/>
  <c r="AB303" i="1"/>
  <c r="AC303" i="1"/>
  <c r="AB304" i="1"/>
  <c r="AC304" i="1"/>
  <c r="AB305" i="1"/>
  <c r="AC305" i="1"/>
  <c r="AB306" i="1"/>
  <c r="AC306" i="1"/>
  <c r="AB307" i="1"/>
  <c r="AC307" i="1"/>
  <c r="AB308" i="1"/>
  <c r="AC308" i="1"/>
  <c r="AB309" i="1"/>
  <c r="AC309" i="1"/>
  <c r="AB310" i="1"/>
  <c r="AC310" i="1"/>
  <c r="AB311" i="1"/>
  <c r="AC311" i="1"/>
  <c r="AB312" i="1"/>
  <c r="AC312" i="1"/>
  <c r="AB313" i="1"/>
  <c r="AC313" i="1"/>
  <c r="AB314" i="1"/>
  <c r="AC314" i="1"/>
  <c r="AB315" i="1"/>
  <c r="AC315" i="1"/>
  <c r="AB316" i="1"/>
  <c r="AC316" i="1"/>
  <c r="AB317" i="1"/>
  <c r="AC317" i="1"/>
  <c r="AB318" i="1"/>
  <c r="AC318" i="1"/>
  <c r="AB319" i="1"/>
  <c r="AC319" i="1"/>
  <c r="AB320" i="1"/>
  <c r="AC320" i="1"/>
  <c r="AB321" i="1"/>
  <c r="AC321" i="1"/>
  <c r="AB322" i="1"/>
  <c r="AC322" i="1"/>
  <c r="AB323" i="1"/>
  <c r="AC323" i="1"/>
  <c r="AB324" i="1"/>
  <c r="AC324" i="1"/>
  <c r="AB325" i="1"/>
  <c r="AC325" i="1"/>
  <c r="AB326" i="1"/>
  <c r="AC326" i="1"/>
  <c r="AB327" i="1"/>
  <c r="AC327" i="1"/>
  <c r="AB328" i="1"/>
  <c r="AC328" i="1"/>
  <c r="AB329" i="1"/>
  <c r="AC329" i="1"/>
  <c r="AB330" i="1"/>
  <c r="AC330" i="1"/>
  <c r="AB331" i="1"/>
  <c r="AC331" i="1"/>
  <c r="AB332" i="1"/>
  <c r="AC332" i="1"/>
  <c r="AB333" i="1"/>
  <c r="AC333" i="1"/>
  <c r="AB334" i="1"/>
  <c r="AC334" i="1"/>
  <c r="AB335" i="1"/>
  <c r="AC335" i="1"/>
  <c r="AB336" i="1"/>
  <c r="AC336" i="1"/>
  <c r="AB337" i="1"/>
  <c r="AC337" i="1"/>
  <c r="AB338" i="1"/>
  <c r="AC338" i="1"/>
  <c r="AB339" i="1"/>
  <c r="AC339" i="1"/>
  <c r="AB340" i="1"/>
  <c r="AC340" i="1"/>
  <c r="AB341" i="1"/>
  <c r="AC341" i="1"/>
  <c r="AB342" i="1"/>
  <c r="AC342" i="1"/>
  <c r="AB343" i="1"/>
  <c r="AC343" i="1"/>
  <c r="AB344" i="1"/>
  <c r="AC344" i="1"/>
  <c r="AB345" i="1"/>
  <c r="AC345" i="1"/>
  <c r="AB346" i="1"/>
  <c r="AC346" i="1"/>
  <c r="AB347" i="1"/>
  <c r="AC347" i="1"/>
  <c r="AB348" i="1"/>
  <c r="AC348" i="1"/>
  <c r="AB349" i="1"/>
  <c r="AC349" i="1"/>
  <c r="AB350" i="1"/>
  <c r="AC350" i="1"/>
  <c r="AB351" i="1"/>
  <c r="AC351" i="1"/>
  <c r="AB352" i="1"/>
  <c r="AC352" i="1"/>
  <c r="AB353" i="1"/>
  <c r="AC353" i="1"/>
  <c r="AB354" i="1"/>
  <c r="AC354" i="1"/>
  <c r="AB355" i="1"/>
  <c r="AC35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368" i="1"/>
  <c r="AC368" i="1"/>
  <c r="AB369" i="1"/>
  <c r="AC369" i="1"/>
  <c r="AB370" i="1"/>
  <c r="AC370" i="1"/>
  <c r="AB371" i="1"/>
  <c r="AC371" i="1"/>
  <c r="AB372" i="1"/>
  <c r="AC372" i="1"/>
  <c r="AB373" i="1"/>
  <c r="AC373" i="1"/>
  <c r="AB374" i="1"/>
  <c r="AC374" i="1"/>
  <c r="AB375" i="1"/>
  <c r="AC375" i="1"/>
  <c r="AB376" i="1"/>
  <c r="AC376" i="1"/>
  <c r="AB377" i="1"/>
  <c r="AC377" i="1"/>
  <c r="AB378" i="1"/>
  <c r="AC378" i="1"/>
  <c r="AB379" i="1"/>
  <c r="AC379" i="1"/>
  <c r="AB380" i="1"/>
  <c r="AC380" i="1"/>
  <c r="AB381" i="1"/>
  <c r="AC381" i="1"/>
  <c r="AB382" i="1"/>
  <c r="AC382" i="1"/>
  <c r="AB383" i="1"/>
  <c r="AC383" i="1"/>
  <c r="AB384" i="1"/>
  <c r="AC384" i="1"/>
  <c r="AB385" i="1"/>
  <c r="AC385" i="1"/>
  <c r="AB386" i="1"/>
  <c r="AC386" i="1"/>
  <c r="AB387" i="1"/>
  <c r="AC387" i="1"/>
  <c r="AB388" i="1"/>
  <c r="AC388" i="1"/>
  <c r="AB389" i="1"/>
  <c r="AC389" i="1"/>
  <c r="AB390" i="1"/>
  <c r="AC390" i="1"/>
  <c r="AB391" i="1"/>
  <c r="AC391" i="1"/>
  <c r="AB392" i="1"/>
  <c r="AC392" i="1"/>
  <c r="AB393" i="1"/>
  <c r="AC393" i="1"/>
  <c r="AB394" i="1"/>
  <c r="AC394" i="1"/>
  <c r="AB395" i="1"/>
  <c r="AC395" i="1"/>
  <c r="AB396" i="1"/>
  <c r="AC396" i="1"/>
  <c r="AB397" i="1"/>
  <c r="AC397" i="1"/>
  <c r="AB398" i="1"/>
  <c r="AC398" i="1"/>
  <c r="AB399" i="1"/>
  <c r="AC399" i="1"/>
  <c r="AB400" i="1"/>
  <c r="AC400" i="1"/>
  <c r="AB401" i="1"/>
  <c r="AC401" i="1"/>
  <c r="AB402" i="1"/>
  <c r="AC402" i="1"/>
  <c r="AB403" i="1"/>
  <c r="AC403" i="1"/>
  <c r="AB404" i="1"/>
  <c r="AC404" i="1"/>
  <c r="AB405" i="1"/>
  <c r="AC405" i="1"/>
  <c r="AB406" i="1"/>
  <c r="AC406" i="1"/>
  <c r="AB407" i="1"/>
  <c r="AC407" i="1"/>
  <c r="AB408" i="1"/>
  <c r="AC408" i="1"/>
  <c r="AB409" i="1"/>
  <c r="AC409" i="1"/>
  <c r="AB410" i="1"/>
  <c r="AC410" i="1"/>
  <c r="AB411" i="1"/>
  <c r="AC411" i="1"/>
  <c r="AB412" i="1"/>
  <c r="AC412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B438" i="1"/>
  <c r="AC438" i="1"/>
  <c r="AB439" i="1"/>
  <c r="AC439" i="1"/>
  <c r="AB440" i="1"/>
  <c r="AC440" i="1"/>
  <c r="AB441" i="1"/>
  <c r="AC441" i="1"/>
  <c r="AB442" i="1"/>
  <c r="AC442" i="1"/>
  <c r="AB443" i="1"/>
  <c r="AC443" i="1"/>
  <c r="AB444" i="1"/>
  <c r="AC444" i="1"/>
  <c r="AB445" i="1"/>
  <c r="AC445" i="1"/>
  <c r="AB446" i="1"/>
  <c r="AC446" i="1"/>
  <c r="AB447" i="1"/>
  <c r="AC447" i="1"/>
  <c r="AB448" i="1"/>
  <c r="AC448" i="1"/>
  <c r="AB449" i="1"/>
  <c r="AC449" i="1"/>
  <c r="AB450" i="1"/>
  <c r="AC450" i="1"/>
  <c r="AB451" i="1"/>
  <c r="AC451" i="1"/>
  <c r="AB452" i="1"/>
  <c r="AC452" i="1"/>
  <c r="AB453" i="1"/>
  <c r="AC453" i="1"/>
  <c r="AB454" i="1"/>
  <c r="AC454" i="1"/>
  <c r="AB455" i="1"/>
  <c r="AC455" i="1"/>
  <c r="AB456" i="1"/>
  <c r="AC456" i="1"/>
  <c r="AB457" i="1"/>
  <c r="AC457" i="1"/>
  <c r="AB458" i="1"/>
  <c r="AC458" i="1"/>
  <c r="AB459" i="1"/>
  <c r="AC459" i="1"/>
  <c r="AB460" i="1"/>
  <c r="AC460" i="1"/>
  <c r="AB461" i="1"/>
  <c r="AC461" i="1"/>
  <c r="AB462" i="1"/>
  <c r="AC462" i="1"/>
  <c r="AB463" i="1"/>
  <c r="AC463" i="1"/>
  <c r="AB464" i="1"/>
  <c r="AC464" i="1"/>
  <c r="AB465" i="1"/>
  <c r="AC465" i="1"/>
  <c r="AB466" i="1"/>
  <c r="AC466" i="1"/>
  <c r="AB467" i="1"/>
  <c r="AC467" i="1"/>
  <c r="AB468" i="1"/>
  <c r="AC468" i="1"/>
  <c r="AB469" i="1"/>
  <c r="AC469" i="1"/>
  <c r="AB470" i="1"/>
  <c r="AC470" i="1"/>
  <c r="AB471" i="1"/>
  <c r="AC471" i="1"/>
  <c r="AB472" i="1"/>
  <c r="AC472" i="1"/>
  <c r="AB473" i="1"/>
  <c r="AC473" i="1"/>
  <c r="AB474" i="1"/>
  <c r="AC474" i="1"/>
  <c r="AB475" i="1"/>
  <c r="AC475" i="1"/>
  <c r="AB476" i="1"/>
  <c r="AC476" i="1"/>
  <c r="AB477" i="1"/>
  <c r="AC477" i="1"/>
  <c r="AB478" i="1"/>
  <c r="AC478" i="1"/>
  <c r="AB479" i="1"/>
  <c r="AC479" i="1"/>
  <c r="AB480" i="1"/>
  <c r="AC480" i="1"/>
  <c r="AB481" i="1"/>
  <c r="AC481" i="1"/>
  <c r="AB482" i="1"/>
  <c r="AC482" i="1"/>
  <c r="AB483" i="1"/>
  <c r="AC483" i="1"/>
  <c r="AB484" i="1"/>
  <c r="AC484" i="1"/>
  <c r="AB485" i="1"/>
  <c r="AC485" i="1"/>
  <c r="AB486" i="1"/>
  <c r="AC486" i="1"/>
  <c r="AB487" i="1"/>
  <c r="AC487" i="1"/>
  <c r="AB488" i="1"/>
  <c r="AC488" i="1"/>
  <c r="AB489" i="1"/>
  <c r="AC489" i="1"/>
  <c r="AB490" i="1"/>
  <c r="AC490" i="1"/>
  <c r="AB491" i="1"/>
  <c r="AC491" i="1"/>
  <c r="AB492" i="1"/>
  <c r="AC492" i="1"/>
  <c r="AB493" i="1"/>
  <c r="AC493" i="1"/>
  <c r="AB494" i="1"/>
  <c r="AC494" i="1"/>
  <c r="AB495" i="1"/>
  <c r="AC495" i="1"/>
  <c r="AB496" i="1"/>
  <c r="AC496" i="1"/>
  <c r="AB497" i="1"/>
  <c r="AC497" i="1"/>
  <c r="AB498" i="1"/>
  <c r="AC498" i="1"/>
  <c r="AB499" i="1"/>
  <c r="AC499" i="1"/>
  <c r="AB500" i="1"/>
  <c r="AC500" i="1"/>
  <c r="AB501" i="1"/>
  <c r="AC501" i="1"/>
  <c r="AB502" i="1"/>
  <c r="AC502" i="1"/>
  <c r="AB503" i="1"/>
  <c r="AC503" i="1"/>
  <c r="AB504" i="1"/>
  <c r="AC504" i="1"/>
  <c r="AB505" i="1"/>
  <c r="AC505" i="1"/>
  <c r="AB506" i="1"/>
  <c r="AC506" i="1"/>
  <c r="AB507" i="1"/>
  <c r="AC507" i="1"/>
  <c r="AB508" i="1"/>
  <c r="AC508" i="1"/>
  <c r="AB509" i="1"/>
  <c r="AC509" i="1"/>
  <c r="AB510" i="1"/>
  <c r="AC510" i="1"/>
  <c r="AB511" i="1"/>
  <c r="AC511" i="1"/>
  <c r="AB512" i="1"/>
  <c r="AC512" i="1"/>
  <c r="AB513" i="1"/>
  <c r="AC513" i="1"/>
  <c r="AB514" i="1"/>
  <c r="AC514" i="1"/>
  <c r="AB515" i="1"/>
  <c r="AC515" i="1"/>
  <c r="AB516" i="1"/>
  <c r="AC516" i="1"/>
  <c r="AB517" i="1"/>
  <c r="AC517" i="1"/>
  <c r="AB518" i="1"/>
  <c r="AC518" i="1"/>
  <c r="AB519" i="1"/>
  <c r="AC519" i="1"/>
  <c r="AB520" i="1"/>
  <c r="AC520" i="1"/>
  <c r="AB521" i="1"/>
  <c r="AC521" i="1"/>
  <c r="AB522" i="1"/>
  <c r="AC522" i="1"/>
  <c r="AB523" i="1"/>
  <c r="AC523" i="1"/>
  <c r="AB524" i="1"/>
  <c r="AC524" i="1"/>
  <c r="AB525" i="1"/>
  <c r="AC525" i="1"/>
  <c r="AB526" i="1"/>
  <c r="AC526" i="1"/>
  <c r="AB527" i="1"/>
  <c r="AC527" i="1"/>
  <c r="AB528" i="1"/>
  <c r="AC528" i="1"/>
  <c r="AB529" i="1"/>
  <c r="AC529" i="1"/>
  <c r="AB530" i="1"/>
  <c r="AC530" i="1"/>
  <c r="AB531" i="1"/>
  <c r="AC531" i="1"/>
  <c r="AB532" i="1"/>
  <c r="AC532" i="1"/>
  <c r="AB533" i="1"/>
  <c r="AC533" i="1"/>
  <c r="AB534" i="1"/>
  <c r="AC534" i="1"/>
  <c r="AB535" i="1"/>
  <c r="AC535" i="1"/>
  <c r="AB536" i="1"/>
  <c r="AC536" i="1"/>
  <c r="AB537" i="1"/>
  <c r="AC537" i="1"/>
  <c r="AB538" i="1"/>
  <c r="AC538" i="1"/>
  <c r="AB539" i="1"/>
  <c r="AC539" i="1"/>
  <c r="AB540" i="1"/>
  <c r="AC540" i="1"/>
  <c r="AB541" i="1"/>
  <c r="AC541" i="1"/>
  <c r="AB542" i="1"/>
  <c r="AC542" i="1"/>
  <c r="AB543" i="1"/>
  <c r="AC543" i="1"/>
  <c r="AB544" i="1"/>
  <c r="AC544" i="1"/>
  <c r="AB545" i="1"/>
  <c r="AC545" i="1"/>
  <c r="AB546" i="1"/>
  <c r="AC546" i="1"/>
  <c r="AB547" i="1"/>
  <c r="AC547" i="1"/>
  <c r="AB548" i="1"/>
  <c r="AC548" i="1"/>
  <c r="AB549" i="1"/>
  <c r="AC549" i="1"/>
  <c r="AB550" i="1"/>
  <c r="AC550" i="1"/>
  <c r="AB551" i="1"/>
  <c r="AC551" i="1"/>
  <c r="AB552" i="1"/>
  <c r="AC552" i="1"/>
  <c r="AB553" i="1"/>
  <c r="AC553" i="1"/>
  <c r="AB554" i="1"/>
  <c r="AC554" i="1"/>
  <c r="AB555" i="1"/>
  <c r="AC555" i="1"/>
  <c r="AB556" i="1"/>
  <c r="AC556" i="1"/>
  <c r="AB557" i="1"/>
  <c r="AC557" i="1"/>
  <c r="AB558" i="1"/>
  <c r="AC558" i="1"/>
  <c r="AB559" i="1"/>
  <c r="AC559" i="1"/>
  <c r="AB560" i="1"/>
  <c r="AC560" i="1"/>
  <c r="AB561" i="1"/>
  <c r="AC561" i="1"/>
  <c r="AB562" i="1"/>
  <c r="AC562" i="1"/>
  <c r="AB563" i="1"/>
  <c r="AC563" i="1"/>
  <c r="AB564" i="1"/>
  <c r="AC564" i="1"/>
  <c r="AB565" i="1"/>
  <c r="AC565" i="1"/>
  <c r="AB566" i="1"/>
  <c r="AC566" i="1"/>
  <c r="AB567" i="1"/>
  <c r="AC567" i="1"/>
  <c r="AB568" i="1"/>
  <c r="AC568" i="1"/>
  <c r="AB569" i="1"/>
  <c r="AC569" i="1"/>
  <c r="AB570" i="1"/>
  <c r="AC570" i="1"/>
  <c r="AB571" i="1"/>
  <c r="AC571" i="1"/>
  <c r="AB572" i="1"/>
  <c r="AC572" i="1"/>
  <c r="AB573" i="1"/>
  <c r="AC573" i="1"/>
  <c r="AB574" i="1"/>
  <c r="AC574" i="1"/>
  <c r="AB575" i="1"/>
  <c r="AC575" i="1"/>
  <c r="AB576" i="1"/>
  <c r="AC576" i="1"/>
  <c r="AB577" i="1"/>
  <c r="AC577" i="1"/>
  <c r="AB578" i="1"/>
  <c r="AC578" i="1"/>
  <c r="AB579" i="1"/>
  <c r="AC579" i="1"/>
  <c r="AB580" i="1"/>
  <c r="AC580" i="1"/>
  <c r="AB581" i="1"/>
  <c r="AC581" i="1"/>
  <c r="AB582" i="1"/>
  <c r="AC582" i="1"/>
  <c r="AB583" i="1"/>
  <c r="AC583" i="1"/>
  <c r="AB584" i="1"/>
  <c r="AC584" i="1"/>
  <c r="AB585" i="1"/>
  <c r="AC585" i="1"/>
  <c r="AB586" i="1"/>
  <c r="AC586" i="1"/>
  <c r="AB587" i="1"/>
  <c r="AC587" i="1"/>
  <c r="AB588" i="1"/>
  <c r="AC588" i="1"/>
  <c r="AB589" i="1"/>
  <c r="AC589" i="1"/>
  <c r="AB590" i="1"/>
  <c r="AC590" i="1"/>
  <c r="AB591" i="1"/>
  <c r="AC591" i="1"/>
  <c r="AB592" i="1"/>
  <c r="AC592" i="1"/>
  <c r="AB593" i="1"/>
  <c r="AC593" i="1"/>
  <c r="AB594" i="1"/>
  <c r="AC594" i="1"/>
  <c r="AB595" i="1"/>
  <c r="AC595" i="1"/>
  <c r="AB596" i="1"/>
  <c r="AC596" i="1"/>
  <c r="AB597" i="1"/>
  <c r="AC597" i="1"/>
  <c r="AB598" i="1"/>
  <c r="AC598" i="1"/>
  <c r="AB599" i="1"/>
  <c r="AC599" i="1"/>
  <c r="AB600" i="1"/>
  <c r="AC600" i="1"/>
  <c r="AB601" i="1"/>
  <c r="AC601" i="1"/>
  <c r="AB602" i="1"/>
  <c r="AC602" i="1"/>
  <c r="AB603" i="1"/>
  <c r="AC603" i="1"/>
  <c r="AB604" i="1"/>
  <c r="AC604" i="1"/>
  <c r="AB605" i="1"/>
  <c r="AC605" i="1"/>
  <c r="AB606" i="1"/>
  <c r="AC606" i="1"/>
  <c r="AB607" i="1"/>
  <c r="AC607" i="1"/>
  <c r="AB608" i="1"/>
  <c r="AC608" i="1"/>
  <c r="AB609" i="1"/>
  <c r="AC609" i="1"/>
  <c r="AB610" i="1"/>
  <c r="AC610" i="1"/>
  <c r="AB611" i="1"/>
  <c r="AC611" i="1"/>
  <c r="AB612" i="1"/>
  <c r="AC612" i="1"/>
  <c r="AB613" i="1"/>
  <c r="AC613" i="1"/>
  <c r="AB614" i="1"/>
  <c r="AC614" i="1"/>
  <c r="AB615" i="1"/>
  <c r="AC615" i="1"/>
  <c r="AB616" i="1"/>
  <c r="AC616" i="1"/>
  <c r="AB617" i="1"/>
  <c r="AC617" i="1"/>
  <c r="AB618" i="1"/>
  <c r="AC618" i="1"/>
  <c r="AB619" i="1"/>
  <c r="AC619" i="1"/>
  <c r="AB620" i="1"/>
  <c r="AC620" i="1"/>
  <c r="AB621" i="1"/>
  <c r="AC621" i="1"/>
  <c r="AB622" i="1"/>
  <c r="AC622" i="1"/>
  <c r="AB623" i="1"/>
  <c r="AC623" i="1"/>
  <c r="AB624" i="1"/>
  <c r="AC624" i="1"/>
  <c r="AB625" i="1"/>
  <c r="AC625" i="1"/>
  <c r="AB626" i="1"/>
  <c r="AC626" i="1"/>
  <c r="AB627" i="1"/>
  <c r="AC627" i="1"/>
  <c r="AB628" i="1"/>
  <c r="AC628" i="1"/>
  <c r="AB629" i="1"/>
  <c r="AC629" i="1"/>
  <c r="AB630" i="1"/>
  <c r="AC630" i="1"/>
  <c r="AB631" i="1"/>
  <c r="AC631" i="1"/>
  <c r="AB632" i="1"/>
  <c r="AC632" i="1"/>
  <c r="AB633" i="1"/>
  <c r="AC633" i="1"/>
  <c r="AB634" i="1"/>
  <c r="AC634" i="1"/>
  <c r="AB635" i="1"/>
  <c r="AC635" i="1"/>
  <c r="AB636" i="1"/>
  <c r="AC636" i="1"/>
  <c r="AB637" i="1"/>
  <c r="AC637" i="1"/>
  <c r="AB638" i="1"/>
  <c r="AC638" i="1"/>
  <c r="AB639" i="1"/>
  <c r="AC639" i="1"/>
  <c r="AB640" i="1"/>
  <c r="AC640" i="1"/>
  <c r="AB641" i="1"/>
  <c r="AC641" i="1"/>
  <c r="AB642" i="1"/>
  <c r="AC642" i="1"/>
  <c r="AB643" i="1"/>
  <c r="AC643" i="1"/>
  <c r="AB644" i="1"/>
  <c r="AC644" i="1"/>
  <c r="AB645" i="1"/>
  <c r="AC645" i="1"/>
  <c r="AB646" i="1"/>
  <c r="AC646" i="1"/>
  <c r="AB647" i="1"/>
  <c r="AC647" i="1"/>
  <c r="AB648" i="1"/>
  <c r="AC648" i="1"/>
  <c r="AB649" i="1"/>
  <c r="AC649" i="1"/>
  <c r="AB650" i="1"/>
  <c r="AC650" i="1"/>
  <c r="AB651" i="1"/>
  <c r="AC651" i="1"/>
  <c r="AB652" i="1"/>
  <c r="AC652" i="1"/>
  <c r="AB653" i="1"/>
  <c r="AC653" i="1"/>
  <c r="AB654" i="1"/>
  <c r="AC654" i="1"/>
  <c r="AB655" i="1"/>
  <c r="AC655" i="1"/>
  <c r="AB656" i="1"/>
  <c r="AC656" i="1"/>
  <c r="AB657" i="1"/>
  <c r="AC657" i="1"/>
  <c r="AB658" i="1"/>
  <c r="AC658" i="1"/>
  <c r="AB659" i="1"/>
  <c r="AC659" i="1"/>
  <c r="AB660" i="1"/>
  <c r="AC660" i="1"/>
  <c r="AB661" i="1"/>
  <c r="AC661" i="1"/>
  <c r="AB662" i="1"/>
  <c r="AC662" i="1"/>
  <c r="AB663" i="1"/>
  <c r="AC663" i="1"/>
  <c r="AB664" i="1"/>
  <c r="AC664" i="1"/>
  <c r="AB665" i="1"/>
  <c r="AC665" i="1"/>
  <c r="AB666" i="1"/>
  <c r="AC666" i="1"/>
  <c r="AB667" i="1"/>
  <c r="AC667" i="1"/>
  <c r="AB668" i="1"/>
  <c r="AC668" i="1"/>
  <c r="AB669" i="1"/>
  <c r="AC669" i="1"/>
  <c r="AB670" i="1"/>
  <c r="AC670" i="1"/>
  <c r="AB671" i="1"/>
  <c r="AC671" i="1"/>
  <c r="AB672" i="1"/>
  <c r="AC672" i="1"/>
  <c r="AB673" i="1"/>
  <c r="AC673" i="1"/>
  <c r="AB674" i="1"/>
  <c r="AC674" i="1"/>
  <c r="AB675" i="1"/>
  <c r="AC675" i="1"/>
  <c r="AB676" i="1"/>
  <c r="AC676" i="1"/>
  <c r="AB677" i="1"/>
  <c r="AC677" i="1"/>
  <c r="AB678" i="1"/>
  <c r="AC678" i="1"/>
  <c r="AB679" i="1"/>
  <c r="AC679" i="1"/>
  <c r="AB680" i="1"/>
  <c r="AC680" i="1"/>
  <c r="AB681" i="1"/>
  <c r="AC681" i="1"/>
  <c r="AB682" i="1"/>
  <c r="AC682" i="1"/>
  <c r="AB683" i="1"/>
  <c r="AC683" i="1"/>
  <c r="AB684" i="1"/>
  <c r="AC684" i="1"/>
  <c r="AB685" i="1"/>
  <c r="AC685" i="1"/>
  <c r="AB686" i="1"/>
  <c r="AC686" i="1"/>
  <c r="AB687" i="1"/>
  <c r="AC687" i="1"/>
  <c r="AB688" i="1"/>
  <c r="AC688" i="1"/>
  <c r="AB689" i="1"/>
  <c r="AC689" i="1"/>
  <c r="AB690" i="1"/>
  <c r="AC690" i="1"/>
  <c r="AB691" i="1"/>
  <c r="AC691" i="1"/>
  <c r="AB692" i="1"/>
  <c r="AC692" i="1"/>
  <c r="AB693" i="1"/>
  <c r="AC693" i="1"/>
  <c r="AB694" i="1"/>
  <c r="AC694" i="1"/>
  <c r="AB695" i="1"/>
  <c r="AC695" i="1"/>
  <c r="AB696" i="1"/>
  <c r="AC696" i="1"/>
  <c r="AB697" i="1"/>
  <c r="AC697" i="1"/>
  <c r="AB698" i="1"/>
  <c r="AC698" i="1"/>
  <c r="AB699" i="1"/>
  <c r="AC699" i="1"/>
  <c r="AB700" i="1"/>
  <c r="AC700" i="1"/>
  <c r="AB701" i="1"/>
  <c r="AC701" i="1"/>
  <c r="AB702" i="1"/>
  <c r="AC702" i="1"/>
  <c r="AB703" i="1"/>
  <c r="AC703" i="1"/>
  <c r="AB704" i="1"/>
  <c r="AC704" i="1"/>
  <c r="AB705" i="1"/>
  <c r="AC705" i="1"/>
  <c r="AB706" i="1"/>
  <c r="AC706" i="1"/>
  <c r="AB707" i="1"/>
  <c r="AC707" i="1"/>
  <c r="AB708" i="1"/>
  <c r="AC708" i="1"/>
  <c r="AB709" i="1"/>
  <c r="AC709" i="1"/>
  <c r="AB710" i="1"/>
  <c r="AC710" i="1"/>
  <c r="AB711" i="1"/>
  <c r="AC711" i="1"/>
  <c r="AB712" i="1"/>
  <c r="AC712" i="1"/>
  <c r="AB713" i="1"/>
  <c r="AC713" i="1"/>
  <c r="AB714" i="1"/>
  <c r="AC714" i="1"/>
  <c r="AB715" i="1"/>
  <c r="AC715" i="1"/>
  <c r="AB716" i="1"/>
  <c r="AC716" i="1"/>
  <c r="AB717" i="1"/>
  <c r="AC717" i="1"/>
  <c r="AB718" i="1"/>
  <c r="AC718" i="1"/>
  <c r="AB719" i="1"/>
  <c r="AC719" i="1"/>
  <c r="AB720" i="1"/>
  <c r="AC720" i="1"/>
  <c r="AB721" i="1"/>
  <c r="AC721" i="1"/>
  <c r="AB722" i="1"/>
  <c r="AC722" i="1"/>
  <c r="AB723" i="1"/>
  <c r="AC723" i="1"/>
  <c r="AB724" i="1"/>
  <c r="AC724" i="1"/>
  <c r="AB725" i="1"/>
  <c r="AC725" i="1"/>
  <c r="AB726" i="1"/>
  <c r="AC726" i="1"/>
  <c r="AB727" i="1"/>
  <c r="AC727" i="1"/>
  <c r="AB728" i="1"/>
  <c r="AC728" i="1"/>
  <c r="AB729" i="1"/>
  <c r="AC729" i="1"/>
  <c r="AB730" i="1"/>
  <c r="AC730" i="1"/>
  <c r="AB731" i="1"/>
  <c r="AC731" i="1"/>
  <c r="AB732" i="1"/>
  <c r="AC732" i="1"/>
  <c r="AB733" i="1"/>
  <c r="AC733" i="1"/>
  <c r="AB734" i="1"/>
  <c r="AC734" i="1"/>
  <c r="AB735" i="1"/>
  <c r="AC735" i="1"/>
  <c r="AB736" i="1"/>
  <c r="AC736" i="1"/>
  <c r="AB737" i="1"/>
  <c r="AC737" i="1"/>
  <c r="AB738" i="1"/>
  <c r="AC738" i="1"/>
  <c r="AB739" i="1"/>
  <c r="AC739" i="1"/>
  <c r="AB740" i="1"/>
  <c r="AC740" i="1"/>
  <c r="AB741" i="1"/>
  <c r="AC741" i="1"/>
  <c r="AB742" i="1"/>
  <c r="AC742" i="1"/>
  <c r="AB743" i="1"/>
  <c r="AC743" i="1"/>
  <c r="AB744" i="1"/>
  <c r="AC744" i="1"/>
  <c r="AB745" i="1"/>
  <c r="AC745" i="1"/>
  <c r="AB746" i="1"/>
  <c r="AC746" i="1"/>
  <c r="AB747" i="1"/>
  <c r="AC747" i="1"/>
  <c r="AB748" i="1"/>
  <c r="AC748" i="1"/>
  <c r="AB749" i="1"/>
  <c r="AC749" i="1"/>
  <c r="AB750" i="1"/>
  <c r="AC750" i="1"/>
  <c r="AB751" i="1"/>
  <c r="AC751" i="1"/>
  <c r="AB752" i="1"/>
  <c r="AC752" i="1"/>
  <c r="AB753" i="1"/>
  <c r="AC753" i="1"/>
  <c r="AB754" i="1"/>
  <c r="AC754" i="1"/>
  <c r="AB755" i="1"/>
  <c r="AC755" i="1"/>
  <c r="AB756" i="1"/>
  <c r="AC756" i="1"/>
  <c r="AB757" i="1"/>
  <c r="AC757" i="1"/>
  <c r="AB758" i="1"/>
  <c r="AC758" i="1"/>
  <c r="AB759" i="1"/>
  <c r="AC759" i="1"/>
  <c r="AB760" i="1"/>
  <c r="AC760" i="1"/>
  <c r="AB761" i="1"/>
  <c r="AC761" i="1"/>
  <c r="AB762" i="1"/>
  <c r="AC762" i="1"/>
  <c r="AB763" i="1"/>
  <c r="AC763" i="1"/>
  <c r="AB764" i="1"/>
  <c r="AC764" i="1"/>
  <c r="AB765" i="1"/>
  <c r="AC765" i="1"/>
  <c r="AB766" i="1"/>
  <c r="AC766" i="1"/>
  <c r="AB767" i="1"/>
  <c r="AC767" i="1"/>
  <c r="AB768" i="1"/>
  <c r="AC768" i="1"/>
  <c r="AB769" i="1"/>
  <c r="AC769" i="1"/>
  <c r="AB770" i="1"/>
  <c r="AC770" i="1"/>
  <c r="AB771" i="1"/>
  <c r="AC771" i="1"/>
  <c r="AB772" i="1"/>
  <c r="AC772" i="1"/>
  <c r="AB773" i="1"/>
  <c r="AC773" i="1"/>
  <c r="AB774" i="1"/>
  <c r="AC774" i="1"/>
  <c r="AB775" i="1"/>
  <c r="AC775" i="1"/>
  <c r="AB776" i="1"/>
  <c r="AC776" i="1"/>
  <c r="AB777" i="1"/>
  <c r="AC777" i="1"/>
  <c r="AB778" i="1"/>
  <c r="AC778" i="1"/>
  <c r="AB779" i="1"/>
  <c r="AC779" i="1"/>
  <c r="AB780" i="1"/>
  <c r="AC780" i="1"/>
  <c r="AB781" i="1"/>
  <c r="AC781" i="1"/>
  <c r="AB782" i="1"/>
  <c r="AC782" i="1"/>
  <c r="AB783" i="1"/>
  <c r="AC783" i="1"/>
  <c r="AB784" i="1"/>
  <c r="AC784" i="1"/>
  <c r="AB785" i="1"/>
  <c r="AC785" i="1"/>
  <c r="AB786" i="1"/>
  <c r="AC786" i="1"/>
  <c r="AB787" i="1"/>
  <c r="AC787" i="1"/>
  <c r="AB788" i="1"/>
  <c r="AC788" i="1"/>
  <c r="AB789" i="1"/>
  <c r="AC789" i="1"/>
  <c r="AB790" i="1"/>
  <c r="AC790" i="1"/>
  <c r="AB791" i="1"/>
  <c r="AC791" i="1"/>
  <c r="AB792" i="1"/>
  <c r="AC792" i="1"/>
  <c r="AB793" i="1"/>
  <c r="AC793" i="1"/>
  <c r="AB794" i="1"/>
  <c r="AC794" i="1"/>
  <c r="AB795" i="1"/>
  <c r="AC795" i="1"/>
  <c r="AB796" i="1"/>
  <c r="AC796" i="1"/>
  <c r="AB797" i="1"/>
  <c r="AC797" i="1"/>
  <c r="AB798" i="1"/>
  <c r="AC798" i="1"/>
  <c r="AB799" i="1"/>
  <c r="AC799" i="1"/>
  <c r="AB800" i="1"/>
  <c r="AC800" i="1"/>
  <c r="AB801" i="1"/>
  <c r="AC801" i="1"/>
  <c r="AB802" i="1"/>
  <c r="AC802" i="1"/>
  <c r="AB803" i="1"/>
  <c r="AC803" i="1"/>
  <c r="AB804" i="1"/>
  <c r="AC804" i="1"/>
  <c r="AB805" i="1"/>
  <c r="AC805" i="1"/>
  <c r="AB806" i="1"/>
  <c r="AC806" i="1"/>
  <c r="AB807" i="1"/>
  <c r="AC807" i="1"/>
  <c r="AB808" i="1"/>
  <c r="AC808" i="1"/>
  <c r="AB809" i="1"/>
  <c r="AC809" i="1"/>
  <c r="AB810" i="1"/>
  <c r="AC810" i="1"/>
  <c r="AB811" i="1"/>
  <c r="AC811" i="1"/>
  <c r="AB812" i="1"/>
  <c r="AC812" i="1"/>
  <c r="AB813" i="1"/>
  <c r="AC813" i="1"/>
  <c r="AB814" i="1"/>
  <c r="AC814" i="1"/>
  <c r="AB815" i="1"/>
  <c r="AC815" i="1"/>
  <c r="AB816" i="1"/>
  <c r="AC816" i="1"/>
  <c r="AB817" i="1"/>
  <c r="AC817" i="1"/>
  <c r="AB818" i="1"/>
  <c r="AC818" i="1"/>
  <c r="AB819" i="1"/>
  <c r="AC819" i="1"/>
  <c r="AB820" i="1"/>
  <c r="AC820" i="1"/>
  <c r="AB821" i="1"/>
  <c r="AC821" i="1"/>
  <c r="AB822" i="1"/>
  <c r="AC822" i="1"/>
  <c r="AB823" i="1"/>
  <c r="AC823" i="1"/>
  <c r="AB824" i="1"/>
  <c r="AC824" i="1"/>
  <c r="AB825" i="1"/>
  <c r="AC825" i="1"/>
  <c r="AB826" i="1"/>
  <c r="AC826" i="1"/>
  <c r="AB827" i="1"/>
  <c r="AC827" i="1"/>
  <c r="AB828" i="1"/>
  <c r="AC828" i="1"/>
  <c r="AB829" i="1"/>
  <c r="AC829" i="1"/>
  <c r="AB830" i="1"/>
  <c r="AC830" i="1"/>
  <c r="AB831" i="1"/>
  <c r="AC831" i="1"/>
  <c r="AB832" i="1"/>
  <c r="AC832" i="1"/>
  <c r="AB833" i="1"/>
  <c r="AC833" i="1"/>
  <c r="AB834" i="1"/>
  <c r="AC834" i="1"/>
  <c r="AB835" i="1"/>
  <c r="AC835" i="1"/>
  <c r="AB836" i="1"/>
  <c r="AC836" i="1"/>
  <c r="AB837" i="1"/>
  <c r="AC837" i="1"/>
  <c r="AB838" i="1"/>
  <c r="AC838" i="1"/>
  <c r="AB839" i="1"/>
  <c r="AC839" i="1"/>
  <c r="AB840" i="1"/>
  <c r="AC840" i="1"/>
  <c r="AB841" i="1"/>
  <c r="AC841" i="1"/>
  <c r="AB842" i="1"/>
  <c r="AC842" i="1"/>
  <c r="AB843" i="1"/>
  <c r="AC843" i="1"/>
  <c r="AB844" i="1"/>
  <c r="AC844" i="1"/>
  <c r="AB845" i="1"/>
  <c r="AC845" i="1"/>
  <c r="AB846" i="1"/>
  <c r="AC846" i="1"/>
  <c r="AB847" i="1"/>
  <c r="AC847" i="1"/>
  <c r="AB848" i="1"/>
  <c r="AC848" i="1"/>
  <c r="AB849" i="1"/>
  <c r="AC849" i="1"/>
  <c r="AB850" i="1"/>
  <c r="AC850" i="1"/>
  <c r="AB851" i="1"/>
  <c r="AC851" i="1"/>
  <c r="AB852" i="1"/>
  <c r="AC852" i="1"/>
  <c r="AB853" i="1"/>
  <c r="AC853" i="1"/>
  <c r="AB854" i="1"/>
  <c r="AC854" i="1"/>
  <c r="AB855" i="1"/>
  <c r="AC855" i="1"/>
  <c r="AB856" i="1"/>
  <c r="AC856" i="1"/>
  <c r="AB857" i="1"/>
  <c r="AC857" i="1"/>
  <c r="AB858" i="1"/>
  <c r="AC858" i="1"/>
  <c r="AB859" i="1"/>
  <c r="AC859" i="1"/>
  <c r="AB860" i="1"/>
  <c r="AC860" i="1"/>
  <c r="AB861" i="1"/>
  <c r="AC861" i="1"/>
  <c r="AB862" i="1"/>
  <c r="AC862" i="1"/>
  <c r="AB863" i="1"/>
  <c r="AC863" i="1"/>
  <c r="AB864" i="1"/>
  <c r="AC864" i="1"/>
  <c r="AB865" i="1"/>
  <c r="AC865" i="1"/>
  <c r="AB866" i="1"/>
  <c r="AC866" i="1"/>
  <c r="AB867" i="1"/>
  <c r="AC867" i="1"/>
  <c r="AB868" i="1"/>
  <c r="AC868" i="1"/>
  <c r="AB869" i="1"/>
  <c r="AC869" i="1"/>
  <c r="AB870" i="1"/>
  <c r="AC870" i="1"/>
  <c r="AB871" i="1"/>
  <c r="AC871" i="1"/>
  <c r="AB872" i="1"/>
  <c r="AC872" i="1"/>
  <c r="AB873" i="1"/>
  <c r="AC873" i="1"/>
  <c r="AB874" i="1"/>
  <c r="AC874" i="1"/>
  <c r="AB875" i="1"/>
  <c r="AC875" i="1"/>
  <c r="AB876" i="1"/>
  <c r="AC876" i="1"/>
  <c r="AB877" i="1"/>
  <c r="AC877" i="1"/>
  <c r="AB878" i="1"/>
  <c r="AC878" i="1"/>
  <c r="AB879" i="1"/>
  <c r="AC879" i="1"/>
  <c r="AB880" i="1"/>
  <c r="AC880" i="1"/>
  <c r="AB881" i="1"/>
  <c r="AC881" i="1"/>
  <c r="AB882" i="1"/>
  <c r="AC882" i="1"/>
  <c r="AB883" i="1"/>
  <c r="AC883" i="1"/>
  <c r="AB884" i="1"/>
  <c r="AC884" i="1"/>
  <c r="AB885" i="1"/>
  <c r="AC885" i="1"/>
  <c r="AB886" i="1"/>
  <c r="AC886" i="1"/>
  <c r="AB887" i="1"/>
  <c r="AC887" i="1"/>
  <c r="AB888" i="1"/>
  <c r="AC888" i="1"/>
  <c r="AB889" i="1"/>
  <c r="AC889" i="1"/>
  <c r="AB890" i="1"/>
  <c r="AC890" i="1"/>
  <c r="AB891" i="1"/>
  <c r="AC891" i="1"/>
  <c r="AB892" i="1"/>
  <c r="AC892" i="1"/>
  <c r="AB893" i="1"/>
  <c r="AC893" i="1"/>
  <c r="AB894" i="1"/>
  <c r="AC894" i="1"/>
  <c r="AB895" i="1"/>
  <c r="AC895" i="1"/>
  <c r="AB896" i="1"/>
  <c r="AC896" i="1"/>
  <c r="AB897" i="1"/>
  <c r="AC897" i="1"/>
  <c r="AB898" i="1"/>
  <c r="AC898" i="1"/>
  <c r="AB899" i="1"/>
  <c r="AC899" i="1"/>
  <c r="AB900" i="1"/>
  <c r="AC900" i="1"/>
  <c r="AB901" i="1"/>
  <c r="AC901" i="1"/>
  <c r="AB902" i="1"/>
  <c r="AC902" i="1"/>
  <c r="AB903" i="1"/>
  <c r="AC903" i="1"/>
  <c r="AB904" i="1"/>
  <c r="AC904" i="1"/>
  <c r="AB905" i="1"/>
  <c r="AC905" i="1"/>
  <c r="AB906" i="1"/>
  <c r="AC906" i="1"/>
  <c r="AB907" i="1"/>
  <c r="AC907" i="1"/>
  <c r="AB908" i="1"/>
  <c r="AC908" i="1"/>
  <c r="AB909" i="1"/>
  <c r="AC909" i="1"/>
  <c r="AB910" i="1"/>
  <c r="AC910" i="1"/>
  <c r="AB911" i="1"/>
  <c r="AC911" i="1"/>
  <c r="AB912" i="1"/>
  <c r="AC912" i="1"/>
  <c r="AB913" i="1"/>
  <c r="AC913" i="1"/>
  <c r="AB914" i="1"/>
  <c r="AC914" i="1"/>
  <c r="AB915" i="1"/>
  <c r="AC915" i="1"/>
  <c r="AB916" i="1"/>
  <c r="AC916" i="1"/>
  <c r="AB917" i="1"/>
  <c r="AC917" i="1"/>
  <c r="AB918" i="1"/>
  <c r="AC918" i="1"/>
  <c r="AB919" i="1"/>
  <c r="AC919" i="1"/>
  <c r="AB920" i="1"/>
  <c r="AC920" i="1"/>
  <c r="AB921" i="1"/>
  <c r="AC921" i="1"/>
  <c r="AB922" i="1"/>
  <c r="AC922" i="1"/>
  <c r="AB923" i="1"/>
  <c r="AC923" i="1"/>
  <c r="AB924" i="1"/>
  <c r="AC924" i="1"/>
  <c r="AB925" i="1"/>
  <c r="AC925" i="1"/>
  <c r="AB926" i="1"/>
  <c r="AC926" i="1"/>
  <c r="AB927" i="1"/>
  <c r="AC927" i="1"/>
  <c r="AB928" i="1"/>
  <c r="AC928" i="1"/>
  <c r="AB929" i="1"/>
  <c r="AC929" i="1"/>
  <c r="AB930" i="1"/>
  <c r="AC930" i="1"/>
  <c r="AB931" i="1"/>
  <c r="AC931" i="1"/>
  <c r="AB932" i="1"/>
  <c r="AC932" i="1"/>
  <c r="AB933" i="1"/>
  <c r="AC933" i="1"/>
  <c r="AB934" i="1"/>
  <c r="AC934" i="1"/>
  <c r="AB935" i="1"/>
  <c r="AC935" i="1"/>
  <c r="AB936" i="1"/>
  <c r="AC936" i="1"/>
  <c r="AB937" i="1"/>
  <c r="AC937" i="1"/>
  <c r="AB938" i="1"/>
  <c r="AC938" i="1"/>
  <c r="AB939" i="1"/>
  <c r="AC939" i="1"/>
  <c r="AB940" i="1"/>
  <c r="AC940" i="1"/>
  <c r="AB941" i="1"/>
  <c r="AC941" i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B948" i="1"/>
  <c r="AC948" i="1"/>
  <c r="AB949" i="1"/>
  <c r="AC949" i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AB963" i="1"/>
  <c r="AC963" i="1"/>
  <c r="AB964" i="1"/>
  <c r="AC964" i="1"/>
  <c r="AB965" i="1"/>
  <c r="AC965" i="1"/>
  <c r="AB966" i="1"/>
  <c r="AC966" i="1"/>
  <c r="AB967" i="1"/>
  <c r="AC967" i="1"/>
  <c r="AB968" i="1"/>
  <c r="AC968" i="1"/>
  <c r="AB969" i="1"/>
  <c r="AC969" i="1"/>
  <c r="AB970" i="1"/>
  <c r="AC970" i="1"/>
  <c r="AB971" i="1"/>
  <c r="AC971" i="1"/>
  <c r="AB972" i="1"/>
  <c r="AC972" i="1"/>
  <c r="AB973" i="1"/>
  <c r="AC973" i="1"/>
  <c r="AB974" i="1"/>
  <c r="AC974" i="1"/>
  <c r="AB975" i="1"/>
  <c r="AC975" i="1"/>
  <c r="AB976" i="1"/>
  <c r="AC976" i="1"/>
  <c r="AB977" i="1"/>
  <c r="AC977" i="1"/>
  <c r="AB978" i="1"/>
  <c r="AC978" i="1"/>
  <c r="AB979" i="1"/>
  <c r="AC979" i="1"/>
  <c r="AB980" i="1"/>
  <c r="AC980" i="1"/>
  <c r="AB981" i="1"/>
  <c r="AC981" i="1"/>
  <c r="AB982" i="1"/>
  <c r="AC982" i="1"/>
  <c r="AB983" i="1"/>
  <c r="AC983" i="1"/>
  <c r="AB984" i="1"/>
  <c r="AC984" i="1"/>
  <c r="AB985" i="1"/>
  <c r="AC985" i="1"/>
  <c r="AB986" i="1"/>
  <c r="AC986" i="1"/>
  <c r="AB987" i="1"/>
  <c r="AC987" i="1"/>
  <c r="AB988" i="1"/>
  <c r="AC988" i="1"/>
  <c r="AB989" i="1"/>
  <c r="AC989" i="1"/>
  <c r="AB990" i="1"/>
  <c r="AC990" i="1"/>
  <c r="AB991" i="1"/>
  <c r="AC991" i="1"/>
  <c r="AB992" i="1"/>
  <c r="AC992" i="1"/>
  <c r="AB993" i="1"/>
  <c r="AC993" i="1"/>
  <c r="AB994" i="1"/>
  <c r="AC994" i="1"/>
  <c r="AB995" i="1"/>
  <c r="AC995" i="1"/>
  <c r="AB996" i="1"/>
  <c r="AC996" i="1"/>
  <c r="AB997" i="1"/>
  <c r="AC997" i="1"/>
  <c r="AB998" i="1"/>
  <c r="AC998" i="1"/>
  <c r="AB999" i="1"/>
  <c r="AC999" i="1"/>
  <c r="AB1000" i="1"/>
  <c r="AC1000" i="1"/>
  <c r="AB1001" i="1"/>
  <c r="AC1001" i="1"/>
  <c r="AB1002" i="1"/>
  <c r="AC1002" i="1"/>
  <c r="AB1003" i="1"/>
  <c r="AC1003" i="1"/>
  <c r="AB1004" i="1"/>
  <c r="AC1004" i="1"/>
  <c r="AB1005" i="1"/>
  <c r="AC1005" i="1"/>
  <c r="AB1006" i="1"/>
  <c r="AC1006" i="1"/>
  <c r="AB1007" i="1"/>
  <c r="AC1007" i="1"/>
  <c r="AB1008" i="1"/>
  <c r="AC1008" i="1"/>
  <c r="AB1009" i="1"/>
  <c r="AC1009" i="1"/>
  <c r="AB1010" i="1"/>
  <c r="AC1010" i="1"/>
  <c r="AB1011" i="1"/>
  <c r="AC1011" i="1"/>
  <c r="AB1012" i="1"/>
  <c r="AC1012" i="1"/>
  <c r="AB1013" i="1"/>
  <c r="AC1013" i="1"/>
  <c r="AB1014" i="1"/>
  <c r="AC1014" i="1"/>
  <c r="AB1015" i="1"/>
  <c r="AC1015" i="1"/>
  <c r="AB1016" i="1"/>
  <c r="AC1016" i="1"/>
  <c r="AB1017" i="1"/>
  <c r="AC1017" i="1"/>
  <c r="AB1018" i="1"/>
  <c r="AC1018" i="1"/>
  <c r="AB1019" i="1"/>
  <c r="AC1019" i="1"/>
  <c r="AB1020" i="1"/>
  <c r="AC1020" i="1"/>
  <c r="AB1021" i="1"/>
  <c r="AC1021" i="1"/>
  <c r="AB1022" i="1"/>
  <c r="AC1022" i="1"/>
  <c r="AB1023" i="1"/>
  <c r="AC1023" i="1"/>
  <c r="AB1024" i="1"/>
  <c r="AC1024" i="1"/>
  <c r="AB1025" i="1"/>
  <c r="AC1025" i="1"/>
  <c r="AB1026" i="1"/>
  <c r="AC1026" i="1"/>
  <c r="AB1027" i="1"/>
  <c r="AC1027" i="1"/>
  <c r="AB1028" i="1"/>
  <c r="AC1028" i="1"/>
  <c r="AB1029" i="1"/>
  <c r="AC1029" i="1"/>
  <c r="AB1030" i="1"/>
  <c r="AC1030" i="1"/>
  <c r="AB1031" i="1"/>
  <c r="AC1031" i="1"/>
  <c r="AB1032" i="1"/>
  <c r="AC1032" i="1"/>
  <c r="AB1033" i="1"/>
  <c r="AC1033" i="1"/>
  <c r="AB1034" i="1"/>
  <c r="AC1034" i="1"/>
  <c r="AB1035" i="1"/>
  <c r="AC1035" i="1"/>
  <c r="AB1036" i="1"/>
  <c r="AC1036" i="1"/>
  <c r="AB1037" i="1"/>
  <c r="AC1037" i="1"/>
  <c r="AB1038" i="1"/>
  <c r="AC1038" i="1"/>
  <c r="AB1039" i="1"/>
  <c r="AC1039" i="1"/>
  <c r="AB1040" i="1"/>
  <c r="AC1040" i="1"/>
  <c r="AB1041" i="1"/>
  <c r="AC1041" i="1"/>
  <c r="AB1042" i="1"/>
  <c r="AC1042" i="1"/>
  <c r="AB1043" i="1"/>
  <c r="AC1043" i="1"/>
  <c r="AB1044" i="1"/>
  <c r="AC1044" i="1"/>
  <c r="AB1045" i="1"/>
  <c r="AC1045" i="1"/>
  <c r="AB1046" i="1"/>
  <c r="AC1046" i="1"/>
  <c r="AB1047" i="1"/>
  <c r="AC1047" i="1"/>
  <c r="AB1048" i="1"/>
  <c r="AC1048" i="1"/>
  <c r="AB1049" i="1"/>
  <c r="AC1049" i="1"/>
  <c r="AB1050" i="1"/>
  <c r="AC1050" i="1"/>
  <c r="AB1051" i="1"/>
  <c r="AC1051" i="1"/>
  <c r="AB1052" i="1"/>
  <c r="AC1052" i="1"/>
  <c r="AB1053" i="1"/>
  <c r="AC1053" i="1"/>
  <c r="AB1054" i="1"/>
  <c r="AC1054" i="1"/>
  <c r="AB1055" i="1"/>
  <c r="AC1055" i="1"/>
  <c r="AB1056" i="1"/>
  <c r="AC1056" i="1"/>
  <c r="AB1057" i="1"/>
  <c r="AC1057" i="1"/>
  <c r="AB1058" i="1"/>
  <c r="AC1058" i="1"/>
  <c r="AB1059" i="1"/>
  <c r="AC1059" i="1"/>
  <c r="AB1060" i="1"/>
  <c r="AC1060" i="1"/>
  <c r="AB1061" i="1"/>
  <c r="AC1061" i="1"/>
  <c r="AB1062" i="1"/>
  <c r="AC1062" i="1"/>
  <c r="AB1063" i="1"/>
  <c r="AC1063" i="1"/>
  <c r="AB1064" i="1"/>
  <c r="AC1064" i="1"/>
  <c r="AB1065" i="1"/>
  <c r="AC1065" i="1"/>
  <c r="AB1066" i="1"/>
  <c r="AC1066" i="1"/>
  <c r="AB1067" i="1"/>
  <c r="AC1067" i="1"/>
  <c r="AB1068" i="1"/>
  <c r="AC1068" i="1"/>
  <c r="AB1069" i="1"/>
  <c r="AC1069" i="1"/>
  <c r="AB1070" i="1"/>
  <c r="AC1070" i="1"/>
  <c r="AB1071" i="1"/>
  <c r="AC1071" i="1"/>
  <c r="AB1072" i="1"/>
  <c r="AC1072" i="1"/>
  <c r="AB1073" i="1"/>
  <c r="AC1073" i="1"/>
  <c r="AB1074" i="1"/>
  <c r="AC1074" i="1"/>
  <c r="AB1075" i="1"/>
  <c r="AC1075" i="1"/>
  <c r="AB1076" i="1"/>
  <c r="AC1076" i="1"/>
  <c r="AB1077" i="1"/>
  <c r="AC1077" i="1"/>
  <c r="AB1078" i="1"/>
  <c r="AC1078" i="1"/>
  <c r="AB1079" i="1"/>
  <c r="AC1079" i="1"/>
  <c r="AB1080" i="1"/>
  <c r="AC1080" i="1"/>
  <c r="AB1081" i="1"/>
  <c r="AC1081" i="1"/>
  <c r="AB1082" i="1"/>
  <c r="AC1082" i="1"/>
  <c r="AB1083" i="1"/>
  <c r="AC1083" i="1"/>
  <c r="AB1084" i="1"/>
  <c r="AC1084" i="1"/>
  <c r="AB1085" i="1"/>
  <c r="AC1085" i="1"/>
  <c r="AB1086" i="1"/>
  <c r="AC1086" i="1"/>
  <c r="AB1087" i="1"/>
  <c r="AC1087" i="1"/>
  <c r="AB1088" i="1"/>
  <c r="AC1088" i="1"/>
  <c r="AB1089" i="1"/>
  <c r="AC1089" i="1"/>
  <c r="AB1090" i="1"/>
  <c r="AC1090" i="1"/>
  <c r="AB1091" i="1"/>
  <c r="AC1091" i="1"/>
  <c r="AB1092" i="1"/>
  <c r="AC1092" i="1"/>
  <c r="AB1093" i="1"/>
  <c r="AC1093" i="1"/>
  <c r="AB1094" i="1"/>
  <c r="AC1094" i="1"/>
  <c r="AB1095" i="1"/>
  <c r="AC1095" i="1"/>
  <c r="AB1096" i="1"/>
  <c r="AC1096" i="1"/>
  <c r="AB1097" i="1"/>
  <c r="AC1097" i="1"/>
  <c r="AB1098" i="1"/>
  <c r="AC1098" i="1"/>
  <c r="AB1099" i="1"/>
  <c r="AC1099" i="1"/>
  <c r="AB1100" i="1"/>
  <c r="AC1100" i="1"/>
  <c r="AB1101" i="1"/>
  <c r="AC1101" i="1"/>
  <c r="AB1102" i="1"/>
  <c r="AC1102" i="1"/>
  <c r="AB1103" i="1"/>
  <c r="AC1103" i="1"/>
  <c r="AB1104" i="1"/>
  <c r="AC1104" i="1"/>
  <c r="AB1105" i="1"/>
  <c r="AC1105" i="1"/>
  <c r="AB1106" i="1"/>
  <c r="AC1106" i="1"/>
  <c r="AB1107" i="1"/>
  <c r="AC1107" i="1"/>
  <c r="AB1108" i="1"/>
  <c r="AC1108" i="1"/>
  <c r="AB1109" i="1"/>
  <c r="AC1109" i="1"/>
  <c r="AB1110" i="1"/>
  <c r="AC1110" i="1"/>
  <c r="AB1111" i="1"/>
  <c r="AC1111" i="1"/>
  <c r="AB1112" i="1"/>
  <c r="AC1112" i="1"/>
  <c r="AB1113" i="1"/>
  <c r="AC1113" i="1"/>
  <c r="AB1114" i="1"/>
  <c r="AC1114" i="1"/>
  <c r="AB1115" i="1"/>
  <c r="AC1115" i="1"/>
  <c r="AB1116" i="1"/>
  <c r="AC1116" i="1"/>
  <c r="AB1117" i="1"/>
  <c r="AC1117" i="1"/>
  <c r="AB1118" i="1"/>
  <c r="AC1118" i="1"/>
  <c r="AB1119" i="1"/>
  <c r="AC1119" i="1"/>
  <c r="AB1120" i="1"/>
  <c r="AC1120" i="1"/>
  <c r="AB1121" i="1"/>
  <c r="AC1121" i="1"/>
  <c r="AB1122" i="1"/>
  <c r="AC1122" i="1"/>
  <c r="AB1123" i="1"/>
  <c r="AC1123" i="1"/>
  <c r="AB1124" i="1"/>
  <c r="AC1124" i="1"/>
  <c r="AB1125" i="1"/>
  <c r="AC1125" i="1"/>
  <c r="AB1126" i="1"/>
  <c r="AC1126" i="1"/>
  <c r="AB1127" i="1"/>
  <c r="AC1127" i="1"/>
  <c r="AB1128" i="1"/>
  <c r="AC1128" i="1"/>
  <c r="AB1129" i="1"/>
  <c r="AC1129" i="1"/>
  <c r="AB1130" i="1"/>
  <c r="AC1130" i="1"/>
  <c r="AB1131" i="1"/>
  <c r="AC1131" i="1"/>
  <c r="AB1132" i="1"/>
  <c r="AC1132" i="1"/>
  <c r="AB1133" i="1"/>
  <c r="AC1133" i="1"/>
  <c r="AB1134" i="1"/>
  <c r="AC1134" i="1"/>
  <c r="AB1135" i="1"/>
  <c r="AC1135" i="1"/>
  <c r="AB1136" i="1"/>
  <c r="AC1136" i="1"/>
  <c r="AB1137" i="1"/>
  <c r="AC1137" i="1"/>
  <c r="AB1138" i="1"/>
  <c r="AC1138" i="1"/>
  <c r="AB1139" i="1"/>
  <c r="AC1139" i="1"/>
  <c r="AB1140" i="1"/>
  <c r="AC1140" i="1"/>
  <c r="AB1141" i="1"/>
  <c r="AC1141" i="1"/>
  <c r="AB1142" i="1"/>
  <c r="AC1142" i="1"/>
  <c r="AB1143" i="1"/>
  <c r="AC1143" i="1"/>
  <c r="AB1144" i="1"/>
  <c r="AC1144" i="1"/>
  <c r="AB1145" i="1"/>
  <c r="AC1145" i="1"/>
  <c r="AB1146" i="1"/>
  <c r="AC1146" i="1"/>
  <c r="AB1147" i="1"/>
  <c r="AC1147" i="1"/>
  <c r="AB1148" i="1"/>
  <c r="AC1148" i="1"/>
  <c r="AB1149" i="1"/>
  <c r="AC1149" i="1"/>
  <c r="AB1150" i="1"/>
  <c r="AC1150" i="1"/>
  <c r="AB1151" i="1"/>
  <c r="AC1151" i="1"/>
  <c r="AB1152" i="1"/>
  <c r="AC1152" i="1"/>
  <c r="AB1153" i="1"/>
  <c r="AC1153" i="1"/>
  <c r="AB1154" i="1"/>
  <c r="AC1154" i="1"/>
  <c r="AB1155" i="1"/>
  <c r="AC1155" i="1"/>
  <c r="AB1156" i="1"/>
  <c r="AC1156" i="1"/>
  <c r="AB1157" i="1"/>
  <c r="AC1157" i="1"/>
  <c r="AB1158" i="1"/>
  <c r="AC1158" i="1"/>
  <c r="AB1159" i="1"/>
  <c r="AC1159" i="1"/>
  <c r="AB1160" i="1"/>
  <c r="AC1160" i="1"/>
  <c r="AB1161" i="1"/>
  <c r="AC1161" i="1"/>
  <c r="AB1162" i="1"/>
  <c r="AC1162" i="1"/>
  <c r="AB1163" i="1"/>
  <c r="AC1163" i="1"/>
  <c r="AB1164" i="1"/>
  <c r="AC1164" i="1"/>
  <c r="AB1165" i="1"/>
  <c r="AC1165" i="1"/>
  <c r="AB1166" i="1"/>
  <c r="AC1166" i="1"/>
  <c r="AB1167" i="1"/>
  <c r="AC1167" i="1"/>
  <c r="AB1168" i="1"/>
  <c r="AC1168" i="1"/>
  <c r="AB1169" i="1"/>
  <c r="AC1169" i="1"/>
  <c r="AB1170" i="1"/>
  <c r="AC1170" i="1"/>
  <c r="AB1171" i="1"/>
  <c r="AC1171" i="1"/>
  <c r="AB1172" i="1"/>
  <c r="AC1172" i="1"/>
  <c r="AB1173" i="1"/>
  <c r="AC1173" i="1"/>
  <c r="AB1174" i="1"/>
  <c r="AC1174" i="1"/>
  <c r="AB1175" i="1"/>
  <c r="AC1175" i="1"/>
  <c r="AB1176" i="1"/>
  <c r="AC1176" i="1"/>
  <c r="AB1177" i="1"/>
  <c r="AC1177" i="1"/>
  <c r="AB1178" i="1"/>
  <c r="AC1178" i="1"/>
  <c r="AB1179" i="1"/>
  <c r="AC1179" i="1"/>
  <c r="AB1180" i="1"/>
  <c r="AC1180" i="1"/>
  <c r="AB1181" i="1"/>
  <c r="AC1181" i="1"/>
  <c r="AB1182" i="1"/>
  <c r="AC1182" i="1"/>
  <c r="AB1183" i="1"/>
  <c r="AC1183" i="1"/>
  <c r="AB1184" i="1"/>
  <c r="AC1184" i="1"/>
  <c r="AB1185" i="1"/>
  <c r="AC1185" i="1"/>
  <c r="AB1186" i="1"/>
  <c r="AC1186" i="1"/>
  <c r="AB1187" i="1"/>
  <c r="AC1187" i="1"/>
  <c r="AB1188" i="1"/>
  <c r="AC1188" i="1"/>
  <c r="AB1189" i="1"/>
  <c r="AC1189" i="1"/>
  <c r="AB1190" i="1"/>
  <c r="AC1190" i="1"/>
  <c r="AB1191" i="1"/>
  <c r="AC1191" i="1"/>
  <c r="AB1192" i="1"/>
  <c r="AC1192" i="1"/>
  <c r="AB1193" i="1"/>
  <c r="AC1193" i="1"/>
  <c r="AB1194" i="1"/>
  <c r="AC1194" i="1"/>
  <c r="AB1195" i="1"/>
  <c r="AC1195" i="1"/>
  <c r="AB1196" i="1"/>
  <c r="AC1196" i="1"/>
  <c r="AB1197" i="1"/>
  <c r="AC1197" i="1"/>
  <c r="AB1198" i="1"/>
  <c r="AC1198" i="1"/>
  <c r="AB1199" i="1"/>
  <c r="AC1199" i="1"/>
  <c r="AB1200" i="1"/>
  <c r="AC1200" i="1"/>
  <c r="AB1201" i="1"/>
  <c r="AC1201" i="1"/>
  <c r="AB1202" i="1"/>
  <c r="AC1202" i="1"/>
  <c r="AB1203" i="1"/>
  <c r="AC1203" i="1"/>
  <c r="AB1204" i="1"/>
  <c r="AC1204" i="1"/>
  <c r="AB1205" i="1"/>
  <c r="AC1205" i="1"/>
  <c r="AB1206" i="1"/>
  <c r="AC1206" i="1"/>
  <c r="AB1207" i="1"/>
  <c r="AC1207" i="1"/>
  <c r="AB1208" i="1"/>
  <c r="AC1208" i="1"/>
  <c r="AB1209" i="1"/>
  <c r="AC1209" i="1"/>
  <c r="AB1210" i="1"/>
  <c r="AC1210" i="1"/>
  <c r="AB1211" i="1"/>
  <c r="AC1211" i="1"/>
  <c r="AB1212" i="1"/>
  <c r="AC1212" i="1"/>
  <c r="AB1213" i="1"/>
  <c r="AC1213" i="1"/>
  <c r="AB1214" i="1"/>
  <c r="AC1214" i="1"/>
  <c r="AB1215" i="1"/>
  <c r="AC1215" i="1"/>
  <c r="AB1216" i="1"/>
  <c r="AC1216" i="1"/>
  <c r="AB1217" i="1"/>
  <c r="AC1217" i="1"/>
  <c r="AB1218" i="1"/>
  <c r="AC1218" i="1"/>
  <c r="AB1219" i="1"/>
  <c r="AC1219" i="1"/>
  <c r="AB1220" i="1"/>
  <c r="AC1220" i="1"/>
  <c r="AB1221" i="1"/>
  <c r="AC1221" i="1"/>
  <c r="AB1222" i="1"/>
  <c r="AC1222" i="1"/>
  <c r="AB1223" i="1"/>
  <c r="AC1223" i="1"/>
  <c r="AB1224" i="1"/>
  <c r="AC1224" i="1"/>
  <c r="AB1225" i="1"/>
  <c r="AC1225" i="1"/>
  <c r="AB1226" i="1"/>
  <c r="AC1226" i="1"/>
  <c r="AB1227" i="1"/>
  <c r="AC1227" i="1"/>
  <c r="AB1228" i="1"/>
  <c r="AC1228" i="1"/>
  <c r="AB1229" i="1"/>
  <c r="AC1229" i="1"/>
  <c r="AB1230" i="1"/>
  <c r="AC1230" i="1"/>
  <c r="AB1231" i="1"/>
  <c r="AC1231" i="1"/>
  <c r="AB1232" i="1"/>
  <c r="AC1232" i="1"/>
  <c r="AB1233" i="1"/>
  <c r="AC1233" i="1"/>
  <c r="AB1234" i="1"/>
  <c r="AC1234" i="1"/>
  <c r="AB1235" i="1"/>
  <c r="AC1235" i="1"/>
  <c r="AB1236" i="1"/>
  <c r="AC1236" i="1"/>
  <c r="AB1237" i="1"/>
  <c r="AC1237" i="1"/>
  <c r="AB1238" i="1"/>
  <c r="AC1238" i="1"/>
  <c r="AB1239" i="1"/>
  <c r="AC1239" i="1"/>
  <c r="AB1240" i="1"/>
  <c r="AC1240" i="1"/>
  <c r="AB1241" i="1"/>
  <c r="AC1241" i="1"/>
  <c r="AB1242" i="1"/>
  <c r="AC1242" i="1"/>
  <c r="AB1243" i="1"/>
  <c r="AC1243" i="1"/>
  <c r="AB1244" i="1"/>
  <c r="AC1244" i="1"/>
  <c r="AB1245" i="1"/>
  <c r="AC1245" i="1"/>
  <c r="AB1246" i="1"/>
  <c r="AC1246" i="1"/>
  <c r="AB1247" i="1"/>
  <c r="AC1247" i="1"/>
  <c r="AB1248" i="1"/>
  <c r="AC1248" i="1"/>
  <c r="AB1249" i="1"/>
  <c r="AC1249" i="1"/>
  <c r="AB1250" i="1"/>
  <c r="AC1250" i="1"/>
  <c r="AB1251" i="1"/>
  <c r="AC1251" i="1"/>
  <c r="AB1252" i="1"/>
  <c r="AC1252" i="1"/>
  <c r="AB1253" i="1"/>
  <c r="AC1253" i="1"/>
  <c r="AB1254" i="1"/>
  <c r="AC1254" i="1"/>
  <c r="AB1255" i="1"/>
  <c r="AC1255" i="1"/>
  <c r="AB1256" i="1"/>
  <c r="AC1256" i="1"/>
  <c r="AB1257" i="1"/>
  <c r="AC1257" i="1"/>
  <c r="AB1258" i="1"/>
  <c r="AC1258" i="1"/>
  <c r="AB1259" i="1"/>
  <c r="AC1259" i="1"/>
  <c r="AB1260" i="1"/>
  <c r="AC1260" i="1"/>
  <c r="AB1261" i="1"/>
  <c r="AC1261" i="1"/>
  <c r="AB1262" i="1"/>
  <c r="AC1262" i="1"/>
  <c r="AB1263" i="1"/>
  <c r="AC1263" i="1"/>
  <c r="AB1264" i="1"/>
  <c r="AC1264" i="1"/>
  <c r="AB1265" i="1"/>
  <c r="AC1265" i="1"/>
  <c r="AB1266" i="1"/>
  <c r="AC1266" i="1"/>
  <c r="AB1267" i="1"/>
  <c r="AC1267" i="1"/>
  <c r="AB1268" i="1"/>
  <c r="AC1268" i="1"/>
  <c r="AB1269" i="1"/>
  <c r="AC1269" i="1"/>
  <c r="AB1270" i="1"/>
  <c r="AC1270" i="1"/>
  <c r="AB1271" i="1"/>
  <c r="AC1271" i="1"/>
  <c r="AB1272" i="1"/>
  <c r="AC1272" i="1"/>
  <c r="AB1273" i="1"/>
  <c r="AC1273" i="1"/>
  <c r="AB1274" i="1"/>
  <c r="AC1274" i="1"/>
  <c r="AB1275" i="1"/>
  <c r="AC1275" i="1"/>
  <c r="AB1276" i="1"/>
  <c r="AC1276" i="1"/>
  <c r="AB1277" i="1"/>
  <c r="AC1277" i="1"/>
  <c r="AB1278" i="1"/>
  <c r="AC1278" i="1"/>
  <c r="AB1279" i="1"/>
  <c r="AC1279" i="1"/>
  <c r="AB1280" i="1"/>
  <c r="AC1280" i="1"/>
  <c r="AB1281" i="1"/>
  <c r="AC1281" i="1"/>
  <c r="AB1282" i="1"/>
  <c r="AC1282" i="1"/>
  <c r="AB1283" i="1"/>
  <c r="AC1283" i="1"/>
  <c r="AB1284" i="1"/>
  <c r="AC1284" i="1"/>
  <c r="AB1285" i="1"/>
  <c r="AC1285" i="1"/>
  <c r="AB1286" i="1"/>
  <c r="AC1286" i="1"/>
  <c r="AB1287" i="1"/>
  <c r="AC1287" i="1"/>
  <c r="AB1288" i="1"/>
  <c r="AC1288" i="1"/>
  <c r="AB1289" i="1"/>
  <c r="AC1289" i="1"/>
  <c r="AB1290" i="1"/>
  <c r="AC1290" i="1"/>
  <c r="AB1291" i="1"/>
  <c r="AC1291" i="1"/>
  <c r="AB1292" i="1"/>
  <c r="AC1292" i="1"/>
  <c r="AB1293" i="1"/>
  <c r="AC1293" i="1"/>
  <c r="AB1294" i="1"/>
  <c r="AC1294" i="1"/>
  <c r="AB1295" i="1"/>
  <c r="AC1295" i="1"/>
  <c r="AB1296" i="1"/>
  <c r="AC1296" i="1"/>
  <c r="AB1297" i="1"/>
  <c r="AC1297" i="1"/>
  <c r="AB1298" i="1"/>
  <c r="AC1298" i="1"/>
  <c r="AB1299" i="1"/>
  <c r="AC1299" i="1"/>
  <c r="AB1300" i="1"/>
  <c r="AC1300" i="1"/>
  <c r="AB1301" i="1"/>
  <c r="AC1301" i="1"/>
  <c r="AB1302" i="1"/>
  <c r="AC1302" i="1"/>
  <c r="AB1303" i="1"/>
  <c r="AC1303" i="1"/>
  <c r="AB1304" i="1"/>
  <c r="AC1304" i="1"/>
  <c r="AB1305" i="1"/>
  <c r="AC1305" i="1"/>
  <c r="AB1306" i="1"/>
  <c r="AC1306" i="1"/>
  <c r="AB1307" i="1"/>
  <c r="AC1307" i="1"/>
  <c r="AB1308" i="1"/>
  <c r="AC1308" i="1"/>
  <c r="AB1309" i="1"/>
  <c r="AC1309" i="1"/>
  <c r="AB1310" i="1"/>
  <c r="AC1310" i="1"/>
  <c r="AB1311" i="1"/>
  <c r="AC1311" i="1"/>
  <c r="AB1312" i="1"/>
  <c r="AC1312" i="1"/>
  <c r="AB1313" i="1"/>
  <c r="AC1313" i="1"/>
  <c r="AB1314" i="1"/>
  <c r="AC1314" i="1"/>
  <c r="AB1315" i="1"/>
  <c r="AC1315" i="1"/>
  <c r="AB1316" i="1"/>
  <c r="AC1316" i="1"/>
  <c r="AB1317" i="1"/>
  <c r="AC1317" i="1"/>
  <c r="AB1318" i="1"/>
  <c r="AC1318" i="1"/>
  <c r="AB1319" i="1"/>
  <c r="AC1319" i="1"/>
  <c r="AB1320" i="1"/>
  <c r="AC1320" i="1"/>
  <c r="AB1321" i="1"/>
  <c r="AC1321" i="1"/>
  <c r="AB1322" i="1"/>
  <c r="AC1322" i="1"/>
  <c r="AB1323" i="1"/>
  <c r="AC1323" i="1"/>
  <c r="AB1324" i="1"/>
  <c r="AC1324" i="1"/>
  <c r="AB1325" i="1"/>
  <c r="AC1325" i="1"/>
  <c r="AB1326" i="1"/>
  <c r="AC1326" i="1"/>
  <c r="AB1327" i="1"/>
  <c r="AC1327" i="1"/>
  <c r="AB1328" i="1"/>
  <c r="AC1328" i="1"/>
  <c r="AB1329" i="1"/>
  <c r="AC1329" i="1"/>
  <c r="AB1330" i="1"/>
  <c r="AC1330" i="1"/>
  <c r="AB1331" i="1"/>
  <c r="AC1331" i="1"/>
  <c r="AB1332" i="1"/>
  <c r="AC1332" i="1"/>
  <c r="AB1333" i="1"/>
  <c r="AC1333" i="1"/>
  <c r="AB1334" i="1"/>
  <c r="AC1334" i="1"/>
  <c r="AB1335" i="1"/>
  <c r="AC1335" i="1"/>
  <c r="AB1336" i="1"/>
  <c r="AC1336" i="1"/>
  <c r="AB1337" i="1"/>
  <c r="AC1337" i="1"/>
  <c r="AB1338" i="1"/>
  <c r="AC1338" i="1"/>
  <c r="AB1339" i="1"/>
  <c r="AC1339" i="1"/>
  <c r="AB1340" i="1"/>
  <c r="AC1340" i="1"/>
  <c r="AB1341" i="1"/>
  <c r="AC1341" i="1"/>
  <c r="AB1342" i="1"/>
  <c r="AC1342" i="1"/>
  <c r="AB1343" i="1"/>
  <c r="AC1343" i="1"/>
  <c r="AB1344" i="1"/>
  <c r="AC1344" i="1"/>
  <c r="AB1345" i="1"/>
  <c r="AC1345" i="1"/>
  <c r="AB1346" i="1"/>
  <c r="AC1346" i="1"/>
  <c r="AB1347" i="1"/>
  <c r="AC1347" i="1"/>
  <c r="AB1348" i="1"/>
  <c r="AC1348" i="1"/>
  <c r="AB1349" i="1"/>
  <c r="AC1349" i="1"/>
  <c r="AB1350" i="1"/>
  <c r="AC1350" i="1"/>
  <c r="AB1351" i="1"/>
  <c r="AC1351" i="1"/>
  <c r="AB1352" i="1"/>
  <c r="AC1352" i="1"/>
  <c r="AB1353" i="1"/>
  <c r="AC1353" i="1"/>
  <c r="AB1354" i="1"/>
  <c r="AC1354" i="1"/>
  <c r="AB1355" i="1"/>
  <c r="AC1355" i="1"/>
  <c r="AB1356" i="1"/>
  <c r="AC1356" i="1"/>
  <c r="AB1357" i="1"/>
  <c r="AC1357" i="1"/>
  <c r="AB1358" i="1"/>
  <c r="AC1358" i="1"/>
  <c r="AB1359" i="1"/>
  <c r="AC1359" i="1"/>
  <c r="AB1360" i="1"/>
  <c r="AC1360" i="1"/>
  <c r="AB1361" i="1"/>
  <c r="AC1361" i="1"/>
  <c r="AB1362" i="1"/>
  <c r="AC1362" i="1"/>
  <c r="AB1363" i="1"/>
  <c r="AC1363" i="1"/>
  <c r="AB1364" i="1"/>
  <c r="AC1364" i="1"/>
  <c r="AB1365" i="1"/>
  <c r="AC1365" i="1"/>
  <c r="AB1366" i="1"/>
  <c r="AC1366" i="1"/>
  <c r="AB1367" i="1"/>
  <c r="AC1367" i="1"/>
  <c r="AB1368" i="1"/>
  <c r="AC1368" i="1"/>
  <c r="AB1369" i="1"/>
  <c r="AC1369" i="1"/>
  <c r="AB1370" i="1"/>
  <c r="AC1370" i="1"/>
  <c r="AB1371" i="1"/>
  <c r="AC1371" i="1"/>
  <c r="AB1372" i="1"/>
  <c r="AC1372" i="1"/>
  <c r="AB1373" i="1"/>
  <c r="AC1373" i="1"/>
  <c r="AB1374" i="1"/>
  <c r="AC1374" i="1"/>
  <c r="AB1375" i="1"/>
  <c r="AC1375" i="1"/>
  <c r="AB1376" i="1"/>
  <c r="AC1376" i="1"/>
  <c r="AB1377" i="1"/>
  <c r="AC1377" i="1"/>
  <c r="AB1378" i="1"/>
  <c r="AC1378" i="1"/>
  <c r="AB1379" i="1"/>
  <c r="AC1379" i="1"/>
  <c r="AB1380" i="1"/>
  <c r="AC1380" i="1"/>
  <c r="AB1381" i="1"/>
  <c r="AC1381" i="1"/>
  <c r="AB1382" i="1"/>
  <c r="AC1382" i="1"/>
  <c r="AB1383" i="1"/>
  <c r="AC1383" i="1"/>
  <c r="AB1384" i="1"/>
  <c r="AC1384" i="1"/>
  <c r="AB1385" i="1"/>
  <c r="AC1385" i="1"/>
  <c r="AB1386" i="1"/>
  <c r="AC1386" i="1"/>
  <c r="AB1387" i="1"/>
  <c r="AC1387" i="1"/>
  <c r="AB1388" i="1"/>
  <c r="AC1388" i="1"/>
  <c r="AB1389" i="1"/>
  <c r="AC1389" i="1"/>
  <c r="AB1390" i="1"/>
  <c r="AC1390" i="1"/>
  <c r="AB1391" i="1"/>
  <c r="AC1391" i="1"/>
  <c r="AB1392" i="1"/>
  <c r="AC1392" i="1"/>
  <c r="AB1393" i="1"/>
  <c r="AC1393" i="1"/>
  <c r="AB1394" i="1"/>
  <c r="AC1394" i="1"/>
  <c r="AB1395" i="1"/>
  <c r="AC1395" i="1"/>
  <c r="AB1396" i="1"/>
  <c r="AC1396" i="1"/>
  <c r="AB1397" i="1"/>
  <c r="AC1397" i="1"/>
  <c r="AB1398" i="1"/>
  <c r="AC1398" i="1"/>
  <c r="AB1399" i="1"/>
  <c r="AC1399" i="1"/>
  <c r="AB1400" i="1"/>
  <c r="AC1400" i="1"/>
  <c r="AB1401" i="1"/>
  <c r="AC1401" i="1"/>
  <c r="AB1402" i="1"/>
  <c r="AC1402" i="1"/>
  <c r="AB1403" i="1"/>
  <c r="AC1403" i="1"/>
  <c r="AB1404" i="1"/>
  <c r="AC1404" i="1"/>
  <c r="AB1405" i="1"/>
  <c r="AC1405" i="1"/>
  <c r="AB1406" i="1"/>
  <c r="AC1406" i="1"/>
  <c r="AB1407" i="1"/>
  <c r="AC1407" i="1"/>
  <c r="AB1408" i="1"/>
  <c r="AC1408" i="1"/>
  <c r="AB1409" i="1"/>
  <c r="AC1409" i="1"/>
  <c r="AB1410" i="1"/>
  <c r="AC1410" i="1"/>
  <c r="AB1411" i="1"/>
  <c r="AC1411" i="1"/>
  <c r="AB1412" i="1"/>
  <c r="AC1412" i="1"/>
  <c r="AB1413" i="1"/>
  <c r="AC1413" i="1"/>
  <c r="AB1414" i="1"/>
  <c r="AC1414" i="1"/>
  <c r="AB1415" i="1"/>
  <c r="AC1415" i="1"/>
  <c r="AB1416" i="1"/>
  <c r="AC1416" i="1"/>
  <c r="AB1417" i="1"/>
  <c r="AC1417" i="1"/>
  <c r="AB1418" i="1"/>
  <c r="AC1418" i="1"/>
  <c r="AB1419" i="1"/>
  <c r="AC1419" i="1"/>
  <c r="AB1420" i="1"/>
  <c r="AC1420" i="1"/>
  <c r="AB1421" i="1"/>
  <c r="AC1421" i="1"/>
  <c r="AB1422" i="1"/>
  <c r="AC1422" i="1"/>
  <c r="AB1423" i="1"/>
  <c r="AC1423" i="1"/>
  <c r="AB1424" i="1"/>
  <c r="AC1424" i="1"/>
  <c r="AB1425" i="1"/>
  <c r="AC1425" i="1"/>
  <c r="AB1426" i="1"/>
  <c r="AC1426" i="1"/>
  <c r="AB1427" i="1"/>
  <c r="AC1427" i="1"/>
  <c r="AB1428" i="1"/>
  <c r="AC1428" i="1"/>
  <c r="AB1429" i="1"/>
  <c r="AC1429" i="1"/>
  <c r="AB1430" i="1"/>
  <c r="AC1430" i="1"/>
  <c r="AB1431" i="1"/>
  <c r="AC1431" i="1"/>
  <c r="AB1432" i="1"/>
  <c r="AC1432" i="1"/>
  <c r="AB1433" i="1"/>
  <c r="AC1433" i="1"/>
  <c r="AB1434" i="1"/>
  <c r="AC1434" i="1"/>
  <c r="AB1435" i="1"/>
  <c r="AC1435" i="1"/>
  <c r="AB1436" i="1"/>
  <c r="AC1436" i="1"/>
  <c r="AB1437" i="1"/>
  <c r="AC1437" i="1"/>
  <c r="AB1438" i="1"/>
  <c r="AC1438" i="1"/>
  <c r="AB1439" i="1"/>
  <c r="AC1439" i="1"/>
  <c r="AB1440" i="1"/>
  <c r="AC1440" i="1"/>
  <c r="AB1441" i="1"/>
  <c r="AC1441" i="1"/>
  <c r="AB1442" i="1"/>
  <c r="AC1442" i="1"/>
  <c r="AB1443" i="1"/>
  <c r="AC1443" i="1"/>
  <c r="AB1444" i="1"/>
  <c r="AC1444" i="1"/>
  <c r="AB1445" i="1"/>
  <c r="AC1445" i="1"/>
  <c r="AB1446" i="1"/>
  <c r="AC1446" i="1"/>
  <c r="AB1447" i="1"/>
  <c r="AC1447" i="1"/>
  <c r="AB1448" i="1"/>
  <c r="AC1448" i="1"/>
  <c r="AB1449" i="1"/>
  <c r="AC1449" i="1"/>
  <c r="AB1450" i="1"/>
  <c r="AC1450" i="1"/>
  <c r="AB1451" i="1"/>
  <c r="AC1451" i="1"/>
  <c r="AB1452" i="1"/>
  <c r="AC1452" i="1"/>
  <c r="AB1453" i="1"/>
  <c r="AC1453" i="1"/>
  <c r="AB1454" i="1"/>
  <c r="AC1454" i="1"/>
  <c r="AB1455" i="1"/>
  <c r="AC1455" i="1"/>
  <c r="AB1456" i="1"/>
  <c r="AC1456" i="1"/>
  <c r="AB1457" i="1"/>
  <c r="AC1457" i="1"/>
  <c r="AB1458" i="1"/>
  <c r="AC1458" i="1"/>
  <c r="AB1459" i="1"/>
  <c r="AC1459" i="1"/>
  <c r="AB1460" i="1"/>
  <c r="AC1460" i="1"/>
  <c r="AB1461" i="1"/>
  <c r="AC1461" i="1"/>
  <c r="AB1462" i="1"/>
  <c r="AC1462" i="1"/>
  <c r="AB1463" i="1"/>
  <c r="AC1463" i="1"/>
  <c r="AB1464" i="1"/>
  <c r="AC1464" i="1"/>
  <c r="AB1465" i="1"/>
  <c r="AC1465" i="1"/>
  <c r="AB1466" i="1"/>
  <c r="AC1466" i="1"/>
  <c r="AB1467" i="1"/>
  <c r="AC1467" i="1"/>
  <c r="AB1468" i="1"/>
  <c r="AC1468" i="1"/>
  <c r="AB1469" i="1"/>
  <c r="AC1469" i="1"/>
  <c r="AB1470" i="1"/>
  <c r="AC1470" i="1"/>
  <c r="AB1471" i="1"/>
  <c r="AC1471" i="1"/>
  <c r="AB1472" i="1"/>
  <c r="AC1472" i="1"/>
  <c r="AB1473" i="1"/>
  <c r="AC1473" i="1"/>
  <c r="AB1474" i="1"/>
  <c r="AC1474" i="1"/>
  <c r="AB1475" i="1"/>
  <c r="AC1475" i="1"/>
  <c r="AB1476" i="1"/>
  <c r="AC1476" i="1"/>
  <c r="AB1477" i="1"/>
  <c r="AC1477" i="1"/>
  <c r="AB1478" i="1"/>
  <c r="AC1478" i="1"/>
  <c r="AB1479" i="1"/>
  <c r="AC1479" i="1"/>
  <c r="AB1480" i="1"/>
  <c r="AC1480" i="1"/>
  <c r="AB1481" i="1"/>
  <c r="AC1481" i="1"/>
  <c r="AB1482" i="1"/>
  <c r="AC1482" i="1"/>
  <c r="AB1483" i="1"/>
  <c r="AC1483" i="1"/>
  <c r="AB1484" i="1"/>
  <c r="AC1484" i="1"/>
  <c r="AB1485" i="1"/>
  <c r="AC1485" i="1"/>
  <c r="AB1486" i="1"/>
  <c r="AC1486" i="1"/>
  <c r="AB1487" i="1"/>
  <c r="AC1487" i="1"/>
  <c r="AB1488" i="1"/>
  <c r="AC1488" i="1"/>
  <c r="AB1489" i="1"/>
  <c r="AC1489" i="1"/>
  <c r="AB1490" i="1"/>
  <c r="AC1490" i="1"/>
  <c r="AB1491" i="1"/>
  <c r="AC1491" i="1"/>
  <c r="AB1492" i="1"/>
  <c r="AC1492" i="1"/>
  <c r="AB1493" i="1"/>
  <c r="AC1493" i="1"/>
  <c r="AB1494" i="1"/>
  <c r="AC1494" i="1"/>
  <c r="AB1495" i="1"/>
  <c r="AC1495" i="1"/>
  <c r="AB1496" i="1"/>
  <c r="AC1496" i="1"/>
  <c r="AB1497" i="1"/>
  <c r="AC1497" i="1"/>
  <c r="AB1498" i="1"/>
  <c r="AC1498" i="1"/>
  <c r="AB1499" i="1"/>
  <c r="AC1499" i="1"/>
  <c r="AB1500" i="1"/>
  <c r="AC1500" i="1"/>
  <c r="AB1501" i="1"/>
  <c r="AC1501" i="1"/>
  <c r="AB1502" i="1"/>
  <c r="AC1502" i="1"/>
  <c r="AB1503" i="1"/>
  <c r="AC1503" i="1"/>
  <c r="AB1504" i="1"/>
  <c r="AC1504" i="1"/>
  <c r="AB1505" i="1"/>
  <c r="AC1505" i="1"/>
  <c r="AB1506" i="1"/>
  <c r="AC1506" i="1"/>
  <c r="AB1507" i="1"/>
  <c r="AC1507" i="1"/>
  <c r="AB1508" i="1"/>
  <c r="AC1508" i="1"/>
  <c r="AB1509" i="1"/>
  <c r="AC1509" i="1"/>
  <c r="AB1510" i="1"/>
  <c r="AC1510" i="1"/>
  <c r="AB1511" i="1"/>
  <c r="AC1511" i="1"/>
  <c r="AB1512" i="1"/>
  <c r="AC1512" i="1"/>
  <c r="AB1513" i="1"/>
  <c r="AC1513" i="1"/>
  <c r="AB1514" i="1"/>
  <c r="AC1514" i="1"/>
  <c r="AB1515" i="1"/>
  <c r="AC1515" i="1"/>
  <c r="AB1516" i="1"/>
  <c r="AC1516" i="1"/>
  <c r="AB1517" i="1"/>
  <c r="AC1517" i="1"/>
  <c r="AB1518" i="1"/>
  <c r="AC1518" i="1"/>
  <c r="AB1519" i="1"/>
  <c r="AC1519" i="1"/>
  <c r="AB1520" i="1"/>
  <c r="AC1520" i="1"/>
  <c r="AB1521" i="1"/>
  <c r="AC1521" i="1"/>
  <c r="AB1522" i="1"/>
  <c r="AC1522" i="1"/>
  <c r="AB1523" i="1"/>
  <c r="AC1523" i="1"/>
  <c r="AB1524" i="1"/>
  <c r="AC1524" i="1"/>
  <c r="AB1525" i="1"/>
  <c r="AC1525" i="1"/>
  <c r="AB1526" i="1"/>
  <c r="AC1526" i="1"/>
  <c r="AB1527" i="1"/>
  <c r="AC1527" i="1"/>
  <c r="AB1528" i="1"/>
  <c r="AC1528" i="1"/>
  <c r="AB1529" i="1"/>
  <c r="AC1529" i="1"/>
  <c r="AB1530" i="1"/>
  <c r="AC1530" i="1"/>
  <c r="AB1531" i="1"/>
  <c r="AC1531" i="1"/>
  <c r="AB1532" i="1"/>
  <c r="AC1532" i="1"/>
  <c r="AB1533" i="1"/>
  <c r="AC1533" i="1"/>
  <c r="AB1534" i="1"/>
  <c r="AC1534" i="1"/>
  <c r="AB1535" i="1"/>
  <c r="AC1535" i="1"/>
  <c r="AB1536" i="1"/>
  <c r="AC1536" i="1"/>
  <c r="AB1537" i="1"/>
  <c r="AC1537" i="1"/>
  <c r="AB1538" i="1"/>
  <c r="AC1538" i="1"/>
  <c r="AB1539" i="1"/>
  <c r="AC1539" i="1"/>
  <c r="AB1540" i="1"/>
  <c r="AC1540" i="1"/>
  <c r="AB1541" i="1"/>
  <c r="AC1541" i="1"/>
  <c r="AB1542" i="1"/>
  <c r="AC1542" i="1"/>
  <c r="AB1543" i="1"/>
  <c r="AC1543" i="1"/>
  <c r="AB1544" i="1"/>
  <c r="AC1544" i="1"/>
  <c r="AB1545" i="1"/>
  <c r="AC1545" i="1"/>
  <c r="AB1546" i="1"/>
  <c r="AC1546" i="1"/>
  <c r="AB1547" i="1"/>
  <c r="AC1547" i="1"/>
  <c r="AB1548" i="1"/>
  <c r="AC1548" i="1"/>
  <c r="AB1549" i="1"/>
  <c r="AC1549" i="1"/>
  <c r="AB1550" i="1"/>
  <c r="AC1550" i="1"/>
  <c r="AB1551" i="1"/>
  <c r="AC1551" i="1"/>
  <c r="AB1552" i="1"/>
  <c r="AC1552" i="1"/>
  <c r="AB1553" i="1"/>
  <c r="AC1553" i="1"/>
  <c r="AB1554" i="1"/>
  <c r="AC1554" i="1"/>
  <c r="AB1555" i="1"/>
  <c r="AC1555" i="1"/>
  <c r="AB1556" i="1"/>
  <c r="AC1556" i="1"/>
  <c r="AB1557" i="1"/>
  <c r="AC1557" i="1"/>
  <c r="AB1558" i="1"/>
  <c r="AC1558" i="1"/>
  <c r="AB1559" i="1"/>
  <c r="AC1559" i="1"/>
  <c r="AB1560" i="1"/>
  <c r="AC1560" i="1"/>
  <c r="AB1561" i="1"/>
  <c r="AC1561" i="1"/>
  <c r="AB1562" i="1"/>
  <c r="AC1562" i="1"/>
  <c r="AB1563" i="1"/>
  <c r="AC1563" i="1"/>
  <c r="AB1564" i="1"/>
  <c r="AC1564" i="1"/>
  <c r="AB1565" i="1"/>
  <c r="AC1565" i="1"/>
  <c r="AB1566" i="1"/>
  <c r="AC1566" i="1"/>
  <c r="AB1567" i="1"/>
  <c r="AC1567" i="1"/>
  <c r="AB1568" i="1"/>
  <c r="AC1568" i="1"/>
  <c r="AB1569" i="1"/>
  <c r="AC1569" i="1"/>
  <c r="AB1570" i="1"/>
  <c r="AC1570" i="1"/>
  <c r="AB1571" i="1"/>
  <c r="AC1571" i="1"/>
  <c r="AB1572" i="1"/>
  <c r="AC1572" i="1"/>
  <c r="AB1573" i="1"/>
  <c r="AC1573" i="1"/>
  <c r="AB1574" i="1"/>
  <c r="AC1574" i="1"/>
  <c r="AB1575" i="1"/>
  <c r="AC1575" i="1"/>
  <c r="AB1576" i="1"/>
  <c r="AC1576" i="1"/>
  <c r="AB1577" i="1"/>
  <c r="AC1577" i="1"/>
  <c r="AB1578" i="1"/>
  <c r="AC1578" i="1"/>
  <c r="AB1579" i="1"/>
  <c r="AC1579" i="1"/>
  <c r="AB1580" i="1"/>
  <c r="AC1580" i="1"/>
  <c r="AB1581" i="1"/>
  <c r="AC1581" i="1"/>
  <c r="AB1582" i="1"/>
  <c r="AC1582" i="1"/>
  <c r="AB1583" i="1"/>
  <c r="AC1583" i="1"/>
  <c r="AB1584" i="1"/>
  <c r="AC1584" i="1"/>
  <c r="AB1585" i="1"/>
  <c r="AC1585" i="1"/>
  <c r="AB1586" i="1"/>
  <c r="AC1586" i="1"/>
  <c r="AB1587" i="1"/>
  <c r="AC1587" i="1"/>
  <c r="AB1588" i="1"/>
  <c r="AC1588" i="1"/>
  <c r="AB1589" i="1"/>
  <c r="AC1589" i="1"/>
  <c r="AB1590" i="1"/>
  <c r="AC1590" i="1"/>
  <c r="AB1591" i="1"/>
  <c r="AC1591" i="1"/>
  <c r="AB1592" i="1"/>
  <c r="AC1592" i="1"/>
  <c r="AB1593" i="1"/>
  <c r="AC1593" i="1"/>
  <c r="AB1594" i="1"/>
  <c r="AC1594" i="1"/>
  <c r="AB1595" i="1"/>
  <c r="AC1595" i="1"/>
  <c r="AB1596" i="1"/>
  <c r="AC1596" i="1"/>
  <c r="AB1597" i="1"/>
  <c r="AC1597" i="1"/>
  <c r="AB1598" i="1"/>
  <c r="AC1598" i="1"/>
  <c r="AB1599" i="1"/>
  <c r="AC1599" i="1"/>
  <c r="AB1600" i="1"/>
  <c r="AC1600" i="1"/>
  <c r="AB1601" i="1"/>
  <c r="AC1601" i="1"/>
  <c r="AB1602" i="1"/>
  <c r="AC1602" i="1"/>
  <c r="AB1603" i="1"/>
  <c r="AC1603" i="1"/>
  <c r="AB1604" i="1"/>
  <c r="AC1604" i="1"/>
  <c r="AB1605" i="1"/>
  <c r="AC1605" i="1"/>
  <c r="AB1606" i="1"/>
  <c r="AC1606" i="1"/>
  <c r="AB1607" i="1"/>
  <c r="AC1607" i="1"/>
  <c r="AB1608" i="1"/>
  <c r="AC1608" i="1"/>
  <c r="AB1609" i="1"/>
  <c r="AC1609" i="1"/>
  <c r="AB1610" i="1"/>
  <c r="AC1610" i="1"/>
  <c r="AB1611" i="1"/>
  <c r="AC1611" i="1"/>
  <c r="AB1612" i="1"/>
  <c r="AC1612" i="1"/>
  <c r="AB1613" i="1"/>
  <c r="AC1613" i="1"/>
  <c r="AB1614" i="1"/>
  <c r="AC1614" i="1"/>
  <c r="AB1615" i="1"/>
  <c r="AC1615" i="1"/>
  <c r="AB1616" i="1"/>
  <c r="AC1616" i="1"/>
  <c r="AB1617" i="1"/>
  <c r="AC1617" i="1"/>
  <c r="AB1618" i="1"/>
  <c r="AC1618" i="1"/>
  <c r="AB1619" i="1"/>
  <c r="AC1619" i="1"/>
  <c r="AB1620" i="1"/>
  <c r="AC1620" i="1"/>
  <c r="AB1621" i="1"/>
  <c r="AC1621" i="1"/>
  <c r="AB1622" i="1"/>
  <c r="AC1622" i="1"/>
  <c r="AB1623" i="1"/>
  <c r="AC1623" i="1"/>
  <c r="AB1624" i="1"/>
  <c r="AC1624" i="1"/>
  <c r="AB1625" i="1"/>
  <c r="AC1625" i="1"/>
  <c r="AB1626" i="1"/>
  <c r="AC1626" i="1"/>
  <c r="AB1627" i="1"/>
  <c r="AC1627" i="1"/>
  <c r="AB1628" i="1"/>
  <c r="AC1628" i="1"/>
  <c r="AB1629" i="1"/>
  <c r="AC1629" i="1"/>
  <c r="AB1630" i="1"/>
  <c r="AC1630" i="1"/>
  <c r="AB1631" i="1"/>
  <c r="AC1631" i="1"/>
  <c r="AB1632" i="1"/>
  <c r="AC1632" i="1"/>
  <c r="AB1633" i="1"/>
  <c r="AC1633" i="1"/>
  <c r="AB1634" i="1"/>
  <c r="AC1634" i="1"/>
  <c r="AB1635" i="1"/>
  <c r="AC1635" i="1"/>
  <c r="AB1636" i="1"/>
  <c r="AC1636" i="1"/>
  <c r="AB1637" i="1"/>
  <c r="AC1637" i="1"/>
  <c r="AB1638" i="1"/>
  <c r="AC1638" i="1"/>
  <c r="AB1639" i="1"/>
  <c r="AC1639" i="1"/>
  <c r="AB1640" i="1"/>
  <c r="AC1640" i="1"/>
  <c r="AB1641" i="1"/>
  <c r="AC1641" i="1"/>
  <c r="AB1642" i="1"/>
  <c r="AC1642" i="1"/>
  <c r="AB1643" i="1"/>
  <c r="AC1643" i="1"/>
  <c r="AB1644" i="1"/>
  <c r="AC1644" i="1"/>
  <c r="AB1645" i="1"/>
  <c r="AC1645" i="1"/>
  <c r="AB1646" i="1"/>
  <c r="AC1646" i="1"/>
  <c r="AB1647" i="1"/>
  <c r="AC1647" i="1"/>
  <c r="AB1648" i="1"/>
  <c r="AC1648" i="1"/>
  <c r="AB1649" i="1"/>
  <c r="AC1649" i="1"/>
  <c r="AB1650" i="1"/>
  <c r="AC1650" i="1"/>
  <c r="AB1651" i="1"/>
  <c r="AC1651" i="1"/>
  <c r="AB1652" i="1"/>
  <c r="AC1652" i="1"/>
  <c r="AB1653" i="1"/>
  <c r="AC1653" i="1"/>
  <c r="AB1654" i="1"/>
  <c r="AC1654" i="1"/>
  <c r="AB1655" i="1"/>
  <c r="AC1655" i="1"/>
  <c r="AB1656" i="1"/>
  <c r="AC1656" i="1"/>
  <c r="AB1657" i="1"/>
  <c r="AC1657" i="1"/>
  <c r="AB1658" i="1"/>
  <c r="AC1658" i="1"/>
  <c r="AB1659" i="1"/>
  <c r="AC1659" i="1"/>
  <c r="AB1660" i="1"/>
  <c r="AC1660" i="1"/>
  <c r="AB1661" i="1"/>
  <c r="AC1661" i="1"/>
  <c r="AB1662" i="1"/>
  <c r="AC1662" i="1"/>
  <c r="AB1663" i="1"/>
  <c r="AC1663" i="1"/>
  <c r="AB1664" i="1"/>
  <c r="AC1664" i="1"/>
  <c r="AB1665" i="1"/>
  <c r="AC1665" i="1"/>
  <c r="AB1666" i="1"/>
  <c r="AC1666" i="1"/>
  <c r="AB1667" i="1"/>
  <c r="AC1667" i="1"/>
  <c r="AB1668" i="1"/>
  <c r="AC1668" i="1"/>
  <c r="AB1669" i="1"/>
  <c r="AC1669" i="1"/>
  <c r="AB1670" i="1"/>
  <c r="AC1670" i="1"/>
  <c r="AB1671" i="1"/>
  <c r="AC1671" i="1"/>
  <c r="AB1672" i="1"/>
  <c r="AC1672" i="1"/>
  <c r="AB1673" i="1"/>
  <c r="AC1673" i="1"/>
  <c r="AB1674" i="1"/>
  <c r="AC1674" i="1"/>
  <c r="AB1675" i="1"/>
  <c r="AC1675" i="1"/>
  <c r="AB1676" i="1"/>
  <c r="AC1676" i="1"/>
  <c r="AB1677" i="1"/>
  <c r="AC1677" i="1"/>
  <c r="AB1678" i="1"/>
  <c r="AC1678" i="1"/>
  <c r="AB1679" i="1"/>
  <c r="AC1679" i="1"/>
  <c r="AB1680" i="1"/>
  <c r="AC1680" i="1"/>
  <c r="AB1681" i="1"/>
  <c r="AC1681" i="1"/>
  <c r="AB1682" i="1"/>
  <c r="AC1682" i="1"/>
  <c r="AB1683" i="1"/>
  <c r="AC1683" i="1"/>
  <c r="AB1684" i="1"/>
  <c r="AC1684" i="1"/>
  <c r="AB1685" i="1"/>
  <c r="AC1685" i="1"/>
  <c r="AB1686" i="1"/>
  <c r="AC1686" i="1"/>
  <c r="AB1687" i="1"/>
  <c r="AC1687" i="1"/>
  <c r="AB1688" i="1"/>
  <c r="AC1688" i="1"/>
  <c r="AB1689" i="1"/>
  <c r="AC1689" i="1"/>
  <c r="AB1690" i="1"/>
  <c r="AC1690" i="1"/>
  <c r="AB1691" i="1"/>
  <c r="AC1691" i="1"/>
  <c r="AB1692" i="1"/>
  <c r="AC1692" i="1"/>
  <c r="AB1693" i="1"/>
  <c r="AC1693" i="1"/>
  <c r="AB1694" i="1"/>
  <c r="AC1694" i="1"/>
  <c r="AB1695" i="1"/>
  <c r="AC1695" i="1"/>
  <c r="AB1696" i="1"/>
  <c r="AC1696" i="1"/>
  <c r="AB1697" i="1"/>
  <c r="AC1697" i="1"/>
  <c r="AB1698" i="1"/>
  <c r="AC1698" i="1"/>
  <c r="AB1699" i="1"/>
  <c r="AC1699" i="1"/>
  <c r="AB1700" i="1"/>
  <c r="AC1700" i="1"/>
  <c r="AB1701" i="1"/>
  <c r="AC1701" i="1"/>
  <c r="AB1702" i="1"/>
  <c r="AC1702" i="1"/>
  <c r="AB1703" i="1"/>
  <c r="AC1703" i="1"/>
  <c r="AB1704" i="1"/>
  <c r="AC1704" i="1"/>
  <c r="AB1705" i="1"/>
  <c r="AC1705" i="1"/>
  <c r="AB1706" i="1"/>
  <c r="AC1706" i="1"/>
  <c r="AB1707" i="1"/>
  <c r="AC1707" i="1"/>
  <c r="AB1708" i="1"/>
  <c r="AC1708" i="1"/>
  <c r="AB1709" i="1"/>
  <c r="AC1709" i="1"/>
  <c r="AB1710" i="1"/>
  <c r="AC1710" i="1"/>
  <c r="AB1711" i="1"/>
  <c r="AC1711" i="1"/>
  <c r="AB1712" i="1"/>
  <c r="AC1712" i="1"/>
  <c r="AB1713" i="1"/>
  <c r="AC1713" i="1"/>
  <c r="AB1714" i="1"/>
  <c r="AC1714" i="1"/>
  <c r="AB1715" i="1"/>
  <c r="AC1715" i="1"/>
  <c r="AB1716" i="1"/>
  <c r="AC1716" i="1"/>
  <c r="AB1717" i="1"/>
  <c r="AC1717" i="1"/>
  <c r="AB1718" i="1"/>
  <c r="AC1718" i="1"/>
  <c r="AB1719" i="1"/>
  <c r="AC1719" i="1"/>
  <c r="AB1720" i="1"/>
  <c r="AC1720" i="1"/>
  <c r="AB1721" i="1"/>
  <c r="AC1721" i="1"/>
  <c r="AB1722" i="1"/>
  <c r="AC1722" i="1"/>
  <c r="AB1723" i="1"/>
  <c r="AC1723" i="1"/>
  <c r="AB1724" i="1"/>
  <c r="AC1724" i="1"/>
  <c r="AB1725" i="1"/>
  <c r="AC1725" i="1"/>
  <c r="AB1726" i="1"/>
  <c r="AC1726" i="1"/>
  <c r="AB1727" i="1"/>
  <c r="AC1727" i="1"/>
  <c r="AB1728" i="1"/>
  <c r="AC1728" i="1"/>
  <c r="AB1729" i="1"/>
  <c r="AC1729" i="1"/>
  <c r="AB1730" i="1"/>
  <c r="AC1730" i="1"/>
  <c r="AB1731" i="1"/>
  <c r="AC1731" i="1"/>
  <c r="AB1732" i="1"/>
  <c r="AC1732" i="1"/>
  <c r="AB1733" i="1"/>
  <c r="AC1733" i="1"/>
  <c r="AB1734" i="1"/>
  <c r="AC1734" i="1"/>
  <c r="AB1735" i="1"/>
  <c r="AC1735" i="1"/>
  <c r="AB1736" i="1"/>
  <c r="AC1736" i="1"/>
  <c r="AB1737" i="1"/>
  <c r="AC1737" i="1"/>
  <c r="AB1738" i="1"/>
  <c r="AC1738" i="1"/>
  <c r="AB1739" i="1"/>
  <c r="AC1739" i="1"/>
  <c r="AB1740" i="1"/>
  <c r="AC1740" i="1"/>
  <c r="AB1741" i="1"/>
  <c r="AC1741" i="1"/>
  <c r="AB1742" i="1"/>
  <c r="AC1742" i="1"/>
  <c r="AB1743" i="1"/>
  <c r="AC1743" i="1"/>
  <c r="AB1744" i="1"/>
  <c r="AC1744" i="1"/>
  <c r="AB1745" i="1"/>
  <c r="AC1745" i="1"/>
  <c r="AB1746" i="1"/>
  <c r="AC1746" i="1"/>
  <c r="AB1747" i="1"/>
  <c r="AC1747" i="1"/>
  <c r="AB1748" i="1"/>
  <c r="AC1748" i="1"/>
  <c r="AB1749" i="1"/>
  <c r="AC1749" i="1"/>
  <c r="AB1750" i="1"/>
  <c r="AC1750" i="1"/>
  <c r="AB1751" i="1"/>
  <c r="AC1751" i="1"/>
  <c r="AB1752" i="1"/>
  <c r="AC1752" i="1"/>
  <c r="AB1753" i="1"/>
  <c r="AC1753" i="1"/>
  <c r="AB1754" i="1"/>
  <c r="AC1754" i="1"/>
  <c r="AB1755" i="1"/>
  <c r="AC1755" i="1"/>
  <c r="AB1756" i="1"/>
  <c r="AC1756" i="1"/>
  <c r="AB1757" i="1"/>
  <c r="AC1757" i="1"/>
  <c r="AB1758" i="1"/>
  <c r="AC1758" i="1"/>
  <c r="AB1759" i="1"/>
  <c r="AC1759" i="1"/>
  <c r="AB1760" i="1"/>
  <c r="AC1760" i="1"/>
  <c r="AB1761" i="1"/>
  <c r="AC1761" i="1"/>
  <c r="AB1762" i="1"/>
  <c r="AC1762" i="1"/>
  <c r="AB1763" i="1"/>
  <c r="AC1763" i="1"/>
  <c r="AB1764" i="1"/>
  <c r="AC1764" i="1"/>
  <c r="AB1765" i="1"/>
  <c r="AC1765" i="1"/>
  <c r="AB1766" i="1"/>
  <c r="AC1766" i="1"/>
  <c r="AB1767" i="1"/>
  <c r="AC1767" i="1"/>
  <c r="AB1768" i="1"/>
  <c r="AC1768" i="1"/>
  <c r="AB1769" i="1"/>
  <c r="AC1769" i="1"/>
  <c r="AB1770" i="1"/>
  <c r="AC1770" i="1"/>
  <c r="AB1771" i="1"/>
  <c r="AC1771" i="1"/>
  <c r="AB1772" i="1"/>
  <c r="AC1772" i="1"/>
  <c r="AB1773" i="1"/>
  <c r="AC1773" i="1"/>
  <c r="AB1774" i="1"/>
  <c r="AC1774" i="1"/>
  <c r="AB1775" i="1"/>
  <c r="AC1775" i="1"/>
  <c r="AB1776" i="1"/>
  <c r="AC1776" i="1"/>
  <c r="AB1777" i="1"/>
  <c r="AC1777" i="1"/>
  <c r="AB1778" i="1"/>
  <c r="AC1778" i="1"/>
  <c r="AB1779" i="1"/>
  <c r="AC1779" i="1"/>
  <c r="AB1780" i="1"/>
  <c r="AC1780" i="1"/>
  <c r="AB1781" i="1"/>
  <c r="AC1781" i="1"/>
  <c r="AB1782" i="1"/>
  <c r="AC1782" i="1"/>
  <c r="AB1783" i="1"/>
  <c r="AC1783" i="1"/>
  <c r="AB1784" i="1"/>
  <c r="AC1784" i="1"/>
  <c r="AB1785" i="1"/>
  <c r="AC1785" i="1"/>
  <c r="AB1786" i="1"/>
  <c r="AC1786" i="1"/>
  <c r="AB1787" i="1"/>
  <c r="AC1787" i="1"/>
  <c r="AB1788" i="1"/>
  <c r="AC1788" i="1"/>
  <c r="AB1789" i="1"/>
  <c r="AC1789" i="1"/>
  <c r="AB1790" i="1"/>
  <c r="AC1790" i="1"/>
  <c r="AB1791" i="1"/>
  <c r="AC1791" i="1"/>
  <c r="AB1792" i="1"/>
  <c r="AC1792" i="1"/>
  <c r="AB1793" i="1"/>
  <c r="AC1793" i="1"/>
  <c r="AB1794" i="1"/>
  <c r="AC1794" i="1"/>
  <c r="AB1795" i="1"/>
  <c r="AC1795" i="1"/>
  <c r="AB1796" i="1"/>
  <c r="AC1796" i="1"/>
  <c r="AB1797" i="1"/>
  <c r="AC1797" i="1"/>
  <c r="AB1798" i="1"/>
  <c r="AC1798" i="1"/>
  <c r="AB1799" i="1"/>
  <c r="AC1799" i="1"/>
  <c r="AB1800" i="1"/>
  <c r="AC1800" i="1"/>
  <c r="AB1801" i="1"/>
  <c r="AC1801" i="1"/>
  <c r="AB1802" i="1"/>
  <c r="AC1802" i="1"/>
  <c r="AB1803" i="1"/>
  <c r="AC1803" i="1"/>
  <c r="AB1804" i="1"/>
  <c r="AC1804" i="1"/>
  <c r="AB1805" i="1"/>
  <c r="AC1805" i="1"/>
  <c r="AB1806" i="1"/>
  <c r="AC1806" i="1"/>
  <c r="AB1807" i="1"/>
  <c r="AC1807" i="1"/>
  <c r="AB1808" i="1"/>
  <c r="AC1808" i="1"/>
  <c r="AB1809" i="1"/>
  <c r="AC1809" i="1"/>
  <c r="AB1810" i="1"/>
  <c r="AC1810" i="1"/>
  <c r="AB1811" i="1"/>
  <c r="AC1811" i="1"/>
  <c r="AB1812" i="1"/>
  <c r="AC1812" i="1"/>
  <c r="AB1813" i="1"/>
  <c r="AC1813" i="1"/>
  <c r="AB1814" i="1"/>
  <c r="AC1814" i="1"/>
  <c r="AB1815" i="1"/>
  <c r="AC1815" i="1"/>
  <c r="AB1816" i="1"/>
  <c r="AC1816" i="1"/>
  <c r="AB1817" i="1"/>
  <c r="AC1817" i="1"/>
  <c r="AB1818" i="1"/>
  <c r="AC1818" i="1"/>
  <c r="AB1819" i="1"/>
  <c r="AC1819" i="1"/>
  <c r="AB1820" i="1"/>
  <c r="AC1820" i="1"/>
  <c r="AB1821" i="1"/>
  <c r="AC1821" i="1"/>
  <c r="AB1822" i="1"/>
  <c r="AC1822" i="1"/>
  <c r="AB1823" i="1"/>
  <c r="AC1823" i="1"/>
  <c r="AB1824" i="1"/>
  <c r="AC1824" i="1"/>
  <c r="AB1825" i="1"/>
  <c r="AC1825" i="1"/>
  <c r="AB1826" i="1"/>
  <c r="AC1826" i="1"/>
  <c r="AB1827" i="1"/>
  <c r="AC1827" i="1"/>
  <c r="AB1828" i="1"/>
  <c r="AC1828" i="1"/>
  <c r="AB1829" i="1"/>
  <c r="AC1829" i="1"/>
  <c r="AB1830" i="1"/>
  <c r="AC1830" i="1"/>
  <c r="AB1831" i="1"/>
  <c r="AC1831" i="1"/>
  <c r="AB1832" i="1"/>
  <c r="AC1832" i="1"/>
  <c r="AB1833" i="1"/>
  <c r="AC1833" i="1"/>
  <c r="AB1834" i="1"/>
  <c r="AC1834" i="1"/>
  <c r="AB1835" i="1"/>
  <c r="AC1835" i="1"/>
  <c r="AB1836" i="1"/>
  <c r="AC1836" i="1"/>
  <c r="AB1837" i="1"/>
  <c r="AC1837" i="1"/>
  <c r="AB1838" i="1"/>
  <c r="AC1838" i="1"/>
  <c r="AB1839" i="1"/>
  <c r="AC1839" i="1"/>
  <c r="AB1840" i="1"/>
  <c r="AC1840" i="1"/>
  <c r="AB1841" i="1"/>
  <c r="AC1841" i="1"/>
  <c r="AB1842" i="1"/>
  <c r="AC1842" i="1"/>
  <c r="AB1843" i="1"/>
  <c r="AC1843" i="1"/>
  <c r="AB1844" i="1"/>
  <c r="AC1844" i="1"/>
  <c r="AB1845" i="1"/>
  <c r="AC1845" i="1"/>
  <c r="AB1846" i="1"/>
  <c r="AC1846" i="1"/>
  <c r="AB1847" i="1"/>
  <c r="AC1847" i="1"/>
  <c r="AB1848" i="1"/>
  <c r="AC1848" i="1"/>
  <c r="AB1849" i="1"/>
  <c r="AC1849" i="1"/>
  <c r="AB1850" i="1"/>
  <c r="AC1850" i="1"/>
  <c r="AB1851" i="1"/>
  <c r="AC1851" i="1"/>
  <c r="AB1852" i="1"/>
  <c r="AC1852" i="1"/>
  <c r="AB1853" i="1"/>
  <c r="AC1853" i="1"/>
  <c r="AB1854" i="1"/>
  <c r="AC1854" i="1"/>
  <c r="AB1855" i="1"/>
  <c r="AC1855" i="1"/>
  <c r="AB1856" i="1"/>
  <c r="AC1856" i="1"/>
  <c r="AB1857" i="1"/>
  <c r="AC1857" i="1"/>
  <c r="AB1858" i="1"/>
  <c r="AC1858" i="1"/>
  <c r="AB1859" i="1"/>
  <c r="AC1859" i="1"/>
  <c r="AB1860" i="1"/>
  <c r="AC1860" i="1"/>
  <c r="AB1861" i="1"/>
  <c r="AC1861" i="1"/>
  <c r="AB1862" i="1"/>
  <c r="AC1862" i="1"/>
  <c r="AB1863" i="1"/>
  <c r="AC1863" i="1"/>
  <c r="AB1864" i="1"/>
  <c r="AC1864" i="1"/>
  <c r="AB1865" i="1"/>
  <c r="AC1865" i="1"/>
  <c r="AB1866" i="1"/>
  <c r="AC1866" i="1"/>
  <c r="AB1867" i="1"/>
  <c r="AC1867" i="1"/>
  <c r="AB1868" i="1"/>
  <c r="AC1868" i="1"/>
  <c r="AB1869" i="1"/>
  <c r="AC1869" i="1"/>
  <c r="AB1870" i="1"/>
  <c r="AC1870" i="1"/>
  <c r="AB1871" i="1"/>
  <c r="AC1871" i="1"/>
  <c r="AB1872" i="1"/>
  <c r="AC1872" i="1"/>
  <c r="AB1873" i="1"/>
  <c r="AC1873" i="1"/>
  <c r="AB1874" i="1"/>
  <c r="AC1874" i="1"/>
  <c r="AB1875" i="1"/>
  <c r="AC1875" i="1"/>
  <c r="AB1876" i="1"/>
  <c r="AC1876" i="1"/>
  <c r="AB1877" i="1"/>
  <c r="AC1877" i="1"/>
  <c r="AB1878" i="1"/>
  <c r="AC1878" i="1"/>
  <c r="AB1879" i="1"/>
  <c r="AC1879" i="1"/>
  <c r="AB1880" i="1"/>
  <c r="AC1880" i="1"/>
  <c r="AB1881" i="1"/>
  <c r="AC1881" i="1"/>
  <c r="AB1882" i="1"/>
  <c r="AC1882" i="1"/>
  <c r="AB1883" i="1"/>
  <c r="AC1883" i="1"/>
  <c r="AB1884" i="1"/>
  <c r="AC1884" i="1"/>
  <c r="AB1885" i="1"/>
  <c r="AC1885" i="1"/>
  <c r="AB1886" i="1"/>
  <c r="AC1886" i="1"/>
  <c r="AB1887" i="1"/>
  <c r="AC1887" i="1"/>
  <c r="AB1888" i="1"/>
  <c r="AC1888" i="1"/>
  <c r="AB1889" i="1"/>
  <c r="AC1889" i="1"/>
  <c r="AB1890" i="1"/>
  <c r="AC1890" i="1"/>
  <c r="AB1891" i="1"/>
  <c r="AC1891" i="1"/>
  <c r="AB1892" i="1"/>
  <c r="AC1892" i="1"/>
  <c r="AB1893" i="1"/>
  <c r="AC1893" i="1"/>
  <c r="AB1894" i="1"/>
  <c r="AC1894" i="1"/>
  <c r="AB1895" i="1"/>
  <c r="AC1895" i="1"/>
  <c r="AB1896" i="1"/>
  <c r="AC1896" i="1"/>
  <c r="AB1897" i="1"/>
  <c r="AC1897" i="1"/>
  <c r="AB1898" i="1"/>
  <c r="AC1898" i="1"/>
  <c r="AB1899" i="1"/>
  <c r="AC1899" i="1"/>
  <c r="AB1900" i="1"/>
  <c r="AC1900" i="1"/>
  <c r="AB1901" i="1"/>
  <c r="AC1901" i="1"/>
  <c r="AB1902" i="1"/>
  <c r="AC1902" i="1"/>
  <c r="AB1903" i="1"/>
  <c r="AC1903" i="1"/>
  <c r="AB1904" i="1"/>
  <c r="AC1904" i="1"/>
  <c r="AB1905" i="1"/>
  <c r="AC1905" i="1"/>
  <c r="AB1906" i="1"/>
  <c r="AC1906" i="1"/>
  <c r="AB1907" i="1"/>
  <c r="AC1907" i="1"/>
  <c r="AB1908" i="1"/>
  <c r="AC1908" i="1"/>
  <c r="AB1909" i="1"/>
  <c r="AC1909" i="1"/>
  <c r="AB1910" i="1"/>
  <c r="AC1910" i="1"/>
  <c r="AB1911" i="1"/>
  <c r="AC1911" i="1"/>
  <c r="AB1912" i="1"/>
  <c r="AC1912" i="1"/>
  <c r="AB1913" i="1"/>
  <c r="AC1913" i="1"/>
  <c r="AB1914" i="1"/>
  <c r="AC1914" i="1"/>
  <c r="AB1915" i="1"/>
  <c r="AC1915" i="1"/>
  <c r="AB1916" i="1"/>
  <c r="AC1916" i="1"/>
  <c r="AB1917" i="1"/>
  <c r="AC1917" i="1"/>
  <c r="AB1918" i="1"/>
  <c r="AC1918" i="1"/>
  <c r="AB1919" i="1"/>
  <c r="AC1919" i="1"/>
  <c r="AB1920" i="1"/>
  <c r="AC1920" i="1"/>
  <c r="AB1921" i="1"/>
  <c r="AC1921" i="1"/>
  <c r="AB1922" i="1"/>
  <c r="AC1922" i="1"/>
  <c r="AB1923" i="1"/>
  <c r="AC1923" i="1"/>
  <c r="AB1924" i="1"/>
  <c r="AC1924" i="1"/>
  <c r="AB1925" i="1"/>
  <c r="AC1925" i="1"/>
  <c r="AB1926" i="1"/>
  <c r="AC1926" i="1"/>
  <c r="AB1927" i="1"/>
  <c r="AC1927" i="1"/>
  <c r="AB1928" i="1"/>
  <c r="AC1928" i="1"/>
  <c r="AB1929" i="1"/>
  <c r="AC1929" i="1"/>
  <c r="AB1930" i="1"/>
  <c r="AC1930" i="1"/>
  <c r="AB1931" i="1"/>
  <c r="AC1931" i="1"/>
  <c r="AB1932" i="1"/>
  <c r="AC1932" i="1"/>
  <c r="AB1933" i="1"/>
  <c r="AC1933" i="1"/>
  <c r="AB1934" i="1"/>
  <c r="AC1934" i="1"/>
  <c r="AB1935" i="1"/>
  <c r="AC1935" i="1"/>
  <c r="AB1936" i="1"/>
  <c r="AC1936" i="1"/>
  <c r="AB1937" i="1"/>
  <c r="AC1937" i="1"/>
  <c r="AB1938" i="1"/>
  <c r="AC1938" i="1"/>
  <c r="AB1939" i="1"/>
  <c r="AC1939" i="1"/>
  <c r="AB1940" i="1"/>
  <c r="AC1940" i="1"/>
  <c r="AB1941" i="1"/>
  <c r="AC1941" i="1"/>
  <c r="AB1942" i="1"/>
  <c r="AC1942" i="1"/>
  <c r="AB1943" i="1"/>
  <c r="AC1943" i="1"/>
  <c r="AB1944" i="1"/>
  <c r="AC1944" i="1"/>
  <c r="AB1945" i="1"/>
  <c r="AC1945" i="1"/>
  <c r="AB1946" i="1"/>
  <c r="AC1946" i="1"/>
  <c r="AB1947" i="1"/>
  <c r="AC1947" i="1"/>
  <c r="AB1948" i="1"/>
  <c r="AC1948" i="1"/>
  <c r="AB1949" i="1"/>
  <c r="AC1949" i="1"/>
  <c r="AB1950" i="1"/>
  <c r="AC1950" i="1"/>
  <c r="AB1951" i="1"/>
  <c r="AC1951" i="1"/>
  <c r="AB1952" i="1"/>
  <c r="AC1952" i="1"/>
  <c r="AB1953" i="1"/>
  <c r="AC1953" i="1"/>
  <c r="AB1954" i="1"/>
  <c r="AC1954" i="1"/>
  <c r="AB1955" i="1"/>
  <c r="AC1955" i="1"/>
  <c r="AB1956" i="1"/>
  <c r="AC1956" i="1"/>
  <c r="AB1957" i="1"/>
  <c r="AC1957" i="1"/>
  <c r="AB1958" i="1"/>
  <c r="AC1958" i="1"/>
  <c r="AB1959" i="1"/>
  <c r="AC1959" i="1"/>
  <c r="AB1960" i="1"/>
  <c r="AC1960" i="1"/>
  <c r="AB1961" i="1"/>
  <c r="AC1961" i="1"/>
  <c r="AB1962" i="1"/>
  <c r="AC1962" i="1"/>
  <c r="AB1963" i="1"/>
  <c r="AC1963" i="1"/>
  <c r="AB1964" i="1"/>
  <c r="AC1964" i="1"/>
  <c r="AB1965" i="1"/>
  <c r="AC1965" i="1"/>
  <c r="AB1966" i="1"/>
  <c r="AC1966" i="1"/>
  <c r="AB1967" i="1"/>
  <c r="AC1967" i="1"/>
  <c r="AB1968" i="1"/>
  <c r="AC1968" i="1"/>
  <c r="AB1969" i="1"/>
  <c r="AC1969" i="1"/>
  <c r="AB1970" i="1"/>
  <c r="AC1970" i="1"/>
  <c r="AB1971" i="1"/>
  <c r="AC1971" i="1"/>
  <c r="AB1972" i="1"/>
  <c r="AC1972" i="1"/>
  <c r="AB1973" i="1"/>
  <c r="AC1973" i="1"/>
  <c r="AB1974" i="1"/>
  <c r="AC1974" i="1"/>
  <c r="AB1975" i="1"/>
  <c r="AC1975" i="1"/>
  <c r="AB1976" i="1"/>
  <c r="AC1976" i="1"/>
  <c r="AB1977" i="1"/>
  <c r="AC1977" i="1"/>
  <c r="AB1978" i="1"/>
  <c r="AC1978" i="1"/>
  <c r="AB1979" i="1"/>
  <c r="AC1979" i="1"/>
  <c r="AB1980" i="1"/>
  <c r="AC1980" i="1"/>
  <c r="AB1981" i="1"/>
  <c r="AC1981" i="1"/>
  <c r="AB1982" i="1"/>
  <c r="AC1982" i="1"/>
  <c r="AB1983" i="1"/>
  <c r="AC1983" i="1"/>
  <c r="AB1984" i="1"/>
  <c r="AC1984" i="1"/>
  <c r="AB1985" i="1"/>
  <c r="AC1985" i="1"/>
  <c r="AB1986" i="1"/>
  <c r="AC1986" i="1"/>
  <c r="AB1987" i="1"/>
  <c r="AC1987" i="1"/>
  <c r="AB1988" i="1"/>
  <c r="AC1988" i="1"/>
  <c r="AB1989" i="1"/>
  <c r="AC1989" i="1"/>
  <c r="AB1990" i="1"/>
  <c r="AC1990" i="1"/>
  <c r="AB1991" i="1"/>
  <c r="AC1991" i="1"/>
  <c r="AB1992" i="1"/>
  <c r="AC1992" i="1"/>
  <c r="AB1993" i="1"/>
  <c r="AC1993" i="1"/>
  <c r="AB1994" i="1"/>
  <c r="AC1994" i="1"/>
  <c r="AB1995" i="1"/>
  <c r="AC1995" i="1"/>
  <c r="AB1996" i="1"/>
  <c r="AC1996" i="1"/>
  <c r="AB1997" i="1"/>
  <c r="AC1997" i="1"/>
  <c r="AB1998" i="1"/>
  <c r="AC1998" i="1"/>
  <c r="AB1999" i="1"/>
  <c r="AC1999" i="1"/>
  <c r="AB2000" i="1"/>
  <c r="AC2000" i="1"/>
  <c r="AB2001" i="1"/>
  <c r="AC2001" i="1"/>
  <c r="AB2002" i="1"/>
  <c r="AC2002" i="1"/>
  <c r="AB2003" i="1"/>
  <c r="AC2003" i="1"/>
  <c r="AB2004" i="1"/>
  <c r="AC2004" i="1"/>
  <c r="AB2005" i="1"/>
  <c r="AC2005" i="1"/>
  <c r="AB2006" i="1"/>
  <c r="AC2006" i="1"/>
  <c r="AB2007" i="1"/>
  <c r="AC2007" i="1"/>
  <c r="AB2008" i="1"/>
  <c r="AC2008" i="1"/>
  <c r="AB2009" i="1"/>
  <c r="AC2009" i="1"/>
  <c r="AB2010" i="1"/>
  <c r="AC2010" i="1"/>
  <c r="AB2011" i="1"/>
  <c r="AC2011" i="1"/>
  <c r="AB2012" i="1"/>
  <c r="AC2012" i="1"/>
  <c r="AB2013" i="1"/>
  <c r="AC2013" i="1"/>
  <c r="AB2014" i="1"/>
  <c r="AC2014" i="1"/>
  <c r="AB2015" i="1"/>
  <c r="AC2015" i="1"/>
  <c r="AB2016" i="1"/>
  <c r="AC2016" i="1"/>
  <c r="AB2017" i="1"/>
  <c r="AC2017" i="1"/>
  <c r="AB2018" i="1"/>
  <c r="AC2018" i="1"/>
  <c r="AB2019" i="1"/>
  <c r="AC2019" i="1"/>
  <c r="AB2020" i="1"/>
  <c r="AC2020" i="1"/>
  <c r="AB2021" i="1"/>
  <c r="AC2021" i="1"/>
  <c r="AB2022" i="1"/>
  <c r="AC2022" i="1"/>
  <c r="AB2023" i="1"/>
  <c r="AC2023" i="1"/>
  <c r="AB2024" i="1"/>
  <c r="AC2024" i="1"/>
  <c r="AB2025" i="1"/>
  <c r="AC2025" i="1"/>
  <c r="AB2026" i="1"/>
  <c r="AC2026" i="1"/>
  <c r="AB2027" i="1"/>
  <c r="AC2027" i="1"/>
  <c r="AB2028" i="1"/>
  <c r="AC2028" i="1"/>
  <c r="AB2029" i="1"/>
  <c r="AC2029" i="1"/>
  <c r="AB2030" i="1"/>
  <c r="AC2030" i="1"/>
  <c r="AB2031" i="1"/>
  <c r="AC2031" i="1"/>
  <c r="AB2032" i="1"/>
  <c r="AC2032" i="1"/>
  <c r="AB2033" i="1"/>
  <c r="AC2033" i="1"/>
  <c r="AB2034" i="1"/>
  <c r="AC2034" i="1"/>
  <c r="AB2035" i="1"/>
  <c r="AC2035" i="1"/>
  <c r="AB2036" i="1"/>
  <c r="AC2036" i="1"/>
  <c r="AB2037" i="1"/>
  <c r="AC2037" i="1"/>
  <c r="AB2038" i="1"/>
  <c r="AC2038" i="1"/>
  <c r="AB2039" i="1"/>
  <c r="AC2039" i="1"/>
  <c r="AB2040" i="1"/>
  <c r="AC2040" i="1"/>
  <c r="AB2041" i="1"/>
  <c r="AC2041" i="1"/>
  <c r="AB2042" i="1"/>
  <c r="AC2042" i="1"/>
  <c r="AB2043" i="1"/>
  <c r="AC2043" i="1"/>
  <c r="AB2044" i="1"/>
  <c r="AC2044" i="1"/>
  <c r="AB2045" i="1"/>
  <c r="AC2045" i="1"/>
  <c r="AB2046" i="1"/>
  <c r="AC2046" i="1"/>
  <c r="AB2047" i="1"/>
  <c r="AC2047" i="1"/>
  <c r="AB2048" i="1"/>
  <c r="AC2048" i="1"/>
  <c r="AB2049" i="1"/>
  <c r="AC2049" i="1"/>
  <c r="AB2050" i="1"/>
  <c r="AC2050" i="1"/>
  <c r="AB2051" i="1"/>
  <c r="AC2051" i="1"/>
  <c r="AB2052" i="1"/>
  <c r="AC2052" i="1"/>
  <c r="AB2053" i="1"/>
  <c r="AC2053" i="1"/>
  <c r="AB2054" i="1"/>
  <c r="AC2054" i="1"/>
  <c r="AB2055" i="1"/>
  <c r="AC2055" i="1"/>
  <c r="AB2056" i="1"/>
  <c r="AC2056" i="1"/>
  <c r="AB2057" i="1"/>
  <c r="AC2057" i="1"/>
  <c r="AB2058" i="1"/>
  <c r="AC2058" i="1"/>
  <c r="AB2059" i="1"/>
  <c r="AC2059" i="1"/>
  <c r="AB2060" i="1"/>
  <c r="AC2060" i="1"/>
  <c r="AB2061" i="1"/>
  <c r="AC2061" i="1"/>
  <c r="AB2062" i="1"/>
  <c r="AC2062" i="1"/>
  <c r="AB2063" i="1"/>
  <c r="AC2063" i="1"/>
  <c r="AB2064" i="1"/>
  <c r="AC2064" i="1"/>
  <c r="AB2065" i="1"/>
  <c r="AC2065" i="1"/>
  <c r="AB2066" i="1"/>
  <c r="AC2066" i="1"/>
  <c r="AB2067" i="1"/>
  <c r="AC2067" i="1"/>
  <c r="AB2068" i="1"/>
  <c r="AC2068" i="1"/>
  <c r="AB2069" i="1"/>
  <c r="AC2069" i="1"/>
  <c r="AB2070" i="1"/>
  <c r="AC2070" i="1"/>
  <c r="AB2071" i="1"/>
  <c r="AC2071" i="1"/>
  <c r="AB2072" i="1"/>
  <c r="AC2072" i="1"/>
  <c r="AB2073" i="1"/>
  <c r="AC2073" i="1"/>
  <c r="AB2074" i="1"/>
  <c r="AC2074" i="1"/>
  <c r="AB2075" i="1"/>
  <c r="AC2075" i="1"/>
  <c r="AB2076" i="1"/>
  <c r="AC2076" i="1"/>
  <c r="AB2077" i="1"/>
  <c r="AC2077" i="1"/>
  <c r="AB2078" i="1"/>
  <c r="AC2078" i="1"/>
  <c r="AB2079" i="1"/>
  <c r="AC2079" i="1"/>
  <c r="AB2080" i="1"/>
  <c r="AC2080" i="1"/>
  <c r="AB2081" i="1"/>
  <c r="AC2081" i="1"/>
  <c r="AB2082" i="1"/>
  <c r="AC2082" i="1"/>
  <c r="AB2083" i="1"/>
  <c r="AC2083" i="1"/>
  <c r="AB2084" i="1"/>
  <c r="AC2084" i="1"/>
  <c r="AB2085" i="1"/>
  <c r="AC2085" i="1"/>
  <c r="AB2086" i="1"/>
  <c r="AC2086" i="1"/>
  <c r="AB2087" i="1"/>
  <c r="AC2087" i="1"/>
  <c r="AB2088" i="1"/>
  <c r="AC2088" i="1"/>
  <c r="AB2089" i="1"/>
  <c r="AC2089" i="1"/>
  <c r="AB2090" i="1"/>
  <c r="AC2090" i="1"/>
  <c r="AB2091" i="1"/>
  <c r="AC2091" i="1"/>
  <c r="AB2092" i="1"/>
  <c r="AC2092" i="1"/>
  <c r="AB2093" i="1"/>
  <c r="AC2093" i="1"/>
  <c r="AB2094" i="1"/>
  <c r="AC2094" i="1"/>
  <c r="AB2095" i="1"/>
  <c r="AC2095" i="1"/>
  <c r="AB2096" i="1"/>
  <c r="AC2096" i="1"/>
  <c r="AB2097" i="1"/>
  <c r="AC2097" i="1"/>
  <c r="AB2098" i="1"/>
  <c r="AC2098" i="1"/>
  <c r="AB2099" i="1"/>
  <c r="AC2099" i="1"/>
  <c r="AB2100" i="1"/>
  <c r="AC2100" i="1"/>
  <c r="AB2101" i="1"/>
  <c r="AC2101" i="1"/>
  <c r="AB2102" i="1"/>
  <c r="AC2102" i="1"/>
  <c r="AB2103" i="1"/>
  <c r="AC2103" i="1"/>
  <c r="AB2104" i="1"/>
  <c r="AC2104" i="1"/>
  <c r="AB2105" i="1"/>
  <c r="AC2105" i="1"/>
  <c r="AB2106" i="1"/>
  <c r="AC2106" i="1"/>
  <c r="AB2107" i="1"/>
  <c r="AC2107" i="1"/>
  <c r="AB2108" i="1"/>
  <c r="AC2108" i="1"/>
  <c r="AB2109" i="1"/>
  <c r="AC2109" i="1"/>
  <c r="AB2110" i="1"/>
  <c r="AC2110" i="1"/>
  <c r="AB2111" i="1"/>
  <c r="AC2111" i="1"/>
  <c r="AB2112" i="1"/>
  <c r="AC2112" i="1"/>
  <c r="AB2113" i="1"/>
  <c r="AC2113" i="1"/>
  <c r="AB2114" i="1"/>
  <c r="AC2114" i="1"/>
  <c r="AB2115" i="1"/>
  <c r="AC2115" i="1"/>
  <c r="AB2116" i="1"/>
  <c r="AC2116" i="1"/>
  <c r="AB2117" i="1"/>
  <c r="AC2117" i="1"/>
  <c r="AB2118" i="1"/>
  <c r="AC2118" i="1"/>
  <c r="AB2119" i="1"/>
  <c r="AC2119" i="1"/>
  <c r="AB2120" i="1"/>
  <c r="AC2120" i="1"/>
  <c r="AB2121" i="1"/>
  <c r="AC2121" i="1"/>
  <c r="AB2122" i="1"/>
  <c r="AC2122" i="1"/>
  <c r="AB2123" i="1"/>
  <c r="AC2123" i="1"/>
  <c r="AB2124" i="1"/>
  <c r="AC2124" i="1"/>
  <c r="AB2125" i="1"/>
  <c r="AC2125" i="1"/>
  <c r="AB2126" i="1"/>
  <c r="AC2126" i="1"/>
  <c r="AB2127" i="1"/>
  <c r="AC2127" i="1"/>
  <c r="AB2128" i="1"/>
  <c r="AC2128" i="1"/>
  <c r="AB2129" i="1"/>
  <c r="AC2129" i="1"/>
  <c r="AB2130" i="1"/>
  <c r="AC2130" i="1"/>
  <c r="AB2131" i="1"/>
  <c r="AC2131" i="1"/>
  <c r="AB2132" i="1"/>
  <c r="AC2132" i="1"/>
  <c r="AB2133" i="1"/>
  <c r="AC2133" i="1"/>
  <c r="AB2134" i="1"/>
  <c r="AC2134" i="1"/>
  <c r="AB2135" i="1"/>
  <c r="AC2135" i="1"/>
  <c r="AB2136" i="1"/>
  <c r="AC2136" i="1"/>
  <c r="AB2137" i="1"/>
  <c r="AC2137" i="1"/>
  <c r="AB2138" i="1"/>
  <c r="AC2138" i="1"/>
  <c r="AB2139" i="1"/>
  <c r="AC2139" i="1"/>
  <c r="AB2140" i="1"/>
  <c r="AC2140" i="1"/>
  <c r="AB2141" i="1"/>
  <c r="AC2141" i="1"/>
  <c r="AB2142" i="1"/>
  <c r="AC2142" i="1"/>
  <c r="AB2143" i="1"/>
  <c r="AC2143" i="1"/>
  <c r="AB2144" i="1"/>
  <c r="AC2144" i="1"/>
  <c r="AB2145" i="1"/>
  <c r="AC2145" i="1"/>
  <c r="AB2146" i="1"/>
  <c r="AC2146" i="1"/>
  <c r="AB2147" i="1"/>
  <c r="AC2147" i="1"/>
  <c r="AB2148" i="1"/>
  <c r="AC2148" i="1"/>
  <c r="AB2149" i="1"/>
  <c r="AC2149" i="1"/>
  <c r="AB2150" i="1"/>
  <c r="AC2150" i="1"/>
  <c r="AB2151" i="1"/>
  <c r="AC2151" i="1"/>
  <c r="AB2152" i="1"/>
  <c r="AC2152" i="1"/>
  <c r="AB2153" i="1"/>
  <c r="AC2153" i="1"/>
  <c r="AB2154" i="1"/>
  <c r="AC2154" i="1"/>
  <c r="AB2155" i="1"/>
  <c r="AC2155" i="1"/>
  <c r="AB2156" i="1"/>
  <c r="AC2156" i="1"/>
  <c r="AB2157" i="1"/>
  <c r="AC2157" i="1"/>
  <c r="AB2158" i="1"/>
  <c r="AC2158" i="1"/>
  <c r="AB2159" i="1"/>
  <c r="AC2159" i="1"/>
  <c r="AB2160" i="1"/>
  <c r="AC2160" i="1"/>
  <c r="AB2161" i="1"/>
  <c r="AC2161" i="1"/>
  <c r="AB2162" i="1"/>
  <c r="AC2162" i="1"/>
  <c r="AB2163" i="1"/>
  <c r="AC2163" i="1"/>
  <c r="AB2164" i="1"/>
  <c r="AC2164" i="1"/>
  <c r="AB2165" i="1"/>
  <c r="AC2165" i="1"/>
  <c r="AB2166" i="1"/>
  <c r="AC2166" i="1"/>
  <c r="AB2167" i="1"/>
  <c r="AC2167" i="1"/>
  <c r="AB2168" i="1"/>
  <c r="AC2168" i="1"/>
  <c r="AB2169" i="1"/>
  <c r="AC2169" i="1"/>
  <c r="AB2170" i="1"/>
  <c r="AC2170" i="1"/>
  <c r="AB2171" i="1"/>
  <c r="AC2171" i="1"/>
  <c r="AB2172" i="1"/>
  <c r="AC2172" i="1"/>
  <c r="AB2173" i="1"/>
  <c r="AC2173" i="1"/>
  <c r="AB2174" i="1"/>
  <c r="AC2174" i="1"/>
  <c r="AB2175" i="1"/>
  <c r="AC2175" i="1"/>
  <c r="AB2176" i="1"/>
  <c r="AC2176" i="1"/>
  <c r="AB2177" i="1"/>
  <c r="AC2177" i="1"/>
  <c r="AB2178" i="1"/>
  <c r="AC2178" i="1"/>
  <c r="AB2179" i="1"/>
  <c r="AC2179" i="1"/>
  <c r="AB2180" i="1"/>
  <c r="AC2180" i="1"/>
  <c r="AB2181" i="1"/>
  <c r="AC2181" i="1"/>
  <c r="AB2182" i="1"/>
  <c r="AC2182" i="1"/>
  <c r="AB2183" i="1"/>
  <c r="AC2183" i="1"/>
  <c r="AB2184" i="1"/>
  <c r="AC2184" i="1"/>
  <c r="AB2185" i="1"/>
  <c r="AC2185" i="1"/>
  <c r="AB2186" i="1"/>
  <c r="AC2186" i="1"/>
  <c r="AB2187" i="1"/>
  <c r="AC2187" i="1"/>
  <c r="AB2188" i="1"/>
  <c r="AC2188" i="1"/>
  <c r="AB2189" i="1"/>
  <c r="AC2189" i="1"/>
  <c r="AB2190" i="1"/>
  <c r="AC2190" i="1"/>
  <c r="AB2191" i="1"/>
  <c r="AC2191" i="1"/>
  <c r="AB2192" i="1"/>
  <c r="AC2192" i="1"/>
  <c r="AB2193" i="1"/>
  <c r="AC2193" i="1"/>
  <c r="AB2194" i="1"/>
  <c r="AC2194" i="1"/>
  <c r="AB2195" i="1"/>
  <c r="AC2195" i="1"/>
  <c r="AB2196" i="1"/>
  <c r="AC2196" i="1"/>
  <c r="AB2197" i="1"/>
  <c r="AC2197" i="1"/>
  <c r="AB2198" i="1"/>
  <c r="AC2198" i="1"/>
  <c r="AB2199" i="1"/>
  <c r="AC2199" i="1"/>
  <c r="AB2200" i="1"/>
  <c r="AC2200" i="1"/>
  <c r="AB2201" i="1"/>
  <c r="AC2201" i="1"/>
  <c r="AB2202" i="1"/>
  <c r="AC2202" i="1"/>
  <c r="AB2203" i="1"/>
  <c r="AC2203" i="1"/>
  <c r="AB2204" i="1"/>
  <c r="AC2204" i="1"/>
  <c r="AB2205" i="1"/>
  <c r="AC2205" i="1"/>
  <c r="AB2206" i="1"/>
  <c r="AC2206" i="1"/>
  <c r="AB2207" i="1"/>
  <c r="AC2207" i="1"/>
  <c r="AB2208" i="1"/>
  <c r="AC2208" i="1"/>
  <c r="AB2209" i="1"/>
  <c r="AC2209" i="1"/>
  <c r="AB2210" i="1"/>
  <c r="AC2210" i="1"/>
  <c r="AB2211" i="1"/>
  <c r="AC2211" i="1"/>
  <c r="AB2212" i="1"/>
  <c r="AC2212" i="1"/>
  <c r="AB2213" i="1"/>
  <c r="AC2213" i="1"/>
  <c r="AB2214" i="1"/>
  <c r="AC2214" i="1"/>
  <c r="AB2215" i="1"/>
  <c r="AC2215" i="1"/>
  <c r="AB2216" i="1"/>
  <c r="AC2216" i="1"/>
  <c r="AB2217" i="1"/>
  <c r="AC2217" i="1"/>
  <c r="AB2218" i="1"/>
  <c r="AC2218" i="1"/>
  <c r="AB2219" i="1"/>
  <c r="AC2219" i="1"/>
  <c r="AB2220" i="1"/>
  <c r="AC2220" i="1"/>
  <c r="AB2221" i="1"/>
  <c r="AC2221" i="1"/>
  <c r="AB2222" i="1"/>
  <c r="AC2222" i="1"/>
  <c r="AB2223" i="1"/>
  <c r="AC2223" i="1"/>
  <c r="AB2224" i="1"/>
  <c r="AC2224" i="1"/>
  <c r="AB2225" i="1"/>
  <c r="AC2225" i="1"/>
  <c r="AB2226" i="1"/>
  <c r="AC2226" i="1"/>
  <c r="AB2227" i="1"/>
  <c r="AC2227" i="1"/>
  <c r="AB2228" i="1"/>
  <c r="AC2228" i="1"/>
  <c r="AB2229" i="1"/>
  <c r="AC2229" i="1"/>
  <c r="AB2230" i="1"/>
  <c r="AC2230" i="1"/>
  <c r="AB2231" i="1"/>
  <c r="AC2231" i="1"/>
  <c r="AB2232" i="1"/>
  <c r="AC2232" i="1"/>
  <c r="AB2233" i="1"/>
  <c r="AC2233" i="1"/>
  <c r="AB2234" i="1"/>
  <c r="AC2234" i="1"/>
  <c r="AB2235" i="1"/>
  <c r="AC2235" i="1"/>
  <c r="AB2236" i="1"/>
  <c r="AC2236" i="1"/>
  <c r="AB2237" i="1"/>
  <c r="AC2237" i="1"/>
  <c r="AB2238" i="1"/>
  <c r="AC2238" i="1"/>
  <c r="AB2239" i="1"/>
  <c r="AC2239" i="1"/>
  <c r="AB2240" i="1"/>
  <c r="AC2240" i="1"/>
  <c r="AB2241" i="1"/>
  <c r="AC2241" i="1"/>
  <c r="AB2242" i="1"/>
  <c r="AC2242" i="1"/>
  <c r="AB2243" i="1"/>
  <c r="AC2243" i="1"/>
  <c r="AB2244" i="1"/>
  <c r="AC2244" i="1"/>
  <c r="AB2245" i="1"/>
  <c r="AC2245" i="1"/>
  <c r="AB2246" i="1"/>
  <c r="AC2246" i="1"/>
  <c r="AB2247" i="1"/>
  <c r="AC2247" i="1"/>
  <c r="AB2248" i="1"/>
  <c r="AC2248" i="1"/>
  <c r="AB2249" i="1"/>
  <c r="AC2249" i="1"/>
  <c r="AB2250" i="1"/>
  <c r="AC2250" i="1"/>
  <c r="AB2251" i="1"/>
  <c r="AC2251" i="1"/>
  <c r="AB2252" i="1"/>
  <c r="AC2252" i="1"/>
  <c r="AB2253" i="1"/>
  <c r="AC2253" i="1"/>
  <c r="AB2254" i="1"/>
  <c r="AC2254" i="1"/>
  <c r="AB2255" i="1"/>
  <c r="AC2255" i="1"/>
  <c r="AB2256" i="1"/>
  <c r="AC2256" i="1"/>
  <c r="AB2257" i="1"/>
  <c r="AC2257" i="1"/>
  <c r="AB2258" i="1"/>
  <c r="AC2258" i="1"/>
  <c r="AB2259" i="1"/>
  <c r="AC2259" i="1"/>
  <c r="AB2260" i="1"/>
  <c r="AC2260" i="1"/>
  <c r="AB2261" i="1"/>
  <c r="AC2261" i="1"/>
  <c r="AB2262" i="1"/>
  <c r="AC2262" i="1"/>
  <c r="AB2263" i="1"/>
  <c r="AC2263" i="1"/>
  <c r="AB2264" i="1"/>
  <c r="AC2264" i="1"/>
  <c r="AB2265" i="1"/>
  <c r="AC2265" i="1"/>
  <c r="AB2266" i="1"/>
  <c r="AC2266" i="1"/>
  <c r="AB2267" i="1"/>
  <c r="AC2267" i="1"/>
  <c r="AB2268" i="1"/>
  <c r="AC2268" i="1"/>
  <c r="AB2269" i="1"/>
  <c r="AC2269" i="1"/>
  <c r="AB2270" i="1"/>
  <c r="AC2270" i="1"/>
  <c r="AB2271" i="1"/>
  <c r="AC2271" i="1"/>
  <c r="AB2272" i="1"/>
  <c r="AC2272" i="1"/>
  <c r="AB2273" i="1"/>
  <c r="AC2273" i="1"/>
  <c r="AB2274" i="1"/>
  <c r="AC2274" i="1"/>
  <c r="AB2275" i="1"/>
  <c r="AC2275" i="1"/>
  <c r="AB2276" i="1"/>
  <c r="AC2276" i="1"/>
  <c r="AB2277" i="1"/>
  <c r="AC2277" i="1"/>
  <c r="AB2278" i="1"/>
  <c r="AC2278" i="1"/>
  <c r="AB2279" i="1"/>
  <c r="AC2279" i="1"/>
  <c r="AB2280" i="1"/>
  <c r="AC2280" i="1"/>
  <c r="AB2281" i="1"/>
  <c r="AC2281" i="1"/>
  <c r="AB2282" i="1"/>
  <c r="AC2282" i="1"/>
  <c r="AB2283" i="1"/>
  <c r="AC2283" i="1"/>
  <c r="AB2284" i="1"/>
  <c r="AC2284" i="1"/>
  <c r="AB2285" i="1"/>
  <c r="AC2285" i="1"/>
  <c r="AB2286" i="1"/>
  <c r="AC2286" i="1"/>
  <c r="AB2287" i="1"/>
  <c r="AC2287" i="1"/>
  <c r="AB2288" i="1"/>
  <c r="AC2288" i="1"/>
  <c r="AB2289" i="1"/>
  <c r="AC2289" i="1"/>
  <c r="AB2290" i="1"/>
  <c r="AC2290" i="1"/>
  <c r="AB2291" i="1"/>
  <c r="AC2291" i="1"/>
  <c r="AB2292" i="1"/>
  <c r="AC2292" i="1"/>
  <c r="AB2293" i="1"/>
  <c r="AC2293" i="1"/>
  <c r="AB2294" i="1"/>
  <c r="AC2294" i="1"/>
  <c r="AB2295" i="1"/>
  <c r="AC2295" i="1"/>
  <c r="AB2296" i="1"/>
  <c r="AC2296" i="1"/>
  <c r="AB2297" i="1"/>
  <c r="AC2297" i="1"/>
  <c r="AB2298" i="1"/>
  <c r="AC2298" i="1"/>
  <c r="AB2299" i="1"/>
  <c r="AC2299" i="1"/>
  <c r="AB2300" i="1"/>
  <c r="AC2300" i="1"/>
  <c r="AB2301" i="1"/>
  <c r="AC2301" i="1"/>
  <c r="AB2302" i="1"/>
  <c r="AC2302" i="1"/>
  <c r="AB2303" i="1"/>
  <c r="AC2303" i="1"/>
  <c r="AB2304" i="1"/>
  <c r="AC2304" i="1"/>
  <c r="AB2305" i="1"/>
  <c r="AC2305" i="1"/>
  <c r="AB2306" i="1"/>
  <c r="AC2306" i="1"/>
  <c r="AB2307" i="1"/>
  <c r="AC2307" i="1"/>
  <c r="AB2308" i="1"/>
  <c r="AC2308" i="1"/>
  <c r="AB2309" i="1"/>
  <c r="AC2309" i="1"/>
  <c r="AB2310" i="1"/>
  <c r="AC2310" i="1"/>
  <c r="AB2311" i="1"/>
  <c r="AC2311" i="1"/>
  <c r="AB2312" i="1"/>
  <c r="AC2312" i="1"/>
  <c r="AB2313" i="1"/>
  <c r="AC2313" i="1"/>
  <c r="AB2314" i="1"/>
  <c r="AC2314" i="1"/>
  <c r="AB2315" i="1"/>
  <c r="AC2315" i="1"/>
  <c r="AB2316" i="1"/>
  <c r="AC2316" i="1"/>
  <c r="AB2317" i="1"/>
  <c r="AC2317" i="1"/>
  <c r="AB2318" i="1"/>
  <c r="AC2318" i="1"/>
  <c r="AB2319" i="1"/>
  <c r="AC2319" i="1"/>
  <c r="AB2320" i="1"/>
  <c r="AC2320" i="1"/>
  <c r="AB2321" i="1"/>
  <c r="AC2321" i="1"/>
  <c r="AB2322" i="1"/>
  <c r="AC2322" i="1"/>
  <c r="AB2323" i="1"/>
  <c r="AC2323" i="1"/>
  <c r="AB2324" i="1"/>
  <c r="AC2324" i="1"/>
  <c r="AB2325" i="1"/>
  <c r="AC2325" i="1"/>
  <c r="AB2326" i="1"/>
  <c r="AC2326" i="1"/>
  <c r="AB2327" i="1"/>
  <c r="AC2327" i="1"/>
  <c r="AB2328" i="1"/>
  <c r="AC2328" i="1"/>
  <c r="AB2329" i="1"/>
  <c r="AC2329" i="1"/>
  <c r="AB2330" i="1"/>
  <c r="AC2330" i="1"/>
  <c r="AB2331" i="1"/>
  <c r="AC2331" i="1"/>
  <c r="AB2332" i="1"/>
  <c r="AC2332" i="1"/>
  <c r="AB2333" i="1"/>
  <c r="AC2333" i="1"/>
  <c r="AB2334" i="1"/>
  <c r="AC2334" i="1"/>
  <c r="AB2335" i="1"/>
  <c r="AC2335" i="1"/>
  <c r="AB2336" i="1"/>
  <c r="AC2336" i="1"/>
  <c r="AB2337" i="1"/>
  <c r="AC2337" i="1"/>
  <c r="AB2338" i="1"/>
  <c r="AC2338" i="1"/>
  <c r="AB2339" i="1"/>
  <c r="AC2339" i="1"/>
  <c r="AB2340" i="1"/>
  <c r="AC2340" i="1"/>
  <c r="AB2341" i="1"/>
  <c r="AC2341" i="1"/>
  <c r="AB2342" i="1"/>
  <c r="AC2342" i="1"/>
  <c r="AB2343" i="1"/>
  <c r="AC2343" i="1"/>
  <c r="AB2344" i="1"/>
  <c r="AC2344" i="1"/>
  <c r="AB2345" i="1"/>
  <c r="AC2345" i="1"/>
  <c r="AB2346" i="1"/>
  <c r="AC2346" i="1"/>
  <c r="AB2347" i="1"/>
  <c r="AC2347" i="1"/>
  <c r="AB2348" i="1"/>
  <c r="AC2348" i="1"/>
  <c r="AB2349" i="1"/>
  <c r="AC2349" i="1"/>
  <c r="AB2350" i="1"/>
  <c r="AC2350" i="1"/>
  <c r="AB2351" i="1"/>
  <c r="AC2351" i="1"/>
  <c r="AB2352" i="1"/>
  <c r="AC2352" i="1"/>
  <c r="AB2353" i="1"/>
  <c r="AC2353" i="1"/>
  <c r="AB2354" i="1"/>
  <c r="AC2354" i="1"/>
  <c r="AB2355" i="1"/>
  <c r="AC2355" i="1"/>
  <c r="AB2356" i="1"/>
  <c r="AC2356" i="1"/>
  <c r="AB2357" i="1"/>
  <c r="AC2357" i="1"/>
  <c r="AB2358" i="1"/>
  <c r="AC2358" i="1"/>
  <c r="AB2359" i="1"/>
  <c r="AC2359" i="1"/>
  <c r="AB2360" i="1"/>
  <c r="AC2360" i="1"/>
  <c r="AB2361" i="1"/>
  <c r="AC2361" i="1"/>
  <c r="AB2362" i="1"/>
  <c r="AC2362" i="1"/>
  <c r="AB2363" i="1"/>
  <c r="AC2363" i="1"/>
  <c r="AB2364" i="1"/>
  <c r="AC2364" i="1"/>
  <c r="AB2365" i="1"/>
  <c r="AC2365" i="1"/>
  <c r="AB2366" i="1"/>
  <c r="AC2366" i="1"/>
  <c r="AB2367" i="1"/>
  <c r="AC2367" i="1"/>
  <c r="AB2368" i="1"/>
  <c r="AC2368" i="1"/>
  <c r="AB2369" i="1"/>
  <c r="AC2369" i="1"/>
  <c r="AB2370" i="1"/>
  <c r="AC2370" i="1"/>
  <c r="AB2371" i="1"/>
  <c r="AC2371" i="1"/>
  <c r="AB2372" i="1"/>
  <c r="AC2372" i="1"/>
  <c r="AB2373" i="1"/>
  <c r="AC2373" i="1"/>
  <c r="AB2374" i="1"/>
  <c r="AC2374" i="1"/>
  <c r="AB2375" i="1"/>
  <c r="AC2375" i="1"/>
  <c r="AB2376" i="1"/>
  <c r="AC2376" i="1"/>
  <c r="AB2377" i="1"/>
  <c r="AC2377" i="1"/>
  <c r="AB2378" i="1"/>
  <c r="AC2378" i="1"/>
  <c r="AB2379" i="1"/>
  <c r="AC2379" i="1"/>
  <c r="AB2380" i="1"/>
  <c r="AC2380" i="1"/>
  <c r="AB2381" i="1"/>
  <c r="AC2381" i="1"/>
  <c r="AB2382" i="1"/>
  <c r="AC2382" i="1"/>
  <c r="AB2383" i="1"/>
  <c r="AC2383" i="1"/>
  <c r="AB2384" i="1"/>
  <c r="AC2384" i="1"/>
  <c r="AB2385" i="1"/>
  <c r="AC2385" i="1"/>
  <c r="AB2386" i="1"/>
  <c r="AC2386" i="1"/>
  <c r="AB2387" i="1"/>
  <c r="AC2387" i="1"/>
  <c r="AB2388" i="1"/>
  <c r="AC2388" i="1"/>
  <c r="AB2389" i="1"/>
  <c r="AC2389" i="1"/>
  <c r="AB2390" i="1"/>
  <c r="AC2390" i="1"/>
  <c r="AB2391" i="1"/>
  <c r="AC2391" i="1"/>
  <c r="AB2392" i="1"/>
  <c r="AC2392" i="1"/>
  <c r="AB2393" i="1"/>
  <c r="AC2393" i="1"/>
  <c r="AB2394" i="1"/>
  <c r="AC2394" i="1"/>
  <c r="AB2395" i="1"/>
  <c r="AC2395" i="1"/>
  <c r="AB2396" i="1"/>
  <c r="AC2396" i="1"/>
  <c r="AB2397" i="1"/>
  <c r="AC2397" i="1"/>
  <c r="AB2398" i="1"/>
  <c r="AC2398" i="1"/>
  <c r="AB2399" i="1"/>
  <c r="AC2399" i="1"/>
  <c r="AB2400" i="1"/>
  <c r="AC2400" i="1"/>
  <c r="AB2401" i="1"/>
  <c r="AC2401" i="1"/>
  <c r="AB2402" i="1"/>
  <c r="AC2402" i="1"/>
  <c r="AB2403" i="1"/>
  <c r="AC2403" i="1"/>
  <c r="AB2404" i="1"/>
  <c r="AC2404" i="1"/>
  <c r="AB2405" i="1"/>
  <c r="AC2405" i="1"/>
  <c r="AB2406" i="1"/>
  <c r="AC2406" i="1"/>
  <c r="AB2407" i="1"/>
  <c r="AC2407" i="1"/>
  <c r="AB2408" i="1"/>
  <c r="AC2408" i="1"/>
  <c r="AB2409" i="1"/>
  <c r="AC2409" i="1"/>
  <c r="AB2410" i="1"/>
  <c r="AC2410" i="1"/>
  <c r="AB2411" i="1"/>
  <c r="AC2411" i="1"/>
  <c r="AB2412" i="1"/>
  <c r="AC2412" i="1"/>
  <c r="AB2413" i="1"/>
  <c r="AC2413" i="1"/>
  <c r="AB2414" i="1"/>
  <c r="AC2414" i="1"/>
  <c r="AB2415" i="1"/>
  <c r="AC2415" i="1"/>
  <c r="AB2416" i="1"/>
  <c r="AC2416" i="1"/>
  <c r="AB2417" i="1"/>
  <c r="AC2417" i="1"/>
  <c r="AB2418" i="1"/>
  <c r="AC2418" i="1"/>
  <c r="AB2419" i="1"/>
  <c r="AC2419" i="1"/>
  <c r="AB2420" i="1"/>
  <c r="AC2420" i="1"/>
  <c r="AB2421" i="1"/>
  <c r="AC2421" i="1"/>
  <c r="AB2422" i="1"/>
  <c r="AC2422" i="1"/>
  <c r="AB2423" i="1"/>
  <c r="AC2423" i="1"/>
  <c r="AB2424" i="1"/>
  <c r="AC2424" i="1"/>
  <c r="AB2425" i="1"/>
  <c r="AC2425" i="1"/>
  <c r="AB2426" i="1"/>
  <c r="AC2426" i="1"/>
  <c r="AB2427" i="1"/>
  <c r="AC2427" i="1"/>
  <c r="AB2428" i="1"/>
  <c r="AC2428" i="1"/>
  <c r="AB2429" i="1"/>
  <c r="AC2429" i="1"/>
  <c r="AB2430" i="1"/>
  <c r="AC2430" i="1"/>
  <c r="AB2431" i="1"/>
  <c r="AC2431" i="1"/>
  <c r="AB2432" i="1"/>
  <c r="AC2432" i="1"/>
  <c r="AB2433" i="1"/>
  <c r="AC2433" i="1"/>
  <c r="AB2434" i="1"/>
  <c r="AC2434" i="1"/>
  <c r="AB2435" i="1"/>
  <c r="AC2435" i="1"/>
  <c r="AB2436" i="1"/>
  <c r="AC2436" i="1"/>
  <c r="AB2437" i="1"/>
  <c r="AC2437" i="1"/>
  <c r="AB2438" i="1"/>
  <c r="AC2438" i="1"/>
  <c r="AB2439" i="1"/>
  <c r="AC2439" i="1"/>
  <c r="AB2440" i="1"/>
  <c r="AC2440" i="1"/>
  <c r="AB2441" i="1"/>
  <c r="AC2441" i="1"/>
  <c r="AB2442" i="1"/>
  <c r="AC2442" i="1"/>
  <c r="AB2443" i="1"/>
  <c r="AC2443" i="1"/>
  <c r="AB2444" i="1"/>
  <c r="AC2444" i="1"/>
  <c r="AB2445" i="1"/>
  <c r="AC2445" i="1"/>
  <c r="AB2446" i="1"/>
  <c r="AC2446" i="1"/>
  <c r="AB2447" i="1"/>
  <c r="AC2447" i="1"/>
  <c r="AB2448" i="1"/>
  <c r="AC2448" i="1"/>
  <c r="AB2449" i="1"/>
  <c r="AC2449" i="1"/>
  <c r="AB2450" i="1"/>
  <c r="AC2450" i="1"/>
  <c r="AB2451" i="1"/>
  <c r="AC2451" i="1"/>
  <c r="AB2452" i="1"/>
  <c r="AC2452" i="1"/>
  <c r="AB2453" i="1"/>
  <c r="AC2453" i="1"/>
  <c r="AB2454" i="1"/>
  <c r="AC2454" i="1"/>
  <c r="AB2455" i="1"/>
  <c r="AC2455" i="1"/>
  <c r="AB2456" i="1"/>
  <c r="AC2456" i="1"/>
  <c r="AB2457" i="1"/>
  <c r="AC2457" i="1"/>
  <c r="AB2458" i="1"/>
  <c r="AC2458" i="1"/>
  <c r="AB2459" i="1"/>
  <c r="AC2459" i="1"/>
  <c r="AB2460" i="1"/>
  <c r="AC2460" i="1"/>
  <c r="AB2461" i="1"/>
  <c r="AC2461" i="1"/>
  <c r="AB2462" i="1"/>
  <c r="AC2462" i="1"/>
  <c r="AB2463" i="1"/>
  <c r="AC2463" i="1"/>
  <c r="AB2464" i="1"/>
  <c r="AC2464" i="1"/>
  <c r="AB2465" i="1"/>
  <c r="AC2465" i="1"/>
  <c r="AB2466" i="1"/>
  <c r="AC2466" i="1"/>
  <c r="AB2467" i="1"/>
  <c r="AC2467" i="1"/>
  <c r="AB2468" i="1"/>
  <c r="AC2468" i="1"/>
  <c r="AB2469" i="1"/>
  <c r="AC2469" i="1"/>
  <c r="AB2470" i="1"/>
  <c r="AC2470" i="1"/>
  <c r="AB2471" i="1"/>
  <c r="AC2471" i="1"/>
  <c r="AB2472" i="1"/>
  <c r="AC2472" i="1"/>
  <c r="AB2473" i="1"/>
  <c r="AC2473" i="1"/>
  <c r="AB2474" i="1"/>
  <c r="AC2474" i="1"/>
  <c r="AB2475" i="1"/>
  <c r="AC2475" i="1"/>
  <c r="AB2476" i="1"/>
  <c r="AC2476" i="1"/>
  <c r="AB2477" i="1"/>
  <c r="AC2477" i="1"/>
  <c r="AB2478" i="1"/>
  <c r="AC2478" i="1"/>
  <c r="AB2479" i="1"/>
  <c r="AC2479" i="1"/>
  <c r="AB2480" i="1"/>
  <c r="AC2480" i="1"/>
  <c r="AB2481" i="1"/>
  <c r="AC2481" i="1"/>
  <c r="AB2482" i="1"/>
  <c r="AC2482" i="1"/>
  <c r="AB2483" i="1"/>
  <c r="AC2483" i="1"/>
  <c r="AB2484" i="1"/>
  <c r="AC2484" i="1"/>
  <c r="AB2485" i="1"/>
  <c r="AC2485" i="1"/>
  <c r="AB2486" i="1"/>
  <c r="AC2486" i="1"/>
  <c r="AB2487" i="1"/>
  <c r="AC2487" i="1"/>
  <c r="AB2488" i="1"/>
  <c r="AC2488" i="1"/>
  <c r="AB2489" i="1"/>
  <c r="AC2489" i="1"/>
  <c r="AB2490" i="1"/>
  <c r="AC2490" i="1"/>
  <c r="AB2491" i="1"/>
  <c r="AC2491" i="1"/>
  <c r="AB2492" i="1"/>
  <c r="AC2492" i="1"/>
  <c r="AB2493" i="1"/>
  <c r="AC2493" i="1"/>
  <c r="AB2494" i="1"/>
  <c r="AC2494" i="1"/>
  <c r="AB2495" i="1"/>
  <c r="AC2495" i="1"/>
  <c r="AB2496" i="1"/>
  <c r="AC2496" i="1"/>
  <c r="AB2497" i="1"/>
  <c r="AC2497" i="1"/>
  <c r="AB2498" i="1"/>
  <c r="AC2498" i="1"/>
  <c r="AB2499" i="1"/>
  <c r="AC2499" i="1"/>
  <c r="AB2500" i="1"/>
  <c r="AC2500" i="1"/>
  <c r="AB2501" i="1"/>
  <c r="AC2501" i="1"/>
  <c r="AB2502" i="1"/>
  <c r="AC2502" i="1"/>
  <c r="AB2503" i="1"/>
  <c r="AC2503" i="1"/>
  <c r="AB2504" i="1"/>
  <c r="AC2504" i="1"/>
  <c r="AB2505" i="1"/>
  <c r="AC2505" i="1"/>
  <c r="AB2506" i="1"/>
  <c r="AC2506" i="1"/>
  <c r="AB2507" i="1"/>
  <c r="AC2507" i="1"/>
  <c r="AB2508" i="1"/>
  <c r="AC2508" i="1"/>
  <c r="AB2509" i="1"/>
  <c r="AC2509" i="1"/>
  <c r="AB2510" i="1"/>
  <c r="AC2510" i="1"/>
  <c r="AB2511" i="1"/>
  <c r="AC2511" i="1"/>
  <c r="AB2512" i="1"/>
  <c r="AC2512" i="1"/>
  <c r="AB2513" i="1"/>
  <c r="AC2513" i="1"/>
  <c r="AB2514" i="1"/>
  <c r="AC2514" i="1"/>
  <c r="AB2515" i="1"/>
  <c r="AC2515" i="1"/>
  <c r="AB2516" i="1"/>
  <c r="AC2516" i="1"/>
  <c r="AB2517" i="1"/>
  <c r="AC2517" i="1"/>
  <c r="AB2518" i="1"/>
  <c r="AC2518" i="1"/>
  <c r="AB2519" i="1"/>
  <c r="AC2519" i="1"/>
  <c r="AB2520" i="1"/>
  <c r="AC2520" i="1"/>
  <c r="AB2521" i="1"/>
  <c r="AC2521" i="1"/>
  <c r="AB2522" i="1"/>
  <c r="AC2522" i="1"/>
  <c r="AB2523" i="1"/>
  <c r="AC2523" i="1"/>
  <c r="AB2524" i="1"/>
  <c r="AC2524" i="1"/>
  <c r="AB2525" i="1"/>
  <c r="AC2525" i="1"/>
  <c r="AB2526" i="1"/>
  <c r="AC2526" i="1"/>
  <c r="AB2527" i="1"/>
  <c r="AC2527" i="1"/>
  <c r="AB2528" i="1"/>
  <c r="AC2528" i="1"/>
  <c r="AB2529" i="1"/>
  <c r="AC2529" i="1"/>
  <c r="AB2530" i="1"/>
  <c r="AC2530" i="1"/>
  <c r="AB2531" i="1"/>
  <c r="AC2531" i="1"/>
  <c r="AB2532" i="1"/>
  <c r="AC2532" i="1"/>
  <c r="AB2533" i="1"/>
  <c r="AC2533" i="1"/>
  <c r="AB2534" i="1"/>
  <c r="AC2534" i="1"/>
  <c r="AB2535" i="1"/>
  <c r="AC2535" i="1"/>
  <c r="AB2536" i="1"/>
  <c r="AC2536" i="1"/>
  <c r="AB2537" i="1"/>
  <c r="AC2537" i="1"/>
  <c r="AB2538" i="1"/>
  <c r="AC2538" i="1"/>
  <c r="AB2539" i="1"/>
  <c r="AC2539" i="1"/>
  <c r="AB2540" i="1"/>
  <c r="AC2540" i="1"/>
  <c r="AB2541" i="1"/>
  <c r="AC2541" i="1"/>
  <c r="AB2542" i="1"/>
  <c r="AC2542" i="1"/>
  <c r="AB2543" i="1"/>
  <c r="AC2543" i="1"/>
  <c r="AB2544" i="1"/>
  <c r="AC2544" i="1"/>
  <c r="AB2545" i="1"/>
  <c r="AC2545" i="1"/>
  <c r="AB2546" i="1"/>
  <c r="AC2546" i="1"/>
  <c r="AB2547" i="1"/>
  <c r="AC2547" i="1"/>
  <c r="AB2548" i="1"/>
  <c r="AC2548" i="1"/>
  <c r="AB2549" i="1"/>
  <c r="AC2549" i="1"/>
  <c r="AB2550" i="1"/>
  <c r="AC2550" i="1"/>
  <c r="AB2551" i="1"/>
  <c r="AC2551" i="1"/>
  <c r="AB2552" i="1"/>
  <c r="AC2552" i="1"/>
  <c r="AB2553" i="1"/>
  <c r="AC2553" i="1"/>
  <c r="AB2554" i="1"/>
  <c r="AC2554" i="1"/>
  <c r="AB2555" i="1"/>
  <c r="AC2555" i="1"/>
  <c r="AB2556" i="1"/>
  <c r="AC2556" i="1"/>
  <c r="AB2557" i="1"/>
  <c r="AC2557" i="1"/>
  <c r="AB2558" i="1"/>
  <c r="AC2558" i="1"/>
  <c r="AB2559" i="1"/>
  <c r="AC2559" i="1"/>
  <c r="AB2560" i="1"/>
  <c r="AC2560" i="1"/>
  <c r="AB2561" i="1"/>
  <c r="AC2561" i="1"/>
  <c r="AB2562" i="1"/>
  <c r="AC2562" i="1"/>
  <c r="AB2563" i="1"/>
  <c r="AC2563" i="1"/>
  <c r="AB2564" i="1"/>
  <c r="AC2564" i="1"/>
  <c r="AB2565" i="1"/>
  <c r="AC2565" i="1"/>
  <c r="AB2566" i="1"/>
  <c r="AC2566" i="1"/>
  <c r="AB2567" i="1"/>
  <c r="AC2567" i="1"/>
  <c r="AB2568" i="1"/>
  <c r="AC2568" i="1"/>
  <c r="AB2569" i="1"/>
  <c r="AC2569" i="1"/>
  <c r="AB2570" i="1"/>
  <c r="AC2570" i="1"/>
  <c r="AB2571" i="1"/>
  <c r="AC2571" i="1"/>
  <c r="AB2572" i="1"/>
  <c r="AC2572" i="1"/>
  <c r="AB2573" i="1"/>
  <c r="AC2573" i="1"/>
  <c r="AB2574" i="1"/>
  <c r="AC2574" i="1"/>
  <c r="AB2575" i="1"/>
  <c r="AC2575" i="1"/>
  <c r="AB2576" i="1"/>
  <c r="AC2576" i="1"/>
  <c r="AB2577" i="1"/>
  <c r="AC2577" i="1"/>
  <c r="AB2578" i="1"/>
  <c r="AC2578" i="1"/>
  <c r="AB2579" i="1"/>
  <c r="AC2579" i="1"/>
  <c r="AB2580" i="1"/>
  <c r="AC2580" i="1"/>
  <c r="AB2581" i="1"/>
  <c r="AC2581" i="1"/>
  <c r="AB2582" i="1"/>
  <c r="AC2582" i="1"/>
  <c r="AB2583" i="1"/>
  <c r="AC2583" i="1"/>
  <c r="AB2584" i="1"/>
  <c r="AC2584" i="1"/>
  <c r="AB2585" i="1"/>
  <c r="AC2585" i="1"/>
  <c r="AB2586" i="1"/>
  <c r="AC2586" i="1"/>
  <c r="AB2587" i="1"/>
  <c r="AC2587" i="1"/>
  <c r="AB2588" i="1"/>
  <c r="AC2588" i="1"/>
  <c r="AB2589" i="1"/>
  <c r="AC2589" i="1"/>
  <c r="AB2590" i="1"/>
  <c r="AC2590" i="1"/>
  <c r="AB2591" i="1"/>
  <c r="AC2591" i="1"/>
  <c r="AB2592" i="1"/>
  <c r="AC2592" i="1"/>
  <c r="AB2593" i="1"/>
  <c r="AC2593" i="1"/>
  <c r="AB2594" i="1"/>
  <c r="AC2594" i="1"/>
  <c r="AB2595" i="1"/>
  <c r="AC2595" i="1"/>
  <c r="AB2596" i="1"/>
  <c r="AC2596" i="1"/>
  <c r="AB2597" i="1"/>
  <c r="AC2597" i="1"/>
  <c r="AB2598" i="1"/>
  <c r="AC2598" i="1"/>
  <c r="AB2599" i="1"/>
  <c r="AC2599" i="1"/>
  <c r="AB2600" i="1"/>
  <c r="AC2600" i="1"/>
  <c r="AB2601" i="1"/>
  <c r="AC2601" i="1"/>
  <c r="AB2602" i="1"/>
  <c r="AC2602" i="1"/>
  <c r="AB2603" i="1"/>
  <c r="AC2603" i="1"/>
  <c r="AB2604" i="1"/>
  <c r="AC2604" i="1"/>
  <c r="AB2605" i="1"/>
  <c r="AC2605" i="1"/>
  <c r="AB2606" i="1"/>
  <c r="AC2606" i="1"/>
  <c r="AB2607" i="1"/>
  <c r="AC2607" i="1"/>
  <c r="AB2608" i="1"/>
  <c r="AC2608" i="1"/>
  <c r="AB2609" i="1"/>
  <c r="AC2609" i="1"/>
  <c r="AB2610" i="1"/>
  <c r="AC2610" i="1"/>
  <c r="AB2611" i="1"/>
  <c r="AC2611" i="1"/>
  <c r="AB2612" i="1"/>
  <c r="AC2612" i="1"/>
  <c r="AB2613" i="1"/>
  <c r="AC2613" i="1"/>
  <c r="AB2614" i="1"/>
  <c r="AC2614" i="1"/>
  <c r="AB2615" i="1"/>
  <c r="AC2615" i="1"/>
  <c r="AB2616" i="1"/>
  <c r="AC2616" i="1"/>
  <c r="AB2617" i="1"/>
  <c r="AC2617" i="1"/>
  <c r="AB2618" i="1"/>
  <c r="AC2618" i="1"/>
  <c r="AB2619" i="1"/>
  <c r="AC2619" i="1"/>
  <c r="AB2620" i="1"/>
  <c r="AC2620" i="1"/>
  <c r="AB2621" i="1"/>
  <c r="AC2621" i="1"/>
  <c r="AB2622" i="1"/>
  <c r="AC2622" i="1"/>
  <c r="AB2623" i="1"/>
  <c r="AC2623" i="1"/>
  <c r="AB2624" i="1"/>
  <c r="AC2624" i="1"/>
  <c r="AB2625" i="1"/>
  <c r="AC2625" i="1"/>
  <c r="AB2626" i="1"/>
  <c r="AC2626" i="1"/>
  <c r="AB2627" i="1"/>
  <c r="AC2627" i="1"/>
  <c r="AB2628" i="1"/>
  <c r="AC2628" i="1"/>
  <c r="AB2629" i="1"/>
  <c r="AC2629" i="1"/>
  <c r="AB2630" i="1"/>
  <c r="AC2630" i="1"/>
  <c r="AB2631" i="1"/>
  <c r="AC2631" i="1"/>
  <c r="AB2632" i="1"/>
  <c r="AC2632" i="1"/>
  <c r="AB2633" i="1"/>
  <c r="AC2633" i="1"/>
  <c r="AB2634" i="1"/>
  <c r="AC2634" i="1"/>
  <c r="AB2635" i="1"/>
  <c r="AC2635" i="1"/>
  <c r="AB2636" i="1"/>
  <c r="AC2636" i="1"/>
  <c r="AB2637" i="1"/>
  <c r="AC2637" i="1"/>
  <c r="AB2638" i="1"/>
  <c r="AC2638" i="1"/>
  <c r="AB2639" i="1"/>
  <c r="AC2639" i="1"/>
  <c r="AB2640" i="1"/>
  <c r="AC2640" i="1"/>
  <c r="AB2641" i="1"/>
  <c r="AC2641" i="1"/>
  <c r="AB2642" i="1"/>
  <c r="AC2642" i="1"/>
  <c r="AB2643" i="1"/>
  <c r="AC2643" i="1"/>
  <c r="AB2644" i="1"/>
  <c r="AC2644" i="1"/>
  <c r="AB2645" i="1"/>
  <c r="AC2645" i="1"/>
  <c r="AB2646" i="1"/>
  <c r="AC2646" i="1"/>
  <c r="AB2647" i="1"/>
  <c r="AC2647" i="1"/>
  <c r="AB2648" i="1"/>
  <c r="AC2648" i="1"/>
  <c r="AB2649" i="1"/>
  <c r="AC2649" i="1"/>
  <c r="AB2650" i="1"/>
  <c r="AC2650" i="1"/>
  <c r="AB2651" i="1"/>
  <c r="AC2651" i="1"/>
  <c r="AB2652" i="1"/>
  <c r="AC2652" i="1"/>
  <c r="AB2653" i="1"/>
  <c r="AC2653" i="1"/>
  <c r="AB2654" i="1"/>
  <c r="AC2654" i="1"/>
  <c r="AB2655" i="1"/>
  <c r="AC2655" i="1"/>
  <c r="AB2656" i="1"/>
  <c r="AC2656" i="1"/>
  <c r="AB2657" i="1"/>
  <c r="AC2657" i="1"/>
  <c r="AB2658" i="1"/>
  <c r="AC2658" i="1"/>
  <c r="AB2659" i="1"/>
  <c r="AC2659" i="1"/>
  <c r="AB2660" i="1"/>
  <c r="AC2660" i="1"/>
  <c r="AB2661" i="1"/>
  <c r="AC2661" i="1"/>
  <c r="AB2662" i="1"/>
  <c r="AC2662" i="1"/>
  <c r="AB2663" i="1"/>
  <c r="AC2663" i="1"/>
  <c r="AB2664" i="1"/>
  <c r="AC2664" i="1"/>
  <c r="AB2665" i="1"/>
  <c r="AC2665" i="1"/>
  <c r="AB2666" i="1"/>
  <c r="AC2666" i="1"/>
  <c r="AB2667" i="1"/>
  <c r="AC2667" i="1"/>
  <c r="AB2668" i="1"/>
  <c r="AC2668" i="1"/>
  <c r="AB2669" i="1"/>
  <c r="AC2669" i="1"/>
  <c r="AB2670" i="1"/>
  <c r="AC2670" i="1"/>
  <c r="AB2671" i="1"/>
  <c r="AC2671" i="1"/>
  <c r="AB2672" i="1"/>
  <c r="AC2672" i="1"/>
  <c r="AB2673" i="1"/>
  <c r="AC2673" i="1"/>
  <c r="AB2674" i="1"/>
  <c r="AC2674" i="1"/>
  <c r="AB2675" i="1"/>
  <c r="AC2675" i="1"/>
  <c r="AB2676" i="1"/>
  <c r="AC2676" i="1"/>
  <c r="AB2677" i="1"/>
  <c r="AC2677" i="1"/>
  <c r="AB2678" i="1"/>
  <c r="AC2678" i="1"/>
  <c r="AB2679" i="1"/>
  <c r="AC2679" i="1"/>
  <c r="AB2680" i="1"/>
  <c r="AC2680" i="1"/>
  <c r="AB2681" i="1"/>
  <c r="AC2681" i="1"/>
  <c r="AB2682" i="1"/>
  <c r="AC2682" i="1"/>
  <c r="AB2683" i="1"/>
  <c r="AC2683" i="1"/>
  <c r="AB2684" i="1"/>
  <c r="AC2684" i="1"/>
  <c r="AB2685" i="1"/>
  <c r="AC2685" i="1"/>
  <c r="AB2686" i="1"/>
  <c r="AC2686" i="1"/>
  <c r="AB2687" i="1"/>
  <c r="AC2687" i="1"/>
  <c r="AB2688" i="1"/>
  <c r="AC2688" i="1"/>
  <c r="AB2689" i="1"/>
  <c r="AC2689" i="1"/>
  <c r="AB2690" i="1"/>
  <c r="AC2690" i="1"/>
  <c r="AB2691" i="1"/>
  <c r="AC2691" i="1"/>
  <c r="AB2692" i="1"/>
  <c r="AC2692" i="1"/>
  <c r="AB2693" i="1"/>
  <c r="AC2693" i="1"/>
  <c r="AB2694" i="1"/>
  <c r="AC2694" i="1"/>
  <c r="AB2695" i="1"/>
  <c r="AC2695" i="1"/>
  <c r="AB2696" i="1"/>
  <c r="AC2696" i="1"/>
  <c r="AB2697" i="1"/>
  <c r="AC2697" i="1"/>
  <c r="AB2698" i="1"/>
  <c r="AC2698" i="1"/>
  <c r="AB2699" i="1"/>
  <c r="AC2699" i="1"/>
  <c r="AB2700" i="1"/>
  <c r="AC2700" i="1"/>
  <c r="AB2701" i="1"/>
  <c r="AC2701" i="1"/>
  <c r="AB2702" i="1"/>
  <c r="AC2702" i="1"/>
  <c r="AB2703" i="1"/>
  <c r="AC2703" i="1"/>
  <c r="AB2704" i="1"/>
  <c r="AC2704" i="1"/>
  <c r="AB2705" i="1"/>
  <c r="AC2705" i="1"/>
  <c r="AB2706" i="1"/>
  <c r="AC2706" i="1"/>
  <c r="AB2707" i="1"/>
  <c r="AC2707" i="1"/>
  <c r="AB2708" i="1"/>
  <c r="AC2708" i="1"/>
  <c r="AB2709" i="1"/>
  <c r="AC2709" i="1"/>
  <c r="AB2710" i="1"/>
  <c r="AC2710" i="1"/>
  <c r="AB2711" i="1"/>
  <c r="AC2711" i="1"/>
  <c r="AB2712" i="1"/>
  <c r="AC2712" i="1"/>
  <c r="AB2713" i="1"/>
  <c r="AC2713" i="1"/>
  <c r="AB2714" i="1"/>
  <c r="AC2714" i="1"/>
  <c r="AB2715" i="1"/>
  <c r="AC2715" i="1"/>
  <c r="AB2716" i="1"/>
  <c r="AC2716" i="1"/>
  <c r="AB2717" i="1"/>
  <c r="AC2717" i="1"/>
  <c r="AB2718" i="1"/>
  <c r="AC2718" i="1"/>
  <c r="AB2719" i="1"/>
  <c r="AC2719" i="1"/>
  <c r="AB2720" i="1"/>
  <c r="AC2720" i="1"/>
  <c r="AB2721" i="1"/>
  <c r="AC2721" i="1"/>
  <c r="AB2722" i="1"/>
  <c r="AC2722" i="1"/>
  <c r="AB2723" i="1"/>
  <c r="AC2723" i="1"/>
  <c r="AB2724" i="1"/>
  <c r="AC2724" i="1"/>
  <c r="AB2725" i="1"/>
  <c r="AC2725" i="1"/>
  <c r="AB2726" i="1"/>
  <c r="AC2726" i="1"/>
  <c r="AB2727" i="1"/>
  <c r="AC2727" i="1"/>
  <c r="AB2728" i="1"/>
  <c r="AC2728" i="1"/>
  <c r="AB2729" i="1"/>
  <c r="AC2729" i="1"/>
  <c r="AB2730" i="1"/>
  <c r="AC2730" i="1"/>
  <c r="AB2731" i="1"/>
  <c r="AC2731" i="1"/>
  <c r="AB2732" i="1"/>
  <c r="AC2732" i="1"/>
  <c r="AB2733" i="1"/>
  <c r="AC2733" i="1"/>
  <c r="AB2734" i="1"/>
  <c r="AC2734" i="1"/>
  <c r="AB2735" i="1"/>
  <c r="AC2735" i="1"/>
  <c r="AB2736" i="1"/>
  <c r="AC2736" i="1"/>
  <c r="AB2737" i="1"/>
  <c r="AC2737" i="1"/>
  <c r="AB2738" i="1"/>
  <c r="AC2738" i="1"/>
  <c r="AB2739" i="1"/>
  <c r="AC2739" i="1"/>
  <c r="AB2740" i="1"/>
  <c r="AC2740" i="1"/>
  <c r="AB2741" i="1"/>
  <c r="AC2741" i="1"/>
  <c r="AB2742" i="1"/>
  <c r="AC2742" i="1"/>
  <c r="AB2743" i="1"/>
  <c r="AC2743" i="1"/>
  <c r="AB2744" i="1"/>
  <c r="AC2744" i="1"/>
  <c r="AB2745" i="1"/>
  <c r="AC2745" i="1"/>
  <c r="AB2746" i="1"/>
  <c r="AC2746" i="1"/>
  <c r="AB2747" i="1"/>
  <c r="AC2747" i="1"/>
  <c r="AB2748" i="1"/>
  <c r="AC2748" i="1"/>
  <c r="AB2749" i="1"/>
  <c r="AC2749" i="1"/>
  <c r="AB2750" i="1"/>
  <c r="AC2750" i="1"/>
  <c r="AB2751" i="1"/>
  <c r="AC2751" i="1"/>
  <c r="AB2752" i="1"/>
  <c r="AC2752" i="1"/>
  <c r="AB2753" i="1"/>
  <c r="AC2753" i="1"/>
  <c r="AB2754" i="1"/>
  <c r="AC2754" i="1"/>
  <c r="AB2755" i="1"/>
  <c r="AC2755" i="1"/>
  <c r="AB2756" i="1"/>
  <c r="AC2756" i="1"/>
  <c r="AB2757" i="1"/>
  <c r="AC2757" i="1"/>
  <c r="AB2758" i="1"/>
  <c r="AC2758" i="1"/>
  <c r="AB2759" i="1"/>
  <c r="AC2759" i="1"/>
  <c r="AB2760" i="1"/>
  <c r="AC2760" i="1"/>
  <c r="AB2761" i="1"/>
  <c r="AC2761" i="1"/>
  <c r="AB2762" i="1"/>
  <c r="AC2762" i="1"/>
  <c r="AB2763" i="1"/>
  <c r="AC2763" i="1"/>
  <c r="AB2764" i="1"/>
  <c r="AC2764" i="1"/>
  <c r="AB2765" i="1"/>
  <c r="AC2765" i="1"/>
  <c r="AB2766" i="1"/>
  <c r="AC2766" i="1"/>
  <c r="AB2767" i="1"/>
  <c r="AC2767" i="1"/>
  <c r="AB2768" i="1"/>
  <c r="AC2768" i="1"/>
  <c r="AB2769" i="1"/>
  <c r="AC2769" i="1"/>
  <c r="AB2770" i="1"/>
  <c r="AC2770" i="1"/>
  <c r="AB2771" i="1"/>
  <c r="AC2771" i="1"/>
  <c r="AB2772" i="1"/>
  <c r="AC2772" i="1"/>
  <c r="AB2773" i="1"/>
  <c r="AC2773" i="1"/>
  <c r="AB2774" i="1"/>
  <c r="AC2774" i="1"/>
  <c r="AB2775" i="1"/>
  <c r="AC2775" i="1"/>
  <c r="AB2776" i="1"/>
  <c r="AC2776" i="1"/>
  <c r="AB2777" i="1"/>
  <c r="AC2777" i="1"/>
  <c r="AB2778" i="1"/>
  <c r="AC2778" i="1"/>
  <c r="AB2779" i="1"/>
  <c r="AC2779" i="1"/>
  <c r="AB2780" i="1"/>
  <c r="AC2780" i="1"/>
  <c r="AB2781" i="1"/>
  <c r="AC2781" i="1"/>
  <c r="AB2782" i="1"/>
  <c r="AC2782" i="1"/>
  <c r="AB2783" i="1"/>
  <c r="AC2783" i="1"/>
  <c r="AB2784" i="1"/>
  <c r="AC2784" i="1"/>
  <c r="AB2785" i="1"/>
  <c r="AC2785" i="1"/>
  <c r="AB2786" i="1"/>
  <c r="AC2786" i="1"/>
  <c r="AB2787" i="1"/>
  <c r="AC2787" i="1"/>
  <c r="AB2788" i="1"/>
  <c r="AC2788" i="1"/>
  <c r="AB2789" i="1"/>
  <c r="AC2789" i="1"/>
  <c r="AB2790" i="1"/>
  <c r="AC2790" i="1"/>
  <c r="AB2791" i="1"/>
  <c r="AC2791" i="1"/>
  <c r="AB2792" i="1"/>
  <c r="AC2792" i="1"/>
  <c r="AB2793" i="1"/>
  <c r="AC2793" i="1"/>
  <c r="AB2794" i="1"/>
  <c r="AC2794" i="1"/>
  <c r="AB2795" i="1"/>
  <c r="AC2795" i="1"/>
  <c r="AB2796" i="1"/>
  <c r="AC2796" i="1"/>
  <c r="AB2797" i="1"/>
  <c r="AC2797" i="1"/>
  <c r="AB2798" i="1"/>
  <c r="AC2798" i="1"/>
  <c r="AB2799" i="1"/>
  <c r="AC2799" i="1"/>
  <c r="AB2800" i="1"/>
  <c r="AC2800" i="1"/>
  <c r="AB2801" i="1"/>
  <c r="AC2801" i="1"/>
  <c r="AB2802" i="1"/>
  <c r="AC2802" i="1"/>
  <c r="AB2803" i="1"/>
  <c r="AC2803" i="1"/>
  <c r="AB2804" i="1"/>
  <c r="AC2804" i="1"/>
  <c r="AB2805" i="1"/>
  <c r="AC2805" i="1"/>
  <c r="AB2806" i="1"/>
  <c r="AC2806" i="1"/>
  <c r="AB2807" i="1"/>
  <c r="AC2807" i="1"/>
  <c r="AB2808" i="1"/>
  <c r="AC2808" i="1"/>
  <c r="AB2809" i="1"/>
  <c r="AC2809" i="1"/>
  <c r="AB2810" i="1"/>
  <c r="AC2810" i="1"/>
  <c r="AB2811" i="1"/>
  <c r="AC2811" i="1"/>
  <c r="AB2812" i="1"/>
  <c r="AC2812" i="1"/>
  <c r="AB2813" i="1"/>
  <c r="AC2813" i="1"/>
  <c r="AB2814" i="1"/>
  <c r="AC2814" i="1"/>
  <c r="AB2815" i="1"/>
  <c r="AC2815" i="1"/>
  <c r="AB2816" i="1"/>
  <c r="AC2816" i="1"/>
  <c r="AB2817" i="1"/>
  <c r="AC2817" i="1"/>
  <c r="AB2818" i="1"/>
  <c r="AC2818" i="1"/>
  <c r="AB2819" i="1"/>
  <c r="AC2819" i="1"/>
  <c r="AB2820" i="1"/>
  <c r="AC2820" i="1"/>
  <c r="AB2821" i="1"/>
  <c r="AC2821" i="1"/>
  <c r="AB2822" i="1"/>
  <c r="AC2822" i="1"/>
  <c r="AB2823" i="1"/>
  <c r="AC2823" i="1"/>
  <c r="AB2824" i="1"/>
  <c r="AC2824" i="1"/>
  <c r="AB2825" i="1"/>
  <c r="AC2825" i="1"/>
  <c r="AB2826" i="1"/>
  <c r="AC2826" i="1"/>
  <c r="AB2827" i="1"/>
  <c r="AC2827" i="1"/>
  <c r="AB2828" i="1"/>
  <c r="AC2828" i="1"/>
  <c r="AB2829" i="1"/>
  <c r="AC2829" i="1"/>
  <c r="AB2830" i="1"/>
  <c r="AC2830" i="1"/>
  <c r="AB2831" i="1"/>
  <c r="AC2831" i="1"/>
  <c r="AB2832" i="1"/>
  <c r="AC2832" i="1"/>
  <c r="AB2833" i="1"/>
  <c r="AC2833" i="1"/>
  <c r="AB2834" i="1"/>
  <c r="AC2834" i="1"/>
  <c r="AB2835" i="1"/>
  <c r="AC2835" i="1"/>
  <c r="AB2836" i="1"/>
  <c r="AC2836" i="1"/>
  <c r="AB2837" i="1"/>
  <c r="AC2837" i="1"/>
  <c r="AB2838" i="1"/>
  <c r="AC2838" i="1"/>
  <c r="AB2839" i="1"/>
  <c r="AC2839" i="1"/>
  <c r="AB2840" i="1"/>
  <c r="AC2840" i="1"/>
  <c r="AB2841" i="1"/>
  <c r="AC2841" i="1"/>
  <c r="AB2842" i="1"/>
  <c r="AC2842" i="1"/>
  <c r="AB2843" i="1"/>
  <c r="AC2843" i="1"/>
  <c r="AB2844" i="1"/>
  <c r="AC2844" i="1"/>
  <c r="AB2845" i="1"/>
  <c r="AC2845" i="1"/>
  <c r="AB2846" i="1"/>
  <c r="AC2846" i="1"/>
  <c r="AB2847" i="1"/>
  <c r="AC2847" i="1"/>
  <c r="AB2848" i="1"/>
  <c r="AC2848" i="1"/>
  <c r="AB2849" i="1"/>
  <c r="AC2849" i="1"/>
  <c r="AB2850" i="1"/>
  <c r="AC2850" i="1"/>
  <c r="AB2851" i="1"/>
  <c r="AC2851" i="1"/>
  <c r="AB2852" i="1"/>
  <c r="AC2852" i="1"/>
  <c r="AB2853" i="1"/>
  <c r="AC2853" i="1"/>
  <c r="AB2854" i="1"/>
  <c r="AC2854" i="1"/>
  <c r="AB2855" i="1"/>
  <c r="AC2855" i="1"/>
  <c r="AB2856" i="1"/>
  <c r="AC2856" i="1"/>
  <c r="AB2857" i="1"/>
  <c r="AC2857" i="1"/>
  <c r="AB2858" i="1"/>
  <c r="AC2858" i="1"/>
  <c r="AB2859" i="1"/>
  <c r="AC2859" i="1"/>
  <c r="AB2860" i="1"/>
  <c r="AC2860" i="1"/>
  <c r="AB2861" i="1"/>
  <c r="AC2861" i="1"/>
  <c r="AB2862" i="1"/>
  <c r="AC2862" i="1"/>
  <c r="AB2863" i="1"/>
  <c r="AC2863" i="1"/>
  <c r="AB2864" i="1"/>
  <c r="AC2864" i="1"/>
  <c r="AB2865" i="1"/>
  <c r="AC2865" i="1"/>
  <c r="AB2866" i="1"/>
  <c r="AC2866" i="1"/>
  <c r="AB2867" i="1"/>
  <c r="AC2867" i="1"/>
  <c r="AB2868" i="1"/>
  <c r="AC2868" i="1"/>
  <c r="AB2869" i="1"/>
  <c r="AC2869" i="1"/>
  <c r="AB2870" i="1"/>
  <c r="AC2870" i="1"/>
  <c r="AB2871" i="1"/>
  <c r="AC2871" i="1"/>
  <c r="AB2872" i="1"/>
  <c r="AC2872" i="1"/>
  <c r="AB2873" i="1"/>
  <c r="AC2873" i="1"/>
  <c r="AB2874" i="1"/>
  <c r="AC2874" i="1"/>
  <c r="AB2875" i="1"/>
  <c r="AC2875" i="1"/>
  <c r="AB2876" i="1"/>
  <c r="AC2876" i="1"/>
  <c r="AB2877" i="1"/>
  <c r="AC2877" i="1"/>
  <c r="AB2878" i="1"/>
  <c r="AC2878" i="1"/>
  <c r="AB2879" i="1"/>
  <c r="AC2879" i="1"/>
  <c r="AB2880" i="1"/>
  <c r="AC2880" i="1"/>
  <c r="AB2881" i="1"/>
  <c r="AC2881" i="1"/>
  <c r="AB2882" i="1"/>
  <c r="AC2882" i="1"/>
  <c r="AB2883" i="1"/>
  <c r="AC2883" i="1"/>
  <c r="AB2884" i="1"/>
  <c r="AC2884" i="1"/>
  <c r="AB2885" i="1"/>
  <c r="AC2885" i="1"/>
  <c r="AB2886" i="1"/>
  <c r="AC2886" i="1"/>
  <c r="AB2887" i="1"/>
  <c r="AC2887" i="1"/>
  <c r="AB2888" i="1"/>
  <c r="AC2888" i="1"/>
  <c r="AB2889" i="1"/>
  <c r="AC2889" i="1"/>
  <c r="AB2890" i="1"/>
  <c r="AC2890" i="1"/>
  <c r="AB2891" i="1"/>
  <c r="AC2891" i="1"/>
  <c r="AB2892" i="1"/>
  <c r="AC2892" i="1"/>
  <c r="AB2893" i="1"/>
  <c r="AC2893" i="1"/>
  <c r="AB2894" i="1"/>
  <c r="AC2894" i="1"/>
  <c r="AB2895" i="1"/>
  <c r="AC2895" i="1"/>
  <c r="AB2896" i="1"/>
  <c r="AC2896" i="1"/>
  <c r="AB2897" i="1"/>
  <c r="AC2897" i="1"/>
  <c r="AB2898" i="1"/>
  <c r="AC2898" i="1"/>
  <c r="AB2899" i="1"/>
  <c r="AC2899" i="1"/>
  <c r="AB2900" i="1"/>
  <c r="AC2900" i="1"/>
  <c r="AB2901" i="1"/>
  <c r="AC2901" i="1"/>
  <c r="AB2902" i="1"/>
  <c r="AC2902" i="1"/>
  <c r="AB2903" i="1"/>
  <c r="AC2903" i="1"/>
  <c r="AB2904" i="1"/>
  <c r="AC2904" i="1"/>
  <c r="AB2905" i="1"/>
  <c r="AC2905" i="1"/>
  <c r="AB2906" i="1"/>
  <c r="AC2906" i="1"/>
  <c r="AB2907" i="1"/>
  <c r="AC2907" i="1"/>
  <c r="AB2908" i="1"/>
  <c r="AC2908" i="1"/>
  <c r="AB2909" i="1"/>
  <c r="AC2909" i="1"/>
  <c r="AB2910" i="1"/>
  <c r="AC2910" i="1"/>
  <c r="AB2911" i="1"/>
  <c r="AC2911" i="1"/>
  <c r="AB2912" i="1"/>
  <c r="AC2912" i="1"/>
  <c r="AB2913" i="1"/>
  <c r="AC2913" i="1"/>
  <c r="AB2914" i="1"/>
  <c r="AC2914" i="1"/>
  <c r="AB2915" i="1"/>
  <c r="AC2915" i="1"/>
  <c r="AB2916" i="1"/>
  <c r="AC2916" i="1"/>
  <c r="AB2917" i="1"/>
  <c r="AC2917" i="1"/>
  <c r="AB2918" i="1"/>
  <c r="AC2918" i="1"/>
  <c r="AB2919" i="1"/>
  <c r="AC2919" i="1"/>
  <c r="AB2920" i="1"/>
  <c r="AC2920" i="1"/>
  <c r="AB2921" i="1"/>
  <c r="AC2921" i="1"/>
  <c r="AB2922" i="1"/>
  <c r="AC2922" i="1"/>
  <c r="AB2923" i="1"/>
  <c r="AC2923" i="1"/>
  <c r="AB2924" i="1"/>
  <c r="AC2924" i="1"/>
  <c r="AB2925" i="1"/>
  <c r="AC2925" i="1"/>
  <c r="AB2926" i="1"/>
  <c r="AC2926" i="1"/>
  <c r="AB2927" i="1"/>
  <c r="AC2927" i="1"/>
  <c r="AB2928" i="1"/>
  <c r="AC2928" i="1"/>
  <c r="AB2929" i="1"/>
  <c r="AC2929" i="1"/>
  <c r="AB2930" i="1"/>
  <c r="AC2930" i="1"/>
  <c r="AB2931" i="1"/>
  <c r="AC2931" i="1"/>
  <c r="AB2932" i="1"/>
  <c r="AC2932" i="1"/>
  <c r="AB2933" i="1"/>
  <c r="AC2933" i="1"/>
  <c r="AB2934" i="1"/>
  <c r="AC2934" i="1"/>
  <c r="AB2935" i="1"/>
  <c r="AC2935" i="1"/>
  <c r="AB2936" i="1"/>
  <c r="AC2936" i="1"/>
  <c r="AB2937" i="1"/>
  <c r="AC2937" i="1"/>
  <c r="AB2938" i="1"/>
  <c r="AC2938" i="1"/>
  <c r="AB2939" i="1"/>
  <c r="AC2939" i="1"/>
  <c r="AB2940" i="1"/>
  <c r="AC2940" i="1"/>
  <c r="AB2941" i="1"/>
  <c r="AC2941" i="1"/>
  <c r="AB2942" i="1"/>
  <c r="AC2942" i="1"/>
  <c r="AB2943" i="1"/>
  <c r="AC2943" i="1"/>
  <c r="AB2944" i="1"/>
  <c r="AC2944" i="1"/>
  <c r="AB2945" i="1"/>
  <c r="AC2945" i="1"/>
  <c r="AB2946" i="1"/>
  <c r="AC2946" i="1"/>
  <c r="AB2947" i="1"/>
  <c r="AC2947" i="1"/>
  <c r="AB2948" i="1"/>
  <c r="AC2948" i="1"/>
  <c r="AB2949" i="1"/>
  <c r="AC2949" i="1"/>
  <c r="AB2950" i="1"/>
  <c r="AC2950" i="1"/>
  <c r="AB2951" i="1"/>
  <c r="AC2951" i="1"/>
  <c r="AB2952" i="1"/>
  <c r="AC2952" i="1"/>
  <c r="AB2953" i="1"/>
  <c r="AC2953" i="1"/>
  <c r="AB2954" i="1"/>
  <c r="AC2954" i="1"/>
  <c r="AB2955" i="1"/>
  <c r="AC2955" i="1"/>
  <c r="AB2956" i="1"/>
  <c r="AC2956" i="1"/>
  <c r="AB2957" i="1"/>
  <c r="AC2957" i="1"/>
  <c r="AB2958" i="1"/>
  <c r="AC2958" i="1"/>
  <c r="AB2959" i="1"/>
  <c r="AC2959" i="1"/>
  <c r="AB2960" i="1"/>
  <c r="AC2960" i="1"/>
  <c r="AB2961" i="1"/>
  <c r="AC2961" i="1"/>
  <c r="AB2962" i="1"/>
  <c r="AC2962" i="1"/>
  <c r="AB2963" i="1"/>
  <c r="AC2963" i="1"/>
  <c r="AB2964" i="1"/>
  <c r="AC2964" i="1"/>
  <c r="AB2965" i="1"/>
  <c r="AC2965" i="1"/>
  <c r="AB2966" i="1"/>
  <c r="AC2966" i="1"/>
  <c r="AB2967" i="1"/>
  <c r="AC2967" i="1"/>
  <c r="AB2968" i="1"/>
  <c r="AC2968" i="1"/>
  <c r="AB2969" i="1"/>
  <c r="AC2969" i="1"/>
  <c r="AB2970" i="1"/>
  <c r="AC2970" i="1"/>
  <c r="AB2971" i="1"/>
  <c r="AC2971" i="1"/>
  <c r="AB2972" i="1"/>
  <c r="AC2972" i="1"/>
  <c r="AB2973" i="1"/>
  <c r="AC2973" i="1"/>
  <c r="AB2974" i="1"/>
  <c r="AC2974" i="1"/>
  <c r="AB2975" i="1"/>
  <c r="AC2975" i="1"/>
  <c r="AB2976" i="1"/>
  <c r="AC2976" i="1"/>
  <c r="AB2977" i="1"/>
  <c r="AC2977" i="1"/>
  <c r="AB2978" i="1"/>
  <c r="AC2978" i="1"/>
  <c r="AB2979" i="1"/>
  <c r="AC2979" i="1"/>
  <c r="AB2980" i="1"/>
  <c r="AC2980" i="1"/>
  <c r="AB2981" i="1"/>
  <c r="AC2981" i="1"/>
  <c r="AB2982" i="1"/>
  <c r="AC2982" i="1"/>
  <c r="AB2983" i="1"/>
  <c r="AC2983" i="1"/>
  <c r="AB2984" i="1"/>
  <c r="AC2984" i="1"/>
  <c r="AB2985" i="1"/>
  <c r="AC2985" i="1"/>
  <c r="AB2986" i="1"/>
  <c r="AC2986" i="1"/>
  <c r="AB2987" i="1"/>
  <c r="AC2987" i="1"/>
  <c r="AB2988" i="1"/>
  <c r="AC2988" i="1"/>
  <c r="AB2989" i="1"/>
  <c r="AC2989" i="1"/>
  <c r="AB2990" i="1"/>
  <c r="AC2990" i="1"/>
  <c r="AB2991" i="1"/>
  <c r="AC2991" i="1"/>
  <c r="AB2992" i="1"/>
  <c r="AC2992" i="1"/>
  <c r="AB2993" i="1"/>
  <c r="AC2993" i="1"/>
  <c r="AB2994" i="1"/>
  <c r="AC2994" i="1"/>
  <c r="AB2995" i="1"/>
  <c r="AC2995" i="1"/>
  <c r="AB2996" i="1"/>
  <c r="AC2996" i="1"/>
  <c r="AB2997" i="1"/>
  <c r="AC2997" i="1"/>
  <c r="AB2998" i="1"/>
  <c r="AC2998" i="1"/>
  <c r="AB2999" i="1"/>
  <c r="AC2999" i="1"/>
  <c r="AB3000" i="1"/>
  <c r="AC3000" i="1"/>
  <c r="AB3001" i="1"/>
  <c r="AC3001" i="1"/>
  <c r="AB3002" i="1"/>
  <c r="AC3002" i="1"/>
  <c r="AB3003" i="1"/>
  <c r="AC3003" i="1"/>
  <c r="AB3004" i="1"/>
  <c r="AC3004" i="1"/>
  <c r="AB3005" i="1"/>
  <c r="AC3005" i="1"/>
  <c r="AB3006" i="1"/>
  <c r="AC3006" i="1"/>
  <c r="AB3007" i="1"/>
  <c r="AC3007" i="1"/>
  <c r="AB3008" i="1"/>
  <c r="AC3008" i="1"/>
  <c r="AB3009" i="1"/>
  <c r="AC3009" i="1"/>
  <c r="AB3010" i="1"/>
  <c r="AC3010" i="1"/>
  <c r="AB3011" i="1"/>
  <c r="AC3011" i="1"/>
  <c r="AB3012" i="1"/>
  <c r="AC3012" i="1"/>
  <c r="AB3013" i="1"/>
  <c r="AC3013" i="1"/>
  <c r="AB3014" i="1"/>
  <c r="AC3014" i="1"/>
  <c r="AB3015" i="1"/>
  <c r="AC3015" i="1"/>
  <c r="AB3016" i="1"/>
  <c r="AC3016" i="1"/>
  <c r="AB3017" i="1"/>
  <c r="AC3017" i="1"/>
  <c r="AB3018" i="1"/>
  <c r="AC3018" i="1"/>
  <c r="AB3019" i="1"/>
  <c r="AC3019" i="1"/>
  <c r="AB3020" i="1"/>
  <c r="AC3020" i="1"/>
  <c r="AB3021" i="1"/>
  <c r="AC3021" i="1"/>
  <c r="AB3022" i="1"/>
  <c r="AC3022" i="1"/>
  <c r="AB3023" i="1"/>
  <c r="AC3023" i="1"/>
  <c r="AB3024" i="1"/>
  <c r="AC3024" i="1"/>
  <c r="AB3025" i="1"/>
  <c r="AC3025" i="1"/>
  <c r="AB3026" i="1"/>
  <c r="AC3026" i="1"/>
  <c r="AB3027" i="1"/>
  <c r="AC3027" i="1"/>
  <c r="AB3028" i="1"/>
  <c r="AC3028" i="1"/>
  <c r="AB3029" i="1"/>
  <c r="AC3029" i="1"/>
  <c r="AB3030" i="1"/>
  <c r="AC3030" i="1"/>
  <c r="AB3031" i="1"/>
  <c r="AC3031" i="1"/>
  <c r="AB3032" i="1"/>
  <c r="AC3032" i="1"/>
  <c r="AB3033" i="1"/>
  <c r="AC3033" i="1"/>
  <c r="AB3034" i="1"/>
  <c r="AC3034" i="1"/>
  <c r="AB3035" i="1"/>
  <c r="AC3035" i="1"/>
  <c r="AB3036" i="1"/>
  <c r="AC3036" i="1"/>
  <c r="AB3037" i="1"/>
  <c r="AC3037" i="1"/>
  <c r="AB3038" i="1"/>
  <c r="AC3038" i="1"/>
  <c r="AB3039" i="1"/>
  <c r="AC3039" i="1"/>
  <c r="AB3040" i="1"/>
  <c r="AC3040" i="1"/>
  <c r="AB3041" i="1"/>
  <c r="AC3041" i="1"/>
  <c r="AB3042" i="1"/>
  <c r="AC3042" i="1"/>
  <c r="AB3043" i="1"/>
  <c r="AC3043" i="1"/>
  <c r="AB3044" i="1"/>
  <c r="AC3044" i="1"/>
  <c r="AB3045" i="1"/>
  <c r="AC3045" i="1"/>
  <c r="AB3046" i="1"/>
  <c r="AC3046" i="1"/>
  <c r="AB3047" i="1"/>
  <c r="AC3047" i="1"/>
  <c r="AB3048" i="1"/>
  <c r="AC3048" i="1"/>
  <c r="AB3049" i="1"/>
  <c r="AC3049" i="1"/>
  <c r="AB3050" i="1"/>
  <c r="AC3050" i="1"/>
  <c r="AB3051" i="1"/>
  <c r="AC3051" i="1"/>
  <c r="AB3052" i="1"/>
  <c r="AC3052" i="1"/>
  <c r="AB3053" i="1"/>
  <c r="AC3053" i="1"/>
  <c r="AB3054" i="1"/>
  <c r="AC3054" i="1"/>
  <c r="AB3055" i="1"/>
  <c r="AC3055" i="1"/>
  <c r="AB3056" i="1"/>
  <c r="AC3056" i="1"/>
  <c r="AB3057" i="1"/>
  <c r="AC3057" i="1"/>
  <c r="AB3058" i="1"/>
  <c r="AC3058" i="1"/>
  <c r="AB3059" i="1"/>
  <c r="AC3059" i="1"/>
  <c r="AB3060" i="1"/>
  <c r="AC3060" i="1"/>
  <c r="AB3061" i="1"/>
  <c r="AC3061" i="1"/>
  <c r="AB3062" i="1"/>
  <c r="AC3062" i="1"/>
  <c r="AB3063" i="1"/>
  <c r="AC3063" i="1"/>
  <c r="AB3064" i="1"/>
  <c r="AC3064" i="1"/>
  <c r="AB3065" i="1"/>
  <c r="AC3065" i="1"/>
  <c r="AB3066" i="1"/>
  <c r="AC3066" i="1"/>
  <c r="AB3067" i="1"/>
  <c r="AC3067" i="1"/>
  <c r="AB3068" i="1"/>
  <c r="AC3068" i="1"/>
  <c r="AB3069" i="1"/>
  <c r="AC3069" i="1"/>
  <c r="AB3070" i="1"/>
  <c r="AC3070" i="1"/>
  <c r="AB3071" i="1"/>
  <c r="AC3071" i="1"/>
  <c r="AB3072" i="1"/>
  <c r="AC3072" i="1"/>
  <c r="AB3073" i="1"/>
  <c r="AC3073" i="1"/>
  <c r="AB3074" i="1"/>
  <c r="AC3074" i="1"/>
  <c r="AB3075" i="1"/>
  <c r="AC3075" i="1"/>
  <c r="AB3076" i="1"/>
  <c r="AC3076" i="1"/>
  <c r="AB3077" i="1"/>
  <c r="AC3077" i="1"/>
  <c r="AB3078" i="1"/>
  <c r="AC3078" i="1"/>
  <c r="AB3079" i="1"/>
  <c r="AC3079" i="1"/>
  <c r="AB3080" i="1"/>
  <c r="AC3080" i="1"/>
  <c r="AB3081" i="1"/>
  <c r="AC3081" i="1"/>
  <c r="AB3082" i="1"/>
  <c r="AC3082" i="1"/>
  <c r="AB3083" i="1"/>
  <c r="AC3083" i="1"/>
  <c r="AB3084" i="1"/>
  <c r="AC3084" i="1"/>
  <c r="AB3085" i="1"/>
  <c r="AC3085" i="1"/>
  <c r="AB3086" i="1"/>
  <c r="AC3086" i="1"/>
  <c r="AB3087" i="1"/>
  <c r="AC3087" i="1"/>
  <c r="AB3088" i="1"/>
  <c r="AC3088" i="1"/>
  <c r="AB3089" i="1"/>
  <c r="AC3089" i="1"/>
  <c r="AB3090" i="1"/>
  <c r="AC3090" i="1"/>
  <c r="AB3091" i="1"/>
  <c r="AC3091" i="1"/>
  <c r="AB3092" i="1"/>
  <c r="AC3092" i="1"/>
  <c r="AB3093" i="1"/>
  <c r="AC3093" i="1"/>
  <c r="AB3094" i="1"/>
  <c r="AC3094" i="1"/>
  <c r="AB3095" i="1"/>
  <c r="AC3095" i="1"/>
  <c r="AB3096" i="1"/>
  <c r="AC3096" i="1"/>
  <c r="AB3097" i="1"/>
  <c r="AC3097" i="1"/>
  <c r="AB3098" i="1"/>
  <c r="AC3098" i="1"/>
  <c r="AB3099" i="1"/>
  <c r="AC3099" i="1"/>
  <c r="AB3100" i="1"/>
  <c r="AC3100" i="1"/>
  <c r="AB3101" i="1"/>
  <c r="AC3101" i="1"/>
  <c r="AB3102" i="1"/>
  <c r="AC3102" i="1"/>
  <c r="AB3103" i="1"/>
  <c r="AC3103" i="1"/>
  <c r="AB3104" i="1"/>
  <c r="AC3104" i="1"/>
  <c r="AB3105" i="1"/>
  <c r="AC3105" i="1"/>
  <c r="AB3106" i="1"/>
  <c r="AC3106" i="1"/>
  <c r="AB3107" i="1"/>
  <c r="AC3107" i="1"/>
  <c r="AB3108" i="1"/>
  <c r="AC3108" i="1"/>
  <c r="AB3109" i="1"/>
  <c r="AC3109" i="1"/>
  <c r="AB3110" i="1"/>
  <c r="AC3110" i="1"/>
  <c r="AB3111" i="1"/>
  <c r="AC3111" i="1"/>
  <c r="AB3112" i="1"/>
  <c r="AC3112" i="1"/>
  <c r="AB3113" i="1"/>
  <c r="AC3113" i="1"/>
  <c r="AB3114" i="1"/>
  <c r="AC3114" i="1"/>
  <c r="AB3115" i="1"/>
  <c r="AC3115" i="1"/>
  <c r="AB3116" i="1"/>
  <c r="AC3116" i="1"/>
  <c r="AB3117" i="1"/>
  <c r="AC3117" i="1"/>
  <c r="AB3118" i="1"/>
  <c r="AC3118" i="1"/>
  <c r="AB3119" i="1"/>
  <c r="AC3119" i="1"/>
  <c r="AB3120" i="1"/>
  <c r="AC3120" i="1"/>
  <c r="AB3121" i="1"/>
  <c r="AC3121" i="1"/>
  <c r="AB3122" i="1"/>
  <c r="AC3122" i="1"/>
  <c r="AB3123" i="1"/>
  <c r="AC3123" i="1"/>
  <c r="AB3124" i="1"/>
  <c r="AC3124" i="1"/>
  <c r="AB3125" i="1"/>
  <c r="AC3125" i="1"/>
  <c r="AB3126" i="1"/>
  <c r="AC3126" i="1"/>
  <c r="AB3127" i="1"/>
  <c r="AC3127" i="1"/>
  <c r="AB3128" i="1"/>
  <c r="AC3128" i="1"/>
  <c r="AB3129" i="1"/>
  <c r="AC3129" i="1"/>
  <c r="AB3130" i="1"/>
  <c r="AC3130" i="1"/>
  <c r="AB3131" i="1"/>
  <c r="AC3131" i="1"/>
  <c r="AB3132" i="1"/>
  <c r="AC3132" i="1"/>
  <c r="AB3133" i="1"/>
  <c r="AC3133" i="1"/>
  <c r="AB3134" i="1"/>
  <c r="AC3134" i="1"/>
  <c r="AB3135" i="1"/>
  <c r="AC3135" i="1"/>
  <c r="AB3136" i="1"/>
  <c r="AC3136" i="1"/>
  <c r="AB3137" i="1"/>
  <c r="AC3137" i="1"/>
  <c r="AB3138" i="1"/>
  <c r="AC3138" i="1"/>
  <c r="AB3139" i="1"/>
  <c r="AC3139" i="1"/>
  <c r="AB3140" i="1"/>
  <c r="AC3140" i="1"/>
  <c r="AB3141" i="1"/>
  <c r="AC3141" i="1"/>
  <c r="AB3142" i="1"/>
  <c r="AC3142" i="1"/>
  <c r="AB3143" i="1"/>
  <c r="AC3143" i="1"/>
  <c r="AB3144" i="1"/>
  <c r="AC3144" i="1"/>
  <c r="AB3145" i="1"/>
  <c r="AC3145" i="1"/>
  <c r="AB3146" i="1"/>
  <c r="AC3146" i="1"/>
  <c r="AB3147" i="1"/>
  <c r="AC3147" i="1"/>
  <c r="AB3148" i="1"/>
  <c r="AC3148" i="1"/>
  <c r="AB3149" i="1"/>
  <c r="AC3149" i="1"/>
  <c r="AB3150" i="1"/>
  <c r="AC3150" i="1"/>
  <c r="AB3151" i="1"/>
  <c r="AC3151" i="1"/>
  <c r="AB3152" i="1"/>
  <c r="AC3152" i="1"/>
  <c r="AB3153" i="1"/>
  <c r="AC3153" i="1"/>
  <c r="AB3154" i="1"/>
  <c r="AC3154" i="1"/>
  <c r="AB3155" i="1"/>
  <c r="AC3155" i="1"/>
  <c r="AB3156" i="1"/>
  <c r="AC3156" i="1"/>
  <c r="AB3157" i="1"/>
  <c r="AC3157" i="1"/>
  <c r="AB3158" i="1"/>
  <c r="AC3158" i="1"/>
  <c r="AB3159" i="1"/>
  <c r="AC3159" i="1"/>
  <c r="AB3160" i="1"/>
  <c r="AC3160" i="1"/>
  <c r="AB3161" i="1"/>
  <c r="AC3161" i="1"/>
  <c r="AB3162" i="1"/>
  <c r="AC3162" i="1"/>
  <c r="AB3163" i="1"/>
  <c r="AC3163" i="1"/>
  <c r="AB3164" i="1"/>
  <c r="AC3164" i="1"/>
  <c r="AB3165" i="1"/>
  <c r="AC3165" i="1"/>
  <c r="AB3166" i="1"/>
  <c r="AC3166" i="1"/>
  <c r="AB3167" i="1"/>
  <c r="AC3167" i="1"/>
  <c r="AB3168" i="1"/>
  <c r="AC3168" i="1"/>
  <c r="AB3169" i="1"/>
  <c r="AC3169" i="1"/>
  <c r="AB3170" i="1"/>
  <c r="AC3170" i="1"/>
  <c r="AB3171" i="1"/>
  <c r="AC3171" i="1"/>
  <c r="AB3172" i="1"/>
  <c r="AC3172" i="1"/>
  <c r="AB3173" i="1"/>
  <c r="AC3173" i="1"/>
  <c r="AB3174" i="1"/>
  <c r="AC3174" i="1"/>
  <c r="AB3175" i="1"/>
  <c r="AC3175" i="1"/>
  <c r="AB3176" i="1"/>
  <c r="AC3176" i="1"/>
  <c r="AB3177" i="1"/>
  <c r="AC3177" i="1"/>
  <c r="AB3178" i="1"/>
  <c r="AC3178" i="1"/>
  <c r="AB3179" i="1"/>
  <c r="AC3179" i="1"/>
  <c r="AB3180" i="1"/>
  <c r="AC3180" i="1"/>
  <c r="AB3181" i="1"/>
  <c r="AC3181" i="1"/>
  <c r="AB3182" i="1"/>
  <c r="AC3182" i="1"/>
  <c r="AB3183" i="1"/>
  <c r="AC3183" i="1"/>
  <c r="AB3184" i="1"/>
  <c r="AC3184" i="1"/>
  <c r="AB3185" i="1"/>
  <c r="AC3185" i="1"/>
  <c r="AB3186" i="1"/>
  <c r="AC3186" i="1"/>
  <c r="AB3187" i="1"/>
  <c r="AC3187" i="1"/>
  <c r="AB3188" i="1"/>
  <c r="AC3188" i="1"/>
  <c r="AB3189" i="1"/>
  <c r="AC3189" i="1"/>
  <c r="AB3190" i="1"/>
  <c r="AC3190" i="1"/>
  <c r="AB3191" i="1"/>
  <c r="AC3191" i="1"/>
  <c r="AB3192" i="1"/>
  <c r="AC3192" i="1"/>
  <c r="AB3193" i="1"/>
  <c r="AC3193" i="1"/>
  <c r="AB3194" i="1"/>
  <c r="AC3194" i="1"/>
  <c r="AB3195" i="1"/>
  <c r="AC3195" i="1"/>
  <c r="AB3196" i="1"/>
  <c r="AC3196" i="1"/>
  <c r="AB3197" i="1"/>
  <c r="AC3197" i="1"/>
  <c r="AB3198" i="1"/>
  <c r="AC3198" i="1"/>
  <c r="AB3199" i="1"/>
  <c r="AC3199" i="1"/>
  <c r="AB3200" i="1"/>
  <c r="AC3200" i="1"/>
  <c r="AB3201" i="1"/>
  <c r="AC3201" i="1"/>
  <c r="AB3202" i="1"/>
  <c r="AC3202" i="1"/>
  <c r="AB3203" i="1"/>
  <c r="AC3203" i="1"/>
  <c r="AB3204" i="1"/>
  <c r="AC3204" i="1"/>
  <c r="AB3205" i="1"/>
  <c r="AC3205" i="1"/>
  <c r="AB3206" i="1"/>
  <c r="AC3206" i="1"/>
  <c r="AB3207" i="1"/>
  <c r="AC3207" i="1"/>
  <c r="AB3208" i="1"/>
  <c r="AC3208" i="1"/>
  <c r="AB3209" i="1"/>
  <c r="AC3209" i="1"/>
  <c r="AB3210" i="1"/>
  <c r="AC3210" i="1"/>
  <c r="AB3211" i="1"/>
  <c r="AC3211" i="1"/>
  <c r="AB3212" i="1"/>
  <c r="AC3212" i="1"/>
  <c r="AB3213" i="1"/>
  <c r="AC3213" i="1"/>
  <c r="AB3214" i="1"/>
  <c r="AC3214" i="1"/>
  <c r="AB3215" i="1"/>
  <c r="AC3215" i="1"/>
  <c r="AB3216" i="1"/>
  <c r="AC3216" i="1"/>
  <c r="AB3217" i="1"/>
  <c r="AC3217" i="1"/>
  <c r="AB3218" i="1"/>
  <c r="AC3218" i="1"/>
  <c r="AB3219" i="1"/>
  <c r="AC3219" i="1"/>
  <c r="AB3220" i="1"/>
  <c r="AC3220" i="1"/>
  <c r="AB3221" i="1"/>
  <c r="AC3221" i="1"/>
  <c r="AB3222" i="1"/>
  <c r="AC3222" i="1"/>
  <c r="AB3223" i="1"/>
  <c r="AC3223" i="1"/>
  <c r="AB3224" i="1"/>
  <c r="AC3224" i="1"/>
  <c r="AB3225" i="1"/>
  <c r="AC3225" i="1"/>
  <c r="AB3226" i="1"/>
  <c r="AC3226" i="1"/>
  <c r="AB3227" i="1"/>
  <c r="AC3227" i="1"/>
  <c r="AB3228" i="1"/>
  <c r="AC3228" i="1"/>
  <c r="AB3229" i="1"/>
  <c r="AC3229" i="1"/>
  <c r="AB3230" i="1"/>
  <c r="AC3230" i="1"/>
  <c r="AB3231" i="1"/>
  <c r="AC3231" i="1"/>
  <c r="AB3232" i="1"/>
  <c r="AC3232" i="1"/>
  <c r="AB3233" i="1"/>
  <c r="AC3233" i="1"/>
  <c r="AB3234" i="1"/>
  <c r="AC3234" i="1"/>
  <c r="AB3235" i="1"/>
  <c r="AC3235" i="1"/>
  <c r="AB3236" i="1"/>
  <c r="AC3236" i="1"/>
  <c r="AB3237" i="1"/>
  <c r="AC3237" i="1"/>
  <c r="AB3238" i="1"/>
  <c r="AC3238" i="1"/>
  <c r="AB3239" i="1"/>
  <c r="AC3239" i="1"/>
  <c r="AB3240" i="1"/>
  <c r="AC3240" i="1"/>
  <c r="AB3241" i="1"/>
  <c r="AC3241" i="1"/>
  <c r="AB3242" i="1"/>
  <c r="AC3242" i="1"/>
  <c r="AB3243" i="1"/>
  <c r="AC3243" i="1"/>
  <c r="AB3244" i="1"/>
  <c r="AC3244" i="1"/>
  <c r="AB3245" i="1"/>
  <c r="AC3245" i="1"/>
  <c r="AB3246" i="1"/>
  <c r="AC3246" i="1"/>
  <c r="AB3247" i="1"/>
  <c r="AC3247" i="1"/>
  <c r="AB3248" i="1"/>
  <c r="AC3248" i="1"/>
  <c r="AB3249" i="1"/>
  <c r="AC3249" i="1"/>
  <c r="AB3250" i="1"/>
  <c r="AC3250" i="1"/>
  <c r="AB3251" i="1"/>
  <c r="AC3251" i="1"/>
  <c r="AB3252" i="1"/>
  <c r="AC3252" i="1"/>
  <c r="AB3253" i="1"/>
  <c r="AC3253" i="1"/>
  <c r="AB3254" i="1"/>
  <c r="AC3254" i="1"/>
  <c r="AB3255" i="1"/>
  <c r="AC3255" i="1"/>
  <c r="AB3256" i="1"/>
  <c r="AC3256" i="1"/>
  <c r="AB3257" i="1"/>
  <c r="AC3257" i="1"/>
  <c r="AB3258" i="1"/>
  <c r="AC3258" i="1"/>
  <c r="AB3259" i="1"/>
  <c r="AC3259" i="1"/>
  <c r="AB3260" i="1"/>
  <c r="AC3260" i="1"/>
  <c r="AB3261" i="1"/>
  <c r="AC3261" i="1"/>
  <c r="AB3262" i="1"/>
  <c r="AC3262" i="1"/>
  <c r="AB3263" i="1"/>
  <c r="AC3263" i="1"/>
  <c r="AB3264" i="1"/>
  <c r="AC3264" i="1"/>
  <c r="AB3265" i="1"/>
  <c r="AC3265" i="1"/>
  <c r="AB3266" i="1"/>
  <c r="AC3266" i="1"/>
  <c r="AB3267" i="1"/>
  <c r="AC3267" i="1"/>
  <c r="AB3268" i="1"/>
  <c r="AC3268" i="1"/>
  <c r="AB3269" i="1"/>
  <c r="AC3269" i="1"/>
  <c r="AB3270" i="1"/>
  <c r="AC3270" i="1"/>
  <c r="AB3271" i="1"/>
  <c r="AC3271" i="1"/>
  <c r="AB3272" i="1"/>
  <c r="AC3272" i="1"/>
  <c r="AB3273" i="1"/>
  <c r="AC3273" i="1"/>
  <c r="AB3274" i="1"/>
  <c r="AC3274" i="1"/>
  <c r="AB3275" i="1"/>
  <c r="AC3275" i="1"/>
  <c r="AB3276" i="1"/>
  <c r="AC3276" i="1"/>
  <c r="AB3277" i="1"/>
  <c r="AC3277" i="1"/>
  <c r="AB3278" i="1"/>
  <c r="AC3278" i="1"/>
  <c r="AB3279" i="1"/>
  <c r="AC3279" i="1"/>
  <c r="AB3280" i="1"/>
  <c r="AC3280" i="1"/>
  <c r="AB3281" i="1"/>
  <c r="AC3281" i="1"/>
  <c r="AB3282" i="1"/>
  <c r="AC3282" i="1"/>
  <c r="AB3283" i="1"/>
  <c r="AC3283" i="1"/>
  <c r="AB3284" i="1"/>
  <c r="AC3284" i="1"/>
  <c r="AB3285" i="1"/>
  <c r="AC3285" i="1"/>
  <c r="AB3286" i="1"/>
  <c r="AC3286" i="1"/>
  <c r="AB3287" i="1"/>
  <c r="AC3287" i="1"/>
  <c r="AB3288" i="1"/>
  <c r="AC3288" i="1"/>
  <c r="AB3289" i="1"/>
  <c r="AC3289" i="1"/>
  <c r="AB3290" i="1"/>
  <c r="AC3290" i="1"/>
  <c r="AB3291" i="1"/>
  <c r="AC3291" i="1"/>
  <c r="AB3292" i="1"/>
  <c r="AC3292" i="1"/>
  <c r="AB3293" i="1"/>
  <c r="AC3293" i="1"/>
  <c r="AB3294" i="1"/>
  <c r="AC3294" i="1"/>
  <c r="AB3295" i="1"/>
  <c r="AC3295" i="1"/>
  <c r="AB3296" i="1"/>
  <c r="AC3296" i="1"/>
  <c r="AB3297" i="1"/>
  <c r="AC3297" i="1"/>
  <c r="AB3298" i="1"/>
  <c r="AC3298" i="1"/>
  <c r="AB3299" i="1"/>
  <c r="AC3299" i="1"/>
  <c r="AB3300" i="1"/>
  <c r="AC3300" i="1"/>
  <c r="AB3301" i="1"/>
  <c r="AC3301" i="1"/>
  <c r="AB3302" i="1"/>
  <c r="AC3302" i="1"/>
  <c r="AB3303" i="1"/>
  <c r="AC3303" i="1"/>
  <c r="AB3304" i="1"/>
  <c r="AC3304" i="1"/>
  <c r="AB3305" i="1"/>
  <c r="AC3305" i="1"/>
  <c r="AB3306" i="1"/>
  <c r="AC3306" i="1"/>
  <c r="AB3307" i="1"/>
  <c r="AC3307" i="1"/>
  <c r="AB3308" i="1"/>
  <c r="AC3308" i="1"/>
  <c r="AB3309" i="1"/>
  <c r="AC3309" i="1"/>
  <c r="AB3310" i="1"/>
  <c r="AC3310" i="1"/>
  <c r="AB3311" i="1"/>
  <c r="AC3311" i="1"/>
  <c r="AB3312" i="1"/>
  <c r="AC3312" i="1"/>
  <c r="AB3313" i="1"/>
  <c r="AC3313" i="1"/>
  <c r="AB3314" i="1"/>
  <c r="AC3314" i="1"/>
  <c r="AB3315" i="1"/>
  <c r="AC3315" i="1"/>
  <c r="AB3316" i="1"/>
  <c r="AC3316" i="1"/>
  <c r="AB3317" i="1"/>
  <c r="AC3317" i="1"/>
  <c r="AB3318" i="1"/>
  <c r="AC3318" i="1"/>
  <c r="AB3319" i="1"/>
  <c r="AC3319" i="1"/>
  <c r="AB3320" i="1"/>
  <c r="AC3320" i="1"/>
  <c r="AB3321" i="1"/>
  <c r="AC3321" i="1"/>
  <c r="AB3322" i="1"/>
  <c r="AC3322" i="1"/>
  <c r="AB3323" i="1"/>
  <c r="AC3323" i="1"/>
  <c r="AB3324" i="1"/>
  <c r="AC3324" i="1"/>
  <c r="AB3325" i="1"/>
  <c r="AC3325" i="1"/>
  <c r="AB3326" i="1"/>
  <c r="AC3326" i="1"/>
  <c r="AB3327" i="1"/>
  <c r="AC3327" i="1"/>
  <c r="AB3328" i="1"/>
  <c r="AC3328" i="1"/>
  <c r="AB3329" i="1"/>
  <c r="AC3329" i="1"/>
  <c r="AB3330" i="1"/>
  <c r="AC3330" i="1"/>
  <c r="AB3331" i="1"/>
  <c r="AC3331" i="1"/>
  <c r="AB3332" i="1"/>
  <c r="AC3332" i="1"/>
  <c r="AB3333" i="1"/>
  <c r="AC3333" i="1"/>
  <c r="AB3334" i="1"/>
  <c r="AC3334" i="1"/>
  <c r="AB3335" i="1"/>
  <c r="AC3335" i="1"/>
  <c r="AB3336" i="1"/>
  <c r="AC3336" i="1"/>
  <c r="AB3337" i="1"/>
  <c r="AC3337" i="1"/>
  <c r="AB3338" i="1"/>
  <c r="AC3338" i="1"/>
  <c r="AB3339" i="1"/>
  <c r="AC3339" i="1"/>
  <c r="AB3340" i="1"/>
  <c r="AC3340" i="1"/>
  <c r="AB3341" i="1"/>
  <c r="AC3341" i="1"/>
  <c r="AB3342" i="1"/>
  <c r="AC3342" i="1"/>
  <c r="AB3343" i="1"/>
  <c r="AC3343" i="1"/>
  <c r="AB3344" i="1"/>
  <c r="AC3344" i="1"/>
  <c r="AB3345" i="1"/>
  <c r="AC3345" i="1"/>
  <c r="AB3346" i="1"/>
  <c r="AC3346" i="1"/>
  <c r="AB3347" i="1"/>
  <c r="AC3347" i="1"/>
  <c r="AB3348" i="1"/>
  <c r="AC3348" i="1"/>
  <c r="AB3349" i="1"/>
  <c r="AC3349" i="1"/>
  <c r="AB3350" i="1"/>
  <c r="AC3350" i="1"/>
  <c r="AB3351" i="1"/>
  <c r="AC3351" i="1"/>
  <c r="AB3352" i="1"/>
  <c r="AC3352" i="1"/>
  <c r="AB3353" i="1"/>
  <c r="AC3353" i="1"/>
  <c r="AB3354" i="1"/>
  <c r="AC3354" i="1"/>
  <c r="AB3355" i="1"/>
  <c r="AC3355" i="1"/>
  <c r="AB3356" i="1"/>
  <c r="AC3356" i="1"/>
  <c r="AB3357" i="1"/>
  <c r="AC3357" i="1"/>
  <c r="AB3358" i="1"/>
  <c r="AC3358" i="1"/>
  <c r="AB3359" i="1"/>
  <c r="AC3359" i="1"/>
  <c r="AB3360" i="1"/>
  <c r="AC3360" i="1"/>
  <c r="AB3361" i="1"/>
  <c r="AC3361" i="1"/>
  <c r="AB3362" i="1"/>
  <c r="AC3362" i="1"/>
  <c r="AB3363" i="1"/>
  <c r="AC3363" i="1"/>
  <c r="AB3364" i="1"/>
  <c r="AC3364" i="1"/>
  <c r="AB3365" i="1"/>
  <c r="AC3365" i="1"/>
  <c r="AB3366" i="1"/>
  <c r="AC3366" i="1"/>
  <c r="AB3367" i="1"/>
  <c r="AC3367" i="1"/>
  <c r="AB3368" i="1"/>
  <c r="AC3368" i="1"/>
  <c r="AB3369" i="1"/>
  <c r="AC3369" i="1"/>
  <c r="AB3370" i="1"/>
  <c r="AC3370" i="1"/>
  <c r="AB3371" i="1"/>
  <c r="AC3371" i="1"/>
  <c r="AB3372" i="1"/>
  <c r="AC3372" i="1"/>
  <c r="AB3373" i="1"/>
  <c r="AC3373" i="1"/>
  <c r="AB3374" i="1"/>
  <c r="AC3374" i="1"/>
  <c r="AB3375" i="1"/>
  <c r="AC3375" i="1"/>
  <c r="AB3376" i="1"/>
  <c r="AC3376" i="1"/>
  <c r="AB3377" i="1"/>
  <c r="AC3377" i="1"/>
  <c r="AB3378" i="1"/>
  <c r="AC3378" i="1"/>
  <c r="AB3379" i="1"/>
  <c r="AC3379" i="1"/>
  <c r="AB3380" i="1"/>
  <c r="AC3380" i="1"/>
  <c r="AB3381" i="1"/>
  <c r="AC3381" i="1"/>
  <c r="AB3382" i="1"/>
  <c r="AC3382" i="1"/>
  <c r="AB3383" i="1"/>
  <c r="AC3383" i="1"/>
  <c r="AB3384" i="1"/>
  <c r="AC3384" i="1"/>
  <c r="AB3385" i="1"/>
  <c r="AC3385" i="1"/>
  <c r="AB3386" i="1"/>
  <c r="AC3386" i="1"/>
  <c r="AB3387" i="1"/>
  <c r="AC3387" i="1"/>
  <c r="AB3388" i="1"/>
  <c r="AC3388" i="1"/>
  <c r="AB3389" i="1"/>
  <c r="AC3389" i="1"/>
  <c r="AB3390" i="1"/>
  <c r="AC3390" i="1"/>
  <c r="AB3391" i="1"/>
  <c r="AC3391" i="1"/>
  <c r="AB3392" i="1"/>
  <c r="AC3392" i="1"/>
  <c r="AB3393" i="1"/>
  <c r="AC3393" i="1"/>
  <c r="AB3394" i="1"/>
  <c r="AC3394" i="1"/>
  <c r="AB3395" i="1"/>
  <c r="AC3395" i="1"/>
  <c r="AB3396" i="1"/>
  <c r="AC3396" i="1"/>
  <c r="AB3397" i="1"/>
  <c r="AC3397" i="1"/>
  <c r="AB3398" i="1"/>
  <c r="AC3398" i="1"/>
  <c r="AB3399" i="1"/>
  <c r="AC3399" i="1"/>
  <c r="AB3400" i="1"/>
  <c r="AC3400" i="1"/>
  <c r="AB3401" i="1"/>
  <c r="AC3401" i="1"/>
  <c r="AB3402" i="1"/>
  <c r="AC3402" i="1"/>
  <c r="AB3403" i="1"/>
  <c r="AC3403" i="1"/>
  <c r="AB3404" i="1"/>
  <c r="AC3404" i="1"/>
  <c r="AB3405" i="1"/>
  <c r="AC3405" i="1"/>
  <c r="AB3406" i="1"/>
  <c r="AC3406" i="1"/>
  <c r="AB3407" i="1"/>
  <c r="AC3407" i="1"/>
  <c r="AB3408" i="1"/>
  <c r="AC3408" i="1"/>
  <c r="AB3409" i="1"/>
  <c r="AC3409" i="1"/>
  <c r="AB3410" i="1"/>
  <c r="AC3410" i="1"/>
  <c r="AB3411" i="1"/>
  <c r="AC3411" i="1"/>
  <c r="AB3412" i="1"/>
  <c r="AC3412" i="1"/>
  <c r="AB3413" i="1"/>
  <c r="AC3413" i="1"/>
  <c r="AB3414" i="1"/>
  <c r="AC3414" i="1"/>
  <c r="AB3415" i="1"/>
  <c r="AC3415" i="1"/>
  <c r="AB3416" i="1"/>
  <c r="AC3416" i="1"/>
  <c r="AB3417" i="1"/>
  <c r="AC3417" i="1"/>
  <c r="AB3418" i="1"/>
  <c r="AC3418" i="1"/>
  <c r="AB3419" i="1"/>
  <c r="AC3419" i="1"/>
  <c r="AB3420" i="1"/>
  <c r="AC3420" i="1"/>
  <c r="AB3421" i="1"/>
  <c r="AC3421" i="1"/>
  <c r="AB3422" i="1"/>
  <c r="AC3422" i="1"/>
  <c r="AB3423" i="1"/>
  <c r="AC3423" i="1"/>
  <c r="AB3424" i="1"/>
  <c r="AC3424" i="1"/>
  <c r="AB3425" i="1"/>
  <c r="AC3425" i="1"/>
  <c r="AB3426" i="1"/>
  <c r="AC3426" i="1"/>
  <c r="AB3427" i="1"/>
  <c r="AC3427" i="1"/>
  <c r="AB3428" i="1"/>
  <c r="AC3428" i="1"/>
  <c r="AB3429" i="1"/>
  <c r="AC3429" i="1"/>
  <c r="AB3430" i="1"/>
  <c r="AC3430" i="1"/>
  <c r="AB3431" i="1"/>
  <c r="AC3431" i="1"/>
  <c r="AB3432" i="1"/>
  <c r="AC3432" i="1"/>
  <c r="AB3433" i="1"/>
  <c r="AC3433" i="1"/>
  <c r="AB3434" i="1"/>
  <c r="AC3434" i="1"/>
  <c r="AB3435" i="1"/>
  <c r="AC3435" i="1"/>
  <c r="AB3436" i="1"/>
  <c r="AC3436" i="1"/>
  <c r="AB3437" i="1"/>
  <c r="AC3437" i="1"/>
  <c r="AB3438" i="1"/>
  <c r="AC3438" i="1"/>
  <c r="AB3439" i="1"/>
  <c r="AC3439" i="1"/>
  <c r="AB3440" i="1"/>
  <c r="AC3440" i="1"/>
  <c r="AB3441" i="1"/>
  <c r="AC3441" i="1"/>
  <c r="AB3442" i="1"/>
  <c r="AC3442" i="1"/>
  <c r="AB3443" i="1"/>
  <c r="AC3443" i="1"/>
  <c r="AB3444" i="1"/>
  <c r="AC3444" i="1"/>
  <c r="AB3445" i="1"/>
  <c r="AC3445" i="1"/>
  <c r="AB3446" i="1"/>
  <c r="AC3446" i="1"/>
  <c r="AB3447" i="1"/>
  <c r="AC3447" i="1"/>
  <c r="AB3448" i="1"/>
  <c r="AC3448" i="1"/>
  <c r="AB3449" i="1"/>
  <c r="AC3449" i="1"/>
  <c r="AB3450" i="1"/>
  <c r="AC3450" i="1"/>
  <c r="AB3451" i="1"/>
  <c r="AC3451" i="1"/>
  <c r="AB3452" i="1"/>
  <c r="AC3452" i="1"/>
  <c r="AB3453" i="1"/>
  <c r="AC3453" i="1"/>
  <c r="AB3454" i="1"/>
  <c r="AC3454" i="1"/>
  <c r="AB3455" i="1"/>
  <c r="AC3455" i="1"/>
  <c r="AB3456" i="1"/>
  <c r="AC3456" i="1"/>
  <c r="AB3457" i="1"/>
  <c r="AC3457" i="1"/>
  <c r="AB3458" i="1"/>
  <c r="AC3458" i="1"/>
  <c r="AB3459" i="1"/>
  <c r="AC3459" i="1"/>
  <c r="AB3460" i="1"/>
  <c r="AC3460" i="1"/>
  <c r="AB3461" i="1"/>
  <c r="AC3461" i="1"/>
  <c r="AB3462" i="1"/>
  <c r="AC3462" i="1"/>
  <c r="AB3463" i="1"/>
  <c r="AC3463" i="1"/>
  <c r="AB3464" i="1"/>
  <c r="AC3464" i="1"/>
  <c r="AB3465" i="1"/>
  <c r="AC3465" i="1"/>
  <c r="AB3466" i="1"/>
  <c r="AC3466" i="1"/>
  <c r="AB3467" i="1"/>
  <c r="AC3467" i="1"/>
  <c r="AB3468" i="1"/>
  <c r="AC3468" i="1"/>
  <c r="AB3469" i="1"/>
  <c r="AC3469" i="1"/>
  <c r="AB3470" i="1"/>
  <c r="AC3470" i="1"/>
  <c r="AB3471" i="1"/>
  <c r="AC3471" i="1"/>
  <c r="AB3472" i="1"/>
  <c r="AC3472" i="1"/>
  <c r="AB3473" i="1"/>
  <c r="AC3473" i="1"/>
  <c r="AB3474" i="1"/>
  <c r="AC3474" i="1"/>
  <c r="AB3475" i="1"/>
  <c r="AC3475" i="1"/>
  <c r="AB3476" i="1"/>
  <c r="AC3476" i="1"/>
  <c r="AB3477" i="1"/>
  <c r="AC3477" i="1"/>
  <c r="AB3478" i="1"/>
  <c r="AC3478" i="1"/>
  <c r="AB3479" i="1"/>
  <c r="AC3479" i="1"/>
  <c r="AB3480" i="1"/>
  <c r="AC3480" i="1"/>
  <c r="AB3481" i="1"/>
  <c r="AC3481" i="1"/>
  <c r="AB3482" i="1"/>
  <c r="AC3482" i="1"/>
  <c r="AB3483" i="1"/>
  <c r="AC3483" i="1"/>
  <c r="AB3484" i="1"/>
  <c r="AC3484" i="1"/>
  <c r="AB3485" i="1"/>
  <c r="AC3485" i="1"/>
  <c r="AB3486" i="1"/>
  <c r="AC3486" i="1"/>
  <c r="AB3487" i="1"/>
  <c r="AC3487" i="1"/>
  <c r="AB3488" i="1"/>
  <c r="AC3488" i="1"/>
  <c r="AB3489" i="1"/>
  <c r="AC3489" i="1"/>
  <c r="AB3490" i="1"/>
  <c r="AC3490" i="1"/>
  <c r="AB3491" i="1"/>
  <c r="AC3491" i="1"/>
  <c r="AB3492" i="1"/>
  <c r="AC3492" i="1"/>
  <c r="AB3493" i="1"/>
  <c r="AC3493" i="1"/>
  <c r="AB3494" i="1"/>
  <c r="AC3494" i="1"/>
  <c r="AB3495" i="1"/>
  <c r="AC3495" i="1"/>
  <c r="AB3496" i="1"/>
  <c r="AC3496" i="1"/>
  <c r="AB3497" i="1"/>
  <c r="AC3497" i="1"/>
  <c r="AB3498" i="1"/>
  <c r="AC3498" i="1"/>
  <c r="AB3499" i="1"/>
  <c r="AC3499" i="1"/>
  <c r="AB3500" i="1"/>
  <c r="AC3500" i="1"/>
  <c r="AB3501" i="1"/>
  <c r="AC3501" i="1"/>
  <c r="AB3502" i="1"/>
  <c r="AC3502" i="1"/>
  <c r="AB3503" i="1"/>
  <c r="AC3503" i="1"/>
  <c r="AB3504" i="1"/>
  <c r="AC3504" i="1"/>
  <c r="AB3505" i="1"/>
  <c r="AC3505" i="1"/>
  <c r="AB3506" i="1"/>
  <c r="AC3506" i="1"/>
  <c r="AB3507" i="1"/>
  <c r="AC3507" i="1"/>
  <c r="AB3508" i="1"/>
  <c r="AC3508" i="1"/>
  <c r="AB3509" i="1"/>
  <c r="AC3509" i="1"/>
  <c r="AB3510" i="1"/>
  <c r="AC3510" i="1"/>
  <c r="AB3511" i="1"/>
  <c r="AC3511" i="1"/>
  <c r="AB3512" i="1"/>
  <c r="AC3512" i="1"/>
  <c r="AB3513" i="1"/>
  <c r="AC3513" i="1"/>
  <c r="AB3514" i="1"/>
  <c r="AC3514" i="1"/>
  <c r="AB3515" i="1"/>
  <c r="AC3515" i="1"/>
  <c r="AB3516" i="1"/>
  <c r="AC3516" i="1"/>
  <c r="AB3517" i="1"/>
  <c r="AC3517" i="1"/>
  <c r="AB3518" i="1"/>
  <c r="AC3518" i="1"/>
  <c r="AB3519" i="1"/>
  <c r="AC3519" i="1"/>
  <c r="AB3520" i="1"/>
  <c r="AC3520" i="1"/>
  <c r="AB3521" i="1"/>
  <c r="AC3521" i="1"/>
  <c r="AB3522" i="1"/>
  <c r="AC3522" i="1"/>
  <c r="AB3523" i="1"/>
  <c r="AC3523" i="1"/>
  <c r="AB3524" i="1"/>
  <c r="AC3524" i="1"/>
  <c r="AB3525" i="1"/>
  <c r="AC3525" i="1"/>
  <c r="AB3526" i="1"/>
  <c r="AC3526" i="1"/>
  <c r="AB3527" i="1"/>
  <c r="AC3527" i="1"/>
  <c r="AB3528" i="1"/>
  <c r="AC3528" i="1"/>
  <c r="AB3529" i="1"/>
  <c r="AC3529" i="1"/>
  <c r="AB3530" i="1"/>
  <c r="AC3530" i="1"/>
  <c r="AB3531" i="1"/>
  <c r="AC3531" i="1"/>
  <c r="AB3532" i="1"/>
  <c r="AC3532" i="1"/>
  <c r="AB3533" i="1"/>
  <c r="AC3533" i="1"/>
  <c r="AB3534" i="1"/>
  <c r="AC3534" i="1"/>
  <c r="AB3535" i="1"/>
  <c r="AC3535" i="1"/>
  <c r="AB3536" i="1"/>
  <c r="AC3536" i="1"/>
  <c r="AB3537" i="1"/>
  <c r="AC3537" i="1"/>
  <c r="AB3538" i="1"/>
  <c r="AC3538" i="1"/>
  <c r="AB3539" i="1"/>
  <c r="AC3539" i="1"/>
  <c r="AB3540" i="1"/>
  <c r="AC3540" i="1"/>
  <c r="AB3541" i="1"/>
  <c r="AC3541" i="1"/>
  <c r="AB3542" i="1"/>
  <c r="AC3542" i="1"/>
  <c r="AB3543" i="1"/>
  <c r="AC3543" i="1"/>
  <c r="AB3544" i="1"/>
  <c r="AC3544" i="1"/>
  <c r="AB3545" i="1"/>
  <c r="AC3545" i="1"/>
  <c r="AB3546" i="1"/>
  <c r="AC3546" i="1"/>
  <c r="AB3547" i="1"/>
  <c r="AC3547" i="1"/>
  <c r="AB3548" i="1"/>
  <c r="AC3548" i="1"/>
  <c r="AB3549" i="1"/>
  <c r="AC3549" i="1"/>
  <c r="AB3550" i="1"/>
  <c r="AC3550" i="1"/>
  <c r="AB3551" i="1"/>
  <c r="AC3551" i="1"/>
  <c r="AB3552" i="1"/>
  <c r="AC3552" i="1"/>
  <c r="AB3553" i="1"/>
  <c r="AC3553" i="1"/>
  <c r="AB3554" i="1"/>
  <c r="AC3554" i="1"/>
  <c r="AB3555" i="1"/>
  <c r="AC3555" i="1"/>
  <c r="AB3556" i="1"/>
  <c r="AC3556" i="1"/>
  <c r="AB3557" i="1"/>
  <c r="AC3557" i="1"/>
  <c r="AB3558" i="1"/>
  <c r="AC3558" i="1"/>
  <c r="AB3559" i="1"/>
  <c r="AC3559" i="1"/>
  <c r="AB3560" i="1"/>
  <c r="AC3560" i="1"/>
  <c r="AB3561" i="1"/>
  <c r="AC3561" i="1"/>
  <c r="AB3562" i="1"/>
  <c r="AC3562" i="1"/>
  <c r="AB3563" i="1"/>
  <c r="AC3563" i="1"/>
  <c r="AB3564" i="1"/>
  <c r="AC3564" i="1"/>
  <c r="AB3565" i="1"/>
  <c r="AC3565" i="1"/>
  <c r="AB3566" i="1"/>
  <c r="AC3566" i="1"/>
  <c r="AB3567" i="1"/>
  <c r="AC3567" i="1"/>
  <c r="AB3568" i="1"/>
  <c r="AC3568" i="1"/>
  <c r="AB3569" i="1"/>
  <c r="AC3569" i="1"/>
  <c r="AB3570" i="1"/>
  <c r="AC3570" i="1"/>
  <c r="AB3571" i="1"/>
  <c r="AC3571" i="1"/>
  <c r="AB3572" i="1"/>
  <c r="AC3572" i="1"/>
  <c r="AB3573" i="1"/>
  <c r="AC3573" i="1"/>
  <c r="AB3574" i="1"/>
  <c r="AC3574" i="1"/>
  <c r="AB3575" i="1"/>
  <c r="AC3575" i="1"/>
  <c r="AB3576" i="1"/>
  <c r="AC3576" i="1"/>
  <c r="AB3577" i="1"/>
  <c r="AC3577" i="1"/>
  <c r="AB3578" i="1"/>
  <c r="AC3578" i="1"/>
  <c r="AB3579" i="1"/>
  <c r="AC3579" i="1"/>
  <c r="AB3580" i="1"/>
  <c r="AC3580" i="1"/>
  <c r="AB3581" i="1"/>
  <c r="AC3581" i="1"/>
  <c r="AB3582" i="1"/>
  <c r="AC3582" i="1"/>
  <c r="AB3583" i="1"/>
  <c r="AC3583" i="1"/>
  <c r="AB3584" i="1"/>
  <c r="AC3584" i="1"/>
  <c r="AB3585" i="1"/>
  <c r="AC3585" i="1"/>
  <c r="AB3586" i="1"/>
  <c r="AC3586" i="1"/>
  <c r="AB3587" i="1"/>
  <c r="AC3587" i="1"/>
  <c r="AB3588" i="1"/>
  <c r="AC3588" i="1"/>
  <c r="AB3589" i="1"/>
  <c r="AC3589" i="1"/>
  <c r="AB3590" i="1"/>
  <c r="AC3590" i="1"/>
  <c r="AB3591" i="1"/>
  <c r="AC3591" i="1"/>
  <c r="AB3592" i="1"/>
  <c r="AC3592" i="1"/>
  <c r="AB3593" i="1"/>
  <c r="AC3593" i="1"/>
  <c r="AB3594" i="1"/>
  <c r="AC3594" i="1"/>
  <c r="AB3595" i="1"/>
  <c r="AC3595" i="1"/>
  <c r="AB3596" i="1"/>
  <c r="AC3596" i="1"/>
  <c r="AB3597" i="1"/>
  <c r="AC3597" i="1"/>
  <c r="AB3598" i="1"/>
  <c r="AC3598" i="1"/>
  <c r="AB3599" i="1"/>
  <c r="AC3599" i="1"/>
  <c r="AB3600" i="1"/>
  <c r="AC3600" i="1"/>
  <c r="AB3601" i="1"/>
  <c r="AC3601" i="1"/>
  <c r="AB3602" i="1"/>
  <c r="AC3602" i="1"/>
  <c r="AB3603" i="1"/>
  <c r="AC3603" i="1"/>
  <c r="AB3604" i="1"/>
  <c r="AC3604" i="1"/>
  <c r="AB3605" i="1"/>
  <c r="AC3605" i="1"/>
  <c r="AB3606" i="1"/>
  <c r="AC3606" i="1"/>
  <c r="AB3607" i="1"/>
  <c r="AC3607" i="1"/>
  <c r="AB3608" i="1"/>
  <c r="AC3608" i="1"/>
  <c r="AB3609" i="1"/>
  <c r="AC3609" i="1"/>
  <c r="AB3610" i="1"/>
  <c r="AC3610" i="1"/>
  <c r="AB3611" i="1"/>
  <c r="AC3611" i="1"/>
  <c r="AB3612" i="1"/>
  <c r="AC3612" i="1"/>
  <c r="AB3613" i="1"/>
  <c r="AC3613" i="1"/>
  <c r="AB3614" i="1"/>
  <c r="AC3614" i="1"/>
  <c r="AB3615" i="1"/>
  <c r="AC3615" i="1"/>
  <c r="AB3616" i="1"/>
  <c r="AC3616" i="1"/>
  <c r="AB3617" i="1"/>
  <c r="AC3617" i="1"/>
  <c r="AB3618" i="1"/>
  <c r="AC3618" i="1"/>
  <c r="AB3619" i="1"/>
  <c r="AC3619" i="1"/>
  <c r="AB3620" i="1"/>
  <c r="AC3620" i="1"/>
  <c r="AB3621" i="1"/>
  <c r="AC3621" i="1"/>
  <c r="AB3622" i="1"/>
  <c r="AC3622" i="1"/>
  <c r="AB3623" i="1"/>
  <c r="AC3623" i="1"/>
  <c r="AB3624" i="1"/>
  <c r="AC3624" i="1"/>
  <c r="AB3625" i="1"/>
  <c r="AC3625" i="1"/>
  <c r="AB3626" i="1"/>
  <c r="AC3626" i="1"/>
  <c r="AB3627" i="1"/>
  <c r="AC3627" i="1"/>
  <c r="AB3628" i="1"/>
  <c r="AC3628" i="1"/>
  <c r="AB3629" i="1"/>
  <c r="AC3629" i="1"/>
  <c r="AB3630" i="1"/>
  <c r="AC3630" i="1"/>
  <c r="AB3631" i="1"/>
  <c r="AC3631" i="1"/>
  <c r="AB3632" i="1"/>
  <c r="AC3632" i="1"/>
  <c r="AB3633" i="1"/>
  <c r="AC3633" i="1"/>
  <c r="AB3634" i="1"/>
  <c r="AC3634" i="1"/>
  <c r="AB3635" i="1"/>
  <c r="AC3635" i="1"/>
  <c r="AB3636" i="1"/>
  <c r="AC3636" i="1"/>
  <c r="AB3637" i="1"/>
  <c r="AC3637" i="1"/>
  <c r="AB3638" i="1"/>
  <c r="AC3638" i="1"/>
  <c r="AB3639" i="1"/>
  <c r="AC3639" i="1"/>
  <c r="AB3640" i="1"/>
  <c r="AC3640" i="1"/>
  <c r="AB3641" i="1"/>
  <c r="AC3641" i="1"/>
  <c r="AB3642" i="1"/>
  <c r="AC3642" i="1"/>
  <c r="AB3643" i="1"/>
  <c r="AC3643" i="1"/>
  <c r="AB3644" i="1"/>
  <c r="AC3644" i="1"/>
  <c r="AB3645" i="1"/>
  <c r="AC3645" i="1"/>
  <c r="AB3646" i="1"/>
  <c r="AC3646" i="1"/>
  <c r="AB3647" i="1"/>
  <c r="AC3647" i="1"/>
  <c r="AB3648" i="1"/>
  <c r="AC3648" i="1"/>
  <c r="AB3649" i="1"/>
  <c r="AC3649" i="1"/>
  <c r="AB3650" i="1"/>
  <c r="AC3650" i="1"/>
  <c r="AB3651" i="1"/>
  <c r="AC3651" i="1"/>
  <c r="AB3652" i="1"/>
  <c r="AC3652" i="1"/>
  <c r="AB3653" i="1"/>
  <c r="AC3653" i="1"/>
  <c r="AB3654" i="1"/>
  <c r="AC3654" i="1"/>
  <c r="AB3655" i="1"/>
  <c r="AC3655" i="1"/>
  <c r="AB3656" i="1"/>
  <c r="AC3656" i="1"/>
  <c r="AB3657" i="1"/>
  <c r="AC3657" i="1"/>
  <c r="AB3658" i="1"/>
  <c r="AC3658" i="1"/>
  <c r="AB3659" i="1"/>
  <c r="AC3659" i="1"/>
  <c r="AB3660" i="1"/>
  <c r="AC3660" i="1"/>
  <c r="AB3661" i="1"/>
  <c r="AC3661" i="1"/>
  <c r="AB3662" i="1"/>
  <c r="AC3662" i="1"/>
  <c r="AB3663" i="1"/>
  <c r="AC3663" i="1"/>
  <c r="AB3664" i="1"/>
  <c r="AC3664" i="1"/>
  <c r="AB3665" i="1"/>
  <c r="AC3665" i="1"/>
  <c r="AB3666" i="1"/>
  <c r="AC3666" i="1"/>
  <c r="AB3667" i="1"/>
  <c r="AC3667" i="1"/>
  <c r="AB3668" i="1"/>
  <c r="AC3668" i="1"/>
  <c r="AB3669" i="1"/>
  <c r="AC3669" i="1"/>
  <c r="AB3670" i="1"/>
  <c r="AC3670" i="1"/>
  <c r="AB3671" i="1"/>
  <c r="AC3671" i="1"/>
  <c r="AB3672" i="1"/>
  <c r="AC3672" i="1"/>
  <c r="AB3673" i="1"/>
  <c r="AC3673" i="1"/>
  <c r="AB3674" i="1"/>
  <c r="AC3674" i="1"/>
  <c r="AB3675" i="1"/>
  <c r="AC3675" i="1"/>
  <c r="AB3676" i="1"/>
  <c r="AC3676" i="1"/>
  <c r="AB3677" i="1"/>
  <c r="AC3677" i="1"/>
  <c r="AB3678" i="1"/>
  <c r="AC3678" i="1"/>
  <c r="AB3679" i="1"/>
  <c r="AC3679" i="1"/>
  <c r="AB3680" i="1"/>
  <c r="AC3680" i="1"/>
  <c r="AB3681" i="1"/>
  <c r="AC3681" i="1"/>
  <c r="AB3682" i="1"/>
  <c r="AC3682" i="1"/>
  <c r="AB3683" i="1"/>
  <c r="AC3683" i="1"/>
  <c r="AB3684" i="1"/>
  <c r="AC3684" i="1"/>
  <c r="AB3685" i="1"/>
  <c r="AC3685" i="1"/>
  <c r="AB3686" i="1"/>
  <c r="AC3686" i="1"/>
  <c r="AB3687" i="1"/>
  <c r="AC3687" i="1"/>
  <c r="AB3688" i="1"/>
  <c r="AC3688" i="1"/>
  <c r="AB3689" i="1"/>
  <c r="AC3689" i="1"/>
  <c r="AB3690" i="1"/>
  <c r="AC3690" i="1"/>
  <c r="AB3691" i="1"/>
  <c r="AC3691" i="1"/>
  <c r="AB3692" i="1"/>
  <c r="AC3692" i="1"/>
  <c r="AB3693" i="1"/>
  <c r="AC3693" i="1"/>
  <c r="AB3694" i="1"/>
  <c r="AC3694" i="1"/>
  <c r="AB3695" i="1"/>
  <c r="AC3695" i="1"/>
  <c r="AB3696" i="1"/>
  <c r="AC3696" i="1"/>
  <c r="AB3697" i="1"/>
  <c r="AC3697" i="1"/>
  <c r="AB3698" i="1"/>
  <c r="AC3698" i="1"/>
  <c r="AB3699" i="1"/>
  <c r="AC3699" i="1"/>
  <c r="AB3700" i="1"/>
  <c r="AC3700" i="1"/>
  <c r="AB3701" i="1"/>
  <c r="AC3701" i="1"/>
  <c r="AB3702" i="1"/>
  <c r="AC3702" i="1"/>
  <c r="AB3703" i="1"/>
  <c r="AC3703" i="1"/>
  <c r="AB3704" i="1"/>
  <c r="AC3704" i="1"/>
  <c r="AB3705" i="1"/>
  <c r="AC3705" i="1"/>
  <c r="AB3706" i="1"/>
  <c r="AC3706" i="1"/>
  <c r="AB3707" i="1"/>
  <c r="AC3707" i="1"/>
  <c r="AB3708" i="1"/>
  <c r="AC3708" i="1"/>
  <c r="AB3709" i="1"/>
  <c r="AC3709" i="1"/>
  <c r="AB3710" i="1"/>
  <c r="AC3710" i="1"/>
  <c r="AB3711" i="1"/>
  <c r="AC3711" i="1"/>
  <c r="AB3712" i="1"/>
  <c r="AC3712" i="1"/>
  <c r="AB3713" i="1"/>
  <c r="AC3713" i="1"/>
  <c r="AB3714" i="1"/>
  <c r="AC3714" i="1"/>
  <c r="AB3715" i="1"/>
  <c r="AC3715" i="1"/>
  <c r="AB3716" i="1"/>
  <c r="AC3716" i="1"/>
  <c r="AB3717" i="1"/>
  <c r="AC3717" i="1"/>
  <c r="AB3718" i="1"/>
  <c r="AC3718" i="1"/>
  <c r="AB3719" i="1"/>
  <c r="AC3719" i="1"/>
  <c r="AB3720" i="1"/>
  <c r="AC3720" i="1"/>
  <c r="AB3721" i="1"/>
  <c r="AC3721" i="1"/>
  <c r="AB3722" i="1"/>
  <c r="AC3722" i="1"/>
  <c r="AB3723" i="1"/>
  <c r="AC3723" i="1"/>
  <c r="AB3724" i="1"/>
  <c r="AC3724" i="1"/>
  <c r="AB3725" i="1"/>
  <c r="AC3725" i="1"/>
  <c r="AB3726" i="1"/>
  <c r="AC3726" i="1"/>
  <c r="AB3727" i="1"/>
  <c r="AC3727" i="1"/>
  <c r="AB3728" i="1"/>
  <c r="AC3728" i="1"/>
  <c r="AB3729" i="1"/>
  <c r="AC3729" i="1"/>
  <c r="AB3730" i="1"/>
  <c r="AC3730" i="1"/>
  <c r="AB3731" i="1"/>
  <c r="AC3731" i="1"/>
  <c r="AB3732" i="1"/>
  <c r="AC3732" i="1"/>
  <c r="AB3733" i="1"/>
  <c r="AC3733" i="1"/>
  <c r="AB3734" i="1"/>
  <c r="AC3734" i="1"/>
  <c r="AB3735" i="1"/>
  <c r="AC3735" i="1"/>
  <c r="AB3736" i="1"/>
  <c r="AC3736" i="1"/>
  <c r="AB3737" i="1"/>
  <c r="AC3737" i="1"/>
  <c r="AB3738" i="1"/>
  <c r="AC3738" i="1"/>
  <c r="AB3739" i="1"/>
  <c r="AC3739" i="1"/>
  <c r="AB3740" i="1"/>
  <c r="AC3740" i="1"/>
  <c r="AB3741" i="1"/>
  <c r="AC3741" i="1"/>
  <c r="AB3742" i="1"/>
  <c r="AC3742" i="1"/>
  <c r="AB3743" i="1"/>
  <c r="AC3743" i="1"/>
  <c r="AB3744" i="1"/>
  <c r="AC3744" i="1"/>
  <c r="AB3745" i="1"/>
  <c r="AC3745" i="1"/>
  <c r="AB3746" i="1"/>
  <c r="AC3746" i="1"/>
  <c r="AB3747" i="1"/>
  <c r="AC3747" i="1"/>
  <c r="AB3748" i="1"/>
  <c r="AC3748" i="1"/>
  <c r="AB3749" i="1"/>
  <c r="AC3749" i="1"/>
  <c r="AB3750" i="1"/>
  <c r="AC3750" i="1"/>
  <c r="AB3751" i="1"/>
  <c r="AC3751" i="1"/>
  <c r="AB3752" i="1"/>
  <c r="AC3752" i="1"/>
  <c r="AB3753" i="1"/>
  <c r="AC3753" i="1"/>
  <c r="AB3754" i="1"/>
  <c r="AC3754" i="1"/>
  <c r="AB3755" i="1"/>
  <c r="AC3755" i="1"/>
  <c r="AB3756" i="1"/>
  <c r="AC3756" i="1"/>
  <c r="AB3757" i="1"/>
  <c r="AC3757" i="1"/>
  <c r="AB3758" i="1"/>
  <c r="AC3758" i="1"/>
  <c r="AB3759" i="1"/>
  <c r="AC3759" i="1"/>
  <c r="AB3760" i="1"/>
  <c r="AC3760" i="1"/>
  <c r="AB3761" i="1"/>
  <c r="AC3761" i="1"/>
  <c r="AB3762" i="1"/>
  <c r="AC3762" i="1"/>
  <c r="AB3763" i="1"/>
  <c r="AC3763" i="1"/>
  <c r="AB3764" i="1"/>
  <c r="AC3764" i="1"/>
  <c r="AB3765" i="1"/>
  <c r="AC3765" i="1"/>
  <c r="AB3766" i="1"/>
  <c r="AC3766" i="1"/>
  <c r="AB3767" i="1"/>
  <c r="AC3767" i="1"/>
  <c r="AB3768" i="1"/>
  <c r="AC3768" i="1"/>
  <c r="AB3769" i="1"/>
  <c r="AC3769" i="1"/>
  <c r="AB3770" i="1"/>
  <c r="AC3770" i="1"/>
  <c r="AB3771" i="1"/>
  <c r="AC3771" i="1"/>
  <c r="AB3772" i="1"/>
  <c r="AC3772" i="1"/>
  <c r="AB3773" i="1"/>
  <c r="AC3773" i="1"/>
  <c r="AB3774" i="1"/>
  <c r="AC3774" i="1"/>
  <c r="AB3775" i="1"/>
  <c r="AC3775" i="1"/>
  <c r="AB3776" i="1"/>
  <c r="AC3776" i="1"/>
  <c r="AB3777" i="1"/>
  <c r="AC3777" i="1"/>
  <c r="AB3778" i="1"/>
  <c r="AC3778" i="1"/>
  <c r="AB3779" i="1"/>
  <c r="AC3779" i="1"/>
  <c r="AB3780" i="1"/>
  <c r="AC3780" i="1"/>
  <c r="AB3781" i="1"/>
  <c r="AC3781" i="1"/>
  <c r="AB3782" i="1"/>
  <c r="AC3782" i="1"/>
  <c r="AB3783" i="1"/>
  <c r="AC3783" i="1"/>
  <c r="AB3784" i="1"/>
  <c r="AC3784" i="1"/>
  <c r="AB3785" i="1"/>
  <c r="AC3785" i="1"/>
  <c r="AB3786" i="1"/>
  <c r="AC3786" i="1"/>
  <c r="AB3787" i="1"/>
  <c r="AC3787" i="1"/>
  <c r="AB3788" i="1"/>
  <c r="AC3788" i="1"/>
  <c r="AB3789" i="1"/>
  <c r="AC3789" i="1"/>
  <c r="AB3790" i="1"/>
  <c r="AC3790" i="1"/>
  <c r="AB3791" i="1"/>
  <c r="AC3791" i="1"/>
  <c r="AB3792" i="1"/>
  <c r="AC3792" i="1"/>
  <c r="AB3793" i="1"/>
  <c r="AC3793" i="1"/>
  <c r="AB3794" i="1"/>
  <c r="AC3794" i="1"/>
  <c r="AB3795" i="1"/>
  <c r="AC3795" i="1"/>
  <c r="AB3796" i="1"/>
  <c r="AC3796" i="1"/>
  <c r="AB3797" i="1"/>
  <c r="AC3797" i="1"/>
  <c r="AB3798" i="1"/>
  <c r="AC3798" i="1"/>
  <c r="AB3799" i="1"/>
  <c r="AC3799" i="1"/>
  <c r="AB3800" i="1"/>
  <c r="AC3800" i="1"/>
  <c r="AB3801" i="1"/>
  <c r="AC3801" i="1"/>
  <c r="AB3802" i="1"/>
  <c r="AC3802" i="1"/>
  <c r="AB3803" i="1"/>
  <c r="AC3803" i="1"/>
  <c r="AB3804" i="1"/>
  <c r="AC3804" i="1"/>
  <c r="AB3805" i="1"/>
  <c r="AC3805" i="1"/>
  <c r="AB3806" i="1"/>
  <c r="AC3806" i="1"/>
  <c r="AB3807" i="1"/>
  <c r="AC3807" i="1"/>
  <c r="AB3808" i="1"/>
  <c r="AC3808" i="1"/>
  <c r="AB3809" i="1"/>
  <c r="AC3809" i="1"/>
  <c r="AB3810" i="1"/>
  <c r="AC3810" i="1"/>
  <c r="AB3811" i="1"/>
  <c r="AC3811" i="1"/>
  <c r="AB3812" i="1"/>
  <c r="AC3812" i="1"/>
  <c r="AB3813" i="1"/>
  <c r="AC3813" i="1"/>
  <c r="AB3814" i="1"/>
  <c r="AC3814" i="1"/>
  <c r="AB3815" i="1"/>
  <c r="AC3815" i="1"/>
  <c r="AB3816" i="1"/>
  <c r="AC3816" i="1"/>
  <c r="AB3817" i="1"/>
  <c r="AC3817" i="1"/>
  <c r="AB3818" i="1"/>
  <c r="AC3818" i="1"/>
  <c r="AB3819" i="1"/>
  <c r="AC3819" i="1"/>
  <c r="AB3820" i="1"/>
  <c r="AC3820" i="1"/>
  <c r="AB3821" i="1"/>
  <c r="AC3821" i="1"/>
  <c r="AB3822" i="1"/>
  <c r="AC3822" i="1"/>
  <c r="AB3823" i="1"/>
  <c r="AC3823" i="1"/>
  <c r="AB3824" i="1"/>
  <c r="AC3824" i="1"/>
  <c r="AB3825" i="1"/>
  <c r="AC3825" i="1"/>
  <c r="AB3826" i="1"/>
  <c r="AC3826" i="1"/>
  <c r="AB3827" i="1"/>
  <c r="AC3827" i="1"/>
  <c r="AB3828" i="1"/>
  <c r="AC3828" i="1"/>
  <c r="AB3829" i="1"/>
  <c r="AC3829" i="1"/>
  <c r="AB3830" i="1"/>
  <c r="AC3830" i="1"/>
  <c r="AB3831" i="1"/>
  <c r="AC3831" i="1"/>
  <c r="AB3832" i="1"/>
  <c r="AC3832" i="1"/>
  <c r="AB3833" i="1"/>
  <c r="AC3833" i="1"/>
  <c r="AB3834" i="1"/>
  <c r="AC3834" i="1"/>
  <c r="AB3835" i="1"/>
  <c r="AC3835" i="1"/>
  <c r="AB3836" i="1"/>
  <c r="AC3836" i="1"/>
  <c r="AB3837" i="1"/>
  <c r="AC3837" i="1"/>
  <c r="AB3838" i="1"/>
  <c r="AC3838" i="1"/>
  <c r="AB3839" i="1"/>
  <c r="AC3839" i="1"/>
  <c r="AB3840" i="1"/>
  <c r="AC3840" i="1"/>
  <c r="AB3841" i="1"/>
  <c r="AC3841" i="1"/>
  <c r="AB3842" i="1"/>
  <c r="AC3842" i="1"/>
  <c r="AB3843" i="1"/>
  <c r="AC3843" i="1"/>
  <c r="AB3844" i="1"/>
  <c r="AC3844" i="1"/>
  <c r="AB3845" i="1"/>
  <c r="AC3845" i="1"/>
  <c r="AB3846" i="1"/>
  <c r="AC3846" i="1"/>
  <c r="AB3847" i="1"/>
  <c r="AC3847" i="1"/>
  <c r="AB3848" i="1"/>
  <c r="AC3848" i="1"/>
  <c r="AB3849" i="1"/>
  <c r="AC3849" i="1"/>
  <c r="AB3850" i="1"/>
  <c r="AC3850" i="1"/>
  <c r="AB3851" i="1"/>
  <c r="AC3851" i="1"/>
  <c r="AB3852" i="1"/>
  <c r="AC3852" i="1"/>
  <c r="AB3853" i="1"/>
  <c r="AC3853" i="1"/>
  <c r="AB3854" i="1"/>
  <c r="AC3854" i="1"/>
  <c r="AB3855" i="1"/>
  <c r="AC3855" i="1"/>
  <c r="AB3856" i="1"/>
  <c r="AC3856" i="1"/>
  <c r="AB3857" i="1"/>
  <c r="AC3857" i="1"/>
  <c r="AB3858" i="1"/>
  <c r="AC3858" i="1"/>
  <c r="AB3859" i="1"/>
  <c r="AC3859" i="1"/>
  <c r="AB3860" i="1"/>
  <c r="AC3860" i="1"/>
  <c r="AB3861" i="1"/>
  <c r="AC3861" i="1"/>
  <c r="AB3862" i="1"/>
  <c r="AC3862" i="1"/>
  <c r="AB3863" i="1"/>
  <c r="AC3863" i="1"/>
  <c r="AB3864" i="1"/>
  <c r="AC3864" i="1"/>
  <c r="AB3865" i="1"/>
  <c r="AC3865" i="1"/>
  <c r="AB3866" i="1"/>
  <c r="AC3866" i="1"/>
  <c r="AB3867" i="1"/>
  <c r="AC3867" i="1"/>
  <c r="AB3868" i="1"/>
  <c r="AC3868" i="1"/>
  <c r="AB3869" i="1"/>
  <c r="AC3869" i="1"/>
  <c r="AB3870" i="1"/>
  <c r="AC3870" i="1"/>
  <c r="AB3871" i="1"/>
  <c r="AC3871" i="1"/>
  <c r="AB3872" i="1"/>
  <c r="AC3872" i="1"/>
  <c r="AB3873" i="1"/>
  <c r="AC3873" i="1"/>
  <c r="AB3874" i="1"/>
  <c r="AC3874" i="1"/>
  <c r="AB3875" i="1"/>
  <c r="AC3875" i="1"/>
  <c r="AB3876" i="1"/>
  <c r="AC3876" i="1"/>
  <c r="AB3877" i="1"/>
  <c r="AC3877" i="1"/>
  <c r="AB3878" i="1"/>
  <c r="AC3878" i="1"/>
  <c r="AB3879" i="1"/>
  <c r="AC3879" i="1"/>
  <c r="AB3880" i="1"/>
  <c r="AC3880" i="1"/>
  <c r="AB3881" i="1"/>
  <c r="AC3881" i="1"/>
  <c r="AB3882" i="1"/>
  <c r="AC3882" i="1"/>
  <c r="AB3883" i="1"/>
  <c r="AC3883" i="1"/>
  <c r="AB3884" i="1"/>
  <c r="AC3884" i="1"/>
  <c r="AB3885" i="1"/>
  <c r="AC3885" i="1"/>
  <c r="AB3886" i="1"/>
  <c r="AC3886" i="1"/>
  <c r="AB3887" i="1"/>
  <c r="AC3887" i="1"/>
  <c r="AB3888" i="1"/>
  <c r="AC3888" i="1"/>
  <c r="AB3889" i="1"/>
  <c r="AC3889" i="1"/>
  <c r="AB3890" i="1"/>
  <c r="AC3890" i="1"/>
  <c r="AB3891" i="1"/>
  <c r="AC3891" i="1"/>
  <c r="AB3892" i="1"/>
  <c r="AC3892" i="1"/>
  <c r="AB3893" i="1"/>
  <c r="AC3893" i="1"/>
  <c r="AB3894" i="1"/>
  <c r="AC3894" i="1"/>
  <c r="AB3895" i="1"/>
  <c r="AC3895" i="1"/>
  <c r="AB3896" i="1"/>
  <c r="AC3896" i="1"/>
  <c r="AB3897" i="1"/>
  <c r="AC3897" i="1"/>
  <c r="AB3898" i="1"/>
  <c r="AC3898" i="1"/>
  <c r="AB3899" i="1"/>
  <c r="AC3899" i="1"/>
  <c r="AB3900" i="1"/>
  <c r="AC3900" i="1"/>
  <c r="AB3901" i="1"/>
  <c r="AC3901" i="1"/>
  <c r="AB3902" i="1"/>
  <c r="AC3902" i="1"/>
  <c r="AB3903" i="1"/>
  <c r="AC3903" i="1"/>
  <c r="AB3904" i="1"/>
  <c r="AC3904" i="1"/>
  <c r="AB3905" i="1"/>
  <c r="AC3905" i="1"/>
  <c r="AB3906" i="1"/>
  <c r="AC3906" i="1"/>
  <c r="AB3907" i="1"/>
  <c r="AC3907" i="1"/>
  <c r="AB3908" i="1"/>
  <c r="AC3908" i="1"/>
  <c r="AB3909" i="1"/>
  <c r="AC3909" i="1"/>
  <c r="AB3910" i="1"/>
  <c r="AC3910" i="1"/>
  <c r="AB3911" i="1"/>
  <c r="AC3911" i="1"/>
  <c r="AB3912" i="1"/>
  <c r="AC3912" i="1"/>
  <c r="AB3913" i="1"/>
  <c r="AC3913" i="1"/>
  <c r="AB3914" i="1"/>
  <c r="AC3914" i="1"/>
  <c r="AB3915" i="1"/>
  <c r="AC3915" i="1"/>
  <c r="AB3916" i="1"/>
  <c r="AC3916" i="1"/>
  <c r="AB3917" i="1"/>
  <c r="AC3917" i="1"/>
  <c r="AB3918" i="1"/>
  <c r="AC3918" i="1"/>
  <c r="AB3919" i="1"/>
  <c r="AC3919" i="1"/>
  <c r="AB3920" i="1"/>
  <c r="AC3920" i="1"/>
  <c r="AB3921" i="1"/>
  <c r="AC3921" i="1"/>
  <c r="AB3922" i="1"/>
  <c r="AC3922" i="1"/>
  <c r="AB3923" i="1"/>
  <c r="AC3923" i="1"/>
  <c r="AB3924" i="1"/>
  <c r="AC3924" i="1"/>
  <c r="AB3925" i="1"/>
  <c r="AC3925" i="1"/>
  <c r="AB3926" i="1"/>
  <c r="AC3926" i="1"/>
  <c r="AB3927" i="1"/>
  <c r="AC3927" i="1"/>
  <c r="AB3928" i="1"/>
  <c r="AC3928" i="1"/>
  <c r="AB3929" i="1"/>
  <c r="AC3929" i="1"/>
  <c r="AB3930" i="1"/>
  <c r="AC3930" i="1"/>
  <c r="AB3931" i="1"/>
  <c r="AC3931" i="1"/>
  <c r="AB3932" i="1"/>
  <c r="AC3932" i="1"/>
  <c r="AB3933" i="1"/>
  <c r="AC3933" i="1"/>
  <c r="AB3934" i="1"/>
  <c r="AC3934" i="1"/>
  <c r="AB3935" i="1"/>
  <c r="AC3935" i="1"/>
  <c r="AB3936" i="1"/>
  <c r="AC3936" i="1"/>
  <c r="AB3937" i="1"/>
  <c r="AC3937" i="1"/>
  <c r="AB3938" i="1"/>
  <c r="AC3938" i="1"/>
  <c r="AB3939" i="1"/>
  <c r="AC3939" i="1"/>
  <c r="AB3940" i="1"/>
  <c r="AC3940" i="1"/>
  <c r="AB3941" i="1"/>
  <c r="AC3941" i="1"/>
  <c r="AB3942" i="1"/>
  <c r="AC3942" i="1"/>
  <c r="AB3943" i="1"/>
  <c r="AC3943" i="1"/>
  <c r="AB3944" i="1"/>
  <c r="AC3944" i="1"/>
  <c r="AB3945" i="1"/>
  <c r="AC3945" i="1"/>
  <c r="AB3946" i="1"/>
  <c r="AC3946" i="1"/>
  <c r="AB3947" i="1"/>
  <c r="AC3947" i="1"/>
  <c r="AB3948" i="1"/>
  <c r="AC3948" i="1"/>
  <c r="AB3949" i="1"/>
  <c r="AC3949" i="1"/>
  <c r="AB3950" i="1"/>
  <c r="AC3950" i="1"/>
  <c r="AB3951" i="1"/>
  <c r="AC3951" i="1"/>
  <c r="AB3952" i="1"/>
  <c r="AC3952" i="1"/>
  <c r="AB3953" i="1"/>
  <c r="AC3953" i="1"/>
  <c r="AB3954" i="1"/>
  <c r="AC3954" i="1"/>
  <c r="AB3955" i="1"/>
  <c r="AC3955" i="1"/>
  <c r="AB3956" i="1"/>
  <c r="AC3956" i="1"/>
  <c r="AB3957" i="1"/>
  <c r="AC3957" i="1"/>
  <c r="AB3958" i="1"/>
  <c r="AC3958" i="1"/>
  <c r="AB3959" i="1"/>
  <c r="AC3959" i="1"/>
  <c r="AB3960" i="1"/>
  <c r="AC3960" i="1"/>
  <c r="AB3961" i="1"/>
  <c r="AC3961" i="1"/>
  <c r="AB3962" i="1"/>
  <c r="AC3962" i="1"/>
  <c r="AB3963" i="1"/>
  <c r="AC3963" i="1"/>
  <c r="AB3964" i="1"/>
  <c r="AC3964" i="1"/>
  <c r="AB3965" i="1"/>
  <c r="AC3965" i="1"/>
  <c r="AB3966" i="1"/>
  <c r="AC3966" i="1"/>
  <c r="AB3967" i="1"/>
  <c r="AC3967" i="1"/>
  <c r="AB3968" i="1"/>
  <c r="AC3968" i="1"/>
  <c r="AB3969" i="1"/>
  <c r="AC3969" i="1"/>
  <c r="AB3970" i="1"/>
  <c r="AC3970" i="1"/>
  <c r="AB3971" i="1"/>
  <c r="AC3971" i="1"/>
  <c r="AB3972" i="1"/>
  <c r="AC3972" i="1"/>
  <c r="AB3973" i="1"/>
  <c r="AC3973" i="1"/>
  <c r="AB3974" i="1"/>
  <c r="AC3974" i="1"/>
  <c r="AB3975" i="1"/>
  <c r="AC3975" i="1"/>
  <c r="AB3976" i="1"/>
  <c r="AC3976" i="1"/>
  <c r="AB3977" i="1"/>
  <c r="AC3977" i="1"/>
  <c r="AB3978" i="1"/>
  <c r="AC3978" i="1"/>
  <c r="AB3979" i="1"/>
  <c r="AC3979" i="1"/>
  <c r="AB3980" i="1"/>
  <c r="AC3980" i="1"/>
  <c r="AB3981" i="1"/>
  <c r="AC3981" i="1"/>
  <c r="AB3982" i="1"/>
  <c r="AC3982" i="1"/>
  <c r="AB3983" i="1"/>
  <c r="AC3983" i="1"/>
  <c r="AB3984" i="1"/>
  <c r="AC3984" i="1"/>
  <c r="AB3985" i="1"/>
  <c r="AC3985" i="1"/>
  <c r="AB3986" i="1"/>
  <c r="AC3986" i="1"/>
  <c r="AB3987" i="1"/>
  <c r="AC3987" i="1"/>
  <c r="AB3988" i="1"/>
  <c r="AC3988" i="1"/>
  <c r="AB3989" i="1"/>
  <c r="AC3989" i="1"/>
  <c r="AB3990" i="1"/>
  <c r="AC3990" i="1"/>
  <c r="AB3991" i="1"/>
  <c r="AC3991" i="1"/>
  <c r="AB3992" i="1"/>
  <c r="AC3992" i="1"/>
  <c r="AB3993" i="1"/>
  <c r="AC3993" i="1"/>
  <c r="AB3994" i="1"/>
  <c r="AC3994" i="1"/>
  <c r="AB3995" i="1"/>
  <c r="AC3995" i="1"/>
  <c r="AB3996" i="1"/>
  <c r="AC3996" i="1"/>
  <c r="AB3997" i="1"/>
  <c r="AC3997" i="1"/>
  <c r="AB3998" i="1"/>
  <c r="AC3998" i="1"/>
  <c r="AB3999" i="1"/>
  <c r="AC3999" i="1"/>
  <c r="AB4000" i="1"/>
  <c r="AC4000" i="1"/>
  <c r="AB4001" i="1"/>
  <c r="AC4001" i="1"/>
  <c r="AB4002" i="1"/>
  <c r="AC4002" i="1"/>
  <c r="AB4003" i="1"/>
  <c r="AC4003" i="1"/>
  <c r="AB4004" i="1"/>
  <c r="AC4004" i="1"/>
  <c r="AB4005" i="1"/>
  <c r="AC4005" i="1"/>
  <c r="AB4006" i="1"/>
  <c r="AC4006" i="1"/>
  <c r="AB4007" i="1"/>
  <c r="AC4007" i="1"/>
  <c r="AB4008" i="1"/>
  <c r="AC4008" i="1"/>
  <c r="AB4009" i="1"/>
  <c r="AC4009" i="1"/>
  <c r="AB4010" i="1"/>
  <c r="AC4010" i="1"/>
  <c r="AB4011" i="1"/>
  <c r="AC4011" i="1"/>
  <c r="AB4012" i="1"/>
  <c r="AC4012" i="1"/>
  <c r="AB4013" i="1"/>
  <c r="AC4013" i="1"/>
  <c r="AB4014" i="1"/>
  <c r="AC4014" i="1"/>
  <c r="AB4015" i="1"/>
  <c r="AC4015" i="1"/>
  <c r="AB4016" i="1"/>
  <c r="AC4016" i="1"/>
  <c r="AB4017" i="1"/>
  <c r="AC4017" i="1"/>
  <c r="AB4018" i="1"/>
  <c r="AC4018" i="1"/>
  <c r="AB4019" i="1"/>
  <c r="AC4019" i="1"/>
  <c r="AB4020" i="1"/>
  <c r="AC4020" i="1"/>
  <c r="AB4021" i="1"/>
  <c r="AC4021" i="1"/>
  <c r="AB4022" i="1"/>
  <c r="AC4022" i="1"/>
  <c r="AB4023" i="1"/>
  <c r="AC4023" i="1"/>
  <c r="AB4024" i="1"/>
  <c r="AC4024" i="1"/>
  <c r="AB4025" i="1"/>
  <c r="AC4025" i="1"/>
  <c r="AB4026" i="1"/>
  <c r="AC4026" i="1"/>
  <c r="AB4027" i="1"/>
  <c r="AC4027" i="1"/>
  <c r="AB4028" i="1"/>
  <c r="AC4028" i="1"/>
  <c r="AB4029" i="1"/>
  <c r="AC4029" i="1"/>
  <c r="AB4030" i="1"/>
  <c r="AC4030" i="1"/>
  <c r="AB4031" i="1"/>
  <c r="AC4031" i="1"/>
  <c r="AB4032" i="1"/>
  <c r="AC4032" i="1"/>
  <c r="AB4033" i="1"/>
  <c r="AC4033" i="1"/>
  <c r="AB4034" i="1"/>
  <c r="AC4034" i="1"/>
  <c r="AB4035" i="1"/>
  <c r="AC4035" i="1"/>
  <c r="AB4036" i="1"/>
  <c r="AC4036" i="1"/>
  <c r="AB4037" i="1"/>
  <c r="AC4037" i="1"/>
  <c r="AB4038" i="1"/>
  <c r="AC4038" i="1"/>
  <c r="AB4039" i="1"/>
  <c r="AC4039" i="1"/>
  <c r="AB4040" i="1"/>
  <c r="AC4040" i="1"/>
  <c r="AB4041" i="1"/>
  <c r="AC4041" i="1"/>
  <c r="AB4042" i="1"/>
  <c r="AC4042" i="1"/>
  <c r="AB4043" i="1"/>
  <c r="AC4043" i="1"/>
  <c r="AB4044" i="1"/>
  <c r="AC4044" i="1"/>
  <c r="AB4045" i="1"/>
  <c r="AC4045" i="1"/>
  <c r="AB4046" i="1"/>
  <c r="AC4046" i="1"/>
  <c r="AB4047" i="1"/>
  <c r="AC4047" i="1"/>
  <c r="AB4048" i="1"/>
  <c r="AC4048" i="1"/>
  <c r="AB4049" i="1"/>
  <c r="AC4049" i="1"/>
  <c r="AB4050" i="1"/>
  <c r="AC4050" i="1"/>
  <c r="AB4051" i="1"/>
  <c r="AC4051" i="1"/>
  <c r="AB4052" i="1"/>
  <c r="AC4052" i="1"/>
  <c r="AB4053" i="1"/>
  <c r="AC4053" i="1"/>
  <c r="AB4054" i="1"/>
  <c r="AC4054" i="1"/>
  <c r="AB4055" i="1"/>
  <c r="AC4055" i="1"/>
  <c r="AB4056" i="1"/>
  <c r="AC4056" i="1"/>
  <c r="AB4057" i="1"/>
  <c r="AC4057" i="1"/>
  <c r="AB4058" i="1"/>
  <c r="AC4058" i="1"/>
  <c r="AB4059" i="1"/>
  <c r="AC4059" i="1"/>
  <c r="AB4060" i="1"/>
  <c r="AC4060" i="1"/>
  <c r="AB4061" i="1"/>
  <c r="AC4061" i="1"/>
  <c r="AB4062" i="1"/>
  <c r="AC4062" i="1"/>
  <c r="AB4063" i="1"/>
  <c r="AC4063" i="1"/>
  <c r="AB4064" i="1"/>
  <c r="AC4064" i="1"/>
  <c r="AB4065" i="1"/>
  <c r="AC4065" i="1"/>
  <c r="AB4066" i="1"/>
  <c r="AC4066" i="1"/>
  <c r="AB4067" i="1"/>
  <c r="AC4067" i="1"/>
  <c r="AB4068" i="1"/>
  <c r="AC4068" i="1"/>
  <c r="AB4069" i="1"/>
  <c r="AC4069" i="1"/>
  <c r="AB4070" i="1"/>
  <c r="AC4070" i="1"/>
  <c r="AB4071" i="1"/>
  <c r="AC4071" i="1"/>
  <c r="AB4072" i="1"/>
  <c r="AC4072" i="1"/>
  <c r="AB4073" i="1"/>
  <c r="AC4073" i="1"/>
  <c r="AB4074" i="1"/>
  <c r="AC4074" i="1"/>
  <c r="AB4075" i="1"/>
  <c r="AC4075" i="1"/>
  <c r="AB4076" i="1"/>
  <c r="AC4076" i="1"/>
  <c r="AB4077" i="1"/>
  <c r="AC4077" i="1"/>
  <c r="AB4078" i="1"/>
  <c r="AC4078" i="1"/>
  <c r="AB4079" i="1"/>
  <c r="AC4079" i="1"/>
  <c r="AB4080" i="1"/>
  <c r="AC4080" i="1"/>
  <c r="AB4081" i="1"/>
  <c r="AC4081" i="1"/>
  <c r="AB4082" i="1"/>
  <c r="AC4082" i="1"/>
  <c r="AB4083" i="1"/>
  <c r="AC4083" i="1"/>
  <c r="AB4084" i="1"/>
  <c r="AC4084" i="1"/>
  <c r="AB4085" i="1"/>
  <c r="AC4085" i="1"/>
  <c r="AB4086" i="1"/>
  <c r="AC4086" i="1"/>
  <c r="AB4087" i="1"/>
  <c r="AC4087" i="1"/>
  <c r="AB4088" i="1"/>
  <c r="AC4088" i="1"/>
  <c r="AB4089" i="1"/>
  <c r="AC4089" i="1"/>
  <c r="AB4090" i="1"/>
  <c r="AC4090" i="1"/>
  <c r="AB4091" i="1"/>
  <c r="AC4091" i="1"/>
  <c r="AB4092" i="1"/>
  <c r="AC4092" i="1"/>
  <c r="AB4093" i="1"/>
  <c r="AC4093" i="1"/>
  <c r="AB4094" i="1"/>
  <c r="AC4094" i="1"/>
  <c r="AB4095" i="1"/>
  <c r="AC4095" i="1"/>
  <c r="AB4096" i="1"/>
  <c r="AC4096" i="1"/>
  <c r="AB4097" i="1"/>
  <c r="AC4097" i="1"/>
  <c r="AB4098" i="1"/>
  <c r="AC4098" i="1"/>
  <c r="AB4099" i="1"/>
  <c r="AC4099" i="1"/>
  <c r="AB4100" i="1"/>
  <c r="AC4100" i="1"/>
  <c r="AB4101" i="1"/>
  <c r="AC4101" i="1"/>
  <c r="AB4102" i="1"/>
  <c r="AC4102" i="1"/>
  <c r="AB4103" i="1"/>
  <c r="AC4103" i="1"/>
  <c r="AB4104" i="1"/>
  <c r="AC4104" i="1"/>
  <c r="AB4105" i="1"/>
  <c r="AC4105" i="1"/>
  <c r="AB4106" i="1"/>
  <c r="AC4106" i="1"/>
  <c r="AB4107" i="1"/>
  <c r="AC4107" i="1"/>
  <c r="AB4108" i="1"/>
  <c r="AC4108" i="1"/>
  <c r="AB4109" i="1"/>
  <c r="AC4109" i="1"/>
  <c r="AB4110" i="1"/>
  <c r="AC4110" i="1"/>
  <c r="AB4111" i="1"/>
  <c r="AC4111" i="1"/>
  <c r="AB4112" i="1"/>
  <c r="AC4112" i="1"/>
  <c r="AB4113" i="1"/>
  <c r="AC4113" i="1"/>
  <c r="AB4114" i="1"/>
  <c r="AC4114" i="1"/>
  <c r="AB4115" i="1"/>
  <c r="AC4115" i="1"/>
  <c r="AB4116" i="1"/>
  <c r="AC4116" i="1"/>
  <c r="AB4117" i="1"/>
  <c r="AC4117" i="1"/>
  <c r="AB4118" i="1"/>
  <c r="AC4118" i="1"/>
  <c r="AB4119" i="1"/>
  <c r="AC4119" i="1"/>
  <c r="AB4120" i="1"/>
  <c r="AC4120" i="1"/>
  <c r="AB4121" i="1"/>
  <c r="AC4121" i="1"/>
  <c r="AB4122" i="1"/>
  <c r="AC4122" i="1"/>
  <c r="AB4123" i="1"/>
  <c r="AC4123" i="1"/>
  <c r="AB4124" i="1"/>
  <c r="AC4124" i="1"/>
  <c r="AB4125" i="1"/>
  <c r="AC4125" i="1"/>
  <c r="AB4126" i="1"/>
  <c r="AC4126" i="1"/>
  <c r="AB4127" i="1"/>
  <c r="AC4127" i="1"/>
  <c r="AB4128" i="1"/>
  <c r="AC4128" i="1"/>
  <c r="AB4129" i="1"/>
  <c r="AC4129" i="1"/>
  <c r="AB4130" i="1"/>
  <c r="AC4130" i="1"/>
  <c r="AB4131" i="1"/>
  <c r="AC4131" i="1"/>
  <c r="AB4132" i="1"/>
  <c r="AC4132" i="1"/>
  <c r="AB4133" i="1"/>
  <c r="AC4133" i="1"/>
  <c r="AB4134" i="1"/>
  <c r="AC4134" i="1"/>
  <c r="AB4135" i="1"/>
  <c r="AC4135" i="1"/>
  <c r="AB4136" i="1"/>
  <c r="AC4136" i="1"/>
  <c r="AB4137" i="1"/>
  <c r="AC4137" i="1"/>
  <c r="AB4138" i="1"/>
  <c r="AC4138" i="1"/>
  <c r="AB4139" i="1"/>
  <c r="AC4139" i="1"/>
  <c r="AB4140" i="1"/>
  <c r="AC4140" i="1"/>
  <c r="AB4141" i="1"/>
  <c r="AC4141" i="1"/>
  <c r="AB4142" i="1"/>
  <c r="AC4142" i="1"/>
  <c r="AB4143" i="1"/>
  <c r="AC4143" i="1"/>
  <c r="AB4144" i="1"/>
  <c r="AC4144" i="1"/>
  <c r="AB4145" i="1"/>
  <c r="AC4145" i="1"/>
  <c r="AB4146" i="1"/>
  <c r="AC4146" i="1"/>
  <c r="AB4147" i="1"/>
  <c r="AC4147" i="1"/>
  <c r="AB4148" i="1"/>
  <c r="AC4148" i="1"/>
  <c r="AB4149" i="1"/>
  <c r="AC4149" i="1"/>
  <c r="AB4150" i="1"/>
  <c r="AC4150" i="1"/>
  <c r="AB4151" i="1"/>
  <c r="AC4151" i="1"/>
  <c r="AB4152" i="1"/>
  <c r="AC4152" i="1"/>
  <c r="AB4153" i="1"/>
  <c r="AC4153" i="1"/>
  <c r="AB4154" i="1"/>
  <c r="AC4154" i="1"/>
  <c r="AB4155" i="1"/>
  <c r="AC4155" i="1"/>
  <c r="AB4156" i="1"/>
  <c r="AC4156" i="1"/>
  <c r="AB4157" i="1"/>
  <c r="AC4157" i="1"/>
  <c r="AB4158" i="1"/>
  <c r="AC4158" i="1"/>
  <c r="AB4159" i="1"/>
  <c r="AC4159" i="1"/>
  <c r="AB4160" i="1"/>
  <c r="AC4160" i="1"/>
  <c r="AB4161" i="1"/>
  <c r="AC4161" i="1"/>
  <c r="AB4162" i="1"/>
  <c r="AC4162" i="1"/>
  <c r="AB4163" i="1"/>
  <c r="AC4163" i="1"/>
  <c r="AB4164" i="1"/>
  <c r="AC4164" i="1"/>
  <c r="AB4165" i="1"/>
  <c r="AC4165" i="1"/>
  <c r="AB4166" i="1"/>
  <c r="AC4166" i="1"/>
  <c r="AB4167" i="1"/>
  <c r="AC4167" i="1"/>
  <c r="AB4168" i="1"/>
  <c r="AC4168" i="1"/>
  <c r="AB4169" i="1"/>
  <c r="AC4169" i="1"/>
  <c r="AB4170" i="1"/>
  <c r="AC4170" i="1"/>
  <c r="AB4171" i="1"/>
  <c r="AC4171" i="1"/>
  <c r="AB4172" i="1"/>
  <c r="AC4172" i="1"/>
  <c r="AB4173" i="1"/>
  <c r="AC4173" i="1"/>
  <c r="AB4174" i="1"/>
  <c r="AC4174" i="1"/>
  <c r="AB4175" i="1"/>
  <c r="AC4175" i="1"/>
  <c r="AB4176" i="1"/>
  <c r="AC4176" i="1"/>
  <c r="AB4177" i="1"/>
  <c r="AC4177" i="1"/>
  <c r="AB4178" i="1"/>
  <c r="AC4178" i="1"/>
  <c r="AB4179" i="1"/>
  <c r="AC4179" i="1"/>
  <c r="AB4180" i="1"/>
  <c r="AC4180" i="1"/>
  <c r="AB4181" i="1"/>
  <c r="AC4181" i="1"/>
  <c r="AB4182" i="1"/>
  <c r="AC4182" i="1"/>
  <c r="AB4183" i="1"/>
  <c r="AC4183" i="1"/>
  <c r="AB4184" i="1"/>
  <c r="AC4184" i="1"/>
  <c r="AB4185" i="1"/>
  <c r="AC4185" i="1"/>
  <c r="AB4186" i="1"/>
  <c r="AC4186" i="1"/>
  <c r="AB4187" i="1"/>
  <c r="AC4187" i="1"/>
  <c r="AB4188" i="1"/>
  <c r="AC4188" i="1"/>
  <c r="AB4189" i="1"/>
  <c r="AC4189" i="1"/>
  <c r="AB4190" i="1"/>
  <c r="AC4190" i="1"/>
  <c r="AB4191" i="1"/>
  <c r="AC4191" i="1"/>
  <c r="AB4192" i="1"/>
  <c r="AC4192" i="1"/>
  <c r="AB4193" i="1"/>
  <c r="AC4193" i="1"/>
  <c r="AB4194" i="1"/>
  <c r="AC4194" i="1"/>
  <c r="AB4195" i="1"/>
  <c r="AC4195" i="1"/>
  <c r="AB4196" i="1"/>
  <c r="AC4196" i="1"/>
  <c r="AB4197" i="1"/>
  <c r="AC4197" i="1"/>
  <c r="AB4198" i="1"/>
  <c r="AC4198" i="1"/>
  <c r="AB4199" i="1"/>
  <c r="AC4199" i="1"/>
  <c r="AB4200" i="1"/>
  <c r="AC4200" i="1"/>
  <c r="AB4201" i="1"/>
  <c r="AC4201" i="1"/>
  <c r="AB4202" i="1"/>
  <c r="AC4202" i="1"/>
  <c r="AB4203" i="1"/>
  <c r="AC4203" i="1"/>
  <c r="AB4204" i="1"/>
  <c r="AC4204" i="1"/>
  <c r="AB4205" i="1"/>
  <c r="AC4205" i="1"/>
  <c r="AB4206" i="1"/>
  <c r="AC4206" i="1"/>
  <c r="AB4207" i="1"/>
  <c r="AC4207" i="1"/>
  <c r="AB4208" i="1"/>
  <c r="AC4208" i="1"/>
  <c r="AB4209" i="1"/>
  <c r="AC4209" i="1"/>
  <c r="AB4210" i="1"/>
  <c r="AC4210" i="1"/>
  <c r="AB4211" i="1"/>
  <c r="AC4211" i="1"/>
  <c r="AB4212" i="1"/>
  <c r="AC4212" i="1"/>
  <c r="AB4213" i="1"/>
  <c r="AC4213" i="1"/>
  <c r="AB4214" i="1"/>
  <c r="AC4214" i="1"/>
  <c r="AB4215" i="1"/>
  <c r="AC4215" i="1"/>
  <c r="AB4216" i="1"/>
  <c r="AC4216" i="1"/>
  <c r="AB4217" i="1"/>
  <c r="AC4217" i="1"/>
  <c r="AB4218" i="1"/>
  <c r="AC4218" i="1"/>
  <c r="AB4219" i="1"/>
  <c r="AC4219" i="1"/>
  <c r="AB4220" i="1"/>
  <c r="AC4220" i="1"/>
  <c r="AB4221" i="1"/>
  <c r="AC4221" i="1"/>
  <c r="AB4222" i="1"/>
  <c r="AC4222" i="1"/>
  <c r="AB4223" i="1"/>
  <c r="AC4223" i="1"/>
  <c r="AB4224" i="1"/>
  <c r="AC4224" i="1"/>
  <c r="AB4225" i="1"/>
  <c r="AC4225" i="1"/>
  <c r="AB4226" i="1"/>
  <c r="AC4226" i="1"/>
  <c r="AB4227" i="1"/>
  <c r="AC4227" i="1"/>
  <c r="AB4228" i="1"/>
  <c r="AC4228" i="1"/>
  <c r="AB4229" i="1"/>
  <c r="AC4229" i="1"/>
  <c r="AB4230" i="1"/>
  <c r="AC4230" i="1"/>
  <c r="AB4231" i="1"/>
  <c r="AC4231" i="1"/>
  <c r="AB4232" i="1"/>
  <c r="AC4232" i="1"/>
  <c r="AB4233" i="1"/>
  <c r="AC4233" i="1"/>
  <c r="AB4234" i="1"/>
  <c r="AC4234" i="1"/>
  <c r="AB4235" i="1"/>
  <c r="AC4235" i="1"/>
  <c r="AB4236" i="1"/>
  <c r="AC4236" i="1"/>
  <c r="AB4237" i="1"/>
  <c r="AC4237" i="1"/>
  <c r="AB4238" i="1"/>
  <c r="AC4238" i="1"/>
  <c r="AB4239" i="1"/>
  <c r="AC4239" i="1"/>
  <c r="AB4240" i="1"/>
  <c r="AC4240" i="1"/>
  <c r="AB4241" i="1"/>
  <c r="AC4241" i="1"/>
  <c r="AB4242" i="1"/>
  <c r="AC4242" i="1"/>
  <c r="AB4243" i="1"/>
  <c r="AC4243" i="1"/>
  <c r="AB4244" i="1"/>
  <c r="AC4244" i="1"/>
  <c r="AB4245" i="1"/>
  <c r="AC4245" i="1"/>
  <c r="AB4246" i="1"/>
  <c r="AC4246" i="1"/>
  <c r="AB4247" i="1"/>
  <c r="AC4247" i="1"/>
  <c r="AB4248" i="1"/>
  <c r="AC4248" i="1"/>
  <c r="AB4249" i="1"/>
  <c r="AC4249" i="1"/>
  <c r="AB4250" i="1"/>
  <c r="AC4250" i="1"/>
  <c r="AB4251" i="1"/>
  <c r="AC4251" i="1"/>
  <c r="AB4252" i="1"/>
  <c r="AC4252" i="1"/>
  <c r="AB4253" i="1"/>
  <c r="AC4253" i="1"/>
  <c r="AB4254" i="1"/>
  <c r="AC4254" i="1"/>
  <c r="AB4255" i="1"/>
  <c r="AC4255" i="1"/>
  <c r="AB4256" i="1"/>
  <c r="AC4256" i="1"/>
  <c r="AB4257" i="1"/>
  <c r="AC4257" i="1"/>
  <c r="AB4258" i="1"/>
  <c r="AC4258" i="1"/>
  <c r="AB4259" i="1"/>
  <c r="AC4259" i="1"/>
  <c r="AB4260" i="1"/>
  <c r="AC4260" i="1"/>
  <c r="AB4261" i="1"/>
  <c r="AC4261" i="1"/>
  <c r="AB4262" i="1"/>
  <c r="AC4262" i="1"/>
  <c r="AB4263" i="1"/>
  <c r="AC4263" i="1"/>
  <c r="AB4264" i="1"/>
  <c r="AC4264" i="1"/>
  <c r="AB4265" i="1"/>
  <c r="AC4265" i="1"/>
  <c r="AB4266" i="1"/>
  <c r="AC4266" i="1"/>
  <c r="AB4267" i="1"/>
  <c r="AC4267" i="1"/>
  <c r="AB4268" i="1"/>
  <c r="AC4268" i="1"/>
  <c r="AB4269" i="1"/>
  <c r="AC4269" i="1"/>
  <c r="AB4270" i="1"/>
  <c r="AC4270" i="1"/>
  <c r="AB4271" i="1"/>
  <c r="AC4271" i="1"/>
  <c r="AB4272" i="1"/>
  <c r="AC4272" i="1"/>
  <c r="AB4273" i="1"/>
  <c r="AC4273" i="1"/>
  <c r="AB4274" i="1"/>
  <c r="AC4274" i="1"/>
  <c r="AB4275" i="1"/>
  <c r="AC4275" i="1"/>
  <c r="AB4276" i="1"/>
  <c r="AC4276" i="1"/>
  <c r="AB4277" i="1"/>
  <c r="AC4277" i="1"/>
  <c r="AB4278" i="1"/>
  <c r="AC4278" i="1"/>
  <c r="AB4279" i="1"/>
  <c r="AC4279" i="1"/>
  <c r="AB4280" i="1"/>
  <c r="AC4280" i="1"/>
  <c r="AB4281" i="1"/>
  <c r="AC4281" i="1"/>
  <c r="AB4282" i="1"/>
  <c r="AC4282" i="1"/>
  <c r="AB4283" i="1"/>
  <c r="AC4283" i="1"/>
  <c r="AB4284" i="1"/>
  <c r="AC4284" i="1"/>
  <c r="AB4285" i="1"/>
  <c r="AC4285" i="1"/>
  <c r="AB4286" i="1"/>
  <c r="AC4286" i="1"/>
  <c r="AB4287" i="1"/>
  <c r="AC4287" i="1"/>
  <c r="AB4288" i="1"/>
  <c r="AC4288" i="1"/>
  <c r="AB4289" i="1"/>
  <c r="AC4289" i="1"/>
  <c r="AB4290" i="1"/>
  <c r="AC4290" i="1"/>
  <c r="AB4291" i="1"/>
  <c r="AC4291" i="1"/>
  <c r="AB4292" i="1"/>
  <c r="AC4292" i="1"/>
  <c r="AB4293" i="1"/>
  <c r="AC4293" i="1"/>
  <c r="AB4294" i="1"/>
  <c r="AC4294" i="1"/>
  <c r="AB4295" i="1"/>
  <c r="AC4295" i="1"/>
  <c r="AB4296" i="1"/>
  <c r="AC4296" i="1"/>
  <c r="AB4297" i="1"/>
  <c r="AC4297" i="1"/>
  <c r="AB4298" i="1"/>
  <c r="AC4298" i="1"/>
  <c r="AB4299" i="1"/>
  <c r="AC4299" i="1"/>
  <c r="AB4300" i="1"/>
  <c r="AC4300" i="1"/>
  <c r="AB4301" i="1"/>
  <c r="AC4301" i="1"/>
  <c r="AB4302" i="1"/>
  <c r="AC4302" i="1"/>
  <c r="AB4303" i="1"/>
  <c r="AC4303" i="1"/>
  <c r="AB4304" i="1"/>
  <c r="AC4304" i="1"/>
  <c r="AB4305" i="1"/>
  <c r="AC4305" i="1"/>
  <c r="AB4306" i="1"/>
  <c r="AC4306" i="1"/>
  <c r="AB4307" i="1"/>
  <c r="AC4307" i="1"/>
  <c r="AB4308" i="1"/>
  <c r="AC4308" i="1"/>
  <c r="AB4309" i="1"/>
  <c r="AC4309" i="1"/>
  <c r="AB4310" i="1"/>
  <c r="AC4310" i="1"/>
  <c r="AB4311" i="1"/>
  <c r="AC4311" i="1"/>
  <c r="AB4312" i="1"/>
  <c r="AC4312" i="1"/>
  <c r="AB4313" i="1"/>
  <c r="AC4313" i="1"/>
  <c r="AB4314" i="1"/>
  <c r="AC4314" i="1"/>
  <c r="AB4315" i="1"/>
  <c r="AC4315" i="1"/>
  <c r="AB4316" i="1"/>
  <c r="AC4316" i="1"/>
  <c r="AB4317" i="1"/>
  <c r="AC4317" i="1"/>
  <c r="AB4318" i="1"/>
  <c r="AC4318" i="1"/>
  <c r="AB4319" i="1"/>
  <c r="AC4319" i="1"/>
  <c r="AB4320" i="1"/>
  <c r="AC4320" i="1"/>
  <c r="AB4321" i="1"/>
  <c r="AC4321" i="1"/>
  <c r="AB4322" i="1"/>
  <c r="AC4322" i="1"/>
  <c r="AB4323" i="1"/>
  <c r="AC4323" i="1"/>
  <c r="AB4324" i="1"/>
  <c r="AC4324" i="1"/>
  <c r="AB4325" i="1"/>
  <c r="AC4325" i="1"/>
  <c r="AB4326" i="1"/>
  <c r="AC4326" i="1"/>
  <c r="AB4327" i="1"/>
  <c r="AC4327" i="1"/>
  <c r="AB4328" i="1"/>
  <c r="AC4328" i="1"/>
  <c r="AB4329" i="1"/>
  <c r="AC4329" i="1"/>
  <c r="AB4330" i="1"/>
  <c r="AC4330" i="1"/>
  <c r="AB4331" i="1"/>
  <c r="AC4331" i="1"/>
  <c r="AB4332" i="1"/>
  <c r="AC4332" i="1"/>
  <c r="AB4333" i="1"/>
  <c r="AC4333" i="1"/>
  <c r="AB4334" i="1"/>
  <c r="AC4334" i="1"/>
  <c r="AB4335" i="1"/>
  <c r="AC4335" i="1"/>
  <c r="AB4336" i="1"/>
  <c r="AC4336" i="1"/>
  <c r="AB4337" i="1"/>
  <c r="AC4337" i="1"/>
  <c r="AB4338" i="1"/>
  <c r="AC4338" i="1"/>
  <c r="AB4339" i="1"/>
  <c r="AC4339" i="1"/>
  <c r="AB4340" i="1"/>
  <c r="AC4340" i="1"/>
  <c r="AB4341" i="1"/>
  <c r="AC4341" i="1"/>
  <c r="AB4342" i="1"/>
  <c r="AC4342" i="1"/>
  <c r="AB4343" i="1"/>
  <c r="AC4343" i="1"/>
  <c r="AB4344" i="1"/>
  <c r="AC4344" i="1"/>
  <c r="AB4345" i="1"/>
  <c r="AC4345" i="1"/>
  <c r="AB4346" i="1"/>
  <c r="AC4346" i="1"/>
  <c r="AB4347" i="1"/>
  <c r="AC4347" i="1"/>
  <c r="AB4348" i="1"/>
  <c r="AC4348" i="1"/>
  <c r="AB4349" i="1"/>
  <c r="AC4349" i="1"/>
  <c r="AB4350" i="1"/>
  <c r="AC4350" i="1"/>
  <c r="AB4351" i="1"/>
  <c r="AC4351" i="1"/>
  <c r="AB4352" i="1"/>
  <c r="AC4352" i="1"/>
  <c r="AB4353" i="1"/>
  <c r="AC4353" i="1"/>
  <c r="AB4354" i="1"/>
  <c r="AC4354" i="1"/>
  <c r="AB4355" i="1"/>
  <c r="AC4355" i="1"/>
  <c r="AB4356" i="1"/>
  <c r="AC4356" i="1"/>
  <c r="AB4357" i="1"/>
  <c r="AC4357" i="1"/>
  <c r="AB4358" i="1"/>
  <c r="AC4358" i="1"/>
  <c r="AB4359" i="1"/>
  <c r="AC4359" i="1"/>
  <c r="AB4360" i="1"/>
  <c r="AC4360" i="1"/>
  <c r="AB4361" i="1"/>
  <c r="AC4361" i="1"/>
  <c r="AB4362" i="1"/>
  <c r="AC4362" i="1"/>
  <c r="AB4363" i="1"/>
  <c r="AC4363" i="1"/>
  <c r="AB4364" i="1"/>
  <c r="AC4364" i="1"/>
  <c r="AB4365" i="1"/>
  <c r="AC4365" i="1"/>
  <c r="AB4366" i="1"/>
  <c r="AC4366" i="1"/>
  <c r="AB4367" i="1"/>
  <c r="AC4367" i="1"/>
  <c r="AB4368" i="1"/>
  <c r="AC4368" i="1"/>
  <c r="AB4369" i="1"/>
  <c r="AC4369" i="1"/>
  <c r="AB4370" i="1"/>
  <c r="AC4370" i="1"/>
  <c r="AB4371" i="1"/>
  <c r="AC4371" i="1"/>
  <c r="AB4372" i="1"/>
  <c r="AC4372" i="1"/>
  <c r="AB4373" i="1"/>
  <c r="AC4373" i="1"/>
  <c r="AB4374" i="1"/>
  <c r="AC4374" i="1"/>
  <c r="AB4375" i="1"/>
  <c r="AC4375" i="1"/>
  <c r="AB4376" i="1"/>
  <c r="AC4376" i="1"/>
  <c r="AB4377" i="1"/>
  <c r="AC4377" i="1"/>
  <c r="AB4378" i="1"/>
  <c r="AC4378" i="1"/>
  <c r="AB4379" i="1"/>
  <c r="AC4379" i="1"/>
  <c r="AB4380" i="1"/>
  <c r="AC4380" i="1"/>
  <c r="AB4381" i="1"/>
  <c r="AC4381" i="1"/>
  <c r="AB4382" i="1"/>
  <c r="AC4382" i="1"/>
  <c r="AB4383" i="1"/>
  <c r="AC4383" i="1"/>
  <c r="AB4384" i="1"/>
  <c r="AC4384" i="1"/>
  <c r="AB4385" i="1"/>
  <c r="AC4385" i="1"/>
  <c r="AB4386" i="1"/>
  <c r="AC4386" i="1"/>
  <c r="AB4387" i="1"/>
  <c r="AC4387" i="1"/>
  <c r="AB4388" i="1"/>
  <c r="AC4388" i="1"/>
  <c r="AB4389" i="1"/>
  <c r="AC4389" i="1"/>
  <c r="AB4390" i="1"/>
  <c r="AC4390" i="1"/>
  <c r="AB4391" i="1"/>
  <c r="AC4391" i="1"/>
  <c r="AB4392" i="1"/>
  <c r="AC4392" i="1"/>
  <c r="AB4393" i="1"/>
  <c r="AC4393" i="1"/>
  <c r="AB4394" i="1"/>
  <c r="AC4394" i="1"/>
  <c r="AB4395" i="1"/>
  <c r="AC4395" i="1"/>
  <c r="AB4396" i="1"/>
  <c r="AC4396" i="1"/>
  <c r="AB4397" i="1"/>
  <c r="AC4397" i="1"/>
  <c r="AB4398" i="1"/>
  <c r="AC4398" i="1"/>
  <c r="AB4399" i="1"/>
  <c r="AC4399" i="1"/>
  <c r="AB4400" i="1"/>
  <c r="AC4400" i="1"/>
  <c r="AB4401" i="1"/>
  <c r="AC4401" i="1"/>
  <c r="AB4402" i="1"/>
  <c r="AC4402" i="1"/>
  <c r="AB4403" i="1"/>
  <c r="AC4403" i="1"/>
  <c r="AB4404" i="1"/>
  <c r="AC4404" i="1"/>
  <c r="AB4405" i="1"/>
  <c r="AC4405" i="1"/>
  <c r="AB4406" i="1"/>
  <c r="AC4406" i="1"/>
  <c r="AB4407" i="1"/>
  <c r="AC4407" i="1"/>
  <c r="AB4408" i="1"/>
  <c r="AC4408" i="1"/>
  <c r="AB4409" i="1"/>
  <c r="AC4409" i="1"/>
  <c r="AB4410" i="1"/>
  <c r="AC4410" i="1"/>
  <c r="AB4411" i="1"/>
  <c r="AC4411" i="1"/>
  <c r="AB4412" i="1"/>
  <c r="AC4412" i="1"/>
  <c r="AB4413" i="1"/>
  <c r="AC4413" i="1"/>
  <c r="AB4414" i="1"/>
  <c r="AC4414" i="1"/>
  <c r="AB4415" i="1"/>
  <c r="AC4415" i="1"/>
  <c r="AB4416" i="1"/>
  <c r="AC4416" i="1"/>
  <c r="AB4417" i="1"/>
  <c r="AC4417" i="1"/>
  <c r="AB4418" i="1"/>
  <c r="AC4418" i="1"/>
  <c r="AB4419" i="1"/>
  <c r="AC4419" i="1"/>
  <c r="AB4420" i="1"/>
  <c r="AC4420" i="1"/>
  <c r="AB4421" i="1"/>
  <c r="AC4421" i="1"/>
  <c r="AB4422" i="1"/>
  <c r="AC4422" i="1"/>
  <c r="AB4423" i="1"/>
  <c r="AC4423" i="1"/>
  <c r="AB4424" i="1"/>
  <c r="AC4424" i="1"/>
  <c r="AB4425" i="1"/>
  <c r="AC4425" i="1"/>
  <c r="AB4426" i="1"/>
  <c r="AC4426" i="1"/>
  <c r="AB4427" i="1"/>
  <c r="AC4427" i="1"/>
  <c r="AB4428" i="1"/>
  <c r="AC4428" i="1"/>
  <c r="AB4429" i="1"/>
  <c r="AC4429" i="1"/>
  <c r="AB4430" i="1"/>
  <c r="AC4430" i="1"/>
  <c r="AB4431" i="1"/>
  <c r="AC4431" i="1"/>
  <c r="AB4432" i="1"/>
  <c r="AC4432" i="1"/>
  <c r="AB4433" i="1"/>
  <c r="AC4433" i="1"/>
  <c r="AB4434" i="1"/>
  <c r="AC4434" i="1"/>
  <c r="AB4435" i="1"/>
  <c r="AC4435" i="1"/>
  <c r="AB4436" i="1"/>
  <c r="AC4436" i="1"/>
  <c r="AB4437" i="1"/>
  <c r="AC4437" i="1"/>
  <c r="AB4438" i="1"/>
  <c r="AC4438" i="1"/>
  <c r="AB4439" i="1"/>
  <c r="AC4439" i="1"/>
  <c r="AB4440" i="1"/>
  <c r="AC4440" i="1"/>
  <c r="AB4441" i="1"/>
  <c r="AC4441" i="1"/>
  <c r="AB4442" i="1"/>
  <c r="AC4442" i="1"/>
  <c r="AB4443" i="1"/>
  <c r="AC4443" i="1"/>
  <c r="AB4444" i="1"/>
  <c r="AC4444" i="1"/>
  <c r="AB4445" i="1"/>
  <c r="AC4445" i="1"/>
  <c r="AB4446" i="1"/>
  <c r="AC4446" i="1"/>
  <c r="AB4447" i="1"/>
  <c r="AC4447" i="1"/>
  <c r="AB4448" i="1"/>
  <c r="AC4448" i="1"/>
  <c r="AB4449" i="1"/>
  <c r="AC4449" i="1"/>
  <c r="AB4450" i="1"/>
  <c r="AC4450" i="1"/>
  <c r="AB4451" i="1"/>
  <c r="AC4451" i="1"/>
  <c r="AB4452" i="1"/>
  <c r="AC4452" i="1"/>
  <c r="AB4453" i="1"/>
  <c r="AC4453" i="1"/>
  <c r="AB4454" i="1"/>
  <c r="AC4454" i="1"/>
  <c r="AB4455" i="1"/>
  <c r="AC4455" i="1"/>
  <c r="AB4456" i="1"/>
  <c r="AC4456" i="1"/>
  <c r="AB4457" i="1"/>
  <c r="AC4457" i="1"/>
  <c r="AB4458" i="1"/>
  <c r="AC4458" i="1"/>
  <c r="AB4459" i="1"/>
  <c r="AC4459" i="1"/>
  <c r="AB4460" i="1"/>
  <c r="AC4460" i="1"/>
  <c r="AB4461" i="1"/>
  <c r="AC4461" i="1"/>
  <c r="AB4462" i="1"/>
  <c r="AC4462" i="1"/>
  <c r="AB4463" i="1"/>
  <c r="AC4463" i="1"/>
  <c r="AB4464" i="1"/>
  <c r="AC4464" i="1"/>
  <c r="AB4465" i="1"/>
  <c r="AC4465" i="1"/>
  <c r="AB4466" i="1"/>
  <c r="AC4466" i="1"/>
  <c r="AB4467" i="1"/>
  <c r="AC4467" i="1"/>
  <c r="AB4468" i="1"/>
  <c r="AC4468" i="1"/>
  <c r="AB4469" i="1"/>
  <c r="AC4469" i="1"/>
  <c r="AB4470" i="1"/>
  <c r="AC4470" i="1"/>
  <c r="AB4471" i="1"/>
  <c r="AC4471" i="1"/>
  <c r="AB4472" i="1"/>
  <c r="AC4472" i="1"/>
  <c r="AB4473" i="1"/>
  <c r="AC4473" i="1"/>
  <c r="AB4474" i="1"/>
  <c r="AC4474" i="1"/>
  <c r="AB4475" i="1"/>
  <c r="AC4475" i="1"/>
  <c r="AB4476" i="1"/>
  <c r="AC4476" i="1"/>
  <c r="AB4477" i="1"/>
  <c r="AC4477" i="1"/>
  <c r="AB4478" i="1"/>
  <c r="AC4478" i="1"/>
  <c r="AB4479" i="1"/>
  <c r="AC4479" i="1"/>
  <c r="AB4480" i="1"/>
  <c r="AC4480" i="1"/>
  <c r="AB4481" i="1"/>
  <c r="AC4481" i="1"/>
  <c r="AB4482" i="1"/>
  <c r="AC4482" i="1"/>
  <c r="AB4483" i="1"/>
  <c r="AC4483" i="1"/>
  <c r="AB4484" i="1"/>
  <c r="AC4484" i="1"/>
  <c r="AB4485" i="1"/>
  <c r="AC4485" i="1"/>
  <c r="AB4486" i="1"/>
  <c r="AC4486" i="1"/>
  <c r="AB4487" i="1"/>
  <c r="AC4487" i="1"/>
  <c r="AB4488" i="1"/>
  <c r="AC4488" i="1"/>
  <c r="AB4489" i="1"/>
  <c r="AC4489" i="1"/>
  <c r="AB4490" i="1"/>
  <c r="AC4490" i="1"/>
  <c r="AB4491" i="1"/>
  <c r="AC4491" i="1"/>
  <c r="AB4492" i="1"/>
  <c r="AC4492" i="1"/>
  <c r="AB4493" i="1"/>
  <c r="AC4493" i="1"/>
  <c r="AB4494" i="1"/>
  <c r="AC4494" i="1"/>
  <c r="AB4495" i="1"/>
  <c r="AC4495" i="1"/>
  <c r="AB4496" i="1"/>
  <c r="AC4496" i="1"/>
  <c r="AB4497" i="1"/>
  <c r="AC4497" i="1"/>
  <c r="AB4498" i="1"/>
  <c r="AC4498" i="1"/>
  <c r="AB4499" i="1"/>
  <c r="AC4499" i="1"/>
  <c r="AB4500" i="1"/>
  <c r="AC4500" i="1"/>
  <c r="AB4501" i="1"/>
  <c r="AC4501" i="1"/>
  <c r="AB4502" i="1"/>
  <c r="AC4502" i="1"/>
  <c r="AB4503" i="1"/>
  <c r="AC4503" i="1"/>
  <c r="AB4504" i="1"/>
  <c r="AC4504" i="1"/>
  <c r="AB4505" i="1"/>
  <c r="AC4505" i="1"/>
  <c r="AB4506" i="1"/>
  <c r="AC4506" i="1"/>
  <c r="AB4507" i="1"/>
  <c r="AC4507" i="1"/>
  <c r="AB4508" i="1"/>
  <c r="AC4508" i="1"/>
  <c r="AB4509" i="1"/>
  <c r="AC4509" i="1"/>
  <c r="AB4510" i="1"/>
  <c r="AC4510" i="1"/>
  <c r="AB4511" i="1"/>
  <c r="AC4511" i="1"/>
  <c r="AB4512" i="1"/>
  <c r="AC4512" i="1"/>
  <c r="AB4513" i="1"/>
  <c r="AC4513" i="1"/>
  <c r="AB4514" i="1"/>
  <c r="AC4514" i="1"/>
  <c r="AB4515" i="1"/>
  <c r="AC4515" i="1"/>
  <c r="AB4516" i="1"/>
  <c r="AC4516" i="1"/>
  <c r="AB4517" i="1"/>
  <c r="AC4517" i="1"/>
  <c r="AB4518" i="1"/>
  <c r="AC4518" i="1"/>
  <c r="AB4519" i="1"/>
  <c r="AC4519" i="1"/>
  <c r="AB4520" i="1"/>
  <c r="AC4520" i="1"/>
  <c r="AB4521" i="1"/>
  <c r="AC4521" i="1"/>
  <c r="AB4522" i="1"/>
  <c r="AC4522" i="1"/>
  <c r="AB4523" i="1"/>
  <c r="AC4523" i="1"/>
  <c r="AB4524" i="1"/>
  <c r="AC4524" i="1"/>
  <c r="AB4525" i="1"/>
  <c r="AC4525" i="1"/>
  <c r="AB4526" i="1"/>
  <c r="AC4526" i="1"/>
  <c r="AB4527" i="1"/>
  <c r="AC4527" i="1"/>
  <c r="AB4528" i="1"/>
  <c r="AC4528" i="1"/>
  <c r="AB4529" i="1"/>
  <c r="AC4529" i="1"/>
  <c r="AB4530" i="1"/>
  <c r="AC4530" i="1"/>
  <c r="AB4531" i="1"/>
  <c r="AC4531" i="1"/>
  <c r="AB4532" i="1"/>
  <c r="AC4532" i="1"/>
  <c r="AB4533" i="1"/>
  <c r="AC4533" i="1"/>
  <c r="AB4534" i="1"/>
  <c r="AC4534" i="1"/>
  <c r="AB4535" i="1"/>
  <c r="AC4535" i="1"/>
  <c r="AB4536" i="1"/>
  <c r="AC4536" i="1"/>
  <c r="AB4537" i="1"/>
  <c r="AC4537" i="1"/>
  <c r="AB4538" i="1"/>
  <c r="AC4538" i="1"/>
  <c r="AB4539" i="1"/>
  <c r="AC4539" i="1"/>
  <c r="AB4540" i="1"/>
  <c r="AC4540" i="1"/>
  <c r="AB4541" i="1"/>
  <c r="AC4541" i="1"/>
  <c r="AB4542" i="1"/>
  <c r="AC4542" i="1"/>
  <c r="AB4543" i="1"/>
  <c r="AC4543" i="1"/>
  <c r="AB4544" i="1"/>
  <c r="AC4544" i="1"/>
  <c r="AB4545" i="1"/>
  <c r="AC4545" i="1"/>
  <c r="AB4546" i="1"/>
  <c r="AC4546" i="1"/>
  <c r="AB4547" i="1"/>
  <c r="AC4547" i="1"/>
  <c r="AB4548" i="1"/>
  <c r="AC4548" i="1"/>
  <c r="AB4549" i="1"/>
  <c r="AC4549" i="1"/>
  <c r="AB4550" i="1"/>
  <c r="AC4550" i="1"/>
  <c r="AB4551" i="1"/>
  <c r="AC4551" i="1"/>
  <c r="AB4552" i="1"/>
  <c r="AC4552" i="1"/>
  <c r="AB4553" i="1"/>
  <c r="AC4553" i="1"/>
  <c r="AB4554" i="1"/>
  <c r="AC4554" i="1"/>
  <c r="AB4555" i="1"/>
  <c r="AC4555" i="1"/>
  <c r="AB4556" i="1"/>
  <c r="AC4556" i="1"/>
  <c r="AB4557" i="1"/>
  <c r="AC4557" i="1"/>
  <c r="AB4558" i="1"/>
  <c r="AC4558" i="1"/>
  <c r="AB4559" i="1"/>
  <c r="AC4559" i="1"/>
  <c r="AB4560" i="1"/>
  <c r="AC4560" i="1"/>
  <c r="AB4561" i="1"/>
  <c r="AC4561" i="1"/>
  <c r="AB4562" i="1"/>
  <c r="AC4562" i="1"/>
  <c r="AB4563" i="1"/>
  <c r="AC4563" i="1"/>
  <c r="AB4564" i="1"/>
  <c r="AC4564" i="1"/>
  <c r="AB4565" i="1"/>
  <c r="AC4565" i="1"/>
  <c r="AB4566" i="1"/>
  <c r="AC4566" i="1"/>
  <c r="AB4567" i="1"/>
  <c r="AC4567" i="1"/>
  <c r="AB4568" i="1"/>
  <c r="AC4568" i="1"/>
  <c r="AB4569" i="1"/>
  <c r="AC4569" i="1"/>
  <c r="AB4570" i="1"/>
  <c r="AC4570" i="1"/>
  <c r="AB4571" i="1"/>
  <c r="AC4571" i="1"/>
  <c r="AB4572" i="1"/>
  <c r="AC4572" i="1"/>
  <c r="AB4573" i="1"/>
  <c r="AC4573" i="1"/>
  <c r="AB4574" i="1"/>
  <c r="AC4574" i="1"/>
  <c r="AB4575" i="1"/>
  <c r="AC4575" i="1"/>
  <c r="AB4576" i="1"/>
  <c r="AC4576" i="1"/>
  <c r="AB4577" i="1"/>
  <c r="AC4577" i="1"/>
  <c r="AB4578" i="1"/>
  <c r="AC4578" i="1"/>
  <c r="AB4579" i="1"/>
  <c r="AC4579" i="1"/>
  <c r="AB4580" i="1"/>
  <c r="AC4580" i="1"/>
  <c r="AB4581" i="1"/>
  <c r="AC4581" i="1"/>
  <c r="AB4582" i="1"/>
  <c r="AC4582" i="1"/>
  <c r="AB4583" i="1"/>
  <c r="AC4583" i="1"/>
  <c r="AB4584" i="1"/>
  <c r="AC4584" i="1"/>
  <c r="AB4585" i="1"/>
  <c r="AC4585" i="1"/>
  <c r="AB4586" i="1"/>
  <c r="AC4586" i="1"/>
  <c r="AB4587" i="1"/>
  <c r="AC4587" i="1"/>
  <c r="AB4588" i="1"/>
  <c r="AC4588" i="1"/>
  <c r="AB4589" i="1"/>
  <c r="AC4589" i="1"/>
  <c r="AB4590" i="1"/>
  <c r="AC4590" i="1"/>
  <c r="AB4591" i="1"/>
  <c r="AC4591" i="1"/>
  <c r="AB4592" i="1"/>
  <c r="AC4592" i="1"/>
  <c r="AB4593" i="1"/>
  <c r="AC4593" i="1"/>
  <c r="AB4594" i="1"/>
  <c r="AC4594" i="1"/>
  <c r="AB4595" i="1"/>
  <c r="AC4595" i="1"/>
  <c r="AB4596" i="1"/>
  <c r="AC4596" i="1"/>
  <c r="AB4597" i="1"/>
  <c r="AC4597" i="1"/>
  <c r="AB4598" i="1"/>
  <c r="AC4598" i="1"/>
  <c r="AB4599" i="1"/>
  <c r="AC4599" i="1"/>
  <c r="AB4600" i="1"/>
  <c r="AC4600" i="1"/>
  <c r="AB4601" i="1"/>
  <c r="AC4601" i="1"/>
  <c r="AB4602" i="1"/>
  <c r="AC4602" i="1"/>
  <c r="AB4603" i="1"/>
  <c r="AC4603" i="1"/>
  <c r="AB4604" i="1"/>
  <c r="AC4604" i="1"/>
  <c r="AB4605" i="1"/>
  <c r="AC4605" i="1"/>
  <c r="AB4606" i="1"/>
  <c r="AC4606" i="1"/>
  <c r="AB4607" i="1"/>
  <c r="AC4607" i="1"/>
  <c r="AB4608" i="1"/>
  <c r="AC4608" i="1"/>
  <c r="AB4609" i="1"/>
  <c r="AC4609" i="1"/>
  <c r="AB4610" i="1"/>
  <c r="AC4610" i="1"/>
  <c r="AB4611" i="1"/>
  <c r="AC4611" i="1"/>
  <c r="AB4612" i="1"/>
  <c r="AC4612" i="1"/>
  <c r="AB4613" i="1"/>
  <c r="AC4613" i="1"/>
  <c r="AB4614" i="1"/>
  <c r="AC4614" i="1"/>
  <c r="AB4615" i="1"/>
  <c r="AC4615" i="1"/>
  <c r="AB4616" i="1"/>
  <c r="AC4616" i="1"/>
  <c r="AB4617" i="1"/>
  <c r="AC4617" i="1"/>
  <c r="AB4618" i="1"/>
  <c r="AC4618" i="1"/>
  <c r="AB4619" i="1"/>
  <c r="AC4619" i="1"/>
  <c r="AB4620" i="1"/>
  <c r="AC4620" i="1"/>
  <c r="AB4621" i="1"/>
  <c r="AC4621" i="1"/>
  <c r="AB4622" i="1"/>
  <c r="AC4622" i="1"/>
  <c r="AB4623" i="1"/>
  <c r="AC4623" i="1"/>
  <c r="AB4624" i="1"/>
  <c r="AC4624" i="1"/>
  <c r="AB4625" i="1"/>
  <c r="AC4625" i="1"/>
  <c r="AB4626" i="1"/>
  <c r="AC4626" i="1"/>
  <c r="AB4627" i="1"/>
  <c r="AC4627" i="1"/>
  <c r="AB4628" i="1"/>
  <c r="AC4628" i="1"/>
  <c r="AB4629" i="1"/>
  <c r="AC4629" i="1"/>
  <c r="AB4630" i="1"/>
  <c r="AC4630" i="1"/>
  <c r="AB4631" i="1"/>
  <c r="AC4631" i="1"/>
  <c r="AB4632" i="1"/>
  <c r="AC4632" i="1"/>
  <c r="AB4633" i="1"/>
  <c r="AC4633" i="1"/>
  <c r="AB4634" i="1"/>
  <c r="AC4634" i="1"/>
  <c r="AB4635" i="1"/>
  <c r="AC4635" i="1"/>
  <c r="AB4636" i="1"/>
  <c r="AC4636" i="1"/>
  <c r="AB4637" i="1"/>
  <c r="AC4637" i="1"/>
  <c r="AB4638" i="1"/>
  <c r="AC4638" i="1"/>
  <c r="AB4639" i="1"/>
  <c r="AC4639" i="1"/>
  <c r="AB4640" i="1"/>
  <c r="AC4640" i="1"/>
  <c r="AB4641" i="1"/>
  <c r="AC4641" i="1"/>
  <c r="AB4642" i="1"/>
  <c r="AC4642" i="1"/>
  <c r="AB4643" i="1"/>
  <c r="AC4643" i="1"/>
  <c r="AB4644" i="1"/>
  <c r="AC4644" i="1"/>
  <c r="AB4645" i="1"/>
  <c r="AC4645" i="1"/>
  <c r="AB4646" i="1"/>
  <c r="AC4646" i="1"/>
  <c r="AB4647" i="1"/>
  <c r="AC4647" i="1"/>
  <c r="AB4648" i="1"/>
  <c r="AC4648" i="1"/>
  <c r="AB4649" i="1"/>
  <c r="AC4649" i="1"/>
  <c r="AB4650" i="1"/>
  <c r="AC4650" i="1"/>
  <c r="AB4651" i="1"/>
  <c r="AC4651" i="1"/>
  <c r="AB4652" i="1"/>
  <c r="AC4652" i="1"/>
  <c r="AB4653" i="1"/>
  <c r="AC4653" i="1"/>
  <c r="AB4654" i="1"/>
  <c r="AC4654" i="1"/>
  <c r="AB4655" i="1"/>
  <c r="AC4655" i="1"/>
  <c r="AB4656" i="1"/>
  <c r="AC4656" i="1"/>
  <c r="AB4657" i="1"/>
  <c r="AC4657" i="1"/>
  <c r="AB4658" i="1"/>
  <c r="AC4658" i="1"/>
  <c r="AB4659" i="1"/>
  <c r="AC4659" i="1"/>
  <c r="AB4660" i="1"/>
  <c r="AC4660" i="1"/>
  <c r="AB4661" i="1"/>
  <c r="AC4661" i="1"/>
  <c r="AB4662" i="1"/>
  <c r="AC4662" i="1"/>
  <c r="AB4663" i="1"/>
  <c r="AC4663" i="1"/>
  <c r="AB4664" i="1"/>
  <c r="AC4664" i="1"/>
  <c r="AB4665" i="1"/>
  <c r="AC4665" i="1"/>
  <c r="AB4666" i="1"/>
  <c r="AC4666" i="1"/>
  <c r="AB4667" i="1"/>
  <c r="AC4667" i="1"/>
  <c r="AB4668" i="1"/>
  <c r="AC4668" i="1"/>
  <c r="AB4669" i="1"/>
  <c r="AC4669" i="1"/>
  <c r="AB4670" i="1"/>
  <c r="AC4670" i="1"/>
  <c r="AB4671" i="1"/>
  <c r="AC4671" i="1"/>
  <c r="AB4672" i="1"/>
  <c r="AC4672" i="1"/>
  <c r="AB4673" i="1"/>
  <c r="AC4673" i="1"/>
  <c r="AB4674" i="1"/>
  <c r="AC4674" i="1"/>
  <c r="AB4675" i="1"/>
  <c r="AC4675" i="1"/>
  <c r="AB4676" i="1"/>
  <c r="AC4676" i="1"/>
  <c r="AB4677" i="1"/>
  <c r="AC4677" i="1"/>
  <c r="AB4678" i="1"/>
  <c r="AC4678" i="1"/>
  <c r="AB4679" i="1"/>
  <c r="AC4679" i="1"/>
  <c r="AB4680" i="1"/>
  <c r="AC4680" i="1"/>
  <c r="AB4681" i="1"/>
  <c r="AC4681" i="1"/>
  <c r="AB4682" i="1"/>
  <c r="AC4682" i="1"/>
  <c r="AB4683" i="1"/>
  <c r="AC4683" i="1"/>
  <c r="AB4684" i="1"/>
  <c r="AC4684" i="1"/>
  <c r="AB4685" i="1"/>
  <c r="AC4685" i="1"/>
  <c r="AB4686" i="1"/>
  <c r="AC4686" i="1"/>
  <c r="AB4687" i="1"/>
  <c r="AC4687" i="1"/>
  <c r="AB4688" i="1"/>
  <c r="AC4688" i="1"/>
  <c r="AB4689" i="1"/>
  <c r="AC4689" i="1"/>
  <c r="AB4690" i="1"/>
  <c r="AC4690" i="1"/>
  <c r="AB4691" i="1"/>
  <c r="AC4691" i="1"/>
  <c r="AB4692" i="1"/>
  <c r="AC4692" i="1"/>
  <c r="AB4693" i="1"/>
  <c r="AC4693" i="1"/>
  <c r="AB4694" i="1"/>
  <c r="AC4694" i="1"/>
  <c r="AB4695" i="1"/>
  <c r="AC4695" i="1"/>
  <c r="AB4696" i="1"/>
  <c r="AC4696" i="1"/>
  <c r="AB4697" i="1"/>
  <c r="AC4697" i="1"/>
  <c r="AB4698" i="1"/>
  <c r="AC4698" i="1"/>
  <c r="AB4699" i="1"/>
  <c r="AC4699" i="1"/>
  <c r="AB4700" i="1"/>
  <c r="AC4700" i="1"/>
  <c r="AB4701" i="1"/>
  <c r="AC4701" i="1"/>
  <c r="AB4702" i="1"/>
  <c r="AC4702" i="1"/>
  <c r="AB4703" i="1"/>
  <c r="AC4703" i="1"/>
  <c r="AB4704" i="1"/>
  <c r="AC4704" i="1"/>
  <c r="AB4705" i="1"/>
  <c r="AC4705" i="1"/>
  <c r="AB4706" i="1"/>
  <c r="AC4706" i="1"/>
  <c r="AB4707" i="1"/>
  <c r="AC4707" i="1"/>
  <c r="AB4708" i="1"/>
  <c r="AC4708" i="1"/>
  <c r="AB4709" i="1"/>
  <c r="AC4709" i="1"/>
  <c r="AB4710" i="1"/>
  <c r="AC4710" i="1"/>
  <c r="AB4711" i="1"/>
  <c r="AC4711" i="1"/>
  <c r="AB4712" i="1"/>
  <c r="AC4712" i="1"/>
  <c r="AB4713" i="1"/>
  <c r="AC4713" i="1"/>
  <c r="AB4714" i="1"/>
  <c r="AC4714" i="1"/>
  <c r="AB4715" i="1"/>
  <c r="AC4715" i="1"/>
  <c r="AB4716" i="1"/>
  <c r="AC4716" i="1"/>
  <c r="AB4717" i="1"/>
  <c r="AC4717" i="1"/>
  <c r="AB4718" i="1"/>
  <c r="AC4718" i="1"/>
  <c r="AB4719" i="1"/>
  <c r="AC4719" i="1"/>
  <c r="AB4720" i="1"/>
  <c r="AC4720" i="1"/>
  <c r="AB4721" i="1"/>
  <c r="AC4721" i="1"/>
  <c r="AB4722" i="1"/>
  <c r="AC4722" i="1"/>
  <c r="AB4723" i="1"/>
  <c r="AC4723" i="1"/>
  <c r="AB4724" i="1"/>
  <c r="AC4724" i="1"/>
  <c r="AB4725" i="1"/>
  <c r="AC4725" i="1"/>
  <c r="AB4726" i="1"/>
  <c r="AC4726" i="1"/>
  <c r="AB4727" i="1"/>
  <c r="AC4727" i="1"/>
  <c r="AB4728" i="1"/>
  <c r="AC4728" i="1"/>
  <c r="AB4729" i="1"/>
  <c r="AC4729" i="1"/>
  <c r="AB4730" i="1"/>
  <c r="AC4730" i="1"/>
  <c r="AB4731" i="1"/>
  <c r="AC4731" i="1"/>
  <c r="AB4732" i="1"/>
  <c r="AC4732" i="1"/>
  <c r="AB4733" i="1"/>
  <c r="AC4733" i="1"/>
  <c r="AB4734" i="1"/>
  <c r="AC4734" i="1"/>
  <c r="AB4735" i="1"/>
  <c r="AC4735" i="1"/>
  <c r="AB4736" i="1"/>
  <c r="AC4736" i="1"/>
  <c r="AB4737" i="1"/>
  <c r="AC4737" i="1"/>
  <c r="AB4738" i="1"/>
  <c r="AC4738" i="1"/>
  <c r="AB4739" i="1"/>
  <c r="AC4739" i="1"/>
  <c r="AB4740" i="1"/>
  <c r="AC4740" i="1"/>
  <c r="AB4741" i="1"/>
  <c r="AC4741" i="1"/>
  <c r="AB4742" i="1"/>
  <c r="AC4742" i="1"/>
  <c r="AB4743" i="1"/>
  <c r="AC4743" i="1"/>
  <c r="AB4744" i="1"/>
  <c r="AC4744" i="1"/>
  <c r="AB4745" i="1"/>
  <c r="AC4745" i="1"/>
  <c r="AB4746" i="1"/>
  <c r="AC4746" i="1"/>
  <c r="AB4747" i="1"/>
  <c r="AC4747" i="1"/>
  <c r="AB4748" i="1"/>
  <c r="AC4748" i="1"/>
  <c r="AB4749" i="1"/>
  <c r="AC4749" i="1"/>
  <c r="AB4750" i="1"/>
  <c r="AC4750" i="1"/>
  <c r="AB4751" i="1"/>
  <c r="AC4751" i="1"/>
  <c r="AB4752" i="1"/>
  <c r="AC4752" i="1"/>
  <c r="AB4753" i="1"/>
  <c r="AC4753" i="1"/>
  <c r="AB4754" i="1"/>
  <c r="AC4754" i="1"/>
  <c r="AB4755" i="1"/>
  <c r="AC4755" i="1"/>
  <c r="AB4756" i="1"/>
  <c r="AC4756" i="1"/>
  <c r="AB4757" i="1"/>
  <c r="AC4757" i="1"/>
  <c r="AB4758" i="1"/>
  <c r="AC4758" i="1"/>
  <c r="AB4759" i="1"/>
  <c r="AC4759" i="1"/>
  <c r="AB4760" i="1"/>
  <c r="AC4760" i="1"/>
  <c r="AB4761" i="1"/>
  <c r="AC4761" i="1"/>
  <c r="AB4762" i="1"/>
  <c r="AC4762" i="1"/>
  <c r="AB4763" i="1"/>
  <c r="AC4763" i="1"/>
  <c r="AB4764" i="1"/>
  <c r="AC4764" i="1"/>
  <c r="AB4765" i="1"/>
  <c r="AC4765" i="1"/>
  <c r="AB4766" i="1"/>
  <c r="AC4766" i="1"/>
  <c r="AB4767" i="1"/>
  <c r="AC4767" i="1"/>
  <c r="AB4768" i="1"/>
  <c r="AC4768" i="1"/>
  <c r="AB4769" i="1"/>
  <c r="AC4769" i="1"/>
  <c r="AB4770" i="1"/>
  <c r="AC4770" i="1"/>
  <c r="AB4771" i="1"/>
  <c r="AC4771" i="1"/>
  <c r="AB4772" i="1"/>
  <c r="AC4772" i="1"/>
  <c r="AB4773" i="1"/>
  <c r="AC4773" i="1"/>
  <c r="AB4774" i="1"/>
  <c r="AC4774" i="1"/>
  <c r="AB4775" i="1"/>
  <c r="AC4775" i="1"/>
  <c r="AB4776" i="1"/>
  <c r="AC4776" i="1"/>
  <c r="AB4777" i="1"/>
  <c r="AC4777" i="1"/>
  <c r="AB4778" i="1"/>
  <c r="AC4778" i="1"/>
  <c r="AB4779" i="1"/>
  <c r="AC4779" i="1"/>
  <c r="AB4780" i="1"/>
  <c r="AC4780" i="1"/>
  <c r="AB4781" i="1"/>
  <c r="AC4781" i="1"/>
  <c r="AB4782" i="1"/>
  <c r="AC4782" i="1"/>
  <c r="AB4783" i="1"/>
  <c r="AC4783" i="1"/>
  <c r="AB4784" i="1"/>
  <c r="AC4784" i="1"/>
  <c r="AB4785" i="1"/>
  <c r="AC4785" i="1"/>
  <c r="AB4786" i="1"/>
  <c r="AC4786" i="1"/>
  <c r="AB4787" i="1"/>
  <c r="AC4787" i="1"/>
  <c r="AB4788" i="1"/>
  <c r="AC4788" i="1"/>
  <c r="AB4789" i="1"/>
  <c r="AC4789" i="1"/>
  <c r="AB4790" i="1"/>
  <c r="AC4790" i="1"/>
  <c r="AB4791" i="1"/>
  <c r="AC4791" i="1"/>
  <c r="AB4792" i="1"/>
  <c r="AC4792" i="1"/>
  <c r="AB4793" i="1"/>
  <c r="AC4793" i="1"/>
  <c r="AB4794" i="1"/>
  <c r="AC4794" i="1"/>
  <c r="AB4795" i="1"/>
  <c r="AC4795" i="1"/>
  <c r="AB4796" i="1"/>
  <c r="AC4796" i="1"/>
  <c r="AB4797" i="1"/>
  <c r="AC4797" i="1"/>
  <c r="AB4798" i="1"/>
  <c r="AC4798" i="1"/>
  <c r="AB4799" i="1"/>
  <c r="AC4799" i="1"/>
  <c r="AB4800" i="1"/>
  <c r="AC4800" i="1"/>
  <c r="AB4801" i="1"/>
  <c r="AC4801" i="1"/>
  <c r="AB4802" i="1"/>
  <c r="AC4802" i="1"/>
  <c r="AB4803" i="1"/>
  <c r="AC4803" i="1"/>
  <c r="AB4804" i="1"/>
  <c r="AC4804" i="1"/>
  <c r="AB4805" i="1"/>
  <c r="AC4805" i="1"/>
  <c r="AB4806" i="1"/>
  <c r="AC4806" i="1"/>
  <c r="AB4807" i="1"/>
  <c r="AC4807" i="1"/>
  <c r="AB4808" i="1"/>
  <c r="AC4808" i="1"/>
  <c r="AB4809" i="1"/>
  <c r="AC4809" i="1"/>
  <c r="AB4810" i="1"/>
  <c r="AC4810" i="1"/>
  <c r="AB4811" i="1"/>
  <c r="AC4811" i="1"/>
  <c r="AB4812" i="1"/>
  <c r="AC4812" i="1"/>
  <c r="AB4813" i="1"/>
  <c r="AC4813" i="1"/>
  <c r="AB4814" i="1"/>
  <c r="AC4814" i="1"/>
  <c r="AB4815" i="1"/>
  <c r="AC4815" i="1"/>
  <c r="AB4816" i="1"/>
  <c r="AC4816" i="1"/>
  <c r="AB4817" i="1"/>
  <c r="AC4817" i="1"/>
  <c r="AB4818" i="1"/>
  <c r="AC4818" i="1"/>
  <c r="AB4819" i="1"/>
  <c r="AC4819" i="1"/>
  <c r="AB4820" i="1"/>
  <c r="AC4820" i="1"/>
  <c r="AB4821" i="1"/>
  <c r="AC4821" i="1"/>
  <c r="AB4822" i="1"/>
  <c r="AC4822" i="1"/>
  <c r="AB4823" i="1"/>
  <c r="AC4823" i="1"/>
  <c r="AB4824" i="1"/>
  <c r="AC4824" i="1"/>
  <c r="AB4825" i="1"/>
  <c r="AC4825" i="1"/>
  <c r="AB4826" i="1"/>
  <c r="AC4826" i="1"/>
  <c r="AB4827" i="1"/>
  <c r="AC4827" i="1"/>
  <c r="AB4828" i="1"/>
  <c r="AC4828" i="1"/>
  <c r="AB4829" i="1"/>
  <c r="AC4829" i="1"/>
  <c r="AB4830" i="1"/>
  <c r="AC4830" i="1"/>
  <c r="AB4831" i="1"/>
  <c r="AC4831" i="1"/>
  <c r="AB4832" i="1"/>
  <c r="AC4832" i="1"/>
  <c r="AB4833" i="1"/>
  <c r="AC4833" i="1"/>
  <c r="AB4834" i="1"/>
  <c r="AC4834" i="1"/>
  <c r="AB4835" i="1"/>
  <c r="AC4835" i="1"/>
  <c r="AB4836" i="1"/>
  <c r="AC4836" i="1"/>
  <c r="AB4837" i="1"/>
  <c r="AC4837" i="1"/>
  <c r="AB4838" i="1"/>
  <c r="AC4838" i="1"/>
  <c r="AB4839" i="1"/>
  <c r="AC4839" i="1"/>
  <c r="AB4840" i="1"/>
  <c r="AC4840" i="1"/>
  <c r="AB4841" i="1"/>
  <c r="AC4841" i="1"/>
  <c r="AB4842" i="1"/>
  <c r="AC4842" i="1"/>
  <c r="AB4843" i="1"/>
  <c r="AC4843" i="1"/>
  <c r="AB4844" i="1"/>
  <c r="AC4844" i="1"/>
  <c r="AB4845" i="1"/>
  <c r="AC4845" i="1"/>
  <c r="AB4846" i="1"/>
  <c r="AC4846" i="1"/>
  <c r="AB4847" i="1"/>
  <c r="AC4847" i="1"/>
  <c r="AB4848" i="1"/>
  <c r="AC4848" i="1"/>
  <c r="AB4849" i="1"/>
  <c r="AC4849" i="1"/>
  <c r="AB4850" i="1"/>
  <c r="AC4850" i="1"/>
  <c r="AB4851" i="1"/>
  <c r="AC4851" i="1"/>
  <c r="AB4852" i="1"/>
  <c r="AC4852" i="1"/>
  <c r="AB4853" i="1"/>
  <c r="AC4853" i="1"/>
  <c r="AB4854" i="1"/>
  <c r="AC4854" i="1"/>
  <c r="AB4855" i="1"/>
  <c r="AC4855" i="1"/>
  <c r="AB4856" i="1"/>
  <c r="AC4856" i="1"/>
  <c r="AB4857" i="1"/>
  <c r="AC4857" i="1"/>
  <c r="AB4858" i="1"/>
  <c r="AC4858" i="1"/>
  <c r="AB4859" i="1"/>
  <c r="AC4859" i="1"/>
  <c r="AB4860" i="1"/>
  <c r="AC4860" i="1"/>
  <c r="AB4861" i="1"/>
  <c r="AC4861" i="1"/>
  <c r="AB4862" i="1"/>
  <c r="AC4862" i="1"/>
  <c r="AB4863" i="1"/>
  <c r="AC4863" i="1"/>
  <c r="AB4864" i="1"/>
  <c r="AC4864" i="1"/>
  <c r="AB4865" i="1"/>
  <c r="AC4865" i="1"/>
  <c r="AB4866" i="1"/>
  <c r="AC4866" i="1"/>
  <c r="AB4867" i="1"/>
  <c r="AC4867" i="1"/>
  <c r="AB4868" i="1"/>
  <c r="AC4868" i="1"/>
  <c r="AB4869" i="1"/>
  <c r="AC4869" i="1"/>
  <c r="AB4870" i="1"/>
  <c r="AC4870" i="1"/>
  <c r="AB4871" i="1"/>
  <c r="AC4871" i="1"/>
  <c r="AB4872" i="1"/>
  <c r="AC4872" i="1"/>
  <c r="AB4873" i="1"/>
  <c r="AC4873" i="1"/>
  <c r="AB4874" i="1"/>
  <c r="AC4874" i="1"/>
  <c r="AB4875" i="1"/>
  <c r="AC4875" i="1"/>
  <c r="AB4876" i="1"/>
  <c r="AC4876" i="1"/>
  <c r="AB4877" i="1"/>
  <c r="AC4877" i="1"/>
  <c r="AB4878" i="1"/>
  <c r="AC4878" i="1"/>
  <c r="AB4879" i="1"/>
  <c r="AC4879" i="1"/>
  <c r="AB4880" i="1"/>
  <c r="AC4880" i="1"/>
  <c r="AB4881" i="1"/>
  <c r="AC4881" i="1"/>
  <c r="AB4882" i="1"/>
  <c r="AC4882" i="1"/>
  <c r="AB4883" i="1"/>
  <c r="AC4883" i="1"/>
  <c r="AB4884" i="1"/>
  <c r="AC4884" i="1"/>
  <c r="AB4885" i="1"/>
  <c r="AC4885" i="1"/>
  <c r="AB4886" i="1"/>
  <c r="AC4886" i="1"/>
  <c r="AB4887" i="1"/>
  <c r="AC4887" i="1"/>
  <c r="AB4888" i="1"/>
  <c r="AC4888" i="1"/>
  <c r="AB4889" i="1"/>
  <c r="AC4889" i="1"/>
  <c r="AB4890" i="1"/>
  <c r="AC4890" i="1"/>
  <c r="AB4891" i="1"/>
  <c r="AC4891" i="1"/>
  <c r="AB4892" i="1"/>
  <c r="AC4892" i="1"/>
  <c r="AB4893" i="1"/>
  <c r="AC4893" i="1"/>
  <c r="AB4894" i="1"/>
  <c r="AC4894" i="1"/>
  <c r="AB4895" i="1"/>
  <c r="AC4895" i="1"/>
  <c r="AB4896" i="1"/>
  <c r="AC4896" i="1"/>
  <c r="AB4897" i="1"/>
  <c r="AC4897" i="1"/>
  <c r="AB4898" i="1"/>
  <c r="AC4898" i="1"/>
  <c r="AB4899" i="1"/>
  <c r="AC4899" i="1"/>
  <c r="AB4900" i="1"/>
  <c r="AC4900" i="1"/>
  <c r="AB4901" i="1"/>
  <c r="AC4901" i="1"/>
  <c r="AB4902" i="1"/>
  <c r="AC4902" i="1"/>
  <c r="AB4903" i="1"/>
  <c r="AC4903" i="1"/>
  <c r="AB4904" i="1"/>
  <c r="AC4904" i="1"/>
  <c r="AB4905" i="1"/>
  <c r="AC4905" i="1"/>
  <c r="AB4906" i="1"/>
  <c r="AC4906" i="1"/>
  <c r="AB4907" i="1"/>
  <c r="AC4907" i="1"/>
  <c r="AB4908" i="1"/>
  <c r="AC4908" i="1"/>
  <c r="AB4909" i="1"/>
  <c r="AC4909" i="1"/>
  <c r="AB4910" i="1"/>
  <c r="AC4910" i="1"/>
  <c r="AB4911" i="1"/>
  <c r="AC4911" i="1"/>
  <c r="AB4912" i="1"/>
  <c r="AC4912" i="1"/>
  <c r="AB4913" i="1"/>
  <c r="AC4913" i="1"/>
  <c r="AB4914" i="1"/>
  <c r="AC4914" i="1"/>
  <c r="AB4915" i="1"/>
  <c r="AC4915" i="1"/>
  <c r="AB4916" i="1"/>
  <c r="AC4916" i="1"/>
  <c r="AB4917" i="1"/>
  <c r="AC4917" i="1"/>
  <c r="AB4918" i="1"/>
  <c r="AC4918" i="1"/>
  <c r="AB4919" i="1"/>
  <c r="AC4919" i="1"/>
  <c r="AB4920" i="1"/>
  <c r="AC4920" i="1"/>
  <c r="AB4921" i="1"/>
  <c r="AC4921" i="1"/>
  <c r="AB4922" i="1"/>
  <c r="AC4922" i="1"/>
  <c r="AB4923" i="1"/>
  <c r="AC4923" i="1"/>
  <c r="AB4924" i="1"/>
  <c r="AC4924" i="1"/>
  <c r="AB4925" i="1"/>
  <c r="AC4925" i="1"/>
  <c r="AB4926" i="1"/>
  <c r="AC4926" i="1"/>
  <c r="AB4927" i="1"/>
  <c r="AC4927" i="1"/>
  <c r="AB4928" i="1"/>
  <c r="AC4928" i="1"/>
  <c r="AB4929" i="1"/>
  <c r="AC4929" i="1"/>
  <c r="AB4930" i="1"/>
  <c r="AC4930" i="1"/>
  <c r="AB4931" i="1"/>
  <c r="AC4931" i="1"/>
  <c r="AB4932" i="1"/>
  <c r="AC4932" i="1"/>
  <c r="AB4933" i="1"/>
  <c r="AC4933" i="1"/>
  <c r="AB4934" i="1"/>
  <c r="AC4934" i="1"/>
  <c r="AB4935" i="1"/>
  <c r="AC4935" i="1"/>
  <c r="AB4936" i="1"/>
  <c r="AC4936" i="1"/>
  <c r="AB4937" i="1"/>
  <c r="AC4937" i="1"/>
  <c r="AB4938" i="1"/>
  <c r="AC4938" i="1"/>
  <c r="AB4939" i="1"/>
  <c r="AC4939" i="1"/>
  <c r="AB4940" i="1"/>
  <c r="AC4940" i="1"/>
  <c r="AB4941" i="1"/>
  <c r="AC4941" i="1"/>
  <c r="AB4942" i="1"/>
  <c r="AC4942" i="1"/>
  <c r="AB4943" i="1"/>
  <c r="AC4943" i="1"/>
  <c r="AB4944" i="1"/>
  <c r="AC4944" i="1"/>
  <c r="AB4945" i="1"/>
  <c r="AC4945" i="1"/>
  <c r="AB4946" i="1"/>
  <c r="AC4946" i="1"/>
  <c r="AB4947" i="1"/>
  <c r="AC4947" i="1"/>
  <c r="AB4948" i="1"/>
  <c r="AC4948" i="1"/>
  <c r="AB4949" i="1"/>
  <c r="AC4949" i="1"/>
  <c r="AB4950" i="1"/>
  <c r="AC4950" i="1"/>
  <c r="AB4951" i="1"/>
  <c r="AC4951" i="1"/>
  <c r="AB4952" i="1"/>
  <c r="AC4952" i="1"/>
  <c r="AB4953" i="1"/>
  <c r="AC4953" i="1"/>
  <c r="AB4954" i="1"/>
  <c r="AC4954" i="1"/>
  <c r="AB4955" i="1"/>
  <c r="AC4955" i="1"/>
  <c r="AB4956" i="1"/>
  <c r="AC4956" i="1"/>
  <c r="AB4957" i="1"/>
  <c r="AC4957" i="1"/>
  <c r="AB4958" i="1"/>
  <c r="AC4958" i="1"/>
  <c r="AB4959" i="1"/>
  <c r="AC4959" i="1"/>
  <c r="AB4960" i="1"/>
  <c r="AC4960" i="1"/>
  <c r="AB4961" i="1"/>
  <c r="AC4961" i="1"/>
  <c r="AB4962" i="1"/>
  <c r="AC4962" i="1"/>
  <c r="AB4963" i="1"/>
  <c r="AC4963" i="1"/>
  <c r="AB4964" i="1"/>
  <c r="AC4964" i="1"/>
  <c r="AB4965" i="1"/>
  <c r="AC4965" i="1"/>
  <c r="AB4966" i="1"/>
  <c r="AC4966" i="1"/>
  <c r="AB4967" i="1"/>
  <c r="AC4967" i="1"/>
  <c r="AB4968" i="1"/>
  <c r="AC4968" i="1"/>
  <c r="AB4969" i="1"/>
  <c r="AC4969" i="1"/>
  <c r="AB4970" i="1"/>
  <c r="AC4970" i="1"/>
  <c r="AB4971" i="1"/>
  <c r="AC4971" i="1"/>
  <c r="AB4972" i="1"/>
  <c r="AC4972" i="1"/>
  <c r="AB4973" i="1"/>
  <c r="AC4973" i="1"/>
  <c r="AB4974" i="1"/>
  <c r="AC4974" i="1"/>
  <c r="AB4975" i="1"/>
  <c r="AC4975" i="1"/>
  <c r="AB4976" i="1"/>
  <c r="AC4976" i="1"/>
  <c r="AB4977" i="1"/>
  <c r="AC4977" i="1"/>
  <c r="AB4978" i="1"/>
  <c r="AC4978" i="1"/>
  <c r="AB4979" i="1"/>
  <c r="AC4979" i="1"/>
  <c r="AB4980" i="1"/>
  <c r="AC4980" i="1"/>
  <c r="AB4981" i="1"/>
  <c r="AC4981" i="1"/>
  <c r="AB4982" i="1"/>
  <c r="AC4982" i="1"/>
  <c r="AB4983" i="1"/>
  <c r="AC4983" i="1"/>
  <c r="AB4984" i="1"/>
  <c r="AC4984" i="1"/>
  <c r="AB4985" i="1"/>
  <c r="AC4985" i="1"/>
  <c r="AB4986" i="1"/>
  <c r="AC4986" i="1"/>
  <c r="AB4987" i="1"/>
  <c r="AC4987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AB5584" i="1"/>
  <c r="AC5584" i="1"/>
  <c r="AB5585" i="1"/>
  <c r="AC5585" i="1"/>
  <c r="AB5586" i="1"/>
  <c r="AC5586" i="1"/>
  <c r="AB5587" i="1"/>
  <c r="AC5587" i="1"/>
  <c r="AB5588" i="1"/>
  <c r="AC5588" i="1"/>
  <c r="AB5589" i="1"/>
  <c r="AC5589" i="1"/>
  <c r="AB5590" i="1"/>
  <c r="AC5590" i="1"/>
  <c r="AB5591" i="1"/>
  <c r="AC5591" i="1"/>
  <c r="AB5592" i="1"/>
  <c r="AC5592" i="1"/>
  <c r="AB5593" i="1"/>
  <c r="AC5593" i="1"/>
  <c r="AB5594" i="1"/>
  <c r="AC5594" i="1"/>
  <c r="AB5595" i="1"/>
  <c r="AC5595" i="1"/>
  <c r="AB5596" i="1"/>
  <c r="AC5596" i="1"/>
  <c r="AB5597" i="1"/>
  <c r="AC5597" i="1"/>
  <c r="AB5598" i="1"/>
  <c r="AC5598" i="1"/>
  <c r="AB5599" i="1"/>
  <c r="AC5599" i="1"/>
  <c r="AB5600" i="1"/>
  <c r="AC5600" i="1"/>
  <c r="AB5601" i="1"/>
  <c r="AC5601" i="1"/>
  <c r="AB5602" i="1"/>
  <c r="AC5602" i="1"/>
  <c r="AB5603" i="1"/>
  <c r="AC5603" i="1"/>
  <c r="AB5604" i="1"/>
  <c r="AC5604" i="1"/>
  <c r="AB5605" i="1"/>
  <c r="AC5605" i="1"/>
  <c r="AB5606" i="1"/>
  <c r="AC5606" i="1"/>
  <c r="AB5607" i="1"/>
  <c r="AC5607" i="1"/>
  <c r="AB5608" i="1"/>
  <c r="AC5608" i="1"/>
  <c r="AB5609" i="1"/>
  <c r="AC5609" i="1"/>
  <c r="AB5610" i="1"/>
  <c r="AC5610" i="1"/>
  <c r="AB5611" i="1"/>
  <c r="AC5611" i="1"/>
  <c r="AB5612" i="1"/>
  <c r="AC5612" i="1"/>
  <c r="AB5613" i="1"/>
  <c r="AC5613" i="1"/>
  <c r="AB5614" i="1"/>
  <c r="AC5614" i="1"/>
  <c r="AB5615" i="1"/>
  <c r="AC5615" i="1"/>
  <c r="AB5616" i="1"/>
  <c r="AC5616" i="1"/>
  <c r="AB5617" i="1"/>
  <c r="AC5617" i="1"/>
  <c r="AB5618" i="1"/>
  <c r="AC5618" i="1"/>
  <c r="AB5619" i="1"/>
  <c r="AC5619" i="1"/>
  <c r="AB5620" i="1"/>
  <c r="AC5620" i="1"/>
  <c r="AB5621" i="1"/>
  <c r="AC5621" i="1"/>
  <c r="AB5622" i="1"/>
  <c r="AC5622" i="1"/>
  <c r="AB5623" i="1"/>
  <c r="AC5623" i="1"/>
  <c r="AB5624" i="1"/>
  <c r="AC5624" i="1"/>
  <c r="AB5625" i="1"/>
  <c r="AC5625" i="1"/>
  <c r="AB5626" i="1"/>
  <c r="AC5626" i="1"/>
  <c r="AB5627" i="1"/>
  <c r="AC5627" i="1"/>
  <c r="AB5628" i="1"/>
  <c r="AC5628" i="1"/>
  <c r="AB5629" i="1"/>
  <c r="AC5629" i="1"/>
  <c r="AB5630" i="1"/>
  <c r="AC5630" i="1"/>
  <c r="AB5631" i="1"/>
  <c r="AC5631" i="1"/>
  <c r="AB5632" i="1"/>
  <c r="AC5632" i="1"/>
  <c r="AB5633" i="1"/>
  <c r="AC5633" i="1"/>
  <c r="AB5634" i="1"/>
  <c r="AC5634" i="1"/>
  <c r="AB5635" i="1"/>
  <c r="AC5635" i="1"/>
  <c r="AB5636" i="1"/>
  <c r="AC5636" i="1"/>
  <c r="AB5637" i="1"/>
  <c r="AC5637" i="1"/>
  <c r="AB5638" i="1"/>
  <c r="AC5638" i="1"/>
  <c r="AB5639" i="1"/>
  <c r="AC5639" i="1"/>
  <c r="AB5640" i="1"/>
  <c r="AC5640" i="1"/>
  <c r="AB5641" i="1"/>
  <c r="AC5641" i="1"/>
  <c r="AB5642" i="1"/>
  <c r="AC5642" i="1"/>
  <c r="AB5643" i="1"/>
  <c r="AC5643" i="1"/>
  <c r="AB5644" i="1"/>
  <c r="AC5644" i="1"/>
  <c r="AB5645" i="1"/>
  <c r="AC5645" i="1"/>
  <c r="AB5646" i="1"/>
  <c r="AC5646" i="1"/>
  <c r="AB5647" i="1"/>
  <c r="AC5647" i="1"/>
  <c r="AB5648" i="1"/>
  <c r="AC5648" i="1"/>
  <c r="AB5649" i="1"/>
  <c r="AC5649" i="1"/>
  <c r="AB5650" i="1"/>
  <c r="AC5650" i="1"/>
  <c r="AB5651" i="1"/>
  <c r="AC5651" i="1"/>
  <c r="AB5652" i="1"/>
  <c r="AC5652" i="1"/>
  <c r="AB5653" i="1"/>
  <c r="AC5653" i="1"/>
  <c r="AB5654" i="1"/>
  <c r="AC5654" i="1"/>
  <c r="AB5655" i="1"/>
  <c r="AC5655" i="1"/>
  <c r="AB5656" i="1"/>
  <c r="AC5656" i="1"/>
  <c r="AB5657" i="1"/>
  <c r="AC5657" i="1"/>
  <c r="AB5658" i="1"/>
  <c r="AC5658" i="1"/>
  <c r="AB5659" i="1"/>
  <c r="AC5659" i="1"/>
  <c r="AB5660" i="1"/>
  <c r="AC5660" i="1"/>
  <c r="AB5661" i="1"/>
  <c r="AC5661" i="1"/>
  <c r="AB5662" i="1"/>
  <c r="AC5662" i="1"/>
  <c r="AB5663" i="1"/>
  <c r="AC5663" i="1"/>
  <c r="AB5664" i="1"/>
  <c r="AC5664" i="1"/>
  <c r="AB5665" i="1"/>
  <c r="AC5665" i="1"/>
  <c r="AB5666" i="1"/>
  <c r="AC5666" i="1"/>
  <c r="AB5667" i="1"/>
  <c r="AC5667" i="1"/>
  <c r="AB5668" i="1"/>
  <c r="AC5668" i="1"/>
  <c r="AB5669" i="1"/>
  <c r="AC5669" i="1"/>
  <c r="AB5670" i="1"/>
  <c r="AC5670" i="1"/>
  <c r="AB5671" i="1"/>
  <c r="AC5671" i="1"/>
  <c r="AB5672" i="1"/>
  <c r="AC5672" i="1"/>
  <c r="AB5673" i="1"/>
  <c r="AC5673" i="1"/>
  <c r="AB5674" i="1"/>
  <c r="AC5674" i="1"/>
  <c r="AB5675" i="1"/>
  <c r="AC5675" i="1"/>
  <c r="AB5676" i="1"/>
  <c r="AC5676" i="1"/>
  <c r="AB5677" i="1"/>
  <c r="AC5677" i="1"/>
  <c r="AB5678" i="1"/>
  <c r="AC5678" i="1"/>
  <c r="AB5679" i="1"/>
  <c r="AC5679" i="1"/>
  <c r="AB5680" i="1"/>
  <c r="AC5680" i="1"/>
  <c r="AB5681" i="1"/>
  <c r="AC5681" i="1"/>
  <c r="AB5682" i="1"/>
  <c r="AC5682" i="1"/>
  <c r="AB5683" i="1"/>
  <c r="AC5683" i="1"/>
  <c r="AB5684" i="1"/>
  <c r="AC5684" i="1"/>
  <c r="AB5685" i="1"/>
  <c r="AC5685" i="1"/>
  <c r="AB5686" i="1"/>
  <c r="AC5686" i="1"/>
  <c r="AB5687" i="1"/>
  <c r="AC5687" i="1"/>
  <c r="AB5688" i="1"/>
  <c r="AC5688" i="1"/>
  <c r="AB5689" i="1"/>
  <c r="AC5689" i="1"/>
  <c r="AB5690" i="1"/>
  <c r="AC5690" i="1"/>
  <c r="AB5691" i="1"/>
  <c r="AC5691" i="1"/>
  <c r="AB5692" i="1"/>
  <c r="AC5692" i="1"/>
  <c r="AB5693" i="1"/>
  <c r="AC5693" i="1"/>
  <c r="AB5694" i="1"/>
  <c r="AC5694" i="1"/>
  <c r="AB5695" i="1"/>
  <c r="AC5695" i="1"/>
  <c r="AB5696" i="1"/>
  <c r="AC5696" i="1"/>
  <c r="AB5697" i="1"/>
  <c r="AC5697" i="1"/>
  <c r="AB5698" i="1"/>
  <c r="AC5698" i="1"/>
  <c r="AB5699" i="1"/>
  <c r="AC5699" i="1"/>
  <c r="AB5700" i="1"/>
  <c r="AC5700" i="1"/>
  <c r="AB5701" i="1"/>
  <c r="AC5701" i="1"/>
  <c r="AB5702" i="1"/>
  <c r="AC5702" i="1"/>
  <c r="AB5703" i="1"/>
  <c r="AC5703" i="1"/>
  <c r="AB5704" i="1"/>
  <c r="AC5704" i="1"/>
  <c r="AB5705" i="1"/>
  <c r="AC5705" i="1"/>
  <c r="AB5706" i="1"/>
  <c r="AC5706" i="1"/>
  <c r="AB5707" i="1"/>
  <c r="AC5707" i="1"/>
  <c r="AB5708" i="1"/>
  <c r="AC5708" i="1"/>
  <c r="AB5709" i="1"/>
  <c r="AC5709" i="1"/>
  <c r="AB5710" i="1"/>
  <c r="AC5710" i="1"/>
  <c r="AB5711" i="1"/>
  <c r="AC5711" i="1"/>
  <c r="AB5712" i="1"/>
  <c r="AC5712" i="1"/>
  <c r="AB5713" i="1"/>
  <c r="AC5713" i="1"/>
  <c r="AB5714" i="1"/>
  <c r="AC5714" i="1"/>
  <c r="AB5715" i="1"/>
  <c r="AC5715" i="1"/>
  <c r="AB5716" i="1"/>
  <c r="AC5716" i="1"/>
  <c r="AB5717" i="1"/>
  <c r="AC5717" i="1"/>
  <c r="AB5718" i="1"/>
  <c r="AC5718" i="1"/>
  <c r="AB5719" i="1"/>
  <c r="AC5719" i="1"/>
  <c r="AB5720" i="1"/>
  <c r="AC5720" i="1"/>
  <c r="AB5721" i="1"/>
  <c r="AC5721" i="1"/>
  <c r="AB5722" i="1"/>
  <c r="AC5722" i="1"/>
  <c r="AB5723" i="1"/>
  <c r="AC5723" i="1"/>
  <c r="AB5724" i="1"/>
  <c r="AC5724" i="1"/>
  <c r="AB5725" i="1"/>
  <c r="AC5725" i="1"/>
  <c r="AB5726" i="1"/>
  <c r="AC5726" i="1"/>
  <c r="AB5727" i="1"/>
  <c r="AC5727" i="1"/>
  <c r="AB5728" i="1"/>
  <c r="AC5728" i="1"/>
  <c r="AB5729" i="1"/>
  <c r="AC5729" i="1"/>
  <c r="AB5730" i="1"/>
  <c r="AC5730" i="1"/>
  <c r="AB5731" i="1"/>
  <c r="AC5731" i="1"/>
  <c r="AB5732" i="1"/>
  <c r="AC5732" i="1"/>
  <c r="AB5733" i="1"/>
  <c r="AC5733" i="1"/>
  <c r="AB5734" i="1"/>
  <c r="AC5734" i="1"/>
  <c r="AB5735" i="1"/>
  <c r="AC5735" i="1"/>
  <c r="AB5736" i="1"/>
  <c r="AC5736" i="1"/>
  <c r="AB5737" i="1"/>
  <c r="AC5737" i="1"/>
  <c r="AB5738" i="1"/>
  <c r="AC5738" i="1"/>
  <c r="AB5739" i="1"/>
  <c r="AC5739" i="1"/>
  <c r="AB5740" i="1"/>
  <c r="AC5740" i="1"/>
  <c r="AB5741" i="1"/>
  <c r="AC5741" i="1"/>
  <c r="AB5742" i="1"/>
  <c r="AC5742" i="1"/>
  <c r="AB5743" i="1"/>
  <c r="AC5743" i="1"/>
  <c r="AB5744" i="1"/>
  <c r="AC5744" i="1"/>
  <c r="AB5745" i="1"/>
  <c r="AC5745" i="1"/>
  <c r="AB5746" i="1"/>
  <c r="AC5746" i="1"/>
  <c r="AB5747" i="1"/>
  <c r="AC5747" i="1"/>
  <c r="AB5748" i="1"/>
  <c r="AC5748" i="1"/>
  <c r="AB5749" i="1"/>
  <c r="AC5749" i="1"/>
  <c r="AB5750" i="1"/>
  <c r="AC5750" i="1"/>
  <c r="AB5751" i="1"/>
  <c r="AC5751" i="1"/>
  <c r="AB5752" i="1"/>
  <c r="AC5752" i="1"/>
  <c r="AB5753" i="1"/>
  <c r="AC5753" i="1"/>
  <c r="AB5754" i="1"/>
  <c r="AC5754" i="1"/>
  <c r="AB5755" i="1"/>
  <c r="AC5755" i="1"/>
  <c r="AB5756" i="1"/>
  <c r="AC5756" i="1"/>
  <c r="AB5757" i="1"/>
  <c r="AC5757" i="1"/>
  <c r="AB5758" i="1"/>
  <c r="AC5758" i="1"/>
  <c r="AB5759" i="1"/>
  <c r="AC5759" i="1"/>
  <c r="AB5760" i="1"/>
  <c r="AC5760" i="1"/>
  <c r="AB5761" i="1"/>
  <c r="AC5761" i="1"/>
  <c r="AB5762" i="1"/>
  <c r="AC5762" i="1"/>
  <c r="AB5763" i="1"/>
  <c r="AC5763" i="1"/>
  <c r="AB5764" i="1"/>
  <c r="AC5764" i="1"/>
  <c r="AB5765" i="1"/>
  <c r="AC5765" i="1"/>
  <c r="AB5766" i="1"/>
  <c r="AC5766" i="1"/>
  <c r="AB5767" i="1"/>
  <c r="AC5767" i="1"/>
  <c r="AB5768" i="1"/>
  <c r="AC5768" i="1"/>
  <c r="AB5769" i="1"/>
  <c r="AC5769" i="1"/>
  <c r="AB5770" i="1"/>
  <c r="AC5770" i="1"/>
  <c r="AB5771" i="1"/>
  <c r="AC5771" i="1"/>
  <c r="AB5772" i="1"/>
  <c r="AC5772" i="1"/>
  <c r="AB5773" i="1"/>
  <c r="AC5773" i="1"/>
  <c r="AB5774" i="1"/>
  <c r="AC5774" i="1"/>
  <c r="AB5775" i="1"/>
  <c r="AC5775" i="1"/>
  <c r="AB5776" i="1"/>
  <c r="AC5776" i="1"/>
  <c r="AB5777" i="1"/>
  <c r="AC5777" i="1"/>
  <c r="AB5778" i="1"/>
  <c r="AC5778" i="1"/>
  <c r="AB5779" i="1"/>
  <c r="AC5779" i="1"/>
  <c r="AB5780" i="1"/>
  <c r="AC5780" i="1"/>
  <c r="AB5781" i="1"/>
  <c r="AC5781" i="1"/>
  <c r="AB5782" i="1"/>
  <c r="AC5782" i="1"/>
  <c r="AB5783" i="1"/>
  <c r="AC5783" i="1"/>
  <c r="AB5784" i="1"/>
  <c r="AC5784" i="1"/>
  <c r="AB5785" i="1"/>
  <c r="AC5785" i="1"/>
  <c r="AB5786" i="1"/>
  <c r="AC5786" i="1"/>
  <c r="AB5787" i="1"/>
  <c r="AC5787" i="1"/>
  <c r="AB5788" i="1"/>
  <c r="AC5788" i="1"/>
  <c r="AB5789" i="1"/>
  <c r="AC5789" i="1"/>
  <c r="AB5790" i="1"/>
  <c r="AC5790" i="1"/>
  <c r="AB5791" i="1"/>
  <c r="AC5791" i="1"/>
  <c r="AB5792" i="1"/>
  <c r="AC5792" i="1"/>
  <c r="AB5793" i="1"/>
  <c r="AC5793" i="1"/>
  <c r="AB5794" i="1"/>
  <c r="AC5794" i="1"/>
  <c r="AB5795" i="1"/>
  <c r="AC5795" i="1"/>
  <c r="AB5796" i="1"/>
  <c r="AC5796" i="1"/>
  <c r="AB5797" i="1"/>
  <c r="AC5797" i="1"/>
  <c r="AB5798" i="1"/>
  <c r="AC5798" i="1"/>
  <c r="AB5799" i="1"/>
  <c r="AC5799" i="1"/>
  <c r="AB5800" i="1"/>
  <c r="AC5800" i="1"/>
  <c r="AB5801" i="1"/>
  <c r="AC5801" i="1"/>
  <c r="AB5802" i="1"/>
  <c r="AC5802" i="1"/>
  <c r="AB5803" i="1"/>
  <c r="AC5803" i="1"/>
  <c r="AB5804" i="1"/>
  <c r="AC5804" i="1"/>
  <c r="AB5805" i="1"/>
  <c r="AC5805" i="1"/>
  <c r="AB5806" i="1"/>
  <c r="AC5806" i="1"/>
  <c r="AB5807" i="1"/>
  <c r="AC5807" i="1"/>
  <c r="AB5808" i="1"/>
  <c r="AC5808" i="1"/>
  <c r="AB5809" i="1"/>
  <c r="AC5809" i="1"/>
  <c r="AB5810" i="1"/>
  <c r="AC5810" i="1"/>
  <c r="AB5811" i="1"/>
  <c r="AC5811" i="1"/>
  <c r="AB5812" i="1"/>
  <c r="AC5812" i="1"/>
  <c r="AB5813" i="1"/>
  <c r="AC5813" i="1"/>
  <c r="AB5814" i="1"/>
  <c r="AC5814" i="1"/>
  <c r="AB5815" i="1"/>
  <c r="AC5815" i="1"/>
  <c r="AB5816" i="1"/>
  <c r="AC5816" i="1"/>
  <c r="AB5817" i="1"/>
  <c r="AC5817" i="1"/>
  <c r="AB5818" i="1"/>
  <c r="AC5818" i="1"/>
  <c r="AB5819" i="1"/>
  <c r="AC5819" i="1"/>
  <c r="AB5820" i="1"/>
  <c r="AC5820" i="1"/>
  <c r="AB5821" i="1"/>
  <c r="AC5821" i="1"/>
  <c r="AB5822" i="1"/>
  <c r="AC5822" i="1"/>
  <c r="AB5823" i="1"/>
  <c r="AC5823" i="1"/>
  <c r="AB5824" i="1"/>
  <c r="AC5824" i="1"/>
  <c r="AB5825" i="1"/>
  <c r="AC5825" i="1"/>
  <c r="AB5826" i="1"/>
  <c r="AC5826" i="1"/>
  <c r="AB5827" i="1"/>
  <c r="AC5827" i="1"/>
  <c r="AB5828" i="1"/>
  <c r="AC5828" i="1"/>
  <c r="AB5829" i="1"/>
  <c r="AC5829" i="1"/>
  <c r="AB5830" i="1"/>
  <c r="AC5830" i="1"/>
  <c r="AB5831" i="1"/>
  <c r="AC5831" i="1"/>
  <c r="AB5832" i="1"/>
  <c r="AC5832" i="1"/>
  <c r="AB5833" i="1"/>
  <c r="AC5833" i="1"/>
  <c r="AB5834" i="1"/>
  <c r="AC5834" i="1"/>
  <c r="AB5835" i="1"/>
  <c r="AC5835" i="1"/>
  <c r="AB5836" i="1"/>
  <c r="AC5836" i="1"/>
  <c r="AB5837" i="1"/>
  <c r="AC5837" i="1"/>
  <c r="AB5838" i="1"/>
  <c r="AC5838" i="1"/>
  <c r="AB5839" i="1"/>
  <c r="AC5839" i="1"/>
  <c r="AB5840" i="1"/>
  <c r="AC5840" i="1"/>
  <c r="AB5841" i="1"/>
  <c r="AC5841" i="1"/>
  <c r="AB5842" i="1"/>
  <c r="AC5842" i="1"/>
  <c r="AB5843" i="1"/>
  <c r="AC5843" i="1"/>
  <c r="AB5844" i="1"/>
  <c r="AC5844" i="1"/>
  <c r="AB5845" i="1"/>
  <c r="AC5845" i="1"/>
  <c r="AB5846" i="1"/>
  <c r="AC5846" i="1"/>
  <c r="AB5847" i="1"/>
  <c r="AC5847" i="1"/>
  <c r="AB5848" i="1"/>
  <c r="AC5848" i="1"/>
  <c r="AB5849" i="1"/>
  <c r="AC5849" i="1"/>
  <c r="AB5850" i="1"/>
  <c r="AC5850" i="1"/>
  <c r="AB5851" i="1"/>
  <c r="AC5851" i="1"/>
  <c r="AB5852" i="1"/>
  <c r="AC5852" i="1"/>
  <c r="AB5853" i="1"/>
  <c r="AC5853" i="1"/>
  <c r="AB5854" i="1"/>
  <c r="AC5854" i="1"/>
  <c r="AB5855" i="1"/>
  <c r="AC5855" i="1"/>
  <c r="AB5856" i="1"/>
  <c r="AC5856" i="1"/>
  <c r="AB5857" i="1"/>
  <c r="AC5857" i="1"/>
  <c r="AB5858" i="1"/>
  <c r="AC5858" i="1"/>
  <c r="AB5859" i="1"/>
  <c r="AC5859" i="1"/>
  <c r="AB5860" i="1"/>
  <c r="AC5860" i="1"/>
  <c r="AB5861" i="1"/>
  <c r="AC5861" i="1"/>
  <c r="AB5862" i="1"/>
  <c r="AC5862" i="1"/>
  <c r="AB5863" i="1"/>
  <c r="AC5863" i="1"/>
  <c r="AB5864" i="1"/>
  <c r="AC5864" i="1"/>
  <c r="AB5865" i="1"/>
  <c r="AC5865" i="1"/>
  <c r="AB5866" i="1"/>
  <c r="AC5866" i="1"/>
  <c r="AB5867" i="1"/>
  <c r="AC5867" i="1"/>
  <c r="AB5868" i="1"/>
  <c r="AC5868" i="1"/>
  <c r="AB5869" i="1"/>
  <c r="AC5869" i="1"/>
  <c r="AB5870" i="1"/>
  <c r="AC5870" i="1"/>
  <c r="AB5871" i="1"/>
  <c r="AC5871" i="1"/>
  <c r="AB5872" i="1"/>
  <c r="AC5872" i="1"/>
  <c r="AB5873" i="1"/>
  <c r="AC5873" i="1"/>
  <c r="AB5874" i="1"/>
  <c r="AC5874" i="1"/>
  <c r="AB5875" i="1"/>
  <c r="AC5875" i="1"/>
  <c r="AB5876" i="1"/>
  <c r="AC5876" i="1"/>
  <c r="AB5877" i="1"/>
  <c r="AC5877" i="1"/>
  <c r="AB5878" i="1"/>
  <c r="AC5878" i="1"/>
  <c r="AB5879" i="1"/>
  <c r="AC5879" i="1"/>
  <c r="AB5880" i="1"/>
  <c r="AC5880" i="1"/>
  <c r="AB5881" i="1"/>
  <c r="AC5881" i="1"/>
  <c r="AB5882" i="1"/>
  <c r="AC5882" i="1"/>
  <c r="AB5883" i="1"/>
  <c r="AC5883" i="1"/>
  <c r="AB5884" i="1"/>
  <c r="AC5884" i="1"/>
  <c r="AB5885" i="1"/>
  <c r="AC5885" i="1"/>
  <c r="AB5886" i="1"/>
  <c r="AC5886" i="1"/>
  <c r="AB5887" i="1"/>
  <c r="AC5887" i="1"/>
  <c r="AB5888" i="1"/>
  <c r="AC5888" i="1"/>
  <c r="AB5889" i="1"/>
  <c r="AC5889" i="1"/>
  <c r="AB5890" i="1"/>
  <c r="AC5890" i="1"/>
  <c r="AB5891" i="1"/>
  <c r="AC5891" i="1"/>
  <c r="AB5892" i="1"/>
  <c r="AC5892" i="1"/>
  <c r="AB5893" i="1"/>
  <c r="AC5893" i="1"/>
  <c r="AB5894" i="1"/>
  <c r="AC5894" i="1"/>
  <c r="AB5895" i="1"/>
  <c r="AC5895" i="1"/>
  <c r="AB5896" i="1"/>
  <c r="AC5896" i="1"/>
  <c r="AB5897" i="1"/>
  <c r="AC5897" i="1"/>
  <c r="AB5898" i="1"/>
  <c r="AC5898" i="1"/>
  <c r="AB5899" i="1"/>
  <c r="AC5899" i="1"/>
  <c r="AB5900" i="1"/>
  <c r="AC5900" i="1"/>
  <c r="AB5901" i="1"/>
  <c r="AC5901" i="1"/>
  <c r="AB5902" i="1"/>
  <c r="AC5902" i="1"/>
  <c r="AB5903" i="1"/>
  <c r="AC5903" i="1"/>
  <c r="AB5904" i="1"/>
  <c r="AC5904" i="1"/>
  <c r="AB5905" i="1"/>
  <c r="AC5905" i="1"/>
  <c r="AB5906" i="1"/>
  <c r="AC5906" i="1"/>
  <c r="AB5907" i="1"/>
  <c r="AC5907" i="1"/>
  <c r="AB5908" i="1"/>
  <c r="AC5908" i="1"/>
  <c r="AB5909" i="1"/>
  <c r="AC5909" i="1"/>
  <c r="AB5910" i="1"/>
  <c r="AC5910" i="1"/>
  <c r="AB5911" i="1"/>
  <c r="AC5911" i="1"/>
  <c r="AB5912" i="1"/>
  <c r="AC5912" i="1"/>
  <c r="AB5913" i="1"/>
  <c r="AC5913" i="1"/>
  <c r="AB5914" i="1"/>
  <c r="AC5914" i="1"/>
  <c r="AB5915" i="1"/>
  <c r="AC5915" i="1"/>
  <c r="AB5916" i="1"/>
  <c r="AC5916" i="1"/>
  <c r="AB5917" i="1"/>
  <c r="AC5917" i="1"/>
  <c r="AB5918" i="1"/>
  <c r="AC5918" i="1"/>
  <c r="AB5919" i="1"/>
  <c r="AC5919" i="1"/>
  <c r="AB5920" i="1"/>
  <c r="AC5920" i="1"/>
  <c r="AB5921" i="1"/>
  <c r="AC5921" i="1"/>
  <c r="AB5922" i="1"/>
  <c r="AC5922" i="1"/>
  <c r="AB5923" i="1"/>
  <c r="AC5923" i="1"/>
  <c r="AB5924" i="1"/>
  <c r="AC5924" i="1"/>
  <c r="AB5925" i="1"/>
  <c r="AC5925" i="1"/>
  <c r="AB5926" i="1"/>
  <c r="AC5926" i="1"/>
  <c r="AB5927" i="1"/>
  <c r="AC5927" i="1"/>
  <c r="AB5928" i="1"/>
  <c r="AC5928" i="1"/>
  <c r="AB5929" i="1"/>
  <c r="AC5929" i="1"/>
  <c r="AB5930" i="1"/>
  <c r="AC5930" i="1"/>
  <c r="AB5931" i="1"/>
  <c r="AC5931" i="1"/>
  <c r="AB5932" i="1"/>
  <c r="AC5932" i="1"/>
  <c r="AB5933" i="1"/>
  <c r="AC5933" i="1"/>
  <c r="AB5934" i="1"/>
  <c r="AC5934" i="1"/>
  <c r="AB5935" i="1"/>
  <c r="AC5935" i="1"/>
  <c r="AB5936" i="1"/>
  <c r="AC5936" i="1"/>
  <c r="AB5937" i="1"/>
  <c r="AC5937" i="1"/>
  <c r="AB5938" i="1"/>
  <c r="AC5938" i="1"/>
  <c r="AB5939" i="1"/>
  <c r="AC5939" i="1"/>
  <c r="AB5940" i="1"/>
  <c r="AC5940" i="1"/>
  <c r="AB5941" i="1"/>
  <c r="AC5941" i="1"/>
  <c r="AB5942" i="1"/>
  <c r="AC5942" i="1"/>
  <c r="AB5943" i="1"/>
  <c r="AC5943" i="1"/>
  <c r="AB5944" i="1"/>
  <c r="AC5944" i="1"/>
  <c r="AB5945" i="1"/>
  <c r="AC5945" i="1"/>
  <c r="AB5946" i="1"/>
  <c r="AC5946" i="1"/>
  <c r="AB5947" i="1"/>
  <c r="AC5947" i="1"/>
  <c r="AB5948" i="1"/>
  <c r="AC5948" i="1"/>
  <c r="AB5949" i="1"/>
  <c r="AC5949" i="1"/>
  <c r="AB5950" i="1"/>
  <c r="AC5950" i="1"/>
  <c r="AB5951" i="1"/>
  <c r="AC5951" i="1"/>
  <c r="AB5952" i="1"/>
  <c r="AC5952" i="1"/>
  <c r="AB5953" i="1"/>
  <c r="AC5953" i="1"/>
  <c r="AB5954" i="1"/>
  <c r="AC5954" i="1"/>
  <c r="AB5955" i="1"/>
  <c r="AC5955" i="1"/>
  <c r="AB5956" i="1"/>
  <c r="AC5956" i="1"/>
  <c r="AB5957" i="1"/>
  <c r="AC5957" i="1"/>
  <c r="AB5958" i="1"/>
  <c r="AC5958" i="1"/>
  <c r="AB5959" i="1"/>
  <c r="AC5959" i="1"/>
  <c r="AB5960" i="1"/>
  <c r="AC5960" i="1"/>
  <c r="AB5961" i="1"/>
  <c r="AC5961" i="1"/>
  <c r="AB5962" i="1"/>
  <c r="AC5962" i="1"/>
  <c r="AB5963" i="1"/>
  <c r="AC5963" i="1"/>
  <c r="AB5964" i="1"/>
  <c r="AC5964" i="1"/>
  <c r="AB5965" i="1"/>
  <c r="AC5965" i="1"/>
  <c r="AB5966" i="1"/>
  <c r="AC5966" i="1"/>
  <c r="AB5967" i="1"/>
  <c r="AC5967" i="1"/>
  <c r="AB5968" i="1"/>
  <c r="AC5968" i="1"/>
  <c r="AB5969" i="1"/>
  <c r="AC5969" i="1"/>
  <c r="AB5970" i="1"/>
  <c r="AC5970" i="1"/>
  <c r="AB5971" i="1"/>
  <c r="AC5971" i="1"/>
  <c r="AB5972" i="1"/>
  <c r="AC5972" i="1"/>
  <c r="AB5973" i="1"/>
  <c r="AC5973" i="1"/>
  <c r="AB5974" i="1"/>
  <c r="AC5974" i="1"/>
  <c r="AB5975" i="1"/>
  <c r="AC5975" i="1"/>
  <c r="AB5976" i="1"/>
  <c r="AC5976" i="1"/>
  <c r="AB5977" i="1"/>
  <c r="AC5977" i="1"/>
  <c r="AB5978" i="1"/>
  <c r="AC5978" i="1"/>
  <c r="AB5979" i="1"/>
  <c r="AC5979" i="1"/>
  <c r="AB5980" i="1"/>
  <c r="AC5980" i="1"/>
  <c r="AB5981" i="1"/>
  <c r="AC5981" i="1"/>
  <c r="AB5982" i="1"/>
  <c r="AC5982" i="1"/>
  <c r="AB5983" i="1"/>
  <c r="AC5983" i="1"/>
  <c r="AB5984" i="1"/>
  <c r="AC5984" i="1"/>
  <c r="AB5985" i="1"/>
  <c r="AC5985" i="1"/>
  <c r="AB5986" i="1"/>
  <c r="AC5986" i="1"/>
  <c r="AB5987" i="1"/>
  <c r="AC5987" i="1"/>
  <c r="AB5988" i="1"/>
  <c r="AC5988" i="1"/>
  <c r="AB5989" i="1"/>
  <c r="AC5989" i="1"/>
  <c r="AB5990" i="1"/>
  <c r="AC5990" i="1"/>
  <c r="AB5991" i="1"/>
  <c r="AC5991" i="1"/>
  <c r="AB5992" i="1"/>
  <c r="AC5992" i="1"/>
  <c r="AB5993" i="1"/>
  <c r="AC5993" i="1"/>
  <c r="AB5994" i="1"/>
  <c r="AC5994" i="1"/>
  <c r="AB5995" i="1"/>
  <c r="AC5995" i="1"/>
  <c r="AB5996" i="1"/>
  <c r="AC5996" i="1"/>
  <c r="AB5997" i="1"/>
  <c r="AC5997" i="1"/>
  <c r="AB5998" i="1"/>
  <c r="AC5998" i="1"/>
  <c r="AB5999" i="1"/>
  <c r="AC5999" i="1"/>
  <c r="AB6000" i="1"/>
  <c r="AC6000" i="1"/>
  <c r="AB6001" i="1"/>
  <c r="AC6001" i="1"/>
  <c r="AB6002" i="1"/>
  <c r="AC6002" i="1"/>
  <c r="AB6003" i="1"/>
  <c r="AC6003" i="1"/>
  <c r="AB6004" i="1"/>
  <c r="AC6004" i="1"/>
  <c r="AB6005" i="1"/>
  <c r="AC6005" i="1"/>
  <c r="AB6006" i="1"/>
  <c r="AC6006" i="1"/>
  <c r="AB6007" i="1"/>
  <c r="AC6007" i="1"/>
  <c r="AB6008" i="1"/>
  <c r="AC6008" i="1"/>
  <c r="AB6009" i="1"/>
  <c r="AC6009" i="1"/>
  <c r="AB6010" i="1"/>
  <c r="AC6010" i="1"/>
  <c r="AB6011" i="1"/>
  <c r="AC6011" i="1"/>
  <c r="AB6012" i="1"/>
  <c r="AC6012" i="1"/>
  <c r="AB6013" i="1"/>
  <c r="AC6013" i="1"/>
  <c r="AB6014" i="1"/>
  <c r="AC6014" i="1"/>
  <c r="AB6015" i="1"/>
  <c r="AC6015" i="1"/>
  <c r="AB6016" i="1"/>
  <c r="AC6016" i="1"/>
  <c r="AB6017" i="1"/>
  <c r="AC6017" i="1"/>
  <c r="AB6018" i="1"/>
  <c r="AC6018" i="1"/>
  <c r="AB6019" i="1"/>
  <c r="AC6019" i="1"/>
  <c r="AB6020" i="1"/>
  <c r="AC6020" i="1"/>
  <c r="AB6021" i="1"/>
  <c r="AC6021" i="1"/>
  <c r="AB6022" i="1"/>
  <c r="AC6022" i="1"/>
  <c r="AB6023" i="1"/>
  <c r="AC6023" i="1"/>
  <c r="AB6024" i="1"/>
  <c r="AC6024" i="1"/>
  <c r="AB6025" i="1"/>
  <c r="AC6025" i="1"/>
  <c r="AB6026" i="1"/>
  <c r="AC6026" i="1"/>
  <c r="AB6027" i="1"/>
  <c r="AC6027" i="1"/>
  <c r="AB6028" i="1"/>
  <c r="AC6028" i="1"/>
  <c r="AB6029" i="1"/>
  <c r="AC6029" i="1"/>
  <c r="AB6030" i="1"/>
  <c r="AC6030" i="1"/>
  <c r="AB6031" i="1"/>
  <c r="AC6031" i="1"/>
  <c r="AB6032" i="1"/>
  <c r="AC6032" i="1"/>
  <c r="AB6033" i="1"/>
  <c r="AC6033" i="1"/>
  <c r="AB6034" i="1"/>
  <c r="AC6034" i="1"/>
  <c r="AB6035" i="1"/>
  <c r="AC6035" i="1"/>
  <c r="AB6036" i="1"/>
  <c r="AC6036" i="1"/>
  <c r="AB6037" i="1"/>
  <c r="AC6037" i="1"/>
  <c r="AB6038" i="1"/>
  <c r="AC6038" i="1"/>
  <c r="AB6039" i="1"/>
  <c r="AC6039" i="1"/>
  <c r="AB6040" i="1"/>
  <c r="AC6040" i="1"/>
  <c r="AB6041" i="1"/>
  <c r="AC6041" i="1"/>
  <c r="AB6042" i="1"/>
  <c r="AC6042" i="1"/>
  <c r="AB6043" i="1"/>
  <c r="AC6043" i="1"/>
  <c r="AB6044" i="1"/>
  <c r="AC6044" i="1"/>
  <c r="AB6045" i="1"/>
  <c r="AC6045" i="1"/>
  <c r="AB6046" i="1"/>
  <c r="AC6046" i="1"/>
  <c r="AB6047" i="1"/>
  <c r="AC6047" i="1"/>
  <c r="AB6048" i="1"/>
  <c r="AC6048" i="1"/>
  <c r="AB6049" i="1"/>
  <c r="AC6049" i="1"/>
  <c r="AB6050" i="1"/>
  <c r="AC6050" i="1"/>
  <c r="AB6051" i="1"/>
  <c r="AC6051" i="1"/>
  <c r="AB6052" i="1"/>
  <c r="AC6052" i="1"/>
  <c r="AB6053" i="1"/>
  <c r="AC6053" i="1"/>
  <c r="AB6054" i="1"/>
  <c r="AC6054" i="1"/>
  <c r="AB6055" i="1"/>
  <c r="AC6055" i="1"/>
  <c r="AB6056" i="1"/>
  <c r="AC6056" i="1"/>
  <c r="AB6057" i="1"/>
  <c r="AC6057" i="1"/>
  <c r="AB6058" i="1"/>
  <c r="AC6058" i="1"/>
  <c r="AB6059" i="1"/>
  <c r="AC6059" i="1"/>
  <c r="AB6060" i="1"/>
  <c r="AC6060" i="1"/>
  <c r="AB6061" i="1"/>
  <c r="AC6061" i="1"/>
  <c r="AB6062" i="1"/>
  <c r="AC6062" i="1"/>
  <c r="AB6063" i="1"/>
  <c r="AC6063" i="1"/>
  <c r="AB6064" i="1"/>
  <c r="AC6064" i="1"/>
  <c r="AB6065" i="1"/>
  <c r="AC6065" i="1"/>
  <c r="AB6066" i="1"/>
  <c r="AC6066" i="1"/>
  <c r="AB6067" i="1"/>
  <c r="AC6067" i="1"/>
  <c r="AB6068" i="1"/>
  <c r="AC6068" i="1"/>
  <c r="AB6069" i="1"/>
  <c r="AC6069" i="1"/>
  <c r="AB6070" i="1"/>
  <c r="AC6070" i="1"/>
  <c r="AB6071" i="1"/>
  <c r="AC6071" i="1"/>
  <c r="AB6072" i="1"/>
  <c r="AC6072" i="1"/>
  <c r="AB6073" i="1"/>
  <c r="AC6073" i="1"/>
  <c r="AB6074" i="1"/>
  <c r="AC6074" i="1"/>
  <c r="AB6075" i="1"/>
  <c r="AC6075" i="1"/>
  <c r="AB6076" i="1"/>
  <c r="AC6076" i="1"/>
  <c r="AB6077" i="1"/>
  <c r="AC6077" i="1"/>
  <c r="AB6078" i="1"/>
  <c r="AC6078" i="1"/>
  <c r="AB6079" i="1"/>
  <c r="AC6079" i="1"/>
  <c r="AB6080" i="1"/>
  <c r="AC6080" i="1"/>
  <c r="AB6081" i="1"/>
  <c r="AC6081" i="1"/>
  <c r="AB6082" i="1"/>
  <c r="AC6082" i="1"/>
  <c r="AB6083" i="1"/>
  <c r="AC6083" i="1"/>
  <c r="AB6084" i="1"/>
  <c r="AC6084" i="1"/>
  <c r="AB6085" i="1"/>
  <c r="AC6085" i="1"/>
  <c r="AB6086" i="1"/>
  <c r="AC6086" i="1"/>
  <c r="AB6087" i="1"/>
  <c r="AC6087" i="1"/>
  <c r="AB6088" i="1"/>
  <c r="AC6088" i="1"/>
  <c r="AB6089" i="1"/>
  <c r="AC6089" i="1"/>
  <c r="AB6090" i="1"/>
  <c r="AC6090" i="1"/>
  <c r="AB6091" i="1"/>
  <c r="AC6091" i="1"/>
  <c r="AB6092" i="1"/>
  <c r="AC6092" i="1"/>
  <c r="AB6093" i="1"/>
  <c r="AC6093" i="1"/>
  <c r="AB6094" i="1"/>
  <c r="AC6094" i="1"/>
  <c r="AB6095" i="1"/>
  <c r="AC6095" i="1"/>
  <c r="AB6096" i="1"/>
  <c r="AC6096" i="1"/>
  <c r="AB6097" i="1"/>
  <c r="AC6097" i="1"/>
  <c r="AB6098" i="1"/>
  <c r="AC6098" i="1"/>
  <c r="AB6099" i="1"/>
  <c r="AC6099" i="1"/>
  <c r="AB6100" i="1"/>
  <c r="AC6100" i="1"/>
  <c r="AB6101" i="1"/>
  <c r="AC6101" i="1"/>
  <c r="AB6102" i="1"/>
  <c r="AC6102" i="1"/>
  <c r="AB6103" i="1"/>
  <c r="AC6103" i="1"/>
  <c r="AB6104" i="1"/>
  <c r="AC6104" i="1"/>
  <c r="AB6105" i="1"/>
  <c r="AC6105" i="1"/>
  <c r="AB6106" i="1"/>
  <c r="AC6106" i="1"/>
  <c r="AB6107" i="1"/>
  <c r="AC6107" i="1"/>
  <c r="AB6108" i="1"/>
  <c r="AC6108" i="1"/>
  <c r="AB6109" i="1"/>
  <c r="AC6109" i="1"/>
  <c r="AB6110" i="1"/>
  <c r="AC6110" i="1"/>
  <c r="AB6111" i="1"/>
  <c r="AC6111" i="1"/>
  <c r="AB6112" i="1"/>
  <c r="AC6112" i="1"/>
  <c r="AB6113" i="1"/>
  <c r="AC6113" i="1"/>
  <c r="AB6114" i="1"/>
  <c r="AC6114" i="1"/>
  <c r="AB6115" i="1"/>
  <c r="AC6115" i="1"/>
  <c r="AB6116" i="1"/>
  <c r="AC6116" i="1"/>
  <c r="AB6117" i="1"/>
  <c r="AC6117" i="1"/>
  <c r="AB6118" i="1"/>
  <c r="AC6118" i="1"/>
  <c r="AB6119" i="1"/>
  <c r="AC6119" i="1"/>
  <c r="AB6120" i="1"/>
  <c r="AC6120" i="1"/>
  <c r="AB6121" i="1"/>
  <c r="AC6121" i="1"/>
  <c r="AB6122" i="1"/>
  <c r="AC6122" i="1"/>
  <c r="AB6123" i="1"/>
  <c r="AC6123" i="1"/>
  <c r="AB6124" i="1"/>
  <c r="AC6124" i="1"/>
  <c r="AB6125" i="1"/>
  <c r="AC6125" i="1"/>
  <c r="AB6126" i="1"/>
  <c r="AC6126" i="1"/>
  <c r="AB6127" i="1"/>
  <c r="AC6127" i="1"/>
  <c r="AB6128" i="1"/>
  <c r="AC6128" i="1"/>
  <c r="AB6129" i="1"/>
  <c r="AC6129" i="1"/>
  <c r="AB6130" i="1"/>
  <c r="AC6130" i="1"/>
  <c r="AB6131" i="1"/>
  <c r="AC6131" i="1"/>
  <c r="AB6132" i="1"/>
  <c r="AC6132" i="1"/>
  <c r="AB6133" i="1"/>
  <c r="AC6133" i="1"/>
  <c r="AB6134" i="1"/>
  <c r="AC6134" i="1"/>
  <c r="AB6135" i="1"/>
  <c r="AC6135" i="1"/>
  <c r="AB6136" i="1"/>
  <c r="AC6136" i="1"/>
  <c r="AB6137" i="1"/>
  <c r="AC6137" i="1"/>
  <c r="AB6138" i="1"/>
  <c r="AC6138" i="1"/>
  <c r="AB6139" i="1"/>
  <c r="AC6139" i="1"/>
  <c r="AB6140" i="1"/>
  <c r="AC6140" i="1"/>
  <c r="AB6141" i="1"/>
  <c r="AC6141" i="1"/>
  <c r="AB6142" i="1"/>
  <c r="AC6142" i="1"/>
  <c r="AB6143" i="1"/>
  <c r="AC6143" i="1"/>
  <c r="AB6144" i="1"/>
  <c r="AC6144" i="1"/>
  <c r="AB6145" i="1"/>
  <c r="AC6145" i="1"/>
  <c r="AB6146" i="1"/>
  <c r="AC6146" i="1"/>
  <c r="AB6147" i="1"/>
  <c r="AC6147" i="1"/>
  <c r="AB6148" i="1"/>
  <c r="AC6148" i="1"/>
  <c r="AB6149" i="1"/>
  <c r="AC6149" i="1"/>
  <c r="AB6150" i="1"/>
  <c r="AC6150" i="1"/>
  <c r="AB6151" i="1"/>
  <c r="AC6151" i="1"/>
  <c r="AB6152" i="1"/>
  <c r="AC6152" i="1"/>
  <c r="AB6153" i="1"/>
  <c r="AC6153" i="1"/>
  <c r="AB6154" i="1"/>
  <c r="AC6154" i="1"/>
  <c r="AB6155" i="1"/>
  <c r="AC6155" i="1"/>
  <c r="AB6156" i="1"/>
  <c r="AC6156" i="1"/>
  <c r="AB6157" i="1"/>
  <c r="AC6157" i="1"/>
  <c r="AB6158" i="1"/>
  <c r="AC6158" i="1"/>
  <c r="AB6159" i="1"/>
  <c r="AC6159" i="1"/>
  <c r="AB6160" i="1"/>
  <c r="AC6160" i="1"/>
  <c r="AB6161" i="1"/>
  <c r="AC6161" i="1"/>
  <c r="AB6162" i="1"/>
  <c r="AC6162" i="1"/>
  <c r="AB6163" i="1"/>
  <c r="AC6163" i="1"/>
  <c r="AB6164" i="1"/>
  <c r="AC6164" i="1"/>
  <c r="AB6165" i="1"/>
  <c r="AC6165" i="1"/>
  <c r="AB6166" i="1"/>
  <c r="AC6166" i="1"/>
  <c r="AB6167" i="1"/>
  <c r="AC6167" i="1"/>
  <c r="AB6168" i="1"/>
  <c r="AC6168" i="1"/>
  <c r="AB6169" i="1"/>
  <c r="AC6169" i="1"/>
  <c r="AB6170" i="1"/>
  <c r="AC6170" i="1"/>
  <c r="AB6171" i="1"/>
  <c r="AC6171" i="1"/>
  <c r="AB6172" i="1"/>
  <c r="AC6172" i="1"/>
  <c r="AB6173" i="1"/>
  <c r="AC6173" i="1"/>
  <c r="AB6174" i="1"/>
  <c r="AC6174" i="1"/>
  <c r="AB6175" i="1"/>
  <c r="AC6175" i="1"/>
  <c r="AB6176" i="1"/>
  <c r="AC6176" i="1"/>
  <c r="AB6177" i="1"/>
  <c r="AC6177" i="1"/>
  <c r="AB6178" i="1"/>
  <c r="AC6178" i="1"/>
  <c r="AB6179" i="1"/>
  <c r="AC6179" i="1"/>
  <c r="AB6180" i="1"/>
  <c r="AC6180" i="1"/>
  <c r="AB6181" i="1"/>
  <c r="AC6181" i="1"/>
  <c r="AB6182" i="1"/>
  <c r="AC6182" i="1"/>
  <c r="AB6183" i="1"/>
  <c r="AC6183" i="1"/>
  <c r="AB6184" i="1"/>
  <c r="AC6184" i="1"/>
  <c r="AB6185" i="1"/>
  <c r="AC6185" i="1"/>
  <c r="AB6186" i="1"/>
  <c r="AC6186" i="1"/>
  <c r="AB6187" i="1"/>
  <c r="AC6187" i="1"/>
  <c r="AB6188" i="1"/>
  <c r="AC6188" i="1"/>
  <c r="AB6189" i="1"/>
  <c r="AC6189" i="1"/>
  <c r="AB6190" i="1"/>
  <c r="AC6190" i="1"/>
  <c r="AB6191" i="1"/>
  <c r="AC6191" i="1"/>
  <c r="AB6192" i="1"/>
  <c r="AC6192" i="1"/>
  <c r="AB6193" i="1"/>
  <c r="AC6193" i="1"/>
  <c r="AB6194" i="1"/>
  <c r="AC6194" i="1"/>
  <c r="AB6195" i="1"/>
  <c r="AC6195" i="1"/>
  <c r="AB6196" i="1"/>
  <c r="AC6196" i="1"/>
  <c r="AB6197" i="1"/>
  <c r="AC6197" i="1"/>
  <c r="AB6198" i="1"/>
  <c r="AC6198" i="1"/>
  <c r="AB6199" i="1"/>
  <c r="AC6199" i="1"/>
  <c r="AB6200" i="1"/>
  <c r="AC6200" i="1"/>
  <c r="AB6201" i="1"/>
  <c r="AC6201" i="1"/>
  <c r="AB6202" i="1"/>
  <c r="AC6202" i="1"/>
  <c r="AB6203" i="1"/>
  <c r="AC6203" i="1"/>
  <c r="AB6204" i="1"/>
  <c r="AC6204" i="1"/>
  <c r="AB6205" i="1"/>
  <c r="AC6205" i="1"/>
  <c r="AB6206" i="1"/>
  <c r="AC6206" i="1"/>
  <c r="AB6207" i="1"/>
  <c r="AC6207" i="1"/>
  <c r="AB6208" i="1"/>
  <c r="AC6208" i="1"/>
  <c r="AB6209" i="1"/>
  <c r="AC6209" i="1"/>
  <c r="AB6210" i="1"/>
  <c r="AC6210" i="1"/>
  <c r="AB6211" i="1"/>
  <c r="AC6211" i="1"/>
  <c r="AB6212" i="1"/>
  <c r="AC6212" i="1"/>
  <c r="AB6213" i="1"/>
  <c r="AC6213" i="1"/>
  <c r="AB6214" i="1"/>
  <c r="AC6214" i="1"/>
  <c r="AB6215" i="1"/>
  <c r="AC6215" i="1"/>
  <c r="AB6216" i="1"/>
  <c r="AC6216" i="1"/>
  <c r="AB6217" i="1"/>
  <c r="AC6217" i="1"/>
  <c r="AB6218" i="1"/>
  <c r="AC6218" i="1"/>
  <c r="AB6219" i="1"/>
  <c r="AC6219" i="1"/>
  <c r="AB6220" i="1"/>
  <c r="AC6220" i="1"/>
  <c r="AB6221" i="1"/>
  <c r="AC6221" i="1"/>
  <c r="AB6222" i="1"/>
  <c r="AC6222" i="1"/>
  <c r="AB6223" i="1"/>
  <c r="AC6223" i="1"/>
  <c r="AB6224" i="1"/>
  <c r="AC6224" i="1"/>
  <c r="AB6225" i="1"/>
  <c r="AC6225" i="1"/>
  <c r="AB6226" i="1"/>
  <c r="AC6226" i="1"/>
  <c r="AB6227" i="1"/>
  <c r="AC6227" i="1"/>
  <c r="AB6228" i="1"/>
  <c r="AC6228" i="1"/>
  <c r="AB6229" i="1"/>
  <c r="AC6229" i="1"/>
  <c r="AB6230" i="1"/>
  <c r="AC6230" i="1"/>
  <c r="AB6231" i="1"/>
  <c r="AC6231" i="1"/>
  <c r="AB6232" i="1"/>
  <c r="AC6232" i="1"/>
  <c r="AB6233" i="1"/>
  <c r="AC6233" i="1"/>
  <c r="AB6234" i="1"/>
  <c r="AC6234" i="1"/>
  <c r="AB6235" i="1"/>
  <c r="AC6235" i="1"/>
  <c r="AB6236" i="1"/>
  <c r="AC6236" i="1"/>
  <c r="AB6237" i="1"/>
  <c r="AC6237" i="1"/>
  <c r="AB6238" i="1"/>
  <c r="AC6238" i="1"/>
  <c r="AB6239" i="1"/>
  <c r="AC6239" i="1"/>
  <c r="AB6240" i="1"/>
  <c r="AC6240" i="1"/>
  <c r="AB6241" i="1"/>
  <c r="AC6241" i="1"/>
  <c r="AB6242" i="1"/>
  <c r="AC6242" i="1"/>
  <c r="AB6243" i="1"/>
  <c r="AC6243" i="1"/>
  <c r="AB6244" i="1"/>
  <c r="AC6244" i="1"/>
  <c r="AB6245" i="1"/>
  <c r="AC6245" i="1"/>
  <c r="AB6246" i="1"/>
  <c r="AC6246" i="1"/>
  <c r="AB6247" i="1"/>
  <c r="AC6247" i="1"/>
  <c r="AB6248" i="1"/>
  <c r="AC6248" i="1"/>
  <c r="AB6249" i="1"/>
  <c r="AC6249" i="1"/>
  <c r="AB6250" i="1"/>
  <c r="AC6250" i="1"/>
  <c r="AB6251" i="1"/>
  <c r="AC6251" i="1"/>
  <c r="AB6252" i="1"/>
  <c r="AC6252" i="1"/>
  <c r="AB6253" i="1"/>
  <c r="AC6253" i="1"/>
  <c r="AB6254" i="1"/>
  <c r="AC6254" i="1"/>
  <c r="AB6255" i="1"/>
  <c r="AC6255" i="1"/>
  <c r="AB6256" i="1"/>
  <c r="AC6256" i="1"/>
  <c r="AB6257" i="1"/>
  <c r="AC6257" i="1"/>
  <c r="AB6258" i="1"/>
  <c r="AC6258" i="1"/>
  <c r="AB6259" i="1"/>
  <c r="AC6259" i="1"/>
  <c r="AB6260" i="1"/>
  <c r="AC6260" i="1"/>
  <c r="AB6261" i="1"/>
  <c r="AC6261" i="1"/>
  <c r="AB6262" i="1"/>
  <c r="AC6262" i="1"/>
  <c r="AB6263" i="1"/>
  <c r="AC6263" i="1"/>
  <c r="AB6264" i="1"/>
  <c r="AC6264" i="1"/>
  <c r="AB6265" i="1"/>
  <c r="AC6265" i="1"/>
  <c r="AB6266" i="1"/>
  <c r="AC6266" i="1"/>
  <c r="AB6267" i="1"/>
  <c r="AC6267" i="1"/>
  <c r="AB6268" i="1"/>
  <c r="AC6268" i="1"/>
  <c r="AB6269" i="1"/>
  <c r="AC6269" i="1"/>
  <c r="AB6270" i="1"/>
  <c r="AC6270" i="1"/>
  <c r="AB6271" i="1"/>
  <c r="AC6271" i="1"/>
  <c r="AB6272" i="1"/>
  <c r="AC6272" i="1"/>
  <c r="AB6273" i="1"/>
  <c r="AC6273" i="1"/>
  <c r="AB6274" i="1"/>
  <c r="AC6274" i="1"/>
  <c r="AB6275" i="1"/>
  <c r="AC6275" i="1"/>
  <c r="AB6276" i="1"/>
  <c r="AC6276" i="1"/>
  <c r="AB6277" i="1"/>
  <c r="AC6277" i="1"/>
  <c r="AB6278" i="1"/>
  <c r="AC6278" i="1"/>
  <c r="AB6279" i="1"/>
  <c r="AC6279" i="1"/>
  <c r="AB6280" i="1"/>
  <c r="AC6280" i="1"/>
  <c r="AB6281" i="1"/>
  <c r="AC6281" i="1"/>
  <c r="AB6282" i="1"/>
  <c r="AC6282" i="1"/>
  <c r="AB6283" i="1"/>
  <c r="AC6283" i="1"/>
  <c r="AB6284" i="1"/>
  <c r="AC6284" i="1"/>
  <c r="AB6285" i="1"/>
  <c r="AC6285" i="1"/>
  <c r="AB6286" i="1"/>
  <c r="AC6286" i="1"/>
  <c r="AB6287" i="1"/>
  <c r="AC6287" i="1"/>
  <c r="AB6288" i="1"/>
  <c r="AC6288" i="1"/>
  <c r="AB6289" i="1"/>
  <c r="AC6289" i="1"/>
  <c r="AB6290" i="1"/>
  <c r="AC6290" i="1"/>
  <c r="AB6291" i="1"/>
  <c r="AC6291" i="1"/>
  <c r="AB6292" i="1"/>
  <c r="AC6292" i="1"/>
  <c r="AB6293" i="1"/>
  <c r="AC6293" i="1"/>
  <c r="AB6294" i="1"/>
  <c r="AC6294" i="1"/>
  <c r="AB6295" i="1"/>
  <c r="AC6295" i="1"/>
  <c r="AB6296" i="1"/>
  <c r="AC6296" i="1"/>
  <c r="AB6297" i="1"/>
  <c r="AC6297" i="1"/>
  <c r="AB6298" i="1"/>
  <c r="AC6298" i="1"/>
  <c r="AB6299" i="1"/>
  <c r="AC6299" i="1"/>
  <c r="AB6300" i="1"/>
  <c r="AC6300" i="1"/>
  <c r="AB6301" i="1"/>
  <c r="AC6301" i="1"/>
  <c r="AB6302" i="1"/>
  <c r="AC6302" i="1"/>
  <c r="AB6303" i="1"/>
  <c r="AC6303" i="1"/>
  <c r="AB6304" i="1"/>
  <c r="AC6304" i="1"/>
  <c r="AB6305" i="1"/>
  <c r="AC6305" i="1"/>
  <c r="AB6306" i="1"/>
  <c r="AC6306" i="1"/>
  <c r="AB6307" i="1"/>
  <c r="AC6307" i="1"/>
  <c r="AB6308" i="1"/>
  <c r="AC6308" i="1"/>
  <c r="AB6309" i="1"/>
  <c r="AC6309" i="1"/>
  <c r="AB6310" i="1"/>
  <c r="AC6310" i="1"/>
  <c r="AB6311" i="1"/>
  <c r="AC6311" i="1"/>
  <c r="AB6312" i="1"/>
  <c r="AC6312" i="1"/>
  <c r="AB6313" i="1"/>
  <c r="AC6313" i="1"/>
  <c r="AB6314" i="1"/>
  <c r="AC6314" i="1"/>
  <c r="AB6315" i="1"/>
  <c r="AC6315" i="1"/>
  <c r="AB6316" i="1"/>
  <c r="AC6316" i="1"/>
  <c r="AB6317" i="1"/>
  <c r="AC6317" i="1"/>
  <c r="AB6318" i="1"/>
  <c r="AC6318" i="1"/>
  <c r="AB6319" i="1"/>
  <c r="AC6319" i="1"/>
  <c r="AB6320" i="1"/>
  <c r="AC6320" i="1"/>
  <c r="AB6321" i="1"/>
  <c r="AC6321" i="1"/>
  <c r="AB6322" i="1"/>
  <c r="AC6322" i="1"/>
  <c r="AB6323" i="1"/>
  <c r="AC6323" i="1"/>
  <c r="AB6324" i="1"/>
  <c r="AC6324" i="1"/>
  <c r="AB6325" i="1"/>
  <c r="AC6325" i="1"/>
  <c r="AB6326" i="1"/>
  <c r="AC6326" i="1"/>
  <c r="AB6327" i="1"/>
  <c r="AC6327" i="1"/>
  <c r="AB6328" i="1"/>
  <c r="AC6328" i="1"/>
  <c r="AB6329" i="1"/>
  <c r="AC6329" i="1"/>
  <c r="AB6330" i="1"/>
  <c r="AC6330" i="1"/>
  <c r="AB6331" i="1"/>
  <c r="AC6331" i="1"/>
  <c r="AB6332" i="1"/>
  <c r="AC6332" i="1"/>
  <c r="AB6333" i="1"/>
  <c r="AC6333" i="1"/>
  <c r="AB6334" i="1"/>
  <c r="AC6334" i="1"/>
  <c r="AB6335" i="1"/>
  <c r="AC6335" i="1"/>
  <c r="AB6336" i="1"/>
  <c r="AC6336" i="1"/>
  <c r="AB6337" i="1"/>
  <c r="AC6337" i="1"/>
  <c r="AB6338" i="1"/>
  <c r="AC6338" i="1"/>
  <c r="AB6339" i="1"/>
  <c r="AC6339" i="1"/>
  <c r="AB6340" i="1"/>
  <c r="AC6340" i="1"/>
  <c r="AB6341" i="1"/>
  <c r="AC6341" i="1"/>
  <c r="AB6342" i="1"/>
  <c r="AC6342" i="1"/>
  <c r="AB6343" i="1"/>
  <c r="AC6343" i="1"/>
  <c r="AB6344" i="1"/>
  <c r="AC6344" i="1"/>
  <c r="AB6345" i="1"/>
  <c r="AC6345" i="1"/>
  <c r="AB6346" i="1"/>
  <c r="AC6346" i="1"/>
  <c r="AB6347" i="1"/>
  <c r="AC6347" i="1"/>
  <c r="AB6348" i="1"/>
  <c r="AC6348" i="1"/>
  <c r="AB6349" i="1"/>
  <c r="AC6349" i="1"/>
  <c r="AB6350" i="1"/>
  <c r="AC6350" i="1"/>
  <c r="AB6351" i="1"/>
  <c r="AC6351" i="1"/>
  <c r="AB6352" i="1"/>
  <c r="AC6352" i="1"/>
  <c r="AB6353" i="1"/>
  <c r="AC6353" i="1"/>
  <c r="AB6354" i="1"/>
  <c r="AC6354" i="1"/>
  <c r="AB6355" i="1"/>
  <c r="AC6355" i="1"/>
  <c r="AB6356" i="1"/>
  <c r="AC6356" i="1"/>
  <c r="AB6357" i="1"/>
  <c r="AC6357" i="1"/>
  <c r="AB6358" i="1"/>
  <c r="AC6358" i="1"/>
  <c r="AB6359" i="1"/>
  <c r="AC6359" i="1"/>
  <c r="AB6360" i="1"/>
  <c r="AC6360" i="1"/>
  <c r="AB6361" i="1"/>
  <c r="AC6361" i="1"/>
  <c r="AB6362" i="1"/>
  <c r="AC6362" i="1"/>
  <c r="AB6363" i="1"/>
  <c r="AC6363" i="1"/>
  <c r="AB6364" i="1"/>
  <c r="AC6364" i="1"/>
  <c r="AB6365" i="1"/>
  <c r="AC6365" i="1"/>
  <c r="AB6366" i="1"/>
  <c r="AC6366" i="1"/>
  <c r="AB6367" i="1"/>
  <c r="AC6367" i="1"/>
  <c r="AB6368" i="1"/>
  <c r="AC6368" i="1"/>
  <c r="AB6369" i="1"/>
  <c r="AC6369" i="1"/>
  <c r="AB6370" i="1"/>
  <c r="AC6370" i="1"/>
  <c r="AB6371" i="1"/>
  <c r="AC6371" i="1"/>
  <c r="AB6372" i="1"/>
  <c r="AC6372" i="1"/>
  <c r="AB6373" i="1"/>
  <c r="AC6373" i="1"/>
  <c r="AB6374" i="1"/>
  <c r="AC6374" i="1"/>
  <c r="AB6375" i="1"/>
  <c r="AC6375" i="1"/>
  <c r="AB6376" i="1"/>
  <c r="AC6376" i="1"/>
  <c r="AB6377" i="1"/>
  <c r="AC6377" i="1"/>
  <c r="AB6378" i="1"/>
  <c r="AC6378" i="1"/>
  <c r="AB6379" i="1"/>
  <c r="AC6379" i="1"/>
  <c r="AB6380" i="1"/>
  <c r="AC6380" i="1"/>
  <c r="AB6381" i="1"/>
  <c r="AC6381" i="1"/>
  <c r="AB6382" i="1"/>
  <c r="AC6382" i="1"/>
  <c r="AB6383" i="1"/>
  <c r="AC6383" i="1"/>
  <c r="AB6384" i="1"/>
  <c r="AC6384" i="1"/>
  <c r="AB6385" i="1"/>
  <c r="AC6385" i="1"/>
  <c r="AB6386" i="1"/>
  <c r="AC6386" i="1"/>
  <c r="AB6387" i="1"/>
  <c r="AC6387" i="1"/>
  <c r="AB6388" i="1"/>
  <c r="AC6388" i="1"/>
  <c r="AB6389" i="1"/>
  <c r="AC6389" i="1"/>
  <c r="AB6390" i="1"/>
  <c r="AC6390" i="1"/>
  <c r="AB6391" i="1"/>
  <c r="AC6391" i="1"/>
  <c r="AB6392" i="1"/>
  <c r="AC6392" i="1"/>
  <c r="AB6393" i="1"/>
  <c r="AC6393" i="1"/>
  <c r="AB6394" i="1"/>
  <c r="AC6394" i="1"/>
  <c r="AB6395" i="1"/>
  <c r="AC6395" i="1"/>
  <c r="AB6396" i="1"/>
  <c r="AC6396" i="1"/>
  <c r="AB6397" i="1"/>
  <c r="AC6397" i="1"/>
  <c r="AB6398" i="1"/>
  <c r="AC6398" i="1"/>
  <c r="AB6399" i="1"/>
  <c r="AC6399" i="1"/>
  <c r="AB6400" i="1"/>
  <c r="AC6400" i="1"/>
  <c r="AB6401" i="1"/>
  <c r="AC6401" i="1"/>
  <c r="AB6402" i="1"/>
  <c r="AC6402" i="1"/>
  <c r="AB6403" i="1"/>
  <c r="AC6403" i="1"/>
  <c r="AB6404" i="1"/>
  <c r="AC6404" i="1"/>
  <c r="AB6405" i="1"/>
  <c r="AC6405" i="1"/>
  <c r="AB6406" i="1"/>
  <c r="AC6406" i="1"/>
  <c r="AB6407" i="1"/>
  <c r="AC6407" i="1"/>
  <c r="AB6408" i="1"/>
  <c r="AC6408" i="1"/>
  <c r="AB6409" i="1"/>
  <c r="AC6409" i="1"/>
  <c r="AB6410" i="1"/>
  <c r="AC6410" i="1"/>
  <c r="AB6411" i="1"/>
  <c r="AC6411" i="1"/>
  <c r="AB6412" i="1"/>
  <c r="AC6412" i="1"/>
  <c r="AB6413" i="1"/>
  <c r="AC6413" i="1"/>
  <c r="AB6414" i="1"/>
  <c r="AC6414" i="1"/>
  <c r="AB6415" i="1"/>
  <c r="AC6415" i="1"/>
  <c r="AB6416" i="1"/>
  <c r="AC6416" i="1"/>
  <c r="AB6417" i="1"/>
  <c r="AC6417" i="1"/>
  <c r="AB6418" i="1"/>
  <c r="AC6418" i="1"/>
  <c r="AB6419" i="1"/>
  <c r="AC6419" i="1"/>
  <c r="AB6420" i="1"/>
  <c r="AC6420" i="1"/>
  <c r="AB6421" i="1"/>
  <c r="AC6421" i="1"/>
  <c r="AB6422" i="1"/>
  <c r="AC6422" i="1"/>
  <c r="AB6423" i="1"/>
  <c r="AC6423" i="1"/>
  <c r="AB6424" i="1"/>
  <c r="AC6424" i="1"/>
  <c r="AB6425" i="1"/>
  <c r="AC6425" i="1"/>
  <c r="AB6426" i="1"/>
  <c r="AC6426" i="1"/>
  <c r="AB6427" i="1"/>
  <c r="AC6427" i="1"/>
  <c r="AB6428" i="1"/>
  <c r="AC6428" i="1"/>
  <c r="AB6429" i="1"/>
  <c r="AC6429" i="1"/>
  <c r="AB6430" i="1"/>
  <c r="AC6430" i="1"/>
  <c r="AB6431" i="1"/>
  <c r="AC6431" i="1"/>
  <c r="AB6432" i="1"/>
  <c r="AC6432" i="1"/>
  <c r="AB6433" i="1"/>
  <c r="AC6433" i="1"/>
  <c r="AB6434" i="1"/>
  <c r="AC6434" i="1"/>
  <c r="AB6435" i="1"/>
  <c r="AC6435" i="1"/>
  <c r="AB6436" i="1"/>
  <c r="AC6436" i="1"/>
  <c r="AB6437" i="1"/>
  <c r="AC6437" i="1"/>
  <c r="AB6438" i="1"/>
  <c r="AC6438" i="1"/>
  <c r="AB6439" i="1"/>
  <c r="AC6439" i="1"/>
  <c r="AB6440" i="1"/>
  <c r="AC6440" i="1"/>
  <c r="AB6441" i="1"/>
  <c r="AC6441" i="1"/>
  <c r="AB6442" i="1"/>
  <c r="AC6442" i="1"/>
  <c r="AB6443" i="1"/>
  <c r="AC6443" i="1"/>
  <c r="AB6444" i="1"/>
  <c r="AC6444" i="1"/>
  <c r="AB6445" i="1"/>
  <c r="AC6445" i="1"/>
  <c r="AB6446" i="1"/>
  <c r="AC6446" i="1"/>
  <c r="AB6447" i="1"/>
  <c r="AC6447" i="1"/>
  <c r="AB6448" i="1"/>
  <c r="AC6448" i="1"/>
  <c r="AB6449" i="1"/>
  <c r="AC6449" i="1"/>
  <c r="AB6450" i="1"/>
  <c r="AC6450" i="1"/>
  <c r="AB6451" i="1"/>
  <c r="AC6451" i="1"/>
  <c r="AB6452" i="1"/>
  <c r="AC6452" i="1"/>
  <c r="AB6453" i="1"/>
  <c r="AC6453" i="1"/>
  <c r="AB6454" i="1"/>
  <c r="AC6454" i="1"/>
  <c r="AB6455" i="1"/>
  <c r="AC6455" i="1"/>
  <c r="AB6456" i="1"/>
  <c r="AC6456" i="1"/>
  <c r="AB6457" i="1"/>
  <c r="AC6457" i="1"/>
  <c r="AB6458" i="1"/>
  <c r="AC6458" i="1"/>
  <c r="AB6459" i="1"/>
  <c r="AC6459" i="1"/>
  <c r="AB6460" i="1"/>
  <c r="AC6460" i="1"/>
  <c r="AB6461" i="1"/>
  <c r="AC6461" i="1"/>
  <c r="AB6462" i="1"/>
  <c r="AC6462" i="1"/>
  <c r="AB6463" i="1"/>
  <c r="AC6463" i="1"/>
  <c r="AB6464" i="1"/>
  <c r="AC6464" i="1"/>
  <c r="AB6465" i="1"/>
  <c r="AC6465" i="1"/>
  <c r="AB6466" i="1"/>
  <c r="AC6466" i="1"/>
  <c r="AB6467" i="1"/>
  <c r="AC6467" i="1"/>
  <c r="AB6468" i="1"/>
  <c r="AC6468" i="1"/>
  <c r="AB6469" i="1"/>
  <c r="AC6469" i="1"/>
  <c r="AB6470" i="1"/>
  <c r="AC6470" i="1"/>
  <c r="AB6471" i="1"/>
  <c r="AC6471" i="1"/>
  <c r="AB6472" i="1"/>
  <c r="AC6472" i="1"/>
  <c r="AB6473" i="1"/>
  <c r="AC6473" i="1"/>
  <c r="AB6474" i="1"/>
  <c r="AC6474" i="1"/>
  <c r="AB6475" i="1"/>
  <c r="AC6475" i="1"/>
  <c r="AB6476" i="1"/>
  <c r="AC6476" i="1"/>
  <c r="AB6477" i="1"/>
  <c r="AC6477" i="1"/>
  <c r="AB6478" i="1"/>
  <c r="AC6478" i="1"/>
  <c r="AB6479" i="1"/>
  <c r="AC6479" i="1"/>
  <c r="AB6480" i="1"/>
  <c r="AC6480" i="1"/>
  <c r="AB6481" i="1"/>
  <c r="AC6481" i="1"/>
  <c r="AB6482" i="1"/>
  <c r="AC6482" i="1"/>
  <c r="AB6483" i="1"/>
  <c r="AC6483" i="1"/>
  <c r="AB6484" i="1"/>
  <c r="AC6484" i="1"/>
  <c r="AB6485" i="1"/>
  <c r="AC6485" i="1"/>
  <c r="AB6486" i="1"/>
  <c r="AC6486" i="1"/>
  <c r="AB6487" i="1"/>
  <c r="AC6487" i="1"/>
  <c r="AB6488" i="1"/>
  <c r="AC6488" i="1"/>
  <c r="AB6489" i="1"/>
  <c r="AC6489" i="1"/>
  <c r="AB6490" i="1"/>
  <c r="AC6490" i="1"/>
  <c r="AB6491" i="1"/>
  <c r="AC6491" i="1"/>
  <c r="AB6492" i="1"/>
  <c r="AC6492" i="1"/>
  <c r="AB6493" i="1"/>
  <c r="AC6493" i="1"/>
  <c r="AB6494" i="1"/>
  <c r="AC6494" i="1"/>
  <c r="AB6495" i="1"/>
  <c r="AC6495" i="1"/>
  <c r="AB6496" i="1"/>
  <c r="AC6496" i="1"/>
  <c r="AB6497" i="1"/>
  <c r="AC6497" i="1"/>
  <c r="AB6498" i="1"/>
  <c r="AC6498" i="1"/>
  <c r="AB6499" i="1"/>
  <c r="AC6499" i="1"/>
  <c r="AB6500" i="1"/>
  <c r="AC6500" i="1"/>
  <c r="AB6501" i="1"/>
  <c r="AC6501" i="1"/>
  <c r="AB6502" i="1"/>
  <c r="AC6502" i="1"/>
  <c r="AB6503" i="1"/>
  <c r="AC6503" i="1"/>
  <c r="AB6504" i="1"/>
  <c r="AC6504" i="1"/>
  <c r="AB6505" i="1"/>
  <c r="AC6505" i="1"/>
  <c r="AB6506" i="1"/>
  <c r="AC6506" i="1"/>
  <c r="AB6507" i="1"/>
  <c r="AC6507" i="1"/>
  <c r="AB6508" i="1"/>
  <c r="AC6508" i="1"/>
  <c r="AB6509" i="1"/>
  <c r="AC6509" i="1"/>
  <c r="AB6510" i="1"/>
  <c r="AC6510" i="1"/>
  <c r="AB6511" i="1"/>
  <c r="AC6511" i="1"/>
  <c r="AB6512" i="1"/>
  <c r="AC6512" i="1"/>
  <c r="AB6513" i="1"/>
  <c r="AC6513" i="1"/>
  <c r="AB6514" i="1"/>
  <c r="AC6514" i="1"/>
  <c r="AB6515" i="1"/>
  <c r="AC6515" i="1"/>
  <c r="AB6516" i="1"/>
  <c r="AC6516" i="1"/>
  <c r="AB6517" i="1"/>
  <c r="AC6517" i="1"/>
  <c r="AB6518" i="1"/>
  <c r="AC6518" i="1"/>
  <c r="AB6519" i="1"/>
  <c r="AC6519" i="1"/>
  <c r="AB6520" i="1"/>
  <c r="AC6520" i="1"/>
  <c r="AB6521" i="1"/>
  <c r="AC6521" i="1"/>
  <c r="AB6522" i="1"/>
  <c r="AC6522" i="1"/>
  <c r="AB6523" i="1"/>
  <c r="AC6523" i="1"/>
  <c r="AB6524" i="1"/>
  <c r="AC6524" i="1"/>
  <c r="AB6525" i="1"/>
  <c r="AC6525" i="1"/>
  <c r="AB6526" i="1"/>
  <c r="AC6526" i="1"/>
  <c r="AB6527" i="1"/>
  <c r="AC6527" i="1"/>
  <c r="AB6528" i="1"/>
  <c r="AC6528" i="1"/>
  <c r="AB6529" i="1"/>
  <c r="AC6529" i="1"/>
  <c r="AB6530" i="1"/>
  <c r="AC6530" i="1"/>
  <c r="AB6531" i="1"/>
  <c r="AC6531" i="1"/>
  <c r="AB6532" i="1"/>
  <c r="AC6532" i="1"/>
  <c r="AB6533" i="1"/>
  <c r="AC6533" i="1"/>
  <c r="AB6534" i="1"/>
  <c r="AC6534" i="1"/>
  <c r="AB6535" i="1"/>
  <c r="AC6535" i="1"/>
  <c r="AB6536" i="1"/>
  <c r="AC6536" i="1"/>
  <c r="AB6537" i="1"/>
  <c r="AC6537" i="1"/>
  <c r="AB6538" i="1"/>
  <c r="AC6538" i="1"/>
  <c r="AB6539" i="1"/>
  <c r="AC6539" i="1"/>
  <c r="AB6540" i="1"/>
  <c r="AC6540" i="1"/>
  <c r="AB6541" i="1"/>
  <c r="AC6541" i="1"/>
  <c r="AB6542" i="1"/>
  <c r="AC6542" i="1"/>
  <c r="AB6543" i="1"/>
  <c r="AC6543" i="1"/>
  <c r="AB6544" i="1"/>
  <c r="AC6544" i="1"/>
  <c r="AB6545" i="1"/>
  <c r="AC6545" i="1"/>
  <c r="AB6546" i="1"/>
  <c r="AC6546" i="1"/>
  <c r="AB6547" i="1"/>
  <c r="AC6547" i="1"/>
  <c r="AB6548" i="1"/>
  <c r="AC6548" i="1"/>
  <c r="AB6549" i="1"/>
  <c r="AC6549" i="1"/>
  <c r="AB6550" i="1"/>
  <c r="AC6550" i="1"/>
  <c r="AB6551" i="1"/>
  <c r="AC6551" i="1"/>
  <c r="AB6552" i="1"/>
  <c r="AC6552" i="1"/>
  <c r="AB6553" i="1"/>
  <c r="AC6553" i="1"/>
  <c r="AB6554" i="1"/>
  <c r="AC6554" i="1"/>
  <c r="AB6555" i="1"/>
  <c r="AC6555" i="1"/>
  <c r="AB6556" i="1"/>
  <c r="AC6556" i="1"/>
  <c r="AB6557" i="1"/>
  <c r="AC6557" i="1"/>
  <c r="AB6558" i="1"/>
  <c r="AC6558" i="1"/>
  <c r="AB6559" i="1"/>
  <c r="AC6559" i="1"/>
  <c r="AB6560" i="1"/>
  <c r="AC6560" i="1"/>
  <c r="AB6561" i="1"/>
  <c r="AC6561" i="1"/>
  <c r="AB6562" i="1"/>
  <c r="AC6562" i="1"/>
  <c r="AB6563" i="1"/>
  <c r="AC6563" i="1"/>
  <c r="AB6564" i="1"/>
  <c r="AC6564" i="1"/>
  <c r="AB6565" i="1"/>
  <c r="AC6565" i="1"/>
  <c r="AB6566" i="1"/>
  <c r="AC6566" i="1"/>
  <c r="AB6567" i="1"/>
  <c r="AC6567" i="1"/>
  <c r="AB6568" i="1"/>
  <c r="AC6568" i="1"/>
  <c r="AB6569" i="1"/>
  <c r="AC6569" i="1"/>
  <c r="AB6570" i="1"/>
  <c r="AC6570" i="1"/>
  <c r="AB6571" i="1"/>
  <c r="AC6571" i="1"/>
  <c r="AB6572" i="1"/>
  <c r="AC6572" i="1"/>
  <c r="AB6573" i="1"/>
  <c r="AC6573" i="1"/>
  <c r="AB6574" i="1"/>
  <c r="AC6574" i="1"/>
  <c r="AB6575" i="1"/>
  <c r="AC6575" i="1"/>
  <c r="AB6576" i="1"/>
  <c r="AC6576" i="1"/>
  <c r="AB6577" i="1"/>
  <c r="AC6577" i="1"/>
  <c r="AB6578" i="1"/>
  <c r="AC6578" i="1"/>
  <c r="AB6579" i="1"/>
  <c r="AC6579" i="1"/>
  <c r="AB6580" i="1"/>
  <c r="AC6580" i="1"/>
  <c r="AB6581" i="1"/>
  <c r="AC6581" i="1"/>
  <c r="AB6582" i="1"/>
  <c r="AC6582" i="1"/>
  <c r="AB6583" i="1"/>
  <c r="AC6583" i="1"/>
  <c r="AB6584" i="1"/>
  <c r="AC6584" i="1"/>
  <c r="AB6585" i="1"/>
  <c r="AC6585" i="1"/>
  <c r="AB6586" i="1"/>
  <c r="AC6586" i="1"/>
  <c r="AB6587" i="1"/>
  <c r="AC6587" i="1"/>
  <c r="AB6588" i="1"/>
  <c r="AC6588" i="1"/>
  <c r="AB6589" i="1"/>
  <c r="AC6589" i="1"/>
  <c r="AB6590" i="1"/>
  <c r="AC6590" i="1"/>
  <c r="AB6591" i="1"/>
  <c r="AC6591" i="1"/>
  <c r="AB6592" i="1"/>
  <c r="AC6592" i="1"/>
  <c r="AB6593" i="1"/>
  <c r="AC6593" i="1"/>
  <c r="AB6594" i="1"/>
  <c r="AC6594" i="1"/>
  <c r="AB6595" i="1"/>
  <c r="AC6595" i="1"/>
  <c r="AB6596" i="1"/>
  <c r="AC6596" i="1"/>
  <c r="AB6597" i="1"/>
  <c r="AC6597" i="1"/>
  <c r="AB6598" i="1"/>
  <c r="AC6598" i="1"/>
  <c r="AB6599" i="1"/>
  <c r="AC6599" i="1"/>
  <c r="AB6600" i="1"/>
  <c r="AC6600" i="1"/>
  <c r="AB6601" i="1"/>
  <c r="AC6601" i="1"/>
  <c r="AB6602" i="1"/>
  <c r="AC6602" i="1"/>
  <c r="AB6603" i="1"/>
  <c r="AC6603" i="1"/>
  <c r="AB6604" i="1"/>
  <c r="AC6604" i="1"/>
  <c r="AB6605" i="1"/>
  <c r="AC6605" i="1"/>
  <c r="AB6606" i="1"/>
  <c r="AC6606" i="1"/>
  <c r="AB6607" i="1"/>
  <c r="AC6607" i="1"/>
  <c r="AB6608" i="1"/>
  <c r="AC6608" i="1"/>
  <c r="AB6609" i="1"/>
  <c r="AC6609" i="1"/>
  <c r="AB6610" i="1"/>
  <c r="AC6610" i="1"/>
  <c r="AB6611" i="1"/>
  <c r="AC6611" i="1"/>
  <c r="AB6612" i="1"/>
  <c r="AC6612" i="1"/>
  <c r="AB6613" i="1"/>
  <c r="AC6613" i="1"/>
  <c r="AB6614" i="1"/>
  <c r="AC6614" i="1"/>
  <c r="AB6615" i="1"/>
  <c r="AC6615" i="1"/>
  <c r="AB6616" i="1"/>
  <c r="AC6616" i="1"/>
  <c r="AB6617" i="1"/>
  <c r="AC6617" i="1"/>
  <c r="AB6618" i="1"/>
  <c r="AC6618" i="1"/>
  <c r="AB6619" i="1"/>
  <c r="AC6619" i="1"/>
  <c r="AB6620" i="1"/>
  <c r="AC6620" i="1"/>
  <c r="AB6621" i="1"/>
  <c r="AC6621" i="1"/>
  <c r="AB6622" i="1"/>
  <c r="AC6622" i="1"/>
  <c r="AB6623" i="1"/>
  <c r="AC6623" i="1"/>
  <c r="AB6624" i="1"/>
  <c r="AC6624" i="1"/>
  <c r="AB6625" i="1"/>
  <c r="AC6625" i="1"/>
  <c r="AB6626" i="1"/>
  <c r="AC6626" i="1"/>
  <c r="AB6627" i="1"/>
  <c r="AC6627" i="1"/>
  <c r="AB6628" i="1"/>
  <c r="AC6628" i="1"/>
  <c r="AB6629" i="1"/>
  <c r="AC6629" i="1"/>
  <c r="AB6630" i="1"/>
  <c r="AC6630" i="1"/>
  <c r="AB6631" i="1"/>
  <c r="AC6631" i="1"/>
  <c r="AB6632" i="1"/>
  <c r="AC6632" i="1"/>
  <c r="AB6633" i="1"/>
  <c r="AC6633" i="1"/>
  <c r="AB6634" i="1"/>
  <c r="AC6634" i="1"/>
  <c r="AB6635" i="1"/>
  <c r="AC6635" i="1"/>
  <c r="AB6636" i="1"/>
  <c r="AC6636" i="1"/>
  <c r="AB6637" i="1"/>
  <c r="AC6637" i="1"/>
  <c r="AB6638" i="1"/>
  <c r="AC6638" i="1"/>
  <c r="AB6639" i="1"/>
  <c r="AC6639" i="1"/>
  <c r="AB6640" i="1"/>
  <c r="AC6640" i="1"/>
  <c r="AB6641" i="1"/>
  <c r="AC6641" i="1"/>
  <c r="AB6642" i="1"/>
  <c r="AC6642" i="1"/>
  <c r="AB6643" i="1"/>
  <c r="AC6643" i="1"/>
  <c r="AB6644" i="1"/>
  <c r="AC6644" i="1"/>
  <c r="AB6645" i="1"/>
  <c r="AC6645" i="1"/>
  <c r="AB6646" i="1"/>
  <c r="AC6646" i="1"/>
  <c r="AB6647" i="1"/>
  <c r="AC6647" i="1"/>
  <c r="AB6648" i="1"/>
  <c r="AC6648" i="1"/>
  <c r="AB6649" i="1"/>
  <c r="AC6649" i="1"/>
  <c r="AB6650" i="1"/>
  <c r="AC6650" i="1"/>
  <c r="AB6651" i="1"/>
  <c r="AC6651" i="1"/>
  <c r="AB6652" i="1"/>
  <c r="AC6652" i="1"/>
  <c r="AB6653" i="1"/>
  <c r="AC6653" i="1"/>
  <c r="AB6654" i="1"/>
  <c r="AC6654" i="1"/>
  <c r="AB6655" i="1"/>
  <c r="AC6655" i="1"/>
  <c r="AB6656" i="1"/>
  <c r="AC6656" i="1"/>
  <c r="AB6657" i="1"/>
  <c r="AC6657" i="1"/>
  <c r="AB6658" i="1"/>
  <c r="AC6658" i="1"/>
  <c r="AB6659" i="1"/>
  <c r="AC6659" i="1"/>
  <c r="AB6660" i="1"/>
  <c r="AC6660" i="1"/>
  <c r="AB6661" i="1"/>
  <c r="AC6661" i="1"/>
  <c r="AB6662" i="1"/>
  <c r="AC6662" i="1"/>
  <c r="AB6663" i="1"/>
  <c r="AC6663" i="1"/>
  <c r="AB6664" i="1"/>
  <c r="AC6664" i="1"/>
  <c r="AB6665" i="1"/>
  <c r="AC6665" i="1"/>
  <c r="AB6666" i="1"/>
  <c r="AC6666" i="1"/>
  <c r="AB6667" i="1"/>
  <c r="AC6667" i="1"/>
  <c r="AB6668" i="1"/>
  <c r="AC6668" i="1"/>
  <c r="AB6669" i="1"/>
  <c r="AC6669" i="1"/>
  <c r="AB6670" i="1"/>
  <c r="AC6670" i="1"/>
  <c r="AB6671" i="1"/>
  <c r="AC6671" i="1"/>
  <c r="AB6672" i="1"/>
  <c r="AC6672" i="1"/>
  <c r="AB6673" i="1"/>
  <c r="AC6673" i="1"/>
  <c r="AB6674" i="1"/>
  <c r="AC6674" i="1"/>
  <c r="AB6675" i="1"/>
  <c r="AC6675" i="1"/>
  <c r="AB6676" i="1"/>
  <c r="AC6676" i="1"/>
  <c r="AB6677" i="1"/>
  <c r="AC6677" i="1"/>
  <c r="AB6678" i="1"/>
  <c r="AC6678" i="1"/>
  <c r="AB6679" i="1"/>
  <c r="AC6679" i="1"/>
  <c r="AB6680" i="1"/>
  <c r="AC6680" i="1"/>
  <c r="AB6681" i="1"/>
  <c r="AC6681" i="1"/>
  <c r="AB6682" i="1"/>
  <c r="AC6682" i="1"/>
  <c r="AB6683" i="1"/>
  <c r="AC6683" i="1"/>
  <c r="AB6684" i="1"/>
  <c r="AC6684" i="1"/>
  <c r="AB6685" i="1"/>
  <c r="AC6685" i="1"/>
  <c r="AB6686" i="1"/>
  <c r="AC6686" i="1"/>
  <c r="AB6687" i="1"/>
  <c r="AC6687" i="1"/>
  <c r="AB6688" i="1"/>
  <c r="AC6688" i="1"/>
  <c r="AB6689" i="1"/>
  <c r="AC6689" i="1"/>
  <c r="AB6690" i="1"/>
  <c r="AC6690" i="1"/>
  <c r="AB6691" i="1"/>
  <c r="AC6691" i="1"/>
  <c r="AB6692" i="1"/>
  <c r="AC6692" i="1"/>
  <c r="AB6693" i="1"/>
  <c r="AC6693" i="1"/>
  <c r="AB6694" i="1"/>
  <c r="AC6694" i="1"/>
  <c r="AB6695" i="1"/>
  <c r="AC6695" i="1"/>
  <c r="AB6696" i="1"/>
  <c r="AC6696" i="1"/>
  <c r="AB6697" i="1"/>
  <c r="AC6697" i="1"/>
  <c r="AB6698" i="1"/>
  <c r="AC6698" i="1"/>
  <c r="AB6699" i="1"/>
  <c r="AC6699" i="1"/>
  <c r="AB6700" i="1"/>
  <c r="AC6700" i="1"/>
  <c r="AB6701" i="1"/>
  <c r="AC6701" i="1"/>
  <c r="AB6702" i="1"/>
  <c r="AC6702" i="1"/>
  <c r="AB6703" i="1"/>
  <c r="AC6703" i="1"/>
  <c r="AB6704" i="1"/>
  <c r="AC6704" i="1"/>
  <c r="AB6705" i="1"/>
  <c r="AC6705" i="1"/>
  <c r="AB6706" i="1"/>
  <c r="AC6706" i="1"/>
  <c r="AB6707" i="1"/>
  <c r="AC6707" i="1"/>
  <c r="AB6708" i="1"/>
  <c r="AC6708" i="1"/>
  <c r="AB6709" i="1"/>
  <c r="AC6709" i="1"/>
  <c r="AB6710" i="1"/>
  <c r="AC6710" i="1"/>
  <c r="AB6711" i="1"/>
  <c r="AC6711" i="1"/>
  <c r="AB6712" i="1"/>
  <c r="AC6712" i="1"/>
  <c r="AB6713" i="1"/>
  <c r="AC6713" i="1"/>
  <c r="AB6714" i="1"/>
  <c r="AC6714" i="1"/>
  <c r="AB6715" i="1"/>
  <c r="AC6715" i="1"/>
  <c r="AB6716" i="1"/>
  <c r="AC6716" i="1"/>
  <c r="AB6717" i="1"/>
  <c r="AC6717" i="1"/>
  <c r="AB6718" i="1"/>
  <c r="AC6718" i="1"/>
  <c r="AB6719" i="1"/>
  <c r="AC6719" i="1"/>
  <c r="AB6720" i="1"/>
  <c r="AC6720" i="1"/>
  <c r="AB6721" i="1"/>
  <c r="AC6721" i="1"/>
  <c r="AB6722" i="1"/>
  <c r="AC6722" i="1"/>
  <c r="AB6723" i="1"/>
  <c r="AC6723" i="1"/>
  <c r="AB6724" i="1"/>
  <c r="AC6724" i="1"/>
  <c r="AB6725" i="1"/>
  <c r="AC6725" i="1"/>
  <c r="AB6726" i="1"/>
  <c r="AC6726" i="1"/>
  <c r="AB6727" i="1"/>
  <c r="AC6727" i="1"/>
  <c r="AB6728" i="1"/>
  <c r="AC6728" i="1"/>
  <c r="AB6729" i="1"/>
  <c r="AC6729" i="1"/>
  <c r="AB6730" i="1"/>
  <c r="AC6730" i="1"/>
  <c r="AB6731" i="1"/>
  <c r="AC6731" i="1"/>
  <c r="AB6732" i="1"/>
  <c r="AC6732" i="1"/>
  <c r="AB6733" i="1"/>
  <c r="AC6733" i="1"/>
  <c r="AB6734" i="1"/>
  <c r="AC6734" i="1"/>
  <c r="AB6735" i="1"/>
  <c r="AC6735" i="1"/>
  <c r="AB6736" i="1"/>
  <c r="AC6736" i="1"/>
  <c r="AB6737" i="1"/>
  <c r="AC6737" i="1"/>
  <c r="AB6738" i="1"/>
  <c r="AC6738" i="1"/>
  <c r="AB6739" i="1"/>
  <c r="AC6739" i="1"/>
  <c r="AB6740" i="1"/>
  <c r="AC6740" i="1"/>
  <c r="AB6741" i="1"/>
  <c r="AC6741" i="1"/>
  <c r="AB6742" i="1"/>
  <c r="AC6742" i="1"/>
  <c r="AB6743" i="1"/>
  <c r="AC6743" i="1"/>
  <c r="AB6744" i="1"/>
  <c r="AC6744" i="1"/>
  <c r="AB6745" i="1"/>
  <c r="AC6745" i="1"/>
  <c r="AB6746" i="1"/>
  <c r="AC6746" i="1"/>
  <c r="AB6747" i="1"/>
  <c r="AC6747" i="1"/>
  <c r="AB6748" i="1"/>
  <c r="AC6748" i="1"/>
  <c r="AB6749" i="1"/>
  <c r="AC6749" i="1"/>
  <c r="AB6750" i="1"/>
  <c r="AC6750" i="1"/>
  <c r="AB6751" i="1"/>
  <c r="AC6751" i="1"/>
  <c r="AB6752" i="1"/>
  <c r="AC6752" i="1"/>
  <c r="AB6753" i="1"/>
  <c r="AC6753" i="1"/>
  <c r="AB6754" i="1"/>
  <c r="AC6754" i="1"/>
  <c r="AB6755" i="1"/>
  <c r="AC6755" i="1"/>
  <c r="AB6756" i="1"/>
  <c r="AC6756" i="1"/>
  <c r="AB6757" i="1"/>
  <c r="AC6757" i="1"/>
  <c r="AB6758" i="1"/>
  <c r="AC6758" i="1"/>
  <c r="AB6759" i="1"/>
  <c r="AC6759" i="1"/>
  <c r="AB6760" i="1"/>
  <c r="AC6760" i="1"/>
  <c r="AB6761" i="1"/>
  <c r="AC6761" i="1"/>
  <c r="AB6762" i="1"/>
  <c r="AC6762" i="1"/>
  <c r="AB6763" i="1"/>
  <c r="AC6763" i="1"/>
  <c r="AB6764" i="1"/>
  <c r="AC6764" i="1"/>
  <c r="AB6765" i="1"/>
  <c r="AC6765" i="1"/>
  <c r="AB6766" i="1"/>
  <c r="AC6766" i="1"/>
  <c r="AB6767" i="1"/>
  <c r="AC6767" i="1"/>
  <c r="AB6768" i="1"/>
  <c r="AC6768" i="1"/>
  <c r="AB6769" i="1"/>
  <c r="AC6769" i="1"/>
  <c r="AB6770" i="1"/>
  <c r="AC6770" i="1"/>
  <c r="AB6771" i="1"/>
  <c r="AC6771" i="1"/>
  <c r="AB6772" i="1"/>
  <c r="AC6772" i="1"/>
  <c r="AB6773" i="1"/>
  <c r="AC6773" i="1"/>
  <c r="AB6774" i="1"/>
  <c r="AC6774" i="1"/>
  <c r="AB6775" i="1"/>
  <c r="AC6775" i="1"/>
  <c r="AB6776" i="1"/>
  <c r="AC6776" i="1"/>
  <c r="AB6777" i="1"/>
  <c r="AC6777" i="1"/>
  <c r="AB6778" i="1"/>
  <c r="AC6778" i="1"/>
  <c r="AB6779" i="1"/>
  <c r="AC6779" i="1"/>
  <c r="AB6780" i="1"/>
  <c r="AC6780" i="1"/>
  <c r="AB6781" i="1"/>
  <c r="AC6781" i="1"/>
  <c r="AB6782" i="1"/>
  <c r="AC6782" i="1"/>
  <c r="AB6783" i="1"/>
  <c r="AC6783" i="1"/>
  <c r="AB6784" i="1"/>
  <c r="AC6784" i="1"/>
  <c r="AB6785" i="1"/>
  <c r="AC6785" i="1"/>
  <c r="AB6786" i="1"/>
  <c r="AC6786" i="1"/>
  <c r="AB6787" i="1"/>
  <c r="AC6787" i="1"/>
  <c r="AB6788" i="1"/>
  <c r="AC6788" i="1"/>
  <c r="AB6789" i="1"/>
  <c r="AC6789" i="1"/>
  <c r="AB6790" i="1"/>
  <c r="AC6790" i="1"/>
  <c r="AB6791" i="1"/>
  <c r="AC6791" i="1"/>
  <c r="AB6792" i="1"/>
  <c r="AC6792" i="1"/>
  <c r="AB6793" i="1"/>
  <c r="AC6793" i="1"/>
  <c r="AB6794" i="1"/>
  <c r="AC6794" i="1"/>
  <c r="AB6795" i="1"/>
  <c r="AC6795" i="1"/>
  <c r="AB6796" i="1"/>
  <c r="AC6796" i="1"/>
  <c r="AB6797" i="1"/>
  <c r="AC6797" i="1"/>
  <c r="AB6798" i="1"/>
  <c r="AC6798" i="1"/>
  <c r="AB6799" i="1"/>
  <c r="AC6799" i="1"/>
  <c r="AB6800" i="1"/>
  <c r="AC6800" i="1"/>
  <c r="AB6801" i="1"/>
  <c r="AC6801" i="1"/>
  <c r="AB6802" i="1"/>
  <c r="AC6802" i="1"/>
  <c r="AB6803" i="1"/>
  <c r="AC6803" i="1"/>
  <c r="AB6804" i="1"/>
  <c r="AC6804" i="1"/>
  <c r="AB6805" i="1"/>
  <c r="AC6805" i="1"/>
  <c r="AB6806" i="1"/>
  <c r="AC6806" i="1"/>
  <c r="AB6807" i="1"/>
  <c r="AC6807" i="1"/>
  <c r="AB6808" i="1"/>
  <c r="AC6808" i="1"/>
  <c r="AB6809" i="1"/>
  <c r="AC6809" i="1"/>
  <c r="AB6810" i="1"/>
  <c r="AC6810" i="1"/>
  <c r="AB6811" i="1"/>
  <c r="AC6811" i="1"/>
  <c r="AB6812" i="1"/>
  <c r="AC6812" i="1"/>
  <c r="AB6813" i="1"/>
  <c r="AC6813" i="1"/>
  <c r="AB6814" i="1"/>
  <c r="AC6814" i="1"/>
  <c r="AB6815" i="1"/>
  <c r="AC6815" i="1"/>
  <c r="AB6816" i="1"/>
  <c r="AC6816" i="1"/>
  <c r="AB6817" i="1"/>
  <c r="AC6817" i="1"/>
  <c r="AB6818" i="1"/>
  <c r="AC6818" i="1"/>
  <c r="AB6819" i="1"/>
  <c r="AC6819" i="1"/>
  <c r="AB6820" i="1"/>
  <c r="AC6820" i="1"/>
  <c r="AB6821" i="1"/>
  <c r="AC6821" i="1"/>
  <c r="AB6822" i="1"/>
  <c r="AC6822" i="1"/>
  <c r="AB6823" i="1"/>
  <c r="AC6823" i="1"/>
  <c r="AB6824" i="1"/>
  <c r="AC6824" i="1"/>
  <c r="AB6825" i="1"/>
  <c r="AC6825" i="1"/>
  <c r="AB6826" i="1"/>
  <c r="AC6826" i="1"/>
  <c r="AB6827" i="1"/>
  <c r="AC6827" i="1"/>
  <c r="AB6828" i="1"/>
  <c r="AC6828" i="1"/>
  <c r="AB6829" i="1"/>
  <c r="AC6829" i="1"/>
  <c r="AB6830" i="1"/>
  <c r="AC6830" i="1"/>
  <c r="AB6831" i="1"/>
  <c r="AC6831" i="1"/>
  <c r="AB6832" i="1"/>
  <c r="AC6832" i="1"/>
  <c r="AB6833" i="1"/>
  <c r="AC6833" i="1"/>
  <c r="AB6834" i="1"/>
  <c r="AC6834" i="1"/>
  <c r="AB6835" i="1"/>
  <c r="AC6835" i="1"/>
  <c r="AB6836" i="1"/>
  <c r="AC6836" i="1"/>
  <c r="AB6837" i="1"/>
  <c r="AC6837" i="1"/>
  <c r="AB6838" i="1"/>
  <c r="AC6838" i="1"/>
  <c r="AB6839" i="1"/>
  <c r="AC6839" i="1"/>
  <c r="AB6840" i="1"/>
  <c r="AC6840" i="1"/>
  <c r="AB6841" i="1"/>
  <c r="AC6841" i="1"/>
  <c r="AB6842" i="1"/>
  <c r="AC6842" i="1"/>
  <c r="AB6843" i="1"/>
  <c r="AC6843" i="1"/>
  <c r="AB6844" i="1"/>
  <c r="AC6844" i="1"/>
  <c r="AB6845" i="1"/>
  <c r="AC6845" i="1"/>
  <c r="AB6846" i="1"/>
  <c r="AC6846" i="1"/>
  <c r="AB6847" i="1"/>
  <c r="AC6847" i="1"/>
  <c r="AB6848" i="1"/>
  <c r="AC6848" i="1"/>
  <c r="AB6849" i="1"/>
  <c r="AC6849" i="1"/>
  <c r="AB6850" i="1"/>
  <c r="AC6850" i="1"/>
  <c r="AB6851" i="1"/>
  <c r="AC6851" i="1"/>
  <c r="AB6852" i="1"/>
  <c r="AC6852" i="1"/>
  <c r="AB6853" i="1"/>
  <c r="AC6853" i="1"/>
  <c r="AB6854" i="1"/>
  <c r="AC6854" i="1"/>
  <c r="AB6855" i="1"/>
  <c r="AC6855" i="1"/>
  <c r="AB6856" i="1"/>
  <c r="AC6856" i="1"/>
  <c r="AB6857" i="1"/>
  <c r="AC6857" i="1"/>
  <c r="AB6858" i="1"/>
  <c r="AC6858" i="1"/>
  <c r="AB6859" i="1"/>
  <c r="AC6859" i="1"/>
  <c r="AB6860" i="1"/>
  <c r="AC6860" i="1"/>
  <c r="AB6861" i="1"/>
  <c r="AC6861" i="1"/>
  <c r="AB6862" i="1"/>
  <c r="AC6862" i="1"/>
  <c r="AB6863" i="1"/>
  <c r="AC6863" i="1"/>
  <c r="AB6864" i="1"/>
  <c r="AC6864" i="1"/>
  <c r="AB6865" i="1"/>
  <c r="AC6865" i="1"/>
  <c r="AB6866" i="1"/>
  <c r="AC6866" i="1"/>
  <c r="AB6867" i="1"/>
  <c r="AC6867" i="1"/>
  <c r="AB6868" i="1"/>
  <c r="AC6868" i="1"/>
  <c r="AB6869" i="1"/>
  <c r="AC6869" i="1"/>
  <c r="AB6870" i="1"/>
  <c r="AC6870" i="1"/>
  <c r="AB6871" i="1"/>
  <c r="AC6871" i="1"/>
  <c r="AB6872" i="1"/>
  <c r="AC6872" i="1"/>
  <c r="AB6873" i="1"/>
  <c r="AC6873" i="1"/>
  <c r="AB6874" i="1"/>
  <c r="AC6874" i="1"/>
  <c r="AB6875" i="1"/>
  <c r="AC6875" i="1"/>
  <c r="AB6876" i="1"/>
  <c r="AC6876" i="1"/>
  <c r="AB6877" i="1"/>
  <c r="AC6877" i="1"/>
  <c r="AB6878" i="1"/>
  <c r="AC6878" i="1"/>
  <c r="AB6879" i="1"/>
  <c r="AC6879" i="1"/>
  <c r="AB6880" i="1"/>
  <c r="AC6880" i="1"/>
  <c r="AB6881" i="1"/>
  <c r="AC6881" i="1"/>
  <c r="AB6882" i="1"/>
  <c r="AC6882" i="1"/>
  <c r="AB6883" i="1"/>
  <c r="AC6883" i="1"/>
  <c r="AB6884" i="1"/>
  <c r="AC6884" i="1"/>
  <c r="AB6885" i="1"/>
  <c r="AC6885" i="1"/>
  <c r="AB6886" i="1"/>
  <c r="AC6886" i="1"/>
  <c r="AB6887" i="1"/>
  <c r="AC6887" i="1"/>
  <c r="AB6888" i="1"/>
  <c r="AC6888" i="1"/>
  <c r="AB6889" i="1"/>
  <c r="AC6889" i="1"/>
  <c r="AB6890" i="1"/>
  <c r="AC6890" i="1"/>
  <c r="AB6891" i="1"/>
  <c r="AC6891" i="1"/>
  <c r="AB6892" i="1"/>
  <c r="AC6892" i="1"/>
  <c r="AB6893" i="1"/>
  <c r="AC6893" i="1"/>
  <c r="AB6894" i="1"/>
  <c r="AC6894" i="1"/>
  <c r="AB6895" i="1"/>
  <c r="AC6895" i="1"/>
  <c r="AB6896" i="1"/>
  <c r="AC6896" i="1"/>
  <c r="AB6897" i="1"/>
  <c r="AC6897" i="1"/>
  <c r="AB6898" i="1"/>
  <c r="AC6898" i="1"/>
  <c r="AB6899" i="1"/>
  <c r="AC6899" i="1"/>
  <c r="AB6900" i="1"/>
  <c r="AC6900" i="1"/>
  <c r="AB6901" i="1"/>
  <c r="AC6901" i="1"/>
  <c r="AB6902" i="1"/>
  <c r="AC6902" i="1"/>
  <c r="AB6903" i="1"/>
  <c r="AC6903" i="1"/>
  <c r="AB6904" i="1"/>
  <c r="AC6904" i="1"/>
  <c r="AB6905" i="1"/>
  <c r="AC6905" i="1"/>
  <c r="AB6906" i="1"/>
  <c r="AC6906" i="1"/>
  <c r="AB6907" i="1"/>
  <c r="AC6907" i="1"/>
  <c r="AB6908" i="1"/>
  <c r="AC6908" i="1"/>
  <c r="AB6909" i="1"/>
  <c r="AC6909" i="1"/>
  <c r="AB6910" i="1"/>
  <c r="AC6910" i="1"/>
  <c r="AB6911" i="1"/>
  <c r="AC6911" i="1"/>
  <c r="AB6912" i="1"/>
  <c r="AC6912" i="1"/>
  <c r="AB6913" i="1"/>
  <c r="AC6913" i="1"/>
  <c r="AB6914" i="1"/>
  <c r="AC6914" i="1"/>
  <c r="AB6915" i="1"/>
  <c r="AC6915" i="1"/>
  <c r="AB6916" i="1"/>
  <c r="AC6916" i="1"/>
  <c r="AB6917" i="1"/>
  <c r="AC6917" i="1"/>
  <c r="AB6918" i="1"/>
  <c r="AC6918" i="1"/>
  <c r="AB6919" i="1"/>
  <c r="AC6919" i="1"/>
  <c r="AB6920" i="1"/>
  <c r="AC6920" i="1"/>
  <c r="AB6921" i="1"/>
  <c r="AC6921" i="1"/>
  <c r="AB6922" i="1"/>
  <c r="AC6922" i="1"/>
  <c r="AB6923" i="1"/>
  <c r="AC6923" i="1"/>
  <c r="AB6924" i="1"/>
  <c r="AC6924" i="1"/>
  <c r="AB6925" i="1"/>
  <c r="AC6925" i="1"/>
  <c r="AB6926" i="1"/>
  <c r="AC6926" i="1"/>
  <c r="AB6927" i="1"/>
  <c r="AC6927" i="1"/>
  <c r="AB6928" i="1"/>
  <c r="AC6928" i="1"/>
  <c r="AB6929" i="1"/>
  <c r="AC6929" i="1"/>
  <c r="AB6930" i="1"/>
  <c r="AC6930" i="1"/>
  <c r="AB6931" i="1"/>
  <c r="AC6931" i="1"/>
  <c r="AB6932" i="1"/>
  <c r="AC6932" i="1"/>
  <c r="AB6933" i="1"/>
  <c r="AC6933" i="1"/>
  <c r="AB6934" i="1"/>
  <c r="AC6934" i="1"/>
  <c r="AB6935" i="1"/>
  <c r="AC6935" i="1"/>
  <c r="AB6936" i="1"/>
  <c r="AC6936" i="1"/>
  <c r="AB6937" i="1"/>
  <c r="AC6937" i="1"/>
  <c r="AB6938" i="1"/>
  <c r="AC6938" i="1"/>
  <c r="AB6939" i="1"/>
  <c r="AC6939" i="1"/>
  <c r="AB6940" i="1"/>
  <c r="AC6940" i="1"/>
  <c r="AB6941" i="1"/>
  <c r="AC6941" i="1"/>
  <c r="AB6942" i="1"/>
  <c r="AC6942" i="1"/>
  <c r="AB6943" i="1"/>
  <c r="AC6943" i="1"/>
  <c r="AB6944" i="1"/>
  <c r="AC6944" i="1"/>
  <c r="AB6945" i="1"/>
  <c r="AC6945" i="1"/>
  <c r="AB6946" i="1"/>
  <c r="AC6946" i="1"/>
  <c r="AB6947" i="1"/>
  <c r="AC6947" i="1"/>
  <c r="AB6948" i="1"/>
  <c r="AC6948" i="1"/>
  <c r="AB6949" i="1"/>
  <c r="AC6949" i="1"/>
  <c r="AB6950" i="1"/>
  <c r="AC6950" i="1"/>
  <c r="AB6951" i="1"/>
  <c r="AC6951" i="1"/>
  <c r="AB6952" i="1"/>
  <c r="AC6952" i="1"/>
  <c r="AB6953" i="1"/>
  <c r="AC6953" i="1"/>
  <c r="AB6954" i="1"/>
  <c r="AC6954" i="1"/>
  <c r="AB6955" i="1"/>
  <c r="AC6955" i="1"/>
  <c r="AB6956" i="1"/>
  <c r="AC6956" i="1"/>
  <c r="AB6957" i="1"/>
  <c r="AC6957" i="1"/>
  <c r="AB6958" i="1"/>
  <c r="AC6958" i="1"/>
  <c r="AB6959" i="1"/>
  <c r="AC6959" i="1"/>
  <c r="AB6960" i="1"/>
  <c r="AC6960" i="1"/>
  <c r="AB6961" i="1"/>
  <c r="AC6961" i="1"/>
  <c r="AB6962" i="1"/>
  <c r="AC6962" i="1"/>
  <c r="AB6963" i="1"/>
  <c r="AC6963" i="1"/>
  <c r="AB6964" i="1"/>
  <c r="AC6964" i="1"/>
  <c r="AB6965" i="1"/>
  <c r="AC6965" i="1"/>
  <c r="AB6966" i="1"/>
  <c r="AC6966" i="1"/>
  <c r="AB6967" i="1"/>
  <c r="AC6967" i="1"/>
  <c r="AB6968" i="1"/>
  <c r="AC6968" i="1"/>
  <c r="AB6969" i="1"/>
  <c r="AC6969" i="1"/>
  <c r="AB6970" i="1"/>
  <c r="AC6970" i="1"/>
  <c r="AB6971" i="1"/>
  <c r="AC6971" i="1"/>
  <c r="AB6972" i="1"/>
  <c r="AC6972" i="1"/>
  <c r="AB6973" i="1"/>
  <c r="AC6973" i="1"/>
  <c r="AB6974" i="1"/>
  <c r="AC6974" i="1"/>
  <c r="AB6975" i="1"/>
  <c r="AC6975" i="1"/>
  <c r="AB6976" i="1"/>
  <c r="AC6976" i="1"/>
  <c r="AB6977" i="1"/>
  <c r="AC6977" i="1"/>
  <c r="AB6978" i="1"/>
  <c r="AC6978" i="1"/>
  <c r="AB6979" i="1"/>
  <c r="AC6979" i="1"/>
  <c r="AB6980" i="1"/>
  <c r="AC6980" i="1"/>
  <c r="AB6981" i="1"/>
  <c r="AC6981" i="1"/>
  <c r="AB6982" i="1"/>
  <c r="AC6982" i="1"/>
  <c r="AB6983" i="1"/>
  <c r="AC6983" i="1"/>
  <c r="AB6984" i="1"/>
  <c r="AC6984" i="1"/>
  <c r="AB6985" i="1"/>
  <c r="AC6985" i="1"/>
  <c r="AB6986" i="1"/>
  <c r="AC6986" i="1"/>
  <c r="AB6987" i="1"/>
  <c r="AC6987" i="1"/>
  <c r="AB6988" i="1"/>
  <c r="AC6988" i="1"/>
  <c r="AB6989" i="1"/>
  <c r="AC6989" i="1"/>
  <c r="AB6990" i="1"/>
  <c r="AC6990" i="1"/>
  <c r="AB6991" i="1"/>
  <c r="AC6991" i="1"/>
  <c r="AB6992" i="1"/>
  <c r="AC6992" i="1"/>
  <c r="AB6993" i="1"/>
  <c r="AC6993" i="1"/>
  <c r="AB6994" i="1"/>
  <c r="AC6994" i="1"/>
  <c r="AB6995" i="1"/>
  <c r="AC6995" i="1"/>
  <c r="AB6996" i="1"/>
  <c r="AC6996" i="1"/>
  <c r="AB6997" i="1"/>
  <c r="AC6997" i="1"/>
  <c r="AB6998" i="1"/>
  <c r="AC6998" i="1"/>
  <c r="AB6999" i="1"/>
  <c r="AC6999" i="1"/>
  <c r="AB7000" i="1"/>
  <c r="AC7000" i="1"/>
  <c r="AB7001" i="1"/>
  <c r="AC7001" i="1"/>
  <c r="AB7002" i="1"/>
  <c r="AC7002" i="1"/>
  <c r="AB7003" i="1"/>
  <c r="AC7003" i="1"/>
  <c r="AB7004" i="1"/>
  <c r="AC7004" i="1"/>
  <c r="AB7005" i="1"/>
  <c r="AC7005" i="1"/>
  <c r="AB7006" i="1"/>
  <c r="AC7006" i="1"/>
  <c r="AB7007" i="1"/>
  <c r="AC7007" i="1"/>
  <c r="AB7008" i="1"/>
  <c r="AC7008" i="1"/>
  <c r="AB7009" i="1"/>
  <c r="AC7009" i="1"/>
  <c r="AB7010" i="1"/>
  <c r="AC7010" i="1"/>
  <c r="AB7011" i="1"/>
  <c r="AC7011" i="1"/>
  <c r="AB7012" i="1"/>
  <c r="AC7012" i="1"/>
  <c r="AB7013" i="1"/>
  <c r="AC7013" i="1"/>
  <c r="AB7014" i="1"/>
  <c r="AC7014" i="1"/>
  <c r="AB7015" i="1"/>
  <c r="AC7015" i="1"/>
  <c r="AB7016" i="1"/>
  <c r="AC7016" i="1"/>
  <c r="AB7017" i="1"/>
  <c r="AC7017" i="1"/>
  <c r="AB7018" i="1"/>
  <c r="AC7018" i="1"/>
  <c r="AB7019" i="1"/>
  <c r="AC7019" i="1"/>
  <c r="AB7020" i="1"/>
  <c r="AC7020" i="1"/>
  <c r="AB7021" i="1"/>
  <c r="AC7021" i="1"/>
  <c r="AB7022" i="1"/>
  <c r="AC7022" i="1"/>
  <c r="AB7023" i="1"/>
  <c r="AC7023" i="1"/>
  <c r="AB7024" i="1"/>
  <c r="AC7024" i="1"/>
  <c r="AB7025" i="1"/>
  <c r="AC7025" i="1"/>
  <c r="AB7026" i="1"/>
  <c r="AC7026" i="1"/>
  <c r="AB7027" i="1"/>
  <c r="AC7027" i="1"/>
  <c r="AB7028" i="1"/>
  <c r="AC7028" i="1"/>
  <c r="AB7029" i="1"/>
  <c r="AC7029" i="1"/>
  <c r="AB7030" i="1"/>
  <c r="AC7030" i="1"/>
  <c r="AB7031" i="1"/>
  <c r="AC7031" i="1"/>
  <c r="AB7032" i="1"/>
  <c r="AC7032" i="1"/>
  <c r="AB7033" i="1"/>
  <c r="AC7033" i="1"/>
  <c r="AB7034" i="1"/>
  <c r="AC7034" i="1"/>
  <c r="AB7035" i="1"/>
  <c r="AC7035" i="1"/>
  <c r="AB7036" i="1"/>
  <c r="AC7036" i="1"/>
  <c r="AB7037" i="1"/>
  <c r="AC7037" i="1"/>
  <c r="AB7038" i="1"/>
  <c r="AC7038" i="1"/>
  <c r="AB7039" i="1"/>
  <c r="AC7039" i="1"/>
  <c r="AB7040" i="1"/>
  <c r="AC7040" i="1"/>
  <c r="AB7041" i="1"/>
  <c r="AC7041" i="1"/>
  <c r="AB7042" i="1"/>
  <c r="AC7042" i="1"/>
  <c r="AB7043" i="1"/>
  <c r="AC7043" i="1"/>
  <c r="AB7044" i="1"/>
  <c r="AC7044" i="1"/>
  <c r="AB7045" i="1"/>
  <c r="AC7045" i="1"/>
  <c r="AB7046" i="1"/>
  <c r="AC7046" i="1"/>
  <c r="AB7047" i="1"/>
  <c r="AC7047" i="1"/>
  <c r="AB7048" i="1"/>
  <c r="AC7048" i="1"/>
  <c r="AB7049" i="1"/>
  <c r="AC7049" i="1"/>
  <c r="AB7050" i="1"/>
  <c r="AC7050" i="1"/>
  <c r="AB7051" i="1"/>
  <c r="AC7051" i="1"/>
  <c r="AB7052" i="1"/>
  <c r="AC7052" i="1"/>
  <c r="AB7053" i="1"/>
  <c r="AC7053" i="1"/>
  <c r="AB7054" i="1"/>
  <c r="AC7054" i="1"/>
  <c r="AB7055" i="1"/>
  <c r="AC7055" i="1"/>
  <c r="AB7056" i="1"/>
  <c r="AC7056" i="1"/>
  <c r="AB7057" i="1"/>
  <c r="AC7057" i="1"/>
  <c r="AB7058" i="1"/>
  <c r="AC7058" i="1"/>
  <c r="AB7059" i="1"/>
  <c r="AC7059" i="1"/>
  <c r="AB7060" i="1"/>
  <c r="AC7060" i="1"/>
  <c r="AB7061" i="1"/>
  <c r="AC7061" i="1"/>
  <c r="AB7062" i="1"/>
  <c r="AC7062" i="1"/>
  <c r="AB7063" i="1"/>
  <c r="AC7063" i="1"/>
  <c r="AB7064" i="1"/>
  <c r="AC7064" i="1"/>
  <c r="AB7065" i="1"/>
  <c r="AC7065" i="1"/>
  <c r="AB7066" i="1"/>
  <c r="AC7066" i="1"/>
  <c r="AB7067" i="1"/>
  <c r="AC7067" i="1"/>
  <c r="AB7068" i="1"/>
  <c r="AC7068" i="1"/>
  <c r="AB7069" i="1"/>
  <c r="AC7069" i="1"/>
  <c r="AB7070" i="1"/>
  <c r="AC7070" i="1"/>
  <c r="AB7071" i="1"/>
  <c r="AC7071" i="1"/>
  <c r="AB7072" i="1"/>
  <c r="AC7072" i="1"/>
  <c r="AB7073" i="1"/>
  <c r="AC7073" i="1"/>
  <c r="AB7074" i="1"/>
  <c r="AC7074" i="1"/>
  <c r="AB7075" i="1"/>
  <c r="AC7075" i="1"/>
  <c r="AB7076" i="1"/>
  <c r="AC7076" i="1"/>
  <c r="AB7077" i="1"/>
  <c r="AC7077" i="1"/>
  <c r="AB7078" i="1"/>
  <c r="AC7078" i="1"/>
  <c r="AB7079" i="1"/>
  <c r="AC7079" i="1"/>
  <c r="AB7080" i="1"/>
  <c r="AC7080" i="1"/>
  <c r="AB7081" i="1"/>
  <c r="AC7081" i="1"/>
  <c r="AB7082" i="1"/>
  <c r="AC7082" i="1"/>
  <c r="AB7083" i="1"/>
  <c r="AC7083" i="1"/>
  <c r="AB7084" i="1"/>
  <c r="AC7084" i="1"/>
  <c r="AB7085" i="1"/>
  <c r="AC7085" i="1"/>
  <c r="AB7086" i="1"/>
  <c r="AC7086" i="1"/>
  <c r="AB7087" i="1"/>
  <c r="AC7087" i="1"/>
  <c r="AB7088" i="1"/>
  <c r="AC7088" i="1"/>
  <c r="AB7089" i="1"/>
  <c r="AC7089" i="1"/>
  <c r="AB7090" i="1"/>
  <c r="AC7090" i="1"/>
  <c r="AB7091" i="1"/>
  <c r="AC7091" i="1"/>
  <c r="AB7092" i="1"/>
  <c r="AC7092" i="1"/>
  <c r="AB7093" i="1"/>
  <c r="AC7093" i="1"/>
  <c r="AB7094" i="1"/>
  <c r="AC7094" i="1"/>
  <c r="AB7095" i="1"/>
  <c r="AC7095" i="1"/>
  <c r="AB7096" i="1"/>
  <c r="AC7096" i="1"/>
  <c r="AB7097" i="1"/>
  <c r="AC7097" i="1"/>
  <c r="AB7098" i="1"/>
  <c r="AC7098" i="1"/>
  <c r="AB7099" i="1"/>
  <c r="AC7099" i="1"/>
  <c r="AB7100" i="1"/>
  <c r="AC7100" i="1"/>
  <c r="AB7101" i="1"/>
  <c r="AC7101" i="1"/>
  <c r="AB7102" i="1"/>
  <c r="AC7102" i="1"/>
  <c r="AB7103" i="1"/>
  <c r="AC7103" i="1"/>
  <c r="AB7104" i="1"/>
  <c r="AC7104" i="1"/>
  <c r="AB7105" i="1"/>
  <c r="AC7105" i="1"/>
  <c r="AB7106" i="1"/>
  <c r="AC7106" i="1"/>
  <c r="AB7107" i="1"/>
  <c r="AC7107" i="1"/>
  <c r="AB7108" i="1"/>
  <c r="AC7108" i="1"/>
  <c r="AB7109" i="1"/>
  <c r="AC7109" i="1"/>
  <c r="AB7110" i="1"/>
  <c r="AC7110" i="1"/>
  <c r="AB7111" i="1"/>
  <c r="AC7111" i="1"/>
  <c r="AB7112" i="1"/>
  <c r="AC7112" i="1"/>
  <c r="AB7113" i="1"/>
  <c r="AC7113" i="1"/>
  <c r="AB7114" i="1"/>
  <c r="AC7114" i="1"/>
  <c r="AB7115" i="1"/>
  <c r="AC7115" i="1"/>
  <c r="AB7116" i="1"/>
  <c r="AC7116" i="1"/>
  <c r="AB7117" i="1"/>
  <c r="AC7117" i="1"/>
  <c r="AB7118" i="1"/>
  <c r="AC7118" i="1"/>
  <c r="AB7119" i="1"/>
  <c r="AC7119" i="1"/>
  <c r="AB7120" i="1"/>
  <c r="AC7120" i="1"/>
  <c r="AB7121" i="1"/>
  <c r="AC7121" i="1"/>
  <c r="AB7122" i="1"/>
  <c r="AC7122" i="1"/>
  <c r="AB7123" i="1"/>
  <c r="AC7123" i="1"/>
  <c r="AB7124" i="1"/>
  <c r="AC7124" i="1"/>
  <c r="AB7125" i="1"/>
  <c r="AC7125" i="1"/>
  <c r="AB7126" i="1"/>
  <c r="AC7126" i="1"/>
  <c r="AB7127" i="1"/>
  <c r="AC7127" i="1"/>
  <c r="AB7128" i="1"/>
  <c r="AC7128" i="1"/>
  <c r="AB7129" i="1"/>
  <c r="AC7129" i="1"/>
  <c r="AB7130" i="1"/>
  <c r="AC7130" i="1"/>
  <c r="AB7131" i="1"/>
  <c r="AC7131" i="1"/>
  <c r="AB7132" i="1"/>
  <c r="AC7132" i="1"/>
  <c r="AB7133" i="1"/>
  <c r="AC7133" i="1"/>
  <c r="AB7134" i="1"/>
  <c r="AC7134" i="1"/>
  <c r="AB7135" i="1"/>
  <c r="AC7135" i="1"/>
  <c r="AB7136" i="1"/>
  <c r="AC7136" i="1"/>
  <c r="AB7137" i="1"/>
  <c r="AC7137" i="1"/>
  <c r="AB7138" i="1"/>
  <c r="AC7138" i="1"/>
  <c r="AB7139" i="1"/>
  <c r="AC7139" i="1"/>
  <c r="AB7140" i="1"/>
  <c r="AC7140" i="1"/>
  <c r="AB7141" i="1"/>
  <c r="AC7141" i="1"/>
  <c r="AB7142" i="1"/>
  <c r="AC7142" i="1"/>
  <c r="AB7143" i="1"/>
  <c r="AC7143" i="1"/>
  <c r="AB7144" i="1"/>
  <c r="AC7144" i="1"/>
  <c r="AB7145" i="1"/>
  <c r="AC7145" i="1"/>
  <c r="AB7146" i="1"/>
  <c r="AC7146" i="1"/>
  <c r="AB7147" i="1"/>
  <c r="AC7147" i="1"/>
  <c r="AB7148" i="1"/>
  <c r="AC7148" i="1"/>
  <c r="AB7149" i="1"/>
  <c r="AC7149" i="1"/>
  <c r="AB7150" i="1"/>
  <c r="AC7150" i="1"/>
  <c r="AB7151" i="1"/>
  <c r="AC7151" i="1"/>
  <c r="AB7152" i="1"/>
  <c r="AC7152" i="1"/>
  <c r="AB7153" i="1"/>
  <c r="AC7153" i="1"/>
  <c r="AB7154" i="1"/>
  <c r="AC7154" i="1"/>
  <c r="AB7155" i="1"/>
  <c r="AC7155" i="1"/>
  <c r="AB7156" i="1"/>
  <c r="AC7156" i="1"/>
  <c r="AB7157" i="1"/>
  <c r="AC7157" i="1"/>
  <c r="AB7158" i="1"/>
  <c r="AC7158" i="1"/>
  <c r="AB7159" i="1"/>
  <c r="AC7159" i="1"/>
  <c r="AB7160" i="1"/>
  <c r="AC7160" i="1"/>
  <c r="AB7161" i="1"/>
  <c r="AC7161" i="1"/>
  <c r="AB7162" i="1"/>
  <c r="AC7162" i="1"/>
  <c r="AB7163" i="1"/>
  <c r="AC7163" i="1"/>
  <c r="AB7164" i="1"/>
  <c r="AC7164" i="1"/>
  <c r="AB7165" i="1"/>
  <c r="AC7165" i="1"/>
  <c r="AB7166" i="1"/>
  <c r="AC7166" i="1"/>
  <c r="AB7167" i="1"/>
  <c r="AC7167" i="1"/>
  <c r="AB7168" i="1"/>
  <c r="AC7168" i="1"/>
  <c r="AB7169" i="1"/>
  <c r="AC7169" i="1"/>
  <c r="AB7170" i="1"/>
  <c r="AC7170" i="1"/>
  <c r="AB7171" i="1"/>
  <c r="AC7171" i="1"/>
  <c r="AB7172" i="1"/>
  <c r="AC7172" i="1"/>
  <c r="AB7173" i="1"/>
  <c r="AC7173" i="1"/>
  <c r="AB7174" i="1"/>
  <c r="AC7174" i="1"/>
  <c r="AB7175" i="1"/>
  <c r="AC7175" i="1"/>
  <c r="AB7176" i="1"/>
  <c r="AC7176" i="1"/>
  <c r="AB7177" i="1"/>
  <c r="AC7177" i="1"/>
  <c r="AB7178" i="1"/>
  <c r="AC7178" i="1"/>
  <c r="AB7179" i="1"/>
  <c r="AC7179" i="1"/>
  <c r="AB7180" i="1"/>
  <c r="AC7180" i="1"/>
  <c r="AB7181" i="1"/>
  <c r="AC7181" i="1"/>
  <c r="AB7182" i="1"/>
  <c r="AC7182" i="1"/>
  <c r="AB7183" i="1"/>
  <c r="AC7183" i="1"/>
  <c r="AB7184" i="1"/>
  <c r="AC7184" i="1"/>
  <c r="AB7185" i="1"/>
  <c r="AC7185" i="1"/>
  <c r="AB7186" i="1"/>
  <c r="AC7186" i="1"/>
  <c r="AB7187" i="1"/>
  <c r="AC7187" i="1"/>
  <c r="AB7188" i="1"/>
  <c r="AC7188" i="1"/>
  <c r="AB7189" i="1"/>
  <c r="AC7189" i="1"/>
  <c r="AB7190" i="1"/>
  <c r="AC7190" i="1"/>
  <c r="AB7191" i="1"/>
  <c r="AC7191" i="1"/>
  <c r="AB7192" i="1"/>
  <c r="AC7192" i="1"/>
  <c r="AB7193" i="1"/>
  <c r="AC7193" i="1"/>
  <c r="AB7194" i="1"/>
  <c r="AC7194" i="1"/>
  <c r="AB7195" i="1"/>
  <c r="AC7195" i="1"/>
  <c r="AB7196" i="1"/>
  <c r="AC7196" i="1"/>
  <c r="AB7197" i="1"/>
  <c r="AC7197" i="1"/>
  <c r="AB7198" i="1"/>
  <c r="AC7198" i="1"/>
  <c r="AB7199" i="1"/>
  <c r="AC7199" i="1"/>
  <c r="AB7200" i="1"/>
  <c r="AC7200" i="1"/>
  <c r="AB7201" i="1"/>
  <c r="AC7201" i="1"/>
  <c r="AB7202" i="1"/>
  <c r="AC7202" i="1"/>
  <c r="AB7203" i="1"/>
  <c r="AC7203" i="1"/>
  <c r="AB7204" i="1"/>
  <c r="AC7204" i="1"/>
  <c r="AB7205" i="1"/>
  <c r="AC7205" i="1"/>
  <c r="AB7206" i="1"/>
  <c r="AC7206" i="1"/>
  <c r="AB7207" i="1"/>
  <c r="AC7207" i="1"/>
  <c r="AB7208" i="1"/>
  <c r="AC7208" i="1"/>
  <c r="AB7209" i="1"/>
  <c r="AC7209" i="1"/>
  <c r="AB7210" i="1"/>
  <c r="AC7210" i="1"/>
  <c r="AB7211" i="1"/>
  <c r="AC7211" i="1"/>
  <c r="AB7212" i="1"/>
  <c r="AC7212" i="1"/>
  <c r="AB7213" i="1"/>
  <c r="AC7213" i="1"/>
  <c r="AB7214" i="1"/>
  <c r="AC7214" i="1"/>
  <c r="AB7215" i="1"/>
  <c r="AC7215" i="1"/>
  <c r="AB7216" i="1"/>
  <c r="AC7216" i="1"/>
  <c r="AB7217" i="1"/>
  <c r="AC7217" i="1"/>
  <c r="AB7218" i="1"/>
  <c r="AC7218" i="1"/>
  <c r="AB7219" i="1"/>
  <c r="AC7219" i="1"/>
  <c r="AB7220" i="1"/>
  <c r="AC7220" i="1"/>
  <c r="AB7221" i="1"/>
  <c r="AC7221" i="1"/>
  <c r="AB7222" i="1"/>
  <c r="AC7222" i="1"/>
  <c r="AB7223" i="1"/>
  <c r="AC7223" i="1"/>
  <c r="AB7224" i="1"/>
  <c r="AC7224" i="1"/>
  <c r="AB7225" i="1"/>
  <c r="AC7225" i="1"/>
  <c r="AB7226" i="1"/>
  <c r="AC7226" i="1"/>
  <c r="AB7227" i="1"/>
  <c r="AC7227" i="1"/>
  <c r="AB7228" i="1"/>
  <c r="AC7228" i="1"/>
  <c r="AB7229" i="1"/>
  <c r="AC7229" i="1"/>
  <c r="AB7230" i="1"/>
  <c r="AC7230" i="1"/>
  <c r="AB7231" i="1"/>
  <c r="AC7231" i="1"/>
  <c r="AB7232" i="1"/>
  <c r="AC7232" i="1"/>
  <c r="AB7233" i="1"/>
  <c r="AC7233" i="1"/>
  <c r="AB7234" i="1"/>
  <c r="AC7234" i="1"/>
  <c r="AB7235" i="1"/>
  <c r="AC7235" i="1"/>
  <c r="AB7236" i="1"/>
  <c r="AC7236" i="1"/>
  <c r="AB7237" i="1"/>
  <c r="AC7237" i="1"/>
  <c r="AB7238" i="1"/>
  <c r="AC7238" i="1"/>
  <c r="AB7239" i="1"/>
  <c r="AC7239" i="1"/>
  <c r="AB7240" i="1"/>
  <c r="AC7240" i="1"/>
  <c r="AB7241" i="1"/>
  <c r="AC7241" i="1"/>
  <c r="AB7242" i="1"/>
  <c r="AC7242" i="1"/>
  <c r="AB7243" i="1"/>
  <c r="AC7243" i="1"/>
  <c r="AB7244" i="1"/>
  <c r="AC7244" i="1"/>
  <c r="AB7245" i="1"/>
  <c r="AC7245" i="1"/>
  <c r="AB7246" i="1"/>
  <c r="AC7246" i="1"/>
  <c r="AB7247" i="1"/>
  <c r="AC7247" i="1"/>
  <c r="AB7248" i="1"/>
  <c r="AC7248" i="1"/>
  <c r="AB7249" i="1"/>
  <c r="AC7249" i="1"/>
  <c r="AB7250" i="1"/>
  <c r="AC7250" i="1"/>
  <c r="AB7251" i="1"/>
  <c r="AC7251" i="1"/>
  <c r="AB7252" i="1"/>
  <c r="AC7252" i="1"/>
  <c r="AB7253" i="1"/>
  <c r="AC7253" i="1"/>
  <c r="AB7254" i="1"/>
  <c r="AC7254" i="1"/>
  <c r="AB7255" i="1"/>
  <c r="AC7255" i="1"/>
  <c r="AB7256" i="1"/>
  <c r="AC7256" i="1"/>
  <c r="AB7257" i="1"/>
  <c r="AC7257" i="1"/>
  <c r="AB7258" i="1"/>
  <c r="AC7258" i="1"/>
  <c r="AB7259" i="1"/>
  <c r="AC7259" i="1"/>
  <c r="AB7260" i="1"/>
  <c r="AC7260" i="1"/>
  <c r="AB7261" i="1"/>
  <c r="AC7261" i="1"/>
  <c r="AB7262" i="1"/>
  <c r="AC7262" i="1"/>
  <c r="AB7263" i="1"/>
  <c r="AC7263" i="1"/>
  <c r="AB7264" i="1"/>
  <c r="AC7264" i="1"/>
  <c r="AB7265" i="1"/>
  <c r="AC7265" i="1"/>
  <c r="AB7266" i="1"/>
  <c r="AC7266" i="1"/>
  <c r="AB7267" i="1"/>
  <c r="AC7267" i="1"/>
  <c r="AB7268" i="1"/>
  <c r="AC7268" i="1"/>
  <c r="AB7269" i="1"/>
  <c r="AC7269" i="1"/>
  <c r="AB7270" i="1"/>
  <c r="AC7270" i="1"/>
  <c r="AB7271" i="1"/>
  <c r="AC7271" i="1"/>
  <c r="AB7272" i="1"/>
  <c r="AC7272" i="1"/>
  <c r="AB7273" i="1"/>
  <c r="AC7273" i="1"/>
  <c r="AB7274" i="1"/>
  <c r="AC7274" i="1"/>
  <c r="AB7275" i="1"/>
  <c r="AC7275" i="1"/>
  <c r="AB7276" i="1"/>
  <c r="AC7276" i="1"/>
  <c r="AB7277" i="1"/>
  <c r="AC7277" i="1"/>
  <c r="AB7278" i="1"/>
  <c r="AC7278" i="1"/>
  <c r="AB7279" i="1"/>
  <c r="AC7279" i="1"/>
  <c r="AB7280" i="1"/>
  <c r="AC7280" i="1"/>
  <c r="AB7281" i="1"/>
  <c r="AC7281" i="1"/>
  <c r="AB7282" i="1"/>
  <c r="AC7282" i="1"/>
  <c r="AB7283" i="1"/>
  <c r="AC7283" i="1"/>
  <c r="AB7284" i="1"/>
  <c r="AC7284" i="1"/>
  <c r="AB7285" i="1"/>
  <c r="AC7285" i="1"/>
  <c r="AB7286" i="1"/>
  <c r="AC7286" i="1"/>
  <c r="AB7287" i="1"/>
  <c r="AC7287" i="1"/>
  <c r="AB7288" i="1"/>
  <c r="AC7288" i="1"/>
  <c r="AB7289" i="1"/>
  <c r="AC7289" i="1"/>
  <c r="AB7290" i="1"/>
  <c r="AC7290" i="1"/>
  <c r="AB7291" i="1"/>
  <c r="AC7291" i="1"/>
  <c r="AB7292" i="1"/>
  <c r="AC7292" i="1"/>
  <c r="AB7293" i="1"/>
  <c r="AC7293" i="1"/>
  <c r="AB7294" i="1"/>
  <c r="AC7294" i="1"/>
  <c r="AB7295" i="1"/>
  <c r="AC7295" i="1"/>
  <c r="AB7296" i="1"/>
  <c r="AC7296" i="1"/>
  <c r="AB7297" i="1"/>
  <c r="AC7297" i="1"/>
  <c r="AB7298" i="1"/>
  <c r="AC7298" i="1"/>
  <c r="AB7299" i="1"/>
  <c r="AC7299" i="1"/>
  <c r="AB7300" i="1"/>
  <c r="AC7300" i="1"/>
  <c r="AB7301" i="1"/>
  <c r="AC7301" i="1"/>
  <c r="AB7302" i="1"/>
  <c r="AC7302" i="1"/>
  <c r="AB7303" i="1"/>
  <c r="AC7303" i="1"/>
  <c r="AB7304" i="1"/>
  <c r="AC7304" i="1"/>
  <c r="AB7305" i="1"/>
  <c r="AC7305" i="1"/>
  <c r="AB7306" i="1"/>
  <c r="AC7306" i="1"/>
  <c r="AB7307" i="1"/>
  <c r="AC7307" i="1"/>
  <c r="AB7308" i="1"/>
  <c r="AC7308" i="1"/>
  <c r="AB7309" i="1"/>
  <c r="AC7309" i="1"/>
  <c r="AB7310" i="1"/>
  <c r="AC7310" i="1"/>
  <c r="AB7311" i="1"/>
  <c r="AC7311" i="1"/>
  <c r="AB7312" i="1"/>
  <c r="AC7312" i="1"/>
  <c r="AB7313" i="1"/>
  <c r="AC7313" i="1"/>
  <c r="AB7314" i="1"/>
  <c r="AC7314" i="1"/>
  <c r="AB7315" i="1"/>
  <c r="AC7315" i="1"/>
  <c r="AB7316" i="1"/>
  <c r="AC7316" i="1"/>
  <c r="AB7317" i="1"/>
  <c r="AC7317" i="1"/>
  <c r="AB7318" i="1"/>
  <c r="AC7318" i="1"/>
  <c r="AB7319" i="1"/>
  <c r="AC7319" i="1"/>
  <c r="AB7320" i="1"/>
  <c r="AC7320" i="1"/>
  <c r="AB7321" i="1"/>
  <c r="AC7321" i="1"/>
  <c r="AB7322" i="1"/>
  <c r="AC7322" i="1"/>
  <c r="AB7323" i="1"/>
  <c r="AC7323" i="1"/>
  <c r="AB7324" i="1"/>
  <c r="AC7324" i="1"/>
  <c r="AB7325" i="1"/>
  <c r="AC7325" i="1"/>
  <c r="AB7326" i="1"/>
  <c r="AC7326" i="1"/>
  <c r="AB7327" i="1"/>
  <c r="AC7327" i="1"/>
  <c r="AB7328" i="1"/>
  <c r="AC7328" i="1"/>
  <c r="AB7329" i="1"/>
  <c r="AC7329" i="1"/>
  <c r="AB7330" i="1"/>
  <c r="AC7330" i="1"/>
  <c r="AB7331" i="1"/>
  <c r="AC7331" i="1"/>
  <c r="AB7332" i="1"/>
  <c r="AC7332" i="1"/>
  <c r="AB7333" i="1"/>
  <c r="AC7333" i="1"/>
  <c r="AB7334" i="1"/>
  <c r="AC7334" i="1"/>
  <c r="AB7335" i="1"/>
  <c r="AC7335" i="1"/>
  <c r="AB7336" i="1"/>
  <c r="AC7336" i="1"/>
  <c r="AB7337" i="1"/>
  <c r="AC7337" i="1"/>
  <c r="AB7338" i="1"/>
  <c r="AC7338" i="1"/>
  <c r="AB7339" i="1"/>
  <c r="AC7339" i="1"/>
  <c r="AB7340" i="1"/>
  <c r="AC7340" i="1"/>
  <c r="AB7341" i="1"/>
  <c r="AC7341" i="1"/>
  <c r="AB7342" i="1"/>
  <c r="AC7342" i="1"/>
  <c r="AB7343" i="1"/>
  <c r="AC7343" i="1"/>
  <c r="AB7344" i="1"/>
  <c r="AC7344" i="1"/>
  <c r="AB7345" i="1"/>
  <c r="AC7345" i="1"/>
  <c r="AB7346" i="1"/>
  <c r="AC7346" i="1"/>
  <c r="AB7347" i="1"/>
  <c r="AC7347" i="1"/>
  <c r="AB7348" i="1"/>
  <c r="AC7348" i="1"/>
  <c r="AB7349" i="1"/>
  <c r="AC7349" i="1"/>
  <c r="AB7350" i="1"/>
  <c r="AC7350" i="1"/>
  <c r="AB7351" i="1"/>
  <c r="AC7351" i="1"/>
  <c r="AB7352" i="1"/>
  <c r="AC7352" i="1"/>
  <c r="AB7353" i="1"/>
  <c r="AC7353" i="1"/>
  <c r="AB7354" i="1"/>
  <c r="AC7354" i="1"/>
  <c r="AB7355" i="1"/>
  <c r="AC7355" i="1"/>
  <c r="AB7356" i="1"/>
  <c r="AC7356" i="1"/>
  <c r="AB7357" i="1"/>
  <c r="AC7357" i="1"/>
  <c r="AB7358" i="1"/>
  <c r="AC7358" i="1"/>
  <c r="AB7359" i="1"/>
  <c r="AC7359" i="1"/>
  <c r="AB7360" i="1"/>
  <c r="AC7360" i="1"/>
  <c r="AB7361" i="1"/>
  <c r="AC7361" i="1"/>
  <c r="AB7362" i="1"/>
  <c r="AC7362" i="1"/>
  <c r="AB7363" i="1"/>
  <c r="AC7363" i="1"/>
  <c r="AB7364" i="1"/>
  <c r="AC7364" i="1"/>
  <c r="AB7365" i="1"/>
  <c r="AC7365" i="1"/>
  <c r="AB7366" i="1"/>
  <c r="AC7366" i="1"/>
  <c r="AB7367" i="1"/>
  <c r="AC7367" i="1"/>
  <c r="AB7368" i="1"/>
  <c r="AC7368" i="1"/>
  <c r="AB7369" i="1"/>
  <c r="AC7369" i="1"/>
  <c r="AB7370" i="1"/>
  <c r="AC7370" i="1"/>
  <c r="AB7371" i="1"/>
  <c r="AC7371" i="1"/>
  <c r="AB7372" i="1"/>
  <c r="AC7372" i="1"/>
  <c r="AB7373" i="1"/>
  <c r="AC7373" i="1"/>
  <c r="AB7374" i="1"/>
  <c r="AC7374" i="1"/>
  <c r="AB7375" i="1"/>
  <c r="AC7375" i="1"/>
  <c r="AB7376" i="1"/>
  <c r="AC7376" i="1"/>
  <c r="AB7377" i="1"/>
  <c r="AC7377" i="1"/>
  <c r="AB7378" i="1"/>
  <c r="AC7378" i="1"/>
  <c r="AB7379" i="1"/>
  <c r="AC7379" i="1"/>
  <c r="AB7380" i="1"/>
  <c r="AC7380" i="1"/>
  <c r="AB7381" i="1"/>
  <c r="AC7381" i="1"/>
  <c r="AB7382" i="1"/>
  <c r="AC7382" i="1"/>
  <c r="AB7383" i="1"/>
  <c r="AC7383" i="1"/>
  <c r="AB7384" i="1"/>
  <c r="AC7384" i="1"/>
  <c r="AB7385" i="1"/>
  <c r="AC7385" i="1"/>
  <c r="AB7386" i="1"/>
  <c r="AC7386" i="1"/>
  <c r="AB7387" i="1"/>
  <c r="AC7387" i="1"/>
  <c r="AB7388" i="1"/>
  <c r="AC7388" i="1"/>
  <c r="AB7389" i="1"/>
  <c r="AC7389" i="1"/>
  <c r="AB7390" i="1"/>
  <c r="AC7390" i="1"/>
  <c r="AB7391" i="1"/>
  <c r="AC7391" i="1"/>
  <c r="AB7392" i="1"/>
  <c r="AC7392" i="1"/>
  <c r="AB7393" i="1"/>
  <c r="AC7393" i="1"/>
  <c r="AB7394" i="1"/>
  <c r="AC7394" i="1"/>
  <c r="AB7395" i="1"/>
  <c r="AC7395" i="1"/>
  <c r="AB7396" i="1"/>
  <c r="AC7396" i="1"/>
  <c r="AB7397" i="1"/>
  <c r="AC7397" i="1"/>
  <c r="AB7398" i="1"/>
  <c r="AC7398" i="1"/>
  <c r="AB7399" i="1"/>
  <c r="AC7399" i="1"/>
  <c r="AB7400" i="1"/>
  <c r="AC7400" i="1"/>
  <c r="AB7401" i="1"/>
  <c r="AC7401" i="1"/>
  <c r="AB7402" i="1"/>
  <c r="AC7402" i="1"/>
  <c r="AB7403" i="1"/>
  <c r="AC7403" i="1"/>
  <c r="AB7404" i="1"/>
  <c r="AC7404" i="1"/>
  <c r="AB7405" i="1"/>
  <c r="AC7405" i="1"/>
  <c r="AB7406" i="1"/>
  <c r="AC7406" i="1"/>
  <c r="AB7407" i="1"/>
  <c r="AC7407" i="1"/>
  <c r="AB7408" i="1"/>
  <c r="AC7408" i="1"/>
  <c r="AB7409" i="1"/>
  <c r="AC7409" i="1"/>
  <c r="AB7410" i="1"/>
  <c r="AC7410" i="1"/>
  <c r="AB7411" i="1"/>
  <c r="AC7411" i="1"/>
  <c r="AB7412" i="1"/>
  <c r="AC7412" i="1"/>
  <c r="AB7413" i="1"/>
  <c r="AC7413" i="1"/>
  <c r="AB7414" i="1"/>
  <c r="AC7414" i="1"/>
  <c r="AB7415" i="1"/>
  <c r="AC7415" i="1"/>
  <c r="AB7416" i="1"/>
  <c r="AC7416" i="1"/>
  <c r="AB7417" i="1"/>
  <c r="AC7417" i="1"/>
  <c r="AB7418" i="1"/>
  <c r="AC7418" i="1"/>
  <c r="AB7419" i="1"/>
  <c r="AC7419" i="1"/>
  <c r="AB7420" i="1"/>
  <c r="AC7420" i="1"/>
  <c r="AB7421" i="1"/>
  <c r="AC7421" i="1"/>
  <c r="AB7422" i="1"/>
  <c r="AC7422" i="1"/>
  <c r="AB7423" i="1"/>
  <c r="AC7423" i="1"/>
  <c r="AB7424" i="1"/>
  <c r="AC7424" i="1"/>
  <c r="AB7425" i="1"/>
  <c r="AC7425" i="1"/>
  <c r="AB7426" i="1"/>
  <c r="AC7426" i="1"/>
  <c r="AB7427" i="1"/>
  <c r="AC7427" i="1"/>
  <c r="AB7428" i="1"/>
  <c r="AC7428" i="1"/>
  <c r="AB7429" i="1"/>
  <c r="AC7429" i="1"/>
  <c r="AB7430" i="1"/>
  <c r="AC7430" i="1"/>
  <c r="AB7431" i="1"/>
  <c r="AC7431" i="1"/>
  <c r="AB7432" i="1"/>
  <c r="AC7432" i="1"/>
  <c r="AB7433" i="1"/>
  <c r="AC7433" i="1"/>
  <c r="AB7434" i="1"/>
  <c r="AC7434" i="1"/>
  <c r="AB7435" i="1"/>
  <c r="AC7435" i="1"/>
  <c r="AB7436" i="1"/>
  <c r="AC7436" i="1"/>
  <c r="AB7437" i="1"/>
  <c r="AC7437" i="1"/>
  <c r="AB7438" i="1"/>
  <c r="AC7438" i="1"/>
  <c r="AB7439" i="1"/>
  <c r="AC7439" i="1"/>
  <c r="AB7440" i="1"/>
  <c r="AC7440" i="1"/>
  <c r="AB7441" i="1"/>
  <c r="AC7441" i="1"/>
  <c r="AB7442" i="1"/>
  <c r="AC7442" i="1"/>
  <c r="AB7443" i="1"/>
  <c r="AC7443" i="1"/>
  <c r="AB7444" i="1"/>
  <c r="AC7444" i="1"/>
  <c r="AB7445" i="1"/>
  <c r="AC7445" i="1"/>
  <c r="AB7446" i="1"/>
  <c r="AC7446" i="1"/>
  <c r="AB7447" i="1"/>
  <c r="AC7447" i="1"/>
  <c r="AB7448" i="1"/>
  <c r="AC7448" i="1"/>
  <c r="AB7449" i="1"/>
  <c r="AC7449" i="1"/>
  <c r="AB7450" i="1"/>
  <c r="AC7450" i="1"/>
  <c r="AB7451" i="1"/>
  <c r="AC7451" i="1"/>
  <c r="AB7452" i="1"/>
  <c r="AC7452" i="1"/>
  <c r="AB7453" i="1"/>
  <c r="AC7453" i="1"/>
  <c r="AB7454" i="1"/>
  <c r="AC7454" i="1"/>
  <c r="AB7455" i="1"/>
  <c r="AC7455" i="1"/>
  <c r="AB7456" i="1"/>
  <c r="AC7456" i="1"/>
  <c r="AB7457" i="1"/>
  <c r="AC7457" i="1"/>
  <c r="AB7458" i="1"/>
  <c r="AC7458" i="1"/>
  <c r="AB7459" i="1"/>
  <c r="AC7459" i="1"/>
  <c r="AB7460" i="1"/>
  <c r="AC7460" i="1"/>
  <c r="AB7461" i="1"/>
  <c r="AC7461" i="1"/>
  <c r="AB7462" i="1"/>
  <c r="AC7462" i="1"/>
  <c r="AB7463" i="1"/>
  <c r="AC7463" i="1"/>
  <c r="AB7464" i="1"/>
  <c r="AC7464" i="1"/>
  <c r="AB7465" i="1"/>
  <c r="AC7465" i="1"/>
  <c r="AB7466" i="1"/>
  <c r="AC7466" i="1"/>
  <c r="AB7467" i="1"/>
  <c r="AC7467" i="1"/>
  <c r="AB7468" i="1"/>
  <c r="AC7468" i="1"/>
  <c r="AB7469" i="1"/>
  <c r="AC7469" i="1"/>
  <c r="AB7470" i="1"/>
  <c r="AC7470" i="1"/>
  <c r="AB7471" i="1"/>
  <c r="AC7471" i="1"/>
  <c r="AB7472" i="1"/>
  <c r="AC7472" i="1"/>
  <c r="AB7473" i="1"/>
  <c r="AC7473" i="1"/>
  <c r="AB7474" i="1"/>
  <c r="AC7474" i="1"/>
  <c r="AB7475" i="1"/>
  <c r="AC7475" i="1"/>
  <c r="AB7476" i="1"/>
  <c r="AC7476" i="1"/>
  <c r="AB7477" i="1"/>
  <c r="AC7477" i="1"/>
  <c r="AB7478" i="1"/>
  <c r="AC7478" i="1"/>
  <c r="AB7479" i="1"/>
  <c r="AC7479" i="1"/>
  <c r="AB7480" i="1"/>
  <c r="AC7480" i="1"/>
  <c r="AB7481" i="1"/>
  <c r="AC7481" i="1"/>
  <c r="AB7482" i="1"/>
  <c r="AC7482" i="1"/>
  <c r="AB7483" i="1"/>
  <c r="AC7483" i="1"/>
  <c r="AB7484" i="1"/>
  <c r="AC7484" i="1"/>
  <c r="AB7485" i="1"/>
  <c r="AC7485" i="1"/>
  <c r="AB7486" i="1"/>
  <c r="AC7486" i="1"/>
  <c r="AB7487" i="1"/>
  <c r="AC7487" i="1"/>
  <c r="AB7488" i="1"/>
  <c r="AC7488" i="1"/>
  <c r="AB7489" i="1"/>
  <c r="AC7489" i="1"/>
  <c r="AB7490" i="1"/>
  <c r="AC7490" i="1"/>
  <c r="AB7491" i="1"/>
  <c r="AC7491" i="1"/>
  <c r="AB7492" i="1"/>
  <c r="AC7492" i="1"/>
  <c r="AB7493" i="1"/>
  <c r="AC7493" i="1"/>
  <c r="AB7494" i="1"/>
  <c r="AC7494" i="1"/>
  <c r="AB7495" i="1"/>
  <c r="AC7495" i="1"/>
  <c r="AB7496" i="1"/>
  <c r="AC7496" i="1"/>
  <c r="AB7497" i="1"/>
  <c r="AC7497" i="1"/>
  <c r="AB7498" i="1"/>
  <c r="AC7498" i="1"/>
  <c r="AB7499" i="1"/>
  <c r="AC7499" i="1"/>
  <c r="AB7500" i="1"/>
  <c r="AC7500" i="1"/>
  <c r="AB7501" i="1"/>
  <c r="AC7501" i="1"/>
  <c r="AB7502" i="1"/>
  <c r="AC7502" i="1"/>
  <c r="AB7503" i="1"/>
  <c r="AC7503" i="1"/>
  <c r="AB7504" i="1"/>
  <c r="AC7504" i="1"/>
  <c r="AB7505" i="1"/>
  <c r="AC7505" i="1"/>
  <c r="AB7506" i="1"/>
  <c r="AC7506" i="1"/>
  <c r="AB7507" i="1"/>
  <c r="AC7507" i="1"/>
  <c r="AB7508" i="1"/>
  <c r="AC7508" i="1"/>
  <c r="AB7509" i="1"/>
  <c r="AC7509" i="1"/>
  <c r="AB7510" i="1"/>
  <c r="AC7510" i="1"/>
  <c r="AB7511" i="1"/>
  <c r="AC7511" i="1"/>
  <c r="AB7512" i="1"/>
  <c r="AC7512" i="1"/>
  <c r="AB7513" i="1"/>
  <c r="AC7513" i="1"/>
  <c r="AB7514" i="1"/>
  <c r="AC7514" i="1"/>
  <c r="AB7515" i="1"/>
  <c r="AC7515" i="1"/>
  <c r="AB7516" i="1"/>
  <c r="AC7516" i="1"/>
  <c r="AB7517" i="1"/>
  <c r="AC7517" i="1"/>
  <c r="AB7518" i="1"/>
  <c r="AC7518" i="1"/>
  <c r="AB7519" i="1"/>
  <c r="AC7519" i="1"/>
  <c r="AB7520" i="1"/>
  <c r="AC7520" i="1"/>
  <c r="AB7521" i="1"/>
  <c r="AC7521" i="1"/>
  <c r="AB7522" i="1"/>
  <c r="AC7522" i="1"/>
  <c r="AB7523" i="1"/>
  <c r="AC7523" i="1"/>
  <c r="AB7524" i="1"/>
  <c r="AC7524" i="1"/>
  <c r="AB7525" i="1"/>
  <c r="AC7525" i="1"/>
  <c r="AB7526" i="1"/>
  <c r="AC7526" i="1"/>
  <c r="AB7527" i="1"/>
  <c r="AC7527" i="1"/>
  <c r="AB7528" i="1"/>
  <c r="AC7528" i="1"/>
  <c r="AB7529" i="1"/>
  <c r="AC7529" i="1"/>
  <c r="AB7530" i="1"/>
  <c r="AC7530" i="1"/>
  <c r="AB7531" i="1"/>
  <c r="AC7531" i="1"/>
  <c r="AB7532" i="1"/>
  <c r="AC7532" i="1"/>
  <c r="AB7533" i="1"/>
  <c r="AC7533" i="1"/>
  <c r="AB7534" i="1"/>
  <c r="AC7534" i="1"/>
  <c r="AB7535" i="1"/>
  <c r="AC7535" i="1"/>
  <c r="AB7536" i="1"/>
  <c r="AC7536" i="1"/>
  <c r="AB7537" i="1"/>
  <c r="AC7537" i="1"/>
  <c r="AB7538" i="1"/>
  <c r="AC7538" i="1"/>
  <c r="AB7539" i="1"/>
  <c r="AC7539" i="1"/>
  <c r="AB7540" i="1"/>
  <c r="AC7540" i="1"/>
  <c r="AB7541" i="1"/>
  <c r="AC7541" i="1"/>
  <c r="AB7542" i="1"/>
  <c r="AC7542" i="1"/>
  <c r="AB7543" i="1"/>
  <c r="AC7543" i="1"/>
  <c r="AB7544" i="1"/>
  <c r="AC7544" i="1"/>
  <c r="AB7545" i="1"/>
  <c r="AC7545" i="1"/>
  <c r="AB7546" i="1"/>
  <c r="AC7546" i="1"/>
  <c r="AB7547" i="1"/>
  <c r="AC7547" i="1"/>
  <c r="AB7548" i="1"/>
  <c r="AC7548" i="1"/>
  <c r="AB7549" i="1"/>
  <c r="AC7549" i="1"/>
  <c r="AB7550" i="1"/>
  <c r="AC7550" i="1"/>
  <c r="AB7551" i="1"/>
  <c r="AC7551" i="1"/>
  <c r="AB7552" i="1"/>
  <c r="AC7552" i="1"/>
  <c r="AB7553" i="1"/>
  <c r="AC7553" i="1"/>
  <c r="AB7554" i="1"/>
  <c r="AC7554" i="1"/>
  <c r="AB7555" i="1"/>
  <c r="AC7555" i="1"/>
  <c r="AB7556" i="1"/>
  <c r="AC7556" i="1"/>
  <c r="AB7557" i="1"/>
  <c r="AC7557" i="1"/>
  <c r="AB7558" i="1"/>
  <c r="AC7558" i="1"/>
  <c r="AB7559" i="1"/>
  <c r="AC7559" i="1"/>
  <c r="AB7560" i="1"/>
  <c r="AC7560" i="1"/>
  <c r="AB7561" i="1"/>
  <c r="AC7561" i="1"/>
  <c r="AB7562" i="1"/>
  <c r="AC7562" i="1"/>
  <c r="AB7563" i="1"/>
  <c r="AC7563" i="1"/>
  <c r="AB7564" i="1"/>
  <c r="AC7564" i="1"/>
  <c r="AB7565" i="1"/>
  <c r="AC7565" i="1"/>
  <c r="AB7566" i="1"/>
  <c r="AC7566" i="1"/>
  <c r="AB7567" i="1"/>
  <c r="AC7567" i="1"/>
  <c r="AB7568" i="1"/>
  <c r="AC7568" i="1"/>
  <c r="AB7569" i="1"/>
  <c r="AC7569" i="1"/>
  <c r="AB7570" i="1"/>
  <c r="AC7570" i="1"/>
  <c r="AB7571" i="1"/>
  <c r="AC7571" i="1"/>
  <c r="AB7572" i="1"/>
  <c r="AC7572" i="1"/>
  <c r="AB7573" i="1"/>
  <c r="AC7573" i="1"/>
  <c r="AB7574" i="1"/>
  <c r="AC7574" i="1"/>
  <c r="AB7575" i="1"/>
  <c r="AC7575" i="1"/>
  <c r="AB7576" i="1"/>
  <c r="AC7576" i="1"/>
  <c r="AB7577" i="1"/>
  <c r="AC7577" i="1"/>
  <c r="AB7578" i="1"/>
  <c r="AC7578" i="1"/>
  <c r="AB7579" i="1"/>
  <c r="AC7579" i="1"/>
  <c r="AB7580" i="1"/>
  <c r="AC7580" i="1"/>
  <c r="AB7581" i="1"/>
  <c r="AC7581" i="1"/>
  <c r="AB7582" i="1"/>
  <c r="AC7582" i="1"/>
  <c r="AB7583" i="1"/>
  <c r="AC7583" i="1"/>
  <c r="AB7584" i="1"/>
  <c r="AC7584" i="1"/>
  <c r="AB7585" i="1"/>
  <c r="AC7585" i="1"/>
  <c r="AB7586" i="1"/>
  <c r="AC7586" i="1"/>
  <c r="AB7587" i="1"/>
  <c r="AC7587" i="1"/>
  <c r="AB7588" i="1"/>
  <c r="AC7588" i="1"/>
  <c r="AB7589" i="1"/>
  <c r="AC7589" i="1"/>
  <c r="AB7590" i="1"/>
  <c r="AC7590" i="1"/>
  <c r="AB7591" i="1"/>
  <c r="AC7591" i="1"/>
  <c r="AB7592" i="1"/>
  <c r="AC7592" i="1"/>
  <c r="AB7593" i="1"/>
  <c r="AC7593" i="1"/>
  <c r="AB7594" i="1"/>
  <c r="AC7594" i="1"/>
  <c r="AB7595" i="1"/>
  <c r="AC7595" i="1"/>
  <c r="AB7596" i="1"/>
  <c r="AC7596" i="1"/>
  <c r="AB7597" i="1"/>
  <c r="AC7597" i="1"/>
  <c r="AB7598" i="1"/>
  <c r="AC7598" i="1"/>
  <c r="AB7599" i="1"/>
  <c r="AC7599" i="1"/>
  <c r="AB7600" i="1"/>
  <c r="AC7600" i="1"/>
  <c r="AB7601" i="1"/>
  <c r="AC7601" i="1"/>
  <c r="AB7602" i="1"/>
  <c r="AC7602" i="1"/>
  <c r="AB7603" i="1"/>
  <c r="AC7603" i="1"/>
  <c r="AB7604" i="1"/>
  <c r="AC7604" i="1"/>
  <c r="AB7605" i="1"/>
  <c r="AC7605" i="1"/>
  <c r="AB7606" i="1"/>
  <c r="AC7606" i="1"/>
  <c r="AB7607" i="1"/>
  <c r="AC7607" i="1"/>
  <c r="AB7608" i="1"/>
  <c r="AC7608" i="1"/>
  <c r="AB7609" i="1"/>
  <c r="AC7609" i="1"/>
  <c r="AB7610" i="1"/>
  <c r="AC7610" i="1"/>
  <c r="AB7611" i="1"/>
  <c r="AC7611" i="1"/>
  <c r="AB7612" i="1"/>
  <c r="AC7612" i="1"/>
  <c r="AB7613" i="1"/>
  <c r="AC7613" i="1"/>
  <c r="AB7614" i="1"/>
  <c r="AC7614" i="1"/>
  <c r="AB7615" i="1"/>
  <c r="AC7615" i="1"/>
  <c r="AB7616" i="1"/>
  <c r="AC7616" i="1"/>
  <c r="AB7617" i="1"/>
  <c r="AC7617" i="1"/>
  <c r="AB7618" i="1"/>
  <c r="AC7618" i="1"/>
  <c r="AB7619" i="1"/>
  <c r="AC7619" i="1"/>
  <c r="AB7620" i="1"/>
  <c r="AC7620" i="1"/>
  <c r="AB7621" i="1"/>
  <c r="AC7621" i="1"/>
  <c r="AB7622" i="1"/>
  <c r="AC7622" i="1"/>
  <c r="AB7623" i="1"/>
  <c r="AC7623" i="1"/>
  <c r="AB7624" i="1"/>
  <c r="AC7624" i="1"/>
  <c r="AB7625" i="1"/>
  <c r="AC7625" i="1"/>
  <c r="AB7626" i="1"/>
  <c r="AC7626" i="1"/>
  <c r="AB7627" i="1"/>
  <c r="AC7627" i="1"/>
  <c r="AB7628" i="1"/>
  <c r="AC7628" i="1"/>
  <c r="AB7629" i="1"/>
  <c r="AC7629" i="1"/>
  <c r="AB7630" i="1"/>
  <c r="AC7630" i="1"/>
  <c r="AB7631" i="1"/>
  <c r="AC7631" i="1"/>
  <c r="AB7632" i="1"/>
  <c r="AC7632" i="1"/>
  <c r="AB7633" i="1"/>
  <c r="AC7633" i="1"/>
  <c r="AB7634" i="1"/>
  <c r="AC7634" i="1"/>
  <c r="AB7635" i="1"/>
  <c r="AC7635" i="1"/>
  <c r="AB7636" i="1"/>
  <c r="AC7636" i="1"/>
  <c r="AB7637" i="1"/>
  <c r="AC7637" i="1"/>
  <c r="AB7638" i="1"/>
  <c r="AC7638" i="1"/>
  <c r="AB7639" i="1"/>
  <c r="AC7639" i="1"/>
  <c r="AB7640" i="1"/>
  <c r="AC7640" i="1"/>
  <c r="AB7641" i="1"/>
  <c r="AC7641" i="1"/>
  <c r="AB7642" i="1"/>
  <c r="AC7642" i="1"/>
  <c r="AB7643" i="1"/>
  <c r="AC7643" i="1"/>
  <c r="AB7644" i="1"/>
  <c r="AC7644" i="1"/>
  <c r="AB7645" i="1"/>
  <c r="AC7645" i="1"/>
  <c r="AB7646" i="1"/>
  <c r="AC7646" i="1"/>
  <c r="AB7647" i="1"/>
  <c r="AC7647" i="1"/>
  <c r="AB7648" i="1"/>
  <c r="AC7648" i="1"/>
  <c r="AB7649" i="1"/>
  <c r="AC7649" i="1"/>
  <c r="AB7650" i="1"/>
  <c r="AC7650" i="1"/>
  <c r="AB7651" i="1"/>
  <c r="AC7651" i="1"/>
  <c r="AB7652" i="1"/>
  <c r="AC7652" i="1"/>
  <c r="AB7653" i="1"/>
  <c r="AC7653" i="1"/>
  <c r="AB7654" i="1"/>
  <c r="AC7654" i="1"/>
  <c r="AB7655" i="1"/>
  <c r="AC7655" i="1"/>
  <c r="AB7656" i="1"/>
  <c r="AC7656" i="1"/>
  <c r="AB7657" i="1"/>
  <c r="AC7657" i="1"/>
  <c r="AB7658" i="1"/>
  <c r="AC7658" i="1"/>
  <c r="AB7659" i="1"/>
  <c r="AC7659" i="1"/>
  <c r="AB7660" i="1"/>
  <c r="AC7660" i="1"/>
  <c r="AB7661" i="1"/>
  <c r="AC7661" i="1"/>
  <c r="AB7662" i="1"/>
  <c r="AC7662" i="1"/>
  <c r="AB7663" i="1"/>
  <c r="AC7663" i="1"/>
  <c r="AB7664" i="1"/>
  <c r="AC7664" i="1"/>
  <c r="AB7665" i="1"/>
  <c r="AC7665" i="1"/>
  <c r="AB7666" i="1"/>
  <c r="AC7666" i="1"/>
  <c r="AB7667" i="1"/>
  <c r="AC7667" i="1"/>
  <c r="AB7668" i="1"/>
  <c r="AC7668" i="1"/>
  <c r="AB7669" i="1"/>
  <c r="AC7669" i="1"/>
  <c r="AB7670" i="1"/>
  <c r="AC7670" i="1"/>
  <c r="AB7671" i="1"/>
  <c r="AC7671" i="1"/>
  <c r="AB7672" i="1"/>
  <c r="AC7672" i="1"/>
  <c r="AB7673" i="1"/>
  <c r="AC7673" i="1"/>
  <c r="AB7674" i="1"/>
  <c r="AC7674" i="1"/>
  <c r="AB7675" i="1"/>
  <c r="AC7675" i="1"/>
  <c r="AB7676" i="1"/>
  <c r="AC7676" i="1"/>
  <c r="AB7677" i="1"/>
  <c r="AC7677" i="1"/>
  <c r="AB7678" i="1"/>
  <c r="AC7678" i="1"/>
  <c r="AB7679" i="1"/>
  <c r="AC7679" i="1"/>
  <c r="AB7680" i="1"/>
  <c r="AC7680" i="1"/>
  <c r="AB7681" i="1"/>
  <c r="AC7681" i="1"/>
  <c r="AB7682" i="1"/>
  <c r="AC7682" i="1"/>
  <c r="AB7683" i="1"/>
  <c r="AC7683" i="1"/>
  <c r="AB7684" i="1"/>
  <c r="AC7684" i="1"/>
  <c r="AB7685" i="1"/>
  <c r="AC7685" i="1"/>
  <c r="AB7686" i="1"/>
  <c r="AC7686" i="1"/>
  <c r="AB7687" i="1"/>
  <c r="AC7687" i="1"/>
  <c r="AB7688" i="1"/>
  <c r="AC7688" i="1"/>
  <c r="AB7689" i="1"/>
  <c r="AC7689" i="1"/>
  <c r="AB7690" i="1"/>
  <c r="AC7690" i="1"/>
  <c r="AB7691" i="1"/>
  <c r="AC7691" i="1"/>
  <c r="AB7692" i="1"/>
  <c r="AC7692" i="1"/>
  <c r="AB7693" i="1"/>
  <c r="AC7693" i="1"/>
  <c r="AB7694" i="1"/>
  <c r="AC7694" i="1"/>
  <c r="AB7695" i="1"/>
  <c r="AC7695" i="1"/>
  <c r="AB7696" i="1"/>
  <c r="AC7696" i="1"/>
  <c r="AB7697" i="1"/>
  <c r="AC7697" i="1"/>
  <c r="AB7698" i="1"/>
  <c r="AC7698" i="1"/>
  <c r="AB7699" i="1"/>
  <c r="AC7699" i="1"/>
  <c r="AB7700" i="1"/>
  <c r="AC7700" i="1"/>
  <c r="AB7701" i="1"/>
  <c r="AC7701" i="1"/>
  <c r="AB7702" i="1"/>
  <c r="AC7702" i="1"/>
  <c r="AB7703" i="1"/>
  <c r="AC7703" i="1"/>
  <c r="AB7704" i="1"/>
  <c r="AC7704" i="1"/>
  <c r="AB7705" i="1"/>
  <c r="AC7705" i="1"/>
  <c r="AB7706" i="1"/>
  <c r="AC7706" i="1"/>
  <c r="AB7707" i="1"/>
  <c r="AC7707" i="1"/>
  <c r="AB7708" i="1"/>
  <c r="AC7708" i="1"/>
  <c r="AB7709" i="1"/>
  <c r="AC7709" i="1"/>
  <c r="AB7710" i="1"/>
  <c r="AC7710" i="1"/>
  <c r="AB7711" i="1"/>
  <c r="AC7711" i="1"/>
  <c r="AB7712" i="1"/>
  <c r="AC7712" i="1"/>
  <c r="AB7713" i="1"/>
  <c r="AC7713" i="1"/>
  <c r="AB7714" i="1"/>
  <c r="AC7714" i="1"/>
  <c r="AB7715" i="1"/>
  <c r="AC7715" i="1"/>
  <c r="AB7716" i="1"/>
  <c r="AC7716" i="1"/>
  <c r="AB7717" i="1"/>
  <c r="AC7717" i="1"/>
  <c r="AB7718" i="1"/>
  <c r="AC7718" i="1"/>
  <c r="AB7719" i="1"/>
  <c r="AC7719" i="1"/>
  <c r="AB7720" i="1"/>
  <c r="AC7720" i="1"/>
  <c r="AB7721" i="1"/>
  <c r="AC7721" i="1"/>
  <c r="AB7722" i="1"/>
  <c r="AC7722" i="1"/>
  <c r="AB7723" i="1"/>
  <c r="AC7723" i="1"/>
  <c r="AB7724" i="1"/>
  <c r="AC7724" i="1"/>
  <c r="AB7725" i="1"/>
  <c r="AC7725" i="1"/>
  <c r="AB7726" i="1"/>
  <c r="AC7726" i="1"/>
  <c r="AB7727" i="1"/>
  <c r="AC7727" i="1"/>
  <c r="AB7728" i="1"/>
  <c r="AC7728" i="1"/>
  <c r="AB7729" i="1"/>
  <c r="AC7729" i="1"/>
  <c r="AB7730" i="1"/>
  <c r="AC7730" i="1"/>
  <c r="AB7731" i="1"/>
  <c r="AC7731" i="1"/>
  <c r="AB7732" i="1"/>
  <c r="AC7732" i="1"/>
  <c r="AB7733" i="1"/>
  <c r="AC7733" i="1"/>
  <c r="AB7734" i="1"/>
  <c r="AC7734" i="1"/>
  <c r="AB7735" i="1"/>
  <c r="AC7735" i="1"/>
  <c r="AB7736" i="1"/>
  <c r="AC7736" i="1"/>
  <c r="AB7737" i="1"/>
  <c r="AC7737" i="1"/>
  <c r="AB7738" i="1"/>
  <c r="AC7738" i="1"/>
  <c r="AB7739" i="1"/>
  <c r="AC7739" i="1"/>
  <c r="AB7740" i="1"/>
  <c r="AC7740" i="1"/>
  <c r="AB7741" i="1"/>
  <c r="AC7741" i="1"/>
  <c r="AB7742" i="1"/>
  <c r="AC7742" i="1"/>
  <c r="AB7743" i="1"/>
  <c r="AC7743" i="1"/>
  <c r="AB7744" i="1"/>
  <c r="AC7744" i="1"/>
  <c r="AB7745" i="1"/>
  <c r="AC7745" i="1"/>
  <c r="AB7746" i="1"/>
  <c r="AC7746" i="1"/>
  <c r="AB7747" i="1"/>
  <c r="AC7747" i="1"/>
  <c r="AB7748" i="1"/>
  <c r="AC7748" i="1"/>
  <c r="AB7749" i="1"/>
  <c r="AC7749" i="1"/>
  <c r="AB7750" i="1"/>
  <c r="AC7750" i="1"/>
  <c r="AB7751" i="1"/>
  <c r="AC7751" i="1"/>
  <c r="AB7752" i="1"/>
  <c r="AC7752" i="1"/>
  <c r="AB7753" i="1"/>
  <c r="AC7753" i="1"/>
  <c r="AB7754" i="1"/>
  <c r="AC7754" i="1"/>
  <c r="AB7755" i="1"/>
  <c r="AC7755" i="1"/>
  <c r="AB7756" i="1"/>
  <c r="AC7756" i="1"/>
  <c r="AB7757" i="1"/>
  <c r="AC7757" i="1"/>
  <c r="AB7758" i="1"/>
  <c r="AC7758" i="1"/>
  <c r="AB7759" i="1"/>
  <c r="AC7759" i="1"/>
  <c r="AB7760" i="1"/>
  <c r="AC7760" i="1"/>
  <c r="AB7761" i="1"/>
  <c r="AC7761" i="1"/>
  <c r="AB7762" i="1"/>
  <c r="AC7762" i="1"/>
  <c r="AB7763" i="1"/>
  <c r="AC7763" i="1"/>
  <c r="AB7764" i="1"/>
  <c r="AC7764" i="1"/>
  <c r="AB7765" i="1"/>
  <c r="AC7765" i="1"/>
  <c r="AB7766" i="1"/>
  <c r="AC7766" i="1"/>
  <c r="AB7767" i="1"/>
  <c r="AC7767" i="1"/>
  <c r="AB7768" i="1"/>
  <c r="AC7768" i="1"/>
  <c r="AB7769" i="1"/>
  <c r="AC7769" i="1"/>
  <c r="AB7770" i="1"/>
  <c r="AC7770" i="1"/>
  <c r="AB7771" i="1"/>
  <c r="AC7771" i="1"/>
  <c r="AB7772" i="1"/>
  <c r="AC7772" i="1"/>
  <c r="AB7773" i="1"/>
  <c r="AC7773" i="1"/>
  <c r="AB7774" i="1"/>
  <c r="AC7774" i="1"/>
  <c r="AB7775" i="1"/>
  <c r="AC7775" i="1"/>
  <c r="AB7776" i="1"/>
  <c r="AC7776" i="1"/>
  <c r="AB7777" i="1"/>
  <c r="AC7777" i="1"/>
  <c r="AB7778" i="1"/>
  <c r="AC7778" i="1"/>
  <c r="AB7779" i="1"/>
  <c r="AC7779" i="1"/>
  <c r="AB7780" i="1"/>
  <c r="AC7780" i="1"/>
  <c r="AB7781" i="1"/>
  <c r="AC7781" i="1"/>
  <c r="AB7782" i="1"/>
  <c r="AC7782" i="1"/>
  <c r="AB7783" i="1"/>
  <c r="AC7783" i="1"/>
  <c r="AB7784" i="1"/>
  <c r="AC7784" i="1"/>
  <c r="AB7785" i="1"/>
  <c r="AC7785" i="1"/>
  <c r="AB7786" i="1"/>
  <c r="AC7786" i="1"/>
  <c r="AB7787" i="1"/>
  <c r="AC7787" i="1"/>
  <c r="AB7788" i="1"/>
  <c r="AC7788" i="1"/>
  <c r="AB7789" i="1"/>
  <c r="AC7789" i="1"/>
  <c r="AB7790" i="1"/>
  <c r="AC7790" i="1"/>
  <c r="AB7791" i="1"/>
  <c r="AC7791" i="1"/>
  <c r="AB7792" i="1"/>
  <c r="AC7792" i="1"/>
  <c r="AB7793" i="1"/>
  <c r="AC7793" i="1"/>
  <c r="AB7794" i="1"/>
  <c r="AC7794" i="1"/>
  <c r="AB7795" i="1"/>
  <c r="AC7795" i="1"/>
  <c r="AB7796" i="1"/>
  <c r="AC7796" i="1"/>
  <c r="AB7797" i="1"/>
  <c r="AC7797" i="1"/>
  <c r="AB7798" i="1"/>
  <c r="AC7798" i="1"/>
  <c r="AB7799" i="1"/>
  <c r="AC7799" i="1"/>
  <c r="AB7800" i="1"/>
  <c r="AC7800" i="1"/>
  <c r="AB7801" i="1"/>
  <c r="AC7801" i="1"/>
  <c r="AB7802" i="1"/>
  <c r="AC7802" i="1"/>
  <c r="AB7803" i="1"/>
  <c r="AC7803" i="1"/>
  <c r="AB7804" i="1"/>
  <c r="AC7804" i="1"/>
  <c r="AB7805" i="1"/>
  <c r="AC7805" i="1"/>
  <c r="AB7806" i="1"/>
  <c r="AC7806" i="1"/>
  <c r="AB7807" i="1"/>
  <c r="AC7807" i="1"/>
  <c r="AB7808" i="1"/>
  <c r="AC7808" i="1"/>
  <c r="AB7809" i="1"/>
  <c r="AC7809" i="1"/>
  <c r="AB7810" i="1"/>
  <c r="AC7810" i="1"/>
  <c r="AB7811" i="1"/>
  <c r="AC7811" i="1"/>
  <c r="AB7812" i="1"/>
  <c r="AC7812" i="1"/>
  <c r="AB7813" i="1"/>
  <c r="AC7813" i="1"/>
  <c r="AB7814" i="1"/>
  <c r="AC7814" i="1"/>
  <c r="AB7815" i="1"/>
  <c r="AC7815" i="1"/>
  <c r="AB7816" i="1"/>
  <c r="AC7816" i="1"/>
  <c r="AB7817" i="1"/>
  <c r="AC7817" i="1"/>
  <c r="AB7818" i="1"/>
  <c r="AC7818" i="1"/>
  <c r="AB7819" i="1"/>
  <c r="AC7819" i="1"/>
  <c r="AB7820" i="1"/>
  <c r="AC7820" i="1"/>
  <c r="AB7821" i="1"/>
  <c r="AC7821" i="1"/>
  <c r="AB7822" i="1"/>
  <c r="AC7822" i="1"/>
  <c r="AB7823" i="1"/>
  <c r="AC7823" i="1"/>
  <c r="AB7824" i="1"/>
  <c r="AC7824" i="1"/>
  <c r="AB7825" i="1"/>
  <c r="AC7825" i="1"/>
  <c r="AB7826" i="1"/>
  <c r="AC7826" i="1"/>
  <c r="AB7827" i="1"/>
  <c r="AC7827" i="1"/>
  <c r="AB7828" i="1"/>
  <c r="AC7828" i="1"/>
  <c r="AB7829" i="1"/>
  <c r="AC7829" i="1"/>
  <c r="AB7830" i="1"/>
  <c r="AC7830" i="1"/>
  <c r="AB7831" i="1"/>
  <c r="AC7831" i="1"/>
  <c r="AB7832" i="1"/>
  <c r="AC7832" i="1"/>
  <c r="AB7833" i="1"/>
  <c r="AC7833" i="1"/>
  <c r="AB7834" i="1"/>
  <c r="AC7834" i="1"/>
  <c r="AB7835" i="1"/>
  <c r="AC7835" i="1"/>
  <c r="AB7836" i="1"/>
  <c r="AC7836" i="1"/>
  <c r="AB7837" i="1"/>
  <c r="AC7837" i="1"/>
  <c r="AB7838" i="1"/>
  <c r="AC7838" i="1"/>
  <c r="AB7839" i="1"/>
  <c r="AC7839" i="1"/>
  <c r="AB7840" i="1"/>
  <c r="AC7840" i="1"/>
  <c r="AB7841" i="1"/>
  <c r="AC7841" i="1"/>
  <c r="AB7842" i="1"/>
  <c r="AC7842" i="1"/>
  <c r="AB7843" i="1"/>
  <c r="AC7843" i="1"/>
  <c r="AB7844" i="1"/>
  <c r="AC7844" i="1"/>
  <c r="AB7845" i="1"/>
  <c r="AC7845" i="1"/>
  <c r="AB7846" i="1"/>
  <c r="AC7846" i="1"/>
  <c r="AB7847" i="1"/>
  <c r="AC7847" i="1"/>
  <c r="AB7848" i="1"/>
  <c r="AC7848" i="1"/>
  <c r="AB7849" i="1"/>
  <c r="AC7849" i="1"/>
  <c r="AB7850" i="1"/>
  <c r="AC7850" i="1"/>
  <c r="AB7851" i="1"/>
  <c r="AC7851" i="1"/>
  <c r="AB7852" i="1"/>
  <c r="AC7852" i="1"/>
  <c r="AB7853" i="1"/>
  <c r="AC7853" i="1"/>
  <c r="AB7854" i="1"/>
  <c r="AC7854" i="1"/>
  <c r="AB7855" i="1"/>
  <c r="AC7855" i="1"/>
  <c r="AB7856" i="1"/>
  <c r="AC7856" i="1"/>
  <c r="AB7857" i="1"/>
  <c r="AC7857" i="1"/>
  <c r="AB7858" i="1"/>
  <c r="AC7858" i="1"/>
  <c r="AB7859" i="1"/>
  <c r="AC7859" i="1"/>
  <c r="AB7860" i="1"/>
  <c r="AC7860" i="1"/>
  <c r="AB7861" i="1"/>
  <c r="AC7861" i="1"/>
  <c r="AB7862" i="1"/>
  <c r="AC7862" i="1"/>
  <c r="AB7863" i="1"/>
  <c r="AC7863" i="1"/>
  <c r="AB7864" i="1"/>
  <c r="AC7864" i="1"/>
  <c r="AB7865" i="1"/>
  <c r="AC7865" i="1"/>
  <c r="AB7866" i="1"/>
  <c r="AC7866" i="1"/>
  <c r="AB7867" i="1"/>
  <c r="AC7867" i="1"/>
  <c r="AB7868" i="1"/>
  <c r="AC7868" i="1"/>
  <c r="AB7869" i="1"/>
  <c r="AC7869" i="1"/>
  <c r="AB7870" i="1"/>
  <c r="AC7870" i="1"/>
  <c r="AB7871" i="1"/>
  <c r="AC7871" i="1"/>
  <c r="AB7872" i="1"/>
  <c r="AC7872" i="1"/>
  <c r="AB7873" i="1"/>
  <c r="AC7873" i="1"/>
  <c r="AB7874" i="1"/>
  <c r="AC7874" i="1"/>
  <c r="AB7875" i="1"/>
  <c r="AC7875" i="1"/>
  <c r="AB7876" i="1"/>
  <c r="AC7876" i="1"/>
  <c r="AB7877" i="1"/>
  <c r="AC7877" i="1"/>
  <c r="AB7878" i="1"/>
  <c r="AC7878" i="1"/>
  <c r="AB7879" i="1"/>
  <c r="AC7879" i="1"/>
  <c r="AB7880" i="1"/>
  <c r="AC7880" i="1"/>
  <c r="AB7881" i="1"/>
  <c r="AC7881" i="1"/>
  <c r="AB7882" i="1"/>
  <c r="AC7882" i="1"/>
  <c r="AB7883" i="1"/>
  <c r="AC7883" i="1"/>
  <c r="AB7884" i="1"/>
  <c r="AC7884" i="1"/>
  <c r="AB7885" i="1"/>
  <c r="AC7885" i="1"/>
  <c r="AB7886" i="1"/>
  <c r="AC7886" i="1"/>
  <c r="AB7887" i="1"/>
  <c r="AC7887" i="1"/>
  <c r="AB7888" i="1"/>
  <c r="AC7888" i="1"/>
  <c r="AB7889" i="1"/>
  <c r="AC7889" i="1"/>
  <c r="AB7890" i="1"/>
  <c r="AC7890" i="1"/>
  <c r="AB7891" i="1"/>
  <c r="AC7891" i="1"/>
  <c r="AB7892" i="1"/>
  <c r="AC7892" i="1"/>
  <c r="AB7893" i="1"/>
  <c r="AC7893" i="1"/>
  <c r="AB7894" i="1"/>
  <c r="AC7894" i="1"/>
  <c r="AB7895" i="1"/>
  <c r="AC7895" i="1"/>
  <c r="AB7896" i="1"/>
  <c r="AC7896" i="1"/>
  <c r="AB7897" i="1"/>
  <c r="AC7897" i="1"/>
  <c r="AB7898" i="1"/>
  <c r="AC7898" i="1"/>
  <c r="AB7899" i="1"/>
  <c r="AC7899" i="1"/>
  <c r="AB7900" i="1"/>
  <c r="AC7900" i="1"/>
  <c r="AB7901" i="1"/>
  <c r="AC7901" i="1"/>
  <c r="AB7902" i="1"/>
  <c r="AC7902" i="1"/>
  <c r="AB7903" i="1"/>
  <c r="AC7903" i="1"/>
  <c r="AB7904" i="1"/>
  <c r="AC7904" i="1"/>
  <c r="AB7905" i="1"/>
  <c r="AC7905" i="1"/>
  <c r="AB7906" i="1"/>
  <c r="AC7906" i="1"/>
  <c r="AB7907" i="1"/>
  <c r="AC7907" i="1"/>
  <c r="AB7908" i="1"/>
  <c r="AC7908" i="1"/>
  <c r="AB7909" i="1"/>
  <c r="AC7909" i="1"/>
  <c r="AB7910" i="1"/>
  <c r="AC7910" i="1"/>
  <c r="AB7911" i="1"/>
  <c r="AC7911" i="1"/>
  <c r="AB7912" i="1"/>
  <c r="AC7912" i="1"/>
  <c r="AB7913" i="1"/>
  <c r="AC7913" i="1"/>
  <c r="AB7914" i="1"/>
  <c r="AC7914" i="1"/>
  <c r="AB7915" i="1"/>
  <c r="AC7915" i="1"/>
  <c r="AB7916" i="1"/>
  <c r="AC7916" i="1"/>
  <c r="AB7917" i="1"/>
  <c r="AC7917" i="1"/>
  <c r="AB7918" i="1"/>
  <c r="AC7918" i="1"/>
  <c r="AB7919" i="1"/>
  <c r="AC7919" i="1"/>
  <c r="AB7920" i="1"/>
  <c r="AC7920" i="1"/>
  <c r="AB7921" i="1"/>
  <c r="AC7921" i="1"/>
  <c r="AB7922" i="1"/>
  <c r="AC7922" i="1"/>
  <c r="AB7923" i="1"/>
  <c r="AC7923" i="1"/>
  <c r="AB7924" i="1"/>
  <c r="AC7924" i="1"/>
  <c r="AB7925" i="1"/>
  <c r="AC7925" i="1"/>
  <c r="AB7926" i="1"/>
  <c r="AC7926" i="1"/>
  <c r="AB7927" i="1"/>
  <c r="AC7927" i="1"/>
  <c r="AB7928" i="1"/>
  <c r="AC7928" i="1"/>
  <c r="AB7929" i="1"/>
  <c r="AC7929" i="1"/>
  <c r="AB7930" i="1"/>
  <c r="AC7930" i="1"/>
  <c r="AB7931" i="1"/>
  <c r="AC7931" i="1"/>
  <c r="AB7932" i="1"/>
  <c r="AC7932" i="1"/>
  <c r="AB7933" i="1"/>
  <c r="AC7933" i="1"/>
  <c r="AB7934" i="1"/>
  <c r="AC7934" i="1"/>
  <c r="AB7935" i="1"/>
  <c r="AC7935" i="1"/>
  <c r="AB7936" i="1"/>
  <c r="AC7936" i="1"/>
  <c r="AB7937" i="1"/>
  <c r="AC7937" i="1"/>
  <c r="AB7938" i="1"/>
  <c r="AC7938" i="1"/>
  <c r="AB7939" i="1"/>
  <c r="AC7939" i="1"/>
  <c r="AB7940" i="1"/>
  <c r="AC7940" i="1"/>
  <c r="AB7941" i="1"/>
  <c r="AC7941" i="1"/>
  <c r="AB7942" i="1"/>
  <c r="AC7942" i="1"/>
  <c r="AB7943" i="1"/>
  <c r="AC7943" i="1"/>
  <c r="AB7944" i="1"/>
  <c r="AC7944" i="1"/>
  <c r="AB7945" i="1"/>
  <c r="AC7945" i="1"/>
  <c r="AB7946" i="1"/>
  <c r="AC7946" i="1"/>
  <c r="AB7947" i="1"/>
  <c r="AC7947" i="1"/>
  <c r="AB7948" i="1"/>
  <c r="AC7948" i="1"/>
  <c r="AB7949" i="1"/>
  <c r="AC7949" i="1"/>
  <c r="AB7950" i="1"/>
  <c r="AC7950" i="1"/>
  <c r="AB7951" i="1"/>
  <c r="AC7951" i="1"/>
  <c r="AB7952" i="1"/>
  <c r="AC7952" i="1"/>
  <c r="AB7953" i="1"/>
  <c r="AC7953" i="1"/>
  <c r="AB7954" i="1"/>
  <c r="AC7954" i="1"/>
  <c r="AB7955" i="1"/>
  <c r="AC7955" i="1"/>
  <c r="AB7956" i="1"/>
  <c r="AC7956" i="1"/>
  <c r="AB7957" i="1"/>
  <c r="AC7957" i="1"/>
  <c r="AB7958" i="1"/>
  <c r="AC7958" i="1"/>
  <c r="AB7959" i="1"/>
  <c r="AC7959" i="1"/>
  <c r="AB7960" i="1"/>
  <c r="AC7960" i="1"/>
  <c r="AB7961" i="1"/>
  <c r="AC7961" i="1"/>
  <c r="AB7962" i="1"/>
  <c r="AC7962" i="1"/>
  <c r="AB7963" i="1"/>
  <c r="AC7963" i="1"/>
  <c r="AB7964" i="1"/>
  <c r="AC7964" i="1"/>
  <c r="AB7965" i="1"/>
  <c r="AC7965" i="1"/>
  <c r="AB7966" i="1"/>
  <c r="AC7966" i="1"/>
  <c r="AB7967" i="1"/>
  <c r="AC7967" i="1"/>
  <c r="AB7968" i="1"/>
  <c r="AC7968" i="1"/>
  <c r="AB7969" i="1"/>
  <c r="AC7969" i="1"/>
  <c r="AB7970" i="1"/>
  <c r="AC7970" i="1"/>
  <c r="AB7971" i="1"/>
  <c r="AC7971" i="1"/>
  <c r="AB7972" i="1"/>
  <c r="AC7972" i="1"/>
  <c r="AB7973" i="1"/>
  <c r="AC7973" i="1"/>
  <c r="AB7974" i="1"/>
  <c r="AC7974" i="1"/>
  <c r="AB7975" i="1"/>
  <c r="AC7975" i="1"/>
  <c r="AB7976" i="1"/>
  <c r="AC7976" i="1"/>
  <c r="AB7977" i="1"/>
  <c r="AC7977" i="1"/>
  <c r="AB7978" i="1"/>
  <c r="AC7978" i="1"/>
  <c r="AB7979" i="1"/>
  <c r="AC7979" i="1"/>
  <c r="AB7980" i="1"/>
  <c r="AC7980" i="1"/>
  <c r="AB7981" i="1"/>
  <c r="AC7981" i="1"/>
  <c r="AB7982" i="1"/>
  <c r="AC7982" i="1"/>
  <c r="AB7983" i="1"/>
  <c r="AC7983" i="1"/>
  <c r="AB7984" i="1"/>
  <c r="AC7984" i="1"/>
  <c r="AB7985" i="1"/>
  <c r="AC7985" i="1"/>
  <c r="AB7986" i="1"/>
  <c r="AC7986" i="1"/>
  <c r="AB7987" i="1"/>
  <c r="AC7987" i="1"/>
  <c r="AB7988" i="1"/>
  <c r="AC7988" i="1"/>
  <c r="AB7989" i="1"/>
  <c r="AC7989" i="1"/>
  <c r="AB7990" i="1"/>
  <c r="AC7990" i="1"/>
  <c r="AB7991" i="1"/>
  <c r="AC7991" i="1"/>
  <c r="AB7992" i="1"/>
  <c r="AC7992" i="1"/>
  <c r="AB7993" i="1"/>
  <c r="AC7993" i="1"/>
  <c r="AB7994" i="1"/>
  <c r="AC7994" i="1"/>
  <c r="AB7995" i="1"/>
  <c r="AC7995" i="1"/>
  <c r="AB7996" i="1"/>
  <c r="AC7996" i="1"/>
  <c r="AB7997" i="1"/>
  <c r="AC7997" i="1"/>
  <c r="AB7998" i="1"/>
  <c r="AC7998" i="1"/>
  <c r="AB7999" i="1"/>
  <c r="AC7999" i="1"/>
  <c r="AB8000" i="1"/>
  <c r="AC8000" i="1"/>
  <c r="AB8001" i="1"/>
  <c r="AC8001" i="1"/>
  <c r="AB8002" i="1"/>
  <c r="AC8002" i="1"/>
  <c r="AB8003" i="1"/>
  <c r="AC8003" i="1"/>
  <c r="AB8004" i="1"/>
  <c r="AC8004" i="1"/>
  <c r="AB8005" i="1"/>
  <c r="AC8005" i="1"/>
  <c r="AB8006" i="1"/>
  <c r="AC8006" i="1"/>
  <c r="AB8007" i="1"/>
  <c r="AC8007" i="1"/>
  <c r="AB8008" i="1"/>
  <c r="AC8008" i="1"/>
  <c r="AB8009" i="1"/>
  <c r="AC8009" i="1"/>
  <c r="AB8010" i="1"/>
  <c r="AC8010" i="1"/>
  <c r="AB8011" i="1"/>
  <c r="AC8011" i="1"/>
  <c r="AB8012" i="1"/>
  <c r="AC8012" i="1"/>
  <c r="AB8013" i="1"/>
  <c r="AC8013" i="1"/>
  <c r="AB8014" i="1"/>
  <c r="AC8014" i="1"/>
  <c r="AB8015" i="1"/>
  <c r="AC8015" i="1"/>
  <c r="AB8016" i="1"/>
  <c r="AC8016" i="1"/>
  <c r="AB8017" i="1"/>
  <c r="AC8017" i="1"/>
  <c r="AB8018" i="1"/>
  <c r="AC8018" i="1"/>
  <c r="AB8019" i="1"/>
  <c r="AC8019" i="1"/>
  <c r="AB8020" i="1"/>
  <c r="AC8020" i="1"/>
  <c r="AB8021" i="1"/>
  <c r="AC8021" i="1"/>
  <c r="AB8022" i="1"/>
  <c r="AC8022" i="1"/>
  <c r="AB8023" i="1"/>
  <c r="AC8023" i="1"/>
  <c r="AB8024" i="1"/>
  <c r="AC8024" i="1"/>
  <c r="AB8025" i="1"/>
  <c r="AC8025" i="1"/>
  <c r="AB8026" i="1"/>
  <c r="AC8026" i="1"/>
  <c r="AB8027" i="1"/>
  <c r="AC8027" i="1"/>
  <c r="AB8028" i="1"/>
  <c r="AC8028" i="1"/>
  <c r="AB8029" i="1"/>
  <c r="AC8029" i="1"/>
  <c r="AB8030" i="1"/>
  <c r="AC8030" i="1"/>
  <c r="AB8031" i="1"/>
  <c r="AC8031" i="1"/>
  <c r="AB8032" i="1"/>
  <c r="AC8032" i="1"/>
  <c r="AB8033" i="1"/>
  <c r="AC8033" i="1"/>
  <c r="AB8034" i="1"/>
  <c r="AC8034" i="1"/>
  <c r="AB8035" i="1"/>
  <c r="AC8035" i="1"/>
  <c r="AB8036" i="1"/>
  <c r="AC8036" i="1"/>
  <c r="AB8037" i="1"/>
  <c r="AC8037" i="1"/>
  <c r="AB8038" i="1"/>
  <c r="AC8038" i="1"/>
  <c r="AB8039" i="1"/>
  <c r="AC8039" i="1"/>
  <c r="AB8040" i="1"/>
  <c r="AC8040" i="1"/>
  <c r="AB8041" i="1"/>
  <c r="AC8041" i="1"/>
  <c r="AB8042" i="1"/>
  <c r="AC8042" i="1"/>
  <c r="AB8043" i="1"/>
  <c r="AC8043" i="1"/>
  <c r="AB8044" i="1"/>
  <c r="AC8044" i="1"/>
  <c r="AB8045" i="1"/>
  <c r="AC8045" i="1"/>
  <c r="AB8046" i="1"/>
  <c r="AC8046" i="1"/>
  <c r="AB8047" i="1"/>
  <c r="AC8047" i="1"/>
  <c r="AB8048" i="1"/>
  <c r="AC8048" i="1"/>
  <c r="AB8049" i="1"/>
  <c r="AC8049" i="1"/>
  <c r="AB8050" i="1"/>
  <c r="AC8050" i="1"/>
  <c r="AB8051" i="1"/>
  <c r="AC8051" i="1"/>
  <c r="AB8052" i="1"/>
  <c r="AC8052" i="1"/>
  <c r="AB8053" i="1"/>
  <c r="AC8053" i="1"/>
  <c r="AB8054" i="1"/>
  <c r="AC8054" i="1"/>
  <c r="AB8055" i="1"/>
  <c r="AC8055" i="1"/>
  <c r="AB8056" i="1"/>
  <c r="AC8056" i="1"/>
  <c r="AB8057" i="1"/>
  <c r="AC8057" i="1"/>
  <c r="AB8058" i="1"/>
  <c r="AC8058" i="1"/>
  <c r="AB8059" i="1"/>
  <c r="AC8059" i="1"/>
  <c r="AB8060" i="1"/>
  <c r="AC8060" i="1"/>
  <c r="AB8061" i="1"/>
  <c r="AC8061" i="1"/>
  <c r="AB8062" i="1"/>
  <c r="AC8062" i="1"/>
  <c r="AB8063" i="1"/>
  <c r="AC8063" i="1"/>
  <c r="AB8064" i="1"/>
  <c r="AC8064" i="1"/>
  <c r="AB8065" i="1"/>
  <c r="AC8065" i="1"/>
  <c r="AB8066" i="1"/>
  <c r="AC8066" i="1"/>
  <c r="AB8067" i="1"/>
  <c r="AC8067" i="1"/>
  <c r="AB8068" i="1"/>
  <c r="AC8068" i="1"/>
  <c r="AB8069" i="1"/>
  <c r="AC8069" i="1"/>
  <c r="AB8070" i="1"/>
  <c r="AC8070" i="1"/>
  <c r="AB8071" i="1"/>
  <c r="AC8071" i="1"/>
  <c r="AB8072" i="1"/>
  <c r="AC8072" i="1"/>
  <c r="AB8073" i="1"/>
  <c r="AC8073" i="1"/>
  <c r="AB8074" i="1"/>
  <c r="AC8074" i="1"/>
  <c r="AB8075" i="1"/>
  <c r="AC8075" i="1"/>
  <c r="AB8076" i="1"/>
  <c r="AC8076" i="1"/>
  <c r="AB8077" i="1"/>
  <c r="AC8077" i="1"/>
  <c r="AB8078" i="1"/>
  <c r="AC8078" i="1"/>
  <c r="AB8079" i="1"/>
  <c r="AC8079" i="1"/>
  <c r="AB8080" i="1"/>
  <c r="AC8080" i="1"/>
  <c r="AB8081" i="1"/>
  <c r="AC8081" i="1"/>
  <c r="AB8082" i="1"/>
  <c r="AC8082" i="1"/>
  <c r="AB8083" i="1"/>
  <c r="AC8083" i="1"/>
  <c r="AB8084" i="1"/>
  <c r="AC8084" i="1"/>
  <c r="AB8085" i="1"/>
  <c r="AC8085" i="1"/>
  <c r="AB8086" i="1"/>
  <c r="AC8086" i="1"/>
  <c r="AB8087" i="1"/>
  <c r="AC8087" i="1"/>
  <c r="AB8088" i="1"/>
  <c r="AC8088" i="1"/>
  <c r="AB8089" i="1"/>
  <c r="AC8089" i="1"/>
  <c r="AB8090" i="1"/>
  <c r="AC8090" i="1"/>
  <c r="AB8091" i="1"/>
  <c r="AC8091" i="1"/>
  <c r="AB8092" i="1"/>
  <c r="AC8092" i="1"/>
  <c r="AB8093" i="1"/>
  <c r="AC8093" i="1"/>
  <c r="AB8094" i="1"/>
  <c r="AC8094" i="1"/>
  <c r="AB8095" i="1"/>
  <c r="AC8095" i="1"/>
  <c r="AB8096" i="1"/>
  <c r="AC8096" i="1"/>
  <c r="AB8097" i="1"/>
  <c r="AC8097" i="1"/>
  <c r="AB8098" i="1"/>
  <c r="AC8098" i="1"/>
  <c r="AB8099" i="1"/>
  <c r="AC8099" i="1"/>
  <c r="AB8100" i="1"/>
  <c r="AC8100" i="1"/>
  <c r="AB8101" i="1"/>
  <c r="AC8101" i="1"/>
  <c r="AB8102" i="1"/>
  <c r="AC8102" i="1"/>
  <c r="AB8103" i="1"/>
  <c r="AC8103" i="1"/>
  <c r="AB8104" i="1"/>
  <c r="AC8104" i="1"/>
  <c r="AB8105" i="1"/>
  <c r="AC8105" i="1"/>
  <c r="AB8106" i="1"/>
  <c r="AC8106" i="1"/>
  <c r="AB8107" i="1"/>
  <c r="AC8107" i="1"/>
  <c r="AB8108" i="1"/>
  <c r="AC8108" i="1"/>
  <c r="AB8109" i="1"/>
  <c r="AC8109" i="1"/>
  <c r="AB8110" i="1"/>
  <c r="AC8110" i="1"/>
  <c r="AB8111" i="1"/>
  <c r="AC8111" i="1"/>
  <c r="AB8112" i="1"/>
  <c r="AC8112" i="1"/>
  <c r="AB8113" i="1"/>
  <c r="AC8113" i="1"/>
  <c r="AB8114" i="1"/>
  <c r="AC8114" i="1"/>
  <c r="AB8115" i="1"/>
  <c r="AC8115" i="1"/>
  <c r="AB8116" i="1"/>
  <c r="AC8116" i="1"/>
  <c r="AB8117" i="1"/>
  <c r="AC8117" i="1"/>
  <c r="AB8118" i="1"/>
  <c r="AC8118" i="1"/>
  <c r="AB8119" i="1"/>
  <c r="AC8119" i="1"/>
  <c r="AB8120" i="1"/>
  <c r="AC8120" i="1"/>
  <c r="AB8121" i="1"/>
  <c r="AC8121" i="1"/>
  <c r="AB8122" i="1"/>
  <c r="AC8122" i="1"/>
  <c r="AB8123" i="1"/>
  <c r="AC8123" i="1"/>
  <c r="AB8124" i="1"/>
  <c r="AC8124" i="1"/>
  <c r="AB8125" i="1"/>
  <c r="AC8125" i="1"/>
  <c r="AB8126" i="1"/>
  <c r="AC8126" i="1"/>
  <c r="AB8127" i="1"/>
  <c r="AC8127" i="1"/>
  <c r="AB8128" i="1"/>
  <c r="AC8128" i="1"/>
  <c r="AB8129" i="1"/>
  <c r="AC8129" i="1"/>
  <c r="AB8130" i="1"/>
  <c r="AC8130" i="1"/>
  <c r="AB8131" i="1"/>
  <c r="AC8131" i="1"/>
  <c r="AB8132" i="1"/>
  <c r="AC8132" i="1"/>
  <c r="AB8133" i="1"/>
  <c r="AC8133" i="1"/>
  <c r="AB8134" i="1"/>
  <c r="AC8134" i="1"/>
  <c r="AB8135" i="1"/>
  <c r="AC8135" i="1"/>
  <c r="AB8136" i="1"/>
  <c r="AC8136" i="1"/>
  <c r="AB8137" i="1"/>
  <c r="AC8137" i="1"/>
  <c r="AB8138" i="1"/>
  <c r="AC8138" i="1"/>
  <c r="AB8139" i="1"/>
  <c r="AC8139" i="1"/>
  <c r="AB8140" i="1"/>
  <c r="AC8140" i="1"/>
  <c r="AB8141" i="1"/>
  <c r="AC8141" i="1"/>
  <c r="AB8142" i="1"/>
  <c r="AC8142" i="1"/>
  <c r="AB8143" i="1"/>
  <c r="AC8143" i="1"/>
  <c r="AB8144" i="1"/>
  <c r="AC8144" i="1"/>
  <c r="AB8145" i="1"/>
  <c r="AC8145" i="1"/>
  <c r="AB8146" i="1"/>
  <c r="AC8146" i="1"/>
  <c r="AB8147" i="1"/>
  <c r="AC8147" i="1"/>
  <c r="AB8148" i="1"/>
  <c r="AC8148" i="1"/>
  <c r="AB8149" i="1"/>
  <c r="AC8149" i="1"/>
  <c r="AB8150" i="1"/>
  <c r="AC8150" i="1"/>
  <c r="AB8151" i="1"/>
  <c r="AC8151" i="1"/>
  <c r="AB8152" i="1"/>
  <c r="AC8152" i="1"/>
  <c r="AB8153" i="1"/>
  <c r="AC8153" i="1"/>
  <c r="AB8154" i="1"/>
  <c r="AC8154" i="1"/>
  <c r="AB8155" i="1"/>
  <c r="AC8155" i="1"/>
  <c r="AB8156" i="1"/>
  <c r="AC8156" i="1"/>
  <c r="AB8157" i="1"/>
  <c r="AC8157" i="1"/>
  <c r="AB8158" i="1"/>
  <c r="AC8158" i="1"/>
  <c r="AB8159" i="1"/>
  <c r="AC8159" i="1"/>
  <c r="AB8160" i="1"/>
  <c r="AC8160" i="1"/>
  <c r="AB8161" i="1"/>
  <c r="AC8161" i="1"/>
  <c r="AB8162" i="1"/>
  <c r="AC8162" i="1"/>
  <c r="AB8163" i="1"/>
  <c r="AC8163" i="1"/>
  <c r="AB8164" i="1"/>
  <c r="AC8164" i="1"/>
  <c r="AB8165" i="1"/>
  <c r="AC8165" i="1"/>
  <c r="AB8166" i="1"/>
  <c r="AC8166" i="1"/>
  <c r="AB8167" i="1"/>
  <c r="AC8167" i="1"/>
  <c r="AB8168" i="1"/>
  <c r="AC8168" i="1"/>
  <c r="AB8169" i="1"/>
  <c r="AC8169" i="1"/>
  <c r="AB8170" i="1"/>
  <c r="AC8170" i="1"/>
  <c r="AB8171" i="1"/>
  <c r="AC8171" i="1"/>
  <c r="AB8172" i="1"/>
  <c r="AC8172" i="1"/>
  <c r="AB8173" i="1"/>
  <c r="AC8173" i="1"/>
  <c r="AB8174" i="1"/>
  <c r="AC8174" i="1"/>
  <c r="AB8175" i="1"/>
  <c r="AC8175" i="1"/>
  <c r="AB8176" i="1"/>
  <c r="AC8176" i="1"/>
  <c r="AB8177" i="1"/>
  <c r="AC8177" i="1"/>
  <c r="AB8178" i="1"/>
  <c r="AC8178" i="1"/>
  <c r="AB8179" i="1"/>
  <c r="AC8179" i="1"/>
  <c r="AB8180" i="1"/>
  <c r="AC8180" i="1"/>
  <c r="AB8181" i="1"/>
  <c r="AC8181" i="1"/>
  <c r="AB8182" i="1"/>
  <c r="AC8182" i="1"/>
  <c r="AB8183" i="1"/>
  <c r="AC8183" i="1"/>
  <c r="AB8184" i="1"/>
  <c r="AC8184" i="1"/>
  <c r="AB8185" i="1"/>
  <c r="AC8185" i="1"/>
  <c r="AB8186" i="1"/>
  <c r="AC8186" i="1"/>
  <c r="AB8187" i="1"/>
  <c r="AC8187" i="1"/>
  <c r="AB8188" i="1"/>
  <c r="AC8188" i="1"/>
  <c r="AB8189" i="1"/>
  <c r="AC8189" i="1"/>
  <c r="AB8190" i="1"/>
  <c r="AC8190" i="1"/>
  <c r="AB8191" i="1"/>
  <c r="AC8191" i="1"/>
  <c r="AB8192" i="1"/>
  <c r="AC8192" i="1"/>
  <c r="AB8193" i="1"/>
  <c r="AC8193" i="1"/>
  <c r="AB8194" i="1"/>
  <c r="AC8194" i="1"/>
  <c r="AB8195" i="1"/>
  <c r="AC8195" i="1"/>
  <c r="AB8196" i="1"/>
  <c r="AC8196" i="1"/>
  <c r="AB8197" i="1"/>
  <c r="AC8197" i="1"/>
  <c r="AB8198" i="1"/>
  <c r="AC8198" i="1"/>
  <c r="AB8199" i="1"/>
  <c r="AC8199" i="1"/>
  <c r="AB8200" i="1"/>
  <c r="AC8200" i="1"/>
  <c r="AB8201" i="1"/>
  <c r="AC8201" i="1"/>
  <c r="AB8202" i="1"/>
  <c r="AC8202" i="1"/>
  <c r="AB8203" i="1"/>
  <c r="AC8203" i="1"/>
  <c r="AB8204" i="1"/>
  <c r="AC8204" i="1"/>
  <c r="AB8205" i="1"/>
  <c r="AC8205" i="1"/>
  <c r="AB8206" i="1"/>
  <c r="AC8206" i="1"/>
  <c r="AB8207" i="1"/>
  <c r="AC8207" i="1"/>
  <c r="AB8208" i="1"/>
  <c r="AC8208" i="1"/>
  <c r="AB8209" i="1"/>
  <c r="AC8209" i="1"/>
  <c r="AB8210" i="1"/>
  <c r="AC8210" i="1"/>
  <c r="AB8211" i="1"/>
  <c r="AC8211" i="1"/>
  <c r="AB8212" i="1"/>
  <c r="AC8212" i="1"/>
  <c r="AB8213" i="1"/>
  <c r="AC8213" i="1"/>
  <c r="AB8214" i="1"/>
  <c r="AC8214" i="1"/>
  <c r="AB8215" i="1"/>
  <c r="AC8215" i="1"/>
  <c r="AB8216" i="1"/>
  <c r="AC8216" i="1"/>
  <c r="AB8217" i="1"/>
  <c r="AC8217" i="1"/>
  <c r="AB8218" i="1"/>
  <c r="AC8218" i="1"/>
  <c r="AB8219" i="1"/>
  <c r="AC8219" i="1"/>
  <c r="AB8220" i="1"/>
  <c r="AC8220" i="1"/>
  <c r="AB8221" i="1"/>
  <c r="AC8221" i="1"/>
  <c r="AB8222" i="1"/>
  <c r="AC8222" i="1"/>
  <c r="AB8223" i="1"/>
  <c r="AC8223" i="1"/>
  <c r="AB8224" i="1"/>
  <c r="AC8224" i="1"/>
  <c r="AB8225" i="1"/>
  <c r="AC8225" i="1"/>
  <c r="AB8226" i="1"/>
  <c r="AC8226" i="1"/>
  <c r="AB8227" i="1"/>
  <c r="AC8227" i="1"/>
  <c r="AB8228" i="1"/>
  <c r="AC8228" i="1"/>
  <c r="AB8229" i="1"/>
  <c r="AC8229" i="1"/>
  <c r="AB8230" i="1"/>
  <c r="AC8230" i="1"/>
  <c r="AB8231" i="1"/>
  <c r="AC8231" i="1"/>
  <c r="AB8232" i="1"/>
  <c r="AC8232" i="1"/>
  <c r="AB8233" i="1"/>
  <c r="AC8233" i="1"/>
  <c r="AB8234" i="1"/>
  <c r="AC8234" i="1"/>
  <c r="AB8235" i="1"/>
  <c r="AC8235" i="1"/>
  <c r="AB8236" i="1"/>
  <c r="AC8236" i="1"/>
  <c r="AB8237" i="1"/>
  <c r="AC8237" i="1"/>
  <c r="AB8238" i="1"/>
  <c r="AC8238" i="1"/>
  <c r="AB8239" i="1"/>
  <c r="AC8239" i="1"/>
  <c r="AB8240" i="1"/>
  <c r="AC8240" i="1"/>
  <c r="AB8241" i="1"/>
  <c r="AC8241" i="1"/>
  <c r="AB8242" i="1"/>
  <c r="AC8242" i="1"/>
  <c r="AB8243" i="1"/>
  <c r="AC8243" i="1"/>
  <c r="AB8244" i="1"/>
  <c r="AC8244" i="1"/>
  <c r="AB8245" i="1"/>
  <c r="AC8245" i="1"/>
  <c r="AB8246" i="1"/>
  <c r="AC8246" i="1"/>
  <c r="AB8247" i="1"/>
  <c r="AC8247" i="1"/>
  <c r="AB8248" i="1"/>
  <c r="AC8248" i="1"/>
  <c r="AB8249" i="1"/>
  <c r="AC8249" i="1"/>
  <c r="AB8250" i="1"/>
  <c r="AC8250" i="1"/>
  <c r="AB8251" i="1"/>
  <c r="AC8251" i="1"/>
  <c r="AB8252" i="1"/>
  <c r="AC8252" i="1"/>
  <c r="AB8253" i="1"/>
  <c r="AC8253" i="1"/>
  <c r="AB8254" i="1"/>
  <c r="AC8254" i="1"/>
  <c r="AB8255" i="1"/>
  <c r="AC8255" i="1"/>
  <c r="AB8256" i="1"/>
  <c r="AC8256" i="1"/>
  <c r="AB8257" i="1"/>
  <c r="AC8257" i="1"/>
  <c r="AB8258" i="1"/>
  <c r="AC8258" i="1"/>
  <c r="AB8259" i="1"/>
  <c r="AC8259" i="1"/>
  <c r="AB8260" i="1"/>
  <c r="AC8260" i="1"/>
  <c r="AB8261" i="1"/>
  <c r="AC8261" i="1"/>
  <c r="AB8262" i="1"/>
  <c r="AC8262" i="1"/>
  <c r="AB8263" i="1"/>
  <c r="AC8263" i="1"/>
  <c r="AB8264" i="1"/>
  <c r="AC8264" i="1"/>
  <c r="AB8265" i="1"/>
  <c r="AC8265" i="1"/>
  <c r="AB8266" i="1"/>
  <c r="AC8266" i="1"/>
  <c r="AB8267" i="1"/>
  <c r="AC8267" i="1"/>
  <c r="AB8268" i="1"/>
  <c r="AC8268" i="1"/>
  <c r="AB8269" i="1"/>
  <c r="AC8269" i="1"/>
  <c r="AB8270" i="1"/>
  <c r="AC8270" i="1"/>
  <c r="AB8271" i="1"/>
  <c r="AC8271" i="1"/>
  <c r="AB8272" i="1"/>
  <c r="AC8272" i="1"/>
  <c r="AB8273" i="1"/>
  <c r="AC8273" i="1"/>
  <c r="AB8274" i="1"/>
  <c r="AC8274" i="1"/>
  <c r="AB8275" i="1"/>
  <c r="AC8275" i="1"/>
  <c r="AB8276" i="1"/>
  <c r="AC8276" i="1"/>
  <c r="AB8277" i="1"/>
  <c r="AC8277" i="1"/>
  <c r="AB8278" i="1"/>
  <c r="AC8278" i="1"/>
  <c r="AB8279" i="1"/>
  <c r="AC8279" i="1"/>
  <c r="AB8280" i="1"/>
  <c r="AC8280" i="1"/>
  <c r="AB8281" i="1"/>
  <c r="AC8281" i="1"/>
  <c r="AB8282" i="1"/>
  <c r="AC8282" i="1"/>
  <c r="AB8283" i="1"/>
  <c r="AC8283" i="1"/>
  <c r="AB8284" i="1"/>
  <c r="AC8284" i="1"/>
  <c r="AB8285" i="1"/>
  <c r="AC8285" i="1"/>
  <c r="AB8286" i="1"/>
  <c r="AC8286" i="1"/>
  <c r="AB8287" i="1"/>
  <c r="AC8287" i="1"/>
  <c r="AB8288" i="1"/>
  <c r="AC8288" i="1"/>
  <c r="AB8289" i="1"/>
  <c r="AC8289" i="1"/>
  <c r="AB8290" i="1"/>
  <c r="AC8290" i="1"/>
  <c r="AB8291" i="1"/>
  <c r="AC8291" i="1"/>
  <c r="AB8292" i="1"/>
  <c r="AC8292" i="1"/>
  <c r="AB8293" i="1"/>
  <c r="AC8293" i="1"/>
  <c r="AB8294" i="1"/>
  <c r="AC8294" i="1"/>
  <c r="AB8295" i="1"/>
  <c r="AC8295" i="1"/>
  <c r="AB8296" i="1"/>
  <c r="AC8296" i="1"/>
  <c r="AB8297" i="1"/>
  <c r="AC8297" i="1"/>
  <c r="AB8298" i="1"/>
  <c r="AC8298" i="1"/>
  <c r="AB8299" i="1"/>
  <c r="AC8299" i="1"/>
  <c r="AB8300" i="1"/>
  <c r="AC8300" i="1"/>
  <c r="AB8301" i="1"/>
  <c r="AC8301" i="1"/>
  <c r="AB8302" i="1"/>
  <c r="AC8302" i="1"/>
  <c r="AB8303" i="1"/>
  <c r="AC8303" i="1"/>
  <c r="AB8304" i="1"/>
  <c r="AC8304" i="1"/>
  <c r="AB8305" i="1"/>
  <c r="AC8305" i="1"/>
  <c r="AB8306" i="1"/>
  <c r="AC8306" i="1"/>
  <c r="AB8307" i="1"/>
  <c r="AC8307" i="1"/>
  <c r="AB8308" i="1"/>
  <c r="AC8308" i="1"/>
  <c r="AB8309" i="1"/>
  <c r="AC8309" i="1"/>
  <c r="AB8310" i="1"/>
  <c r="AC8310" i="1"/>
  <c r="AB8311" i="1"/>
  <c r="AC8311" i="1"/>
  <c r="AB8312" i="1"/>
  <c r="AC8312" i="1"/>
  <c r="AB8313" i="1"/>
  <c r="AC8313" i="1"/>
  <c r="AB8314" i="1"/>
  <c r="AC8314" i="1"/>
  <c r="AB8315" i="1"/>
  <c r="AC8315" i="1"/>
  <c r="AB8316" i="1"/>
  <c r="AC8316" i="1"/>
  <c r="AB8317" i="1"/>
  <c r="AC8317" i="1"/>
  <c r="AB8318" i="1"/>
  <c r="AC8318" i="1"/>
  <c r="AB8319" i="1"/>
  <c r="AC8319" i="1"/>
  <c r="AB8320" i="1"/>
  <c r="AC8320" i="1"/>
  <c r="AB8321" i="1"/>
  <c r="AC8321" i="1"/>
  <c r="AB8322" i="1"/>
  <c r="AC8322" i="1"/>
  <c r="AB8323" i="1"/>
  <c r="AC8323" i="1"/>
  <c r="AB8324" i="1"/>
  <c r="AC8324" i="1"/>
  <c r="AB8325" i="1"/>
  <c r="AC8325" i="1"/>
  <c r="AB8326" i="1"/>
  <c r="AC8326" i="1"/>
  <c r="AB8327" i="1"/>
  <c r="AC8327" i="1"/>
  <c r="AB8328" i="1"/>
  <c r="AC8328" i="1"/>
  <c r="AB8329" i="1"/>
  <c r="AC8329" i="1"/>
  <c r="AB8330" i="1"/>
  <c r="AC8330" i="1"/>
  <c r="AB8331" i="1"/>
  <c r="AC8331" i="1"/>
  <c r="AB8332" i="1"/>
  <c r="AC8332" i="1"/>
  <c r="AB8333" i="1"/>
  <c r="AC8333" i="1"/>
  <c r="AB8334" i="1"/>
  <c r="AC8334" i="1"/>
  <c r="AB8335" i="1"/>
  <c r="AC8335" i="1"/>
  <c r="AB8336" i="1"/>
  <c r="AC8336" i="1"/>
  <c r="AB8337" i="1"/>
  <c r="AC8337" i="1"/>
  <c r="AB8338" i="1"/>
  <c r="AC8338" i="1"/>
  <c r="AB8339" i="1"/>
  <c r="AC8339" i="1"/>
  <c r="AB8340" i="1"/>
  <c r="AC8340" i="1"/>
  <c r="AB8341" i="1"/>
  <c r="AC8341" i="1"/>
  <c r="AB8342" i="1"/>
  <c r="AC8342" i="1"/>
  <c r="AB8343" i="1"/>
  <c r="AC8343" i="1"/>
  <c r="AB8344" i="1"/>
  <c r="AC8344" i="1"/>
  <c r="AB8345" i="1"/>
  <c r="AC8345" i="1"/>
  <c r="AB8346" i="1"/>
  <c r="AC8346" i="1"/>
  <c r="AB8347" i="1"/>
  <c r="AC8347" i="1"/>
  <c r="AB8348" i="1"/>
  <c r="AC8348" i="1"/>
  <c r="AB8349" i="1"/>
  <c r="AC8349" i="1"/>
  <c r="AB8350" i="1"/>
  <c r="AC8350" i="1"/>
  <c r="AB8351" i="1"/>
  <c r="AC8351" i="1"/>
  <c r="AB8352" i="1"/>
  <c r="AC8352" i="1"/>
  <c r="AB8353" i="1"/>
  <c r="AC8353" i="1"/>
  <c r="AB8354" i="1"/>
  <c r="AC8354" i="1"/>
  <c r="AB8355" i="1"/>
  <c r="AC8355" i="1"/>
  <c r="AB8356" i="1"/>
  <c r="AC8356" i="1"/>
  <c r="AB8357" i="1"/>
  <c r="AC8357" i="1"/>
  <c r="AB8358" i="1"/>
  <c r="AC8358" i="1"/>
  <c r="AB8359" i="1"/>
  <c r="AC8359" i="1"/>
  <c r="AB8360" i="1"/>
  <c r="AC8360" i="1"/>
  <c r="AB8361" i="1"/>
  <c r="AC8361" i="1"/>
  <c r="AB8362" i="1"/>
  <c r="AC8362" i="1"/>
  <c r="AB8363" i="1"/>
  <c r="AC8363" i="1"/>
  <c r="AB8364" i="1"/>
  <c r="AC8364" i="1"/>
  <c r="AB8365" i="1"/>
  <c r="AC8365" i="1"/>
  <c r="AB8366" i="1"/>
  <c r="AC8366" i="1"/>
  <c r="AB8367" i="1"/>
  <c r="AC8367" i="1"/>
  <c r="AB8368" i="1"/>
  <c r="AC8368" i="1"/>
  <c r="AB8369" i="1"/>
  <c r="AC8369" i="1"/>
  <c r="AB8370" i="1"/>
  <c r="AC8370" i="1"/>
  <c r="AB8371" i="1"/>
  <c r="AC8371" i="1"/>
  <c r="AB8372" i="1"/>
  <c r="AC8372" i="1"/>
  <c r="AB8373" i="1"/>
  <c r="AC8373" i="1"/>
  <c r="AB8374" i="1"/>
  <c r="AC8374" i="1"/>
  <c r="AB8375" i="1"/>
  <c r="AC8375" i="1"/>
  <c r="AB8376" i="1"/>
  <c r="AC8376" i="1"/>
  <c r="AB8377" i="1"/>
  <c r="AC8377" i="1"/>
  <c r="AB8378" i="1"/>
  <c r="AC8378" i="1"/>
  <c r="AB8379" i="1"/>
  <c r="AC8379" i="1"/>
  <c r="AB8380" i="1"/>
  <c r="AC8380" i="1"/>
  <c r="AB8381" i="1"/>
  <c r="AC8381" i="1"/>
  <c r="AB8382" i="1"/>
  <c r="AC8382" i="1"/>
  <c r="AB8383" i="1"/>
  <c r="AC8383" i="1"/>
  <c r="AB8384" i="1"/>
  <c r="AC8384" i="1"/>
  <c r="AB8385" i="1"/>
  <c r="AC8385" i="1"/>
  <c r="AB8386" i="1"/>
  <c r="AC8386" i="1"/>
  <c r="AB8387" i="1"/>
  <c r="AC8387" i="1"/>
  <c r="AB8388" i="1"/>
  <c r="AC8388" i="1"/>
  <c r="AB8389" i="1"/>
  <c r="AC8389" i="1"/>
  <c r="AB8390" i="1"/>
  <c r="AC8390" i="1"/>
  <c r="AB8391" i="1"/>
  <c r="AC8391" i="1"/>
  <c r="AB8392" i="1"/>
  <c r="AC8392" i="1"/>
  <c r="AB8393" i="1"/>
  <c r="AC8393" i="1"/>
  <c r="AB8394" i="1"/>
  <c r="AC8394" i="1"/>
  <c r="AB8395" i="1"/>
  <c r="AC8395" i="1"/>
  <c r="AB8396" i="1"/>
  <c r="AC8396" i="1"/>
  <c r="AB8397" i="1"/>
  <c r="AC8397" i="1"/>
  <c r="AB8398" i="1"/>
  <c r="AC8398" i="1"/>
  <c r="AB8399" i="1"/>
  <c r="AC8399" i="1"/>
  <c r="AB8400" i="1"/>
  <c r="AC8400" i="1"/>
  <c r="AB8401" i="1"/>
  <c r="AC8401" i="1"/>
  <c r="AB8402" i="1"/>
  <c r="AC8402" i="1"/>
  <c r="AB8403" i="1"/>
  <c r="AC8403" i="1"/>
  <c r="AB8404" i="1"/>
  <c r="AC8404" i="1"/>
  <c r="AB8405" i="1"/>
  <c r="AC8405" i="1"/>
  <c r="AB8406" i="1"/>
  <c r="AC8406" i="1"/>
  <c r="AB8407" i="1"/>
  <c r="AC8407" i="1"/>
  <c r="AB8408" i="1"/>
  <c r="AC8408" i="1"/>
  <c r="AB8409" i="1"/>
  <c r="AC8409" i="1"/>
  <c r="AB8410" i="1"/>
  <c r="AC8410" i="1"/>
  <c r="AB8411" i="1"/>
  <c r="AC8411" i="1"/>
  <c r="AB8412" i="1"/>
  <c r="AC8412" i="1"/>
  <c r="AB8413" i="1"/>
  <c r="AC8413" i="1"/>
  <c r="AB8414" i="1"/>
  <c r="AC8414" i="1"/>
  <c r="AB8415" i="1"/>
  <c r="AC8415" i="1"/>
  <c r="AB8416" i="1"/>
  <c r="AC8416" i="1"/>
  <c r="AB8417" i="1"/>
  <c r="AC8417" i="1"/>
  <c r="AB8418" i="1"/>
  <c r="AC8418" i="1"/>
  <c r="AB8419" i="1"/>
  <c r="AC8419" i="1"/>
  <c r="AB8420" i="1"/>
  <c r="AC8420" i="1"/>
  <c r="AB8421" i="1"/>
  <c r="AC8421" i="1"/>
  <c r="AB8422" i="1"/>
  <c r="AC8422" i="1"/>
  <c r="AB8423" i="1"/>
  <c r="AC8423" i="1"/>
  <c r="AB8424" i="1"/>
  <c r="AC8424" i="1"/>
  <c r="AB8425" i="1"/>
  <c r="AC8425" i="1"/>
  <c r="AB8426" i="1"/>
  <c r="AC8426" i="1"/>
  <c r="AB8427" i="1"/>
  <c r="AC8427" i="1"/>
  <c r="AB8428" i="1"/>
  <c r="AC8428" i="1"/>
  <c r="AB8429" i="1"/>
  <c r="AC8429" i="1"/>
  <c r="AB8430" i="1"/>
  <c r="AC8430" i="1"/>
  <c r="AB8431" i="1"/>
  <c r="AC8431" i="1"/>
  <c r="AB8432" i="1"/>
  <c r="AC8432" i="1"/>
  <c r="AB8433" i="1"/>
  <c r="AC8433" i="1"/>
  <c r="AB8434" i="1"/>
  <c r="AC8434" i="1"/>
  <c r="AB8435" i="1"/>
  <c r="AC8435" i="1"/>
  <c r="AB8436" i="1"/>
  <c r="AC8436" i="1"/>
  <c r="AB8437" i="1"/>
  <c r="AC8437" i="1"/>
  <c r="AB8438" i="1"/>
  <c r="AC8438" i="1"/>
  <c r="AB8439" i="1"/>
  <c r="AC8439" i="1"/>
  <c r="AB8440" i="1"/>
  <c r="AC8440" i="1"/>
  <c r="AB8441" i="1"/>
  <c r="AC8441" i="1"/>
  <c r="AB8442" i="1"/>
  <c r="AC8442" i="1"/>
  <c r="AB8443" i="1"/>
  <c r="AC8443" i="1"/>
  <c r="AB8444" i="1"/>
  <c r="AC8444" i="1"/>
  <c r="AB8445" i="1"/>
  <c r="AC8445" i="1"/>
  <c r="AB8446" i="1"/>
  <c r="AC8446" i="1"/>
  <c r="AB8447" i="1"/>
  <c r="AC8447" i="1"/>
  <c r="AB8448" i="1"/>
  <c r="AC8448" i="1"/>
  <c r="AB8449" i="1"/>
  <c r="AC8449" i="1"/>
  <c r="AB8450" i="1"/>
  <c r="AC8450" i="1"/>
  <c r="AB8451" i="1"/>
  <c r="AC8451" i="1"/>
  <c r="AB8452" i="1"/>
  <c r="AC8452" i="1"/>
  <c r="AB8453" i="1"/>
  <c r="AC8453" i="1"/>
  <c r="AB8454" i="1"/>
  <c r="AC8454" i="1"/>
  <c r="AB8455" i="1"/>
  <c r="AC8455" i="1"/>
  <c r="AB8456" i="1"/>
  <c r="AC8456" i="1"/>
  <c r="AB8457" i="1"/>
  <c r="AC8457" i="1"/>
  <c r="AB8458" i="1"/>
  <c r="AC8458" i="1"/>
  <c r="AB8459" i="1"/>
  <c r="AC8459" i="1"/>
  <c r="AB8460" i="1"/>
  <c r="AC8460" i="1"/>
  <c r="AB8461" i="1"/>
  <c r="AC8461" i="1"/>
  <c r="AB8462" i="1"/>
  <c r="AC8462" i="1"/>
  <c r="AB8463" i="1"/>
  <c r="AC8463" i="1"/>
  <c r="AB8464" i="1"/>
  <c r="AC8464" i="1"/>
  <c r="AB8465" i="1"/>
  <c r="AC8465" i="1"/>
  <c r="AB8466" i="1"/>
  <c r="AC8466" i="1"/>
  <c r="AB8467" i="1"/>
  <c r="AC8467" i="1"/>
  <c r="AB8468" i="1"/>
  <c r="AC8468" i="1"/>
  <c r="AB8469" i="1"/>
  <c r="AC8469" i="1"/>
  <c r="AB8470" i="1"/>
  <c r="AC8470" i="1"/>
  <c r="AB8471" i="1"/>
  <c r="AC8471" i="1"/>
  <c r="AB8472" i="1"/>
  <c r="AC8472" i="1"/>
  <c r="AB8473" i="1"/>
  <c r="AC8473" i="1"/>
  <c r="AB8474" i="1"/>
  <c r="AC8474" i="1"/>
  <c r="AB8475" i="1"/>
  <c r="AC8475" i="1"/>
  <c r="AB8476" i="1"/>
  <c r="AC8476" i="1"/>
  <c r="AB8477" i="1"/>
  <c r="AC8477" i="1"/>
  <c r="AB8478" i="1"/>
  <c r="AC8478" i="1"/>
  <c r="AB8479" i="1"/>
  <c r="AC8479" i="1"/>
  <c r="AB8480" i="1"/>
  <c r="AC8480" i="1"/>
  <c r="AB8481" i="1"/>
  <c r="AC8481" i="1"/>
  <c r="AB8482" i="1"/>
  <c r="AC8482" i="1"/>
  <c r="AB8483" i="1"/>
  <c r="AC8483" i="1"/>
  <c r="AB8484" i="1"/>
  <c r="AC8484" i="1"/>
  <c r="AB8485" i="1"/>
  <c r="AC8485" i="1"/>
  <c r="AB8486" i="1"/>
  <c r="AC8486" i="1"/>
  <c r="AB8487" i="1"/>
  <c r="AC8487" i="1"/>
  <c r="AB8488" i="1"/>
  <c r="AC8488" i="1"/>
  <c r="AB8489" i="1"/>
  <c r="AC8489" i="1"/>
  <c r="AB8490" i="1"/>
  <c r="AC8490" i="1"/>
  <c r="AB8491" i="1"/>
  <c r="AC8491" i="1"/>
  <c r="AB8492" i="1"/>
  <c r="AC8492" i="1"/>
  <c r="AB8493" i="1"/>
  <c r="AC8493" i="1"/>
  <c r="AB8494" i="1"/>
  <c r="AC8494" i="1"/>
  <c r="AB8495" i="1"/>
  <c r="AC8495" i="1"/>
  <c r="AB8496" i="1"/>
  <c r="AC8496" i="1"/>
  <c r="AB8497" i="1"/>
  <c r="AC8497" i="1"/>
  <c r="AB8498" i="1"/>
  <c r="AC8498" i="1"/>
  <c r="AB8499" i="1"/>
  <c r="AC8499" i="1"/>
  <c r="AB8500" i="1"/>
  <c r="AC8500" i="1"/>
  <c r="AB8501" i="1"/>
  <c r="AC8501" i="1"/>
  <c r="AB8502" i="1"/>
  <c r="AC8502" i="1"/>
  <c r="AB8503" i="1"/>
  <c r="AC8503" i="1"/>
  <c r="AB8504" i="1"/>
  <c r="AC8504" i="1"/>
  <c r="AB8505" i="1"/>
  <c r="AC8505" i="1"/>
  <c r="AB8506" i="1"/>
  <c r="AC8506" i="1"/>
  <c r="AB8507" i="1"/>
  <c r="AC8507" i="1"/>
  <c r="AB8508" i="1"/>
  <c r="AC8508" i="1"/>
  <c r="AB8509" i="1"/>
  <c r="AC8509" i="1"/>
  <c r="AB8510" i="1"/>
  <c r="AC8510" i="1"/>
  <c r="AB8511" i="1"/>
  <c r="AC8511" i="1"/>
  <c r="AB8512" i="1"/>
  <c r="AC8512" i="1"/>
  <c r="AB8513" i="1"/>
  <c r="AC8513" i="1"/>
  <c r="AB8514" i="1"/>
  <c r="AC8514" i="1"/>
  <c r="AB8515" i="1"/>
  <c r="AC8515" i="1"/>
  <c r="AB8516" i="1"/>
  <c r="AC8516" i="1"/>
  <c r="AB8517" i="1"/>
  <c r="AC8517" i="1"/>
  <c r="AB8518" i="1"/>
  <c r="AC8518" i="1"/>
  <c r="AB8519" i="1"/>
  <c r="AC8519" i="1"/>
  <c r="AB8520" i="1"/>
  <c r="AC8520" i="1"/>
  <c r="AB8521" i="1"/>
  <c r="AC8521" i="1"/>
  <c r="AB8522" i="1"/>
  <c r="AC8522" i="1"/>
  <c r="AB8523" i="1"/>
  <c r="AC8523" i="1"/>
  <c r="AB8524" i="1"/>
  <c r="AC8524" i="1"/>
  <c r="AB8525" i="1"/>
  <c r="AC8525" i="1"/>
  <c r="AB8526" i="1"/>
  <c r="AC8526" i="1"/>
  <c r="AB8527" i="1"/>
  <c r="AC8527" i="1"/>
  <c r="AB8528" i="1"/>
  <c r="AC8528" i="1"/>
  <c r="AB8529" i="1"/>
  <c r="AC8529" i="1"/>
  <c r="AB8530" i="1"/>
  <c r="AC8530" i="1"/>
  <c r="AB8531" i="1"/>
  <c r="AC8531" i="1"/>
  <c r="AB8532" i="1"/>
  <c r="AC8532" i="1"/>
  <c r="AB8533" i="1"/>
  <c r="AC8533" i="1"/>
  <c r="AB8534" i="1"/>
  <c r="AC8534" i="1"/>
  <c r="AB8535" i="1"/>
  <c r="AC8535" i="1"/>
  <c r="AB8536" i="1"/>
  <c r="AC8536" i="1"/>
  <c r="AB8537" i="1"/>
  <c r="AC8537" i="1"/>
  <c r="AB8538" i="1"/>
  <c r="AC8538" i="1"/>
  <c r="AB8539" i="1"/>
  <c r="AC8539" i="1"/>
  <c r="AB8540" i="1"/>
  <c r="AC8540" i="1"/>
  <c r="AB8541" i="1"/>
  <c r="AC8541" i="1"/>
  <c r="AB8542" i="1"/>
  <c r="AC8542" i="1"/>
  <c r="AB8543" i="1"/>
  <c r="AC8543" i="1"/>
  <c r="AB8544" i="1"/>
  <c r="AC8544" i="1"/>
  <c r="AB8545" i="1"/>
  <c r="AC8545" i="1"/>
  <c r="AB8546" i="1"/>
  <c r="AC8546" i="1"/>
  <c r="AB8547" i="1"/>
  <c r="AC8547" i="1"/>
  <c r="AB8548" i="1"/>
  <c r="AC8548" i="1"/>
  <c r="AB8549" i="1"/>
  <c r="AC8549" i="1"/>
  <c r="AB8550" i="1"/>
  <c r="AC8550" i="1"/>
  <c r="AB8551" i="1"/>
  <c r="AC8551" i="1"/>
  <c r="AB8552" i="1"/>
  <c r="AC8552" i="1"/>
  <c r="AB8553" i="1"/>
  <c r="AC8553" i="1"/>
  <c r="AB8554" i="1"/>
  <c r="AC8554" i="1"/>
  <c r="AB8555" i="1"/>
  <c r="AC8555" i="1"/>
  <c r="AB8556" i="1"/>
  <c r="AC8556" i="1"/>
  <c r="AB8557" i="1"/>
  <c r="AC8557" i="1"/>
  <c r="AB8558" i="1"/>
  <c r="AC8558" i="1"/>
  <c r="AB8559" i="1"/>
  <c r="AC8559" i="1"/>
  <c r="AB8560" i="1"/>
  <c r="AC8560" i="1"/>
  <c r="AB8561" i="1"/>
  <c r="AC8561" i="1"/>
  <c r="AB8562" i="1"/>
  <c r="AC8562" i="1"/>
  <c r="AB8563" i="1"/>
  <c r="AC8563" i="1"/>
  <c r="AB8564" i="1"/>
  <c r="AC8564" i="1"/>
  <c r="AB8565" i="1"/>
  <c r="AC8565" i="1"/>
  <c r="AB8566" i="1"/>
  <c r="AC8566" i="1"/>
  <c r="AB8567" i="1"/>
  <c r="AC8567" i="1"/>
  <c r="AB8568" i="1"/>
  <c r="AC8568" i="1"/>
  <c r="AB8569" i="1"/>
  <c r="AC8569" i="1"/>
  <c r="AB8570" i="1"/>
  <c r="AC8570" i="1"/>
  <c r="AB8571" i="1"/>
  <c r="AC8571" i="1"/>
  <c r="AB8572" i="1"/>
  <c r="AC8572" i="1"/>
  <c r="AB8573" i="1"/>
  <c r="AC8573" i="1"/>
  <c r="AB8574" i="1"/>
  <c r="AC8574" i="1"/>
  <c r="AB8575" i="1"/>
  <c r="AC8575" i="1"/>
  <c r="AB8576" i="1"/>
  <c r="AC8576" i="1"/>
  <c r="AB8577" i="1"/>
  <c r="AC8577" i="1"/>
  <c r="AB8578" i="1"/>
  <c r="AC8578" i="1"/>
  <c r="AB8579" i="1"/>
  <c r="AC8579" i="1"/>
  <c r="AB8580" i="1"/>
  <c r="AC8580" i="1"/>
  <c r="AB8581" i="1"/>
  <c r="AC8581" i="1"/>
  <c r="AB8582" i="1"/>
  <c r="AC8582" i="1"/>
  <c r="AB8583" i="1"/>
  <c r="AC8583" i="1"/>
  <c r="AB8584" i="1"/>
  <c r="AC8584" i="1"/>
  <c r="AB8585" i="1"/>
  <c r="AC8585" i="1"/>
  <c r="AB8586" i="1"/>
  <c r="AC8586" i="1"/>
  <c r="AB8587" i="1"/>
  <c r="AC8587" i="1"/>
  <c r="AB8588" i="1"/>
  <c r="AC8588" i="1"/>
  <c r="AB8589" i="1"/>
  <c r="AC8589" i="1"/>
  <c r="AB8590" i="1"/>
  <c r="AC8590" i="1"/>
  <c r="AB8591" i="1"/>
  <c r="AC8591" i="1"/>
  <c r="AB8592" i="1"/>
  <c r="AC8592" i="1"/>
  <c r="AB8593" i="1"/>
  <c r="AC8593" i="1"/>
  <c r="AB8594" i="1"/>
  <c r="AC8594" i="1"/>
  <c r="AB8595" i="1"/>
  <c r="AC8595" i="1"/>
  <c r="AB8596" i="1"/>
  <c r="AC8596" i="1"/>
  <c r="AB8597" i="1"/>
  <c r="AC8597" i="1"/>
  <c r="AB8598" i="1"/>
  <c r="AC8598" i="1"/>
  <c r="AB8599" i="1"/>
  <c r="AC8599" i="1"/>
  <c r="AB8600" i="1"/>
  <c r="AC8600" i="1"/>
  <c r="AB8601" i="1"/>
  <c r="AC8601" i="1"/>
  <c r="AB8602" i="1"/>
  <c r="AC8602" i="1"/>
  <c r="AB8603" i="1"/>
  <c r="AC8603" i="1"/>
  <c r="AB8604" i="1"/>
  <c r="AC8604" i="1"/>
  <c r="AB8605" i="1"/>
  <c r="AC8605" i="1"/>
  <c r="AB8606" i="1"/>
  <c r="AC8606" i="1"/>
  <c r="AB8607" i="1"/>
  <c r="AC8607" i="1"/>
  <c r="AB8608" i="1"/>
  <c r="AC8608" i="1"/>
  <c r="AB8609" i="1"/>
  <c r="AC8609" i="1"/>
  <c r="AB8610" i="1"/>
  <c r="AC8610" i="1"/>
  <c r="AB8611" i="1"/>
  <c r="AC8611" i="1"/>
  <c r="AB8612" i="1"/>
  <c r="AC8612" i="1"/>
  <c r="AB8613" i="1"/>
  <c r="AC8613" i="1"/>
  <c r="AB8614" i="1"/>
  <c r="AC8614" i="1"/>
  <c r="AB8615" i="1"/>
  <c r="AC8615" i="1"/>
  <c r="AB8616" i="1"/>
  <c r="AC8616" i="1"/>
  <c r="AB8617" i="1"/>
  <c r="AC8617" i="1"/>
  <c r="AB8618" i="1"/>
  <c r="AC8618" i="1"/>
  <c r="AB8619" i="1"/>
  <c r="AC8619" i="1"/>
  <c r="AB8620" i="1"/>
  <c r="AC8620" i="1"/>
  <c r="AB8621" i="1"/>
  <c r="AC8621" i="1"/>
  <c r="AB8622" i="1"/>
  <c r="AC8622" i="1"/>
  <c r="AB8623" i="1"/>
  <c r="AC8623" i="1"/>
  <c r="AB8624" i="1"/>
  <c r="AC8624" i="1"/>
  <c r="AB8625" i="1"/>
  <c r="AC8625" i="1"/>
  <c r="AB8626" i="1"/>
  <c r="AC8626" i="1"/>
  <c r="AB8627" i="1"/>
  <c r="AC8627" i="1"/>
  <c r="AB8628" i="1"/>
  <c r="AC8628" i="1"/>
  <c r="AB8629" i="1"/>
  <c r="AC8629" i="1"/>
  <c r="AB8630" i="1"/>
  <c r="AC8630" i="1"/>
  <c r="AB8631" i="1"/>
  <c r="AC8631" i="1"/>
  <c r="AB8632" i="1"/>
  <c r="AC8632" i="1"/>
  <c r="AB8633" i="1"/>
  <c r="AC8633" i="1"/>
  <c r="AB8634" i="1"/>
  <c r="AC8634" i="1"/>
  <c r="AB8635" i="1"/>
  <c r="AC8635" i="1"/>
  <c r="AB8636" i="1"/>
  <c r="AC8636" i="1"/>
  <c r="AB8637" i="1"/>
  <c r="AC8637" i="1"/>
  <c r="AB8638" i="1"/>
  <c r="AC8638" i="1"/>
  <c r="AB8639" i="1"/>
  <c r="AC8639" i="1"/>
  <c r="AB8640" i="1"/>
  <c r="AC8640" i="1"/>
  <c r="AB8641" i="1"/>
  <c r="AC8641" i="1"/>
  <c r="AB8642" i="1"/>
  <c r="AC8642" i="1"/>
  <c r="AB8643" i="1"/>
  <c r="AC8643" i="1"/>
  <c r="AB8644" i="1"/>
  <c r="AC8644" i="1"/>
  <c r="AB8645" i="1"/>
  <c r="AC8645" i="1"/>
  <c r="AB8646" i="1"/>
  <c r="AC8646" i="1"/>
  <c r="AB8647" i="1"/>
  <c r="AC8647" i="1"/>
  <c r="AB8648" i="1"/>
  <c r="AC8648" i="1"/>
  <c r="AB8649" i="1"/>
  <c r="AC8649" i="1"/>
  <c r="AB8650" i="1"/>
  <c r="AC8650" i="1"/>
  <c r="AB8651" i="1"/>
  <c r="AC8651" i="1"/>
  <c r="AB8652" i="1"/>
  <c r="AC8652" i="1"/>
  <c r="AB8653" i="1"/>
  <c r="AC8653" i="1"/>
  <c r="AB8654" i="1"/>
  <c r="AC8654" i="1"/>
  <c r="AB8655" i="1"/>
  <c r="AC8655" i="1"/>
  <c r="AB8656" i="1"/>
  <c r="AC8656" i="1"/>
  <c r="AB8657" i="1"/>
  <c r="AC8657" i="1"/>
  <c r="AB8658" i="1"/>
  <c r="AC8658" i="1"/>
  <c r="AB8659" i="1"/>
  <c r="AC8659" i="1"/>
  <c r="AB8660" i="1"/>
  <c r="AC8660" i="1"/>
  <c r="AB8661" i="1"/>
  <c r="AC8661" i="1"/>
  <c r="AB8662" i="1"/>
  <c r="AC8662" i="1"/>
  <c r="AB8663" i="1"/>
  <c r="AC8663" i="1"/>
  <c r="AB8664" i="1"/>
  <c r="AC8664" i="1"/>
  <c r="AB8665" i="1"/>
  <c r="AC8665" i="1"/>
  <c r="AB8666" i="1"/>
  <c r="AC8666" i="1"/>
  <c r="AB8667" i="1"/>
  <c r="AC8667" i="1"/>
  <c r="AB8668" i="1"/>
  <c r="AC8668" i="1"/>
  <c r="AB8669" i="1"/>
  <c r="AC8669" i="1"/>
  <c r="AB8670" i="1"/>
  <c r="AC8670" i="1"/>
  <c r="AB8671" i="1"/>
  <c r="AC8671" i="1"/>
  <c r="AB8672" i="1"/>
  <c r="AC8672" i="1"/>
  <c r="AB8673" i="1"/>
  <c r="AC8673" i="1"/>
  <c r="AB8674" i="1"/>
  <c r="AC8674" i="1"/>
  <c r="AB8675" i="1"/>
  <c r="AC8675" i="1"/>
  <c r="AB8676" i="1"/>
  <c r="AC8676" i="1"/>
  <c r="AB8677" i="1"/>
  <c r="AC8677" i="1"/>
  <c r="AB8678" i="1"/>
  <c r="AC8678" i="1"/>
  <c r="AB8679" i="1"/>
  <c r="AC8679" i="1"/>
  <c r="AB8680" i="1"/>
  <c r="AC8680" i="1"/>
  <c r="AB8681" i="1"/>
  <c r="AC8681" i="1"/>
  <c r="AB8682" i="1"/>
  <c r="AC8682" i="1"/>
  <c r="AB8683" i="1"/>
  <c r="AC8683" i="1"/>
  <c r="AB8684" i="1"/>
  <c r="AC8684" i="1"/>
  <c r="AB8685" i="1"/>
  <c r="AC8685" i="1"/>
  <c r="AB8686" i="1"/>
  <c r="AC8686" i="1"/>
  <c r="AB8687" i="1"/>
  <c r="AC8687" i="1"/>
  <c r="AB8688" i="1"/>
  <c r="AC8688" i="1"/>
  <c r="AB8689" i="1"/>
  <c r="AC8689" i="1"/>
  <c r="AB8690" i="1"/>
  <c r="AC8690" i="1"/>
  <c r="AB8691" i="1"/>
  <c r="AC8691" i="1"/>
  <c r="AB8692" i="1"/>
  <c r="AC8692" i="1"/>
  <c r="AB8693" i="1"/>
  <c r="AC8693" i="1"/>
  <c r="AB8694" i="1"/>
  <c r="AC8694" i="1"/>
  <c r="AB8695" i="1"/>
  <c r="AC8695" i="1"/>
  <c r="AB8696" i="1"/>
  <c r="AC8696" i="1"/>
  <c r="AB8697" i="1"/>
  <c r="AC8697" i="1"/>
  <c r="AB8698" i="1"/>
  <c r="AC8698" i="1"/>
  <c r="AB8699" i="1"/>
  <c r="AC8699" i="1"/>
  <c r="AB8700" i="1"/>
  <c r="AC8700" i="1"/>
  <c r="AB8701" i="1"/>
  <c r="AC8701" i="1"/>
  <c r="AB8702" i="1"/>
  <c r="AC8702" i="1"/>
  <c r="AB8703" i="1"/>
  <c r="AC8703" i="1"/>
  <c r="AB8704" i="1"/>
  <c r="AC8704" i="1"/>
  <c r="AB8705" i="1"/>
  <c r="AC8705" i="1"/>
  <c r="AB8706" i="1"/>
  <c r="AC8706" i="1"/>
  <c r="AB8707" i="1"/>
  <c r="AC8707" i="1"/>
  <c r="AB8708" i="1"/>
  <c r="AC8708" i="1"/>
  <c r="AB8709" i="1"/>
  <c r="AC8709" i="1"/>
  <c r="AB8710" i="1"/>
  <c r="AC8710" i="1"/>
  <c r="AB8711" i="1"/>
  <c r="AC8711" i="1"/>
  <c r="AB8712" i="1"/>
  <c r="AC8712" i="1"/>
  <c r="AB8713" i="1"/>
  <c r="AC8713" i="1"/>
  <c r="AB8714" i="1"/>
  <c r="AC8714" i="1"/>
  <c r="AB8715" i="1"/>
  <c r="AC8715" i="1"/>
  <c r="AB8716" i="1"/>
  <c r="AC8716" i="1"/>
  <c r="AB8717" i="1"/>
  <c r="AC8717" i="1"/>
  <c r="AB8718" i="1"/>
  <c r="AC8718" i="1"/>
  <c r="AB8719" i="1"/>
  <c r="AC8719" i="1"/>
  <c r="AB8720" i="1"/>
  <c r="AC8720" i="1"/>
  <c r="AB8721" i="1"/>
  <c r="AC8721" i="1"/>
  <c r="AB8722" i="1"/>
  <c r="AC8722" i="1"/>
  <c r="AB8723" i="1"/>
  <c r="AC8723" i="1"/>
  <c r="AB8724" i="1"/>
  <c r="AC8724" i="1"/>
  <c r="AB8725" i="1"/>
  <c r="AC8725" i="1"/>
  <c r="AB8726" i="1"/>
  <c r="AC8726" i="1"/>
  <c r="AB8727" i="1"/>
  <c r="AC8727" i="1"/>
  <c r="AB8728" i="1"/>
  <c r="AC8728" i="1"/>
  <c r="AB8729" i="1"/>
  <c r="AC8729" i="1"/>
  <c r="AB8730" i="1"/>
  <c r="AC8730" i="1"/>
  <c r="AB8731" i="1"/>
  <c r="AC8731" i="1"/>
  <c r="AB8732" i="1"/>
  <c r="AC8732" i="1"/>
  <c r="AB8733" i="1"/>
  <c r="AC8733" i="1"/>
  <c r="AB8734" i="1"/>
  <c r="AC8734" i="1"/>
  <c r="AB8735" i="1"/>
  <c r="AC8735" i="1"/>
  <c r="AB8736" i="1"/>
  <c r="AC8736" i="1"/>
  <c r="AB8737" i="1"/>
  <c r="AC8737" i="1"/>
  <c r="AB8738" i="1"/>
  <c r="AC8738" i="1"/>
  <c r="AB8739" i="1"/>
  <c r="AC8739" i="1"/>
  <c r="AB8740" i="1"/>
  <c r="AC8740" i="1"/>
  <c r="AB8741" i="1"/>
  <c r="AC8741" i="1"/>
  <c r="AB8742" i="1"/>
  <c r="AC8742" i="1"/>
  <c r="AB8743" i="1"/>
  <c r="AC8743" i="1"/>
  <c r="AB8744" i="1"/>
  <c r="AC8744" i="1"/>
  <c r="AB8745" i="1"/>
  <c r="AC8745" i="1"/>
  <c r="AB8746" i="1"/>
  <c r="AC8746" i="1"/>
  <c r="AB8747" i="1"/>
  <c r="AC8747" i="1"/>
  <c r="AB8748" i="1"/>
  <c r="AC8748" i="1"/>
  <c r="AB8749" i="1"/>
  <c r="AC8749" i="1"/>
  <c r="AB8750" i="1"/>
  <c r="AC8750" i="1"/>
  <c r="AB8751" i="1"/>
  <c r="AC8751" i="1"/>
  <c r="AB8752" i="1"/>
  <c r="AC8752" i="1"/>
  <c r="AB8753" i="1"/>
  <c r="AC8753" i="1"/>
  <c r="AB8754" i="1"/>
  <c r="AC8754" i="1"/>
  <c r="AB8755" i="1"/>
  <c r="AC8755" i="1"/>
  <c r="AB8756" i="1"/>
  <c r="AC8756" i="1"/>
  <c r="AB8757" i="1"/>
  <c r="AC8757" i="1"/>
  <c r="AB8758" i="1"/>
  <c r="AC8758" i="1"/>
  <c r="AB8759" i="1"/>
  <c r="AC8759" i="1"/>
  <c r="AB8760" i="1"/>
  <c r="AC8760" i="1"/>
  <c r="AB8761" i="1"/>
  <c r="AC8761" i="1"/>
  <c r="AB8762" i="1"/>
  <c r="AC8762" i="1"/>
  <c r="AB8763" i="1"/>
  <c r="AC8763" i="1"/>
  <c r="AB8764" i="1"/>
  <c r="AC8764" i="1"/>
  <c r="AB8765" i="1"/>
  <c r="AC8765" i="1"/>
  <c r="AB8766" i="1"/>
  <c r="AC8766" i="1"/>
  <c r="AB8767" i="1"/>
  <c r="AC8767" i="1"/>
  <c r="AB8768" i="1"/>
  <c r="AC8768" i="1"/>
  <c r="AB8769" i="1"/>
  <c r="AC8769" i="1"/>
  <c r="AB8770" i="1"/>
  <c r="AC8770" i="1"/>
  <c r="AB8771" i="1"/>
  <c r="AC8771" i="1"/>
  <c r="AB8772" i="1"/>
  <c r="AC8772" i="1"/>
  <c r="AB8773" i="1"/>
  <c r="AC8773" i="1"/>
  <c r="AB8774" i="1"/>
  <c r="AC8774" i="1"/>
  <c r="AB8775" i="1"/>
  <c r="AC8775" i="1"/>
  <c r="AB8776" i="1"/>
  <c r="AC8776" i="1"/>
  <c r="AB8777" i="1"/>
  <c r="AC8777" i="1"/>
  <c r="AB8778" i="1"/>
  <c r="AC8778" i="1"/>
  <c r="AB8779" i="1"/>
  <c r="AC8779" i="1"/>
  <c r="AB8780" i="1"/>
  <c r="AC8780" i="1"/>
  <c r="AB8781" i="1"/>
  <c r="AC8781" i="1"/>
  <c r="AB8782" i="1"/>
  <c r="AC8782" i="1"/>
  <c r="AB8783" i="1"/>
  <c r="AC8783" i="1"/>
  <c r="AB8784" i="1"/>
  <c r="AC8784" i="1"/>
  <c r="AB8785" i="1"/>
  <c r="AC8785" i="1"/>
  <c r="AB8786" i="1"/>
  <c r="AC8786" i="1"/>
  <c r="AB8787" i="1"/>
  <c r="AC8787" i="1"/>
  <c r="AB8788" i="1"/>
  <c r="AC8788" i="1"/>
  <c r="AB8789" i="1"/>
  <c r="AC8789" i="1"/>
  <c r="AB8790" i="1"/>
  <c r="AC8790" i="1"/>
  <c r="AB8791" i="1"/>
  <c r="AC8791" i="1"/>
  <c r="AB8792" i="1"/>
  <c r="AC8792" i="1"/>
  <c r="AB8793" i="1"/>
  <c r="AC8793" i="1"/>
  <c r="AB8794" i="1"/>
  <c r="AC8794" i="1"/>
  <c r="AB8795" i="1"/>
  <c r="AC8795" i="1"/>
  <c r="AB8796" i="1"/>
  <c r="AC8796" i="1"/>
  <c r="AB8797" i="1"/>
  <c r="AC8797" i="1"/>
  <c r="AB8798" i="1"/>
  <c r="AC8798" i="1"/>
  <c r="AB8799" i="1"/>
  <c r="AC8799" i="1"/>
  <c r="AB8800" i="1"/>
  <c r="AC8800" i="1"/>
  <c r="AB8801" i="1"/>
  <c r="AC8801" i="1"/>
  <c r="AB8802" i="1"/>
  <c r="AC8802" i="1"/>
  <c r="AB8803" i="1"/>
  <c r="AC8803" i="1"/>
  <c r="AB8804" i="1"/>
  <c r="AC8804" i="1"/>
  <c r="AB8805" i="1"/>
  <c r="AC8805" i="1"/>
  <c r="AB8806" i="1"/>
  <c r="AC8806" i="1"/>
  <c r="AB8807" i="1"/>
  <c r="AC8807" i="1"/>
  <c r="AB8808" i="1"/>
  <c r="AC8808" i="1"/>
  <c r="AB8809" i="1"/>
  <c r="AC8809" i="1"/>
  <c r="AB8810" i="1"/>
  <c r="AC8810" i="1"/>
  <c r="AB8811" i="1"/>
  <c r="AC8811" i="1"/>
  <c r="AB8812" i="1"/>
  <c r="AC8812" i="1"/>
  <c r="AB8813" i="1"/>
  <c r="AC8813" i="1"/>
  <c r="AB8814" i="1"/>
  <c r="AC8814" i="1"/>
  <c r="AB8815" i="1"/>
  <c r="AC8815" i="1"/>
  <c r="AB8816" i="1"/>
  <c r="AC8816" i="1"/>
  <c r="AB8817" i="1"/>
  <c r="AC8817" i="1"/>
  <c r="AB8818" i="1"/>
  <c r="AC8818" i="1"/>
  <c r="AB8819" i="1"/>
  <c r="AC8819" i="1"/>
  <c r="AB8820" i="1"/>
  <c r="AC8820" i="1"/>
  <c r="AB8821" i="1"/>
  <c r="AC8821" i="1"/>
  <c r="AB8822" i="1"/>
  <c r="AC8822" i="1"/>
  <c r="AB8823" i="1"/>
  <c r="AC8823" i="1"/>
  <c r="AB8824" i="1"/>
  <c r="AC8824" i="1"/>
  <c r="AB8825" i="1"/>
  <c r="AC8825" i="1"/>
  <c r="AB8826" i="1"/>
  <c r="AC8826" i="1"/>
  <c r="AB8827" i="1"/>
  <c r="AC8827" i="1"/>
  <c r="AB8828" i="1"/>
  <c r="AC8828" i="1"/>
  <c r="AB8829" i="1"/>
  <c r="AC8829" i="1"/>
  <c r="AB8830" i="1"/>
  <c r="AC8830" i="1"/>
  <c r="AB8831" i="1"/>
  <c r="AC8831" i="1"/>
  <c r="AB8832" i="1"/>
  <c r="AC8832" i="1"/>
  <c r="AB8833" i="1"/>
  <c r="AC8833" i="1"/>
  <c r="AB8834" i="1"/>
  <c r="AC8834" i="1"/>
  <c r="AB8835" i="1"/>
  <c r="AC8835" i="1"/>
  <c r="AB8836" i="1"/>
  <c r="AC8836" i="1"/>
  <c r="AB8837" i="1"/>
  <c r="AC8837" i="1"/>
  <c r="AB8838" i="1"/>
  <c r="AC8838" i="1"/>
  <c r="AB8839" i="1"/>
  <c r="AC8839" i="1"/>
  <c r="AB8840" i="1"/>
  <c r="AC8840" i="1"/>
  <c r="AB8841" i="1"/>
  <c r="AC8841" i="1"/>
  <c r="AB8842" i="1"/>
  <c r="AC8842" i="1"/>
  <c r="AB8843" i="1"/>
  <c r="AC8843" i="1"/>
  <c r="AB8844" i="1"/>
  <c r="AC8844" i="1"/>
  <c r="AB8845" i="1"/>
  <c r="AC8845" i="1"/>
  <c r="AB8846" i="1"/>
  <c r="AC8846" i="1"/>
  <c r="AB8847" i="1"/>
  <c r="AC8847" i="1"/>
  <c r="AB8848" i="1"/>
  <c r="AC8848" i="1"/>
  <c r="AB8849" i="1"/>
  <c r="AC8849" i="1"/>
  <c r="AB8850" i="1"/>
  <c r="AC8850" i="1"/>
  <c r="AB8851" i="1"/>
  <c r="AC8851" i="1"/>
  <c r="AB8852" i="1"/>
  <c r="AC8852" i="1"/>
  <c r="AB8853" i="1"/>
  <c r="AC8853" i="1"/>
  <c r="AB8854" i="1"/>
  <c r="AC8854" i="1"/>
  <c r="AB8855" i="1"/>
  <c r="AC8855" i="1"/>
  <c r="AB8856" i="1"/>
  <c r="AC8856" i="1"/>
  <c r="AB8857" i="1"/>
  <c r="AC8857" i="1"/>
  <c r="AB8858" i="1"/>
  <c r="AC8858" i="1"/>
  <c r="AB8859" i="1"/>
  <c r="AC8859" i="1"/>
  <c r="AB8860" i="1"/>
  <c r="AC8860" i="1"/>
  <c r="AB8861" i="1"/>
  <c r="AC8861" i="1"/>
  <c r="AB8862" i="1"/>
  <c r="AC8862" i="1"/>
  <c r="AB8863" i="1"/>
  <c r="AC8863" i="1"/>
  <c r="AB8864" i="1"/>
  <c r="AC8864" i="1"/>
  <c r="AB8865" i="1"/>
  <c r="AC8865" i="1"/>
  <c r="AB8866" i="1"/>
  <c r="AC8866" i="1"/>
  <c r="AB8867" i="1"/>
  <c r="AC8867" i="1"/>
  <c r="AB8868" i="1"/>
  <c r="AC8868" i="1"/>
  <c r="AB8869" i="1"/>
  <c r="AC8869" i="1"/>
  <c r="AB8870" i="1"/>
  <c r="AC8870" i="1"/>
  <c r="AB8871" i="1"/>
  <c r="AC8871" i="1"/>
  <c r="AB8872" i="1"/>
  <c r="AC8872" i="1"/>
  <c r="AB8873" i="1"/>
  <c r="AC8873" i="1"/>
  <c r="AB8874" i="1"/>
  <c r="AC8874" i="1"/>
  <c r="AB8875" i="1"/>
  <c r="AC8875" i="1"/>
  <c r="AB8876" i="1"/>
  <c r="AC8876" i="1"/>
  <c r="AB8877" i="1"/>
  <c r="AC8877" i="1"/>
  <c r="AB8878" i="1"/>
  <c r="AC8878" i="1"/>
  <c r="AB8879" i="1"/>
  <c r="AC8879" i="1"/>
  <c r="AB8880" i="1"/>
  <c r="AC8880" i="1"/>
  <c r="AB8881" i="1"/>
  <c r="AC8881" i="1"/>
  <c r="AB8882" i="1"/>
  <c r="AC8882" i="1"/>
  <c r="AB8883" i="1"/>
  <c r="AC8883" i="1"/>
  <c r="AB8884" i="1"/>
  <c r="AC8884" i="1"/>
  <c r="AB8885" i="1"/>
  <c r="AC8885" i="1"/>
  <c r="AB8886" i="1"/>
  <c r="AC8886" i="1"/>
  <c r="AB8887" i="1"/>
  <c r="AC8887" i="1"/>
  <c r="AB8888" i="1"/>
  <c r="AC8888" i="1"/>
  <c r="AB8889" i="1"/>
  <c r="AC8889" i="1"/>
  <c r="AB8890" i="1"/>
  <c r="AC8890" i="1"/>
  <c r="AB8891" i="1"/>
  <c r="AC8891" i="1"/>
  <c r="AB8892" i="1"/>
  <c r="AC8892" i="1"/>
  <c r="AB8893" i="1"/>
  <c r="AC8893" i="1"/>
  <c r="AB8894" i="1"/>
  <c r="AC8894" i="1"/>
  <c r="AB8895" i="1"/>
  <c r="AC8895" i="1"/>
  <c r="AB8896" i="1"/>
  <c r="AC8896" i="1"/>
  <c r="AB8897" i="1"/>
  <c r="AC8897" i="1"/>
  <c r="AB8898" i="1"/>
  <c r="AC8898" i="1"/>
  <c r="AB8899" i="1"/>
  <c r="AC8899" i="1"/>
  <c r="AB8900" i="1"/>
  <c r="AC8900" i="1"/>
  <c r="AB8901" i="1"/>
  <c r="AC8901" i="1"/>
  <c r="AB8902" i="1"/>
  <c r="AC8902" i="1"/>
  <c r="AB8903" i="1"/>
  <c r="AC8903" i="1"/>
  <c r="AB8904" i="1"/>
  <c r="AC8904" i="1"/>
  <c r="AB8905" i="1"/>
  <c r="AC8905" i="1"/>
  <c r="AB8906" i="1"/>
  <c r="AC8906" i="1"/>
  <c r="AB8907" i="1"/>
  <c r="AC8907" i="1"/>
  <c r="AB8908" i="1"/>
  <c r="AC8908" i="1"/>
  <c r="AB8909" i="1"/>
  <c r="AC8909" i="1"/>
  <c r="AB8910" i="1"/>
  <c r="AC8910" i="1"/>
  <c r="AB8911" i="1"/>
  <c r="AC8911" i="1"/>
  <c r="AB8912" i="1"/>
  <c r="AC8912" i="1"/>
  <c r="AB8913" i="1"/>
  <c r="AC8913" i="1"/>
  <c r="AB8914" i="1"/>
  <c r="AC8914" i="1"/>
  <c r="AB8915" i="1"/>
  <c r="AC8915" i="1"/>
  <c r="AB8916" i="1"/>
  <c r="AC8916" i="1"/>
  <c r="AB8917" i="1"/>
  <c r="AC8917" i="1"/>
  <c r="AB8918" i="1"/>
  <c r="AC8918" i="1"/>
  <c r="AB8919" i="1"/>
  <c r="AC8919" i="1"/>
  <c r="AB8920" i="1"/>
  <c r="AC8920" i="1"/>
  <c r="AB8921" i="1"/>
  <c r="AC8921" i="1"/>
  <c r="AB8922" i="1"/>
  <c r="AC8922" i="1"/>
  <c r="AB8923" i="1"/>
  <c r="AC8923" i="1"/>
  <c r="AB8924" i="1"/>
  <c r="AC8924" i="1"/>
  <c r="AB8925" i="1"/>
  <c r="AC8925" i="1"/>
  <c r="AB8926" i="1"/>
  <c r="AC8926" i="1"/>
  <c r="AB8927" i="1"/>
  <c r="AC8927" i="1"/>
  <c r="AB8928" i="1"/>
  <c r="AC8928" i="1"/>
  <c r="AB8929" i="1"/>
  <c r="AC8929" i="1"/>
  <c r="AB8930" i="1"/>
  <c r="AC8930" i="1"/>
  <c r="AB8931" i="1"/>
  <c r="AC8931" i="1"/>
  <c r="AB8932" i="1"/>
  <c r="AC8932" i="1"/>
  <c r="AB8933" i="1"/>
  <c r="AC8933" i="1"/>
  <c r="AB8934" i="1"/>
  <c r="AC8934" i="1"/>
  <c r="AB8935" i="1"/>
  <c r="AC8935" i="1"/>
  <c r="AB8936" i="1"/>
  <c r="AC8936" i="1"/>
  <c r="AB8937" i="1"/>
  <c r="AC8937" i="1"/>
  <c r="AB8938" i="1"/>
  <c r="AC8938" i="1"/>
  <c r="AB8939" i="1"/>
  <c r="AC8939" i="1"/>
  <c r="AB8940" i="1"/>
  <c r="AC8940" i="1"/>
  <c r="AB8941" i="1"/>
  <c r="AC8941" i="1"/>
  <c r="AB8942" i="1"/>
  <c r="AC8942" i="1"/>
  <c r="AB8943" i="1"/>
  <c r="AC8943" i="1"/>
  <c r="AB8944" i="1"/>
  <c r="AC8944" i="1"/>
  <c r="AB8945" i="1"/>
  <c r="AC8945" i="1"/>
  <c r="AB8946" i="1"/>
  <c r="AC8946" i="1"/>
  <c r="AB8947" i="1"/>
  <c r="AC8947" i="1"/>
  <c r="AB8948" i="1"/>
  <c r="AC8948" i="1"/>
  <c r="AB8949" i="1"/>
  <c r="AC8949" i="1"/>
  <c r="AB8950" i="1"/>
  <c r="AC8950" i="1"/>
  <c r="AB8951" i="1"/>
  <c r="AC8951" i="1"/>
  <c r="AB8952" i="1"/>
  <c r="AC8952" i="1"/>
  <c r="AB8953" i="1"/>
  <c r="AC8953" i="1"/>
  <c r="AB8954" i="1"/>
  <c r="AC8954" i="1"/>
  <c r="AB8955" i="1"/>
  <c r="AC8955" i="1"/>
  <c r="AB8956" i="1"/>
  <c r="AC8956" i="1"/>
  <c r="AB8957" i="1"/>
  <c r="AC8957" i="1"/>
  <c r="AB8958" i="1"/>
  <c r="AC8958" i="1"/>
  <c r="AB8959" i="1"/>
  <c r="AC8959" i="1"/>
  <c r="AB8960" i="1"/>
  <c r="AC8960" i="1"/>
  <c r="AB8961" i="1"/>
  <c r="AC8961" i="1"/>
  <c r="AB8962" i="1"/>
  <c r="AC8962" i="1"/>
  <c r="AB8963" i="1"/>
  <c r="AC8963" i="1"/>
  <c r="AB8964" i="1"/>
  <c r="AC8964" i="1"/>
  <c r="AB8965" i="1"/>
  <c r="AC8965" i="1"/>
  <c r="AB8966" i="1"/>
  <c r="AC8966" i="1"/>
  <c r="AB8967" i="1"/>
  <c r="AC8967" i="1"/>
  <c r="AB8968" i="1"/>
  <c r="AC8968" i="1"/>
  <c r="AB8969" i="1"/>
  <c r="AC8969" i="1"/>
  <c r="AB8970" i="1"/>
  <c r="AC8970" i="1"/>
  <c r="AB8971" i="1"/>
  <c r="AC8971" i="1"/>
  <c r="AB8972" i="1"/>
  <c r="AC8972" i="1"/>
  <c r="AB8973" i="1"/>
  <c r="AC8973" i="1"/>
  <c r="AB8974" i="1"/>
  <c r="AC8974" i="1"/>
  <c r="AB8975" i="1"/>
  <c r="AC8975" i="1"/>
  <c r="AB8976" i="1"/>
  <c r="AC8976" i="1"/>
  <c r="AB8977" i="1"/>
  <c r="AC8977" i="1"/>
  <c r="AB8978" i="1"/>
  <c r="AC8978" i="1"/>
  <c r="AB8979" i="1"/>
  <c r="AC8979" i="1"/>
  <c r="AB8980" i="1"/>
  <c r="AC8980" i="1"/>
  <c r="AB8981" i="1"/>
  <c r="AC8981" i="1"/>
  <c r="AB8982" i="1"/>
  <c r="AC8982" i="1"/>
  <c r="AB8983" i="1"/>
  <c r="AC8983" i="1"/>
  <c r="AB8984" i="1"/>
  <c r="AC8984" i="1"/>
  <c r="AB8985" i="1"/>
  <c r="AC8985" i="1"/>
  <c r="AB8986" i="1"/>
  <c r="AC8986" i="1"/>
  <c r="AB8987" i="1"/>
  <c r="AC8987" i="1"/>
  <c r="AB8988" i="1"/>
  <c r="AC8988" i="1"/>
  <c r="AB8989" i="1"/>
  <c r="AC8989" i="1"/>
  <c r="AB8990" i="1"/>
  <c r="AC8990" i="1"/>
  <c r="AB8991" i="1"/>
  <c r="AC8991" i="1"/>
  <c r="AB8992" i="1"/>
  <c r="AC8992" i="1"/>
  <c r="AB8993" i="1"/>
  <c r="AC8993" i="1"/>
  <c r="AB8994" i="1"/>
  <c r="AC8994" i="1"/>
  <c r="AB8995" i="1"/>
  <c r="AC8995" i="1"/>
  <c r="AB8996" i="1"/>
  <c r="AC8996" i="1"/>
  <c r="AB8997" i="1"/>
  <c r="AC8997" i="1"/>
  <c r="AB8998" i="1"/>
  <c r="AC8998" i="1"/>
  <c r="AB8999" i="1"/>
  <c r="AC8999" i="1"/>
  <c r="AB9000" i="1"/>
  <c r="AC9000" i="1"/>
  <c r="AB9001" i="1"/>
  <c r="AC9001" i="1"/>
  <c r="AB9002" i="1"/>
  <c r="AC9002" i="1"/>
  <c r="AB9003" i="1"/>
  <c r="AC9003" i="1"/>
  <c r="AB9004" i="1"/>
  <c r="AC9004" i="1"/>
  <c r="AB9005" i="1"/>
  <c r="AC9005" i="1"/>
  <c r="AB9006" i="1"/>
  <c r="AC9006" i="1"/>
  <c r="AB9007" i="1"/>
  <c r="AC9007" i="1"/>
  <c r="AB9008" i="1"/>
  <c r="AC9008" i="1"/>
  <c r="AB9009" i="1"/>
  <c r="AC9009" i="1"/>
  <c r="AB9010" i="1"/>
  <c r="AC9010" i="1"/>
  <c r="AB9011" i="1"/>
  <c r="AC9011" i="1"/>
  <c r="AB9012" i="1"/>
  <c r="AC9012" i="1"/>
  <c r="AB9013" i="1"/>
  <c r="AC9013" i="1"/>
  <c r="AB9014" i="1"/>
  <c r="AC9014" i="1"/>
  <c r="AB9015" i="1"/>
  <c r="AC9015" i="1"/>
  <c r="AB9016" i="1"/>
  <c r="AC9016" i="1"/>
  <c r="AB9017" i="1"/>
  <c r="AC9017" i="1"/>
  <c r="AB9018" i="1"/>
  <c r="AC9018" i="1"/>
  <c r="AB9019" i="1"/>
  <c r="AC9019" i="1"/>
  <c r="AB9020" i="1"/>
  <c r="AC9020" i="1"/>
  <c r="AB9021" i="1"/>
  <c r="AC9021" i="1"/>
  <c r="AB9022" i="1"/>
  <c r="AC9022" i="1"/>
  <c r="AB9023" i="1"/>
  <c r="AC9023" i="1"/>
  <c r="AB9024" i="1"/>
  <c r="AC9024" i="1"/>
  <c r="AB9025" i="1"/>
  <c r="AC9025" i="1"/>
  <c r="AB9026" i="1"/>
  <c r="AC9026" i="1"/>
  <c r="AB9027" i="1"/>
  <c r="AC9027" i="1"/>
  <c r="AB9028" i="1"/>
  <c r="AC9028" i="1"/>
  <c r="AB9029" i="1"/>
  <c r="AC9029" i="1"/>
  <c r="AB9030" i="1"/>
  <c r="AC9030" i="1"/>
  <c r="AB9031" i="1"/>
  <c r="AC9031" i="1"/>
  <c r="AB9032" i="1"/>
  <c r="AC9032" i="1"/>
  <c r="AB9033" i="1"/>
  <c r="AC9033" i="1"/>
  <c r="AB9034" i="1"/>
  <c r="AC9034" i="1"/>
  <c r="AB9035" i="1"/>
  <c r="AC9035" i="1"/>
  <c r="AB9036" i="1"/>
  <c r="AC9036" i="1"/>
  <c r="AB9037" i="1"/>
  <c r="AC9037" i="1"/>
  <c r="AB9038" i="1"/>
  <c r="AC9038" i="1"/>
  <c r="AB9039" i="1"/>
  <c r="AC9039" i="1"/>
  <c r="AB9040" i="1"/>
  <c r="AC9040" i="1"/>
  <c r="AB9041" i="1"/>
  <c r="AC9041" i="1"/>
  <c r="AB9042" i="1"/>
  <c r="AC9042" i="1"/>
  <c r="AB9043" i="1"/>
  <c r="AC9043" i="1"/>
  <c r="AB9044" i="1"/>
  <c r="AC9044" i="1"/>
  <c r="AB9045" i="1"/>
  <c r="AC9045" i="1"/>
  <c r="AB9046" i="1"/>
  <c r="AC9046" i="1"/>
  <c r="AB9047" i="1"/>
  <c r="AC9047" i="1"/>
  <c r="AB9048" i="1"/>
  <c r="AC9048" i="1"/>
  <c r="AB9049" i="1"/>
  <c r="AC9049" i="1"/>
  <c r="AB9050" i="1"/>
  <c r="AC9050" i="1"/>
  <c r="AB9051" i="1"/>
  <c r="AC9051" i="1"/>
  <c r="AB9052" i="1"/>
  <c r="AC9052" i="1"/>
  <c r="AB9053" i="1"/>
  <c r="AC9053" i="1"/>
  <c r="AB9054" i="1"/>
  <c r="AC9054" i="1"/>
  <c r="AB9055" i="1"/>
  <c r="AC9055" i="1"/>
  <c r="AB9056" i="1"/>
  <c r="AC9056" i="1"/>
  <c r="AB9057" i="1"/>
  <c r="AC9057" i="1"/>
  <c r="AB9058" i="1"/>
  <c r="AC9058" i="1"/>
  <c r="AB9059" i="1"/>
  <c r="AC9059" i="1"/>
  <c r="AB9060" i="1"/>
  <c r="AC9060" i="1"/>
  <c r="AB9061" i="1"/>
  <c r="AC9061" i="1"/>
  <c r="AB9062" i="1"/>
  <c r="AC9062" i="1"/>
  <c r="AB9063" i="1"/>
  <c r="AC9063" i="1"/>
  <c r="AB9064" i="1"/>
  <c r="AC9064" i="1"/>
  <c r="AB9065" i="1"/>
  <c r="AC9065" i="1"/>
  <c r="AB9066" i="1"/>
  <c r="AC9066" i="1"/>
  <c r="AB9067" i="1"/>
  <c r="AC9067" i="1"/>
  <c r="AB9068" i="1"/>
  <c r="AC9068" i="1"/>
  <c r="AB9069" i="1"/>
  <c r="AC9069" i="1"/>
  <c r="AB9070" i="1"/>
  <c r="AC9070" i="1"/>
  <c r="AB9071" i="1"/>
  <c r="AC9071" i="1"/>
  <c r="AB9072" i="1"/>
  <c r="AC9072" i="1"/>
  <c r="AB9073" i="1"/>
  <c r="AC9073" i="1"/>
  <c r="AB9074" i="1"/>
  <c r="AC9074" i="1"/>
  <c r="AB9075" i="1"/>
  <c r="AC9075" i="1"/>
  <c r="AB9076" i="1"/>
  <c r="AC9076" i="1"/>
  <c r="AB9077" i="1"/>
  <c r="AC9077" i="1"/>
  <c r="AB9078" i="1"/>
  <c r="AC9078" i="1"/>
  <c r="AB9079" i="1"/>
  <c r="AC9079" i="1"/>
  <c r="AB9080" i="1"/>
  <c r="AC9080" i="1"/>
  <c r="AB9081" i="1"/>
  <c r="AC9081" i="1"/>
  <c r="AB9082" i="1"/>
  <c r="AC9082" i="1"/>
  <c r="AB9083" i="1"/>
  <c r="AC9083" i="1"/>
  <c r="AB9084" i="1"/>
  <c r="AC9084" i="1"/>
  <c r="AB9085" i="1"/>
  <c r="AC9085" i="1"/>
  <c r="AB9086" i="1"/>
  <c r="AC9086" i="1"/>
  <c r="AB9087" i="1"/>
  <c r="AC9087" i="1"/>
  <c r="AB9088" i="1"/>
  <c r="AC9088" i="1"/>
  <c r="AB9089" i="1"/>
  <c r="AC9089" i="1"/>
  <c r="AB9090" i="1"/>
  <c r="AC9090" i="1"/>
  <c r="AB9091" i="1"/>
  <c r="AC9091" i="1"/>
  <c r="AB9092" i="1"/>
  <c r="AC9092" i="1"/>
  <c r="AB9093" i="1"/>
  <c r="AC9093" i="1"/>
  <c r="AB9094" i="1"/>
  <c r="AC9094" i="1"/>
  <c r="AB9095" i="1"/>
  <c r="AC9095" i="1"/>
  <c r="AB9096" i="1"/>
  <c r="AC9096" i="1"/>
  <c r="AB9097" i="1"/>
  <c r="AC9097" i="1"/>
  <c r="AB9098" i="1"/>
  <c r="AC9098" i="1"/>
  <c r="AB9099" i="1"/>
  <c r="AC9099" i="1"/>
  <c r="AB9100" i="1"/>
  <c r="AC9100" i="1"/>
  <c r="AB9101" i="1"/>
  <c r="AC9101" i="1"/>
  <c r="AB9102" i="1"/>
  <c r="AC9102" i="1"/>
  <c r="AB9103" i="1"/>
  <c r="AC9103" i="1"/>
  <c r="AB9104" i="1"/>
  <c r="AC9104" i="1"/>
  <c r="AB9105" i="1"/>
  <c r="AC9105" i="1"/>
  <c r="AB9106" i="1"/>
  <c r="AC9106" i="1"/>
  <c r="AB9107" i="1"/>
  <c r="AC9107" i="1"/>
  <c r="AB9108" i="1"/>
  <c r="AC9108" i="1"/>
  <c r="AB9109" i="1"/>
  <c r="AC9109" i="1"/>
  <c r="AB9110" i="1"/>
  <c r="AC9110" i="1"/>
  <c r="AB9111" i="1"/>
  <c r="AC9111" i="1"/>
  <c r="AB9112" i="1"/>
  <c r="AC9112" i="1"/>
  <c r="AB9113" i="1"/>
  <c r="AC9113" i="1"/>
  <c r="AB9114" i="1"/>
  <c r="AC9114" i="1"/>
  <c r="AB9115" i="1"/>
  <c r="AC9115" i="1"/>
  <c r="AB9116" i="1"/>
  <c r="AC9116" i="1"/>
  <c r="AB9117" i="1"/>
  <c r="AC9117" i="1"/>
  <c r="AB9118" i="1"/>
  <c r="AC9118" i="1"/>
  <c r="AB9119" i="1"/>
  <c r="AC9119" i="1"/>
  <c r="AB9120" i="1"/>
  <c r="AC9120" i="1"/>
  <c r="AB9121" i="1"/>
  <c r="AC9121" i="1"/>
  <c r="AB9122" i="1"/>
  <c r="AC9122" i="1"/>
  <c r="AB9123" i="1"/>
  <c r="AC9123" i="1"/>
  <c r="AB9124" i="1"/>
  <c r="AC9124" i="1"/>
  <c r="AB9125" i="1"/>
  <c r="AC9125" i="1"/>
  <c r="AB9126" i="1"/>
  <c r="AC9126" i="1"/>
  <c r="AB9127" i="1"/>
  <c r="AC9127" i="1"/>
  <c r="AB9128" i="1"/>
  <c r="AC9128" i="1"/>
  <c r="AB9129" i="1"/>
  <c r="AC9129" i="1"/>
  <c r="AB9130" i="1"/>
  <c r="AC9130" i="1"/>
  <c r="AB9131" i="1"/>
  <c r="AC9131" i="1"/>
  <c r="AB9132" i="1"/>
  <c r="AC9132" i="1"/>
  <c r="AB9133" i="1"/>
  <c r="AC9133" i="1"/>
  <c r="AB9134" i="1"/>
  <c r="AC9134" i="1"/>
  <c r="AB9135" i="1"/>
  <c r="AC9135" i="1"/>
  <c r="AB9136" i="1"/>
  <c r="AC9136" i="1"/>
  <c r="AB9137" i="1"/>
  <c r="AC9137" i="1"/>
  <c r="AB9138" i="1"/>
  <c r="AC9138" i="1"/>
  <c r="AB9139" i="1"/>
  <c r="AC9139" i="1"/>
  <c r="AB9140" i="1"/>
  <c r="AC9140" i="1"/>
  <c r="AB9141" i="1"/>
  <c r="AC9141" i="1"/>
  <c r="AB9142" i="1"/>
  <c r="AC9142" i="1"/>
  <c r="AB9143" i="1"/>
  <c r="AC9143" i="1"/>
  <c r="AB9144" i="1"/>
  <c r="AC9144" i="1"/>
  <c r="AB9145" i="1"/>
  <c r="AC9145" i="1"/>
  <c r="AB9146" i="1"/>
  <c r="AC9146" i="1"/>
  <c r="AB9147" i="1"/>
  <c r="AC9147" i="1"/>
  <c r="AB9148" i="1"/>
  <c r="AC9148" i="1"/>
  <c r="AB9149" i="1"/>
  <c r="AC9149" i="1"/>
  <c r="AB9150" i="1"/>
  <c r="AC9150" i="1"/>
  <c r="AB9151" i="1"/>
  <c r="AC9151" i="1"/>
  <c r="AB9152" i="1"/>
  <c r="AC9152" i="1"/>
  <c r="AB9153" i="1"/>
  <c r="AC9153" i="1"/>
  <c r="AB9154" i="1"/>
  <c r="AC9154" i="1"/>
  <c r="AB9155" i="1"/>
  <c r="AC9155" i="1"/>
  <c r="AB9156" i="1"/>
  <c r="AC9156" i="1"/>
  <c r="AB9157" i="1"/>
  <c r="AC9157" i="1"/>
  <c r="AB9158" i="1"/>
  <c r="AC9158" i="1"/>
  <c r="AB9159" i="1"/>
  <c r="AC9159" i="1"/>
  <c r="AB9160" i="1"/>
  <c r="AC9160" i="1"/>
  <c r="AB9161" i="1"/>
  <c r="AC9161" i="1"/>
  <c r="AB9162" i="1"/>
  <c r="AC9162" i="1"/>
  <c r="AB9163" i="1"/>
  <c r="AC9163" i="1"/>
  <c r="AB9164" i="1"/>
  <c r="AC9164" i="1"/>
  <c r="AB9165" i="1"/>
  <c r="AC9165" i="1"/>
  <c r="AB9166" i="1"/>
  <c r="AC9166" i="1"/>
  <c r="AB9167" i="1"/>
  <c r="AC9167" i="1"/>
  <c r="AB9168" i="1"/>
  <c r="AC9168" i="1"/>
  <c r="AB9169" i="1"/>
  <c r="AC9169" i="1"/>
  <c r="AB9170" i="1"/>
  <c r="AC9170" i="1"/>
  <c r="AB9171" i="1"/>
  <c r="AC9171" i="1"/>
  <c r="AB9172" i="1"/>
  <c r="AC9172" i="1"/>
  <c r="AB9173" i="1"/>
  <c r="AC9173" i="1"/>
  <c r="AB9174" i="1"/>
  <c r="AC9174" i="1"/>
  <c r="AB9175" i="1"/>
  <c r="AC9175" i="1"/>
  <c r="AB9176" i="1"/>
  <c r="AC9176" i="1"/>
  <c r="AB9177" i="1"/>
  <c r="AC9177" i="1"/>
  <c r="AB9178" i="1"/>
  <c r="AC9178" i="1"/>
  <c r="AB9179" i="1"/>
  <c r="AC9179" i="1"/>
  <c r="AB9180" i="1"/>
  <c r="AC9180" i="1"/>
  <c r="AB9181" i="1"/>
  <c r="AC9181" i="1"/>
  <c r="AB9182" i="1"/>
  <c r="AC9182" i="1"/>
  <c r="AB9183" i="1"/>
  <c r="AC9183" i="1"/>
  <c r="AB9184" i="1"/>
  <c r="AC9184" i="1"/>
  <c r="AB9185" i="1"/>
  <c r="AC9185" i="1"/>
  <c r="AB9186" i="1"/>
  <c r="AC9186" i="1"/>
  <c r="AB9187" i="1"/>
  <c r="AC9187" i="1"/>
  <c r="AB9188" i="1"/>
  <c r="AC9188" i="1"/>
  <c r="AB9189" i="1"/>
  <c r="AC9189" i="1"/>
  <c r="AB9190" i="1"/>
  <c r="AC9190" i="1"/>
  <c r="AB9191" i="1"/>
  <c r="AC9191" i="1"/>
  <c r="AB9192" i="1"/>
  <c r="AC9192" i="1"/>
  <c r="AB9193" i="1"/>
  <c r="AC9193" i="1"/>
  <c r="AB9194" i="1"/>
  <c r="AC9194" i="1"/>
  <c r="AB9195" i="1"/>
  <c r="AC9195" i="1"/>
  <c r="AB9196" i="1"/>
  <c r="AC9196" i="1"/>
  <c r="AB9197" i="1"/>
  <c r="AC9197" i="1"/>
  <c r="AB9198" i="1"/>
  <c r="AC9198" i="1"/>
  <c r="AB9199" i="1"/>
  <c r="AC9199" i="1"/>
  <c r="AB9200" i="1"/>
  <c r="AC9200" i="1"/>
  <c r="AB9201" i="1"/>
  <c r="AC9201" i="1"/>
  <c r="AB9202" i="1"/>
  <c r="AC9202" i="1"/>
  <c r="AB9203" i="1"/>
  <c r="AC9203" i="1"/>
  <c r="AB9204" i="1"/>
  <c r="AC9204" i="1"/>
  <c r="AB9205" i="1"/>
  <c r="AC9205" i="1"/>
  <c r="AB9206" i="1"/>
  <c r="AC9206" i="1"/>
  <c r="AB9207" i="1"/>
  <c r="AC9207" i="1"/>
  <c r="AB9208" i="1"/>
  <c r="AC9208" i="1"/>
  <c r="AB9209" i="1"/>
  <c r="AC9209" i="1"/>
  <c r="AB9210" i="1"/>
  <c r="AC9210" i="1"/>
  <c r="AB9211" i="1"/>
  <c r="AC9211" i="1"/>
  <c r="AB9212" i="1"/>
  <c r="AC9212" i="1"/>
  <c r="AB9213" i="1"/>
  <c r="AC9213" i="1"/>
  <c r="AB9214" i="1"/>
  <c r="AC9214" i="1"/>
  <c r="AB9215" i="1"/>
  <c r="AC9215" i="1"/>
  <c r="AB9216" i="1"/>
  <c r="AC9216" i="1"/>
  <c r="AB9217" i="1"/>
  <c r="AC9217" i="1"/>
  <c r="AB9218" i="1"/>
  <c r="AC9218" i="1"/>
  <c r="AB9219" i="1"/>
  <c r="AC9219" i="1"/>
  <c r="AB9220" i="1"/>
  <c r="AC9220" i="1"/>
  <c r="AB9221" i="1"/>
  <c r="AC9221" i="1"/>
  <c r="AB9222" i="1"/>
  <c r="AC9222" i="1"/>
  <c r="AB9223" i="1"/>
  <c r="AC9223" i="1"/>
  <c r="AB9224" i="1"/>
  <c r="AC9224" i="1"/>
  <c r="AB9225" i="1"/>
  <c r="AC9225" i="1"/>
  <c r="AB9226" i="1"/>
  <c r="AC9226" i="1"/>
  <c r="AB9227" i="1"/>
  <c r="AC9227" i="1"/>
  <c r="AB9228" i="1"/>
  <c r="AC9228" i="1"/>
  <c r="AB9229" i="1"/>
  <c r="AC9229" i="1"/>
  <c r="AB9230" i="1"/>
  <c r="AC9230" i="1"/>
  <c r="AB9231" i="1"/>
  <c r="AC9231" i="1"/>
  <c r="AB9232" i="1"/>
  <c r="AC9232" i="1"/>
  <c r="AB9233" i="1"/>
  <c r="AC9233" i="1"/>
  <c r="AB9234" i="1"/>
  <c r="AC9234" i="1"/>
  <c r="AB9235" i="1"/>
  <c r="AC9235" i="1"/>
  <c r="AB9236" i="1"/>
  <c r="AC9236" i="1"/>
  <c r="AB9237" i="1"/>
  <c r="AC9237" i="1"/>
  <c r="AB9238" i="1"/>
  <c r="AC9238" i="1"/>
  <c r="AB9239" i="1"/>
  <c r="AC9239" i="1"/>
  <c r="AB9240" i="1"/>
  <c r="AC9240" i="1"/>
  <c r="AB9241" i="1"/>
  <c r="AC9241" i="1"/>
  <c r="AB9242" i="1"/>
  <c r="AC9242" i="1"/>
  <c r="AB9243" i="1"/>
  <c r="AC9243" i="1"/>
  <c r="AB9244" i="1"/>
  <c r="AC9244" i="1"/>
  <c r="AB9245" i="1"/>
  <c r="AC9245" i="1"/>
  <c r="AB9246" i="1"/>
  <c r="AC9246" i="1"/>
  <c r="AB9247" i="1"/>
  <c r="AC9247" i="1"/>
  <c r="AB9248" i="1"/>
  <c r="AC9248" i="1"/>
  <c r="AB9249" i="1"/>
  <c r="AC9249" i="1"/>
  <c r="AB9250" i="1"/>
  <c r="AC9250" i="1"/>
  <c r="AB9251" i="1"/>
  <c r="AC9251" i="1"/>
  <c r="AB9252" i="1"/>
  <c r="AC9252" i="1"/>
  <c r="AB9253" i="1"/>
  <c r="AC9253" i="1"/>
  <c r="AB9254" i="1"/>
  <c r="AC9254" i="1"/>
  <c r="AB9255" i="1"/>
  <c r="AC9255" i="1"/>
  <c r="AB9256" i="1"/>
  <c r="AC9256" i="1"/>
  <c r="AB9257" i="1"/>
  <c r="AC9257" i="1"/>
  <c r="AB9258" i="1"/>
  <c r="AC9258" i="1"/>
  <c r="AB9259" i="1"/>
  <c r="AC9259" i="1"/>
  <c r="AB9260" i="1"/>
  <c r="AC9260" i="1"/>
  <c r="AB9261" i="1"/>
  <c r="AC9261" i="1"/>
  <c r="AB9262" i="1"/>
  <c r="AC9262" i="1"/>
  <c r="AB9263" i="1"/>
  <c r="AC9263" i="1"/>
  <c r="AB9264" i="1"/>
  <c r="AC9264" i="1"/>
  <c r="AB9265" i="1"/>
  <c r="AC9265" i="1"/>
  <c r="AB9266" i="1"/>
  <c r="AC9266" i="1"/>
  <c r="AB9267" i="1"/>
  <c r="AC9267" i="1"/>
  <c r="AB9268" i="1"/>
  <c r="AC9268" i="1"/>
  <c r="AB9269" i="1"/>
  <c r="AC9269" i="1"/>
  <c r="AB9270" i="1"/>
  <c r="AC9270" i="1"/>
  <c r="AB9271" i="1"/>
  <c r="AC9271" i="1"/>
  <c r="AB9272" i="1"/>
  <c r="AC9272" i="1"/>
  <c r="AB9273" i="1"/>
  <c r="AC9273" i="1"/>
  <c r="AB9274" i="1"/>
  <c r="AC9274" i="1"/>
  <c r="AB9275" i="1"/>
  <c r="AC9275" i="1"/>
  <c r="AB9276" i="1"/>
  <c r="AC9276" i="1"/>
  <c r="AB9277" i="1"/>
  <c r="AC9277" i="1"/>
  <c r="AB9278" i="1"/>
  <c r="AC9278" i="1"/>
  <c r="AB9279" i="1"/>
  <c r="AC9279" i="1"/>
  <c r="AB9280" i="1"/>
  <c r="AC9280" i="1"/>
  <c r="AB9281" i="1"/>
  <c r="AC9281" i="1"/>
  <c r="AB9282" i="1"/>
  <c r="AC9282" i="1"/>
  <c r="AB9283" i="1"/>
  <c r="AC9283" i="1"/>
  <c r="AB9284" i="1"/>
  <c r="AC9284" i="1"/>
  <c r="AB9285" i="1"/>
  <c r="AC9285" i="1"/>
  <c r="AB9286" i="1"/>
  <c r="AC9286" i="1"/>
  <c r="AB9287" i="1"/>
  <c r="AC9287" i="1"/>
  <c r="AB9288" i="1"/>
  <c r="AC9288" i="1"/>
  <c r="AB9289" i="1"/>
  <c r="AC9289" i="1"/>
  <c r="AB9290" i="1"/>
  <c r="AC9290" i="1"/>
  <c r="AB9291" i="1"/>
  <c r="AC9291" i="1"/>
  <c r="AB9292" i="1"/>
  <c r="AC9292" i="1"/>
  <c r="AB9293" i="1"/>
  <c r="AC9293" i="1"/>
  <c r="AB9294" i="1"/>
  <c r="AC9294" i="1"/>
  <c r="AB9295" i="1"/>
  <c r="AC9295" i="1"/>
  <c r="AB9296" i="1"/>
  <c r="AC9296" i="1"/>
  <c r="AB9297" i="1"/>
  <c r="AC9297" i="1"/>
  <c r="AB9298" i="1"/>
  <c r="AC9298" i="1"/>
  <c r="AB9299" i="1"/>
  <c r="AC9299" i="1"/>
  <c r="AB9300" i="1"/>
  <c r="AC9300" i="1"/>
  <c r="AB9301" i="1"/>
  <c r="AC9301" i="1"/>
  <c r="AB9302" i="1"/>
  <c r="AC9302" i="1"/>
  <c r="AB9303" i="1"/>
  <c r="AC9303" i="1"/>
  <c r="AB9304" i="1"/>
  <c r="AC9304" i="1"/>
  <c r="AB9305" i="1"/>
  <c r="AC9305" i="1"/>
  <c r="AB9306" i="1"/>
  <c r="AC9306" i="1"/>
  <c r="AB9307" i="1"/>
  <c r="AC9307" i="1"/>
  <c r="AB9308" i="1"/>
  <c r="AC9308" i="1"/>
  <c r="AB9309" i="1"/>
  <c r="AC9309" i="1"/>
  <c r="AB9310" i="1"/>
  <c r="AC9310" i="1"/>
  <c r="AB9311" i="1"/>
  <c r="AC9311" i="1"/>
  <c r="AB9312" i="1"/>
  <c r="AC9312" i="1"/>
  <c r="AB9313" i="1"/>
  <c r="AC9313" i="1"/>
  <c r="AB9314" i="1"/>
  <c r="AC9314" i="1"/>
  <c r="AB9315" i="1"/>
  <c r="AC9315" i="1"/>
  <c r="AB9316" i="1"/>
  <c r="AC9316" i="1"/>
  <c r="AB9317" i="1"/>
  <c r="AC9317" i="1"/>
  <c r="AB9318" i="1"/>
  <c r="AC9318" i="1"/>
  <c r="AB9319" i="1"/>
  <c r="AC9319" i="1"/>
  <c r="AB9320" i="1"/>
  <c r="AC9320" i="1"/>
  <c r="AB9321" i="1"/>
  <c r="AC9321" i="1"/>
  <c r="AB9322" i="1"/>
  <c r="AC9322" i="1"/>
  <c r="AB9323" i="1"/>
  <c r="AC9323" i="1"/>
  <c r="AB9324" i="1"/>
  <c r="AC9324" i="1"/>
  <c r="AB9325" i="1"/>
  <c r="AC9325" i="1"/>
  <c r="AB9326" i="1"/>
  <c r="AC9326" i="1"/>
  <c r="AB9327" i="1"/>
  <c r="AC9327" i="1"/>
  <c r="AB9328" i="1"/>
  <c r="AC9328" i="1"/>
  <c r="AB9329" i="1"/>
  <c r="AC9329" i="1"/>
  <c r="AB9330" i="1"/>
  <c r="AC9330" i="1"/>
  <c r="AB9331" i="1"/>
  <c r="AC9331" i="1"/>
  <c r="AB9332" i="1"/>
  <c r="AC9332" i="1"/>
  <c r="AB9333" i="1"/>
  <c r="AC9333" i="1"/>
  <c r="AB9334" i="1"/>
  <c r="AC9334" i="1"/>
  <c r="AB9335" i="1"/>
  <c r="AC9335" i="1"/>
  <c r="AB9336" i="1"/>
  <c r="AC9336" i="1"/>
  <c r="AB9337" i="1"/>
  <c r="AC9337" i="1"/>
  <c r="AB9338" i="1"/>
  <c r="AC9338" i="1"/>
  <c r="AB9339" i="1"/>
  <c r="AC9339" i="1"/>
  <c r="AB9340" i="1"/>
  <c r="AC9340" i="1"/>
  <c r="AB9341" i="1"/>
  <c r="AC9341" i="1"/>
  <c r="AB9342" i="1"/>
  <c r="AC9342" i="1"/>
  <c r="AB9343" i="1"/>
  <c r="AC9343" i="1"/>
  <c r="AB9344" i="1"/>
  <c r="AC9344" i="1"/>
  <c r="AB9345" i="1"/>
  <c r="AC9345" i="1"/>
  <c r="AB9346" i="1"/>
  <c r="AC9346" i="1"/>
  <c r="AB9347" i="1"/>
  <c r="AC9347" i="1"/>
  <c r="AB9348" i="1"/>
  <c r="AC9348" i="1"/>
  <c r="AB9349" i="1"/>
  <c r="AC9349" i="1"/>
  <c r="AB9350" i="1"/>
  <c r="AC9350" i="1"/>
  <c r="AB9351" i="1"/>
  <c r="AC9351" i="1"/>
  <c r="AB9352" i="1"/>
  <c r="AC9352" i="1"/>
  <c r="AB9353" i="1"/>
  <c r="AC9353" i="1"/>
  <c r="AB9354" i="1"/>
  <c r="AC9354" i="1"/>
  <c r="AB9355" i="1"/>
  <c r="AC9355" i="1"/>
  <c r="AB9356" i="1"/>
  <c r="AC9356" i="1"/>
  <c r="AB9357" i="1"/>
  <c r="AC9357" i="1"/>
  <c r="AB9358" i="1"/>
  <c r="AC9358" i="1"/>
  <c r="AB9359" i="1"/>
  <c r="AC9359" i="1"/>
  <c r="AB9360" i="1"/>
  <c r="AC9360" i="1"/>
  <c r="AB9361" i="1"/>
  <c r="AC9361" i="1"/>
  <c r="AB9362" i="1"/>
  <c r="AC9362" i="1"/>
  <c r="AB9363" i="1"/>
  <c r="AC9363" i="1"/>
  <c r="AB9364" i="1"/>
  <c r="AC9364" i="1"/>
  <c r="AB9365" i="1"/>
  <c r="AC9365" i="1"/>
  <c r="AB9366" i="1"/>
  <c r="AC9366" i="1"/>
  <c r="AB9367" i="1"/>
  <c r="AC9367" i="1"/>
  <c r="AB9368" i="1"/>
  <c r="AC9368" i="1"/>
  <c r="AB9369" i="1"/>
  <c r="AC9369" i="1"/>
  <c r="AB9370" i="1"/>
  <c r="AC9370" i="1"/>
  <c r="AB9371" i="1"/>
  <c r="AC9371" i="1"/>
  <c r="AB9372" i="1"/>
  <c r="AC9372" i="1"/>
  <c r="AB9373" i="1"/>
  <c r="AC9373" i="1"/>
  <c r="AB9374" i="1"/>
  <c r="AC9374" i="1"/>
  <c r="AB9375" i="1"/>
  <c r="AC9375" i="1"/>
  <c r="AB9376" i="1"/>
  <c r="AC9376" i="1"/>
  <c r="AB9377" i="1"/>
  <c r="AC9377" i="1"/>
  <c r="AB9378" i="1"/>
  <c r="AC9378" i="1"/>
  <c r="AB9379" i="1"/>
  <c r="AC9379" i="1"/>
  <c r="AB9380" i="1"/>
  <c r="AC9380" i="1"/>
  <c r="AB9381" i="1"/>
  <c r="AC9381" i="1"/>
  <c r="AB9382" i="1"/>
  <c r="AC9382" i="1"/>
  <c r="AB9383" i="1"/>
  <c r="AC9383" i="1"/>
  <c r="AB9384" i="1"/>
  <c r="AC9384" i="1"/>
  <c r="AB9385" i="1"/>
  <c r="AC9385" i="1"/>
  <c r="AB9386" i="1"/>
  <c r="AC9386" i="1"/>
  <c r="AB9387" i="1"/>
  <c r="AC9387" i="1"/>
  <c r="AB9388" i="1"/>
  <c r="AC9388" i="1"/>
  <c r="AB9389" i="1"/>
  <c r="AC9389" i="1"/>
  <c r="AB9390" i="1"/>
  <c r="AC9390" i="1"/>
  <c r="AB9391" i="1"/>
  <c r="AC9391" i="1"/>
  <c r="AB9392" i="1"/>
  <c r="AC9392" i="1"/>
  <c r="AB9393" i="1"/>
  <c r="AC9393" i="1"/>
  <c r="AB9394" i="1"/>
  <c r="AC9394" i="1"/>
  <c r="AB9395" i="1"/>
  <c r="AC9395" i="1"/>
  <c r="AB9396" i="1"/>
  <c r="AC9396" i="1"/>
  <c r="AB9397" i="1"/>
  <c r="AC9397" i="1"/>
  <c r="AB9398" i="1"/>
  <c r="AC9398" i="1"/>
  <c r="AB9399" i="1"/>
  <c r="AC9399" i="1"/>
  <c r="AB9400" i="1"/>
  <c r="AC9400" i="1"/>
  <c r="AB9401" i="1"/>
  <c r="AC9401" i="1"/>
  <c r="AB9402" i="1"/>
  <c r="AC9402" i="1"/>
  <c r="AB9403" i="1"/>
  <c r="AC9403" i="1"/>
  <c r="AB9404" i="1"/>
  <c r="AC9404" i="1"/>
  <c r="AB9405" i="1"/>
  <c r="AC9405" i="1"/>
  <c r="AB9406" i="1"/>
  <c r="AC9406" i="1"/>
  <c r="AB9407" i="1"/>
  <c r="AC9407" i="1"/>
  <c r="AB9408" i="1"/>
  <c r="AC9408" i="1"/>
  <c r="AB9409" i="1"/>
  <c r="AC9409" i="1"/>
  <c r="AB9410" i="1"/>
  <c r="AC9410" i="1"/>
  <c r="AB9411" i="1"/>
  <c r="AC9411" i="1"/>
  <c r="AB9412" i="1"/>
  <c r="AC9412" i="1"/>
  <c r="AB9413" i="1"/>
  <c r="AC9413" i="1"/>
  <c r="AB9414" i="1"/>
  <c r="AC9414" i="1"/>
  <c r="AB9415" i="1"/>
  <c r="AC9415" i="1"/>
  <c r="AB9416" i="1"/>
  <c r="AC9416" i="1"/>
  <c r="AB9417" i="1"/>
  <c r="AC9417" i="1"/>
  <c r="AB9418" i="1"/>
  <c r="AC9418" i="1"/>
  <c r="AB9419" i="1"/>
  <c r="AC9419" i="1"/>
  <c r="AB9420" i="1"/>
  <c r="AC9420" i="1"/>
  <c r="AB9421" i="1"/>
  <c r="AC9421" i="1"/>
  <c r="AB9422" i="1"/>
  <c r="AC9422" i="1"/>
  <c r="AB9423" i="1"/>
  <c r="AC9423" i="1"/>
  <c r="AB9424" i="1"/>
  <c r="AC9424" i="1"/>
  <c r="AB9425" i="1"/>
  <c r="AC9425" i="1"/>
  <c r="AB9426" i="1"/>
  <c r="AC9426" i="1"/>
  <c r="AB9427" i="1"/>
  <c r="AC9427" i="1"/>
  <c r="AB9428" i="1"/>
  <c r="AC9428" i="1"/>
  <c r="AB9429" i="1"/>
  <c r="AC9429" i="1"/>
  <c r="AB9430" i="1"/>
  <c r="AC9430" i="1"/>
  <c r="AB9431" i="1"/>
  <c r="AC9431" i="1"/>
  <c r="AB9432" i="1"/>
  <c r="AC9432" i="1"/>
  <c r="AB9433" i="1"/>
  <c r="AC9433" i="1"/>
  <c r="AB9434" i="1"/>
  <c r="AC9434" i="1"/>
  <c r="AB9435" i="1"/>
  <c r="AC9435" i="1"/>
  <c r="AB9436" i="1"/>
  <c r="AC9436" i="1"/>
  <c r="AB9437" i="1"/>
  <c r="AC9437" i="1"/>
  <c r="AB9438" i="1"/>
  <c r="AC9438" i="1"/>
  <c r="AB9439" i="1"/>
  <c r="AC9439" i="1"/>
  <c r="AB9440" i="1"/>
  <c r="AC9440" i="1"/>
  <c r="AB9441" i="1"/>
  <c r="AC9441" i="1"/>
  <c r="AB9442" i="1"/>
  <c r="AC9442" i="1"/>
  <c r="AB9443" i="1"/>
  <c r="AC9443" i="1"/>
  <c r="AB9444" i="1"/>
  <c r="AC9444" i="1"/>
  <c r="AB9445" i="1"/>
  <c r="AC9445" i="1"/>
  <c r="AB9446" i="1"/>
  <c r="AC9446" i="1"/>
  <c r="AB9447" i="1"/>
  <c r="AC9447" i="1"/>
  <c r="AB9448" i="1"/>
  <c r="AC9448" i="1"/>
  <c r="AB9449" i="1"/>
  <c r="AC9449" i="1"/>
  <c r="AB9450" i="1"/>
  <c r="AC9450" i="1"/>
  <c r="AB9451" i="1"/>
  <c r="AC9451" i="1"/>
  <c r="AB9452" i="1"/>
  <c r="AC9452" i="1"/>
  <c r="AB9453" i="1"/>
  <c r="AC9453" i="1"/>
  <c r="AB9454" i="1"/>
  <c r="AC9454" i="1"/>
  <c r="AB9455" i="1"/>
  <c r="AC9455" i="1"/>
  <c r="AB9456" i="1"/>
  <c r="AC9456" i="1"/>
  <c r="AB9457" i="1"/>
  <c r="AC9457" i="1"/>
  <c r="AB9458" i="1"/>
  <c r="AC9458" i="1"/>
  <c r="AB9459" i="1"/>
  <c r="AC9459" i="1"/>
  <c r="AB9460" i="1"/>
  <c r="AC9460" i="1"/>
  <c r="AB9461" i="1"/>
  <c r="AC9461" i="1"/>
  <c r="AB9462" i="1"/>
  <c r="AC9462" i="1"/>
  <c r="AB9463" i="1"/>
  <c r="AC9463" i="1"/>
  <c r="AB9464" i="1"/>
  <c r="AC9464" i="1"/>
  <c r="AB9465" i="1"/>
  <c r="AC9465" i="1"/>
  <c r="AB9466" i="1"/>
  <c r="AC9466" i="1"/>
  <c r="AB9467" i="1"/>
  <c r="AC9467" i="1"/>
  <c r="AB9468" i="1"/>
  <c r="AC9468" i="1"/>
  <c r="AB9469" i="1"/>
  <c r="AC9469" i="1"/>
  <c r="AB9470" i="1"/>
  <c r="AC9470" i="1"/>
  <c r="AB9471" i="1"/>
  <c r="AC9471" i="1"/>
  <c r="AB9472" i="1"/>
  <c r="AC9472" i="1"/>
  <c r="AB9473" i="1"/>
  <c r="AC9473" i="1"/>
  <c r="AB9474" i="1"/>
  <c r="AC9474" i="1"/>
  <c r="AB9475" i="1"/>
  <c r="AC9475" i="1"/>
  <c r="AB9476" i="1"/>
  <c r="AC9476" i="1"/>
  <c r="AB9477" i="1"/>
  <c r="AC9477" i="1"/>
  <c r="AB9478" i="1"/>
  <c r="AC9478" i="1"/>
  <c r="AB9479" i="1"/>
  <c r="AC9479" i="1"/>
  <c r="AB9480" i="1"/>
  <c r="AC9480" i="1"/>
  <c r="AB9481" i="1"/>
  <c r="AC9481" i="1"/>
  <c r="AB9482" i="1"/>
  <c r="AC9482" i="1"/>
  <c r="AB9483" i="1"/>
  <c r="AC9483" i="1"/>
  <c r="AB9484" i="1"/>
  <c r="AC9484" i="1"/>
  <c r="AB9485" i="1"/>
  <c r="AC9485" i="1"/>
  <c r="AB9486" i="1"/>
  <c r="AC9486" i="1"/>
  <c r="AB9487" i="1"/>
  <c r="AC9487" i="1"/>
  <c r="AB9488" i="1"/>
  <c r="AC9488" i="1"/>
  <c r="AB9489" i="1"/>
  <c r="AC9489" i="1"/>
  <c r="AB9490" i="1"/>
  <c r="AC9490" i="1"/>
  <c r="AB9491" i="1"/>
  <c r="AC9491" i="1"/>
  <c r="AB9492" i="1"/>
  <c r="AC9492" i="1"/>
  <c r="AB9493" i="1"/>
  <c r="AC9493" i="1"/>
  <c r="AB9494" i="1"/>
  <c r="AC9494" i="1"/>
  <c r="AB9495" i="1"/>
  <c r="AC9495" i="1"/>
  <c r="AB9496" i="1"/>
  <c r="AC9496" i="1"/>
  <c r="AB9497" i="1"/>
  <c r="AC9497" i="1"/>
  <c r="AB9498" i="1"/>
  <c r="AC9498" i="1"/>
  <c r="AB9499" i="1"/>
  <c r="AC9499" i="1"/>
  <c r="AB9500" i="1"/>
  <c r="AC9500" i="1"/>
  <c r="AB9501" i="1"/>
  <c r="AC9501" i="1"/>
  <c r="AB9502" i="1"/>
  <c r="AC9502" i="1"/>
  <c r="AB9503" i="1"/>
  <c r="AC9503" i="1"/>
  <c r="AB9504" i="1"/>
  <c r="AC9504" i="1"/>
  <c r="AB9505" i="1"/>
  <c r="AC9505" i="1"/>
  <c r="AB9506" i="1"/>
  <c r="AC9506" i="1"/>
  <c r="AB9507" i="1"/>
  <c r="AC9507" i="1"/>
  <c r="AB9508" i="1"/>
  <c r="AC9508" i="1"/>
  <c r="AB9509" i="1"/>
  <c r="AC9509" i="1"/>
  <c r="AB9510" i="1"/>
  <c r="AC9510" i="1"/>
  <c r="AB9511" i="1"/>
  <c r="AC9511" i="1"/>
  <c r="AB9512" i="1"/>
  <c r="AC9512" i="1"/>
  <c r="AB9513" i="1"/>
  <c r="AC9513" i="1"/>
  <c r="AB9514" i="1"/>
  <c r="AC9514" i="1"/>
  <c r="AB9515" i="1"/>
  <c r="AC9515" i="1"/>
  <c r="AB9516" i="1"/>
  <c r="AC9516" i="1"/>
  <c r="AB9517" i="1"/>
  <c r="AC9517" i="1"/>
  <c r="AB9518" i="1"/>
  <c r="AC9518" i="1"/>
  <c r="AB9519" i="1"/>
  <c r="AC9519" i="1"/>
  <c r="AB9520" i="1"/>
  <c r="AC9520" i="1"/>
  <c r="AB9521" i="1"/>
  <c r="AC9521" i="1"/>
  <c r="AB9522" i="1"/>
  <c r="AC9522" i="1"/>
  <c r="AB9523" i="1"/>
  <c r="AC9523" i="1"/>
  <c r="AB9524" i="1"/>
  <c r="AC9524" i="1"/>
  <c r="AB9525" i="1"/>
  <c r="AC9525" i="1"/>
  <c r="AB9526" i="1"/>
  <c r="AC9526" i="1"/>
  <c r="AB9527" i="1"/>
  <c r="AC9527" i="1"/>
  <c r="AB9528" i="1"/>
  <c r="AC9528" i="1"/>
  <c r="AB9529" i="1"/>
  <c r="AC9529" i="1"/>
  <c r="AB9530" i="1"/>
  <c r="AC9530" i="1"/>
  <c r="AB9531" i="1"/>
  <c r="AC9531" i="1"/>
  <c r="AB9532" i="1"/>
  <c r="AC9532" i="1"/>
  <c r="AB9533" i="1"/>
  <c r="AC9533" i="1"/>
  <c r="AB9534" i="1"/>
  <c r="AC9534" i="1"/>
  <c r="AB9535" i="1"/>
  <c r="AC9535" i="1"/>
  <c r="AB9536" i="1"/>
  <c r="AC9536" i="1"/>
  <c r="AB9537" i="1"/>
  <c r="AC9537" i="1"/>
  <c r="AB9538" i="1"/>
  <c r="AC9538" i="1"/>
  <c r="AB9539" i="1"/>
  <c r="AC9539" i="1"/>
  <c r="AB9540" i="1"/>
  <c r="AC9540" i="1"/>
  <c r="AB9541" i="1"/>
  <c r="AC9541" i="1"/>
  <c r="AB9542" i="1"/>
  <c r="AC9542" i="1"/>
  <c r="AB9543" i="1"/>
  <c r="AC9543" i="1"/>
  <c r="AB9544" i="1"/>
  <c r="AC9544" i="1"/>
  <c r="AB9545" i="1"/>
  <c r="AC9545" i="1"/>
  <c r="AB9546" i="1"/>
  <c r="AC9546" i="1"/>
  <c r="AB9547" i="1"/>
  <c r="AC9547" i="1"/>
  <c r="AB9548" i="1"/>
  <c r="AC9548" i="1"/>
  <c r="AB9549" i="1"/>
  <c r="AC9549" i="1"/>
  <c r="AB9550" i="1"/>
  <c r="AC9550" i="1"/>
  <c r="AB9551" i="1"/>
  <c r="AC9551" i="1"/>
  <c r="AB9552" i="1"/>
  <c r="AC9552" i="1"/>
  <c r="AB9553" i="1"/>
  <c r="AC9553" i="1"/>
  <c r="AB9554" i="1"/>
  <c r="AC9554" i="1"/>
  <c r="AB9555" i="1"/>
  <c r="AC9555" i="1"/>
  <c r="AB9556" i="1"/>
  <c r="AC9556" i="1"/>
  <c r="AB9557" i="1"/>
  <c r="AC9557" i="1"/>
  <c r="AB9558" i="1"/>
  <c r="AC9558" i="1"/>
  <c r="AB9559" i="1"/>
  <c r="AC9559" i="1"/>
  <c r="AB9560" i="1"/>
  <c r="AC9560" i="1"/>
  <c r="AB9561" i="1"/>
  <c r="AC9561" i="1"/>
  <c r="AB9562" i="1"/>
  <c r="AC9562" i="1"/>
  <c r="AB9563" i="1"/>
  <c r="AC9563" i="1"/>
  <c r="AB9564" i="1"/>
  <c r="AC9564" i="1"/>
  <c r="AB9565" i="1"/>
  <c r="AC9565" i="1"/>
  <c r="AB9566" i="1"/>
  <c r="AC9566" i="1"/>
  <c r="AB9567" i="1"/>
  <c r="AC9567" i="1"/>
  <c r="AB9568" i="1"/>
  <c r="AC9568" i="1"/>
  <c r="AB9569" i="1"/>
  <c r="AC9569" i="1"/>
  <c r="AB9570" i="1"/>
  <c r="AC9570" i="1"/>
  <c r="AB9571" i="1"/>
  <c r="AC9571" i="1"/>
  <c r="AB9572" i="1"/>
  <c r="AC9572" i="1"/>
  <c r="AB9573" i="1"/>
  <c r="AC9573" i="1"/>
  <c r="AB9574" i="1"/>
  <c r="AC9574" i="1"/>
  <c r="AB9575" i="1"/>
  <c r="AC9575" i="1"/>
  <c r="AB9576" i="1"/>
  <c r="AC9576" i="1"/>
  <c r="AB9577" i="1"/>
  <c r="AC9577" i="1"/>
  <c r="AB9578" i="1"/>
  <c r="AC9578" i="1"/>
  <c r="AB9579" i="1"/>
  <c r="AC9579" i="1"/>
  <c r="AB9580" i="1"/>
  <c r="AC9580" i="1"/>
  <c r="AB9581" i="1"/>
  <c r="AC9581" i="1"/>
  <c r="AB9582" i="1"/>
  <c r="AC9582" i="1"/>
  <c r="AB9583" i="1"/>
  <c r="AC9583" i="1"/>
  <c r="AB9584" i="1"/>
  <c r="AC9584" i="1"/>
  <c r="AB9585" i="1"/>
  <c r="AC9585" i="1"/>
  <c r="AB9586" i="1"/>
  <c r="AC9586" i="1"/>
  <c r="AB9587" i="1"/>
  <c r="AC9587" i="1"/>
  <c r="AB9588" i="1"/>
  <c r="AC9588" i="1"/>
  <c r="AB9589" i="1"/>
  <c r="AC9589" i="1"/>
  <c r="AB9590" i="1"/>
  <c r="AC9590" i="1"/>
  <c r="AB9591" i="1"/>
  <c r="AC9591" i="1"/>
  <c r="AB9592" i="1"/>
  <c r="AC9592" i="1"/>
  <c r="AB9593" i="1"/>
  <c r="AC9593" i="1"/>
  <c r="AB9594" i="1"/>
  <c r="AC9594" i="1"/>
  <c r="AB9595" i="1"/>
  <c r="AC9595" i="1"/>
  <c r="AB9596" i="1"/>
  <c r="AC9596" i="1"/>
  <c r="AB9597" i="1"/>
  <c r="AC9597" i="1"/>
  <c r="AB9598" i="1"/>
  <c r="AC9598" i="1"/>
  <c r="AB9599" i="1"/>
  <c r="AC9599" i="1"/>
  <c r="AB9600" i="1"/>
  <c r="AC9600" i="1"/>
  <c r="AB9601" i="1"/>
  <c r="AC9601" i="1"/>
  <c r="AB9602" i="1"/>
  <c r="AC9602" i="1"/>
  <c r="AB9603" i="1"/>
  <c r="AC9603" i="1"/>
  <c r="AB9604" i="1"/>
  <c r="AC9604" i="1"/>
  <c r="AB9605" i="1"/>
  <c r="AC9605" i="1"/>
  <c r="AB9606" i="1"/>
  <c r="AC9606" i="1"/>
  <c r="AB9607" i="1"/>
  <c r="AC9607" i="1"/>
  <c r="AB9608" i="1"/>
  <c r="AC9608" i="1"/>
  <c r="AB9609" i="1"/>
  <c r="AC9609" i="1"/>
  <c r="AB9610" i="1"/>
  <c r="AC9610" i="1"/>
  <c r="AB9611" i="1"/>
  <c r="AC9611" i="1"/>
  <c r="AB9612" i="1"/>
  <c r="AC9612" i="1"/>
  <c r="AB9613" i="1"/>
  <c r="AC9613" i="1"/>
  <c r="AB9614" i="1"/>
  <c r="AC9614" i="1"/>
  <c r="AB9615" i="1"/>
  <c r="AC9615" i="1"/>
  <c r="AB9616" i="1"/>
  <c r="AC9616" i="1"/>
  <c r="AB9617" i="1"/>
  <c r="AC9617" i="1"/>
  <c r="AB9618" i="1"/>
  <c r="AC9618" i="1"/>
  <c r="AB9619" i="1"/>
  <c r="AC9619" i="1"/>
  <c r="AB9620" i="1"/>
  <c r="AC9620" i="1"/>
  <c r="AB9621" i="1"/>
  <c r="AC9621" i="1"/>
  <c r="AB9622" i="1"/>
  <c r="AC9622" i="1"/>
  <c r="AB9623" i="1"/>
  <c r="AC9623" i="1"/>
  <c r="AB9624" i="1"/>
  <c r="AC9624" i="1"/>
  <c r="AB9625" i="1"/>
  <c r="AC9625" i="1"/>
  <c r="AB9626" i="1"/>
  <c r="AC9626" i="1"/>
  <c r="AB9627" i="1"/>
  <c r="AC9627" i="1"/>
  <c r="AB9628" i="1"/>
  <c r="AC9628" i="1"/>
  <c r="AB9629" i="1"/>
  <c r="AC9629" i="1"/>
  <c r="AB9630" i="1"/>
  <c r="AC9630" i="1"/>
  <c r="AB9631" i="1"/>
  <c r="AC9631" i="1"/>
  <c r="AB9632" i="1"/>
  <c r="AC9632" i="1"/>
  <c r="AB9633" i="1"/>
  <c r="AC9633" i="1"/>
  <c r="AB9634" i="1"/>
  <c r="AC9634" i="1"/>
  <c r="AB9635" i="1"/>
  <c r="AC9635" i="1"/>
  <c r="AB9636" i="1"/>
  <c r="AC9636" i="1"/>
  <c r="AB9637" i="1"/>
  <c r="AC9637" i="1"/>
  <c r="AB9638" i="1"/>
  <c r="AC9638" i="1"/>
  <c r="AB9639" i="1"/>
  <c r="AC9639" i="1"/>
  <c r="AB9640" i="1"/>
  <c r="AC9640" i="1"/>
  <c r="AB9641" i="1"/>
  <c r="AC9641" i="1"/>
  <c r="AB9642" i="1"/>
  <c r="AC9642" i="1"/>
  <c r="AB9643" i="1"/>
  <c r="AC9643" i="1"/>
  <c r="AB9644" i="1"/>
  <c r="AC9644" i="1"/>
  <c r="AB9645" i="1"/>
  <c r="AC9645" i="1"/>
  <c r="AB9646" i="1"/>
  <c r="AC9646" i="1"/>
  <c r="AB9647" i="1"/>
  <c r="AC9647" i="1"/>
  <c r="AB9648" i="1"/>
  <c r="AC9648" i="1"/>
  <c r="AB9649" i="1"/>
  <c r="AC9649" i="1"/>
  <c r="AB9650" i="1"/>
  <c r="AC9650" i="1"/>
  <c r="AB9651" i="1"/>
  <c r="AC9651" i="1"/>
  <c r="AB9652" i="1"/>
  <c r="AC9652" i="1"/>
  <c r="AB9653" i="1"/>
  <c r="AC9653" i="1"/>
  <c r="AB9654" i="1"/>
  <c r="AC9654" i="1"/>
  <c r="AB9655" i="1"/>
  <c r="AC9655" i="1"/>
  <c r="AB9656" i="1"/>
  <c r="AC9656" i="1"/>
  <c r="AB9657" i="1"/>
  <c r="AC9657" i="1"/>
  <c r="AB9658" i="1"/>
  <c r="AC9658" i="1"/>
  <c r="AB9659" i="1"/>
  <c r="AC9659" i="1"/>
  <c r="AB9660" i="1"/>
  <c r="AC9660" i="1"/>
  <c r="AB9661" i="1"/>
  <c r="AC9661" i="1"/>
  <c r="AB9662" i="1"/>
  <c r="AC9662" i="1"/>
  <c r="AB9663" i="1"/>
  <c r="AC9663" i="1"/>
  <c r="AB9664" i="1"/>
  <c r="AC9664" i="1"/>
  <c r="AB9665" i="1"/>
  <c r="AC9665" i="1"/>
  <c r="AB9666" i="1"/>
  <c r="AC9666" i="1"/>
  <c r="AB9667" i="1"/>
  <c r="AC9667" i="1"/>
  <c r="AB9668" i="1"/>
  <c r="AC9668" i="1"/>
  <c r="AB9669" i="1"/>
  <c r="AC9669" i="1"/>
  <c r="AB9670" i="1"/>
  <c r="AC9670" i="1"/>
  <c r="AB9671" i="1"/>
  <c r="AC9671" i="1"/>
  <c r="AB9672" i="1"/>
  <c r="AC9672" i="1"/>
  <c r="AB9673" i="1"/>
  <c r="AC9673" i="1"/>
  <c r="AB9674" i="1"/>
  <c r="AC9674" i="1"/>
  <c r="AB9675" i="1"/>
  <c r="AC9675" i="1"/>
  <c r="AB9676" i="1"/>
  <c r="AC9676" i="1"/>
  <c r="AB9677" i="1"/>
  <c r="AC9677" i="1"/>
  <c r="AB9678" i="1"/>
  <c r="AC9678" i="1"/>
  <c r="AB9679" i="1"/>
  <c r="AC9679" i="1"/>
  <c r="AB9680" i="1"/>
  <c r="AC9680" i="1"/>
  <c r="AB9681" i="1"/>
  <c r="AC9681" i="1"/>
  <c r="AB9682" i="1"/>
  <c r="AC9682" i="1"/>
  <c r="AB9683" i="1"/>
  <c r="AC9683" i="1"/>
  <c r="AB9684" i="1"/>
  <c r="AC9684" i="1"/>
  <c r="AB9685" i="1"/>
  <c r="AC9685" i="1"/>
  <c r="AB9686" i="1"/>
  <c r="AC9686" i="1"/>
  <c r="AB9687" i="1"/>
  <c r="AC9687" i="1"/>
  <c r="AB9688" i="1"/>
  <c r="AC9688" i="1"/>
  <c r="AB9689" i="1"/>
  <c r="AC9689" i="1"/>
  <c r="AB9690" i="1"/>
  <c r="AC9690" i="1"/>
  <c r="AB9691" i="1"/>
  <c r="AC9691" i="1"/>
  <c r="AB9692" i="1"/>
  <c r="AC9692" i="1"/>
  <c r="AB9693" i="1"/>
  <c r="AC9693" i="1"/>
  <c r="AB9694" i="1"/>
  <c r="AC9694" i="1"/>
  <c r="AB9695" i="1"/>
  <c r="AC9695" i="1"/>
  <c r="AB9696" i="1"/>
  <c r="AC9696" i="1"/>
  <c r="AB9697" i="1"/>
  <c r="AC9697" i="1"/>
  <c r="AB9698" i="1"/>
  <c r="AC9698" i="1"/>
  <c r="AB9699" i="1"/>
  <c r="AC9699" i="1"/>
  <c r="AB9700" i="1"/>
  <c r="AC9700" i="1"/>
  <c r="AB9701" i="1"/>
  <c r="AC9701" i="1"/>
  <c r="AB9702" i="1"/>
  <c r="AC9702" i="1"/>
  <c r="AB9703" i="1"/>
  <c r="AC9703" i="1"/>
  <c r="AB9704" i="1"/>
  <c r="AC9704" i="1"/>
  <c r="AB9705" i="1"/>
  <c r="AC9705" i="1"/>
  <c r="AB9706" i="1"/>
  <c r="AC9706" i="1"/>
  <c r="AB9707" i="1"/>
  <c r="AC9707" i="1"/>
  <c r="AB9708" i="1"/>
  <c r="AC9708" i="1"/>
  <c r="AB9709" i="1"/>
  <c r="AC9709" i="1"/>
  <c r="AB9710" i="1"/>
  <c r="AC9710" i="1"/>
  <c r="AB9711" i="1"/>
  <c r="AC9711" i="1"/>
  <c r="AB9712" i="1"/>
  <c r="AC9712" i="1"/>
  <c r="AB9713" i="1"/>
  <c r="AC9713" i="1"/>
  <c r="AB9714" i="1"/>
  <c r="AC9714" i="1"/>
  <c r="AB9715" i="1"/>
  <c r="AC9715" i="1"/>
  <c r="AB9716" i="1"/>
  <c r="AC9716" i="1"/>
  <c r="AB9717" i="1"/>
  <c r="AC9717" i="1"/>
  <c r="AB9718" i="1"/>
  <c r="AC9718" i="1"/>
  <c r="AB9719" i="1"/>
  <c r="AC9719" i="1"/>
  <c r="AB9720" i="1"/>
  <c r="AC9720" i="1"/>
  <c r="AB9721" i="1"/>
  <c r="AC9721" i="1"/>
  <c r="AB9722" i="1"/>
  <c r="AC9722" i="1"/>
  <c r="AB9723" i="1"/>
  <c r="AC9723" i="1"/>
  <c r="AB9724" i="1"/>
  <c r="AC9724" i="1"/>
  <c r="AB9725" i="1"/>
  <c r="AC9725" i="1"/>
  <c r="AB9726" i="1"/>
  <c r="AC9726" i="1"/>
  <c r="AB9727" i="1"/>
  <c r="AC9727" i="1"/>
  <c r="AB9728" i="1"/>
  <c r="AC9728" i="1"/>
  <c r="AB9729" i="1"/>
  <c r="AC9729" i="1"/>
  <c r="AB9730" i="1"/>
  <c r="AC9730" i="1"/>
  <c r="AB9731" i="1"/>
  <c r="AC9731" i="1"/>
  <c r="AB9732" i="1"/>
  <c r="AC9732" i="1"/>
  <c r="AB9733" i="1"/>
  <c r="AC9733" i="1"/>
  <c r="AB9734" i="1"/>
  <c r="AC9734" i="1"/>
  <c r="AB9735" i="1"/>
  <c r="AC9735" i="1"/>
  <c r="AB9736" i="1"/>
  <c r="AC9736" i="1"/>
  <c r="AB9737" i="1"/>
  <c r="AC9737" i="1"/>
  <c r="AB9738" i="1"/>
  <c r="AC9738" i="1"/>
  <c r="AB9739" i="1"/>
  <c r="AC9739" i="1"/>
  <c r="AB9740" i="1"/>
  <c r="AC9740" i="1"/>
  <c r="AB9741" i="1"/>
  <c r="AC9741" i="1"/>
  <c r="AB9742" i="1"/>
  <c r="AC9742" i="1"/>
  <c r="AB9743" i="1"/>
  <c r="AC9743" i="1"/>
  <c r="AB9744" i="1"/>
  <c r="AC9744" i="1"/>
  <c r="AB9745" i="1"/>
  <c r="AC9745" i="1"/>
  <c r="AB9746" i="1"/>
  <c r="AC9746" i="1"/>
  <c r="AB9747" i="1"/>
  <c r="AC9747" i="1"/>
  <c r="AB9748" i="1"/>
  <c r="AC9748" i="1"/>
  <c r="AB9749" i="1"/>
  <c r="AC9749" i="1"/>
  <c r="AB9750" i="1"/>
  <c r="AC9750" i="1"/>
  <c r="AB9751" i="1"/>
  <c r="AC9751" i="1"/>
  <c r="AB9752" i="1"/>
  <c r="AC9752" i="1"/>
  <c r="AB9753" i="1"/>
  <c r="AC9753" i="1"/>
  <c r="AB9754" i="1"/>
  <c r="AC9754" i="1"/>
  <c r="AB9755" i="1"/>
  <c r="AC9755" i="1"/>
  <c r="AB9756" i="1"/>
  <c r="AC9756" i="1"/>
  <c r="AB9757" i="1"/>
  <c r="AC9757" i="1"/>
  <c r="AB9758" i="1"/>
  <c r="AC9758" i="1"/>
  <c r="AB9759" i="1"/>
  <c r="AC9759" i="1"/>
  <c r="AB9760" i="1"/>
  <c r="AC9760" i="1"/>
  <c r="AB9761" i="1"/>
  <c r="AC9761" i="1"/>
  <c r="AB9762" i="1"/>
  <c r="AC9762" i="1"/>
  <c r="AB9763" i="1"/>
  <c r="AC9763" i="1"/>
  <c r="AB9764" i="1"/>
  <c r="AC9764" i="1"/>
  <c r="AB9765" i="1"/>
  <c r="AC9765" i="1"/>
  <c r="AB9766" i="1"/>
  <c r="AC9766" i="1"/>
  <c r="AB9767" i="1"/>
  <c r="AC9767" i="1"/>
  <c r="AB9768" i="1"/>
  <c r="AC9768" i="1"/>
  <c r="AB9769" i="1"/>
  <c r="AC9769" i="1"/>
  <c r="AB9770" i="1"/>
  <c r="AC9770" i="1"/>
  <c r="AB9771" i="1"/>
  <c r="AC9771" i="1"/>
  <c r="AB9772" i="1"/>
  <c r="AC9772" i="1"/>
  <c r="AB9773" i="1"/>
  <c r="AC9773" i="1"/>
  <c r="AB9774" i="1"/>
  <c r="AC9774" i="1"/>
  <c r="AB9775" i="1"/>
  <c r="AC9775" i="1"/>
  <c r="AB9776" i="1"/>
  <c r="AC9776" i="1"/>
  <c r="AB9777" i="1"/>
  <c r="AC9777" i="1"/>
  <c r="AB9778" i="1"/>
  <c r="AC9778" i="1"/>
  <c r="AB9779" i="1"/>
  <c r="AC9779" i="1"/>
  <c r="AB9780" i="1"/>
  <c r="AC9780" i="1"/>
  <c r="AB9781" i="1"/>
  <c r="AC9781" i="1"/>
  <c r="AB9782" i="1"/>
  <c r="AC9782" i="1"/>
  <c r="AB9783" i="1"/>
  <c r="AC9783" i="1"/>
  <c r="AB9784" i="1"/>
  <c r="AC9784" i="1"/>
  <c r="AB9785" i="1"/>
  <c r="AC9785" i="1"/>
  <c r="AB9786" i="1"/>
  <c r="AC9786" i="1"/>
  <c r="AB9787" i="1"/>
  <c r="AC9787" i="1"/>
  <c r="AB9788" i="1"/>
  <c r="AC9788" i="1"/>
  <c r="AB9789" i="1"/>
  <c r="AC9789" i="1"/>
  <c r="AB9790" i="1"/>
  <c r="AC9790" i="1"/>
  <c r="AB9791" i="1"/>
  <c r="AC9791" i="1"/>
  <c r="AB9792" i="1"/>
  <c r="AC9792" i="1"/>
  <c r="AB9793" i="1"/>
  <c r="AC9793" i="1"/>
  <c r="AB9794" i="1"/>
  <c r="AC9794" i="1"/>
  <c r="AB9795" i="1"/>
  <c r="AC9795" i="1"/>
  <c r="AB9796" i="1"/>
  <c r="AC9796" i="1"/>
  <c r="AB9797" i="1"/>
  <c r="AC9797" i="1"/>
  <c r="AB9798" i="1"/>
  <c r="AC9798" i="1"/>
  <c r="AB9799" i="1"/>
  <c r="AC9799" i="1"/>
  <c r="AB9800" i="1"/>
  <c r="AC9800" i="1"/>
  <c r="AB9801" i="1"/>
  <c r="AC9801" i="1"/>
  <c r="AB9802" i="1"/>
  <c r="AC9802" i="1"/>
  <c r="AB9803" i="1"/>
  <c r="AC9803" i="1"/>
  <c r="AB9804" i="1"/>
  <c r="AC9804" i="1"/>
  <c r="AB9805" i="1"/>
  <c r="AC9805" i="1"/>
  <c r="AB9806" i="1"/>
  <c r="AC9806" i="1"/>
  <c r="AB9807" i="1"/>
  <c r="AC9807" i="1"/>
  <c r="AB9808" i="1"/>
  <c r="AC9808" i="1"/>
  <c r="AB9809" i="1"/>
  <c r="AC9809" i="1"/>
  <c r="AB9810" i="1"/>
  <c r="AC9810" i="1"/>
  <c r="AB9811" i="1"/>
  <c r="AC9811" i="1"/>
  <c r="AB9812" i="1"/>
  <c r="AC9812" i="1"/>
  <c r="AB9813" i="1"/>
  <c r="AC9813" i="1"/>
  <c r="AB9814" i="1"/>
  <c r="AC9814" i="1"/>
  <c r="AB9815" i="1"/>
  <c r="AC9815" i="1"/>
  <c r="AB9816" i="1"/>
  <c r="AC9816" i="1"/>
  <c r="AB9817" i="1"/>
  <c r="AC9817" i="1"/>
  <c r="AB9818" i="1"/>
  <c r="AC9818" i="1"/>
  <c r="AB9819" i="1"/>
  <c r="AC9819" i="1"/>
  <c r="AB9820" i="1"/>
  <c r="AC9820" i="1"/>
  <c r="AB9821" i="1"/>
  <c r="AC9821" i="1"/>
  <c r="AB9822" i="1"/>
  <c r="AC9822" i="1"/>
  <c r="AB9823" i="1"/>
  <c r="AC9823" i="1"/>
  <c r="AB9824" i="1"/>
  <c r="AC9824" i="1"/>
  <c r="AB9825" i="1"/>
  <c r="AC9825" i="1"/>
  <c r="AB9826" i="1"/>
  <c r="AC9826" i="1"/>
  <c r="AB9827" i="1"/>
  <c r="AC9827" i="1"/>
  <c r="AB9828" i="1"/>
  <c r="AC9828" i="1"/>
  <c r="AB9829" i="1"/>
  <c r="AC9829" i="1"/>
  <c r="AB9830" i="1"/>
  <c r="AC9830" i="1"/>
  <c r="AB9831" i="1"/>
  <c r="AC9831" i="1"/>
  <c r="AB9832" i="1"/>
  <c r="AC9832" i="1"/>
  <c r="AB9833" i="1"/>
  <c r="AC9833" i="1"/>
  <c r="AB9834" i="1"/>
  <c r="AC9834" i="1"/>
  <c r="AB9835" i="1"/>
  <c r="AC9835" i="1"/>
  <c r="AB9836" i="1"/>
  <c r="AC9836" i="1"/>
  <c r="AB9837" i="1"/>
  <c r="AC9837" i="1"/>
  <c r="AB9838" i="1"/>
  <c r="AC9838" i="1"/>
  <c r="AB9839" i="1"/>
  <c r="AC9839" i="1"/>
  <c r="AB9840" i="1"/>
  <c r="AC9840" i="1"/>
  <c r="AB9841" i="1"/>
  <c r="AC9841" i="1"/>
  <c r="AB9842" i="1"/>
  <c r="AC9842" i="1"/>
  <c r="AB9843" i="1"/>
  <c r="AC9843" i="1"/>
  <c r="AB9844" i="1"/>
  <c r="AC9844" i="1"/>
  <c r="AB9845" i="1"/>
  <c r="AC9845" i="1"/>
  <c r="AB9846" i="1"/>
  <c r="AC9846" i="1"/>
  <c r="AB9847" i="1"/>
  <c r="AC9847" i="1"/>
  <c r="AB9848" i="1"/>
  <c r="AC9848" i="1"/>
  <c r="AB9849" i="1"/>
  <c r="AC9849" i="1"/>
  <c r="AB9850" i="1"/>
  <c r="AC9850" i="1"/>
  <c r="AB9851" i="1"/>
  <c r="AC9851" i="1"/>
  <c r="AB9852" i="1"/>
  <c r="AC9852" i="1"/>
  <c r="AB9853" i="1"/>
  <c r="AC9853" i="1"/>
  <c r="AB9854" i="1"/>
  <c r="AC9854" i="1"/>
  <c r="AB9855" i="1"/>
  <c r="AC9855" i="1"/>
  <c r="AB9856" i="1"/>
  <c r="AC9856" i="1"/>
  <c r="AB9857" i="1"/>
  <c r="AC9857" i="1"/>
  <c r="AB9858" i="1"/>
  <c r="AC9858" i="1"/>
  <c r="AB9859" i="1"/>
  <c r="AC9859" i="1"/>
  <c r="AB9860" i="1"/>
  <c r="AC9860" i="1"/>
  <c r="AB9861" i="1"/>
  <c r="AC9861" i="1"/>
  <c r="AB9862" i="1"/>
  <c r="AC9862" i="1"/>
  <c r="AB9863" i="1"/>
  <c r="AC9863" i="1"/>
  <c r="AB9864" i="1"/>
  <c r="AC9864" i="1"/>
  <c r="AB9865" i="1"/>
  <c r="AC9865" i="1"/>
  <c r="AB9866" i="1"/>
  <c r="AC9866" i="1"/>
  <c r="AB9867" i="1"/>
  <c r="AC9867" i="1"/>
  <c r="AB9868" i="1"/>
  <c r="AC9868" i="1"/>
  <c r="AB9869" i="1"/>
  <c r="AC9869" i="1"/>
  <c r="AB9870" i="1"/>
  <c r="AC9870" i="1"/>
  <c r="AB9871" i="1"/>
  <c r="AC9871" i="1"/>
  <c r="AB9872" i="1"/>
  <c r="AC9872" i="1"/>
  <c r="AB9873" i="1"/>
  <c r="AC9873" i="1"/>
  <c r="AB9874" i="1"/>
  <c r="AC9874" i="1"/>
  <c r="AB9875" i="1"/>
  <c r="AC9875" i="1"/>
  <c r="AB9876" i="1"/>
  <c r="AC9876" i="1"/>
  <c r="AB9877" i="1"/>
  <c r="AC9877" i="1"/>
  <c r="AB9878" i="1"/>
  <c r="AC9878" i="1"/>
  <c r="AB9879" i="1"/>
  <c r="AC9879" i="1"/>
  <c r="AB9880" i="1"/>
  <c r="AC9880" i="1"/>
  <c r="AB9881" i="1"/>
  <c r="AC9881" i="1"/>
  <c r="AB9882" i="1"/>
  <c r="AC9882" i="1"/>
  <c r="AB9883" i="1"/>
  <c r="AC9883" i="1"/>
  <c r="AB9884" i="1"/>
  <c r="AC9884" i="1"/>
  <c r="AB9885" i="1"/>
  <c r="AC9885" i="1"/>
  <c r="AB9886" i="1"/>
  <c r="AC9886" i="1"/>
  <c r="AB9887" i="1"/>
  <c r="AC9887" i="1"/>
  <c r="AB9888" i="1"/>
  <c r="AC9888" i="1"/>
  <c r="AB9889" i="1"/>
  <c r="AC9889" i="1"/>
  <c r="AB9890" i="1"/>
  <c r="AC9890" i="1"/>
  <c r="AB9891" i="1"/>
  <c r="AC9891" i="1"/>
  <c r="AB9892" i="1"/>
  <c r="AC9892" i="1"/>
  <c r="AB9893" i="1"/>
  <c r="AC9893" i="1"/>
  <c r="AB9894" i="1"/>
  <c r="AC9894" i="1"/>
  <c r="AB9895" i="1"/>
  <c r="AC9895" i="1"/>
  <c r="AB9896" i="1"/>
  <c r="AC9896" i="1"/>
  <c r="AB9897" i="1"/>
  <c r="AC9897" i="1"/>
  <c r="AB9898" i="1"/>
  <c r="AC9898" i="1"/>
  <c r="AB9899" i="1"/>
  <c r="AC9899" i="1"/>
  <c r="AB9900" i="1"/>
  <c r="AC9900" i="1"/>
  <c r="AB9901" i="1"/>
  <c r="AC9901" i="1"/>
  <c r="AB9902" i="1"/>
  <c r="AC9902" i="1"/>
  <c r="AB9903" i="1"/>
  <c r="AC9903" i="1"/>
  <c r="AB9904" i="1"/>
  <c r="AC9904" i="1"/>
  <c r="AB9905" i="1"/>
  <c r="AC9905" i="1"/>
  <c r="AB9906" i="1"/>
  <c r="AC9906" i="1"/>
  <c r="AB9907" i="1"/>
  <c r="AC9907" i="1"/>
  <c r="AB9908" i="1"/>
  <c r="AC9908" i="1"/>
  <c r="AB9909" i="1"/>
  <c r="AC9909" i="1"/>
  <c r="AB9910" i="1"/>
  <c r="AC9910" i="1"/>
  <c r="AB9911" i="1"/>
  <c r="AC9911" i="1"/>
  <c r="AB9912" i="1"/>
  <c r="AC9912" i="1"/>
  <c r="AB9913" i="1"/>
  <c r="AC9913" i="1"/>
  <c r="AB9914" i="1"/>
  <c r="AC9914" i="1"/>
  <c r="AB9915" i="1"/>
  <c r="AC9915" i="1"/>
  <c r="AB9916" i="1"/>
  <c r="AC9916" i="1"/>
  <c r="AB9917" i="1"/>
  <c r="AC9917" i="1"/>
  <c r="AB9918" i="1"/>
  <c r="AC9918" i="1"/>
  <c r="AB9919" i="1"/>
  <c r="AC9919" i="1"/>
  <c r="AB9920" i="1"/>
  <c r="AC9920" i="1"/>
  <c r="AB9921" i="1"/>
  <c r="AC9921" i="1"/>
  <c r="AB9922" i="1"/>
  <c r="AC9922" i="1"/>
  <c r="AB9923" i="1"/>
  <c r="AC9923" i="1"/>
  <c r="AB9924" i="1"/>
  <c r="AC9924" i="1"/>
  <c r="AB9925" i="1"/>
  <c r="AC9925" i="1"/>
  <c r="AB9926" i="1"/>
  <c r="AC9926" i="1"/>
  <c r="AB9927" i="1"/>
  <c r="AC9927" i="1"/>
  <c r="AB9928" i="1"/>
  <c r="AC9928" i="1"/>
  <c r="AB9929" i="1"/>
  <c r="AC9929" i="1"/>
  <c r="AB9930" i="1"/>
  <c r="AC9930" i="1"/>
  <c r="AB9931" i="1"/>
  <c r="AC9931" i="1"/>
  <c r="AB9932" i="1"/>
  <c r="AC9932" i="1"/>
  <c r="AB9933" i="1"/>
  <c r="AC9933" i="1"/>
  <c r="AB9934" i="1"/>
  <c r="AC9934" i="1"/>
  <c r="AB9935" i="1"/>
  <c r="AC9935" i="1"/>
  <c r="AB9936" i="1"/>
  <c r="AC9936" i="1"/>
  <c r="AB9937" i="1"/>
  <c r="AC9937" i="1"/>
  <c r="AB9938" i="1"/>
  <c r="AC9938" i="1"/>
  <c r="AB9939" i="1"/>
  <c r="AC9939" i="1"/>
  <c r="AB9940" i="1"/>
  <c r="AC9940" i="1"/>
  <c r="AB9941" i="1"/>
  <c r="AC9941" i="1"/>
  <c r="AB9942" i="1"/>
  <c r="AC9942" i="1"/>
  <c r="AB9943" i="1"/>
  <c r="AC9943" i="1"/>
  <c r="AB9944" i="1"/>
  <c r="AC9944" i="1"/>
  <c r="AB9945" i="1"/>
  <c r="AC9945" i="1"/>
  <c r="AB9946" i="1"/>
  <c r="AC9946" i="1"/>
  <c r="AB9947" i="1"/>
  <c r="AC9947" i="1"/>
  <c r="AB9948" i="1"/>
  <c r="AC9948" i="1"/>
  <c r="AB9949" i="1"/>
  <c r="AC9949" i="1"/>
  <c r="AB9950" i="1"/>
  <c r="AC9950" i="1"/>
  <c r="AB9951" i="1"/>
  <c r="AC9951" i="1"/>
  <c r="AB9952" i="1"/>
  <c r="AC9952" i="1"/>
  <c r="AB9953" i="1"/>
  <c r="AC9953" i="1"/>
  <c r="AB9954" i="1"/>
  <c r="AC9954" i="1"/>
  <c r="AB9955" i="1"/>
  <c r="AC9955" i="1"/>
  <c r="AB9956" i="1"/>
  <c r="AC9956" i="1"/>
  <c r="AB9957" i="1"/>
  <c r="AC9957" i="1"/>
  <c r="AB9958" i="1"/>
  <c r="AC9958" i="1"/>
  <c r="AB9959" i="1"/>
  <c r="AC9959" i="1"/>
  <c r="AB9960" i="1"/>
  <c r="AC9960" i="1"/>
  <c r="AB9961" i="1"/>
  <c r="AC9961" i="1"/>
  <c r="AB9962" i="1"/>
  <c r="AC9962" i="1"/>
  <c r="AB9963" i="1"/>
  <c r="AC9963" i="1"/>
  <c r="AB9964" i="1"/>
  <c r="AC9964" i="1"/>
  <c r="AB9965" i="1"/>
  <c r="AC9965" i="1"/>
  <c r="AB9966" i="1"/>
  <c r="AC9966" i="1"/>
  <c r="AB9967" i="1"/>
  <c r="AC9967" i="1"/>
  <c r="AB9968" i="1"/>
  <c r="AC9968" i="1"/>
  <c r="AB9969" i="1"/>
  <c r="AC9969" i="1"/>
  <c r="AB9970" i="1"/>
  <c r="AC9970" i="1"/>
  <c r="AB9971" i="1"/>
  <c r="AC9971" i="1"/>
  <c r="AB9972" i="1"/>
  <c r="AC9972" i="1"/>
  <c r="AB9973" i="1"/>
  <c r="AC9973" i="1"/>
  <c r="AB9974" i="1"/>
  <c r="AC9974" i="1"/>
  <c r="AB9975" i="1"/>
  <c r="AC9975" i="1"/>
  <c r="AB9976" i="1"/>
  <c r="AC9976" i="1"/>
  <c r="AB9977" i="1"/>
  <c r="AC9977" i="1"/>
  <c r="AB9978" i="1"/>
  <c r="AC9978" i="1"/>
  <c r="AB9979" i="1"/>
  <c r="AC9979" i="1"/>
  <c r="AB9980" i="1"/>
  <c r="AC9980" i="1"/>
  <c r="AB9981" i="1"/>
  <c r="AC9981" i="1"/>
  <c r="AB9982" i="1"/>
  <c r="AC9982" i="1"/>
  <c r="AB9983" i="1"/>
  <c r="AC9983" i="1"/>
  <c r="AB9984" i="1"/>
  <c r="AC9984" i="1"/>
  <c r="AB9985" i="1"/>
  <c r="AC9985" i="1"/>
  <c r="AB9986" i="1"/>
  <c r="AC9986" i="1"/>
  <c r="AB9987" i="1"/>
  <c r="AC9987" i="1"/>
  <c r="AB9988" i="1"/>
  <c r="AC9988" i="1"/>
  <c r="AB9989" i="1"/>
  <c r="AC9989" i="1"/>
  <c r="AB9990" i="1"/>
  <c r="AC9990" i="1"/>
  <c r="AB9991" i="1"/>
  <c r="AC9991" i="1"/>
  <c r="AB9992" i="1"/>
  <c r="AC9992" i="1"/>
  <c r="AB9993" i="1"/>
  <c r="AC9993" i="1"/>
  <c r="AB9994" i="1"/>
  <c r="AC9994" i="1"/>
  <c r="AB9995" i="1"/>
  <c r="AC9995" i="1"/>
  <c r="AB9996" i="1"/>
  <c r="AC9996" i="1"/>
  <c r="AB9997" i="1"/>
  <c r="AC9997" i="1"/>
  <c r="AB9998" i="1"/>
  <c r="AC9998" i="1"/>
  <c r="AB9999" i="1"/>
  <c r="AC9999" i="1"/>
  <c r="AB10000" i="1"/>
  <c r="AC10000" i="1"/>
  <c r="AB10001" i="1"/>
  <c r="AC10001" i="1"/>
  <c r="AB10002" i="1"/>
  <c r="AC10002" i="1"/>
  <c r="AB10003" i="1"/>
  <c r="AC10003" i="1"/>
  <c r="AB10004" i="1"/>
  <c r="AC10004" i="1"/>
  <c r="AB10005" i="1"/>
  <c r="AC10005" i="1"/>
  <c r="AB10006" i="1"/>
  <c r="AC10006" i="1"/>
  <c r="AB10007" i="1"/>
  <c r="AC10007" i="1"/>
  <c r="AB10008" i="1"/>
  <c r="AC10008" i="1"/>
  <c r="AB10009" i="1"/>
  <c r="AC10009" i="1"/>
  <c r="AB10010" i="1"/>
  <c r="AC10010" i="1"/>
  <c r="AB10011" i="1"/>
  <c r="AC10011" i="1"/>
  <c r="AB10012" i="1"/>
  <c r="AC10012" i="1"/>
  <c r="AB10013" i="1"/>
  <c r="AC10013" i="1"/>
  <c r="AB10014" i="1"/>
  <c r="AC10014" i="1"/>
  <c r="AB10015" i="1"/>
  <c r="AC10015" i="1"/>
  <c r="AB10016" i="1"/>
  <c r="AC10016" i="1"/>
  <c r="AB10017" i="1"/>
  <c r="AC10017" i="1"/>
  <c r="AB10018" i="1"/>
  <c r="AC10018" i="1"/>
  <c r="AB10019" i="1"/>
  <c r="AC10019" i="1"/>
  <c r="AB10020" i="1"/>
  <c r="AC10020" i="1"/>
  <c r="AB10021" i="1"/>
  <c r="AC10021" i="1"/>
  <c r="AB10022" i="1"/>
  <c r="AC10022" i="1"/>
  <c r="AB10023" i="1"/>
  <c r="AC10023" i="1"/>
  <c r="AB10024" i="1"/>
  <c r="AC10024" i="1"/>
  <c r="AB10025" i="1"/>
  <c r="AC10025" i="1"/>
  <c r="AB10026" i="1"/>
  <c r="AC10026" i="1"/>
  <c r="AB10027" i="1"/>
  <c r="AC10027" i="1"/>
  <c r="AB10028" i="1"/>
  <c r="AC10028" i="1"/>
  <c r="AB10029" i="1"/>
  <c r="AC10029" i="1"/>
  <c r="AB10030" i="1"/>
  <c r="AC10030" i="1"/>
  <c r="AB10031" i="1"/>
  <c r="AC10031" i="1"/>
  <c r="AB10032" i="1"/>
  <c r="AC10032" i="1"/>
  <c r="AB10033" i="1"/>
  <c r="AC10033" i="1"/>
  <c r="AB10034" i="1"/>
  <c r="AC10034" i="1"/>
  <c r="AB10035" i="1"/>
  <c r="AC10035" i="1"/>
  <c r="AB10036" i="1"/>
  <c r="AC10036" i="1"/>
  <c r="AB10037" i="1"/>
  <c r="AC10037" i="1"/>
  <c r="AB10038" i="1"/>
  <c r="AC10038" i="1"/>
  <c r="AB10039" i="1"/>
  <c r="AC10039" i="1"/>
  <c r="AB10040" i="1"/>
  <c r="AC10040" i="1"/>
  <c r="AB10041" i="1"/>
  <c r="AC10041" i="1"/>
  <c r="AB10042" i="1"/>
  <c r="AC10042" i="1"/>
  <c r="AB10043" i="1"/>
  <c r="AC10043" i="1"/>
  <c r="AB10044" i="1"/>
  <c r="AC10044" i="1"/>
  <c r="AB10045" i="1"/>
  <c r="AC10045" i="1"/>
  <c r="AB10046" i="1"/>
  <c r="AC10046" i="1"/>
  <c r="AB10047" i="1"/>
  <c r="AC10047" i="1"/>
  <c r="AB10048" i="1"/>
  <c r="AC10048" i="1"/>
  <c r="AB10049" i="1"/>
  <c r="AC10049" i="1"/>
  <c r="AB10050" i="1"/>
  <c r="AC10050" i="1"/>
  <c r="AB10051" i="1"/>
  <c r="AC10051" i="1"/>
  <c r="AB10052" i="1"/>
  <c r="AC10052" i="1"/>
  <c r="AB10053" i="1"/>
  <c r="AC10053" i="1"/>
  <c r="AB10054" i="1"/>
  <c r="AC10054" i="1"/>
  <c r="AB10055" i="1"/>
  <c r="AC10055" i="1"/>
  <c r="AB10056" i="1"/>
  <c r="AC10056" i="1"/>
  <c r="AB10057" i="1"/>
  <c r="AC10057" i="1"/>
  <c r="AB10058" i="1"/>
  <c r="AC10058" i="1"/>
  <c r="AB10059" i="1"/>
  <c r="AC10059" i="1"/>
  <c r="AB10060" i="1"/>
  <c r="AC10060" i="1"/>
  <c r="AB10061" i="1"/>
  <c r="AC10061" i="1"/>
  <c r="AB10062" i="1"/>
  <c r="AC10062" i="1"/>
  <c r="AB10063" i="1"/>
  <c r="AC10063" i="1"/>
  <c r="AB10064" i="1"/>
  <c r="AC10064" i="1"/>
  <c r="AB10065" i="1"/>
  <c r="AC10065" i="1"/>
  <c r="AB10066" i="1"/>
  <c r="AC10066" i="1"/>
  <c r="AB10067" i="1"/>
  <c r="AC10067" i="1"/>
  <c r="AB10068" i="1"/>
  <c r="AC10068" i="1"/>
  <c r="AB10069" i="1"/>
  <c r="AC10069" i="1"/>
  <c r="AB10070" i="1"/>
  <c r="AC10070" i="1"/>
  <c r="AB10071" i="1"/>
  <c r="AC10071" i="1"/>
  <c r="AB10072" i="1"/>
  <c r="AC10072" i="1"/>
  <c r="AB10073" i="1"/>
  <c r="AC10073" i="1"/>
  <c r="AB10074" i="1"/>
  <c r="AC10074" i="1"/>
  <c r="AB10075" i="1"/>
  <c r="AC10075" i="1"/>
  <c r="AB10076" i="1"/>
  <c r="AC10076" i="1"/>
  <c r="AB10077" i="1"/>
  <c r="AC10077" i="1"/>
  <c r="AB10078" i="1"/>
  <c r="AC10078" i="1"/>
  <c r="AB10079" i="1"/>
  <c r="AC10079" i="1"/>
  <c r="AB10080" i="1"/>
  <c r="AC10080" i="1"/>
  <c r="AB10081" i="1"/>
  <c r="AC10081" i="1"/>
  <c r="AB10082" i="1"/>
  <c r="AC10082" i="1"/>
  <c r="AB10083" i="1"/>
  <c r="AC10083" i="1"/>
  <c r="AB10084" i="1"/>
  <c r="AC10084" i="1"/>
  <c r="AB10085" i="1"/>
  <c r="AC10085" i="1"/>
  <c r="AB10086" i="1"/>
  <c r="AC10086" i="1"/>
  <c r="AB10087" i="1"/>
  <c r="AC10087" i="1"/>
  <c r="AB10088" i="1"/>
  <c r="AC10088" i="1"/>
  <c r="AB10089" i="1"/>
  <c r="AC10089" i="1"/>
  <c r="AB10090" i="1"/>
  <c r="AC10090" i="1"/>
  <c r="AB10091" i="1"/>
  <c r="AC10091" i="1"/>
  <c r="AB10092" i="1"/>
  <c r="AC10092" i="1"/>
  <c r="AB10093" i="1"/>
  <c r="AC10093" i="1"/>
  <c r="AB10094" i="1"/>
  <c r="AC10094" i="1"/>
  <c r="AB10095" i="1"/>
  <c r="AC10095" i="1"/>
  <c r="AB10096" i="1"/>
  <c r="AC10096" i="1"/>
  <c r="AB10097" i="1"/>
  <c r="AC10097" i="1"/>
  <c r="AB10098" i="1"/>
  <c r="AC10098" i="1"/>
  <c r="AB10099" i="1"/>
  <c r="AC10099" i="1"/>
  <c r="AB10100" i="1"/>
  <c r="AC10100" i="1"/>
  <c r="AB10101" i="1"/>
  <c r="AC10101" i="1"/>
  <c r="AB10102" i="1"/>
  <c r="AC10102" i="1"/>
  <c r="AB10103" i="1"/>
  <c r="AC10103" i="1"/>
  <c r="AB10104" i="1"/>
  <c r="AC10104" i="1"/>
  <c r="AB10105" i="1"/>
  <c r="AC10105" i="1"/>
  <c r="AB10106" i="1"/>
  <c r="AC10106" i="1"/>
  <c r="AB10107" i="1"/>
  <c r="AC10107" i="1"/>
  <c r="AB10108" i="1"/>
  <c r="AC10108" i="1"/>
  <c r="AB10109" i="1"/>
  <c r="AC10109" i="1"/>
  <c r="AB10110" i="1"/>
  <c r="AC10110" i="1"/>
  <c r="AB10111" i="1"/>
  <c r="AC10111" i="1"/>
  <c r="AB10112" i="1"/>
  <c r="AC10112" i="1"/>
  <c r="AB10113" i="1"/>
  <c r="AC10113" i="1"/>
  <c r="AB10114" i="1"/>
  <c r="AC10114" i="1"/>
  <c r="AB10115" i="1"/>
  <c r="AC10115" i="1"/>
  <c r="AB10116" i="1"/>
  <c r="AC10116" i="1"/>
  <c r="AB10117" i="1"/>
  <c r="AC10117" i="1"/>
  <c r="AB10118" i="1"/>
  <c r="AC10118" i="1"/>
  <c r="AB10119" i="1"/>
  <c r="AC10119" i="1"/>
  <c r="AB10120" i="1"/>
  <c r="AC10120" i="1"/>
  <c r="AB10121" i="1"/>
  <c r="AC10121" i="1"/>
  <c r="AB10122" i="1"/>
  <c r="AC10122" i="1"/>
  <c r="AB10123" i="1"/>
  <c r="AC10123" i="1"/>
  <c r="AB10124" i="1"/>
  <c r="AC10124" i="1"/>
  <c r="AB10125" i="1"/>
  <c r="AC10125" i="1"/>
  <c r="AB10126" i="1"/>
  <c r="AC10126" i="1"/>
  <c r="AB10127" i="1"/>
  <c r="AC10127" i="1"/>
  <c r="AB10128" i="1"/>
  <c r="AC10128" i="1"/>
  <c r="AB10129" i="1"/>
  <c r="AC10129" i="1"/>
  <c r="AB10130" i="1"/>
  <c r="AC10130" i="1"/>
  <c r="AB10131" i="1"/>
  <c r="AC10131" i="1"/>
  <c r="AB10132" i="1"/>
  <c r="AC10132" i="1"/>
  <c r="AB10133" i="1"/>
  <c r="AC10133" i="1"/>
  <c r="AB10134" i="1"/>
  <c r="AC10134" i="1"/>
  <c r="AB10135" i="1"/>
  <c r="AC10135" i="1"/>
  <c r="AB10136" i="1"/>
  <c r="AC10136" i="1"/>
  <c r="AB10137" i="1"/>
  <c r="AC10137" i="1"/>
  <c r="AB10138" i="1"/>
  <c r="AC10138" i="1"/>
  <c r="AB10139" i="1"/>
  <c r="AC10139" i="1"/>
  <c r="AB10140" i="1"/>
  <c r="AC10140" i="1"/>
  <c r="AB10141" i="1"/>
  <c r="AC10141" i="1"/>
  <c r="AB10142" i="1"/>
  <c r="AC10142" i="1"/>
  <c r="AB10143" i="1"/>
  <c r="AC10143" i="1"/>
  <c r="AB10144" i="1"/>
  <c r="AC10144" i="1"/>
  <c r="AB10145" i="1"/>
  <c r="AC10145" i="1"/>
  <c r="AB10146" i="1"/>
  <c r="AC10146" i="1"/>
  <c r="AB10147" i="1"/>
  <c r="AC10147" i="1"/>
  <c r="AB10148" i="1"/>
  <c r="AC10148" i="1"/>
  <c r="AB10149" i="1"/>
  <c r="AC10149" i="1"/>
  <c r="AB10150" i="1"/>
  <c r="AC10150" i="1"/>
  <c r="AB10151" i="1"/>
  <c r="AC10151" i="1"/>
  <c r="AB10152" i="1"/>
  <c r="AC10152" i="1"/>
  <c r="AB10153" i="1"/>
  <c r="AC10153" i="1"/>
  <c r="AB10154" i="1"/>
  <c r="AC10154" i="1"/>
  <c r="AB10155" i="1"/>
  <c r="AC10155" i="1"/>
  <c r="AB10156" i="1"/>
  <c r="AC10156" i="1"/>
  <c r="AB10157" i="1"/>
  <c r="AC10157" i="1"/>
  <c r="AB10158" i="1"/>
  <c r="AC10158" i="1"/>
  <c r="AB10159" i="1"/>
  <c r="AC10159" i="1"/>
  <c r="AB10160" i="1"/>
  <c r="AC10160" i="1"/>
  <c r="AB10161" i="1"/>
  <c r="AC10161" i="1"/>
  <c r="AB10162" i="1"/>
  <c r="AC10162" i="1"/>
  <c r="AB10163" i="1"/>
  <c r="AC10163" i="1"/>
  <c r="AB10164" i="1"/>
  <c r="AC10164" i="1"/>
  <c r="AB10165" i="1"/>
  <c r="AC10165" i="1"/>
  <c r="AB10166" i="1"/>
  <c r="AC10166" i="1"/>
  <c r="AB10167" i="1"/>
  <c r="AC10167" i="1"/>
  <c r="AB10168" i="1"/>
  <c r="AC10168" i="1"/>
  <c r="AB10169" i="1"/>
  <c r="AC10169" i="1"/>
  <c r="AB10170" i="1"/>
  <c r="AC10170" i="1"/>
  <c r="AB10171" i="1"/>
  <c r="AC10171" i="1"/>
  <c r="AB10172" i="1"/>
  <c r="AC10172" i="1"/>
  <c r="AB10173" i="1"/>
  <c r="AC10173" i="1"/>
  <c r="AB10174" i="1"/>
  <c r="AC10174" i="1"/>
  <c r="AB10175" i="1"/>
  <c r="AC10175" i="1"/>
  <c r="AB10176" i="1"/>
  <c r="AC10176" i="1"/>
  <c r="AB10177" i="1"/>
  <c r="AC10177" i="1"/>
  <c r="AB10178" i="1"/>
  <c r="AC10178" i="1"/>
  <c r="AB10179" i="1"/>
  <c r="AC10179" i="1"/>
  <c r="AB10180" i="1"/>
  <c r="AC10180" i="1"/>
  <c r="AB10181" i="1"/>
  <c r="AC10181" i="1"/>
  <c r="AB10182" i="1"/>
  <c r="AC10182" i="1"/>
  <c r="AB10183" i="1"/>
  <c r="AC10183" i="1"/>
  <c r="AB10184" i="1"/>
  <c r="AC10184" i="1"/>
  <c r="AB10185" i="1"/>
  <c r="AC10185" i="1"/>
  <c r="AB10186" i="1"/>
  <c r="AC10186" i="1"/>
  <c r="AB10187" i="1"/>
  <c r="AC10187" i="1"/>
  <c r="AB10188" i="1"/>
  <c r="AC10188" i="1"/>
  <c r="AB10189" i="1"/>
  <c r="AC10189" i="1"/>
  <c r="AB10190" i="1"/>
  <c r="AC10190" i="1"/>
  <c r="AB10191" i="1"/>
  <c r="AC10191" i="1"/>
  <c r="AB10192" i="1"/>
  <c r="AC10192" i="1"/>
  <c r="AB10193" i="1"/>
  <c r="AC10193" i="1"/>
  <c r="AB10194" i="1"/>
  <c r="AC10194" i="1"/>
  <c r="AB10195" i="1"/>
  <c r="AC10195" i="1"/>
  <c r="AB10196" i="1"/>
  <c r="AC10196" i="1"/>
  <c r="AB10197" i="1"/>
  <c r="AC10197" i="1"/>
  <c r="AB10198" i="1"/>
  <c r="AC10198" i="1"/>
  <c r="AB10199" i="1"/>
  <c r="AC10199" i="1"/>
  <c r="AB10200" i="1"/>
  <c r="AC10200" i="1"/>
  <c r="AB10201" i="1"/>
  <c r="AC10201" i="1"/>
  <c r="AB10202" i="1"/>
  <c r="AC10202" i="1"/>
  <c r="AB10203" i="1"/>
  <c r="AC10203" i="1"/>
  <c r="AB10204" i="1"/>
  <c r="AC10204" i="1"/>
  <c r="AB10205" i="1"/>
  <c r="AC10205" i="1"/>
  <c r="AB10206" i="1"/>
  <c r="AC10206" i="1"/>
  <c r="AB10207" i="1"/>
  <c r="AC10207" i="1"/>
  <c r="AB10208" i="1"/>
  <c r="AC10208" i="1"/>
  <c r="AB10209" i="1"/>
  <c r="AC10209" i="1"/>
  <c r="AB10210" i="1"/>
  <c r="AC10210" i="1"/>
  <c r="AB10211" i="1"/>
  <c r="AC10211" i="1"/>
  <c r="AB10212" i="1"/>
  <c r="AC10212" i="1"/>
  <c r="AB10213" i="1"/>
  <c r="AC10213" i="1"/>
  <c r="AB10214" i="1"/>
  <c r="AC10214" i="1"/>
  <c r="AB10215" i="1"/>
  <c r="AC10215" i="1"/>
  <c r="AB10216" i="1"/>
  <c r="AC10216" i="1"/>
  <c r="AB10217" i="1"/>
  <c r="AC10217" i="1"/>
  <c r="AB10218" i="1"/>
  <c r="AC10218" i="1"/>
  <c r="AB10219" i="1"/>
  <c r="AC10219" i="1"/>
  <c r="AB10220" i="1"/>
  <c r="AC10220" i="1"/>
  <c r="AB10221" i="1"/>
  <c r="AC10221" i="1"/>
  <c r="AB10222" i="1"/>
  <c r="AC10222" i="1"/>
  <c r="AB10223" i="1"/>
  <c r="AC10223" i="1"/>
  <c r="AB10224" i="1"/>
  <c r="AC10224" i="1"/>
  <c r="AB10225" i="1"/>
  <c r="AC10225" i="1"/>
  <c r="AB10226" i="1"/>
  <c r="AC10226" i="1"/>
  <c r="AB10227" i="1"/>
  <c r="AC10227" i="1"/>
  <c r="AB10228" i="1"/>
  <c r="AC10228" i="1"/>
  <c r="AB10229" i="1"/>
  <c r="AC10229" i="1"/>
  <c r="AB10230" i="1"/>
  <c r="AC10230" i="1"/>
  <c r="AB10231" i="1"/>
  <c r="AC10231" i="1"/>
  <c r="AB10232" i="1"/>
  <c r="AC10232" i="1"/>
  <c r="AB10233" i="1"/>
  <c r="AC10233" i="1"/>
  <c r="AB10234" i="1"/>
  <c r="AC10234" i="1"/>
  <c r="AB10235" i="1"/>
  <c r="AC10235" i="1"/>
  <c r="AB10236" i="1"/>
  <c r="AC10236" i="1"/>
  <c r="AB10237" i="1"/>
  <c r="AC10237" i="1"/>
  <c r="AB10238" i="1"/>
  <c r="AC10238" i="1"/>
  <c r="AB10239" i="1"/>
  <c r="AC10239" i="1"/>
  <c r="AB10240" i="1"/>
  <c r="AC10240" i="1"/>
  <c r="AB10241" i="1"/>
  <c r="AC10241" i="1"/>
  <c r="AB10242" i="1"/>
  <c r="AC10242" i="1"/>
  <c r="AB10243" i="1"/>
  <c r="AC10243" i="1"/>
  <c r="AB10244" i="1"/>
  <c r="AC10244" i="1"/>
  <c r="AB10245" i="1"/>
  <c r="AC10245" i="1"/>
  <c r="AB10246" i="1"/>
  <c r="AC10246" i="1"/>
  <c r="AB10247" i="1"/>
  <c r="AC10247" i="1"/>
  <c r="AB10248" i="1"/>
  <c r="AC10248" i="1"/>
  <c r="AB10249" i="1"/>
  <c r="AC10249" i="1"/>
  <c r="AB10250" i="1"/>
  <c r="AC10250" i="1"/>
  <c r="AB10251" i="1"/>
  <c r="AC10251" i="1"/>
  <c r="AB10252" i="1"/>
  <c r="AC10252" i="1"/>
  <c r="AB10253" i="1"/>
  <c r="AC10253" i="1"/>
  <c r="AB10254" i="1"/>
  <c r="AC10254" i="1"/>
  <c r="AB10255" i="1"/>
  <c r="AC10255" i="1"/>
  <c r="AB10256" i="1"/>
  <c r="AC10256" i="1"/>
  <c r="AB10257" i="1"/>
  <c r="AC10257" i="1"/>
  <c r="AB10258" i="1"/>
  <c r="AC10258" i="1"/>
  <c r="AB10259" i="1"/>
  <c r="AC10259" i="1"/>
  <c r="AB10260" i="1"/>
  <c r="AC10260" i="1"/>
  <c r="AB10261" i="1"/>
  <c r="AC10261" i="1"/>
  <c r="AB10262" i="1"/>
  <c r="AC10262" i="1"/>
  <c r="AB10263" i="1"/>
  <c r="AC10263" i="1"/>
  <c r="AB10264" i="1"/>
  <c r="AC10264" i="1"/>
  <c r="AB10265" i="1"/>
  <c r="AC10265" i="1"/>
  <c r="AB10266" i="1"/>
  <c r="AC10266" i="1"/>
  <c r="AB10267" i="1"/>
  <c r="AC10267" i="1"/>
  <c r="AB10268" i="1"/>
  <c r="AC10268" i="1"/>
  <c r="AB10269" i="1"/>
  <c r="AC10269" i="1"/>
  <c r="AB10270" i="1"/>
  <c r="AC10270" i="1"/>
  <c r="AB10271" i="1"/>
  <c r="AC10271" i="1"/>
  <c r="AB10272" i="1"/>
  <c r="AC10272" i="1"/>
  <c r="AB10273" i="1"/>
  <c r="AC10273" i="1"/>
  <c r="AB10274" i="1"/>
  <c r="AC10274" i="1"/>
  <c r="AB10275" i="1"/>
  <c r="AC10275" i="1"/>
  <c r="AB10276" i="1"/>
  <c r="AC10276" i="1"/>
  <c r="AB10277" i="1"/>
  <c r="AC10277" i="1"/>
  <c r="AB10278" i="1"/>
  <c r="AC10278" i="1"/>
  <c r="AB10279" i="1"/>
  <c r="AC10279" i="1"/>
  <c r="AB10280" i="1"/>
  <c r="AC10280" i="1"/>
  <c r="AB10281" i="1"/>
  <c r="AC10281" i="1"/>
  <c r="AB10282" i="1"/>
  <c r="AC10282" i="1"/>
  <c r="AB10283" i="1"/>
  <c r="AC10283" i="1"/>
  <c r="AB10284" i="1"/>
  <c r="AC10284" i="1"/>
  <c r="AB10285" i="1"/>
  <c r="AC10285" i="1"/>
  <c r="AB10286" i="1"/>
  <c r="AC10286" i="1"/>
  <c r="AB10287" i="1"/>
  <c r="AC10287" i="1"/>
  <c r="AB10288" i="1"/>
  <c r="AC10288" i="1"/>
  <c r="AB10289" i="1"/>
  <c r="AC10289" i="1"/>
  <c r="AB10290" i="1"/>
  <c r="AC10290" i="1"/>
  <c r="AB10291" i="1"/>
  <c r="AC10291" i="1"/>
  <c r="AB10292" i="1"/>
  <c r="AC10292" i="1"/>
  <c r="AB10293" i="1"/>
  <c r="AC10293" i="1"/>
  <c r="AB10294" i="1"/>
  <c r="AC10294" i="1"/>
  <c r="AB10295" i="1"/>
  <c r="AC10295" i="1"/>
  <c r="AB10296" i="1"/>
  <c r="AC10296" i="1"/>
  <c r="AB10297" i="1"/>
  <c r="AC10297" i="1"/>
  <c r="AB10298" i="1"/>
  <c r="AC10298" i="1"/>
  <c r="AB10299" i="1"/>
  <c r="AC10299" i="1"/>
  <c r="AB10300" i="1"/>
  <c r="AC10300" i="1"/>
  <c r="AB10301" i="1"/>
  <c r="AC10301" i="1"/>
  <c r="AB10302" i="1"/>
  <c r="AC10302" i="1"/>
  <c r="AB10303" i="1"/>
  <c r="AC10303" i="1"/>
  <c r="AB10304" i="1"/>
  <c r="AC10304" i="1"/>
  <c r="AB10305" i="1"/>
  <c r="AC10305" i="1"/>
  <c r="AB10306" i="1"/>
  <c r="AC10306" i="1"/>
  <c r="AB10307" i="1"/>
  <c r="AC10307" i="1"/>
  <c r="AB10308" i="1"/>
  <c r="AC10308" i="1"/>
  <c r="AB10309" i="1"/>
  <c r="AC10309" i="1"/>
  <c r="AB10310" i="1"/>
  <c r="AC10310" i="1"/>
  <c r="AB10311" i="1"/>
  <c r="AC10311" i="1"/>
  <c r="AB10312" i="1"/>
  <c r="AC10312" i="1"/>
  <c r="AB10313" i="1"/>
  <c r="AC10313" i="1"/>
  <c r="AB10314" i="1"/>
  <c r="AC10314" i="1"/>
  <c r="AB10315" i="1"/>
  <c r="AC10315" i="1"/>
  <c r="AB10316" i="1"/>
  <c r="AC10316" i="1"/>
  <c r="AB10317" i="1"/>
  <c r="AC10317" i="1"/>
  <c r="AB10318" i="1"/>
  <c r="AC10318" i="1"/>
  <c r="AB10319" i="1"/>
  <c r="AC10319" i="1"/>
  <c r="AB10320" i="1"/>
  <c r="AC10320" i="1"/>
  <c r="AB10321" i="1"/>
  <c r="AC10321" i="1"/>
  <c r="AB10322" i="1"/>
  <c r="AC10322" i="1"/>
  <c r="AB10323" i="1"/>
  <c r="AC10323" i="1"/>
  <c r="AB10324" i="1"/>
  <c r="AC10324" i="1"/>
  <c r="AB10325" i="1"/>
  <c r="AC10325" i="1"/>
  <c r="AB10326" i="1"/>
  <c r="AC10326" i="1"/>
  <c r="AB10327" i="1"/>
  <c r="AC10327" i="1"/>
  <c r="AB10328" i="1"/>
  <c r="AC10328" i="1"/>
  <c r="AB10329" i="1"/>
  <c r="AC10329" i="1"/>
  <c r="AB10330" i="1"/>
  <c r="AC10330" i="1"/>
  <c r="AB10331" i="1"/>
  <c r="AC10331" i="1"/>
  <c r="AB10332" i="1"/>
  <c r="AC10332" i="1"/>
  <c r="AB10333" i="1"/>
  <c r="AC10333" i="1"/>
  <c r="AB10334" i="1"/>
  <c r="AC10334" i="1"/>
  <c r="AB10335" i="1"/>
  <c r="AC10335" i="1"/>
  <c r="AB10336" i="1"/>
  <c r="AC10336" i="1"/>
  <c r="AB10337" i="1"/>
  <c r="AC10337" i="1"/>
  <c r="AB10338" i="1"/>
  <c r="AC10338" i="1"/>
  <c r="AB10339" i="1"/>
  <c r="AC10339" i="1"/>
  <c r="AB10340" i="1"/>
  <c r="AC10340" i="1"/>
  <c r="AB10341" i="1"/>
  <c r="AC10341" i="1"/>
  <c r="AB10342" i="1"/>
  <c r="AC10342" i="1"/>
  <c r="AB10343" i="1"/>
  <c r="AC10343" i="1"/>
  <c r="AB10344" i="1"/>
  <c r="AC10344" i="1"/>
  <c r="AB10345" i="1"/>
  <c r="AC10345" i="1"/>
  <c r="AB10346" i="1"/>
  <c r="AC10346" i="1"/>
  <c r="AB10347" i="1"/>
  <c r="AC10347" i="1"/>
  <c r="AB10348" i="1"/>
  <c r="AC10348" i="1"/>
  <c r="AB10349" i="1"/>
  <c r="AC10349" i="1"/>
  <c r="AB10350" i="1"/>
  <c r="AC10350" i="1"/>
  <c r="AB10351" i="1"/>
  <c r="AC10351" i="1"/>
  <c r="AB10352" i="1"/>
  <c r="AC10352" i="1"/>
  <c r="AB10353" i="1"/>
  <c r="AC10353" i="1"/>
  <c r="AB10354" i="1"/>
  <c r="AC10354" i="1"/>
  <c r="AB10355" i="1"/>
  <c r="AC10355" i="1"/>
  <c r="AB10356" i="1"/>
  <c r="AC10356" i="1"/>
  <c r="AB10357" i="1"/>
  <c r="AC10357" i="1"/>
  <c r="AB10358" i="1"/>
  <c r="AC10358" i="1"/>
  <c r="AB10359" i="1"/>
  <c r="AC10359" i="1"/>
  <c r="AB10360" i="1"/>
  <c r="AC10360" i="1"/>
  <c r="AB10361" i="1"/>
  <c r="AC10361" i="1"/>
  <c r="AB10362" i="1"/>
  <c r="AC10362" i="1"/>
  <c r="AB10363" i="1"/>
  <c r="AC10363" i="1"/>
  <c r="AB10364" i="1"/>
  <c r="AC10364" i="1"/>
  <c r="AB10365" i="1"/>
  <c r="AC10365" i="1"/>
  <c r="AB10366" i="1"/>
  <c r="AC10366" i="1"/>
  <c r="AB10367" i="1"/>
  <c r="AC10367" i="1"/>
  <c r="AB10368" i="1"/>
  <c r="AC10368" i="1"/>
  <c r="AB10369" i="1"/>
  <c r="AC10369" i="1"/>
  <c r="AB10370" i="1"/>
  <c r="AC10370" i="1"/>
  <c r="AB10371" i="1"/>
  <c r="AC10371" i="1"/>
  <c r="AB10372" i="1"/>
  <c r="AC10372" i="1"/>
  <c r="AB10373" i="1"/>
  <c r="AC10373" i="1"/>
  <c r="AB10374" i="1"/>
  <c r="AC10374" i="1"/>
  <c r="AB10375" i="1"/>
  <c r="AC10375" i="1"/>
  <c r="AB10376" i="1"/>
  <c r="AC10376" i="1"/>
  <c r="AB10377" i="1"/>
  <c r="AC10377" i="1"/>
  <c r="AB10378" i="1"/>
  <c r="AC10378" i="1"/>
  <c r="AB10379" i="1"/>
  <c r="AC10379" i="1"/>
  <c r="AB10380" i="1"/>
  <c r="AC10380" i="1"/>
  <c r="AB10381" i="1"/>
  <c r="AC10381" i="1"/>
  <c r="AB10382" i="1"/>
  <c r="AC10382" i="1"/>
  <c r="AB10383" i="1"/>
  <c r="AC10383" i="1"/>
  <c r="AB10384" i="1"/>
  <c r="AC10384" i="1"/>
  <c r="AB10385" i="1"/>
  <c r="AC10385" i="1"/>
  <c r="AB10386" i="1"/>
  <c r="AC10386" i="1"/>
  <c r="AB10387" i="1"/>
  <c r="AC10387" i="1"/>
  <c r="AB10388" i="1"/>
  <c r="AC10388" i="1"/>
  <c r="AB10389" i="1"/>
  <c r="AC10389" i="1"/>
  <c r="AB10390" i="1"/>
  <c r="AC10390" i="1"/>
  <c r="AB10391" i="1"/>
  <c r="AC10391" i="1"/>
  <c r="AB10392" i="1"/>
  <c r="AC10392" i="1"/>
  <c r="AB10393" i="1"/>
  <c r="AC10393" i="1"/>
  <c r="AB10394" i="1"/>
  <c r="AC10394" i="1"/>
  <c r="AB10395" i="1"/>
  <c r="AC10395" i="1"/>
  <c r="AB10396" i="1"/>
  <c r="AC10396" i="1"/>
  <c r="AB10397" i="1"/>
  <c r="AC10397" i="1"/>
  <c r="AB10398" i="1"/>
  <c r="AC10398" i="1"/>
  <c r="AB10399" i="1"/>
  <c r="AC10399" i="1"/>
  <c r="AB10400" i="1"/>
  <c r="AC10400" i="1"/>
  <c r="AB10401" i="1"/>
  <c r="AC10401" i="1"/>
  <c r="AB10402" i="1"/>
  <c r="AC10402" i="1"/>
  <c r="AB10403" i="1"/>
  <c r="AC10403" i="1"/>
  <c r="AB10404" i="1"/>
  <c r="AC10404" i="1"/>
  <c r="AB10405" i="1"/>
  <c r="AC10405" i="1"/>
  <c r="AB10406" i="1"/>
  <c r="AC10406" i="1"/>
  <c r="AB10407" i="1"/>
  <c r="AC10407" i="1"/>
  <c r="AB10408" i="1"/>
  <c r="AC10408" i="1"/>
  <c r="AB10409" i="1"/>
  <c r="AC10409" i="1"/>
  <c r="AB10410" i="1"/>
  <c r="AC10410" i="1"/>
  <c r="AB10411" i="1"/>
  <c r="AC10411" i="1"/>
  <c r="AB10412" i="1"/>
  <c r="AC10412" i="1"/>
  <c r="AB10413" i="1"/>
  <c r="AC10413" i="1"/>
  <c r="AB10414" i="1"/>
  <c r="AC10414" i="1"/>
  <c r="AB10415" i="1"/>
  <c r="AC10415" i="1"/>
  <c r="AB10416" i="1"/>
  <c r="AC10416" i="1"/>
  <c r="AB10417" i="1"/>
  <c r="AC10417" i="1"/>
  <c r="AB10418" i="1"/>
  <c r="AC10418" i="1"/>
  <c r="AB10419" i="1"/>
  <c r="AC10419" i="1"/>
  <c r="AB10420" i="1"/>
  <c r="AC10420" i="1"/>
  <c r="AB10421" i="1"/>
  <c r="AC10421" i="1"/>
  <c r="AB10422" i="1"/>
  <c r="AC10422" i="1"/>
  <c r="AB10423" i="1"/>
  <c r="AC10423" i="1"/>
  <c r="AB10424" i="1"/>
  <c r="AC10424" i="1"/>
  <c r="AB10425" i="1"/>
  <c r="AC10425" i="1"/>
  <c r="AB10426" i="1"/>
  <c r="AC10426" i="1"/>
  <c r="AB10427" i="1"/>
  <c r="AC10427" i="1"/>
  <c r="AB10428" i="1"/>
  <c r="AC10428" i="1"/>
  <c r="AB10429" i="1"/>
  <c r="AC10429" i="1"/>
  <c r="AB10430" i="1"/>
  <c r="AC10430" i="1"/>
  <c r="AB10431" i="1"/>
  <c r="AC10431" i="1"/>
  <c r="AB10432" i="1"/>
  <c r="AC10432" i="1"/>
  <c r="AB10433" i="1"/>
  <c r="AC10433" i="1"/>
  <c r="AB10434" i="1"/>
  <c r="AC10434" i="1"/>
  <c r="AB10435" i="1"/>
  <c r="AC10435" i="1"/>
  <c r="AB10436" i="1"/>
  <c r="AC10436" i="1"/>
  <c r="AB10437" i="1"/>
  <c r="AC10437" i="1"/>
  <c r="AB10438" i="1"/>
  <c r="AC10438" i="1"/>
  <c r="AB10439" i="1"/>
  <c r="AC10439" i="1"/>
  <c r="AB10440" i="1"/>
  <c r="AC10440" i="1"/>
  <c r="AB10441" i="1"/>
  <c r="AC10441" i="1"/>
  <c r="AB10442" i="1"/>
  <c r="AC10442" i="1"/>
  <c r="AB10443" i="1"/>
  <c r="AC10443" i="1"/>
  <c r="AB10444" i="1"/>
  <c r="AC10444" i="1"/>
  <c r="AB10445" i="1"/>
  <c r="AC10445" i="1"/>
  <c r="AB10446" i="1"/>
  <c r="AC10446" i="1"/>
  <c r="AB10447" i="1"/>
  <c r="AC10447" i="1"/>
  <c r="AB10448" i="1"/>
  <c r="AC10448" i="1"/>
  <c r="AB10449" i="1"/>
  <c r="AC10449" i="1"/>
  <c r="AB10450" i="1"/>
  <c r="AC10450" i="1"/>
  <c r="AB10451" i="1"/>
  <c r="AC10451" i="1"/>
  <c r="AB10452" i="1"/>
  <c r="AC10452" i="1"/>
  <c r="AB10453" i="1"/>
  <c r="AC10453" i="1"/>
  <c r="AB10454" i="1"/>
  <c r="AC10454" i="1"/>
  <c r="AB10455" i="1"/>
  <c r="AC10455" i="1"/>
  <c r="AB10456" i="1"/>
  <c r="AC10456" i="1"/>
  <c r="AB10457" i="1"/>
  <c r="AC10457" i="1"/>
  <c r="AB10458" i="1"/>
  <c r="AC10458" i="1"/>
  <c r="AB10459" i="1"/>
  <c r="AC10459" i="1"/>
  <c r="AB10460" i="1"/>
  <c r="AC10460" i="1"/>
  <c r="AB10461" i="1"/>
  <c r="AC10461" i="1"/>
  <c r="AB10462" i="1"/>
  <c r="AC10462" i="1"/>
  <c r="AB10463" i="1"/>
  <c r="AC10463" i="1"/>
  <c r="AB10464" i="1"/>
  <c r="AC10464" i="1"/>
  <c r="AB10465" i="1"/>
  <c r="AC10465" i="1"/>
  <c r="AB10466" i="1"/>
  <c r="AC10466" i="1"/>
  <c r="AB10467" i="1"/>
  <c r="AC10467" i="1"/>
  <c r="AB10468" i="1"/>
  <c r="AC10468" i="1"/>
  <c r="AB10469" i="1"/>
  <c r="AC10469" i="1"/>
  <c r="AB10470" i="1"/>
  <c r="AC10470" i="1"/>
  <c r="AB10471" i="1"/>
  <c r="AC10471" i="1"/>
  <c r="AB10472" i="1"/>
  <c r="AC10472" i="1"/>
  <c r="AB10473" i="1"/>
  <c r="AC10473" i="1"/>
  <c r="AB10474" i="1"/>
  <c r="AC10474" i="1"/>
  <c r="AB10475" i="1"/>
  <c r="AC10475" i="1"/>
  <c r="AB10476" i="1"/>
  <c r="AC10476" i="1"/>
  <c r="AB10477" i="1"/>
  <c r="AC10477" i="1"/>
  <c r="AB10478" i="1"/>
  <c r="AC10478" i="1"/>
  <c r="AB10479" i="1"/>
  <c r="AC10479" i="1"/>
  <c r="AB10480" i="1"/>
  <c r="AC10480" i="1"/>
  <c r="AB10481" i="1"/>
  <c r="AC10481" i="1"/>
  <c r="AB10482" i="1"/>
  <c r="AC10482" i="1"/>
  <c r="AB10483" i="1"/>
  <c r="AC10483" i="1"/>
  <c r="AB10484" i="1"/>
  <c r="AC10484" i="1"/>
  <c r="AB10485" i="1"/>
  <c r="AC10485" i="1"/>
  <c r="AB10486" i="1"/>
  <c r="AC10486" i="1"/>
  <c r="AB10487" i="1"/>
  <c r="AC10487" i="1"/>
  <c r="AB10488" i="1"/>
  <c r="AC10488" i="1"/>
  <c r="AB10489" i="1"/>
  <c r="AC10489" i="1"/>
  <c r="AB10490" i="1"/>
  <c r="AC10490" i="1"/>
  <c r="AB10491" i="1"/>
  <c r="AC10491" i="1"/>
  <c r="AB10492" i="1"/>
  <c r="AC10492" i="1"/>
  <c r="AB10493" i="1"/>
  <c r="AC10493" i="1"/>
  <c r="AB10494" i="1"/>
  <c r="AC10494" i="1"/>
  <c r="AB10495" i="1"/>
  <c r="AC10495" i="1"/>
  <c r="AB10496" i="1"/>
  <c r="AC10496" i="1"/>
  <c r="AB10497" i="1"/>
  <c r="AC10497" i="1"/>
  <c r="AB10498" i="1"/>
  <c r="AC10498" i="1"/>
  <c r="AB10499" i="1"/>
  <c r="AC10499" i="1"/>
  <c r="AB10500" i="1"/>
  <c r="AC10500" i="1"/>
  <c r="AB10501" i="1"/>
  <c r="AC10501" i="1"/>
  <c r="AB10502" i="1"/>
  <c r="AC10502" i="1"/>
  <c r="AB10503" i="1"/>
  <c r="AC10503" i="1"/>
  <c r="AB10504" i="1"/>
  <c r="AC10504" i="1"/>
  <c r="AB10505" i="1"/>
  <c r="AC10505" i="1"/>
  <c r="AB10506" i="1"/>
  <c r="AC10506" i="1"/>
  <c r="AB10507" i="1"/>
  <c r="AC10507" i="1"/>
  <c r="AB10508" i="1"/>
  <c r="AC10508" i="1"/>
  <c r="AB10509" i="1"/>
  <c r="AC10509" i="1"/>
  <c r="AB10510" i="1"/>
  <c r="AC10510" i="1"/>
  <c r="AB10511" i="1"/>
  <c r="AC10511" i="1"/>
  <c r="AB10512" i="1"/>
  <c r="AC10512" i="1"/>
  <c r="AB10513" i="1"/>
  <c r="AC10513" i="1"/>
  <c r="AB10514" i="1"/>
  <c r="AC10514" i="1"/>
  <c r="AB10515" i="1"/>
  <c r="AC10515" i="1"/>
  <c r="AB10516" i="1"/>
  <c r="AC10516" i="1"/>
  <c r="AB10517" i="1"/>
  <c r="AC10517" i="1"/>
  <c r="AB10518" i="1"/>
  <c r="AC10518" i="1"/>
  <c r="AB10519" i="1"/>
  <c r="AC10519" i="1"/>
  <c r="AB10520" i="1"/>
  <c r="AC10520" i="1"/>
  <c r="AB10521" i="1"/>
  <c r="AC10521" i="1"/>
  <c r="AB10522" i="1"/>
  <c r="AC10522" i="1"/>
  <c r="AB10523" i="1"/>
  <c r="AC10523" i="1"/>
  <c r="AB10524" i="1"/>
  <c r="AC10524" i="1"/>
  <c r="AB10525" i="1"/>
  <c r="AC10525" i="1"/>
  <c r="AB10526" i="1"/>
  <c r="AC10526" i="1"/>
  <c r="AB10527" i="1"/>
  <c r="AC10527" i="1"/>
  <c r="AB10528" i="1"/>
  <c r="AC10528" i="1"/>
  <c r="AB10529" i="1"/>
  <c r="AC10529" i="1"/>
  <c r="AB10530" i="1"/>
  <c r="AC10530" i="1"/>
  <c r="AB10531" i="1"/>
  <c r="AC10531" i="1"/>
  <c r="AB10532" i="1"/>
  <c r="AC10532" i="1"/>
  <c r="AB10533" i="1"/>
  <c r="AC10533" i="1"/>
  <c r="AB10534" i="1"/>
  <c r="AC10534" i="1"/>
  <c r="AB10535" i="1"/>
  <c r="AC10535" i="1"/>
  <c r="AB10536" i="1"/>
  <c r="AC10536" i="1"/>
  <c r="AB10537" i="1"/>
  <c r="AC10537" i="1"/>
  <c r="AB10538" i="1"/>
  <c r="AC10538" i="1"/>
  <c r="AB10539" i="1"/>
  <c r="AC10539" i="1"/>
  <c r="AB10540" i="1"/>
  <c r="AC10540" i="1"/>
  <c r="AB10541" i="1"/>
  <c r="AC10541" i="1"/>
  <c r="AB10542" i="1"/>
  <c r="AC10542" i="1"/>
  <c r="AB10543" i="1"/>
  <c r="AC10543" i="1"/>
  <c r="AB10544" i="1"/>
  <c r="AC10544" i="1"/>
  <c r="AB10545" i="1"/>
  <c r="AC10545" i="1"/>
  <c r="AB10546" i="1"/>
  <c r="AC10546" i="1"/>
  <c r="AB10547" i="1"/>
  <c r="AC10547" i="1"/>
  <c r="AB10548" i="1"/>
  <c r="AC10548" i="1"/>
  <c r="AB10549" i="1"/>
  <c r="AC10549" i="1"/>
  <c r="AB10550" i="1"/>
  <c r="AC10550" i="1"/>
  <c r="AB10551" i="1"/>
  <c r="AC10551" i="1"/>
  <c r="AB10552" i="1"/>
  <c r="AC10552" i="1"/>
  <c r="AB10553" i="1"/>
  <c r="AC10553" i="1"/>
  <c r="AB10554" i="1"/>
  <c r="AC10554" i="1"/>
  <c r="AB10555" i="1"/>
  <c r="AC10555" i="1"/>
  <c r="AB10556" i="1"/>
  <c r="AC10556" i="1"/>
  <c r="AB10557" i="1"/>
  <c r="AC10557" i="1"/>
  <c r="AB10558" i="1"/>
  <c r="AC10558" i="1"/>
  <c r="AB10559" i="1"/>
  <c r="AC10559" i="1"/>
  <c r="AB10560" i="1"/>
  <c r="AC10560" i="1"/>
  <c r="AB10561" i="1"/>
  <c r="AC10561" i="1"/>
  <c r="AB10562" i="1"/>
  <c r="AC10562" i="1"/>
  <c r="AB10563" i="1"/>
  <c r="AC10563" i="1"/>
  <c r="AB10564" i="1"/>
  <c r="AC10564" i="1"/>
  <c r="AB10565" i="1"/>
  <c r="AC10565" i="1"/>
  <c r="AB10566" i="1"/>
  <c r="AC10566" i="1"/>
  <c r="AB10567" i="1"/>
  <c r="AC10567" i="1"/>
  <c r="AB10568" i="1"/>
  <c r="AC10568" i="1"/>
  <c r="AB10569" i="1"/>
  <c r="AC10569" i="1"/>
  <c r="AB10570" i="1"/>
  <c r="AC10570" i="1"/>
  <c r="AB10571" i="1"/>
  <c r="AC10571" i="1"/>
  <c r="AB10572" i="1"/>
  <c r="AC10572" i="1"/>
  <c r="AB10573" i="1"/>
  <c r="AC10573" i="1"/>
  <c r="AB10574" i="1"/>
  <c r="AC10574" i="1"/>
  <c r="AB10575" i="1"/>
  <c r="AC10575" i="1"/>
  <c r="AB10576" i="1"/>
  <c r="AC10576" i="1"/>
  <c r="AB10577" i="1"/>
  <c r="AC10577" i="1"/>
  <c r="AB10578" i="1"/>
  <c r="AC10578" i="1"/>
  <c r="AB10579" i="1"/>
  <c r="AC10579" i="1"/>
  <c r="AB10580" i="1"/>
  <c r="AC10580" i="1"/>
  <c r="AB10581" i="1"/>
  <c r="AC10581" i="1"/>
  <c r="AB10582" i="1"/>
  <c r="AC10582" i="1"/>
  <c r="AB10583" i="1"/>
  <c r="AC10583" i="1"/>
  <c r="AB10584" i="1"/>
  <c r="AC10584" i="1"/>
  <c r="AB10585" i="1"/>
  <c r="AC10585" i="1"/>
  <c r="AB10586" i="1"/>
  <c r="AC10586" i="1"/>
  <c r="AB10587" i="1"/>
  <c r="AC10587" i="1"/>
  <c r="AB10588" i="1"/>
  <c r="AC10588" i="1"/>
  <c r="AB10589" i="1"/>
  <c r="AC10589" i="1"/>
  <c r="AB10590" i="1"/>
  <c r="AC10590" i="1"/>
  <c r="AB10591" i="1"/>
  <c r="AC10591" i="1"/>
  <c r="AB10592" i="1"/>
  <c r="AC10592" i="1"/>
  <c r="AB10593" i="1"/>
  <c r="AC10593" i="1"/>
  <c r="AB10594" i="1"/>
  <c r="AC10594" i="1"/>
  <c r="AB10595" i="1"/>
  <c r="AC10595" i="1"/>
  <c r="AB10596" i="1"/>
  <c r="AC10596" i="1"/>
  <c r="AB10597" i="1"/>
  <c r="AC10597" i="1"/>
  <c r="AB10598" i="1"/>
  <c r="AC10598" i="1"/>
  <c r="AB10599" i="1"/>
  <c r="AC10599" i="1"/>
  <c r="AB10600" i="1"/>
  <c r="AC10600" i="1"/>
  <c r="AB10601" i="1"/>
  <c r="AC10601" i="1"/>
  <c r="AB10602" i="1"/>
  <c r="AC10602" i="1"/>
  <c r="AB10603" i="1"/>
  <c r="AC10603" i="1"/>
  <c r="AB10604" i="1"/>
  <c r="AC10604" i="1"/>
  <c r="AB10605" i="1"/>
  <c r="AC10605" i="1"/>
  <c r="AB10606" i="1"/>
  <c r="AC10606" i="1"/>
  <c r="AB10607" i="1"/>
  <c r="AC10607" i="1"/>
  <c r="AB10608" i="1"/>
  <c r="AC10608" i="1"/>
  <c r="AB10609" i="1"/>
  <c r="AC10609" i="1"/>
  <c r="AB10610" i="1"/>
  <c r="AC10610" i="1"/>
  <c r="AB10611" i="1"/>
  <c r="AC10611" i="1"/>
  <c r="AB10612" i="1"/>
  <c r="AC10612" i="1"/>
  <c r="AB10613" i="1"/>
  <c r="AC10613" i="1"/>
  <c r="AB10614" i="1"/>
  <c r="AC10614" i="1"/>
  <c r="AB10615" i="1"/>
  <c r="AC10615" i="1"/>
  <c r="AB10616" i="1"/>
  <c r="AC10616" i="1"/>
  <c r="AB10617" i="1"/>
  <c r="AC10617" i="1"/>
  <c r="AB10618" i="1"/>
  <c r="AC10618" i="1"/>
  <c r="AB10619" i="1"/>
  <c r="AC10619" i="1"/>
  <c r="AB10620" i="1"/>
  <c r="AC10620" i="1"/>
  <c r="AB10621" i="1"/>
  <c r="AC10621" i="1"/>
  <c r="AB10622" i="1"/>
  <c r="AC10622" i="1"/>
  <c r="AB10623" i="1"/>
  <c r="AC10623" i="1"/>
  <c r="AB10624" i="1"/>
  <c r="AC10624" i="1"/>
  <c r="AB10625" i="1"/>
  <c r="AC10625" i="1"/>
  <c r="AB10626" i="1"/>
  <c r="AC10626" i="1"/>
  <c r="AB10627" i="1"/>
  <c r="AC10627" i="1"/>
  <c r="AB10628" i="1"/>
  <c r="AC10628" i="1"/>
  <c r="AB10629" i="1"/>
  <c r="AC10629" i="1"/>
  <c r="AB10630" i="1"/>
  <c r="AC10630" i="1"/>
  <c r="AB10631" i="1"/>
  <c r="AC10631" i="1"/>
  <c r="AB10632" i="1"/>
  <c r="AC10632" i="1"/>
  <c r="AB10633" i="1"/>
  <c r="AC10633" i="1"/>
  <c r="AB10634" i="1"/>
  <c r="AC10634" i="1"/>
  <c r="AB10635" i="1"/>
  <c r="AC10635" i="1"/>
  <c r="AB10636" i="1"/>
  <c r="AC10636" i="1"/>
  <c r="AB10637" i="1"/>
  <c r="AC10637" i="1"/>
  <c r="AB10638" i="1"/>
  <c r="AC10638" i="1"/>
  <c r="AB10639" i="1"/>
  <c r="AC10639" i="1"/>
  <c r="AB10640" i="1"/>
  <c r="AC10640" i="1"/>
  <c r="AB10641" i="1"/>
  <c r="AC10641" i="1"/>
  <c r="AB10642" i="1"/>
  <c r="AC10642" i="1"/>
  <c r="AB10643" i="1"/>
  <c r="AC10643" i="1"/>
  <c r="AB10644" i="1"/>
  <c r="AC10644" i="1"/>
  <c r="AB10645" i="1"/>
  <c r="AC10645" i="1"/>
  <c r="AB10646" i="1"/>
  <c r="AC10646" i="1"/>
  <c r="AB10647" i="1"/>
  <c r="AC10647" i="1"/>
  <c r="AB10648" i="1"/>
  <c r="AC10648" i="1"/>
  <c r="AB10649" i="1"/>
  <c r="AC10649" i="1"/>
  <c r="AB10650" i="1"/>
  <c r="AC10650" i="1"/>
  <c r="AB10651" i="1"/>
  <c r="AC10651" i="1"/>
  <c r="AB10652" i="1"/>
  <c r="AC10652" i="1"/>
  <c r="AB10653" i="1"/>
  <c r="AC10653" i="1"/>
  <c r="AB10654" i="1"/>
  <c r="AC10654" i="1"/>
  <c r="AB10655" i="1"/>
  <c r="AC10655" i="1"/>
  <c r="AB10656" i="1"/>
  <c r="AC10656" i="1"/>
  <c r="AB10657" i="1"/>
  <c r="AC10657" i="1"/>
  <c r="AB10658" i="1"/>
  <c r="AC10658" i="1"/>
  <c r="AB10659" i="1"/>
  <c r="AC10659" i="1"/>
  <c r="AB10660" i="1"/>
  <c r="AC10660" i="1"/>
  <c r="AB10661" i="1"/>
  <c r="AC10661" i="1"/>
  <c r="AB10662" i="1"/>
  <c r="AC10662" i="1"/>
  <c r="AB10663" i="1"/>
  <c r="AC10663" i="1"/>
  <c r="AB10664" i="1"/>
  <c r="AC10664" i="1"/>
  <c r="AB10665" i="1"/>
  <c r="AC10665" i="1"/>
  <c r="AB10666" i="1"/>
  <c r="AC10666" i="1"/>
  <c r="AB10667" i="1"/>
  <c r="AC10667" i="1"/>
  <c r="AB10668" i="1"/>
  <c r="AC10668" i="1"/>
  <c r="AB10669" i="1"/>
  <c r="AC10669" i="1"/>
  <c r="AB10670" i="1"/>
  <c r="AC10670" i="1"/>
  <c r="AB10671" i="1"/>
  <c r="AC10671" i="1"/>
  <c r="AB10672" i="1"/>
  <c r="AC10672" i="1"/>
  <c r="AB10673" i="1"/>
  <c r="AC10673" i="1"/>
  <c r="AB10674" i="1"/>
  <c r="AC10674" i="1"/>
  <c r="AB10675" i="1"/>
  <c r="AC10675" i="1"/>
  <c r="AB10676" i="1"/>
  <c r="AC10676" i="1"/>
  <c r="AB10677" i="1"/>
  <c r="AC10677" i="1"/>
  <c r="AB10678" i="1"/>
  <c r="AC10678" i="1"/>
  <c r="AB10679" i="1"/>
  <c r="AC10679" i="1"/>
  <c r="AB10680" i="1"/>
  <c r="AC10680" i="1"/>
  <c r="AB10681" i="1"/>
  <c r="AC10681" i="1"/>
  <c r="AB10682" i="1"/>
  <c r="AC10682" i="1"/>
  <c r="AB10683" i="1"/>
  <c r="AC10683" i="1"/>
  <c r="AB10684" i="1"/>
  <c r="AC10684" i="1"/>
  <c r="AB10685" i="1"/>
  <c r="AC10685" i="1"/>
  <c r="AB10686" i="1"/>
  <c r="AC10686" i="1"/>
  <c r="AB10687" i="1"/>
  <c r="AC10687" i="1"/>
  <c r="AB10688" i="1"/>
  <c r="AC10688" i="1"/>
  <c r="AB10689" i="1"/>
  <c r="AC10689" i="1"/>
  <c r="AB10690" i="1"/>
  <c r="AC10690" i="1"/>
  <c r="AB10691" i="1"/>
  <c r="AC10691" i="1"/>
  <c r="AB10692" i="1"/>
  <c r="AC10692" i="1"/>
  <c r="AB10693" i="1"/>
  <c r="AC10693" i="1"/>
  <c r="AB10694" i="1"/>
  <c r="AC10694" i="1"/>
  <c r="AB10695" i="1"/>
  <c r="AC10695" i="1"/>
  <c r="AB10696" i="1"/>
  <c r="AC10696" i="1"/>
  <c r="AB10697" i="1"/>
  <c r="AC10697" i="1"/>
  <c r="AB10698" i="1"/>
  <c r="AC10698" i="1"/>
  <c r="AB10699" i="1"/>
  <c r="AC10699" i="1"/>
  <c r="AB10700" i="1"/>
  <c r="AC10700" i="1"/>
  <c r="AB10701" i="1"/>
  <c r="AC10701" i="1"/>
  <c r="AB10702" i="1"/>
  <c r="AC10702" i="1"/>
  <c r="AB10703" i="1"/>
  <c r="AC10703" i="1"/>
  <c r="AB10704" i="1"/>
  <c r="AC10704" i="1"/>
  <c r="AB10705" i="1"/>
  <c r="AC10705" i="1"/>
  <c r="AB10706" i="1"/>
  <c r="AC10706" i="1"/>
  <c r="AB10707" i="1"/>
  <c r="AC10707" i="1"/>
  <c r="AB10708" i="1"/>
  <c r="AC10708" i="1"/>
  <c r="AB10709" i="1"/>
  <c r="AC10709" i="1"/>
  <c r="AB10710" i="1"/>
  <c r="AC10710" i="1"/>
  <c r="AB10711" i="1"/>
  <c r="AC10711" i="1"/>
  <c r="AB10712" i="1"/>
  <c r="AC10712" i="1"/>
  <c r="AB10713" i="1"/>
  <c r="AC10713" i="1"/>
  <c r="AB10714" i="1"/>
  <c r="AC10714" i="1"/>
  <c r="AB10715" i="1"/>
  <c r="AC10715" i="1"/>
  <c r="AB10716" i="1"/>
  <c r="AC10716" i="1"/>
  <c r="AB10717" i="1"/>
  <c r="AC10717" i="1"/>
  <c r="AB10718" i="1"/>
  <c r="AC10718" i="1"/>
  <c r="AB10719" i="1"/>
  <c r="AC10719" i="1"/>
  <c r="AB10720" i="1"/>
  <c r="AC10720" i="1"/>
  <c r="AB10721" i="1"/>
  <c r="AC10721" i="1"/>
  <c r="AB10722" i="1"/>
  <c r="AC10722" i="1"/>
  <c r="AB10723" i="1"/>
  <c r="AC10723" i="1"/>
  <c r="AB10724" i="1"/>
  <c r="AC10724" i="1"/>
  <c r="AB10725" i="1"/>
  <c r="AC10725" i="1"/>
  <c r="AB10726" i="1"/>
  <c r="AC10726" i="1"/>
  <c r="AB10727" i="1"/>
  <c r="AC10727" i="1"/>
  <c r="AB10728" i="1"/>
  <c r="AC10728" i="1"/>
  <c r="AB10729" i="1"/>
  <c r="AC10729" i="1"/>
  <c r="AB10730" i="1"/>
  <c r="AC10730" i="1"/>
  <c r="AB10731" i="1"/>
  <c r="AC10731" i="1"/>
  <c r="AB10732" i="1"/>
  <c r="AC10732" i="1"/>
  <c r="AB10733" i="1"/>
  <c r="AC10733" i="1"/>
  <c r="AB10734" i="1"/>
  <c r="AC10734" i="1"/>
  <c r="AB10735" i="1"/>
  <c r="AC10735" i="1"/>
  <c r="AB10736" i="1"/>
  <c r="AC10736" i="1"/>
  <c r="AB10737" i="1"/>
  <c r="AC10737" i="1"/>
  <c r="AB10738" i="1"/>
  <c r="AC10738" i="1"/>
  <c r="AB10739" i="1"/>
  <c r="AC10739" i="1"/>
  <c r="AB10740" i="1"/>
  <c r="AC10740" i="1"/>
  <c r="AB10741" i="1"/>
  <c r="AC10741" i="1"/>
  <c r="AB10742" i="1"/>
  <c r="AC10742" i="1"/>
  <c r="AB10743" i="1"/>
  <c r="AC10743" i="1"/>
  <c r="AB10744" i="1"/>
  <c r="AC10744" i="1"/>
  <c r="AB10745" i="1"/>
  <c r="AC10745" i="1"/>
  <c r="AB10746" i="1"/>
  <c r="AC10746" i="1"/>
  <c r="AB10747" i="1"/>
  <c r="AC10747" i="1"/>
  <c r="AB10748" i="1"/>
  <c r="AC10748" i="1"/>
  <c r="AB10749" i="1"/>
  <c r="AC10749" i="1"/>
  <c r="AB10750" i="1"/>
  <c r="AC10750" i="1"/>
  <c r="AB10751" i="1"/>
  <c r="AC10751" i="1"/>
  <c r="AB10752" i="1"/>
  <c r="AC10752" i="1"/>
  <c r="AB10753" i="1"/>
  <c r="AC10753" i="1"/>
  <c r="AB10754" i="1"/>
  <c r="AC10754" i="1"/>
  <c r="AB10755" i="1"/>
  <c r="AC10755" i="1"/>
  <c r="AB10756" i="1"/>
  <c r="AC10756" i="1"/>
  <c r="AB10757" i="1"/>
  <c r="AC10757" i="1"/>
  <c r="AB10758" i="1"/>
  <c r="AC10758" i="1"/>
  <c r="AB10759" i="1"/>
  <c r="AC10759" i="1"/>
  <c r="AB10760" i="1"/>
  <c r="AC10760" i="1"/>
  <c r="AB10761" i="1"/>
  <c r="AC10761" i="1"/>
  <c r="AB10762" i="1"/>
  <c r="AC10762" i="1"/>
  <c r="AB10763" i="1"/>
  <c r="AC10763" i="1"/>
  <c r="AB10764" i="1"/>
  <c r="AC10764" i="1"/>
  <c r="AB10765" i="1"/>
  <c r="AC10765" i="1"/>
  <c r="AB10766" i="1"/>
  <c r="AC10766" i="1"/>
  <c r="AB10767" i="1"/>
  <c r="AC10767" i="1"/>
  <c r="AB10768" i="1"/>
  <c r="AC10768" i="1"/>
  <c r="AB10769" i="1"/>
  <c r="AC10769" i="1"/>
  <c r="AB10770" i="1"/>
  <c r="AC10770" i="1"/>
  <c r="AB10771" i="1"/>
  <c r="AC10771" i="1"/>
  <c r="AB10772" i="1"/>
  <c r="AC10772" i="1"/>
  <c r="AB10773" i="1"/>
  <c r="AC10773" i="1"/>
  <c r="AB10774" i="1"/>
  <c r="AC10774" i="1"/>
  <c r="AB10775" i="1"/>
  <c r="AC10775" i="1"/>
  <c r="AB10776" i="1"/>
  <c r="AC10776" i="1"/>
  <c r="AB10777" i="1"/>
  <c r="AC10777" i="1"/>
  <c r="AB10778" i="1"/>
  <c r="AC10778" i="1"/>
  <c r="AB10779" i="1"/>
  <c r="AC10779" i="1"/>
  <c r="AB10780" i="1"/>
  <c r="AC10780" i="1"/>
  <c r="AB10781" i="1"/>
  <c r="AC10781" i="1"/>
  <c r="AB10782" i="1"/>
  <c r="AC10782" i="1"/>
  <c r="AB10783" i="1"/>
  <c r="AC10783" i="1"/>
  <c r="AB10784" i="1"/>
  <c r="AC10784" i="1"/>
  <c r="AB10785" i="1"/>
  <c r="AC10785" i="1"/>
  <c r="AB10786" i="1"/>
  <c r="AC10786" i="1"/>
  <c r="AB10787" i="1"/>
  <c r="AC10787" i="1"/>
  <c r="AB10788" i="1"/>
  <c r="AC10788" i="1"/>
  <c r="AB10789" i="1"/>
  <c r="AC10789" i="1"/>
  <c r="AB10790" i="1"/>
  <c r="AC10790" i="1"/>
  <c r="AB10791" i="1"/>
  <c r="AC10791" i="1"/>
  <c r="AB10792" i="1"/>
  <c r="AC10792" i="1"/>
  <c r="AB10793" i="1"/>
  <c r="AC10793" i="1"/>
  <c r="AB10794" i="1"/>
  <c r="AC10794" i="1"/>
  <c r="AB10795" i="1"/>
  <c r="AC10795" i="1"/>
  <c r="AB10796" i="1"/>
  <c r="AC10796" i="1"/>
  <c r="AB10797" i="1"/>
  <c r="AC10797" i="1"/>
  <c r="AB10798" i="1"/>
  <c r="AC10798" i="1"/>
  <c r="AB10799" i="1"/>
  <c r="AC10799" i="1"/>
  <c r="AB10800" i="1"/>
  <c r="AC10800" i="1"/>
  <c r="AB10801" i="1"/>
  <c r="AC10801" i="1"/>
  <c r="AB10802" i="1"/>
  <c r="AC10802" i="1"/>
  <c r="AB10803" i="1"/>
  <c r="AC10803" i="1"/>
  <c r="AB10804" i="1"/>
  <c r="AC10804" i="1"/>
  <c r="AB10805" i="1"/>
  <c r="AC10805" i="1"/>
  <c r="AB10806" i="1"/>
  <c r="AC10806" i="1"/>
  <c r="AB10807" i="1"/>
  <c r="AC10807" i="1"/>
  <c r="AB10808" i="1"/>
  <c r="AC10808" i="1"/>
  <c r="AB10809" i="1"/>
  <c r="AC10809" i="1"/>
  <c r="AB10810" i="1"/>
  <c r="AC10810" i="1"/>
  <c r="AB10811" i="1"/>
  <c r="AC10811" i="1"/>
  <c r="AB10812" i="1"/>
  <c r="AC10812" i="1"/>
  <c r="AB10813" i="1"/>
  <c r="AC10813" i="1"/>
  <c r="AB10814" i="1"/>
  <c r="AC10814" i="1"/>
  <c r="AB10815" i="1"/>
  <c r="AC10815" i="1"/>
  <c r="AB10816" i="1"/>
  <c r="AC10816" i="1"/>
  <c r="AB10817" i="1"/>
  <c r="AC10817" i="1"/>
  <c r="AB10818" i="1"/>
  <c r="AC10818" i="1"/>
  <c r="AB10819" i="1"/>
  <c r="AC10819" i="1"/>
  <c r="AB10820" i="1"/>
  <c r="AC10820" i="1"/>
  <c r="AB10821" i="1"/>
  <c r="AC10821" i="1"/>
  <c r="AB10822" i="1"/>
  <c r="AC10822" i="1"/>
  <c r="AB10823" i="1"/>
  <c r="AC10823" i="1"/>
  <c r="AB10824" i="1"/>
  <c r="AC10824" i="1"/>
  <c r="AB10825" i="1"/>
  <c r="AC10825" i="1"/>
  <c r="AB10826" i="1"/>
  <c r="AC10826" i="1"/>
  <c r="AB10827" i="1"/>
  <c r="AC10827" i="1"/>
  <c r="AB10828" i="1"/>
  <c r="AC10828" i="1"/>
  <c r="AB10829" i="1"/>
  <c r="AC10829" i="1"/>
  <c r="AB10830" i="1"/>
  <c r="AC10830" i="1"/>
  <c r="AB10831" i="1"/>
  <c r="AC10831" i="1"/>
  <c r="AB10832" i="1"/>
  <c r="AC10832" i="1"/>
  <c r="AB10833" i="1"/>
  <c r="AC10833" i="1"/>
  <c r="AB10834" i="1"/>
  <c r="AC10834" i="1"/>
  <c r="AB10835" i="1"/>
  <c r="AC10835" i="1"/>
  <c r="AB10836" i="1"/>
  <c r="AC10836" i="1"/>
  <c r="AB10837" i="1"/>
  <c r="AC10837" i="1"/>
  <c r="AB10838" i="1"/>
  <c r="AC10838" i="1"/>
  <c r="AB10839" i="1"/>
  <c r="AC10839" i="1"/>
  <c r="AB10840" i="1"/>
  <c r="AC10840" i="1"/>
  <c r="AB10841" i="1"/>
  <c r="AC10841" i="1"/>
  <c r="AB10842" i="1"/>
  <c r="AC10842" i="1"/>
  <c r="AB10843" i="1"/>
  <c r="AC10843" i="1"/>
  <c r="AB10844" i="1"/>
  <c r="AC10844" i="1"/>
  <c r="AB10845" i="1"/>
  <c r="AC10845" i="1"/>
  <c r="AB10846" i="1"/>
  <c r="AC10846" i="1"/>
  <c r="AB10847" i="1"/>
  <c r="AC10847" i="1"/>
  <c r="AB10848" i="1"/>
  <c r="AC10848" i="1"/>
  <c r="AB10849" i="1"/>
  <c r="AC10849" i="1"/>
  <c r="AB10850" i="1"/>
  <c r="AC10850" i="1"/>
  <c r="AB10851" i="1"/>
  <c r="AC10851" i="1"/>
  <c r="AB10852" i="1"/>
  <c r="AC10852" i="1"/>
  <c r="AB10853" i="1"/>
  <c r="AC10853" i="1"/>
  <c r="AB10854" i="1"/>
  <c r="AC10854" i="1"/>
  <c r="AB10855" i="1"/>
  <c r="AC10855" i="1"/>
  <c r="AB10856" i="1"/>
  <c r="AC10856" i="1"/>
  <c r="AB10857" i="1"/>
  <c r="AC10857" i="1"/>
  <c r="AB10858" i="1"/>
  <c r="AC10858" i="1"/>
  <c r="AB10859" i="1"/>
  <c r="AC10859" i="1"/>
  <c r="AB10860" i="1"/>
  <c r="AC10860" i="1"/>
  <c r="AB10861" i="1"/>
  <c r="AC10861" i="1"/>
  <c r="AB10862" i="1"/>
  <c r="AC10862" i="1"/>
  <c r="AB10863" i="1"/>
  <c r="AC10863" i="1"/>
  <c r="AB10864" i="1"/>
  <c r="AC10864" i="1"/>
  <c r="AB10865" i="1"/>
  <c r="AC10865" i="1"/>
  <c r="AB10866" i="1"/>
  <c r="AC10866" i="1"/>
  <c r="AB10867" i="1"/>
  <c r="AC10867" i="1"/>
  <c r="AB10868" i="1"/>
  <c r="AC10868" i="1"/>
  <c r="AB10869" i="1"/>
  <c r="AC10869" i="1"/>
  <c r="AB10870" i="1"/>
  <c r="AC10870" i="1"/>
  <c r="AB10871" i="1"/>
  <c r="AC10871" i="1"/>
  <c r="AB10872" i="1"/>
  <c r="AC10872" i="1"/>
  <c r="AB10873" i="1"/>
  <c r="AC10873" i="1"/>
  <c r="AB10874" i="1"/>
  <c r="AC10874" i="1"/>
  <c r="AB10875" i="1"/>
  <c r="AC10875" i="1"/>
  <c r="AB10876" i="1"/>
  <c r="AC10876" i="1"/>
  <c r="AB10877" i="1"/>
  <c r="AC10877" i="1"/>
  <c r="AB10878" i="1"/>
  <c r="AC10878" i="1"/>
  <c r="AB10879" i="1"/>
  <c r="AC10879" i="1"/>
  <c r="AB10880" i="1"/>
  <c r="AC10880" i="1"/>
  <c r="AB10881" i="1"/>
  <c r="AC10881" i="1"/>
  <c r="AB10882" i="1"/>
  <c r="AC10882" i="1"/>
  <c r="AB10883" i="1"/>
  <c r="AC10883" i="1"/>
  <c r="AB10884" i="1"/>
  <c r="AC10884" i="1"/>
  <c r="AB10885" i="1"/>
  <c r="AC10885" i="1"/>
  <c r="AB10886" i="1"/>
  <c r="AC10886" i="1"/>
  <c r="AB10887" i="1"/>
  <c r="AC10887" i="1"/>
  <c r="AB10888" i="1"/>
  <c r="AC10888" i="1"/>
  <c r="AB10889" i="1"/>
  <c r="AC10889" i="1"/>
  <c r="AB10890" i="1"/>
  <c r="AC10890" i="1"/>
  <c r="AB10891" i="1"/>
  <c r="AC10891" i="1"/>
  <c r="AB10892" i="1"/>
  <c r="AC10892" i="1"/>
  <c r="AB10893" i="1"/>
  <c r="AC10893" i="1"/>
  <c r="AB10894" i="1"/>
  <c r="AC10894" i="1"/>
  <c r="AB10895" i="1"/>
  <c r="AC10895" i="1"/>
  <c r="AB10896" i="1"/>
  <c r="AC10896" i="1"/>
  <c r="AB10897" i="1"/>
  <c r="AC10897" i="1"/>
  <c r="AB10898" i="1"/>
  <c r="AC10898" i="1"/>
  <c r="AB10899" i="1"/>
  <c r="AC10899" i="1"/>
  <c r="AB10900" i="1"/>
  <c r="AC10900" i="1"/>
  <c r="AB10901" i="1"/>
  <c r="AC10901" i="1"/>
  <c r="AB10902" i="1"/>
  <c r="AC10902" i="1"/>
  <c r="AB10903" i="1"/>
  <c r="AC10903" i="1"/>
  <c r="AB10904" i="1"/>
  <c r="AC10904" i="1"/>
  <c r="AB10905" i="1"/>
  <c r="AC10905" i="1"/>
  <c r="AB10906" i="1"/>
  <c r="AC10906" i="1"/>
  <c r="AB10907" i="1"/>
  <c r="AC10907" i="1"/>
  <c r="AB10908" i="1"/>
  <c r="AC10908" i="1"/>
  <c r="AB10909" i="1"/>
  <c r="AC10909" i="1"/>
  <c r="AB10910" i="1"/>
  <c r="AC10910" i="1"/>
  <c r="AB10911" i="1"/>
  <c r="AC10911" i="1"/>
  <c r="AB10912" i="1"/>
  <c r="AC10912" i="1"/>
  <c r="AB10913" i="1"/>
  <c r="AC10913" i="1"/>
  <c r="AB10914" i="1"/>
  <c r="AC10914" i="1"/>
  <c r="AB2" i="1"/>
  <c r="AC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2" i="1"/>
  <c r="Y3" i="1"/>
  <c r="Z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Y18" i="1"/>
  <c r="Z18" i="1"/>
  <c r="Y19" i="1"/>
  <c r="Z19" i="1"/>
  <c r="Y20" i="1"/>
  <c r="Z20" i="1"/>
  <c r="Y21" i="1"/>
  <c r="Z21" i="1"/>
  <c r="Y22" i="1"/>
  <c r="Z22" i="1"/>
  <c r="Y23" i="1"/>
  <c r="Z23" i="1"/>
  <c r="Y24" i="1"/>
  <c r="Z24" i="1"/>
  <c r="Y25" i="1"/>
  <c r="Z25" i="1"/>
  <c r="Y26" i="1"/>
  <c r="Z26" i="1"/>
  <c r="Y27" i="1"/>
  <c r="Z27" i="1"/>
  <c r="Y28" i="1"/>
  <c r="Z28" i="1"/>
  <c r="Y29" i="1"/>
  <c r="Z29" i="1"/>
  <c r="Y30" i="1"/>
  <c r="Z30" i="1"/>
  <c r="Y31" i="1"/>
  <c r="Z31" i="1"/>
  <c r="Y32" i="1"/>
  <c r="Z32" i="1"/>
  <c r="Y33" i="1"/>
  <c r="Z33" i="1"/>
  <c r="Y34" i="1"/>
  <c r="Z34" i="1"/>
  <c r="Y35" i="1"/>
  <c r="Z35" i="1"/>
  <c r="Y36" i="1"/>
  <c r="Z36" i="1"/>
  <c r="Y37" i="1"/>
  <c r="Z37" i="1"/>
  <c r="Y38" i="1"/>
  <c r="Z38" i="1"/>
  <c r="Y39" i="1"/>
  <c r="Z39" i="1"/>
  <c r="Y40" i="1"/>
  <c r="Z40" i="1"/>
  <c r="Y41" i="1"/>
  <c r="Z41" i="1"/>
  <c r="Y42" i="1"/>
  <c r="Z42" i="1"/>
  <c r="Y43" i="1"/>
  <c r="Z43" i="1"/>
  <c r="Y44" i="1"/>
  <c r="Z44" i="1"/>
  <c r="Y45" i="1"/>
  <c r="Z45" i="1"/>
  <c r="Y46" i="1"/>
  <c r="Z46" i="1"/>
  <c r="Y47" i="1"/>
  <c r="Z47" i="1"/>
  <c r="Y48" i="1"/>
  <c r="Z48" i="1"/>
  <c r="Y49" i="1"/>
  <c r="Z49" i="1"/>
  <c r="Y50" i="1"/>
  <c r="Z50" i="1"/>
  <c r="Y51" i="1"/>
  <c r="Z51" i="1"/>
  <c r="Y52" i="1"/>
  <c r="Z52" i="1"/>
  <c r="Y53" i="1"/>
  <c r="Z53" i="1"/>
  <c r="Y54" i="1"/>
  <c r="Z54" i="1"/>
  <c r="Y55" i="1"/>
  <c r="Z55" i="1"/>
  <c r="Y56" i="1"/>
  <c r="Z56" i="1"/>
  <c r="Y57" i="1"/>
  <c r="Z57" i="1"/>
  <c r="Y58" i="1"/>
  <c r="Z58" i="1"/>
  <c r="Y59" i="1"/>
  <c r="Z59" i="1"/>
  <c r="Y60" i="1"/>
  <c r="Z60" i="1"/>
  <c r="Y61" i="1"/>
  <c r="Z61" i="1"/>
  <c r="Y62" i="1"/>
  <c r="Z62" i="1"/>
  <c r="Y63" i="1"/>
  <c r="Z63" i="1"/>
  <c r="Y64" i="1"/>
  <c r="Z64" i="1"/>
  <c r="Y65" i="1"/>
  <c r="Z65" i="1"/>
  <c r="Y66" i="1"/>
  <c r="Z66" i="1"/>
  <c r="Y67" i="1"/>
  <c r="Z67" i="1"/>
  <c r="Y68" i="1"/>
  <c r="Z68" i="1"/>
  <c r="Y69" i="1"/>
  <c r="Z69" i="1"/>
  <c r="Y70" i="1"/>
  <c r="Z70" i="1"/>
  <c r="Y71" i="1"/>
  <c r="Z71" i="1"/>
  <c r="Y72" i="1"/>
  <c r="Z72" i="1"/>
  <c r="Y73" i="1"/>
  <c r="Z73" i="1"/>
  <c r="Y74" i="1"/>
  <c r="Z74" i="1"/>
  <c r="Y75" i="1"/>
  <c r="Z75" i="1"/>
  <c r="Y76" i="1"/>
  <c r="Z76" i="1"/>
  <c r="Y77" i="1"/>
  <c r="Z77" i="1"/>
  <c r="Y78" i="1"/>
  <c r="Z78" i="1"/>
  <c r="Y79" i="1"/>
  <c r="Z79" i="1"/>
  <c r="Y80" i="1"/>
  <c r="Z80" i="1"/>
  <c r="Y81" i="1"/>
  <c r="Z81" i="1"/>
  <c r="Y82" i="1"/>
  <c r="Z82" i="1"/>
  <c r="Y83" i="1"/>
  <c r="Z83" i="1"/>
  <c r="Y84" i="1"/>
  <c r="Z84" i="1"/>
  <c r="Y85" i="1"/>
  <c r="Z85" i="1"/>
  <c r="Y86" i="1"/>
  <c r="Z86" i="1"/>
  <c r="Y87" i="1"/>
  <c r="Z87" i="1"/>
  <c r="Y88" i="1"/>
  <c r="Z88" i="1"/>
  <c r="Y89" i="1"/>
  <c r="Z89" i="1"/>
  <c r="Y90" i="1"/>
  <c r="Z90" i="1"/>
  <c r="Y91" i="1"/>
  <c r="Z91" i="1"/>
  <c r="Y92" i="1"/>
  <c r="Z92" i="1"/>
  <c r="Y93" i="1"/>
  <c r="Z93" i="1"/>
  <c r="Y94" i="1"/>
  <c r="Z94" i="1"/>
  <c r="Y95" i="1"/>
  <c r="Z95" i="1"/>
  <c r="Y96" i="1"/>
  <c r="Z96" i="1"/>
  <c r="Y97" i="1"/>
  <c r="Z97" i="1"/>
  <c r="Y98" i="1"/>
  <c r="Z98" i="1"/>
  <c r="Y99" i="1"/>
  <c r="Z99" i="1"/>
  <c r="Y100" i="1"/>
  <c r="Z100" i="1"/>
  <c r="Y101" i="1"/>
  <c r="Z101" i="1"/>
  <c r="Y102" i="1"/>
  <c r="Z102" i="1"/>
  <c r="Y103" i="1"/>
  <c r="Z103" i="1"/>
  <c r="Y104" i="1"/>
  <c r="Z104" i="1"/>
  <c r="Y105" i="1"/>
  <c r="Z105" i="1"/>
  <c r="Y106" i="1"/>
  <c r="Z106" i="1"/>
  <c r="Y107" i="1"/>
  <c r="Z107" i="1"/>
  <c r="Y108" i="1"/>
  <c r="Z108" i="1"/>
  <c r="Y109" i="1"/>
  <c r="Z109" i="1"/>
  <c r="Y110" i="1"/>
  <c r="Z110" i="1"/>
  <c r="Y111" i="1"/>
  <c r="Z111" i="1"/>
  <c r="Y112" i="1"/>
  <c r="Z112" i="1"/>
  <c r="Y113" i="1"/>
  <c r="Z113" i="1"/>
  <c r="Y114" i="1"/>
  <c r="Z114" i="1"/>
  <c r="Y115" i="1"/>
  <c r="Z115" i="1"/>
  <c r="Y116" i="1"/>
  <c r="Z116" i="1"/>
  <c r="Y117" i="1"/>
  <c r="Z117" i="1"/>
  <c r="Y118" i="1"/>
  <c r="Z118" i="1"/>
  <c r="Y119" i="1"/>
  <c r="Z119" i="1"/>
  <c r="Y120" i="1"/>
  <c r="Z120" i="1"/>
  <c r="Y121" i="1"/>
  <c r="Z121" i="1"/>
  <c r="Y122" i="1"/>
  <c r="Z122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Y130" i="1"/>
  <c r="Z130" i="1"/>
  <c r="Y131" i="1"/>
  <c r="Z131" i="1"/>
  <c r="Y132" i="1"/>
  <c r="Z132" i="1"/>
  <c r="Y133" i="1"/>
  <c r="Z133" i="1"/>
  <c r="Y134" i="1"/>
  <c r="Z134" i="1"/>
  <c r="Y135" i="1"/>
  <c r="Z135" i="1"/>
  <c r="Y136" i="1"/>
  <c r="Z136" i="1"/>
  <c r="Y137" i="1"/>
  <c r="Z137" i="1"/>
  <c r="Y138" i="1"/>
  <c r="Z138" i="1"/>
  <c r="Y139" i="1"/>
  <c r="Z139" i="1"/>
  <c r="Y140" i="1"/>
  <c r="Z140" i="1"/>
  <c r="Y141" i="1"/>
  <c r="Z141" i="1"/>
  <c r="Y142" i="1"/>
  <c r="Z142" i="1"/>
  <c r="Y143" i="1"/>
  <c r="Z143" i="1"/>
  <c r="Y144" i="1"/>
  <c r="Z144" i="1"/>
  <c r="Y145" i="1"/>
  <c r="Z145" i="1"/>
  <c r="Y146" i="1"/>
  <c r="Z146" i="1"/>
  <c r="Y147" i="1"/>
  <c r="Z147" i="1"/>
  <c r="Y148" i="1"/>
  <c r="Z148" i="1"/>
  <c r="Y149" i="1"/>
  <c r="Z149" i="1"/>
  <c r="Y150" i="1"/>
  <c r="Z150" i="1"/>
  <c r="Y151" i="1"/>
  <c r="Z151" i="1"/>
  <c r="Y152" i="1"/>
  <c r="Z152" i="1"/>
  <c r="Y153" i="1"/>
  <c r="Z153" i="1"/>
  <c r="Y154" i="1"/>
  <c r="Z154" i="1"/>
  <c r="Y155" i="1"/>
  <c r="Z155" i="1"/>
  <c r="Y156" i="1"/>
  <c r="Z156" i="1"/>
  <c r="Y157" i="1"/>
  <c r="Z157" i="1"/>
  <c r="Y158" i="1"/>
  <c r="Z158" i="1"/>
  <c r="Y159" i="1"/>
  <c r="Z159" i="1"/>
  <c r="Y160" i="1"/>
  <c r="Z160" i="1"/>
  <c r="Y161" i="1"/>
  <c r="Z161" i="1"/>
  <c r="Y162" i="1"/>
  <c r="Z162" i="1"/>
  <c r="Y163" i="1"/>
  <c r="Z163" i="1"/>
  <c r="Y164" i="1"/>
  <c r="Z164" i="1"/>
  <c r="Y165" i="1"/>
  <c r="Z165" i="1"/>
  <c r="Y166" i="1"/>
  <c r="Z166" i="1"/>
  <c r="Y167" i="1"/>
  <c r="Z167" i="1"/>
  <c r="Y168" i="1"/>
  <c r="Z168" i="1"/>
  <c r="Y169" i="1"/>
  <c r="Z169" i="1"/>
  <c r="Y170" i="1"/>
  <c r="Z170" i="1"/>
  <c r="Y171" i="1"/>
  <c r="Z171" i="1"/>
  <c r="Y172" i="1"/>
  <c r="Z172" i="1"/>
  <c r="Y173" i="1"/>
  <c r="Z173" i="1"/>
  <c r="Y174" i="1"/>
  <c r="Z174" i="1"/>
  <c r="Y175" i="1"/>
  <c r="Z175" i="1"/>
  <c r="Y176" i="1"/>
  <c r="Z176" i="1"/>
  <c r="Y177" i="1"/>
  <c r="Z177" i="1"/>
  <c r="Y178" i="1"/>
  <c r="Z178" i="1"/>
  <c r="Y179" i="1"/>
  <c r="Z179" i="1"/>
  <c r="Y180" i="1"/>
  <c r="Z180" i="1"/>
  <c r="Y181" i="1"/>
  <c r="Z181" i="1"/>
  <c r="Y182" i="1"/>
  <c r="Z182" i="1"/>
  <c r="Y183" i="1"/>
  <c r="Z183" i="1"/>
  <c r="Y184" i="1"/>
  <c r="Z184" i="1"/>
  <c r="Y185" i="1"/>
  <c r="Z185" i="1"/>
  <c r="Y186" i="1"/>
  <c r="Z186" i="1"/>
  <c r="Y187" i="1"/>
  <c r="Z187" i="1"/>
  <c r="Y188" i="1"/>
  <c r="Z188" i="1"/>
  <c r="Y189" i="1"/>
  <c r="Z189" i="1"/>
  <c r="Y190" i="1"/>
  <c r="Z190" i="1"/>
  <c r="Y191" i="1"/>
  <c r="Z191" i="1"/>
  <c r="Y192" i="1"/>
  <c r="Z192" i="1"/>
  <c r="Y193" i="1"/>
  <c r="Z193" i="1"/>
  <c r="Y194" i="1"/>
  <c r="Z194" i="1"/>
  <c r="Y195" i="1"/>
  <c r="Z195" i="1"/>
  <c r="Y196" i="1"/>
  <c r="Z196" i="1"/>
  <c r="Y197" i="1"/>
  <c r="Z197" i="1"/>
  <c r="Y198" i="1"/>
  <c r="Z198" i="1"/>
  <c r="Y199" i="1"/>
  <c r="Z199" i="1"/>
  <c r="Y200" i="1"/>
  <c r="Z200" i="1"/>
  <c r="Y201" i="1"/>
  <c r="Z201" i="1"/>
  <c r="Y202" i="1"/>
  <c r="Z202" i="1"/>
  <c r="Y203" i="1"/>
  <c r="Z203" i="1"/>
  <c r="Y204" i="1"/>
  <c r="Z204" i="1"/>
  <c r="Y205" i="1"/>
  <c r="Z205" i="1"/>
  <c r="Y206" i="1"/>
  <c r="Z206" i="1"/>
  <c r="Y207" i="1"/>
  <c r="Z207" i="1"/>
  <c r="Y208" i="1"/>
  <c r="Z208" i="1"/>
  <c r="Y209" i="1"/>
  <c r="Z209" i="1"/>
  <c r="Y210" i="1"/>
  <c r="Z210" i="1"/>
  <c r="Y211" i="1"/>
  <c r="Z211" i="1"/>
  <c r="Y212" i="1"/>
  <c r="Z212" i="1"/>
  <c r="Y213" i="1"/>
  <c r="Z213" i="1"/>
  <c r="Y214" i="1"/>
  <c r="Z214" i="1"/>
  <c r="Y215" i="1"/>
  <c r="Z215" i="1"/>
  <c r="Y216" i="1"/>
  <c r="Z216" i="1"/>
  <c r="Y217" i="1"/>
  <c r="Z217" i="1"/>
  <c r="Y218" i="1"/>
  <c r="Z218" i="1"/>
  <c r="Y219" i="1"/>
  <c r="Z219" i="1"/>
  <c r="Y220" i="1"/>
  <c r="Z220" i="1"/>
  <c r="Y221" i="1"/>
  <c r="Z221" i="1"/>
  <c r="Y222" i="1"/>
  <c r="Z222" i="1"/>
  <c r="Y223" i="1"/>
  <c r="Z223" i="1"/>
  <c r="Y224" i="1"/>
  <c r="Z224" i="1"/>
  <c r="Y225" i="1"/>
  <c r="Z225" i="1"/>
  <c r="Y226" i="1"/>
  <c r="Z226" i="1"/>
  <c r="Y227" i="1"/>
  <c r="Z227" i="1"/>
  <c r="Y228" i="1"/>
  <c r="Z228" i="1"/>
  <c r="Y229" i="1"/>
  <c r="Z229" i="1"/>
  <c r="Y230" i="1"/>
  <c r="Z230" i="1"/>
  <c r="Y231" i="1"/>
  <c r="Z231" i="1"/>
  <c r="Y232" i="1"/>
  <c r="Z232" i="1"/>
  <c r="Y233" i="1"/>
  <c r="Z233" i="1"/>
  <c r="Y234" i="1"/>
  <c r="Z234" i="1"/>
  <c r="Y235" i="1"/>
  <c r="Z235" i="1"/>
  <c r="Y236" i="1"/>
  <c r="Z236" i="1"/>
  <c r="Y237" i="1"/>
  <c r="Z237" i="1"/>
  <c r="Y238" i="1"/>
  <c r="Z238" i="1"/>
  <c r="Y239" i="1"/>
  <c r="Z239" i="1"/>
  <c r="Y240" i="1"/>
  <c r="Z240" i="1"/>
  <c r="Y241" i="1"/>
  <c r="Z241" i="1"/>
  <c r="Y242" i="1"/>
  <c r="Z242" i="1"/>
  <c r="Y243" i="1"/>
  <c r="Z243" i="1"/>
  <c r="Y244" i="1"/>
  <c r="Z244" i="1"/>
  <c r="Y245" i="1"/>
  <c r="Z245" i="1"/>
  <c r="Y246" i="1"/>
  <c r="Z246" i="1"/>
  <c r="Y247" i="1"/>
  <c r="Z247" i="1"/>
  <c r="Y248" i="1"/>
  <c r="Z248" i="1"/>
  <c r="Y249" i="1"/>
  <c r="Z249" i="1"/>
  <c r="Y250" i="1"/>
  <c r="Z250" i="1"/>
  <c r="Y251" i="1"/>
  <c r="Z251" i="1"/>
  <c r="Y252" i="1"/>
  <c r="Z252" i="1"/>
  <c r="Y253" i="1"/>
  <c r="Z253" i="1"/>
  <c r="Y254" i="1"/>
  <c r="Z254" i="1"/>
  <c r="Y255" i="1"/>
  <c r="Z255" i="1"/>
  <c r="Y256" i="1"/>
  <c r="Z256" i="1"/>
  <c r="Y257" i="1"/>
  <c r="Z257" i="1"/>
  <c r="Y258" i="1"/>
  <c r="Z258" i="1"/>
  <c r="Y259" i="1"/>
  <c r="Z259" i="1"/>
  <c r="Y260" i="1"/>
  <c r="Z260" i="1"/>
  <c r="Y261" i="1"/>
  <c r="Z261" i="1"/>
  <c r="Y262" i="1"/>
  <c r="Z262" i="1"/>
  <c r="Y263" i="1"/>
  <c r="Z263" i="1"/>
  <c r="Y264" i="1"/>
  <c r="Z264" i="1"/>
  <c r="Y265" i="1"/>
  <c r="Z265" i="1"/>
  <c r="Y266" i="1"/>
  <c r="Z266" i="1"/>
  <c r="Y267" i="1"/>
  <c r="Z267" i="1"/>
  <c r="Y268" i="1"/>
  <c r="Z268" i="1"/>
  <c r="Y269" i="1"/>
  <c r="Z269" i="1"/>
  <c r="Y270" i="1"/>
  <c r="Z270" i="1"/>
  <c r="Y271" i="1"/>
  <c r="Z271" i="1"/>
  <c r="Y272" i="1"/>
  <c r="Z272" i="1"/>
  <c r="Y273" i="1"/>
  <c r="Z273" i="1"/>
  <c r="Y274" i="1"/>
  <c r="Z274" i="1"/>
  <c r="Y275" i="1"/>
  <c r="Z275" i="1"/>
  <c r="Y276" i="1"/>
  <c r="Z276" i="1"/>
  <c r="Y277" i="1"/>
  <c r="Z277" i="1"/>
  <c r="Y278" i="1"/>
  <c r="Z278" i="1"/>
  <c r="Y279" i="1"/>
  <c r="Z279" i="1"/>
  <c r="Y280" i="1"/>
  <c r="Z280" i="1"/>
  <c r="Y281" i="1"/>
  <c r="Z281" i="1"/>
  <c r="Y282" i="1"/>
  <c r="Z282" i="1"/>
  <c r="Y283" i="1"/>
  <c r="Z283" i="1"/>
  <c r="Y284" i="1"/>
  <c r="Z284" i="1"/>
  <c r="Y285" i="1"/>
  <c r="Z285" i="1"/>
  <c r="Y286" i="1"/>
  <c r="Z286" i="1"/>
  <c r="Y287" i="1"/>
  <c r="Z287" i="1"/>
  <c r="Y288" i="1"/>
  <c r="Z288" i="1"/>
  <c r="Y289" i="1"/>
  <c r="Z289" i="1"/>
  <c r="Y290" i="1"/>
  <c r="Z290" i="1"/>
  <c r="Y291" i="1"/>
  <c r="Z291" i="1"/>
  <c r="Y292" i="1"/>
  <c r="Z292" i="1"/>
  <c r="Y293" i="1"/>
  <c r="Z293" i="1"/>
  <c r="Y294" i="1"/>
  <c r="Z294" i="1"/>
  <c r="Y295" i="1"/>
  <c r="Z295" i="1"/>
  <c r="Y296" i="1"/>
  <c r="Z296" i="1"/>
  <c r="Y297" i="1"/>
  <c r="Z297" i="1"/>
  <c r="Y298" i="1"/>
  <c r="Z298" i="1"/>
  <c r="Y299" i="1"/>
  <c r="Z299" i="1"/>
  <c r="Y300" i="1"/>
  <c r="Z300" i="1"/>
  <c r="Y301" i="1"/>
  <c r="Z301" i="1"/>
  <c r="Y302" i="1"/>
  <c r="Z302" i="1"/>
  <c r="Y303" i="1"/>
  <c r="Z303" i="1"/>
  <c r="Y304" i="1"/>
  <c r="Z304" i="1"/>
  <c r="Y305" i="1"/>
  <c r="Z305" i="1"/>
  <c r="Y306" i="1"/>
  <c r="Z306" i="1"/>
  <c r="Y307" i="1"/>
  <c r="Z307" i="1"/>
  <c r="Y308" i="1"/>
  <c r="Z308" i="1"/>
  <c r="Y309" i="1"/>
  <c r="Z309" i="1"/>
  <c r="Y310" i="1"/>
  <c r="Z310" i="1"/>
  <c r="Y311" i="1"/>
  <c r="Z311" i="1"/>
  <c r="Y312" i="1"/>
  <c r="Z312" i="1"/>
  <c r="Y313" i="1"/>
  <c r="Z313" i="1"/>
  <c r="Y314" i="1"/>
  <c r="Z314" i="1"/>
  <c r="Y315" i="1"/>
  <c r="Z315" i="1"/>
  <c r="Y316" i="1"/>
  <c r="Z316" i="1"/>
  <c r="Y317" i="1"/>
  <c r="Z317" i="1"/>
  <c r="Y318" i="1"/>
  <c r="Z318" i="1"/>
  <c r="Y319" i="1"/>
  <c r="Z319" i="1"/>
  <c r="Y320" i="1"/>
  <c r="Z320" i="1"/>
  <c r="Y321" i="1"/>
  <c r="Z321" i="1"/>
  <c r="Y322" i="1"/>
  <c r="Z322" i="1"/>
  <c r="Y323" i="1"/>
  <c r="Z323" i="1"/>
  <c r="Y324" i="1"/>
  <c r="Z324" i="1"/>
  <c r="Y325" i="1"/>
  <c r="Z325" i="1"/>
  <c r="Y326" i="1"/>
  <c r="Z326" i="1"/>
  <c r="Y327" i="1"/>
  <c r="Z327" i="1"/>
  <c r="Y328" i="1"/>
  <c r="Z328" i="1"/>
  <c r="Y329" i="1"/>
  <c r="Z329" i="1"/>
  <c r="Y330" i="1"/>
  <c r="Z330" i="1"/>
  <c r="Y331" i="1"/>
  <c r="Z331" i="1"/>
  <c r="Y332" i="1"/>
  <c r="Z332" i="1"/>
  <c r="Y333" i="1"/>
  <c r="Z333" i="1"/>
  <c r="Y334" i="1"/>
  <c r="Z334" i="1"/>
  <c r="Y335" i="1"/>
  <c r="Z335" i="1"/>
  <c r="Y336" i="1"/>
  <c r="Z336" i="1"/>
  <c r="Y337" i="1"/>
  <c r="Z337" i="1"/>
  <c r="Y338" i="1"/>
  <c r="Z338" i="1"/>
  <c r="Y339" i="1"/>
  <c r="Z339" i="1"/>
  <c r="Y340" i="1"/>
  <c r="Z340" i="1"/>
  <c r="Y341" i="1"/>
  <c r="Z341" i="1"/>
  <c r="Y342" i="1"/>
  <c r="Z342" i="1"/>
  <c r="Y343" i="1"/>
  <c r="Z343" i="1"/>
  <c r="Y344" i="1"/>
  <c r="Z344" i="1"/>
  <c r="Y345" i="1"/>
  <c r="Z345" i="1"/>
  <c r="Y346" i="1"/>
  <c r="Z346" i="1"/>
  <c r="Y347" i="1"/>
  <c r="Z347" i="1"/>
  <c r="Y348" i="1"/>
  <c r="Z348" i="1"/>
  <c r="Y349" i="1"/>
  <c r="Z349" i="1"/>
  <c r="Y350" i="1"/>
  <c r="Z350" i="1"/>
  <c r="Y351" i="1"/>
  <c r="Z351" i="1"/>
  <c r="Y352" i="1"/>
  <c r="Z352" i="1"/>
  <c r="Y353" i="1"/>
  <c r="Z353" i="1"/>
  <c r="Y354" i="1"/>
  <c r="Z354" i="1"/>
  <c r="Y355" i="1"/>
  <c r="Z355" i="1"/>
  <c r="Y356" i="1"/>
  <c r="Z356" i="1"/>
  <c r="Y357" i="1"/>
  <c r="Z357" i="1"/>
  <c r="Y358" i="1"/>
  <c r="Z358" i="1"/>
  <c r="Y359" i="1"/>
  <c r="Z359" i="1"/>
  <c r="Y360" i="1"/>
  <c r="Z360" i="1"/>
  <c r="Y361" i="1"/>
  <c r="Z361" i="1"/>
  <c r="Y362" i="1"/>
  <c r="Z362" i="1"/>
  <c r="Y363" i="1"/>
  <c r="Z363" i="1"/>
  <c r="Y364" i="1"/>
  <c r="Z364" i="1"/>
  <c r="Y365" i="1"/>
  <c r="Z365" i="1"/>
  <c r="Y366" i="1"/>
  <c r="Z366" i="1"/>
  <c r="Y367" i="1"/>
  <c r="Z367" i="1"/>
  <c r="Y368" i="1"/>
  <c r="Z368" i="1"/>
  <c r="Y369" i="1"/>
  <c r="Z369" i="1"/>
  <c r="Y370" i="1"/>
  <c r="Z370" i="1"/>
  <c r="Y371" i="1"/>
  <c r="Z371" i="1"/>
  <c r="Y372" i="1"/>
  <c r="Z372" i="1"/>
  <c r="Y373" i="1"/>
  <c r="Z373" i="1"/>
  <c r="Y374" i="1"/>
  <c r="Z374" i="1"/>
  <c r="Y375" i="1"/>
  <c r="Z375" i="1"/>
  <c r="Y376" i="1"/>
  <c r="Z376" i="1"/>
  <c r="Y377" i="1"/>
  <c r="Z377" i="1"/>
  <c r="Y378" i="1"/>
  <c r="Z378" i="1"/>
  <c r="Y379" i="1"/>
  <c r="Z379" i="1"/>
  <c r="Y380" i="1"/>
  <c r="Z380" i="1"/>
  <c r="Y381" i="1"/>
  <c r="Z381" i="1"/>
  <c r="Y382" i="1"/>
  <c r="Z382" i="1"/>
  <c r="Y383" i="1"/>
  <c r="Z383" i="1"/>
  <c r="Y384" i="1"/>
  <c r="Z384" i="1"/>
  <c r="Y385" i="1"/>
  <c r="Z385" i="1"/>
  <c r="Y386" i="1"/>
  <c r="Z386" i="1"/>
  <c r="Y387" i="1"/>
  <c r="Z387" i="1"/>
  <c r="Y388" i="1"/>
  <c r="Z388" i="1"/>
  <c r="Y389" i="1"/>
  <c r="Z389" i="1"/>
  <c r="Y390" i="1"/>
  <c r="Z390" i="1"/>
  <c r="Y391" i="1"/>
  <c r="Z391" i="1"/>
  <c r="Y392" i="1"/>
  <c r="Z392" i="1"/>
  <c r="Y393" i="1"/>
  <c r="Z393" i="1"/>
  <c r="Y394" i="1"/>
  <c r="Z394" i="1"/>
  <c r="Y395" i="1"/>
  <c r="Z395" i="1"/>
  <c r="Y396" i="1"/>
  <c r="Z396" i="1"/>
  <c r="Y397" i="1"/>
  <c r="Z397" i="1"/>
  <c r="Y398" i="1"/>
  <c r="Z398" i="1"/>
  <c r="Y399" i="1"/>
  <c r="Z399" i="1"/>
  <c r="Y400" i="1"/>
  <c r="Z400" i="1"/>
  <c r="Y401" i="1"/>
  <c r="Z401" i="1"/>
  <c r="Y402" i="1"/>
  <c r="Z402" i="1"/>
  <c r="Y403" i="1"/>
  <c r="Z403" i="1"/>
  <c r="Y404" i="1"/>
  <c r="Z404" i="1"/>
  <c r="Y405" i="1"/>
  <c r="Z405" i="1"/>
  <c r="Y406" i="1"/>
  <c r="Z406" i="1"/>
  <c r="Y407" i="1"/>
  <c r="Z407" i="1"/>
  <c r="Y408" i="1"/>
  <c r="Z408" i="1"/>
  <c r="Y409" i="1"/>
  <c r="Z409" i="1"/>
  <c r="Y410" i="1"/>
  <c r="Z410" i="1"/>
  <c r="Y411" i="1"/>
  <c r="Z411" i="1"/>
  <c r="Y412" i="1"/>
  <c r="Z412" i="1"/>
  <c r="Y413" i="1"/>
  <c r="Z413" i="1"/>
  <c r="Y414" i="1"/>
  <c r="Z414" i="1"/>
  <c r="Y415" i="1"/>
  <c r="Z415" i="1"/>
  <c r="Y416" i="1"/>
  <c r="Z416" i="1"/>
  <c r="Y417" i="1"/>
  <c r="Z417" i="1"/>
  <c r="Y418" i="1"/>
  <c r="Z418" i="1"/>
  <c r="Y419" i="1"/>
  <c r="Z419" i="1"/>
  <c r="Y420" i="1"/>
  <c r="Z420" i="1"/>
  <c r="Y421" i="1"/>
  <c r="Z421" i="1"/>
  <c r="Y422" i="1"/>
  <c r="Z422" i="1"/>
  <c r="Y423" i="1"/>
  <c r="Z423" i="1"/>
  <c r="Y424" i="1"/>
  <c r="Z424" i="1"/>
  <c r="Y425" i="1"/>
  <c r="Z425" i="1"/>
  <c r="Y426" i="1"/>
  <c r="Z426" i="1"/>
  <c r="Y427" i="1"/>
  <c r="Z427" i="1"/>
  <c r="Y428" i="1"/>
  <c r="Z428" i="1"/>
  <c r="Y429" i="1"/>
  <c r="Z429" i="1"/>
  <c r="Y430" i="1"/>
  <c r="Z430" i="1"/>
  <c r="Y431" i="1"/>
  <c r="Z431" i="1"/>
  <c r="Y432" i="1"/>
  <c r="Z432" i="1"/>
  <c r="Y433" i="1"/>
  <c r="Z433" i="1"/>
  <c r="Y434" i="1"/>
  <c r="Z434" i="1"/>
  <c r="Y435" i="1"/>
  <c r="Z435" i="1"/>
  <c r="Y436" i="1"/>
  <c r="Z436" i="1"/>
  <c r="Y437" i="1"/>
  <c r="Z437" i="1"/>
  <c r="Y438" i="1"/>
  <c r="Z438" i="1"/>
  <c r="Y439" i="1"/>
  <c r="Z439" i="1"/>
  <c r="Y440" i="1"/>
  <c r="Z440" i="1"/>
  <c r="Y441" i="1"/>
  <c r="Z441" i="1"/>
  <c r="Y442" i="1"/>
  <c r="Z442" i="1"/>
  <c r="Y443" i="1"/>
  <c r="Z443" i="1"/>
  <c r="Y444" i="1"/>
  <c r="Z444" i="1"/>
  <c r="Y445" i="1"/>
  <c r="Z445" i="1"/>
  <c r="Y446" i="1"/>
  <c r="Z446" i="1"/>
  <c r="Y447" i="1"/>
  <c r="Z447" i="1"/>
  <c r="Y448" i="1"/>
  <c r="Z448" i="1"/>
  <c r="Y449" i="1"/>
  <c r="Z449" i="1"/>
  <c r="Y450" i="1"/>
  <c r="Z450" i="1"/>
  <c r="Y451" i="1"/>
  <c r="Z451" i="1"/>
  <c r="Y452" i="1"/>
  <c r="Z452" i="1"/>
  <c r="Y453" i="1"/>
  <c r="Z453" i="1"/>
  <c r="Y454" i="1"/>
  <c r="Z454" i="1"/>
  <c r="Y455" i="1"/>
  <c r="Z455" i="1"/>
  <c r="Y456" i="1"/>
  <c r="Z456" i="1"/>
  <c r="Y457" i="1"/>
  <c r="Z457" i="1"/>
  <c r="Y458" i="1"/>
  <c r="Z458" i="1"/>
  <c r="Y459" i="1"/>
  <c r="Z459" i="1"/>
  <c r="Y460" i="1"/>
  <c r="Z460" i="1"/>
  <c r="Y461" i="1"/>
  <c r="Z461" i="1"/>
  <c r="Y462" i="1"/>
  <c r="Z462" i="1"/>
  <c r="Y463" i="1"/>
  <c r="Z463" i="1"/>
  <c r="Y464" i="1"/>
  <c r="Z464" i="1"/>
  <c r="Y465" i="1"/>
  <c r="Z465" i="1"/>
  <c r="Y466" i="1"/>
  <c r="Z466" i="1"/>
  <c r="Y467" i="1"/>
  <c r="Z467" i="1"/>
  <c r="Y468" i="1"/>
  <c r="Z468" i="1"/>
  <c r="Y469" i="1"/>
  <c r="Z469" i="1"/>
  <c r="Y470" i="1"/>
  <c r="Z470" i="1"/>
  <c r="Y471" i="1"/>
  <c r="Z471" i="1"/>
  <c r="Y472" i="1"/>
  <c r="Z472" i="1"/>
  <c r="Y473" i="1"/>
  <c r="Z473" i="1"/>
  <c r="Y474" i="1"/>
  <c r="Z474" i="1"/>
  <c r="Y475" i="1"/>
  <c r="Z475" i="1"/>
  <c r="Y476" i="1"/>
  <c r="Z476" i="1"/>
  <c r="Y477" i="1"/>
  <c r="Z477" i="1"/>
  <c r="Y478" i="1"/>
  <c r="Z478" i="1"/>
  <c r="Y479" i="1"/>
  <c r="Z479" i="1"/>
  <c r="Y480" i="1"/>
  <c r="Z480" i="1"/>
  <c r="Y481" i="1"/>
  <c r="Z481" i="1"/>
  <c r="Y482" i="1"/>
  <c r="Z482" i="1"/>
  <c r="Y483" i="1"/>
  <c r="Z483" i="1"/>
  <c r="Y484" i="1"/>
  <c r="Z484" i="1"/>
  <c r="Y485" i="1"/>
  <c r="Z485" i="1"/>
  <c r="Y486" i="1"/>
  <c r="Z486" i="1"/>
  <c r="Y487" i="1"/>
  <c r="Z487" i="1"/>
  <c r="Y488" i="1"/>
  <c r="Z488" i="1"/>
  <c r="Y489" i="1"/>
  <c r="Z489" i="1"/>
  <c r="Y490" i="1"/>
  <c r="Z490" i="1"/>
  <c r="Y491" i="1"/>
  <c r="Z491" i="1"/>
  <c r="Y492" i="1"/>
  <c r="Z492" i="1"/>
  <c r="Y493" i="1"/>
  <c r="Z493" i="1"/>
  <c r="Y494" i="1"/>
  <c r="Z494" i="1"/>
  <c r="Y495" i="1"/>
  <c r="Z495" i="1"/>
  <c r="Y496" i="1"/>
  <c r="Z496" i="1"/>
  <c r="Y497" i="1"/>
  <c r="Z497" i="1"/>
  <c r="Y498" i="1"/>
  <c r="Z498" i="1"/>
  <c r="Y499" i="1"/>
  <c r="Z499" i="1"/>
  <c r="Y500" i="1"/>
  <c r="Z500" i="1"/>
  <c r="Y501" i="1"/>
  <c r="Z501" i="1"/>
  <c r="Y502" i="1"/>
  <c r="Z502" i="1"/>
  <c r="Y503" i="1"/>
  <c r="Z503" i="1"/>
  <c r="Y504" i="1"/>
  <c r="Z504" i="1"/>
  <c r="Y505" i="1"/>
  <c r="Z505" i="1"/>
  <c r="Y506" i="1"/>
  <c r="Z506" i="1"/>
  <c r="Y507" i="1"/>
  <c r="Z507" i="1"/>
  <c r="Y508" i="1"/>
  <c r="Z508" i="1"/>
  <c r="Y509" i="1"/>
  <c r="Z509" i="1"/>
  <c r="Y510" i="1"/>
  <c r="Z510" i="1"/>
  <c r="Y511" i="1"/>
  <c r="Z511" i="1"/>
  <c r="Y512" i="1"/>
  <c r="Z512" i="1"/>
  <c r="Y513" i="1"/>
  <c r="Z513" i="1"/>
  <c r="Y514" i="1"/>
  <c r="Z514" i="1"/>
  <c r="Y515" i="1"/>
  <c r="Z515" i="1"/>
  <c r="Y516" i="1"/>
  <c r="Z516" i="1"/>
  <c r="Y517" i="1"/>
  <c r="Z517" i="1"/>
  <c r="Y518" i="1"/>
  <c r="Z518" i="1"/>
  <c r="Y519" i="1"/>
  <c r="Z519" i="1"/>
  <c r="Y520" i="1"/>
  <c r="Z520" i="1"/>
  <c r="Y521" i="1"/>
  <c r="Z521" i="1"/>
  <c r="Y522" i="1"/>
  <c r="Z522" i="1"/>
  <c r="Y523" i="1"/>
  <c r="Z523" i="1"/>
  <c r="Y524" i="1"/>
  <c r="Z524" i="1"/>
  <c r="Y525" i="1"/>
  <c r="Z525" i="1"/>
  <c r="Y526" i="1"/>
  <c r="Z526" i="1"/>
  <c r="Y527" i="1"/>
  <c r="Z527" i="1"/>
  <c r="Y528" i="1"/>
  <c r="Z528" i="1"/>
  <c r="Y529" i="1"/>
  <c r="Z529" i="1"/>
  <c r="Y530" i="1"/>
  <c r="Z530" i="1"/>
  <c r="Y531" i="1"/>
  <c r="Z531" i="1"/>
  <c r="Y532" i="1"/>
  <c r="Z532" i="1"/>
  <c r="Y533" i="1"/>
  <c r="Z533" i="1"/>
  <c r="Y534" i="1"/>
  <c r="Z534" i="1"/>
  <c r="Y535" i="1"/>
  <c r="Z535" i="1"/>
  <c r="Y536" i="1"/>
  <c r="Z536" i="1"/>
  <c r="Y537" i="1"/>
  <c r="Z537" i="1"/>
  <c r="Y538" i="1"/>
  <c r="Z538" i="1"/>
  <c r="Y539" i="1"/>
  <c r="Z539" i="1"/>
  <c r="Y540" i="1"/>
  <c r="Z540" i="1"/>
  <c r="Y541" i="1"/>
  <c r="Z541" i="1"/>
  <c r="Y542" i="1"/>
  <c r="Z542" i="1"/>
  <c r="Y543" i="1"/>
  <c r="Z543" i="1"/>
  <c r="Y544" i="1"/>
  <c r="Z544" i="1"/>
  <c r="Y545" i="1"/>
  <c r="Z545" i="1"/>
  <c r="Y546" i="1"/>
  <c r="Z546" i="1"/>
  <c r="Y547" i="1"/>
  <c r="Z547" i="1"/>
  <c r="Y548" i="1"/>
  <c r="Z548" i="1"/>
  <c r="Y549" i="1"/>
  <c r="Z549" i="1"/>
  <c r="Y550" i="1"/>
  <c r="Z550" i="1"/>
  <c r="Y551" i="1"/>
  <c r="Z551" i="1"/>
  <c r="Y552" i="1"/>
  <c r="Z552" i="1"/>
  <c r="Y553" i="1"/>
  <c r="Z553" i="1"/>
  <c r="Y554" i="1"/>
  <c r="Z554" i="1"/>
  <c r="Y555" i="1"/>
  <c r="Z555" i="1"/>
  <c r="Y556" i="1"/>
  <c r="Z556" i="1"/>
  <c r="Y557" i="1"/>
  <c r="Z557" i="1"/>
  <c r="Y558" i="1"/>
  <c r="Z558" i="1"/>
  <c r="Y559" i="1"/>
  <c r="Z559" i="1"/>
  <c r="Y560" i="1"/>
  <c r="Z560" i="1"/>
  <c r="Y561" i="1"/>
  <c r="Z561" i="1"/>
  <c r="Y562" i="1"/>
  <c r="Z562" i="1"/>
  <c r="Y563" i="1"/>
  <c r="Z563" i="1"/>
  <c r="Y564" i="1"/>
  <c r="Z564" i="1"/>
  <c r="Y565" i="1"/>
  <c r="Z565" i="1"/>
  <c r="Y566" i="1"/>
  <c r="Z566" i="1"/>
  <c r="Y567" i="1"/>
  <c r="Z567" i="1"/>
  <c r="Y568" i="1"/>
  <c r="Z568" i="1"/>
  <c r="Y569" i="1"/>
  <c r="Z569" i="1"/>
  <c r="Y570" i="1"/>
  <c r="Z570" i="1"/>
  <c r="Y571" i="1"/>
  <c r="Z571" i="1"/>
  <c r="Y572" i="1"/>
  <c r="Z572" i="1"/>
  <c r="Y573" i="1"/>
  <c r="Z573" i="1"/>
  <c r="Y574" i="1"/>
  <c r="Z574" i="1"/>
  <c r="Y575" i="1"/>
  <c r="Z575" i="1"/>
  <c r="Y576" i="1"/>
  <c r="Z576" i="1"/>
  <c r="Y577" i="1"/>
  <c r="Z577" i="1"/>
  <c r="Y578" i="1"/>
  <c r="Z578" i="1"/>
  <c r="Y579" i="1"/>
  <c r="Z579" i="1"/>
  <c r="Y580" i="1"/>
  <c r="Z580" i="1"/>
  <c r="Y581" i="1"/>
  <c r="Z581" i="1"/>
  <c r="Y582" i="1"/>
  <c r="Z582" i="1"/>
  <c r="Y583" i="1"/>
  <c r="Z583" i="1"/>
  <c r="Y584" i="1"/>
  <c r="Z584" i="1"/>
  <c r="Y585" i="1"/>
  <c r="Z585" i="1"/>
  <c r="Y586" i="1"/>
  <c r="Z586" i="1"/>
  <c r="Y587" i="1"/>
  <c r="Z587" i="1"/>
  <c r="Y588" i="1"/>
  <c r="Z588" i="1"/>
  <c r="Y589" i="1"/>
  <c r="Z589" i="1"/>
  <c r="Y590" i="1"/>
  <c r="Z590" i="1"/>
  <c r="Y591" i="1"/>
  <c r="Z591" i="1"/>
  <c r="Y592" i="1"/>
  <c r="Z592" i="1"/>
  <c r="Y593" i="1"/>
  <c r="Z593" i="1"/>
  <c r="Y594" i="1"/>
  <c r="Z594" i="1"/>
  <c r="Y595" i="1"/>
  <c r="Z595" i="1"/>
  <c r="Y596" i="1"/>
  <c r="Z596" i="1"/>
  <c r="Y597" i="1"/>
  <c r="Z597" i="1"/>
  <c r="Y598" i="1"/>
  <c r="Z598" i="1"/>
  <c r="Y599" i="1"/>
  <c r="Z599" i="1"/>
  <c r="Y600" i="1"/>
  <c r="Z600" i="1"/>
  <c r="Y601" i="1"/>
  <c r="Z601" i="1"/>
  <c r="Y602" i="1"/>
  <c r="Z602" i="1"/>
  <c r="Y603" i="1"/>
  <c r="Z603" i="1"/>
  <c r="Y604" i="1"/>
  <c r="Z604" i="1"/>
  <c r="Y605" i="1"/>
  <c r="Z605" i="1"/>
  <c r="Y606" i="1"/>
  <c r="Z606" i="1"/>
  <c r="Y607" i="1"/>
  <c r="Z607" i="1"/>
  <c r="Y608" i="1"/>
  <c r="Z608" i="1"/>
  <c r="Y609" i="1"/>
  <c r="Z609" i="1"/>
  <c r="Y610" i="1"/>
  <c r="Z610" i="1"/>
  <c r="Y611" i="1"/>
  <c r="Z611" i="1"/>
  <c r="Y612" i="1"/>
  <c r="Z612" i="1"/>
  <c r="Y613" i="1"/>
  <c r="Z613" i="1"/>
  <c r="Y614" i="1"/>
  <c r="Z614" i="1"/>
  <c r="Y615" i="1"/>
  <c r="Z615" i="1"/>
  <c r="Y616" i="1"/>
  <c r="Z616" i="1"/>
  <c r="Y617" i="1"/>
  <c r="Z617" i="1"/>
  <c r="Y618" i="1"/>
  <c r="Z618" i="1"/>
  <c r="Y619" i="1"/>
  <c r="Z619" i="1"/>
  <c r="Y620" i="1"/>
  <c r="Z620" i="1"/>
  <c r="Y621" i="1"/>
  <c r="Z621" i="1"/>
  <c r="Y622" i="1"/>
  <c r="Z622" i="1"/>
  <c r="Y623" i="1"/>
  <c r="Z623" i="1"/>
  <c r="Y624" i="1"/>
  <c r="Z624" i="1"/>
  <c r="Y625" i="1"/>
  <c r="Z625" i="1"/>
  <c r="Y626" i="1"/>
  <c r="Z626" i="1"/>
  <c r="Y627" i="1"/>
  <c r="Z627" i="1"/>
  <c r="Y628" i="1"/>
  <c r="Z628" i="1"/>
  <c r="Y629" i="1"/>
  <c r="Z629" i="1"/>
  <c r="Y630" i="1"/>
  <c r="Z630" i="1"/>
  <c r="Y631" i="1"/>
  <c r="Z631" i="1"/>
  <c r="Y632" i="1"/>
  <c r="Z632" i="1"/>
  <c r="Y633" i="1"/>
  <c r="Z633" i="1"/>
  <c r="Y634" i="1"/>
  <c r="Z634" i="1"/>
  <c r="Y635" i="1"/>
  <c r="Z635" i="1"/>
  <c r="Y636" i="1"/>
  <c r="Z636" i="1"/>
  <c r="Y637" i="1"/>
  <c r="Z637" i="1"/>
  <c r="Y638" i="1"/>
  <c r="Z638" i="1"/>
  <c r="Y639" i="1"/>
  <c r="Z639" i="1"/>
  <c r="Y640" i="1"/>
  <c r="Z640" i="1"/>
  <c r="Y641" i="1"/>
  <c r="Z641" i="1"/>
  <c r="Y642" i="1"/>
  <c r="Z642" i="1"/>
  <c r="Y643" i="1"/>
  <c r="Z643" i="1"/>
  <c r="Y644" i="1"/>
  <c r="Z644" i="1"/>
  <c r="Y645" i="1"/>
  <c r="Z645" i="1"/>
  <c r="Y646" i="1"/>
  <c r="Z646" i="1"/>
  <c r="Y647" i="1"/>
  <c r="Z647" i="1"/>
  <c r="Y648" i="1"/>
  <c r="Z648" i="1"/>
  <c r="Y649" i="1"/>
  <c r="Z649" i="1"/>
  <c r="Y650" i="1"/>
  <c r="Z650" i="1"/>
  <c r="Y651" i="1"/>
  <c r="Z651" i="1"/>
  <c r="Y652" i="1"/>
  <c r="Z652" i="1"/>
  <c r="Y653" i="1"/>
  <c r="Z653" i="1"/>
  <c r="Y654" i="1"/>
  <c r="Z654" i="1"/>
  <c r="Y655" i="1"/>
  <c r="Z655" i="1"/>
  <c r="Y656" i="1"/>
  <c r="Z656" i="1"/>
  <c r="Y657" i="1"/>
  <c r="Z657" i="1"/>
  <c r="Y658" i="1"/>
  <c r="Z658" i="1"/>
  <c r="Y659" i="1"/>
  <c r="Z659" i="1"/>
  <c r="Y660" i="1"/>
  <c r="Z660" i="1"/>
  <c r="Y661" i="1"/>
  <c r="Z661" i="1"/>
  <c r="Y662" i="1"/>
  <c r="Z662" i="1"/>
  <c r="Y663" i="1"/>
  <c r="Z663" i="1"/>
  <c r="Y664" i="1"/>
  <c r="Z664" i="1"/>
  <c r="Y665" i="1"/>
  <c r="Z665" i="1"/>
  <c r="Y666" i="1"/>
  <c r="Z666" i="1"/>
  <c r="Y667" i="1"/>
  <c r="Z667" i="1"/>
  <c r="Y668" i="1"/>
  <c r="Z668" i="1"/>
  <c r="Y669" i="1"/>
  <c r="Z669" i="1"/>
  <c r="Y670" i="1"/>
  <c r="Z670" i="1"/>
  <c r="Y671" i="1"/>
  <c r="Z671" i="1"/>
  <c r="Y672" i="1"/>
  <c r="Z672" i="1"/>
  <c r="Y673" i="1"/>
  <c r="Z673" i="1"/>
  <c r="Y674" i="1"/>
  <c r="Z674" i="1"/>
  <c r="Y675" i="1"/>
  <c r="Z675" i="1"/>
  <c r="Y676" i="1"/>
  <c r="Z676" i="1"/>
  <c r="Y677" i="1"/>
  <c r="Z677" i="1"/>
  <c r="Y678" i="1"/>
  <c r="Z678" i="1"/>
  <c r="Y679" i="1"/>
  <c r="Z679" i="1"/>
  <c r="Y680" i="1"/>
  <c r="Z680" i="1"/>
  <c r="Y681" i="1"/>
  <c r="Z681" i="1"/>
  <c r="Y682" i="1"/>
  <c r="Z682" i="1"/>
  <c r="Y683" i="1"/>
  <c r="Z683" i="1"/>
  <c r="Y684" i="1"/>
  <c r="Z684" i="1"/>
  <c r="Y685" i="1"/>
  <c r="Z685" i="1"/>
  <c r="Y686" i="1"/>
  <c r="Z686" i="1"/>
  <c r="Y687" i="1"/>
  <c r="Z687" i="1"/>
  <c r="Y688" i="1"/>
  <c r="Z688" i="1"/>
  <c r="Y689" i="1"/>
  <c r="Z689" i="1"/>
  <c r="Y690" i="1"/>
  <c r="Z690" i="1"/>
  <c r="Y691" i="1"/>
  <c r="Z691" i="1"/>
  <c r="Y692" i="1"/>
  <c r="Z692" i="1"/>
  <c r="Y693" i="1"/>
  <c r="Z693" i="1"/>
  <c r="Y694" i="1"/>
  <c r="Z694" i="1"/>
  <c r="Y695" i="1"/>
  <c r="Z695" i="1"/>
  <c r="Y696" i="1"/>
  <c r="Z696" i="1"/>
  <c r="Y697" i="1"/>
  <c r="Z697" i="1"/>
  <c r="Y698" i="1"/>
  <c r="Z698" i="1"/>
  <c r="Y699" i="1"/>
  <c r="Z699" i="1"/>
  <c r="Y700" i="1"/>
  <c r="Z700" i="1"/>
  <c r="Y701" i="1"/>
  <c r="Z701" i="1"/>
  <c r="Y702" i="1"/>
  <c r="Z702" i="1"/>
  <c r="Y703" i="1"/>
  <c r="Z703" i="1"/>
  <c r="Y704" i="1"/>
  <c r="Z704" i="1"/>
  <c r="Y705" i="1"/>
  <c r="Z705" i="1"/>
  <c r="Y706" i="1"/>
  <c r="Z706" i="1"/>
  <c r="Y707" i="1"/>
  <c r="Z707" i="1"/>
  <c r="Y708" i="1"/>
  <c r="Z708" i="1"/>
  <c r="Y709" i="1"/>
  <c r="Z709" i="1"/>
  <c r="Y710" i="1"/>
  <c r="Z710" i="1"/>
  <c r="Y711" i="1"/>
  <c r="Z711" i="1"/>
  <c r="Y712" i="1"/>
  <c r="Z712" i="1"/>
  <c r="Y713" i="1"/>
  <c r="Z713" i="1"/>
  <c r="Y714" i="1"/>
  <c r="Z714" i="1"/>
  <c r="Y715" i="1"/>
  <c r="Z715" i="1"/>
  <c r="Y716" i="1"/>
  <c r="Z716" i="1"/>
  <c r="Y717" i="1"/>
  <c r="Z717" i="1"/>
  <c r="Y718" i="1"/>
  <c r="Z718" i="1"/>
  <c r="Y719" i="1"/>
  <c r="Z719" i="1"/>
  <c r="Y720" i="1"/>
  <c r="Z720" i="1"/>
  <c r="Y721" i="1"/>
  <c r="Z721" i="1"/>
  <c r="Y722" i="1"/>
  <c r="Z722" i="1"/>
  <c r="Y723" i="1"/>
  <c r="Z723" i="1"/>
  <c r="Y724" i="1"/>
  <c r="Z724" i="1"/>
  <c r="Y725" i="1"/>
  <c r="Z725" i="1"/>
  <c r="Y726" i="1"/>
  <c r="Z726" i="1"/>
  <c r="Y727" i="1"/>
  <c r="Z727" i="1"/>
  <c r="Y728" i="1"/>
  <c r="Z728" i="1"/>
  <c r="Y729" i="1"/>
  <c r="Z729" i="1"/>
  <c r="Y730" i="1"/>
  <c r="Z730" i="1"/>
  <c r="Y731" i="1"/>
  <c r="Z731" i="1"/>
  <c r="Y732" i="1"/>
  <c r="Z732" i="1"/>
  <c r="Y733" i="1"/>
  <c r="Z733" i="1"/>
  <c r="Y734" i="1"/>
  <c r="Z734" i="1"/>
  <c r="Y735" i="1"/>
  <c r="Z735" i="1"/>
  <c r="Y736" i="1"/>
  <c r="Z736" i="1"/>
  <c r="Y737" i="1"/>
  <c r="Z737" i="1"/>
  <c r="Y738" i="1"/>
  <c r="Z738" i="1"/>
  <c r="Y739" i="1"/>
  <c r="Z739" i="1"/>
  <c r="Y740" i="1"/>
  <c r="Z740" i="1"/>
  <c r="Y741" i="1"/>
  <c r="Z741" i="1"/>
  <c r="Y742" i="1"/>
  <c r="Z742" i="1"/>
  <c r="Y743" i="1"/>
  <c r="Z743" i="1"/>
  <c r="Y744" i="1"/>
  <c r="Z744" i="1"/>
  <c r="Y745" i="1"/>
  <c r="Z745" i="1"/>
  <c r="Y746" i="1"/>
  <c r="Z746" i="1"/>
  <c r="Y747" i="1"/>
  <c r="Z747" i="1"/>
  <c r="Y748" i="1"/>
  <c r="Z748" i="1"/>
  <c r="Y749" i="1"/>
  <c r="Z749" i="1"/>
  <c r="Y750" i="1"/>
  <c r="Z750" i="1"/>
  <c r="Y751" i="1"/>
  <c r="Z751" i="1"/>
  <c r="Y752" i="1"/>
  <c r="Z752" i="1"/>
  <c r="Y753" i="1"/>
  <c r="Z753" i="1"/>
  <c r="Y754" i="1"/>
  <c r="Z754" i="1"/>
  <c r="Y755" i="1"/>
  <c r="Z755" i="1"/>
  <c r="Y756" i="1"/>
  <c r="Z756" i="1"/>
  <c r="Y757" i="1"/>
  <c r="Z757" i="1"/>
  <c r="Y758" i="1"/>
  <c r="Z758" i="1"/>
  <c r="Y759" i="1"/>
  <c r="Z759" i="1"/>
  <c r="Y760" i="1"/>
  <c r="Z760" i="1"/>
  <c r="Y761" i="1"/>
  <c r="Z761" i="1"/>
  <c r="Y762" i="1"/>
  <c r="Z762" i="1"/>
  <c r="Y763" i="1"/>
  <c r="Z763" i="1"/>
  <c r="Y764" i="1"/>
  <c r="Z764" i="1"/>
  <c r="Y765" i="1"/>
  <c r="Z765" i="1"/>
  <c r="Y766" i="1"/>
  <c r="Z766" i="1"/>
  <c r="Y767" i="1"/>
  <c r="Z767" i="1"/>
  <c r="Y768" i="1"/>
  <c r="Z768" i="1"/>
  <c r="Y769" i="1"/>
  <c r="Z769" i="1"/>
  <c r="Y770" i="1"/>
  <c r="Z770" i="1"/>
  <c r="Y771" i="1"/>
  <c r="Z771" i="1"/>
  <c r="Y772" i="1"/>
  <c r="Z772" i="1"/>
  <c r="Y773" i="1"/>
  <c r="Z773" i="1"/>
  <c r="Y774" i="1"/>
  <c r="Z774" i="1"/>
  <c r="Y775" i="1"/>
  <c r="Z775" i="1"/>
  <c r="Y776" i="1"/>
  <c r="Z776" i="1"/>
  <c r="Y777" i="1"/>
  <c r="Z777" i="1"/>
  <c r="Y778" i="1"/>
  <c r="Z778" i="1"/>
  <c r="Y779" i="1"/>
  <c r="Z779" i="1"/>
  <c r="Y780" i="1"/>
  <c r="Z780" i="1"/>
  <c r="Y781" i="1"/>
  <c r="Z781" i="1"/>
  <c r="Y782" i="1"/>
  <c r="Z782" i="1"/>
  <c r="Y783" i="1"/>
  <c r="Z783" i="1"/>
  <c r="Y784" i="1"/>
  <c r="Z784" i="1"/>
  <c r="Y785" i="1"/>
  <c r="Z785" i="1"/>
  <c r="Y786" i="1"/>
  <c r="Z786" i="1"/>
  <c r="Y787" i="1"/>
  <c r="Z787" i="1"/>
  <c r="Y788" i="1"/>
  <c r="Z788" i="1"/>
  <c r="Y789" i="1"/>
  <c r="Z789" i="1"/>
  <c r="Y790" i="1"/>
  <c r="Z790" i="1"/>
  <c r="Y791" i="1"/>
  <c r="Z791" i="1"/>
  <c r="Y792" i="1"/>
  <c r="Z792" i="1"/>
  <c r="Y793" i="1"/>
  <c r="Z793" i="1"/>
  <c r="Y794" i="1"/>
  <c r="Z794" i="1"/>
  <c r="Y795" i="1"/>
  <c r="Z795" i="1"/>
  <c r="Y796" i="1"/>
  <c r="Z796" i="1"/>
  <c r="Y797" i="1"/>
  <c r="Z797" i="1"/>
  <c r="Y798" i="1"/>
  <c r="Z798" i="1"/>
  <c r="Y799" i="1"/>
  <c r="Z799" i="1"/>
  <c r="Y800" i="1"/>
  <c r="Z800" i="1"/>
  <c r="Y801" i="1"/>
  <c r="Z801" i="1"/>
  <c r="Y802" i="1"/>
  <c r="Z802" i="1"/>
  <c r="Y803" i="1"/>
  <c r="Z803" i="1"/>
  <c r="Y804" i="1"/>
  <c r="Z804" i="1"/>
  <c r="Y805" i="1"/>
  <c r="Z805" i="1"/>
  <c r="Y806" i="1"/>
  <c r="Z806" i="1"/>
  <c r="Y807" i="1"/>
  <c r="Z807" i="1"/>
  <c r="Y808" i="1"/>
  <c r="Z808" i="1"/>
  <c r="Y809" i="1"/>
  <c r="Z809" i="1"/>
  <c r="Y810" i="1"/>
  <c r="Z810" i="1"/>
  <c r="Y811" i="1"/>
  <c r="Z811" i="1"/>
  <c r="Y812" i="1"/>
  <c r="Z812" i="1"/>
  <c r="Y813" i="1"/>
  <c r="Z813" i="1"/>
  <c r="Y814" i="1"/>
  <c r="Z814" i="1"/>
  <c r="Y815" i="1"/>
  <c r="Z815" i="1"/>
  <c r="Y816" i="1"/>
  <c r="Z816" i="1"/>
  <c r="Y817" i="1"/>
  <c r="Z817" i="1"/>
  <c r="Y818" i="1"/>
  <c r="Z818" i="1"/>
  <c r="Y819" i="1"/>
  <c r="Z819" i="1"/>
  <c r="Y820" i="1"/>
  <c r="Z820" i="1"/>
  <c r="Y821" i="1"/>
  <c r="Z821" i="1"/>
  <c r="Y822" i="1"/>
  <c r="Z822" i="1"/>
  <c r="Y823" i="1"/>
  <c r="Z823" i="1"/>
  <c r="Y824" i="1"/>
  <c r="Z824" i="1"/>
  <c r="Y825" i="1"/>
  <c r="Z825" i="1"/>
  <c r="Y826" i="1"/>
  <c r="Z826" i="1"/>
  <c r="Y827" i="1"/>
  <c r="Z827" i="1"/>
  <c r="Y828" i="1"/>
  <c r="Z828" i="1"/>
  <c r="Y829" i="1"/>
  <c r="Z829" i="1"/>
  <c r="Y830" i="1"/>
  <c r="Z830" i="1"/>
  <c r="Y831" i="1"/>
  <c r="Z831" i="1"/>
  <c r="Y832" i="1"/>
  <c r="Z832" i="1"/>
  <c r="Y833" i="1"/>
  <c r="Z833" i="1"/>
  <c r="Y834" i="1"/>
  <c r="Z834" i="1"/>
  <c r="Y835" i="1"/>
  <c r="Z835" i="1"/>
  <c r="Y836" i="1"/>
  <c r="Z836" i="1"/>
  <c r="Y837" i="1"/>
  <c r="Z837" i="1"/>
  <c r="Y838" i="1"/>
  <c r="Z838" i="1"/>
  <c r="Y839" i="1"/>
  <c r="Z839" i="1"/>
  <c r="Y840" i="1"/>
  <c r="Z840" i="1"/>
  <c r="Y841" i="1"/>
  <c r="Z841" i="1"/>
  <c r="Y842" i="1"/>
  <c r="Z842" i="1"/>
  <c r="Y843" i="1"/>
  <c r="Z843" i="1"/>
  <c r="Y844" i="1"/>
  <c r="Z844" i="1"/>
  <c r="Y845" i="1"/>
  <c r="Z845" i="1"/>
  <c r="Y846" i="1"/>
  <c r="Z846" i="1"/>
  <c r="Y847" i="1"/>
  <c r="Z847" i="1"/>
  <c r="Y848" i="1"/>
  <c r="Z848" i="1"/>
  <c r="Y849" i="1"/>
  <c r="Z849" i="1"/>
  <c r="Y850" i="1"/>
  <c r="Z850" i="1"/>
  <c r="Y851" i="1"/>
  <c r="Z851" i="1"/>
  <c r="Y852" i="1"/>
  <c r="Z852" i="1"/>
  <c r="Y853" i="1"/>
  <c r="Z853" i="1"/>
  <c r="Y854" i="1"/>
  <c r="Z854" i="1"/>
  <c r="Y855" i="1"/>
  <c r="Z855" i="1"/>
  <c r="Y856" i="1"/>
  <c r="Z856" i="1"/>
  <c r="Y857" i="1"/>
  <c r="Z857" i="1"/>
  <c r="Y858" i="1"/>
  <c r="Z858" i="1"/>
  <c r="Y859" i="1"/>
  <c r="Z859" i="1"/>
  <c r="Y860" i="1"/>
  <c r="Z860" i="1"/>
  <c r="Y861" i="1"/>
  <c r="Z861" i="1"/>
  <c r="Y862" i="1"/>
  <c r="Z862" i="1"/>
  <c r="Y863" i="1"/>
  <c r="Z863" i="1"/>
  <c r="Y864" i="1"/>
  <c r="Z864" i="1"/>
  <c r="Y865" i="1"/>
  <c r="Z865" i="1"/>
  <c r="Y866" i="1"/>
  <c r="Z866" i="1"/>
  <c r="Y867" i="1"/>
  <c r="Z867" i="1"/>
  <c r="Y868" i="1"/>
  <c r="Z868" i="1"/>
  <c r="Y869" i="1"/>
  <c r="Z869" i="1"/>
  <c r="Y870" i="1"/>
  <c r="Z870" i="1"/>
  <c r="Y871" i="1"/>
  <c r="Z871" i="1"/>
  <c r="Y872" i="1"/>
  <c r="Z872" i="1"/>
  <c r="Y873" i="1"/>
  <c r="Z873" i="1"/>
  <c r="Y874" i="1"/>
  <c r="Z874" i="1"/>
  <c r="Y875" i="1"/>
  <c r="Z875" i="1"/>
  <c r="Y876" i="1"/>
  <c r="Z876" i="1"/>
  <c r="Y877" i="1"/>
  <c r="Z877" i="1"/>
  <c r="Y878" i="1"/>
  <c r="Z878" i="1"/>
  <c r="Y879" i="1"/>
  <c r="Z879" i="1"/>
  <c r="Y880" i="1"/>
  <c r="Z880" i="1"/>
  <c r="Y881" i="1"/>
  <c r="Z881" i="1"/>
  <c r="Y882" i="1"/>
  <c r="Z882" i="1"/>
  <c r="Y883" i="1"/>
  <c r="Z883" i="1"/>
  <c r="Y884" i="1"/>
  <c r="Z884" i="1"/>
  <c r="Y885" i="1"/>
  <c r="Z885" i="1"/>
  <c r="Y886" i="1"/>
  <c r="Z886" i="1"/>
  <c r="Y887" i="1"/>
  <c r="Z887" i="1"/>
  <c r="Y888" i="1"/>
  <c r="Z888" i="1"/>
  <c r="Y889" i="1"/>
  <c r="Z889" i="1"/>
  <c r="Y890" i="1"/>
  <c r="Z890" i="1"/>
  <c r="Y891" i="1"/>
  <c r="Z891" i="1"/>
  <c r="Y892" i="1"/>
  <c r="Z892" i="1"/>
  <c r="Y893" i="1"/>
  <c r="Z893" i="1"/>
  <c r="Y894" i="1"/>
  <c r="Z894" i="1"/>
  <c r="Y895" i="1"/>
  <c r="Z895" i="1"/>
  <c r="Y896" i="1"/>
  <c r="Z896" i="1"/>
  <c r="Y897" i="1"/>
  <c r="Z897" i="1"/>
  <c r="Y898" i="1"/>
  <c r="Z898" i="1"/>
  <c r="Y899" i="1"/>
  <c r="Z899" i="1"/>
  <c r="Y900" i="1"/>
  <c r="Z900" i="1"/>
  <c r="Y901" i="1"/>
  <c r="Z901" i="1"/>
  <c r="Y902" i="1"/>
  <c r="Z902" i="1"/>
  <c r="Y903" i="1"/>
  <c r="Z903" i="1"/>
  <c r="Y904" i="1"/>
  <c r="Z904" i="1"/>
  <c r="Y905" i="1"/>
  <c r="Z905" i="1"/>
  <c r="Y906" i="1"/>
  <c r="Z906" i="1"/>
  <c r="Y907" i="1"/>
  <c r="Z907" i="1"/>
  <c r="Y908" i="1"/>
  <c r="Z908" i="1"/>
  <c r="Y909" i="1"/>
  <c r="Z909" i="1"/>
  <c r="Y910" i="1"/>
  <c r="Z910" i="1"/>
  <c r="Y911" i="1"/>
  <c r="Z911" i="1"/>
  <c r="Y912" i="1"/>
  <c r="Z912" i="1"/>
  <c r="Y913" i="1"/>
  <c r="Z913" i="1"/>
  <c r="Y914" i="1"/>
  <c r="Z914" i="1"/>
  <c r="Y915" i="1"/>
  <c r="Z915" i="1"/>
  <c r="Y916" i="1"/>
  <c r="Z916" i="1"/>
  <c r="Y917" i="1"/>
  <c r="Z917" i="1"/>
  <c r="Y918" i="1"/>
  <c r="Z918" i="1"/>
  <c r="Y919" i="1"/>
  <c r="Z919" i="1"/>
  <c r="Y920" i="1"/>
  <c r="Z920" i="1"/>
  <c r="Y921" i="1"/>
  <c r="Z921" i="1"/>
  <c r="Y922" i="1"/>
  <c r="Z922" i="1"/>
  <c r="Y923" i="1"/>
  <c r="Z923" i="1"/>
  <c r="Y924" i="1"/>
  <c r="Z924" i="1"/>
  <c r="Y925" i="1"/>
  <c r="Z925" i="1"/>
  <c r="Y926" i="1"/>
  <c r="Z926" i="1"/>
  <c r="Y927" i="1"/>
  <c r="Z927" i="1"/>
  <c r="Y928" i="1"/>
  <c r="Z928" i="1"/>
  <c r="Y929" i="1"/>
  <c r="Z929" i="1"/>
  <c r="Y930" i="1"/>
  <c r="Z930" i="1"/>
  <c r="Y931" i="1"/>
  <c r="Z931" i="1"/>
  <c r="Y932" i="1"/>
  <c r="Z932" i="1"/>
  <c r="Y933" i="1"/>
  <c r="Z933" i="1"/>
  <c r="Y934" i="1"/>
  <c r="Z934" i="1"/>
  <c r="Y935" i="1"/>
  <c r="Z935" i="1"/>
  <c r="Y936" i="1"/>
  <c r="Z936" i="1"/>
  <c r="Y937" i="1"/>
  <c r="Z937" i="1"/>
  <c r="Y938" i="1"/>
  <c r="Z938" i="1"/>
  <c r="Y939" i="1"/>
  <c r="Z939" i="1"/>
  <c r="Y940" i="1"/>
  <c r="Z940" i="1"/>
  <c r="Y941" i="1"/>
  <c r="Z941" i="1"/>
  <c r="Y942" i="1"/>
  <c r="Z942" i="1"/>
  <c r="Y943" i="1"/>
  <c r="Z943" i="1"/>
  <c r="Y944" i="1"/>
  <c r="Z944" i="1"/>
  <c r="Y945" i="1"/>
  <c r="Z945" i="1"/>
  <c r="Y946" i="1"/>
  <c r="Z946" i="1"/>
  <c r="Y947" i="1"/>
  <c r="Z947" i="1"/>
  <c r="Y948" i="1"/>
  <c r="Z948" i="1"/>
  <c r="Y949" i="1"/>
  <c r="Z949" i="1"/>
  <c r="Y950" i="1"/>
  <c r="Z950" i="1"/>
  <c r="Y951" i="1"/>
  <c r="Z951" i="1"/>
  <c r="Y952" i="1"/>
  <c r="Z952" i="1"/>
  <c r="Y953" i="1"/>
  <c r="Z953" i="1"/>
  <c r="Y954" i="1"/>
  <c r="Z954" i="1"/>
  <c r="Y955" i="1"/>
  <c r="Z955" i="1"/>
  <c r="Y956" i="1"/>
  <c r="Z956" i="1"/>
  <c r="Y957" i="1"/>
  <c r="Z957" i="1"/>
  <c r="Y958" i="1"/>
  <c r="Z958" i="1"/>
  <c r="Y959" i="1"/>
  <c r="Z959" i="1"/>
  <c r="Y960" i="1"/>
  <c r="Z960" i="1"/>
  <c r="Y961" i="1"/>
  <c r="Z961" i="1"/>
  <c r="Y962" i="1"/>
  <c r="Z962" i="1"/>
  <c r="Y963" i="1"/>
  <c r="Z963" i="1"/>
  <c r="Y964" i="1"/>
  <c r="Z964" i="1"/>
  <c r="Y965" i="1"/>
  <c r="Z965" i="1"/>
  <c r="Y966" i="1"/>
  <c r="Z966" i="1"/>
  <c r="Y967" i="1"/>
  <c r="Z967" i="1"/>
  <c r="Y968" i="1"/>
  <c r="Z968" i="1"/>
  <c r="Y969" i="1"/>
  <c r="Z969" i="1"/>
  <c r="Y970" i="1"/>
  <c r="Z970" i="1"/>
  <c r="Y971" i="1"/>
  <c r="Z971" i="1"/>
  <c r="Y972" i="1"/>
  <c r="Z972" i="1"/>
  <c r="Y973" i="1"/>
  <c r="Z973" i="1"/>
  <c r="Y974" i="1"/>
  <c r="Z974" i="1"/>
  <c r="Y975" i="1"/>
  <c r="Z975" i="1"/>
  <c r="Y976" i="1"/>
  <c r="Z976" i="1"/>
  <c r="Y977" i="1"/>
  <c r="Z977" i="1"/>
  <c r="Y978" i="1"/>
  <c r="Z978" i="1"/>
  <c r="Y979" i="1"/>
  <c r="Z979" i="1"/>
  <c r="Y980" i="1"/>
  <c r="Z980" i="1"/>
  <c r="Y981" i="1"/>
  <c r="Z981" i="1"/>
  <c r="Y982" i="1"/>
  <c r="Z982" i="1"/>
  <c r="Y983" i="1"/>
  <c r="Z983" i="1"/>
  <c r="Y984" i="1"/>
  <c r="Z984" i="1"/>
  <c r="Y985" i="1"/>
  <c r="Z985" i="1"/>
  <c r="Y986" i="1"/>
  <c r="Z986" i="1"/>
  <c r="Y987" i="1"/>
  <c r="Z987" i="1"/>
  <c r="Y988" i="1"/>
  <c r="Z988" i="1"/>
  <c r="Y989" i="1"/>
  <c r="Z989" i="1"/>
  <c r="Y990" i="1"/>
  <c r="Z990" i="1"/>
  <c r="Y991" i="1"/>
  <c r="Z991" i="1"/>
  <c r="Y992" i="1"/>
  <c r="Z992" i="1"/>
  <c r="Y993" i="1"/>
  <c r="Z993" i="1"/>
  <c r="Y994" i="1"/>
  <c r="Z994" i="1"/>
  <c r="Y995" i="1"/>
  <c r="Z995" i="1"/>
  <c r="Y996" i="1"/>
  <c r="Z996" i="1"/>
  <c r="Y997" i="1"/>
  <c r="Z997" i="1"/>
  <c r="Y998" i="1"/>
  <c r="Z998" i="1"/>
  <c r="Y999" i="1"/>
  <c r="Z999" i="1"/>
  <c r="Y1000" i="1"/>
  <c r="Z1000" i="1"/>
  <c r="Y1001" i="1"/>
  <c r="Z1001" i="1"/>
  <c r="Y1002" i="1"/>
  <c r="Z1002" i="1"/>
  <c r="Y1003" i="1"/>
  <c r="Z1003" i="1"/>
  <c r="Y1004" i="1"/>
  <c r="Z1004" i="1"/>
  <c r="Y1005" i="1"/>
  <c r="Z1005" i="1"/>
  <c r="Y1006" i="1"/>
  <c r="Z1006" i="1"/>
  <c r="Y1007" i="1"/>
  <c r="Z1007" i="1"/>
  <c r="Y1008" i="1"/>
  <c r="Z1008" i="1"/>
  <c r="Y1009" i="1"/>
  <c r="Z1009" i="1"/>
  <c r="Y1010" i="1"/>
  <c r="Z1010" i="1"/>
  <c r="Y1011" i="1"/>
  <c r="Z1011" i="1"/>
  <c r="Y1012" i="1"/>
  <c r="Z1012" i="1"/>
  <c r="Y1013" i="1"/>
  <c r="Z1013" i="1"/>
  <c r="Y1014" i="1"/>
  <c r="Z1014" i="1"/>
  <c r="Y1015" i="1"/>
  <c r="Z1015" i="1"/>
  <c r="Y1016" i="1"/>
  <c r="Z1016" i="1"/>
  <c r="Y1017" i="1"/>
  <c r="Z1017" i="1"/>
  <c r="Y1018" i="1"/>
  <c r="Z1018" i="1"/>
  <c r="Y1019" i="1"/>
  <c r="Z1019" i="1"/>
  <c r="Y1020" i="1"/>
  <c r="Z1020" i="1"/>
  <c r="Y1021" i="1"/>
  <c r="Z1021" i="1"/>
  <c r="Y1022" i="1"/>
  <c r="Z1022" i="1"/>
  <c r="Y1023" i="1"/>
  <c r="Z1023" i="1"/>
  <c r="Y1024" i="1"/>
  <c r="Z1024" i="1"/>
  <c r="Y1025" i="1"/>
  <c r="Z1025" i="1"/>
  <c r="Y1026" i="1"/>
  <c r="Z1026" i="1"/>
  <c r="Y1027" i="1"/>
  <c r="Z1027" i="1"/>
  <c r="Y1028" i="1"/>
  <c r="Z1028" i="1"/>
  <c r="Y1029" i="1"/>
  <c r="Z1029" i="1"/>
  <c r="Y1030" i="1"/>
  <c r="Z1030" i="1"/>
  <c r="Y1031" i="1"/>
  <c r="Z1031" i="1"/>
  <c r="Y1032" i="1"/>
  <c r="Z1032" i="1"/>
  <c r="Y1033" i="1"/>
  <c r="Z1033" i="1"/>
  <c r="Y1034" i="1"/>
  <c r="Z1034" i="1"/>
  <c r="Y1035" i="1"/>
  <c r="Z1035" i="1"/>
  <c r="Y1036" i="1"/>
  <c r="Z1036" i="1"/>
  <c r="Y1037" i="1"/>
  <c r="Z1037" i="1"/>
  <c r="Y1038" i="1"/>
  <c r="Z1038" i="1"/>
  <c r="Y1039" i="1"/>
  <c r="Z1039" i="1"/>
  <c r="Y1040" i="1"/>
  <c r="Z1040" i="1"/>
  <c r="Y1041" i="1"/>
  <c r="Z1041" i="1"/>
  <c r="Y1042" i="1"/>
  <c r="Z1042" i="1"/>
  <c r="Y1043" i="1"/>
  <c r="Z1043" i="1"/>
  <c r="Y1044" i="1"/>
  <c r="Z1044" i="1"/>
  <c r="Y1045" i="1"/>
  <c r="Z1045" i="1"/>
  <c r="Y1046" i="1"/>
  <c r="Z1046" i="1"/>
  <c r="Y1047" i="1"/>
  <c r="Z1047" i="1"/>
  <c r="Y1048" i="1"/>
  <c r="Z1048" i="1"/>
  <c r="Y1049" i="1"/>
  <c r="Z1049" i="1"/>
  <c r="Y1050" i="1"/>
  <c r="Z1050" i="1"/>
  <c r="Y1051" i="1"/>
  <c r="Z1051" i="1"/>
  <c r="Y1052" i="1"/>
  <c r="Z1052" i="1"/>
  <c r="Y1053" i="1"/>
  <c r="Z1053" i="1"/>
  <c r="Y1054" i="1"/>
  <c r="Z1054" i="1"/>
  <c r="Y1055" i="1"/>
  <c r="Z1055" i="1"/>
  <c r="Y1056" i="1"/>
  <c r="Z1056" i="1"/>
  <c r="Y1057" i="1"/>
  <c r="Z1057" i="1"/>
  <c r="Y1058" i="1"/>
  <c r="Z1058" i="1"/>
  <c r="Y1059" i="1"/>
  <c r="Z1059" i="1"/>
  <c r="Y1060" i="1"/>
  <c r="Z1060" i="1"/>
  <c r="Y1061" i="1"/>
  <c r="Z1061" i="1"/>
  <c r="Y1062" i="1"/>
  <c r="Z1062" i="1"/>
  <c r="Y1063" i="1"/>
  <c r="Z1063" i="1"/>
  <c r="Y1064" i="1"/>
  <c r="Z1064" i="1"/>
  <c r="Y1065" i="1"/>
  <c r="Z1065" i="1"/>
  <c r="Y1066" i="1"/>
  <c r="Z1066" i="1"/>
  <c r="Y1067" i="1"/>
  <c r="Z1067" i="1"/>
  <c r="Y1068" i="1"/>
  <c r="Z1068" i="1"/>
  <c r="Y1069" i="1"/>
  <c r="Z1069" i="1"/>
  <c r="Y1070" i="1"/>
  <c r="Z1070" i="1"/>
  <c r="Y1071" i="1"/>
  <c r="Z1071" i="1"/>
  <c r="Y1072" i="1"/>
  <c r="Z1072" i="1"/>
  <c r="Y1073" i="1"/>
  <c r="Z1073" i="1"/>
  <c r="Y1074" i="1"/>
  <c r="Z1074" i="1"/>
  <c r="Y1075" i="1"/>
  <c r="Z1075" i="1"/>
  <c r="Y1076" i="1"/>
  <c r="Z1076" i="1"/>
  <c r="Y1077" i="1"/>
  <c r="Z1077" i="1"/>
  <c r="Y1078" i="1"/>
  <c r="Z1078" i="1"/>
  <c r="Y1079" i="1"/>
  <c r="Z1079" i="1"/>
  <c r="Y1080" i="1"/>
  <c r="Z1080" i="1"/>
  <c r="Y1081" i="1"/>
  <c r="Z1081" i="1"/>
  <c r="Y1082" i="1"/>
  <c r="Z1082" i="1"/>
  <c r="Y1083" i="1"/>
  <c r="Z1083" i="1"/>
  <c r="Y1084" i="1"/>
  <c r="Z1084" i="1"/>
  <c r="Y1085" i="1"/>
  <c r="Z1085" i="1"/>
  <c r="Y1086" i="1"/>
  <c r="Z1086" i="1"/>
  <c r="Y1087" i="1"/>
  <c r="Z1087" i="1"/>
  <c r="Y1088" i="1"/>
  <c r="Z1088" i="1"/>
  <c r="Y1089" i="1"/>
  <c r="Z1089" i="1"/>
  <c r="Y1090" i="1"/>
  <c r="Z1090" i="1"/>
  <c r="Y1091" i="1"/>
  <c r="Z1091" i="1"/>
  <c r="Y1092" i="1"/>
  <c r="Z1092" i="1"/>
  <c r="Y1093" i="1"/>
  <c r="Z1093" i="1"/>
  <c r="Y1094" i="1"/>
  <c r="Z1094" i="1"/>
  <c r="Y1095" i="1"/>
  <c r="Z1095" i="1"/>
  <c r="Y1096" i="1"/>
  <c r="Z1096" i="1"/>
  <c r="Y1097" i="1"/>
  <c r="Z1097" i="1"/>
  <c r="Y1098" i="1"/>
  <c r="Z1098" i="1"/>
  <c r="Y1099" i="1"/>
  <c r="Z1099" i="1"/>
  <c r="Y1100" i="1"/>
  <c r="Z1100" i="1"/>
  <c r="Y1101" i="1"/>
  <c r="Z1101" i="1"/>
  <c r="Y1102" i="1"/>
  <c r="Z1102" i="1"/>
  <c r="Y1103" i="1"/>
  <c r="Z1103" i="1"/>
  <c r="Y1104" i="1"/>
  <c r="Z1104" i="1"/>
  <c r="Y1105" i="1"/>
  <c r="Z1105" i="1"/>
  <c r="Y1106" i="1"/>
  <c r="Z1106" i="1"/>
  <c r="Y1107" i="1"/>
  <c r="Z1107" i="1"/>
  <c r="Y1108" i="1"/>
  <c r="Z1108" i="1"/>
  <c r="Y1109" i="1"/>
  <c r="Z1109" i="1"/>
  <c r="Y1110" i="1"/>
  <c r="Z1110" i="1"/>
  <c r="Y1111" i="1"/>
  <c r="Z1111" i="1"/>
  <c r="Y1112" i="1"/>
  <c r="Z1112" i="1"/>
  <c r="Y1113" i="1"/>
  <c r="Z1113" i="1"/>
  <c r="Y1114" i="1"/>
  <c r="Z1114" i="1"/>
  <c r="Y1115" i="1"/>
  <c r="Z1115" i="1"/>
  <c r="Y1116" i="1"/>
  <c r="Z1116" i="1"/>
  <c r="Y1117" i="1"/>
  <c r="Z1117" i="1"/>
  <c r="Y1118" i="1"/>
  <c r="Z1118" i="1"/>
  <c r="Y1119" i="1"/>
  <c r="Z1119" i="1"/>
  <c r="Y1120" i="1"/>
  <c r="Z1120" i="1"/>
  <c r="Y1121" i="1"/>
  <c r="Z1121" i="1"/>
  <c r="Y1122" i="1"/>
  <c r="Z1122" i="1"/>
  <c r="Y1123" i="1"/>
  <c r="Z1123" i="1"/>
  <c r="Y1124" i="1"/>
  <c r="Z1124" i="1"/>
  <c r="Y1125" i="1"/>
  <c r="Z1125" i="1"/>
  <c r="Y1126" i="1"/>
  <c r="Z1126" i="1"/>
  <c r="Y1127" i="1"/>
  <c r="Z1127" i="1"/>
  <c r="Y1128" i="1"/>
  <c r="Z1128" i="1"/>
  <c r="Y1129" i="1"/>
  <c r="Z1129" i="1"/>
  <c r="Y1130" i="1"/>
  <c r="Z1130" i="1"/>
  <c r="Y1131" i="1"/>
  <c r="Z1131" i="1"/>
  <c r="Y1132" i="1"/>
  <c r="Z1132" i="1"/>
  <c r="Y1133" i="1"/>
  <c r="Z1133" i="1"/>
  <c r="Y1134" i="1"/>
  <c r="Z1134" i="1"/>
  <c r="Y1135" i="1"/>
  <c r="Z1135" i="1"/>
  <c r="Y1136" i="1"/>
  <c r="Z1136" i="1"/>
  <c r="Y1137" i="1"/>
  <c r="Z1137" i="1"/>
  <c r="Y1138" i="1"/>
  <c r="Z1138" i="1"/>
  <c r="Y1139" i="1"/>
  <c r="Z1139" i="1"/>
  <c r="Y1140" i="1"/>
  <c r="Z1140" i="1"/>
  <c r="Y1141" i="1"/>
  <c r="Z1141" i="1"/>
  <c r="Y1142" i="1"/>
  <c r="Z1142" i="1"/>
  <c r="Y1143" i="1"/>
  <c r="Z1143" i="1"/>
  <c r="Y1144" i="1"/>
  <c r="Z1144" i="1"/>
  <c r="Y1145" i="1"/>
  <c r="Z1145" i="1"/>
  <c r="Y1146" i="1"/>
  <c r="Z1146" i="1"/>
  <c r="Y1147" i="1"/>
  <c r="Z1147" i="1"/>
  <c r="Y1148" i="1"/>
  <c r="Z1148" i="1"/>
  <c r="Y1149" i="1"/>
  <c r="Z1149" i="1"/>
  <c r="Y1150" i="1"/>
  <c r="Z1150" i="1"/>
  <c r="Y1151" i="1"/>
  <c r="Z1151" i="1"/>
  <c r="Y1152" i="1"/>
  <c r="Z1152" i="1"/>
  <c r="Y1153" i="1"/>
  <c r="Z1153" i="1"/>
  <c r="Y1154" i="1"/>
  <c r="Z1154" i="1"/>
  <c r="Y1155" i="1"/>
  <c r="Z1155" i="1"/>
  <c r="Y1156" i="1"/>
  <c r="Z1156" i="1"/>
  <c r="Y1157" i="1"/>
  <c r="Z1157" i="1"/>
  <c r="Y1158" i="1"/>
  <c r="Z1158" i="1"/>
  <c r="Y1159" i="1"/>
  <c r="Z1159" i="1"/>
  <c r="Y1160" i="1"/>
  <c r="Z1160" i="1"/>
  <c r="Y1161" i="1"/>
  <c r="Z1161" i="1"/>
  <c r="Y1162" i="1"/>
  <c r="Z1162" i="1"/>
  <c r="Y1163" i="1"/>
  <c r="Z1163" i="1"/>
  <c r="Y1164" i="1"/>
  <c r="Z1164" i="1"/>
  <c r="Y1165" i="1"/>
  <c r="Z1165" i="1"/>
  <c r="Y1166" i="1"/>
  <c r="Z1166" i="1"/>
  <c r="Y1167" i="1"/>
  <c r="Z1167" i="1"/>
  <c r="Y1168" i="1"/>
  <c r="Z1168" i="1"/>
  <c r="Y1169" i="1"/>
  <c r="Z1169" i="1"/>
  <c r="Y1170" i="1"/>
  <c r="Z1170" i="1"/>
  <c r="Y1171" i="1"/>
  <c r="Z1171" i="1"/>
  <c r="Y1172" i="1"/>
  <c r="Z1172" i="1"/>
  <c r="Y1173" i="1"/>
  <c r="Z1173" i="1"/>
  <c r="Y1174" i="1"/>
  <c r="Z1174" i="1"/>
  <c r="Y1175" i="1"/>
  <c r="Z1175" i="1"/>
  <c r="Y1176" i="1"/>
  <c r="Z1176" i="1"/>
  <c r="Y1177" i="1"/>
  <c r="Z1177" i="1"/>
  <c r="Y1178" i="1"/>
  <c r="Z1178" i="1"/>
  <c r="Y1179" i="1"/>
  <c r="Z1179" i="1"/>
  <c r="Y1180" i="1"/>
  <c r="Z1180" i="1"/>
  <c r="Y1181" i="1"/>
  <c r="Z1181" i="1"/>
  <c r="Y1182" i="1"/>
  <c r="Z1182" i="1"/>
  <c r="Y1183" i="1"/>
  <c r="Z1183" i="1"/>
  <c r="Y1184" i="1"/>
  <c r="Z1184" i="1"/>
  <c r="Y1185" i="1"/>
  <c r="Z1185" i="1"/>
  <c r="Y1186" i="1"/>
  <c r="Z1186" i="1"/>
  <c r="Y1187" i="1"/>
  <c r="Z1187" i="1"/>
  <c r="Y1188" i="1"/>
  <c r="Z1188" i="1"/>
  <c r="Y1189" i="1"/>
  <c r="Z1189" i="1"/>
  <c r="Y1190" i="1"/>
  <c r="Z1190" i="1"/>
  <c r="Y1191" i="1"/>
  <c r="Z1191" i="1"/>
  <c r="Y1192" i="1"/>
  <c r="Z1192" i="1"/>
  <c r="Y1193" i="1"/>
  <c r="Z1193" i="1"/>
  <c r="Y1194" i="1"/>
  <c r="Z1194" i="1"/>
  <c r="Y1195" i="1"/>
  <c r="Z1195" i="1"/>
  <c r="Y1196" i="1"/>
  <c r="Z1196" i="1"/>
  <c r="Y1197" i="1"/>
  <c r="Z1197" i="1"/>
  <c r="Y1198" i="1"/>
  <c r="Z1198" i="1"/>
  <c r="Y1199" i="1"/>
  <c r="Z1199" i="1"/>
  <c r="Y1200" i="1"/>
  <c r="Z1200" i="1"/>
  <c r="Y1201" i="1"/>
  <c r="Z1201" i="1"/>
  <c r="Y1202" i="1"/>
  <c r="Z1202" i="1"/>
  <c r="Y1203" i="1"/>
  <c r="Z1203" i="1"/>
  <c r="Y1204" i="1"/>
  <c r="Z1204" i="1"/>
  <c r="Y1205" i="1"/>
  <c r="Z1205" i="1"/>
  <c r="Y1206" i="1"/>
  <c r="Z1206" i="1"/>
  <c r="Y1207" i="1"/>
  <c r="Z1207" i="1"/>
  <c r="Y1208" i="1"/>
  <c r="Z1208" i="1"/>
  <c r="Y1209" i="1"/>
  <c r="Z1209" i="1"/>
  <c r="Y1210" i="1"/>
  <c r="Z1210" i="1"/>
  <c r="Y1211" i="1"/>
  <c r="Z1211" i="1"/>
  <c r="Y1212" i="1"/>
  <c r="Z1212" i="1"/>
  <c r="Y1213" i="1"/>
  <c r="Z1213" i="1"/>
  <c r="Y1214" i="1"/>
  <c r="Z1214" i="1"/>
  <c r="Y1215" i="1"/>
  <c r="Z1215" i="1"/>
  <c r="Y1216" i="1"/>
  <c r="Z1216" i="1"/>
  <c r="Y1217" i="1"/>
  <c r="Z1217" i="1"/>
  <c r="Y1218" i="1"/>
  <c r="Z1218" i="1"/>
  <c r="Y1219" i="1"/>
  <c r="Z1219" i="1"/>
  <c r="Y1220" i="1"/>
  <c r="Z1220" i="1"/>
  <c r="Y1221" i="1"/>
  <c r="Z1221" i="1"/>
  <c r="Y1222" i="1"/>
  <c r="Z1222" i="1"/>
  <c r="Y1223" i="1"/>
  <c r="Z1223" i="1"/>
  <c r="Y1224" i="1"/>
  <c r="Z1224" i="1"/>
  <c r="Y1225" i="1"/>
  <c r="Z1225" i="1"/>
  <c r="Y1226" i="1"/>
  <c r="Z1226" i="1"/>
  <c r="Y1227" i="1"/>
  <c r="Z1227" i="1"/>
  <c r="Y1228" i="1"/>
  <c r="Z1228" i="1"/>
  <c r="Y1229" i="1"/>
  <c r="Z1229" i="1"/>
  <c r="Y1230" i="1"/>
  <c r="Z1230" i="1"/>
  <c r="Y1231" i="1"/>
  <c r="Z1231" i="1"/>
  <c r="Y1232" i="1"/>
  <c r="Z1232" i="1"/>
  <c r="Y1233" i="1"/>
  <c r="Z1233" i="1"/>
  <c r="Y1234" i="1"/>
  <c r="Z1234" i="1"/>
  <c r="Y1235" i="1"/>
  <c r="Z1235" i="1"/>
  <c r="Y1236" i="1"/>
  <c r="Z1236" i="1"/>
  <c r="Y1237" i="1"/>
  <c r="Z1237" i="1"/>
  <c r="Y1238" i="1"/>
  <c r="Z1238" i="1"/>
  <c r="Y1239" i="1"/>
  <c r="Z1239" i="1"/>
  <c r="Y1240" i="1"/>
  <c r="Z1240" i="1"/>
  <c r="Y1241" i="1"/>
  <c r="Z1241" i="1"/>
  <c r="Y1242" i="1"/>
  <c r="Z1242" i="1"/>
  <c r="Y1243" i="1"/>
  <c r="Z1243" i="1"/>
  <c r="Y1244" i="1"/>
  <c r="Z1244" i="1"/>
  <c r="Y1245" i="1"/>
  <c r="Z1245" i="1"/>
  <c r="Y1246" i="1"/>
  <c r="Z1246" i="1"/>
  <c r="Y1247" i="1"/>
  <c r="Z1247" i="1"/>
  <c r="Y1248" i="1"/>
  <c r="Z1248" i="1"/>
  <c r="Y1249" i="1"/>
  <c r="Z1249" i="1"/>
  <c r="Y1250" i="1"/>
  <c r="Z1250" i="1"/>
  <c r="Y1251" i="1"/>
  <c r="Z1251" i="1"/>
  <c r="Y1252" i="1"/>
  <c r="Z1252" i="1"/>
  <c r="Y1253" i="1"/>
  <c r="Z1253" i="1"/>
  <c r="Y1254" i="1"/>
  <c r="Z1254" i="1"/>
  <c r="Y1255" i="1"/>
  <c r="Z1255" i="1"/>
  <c r="Y1256" i="1"/>
  <c r="Z1256" i="1"/>
  <c r="Y1257" i="1"/>
  <c r="Z1257" i="1"/>
  <c r="Y1258" i="1"/>
  <c r="Z1258" i="1"/>
  <c r="Y1259" i="1"/>
  <c r="Z1259" i="1"/>
  <c r="Y1260" i="1"/>
  <c r="Z1260" i="1"/>
  <c r="Y1261" i="1"/>
  <c r="Z1261" i="1"/>
  <c r="Y1262" i="1"/>
  <c r="Z1262" i="1"/>
  <c r="Y1263" i="1"/>
  <c r="Z1263" i="1"/>
  <c r="Y1264" i="1"/>
  <c r="Z1264" i="1"/>
  <c r="Y1265" i="1"/>
  <c r="Z1265" i="1"/>
  <c r="Y1266" i="1"/>
  <c r="Z1266" i="1"/>
  <c r="Y1267" i="1"/>
  <c r="Z1267" i="1"/>
  <c r="Y1268" i="1"/>
  <c r="Z1268" i="1"/>
  <c r="Y1269" i="1"/>
  <c r="Z1269" i="1"/>
  <c r="Y1270" i="1"/>
  <c r="Z1270" i="1"/>
  <c r="Y1271" i="1"/>
  <c r="Z1271" i="1"/>
  <c r="Y1272" i="1"/>
  <c r="Z1272" i="1"/>
  <c r="Y1273" i="1"/>
  <c r="Z1273" i="1"/>
  <c r="Y1274" i="1"/>
  <c r="Z1274" i="1"/>
  <c r="Y1275" i="1"/>
  <c r="Z1275" i="1"/>
  <c r="Y1276" i="1"/>
  <c r="Z1276" i="1"/>
  <c r="Y1277" i="1"/>
  <c r="Z1277" i="1"/>
  <c r="Y1278" i="1"/>
  <c r="Z1278" i="1"/>
  <c r="Y1279" i="1"/>
  <c r="Z1279" i="1"/>
  <c r="Y1280" i="1"/>
  <c r="Z1280" i="1"/>
  <c r="Y1281" i="1"/>
  <c r="Z1281" i="1"/>
  <c r="Y1282" i="1"/>
  <c r="Z1282" i="1"/>
  <c r="Y1283" i="1"/>
  <c r="Z1283" i="1"/>
  <c r="Y1284" i="1"/>
  <c r="Z1284" i="1"/>
  <c r="Y1285" i="1"/>
  <c r="Z1285" i="1"/>
  <c r="Y1286" i="1"/>
  <c r="Z1286" i="1"/>
  <c r="Y1287" i="1"/>
  <c r="Z1287" i="1"/>
  <c r="Y1288" i="1"/>
  <c r="Z1288" i="1"/>
  <c r="Y1289" i="1"/>
  <c r="Z1289" i="1"/>
  <c r="Y1290" i="1"/>
  <c r="Z1290" i="1"/>
  <c r="Y1291" i="1"/>
  <c r="Z1291" i="1"/>
  <c r="Y1292" i="1"/>
  <c r="Z1292" i="1"/>
  <c r="Y1293" i="1"/>
  <c r="Z1293" i="1"/>
  <c r="Y1294" i="1"/>
  <c r="Z1294" i="1"/>
  <c r="Y1295" i="1"/>
  <c r="Z1295" i="1"/>
  <c r="Y1296" i="1"/>
  <c r="Z1296" i="1"/>
  <c r="Y1297" i="1"/>
  <c r="Z1297" i="1"/>
  <c r="Y1298" i="1"/>
  <c r="Z1298" i="1"/>
  <c r="Y1299" i="1"/>
  <c r="Z1299" i="1"/>
  <c r="Y1300" i="1"/>
  <c r="Z1300" i="1"/>
  <c r="Y1301" i="1"/>
  <c r="Z1301" i="1"/>
  <c r="Y1302" i="1"/>
  <c r="Z1302" i="1"/>
  <c r="Y1303" i="1"/>
  <c r="Z1303" i="1"/>
  <c r="Y1304" i="1"/>
  <c r="Z1304" i="1"/>
  <c r="Y1305" i="1"/>
  <c r="Z1305" i="1"/>
  <c r="Y1306" i="1"/>
  <c r="Z1306" i="1"/>
  <c r="Y1307" i="1"/>
  <c r="Z1307" i="1"/>
  <c r="Y1308" i="1"/>
  <c r="Z1308" i="1"/>
  <c r="Y1309" i="1"/>
  <c r="Z1309" i="1"/>
  <c r="Y1310" i="1"/>
  <c r="Z1310" i="1"/>
  <c r="Y1311" i="1"/>
  <c r="Z1311" i="1"/>
  <c r="Y1312" i="1"/>
  <c r="Z1312" i="1"/>
  <c r="Y1313" i="1"/>
  <c r="Z1313" i="1"/>
  <c r="Y1314" i="1"/>
  <c r="Z1314" i="1"/>
  <c r="Y1315" i="1"/>
  <c r="Z1315" i="1"/>
  <c r="Y1316" i="1"/>
  <c r="Z1316" i="1"/>
  <c r="Y1317" i="1"/>
  <c r="Z1317" i="1"/>
  <c r="Y1318" i="1"/>
  <c r="Z1318" i="1"/>
  <c r="Y1319" i="1"/>
  <c r="Z1319" i="1"/>
  <c r="Y1320" i="1"/>
  <c r="Z1320" i="1"/>
  <c r="Y1321" i="1"/>
  <c r="Z1321" i="1"/>
  <c r="Y1322" i="1"/>
  <c r="Z1322" i="1"/>
  <c r="Y1323" i="1"/>
  <c r="Z1323" i="1"/>
  <c r="Y1324" i="1"/>
  <c r="Z1324" i="1"/>
  <c r="Y1325" i="1"/>
  <c r="Z1325" i="1"/>
  <c r="Y1326" i="1"/>
  <c r="Z1326" i="1"/>
  <c r="Y1327" i="1"/>
  <c r="Z1327" i="1"/>
  <c r="Y1328" i="1"/>
  <c r="Z1328" i="1"/>
  <c r="Y1329" i="1"/>
  <c r="Z1329" i="1"/>
  <c r="Y1330" i="1"/>
  <c r="Z1330" i="1"/>
  <c r="Y1331" i="1"/>
  <c r="Z1331" i="1"/>
  <c r="Y1332" i="1"/>
  <c r="Z1332" i="1"/>
  <c r="Y1333" i="1"/>
  <c r="Z1333" i="1"/>
  <c r="Y1334" i="1"/>
  <c r="Z1334" i="1"/>
  <c r="Y1335" i="1"/>
  <c r="Z1335" i="1"/>
  <c r="Y1336" i="1"/>
  <c r="Z1336" i="1"/>
  <c r="Y1337" i="1"/>
  <c r="Z1337" i="1"/>
  <c r="Y1338" i="1"/>
  <c r="Z1338" i="1"/>
  <c r="Y1339" i="1"/>
  <c r="Z1339" i="1"/>
  <c r="Y1340" i="1"/>
  <c r="Z1340" i="1"/>
  <c r="Y1341" i="1"/>
  <c r="Z1341" i="1"/>
  <c r="Y1342" i="1"/>
  <c r="Z1342" i="1"/>
  <c r="Y1343" i="1"/>
  <c r="Z1343" i="1"/>
  <c r="Y1344" i="1"/>
  <c r="Z1344" i="1"/>
  <c r="Y1345" i="1"/>
  <c r="Z1345" i="1"/>
  <c r="Y1346" i="1"/>
  <c r="Z1346" i="1"/>
  <c r="Y1347" i="1"/>
  <c r="Z1347" i="1"/>
  <c r="Y1348" i="1"/>
  <c r="Z1348" i="1"/>
  <c r="Y1349" i="1"/>
  <c r="Z1349" i="1"/>
  <c r="Y1350" i="1"/>
  <c r="Z1350" i="1"/>
  <c r="Y1351" i="1"/>
  <c r="Z1351" i="1"/>
  <c r="Y1352" i="1"/>
  <c r="Z1352" i="1"/>
  <c r="Y1353" i="1"/>
  <c r="Z1353" i="1"/>
  <c r="Y1354" i="1"/>
  <c r="Z1354" i="1"/>
  <c r="Y1355" i="1"/>
  <c r="Z1355" i="1"/>
  <c r="Y1356" i="1"/>
  <c r="Z1356" i="1"/>
  <c r="Y1357" i="1"/>
  <c r="Z1357" i="1"/>
  <c r="Y1358" i="1"/>
  <c r="Z1358" i="1"/>
  <c r="Y1359" i="1"/>
  <c r="Z1359" i="1"/>
  <c r="Y1360" i="1"/>
  <c r="Z1360" i="1"/>
  <c r="Y1361" i="1"/>
  <c r="Z1361" i="1"/>
  <c r="Y1362" i="1"/>
  <c r="Z1362" i="1"/>
  <c r="Y1363" i="1"/>
  <c r="Z1363" i="1"/>
  <c r="Y1364" i="1"/>
  <c r="Z1364" i="1"/>
  <c r="Y1365" i="1"/>
  <c r="Z1365" i="1"/>
  <c r="Y1366" i="1"/>
  <c r="Z1366" i="1"/>
  <c r="Y1367" i="1"/>
  <c r="Z1367" i="1"/>
  <c r="Y1368" i="1"/>
  <c r="Z1368" i="1"/>
  <c r="Y1369" i="1"/>
  <c r="Z1369" i="1"/>
  <c r="Y1370" i="1"/>
  <c r="Z1370" i="1"/>
  <c r="Y1371" i="1"/>
  <c r="Z1371" i="1"/>
  <c r="Y1372" i="1"/>
  <c r="Z1372" i="1"/>
  <c r="Y1373" i="1"/>
  <c r="Z1373" i="1"/>
  <c r="Y1374" i="1"/>
  <c r="Z1374" i="1"/>
  <c r="Y1375" i="1"/>
  <c r="Z1375" i="1"/>
  <c r="Y1376" i="1"/>
  <c r="Z1376" i="1"/>
  <c r="Y1377" i="1"/>
  <c r="Z1377" i="1"/>
  <c r="Y1378" i="1"/>
  <c r="Z1378" i="1"/>
  <c r="Y1379" i="1"/>
  <c r="Z1379" i="1"/>
  <c r="Y1380" i="1"/>
  <c r="Z1380" i="1"/>
  <c r="Y1381" i="1"/>
  <c r="Z1381" i="1"/>
  <c r="Y1382" i="1"/>
  <c r="Z1382" i="1"/>
  <c r="Y1383" i="1"/>
  <c r="Z1383" i="1"/>
  <c r="Y1384" i="1"/>
  <c r="Z1384" i="1"/>
  <c r="Y1385" i="1"/>
  <c r="Z1385" i="1"/>
  <c r="Y1386" i="1"/>
  <c r="Z1386" i="1"/>
  <c r="Y1387" i="1"/>
  <c r="Z1387" i="1"/>
  <c r="Y1388" i="1"/>
  <c r="Z1388" i="1"/>
  <c r="Y1389" i="1"/>
  <c r="Z1389" i="1"/>
  <c r="Y1390" i="1"/>
  <c r="Z1390" i="1"/>
  <c r="Y1391" i="1"/>
  <c r="Z1391" i="1"/>
  <c r="Y1392" i="1"/>
  <c r="Z1392" i="1"/>
  <c r="Y1393" i="1"/>
  <c r="Z1393" i="1"/>
  <c r="Y1394" i="1"/>
  <c r="Z1394" i="1"/>
  <c r="Y1395" i="1"/>
  <c r="Z1395" i="1"/>
  <c r="Y1396" i="1"/>
  <c r="Z1396" i="1"/>
  <c r="Y1397" i="1"/>
  <c r="Z1397" i="1"/>
  <c r="Y1398" i="1"/>
  <c r="Z1398" i="1"/>
  <c r="Y1399" i="1"/>
  <c r="Z1399" i="1"/>
  <c r="Y1400" i="1"/>
  <c r="Z1400" i="1"/>
  <c r="Y1401" i="1"/>
  <c r="Z1401" i="1"/>
  <c r="Y1402" i="1"/>
  <c r="Z1402" i="1"/>
  <c r="Y1403" i="1"/>
  <c r="Z1403" i="1"/>
  <c r="Y1404" i="1"/>
  <c r="Z1404" i="1"/>
  <c r="Y1405" i="1"/>
  <c r="Z1405" i="1"/>
  <c r="Y1406" i="1"/>
  <c r="Z1406" i="1"/>
  <c r="Y1407" i="1"/>
  <c r="Z1407" i="1"/>
  <c r="Y1408" i="1"/>
  <c r="Z1408" i="1"/>
  <c r="Y1409" i="1"/>
  <c r="Z1409" i="1"/>
  <c r="Y1410" i="1"/>
  <c r="Z1410" i="1"/>
  <c r="Y1411" i="1"/>
  <c r="Z1411" i="1"/>
  <c r="Y1412" i="1"/>
  <c r="Z1412" i="1"/>
  <c r="Y1413" i="1"/>
  <c r="Z1413" i="1"/>
  <c r="Y1414" i="1"/>
  <c r="Z1414" i="1"/>
  <c r="Y1415" i="1"/>
  <c r="Z1415" i="1"/>
  <c r="Y1416" i="1"/>
  <c r="Z1416" i="1"/>
  <c r="Y1417" i="1"/>
  <c r="Z1417" i="1"/>
  <c r="Y1418" i="1"/>
  <c r="Z1418" i="1"/>
  <c r="Y1419" i="1"/>
  <c r="Z1419" i="1"/>
  <c r="Y1420" i="1"/>
  <c r="Z1420" i="1"/>
  <c r="Y1421" i="1"/>
  <c r="Z1421" i="1"/>
  <c r="Y1422" i="1"/>
  <c r="Z1422" i="1"/>
  <c r="Y1423" i="1"/>
  <c r="Z1423" i="1"/>
  <c r="Y1424" i="1"/>
  <c r="Z1424" i="1"/>
  <c r="Y1425" i="1"/>
  <c r="Z1425" i="1"/>
  <c r="Y1426" i="1"/>
  <c r="Z1426" i="1"/>
  <c r="Y1427" i="1"/>
  <c r="Z1427" i="1"/>
  <c r="Y1428" i="1"/>
  <c r="Z1428" i="1"/>
  <c r="Y1429" i="1"/>
  <c r="Z1429" i="1"/>
  <c r="Y1430" i="1"/>
  <c r="Z1430" i="1"/>
  <c r="Y1431" i="1"/>
  <c r="Z1431" i="1"/>
  <c r="Y1432" i="1"/>
  <c r="Z1432" i="1"/>
  <c r="Y1433" i="1"/>
  <c r="Z1433" i="1"/>
  <c r="Y1434" i="1"/>
  <c r="Z1434" i="1"/>
  <c r="Y1435" i="1"/>
  <c r="Z1435" i="1"/>
  <c r="Y1436" i="1"/>
  <c r="Z1436" i="1"/>
  <c r="Y1437" i="1"/>
  <c r="Z1437" i="1"/>
  <c r="Y1438" i="1"/>
  <c r="Z1438" i="1"/>
  <c r="Y1439" i="1"/>
  <c r="Z1439" i="1"/>
  <c r="Y1440" i="1"/>
  <c r="Z1440" i="1"/>
  <c r="Y1441" i="1"/>
  <c r="Z1441" i="1"/>
  <c r="Y1442" i="1"/>
  <c r="Z1442" i="1"/>
  <c r="Y1443" i="1"/>
  <c r="Z1443" i="1"/>
  <c r="Y1444" i="1"/>
  <c r="Z1444" i="1"/>
  <c r="Y1445" i="1"/>
  <c r="Z1445" i="1"/>
  <c r="Y1446" i="1"/>
  <c r="Z1446" i="1"/>
  <c r="Y1447" i="1"/>
  <c r="Z1447" i="1"/>
  <c r="Y1448" i="1"/>
  <c r="Z1448" i="1"/>
  <c r="Y1449" i="1"/>
  <c r="Z1449" i="1"/>
  <c r="Y1450" i="1"/>
  <c r="Z1450" i="1"/>
  <c r="Y1451" i="1"/>
  <c r="Z1451" i="1"/>
  <c r="Y1452" i="1"/>
  <c r="Z1452" i="1"/>
  <c r="Y1453" i="1"/>
  <c r="Z1453" i="1"/>
  <c r="Y1454" i="1"/>
  <c r="Z1454" i="1"/>
  <c r="Y1455" i="1"/>
  <c r="Z1455" i="1"/>
  <c r="Y1456" i="1"/>
  <c r="Z1456" i="1"/>
  <c r="Y1457" i="1"/>
  <c r="Z1457" i="1"/>
  <c r="Y1458" i="1"/>
  <c r="Z1458" i="1"/>
  <c r="Y1459" i="1"/>
  <c r="Z1459" i="1"/>
  <c r="Y1460" i="1"/>
  <c r="Z1460" i="1"/>
  <c r="Y1461" i="1"/>
  <c r="Z1461" i="1"/>
  <c r="Y1462" i="1"/>
  <c r="Z1462" i="1"/>
  <c r="Y1463" i="1"/>
  <c r="Z1463" i="1"/>
  <c r="Y1464" i="1"/>
  <c r="Z1464" i="1"/>
  <c r="Y1465" i="1"/>
  <c r="Z1465" i="1"/>
  <c r="Y1466" i="1"/>
  <c r="Z1466" i="1"/>
  <c r="Y1467" i="1"/>
  <c r="Z1467" i="1"/>
  <c r="Y1468" i="1"/>
  <c r="Z1468" i="1"/>
  <c r="Y1469" i="1"/>
  <c r="Z1469" i="1"/>
  <c r="Y1470" i="1"/>
  <c r="Z1470" i="1"/>
  <c r="Y1471" i="1"/>
  <c r="Z1471" i="1"/>
  <c r="Y1472" i="1"/>
  <c r="Z1472" i="1"/>
  <c r="Y1473" i="1"/>
  <c r="Z1473" i="1"/>
  <c r="Y1474" i="1"/>
  <c r="Z1474" i="1"/>
  <c r="Y1475" i="1"/>
  <c r="Z1475" i="1"/>
  <c r="Y1476" i="1"/>
  <c r="Z1476" i="1"/>
  <c r="Y1477" i="1"/>
  <c r="Z1477" i="1"/>
  <c r="Y1478" i="1"/>
  <c r="Z1478" i="1"/>
  <c r="Y1479" i="1"/>
  <c r="Z1479" i="1"/>
  <c r="Y1480" i="1"/>
  <c r="Z1480" i="1"/>
  <c r="Y1481" i="1"/>
  <c r="Z1481" i="1"/>
  <c r="Y1482" i="1"/>
  <c r="Z1482" i="1"/>
  <c r="Y1483" i="1"/>
  <c r="Z1483" i="1"/>
  <c r="Y1484" i="1"/>
  <c r="Z1484" i="1"/>
  <c r="Y1485" i="1"/>
  <c r="Z1485" i="1"/>
  <c r="Y1486" i="1"/>
  <c r="Z1486" i="1"/>
  <c r="Y1487" i="1"/>
  <c r="Z1487" i="1"/>
  <c r="Y1488" i="1"/>
  <c r="Z1488" i="1"/>
  <c r="Y1489" i="1"/>
  <c r="Z1489" i="1"/>
  <c r="Y1490" i="1"/>
  <c r="Z1490" i="1"/>
  <c r="Y1491" i="1"/>
  <c r="Z1491" i="1"/>
  <c r="Y1492" i="1"/>
  <c r="Z1492" i="1"/>
  <c r="Y1493" i="1"/>
  <c r="Z1493" i="1"/>
  <c r="Y1494" i="1"/>
  <c r="Z1494" i="1"/>
  <c r="Y1495" i="1"/>
  <c r="Z1495" i="1"/>
  <c r="Y1496" i="1"/>
  <c r="Z1496" i="1"/>
  <c r="Y1497" i="1"/>
  <c r="Z1497" i="1"/>
  <c r="Y1498" i="1"/>
  <c r="Z1498" i="1"/>
  <c r="Y1499" i="1"/>
  <c r="Z1499" i="1"/>
  <c r="Y1500" i="1"/>
  <c r="Z1500" i="1"/>
  <c r="Y1501" i="1"/>
  <c r="Z1501" i="1"/>
  <c r="Y1502" i="1"/>
  <c r="Z1502" i="1"/>
  <c r="Y1503" i="1"/>
  <c r="Z1503" i="1"/>
  <c r="Y1504" i="1"/>
  <c r="Z1504" i="1"/>
  <c r="Y1505" i="1"/>
  <c r="Z1505" i="1"/>
  <c r="Y1506" i="1"/>
  <c r="Z1506" i="1"/>
  <c r="Y1507" i="1"/>
  <c r="Z1507" i="1"/>
  <c r="Y1508" i="1"/>
  <c r="Z1508" i="1"/>
  <c r="Y1509" i="1"/>
  <c r="Z1509" i="1"/>
  <c r="Y1510" i="1"/>
  <c r="Z1510" i="1"/>
  <c r="Y1511" i="1"/>
  <c r="Z1511" i="1"/>
  <c r="Y1512" i="1"/>
  <c r="Z1512" i="1"/>
  <c r="Y1513" i="1"/>
  <c r="Z1513" i="1"/>
  <c r="Y1514" i="1"/>
  <c r="Z1514" i="1"/>
  <c r="Y1515" i="1"/>
  <c r="Z1515" i="1"/>
  <c r="Y1516" i="1"/>
  <c r="Z1516" i="1"/>
  <c r="Y1517" i="1"/>
  <c r="Z1517" i="1"/>
  <c r="Y1518" i="1"/>
  <c r="Z1518" i="1"/>
  <c r="Y1519" i="1"/>
  <c r="Z1519" i="1"/>
  <c r="Y1520" i="1"/>
  <c r="Z1520" i="1"/>
  <c r="Y1521" i="1"/>
  <c r="Z1521" i="1"/>
  <c r="Y1522" i="1"/>
  <c r="Z1522" i="1"/>
  <c r="Y1523" i="1"/>
  <c r="Z1523" i="1"/>
  <c r="Y1524" i="1"/>
  <c r="Z1524" i="1"/>
  <c r="Y1525" i="1"/>
  <c r="Z1525" i="1"/>
  <c r="Y1526" i="1"/>
  <c r="Z1526" i="1"/>
  <c r="Y1527" i="1"/>
  <c r="Z1527" i="1"/>
  <c r="Y1528" i="1"/>
  <c r="Z1528" i="1"/>
  <c r="Y1529" i="1"/>
  <c r="Z1529" i="1"/>
  <c r="Y1530" i="1"/>
  <c r="Z1530" i="1"/>
  <c r="Y1531" i="1"/>
  <c r="Z1531" i="1"/>
  <c r="Y1532" i="1"/>
  <c r="Z1532" i="1"/>
  <c r="Y1533" i="1"/>
  <c r="Z1533" i="1"/>
  <c r="Y1534" i="1"/>
  <c r="Z1534" i="1"/>
  <c r="Y1535" i="1"/>
  <c r="Z1535" i="1"/>
  <c r="Y1536" i="1"/>
  <c r="Z1536" i="1"/>
  <c r="Y1537" i="1"/>
  <c r="Z1537" i="1"/>
  <c r="Y1538" i="1"/>
  <c r="Z1538" i="1"/>
  <c r="Y1539" i="1"/>
  <c r="Z1539" i="1"/>
  <c r="Y1540" i="1"/>
  <c r="Z1540" i="1"/>
  <c r="Y1541" i="1"/>
  <c r="Z1541" i="1"/>
  <c r="Y1542" i="1"/>
  <c r="Z1542" i="1"/>
  <c r="Y1543" i="1"/>
  <c r="Z1543" i="1"/>
  <c r="Y1544" i="1"/>
  <c r="Z1544" i="1"/>
  <c r="Y1545" i="1"/>
  <c r="Z1545" i="1"/>
  <c r="Y1546" i="1"/>
  <c r="Z1546" i="1"/>
  <c r="Y1547" i="1"/>
  <c r="Z1547" i="1"/>
  <c r="Y1548" i="1"/>
  <c r="Z1548" i="1"/>
  <c r="Y1549" i="1"/>
  <c r="Z1549" i="1"/>
  <c r="Y1550" i="1"/>
  <c r="Z1550" i="1"/>
  <c r="Y1551" i="1"/>
  <c r="Z1551" i="1"/>
  <c r="Y1552" i="1"/>
  <c r="Z1552" i="1"/>
  <c r="Y1553" i="1"/>
  <c r="Z1553" i="1"/>
  <c r="Y1554" i="1"/>
  <c r="Z1554" i="1"/>
  <c r="Y1555" i="1"/>
  <c r="Z1555" i="1"/>
  <c r="Y1556" i="1"/>
  <c r="Z1556" i="1"/>
  <c r="Y1557" i="1"/>
  <c r="Z1557" i="1"/>
  <c r="Y1558" i="1"/>
  <c r="Z1558" i="1"/>
  <c r="Y1559" i="1"/>
  <c r="Z1559" i="1"/>
  <c r="Y1560" i="1"/>
  <c r="Z1560" i="1"/>
  <c r="Y1561" i="1"/>
  <c r="Z1561" i="1"/>
  <c r="Y1562" i="1"/>
  <c r="Z1562" i="1"/>
  <c r="Y1563" i="1"/>
  <c r="Z1563" i="1"/>
  <c r="Y1564" i="1"/>
  <c r="Z1564" i="1"/>
  <c r="Y1565" i="1"/>
  <c r="Z1565" i="1"/>
  <c r="Y1566" i="1"/>
  <c r="Z1566" i="1"/>
  <c r="Y1567" i="1"/>
  <c r="Z1567" i="1"/>
  <c r="Y1568" i="1"/>
  <c r="Z1568" i="1"/>
  <c r="Y1569" i="1"/>
  <c r="Z1569" i="1"/>
  <c r="Y1570" i="1"/>
  <c r="Z1570" i="1"/>
  <c r="Y1571" i="1"/>
  <c r="Z1571" i="1"/>
  <c r="Y1572" i="1"/>
  <c r="Z1572" i="1"/>
  <c r="Y1573" i="1"/>
  <c r="Z1573" i="1"/>
  <c r="Y1574" i="1"/>
  <c r="Z1574" i="1"/>
  <c r="Y1575" i="1"/>
  <c r="Z1575" i="1"/>
  <c r="Y1576" i="1"/>
  <c r="Z1576" i="1"/>
  <c r="Y1577" i="1"/>
  <c r="Z1577" i="1"/>
  <c r="Y1578" i="1"/>
  <c r="Z1578" i="1"/>
  <c r="Y1579" i="1"/>
  <c r="Z1579" i="1"/>
  <c r="Y1580" i="1"/>
  <c r="Z1580" i="1"/>
  <c r="Y1581" i="1"/>
  <c r="Z1581" i="1"/>
  <c r="Y1582" i="1"/>
  <c r="Z1582" i="1"/>
  <c r="Y1583" i="1"/>
  <c r="Z1583" i="1"/>
  <c r="Y1584" i="1"/>
  <c r="Z1584" i="1"/>
  <c r="Y1585" i="1"/>
  <c r="Z1585" i="1"/>
  <c r="Y1586" i="1"/>
  <c r="Z1586" i="1"/>
  <c r="Y1587" i="1"/>
  <c r="Z1587" i="1"/>
  <c r="Y1588" i="1"/>
  <c r="Z1588" i="1"/>
  <c r="Y1589" i="1"/>
  <c r="Z1589" i="1"/>
  <c r="Y1590" i="1"/>
  <c r="Z1590" i="1"/>
  <c r="Y1591" i="1"/>
  <c r="Z1591" i="1"/>
  <c r="Y1592" i="1"/>
  <c r="Z1592" i="1"/>
  <c r="Y1593" i="1"/>
  <c r="Z1593" i="1"/>
  <c r="Y1594" i="1"/>
  <c r="Z1594" i="1"/>
  <c r="Y1595" i="1"/>
  <c r="Z1595" i="1"/>
  <c r="Y1596" i="1"/>
  <c r="Z1596" i="1"/>
  <c r="Y1597" i="1"/>
  <c r="Z1597" i="1"/>
  <c r="Y1598" i="1"/>
  <c r="Z1598" i="1"/>
  <c r="Y1599" i="1"/>
  <c r="Z1599" i="1"/>
  <c r="Y1600" i="1"/>
  <c r="Z1600" i="1"/>
  <c r="Y1601" i="1"/>
  <c r="Z1601" i="1"/>
  <c r="Y1602" i="1"/>
  <c r="Z1602" i="1"/>
  <c r="Y1603" i="1"/>
  <c r="Z1603" i="1"/>
  <c r="Y1604" i="1"/>
  <c r="Z1604" i="1"/>
  <c r="Y1605" i="1"/>
  <c r="Z1605" i="1"/>
  <c r="Y1606" i="1"/>
  <c r="Z1606" i="1"/>
  <c r="Y1607" i="1"/>
  <c r="Z1607" i="1"/>
  <c r="Y1608" i="1"/>
  <c r="Z1608" i="1"/>
  <c r="Y1609" i="1"/>
  <c r="Z1609" i="1"/>
  <c r="Y1610" i="1"/>
  <c r="Z1610" i="1"/>
  <c r="Y1611" i="1"/>
  <c r="Z1611" i="1"/>
  <c r="Y1612" i="1"/>
  <c r="Z1612" i="1"/>
  <c r="Y1613" i="1"/>
  <c r="Z1613" i="1"/>
  <c r="Y1614" i="1"/>
  <c r="Z1614" i="1"/>
  <c r="Y1615" i="1"/>
  <c r="Z1615" i="1"/>
  <c r="Y1616" i="1"/>
  <c r="Z1616" i="1"/>
  <c r="Y1617" i="1"/>
  <c r="Z1617" i="1"/>
  <c r="Y1618" i="1"/>
  <c r="Z1618" i="1"/>
  <c r="Y1619" i="1"/>
  <c r="Z1619" i="1"/>
  <c r="Y1620" i="1"/>
  <c r="Z1620" i="1"/>
  <c r="Y1621" i="1"/>
  <c r="Z1621" i="1"/>
  <c r="Y1622" i="1"/>
  <c r="Z1622" i="1"/>
  <c r="Y1623" i="1"/>
  <c r="Z1623" i="1"/>
  <c r="Y1624" i="1"/>
  <c r="Z1624" i="1"/>
  <c r="Y1625" i="1"/>
  <c r="Z1625" i="1"/>
  <c r="Y1626" i="1"/>
  <c r="Z1626" i="1"/>
  <c r="Y1627" i="1"/>
  <c r="Z1627" i="1"/>
  <c r="Y1628" i="1"/>
  <c r="Z1628" i="1"/>
  <c r="Y1629" i="1"/>
  <c r="Z1629" i="1"/>
  <c r="Y1630" i="1"/>
  <c r="Z1630" i="1"/>
  <c r="Y1631" i="1"/>
  <c r="Z1631" i="1"/>
  <c r="Y1632" i="1"/>
  <c r="Z1632" i="1"/>
  <c r="Y1633" i="1"/>
  <c r="Z1633" i="1"/>
  <c r="Y1634" i="1"/>
  <c r="Z1634" i="1"/>
  <c r="Y1635" i="1"/>
  <c r="Z1635" i="1"/>
  <c r="Y1636" i="1"/>
  <c r="Z1636" i="1"/>
  <c r="Y1637" i="1"/>
  <c r="Z1637" i="1"/>
  <c r="Y1638" i="1"/>
  <c r="Z1638" i="1"/>
  <c r="Y1639" i="1"/>
  <c r="Z1639" i="1"/>
  <c r="Y1640" i="1"/>
  <c r="Z1640" i="1"/>
  <c r="Y1641" i="1"/>
  <c r="Z1641" i="1"/>
  <c r="Y1642" i="1"/>
  <c r="Z1642" i="1"/>
  <c r="Y1643" i="1"/>
  <c r="Z1643" i="1"/>
  <c r="Y1644" i="1"/>
  <c r="Z1644" i="1"/>
  <c r="Y1645" i="1"/>
  <c r="Z1645" i="1"/>
  <c r="Y1646" i="1"/>
  <c r="Z1646" i="1"/>
  <c r="Y1647" i="1"/>
  <c r="Z1647" i="1"/>
  <c r="Y1648" i="1"/>
  <c r="Z1648" i="1"/>
  <c r="Y1649" i="1"/>
  <c r="Z1649" i="1"/>
  <c r="Y1650" i="1"/>
  <c r="Z1650" i="1"/>
  <c r="Y1651" i="1"/>
  <c r="Z1651" i="1"/>
  <c r="Y1652" i="1"/>
  <c r="Z1652" i="1"/>
  <c r="Y1653" i="1"/>
  <c r="Z1653" i="1"/>
  <c r="Y1654" i="1"/>
  <c r="Z1654" i="1"/>
  <c r="Y1655" i="1"/>
  <c r="Z1655" i="1"/>
  <c r="Y1656" i="1"/>
  <c r="Z1656" i="1"/>
  <c r="Y1657" i="1"/>
  <c r="Z1657" i="1"/>
  <c r="Y1658" i="1"/>
  <c r="Z1658" i="1"/>
  <c r="Y1659" i="1"/>
  <c r="Z1659" i="1"/>
  <c r="Y1660" i="1"/>
  <c r="Z1660" i="1"/>
  <c r="Y1661" i="1"/>
  <c r="Z1661" i="1"/>
  <c r="Y1662" i="1"/>
  <c r="Z1662" i="1"/>
  <c r="Y1663" i="1"/>
  <c r="Z1663" i="1"/>
  <c r="Y1664" i="1"/>
  <c r="Z1664" i="1"/>
  <c r="Y1665" i="1"/>
  <c r="Z1665" i="1"/>
  <c r="Y1666" i="1"/>
  <c r="Z1666" i="1"/>
  <c r="Y1667" i="1"/>
  <c r="Z1667" i="1"/>
  <c r="Y1668" i="1"/>
  <c r="Z1668" i="1"/>
  <c r="Y1669" i="1"/>
  <c r="Z1669" i="1"/>
  <c r="Y1670" i="1"/>
  <c r="Z1670" i="1"/>
  <c r="Y1671" i="1"/>
  <c r="Z1671" i="1"/>
  <c r="Y1672" i="1"/>
  <c r="Z1672" i="1"/>
  <c r="Y1673" i="1"/>
  <c r="Z1673" i="1"/>
  <c r="Y1674" i="1"/>
  <c r="Z1674" i="1"/>
  <c r="Y1675" i="1"/>
  <c r="Z1675" i="1"/>
  <c r="Y1676" i="1"/>
  <c r="Z1676" i="1"/>
  <c r="Y1677" i="1"/>
  <c r="Z1677" i="1"/>
  <c r="Y1678" i="1"/>
  <c r="Z1678" i="1"/>
  <c r="Y1679" i="1"/>
  <c r="Z1679" i="1"/>
  <c r="Y1680" i="1"/>
  <c r="Z1680" i="1"/>
  <c r="Y1681" i="1"/>
  <c r="Z1681" i="1"/>
  <c r="Y1682" i="1"/>
  <c r="Z1682" i="1"/>
  <c r="Y1683" i="1"/>
  <c r="Z1683" i="1"/>
  <c r="Y1684" i="1"/>
  <c r="Z1684" i="1"/>
  <c r="Y1685" i="1"/>
  <c r="Z1685" i="1"/>
  <c r="Y1686" i="1"/>
  <c r="Z1686" i="1"/>
  <c r="Y1687" i="1"/>
  <c r="Z1687" i="1"/>
  <c r="Y1688" i="1"/>
  <c r="Z1688" i="1"/>
  <c r="Y1689" i="1"/>
  <c r="Z1689" i="1"/>
  <c r="Y1690" i="1"/>
  <c r="Z1690" i="1"/>
  <c r="Y1691" i="1"/>
  <c r="Z1691" i="1"/>
  <c r="Y1692" i="1"/>
  <c r="Z1692" i="1"/>
  <c r="Y1693" i="1"/>
  <c r="Z1693" i="1"/>
  <c r="Y1694" i="1"/>
  <c r="Z1694" i="1"/>
  <c r="Y1695" i="1"/>
  <c r="Z1695" i="1"/>
  <c r="Y1696" i="1"/>
  <c r="Z1696" i="1"/>
  <c r="Y1697" i="1"/>
  <c r="Z1697" i="1"/>
  <c r="Y1698" i="1"/>
  <c r="Z1698" i="1"/>
  <c r="Y1699" i="1"/>
  <c r="Z1699" i="1"/>
  <c r="Y1700" i="1"/>
  <c r="Z1700" i="1"/>
  <c r="Y1701" i="1"/>
  <c r="Z1701" i="1"/>
  <c r="Y1702" i="1"/>
  <c r="Z1702" i="1"/>
  <c r="Y1703" i="1"/>
  <c r="Z1703" i="1"/>
  <c r="Y1704" i="1"/>
  <c r="Z1704" i="1"/>
  <c r="Y1705" i="1"/>
  <c r="Z1705" i="1"/>
  <c r="Y1706" i="1"/>
  <c r="Z1706" i="1"/>
  <c r="Y1707" i="1"/>
  <c r="Z1707" i="1"/>
  <c r="Y1708" i="1"/>
  <c r="Z1708" i="1"/>
  <c r="Y1709" i="1"/>
  <c r="Z1709" i="1"/>
  <c r="Y1710" i="1"/>
  <c r="Z1710" i="1"/>
  <c r="Y1711" i="1"/>
  <c r="Z1711" i="1"/>
  <c r="Y1712" i="1"/>
  <c r="Z1712" i="1"/>
  <c r="Y1713" i="1"/>
  <c r="Z1713" i="1"/>
  <c r="Y1714" i="1"/>
  <c r="Z1714" i="1"/>
  <c r="Y1715" i="1"/>
  <c r="Z1715" i="1"/>
  <c r="Y1716" i="1"/>
  <c r="Z1716" i="1"/>
  <c r="Y1717" i="1"/>
  <c r="Z1717" i="1"/>
  <c r="Y1718" i="1"/>
  <c r="Z1718" i="1"/>
  <c r="Y1719" i="1"/>
  <c r="Z1719" i="1"/>
  <c r="Y1720" i="1"/>
  <c r="Z1720" i="1"/>
  <c r="Y1721" i="1"/>
  <c r="Z1721" i="1"/>
  <c r="Y1722" i="1"/>
  <c r="Z1722" i="1"/>
  <c r="Y1723" i="1"/>
  <c r="Z1723" i="1"/>
  <c r="Y1724" i="1"/>
  <c r="Z1724" i="1"/>
  <c r="Y1725" i="1"/>
  <c r="Z1725" i="1"/>
  <c r="Y1726" i="1"/>
  <c r="Z1726" i="1"/>
  <c r="Y1727" i="1"/>
  <c r="Z1727" i="1"/>
  <c r="Y1728" i="1"/>
  <c r="Z1728" i="1"/>
  <c r="Y1729" i="1"/>
  <c r="Z1729" i="1"/>
  <c r="Y1730" i="1"/>
  <c r="Z1730" i="1"/>
  <c r="Y1731" i="1"/>
  <c r="Z1731" i="1"/>
  <c r="Y1732" i="1"/>
  <c r="Z1732" i="1"/>
  <c r="Y1733" i="1"/>
  <c r="Z1733" i="1"/>
  <c r="Y1734" i="1"/>
  <c r="Z1734" i="1"/>
  <c r="Y1735" i="1"/>
  <c r="Z1735" i="1"/>
  <c r="Y1736" i="1"/>
  <c r="Z1736" i="1"/>
  <c r="Y1737" i="1"/>
  <c r="Z1737" i="1"/>
  <c r="Y1738" i="1"/>
  <c r="Z1738" i="1"/>
  <c r="Y1739" i="1"/>
  <c r="Z1739" i="1"/>
  <c r="Y1740" i="1"/>
  <c r="Z1740" i="1"/>
  <c r="Y1741" i="1"/>
  <c r="Z1741" i="1"/>
  <c r="Y1742" i="1"/>
  <c r="Z1742" i="1"/>
  <c r="Y1743" i="1"/>
  <c r="Z1743" i="1"/>
  <c r="Y1744" i="1"/>
  <c r="Z1744" i="1"/>
  <c r="Y1745" i="1"/>
  <c r="Z1745" i="1"/>
  <c r="Y1746" i="1"/>
  <c r="Z1746" i="1"/>
  <c r="Y1747" i="1"/>
  <c r="Z1747" i="1"/>
  <c r="Y1748" i="1"/>
  <c r="Z1748" i="1"/>
  <c r="Y1749" i="1"/>
  <c r="Z1749" i="1"/>
  <c r="Y1750" i="1"/>
  <c r="Z1750" i="1"/>
  <c r="Y1751" i="1"/>
  <c r="Z1751" i="1"/>
  <c r="Y1752" i="1"/>
  <c r="Z1752" i="1"/>
  <c r="Y1753" i="1"/>
  <c r="Z1753" i="1"/>
  <c r="Y1754" i="1"/>
  <c r="Z1754" i="1"/>
  <c r="Y1755" i="1"/>
  <c r="Z1755" i="1"/>
  <c r="Y1756" i="1"/>
  <c r="Z1756" i="1"/>
  <c r="Y1757" i="1"/>
  <c r="Z1757" i="1"/>
  <c r="Y1758" i="1"/>
  <c r="Z1758" i="1"/>
  <c r="Y1759" i="1"/>
  <c r="Z1759" i="1"/>
  <c r="Y1760" i="1"/>
  <c r="Z1760" i="1"/>
  <c r="Y1761" i="1"/>
  <c r="Z1761" i="1"/>
  <c r="Y1762" i="1"/>
  <c r="Z1762" i="1"/>
  <c r="Y1763" i="1"/>
  <c r="Z1763" i="1"/>
  <c r="Y1764" i="1"/>
  <c r="Z1764" i="1"/>
  <c r="Y1765" i="1"/>
  <c r="Z1765" i="1"/>
  <c r="Y1766" i="1"/>
  <c r="Z1766" i="1"/>
  <c r="Y1767" i="1"/>
  <c r="Z1767" i="1"/>
  <c r="Y1768" i="1"/>
  <c r="Z1768" i="1"/>
  <c r="Y1769" i="1"/>
  <c r="Z1769" i="1"/>
  <c r="Y1770" i="1"/>
  <c r="Z1770" i="1"/>
  <c r="Y1771" i="1"/>
  <c r="Z1771" i="1"/>
  <c r="Y1772" i="1"/>
  <c r="Z1772" i="1"/>
  <c r="Y1773" i="1"/>
  <c r="Z1773" i="1"/>
  <c r="Y1774" i="1"/>
  <c r="Z1774" i="1"/>
  <c r="Y1775" i="1"/>
  <c r="Z1775" i="1"/>
  <c r="Y1776" i="1"/>
  <c r="Z1776" i="1"/>
  <c r="Y1777" i="1"/>
  <c r="Z1777" i="1"/>
  <c r="Y1778" i="1"/>
  <c r="Z1778" i="1"/>
  <c r="Y1779" i="1"/>
  <c r="Z1779" i="1"/>
  <c r="Y1780" i="1"/>
  <c r="Z1780" i="1"/>
  <c r="Y1781" i="1"/>
  <c r="Z1781" i="1"/>
  <c r="Y1782" i="1"/>
  <c r="Z1782" i="1"/>
  <c r="Y1783" i="1"/>
  <c r="Z1783" i="1"/>
  <c r="Y1784" i="1"/>
  <c r="Z1784" i="1"/>
  <c r="Y1785" i="1"/>
  <c r="Z1785" i="1"/>
  <c r="Y1786" i="1"/>
  <c r="Z1786" i="1"/>
  <c r="Y1787" i="1"/>
  <c r="Z1787" i="1"/>
  <c r="Y1788" i="1"/>
  <c r="Z1788" i="1"/>
  <c r="Y1789" i="1"/>
  <c r="Z1789" i="1"/>
  <c r="Y1790" i="1"/>
  <c r="Z1790" i="1"/>
  <c r="Y1791" i="1"/>
  <c r="Z1791" i="1"/>
  <c r="Y1792" i="1"/>
  <c r="Z1792" i="1"/>
  <c r="Y1793" i="1"/>
  <c r="Z1793" i="1"/>
  <c r="Y1794" i="1"/>
  <c r="Z1794" i="1"/>
  <c r="Y1795" i="1"/>
  <c r="Z1795" i="1"/>
  <c r="Y1796" i="1"/>
  <c r="Z1796" i="1"/>
  <c r="Y1797" i="1"/>
  <c r="Z1797" i="1"/>
  <c r="Y1798" i="1"/>
  <c r="Z1798" i="1"/>
  <c r="Y1799" i="1"/>
  <c r="Z1799" i="1"/>
  <c r="Y1800" i="1"/>
  <c r="Z1800" i="1"/>
  <c r="Y1801" i="1"/>
  <c r="Z1801" i="1"/>
  <c r="Y1802" i="1"/>
  <c r="Z1802" i="1"/>
  <c r="Y1803" i="1"/>
  <c r="Z1803" i="1"/>
  <c r="Y1804" i="1"/>
  <c r="Z1804" i="1"/>
  <c r="Y1805" i="1"/>
  <c r="Z1805" i="1"/>
  <c r="Y1806" i="1"/>
  <c r="Z1806" i="1"/>
  <c r="Y1807" i="1"/>
  <c r="Z1807" i="1"/>
  <c r="Y1808" i="1"/>
  <c r="Z1808" i="1"/>
  <c r="Y1809" i="1"/>
  <c r="Z1809" i="1"/>
  <c r="Y1810" i="1"/>
  <c r="Z1810" i="1"/>
  <c r="Y1811" i="1"/>
  <c r="Z1811" i="1"/>
  <c r="Y1812" i="1"/>
  <c r="Z1812" i="1"/>
  <c r="Y1813" i="1"/>
  <c r="Z1813" i="1"/>
  <c r="Y1814" i="1"/>
  <c r="Z1814" i="1"/>
  <c r="Y1815" i="1"/>
  <c r="Z1815" i="1"/>
  <c r="Y1816" i="1"/>
  <c r="Z1816" i="1"/>
  <c r="Y1817" i="1"/>
  <c r="Z1817" i="1"/>
  <c r="Y1818" i="1"/>
  <c r="Z1818" i="1"/>
  <c r="Y1819" i="1"/>
  <c r="Z1819" i="1"/>
  <c r="Y1820" i="1"/>
  <c r="Z1820" i="1"/>
  <c r="Y1821" i="1"/>
  <c r="Z1821" i="1"/>
  <c r="Y1822" i="1"/>
  <c r="Z1822" i="1"/>
  <c r="Y1823" i="1"/>
  <c r="Z1823" i="1"/>
  <c r="Y1824" i="1"/>
  <c r="Z1824" i="1"/>
  <c r="Y1825" i="1"/>
  <c r="Z1825" i="1"/>
  <c r="Y1826" i="1"/>
  <c r="Z1826" i="1"/>
  <c r="Y1827" i="1"/>
  <c r="Z1827" i="1"/>
  <c r="Y1828" i="1"/>
  <c r="Z1828" i="1"/>
  <c r="Y1829" i="1"/>
  <c r="Z1829" i="1"/>
  <c r="Y1830" i="1"/>
  <c r="Z1830" i="1"/>
  <c r="Y1831" i="1"/>
  <c r="Z1831" i="1"/>
  <c r="Y1832" i="1"/>
  <c r="Z1832" i="1"/>
  <c r="Y1833" i="1"/>
  <c r="Z1833" i="1"/>
  <c r="Y1834" i="1"/>
  <c r="Z1834" i="1"/>
  <c r="Y1835" i="1"/>
  <c r="Z1835" i="1"/>
  <c r="Y1836" i="1"/>
  <c r="Z1836" i="1"/>
  <c r="Y1837" i="1"/>
  <c r="Z1837" i="1"/>
  <c r="Y1838" i="1"/>
  <c r="Z1838" i="1"/>
  <c r="Y1839" i="1"/>
  <c r="Z1839" i="1"/>
  <c r="Y1840" i="1"/>
  <c r="Z1840" i="1"/>
  <c r="Y1841" i="1"/>
  <c r="Z1841" i="1"/>
  <c r="Y1842" i="1"/>
  <c r="Z1842" i="1"/>
  <c r="Y1843" i="1"/>
  <c r="Z1843" i="1"/>
  <c r="Y1844" i="1"/>
  <c r="Z1844" i="1"/>
  <c r="Y1845" i="1"/>
  <c r="Z1845" i="1"/>
  <c r="Y1846" i="1"/>
  <c r="Z1846" i="1"/>
  <c r="Y1847" i="1"/>
  <c r="Z1847" i="1"/>
  <c r="Y1848" i="1"/>
  <c r="Z1848" i="1"/>
  <c r="Y1849" i="1"/>
  <c r="Z1849" i="1"/>
  <c r="Y1850" i="1"/>
  <c r="Z1850" i="1"/>
  <c r="Y1851" i="1"/>
  <c r="Z1851" i="1"/>
  <c r="Y1852" i="1"/>
  <c r="Z1852" i="1"/>
  <c r="Y1853" i="1"/>
  <c r="Z1853" i="1"/>
  <c r="Y1854" i="1"/>
  <c r="Z1854" i="1"/>
  <c r="Y1855" i="1"/>
  <c r="Z1855" i="1"/>
  <c r="Y1856" i="1"/>
  <c r="Z1856" i="1"/>
  <c r="Y1857" i="1"/>
  <c r="Z1857" i="1"/>
  <c r="Y1858" i="1"/>
  <c r="Z1858" i="1"/>
  <c r="Y1859" i="1"/>
  <c r="Z1859" i="1"/>
  <c r="Y1860" i="1"/>
  <c r="Z1860" i="1"/>
  <c r="Y1861" i="1"/>
  <c r="Z1861" i="1"/>
  <c r="Y1862" i="1"/>
  <c r="Z1862" i="1"/>
  <c r="Y1863" i="1"/>
  <c r="Z1863" i="1"/>
  <c r="Y1864" i="1"/>
  <c r="Z1864" i="1"/>
  <c r="Y1865" i="1"/>
  <c r="Z1865" i="1"/>
  <c r="Y1866" i="1"/>
  <c r="Z1866" i="1"/>
  <c r="Y1867" i="1"/>
  <c r="Z1867" i="1"/>
  <c r="Y1868" i="1"/>
  <c r="Z1868" i="1"/>
  <c r="Y1869" i="1"/>
  <c r="Z1869" i="1"/>
  <c r="Y1870" i="1"/>
  <c r="Z1870" i="1"/>
  <c r="Y1871" i="1"/>
  <c r="Z1871" i="1"/>
  <c r="Y1872" i="1"/>
  <c r="Z1872" i="1"/>
  <c r="Y1873" i="1"/>
  <c r="Z1873" i="1"/>
  <c r="Y1874" i="1"/>
  <c r="Z1874" i="1"/>
  <c r="Y1875" i="1"/>
  <c r="Z1875" i="1"/>
  <c r="Y1876" i="1"/>
  <c r="Z1876" i="1"/>
  <c r="Y1877" i="1"/>
  <c r="Z1877" i="1"/>
  <c r="Y1878" i="1"/>
  <c r="Z1878" i="1"/>
  <c r="Y1879" i="1"/>
  <c r="Z1879" i="1"/>
  <c r="Y1880" i="1"/>
  <c r="Z1880" i="1"/>
  <c r="Y1881" i="1"/>
  <c r="Z1881" i="1"/>
  <c r="Y1882" i="1"/>
  <c r="Z1882" i="1"/>
  <c r="Y1883" i="1"/>
  <c r="Z1883" i="1"/>
  <c r="Y1884" i="1"/>
  <c r="Z1884" i="1"/>
  <c r="Y1885" i="1"/>
  <c r="Z1885" i="1"/>
  <c r="Y1886" i="1"/>
  <c r="Z1886" i="1"/>
  <c r="Y1887" i="1"/>
  <c r="Z1887" i="1"/>
  <c r="Y1888" i="1"/>
  <c r="Z1888" i="1"/>
  <c r="Y1889" i="1"/>
  <c r="Z1889" i="1"/>
  <c r="Y1890" i="1"/>
  <c r="Z1890" i="1"/>
  <c r="Y1891" i="1"/>
  <c r="Z1891" i="1"/>
  <c r="Y1892" i="1"/>
  <c r="Z1892" i="1"/>
  <c r="Y1893" i="1"/>
  <c r="Z1893" i="1"/>
  <c r="Y1894" i="1"/>
  <c r="Z1894" i="1"/>
  <c r="Y1895" i="1"/>
  <c r="Z1895" i="1"/>
  <c r="Y1896" i="1"/>
  <c r="Z1896" i="1"/>
  <c r="Y1897" i="1"/>
  <c r="Z1897" i="1"/>
  <c r="Y1898" i="1"/>
  <c r="Z1898" i="1"/>
  <c r="Y1899" i="1"/>
  <c r="Z1899" i="1"/>
  <c r="Y1900" i="1"/>
  <c r="Z1900" i="1"/>
  <c r="Y1901" i="1"/>
  <c r="Z1901" i="1"/>
  <c r="Y1902" i="1"/>
  <c r="Z1902" i="1"/>
  <c r="Y1903" i="1"/>
  <c r="Z1903" i="1"/>
  <c r="Y1904" i="1"/>
  <c r="Z1904" i="1"/>
  <c r="Y1905" i="1"/>
  <c r="Z1905" i="1"/>
  <c r="Y1906" i="1"/>
  <c r="Z1906" i="1"/>
  <c r="Y1907" i="1"/>
  <c r="Z1907" i="1"/>
  <c r="Y1908" i="1"/>
  <c r="Z1908" i="1"/>
  <c r="Y1909" i="1"/>
  <c r="Z1909" i="1"/>
  <c r="Y1910" i="1"/>
  <c r="Z1910" i="1"/>
  <c r="Y1911" i="1"/>
  <c r="Z1911" i="1"/>
  <c r="Y1912" i="1"/>
  <c r="Z1912" i="1"/>
  <c r="Y1913" i="1"/>
  <c r="Z1913" i="1"/>
  <c r="Y1914" i="1"/>
  <c r="Z1914" i="1"/>
  <c r="Y1915" i="1"/>
  <c r="Z1915" i="1"/>
  <c r="Y1916" i="1"/>
  <c r="Z1916" i="1"/>
  <c r="Y1917" i="1"/>
  <c r="Z1917" i="1"/>
  <c r="Y1918" i="1"/>
  <c r="Z1918" i="1"/>
  <c r="Y1919" i="1"/>
  <c r="Z1919" i="1"/>
  <c r="Y1920" i="1"/>
  <c r="Z1920" i="1"/>
  <c r="Y1921" i="1"/>
  <c r="Z1921" i="1"/>
  <c r="Y1922" i="1"/>
  <c r="Z1922" i="1"/>
  <c r="Y1923" i="1"/>
  <c r="Z1923" i="1"/>
  <c r="Y1924" i="1"/>
  <c r="Z1924" i="1"/>
  <c r="Y1925" i="1"/>
  <c r="Z1925" i="1"/>
  <c r="Y1926" i="1"/>
  <c r="Z1926" i="1"/>
  <c r="Y1927" i="1"/>
  <c r="Z1927" i="1"/>
  <c r="Y1928" i="1"/>
  <c r="Z1928" i="1"/>
  <c r="Y1929" i="1"/>
  <c r="Z1929" i="1"/>
  <c r="Y1930" i="1"/>
  <c r="Z1930" i="1"/>
  <c r="Y1931" i="1"/>
  <c r="Z1931" i="1"/>
  <c r="Y1932" i="1"/>
  <c r="Z1932" i="1"/>
  <c r="Y1933" i="1"/>
  <c r="Z1933" i="1"/>
  <c r="Y1934" i="1"/>
  <c r="Z1934" i="1"/>
  <c r="Y1935" i="1"/>
  <c r="Z1935" i="1"/>
  <c r="Y1936" i="1"/>
  <c r="Z1936" i="1"/>
  <c r="Y1937" i="1"/>
  <c r="Z1937" i="1"/>
  <c r="Y1938" i="1"/>
  <c r="Z1938" i="1"/>
  <c r="Y1939" i="1"/>
  <c r="Z1939" i="1"/>
  <c r="Y1940" i="1"/>
  <c r="Z1940" i="1"/>
  <c r="Y1941" i="1"/>
  <c r="Z1941" i="1"/>
  <c r="Y1942" i="1"/>
  <c r="Z1942" i="1"/>
  <c r="Y1943" i="1"/>
  <c r="Z1943" i="1"/>
  <c r="Y1944" i="1"/>
  <c r="Z1944" i="1"/>
  <c r="Y1945" i="1"/>
  <c r="Z1945" i="1"/>
  <c r="Y1946" i="1"/>
  <c r="Z1946" i="1"/>
  <c r="Y1947" i="1"/>
  <c r="Z1947" i="1"/>
  <c r="Y1948" i="1"/>
  <c r="Z1948" i="1"/>
  <c r="Y1949" i="1"/>
  <c r="Z1949" i="1"/>
  <c r="Y1950" i="1"/>
  <c r="Z1950" i="1"/>
  <c r="Y1951" i="1"/>
  <c r="Z1951" i="1"/>
  <c r="Y1952" i="1"/>
  <c r="Z1952" i="1"/>
  <c r="Y1953" i="1"/>
  <c r="Z1953" i="1"/>
  <c r="Y1954" i="1"/>
  <c r="Z1954" i="1"/>
  <c r="Y1955" i="1"/>
  <c r="Z1955" i="1"/>
  <c r="Y1956" i="1"/>
  <c r="Z1956" i="1"/>
  <c r="Y1957" i="1"/>
  <c r="Z1957" i="1"/>
  <c r="Y1958" i="1"/>
  <c r="Z1958" i="1"/>
  <c r="Y1959" i="1"/>
  <c r="Z1959" i="1"/>
  <c r="Y1960" i="1"/>
  <c r="Z1960" i="1"/>
  <c r="Y1961" i="1"/>
  <c r="Z1961" i="1"/>
  <c r="Y1962" i="1"/>
  <c r="Z1962" i="1"/>
  <c r="Y1963" i="1"/>
  <c r="Z1963" i="1"/>
  <c r="Y1964" i="1"/>
  <c r="Z1964" i="1"/>
  <c r="Y1965" i="1"/>
  <c r="Z1965" i="1"/>
  <c r="Y1966" i="1"/>
  <c r="Z1966" i="1"/>
  <c r="Y1967" i="1"/>
  <c r="Z1967" i="1"/>
  <c r="Y1968" i="1"/>
  <c r="Z1968" i="1"/>
  <c r="Y1969" i="1"/>
  <c r="Z1969" i="1"/>
  <c r="Y1970" i="1"/>
  <c r="Z1970" i="1"/>
  <c r="Y1971" i="1"/>
  <c r="Z1971" i="1"/>
  <c r="Y1972" i="1"/>
  <c r="Z1972" i="1"/>
  <c r="Y1973" i="1"/>
  <c r="Z1973" i="1"/>
  <c r="Y1974" i="1"/>
  <c r="Z1974" i="1"/>
  <c r="Y1975" i="1"/>
  <c r="Z1975" i="1"/>
  <c r="Y1976" i="1"/>
  <c r="Z1976" i="1"/>
  <c r="Y1977" i="1"/>
  <c r="Z1977" i="1"/>
  <c r="Y1978" i="1"/>
  <c r="Z1978" i="1"/>
  <c r="Y1979" i="1"/>
  <c r="Z1979" i="1"/>
  <c r="Y1980" i="1"/>
  <c r="Z1980" i="1"/>
  <c r="Y1981" i="1"/>
  <c r="Z1981" i="1"/>
  <c r="Y1982" i="1"/>
  <c r="Z1982" i="1"/>
  <c r="Y1983" i="1"/>
  <c r="Z1983" i="1"/>
  <c r="Y1984" i="1"/>
  <c r="Z1984" i="1"/>
  <c r="Y1985" i="1"/>
  <c r="Z1985" i="1"/>
  <c r="Y1986" i="1"/>
  <c r="Z1986" i="1"/>
  <c r="Y1987" i="1"/>
  <c r="Z1987" i="1"/>
  <c r="Y1988" i="1"/>
  <c r="Z1988" i="1"/>
  <c r="Y1989" i="1"/>
  <c r="Z1989" i="1"/>
  <c r="Y1990" i="1"/>
  <c r="Z1990" i="1"/>
  <c r="Y1991" i="1"/>
  <c r="Z1991" i="1"/>
  <c r="Y1992" i="1"/>
  <c r="Z1992" i="1"/>
  <c r="Y1993" i="1"/>
  <c r="Z1993" i="1"/>
  <c r="Y1994" i="1"/>
  <c r="Z1994" i="1"/>
  <c r="Y1995" i="1"/>
  <c r="Z1995" i="1"/>
  <c r="Y1996" i="1"/>
  <c r="Z1996" i="1"/>
  <c r="Y1997" i="1"/>
  <c r="Z1997" i="1"/>
  <c r="Y1998" i="1"/>
  <c r="Z1998" i="1"/>
  <c r="Y1999" i="1"/>
  <c r="Z1999" i="1"/>
  <c r="Y2000" i="1"/>
  <c r="Z2000" i="1"/>
  <c r="Y2001" i="1"/>
  <c r="Z2001" i="1"/>
  <c r="Y2002" i="1"/>
  <c r="Z2002" i="1"/>
  <c r="Y2003" i="1"/>
  <c r="Z2003" i="1"/>
  <c r="Y2004" i="1"/>
  <c r="Z2004" i="1"/>
  <c r="Y2005" i="1"/>
  <c r="Z2005" i="1"/>
  <c r="Y2006" i="1"/>
  <c r="Z2006" i="1"/>
  <c r="Y2007" i="1"/>
  <c r="Z2007" i="1"/>
  <c r="Y2008" i="1"/>
  <c r="Z2008" i="1"/>
  <c r="Y2009" i="1"/>
  <c r="Z2009" i="1"/>
  <c r="Y2010" i="1"/>
  <c r="Z2010" i="1"/>
  <c r="Y2011" i="1"/>
  <c r="Z2011" i="1"/>
  <c r="Y2012" i="1"/>
  <c r="Z2012" i="1"/>
  <c r="Y2013" i="1"/>
  <c r="Z2013" i="1"/>
  <c r="Y2014" i="1"/>
  <c r="Z2014" i="1"/>
  <c r="Y2015" i="1"/>
  <c r="Z2015" i="1"/>
  <c r="Y2016" i="1"/>
  <c r="Z2016" i="1"/>
  <c r="Y2017" i="1"/>
  <c r="Z2017" i="1"/>
  <c r="Y2018" i="1"/>
  <c r="Z2018" i="1"/>
  <c r="Y2019" i="1"/>
  <c r="Z2019" i="1"/>
  <c r="Y2020" i="1"/>
  <c r="Z2020" i="1"/>
  <c r="Y2021" i="1"/>
  <c r="Z2021" i="1"/>
  <c r="Y2022" i="1"/>
  <c r="Z2022" i="1"/>
  <c r="Y2023" i="1"/>
  <c r="Z2023" i="1"/>
  <c r="Y2024" i="1"/>
  <c r="Z2024" i="1"/>
  <c r="Y2025" i="1"/>
  <c r="Z2025" i="1"/>
  <c r="Y2026" i="1"/>
  <c r="Z2026" i="1"/>
  <c r="Y2027" i="1"/>
  <c r="Z2027" i="1"/>
  <c r="Y2028" i="1"/>
  <c r="Z2028" i="1"/>
  <c r="Y2029" i="1"/>
  <c r="Z2029" i="1"/>
  <c r="Y2030" i="1"/>
  <c r="Z2030" i="1"/>
  <c r="Y2031" i="1"/>
  <c r="Z2031" i="1"/>
  <c r="Y2032" i="1"/>
  <c r="Z2032" i="1"/>
  <c r="Y2033" i="1"/>
  <c r="Z2033" i="1"/>
  <c r="Y2034" i="1"/>
  <c r="Z2034" i="1"/>
  <c r="Y2035" i="1"/>
  <c r="Z2035" i="1"/>
  <c r="Y2036" i="1"/>
  <c r="Z2036" i="1"/>
  <c r="Y2037" i="1"/>
  <c r="Z2037" i="1"/>
  <c r="Y2038" i="1"/>
  <c r="Z2038" i="1"/>
  <c r="Y2039" i="1"/>
  <c r="Z2039" i="1"/>
  <c r="Y2040" i="1"/>
  <c r="Z2040" i="1"/>
  <c r="Y2041" i="1"/>
  <c r="Z2041" i="1"/>
  <c r="Y2042" i="1"/>
  <c r="Z2042" i="1"/>
  <c r="Y2043" i="1"/>
  <c r="Z2043" i="1"/>
  <c r="Y2044" i="1"/>
  <c r="Z2044" i="1"/>
  <c r="Y2045" i="1"/>
  <c r="Z2045" i="1"/>
  <c r="Y2046" i="1"/>
  <c r="Z2046" i="1"/>
  <c r="Y2047" i="1"/>
  <c r="Z2047" i="1"/>
  <c r="Y2048" i="1"/>
  <c r="Z2048" i="1"/>
  <c r="Y2049" i="1"/>
  <c r="Z2049" i="1"/>
  <c r="Y2050" i="1"/>
  <c r="Z2050" i="1"/>
  <c r="Y2051" i="1"/>
  <c r="Z2051" i="1"/>
  <c r="Y2052" i="1"/>
  <c r="Z2052" i="1"/>
  <c r="Y2053" i="1"/>
  <c r="Z2053" i="1"/>
  <c r="Y2054" i="1"/>
  <c r="Z2054" i="1"/>
  <c r="Y2055" i="1"/>
  <c r="Z2055" i="1"/>
  <c r="Y2056" i="1"/>
  <c r="Z2056" i="1"/>
  <c r="Y2057" i="1"/>
  <c r="Z2057" i="1"/>
  <c r="Y2058" i="1"/>
  <c r="Z2058" i="1"/>
  <c r="Y2059" i="1"/>
  <c r="Z2059" i="1"/>
  <c r="Y2060" i="1"/>
  <c r="Z2060" i="1"/>
  <c r="Y2061" i="1"/>
  <c r="Z2061" i="1"/>
  <c r="Y2062" i="1"/>
  <c r="Z2062" i="1"/>
  <c r="Y2063" i="1"/>
  <c r="Z2063" i="1"/>
  <c r="Y2064" i="1"/>
  <c r="Z2064" i="1"/>
  <c r="Y2065" i="1"/>
  <c r="Z2065" i="1"/>
  <c r="Y2066" i="1"/>
  <c r="Z2066" i="1"/>
  <c r="Y2067" i="1"/>
  <c r="Z2067" i="1"/>
  <c r="Y2068" i="1"/>
  <c r="Z2068" i="1"/>
  <c r="Y2069" i="1"/>
  <c r="Z2069" i="1"/>
  <c r="Y2070" i="1"/>
  <c r="Z2070" i="1"/>
  <c r="Y2071" i="1"/>
  <c r="Z2071" i="1"/>
  <c r="Y2072" i="1"/>
  <c r="Z2072" i="1"/>
  <c r="Y2073" i="1"/>
  <c r="Z2073" i="1"/>
  <c r="Y2074" i="1"/>
  <c r="Z2074" i="1"/>
  <c r="Y2075" i="1"/>
  <c r="Z2075" i="1"/>
  <c r="Y2076" i="1"/>
  <c r="Z2076" i="1"/>
  <c r="Y2077" i="1"/>
  <c r="Z2077" i="1"/>
  <c r="Y2078" i="1"/>
  <c r="Z2078" i="1"/>
  <c r="Y2079" i="1"/>
  <c r="Z2079" i="1"/>
  <c r="Y2080" i="1"/>
  <c r="Z2080" i="1"/>
  <c r="Y2081" i="1"/>
  <c r="Z2081" i="1"/>
  <c r="Y2082" i="1"/>
  <c r="Z2082" i="1"/>
  <c r="Y2083" i="1"/>
  <c r="Z2083" i="1"/>
  <c r="Y2084" i="1"/>
  <c r="Z2084" i="1"/>
  <c r="Y2085" i="1"/>
  <c r="Z2085" i="1"/>
  <c r="Y2086" i="1"/>
  <c r="Z2086" i="1"/>
  <c r="Y2087" i="1"/>
  <c r="Z2087" i="1"/>
  <c r="Y2088" i="1"/>
  <c r="Z2088" i="1"/>
  <c r="Y2089" i="1"/>
  <c r="Z2089" i="1"/>
  <c r="Y2090" i="1"/>
  <c r="Z2090" i="1"/>
  <c r="Y2091" i="1"/>
  <c r="Z2091" i="1"/>
  <c r="Y2092" i="1"/>
  <c r="Z2092" i="1"/>
  <c r="Y2093" i="1"/>
  <c r="Z2093" i="1"/>
  <c r="Y2094" i="1"/>
  <c r="Z2094" i="1"/>
  <c r="Y2095" i="1"/>
  <c r="Z2095" i="1"/>
  <c r="Y2096" i="1"/>
  <c r="Z2096" i="1"/>
  <c r="Y2097" i="1"/>
  <c r="Z2097" i="1"/>
  <c r="Y2098" i="1"/>
  <c r="Z2098" i="1"/>
  <c r="Y2099" i="1"/>
  <c r="Z2099" i="1"/>
  <c r="Y2100" i="1"/>
  <c r="Z2100" i="1"/>
  <c r="Y2101" i="1"/>
  <c r="Z2101" i="1"/>
  <c r="Y2102" i="1"/>
  <c r="Z2102" i="1"/>
  <c r="Y2103" i="1"/>
  <c r="Z2103" i="1"/>
  <c r="Y2104" i="1"/>
  <c r="Z2104" i="1"/>
  <c r="Y2105" i="1"/>
  <c r="Z2105" i="1"/>
  <c r="Y2106" i="1"/>
  <c r="Z2106" i="1"/>
  <c r="Y2107" i="1"/>
  <c r="Z2107" i="1"/>
  <c r="Y2108" i="1"/>
  <c r="Z2108" i="1"/>
  <c r="Y2109" i="1"/>
  <c r="Z2109" i="1"/>
  <c r="Y2110" i="1"/>
  <c r="Z2110" i="1"/>
  <c r="Y2111" i="1"/>
  <c r="Z2111" i="1"/>
  <c r="Y2112" i="1"/>
  <c r="Z2112" i="1"/>
  <c r="Y2113" i="1"/>
  <c r="Z2113" i="1"/>
  <c r="Y2114" i="1"/>
  <c r="Z2114" i="1"/>
  <c r="Y2115" i="1"/>
  <c r="Z2115" i="1"/>
  <c r="Y2116" i="1"/>
  <c r="Z2116" i="1"/>
  <c r="Y2117" i="1"/>
  <c r="Z2117" i="1"/>
  <c r="Y2118" i="1"/>
  <c r="Z2118" i="1"/>
  <c r="Y2119" i="1"/>
  <c r="Z2119" i="1"/>
  <c r="Y2120" i="1"/>
  <c r="Z2120" i="1"/>
  <c r="Y2121" i="1"/>
  <c r="Z2121" i="1"/>
  <c r="Y2122" i="1"/>
  <c r="Z2122" i="1"/>
  <c r="Y2123" i="1"/>
  <c r="Z2123" i="1"/>
  <c r="Y2124" i="1"/>
  <c r="Z2124" i="1"/>
  <c r="Y2125" i="1"/>
  <c r="Z2125" i="1"/>
  <c r="Y2126" i="1"/>
  <c r="Z2126" i="1"/>
  <c r="Y2127" i="1"/>
  <c r="Z2127" i="1"/>
  <c r="Y2128" i="1"/>
  <c r="Z2128" i="1"/>
  <c r="Y2129" i="1"/>
  <c r="Z2129" i="1"/>
  <c r="Y2130" i="1"/>
  <c r="Z2130" i="1"/>
  <c r="Y2131" i="1"/>
  <c r="Z2131" i="1"/>
  <c r="Y2132" i="1"/>
  <c r="Z2132" i="1"/>
  <c r="Y2133" i="1"/>
  <c r="Z2133" i="1"/>
  <c r="Y2134" i="1"/>
  <c r="Z2134" i="1"/>
  <c r="Y2135" i="1"/>
  <c r="Z2135" i="1"/>
  <c r="Y2136" i="1"/>
  <c r="Z2136" i="1"/>
  <c r="Y2137" i="1"/>
  <c r="Z2137" i="1"/>
  <c r="Y2138" i="1"/>
  <c r="Z2138" i="1"/>
  <c r="Y2139" i="1"/>
  <c r="Z2139" i="1"/>
  <c r="Y2140" i="1"/>
  <c r="Z2140" i="1"/>
  <c r="Y2141" i="1"/>
  <c r="Z2141" i="1"/>
  <c r="Y2142" i="1"/>
  <c r="Z2142" i="1"/>
  <c r="Y2143" i="1"/>
  <c r="Z2143" i="1"/>
  <c r="Y2144" i="1"/>
  <c r="Z2144" i="1"/>
  <c r="Y2145" i="1"/>
  <c r="Z2145" i="1"/>
  <c r="Y2146" i="1"/>
  <c r="Z2146" i="1"/>
  <c r="Y2147" i="1"/>
  <c r="Z2147" i="1"/>
  <c r="Y2148" i="1"/>
  <c r="Z2148" i="1"/>
  <c r="Y2149" i="1"/>
  <c r="Z2149" i="1"/>
  <c r="Y2150" i="1"/>
  <c r="Z2150" i="1"/>
  <c r="Y2151" i="1"/>
  <c r="Z2151" i="1"/>
  <c r="Y2152" i="1"/>
  <c r="Z2152" i="1"/>
  <c r="Y2153" i="1"/>
  <c r="Z2153" i="1"/>
  <c r="Y2154" i="1"/>
  <c r="Z2154" i="1"/>
  <c r="Y2155" i="1"/>
  <c r="Z2155" i="1"/>
  <c r="Y2156" i="1"/>
  <c r="Z2156" i="1"/>
  <c r="Y2157" i="1"/>
  <c r="Z2157" i="1"/>
  <c r="Y2158" i="1"/>
  <c r="Z2158" i="1"/>
  <c r="Y2159" i="1"/>
  <c r="Z2159" i="1"/>
  <c r="Y2160" i="1"/>
  <c r="Z2160" i="1"/>
  <c r="Y2161" i="1"/>
  <c r="Z2161" i="1"/>
  <c r="Y2162" i="1"/>
  <c r="Z2162" i="1"/>
  <c r="Y2163" i="1"/>
  <c r="Z2163" i="1"/>
  <c r="Y2164" i="1"/>
  <c r="Z2164" i="1"/>
  <c r="Y2165" i="1"/>
  <c r="Z2165" i="1"/>
  <c r="Y2166" i="1"/>
  <c r="Z2166" i="1"/>
  <c r="Y2167" i="1"/>
  <c r="Z2167" i="1"/>
  <c r="Y2168" i="1"/>
  <c r="Z2168" i="1"/>
  <c r="Y2169" i="1"/>
  <c r="Z2169" i="1"/>
  <c r="Y2170" i="1"/>
  <c r="Z2170" i="1"/>
  <c r="Y2171" i="1"/>
  <c r="Z2171" i="1"/>
  <c r="Y2172" i="1"/>
  <c r="Z2172" i="1"/>
  <c r="Y2173" i="1"/>
  <c r="Z2173" i="1"/>
  <c r="Y2174" i="1"/>
  <c r="Z2174" i="1"/>
  <c r="Y2175" i="1"/>
  <c r="Z2175" i="1"/>
  <c r="Y2176" i="1"/>
  <c r="Z2176" i="1"/>
  <c r="Y2177" i="1"/>
  <c r="Z2177" i="1"/>
  <c r="Y2178" i="1"/>
  <c r="Z2178" i="1"/>
  <c r="Y2179" i="1"/>
  <c r="Z2179" i="1"/>
  <c r="Y2180" i="1"/>
  <c r="Z2180" i="1"/>
  <c r="Y2181" i="1"/>
  <c r="Z2181" i="1"/>
  <c r="Y2182" i="1"/>
  <c r="Z2182" i="1"/>
  <c r="Y2183" i="1"/>
  <c r="Z2183" i="1"/>
  <c r="Y2184" i="1"/>
  <c r="Z2184" i="1"/>
  <c r="Y2185" i="1"/>
  <c r="Z2185" i="1"/>
  <c r="Y2186" i="1"/>
  <c r="Z2186" i="1"/>
  <c r="Y2187" i="1"/>
  <c r="Z2187" i="1"/>
  <c r="Y2188" i="1"/>
  <c r="Z2188" i="1"/>
  <c r="Y2189" i="1"/>
  <c r="Z2189" i="1"/>
  <c r="Y2190" i="1"/>
  <c r="Z2190" i="1"/>
  <c r="Y2191" i="1"/>
  <c r="Z2191" i="1"/>
  <c r="Y2192" i="1"/>
  <c r="Z2192" i="1"/>
  <c r="Y2193" i="1"/>
  <c r="Z2193" i="1"/>
  <c r="Y2194" i="1"/>
  <c r="Z2194" i="1"/>
  <c r="Y2195" i="1"/>
  <c r="Z2195" i="1"/>
  <c r="Y2196" i="1"/>
  <c r="Z2196" i="1"/>
  <c r="Y2197" i="1"/>
  <c r="Z2197" i="1"/>
  <c r="Y2198" i="1"/>
  <c r="Z2198" i="1"/>
  <c r="Y2199" i="1"/>
  <c r="Z2199" i="1"/>
  <c r="Y2200" i="1"/>
  <c r="Z2200" i="1"/>
  <c r="Y2201" i="1"/>
  <c r="Z2201" i="1"/>
  <c r="Y2202" i="1"/>
  <c r="Z2202" i="1"/>
  <c r="Y2203" i="1"/>
  <c r="Z2203" i="1"/>
  <c r="Y2204" i="1"/>
  <c r="Z2204" i="1"/>
  <c r="Y2205" i="1"/>
  <c r="Z2205" i="1"/>
  <c r="Y2206" i="1"/>
  <c r="Z2206" i="1"/>
  <c r="Y2207" i="1"/>
  <c r="Z2207" i="1"/>
  <c r="Y2208" i="1"/>
  <c r="Z2208" i="1"/>
  <c r="Y2209" i="1"/>
  <c r="Z2209" i="1"/>
  <c r="Y2210" i="1"/>
  <c r="Z2210" i="1"/>
  <c r="Y2211" i="1"/>
  <c r="Z2211" i="1"/>
  <c r="Y2212" i="1"/>
  <c r="Z2212" i="1"/>
  <c r="Y2213" i="1"/>
  <c r="Z2213" i="1"/>
  <c r="Y2214" i="1"/>
  <c r="Z2214" i="1"/>
  <c r="Y2215" i="1"/>
  <c r="Z2215" i="1"/>
  <c r="Y2216" i="1"/>
  <c r="Z2216" i="1"/>
  <c r="Y2217" i="1"/>
  <c r="Z2217" i="1"/>
  <c r="Y2218" i="1"/>
  <c r="Z2218" i="1"/>
  <c r="Y2219" i="1"/>
  <c r="Z2219" i="1"/>
  <c r="Y2220" i="1"/>
  <c r="Z2220" i="1"/>
  <c r="Y2221" i="1"/>
  <c r="Z2221" i="1"/>
  <c r="Y2222" i="1"/>
  <c r="Z2222" i="1"/>
  <c r="Y2223" i="1"/>
  <c r="Z2223" i="1"/>
  <c r="Y2224" i="1"/>
  <c r="Z2224" i="1"/>
  <c r="Y2225" i="1"/>
  <c r="Z2225" i="1"/>
  <c r="Y2226" i="1"/>
  <c r="Z2226" i="1"/>
  <c r="Y2227" i="1"/>
  <c r="Z2227" i="1"/>
  <c r="Y2228" i="1"/>
  <c r="Z2228" i="1"/>
  <c r="Y2229" i="1"/>
  <c r="Z2229" i="1"/>
  <c r="Y2230" i="1"/>
  <c r="Z2230" i="1"/>
  <c r="Y2231" i="1"/>
  <c r="Z2231" i="1"/>
  <c r="Y2232" i="1"/>
  <c r="Z2232" i="1"/>
  <c r="Y2233" i="1"/>
  <c r="Z2233" i="1"/>
  <c r="Y2234" i="1"/>
  <c r="Z2234" i="1"/>
  <c r="Y2235" i="1"/>
  <c r="Z2235" i="1"/>
  <c r="Y2236" i="1"/>
  <c r="Z2236" i="1"/>
  <c r="Y2237" i="1"/>
  <c r="Z2237" i="1"/>
  <c r="Y2238" i="1"/>
  <c r="Z2238" i="1"/>
  <c r="Y2239" i="1"/>
  <c r="Z2239" i="1"/>
  <c r="Y2240" i="1"/>
  <c r="Z2240" i="1"/>
  <c r="Y2241" i="1"/>
  <c r="Z2241" i="1"/>
  <c r="Y2242" i="1"/>
  <c r="Z2242" i="1"/>
  <c r="Y2243" i="1"/>
  <c r="Z2243" i="1"/>
  <c r="Y2244" i="1"/>
  <c r="Z2244" i="1"/>
  <c r="Y2245" i="1"/>
  <c r="Z2245" i="1"/>
  <c r="Y2246" i="1"/>
  <c r="Z2246" i="1"/>
  <c r="Y2247" i="1"/>
  <c r="Z2247" i="1"/>
  <c r="Y2248" i="1"/>
  <c r="Z2248" i="1"/>
  <c r="Y2249" i="1"/>
  <c r="Z2249" i="1"/>
  <c r="Y2250" i="1"/>
  <c r="Z2250" i="1"/>
  <c r="Y2251" i="1"/>
  <c r="Z2251" i="1"/>
  <c r="Y2252" i="1"/>
  <c r="Z2252" i="1"/>
  <c r="Y2253" i="1"/>
  <c r="Z2253" i="1"/>
  <c r="Y2254" i="1"/>
  <c r="Z2254" i="1"/>
  <c r="Y2255" i="1"/>
  <c r="Z2255" i="1"/>
  <c r="Y2256" i="1"/>
  <c r="Z2256" i="1"/>
  <c r="Y2257" i="1"/>
  <c r="Z2257" i="1"/>
  <c r="Y2258" i="1"/>
  <c r="Z2258" i="1"/>
  <c r="Y2259" i="1"/>
  <c r="Z2259" i="1"/>
  <c r="Y2260" i="1"/>
  <c r="Z2260" i="1"/>
  <c r="Y2261" i="1"/>
  <c r="Z2261" i="1"/>
  <c r="Y2262" i="1"/>
  <c r="Z2262" i="1"/>
  <c r="Y2263" i="1"/>
  <c r="Z2263" i="1"/>
  <c r="Y2264" i="1"/>
  <c r="Z2264" i="1"/>
  <c r="Y2265" i="1"/>
  <c r="Z2265" i="1"/>
  <c r="Y2266" i="1"/>
  <c r="Z2266" i="1"/>
  <c r="Y2267" i="1"/>
  <c r="Z2267" i="1"/>
  <c r="Y2268" i="1"/>
  <c r="Z2268" i="1"/>
  <c r="Y2269" i="1"/>
  <c r="Z2269" i="1"/>
  <c r="Y2270" i="1"/>
  <c r="Z2270" i="1"/>
  <c r="Y2271" i="1"/>
  <c r="Z2271" i="1"/>
  <c r="Y2272" i="1"/>
  <c r="Z2272" i="1"/>
  <c r="Y2273" i="1"/>
  <c r="Z2273" i="1"/>
  <c r="Y2274" i="1"/>
  <c r="Z2274" i="1"/>
  <c r="Y2275" i="1"/>
  <c r="Z2275" i="1"/>
  <c r="Y2276" i="1"/>
  <c r="Z2276" i="1"/>
  <c r="Y2277" i="1"/>
  <c r="Z2277" i="1"/>
  <c r="Y2278" i="1"/>
  <c r="Z2278" i="1"/>
  <c r="Y2279" i="1"/>
  <c r="Z2279" i="1"/>
  <c r="Y2280" i="1"/>
  <c r="Z2280" i="1"/>
  <c r="Y2281" i="1"/>
  <c r="Z2281" i="1"/>
  <c r="Y2282" i="1"/>
  <c r="Z2282" i="1"/>
  <c r="Y2283" i="1"/>
  <c r="Z2283" i="1"/>
  <c r="Y2284" i="1"/>
  <c r="Z2284" i="1"/>
  <c r="Y2285" i="1"/>
  <c r="Z2285" i="1"/>
  <c r="Y2286" i="1"/>
  <c r="Z2286" i="1"/>
  <c r="Y2287" i="1"/>
  <c r="Z2287" i="1"/>
  <c r="Y2288" i="1"/>
  <c r="Z2288" i="1"/>
  <c r="Y2289" i="1"/>
  <c r="Z2289" i="1"/>
  <c r="Y2290" i="1"/>
  <c r="Z2290" i="1"/>
  <c r="Y2291" i="1"/>
  <c r="Z2291" i="1"/>
  <c r="Y2292" i="1"/>
  <c r="Z2292" i="1"/>
  <c r="Y2293" i="1"/>
  <c r="Z2293" i="1"/>
  <c r="Y2294" i="1"/>
  <c r="Z2294" i="1"/>
  <c r="Y2295" i="1"/>
  <c r="Z2295" i="1"/>
  <c r="Y2296" i="1"/>
  <c r="Z2296" i="1"/>
  <c r="Y2297" i="1"/>
  <c r="Z2297" i="1"/>
  <c r="Y2298" i="1"/>
  <c r="Z2298" i="1"/>
  <c r="Y2299" i="1"/>
  <c r="Z2299" i="1"/>
  <c r="Y2300" i="1"/>
  <c r="Z2300" i="1"/>
  <c r="Y2301" i="1"/>
  <c r="Z2301" i="1"/>
  <c r="Y2302" i="1"/>
  <c r="Z2302" i="1"/>
  <c r="Y2303" i="1"/>
  <c r="Z2303" i="1"/>
  <c r="Y2304" i="1"/>
  <c r="Z2304" i="1"/>
  <c r="Y2305" i="1"/>
  <c r="Z2305" i="1"/>
  <c r="Y2306" i="1"/>
  <c r="Z2306" i="1"/>
  <c r="Y2307" i="1"/>
  <c r="Z2307" i="1"/>
  <c r="Y2308" i="1"/>
  <c r="Z2308" i="1"/>
  <c r="Y2309" i="1"/>
  <c r="Z2309" i="1"/>
  <c r="Y2310" i="1"/>
  <c r="Z2310" i="1"/>
  <c r="Y2311" i="1"/>
  <c r="Z2311" i="1"/>
  <c r="Y2312" i="1"/>
  <c r="Z2312" i="1"/>
  <c r="Y2313" i="1"/>
  <c r="Z2313" i="1"/>
  <c r="Y2314" i="1"/>
  <c r="Z2314" i="1"/>
  <c r="Y2315" i="1"/>
  <c r="Z2315" i="1"/>
  <c r="Y2316" i="1"/>
  <c r="Z2316" i="1"/>
  <c r="Y2317" i="1"/>
  <c r="Z2317" i="1"/>
  <c r="Y2318" i="1"/>
  <c r="Z2318" i="1"/>
  <c r="Y2319" i="1"/>
  <c r="Z2319" i="1"/>
  <c r="Y2320" i="1"/>
  <c r="Z2320" i="1"/>
  <c r="Y2321" i="1"/>
  <c r="Z2321" i="1"/>
  <c r="Y2322" i="1"/>
  <c r="Z2322" i="1"/>
  <c r="Y2323" i="1"/>
  <c r="Z2323" i="1"/>
  <c r="Y2324" i="1"/>
  <c r="Z2324" i="1"/>
  <c r="Y2325" i="1"/>
  <c r="Z2325" i="1"/>
  <c r="Y2326" i="1"/>
  <c r="Z2326" i="1"/>
  <c r="Y2327" i="1"/>
  <c r="Z2327" i="1"/>
  <c r="Y2328" i="1"/>
  <c r="Z2328" i="1"/>
  <c r="Y2329" i="1"/>
  <c r="Z2329" i="1"/>
  <c r="Y2330" i="1"/>
  <c r="Z2330" i="1"/>
  <c r="Y2331" i="1"/>
  <c r="Z2331" i="1"/>
  <c r="Y2332" i="1"/>
  <c r="Z2332" i="1"/>
  <c r="Y2333" i="1"/>
  <c r="Z2333" i="1"/>
  <c r="Y2334" i="1"/>
  <c r="Z2334" i="1"/>
  <c r="Y2335" i="1"/>
  <c r="Z2335" i="1"/>
  <c r="Y2336" i="1"/>
  <c r="Z2336" i="1"/>
  <c r="Y2337" i="1"/>
  <c r="Z2337" i="1"/>
  <c r="Y2338" i="1"/>
  <c r="Z2338" i="1"/>
  <c r="Y2339" i="1"/>
  <c r="Z2339" i="1"/>
  <c r="Y2340" i="1"/>
  <c r="Z2340" i="1"/>
  <c r="Y2341" i="1"/>
  <c r="Z2341" i="1"/>
  <c r="Y2342" i="1"/>
  <c r="Z2342" i="1"/>
  <c r="Y2343" i="1"/>
  <c r="Z2343" i="1"/>
  <c r="Y2344" i="1"/>
  <c r="Z2344" i="1"/>
  <c r="Y2345" i="1"/>
  <c r="Z2345" i="1"/>
  <c r="Y2346" i="1"/>
  <c r="Z2346" i="1"/>
  <c r="Y2347" i="1"/>
  <c r="Z2347" i="1"/>
  <c r="Y2348" i="1"/>
  <c r="Z2348" i="1"/>
  <c r="Y2349" i="1"/>
  <c r="Z2349" i="1"/>
  <c r="Y2350" i="1"/>
  <c r="Z2350" i="1"/>
  <c r="Y2351" i="1"/>
  <c r="Z2351" i="1"/>
  <c r="Y2352" i="1"/>
  <c r="Z2352" i="1"/>
  <c r="Y2353" i="1"/>
  <c r="Z2353" i="1"/>
  <c r="Y2354" i="1"/>
  <c r="Z2354" i="1"/>
  <c r="Y2355" i="1"/>
  <c r="Z2355" i="1"/>
  <c r="Y2356" i="1"/>
  <c r="Z2356" i="1"/>
  <c r="Y2357" i="1"/>
  <c r="Z2357" i="1"/>
  <c r="Y2358" i="1"/>
  <c r="Z2358" i="1"/>
  <c r="Y2359" i="1"/>
  <c r="Z2359" i="1"/>
  <c r="Y2360" i="1"/>
  <c r="Z2360" i="1"/>
  <c r="Y2361" i="1"/>
  <c r="Z2361" i="1"/>
  <c r="Y2362" i="1"/>
  <c r="Z2362" i="1"/>
  <c r="Y2363" i="1"/>
  <c r="Z2363" i="1"/>
  <c r="Y2364" i="1"/>
  <c r="Z2364" i="1"/>
  <c r="Y2365" i="1"/>
  <c r="Z2365" i="1"/>
  <c r="Y2366" i="1"/>
  <c r="Z2366" i="1"/>
  <c r="Y2367" i="1"/>
  <c r="Z2367" i="1"/>
  <c r="Y2368" i="1"/>
  <c r="Z2368" i="1"/>
  <c r="Y2369" i="1"/>
  <c r="Z2369" i="1"/>
  <c r="Y2370" i="1"/>
  <c r="Z2370" i="1"/>
  <c r="Y2371" i="1"/>
  <c r="Z2371" i="1"/>
  <c r="Y2372" i="1"/>
  <c r="Z2372" i="1"/>
  <c r="Y2373" i="1"/>
  <c r="Z2373" i="1"/>
  <c r="Y2374" i="1"/>
  <c r="Z2374" i="1"/>
  <c r="Y2375" i="1"/>
  <c r="Z2375" i="1"/>
  <c r="Y2376" i="1"/>
  <c r="Z2376" i="1"/>
  <c r="Y2377" i="1"/>
  <c r="Z2377" i="1"/>
  <c r="Y2378" i="1"/>
  <c r="Z2378" i="1"/>
  <c r="Y2379" i="1"/>
  <c r="Z2379" i="1"/>
  <c r="Y2380" i="1"/>
  <c r="Z2380" i="1"/>
  <c r="Y2381" i="1"/>
  <c r="Z2381" i="1"/>
  <c r="Y2382" i="1"/>
  <c r="Z2382" i="1"/>
  <c r="Y2383" i="1"/>
  <c r="Z2383" i="1"/>
  <c r="Y2384" i="1"/>
  <c r="Z2384" i="1"/>
  <c r="Y2385" i="1"/>
  <c r="Z2385" i="1"/>
  <c r="Y2386" i="1"/>
  <c r="Z2386" i="1"/>
  <c r="Y2387" i="1"/>
  <c r="Z2387" i="1"/>
  <c r="Y2388" i="1"/>
  <c r="Z2388" i="1"/>
  <c r="Y2389" i="1"/>
  <c r="Z2389" i="1"/>
  <c r="Y2390" i="1"/>
  <c r="Z2390" i="1"/>
  <c r="Y2391" i="1"/>
  <c r="Z2391" i="1"/>
  <c r="Y2392" i="1"/>
  <c r="Z2392" i="1"/>
  <c r="Y2393" i="1"/>
  <c r="Z2393" i="1"/>
  <c r="Y2394" i="1"/>
  <c r="Z2394" i="1"/>
  <c r="Y2395" i="1"/>
  <c r="Z2395" i="1"/>
  <c r="Y2396" i="1"/>
  <c r="Z2396" i="1"/>
  <c r="Y2397" i="1"/>
  <c r="Z2397" i="1"/>
  <c r="Y2398" i="1"/>
  <c r="Z2398" i="1"/>
  <c r="Y2399" i="1"/>
  <c r="Z2399" i="1"/>
  <c r="Y2400" i="1"/>
  <c r="Z2400" i="1"/>
  <c r="Y2401" i="1"/>
  <c r="Z2401" i="1"/>
  <c r="Y2402" i="1"/>
  <c r="Z2402" i="1"/>
  <c r="Y2403" i="1"/>
  <c r="Z2403" i="1"/>
  <c r="Y2404" i="1"/>
  <c r="Z2404" i="1"/>
  <c r="Y2405" i="1"/>
  <c r="Z2405" i="1"/>
  <c r="Y2406" i="1"/>
  <c r="Z2406" i="1"/>
  <c r="Y2407" i="1"/>
  <c r="Z2407" i="1"/>
  <c r="Y2408" i="1"/>
  <c r="Z2408" i="1"/>
  <c r="Y2409" i="1"/>
  <c r="Z2409" i="1"/>
  <c r="Y2410" i="1"/>
  <c r="Z2410" i="1"/>
  <c r="Y2411" i="1"/>
  <c r="Z2411" i="1"/>
  <c r="Y2412" i="1"/>
  <c r="Z2412" i="1"/>
  <c r="Y2413" i="1"/>
  <c r="Z2413" i="1"/>
  <c r="Y2414" i="1"/>
  <c r="Z2414" i="1"/>
  <c r="Y2415" i="1"/>
  <c r="Z2415" i="1"/>
  <c r="Y2416" i="1"/>
  <c r="Z2416" i="1"/>
  <c r="Y2417" i="1"/>
  <c r="Z2417" i="1"/>
  <c r="Y2418" i="1"/>
  <c r="Z2418" i="1"/>
  <c r="Y2419" i="1"/>
  <c r="Z2419" i="1"/>
  <c r="Y2420" i="1"/>
  <c r="Z2420" i="1"/>
  <c r="Y2421" i="1"/>
  <c r="Z2421" i="1"/>
  <c r="Y2422" i="1"/>
  <c r="Z2422" i="1"/>
  <c r="Y2423" i="1"/>
  <c r="Z2423" i="1"/>
  <c r="Y2424" i="1"/>
  <c r="Z2424" i="1"/>
  <c r="Y2425" i="1"/>
  <c r="Z2425" i="1"/>
  <c r="Y2426" i="1"/>
  <c r="Z2426" i="1"/>
  <c r="Y2427" i="1"/>
  <c r="Z2427" i="1"/>
  <c r="Y2428" i="1"/>
  <c r="Z2428" i="1"/>
  <c r="Y2429" i="1"/>
  <c r="Z2429" i="1"/>
  <c r="Y2430" i="1"/>
  <c r="Z2430" i="1"/>
  <c r="Y2431" i="1"/>
  <c r="Z2431" i="1"/>
  <c r="Y2432" i="1"/>
  <c r="Z2432" i="1"/>
  <c r="Y2433" i="1"/>
  <c r="Z2433" i="1"/>
  <c r="Y2434" i="1"/>
  <c r="Z2434" i="1"/>
  <c r="Y2435" i="1"/>
  <c r="Z2435" i="1"/>
  <c r="Y2436" i="1"/>
  <c r="Z2436" i="1"/>
  <c r="Y2437" i="1"/>
  <c r="Z2437" i="1"/>
  <c r="Y2438" i="1"/>
  <c r="Z2438" i="1"/>
  <c r="Y2439" i="1"/>
  <c r="Z2439" i="1"/>
  <c r="Y2440" i="1"/>
  <c r="Z2440" i="1"/>
  <c r="Y2441" i="1"/>
  <c r="Z2441" i="1"/>
  <c r="Y2442" i="1"/>
  <c r="Z2442" i="1"/>
  <c r="Y2443" i="1"/>
  <c r="Z2443" i="1"/>
  <c r="Y2444" i="1"/>
  <c r="Z2444" i="1"/>
  <c r="Y2445" i="1"/>
  <c r="Z2445" i="1"/>
  <c r="Y2446" i="1"/>
  <c r="Z2446" i="1"/>
  <c r="Y2447" i="1"/>
  <c r="Z2447" i="1"/>
  <c r="Y2448" i="1"/>
  <c r="Z2448" i="1"/>
  <c r="Y2449" i="1"/>
  <c r="Z2449" i="1"/>
  <c r="Y2450" i="1"/>
  <c r="Z2450" i="1"/>
  <c r="Y2451" i="1"/>
  <c r="Z2451" i="1"/>
  <c r="Y2452" i="1"/>
  <c r="Z2452" i="1"/>
  <c r="Y2453" i="1"/>
  <c r="Z2453" i="1"/>
  <c r="Y2454" i="1"/>
  <c r="Z2454" i="1"/>
  <c r="Y2455" i="1"/>
  <c r="Z2455" i="1"/>
  <c r="Y2456" i="1"/>
  <c r="Z2456" i="1"/>
  <c r="Y2457" i="1"/>
  <c r="Z2457" i="1"/>
  <c r="Y2458" i="1"/>
  <c r="Z2458" i="1"/>
  <c r="Y2459" i="1"/>
  <c r="Z2459" i="1"/>
  <c r="Y2460" i="1"/>
  <c r="Z2460" i="1"/>
  <c r="Y2461" i="1"/>
  <c r="Z2461" i="1"/>
  <c r="Y2462" i="1"/>
  <c r="Z2462" i="1"/>
  <c r="Y2463" i="1"/>
  <c r="Z2463" i="1"/>
  <c r="Y2464" i="1"/>
  <c r="Z2464" i="1"/>
  <c r="Y2465" i="1"/>
  <c r="Z2465" i="1"/>
  <c r="Y2466" i="1"/>
  <c r="Z2466" i="1"/>
  <c r="Y2467" i="1"/>
  <c r="Z2467" i="1"/>
  <c r="Y2468" i="1"/>
  <c r="Z2468" i="1"/>
  <c r="Y2469" i="1"/>
  <c r="Z2469" i="1"/>
  <c r="Y2470" i="1"/>
  <c r="Z2470" i="1"/>
  <c r="Y2471" i="1"/>
  <c r="Z2471" i="1"/>
  <c r="Y2472" i="1"/>
  <c r="Z2472" i="1"/>
  <c r="Y2473" i="1"/>
  <c r="Z2473" i="1"/>
  <c r="Y2474" i="1"/>
  <c r="Z2474" i="1"/>
  <c r="Y2475" i="1"/>
  <c r="Z2475" i="1"/>
  <c r="Y2476" i="1"/>
  <c r="Z2476" i="1"/>
  <c r="Y2477" i="1"/>
  <c r="Z2477" i="1"/>
  <c r="Y2478" i="1"/>
  <c r="Z2478" i="1"/>
  <c r="Y2479" i="1"/>
  <c r="Z2479" i="1"/>
  <c r="Y2480" i="1"/>
  <c r="Z2480" i="1"/>
  <c r="Y2481" i="1"/>
  <c r="Z2481" i="1"/>
  <c r="Y2482" i="1"/>
  <c r="Z2482" i="1"/>
  <c r="Y2483" i="1"/>
  <c r="Z2483" i="1"/>
  <c r="Y2484" i="1"/>
  <c r="Z2484" i="1"/>
  <c r="Y2485" i="1"/>
  <c r="Z2485" i="1"/>
  <c r="Y2486" i="1"/>
  <c r="Z2486" i="1"/>
  <c r="Y2487" i="1"/>
  <c r="Z2487" i="1"/>
  <c r="Y2488" i="1"/>
  <c r="Z2488" i="1"/>
  <c r="Y2489" i="1"/>
  <c r="Z2489" i="1"/>
  <c r="Y2490" i="1"/>
  <c r="Z2490" i="1"/>
  <c r="Y2491" i="1"/>
  <c r="Z2491" i="1"/>
  <c r="Y2492" i="1"/>
  <c r="Z2492" i="1"/>
  <c r="Y2493" i="1"/>
  <c r="Z2493" i="1"/>
  <c r="Y2494" i="1"/>
  <c r="Z2494" i="1"/>
  <c r="Y2495" i="1"/>
  <c r="Z2495" i="1"/>
  <c r="Y2496" i="1"/>
  <c r="Z2496" i="1"/>
  <c r="Y2497" i="1"/>
  <c r="Z2497" i="1"/>
  <c r="Y2498" i="1"/>
  <c r="Z2498" i="1"/>
  <c r="Y2499" i="1"/>
  <c r="Z2499" i="1"/>
  <c r="Y2500" i="1"/>
  <c r="Z2500" i="1"/>
  <c r="Y2501" i="1"/>
  <c r="Z2501" i="1"/>
  <c r="Y2502" i="1"/>
  <c r="Z2502" i="1"/>
  <c r="Y2503" i="1"/>
  <c r="Z2503" i="1"/>
  <c r="Y2504" i="1"/>
  <c r="Z2504" i="1"/>
  <c r="Y2505" i="1"/>
  <c r="Z2505" i="1"/>
  <c r="Y2506" i="1"/>
  <c r="Z2506" i="1"/>
  <c r="Y2507" i="1"/>
  <c r="Z2507" i="1"/>
  <c r="Y2508" i="1"/>
  <c r="Z2508" i="1"/>
  <c r="Y2509" i="1"/>
  <c r="Z2509" i="1"/>
  <c r="Y2510" i="1"/>
  <c r="Z2510" i="1"/>
  <c r="Y2511" i="1"/>
  <c r="Z2511" i="1"/>
  <c r="Y2512" i="1"/>
  <c r="Z2512" i="1"/>
  <c r="Y2513" i="1"/>
  <c r="Z2513" i="1"/>
  <c r="Y2514" i="1"/>
  <c r="Z2514" i="1"/>
  <c r="Y2515" i="1"/>
  <c r="Z2515" i="1"/>
  <c r="Y2516" i="1"/>
  <c r="Z2516" i="1"/>
  <c r="Y2517" i="1"/>
  <c r="Z2517" i="1"/>
  <c r="Y2518" i="1"/>
  <c r="Z2518" i="1"/>
  <c r="Y2519" i="1"/>
  <c r="Z2519" i="1"/>
  <c r="Y2520" i="1"/>
  <c r="Z2520" i="1"/>
  <c r="Y2521" i="1"/>
  <c r="Z2521" i="1"/>
  <c r="Y2522" i="1"/>
  <c r="Z2522" i="1"/>
  <c r="Y2523" i="1"/>
  <c r="Z2523" i="1"/>
  <c r="Y2524" i="1"/>
  <c r="Z2524" i="1"/>
  <c r="Y2525" i="1"/>
  <c r="Z2525" i="1"/>
  <c r="Y2526" i="1"/>
  <c r="Z2526" i="1"/>
  <c r="Y2527" i="1"/>
  <c r="Z2527" i="1"/>
  <c r="Y2528" i="1"/>
  <c r="Z2528" i="1"/>
  <c r="Y2529" i="1"/>
  <c r="Z2529" i="1"/>
  <c r="Y2530" i="1"/>
  <c r="Z2530" i="1"/>
  <c r="Y2531" i="1"/>
  <c r="Z2531" i="1"/>
  <c r="Y2532" i="1"/>
  <c r="Z2532" i="1"/>
  <c r="Y2533" i="1"/>
  <c r="Z2533" i="1"/>
  <c r="Y2534" i="1"/>
  <c r="Z2534" i="1"/>
  <c r="Y2535" i="1"/>
  <c r="Z2535" i="1"/>
  <c r="Y2536" i="1"/>
  <c r="Z2536" i="1"/>
  <c r="Y2537" i="1"/>
  <c r="Z2537" i="1"/>
  <c r="Y2538" i="1"/>
  <c r="Z2538" i="1"/>
  <c r="Y2539" i="1"/>
  <c r="Z2539" i="1"/>
  <c r="Y2540" i="1"/>
  <c r="Z2540" i="1"/>
  <c r="Y2541" i="1"/>
  <c r="Z2541" i="1"/>
  <c r="Y2542" i="1"/>
  <c r="Z2542" i="1"/>
  <c r="Y2543" i="1"/>
  <c r="Z2543" i="1"/>
  <c r="Y2544" i="1"/>
  <c r="Z2544" i="1"/>
  <c r="Y2545" i="1"/>
  <c r="Z2545" i="1"/>
  <c r="Y2546" i="1"/>
  <c r="Z2546" i="1"/>
  <c r="Y2547" i="1"/>
  <c r="Z2547" i="1"/>
  <c r="Y2548" i="1"/>
  <c r="Z2548" i="1"/>
  <c r="Y2549" i="1"/>
  <c r="Z2549" i="1"/>
  <c r="Y2550" i="1"/>
  <c r="Z2550" i="1"/>
  <c r="Y2551" i="1"/>
  <c r="Z2551" i="1"/>
  <c r="Y2552" i="1"/>
  <c r="Z2552" i="1"/>
  <c r="Y2553" i="1"/>
  <c r="Z2553" i="1"/>
  <c r="Y2554" i="1"/>
  <c r="Z2554" i="1"/>
  <c r="Y2555" i="1"/>
  <c r="Z2555" i="1"/>
  <c r="Y2556" i="1"/>
  <c r="Z2556" i="1"/>
  <c r="Y2557" i="1"/>
  <c r="Z2557" i="1"/>
  <c r="Y2558" i="1"/>
  <c r="Z2558" i="1"/>
  <c r="Y2559" i="1"/>
  <c r="Z2559" i="1"/>
  <c r="Y2560" i="1"/>
  <c r="Z2560" i="1"/>
  <c r="Y2561" i="1"/>
  <c r="Z2561" i="1"/>
  <c r="Y2562" i="1"/>
  <c r="Z2562" i="1"/>
  <c r="Y2563" i="1"/>
  <c r="Z2563" i="1"/>
  <c r="Y2564" i="1"/>
  <c r="Z2564" i="1"/>
  <c r="Y2565" i="1"/>
  <c r="Z2565" i="1"/>
  <c r="Y2566" i="1"/>
  <c r="Z2566" i="1"/>
  <c r="Y2567" i="1"/>
  <c r="Z2567" i="1"/>
  <c r="Y2568" i="1"/>
  <c r="Z2568" i="1"/>
  <c r="Y2569" i="1"/>
  <c r="Z2569" i="1"/>
  <c r="Y2570" i="1"/>
  <c r="Z2570" i="1"/>
  <c r="Y2571" i="1"/>
  <c r="Z2571" i="1"/>
  <c r="Y2572" i="1"/>
  <c r="Z2572" i="1"/>
  <c r="Y2573" i="1"/>
  <c r="Z2573" i="1"/>
  <c r="Y2574" i="1"/>
  <c r="Z2574" i="1"/>
  <c r="Y2575" i="1"/>
  <c r="Z2575" i="1"/>
  <c r="Y2576" i="1"/>
  <c r="Z2576" i="1"/>
  <c r="Y2577" i="1"/>
  <c r="Z2577" i="1"/>
  <c r="Y2578" i="1"/>
  <c r="Z2578" i="1"/>
  <c r="Y2579" i="1"/>
  <c r="Z2579" i="1"/>
  <c r="Y2580" i="1"/>
  <c r="Z2580" i="1"/>
  <c r="Y2581" i="1"/>
  <c r="Z2581" i="1"/>
  <c r="Y2582" i="1"/>
  <c r="Z2582" i="1"/>
  <c r="Y2583" i="1"/>
  <c r="Z2583" i="1"/>
  <c r="Y2584" i="1"/>
  <c r="Z2584" i="1"/>
  <c r="Y2585" i="1"/>
  <c r="Z2585" i="1"/>
  <c r="Y2586" i="1"/>
  <c r="Z2586" i="1"/>
  <c r="Y2587" i="1"/>
  <c r="Z2587" i="1"/>
  <c r="Y2588" i="1"/>
  <c r="Z2588" i="1"/>
  <c r="Y2589" i="1"/>
  <c r="Z2589" i="1"/>
  <c r="Y2590" i="1"/>
  <c r="Z2590" i="1"/>
  <c r="Y2591" i="1"/>
  <c r="Z2591" i="1"/>
  <c r="Y2592" i="1"/>
  <c r="Z2592" i="1"/>
  <c r="Y2593" i="1"/>
  <c r="Z2593" i="1"/>
  <c r="Y2594" i="1"/>
  <c r="Z2594" i="1"/>
  <c r="Y2595" i="1"/>
  <c r="Z2595" i="1"/>
  <c r="Y2596" i="1"/>
  <c r="Z2596" i="1"/>
  <c r="Y2597" i="1"/>
  <c r="Z2597" i="1"/>
  <c r="Y2598" i="1"/>
  <c r="Z2598" i="1"/>
  <c r="Y2599" i="1"/>
  <c r="Z2599" i="1"/>
  <c r="Y2600" i="1"/>
  <c r="Z2600" i="1"/>
  <c r="Y2601" i="1"/>
  <c r="Z2601" i="1"/>
  <c r="Y2602" i="1"/>
  <c r="Z2602" i="1"/>
  <c r="Y2603" i="1"/>
  <c r="Z2603" i="1"/>
  <c r="Y2604" i="1"/>
  <c r="Z2604" i="1"/>
  <c r="Y2605" i="1"/>
  <c r="Z2605" i="1"/>
  <c r="Y2606" i="1"/>
  <c r="Z2606" i="1"/>
  <c r="Y2607" i="1"/>
  <c r="Z2607" i="1"/>
  <c r="Y2608" i="1"/>
  <c r="Z2608" i="1"/>
  <c r="Y2609" i="1"/>
  <c r="Z2609" i="1"/>
  <c r="Y2610" i="1"/>
  <c r="Z2610" i="1"/>
  <c r="Y2611" i="1"/>
  <c r="Z2611" i="1"/>
  <c r="Y2612" i="1"/>
  <c r="Z2612" i="1"/>
  <c r="Y2613" i="1"/>
  <c r="Z2613" i="1"/>
  <c r="Y2614" i="1"/>
  <c r="Z2614" i="1"/>
  <c r="Y2615" i="1"/>
  <c r="Z2615" i="1"/>
  <c r="Y2616" i="1"/>
  <c r="Z2616" i="1"/>
  <c r="Y2617" i="1"/>
  <c r="Z2617" i="1"/>
  <c r="Y2618" i="1"/>
  <c r="Z2618" i="1"/>
  <c r="Y2619" i="1"/>
  <c r="Z2619" i="1"/>
  <c r="Y2620" i="1"/>
  <c r="Z2620" i="1"/>
  <c r="Y2621" i="1"/>
  <c r="Z2621" i="1"/>
  <c r="Y2622" i="1"/>
  <c r="Z2622" i="1"/>
  <c r="Y2623" i="1"/>
  <c r="Z2623" i="1"/>
  <c r="Y2624" i="1"/>
  <c r="Z2624" i="1"/>
  <c r="Y2625" i="1"/>
  <c r="Z2625" i="1"/>
  <c r="Y2626" i="1"/>
  <c r="Z2626" i="1"/>
  <c r="Y2627" i="1"/>
  <c r="Z2627" i="1"/>
  <c r="Y2628" i="1"/>
  <c r="Z2628" i="1"/>
  <c r="Y2629" i="1"/>
  <c r="Z2629" i="1"/>
  <c r="Y2630" i="1"/>
  <c r="Z2630" i="1"/>
  <c r="Y2631" i="1"/>
  <c r="Z2631" i="1"/>
  <c r="Y2632" i="1"/>
  <c r="Z2632" i="1"/>
  <c r="Y2633" i="1"/>
  <c r="Z2633" i="1"/>
  <c r="Y2634" i="1"/>
  <c r="Z2634" i="1"/>
  <c r="Y2635" i="1"/>
  <c r="Z2635" i="1"/>
  <c r="Y2636" i="1"/>
  <c r="Z2636" i="1"/>
  <c r="Y2637" i="1"/>
  <c r="Z2637" i="1"/>
  <c r="Y2638" i="1"/>
  <c r="Z2638" i="1"/>
  <c r="Y2639" i="1"/>
  <c r="Z2639" i="1"/>
  <c r="Y2640" i="1"/>
  <c r="Z2640" i="1"/>
  <c r="Y2641" i="1"/>
  <c r="Z2641" i="1"/>
  <c r="Y2642" i="1"/>
  <c r="Z2642" i="1"/>
  <c r="Y2643" i="1"/>
  <c r="Z2643" i="1"/>
  <c r="Y2644" i="1"/>
  <c r="Z2644" i="1"/>
  <c r="Y2645" i="1"/>
  <c r="Z2645" i="1"/>
  <c r="Y2646" i="1"/>
  <c r="Z2646" i="1"/>
  <c r="Y2647" i="1"/>
  <c r="Z2647" i="1"/>
  <c r="Y2648" i="1"/>
  <c r="Z2648" i="1"/>
  <c r="Y2649" i="1"/>
  <c r="Z2649" i="1"/>
  <c r="Y2650" i="1"/>
  <c r="Z2650" i="1"/>
  <c r="Y2651" i="1"/>
  <c r="Z2651" i="1"/>
  <c r="Y2652" i="1"/>
  <c r="Z2652" i="1"/>
  <c r="Y2653" i="1"/>
  <c r="Z2653" i="1"/>
  <c r="Y2654" i="1"/>
  <c r="Z2654" i="1"/>
  <c r="Y2655" i="1"/>
  <c r="Z2655" i="1"/>
  <c r="Y2656" i="1"/>
  <c r="Z2656" i="1"/>
  <c r="Y2657" i="1"/>
  <c r="Z2657" i="1"/>
  <c r="Y2658" i="1"/>
  <c r="Z2658" i="1"/>
  <c r="Y2659" i="1"/>
  <c r="Z2659" i="1"/>
  <c r="Y2660" i="1"/>
  <c r="Z2660" i="1"/>
  <c r="Y2661" i="1"/>
  <c r="Z2661" i="1"/>
  <c r="Y2662" i="1"/>
  <c r="Z2662" i="1"/>
  <c r="Y2663" i="1"/>
  <c r="Z2663" i="1"/>
  <c r="Y2664" i="1"/>
  <c r="Z2664" i="1"/>
  <c r="Y2665" i="1"/>
  <c r="Z2665" i="1"/>
  <c r="Y2666" i="1"/>
  <c r="Z2666" i="1"/>
  <c r="Y2667" i="1"/>
  <c r="Z2667" i="1"/>
  <c r="Y2668" i="1"/>
  <c r="Z2668" i="1"/>
  <c r="Y2669" i="1"/>
  <c r="Z2669" i="1"/>
  <c r="Y2670" i="1"/>
  <c r="Z2670" i="1"/>
  <c r="Y2671" i="1"/>
  <c r="Z2671" i="1"/>
  <c r="Y2672" i="1"/>
  <c r="Z2672" i="1"/>
  <c r="Y2673" i="1"/>
  <c r="Z2673" i="1"/>
  <c r="Y2674" i="1"/>
  <c r="Z2674" i="1"/>
  <c r="Y2675" i="1"/>
  <c r="Z2675" i="1"/>
  <c r="Y2676" i="1"/>
  <c r="Z2676" i="1"/>
  <c r="Y2677" i="1"/>
  <c r="Z2677" i="1"/>
  <c r="Y2678" i="1"/>
  <c r="Z2678" i="1"/>
  <c r="Y2679" i="1"/>
  <c r="Z2679" i="1"/>
  <c r="Y2680" i="1"/>
  <c r="Z2680" i="1"/>
  <c r="Y2681" i="1"/>
  <c r="Z2681" i="1"/>
  <c r="Y2682" i="1"/>
  <c r="Z2682" i="1"/>
  <c r="Y2683" i="1"/>
  <c r="Z2683" i="1"/>
  <c r="Y2684" i="1"/>
  <c r="Z2684" i="1"/>
  <c r="Y2685" i="1"/>
  <c r="Z2685" i="1"/>
  <c r="Y2686" i="1"/>
  <c r="Z2686" i="1"/>
  <c r="Y2687" i="1"/>
  <c r="Z2687" i="1"/>
  <c r="Y2688" i="1"/>
  <c r="Z2688" i="1"/>
  <c r="Y2689" i="1"/>
  <c r="Z2689" i="1"/>
  <c r="Y2690" i="1"/>
  <c r="Z2690" i="1"/>
  <c r="Y2691" i="1"/>
  <c r="Z2691" i="1"/>
  <c r="Y2692" i="1"/>
  <c r="Z2692" i="1"/>
  <c r="Y2693" i="1"/>
  <c r="Z2693" i="1"/>
  <c r="Y2694" i="1"/>
  <c r="Z2694" i="1"/>
  <c r="Y2695" i="1"/>
  <c r="Z2695" i="1"/>
  <c r="Y2696" i="1"/>
  <c r="Z2696" i="1"/>
  <c r="Y2697" i="1"/>
  <c r="Z2697" i="1"/>
  <c r="Y2698" i="1"/>
  <c r="Z2698" i="1"/>
  <c r="Y2699" i="1"/>
  <c r="Z2699" i="1"/>
  <c r="Y2700" i="1"/>
  <c r="Z2700" i="1"/>
  <c r="Y2701" i="1"/>
  <c r="Z2701" i="1"/>
  <c r="Y2702" i="1"/>
  <c r="Z2702" i="1"/>
  <c r="Y2703" i="1"/>
  <c r="Z2703" i="1"/>
  <c r="Y2704" i="1"/>
  <c r="Z2704" i="1"/>
  <c r="Y2705" i="1"/>
  <c r="Z2705" i="1"/>
  <c r="Y2706" i="1"/>
  <c r="Z2706" i="1"/>
  <c r="Y2707" i="1"/>
  <c r="Z2707" i="1"/>
  <c r="Y2708" i="1"/>
  <c r="Z2708" i="1"/>
  <c r="Y2709" i="1"/>
  <c r="Z2709" i="1"/>
  <c r="Y2710" i="1"/>
  <c r="Z2710" i="1"/>
  <c r="Y2711" i="1"/>
  <c r="Z2711" i="1"/>
  <c r="Y2712" i="1"/>
  <c r="Z2712" i="1"/>
  <c r="Y2713" i="1"/>
  <c r="Z2713" i="1"/>
  <c r="Y2714" i="1"/>
  <c r="Z2714" i="1"/>
  <c r="Y2715" i="1"/>
  <c r="Z2715" i="1"/>
  <c r="Y2716" i="1"/>
  <c r="Z2716" i="1"/>
  <c r="Y2717" i="1"/>
  <c r="Z2717" i="1"/>
  <c r="Y2718" i="1"/>
  <c r="Z2718" i="1"/>
  <c r="Y2719" i="1"/>
  <c r="Z2719" i="1"/>
  <c r="Y2720" i="1"/>
  <c r="Z2720" i="1"/>
  <c r="Y2721" i="1"/>
  <c r="Z2721" i="1"/>
  <c r="Y2722" i="1"/>
  <c r="Z2722" i="1"/>
  <c r="Y2723" i="1"/>
  <c r="Z2723" i="1"/>
  <c r="Y2724" i="1"/>
  <c r="Z2724" i="1"/>
  <c r="Y2725" i="1"/>
  <c r="Z2725" i="1"/>
  <c r="Y2726" i="1"/>
  <c r="Z2726" i="1"/>
  <c r="Y2727" i="1"/>
  <c r="Z2727" i="1"/>
  <c r="Y2728" i="1"/>
  <c r="Z2728" i="1"/>
  <c r="Y2729" i="1"/>
  <c r="Z2729" i="1"/>
  <c r="Y2730" i="1"/>
  <c r="Z2730" i="1"/>
  <c r="Y2731" i="1"/>
  <c r="Z2731" i="1"/>
  <c r="Y2732" i="1"/>
  <c r="Z2732" i="1"/>
  <c r="Y2733" i="1"/>
  <c r="Z2733" i="1"/>
  <c r="Y2734" i="1"/>
  <c r="Z2734" i="1"/>
  <c r="Y2735" i="1"/>
  <c r="Z2735" i="1"/>
  <c r="Y2736" i="1"/>
  <c r="Z2736" i="1"/>
  <c r="Y2737" i="1"/>
  <c r="Z2737" i="1"/>
  <c r="Y2738" i="1"/>
  <c r="Z2738" i="1"/>
  <c r="Y2739" i="1"/>
  <c r="Z2739" i="1"/>
  <c r="Y2740" i="1"/>
  <c r="Z2740" i="1"/>
  <c r="Y2741" i="1"/>
  <c r="Z2741" i="1"/>
  <c r="Y2742" i="1"/>
  <c r="Z2742" i="1"/>
  <c r="Y2743" i="1"/>
  <c r="Z2743" i="1"/>
  <c r="Y2744" i="1"/>
  <c r="Z2744" i="1"/>
  <c r="Y2745" i="1"/>
  <c r="Z2745" i="1"/>
  <c r="Y2746" i="1"/>
  <c r="Z2746" i="1"/>
  <c r="Y2747" i="1"/>
  <c r="Z2747" i="1"/>
  <c r="Y2748" i="1"/>
  <c r="Z2748" i="1"/>
  <c r="Y2749" i="1"/>
  <c r="Z2749" i="1"/>
  <c r="Y2750" i="1"/>
  <c r="Z2750" i="1"/>
  <c r="Y2751" i="1"/>
  <c r="Z2751" i="1"/>
  <c r="Y2752" i="1"/>
  <c r="Z2752" i="1"/>
  <c r="Y2753" i="1"/>
  <c r="Z2753" i="1"/>
  <c r="Y2754" i="1"/>
  <c r="Z2754" i="1"/>
  <c r="Y2755" i="1"/>
  <c r="Z2755" i="1"/>
  <c r="Y2756" i="1"/>
  <c r="Z2756" i="1"/>
  <c r="Y2757" i="1"/>
  <c r="Z2757" i="1"/>
  <c r="Y2758" i="1"/>
  <c r="Z2758" i="1"/>
  <c r="Y2759" i="1"/>
  <c r="Z2759" i="1"/>
  <c r="Y2760" i="1"/>
  <c r="Z2760" i="1"/>
  <c r="Y2761" i="1"/>
  <c r="Z2761" i="1"/>
  <c r="Y2762" i="1"/>
  <c r="Z2762" i="1"/>
  <c r="Y2763" i="1"/>
  <c r="Z2763" i="1"/>
  <c r="Y2764" i="1"/>
  <c r="Z2764" i="1"/>
  <c r="Y2765" i="1"/>
  <c r="Z2765" i="1"/>
  <c r="Y2766" i="1"/>
  <c r="Z2766" i="1"/>
  <c r="Y2767" i="1"/>
  <c r="Z2767" i="1"/>
  <c r="Y2768" i="1"/>
  <c r="Z2768" i="1"/>
  <c r="Y2769" i="1"/>
  <c r="Z2769" i="1"/>
  <c r="Y2770" i="1"/>
  <c r="Z2770" i="1"/>
  <c r="Y2771" i="1"/>
  <c r="Z2771" i="1"/>
  <c r="Y2772" i="1"/>
  <c r="Z2772" i="1"/>
  <c r="Y2773" i="1"/>
  <c r="Z2773" i="1"/>
  <c r="Y2774" i="1"/>
  <c r="Z2774" i="1"/>
  <c r="Y2775" i="1"/>
  <c r="Z2775" i="1"/>
  <c r="Y2776" i="1"/>
  <c r="Z2776" i="1"/>
  <c r="Y2777" i="1"/>
  <c r="Z2777" i="1"/>
  <c r="Y2778" i="1"/>
  <c r="Z2778" i="1"/>
  <c r="Y2779" i="1"/>
  <c r="Z2779" i="1"/>
  <c r="Y2780" i="1"/>
  <c r="Z2780" i="1"/>
  <c r="Y2781" i="1"/>
  <c r="Z2781" i="1"/>
  <c r="Y2782" i="1"/>
  <c r="Z2782" i="1"/>
  <c r="Y2783" i="1"/>
  <c r="Z2783" i="1"/>
  <c r="Y2784" i="1"/>
  <c r="Z2784" i="1"/>
  <c r="Y2785" i="1"/>
  <c r="Z2785" i="1"/>
  <c r="Y2786" i="1"/>
  <c r="Z2786" i="1"/>
  <c r="Y2787" i="1"/>
  <c r="Z2787" i="1"/>
  <c r="Y2788" i="1"/>
  <c r="Z2788" i="1"/>
  <c r="Y2789" i="1"/>
  <c r="Z2789" i="1"/>
  <c r="Y2790" i="1"/>
  <c r="Z2790" i="1"/>
  <c r="Y2791" i="1"/>
  <c r="Z2791" i="1"/>
  <c r="Y2792" i="1"/>
  <c r="Z2792" i="1"/>
  <c r="Y2793" i="1"/>
  <c r="Z2793" i="1"/>
  <c r="Y2794" i="1"/>
  <c r="Z2794" i="1"/>
  <c r="Y2795" i="1"/>
  <c r="Z2795" i="1"/>
  <c r="Y2796" i="1"/>
  <c r="Z2796" i="1"/>
  <c r="Y2797" i="1"/>
  <c r="Z2797" i="1"/>
  <c r="Y2798" i="1"/>
  <c r="Z2798" i="1"/>
  <c r="Y2799" i="1"/>
  <c r="Z2799" i="1"/>
  <c r="Y2800" i="1"/>
  <c r="Z2800" i="1"/>
  <c r="Y2801" i="1"/>
  <c r="Z2801" i="1"/>
  <c r="Y2802" i="1"/>
  <c r="Z2802" i="1"/>
  <c r="Y2803" i="1"/>
  <c r="Z2803" i="1"/>
  <c r="Y2804" i="1"/>
  <c r="Z2804" i="1"/>
  <c r="Y2805" i="1"/>
  <c r="Z2805" i="1"/>
  <c r="Y2806" i="1"/>
  <c r="Z2806" i="1"/>
  <c r="Y2807" i="1"/>
  <c r="Z2807" i="1"/>
  <c r="Y2808" i="1"/>
  <c r="Z2808" i="1"/>
  <c r="Y2809" i="1"/>
  <c r="Z2809" i="1"/>
  <c r="Y2810" i="1"/>
  <c r="Z2810" i="1"/>
  <c r="Y2811" i="1"/>
  <c r="Z2811" i="1"/>
  <c r="Y2812" i="1"/>
  <c r="Z2812" i="1"/>
  <c r="Y2813" i="1"/>
  <c r="Z2813" i="1"/>
  <c r="Y2814" i="1"/>
  <c r="Z2814" i="1"/>
  <c r="Y2815" i="1"/>
  <c r="Z2815" i="1"/>
  <c r="Y2816" i="1"/>
  <c r="Z2816" i="1"/>
  <c r="Y2817" i="1"/>
  <c r="Z2817" i="1"/>
  <c r="Y2818" i="1"/>
  <c r="Z2818" i="1"/>
  <c r="Y2819" i="1"/>
  <c r="Z2819" i="1"/>
  <c r="Y2820" i="1"/>
  <c r="Z2820" i="1"/>
  <c r="Y2821" i="1"/>
  <c r="Z2821" i="1"/>
  <c r="Y2822" i="1"/>
  <c r="Z2822" i="1"/>
  <c r="Y2823" i="1"/>
  <c r="Z2823" i="1"/>
  <c r="Y2824" i="1"/>
  <c r="Z2824" i="1"/>
  <c r="Y2825" i="1"/>
  <c r="Z2825" i="1"/>
  <c r="Y2826" i="1"/>
  <c r="Z2826" i="1"/>
  <c r="Y2827" i="1"/>
  <c r="Z2827" i="1"/>
  <c r="Y2828" i="1"/>
  <c r="Z2828" i="1"/>
  <c r="Y2829" i="1"/>
  <c r="Z2829" i="1"/>
  <c r="Y2830" i="1"/>
  <c r="Z2830" i="1"/>
  <c r="Y2831" i="1"/>
  <c r="Z2831" i="1"/>
  <c r="Y2832" i="1"/>
  <c r="Z2832" i="1"/>
  <c r="Y2833" i="1"/>
  <c r="Z2833" i="1"/>
  <c r="Y2834" i="1"/>
  <c r="Z2834" i="1"/>
  <c r="Y2835" i="1"/>
  <c r="Z2835" i="1"/>
  <c r="Y2836" i="1"/>
  <c r="Z2836" i="1"/>
  <c r="Y2837" i="1"/>
  <c r="Z2837" i="1"/>
  <c r="Y2838" i="1"/>
  <c r="Z2838" i="1"/>
  <c r="Y2839" i="1"/>
  <c r="Z2839" i="1"/>
  <c r="Y2840" i="1"/>
  <c r="Z2840" i="1"/>
  <c r="Y2841" i="1"/>
  <c r="Z2841" i="1"/>
  <c r="Y2842" i="1"/>
  <c r="Z2842" i="1"/>
  <c r="Y2843" i="1"/>
  <c r="Z2843" i="1"/>
  <c r="Y2844" i="1"/>
  <c r="Z2844" i="1"/>
  <c r="Y2845" i="1"/>
  <c r="Z2845" i="1"/>
  <c r="Y2846" i="1"/>
  <c r="Z2846" i="1"/>
  <c r="Y2847" i="1"/>
  <c r="Z2847" i="1"/>
  <c r="Y2848" i="1"/>
  <c r="Z2848" i="1"/>
  <c r="Y2849" i="1"/>
  <c r="Z2849" i="1"/>
  <c r="Y2850" i="1"/>
  <c r="Z2850" i="1"/>
  <c r="Y2851" i="1"/>
  <c r="Z2851" i="1"/>
  <c r="Y2852" i="1"/>
  <c r="Z2852" i="1"/>
  <c r="Y2853" i="1"/>
  <c r="Z2853" i="1"/>
  <c r="Y2854" i="1"/>
  <c r="Z2854" i="1"/>
  <c r="Y2855" i="1"/>
  <c r="Z2855" i="1"/>
  <c r="Y2856" i="1"/>
  <c r="Z2856" i="1"/>
  <c r="Y2857" i="1"/>
  <c r="Z2857" i="1"/>
  <c r="Y2858" i="1"/>
  <c r="Z2858" i="1"/>
  <c r="Y2859" i="1"/>
  <c r="Z2859" i="1"/>
  <c r="Y2860" i="1"/>
  <c r="Z2860" i="1"/>
  <c r="Y2861" i="1"/>
  <c r="Z2861" i="1"/>
  <c r="Y2862" i="1"/>
  <c r="Z2862" i="1"/>
  <c r="Y2863" i="1"/>
  <c r="Z2863" i="1"/>
  <c r="Y2864" i="1"/>
  <c r="Z2864" i="1"/>
  <c r="Y2865" i="1"/>
  <c r="Z2865" i="1"/>
  <c r="Y2866" i="1"/>
  <c r="Z2866" i="1"/>
  <c r="Y2867" i="1"/>
  <c r="Z2867" i="1"/>
  <c r="Y2868" i="1"/>
  <c r="Z2868" i="1"/>
  <c r="Y2869" i="1"/>
  <c r="Z2869" i="1"/>
  <c r="Y2870" i="1"/>
  <c r="Z2870" i="1"/>
  <c r="Y2871" i="1"/>
  <c r="Z2871" i="1"/>
  <c r="Y2872" i="1"/>
  <c r="Z2872" i="1"/>
  <c r="Y2873" i="1"/>
  <c r="Z2873" i="1"/>
  <c r="Y2874" i="1"/>
  <c r="Z2874" i="1"/>
  <c r="Y2875" i="1"/>
  <c r="Z2875" i="1"/>
  <c r="Y2876" i="1"/>
  <c r="Z2876" i="1"/>
  <c r="Y2877" i="1"/>
  <c r="Z2877" i="1"/>
  <c r="Y2878" i="1"/>
  <c r="Z2878" i="1"/>
  <c r="Y2879" i="1"/>
  <c r="Z2879" i="1"/>
  <c r="Y2880" i="1"/>
  <c r="Z2880" i="1"/>
  <c r="Y2881" i="1"/>
  <c r="Z2881" i="1"/>
  <c r="Y2882" i="1"/>
  <c r="Z2882" i="1"/>
  <c r="Y2883" i="1"/>
  <c r="Z2883" i="1"/>
  <c r="Y2884" i="1"/>
  <c r="Z2884" i="1"/>
  <c r="Y2885" i="1"/>
  <c r="Z2885" i="1"/>
  <c r="Y2886" i="1"/>
  <c r="Z2886" i="1"/>
  <c r="Y2887" i="1"/>
  <c r="Z2887" i="1"/>
  <c r="Y2888" i="1"/>
  <c r="Z2888" i="1"/>
  <c r="Y2889" i="1"/>
  <c r="Z2889" i="1"/>
  <c r="Y2890" i="1"/>
  <c r="Z2890" i="1"/>
  <c r="Y2891" i="1"/>
  <c r="Z2891" i="1"/>
  <c r="Y2892" i="1"/>
  <c r="Z2892" i="1"/>
  <c r="Y2893" i="1"/>
  <c r="Z2893" i="1"/>
  <c r="Y2894" i="1"/>
  <c r="Z2894" i="1"/>
  <c r="Y2895" i="1"/>
  <c r="Z2895" i="1"/>
  <c r="Y2896" i="1"/>
  <c r="Z2896" i="1"/>
  <c r="Y2897" i="1"/>
  <c r="Z2897" i="1"/>
  <c r="Y2898" i="1"/>
  <c r="Z2898" i="1"/>
  <c r="Y2899" i="1"/>
  <c r="Z2899" i="1"/>
  <c r="Y2900" i="1"/>
  <c r="Z2900" i="1"/>
  <c r="Y2901" i="1"/>
  <c r="Z2901" i="1"/>
  <c r="Y2902" i="1"/>
  <c r="Z2902" i="1"/>
  <c r="Y2903" i="1"/>
  <c r="Z2903" i="1"/>
  <c r="Y2904" i="1"/>
  <c r="Z2904" i="1"/>
  <c r="Y2905" i="1"/>
  <c r="Z2905" i="1"/>
  <c r="Y2906" i="1"/>
  <c r="Z2906" i="1"/>
  <c r="Y2907" i="1"/>
  <c r="Z2907" i="1"/>
  <c r="Y2908" i="1"/>
  <c r="Z2908" i="1"/>
  <c r="Y2909" i="1"/>
  <c r="Z2909" i="1"/>
  <c r="Y2910" i="1"/>
  <c r="Z2910" i="1"/>
  <c r="Y2911" i="1"/>
  <c r="Z2911" i="1"/>
  <c r="Y2912" i="1"/>
  <c r="Z2912" i="1"/>
  <c r="Y2913" i="1"/>
  <c r="Z2913" i="1"/>
  <c r="Y2914" i="1"/>
  <c r="Z2914" i="1"/>
  <c r="Y2915" i="1"/>
  <c r="Z2915" i="1"/>
  <c r="Y2916" i="1"/>
  <c r="Z2916" i="1"/>
  <c r="Y2917" i="1"/>
  <c r="Z2917" i="1"/>
  <c r="Y2918" i="1"/>
  <c r="Z2918" i="1"/>
  <c r="Y2919" i="1"/>
  <c r="Z2919" i="1"/>
  <c r="Y2920" i="1"/>
  <c r="Z2920" i="1"/>
  <c r="Y2921" i="1"/>
  <c r="Z2921" i="1"/>
  <c r="Y2922" i="1"/>
  <c r="Z2922" i="1"/>
  <c r="Y2923" i="1"/>
  <c r="Z2923" i="1"/>
  <c r="Y2924" i="1"/>
  <c r="Z2924" i="1"/>
  <c r="Y2925" i="1"/>
  <c r="Z2925" i="1"/>
  <c r="Y2926" i="1"/>
  <c r="Z2926" i="1"/>
  <c r="Y2927" i="1"/>
  <c r="Z2927" i="1"/>
  <c r="Y2928" i="1"/>
  <c r="Z2928" i="1"/>
  <c r="Y2929" i="1"/>
  <c r="Z2929" i="1"/>
  <c r="Y2930" i="1"/>
  <c r="Z2930" i="1"/>
  <c r="Y2931" i="1"/>
  <c r="Z2931" i="1"/>
  <c r="Y2932" i="1"/>
  <c r="Z2932" i="1"/>
  <c r="Y2933" i="1"/>
  <c r="Z2933" i="1"/>
  <c r="Y2934" i="1"/>
  <c r="Z2934" i="1"/>
  <c r="Y2935" i="1"/>
  <c r="Z2935" i="1"/>
  <c r="Y2936" i="1"/>
  <c r="Z2936" i="1"/>
  <c r="Y2937" i="1"/>
  <c r="Z2937" i="1"/>
  <c r="Y2938" i="1"/>
  <c r="Z2938" i="1"/>
  <c r="Y2939" i="1"/>
  <c r="Z2939" i="1"/>
  <c r="Y2940" i="1"/>
  <c r="Z2940" i="1"/>
  <c r="Y2941" i="1"/>
  <c r="Z2941" i="1"/>
  <c r="Y2942" i="1"/>
  <c r="Z2942" i="1"/>
  <c r="Y2943" i="1"/>
  <c r="Z2943" i="1"/>
  <c r="Y2944" i="1"/>
  <c r="Z2944" i="1"/>
  <c r="Y2945" i="1"/>
  <c r="Z2945" i="1"/>
  <c r="Y2946" i="1"/>
  <c r="Z2946" i="1"/>
  <c r="Y2947" i="1"/>
  <c r="Z2947" i="1"/>
  <c r="Y2948" i="1"/>
  <c r="Z2948" i="1"/>
  <c r="Y2949" i="1"/>
  <c r="Z2949" i="1"/>
  <c r="Y2950" i="1"/>
  <c r="Z2950" i="1"/>
  <c r="Y2951" i="1"/>
  <c r="Z2951" i="1"/>
  <c r="Y2952" i="1"/>
  <c r="Z2952" i="1"/>
  <c r="Y2953" i="1"/>
  <c r="Z2953" i="1"/>
  <c r="Y2954" i="1"/>
  <c r="Z2954" i="1"/>
  <c r="Y2955" i="1"/>
  <c r="Z2955" i="1"/>
  <c r="Y2956" i="1"/>
  <c r="Z2956" i="1"/>
  <c r="Y2957" i="1"/>
  <c r="Z2957" i="1"/>
  <c r="Y2958" i="1"/>
  <c r="Z2958" i="1"/>
  <c r="Y2959" i="1"/>
  <c r="Z2959" i="1"/>
  <c r="Y2960" i="1"/>
  <c r="Z2960" i="1"/>
  <c r="Y2961" i="1"/>
  <c r="Z2961" i="1"/>
  <c r="Y2962" i="1"/>
  <c r="Z2962" i="1"/>
  <c r="Y2963" i="1"/>
  <c r="Z2963" i="1"/>
  <c r="Y2964" i="1"/>
  <c r="Z2964" i="1"/>
  <c r="Y2965" i="1"/>
  <c r="Z2965" i="1"/>
  <c r="Y2966" i="1"/>
  <c r="Z2966" i="1"/>
  <c r="Y2967" i="1"/>
  <c r="Z2967" i="1"/>
  <c r="Y2968" i="1"/>
  <c r="Z2968" i="1"/>
  <c r="Y2969" i="1"/>
  <c r="Z2969" i="1"/>
  <c r="Y2970" i="1"/>
  <c r="Z2970" i="1"/>
  <c r="Y2971" i="1"/>
  <c r="Z2971" i="1"/>
  <c r="Y2972" i="1"/>
  <c r="Z2972" i="1"/>
  <c r="Y2973" i="1"/>
  <c r="Z2973" i="1"/>
  <c r="Y2974" i="1"/>
  <c r="Z2974" i="1"/>
  <c r="Y2975" i="1"/>
  <c r="Z2975" i="1"/>
  <c r="Y2976" i="1"/>
  <c r="Z2976" i="1"/>
  <c r="Y2977" i="1"/>
  <c r="Z2977" i="1"/>
  <c r="Y2978" i="1"/>
  <c r="Z2978" i="1"/>
  <c r="Y2979" i="1"/>
  <c r="Z2979" i="1"/>
  <c r="Y2980" i="1"/>
  <c r="Z2980" i="1"/>
  <c r="Y2981" i="1"/>
  <c r="Z2981" i="1"/>
  <c r="Y2982" i="1"/>
  <c r="Z2982" i="1"/>
  <c r="Y2983" i="1"/>
  <c r="Z2983" i="1"/>
  <c r="Y2984" i="1"/>
  <c r="Z2984" i="1"/>
  <c r="Y2985" i="1"/>
  <c r="Z2985" i="1"/>
  <c r="Y2986" i="1"/>
  <c r="Z2986" i="1"/>
  <c r="Y2987" i="1"/>
  <c r="Z2987" i="1"/>
  <c r="Y2988" i="1"/>
  <c r="Z2988" i="1"/>
  <c r="Y2989" i="1"/>
  <c r="Z2989" i="1"/>
  <c r="Y2990" i="1"/>
  <c r="Z2990" i="1"/>
  <c r="Y2991" i="1"/>
  <c r="Z2991" i="1"/>
  <c r="Y2992" i="1"/>
  <c r="Z2992" i="1"/>
  <c r="Y2993" i="1"/>
  <c r="Z2993" i="1"/>
  <c r="Y2994" i="1"/>
  <c r="Z2994" i="1"/>
  <c r="Y2995" i="1"/>
  <c r="Z2995" i="1"/>
  <c r="Y2996" i="1"/>
  <c r="Z2996" i="1"/>
  <c r="Y2997" i="1"/>
  <c r="Z2997" i="1"/>
  <c r="Y2998" i="1"/>
  <c r="Z2998" i="1"/>
  <c r="Y2999" i="1"/>
  <c r="Z2999" i="1"/>
  <c r="Y3000" i="1"/>
  <c r="Z3000" i="1"/>
  <c r="Y3001" i="1"/>
  <c r="Z3001" i="1"/>
  <c r="Y3002" i="1"/>
  <c r="Z3002" i="1"/>
  <c r="Y3003" i="1"/>
  <c r="Z3003" i="1"/>
  <c r="Y3004" i="1"/>
  <c r="Z3004" i="1"/>
  <c r="Y3005" i="1"/>
  <c r="Z3005" i="1"/>
  <c r="Y3006" i="1"/>
  <c r="Z3006" i="1"/>
  <c r="Y3007" i="1"/>
  <c r="Z3007" i="1"/>
  <c r="Y3008" i="1"/>
  <c r="Z3008" i="1"/>
  <c r="Y3009" i="1"/>
  <c r="Z3009" i="1"/>
  <c r="Y3010" i="1"/>
  <c r="Z3010" i="1"/>
  <c r="Y3011" i="1"/>
  <c r="Z3011" i="1"/>
  <c r="Y3012" i="1"/>
  <c r="Z3012" i="1"/>
  <c r="Y3013" i="1"/>
  <c r="Z3013" i="1"/>
  <c r="Y3014" i="1"/>
  <c r="Z3014" i="1"/>
  <c r="Y3015" i="1"/>
  <c r="Z3015" i="1"/>
  <c r="Y3016" i="1"/>
  <c r="Z3016" i="1"/>
  <c r="Y3017" i="1"/>
  <c r="Z3017" i="1"/>
  <c r="Y3018" i="1"/>
  <c r="Z3018" i="1"/>
  <c r="Y3019" i="1"/>
  <c r="Z3019" i="1"/>
  <c r="Y3020" i="1"/>
  <c r="Z3020" i="1"/>
  <c r="Y3021" i="1"/>
  <c r="Z3021" i="1"/>
  <c r="Y3022" i="1"/>
  <c r="Z3022" i="1"/>
  <c r="Y3023" i="1"/>
  <c r="Z3023" i="1"/>
  <c r="Y3024" i="1"/>
  <c r="Z3024" i="1"/>
  <c r="Y3025" i="1"/>
  <c r="Z3025" i="1"/>
  <c r="Y3026" i="1"/>
  <c r="Z3026" i="1"/>
  <c r="Y3027" i="1"/>
  <c r="Z3027" i="1"/>
  <c r="Y3028" i="1"/>
  <c r="Z3028" i="1"/>
  <c r="Y3029" i="1"/>
  <c r="Z3029" i="1"/>
  <c r="Y3030" i="1"/>
  <c r="Z3030" i="1"/>
  <c r="Y3031" i="1"/>
  <c r="Z3031" i="1"/>
  <c r="Y3032" i="1"/>
  <c r="Z3032" i="1"/>
  <c r="Y3033" i="1"/>
  <c r="Z3033" i="1"/>
  <c r="Y3034" i="1"/>
  <c r="Z3034" i="1"/>
  <c r="Y3035" i="1"/>
  <c r="Z3035" i="1"/>
  <c r="Y3036" i="1"/>
  <c r="Z3036" i="1"/>
  <c r="Y3037" i="1"/>
  <c r="Z3037" i="1"/>
  <c r="Y3038" i="1"/>
  <c r="Z3038" i="1"/>
  <c r="Y3039" i="1"/>
  <c r="Z3039" i="1"/>
  <c r="Y3040" i="1"/>
  <c r="Z3040" i="1"/>
  <c r="Y3041" i="1"/>
  <c r="Z3041" i="1"/>
  <c r="Y3042" i="1"/>
  <c r="Z3042" i="1"/>
  <c r="Y3043" i="1"/>
  <c r="Z3043" i="1"/>
  <c r="Y3044" i="1"/>
  <c r="Z3044" i="1"/>
  <c r="Y3045" i="1"/>
  <c r="Z3045" i="1"/>
  <c r="Y3046" i="1"/>
  <c r="Z3046" i="1"/>
  <c r="Y3047" i="1"/>
  <c r="Z3047" i="1"/>
  <c r="Y3048" i="1"/>
  <c r="Z3048" i="1"/>
  <c r="Y3049" i="1"/>
  <c r="Z3049" i="1"/>
  <c r="Y3050" i="1"/>
  <c r="Z3050" i="1"/>
  <c r="Y3051" i="1"/>
  <c r="Z3051" i="1"/>
  <c r="Y3052" i="1"/>
  <c r="Z3052" i="1"/>
  <c r="Y3053" i="1"/>
  <c r="Z3053" i="1"/>
  <c r="Y3054" i="1"/>
  <c r="Z3054" i="1"/>
  <c r="Y3055" i="1"/>
  <c r="Z3055" i="1"/>
  <c r="Y3056" i="1"/>
  <c r="Z3056" i="1"/>
  <c r="Y3057" i="1"/>
  <c r="Z3057" i="1"/>
  <c r="Y3058" i="1"/>
  <c r="Z3058" i="1"/>
  <c r="Y3059" i="1"/>
  <c r="Z3059" i="1"/>
  <c r="Y3060" i="1"/>
  <c r="Z3060" i="1"/>
  <c r="Y3061" i="1"/>
  <c r="Z3061" i="1"/>
  <c r="Y3062" i="1"/>
  <c r="Z3062" i="1"/>
  <c r="Y3063" i="1"/>
  <c r="Z3063" i="1"/>
  <c r="Y3064" i="1"/>
  <c r="Z3064" i="1"/>
  <c r="Y3065" i="1"/>
  <c r="Z3065" i="1"/>
  <c r="Y3066" i="1"/>
  <c r="Z3066" i="1"/>
  <c r="Y3067" i="1"/>
  <c r="Z3067" i="1"/>
  <c r="Y3068" i="1"/>
  <c r="Z3068" i="1"/>
  <c r="Y3069" i="1"/>
  <c r="Z3069" i="1"/>
  <c r="Y3070" i="1"/>
  <c r="Z3070" i="1"/>
  <c r="Y3071" i="1"/>
  <c r="Z3071" i="1"/>
  <c r="Y3072" i="1"/>
  <c r="Z3072" i="1"/>
  <c r="Y3073" i="1"/>
  <c r="Z3073" i="1"/>
  <c r="Y3074" i="1"/>
  <c r="Z3074" i="1"/>
  <c r="Y3075" i="1"/>
  <c r="Z3075" i="1"/>
  <c r="Y3076" i="1"/>
  <c r="Z3076" i="1"/>
  <c r="Y3077" i="1"/>
  <c r="Z3077" i="1"/>
  <c r="Y3078" i="1"/>
  <c r="Z3078" i="1"/>
  <c r="Y3079" i="1"/>
  <c r="Z3079" i="1"/>
  <c r="Y3080" i="1"/>
  <c r="Z3080" i="1"/>
  <c r="Y3081" i="1"/>
  <c r="Z3081" i="1"/>
  <c r="Y3082" i="1"/>
  <c r="Z3082" i="1"/>
  <c r="Y3083" i="1"/>
  <c r="Z3083" i="1"/>
  <c r="Y3084" i="1"/>
  <c r="Z3084" i="1"/>
  <c r="Y3085" i="1"/>
  <c r="Z3085" i="1"/>
  <c r="Y3086" i="1"/>
  <c r="Z3086" i="1"/>
  <c r="Y3087" i="1"/>
  <c r="Z3087" i="1"/>
  <c r="Y3088" i="1"/>
  <c r="Z3088" i="1"/>
  <c r="Y3089" i="1"/>
  <c r="Z3089" i="1"/>
  <c r="Y3090" i="1"/>
  <c r="Z3090" i="1"/>
  <c r="Y3091" i="1"/>
  <c r="Z3091" i="1"/>
  <c r="Y3092" i="1"/>
  <c r="Z3092" i="1"/>
  <c r="Y3093" i="1"/>
  <c r="Z3093" i="1"/>
  <c r="Y3094" i="1"/>
  <c r="Z3094" i="1"/>
  <c r="Y3095" i="1"/>
  <c r="Z3095" i="1"/>
  <c r="Y3096" i="1"/>
  <c r="Z3096" i="1"/>
  <c r="Y3097" i="1"/>
  <c r="Z3097" i="1"/>
  <c r="Y3098" i="1"/>
  <c r="Z3098" i="1"/>
  <c r="Y3099" i="1"/>
  <c r="Z3099" i="1"/>
  <c r="Y3100" i="1"/>
  <c r="Z3100" i="1"/>
  <c r="Y3101" i="1"/>
  <c r="Z3101" i="1"/>
  <c r="Y3102" i="1"/>
  <c r="Z3102" i="1"/>
  <c r="Y3103" i="1"/>
  <c r="Z3103" i="1"/>
  <c r="Y3104" i="1"/>
  <c r="Z3104" i="1"/>
  <c r="Y3105" i="1"/>
  <c r="Z3105" i="1"/>
  <c r="Y3106" i="1"/>
  <c r="Z3106" i="1"/>
  <c r="Y3107" i="1"/>
  <c r="Z3107" i="1"/>
  <c r="Y3108" i="1"/>
  <c r="Z3108" i="1"/>
  <c r="Y3109" i="1"/>
  <c r="Z3109" i="1"/>
  <c r="Y3110" i="1"/>
  <c r="Z3110" i="1"/>
  <c r="Y3111" i="1"/>
  <c r="Z3111" i="1"/>
  <c r="Y3112" i="1"/>
  <c r="Z3112" i="1"/>
  <c r="Y3113" i="1"/>
  <c r="Z3113" i="1"/>
  <c r="Y3114" i="1"/>
  <c r="Z3114" i="1"/>
  <c r="Y3115" i="1"/>
  <c r="Z3115" i="1"/>
  <c r="Y3116" i="1"/>
  <c r="Z3116" i="1"/>
  <c r="Y3117" i="1"/>
  <c r="Z3117" i="1"/>
  <c r="Y3118" i="1"/>
  <c r="Z3118" i="1"/>
  <c r="Y3119" i="1"/>
  <c r="Z3119" i="1"/>
  <c r="Y3120" i="1"/>
  <c r="Z3120" i="1"/>
  <c r="Y3121" i="1"/>
  <c r="Z3121" i="1"/>
  <c r="Y3122" i="1"/>
  <c r="Z3122" i="1"/>
  <c r="Y3123" i="1"/>
  <c r="Z3123" i="1"/>
  <c r="Y3124" i="1"/>
  <c r="Z3124" i="1"/>
  <c r="Y3125" i="1"/>
  <c r="Z3125" i="1"/>
  <c r="Y3126" i="1"/>
  <c r="Z3126" i="1"/>
  <c r="Y3127" i="1"/>
  <c r="Z3127" i="1"/>
  <c r="Y3128" i="1"/>
  <c r="Z3128" i="1"/>
  <c r="Y3129" i="1"/>
  <c r="Z3129" i="1"/>
  <c r="Y3130" i="1"/>
  <c r="Z3130" i="1"/>
  <c r="Y3131" i="1"/>
  <c r="Z3131" i="1"/>
  <c r="Y3132" i="1"/>
  <c r="Z3132" i="1"/>
  <c r="Y3133" i="1"/>
  <c r="Z3133" i="1"/>
  <c r="Y3134" i="1"/>
  <c r="Z3134" i="1"/>
  <c r="Y3135" i="1"/>
  <c r="Z3135" i="1"/>
  <c r="Y3136" i="1"/>
  <c r="Z3136" i="1"/>
  <c r="Y3137" i="1"/>
  <c r="Z3137" i="1"/>
  <c r="Y3138" i="1"/>
  <c r="Z3138" i="1"/>
  <c r="Y3139" i="1"/>
  <c r="Z3139" i="1"/>
  <c r="Y3140" i="1"/>
  <c r="Z3140" i="1"/>
  <c r="Y3141" i="1"/>
  <c r="Z3141" i="1"/>
  <c r="Y3142" i="1"/>
  <c r="Z3142" i="1"/>
  <c r="Y3143" i="1"/>
  <c r="Z3143" i="1"/>
  <c r="Y3144" i="1"/>
  <c r="Z3144" i="1"/>
  <c r="Y3145" i="1"/>
  <c r="Z3145" i="1"/>
  <c r="Y3146" i="1"/>
  <c r="Z3146" i="1"/>
  <c r="Y3147" i="1"/>
  <c r="Z3147" i="1"/>
  <c r="Y3148" i="1"/>
  <c r="Z3148" i="1"/>
  <c r="Y3149" i="1"/>
  <c r="Z3149" i="1"/>
  <c r="Y3150" i="1"/>
  <c r="Z3150" i="1"/>
  <c r="Y3151" i="1"/>
  <c r="Z3151" i="1"/>
  <c r="Y3152" i="1"/>
  <c r="Z3152" i="1"/>
  <c r="Y3153" i="1"/>
  <c r="Z3153" i="1"/>
  <c r="Y3154" i="1"/>
  <c r="Z3154" i="1"/>
  <c r="Y3155" i="1"/>
  <c r="Z3155" i="1"/>
  <c r="Y3156" i="1"/>
  <c r="Z3156" i="1"/>
  <c r="Y3157" i="1"/>
  <c r="Z3157" i="1"/>
  <c r="Y3158" i="1"/>
  <c r="Z3158" i="1"/>
  <c r="Y3159" i="1"/>
  <c r="Z3159" i="1"/>
  <c r="Y3160" i="1"/>
  <c r="Z3160" i="1"/>
  <c r="Y3161" i="1"/>
  <c r="Z3161" i="1"/>
  <c r="Y3162" i="1"/>
  <c r="Z3162" i="1"/>
  <c r="Y3163" i="1"/>
  <c r="Z3163" i="1"/>
  <c r="Y3164" i="1"/>
  <c r="Z3164" i="1"/>
  <c r="Y3165" i="1"/>
  <c r="Z3165" i="1"/>
  <c r="Y3166" i="1"/>
  <c r="Z3166" i="1"/>
  <c r="Y3167" i="1"/>
  <c r="Z3167" i="1"/>
  <c r="Y3168" i="1"/>
  <c r="Z3168" i="1"/>
  <c r="Y3169" i="1"/>
  <c r="Z3169" i="1"/>
  <c r="Y3170" i="1"/>
  <c r="Z3170" i="1"/>
  <c r="Y3171" i="1"/>
  <c r="Z3171" i="1"/>
  <c r="Y3172" i="1"/>
  <c r="Z3172" i="1"/>
  <c r="Y3173" i="1"/>
  <c r="Z3173" i="1"/>
  <c r="Y3174" i="1"/>
  <c r="Z3174" i="1"/>
  <c r="Y3175" i="1"/>
  <c r="Z3175" i="1"/>
  <c r="Y3176" i="1"/>
  <c r="Z3176" i="1"/>
  <c r="Y3177" i="1"/>
  <c r="Z3177" i="1"/>
  <c r="Y3178" i="1"/>
  <c r="Z3178" i="1"/>
  <c r="Y3179" i="1"/>
  <c r="Z3179" i="1"/>
  <c r="Y3180" i="1"/>
  <c r="Z3180" i="1"/>
  <c r="Y3181" i="1"/>
  <c r="Z3181" i="1"/>
  <c r="Y3182" i="1"/>
  <c r="Z3182" i="1"/>
  <c r="Y3183" i="1"/>
  <c r="Z3183" i="1"/>
  <c r="Y3184" i="1"/>
  <c r="Z3184" i="1"/>
  <c r="Y3185" i="1"/>
  <c r="Z3185" i="1"/>
  <c r="Y3186" i="1"/>
  <c r="Z3186" i="1"/>
  <c r="Y3187" i="1"/>
  <c r="Z3187" i="1"/>
  <c r="Y3188" i="1"/>
  <c r="Z3188" i="1"/>
  <c r="Y3189" i="1"/>
  <c r="Z3189" i="1"/>
  <c r="Y3190" i="1"/>
  <c r="Z3190" i="1"/>
  <c r="Y3191" i="1"/>
  <c r="Z3191" i="1"/>
  <c r="Y3192" i="1"/>
  <c r="Z3192" i="1"/>
  <c r="Y3193" i="1"/>
  <c r="Z3193" i="1"/>
  <c r="Y3194" i="1"/>
  <c r="Z3194" i="1"/>
  <c r="Y3195" i="1"/>
  <c r="Z3195" i="1"/>
  <c r="Y3196" i="1"/>
  <c r="Z3196" i="1"/>
  <c r="Y3197" i="1"/>
  <c r="Z3197" i="1"/>
  <c r="Y3198" i="1"/>
  <c r="Z3198" i="1"/>
  <c r="Y3199" i="1"/>
  <c r="Z3199" i="1"/>
  <c r="Y3200" i="1"/>
  <c r="Z3200" i="1"/>
  <c r="Y3201" i="1"/>
  <c r="Z3201" i="1"/>
  <c r="Y3202" i="1"/>
  <c r="Z3202" i="1"/>
  <c r="Y3203" i="1"/>
  <c r="Z3203" i="1"/>
  <c r="Y3204" i="1"/>
  <c r="Z3204" i="1"/>
  <c r="Y3205" i="1"/>
  <c r="Z3205" i="1"/>
  <c r="Y3206" i="1"/>
  <c r="Z3206" i="1"/>
  <c r="Y3207" i="1"/>
  <c r="Z3207" i="1"/>
  <c r="Y3208" i="1"/>
  <c r="Z3208" i="1"/>
  <c r="Y3209" i="1"/>
  <c r="Z3209" i="1"/>
  <c r="Y3210" i="1"/>
  <c r="Z3210" i="1"/>
  <c r="Y3211" i="1"/>
  <c r="Z3211" i="1"/>
  <c r="Y3212" i="1"/>
  <c r="Z3212" i="1"/>
  <c r="Y3213" i="1"/>
  <c r="Z3213" i="1"/>
  <c r="Y3214" i="1"/>
  <c r="Z3214" i="1"/>
  <c r="Y3215" i="1"/>
  <c r="Z3215" i="1"/>
  <c r="Y3216" i="1"/>
  <c r="Z3216" i="1"/>
  <c r="Y3217" i="1"/>
  <c r="Z3217" i="1"/>
  <c r="Y3218" i="1"/>
  <c r="Z3218" i="1"/>
  <c r="Y3219" i="1"/>
  <c r="Z3219" i="1"/>
  <c r="Y3220" i="1"/>
  <c r="Z3220" i="1"/>
  <c r="Y3221" i="1"/>
  <c r="Z3221" i="1"/>
  <c r="Y3222" i="1"/>
  <c r="Z3222" i="1"/>
  <c r="Y3223" i="1"/>
  <c r="Z3223" i="1"/>
  <c r="Y3224" i="1"/>
  <c r="Z3224" i="1"/>
  <c r="Y3225" i="1"/>
  <c r="Z3225" i="1"/>
  <c r="Y3226" i="1"/>
  <c r="Z3226" i="1"/>
  <c r="Y3227" i="1"/>
  <c r="Z3227" i="1"/>
  <c r="Y3228" i="1"/>
  <c r="Z3228" i="1"/>
  <c r="Y3229" i="1"/>
  <c r="Z3229" i="1"/>
  <c r="Y3230" i="1"/>
  <c r="Z3230" i="1"/>
  <c r="Y3231" i="1"/>
  <c r="Z3231" i="1"/>
  <c r="Y3232" i="1"/>
  <c r="Z3232" i="1"/>
  <c r="Y3233" i="1"/>
  <c r="Z3233" i="1"/>
  <c r="Y3234" i="1"/>
  <c r="Z3234" i="1"/>
  <c r="Y3235" i="1"/>
  <c r="Z3235" i="1"/>
  <c r="Y3236" i="1"/>
  <c r="Z3236" i="1"/>
  <c r="Y3237" i="1"/>
  <c r="Z3237" i="1"/>
  <c r="Y3238" i="1"/>
  <c r="Z3238" i="1"/>
  <c r="Y3239" i="1"/>
  <c r="Z3239" i="1"/>
  <c r="Y3240" i="1"/>
  <c r="Z3240" i="1"/>
  <c r="Y3241" i="1"/>
  <c r="Z3241" i="1"/>
  <c r="Y3242" i="1"/>
  <c r="Z3242" i="1"/>
  <c r="Y3243" i="1"/>
  <c r="Z3243" i="1"/>
  <c r="Y3244" i="1"/>
  <c r="Z3244" i="1"/>
  <c r="Y3245" i="1"/>
  <c r="Z3245" i="1"/>
  <c r="Y3246" i="1"/>
  <c r="Z3246" i="1"/>
  <c r="Y3247" i="1"/>
  <c r="Z3247" i="1"/>
  <c r="Y3248" i="1"/>
  <c r="Z3248" i="1"/>
  <c r="Y3249" i="1"/>
  <c r="Z3249" i="1"/>
  <c r="Y3250" i="1"/>
  <c r="Z3250" i="1"/>
  <c r="Y3251" i="1"/>
  <c r="Z3251" i="1"/>
  <c r="Y3252" i="1"/>
  <c r="Z3252" i="1"/>
  <c r="Y3253" i="1"/>
  <c r="Z3253" i="1"/>
  <c r="Y3254" i="1"/>
  <c r="Z3254" i="1"/>
  <c r="Y3255" i="1"/>
  <c r="Z3255" i="1"/>
  <c r="Y3256" i="1"/>
  <c r="Z3256" i="1"/>
  <c r="Y3257" i="1"/>
  <c r="Z3257" i="1"/>
  <c r="Y3258" i="1"/>
  <c r="Z3258" i="1"/>
  <c r="Y3259" i="1"/>
  <c r="Z3259" i="1"/>
  <c r="Y3260" i="1"/>
  <c r="Z3260" i="1"/>
  <c r="Y3261" i="1"/>
  <c r="Z3261" i="1"/>
  <c r="Y3262" i="1"/>
  <c r="Z3262" i="1"/>
  <c r="Y3263" i="1"/>
  <c r="Z3263" i="1"/>
  <c r="Y3264" i="1"/>
  <c r="Z3264" i="1"/>
  <c r="Y3265" i="1"/>
  <c r="Z3265" i="1"/>
  <c r="Y3266" i="1"/>
  <c r="Z3266" i="1"/>
  <c r="Y3267" i="1"/>
  <c r="Z3267" i="1"/>
  <c r="Y3268" i="1"/>
  <c r="Z3268" i="1"/>
  <c r="Y3269" i="1"/>
  <c r="Z3269" i="1"/>
  <c r="Y3270" i="1"/>
  <c r="Z3270" i="1"/>
  <c r="Y3271" i="1"/>
  <c r="Z3271" i="1"/>
  <c r="Y3272" i="1"/>
  <c r="Z3272" i="1"/>
  <c r="Y3273" i="1"/>
  <c r="Z3273" i="1"/>
  <c r="Y3274" i="1"/>
  <c r="Z3274" i="1"/>
  <c r="Y3275" i="1"/>
  <c r="Z3275" i="1"/>
  <c r="Y3276" i="1"/>
  <c r="Z3276" i="1"/>
  <c r="Y3277" i="1"/>
  <c r="Z3277" i="1"/>
  <c r="Y3278" i="1"/>
  <c r="Z3278" i="1"/>
  <c r="Y3279" i="1"/>
  <c r="Z3279" i="1"/>
  <c r="Y3280" i="1"/>
  <c r="Z3280" i="1"/>
  <c r="Y3281" i="1"/>
  <c r="Z3281" i="1"/>
  <c r="Y3282" i="1"/>
  <c r="Z3282" i="1"/>
  <c r="Y3283" i="1"/>
  <c r="Z3283" i="1"/>
  <c r="Y3284" i="1"/>
  <c r="Z3284" i="1"/>
  <c r="Y3285" i="1"/>
  <c r="Z3285" i="1"/>
  <c r="Y3286" i="1"/>
  <c r="Z3286" i="1"/>
  <c r="Y3287" i="1"/>
  <c r="Z3287" i="1"/>
  <c r="Y3288" i="1"/>
  <c r="Z3288" i="1"/>
  <c r="Y3289" i="1"/>
  <c r="Z3289" i="1"/>
  <c r="Y3290" i="1"/>
  <c r="Z3290" i="1"/>
  <c r="Y3291" i="1"/>
  <c r="Z3291" i="1"/>
  <c r="Y3292" i="1"/>
  <c r="Z3292" i="1"/>
  <c r="Y3293" i="1"/>
  <c r="Z3293" i="1"/>
  <c r="Y3294" i="1"/>
  <c r="Z3294" i="1"/>
  <c r="Y3295" i="1"/>
  <c r="Z3295" i="1"/>
  <c r="Y3296" i="1"/>
  <c r="Z3296" i="1"/>
  <c r="Y3297" i="1"/>
  <c r="Z3297" i="1"/>
  <c r="Y3298" i="1"/>
  <c r="Z3298" i="1"/>
  <c r="Y3299" i="1"/>
  <c r="Z3299" i="1"/>
  <c r="Y3300" i="1"/>
  <c r="Z3300" i="1"/>
  <c r="Y3301" i="1"/>
  <c r="Z3301" i="1"/>
  <c r="Y3302" i="1"/>
  <c r="Z3302" i="1"/>
  <c r="Y3303" i="1"/>
  <c r="Z3303" i="1"/>
  <c r="Y3304" i="1"/>
  <c r="Z3304" i="1"/>
  <c r="Y3305" i="1"/>
  <c r="Z3305" i="1"/>
  <c r="Y3306" i="1"/>
  <c r="Z3306" i="1"/>
  <c r="Y3307" i="1"/>
  <c r="Z3307" i="1"/>
  <c r="Y3308" i="1"/>
  <c r="Z3308" i="1"/>
  <c r="Y3309" i="1"/>
  <c r="Z3309" i="1"/>
  <c r="Y3310" i="1"/>
  <c r="Z3310" i="1"/>
  <c r="Y3311" i="1"/>
  <c r="Z3311" i="1"/>
  <c r="Y3312" i="1"/>
  <c r="Z3312" i="1"/>
  <c r="Y3313" i="1"/>
  <c r="Z3313" i="1"/>
  <c r="Y3314" i="1"/>
  <c r="Z3314" i="1"/>
  <c r="Y3315" i="1"/>
  <c r="Z3315" i="1"/>
  <c r="Y3316" i="1"/>
  <c r="Z3316" i="1"/>
  <c r="Y3317" i="1"/>
  <c r="Z3317" i="1"/>
  <c r="Y3318" i="1"/>
  <c r="Z3318" i="1"/>
  <c r="Y3319" i="1"/>
  <c r="Z3319" i="1"/>
  <c r="Y3320" i="1"/>
  <c r="Z3320" i="1"/>
  <c r="Y3321" i="1"/>
  <c r="Z3321" i="1"/>
  <c r="Y3322" i="1"/>
  <c r="Z3322" i="1"/>
  <c r="Y3323" i="1"/>
  <c r="Z3323" i="1"/>
  <c r="Y3324" i="1"/>
  <c r="Z3324" i="1"/>
  <c r="Y3325" i="1"/>
  <c r="Z3325" i="1"/>
  <c r="Y3326" i="1"/>
  <c r="Z3326" i="1"/>
  <c r="Y3327" i="1"/>
  <c r="Z3327" i="1"/>
  <c r="Y3328" i="1"/>
  <c r="Z3328" i="1"/>
  <c r="Y3329" i="1"/>
  <c r="Z3329" i="1"/>
  <c r="Y3330" i="1"/>
  <c r="Z3330" i="1"/>
  <c r="Y3331" i="1"/>
  <c r="Z3331" i="1"/>
  <c r="Y3332" i="1"/>
  <c r="Z3332" i="1"/>
  <c r="Y3333" i="1"/>
  <c r="Z3333" i="1"/>
  <c r="Y3334" i="1"/>
  <c r="Z3334" i="1"/>
  <c r="Y3335" i="1"/>
  <c r="Z3335" i="1"/>
  <c r="Y3336" i="1"/>
  <c r="Z3336" i="1"/>
  <c r="Y3337" i="1"/>
  <c r="Z3337" i="1"/>
  <c r="Y3338" i="1"/>
  <c r="Z3338" i="1"/>
  <c r="Y3339" i="1"/>
  <c r="Z3339" i="1"/>
  <c r="Y3340" i="1"/>
  <c r="Z3340" i="1"/>
  <c r="Y3341" i="1"/>
  <c r="Z3341" i="1"/>
  <c r="Y3342" i="1"/>
  <c r="Z3342" i="1"/>
  <c r="Y3343" i="1"/>
  <c r="Z3343" i="1"/>
  <c r="Y3344" i="1"/>
  <c r="Z3344" i="1"/>
  <c r="Y3345" i="1"/>
  <c r="Z3345" i="1"/>
  <c r="Y3346" i="1"/>
  <c r="Z3346" i="1"/>
  <c r="Y3347" i="1"/>
  <c r="Z3347" i="1"/>
  <c r="Y3348" i="1"/>
  <c r="Z3348" i="1"/>
  <c r="Y3349" i="1"/>
  <c r="Z3349" i="1"/>
  <c r="Y3350" i="1"/>
  <c r="Z3350" i="1"/>
  <c r="Y3351" i="1"/>
  <c r="Z3351" i="1"/>
  <c r="Y3352" i="1"/>
  <c r="Z3352" i="1"/>
  <c r="Y3353" i="1"/>
  <c r="Z3353" i="1"/>
  <c r="Y3354" i="1"/>
  <c r="Z3354" i="1"/>
  <c r="Y3355" i="1"/>
  <c r="Z3355" i="1"/>
  <c r="Y3356" i="1"/>
  <c r="Z3356" i="1"/>
  <c r="Y3357" i="1"/>
  <c r="Z3357" i="1"/>
  <c r="Y3358" i="1"/>
  <c r="Z3358" i="1"/>
  <c r="Y3359" i="1"/>
  <c r="Z3359" i="1"/>
  <c r="Y3360" i="1"/>
  <c r="Z3360" i="1"/>
  <c r="Y3361" i="1"/>
  <c r="Z3361" i="1"/>
  <c r="Y3362" i="1"/>
  <c r="Z3362" i="1"/>
  <c r="Y3363" i="1"/>
  <c r="Z3363" i="1"/>
  <c r="Y3364" i="1"/>
  <c r="Z3364" i="1"/>
  <c r="Y3365" i="1"/>
  <c r="Z3365" i="1"/>
  <c r="Y3366" i="1"/>
  <c r="Z3366" i="1"/>
  <c r="Y3367" i="1"/>
  <c r="Z3367" i="1"/>
  <c r="Y3368" i="1"/>
  <c r="Z3368" i="1"/>
  <c r="Y3369" i="1"/>
  <c r="Z3369" i="1"/>
  <c r="Y3370" i="1"/>
  <c r="Z3370" i="1"/>
  <c r="Y3371" i="1"/>
  <c r="Z3371" i="1"/>
  <c r="Y3372" i="1"/>
  <c r="Z3372" i="1"/>
  <c r="Y3373" i="1"/>
  <c r="Z3373" i="1"/>
  <c r="Y3374" i="1"/>
  <c r="Z3374" i="1"/>
  <c r="Y3375" i="1"/>
  <c r="Z3375" i="1"/>
  <c r="Y3376" i="1"/>
  <c r="Z3376" i="1"/>
  <c r="Y3377" i="1"/>
  <c r="Z3377" i="1"/>
  <c r="Y3378" i="1"/>
  <c r="Z3378" i="1"/>
  <c r="Y3379" i="1"/>
  <c r="Z3379" i="1"/>
  <c r="Y3380" i="1"/>
  <c r="Z3380" i="1"/>
  <c r="Y3381" i="1"/>
  <c r="Z3381" i="1"/>
  <c r="Y3382" i="1"/>
  <c r="Z3382" i="1"/>
  <c r="Y3383" i="1"/>
  <c r="Z3383" i="1"/>
  <c r="Y3384" i="1"/>
  <c r="Z3384" i="1"/>
  <c r="Y3385" i="1"/>
  <c r="Z3385" i="1"/>
  <c r="Y3386" i="1"/>
  <c r="Z3386" i="1"/>
  <c r="Y3387" i="1"/>
  <c r="Z3387" i="1"/>
  <c r="Y3388" i="1"/>
  <c r="Z3388" i="1"/>
  <c r="Y3389" i="1"/>
  <c r="Z3389" i="1"/>
  <c r="Y3390" i="1"/>
  <c r="Z3390" i="1"/>
  <c r="Y3391" i="1"/>
  <c r="Z3391" i="1"/>
  <c r="Y3392" i="1"/>
  <c r="Z3392" i="1"/>
  <c r="Y3393" i="1"/>
  <c r="Z3393" i="1"/>
  <c r="Y3394" i="1"/>
  <c r="Z3394" i="1"/>
  <c r="Y3395" i="1"/>
  <c r="Z3395" i="1"/>
  <c r="Y3396" i="1"/>
  <c r="Z3396" i="1"/>
  <c r="Y3397" i="1"/>
  <c r="Z3397" i="1"/>
  <c r="Y3398" i="1"/>
  <c r="Z3398" i="1"/>
  <c r="Y3399" i="1"/>
  <c r="Z3399" i="1"/>
  <c r="Y3400" i="1"/>
  <c r="Z3400" i="1"/>
  <c r="Y3401" i="1"/>
  <c r="Z3401" i="1"/>
  <c r="Y3402" i="1"/>
  <c r="Z3402" i="1"/>
  <c r="Y3403" i="1"/>
  <c r="Z3403" i="1"/>
  <c r="Y3404" i="1"/>
  <c r="Z3404" i="1"/>
  <c r="Y3405" i="1"/>
  <c r="Z3405" i="1"/>
  <c r="Y3406" i="1"/>
  <c r="Z3406" i="1"/>
  <c r="Y3407" i="1"/>
  <c r="Z3407" i="1"/>
  <c r="Y3408" i="1"/>
  <c r="Z3408" i="1"/>
  <c r="Y3409" i="1"/>
  <c r="Z3409" i="1"/>
  <c r="Y3410" i="1"/>
  <c r="Z3410" i="1"/>
  <c r="Y3411" i="1"/>
  <c r="Z3411" i="1"/>
  <c r="Y3412" i="1"/>
  <c r="Z3412" i="1"/>
  <c r="Y3413" i="1"/>
  <c r="Z3413" i="1"/>
  <c r="Y3414" i="1"/>
  <c r="Z3414" i="1"/>
  <c r="Y3415" i="1"/>
  <c r="Z3415" i="1"/>
  <c r="Y3416" i="1"/>
  <c r="Z3416" i="1"/>
  <c r="Y3417" i="1"/>
  <c r="Z3417" i="1"/>
  <c r="Y3418" i="1"/>
  <c r="Z3418" i="1"/>
  <c r="Y3419" i="1"/>
  <c r="Z3419" i="1"/>
  <c r="Y3420" i="1"/>
  <c r="Z3420" i="1"/>
  <c r="Y3421" i="1"/>
  <c r="Z3421" i="1"/>
  <c r="Y3422" i="1"/>
  <c r="Z3422" i="1"/>
  <c r="Y3423" i="1"/>
  <c r="Z3423" i="1"/>
  <c r="Y3424" i="1"/>
  <c r="Z3424" i="1"/>
  <c r="Y3425" i="1"/>
  <c r="Z3425" i="1"/>
  <c r="Y3426" i="1"/>
  <c r="Z3426" i="1"/>
  <c r="Y3427" i="1"/>
  <c r="Z3427" i="1"/>
  <c r="Y3428" i="1"/>
  <c r="Z3428" i="1"/>
  <c r="Y3429" i="1"/>
  <c r="Z3429" i="1"/>
  <c r="Y3430" i="1"/>
  <c r="Z3430" i="1"/>
  <c r="Y3431" i="1"/>
  <c r="Z3431" i="1"/>
  <c r="Y3432" i="1"/>
  <c r="Z3432" i="1"/>
  <c r="Y3433" i="1"/>
  <c r="Z3433" i="1"/>
  <c r="Y3434" i="1"/>
  <c r="Z3434" i="1"/>
  <c r="Y3435" i="1"/>
  <c r="Z3435" i="1"/>
  <c r="Y3436" i="1"/>
  <c r="Z3436" i="1"/>
  <c r="Y3437" i="1"/>
  <c r="Z3437" i="1"/>
  <c r="Y3438" i="1"/>
  <c r="Z3438" i="1"/>
  <c r="Y3439" i="1"/>
  <c r="Z3439" i="1"/>
  <c r="Y3440" i="1"/>
  <c r="Z3440" i="1"/>
  <c r="Y3441" i="1"/>
  <c r="Z3441" i="1"/>
  <c r="Y3442" i="1"/>
  <c r="Z3442" i="1"/>
  <c r="Y3443" i="1"/>
  <c r="Z3443" i="1"/>
  <c r="Y3444" i="1"/>
  <c r="Z3444" i="1"/>
  <c r="Y3445" i="1"/>
  <c r="Z3445" i="1"/>
  <c r="Y3446" i="1"/>
  <c r="Z3446" i="1"/>
  <c r="Y3447" i="1"/>
  <c r="Z3447" i="1"/>
  <c r="Y3448" i="1"/>
  <c r="Z3448" i="1"/>
  <c r="Y3449" i="1"/>
  <c r="Z3449" i="1"/>
  <c r="Y3450" i="1"/>
  <c r="Z3450" i="1"/>
  <c r="Y3451" i="1"/>
  <c r="Z3451" i="1"/>
  <c r="Y3452" i="1"/>
  <c r="Z3452" i="1"/>
  <c r="Y3453" i="1"/>
  <c r="Z3453" i="1"/>
  <c r="Y3454" i="1"/>
  <c r="Z3454" i="1"/>
  <c r="Y3455" i="1"/>
  <c r="Z3455" i="1"/>
  <c r="Y3456" i="1"/>
  <c r="Z3456" i="1"/>
  <c r="Y3457" i="1"/>
  <c r="Z3457" i="1"/>
  <c r="Y3458" i="1"/>
  <c r="Z3458" i="1"/>
  <c r="Y3459" i="1"/>
  <c r="Z3459" i="1"/>
  <c r="Y3460" i="1"/>
  <c r="Z3460" i="1"/>
  <c r="Y3461" i="1"/>
  <c r="Z3461" i="1"/>
  <c r="Y3462" i="1"/>
  <c r="Z3462" i="1"/>
  <c r="Y3463" i="1"/>
  <c r="Z3463" i="1"/>
  <c r="Y3464" i="1"/>
  <c r="Z3464" i="1"/>
  <c r="Y3465" i="1"/>
  <c r="Z3465" i="1"/>
  <c r="Y3466" i="1"/>
  <c r="Z3466" i="1"/>
  <c r="Y3467" i="1"/>
  <c r="Z3467" i="1"/>
  <c r="Y3468" i="1"/>
  <c r="Z3468" i="1"/>
  <c r="Y3469" i="1"/>
  <c r="Z3469" i="1"/>
  <c r="Y3470" i="1"/>
  <c r="Z3470" i="1"/>
  <c r="Y3471" i="1"/>
  <c r="Z3471" i="1"/>
  <c r="Y3472" i="1"/>
  <c r="Z3472" i="1"/>
  <c r="Y3473" i="1"/>
  <c r="Z3473" i="1"/>
  <c r="Y3474" i="1"/>
  <c r="Z3474" i="1"/>
  <c r="Y3475" i="1"/>
  <c r="Z3475" i="1"/>
  <c r="Y3476" i="1"/>
  <c r="Z3476" i="1"/>
  <c r="Y3477" i="1"/>
  <c r="Z3477" i="1"/>
  <c r="Y3478" i="1"/>
  <c r="Z3478" i="1"/>
  <c r="Y3479" i="1"/>
  <c r="Z3479" i="1"/>
  <c r="Y3480" i="1"/>
  <c r="Z3480" i="1"/>
  <c r="Y3481" i="1"/>
  <c r="Z3481" i="1"/>
  <c r="Y3482" i="1"/>
  <c r="Z3482" i="1"/>
  <c r="Y3483" i="1"/>
  <c r="Z3483" i="1"/>
  <c r="Y3484" i="1"/>
  <c r="Z3484" i="1"/>
  <c r="Y3485" i="1"/>
  <c r="Z3485" i="1"/>
  <c r="Y3486" i="1"/>
  <c r="Z3486" i="1"/>
  <c r="Y3487" i="1"/>
  <c r="Z3487" i="1"/>
  <c r="Y3488" i="1"/>
  <c r="Z3488" i="1"/>
  <c r="Y3489" i="1"/>
  <c r="Z3489" i="1"/>
  <c r="Y3490" i="1"/>
  <c r="Z3490" i="1"/>
  <c r="Y3491" i="1"/>
  <c r="Z3491" i="1"/>
  <c r="Y3492" i="1"/>
  <c r="Z3492" i="1"/>
  <c r="Y3493" i="1"/>
  <c r="Z3493" i="1"/>
  <c r="Y3494" i="1"/>
  <c r="Z3494" i="1"/>
  <c r="Y3495" i="1"/>
  <c r="Z3495" i="1"/>
  <c r="Y3496" i="1"/>
  <c r="Z3496" i="1"/>
  <c r="Y3497" i="1"/>
  <c r="Z3497" i="1"/>
  <c r="Y3498" i="1"/>
  <c r="Z3498" i="1"/>
  <c r="Y3499" i="1"/>
  <c r="Z3499" i="1"/>
  <c r="Y3500" i="1"/>
  <c r="Z3500" i="1"/>
  <c r="Y3501" i="1"/>
  <c r="Z3501" i="1"/>
  <c r="Y3502" i="1"/>
  <c r="Z3502" i="1"/>
  <c r="Y3503" i="1"/>
  <c r="Z3503" i="1"/>
  <c r="Y3504" i="1"/>
  <c r="Z3504" i="1"/>
  <c r="Y3505" i="1"/>
  <c r="Z3505" i="1"/>
  <c r="Y3506" i="1"/>
  <c r="Z3506" i="1"/>
  <c r="Y3507" i="1"/>
  <c r="Z3507" i="1"/>
  <c r="Y3508" i="1"/>
  <c r="Z3508" i="1"/>
  <c r="Y3509" i="1"/>
  <c r="Z3509" i="1"/>
  <c r="Y3510" i="1"/>
  <c r="Z3510" i="1"/>
  <c r="Y3511" i="1"/>
  <c r="Z3511" i="1"/>
  <c r="Y3512" i="1"/>
  <c r="Z3512" i="1"/>
  <c r="Y3513" i="1"/>
  <c r="Z3513" i="1"/>
  <c r="Y3514" i="1"/>
  <c r="Z3514" i="1"/>
  <c r="Y3515" i="1"/>
  <c r="Z3515" i="1"/>
  <c r="Y3516" i="1"/>
  <c r="Z3516" i="1"/>
  <c r="Y3517" i="1"/>
  <c r="Z3517" i="1"/>
  <c r="Y3518" i="1"/>
  <c r="Z3518" i="1"/>
  <c r="Y3519" i="1"/>
  <c r="Z3519" i="1"/>
  <c r="Y3520" i="1"/>
  <c r="Z3520" i="1"/>
  <c r="Y3521" i="1"/>
  <c r="Z3521" i="1"/>
  <c r="Y3522" i="1"/>
  <c r="Z3522" i="1"/>
  <c r="Y3523" i="1"/>
  <c r="Z3523" i="1"/>
  <c r="Y3524" i="1"/>
  <c r="Z3524" i="1"/>
  <c r="Y3525" i="1"/>
  <c r="Z3525" i="1"/>
  <c r="Y3526" i="1"/>
  <c r="Z3526" i="1"/>
  <c r="Y3527" i="1"/>
  <c r="Z3527" i="1"/>
  <c r="Y3528" i="1"/>
  <c r="Z3528" i="1"/>
  <c r="Y3529" i="1"/>
  <c r="Z3529" i="1"/>
  <c r="Y3530" i="1"/>
  <c r="Z3530" i="1"/>
  <c r="Y3531" i="1"/>
  <c r="Z3531" i="1"/>
  <c r="Y3532" i="1"/>
  <c r="Z3532" i="1"/>
  <c r="Y3533" i="1"/>
  <c r="Z3533" i="1"/>
  <c r="Y3534" i="1"/>
  <c r="Z3534" i="1"/>
  <c r="Y3535" i="1"/>
  <c r="Z3535" i="1"/>
  <c r="Y3536" i="1"/>
  <c r="Z3536" i="1"/>
  <c r="Y3537" i="1"/>
  <c r="Z3537" i="1"/>
  <c r="Y3538" i="1"/>
  <c r="Z3538" i="1"/>
  <c r="Y3539" i="1"/>
  <c r="Z3539" i="1"/>
  <c r="Y3540" i="1"/>
  <c r="Z3540" i="1"/>
  <c r="Y3541" i="1"/>
  <c r="Z3541" i="1"/>
  <c r="Y3542" i="1"/>
  <c r="Z3542" i="1"/>
  <c r="Y3543" i="1"/>
  <c r="Z3543" i="1"/>
  <c r="Y3544" i="1"/>
  <c r="Z3544" i="1"/>
  <c r="Y3545" i="1"/>
  <c r="Z3545" i="1"/>
  <c r="Y3546" i="1"/>
  <c r="Z3546" i="1"/>
  <c r="Y3547" i="1"/>
  <c r="Z3547" i="1"/>
  <c r="Y3548" i="1"/>
  <c r="Z3548" i="1"/>
  <c r="Y3549" i="1"/>
  <c r="Z3549" i="1"/>
  <c r="Y3550" i="1"/>
  <c r="Z3550" i="1"/>
  <c r="Y3551" i="1"/>
  <c r="Z3551" i="1"/>
  <c r="Y3552" i="1"/>
  <c r="Z3552" i="1"/>
  <c r="Y3553" i="1"/>
  <c r="Z3553" i="1"/>
  <c r="Y3554" i="1"/>
  <c r="Z3554" i="1"/>
  <c r="Y3555" i="1"/>
  <c r="Z3555" i="1"/>
  <c r="Y3556" i="1"/>
  <c r="Z3556" i="1"/>
  <c r="Y3557" i="1"/>
  <c r="Z3557" i="1"/>
  <c r="Y3558" i="1"/>
  <c r="Z3558" i="1"/>
  <c r="Y3559" i="1"/>
  <c r="Z3559" i="1"/>
  <c r="Y3560" i="1"/>
  <c r="Z3560" i="1"/>
  <c r="Y3561" i="1"/>
  <c r="Z3561" i="1"/>
  <c r="Y3562" i="1"/>
  <c r="Z3562" i="1"/>
  <c r="Y3563" i="1"/>
  <c r="Z3563" i="1"/>
  <c r="Y3564" i="1"/>
  <c r="Z3564" i="1"/>
  <c r="Y3565" i="1"/>
  <c r="Z3565" i="1"/>
  <c r="Y3566" i="1"/>
  <c r="Z3566" i="1"/>
  <c r="Y3567" i="1"/>
  <c r="Z3567" i="1"/>
  <c r="Y3568" i="1"/>
  <c r="Z3568" i="1"/>
  <c r="Y3569" i="1"/>
  <c r="Z3569" i="1"/>
  <c r="Y3570" i="1"/>
  <c r="Z3570" i="1"/>
  <c r="Y3571" i="1"/>
  <c r="Z3571" i="1"/>
  <c r="Y3572" i="1"/>
  <c r="Z3572" i="1"/>
  <c r="Y3573" i="1"/>
  <c r="Z3573" i="1"/>
  <c r="Y3574" i="1"/>
  <c r="Z3574" i="1"/>
  <c r="Y3575" i="1"/>
  <c r="Z3575" i="1"/>
  <c r="Y3576" i="1"/>
  <c r="Z3576" i="1"/>
  <c r="Y3577" i="1"/>
  <c r="Z3577" i="1"/>
  <c r="Y3578" i="1"/>
  <c r="Z3578" i="1"/>
  <c r="Y3579" i="1"/>
  <c r="Z3579" i="1"/>
  <c r="Y3580" i="1"/>
  <c r="Z3580" i="1"/>
  <c r="Y3581" i="1"/>
  <c r="Z3581" i="1"/>
  <c r="Y3582" i="1"/>
  <c r="Z3582" i="1"/>
  <c r="Y3583" i="1"/>
  <c r="Z3583" i="1"/>
  <c r="Y3584" i="1"/>
  <c r="Z3584" i="1"/>
  <c r="Y3585" i="1"/>
  <c r="Z3585" i="1"/>
  <c r="Y3586" i="1"/>
  <c r="Z3586" i="1"/>
  <c r="Y3587" i="1"/>
  <c r="Z3587" i="1"/>
  <c r="Y3588" i="1"/>
  <c r="Z3588" i="1"/>
  <c r="Y3589" i="1"/>
  <c r="Z3589" i="1"/>
  <c r="Y3590" i="1"/>
  <c r="Z3590" i="1"/>
  <c r="Y3591" i="1"/>
  <c r="Z3591" i="1"/>
  <c r="Y3592" i="1"/>
  <c r="Z3592" i="1"/>
  <c r="Y3593" i="1"/>
  <c r="Z3593" i="1"/>
  <c r="Y3594" i="1"/>
  <c r="Z3594" i="1"/>
  <c r="Y3595" i="1"/>
  <c r="Z3595" i="1"/>
  <c r="Y3596" i="1"/>
  <c r="Z3596" i="1"/>
  <c r="Y3597" i="1"/>
  <c r="Z3597" i="1"/>
  <c r="Y3598" i="1"/>
  <c r="Z3598" i="1"/>
  <c r="Y3599" i="1"/>
  <c r="Z3599" i="1"/>
  <c r="Y3600" i="1"/>
  <c r="Z3600" i="1"/>
  <c r="Y3601" i="1"/>
  <c r="Z3601" i="1"/>
  <c r="Y3602" i="1"/>
  <c r="Z3602" i="1"/>
  <c r="Y3603" i="1"/>
  <c r="Z3603" i="1"/>
  <c r="Y3604" i="1"/>
  <c r="Z3604" i="1"/>
  <c r="Y3605" i="1"/>
  <c r="Z3605" i="1"/>
  <c r="Y3606" i="1"/>
  <c r="Z3606" i="1"/>
  <c r="Y3607" i="1"/>
  <c r="Z3607" i="1"/>
  <c r="Y3608" i="1"/>
  <c r="Z3608" i="1"/>
  <c r="Y3609" i="1"/>
  <c r="Z3609" i="1"/>
  <c r="Y3610" i="1"/>
  <c r="Z3610" i="1"/>
  <c r="Y3611" i="1"/>
  <c r="Z3611" i="1"/>
  <c r="Y3612" i="1"/>
  <c r="Z3612" i="1"/>
  <c r="Y3613" i="1"/>
  <c r="Z3613" i="1"/>
  <c r="Y3614" i="1"/>
  <c r="Z3614" i="1"/>
  <c r="Y3615" i="1"/>
  <c r="Z3615" i="1"/>
  <c r="Y3616" i="1"/>
  <c r="Z3616" i="1"/>
  <c r="Y3617" i="1"/>
  <c r="Z3617" i="1"/>
  <c r="Y3618" i="1"/>
  <c r="Z3618" i="1"/>
  <c r="Y3619" i="1"/>
  <c r="Z3619" i="1"/>
  <c r="Y3620" i="1"/>
  <c r="Z3620" i="1"/>
  <c r="Y3621" i="1"/>
  <c r="Z3621" i="1"/>
  <c r="Y3622" i="1"/>
  <c r="Z3622" i="1"/>
  <c r="Y3623" i="1"/>
  <c r="Z3623" i="1"/>
  <c r="Y3624" i="1"/>
  <c r="Z3624" i="1"/>
  <c r="Y3625" i="1"/>
  <c r="Z3625" i="1"/>
  <c r="Y3626" i="1"/>
  <c r="Z3626" i="1"/>
  <c r="Y3627" i="1"/>
  <c r="Z3627" i="1"/>
  <c r="Y3628" i="1"/>
  <c r="Z3628" i="1"/>
  <c r="Y3629" i="1"/>
  <c r="Z3629" i="1"/>
  <c r="Y3630" i="1"/>
  <c r="Z3630" i="1"/>
  <c r="Y3631" i="1"/>
  <c r="Z3631" i="1"/>
  <c r="Y3632" i="1"/>
  <c r="Z3632" i="1"/>
  <c r="Y3633" i="1"/>
  <c r="Z3633" i="1"/>
  <c r="Y3634" i="1"/>
  <c r="Z3634" i="1"/>
  <c r="Y3635" i="1"/>
  <c r="Z3635" i="1"/>
  <c r="Y3636" i="1"/>
  <c r="Z3636" i="1"/>
  <c r="Y3637" i="1"/>
  <c r="Z3637" i="1"/>
  <c r="Y3638" i="1"/>
  <c r="Z3638" i="1"/>
  <c r="Y3639" i="1"/>
  <c r="Z3639" i="1"/>
  <c r="Y3640" i="1"/>
  <c r="Z3640" i="1"/>
  <c r="Y3641" i="1"/>
  <c r="Z3641" i="1"/>
  <c r="Y3642" i="1"/>
  <c r="Z3642" i="1"/>
  <c r="Y3643" i="1"/>
  <c r="Z3643" i="1"/>
  <c r="Y3644" i="1"/>
  <c r="Z3644" i="1"/>
  <c r="Y3645" i="1"/>
  <c r="Z3645" i="1"/>
  <c r="Y3646" i="1"/>
  <c r="Z3646" i="1"/>
  <c r="Y3647" i="1"/>
  <c r="Z3647" i="1"/>
  <c r="Y3648" i="1"/>
  <c r="Z3648" i="1"/>
  <c r="Y3649" i="1"/>
  <c r="Z3649" i="1"/>
  <c r="Y3650" i="1"/>
  <c r="Z3650" i="1"/>
  <c r="Y3651" i="1"/>
  <c r="Z3651" i="1"/>
  <c r="Y3652" i="1"/>
  <c r="Z3652" i="1"/>
  <c r="Y3653" i="1"/>
  <c r="Z3653" i="1"/>
  <c r="Y3654" i="1"/>
  <c r="Z3654" i="1"/>
  <c r="Y3655" i="1"/>
  <c r="Z3655" i="1"/>
  <c r="Y3656" i="1"/>
  <c r="Z3656" i="1"/>
  <c r="Y3657" i="1"/>
  <c r="Z3657" i="1"/>
  <c r="Y3658" i="1"/>
  <c r="Z3658" i="1"/>
  <c r="Y3659" i="1"/>
  <c r="Z3659" i="1"/>
  <c r="Y3660" i="1"/>
  <c r="Z3660" i="1"/>
  <c r="Y3661" i="1"/>
  <c r="Z3661" i="1"/>
  <c r="Y3662" i="1"/>
  <c r="Z3662" i="1"/>
  <c r="Y3663" i="1"/>
  <c r="Z3663" i="1"/>
  <c r="Y3664" i="1"/>
  <c r="Z3664" i="1"/>
  <c r="Y3665" i="1"/>
  <c r="Z3665" i="1"/>
  <c r="Y3666" i="1"/>
  <c r="Z3666" i="1"/>
  <c r="Y3667" i="1"/>
  <c r="Z3667" i="1"/>
  <c r="Y3668" i="1"/>
  <c r="Z3668" i="1"/>
  <c r="Y3669" i="1"/>
  <c r="Z3669" i="1"/>
  <c r="Y3670" i="1"/>
  <c r="Z3670" i="1"/>
  <c r="Y3671" i="1"/>
  <c r="Z3671" i="1"/>
  <c r="Y3672" i="1"/>
  <c r="Z3672" i="1"/>
  <c r="Y3673" i="1"/>
  <c r="Z3673" i="1"/>
  <c r="Y3674" i="1"/>
  <c r="Z3674" i="1"/>
  <c r="Y3675" i="1"/>
  <c r="Z3675" i="1"/>
  <c r="Y3676" i="1"/>
  <c r="Z3676" i="1"/>
  <c r="Y3677" i="1"/>
  <c r="Z3677" i="1"/>
  <c r="Y3678" i="1"/>
  <c r="Z3678" i="1"/>
  <c r="Y3679" i="1"/>
  <c r="Z3679" i="1"/>
  <c r="Y3680" i="1"/>
  <c r="Z3680" i="1"/>
  <c r="Y3681" i="1"/>
  <c r="Z3681" i="1"/>
  <c r="Y3682" i="1"/>
  <c r="Z3682" i="1"/>
  <c r="Y3683" i="1"/>
  <c r="Z3683" i="1"/>
  <c r="Y3684" i="1"/>
  <c r="Z3684" i="1"/>
  <c r="Y3685" i="1"/>
  <c r="Z3685" i="1"/>
  <c r="Y3686" i="1"/>
  <c r="Z3686" i="1"/>
  <c r="Y3687" i="1"/>
  <c r="Z3687" i="1"/>
  <c r="Y3688" i="1"/>
  <c r="Z3688" i="1"/>
  <c r="Y3689" i="1"/>
  <c r="Z3689" i="1"/>
  <c r="Y3690" i="1"/>
  <c r="Z3690" i="1"/>
  <c r="Y3691" i="1"/>
  <c r="Z3691" i="1"/>
  <c r="Y3692" i="1"/>
  <c r="Z3692" i="1"/>
  <c r="Y3693" i="1"/>
  <c r="Z3693" i="1"/>
  <c r="Y3694" i="1"/>
  <c r="Z3694" i="1"/>
  <c r="Y3695" i="1"/>
  <c r="Z3695" i="1"/>
  <c r="Y3696" i="1"/>
  <c r="Z3696" i="1"/>
  <c r="Y3697" i="1"/>
  <c r="Z3697" i="1"/>
  <c r="Y3698" i="1"/>
  <c r="Z3698" i="1"/>
  <c r="Y3699" i="1"/>
  <c r="Z3699" i="1"/>
  <c r="Y3700" i="1"/>
  <c r="Z3700" i="1"/>
  <c r="Y3701" i="1"/>
  <c r="Z3701" i="1"/>
  <c r="Y3702" i="1"/>
  <c r="Z3702" i="1"/>
  <c r="Y3703" i="1"/>
  <c r="Z3703" i="1"/>
  <c r="Y3704" i="1"/>
  <c r="Z3704" i="1"/>
  <c r="Y3705" i="1"/>
  <c r="Z3705" i="1"/>
  <c r="Y3706" i="1"/>
  <c r="Z3706" i="1"/>
  <c r="Y3707" i="1"/>
  <c r="Z3707" i="1"/>
  <c r="Y3708" i="1"/>
  <c r="Z3708" i="1"/>
  <c r="Y3709" i="1"/>
  <c r="Z3709" i="1"/>
  <c r="Y3710" i="1"/>
  <c r="Z3710" i="1"/>
  <c r="Y3711" i="1"/>
  <c r="Z3711" i="1"/>
  <c r="Y3712" i="1"/>
  <c r="Z3712" i="1"/>
  <c r="Y3713" i="1"/>
  <c r="Z3713" i="1"/>
  <c r="Y3714" i="1"/>
  <c r="Z3714" i="1"/>
  <c r="Y3715" i="1"/>
  <c r="Z3715" i="1"/>
  <c r="Y3716" i="1"/>
  <c r="Z3716" i="1"/>
  <c r="Y3717" i="1"/>
  <c r="Z3717" i="1"/>
  <c r="Y3718" i="1"/>
  <c r="Z3718" i="1"/>
  <c r="Y3719" i="1"/>
  <c r="Z3719" i="1"/>
  <c r="Y3720" i="1"/>
  <c r="Z3720" i="1"/>
  <c r="Y3721" i="1"/>
  <c r="Z3721" i="1"/>
  <c r="Y3722" i="1"/>
  <c r="Z3722" i="1"/>
  <c r="Y3723" i="1"/>
  <c r="Z3723" i="1"/>
  <c r="Y3724" i="1"/>
  <c r="Z3724" i="1"/>
  <c r="Y3725" i="1"/>
  <c r="Z3725" i="1"/>
  <c r="Y3726" i="1"/>
  <c r="Z3726" i="1"/>
  <c r="Y3727" i="1"/>
  <c r="Z3727" i="1"/>
  <c r="Y3728" i="1"/>
  <c r="Z3728" i="1"/>
  <c r="Y3729" i="1"/>
  <c r="Z3729" i="1"/>
  <c r="Y3730" i="1"/>
  <c r="Z3730" i="1"/>
  <c r="Y3731" i="1"/>
  <c r="Z3731" i="1"/>
  <c r="Y3732" i="1"/>
  <c r="Z3732" i="1"/>
  <c r="Y3733" i="1"/>
  <c r="Z3733" i="1"/>
  <c r="Y3734" i="1"/>
  <c r="Z3734" i="1"/>
  <c r="Y3735" i="1"/>
  <c r="Z3735" i="1"/>
  <c r="Y3736" i="1"/>
  <c r="Z3736" i="1"/>
  <c r="Y3737" i="1"/>
  <c r="Z3737" i="1"/>
  <c r="Y3738" i="1"/>
  <c r="Z3738" i="1"/>
  <c r="Y3739" i="1"/>
  <c r="Z3739" i="1"/>
  <c r="Y3740" i="1"/>
  <c r="Z3740" i="1"/>
  <c r="Y3741" i="1"/>
  <c r="Z3741" i="1"/>
  <c r="Y3742" i="1"/>
  <c r="Z3742" i="1"/>
  <c r="Y3743" i="1"/>
  <c r="Z3743" i="1"/>
  <c r="Y3744" i="1"/>
  <c r="Z3744" i="1"/>
  <c r="Y3745" i="1"/>
  <c r="Z3745" i="1"/>
  <c r="Y3746" i="1"/>
  <c r="Z3746" i="1"/>
  <c r="Y3747" i="1"/>
  <c r="Z3747" i="1"/>
  <c r="Y3748" i="1"/>
  <c r="Z3748" i="1"/>
  <c r="Y3749" i="1"/>
  <c r="Z3749" i="1"/>
  <c r="Y3750" i="1"/>
  <c r="Z3750" i="1"/>
  <c r="Y3751" i="1"/>
  <c r="Z3751" i="1"/>
  <c r="Y3752" i="1"/>
  <c r="Z3752" i="1"/>
  <c r="Y3753" i="1"/>
  <c r="Z3753" i="1"/>
  <c r="Y3754" i="1"/>
  <c r="Z3754" i="1"/>
  <c r="Y3755" i="1"/>
  <c r="Z3755" i="1"/>
  <c r="Y3756" i="1"/>
  <c r="Z3756" i="1"/>
  <c r="Y3757" i="1"/>
  <c r="Z3757" i="1"/>
  <c r="Y3758" i="1"/>
  <c r="Z3758" i="1"/>
  <c r="Y3759" i="1"/>
  <c r="Z3759" i="1"/>
  <c r="Y3760" i="1"/>
  <c r="Z3760" i="1"/>
  <c r="Y3761" i="1"/>
  <c r="Z3761" i="1"/>
  <c r="Y3762" i="1"/>
  <c r="Z3762" i="1"/>
  <c r="Y3763" i="1"/>
  <c r="Z3763" i="1"/>
  <c r="Y3764" i="1"/>
  <c r="Z3764" i="1"/>
  <c r="Y3765" i="1"/>
  <c r="Z3765" i="1"/>
  <c r="Y3766" i="1"/>
  <c r="Z3766" i="1"/>
  <c r="Y3767" i="1"/>
  <c r="Z3767" i="1"/>
  <c r="Y3768" i="1"/>
  <c r="Z3768" i="1"/>
  <c r="Y3769" i="1"/>
  <c r="Z3769" i="1"/>
  <c r="Y3770" i="1"/>
  <c r="Z3770" i="1"/>
  <c r="Y3771" i="1"/>
  <c r="Z3771" i="1"/>
  <c r="Y3772" i="1"/>
  <c r="Z3772" i="1"/>
  <c r="Y3773" i="1"/>
  <c r="Z3773" i="1"/>
  <c r="Y3774" i="1"/>
  <c r="Z3774" i="1"/>
  <c r="Y3775" i="1"/>
  <c r="Z3775" i="1"/>
  <c r="Y3776" i="1"/>
  <c r="Z3776" i="1"/>
  <c r="Y3777" i="1"/>
  <c r="Z3777" i="1"/>
  <c r="Y3778" i="1"/>
  <c r="Z3778" i="1"/>
  <c r="Y3779" i="1"/>
  <c r="Z3779" i="1"/>
  <c r="Y3780" i="1"/>
  <c r="Z3780" i="1"/>
  <c r="Y3781" i="1"/>
  <c r="Z3781" i="1"/>
  <c r="Y3782" i="1"/>
  <c r="Z3782" i="1"/>
  <c r="Y3783" i="1"/>
  <c r="Z3783" i="1"/>
  <c r="Y3784" i="1"/>
  <c r="Z3784" i="1"/>
  <c r="Y3785" i="1"/>
  <c r="Z3785" i="1"/>
  <c r="Y3786" i="1"/>
  <c r="Z3786" i="1"/>
  <c r="Y3787" i="1"/>
  <c r="Z3787" i="1"/>
  <c r="Y3788" i="1"/>
  <c r="Z3788" i="1"/>
  <c r="Y3789" i="1"/>
  <c r="Z3789" i="1"/>
  <c r="Y3790" i="1"/>
  <c r="Z3790" i="1"/>
  <c r="Y3791" i="1"/>
  <c r="Z3791" i="1"/>
  <c r="Y3792" i="1"/>
  <c r="Z3792" i="1"/>
  <c r="Y3793" i="1"/>
  <c r="Z3793" i="1"/>
  <c r="Y3794" i="1"/>
  <c r="Z3794" i="1"/>
  <c r="Y3795" i="1"/>
  <c r="Z3795" i="1"/>
  <c r="Y3796" i="1"/>
  <c r="Z3796" i="1"/>
  <c r="Y3797" i="1"/>
  <c r="Z3797" i="1"/>
  <c r="Y3798" i="1"/>
  <c r="Z3798" i="1"/>
  <c r="Y3799" i="1"/>
  <c r="Z3799" i="1"/>
  <c r="Y3800" i="1"/>
  <c r="Z3800" i="1"/>
  <c r="Y3801" i="1"/>
  <c r="Z3801" i="1"/>
  <c r="Y3802" i="1"/>
  <c r="Z3802" i="1"/>
  <c r="Y3803" i="1"/>
  <c r="Z3803" i="1"/>
  <c r="Y3804" i="1"/>
  <c r="Z3804" i="1"/>
  <c r="Y3805" i="1"/>
  <c r="Z3805" i="1"/>
  <c r="Y3806" i="1"/>
  <c r="Z3806" i="1"/>
  <c r="Y3807" i="1"/>
  <c r="Z3807" i="1"/>
  <c r="Y3808" i="1"/>
  <c r="Z3808" i="1"/>
  <c r="Y3809" i="1"/>
  <c r="Z3809" i="1"/>
  <c r="Y3810" i="1"/>
  <c r="Z3810" i="1"/>
  <c r="Y3811" i="1"/>
  <c r="Z3811" i="1"/>
  <c r="Y3812" i="1"/>
  <c r="Z3812" i="1"/>
  <c r="Y3813" i="1"/>
  <c r="Z3813" i="1"/>
  <c r="Y3814" i="1"/>
  <c r="Z3814" i="1"/>
  <c r="Y3815" i="1"/>
  <c r="Z3815" i="1"/>
  <c r="Y3816" i="1"/>
  <c r="Z3816" i="1"/>
  <c r="Y3817" i="1"/>
  <c r="Z3817" i="1"/>
  <c r="Y3818" i="1"/>
  <c r="Z3818" i="1"/>
  <c r="Y3819" i="1"/>
  <c r="Z3819" i="1"/>
  <c r="Y3820" i="1"/>
  <c r="Z3820" i="1"/>
  <c r="Y3821" i="1"/>
  <c r="Z3821" i="1"/>
  <c r="Y3822" i="1"/>
  <c r="Z3822" i="1"/>
  <c r="Y3823" i="1"/>
  <c r="Z3823" i="1"/>
  <c r="Y3824" i="1"/>
  <c r="Z3824" i="1"/>
  <c r="Y3825" i="1"/>
  <c r="Z3825" i="1"/>
  <c r="Y3826" i="1"/>
  <c r="Z3826" i="1"/>
  <c r="Y3827" i="1"/>
  <c r="Z3827" i="1"/>
  <c r="Y3828" i="1"/>
  <c r="Z3828" i="1"/>
  <c r="Y3829" i="1"/>
  <c r="Z3829" i="1"/>
  <c r="Y3830" i="1"/>
  <c r="Z3830" i="1"/>
  <c r="Y3831" i="1"/>
  <c r="Z3831" i="1"/>
  <c r="Y3832" i="1"/>
  <c r="Z3832" i="1"/>
  <c r="Y3833" i="1"/>
  <c r="Z3833" i="1"/>
  <c r="Y3834" i="1"/>
  <c r="Z3834" i="1"/>
  <c r="Y3835" i="1"/>
  <c r="Z3835" i="1"/>
  <c r="Y3836" i="1"/>
  <c r="Z3836" i="1"/>
  <c r="Y3837" i="1"/>
  <c r="Z3837" i="1"/>
  <c r="Y3838" i="1"/>
  <c r="Z3838" i="1"/>
  <c r="Y3839" i="1"/>
  <c r="Z3839" i="1"/>
  <c r="Y3840" i="1"/>
  <c r="Z3840" i="1"/>
  <c r="Y3841" i="1"/>
  <c r="Z3841" i="1"/>
  <c r="Y3842" i="1"/>
  <c r="Z3842" i="1"/>
  <c r="Y3843" i="1"/>
  <c r="Z3843" i="1"/>
  <c r="Y3844" i="1"/>
  <c r="Z3844" i="1"/>
  <c r="Y3845" i="1"/>
  <c r="Z3845" i="1"/>
  <c r="Y3846" i="1"/>
  <c r="Z3846" i="1"/>
  <c r="Y3847" i="1"/>
  <c r="Z3847" i="1"/>
  <c r="Y3848" i="1"/>
  <c r="Z3848" i="1"/>
  <c r="Y3849" i="1"/>
  <c r="Z3849" i="1"/>
  <c r="Y3850" i="1"/>
  <c r="Z3850" i="1"/>
  <c r="Y3851" i="1"/>
  <c r="Z3851" i="1"/>
  <c r="Y3852" i="1"/>
  <c r="Z3852" i="1"/>
  <c r="Y3853" i="1"/>
  <c r="Z3853" i="1"/>
  <c r="Y3854" i="1"/>
  <c r="Z3854" i="1"/>
  <c r="Y3855" i="1"/>
  <c r="Z3855" i="1"/>
  <c r="Y3856" i="1"/>
  <c r="Z3856" i="1"/>
  <c r="Y3857" i="1"/>
  <c r="Z3857" i="1"/>
  <c r="Y3858" i="1"/>
  <c r="Z3858" i="1"/>
  <c r="Y3859" i="1"/>
  <c r="Z3859" i="1"/>
  <c r="Y3860" i="1"/>
  <c r="Z3860" i="1"/>
  <c r="Y3861" i="1"/>
  <c r="Z3861" i="1"/>
  <c r="Y3862" i="1"/>
  <c r="Z3862" i="1"/>
  <c r="Y3863" i="1"/>
  <c r="Z3863" i="1"/>
  <c r="Y3864" i="1"/>
  <c r="Z3864" i="1"/>
  <c r="Y3865" i="1"/>
  <c r="Z3865" i="1"/>
  <c r="Y3866" i="1"/>
  <c r="Z3866" i="1"/>
  <c r="Y3867" i="1"/>
  <c r="Z3867" i="1"/>
  <c r="Y3868" i="1"/>
  <c r="Z3868" i="1"/>
  <c r="Y3869" i="1"/>
  <c r="Z3869" i="1"/>
  <c r="Y3870" i="1"/>
  <c r="Z3870" i="1"/>
  <c r="Y3871" i="1"/>
  <c r="Z3871" i="1"/>
  <c r="Y3872" i="1"/>
  <c r="Z3872" i="1"/>
  <c r="Y3873" i="1"/>
  <c r="Z3873" i="1"/>
  <c r="Y3874" i="1"/>
  <c r="Z3874" i="1"/>
  <c r="Y3875" i="1"/>
  <c r="Z3875" i="1"/>
  <c r="Y3876" i="1"/>
  <c r="Z3876" i="1"/>
  <c r="Y3877" i="1"/>
  <c r="Z3877" i="1"/>
  <c r="Y3878" i="1"/>
  <c r="Z3878" i="1"/>
  <c r="Y3879" i="1"/>
  <c r="Z3879" i="1"/>
  <c r="Y3880" i="1"/>
  <c r="Z3880" i="1"/>
  <c r="Y3881" i="1"/>
  <c r="Z3881" i="1"/>
  <c r="Y3882" i="1"/>
  <c r="Z3882" i="1"/>
  <c r="Y3883" i="1"/>
  <c r="Z3883" i="1"/>
  <c r="Y3884" i="1"/>
  <c r="Z3884" i="1"/>
  <c r="Y3885" i="1"/>
  <c r="Z3885" i="1"/>
  <c r="Y3886" i="1"/>
  <c r="Z3886" i="1"/>
  <c r="Y3887" i="1"/>
  <c r="Z3887" i="1"/>
  <c r="Y3888" i="1"/>
  <c r="Z3888" i="1"/>
  <c r="Y3889" i="1"/>
  <c r="Z3889" i="1"/>
  <c r="Y3890" i="1"/>
  <c r="Z3890" i="1"/>
  <c r="Y3891" i="1"/>
  <c r="Z3891" i="1"/>
  <c r="Y3892" i="1"/>
  <c r="Z3892" i="1"/>
  <c r="Y3893" i="1"/>
  <c r="Z3893" i="1"/>
  <c r="Y3894" i="1"/>
  <c r="Z3894" i="1"/>
  <c r="Y3895" i="1"/>
  <c r="Z3895" i="1"/>
  <c r="Y3896" i="1"/>
  <c r="Z3896" i="1"/>
  <c r="Y3897" i="1"/>
  <c r="Z3897" i="1"/>
  <c r="Y3898" i="1"/>
  <c r="Z3898" i="1"/>
  <c r="Y3899" i="1"/>
  <c r="Z3899" i="1"/>
  <c r="Y3900" i="1"/>
  <c r="Z3900" i="1"/>
  <c r="Y3901" i="1"/>
  <c r="Z3901" i="1"/>
  <c r="Y3902" i="1"/>
  <c r="Z3902" i="1"/>
  <c r="Y3903" i="1"/>
  <c r="Z3903" i="1"/>
  <c r="Y3904" i="1"/>
  <c r="Z3904" i="1"/>
  <c r="Y3905" i="1"/>
  <c r="Z3905" i="1"/>
  <c r="Y3906" i="1"/>
  <c r="Z3906" i="1"/>
  <c r="Y3907" i="1"/>
  <c r="Z3907" i="1"/>
  <c r="Y3908" i="1"/>
  <c r="Z3908" i="1"/>
  <c r="Y3909" i="1"/>
  <c r="Z3909" i="1"/>
  <c r="Y3910" i="1"/>
  <c r="Z3910" i="1"/>
  <c r="Y3911" i="1"/>
  <c r="Z3911" i="1"/>
  <c r="Y3912" i="1"/>
  <c r="Z3912" i="1"/>
  <c r="Y3913" i="1"/>
  <c r="Z3913" i="1"/>
  <c r="Y3914" i="1"/>
  <c r="Z3914" i="1"/>
  <c r="Y3915" i="1"/>
  <c r="Z3915" i="1"/>
  <c r="Y3916" i="1"/>
  <c r="Z3916" i="1"/>
  <c r="Y3917" i="1"/>
  <c r="Z3917" i="1"/>
  <c r="Y3918" i="1"/>
  <c r="Z3918" i="1"/>
  <c r="Y3919" i="1"/>
  <c r="Z3919" i="1"/>
  <c r="Y3920" i="1"/>
  <c r="Z3920" i="1"/>
  <c r="Y3921" i="1"/>
  <c r="Z3921" i="1"/>
  <c r="Y3922" i="1"/>
  <c r="Z3922" i="1"/>
  <c r="Y3923" i="1"/>
  <c r="Z3923" i="1"/>
  <c r="Y3924" i="1"/>
  <c r="Z3924" i="1"/>
  <c r="Y3925" i="1"/>
  <c r="Z3925" i="1"/>
  <c r="Y3926" i="1"/>
  <c r="Z3926" i="1"/>
  <c r="Y3927" i="1"/>
  <c r="Z3927" i="1"/>
  <c r="Y3928" i="1"/>
  <c r="Z3928" i="1"/>
  <c r="Y3929" i="1"/>
  <c r="Z3929" i="1"/>
  <c r="Y3930" i="1"/>
  <c r="Z3930" i="1"/>
  <c r="Y3931" i="1"/>
  <c r="Z3931" i="1"/>
  <c r="Y3932" i="1"/>
  <c r="Z3932" i="1"/>
  <c r="Y3933" i="1"/>
  <c r="Z3933" i="1"/>
  <c r="Y3934" i="1"/>
  <c r="Z3934" i="1"/>
  <c r="Y3935" i="1"/>
  <c r="Z3935" i="1"/>
  <c r="Y3936" i="1"/>
  <c r="Z3936" i="1"/>
  <c r="Y3937" i="1"/>
  <c r="Z3937" i="1"/>
  <c r="Y3938" i="1"/>
  <c r="Z3938" i="1"/>
  <c r="Y3939" i="1"/>
  <c r="Z3939" i="1"/>
  <c r="Y3940" i="1"/>
  <c r="Z3940" i="1"/>
  <c r="Y3941" i="1"/>
  <c r="Z3941" i="1"/>
  <c r="Y3942" i="1"/>
  <c r="Z3942" i="1"/>
  <c r="Y3943" i="1"/>
  <c r="Z3943" i="1"/>
  <c r="Y3944" i="1"/>
  <c r="Z3944" i="1"/>
  <c r="Y3945" i="1"/>
  <c r="Z3945" i="1"/>
  <c r="Y3946" i="1"/>
  <c r="Z3946" i="1"/>
  <c r="Y3947" i="1"/>
  <c r="Z3947" i="1"/>
  <c r="Y3948" i="1"/>
  <c r="Z3948" i="1"/>
  <c r="Y3949" i="1"/>
  <c r="Z3949" i="1"/>
  <c r="Y3950" i="1"/>
  <c r="Z3950" i="1"/>
  <c r="Y3951" i="1"/>
  <c r="Z3951" i="1"/>
  <c r="Y3952" i="1"/>
  <c r="Z3952" i="1"/>
  <c r="Y3953" i="1"/>
  <c r="Z3953" i="1"/>
  <c r="Y3954" i="1"/>
  <c r="Z3954" i="1"/>
  <c r="Y3955" i="1"/>
  <c r="Z3955" i="1"/>
  <c r="Y3956" i="1"/>
  <c r="Z3956" i="1"/>
  <c r="Y3957" i="1"/>
  <c r="Z3957" i="1"/>
  <c r="Y3958" i="1"/>
  <c r="Z3958" i="1"/>
  <c r="Y3959" i="1"/>
  <c r="Z3959" i="1"/>
  <c r="Y3960" i="1"/>
  <c r="Z3960" i="1"/>
  <c r="Y3961" i="1"/>
  <c r="Z3961" i="1"/>
  <c r="Y3962" i="1"/>
  <c r="Z3962" i="1"/>
  <c r="Y3963" i="1"/>
  <c r="Z3963" i="1"/>
  <c r="Y3964" i="1"/>
  <c r="Z3964" i="1"/>
  <c r="Y3965" i="1"/>
  <c r="Z3965" i="1"/>
  <c r="Y3966" i="1"/>
  <c r="Z3966" i="1"/>
  <c r="Y3967" i="1"/>
  <c r="Z3967" i="1"/>
  <c r="Y3968" i="1"/>
  <c r="Z3968" i="1"/>
  <c r="Y3969" i="1"/>
  <c r="Z3969" i="1"/>
  <c r="Y3970" i="1"/>
  <c r="Z3970" i="1"/>
  <c r="Y3971" i="1"/>
  <c r="Z3971" i="1"/>
  <c r="Y3972" i="1"/>
  <c r="Z3972" i="1"/>
  <c r="Y3973" i="1"/>
  <c r="Z3973" i="1"/>
  <c r="Y3974" i="1"/>
  <c r="Z3974" i="1"/>
  <c r="Y3975" i="1"/>
  <c r="Z3975" i="1"/>
  <c r="Y3976" i="1"/>
  <c r="Z3976" i="1"/>
  <c r="Y3977" i="1"/>
  <c r="Z3977" i="1"/>
  <c r="Y3978" i="1"/>
  <c r="Z3978" i="1"/>
  <c r="Y3979" i="1"/>
  <c r="Z3979" i="1"/>
  <c r="Y3980" i="1"/>
  <c r="Z3980" i="1"/>
  <c r="Y3981" i="1"/>
  <c r="Z3981" i="1"/>
  <c r="Y3982" i="1"/>
  <c r="Z3982" i="1"/>
  <c r="Y3983" i="1"/>
  <c r="Z3983" i="1"/>
  <c r="Y3984" i="1"/>
  <c r="Z3984" i="1"/>
  <c r="Y3985" i="1"/>
  <c r="Z3985" i="1"/>
  <c r="Y3986" i="1"/>
  <c r="Z3986" i="1"/>
  <c r="Y3987" i="1"/>
  <c r="Z3987" i="1"/>
  <c r="Y3988" i="1"/>
  <c r="Z3988" i="1"/>
  <c r="Y3989" i="1"/>
  <c r="Z3989" i="1"/>
  <c r="Y3990" i="1"/>
  <c r="Z3990" i="1"/>
  <c r="Y3991" i="1"/>
  <c r="Z3991" i="1"/>
  <c r="Y3992" i="1"/>
  <c r="Z3992" i="1"/>
  <c r="Y3993" i="1"/>
  <c r="Z3993" i="1"/>
  <c r="Y3994" i="1"/>
  <c r="Z3994" i="1"/>
  <c r="Y3995" i="1"/>
  <c r="Z3995" i="1"/>
  <c r="Y3996" i="1"/>
  <c r="Z3996" i="1"/>
  <c r="Y3997" i="1"/>
  <c r="Z3997" i="1"/>
  <c r="Y3998" i="1"/>
  <c r="Z3998" i="1"/>
  <c r="Y3999" i="1"/>
  <c r="Z3999" i="1"/>
  <c r="Y4000" i="1"/>
  <c r="Z4000" i="1"/>
  <c r="Y4001" i="1"/>
  <c r="Z4001" i="1"/>
  <c r="Y4002" i="1"/>
  <c r="Z4002" i="1"/>
  <c r="Y4003" i="1"/>
  <c r="Z4003" i="1"/>
  <c r="Y4004" i="1"/>
  <c r="Z4004" i="1"/>
  <c r="Y4005" i="1"/>
  <c r="Z4005" i="1"/>
  <c r="Y4006" i="1"/>
  <c r="Z4006" i="1"/>
  <c r="Y4007" i="1"/>
  <c r="Z4007" i="1"/>
  <c r="Y4008" i="1"/>
  <c r="Z4008" i="1"/>
  <c r="Y4009" i="1"/>
  <c r="Z4009" i="1"/>
  <c r="Y4010" i="1"/>
  <c r="Z4010" i="1"/>
  <c r="Y4011" i="1"/>
  <c r="Z4011" i="1"/>
  <c r="Y4012" i="1"/>
  <c r="Z4012" i="1"/>
  <c r="Y4013" i="1"/>
  <c r="Z4013" i="1"/>
  <c r="Y4014" i="1"/>
  <c r="Z4014" i="1"/>
  <c r="Y4015" i="1"/>
  <c r="Z4015" i="1"/>
  <c r="Y4016" i="1"/>
  <c r="Z4016" i="1"/>
  <c r="Y4017" i="1"/>
  <c r="Z4017" i="1"/>
  <c r="Y4018" i="1"/>
  <c r="Z4018" i="1"/>
  <c r="Y4019" i="1"/>
  <c r="Z4019" i="1"/>
  <c r="Y4020" i="1"/>
  <c r="Z4020" i="1"/>
  <c r="Y4021" i="1"/>
  <c r="Z4021" i="1"/>
  <c r="Y4022" i="1"/>
  <c r="Z4022" i="1"/>
  <c r="Y4023" i="1"/>
  <c r="Z4023" i="1"/>
  <c r="Y4024" i="1"/>
  <c r="Z4024" i="1"/>
  <c r="Y4025" i="1"/>
  <c r="Z4025" i="1"/>
  <c r="Y4026" i="1"/>
  <c r="Z4026" i="1"/>
  <c r="Y4027" i="1"/>
  <c r="Z4027" i="1"/>
  <c r="Y4028" i="1"/>
  <c r="Z4028" i="1"/>
  <c r="Y4029" i="1"/>
  <c r="Z4029" i="1"/>
  <c r="Y4030" i="1"/>
  <c r="Z4030" i="1"/>
  <c r="Y4031" i="1"/>
  <c r="Z4031" i="1"/>
  <c r="Y4032" i="1"/>
  <c r="Z4032" i="1"/>
  <c r="Y4033" i="1"/>
  <c r="Z4033" i="1"/>
  <c r="Y4034" i="1"/>
  <c r="Z4034" i="1"/>
  <c r="Y4035" i="1"/>
  <c r="Z4035" i="1"/>
  <c r="Y4036" i="1"/>
  <c r="Z4036" i="1"/>
  <c r="Y4037" i="1"/>
  <c r="Z4037" i="1"/>
  <c r="Y4038" i="1"/>
  <c r="Z4038" i="1"/>
  <c r="Y4039" i="1"/>
  <c r="Z4039" i="1"/>
  <c r="Y4040" i="1"/>
  <c r="Z4040" i="1"/>
  <c r="Y4041" i="1"/>
  <c r="Z4041" i="1"/>
  <c r="Y4042" i="1"/>
  <c r="Z4042" i="1"/>
  <c r="Y4043" i="1"/>
  <c r="Z4043" i="1"/>
  <c r="Y4044" i="1"/>
  <c r="Z4044" i="1"/>
  <c r="Y4045" i="1"/>
  <c r="Z4045" i="1"/>
  <c r="Y4046" i="1"/>
  <c r="Z4046" i="1"/>
  <c r="Y4047" i="1"/>
  <c r="Z4047" i="1"/>
  <c r="Y4048" i="1"/>
  <c r="Z4048" i="1"/>
  <c r="Y4049" i="1"/>
  <c r="Z4049" i="1"/>
  <c r="Y4050" i="1"/>
  <c r="Z4050" i="1"/>
  <c r="Y4051" i="1"/>
  <c r="Z4051" i="1"/>
  <c r="Y4052" i="1"/>
  <c r="Z4052" i="1"/>
  <c r="Y4053" i="1"/>
  <c r="Z4053" i="1"/>
  <c r="Y4054" i="1"/>
  <c r="Z4054" i="1"/>
  <c r="Y4055" i="1"/>
  <c r="Z4055" i="1"/>
  <c r="Y4056" i="1"/>
  <c r="Z4056" i="1"/>
  <c r="Y4057" i="1"/>
  <c r="Z4057" i="1"/>
  <c r="Y4058" i="1"/>
  <c r="Z4058" i="1"/>
  <c r="Y4059" i="1"/>
  <c r="Z4059" i="1"/>
  <c r="Y4060" i="1"/>
  <c r="Z4060" i="1"/>
  <c r="Y4061" i="1"/>
  <c r="Z4061" i="1"/>
  <c r="Y4062" i="1"/>
  <c r="Z4062" i="1"/>
  <c r="Y4063" i="1"/>
  <c r="Z4063" i="1"/>
  <c r="Y4064" i="1"/>
  <c r="Z4064" i="1"/>
  <c r="Y4065" i="1"/>
  <c r="Z4065" i="1"/>
  <c r="Y4066" i="1"/>
  <c r="Z4066" i="1"/>
  <c r="Y4067" i="1"/>
  <c r="Z4067" i="1"/>
  <c r="Y4068" i="1"/>
  <c r="Z4068" i="1"/>
  <c r="Y4069" i="1"/>
  <c r="Z4069" i="1"/>
  <c r="Y4070" i="1"/>
  <c r="Z4070" i="1"/>
  <c r="Y4071" i="1"/>
  <c r="Z4071" i="1"/>
  <c r="Y4072" i="1"/>
  <c r="Z4072" i="1"/>
  <c r="Y4073" i="1"/>
  <c r="Z4073" i="1"/>
  <c r="Y4074" i="1"/>
  <c r="Z4074" i="1"/>
  <c r="Y4075" i="1"/>
  <c r="Z4075" i="1"/>
  <c r="Y4076" i="1"/>
  <c r="Z4076" i="1"/>
  <c r="Y4077" i="1"/>
  <c r="Z4077" i="1"/>
  <c r="Y4078" i="1"/>
  <c r="Z4078" i="1"/>
  <c r="Y4079" i="1"/>
  <c r="Z4079" i="1"/>
  <c r="Y4080" i="1"/>
  <c r="Z4080" i="1"/>
  <c r="Y4081" i="1"/>
  <c r="Z4081" i="1"/>
  <c r="Y4082" i="1"/>
  <c r="Z4082" i="1"/>
  <c r="Y4083" i="1"/>
  <c r="Z4083" i="1"/>
  <c r="Y4084" i="1"/>
  <c r="Z4084" i="1"/>
  <c r="Y4085" i="1"/>
  <c r="Z4085" i="1"/>
  <c r="Y4086" i="1"/>
  <c r="Z4086" i="1"/>
  <c r="Y4087" i="1"/>
  <c r="Z4087" i="1"/>
  <c r="Y4088" i="1"/>
  <c r="Z4088" i="1"/>
  <c r="Y4089" i="1"/>
  <c r="Z4089" i="1"/>
  <c r="Y4090" i="1"/>
  <c r="Z4090" i="1"/>
  <c r="Y4091" i="1"/>
  <c r="Z4091" i="1"/>
  <c r="Y4092" i="1"/>
  <c r="Z4092" i="1"/>
  <c r="Y4093" i="1"/>
  <c r="Z4093" i="1"/>
  <c r="Y4094" i="1"/>
  <c r="Z4094" i="1"/>
  <c r="Y4095" i="1"/>
  <c r="Z4095" i="1"/>
  <c r="Y4096" i="1"/>
  <c r="Z4096" i="1"/>
  <c r="Y4097" i="1"/>
  <c r="Z4097" i="1"/>
  <c r="Y4098" i="1"/>
  <c r="Z4098" i="1"/>
  <c r="Y4099" i="1"/>
  <c r="Z4099" i="1"/>
  <c r="Y4100" i="1"/>
  <c r="Z4100" i="1"/>
  <c r="Y4101" i="1"/>
  <c r="Z4101" i="1"/>
  <c r="Y4102" i="1"/>
  <c r="Z4102" i="1"/>
  <c r="Y4103" i="1"/>
  <c r="Z4103" i="1"/>
  <c r="Y4104" i="1"/>
  <c r="Z4104" i="1"/>
  <c r="Y4105" i="1"/>
  <c r="Z4105" i="1"/>
  <c r="Y4106" i="1"/>
  <c r="Z4106" i="1"/>
  <c r="Y4107" i="1"/>
  <c r="Z4107" i="1"/>
  <c r="Y4108" i="1"/>
  <c r="Z4108" i="1"/>
  <c r="Y4109" i="1"/>
  <c r="Z4109" i="1"/>
  <c r="Y4110" i="1"/>
  <c r="Z4110" i="1"/>
  <c r="Y4111" i="1"/>
  <c r="Z4111" i="1"/>
  <c r="Y4112" i="1"/>
  <c r="Z4112" i="1"/>
  <c r="Y4113" i="1"/>
  <c r="Z4113" i="1"/>
  <c r="Y4114" i="1"/>
  <c r="Z4114" i="1"/>
  <c r="Y4115" i="1"/>
  <c r="Z4115" i="1"/>
  <c r="Y4116" i="1"/>
  <c r="Z4116" i="1"/>
  <c r="Y4117" i="1"/>
  <c r="Z4117" i="1"/>
  <c r="Y4118" i="1"/>
  <c r="Z4118" i="1"/>
  <c r="Y4119" i="1"/>
  <c r="Z4119" i="1"/>
  <c r="Y4120" i="1"/>
  <c r="Z4120" i="1"/>
  <c r="Y4121" i="1"/>
  <c r="Z4121" i="1"/>
  <c r="Y4122" i="1"/>
  <c r="Z4122" i="1"/>
  <c r="Y4123" i="1"/>
  <c r="Z4123" i="1"/>
  <c r="Y4124" i="1"/>
  <c r="Z4124" i="1"/>
  <c r="Y4125" i="1"/>
  <c r="Z4125" i="1"/>
  <c r="Y4126" i="1"/>
  <c r="Z4126" i="1"/>
  <c r="Y4127" i="1"/>
  <c r="Z4127" i="1"/>
  <c r="Y4128" i="1"/>
  <c r="Z4128" i="1"/>
  <c r="Y4129" i="1"/>
  <c r="Z4129" i="1"/>
  <c r="Y4130" i="1"/>
  <c r="Z4130" i="1"/>
  <c r="Y4131" i="1"/>
  <c r="Z4131" i="1"/>
  <c r="Y4132" i="1"/>
  <c r="Z4132" i="1"/>
  <c r="Y4133" i="1"/>
  <c r="Z4133" i="1"/>
  <c r="Y4134" i="1"/>
  <c r="Z4134" i="1"/>
  <c r="Y4135" i="1"/>
  <c r="Z4135" i="1"/>
  <c r="Y4136" i="1"/>
  <c r="Z4136" i="1"/>
  <c r="Y4137" i="1"/>
  <c r="Z4137" i="1"/>
  <c r="Y4138" i="1"/>
  <c r="Z4138" i="1"/>
  <c r="Y4139" i="1"/>
  <c r="Z4139" i="1"/>
  <c r="Y4140" i="1"/>
  <c r="Z4140" i="1"/>
  <c r="Y4141" i="1"/>
  <c r="Z4141" i="1"/>
  <c r="Y4142" i="1"/>
  <c r="Z4142" i="1"/>
  <c r="Y4143" i="1"/>
  <c r="Z4143" i="1"/>
  <c r="Y4144" i="1"/>
  <c r="Z4144" i="1"/>
  <c r="Y4145" i="1"/>
  <c r="Z4145" i="1"/>
  <c r="Y4146" i="1"/>
  <c r="Z4146" i="1"/>
  <c r="Y4147" i="1"/>
  <c r="Z4147" i="1"/>
  <c r="Y4148" i="1"/>
  <c r="Z4148" i="1"/>
  <c r="Y4149" i="1"/>
  <c r="Z4149" i="1"/>
  <c r="Y4150" i="1"/>
  <c r="Z4150" i="1"/>
  <c r="Y4151" i="1"/>
  <c r="Z4151" i="1"/>
  <c r="Y4152" i="1"/>
  <c r="Z4152" i="1"/>
  <c r="Y4153" i="1"/>
  <c r="Z4153" i="1"/>
  <c r="Y4154" i="1"/>
  <c r="Z4154" i="1"/>
  <c r="Y4155" i="1"/>
  <c r="Z4155" i="1"/>
  <c r="Y4156" i="1"/>
  <c r="Z4156" i="1"/>
  <c r="Y4157" i="1"/>
  <c r="Z4157" i="1"/>
  <c r="Y4158" i="1"/>
  <c r="Z4158" i="1"/>
  <c r="Y4159" i="1"/>
  <c r="Z4159" i="1"/>
  <c r="Y4160" i="1"/>
  <c r="Z4160" i="1"/>
  <c r="Y4161" i="1"/>
  <c r="Z4161" i="1"/>
  <c r="Y4162" i="1"/>
  <c r="Z4162" i="1"/>
  <c r="Y4163" i="1"/>
  <c r="Z4163" i="1"/>
  <c r="Y4164" i="1"/>
  <c r="Z4164" i="1"/>
  <c r="Y4165" i="1"/>
  <c r="Z4165" i="1"/>
  <c r="Y4166" i="1"/>
  <c r="Z4166" i="1"/>
  <c r="Y4167" i="1"/>
  <c r="Z4167" i="1"/>
  <c r="Y4168" i="1"/>
  <c r="Z4168" i="1"/>
  <c r="Y4169" i="1"/>
  <c r="Z4169" i="1"/>
  <c r="Y4170" i="1"/>
  <c r="Z4170" i="1"/>
  <c r="Y4171" i="1"/>
  <c r="Z4171" i="1"/>
  <c r="Y4172" i="1"/>
  <c r="Z4172" i="1"/>
  <c r="Y4173" i="1"/>
  <c r="Z4173" i="1"/>
  <c r="Y4174" i="1"/>
  <c r="Z4174" i="1"/>
  <c r="Y4175" i="1"/>
  <c r="Z4175" i="1"/>
  <c r="Y4176" i="1"/>
  <c r="Z4176" i="1"/>
  <c r="Y4177" i="1"/>
  <c r="Z4177" i="1"/>
  <c r="Y4178" i="1"/>
  <c r="Z4178" i="1"/>
  <c r="Y4179" i="1"/>
  <c r="Z4179" i="1"/>
  <c r="Y4180" i="1"/>
  <c r="Z4180" i="1"/>
  <c r="Y4181" i="1"/>
  <c r="Z4181" i="1"/>
  <c r="Y4182" i="1"/>
  <c r="Z4182" i="1"/>
  <c r="Y4183" i="1"/>
  <c r="Z4183" i="1"/>
  <c r="Y4184" i="1"/>
  <c r="Z4184" i="1"/>
  <c r="Y4185" i="1"/>
  <c r="Z4185" i="1"/>
  <c r="Y4186" i="1"/>
  <c r="Z4186" i="1"/>
  <c r="Y4187" i="1"/>
  <c r="Z4187" i="1"/>
  <c r="Y4188" i="1"/>
  <c r="Z4188" i="1"/>
  <c r="Y4189" i="1"/>
  <c r="Z4189" i="1"/>
  <c r="Y4190" i="1"/>
  <c r="Z4190" i="1"/>
  <c r="Y4191" i="1"/>
  <c r="Z4191" i="1"/>
  <c r="Y4192" i="1"/>
  <c r="Z4192" i="1"/>
  <c r="Y4193" i="1"/>
  <c r="Z4193" i="1"/>
  <c r="Y4194" i="1"/>
  <c r="Z4194" i="1"/>
  <c r="Y4195" i="1"/>
  <c r="Z4195" i="1"/>
  <c r="Y4196" i="1"/>
  <c r="Z4196" i="1"/>
  <c r="Y4197" i="1"/>
  <c r="Z4197" i="1"/>
  <c r="Y4198" i="1"/>
  <c r="Z4198" i="1"/>
  <c r="Y4199" i="1"/>
  <c r="Z4199" i="1"/>
  <c r="Y4200" i="1"/>
  <c r="Z4200" i="1"/>
  <c r="Y4201" i="1"/>
  <c r="Z4201" i="1"/>
  <c r="Y4202" i="1"/>
  <c r="Z4202" i="1"/>
  <c r="Y4203" i="1"/>
  <c r="Z4203" i="1"/>
  <c r="Y4204" i="1"/>
  <c r="Z4204" i="1"/>
  <c r="Y4205" i="1"/>
  <c r="Z4205" i="1"/>
  <c r="Y4206" i="1"/>
  <c r="Z4206" i="1"/>
  <c r="Y4207" i="1"/>
  <c r="Z4207" i="1"/>
  <c r="Y4208" i="1"/>
  <c r="Z4208" i="1"/>
  <c r="Y4209" i="1"/>
  <c r="Z4209" i="1"/>
  <c r="Y4210" i="1"/>
  <c r="Z4210" i="1"/>
  <c r="Y4211" i="1"/>
  <c r="Z4211" i="1"/>
  <c r="Y4212" i="1"/>
  <c r="Z4212" i="1"/>
  <c r="Y4213" i="1"/>
  <c r="Z4213" i="1"/>
  <c r="Y4214" i="1"/>
  <c r="Z4214" i="1"/>
  <c r="Y4215" i="1"/>
  <c r="Z4215" i="1"/>
  <c r="Y4216" i="1"/>
  <c r="Z4216" i="1"/>
  <c r="Y4217" i="1"/>
  <c r="Z4217" i="1"/>
  <c r="Y4218" i="1"/>
  <c r="Z4218" i="1"/>
  <c r="Y4219" i="1"/>
  <c r="Z4219" i="1"/>
  <c r="Y4220" i="1"/>
  <c r="Z4220" i="1"/>
  <c r="Y4221" i="1"/>
  <c r="Z4221" i="1"/>
  <c r="Y4222" i="1"/>
  <c r="Z4222" i="1"/>
  <c r="Y4223" i="1"/>
  <c r="Z4223" i="1"/>
  <c r="Y4224" i="1"/>
  <c r="Z4224" i="1"/>
  <c r="Y4225" i="1"/>
  <c r="Z4225" i="1"/>
  <c r="Y4226" i="1"/>
  <c r="Z4226" i="1"/>
  <c r="Y4227" i="1"/>
  <c r="Z4227" i="1"/>
  <c r="Y4228" i="1"/>
  <c r="Z4228" i="1"/>
  <c r="Y4229" i="1"/>
  <c r="Z4229" i="1"/>
  <c r="Y4230" i="1"/>
  <c r="Z4230" i="1"/>
  <c r="Y4231" i="1"/>
  <c r="Z4231" i="1"/>
  <c r="Y4232" i="1"/>
  <c r="Z4232" i="1"/>
  <c r="Y4233" i="1"/>
  <c r="Z4233" i="1"/>
  <c r="Y4234" i="1"/>
  <c r="Z4234" i="1"/>
  <c r="Y4235" i="1"/>
  <c r="Z4235" i="1"/>
  <c r="Y4236" i="1"/>
  <c r="Z4236" i="1"/>
  <c r="Y4237" i="1"/>
  <c r="Z4237" i="1"/>
  <c r="Y4238" i="1"/>
  <c r="Z4238" i="1"/>
  <c r="Y4239" i="1"/>
  <c r="Z4239" i="1"/>
  <c r="Y4240" i="1"/>
  <c r="Z4240" i="1"/>
  <c r="Y4241" i="1"/>
  <c r="Z4241" i="1"/>
  <c r="Y4242" i="1"/>
  <c r="Z4242" i="1"/>
  <c r="Y4243" i="1"/>
  <c r="Z4243" i="1"/>
  <c r="Y4244" i="1"/>
  <c r="Z4244" i="1"/>
  <c r="Y4245" i="1"/>
  <c r="Z4245" i="1"/>
  <c r="Y4246" i="1"/>
  <c r="Z4246" i="1"/>
  <c r="Y4247" i="1"/>
  <c r="Z4247" i="1"/>
  <c r="Y4248" i="1"/>
  <c r="Z4248" i="1"/>
  <c r="Y4249" i="1"/>
  <c r="Z4249" i="1"/>
  <c r="Y4250" i="1"/>
  <c r="Z4250" i="1"/>
  <c r="Y4251" i="1"/>
  <c r="Z4251" i="1"/>
  <c r="Y4252" i="1"/>
  <c r="Z4252" i="1"/>
  <c r="Y4253" i="1"/>
  <c r="Z4253" i="1"/>
  <c r="Y4254" i="1"/>
  <c r="Z4254" i="1"/>
  <c r="Y4255" i="1"/>
  <c r="Z4255" i="1"/>
  <c r="Y4256" i="1"/>
  <c r="Z4256" i="1"/>
  <c r="Y4257" i="1"/>
  <c r="Z4257" i="1"/>
  <c r="Y4258" i="1"/>
  <c r="Z4258" i="1"/>
  <c r="Y4259" i="1"/>
  <c r="Z4259" i="1"/>
  <c r="Y4260" i="1"/>
  <c r="Z4260" i="1"/>
  <c r="Y4261" i="1"/>
  <c r="Z4261" i="1"/>
  <c r="Y4262" i="1"/>
  <c r="Z4262" i="1"/>
  <c r="Y4263" i="1"/>
  <c r="Z4263" i="1"/>
  <c r="Y4264" i="1"/>
  <c r="Z4264" i="1"/>
  <c r="Y4265" i="1"/>
  <c r="Z4265" i="1"/>
  <c r="Y4266" i="1"/>
  <c r="Z4266" i="1"/>
  <c r="Y4267" i="1"/>
  <c r="Z4267" i="1"/>
  <c r="Y4268" i="1"/>
  <c r="Z4268" i="1"/>
  <c r="Y4269" i="1"/>
  <c r="Z4269" i="1"/>
  <c r="Y4270" i="1"/>
  <c r="Z4270" i="1"/>
  <c r="Y4271" i="1"/>
  <c r="Z4271" i="1"/>
  <c r="Y4272" i="1"/>
  <c r="Z4272" i="1"/>
  <c r="Y4273" i="1"/>
  <c r="Z4273" i="1"/>
  <c r="Y4274" i="1"/>
  <c r="Z4274" i="1"/>
  <c r="Y4275" i="1"/>
  <c r="Z4275" i="1"/>
  <c r="Y4276" i="1"/>
  <c r="Z4276" i="1"/>
  <c r="Y4277" i="1"/>
  <c r="Z4277" i="1"/>
  <c r="Y4278" i="1"/>
  <c r="Z4278" i="1"/>
  <c r="Y4279" i="1"/>
  <c r="Z4279" i="1"/>
  <c r="Y4280" i="1"/>
  <c r="Z4280" i="1"/>
  <c r="Y4281" i="1"/>
  <c r="Z4281" i="1"/>
  <c r="Y4282" i="1"/>
  <c r="Z4282" i="1"/>
  <c r="Y4283" i="1"/>
  <c r="Z4283" i="1"/>
  <c r="Y4284" i="1"/>
  <c r="Z4284" i="1"/>
  <c r="Y4285" i="1"/>
  <c r="Z4285" i="1"/>
  <c r="Y4286" i="1"/>
  <c r="Z4286" i="1"/>
  <c r="Y4287" i="1"/>
  <c r="Z4287" i="1"/>
  <c r="Y4288" i="1"/>
  <c r="Z4288" i="1"/>
  <c r="Y4289" i="1"/>
  <c r="Z4289" i="1"/>
  <c r="Y4290" i="1"/>
  <c r="Z4290" i="1"/>
  <c r="Y4291" i="1"/>
  <c r="Z4291" i="1"/>
  <c r="Y4292" i="1"/>
  <c r="Z4292" i="1"/>
  <c r="Y4293" i="1"/>
  <c r="Z4293" i="1"/>
  <c r="Y4294" i="1"/>
  <c r="Z4294" i="1"/>
  <c r="Y4295" i="1"/>
  <c r="Z4295" i="1"/>
  <c r="Y4296" i="1"/>
  <c r="Z4296" i="1"/>
  <c r="Y4297" i="1"/>
  <c r="Z4297" i="1"/>
  <c r="Y4298" i="1"/>
  <c r="Z4298" i="1"/>
  <c r="Y4299" i="1"/>
  <c r="Z4299" i="1"/>
  <c r="Y4300" i="1"/>
  <c r="Z4300" i="1"/>
  <c r="Y4301" i="1"/>
  <c r="Z4301" i="1"/>
  <c r="Y4302" i="1"/>
  <c r="Z4302" i="1"/>
  <c r="Y4303" i="1"/>
  <c r="Z4303" i="1"/>
  <c r="Y4304" i="1"/>
  <c r="Z4304" i="1"/>
  <c r="Y4305" i="1"/>
  <c r="Z4305" i="1"/>
  <c r="Y4306" i="1"/>
  <c r="Z4306" i="1"/>
  <c r="Y4307" i="1"/>
  <c r="Z4307" i="1"/>
  <c r="Y4308" i="1"/>
  <c r="Z4308" i="1"/>
  <c r="Y4309" i="1"/>
  <c r="Z4309" i="1"/>
  <c r="Y4310" i="1"/>
  <c r="Z4310" i="1"/>
  <c r="Y4311" i="1"/>
  <c r="Z4311" i="1"/>
  <c r="Y4312" i="1"/>
  <c r="Z4312" i="1"/>
  <c r="Y4313" i="1"/>
  <c r="Z4313" i="1"/>
  <c r="Y4314" i="1"/>
  <c r="Z4314" i="1"/>
  <c r="Y4315" i="1"/>
  <c r="Z4315" i="1"/>
  <c r="Y4316" i="1"/>
  <c r="Z4316" i="1"/>
  <c r="Y4317" i="1"/>
  <c r="Z4317" i="1"/>
  <c r="Y4318" i="1"/>
  <c r="Z4318" i="1"/>
  <c r="Y4319" i="1"/>
  <c r="Z4319" i="1"/>
  <c r="Y4320" i="1"/>
  <c r="Z4320" i="1"/>
  <c r="Y4321" i="1"/>
  <c r="Z4321" i="1"/>
  <c r="Y4322" i="1"/>
  <c r="Z4322" i="1"/>
  <c r="Y4323" i="1"/>
  <c r="Z4323" i="1"/>
  <c r="Y4324" i="1"/>
  <c r="Z4324" i="1"/>
  <c r="Y4325" i="1"/>
  <c r="Z4325" i="1"/>
  <c r="Y4326" i="1"/>
  <c r="Z4326" i="1"/>
  <c r="Y4327" i="1"/>
  <c r="Z4327" i="1"/>
  <c r="Y4328" i="1"/>
  <c r="Z4328" i="1"/>
  <c r="Y4329" i="1"/>
  <c r="Z4329" i="1"/>
  <c r="Y4330" i="1"/>
  <c r="Z4330" i="1"/>
  <c r="Y4331" i="1"/>
  <c r="Z4331" i="1"/>
  <c r="Y4332" i="1"/>
  <c r="Z4332" i="1"/>
  <c r="Y4333" i="1"/>
  <c r="Z4333" i="1"/>
  <c r="Y4334" i="1"/>
  <c r="Z4334" i="1"/>
  <c r="Y4335" i="1"/>
  <c r="Z4335" i="1"/>
  <c r="Y4336" i="1"/>
  <c r="Z4336" i="1"/>
  <c r="Y4337" i="1"/>
  <c r="Z4337" i="1"/>
  <c r="Y4338" i="1"/>
  <c r="Z4338" i="1"/>
  <c r="Y4339" i="1"/>
  <c r="Z4339" i="1"/>
  <c r="Y4340" i="1"/>
  <c r="Z4340" i="1"/>
  <c r="Y4341" i="1"/>
  <c r="Z4341" i="1"/>
  <c r="Y4342" i="1"/>
  <c r="Z4342" i="1"/>
  <c r="Y4343" i="1"/>
  <c r="Z4343" i="1"/>
  <c r="Y4344" i="1"/>
  <c r="Z4344" i="1"/>
  <c r="Y4345" i="1"/>
  <c r="Z4345" i="1"/>
  <c r="Y4346" i="1"/>
  <c r="Z4346" i="1"/>
  <c r="Y4347" i="1"/>
  <c r="Z4347" i="1"/>
  <c r="Y4348" i="1"/>
  <c r="Z4348" i="1"/>
  <c r="Y4349" i="1"/>
  <c r="Z4349" i="1"/>
  <c r="Y4350" i="1"/>
  <c r="Z4350" i="1"/>
  <c r="Y4351" i="1"/>
  <c r="Z4351" i="1"/>
  <c r="Y4352" i="1"/>
  <c r="Z4352" i="1"/>
  <c r="Y4353" i="1"/>
  <c r="Z4353" i="1"/>
  <c r="Y4354" i="1"/>
  <c r="Z4354" i="1"/>
  <c r="Y4355" i="1"/>
  <c r="Z4355" i="1"/>
  <c r="Y4356" i="1"/>
  <c r="Z4356" i="1"/>
  <c r="Y4357" i="1"/>
  <c r="Z4357" i="1"/>
  <c r="Y4358" i="1"/>
  <c r="Z4358" i="1"/>
  <c r="Y4359" i="1"/>
  <c r="Z4359" i="1"/>
  <c r="Y4360" i="1"/>
  <c r="Z4360" i="1"/>
  <c r="Y4361" i="1"/>
  <c r="Z4361" i="1"/>
  <c r="Y4362" i="1"/>
  <c r="Z4362" i="1"/>
  <c r="Y4363" i="1"/>
  <c r="Z4363" i="1"/>
  <c r="Y4364" i="1"/>
  <c r="Z4364" i="1"/>
  <c r="Y4365" i="1"/>
  <c r="Z4365" i="1"/>
  <c r="Y4366" i="1"/>
  <c r="Z4366" i="1"/>
  <c r="Y4367" i="1"/>
  <c r="Z4367" i="1"/>
  <c r="Y4368" i="1"/>
  <c r="Z4368" i="1"/>
  <c r="Y4369" i="1"/>
  <c r="Z4369" i="1"/>
  <c r="Y4370" i="1"/>
  <c r="Z4370" i="1"/>
  <c r="Y4371" i="1"/>
  <c r="Z4371" i="1"/>
  <c r="Y4372" i="1"/>
  <c r="Z4372" i="1"/>
  <c r="Y4373" i="1"/>
  <c r="Z4373" i="1"/>
  <c r="Y4374" i="1"/>
  <c r="Z4374" i="1"/>
  <c r="Y4375" i="1"/>
  <c r="Z4375" i="1"/>
  <c r="Y4376" i="1"/>
  <c r="Z4376" i="1"/>
  <c r="Y4377" i="1"/>
  <c r="Z4377" i="1"/>
  <c r="Y4378" i="1"/>
  <c r="Z4378" i="1"/>
  <c r="Y4379" i="1"/>
  <c r="Z4379" i="1"/>
  <c r="Y4380" i="1"/>
  <c r="Z4380" i="1"/>
  <c r="Y4381" i="1"/>
  <c r="Z4381" i="1"/>
  <c r="Y4382" i="1"/>
  <c r="Z4382" i="1"/>
  <c r="Y4383" i="1"/>
  <c r="Z4383" i="1"/>
  <c r="Y4384" i="1"/>
  <c r="Z4384" i="1"/>
  <c r="Y4385" i="1"/>
  <c r="Z4385" i="1"/>
  <c r="Y4386" i="1"/>
  <c r="Z4386" i="1"/>
  <c r="Y4387" i="1"/>
  <c r="Z4387" i="1"/>
  <c r="Y4388" i="1"/>
  <c r="Z4388" i="1"/>
  <c r="Y4389" i="1"/>
  <c r="Z4389" i="1"/>
  <c r="Y4390" i="1"/>
  <c r="Z4390" i="1"/>
  <c r="Y4391" i="1"/>
  <c r="Z4391" i="1"/>
  <c r="Y4392" i="1"/>
  <c r="Z4392" i="1"/>
  <c r="Y4393" i="1"/>
  <c r="Z4393" i="1"/>
  <c r="Y4394" i="1"/>
  <c r="Z4394" i="1"/>
  <c r="Y4395" i="1"/>
  <c r="Z4395" i="1"/>
  <c r="Y4396" i="1"/>
  <c r="Z4396" i="1"/>
  <c r="Y4397" i="1"/>
  <c r="Z4397" i="1"/>
  <c r="Y4398" i="1"/>
  <c r="Z4398" i="1"/>
  <c r="Y4399" i="1"/>
  <c r="Z4399" i="1"/>
  <c r="Y4400" i="1"/>
  <c r="Z4400" i="1"/>
  <c r="Y4401" i="1"/>
  <c r="Z4401" i="1"/>
  <c r="Y4402" i="1"/>
  <c r="Z4402" i="1"/>
  <c r="Y4403" i="1"/>
  <c r="Z4403" i="1"/>
  <c r="Y4404" i="1"/>
  <c r="Z4404" i="1"/>
  <c r="Y4405" i="1"/>
  <c r="Z4405" i="1"/>
  <c r="Y4406" i="1"/>
  <c r="Z4406" i="1"/>
  <c r="Y4407" i="1"/>
  <c r="Z4407" i="1"/>
  <c r="Y4408" i="1"/>
  <c r="Z4408" i="1"/>
  <c r="Y4409" i="1"/>
  <c r="Z4409" i="1"/>
  <c r="Y4410" i="1"/>
  <c r="Z4410" i="1"/>
  <c r="Y4411" i="1"/>
  <c r="Z4411" i="1"/>
  <c r="Y4412" i="1"/>
  <c r="Z4412" i="1"/>
  <c r="Y4413" i="1"/>
  <c r="Z4413" i="1"/>
  <c r="Y4414" i="1"/>
  <c r="Z4414" i="1"/>
  <c r="Y4415" i="1"/>
  <c r="Z4415" i="1"/>
  <c r="Y4416" i="1"/>
  <c r="Z4416" i="1"/>
  <c r="Y4417" i="1"/>
  <c r="Z4417" i="1"/>
  <c r="Y4418" i="1"/>
  <c r="Z4418" i="1"/>
  <c r="Y4419" i="1"/>
  <c r="Z4419" i="1"/>
  <c r="Y4420" i="1"/>
  <c r="Z4420" i="1"/>
  <c r="Y4421" i="1"/>
  <c r="Z4421" i="1"/>
  <c r="Y4422" i="1"/>
  <c r="Z4422" i="1"/>
  <c r="Y4423" i="1"/>
  <c r="Z4423" i="1"/>
  <c r="Y4424" i="1"/>
  <c r="Z4424" i="1"/>
  <c r="Y4425" i="1"/>
  <c r="Z4425" i="1"/>
  <c r="Y4426" i="1"/>
  <c r="Z4426" i="1"/>
  <c r="Y4427" i="1"/>
  <c r="Z4427" i="1"/>
  <c r="Y4428" i="1"/>
  <c r="Z4428" i="1"/>
  <c r="Y4429" i="1"/>
  <c r="Z4429" i="1"/>
  <c r="Y4430" i="1"/>
  <c r="Z4430" i="1"/>
  <c r="Y4431" i="1"/>
  <c r="Z4431" i="1"/>
  <c r="Y4432" i="1"/>
  <c r="Z4432" i="1"/>
  <c r="Y4433" i="1"/>
  <c r="Z4433" i="1"/>
  <c r="Y4434" i="1"/>
  <c r="Z4434" i="1"/>
  <c r="Y4435" i="1"/>
  <c r="Z4435" i="1"/>
  <c r="Y4436" i="1"/>
  <c r="Z4436" i="1"/>
  <c r="Y4437" i="1"/>
  <c r="Z4437" i="1"/>
  <c r="Y4438" i="1"/>
  <c r="Z4438" i="1"/>
  <c r="Y4439" i="1"/>
  <c r="Z4439" i="1"/>
  <c r="Y4440" i="1"/>
  <c r="Z4440" i="1"/>
  <c r="Y4441" i="1"/>
  <c r="Z4441" i="1"/>
  <c r="Y4442" i="1"/>
  <c r="Z4442" i="1"/>
  <c r="Y4443" i="1"/>
  <c r="Z4443" i="1"/>
  <c r="Y4444" i="1"/>
  <c r="Z4444" i="1"/>
  <c r="Y4445" i="1"/>
  <c r="Z4445" i="1"/>
  <c r="Y4446" i="1"/>
  <c r="Z4446" i="1"/>
  <c r="Y4447" i="1"/>
  <c r="Z4447" i="1"/>
  <c r="Y4448" i="1"/>
  <c r="Z4448" i="1"/>
  <c r="Y4449" i="1"/>
  <c r="Z4449" i="1"/>
  <c r="Y4450" i="1"/>
  <c r="Z4450" i="1"/>
  <c r="Y4451" i="1"/>
  <c r="Z4451" i="1"/>
  <c r="Y4452" i="1"/>
  <c r="Z4452" i="1"/>
  <c r="Y4453" i="1"/>
  <c r="Z4453" i="1"/>
  <c r="Y4454" i="1"/>
  <c r="Z4454" i="1"/>
  <c r="Y4455" i="1"/>
  <c r="Z4455" i="1"/>
  <c r="Y4456" i="1"/>
  <c r="Z4456" i="1"/>
  <c r="Y4457" i="1"/>
  <c r="Z4457" i="1"/>
  <c r="Y4458" i="1"/>
  <c r="Z4458" i="1"/>
  <c r="Y4459" i="1"/>
  <c r="Z4459" i="1"/>
  <c r="Y4460" i="1"/>
  <c r="Z4460" i="1"/>
  <c r="Y4461" i="1"/>
  <c r="Z4461" i="1"/>
  <c r="Y4462" i="1"/>
  <c r="Z4462" i="1"/>
  <c r="Y4463" i="1"/>
  <c r="Z4463" i="1"/>
  <c r="Y4464" i="1"/>
  <c r="Z4464" i="1"/>
  <c r="Y4465" i="1"/>
  <c r="Z4465" i="1"/>
  <c r="Y4466" i="1"/>
  <c r="Z4466" i="1"/>
  <c r="Y4467" i="1"/>
  <c r="Z4467" i="1"/>
  <c r="Y4468" i="1"/>
  <c r="Z4468" i="1"/>
  <c r="Y4469" i="1"/>
  <c r="Z4469" i="1"/>
  <c r="Y4470" i="1"/>
  <c r="Z4470" i="1"/>
  <c r="Y4471" i="1"/>
  <c r="Z4471" i="1"/>
  <c r="Y4472" i="1"/>
  <c r="Z4472" i="1"/>
  <c r="Y4473" i="1"/>
  <c r="Z4473" i="1"/>
  <c r="Y4474" i="1"/>
  <c r="Z4474" i="1"/>
  <c r="Y4475" i="1"/>
  <c r="Z4475" i="1"/>
  <c r="Y4476" i="1"/>
  <c r="Z4476" i="1"/>
  <c r="Y4477" i="1"/>
  <c r="Z4477" i="1"/>
  <c r="Y4478" i="1"/>
  <c r="Z4478" i="1"/>
  <c r="Y4479" i="1"/>
  <c r="Z4479" i="1"/>
  <c r="Y4480" i="1"/>
  <c r="Z4480" i="1"/>
  <c r="Y4481" i="1"/>
  <c r="Z4481" i="1"/>
  <c r="Y4482" i="1"/>
  <c r="Z4482" i="1"/>
  <c r="Y4483" i="1"/>
  <c r="Z4483" i="1"/>
  <c r="Y4484" i="1"/>
  <c r="Z4484" i="1"/>
  <c r="Y4485" i="1"/>
  <c r="Z4485" i="1"/>
  <c r="Y4486" i="1"/>
  <c r="Z4486" i="1"/>
  <c r="Y4487" i="1"/>
  <c r="Z4487" i="1"/>
  <c r="Y4488" i="1"/>
  <c r="Z4488" i="1"/>
  <c r="Y4489" i="1"/>
  <c r="Z4489" i="1"/>
  <c r="Y4490" i="1"/>
  <c r="Z4490" i="1"/>
  <c r="Y4491" i="1"/>
  <c r="Z4491" i="1"/>
  <c r="Y4492" i="1"/>
  <c r="Z4492" i="1"/>
  <c r="Y4493" i="1"/>
  <c r="Z4493" i="1"/>
  <c r="Y4494" i="1"/>
  <c r="Z4494" i="1"/>
  <c r="Y4495" i="1"/>
  <c r="Z4495" i="1"/>
  <c r="Y4496" i="1"/>
  <c r="Z4496" i="1"/>
  <c r="Y4497" i="1"/>
  <c r="Z4497" i="1"/>
  <c r="Y4498" i="1"/>
  <c r="Z4498" i="1"/>
  <c r="Y4499" i="1"/>
  <c r="Z4499" i="1"/>
  <c r="Y4500" i="1"/>
  <c r="Z4500" i="1"/>
  <c r="Y4501" i="1"/>
  <c r="Z4501" i="1"/>
  <c r="Y4502" i="1"/>
  <c r="Z4502" i="1"/>
  <c r="Y4503" i="1"/>
  <c r="Z4503" i="1"/>
  <c r="Y4504" i="1"/>
  <c r="Z4504" i="1"/>
  <c r="Y4505" i="1"/>
  <c r="Z4505" i="1"/>
  <c r="Y4506" i="1"/>
  <c r="Z4506" i="1"/>
  <c r="Y4507" i="1"/>
  <c r="Z4507" i="1"/>
  <c r="Y4508" i="1"/>
  <c r="Z4508" i="1"/>
  <c r="Y4509" i="1"/>
  <c r="Z4509" i="1"/>
  <c r="Y4510" i="1"/>
  <c r="Z4510" i="1"/>
  <c r="Y4511" i="1"/>
  <c r="Z4511" i="1"/>
  <c r="Y4512" i="1"/>
  <c r="Z4512" i="1"/>
  <c r="Y4513" i="1"/>
  <c r="Z4513" i="1"/>
  <c r="Y4514" i="1"/>
  <c r="Z4514" i="1"/>
  <c r="Y4515" i="1"/>
  <c r="Z4515" i="1"/>
  <c r="Y4516" i="1"/>
  <c r="Z4516" i="1"/>
  <c r="Y4517" i="1"/>
  <c r="Z4517" i="1"/>
  <c r="Y4518" i="1"/>
  <c r="Z4518" i="1"/>
  <c r="Y4519" i="1"/>
  <c r="Z4519" i="1"/>
  <c r="Y4520" i="1"/>
  <c r="Z4520" i="1"/>
  <c r="Y4521" i="1"/>
  <c r="Z4521" i="1"/>
  <c r="Y4522" i="1"/>
  <c r="Z4522" i="1"/>
  <c r="Y4523" i="1"/>
  <c r="Z4523" i="1"/>
  <c r="Y4524" i="1"/>
  <c r="Z4524" i="1"/>
  <c r="Y4525" i="1"/>
  <c r="Z4525" i="1"/>
  <c r="Y4526" i="1"/>
  <c r="Z4526" i="1"/>
  <c r="Y4527" i="1"/>
  <c r="Z4527" i="1"/>
  <c r="Y4528" i="1"/>
  <c r="Z4528" i="1"/>
  <c r="Y4529" i="1"/>
  <c r="Z4529" i="1"/>
  <c r="Y4530" i="1"/>
  <c r="Z4530" i="1"/>
  <c r="Y4531" i="1"/>
  <c r="Z4531" i="1"/>
  <c r="Y4532" i="1"/>
  <c r="Z4532" i="1"/>
  <c r="Y4533" i="1"/>
  <c r="Z4533" i="1"/>
  <c r="Y4534" i="1"/>
  <c r="Z4534" i="1"/>
  <c r="Y4535" i="1"/>
  <c r="Z4535" i="1"/>
  <c r="Y4536" i="1"/>
  <c r="Z4536" i="1"/>
  <c r="Y4537" i="1"/>
  <c r="Z4537" i="1"/>
  <c r="Y4538" i="1"/>
  <c r="Z4538" i="1"/>
  <c r="Y4539" i="1"/>
  <c r="Z4539" i="1"/>
  <c r="Y4540" i="1"/>
  <c r="Z4540" i="1"/>
  <c r="Y4541" i="1"/>
  <c r="Z4541" i="1"/>
  <c r="Y4542" i="1"/>
  <c r="Z4542" i="1"/>
  <c r="Y4543" i="1"/>
  <c r="Z4543" i="1"/>
  <c r="Y4544" i="1"/>
  <c r="Z4544" i="1"/>
  <c r="Y4545" i="1"/>
  <c r="Z4545" i="1"/>
  <c r="Y4546" i="1"/>
  <c r="Z4546" i="1"/>
  <c r="Y4547" i="1"/>
  <c r="Z4547" i="1"/>
  <c r="Y4548" i="1"/>
  <c r="Z4548" i="1"/>
  <c r="Y4549" i="1"/>
  <c r="Z4549" i="1"/>
  <c r="Y4550" i="1"/>
  <c r="Z4550" i="1"/>
  <c r="Y4551" i="1"/>
  <c r="Z4551" i="1"/>
  <c r="Y4552" i="1"/>
  <c r="Z4552" i="1"/>
  <c r="Y4553" i="1"/>
  <c r="Z4553" i="1"/>
  <c r="Y4554" i="1"/>
  <c r="Z4554" i="1"/>
  <c r="Y4555" i="1"/>
  <c r="Z4555" i="1"/>
  <c r="Y4556" i="1"/>
  <c r="Z4556" i="1"/>
  <c r="Y4557" i="1"/>
  <c r="Z4557" i="1"/>
  <c r="Y4558" i="1"/>
  <c r="Z4558" i="1"/>
  <c r="Y4559" i="1"/>
  <c r="Z4559" i="1"/>
  <c r="Y4560" i="1"/>
  <c r="Z4560" i="1"/>
  <c r="Y4561" i="1"/>
  <c r="Z4561" i="1"/>
  <c r="Y4562" i="1"/>
  <c r="Z4562" i="1"/>
  <c r="Y4563" i="1"/>
  <c r="Z4563" i="1"/>
  <c r="Y4564" i="1"/>
  <c r="Z4564" i="1"/>
  <c r="Y4565" i="1"/>
  <c r="Z4565" i="1"/>
  <c r="Y4566" i="1"/>
  <c r="Z4566" i="1"/>
  <c r="Y4567" i="1"/>
  <c r="Z4567" i="1"/>
  <c r="Y4568" i="1"/>
  <c r="Z4568" i="1"/>
  <c r="Y4569" i="1"/>
  <c r="Z4569" i="1"/>
  <c r="Y4570" i="1"/>
  <c r="Z4570" i="1"/>
  <c r="Y4571" i="1"/>
  <c r="Z4571" i="1"/>
  <c r="Y4572" i="1"/>
  <c r="Z4572" i="1"/>
  <c r="Y4573" i="1"/>
  <c r="Z4573" i="1"/>
  <c r="Y4574" i="1"/>
  <c r="Z4574" i="1"/>
  <c r="Y4575" i="1"/>
  <c r="Z4575" i="1"/>
  <c r="Y4576" i="1"/>
  <c r="Z4576" i="1"/>
  <c r="Y4577" i="1"/>
  <c r="Z4577" i="1"/>
  <c r="Y4578" i="1"/>
  <c r="Z4578" i="1"/>
  <c r="Y4579" i="1"/>
  <c r="Z4579" i="1"/>
  <c r="Y4580" i="1"/>
  <c r="Z4580" i="1"/>
  <c r="Y4581" i="1"/>
  <c r="Z4581" i="1"/>
  <c r="Y4582" i="1"/>
  <c r="Z4582" i="1"/>
  <c r="Y4583" i="1"/>
  <c r="Z4583" i="1"/>
  <c r="Y4584" i="1"/>
  <c r="Z4584" i="1"/>
  <c r="Y4585" i="1"/>
  <c r="Z4585" i="1"/>
  <c r="Y4586" i="1"/>
  <c r="Z4586" i="1"/>
  <c r="Y4587" i="1"/>
  <c r="Z4587" i="1"/>
  <c r="Y4588" i="1"/>
  <c r="Z4588" i="1"/>
  <c r="Y4589" i="1"/>
  <c r="Z4589" i="1"/>
  <c r="Y4590" i="1"/>
  <c r="Z4590" i="1"/>
  <c r="Y4591" i="1"/>
  <c r="Z4591" i="1"/>
  <c r="Y4592" i="1"/>
  <c r="Z4592" i="1"/>
  <c r="Y4593" i="1"/>
  <c r="Z4593" i="1"/>
  <c r="Y4594" i="1"/>
  <c r="Z4594" i="1"/>
  <c r="Y4595" i="1"/>
  <c r="Z4595" i="1"/>
  <c r="Y4596" i="1"/>
  <c r="Z4596" i="1"/>
  <c r="Y4597" i="1"/>
  <c r="Z4597" i="1"/>
  <c r="Y4598" i="1"/>
  <c r="Z4598" i="1"/>
  <c r="Y4599" i="1"/>
  <c r="Z4599" i="1"/>
  <c r="Y4600" i="1"/>
  <c r="Z4600" i="1"/>
  <c r="Y4601" i="1"/>
  <c r="Z4601" i="1"/>
  <c r="Y4602" i="1"/>
  <c r="Z4602" i="1"/>
  <c r="Y4603" i="1"/>
  <c r="Z4603" i="1"/>
  <c r="Y4604" i="1"/>
  <c r="Z4604" i="1"/>
  <c r="Y4605" i="1"/>
  <c r="Z4605" i="1"/>
  <c r="Y4606" i="1"/>
  <c r="Z4606" i="1"/>
  <c r="Y4607" i="1"/>
  <c r="Z4607" i="1"/>
  <c r="Y4608" i="1"/>
  <c r="Z4608" i="1"/>
  <c r="Y4609" i="1"/>
  <c r="Z4609" i="1"/>
  <c r="Y4610" i="1"/>
  <c r="Z4610" i="1"/>
  <c r="Y4611" i="1"/>
  <c r="Z4611" i="1"/>
  <c r="Y4612" i="1"/>
  <c r="Z4612" i="1"/>
  <c r="Y4613" i="1"/>
  <c r="Z4613" i="1"/>
  <c r="Y4614" i="1"/>
  <c r="Z4614" i="1"/>
  <c r="Y4615" i="1"/>
  <c r="Z4615" i="1"/>
  <c r="Y4616" i="1"/>
  <c r="Z4616" i="1"/>
  <c r="Y4617" i="1"/>
  <c r="Z4617" i="1"/>
  <c r="Y4618" i="1"/>
  <c r="Z4618" i="1"/>
  <c r="Y4619" i="1"/>
  <c r="Z4619" i="1"/>
  <c r="Y4620" i="1"/>
  <c r="Z4620" i="1"/>
  <c r="Y4621" i="1"/>
  <c r="Z4621" i="1"/>
  <c r="Y4622" i="1"/>
  <c r="Z4622" i="1"/>
  <c r="Y4623" i="1"/>
  <c r="Z4623" i="1"/>
  <c r="Y4624" i="1"/>
  <c r="Z4624" i="1"/>
  <c r="Y4625" i="1"/>
  <c r="Z4625" i="1"/>
  <c r="Y4626" i="1"/>
  <c r="Z4626" i="1"/>
  <c r="Y4627" i="1"/>
  <c r="Z4627" i="1"/>
  <c r="Y4628" i="1"/>
  <c r="Z4628" i="1"/>
  <c r="Y4629" i="1"/>
  <c r="Z4629" i="1"/>
  <c r="Y4630" i="1"/>
  <c r="Z4630" i="1"/>
  <c r="Y4631" i="1"/>
  <c r="Z4631" i="1"/>
  <c r="Y4632" i="1"/>
  <c r="Z4632" i="1"/>
  <c r="Y4633" i="1"/>
  <c r="Z4633" i="1"/>
  <c r="Y4634" i="1"/>
  <c r="Z4634" i="1"/>
  <c r="Y4635" i="1"/>
  <c r="Z4635" i="1"/>
  <c r="Y4636" i="1"/>
  <c r="Z4636" i="1"/>
  <c r="Y4637" i="1"/>
  <c r="Z4637" i="1"/>
  <c r="Y4638" i="1"/>
  <c r="Z4638" i="1"/>
  <c r="Y4639" i="1"/>
  <c r="Z4639" i="1"/>
  <c r="Y4640" i="1"/>
  <c r="Z4640" i="1"/>
  <c r="Y4641" i="1"/>
  <c r="Z4641" i="1"/>
  <c r="Y4642" i="1"/>
  <c r="Z4642" i="1"/>
  <c r="Y4643" i="1"/>
  <c r="Z4643" i="1"/>
  <c r="Y4644" i="1"/>
  <c r="Z4644" i="1"/>
  <c r="Y4645" i="1"/>
  <c r="Z4645" i="1"/>
  <c r="Y4646" i="1"/>
  <c r="Z4646" i="1"/>
  <c r="Y4647" i="1"/>
  <c r="Z4647" i="1"/>
  <c r="Y4648" i="1"/>
  <c r="Z4648" i="1"/>
  <c r="Y4649" i="1"/>
  <c r="Z4649" i="1"/>
  <c r="Y4650" i="1"/>
  <c r="Z4650" i="1"/>
  <c r="Y4651" i="1"/>
  <c r="Z4651" i="1"/>
  <c r="Y4652" i="1"/>
  <c r="Z4652" i="1"/>
  <c r="Y4653" i="1"/>
  <c r="Z4653" i="1"/>
  <c r="Y4654" i="1"/>
  <c r="Z4654" i="1"/>
  <c r="Y4655" i="1"/>
  <c r="Z4655" i="1"/>
  <c r="Y4656" i="1"/>
  <c r="Z4656" i="1"/>
  <c r="Y4657" i="1"/>
  <c r="Z4657" i="1"/>
  <c r="Y4658" i="1"/>
  <c r="Z4658" i="1"/>
  <c r="Y4659" i="1"/>
  <c r="Z4659" i="1"/>
  <c r="Y4660" i="1"/>
  <c r="Z4660" i="1"/>
  <c r="Y4661" i="1"/>
  <c r="Z4661" i="1"/>
  <c r="Y4662" i="1"/>
  <c r="Z4662" i="1"/>
  <c r="Y4663" i="1"/>
  <c r="Z4663" i="1"/>
  <c r="Y4664" i="1"/>
  <c r="Z4664" i="1"/>
  <c r="Y4665" i="1"/>
  <c r="Z4665" i="1"/>
  <c r="Y4666" i="1"/>
  <c r="Z4666" i="1"/>
  <c r="Y4667" i="1"/>
  <c r="Z4667" i="1"/>
  <c r="Y4668" i="1"/>
  <c r="Z4668" i="1"/>
  <c r="Y4669" i="1"/>
  <c r="Z4669" i="1"/>
  <c r="Y4670" i="1"/>
  <c r="Z4670" i="1"/>
  <c r="Y4671" i="1"/>
  <c r="Z4671" i="1"/>
  <c r="Y4672" i="1"/>
  <c r="Z4672" i="1"/>
  <c r="Y4673" i="1"/>
  <c r="Z4673" i="1"/>
  <c r="Y4674" i="1"/>
  <c r="Z4674" i="1"/>
  <c r="Y4675" i="1"/>
  <c r="Z4675" i="1"/>
  <c r="Y4676" i="1"/>
  <c r="Z4676" i="1"/>
  <c r="Y4677" i="1"/>
  <c r="Z4677" i="1"/>
  <c r="Y4678" i="1"/>
  <c r="Z4678" i="1"/>
  <c r="Y4679" i="1"/>
  <c r="Z4679" i="1"/>
  <c r="Y4680" i="1"/>
  <c r="Z4680" i="1"/>
  <c r="Y4681" i="1"/>
  <c r="Z4681" i="1"/>
  <c r="Y4682" i="1"/>
  <c r="Z4682" i="1"/>
  <c r="Y4683" i="1"/>
  <c r="Z4683" i="1"/>
  <c r="Y4684" i="1"/>
  <c r="Z4684" i="1"/>
  <c r="Y4685" i="1"/>
  <c r="Z4685" i="1"/>
  <c r="Y4686" i="1"/>
  <c r="Z4686" i="1"/>
  <c r="Y4687" i="1"/>
  <c r="Z4687" i="1"/>
  <c r="Y4688" i="1"/>
  <c r="Z4688" i="1"/>
  <c r="Y4689" i="1"/>
  <c r="Z4689" i="1"/>
  <c r="Y4690" i="1"/>
  <c r="Z4690" i="1"/>
  <c r="Y4691" i="1"/>
  <c r="Z4691" i="1"/>
  <c r="Y4692" i="1"/>
  <c r="Z4692" i="1"/>
  <c r="Y4693" i="1"/>
  <c r="Z4693" i="1"/>
  <c r="Y4694" i="1"/>
  <c r="Z4694" i="1"/>
  <c r="Y4695" i="1"/>
  <c r="Z4695" i="1"/>
  <c r="Y4696" i="1"/>
  <c r="Z4696" i="1"/>
  <c r="Y4697" i="1"/>
  <c r="Z4697" i="1"/>
  <c r="Y4698" i="1"/>
  <c r="Z4698" i="1"/>
  <c r="Y4699" i="1"/>
  <c r="Z4699" i="1"/>
  <c r="Y4700" i="1"/>
  <c r="Z4700" i="1"/>
  <c r="Y4701" i="1"/>
  <c r="Z4701" i="1"/>
  <c r="Y4702" i="1"/>
  <c r="Z4702" i="1"/>
  <c r="Y4703" i="1"/>
  <c r="Z4703" i="1"/>
  <c r="Y4704" i="1"/>
  <c r="Z4704" i="1"/>
  <c r="Y4705" i="1"/>
  <c r="Z4705" i="1"/>
  <c r="Y4706" i="1"/>
  <c r="Z4706" i="1"/>
  <c r="Y4707" i="1"/>
  <c r="Z4707" i="1"/>
  <c r="Y4708" i="1"/>
  <c r="Z4708" i="1"/>
  <c r="Y4709" i="1"/>
  <c r="Z4709" i="1"/>
  <c r="Y4710" i="1"/>
  <c r="Z4710" i="1"/>
  <c r="Y4711" i="1"/>
  <c r="Z4711" i="1"/>
  <c r="Y4712" i="1"/>
  <c r="Z4712" i="1"/>
  <c r="Y4713" i="1"/>
  <c r="Z4713" i="1"/>
  <c r="Y4714" i="1"/>
  <c r="Z4714" i="1"/>
  <c r="Y4715" i="1"/>
  <c r="Z4715" i="1"/>
  <c r="Y4716" i="1"/>
  <c r="Z4716" i="1"/>
  <c r="Y4717" i="1"/>
  <c r="Z4717" i="1"/>
  <c r="Y4718" i="1"/>
  <c r="Z4718" i="1"/>
  <c r="Y4719" i="1"/>
  <c r="Z4719" i="1"/>
  <c r="Y4720" i="1"/>
  <c r="Z4720" i="1"/>
  <c r="Y4721" i="1"/>
  <c r="Z4721" i="1"/>
  <c r="Y4722" i="1"/>
  <c r="Z4722" i="1"/>
  <c r="Y4723" i="1"/>
  <c r="Z4723" i="1"/>
  <c r="Y4724" i="1"/>
  <c r="Z4724" i="1"/>
  <c r="Y4725" i="1"/>
  <c r="Z4725" i="1"/>
  <c r="Y4726" i="1"/>
  <c r="Z4726" i="1"/>
  <c r="Y4727" i="1"/>
  <c r="Z4727" i="1"/>
  <c r="Y4728" i="1"/>
  <c r="Z4728" i="1"/>
  <c r="Y4729" i="1"/>
  <c r="Z4729" i="1"/>
  <c r="Y4730" i="1"/>
  <c r="Z4730" i="1"/>
  <c r="Y4731" i="1"/>
  <c r="Z4731" i="1"/>
  <c r="Y4732" i="1"/>
  <c r="Z4732" i="1"/>
  <c r="Y4733" i="1"/>
  <c r="Z4733" i="1"/>
  <c r="Y4734" i="1"/>
  <c r="Z4734" i="1"/>
  <c r="Y4735" i="1"/>
  <c r="Z4735" i="1"/>
  <c r="Y4736" i="1"/>
  <c r="Z4736" i="1"/>
  <c r="Y4737" i="1"/>
  <c r="Z4737" i="1"/>
  <c r="Y4738" i="1"/>
  <c r="Z4738" i="1"/>
  <c r="Y4739" i="1"/>
  <c r="Z4739" i="1"/>
  <c r="Y4740" i="1"/>
  <c r="Z4740" i="1"/>
  <c r="Y4741" i="1"/>
  <c r="Z4741" i="1"/>
  <c r="Y4742" i="1"/>
  <c r="Z4742" i="1"/>
  <c r="Y4743" i="1"/>
  <c r="Z4743" i="1"/>
  <c r="Y4744" i="1"/>
  <c r="Z4744" i="1"/>
  <c r="Y4745" i="1"/>
  <c r="Z4745" i="1"/>
  <c r="Y4746" i="1"/>
  <c r="Z4746" i="1"/>
  <c r="Y4747" i="1"/>
  <c r="Z4747" i="1"/>
  <c r="Y4748" i="1"/>
  <c r="Z4748" i="1"/>
  <c r="Y4749" i="1"/>
  <c r="Z4749" i="1"/>
  <c r="Y4750" i="1"/>
  <c r="Z4750" i="1"/>
  <c r="Y4751" i="1"/>
  <c r="Z4751" i="1"/>
  <c r="Y4752" i="1"/>
  <c r="Z4752" i="1"/>
  <c r="Y4753" i="1"/>
  <c r="Z4753" i="1"/>
  <c r="Y4754" i="1"/>
  <c r="Z4754" i="1"/>
  <c r="Y4755" i="1"/>
  <c r="Z4755" i="1"/>
  <c r="Y4756" i="1"/>
  <c r="Z4756" i="1"/>
  <c r="Y4757" i="1"/>
  <c r="Z4757" i="1"/>
  <c r="Y4758" i="1"/>
  <c r="Z4758" i="1"/>
  <c r="Y4759" i="1"/>
  <c r="Z4759" i="1"/>
  <c r="Y4760" i="1"/>
  <c r="Z4760" i="1"/>
  <c r="Y4761" i="1"/>
  <c r="Z4761" i="1"/>
  <c r="Y4762" i="1"/>
  <c r="Z4762" i="1"/>
  <c r="Y4763" i="1"/>
  <c r="Z4763" i="1"/>
  <c r="Y4764" i="1"/>
  <c r="Z4764" i="1"/>
  <c r="Y4765" i="1"/>
  <c r="Z4765" i="1"/>
  <c r="Y4766" i="1"/>
  <c r="Z4766" i="1"/>
  <c r="Y4767" i="1"/>
  <c r="Z4767" i="1"/>
  <c r="Y4768" i="1"/>
  <c r="Z4768" i="1"/>
  <c r="Y4769" i="1"/>
  <c r="Z4769" i="1"/>
  <c r="Y4770" i="1"/>
  <c r="Z4770" i="1"/>
  <c r="Y4771" i="1"/>
  <c r="Z4771" i="1"/>
  <c r="Y4772" i="1"/>
  <c r="Z4772" i="1"/>
  <c r="Y4773" i="1"/>
  <c r="Z4773" i="1"/>
  <c r="Y4774" i="1"/>
  <c r="Z4774" i="1"/>
  <c r="Y4775" i="1"/>
  <c r="Z4775" i="1"/>
  <c r="Y4776" i="1"/>
  <c r="Z4776" i="1"/>
  <c r="Y4777" i="1"/>
  <c r="Z4777" i="1"/>
  <c r="Y4778" i="1"/>
  <c r="Z4778" i="1"/>
  <c r="Y4779" i="1"/>
  <c r="Z4779" i="1"/>
  <c r="Y4780" i="1"/>
  <c r="Z4780" i="1"/>
  <c r="Y4781" i="1"/>
  <c r="Z4781" i="1"/>
  <c r="Y4782" i="1"/>
  <c r="Z4782" i="1"/>
  <c r="Y4783" i="1"/>
  <c r="Z4783" i="1"/>
  <c r="Y4784" i="1"/>
  <c r="Z4784" i="1"/>
  <c r="Y4785" i="1"/>
  <c r="Z4785" i="1"/>
  <c r="Y4786" i="1"/>
  <c r="Z4786" i="1"/>
  <c r="Y4787" i="1"/>
  <c r="Z4787" i="1"/>
  <c r="Y4788" i="1"/>
  <c r="Z4788" i="1"/>
  <c r="Y4789" i="1"/>
  <c r="Z4789" i="1"/>
  <c r="Y4790" i="1"/>
  <c r="Z4790" i="1"/>
  <c r="Y4791" i="1"/>
  <c r="Z4791" i="1"/>
  <c r="Y4792" i="1"/>
  <c r="Z4792" i="1"/>
  <c r="Y4793" i="1"/>
  <c r="Z4793" i="1"/>
  <c r="Y4794" i="1"/>
  <c r="Z4794" i="1"/>
  <c r="Y4795" i="1"/>
  <c r="Z4795" i="1"/>
  <c r="Y4796" i="1"/>
  <c r="Z4796" i="1"/>
  <c r="Y4797" i="1"/>
  <c r="Z4797" i="1"/>
  <c r="Y4798" i="1"/>
  <c r="Z4798" i="1"/>
  <c r="Y4799" i="1"/>
  <c r="Z4799" i="1"/>
  <c r="Y4800" i="1"/>
  <c r="Z4800" i="1"/>
  <c r="Y4801" i="1"/>
  <c r="Z4801" i="1"/>
  <c r="Y4802" i="1"/>
  <c r="Z4802" i="1"/>
  <c r="Y4803" i="1"/>
  <c r="Z4803" i="1"/>
  <c r="Y4804" i="1"/>
  <c r="Z4804" i="1"/>
  <c r="Y4805" i="1"/>
  <c r="Z4805" i="1"/>
  <c r="Y4806" i="1"/>
  <c r="Z4806" i="1"/>
  <c r="Y4807" i="1"/>
  <c r="Z4807" i="1"/>
  <c r="Y4808" i="1"/>
  <c r="Z4808" i="1"/>
  <c r="Y4809" i="1"/>
  <c r="Z4809" i="1"/>
  <c r="Y4810" i="1"/>
  <c r="Z4810" i="1"/>
  <c r="Y4811" i="1"/>
  <c r="Z4811" i="1"/>
  <c r="Y4812" i="1"/>
  <c r="Z4812" i="1"/>
  <c r="Y4813" i="1"/>
  <c r="Z4813" i="1"/>
  <c r="Y4814" i="1"/>
  <c r="Z4814" i="1"/>
  <c r="Y4815" i="1"/>
  <c r="Z4815" i="1"/>
  <c r="Y4816" i="1"/>
  <c r="Z4816" i="1"/>
  <c r="Y4817" i="1"/>
  <c r="Z4817" i="1"/>
  <c r="Y4818" i="1"/>
  <c r="Z4818" i="1"/>
  <c r="Y4819" i="1"/>
  <c r="Z4819" i="1"/>
  <c r="Y4820" i="1"/>
  <c r="Z4820" i="1"/>
  <c r="Y4821" i="1"/>
  <c r="Z4821" i="1"/>
  <c r="Y4822" i="1"/>
  <c r="Z4822" i="1"/>
  <c r="Y4823" i="1"/>
  <c r="Z4823" i="1"/>
  <c r="Y4824" i="1"/>
  <c r="Z4824" i="1"/>
  <c r="Y4825" i="1"/>
  <c r="Z4825" i="1"/>
  <c r="Y4826" i="1"/>
  <c r="Z4826" i="1"/>
  <c r="Y4827" i="1"/>
  <c r="Z4827" i="1"/>
  <c r="Y4828" i="1"/>
  <c r="Z4828" i="1"/>
  <c r="Y4829" i="1"/>
  <c r="Z4829" i="1"/>
  <c r="Y4830" i="1"/>
  <c r="Z4830" i="1"/>
  <c r="Y4831" i="1"/>
  <c r="Z4831" i="1"/>
  <c r="Y4832" i="1"/>
  <c r="Z4832" i="1"/>
  <c r="Y4833" i="1"/>
  <c r="Z4833" i="1"/>
  <c r="Y4834" i="1"/>
  <c r="Z4834" i="1"/>
  <c r="Y4835" i="1"/>
  <c r="Z4835" i="1"/>
  <c r="Y4836" i="1"/>
  <c r="Z4836" i="1"/>
  <c r="Y4837" i="1"/>
  <c r="Z4837" i="1"/>
  <c r="Y4838" i="1"/>
  <c r="Z4838" i="1"/>
  <c r="Y4839" i="1"/>
  <c r="Z4839" i="1"/>
  <c r="Y4840" i="1"/>
  <c r="Z4840" i="1"/>
  <c r="Y4841" i="1"/>
  <c r="Z4841" i="1"/>
  <c r="Y4842" i="1"/>
  <c r="Z4842" i="1"/>
  <c r="Y4843" i="1"/>
  <c r="Z4843" i="1"/>
  <c r="Y4844" i="1"/>
  <c r="Z4844" i="1"/>
  <c r="Y4845" i="1"/>
  <c r="Z4845" i="1"/>
  <c r="Y4846" i="1"/>
  <c r="Z4846" i="1"/>
  <c r="Y4847" i="1"/>
  <c r="Z4847" i="1"/>
  <c r="Y4848" i="1"/>
  <c r="Z4848" i="1"/>
  <c r="Y4849" i="1"/>
  <c r="Z4849" i="1"/>
  <c r="Y4850" i="1"/>
  <c r="Z4850" i="1"/>
  <c r="Y4851" i="1"/>
  <c r="Z4851" i="1"/>
  <c r="Y4852" i="1"/>
  <c r="Z4852" i="1"/>
  <c r="Y4853" i="1"/>
  <c r="Z4853" i="1"/>
  <c r="Y4854" i="1"/>
  <c r="Z4854" i="1"/>
  <c r="Y4855" i="1"/>
  <c r="Z4855" i="1"/>
  <c r="Y4856" i="1"/>
  <c r="Z4856" i="1"/>
  <c r="Y4857" i="1"/>
  <c r="Z4857" i="1"/>
  <c r="Y4858" i="1"/>
  <c r="Z4858" i="1"/>
  <c r="Y4859" i="1"/>
  <c r="Z4859" i="1"/>
  <c r="Y4860" i="1"/>
  <c r="Z4860" i="1"/>
  <c r="Y4861" i="1"/>
  <c r="Z4861" i="1"/>
  <c r="Y4862" i="1"/>
  <c r="Z4862" i="1"/>
  <c r="Y4863" i="1"/>
  <c r="Z4863" i="1"/>
  <c r="Y4864" i="1"/>
  <c r="Z4864" i="1"/>
  <c r="Y4865" i="1"/>
  <c r="Z4865" i="1"/>
  <c r="Y4866" i="1"/>
  <c r="Z4866" i="1"/>
  <c r="Y4867" i="1"/>
  <c r="Z4867" i="1"/>
  <c r="Y4868" i="1"/>
  <c r="Z4868" i="1"/>
  <c r="Y4869" i="1"/>
  <c r="Z4869" i="1"/>
  <c r="Y4870" i="1"/>
  <c r="Z4870" i="1"/>
  <c r="Y4871" i="1"/>
  <c r="Z4871" i="1"/>
  <c r="Y4872" i="1"/>
  <c r="Z4872" i="1"/>
  <c r="Y4873" i="1"/>
  <c r="Z4873" i="1"/>
  <c r="Y4874" i="1"/>
  <c r="Z4874" i="1"/>
  <c r="Y4875" i="1"/>
  <c r="Z4875" i="1"/>
  <c r="Y4876" i="1"/>
  <c r="Z4876" i="1"/>
  <c r="Y4877" i="1"/>
  <c r="Z4877" i="1"/>
  <c r="Y4878" i="1"/>
  <c r="Z4878" i="1"/>
  <c r="Y4879" i="1"/>
  <c r="Z4879" i="1"/>
  <c r="Y4880" i="1"/>
  <c r="Z4880" i="1"/>
  <c r="Y4881" i="1"/>
  <c r="Z4881" i="1"/>
  <c r="Y4882" i="1"/>
  <c r="Z4882" i="1"/>
  <c r="Y4883" i="1"/>
  <c r="Z4883" i="1"/>
  <c r="Y4884" i="1"/>
  <c r="Z4884" i="1"/>
  <c r="Y4885" i="1"/>
  <c r="Z4885" i="1"/>
  <c r="Y4886" i="1"/>
  <c r="Z4886" i="1"/>
  <c r="Y4887" i="1"/>
  <c r="Z4887" i="1"/>
  <c r="Y4888" i="1"/>
  <c r="Z4888" i="1"/>
  <c r="Y4889" i="1"/>
  <c r="Z4889" i="1"/>
  <c r="Y4890" i="1"/>
  <c r="Z4890" i="1"/>
  <c r="Y4891" i="1"/>
  <c r="Z4891" i="1"/>
  <c r="Y4892" i="1"/>
  <c r="Z4892" i="1"/>
  <c r="Y4893" i="1"/>
  <c r="Z4893" i="1"/>
  <c r="Y4894" i="1"/>
  <c r="Z4894" i="1"/>
  <c r="Y4895" i="1"/>
  <c r="Z4895" i="1"/>
  <c r="Y4896" i="1"/>
  <c r="Z4896" i="1"/>
  <c r="Y4897" i="1"/>
  <c r="Z4897" i="1"/>
  <c r="Y4898" i="1"/>
  <c r="Z4898" i="1"/>
  <c r="Y4899" i="1"/>
  <c r="Z4899" i="1"/>
  <c r="Y4900" i="1"/>
  <c r="Z4900" i="1"/>
  <c r="Y4901" i="1"/>
  <c r="Z4901" i="1"/>
  <c r="Y4902" i="1"/>
  <c r="Z4902" i="1"/>
  <c r="Y4903" i="1"/>
  <c r="Z4903" i="1"/>
  <c r="Y4904" i="1"/>
  <c r="Z4904" i="1"/>
  <c r="Y4905" i="1"/>
  <c r="Z4905" i="1"/>
  <c r="Y4906" i="1"/>
  <c r="Z4906" i="1"/>
  <c r="Y4907" i="1"/>
  <c r="Z4907" i="1"/>
  <c r="Y4908" i="1"/>
  <c r="Z4908" i="1"/>
  <c r="Y4909" i="1"/>
  <c r="Z4909" i="1"/>
  <c r="Y4910" i="1"/>
  <c r="Z4910" i="1"/>
  <c r="Y4911" i="1"/>
  <c r="Z4911" i="1"/>
  <c r="Y4912" i="1"/>
  <c r="Z4912" i="1"/>
  <c r="Y4913" i="1"/>
  <c r="Z4913" i="1"/>
  <c r="Y4914" i="1"/>
  <c r="Z4914" i="1"/>
  <c r="Y4915" i="1"/>
  <c r="Z4915" i="1"/>
  <c r="Y4916" i="1"/>
  <c r="Z4916" i="1"/>
  <c r="Y4917" i="1"/>
  <c r="Z4917" i="1"/>
  <c r="Y4918" i="1"/>
  <c r="Z4918" i="1"/>
  <c r="Y4919" i="1"/>
  <c r="Z4919" i="1"/>
  <c r="Y4920" i="1"/>
  <c r="Z4920" i="1"/>
  <c r="Y4921" i="1"/>
  <c r="Z4921" i="1"/>
  <c r="Y4922" i="1"/>
  <c r="Z4922" i="1"/>
  <c r="Y4923" i="1"/>
  <c r="Z4923" i="1"/>
  <c r="Y4924" i="1"/>
  <c r="Z4924" i="1"/>
  <c r="Y4925" i="1"/>
  <c r="Z4925" i="1"/>
  <c r="Y4926" i="1"/>
  <c r="Z4926" i="1"/>
  <c r="Y4927" i="1"/>
  <c r="Z4927" i="1"/>
  <c r="Y4928" i="1"/>
  <c r="Z4928" i="1"/>
  <c r="Y4929" i="1"/>
  <c r="Z4929" i="1"/>
  <c r="Y4930" i="1"/>
  <c r="Z4930" i="1"/>
  <c r="Y4931" i="1"/>
  <c r="Z4931" i="1"/>
  <c r="Y4932" i="1"/>
  <c r="Z4932" i="1"/>
  <c r="Y4933" i="1"/>
  <c r="Z4933" i="1"/>
  <c r="Y4934" i="1"/>
  <c r="Z4934" i="1"/>
  <c r="Y4935" i="1"/>
  <c r="Z4935" i="1"/>
  <c r="Y4936" i="1"/>
  <c r="Z4936" i="1"/>
  <c r="Y4937" i="1"/>
  <c r="Z4937" i="1"/>
  <c r="Y4938" i="1"/>
  <c r="Z4938" i="1"/>
  <c r="Y4939" i="1"/>
  <c r="Z4939" i="1"/>
  <c r="Y4940" i="1"/>
  <c r="Z4940" i="1"/>
  <c r="Y4941" i="1"/>
  <c r="Z4941" i="1"/>
  <c r="Y4942" i="1"/>
  <c r="Z4942" i="1"/>
  <c r="Y4943" i="1"/>
  <c r="Z4943" i="1"/>
  <c r="Y4944" i="1"/>
  <c r="Z4944" i="1"/>
  <c r="Y4945" i="1"/>
  <c r="Z4945" i="1"/>
  <c r="Y4946" i="1"/>
  <c r="Z4946" i="1"/>
  <c r="Y4947" i="1"/>
  <c r="Z4947" i="1"/>
  <c r="Y4948" i="1"/>
  <c r="Z4948" i="1"/>
  <c r="Y4949" i="1"/>
  <c r="Z4949" i="1"/>
  <c r="Y4950" i="1"/>
  <c r="Z4950" i="1"/>
  <c r="Y4951" i="1"/>
  <c r="Z4951" i="1"/>
  <c r="Y4952" i="1"/>
  <c r="Z4952" i="1"/>
  <c r="Y4953" i="1"/>
  <c r="Z4953" i="1"/>
  <c r="Y4954" i="1"/>
  <c r="Z4954" i="1"/>
  <c r="Y4955" i="1"/>
  <c r="Z4955" i="1"/>
  <c r="Y4956" i="1"/>
  <c r="Z4956" i="1"/>
  <c r="Y4957" i="1"/>
  <c r="Z4957" i="1"/>
  <c r="Y4958" i="1"/>
  <c r="Z4958" i="1"/>
  <c r="Y4959" i="1"/>
  <c r="Z4959" i="1"/>
  <c r="Y4960" i="1"/>
  <c r="Z4960" i="1"/>
  <c r="Y4961" i="1"/>
  <c r="Z4961" i="1"/>
  <c r="Y4962" i="1"/>
  <c r="Z4962" i="1"/>
  <c r="Y4963" i="1"/>
  <c r="Z4963" i="1"/>
  <c r="Y4964" i="1"/>
  <c r="Z4964" i="1"/>
  <c r="Y4965" i="1"/>
  <c r="Z4965" i="1"/>
  <c r="Y4966" i="1"/>
  <c r="Z4966" i="1"/>
  <c r="Y4967" i="1"/>
  <c r="Z4967" i="1"/>
  <c r="Y4968" i="1"/>
  <c r="Z4968" i="1"/>
  <c r="Y4969" i="1"/>
  <c r="Z4969" i="1"/>
  <c r="Y4970" i="1"/>
  <c r="Z4970" i="1"/>
  <c r="Y4971" i="1"/>
  <c r="Z4971" i="1"/>
  <c r="Y4972" i="1"/>
  <c r="Z4972" i="1"/>
  <c r="Y4973" i="1"/>
  <c r="Z4973" i="1"/>
  <c r="Y4974" i="1"/>
  <c r="Z4974" i="1"/>
  <c r="Y4975" i="1"/>
  <c r="Z4975" i="1"/>
  <c r="Y4976" i="1"/>
  <c r="Z4976" i="1"/>
  <c r="Y4977" i="1"/>
  <c r="Z4977" i="1"/>
  <c r="Y4978" i="1"/>
  <c r="Z4978" i="1"/>
  <c r="Y4979" i="1"/>
  <c r="Z4979" i="1"/>
  <c r="Y4980" i="1"/>
  <c r="Z4980" i="1"/>
  <c r="Y4981" i="1"/>
  <c r="Z4981" i="1"/>
  <c r="Y4982" i="1"/>
  <c r="Z4982" i="1"/>
  <c r="Y4983" i="1"/>
  <c r="Z4983" i="1"/>
  <c r="Y4984" i="1"/>
  <c r="Z4984" i="1"/>
  <c r="Y4985" i="1"/>
  <c r="Z4985" i="1"/>
  <c r="Y4986" i="1"/>
  <c r="Z4986" i="1"/>
  <c r="Y4987" i="1"/>
  <c r="Z4987" i="1"/>
  <c r="Y4988" i="1"/>
  <c r="Z4988" i="1"/>
  <c r="Y4989" i="1"/>
  <c r="Z4989" i="1"/>
  <c r="Y4990" i="1"/>
  <c r="Z4990" i="1"/>
  <c r="Y4991" i="1"/>
  <c r="Z4991" i="1"/>
  <c r="Y4992" i="1"/>
  <c r="Z4992" i="1"/>
  <c r="Y4993" i="1"/>
  <c r="Z4993" i="1"/>
  <c r="Y4994" i="1"/>
  <c r="Z4994" i="1"/>
  <c r="Y4995" i="1"/>
  <c r="Z4995" i="1"/>
  <c r="Y4996" i="1"/>
  <c r="Z4996" i="1"/>
  <c r="Y4997" i="1"/>
  <c r="Z4997" i="1"/>
  <c r="Y4998" i="1"/>
  <c r="Z4998" i="1"/>
  <c r="Y4999" i="1"/>
  <c r="Z4999" i="1"/>
  <c r="Y5000" i="1"/>
  <c r="Z5000" i="1"/>
  <c r="Y5001" i="1"/>
  <c r="Z5001" i="1"/>
  <c r="Y5002" i="1"/>
  <c r="Z5002" i="1"/>
  <c r="Y5003" i="1"/>
  <c r="Z5003" i="1"/>
  <c r="Y5004" i="1"/>
  <c r="Z5004" i="1"/>
  <c r="Y5005" i="1"/>
  <c r="Z5005" i="1"/>
  <c r="Y5006" i="1"/>
  <c r="Z5006" i="1"/>
  <c r="Y5007" i="1"/>
  <c r="Z5007" i="1"/>
  <c r="Y5008" i="1"/>
  <c r="Z5008" i="1"/>
  <c r="Y5009" i="1"/>
  <c r="Z5009" i="1"/>
  <c r="Y5010" i="1"/>
  <c r="Z5010" i="1"/>
  <c r="Y5011" i="1"/>
  <c r="Z5011" i="1"/>
  <c r="Y5012" i="1"/>
  <c r="Z5012" i="1"/>
  <c r="Y5013" i="1"/>
  <c r="Z5013" i="1"/>
  <c r="Y5014" i="1"/>
  <c r="Z5014" i="1"/>
  <c r="Y5015" i="1"/>
  <c r="Z5015" i="1"/>
  <c r="Y5016" i="1"/>
  <c r="Z5016" i="1"/>
  <c r="Y5017" i="1"/>
  <c r="Z5017" i="1"/>
  <c r="Y5018" i="1"/>
  <c r="Z5018" i="1"/>
  <c r="Y5019" i="1"/>
  <c r="Z5019" i="1"/>
  <c r="Y5020" i="1"/>
  <c r="Z5020" i="1"/>
  <c r="Y5021" i="1"/>
  <c r="Z5021" i="1"/>
  <c r="Y5022" i="1"/>
  <c r="Z5022" i="1"/>
  <c r="Y5023" i="1"/>
  <c r="Z5023" i="1"/>
  <c r="Y5024" i="1"/>
  <c r="Z5024" i="1"/>
  <c r="Y5025" i="1"/>
  <c r="Z5025" i="1"/>
  <c r="Y5026" i="1"/>
  <c r="Z5026" i="1"/>
  <c r="Y5027" i="1"/>
  <c r="Z5027" i="1"/>
  <c r="Y5028" i="1"/>
  <c r="Z5028" i="1"/>
  <c r="Y5029" i="1"/>
  <c r="Z5029" i="1"/>
  <c r="Y5030" i="1"/>
  <c r="Z5030" i="1"/>
  <c r="Y5031" i="1"/>
  <c r="Z5031" i="1"/>
  <c r="Y5032" i="1"/>
  <c r="Z5032" i="1"/>
  <c r="Y5033" i="1"/>
  <c r="Z5033" i="1"/>
  <c r="Y5034" i="1"/>
  <c r="Z5034" i="1"/>
  <c r="Y5035" i="1"/>
  <c r="Z5035" i="1"/>
  <c r="Y5036" i="1"/>
  <c r="Z5036" i="1"/>
  <c r="Y5037" i="1"/>
  <c r="Z5037" i="1"/>
  <c r="Y5038" i="1"/>
  <c r="Z5038" i="1"/>
  <c r="Y5039" i="1"/>
  <c r="Z5039" i="1"/>
  <c r="Y5040" i="1"/>
  <c r="Z5040" i="1"/>
  <c r="Y5041" i="1"/>
  <c r="Z5041" i="1"/>
  <c r="Y5042" i="1"/>
  <c r="Z5042" i="1"/>
  <c r="Y5043" i="1"/>
  <c r="Z5043" i="1"/>
  <c r="Y5044" i="1"/>
  <c r="Z5044" i="1"/>
  <c r="Y5045" i="1"/>
  <c r="Z5045" i="1"/>
  <c r="Y5046" i="1"/>
  <c r="Z5046" i="1"/>
  <c r="Y5047" i="1"/>
  <c r="Z5047" i="1"/>
  <c r="Y5048" i="1"/>
  <c r="Z5048" i="1"/>
  <c r="Y5049" i="1"/>
  <c r="Z5049" i="1"/>
  <c r="Y5050" i="1"/>
  <c r="Z5050" i="1"/>
  <c r="Y5051" i="1"/>
  <c r="Z5051" i="1"/>
  <c r="Y5052" i="1"/>
  <c r="Z5052" i="1"/>
  <c r="Y5053" i="1"/>
  <c r="Z5053" i="1"/>
  <c r="Y5054" i="1"/>
  <c r="Z5054" i="1"/>
  <c r="Y5055" i="1"/>
  <c r="Z5055" i="1"/>
  <c r="Y5056" i="1"/>
  <c r="Z5056" i="1"/>
  <c r="Y5057" i="1"/>
  <c r="Z5057" i="1"/>
  <c r="Y5058" i="1"/>
  <c r="Z5058" i="1"/>
  <c r="Y5059" i="1"/>
  <c r="Z5059" i="1"/>
  <c r="Y5060" i="1"/>
  <c r="Z5060" i="1"/>
  <c r="Y5061" i="1"/>
  <c r="Z5061" i="1"/>
  <c r="Y5062" i="1"/>
  <c r="Z5062" i="1"/>
  <c r="Y5063" i="1"/>
  <c r="Z5063" i="1"/>
  <c r="Y5064" i="1"/>
  <c r="Z5064" i="1"/>
  <c r="Y5065" i="1"/>
  <c r="Z5065" i="1"/>
  <c r="Y5066" i="1"/>
  <c r="Z5066" i="1"/>
  <c r="Y5067" i="1"/>
  <c r="Z5067" i="1"/>
  <c r="Y5068" i="1"/>
  <c r="Z5068" i="1"/>
  <c r="Y5069" i="1"/>
  <c r="Z5069" i="1"/>
  <c r="Y5070" i="1"/>
  <c r="Z5070" i="1"/>
  <c r="Y5071" i="1"/>
  <c r="Z5071" i="1"/>
  <c r="Y5072" i="1"/>
  <c r="Z5072" i="1"/>
  <c r="Y5073" i="1"/>
  <c r="Z5073" i="1"/>
  <c r="Y5074" i="1"/>
  <c r="Z5074" i="1"/>
  <c r="Y5075" i="1"/>
  <c r="Z5075" i="1"/>
  <c r="Y5076" i="1"/>
  <c r="Z5076" i="1"/>
  <c r="Y5077" i="1"/>
  <c r="Z5077" i="1"/>
  <c r="Y5078" i="1"/>
  <c r="Z5078" i="1"/>
  <c r="Y5079" i="1"/>
  <c r="Z5079" i="1"/>
  <c r="Y5080" i="1"/>
  <c r="Z5080" i="1"/>
  <c r="Y5081" i="1"/>
  <c r="Z5081" i="1"/>
  <c r="Y5082" i="1"/>
  <c r="Z5082" i="1"/>
  <c r="Y5083" i="1"/>
  <c r="Z5083" i="1"/>
  <c r="Y5084" i="1"/>
  <c r="Z5084" i="1"/>
  <c r="Y5085" i="1"/>
  <c r="Z5085" i="1"/>
  <c r="Y5086" i="1"/>
  <c r="Z5086" i="1"/>
  <c r="Y5087" i="1"/>
  <c r="Z5087" i="1"/>
  <c r="Y5088" i="1"/>
  <c r="Z5088" i="1"/>
  <c r="Y5089" i="1"/>
  <c r="Z5089" i="1"/>
  <c r="Y5090" i="1"/>
  <c r="Z5090" i="1"/>
  <c r="Y5091" i="1"/>
  <c r="Z5091" i="1"/>
  <c r="Y5092" i="1"/>
  <c r="Z5092" i="1"/>
  <c r="Y5093" i="1"/>
  <c r="Z5093" i="1"/>
  <c r="Y5094" i="1"/>
  <c r="Z5094" i="1"/>
  <c r="Y5095" i="1"/>
  <c r="Z5095" i="1"/>
  <c r="Y5096" i="1"/>
  <c r="Z5096" i="1"/>
  <c r="Y5097" i="1"/>
  <c r="Z5097" i="1"/>
  <c r="Y5098" i="1"/>
  <c r="Z5098" i="1"/>
  <c r="Y5099" i="1"/>
  <c r="Z5099" i="1"/>
  <c r="Y5100" i="1"/>
  <c r="Z5100" i="1"/>
  <c r="Y5101" i="1"/>
  <c r="Z5101" i="1"/>
  <c r="Y5102" i="1"/>
  <c r="Z5102" i="1"/>
  <c r="Y5103" i="1"/>
  <c r="Z5103" i="1"/>
  <c r="Y5104" i="1"/>
  <c r="Z5104" i="1"/>
  <c r="Y5105" i="1"/>
  <c r="Z5105" i="1"/>
  <c r="Y5106" i="1"/>
  <c r="Z5106" i="1"/>
  <c r="Y5107" i="1"/>
  <c r="Z5107" i="1"/>
  <c r="Y5108" i="1"/>
  <c r="Z5108" i="1"/>
  <c r="Y5109" i="1"/>
  <c r="Z5109" i="1"/>
  <c r="Y5110" i="1"/>
  <c r="Z5110" i="1"/>
  <c r="Y5111" i="1"/>
  <c r="Z5111" i="1"/>
  <c r="Y5112" i="1"/>
  <c r="Z5112" i="1"/>
  <c r="Y5113" i="1"/>
  <c r="Z5113" i="1"/>
  <c r="Y5114" i="1"/>
  <c r="Z5114" i="1"/>
  <c r="Y5115" i="1"/>
  <c r="Z5115" i="1"/>
  <c r="Y5116" i="1"/>
  <c r="Z5116" i="1"/>
  <c r="Y5117" i="1"/>
  <c r="Z5117" i="1"/>
  <c r="Y5118" i="1"/>
  <c r="Z5118" i="1"/>
  <c r="Y5119" i="1"/>
  <c r="Z5119" i="1"/>
  <c r="Y5120" i="1"/>
  <c r="Z5120" i="1"/>
  <c r="Y5121" i="1"/>
  <c r="Z5121" i="1"/>
  <c r="Y5122" i="1"/>
  <c r="Z5122" i="1"/>
  <c r="Y5123" i="1"/>
  <c r="Z5123" i="1"/>
  <c r="Y5124" i="1"/>
  <c r="Z5124" i="1"/>
  <c r="Y5125" i="1"/>
  <c r="Z5125" i="1"/>
  <c r="Y5126" i="1"/>
  <c r="Z5126" i="1"/>
  <c r="Y5127" i="1"/>
  <c r="Z5127" i="1"/>
  <c r="Y5128" i="1"/>
  <c r="Z5128" i="1"/>
  <c r="Y5129" i="1"/>
  <c r="Z5129" i="1"/>
  <c r="Y5130" i="1"/>
  <c r="Z5130" i="1"/>
  <c r="Y5131" i="1"/>
  <c r="Z5131" i="1"/>
  <c r="Y5132" i="1"/>
  <c r="Z5132" i="1"/>
  <c r="Y5133" i="1"/>
  <c r="Z5133" i="1"/>
  <c r="Y5134" i="1"/>
  <c r="Z5134" i="1"/>
  <c r="Y5135" i="1"/>
  <c r="Z5135" i="1"/>
  <c r="Y5136" i="1"/>
  <c r="Z5136" i="1"/>
  <c r="Y5137" i="1"/>
  <c r="Z5137" i="1"/>
  <c r="Y5138" i="1"/>
  <c r="Z5138" i="1"/>
  <c r="Y5139" i="1"/>
  <c r="Z5139" i="1"/>
  <c r="Y5140" i="1"/>
  <c r="Z5140" i="1"/>
  <c r="Y5141" i="1"/>
  <c r="Z5141" i="1"/>
  <c r="Y5142" i="1"/>
  <c r="Z5142" i="1"/>
  <c r="Y5143" i="1"/>
  <c r="Z5143" i="1"/>
  <c r="Y5144" i="1"/>
  <c r="Z5144" i="1"/>
  <c r="Y5145" i="1"/>
  <c r="Z5145" i="1"/>
  <c r="Y5146" i="1"/>
  <c r="Z5146" i="1"/>
  <c r="Y5147" i="1"/>
  <c r="Z5147" i="1"/>
  <c r="Y5148" i="1"/>
  <c r="Z5148" i="1"/>
  <c r="Y5149" i="1"/>
  <c r="Z5149" i="1"/>
  <c r="Y5150" i="1"/>
  <c r="Z5150" i="1"/>
  <c r="Y5151" i="1"/>
  <c r="Z5151" i="1"/>
  <c r="Y5152" i="1"/>
  <c r="Z5152" i="1"/>
  <c r="Y5153" i="1"/>
  <c r="Z5153" i="1"/>
  <c r="Y5154" i="1"/>
  <c r="Z5154" i="1"/>
  <c r="Y5155" i="1"/>
  <c r="Z5155" i="1"/>
  <c r="Y5156" i="1"/>
  <c r="Z5156" i="1"/>
  <c r="Y5157" i="1"/>
  <c r="Z5157" i="1"/>
  <c r="Y5158" i="1"/>
  <c r="Z5158" i="1"/>
  <c r="Y5159" i="1"/>
  <c r="Z5159" i="1"/>
  <c r="Y5160" i="1"/>
  <c r="Z5160" i="1"/>
  <c r="Y5161" i="1"/>
  <c r="Z5161" i="1"/>
  <c r="Y5162" i="1"/>
  <c r="Z5162" i="1"/>
  <c r="Y5163" i="1"/>
  <c r="Z5163" i="1"/>
  <c r="Y5164" i="1"/>
  <c r="Z5164" i="1"/>
  <c r="Y5165" i="1"/>
  <c r="Z5165" i="1"/>
  <c r="Y5166" i="1"/>
  <c r="Z5166" i="1"/>
  <c r="Y5167" i="1"/>
  <c r="Z5167" i="1"/>
  <c r="Y5168" i="1"/>
  <c r="Z5168" i="1"/>
  <c r="Y5169" i="1"/>
  <c r="Z5169" i="1"/>
  <c r="Y5170" i="1"/>
  <c r="Z5170" i="1"/>
  <c r="Y5171" i="1"/>
  <c r="Z5171" i="1"/>
  <c r="Y5172" i="1"/>
  <c r="Z5172" i="1"/>
  <c r="Y5173" i="1"/>
  <c r="Z5173" i="1"/>
  <c r="Y5174" i="1"/>
  <c r="Z5174" i="1"/>
  <c r="Y5175" i="1"/>
  <c r="Z5175" i="1"/>
  <c r="Y5176" i="1"/>
  <c r="Z5176" i="1"/>
  <c r="Y5177" i="1"/>
  <c r="Z5177" i="1"/>
  <c r="Y5178" i="1"/>
  <c r="Z5178" i="1"/>
  <c r="Y5179" i="1"/>
  <c r="Z5179" i="1"/>
  <c r="Y5180" i="1"/>
  <c r="Z5180" i="1"/>
  <c r="Y5181" i="1"/>
  <c r="Z5181" i="1"/>
  <c r="Y5182" i="1"/>
  <c r="Z5182" i="1"/>
  <c r="Y5183" i="1"/>
  <c r="Z5183" i="1"/>
  <c r="Y5184" i="1"/>
  <c r="Z5184" i="1"/>
  <c r="Y5185" i="1"/>
  <c r="Z5185" i="1"/>
  <c r="Y5186" i="1"/>
  <c r="Z5186" i="1"/>
  <c r="Y5187" i="1"/>
  <c r="Z5187" i="1"/>
  <c r="Y5188" i="1"/>
  <c r="Z5188" i="1"/>
  <c r="Y5189" i="1"/>
  <c r="Z5189" i="1"/>
  <c r="Y5190" i="1"/>
  <c r="Z5190" i="1"/>
  <c r="Y5191" i="1"/>
  <c r="Z5191" i="1"/>
  <c r="Y5192" i="1"/>
  <c r="Z5192" i="1"/>
  <c r="Y5193" i="1"/>
  <c r="Z5193" i="1"/>
  <c r="Y5194" i="1"/>
  <c r="Z5194" i="1"/>
  <c r="Y5195" i="1"/>
  <c r="Z5195" i="1"/>
  <c r="Y5196" i="1"/>
  <c r="Z5196" i="1"/>
  <c r="Y5197" i="1"/>
  <c r="Z5197" i="1"/>
  <c r="Y5198" i="1"/>
  <c r="Z5198" i="1"/>
  <c r="Y5199" i="1"/>
  <c r="Z5199" i="1"/>
  <c r="Y5200" i="1"/>
  <c r="Z5200" i="1"/>
  <c r="Y5201" i="1"/>
  <c r="Z5201" i="1"/>
  <c r="Y5202" i="1"/>
  <c r="Z5202" i="1"/>
  <c r="Y5203" i="1"/>
  <c r="Z5203" i="1"/>
  <c r="Y5204" i="1"/>
  <c r="Z5204" i="1"/>
  <c r="Y5205" i="1"/>
  <c r="Z5205" i="1"/>
  <c r="Y5206" i="1"/>
  <c r="Z5206" i="1"/>
  <c r="Y5207" i="1"/>
  <c r="Z5207" i="1"/>
  <c r="Y5208" i="1"/>
  <c r="Z5208" i="1"/>
  <c r="Y5209" i="1"/>
  <c r="Z5209" i="1"/>
  <c r="Y5210" i="1"/>
  <c r="Z5210" i="1"/>
  <c r="Y5211" i="1"/>
  <c r="Z5211" i="1"/>
  <c r="Y5212" i="1"/>
  <c r="Z5212" i="1"/>
  <c r="Y5213" i="1"/>
  <c r="Z5213" i="1"/>
  <c r="Y5214" i="1"/>
  <c r="Z5214" i="1"/>
  <c r="Y5215" i="1"/>
  <c r="Z5215" i="1"/>
  <c r="Y5216" i="1"/>
  <c r="Z5216" i="1"/>
  <c r="Y5217" i="1"/>
  <c r="Z5217" i="1"/>
  <c r="Y5218" i="1"/>
  <c r="Z5218" i="1"/>
  <c r="Y5219" i="1"/>
  <c r="Z5219" i="1"/>
  <c r="Y5220" i="1"/>
  <c r="Z5220" i="1"/>
  <c r="Y5221" i="1"/>
  <c r="Z5221" i="1"/>
  <c r="Y5222" i="1"/>
  <c r="Z5222" i="1"/>
  <c r="Y5223" i="1"/>
  <c r="Z5223" i="1"/>
  <c r="Y5224" i="1"/>
  <c r="Z5224" i="1"/>
  <c r="Y5225" i="1"/>
  <c r="Z5225" i="1"/>
  <c r="Y5226" i="1"/>
  <c r="Z5226" i="1"/>
  <c r="Y5227" i="1"/>
  <c r="Z5227" i="1"/>
  <c r="Y5228" i="1"/>
  <c r="Z5228" i="1"/>
  <c r="Y5229" i="1"/>
  <c r="Z5229" i="1"/>
  <c r="Y5230" i="1"/>
  <c r="Z5230" i="1"/>
  <c r="Y5231" i="1"/>
  <c r="Z5231" i="1"/>
  <c r="Y5232" i="1"/>
  <c r="Z5232" i="1"/>
  <c r="Y5233" i="1"/>
  <c r="Z5233" i="1"/>
  <c r="Y5234" i="1"/>
  <c r="Z5234" i="1"/>
  <c r="Y5235" i="1"/>
  <c r="Z5235" i="1"/>
  <c r="Y5236" i="1"/>
  <c r="Z5236" i="1"/>
  <c r="Y5237" i="1"/>
  <c r="Z5237" i="1"/>
  <c r="Y5238" i="1"/>
  <c r="Z5238" i="1"/>
  <c r="Y5239" i="1"/>
  <c r="Z5239" i="1"/>
  <c r="Y5240" i="1"/>
  <c r="Z5240" i="1"/>
  <c r="Y5241" i="1"/>
  <c r="Z5241" i="1"/>
  <c r="Y5242" i="1"/>
  <c r="Z5242" i="1"/>
  <c r="Y5243" i="1"/>
  <c r="Z5243" i="1"/>
  <c r="Y5244" i="1"/>
  <c r="Z5244" i="1"/>
  <c r="Y5245" i="1"/>
  <c r="Z5245" i="1"/>
  <c r="Y5246" i="1"/>
  <c r="Z5246" i="1"/>
  <c r="Y5247" i="1"/>
  <c r="Z5247" i="1"/>
  <c r="Y5248" i="1"/>
  <c r="Z5248" i="1"/>
  <c r="Y5249" i="1"/>
  <c r="Z5249" i="1"/>
  <c r="Y5250" i="1"/>
  <c r="Z5250" i="1"/>
  <c r="Y5251" i="1"/>
  <c r="Z5251" i="1"/>
  <c r="Y5252" i="1"/>
  <c r="Z5252" i="1"/>
  <c r="Y5253" i="1"/>
  <c r="Z5253" i="1"/>
  <c r="Y5254" i="1"/>
  <c r="Z5254" i="1"/>
  <c r="Y5255" i="1"/>
  <c r="Z5255" i="1"/>
  <c r="Y5256" i="1"/>
  <c r="Z5256" i="1"/>
  <c r="Y5257" i="1"/>
  <c r="Z5257" i="1"/>
  <c r="Y5258" i="1"/>
  <c r="Z5258" i="1"/>
  <c r="Y5259" i="1"/>
  <c r="Z5259" i="1"/>
  <c r="Y5260" i="1"/>
  <c r="Z5260" i="1"/>
  <c r="Y5261" i="1"/>
  <c r="Z5261" i="1"/>
  <c r="Y5262" i="1"/>
  <c r="Z5262" i="1"/>
  <c r="Y5263" i="1"/>
  <c r="Z5263" i="1"/>
  <c r="Y5264" i="1"/>
  <c r="Z5264" i="1"/>
  <c r="Y5265" i="1"/>
  <c r="Z5265" i="1"/>
  <c r="Y5266" i="1"/>
  <c r="Z5266" i="1"/>
  <c r="Y5267" i="1"/>
  <c r="Z5267" i="1"/>
  <c r="Y5268" i="1"/>
  <c r="Z5268" i="1"/>
  <c r="Y5269" i="1"/>
  <c r="Z5269" i="1"/>
  <c r="Y5270" i="1"/>
  <c r="Z5270" i="1"/>
  <c r="Y5271" i="1"/>
  <c r="Z5271" i="1"/>
  <c r="Y5272" i="1"/>
  <c r="Z5272" i="1"/>
  <c r="Y5273" i="1"/>
  <c r="Z5273" i="1"/>
  <c r="Y5274" i="1"/>
  <c r="Z5274" i="1"/>
  <c r="Y5275" i="1"/>
  <c r="Z5275" i="1"/>
  <c r="Y5276" i="1"/>
  <c r="Z5276" i="1"/>
  <c r="Y5277" i="1"/>
  <c r="Z5277" i="1"/>
  <c r="Y5278" i="1"/>
  <c r="Z5278" i="1"/>
  <c r="Y5279" i="1"/>
  <c r="Z5279" i="1"/>
  <c r="Y5280" i="1"/>
  <c r="Z5280" i="1"/>
  <c r="Y5281" i="1"/>
  <c r="Z5281" i="1"/>
  <c r="Y5282" i="1"/>
  <c r="Z5282" i="1"/>
  <c r="Y5283" i="1"/>
  <c r="Z5283" i="1"/>
  <c r="Y5284" i="1"/>
  <c r="Z5284" i="1"/>
  <c r="Y5285" i="1"/>
  <c r="Z5285" i="1"/>
  <c r="Y5286" i="1"/>
  <c r="Z5286" i="1"/>
  <c r="Y5287" i="1"/>
  <c r="Z5287" i="1"/>
  <c r="Y5288" i="1"/>
  <c r="Z5288" i="1"/>
  <c r="Y5289" i="1"/>
  <c r="Z5289" i="1"/>
  <c r="Y5290" i="1"/>
  <c r="Z5290" i="1"/>
  <c r="Y5291" i="1"/>
  <c r="Z5291" i="1"/>
  <c r="Y5292" i="1"/>
  <c r="Z5292" i="1"/>
  <c r="Y5293" i="1"/>
  <c r="Z5293" i="1"/>
  <c r="Y5294" i="1"/>
  <c r="Z5294" i="1"/>
  <c r="Y5295" i="1"/>
  <c r="Z5295" i="1"/>
  <c r="Y5296" i="1"/>
  <c r="Z5296" i="1"/>
  <c r="Y5297" i="1"/>
  <c r="Z5297" i="1"/>
  <c r="Y5298" i="1"/>
  <c r="Z5298" i="1"/>
  <c r="Y5299" i="1"/>
  <c r="Z5299" i="1"/>
  <c r="Y5300" i="1"/>
  <c r="Z5300" i="1"/>
  <c r="Y5301" i="1"/>
  <c r="Z5301" i="1"/>
  <c r="Y5302" i="1"/>
  <c r="Z5302" i="1"/>
  <c r="Y5303" i="1"/>
  <c r="Z5303" i="1"/>
  <c r="Y5304" i="1"/>
  <c r="Z5304" i="1"/>
  <c r="Y5305" i="1"/>
  <c r="Z5305" i="1"/>
  <c r="Y5306" i="1"/>
  <c r="Z5306" i="1"/>
  <c r="Y5307" i="1"/>
  <c r="Z5307" i="1"/>
  <c r="Y5308" i="1"/>
  <c r="Z5308" i="1"/>
  <c r="Y5309" i="1"/>
  <c r="Z5309" i="1"/>
  <c r="Y5310" i="1"/>
  <c r="Z5310" i="1"/>
  <c r="Y5311" i="1"/>
  <c r="Z5311" i="1"/>
  <c r="Y5312" i="1"/>
  <c r="Z5312" i="1"/>
  <c r="Y5313" i="1"/>
  <c r="Z5313" i="1"/>
  <c r="Y5314" i="1"/>
  <c r="Z5314" i="1"/>
  <c r="Y5315" i="1"/>
  <c r="Z5315" i="1"/>
  <c r="Y5316" i="1"/>
  <c r="Z5316" i="1"/>
  <c r="Y5317" i="1"/>
  <c r="Z5317" i="1"/>
  <c r="Y5318" i="1"/>
  <c r="Z5318" i="1"/>
  <c r="Y5319" i="1"/>
  <c r="Z5319" i="1"/>
  <c r="Y5320" i="1"/>
  <c r="Z5320" i="1"/>
  <c r="Y5321" i="1"/>
  <c r="Z5321" i="1"/>
  <c r="Y5322" i="1"/>
  <c r="Z5322" i="1"/>
  <c r="Y5323" i="1"/>
  <c r="Z5323" i="1"/>
  <c r="Y5324" i="1"/>
  <c r="Z5324" i="1"/>
  <c r="Y5325" i="1"/>
  <c r="Z5325" i="1"/>
  <c r="Y5326" i="1"/>
  <c r="Z5326" i="1"/>
  <c r="Y5327" i="1"/>
  <c r="Z5327" i="1"/>
  <c r="Y5328" i="1"/>
  <c r="Z5328" i="1"/>
  <c r="Y5329" i="1"/>
  <c r="Z5329" i="1"/>
  <c r="Y5330" i="1"/>
  <c r="Z5330" i="1"/>
  <c r="Y5331" i="1"/>
  <c r="Z5331" i="1"/>
  <c r="Y5332" i="1"/>
  <c r="Z5332" i="1"/>
  <c r="Y5333" i="1"/>
  <c r="Z5333" i="1"/>
  <c r="Y5334" i="1"/>
  <c r="Z5334" i="1"/>
  <c r="Y5335" i="1"/>
  <c r="Z5335" i="1"/>
  <c r="Y5336" i="1"/>
  <c r="Z5336" i="1"/>
  <c r="Y5337" i="1"/>
  <c r="Z5337" i="1"/>
  <c r="Y5338" i="1"/>
  <c r="Z5338" i="1"/>
  <c r="Y5339" i="1"/>
  <c r="Z5339" i="1"/>
  <c r="Y5340" i="1"/>
  <c r="Z5340" i="1"/>
  <c r="Y5341" i="1"/>
  <c r="Z5341" i="1"/>
  <c r="Y5342" i="1"/>
  <c r="Z5342" i="1"/>
  <c r="Y5343" i="1"/>
  <c r="Z5343" i="1"/>
  <c r="Y5344" i="1"/>
  <c r="Z5344" i="1"/>
  <c r="Y5345" i="1"/>
  <c r="Z5345" i="1"/>
  <c r="Y5346" i="1"/>
  <c r="Z5346" i="1"/>
  <c r="Y5347" i="1"/>
  <c r="Z5347" i="1"/>
  <c r="Y5348" i="1"/>
  <c r="Z5348" i="1"/>
  <c r="Y5349" i="1"/>
  <c r="Z5349" i="1"/>
  <c r="Y5350" i="1"/>
  <c r="Z5350" i="1"/>
  <c r="Y5351" i="1"/>
  <c r="Z5351" i="1"/>
  <c r="Y5352" i="1"/>
  <c r="Z5352" i="1"/>
  <c r="Y5353" i="1"/>
  <c r="Z5353" i="1"/>
  <c r="Y5354" i="1"/>
  <c r="Z5354" i="1"/>
  <c r="Y5355" i="1"/>
  <c r="Z5355" i="1"/>
  <c r="Y5356" i="1"/>
  <c r="Z5356" i="1"/>
  <c r="Y5357" i="1"/>
  <c r="Z5357" i="1"/>
  <c r="Y5358" i="1"/>
  <c r="Z5358" i="1"/>
  <c r="Y5359" i="1"/>
  <c r="Z5359" i="1"/>
  <c r="Y5360" i="1"/>
  <c r="Z5360" i="1"/>
  <c r="Y5361" i="1"/>
  <c r="Z5361" i="1"/>
  <c r="Y5362" i="1"/>
  <c r="Z5362" i="1"/>
  <c r="Y5363" i="1"/>
  <c r="Z5363" i="1"/>
  <c r="Y5364" i="1"/>
  <c r="Z5364" i="1"/>
  <c r="Y5365" i="1"/>
  <c r="Z5365" i="1"/>
  <c r="Y5366" i="1"/>
  <c r="Z5366" i="1"/>
  <c r="Y5367" i="1"/>
  <c r="Z5367" i="1"/>
  <c r="Y5368" i="1"/>
  <c r="Z5368" i="1"/>
  <c r="Y5369" i="1"/>
  <c r="Z5369" i="1"/>
  <c r="Y5370" i="1"/>
  <c r="Z5370" i="1"/>
  <c r="Y5371" i="1"/>
  <c r="Z5371" i="1"/>
  <c r="Y5372" i="1"/>
  <c r="Z5372" i="1"/>
  <c r="Y5373" i="1"/>
  <c r="Z5373" i="1"/>
  <c r="Y5374" i="1"/>
  <c r="Z5374" i="1"/>
  <c r="Y5375" i="1"/>
  <c r="Z5375" i="1"/>
  <c r="Y5376" i="1"/>
  <c r="Z5376" i="1"/>
  <c r="Y5377" i="1"/>
  <c r="Z5377" i="1"/>
  <c r="Y5378" i="1"/>
  <c r="Z5378" i="1"/>
  <c r="Y5379" i="1"/>
  <c r="Z5379" i="1"/>
  <c r="Y5380" i="1"/>
  <c r="Z5380" i="1"/>
  <c r="Y5381" i="1"/>
  <c r="Z5381" i="1"/>
  <c r="Y5382" i="1"/>
  <c r="Z5382" i="1"/>
  <c r="Y5383" i="1"/>
  <c r="Z5383" i="1"/>
  <c r="Y5384" i="1"/>
  <c r="Z5384" i="1"/>
  <c r="Y5385" i="1"/>
  <c r="Z5385" i="1"/>
  <c r="Y5386" i="1"/>
  <c r="Z5386" i="1"/>
  <c r="Y5387" i="1"/>
  <c r="Z5387" i="1"/>
  <c r="Y5388" i="1"/>
  <c r="Z5388" i="1"/>
  <c r="Y5389" i="1"/>
  <c r="Z5389" i="1"/>
  <c r="Y5390" i="1"/>
  <c r="Z5390" i="1"/>
  <c r="Y5391" i="1"/>
  <c r="Z5391" i="1"/>
  <c r="Y5392" i="1"/>
  <c r="Z5392" i="1"/>
  <c r="Y5393" i="1"/>
  <c r="Z5393" i="1"/>
  <c r="Y5394" i="1"/>
  <c r="Z5394" i="1"/>
  <c r="Y5395" i="1"/>
  <c r="Z5395" i="1"/>
  <c r="Y5396" i="1"/>
  <c r="Z5396" i="1"/>
  <c r="Y5397" i="1"/>
  <c r="Z5397" i="1"/>
  <c r="Y5398" i="1"/>
  <c r="Z5398" i="1"/>
  <c r="Y5399" i="1"/>
  <c r="Z5399" i="1"/>
  <c r="Y5400" i="1"/>
  <c r="Z5400" i="1"/>
  <c r="Y5401" i="1"/>
  <c r="Z5401" i="1"/>
  <c r="Y5402" i="1"/>
  <c r="Z5402" i="1"/>
  <c r="Y5403" i="1"/>
  <c r="Z5403" i="1"/>
  <c r="Y5404" i="1"/>
  <c r="Z5404" i="1"/>
  <c r="Y5405" i="1"/>
  <c r="Z5405" i="1"/>
  <c r="Y5406" i="1"/>
  <c r="Z5406" i="1"/>
  <c r="Y5407" i="1"/>
  <c r="Z5407" i="1"/>
  <c r="Y5408" i="1"/>
  <c r="Z5408" i="1"/>
  <c r="Y5409" i="1"/>
  <c r="Z5409" i="1"/>
  <c r="Y5410" i="1"/>
  <c r="Z5410" i="1"/>
  <c r="Y5411" i="1"/>
  <c r="Z5411" i="1"/>
  <c r="Y5412" i="1"/>
  <c r="Z5412" i="1"/>
  <c r="Y5413" i="1"/>
  <c r="Z5413" i="1"/>
  <c r="Y5414" i="1"/>
  <c r="Z5414" i="1"/>
  <c r="Y5415" i="1"/>
  <c r="Z5415" i="1"/>
  <c r="Y5416" i="1"/>
  <c r="Z5416" i="1"/>
  <c r="Y5417" i="1"/>
  <c r="Z5417" i="1"/>
  <c r="Y5418" i="1"/>
  <c r="Z5418" i="1"/>
  <c r="Y5419" i="1"/>
  <c r="Z5419" i="1"/>
  <c r="Y5420" i="1"/>
  <c r="Z5420" i="1"/>
  <c r="Y5421" i="1"/>
  <c r="Z5421" i="1"/>
  <c r="Y5422" i="1"/>
  <c r="Z5422" i="1"/>
  <c r="Y5423" i="1"/>
  <c r="Z5423" i="1"/>
  <c r="Y5424" i="1"/>
  <c r="Z5424" i="1"/>
  <c r="Y5425" i="1"/>
  <c r="Z5425" i="1"/>
  <c r="Y5426" i="1"/>
  <c r="Z5426" i="1"/>
  <c r="Y5427" i="1"/>
  <c r="Z5427" i="1"/>
  <c r="Y5428" i="1"/>
  <c r="Z5428" i="1"/>
  <c r="Y5429" i="1"/>
  <c r="Z5429" i="1"/>
  <c r="Y5430" i="1"/>
  <c r="Z5430" i="1"/>
  <c r="Y5431" i="1"/>
  <c r="Z5431" i="1"/>
  <c r="Y5432" i="1"/>
  <c r="Z5432" i="1"/>
  <c r="Y5433" i="1"/>
  <c r="Z5433" i="1"/>
  <c r="Y5434" i="1"/>
  <c r="Z5434" i="1"/>
  <c r="Y5435" i="1"/>
  <c r="Z5435" i="1"/>
  <c r="Y5436" i="1"/>
  <c r="Z5436" i="1"/>
  <c r="Y5437" i="1"/>
  <c r="Z5437" i="1"/>
  <c r="Y5438" i="1"/>
  <c r="Z5438" i="1"/>
  <c r="Y5439" i="1"/>
  <c r="Z5439" i="1"/>
  <c r="Y5440" i="1"/>
  <c r="Z5440" i="1"/>
  <c r="Y5441" i="1"/>
  <c r="Z5441" i="1"/>
  <c r="Y5442" i="1"/>
  <c r="Z5442" i="1"/>
  <c r="Y5443" i="1"/>
  <c r="Z5443" i="1"/>
  <c r="Y5444" i="1"/>
  <c r="Z5444" i="1"/>
  <c r="Y5445" i="1"/>
  <c r="Z5445" i="1"/>
  <c r="Y5446" i="1"/>
  <c r="Z5446" i="1"/>
  <c r="Y5447" i="1"/>
  <c r="Z5447" i="1"/>
  <c r="Y5448" i="1"/>
  <c r="Z5448" i="1"/>
  <c r="Y5449" i="1"/>
  <c r="Z5449" i="1"/>
  <c r="Y5450" i="1"/>
  <c r="Z5450" i="1"/>
  <c r="Y5451" i="1"/>
  <c r="Z5451" i="1"/>
  <c r="Y5452" i="1"/>
  <c r="Z5452" i="1"/>
  <c r="Y5453" i="1"/>
  <c r="Z5453" i="1"/>
  <c r="Y5454" i="1"/>
  <c r="Z5454" i="1"/>
  <c r="Y5455" i="1"/>
  <c r="Z5455" i="1"/>
  <c r="Y5456" i="1"/>
  <c r="Z5456" i="1"/>
  <c r="Y5457" i="1"/>
  <c r="Z5457" i="1"/>
  <c r="Y5458" i="1"/>
  <c r="Z5458" i="1"/>
  <c r="Y5459" i="1"/>
  <c r="Z5459" i="1"/>
  <c r="Y5460" i="1"/>
  <c r="Z5460" i="1"/>
  <c r="Y5461" i="1"/>
  <c r="Z5461" i="1"/>
  <c r="Y5462" i="1"/>
  <c r="Z5462" i="1"/>
  <c r="Y5463" i="1"/>
  <c r="Z5463" i="1"/>
  <c r="Y5464" i="1"/>
  <c r="Z5464" i="1"/>
  <c r="Y5465" i="1"/>
  <c r="Z5465" i="1"/>
  <c r="Y5466" i="1"/>
  <c r="Z5466" i="1"/>
  <c r="Y5467" i="1"/>
  <c r="Z5467" i="1"/>
  <c r="Y5468" i="1"/>
  <c r="Z5468" i="1"/>
  <c r="Y5469" i="1"/>
  <c r="Z5469" i="1"/>
  <c r="Y5470" i="1"/>
  <c r="Z5470" i="1"/>
  <c r="Y5471" i="1"/>
  <c r="Z5471" i="1"/>
  <c r="Y5472" i="1"/>
  <c r="Z5472" i="1"/>
  <c r="Y5473" i="1"/>
  <c r="Z5473" i="1"/>
  <c r="Y5474" i="1"/>
  <c r="Z5474" i="1"/>
  <c r="Y5475" i="1"/>
  <c r="Z5475" i="1"/>
  <c r="Y5476" i="1"/>
  <c r="Z5476" i="1"/>
  <c r="Y5477" i="1"/>
  <c r="Z5477" i="1"/>
  <c r="Y5478" i="1"/>
  <c r="Z5478" i="1"/>
  <c r="Y5479" i="1"/>
  <c r="Z5479" i="1"/>
  <c r="Y5480" i="1"/>
  <c r="Z5480" i="1"/>
  <c r="Y5481" i="1"/>
  <c r="Z5481" i="1"/>
  <c r="Y5482" i="1"/>
  <c r="Z5482" i="1"/>
  <c r="Y5483" i="1"/>
  <c r="Z5483" i="1"/>
  <c r="Y5484" i="1"/>
  <c r="Z5484" i="1"/>
  <c r="Y5485" i="1"/>
  <c r="Z5485" i="1"/>
  <c r="Y5486" i="1"/>
  <c r="Z5486" i="1"/>
  <c r="Y5487" i="1"/>
  <c r="Z5487" i="1"/>
  <c r="Y5488" i="1"/>
  <c r="Z5488" i="1"/>
  <c r="Y5489" i="1"/>
  <c r="Z5489" i="1"/>
  <c r="Y5490" i="1"/>
  <c r="Z5490" i="1"/>
  <c r="Y5491" i="1"/>
  <c r="Z5491" i="1"/>
  <c r="Y5492" i="1"/>
  <c r="Z5492" i="1"/>
  <c r="Y5493" i="1"/>
  <c r="Z5493" i="1"/>
  <c r="Y5494" i="1"/>
  <c r="Z5494" i="1"/>
  <c r="Y5495" i="1"/>
  <c r="Z5495" i="1"/>
  <c r="Y5496" i="1"/>
  <c r="Z5496" i="1"/>
  <c r="Y5497" i="1"/>
  <c r="Z5497" i="1"/>
  <c r="Y5498" i="1"/>
  <c r="Z5498" i="1"/>
  <c r="Y5499" i="1"/>
  <c r="Z5499" i="1"/>
  <c r="Y5500" i="1"/>
  <c r="Z5500" i="1"/>
  <c r="Y5501" i="1"/>
  <c r="Z5501" i="1"/>
  <c r="Y5502" i="1"/>
  <c r="Z5502" i="1"/>
  <c r="Y5503" i="1"/>
  <c r="Z5503" i="1"/>
  <c r="Y5504" i="1"/>
  <c r="Z5504" i="1"/>
  <c r="Y5505" i="1"/>
  <c r="Z5505" i="1"/>
  <c r="Y5506" i="1"/>
  <c r="Z5506" i="1"/>
  <c r="Y5507" i="1"/>
  <c r="Z5507" i="1"/>
  <c r="Y5508" i="1"/>
  <c r="Z5508" i="1"/>
  <c r="Y5509" i="1"/>
  <c r="Z5509" i="1"/>
  <c r="Y5510" i="1"/>
  <c r="Z5510" i="1"/>
  <c r="Y5511" i="1"/>
  <c r="Z5511" i="1"/>
  <c r="Y5512" i="1"/>
  <c r="Z5512" i="1"/>
  <c r="Y5513" i="1"/>
  <c r="Z5513" i="1"/>
  <c r="Y5514" i="1"/>
  <c r="Z5514" i="1"/>
  <c r="Y5515" i="1"/>
  <c r="Z5515" i="1"/>
  <c r="Y5516" i="1"/>
  <c r="Z5516" i="1"/>
  <c r="Y5517" i="1"/>
  <c r="Z5517" i="1"/>
  <c r="Y5518" i="1"/>
  <c r="Z5518" i="1"/>
  <c r="Y5519" i="1"/>
  <c r="Z5519" i="1"/>
  <c r="Y5520" i="1"/>
  <c r="Z5520" i="1"/>
  <c r="Y5521" i="1"/>
  <c r="Z5521" i="1"/>
  <c r="Y5522" i="1"/>
  <c r="Z5522" i="1"/>
  <c r="Y5523" i="1"/>
  <c r="Z5523" i="1"/>
  <c r="Y5524" i="1"/>
  <c r="Z5524" i="1"/>
  <c r="Y5525" i="1"/>
  <c r="Z5525" i="1"/>
  <c r="Y5526" i="1"/>
  <c r="Z5526" i="1"/>
  <c r="Y5527" i="1"/>
  <c r="Z5527" i="1"/>
  <c r="Y5528" i="1"/>
  <c r="Z5528" i="1"/>
  <c r="Y5529" i="1"/>
  <c r="Z5529" i="1"/>
  <c r="Y5530" i="1"/>
  <c r="Z5530" i="1"/>
  <c r="Y5531" i="1"/>
  <c r="Z5531" i="1"/>
  <c r="Y5532" i="1"/>
  <c r="Z5532" i="1"/>
  <c r="Y5533" i="1"/>
  <c r="Z5533" i="1"/>
  <c r="Y5534" i="1"/>
  <c r="Z5534" i="1"/>
  <c r="Y5535" i="1"/>
  <c r="Z5535" i="1"/>
  <c r="Y5536" i="1"/>
  <c r="Z5536" i="1"/>
  <c r="Y5537" i="1"/>
  <c r="Z5537" i="1"/>
  <c r="Y5538" i="1"/>
  <c r="Z5538" i="1"/>
  <c r="Y5539" i="1"/>
  <c r="Z5539" i="1"/>
  <c r="Y5540" i="1"/>
  <c r="Z5540" i="1"/>
  <c r="Y5541" i="1"/>
  <c r="Z5541" i="1"/>
  <c r="Y5542" i="1"/>
  <c r="Z5542" i="1"/>
  <c r="Y5543" i="1"/>
  <c r="Z5543" i="1"/>
  <c r="Y5544" i="1"/>
  <c r="Z5544" i="1"/>
  <c r="Y5545" i="1"/>
  <c r="Z5545" i="1"/>
  <c r="Y5546" i="1"/>
  <c r="Z5546" i="1"/>
  <c r="Y5547" i="1"/>
  <c r="Z5547" i="1"/>
  <c r="Y5548" i="1"/>
  <c r="Z5548" i="1"/>
  <c r="Y5549" i="1"/>
  <c r="Z5549" i="1"/>
  <c r="Y5550" i="1"/>
  <c r="Z5550" i="1"/>
  <c r="Y5551" i="1"/>
  <c r="Z5551" i="1"/>
  <c r="Y5552" i="1"/>
  <c r="Z5552" i="1"/>
  <c r="Y5553" i="1"/>
  <c r="Z5553" i="1"/>
  <c r="Y5554" i="1"/>
  <c r="Z5554" i="1"/>
  <c r="Y5555" i="1"/>
  <c r="Z5555" i="1"/>
  <c r="Y5556" i="1"/>
  <c r="Z5556" i="1"/>
  <c r="Y5557" i="1"/>
  <c r="Z5557" i="1"/>
  <c r="Y5558" i="1"/>
  <c r="Z5558" i="1"/>
  <c r="Y5559" i="1"/>
  <c r="Z5559" i="1"/>
  <c r="Y5560" i="1"/>
  <c r="Z5560" i="1"/>
  <c r="Y5561" i="1"/>
  <c r="Z5561" i="1"/>
  <c r="Y5562" i="1"/>
  <c r="Z5562" i="1"/>
  <c r="Y5563" i="1"/>
  <c r="Z5563" i="1"/>
  <c r="Y5564" i="1"/>
  <c r="Z5564" i="1"/>
  <c r="Y5565" i="1"/>
  <c r="Z5565" i="1"/>
  <c r="Y5566" i="1"/>
  <c r="Z5566" i="1"/>
  <c r="Y5567" i="1"/>
  <c r="Z5567" i="1"/>
  <c r="Y5568" i="1"/>
  <c r="Z5568" i="1"/>
  <c r="Y5569" i="1"/>
  <c r="Z5569" i="1"/>
  <c r="Y5570" i="1"/>
  <c r="Z5570" i="1"/>
  <c r="Y5571" i="1"/>
  <c r="Z5571" i="1"/>
  <c r="Y5572" i="1"/>
  <c r="Z5572" i="1"/>
  <c r="Y5573" i="1"/>
  <c r="Z5573" i="1"/>
  <c r="Y5574" i="1"/>
  <c r="Z5574" i="1"/>
  <c r="Y5575" i="1"/>
  <c r="Z5575" i="1"/>
  <c r="Y5576" i="1"/>
  <c r="Z5576" i="1"/>
  <c r="Y5577" i="1"/>
  <c r="Z5577" i="1"/>
  <c r="Y5578" i="1"/>
  <c r="Z5578" i="1"/>
  <c r="Y5579" i="1"/>
  <c r="Z5579" i="1"/>
  <c r="Y5580" i="1"/>
  <c r="Z5580" i="1"/>
  <c r="Y5581" i="1"/>
  <c r="Z5581" i="1"/>
  <c r="Y5582" i="1"/>
  <c r="Z5582" i="1"/>
  <c r="Y5583" i="1"/>
  <c r="Z5583" i="1"/>
  <c r="Y5584" i="1"/>
  <c r="Z5584" i="1"/>
  <c r="Y5585" i="1"/>
  <c r="Z5585" i="1"/>
  <c r="Y5586" i="1"/>
  <c r="Z5586" i="1"/>
  <c r="Y5587" i="1"/>
  <c r="Z5587" i="1"/>
  <c r="Y5588" i="1"/>
  <c r="Z5588" i="1"/>
  <c r="Y5589" i="1"/>
  <c r="Z5589" i="1"/>
  <c r="Y5590" i="1"/>
  <c r="Z5590" i="1"/>
  <c r="Y5591" i="1"/>
  <c r="Z5591" i="1"/>
  <c r="Y5592" i="1"/>
  <c r="Z5592" i="1"/>
  <c r="Y5593" i="1"/>
  <c r="Z5593" i="1"/>
  <c r="Y5594" i="1"/>
  <c r="Z5594" i="1"/>
  <c r="Y5595" i="1"/>
  <c r="Z5595" i="1"/>
  <c r="Y5596" i="1"/>
  <c r="Z5596" i="1"/>
  <c r="Y5597" i="1"/>
  <c r="Z5597" i="1"/>
  <c r="Y5598" i="1"/>
  <c r="Z5598" i="1"/>
  <c r="Y5599" i="1"/>
  <c r="Z5599" i="1"/>
  <c r="Y5600" i="1"/>
  <c r="Z5600" i="1"/>
  <c r="Y5601" i="1"/>
  <c r="Z5601" i="1"/>
  <c r="Y5602" i="1"/>
  <c r="Z5602" i="1"/>
  <c r="Y5603" i="1"/>
  <c r="Z5603" i="1"/>
  <c r="Y5604" i="1"/>
  <c r="Z5604" i="1"/>
  <c r="Y5605" i="1"/>
  <c r="Z5605" i="1"/>
  <c r="Y5606" i="1"/>
  <c r="Z5606" i="1"/>
  <c r="Y5607" i="1"/>
  <c r="Z5607" i="1"/>
  <c r="Y5608" i="1"/>
  <c r="Z5608" i="1"/>
  <c r="Y5609" i="1"/>
  <c r="Z5609" i="1"/>
  <c r="Y5610" i="1"/>
  <c r="Z5610" i="1"/>
  <c r="Y5611" i="1"/>
  <c r="Z5611" i="1"/>
  <c r="Y5612" i="1"/>
  <c r="Z5612" i="1"/>
  <c r="Y5613" i="1"/>
  <c r="Z5613" i="1"/>
  <c r="Y5614" i="1"/>
  <c r="Z5614" i="1"/>
  <c r="Y5615" i="1"/>
  <c r="Z5615" i="1"/>
  <c r="Y5616" i="1"/>
  <c r="Z5616" i="1"/>
  <c r="Y5617" i="1"/>
  <c r="Z5617" i="1"/>
  <c r="Y5618" i="1"/>
  <c r="Z5618" i="1"/>
  <c r="Y5619" i="1"/>
  <c r="Z5619" i="1"/>
  <c r="Y5620" i="1"/>
  <c r="Z5620" i="1"/>
  <c r="Y5621" i="1"/>
  <c r="Z5621" i="1"/>
  <c r="Y5622" i="1"/>
  <c r="Z5622" i="1"/>
  <c r="Y5623" i="1"/>
  <c r="Z5623" i="1"/>
  <c r="Y5624" i="1"/>
  <c r="Z5624" i="1"/>
  <c r="Y5625" i="1"/>
  <c r="Z5625" i="1"/>
  <c r="Y5626" i="1"/>
  <c r="Z5626" i="1"/>
  <c r="Y5627" i="1"/>
  <c r="Z5627" i="1"/>
  <c r="Y5628" i="1"/>
  <c r="Z5628" i="1"/>
  <c r="Y5629" i="1"/>
  <c r="Z5629" i="1"/>
  <c r="Y5630" i="1"/>
  <c r="Z5630" i="1"/>
  <c r="Y5631" i="1"/>
  <c r="Z5631" i="1"/>
  <c r="Y5632" i="1"/>
  <c r="Z5632" i="1"/>
  <c r="Y5633" i="1"/>
  <c r="Z5633" i="1"/>
  <c r="Y5634" i="1"/>
  <c r="Z5634" i="1"/>
  <c r="Y5635" i="1"/>
  <c r="Z5635" i="1"/>
  <c r="Y5636" i="1"/>
  <c r="Z5636" i="1"/>
  <c r="Y5637" i="1"/>
  <c r="Z5637" i="1"/>
  <c r="Y5638" i="1"/>
  <c r="Z5638" i="1"/>
  <c r="Y5639" i="1"/>
  <c r="Z5639" i="1"/>
  <c r="Y5640" i="1"/>
  <c r="Z5640" i="1"/>
  <c r="Y5641" i="1"/>
  <c r="Z5641" i="1"/>
  <c r="Y5642" i="1"/>
  <c r="Z5642" i="1"/>
  <c r="Y5643" i="1"/>
  <c r="Z5643" i="1"/>
  <c r="Y5644" i="1"/>
  <c r="Z5644" i="1"/>
  <c r="Y5645" i="1"/>
  <c r="Z5645" i="1"/>
  <c r="Y5646" i="1"/>
  <c r="Z5646" i="1"/>
  <c r="Y5647" i="1"/>
  <c r="Z5647" i="1"/>
  <c r="Y5648" i="1"/>
  <c r="Z5648" i="1"/>
  <c r="Y5649" i="1"/>
  <c r="Z5649" i="1"/>
  <c r="Y5650" i="1"/>
  <c r="Z5650" i="1"/>
  <c r="Y5651" i="1"/>
  <c r="Z5651" i="1"/>
  <c r="Y5652" i="1"/>
  <c r="Z5652" i="1"/>
  <c r="Y5653" i="1"/>
  <c r="Z5653" i="1"/>
  <c r="Y5654" i="1"/>
  <c r="Z5654" i="1"/>
  <c r="Y5655" i="1"/>
  <c r="Z5655" i="1"/>
  <c r="Y5656" i="1"/>
  <c r="Z5656" i="1"/>
  <c r="Y5657" i="1"/>
  <c r="Z5657" i="1"/>
  <c r="Y5658" i="1"/>
  <c r="Z5658" i="1"/>
  <c r="Y5659" i="1"/>
  <c r="Z5659" i="1"/>
  <c r="Y5660" i="1"/>
  <c r="Z5660" i="1"/>
  <c r="Y5661" i="1"/>
  <c r="Z5661" i="1"/>
  <c r="Y5662" i="1"/>
  <c r="Z5662" i="1"/>
  <c r="Y5663" i="1"/>
  <c r="Z5663" i="1"/>
  <c r="Y5664" i="1"/>
  <c r="Z5664" i="1"/>
  <c r="Y5665" i="1"/>
  <c r="Z5665" i="1"/>
  <c r="Y5666" i="1"/>
  <c r="Z5666" i="1"/>
  <c r="Y5667" i="1"/>
  <c r="Z5667" i="1"/>
  <c r="Y5668" i="1"/>
  <c r="Z5668" i="1"/>
  <c r="Y5669" i="1"/>
  <c r="Z5669" i="1"/>
  <c r="Y5670" i="1"/>
  <c r="Z5670" i="1"/>
  <c r="Y5671" i="1"/>
  <c r="Z5671" i="1"/>
  <c r="Y5672" i="1"/>
  <c r="Z5672" i="1"/>
  <c r="Y5673" i="1"/>
  <c r="Z5673" i="1"/>
  <c r="Y5674" i="1"/>
  <c r="Z5674" i="1"/>
  <c r="Y5675" i="1"/>
  <c r="Z5675" i="1"/>
  <c r="Y5676" i="1"/>
  <c r="Z5676" i="1"/>
  <c r="Y5677" i="1"/>
  <c r="Z5677" i="1"/>
  <c r="Y5678" i="1"/>
  <c r="Z5678" i="1"/>
  <c r="Y5679" i="1"/>
  <c r="Z5679" i="1"/>
  <c r="Y5680" i="1"/>
  <c r="Z5680" i="1"/>
  <c r="Y5681" i="1"/>
  <c r="Z5681" i="1"/>
  <c r="Y5682" i="1"/>
  <c r="Z5682" i="1"/>
  <c r="Y5683" i="1"/>
  <c r="Z5683" i="1"/>
  <c r="Y5684" i="1"/>
  <c r="Z5684" i="1"/>
  <c r="Y5685" i="1"/>
  <c r="Z5685" i="1"/>
  <c r="Y5686" i="1"/>
  <c r="Z5686" i="1"/>
  <c r="Y5687" i="1"/>
  <c r="Z5687" i="1"/>
  <c r="Y5688" i="1"/>
  <c r="Z5688" i="1"/>
  <c r="Y5689" i="1"/>
  <c r="Z5689" i="1"/>
  <c r="Y5690" i="1"/>
  <c r="Z5690" i="1"/>
  <c r="Y5691" i="1"/>
  <c r="Z5691" i="1"/>
  <c r="Y5692" i="1"/>
  <c r="Z5692" i="1"/>
  <c r="Y5693" i="1"/>
  <c r="Z5693" i="1"/>
  <c r="Y5694" i="1"/>
  <c r="Z5694" i="1"/>
  <c r="Y5695" i="1"/>
  <c r="Z5695" i="1"/>
  <c r="Y5696" i="1"/>
  <c r="Z5696" i="1"/>
  <c r="Y5697" i="1"/>
  <c r="Z5697" i="1"/>
  <c r="Y5698" i="1"/>
  <c r="Z5698" i="1"/>
  <c r="Y5699" i="1"/>
  <c r="Z5699" i="1"/>
  <c r="Y5700" i="1"/>
  <c r="Z5700" i="1"/>
  <c r="Y5701" i="1"/>
  <c r="Z5701" i="1"/>
  <c r="Y5702" i="1"/>
  <c r="Z5702" i="1"/>
  <c r="Y5703" i="1"/>
  <c r="Z5703" i="1"/>
  <c r="Y5704" i="1"/>
  <c r="Z5704" i="1"/>
  <c r="Y5705" i="1"/>
  <c r="Z5705" i="1"/>
  <c r="Y5706" i="1"/>
  <c r="Z5706" i="1"/>
  <c r="Y5707" i="1"/>
  <c r="Z5707" i="1"/>
  <c r="Y5708" i="1"/>
  <c r="Z5708" i="1"/>
  <c r="Y5709" i="1"/>
  <c r="Z5709" i="1"/>
  <c r="Y5710" i="1"/>
  <c r="Z5710" i="1"/>
  <c r="Y5711" i="1"/>
  <c r="Z5711" i="1"/>
  <c r="Y5712" i="1"/>
  <c r="Z5712" i="1"/>
  <c r="Y5713" i="1"/>
  <c r="Z5713" i="1"/>
  <c r="Y5714" i="1"/>
  <c r="Z5714" i="1"/>
  <c r="Y5715" i="1"/>
  <c r="Z5715" i="1"/>
  <c r="Y5716" i="1"/>
  <c r="Z5716" i="1"/>
  <c r="Y5717" i="1"/>
  <c r="Z5717" i="1"/>
  <c r="Y5718" i="1"/>
  <c r="Z5718" i="1"/>
  <c r="Y5719" i="1"/>
  <c r="Z5719" i="1"/>
  <c r="Y5720" i="1"/>
  <c r="Z5720" i="1"/>
  <c r="Y5721" i="1"/>
  <c r="Z5721" i="1"/>
  <c r="Y5722" i="1"/>
  <c r="Z5722" i="1"/>
  <c r="Y5723" i="1"/>
  <c r="Z5723" i="1"/>
  <c r="Y5724" i="1"/>
  <c r="Z5724" i="1"/>
  <c r="Y5725" i="1"/>
  <c r="Z5725" i="1"/>
  <c r="Y5726" i="1"/>
  <c r="Z5726" i="1"/>
  <c r="Y5727" i="1"/>
  <c r="Z5727" i="1"/>
  <c r="Y5728" i="1"/>
  <c r="Z5728" i="1"/>
  <c r="Y5729" i="1"/>
  <c r="Z5729" i="1"/>
  <c r="Y5730" i="1"/>
  <c r="Z5730" i="1"/>
  <c r="Y5731" i="1"/>
  <c r="Z5731" i="1"/>
  <c r="Y5732" i="1"/>
  <c r="Z5732" i="1"/>
  <c r="Y5733" i="1"/>
  <c r="Z5733" i="1"/>
  <c r="Y5734" i="1"/>
  <c r="Z5734" i="1"/>
  <c r="Y5735" i="1"/>
  <c r="Z5735" i="1"/>
  <c r="Y5736" i="1"/>
  <c r="Z5736" i="1"/>
  <c r="Y5737" i="1"/>
  <c r="Z5737" i="1"/>
  <c r="Y5738" i="1"/>
  <c r="Z5738" i="1"/>
  <c r="Y5739" i="1"/>
  <c r="Z5739" i="1"/>
  <c r="Y5740" i="1"/>
  <c r="Z5740" i="1"/>
  <c r="Y5741" i="1"/>
  <c r="Z5741" i="1"/>
  <c r="Y5742" i="1"/>
  <c r="Z5742" i="1"/>
  <c r="Y5743" i="1"/>
  <c r="Z5743" i="1"/>
  <c r="Y5744" i="1"/>
  <c r="Z5744" i="1"/>
  <c r="Y5745" i="1"/>
  <c r="Z5745" i="1"/>
  <c r="Y5746" i="1"/>
  <c r="Z5746" i="1"/>
  <c r="Y5747" i="1"/>
  <c r="Z5747" i="1"/>
  <c r="Y5748" i="1"/>
  <c r="Z5748" i="1"/>
  <c r="Y5749" i="1"/>
  <c r="Z5749" i="1"/>
  <c r="Y5750" i="1"/>
  <c r="Z5750" i="1"/>
  <c r="Y5751" i="1"/>
  <c r="Z5751" i="1"/>
  <c r="Y5752" i="1"/>
  <c r="Z5752" i="1"/>
  <c r="Y5753" i="1"/>
  <c r="Z5753" i="1"/>
  <c r="Y5754" i="1"/>
  <c r="Z5754" i="1"/>
  <c r="Y5755" i="1"/>
  <c r="Z5755" i="1"/>
  <c r="Y5756" i="1"/>
  <c r="Z5756" i="1"/>
  <c r="Y5757" i="1"/>
  <c r="Z5757" i="1"/>
  <c r="Y5758" i="1"/>
  <c r="Z5758" i="1"/>
  <c r="Y5759" i="1"/>
  <c r="Z5759" i="1"/>
  <c r="Y5760" i="1"/>
  <c r="Z5760" i="1"/>
  <c r="Y5761" i="1"/>
  <c r="Z5761" i="1"/>
  <c r="Y5762" i="1"/>
  <c r="Z5762" i="1"/>
  <c r="Y5763" i="1"/>
  <c r="Z5763" i="1"/>
  <c r="Y5764" i="1"/>
  <c r="Z5764" i="1"/>
  <c r="Y5765" i="1"/>
  <c r="Z5765" i="1"/>
  <c r="Y5766" i="1"/>
  <c r="Z5766" i="1"/>
  <c r="Y5767" i="1"/>
  <c r="Z5767" i="1"/>
  <c r="Y5768" i="1"/>
  <c r="Z5768" i="1"/>
  <c r="Y5769" i="1"/>
  <c r="Z5769" i="1"/>
  <c r="Y5770" i="1"/>
  <c r="Z5770" i="1"/>
  <c r="Y5771" i="1"/>
  <c r="Z5771" i="1"/>
  <c r="Y5772" i="1"/>
  <c r="Z5772" i="1"/>
  <c r="Y5773" i="1"/>
  <c r="Z5773" i="1"/>
  <c r="Y5774" i="1"/>
  <c r="Z5774" i="1"/>
  <c r="Y5775" i="1"/>
  <c r="Z5775" i="1"/>
  <c r="Y5776" i="1"/>
  <c r="Z5776" i="1"/>
  <c r="Y5777" i="1"/>
  <c r="Z5777" i="1"/>
  <c r="Y5778" i="1"/>
  <c r="Z5778" i="1"/>
  <c r="Y5779" i="1"/>
  <c r="Z5779" i="1"/>
  <c r="Y5780" i="1"/>
  <c r="Z5780" i="1"/>
  <c r="Y5781" i="1"/>
  <c r="Z5781" i="1"/>
  <c r="Y5782" i="1"/>
  <c r="Z5782" i="1"/>
  <c r="Y5783" i="1"/>
  <c r="Z5783" i="1"/>
  <c r="Y5784" i="1"/>
  <c r="Z5784" i="1"/>
  <c r="Y5785" i="1"/>
  <c r="Z5785" i="1"/>
  <c r="Y5786" i="1"/>
  <c r="Z5786" i="1"/>
  <c r="Y5787" i="1"/>
  <c r="Z5787" i="1"/>
  <c r="Y5788" i="1"/>
  <c r="Z5788" i="1"/>
  <c r="Y5789" i="1"/>
  <c r="Z5789" i="1"/>
  <c r="Y5790" i="1"/>
  <c r="Z5790" i="1"/>
  <c r="Y5791" i="1"/>
  <c r="Z5791" i="1"/>
  <c r="Y5792" i="1"/>
  <c r="Z5792" i="1"/>
  <c r="Y5793" i="1"/>
  <c r="Z5793" i="1"/>
  <c r="Y5794" i="1"/>
  <c r="Z5794" i="1"/>
  <c r="Y5795" i="1"/>
  <c r="Z5795" i="1"/>
  <c r="Y5796" i="1"/>
  <c r="Z5796" i="1"/>
  <c r="Y5797" i="1"/>
  <c r="Z5797" i="1"/>
  <c r="Y5798" i="1"/>
  <c r="Z5798" i="1"/>
  <c r="Y5799" i="1"/>
  <c r="Z5799" i="1"/>
  <c r="Y5800" i="1"/>
  <c r="Z5800" i="1"/>
  <c r="Y5801" i="1"/>
  <c r="Z5801" i="1"/>
  <c r="Y5802" i="1"/>
  <c r="Z5802" i="1"/>
  <c r="Y5803" i="1"/>
  <c r="Z5803" i="1"/>
  <c r="Y5804" i="1"/>
  <c r="Z5804" i="1"/>
  <c r="Y5805" i="1"/>
  <c r="Z5805" i="1"/>
  <c r="Y5806" i="1"/>
  <c r="Z5806" i="1"/>
  <c r="Y5807" i="1"/>
  <c r="Z5807" i="1"/>
  <c r="Y5808" i="1"/>
  <c r="Z5808" i="1"/>
  <c r="Y5809" i="1"/>
  <c r="Z5809" i="1"/>
  <c r="Y5810" i="1"/>
  <c r="Z5810" i="1"/>
  <c r="Y5811" i="1"/>
  <c r="Z5811" i="1"/>
  <c r="Y5812" i="1"/>
  <c r="Z5812" i="1"/>
  <c r="Y5813" i="1"/>
  <c r="Z5813" i="1"/>
  <c r="Y5814" i="1"/>
  <c r="Z5814" i="1"/>
  <c r="Y5815" i="1"/>
  <c r="Z5815" i="1"/>
  <c r="Y5816" i="1"/>
  <c r="Z5816" i="1"/>
  <c r="Y5817" i="1"/>
  <c r="Z5817" i="1"/>
  <c r="Y5818" i="1"/>
  <c r="Z5818" i="1"/>
  <c r="Y5819" i="1"/>
  <c r="Z5819" i="1"/>
  <c r="Y5820" i="1"/>
  <c r="Z5820" i="1"/>
  <c r="Y5821" i="1"/>
  <c r="Z5821" i="1"/>
  <c r="Y5822" i="1"/>
  <c r="Z5822" i="1"/>
  <c r="Y5823" i="1"/>
  <c r="Z5823" i="1"/>
  <c r="Y5824" i="1"/>
  <c r="Z5824" i="1"/>
  <c r="Y5825" i="1"/>
  <c r="Z5825" i="1"/>
  <c r="Y5826" i="1"/>
  <c r="Z5826" i="1"/>
  <c r="Y5827" i="1"/>
  <c r="Z5827" i="1"/>
  <c r="Y5828" i="1"/>
  <c r="Z5828" i="1"/>
  <c r="Y5829" i="1"/>
  <c r="Z5829" i="1"/>
  <c r="Y5830" i="1"/>
  <c r="Z5830" i="1"/>
  <c r="Y5831" i="1"/>
  <c r="Z5831" i="1"/>
  <c r="Y5832" i="1"/>
  <c r="Z5832" i="1"/>
  <c r="Y5833" i="1"/>
  <c r="Z5833" i="1"/>
  <c r="Y5834" i="1"/>
  <c r="Z5834" i="1"/>
  <c r="Y5835" i="1"/>
  <c r="Z5835" i="1"/>
  <c r="Y5836" i="1"/>
  <c r="Z5836" i="1"/>
  <c r="Y5837" i="1"/>
  <c r="Z5837" i="1"/>
  <c r="Y5838" i="1"/>
  <c r="Z5838" i="1"/>
  <c r="Y5839" i="1"/>
  <c r="Z5839" i="1"/>
  <c r="Y5840" i="1"/>
  <c r="Z5840" i="1"/>
  <c r="Y5841" i="1"/>
  <c r="Z5841" i="1"/>
  <c r="Y5842" i="1"/>
  <c r="Z5842" i="1"/>
  <c r="Y5843" i="1"/>
  <c r="Z5843" i="1"/>
  <c r="Y5844" i="1"/>
  <c r="Z5844" i="1"/>
  <c r="Y5845" i="1"/>
  <c r="Z5845" i="1"/>
  <c r="Y5846" i="1"/>
  <c r="Z5846" i="1"/>
  <c r="Y5847" i="1"/>
  <c r="Z5847" i="1"/>
  <c r="Y5848" i="1"/>
  <c r="Z5848" i="1"/>
  <c r="Y5849" i="1"/>
  <c r="Z5849" i="1"/>
  <c r="Y5850" i="1"/>
  <c r="Z5850" i="1"/>
  <c r="Y5851" i="1"/>
  <c r="Z5851" i="1"/>
  <c r="Y5852" i="1"/>
  <c r="Z5852" i="1"/>
  <c r="Y5853" i="1"/>
  <c r="Z5853" i="1"/>
  <c r="Y5854" i="1"/>
  <c r="Z5854" i="1"/>
  <c r="Y5855" i="1"/>
  <c r="Z5855" i="1"/>
  <c r="Y5856" i="1"/>
  <c r="Z5856" i="1"/>
  <c r="Y5857" i="1"/>
  <c r="Z5857" i="1"/>
  <c r="Y5858" i="1"/>
  <c r="Z5858" i="1"/>
  <c r="Y5859" i="1"/>
  <c r="Z5859" i="1"/>
  <c r="Y5860" i="1"/>
  <c r="Z5860" i="1"/>
  <c r="Y5861" i="1"/>
  <c r="Z5861" i="1"/>
  <c r="Y5862" i="1"/>
  <c r="Z5862" i="1"/>
  <c r="Y5863" i="1"/>
  <c r="Z5863" i="1"/>
  <c r="Y5864" i="1"/>
  <c r="Z5864" i="1"/>
  <c r="Y5865" i="1"/>
  <c r="Z5865" i="1"/>
  <c r="Y5866" i="1"/>
  <c r="Z5866" i="1"/>
  <c r="Y5867" i="1"/>
  <c r="Z5867" i="1"/>
  <c r="Y5868" i="1"/>
  <c r="Z5868" i="1"/>
  <c r="Y5869" i="1"/>
  <c r="Z5869" i="1"/>
  <c r="Y5870" i="1"/>
  <c r="Z5870" i="1"/>
  <c r="Y5871" i="1"/>
  <c r="Z5871" i="1"/>
  <c r="Y5872" i="1"/>
  <c r="Z5872" i="1"/>
  <c r="Y5873" i="1"/>
  <c r="Z5873" i="1"/>
  <c r="Y5874" i="1"/>
  <c r="Z5874" i="1"/>
  <c r="Y5875" i="1"/>
  <c r="Z5875" i="1"/>
  <c r="Y5876" i="1"/>
  <c r="Z5876" i="1"/>
  <c r="Y5877" i="1"/>
  <c r="Z5877" i="1"/>
  <c r="Y5878" i="1"/>
  <c r="Z5878" i="1"/>
  <c r="Y5879" i="1"/>
  <c r="Z5879" i="1"/>
  <c r="Y5880" i="1"/>
  <c r="Z5880" i="1"/>
  <c r="Y5881" i="1"/>
  <c r="Z5881" i="1"/>
  <c r="Y5882" i="1"/>
  <c r="Z5882" i="1"/>
  <c r="Y5883" i="1"/>
  <c r="Z5883" i="1"/>
  <c r="Y5884" i="1"/>
  <c r="Z5884" i="1"/>
  <c r="Y5885" i="1"/>
  <c r="Z5885" i="1"/>
  <c r="Y5886" i="1"/>
  <c r="Z5886" i="1"/>
  <c r="Y5887" i="1"/>
  <c r="Z5887" i="1"/>
  <c r="Y5888" i="1"/>
  <c r="Z5888" i="1"/>
  <c r="Y5889" i="1"/>
  <c r="Z5889" i="1"/>
  <c r="Y5890" i="1"/>
  <c r="Z5890" i="1"/>
  <c r="Y5891" i="1"/>
  <c r="Z5891" i="1"/>
  <c r="Y5892" i="1"/>
  <c r="Z5892" i="1"/>
  <c r="Y5893" i="1"/>
  <c r="Z5893" i="1"/>
  <c r="Y5894" i="1"/>
  <c r="Z5894" i="1"/>
  <c r="Y5895" i="1"/>
  <c r="Z5895" i="1"/>
  <c r="Y5896" i="1"/>
  <c r="Z5896" i="1"/>
  <c r="Y5897" i="1"/>
  <c r="Z5897" i="1"/>
  <c r="Y5898" i="1"/>
  <c r="Z5898" i="1"/>
  <c r="Y5899" i="1"/>
  <c r="Z5899" i="1"/>
  <c r="Y5900" i="1"/>
  <c r="Z5900" i="1"/>
  <c r="Y5901" i="1"/>
  <c r="Z5901" i="1"/>
  <c r="Y5902" i="1"/>
  <c r="Z5902" i="1"/>
  <c r="Y5903" i="1"/>
  <c r="Z5903" i="1"/>
  <c r="Y5904" i="1"/>
  <c r="Z5904" i="1"/>
  <c r="Y5905" i="1"/>
  <c r="Z5905" i="1"/>
  <c r="Y5906" i="1"/>
  <c r="Z5906" i="1"/>
  <c r="Y5907" i="1"/>
  <c r="Z5907" i="1"/>
  <c r="Y5908" i="1"/>
  <c r="Z5908" i="1"/>
  <c r="Y5909" i="1"/>
  <c r="Z5909" i="1"/>
  <c r="Y5910" i="1"/>
  <c r="Z5910" i="1"/>
  <c r="Y5911" i="1"/>
  <c r="Z5911" i="1"/>
  <c r="Y5912" i="1"/>
  <c r="Z5912" i="1"/>
  <c r="Y5913" i="1"/>
  <c r="Z5913" i="1"/>
  <c r="Y5914" i="1"/>
  <c r="Z5914" i="1"/>
  <c r="Y5915" i="1"/>
  <c r="Z5915" i="1"/>
  <c r="Y5916" i="1"/>
  <c r="Z5916" i="1"/>
  <c r="Y5917" i="1"/>
  <c r="Z5917" i="1"/>
  <c r="Y5918" i="1"/>
  <c r="Z5918" i="1"/>
  <c r="Y5919" i="1"/>
  <c r="Z5919" i="1"/>
  <c r="Y5920" i="1"/>
  <c r="Z5920" i="1"/>
  <c r="Y5921" i="1"/>
  <c r="Z5921" i="1"/>
  <c r="Y5922" i="1"/>
  <c r="Z5922" i="1"/>
  <c r="Y5923" i="1"/>
  <c r="Z5923" i="1"/>
  <c r="Y5924" i="1"/>
  <c r="Z5924" i="1"/>
  <c r="Y5925" i="1"/>
  <c r="Z5925" i="1"/>
  <c r="Y5926" i="1"/>
  <c r="Z5926" i="1"/>
  <c r="Y5927" i="1"/>
  <c r="Z5927" i="1"/>
  <c r="Y5928" i="1"/>
  <c r="Z5928" i="1"/>
  <c r="Y5929" i="1"/>
  <c r="Z5929" i="1"/>
  <c r="Y5930" i="1"/>
  <c r="Z5930" i="1"/>
  <c r="Y5931" i="1"/>
  <c r="Z5931" i="1"/>
  <c r="Y5932" i="1"/>
  <c r="Z5932" i="1"/>
  <c r="Y5933" i="1"/>
  <c r="Z5933" i="1"/>
  <c r="Y5934" i="1"/>
  <c r="Z5934" i="1"/>
  <c r="Y5935" i="1"/>
  <c r="Z5935" i="1"/>
  <c r="Y5936" i="1"/>
  <c r="Z5936" i="1"/>
  <c r="Y5937" i="1"/>
  <c r="Z5937" i="1"/>
  <c r="Y5938" i="1"/>
  <c r="Z5938" i="1"/>
  <c r="Y5939" i="1"/>
  <c r="Z5939" i="1"/>
  <c r="Y5940" i="1"/>
  <c r="Z5940" i="1"/>
  <c r="Y5941" i="1"/>
  <c r="Z5941" i="1"/>
  <c r="Y5942" i="1"/>
  <c r="Z5942" i="1"/>
  <c r="Y5943" i="1"/>
  <c r="Z5943" i="1"/>
  <c r="Y5944" i="1"/>
  <c r="Z5944" i="1"/>
  <c r="Y5945" i="1"/>
  <c r="Z5945" i="1"/>
  <c r="Y5946" i="1"/>
  <c r="Z5946" i="1"/>
  <c r="Y5947" i="1"/>
  <c r="Z5947" i="1"/>
  <c r="Y5948" i="1"/>
  <c r="Z5948" i="1"/>
  <c r="Y5949" i="1"/>
  <c r="Z5949" i="1"/>
  <c r="Y5950" i="1"/>
  <c r="Z5950" i="1"/>
  <c r="Y5951" i="1"/>
  <c r="Z5951" i="1"/>
  <c r="Y5952" i="1"/>
  <c r="Z5952" i="1"/>
  <c r="Y5953" i="1"/>
  <c r="Z5953" i="1"/>
  <c r="Y5954" i="1"/>
  <c r="Z5954" i="1"/>
  <c r="Y5955" i="1"/>
  <c r="Z5955" i="1"/>
  <c r="Y5956" i="1"/>
  <c r="Z5956" i="1"/>
  <c r="Y5957" i="1"/>
  <c r="Z5957" i="1"/>
  <c r="Y5958" i="1"/>
  <c r="Z5958" i="1"/>
  <c r="Y5959" i="1"/>
  <c r="Z5959" i="1"/>
  <c r="Y5960" i="1"/>
  <c r="Z5960" i="1"/>
  <c r="Y5961" i="1"/>
  <c r="Z5961" i="1"/>
  <c r="Y5962" i="1"/>
  <c r="Z5962" i="1"/>
  <c r="Y5963" i="1"/>
  <c r="Z5963" i="1"/>
  <c r="Y5964" i="1"/>
  <c r="Z5964" i="1"/>
  <c r="Y5965" i="1"/>
  <c r="Z5965" i="1"/>
  <c r="Y5966" i="1"/>
  <c r="Z5966" i="1"/>
  <c r="Y5967" i="1"/>
  <c r="Z5967" i="1"/>
  <c r="Y5968" i="1"/>
  <c r="Z5968" i="1"/>
  <c r="Y5969" i="1"/>
  <c r="Z5969" i="1"/>
  <c r="Y5970" i="1"/>
  <c r="Z5970" i="1"/>
  <c r="Y5971" i="1"/>
  <c r="Z5971" i="1"/>
  <c r="Y5972" i="1"/>
  <c r="Z5972" i="1"/>
  <c r="Y5973" i="1"/>
  <c r="Z5973" i="1"/>
  <c r="Y5974" i="1"/>
  <c r="Z5974" i="1"/>
  <c r="Y5975" i="1"/>
  <c r="Z5975" i="1"/>
  <c r="Y5976" i="1"/>
  <c r="Z5976" i="1"/>
  <c r="Y5977" i="1"/>
  <c r="Z5977" i="1"/>
  <c r="Y5978" i="1"/>
  <c r="Z5978" i="1"/>
  <c r="Y5979" i="1"/>
  <c r="Z5979" i="1"/>
  <c r="Y5980" i="1"/>
  <c r="Z5980" i="1"/>
  <c r="Y5981" i="1"/>
  <c r="Z5981" i="1"/>
  <c r="Y5982" i="1"/>
  <c r="Z5982" i="1"/>
  <c r="Y5983" i="1"/>
  <c r="Z5983" i="1"/>
  <c r="Y5984" i="1"/>
  <c r="Z5984" i="1"/>
  <c r="Y5985" i="1"/>
  <c r="Z5985" i="1"/>
  <c r="Y5986" i="1"/>
  <c r="Z5986" i="1"/>
  <c r="Y5987" i="1"/>
  <c r="Z5987" i="1"/>
  <c r="Y5988" i="1"/>
  <c r="Z5988" i="1"/>
  <c r="Y5989" i="1"/>
  <c r="Z5989" i="1"/>
  <c r="Y5990" i="1"/>
  <c r="Z5990" i="1"/>
  <c r="Y5991" i="1"/>
  <c r="Z5991" i="1"/>
  <c r="Y5992" i="1"/>
  <c r="Z5992" i="1"/>
  <c r="Y5993" i="1"/>
  <c r="Z5993" i="1"/>
  <c r="Y5994" i="1"/>
  <c r="Z5994" i="1"/>
  <c r="Y5995" i="1"/>
  <c r="Z5995" i="1"/>
  <c r="Y5996" i="1"/>
  <c r="Z5996" i="1"/>
  <c r="Y5997" i="1"/>
  <c r="Z5997" i="1"/>
  <c r="Y5998" i="1"/>
  <c r="Z5998" i="1"/>
  <c r="Y5999" i="1"/>
  <c r="Z5999" i="1"/>
  <c r="Y6000" i="1"/>
  <c r="Z6000" i="1"/>
  <c r="Y6001" i="1"/>
  <c r="Z6001" i="1"/>
  <c r="Y6002" i="1"/>
  <c r="Z6002" i="1"/>
  <c r="Y6003" i="1"/>
  <c r="Z6003" i="1"/>
  <c r="Y6004" i="1"/>
  <c r="Z6004" i="1"/>
  <c r="Y6005" i="1"/>
  <c r="Z6005" i="1"/>
  <c r="Y6006" i="1"/>
  <c r="Z6006" i="1"/>
  <c r="Y6007" i="1"/>
  <c r="Z6007" i="1"/>
  <c r="Y6008" i="1"/>
  <c r="Z6008" i="1"/>
  <c r="Y6009" i="1"/>
  <c r="Z6009" i="1"/>
  <c r="Y6010" i="1"/>
  <c r="Z6010" i="1"/>
  <c r="Y6011" i="1"/>
  <c r="Z6011" i="1"/>
  <c r="Y6012" i="1"/>
  <c r="Z6012" i="1"/>
  <c r="Y6013" i="1"/>
  <c r="Z6013" i="1"/>
  <c r="Y6014" i="1"/>
  <c r="Z6014" i="1"/>
  <c r="Y6015" i="1"/>
  <c r="Z6015" i="1"/>
  <c r="Y6016" i="1"/>
  <c r="Z6016" i="1"/>
  <c r="Y6017" i="1"/>
  <c r="Z6017" i="1"/>
  <c r="Y6018" i="1"/>
  <c r="Z6018" i="1"/>
  <c r="Y6019" i="1"/>
  <c r="Z6019" i="1"/>
  <c r="Y6020" i="1"/>
  <c r="Z6020" i="1"/>
  <c r="Y6021" i="1"/>
  <c r="Z6021" i="1"/>
  <c r="Y6022" i="1"/>
  <c r="Z6022" i="1"/>
  <c r="Y6023" i="1"/>
  <c r="Z6023" i="1"/>
  <c r="Y6024" i="1"/>
  <c r="Z6024" i="1"/>
  <c r="Y6025" i="1"/>
  <c r="Z6025" i="1"/>
  <c r="Y6026" i="1"/>
  <c r="Z6026" i="1"/>
  <c r="Y6027" i="1"/>
  <c r="Z6027" i="1"/>
  <c r="Y6028" i="1"/>
  <c r="Z6028" i="1"/>
  <c r="Y6029" i="1"/>
  <c r="Z6029" i="1"/>
  <c r="Y6030" i="1"/>
  <c r="Z6030" i="1"/>
  <c r="Y6031" i="1"/>
  <c r="Z6031" i="1"/>
  <c r="Y6032" i="1"/>
  <c r="Z6032" i="1"/>
  <c r="Y6033" i="1"/>
  <c r="Z6033" i="1"/>
  <c r="Y6034" i="1"/>
  <c r="Z6034" i="1"/>
  <c r="Y6035" i="1"/>
  <c r="Z6035" i="1"/>
  <c r="Y6036" i="1"/>
  <c r="Z6036" i="1"/>
  <c r="Y6037" i="1"/>
  <c r="Z6037" i="1"/>
  <c r="Y6038" i="1"/>
  <c r="Z6038" i="1"/>
  <c r="Y6039" i="1"/>
  <c r="Z6039" i="1"/>
  <c r="Y6040" i="1"/>
  <c r="Z6040" i="1"/>
  <c r="Y6041" i="1"/>
  <c r="Z6041" i="1"/>
  <c r="Y6042" i="1"/>
  <c r="Z6042" i="1"/>
  <c r="Y6043" i="1"/>
  <c r="Z6043" i="1"/>
  <c r="Y6044" i="1"/>
  <c r="Z6044" i="1"/>
  <c r="Y6045" i="1"/>
  <c r="Z6045" i="1"/>
  <c r="Y6046" i="1"/>
  <c r="Z6046" i="1"/>
  <c r="Y6047" i="1"/>
  <c r="Z6047" i="1"/>
  <c r="Y6048" i="1"/>
  <c r="Z6048" i="1"/>
  <c r="Y6049" i="1"/>
  <c r="Z6049" i="1"/>
  <c r="Y6050" i="1"/>
  <c r="Z6050" i="1"/>
  <c r="Y6051" i="1"/>
  <c r="Z6051" i="1"/>
  <c r="Y6052" i="1"/>
  <c r="Z6052" i="1"/>
  <c r="Y6053" i="1"/>
  <c r="Z6053" i="1"/>
  <c r="Y6054" i="1"/>
  <c r="Z6054" i="1"/>
  <c r="Y6055" i="1"/>
  <c r="Z6055" i="1"/>
  <c r="Y6056" i="1"/>
  <c r="Z6056" i="1"/>
  <c r="Y6057" i="1"/>
  <c r="Z6057" i="1"/>
  <c r="Y6058" i="1"/>
  <c r="Z6058" i="1"/>
  <c r="Y6059" i="1"/>
  <c r="Z6059" i="1"/>
  <c r="Y6060" i="1"/>
  <c r="Z6060" i="1"/>
  <c r="Y6061" i="1"/>
  <c r="Z6061" i="1"/>
  <c r="Y6062" i="1"/>
  <c r="Z6062" i="1"/>
  <c r="Y6063" i="1"/>
  <c r="Z6063" i="1"/>
  <c r="Y6064" i="1"/>
  <c r="Z6064" i="1"/>
  <c r="Y6065" i="1"/>
  <c r="Z6065" i="1"/>
  <c r="Y6066" i="1"/>
  <c r="Z6066" i="1"/>
  <c r="Y6067" i="1"/>
  <c r="Z6067" i="1"/>
  <c r="Y6068" i="1"/>
  <c r="Z6068" i="1"/>
  <c r="Y6069" i="1"/>
  <c r="Z6069" i="1"/>
  <c r="Y6070" i="1"/>
  <c r="Z6070" i="1"/>
  <c r="Y6071" i="1"/>
  <c r="Z6071" i="1"/>
  <c r="Y6072" i="1"/>
  <c r="Z6072" i="1"/>
  <c r="Y6073" i="1"/>
  <c r="Z6073" i="1"/>
  <c r="Y6074" i="1"/>
  <c r="Z6074" i="1"/>
  <c r="Y6075" i="1"/>
  <c r="Z6075" i="1"/>
  <c r="Y6076" i="1"/>
  <c r="Z6076" i="1"/>
  <c r="Y6077" i="1"/>
  <c r="Z6077" i="1"/>
  <c r="Y6078" i="1"/>
  <c r="Z6078" i="1"/>
  <c r="Y6079" i="1"/>
  <c r="Z6079" i="1"/>
  <c r="Y6080" i="1"/>
  <c r="Z6080" i="1"/>
  <c r="Y6081" i="1"/>
  <c r="Z6081" i="1"/>
  <c r="Y6082" i="1"/>
  <c r="Z6082" i="1"/>
  <c r="Y6083" i="1"/>
  <c r="Z6083" i="1"/>
  <c r="Y6084" i="1"/>
  <c r="Z6084" i="1"/>
  <c r="Y6085" i="1"/>
  <c r="Z6085" i="1"/>
  <c r="Y6086" i="1"/>
  <c r="Z6086" i="1"/>
  <c r="Y6087" i="1"/>
  <c r="Z6087" i="1"/>
  <c r="Y6088" i="1"/>
  <c r="Z6088" i="1"/>
  <c r="Y6089" i="1"/>
  <c r="Z6089" i="1"/>
  <c r="Y6090" i="1"/>
  <c r="Z6090" i="1"/>
  <c r="Y6091" i="1"/>
  <c r="Z6091" i="1"/>
  <c r="Y6092" i="1"/>
  <c r="Z6092" i="1"/>
  <c r="Y6093" i="1"/>
  <c r="Z6093" i="1"/>
  <c r="Y6094" i="1"/>
  <c r="Z6094" i="1"/>
  <c r="Y6095" i="1"/>
  <c r="Z6095" i="1"/>
  <c r="Y6096" i="1"/>
  <c r="Z6096" i="1"/>
  <c r="Y6097" i="1"/>
  <c r="Z6097" i="1"/>
  <c r="Y6098" i="1"/>
  <c r="Z6098" i="1"/>
  <c r="Y6099" i="1"/>
  <c r="Z6099" i="1"/>
  <c r="Y6100" i="1"/>
  <c r="Z6100" i="1"/>
  <c r="Y6101" i="1"/>
  <c r="Z6101" i="1"/>
  <c r="Y6102" i="1"/>
  <c r="Z6102" i="1"/>
  <c r="Y6103" i="1"/>
  <c r="Z6103" i="1"/>
  <c r="Y6104" i="1"/>
  <c r="Z6104" i="1"/>
  <c r="Y6105" i="1"/>
  <c r="Z6105" i="1"/>
  <c r="Y6106" i="1"/>
  <c r="Z6106" i="1"/>
  <c r="Y6107" i="1"/>
  <c r="Z6107" i="1"/>
  <c r="Y6108" i="1"/>
  <c r="Z6108" i="1"/>
  <c r="Y6109" i="1"/>
  <c r="Z6109" i="1"/>
  <c r="Y6110" i="1"/>
  <c r="Z6110" i="1"/>
  <c r="Y6111" i="1"/>
  <c r="Z6111" i="1"/>
  <c r="Y6112" i="1"/>
  <c r="Z6112" i="1"/>
  <c r="Y6113" i="1"/>
  <c r="Z6113" i="1"/>
  <c r="Y6114" i="1"/>
  <c r="Z6114" i="1"/>
  <c r="Y6115" i="1"/>
  <c r="Z6115" i="1"/>
  <c r="Y6116" i="1"/>
  <c r="Z6116" i="1"/>
  <c r="Y6117" i="1"/>
  <c r="Z6117" i="1"/>
  <c r="Y6118" i="1"/>
  <c r="Z6118" i="1"/>
  <c r="Y6119" i="1"/>
  <c r="Z6119" i="1"/>
  <c r="Y6120" i="1"/>
  <c r="Z6120" i="1"/>
  <c r="Y6121" i="1"/>
  <c r="Z6121" i="1"/>
  <c r="Y6122" i="1"/>
  <c r="Z6122" i="1"/>
  <c r="Y6123" i="1"/>
  <c r="Z6123" i="1"/>
  <c r="Y6124" i="1"/>
  <c r="Z6124" i="1"/>
  <c r="Y6125" i="1"/>
  <c r="Z6125" i="1"/>
  <c r="Y6126" i="1"/>
  <c r="Z6126" i="1"/>
  <c r="Y6127" i="1"/>
  <c r="Z6127" i="1"/>
  <c r="Y6128" i="1"/>
  <c r="Z6128" i="1"/>
  <c r="Y6129" i="1"/>
  <c r="Z6129" i="1"/>
  <c r="Y6130" i="1"/>
  <c r="Z6130" i="1"/>
  <c r="Y6131" i="1"/>
  <c r="Z6131" i="1"/>
  <c r="Y6132" i="1"/>
  <c r="Z6132" i="1"/>
  <c r="Y6133" i="1"/>
  <c r="Z6133" i="1"/>
  <c r="Y6134" i="1"/>
  <c r="Z6134" i="1"/>
  <c r="Y6135" i="1"/>
  <c r="Z6135" i="1"/>
  <c r="Y6136" i="1"/>
  <c r="Z6136" i="1"/>
  <c r="Y6137" i="1"/>
  <c r="Z6137" i="1"/>
  <c r="Y6138" i="1"/>
  <c r="Z6138" i="1"/>
  <c r="Y6139" i="1"/>
  <c r="Z6139" i="1"/>
  <c r="Y6140" i="1"/>
  <c r="Z6140" i="1"/>
  <c r="Y6141" i="1"/>
  <c r="Z6141" i="1"/>
  <c r="Y6142" i="1"/>
  <c r="Z6142" i="1"/>
  <c r="Y6143" i="1"/>
  <c r="Z6143" i="1"/>
  <c r="Y6144" i="1"/>
  <c r="Z6144" i="1"/>
  <c r="Y6145" i="1"/>
  <c r="Z6145" i="1"/>
  <c r="Y6146" i="1"/>
  <c r="Z6146" i="1"/>
  <c r="Y6147" i="1"/>
  <c r="Z6147" i="1"/>
  <c r="Y6148" i="1"/>
  <c r="Z6148" i="1"/>
  <c r="Y6149" i="1"/>
  <c r="Z6149" i="1"/>
  <c r="Y6150" i="1"/>
  <c r="Z6150" i="1"/>
  <c r="Y6151" i="1"/>
  <c r="Z6151" i="1"/>
  <c r="Y6152" i="1"/>
  <c r="Z6152" i="1"/>
  <c r="Y6153" i="1"/>
  <c r="Z6153" i="1"/>
  <c r="Y6154" i="1"/>
  <c r="Z6154" i="1"/>
  <c r="Y6155" i="1"/>
  <c r="Z6155" i="1"/>
  <c r="Y6156" i="1"/>
  <c r="Z6156" i="1"/>
  <c r="Y6157" i="1"/>
  <c r="Z6157" i="1"/>
  <c r="Y6158" i="1"/>
  <c r="Z6158" i="1"/>
  <c r="Y6159" i="1"/>
  <c r="Z6159" i="1"/>
  <c r="Y6160" i="1"/>
  <c r="Z6160" i="1"/>
  <c r="Y6161" i="1"/>
  <c r="Z6161" i="1"/>
  <c r="Y6162" i="1"/>
  <c r="Z6162" i="1"/>
  <c r="Y6163" i="1"/>
  <c r="Z6163" i="1"/>
  <c r="Y6164" i="1"/>
  <c r="Z6164" i="1"/>
  <c r="Y6165" i="1"/>
  <c r="Z6165" i="1"/>
  <c r="Y6166" i="1"/>
  <c r="Z6166" i="1"/>
  <c r="Y6167" i="1"/>
  <c r="Z6167" i="1"/>
  <c r="Y6168" i="1"/>
  <c r="Z6168" i="1"/>
  <c r="Y6169" i="1"/>
  <c r="Z6169" i="1"/>
  <c r="Y6170" i="1"/>
  <c r="Z6170" i="1"/>
  <c r="Y6171" i="1"/>
  <c r="Z6171" i="1"/>
  <c r="Y6172" i="1"/>
  <c r="Z6172" i="1"/>
  <c r="Y6173" i="1"/>
  <c r="Z6173" i="1"/>
  <c r="Y6174" i="1"/>
  <c r="Z6174" i="1"/>
  <c r="Y6175" i="1"/>
  <c r="Z6175" i="1"/>
  <c r="Y6176" i="1"/>
  <c r="Z6176" i="1"/>
  <c r="Y6177" i="1"/>
  <c r="Z6177" i="1"/>
  <c r="Y6178" i="1"/>
  <c r="Z6178" i="1"/>
  <c r="Y6179" i="1"/>
  <c r="Z6179" i="1"/>
  <c r="Y6180" i="1"/>
  <c r="Z6180" i="1"/>
  <c r="Y6181" i="1"/>
  <c r="Z6181" i="1"/>
  <c r="Y6182" i="1"/>
  <c r="Z6182" i="1"/>
  <c r="Y6183" i="1"/>
  <c r="Z6183" i="1"/>
  <c r="Y6184" i="1"/>
  <c r="Z6184" i="1"/>
  <c r="Y6185" i="1"/>
  <c r="Z6185" i="1"/>
  <c r="Y6186" i="1"/>
  <c r="Z6186" i="1"/>
  <c r="Y6187" i="1"/>
  <c r="Z6187" i="1"/>
  <c r="Y6188" i="1"/>
  <c r="Z6188" i="1"/>
  <c r="Y6189" i="1"/>
  <c r="Z6189" i="1"/>
  <c r="Y6190" i="1"/>
  <c r="Z6190" i="1"/>
  <c r="Y6191" i="1"/>
  <c r="Z6191" i="1"/>
  <c r="Y6192" i="1"/>
  <c r="Z6192" i="1"/>
  <c r="Y6193" i="1"/>
  <c r="Z6193" i="1"/>
  <c r="Y6194" i="1"/>
  <c r="Z6194" i="1"/>
  <c r="Y6195" i="1"/>
  <c r="Z6195" i="1"/>
  <c r="Y6196" i="1"/>
  <c r="Z6196" i="1"/>
  <c r="Y6197" i="1"/>
  <c r="Z6197" i="1"/>
  <c r="Y6198" i="1"/>
  <c r="Z6198" i="1"/>
  <c r="Y6199" i="1"/>
  <c r="Z6199" i="1"/>
  <c r="Y6200" i="1"/>
  <c r="Z6200" i="1"/>
  <c r="Y6201" i="1"/>
  <c r="Z6201" i="1"/>
  <c r="Y6202" i="1"/>
  <c r="Z6202" i="1"/>
  <c r="Y6203" i="1"/>
  <c r="Z6203" i="1"/>
  <c r="Y6204" i="1"/>
  <c r="Z6204" i="1"/>
  <c r="Y6205" i="1"/>
  <c r="Z6205" i="1"/>
  <c r="Y6206" i="1"/>
  <c r="Z6206" i="1"/>
  <c r="Y6207" i="1"/>
  <c r="Z6207" i="1"/>
  <c r="Y6208" i="1"/>
  <c r="Z6208" i="1"/>
  <c r="Y6209" i="1"/>
  <c r="Z6209" i="1"/>
  <c r="Y6210" i="1"/>
  <c r="Z6210" i="1"/>
  <c r="Y6211" i="1"/>
  <c r="Z6211" i="1"/>
  <c r="Y6212" i="1"/>
  <c r="Z6212" i="1"/>
  <c r="Y6213" i="1"/>
  <c r="Z6213" i="1"/>
  <c r="Y6214" i="1"/>
  <c r="Z6214" i="1"/>
  <c r="Y6215" i="1"/>
  <c r="Z6215" i="1"/>
  <c r="Y6216" i="1"/>
  <c r="Z6216" i="1"/>
  <c r="Y6217" i="1"/>
  <c r="Z6217" i="1"/>
  <c r="Y6218" i="1"/>
  <c r="Z6218" i="1"/>
  <c r="Y6219" i="1"/>
  <c r="Z6219" i="1"/>
  <c r="Y6220" i="1"/>
  <c r="Z6220" i="1"/>
  <c r="Y6221" i="1"/>
  <c r="Z6221" i="1"/>
  <c r="Y6222" i="1"/>
  <c r="Z6222" i="1"/>
  <c r="Y6223" i="1"/>
  <c r="Z6223" i="1"/>
  <c r="Y6224" i="1"/>
  <c r="Z6224" i="1"/>
  <c r="Y6225" i="1"/>
  <c r="Z6225" i="1"/>
  <c r="Y6226" i="1"/>
  <c r="Z6226" i="1"/>
  <c r="Y6227" i="1"/>
  <c r="Z6227" i="1"/>
  <c r="Y6228" i="1"/>
  <c r="Z6228" i="1"/>
  <c r="Y6229" i="1"/>
  <c r="Z6229" i="1"/>
  <c r="Y6230" i="1"/>
  <c r="Z6230" i="1"/>
  <c r="Y6231" i="1"/>
  <c r="Z6231" i="1"/>
  <c r="Y6232" i="1"/>
  <c r="Z6232" i="1"/>
  <c r="Y6233" i="1"/>
  <c r="Z6233" i="1"/>
  <c r="Y6234" i="1"/>
  <c r="Z6234" i="1"/>
  <c r="Y6235" i="1"/>
  <c r="Z6235" i="1"/>
  <c r="Y6236" i="1"/>
  <c r="Z6236" i="1"/>
  <c r="Y6237" i="1"/>
  <c r="Z6237" i="1"/>
  <c r="Y6238" i="1"/>
  <c r="Z6238" i="1"/>
  <c r="Y6239" i="1"/>
  <c r="Z6239" i="1"/>
  <c r="Y6240" i="1"/>
  <c r="Z6240" i="1"/>
  <c r="Y6241" i="1"/>
  <c r="Z6241" i="1"/>
  <c r="Y6242" i="1"/>
  <c r="Z6242" i="1"/>
  <c r="Y6243" i="1"/>
  <c r="Z6243" i="1"/>
  <c r="Y6244" i="1"/>
  <c r="Z6244" i="1"/>
  <c r="Y6245" i="1"/>
  <c r="Z6245" i="1"/>
  <c r="Y6246" i="1"/>
  <c r="Z6246" i="1"/>
  <c r="Y6247" i="1"/>
  <c r="Z6247" i="1"/>
  <c r="Y6248" i="1"/>
  <c r="Z6248" i="1"/>
  <c r="Y6249" i="1"/>
  <c r="Z6249" i="1"/>
  <c r="Y6250" i="1"/>
  <c r="Z6250" i="1"/>
  <c r="Y6251" i="1"/>
  <c r="Z6251" i="1"/>
  <c r="Y6252" i="1"/>
  <c r="Z6252" i="1"/>
  <c r="Y6253" i="1"/>
  <c r="Z6253" i="1"/>
  <c r="Y6254" i="1"/>
  <c r="Z6254" i="1"/>
  <c r="Y6255" i="1"/>
  <c r="Z6255" i="1"/>
  <c r="Y6256" i="1"/>
  <c r="Z6256" i="1"/>
  <c r="Y6257" i="1"/>
  <c r="Z6257" i="1"/>
  <c r="Y6258" i="1"/>
  <c r="Z6258" i="1"/>
  <c r="Y6259" i="1"/>
  <c r="Z6259" i="1"/>
  <c r="Y6260" i="1"/>
  <c r="Z6260" i="1"/>
  <c r="Y6261" i="1"/>
  <c r="Z6261" i="1"/>
  <c r="Y6262" i="1"/>
  <c r="Z6262" i="1"/>
  <c r="Y6263" i="1"/>
  <c r="Z6263" i="1"/>
  <c r="Y6264" i="1"/>
  <c r="Z6264" i="1"/>
  <c r="Y6265" i="1"/>
  <c r="Z6265" i="1"/>
  <c r="Y6266" i="1"/>
  <c r="Z6266" i="1"/>
  <c r="Y6267" i="1"/>
  <c r="Z6267" i="1"/>
  <c r="Y6268" i="1"/>
  <c r="Z6268" i="1"/>
  <c r="Y6269" i="1"/>
  <c r="Z6269" i="1"/>
  <c r="Y6270" i="1"/>
  <c r="Z6270" i="1"/>
  <c r="Y6271" i="1"/>
  <c r="Z6271" i="1"/>
  <c r="Y6272" i="1"/>
  <c r="Z6272" i="1"/>
  <c r="Y6273" i="1"/>
  <c r="Z6273" i="1"/>
  <c r="Y6274" i="1"/>
  <c r="Z6274" i="1"/>
  <c r="Y6275" i="1"/>
  <c r="Z6275" i="1"/>
  <c r="Y6276" i="1"/>
  <c r="Z6276" i="1"/>
  <c r="Y6277" i="1"/>
  <c r="Z6277" i="1"/>
  <c r="Y6278" i="1"/>
  <c r="Z6278" i="1"/>
  <c r="Y6279" i="1"/>
  <c r="Z6279" i="1"/>
  <c r="Y6280" i="1"/>
  <c r="Z6280" i="1"/>
  <c r="Y6281" i="1"/>
  <c r="Z6281" i="1"/>
  <c r="Y6282" i="1"/>
  <c r="Z6282" i="1"/>
  <c r="Y6283" i="1"/>
  <c r="Z6283" i="1"/>
  <c r="Y6284" i="1"/>
  <c r="Z6284" i="1"/>
  <c r="Y6285" i="1"/>
  <c r="Z6285" i="1"/>
  <c r="Y6286" i="1"/>
  <c r="Z6286" i="1"/>
  <c r="Y6287" i="1"/>
  <c r="Z6287" i="1"/>
  <c r="Y6288" i="1"/>
  <c r="Z6288" i="1"/>
  <c r="Y6289" i="1"/>
  <c r="Z6289" i="1"/>
  <c r="Y6290" i="1"/>
  <c r="Z6290" i="1"/>
  <c r="Y6291" i="1"/>
  <c r="Z6291" i="1"/>
  <c r="Y6292" i="1"/>
  <c r="Z6292" i="1"/>
  <c r="Y6293" i="1"/>
  <c r="Z6293" i="1"/>
  <c r="Y6294" i="1"/>
  <c r="Z6294" i="1"/>
  <c r="Y6295" i="1"/>
  <c r="Z6295" i="1"/>
  <c r="Y6296" i="1"/>
  <c r="Z6296" i="1"/>
  <c r="Y6297" i="1"/>
  <c r="Z6297" i="1"/>
  <c r="Y6298" i="1"/>
  <c r="Z6298" i="1"/>
  <c r="Y6299" i="1"/>
  <c r="Z6299" i="1"/>
  <c r="Y6300" i="1"/>
  <c r="Z6300" i="1"/>
  <c r="Y6301" i="1"/>
  <c r="Z6301" i="1"/>
  <c r="Y6302" i="1"/>
  <c r="Z6302" i="1"/>
  <c r="Y6303" i="1"/>
  <c r="Z6303" i="1"/>
  <c r="Y6304" i="1"/>
  <c r="Z6304" i="1"/>
  <c r="Y6305" i="1"/>
  <c r="Z6305" i="1"/>
  <c r="Y6306" i="1"/>
  <c r="Z6306" i="1"/>
  <c r="Y6307" i="1"/>
  <c r="Z6307" i="1"/>
  <c r="Y6308" i="1"/>
  <c r="Z6308" i="1"/>
  <c r="Y6309" i="1"/>
  <c r="Z6309" i="1"/>
  <c r="Y6310" i="1"/>
  <c r="Z6310" i="1"/>
  <c r="Y6311" i="1"/>
  <c r="Z6311" i="1"/>
  <c r="Y6312" i="1"/>
  <c r="Z6312" i="1"/>
  <c r="Y6313" i="1"/>
  <c r="Z6313" i="1"/>
  <c r="Y6314" i="1"/>
  <c r="Z6314" i="1"/>
  <c r="Y6315" i="1"/>
  <c r="Z6315" i="1"/>
  <c r="Y6316" i="1"/>
  <c r="Z6316" i="1"/>
  <c r="Y6317" i="1"/>
  <c r="Z6317" i="1"/>
  <c r="Y6318" i="1"/>
  <c r="Z6318" i="1"/>
  <c r="Y6319" i="1"/>
  <c r="Z6319" i="1"/>
  <c r="Y6320" i="1"/>
  <c r="Z6320" i="1"/>
  <c r="Y6321" i="1"/>
  <c r="Z6321" i="1"/>
  <c r="Y6322" i="1"/>
  <c r="Z6322" i="1"/>
  <c r="Y6323" i="1"/>
  <c r="Z6323" i="1"/>
  <c r="Y6324" i="1"/>
  <c r="Z6324" i="1"/>
  <c r="Y6325" i="1"/>
  <c r="Z6325" i="1"/>
  <c r="Y6326" i="1"/>
  <c r="Z6326" i="1"/>
  <c r="Y6327" i="1"/>
  <c r="Z6327" i="1"/>
  <c r="Y6328" i="1"/>
  <c r="Z6328" i="1"/>
  <c r="Y6329" i="1"/>
  <c r="Z6329" i="1"/>
  <c r="Y6330" i="1"/>
  <c r="Z6330" i="1"/>
  <c r="Y6331" i="1"/>
  <c r="Z6331" i="1"/>
  <c r="Y6332" i="1"/>
  <c r="Z6332" i="1"/>
  <c r="Y6333" i="1"/>
  <c r="Z6333" i="1"/>
  <c r="Y6334" i="1"/>
  <c r="Z6334" i="1"/>
  <c r="Y6335" i="1"/>
  <c r="Z6335" i="1"/>
  <c r="Y6336" i="1"/>
  <c r="Z6336" i="1"/>
  <c r="Y6337" i="1"/>
  <c r="Z6337" i="1"/>
  <c r="Y6338" i="1"/>
  <c r="Z6338" i="1"/>
  <c r="Y6339" i="1"/>
  <c r="Z6339" i="1"/>
  <c r="Y6340" i="1"/>
  <c r="Z6340" i="1"/>
  <c r="Y6341" i="1"/>
  <c r="Z6341" i="1"/>
  <c r="Y6342" i="1"/>
  <c r="Z6342" i="1"/>
  <c r="Y6343" i="1"/>
  <c r="Z6343" i="1"/>
  <c r="Y6344" i="1"/>
  <c r="Z6344" i="1"/>
  <c r="Y6345" i="1"/>
  <c r="Z6345" i="1"/>
  <c r="Y6346" i="1"/>
  <c r="Z6346" i="1"/>
  <c r="Y6347" i="1"/>
  <c r="Z6347" i="1"/>
  <c r="Y6348" i="1"/>
  <c r="Z6348" i="1"/>
  <c r="Y6349" i="1"/>
  <c r="Z6349" i="1"/>
  <c r="Y6350" i="1"/>
  <c r="Z6350" i="1"/>
  <c r="Y6351" i="1"/>
  <c r="Z6351" i="1"/>
  <c r="Y6352" i="1"/>
  <c r="Z6352" i="1"/>
  <c r="Y6353" i="1"/>
  <c r="Z6353" i="1"/>
  <c r="Y6354" i="1"/>
  <c r="Z6354" i="1"/>
  <c r="Y6355" i="1"/>
  <c r="Z6355" i="1"/>
  <c r="Y6356" i="1"/>
  <c r="Z6356" i="1"/>
  <c r="Y6357" i="1"/>
  <c r="Z6357" i="1"/>
  <c r="Y6358" i="1"/>
  <c r="Z6358" i="1"/>
  <c r="Y6359" i="1"/>
  <c r="Z6359" i="1"/>
  <c r="Y6360" i="1"/>
  <c r="Z6360" i="1"/>
  <c r="Y6361" i="1"/>
  <c r="Z6361" i="1"/>
  <c r="Y6362" i="1"/>
  <c r="Z6362" i="1"/>
  <c r="Y6363" i="1"/>
  <c r="Z6363" i="1"/>
  <c r="Y6364" i="1"/>
  <c r="Z6364" i="1"/>
  <c r="Y6365" i="1"/>
  <c r="Z6365" i="1"/>
  <c r="Y6366" i="1"/>
  <c r="Z6366" i="1"/>
  <c r="Y6367" i="1"/>
  <c r="Z6367" i="1"/>
  <c r="Y6368" i="1"/>
  <c r="Z6368" i="1"/>
  <c r="Y6369" i="1"/>
  <c r="Z6369" i="1"/>
  <c r="Y6370" i="1"/>
  <c r="Z6370" i="1"/>
  <c r="Y6371" i="1"/>
  <c r="Z6371" i="1"/>
  <c r="Y6372" i="1"/>
  <c r="Z6372" i="1"/>
  <c r="Y6373" i="1"/>
  <c r="Z6373" i="1"/>
  <c r="Y6374" i="1"/>
  <c r="Z6374" i="1"/>
  <c r="Y6375" i="1"/>
  <c r="Z6375" i="1"/>
  <c r="Y6376" i="1"/>
  <c r="Z6376" i="1"/>
  <c r="Y6377" i="1"/>
  <c r="Z6377" i="1"/>
  <c r="Y6378" i="1"/>
  <c r="Z6378" i="1"/>
  <c r="Y6379" i="1"/>
  <c r="Z6379" i="1"/>
  <c r="Y6380" i="1"/>
  <c r="Z6380" i="1"/>
  <c r="Y6381" i="1"/>
  <c r="Z6381" i="1"/>
  <c r="Y6382" i="1"/>
  <c r="Z6382" i="1"/>
  <c r="Y6383" i="1"/>
  <c r="Z6383" i="1"/>
  <c r="Y6384" i="1"/>
  <c r="Z6384" i="1"/>
  <c r="Y6385" i="1"/>
  <c r="Z6385" i="1"/>
  <c r="Y6386" i="1"/>
  <c r="Z6386" i="1"/>
  <c r="Y6387" i="1"/>
  <c r="Z6387" i="1"/>
  <c r="Y6388" i="1"/>
  <c r="Z6388" i="1"/>
  <c r="Y6389" i="1"/>
  <c r="Z6389" i="1"/>
  <c r="Y6390" i="1"/>
  <c r="Z6390" i="1"/>
  <c r="Y6391" i="1"/>
  <c r="Z6391" i="1"/>
  <c r="Y6392" i="1"/>
  <c r="Z6392" i="1"/>
  <c r="Y6393" i="1"/>
  <c r="Z6393" i="1"/>
  <c r="Y6394" i="1"/>
  <c r="Z6394" i="1"/>
  <c r="Y6395" i="1"/>
  <c r="Z6395" i="1"/>
  <c r="Y6396" i="1"/>
  <c r="Z6396" i="1"/>
  <c r="Y6397" i="1"/>
  <c r="Z6397" i="1"/>
  <c r="Y6398" i="1"/>
  <c r="Z6398" i="1"/>
  <c r="Y6399" i="1"/>
  <c r="Z6399" i="1"/>
  <c r="Y6400" i="1"/>
  <c r="Z6400" i="1"/>
  <c r="Y6401" i="1"/>
  <c r="Z6401" i="1"/>
  <c r="Y6402" i="1"/>
  <c r="Z6402" i="1"/>
  <c r="Y6403" i="1"/>
  <c r="Z6403" i="1"/>
  <c r="Y6404" i="1"/>
  <c r="Z6404" i="1"/>
  <c r="Y6405" i="1"/>
  <c r="Z6405" i="1"/>
  <c r="Y6406" i="1"/>
  <c r="Z6406" i="1"/>
  <c r="Y6407" i="1"/>
  <c r="Z6407" i="1"/>
  <c r="Y6408" i="1"/>
  <c r="Z6408" i="1"/>
  <c r="Y6409" i="1"/>
  <c r="Z6409" i="1"/>
  <c r="Y6410" i="1"/>
  <c r="Z6410" i="1"/>
  <c r="Y6411" i="1"/>
  <c r="Z6411" i="1"/>
  <c r="Y6412" i="1"/>
  <c r="Z6412" i="1"/>
  <c r="Y6413" i="1"/>
  <c r="Z6413" i="1"/>
  <c r="Y6414" i="1"/>
  <c r="Z6414" i="1"/>
  <c r="Y6415" i="1"/>
  <c r="Z6415" i="1"/>
  <c r="Y6416" i="1"/>
  <c r="Z6416" i="1"/>
  <c r="Y6417" i="1"/>
  <c r="Z6417" i="1"/>
  <c r="Y6418" i="1"/>
  <c r="Z6418" i="1"/>
  <c r="Y6419" i="1"/>
  <c r="Z6419" i="1"/>
  <c r="Y6420" i="1"/>
  <c r="Z6420" i="1"/>
  <c r="Y6421" i="1"/>
  <c r="Z6421" i="1"/>
  <c r="Y6422" i="1"/>
  <c r="Z6422" i="1"/>
  <c r="Y6423" i="1"/>
  <c r="Z6423" i="1"/>
  <c r="Y6424" i="1"/>
  <c r="Z6424" i="1"/>
  <c r="Y6425" i="1"/>
  <c r="Z6425" i="1"/>
  <c r="Y6426" i="1"/>
  <c r="Z6426" i="1"/>
  <c r="Y6427" i="1"/>
  <c r="Z6427" i="1"/>
  <c r="Y6428" i="1"/>
  <c r="Z6428" i="1"/>
  <c r="Y6429" i="1"/>
  <c r="Z6429" i="1"/>
  <c r="Y6430" i="1"/>
  <c r="Z6430" i="1"/>
  <c r="Y6431" i="1"/>
  <c r="Z6431" i="1"/>
  <c r="Y6432" i="1"/>
  <c r="Z6432" i="1"/>
  <c r="Y6433" i="1"/>
  <c r="Z6433" i="1"/>
  <c r="Y6434" i="1"/>
  <c r="Z6434" i="1"/>
  <c r="Y6435" i="1"/>
  <c r="Z6435" i="1"/>
  <c r="Y6436" i="1"/>
  <c r="Z6436" i="1"/>
  <c r="Y6437" i="1"/>
  <c r="Z6437" i="1"/>
  <c r="Y6438" i="1"/>
  <c r="Z6438" i="1"/>
  <c r="Y6439" i="1"/>
  <c r="Z6439" i="1"/>
  <c r="Y6440" i="1"/>
  <c r="Z6440" i="1"/>
  <c r="Y6441" i="1"/>
  <c r="Z6441" i="1"/>
  <c r="Y6442" i="1"/>
  <c r="Z6442" i="1"/>
  <c r="Y6443" i="1"/>
  <c r="Z6443" i="1"/>
  <c r="Y6444" i="1"/>
  <c r="Z6444" i="1"/>
  <c r="Y6445" i="1"/>
  <c r="Z6445" i="1"/>
  <c r="Y6446" i="1"/>
  <c r="Z6446" i="1"/>
  <c r="Y6447" i="1"/>
  <c r="Z6447" i="1"/>
  <c r="Y6448" i="1"/>
  <c r="Z6448" i="1"/>
  <c r="Y6449" i="1"/>
  <c r="Z6449" i="1"/>
  <c r="Y6450" i="1"/>
  <c r="Z6450" i="1"/>
  <c r="Y6451" i="1"/>
  <c r="Z6451" i="1"/>
  <c r="Y6452" i="1"/>
  <c r="Z6452" i="1"/>
  <c r="Y6453" i="1"/>
  <c r="Z6453" i="1"/>
  <c r="Y6454" i="1"/>
  <c r="Z6454" i="1"/>
  <c r="Y6455" i="1"/>
  <c r="Z6455" i="1"/>
  <c r="Y6456" i="1"/>
  <c r="Z6456" i="1"/>
  <c r="Y6457" i="1"/>
  <c r="Z6457" i="1"/>
  <c r="Y6458" i="1"/>
  <c r="Z6458" i="1"/>
  <c r="Y6459" i="1"/>
  <c r="Z6459" i="1"/>
  <c r="Y6460" i="1"/>
  <c r="Z6460" i="1"/>
  <c r="Y6461" i="1"/>
  <c r="Z6461" i="1"/>
  <c r="Y6462" i="1"/>
  <c r="Z6462" i="1"/>
  <c r="Y6463" i="1"/>
  <c r="Z6463" i="1"/>
  <c r="Y6464" i="1"/>
  <c r="Z6464" i="1"/>
  <c r="Y6465" i="1"/>
  <c r="Z6465" i="1"/>
  <c r="Y6466" i="1"/>
  <c r="Z6466" i="1"/>
  <c r="Y6467" i="1"/>
  <c r="Z6467" i="1"/>
  <c r="Y6468" i="1"/>
  <c r="Z6468" i="1"/>
  <c r="Y6469" i="1"/>
  <c r="Z6469" i="1"/>
  <c r="Y6470" i="1"/>
  <c r="Z6470" i="1"/>
  <c r="Y6471" i="1"/>
  <c r="Z6471" i="1"/>
  <c r="Y6472" i="1"/>
  <c r="Z6472" i="1"/>
  <c r="Y6473" i="1"/>
  <c r="Z6473" i="1"/>
  <c r="Y6474" i="1"/>
  <c r="Z6474" i="1"/>
  <c r="Y6475" i="1"/>
  <c r="Z6475" i="1"/>
  <c r="Y6476" i="1"/>
  <c r="Z6476" i="1"/>
  <c r="Y6477" i="1"/>
  <c r="Z6477" i="1"/>
  <c r="Y6478" i="1"/>
  <c r="Z6478" i="1"/>
  <c r="Y6479" i="1"/>
  <c r="Z6479" i="1"/>
  <c r="Y6480" i="1"/>
  <c r="Z6480" i="1"/>
  <c r="Y6481" i="1"/>
  <c r="Z6481" i="1"/>
  <c r="Y6482" i="1"/>
  <c r="Z6482" i="1"/>
  <c r="Y6483" i="1"/>
  <c r="Z6483" i="1"/>
  <c r="Y6484" i="1"/>
  <c r="Z6484" i="1"/>
  <c r="Y6485" i="1"/>
  <c r="Z6485" i="1"/>
  <c r="Y6486" i="1"/>
  <c r="Z6486" i="1"/>
  <c r="Y6487" i="1"/>
  <c r="Z6487" i="1"/>
  <c r="Y6488" i="1"/>
  <c r="Z6488" i="1"/>
  <c r="Y6489" i="1"/>
  <c r="Z6489" i="1"/>
  <c r="Y6490" i="1"/>
  <c r="Z6490" i="1"/>
  <c r="Y6491" i="1"/>
  <c r="Z6491" i="1"/>
  <c r="Y6492" i="1"/>
  <c r="Z6492" i="1"/>
  <c r="Y6493" i="1"/>
  <c r="Z6493" i="1"/>
  <c r="Y6494" i="1"/>
  <c r="Z6494" i="1"/>
  <c r="Y6495" i="1"/>
  <c r="Z6495" i="1"/>
  <c r="Y6496" i="1"/>
  <c r="Z6496" i="1"/>
  <c r="Y6497" i="1"/>
  <c r="Z6497" i="1"/>
  <c r="Y6498" i="1"/>
  <c r="Z6498" i="1"/>
  <c r="Y6499" i="1"/>
  <c r="Z6499" i="1"/>
  <c r="Y6500" i="1"/>
  <c r="Z6500" i="1"/>
  <c r="Y6501" i="1"/>
  <c r="Z6501" i="1"/>
  <c r="Y6502" i="1"/>
  <c r="Z6502" i="1"/>
  <c r="Y6503" i="1"/>
  <c r="Z6503" i="1"/>
  <c r="Y6504" i="1"/>
  <c r="Z6504" i="1"/>
  <c r="Y6505" i="1"/>
  <c r="Z6505" i="1"/>
  <c r="Y6506" i="1"/>
  <c r="Z6506" i="1"/>
  <c r="Y6507" i="1"/>
  <c r="Z6507" i="1"/>
  <c r="Y6508" i="1"/>
  <c r="Z6508" i="1"/>
  <c r="Y6509" i="1"/>
  <c r="Z6509" i="1"/>
  <c r="Y6510" i="1"/>
  <c r="Z6510" i="1"/>
  <c r="Y6511" i="1"/>
  <c r="Z6511" i="1"/>
  <c r="Y6512" i="1"/>
  <c r="Z6512" i="1"/>
  <c r="Y6513" i="1"/>
  <c r="Z6513" i="1"/>
  <c r="Y6514" i="1"/>
  <c r="Z6514" i="1"/>
  <c r="Y6515" i="1"/>
  <c r="Z6515" i="1"/>
  <c r="Y6516" i="1"/>
  <c r="Z6516" i="1"/>
  <c r="Y6517" i="1"/>
  <c r="Z6517" i="1"/>
  <c r="Y6518" i="1"/>
  <c r="Z6518" i="1"/>
  <c r="Y6519" i="1"/>
  <c r="Z6519" i="1"/>
  <c r="Y6520" i="1"/>
  <c r="Z6520" i="1"/>
  <c r="Y6521" i="1"/>
  <c r="Z6521" i="1"/>
  <c r="Y6522" i="1"/>
  <c r="Z6522" i="1"/>
  <c r="Y6523" i="1"/>
  <c r="Z6523" i="1"/>
  <c r="Y6524" i="1"/>
  <c r="Z6524" i="1"/>
  <c r="Y6525" i="1"/>
  <c r="Z6525" i="1"/>
  <c r="Y6526" i="1"/>
  <c r="Z6526" i="1"/>
  <c r="Y6527" i="1"/>
  <c r="Z6527" i="1"/>
  <c r="Y6528" i="1"/>
  <c r="Z6528" i="1"/>
  <c r="Y6529" i="1"/>
  <c r="Z6529" i="1"/>
  <c r="Y6530" i="1"/>
  <c r="Z6530" i="1"/>
  <c r="Y6531" i="1"/>
  <c r="Z6531" i="1"/>
  <c r="Y6532" i="1"/>
  <c r="Z6532" i="1"/>
  <c r="Y6533" i="1"/>
  <c r="Z6533" i="1"/>
  <c r="Y6534" i="1"/>
  <c r="Z6534" i="1"/>
  <c r="Y6535" i="1"/>
  <c r="Z6535" i="1"/>
  <c r="Y6536" i="1"/>
  <c r="Z6536" i="1"/>
  <c r="Y6537" i="1"/>
  <c r="Z6537" i="1"/>
  <c r="Y6538" i="1"/>
  <c r="Z6538" i="1"/>
  <c r="Y6539" i="1"/>
  <c r="Z6539" i="1"/>
  <c r="Y6540" i="1"/>
  <c r="Z6540" i="1"/>
  <c r="Y6541" i="1"/>
  <c r="Z6541" i="1"/>
  <c r="Y6542" i="1"/>
  <c r="Z6542" i="1"/>
  <c r="Y6543" i="1"/>
  <c r="Z6543" i="1"/>
  <c r="Y6544" i="1"/>
  <c r="Z6544" i="1"/>
  <c r="Y6545" i="1"/>
  <c r="Z6545" i="1"/>
  <c r="Y6546" i="1"/>
  <c r="Z6546" i="1"/>
  <c r="Y6547" i="1"/>
  <c r="Z6547" i="1"/>
  <c r="Y6548" i="1"/>
  <c r="Z6548" i="1"/>
  <c r="Y6549" i="1"/>
  <c r="Z6549" i="1"/>
  <c r="Y6550" i="1"/>
  <c r="Z6550" i="1"/>
  <c r="Y6551" i="1"/>
  <c r="Z6551" i="1"/>
  <c r="Y6552" i="1"/>
  <c r="Z6552" i="1"/>
  <c r="Y6553" i="1"/>
  <c r="Z6553" i="1"/>
  <c r="Y6554" i="1"/>
  <c r="Z6554" i="1"/>
  <c r="Y6555" i="1"/>
  <c r="Z6555" i="1"/>
  <c r="Y6556" i="1"/>
  <c r="Z6556" i="1"/>
  <c r="Y6557" i="1"/>
  <c r="Z6557" i="1"/>
  <c r="Y6558" i="1"/>
  <c r="Z6558" i="1"/>
  <c r="Y6559" i="1"/>
  <c r="Z6559" i="1"/>
  <c r="Y6560" i="1"/>
  <c r="Z6560" i="1"/>
  <c r="Y6561" i="1"/>
  <c r="Z6561" i="1"/>
  <c r="Y6562" i="1"/>
  <c r="Z6562" i="1"/>
  <c r="Y6563" i="1"/>
  <c r="Z6563" i="1"/>
  <c r="Y6564" i="1"/>
  <c r="Z6564" i="1"/>
  <c r="Y6565" i="1"/>
  <c r="Z6565" i="1"/>
  <c r="Y6566" i="1"/>
  <c r="Z6566" i="1"/>
  <c r="Y6567" i="1"/>
  <c r="Z6567" i="1"/>
  <c r="Y6568" i="1"/>
  <c r="Z6568" i="1"/>
  <c r="Y6569" i="1"/>
  <c r="Z6569" i="1"/>
  <c r="Y6570" i="1"/>
  <c r="Z6570" i="1"/>
  <c r="Y6571" i="1"/>
  <c r="Z6571" i="1"/>
  <c r="Y6572" i="1"/>
  <c r="Z6572" i="1"/>
  <c r="Y6573" i="1"/>
  <c r="Z6573" i="1"/>
  <c r="Y6574" i="1"/>
  <c r="Z6574" i="1"/>
  <c r="Y6575" i="1"/>
  <c r="Z6575" i="1"/>
  <c r="Y6576" i="1"/>
  <c r="Z6576" i="1"/>
  <c r="Y6577" i="1"/>
  <c r="Z6577" i="1"/>
  <c r="Y6578" i="1"/>
  <c r="Z6578" i="1"/>
  <c r="Y6579" i="1"/>
  <c r="Z6579" i="1"/>
  <c r="Y6580" i="1"/>
  <c r="Z6580" i="1"/>
  <c r="Y6581" i="1"/>
  <c r="Z6581" i="1"/>
  <c r="Y6582" i="1"/>
  <c r="Z6582" i="1"/>
  <c r="Y6583" i="1"/>
  <c r="Z6583" i="1"/>
  <c r="Y6584" i="1"/>
  <c r="Z6584" i="1"/>
  <c r="Y6585" i="1"/>
  <c r="Z6585" i="1"/>
  <c r="Y6586" i="1"/>
  <c r="Z6586" i="1"/>
  <c r="Y6587" i="1"/>
  <c r="Z6587" i="1"/>
  <c r="Y6588" i="1"/>
  <c r="Z6588" i="1"/>
  <c r="Y6589" i="1"/>
  <c r="Z6589" i="1"/>
  <c r="Y6590" i="1"/>
  <c r="Z6590" i="1"/>
  <c r="Y6591" i="1"/>
  <c r="Z6591" i="1"/>
  <c r="Y6592" i="1"/>
  <c r="Z6592" i="1"/>
  <c r="Y6593" i="1"/>
  <c r="Z6593" i="1"/>
  <c r="Y6594" i="1"/>
  <c r="Z6594" i="1"/>
  <c r="Y6595" i="1"/>
  <c r="Z6595" i="1"/>
  <c r="Y6596" i="1"/>
  <c r="Z6596" i="1"/>
  <c r="Y6597" i="1"/>
  <c r="Z6597" i="1"/>
  <c r="Y6598" i="1"/>
  <c r="Z6598" i="1"/>
  <c r="Y6599" i="1"/>
  <c r="Z6599" i="1"/>
  <c r="Y6600" i="1"/>
  <c r="Z6600" i="1"/>
  <c r="Y6601" i="1"/>
  <c r="Z6601" i="1"/>
  <c r="Y6602" i="1"/>
  <c r="Z6602" i="1"/>
  <c r="Y6603" i="1"/>
  <c r="Z6603" i="1"/>
  <c r="Y6604" i="1"/>
  <c r="Z6604" i="1"/>
  <c r="Y6605" i="1"/>
  <c r="Z6605" i="1"/>
  <c r="Y6606" i="1"/>
  <c r="Z6606" i="1"/>
  <c r="Y6607" i="1"/>
  <c r="Z6607" i="1"/>
  <c r="Y6608" i="1"/>
  <c r="Z6608" i="1"/>
  <c r="Y6609" i="1"/>
  <c r="Z6609" i="1"/>
  <c r="Y6610" i="1"/>
  <c r="Z6610" i="1"/>
  <c r="Y6611" i="1"/>
  <c r="Z6611" i="1"/>
  <c r="Y6612" i="1"/>
  <c r="Z6612" i="1"/>
  <c r="Y6613" i="1"/>
  <c r="Z6613" i="1"/>
  <c r="Y6614" i="1"/>
  <c r="Z6614" i="1"/>
  <c r="Y6615" i="1"/>
  <c r="Z6615" i="1"/>
  <c r="Y6616" i="1"/>
  <c r="Z6616" i="1"/>
  <c r="Y6617" i="1"/>
  <c r="Z6617" i="1"/>
  <c r="Y6618" i="1"/>
  <c r="Z6618" i="1"/>
  <c r="Y6619" i="1"/>
  <c r="Z6619" i="1"/>
  <c r="Y6620" i="1"/>
  <c r="Z6620" i="1"/>
  <c r="Y6621" i="1"/>
  <c r="Z6621" i="1"/>
  <c r="Y6622" i="1"/>
  <c r="Z6622" i="1"/>
  <c r="Y6623" i="1"/>
  <c r="Z6623" i="1"/>
  <c r="Y6624" i="1"/>
  <c r="Z6624" i="1"/>
  <c r="Y6625" i="1"/>
  <c r="Z6625" i="1"/>
  <c r="Y6626" i="1"/>
  <c r="Z6626" i="1"/>
  <c r="Y6627" i="1"/>
  <c r="Z6627" i="1"/>
  <c r="Y6628" i="1"/>
  <c r="Z6628" i="1"/>
  <c r="Y6629" i="1"/>
  <c r="Z6629" i="1"/>
  <c r="Y6630" i="1"/>
  <c r="Z6630" i="1"/>
  <c r="Y6631" i="1"/>
  <c r="Z6631" i="1"/>
  <c r="Y6632" i="1"/>
  <c r="Z6632" i="1"/>
  <c r="Y6633" i="1"/>
  <c r="Z6633" i="1"/>
  <c r="Y6634" i="1"/>
  <c r="Z6634" i="1"/>
  <c r="Y6635" i="1"/>
  <c r="Z6635" i="1"/>
  <c r="Y6636" i="1"/>
  <c r="Z6636" i="1"/>
  <c r="Y6637" i="1"/>
  <c r="Z6637" i="1"/>
  <c r="Y6638" i="1"/>
  <c r="Z6638" i="1"/>
  <c r="Y6639" i="1"/>
  <c r="Z6639" i="1"/>
  <c r="Y6640" i="1"/>
  <c r="Z6640" i="1"/>
  <c r="Y6641" i="1"/>
  <c r="Z6641" i="1"/>
  <c r="Y6642" i="1"/>
  <c r="Z6642" i="1"/>
  <c r="Y6643" i="1"/>
  <c r="Z6643" i="1"/>
  <c r="Y6644" i="1"/>
  <c r="Z6644" i="1"/>
  <c r="Y6645" i="1"/>
  <c r="Z6645" i="1"/>
  <c r="Y6646" i="1"/>
  <c r="Z6646" i="1"/>
  <c r="Y6647" i="1"/>
  <c r="Z6647" i="1"/>
  <c r="Y6648" i="1"/>
  <c r="Z6648" i="1"/>
  <c r="Y6649" i="1"/>
  <c r="Z6649" i="1"/>
  <c r="Y6650" i="1"/>
  <c r="Z6650" i="1"/>
  <c r="Y6651" i="1"/>
  <c r="Z6651" i="1"/>
  <c r="Y6652" i="1"/>
  <c r="Z6652" i="1"/>
  <c r="Y6653" i="1"/>
  <c r="Z6653" i="1"/>
  <c r="Y6654" i="1"/>
  <c r="Z6654" i="1"/>
  <c r="Y6655" i="1"/>
  <c r="Z6655" i="1"/>
  <c r="Y6656" i="1"/>
  <c r="Z6656" i="1"/>
  <c r="Y6657" i="1"/>
  <c r="Z6657" i="1"/>
  <c r="Y6658" i="1"/>
  <c r="Z6658" i="1"/>
  <c r="Y6659" i="1"/>
  <c r="Z6659" i="1"/>
  <c r="Y6660" i="1"/>
  <c r="Z6660" i="1"/>
  <c r="Y6661" i="1"/>
  <c r="Z6661" i="1"/>
  <c r="Y6662" i="1"/>
  <c r="Z6662" i="1"/>
  <c r="Y6663" i="1"/>
  <c r="Z6663" i="1"/>
  <c r="Y6664" i="1"/>
  <c r="Z6664" i="1"/>
  <c r="Y6665" i="1"/>
  <c r="Z6665" i="1"/>
  <c r="Y6666" i="1"/>
  <c r="Z6666" i="1"/>
  <c r="Y6667" i="1"/>
  <c r="Z6667" i="1"/>
  <c r="Y6668" i="1"/>
  <c r="Z6668" i="1"/>
  <c r="Y6669" i="1"/>
  <c r="Z6669" i="1"/>
  <c r="Y6670" i="1"/>
  <c r="Z6670" i="1"/>
  <c r="Y6671" i="1"/>
  <c r="Z6671" i="1"/>
  <c r="Y6672" i="1"/>
  <c r="Z6672" i="1"/>
  <c r="Y6673" i="1"/>
  <c r="Z6673" i="1"/>
  <c r="Y6674" i="1"/>
  <c r="Z6674" i="1"/>
  <c r="Y6675" i="1"/>
  <c r="Z6675" i="1"/>
  <c r="Y6676" i="1"/>
  <c r="Z6676" i="1"/>
  <c r="Y6677" i="1"/>
  <c r="Z6677" i="1"/>
  <c r="Y6678" i="1"/>
  <c r="Z6678" i="1"/>
  <c r="Y6679" i="1"/>
  <c r="Z6679" i="1"/>
  <c r="Y6680" i="1"/>
  <c r="Z6680" i="1"/>
  <c r="Y6681" i="1"/>
  <c r="Z6681" i="1"/>
  <c r="Y6682" i="1"/>
  <c r="Z6682" i="1"/>
  <c r="Y6683" i="1"/>
  <c r="Z6683" i="1"/>
  <c r="Y6684" i="1"/>
  <c r="Z6684" i="1"/>
  <c r="Y6685" i="1"/>
  <c r="Z6685" i="1"/>
  <c r="Y6686" i="1"/>
  <c r="Z6686" i="1"/>
  <c r="Y6687" i="1"/>
  <c r="Z6687" i="1"/>
  <c r="Y6688" i="1"/>
  <c r="Z6688" i="1"/>
  <c r="Y6689" i="1"/>
  <c r="Z6689" i="1"/>
  <c r="Y6690" i="1"/>
  <c r="Z6690" i="1"/>
  <c r="Y6691" i="1"/>
  <c r="Z6691" i="1"/>
  <c r="Y6692" i="1"/>
  <c r="Z6692" i="1"/>
  <c r="Y6693" i="1"/>
  <c r="Z6693" i="1"/>
  <c r="Y6694" i="1"/>
  <c r="Z6694" i="1"/>
  <c r="Y6695" i="1"/>
  <c r="Z6695" i="1"/>
  <c r="Y6696" i="1"/>
  <c r="Z6696" i="1"/>
  <c r="Y6697" i="1"/>
  <c r="Z6697" i="1"/>
  <c r="Y6698" i="1"/>
  <c r="Z6698" i="1"/>
  <c r="Y6699" i="1"/>
  <c r="Z6699" i="1"/>
  <c r="Y6700" i="1"/>
  <c r="Z6700" i="1"/>
  <c r="Y6701" i="1"/>
  <c r="Z6701" i="1"/>
  <c r="Y6702" i="1"/>
  <c r="Z6702" i="1"/>
  <c r="Y6703" i="1"/>
  <c r="Z6703" i="1"/>
  <c r="Y6704" i="1"/>
  <c r="Z6704" i="1"/>
  <c r="Y6705" i="1"/>
  <c r="Z6705" i="1"/>
  <c r="Y6706" i="1"/>
  <c r="Z6706" i="1"/>
  <c r="Y6707" i="1"/>
  <c r="Z6707" i="1"/>
  <c r="Y6708" i="1"/>
  <c r="Z6708" i="1"/>
  <c r="Y6709" i="1"/>
  <c r="Z6709" i="1"/>
  <c r="Y6710" i="1"/>
  <c r="Z6710" i="1"/>
  <c r="Y6711" i="1"/>
  <c r="Z6711" i="1"/>
  <c r="Y6712" i="1"/>
  <c r="Z6712" i="1"/>
  <c r="Y6713" i="1"/>
  <c r="Z6713" i="1"/>
  <c r="Y6714" i="1"/>
  <c r="Z6714" i="1"/>
  <c r="Y6715" i="1"/>
  <c r="Z6715" i="1"/>
  <c r="Y6716" i="1"/>
  <c r="Z6716" i="1"/>
  <c r="Y6717" i="1"/>
  <c r="Z6717" i="1"/>
  <c r="Y6718" i="1"/>
  <c r="Z6718" i="1"/>
  <c r="Y6719" i="1"/>
  <c r="Z6719" i="1"/>
  <c r="Y6720" i="1"/>
  <c r="Z6720" i="1"/>
  <c r="Y6721" i="1"/>
  <c r="Z6721" i="1"/>
  <c r="Y6722" i="1"/>
  <c r="Z6722" i="1"/>
  <c r="Y6723" i="1"/>
  <c r="Z6723" i="1"/>
  <c r="Y6724" i="1"/>
  <c r="Z6724" i="1"/>
  <c r="Y6725" i="1"/>
  <c r="Z6725" i="1"/>
  <c r="Y6726" i="1"/>
  <c r="Z6726" i="1"/>
  <c r="Y6727" i="1"/>
  <c r="Z6727" i="1"/>
  <c r="Y6728" i="1"/>
  <c r="Z6728" i="1"/>
  <c r="Y6729" i="1"/>
  <c r="Z6729" i="1"/>
  <c r="Y6730" i="1"/>
  <c r="Z6730" i="1"/>
  <c r="Y6731" i="1"/>
  <c r="Z6731" i="1"/>
  <c r="Y6732" i="1"/>
  <c r="Z6732" i="1"/>
  <c r="Y6733" i="1"/>
  <c r="Z6733" i="1"/>
  <c r="Y6734" i="1"/>
  <c r="Z6734" i="1"/>
  <c r="Y6735" i="1"/>
  <c r="Z6735" i="1"/>
  <c r="Y6736" i="1"/>
  <c r="Z6736" i="1"/>
  <c r="Y6737" i="1"/>
  <c r="Z6737" i="1"/>
  <c r="Y6738" i="1"/>
  <c r="Z6738" i="1"/>
  <c r="Y6739" i="1"/>
  <c r="Z6739" i="1"/>
  <c r="Y6740" i="1"/>
  <c r="Z6740" i="1"/>
  <c r="Y6741" i="1"/>
  <c r="Z6741" i="1"/>
  <c r="Y6742" i="1"/>
  <c r="Z6742" i="1"/>
  <c r="Y6743" i="1"/>
  <c r="Z6743" i="1"/>
  <c r="Y6744" i="1"/>
  <c r="Z6744" i="1"/>
  <c r="Y6745" i="1"/>
  <c r="Z6745" i="1"/>
  <c r="Y6746" i="1"/>
  <c r="Z6746" i="1"/>
  <c r="Y6747" i="1"/>
  <c r="Z6747" i="1"/>
  <c r="Y6748" i="1"/>
  <c r="Z6748" i="1"/>
  <c r="Y6749" i="1"/>
  <c r="Z6749" i="1"/>
  <c r="Y6750" i="1"/>
  <c r="Z6750" i="1"/>
  <c r="Y6751" i="1"/>
  <c r="Z6751" i="1"/>
  <c r="Y6752" i="1"/>
  <c r="Z6752" i="1"/>
  <c r="Y6753" i="1"/>
  <c r="Z6753" i="1"/>
  <c r="Y6754" i="1"/>
  <c r="Z6754" i="1"/>
  <c r="Y6755" i="1"/>
  <c r="Z6755" i="1"/>
  <c r="Y6756" i="1"/>
  <c r="Z6756" i="1"/>
  <c r="Y6757" i="1"/>
  <c r="Z6757" i="1"/>
  <c r="Y6758" i="1"/>
  <c r="Z6758" i="1"/>
  <c r="Y6759" i="1"/>
  <c r="Z6759" i="1"/>
  <c r="Y6760" i="1"/>
  <c r="Z6760" i="1"/>
  <c r="Y6761" i="1"/>
  <c r="Z6761" i="1"/>
  <c r="Y6762" i="1"/>
  <c r="Z6762" i="1"/>
  <c r="Y6763" i="1"/>
  <c r="Z6763" i="1"/>
  <c r="Y6764" i="1"/>
  <c r="Z6764" i="1"/>
  <c r="Y6765" i="1"/>
  <c r="Z6765" i="1"/>
  <c r="Y6766" i="1"/>
  <c r="Z6766" i="1"/>
  <c r="Y6767" i="1"/>
  <c r="Z6767" i="1"/>
  <c r="Y6768" i="1"/>
  <c r="Z6768" i="1"/>
  <c r="Y6769" i="1"/>
  <c r="Z6769" i="1"/>
  <c r="Y6770" i="1"/>
  <c r="Z6770" i="1"/>
  <c r="Y6771" i="1"/>
  <c r="Z6771" i="1"/>
  <c r="Y6772" i="1"/>
  <c r="Z6772" i="1"/>
  <c r="Y6773" i="1"/>
  <c r="Z6773" i="1"/>
  <c r="Y6774" i="1"/>
  <c r="Z6774" i="1"/>
  <c r="Y6775" i="1"/>
  <c r="Z6775" i="1"/>
  <c r="Y6776" i="1"/>
  <c r="Z6776" i="1"/>
  <c r="Y6777" i="1"/>
  <c r="Z6777" i="1"/>
  <c r="Y6778" i="1"/>
  <c r="Z6778" i="1"/>
  <c r="Y6779" i="1"/>
  <c r="Z6779" i="1"/>
  <c r="Y6780" i="1"/>
  <c r="Z6780" i="1"/>
  <c r="Y6781" i="1"/>
  <c r="Z6781" i="1"/>
  <c r="Y6782" i="1"/>
  <c r="Z6782" i="1"/>
  <c r="Y6783" i="1"/>
  <c r="Z6783" i="1"/>
  <c r="Y6784" i="1"/>
  <c r="Z6784" i="1"/>
  <c r="Y6785" i="1"/>
  <c r="Z6785" i="1"/>
  <c r="Y6786" i="1"/>
  <c r="Z6786" i="1"/>
  <c r="Y6787" i="1"/>
  <c r="Z6787" i="1"/>
  <c r="Y6788" i="1"/>
  <c r="Z6788" i="1"/>
  <c r="Y6789" i="1"/>
  <c r="Z6789" i="1"/>
  <c r="Y6790" i="1"/>
  <c r="Z6790" i="1"/>
  <c r="Y6791" i="1"/>
  <c r="Z6791" i="1"/>
  <c r="Y6792" i="1"/>
  <c r="Z6792" i="1"/>
  <c r="Y6793" i="1"/>
  <c r="Z6793" i="1"/>
  <c r="Y6794" i="1"/>
  <c r="Z6794" i="1"/>
  <c r="Y6795" i="1"/>
  <c r="Z6795" i="1"/>
  <c r="Y6796" i="1"/>
  <c r="Z6796" i="1"/>
  <c r="Y6797" i="1"/>
  <c r="Z6797" i="1"/>
  <c r="Y6798" i="1"/>
  <c r="Z6798" i="1"/>
  <c r="Y6799" i="1"/>
  <c r="Z6799" i="1"/>
  <c r="Y6800" i="1"/>
  <c r="Z6800" i="1"/>
  <c r="Y6801" i="1"/>
  <c r="Z6801" i="1"/>
  <c r="Y6802" i="1"/>
  <c r="Z6802" i="1"/>
  <c r="Y6803" i="1"/>
  <c r="Z6803" i="1"/>
  <c r="Y6804" i="1"/>
  <c r="Z6804" i="1"/>
  <c r="Y6805" i="1"/>
  <c r="Z6805" i="1"/>
  <c r="Y6806" i="1"/>
  <c r="Z6806" i="1"/>
  <c r="Y6807" i="1"/>
  <c r="Z6807" i="1"/>
  <c r="Y6808" i="1"/>
  <c r="Z6808" i="1"/>
  <c r="Y6809" i="1"/>
  <c r="Z6809" i="1"/>
  <c r="Y6810" i="1"/>
  <c r="Z6810" i="1"/>
  <c r="Y6811" i="1"/>
  <c r="Z6811" i="1"/>
  <c r="Y6812" i="1"/>
  <c r="Z6812" i="1"/>
  <c r="Y6813" i="1"/>
  <c r="Z6813" i="1"/>
  <c r="Y6814" i="1"/>
  <c r="Z6814" i="1"/>
  <c r="Y6815" i="1"/>
  <c r="Z6815" i="1"/>
  <c r="Y6816" i="1"/>
  <c r="Z6816" i="1"/>
  <c r="Y6817" i="1"/>
  <c r="Z6817" i="1"/>
  <c r="Y6818" i="1"/>
  <c r="Z6818" i="1"/>
  <c r="Y6819" i="1"/>
  <c r="Z6819" i="1"/>
  <c r="Y6820" i="1"/>
  <c r="Z6820" i="1"/>
  <c r="Y6821" i="1"/>
  <c r="Z6821" i="1"/>
  <c r="Y6822" i="1"/>
  <c r="Z6822" i="1"/>
  <c r="Y6823" i="1"/>
  <c r="Z6823" i="1"/>
  <c r="Y6824" i="1"/>
  <c r="Z6824" i="1"/>
  <c r="Y6825" i="1"/>
  <c r="Z6825" i="1"/>
  <c r="Y6826" i="1"/>
  <c r="Z6826" i="1"/>
  <c r="Y6827" i="1"/>
  <c r="Z6827" i="1"/>
  <c r="Y6828" i="1"/>
  <c r="Z6828" i="1"/>
  <c r="Y6829" i="1"/>
  <c r="Z6829" i="1"/>
  <c r="Y6830" i="1"/>
  <c r="Z6830" i="1"/>
  <c r="Y6831" i="1"/>
  <c r="Z6831" i="1"/>
  <c r="Y6832" i="1"/>
  <c r="Z6832" i="1"/>
  <c r="Y6833" i="1"/>
  <c r="Z6833" i="1"/>
  <c r="Y6834" i="1"/>
  <c r="Z6834" i="1"/>
  <c r="Y6835" i="1"/>
  <c r="Z6835" i="1"/>
  <c r="Y6836" i="1"/>
  <c r="Z6836" i="1"/>
  <c r="Y6837" i="1"/>
  <c r="Z6837" i="1"/>
  <c r="Y6838" i="1"/>
  <c r="Z6838" i="1"/>
  <c r="Y6839" i="1"/>
  <c r="Z6839" i="1"/>
  <c r="Y6840" i="1"/>
  <c r="Z6840" i="1"/>
  <c r="Y6841" i="1"/>
  <c r="Z6841" i="1"/>
  <c r="Y6842" i="1"/>
  <c r="Z6842" i="1"/>
  <c r="Y6843" i="1"/>
  <c r="Z6843" i="1"/>
  <c r="Y6844" i="1"/>
  <c r="Z6844" i="1"/>
  <c r="Y6845" i="1"/>
  <c r="Z6845" i="1"/>
  <c r="Y6846" i="1"/>
  <c r="Z6846" i="1"/>
  <c r="Y6847" i="1"/>
  <c r="Z6847" i="1"/>
  <c r="Y6848" i="1"/>
  <c r="Z6848" i="1"/>
  <c r="Y6849" i="1"/>
  <c r="Z6849" i="1"/>
  <c r="Y6850" i="1"/>
  <c r="Z6850" i="1"/>
  <c r="Y6851" i="1"/>
  <c r="Z6851" i="1"/>
  <c r="Y6852" i="1"/>
  <c r="Z6852" i="1"/>
  <c r="Y6853" i="1"/>
  <c r="Z6853" i="1"/>
  <c r="Y6854" i="1"/>
  <c r="Z6854" i="1"/>
  <c r="Y6855" i="1"/>
  <c r="Z6855" i="1"/>
  <c r="Y6856" i="1"/>
  <c r="Z6856" i="1"/>
  <c r="Y6857" i="1"/>
  <c r="Z6857" i="1"/>
  <c r="Y6858" i="1"/>
  <c r="Z6858" i="1"/>
  <c r="Y6859" i="1"/>
  <c r="Z6859" i="1"/>
  <c r="Y6860" i="1"/>
  <c r="Z6860" i="1"/>
  <c r="Y6861" i="1"/>
  <c r="Z6861" i="1"/>
  <c r="Y6862" i="1"/>
  <c r="Z6862" i="1"/>
  <c r="Y6863" i="1"/>
  <c r="Z6863" i="1"/>
  <c r="Y6864" i="1"/>
  <c r="Z6864" i="1"/>
  <c r="Y6865" i="1"/>
  <c r="Z6865" i="1"/>
  <c r="Y6866" i="1"/>
  <c r="Z6866" i="1"/>
  <c r="Y6867" i="1"/>
  <c r="Z6867" i="1"/>
  <c r="Y6868" i="1"/>
  <c r="Z6868" i="1"/>
  <c r="Y6869" i="1"/>
  <c r="Z6869" i="1"/>
  <c r="Y6870" i="1"/>
  <c r="Z6870" i="1"/>
  <c r="Y6871" i="1"/>
  <c r="Z6871" i="1"/>
  <c r="Y6872" i="1"/>
  <c r="Z6872" i="1"/>
  <c r="Y6873" i="1"/>
  <c r="Z6873" i="1"/>
  <c r="Y6874" i="1"/>
  <c r="Z6874" i="1"/>
  <c r="Y6875" i="1"/>
  <c r="Z6875" i="1"/>
  <c r="Y6876" i="1"/>
  <c r="Z6876" i="1"/>
  <c r="Y6877" i="1"/>
  <c r="Z6877" i="1"/>
  <c r="Y6878" i="1"/>
  <c r="Z6878" i="1"/>
  <c r="Y6879" i="1"/>
  <c r="Z6879" i="1"/>
  <c r="Y6880" i="1"/>
  <c r="Z6880" i="1"/>
  <c r="Y6881" i="1"/>
  <c r="Z6881" i="1"/>
  <c r="Y6882" i="1"/>
  <c r="Z6882" i="1"/>
  <c r="Y6883" i="1"/>
  <c r="Z6883" i="1"/>
  <c r="Y6884" i="1"/>
  <c r="Z6884" i="1"/>
  <c r="Y6885" i="1"/>
  <c r="Z6885" i="1"/>
  <c r="Y6886" i="1"/>
  <c r="Z6886" i="1"/>
  <c r="Y6887" i="1"/>
  <c r="Z6887" i="1"/>
  <c r="Y6888" i="1"/>
  <c r="Z6888" i="1"/>
  <c r="Y6889" i="1"/>
  <c r="Z6889" i="1"/>
  <c r="Y6890" i="1"/>
  <c r="Z6890" i="1"/>
  <c r="Y6891" i="1"/>
  <c r="Z6891" i="1"/>
  <c r="Y6892" i="1"/>
  <c r="Z6892" i="1"/>
  <c r="Y6893" i="1"/>
  <c r="Z6893" i="1"/>
  <c r="Y6894" i="1"/>
  <c r="Z6894" i="1"/>
  <c r="Y6895" i="1"/>
  <c r="Z6895" i="1"/>
  <c r="Y6896" i="1"/>
  <c r="Z6896" i="1"/>
  <c r="Y6897" i="1"/>
  <c r="Z6897" i="1"/>
  <c r="Y6898" i="1"/>
  <c r="Z6898" i="1"/>
  <c r="Y6899" i="1"/>
  <c r="Z6899" i="1"/>
  <c r="Y6900" i="1"/>
  <c r="Z6900" i="1"/>
  <c r="Y6901" i="1"/>
  <c r="Z6901" i="1"/>
  <c r="Y6902" i="1"/>
  <c r="Z6902" i="1"/>
  <c r="Y6903" i="1"/>
  <c r="Z6903" i="1"/>
  <c r="Y6904" i="1"/>
  <c r="Z6904" i="1"/>
  <c r="Y6905" i="1"/>
  <c r="Z6905" i="1"/>
  <c r="Y6906" i="1"/>
  <c r="Z6906" i="1"/>
  <c r="Y6907" i="1"/>
  <c r="Z6907" i="1"/>
  <c r="Y6908" i="1"/>
  <c r="Z6908" i="1"/>
  <c r="Y6909" i="1"/>
  <c r="Z6909" i="1"/>
  <c r="Y6910" i="1"/>
  <c r="Z6910" i="1"/>
  <c r="Y6911" i="1"/>
  <c r="Z6911" i="1"/>
  <c r="Y6912" i="1"/>
  <c r="Z6912" i="1"/>
  <c r="Y6913" i="1"/>
  <c r="Z6913" i="1"/>
  <c r="Y6914" i="1"/>
  <c r="Z6914" i="1"/>
  <c r="Y6915" i="1"/>
  <c r="Z6915" i="1"/>
  <c r="Y6916" i="1"/>
  <c r="Z6916" i="1"/>
  <c r="Y6917" i="1"/>
  <c r="Z6917" i="1"/>
  <c r="Y6918" i="1"/>
  <c r="Z6918" i="1"/>
  <c r="Y6919" i="1"/>
  <c r="Z6919" i="1"/>
  <c r="Y6920" i="1"/>
  <c r="Z6920" i="1"/>
  <c r="Y6921" i="1"/>
  <c r="Z6921" i="1"/>
  <c r="Y6922" i="1"/>
  <c r="Z6922" i="1"/>
  <c r="Y6923" i="1"/>
  <c r="Z6923" i="1"/>
  <c r="Y6924" i="1"/>
  <c r="Z6924" i="1"/>
  <c r="Y6925" i="1"/>
  <c r="Z6925" i="1"/>
  <c r="Y6926" i="1"/>
  <c r="Z6926" i="1"/>
  <c r="Y6927" i="1"/>
  <c r="Z6927" i="1"/>
  <c r="Y6928" i="1"/>
  <c r="Z6928" i="1"/>
  <c r="Y6929" i="1"/>
  <c r="Z6929" i="1"/>
  <c r="Y6930" i="1"/>
  <c r="Z6930" i="1"/>
  <c r="Y6931" i="1"/>
  <c r="Z6931" i="1"/>
  <c r="Y6932" i="1"/>
  <c r="Z6932" i="1"/>
  <c r="Y6933" i="1"/>
  <c r="Z6933" i="1"/>
  <c r="Y6934" i="1"/>
  <c r="Z6934" i="1"/>
  <c r="Y6935" i="1"/>
  <c r="Z6935" i="1"/>
  <c r="Y6936" i="1"/>
  <c r="Z6936" i="1"/>
  <c r="Y6937" i="1"/>
  <c r="Z6937" i="1"/>
  <c r="Y6938" i="1"/>
  <c r="Z6938" i="1"/>
  <c r="Y6939" i="1"/>
  <c r="Z6939" i="1"/>
  <c r="Y6940" i="1"/>
  <c r="Z6940" i="1"/>
  <c r="Y6941" i="1"/>
  <c r="Z6941" i="1"/>
  <c r="Y6942" i="1"/>
  <c r="Z6942" i="1"/>
  <c r="Y6943" i="1"/>
  <c r="Z6943" i="1"/>
  <c r="Y6944" i="1"/>
  <c r="Z6944" i="1"/>
  <c r="Y6945" i="1"/>
  <c r="Z6945" i="1"/>
  <c r="Y6946" i="1"/>
  <c r="Z6946" i="1"/>
  <c r="Y6947" i="1"/>
  <c r="Z6947" i="1"/>
  <c r="Y6948" i="1"/>
  <c r="Z6948" i="1"/>
  <c r="Y6949" i="1"/>
  <c r="Z6949" i="1"/>
  <c r="Y6950" i="1"/>
  <c r="Z6950" i="1"/>
  <c r="Y6951" i="1"/>
  <c r="Z6951" i="1"/>
  <c r="Y6952" i="1"/>
  <c r="Z6952" i="1"/>
  <c r="Y6953" i="1"/>
  <c r="Z6953" i="1"/>
  <c r="Y6954" i="1"/>
  <c r="Z6954" i="1"/>
  <c r="Y6955" i="1"/>
  <c r="Z6955" i="1"/>
  <c r="Y6956" i="1"/>
  <c r="Z6956" i="1"/>
  <c r="Y6957" i="1"/>
  <c r="Z6957" i="1"/>
  <c r="Y6958" i="1"/>
  <c r="Z6958" i="1"/>
  <c r="Y6959" i="1"/>
  <c r="Z6959" i="1"/>
  <c r="Y6960" i="1"/>
  <c r="Z6960" i="1"/>
  <c r="Y6961" i="1"/>
  <c r="Z6961" i="1"/>
  <c r="Y6962" i="1"/>
  <c r="Z6962" i="1"/>
  <c r="Y6963" i="1"/>
  <c r="Z6963" i="1"/>
  <c r="Y6964" i="1"/>
  <c r="Z6964" i="1"/>
  <c r="Y6965" i="1"/>
  <c r="Z6965" i="1"/>
  <c r="Y6966" i="1"/>
  <c r="Z6966" i="1"/>
  <c r="Y6967" i="1"/>
  <c r="Z6967" i="1"/>
  <c r="Y6968" i="1"/>
  <c r="Z6968" i="1"/>
  <c r="Y6969" i="1"/>
  <c r="Z6969" i="1"/>
  <c r="Y6970" i="1"/>
  <c r="Z6970" i="1"/>
  <c r="Y6971" i="1"/>
  <c r="Z6971" i="1"/>
  <c r="Y6972" i="1"/>
  <c r="Z6972" i="1"/>
  <c r="Y6973" i="1"/>
  <c r="Z6973" i="1"/>
  <c r="Y6974" i="1"/>
  <c r="Z6974" i="1"/>
  <c r="Y6975" i="1"/>
  <c r="Z6975" i="1"/>
  <c r="Y6976" i="1"/>
  <c r="Z6976" i="1"/>
  <c r="Y6977" i="1"/>
  <c r="Z6977" i="1"/>
  <c r="Y6978" i="1"/>
  <c r="Z6978" i="1"/>
  <c r="Y6979" i="1"/>
  <c r="Z6979" i="1"/>
  <c r="Y6980" i="1"/>
  <c r="Z6980" i="1"/>
  <c r="Y6981" i="1"/>
  <c r="Z6981" i="1"/>
  <c r="Y6982" i="1"/>
  <c r="Z6982" i="1"/>
  <c r="Y6983" i="1"/>
  <c r="Z6983" i="1"/>
  <c r="Y6984" i="1"/>
  <c r="Z6984" i="1"/>
  <c r="Y6985" i="1"/>
  <c r="Z6985" i="1"/>
  <c r="Y6986" i="1"/>
  <c r="Z6986" i="1"/>
  <c r="Y6987" i="1"/>
  <c r="Z6987" i="1"/>
  <c r="Y6988" i="1"/>
  <c r="Z6988" i="1"/>
  <c r="Y6989" i="1"/>
  <c r="Z6989" i="1"/>
  <c r="Y6990" i="1"/>
  <c r="Z6990" i="1"/>
  <c r="Y6991" i="1"/>
  <c r="Z6991" i="1"/>
  <c r="Y6992" i="1"/>
  <c r="Z6992" i="1"/>
  <c r="Y6993" i="1"/>
  <c r="Z6993" i="1"/>
  <c r="Y6994" i="1"/>
  <c r="Z6994" i="1"/>
  <c r="Y6995" i="1"/>
  <c r="Z6995" i="1"/>
  <c r="Y6996" i="1"/>
  <c r="Z6996" i="1"/>
  <c r="Y6997" i="1"/>
  <c r="Z6997" i="1"/>
  <c r="Y6998" i="1"/>
  <c r="Z6998" i="1"/>
  <c r="Y6999" i="1"/>
  <c r="Z6999" i="1"/>
  <c r="Y7000" i="1"/>
  <c r="Z7000" i="1"/>
  <c r="Y7001" i="1"/>
  <c r="Z7001" i="1"/>
  <c r="Y7002" i="1"/>
  <c r="Z7002" i="1"/>
  <c r="Y7003" i="1"/>
  <c r="Z7003" i="1"/>
  <c r="Y7004" i="1"/>
  <c r="Z7004" i="1"/>
  <c r="Y7005" i="1"/>
  <c r="Z7005" i="1"/>
  <c r="Y7006" i="1"/>
  <c r="Z7006" i="1"/>
  <c r="Y7007" i="1"/>
  <c r="Z7007" i="1"/>
  <c r="Y7008" i="1"/>
  <c r="Z7008" i="1"/>
  <c r="Y7009" i="1"/>
  <c r="Z7009" i="1"/>
  <c r="Y7010" i="1"/>
  <c r="Z7010" i="1"/>
  <c r="Y7011" i="1"/>
  <c r="Z7011" i="1"/>
  <c r="Y7012" i="1"/>
  <c r="Z7012" i="1"/>
  <c r="Y7013" i="1"/>
  <c r="Z7013" i="1"/>
  <c r="Y7014" i="1"/>
  <c r="Z7014" i="1"/>
  <c r="Y7015" i="1"/>
  <c r="Z7015" i="1"/>
  <c r="Y7016" i="1"/>
  <c r="Z7016" i="1"/>
  <c r="Y7017" i="1"/>
  <c r="Z7017" i="1"/>
  <c r="Y7018" i="1"/>
  <c r="Z7018" i="1"/>
  <c r="Y7019" i="1"/>
  <c r="Z7019" i="1"/>
  <c r="Y7020" i="1"/>
  <c r="Z7020" i="1"/>
  <c r="Y7021" i="1"/>
  <c r="Z7021" i="1"/>
  <c r="Y7022" i="1"/>
  <c r="Z7022" i="1"/>
  <c r="Y7023" i="1"/>
  <c r="Z7023" i="1"/>
  <c r="Y7024" i="1"/>
  <c r="Z7024" i="1"/>
  <c r="Y7025" i="1"/>
  <c r="Z7025" i="1"/>
  <c r="Y7026" i="1"/>
  <c r="Z7026" i="1"/>
  <c r="Y7027" i="1"/>
  <c r="Z7027" i="1"/>
  <c r="Y7028" i="1"/>
  <c r="Z7028" i="1"/>
  <c r="Y7029" i="1"/>
  <c r="Z7029" i="1"/>
  <c r="Y7030" i="1"/>
  <c r="Z7030" i="1"/>
  <c r="Y7031" i="1"/>
  <c r="Z7031" i="1"/>
  <c r="Y7032" i="1"/>
  <c r="Z7032" i="1"/>
  <c r="Y7033" i="1"/>
  <c r="Z7033" i="1"/>
  <c r="Y7034" i="1"/>
  <c r="Z7034" i="1"/>
  <c r="Y7035" i="1"/>
  <c r="Z7035" i="1"/>
  <c r="Y7036" i="1"/>
  <c r="Z7036" i="1"/>
  <c r="Y7037" i="1"/>
  <c r="Z7037" i="1"/>
  <c r="Y7038" i="1"/>
  <c r="Z7038" i="1"/>
  <c r="Y7039" i="1"/>
  <c r="Z7039" i="1"/>
  <c r="Y7040" i="1"/>
  <c r="Z7040" i="1"/>
  <c r="Y7041" i="1"/>
  <c r="Z7041" i="1"/>
  <c r="Y7042" i="1"/>
  <c r="Z7042" i="1"/>
  <c r="Y7043" i="1"/>
  <c r="Z7043" i="1"/>
  <c r="Y7044" i="1"/>
  <c r="Z7044" i="1"/>
  <c r="Y7045" i="1"/>
  <c r="Z7045" i="1"/>
  <c r="Y7046" i="1"/>
  <c r="Z7046" i="1"/>
  <c r="Y7047" i="1"/>
  <c r="Z7047" i="1"/>
  <c r="Y7048" i="1"/>
  <c r="Z7048" i="1"/>
  <c r="Y7049" i="1"/>
  <c r="Z7049" i="1"/>
  <c r="Y7050" i="1"/>
  <c r="Z7050" i="1"/>
  <c r="Y7051" i="1"/>
  <c r="Z7051" i="1"/>
  <c r="Y7052" i="1"/>
  <c r="Z7052" i="1"/>
  <c r="Y7053" i="1"/>
  <c r="Z7053" i="1"/>
  <c r="Y7054" i="1"/>
  <c r="Z7054" i="1"/>
  <c r="Y7055" i="1"/>
  <c r="Z7055" i="1"/>
  <c r="Y7056" i="1"/>
  <c r="Z7056" i="1"/>
  <c r="Y7057" i="1"/>
  <c r="Z7057" i="1"/>
  <c r="Y7058" i="1"/>
  <c r="Z7058" i="1"/>
  <c r="Y7059" i="1"/>
  <c r="Z7059" i="1"/>
  <c r="Y7060" i="1"/>
  <c r="Z7060" i="1"/>
  <c r="Y7061" i="1"/>
  <c r="Z7061" i="1"/>
  <c r="Y7062" i="1"/>
  <c r="Z7062" i="1"/>
  <c r="Y7063" i="1"/>
  <c r="Z7063" i="1"/>
  <c r="Y7064" i="1"/>
  <c r="Z7064" i="1"/>
  <c r="Y7065" i="1"/>
  <c r="Z7065" i="1"/>
  <c r="Y7066" i="1"/>
  <c r="Z7066" i="1"/>
  <c r="Y7067" i="1"/>
  <c r="Z7067" i="1"/>
  <c r="Y7068" i="1"/>
  <c r="Z7068" i="1"/>
  <c r="Y7069" i="1"/>
  <c r="Z7069" i="1"/>
  <c r="Y7070" i="1"/>
  <c r="Z7070" i="1"/>
  <c r="Y7071" i="1"/>
  <c r="Z7071" i="1"/>
  <c r="Y7072" i="1"/>
  <c r="Z7072" i="1"/>
  <c r="Y7073" i="1"/>
  <c r="Z7073" i="1"/>
  <c r="Y7074" i="1"/>
  <c r="Z7074" i="1"/>
  <c r="Y7075" i="1"/>
  <c r="Z7075" i="1"/>
  <c r="Y7076" i="1"/>
  <c r="Z7076" i="1"/>
  <c r="Y7077" i="1"/>
  <c r="Z7077" i="1"/>
  <c r="Y7078" i="1"/>
  <c r="Z7078" i="1"/>
  <c r="Y7079" i="1"/>
  <c r="Z7079" i="1"/>
  <c r="Y7080" i="1"/>
  <c r="Z7080" i="1"/>
  <c r="Y7081" i="1"/>
  <c r="Z7081" i="1"/>
  <c r="Y7082" i="1"/>
  <c r="Z7082" i="1"/>
  <c r="Y7083" i="1"/>
  <c r="Z7083" i="1"/>
  <c r="Y7084" i="1"/>
  <c r="Z7084" i="1"/>
  <c r="Y7085" i="1"/>
  <c r="Z7085" i="1"/>
  <c r="Y7086" i="1"/>
  <c r="Z7086" i="1"/>
  <c r="Y7087" i="1"/>
  <c r="Z7087" i="1"/>
  <c r="Y7088" i="1"/>
  <c r="Z7088" i="1"/>
  <c r="Y7089" i="1"/>
  <c r="Z7089" i="1"/>
  <c r="Y7090" i="1"/>
  <c r="Z7090" i="1"/>
  <c r="Y7091" i="1"/>
  <c r="Z7091" i="1"/>
  <c r="Y7092" i="1"/>
  <c r="Z7092" i="1"/>
  <c r="Y7093" i="1"/>
  <c r="Z7093" i="1"/>
  <c r="Y7094" i="1"/>
  <c r="Z7094" i="1"/>
  <c r="Y7095" i="1"/>
  <c r="Z7095" i="1"/>
  <c r="Y7096" i="1"/>
  <c r="Z7096" i="1"/>
  <c r="Y7097" i="1"/>
  <c r="Z7097" i="1"/>
  <c r="Y7098" i="1"/>
  <c r="Z7098" i="1"/>
  <c r="Y7099" i="1"/>
  <c r="Z7099" i="1"/>
  <c r="Y7100" i="1"/>
  <c r="Z7100" i="1"/>
  <c r="Y7101" i="1"/>
  <c r="Z7101" i="1"/>
  <c r="Y7102" i="1"/>
  <c r="Z7102" i="1"/>
  <c r="Y7103" i="1"/>
  <c r="Z7103" i="1"/>
  <c r="Y7104" i="1"/>
  <c r="Z7104" i="1"/>
  <c r="Y7105" i="1"/>
  <c r="Z7105" i="1"/>
  <c r="Y7106" i="1"/>
  <c r="Z7106" i="1"/>
  <c r="Y7107" i="1"/>
  <c r="Z7107" i="1"/>
  <c r="Y7108" i="1"/>
  <c r="Z7108" i="1"/>
  <c r="Y7109" i="1"/>
  <c r="Z7109" i="1"/>
  <c r="Y7110" i="1"/>
  <c r="Z7110" i="1"/>
  <c r="Y7111" i="1"/>
  <c r="Z7111" i="1"/>
  <c r="Y7112" i="1"/>
  <c r="Z7112" i="1"/>
  <c r="Y7113" i="1"/>
  <c r="Z7113" i="1"/>
  <c r="Y7114" i="1"/>
  <c r="Z7114" i="1"/>
  <c r="Y7115" i="1"/>
  <c r="Z7115" i="1"/>
  <c r="Y7116" i="1"/>
  <c r="Z7116" i="1"/>
  <c r="Y7117" i="1"/>
  <c r="Z7117" i="1"/>
  <c r="Y7118" i="1"/>
  <c r="Z7118" i="1"/>
  <c r="Y7119" i="1"/>
  <c r="Z7119" i="1"/>
  <c r="Y7120" i="1"/>
  <c r="Z7120" i="1"/>
  <c r="Y7121" i="1"/>
  <c r="Z7121" i="1"/>
  <c r="Y7122" i="1"/>
  <c r="Z7122" i="1"/>
  <c r="Y7123" i="1"/>
  <c r="Z7123" i="1"/>
  <c r="Y7124" i="1"/>
  <c r="Z7124" i="1"/>
  <c r="Y7125" i="1"/>
  <c r="Z7125" i="1"/>
  <c r="Y7126" i="1"/>
  <c r="Z7126" i="1"/>
  <c r="Y7127" i="1"/>
  <c r="Z7127" i="1"/>
  <c r="Y7128" i="1"/>
  <c r="Z7128" i="1"/>
  <c r="Y7129" i="1"/>
  <c r="Z7129" i="1"/>
  <c r="Y7130" i="1"/>
  <c r="Z7130" i="1"/>
  <c r="Y7131" i="1"/>
  <c r="Z7131" i="1"/>
  <c r="Y7132" i="1"/>
  <c r="Z7132" i="1"/>
  <c r="Y7133" i="1"/>
  <c r="Z7133" i="1"/>
  <c r="Y7134" i="1"/>
  <c r="Z7134" i="1"/>
  <c r="Y7135" i="1"/>
  <c r="Z7135" i="1"/>
  <c r="Y7136" i="1"/>
  <c r="Z7136" i="1"/>
  <c r="Y7137" i="1"/>
  <c r="Z7137" i="1"/>
  <c r="Y7138" i="1"/>
  <c r="Z7138" i="1"/>
  <c r="Y7139" i="1"/>
  <c r="Z7139" i="1"/>
  <c r="Y7140" i="1"/>
  <c r="Z7140" i="1"/>
  <c r="Y7141" i="1"/>
  <c r="Z7141" i="1"/>
  <c r="Y7142" i="1"/>
  <c r="Z7142" i="1"/>
  <c r="Y7143" i="1"/>
  <c r="Z7143" i="1"/>
  <c r="Y7144" i="1"/>
  <c r="Z7144" i="1"/>
  <c r="Y7145" i="1"/>
  <c r="Z7145" i="1"/>
  <c r="Y7146" i="1"/>
  <c r="Z7146" i="1"/>
  <c r="Y7147" i="1"/>
  <c r="Z7147" i="1"/>
  <c r="Y7148" i="1"/>
  <c r="Z7148" i="1"/>
  <c r="Y7149" i="1"/>
  <c r="Z7149" i="1"/>
  <c r="Y7150" i="1"/>
  <c r="Z7150" i="1"/>
  <c r="Y7151" i="1"/>
  <c r="Z7151" i="1"/>
  <c r="Y7152" i="1"/>
  <c r="Z7152" i="1"/>
  <c r="Y7153" i="1"/>
  <c r="Z7153" i="1"/>
  <c r="Y7154" i="1"/>
  <c r="Z7154" i="1"/>
  <c r="Y7155" i="1"/>
  <c r="Z7155" i="1"/>
  <c r="Y7156" i="1"/>
  <c r="Z7156" i="1"/>
  <c r="Y7157" i="1"/>
  <c r="Z7157" i="1"/>
  <c r="Y7158" i="1"/>
  <c r="Z7158" i="1"/>
  <c r="Y7159" i="1"/>
  <c r="Z7159" i="1"/>
  <c r="Y7160" i="1"/>
  <c r="Z7160" i="1"/>
  <c r="Y7161" i="1"/>
  <c r="Z7161" i="1"/>
  <c r="Y7162" i="1"/>
  <c r="Z7162" i="1"/>
  <c r="Y7163" i="1"/>
  <c r="Z7163" i="1"/>
  <c r="Y7164" i="1"/>
  <c r="Z7164" i="1"/>
  <c r="Y7165" i="1"/>
  <c r="Z7165" i="1"/>
  <c r="Y7166" i="1"/>
  <c r="Z7166" i="1"/>
  <c r="Y7167" i="1"/>
  <c r="Z7167" i="1"/>
  <c r="Y7168" i="1"/>
  <c r="Z7168" i="1"/>
  <c r="Y7169" i="1"/>
  <c r="Z7169" i="1"/>
  <c r="Y7170" i="1"/>
  <c r="Z7170" i="1"/>
  <c r="Y7171" i="1"/>
  <c r="Z7171" i="1"/>
  <c r="Y7172" i="1"/>
  <c r="Z7172" i="1"/>
  <c r="Y7173" i="1"/>
  <c r="Z7173" i="1"/>
  <c r="Y7174" i="1"/>
  <c r="Z7174" i="1"/>
  <c r="Y7175" i="1"/>
  <c r="Z7175" i="1"/>
  <c r="Y7176" i="1"/>
  <c r="Z7176" i="1"/>
  <c r="Y7177" i="1"/>
  <c r="Z7177" i="1"/>
  <c r="Y7178" i="1"/>
  <c r="Z7178" i="1"/>
  <c r="Y7179" i="1"/>
  <c r="Z7179" i="1"/>
  <c r="Y7180" i="1"/>
  <c r="Z7180" i="1"/>
  <c r="Y7181" i="1"/>
  <c r="Z7181" i="1"/>
  <c r="Y7182" i="1"/>
  <c r="Z7182" i="1"/>
  <c r="Y7183" i="1"/>
  <c r="Z7183" i="1"/>
  <c r="Y7184" i="1"/>
  <c r="Z7184" i="1"/>
  <c r="Y7185" i="1"/>
  <c r="Z7185" i="1"/>
  <c r="Y7186" i="1"/>
  <c r="Z7186" i="1"/>
  <c r="Y7187" i="1"/>
  <c r="Z7187" i="1"/>
  <c r="Y7188" i="1"/>
  <c r="Z7188" i="1"/>
  <c r="Y7189" i="1"/>
  <c r="Z7189" i="1"/>
  <c r="Y7190" i="1"/>
  <c r="Z7190" i="1"/>
  <c r="Y7191" i="1"/>
  <c r="Z7191" i="1"/>
  <c r="Y7192" i="1"/>
  <c r="Z7192" i="1"/>
  <c r="Y7193" i="1"/>
  <c r="Z7193" i="1"/>
  <c r="Y7194" i="1"/>
  <c r="Z7194" i="1"/>
  <c r="Y7195" i="1"/>
  <c r="Z7195" i="1"/>
  <c r="Y7196" i="1"/>
  <c r="Z7196" i="1"/>
  <c r="Y7197" i="1"/>
  <c r="Z7197" i="1"/>
  <c r="Y7198" i="1"/>
  <c r="Z7198" i="1"/>
  <c r="Y7199" i="1"/>
  <c r="Z7199" i="1"/>
  <c r="Y7200" i="1"/>
  <c r="Z7200" i="1"/>
  <c r="Y7201" i="1"/>
  <c r="Z7201" i="1"/>
  <c r="Y7202" i="1"/>
  <c r="Z7202" i="1"/>
  <c r="Y7203" i="1"/>
  <c r="Z7203" i="1"/>
  <c r="Y7204" i="1"/>
  <c r="Z7204" i="1"/>
  <c r="Y7205" i="1"/>
  <c r="Z7205" i="1"/>
  <c r="Y7206" i="1"/>
  <c r="Z7206" i="1"/>
  <c r="Y7207" i="1"/>
  <c r="Z7207" i="1"/>
  <c r="Y7208" i="1"/>
  <c r="Z7208" i="1"/>
  <c r="Y7209" i="1"/>
  <c r="Z7209" i="1"/>
  <c r="Y7210" i="1"/>
  <c r="Z7210" i="1"/>
  <c r="Y7211" i="1"/>
  <c r="Z7211" i="1"/>
  <c r="Y7212" i="1"/>
  <c r="Z7212" i="1"/>
  <c r="Y7213" i="1"/>
  <c r="Z7213" i="1"/>
  <c r="Y7214" i="1"/>
  <c r="Z7214" i="1"/>
  <c r="Y7215" i="1"/>
  <c r="Z7215" i="1"/>
  <c r="Y7216" i="1"/>
  <c r="Z7216" i="1"/>
  <c r="Y7217" i="1"/>
  <c r="Z7217" i="1"/>
  <c r="Y7218" i="1"/>
  <c r="Z7218" i="1"/>
  <c r="Y7219" i="1"/>
  <c r="Z7219" i="1"/>
  <c r="Y7220" i="1"/>
  <c r="Z7220" i="1"/>
  <c r="Y7221" i="1"/>
  <c r="Z7221" i="1"/>
  <c r="Y7222" i="1"/>
  <c r="Z7222" i="1"/>
  <c r="Y7223" i="1"/>
  <c r="Z7223" i="1"/>
  <c r="Y7224" i="1"/>
  <c r="Z7224" i="1"/>
  <c r="Y7225" i="1"/>
  <c r="Z7225" i="1"/>
  <c r="Y7226" i="1"/>
  <c r="Z7226" i="1"/>
  <c r="Y7227" i="1"/>
  <c r="Z7227" i="1"/>
  <c r="Y7228" i="1"/>
  <c r="Z7228" i="1"/>
  <c r="Y7229" i="1"/>
  <c r="Z7229" i="1"/>
  <c r="Y7230" i="1"/>
  <c r="Z7230" i="1"/>
  <c r="Y7231" i="1"/>
  <c r="Z7231" i="1"/>
  <c r="Y7232" i="1"/>
  <c r="Z7232" i="1"/>
  <c r="Y7233" i="1"/>
  <c r="Z7233" i="1"/>
  <c r="Y7234" i="1"/>
  <c r="Z7234" i="1"/>
  <c r="Y7235" i="1"/>
  <c r="Z7235" i="1"/>
  <c r="Y7236" i="1"/>
  <c r="Z7236" i="1"/>
  <c r="Y7237" i="1"/>
  <c r="Z7237" i="1"/>
  <c r="Y7238" i="1"/>
  <c r="Z7238" i="1"/>
  <c r="Y7239" i="1"/>
  <c r="Z7239" i="1"/>
  <c r="Y7240" i="1"/>
  <c r="Z7240" i="1"/>
  <c r="Y7241" i="1"/>
  <c r="Z7241" i="1"/>
  <c r="Y7242" i="1"/>
  <c r="Z7242" i="1"/>
  <c r="Y7243" i="1"/>
  <c r="Z7243" i="1"/>
  <c r="Y7244" i="1"/>
  <c r="Z7244" i="1"/>
  <c r="Y7245" i="1"/>
  <c r="Z7245" i="1"/>
  <c r="Y7246" i="1"/>
  <c r="Z7246" i="1"/>
  <c r="Y7247" i="1"/>
  <c r="Z7247" i="1"/>
  <c r="Y7248" i="1"/>
  <c r="Z7248" i="1"/>
  <c r="Y7249" i="1"/>
  <c r="Z7249" i="1"/>
  <c r="Y7250" i="1"/>
  <c r="Z7250" i="1"/>
  <c r="Y7251" i="1"/>
  <c r="Z7251" i="1"/>
  <c r="Y7252" i="1"/>
  <c r="Z7252" i="1"/>
  <c r="Y7253" i="1"/>
  <c r="Z7253" i="1"/>
  <c r="Y7254" i="1"/>
  <c r="Z7254" i="1"/>
  <c r="Y7255" i="1"/>
  <c r="Z7255" i="1"/>
  <c r="Y7256" i="1"/>
  <c r="Z7256" i="1"/>
  <c r="Y7257" i="1"/>
  <c r="Z7257" i="1"/>
  <c r="Y7258" i="1"/>
  <c r="Z7258" i="1"/>
  <c r="Y7259" i="1"/>
  <c r="Z7259" i="1"/>
  <c r="Y7260" i="1"/>
  <c r="Z7260" i="1"/>
  <c r="Y7261" i="1"/>
  <c r="Z7261" i="1"/>
  <c r="Y7262" i="1"/>
  <c r="Z7262" i="1"/>
  <c r="Y7263" i="1"/>
  <c r="Z7263" i="1"/>
  <c r="Y7264" i="1"/>
  <c r="Z7264" i="1"/>
  <c r="Y7265" i="1"/>
  <c r="Z7265" i="1"/>
  <c r="Y7266" i="1"/>
  <c r="Z7266" i="1"/>
  <c r="Y7267" i="1"/>
  <c r="Z7267" i="1"/>
  <c r="Y7268" i="1"/>
  <c r="Z7268" i="1"/>
  <c r="Y7269" i="1"/>
  <c r="Z7269" i="1"/>
  <c r="Y7270" i="1"/>
  <c r="Z7270" i="1"/>
  <c r="Y7271" i="1"/>
  <c r="Z7271" i="1"/>
  <c r="Y7272" i="1"/>
  <c r="Z7272" i="1"/>
  <c r="Y7273" i="1"/>
  <c r="Z7273" i="1"/>
  <c r="Y7274" i="1"/>
  <c r="Z7274" i="1"/>
  <c r="Y7275" i="1"/>
  <c r="Z7275" i="1"/>
  <c r="Y7276" i="1"/>
  <c r="Z7276" i="1"/>
  <c r="Y7277" i="1"/>
  <c r="Z7277" i="1"/>
  <c r="Y7278" i="1"/>
  <c r="Z7278" i="1"/>
  <c r="Y7279" i="1"/>
  <c r="Z7279" i="1"/>
  <c r="Y7280" i="1"/>
  <c r="Z7280" i="1"/>
  <c r="Y7281" i="1"/>
  <c r="Z7281" i="1"/>
  <c r="Y7282" i="1"/>
  <c r="Z7282" i="1"/>
  <c r="Y7283" i="1"/>
  <c r="Z7283" i="1"/>
  <c r="Y7284" i="1"/>
  <c r="Z7284" i="1"/>
  <c r="Y7285" i="1"/>
  <c r="Z7285" i="1"/>
  <c r="Y7286" i="1"/>
  <c r="Z7286" i="1"/>
  <c r="Y7287" i="1"/>
  <c r="Z7287" i="1"/>
  <c r="Y7288" i="1"/>
  <c r="Z7288" i="1"/>
  <c r="Y7289" i="1"/>
  <c r="Z7289" i="1"/>
  <c r="Y7290" i="1"/>
  <c r="Z7290" i="1"/>
  <c r="Y7291" i="1"/>
  <c r="Z7291" i="1"/>
  <c r="Y7292" i="1"/>
  <c r="Z7292" i="1"/>
  <c r="Y7293" i="1"/>
  <c r="Z7293" i="1"/>
  <c r="Y7294" i="1"/>
  <c r="Z7294" i="1"/>
  <c r="Y7295" i="1"/>
  <c r="Z7295" i="1"/>
  <c r="Y7296" i="1"/>
  <c r="Z7296" i="1"/>
  <c r="Y7297" i="1"/>
  <c r="Z7297" i="1"/>
  <c r="Y7298" i="1"/>
  <c r="Z7298" i="1"/>
  <c r="Y7299" i="1"/>
  <c r="Z7299" i="1"/>
  <c r="Y7300" i="1"/>
  <c r="Z7300" i="1"/>
  <c r="Y7301" i="1"/>
  <c r="Z7301" i="1"/>
  <c r="Y7302" i="1"/>
  <c r="Z7302" i="1"/>
  <c r="Y7303" i="1"/>
  <c r="Z7303" i="1"/>
  <c r="Y7304" i="1"/>
  <c r="Z7304" i="1"/>
  <c r="Y7305" i="1"/>
  <c r="Z7305" i="1"/>
  <c r="Y7306" i="1"/>
  <c r="Z7306" i="1"/>
  <c r="Y7307" i="1"/>
  <c r="Z7307" i="1"/>
  <c r="Y7308" i="1"/>
  <c r="Z7308" i="1"/>
  <c r="Y7309" i="1"/>
  <c r="Z7309" i="1"/>
  <c r="Y7310" i="1"/>
  <c r="Z7310" i="1"/>
  <c r="Y7311" i="1"/>
  <c r="Z7311" i="1"/>
  <c r="Y7312" i="1"/>
  <c r="Z7312" i="1"/>
  <c r="Y7313" i="1"/>
  <c r="Z7313" i="1"/>
  <c r="Y7314" i="1"/>
  <c r="Z7314" i="1"/>
  <c r="Y7315" i="1"/>
  <c r="Z7315" i="1"/>
  <c r="Y7316" i="1"/>
  <c r="Z7316" i="1"/>
  <c r="Y7317" i="1"/>
  <c r="Z7317" i="1"/>
  <c r="Y7318" i="1"/>
  <c r="Z7318" i="1"/>
  <c r="Y7319" i="1"/>
  <c r="Z7319" i="1"/>
  <c r="Y7320" i="1"/>
  <c r="Z7320" i="1"/>
  <c r="Y7321" i="1"/>
  <c r="Z7321" i="1"/>
  <c r="Y7322" i="1"/>
  <c r="Z7322" i="1"/>
  <c r="Y7323" i="1"/>
  <c r="Z7323" i="1"/>
  <c r="Y7324" i="1"/>
  <c r="Z7324" i="1"/>
  <c r="Y7325" i="1"/>
  <c r="Z7325" i="1"/>
  <c r="Y7326" i="1"/>
  <c r="Z7326" i="1"/>
  <c r="Y7327" i="1"/>
  <c r="Z7327" i="1"/>
  <c r="Y7328" i="1"/>
  <c r="Z7328" i="1"/>
  <c r="Y7329" i="1"/>
  <c r="Z7329" i="1"/>
  <c r="Y7330" i="1"/>
  <c r="Z7330" i="1"/>
  <c r="Y7331" i="1"/>
  <c r="Z7331" i="1"/>
  <c r="Y7332" i="1"/>
  <c r="Z7332" i="1"/>
  <c r="Y7333" i="1"/>
  <c r="Z7333" i="1"/>
  <c r="Y7334" i="1"/>
  <c r="Z7334" i="1"/>
  <c r="Y7335" i="1"/>
  <c r="Z7335" i="1"/>
  <c r="Y7336" i="1"/>
  <c r="Z7336" i="1"/>
  <c r="Y7337" i="1"/>
  <c r="Z7337" i="1"/>
  <c r="Y7338" i="1"/>
  <c r="Z7338" i="1"/>
  <c r="Y7339" i="1"/>
  <c r="Z7339" i="1"/>
  <c r="Y7340" i="1"/>
  <c r="Z7340" i="1"/>
  <c r="Y7341" i="1"/>
  <c r="Z7341" i="1"/>
  <c r="Y7342" i="1"/>
  <c r="Z7342" i="1"/>
  <c r="Y7343" i="1"/>
  <c r="Z7343" i="1"/>
  <c r="Y7344" i="1"/>
  <c r="Z7344" i="1"/>
  <c r="Y7345" i="1"/>
  <c r="Z7345" i="1"/>
  <c r="Y7346" i="1"/>
  <c r="Z7346" i="1"/>
  <c r="Y7347" i="1"/>
  <c r="Z7347" i="1"/>
  <c r="Y7348" i="1"/>
  <c r="Z7348" i="1"/>
  <c r="Y7349" i="1"/>
  <c r="Z7349" i="1"/>
  <c r="Y7350" i="1"/>
  <c r="Z7350" i="1"/>
  <c r="Y7351" i="1"/>
  <c r="Z7351" i="1"/>
  <c r="Y7352" i="1"/>
  <c r="Z7352" i="1"/>
  <c r="Y7353" i="1"/>
  <c r="Z7353" i="1"/>
  <c r="Y7354" i="1"/>
  <c r="Z7354" i="1"/>
  <c r="Y7355" i="1"/>
  <c r="Z7355" i="1"/>
  <c r="Y7356" i="1"/>
  <c r="Z7356" i="1"/>
  <c r="Y7357" i="1"/>
  <c r="Z7357" i="1"/>
  <c r="Y7358" i="1"/>
  <c r="Z7358" i="1"/>
  <c r="Y7359" i="1"/>
  <c r="Z7359" i="1"/>
  <c r="Y7360" i="1"/>
  <c r="Z7360" i="1"/>
  <c r="Y7361" i="1"/>
  <c r="Z7361" i="1"/>
  <c r="Y7362" i="1"/>
  <c r="Z7362" i="1"/>
  <c r="Y7363" i="1"/>
  <c r="Z7363" i="1"/>
  <c r="Y7364" i="1"/>
  <c r="Z7364" i="1"/>
  <c r="Y7365" i="1"/>
  <c r="Z7365" i="1"/>
  <c r="Y7366" i="1"/>
  <c r="Z7366" i="1"/>
  <c r="Y7367" i="1"/>
  <c r="Z7367" i="1"/>
  <c r="Y7368" i="1"/>
  <c r="Z7368" i="1"/>
  <c r="Y7369" i="1"/>
  <c r="Z7369" i="1"/>
  <c r="Y7370" i="1"/>
  <c r="Z7370" i="1"/>
  <c r="Y7371" i="1"/>
  <c r="Z7371" i="1"/>
  <c r="Y7372" i="1"/>
  <c r="Z7372" i="1"/>
  <c r="Y7373" i="1"/>
  <c r="Z7373" i="1"/>
  <c r="Y7374" i="1"/>
  <c r="Z7374" i="1"/>
  <c r="Y7375" i="1"/>
  <c r="Z7375" i="1"/>
  <c r="Y7376" i="1"/>
  <c r="Z7376" i="1"/>
  <c r="Y7377" i="1"/>
  <c r="Z7377" i="1"/>
  <c r="Y7378" i="1"/>
  <c r="Z7378" i="1"/>
  <c r="Y7379" i="1"/>
  <c r="Z7379" i="1"/>
  <c r="Y7380" i="1"/>
  <c r="Z7380" i="1"/>
  <c r="Y7381" i="1"/>
  <c r="Z7381" i="1"/>
  <c r="Y7382" i="1"/>
  <c r="Z7382" i="1"/>
  <c r="Y7383" i="1"/>
  <c r="Z7383" i="1"/>
  <c r="Y7384" i="1"/>
  <c r="Z7384" i="1"/>
  <c r="Y7385" i="1"/>
  <c r="Z7385" i="1"/>
  <c r="Y7386" i="1"/>
  <c r="Z7386" i="1"/>
  <c r="Y7387" i="1"/>
  <c r="Z7387" i="1"/>
  <c r="Y7388" i="1"/>
  <c r="Z7388" i="1"/>
  <c r="Y7389" i="1"/>
  <c r="Z7389" i="1"/>
  <c r="Y7390" i="1"/>
  <c r="Z7390" i="1"/>
  <c r="Y7391" i="1"/>
  <c r="Z7391" i="1"/>
  <c r="Y7392" i="1"/>
  <c r="Z7392" i="1"/>
  <c r="Y7393" i="1"/>
  <c r="Z7393" i="1"/>
  <c r="Y7394" i="1"/>
  <c r="Z7394" i="1"/>
  <c r="Y7395" i="1"/>
  <c r="Z7395" i="1"/>
  <c r="Y7396" i="1"/>
  <c r="Z7396" i="1"/>
  <c r="Y7397" i="1"/>
  <c r="Z7397" i="1"/>
  <c r="Y7398" i="1"/>
  <c r="Z7398" i="1"/>
  <c r="Y7399" i="1"/>
  <c r="Z7399" i="1"/>
  <c r="Y7400" i="1"/>
  <c r="Z7400" i="1"/>
  <c r="Y7401" i="1"/>
  <c r="Z7401" i="1"/>
  <c r="Y7402" i="1"/>
  <c r="Z7402" i="1"/>
  <c r="Y7403" i="1"/>
  <c r="Z7403" i="1"/>
  <c r="Y7404" i="1"/>
  <c r="Z7404" i="1"/>
  <c r="Y7405" i="1"/>
  <c r="Z7405" i="1"/>
  <c r="Y7406" i="1"/>
  <c r="Z7406" i="1"/>
  <c r="Y7407" i="1"/>
  <c r="Z7407" i="1"/>
  <c r="Y7408" i="1"/>
  <c r="Z7408" i="1"/>
  <c r="Y7409" i="1"/>
  <c r="Z7409" i="1"/>
  <c r="Y7410" i="1"/>
  <c r="Z7410" i="1"/>
  <c r="Y7411" i="1"/>
  <c r="Z7411" i="1"/>
  <c r="Y7412" i="1"/>
  <c r="Z7412" i="1"/>
  <c r="Y7413" i="1"/>
  <c r="Z7413" i="1"/>
  <c r="Y7414" i="1"/>
  <c r="Z7414" i="1"/>
  <c r="Y7415" i="1"/>
  <c r="Z7415" i="1"/>
  <c r="Y7416" i="1"/>
  <c r="Z7416" i="1"/>
  <c r="Y7417" i="1"/>
  <c r="Z7417" i="1"/>
  <c r="Y7418" i="1"/>
  <c r="Z7418" i="1"/>
  <c r="Y7419" i="1"/>
  <c r="Z7419" i="1"/>
  <c r="Y7420" i="1"/>
  <c r="Z7420" i="1"/>
  <c r="Y7421" i="1"/>
  <c r="Z7421" i="1"/>
  <c r="Y7422" i="1"/>
  <c r="Z7422" i="1"/>
  <c r="Y7423" i="1"/>
  <c r="Z7423" i="1"/>
  <c r="Y7424" i="1"/>
  <c r="Z7424" i="1"/>
  <c r="Y7425" i="1"/>
  <c r="Z7425" i="1"/>
  <c r="Y7426" i="1"/>
  <c r="Z7426" i="1"/>
  <c r="Y7427" i="1"/>
  <c r="Z7427" i="1"/>
  <c r="Y7428" i="1"/>
  <c r="Z7428" i="1"/>
  <c r="Y7429" i="1"/>
  <c r="Z7429" i="1"/>
  <c r="Y7430" i="1"/>
  <c r="Z7430" i="1"/>
  <c r="Y7431" i="1"/>
  <c r="Z7431" i="1"/>
  <c r="Y7432" i="1"/>
  <c r="Z7432" i="1"/>
  <c r="Y7433" i="1"/>
  <c r="Z7433" i="1"/>
  <c r="Y7434" i="1"/>
  <c r="Z7434" i="1"/>
  <c r="Y7435" i="1"/>
  <c r="Z7435" i="1"/>
  <c r="Y7436" i="1"/>
  <c r="Z7436" i="1"/>
  <c r="Y7437" i="1"/>
  <c r="Z7437" i="1"/>
  <c r="Y7438" i="1"/>
  <c r="Z7438" i="1"/>
  <c r="Y7439" i="1"/>
  <c r="Z7439" i="1"/>
  <c r="Y7440" i="1"/>
  <c r="Z7440" i="1"/>
  <c r="Y7441" i="1"/>
  <c r="Z7441" i="1"/>
  <c r="Y7442" i="1"/>
  <c r="Z7442" i="1"/>
  <c r="Y7443" i="1"/>
  <c r="Z7443" i="1"/>
  <c r="Y7444" i="1"/>
  <c r="Z7444" i="1"/>
  <c r="Y7445" i="1"/>
  <c r="Z7445" i="1"/>
  <c r="Y7446" i="1"/>
  <c r="Z7446" i="1"/>
  <c r="Y7447" i="1"/>
  <c r="Z7447" i="1"/>
  <c r="Y7448" i="1"/>
  <c r="Z7448" i="1"/>
  <c r="Y7449" i="1"/>
  <c r="Z7449" i="1"/>
  <c r="Y7450" i="1"/>
  <c r="Z7450" i="1"/>
  <c r="Y7451" i="1"/>
  <c r="Z7451" i="1"/>
  <c r="Y7452" i="1"/>
  <c r="Z7452" i="1"/>
  <c r="Y7453" i="1"/>
  <c r="Z7453" i="1"/>
  <c r="Y7454" i="1"/>
  <c r="Z7454" i="1"/>
  <c r="Y7455" i="1"/>
  <c r="Z7455" i="1"/>
  <c r="Y7456" i="1"/>
  <c r="Z7456" i="1"/>
  <c r="Y7457" i="1"/>
  <c r="Z7457" i="1"/>
  <c r="Y7458" i="1"/>
  <c r="Z7458" i="1"/>
  <c r="Y7459" i="1"/>
  <c r="Z7459" i="1"/>
  <c r="Y7460" i="1"/>
  <c r="Z7460" i="1"/>
  <c r="Y7461" i="1"/>
  <c r="Z7461" i="1"/>
  <c r="Y7462" i="1"/>
  <c r="Z7462" i="1"/>
  <c r="Y7463" i="1"/>
  <c r="Z7463" i="1"/>
  <c r="Y7464" i="1"/>
  <c r="Z7464" i="1"/>
  <c r="Y7465" i="1"/>
  <c r="Z7465" i="1"/>
  <c r="Y7466" i="1"/>
  <c r="Z7466" i="1"/>
  <c r="Y7467" i="1"/>
  <c r="Z7467" i="1"/>
  <c r="Y7468" i="1"/>
  <c r="Z7468" i="1"/>
  <c r="Y7469" i="1"/>
  <c r="Z7469" i="1"/>
  <c r="Y7470" i="1"/>
  <c r="Z7470" i="1"/>
  <c r="Y7471" i="1"/>
  <c r="Z7471" i="1"/>
  <c r="Y7472" i="1"/>
  <c r="Z7472" i="1"/>
  <c r="Y7473" i="1"/>
  <c r="Z7473" i="1"/>
  <c r="Y7474" i="1"/>
  <c r="Z7474" i="1"/>
  <c r="Y7475" i="1"/>
  <c r="Z7475" i="1"/>
  <c r="Y7476" i="1"/>
  <c r="Z7476" i="1"/>
  <c r="Y7477" i="1"/>
  <c r="Z7477" i="1"/>
  <c r="Y7478" i="1"/>
  <c r="Z7478" i="1"/>
  <c r="Y7479" i="1"/>
  <c r="Z7479" i="1"/>
  <c r="Y7480" i="1"/>
  <c r="Z7480" i="1"/>
  <c r="Y7481" i="1"/>
  <c r="Z7481" i="1"/>
  <c r="Y7482" i="1"/>
  <c r="Z7482" i="1"/>
  <c r="Y7483" i="1"/>
  <c r="Z7483" i="1"/>
  <c r="Y7484" i="1"/>
  <c r="Z7484" i="1"/>
  <c r="Y7485" i="1"/>
  <c r="Z7485" i="1"/>
  <c r="Y7486" i="1"/>
  <c r="Z7486" i="1"/>
  <c r="Y7487" i="1"/>
  <c r="Z7487" i="1"/>
  <c r="Y7488" i="1"/>
  <c r="Z7488" i="1"/>
  <c r="Y7489" i="1"/>
  <c r="Z7489" i="1"/>
  <c r="Y7490" i="1"/>
  <c r="Z7490" i="1"/>
  <c r="Y7491" i="1"/>
  <c r="Z7491" i="1"/>
  <c r="Y7492" i="1"/>
  <c r="Z7492" i="1"/>
  <c r="Y7493" i="1"/>
  <c r="Z7493" i="1"/>
  <c r="Y7494" i="1"/>
  <c r="Z7494" i="1"/>
  <c r="Y7495" i="1"/>
  <c r="Z7495" i="1"/>
  <c r="Y7496" i="1"/>
  <c r="Z7496" i="1"/>
  <c r="Y7497" i="1"/>
  <c r="Z7497" i="1"/>
  <c r="Y7498" i="1"/>
  <c r="Z7498" i="1"/>
  <c r="Y7499" i="1"/>
  <c r="Z7499" i="1"/>
  <c r="Y7500" i="1"/>
  <c r="Z7500" i="1"/>
  <c r="Y7501" i="1"/>
  <c r="Z7501" i="1"/>
  <c r="Y7502" i="1"/>
  <c r="Z7502" i="1"/>
  <c r="Y7503" i="1"/>
  <c r="Z7503" i="1"/>
  <c r="Y7504" i="1"/>
  <c r="Z7504" i="1"/>
  <c r="Y7505" i="1"/>
  <c r="Z7505" i="1"/>
  <c r="Y7506" i="1"/>
  <c r="Z7506" i="1"/>
  <c r="Y7507" i="1"/>
  <c r="Z7507" i="1"/>
  <c r="Y7508" i="1"/>
  <c r="Z7508" i="1"/>
  <c r="Y7509" i="1"/>
  <c r="Z7509" i="1"/>
  <c r="Y7510" i="1"/>
  <c r="Z7510" i="1"/>
  <c r="Y7511" i="1"/>
  <c r="Z7511" i="1"/>
  <c r="Y7512" i="1"/>
  <c r="Z7512" i="1"/>
  <c r="Y7513" i="1"/>
  <c r="Z7513" i="1"/>
  <c r="Y7514" i="1"/>
  <c r="Z7514" i="1"/>
  <c r="Y7515" i="1"/>
  <c r="Z7515" i="1"/>
  <c r="Y7516" i="1"/>
  <c r="Z7516" i="1"/>
  <c r="Y7517" i="1"/>
  <c r="Z7517" i="1"/>
  <c r="Y7518" i="1"/>
  <c r="Z7518" i="1"/>
  <c r="Y7519" i="1"/>
  <c r="Z7519" i="1"/>
  <c r="Y7520" i="1"/>
  <c r="Z7520" i="1"/>
  <c r="Y7521" i="1"/>
  <c r="Z7521" i="1"/>
  <c r="Y7522" i="1"/>
  <c r="Z7522" i="1"/>
  <c r="Y7523" i="1"/>
  <c r="Z7523" i="1"/>
  <c r="Y7524" i="1"/>
  <c r="Z7524" i="1"/>
  <c r="Y7525" i="1"/>
  <c r="Z7525" i="1"/>
  <c r="Y7526" i="1"/>
  <c r="Z7526" i="1"/>
  <c r="Y7527" i="1"/>
  <c r="Z7527" i="1"/>
  <c r="Y7528" i="1"/>
  <c r="Z7528" i="1"/>
  <c r="Y7529" i="1"/>
  <c r="Z7529" i="1"/>
  <c r="Y7530" i="1"/>
  <c r="Z7530" i="1"/>
  <c r="Y7531" i="1"/>
  <c r="Z7531" i="1"/>
  <c r="Y7532" i="1"/>
  <c r="Z7532" i="1"/>
  <c r="Y7533" i="1"/>
  <c r="Z7533" i="1"/>
  <c r="Y7534" i="1"/>
  <c r="Z7534" i="1"/>
  <c r="Y7535" i="1"/>
  <c r="Z7535" i="1"/>
  <c r="Y7536" i="1"/>
  <c r="Z7536" i="1"/>
  <c r="Y7537" i="1"/>
  <c r="Z7537" i="1"/>
  <c r="Y7538" i="1"/>
  <c r="Z7538" i="1"/>
  <c r="Y7539" i="1"/>
  <c r="Z7539" i="1"/>
  <c r="Y7540" i="1"/>
  <c r="Z7540" i="1"/>
  <c r="Y7541" i="1"/>
  <c r="Z7541" i="1"/>
  <c r="Y7542" i="1"/>
  <c r="Z7542" i="1"/>
  <c r="Y7543" i="1"/>
  <c r="Z7543" i="1"/>
  <c r="Y7544" i="1"/>
  <c r="Z7544" i="1"/>
  <c r="Y7545" i="1"/>
  <c r="Z7545" i="1"/>
  <c r="Y7546" i="1"/>
  <c r="Z7546" i="1"/>
  <c r="Y7547" i="1"/>
  <c r="Z7547" i="1"/>
  <c r="Y7548" i="1"/>
  <c r="Z7548" i="1"/>
  <c r="Y7549" i="1"/>
  <c r="Z7549" i="1"/>
  <c r="Y7550" i="1"/>
  <c r="Z7550" i="1"/>
  <c r="Y7551" i="1"/>
  <c r="Z7551" i="1"/>
  <c r="Y7552" i="1"/>
  <c r="Z7552" i="1"/>
  <c r="Y7553" i="1"/>
  <c r="Z7553" i="1"/>
  <c r="Y7554" i="1"/>
  <c r="Z7554" i="1"/>
  <c r="Y7555" i="1"/>
  <c r="Z7555" i="1"/>
  <c r="Y7556" i="1"/>
  <c r="Z7556" i="1"/>
  <c r="Y7557" i="1"/>
  <c r="Z7557" i="1"/>
  <c r="Y7558" i="1"/>
  <c r="Z7558" i="1"/>
  <c r="Y7559" i="1"/>
  <c r="Z7559" i="1"/>
  <c r="Y7560" i="1"/>
  <c r="Z7560" i="1"/>
  <c r="Y7561" i="1"/>
  <c r="Z7561" i="1"/>
  <c r="Y7562" i="1"/>
  <c r="Z7562" i="1"/>
  <c r="Y7563" i="1"/>
  <c r="Z7563" i="1"/>
  <c r="Y7564" i="1"/>
  <c r="Z7564" i="1"/>
  <c r="Y7565" i="1"/>
  <c r="Z7565" i="1"/>
  <c r="Y7566" i="1"/>
  <c r="Z7566" i="1"/>
  <c r="Y7567" i="1"/>
  <c r="Z7567" i="1"/>
  <c r="Y7568" i="1"/>
  <c r="Z7568" i="1"/>
  <c r="Y7569" i="1"/>
  <c r="Z7569" i="1"/>
  <c r="Y7570" i="1"/>
  <c r="Z7570" i="1"/>
  <c r="Y7571" i="1"/>
  <c r="Z7571" i="1"/>
  <c r="Y7572" i="1"/>
  <c r="Z7572" i="1"/>
  <c r="Y7573" i="1"/>
  <c r="Z7573" i="1"/>
  <c r="Y7574" i="1"/>
  <c r="Z7574" i="1"/>
  <c r="Y7575" i="1"/>
  <c r="Z7575" i="1"/>
  <c r="Y7576" i="1"/>
  <c r="Z7576" i="1"/>
  <c r="Y7577" i="1"/>
  <c r="Z7577" i="1"/>
  <c r="Y7578" i="1"/>
  <c r="Z7578" i="1"/>
  <c r="Y7579" i="1"/>
  <c r="Z7579" i="1"/>
  <c r="Y7580" i="1"/>
  <c r="Z7580" i="1"/>
  <c r="Y7581" i="1"/>
  <c r="Z7581" i="1"/>
  <c r="Y7582" i="1"/>
  <c r="Z7582" i="1"/>
  <c r="Y7583" i="1"/>
  <c r="Z7583" i="1"/>
  <c r="Y7584" i="1"/>
  <c r="Z7584" i="1"/>
  <c r="Y7585" i="1"/>
  <c r="Z7585" i="1"/>
  <c r="Y7586" i="1"/>
  <c r="Z7586" i="1"/>
  <c r="Y7587" i="1"/>
  <c r="Z7587" i="1"/>
  <c r="Y7588" i="1"/>
  <c r="Z7588" i="1"/>
  <c r="Y7589" i="1"/>
  <c r="Z7589" i="1"/>
  <c r="Y7590" i="1"/>
  <c r="Z7590" i="1"/>
  <c r="Y7591" i="1"/>
  <c r="Z7591" i="1"/>
  <c r="Y7592" i="1"/>
  <c r="Z7592" i="1"/>
  <c r="Y7593" i="1"/>
  <c r="Z7593" i="1"/>
  <c r="Y7594" i="1"/>
  <c r="Z7594" i="1"/>
  <c r="Y7595" i="1"/>
  <c r="Z7595" i="1"/>
  <c r="Y7596" i="1"/>
  <c r="Z7596" i="1"/>
  <c r="Y7597" i="1"/>
  <c r="Z7597" i="1"/>
  <c r="Y7598" i="1"/>
  <c r="Z7598" i="1"/>
  <c r="Y7599" i="1"/>
  <c r="Z7599" i="1"/>
  <c r="Y7600" i="1"/>
  <c r="Z7600" i="1"/>
  <c r="Y7601" i="1"/>
  <c r="Z7601" i="1"/>
  <c r="Y7602" i="1"/>
  <c r="Z7602" i="1"/>
  <c r="Y7603" i="1"/>
  <c r="Z7603" i="1"/>
  <c r="Y7604" i="1"/>
  <c r="Z7604" i="1"/>
  <c r="Y7605" i="1"/>
  <c r="Z7605" i="1"/>
  <c r="Y7606" i="1"/>
  <c r="Z7606" i="1"/>
  <c r="Y7607" i="1"/>
  <c r="Z7607" i="1"/>
  <c r="Y7608" i="1"/>
  <c r="Z7608" i="1"/>
  <c r="Y7609" i="1"/>
  <c r="Z7609" i="1"/>
  <c r="Y7610" i="1"/>
  <c r="Z7610" i="1"/>
  <c r="Y7611" i="1"/>
  <c r="Z7611" i="1"/>
  <c r="Y7612" i="1"/>
  <c r="Z7612" i="1"/>
  <c r="Y7613" i="1"/>
  <c r="Z7613" i="1"/>
  <c r="Y7614" i="1"/>
  <c r="Z7614" i="1"/>
  <c r="Y7615" i="1"/>
  <c r="Z7615" i="1"/>
  <c r="Y7616" i="1"/>
  <c r="Z7616" i="1"/>
  <c r="Y7617" i="1"/>
  <c r="Z7617" i="1"/>
  <c r="Y7618" i="1"/>
  <c r="Z7618" i="1"/>
  <c r="Y7619" i="1"/>
  <c r="Z7619" i="1"/>
  <c r="Y7620" i="1"/>
  <c r="Z7620" i="1"/>
  <c r="Y7621" i="1"/>
  <c r="Z7621" i="1"/>
  <c r="Y7622" i="1"/>
  <c r="Z7622" i="1"/>
  <c r="Y7623" i="1"/>
  <c r="Z7623" i="1"/>
  <c r="Y7624" i="1"/>
  <c r="Z7624" i="1"/>
  <c r="Y7625" i="1"/>
  <c r="Z7625" i="1"/>
  <c r="Y7626" i="1"/>
  <c r="Z7626" i="1"/>
  <c r="Y7627" i="1"/>
  <c r="Z7627" i="1"/>
  <c r="Y7628" i="1"/>
  <c r="Z7628" i="1"/>
  <c r="Y7629" i="1"/>
  <c r="Z7629" i="1"/>
  <c r="Y7630" i="1"/>
  <c r="Z7630" i="1"/>
  <c r="Y7631" i="1"/>
  <c r="Z7631" i="1"/>
  <c r="Y7632" i="1"/>
  <c r="Z7632" i="1"/>
  <c r="Y7633" i="1"/>
  <c r="Z7633" i="1"/>
  <c r="Y7634" i="1"/>
  <c r="Z7634" i="1"/>
  <c r="Y7635" i="1"/>
  <c r="Z7635" i="1"/>
  <c r="Y7636" i="1"/>
  <c r="Z7636" i="1"/>
  <c r="Y7637" i="1"/>
  <c r="Z7637" i="1"/>
  <c r="Y7638" i="1"/>
  <c r="Z7638" i="1"/>
  <c r="Y7639" i="1"/>
  <c r="Z7639" i="1"/>
  <c r="Y7640" i="1"/>
  <c r="Z7640" i="1"/>
  <c r="Y7641" i="1"/>
  <c r="Z7641" i="1"/>
  <c r="Y7642" i="1"/>
  <c r="Z7642" i="1"/>
  <c r="Y7643" i="1"/>
  <c r="Z7643" i="1"/>
  <c r="Y7644" i="1"/>
  <c r="Z7644" i="1"/>
  <c r="Y7645" i="1"/>
  <c r="Z7645" i="1"/>
  <c r="Y7646" i="1"/>
  <c r="Z7646" i="1"/>
  <c r="Y7647" i="1"/>
  <c r="Z7647" i="1"/>
  <c r="Y7648" i="1"/>
  <c r="Z7648" i="1"/>
  <c r="Y7649" i="1"/>
  <c r="Z7649" i="1"/>
  <c r="Y7650" i="1"/>
  <c r="Z7650" i="1"/>
  <c r="Y7651" i="1"/>
  <c r="Z7651" i="1"/>
  <c r="Y7652" i="1"/>
  <c r="Z7652" i="1"/>
  <c r="Y7653" i="1"/>
  <c r="Z7653" i="1"/>
  <c r="Y7654" i="1"/>
  <c r="Z7654" i="1"/>
  <c r="Y7655" i="1"/>
  <c r="Z7655" i="1"/>
  <c r="Y7656" i="1"/>
  <c r="Z7656" i="1"/>
  <c r="Y7657" i="1"/>
  <c r="Z7657" i="1"/>
  <c r="Y7658" i="1"/>
  <c r="Z7658" i="1"/>
  <c r="Y7659" i="1"/>
  <c r="Z7659" i="1"/>
  <c r="Y7660" i="1"/>
  <c r="Z7660" i="1"/>
  <c r="Y7661" i="1"/>
  <c r="Z7661" i="1"/>
  <c r="Y7662" i="1"/>
  <c r="Z7662" i="1"/>
  <c r="Y7663" i="1"/>
  <c r="Z7663" i="1"/>
  <c r="Y7664" i="1"/>
  <c r="Z7664" i="1"/>
  <c r="Y7665" i="1"/>
  <c r="Z7665" i="1"/>
  <c r="Y7666" i="1"/>
  <c r="Z7666" i="1"/>
  <c r="Y7667" i="1"/>
  <c r="Z7667" i="1"/>
  <c r="Y7668" i="1"/>
  <c r="Z7668" i="1"/>
  <c r="Y7669" i="1"/>
  <c r="Z7669" i="1"/>
  <c r="Y7670" i="1"/>
  <c r="Z7670" i="1"/>
  <c r="Y7671" i="1"/>
  <c r="Z7671" i="1"/>
  <c r="Y7672" i="1"/>
  <c r="Z7672" i="1"/>
  <c r="Y7673" i="1"/>
  <c r="Z7673" i="1"/>
  <c r="Y7674" i="1"/>
  <c r="Z7674" i="1"/>
  <c r="Y7675" i="1"/>
  <c r="Z7675" i="1"/>
  <c r="Y7676" i="1"/>
  <c r="Z7676" i="1"/>
  <c r="Y7677" i="1"/>
  <c r="Z7677" i="1"/>
  <c r="Y7678" i="1"/>
  <c r="Z7678" i="1"/>
  <c r="Y7679" i="1"/>
  <c r="Z7679" i="1"/>
  <c r="Y7680" i="1"/>
  <c r="Z7680" i="1"/>
  <c r="Y7681" i="1"/>
  <c r="Z7681" i="1"/>
  <c r="Y7682" i="1"/>
  <c r="Z7682" i="1"/>
  <c r="Y7683" i="1"/>
  <c r="Z7683" i="1"/>
  <c r="Y7684" i="1"/>
  <c r="Z7684" i="1"/>
  <c r="Y7685" i="1"/>
  <c r="Z7685" i="1"/>
  <c r="Y7686" i="1"/>
  <c r="Z7686" i="1"/>
  <c r="Y7687" i="1"/>
  <c r="Z7687" i="1"/>
  <c r="Y7688" i="1"/>
  <c r="Z7688" i="1"/>
  <c r="Y7689" i="1"/>
  <c r="Z7689" i="1"/>
  <c r="Y7690" i="1"/>
  <c r="Z7690" i="1"/>
  <c r="Y7691" i="1"/>
  <c r="Z7691" i="1"/>
  <c r="Y7692" i="1"/>
  <c r="Z7692" i="1"/>
  <c r="Y7693" i="1"/>
  <c r="Z7693" i="1"/>
  <c r="Y7694" i="1"/>
  <c r="Z7694" i="1"/>
  <c r="Y7695" i="1"/>
  <c r="Z7695" i="1"/>
  <c r="Y7696" i="1"/>
  <c r="Z7696" i="1"/>
  <c r="Y7697" i="1"/>
  <c r="Z7697" i="1"/>
  <c r="Y7698" i="1"/>
  <c r="Z7698" i="1"/>
  <c r="Y7699" i="1"/>
  <c r="Z7699" i="1"/>
  <c r="Y7700" i="1"/>
  <c r="Z7700" i="1"/>
  <c r="Y7701" i="1"/>
  <c r="Z7701" i="1"/>
  <c r="Y7702" i="1"/>
  <c r="Z7702" i="1"/>
  <c r="Y7703" i="1"/>
  <c r="Z7703" i="1"/>
  <c r="Y7704" i="1"/>
  <c r="Z7704" i="1"/>
  <c r="Y7705" i="1"/>
  <c r="Z7705" i="1"/>
  <c r="Y7706" i="1"/>
  <c r="Z7706" i="1"/>
  <c r="Y7707" i="1"/>
  <c r="Z7707" i="1"/>
  <c r="Y7708" i="1"/>
  <c r="Z7708" i="1"/>
  <c r="Y7709" i="1"/>
  <c r="Z7709" i="1"/>
  <c r="Y7710" i="1"/>
  <c r="Z7710" i="1"/>
  <c r="Y7711" i="1"/>
  <c r="Z7711" i="1"/>
  <c r="Y7712" i="1"/>
  <c r="Z7712" i="1"/>
  <c r="Y7713" i="1"/>
  <c r="Z7713" i="1"/>
  <c r="Y7714" i="1"/>
  <c r="Z7714" i="1"/>
  <c r="Y7715" i="1"/>
  <c r="Z7715" i="1"/>
  <c r="Y7716" i="1"/>
  <c r="Z7716" i="1"/>
  <c r="Y7717" i="1"/>
  <c r="Z7717" i="1"/>
  <c r="Y7718" i="1"/>
  <c r="Z7718" i="1"/>
  <c r="Y7719" i="1"/>
  <c r="Z7719" i="1"/>
  <c r="Y7720" i="1"/>
  <c r="Z7720" i="1"/>
  <c r="Y7721" i="1"/>
  <c r="Z7721" i="1"/>
  <c r="Y7722" i="1"/>
  <c r="Z7722" i="1"/>
  <c r="Y7723" i="1"/>
  <c r="Z7723" i="1"/>
  <c r="Y7724" i="1"/>
  <c r="Z7724" i="1"/>
  <c r="Y7725" i="1"/>
  <c r="Z7725" i="1"/>
  <c r="Y7726" i="1"/>
  <c r="Z7726" i="1"/>
  <c r="Y7727" i="1"/>
  <c r="Z7727" i="1"/>
  <c r="Y7728" i="1"/>
  <c r="Z7728" i="1"/>
  <c r="Y7729" i="1"/>
  <c r="Z7729" i="1"/>
  <c r="Y7730" i="1"/>
  <c r="Z7730" i="1"/>
  <c r="Y7731" i="1"/>
  <c r="Z7731" i="1"/>
  <c r="Y7732" i="1"/>
  <c r="Z7732" i="1"/>
  <c r="Y7733" i="1"/>
  <c r="Z7733" i="1"/>
  <c r="Y7734" i="1"/>
  <c r="Z7734" i="1"/>
  <c r="Y7735" i="1"/>
  <c r="Z7735" i="1"/>
  <c r="Y7736" i="1"/>
  <c r="Z7736" i="1"/>
  <c r="Y7737" i="1"/>
  <c r="Z7737" i="1"/>
  <c r="Y7738" i="1"/>
  <c r="Z7738" i="1"/>
  <c r="Y7739" i="1"/>
  <c r="Z7739" i="1"/>
  <c r="Y7740" i="1"/>
  <c r="Z7740" i="1"/>
  <c r="Y7741" i="1"/>
  <c r="Z7741" i="1"/>
  <c r="Y7742" i="1"/>
  <c r="Z7742" i="1"/>
  <c r="Y7743" i="1"/>
  <c r="Z7743" i="1"/>
  <c r="Y7744" i="1"/>
  <c r="Z7744" i="1"/>
  <c r="Y7745" i="1"/>
  <c r="Z7745" i="1"/>
  <c r="Y7746" i="1"/>
  <c r="Z7746" i="1"/>
  <c r="Y7747" i="1"/>
  <c r="Z7747" i="1"/>
  <c r="Y7748" i="1"/>
  <c r="Z7748" i="1"/>
  <c r="Y7749" i="1"/>
  <c r="Z7749" i="1"/>
  <c r="Y7750" i="1"/>
  <c r="Z7750" i="1"/>
  <c r="Y7751" i="1"/>
  <c r="Z7751" i="1"/>
  <c r="Y7752" i="1"/>
  <c r="Z7752" i="1"/>
  <c r="Y7753" i="1"/>
  <c r="Z7753" i="1"/>
  <c r="Y7754" i="1"/>
  <c r="Z7754" i="1"/>
  <c r="Y7755" i="1"/>
  <c r="Z7755" i="1"/>
  <c r="Y7756" i="1"/>
  <c r="Z7756" i="1"/>
  <c r="Y7757" i="1"/>
  <c r="Z7757" i="1"/>
  <c r="Y7758" i="1"/>
  <c r="Z7758" i="1"/>
  <c r="Y7759" i="1"/>
  <c r="Z7759" i="1"/>
  <c r="Y7760" i="1"/>
  <c r="Z7760" i="1"/>
  <c r="Y7761" i="1"/>
  <c r="Z7761" i="1"/>
  <c r="Y7762" i="1"/>
  <c r="Z7762" i="1"/>
  <c r="Y7763" i="1"/>
  <c r="Z7763" i="1"/>
  <c r="Y7764" i="1"/>
  <c r="Z7764" i="1"/>
  <c r="Y7765" i="1"/>
  <c r="Z7765" i="1"/>
  <c r="Y7766" i="1"/>
  <c r="Z7766" i="1"/>
  <c r="Y7767" i="1"/>
  <c r="Z7767" i="1"/>
  <c r="Y7768" i="1"/>
  <c r="Z7768" i="1"/>
  <c r="Y7769" i="1"/>
  <c r="Z7769" i="1"/>
  <c r="Y7770" i="1"/>
  <c r="Z7770" i="1"/>
  <c r="Y7771" i="1"/>
  <c r="Z7771" i="1"/>
  <c r="Y7772" i="1"/>
  <c r="Z7772" i="1"/>
  <c r="Y7773" i="1"/>
  <c r="Z7773" i="1"/>
  <c r="Y7774" i="1"/>
  <c r="Z7774" i="1"/>
  <c r="Y7775" i="1"/>
  <c r="Z7775" i="1"/>
  <c r="Y7776" i="1"/>
  <c r="Z7776" i="1"/>
  <c r="Y7777" i="1"/>
  <c r="Z7777" i="1"/>
  <c r="Y7778" i="1"/>
  <c r="Z7778" i="1"/>
  <c r="Y7779" i="1"/>
  <c r="Z7779" i="1"/>
  <c r="Y7780" i="1"/>
  <c r="Z7780" i="1"/>
  <c r="Y7781" i="1"/>
  <c r="Z7781" i="1"/>
  <c r="Y7782" i="1"/>
  <c r="Z7782" i="1"/>
  <c r="Y7783" i="1"/>
  <c r="Z7783" i="1"/>
  <c r="Y7784" i="1"/>
  <c r="Z7784" i="1"/>
  <c r="Y7785" i="1"/>
  <c r="Z7785" i="1"/>
  <c r="Y7786" i="1"/>
  <c r="Z7786" i="1"/>
  <c r="Y7787" i="1"/>
  <c r="Z7787" i="1"/>
  <c r="Y7788" i="1"/>
  <c r="Z7788" i="1"/>
  <c r="Y7789" i="1"/>
  <c r="Z7789" i="1"/>
  <c r="Y7790" i="1"/>
  <c r="Z7790" i="1"/>
  <c r="Y7791" i="1"/>
  <c r="Z7791" i="1"/>
  <c r="Y7792" i="1"/>
  <c r="Z7792" i="1"/>
  <c r="Y7793" i="1"/>
  <c r="Z7793" i="1"/>
  <c r="Y7794" i="1"/>
  <c r="Z7794" i="1"/>
  <c r="Y7795" i="1"/>
  <c r="Z7795" i="1"/>
  <c r="Y7796" i="1"/>
  <c r="Z7796" i="1"/>
  <c r="Y7797" i="1"/>
  <c r="Z7797" i="1"/>
  <c r="Y7798" i="1"/>
  <c r="Z7798" i="1"/>
  <c r="Y7799" i="1"/>
  <c r="Z7799" i="1"/>
  <c r="Y7800" i="1"/>
  <c r="Z7800" i="1"/>
  <c r="Y7801" i="1"/>
  <c r="Z7801" i="1"/>
  <c r="Y7802" i="1"/>
  <c r="Z7802" i="1"/>
  <c r="Y7803" i="1"/>
  <c r="Z7803" i="1"/>
  <c r="Y7804" i="1"/>
  <c r="Z7804" i="1"/>
  <c r="Y7805" i="1"/>
  <c r="Z7805" i="1"/>
  <c r="Y7806" i="1"/>
  <c r="Z7806" i="1"/>
  <c r="Y7807" i="1"/>
  <c r="Z7807" i="1"/>
  <c r="Y7808" i="1"/>
  <c r="Z7808" i="1"/>
  <c r="Y7809" i="1"/>
  <c r="Z7809" i="1"/>
  <c r="Y7810" i="1"/>
  <c r="Z7810" i="1"/>
  <c r="Y7811" i="1"/>
  <c r="Z7811" i="1"/>
  <c r="Y7812" i="1"/>
  <c r="Z7812" i="1"/>
  <c r="Y7813" i="1"/>
  <c r="Z7813" i="1"/>
  <c r="Y7814" i="1"/>
  <c r="Z7814" i="1"/>
  <c r="Y7815" i="1"/>
  <c r="Z7815" i="1"/>
  <c r="Y7816" i="1"/>
  <c r="Z7816" i="1"/>
  <c r="Y7817" i="1"/>
  <c r="Z7817" i="1"/>
  <c r="Y7818" i="1"/>
  <c r="Z7818" i="1"/>
  <c r="Y7819" i="1"/>
  <c r="Z7819" i="1"/>
  <c r="Y7820" i="1"/>
  <c r="Z7820" i="1"/>
  <c r="Y7821" i="1"/>
  <c r="Z7821" i="1"/>
  <c r="Y7822" i="1"/>
  <c r="Z7822" i="1"/>
  <c r="Y7823" i="1"/>
  <c r="Z7823" i="1"/>
  <c r="Y7824" i="1"/>
  <c r="Z7824" i="1"/>
  <c r="Y7825" i="1"/>
  <c r="Z7825" i="1"/>
  <c r="Y7826" i="1"/>
  <c r="Z7826" i="1"/>
  <c r="Y7827" i="1"/>
  <c r="Z7827" i="1"/>
  <c r="Y7828" i="1"/>
  <c r="Z7828" i="1"/>
  <c r="Y7829" i="1"/>
  <c r="Z7829" i="1"/>
  <c r="Y7830" i="1"/>
  <c r="Z7830" i="1"/>
  <c r="Y7831" i="1"/>
  <c r="Z7831" i="1"/>
  <c r="Y7832" i="1"/>
  <c r="Z7832" i="1"/>
  <c r="Y7833" i="1"/>
  <c r="Z7833" i="1"/>
  <c r="Y7834" i="1"/>
  <c r="Z7834" i="1"/>
  <c r="Y7835" i="1"/>
  <c r="Z7835" i="1"/>
  <c r="Y7836" i="1"/>
  <c r="Z7836" i="1"/>
  <c r="Y7837" i="1"/>
  <c r="Z7837" i="1"/>
  <c r="Y7838" i="1"/>
  <c r="Z7838" i="1"/>
  <c r="Y7839" i="1"/>
  <c r="Z7839" i="1"/>
  <c r="Y7840" i="1"/>
  <c r="Z7840" i="1"/>
  <c r="Y7841" i="1"/>
  <c r="Z7841" i="1"/>
  <c r="Y7842" i="1"/>
  <c r="Z7842" i="1"/>
  <c r="Y7843" i="1"/>
  <c r="Z7843" i="1"/>
  <c r="Y7844" i="1"/>
  <c r="Z7844" i="1"/>
  <c r="Y7845" i="1"/>
  <c r="Z7845" i="1"/>
  <c r="Y7846" i="1"/>
  <c r="Z7846" i="1"/>
  <c r="Y7847" i="1"/>
  <c r="Z7847" i="1"/>
  <c r="Y7848" i="1"/>
  <c r="Z7848" i="1"/>
  <c r="Y7849" i="1"/>
  <c r="Z7849" i="1"/>
  <c r="Y7850" i="1"/>
  <c r="Z7850" i="1"/>
  <c r="Y7851" i="1"/>
  <c r="Z7851" i="1"/>
  <c r="Y7852" i="1"/>
  <c r="Z7852" i="1"/>
  <c r="Y7853" i="1"/>
  <c r="Z7853" i="1"/>
  <c r="Y7854" i="1"/>
  <c r="Z7854" i="1"/>
  <c r="Y7855" i="1"/>
  <c r="Z7855" i="1"/>
  <c r="Y7856" i="1"/>
  <c r="Z7856" i="1"/>
  <c r="Y7857" i="1"/>
  <c r="Z7857" i="1"/>
  <c r="Y7858" i="1"/>
  <c r="Z7858" i="1"/>
  <c r="Y7859" i="1"/>
  <c r="Z7859" i="1"/>
  <c r="Y7860" i="1"/>
  <c r="Z7860" i="1"/>
  <c r="Y7861" i="1"/>
  <c r="Z7861" i="1"/>
  <c r="Y7862" i="1"/>
  <c r="Z7862" i="1"/>
  <c r="Y7863" i="1"/>
  <c r="Z7863" i="1"/>
  <c r="Y7864" i="1"/>
  <c r="Z7864" i="1"/>
  <c r="Y7865" i="1"/>
  <c r="Z7865" i="1"/>
  <c r="Y7866" i="1"/>
  <c r="Z7866" i="1"/>
  <c r="Y7867" i="1"/>
  <c r="Z7867" i="1"/>
  <c r="Y7868" i="1"/>
  <c r="Z7868" i="1"/>
  <c r="Y7869" i="1"/>
  <c r="Z7869" i="1"/>
  <c r="Y7870" i="1"/>
  <c r="Z7870" i="1"/>
  <c r="Y7871" i="1"/>
  <c r="Z7871" i="1"/>
  <c r="Y7872" i="1"/>
  <c r="Z7872" i="1"/>
  <c r="Y7873" i="1"/>
  <c r="Z7873" i="1"/>
  <c r="Y7874" i="1"/>
  <c r="Z7874" i="1"/>
  <c r="Y7875" i="1"/>
  <c r="Z7875" i="1"/>
  <c r="Y7876" i="1"/>
  <c r="Z7876" i="1"/>
  <c r="Y7877" i="1"/>
  <c r="Z7877" i="1"/>
  <c r="Y7878" i="1"/>
  <c r="Z7878" i="1"/>
  <c r="Y7879" i="1"/>
  <c r="Z7879" i="1"/>
  <c r="Y7880" i="1"/>
  <c r="Z7880" i="1"/>
  <c r="Y7881" i="1"/>
  <c r="Z7881" i="1"/>
  <c r="Y7882" i="1"/>
  <c r="Z7882" i="1"/>
  <c r="Y7883" i="1"/>
  <c r="Z7883" i="1"/>
  <c r="Y7884" i="1"/>
  <c r="Z7884" i="1"/>
  <c r="Y7885" i="1"/>
  <c r="Z7885" i="1"/>
  <c r="Y7886" i="1"/>
  <c r="Z7886" i="1"/>
  <c r="Y7887" i="1"/>
  <c r="Z7887" i="1"/>
  <c r="Y7888" i="1"/>
  <c r="Z7888" i="1"/>
  <c r="Y7889" i="1"/>
  <c r="Z7889" i="1"/>
  <c r="Y7890" i="1"/>
  <c r="Z7890" i="1"/>
  <c r="Y7891" i="1"/>
  <c r="Z7891" i="1"/>
  <c r="Y7892" i="1"/>
  <c r="Z7892" i="1"/>
  <c r="Y7893" i="1"/>
  <c r="Z7893" i="1"/>
  <c r="Y7894" i="1"/>
  <c r="Z7894" i="1"/>
  <c r="Y7895" i="1"/>
  <c r="Z7895" i="1"/>
  <c r="Y7896" i="1"/>
  <c r="Z7896" i="1"/>
  <c r="Y7897" i="1"/>
  <c r="Z7897" i="1"/>
  <c r="Y7898" i="1"/>
  <c r="Z7898" i="1"/>
  <c r="Y7899" i="1"/>
  <c r="Z7899" i="1"/>
  <c r="Y7900" i="1"/>
  <c r="Z7900" i="1"/>
  <c r="Y7901" i="1"/>
  <c r="Z7901" i="1"/>
  <c r="Y7902" i="1"/>
  <c r="Z7902" i="1"/>
  <c r="Y7903" i="1"/>
  <c r="Z7903" i="1"/>
  <c r="Y7904" i="1"/>
  <c r="Z7904" i="1"/>
  <c r="Y7905" i="1"/>
  <c r="Z7905" i="1"/>
  <c r="Y7906" i="1"/>
  <c r="Z7906" i="1"/>
  <c r="Y7907" i="1"/>
  <c r="Z7907" i="1"/>
  <c r="Y7908" i="1"/>
  <c r="Z7908" i="1"/>
  <c r="Y7909" i="1"/>
  <c r="Z7909" i="1"/>
  <c r="Y7910" i="1"/>
  <c r="Z7910" i="1"/>
  <c r="Y7911" i="1"/>
  <c r="Z7911" i="1"/>
  <c r="Y7912" i="1"/>
  <c r="Z7912" i="1"/>
  <c r="Y7913" i="1"/>
  <c r="Z7913" i="1"/>
  <c r="Y7914" i="1"/>
  <c r="Z7914" i="1"/>
  <c r="Y7915" i="1"/>
  <c r="Z7915" i="1"/>
  <c r="Y7916" i="1"/>
  <c r="Z7916" i="1"/>
  <c r="Y7917" i="1"/>
  <c r="Z7917" i="1"/>
  <c r="Y7918" i="1"/>
  <c r="Z7918" i="1"/>
  <c r="Y7919" i="1"/>
  <c r="Z7919" i="1"/>
  <c r="Y7920" i="1"/>
  <c r="Z7920" i="1"/>
  <c r="Y7921" i="1"/>
  <c r="Z7921" i="1"/>
  <c r="Y7922" i="1"/>
  <c r="Z7922" i="1"/>
  <c r="Y7923" i="1"/>
  <c r="Z7923" i="1"/>
  <c r="Y7924" i="1"/>
  <c r="Z7924" i="1"/>
  <c r="Y7925" i="1"/>
  <c r="Z7925" i="1"/>
  <c r="Y7926" i="1"/>
  <c r="Z7926" i="1"/>
  <c r="Y7927" i="1"/>
  <c r="Z7927" i="1"/>
  <c r="Y7928" i="1"/>
  <c r="Z7928" i="1"/>
  <c r="Y7929" i="1"/>
  <c r="Z7929" i="1"/>
  <c r="Y7930" i="1"/>
  <c r="Z7930" i="1"/>
  <c r="Y7931" i="1"/>
  <c r="Z7931" i="1"/>
  <c r="Y7932" i="1"/>
  <c r="Z7932" i="1"/>
  <c r="Y7933" i="1"/>
  <c r="Z7933" i="1"/>
  <c r="Y7934" i="1"/>
  <c r="Z7934" i="1"/>
  <c r="Y7935" i="1"/>
  <c r="Z7935" i="1"/>
  <c r="Y7936" i="1"/>
  <c r="Z7936" i="1"/>
  <c r="Y7937" i="1"/>
  <c r="Z7937" i="1"/>
  <c r="Y7938" i="1"/>
  <c r="Z7938" i="1"/>
  <c r="Y7939" i="1"/>
  <c r="Z7939" i="1"/>
  <c r="Y7940" i="1"/>
  <c r="Z7940" i="1"/>
  <c r="Y7941" i="1"/>
  <c r="Z7941" i="1"/>
  <c r="Y7942" i="1"/>
  <c r="Z7942" i="1"/>
  <c r="Y7943" i="1"/>
  <c r="Z7943" i="1"/>
  <c r="Y7944" i="1"/>
  <c r="Z7944" i="1"/>
  <c r="Y7945" i="1"/>
  <c r="Z7945" i="1"/>
  <c r="Y7946" i="1"/>
  <c r="Z7946" i="1"/>
  <c r="Y7947" i="1"/>
  <c r="Z7947" i="1"/>
  <c r="Y7948" i="1"/>
  <c r="Z7948" i="1"/>
  <c r="Y7949" i="1"/>
  <c r="Z7949" i="1"/>
  <c r="Y7950" i="1"/>
  <c r="Z7950" i="1"/>
  <c r="Y7951" i="1"/>
  <c r="Z7951" i="1"/>
  <c r="Y7952" i="1"/>
  <c r="Z7952" i="1"/>
  <c r="Y7953" i="1"/>
  <c r="Z7953" i="1"/>
  <c r="Y7954" i="1"/>
  <c r="Z7954" i="1"/>
  <c r="Y7955" i="1"/>
  <c r="Z7955" i="1"/>
  <c r="Y7956" i="1"/>
  <c r="Z7956" i="1"/>
  <c r="Y7957" i="1"/>
  <c r="Z7957" i="1"/>
  <c r="Y7958" i="1"/>
  <c r="Z7958" i="1"/>
  <c r="Y7959" i="1"/>
  <c r="Z7959" i="1"/>
  <c r="Y7960" i="1"/>
  <c r="Z7960" i="1"/>
  <c r="Y7961" i="1"/>
  <c r="Z7961" i="1"/>
  <c r="Y7962" i="1"/>
  <c r="Z7962" i="1"/>
  <c r="Y7963" i="1"/>
  <c r="Z7963" i="1"/>
  <c r="Y7964" i="1"/>
  <c r="Z7964" i="1"/>
  <c r="Y7965" i="1"/>
  <c r="Z7965" i="1"/>
  <c r="Y7966" i="1"/>
  <c r="Z7966" i="1"/>
  <c r="Y7967" i="1"/>
  <c r="Z7967" i="1"/>
  <c r="Y7968" i="1"/>
  <c r="Z7968" i="1"/>
  <c r="Y7969" i="1"/>
  <c r="Z7969" i="1"/>
  <c r="Y7970" i="1"/>
  <c r="Z7970" i="1"/>
  <c r="Y7971" i="1"/>
  <c r="Z7971" i="1"/>
  <c r="Y7972" i="1"/>
  <c r="Z7972" i="1"/>
  <c r="Y7973" i="1"/>
  <c r="Z7973" i="1"/>
  <c r="Y7974" i="1"/>
  <c r="Z7974" i="1"/>
  <c r="Y7975" i="1"/>
  <c r="Z7975" i="1"/>
  <c r="Y7976" i="1"/>
  <c r="Z7976" i="1"/>
  <c r="Y7977" i="1"/>
  <c r="Z7977" i="1"/>
  <c r="Y7978" i="1"/>
  <c r="Z7978" i="1"/>
  <c r="Y7979" i="1"/>
  <c r="Z7979" i="1"/>
  <c r="Y7980" i="1"/>
  <c r="Z7980" i="1"/>
  <c r="Y7981" i="1"/>
  <c r="Z7981" i="1"/>
  <c r="Y7982" i="1"/>
  <c r="Z7982" i="1"/>
  <c r="Y7983" i="1"/>
  <c r="Z7983" i="1"/>
  <c r="Y7984" i="1"/>
  <c r="Z7984" i="1"/>
  <c r="Y7985" i="1"/>
  <c r="Z7985" i="1"/>
  <c r="Y7986" i="1"/>
  <c r="Z7986" i="1"/>
  <c r="Y7987" i="1"/>
  <c r="Z7987" i="1"/>
  <c r="Y7988" i="1"/>
  <c r="Z7988" i="1"/>
  <c r="Y7989" i="1"/>
  <c r="Z7989" i="1"/>
  <c r="Y7990" i="1"/>
  <c r="Z7990" i="1"/>
  <c r="Y7991" i="1"/>
  <c r="Z7991" i="1"/>
  <c r="Y7992" i="1"/>
  <c r="Z7992" i="1"/>
  <c r="Y7993" i="1"/>
  <c r="Z7993" i="1"/>
  <c r="Y7994" i="1"/>
  <c r="Z7994" i="1"/>
  <c r="Y7995" i="1"/>
  <c r="Z7995" i="1"/>
  <c r="Y7996" i="1"/>
  <c r="Z7996" i="1"/>
  <c r="Y7997" i="1"/>
  <c r="Z7997" i="1"/>
  <c r="Y7998" i="1"/>
  <c r="Z7998" i="1"/>
  <c r="Y7999" i="1"/>
  <c r="Z7999" i="1"/>
  <c r="Y8000" i="1"/>
  <c r="Z8000" i="1"/>
  <c r="Y8001" i="1"/>
  <c r="Z8001" i="1"/>
  <c r="Y8002" i="1"/>
  <c r="Z8002" i="1"/>
  <c r="Y8003" i="1"/>
  <c r="Z8003" i="1"/>
  <c r="Y8004" i="1"/>
  <c r="Z8004" i="1"/>
  <c r="Y8005" i="1"/>
  <c r="Z8005" i="1"/>
  <c r="Y8006" i="1"/>
  <c r="Z8006" i="1"/>
  <c r="Y8007" i="1"/>
  <c r="Z8007" i="1"/>
  <c r="Y8008" i="1"/>
  <c r="Z8008" i="1"/>
  <c r="Y8009" i="1"/>
  <c r="Z8009" i="1"/>
  <c r="Y8010" i="1"/>
  <c r="Z8010" i="1"/>
  <c r="Y8011" i="1"/>
  <c r="Z8011" i="1"/>
  <c r="Y8012" i="1"/>
  <c r="Z8012" i="1"/>
  <c r="Y8013" i="1"/>
  <c r="Z8013" i="1"/>
  <c r="Y8014" i="1"/>
  <c r="Z8014" i="1"/>
  <c r="Y8015" i="1"/>
  <c r="Z8015" i="1"/>
  <c r="Y8016" i="1"/>
  <c r="Z8016" i="1"/>
  <c r="Y8017" i="1"/>
  <c r="Z8017" i="1"/>
  <c r="Y8018" i="1"/>
  <c r="Z8018" i="1"/>
  <c r="Y8019" i="1"/>
  <c r="Z8019" i="1"/>
  <c r="Y8020" i="1"/>
  <c r="Z8020" i="1"/>
  <c r="Y8021" i="1"/>
  <c r="Z8021" i="1"/>
  <c r="Y8022" i="1"/>
  <c r="Z8022" i="1"/>
  <c r="Y8023" i="1"/>
  <c r="Z8023" i="1"/>
  <c r="Y8024" i="1"/>
  <c r="Z8024" i="1"/>
  <c r="Y8025" i="1"/>
  <c r="Z8025" i="1"/>
  <c r="Y8026" i="1"/>
  <c r="Z8026" i="1"/>
  <c r="Y8027" i="1"/>
  <c r="Z8027" i="1"/>
  <c r="Y8028" i="1"/>
  <c r="Z8028" i="1"/>
  <c r="Y8029" i="1"/>
  <c r="Z8029" i="1"/>
  <c r="Y8030" i="1"/>
  <c r="Z8030" i="1"/>
  <c r="Y8031" i="1"/>
  <c r="Z8031" i="1"/>
  <c r="Y8032" i="1"/>
  <c r="Z8032" i="1"/>
  <c r="Y8033" i="1"/>
  <c r="Z8033" i="1"/>
  <c r="Y8034" i="1"/>
  <c r="Z8034" i="1"/>
  <c r="Y8035" i="1"/>
  <c r="Z8035" i="1"/>
  <c r="Y8036" i="1"/>
  <c r="Z8036" i="1"/>
  <c r="Y8037" i="1"/>
  <c r="Z8037" i="1"/>
  <c r="Y8038" i="1"/>
  <c r="Z8038" i="1"/>
  <c r="Y8039" i="1"/>
  <c r="Z8039" i="1"/>
  <c r="Y8040" i="1"/>
  <c r="Z8040" i="1"/>
  <c r="Y8041" i="1"/>
  <c r="Z8041" i="1"/>
  <c r="Y8042" i="1"/>
  <c r="Z8042" i="1"/>
  <c r="Y8043" i="1"/>
  <c r="Z8043" i="1"/>
  <c r="Y8044" i="1"/>
  <c r="Z8044" i="1"/>
  <c r="Y8045" i="1"/>
  <c r="Z8045" i="1"/>
  <c r="Y8046" i="1"/>
  <c r="Z8046" i="1"/>
  <c r="Y8047" i="1"/>
  <c r="Z8047" i="1"/>
  <c r="Y8048" i="1"/>
  <c r="Z8048" i="1"/>
  <c r="Y8049" i="1"/>
  <c r="Z8049" i="1"/>
  <c r="Y8050" i="1"/>
  <c r="Z8050" i="1"/>
  <c r="Y8051" i="1"/>
  <c r="Z8051" i="1"/>
  <c r="Y8052" i="1"/>
  <c r="Z8052" i="1"/>
  <c r="Y8053" i="1"/>
  <c r="Z8053" i="1"/>
  <c r="Y8054" i="1"/>
  <c r="Z8054" i="1"/>
  <c r="Y8055" i="1"/>
  <c r="Z8055" i="1"/>
  <c r="Y8056" i="1"/>
  <c r="Z8056" i="1"/>
  <c r="Y8057" i="1"/>
  <c r="Z8057" i="1"/>
  <c r="Y8058" i="1"/>
  <c r="Z8058" i="1"/>
  <c r="Y8059" i="1"/>
  <c r="Z8059" i="1"/>
  <c r="Y8060" i="1"/>
  <c r="Z8060" i="1"/>
  <c r="Y8061" i="1"/>
  <c r="Z8061" i="1"/>
  <c r="Y8062" i="1"/>
  <c r="Z8062" i="1"/>
  <c r="Y8063" i="1"/>
  <c r="Z8063" i="1"/>
  <c r="Y8064" i="1"/>
  <c r="Z8064" i="1"/>
  <c r="Y8065" i="1"/>
  <c r="Z8065" i="1"/>
  <c r="Y8066" i="1"/>
  <c r="Z8066" i="1"/>
  <c r="Y8067" i="1"/>
  <c r="Z8067" i="1"/>
  <c r="Y8068" i="1"/>
  <c r="Z8068" i="1"/>
  <c r="Y8069" i="1"/>
  <c r="Z8069" i="1"/>
  <c r="Y8070" i="1"/>
  <c r="Z8070" i="1"/>
  <c r="Y8071" i="1"/>
  <c r="Z8071" i="1"/>
  <c r="Y8072" i="1"/>
  <c r="Z8072" i="1"/>
  <c r="Y8073" i="1"/>
  <c r="Z8073" i="1"/>
  <c r="Y8074" i="1"/>
  <c r="Z8074" i="1"/>
  <c r="Y8075" i="1"/>
  <c r="Z8075" i="1"/>
  <c r="Y8076" i="1"/>
  <c r="Z8076" i="1"/>
  <c r="Y8077" i="1"/>
  <c r="Z8077" i="1"/>
  <c r="Y8078" i="1"/>
  <c r="Z8078" i="1"/>
  <c r="Y8079" i="1"/>
  <c r="Z8079" i="1"/>
  <c r="Y8080" i="1"/>
  <c r="Z8080" i="1"/>
  <c r="Y8081" i="1"/>
  <c r="Z8081" i="1"/>
  <c r="Y8082" i="1"/>
  <c r="Z8082" i="1"/>
  <c r="Y8083" i="1"/>
  <c r="Z8083" i="1"/>
  <c r="Y8084" i="1"/>
  <c r="Z8084" i="1"/>
  <c r="Y8085" i="1"/>
  <c r="Z8085" i="1"/>
  <c r="Y8086" i="1"/>
  <c r="Z8086" i="1"/>
  <c r="Y8087" i="1"/>
  <c r="Z8087" i="1"/>
  <c r="Y8088" i="1"/>
  <c r="Z8088" i="1"/>
  <c r="Y8089" i="1"/>
  <c r="Z8089" i="1"/>
  <c r="Y8090" i="1"/>
  <c r="Z8090" i="1"/>
  <c r="Y8091" i="1"/>
  <c r="Z8091" i="1"/>
  <c r="Y8092" i="1"/>
  <c r="Z8092" i="1"/>
  <c r="Y8093" i="1"/>
  <c r="Z8093" i="1"/>
  <c r="Y8094" i="1"/>
  <c r="Z8094" i="1"/>
  <c r="Y8095" i="1"/>
  <c r="Z8095" i="1"/>
  <c r="Y8096" i="1"/>
  <c r="Z8096" i="1"/>
  <c r="Y8097" i="1"/>
  <c r="Z8097" i="1"/>
  <c r="Y8098" i="1"/>
  <c r="Z8098" i="1"/>
  <c r="Y8099" i="1"/>
  <c r="Z8099" i="1"/>
  <c r="Y8100" i="1"/>
  <c r="Z8100" i="1"/>
  <c r="Y8101" i="1"/>
  <c r="Z8101" i="1"/>
  <c r="Y8102" i="1"/>
  <c r="Z8102" i="1"/>
  <c r="Y8103" i="1"/>
  <c r="Z8103" i="1"/>
  <c r="Y8104" i="1"/>
  <c r="Z8104" i="1"/>
  <c r="Y8105" i="1"/>
  <c r="Z8105" i="1"/>
  <c r="Y8106" i="1"/>
  <c r="Z8106" i="1"/>
  <c r="Y8107" i="1"/>
  <c r="Z8107" i="1"/>
  <c r="Y8108" i="1"/>
  <c r="Z8108" i="1"/>
  <c r="Y8109" i="1"/>
  <c r="Z8109" i="1"/>
  <c r="Y8110" i="1"/>
  <c r="Z8110" i="1"/>
  <c r="Y8111" i="1"/>
  <c r="Z8111" i="1"/>
  <c r="Y8112" i="1"/>
  <c r="Z8112" i="1"/>
  <c r="Y8113" i="1"/>
  <c r="Z8113" i="1"/>
  <c r="Y8114" i="1"/>
  <c r="Z8114" i="1"/>
  <c r="Y8115" i="1"/>
  <c r="Z8115" i="1"/>
  <c r="Y8116" i="1"/>
  <c r="Z8116" i="1"/>
  <c r="Y8117" i="1"/>
  <c r="Z8117" i="1"/>
  <c r="Y8118" i="1"/>
  <c r="Z8118" i="1"/>
  <c r="Y8119" i="1"/>
  <c r="Z8119" i="1"/>
  <c r="Y8120" i="1"/>
  <c r="Z8120" i="1"/>
  <c r="Y8121" i="1"/>
  <c r="Z8121" i="1"/>
  <c r="Y8122" i="1"/>
  <c r="Z8122" i="1"/>
  <c r="Y8123" i="1"/>
  <c r="Z8123" i="1"/>
  <c r="Y8124" i="1"/>
  <c r="Z8124" i="1"/>
  <c r="Y8125" i="1"/>
  <c r="Z8125" i="1"/>
  <c r="Y8126" i="1"/>
  <c r="Z8126" i="1"/>
  <c r="Y8127" i="1"/>
  <c r="Z8127" i="1"/>
  <c r="Y8128" i="1"/>
  <c r="Z8128" i="1"/>
  <c r="Y8129" i="1"/>
  <c r="Z8129" i="1"/>
  <c r="Y8130" i="1"/>
  <c r="Z8130" i="1"/>
  <c r="Y8131" i="1"/>
  <c r="Z8131" i="1"/>
  <c r="Y8132" i="1"/>
  <c r="Z8132" i="1"/>
  <c r="Y8133" i="1"/>
  <c r="Z8133" i="1"/>
  <c r="Y8134" i="1"/>
  <c r="Z8134" i="1"/>
  <c r="Y8135" i="1"/>
  <c r="Z8135" i="1"/>
  <c r="Y8136" i="1"/>
  <c r="Z8136" i="1"/>
  <c r="Y8137" i="1"/>
  <c r="Z8137" i="1"/>
  <c r="Y8138" i="1"/>
  <c r="Z8138" i="1"/>
  <c r="Y8139" i="1"/>
  <c r="Z8139" i="1"/>
  <c r="Y8140" i="1"/>
  <c r="Z8140" i="1"/>
  <c r="Y8141" i="1"/>
  <c r="Z8141" i="1"/>
  <c r="Y8142" i="1"/>
  <c r="Z8142" i="1"/>
  <c r="Y8143" i="1"/>
  <c r="Z8143" i="1"/>
  <c r="Y8144" i="1"/>
  <c r="Z8144" i="1"/>
  <c r="Y8145" i="1"/>
  <c r="Z8145" i="1"/>
  <c r="Y8146" i="1"/>
  <c r="Z8146" i="1"/>
  <c r="Y8147" i="1"/>
  <c r="Z8147" i="1"/>
  <c r="Y8148" i="1"/>
  <c r="Z8148" i="1"/>
  <c r="Y8149" i="1"/>
  <c r="Z8149" i="1"/>
  <c r="Y8150" i="1"/>
  <c r="Z8150" i="1"/>
  <c r="Y8151" i="1"/>
  <c r="Z8151" i="1"/>
  <c r="Y8152" i="1"/>
  <c r="Z8152" i="1"/>
  <c r="Y8153" i="1"/>
  <c r="Z8153" i="1"/>
  <c r="Y8154" i="1"/>
  <c r="Z8154" i="1"/>
  <c r="Y8155" i="1"/>
  <c r="Z8155" i="1"/>
  <c r="Y8156" i="1"/>
  <c r="Z8156" i="1"/>
  <c r="Y8157" i="1"/>
  <c r="Z8157" i="1"/>
  <c r="Y8158" i="1"/>
  <c r="Z8158" i="1"/>
  <c r="Y8159" i="1"/>
  <c r="Z8159" i="1"/>
  <c r="Y8160" i="1"/>
  <c r="Z8160" i="1"/>
  <c r="Y8161" i="1"/>
  <c r="Z8161" i="1"/>
  <c r="Y8162" i="1"/>
  <c r="Z8162" i="1"/>
  <c r="Y8163" i="1"/>
  <c r="Z8163" i="1"/>
  <c r="Y8164" i="1"/>
  <c r="Z8164" i="1"/>
  <c r="Y8165" i="1"/>
  <c r="Z8165" i="1"/>
  <c r="Y8166" i="1"/>
  <c r="Z8166" i="1"/>
  <c r="Y8167" i="1"/>
  <c r="Z8167" i="1"/>
  <c r="Y8168" i="1"/>
  <c r="Z8168" i="1"/>
  <c r="Y8169" i="1"/>
  <c r="Z8169" i="1"/>
  <c r="Y8170" i="1"/>
  <c r="Z8170" i="1"/>
  <c r="Y8171" i="1"/>
  <c r="Z8171" i="1"/>
  <c r="Y8172" i="1"/>
  <c r="Z8172" i="1"/>
  <c r="Y8173" i="1"/>
  <c r="Z8173" i="1"/>
  <c r="Y8174" i="1"/>
  <c r="Z8174" i="1"/>
  <c r="Y8175" i="1"/>
  <c r="Z8175" i="1"/>
  <c r="Y8176" i="1"/>
  <c r="Z8176" i="1"/>
  <c r="Y8177" i="1"/>
  <c r="Z8177" i="1"/>
  <c r="Y8178" i="1"/>
  <c r="Z8178" i="1"/>
  <c r="Y8179" i="1"/>
  <c r="Z8179" i="1"/>
  <c r="Y8180" i="1"/>
  <c r="Z8180" i="1"/>
  <c r="Y8181" i="1"/>
  <c r="Z8181" i="1"/>
  <c r="Y8182" i="1"/>
  <c r="Z8182" i="1"/>
  <c r="Y8183" i="1"/>
  <c r="Z8183" i="1"/>
  <c r="Y8184" i="1"/>
  <c r="Z8184" i="1"/>
  <c r="Y8185" i="1"/>
  <c r="Z8185" i="1"/>
  <c r="Y8186" i="1"/>
  <c r="Z8186" i="1"/>
  <c r="Y8187" i="1"/>
  <c r="Z8187" i="1"/>
  <c r="Y8188" i="1"/>
  <c r="Z8188" i="1"/>
  <c r="Y8189" i="1"/>
  <c r="Z8189" i="1"/>
  <c r="Y8190" i="1"/>
  <c r="Z8190" i="1"/>
  <c r="Y8191" i="1"/>
  <c r="Z8191" i="1"/>
  <c r="Y8192" i="1"/>
  <c r="Z8192" i="1"/>
  <c r="Y8193" i="1"/>
  <c r="Z8193" i="1"/>
  <c r="Y8194" i="1"/>
  <c r="Z8194" i="1"/>
  <c r="Y8195" i="1"/>
  <c r="Z8195" i="1"/>
  <c r="Y8196" i="1"/>
  <c r="Z8196" i="1"/>
  <c r="Y8197" i="1"/>
  <c r="Z8197" i="1"/>
  <c r="Y8198" i="1"/>
  <c r="Z8198" i="1"/>
  <c r="Y8199" i="1"/>
  <c r="Z8199" i="1"/>
  <c r="Y8200" i="1"/>
  <c r="Z8200" i="1"/>
  <c r="Y8201" i="1"/>
  <c r="Z8201" i="1"/>
  <c r="Y8202" i="1"/>
  <c r="Z8202" i="1"/>
  <c r="Y8203" i="1"/>
  <c r="Z8203" i="1"/>
  <c r="Y8204" i="1"/>
  <c r="Z8204" i="1"/>
  <c r="Y8205" i="1"/>
  <c r="Z8205" i="1"/>
  <c r="Y8206" i="1"/>
  <c r="Z8206" i="1"/>
  <c r="Y8207" i="1"/>
  <c r="Z8207" i="1"/>
  <c r="Y8208" i="1"/>
  <c r="Z8208" i="1"/>
  <c r="Y8209" i="1"/>
  <c r="Z8209" i="1"/>
  <c r="Y8210" i="1"/>
  <c r="Z8210" i="1"/>
  <c r="Y8211" i="1"/>
  <c r="Z8211" i="1"/>
  <c r="Y8212" i="1"/>
  <c r="Z8212" i="1"/>
  <c r="Y8213" i="1"/>
  <c r="Z8213" i="1"/>
  <c r="Y8214" i="1"/>
  <c r="Z8214" i="1"/>
  <c r="Y8215" i="1"/>
  <c r="Z8215" i="1"/>
  <c r="Y8216" i="1"/>
  <c r="Z8216" i="1"/>
  <c r="Y8217" i="1"/>
  <c r="Z8217" i="1"/>
  <c r="Y8218" i="1"/>
  <c r="Z8218" i="1"/>
  <c r="Y8219" i="1"/>
  <c r="Z8219" i="1"/>
  <c r="Y8220" i="1"/>
  <c r="Z8220" i="1"/>
  <c r="Y8221" i="1"/>
  <c r="Z8221" i="1"/>
  <c r="Y8222" i="1"/>
  <c r="Z8222" i="1"/>
  <c r="Y8223" i="1"/>
  <c r="Z8223" i="1"/>
  <c r="Y8224" i="1"/>
  <c r="Z8224" i="1"/>
  <c r="Y8225" i="1"/>
  <c r="Z8225" i="1"/>
  <c r="Y8226" i="1"/>
  <c r="Z8226" i="1"/>
  <c r="Y8227" i="1"/>
  <c r="Z8227" i="1"/>
  <c r="Y8228" i="1"/>
  <c r="Z8228" i="1"/>
  <c r="Y8229" i="1"/>
  <c r="Z8229" i="1"/>
  <c r="Y8230" i="1"/>
  <c r="Z8230" i="1"/>
  <c r="Y8231" i="1"/>
  <c r="Z8231" i="1"/>
  <c r="Y8232" i="1"/>
  <c r="Z8232" i="1"/>
  <c r="Y8233" i="1"/>
  <c r="Z8233" i="1"/>
  <c r="Y8234" i="1"/>
  <c r="Z8234" i="1"/>
  <c r="Y8235" i="1"/>
  <c r="Z8235" i="1"/>
  <c r="Y8236" i="1"/>
  <c r="Z8236" i="1"/>
  <c r="Y8237" i="1"/>
  <c r="Z8237" i="1"/>
  <c r="Y8238" i="1"/>
  <c r="Z8238" i="1"/>
  <c r="Y8239" i="1"/>
  <c r="Z8239" i="1"/>
  <c r="Y8240" i="1"/>
  <c r="Z8240" i="1"/>
  <c r="Y8241" i="1"/>
  <c r="Z8241" i="1"/>
  <c r="Y8242" i="1"/>
  <c r="Z8242" i="1"/>
  <c r="Y8243" i="1"/>
  <c r="Z8243" i="1"/>
  <c r="Y8244" i="1"/>
  <c r="Z8244" i="1"/>
  <c r="Y8245" i="1"/>
  <c r="Z8245" i="1"/>
  <c r="Y8246" i="1"/>
  <c r="Z8246" i="1"/>
  <c r="Y8247" i="1"/>
  <c r="Z8247" i="1"/>
  <c r="Y8248" i="1"/>
  <c r="Z8248" i="1"/>
  <c r="Y8249" i="1"/>
  <c r="Z8249" i="1"/>
  <c r="Y8250" i="1"/>
  <c r="Z8250" i="1"/>
  <c r="Y8251" i="1"/>
  <c r="Z8251" i="1"/>
  <c r="Y8252" i="1"/>
  <c r="Z8252" i="1"/>
  <c r="Y8253" i="1"/>
  <c r="Z8253" i="1"/>
  <c r="Y8254" i="1"/>
  <c r="Z8254" i="1"/>
  <c r="Y8255" i="1"/>
  <c r="Z8255" i="1"/>
  <c r="Y8256" i="1"/>
  <c r="Z8256" i="1"/>
  <c r="Y8257" i="1"/>
  <c r="Z8257" i="1"/>
  <c r="Y8258" i="1"/>
  <c r="Z8258" i="1"/>
  <c r="Y8259" i="1"/>
  <c r="Z8259" i="1"/>
  <c r="Y8260" i="1"/>
  <c r="Z8260" i="1"/>
  <c r="Y8261" i="1"/>
  <c r="Z8261" i="1"/>
  <c r="Y8262" i="1"/>
  <c r="Z8262" i="1"/>
  <c r="Y8263" i="1"/>
  <c r="Z8263" i="1"/>
  <c r="Y8264" i="1"/>
  <c r="Z8264" i="1"/>
  <c r="Y8265" i="1"/>
  <c r="Z8265" i="1"/>
  <c r="Y8266" i="1"/>
  <c r="Z8266" i="1"/>
  <c r="Y8267" i="1"/>
  <c r="Z8267" i="1"/>
  <c r="Y8268" i="1"/>
  <c r="Z8268" i="1"/>
  <c r="Y8269" i="1"/>
  <c r="Z8269" i="1"/>
  <c r="Y8270" i="1"/>
  <c r="Z8270" i="1"/>
  <c r="Y8271" i="1"/>
  <c r="Z8271" i="1"/>
  <c r="Y8272" i="1"/>
  <c r="Z8272" i="1"/>
  <c r="Y8273" i="1"/>
  <c r="Z8273" i="1"/>
  <c r="Y8274" i="1"/>
  <c r="Z8274" i="1"/>
  <c r="Y8275" i="1"/>
  <c r="Z8275" i="1"/>
  <c r="Y8276" i="1"/>
  <c r="Z8276" i="1"/>
  <c r="Y8277" i="1"/>
  <c r="Z8277" i="1"/>
  <c r="Y8278" i="1"/>
  <c r="Z8278" i="1"/>
  <c r="Y8279" i="1"/>
  <c r="Z8279" i="1"/>
  <c r="Y8280" i="1"/>
  <c r="Z8280" i="1"/>
  <c r="Y8281" i="1"/>
  <c r="Z8281" i="1"/>
  <c r="Y8282" i="1"/>
  <c r="Z8282" i="1"/>
  <c r="Y8283" i="1"/>
  <c r="Z8283" i="1"/>
  <c r="Y8284" i="1"/>
  <c r="Z8284" i="1"/>
  <c r="Y8285" i="1"/>
  <c r="Z8285" i="1"/>
  <c r="Y8286" i="1"/>
  <c r="Z8286" i="1"/>
  <c r="Y8287" i="1"/>
  <c r="Z8287" i="1"/>
  <c r="Y8288" i="1"/>
  <c r="Z8288" i="1"/>
  <c r="Y8289" i="1"/>
  <c r="Z8289" i="1"/>
  <c r="Y8290" i="1"/>
  <c r="Z8290" i="1"/>
  <c r="Y8291" i="1"/>
  <c r="Z8291" i="1"/>
  <c r="Y8292" i="1"/>
  <c r="Z8292" i="1"/>
  <c r="Y8293" i="1"/>
  <c r="Z8293" i="1"/>
  <c r="Y8294" i="1"/>
  <c r="Z8294" i="1"/>
  <c r="Y8295" i="1"/>
  <c r="Z8295" i="1"/>
  <c r="Y8296" i="1"/>
  <c r="Z8296" i="1"/>
  <c r="Y8297" i="1"/>
  <c r="Z8297" i="1"/>
  <c r="Y8298" i="1"/>
  <c r="Z8298" i="1"/>
  <c r="Y8299" i="1"/>
  <c r="Z8299" i="1"/>
  <c r="Y8300" i="1"/>
  <c r="Z8300" i="1"/>
  <c r="Y8301" i="1"/>
  <c r="Z8301" i="1"/>
  <c r="Y8302" i="1"/>
  <c r="Z8302" i="1"/>
  <c r="Y8303" i="1"/>
  <c r="Z8303" i="1"/>
  <c r="Y8304" i="1"/>
  <c r="Z8304" i="1"/>
  <c r="Y8305" i="1"/>
  <c r="Z8305" i="1"/>
  <c r="Y8306" i="1"/>
  <c r="Z8306" i="1"/>
  <c r="Y8307" i="1"/>
  <c r="Z8307" i="1"/>
  <c r="Y8308" i="1"/>
  <c r="Z8308" i="1"/>
  <c r="Y8309" i="1"/>
  <c r="Z8309" i="1"/>
  <c r="Y8310" i="1"/>
  <c r="Z8310" i="1"/>
  <c r="Y8311" i="1"/>
  <c r="Z8311" i="1"/>
  <c r="Y8312" i="1"/>
  <c r="Z8312" i="1"/>
  <c r="Y8313" i="1"/>
  <c r="Z8313" i="1"/>
  <c r="Y8314" i="1"/>
  <c r="Z8314" i="1"/>
  <c r="Y8315" i="1"/>
  <c r="Z8315" i="1"/>
  <c r="Y8316" i="1"/>
  <c r="Z8316" i="1"/>
  <c r="Y8317" i="1"/>
  <c r="Z8317" i="1"/>
  <c r="Y8318" i="1"/>
  <c r="Z8318" i="1"/>
  <c r="Y8319" i="1"/>
  <c r="Z8319" i="1"/>
  <c r="Y8320" i="1"/>
  <c r="Z8320" i="1"/>
  <c r="Y8321" i="1"/>
  <c r="Z8321" i="1"/>
  <c r="Y8322" i="1"/>
  <c r="Z8322" i="1"/>
  <c r="Y8323" i="1"/>
  <c r="Z8323" i="1"/>
  <c r="Y8324" i="1"/>
  <c r="Z8324" i="1"/>
  <c r="Y8325" i="1"/>
  <c r="Z8325" i="1"/>
  <c r="Y8326" i="1"/>
  <c r="Z8326" i="1"/>
  <c r="Y8327" i="1"/>
  <c r="Z8327" i="1"/>
  <c r="Y8328" i="1"/>
  <c r="Z8328" i="1"/>
  <c r="Y8329" i="1"/>
  <c r="Z8329" i="1"/>
  <c r="Y8330" i="1"/>
  <c r="Z8330" i="1"/>
  <c r="Y8331" i="1"/>
  <c r="Z8331" i="1"/>
  <c r="Y8332" i="1"/>
  <c r="Z8332" i="1"/>
  <c r="Y8333" i="1"/>
  <c r="Z8333" i="1"/>
  <c r="Y8334" i="1"/>
  <c r="Z8334" i="1"/>
  <c r="Y8335" i="1"/>
  <c r="Z8335" i="1"/>
  <c r="Y8336" i="1"/>
  <c r="Z8336" i="1"/>
  <c r="Y8337" i="1"/>
  <c r="Z8337" i="1"/>
  <c r="Y8338" i="1"/>
  <c r="Z8338" i="1"/>
  <c r="Y8339" i="1"/>
  <c r="Z8339" i="1"/>
  <c r="Y8340" i="1"/>
  <c r="Z8340" i="1"/>
  <c r="Y8341" i="1"/>
  <c r="Z8341" i="1"/>
  <c r="Y8342" i="1"/>
  <c r="Z8342" i="1"/>
  <c r="Y8343" i="1"/>
  <c r="Z8343" i="1"/>
  <c r="Y8344" i="1"/>
  <c r="Z8344" i="1"/>
  <c r="Y8345" i="1"/>
  <c r="Z8345" i="1"/>
  <c r="Y8346" i="1"/>
  <c r="Z8346" i="1"/>
  <c r="Y8347" i="1"/>
  <c r="Z8347" i="1"/>
  <c r="Y8348" i="1"/>
  <c r="Z8348" i="1"/>
  <c r="Y8349" i="1"/>
  <c r="Z8349" i="1"/>
  <c r="Y8350" i="1"/>
  <c r="Z8350" i="1"/>
  <c r="Y8351" i="1"/>
  <c r="Z8351" i="1"/>
  <c r="Y8352" i="1"/>
  <c r="Z8352" i="1"/>
  <c r="Y8353" i="1"/>
  <c r="Z8353" i="1"/>
  <c r="Y8354" i="1"/>
  <c r="Z8354" i="1"/>
  <c r="Y8355" i="1"/>
  <c r="Z8355" i="1"/>
  <c r="Y8356" i="1"/>
  <c r="Z8356" i="1"/>
  <c r="Y8357" i="1"/>
  <c r="Z8357" i="1"/>
  <c r="Y8358" i="1"/>
  <c r="Z8358" i="1"/>
  <c r="Y8359" i="1"/>
  <c r="Z8359" i="1"/>
  <c r="Y8360" i="1"/>
  <c r="Z8360" i="1"/>
  <c r="Y8361" i="1"/>
  <c r="Z8361" i="1"/>
  <c r="Y8362" i="1"/>
  <c r="Z8362" i="1"/>
  <c r="Y8363" i="1"/>
  <c r="Z8363" i="1"/>
  <c r="Y8364" i="1"/>
  <c r="Z8364" i="1"/>
  <c r="Y8365" i="1"/>
  <c r="Z8365" i="1"/>
  <c r="Y8366" i="1"/>
  <c r="Z8366" i="1"/>
  <c r="Y8367" i="1"/>
  <c r="Z8367" i="1"/>
  <c r="Y8368" i="1"/>
  <c r="Z8368" i="1"/>
  <c r="Y8369" i="1"/>
  <c r="Z8369" i="1"/>
  <c r="Y8370" i="1"/>
  <c r="Z8370" i="1"/>
  <c r="Y8371" i="1"/>
  <c r="Z8371" i="1"/>
  <c r="Y8372" i="1"/>
  <c r="Z8372" i="1"/>
  <c r="Y8373" i="1"/>
  <c r="Z8373" i="1"/>
  <c r="Y8374" i="1"/>
  <c r="Z8374" i="1"/>
  <c r="Y8375" i="1"/>
  <c r="Z8375" i="1"/>
  <c r="Y8376" i="1"/>
  <c r="Z8376" i="1"/>
  <c r="Y8377" i="1"/>
  <c r="Z8377" i="1"/>
  <c r="Y8378" i="1"/>
  <c r="Z8378" i="1"/>
  <c r="Y8379" i="1"/>
  <c r="Z8379" i="1"/>
  <c r="Y8380" i="1"/>
  <c r="Z8380" i="1"/>
  <c r="Y8381" i="1"/>
  <c r="Z8381" i="1"/>
  <c r="Y8382" i="1"/>
  <c r="Z8382" i="1"/>
  <c r="Y8383" i="1"/>
  <c r="Z8383" i="1"/>
  <c r="Y8384" i="1"/>
  <c r="Z8384" i="1"/>
  <c r="Y8385" i="1"/>
  <c r="Z8385" i="1"/>
  <c r="Y8386" i="1"/>
  <c r="Z8386" i="1"/>
  <c r="Y8387" i="1"/>
  <c r="Z8387" i="1"/>
  <c r="Y8388" i="1"/>
  <c r="Z8388" i="1"/>
  <c r="Y8389" i="1"/>
  <c r="Z8389" i="1"/>
  <c r="Y8390" i="1"/>
  <c r="Z8390" i="1"/>
  <c r="Y8391" i="1"/>
  <c r="Z8391" i="1"/>
  <c r="Y8392" i="1"/>
  <c r="Z8392" i="1"/>
  <c r="Y8393" i="1"/>
  <c r="Z8393" i="1"/>
  <c r="Y8394" i="1"/>
  <c r="Z8394" i="1"/>
  <c r="Y8395" i="1"/>
  <c r="Z8395" i="1"/>
  <c r="Y8396" i="1"/>
  <c r="Z8396" i="1"/>
  <c r="Y8397" i="1"/>
  <c r="Z8397" i="1"/>
  <c r="Y8398" i="1"/>
  <c r="Z8398" i="1"/>
  <c r="Y8399" i="1"/>
  <c r="Z8399" i="1"/>
  <c r="Y8400" i="1"/>
  <c r="Z8400" i="1"/>
  <c r="Y8401" i="1"/>
  <c r="Z8401" i="1"/>
  <c r="Y8402" i="1"/>
  <c r="Z8402" i="1"/>
  <c r="Y8403" i="1"/>
  <c r="Z8403" i="1"/>
  <c r="Y8404" i="1"/>
  <c r="Z8404" i="1"/>
  <c r="Y8405" i="1"/>
  <c r="Z8405" i="1"/>
  <c r="Y8406" i="1"/>
  <c r="Z8406" i="1"/>
  <c r="Y8407" i="1"/>
  <c r="Z8407" i="1"/>
  <c r="Y8408" i="1"/>
  <c r="Z8408" i="1"/>
  <c r="Y8409" i="1"/>
  <c r="Z8409" i="1"/>
  <c r="Y8410" i="1"/>
  <c r="Z8410" i="1"/>
  <c r="Y8411" i="1"/>
  <c r="Z8411" i="1"/>
  <c r="Y8412" i="1"/>
  <c r="Z8412" i="1"/>
  <c r="Y8413" i="1"/>
  <c r="Z8413" i="1"/>
  <c r="Y8414" i="1"/>
  <c r="Z8414" i="1"/>
  <c r="Y8415" i="1"/>
  <c r="Z8415" i="1"/>
  <c r="Y8416" i="1"/>
  <c r="Z8416" i="1"/>
  <c r="Y8417" i="1"/>
  <c r="Z8417" i="1"/>
  <c r="Y8418" i="1"/>
  <c r="Z8418" i="1"/>
  <c r="Y8419" i="1"/>
  <c r="Z8419" i="1"/>
  <c r="Y8420" i="1"/>
  <c r="Z8420" i="1"/>
  <c r="Y8421" i="1"/>
  <c r="Z8421" i="1"/>
  <c r="Y8422" i="1"/>
  <c r="Z8422" i="1"/>
  <c r="Y8423" i="1"/>
  <c r="Z8423" i="1"/>
  <c r="Y8424" i="1"/>
  <c r="Z8424" i="1"/>
  <c r="Y8425" i="1"/>
  <c r="Z8425" i="1"/>
  <c r="Y8426" i="1"/>
  <c r="Z8426" i="1"/>
  <c r="Y8427" i="1"/>
  <c r="Z8427" i="1"/>
  <c r="Y8428" i="1"/>
  <c r="Z8428" i="1"/>
  <c r="Y8429" i="1"/>
  <c r="Z8429" i="1"/>
  <c r="Y8430" i="1"/>
  <c r="Z8430" i="1"/>
  <c r="Y8431" i="1"/>
  <c r="Z8431" i="1"/>
  <c r="Y8432" i="1"/>
  <c r="Z8432" i="1"/>
  <c r="Y8433" i="1"/>
  <c r="Z8433" i="1"/>
  <c r="Y8434" i="1"/>
  <c r="Z8434" i="1"/>
  <c r="Y8435" i="1"/>
  <c r="Z8435" i="1"/>
  <c r="Y8436" i="1"/>
  <c r="Z8436" i="1"/>
  <c r="Y8437" i="1"/>
  <c r="Z8437" i="1"/>
  <c r="Y8438" i="1"/>
  <c r="Z8438" i="1"/>
  <c r="Y8439" i="1"/>
  <c r="Z8439" i="1"/>
  <c r="Y8440" i="1"/>
  <c r="Z8440" i="1"/>
  <c r="Y8441" i="1"/>
  <c r="Z8441" i="1"/>
  <c r="Y8442" i="1"/>
  <c r="Z8442" i="1"/>
  <c r="Y8443" i="1"/>
  <c r="Z8443" i="1"/>
  <c r="Y8444" i="1"/>
  <c r="Z8444" i="1"/>
  <c r="Y8445" i="1"/>
  <c r="Z8445" i="1"/>
  <c r="Y8446" i="1"/>
  <c r="Z8446" i="1"/>
  <c r="Y8447" i="1"/>
  <c r="Z8447" i="1"/>
  <c r="Y8448" i="1"/>
  <c r="Z8448" i="1"/>
  <c r="Y8449" i="1"/>
  <c r="Z8449" i="1"/>
  <c r="Y8450" i="1"/>
  <c r="Z8450" i="1"/>
  <c r="Y8451" i="1"/>
  <c r="Z8451" i="1"/>
  <c r="Y8452" i="1"/>
  <c r="Z8452" i="1"/>
  <c r="Y8453" i="1"/>
  <c r="Z8453" i="1"/>
  <c r="Y8454" i="1"/>
  <c r="Z8454" i="1"/>
  <c r="Y8455" i="1"/>
  <c r="Z8455" i="1"/>
  <c r="Y8456" i="1"/>
  <c r="Z8456" i="1"/>
  <c r="Y8457" i="1"/>
  <c r="Z8457" i="1"/>
  <c r="Y8458" i="1"/>
  <c r="Z8458" i="1"/>
  <c r="Y8459" i="1"/>
  <c r="Z8459" i="1"/>
  <c r="Y8460" i="1"/>
  <c r="Z8460" i="1"/>
  <c r="Y8461" i="1"/>
  <c r="Z8461" i="1"/>
  <c r="Y8462" i="1"/>
  <c r="Z8462" i="1"/>
  <c r="Y8463" i="1"/>
  <c r="Z8463" i="1"/>
  <c r="Y8464" i="1"/>
  <c r="Z8464" i="1"/>
  <c r="Y8465" i="1"/>
  <c r="Z8465" i="1"/>
  <c r="Y8466" i="1"/>
  <c r="Z8466" i="1"/>
  <c r="Y8467" i="1"/>
  <c r="Z8467" i="1"/>
  <c r="Y8468" i="1"/>
  <c r="Z8468" i="1"/>
  <c r="Y8469" i="1"/>
  <c r="Z8469" i="1"/>
  <c r="Y8470" i="1"/>
  <c r="Z8470" i="1"/>
  <c r="Y8471" i="1"/>
  <c r="Z8471" i="1"/>
  <c r="Y8472" i="1"/>
  <c r="Z8472" i="1"/>
  <c r="Y8473" i="1"/>
  <c r="Z8473" i="1"/>
  <c r="Y8474" i="1"/>
  <c r="Z8474" i="1"/>
  <c r="Y8475" i="1"/>
  <c r="Z8475" i="1"/>
  <c r="Y8476" i="1"/>
  <c r="Z8476" i="1"/>
  <c r="Y8477" i="1"/>
  <c r="Z8477" i="1"/>
  <c r="Y8478" i="1"/>
  <c r="Z8478" i="1"/>
  <c r="Y8479" i="1"/>
  <c r="Z8479" i="1"/>
  <c r="Y8480" i="1"/>
  <c r="Z8480" i="1"/>
  <c r="Y8481" i="1"/>
  <c r="Z8481" i="1"/>
  <c r="Y8482" i="1"/>
  <c r="Z8482" i="1"/>
  <c r="Y8483" i="1"/>
  <c r="Z8483" i="1"/>
  <c r="Y8484" i="1"/>
  <c r="Z8484" i="1"/>
  <c r="Y8485" i="1"/>
  <c r="Z8485" i="1"/>
  <c r="Y8486" i="1"/>
  <c r="Z8486" i="1"/>
  <c r="Y8487" i="1"/>
  <c r="Z8487" i="1"/>
  <c r="Y8488" i="1"/>
  <c r="Z8488" i="1"/>
  <c r="Y8489" i="1"/>
  <c r="Z8489" i="1"/>
  <c r="Y8490" i="1"/>
  <c r="Z8490" i="1"/>
  <c r="Y8491" i="1"/>
  <c r="Z8491" i="1"/>
  <c r="Y8492" i="1"/>
  <c r="Z8492" i="1"/>
  <c r="Y8493" i="1"/>
  <c r="Z8493" i="1"/>
  <c r="Y8494" i="1"/>
  <c r="Z8494" i="1"/>
  <c r="Y8495" i="1"/>
  <c r="Z8495" i="1"/>
  <c r="Y8496" i="1"/>
  <c r="Z8496" i="1"/>
  <c r="Y8497" i="1"/>
  <c r="Z8497" i="1"/>
  <c r="Y8498" i="1"/>
  <c r="Z8498" i="1"/>
  <c r="Y8499" i="1"/>
  <c r="Z8499" i="1"/>
  <c r="Y8500" i="1"/>
  <c r="Z8500" i="1"/>
  <c r="Y8501" i="1"/>
  <c r="Z8501" i="1"/>
  <c r="Y8502" i="1"/>
  <c r="Z8502" i="1"/>
  <c r="Y8503" i="1"/>
  <c r="Z8503" i="1"/>
  <c r="Y8504" i="1"/>
  <c r="Z8504" i="1"/>
  <c r="Y8505" i="1"/>
  <c r="Z8505" i="1"/>
  <c r="Y8506" i="1"/>
  <c r="Z8506" i="1"/>
  <c r="Y8507" i="1"/>
  <c r="Z8507" i="1"/>
  <c r="Y8508" i="1"/>
  <c r="Z8508" i="1"/>
  <c r="Y8509" i="1"/>
  <c r="Z8509" i="1"/>
  <c r="Y8510" i="1"/>
  <c r="Z8510" i="1"/>
  <c r="Y8511" i="1"/>
  <c r="Z8511" i="1"/>
  <c r="Y8512" i="1"/>
  <c r="Z8512" i="1"/>
  <c r="Y8513" i="1"/>
  <c r="Z8513" i="1"/>
  <c r="Y8514" i="1"/>
  <c r="Z8514" i="1"/>
  <c r="Y8515" i="1"/>
  <c r="Z8515" i="1"/>
  <c r="Y8516" i="1"/>
  <c r="Z8516" i="1"/>
  <c r="Y8517" i="1"/>
  <c r="Z8517" i="1"/>
  <c r="Y8518" i="1"/>
  <c r="Z8518" i="1"/>
  <c r="Y8519" i="1"/>
  <c r="Z8519" i="1"/>
  <c r="Y8520" i="1"/>
  <c r="Z8520" i="1"/>
  <c r="Y8521" i="1"/>
  <c r="Z8521" i="1"/>
  <c r="Y8522" i="1"/>
  <c r="Z8522" i="1"/>
  <c r="Y8523" i="1"/>
  <c r="Z8523" i="1"/>
  <c r="Y8524" i="1"/>
  <c r="Z8524" i="1"/>
  <c r="Y8525" i="1"/>
  <c r="Z8525" i="1"/>
  <c r="Y8526" i="1"/>
  <c r="Z8526" i="1"/>
  <c r="Y8527" i="1"/>
  <c r="Z8527" i="1"/>
  <c r="Y8528" i="1"/>
  <c r="Z8528" i="1"/>
  <c r="Y8529" i="1"/>
  <c r="Z8529" i="1"/>
  <c r="Y8530" i="1"/>
  <c r="Z8530" i="1"/>
  <c r="Y8531" i="1"/>
  <c r="Z8531" i="1"/>
  <c r="Y8532" i="1"/>
  <c r="Z8532" i="1"/>
  <c r="Y8533" i="1"/>
  <c r="Z8533" i="1"/>
  <c r="Y8534" i="1"/>
  <c r="Z8534" i="1"/>
  <c r="Y8535" i="1"/>
  <c r="Z8535" i="1"/>
  <c r="Y8536" i="1"/>
  <c r="Z8536" i="1"/>
  <c r="Y8537" i="1"/>
  <c r="Z8537" i="1"/>
  <c r="Y8538" i="1"/>
  <c r="Z8538" i="1"/>
  <c r="Y8539" i="1"/>
  <c r="Z8539" i="1"/>
  <c r="Y8540" i="1"/>
  <c r="Z8540" i="1"/>
  <c r="Y8541" i="1"/>
  <c r="Z8541" i="1"/>
  <c r="Y8542" i="1"/>
  <c r="Z8542" i="1"/>
  <c r="Y8543" i="1"/>
  <c r="Z8543" i="1"/>
  <c r="Y8544" i="1"/>
  <c r="Z8544" i="1"/>
  <c r="Y8545" i="1"/>
  <c r="Z8545" i="1"/>
  <c r="Y8546" i="1"/>
  <c r="Z8546" i="1"/>
  <c r="Y8547" i="1"/>
  <c r="Z8547" i="1"/>
  <c r="Y8548" i="1"/>
  <c r="Z8548" i="1"/>
  <c r="Y8549" i="1"/>
  <c r="Z8549" i="1"/>
  <c r="Y8550" i="1"/>
  <c r="Z8550" i="1"/>
  <c r="Y8551" i="1"/>
  <c r="Z8551" i="1"/>
  <c r="Y8552" i="1"/>
  <c r="Z8552" i="1"/>
  <c r="Y8553" i="1"/>
  <c r="Z8553" i="1"/>
  <c r="Y8554" i="1"/>
  <c r="Z8554" i="1"/>
  <c r="Y8555" i="1"/>
  <c r="Z8555" i="1"/>
  <c r="Y8556" i="1"/>
  <c r="Z8556" i="1"/>
  <c r="Y8557" i="1"/>
  <c r="Z8557" i="1"/>
  <c r="Y8558" i="1"/>
  <c r="Z8558" i="1"/>
  <c r="Y8559" i="1"/>
  <c r="Z8559" i="1"/>
  <c r="Y8560" i="1"/>
  <c r="Z8560" i="1"/>
  <c r="Y8561" i="1"/>
  <c r="Z8561" i="1"/>
  <c r="Y8562" i="1"/>
  <c r="Z8562" i="1"/>
  <c r="Y8563" i="1"/>
  <c r="Z8563" i="1"/>
  <c r="Y8564" i="1"/>
  <c r="Z8564" i="1"/>
  <c r="Y8565" i="1"/>
  <c r="Z8565" i="1"/>
  <c r="Y8566" i="1"/>
  <c r="Z8566" i="1"/>
  <c r="Y8567" i="1"/>
  <c r="Z8567" i="1"/>
  <c r="Y8568" i="1"/>
  <c r="Z8568" i="1"/>
  <c r="Y8569" i="1"/>
  <c r="Z8569" i="1"/>
  <c r="Y8570" i="1"/>
  <c r="Z8570" i="1"/>
  <c r="Y8571" i="1"/>
  <c r="Z8571" i="1"/>
  <c r="Y8572" i="1"/>
  <c r="Z8572" i="1"/>
  <c r="Y8573" i="1"/>
  <c r="Z8573" i="1"/>
  <c r="Y8574" i="1"/>
  <c r="Z8574" i="1"/>
  <c r="Y8575" i="1"/>
  <c r="Z8575" i="1"/>
  <c r="Y8576" i="1"/>
  <c r="Z8576" i="1"/>
  <c r="Y8577" i="1"/>
  <c r="Z8577" i="1"/>
  <c r="Y8578" i="1"/>
  <c r="Z8578" i="1"/>
  <c r="Y8579" i="1"/>
  <c r="Z8579" i="1"/>
  <c r="Y8580" i="1"/>
  <c r="Z8580" i="1"/>
  <c r="Y8581" i="1"/>
  <c r="Z8581" i="1"/>
  <c r="Y8582" i="1"/>
  <c r="Z8582" i="1"/>
  <c r="Y8583" i="1"/>
  <c r="Z8583" i="1"/>
  <c r="Y8584" i="1"/>
  <c r="Z8584" i="1"/>
  <c r="Y8585" i="1"/>
  <c r="Z8585" i="1"/>
  <c r="Y8586" i="1"/>
  <c r="Z8586" i="1"/>
  <c r="Y8587" i="1"/>
  <c r="Z8587" i="1"/>
  <c r="Y8588" i="1"/>
  <c r="Z8588" i="1"/>
  <c r="Y8589" i="1"/>
  <c r="Z8589" i="1"/>
  <c r="Y8590" i="1"/>
  <c r="Z8590" i="1"/>
  <c r="Y8591" i="1"/>
  <c r="Z8591" i="1"/>
  <c r="Y8592" i="1"/>
  <c r="Z8592" i="1"/>
  <c r="Y8593" i="1"/>
  <c r="Z8593" i="1"/>
  <c r="Y8594" i="1"/>
  <c r="Z8594" i="1"/>
  <c r="Y8595" i="1"/>
  <c r="Z8595" i="1"/>
  <c r="Y8596" i="1"/>
  <c r="Z8596" i="1"/>
  <c r="Y8597" i="1"/>
  <c r="Z8597" i="1"/>
  <c r="Y8598" i="1"/>
  <c r="Z8598" i="1"/>
  <c r="Y8599" i="1"/>
  <c r="Z8599" i="1"/>
  <c r="Y8600" i="1"/>
  <c r="Z8600" i="1"/>
  <c r="Y8601" i="1"/>
  <c r="Z8601" i="1"/>
  <c r="Y8602" i="1"/>
  <c r="Z8602" i="1"/>
  <c r="Y8603" i="1"/>
  <c r="Z8603" i="1"/>
  <c r="Y8604" i="1"/>
  <c r="Z8604" i="1"/>
  <c r="Y8605" i="1"/>
  <c r="Z8605" i="1"/>
  <c r="Y8606" i="1"/>
  <c r="Z8606" i="1"/>
  <c r="Y8607" i="1"/>
  <c r="Z8607" i="1"/>
  <c r="Y8608" i="1"/>
  <c r="Z8608" i="1"/>
  <c r="Y8609" i="1"/>
  <c r="Z8609" i="1"/>
  <c r="Y8610" i="1"/>
  <c r="Z8610" i="1"/>
  <c r="Y8611" i="1"/>
  <c r="Z8611" i="1"/>
  <c r="Y8612" i="1"/>
  <c r="Z8612" i="1"/>
  <c r="Y8613" i="1"/>
  <c r="Z8613" i="1"/>
  <c r="Y8614" i="1"/>
  <c r="Z8614" i="1"/>
  <c r="Y8615" i="1"/>
  <c r="Z8615" i="1"/>
  <c r="Y8616" i="1"/>
  <c r="Z8616" i="1"/>
  <c r="Y8617" i="1"/>
  <c r="Z8617" i="1"/>
  <c r="Y8618" i="1"/>
  <c r="Z8618" i="1"/>
  <c r="Y8619" i="1"/>
  <c r="Z8619" i="1"/>
  <c r="Y8620" i="1"/>
  <c r="Z8620" i="1"/>
  <c r="Y8621" i="1"/>
  <c r="Z8621" i="1"/>
  <c r="Y8622" i="1"/>
  <c r="Z8622" i="1"/>
  <c r="Y8623" i="1"/>
  <c r="Z8623" i="1"/>
  <c r="Y8624" i="1"/>
  <c r="Z8624" i="1"/>
  <c r="Y8625" i="1"/>
  <c r="Z8625" i="1"/>
  <c r="Y8626" i="1"/>
  <c r="Z8626" i="1"/>
  <c r="Y8627" i="1"/>
  <c r="Z8627" i="1"/>
  <c r="Y8628" i="1"/>
  <c r="Z8628" i="1"/>
  <c r="Y8629" i="1"/>
  <c r="Z8629" i="1"/>
  <c r="Y8630" i="1"/>
  <c r="Z8630" i="1"/>
  <c r="Y8631" i="1"/>
  <c r="Z8631" i="1"/>
  <c r="Y8632" i="1"/>
  <c r="Z8632" i="1"/>
  <c r="Y8633" i="1"/>
  <c r="Z8633" i="1"/>
  <c r="Y8634" i="1"/>
  <c r="Z8634" i="1"/>
  <c r="Y8635" i="1"/>
  <c r="Z8635" i="1"/>
  <c r="Y8636" i="1"/>
  <c r="Z8636" i="1"/>
  <c r="Y8637" i="1"/>
  <c r="Z8637" i="1"/>
  <c r="Y8638" i="1"/>
  <c r="Z8638" i="1"/>
  <c r="Y8639" i="1"/>
  <c r="Z8639" i="1"/>
  <c r="Y8640" i="1"/>
  <c r="Z8640" i="1"/>
  <c r="Y8641" i="1"/>
  <c r="Z8641" i="1"/>
  <c r="Y8642" i="1"/>
  <c r="Z8642" i="1"/>
  <c r="Y8643" i="1"/>
  <c r="Z8643" i="1"/>
  <c r="Y8644" i="1"/>
  <c r="Z8644" i="1"/>
  <c r="Y8645" i="1"/>
  <c r="Z8645" i="1"/>
  <c r="Y8646" i="1"/>
  <c r="Z8646" i="1"/>
  <c r="Y8647" i="1"/>
  <c r="Z8647" i="1"/>
  <c r="Y8648" i="1"/>
  <c r="Z8648" i="1"/>
  <c r="Y8649" i="1"/>
  <c r="Z8649" i="1"/>
  <c r="Y8650" i="1"/>
  <c r="Z8650" i="1"/>
  <c r="Y8651" i="1"/>
  <c r="Z8651" i="1"/>
  <c r="Y8652" i="1"/>
  <c r="Z8652" i="1"/>
  <c r="Y8653" i="1"/>
  <c r="Z8653" i="1"/>
  <c r="Y8654" i="1"/>
  <c r="Z8654" i="1"/>
  <c r="Y8655" i="1"/>
  <c r="Z8655" i="1"/>
  <c r="Y8656" i="1"/>
  <c r="Z8656" i="1"/>
  <c r="Y8657" i="1"/>
  <c r="Z8657" i="1"/>
  <c r="Y8658" i="1"/>
  <c r="Z8658" i="1"/>
  <c r="Y8659" i="1"/>
  <c r="Z8659" i="1"/>
  <c r="Y8660" i="1"/>
  <c r="Z8660" i="1"/>
  <c r="Y8661" i="1"/>
  <c r="Z8661" i="1"/>
  <c r="Y8662" i="1"/>
  <c r="Z8662" i="1"/>
  <c r="Y8663" i="1"/>
  <c r="Z8663" i="1"/>
  <c r="Y8664" i="1"/>
  <c r="Z8664" i="1"/>
  <c r="Y8665" i="1"/>
  <c r="Z8665" i="1"/>
  <c r="Y8666" i="1"/>
  <c r="Z8666" i="1"/>
  <c r="Y8667" i="1"/>
  <c r="Z8667" i="1"/>
  <c r="Y8668" i="1"/>
  <c r="Z8668" i="1"/>
  <c r="Y8669" i="1"/>
  <c r="Z8669" i="1"/>
  <c r="Y8670" i="1"/>
  <c r="Z8670" i="1"/>
  <c r="Y8671" i="1"/>
  <c r="Z8671" i="1"/>
  <c r="Y8672" i="1"/>
  <c r="Z8672" i="1"/>
  <c r="Y8673" i="1"/>
  <c r="Z8673" i="1"/>
  <c r="Y8674" i="1"/>
  <c r="Z8674" i="1"/>
  <c r="Y8675" i="1"/>
  <c r="Z8675" i="1"/>
  <c r="Y8676" i="1"/>
  <c r="Z8676" i="1"/>
  <c r="Y8677" i="1"/>
  <c r="Z8677" i="1"/>
  <c r="Y8678" i="1"/>
  <c r="Z8678" i="1"/>
  <c r="Y8679" i="1"/>
  <c r="Z8679" i="1"/>
  <c r="Y8680" i="1"/>
  <c r="Z8680" i="1"/>
  <c r="Y8681" i="1"/>
  <c r="Z8681" i="1"/>
  <c r="Y8682" i="1"/>
  <c r="Z8682" i="1"/>
  <c r="Y8683" i="1"/>
  <c r="Z8683" i="1"/>
  <c r="Y8684" i="1"/>
  <c r="Z8684" i="1"/>
  <c r="Y8685" i="1"/>
  <c r="Z8685" i="1"/>
  <c r="Y8686" i="1"/>
  <c r="Z8686" i="1"/>
  <c r="Y8687" i="1"/>
  <c r="Z8687" i="1"/>
  <c r="Y8688" i="1"/>
  <c r="Z8688" i="1"/>
  <c r="Y8689" i="1"/>
  <c r="Z8689" i="1"/>
  <c r="Y8690" i="1"/>
  <c r="Z8690" i="1"/>
  <c r="Y8691" i="1"/>
  <c r="Z8691" i="1"/>
  <c r="Y8692" i="1"/>
  <c r="Z8692" i="1"/>
  <c r="Y8693" i="1"/>
  <c r="Z8693" i="1"/>
  <c r="Y8694" i="1"/>
  <c r="Z8694" i="1"/>
  <c r="Y8695" i="1"/>
  <c r="Z8695" i="1"/>
  <c r="Y8696" i="1"/>
  <c r="Z8696" i="1"/>
  <c r="Y8697" i="1"/>
  <c r="Z8697" i="1"/>
  <c r="Y8698" i="1"/>
  <c r="Z8698" i="1"/>
  <c r="Y8699" i="1"/>
  <c r="Z8699" i="1"/>
  <c r="Y8700" i="1"/>
  <c r="Z8700" i="1"/>
  <c r="Y8701" i="1"/>
  <c r="Z8701" i="1"/>
  <c r="Y8702" i="1"/>
  <c r="Z8702" i="1"/>
  <c r="Y8703" i="1"/>
  <c r="Z8703" i="1"/>
  <c r="Y8704" i="1"/>
  <c r="Z8704" i="1"/>
  <c r="Y8705" i="1"/>
  <c r="Z8705" i="1"/>
  <c r="Y8706" i="1"/>
  <c r="Z8706" i="1"/>
  <c r="Y8707" i="1"/>
  <c r="Z8707" i="1"/>
  <c r="Y8708" i="1"/>
  <c r="Z8708" i="1"/>
  <c r="Y8709" i="1"/>
  <c r="Z8709" i="1"/>
  <c r="Y8710" i="1"/>
  <c r="Z8710" i="1"/>
  <c r="Y8711" i="1"/>
  <c r="Z8711" i="1"/>
  <c r="Y8712" i="1"/>
  <c r="Z8712" i="1"/>
  <c r="Y8713" i="1"/>
  <c r="Z8713" i="1"/>
  <c r="Y8714" i="1"/>
  <c r="Z8714" i="1"/>
  <c r="Y8715" i="1"/>
  <c r="Z8715" i="1"/>
  <c r="Y8716" i="1"/>
  <c r="Z8716" i="1"/>
  <c r="Y8717" i="1"/>
  <c r="Z8717" i="1"/>
  <c r="Y8718" i="1"/>
  <c r="Z8718" i="1"/>
  <c r="Y8719" i="1"/>
  <c r="Z8719" i="1"/>
  <c r="Y8720" i="1"/>
  <c r="Z8720" i="1"/>
  <c r="Y8721" i="1"/>
  <c r="Z8721" i="1"/>
  <c r="Y8722" i="1"/>
  <c r="Z8722" i="1"/>
  <c r="Y8723" i="1"/>
  <c r="Z8723" i="1"/>
  <c r="Y8724" i="1"/>
  <c r="Z8724" i="1"/>
  <c r="Y8725" i="1"/>
  <c r="Z8725" i="1"/>
  <c r="Y8726" i="1"/>
  <c r="Z8726" i="1"/>
  <c r="Y8727" i="1"/>
  <c r="Z8727" i="1"/>
  <c r="Y8728" i="1"/>
  <c r="Z8728" i="1"/>
  <c r="Y8729" i="1"/>
  <c r="Z8729" i="1"/>
  <c r="Y8730" i="1"/>
  <c r="Z8730" i="1"/>
  <c r="Y8731" i="1"/>
  <c r="Z8731" i="1"/>
  <c r="Y8732" i="1"/>
  <c r="Z8732" i="1"/>
  <c r="Y8733" i="1"/>
  <c r="Z8733" i="1"/>
  <c r="Y8734" i="1"/>
  <c r="Z8734" i="1"/>
  <c r="Y8735" i="1"/>
  <c r="Z8735" i="1"/>
  <c r="Y8736" i="1"/>
  <c r="Z8736" i="1"/>
  <c r="Y8737" i="1"/>
  <c r="Z8737" i="1"/>
  <c r="Y8738" i="1"/>
  <c r="Z8738" i="1"/>
  <c r="Y8739" i="1"/>
  <c r="Z8739" i="1"/>
  <c r="Y8740" i="1"/>
  <c r="Z8740" i="1"/>
  <c r="Y8741" i="1"/>
  <c r="Z8741" i="1"/>
  <c r="Y8742" i="1"/>
  <c r="Z8742" i="1"/>
  <c r="Y8743" i="1"/>
  <c r="Z8743" i="1"/>
  <c r="Y8744" i="1"/>
  <c r="Z8744" i="1"/>
  <c r="Y8745" i="1"/>
  <c r="Z8745" i="1"/>
  <c r="Y8746" i="1"/>
  <c r="Z8746" i="1"/>
  <c r="Y8747" i="1"/>
  <c r="Z8747" i="1"/>
  <c r="Y8748" i="1"/>
  <c r="Z8748" i="1"/>
  <c r="Y8749" i="1"/>
  <c r="Z8749" i="1"/>
  <c r="Y8750" i="1"/>
  <c r="Z8750" i="1"/>
  <c r="Y8751" i="1"/>
  <c r="Z8751" i="1"/>
  <c r="Y8752" i="1"/>
  <c r="Z8752" i="1"/>
  <c r="Y8753" i="1"/>
  <c r="Z8753" i="1"/>
  <c r="Y8754" i="1"/>
  <c r="Z8754" i="1"/>
  <c r="Y8755" i="1"/>
  <c r="Z8755" i="1"/>
  <c r="Y8756" i="1"/>
  <c r="Z8756" i="1"/>
  <c r="Y8757" i="1"/>
  <c r="Z8757" i="1"/>
  <c r="Y8758" i="1"/>
  <c r="Z8758" i="1"/>
  <c r="Y8759" i="1"/>
  <c r="Z8759" i="1"/>
  <c r="Y8760" i="1"/>
  <c r="Z8760" i="1"/>
  <c r="Y8761" i="1"/>
  <c r="Z8761" i="1"/>
  <c r="Y8762" i="1"/>
  <c r="Z8762" i="1"/>
  <c r="Y8763" i="1"/>
  <c r="Z8763" i="1"/>
  <c r="Y8764" i="1"/>
  <c r="Z8764" i="1"/>
  <c r="Y8765" i="1"/>
  <c r="Z8765" i="1"/>
  <c r="Y8766" i="1"/>
  <c r="Z8766" i="1"/>
  <c r="Y8767" i="1"/>
  <c r="Z8767" i="1"/>
  <c r="Y8768" i="1"/>
  <c r="Z8768" i="1"/>
  <c r="Y8769" i="1"/>
  <c r="Z8769" i="1"/>
  <c r="Y8770" i="1"/>
  <c r="Z8770" i="1"/>
  <c r="Y8771" i="1"/>
  <c r="Z8771" i="1"/>
  <c r="Y8772" i="1"/>
  <c r="Z8772" i="1"/>
  <c r="Y8773" i="1"/>
  <c r="Z8773" i="1"/>
  <c r="Y8774" i="1"/>
  <c r="Z8774" i="1"/>
  <c r="Y8775" i="1"/>
  <c r="Z8775" i="1"/>
  <c r="Y8776" i="1"/>
  <c r="Z8776" i="1"/>
  <c r="Y8777" i="1"/>
  <c r="Z8777" i="1"/>
  <c r="Y8778" i="1"/>
  <c r="Z8778" i="1"/>
  <c r="Y8779" i="1"/>
  <c r="Z8779" i="1"/>
  <c r="Y8780" i="1"/>
  <c r="Z8780" i="1"/>
  <c r="Y8781" i="1"/>
  <c r="Z8781" i="1"/>
  <c r="Y8782" i="1"/>
  <c r="Z8782" i="1"/>
  <c r="Y8783" i="1"/>
  <c r="Z8783" i="1"/>
  <c r="Y8784" i="1"/>
  <c r="Z8784" i="1"/>
  <c r="Y8785" i="1"/>
  <c r="Z8785" i="1"/>
  <c r="Y8786" i="1"/>
  <c r="Z8786" i="1"/>
  <c r="Y8787" i="1"/>
  <c r="Z8787" i="1"/>
  <c r="Y8788" i="1"/>
  <c r="Z8788" i="1"/>
  <c r="Y8789" i="1"/>
  <c r="Z8789" i="1"/>
  <c r="Y8790" i="1"/>
  <c r="Z8790" i="1"/>
  <c r="Y8791" i="1"/>
  <c r="Z8791" i="1"/>
  <c r="Y8792" i="1"/>
  <c r="Z8792" i="1"/>
  <c r="Y8793" i="1"/>
  <c r="Z8793" i="1"/>
  <c r="Y8794" i="1"/>
  <c r="Z8794" i="1"/>
  <c r="Y8795" i="1"/>
  <c r="Z8795" i="1"/>
  <c r="Y8796" i="1"/>
  <c r="Z8796" i="1"/>
  <c r="Y8797" i="1"/>
  <c r="Z8797" i="1"/>
  <c r="Y8798" i="1"/>
  <c r="Z8798" i="1"/>
  <c r="Y8799" i="1"/>
  <c r="Z8799" i="1"/>
  <c r="Y8800" i="1"/>
  <c r="Z8800" i="1"/>
  <c r="Y8801" i="1"/>
  <c r="Z8801" i="1"/>
  <c r="Y8802" i="1"/>
  <c r="Z8802" i="1"/>
  <c r="Y8803" i="1"/>
  <c r="Z8803" i="1"/>
  <c r="Y8804" i="1"/>
  <c r="Z8804" i="1"/>
  <c r="Y8805" i="1"/>
  <c r="Z8805" i="1"/>
  <c r="Y8806" i="1"/>
  <c r="Z8806" i="1"/>
  <c r="Y8807" i="1"/>
  <c r="Z8807" i="1"/>
  <c r="Y8808" i="1"/>
  <c r="Z8808" i="1"/>
  <c r="Y8809" i="1"/>
  <c r="Z8809" i="1"/>
  <c r="Y8810" i="1"/>
  <c r="Z8810" i="1"/>
  <c r="Y8811" i="1"/>
  <c r="Z8811" i="1"/>
  <c r="Y8812" i="1"/>
  <c r="Z8812" i="1"/>
  <c r="Y8813" i="1"/>
  <c r="Z8813" i="1"/>
  <c r="Y8814" i="1"/>
  <c r="Z8814" i="1"/>
  <c r="Y8815" i="1"/>
  <c r="Z8815" i="1"/>
  <c r="Y8816" i="1"/>
  <c r="Z8816" i="1"/>
  <c r="Y8817" i="1"/>
  <c r="Z8817" i="1"/>
  <c r="Y8818" i="1"/>
  <c r="Z8818" i="1"/>
  <c r="Y8819" i="1"/>
  <c r="Z8819" i="1"/>
  <c r="Y8820" i="1"/>
  <c r="Z8820" i="1"/>
  <c r="Y8821" i="1"/>
  <c r="Z8821" i="1"/>
  <c r="Y8822" i="1"/>
  <c r="Z8822" i="1"/>
  <c r="Y8823" i="1"/>
  <c r="Z8823" i="1"/>
  <c r="Y8824" i="1"/>
  <c r="Z8824" i="1"/>
  <c r="Y8825" i="1"/>
  <c r="Z8825" i="1"/>
  <c r="Y8826" i="1"/>
  <c r="Z8826" i="1"/>
  <c r="Y8827" i="1"/>
  <c r="Z8827" i="1"/>
  <c r="Y8828" i="1"/>
  <c r="Z8828" i="1"/>
  <c r="Y8829" i="1"/>
  <c r="Z8829" i="1"/>
  <c r="Y8830" i="1"/>
  <c r="Z8830" i="1"/>
  <c r="Y8831" i="1"/>
  <c r="Z8831" i="1"/>
  <c r="Y8832" i="1"/>
  <c r="Z8832" i="1"/>
  <c r="Y8833" i="1"/>
  <c r="Z8833" i="1"/>
  <c r="Y8834" i="1"/>
  <c r="Z8834" i="1"/>
  <c r="Y8835" i="1"/>
  <c r="Z8835" i="1"/>
  <c r="Y8836" i="1"/>
  <c r="Z8836" i="1"/>
  <c r="Y8837" i="1"/>
  <c r="Z8837" i="1"/>
  <c r="Y8838" i="1"/>
  <c r="Z8838" i="1"/>
  <c r="Y8839" i="1"/>
  <c r="Z8839" i="1"/>
  <c r="Y8840" i="1"/>
  <c r="Z8840" i="1"/>
  <c r="Y8841" i="1"/>
  <c r="Z8841" i="1"/>
  <c r="Y8842" i="1"/>
  <c r="Z8842" i="1"/>
  <c r="Y8843" i="1"/>
  <c r="Z8843" i="1"/>
  <c r="Y8844" i="1"/>
  <c r="Z8844" i="1"/>
  <c r="Y8845" i="1"/>
  <c r="Z8845" i="1"/>
  <c r="Y8846" i="1"/>
  <c r="Z8846" i="1"/>
  <c r="Y8847" i="1"/>
  <c r="Z8847" i="1"/>
  <c r="Y8848" i="1"/>
  <c r="Z8848" i="1"/>
  <c r="Y8849" i="1"/>
  <c r="Z8849" i="1"/>
  <c r="Y8850" i="1"/>
  <c r="Z8850" i="1"/>
  <c r="Y8851" i="1"/>
  <c r="Z8851" i="1"/>
  <c r="Y8852" i="1"/>
  <c r="Z8852" i="1"/>
  <c r="Y8853" i="1"/>
  <c r="Z8853" i="1"/>
  <c r="Y8854" i="1"/>
  <c r="Z8854" i="1"/>
  <c r="Y8855" i="1"/>
  <c r="Z8855" i="1"/>
  <c r="Y8856" i="1"/>
  <c r="Z8856" i="1"/>
  <c r="Y8857" i="1"/>
  <c r="Z8857" i="1"/>
  <c r="Y8858" i="1"/>
  <c r="Z8858" i="1"/>
  <c r="Y8859" i="1"/>
  <c r="Z8859" i="1"/>
  <c r="Y8860" i="1"/>
  <c r="Z8860" i="1"/>
  <c r="Y8861" i="1"/>
  <c r="Z8861" i="1"/>
  <c r="Y8862" i="1"/>
  <c r="Z8862" i="1"/>
  <c r="Y8863" i="1"/>
  <c r="Z8863" i="1"/>
  <c r="Y8864" i="1"/>
  <c r="Z8864" i="1"/>
  <c r="Y8865" i="1"/>
  <c r="Z8865" i="1"/>
  <c r="Y8866" i="1"/>
  <c r="Z8866" i="1"/>
  <c r="Y8867" i="1"/>
  <c r="Z8867" i="1"/>
  <c r="Y8868" i="1"/>
  <c r="Z8868" i="1"/>
  <c r="Y8869" i="1"/>
  <c r="Z8869" i="1"/>
  <c r="Y8870" i="1"/>
  <c r="Z8870" i="1"/>
  <c r="Y8871" i="1"/>
  <c r="Z8871" i="1"/>
  <c r="Y8872" i="1"/>
  <c r="Z8872" i="1"/>
  <c r="Y8873" i="1"/>
  <c r="Z8873" i="1"/>
  <c r="Y8874" i="1"/>
  <c r="Z8874" i="1"/>
  <c r="Y8875" i="1"/>
  <c r="Z8875" i="1"/>
  <c r="Y8876" i="1"/>
  <c r="Z8876" i="1"/>
  <c r="Y8877" i="1"/>
  <c r="Z8877" i="1"/>
  <c r="Y8878" i="1"/>
  <c r="Z8878" i="1"/>
  <c r="Y8879" i="1"/>
  <c r="Z8879" i="1"/>
  <c r="Y8880" i="1"/>
  <c r="Z8880" i="1"/>
  <c r="Y8881" i="1"/>
  <c r="Z8881" i="1"/>
  <c r="Y8882" i="1"/>
  <c r="Z8882" i="1"/>
  <c r="Y8883" i="1"/>
  <c r="Z8883" i="1"/>
  <c r="Y8884" i="1"/>
  <c r="Z8884" i="1"/>
  <c r="Y8885" i="1"/>
  <c r="Z8885" i="1"/>
  <c r="Y8886" i="1"/>
  <c r="Z8886" i="1"/>
  <c r="Y8887" i="1"/>
  <c r="Z8887" i="1"/>
  <c r="Y8888" i="1"/>
  <c r="Z8888" i="1"/>
  <c r="Y8889" i="1"/>
  <c r="Z8889" i="1"/>
  <c r="Y8890" i="1"/>
  <c r="Z8890" i="1"/>
  <c r="Y8891" i="1"/>
  <c r="Z8891" i="1"/>
  <c r="Y8892" i="1"/>
  <c r="Z8892" i="1"/>
  <c r="Y8893" i="1"/>
  <c r="Z8893" i="1"/>
  <c r="Y8894" i="1"/>
  <c r="Z8894" i="1"/>
  <c r="Y8895" i="1"/>
  <c r="Z8895" i="1"/>
  <c r="Y8896" i="1"/>
  <c r="Z8896" i="1"/>
  <c r="Y8897" i="1"/>
  <c r="Z8897" i="1"/>
  <c r="Y8898" i="1"/>
  <c r="Z8898" i="1"/>
  <c r="Y8899" i="1"/>
  <c r="Z8899" i="1"/>
  <c r="Y8900" i="1"/>
  <c r="Z8900" i="1"/>
  <c r="Y8901" i="1"/>
  <c r="Z8901" i="1"/>
  <c r="Y8902" i="1"/>
  <c r="Z8902" i="1"/>
  <c r="Y8903" i="1"/>
  <c r="Z8903" i="1"/>
  <c r="Y8904" i="1"/>
  <c r="Z8904" i="1"/>
  <c r="Y8905" i="1"/>
  <c r="Z8905" i="1"/>
  <c r="Y8906" i="1"/>
  <c r="Z8906" i="1"/>
  <c r="Y8907" i="1"/>
  <c r="Z8907" i="1"/>
  <c r="Y8908" i="1"/>
  <c r="Z8908" i="1"/>
  <c r="Y8909" i="1"/>
  <c r="Z8909" i="1"/>
  <c r="Y8910" i="1"/>
  <c r="Z8910" i="1"/>
  <c r="Y8911" i="1"/>
  <c r="Z8911" i="1"/>
  <c r="Y8912" i="1"/>
  <c r="Z8912" i="1"/>
  <c r="Y8913" i="1"/>
  <c r="Z8913" i="1"/>
  <c r="Y8914" i="1"/>
  <c r="Z8914" i="1"/>
  <c r="Y8915" i="1"/>
  <c r="Z8915" i="1"/>
  <c r="Y8916" i="1"/>
  <c r="Z8916" i="1"/>
  <c r="Y8917" i="1"/>
  <c r="Z8917" i="1"/>
  <c r="Y8918" i="1"/>
  <c r="Z8918" i="1"/>
  <c r="Y8919" i="1"/>
  <c r="Z8919" i="1"/>
  <c r="Y8920" i="1"/>
  <c r="Z8920" i="1"/>
  <c r="Y8921" i="1"/>
  <c r="Z8921" i="1"/>
  <c r="Y8922" i="1"/>
  <c r="Z8922" i="1"/>
  <c r="Y8923" i="1"/>
  <c r="Z8923" i="1"/>
  <c r="Y8924" i="1"/>
  <c r="Z8924" i="1"/>
  <c r="Y8925" i="1"/>
  <c r="Z8925" i="1"/>
  <c r="Y8926" i="1"/>
  <c r="Z8926" i="1"/>
  <c r="Y8927" i="1"/>
  <c r="Z8927" i="1"/>
  <c r="Y8928" i="1"/>
  <c r="Z8928" i="1"/>
  <c r="Y8929" i="1"/>
  <c r="Z8929" i="1"/>
  <c r="Y8930" i="1"/>
  <c r="Z8930" i="1"/>
  <c r="Y8931" i="1"/>
  <c r="Z8931" i="1"/>
  <c r="Y8932" i="1"/>
  <c r="Z8932" i="1"/>
  <c r="Y8933" i="1"/>
  <c r="Z8933" i="1"/>
  <c r="Y8934" i="1"/>
  <c r="Z8934" i="1"/>
  <c r="Y8935" i="1"/>
  <c r="Z8935" i="1"/>
  <c r="Y8936" i="1"/>
  <c r="Z8936" i="1"/>
  <c r="Y8937" i="1"/>
  <c r="Z8937" i="1"/>
  <c r="Y8938" i="1"/>
  <c r="Z8938" i="1"/>
  <c r="Y8939" i="1"/>
  <c r="Z8939" i="1"/>
  <c r="Y8940" i="1"/>
  <c r="Z8940" i="1"/>
  <c r="Y8941" i="1"/>
  <c r="Z8941" i="1"/>
  <c r="Y8942" i="1"/>
  <c r="Z8942" i="1"/>
  <c r="Y8943" i="1"/>
  <c r="Z8943" i="1"/>
  <c r="Y8944" i="1"/>
  <c r="Z8944" i="1"/>
  <c r="Y8945" i="1"/>
  <c r="Z8945" i="1"/>
  <c r="Y8946" i="1"/>
  <c r="Z8946" i="1"/>
  <c r="Y8947" i="1"/>
  <c r="Z8947" i="1"/>
  <c r="Y8948" i="1"/>
  <c r="Z8948" i="1"/>
  <c r="Y8949" i="1"/>
  <c r="Z8949" i="1"/>
  <c r="Y8950" i="1"/>
  <c r="Z8950" i="1"/>
  <c r="Y8951" i="1"/>
  <c r="Z8951" i="1"/>
  <c r="Y8952" i="1"/>
  <c r="Z8952" i="1"/>
  <c r="Y8953" i="1"/>
  <c r="Z8953" i="1"/>
  <c r="Y8954" i="1"/>
  <c r="Z8954" i="1"/>
  <c r="Y8955" i="1"/>
  <c r="Z8955" i="1"/>
  <c r="Y8956" i="1"/>
  <c r="Z8956" i="1"/>
  <c r="Y8957" i="1"/>
  <c r="Z8957" i="1"/>
  <c r="Y8958" i="1"/>
  <c r="Z8958" i="1"/>
  <c r="Y8959" i="1"/>
  <c r="Z8959" i="1"/>
  <c r="Y8960" i="1"/>
  <c r="Z8960" i="1"/>
  <c r="Y8961" i="1"/>
  <c r="Z8961" i="1"/>
  <c r="Y8962" i="1"/>
  <c r="Z8962" i="1"/>
  <c r="Y8963" i="1"/>
  <c r="Z8963" i="1"/>
  <c r="Y8964" i="1"/>
  <c r="Z8964" i="1"/>
  <c r="Y8965" i="1"/>
  <c r="Z8965" i="1"/>
  <c r="Y8966" i="1"/>
  <c r="Z8966" i="1"/>
  <c r="Y8967" i="1"/>
  <c r="Z8967" i="1"/>
  <c r="Y8968" i="1"/>
  <c r="Z8968" i="1"/>
  <c r="Y8969" i="1"/>
  <c r="Z8969" i="1"/>
  <c r="Y8970" i="1"/>
  <c r="Z8970" i="1"/>
  <c r="Y8971" i="1"/>
  <c r="Z8971" i="1"/>
  <c r="Y8972" i="1"/>
  <c r="Z8972" i="1"/>
  <c r="Y8973" i="1"/>
  <c r="Z8973" i="1"/>
  <c r="Y8974" i="1"/>
  <c r="Z8974" i="1"/>
  <c r="Y8975" i="1"/>
  <c r="Z8975" i="1"/>
  <c r="Y8976" i="1"/>
  <c r="Z8976" i="1"/>
  <c r="Y8977" i="1"/>
  <c r="Z8977" i="1"/>
  <c r="Y8978" i="1"/>
  <c r="Z8978" i="1"/>
  <c r="Y8979" i="1"/>
  <c r="Z8979" i="1"/>
  <c r="Y8980" i="1"/>
  <c r="Z8980" i="1"/>
  <c r="Y8981" i="1"/>
  <c r="Z8981" i="1"/>
  <c r="Y8982" i="1"/>
  <c r="Z8982" i="1"/>
  <c r="Y8983" i="1"/>
  <c r="Z8983" i="1"/>
  <c r="Y8984" i="1"/>
  <c r="Z8984" i="1"/>
  <c r="Y8985" i="1"/>
  <c r="Z8985" i="1"/>
  <c r="Y8986" i="1"/>
  <c r="Z8986" i="1"/>
  <c r="Y8987" i="1"/>
  <c r="Z8987" i="1"/>
  <c r="Y8988" i="1"/>
  <c r="Z8988" i="1"/>
  <c r="Y8989" i="1"/>
  <c r="Z8989" i="1"/>
  <c r="Y8990" i="1"/>
  <c r="Z8990" i="1"/>
  <c r="Y8991" i="1"/>
  <c r="Z8991" i="1"/>
  <c r="Y8992" i="1"/>
  <c r="Z8992" i="1"/>
  <c r="Y8993" i="1"/>
  <c r="Z8993" i="1"/>
  <c r="Y8994" i="1"/>
  <c r="Z8994" i="1"/>
  <c r="Y8995" i="1"/>
  <c r="Z8995" i="1"/>
  <c r="Y8996" i="1"/>
  <c r="Z8996" i="1"/>
  <c r="Y8997" i="1"/>
  <c r="Z8997" i="1"/>
  <c r="Y8998" i="1"/>
  <c r="Z8998" i="1"/>
  <c r="Y8999" i="1"/>
  <c r="Z8999" i="1"/>
  <c r="Y9000" i="1"/>
  <c r="Z9000" i="1"/>
  <c r="Y9001" i="1"/>
  <c r="Z9001" i="1"/>
  <c r="Y9002" i="1"/>
  <c r="Z9002" i="1"/>
  <c r="Y9003" i="1"/>
  <c r="Z9003" i="1"/>
  <c r="Y9004" i="1"/>
  <c r="Z9004" i="1"/>
  <c r="Y9005" i="1"/>
  <c r="Z9005" i="1"/>
  <c r="Y9006" i="1"/>
  <c r="Z9006" i="1"/>
  <c r="Y9007" i="1"/>
  <c r="Z9007" i="1"/>
  <c r="Y9008" i="1"/>
  <c r="Z9008" i="1"/>
  <c r="Y9009" i="1"/>
  <c r="Z9009" i="1"/>
  <c r="Y9010" i="1"/>
  <c r="Z9010" i="1"/>
  <c r="Y9011" i="1"/>
  <c r="Z9011" i="1"/>
  <c r="Y9012" i="1"/>
  <c r="Z9012" i="1"/>
  <c r="Y9013" i="1"/>
  <c r="Z9013" i="1"/>
  <c r="Y9014" i="1"/>
  <c r="Z9014" i="1"/>
  <c r="Y9015" i="1"/>
  <c r="Z9015" i="1"/>
  <c r="Y9016" i="1"/>
  <c r="Z9016" i="1"/>
  <c r="Y9017" i="1"/>
  <c r="Z9017" i="1"/>
  <c r="Y9018" i="1"/>
  <c r="Z9018" i="1"/>
  <c r="Y9019" i="1"/>
  <c r="Z9019" i="1"/>
  <c r="Y9020" i="1"/>
  <c r="Z9020" i="1"/>
  <c r="Y9021" i="1"/>
  <c r="Z9021" i="1"/>
  <c r="Y9022" i="1"/>
  <c r="Z9022" i="1"/>
  <c r="Y9023" i="1"/>
  <c r="Z9023" i="1"/>
  <c r="Y9024" i="1"/>
  <c r="Z9024" i="1"/>
  <c r="Y9025" i="1"/>
  <c r="Z9025" i="1"/>
  <c r="Y9026" i="1"/>
  <c r="Z9026" i="1"/>
  <c r="Y9027" i="1"/>
  <c r="Z9027" i="1"/>
  <c r="Y9028" i="1"/>
  <c r="Z9028" i="1"/>
  <c r="Y9029" i="1"/>
  <c r="Z9029" i="1"/>
  <c r="Y9030" i="1"/>
  <c r="Z9030" i="1"/>
  <c r="Y9031" i="1"/>
  <c r="Z9031" i="1"/>
  <c r="Y9032" i="1"/>
  <c r="Z9032" i="1"/>
  <c r="Y9033" i="1"/>
  <c r="Z9033" i="1"/>
  <c r="Y9034" i="1"/>
  <c r="Z9034" i="1"/>
  <c r="Y9035" i="1"/>
  <c r="Z9035" i="1"/>
  <c r="Y9036" i="1"/>
  <c r="Z9036" i="1"/>
  <c r="Y9037" i="1"/>
  <c r="Z9037" i="1"/>
  <c r="Y9038" i="1"/>
  <c r="Z9038" i="1"/>
  <c r="Y9039" i="1"/>
  <c r="Z9039" i="1"/>
  <c r="Y9040" i="1"/>
  <c r="Z9040" i="1"/>
  <c r="Y9041" i="1"/>
  <c r="Z9041" i="1"/>
  <c r="Y9042" i="1"/>
  <c r="Z9042" i="1"/>
  <c r="Y9043" i="1"/>
  <c r="Z9043" i="1"/>
  <c r="Y9044" i="1"/>
  <c r="Z9044" i="1"/>
  <c r="Y9045" i="1"/>
  <c r="Z9045" i="1"/>
  <c r="Y9046" i="1"/>
  <c r="Z9046" i="1"/>
  <c r="Y9047" i="1"/>
  <c r="Z9047" i="1"/>
  <c r="Y9048" i="1"/>
  <c r="Z9048" i="1"/>
  <c r="Y9049" i="1"/>
  <c r="Z9049" i="1"/>
  <c r="Y9050" i="1"/>
  <c r="Z9050" i="1"/>
  <c r="Y9051" i="1"/>
  <c r="Z9051" i="1"/>
  <c r="Y9052" i="1"/>
  <c r="Z9052" i="1"/>
  <c r="Y9053" i="1"/>
  <c r="Z9053" i="1"/>
  <c r="Y9054" i="1"/>
  <c r="Z9054" i="1"/>
  <c r="Y9055" i="1"/>
  <c r="Z9055" i="1"/>
  <c r="Y9056" i="1"/>
  <c r="Z9056" i="1"/>
  <c r="Y9057" i="1"/>
  <c r="Z9057" i="1"/>
  <c r="Y9058" i="1"/>
  <c r="Z9058" i="1"/>
  <c r="Y9059" i="1"/>
  <c r="Z9059" i="1"/>
  <c r="Y9060" i="1"/>
  <c r="Z9060" i="1"/>
  <c r="Y9061" i="1"/>
  <c r="Z9061" i="1"/>
  <c r="Y9062" i="1"/>
  <c r="Z9062" i="1"/>
  <c r="Y9063" i="1"/>
  <c r="Z9063" i="1"/>
  <c r="Y9064" i="1"/>
  <c r="Z9064" i="1"/>
  <c r="Y9065" i="1"/>
  <c r="Z9065" i="1"/>
  <c r="Y9066" i="1"/>
  <c r="Z9066" i="1"/>
  <c r="Y9067" i="1"/>
  <c r="Z9067" i="1"/>
  <c r="Y9068" i="1"/>
  <c r="Z9068" i="1"/>
  <c r="Y9069" i="1"/>
  <c r="Z9069" i="1"/>
  <c r="Y9070" i="1"/>
  <c r="Z9070" i="1"/>
  <c r="Y9071" i="1"/>
  <c r="Z9071" i="1"/>
  <c r="Y9072" i="1"/>
  <c r="Z9072" i="1"/>
  <c r="Y9073" i="1"/>
  <c r="Z9073" i="1"/>
  <c r="Y9074" i="1"/>
  <c r="Z9074" i="1"/>
  <c r="Y9075" i="1"/>
  <c r="Z9075" i="1"/>
  <c r="Y9076" i="1"/>
  <c r="Z9076" i="1"/>
  <c r="Y9077" i="1"/>
  <c r="Z9077" i="1"/>
  <c r="Y9078" i="1"/>
  <c r="Z9078" i="1"/>
  <c r="Y9079" i="1"/>
  <c r="Z9079" i="1"/>
  <c r="Y9080" i="1"/>
  <c r="Z9080" i="1"/>
  <c r="Y9081" i="1"/>
  <c r="Z9081" i="1"/>
  <c r="Y9082" i="1"/>
  <c r="Z9082" i="1"/>
  <c r="Y9083" i="1"/>
  <c r="Z9083" i="1"/>
  <c r="Y9084" i="1"/>
  <c r="Z9084" i="1"/>
  <c r="Y9085" i="1"/>
  <c r="Z9085" i="1"/>
  <c r="Y9086" i="1"/>
  <c r="Z9086" i="1"/>
  <c r="Y9087" i="1"/>
  <c r="Z9087" i="1"/>
  <c r="Y9088" i="1"/>
  <c r="Z9088" i="1"/>
  <c r="Y9089" i="1"/>
  <c r="Z9089" i="1"/>
  <c r="Y9090" i="1"/>
  <c r="Z9090" i="1"/>
  <c r="Y9091" i="1"/>
  <c r="Z9091" i="1"/>
  <c r="Y9092" i="1"/>
  <c r="Z9092" i="1"/>
  <c r="Y9093" i="1"/>
  <c r="Z9093" i="1"/>
  <c r="Y9094" i="1"/>
  <c r="Z9094" i="1"/>
  <c r="Y9095" i="1"/>
  <c r="Z9095" i="1"/>
  <c r="Y9096" i="1"/>
  <c r="Z9096" i="1"/>
  <c r="Y9097" i="1"/>
  <c r="Z9097" i="1"/>
  <c r="Y9098" i="1"/>
  <c r="Z9098" i="1"/>
  <c r="Y9099" i="1"/>
  <c r="Z9099" i="1"/>
  <c r="Y9100" i="1"/>
  <c r="Z9100" i="1"/>
  <c r="Y9101" i="1"/>
  <c r="Z9101" i="1"/>
  <c r="Y9102" i="1"/>
  <c r="Z9102" i="1"/>
  <c r="Y9103" i="1"/>
  <c r="Z9103" i="1"/>
  <c r="Y9104" i="1"/>
  <c r="Z9104" i="1"/>
  <c r="Y9105" i="1"/>
  <c r="Z9105" i="1"/>
  <c r="Y9106" i="1"/>
  <c r="Z9106" i="1"/>
  <c r="Y9107" i="1"/>
  <c r="Z9107" i="1"/>
  <c r="Y9108" i="1"/>
  <c r="Z9108" i="1"/>
  <c r="Y9109" i="1"/>
  <c r="Z9109" i="1"/>
  <c r="Y9110" i="1"/>
  <c r="Z9110" i="1"/>
  <c r="Y9111" i="1"/>
  <c r="Z9111" i="1"/>
  <c r="Y9112" i="1"/>
  <c r="Z9112" i="1"/>
  <c r="Y9113" i="1"/>
  <c r="Z9113" i="1"/>
  <c r="Y9114" i="1"/>
  <c r="Z9114" i="1"/>
  <c r="Y9115" i="1"/>
  <c r="Z9115" i="1"/>
  <c r="Y9116" i="1"/>
  <c r="Z9116" i="1"/>
  <c r="Y9117" i="1"/>
  <c r="Z9117" i="1"/>
  <c r="Y9118" i="1"/>
  <c r="Z9118" i="1"/>
  <c r="Y9119" i="1"/>
  <c r="Z9119" i="1"/>
  <c r="Y9120" i="1"/>
  <c r="Z9120" i="1"/>
  <c r="Y9121" i="1"/>
  <c r="Z9121" i="1"/>
  <c r="Y9122" i="1"/>
  <c r="Z9122" i="1"/>
  <c r="Y9123" i="1"/>
  <c r="Z9123" i="1"/>
  <c r="Y9124" i="1"/>
  <c r="Z9124" i="1"/>
  <c r="Y9125" i="1"/>
  <c r="Z9125" i="1"/>
  <c r="Y9126" i="1"/>
  <c r="Z9126" i="1"/>
  <c r="Y9127" i="1"/>
  <c r="Z9127" i="1"/>
  <c r="Y9128" i="1"/>
  <c r="Z9128" i="1"/>
  <c r="Y9129" i="1"/>
  <c r="Z9129" i="1"/>
  <c r="Y9130" i="1"/>
  <c r="Z9130" i="1"/>
  <c r="Y9131" i="1"/>
  <c r="Z9131" i="1"/>
  <c r="Y9132" i="1"/>
  <c r="Z9132" i="1"/>
  <c r="Y9133" i="1"/>
  <c r="Z9133" i="1"/>
  <c r="Y9134" i="1"/>
  <c r="Z9134" i="1"/>
  <c r="Y9135" i="1"/>
  <c r="Z9135" i="1"/>
  <c r="Y9136" i="1"/>
  <c r="Z9136" i="1"/>
  <c r="Y9137" i="1"/>
  <c r="Z9137" i="1"/>
  <c r="Y9138" i="1"/>
  <c r="Z9138" i="1"/>
  <c r="Y9139" i="1"/>
  <c r="Z9139" i="1"/>
  <c r="Y9140" i="1"/>
  <c r="Z9140" i="1"/>
  <c r="Y9141" i="1"/>
  <c r="Z9141" i="1"/>
  <c r="Y9142" i="1"/>
  <c r="Z9142" i="1"/>
  <c r="Y9143" i="1"/>
  <c r="Z9143" i="1"/>
  <c r="Y9144" i="1"/>
  <c r="Z9144" i="1"/>
  <c r="Y9145" i="1"/>
  <c r="Z9145" i="1"/>
  <c r="Y9146" i="1"/>
  <c r="Z9146" i="1"/>
  <c r="Y9147" i="1"/>
  <c r="Z9147" i="1"/>
  <c r="Y9148" i="1"/>
  <c r="Z9148" i="1"/>
  <c r="Y9149" i="1"/>
  <c r="Z9149" i="1"/>
  <c r="Y9150" i="1"/>
  <c r="Z9150" i="1"/>
  <c r="Y9151" i="1"/>
  <c r="Z9151" i="1"/>
  <c r="Y9152" i="1"/>
  <c r="Z9152" i="1"/>
  <c r="Y9153" i="1"/>
  <c r="Z9153" i="1"/>
  <c r="Y9154" i="1"/>
  <c r="Z9154" i="1"/>
  <c r="Y9155" i="1"/>
  <c r="Z9155" i="1"/>
  <c r="Y9156" i="1"/>
  <c r="Z9156" i="1"/>
  <c r="Y9157" i="1"/>
  <c r="Z9157" i="1"/>
  <c r="Y9158" i="1"/>
  <c r="Z9158" i="1"/>
  <c r="Y9159" i="1"/>
  <c r="Z9159" i="1"/>
  <c r="Y9160" i="1"/>
  <c r="Z9160" i="1"/>
  <c r="Y9161" i="1"/>
  <c r="Z9161" i="1"/>
  <c r="Y9162" i="1"/>
  <c r="Z9162" i="1"/>
  <c r="Y9163" i="1"/>
  <c r="Z9163" i="1"/>
  <c r="Y9164" i="1"/>
  <c r="Z9164" i="1"/>
  <c r="Y9165" i="1"/>
  <c r="Z9165" i="1"/>
  <c r="Y9166" i="1"/>
  <c r="Z9166" i="1"/>
  <c r="Y9167" i="1"/>
  <c r="Z9167" i="1"/>
  <c r="Y9168" i="1"/>
  <c r="Z9168" i="1"/>
  <c r="Y9169" i="1"/>
  <c r="Z9169" i="1"/>
  <c r="Y9170" i="1"/>
  <c r="Z9170" i="1"/>
  <c r="Y9171" i="1"/>
  <c r="Z9171" i="1"/>
  <c r="Y9172" i="1"/>
  <c r="Z9172" i="1"/>
  <c r="Y9173" i="1"/>
  <c r="Z9173" i="1"/>
  <c r="Y9174" i="1"/>
  <c r="Z9174" i="1"/>
  <c r="Y9175" i="1"/>
  <c r="Z9175" i="1"/>
  <c r="Y9176" i="1"/>
  <c r="Z9176" i="1"/>
  <c r="Y9177" i="1"/>
  <c r="Z9177" i="1"/>
  <c r="Y9178" i="1"/>
  <c r="Z9178" i="1"/>
  <c r="Y9179" i="1"/>
  <c r="Z9179" i="1"/>
  <c r="Y9180" i="1"/>
  <c r="Z9180" i="1"/>
  <c r="Y9181" i="1"/>
  <c r="Z9181" i="1"/>
  <c r="Y9182" i="1"/>
  <c r="Z9182" i="1"/>
  <c r="Y9183" i="1"/>
  <c r="Z9183" i="1"/>
  <c r="Y9184" i="1"/>
  <c r="Z9184" i="1"/>
  <c r="Y9185" i="1"/>
  <c r="Z9185" i="1"/>
  <c r="Y9186" i="1"/>
  <c r="Z9186" i="1"/>
  <c r="Y9187" i="1"/>
  <c r="Z9187" i="1"/>
  <c r="Y9188" i="1"/>
  <c r="Z9188" i="1"/>
  <c r="Y9189" i="1"/>
  <c r="Z9189" i="1"/>
  <c r="Y9190" i="1"/>
  <c r="Z9190" i="1"/>
  <c r="Y9191" i="1"/>
  <c r="Z9191" i="1"/>
  <c r="Y9192" i="1"/>
  <c r="Z9192" i="1"/>
  <c r="Y9193" i="1"/>
  <c r="Z9193" i="1"/>
  <c r="Y9194" i="1"/>
  <c r="Z9194" i="1"/>
  <c r="Y9195" i="1"/>
  <c r="Z9195" i="1"/>
  <c r="Y9196" i="1"/>
  <c r="Z9196" i="1"/>
  <c r="Y9197" i="1"/>
  <c r="Z9197" i="1"/>
  <c r="Y9198" i="1"/>
  <c r="Z9198" i="1"/>
  <c r="Y9199" i="1"/>
  <c r="Z9199" i="1"/>
  <c r="Y9200" i="1"/>
  <c r="Z9200" i="1"/>
  <c r="Y9201" i="1"/>
  <c r="Z9201" i="1"/>
  <c r="Y9202" i="1"/>
  <c r="Z9202" i="1"/>
  <c r="Y9203" i="1"/>
  <c r="Z9203" i="1"/>
  <c r="Y9204" i="1"/>
  <c r="Z9204" i="1"/>
  <c r="Y9205" i="1"/>
  <c r="Z9205" i="1"/>
  <c r="Y9206" i="1"/>
  <c r="Z9206" i="1"/>
  <c r="Y9207" i="1"/>
  <c r="Z9207" i="1"/>
  <c r="Y9208" i="1"/>
  <c r="Z9208" i="1"/>
  <c r="Y9209" i="1"/>
  <c r="Z9209" i="1"/>
  <c r="Y9210" i="1"/>
  <c r="Z9210" i="1"/>
  <c r="Y9211" i="1"/>
  <c r="Z9211" i="1"/>
  <c r="Y9212" i="1"/>
  <c r="Z9212" i="1"/>
  <c r="Y9213" i="1"/>
  <c r="Z9213" i="1"/>
  <c r="Y9214" i="1"/>
  <c r="Z9214" i="1"/>
  <c r="Y9215" i="1"/>
  <c r="Z9215" i="1"/>
  <c r="Y9216" i="1"/>
  <c r="Z9216" i="1"/>
  <c r="Y9217" i="1"/>
  <c r="Z9217" i="1"/>
  <c r="Y9218" i="1"/>
  <c r="Z9218" i="1"/>
  <c r="Y9219" i="1"/>
  <c r="Z9219" i="1"/>
  <c r="Y9220" i="1"/>
  <c r="Z9220" i="1"/>
  <c r="Y9221" i="1"/>
  <c r="Z9221" i="1"/>
  <c r="Y9222" i="1"/>
  <c r="Z9222" i="1"/>
  <c r="Y9223" i="1"/>
  <c r="Z9223" i="1"/>
  <c r="Y9224" i="1"/>
  <c r="Z9224" i="1"/>
  <c r="Y9225" i="1"/>
  <c r="Z9225" i="1"/>
  <c r="Y9226" i="1"/>
  <c r="Z9226" i="1"/>
  <c r="Y9227" i="1"/>
  <c r="Z9227" i="1"/>
  <c r="Y9228" i="1"/>
  <c r="Z9228" i="1"/>
  <c r="Y9229" i="1"/>
  <c r="Z9229" i="1"/>
  <c r="Y9230" i="1"/>
  <c r="Z9230" i="1"/>
  <c r="Y9231" i="1"/>
  <c r="Z9231" i="1"/>
  <c r="Y9232" i="1"/>
  <c r="Z9232" i="1"/>
  <c r="Y9233" i="1"/>
  <c r="Z9233" i="1"/>
  <c r="Y9234" i="1"/>
  <c r="Z9234" i="1"/>
  <c r="Y9235" i="1"/>
  <c r="Z9235" i="1"/>
  <c r="Y9236" i="1"/>
  <c r="Z9236" i="1"/>
  <c r="Y9237" i="1"/>
  <c r="Z9237" i="1"/>
  <c r="Y9238" i="1"/>
  <c r="Z9238" i="1"/>
  <c r="Y9239" i="1"/>
  <c r="Z9239" i="1"/>
  <c r="Y9240" i="1"/>
  <c r="Z9240" i="1"/>
  <c r="Y9241" i="1"/>
  <c r="Z9241" i="1"/>
  <c r="Y9242" i="1"/>
  <c r="Z9242" i="1"/>
  <c r="Y9243" i="1"/>
  <c r="Z9243" i="1"/>
  <c r="Y9244" i="1"/>
  <c r="Z9244" i="1"/>
  <c r="Y9245" i="1"/>
  <c r="Z9245" i="1"/>
  <c r="Y9246" i="1"/>
  <c r="Z9246" i="1"/>
  <c r="Y9247" i="1"/>
  <c r="Z9247" i="1"/>
  <c r="Y9248" i="1"/>
  <c r="Z9248" i="1"/>
  <c r="Y9249" i="1"/>
  <c r="Z9249" i="1"/>
  <c r="Y9250" i="1"/>
  <c r="Z9250" i="1"/>
  <c r="Y9251" i="1"/>
  <c r="Z9251" i="1"/>
  <c r="Y9252" i="1"/>
  <c r="Z9252" i="1"/>
  <c r="Y9253" i="1"/>
  <c r="Z9253" i="1"/>
  <c r="Y9254" i="1"/>
  <c r="Z9254" i="1"/>
  <c r="Y9255" i="1"/>
  <c r="Z9255" i="1"/>
  <c r="Y9256" i="1"/>
  <c r="Z9256" i="1"/>
  <c r="Y9257" i="1"/>
  <c r="Z9257" i="1"/>
  <c r="Y9258" i="1"/>
  <c r="Z9258" i="1"/>
  <c r="Y9259" i="1"/>
  <c r="Z9259" i="1"/>
  <c r="Y9260" i="1"/>
  <c r="Z9260" i="1"/>
  <c r="Y9261" i="1"/>
  <c r="Z9261" i="1"/>
  <c r="Y9262" i="1"/>
  <c r="Z9262" i="1"/>
  <c r="Y9263" i="1"/>
  <c r="Z9263" i="1"/>
  <c r="Y9264" i="1"/>
  <c r="Z9264" i="1"/>
  <c r="Y9265" i="1"/>
  <c r="Z9265" i="1"/>
  <c r="Y9266" i="1"/>
  <c r="Z9266" i="1"/>
  <c r="Y9267" i="1"/>
  <c r="Z9267" i="1"/>
  <c r="Y9268" i="1"/>
  <c r="Z9268" i="1"/>
  <c r="Y9269" i="1"/>
  <c r="Z9269" i="1"/>
  <c r="Y9270" i="1"/>
  <c r="Z9270" i="1"/>
  <c r="Y9271" i="1"/>
  <c r="Z9271" i="1"/>
  <c r="Y9272" i="1"/>
  <c r="Z9272" i="1"/>
  <c r="Y9273" i="1"/>
  <c r="Z9273" i="1"/>
  <c r="Y9274" i="1"/>
  <c r="Z9274" i="1"/>
  <c r="Y9275" i="1"/>
  <c r="Z9275" i="1"/>
  <c r="Y9276" i="1"/>
  <c r="Z9276" i="1"/>
  <c r="Y9277" i="1"/>
  <c r="Z9277" i="1"/>
  <c r="Y9278" i="1"/>
  <c r="Z9278" i="1"/>
  <c r="Y9279" i="1"/>
  <c r="Z9279" i="1"/>
  <c r="Y9280" i="1"/>
  <c r="Z9280" i="1"/>
  <c r="Y9281" i="1"/>
  <c r="Z9281" i="1"/>
  <c r="Y9282" i="1"/>
  <c r="Z9282" i="1"/>
  <c r="Y9283" i="1"/>
  <c r="Z9283" i="1"/>
  <c r="Y9284" i="1"/>
  <c r="Z9284" i="1"/>
  <c r="Y9285" i="1"/>
  <c r="Z9285" i="1"/>
  <c r="Y9286" i="1"/>
  <c r="Z9286" i="1"/>
  <c r="Y9287" i="1"/>
  <c r="Z9287" i="1"/>
  <c r="Y9288" i="1"/>
  <c r="Z9288" i="1"/>
  <c r="Y9289" i="1"/>
  <c r="Z9289" i="1"/>
  <c r="Y9290" i="1"/>
  <c r="Z9290" i="1"/>
  <c r="Y9291" i="1"/>
  <c r="Z9291" i="1"/>
  <c r="Y9292" i="1"/>
  <c r="Z9292" i="1"/>
  <c r="Y9293" i="1"/>
  <c r="Z9293" i="1"/>
  <c r="Y9294" i="1"/>
  <c r="Z9294" i="1"/>
  <c r="Y9295" i="1"/>
  <c r="Z9295" i="1"/>
  <c r="Y9296" i="1"/>
  <c r="Z9296" i="1"/>
  <c r="Y9297" i="1"/>
  <c r="Z9297" i="1"/>
  <c r="Y9298" i="1"/>
  <c r="Z9298" i="1"/>
  <c r="Y9299" i="1"/>
  <c r="Z9299" i="1"/>
  <c r="Y9300" i="1"/>
  <c r="Z9300" i="1"/>
  <c r="Y9301" i="1"/>
  <c r="Z9301" i="1"/>
  <c r="Y9302" i="1"/>
  <c r="Z9302" i="1"/>
  <c r="Y9303" i="1"/>
  <c r="Z9303" i="1"/>
  <c r="Y9304" i="1"/>
  <c r="Z9304" i="1"/>
  <c r="Y9305" i="1"/>
  <c r="Z9305" i="1"/>
  <c r="Y9306" i="1"/>
  <c r="Z9306" i="1"/>
  <c r="Y9307" i="1"/>
  <c r="Z9307" i="1"/>
  <c r="Y9308" i="1"/>
  <c r="Z9308" i="1"/>
  <c r="Y9309" i="1"/>
  <c r="Z9309" i="1"/>
  <c r="Y9310" i="1"/>
  <c r="Z9310" i="1"/>
  <c r="Y9311" i="1"/>
  <c r="Z9311" i="1"/>
  <c r="Y9312" i="1"/>
  <c r="Z9312" i="1"/>
  <c r="Y9313" i="1"/>
  <c r="Z9313" i="1"/>
  <c r="Y9314" i="1"/>
  <c r="Z9314" i="1"/>
  <c r="Y9315" i="1"/>
  <c r="Z9315" i="1"/>
  <c r="Y9316" i="1"/>
  <c r="Z9316" i="1"/>
  <c r="Y9317" i="1"/>
  <c r="Z9317" i="1"/>
  <c r="Y9318" i="1"/>
  <c r="Z9318" i="1"/>
  <c r="Y9319" i="1"/>
  <c r="Z9319" i="1"/>
  <c r="Y9320" i="1"/>
  <c r="Z9320" i="1"/>
  <c r="Y9321" i="1"/>
  <c r="Z9321" i="1"/>
  <c r="Y9322" i="1"/>
  <c r="Z9322" i="1"/>
  <c r="Y9323" i="1"/>
  <c r="Z9323" i="1"/>
  <c r="Y9324" i="1"/>
  <c r="Z9324" i="1"/>
  <c r="Y9325" i="1"/>
  <c r="Z9325" i="1"/>
  <c r="Y9326" i="1"/>
  <c r="Z9326" i="1"/>
  <c r="Y9327" i="1"/>
  <c r="Z9327" i="1"/>
  <c r="Y9328" i="1"/>
  <c r="Z9328" i="1"/>
  <c r="Y9329" i="1"/>
  <c r="Z9329" i="1"/>
  <c r="Y9330" i="1"/>
  <c r="Z9330" i="1"/>
  <c r="Y9331" i="1"/>
  <c r="Z9331" i="1"/>
  <c r="Y9332" i="1"/>
  <c r="Z9332" i="1"/>
  <c r="Y9333" i="1"/>
  <c r="Z9333" i="1"/>
  <c r="Y9334" i="1"/>
  <c r="Z9334" i="1"/>
  <c r="Y9335" i="1"/>
  <c r="Z9335" i="1"/>
  <c r="Y9336" i="1"/>
  <c r="Z9336" i="1"/>
  <c r="Y9337" i="1"/>
  <c r="Z9337" i="1"/>
  <c r="Y9338" i="1"/>
  <c r="Z9338" i="1"/>
  <c r="Y9339" i="1"/>
  <c r="Z9339" i="1"/>
  <c r="Y9340" i="1"/>
  <c r="Z9340" i="1"/>
  <c r="Y9341" i="1"/>
  <c r="Z9341" i="1"/>
  <c r="Y9342" i="1"/>
  <c r="Z9342" i="1"/>
  <c r="Y9343" i="1"/>
  <c r="Z9343" i="1"/>
  <c r="Y9344" i="1"/>
  <c r="Z9344" i="1"/>
  <c r="Y9345" i="1"/>
  <c r="Z9345" i="1"/>
  <c r="Y9346" i="1"/>
  <c r="Z9346" i="1"/>
  <c r="Y9347" i="1"/>
  <c r="Z9347" i="1"/>
  <c r="Y9348" i="1"/>
  <c r="Z9348" i="1"/>
  <c r="Y9349" i="1"/>
  <c r="Z9349" i="1"/>
  <c r="Y9350" i="1"/>
  <c r="Z9350" i="1"/>
  <c r="Y9351" i="1"/>
  <c r="Z9351" i="1"/>
  <c r="Y9352" i="1"/>
  <c r="Z9352" i="1"/>
  <c r="Y9353" i="1"/>
  <c r="Z9353" i="1"/>
  <c r="Y9354" i="1"/>
  <c r="Z9354" i="1"/>
  <c r="Y9355" i="1"/>
  <c r="Z9355" i="1"/>
  <c r="Y9356" i="1"/>
  <c r="Z9356" i="1"/>
  <c r="Y9357" i="1"/>
  <c r="Z9357" i="1"/>
  <c r="Y9358" i="1"/>
  <c r="Z9358" i="1"/>
  <c r="Y9359" i="1"/>
  <c r="Z9359" i="1"/>
  <c r="Y9360" i="1"/>
  <c r="Z9360" i="1"/>
  <c r="Y9361" i="1"/>
  <c r="Z9361" i="1"/>
  <c r="Y9362" i="1"/>
  <c r="Z9362" i="1"/>
  <c r="Y9363" i="1"/>
  <c r="Z9363" i="1"/>
  <c r="Y9364" i="1"/>
  <c r="Z9364" i="1"/>
  <c r="Y9365" i="1"/>
  <c r="Z9365" i="1"/>
  <c r="Y9366" i="1"/>
  <c r="Z9366" i="1"/>
  <c r="Y9367" i="1"/>
  <c r="Z9367" i="1"/>
  <c r="Y9368" i="1"/>
  <c r="Z9368" i="1"/>
  <c r="Y9369" i="1"/>
  <c r="Z9369" i="1"/>
  <c r="Y9370" i="1"/>
  <c r="Z9370" i="1"/>
  <c r="Y9371" i="1"/>
  <c r="Z9371" i="1"/>
  <c r="Y9372" i="1"/>
  <c r="Z9372" i="1"/>
  <c r="Y9373" i="1"/>
  <c r="Z9373" i="1"/>
  <c r="Y9374" i="1"/>
  <c r="Z9374" i="1"/>
  <c r="Y9375" i="1"/>
  <c r="Z9375" i="1"/>
  <c r="Y9376" i="1"/>
  <c r="Z9376" i="1"/>
  <c r="Y9377" i="1"/>
  <c r="Z9377" i="1"/>
  <c r="Y9378" i="1"/>
  <c r="Z9378" i="1"/>
  <c r="Y9379" i="1"/>
  <c r="Z9379" i="1"/>
  <c r="Y9380" i="1"/>
  <c r="Z9380" i="1"/>
  <c r="Y9381" i="1"/>
  <c r="Z9381" i="1"/>
  <c r="Y9382" i="1"/>
  <c r="Z9382" i="1"/>
  <c r="Y9383" i="1"/>
  <c r="Z9383" i="1"/>
  <c r="Y9384" i="1"/>
  <c r="Z9384" i="1"/>
  <c r="Y9385" i="1"/>
  <c r="Z9385" i="1"/>
  <c r="Y9386" i="1"/>
  <c r="Z9386" i="1"/>
  <c r="Y9387" i="1"/>
  <c r="Z9387" i="1"/>
  <c r="Y9388" i="1"/>
  <c r="Z9388" i="1"/>
  <c r="Y9389" i="1"/>
  <c r="Z9389" i="1"/>
  <c r="Y9390" i="1"/>
  <c r="Z9390" i="1"/>
  <c r="Y9391" i="1"/>
  <c r="Z9391" i="1"/>
  <c r="Y9392" i="1"/>
  <c r="Z9392" i="1"/>
  <c r="Y9393" i="1"/>
  <c r="Z9393" i="1"/>
  <c r="Y9394" i="1"/>
  <c r="Z9394" i="1"/>
  <c r="Y9395" i="1"/>
  <c r="Z9395" i="1"/>
  <c r="Y9396" i="1"/>
  <c r="Z9396" i="1"/>
  <c r="Y9397" i="1"/>
  <c r="Z9397" i="1"/>
  <c r="Y9398" i="1"/>
  <c r="Z9398" i="1"/>
  <c r="Y9399" i="1"/>
  <c r="Z9399" i="1"/>
  <c r="Y9400" i="1"/>
  <c r="Z9400" i="1"/>
  <c r="Y9401" i="1"/>
  <c r="Z9401" i="1"/>
  <c r="Y9402" i="1"/>
  <c r="Z9402" i="1"/>
  <c r="Y9403" i="1"/>
  <c r="Z9403" i="1"/>
  <c r="Y9404" i="1"/>
  <c r="Z9404" i="1"/>
  <c r="Y9405" i="1"/>
  <c r="Z9405" i="1"/>
  <c r="Y9406" i="1"/>
  <c r="Z9406" i="1"/>
  <c r="Y9407" i="1"/>
  <c r="Z9407" i="1"/>
  <c r="Y9408" i="1"/>
  <c r="Z9408" i="1"/>
  <c r="Y9409" i="1"/>
  <c r="Z9409" i="1"/>
  <c r="Y9410" i="1"/>
  <c r="Z9410" i="1"/>
  <c r="Y9411" i="1"/>
  <c r="Z9411" i="1"/>
  <c r="Y9412" i="1"/>
  <c r="Z9412" i="1"/>
  <c r="Y9413" i="1"/>
  <c r="Z9413" i="1"/>
  <c r="Y9414" i="1"/>
  <c r="Z9414" i="1"/>
  <c r="Y9415" i="1"/>
  <c r="Z9415" i="1"/>
  <c r="Y9416" i="1"/>
  <c r="Z9416" i="1"/>
  <c r="Y9417" i="1"/>
  <c r="Z9417" i="1"/>
  <c r="Y9418" i="1"/>
  <c r="Z9418" i="1"/>
  <c r="Y9419" i="1"/>
  <c r="Z9419" i="1"/>
  <c r="Y9420" i="1"/>
  <c r="Z9420" i="1"/>
  <c r="Y9421" i="1"/>
  <c r="Z9421" i="1"/>
  <c r="Y9422" i="1"/>
  <c r="Z9422" i="1"/>
  <c r="Y9423" i="1"/>
  <c r="Z9423" i="1"/>
  <c r="Y9424" i="1"/>
  <c r="Z9424" i="1"/>
  <c r="Y9425" i="1"/>
  <c r="Z9425" i="1"/>
  <c r="Y9426" i="1"/>
  <c r="Z9426" i="1"/>
  <c r="Y9427" i="1"/>
  <c r="Z9427" i="1"/>
  <c r="Y9428" i="1"/>
  <c r="Z9428" i="1"/>
  <c r="Y9429" i="1"/>
  <c r="Z9429" i="1"/>
  <c r="Y9430" i="1"/>
  <c r="Z9430" i="1"/>
  <c r="Y9431" i="1"/>
  <c r="Z9431" i="1"/>
  <c r="Y9432" i="1"/>
  <c r="Z9432" i="1"/>
  <c r="Y9433" i="1"/>
  <c r="Z9433" i="1"/>
  <c r="Y9434" i="1"/>
  <c r="Z9434" i="1"/>
  <c r="Y9435" i="1"/>
  <c r="Z9435" i="1"/>
  <c r="Y9436" i="1"/>
  <c r="Z9436" i="1"/>
  <c r="Y9437" i="1"/>
  <c r="Z9437" i="1"/>
  <c r="Y9438" i="1"/>
  <c r="Z9438" i="1"/>
  <c r="Y9439" i="1"/>
  <c r="Z9439" i="1"/>
  <c r="Y9440" i="1"/>
  <c r="Z9440" i="1"/>
  <c r="Y9441" i="1"/>
  <c r="Z9441" i="1"/>
  <c r="Y9442" i="1"/>
  <c r="Z9442" i="1"/>
  <c r="Y9443" i="1"/>
  <c r="Z9443" i="1"/>
  <c r="Y9444" i="1"/>
  <c r="Z9444" i="1"/>
  <c r="Y9445" i="1"/>
  <c r="Z9445" i="1"/>
  <c r="Y9446" i="1"/>
  <c r="Z9446" i="1"/>
  <c r="Y9447" i="1"/>
  <c r="Z9447" i="1"/>
  <c r="Y9448" i="1"/>
  <c r="Z9448" i="1"/>
  <c r="Y9449" i="1"/>
  <c r="Z9449" i="1"/>
  <c r="Y9450" i="1"/>
  <c r="Z9450" i="1"/>
  <c r="Y9451" i="1"/>
  <c r="Z9451" i="1"/>
  <c r="Y9452" i="1"/>
  <c r="Z9452" i="1"/>
  <c r="Y9453" i="1"/>
  <c r="Z9453" i="1"/>
  <c r="Y9454" i="1"/>
  <c r="Z9454" i="1"/>
  <c r="Y9455" i="1"/>
  <c r="Z9455" i="1"/>
  <c r="Y9456" i="1"/>
  <c r="Z9456" i="1"/>
  <c r="Y9457" i="1"/>
  <c r="Z9457" i="1"/>
  <c r="Y9458" i="1"/>
  <c r="Z9458" i="1"/>
  <c r="Y9459" i="1"/>
  <c r="Z9459" i="1"/>
  <c r="Y9460" i="1"/>
  <c r="Z9460" i="1"/>
  <c r="Y9461" i="1"/>
  <c r="Z9461" i="1"/>
  <c r="Y9462" i="1"/>
  <c r="Z9462" i="1"/>
  <c r="Y9463" i="1"/>
  <c r="Z9463" i="1"/>
  <c r="Y9464" i="1"/>
  <c r="Z9464" i="1"/>
  <c r="Y9465" i="1"/>
  <c r="Z9465" i="1"/>
  <c r="Y9466" i="1"/>
  <c r="Z9466" i="1"/>
  <c r="Y9467" i="1"/>
  <c r="Z9467" i="1"/>
  <c r="Y9468" i="1"/>
  <c r="Z9468" i="1"/>
  <c r="Y9469" i="1"/>
  <c r="Z9469" i="1"/>
  <c r="Y9470" i="1"/>
  <c r="Z9470" i="1"/>
  <c r="Y9471" i="1"/>
  <c r="Z9471" i="1"/>
  <c r="Y9472" i="1"/>
  <c r="Z9472" i="1"/>
  <c r="Y9473" i="1"/>
  <c r="Z9473" i="1"/>
  <c r="Y9474" i="1"/>
  <c r="Z9474" i="1"/>
  <c r="Y9475" i="1"/>
  <c r="Z9475" i="1"/>
  <c r="Y9476" i="1"/>
  <c r="Z9476" i="1"/>
  <c r="Y9477" i="1"/>
  <c r="Z9477" i="1"/>
  <c r="Y9478" i="1"/>
  <c r="Z9478" i="1"/>
  <c r="Y9479" i="1"/>
  <c r="Z9479" i="1"/>
  <c r="Y9480" i="1"/>
  <c r="Z9480" i="1"/>
  <c r="Y9481" i="1"/>
  <c r="Z9481" i="1"/>
  <c r="Y9482" i="1"/>
  <c r="Z9482" i="1"/>
  <c r="Y9483" i="1"/>
  <c r="Z9483" i="1"/>
  <c r="Y9484" i="1"/>
  <c r="Z9484" i="1"/>
  <c r="Y9485" i="1"/>
  <c r="Z9485" i="1"/>
  <c r="Y9486" i="1"/>
  <c r="Z9486" i="1"/>
  <c r="Y9487" i="1"/>
  <c r="Z9487" i="1"/>
  <c r="Y9488" i="1"/>
  <c r="Z9488" i="1"/>
  <c r="Y9489" i="1"/>
  <c r="Z9489" i="1"/>
  <c r="Y9490" i="1"/>
  <c r="Z9490" i="1"/>
  <c r="Y9491" i="1"/>
  <c r="Z9491" i="1"/>
  <c r="Y9492" i="1"/>
  <c r="Z9492" i="1"/>
  <c r="Y9493" i="1"/>
  <c r="Z9493" i="1"/>
  <c r="Y9494" i="1"/>
  <c r="Z9494" i="1"/>
  <c r="Y9495" i="1"/>
  <c r="Z9495" i="1"/>
  <c r="Y9496" i="1"/>
  <c r="Z9496" i="1"/>
  <c r="Y9497" i="1"/>
  <c r="Z9497" i="1"/>
  <c r="Y9498" i="1"/>
  <c r="Z9498" i="1"/>
  <c r="Y9499" i="1"/>
  <c r="Z9499" i="1"/>
  <c r="Y9500" i="1"/>
  <c r="Z9500" i="1"/>
  <c r="Y9501" i="1"/>
  <c r="Z9501" i="1"/>
  <c r="Y9502" i="1"/>
  <c r="Z9502" i="1"/>
  <c r="Y9503" i="1"/>
  <c r="Z9503" i="1"/>
  <c r="Y9504" i="1"/>
  <c r="Z9504" i="1"/>
  <c r="Y9505" i="1"/>
  <c r="Z9505" i="1"/>
  <c r="Y9506" i="1"/>
  <c r="Z9506" i="1"/>
  <c r="Y9507" i="1"/>
  <c r="Z9507" i="1"/>
  <c r="Y9508" i="1"/>
  <c r="Z9508" i="1"/>
  <c r="Y9509" i="1"/>
  <c r="Z9509" i="1"/>
  <c r="Y9510" i="1"/>
  <c r="Z9510" i="1"/>
  <c r="Y9511" i="1"/>
  <c r="Z9511" i="1"/>
  <c r="Y9512" i="1"/>
  <c r="Z9512" i="1"/>
  <c r="Y9513" i="1"/>
  <c r="Z9513" i="1"/>
  <c r="Y9514" i="1"/>
  <c r="Z9514" i="1"/>
  <c r="Y9515" i="1"/>
  <c r="Z9515" i="1"/>
  <c r="Y9516" i="1"/>
  <c r="Z9516" i="1"/>
  <c r="Y9517" i="1"/>
  <c r="Z9517" i="1"/>
  <c r="Y9518" i="1"/>
  <c r="Z9518" i="1"/>
  <c r="Y9519" i="1"/>
  <c r="Z9519" i="1"/>
  <c r="Y9520" i="1"/>
  <c r="Z9520" i="1"/>
  <c r="Y9521" i="1"/>
  <c r="Z9521" i="1"/>
  <c r="Y9522" i="1"/>
  <c r="Z9522" i="1"/>
  <c r="Y9523" i="1"/>
  <c r="Z9523" i="1"/>
  <c r="Y9524" i="1"/>
  <c r="Z9524" i="1"/>
  <c r="Y9525" i="1"/>
  <c r="Z9525" i="1"/>
  <c r="Y9526" i="1"/>
  <c r="Z9526" i="1"/>
  <c r="Y9527" i="1"/>
  <c r="Z9527" i="1"/>
  <c r="Y9528" i="1"/>
  <c r="Z9528" i="1"/>
  <c r="Y9529" i="1"/>
  <c r="Z9529" i="1"/>
  <c r="Y9530" i="1"/>
  <c r="Z9530" i="1"/>
  <c r="Y9531" i="1"/>
  <c r="Z9531" i="1"/>
  <c r="Y9532" i="1"/>
  <c r="Z9532" i="1"/>
  <c r="Y9533" i="1"/>
  <c r="Z9533" i="1"/>
  <c r="Y9534" i="1"/>
  <c r="Z9534" i="1"/>
  <c r="Y9535" i="1"/>
  <c r="Z9535" i="1"/>
  <c r="Y9536" i="1"/>
  <c r="Z9536" i="1"/>
  <c r="Y9537" i="1"/>
  <c r="Z9537" i="1"/>
  <c r="Y9538" i="1"/>
  <c r="Z9538" i="1"/>
  <c r="Y9539" i="1"/>
  <c r="Z9539" i="1"/>
  <c r="Y9540" i="1"/>
  <c r="Z9540" i="1"/>
  <c r="Y9541" i="1"/>
  <c r="Z9541" i="1"/>
  <c r="Y9542" i="1"/>
  <c r="Z9542" i="1"/>
  <c r="Y9543" i="1"/>
  <c r="Z9543" i="1"/>
  <c r="Y9544" i="1"/>
  <c r="Z9544" i="1"/>
  <c r="Y9545" i="1"/>
  <c r="Z9545" i="1"/>
  <c r="Y9546" i="1"/>
  <c r="Z9546" i="1"/>
  <c r="Y9547" i="1"/>
  <c r="Z9547" i="1"/>
  <c r="Y9548" i="1"/>
  <c r="Z9548" i="1"/>
  <c r="Y9549" i="1"/>
  <c r="Z9549" i="1"/>
  <c r="Y9550" i="1"/>
  <c r="Z9550" i="1"/>
  <c r="Y9551" i="1"/>
  <c r="Z9551" i="1"/>
  <c r="Y9552" i="1"/>
  <c r="Z9552" i="1"/>
  <c r="Y9553" i="1"/>
  <c r="Z9553" i="1"/>
  <c r="Y9554" i="1"/>
  <c r="Z9554" i="1"/>
  <c r="Y9555" i="1"/>
  <c r="Z9555" i="1"/>
  <c r="Y9556" i="1"/>
  <c r="Z9556" i="1"/>
  <c r="Y9557" i="1"/>
  <c r="Z9557" i="1"/>
  <c r="Y9558" i="1"/>
  <c r="Z9558" i="1"/>
  <c r="Y9559" i="1"/>
  <c r="Z9559" i="1"/>
  <c r="Y9560" i="1"/>
  <c r="Z9560" i="1"/>
  <c r="Y9561" i="1"/>
  <c r="Z9561" i="1"/>
  <c r="Y9562" i="1"/>
  <c r="Z9562" i="1"/>
  <c r="Y9563" i="1"/>
  <c r="Z9563" i="1"/>
  <c r="Y9564" i="1"/>
  <c r="Z9564" i="1"/>
  <c r="Y9565" i="1"/>
  <c r="Z9565" i="1"/>
  <c r="Y9566" i="1"/>
  <c r="Z9566" i="1"/>
  <c r="Y9567" i="1"/>
  <c r="Z9567" i="1"/>
  <c r="Y9568" i="1"/>
  <c r="Z9568" i="1"/>
  <c r="Y9569" i="1"/>
  <c r="Z9569" i="1"/>
  <c r="Y9570" i="1"/>
  <c r="Z9570" i="1"/>
  <c r="Y9571" i="1"/>
  <c r="Z9571" i="1"/>
  <c r="Y9572" i="1"/>
  <c r="Z9572" i="1"/>
  <c r="Y9573" i="1"/>
  <c r="Z9573" i="1"/>
  <c r="Y9574" i="1"/>
  <c r="Z9574" i="1"/>
  <c r="Y9575" i="1"/>
  <c r="Z9575" i="1"/>
  <c r="Y9576" i="1"/>
  <c r="Z9576" i="1"/>
  <c r="Y9577" i="1"/>
  <c r="Z9577" i="1"/>
  <c r="Y9578" i="1"/>
  <c r="Z9578" i="1"/>
  <c r="Y9579" i="1"/>
  <c r="Z9579" i="1"/>
  <c r="Y9580" i="1"/>
  <c r="Z9580" i="1"/>
  <c r="Y9581" i="1"/>
  <c r="Z9581" i="1"/>
  <c r="Y9582" i="1"/>
  <c r="Z9582" i="1"/>
  <c r="Y9583" i="1"/>
  <c r="Z9583" i="1"/>
  <c r="Y9584" i="1"/>
  <c r="Z9584" i="1"/>
  <c r="Y9585" i="1"/>
  <c r="Z9585" i="1"/>
  <c r="Y9586" i="1"/>
  <c r="Z9586" i="1"/>
  <c r="Y9587" i="1"/>
  <c r="Z9587" i="1"/>
  <c r="Y9588" i="1"/>
  <c r="Z9588" i="1"/>
  <c r="Y9589" i="1"/>
  <c r="Z9589" i="1"/>
  <c r="Y9590" i="1"/>
  <c r="Z9590" i="1"/>
  <c r="Y9591" i="1"/>
  <c r="Z9591" i="1"/>
  <c r="Y9592" i="1"/>
  <c r="Z9592" i="1"/>
  <c r="Y9593" i="1"/>
  <c r="Z9593" i="1"/>
  <c r="Y9594" i="1"/>
  <c r="Z9594" i="1"/>
  <c r="Y9595" i="1"/>
  <c r="Z9595" i="1"/>
  <c r="Y9596" i="1"/>
  <c r="Z9596" i="1"/>
  <c r="Y9597" i="1"/>
  <c r="Z9597" i="1"/>
  <c r="Y9598" i="1"/>
  <c r="Z9598" i="1"/>
  <c r="Y9599" i="1"/>
  <c r="Z9599" i="1"/>
  <c r="Y9600" i="1"/>
  <c r="Z9600" i="1"/>
  <c r="Y9601" i="1"/>
  <c r="Z9601" i="1"/>
  <c r="Y9602" i="1"/>
  <c r="Z9602" i="1"/>
  <c r="Y9603" i="1"/>
  <c r="Z9603" i="1"/>
  <c r="Y9604" i="1"/>
  <c r="Z9604" i="1"/>
  <c r="Y9605" i="1"/>
  <c r="Z9605" i="1"/>
  <c r="Y9606" i="1"/>
  <c r="Z9606" i="1"/>
  <c r="Y9607" i="1"/>
  <c r="Z9607" i="1"/>
  <c r="Y9608" i="1"/>
  <c r="Z9608" i="1"/>
  <c r="Y9609" i="1"/>
  <c r="Z9609" i="1"/>
  <c r="Y9610" i="1"/>
  <c r="Z9610" i="1"/>
  <c r="Y9611" i="1"/>
  <c r="Z9611" i="1"/>
  <c r="Y9612" i="1"/>
  <c r="Z9612" i="1"/>
  <c r="Y9613" i="1"/>
  <c r="Z9613" i="1"/>
  <c r="Y9614" i="1"/>
  <c r="Z9614" i="1"/>
  <c r="Y9615" i="1"/>
  <c r="Z9615" i="1"/>
  <c r="Y9616" i="1"/>
  <c r="Z9616" i="1"/>
  <c r="Y9617" i="1"/>
  <c r="Z9617" i="1"/>
  <c r="Y9618" i="1"/>
  <c r="Z9618" i="1"/>
  <c r="Y9619" i="1"/>
  <c r="Z9619" i="1"/>
  <c r="Y9620" i="1"/>
  <c r="Z9620" i="1"/>
  <c r="Y9621" i="1"/>
  <c r="Z9621" i="1"/>
  <c r="Y9622" i="1"/>
  <c r="Z9622" i="1"/>
  <c r="Y9623" i="1"/>
  <c r="Z9623" i="1"/>
  <c r="Y9624" i="1"/>
  <c r="Z9624" i="1"/>
  <c r="Y9625" i="1"/>
  <c r="Z9625" i="1"/>
  <c r="Y9626" i="1"/>
  <c r="Z9626" i="1"/>
  <c r="Y9627" i="1"/>
  <c r="Z9627" i="1"/>
  <c r="Y9628" i="1"/>
  <c r="Z9628" i="1"/>
  <c r="Y9629" i="1"/>
  <c r="Z9629" i="1"/>
  <c r="Y9630" i="1"/>
  <c r="Z9630" i="1"/>
  <c r="Y9631" i="1"/>
  <c r="Z9631" i="1"/>
  <c r="Y9632" i="1"/>
  <c r="Z9632" i="1"/>
  <c r="Y9633" i="1"/>
  <c r="Z9633" i="1"/>
  <c r="Y9634" i="1"/>
  <c r="Z9634" i="1"/>
  <c r="Y9635" i="1"/>
  <c r="Z9635" i="1"/>
  <c r="Y9636" i="1"/>
  <c r="Z9636" i="1"/>
  <c r="Y9637" i="1"/>
  <c r="Z9637" i="1"/>
  <c r="Y9638" i="1"/>
  <c r="Z9638" i="1"/>
  <c r="Y9639" i="1"/>
  <c r="Z9639" i="1"/>
  <c r="Y9640" i="1"/>
  <c r="Z9640" i="1"/>
  <c r="Y9641" i="1"/>
  <c r="Z9641" i="1"/>
  <c r="Y9642" i="1"/>
  <c r="Z9642" i="1"/>
  <c r="Y9643" i="1"/>
  <c r="Z9643" i="1"/>
  <c r="Y9644" i="1"/>
  <c r="Z9644" i="1"/>
  <c r="Y9645" i="1"/>
  <c r="Z9645" i="1"/>
  <c r="Y9646" i="1"/>
  <c r="Z9646" i="1"/>
  <c r="Y9647" i="1"/>
  <c r="Z9647" i="1"/>
  <c r="Y9648" i="1"/>
  <c r="Z9648" i="1"/>
  <c r="Y9649" i="1"/>
  <c r="Z9649" i="1"/>
  <c r="Y9650" i="1"/>
  <c r="Z9650" i="1"/>
  <c r="Y9651" i="1"/>
  <c r="Z9651" i="1"/>
  <c r="Y9652" i="1"/>
  <c r="Z9652" i="1"/>
  <c r="Y9653" i="1"/>
  <c r="Z9653" i="1"/>
  <c r="Y9654" i="1"/>
  <c r="Z9654" i="1"/>
  <c r="Y9655" i="1"/>
  <c r="Z9655" i="1"/>
  <c r="Y9656" i="1"/>
  <c r="Z9656" i="1"/>
  <c r="Y9657" i="1"/>
  <c r="Z9657" i="1"/>
  <c r="Y9658" i="1"/>
  <c r="Z9658" i="1"/>
  <c r="Y9659" i="1"/>
  <c r="Z9659" i="1"/>
  <c r="Y9660" i="1"/>
  <c r="Z9660" i="1"/>
  <c r="Y9661" i="1"/>
  <c r="Z9661" i="1"/>
  <c r="Y9662" i="1"/>
  <c r="Z9662" i="1"/>
  <c r="Y9663" i="1"/>
  <c r="Z9663" i="1"/>
  <c r="Y9664" i="1"/>
  <c r="Z9664" i="1"/>
  <c r="Y9665" i="1"/>
  <c r="Z9665" i="1"/>
  <c r="Y9666" i="1"/>
  <c r="Z9666" i="1"/>
  <c r="Y9667" i="1"/>
  <c r="Z9667" i="1"/>
  <c r="Y9668" i="1"/>
  <c r="Z9668" i="1"/>
  <c r="Y9669" i="1"/>
  <c r="Z9669" i="1"/>
  <c r="Y9670" i="1"/>
  <c r="Z9670" i="1"/>
  <c r="Y9671" i="1"/>
  <c r="Z9671" i="1"/>
  <c r="Y9672" i="1"/>
  <c r="Z9672" i="1"/>
  <c r="Y9673" i="1"/>
  <c r="Z9673" i="1"/>
  <c r="Y9674" i="1"/>
  <c r="Z9674" i="1"/>
  <c r="Y9675" i="1"/>
  <c r="Z9675" i="1"/>
  <c r="Y9676" i="1"/>
  <c r="Z9676" i="1"/>
  <c r="Y9677" i="1"/>
  <c r="Z9677" i="1"/>
  <c r="Y9678" i="1"/>
  <c r="Z9678" i="1"/>
  <c r="Y9679" i="1"/>
  <c r="Z9679" i="1"/>
  <c r="Y9680" i="1"/>
  <c r="Z9680" i="1"/>
  <c r="Y9681" i="1"/>
  <c r="Z9681" i="1"/>
  <c r="Y9682" i="1"/>
  <c r="Z9682" i="1"/>
  <c r="Y9683" i="1"/>
  <c r="Z9683" i="1"/>
  <c r="Y9684" i="1"/>
  <c r="Z9684" i="1"/>
  <c r="Y9685" i="1"/>
  <c r="Z9685" i="1"/>
  <c r="Y9686" i="1"/>
  <c r="Z9686" i="1"/>
  <c r="Y9687" i="1"/>
  <c r="Z9687" i="1"/>
  <c r="Y9688" i="1"/>
  <c r="Z9688" i="1"/>
  <c r="Y9689" i="1"/>
  <c r="Z9689" i="1"/>
  <c r="Y9690" i="1"/>
  <c r="Z9690" i="1"/>
  <c r="Y9691" i="1"/>
  <c r="Z9691" i="1"/>
  <c r="Y9692" i="1"/>
  <c r="Z9692" i="1"/>
  <c r="Y9693" i="1"/>
  <c r="Z9693" i="1"/>
  <c r="Y9694" i="1"/>
  <c r="Z9694" i="1"/>
  <c r="Y9695" i="1"/>
  <c r="Z9695" i="1"/>
  <c r="Y9696" i="1"/>
  <c r="Z9696" i="1"/>
  <c r="Y9697" i="1"/>
  <c r="Z9697" i="1"/>
  <c r="Y9698" i="1"/>
  <c r="Z9698" i="1"/>
  <c r="Y9699" i="1"/>
  <c r="Z9699" i="1"/>
  <c r="Y9700" i="1"/>
  <c r="Z9700" i="1"/>
  <c r="Y9701" i="1"/>
  <c r="Z9701" i="1"/>
  <c r="Y9702" i="1"/>
  <c r="Z9702" i="1"/>
  <c r="Y9703" i="1"/>
  <c r="Z9703" i="1"/>
  <c r="Y9704" i="1"/>
  <c r="Z9704" i="1"/>
  <c r="Y9705" i="1"/>
  <c r="Z9705" i="1"/>
  <c r="Y9706" i="1"/>
  <c r="Z9706" i="1"/>
  <c r="Y9707" i="1"/>
  <c r="Z9707" i="1"/>
  <c r="Y9708" i="1"/>
  <c r="Z9708" i="1"/>
  <c r="Y9709" i="1"/>
  <c r="Z9709" i="1"/>
  <c r="Y9710" i="1"/>
  <c r="Z9710" i="1"/>
  <c r="Y9711" i="1"/>
  <c r="Z9711" i="1"/>
  <c r="Y9712" i="1"/>
  <c r="Z9712" i="1"/>
  <c r="Y9713" i="1"/>
  <c r="Z9713" i="1"/>
  <c r="Y9714" i="1"/>
  <c r="Z9714" i="1"/>
  <c r="Y9715" i="1"/>
  <c r="Z9715" i="1"/>
  <c r="Y9716" i="1"/>
  <c r="Z9716" i="1"/>
  <c r="Y9717" i="1"/>
  <c r="Z9717" i="1"/>
  <c r="Y9718" i="1"/>
  <c r="Z9718" i="1"/>
  <c r="Y9719" i="1"/>
  <c r="Z9719" i="1"/>
  <c r="Y9720" i="1"/>
  <c r="Z9720" i="1"/>
  <c r="Y9721" i="1"/>
  <c r="Z9721" i="1"/>
  <c r="Y9722" i="1"/>
  <c r="Z9722" i="1"/>
  <c r="Y9723" i="1"/>
  <c r="Z9723" i="1"/>
  <c r="Y9724" i="1"/>
  <c r="Z9724" i="1"/>
  <c r="Y9725" i="1"/>
  <c r="Z9725" i="1"/>
  <c r="Y9726" i="1"/>
  <c r="Z9726" i="1"/>
  <c r="Y9727" i="1"/>
  <c r="Z9727" i="1"/>
  <c r="Y9728" i="1"/>
  <c r="Z9728" i="1"/>
  <c r="Y9729" i="1"/>
  <c r="Z9729" i="1"/>
  <c r="Y9730" i="1"/>
  <c r="Z9730" i="1"/>
  <c r="Y9731" i="1"/>
  <c r="Z9731" i="1"/>
  <c r="Y9732" i="1"/>
  <c r="Z9732" i="1"/>
  <c r="Y9733" i="1"/>
  <c r="Z9733" i="1"/>
  <c r="Y9734" i="1"/>
  <c r="Z9734" i="1"/>
  <c r="Y9735" i="1"/>
  <c r="Z9735" i="1"/>
  <c r="Y9736" i="1"/>
  <c r="Z9736" i="1"/>
  <c r="Y9737" i="1"/>
  <c r="Z9737" i="1"/>
  <c r="Y9738" i="1"/>
  <c r="Z9738" i="1"/>
  <c r="Y9739" i="1"/>
  <c r="Z9739" i="1"/>
  <c r="Y9740" i="1"/>
  <c r="Z9740" i="1"/>
  <c r="Y9741" i="1"/>
  <c r="Z9741" i="1"/>
  <c r="Y9742" i="1"/>
  <c r="Z9742" i="1"/>
  <c r="Y9743" i="1"/>
  <c r="Z9743" i="1"/>
  <c r="Y9744" i="1"/>
  <c r="Z9744" i="1"/>
  <c r="Y9745" i="1"/>
  <c r="Z9745" i="1"/>
  <c r="Y9746" i="1"/>
  <c r="Z9746" i="1"/>
  <c r="Y9747" i="1"/>
  <c r="Z9747" i="1"/>
  <c r="Y9748" i="1"/>
  <c r="Z9748" i="1"/>
  <c r="Y9749" i="1"/>
  <c r="Z9749" i="1"/>
  <c r="Y9750" i="1"/>
  <c r="Z9750" i="1"/>
  <c r="Y9751" i="1"/>
  <c r="Z9751" i="1"/>
  <c r="Y9752" i="1"/>
  <c r="Z9752" i="1"/>
  <c r="Y9753" i="1"/>
  <c r="Z9753" i="1"/>
  <c r="Y9754" i="1"/>
  <c r="Z9754" i="1"/>
  <c r="Y9755" i="1"/>
  <c r="Z9755" i="1"/>
  <c r="Y9756" i="1"/>
  <c r="Z9756" i="1"/>
  <c r="Y9757" i="1"/>
  <c r="Z9757" i="1"/>
  <c r="Y9758" i="1"/>
  <c r="Z9758" i="1"/>
  <c r="Y9759" i="1"/>
  <c r="Z9759" i="1"/>
  <c r="Y9760" i="1"/>
  <c r="Z9760" i="1"/>
  <c r="Y9761" i="1"/>
  <c r="Z9761" i="1"/>
  <c r="Y9762" i="1"/>
  <c r="Z9762" i="1"/>
  <c r="Y9763" i="1"/>
  <c r="Z9763" i="1"/>
  <c r="Y9764" i="1"/>
  <c r="Z9764" i="1"/>
  <c r="Y9765" i="1"/>
  <c r="Z9765" i="1"/>
  <c r="Y9766" i="1"/>
  <c r="Z9766" i="1"/>
  <c r="Y9767" i="1"/>
  <c r="Z9767" i="1"/>
  <c r="Y9768" i="1"/>
  <c r="Z9768" i="1"/>
  <c r="Y9769" i="1"/>
  <c r="Z9769" i="1"/>
  <c r="Y9770" i="1"/>
  <c r="Z9770" i="1"/>
  <c r="Y9771" i="1"/>
  <c r="Z9771" i="1"/>
  <c r="Y9772" i="1"/>
  <c r="Z9772" i="1"/>
  <c r="Y9773" i="1"/>
  <c r="Z9773" i="1"/>
  <c r="Y9774" i="1"/>
  <c r="Z9774" i="1"/>
  <c r="Y9775" i="1"/>
  <c r="Z9775" i="1"/>
  <c r="Y9776" i="1"/>
  <c r="Z9776" i="1"/>
  <c r="Y9777" i="1"/>
  <c r="Z9777" i="1"/>
  <c r="Y9778" i="1"/>
  <c r="Z9778" i="1"/>
  <c r="Y9779" i="1"/>
  <c r="Z9779" i="1"/>
  <c r="Y9780" i="1"/>
  <c r="Z9780" i="1"/>
  <c r="Y9781" i="1"/>
  <c r="Z9781" i="1"/>
  <c r="Y9782" i="1"/>
  <c r="Z9782" i="1"/>
  <c r="Y9783" i="1"/>
  <c r="Z9783" i="1"/>
  <c r="Y9784" i="1"/>
  <c r="Z9784" i="1"/>
  <c r="Y9785" i="1"/>
  <c r="Z9785" i="1"/>
  <c r="Y9786" i="1"/>
  <c r="Z9786" i="1"/>
  <c r="Y9787" i="1"/>
  <c r="Z9787" i="1"/>
  <c r="Y9788" i="1"/>
  <c r="Z9788" i="1"/>
  <c r="Y9789" i="1"/>
  <c r="Z9789" i="1"/>
  <c r="Y9790" i="1"/>
  <c r="Z9790" i="1"/>
  <c r="Y9791" i="1"/>
  <c r="Z9791" i="1"/>
  <c r="Y9792" i="1"/>
  <c r="Z9792" i="1"/>
  <c r="Y9793" i="1"/>
  <c r="Z9793" i="1"/>
  <c r="Y9794" i="1"/>
  <c r="Z9794" i="1"/>
  <c r="Y9795" i="1"/>
  <c r="Z9795" i="1"/>
  <c r="Y9796" i="1"/>
  <c r="Z9796" i="1"/>
  <c r="Y9797" i="1"/>
  <c r="Z9797" i="1"/>
  <c r="Y9798" i="1"/>
  <c r="Z9798" i="1"/>
  <c r="Y9799" i="1"/>
  <c r="Z9799" i="1"/>
  <c r="Y9800" i="1"/>
  <c r="Z9800" i="1"/>
  <c r="Y9801" i="1"/>
  <c r="Z9801" i="1"/>
  <c r="Y9802" i="1"/>
  <c r="Z9802" i="1"/>
  <c r="Y9803" i="1"/>
  <c r="Z9803" i="1"/>
  <c r="Y9804" i="1"/>
  <c r="Z9804" i="1"/>
  <c r="Y9805" i="1"/>
  <c r="Z9805" i="1"/>
  <c r="Y9806" i="1"/>
  <c r="Z9806" i="1"/>
  <c r="Y9807" i="1"/>
  <c r="Z9807" i="1"/>
  <c r="Y9808" i="1"/>
  <c r="Z9808" i="1"/>
  <c r="Y9809" i="1"/>
  <c r="Z9809" i="1"/>
  <c r="Y9810" i="1"/>
  <c r="Z9810" i="1"/>
  <c r="Y9811" i="1"/>
  <c r="Z9811" i="1"/>
  <c r="Y9812" i="1"/>
  <c r="Z9812" i="1"/>
  <c r="Y9813" i="1"/>
  <c r="Z9813" i="1"/>
  <c r="Y9814" i="1"/>
  <c r="Z9814" i="1"/>
  <c r="Y9815" i="1"/>
  <c r="Z9815" i="1"/>
  <c r="Y9816" i="1"/>
  <c r="Z9816" i="1"/>
  <c r="Y9817" i="1"/>
  <c r="Z9817" i="1"/>
  <c r="Y9818" i="1"/>
  <c r="Z9818" i="1"/>
  <c r="Y9819" i="1"/>
  <c r="Z9819" i="1"/>
  <c r="Y9820" i="1"/>
  <c r="Z9820" i="1"/>
  <c r="Y9821" i="1"/>
  <c r="Z9821" i="1"/>
  <c r="Y9822" i="1"/>
  <c r="Z9822" i="1"/>
  <c r="Y9823" i="1"/>
  <c r="Z9823" i="1"/>
  <c r="Y9824" i="1"/>
  <c r="Z9824" i="1"/>
  <c r="Y9825" i="1"/>
  <c r="Z9825" i="1"/>
  <c r="Y9826" i="1"/>
  <c r="Z9826" i="1"/>
  <c r="Y9827" i="1"/>
  <c r="Z9827" i="1"/>
  <c r="Y9828" i="1"/>
  <c r="Z9828" i="1"/>
  <c r="Y9829" i="1"/>
  <c r="Z9829" i="1"/>
  <c r="Y9830" i="1"/>
  <c r="Z9830" i="1"/>
  <c r="Y9831" i="1"/>
  <c r="Z9831" i="1"/>
  <c r="Y9832" i="1"/>
  <c r="Z9832" i="1"/>
  <c r="Y9833" i="1"/>
  <c r="Z9833" i="1"/>
  <c r="Y9834" i="1"/>
  <c r="Z9834" i="1"/>
  <c r="Y9835" i="1"/>
  <c r="Z9835" i="1"/>
  <c r="Y9836" i="1"/>
  <c r="Z9836" i="1"/>
  <c r="Y9837" i="1"/>
  <c r="Z9837" i="1"/>
  <c r="Y9838" i="1"/>
  <c r="Z9838" i="1"/>
  <c r="Y9839" i="1"/>
  <c r="Z9839" i="1"/>
  <c r="Y9840" i="1"/>
  <c r="Z9840" i="1"/>
  <c r="Y9841" i="1"/>
  <c r="Z9841" i="1"/>
  <c r="Y9842" i="1"/>
  <c r="Z9842" i="1"/>
  <c r="Y9843" i="1"/>
  <c r="Z9843" i="1"/>
  <c r="Y9844" i="1"/>
  <c r="Z9844" i="1"/>
  <c r="Y9845" i="1"/>
  <c r="Z9845" i="1"/>
  <c r="Y9846" i="1"/>
  <c r="Z9846" i="1"/>
  <c r="Y9847" i="1"/>
  <c r="Z9847" i="1"/>
  <c r="Y9848" i="1"/>
  <c r="Z9848" i="1"/>
  <c r="Y9849" i="1"/>
  <c r="Z9849" i="1"/>
  <c r="Y9850" i="1"/>
  <c r="Z9850" i="1"/>
  <c r="Y9851" i="1"/>
  <c r="Z9851" i="1"/>
  <c r="Y9852" i="1"/>
  <c r="Z9852" i="1"/>
  <c r="Y9853" i="1"/>
  <c r="Z9853" i="1"/>
  <c r="Y9854" i="1"/>
  <c r="Z9854" i="1"/>
  <c r="Y9855" i="1"/>
  <c r="Z9855" i="1"/>
  <c r="Y9856" i="1"/>
  <c r="Z9856" i="1"/>
  <c r="Y9857" i="1"/>
  <c r="Z9857" i="1"/>
  <c r="Y9858" i="1"/>
  <c r="Z9858" i="1"/>
  <c r="Y9859" i="1"/>
  <c r="Z9859" i="1"/>
  <c r="Y9860" i="1"/>
  <c r="Z9860" i="1"/>
  <c r="Y9861" i="1"/>
  <c r="Z9861" i="1"/>
  <c r="Y9862" i="1"/>
  <c r="Z9862" i="1"/>
  <c r="Y9863" i="1"/>
  <c r="Z9863" i="1"/>
  <c r="Y9864" i="1"/>
  <c r="Z9864" i="1"/>
  <c r="Y9865" i="1"/>
  <c r="Z9865" i="1"/>
  <c r="Y9866" i="1"/>
  <c r="Z9866" i="1"/>
  <c r="Y9867" i="1"/>
  <c r="Z9867" i="1"/>
  <c r="Y9868" i="1"/>
  <c r="Z9868" i="1"/>
  <c r="Y9869" i="1"/>
  <c r="Z9869" i="1"/>
  <c r="Y9870" i="1"/>
  <c r="Z9870" i="1"/>
  <c r="Y9871" i="1"/>
  <c r="Z9871" i="1"/>
  <c r="Y9872" i="1"/>
  <c r="Z9872" i="1"/>
  <c r="Y9873" i="1"/>
  <c r="Z9873" i="1"/>
  <c r="Y9874" i="1"/>
  <c r="Z9874" i="1"/>
  <c r="Y9875" i="1"/>
  <c r="Z9875" i="1"/>
  <c r="Y9876" i="1"/>
  <c r="Z9876" i="1"/>
  <c r="Y9877" i="1"/>
  <c r="Z9877" i="1"/>
  <c r="Y9878" i="1"/>
  <c r="Z9878" i="1"/>
  <c r="Y9879" i="1"/>
  <c r="Z9879" i="1"/>
  <c r="Y9880" i="1"/>
  <c r="Z9880" i="1"/>
  <c r="Y9881" i="1"/>
  <c r="Z9881" i="1"/>
  <c r="Y9882" i="1"/>
  <c r="Z9882" i="1"/>
  <c r="Y9883" i="1"/>
  <c r="Z9883" i="1"/>
  <c r="Y9884" i="1"/>
  <c r="Z9884" i="1"/>
  <c r="Y9885" i="1"/>
  <c r="Z9885" i="1"/>
  <c r="Y9886" i="1"/>
  <c r="Z9886" i="1"/>
  <c r="Y9887" i="1"/>
  <c r="Z9887" i="1"/>
  <c r="Y9888" i="1"/>
  <c r="Z9888" i="1"/>
  <c r="Y9889" i="1"/>
  <c r="Z9889" i="1"/>
  <c r="Y9890" i="1"/>
  <c r="Z9890" i="1"/>
  <c r="Y9891" i="1"/>
  <c r="Z9891" i="1"/>
  <c r="Y9892" i="1"/>
  <c r="Z9892" i="1"/>
  <c r="Y9893" i="1"/>
  <c r="Z9893" i="1"/>
  <c r="Y9894" i="1"/>
  <c r="Z9894" i="1"/>
  <c r="Y9895" i="1"/>
  <c r="Z9895" i="1"/>
  <c r="Y9896" i="1"/>
  <c r="Z9896" i="1"/>
  <c r="Y9897" i="1"/>
  <c r="Z9897" i="1"/>
  <c r="Y9898" i="1"/>
  <c r="Z9898" i="1"/>
  <c r="Y9899" i="1"/>
  <c r="Z9899" i="1"/>
  <c r="Y9900" i="1"/>
  <c r="Z9900" i="1"/>
  <c r="Y9901" i="1"/>
  <c r="Z9901" i="1"/>
  <c r="Y9902" i="1"/>
  <c r="Z9902" i="1"/>
  <c r="Y9903" i="1"/>
  <c r="Z9903" i="1"/>
  <c r="Y9904" i="1"/>
  <c r="Z9904" i="1"/>
  <c r="Y9905" i="1"/>
  <c r="Z9905" i="1"/>
  <c r="Y9906" i="1"/>
  <c r="Z9906" i="1"/>
  <c r="Y9907" i="1"/>
  <c r="Z9907" i="1"/>
  <c r="Y9908" i="1"/>
  <c r="Z9908" i="1"/>
  <c r="Y9909" i="1"/>
  <c r="Z9909" i="1"/>
  <c r="Y9910" i="1"/>
  <c r="Z9910" i="1"/>
  <c r="Y9911" i="1"/>
  <c r="Z9911" i="1"/>
  <c r="Y9912" i="1"/>
  <c r="Z9912" i="1"/>
  <c r="Y9913" i="1"/>
  <c r="Z9913" i="1"/>
  <c r="Y9914" i="1"/>
  <c r="Z9914" i="1"/>
  <c r="Y9915" i="1"/>
  <c r="Z9915" i="1"/>
  <c r="Y9916" i="1"/>
  <c r="Z9916" i="1"/>
  <c r="Y9917" i="1"/>
  <c r="Z9917" i="1"/>
  <c r="Y9918" i="1"/>
  <c r="Z9918" i="1"/>
  <c r="Y9919" i="1"/>
  <c r="Z9919" i="1"/>
  <c r="Y9920" i="1"/>
  <c r="Z9920" i="1"/>
  <c r="Y9921" i="1"/>
  <c r="Z9921" i="1"/>
  <c r="Y9922" i="1"/>
  <c r="Z9922" i="1"/>
  <c r="Y9923" i="1"/>
  <c r="Z9923" i="1"/>
  <c r="Y9924" i="1"/>
  <c r="Z9924" i="1"/>
  <c r="Y9925" i="1"/>
  <c r="Z9925" i="1"/>
  <c r="Y9926" i="1"/>
  <c r="Z9926" i="1"/>
  <c r="Y9927" i="1"/>
  <c r="Z9927" i="1"/>
  <c r="Y9928" i="1"/>
  <c r="Z9928" i="1"/>
  <c r="Y9929" i="1"/>
  <c r="Z9929" i="1"/>
  <c r="Y9930" i="1"/>
  <c r="Z9930" i="1"/>
  <c r="Y9931" i="1"/>
  <c r="Z9931" i="1"/>
  <c r="Y9932" i="1"/>
  <c r="Z9932" i="1"/>
  <c r="Y9933" i="1"/>
  <c r="Z9933" i="1"/>
  <c r="Y9934" i="1"/>
  <c r="Z9934" i="1"/>
  <c r="Y9935" i="1"/>
  <c r="Z9935" i="1"/>
  <c r="Y9936" i="1"/>
  <c r="Z9936" i="1"/>
  <c r="Y9937" i="1"/>
  <c r="Z9937" i="1"/>
  <c r="Y9938" i="1"/>
  <c r="Z9938" i="1"/>
  <c r="Y9939" i="1"/>
  <c r="Z9939" i="1"/>
  <c r="Y9940" i="1"/>
  <c r="Z9940" i="1"/>
  <c r="Y9941" i="1"/>
  <c r="Z9941" i="1"/>
  <c r="Y9942" i="1"/>
  <c r="Z9942" i="1"/>
  <c r="Y9943" i="1"/>
  <c r="Z9943" i="1"/>
  <c r="Y9944" i="1"/>
  <c r="Z9944" i="1"/>
  <c r="Y9945" i="1"/>
  <c r="Z9945" i="1"/>
  <c r="Y9946" i="1"/>
  <c r="Z9946" i="1"/>
  <c r="Y9947" i="1"/>
  <c r="Z9947" i="1"/>
  <c r="Y9948" i="1"/>
  <c r="Z9948" i="1"/>
  <c r="Y9949" i="1"/>
  <c r="Z9949" i="1"/>
  <c r="Y9950" i="1"/>
  <c r="Z9950" i="1"/>
  <c r="Y9951" i="1"/>
  <c r="Z9951" i="1"/>
  <c r="Y9952" i="1"/>
  <c r="Z9952" i="1"/>
  <c r="Y9953" i="1"/>
  <c r="Z9953" i="1"/>
  <c r="Y9954" i="1"/>
  <c r="Z9954" i="1"/>
  <c r="Y9955" i="1"/>
  <c r="Z9955" i="1"/>
  <c r="Y9956" i="1"/>
  <c r="Z9956" i="1"/>
  <c r="Y9957" i="1"/>
  <c r="Z9957" i="1"/>
  <c r="Y9958" i="1"/>
  <c r="Z9958" i="1"/>
  <c r="Y9959" i="1"/>
  <c r="Z9959" i="1"/>
  <c r="Y9960" i="1"/>
  <c r="Z9960" i="1"/>
  <c r="Y9961" i="1"/>
  <c r="Z9961" i="1"/>
  <c r="Y9962" i="1"/>
  <c r="Z9962" i="1"/>
  <c r="Y9963" i="1"/>
  <c r="Z9963" i="1"/>
  <c r="Y9964" i="1"/>
  <c r="Z9964" i="1"/>
  <c r="Y9965" i="1"/>
  <c r="Z9965" i="1"/>
  <c r="Y9966" i="1"/>
  <c r="Z9966" i="1"/>
  <c r="Y9967" i="1"/>
  <c r="Z9967" i="1"/>
  <c r="Y9968" i="1"/>
  <c r="Z9968" i="1"/>
  <c r="Y9969" i="1"/>
  <c r="Z9969" i="1"/>
  <c r="Y9970" i="1"/>
  <c r="Z9970" i="1"/>
  <c r="Y9971" i="1"/>
  <c r="Z9971" i="1"/>
  <c r="Y9972" i="1"/>
  <c r="Z9972" i="1"/>
  <c r="Y9973" i="1"/>
  <c r="Z9973" i="1"/>
  <c r="Y9974" i="1"/>
  <c r="Z9974" i="1"/>
  <c r="Y9975" i="1"/>
  <c r="Z9975" i="1"/>
  <c r="Y9976" i="1"/>
  <c r="Z9976" i="1"/>
  <c r="Y9977" i="1"/>
  <c r="Z9977" i="1"/>
  <c r="Y9978" i="1"/>
  <c r="Z9978" i="1"/>
  <c r="Y9979" i="1"/>
  <c r="Z9979" i="1"/>
  <c r="Y9980" i="1"/>
  <c r="Z9980" i="1"/>
  <c r="Y9981" i="1"/>
  <c r="Z9981" i="1"/>
  <c r="Y9982" i="1"/>
  <c r="Z9982" i="1"/>
  <c r="Y9983" i="1"/>
  <c r="Z9983" i="1"/>
  <c r="Y9984" i="1"/>
  <c r="Z9984" i="1"/>
  <c r="Y9985" i="1"/>
  <c r="Z9985" i="1"/>
  <c r="Y9986" i="1"/>
  <c r="Z9986" i="1"/>
  <c r="Y9987" i="1"/>
  <c r="Z9987" i="1"/>
  <c r="Y9988" i="1"/>
  <c r="Z9988" i="1"/>
  <c r="Y9989" i="1"/>
  <c r="Z9989" i="1"/>
  <c r="Y9990" i="1"/>
  <c r="Z9990" i="1"/>
  <c r="Y9991" i="1"/>
  <c r="Z9991" i="1"/>
  <c r="Y9992" i="1"/>
  <c r="Z9992" i="1"/>
  <c r="Y9993" i="1"/>
  <c r="Z9993" i="1"/>
  <c r="Y9994" i="1"/>
  <c r="Z9994" i="1"/>
  <c r="Y9995" i="1"/>
  <c r="Z9995" i="1"/>
  <c r="Y9996" i="1"/>
  <c r="Z9996" i="1"/>
  <c r="Y9997" i="1"/>
  <c r="Z9997" i="1"/>
  <c r="Y9998" i="1"/>
  <c r="Z9998" i="1"/>
  <c r="Y9999" i="1"/>
  <c r="Z9999" i="1"/>
  <c r="Y10000" i="1"/>
  <c r="Z10000" i="1"/>
  <c r="Y10001" i="1"/>
  <c r="Z10001" i="1"/>
  <c r="Y10002" i="1"/>
  <c r="Z10002" i="1"/>
  <c r="Y10003" i="1"/>
  <c r="Z10003" i="1"/>
  <c r="Y10004" i="1"/>
  <c r="Z10004" i="1"/>
  <c r="Y10005" i="1"/>
  <c r="Z10005" i="1"/>
  <c r="Y10006" i="1"/>
  <c r="Z10006" i="1"/>
  <c r="Y10007" i="1"/>
  <c r="Z10007" i="1"/>
  <c r="Y10008" i="1"/>
  <c r="Z10008" i="1"/>
  <c r="Y10009" i="1"/>
  <c r="Z10009" i="1"/>
  <c r="Y10010" i="1"/>
  <c r="Z10010" i="1"/>
  <c r="Y10011" i="1"/>
  <c r="Z10011" i="1"/>
  <c r="Y10012" i="1"/>
  <c r="Z10012" i="1"/>
  <c r="Y10013" i="1"/>
  <c r="Z10013" i="1"/>
  <c r="Y10014" i="1"/>
  <c r="Z10014" i="1"/>
  <c r="Y10015" i="1"/>
  <c r="Z10015" i="1"/>
  <c r="Y10016" i="1"/>
  <c r="Z10016" i="1"/>
  <c r="Y10017" i="1"/>
  <c r="Z10017" i="1"/>
  <c r="Y10018" i="1"/>
  <c r="Z10018" i="1"/>
  <c r="Y10019" i="1"/>
  <c r="Z10019" i="1"/>
  <c r="Y10020" i="1"/>
  <c r="Z10020" i="1"/>
  <c r="Y10021" i="1"/>
  <c r="Z10021" i="1"/>
  <c r="Y10022" i="1"/>
  <c r="Z10022" i="1"/>
  <c r="Y10023" i="1"/>
  <c r="Z10023" i="1"/>
  <c r="Y10024" i="1"/>
  <c r="Z10024" i="1"/>
  <c r="Y10025" i="1"/>
  <c r="Z10025" i="1"/>
  <c r="Y10026" i="1"/>
  <c r="Z10026" i="1"/>
  <c r="Y10027" i="1"/>
  <c r="Z10027" i="1"/>
  <c r="Y10028" i="1"/>
  <c r="Z10028" i="1"/>
  <c r="Y10029" i="1"/>
  <c r="Z10029" i="1"/>
  <c r="Y10030" i="1"/>
  <c r="Z10030" i="1"/>
  <c r="Y10031" i="1"/>
  <c r="Z10031" i="1"/>
  <c r="Y10032" i="1"/>
  <c r="Z10032" i="1"/>
  <c r="Y10033" i="1"/>
  <c r="Z10033" i="1"/>
  <c r="Y10034" i="1"/>
  <c r="Z10034" i="1"/>
  <c r="Y10035" i="1"/>
  <c r="Z10035" i="1"/>
  <c r="Y10036" i="1"/>
  <c r="Z10036" i="1"/>
  <c r="Y10037" i="1"/>
  <c r="Z10037" i="1"/>
  <c r="Y10038" i="1"/>
  <c r="Z10038" i="1"/>
  <c r="Y10039" i="1"/>
  <c r="Z10039" i="1"/>
  <c r="Y10040" i="1"/>
  <c r="Z10040" i="1"/>
  <c r="Y10041" i="1"/>
  <c r="Z10041" i="1"/>
  <c r="Y10042" i="1"/>
  <c r="Z10042" i="1"/>
  <c r="Y10043" i="1"/>
  <c r="Z10043" i="1"/>
  <c r="Y10044" i="1"/>
  <c r="Z10044" i="1"/>
  <c r="Y10045" i="1"/>
  <c r="Z10045" i="1"/>
  <c r="Y10046" i="1"/>
  <c r="Z10046" i="1"/>
  <c r="Y10047" i="1"/>
  <c r="Z10047" i="1"/>
  <c r="Y10048" i="1"/>
  <c r="Z10048" i="1"/>
  <c r="Y10049" i="1"/>
  <c r="Z10049" i="1"/>
  <c r="Y10050" i="1"/>
  <c r="Z10050" i="1"/>
  <c r="Y10051" i="1"/>
  <c r="Z10051" i="1"/>
  <c r="Y10052" i="1"/>
  <c r="Z10052" i="1"/>
  <c r="Y10053" i="1"/>
  <c r="Z10053" i="1"/>
  <c r="Y10054" i="1"/>
  <c r="Z10054" i="1"/>
  <c r="Y10055" i="1"/>
  <c r="Z10055" i="1"/>
  <c r="Y10056" i="1"/>
  <c r="Z10056" i="1"/>
  <c r="Y10057" i="1"/>
  <c r="Z10057" i="1"/>
  <c r="Y10058" i="1"/>
  <c r="Z10058" i="1"/>
  <c r="Y10059" i="1"/>
  <c r="Z10059" i="1"/>
  <c r="Y10060" i="1"/>
  <c r="Z10060" i="1"/>
  <c r="Y10061" i="1"/>
  <c r="Z10061" i="1"/>
  <c r="Y10062" i="1"/>
  <c r="Z10062" i="1"/>
  <c r="Y10063" i="1"/>
  <c r="Z10063" i="1"/>
  <c r="Y10064" i="1"/>
  <c r="Z10064" i="1"/>
  <c r="Y10065" i="1"/>
  <c r="Z10065" i="1"/>
  <c r="Y10066" i="1"/>
  <c r="Z10066" i="1"/>
  <c r="Y10067" i="1"/>
  <c r="Z10067" i="1"/>
  <c r="Y10068" i="1"/>
  <c r="Z10068" i="1"/>
  <c r="Y10069" i="1"/>
  <c r="Z10069" i="1"/>
  <c r="Y10070" i="1"/>
  <c r="Z10070" i="1"/>
  <c r="Y10071" i="1"/>
  <c r="Z10071" i="1"/>
  <c r="Y10072" i="1"/>
  <c r="Z10072" i="1"/>
  <c r="Y10073" i="1"/>
  <c r="Z10073" i="1"/>
  <c r="Y10074" i="1"/>
  <c r="Z10074" i="1"/>
  <c r="Y10075" i="1"/>
  <c r="Z10075" i="1"/>
  <c r="Y10076" i="1"/>
  <c r="Z10076" i="1"/>
  <c r="Y10077" i="1"/>
  <c r="Z10077" i="1"/>
  <c r="Y10078" i="1"/>
  <c r="Z10078" i="1"/>
  <c r="Y10079" i="1"/>
  <c r="Z10079" i="1"/>
  <c r="Y10080" i="1"/>
  <c r="Z10080" i="1"/>
  <c r="Y10081" i="1"/>
  <c r="Z10081" i="1"/>
  <c r="Y10082" i="1"/>
  <c r="Z10082" i="1"/>
  <c r="Y10083" i="1"/>
  <c r="Z10083" i="1"/>
  <c r="Y10084" i="1"/>
  <c r="Z10084" i="1"/>
  <c r="Y10085" i="1"/>
  <c r="Z10085" i="1"/>
  <c r="Y10086" i="1"/>
  <c r="Z10086" i="1"/>
  <c r="Y10087" i="1"/>
  <c r="Z10087" i="1"/>
  <c r="Y10088" i="1"/>
  <c r="Z10088" i="1"/>
  <c r="Y10089" i="1"/>
  <c r="Z10089" i="1"/>
  <c r="Y10090" i="1"/>
  <c r="Z10090" i="1"/>
  <c r="Y10091" i="1"/>
  <c r="Z10091" i="1"/>
  <c r="Y10092" i="1"/>
  <c r="Z10092" i="1"/>
  <c r="Y10093" i="1"/>
  <c r="Z10093" i="1"/>
  <c r="Y10094" i="1"/>
  <c r="Z10094" i="1"/>
  <c r="Y10095" i="1"/>
  <c r="Z10095" i="1"/>
  <c r="Y10096" i="1"/>
  <c r="Z10096" i="1"/>
  <c r="Y10097" i="1"/>
  <c r="Z10097" i="1"/>
  <c r="Y10098" i="1"/>
  <c r="Z10098" i="1"/>
  <c r="Y10099" i="1"/>
  <c r="Z10099" i="1"/>
  <c r="Y10100" i="1"/>
  <c r="Z10100" i="1"/>
  <c r="Y10101" i="1"/>
  <c r="Z10101" i="1"/>
  <c r="Y10102" i="1"/>
  <c r="Z10102" i="1"/>
  <c r="Y10103" i="1"/>
  <c r="Z10103" i="1"/>
  <c r="Y10104" i="1"/>
  <c r="Z10104" i="1"/>
  <c r="Y10105" i="1"/>
  <c r="Z10105" i="1"/>
  <c r="Y10106" i="1"/>
  <c r="Z10106" i="1"/>
  <c r="Y10107" i="1"/>
  <c r="Z10107" i="1"/>
  <c r="Y10108" i="1"/>
  <c r="Z10108" i="1"/>
  <c r="Y10109" i="1"/>
  <c r="Z10109" i="1"/>
  <c r="Y10110" i="1"/>
  <c r="Z10110" i="1"/>
  <c r="Y10111" i="1"/>
  <c r="Z10111" i="1"/>
  <c r="Y10112" i="1"/>
  <c r="Z10112" i="1"/>
  <c r="Y10113" i="1"/>
  <c r="Z10113" i="1"/>
  <c r="Y10114" i="1"/>
  <c r="Z10114" i="1"/>
  <c r="Y10115" i="1"/>
  <c r="Z10115" i="1"/>
  <c r="Y10116" i="1"/>
  <c r="Z10116" i="1"/>
  <c r="Y10117" i="1"/>
  <c r="Z10117" i="1"/>
  <c r="Y10118" i="1"/>
  <c r="Z10118" i="1"/>
  <c r="Y10119" i="1"/>
  <c r="Z10119" i="1"/>
  <c r="Y10120" i="1"/>
  <c r="Z10120" i="1"/>
  <c r="Y10121" i="1"/>
  <c r="Z10121" i="1"/>
  <c r="Y10122" i="1"/>
  <c r="Z10122" i="1"/>
  <c r="Y10123" i="1"/>
  <c r="Z10123" i="1"/>
  <c r="Y10124" i="1"/>
  <c r="Z10124" i="1"/>
  <c r="Y10125" i="1"/>
  <c r="Z10125" i="1"/>
  <c r="Y10126" i="1"/>
  <c r="Z10126" i="1"/>
  <c r="Y10127" i="1"/>
  <c r="Z10127" i="1"/>
  <c r="Y10128" i="1"/>
  <c r="Z10128" i="1"/>
  <c r="Y10129" i="1"/>
  <c r="Z10129" i="1"/>
  <c r="Y10130" i="1"/>
  <c r="Z10130" i="1"/>
  <c r="Y10131" i="1"/>
  <c r="Z10131" i="1"/>
  <c r="Y10132" i="1"/>
  <c r="Z10132" i="1"/>
  <c r="Y10133" i="1"/>
  <c r="Z10133" i="1"/>
  <c r="Y10134" i="1"/>
  <c r="Z10134" i="1"/>
  <c r="Y10135" i="1"/>
  <c r="Z10135" i="1"/>
  <c r="Y10136" i="1"/>
  <c r="Z10136" i="1"/>
  <c r="Y10137" i="1"/>
  <c r="Z10137" i="1"/>
  <c r="Y10138" i="1"/>
  <c r="Z10138" i="1"/>
  <c r="Y10139" i="1"/>
  <c r="Z10139" i="1"/>
  <c r="Y10140" i="1"/>
  <c r="Z10140" i="1"/>
  <c r="Y10141" i="1"/>
  <c r="Z10141" i="1"/>
  <c r="Y10142" i="1"/>
  <c r="Z10142" i="1"/>
  <c r="Y10143" i="1"/>
  <c r="Z10143" i="1"/>
  <c r="Y10144" i="1"/>
  <c r="Z10144" i="1"/>
  <c r="Y10145" i="1"/>
  <c r="Z10145" i="1"/>
  <c r="Y10146" i="1"/>
  <c r="Z10146" i="1"/>
  <c r="Y10147" i="1"/>
  <c r="Z10147" i="1"/>
  <c r="Y10148" i="1"/>
  <c r="Z10148" i="1"/>
  <c r="Y10149" i="1"/>
  <c r="Z10149" i="1"/>
  <c r="Y10150" i="1"/>
  <c r="Z10150" i="1"/>
  <c r="Y10151" i="1"/>
  <c r="Z10151" i="1"/>
  <c r="Y10152" i="1"/>
  <c r="Z10152" i="1"/>
  <c r="Y10153" i="1"/>
  <c r="Z10153" i="1"/>
  <c r="Y10154" i="1"/>
  <c r="Z10154" i="1"/>
  <c r="Y10155" i="1"/>
  <c r="Z10155" i="1"/>
  <c r="Y10156" i="1"/>
  <c r="Z10156" i="1"/>
  <c r="Y10157" i="1"/>
  <c r="Z10157" i="1"/>
  <c r="Y10158" i="1"/>
  <c r="Z10158" i="1"/>
  <c r="Y10159" i="1"/>
  <c r="Z10159" i="1"/>
  <c r="Y10160" i="1"/>
  <c r="Z10160" i="1"/>
  <c r="Y10161" i="1"/>
  <c r="Z10161" i="1"/>
  <c r="Y10162" i="1"/>
  <c r="Z10162" i="1"/>
  <c r="Y10163" i="1"/>
  <c r="Z10163" i="1"/>
  <c r="Y10164" i="1"/>
  <c r="Z10164" i="1"/>
  <c r="Y10165" i="1"/>
  <c r="Z10165" i="1"/>
  <c r="Y10166" i="1"/>
  <c r="Z10166" i="1"/>
  <c r="Y10167" i="1"/>
  <c r="Z10167" i="1"/>
  <c r="Y10168" i="1"/>
  <c r="Z10168" i="1"/>
  <c r="Y10169" i="1"/>
  <c r="Z10169" i="1"/>
  <c r="Y10170" i="1"/>
  <c r="Z10170" i="1"/>
  <c r="Y10171" i="1"/>
  <c r="Z10171" i="1"/>
  <c r="Y10172" i="1"/>
  <c r="Z10172" i="1"/>
  <c r="Y10173" i="1"/>
  <c r="Z10173" i="1"/>
  <c r="Y10174" i="1"/>
  <c r="Z10174" i="1"/>
  <c r="Y10175" i="1"/>
  <c r="Z10175" i="1"/>
  <c r="Y10176" i="1"/>
  <c r="Z10176" i="1"/>
  <c r="Y10177" i="1"/>
  <c r="Z10177" i="1"/>
  <c r="Y10178" i="1"/>
  <c r="Z10178" i="1"/>
  <c r="Y10179" i="1"/>
  <c r="Z10179" i="1"/>
  <c r="Y10180" i="1"/>
  <c r="Z10180" i="1"/>
  <c r="Y10181" i="1"/>
  <c r="Z10181" i="1"/>
  <c r="Y10182" i="1"/>
  <c r="Z10182" i="1"/>
  <c r="Y10183" i="1"/>
  <c r="Z10183" i="1"/>
  <c r="Y10184" i="1"/>
  <c r="Z10184" i="1"/>
  <c r="Y10185" i="1"/>
  <c r="Z10185" i="1"/>
  <c r="Y10186" i="1"/>
  <c r="Z10186" i="1"/>
  <c r="Y10187" i="1"/>
  <c r="Z10187" i="1"/>
  <c r="Y10188" i="1"/>
  <c r="Z10188" i="1"/>
  <c r="Y10189" i="1"/>
  <c r="Z10189" i="1"/>
  <c r="Y10190" i="1"/>
  <c r="Z10190" i="1"/>
  <c r="Y10191" i="1"/>
  <c r="Z10191" i="1"/>
  <c r="Y10192" i="1"/>
  <c r="Z10192" i="1"/>
  <c r="Y10193" i="1"/>
  <c r="Z10193" i="1"/>
  <c r="Y10194" i="1"/>
  <c r="Z10194" i="1"/>
  <c r="Y10195" i="1"/>
  <c r="Z10195" i="1"/>
  <c r="Y10196" i="1"/>
  <c r="Z10196" i="1"/>
  <c r="Y10197" i="1"/>
  <c r="Z10197" i="1"/>
  <c r="Y10198" i="1"/>
  <c r="Z10198" i="1"/>
  <c r="Y10199" i="1"/>
  <c r="Z10199" i="1"/>
  <c r="Y10200" i="1"/>
  <c r="Z10200" i="1"/>
  <c r="Y10201" i="1"/>
  <c r="Z10201" i="1"/>
  <c r="Y10202" i="1"/>
  <c r="Z10202" i="1"/>
  <c r="Y10203" i="1"/>
  <c r="Z10203" i="1"/>
  <c r="Y10204" i="1"/>
  <c r="Z10204" i="1"/>
  <c r="Y10205" i="1"/>
  <c r="Z10205" i="1"/>
  <c r="Y10206" i="1"/>
  <c r="Z10206" i="1"/>
  <c r="Y10207" i="1"/>
  <c r="Z10207" i="1"/>
  <c r="Y10208" i="1"/>
  <c r="Z10208" i="1"/>
  <c r="Y10209" i="1"/>
  <c r="Z10209" i="1"/>
  <c r="Y10210" i="1"/>
  <c r="Z10210" i="1"/>
  <c r="Y10211" i="1"/>
  <c r="Z10211" i="1"/>
  <c r="Y10212" i="1"/>
  <c r="Z10212" i="1"/>
  <c r="Y10213" i="1"/>
  <c r="Z10213" i="1"/>
  <c r="Y10214" i="1"/>
  <c r="Z10214" i="1"/>
  <c r="Y10215" i="1"/>
  <c r="Z10215" i="1"/>
  <c r="Y10216" i="1"/>
  <c r="Z10216" i="1"/>
  <c r="Y10217" i="1"/>
  <c r="Z10217" i="1"/>
  <c r="Y10218" i="1"/>
  <c r="Z10218" i="1"/>
  <c r="Y10219" i="1"/>
  <c r="Z10219" i="1"/>
  <c r="Y10220" i="1"/>
  <c r="Z10220" i="1"/>
  <c r="Y10221" i="1"/>
  <c r="Z10221" i="1"/>
  <c r="Y10222" i="1"/>
  <c r="Z10222" i="1"/>
  <c r="Y10223" i="1"/>
  <c r="Z10223" i="1"/>
  <c r="Y10224" i="1"/>
  <c r="Z10224" i="1"/>
  <c r="Y10225" i="1"/>
  <c r="Z10225" i="1"/>
  <c r="Y10226" i="1"/>
  <c r="Z10226" i="1"/>
  <c r="Y10227" i="1"/>
  <c r="Z10227" i="1"/>
  <c r="Y10228" i="1"/>
  <c r="Z10228" i="1"/>
  <c r="Y10229" i="1"/>
  <c r="Z10229" i="1"/>
  <c r="Y10230" i="1"/>
  <c r="Z10230" i="1"/>
  <c r="Y10231" i="1"/>
  <c r="Z10231" i="1"/>
  <c r="Y10232" i="1"/>
  <c r="Z10232" i="1"/>
  <c r="Y10233" i="1"/>
  <c r="Z10233" i="1"/>
  <c r="Y10234" i="1"/>
  <c r="Z10234" i="1"/>
  <c r="Y10235" i="1"/>
  <c r="Z10235" i="1"/>
  <c r="Y10236" i="1"/>
  <c r="Z10236" i="1"/>
  <c r="Y10237" i="1"/>
  <c r="Z10237" i="1"/>
  <c r="Y10238" i="1"/>
  <c r="Z10238" i="1"/>
  <c r="Y10239" i="1"/>
  <c r="Z10239" i="1"/>
  <c r="Y10240" i="1"/>
  <c r="Z10240" i="1"/>
  <c r="Y10241" i="1"/>
  <c r="Z10241" i="1"/>
  <c r="Y10242" i="1"/>
  <c r="Z10242" i="1"/>
  <c r="Y10243" i="1"/>
  <c r="Z10243" i="1"/>
  <c r="Y10244" i="1"/>
  <c r="Z10244" i="1"/>
  <c r="Y10245" i="1"/>
  <c r="Z10245" i="1"/>
  <c r="Y10246" i="1"/>
  <c r="Z10246" i="1"/>
  <c r="Y10247" i="1"/>
  <c r="Z10247" i="1"/>
  <c r="Y10248" i="1"/>
  <c r="Z10248" i="1"/>
  <c r="Y10249" i="1"/>
  <c r="Z10249" i="1"/>
  <c r="Y10250" i="1"/>
  <c r="Z10250" i="1"/>
  <c r="Y10251" i="1"/>
  <c r="Z10251" i="1"/>
  <c r="Y10252" i="1"/>
  <c r="Z10252" i="1"/>
  <c r="Y10253" i="1"/>
  <c r="Z10253" i="1"/>
  <c r="Y10254" i="1"/>
  <c r="Z10254" i="1"/>
  <c r="Y10255" i="1"/>
  <c r="Z10255" i="1"/>
  <c r="Y10256" i="1"/>
  <c r="Z10256" i="1"/>
  <c r="Y10257" i="1"/>
  <c r="Z10257" i="1"/>
  <c r="Y10258" i="1"/>
  <c r="Z10258" i="1"/>
  <c r="Y10259" i="1"/>
  <c r="Z10259" i="1"/>
  <c r="Y10260" i="1"/>
  <c r="Z10260" i="1"/>
  <c r="Y10261" i="1"/>
  <c r="Z10261" i="1"/>
  <c r="Y10262" i="1"/>
  <c r="Z10262" i="1"/>
  <c r="Y10263" i="1"/>
  <c r="Z10263" i="1"/>
  <c r="Y10264" i="1"/>
  <c r="Z10264" i="1"/>
  <c r="Y10265" i="1"/>
  <c r="Z10265" i="1"/>
  <c r="Y10266" i="1"/>
  <c r="Z10266" i="1"/>
  <c r="Y10267" i="1"/>
  <c r="Z10267" i="1"/>
  <c r="Y10268" i="1"/>
  <c r="Z10268" i="1"/>
  <c r="Y10269" i="1"/>
  <c r="Z10269" i="1"/>
  <c r="Y10270" i="1"/>
  <c r="Z10270" i="1"/>
  <c r="Y10271" i="1"/>
  <c r="Z10271" i="1"/>
  <c r="Y10272" i="1"/>
  <c r="Z10272" i="1"/>
  <c r="Y10273" i="1"/>
  <c r="Z10273" i="1"/>
  <c r="Y10274" i="1"/>
  <c r="Z10274" i="1"/>
  <c r="Y10275" i="1"/>
  <c r="Z10275" i="1"/>
  <c r="Y10276" i="1"/>
  <c r="Z10276" i="1"/>
  <c r="Y10277" i="1"/>
  <c r="Z10277" i="1"/>
  <c r="Y10278" i="1"/>
  <c r="Z10278" i="1"/>
  <c r="Y10279" i="1"/>
  <c r="Z10279" i="1"/>
  <c r="Y10280" i="1"/>
  <c r="Z10280" i="1"/>
  <c r="Y10281" i="1"/>
  <c r="Z10281" i="1"/>
  <c r="Y10282" i="1"/>
  <c r="Z10282" i="1"/>
  <c r="Y10283" i="1"/>
  <c r="Z10283" i="1"/>
  <c r="Y10284" i="1"/>
  <c r="Z10284" i="1"/>
  <c r="Y10285" i="1"/>
  <c r="Z10285" i="1"/>
  <c r="Y10286" i="1"/>
  <c r="Z10286" i="1"/>
  <c r="Y10287" i="1"/>
  <c r="Z10287" i="1"/>
  <c r="Y10288" i="1"/>
  <c r="Z10288" i="1"/>
  <c r="Y10289" i="1"/>
  <c r="Z10289" i="1"/>
  <c r="Y10290" i="1"/>
  <c r="Z10290" i="1"/>
  <c r="Y10291" i="1"/>
  <c r="Z10291" i="1"/>
  <c r="Y10292" i="1"/>
  <c r="Z10292" i="1"/>
  <c r="Y10293" i="1"/>
  <c r="Z10293" i="1"/>
  <c r="Y10294" i="1"/>
  <c r="Z10294" i="1"/>
  <c r="Y10295" i="1"/>
  <c r="Z10295" i="1"/>
  <c r="Y10296" i="1"/>
  <c r="Z10296" i="1"/>
  <c r="Y10297" i="1"/>
  <c r="Z10297" i="1"/>
  <c r="Y10298" i="1"/>
  <c r="Z10298" i="1"/>
  <c r="Y10299" i="1"/>
  <c r="Z10299" i="1"/>
  <c r="Y10300" i="1"/>
  <c r="Z10300" i="1"/>
  <c r="Y10301" i="1"/>
  <c r="Z10301" i="1"/>
  <c r="Y10302" i="1"/>
  <c r="Z10302" i="1"/>
  <c r="Y10303" i="1"/>
  <c r="Z10303" i="1"/>
  <c r="Y10304" i="1"/>
  <c r="Z10304" i="1"/>
  <c r="Y10305" i="1"/>
  <c r="Z10305" i="1"/>
  <c r="Y10306" i="1"/>
  <c r="Z10306" i="1"/>
  <c r="Y10307" i="1"/>
  <c r="Z10307" i="1"/>
  <c r="Y10308" i="1"/>
  <c r="Z10308" i="1"/>
  <c r="Y10309" i="1"/>
  <c r="Z10309" i="1"/>
  <c r="Y10310" i="1"/>
  <c r="Z10310" i="1"/>
  <c r="Y10311" i="1"/>
  <c r="Z10311" i="1"/>
  <c r="Y10312" i="1"/>
  <c r="Z10312" i="1"/>
  <c r="Y10313" i="1"/>
  <c r="Z10313" i="1"/>
  <c r="Y10314" i="1"/>
  <c r="Z10314" i="1"/>
  <c r="Y10315" i="1"/>
  <c r="Z10315" i="1"/>
  <c r="Y10316" i="1"/>
  <c r="Z10316" i="1"/>
  <c r="Y10317" i="1"/>
  <c r="Z10317" i="1"/>
  <c r="Y10318" i="1"/>
  <c r="Z10318" i="1"/>
  <c r="Y10319" i="1"/>
  <c r="Z10319" i="1"/>
  <c r="Y10320" i="1"/>
  <c r="Z10320" i="1"/>
  <c r="Y10321" i="1"/>
  <c r="Z10321" i="1"/>
  <c r="Y10322" i="1"/>
  <c r="Z10322" i="1"/>
  <c r="Y10323" i="1"/>
  <c r="Z10323" i="1"/>
  <c r="Y10324" i="1"/>
  <c r="Z10324" i="1"/>
  <c r="Y10325" i="1"/>
  <c r="Z10325" i="1"/>
  <c r="Y10326" i="1"/>
  <c r="Z10326" i="1"/>
  <c r="Y10327" i="1"/>
  <c r="Z10327" i="1"/>
  <c r="Y10328" i="1"/>
  <c r="Z10328" i="1"/>
  <c r="Y10329" i="1"/>
  <c r="Z10329" i="1"/>
  <c r="Y10330" i="1"/>
  <c r="Z10330" i="1"/>
  <c r="Y10331" i="1"/>
  <c r="Z10331" i="1"/>
  <c r="Y10332" i="1"/>
  <c r="Z10332" i="1"/>
  <c r="Y10333" i="1"/>
  <c r="Z10333" i="1"/>
  <c r="Y10334" i="1"/>
  <c r="Z10334" i="1"/>
  <c r="Y10335" i="1"/>
  <c r="Z10335" i="1"/>
  <c r="Y10336" i="1"/>
  <c r="Z10336" i="1"/>
  <c r="Y10337" i="1"/>
  <c r="Z10337" i="1"/>
  <c r="Y10338" i="1"/>
  <c r="Z10338" i="1"/>
  <c r="Y10339" i="1"/>
  <c r="Z10339" i="1"/>
  <c r="Y10340" i="1"/>
  <c r="Z10340" i="1"/>
  <c r="Y10341" i="1"/>
  <c r="Z10341" i="1"/>
  <c r="Y10342" i="1"/>
  <c r="Z10342" i="1"/>
  <c r="Y10343" i="1"/>
  <c r="Z10343" i="1"/>
  <c r="Y10344" i="1"/>
  <c r="Z10344" i="1"/>
  <c r="Y10345" i="1"/>
  <c r="Z10345" i="1"/>
  <c r="Y10346" i="1"/>
  <c r="Z10346" i="1"/>
  <c r="Y10347" i="1"/>
  <c r="Z10347" i="1"/>
  <c r="Y10348" i="1"/>
  <c r="Z10348" i="1"/>
  <c r="Y10349" i="1"/>
  <c r="Z10349" i="1"/>
  <c r="Y10350" i="1"/>
  <c r="Z10350" i="1"/>
  <c r="Y10351" i="1"/>
  <c r="Z10351" i="1"/>
  <c r="Y10352" i="1"/>
  <c r="Z10352" i="1"/>
  <c r="Y10353" i="1"/>
  <c r="Z10353" i="1"/>
  <c r="Y10354" i="1"/>
  <c r="Z10354" i="1"/>
  <c r="Y10355" i="1"/>
  <c r="Z10355" i="1"/>
  <c r="Y10356" i="1"/>
  <c r="Z10356" i="1"/>
  <c r="Y10357" i="1"/>
  <c r="Z10357" i="1"/>
  <c r="Y10358" i="1"/>
  <c r="Z10358" i="1"/>
  <c r="Y10359" i="1"/>
  <c r="Z10359" i="1"/>
  <c r="Y10360" i="1"/>
  <c r="Z10360" i="1"/>
  <c r="Y10361" i="1"/>
  <c r="Z10361" i="1"/>
  <c r="Y10362" i="1"/>
  <c r="Z10362" i="1"/>
  <c r="Y10363" i="1"/>
  <c r="Z10363" i="1"/>
  <c r="Y10364" i="1"/>
  <c r="Z10364" i="1"/>
  <c r="Y10365" i="1"/>
  <c r="Z10365" i="1"/>
  <c r="Y10366" i="1"/>
  <c r="Z10366" i="1"/>
  <c r="Y10367" i="1"/>
  <c r="Z10367" i="1"/>
  <c r="Y10368" i="1"/>
  <c r="Z10368" i="1"/>
  <c r="Y10369" i="1"/>
  <c r="Z10369" i="1"/>
  <c r="Y10370" i="1"/>
  <c r="Z10370" i="1"/>
  <c r="Y10371" i="1"/>
  <c r="Z10371" i="1"/>
  <c r="Y10372" i="1"/>
  <c r="Z10372" i="1"/>
  <c r="Y10373" i="1"/>
  <c r="Z10373" i="1"/>
  <c r="Y10374" i="1"/>
  <c r="Z10374" i="1"/>
  <c r="Y10375" i="1"/>
  <c r="Z10375" i="1"/>
  <c r="Y10376" i="1"/>
  <c r="Z10376" i="1"/>
  <c r="Y10377" i="1"/>
  <c r="Z10377" i="1"/>
  <c r="Y10378" i="1"/>
  <c r="Z10378" i="1"/>
  <c r="Y10379" i="1"/>
  <c r="Z10379" i="1"/>
  <c r="Y10380" i="1"/>
  <c r="Z10380" i="1"/>
  <c r="Y10381" i="1"/>
  <c r="Z10381" i="1"/>
  <c r="Y10382" i="1"/>
  <c r="Z10382" i="1"/>
  <c r="Y10383" i="1"/>
  <c r="Z10383" i="1"/>
  <c r="Y10384" i="1"/>
  <c r="Z10384" i="1"/>
  <c r="Y10385" i="1"/>
  <c r="Z10385" i="1"/>
  <c r="Y10386" i="1"/>
  <c r="Z10386" i="1"/>
  <c r="Y10387" i="1"/>
  <c r="Z10387" i="1"/>
  <c r="Y10388" i="1"/>
  <c r="Z10388" i="1"/>
  <c r="Y10389" i="1"/>
  <c r="Z10389" i="1"/>
  <c r="Y10390" i="1"/>
  <c r="Z10390" i="1"/>
  <c r="Y10391" i="1"/>
  <c r="Z10391" i="1"/>
  <c r="Y10392" i="1"/>
  <c r="Z10392" i="1"/>
  <c r="Y10393" i="1"/>
  <c r="Z10393" i="1"/>
  <c r="Y10394" i="1"/>
  <c r="Z10394" i="1"/>
  <c r="Y10395" i="1"/>
  <c r="Z10395" i="1"/>
  <c r="Y10396" i="1"/>
  <c r="Z10396" i="1"/>
  <c r="Y10397" i="1"/>
  <c r="Z10397" i="1"/>
  <c r="Y10398" i="1"/>
  <c r="Z10398" i="1"/>
  <c r="Y10399" i="1"/>
  <c r="Z10399" i="1"/>
  <c r="Y10400" i="1"/>
  <c r="Z10400" i="1"/>
  <c r="Y10401" i="1"/>
  <c r="Z10401" i="1"/>
  <c r="Y10402" i="1"/>
  <c r="Z10402" i="1"/>
  <c r="Y10403" i="1"/>
  <c r="Z10403" i="1"/>
  <c r="Y10404" i="1"/>
  <c r="Z10404" i="1"/>
  <c r="Y10405" i="1"/>
  <c r="Z10405" i="1"/>
  <c r="Y10406" i="1"/>
  <c r="Z10406" i="1"/>
  <c r="Y10407" i="1"/>
  <c r="Z10407" i="1"/>
  <c r="Y10408" i="1"/>
  <c r="Z10408" i="1"/>
  <c r="Y10409" i="1"/>
  <c r="Z10409" i="1"/>
  <c r="Y10410" i="1"/>
  <c r="Z10410" i="1"/>
  <c r="Y10411" i="1"/>
  <c r="Z10411" i="1"/>
  <c r="Y10412" i="1"/>
  <c r="Z10412" i="1"/>
  <c r="Y10413" i="1"/>
  <c r="Z10413" i="1"/>
  <c r="Y10414" i="1"/>
  <c r="Z10414" i="1"/>
  <c r="Y10415" i="1"/>
  <c r="Z10415" i="1"/>
  <c r="Y10416" i="1"/>
  <c r="Z10416" i="1"/>
  <c r="Y10417" i="1"/>
  <c r="Z10417" i="1"/>
  <c r="Y10418" i="1"/>
  <c r="Z10418" i="1"/>
  <c r="Y10419" i="1"/>
  <c r="Z10419" i="1"/>
  <c r="Y10420" i="1"/>
  <c r="Z10420" i="1"/>
  <c r="Y10421" i="1"/>
  <c r="Z10421" i="1"/>
  <c r="Y10422" i="1"/>
  <c r="Z10422" i="1"/>
  <c r="Y10423" i="1"/>
  <c r="Z10423" i="1"/>
  <c r="Y10424" i="1"/>
  <c r="Z10424" i="1"/>
  <c r="Y10425" i="1"/>
  <c r="Z10425" i="1"/>
  <c r="Y10426" i="1"/>
  <c r="Z10426" i="1"/>
  <c r="Y10427" i="1"/>
  <c r="Z10427" i="1"/>
  <c r="Y10428" i="1"/>
  <c r="Z10428" i="1"/>
  <c r="Y10429" i="1"/>
  <c r="Z10429" i="1"/>
  <c r="Y10430" i="1"/>
  <c r="Z10430" i="1"/>
  <c r="Y10431" i="1"/>
  <c r="Z10431" i="1"/>
  <c r="Y10432" i="1"/>
  <c r="Z10432" i="1"/>
  <c r="Y10433" i="1"/>
  <c r="Z10433" i="1"/>
  <c r="Y10434" i="1"/>
  <c r="Z10434" i="1"/>
  <c r="Y10435" i="1"/>
  <c r="Z10435" i="1"/>
  <c r="Y10436" i="1"/>
  <c r="Z10436" i="1"/>
  <c r="Y10437" i="1"/>
  <c r="Z10437" i="1"/>
  <c r="Y10438" i="1"/>
  <c r="Z10438" i="1"/>
  <c r="Y10439" i="1"/>
  <c r="Z10439" i="1"/>
  <c r="Y10440" i="1"/>
  <c r="Z10440" i="1"/>
  <c r="Y10441" i="1"/>
  <c r="Z10441" i="1"/>
  <c r="Y10442" i="1"/>
  <c r="Z10442" i="1"/>
  <c r="Y10443" i="1"/>
  <c r="Z10443" i="1"/>
  <c r="Y10444" i="1"/>
  <c r="Z10444" i="1"/>
  <c r="Y10445" i="1"/>
  <c r="Z10445" i="1"/>
  <c r="Y10446" i="1"/>
  <c r="Z10446" i="1"/>
  <c r="Y10447" i="1"/>
  <c r="Z10447" i="1"/>
  <c r="Y10448" i="1"/>
  <c r="Z10448" i="1"/>
  <c r="Y10449" i="1"/>
  <c r="Z10449" i="1"/>
  <c r="Y10450" i="1"/>
  <c r="Z10450" i="1"/>
  <c r="Y10451" i="1"/>
  <c r="Z10451" i="1"/>
  <c r="Y10452" i="1"/>
  <c r="Z10452" i="1"/>
  <c r="Y10453" i="1"/>
  <c r="Z10453" i="1"/>
  <c r="Y10454" i="1"/>
  <c r="Z10454" i="1"/>
  <c r="Y10455" i="1"/>
  <c r="Z10455" i="1"/>
  <c r="Y10456" i="1"/>
  <c r="Z10456" i="1"/>
  <c r="Y10457" i="1"/>
  <c r="Z10457" i="1"/>
  <c r="Y10458" i="1"/>
  <c r="Z10458" i="1"/>
  <c r="Y10459" i="1"/>
  <c r="Z10459" i="1"/>
  <c r="Y10460" i="1"/>
  <c r="Z10460" i="1"/>
  <c r="Y10461" i="1"/>
  <c r="Z10461" i="1"/>
  <c r="Y10462" i="1"/>
  <c r="Z10462" i="1"/>
  <c r="Y10463" i="1"/>
  <c r="Z10463" i="1"/>
  <c r="Y10464" i="1"/>
  <c r="Z10464" i="1"/>
  <c r="Y10465" i="1"/>
  <c r="Z10465" i="1"/>
  <c r="Y10466" i="1"/>
  <c r="Z10466" i="1"/>
  <c r="Y10467" i="1"/>
  <c r="Z10467" i="1"/>
  <c r="Y10468" i="1"/>
  <c r="Z10468" i="1"/>
  <c r="Y10469" i="1"/>
  <c r="Z10469" i="1"/>
  <c r="Y10470" i="1"/>
  <c r="Z10470" i="1"/>
  <c r="Y10471" i="1"/>
  <c r="Z10471" i="1"/>
  <c r="Y10472" i="1"/>
  <c r="Z10472" i="1"/>
  <c r="Y10473" i="1"/>
  <c r="Z10473" i="1"/>
  <c r="Y10474" i="1"/>
  <c r="Z10474" i="1"/>
  <c r="Y10475" i="1"/>
  <c r="Z10475" i="1"/>
  <c r="Y10476" i="1"/>
  <c r="Z10476" i="1"/>
  <c r="Y10477" i="1"/>
  <c r="Z10477" i="1"/>
  <c r="Y10478" i="1"/>
  <c r="Z10478" i="1"/>
  <c r="Y10479" i="1"/>
  <c r="Z10479" i="1"/>
  <c r="Y10480" i="1"/>
  <c r="Z10480" i="1"/>
  <c r="Y10481" i="1"/>
  <c r="Z10481" i="1"/>
  <c r="Y10482" i="1"/>
  <c r="Z10482" i="1"/>
  <c r="Y10483" i="1"/>
  <c r="Z10483" i="1"/>
  <c r="Y10484" i="1"/>
  <c r="Z10484" i="1"/>
  <c r="Y10485" i="1"/>
  <c r="Z10485" i="1"/>
  <c r="Y10486" i="1"/>
  <c r="Z10486" i="1"/>
  <c r="Y10487" i="1"/>
  <c r="Z10487" i="1"/>
  <c r="Y10488" i="1"/>
  <c r="Z10488" i="1"/>
  <c r="Y10489" i="1"/>
  <c r="Z10489" i="1"/>
  <c r="Y10490" i="1"/>
  <c r="Z10490" i="1"/>
  <c r="Y10491" i="1"/>
  <c r="Z10491" i="1"/>
  <c r="Y10492" i="1"/>
  <c r="Z10492" i="1"/>
  <c r="Y10493" i="1"/>
  <c r="Z10493" i="1"/>
  <c r="Y10494" i="1"/>
  <c r="Z10494" i="1"/>
  <c r="Y10495" i="1"/>
  <c r="Z10495" i="1"/>
  <c r="Y10496" i="1"/>
  <c r="Z10496" i="1"/>
  <c r="Y10497" i="1"/>
  <c r="Z10497" i="1"/>
  <c r="Y10498" i="1"/>
  <c r="Z10498" i="1"/>
  <c r="Y10499" i="1"/>
  <c r="Z10499" i="1"/>
  <c r="Y10500" i="1"/>
  <c r="Z10500" i="1"/>
  <c r="Y10501" i="1"/>
  <c r="Z10501" i="1"/>
  <c r="Y10502" i="1"/>
  <c r="Z10502" i="1"/>
  <c r="Y10503" i="1"/>
  <c r="Z10503" i="1"/>
  <c r="Y10504" i="1"/>
  <c r="Z10504" i="1"/>
  <c r="Y10505" i="1"/>
  <c r="Z10505" i="1"/>
  <c r="Y10506" i="1"/>
  <c r="Z10506" i="1"/>
  <c r="Y10507" i="1"/>
  <c r="Z10507" i="1"/>
  <c r="Y10508" i="1"/>
  <c r="Z10508" i="1"/>
  <c r="Y10509" i="1"/>
  <c r="Z10509" i="1"/>
  <c r="Y10510" i="1"/>
  <c r="Z10510" i="1"/>
  <c r="Y10511" i="1"/>
  <c r="Z10511" i="1"/>
  <c r="Y10512" i="1"/>
  <c r="Z10512" i="1"/>
  <c r="Y10513" i="1"/>
  <c r="Z10513" i="1"/>
  <c r="Y10514" i="1"/>
  <c r="Z10514" i="1"/>
  <c r="Y10515" i="1"/>
  <c r="Z10515" i="1"/>
  <c r="Y10516" i="1"/>
  <c r="Z10516" i="1"/>
  <c r="Y10517" i="1"/>
  <c r="Z10517" i="1"/>
  <c r="Y10518" i="1"/>
  <c r="Z10518" i="1"/>
  <c r="Y10519" i="1"/>
  <c r="Z10519" i="1"/>
  <c r="Y10520" i="1"/>
  <c r="Z10520" i="1"/>
  <c r="Y10521" i="1"/>
  <c r="Z10521" i="1"/>
  <c r="Y10522" i="1"/>
  <c r="Z10522" i="1"/>
  <c r="Y10523" i="1"/>
  <c r="Z10523" i="1"/>
  <c r="Y10524" i="1"/>
  <c r="Z10524" i="1"/>
  <c r="Y10525" i="1"/>
  <c r="Z10525" i="1"/>
  <c r="Y10526" i="1"/>
  <c r="Z10526" i="1"/>
  <c r="Y10527" i="1"/>
  <c r="Z10527" i="1"/>
  <c r="Y10528" i="1"/>
  <c r="Z10528" i="1"/>
  <c r="Y10529" i="1"/>
  <c r="Z10529" i="1"/>
  <c r="Y10530" i="1"/>
  <c r="Z10530" i="1"/>
  <c r="Y10531" i="1"/>
  <c r="Z10531" i="1"/>
  <c r="Y10532" i="1"/>
  <c r="Z10532" i="1"/>
  <c r="Y10533" i="1"/>
  <c r="Z10533" i="1"/>
  <c r="Y10534" i="1"/>
  <c r="Z10534" i="1"/>
  <c r="Y10535" i="1"/>
  <c r="Z10535" i="1"/>
  <c r="Y10536" i="1"/>
  <c r="Z10536" i="1"/>
  <c r="Y10537" i="1"/>
  <c r="Z10537" i="1"/>
  <c r="Y10538" i="1"/>
  <c r="Z10538" i="1"/>
  <c r="Y10539" i="1"/>
  <c r="Z10539" i="1"/>
  <c r="Y10540" i="1"/>
  <c r="Z10540" i="1"/>
  <c r="Y10541" i="1"/>
  <c r="Z10541" i="1"/>
  <c r="Y10542" i="1"/>
  <c r="Z10542" i="1"/>
  <c r="Y10543" i="1"/>
  <c r="Z10543" i="1"/>
  <c r="Y10544" i="1"/>
  <c r="Z10544" i="1"/>
  <c r="Y10545" i="1"/>
  <c r="Z10545" i="1"/>
  <c r="Y10546" i="1"/>
  <c r="Z10546" i="1"/>
  <c r="Y10547" i="1"/>
  <c r="Z10547" i="1"/>
  <c r="Y10548" i="1"/>
  <c r="Z10548" i="1"/>
  <c r="Y10549" i="1"/>
  <c r="Z10549" i="1"/>
  <c r="Y10550" i="1"/>
  <c r="Z10550" i="1"/>
  <c r="Y10551" i="1"/>
  <c r="Z10551" i="1"/>
  <c r="Y10552" i="1"/>
  <c r="Z10552" i="1"/>
  <c r="Y10553" i="1"/>
  <c r="Z10553" i="1"/>
  <c r="Y10554" i="1"/>
  <c r="Z10554" i="1"/>
  <c r="Y10555" i="1"/>
  <c r="Z10555" i="1"/>
  <c r="Y10556" i="1"/>
  <c r="Z10556" i="1"/>
  <c r="Y10557" i="1"/>
  <c r="Z10557" i="1"/>
  <c r="Y10558" i="1"/>
  <c r="Z10558" i="1"/>
  <c r="Y10559" i="1"/>
  <c r="Z10559" i="1"/>
  <c r="Y10560" i="1"/>
  <c r="Z10560" i="1"/>
  <c r="Y10561" i="1"/>
  <c r="Z10561" i="1"/>
  <c r="Y10562" i="1"/>
  <c r="Z10562" i="1"/>
  <c r="Y10563" i="1"/>
  <c r="Z10563" i="1"/>
  <c r="Y10564" i="1"/>
  <c r="Z10564" i="1"/>
  <c r="Y10565" i="1"/>
  <c r="Z10565" i="1"/>
  <c r="Y10566" i="1"/>
  <c r="Z10566" i="1"/>
  <c r="Y10567" i="1"/>
  <c r="Z10567" i="1"/>
  <c r="Y10568" i="1"/>
  <c r="Z10568" i="1"/>
  <c r="Y10569" i="1"/>
  <c r="Z10569" i="1"/>
  <c r="Y10570" i="1"/>
  <c r="Z10570" i="1"/>
  <c r="Y10571" i="1"/>
  <c r="Z10571" i="1"/>
  <c r="Y10572" i="1"/>
  <c r="Z10572" i="1"/>
  <c r="Y10573" i="1"/>
  <c r="Z10573" i="1"/>
  <c r="Y10574" i="1"/>
  <c r="Z10574" i="1"/>
  <c r="Y10575" i="1"/>
  <c r="Z10575" i="1"/>
  <c r="Y10576" i="1"/>
  <c r="Z10576" i="1"/>
  <c r="Y10577" i="1"/>
  <c r="Z10577" i="1"/>
  <c r="Y10578" i="1"/>
  <c r="Z10578" i="1"/>
  <c r="Y10579" i="1"/>
  <c r="Z10579" i="1"/>
  <c r="Y10580" i="1"/>
  <c r="Z10580" i="1"/>
  <c r="Y10581" i="1"/>
  <c r="Z10581" i="1"/>
  <c r="Y10582" i="1"/>
  <c r="Z10582" i="1"/>
  <c r="Y10583" i="1"/>
  <c r="Z10583" i="1"/>
  <c r="Y10584" i="1"/>
  <c r="Z10584" i="1"/>
  <c r="Y10585" i="1"/>
  <c r="Z10585" i="1"/>
  <c r="Y10586" i="1"/>
  <c r="Z10586" i="1"/>
  <c r="Y10587" i="1"/>
  <c r="Z10587" i="1"/>
  <c r="Y10588" i="1"/>
  <c r="Z10588" i="1"/>
  <c r="Y10589" i="1"/>
  <c r="Z10589" i="1"/>
  <c r="Y10590" i="1"/>
  <c r="Z10590" i="1"/>
  <c r="Y10591" i="1"/>
  <c r="Z10591" i="1"/>
  <c r="Y10592" i="1"/>
  <c r="Z10592" i="1"/>
  <c r="Y10593" i="1"/>
  <c r="Z10593" i="1"/>
  <c r="Y10594" i="1"/>
  <c r="Z10594" i="1"/>
  <c r="Y10595" i="1"/>
  <c r="Z10595" i="1"/>
  <c r="Y10596" i="1"/>
  <c r="Z10596" i="1"/>
  <c r="Y10597" i="1"/>
  <c r="Z10597" i="1"/>
  <c r="Y10598" i="1"/>
  <c r="Z10598" i="1"/>
  <c r="Y10599" i="1"/>
  <c r="Z10599" i="1"/>
  <c r="Y10600" i="1"/>
  <c r="Z10600" i="1"/>
  <c r="Y10601" i="1"/>
  <c r="Z10601" i="1"/>
  <c r="Y10602" i="1"/>
  <c r="Z10602" i="1"/>
  <c r="Y10603" i="1"/>
  <c r="Z10603" i="1"/>
  <c r="Y10604" i="1"/>
  <c r="Z10604" i="1"/>
  <c r="Y10605" i="1"/>
  <c r="Z10605" i="1"/>
  <c r="Y10606" i="1"/>
  <c r="Z10606" i="1"/>
  <c r="Y10607" i="1"/>
  <c r="Z10607" i="1"/>
  <c r="Y10608" i="1"/>
  <c r="Z10608" i="1"/>
  <c r="Y10609" i="1"/>
  <c r="Z10609" i="1"/>
  <c r="Y10610" i="1"/>
  <c r="Z10610" i="1"/>
  <c r="Y10611" i="1"/>
  <c r="Z10611" i="1"/>
  <c r="Y10612" i="1"/>
  <c r="Z10612" i="1"/>
  <c r="Y10613" i="1"/>
  <c r="Z10613" i="1"/>
  <c r="Y10614" i="1"/>
  <c r="Z10614" i="1"/>
  <c r="Y10615" i="1"/>
  <c r="Z10615" i="1"/>
  <c r="Y10616" i="1"/>
  <c r="Z10616" i="1"/>
  <c r="Y10617" i="1"/>
  <c r="Z10617" i="1"/>
  <c r="Y10618" i="1"/>
  <c r="Z10618" i="1"/>
  <c r="Y10619" i="1"/>
  <c r="Z10619" i="1"/>
  <c r="Y10620" i="1"/>
  <c r="Z10620" i="1"/>
  <c r="Y10621" i="1"/>
  <c r="Z10621" i="1"/>
  <c r="Y10622" i="1"/>
  <c r="Z10622" i="1"/>
  <c r="Y10623" i="1"/>
  <c r="Z10623" i="1"/>
  <c r="Y10624" i="1"/>
  <c r="Z10624" i="1"/>
  <c r="Y10625" i="1"/>
  <c r="Z10625" i="1"/>
  <c r="Y10626" i="1"/>
  <c r="Z10626" i="1"/>
  <c r="Y10627" i="1"/>
  <c r="Z10627" i="1"/>
  <c r="Y10628" i="1"/>
  <c r="Z10628" i="1"/>
  <c r="Y10629" i="1"/>
  <c r="Z10629" i="1"/>
  <c r="Y10630" i="1"/>
  <c r="Z10630" i="1"/>
  <c r="Y10631" i="1"/>
  <c r="Z10631" i="1"/>
  <c r="Y10632" i="1"/>
  <c r="Z10632" i="1"/>
  <c r="Y10633" i="1"/>
  <c r="Z10633" i="1"/>
  <c r="Y10634" i="1"/>
  <c r="Z10634" i="1"/>
  <c r="Y10635" i="1"/>
  <c r="Z10635" i="1"/>
  <c r="Y10636" i="1"/>
  <c r="Z10636" i="1"/>
  <c r="Y10637" i="1"/>
  <c r="Z10637" i="1"/>
  <c r="Y10638" i="1"/>
  <c r="Z10638" i="1"/>
  <c r="Y10639" i="1"/>
  <c r="Z10639" i="1"/>
  <c r="Y10640" i="1"/>
  <c r="Z10640" i="1"/>
  <c r="Y10641" i="1"/>
  <c r="Z10641" i="1"/>
  <c r="Y10642" i="1"/>
  <c r="Z10642" i="1"/>
  <c r="Y10643" i="1"/>
  <c r="Z10643" i="1"/>
  <c r="Y10644" i="1"/>
  <c r="Z10644" i="1"/>
  <c r="Y10645" i="1"/>
  <c r="Z10645" i="1"/>
  <c r="Y10646" i="1"/>
  <c r="Z10646" i="1"/>
  <c r="Y10647" i="1"/>
  <c r="Z10647" i="1"/>
  <c r="Y10648" i="1"/>
  <c r="Z10648" i="1"/>
  <c r="Y10649" i="1"/>
  <c r="Z10649" i="1"/>
  <c r="Y10650" i="1"/>
  <c r="Z10650" i="1"/>
  <c r="Y10651" i="1"/>
  <c r="Z10651" i="1"/>
  <c r="Y10652" i="1"/>
  <c r="Z10652" i="1"/>
  <c r="Y10653" i="1"/>
  <c r="Z10653" i="1"/>
  <c r="Y10654" i="1"/>
  <c r="Z10654" i="1"/>
  <c r="Y10655" i="1"/>
  <c r="Z10655" i="1"/>
  <c r="Y10656" i="1"/>
  <c r="Z10656" i="1"/>
  <c r="Y10657" i="1"/>
  <c r="Z10657" i="1"/>
  <c r="Y10658" i="1"/>
  <c r="Z10658" i="1"/>
  <c r="Y10659" i="1"/>
  <c r="Z10659" i="1"/>
  <c r="Y10660" i="1"/>
  <c r="Z10660" i="1"/>
  <c r="Y10661" i="1"/>
  <c r="Z10661" i="1"/>
  <c r="Y10662" i="1"/>
  <c r="Z10662" i="1"/>
  <c r="Y10663" i="1"/>
  <c r="Z10663" i="1"/>
  <c r="Y10664" i="1"/>
  <c r="Z10664" i="1"/>
  <c r="Y10665" i="1"/>
  <c r="Z10665" i="1"/>
  <c r="Y10666" i="1"/>
  <c r="Z10666" i="1"/>
  <c r="Y10667" i="1"/>
  <c r="Z10667" i="1"/>
  <c r="Y10668" i="1"/>
  <c r="Z10668" i="1"/>
  <c r="Y10669" i="1"/>
  <c r="Z10669" i="1"/>
  <c r="Y10670" i="1"/>
  <c r="Z10670" i="1"/>
  <c r="Y10671" i="1"/>
  <c r="Z10671" i="1"/>
  <c r="Y10672" i="1"/>
  <c r="Z10672" i="1"/>
  <c r="Y10673" i="1"/>
  <c r="Z10673" i="1"/>
  <c r="Y10674" i="1"/>
  <c r="Z10674" i="1"/>
  <c r="Y10675" i="1"/>
  <c r="Z10675" i="1"/>
  <c r="Y10676" i="1"/>
  <c r="Z10676" i="1"/>
  <c r="Y10677" i="1"/>
  <c r="Z10677" i="1"/>
  <c r="Y10678" i="1"/>
  <c r="Z10678" i="1"/>
  <c r="Y10679" i="1"/>
  <c r="Z10679" i="1"/>
  <c r="Y10680" i="1"/>
  <c r="Z10680" i="1"/>
  <c r="Y10681" i="1"/>
  <c r="Z10681" i="1"/>
  <c r="Y10682" i="1"/>
  <c r="Z10682" i="1"/>
  <c r="Y10683" i="1"/>
  <c r="Z10683" i="1"/>
  <c r="Y10684" i="1"/>
  <c r="Z10684" i="1"/>
  <c r="Y10685" i="1"/>
  <c r="Z10685" i="1"/>
  <c r="Y10686" i="1"/>
  <c r="Z10686" i="1"/>
  <c r="Y10687" i="1"/>
  <c r="Z10687" i="1"/>
  <c r="Y10688" i="1"/>
  <c r="Z10688" i="1"/>
  <c r="Y10689" i="1"/>
  <c r="Z10689" i="1"/>
  <c r="Y10690" i="1"/>
  <c r="Z10690" i="1"/>
  <c r="Y10691" i="1"/>
  <c r="Z10691" i="1"/>
  <c r="Y10692" i="1"/>
  <c r="Z10692" i="1"/>
  <c r="Y10693" i="1"/>
  <c r="Z10693" i="1"/>
  <c r="Y10694" i="1"/>
  <c r="Z10694" i="1"/>
  <c r="Y10695" i="1"/>
  <c r="Z10695" i="1"/>
  <c r="Y10696" i="1"/>
  <c r="Z10696" i="1"/>
  <c r="Y10697" i="1"/>
  <c r="Z10697" i="1"/>
  <c r="Y10698" i="1"/>
  <c r="Z10698" i="1"/>
  <c r="Y10699" i="1"/>
  <c r="Z10699" i="1"/>
  <c r="Y10700" i="1"/>
  <c r="Z10700" i="1"/>
  <c r="Y10701" i="1"/>
  <c r="Z10701" i="1"/>
  <c r="Y10702" i="1"/>
  <c r="Z10702" i="1"/>
  <c r="Y10703" i="1"/>
  <c r="Z10703" i="1"/>
  <c r="Y10704" i="1"/>
  <c r="Z10704" i="1"/>
  <c r="Y10705" i="1"/>
  <c r="Z10705" i="1"/>
  <c r="Y10706" i="1"/>
  <c r="Z10706" i="1"/>
  <c r="Y10707" i="1"/>
  <c r="Z10707" i="1"/>
  <c r="Y10708" i="1"/>
  <c r="Z10708" i="1"/>
  <c r="Y10709" i="1"/>
  <c r="Z10709" i="1"/>
  <c r="Y10710" i="1"/>
  <c r="Z10710" i="1"/>
  <c r="Y10711" i="1"/>
  <c r="Z10711" i="1"/>
  <c r="Y10712" i="1"/>
  <c r="Z10712" i="1"/>
  <c r="Y10713" i="1"/>
  <c r="Z10713" i="1"/>
  <c r="Y10714" i="1"/>
  <c r="Z10714" i="1"/>
  <c r="Y10715" i="1"/>
  <c r="Z10715" i="1"/>
  <c r="Y10716" i="1"/>
  <c r="Z10716" i="1"/>
  <c r="Y10717" i="1"/>
  <c r="Z10717" i="1"/>
  <c r="Y10718" i="1"/>
  <c r="Z10718" i="1"/>
  <c r="Y10719" i="1"/>
  <c r="Z10719" i="1"/>
  <c r="Y10720" i="1"/>
  <c r="Z10720" i="1"/>
  <c r="Y10721" i="1"/>
  <c r="Z10721" i="1"/>
  <c r="Y10722" i="1"/>
  <c r="Z10722" i="1"/>
  <c r="Y10723" i="1"/>
  <c r="Z10723" i="1"/>
  <c r="Y10724" i="1"/>
  <c r="Z10724" i="1"/>
  <c r="Y10725" i="1"/>
  <c r="Z10725" i="1"/>
  <c r="Y10726" i="1"/>
  <c r="Z10726" i="1"/>
  <c r="Y10727" i="1"/>
  <c r="Z10727" i="1"/>
  <c r="Y10728" i="1"/>
  <c r="Z10728" i="1"/>
  <c r="Y10729" i="1"/>
  <c r="Z10729" i="1"/>
  <c r="Y10730" i="1"/>
  <c r="Z10730" i="1"/>
  <c r="Y10731" i="1"/>
  <c r="Z10731" i="1"/>
  <c r="Y10732" i="1"/>
  <c r="Z10732" i="1"/>
  <c r="Y10733" i="1"/>
  <c r="Z10733" i="1"/>
  <c r="Y10734" i="1"/>
  <c r="Z10734" i="1"/>
  <c r="Y10735" i="1"/>
  <c r="Z10735" i="1"/>
  <c r="Y10736" i="1"/>
  <c r="Z10736" i="1"/>
  <c r="Y10737" i="1"/>
  <c r="Z10737" i="1"/>
  <c r="Y10738" i="1"/>
  <c r="Z10738" i="1"/>
  <c r="Y10739" i="1"/>
  <c r="Z10739" i="1"/>
  <c r="Y10740" i="1"/>
  <c r="Z10740" i="1"/>
  <c r="Y10741" i="1"/>
  <c r="Z10741" i="1"/>
  <c r="Y10742" i="1"/>
  <c r="Z10742" i="1"/>
  <c r="Y10743" i="1"/>
  <c r="Z10743" i="1"/>
  <c r="Y10744" i="1"/>
  <c r="Z10744" i="1"/>
  <c r="Y10745" i="1"/>
  <c r="Z10745" i="1"/>
  <c r="Y10746" i="1"/>
  <c r="Z10746" i="1"/>
  <c r="Y10747" i="1"/>
  <c r="Z10747" i="1"/>
  <c r="Y10748" i="1"/>
  <c r="Z10748" i="1"/>
  <c r="Y10749" i="1"/>
  <c r="Z10749" i="1"/>
  <c r="Y10750" i="1"/>
  <c r="Z10750" i="1"/>
  <c r="Y10751" i="1"/>
  <c r="Z10751" i="1"/>
  <c r="Y10752" i="1"/>
  <c r="Z10752" i="1"/>
  <c r="Y10753" i="1"/>
  <c r="Z10753" i="1"/>
  <c r="Y10754" i="1"/>
  <c r="Z10754" i="1"/>
  <c r="Y10755" i="1"/>
  <c r="Z10755" i="1"/>
  <c r="Y10756" i="1"/>
  <c r="Z10756" i="1"/>
  <c r="Y10757" i="1"/>
  <c r="Z10757" i="1"/>
  <c r="Y10758" i="1"/>
  <c r="Z10758" i="1"/>
  <c r="Y10759" i="1"/>
  <c r="Z10759" i="1"/>
  <c r="Y10760" i="1"/>
  <c r="Z10760" i="1"/>
  <c r="Y10761" i="1"/>
  <c r="Z10761" i="1"/>
  <c r="Y10762" i="1"/>
  <c r="Z10762" i="1"/>
  <c r="Y10763" i="1"/>
  <c r="Z10763" i="1"/>
  <c r="Y10764" i="1"/>
  <c r="Z10764" i="1"/>
  <c r="Y10765" i="1"/>
  <c r="Z10765" i="1"/>
  <c r="Y10766" i="1"/>
  <c r="Z10766" i="1"/>
  <c r="Y10767" i="1"/>
  <c r="Z10767" i="1"/>
  <c r="Y10768" i="1"/>
  <c r="Z10768" i="1"/>
  <c r="Y10769" i="1"/>
  <c r="Z10769" i="1"/>
  <c r="Y10770" i="1"/>
  <c r="Z10770" i="1"/>
  <c r="Y10771" i="1"/>
  <c r="Z10771" i="1"/>
  <c r="Y10772" i="1"/>
  <c r="Z10772" i="1"/>
  <c r="Y10773" i="1"/>
  <c r="Z10773" i="1"/>
  <c r="Y10774" i="1"/>
  <c r="Z10774" i="1"/>
  <c r="Y10775" i="1"/>
  <c r="Z10775" i="1"/>
  <c r="Y10776" i="1"/>
  <c r="Z10776" i="1"/>
  <c r="Y10777" i="1"/>
  <c r="Z10777" i="1"/>
  <c r="Y10778" i="1"/>
  <c r="Z10778" i="1"/>
  <c r="Y10779" i="1"/>
  <c r="Z10779" i="1"/>
  <c r="Y10780" i="1"/>
  <c r="Z10780" i="1"/>
  <c r="Y10781" i="1"/>
  <c r="Z10781" i="1"/>
  <c r="Y10782" i="1"/>
  <c r="Z10782" i="1"/>
  <c r="Y10783" i="1"/>
  <c r="Z10783" i="1"/>
  <c r="Y10784" i="1"/>
  <c r="Z10784" i="1"/>
  <c r="Y10785" i="1"/>
  <c r="Z10785" i="1"/>
  <c r="Y10786" i="1"/>
  <c r="Z10786" i="1"/>
  <c r="Y10787" i="1"/>
  <c r="Z10787" i="1"/>
  <c r="Y10788" i="1"/>
  <c r="Z10788" i="1"/>
  <c r="Y10789" i="1"/>
  <c r="Z10789" i="1"/>
  <c r="Y10790" i="1"/>
  <c r="Z10790" i="1"/>
  <c r="Y10791" i="1"/>
  <c r="Z10791" i="1"/>
  <c r="Y10792" i="1"/>
  <c r="Z10792" i="1"/>
  <c r="Y10793" i="1"/>
  <c r="Z10793" i="1"/>
  <c r="Y10794" i="1"/>
  <c r="Z10794" i="1"/>
  <c r="Y10795" i="1"/>
  <c r="Z10795" i="1"/>
  <c r="Y10796" i="1"/>
  <c r="Z10796" i="1"/>
  <c r="Y10797" i="1"/>
  <c r="Z10797" i="1"/>
  <c r="Y10798" i="1"/>
  <c r="Z10798" i="1"/>
  <c r="Y10799" i="1"/>
  <c r="Z10799" i="1"/>
  <c r="Y10800" i="1"/>
  <c r="Z10800" i="1"/>
  <c r="Y10801" i="1"/>
  <c r="Z10801" i="1"/>
  <c r="Y10802" i="1"/>
  <c r="Z10802" i="1"/>
  <c r="Y10803" i="1"/>
  <c r="Z10803" i="1"/>
  <c r="Y10804" i="1"/>
  <c r="Z10804" i="1"/>
  <c r="Y10805" i="1"/>
  <c r="Z10805" i="1"/>
  <c r="Y10806" i="1"/>
  <c r="Z10806" i="1"/>
  <c r="Y10807" i="1"/>
  <c r="Z10807" i="1"/>
  <c r="Y10808" i="1"/>
  <c r="Z10808" i="1"/>
  <c r="Y10809" i="1"/>
  <c r="Z10809" i="1"/>
  <c r="Y10810" i="1"/>
  <c r="Z10810" i="1"/>
  <c r="Y10811" i="1"/>
  <c r="Z10811" i="1"/>
  <c r="Y10812" i="1"/>
  <c r="Z10812" i="1"/>
  <c r="Y10813" i="1"/>
  <c r="Z10813" i="1"/>
  <c r="Y10814" i="1"/>
  <c r="Z10814" i="1"/>
  <c r="Y10815" i="1"/>
  <c r="Z10815" i="1"/>
  <c r="Y10816" i="1"/>
  <c r="Z10816" i="1"/>
  <c r="Y10817" i="1"/>
  <c r="Z10817" i="1"/>
  <c r="Y10818" i="1"/>
  <c r="Z10818" i="1"/>
  <c r="Y10819" i="1"/>
  <c r="Z10819" i="1"/>
  <c r="Y10820" i="1"/>
  <c r="Z10820" i="1"/>
  <c r="Y10821" i="1"/>
  <c r="Z10821" i="1"/>
  <c r="Y10822" i="1"/>
  <c r="Z10822" i="1"/>
  <c r="Y10823" i="1"/>
  <c r="Z10823" i="1"/>
  <c r="Y10824" i="1"/>
  <c r="Z10824" i="1"/>
  <c r="Y10825" i="1"/>
  <c r="Z10825" i="1"/>
  <c r="Y10826" i="1"/>
  <c r="Z10826" i="1"/>
  <c r="Y10827" i="1"/>
  <c r="Z10827" i="1"/>
  <c r="Y10828" i="1"/>
  <c r="Z10828" i="1"/>
  <c r="Y10829" i="1"/>
  <c r="Z10829" i="1"/>
  <c r="Y10830" i="1"/>
  <c r="Z10830" i="1"/>
  <c r="Y10831" i="1"/>
  <c r="Z10831" i="1"/>
  <c r="Y10832" i="1"/>
  <c r="Z10832" i="1"/>
  <c r="Y10833" i="1"/>
  <c r="Z10833" i="1"/>
  <c r="Y10834" i="1"/>
  <c r="Z10834" i="1"/>
  <c r="Y10835" i="1"/>
  <c r="Z10835" i="1"/>
  <c r="Y10836" i="1"/>
  <c r="Z10836" i="1"/>
  <c r="Y10837" i="1"/>
  <c r="Z10837" i="1"/>
  <c r="Y10838" i="1"/>
  <c r="Z10838" i="1"/>
  <c r="Y10839" i="1"/>
  <c r="Z10839" i="1"/>
  <c r="Y10840" i="1"/>
  <c r="Z10840" i="1"/>
  <c r="Y10841" i="1"/>
  <c r="Z10841" i="1"/>
  <c r="Y10842" i="1"/>
  <c r="Z10842" i="1"/>
  <c r="Y10843" i="1"/>
  <c r="Z10843" i="1"/>
  <c r="Y10844" i="1"/>
  <c r="Z10844" i="1"/>
  <c r="Y10845" i="1"/>
  <c r="Z10845" i="1"/>
  <c r="Y10846" i="1"/>
  <c r="Z10846" i="1"/>
  <c r="Y10847" i="1"/>
  <c r="Z10847" i="1"/>
  <c r="Y10848" i="1"/>
  <c r="Z10848" i="1"/>
  <c r="Y10849" i="1"/>
  <c r="Z10849" i="1"/>
  <c r="Y10850" i="1"/>
  <c r="Z10850" i="1"/>
  <c r="Y10851" i="1"/>
  <c r="Z10851" i="1"/>
  <c r="Y10852" i="1"/>
  <c r="Z10852" i="1"/>
  <c r="Y10853" i="1"/>
  <c r="Z10853" i="1"/>
  <c r="Y10854" i="1"/>
  <c r="Z10854" i="1"/>
  <c r="Y10855" i="1"/>
  <c r="Z10855" i="1"/>
  <c r="Y10856" i="1"/>
  <c r="Z10856" i="1"/>
  <c r="Y10857" i="1"/>
  <c r="Z10857" i="1"/>
  <c r="Y10858" i="1"/>
  <c r="Z10858" i="1"/>
  <c r="Y10859" i="1"/>
  <c r="Z10859" i="1"/>
  <c r="Y10860" i="1"/>
  <c r="Z10860" i="1"/>
  <c r="Y10861" i="1"/>
  <c r="Z10861" i="1"/>
  <c r="Y10862" i="1"/>
  <c r="Z10862" i="1"/>
  <c r="Y10863" i="1"/>
  <c r="Z10863" i="1"/>
  <c r="Y10864" i="1"/>
  <c r="Z10864" i="1"/>
  <c r="Y10865" i="1"/>
  <c r="Z10865" i="1"/>
  <c r="Y10866" i="1"/>
  <c r="Z10866" i="1"/>
  <c r="Y10867" i="1"/>
  <c r="Z10867" i="1"/>
  <c r="Y10868" i="1"/>
  <c r="Z10868" i="1"/>
  <c r="Y10869" i="1"/>
  <c r="Z10869" i="1"/>
  <c r="Y10870" i="1"/>
  <c r="Z10870" i="1"/>
  <c r="Y10871" i="1"/>
  <c r="Z10871" i="1"/>
  <c r="Y10872" i="1"/>
  <c r="Z10872" i="1"/>
  <c r="Y10873" i="1"/>
  <c r="Z10873" i="1"/>
  <c r="Y10874" i="1"/>
  <c r="Z10874" i="1"/>
  <c r="Y10875" i="1"/>
  <c r="Z10875" i="1"/>
  <c r="Y10876" i="1"/>
  <c r="Z10876" i="1"/>
  <c r="Y10877" i="1"/>
  <c r="Z10877" i="1"/>
  <c r="Y10878" i="1"/>
  <c r="Z10878" i="1"/>
  <c r="Y10879" i="1"/>
  <c r="Z10879" i="1"/>
  <c r="Y10880" i="1"/>
  <c r="Z10880" i="1"/>
  <c r="Y10881" i="1"/>
  <c r="Z10881" i="1"/>
  <c r="Y10882" i="1"/>
  <c r="Z10882" i="1"/>
  <c r="Y10883" i="1"/>
  <c r="Z10883" i="1"/>
  <c r="Y10884" i="1"/>
  <c r="Z10884" i="1"/>
  <c r="Y10885" i="1"/>
  <c r="Z10885" i="1"/>
  <c r="Y10886" i="1"/>
  <c r="Z10886" i="1"/>
  <c r="Y10887" i="1"/>
  <c r="Z10887" i="1"/>
  <c r="Y10888" i="1"/>
  <c r="Z10888" i="1"/>
  <c r="Y10889" i="1"/>
  <c r="Z10889" i="1"/>
  <c r="Y10890" i="1"/>
  <c r="Z10890" i="1"/>
  <c r="Y10891" i="1"/>
  <c r="Z10891" i="1"/>
  <c r="Y10892" i="1"/>
  <c r="Z10892" i="1"/>
  <c r="Y10893" i="1"/>
  <c r="Z10893" i="1"/>
  <c r="Y10894" i="1"/>
  <c r="Z10894" i="1"/>
  <c r="Y10895" i="1"/>
  <c r="Z10895" i="1"/>
  <c r="Y10896" i="1"/>
  <c r="Z10896" i="1"/>
  <c r="Y10897" i="1"/>
  <c r="Z10897" i="1"/>
  <c r="Y10898" i="1"/>
  <c r="Z10898" i="1"/>
  <c r="Y10899" i="1"/>
  <c r="Z10899" i="1"/>
  <c r="Y10900" i="1"/>
  <c r="Z10900" i="1"/>
  <c r="Y10901" i="1"/>
  <c r="Z10901" i="1"/>
  <c r="Y10902" i="1"/>
  <c r="Z10902" i="1"/>
  <c r="Y10903" i="1"/>
  <c r="Z10903" i="1"/>
  <c r="Y10904" i="1"/>
  <c r="Z10904" i="1"/>
  <c r="Y10905" i="1"/>
  <c r="Z10905" i="1"/>
  <c r="Y10906" i="1"/>
  <c r="Z10906" i="1"/>
  <c r="Y10907" i="1"/>
  <c r="Z10907" i="1"/>
  <c r="Y10908" i="1"/>
  <c r="Z10908" i="1"/>
  <c r="Y10909" i="1"/>
  <c r="Z10909" i="1"/>
  <c r="Y10910" i="1"/>
  <c r="Z10910" i="1"/>
  <c r="Y10911" i="1"/>
  <c r="Z10911" i="1"/>
  <c r="Y10912" i="1"/>
  <c r="Z10912" i="1"/>
  <c r="Y10913" i="1"/>
  <c r="Z10913" i="1"/>
  <c r="Y10914" i="1"/>
  <c r="Z10914" i="1"/>
  <c r="Y2" i="1"/>
  <c r="Z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2" i="1"/>
  <c r="C4" i="3" a="1"/>
  <c r="C4" i="3"/>
  <c r="C5" i="3" a="1"/>
  <c r="C5" i="3"/>
  <c r="C6" i="3" a="1"/>
  <c r="C6" i="3"/>
  <c r="C7" i="3" a="1"/>
  <c r="C7" i="3"/>
  <c r="C8" i="3" a="1"/>
  <c r="C8" i="3"/>
  <c r="C9" i="3" a="1"/>
  <c r="C9" i="3"/>
  <c r="C10" i="3" a="1"/>
  <c r="C10" i="3"/>
  <c r="C11" i="3" a="1"/>
  <c r="C11" i="3"/>
  <c r="C12" i="3" a="1"/>
  <c r="C12" i="3"/>
  <c r="C13" i="3" a="1"/>
  <c r="C13" i="3"/>
  <c r="C14" i="3" a="1"/>
  <c r="C14" i="3"/>
  <c r="C3" i="3" a="1"/>
  <c r="C3" i="3"/>
  <c r="P10" i="9"/>
  <c r="O10" i="9"/>
  <c r="E14" i="3"/>
  <c r="E13" i="3"/>
  <c r="E12" i="3"/>
  <c r="E11" i="3"/>
  <c r="E10" i="3"/>
  <c r="E9" i="3"/>
  <c r="E8" i="3"/>
  <c r="E7" i="3"/>
  <c r="E6" i="3"/>
  <c r="E5" i="3"/>
  <c r="E4" i="3"/>
  <c r="E3" i="3"/>
  <c r="D34" i="2"/>
  <c r="C24" i="2"/>
  <c r="D2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<sst xmlns="http://schemas.openxmlformats.org/spreadsheetml/2006/main" count="88105" uniqueCount="250">
  <si>
    <t>TCKT</t>
  </si>
  <si>
    <t>MENU_ITM</t>
  </si>
  <si>
    <t>SD_ITM</t>
  </si>
  <si>
    <t>BVG</t>
  </si>
  <si>
    <t>QTY</t>
  </si>
  <si>
    <t>STR</t>
  </si>
  <si>
    <t>PAY_MTHD</t>
  </si>
  <si>
    <t>Sales_$</t>
  </si>
  <si>
    <t>Costs</t>
  </si>
  <si>
    <t xml:space="preserve">RP Fries </t>
  </si>
  <si>
    <t>Fountain</t>
  </si>
  <si>
    <t>N/A</t>
  </si>
  <si>
    <t>Single Cheeseburger</t>
  </si>
  <si>
    <t>SP Fries</t>
  </si>
  <si>
    <t>Hamburger</t>
  </si>
  <si>
    <t>Milkshake</t>
  </si>
  <si>
    <t>Bacon Cheeseburger</t>
  </si>
  <si>
    <t>Little Hamburger</t>
  </si>
  <si>
    <t>RP Fries</t>
  </si>
  <si>
    <t>Little Cheeseburger</t>
  </si>
  <si>
    <t>CITY</t>
  </si>
  <si>
    <t>COUNTY</t>
  </si>
  <si>
    <t>TYPE</t>
  </si>
  <si>
    <t>Vinings</t>
  </si>
  <si>
    <t>Cobb</t>
  </si>
  <si>
    <t>Walk-up</t>
  </si>
  <si>
    <t>Woodstock</t>
  </si>
  <si>
    <t>Cherokee</t>
  </si>
  <si>
    <t>Cart</t>
  </si>
  <si>
    <t>Kennesaw</t>
  </si>
  <si>
    <t>Marietta</t>
  </si>
  <si>
    <t>Fulton</t>
  </si>
  <si>
    <t>Midtown</t>
  </si>
  <si>
    <t>Downtown</t>
  </si>
  <si>
    <t>Decatur</t>
  </si>
  <si>
    <t>Dekalb</t>
  </si>
  <si>
    <t>ViHi</t>
  </si>
  <si>
    <t>L5P</t>
  </si>
  <si>
    <t>Brookhaven</t>
  </si>
  <si>
    <t>Smyrna</t>
  </si>
  <si>
    <t>Ticket_Date</t>
  </si>
  <si>
    <t>Sandy_Springs</t>
  </si>
  <si>
    <t>No</t>
  </si>
  <si>
    <t>Yes</t>
  </si>
  <si>
    <t>Visa/Mastercard</t>
  </si>
  <si>
    <t>Cash</t>
  </si>
  <si>
    <t>American Express</t>
  </si>
  <si>
    <t>Discover</t>
  </si>
  <si>
    <t>Double Cheeseburger</t>
  </si>
  <si>
    <t>COMBO</t>
  </si>
  <si>
    <t>YEAR</t>
  </si>
  <si>
    <t>Burgerwoo YoY Performance Review</t>
  </si>
  <si>
    <t>2019 vs. 2018</t>
  </si>
  <si>
    <t>Units</t>
  </si>
  <si>
    <t># of Orders</t>
  </si>
  <si>
    <t>Recap by Store Type</t>
  </si>
  <si>
    <t>GM $</t>
  </si>
  <si>
    <t>Recap by Menu Item</t>
  </si>
  <si>
    <t>ZIPC</t>
  </si>
  <si>
    <t>TAX</t>
  </si>
  <si>
    <t>CITY_LOC</t>
  </si>
  <si>
    <t>EMP_CNT</t>
  </si>
  <si>
    <t>HR_RATE</t>
  </si>
  <si>
    <t>MTH_RENT</t>
  </si>
  <si>
    <t>WKLY_PERMIT</t>
  </si>
  <si>
    <t>PERMIT</t>
  </si>
  <si>
    <t>MGR</t>
  </si>
  <si>
    <t>MGR_RATE</t>
  </si>
  <si>
    <t>Zip</t>
  </si>
  <si>
    <t>Fiscal_Week</t>
  </si>
  <si>
    <t>TKT_DTE</t>
  </si>
  <si>
    <t>WEEK</t>
  </si>
  <si>
    <t>CC_Fee$</t>
  </si>
  <si>
    <t>CC_FEE%</t>
  </si>
  <si>
    <t>Tax%</t>
  </si>
  <si>
    <t>GM$</t>
  </si>
  <si>
    <t>GM%</t>
  </si>
  <si>
    <t>Employee_ID</t>
  </si>
  <si>
    <t>EmplFirst</t>
  </si>
  <si>
    <t>EmplLast</t>
  </si>
  <si>
    <t>TRX0011302523-KIRKWD0003302</t>
  </si>
  <si>
    <t>TRX0012410152-MARMOR5102410</t>
  </si>
  <si>
    <t>TRX0013410139-FREWST5001410</t>
  </si>
  <si>
    <t>TRX0014403317-RBSTEX0405403</t>
  </si>
  <si>
    <t>TRX0015408198-THCKRY0105408</t>
  </si>
  <si>
    <t>TRX0016404453-PENAVE1101404</t>
  </si>
  <si>
    <t>TRX0017421013-UNION-0802421</t>
  </si>
  <si>
    <t>TRX0018335554-FCEDAR0002335</t>
  </si>
  <si>
    <t>TRX0019403345-STENSN0103403</t>
  </si>
  <si>
    <t>TRX00110411585-CENTRE5101411</t>
  </si>
  <si>
    <t>TRX00111421026-ALLGHY0002421</t>
  </si>
  <si>
    <t>TRX00113421027-ALLGHY0006421</t>
  </si>
  <si>
    <t>TRX00114304524-TAMELO0001304</t>
  </si>
  <si>
    <t>TRX00115410153-MARMOR5103410</t>
  </si>
  <si>
    <t>TRX00116304524-TAMELO0001304</t>
  </si>
  <si>
    <t>TRX00117403317-RBSTEX0405403</t>
  </si>
  <si>
    <t>TRX00118410143-FREWST4801410</t>
  </si>
  <si>
    <t>TRX00119403345-STENSN0103403</t>
  </si>
  <si>
    <t>TRX00121410176-SCHEDR4704410</t>
  </si>
  <si>
    <t>TRX00122304524-TAMELO0001304</t>
  </si>
  <si>
    <t>TRX00123304525-TAMELO0002304</t>
  </si>
  <si>
    <t>TRX00124406633-PENNAV4501406</t>
  </si>
  <si>
    <t>TRX00125410153-MARMOR5103410</t>
  </si>
  <si>
    <t>TRX00126421013-UNION-0802421</t>
  </si>
  <si>
    <t>TRX00127403314-RBSTEX0401403</t>
  </si>
  <si>
    <t>TRX00128304524-TAMELO0001304</t>
  </si>
  <si>
    <t>Entry_ID</t>
  </si>
  <si>
    <t>Store</t>
  </si>
  <si>
    <t>Status</t>
  </si>
  <si>
    <t>Title</t>
  </si>
  <si>
    <t>Cashier</t>
  </si>
  <si>
    <t>Cook</t>
  </si>
  <si>
    <t>Flex</t>
  </si>
  <si>
    <t>Manager</t>
  </si>
  <si>
    <t>Location</t>
  </si>
  <si>
    <t>PT_WK_HRS</t>
  </si>
  <si>
    <t>Hourly_Rate</t>
  </si>
  <si>
    <t>ID_No</t>
  </si>
  <si>
    <t>First</t>
  </si>
  <si>
    <t>Last</t>
  </si>
  <si>
    <t>Day of Wk</t>
  </si>
  <si>
    <t>Monday</t>
  </si>
  <si>
    <t>Tuesday</t>
  </si>
  <si>
    <t>Wednesday</t>
  </si>
  <si>
    <t>Thursday</t>
  </si>
  <si>
    <t>Friday</t>
  </si>
  <si>
    <t>Saturday</t>
  </si>
  <si>
    <t>Sunday</t>
  </si>
  <si>
    <t>Day Type</t>
  </si>
  <si>
    <t>Weekday</t>
  </si>
  <si>
    <t>Weekend</t>
  </si>
  <si>
    <t>DOW</t>
  </si>
  <si>
    <t>Hours</t>
  </si>
  <si>
    <t>PAY_TYPE</t>
  </si>
  <si>
    <t>Annual</t>
  </si>
  <si>
    <t>SIGN_ON BONUS</t>
  </si>
  <si>
    <t>BONUS</t>
  </si>
  <si>
    <t>Avg. POS</t>
  </si>
  <si>
    <t>Total POS</t>
  </si>
  <si>
    <t>FY2019</t>
  </si>
  <si>
    <t>FY2018</t>
  </si>
  <si>
    <t>TOTAL</t>
  </si>
  <si>
    <t>YoY %</t>
  </si>
  <si>
    <t>SQ FT</t>
  </si>
  <si>
    <t>GROW_EXP</t>
  </si>
  <si>
    <t>Employee Name</t>
  </si>
  <si>
    <t>Store Number</t>
  </si>
  <si>
    <t>Number of Hours</t>
  </si>
  <si>
    <t>Hourly Rate</t>
  </si>
  <si>
    <t>Location Name</t>
  </si>
  <si>
    <t>Part Time</t>
  </si>
  <si>
    <t>Full Time</t>
  </si>
  <si>
    <t>Hours_Per_Week</t>
  </si>
  <si>
    <t>Employment Type</t>
  </si>
  <si>
    <t>ANNIVERSARY?</t>
  </si>
  <si>
    <t>elizabeth</t>
  </si>
  <si>
    <t>maria</t>
  </si>
  <si>
    <t>keith</t>
  </si>
  <si>
    <t>bernadette</t>
  </si>
  <si>
    <t>jason</t>
  </si>
  <si>
    <t>samantha</t>
  </si>
  <si>
    <t>boris</t>
  </si>
  <si>
    <t>faith</t>
  </si>
  <si>
    <t>felicity</t>
  </si>
  <si>
    <t>sonia</t>
  </si>
  <si>
    <t>carl</t>
  </si>
  <si>
    <t>joshua</t>
  </si>
  <si>
    <t>caroline</t>
  </si>
  <si>
    <t>audrey</t>
  </si>
  <si>
    <t>natalie</t>
  </si>
  <si>
    <t>blake</t>
  </si>
  <si>
    <t>jane</t>
  </si>
  <si>
    <t>dan</t>
  </si>
  <si>
    <t>sean</t>
  </si>
  <si>
    <t>ella</t>
  </si>
  <si>
    <t>ian</t>
  </si>
  <si>
    <t>christopher</t>
  </si>
  <si>
    <t>heather</t>
  </si>
  <si>
    <t>jacob</t>
  </si>
  <si>
    <t>diane</t>
  </si>
  <si>
    <t>nicholas</t>
  </si>
  <si>
    <t>sanderson</t>
  </si>
  <si>
    <t>ellison</t>
  </si>
  <si>
    <t>fraser</t>
  </si>
  <si>
    <t>walker</t>
  </si>
  <si>
    <t>reid</t>
  </si>
  <si>
    <t>harris</t>
  </si>
  <si>
    <t>bond</t>
  </si>
  <si>
    <t>king</t>
  </si>
  <si>
    <t>graham</t>
  </si>
  <si>
    <t>poole</t>
  </si>
  <si>
    <t>gill</t>
  </si>
  <si>
    <t>allan</t>
  </si>
  <si>
    <t>burgess</t>
  </si>
  <si>
    <t>tucker</t>
  </si>
  <si>
    <t>grant</t>
  </si>
  <si>
    <t>coleman</t>
  </si>
  <si>
    <t>white</t>
  </si>
  <si>
    <t>johnston</t>
  </si>
  <si>
    <t>manning</t>
  </si>
  <si>
    <t>henderson</t>
  </si>
  <si>
    <t>jackson</t>
  </si>
  <si>
    <t>scott</t>
  </si>
  <si>
    <t>sharp</t>
  </si>
  <si>
    <t>Discard? (Nested)</t>
  </si>
  <si>
    <t>Discard (Non-Nested)</t>
  </si>
  <si>
    <t>Days_of_the_Week</t>
  </si>
  <si>
    <t>STR_No</t>
  </si>
  <si>
    <t>All</t>
  </si>
  <si>
    <t>Employee_Names</t>
  </si>
  <si>
    <t>Full Proper Name (Nested)</t>
  </si>
  <si>
    <t>Full Name (Concat)</t>
  </si>
  <si>
    <t>Full Proper Name (Non Nested)</t>
  </si>
  <si>
    <t>Elizabeth Sanderson</t>
  </si>
  <si>
    <t>Maria Ellison</t>
  </si>
  <si>
    <t>Keith Fraser</t>
  </si>
  <si>
    <t>Bernadette Walker</t>
  </si>
  <si>
    <t>Jason Reid</t>
  </si>
  <si>
    <t>Samantha Harris</t>
  </si>
  <si>
    <t>Boris Bond</t>
  </si>
  <si>
    <t>Faith King</t>
  </si>
  <si>
    <t>Felicity Ellison</t>
  </si>
  <si>
    <t>Sonia Graham</t>
  </si>
  <si>
    <t>Carl Poole</t>
  </si>
  <si>
    <t>Joshua Gill</t>
  </si>
  <si>
    <t>Caroline Allan</t>
  </si>
  <si>
    <t>Audrey Burgess</t>
  </si>
  <si>
    <t>Natalie Tucker</t>
  </si>
  <si>
    <t>Blake Grant</t>
  </si>
  <si>
    <t>Jane Coleman</t>
  </si>
  <si>
    <t>Dan Blake</t>
  </si>
  <si>
    <t>Sean White</t>
  </si>
  <si>
    <t>Ella Johnston</t>
  </si>
  <si>
    <t>Ian Manning</t>
  </si>
  <si>
    <t>Christopher Henderson</t>
  </si>
  <si>
    <t>Heather Jackson</t>
  </si>
  <si>
    <t>Jacob Scott</t>
  </si>
  <si>
    <t>Diane Ellison</t>
  </si>
  <si>
    <t>Nicholas Sharp</t>
  </si>
  <si>
    <t>Employee_Name</t>
  </si>
  <si>
    <t>Employee_Full_Name (Nested)</t>
  </si>
  <si>
    <t>Employee_Name (Concat)</t>
  </si>
  <si>
    <t>Employee_Full_Name (Non Nested)</t>
  </si>
  <si>
    <t>-</t>
  </si>
  <si>
    <t>% to Total</t>
  </si>
  <si>
    <t>YoY ($)</t>
  </si>
  <si>
    <t>YoY (%)</t>
  </si>
  <si>
    <t>Recap by Store Number</t>
  </si>
  <si>
    <t>Recap by Top 3 Stores</t>
  </si>
  <si>
    <t>Recap by Top 2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</si>
</sst>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0&quot;sqft&quot;"/>
    <numFmt numFmtId="167" formatCode="0&quot;x&quot;"/>
    <numFmt numFmtId="168" formatCode="mm/dd/yy;@"/>
  </numFmts>
  <fonts count="1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sz val="8"/>
      <name val="Arial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9.9978637043366805E-2"/>
        <bgColor indexed="64"/>
      </patternFill>
    </fill>
    <fill>
      <patternFill patternType="solid">
        <fgColor rgb="FFFFFF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2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center"/>
    </xf>
    <xf numFmtId="0" fontId="4" fillId="2" borderId="0" xfId="0" applyFont="1" applyFill="1" applyAlignment="1">
      <alignment horizontal="right"/>
    </xf>
    <xf numFmtId="0" fontId="4" fillId="2" borderId="0" xfId="0" applyFont="1" applyFill="1" applyAlignment="1">
      <alignment horizontal="center"/>
    </xf>
    <xf numFmtId="0" fontId="5" fillId="0" borderId="0" xfId="0" applyFont="1"/>
    <xf numFmtId="0" fontId="4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1" applyNumberFormat="1" applyFont="1" applyBorder="1"/>
    <xf numFmtId="165" fontId="5" fillId="0" borderId="0" xfId="2" applyNumberFormat="1" applyFont="1" applyBorder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quotePrefix="1" applyFont="1" applyAlignment="1">
      <alignment horizontal="left"/>
    </xf>
    <xf numFmtId="0" fontId="6" fillId="0" borderId="0" xfId="0" quotePrefix="1" applyFont="1"/>
    <xf numFmtId="0" fontId="6" fillId="0" borderId="0" xfId="0" applyFont="1"/>
    <xf numFmtId="0" fontId="5" fillId="0" borderId="0" xfId="0" applyFont="1" applyAlignment="1">
      <alignment horizontal="left"/>
    </xf>
    <xf numFmtId="9" fontId="6" fillId="0" borderId="0" xfId="3" applyFont="1" applyFill="1" applyBorder="1" applyAlignment="1">
      <alignment horizontal="left"/>
    </xf>
    <xf numFmtId="164" fontId="6" fillId="0" borderId="0" xfId="1" applyNumberFormat="1" applyFont="1" applyFill="1" applyBorder="1" applyAlignment="1">
      <alignment horizontal="left"/>
    </xf>
    <xf numFmtId="165" fontId="6" fillId="0" borderId="0" xfId="2" applyNumberFormat="1" applyFont="1" applyFill="1" applyBorder="1" applyAlignment="1">
      <alignment horizontal="left"/>
    </xf>
    <xf numFmtId="165" fontId="6" fillId="0" borderId="0" xfId="2" applyNumberFormat="1" applyFont="1" applyFill="1" applyBorder="1"/>
    <xf numFmtId="164" fontId="6" fillId="0" borderId="0" xfId="0" applyNumberFormat="1" applyFont="1" applyAlignment="1">
      <alignment horizontal="left"/>
    </xf>
    <xf numFmtId="164" fontId="6" fillId="0" borderId="0" xfId="1" applyNumberFormat="1" applyFont="1" applyFill="1" applyBorder="1"/>
    <xf numFmtId="165" fontId="6" fillId="0" borderId="0" xfId="0" applyNumberFormat="1" applyFont="1"/>
    <xf numFmtId="0" fontId="6" fillId="0" borderId="0" xfId="0" applyFont="1" applyAlignment="1">
      <alignment horizontal="right"/>
    </xf>
    <xf numFmtId="0" fontId="6" fillId="0" borderId="0" xfId="0" quotePrefix="1" applyFont="1" applyAlignment="1">
      <alignment horizontal="right"/>
    </xf>
    <xf numFmtId="38" fontId="0" fillId="0" borderId="0" xfId="0" applyNumberFormat="1"/>
    <xf numFmtId="6" fontId="0" fillId="0" borderId="0" xfId="0" applyNumberFormat="1"/>
    <xf numFmtId="37" fontId="5" fillId="0" borderId="0" xfId="2" applyNumberFormat="1" applyFont="1" applyBorder="1"/>
    <xf numFmtId="8" fontId="5" fillId="0" borderId="0" xfId="2" applyNumberFormat="1" applyFont="1" applyBorder="1"/>
    <xf numFmtId="8" fontId="5" fillId="0" borderId="0" xfId="0" applyNumberFormat="1" applyFont="1"/>
    <xf numFmtId="164" fontId="5" fillId="0" borderId="1" xfId="1" applyNumberFormat="1" applyFont="1" applyBorder="1"/>
    <xf numFmtId="164" fontId="5" fillId="0" borderId="2" xfId="1" applyNumberFormat="1" applyFont="1" applyBorder="1"/>
    <xf numFmtId="0" fontId="3" fillId="0" borderId="0" xfId="0" applyFont="1" applyAlignment="1">
      <alignment horizontal="center"/>
    </xf>
    <xf numFmtId="164" fontId="5" fillId="4" borderId="3" xfId="1" applyNumberFormat="1" applyFont="1" applyFill="1" applyBorder="1"/>
    <xf numFmtId="164" fontId="5" fillId="4" borderId="0" xfId="1" applyNumberFormat="1" applyFont="1" applyFill="1" applyBorder="1"/>
    <xf numFmtId="165" fontId="5" fillId="4" borderId="0" xfId="2" applyNumberFormat="1" applyFont="1" applyFill="1" applyBorder="1"/>
    <xf numFmtId="0" fontId="5" fillId="4" borderId="0" xfId="0" applyFont="1" applyFill="1"/>
    <xf numFmtId="0" fontId="7" fillId="0" borderId="0" xfId="0" applyFont="1" applyAlignment="1">
      <alignment horizontal="left"/>
    </xf>
    <xf numFmtId="0" fontId="5" fillId="5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0" fontId="8" fillId="4" borderId="0" xfId="0" applyFont="1" applyFill="1"/>
    <xf numFmtId="0" fontId="9" fillId="4" borderId="0" xfId="0" applyFont="1" applyFill="1"/>
    <xf numFmtId="168" fontId="9" fillId="4" borderId="0" xfId="0" applyNumberFormat="1" applyFont="1" applyFill="1"/>
    <xf numFmtId="14" fontId="9" fillId="4" borderId="0" xfId="0" applyNumberFormat="1" applyFont="1" applyFill="1"/>
    <xf numFmtId="1" fontId="9" fillId="4" borderId="0" xfId="0" applyNumberFormat="1" applyFont="1" applyFill="1"/>
    <xf numFmtId="0" fontId="10" fillId="0" borderId="0" xfId="0" applyFont="1"/>
    <xf numFmtId="9" fontId="9" fillId="4" borderId="0" xfId="0" applyNumberFormat="1" applyFont="1" applyFill="1"/>
    <xf numFmtId="8" fontId="9" fillId="4" borderId="0" xfId="0" applyNumberFormat="1" applyFont="1" applyFill="1"/>
    <xf numFmtId="0" fontId="10" fillId="0" borderId="0" xfId="0" applyFont="1" applyAlignment="1">
      <alignment horizontal="center"/>
    </xf>
    <xf numFmtId="0" fontId="1" fillId="0" borderId="0" xfId="0" applyFont="1"/>
    <xf numFmtId="164" fontId="13" fillId="6" borderId="0" xfId="1" applyNumberFormat="1" applyFont="1" applyFill="1" applyBorder="1"/>
    <xf numFmtId="164" fontId="13" fillId="6" borderId="0" xfId="0" applyNumberFormat="1" applyFont="1" applyFill="1" applyAlignment="1">
      <alignment horizontal="left"/>
    </xf>
    <xf numFmtId="165" fontId="13" fillId="6" borderId="0" xfId="2" applyNumberFormat="1" applyFont="1" applyFill="1" applyBorder="1"/>
    <xf numFmtId="6" fontId="13" fillId="6" borderId="0" xfId="2" applyNumberFormat="1" applyFont="1" applyFill="1" applyBorder="1"/>
    <xf numFmtId="8" fontId="13" fillId="6" borderId="0" xfId="0" applyNumberFormat="1" applyFont="1" applyFill="1"/>
    <xf numFmtId="6" fontId="13" fillId="6" borderId="0" xfId="0" applyNumberFormat="1" applyFont="1" applyFill="1"/>
    <xf numFmtId="164" fontId="13" fillId="6" borderId="0" xfId="1" applyNumberFormat="1" applyFont="1" applyFill="1" applyBorder="1" applyAlignment="1">
      <alignment horizontal="left"/>
    </xf>
    <xf numFmtId="37" fontId="13" fillId="6" borderId="0" xfId="2" applyNumberFormat="1" applyFont="1" applyFill="1" applyBorder="1"/>
    <xf numFmtId="164" fontId="13" fillId="4" borderId="0" xfId="1" applyNumberFormat="1" applyFont="1" applyFill="1" applyBorder="1"/>
    <xf numFmtId="164" fontId="12" fillId="6" borderId="4" xfId="1" applyNumberFormat="1" applyFont="1" applyFill="1" applyBorder="1"/>
    <xf numFmtId="164" fontId="12" fillId="4" borderId="4" xfId="1" applyNumberFormat="1" applyFont="1" applyFill="1" applyBorder="1"/>
    <xf numFmtId="164" fontId="5" fillId="4" borderId="4" xfId="1" applyNumberFormat="1" applyFont="1" applyFill="1" applyBorder="1"/>
    <xf numFmtId="6" fontId="12" fillId="6" borderId="4" xfId="2" applyNumberFormat="1" applyFont="1" applyFill="1" applyBorder="1"/>
    <xf numFmtId="8" fontId="12" fillId="6" borderId="4" xfId="0" applyNumberFormat="1" applyFont="1" applyFill="1" applyBorder="1"/>
    <xf numFmtId="6" fontId="12" fillId="0" borderId="4" xfId="0" applyNumberFormat="1" applyFont="1" applyBorder="1"/>
    <xf numFmtId="164" fontId="12" fillId="6" borderId="4" xfId="1" applyNumberFormat="1" applyFont="1" applyFill="1" applyBorder="1" applyAlignment="1">
      <alignment horizontal="left"/>
    </xf>
    <xf numFmtId="164" fontId="6" fillId="4" borderId="4" xfId="1" applyNumberFormat="1" applyFont="1" applyFill="1" applyBorder="1" applyAlignment="1">
      <alignment horizontal="left"/>
    </xf>
    <xf numFmtId="37" fontId="12" fillId="6" borderId="4" xfId="2" applyNumberFormat="1" applyFont="1" applyFill="1" applyBorder="1"/>
    <xf numFmtId="165" fontId="12" fillId="6" borderId="4" xfId="2" applyNumberFormat="1" applyFont="1" applyFill="1" applyBorder="1"/>
    <xf numFmtId="6" fontId="12" fillId="6" borderId="4" xfId="0" applyNumberFormat="1" applyFont="1" applyFill="1" applyBorder="1"/>
    <xf numFmtId="0" fontId="3" fillId="0" borderId="0" xfId="0" applyFont="1"/>
    <xf numFmtId="9" fontId="13" fillId="4" borderId="0" xfId="3" applyFont="1" applyFill="1" applyBorder="1"/>
    <xf numFmtId="6" fontId="13" fillId="4" borderId="0" xfId="1" applyNumberFormat="1" applyFont="1" applyFill="1" applyBorder="1"/>
    <xf numFmtId="9" fontId="5" fillId="0" borderId="0" xfId="0" applyNumberFormat="1" applyFont="1"/>
    <xf numFmtId="9" fontId="5" fillId="4" borderId="4" xfId="1" applyNumberFormat="1" applyFont="1" applyFill="1" applyBorder="1"/>
    <xf numFmtId="9" fontId="5" fillId="4" borderId="4" xfId="3" applyFont="1" applyFill="1" applyBorder="1"/>
    <xf numFmtId="8" fontId="12" fillId="6" borderId="4" xfId="1" applyNumberFormat="1" applyFont="1" applyFill="1" applyBorder="1"/>
    <xf numFmtId="0" fontId="4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6" fontId="12" fillId="6" borderId="4" xfId="1" applyNumberFormat="1" applyFont="1" applyFill="1" applyBorder="1"/>
    <xf numFmtId="6" fontId="13" fillId="6" borderId="0" xfId="1" applyNumberFormat="1" applyFont="1" applyFill="1" applyBorder="1"/>
    <xf numFmtId="9" fontId="7" fillId="0" borderId="0" xfId="1" applyNumberFormat="1" applyFont="1" applyFill="1" applyBorder="1"/>
    <xf numFmtId="6" fontId="12" fillId="4" borderId="4" xfId="1" applyNumberFormat="1" applyFont="1" applyFill="1" applyBorder="1"/>
    <xf numFmtId="9" fontId="3" fillId="0" borderId="0" xfId="3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colors>
    <mruColors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ROARK Capital">
      <a:dk1>
        <a:srgbClr val="032A47"/>
      </a:dk1>
      <a:lt1>
        <a:srgbClr val="3C6190"/>
      </a:lt1>
      <a:dk2>
        <a:srgbClr val="D2DBE5"/>
      </a:dk2>
      <a:lt2>
        <a:srgbClr val="818284"/>
      </a:lt2>
      <a:accent1>
        <a:srgbClr val="BCBEC0"/>
      </a:accent1>
      <a:accent2>
        <a:srgbClr val="E6E7E8"/>
      </a:accent2>
      <a:accent3>
        <a:srgbClr val="414042"/>
      </a:accent3>
      <a:accent4>
        <a:srgbClr val="D2DBE5"/>
      </a:accent4>
      <a:accent5>
        <a:srgbClr val="818284"/>
      </a:accent5>
      <a:accent6>
        <a:srgbClr val="032A47"/>
      </a:accent6>
      <a:hlink>
        <a:srgbClr val="E6E7E8"/>
      </a:hlink>
      <a:folHlink>
        <a:srgbClr val="818284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D628-20B1-43B7-B8ED-8153859A4E71}">
  <sheetPr>
    <pageSetUpPr fitToPage="1"/>
  </sheetPr>
  <dimension ref="A1:AF45"/>
  <sheetViews>
    <sheetView showGridLines="0" tabSelected="1" zoomScale="150" zoomScaleNormal="150" workbookViewId="0">
      <pane xSplit="2" ySplit="5" topLeftCell="D8" activePane="bottomRight" state="frozen"/>
      <selection pane="topRight" activeCell="C1" sqref="C1"/>
      <selection pane="bottomLeft" activeCell="A6" sqref="A6"/>
      <selection pane="bottomRight" activeCell="V11" sqref="V11"/>
    </sheetView>
  </sheetViews>
  <sheetFormatPr defaultColWidth="9" defaultRowHeight="13.8" x14ac:dyDescent="0.3"/>
  <cols>
    <col min="1" max="1" width="17.8984375" style="13" bestFit="1" customWidth="1"/>
    <col min="2" max="2" width="15.796875" style="13" bestFit="1" customWidth="1"/>
    <col min="3" max="3" width="15.796875" style="13" hidden="1" customWidth="1"/>
    <col min="4" max="4" width="9" style="13"/>
    <col min="5" max="8" width="0" style="13" hidden="1" customWidth="1"/>
    <col min="9" max="9" width="11.5" style="13" hidden="1" customWidth="1"/>
    <col min="10" max="10" width="12.296875" style="13" bestFit="1" customWidth="1"/>
    <col min="11" max="13" width="0" style="13" hidden="1" customWidth="1"/>
    <col min="14" max="15" width="12.296875" style="13" hidden="1" customWidth="1"/>
    <col min="16" max="16" width="12.296875" style="13" customWidth="1"/>
    <col min="17" max="17" width="9.5" style="13" hidden="1" customWidth="1"/>
    <col min="18" max="19" width="0" style="13" hidden="1" customWidth="1"/>
    <col min="20" max="21" width="12.296875" style="13" hidden="1" customWidth="1"/>
    <col min="22" max="22" width="12.296875" style="13" customWidth="1"/>
    <col min="23" max="25" width="0" style="13" hidden="1" customWidth="1"/>
    <col min="26" max="28" width="12.296875" style="13" hidden="1" customWidth="1"/>
    <col min="29" max="31" width="0" style="13" hidden="1" customWidth="1"/>
    <col min="32" max="32" width="12.296875" style="13" customWidth="1"/>
    <col min="33" max="16384" width="9" style="13"/>
  </cols>
  <sheetData>
    <row r="1" spans="1:32" x14ac:dyDescent="0.3">
      <c r="A1" s="86" t="s">
        <v>51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</row>
    <row r="2" spans="1:32" x14ac:dyDescent="0.3">
      <c r="A2" s="86" t="s">
        <v>52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32" s="57" customFormat="1" ht="14.4" x14ac:dyDescent="0.3"/>
    <row r="4" spans="1:32" x14ac:dyDescent="0.3">
      <c r="C4" s="85" t="s">
        <v>53</v>
      </c>
      <c r="D4" s="85"/>
      <c r="E4" s="85"/>
      <c r="F4" s="85"/>
      <c r="G4" s="85"/>
      <c r="I4" s="85" t="s">
        <v>54</v>
      </c>
      <c r="J4" s="85"/>
      <c r="K4" s="85"/>
      <c r="L4" s="85"/>
      <c r="M4" s="85"/>
      <c r="O4" s="85" t="s">
        <v>138</v>
      </c>
      <c r="P4" s="85"/>
      <c r="Q4" s="85"/>
      <c r="R4" s="85"/>
      <c r="S4" s="85"/>
      <c r="U4" s="85" t="s">
        <v>137</v>
      </c>
      <c r="V4" s="85"/>
      <c r="W4" s="85"/>
      <c r="X4" s="85"/>
      <c r="Y4" s="85"/>
      <c r="AA4" s="85" t="s">
        <v>56</v>
      </c>
      <c r="AB4" s="85"/>
      <c r="AC4" s="85"/>
      <c r="AD4" s="85"/>
      <c r="AE4" s="85"/>
    </row>
    <row r="5" spans="1:32" ht="14.4" x14ac:dyDescent="0.3">
      <c r="A5" s="78" t="s">
        <v>247</v>
      </c>
      <c r="B5" s="57"/>
      <c r="C5" s="12" t="s">
        <v>139</v>
      </c>
      <c r="D5" s="12" t="s">
        <v>140</v>
      </c>
      <c r="E5" s="12" t="s">
        <v>245</v>
      </c>
      <c r="F5" s="12" t="s">
        <v>246</v>
      </c>
      <c r="G5" s="12" t="s">
        <v>244</v>
      </c>
      <c r="H5" s="15"/>
      <c r="I5" s="12" t="s">
        <v>139</v>
      </c>
      <c r="J5" s="12" t="s">
        <v>140</v>
      </c>
      <c r="K5" s="12" t="s">
        <v>245</v>
      </c>
      <c r="L5" s="12" t="s">
        <v>246</v>
      </c>
      <c r="M5" s="12" t="s">
        <v>244</v>
      </c>
      <c r="N5" s="15"/>
      <c r="O5" s="12" t="s">
        <v>139</v>
      </c>
      <c r="P5" s="12" t="s">
        <v>140</v>
      </c>
      <c r="Q5" s="12" t="s">
        <v>245</v>
      </c>
      <c r="R5" s="12" t="s">
        <v>246</v>
      </c>
      <c r="S5" s="12" t="s">
        <v>244</v>
      </c>
      <c r="T5" s="15"/>
      <c r="U5" s="12" t="s">
        <v>139</v>
      </c>
      <c r="V5" s="12" t="s">
        <v>140</v>
      </c>
      <c r="W5" s="12" t="s">
        <v>245</v>
      </c>
      <c r="X5" s="12" t="s">
        <v>246</v>
      </c>
      <c r="Y5" s="12" t="s">
        <v>244</v>
      </c>
      <c r="Z5" s="15"/>
      <c r="AA5" s="12" t="s">
        <v>139</v>
      </c>
      <c r="AB5" s="12" t="s">
        <v>140</v>
      </c>
      <c r="AC5" s="12" t="s">
        <v>245</v>
      </c>
      <c r="AD5" s="12" t="s">
        <v>246</v>
      </c>
      <c r="AE5" s="12" t="s">
        <v>244</v>
      </c>
      <c r="AF5" s="15"/>
    </row>
    <row r="6" spans="1:32" x14ac:dyDescent="0.3">
      <c r="B6" s="18">
        <v>1000</v>
      </c>
      <c r="C6" s="67">
        <f>SUMIFS('YoY 19 v 18'!L:L,'YoY 19 v 18'!M:M,B6,'YoY 19 v 18'!E:E,2019)</f>
        <v>1074</v>
      </c>
      <c r="D6" s="67">
        <f>SUMIFS('YoY 19 v 18'!L:L,'YoY 19 v 18'!M:M,B6,'YoY 19 v 18'!E:E,2018)</f>
        <v>632</v>
      </c>
      <c r="E6" s="68"/>
      <c r="F6" s="69"/>
      <c r="G6" s="83">
        <f>C6/C$18</f>
        <v>0.1199463926736654</v>
      </c>
      <c r="H6" s="16"/>
      <c r="I6" s="67">
        <f>COUNTIFS('YoY 19 v 18'!M:M,B6,'YoY 19 v 18'!E:E,2019)</f>
        <v>825</v>
      </c>
      <c r="J6" s="67">
        <f>COUNTIFS('YoY 19 v 18'!M:M,B6,'YoY 19 v 18'!E:E,2018)</f>
        <v>485</v>
      </c>
      <c r="K6" s="68"/>
      <c r="L6" s="69"/>
      <c r="M6" s="69"/>
      <c r="N6" s="17"/>
      <c r="O6" s="70">
        <f>SUMIFS('YoY 19 v 18'!U:U,'YoY 19 v 18'!M:M,B6,'YoY 19 v 18'!E:E,2019)</f>
        <v>5800.6799999999803</v>
      </c>
      <c r="P6" s="70">
        <f>SUMIFS('YoY 19 v 18'!U:U,'YoY 19 v 18'!M:M,B6,'YoY 19 v 18'!E:E,2018)</f>
        <v>3082.3199999999929</v>
      </c>
      <c r="Q6" s="90">
        <f>O6-P6</f>
        <v>2718.3599999999874</v>
      </c>
      <c r="R6" s="83">
        <f>O6/P6-1</f>
        <v>0.88192011212333354</v>
      </c>
      <c r="S6" s="82">
        <f>O6/O$18</f>
        <v>0.12057823373179721</v>
      </c>
      <c r="T6" s="17"/>
      <c r="U6" s="71">
        <f>AVERAGEIFS('YoY 19 v 18'!U:U,'YoY 19 v 18'!M:M,B6,'YoY 19 v 18'!E:E,2019)</f>
        <v>7.0311272727272485</v>
      </c>
      <c r="V6" s="71">
        <f>AVERAGEIFS('YoY 19 v 18'!U:U,'YoY 19 v 18'!M:M,B6,'YoY 19 v 18'!E:E,2018)</f>
        <v>6.35529896907215</v>
      </c>
      <c r="W6" s="68"/>
      <c r="X6" s="69"/>
      <c r="Y6" s="69"/>
      <c r="AA6" s="72">
        <f>SUMIFS('YoY 19 v 18'!Y:Y,'YoY 19 v 18'!M:M,'2018 Store Detail'!B6,'YoY 19 v 18'!E:E,2019)</f>
        <v>4319.6699999999801</v>
      </c>
      <c r="AB6" s="72">
        <f>SUMIFS('YoY 19 v 18'!Y:Y,'YoY 19 v 18'!M:M,'2018 Store Detail'!B6,'YoY 19 v 18'!E:E,2018)</f>
        <v>2200.9599999999914</v>
      </c>
      <c r="AC6" s="68"/>
      <c r="AD6" s="69"/>
      <c r="AE6" s="69"/>
    </row>
    <row r="7" spans="1:32" x14ac:dyDescent="0.3">
      <c r="B7" s="18">
        <v>1001</v>
      </c>
      <c r="C7" s="67">
        <f>SUMIFS('YoY 19 v 18'!L:L,'YoY 19 v 18'!M:M,B7,'YoY 19 v 18'!E:E,2019)</f>
        <v>913</v>
      </c>
      <c r="D7" s="67">
        <f>SUMIFS('YoY 19 v 18'!L:L,'YoY 19 v 18'!M:M,B7,'YoY 19 v 18'!E:E,2018)</f>
        <v>528</v>
      </c>
      <c r="E7" s="68"/>
      <c r="F7" s="69"/>
      <c r="G7" s="83">
        <f t="shared" ref="G7:G17" si="0">C7/C$18</f>
        <v>0.10196560196560196</v>
      </c>
      <c r="H7" s="16"/>
      <c r="I7" s="67">
        <f>COUNTIFS('YoY 19 v 18'!M:M,B7,'YoY 19 v 18'!E:E,2019)</f>
        <v>699</v>
      </c>
      <c r="J7" s="67">
        <f>COUNTIFS('YoY 19 v 18'!M:M,B7,'YoY 19 v 18'!E:E,2018)</f>
        <v>405</v>
      </c>
      <c r="K7" s="68"/>
      <c r="L7" s="69"/>
      <c r="M7" s="69"/>
      <c r="N7" s="17"/>
      <c r="O7" s="70">
        <f>SUMIFS('YoY 19 v 18'!U:U,'YoY 19 v 18'!M:M,B7,'YoY 19 v 18'!E:E,2019)</f>
        <v>4751.9800000000296</v>
      </c>
      <c r="P7" s="70">
        <f>SUMIFS('YoY 19 v 18'!U:U,'YoY 19 v 18'!M:M,B7,'YoY 19 v 18'!E:E,2018)</f>
        <v>2510.0800000000067</v>
      </c>
      <c r="Q7" s="90">
        <f t="shared" ref="Q7:Q17" si="1">O7-P7</f>
        <v>2241.9000000000228</v>
      </c>
      <c r="R7" s="83">
        <f t="shared" ref="R7:R17" si="2">O7/P7-1</f>
        <v>0.89315878378379043</v>
      </c>
      <c r="S7" s="82">
        <f t="shared" ref="S7:S17" si="3">O7/O$18</f>
        <v>9.877899748457615E-2</v>
      </c>
      <c r="T7" s="17"/>
      <c r="U7" s="71">
        <f>AVERAGEIFS('YoY 19 v 18'!U:U,'YoY 19 v 18'!M:M,B7,'YoY 19 v 18'!E:E,2019)</f>
        <v>6.7982546494993272</v>
      </c>
      <c r="V7" s="71">
        <f>AVERAGEIFS('YoY 19 v 18'!U:U,'YoY 19 v 18'!M:M,B7,'YoY 19 v 18'!E:E,2018)</f>
        <v>6.1977283950617448</v>
      </c>
      <c r="W7" s="68"/>
      <c r="X7" s="69"/>
      <c r="Y7" s="69"/>
      <c r="AA7" s="72">
        <f>SUMIFS('YoY 19 v 18'!Y:Y,'YoY 19 v 18'!M:M,'2018 Store Detail'!B7,'YoY 19 v 18'!E:E,2019)</f>
        <v>3497.5600000000213</v>
      </c>
      <c r="AB7" s="72">
        <f>SUMIFS('YoY 19 v 18'!Y:Y,'YoY 19 v 18'!M:M,'2018 Store Detail'!B7,'YoY 19 v 18'!E:E,2018)</f>
        <v>1790.8800000000017</v>
      </c>
      <c r="AC7" s="68"/>
      <c r="AD7" s="69"/>
      <c r="AE7" s="69"/>
    </row>
    <row r="8" spans="1:32" x14ac:dyDescent="0.3">
      <c r="B8" s="18">
        <v>1002</v>
      </c>
      <c r="C8" s="67">
        <f>SUMIFS('YoY 19 v 18'!L:L,'YoY 19 v 18'!M:M,B8,'YoY 19 v 18'!E:E,2019)</f>
        <v>460</v>
      </c>
      <c r="D8" s="67">
        <f>SUMIFS('YoY 19 v 18'!L:L,'YoY 19 v 18'!M:M,B8,'YoY 19 v 18'!E:E,2018)</f>
        <v>266</v>
      </c>
      <c r="E8" s="68"/>
      <c r="F8" s="69"/>
      <c r="G8" s="83">
        <f t="shared" si="0"/>
        <v>5.1373687737324099E-2</v>
      </c>
      <c r="H8" s="16"/>
      <c r="I8" s="67">
        <f>COUNTIFS('YoY 19 v 18'!M:M,B8,'YoY 19 v 18'!E:E,2019)</f>
        <v>349</v>
      </c>
      <c r="J8" s="67">
        <f>COUNTIFS('YoY 19 v 18'!M:M,B8,'YoY 19 v 18'!E:E,2018)</f>
        <v>204</v>
      </c>
      <c r="K8" s="68"/>
      <c r="L8" s="69"/>
      <c r="M8" s="69"/>
      <c r="N8" s="17"/>
      <c r="O8" s="70">
        <f>SUMIFS('YoY 19 v 18'!U:U,'YoY 19 v 18'!M:M,B8,'YoY 19 v 18'!E:E,2019)</f>
        <v>2393.4800000000118</v>
      </c>
      <c r="P8" s="70">
        <f>SUMIFS('YoY 19 v 18'!U:U,'YoY 19 v 18'!M:M,B8,'YoY 19 v 18'!E:E,2018)</f>
        <v>1293.729999999998</v>
      </c>
      <c r="Q8" s="90">
        <f t="shared" si="1"/>
        <v>1099.7500000000139</v>
      </c>
      <c r="R8" s="83">
        <f t="shared" si="2"/>
        <v>0.85006145022532964</v>
      </c>
      <c r="S8" s="82">
        <f t="shared" si="3"/>
        <v>4.9753061860399884E-2</v>
      </c>
      <c r="T8" s="17"/>
      <c r="U8" s="71">
        <f>AVERAGEIFS('YoY 19 v 18'!U:U,'YoY 19 v 18'!M:M,B8,'YoY 19 v 18'!E:E,2019)</f>
        <v>6.858108882521524</v>
      </c>
      <c r="V8" s="71">
        <f>AVERAGEIFS('YoY 19 v 18'!U:U,'YoY 19 v 18'!M:M,B8,'YoY 19 v 18'!E:E,2018)</f>
        <v>6.3418137254901863</v>
      </c>
      <c r="W8" s="68"/>
      <c r="X8" s="69"/>
      <c r="Y8" s="69"/>
      <c r="AA8" s="72">
        <f>SUMIFS('YoY 19 v 18'!Y:Y,'YoY 19 v 18'!M:M,'2018 Store Detail'!B8,'YoY 19 v 18'!E:E,2019)</f>
        <v>1756.0699999999974</v>
      </c>
      <c r="AB8" s="72">
        <f>SUMIFS('YoY 19 v 18'!Y:Y,'YoY 19 v 18'!M:M,'2018 Store Detail'!B8,'YoY 19 v 18'!E:E,2018)</f>
        <v>938.40999999999974</v>
      </c>
      <c r="AC8" s="68"/>
      <c r="AD8" s="69"/>
      <c r="AE8" s="69"/>
    </row>
    <row r="9" spans="1:32" x14ac:dyDescent="0.3">
      <c r="B9" s="18">
        <v>1003</v>
      </c>
      <c r="C9" s="67">
        <f>SUMIFS('YoY 19 v 18'!L:L,'YoY 19 v 18'!M:M,B9,'YoY 19 v 18'!E:E,2019)</f>
        <v>803</v>
      </c>
      <c r="D9" s="67">
        <f>SUMIFS('YoY 19 v 18'!L:L,'YoY 19 v 18'!M:M,B9,'YoY 19 v 18'!E:E,2018)</f>
        <v>480</v>
      </c>
      <c r="E9" s="68"/>
      <c r="F9" s="69"/>
      <c r="G9" s="83">
        <f t="shared" si="0"/>
        <v>8.9680589680589687E-2</v>
      </c>
      <c r="H9" s="16"/>
      <c r="I9" s="67">
        <f>COUNTIFS('YoY 19 v 18'!M:M,B9,'YoY 19 v 18'!E:E,2019)</f>
        <v>626</v>
      </c>
      <c r="J9" s="67">
        <f>COUNTIFS('YoY 19 v 18'!M:M,B9,'YoY 19 v 18'!E:E,2018)</f>
        <v>368</v>
      </c>
      <c r="K9" s="68"/>
      <c r="L9" s="69"/>
      <c r="M9" s="69"/>
      <c r="N9" s="17"/>
      <c r="O9" s="70">
        <f>SUMIFS('YoY 19 v 18'!U:U,'YoY 19 v 18'!M:M,B9,'YoY 19 v 18'!E:E,2019)</f>
        <v>4355.010000000022</v>
      </c>
      <c r="P9" s="70">
        <f>SUMIFS('YoY 19 v 18'!U:U,'YoY 19 v 18'!M:M,B9,'YoY 19 v 18'!E:E,2018)</f>
        <v>2268.930000000003</v>
      </c>
      <c r="Q9" s="90">
        <f t="shared" si="1"/>
        <v>2086.080000000019</v>
      </c>
      <c r="R9" s="83">
        <f t="shared" si="2"/>
        <v>0.91941135248774364</v>
      </c>
      <c r="S9" s="82">
        <f t="shared" si="3"/>
        <v>9.0527216409855157E-2</v>
      </c>
      <c r="T9" s="17"/>
      <c r="U9" s="71">
        <f>AVERAGEIFS('YoY 19 v 18'!U:U,'YoY 19 v 18'!M:M,B9,'YoY 19 v 18'!E:E,2019)</f>
        <v>6.956884984025594</v>
      </c>
      <c r="V9" s="71">
        <f>AVERAGEIFS('YoY 19 v 18'!U:U,'YoY 19 v 18'!M:M,B9,'YoY 19 v 18'!E:E,2018)</f>
        <v>6.1655706521739209</v>
      </c>
      <c r="W9" s="68"/>
      <c r="X9" s="69"/>
      <c r="Y9" s="69"/>
      <c r="AA9" s="72">
        <f>SUMIFS('YoY 19 v 18'!Y:Y,'YoY 19 v 18'!M:M,'2018 Store Detail'!B9,'YoY 19 v 18'!E:E,2019)</f>
        <v>3226.9000000000124</v>
      </c>
      <c r="AB9" s="72">
        <f>SUMIFS('YoY 19 v 18'!Y:Y,'YoY 19 v 18'!M:M,'2018 Store Detail'!B9,'YoY 19 v 18'!E:E,2018)</f>
        <v>1622.4400000000007</v>
      </c>
      <c r="AC9" s="68"/>
      <c r="AD9" s="69"/>
      <c r="AE9" s="69"/>
    </row>
    <row r="10" spans="1:32" x14ac:dyDescent="0.3">
      <c r="B10" s="18">
        <v>1004</v>
      </c>
      <c r="C10" s="67">
        <f>SUMIFS('YoY 19 v 18'!L:L,'YoY 19 v 18'!M:M,B10,'YoY 19 v 18'!E:E,2019)</f>
        <v>716</v>
      </c>
      <c r="D10" s="67">
        <f>SUMIFS('YoY 19 v 18'!L:L,'YoY 19 v 18'!M:M,B10,'YoY 19 v 18'!E:E,2018)</f>
        <v>421</v>
      </c>
      <c r="E10" s="68"/>
      <c r="F10" s="69"/>
      <c r="G10" s="83">
        <f t="shared" si="0"/>
        <v>7.9964261782443605E-2</v>
      </c>
      <c r="H10" s="16"/>
      <c r="I10" s="67">
        <f>COUNTIFS('YoY 19 v 18'!M:M,B10,'YoY 19 v 18'!E:E,2019)</f>
        <v>556</v>
      </c>
      <c r="J10" s="67">
        <f>COUNTIFS('YoY 19 v 18'!M:M,B10,'YoY 19 v 18'!E:E,2018)</f>
        <v>326</v>
      </c>
      <c r="K10" s="68"/>
      <c r="L10" s="69"/>
      <c r="M10" s="69"/>
      <c r="N10" s="17"/>
      <c r="O10" s="70">
        <f>SUMIFS('YoY 19 v 18'!U:U,'YoY 19 v 18'!M:M,B10,'YoY 19 v 18'!E:E,2019)</f>
        <v>3764.5900000000333</v>
      </c>
      <c r="P10" s="70">
        <f>SUMIFS('YoY 19 v 18'!U:U,'YoY 19 v 18'!M:M,B10,'YoY 19 v 18'!E:E,2018)</f>
        <v>2089.2600000000002</v>
      </c>
      <c r="Q10" s="90">
        <f t="shared" si="1"/>
        <v>1675.3300000000331</v>
      </c>
      <c r="R10" s="83">
        <f t="shared" si="2"/>
        <v>0.80187721968545467</v>
      </c>
      <c r="S10" s="82">
        <f t="shared" si="3"/>
        <v>7.8254206907533597E-2</v>
      </c>
      <c r="T10" s="17"/>
      <c r="U10" s="71">
        <f>AVERAGEIFS('YoY 19 v 18'!U:U,'YoY 19 v 18'!M:M,B10,'YoY 19 v 18'!E:E,2019)</f>
        <v>6.7708453237410673</v>
      </c>
      <c r="V10" s="71">
        <f>AVERAGEIFS('YoY 19 v 18'!U:U,'YoY 19 v 18'!M:M,B10,'YoY 19 v 18'!E:E,2018)</f>
        <v>6.4087730061349699</v>
      </c>
      <c r="W10" s="68"/>
      <c r="X10" s="69"/>
      <c r="Y10" s="69"/>
      <c r="AA10" s="72">
        <f>SUMIFS('YoY 19 v 18'!Y:Y,'YoY 19 v 18'!M:M,'2018 Store Detail'!B10,'YoY 19 v 18'!E:E,2019)</f>
        <v>2768.450000000008</v>
      </c>
      <c r="AB10" s="72">
        <f>SUMIFS('YoY 19 v 18'!Y:Y,'YoY 19 v 18'!M:M,'2018 Store Detail'!B10,'YoY 19 v 18'!E:E,2018)</f>
        <v>1494.2400000000014</v>
      </c>
      <c r="AC10" s="68"/>
      <c r="AD10" s="69"/>
      <c r="AE10" s="69"/>
    </row>
    <row r="11" spans="1:32" x14ac:dyDescent="0.3">
      <c r="B11" s="18">
        <v>1005</v>
      </c>
      <c r="C11" s="67">
        <f>SUMIFS('YoY 19 v 18'!L:L,'YoY 19 v 18'!M:M,B11,'YoY 19 v 18'!E:E,2019)</f>
        <v>985</v>
      </c>
      <c r="D11" s="67">
        <f>SUMIFS('YoY 19 v 18'!L:L,'YoY 19 v 18'!M:M,B11,'YoY 19 v 18'!E:E,2018)</f>
        <v>585</v>
      </c>
      <c r="E11" s="68"/>
      <c r="F11" s="69"/>
      <c r="G11" s="83">
        <f t="shared" si="0"/>
        <v>0.11000670091579183</v>
      </c>
      <c r="H11" s="16"/>
      <c r="I11" s="67">
        <f>COUNTIFS('YoY 19 v 18'!M:M,B11,'YoY 19 v 18'!E:E,2019)</f>
        <v>761</v>
      </c>
      <c r="J11" s="67">
        <f>COUNTIFS('YoY 19 v 18'!M:M,B11,'YoY 19 v 18'!E:E,2018)</f>
        <v>450</v>
      </c>
      <c r="K11" s="68"/>
      <c r="L11" s="69"/>
      <c r="M11" s="69"/>
      <c r="N11" s="17"/>
      <c r="O11" s="70">
        <f>SUMIFS('YoY 19 v 18'!U:U,'YoY 19 v 18'!M:M,B11,'YoY 19 v 18'!E:E,2019)</f>
        <v>5321.3984999999666</v>
      </c>
      <c r="P11" s="70">
        <f>SUMIFS('YoY 19 v 18'!U:U,'YoY 19 v 18'!M:M,B11,'YoY 19 v 18'!E:E,2018)</f>
        <v>2871.1485000000066</v>
      </c>
      <c r="Q11" s="90">
        <f t="shared" si="1"/>
        <v>2450.24999999996</v>
      </c>
      <c r="R11" s="83">
        <f t="shared" si="2"/>
        <v>0.85340413426890116</v>
      </c>
      <c r="S11" s="82">
        <f t="shared" si="3"/>
        <v>0.11061545062182937</v>
      </c>
      <c r="T11" s="17"/>
      <c r="U11" s="71">
        <f>AVERAGEIFS('YoY 19 v 18'!U:U,'YoY 19 v 18'!M:M,B11,'YoY 19 v 18'!E:E,2019)</f>
        <v>6.9926392904073147</v>
      </c>
      <c r="V11" s="71">
        <f>AVERAGEIFS('YoY 19 v 18'!U:U,'YoY 19 v 18'!M:M,B11,'YoY 19 v 18'!E:E,2018)</f>
        <v>6.3803300000000149</v>
      </c>
      <c r="W11" s="68"/>
      <c r="X11" s="69"/>
      <c r="Y11" s="69"/>
      <c r="AA11" s="72">
        <f>SUMIFS('YoY 19 v 18'!Y:Y,'YoY 19 v 18'!M:M,'2018 Store Detail'!B11,'YoY 19 v 18'!E:E,2019)</f>
        <v>3938.9784999999874</v>
      </c>
      <c r="AB11" s="72">
        <f>SUMIFS('YoY 19 v 18'!Y:Y,'YoY 19 v 18'!M:M,'2018 Store Detail'!B11,'YoY 19 v 18'!E:E,2018)</f>
        <v>2081.5085000000008</v>
      </c>
      <c r="AC11" s="68"/>
      <c r="AD11" s="69"/>
      <c r="AE11" s="69"/>
    </row>
    <row r="12" spans="1:32" x14ac:dyDescent="0.3">
      <c r="B12" s="18">
        <v>1006</v>
      </c>
      <c r="C12" s="67">
        <f>SUMIFS('YoY 19 v 18'!L:L,'YoY 19 v 18'!M:M,B12,'YoY 19 v 18'!E:E,2019)</f>
        <v>627</v>
      </c>
      <c r="D12" s="67">
        <f>SUMIFS('YoY 19 v 18'!L:L,'YoY 19 v 18'!M:M,B12,'YoY 19 v 18'!E:E,2018)</f>
        <v>374</v>
      </c>
      <c r="E12" s="68"/>
      <c r="F12" s="69"/>
      <c r="G12" s="83">
        <f t="shared" si="0"/>
        <v>7.0024570024570021E-2</v>
      </c>
      <c r="H12" s="16"/>
      <c r="I12" s="67">
        <f>COUNTIFS('YoY 19 v 18'!M:M,B12,'YoY 19 v 18'!E:E,2019)</f>
        <v>486</v>
      </c>
      <c r="J12" s="67">
        <f>COUNTIFS('YoY 19 v 18'!M:M,B12,'YoY 19 v 18'!E:E,2018)</f>
        <v>286</v>
      </c>
      <c r="K12" s="68"/>
      <c r="L12" s="69"/>
      <c r="M12" s="69"/>
      <c r="N12" s="17"/>
      <c r="O12" s="70">
        <f>SUMIFS('YoY 19 v 18'!U:U,'YoY 19 v 18'!M:M,B12,'YoY 19 v 18'!E:E,2019)</f>
        <v>3474.4545000000089</v>
      </c>
      <c r="P12" s="70">
        <f>SUMIFS('YoY 19 v 18'!U:U,'YoY 19 v 18'!M:M,B12,'YoY 19 v 18'!E:E,2018)</f>
        <v>1839.8655000000063</v>
      </c>
      <c r="Q12" s="90">
        <f t="shared" si="1"/>
        <v>1634.5890000000027</v>
      </c>
      <c r="R12" s="83">
        <f t="shared" si="2"/>
        <v>0.88842852915063464</v>
      </c>
      <c r="S12" s="82">
        <f t="shared" si="3"/>
        <v>7.2223185349217178E-2</v>
      </c>
      <c r="T12" s="17"/>
      <c r="U12" s="71">
        <f>AVERAGEIFS('YoY 19 v 18'!U:U,'YoY 19 v 18'!M:M,B12,'YoY 19 v 18'!E:E,2019)</f>
        <v>7.1490833333333521</v>
      </c>
      <c r="V12" s="71">
        <f>AVERAGEIFS('YoY 19 v 18'!U:U,'YoY 19 v 18'!M:M,B12,'YoY 19 v 18'!E:E,2018)</f>
        <v>6.4330961538461757</v>
      </c>
      <c r="W12" s="68"/>
      <c r="X12" s="69"/>
      <c r="Y12" s="69"/>
      <c r="AA12" s="72">
        <f>SUMIFS('YoY 19 v 18'!Y:Y,'YoY 19 v 18'!M:M,'2018 Store Detail'!B12,'YoY 19 v 18'!E:E,2019)</f>
        <v>2589.7044999999966</v>
      </c>
      <c r="AB12" s="72">
        <f>SUMIFS('YoY 19 v 18'!Y:Y,'YoY 19 v 18'!M:M,'2018 Store Detail'!B12,'YoY 19 v 18'!E:E,2018)</f>
        <v>1313.415500000001</v>
      </c>
      <c r="AC12" s="68"/>
      <c r="AD12" s="69"/>
      <c r="AE12" s="69"/>
    </row>
    <row r="13" spans="1:32" x14ac:dyDescent="0.3">
      <c r="B13" s="18">
        <v>1007</v>
      </c>
      <c r="C13" s="67">
        <f>SUMIFS('YoY 19 v 18'!L:L,'YoY 19 v 18'!M:M,B13,'YoY 19 v 18'!E:E,2019)</f>
        <v>828</v>
      </c>
      <c r="D13" s="67">
        <f>SUMIFS('YoY 19 v 18'!L:L,'YoY 19 v 18'!M:M,B13,'YoY 19 v 18'!E:E,2018)</f>
        <v>478</v>
      </c>
      <c r="E13" s="68"/>
      <c r="F13" s="69"/>
      <c r="G13" s="83">
        <f t="shared" si="0"/>
        <v>9.2472637927183382E-2</v>
      </c>
      <c r="H13" s="16"/>
      <c r="I13" s="67">
        <f>COUNTIFS('YoY 19 v 18'!M:M,B13,'YoY 19 v 18'!E:E,2019)</f>
        <v>638</v>
      </c>
      <c r="J13" s="67">
        <f>COUNTIFS('YoY 19 v 18'!M:M,B13,'YoY 19 v 18'!E:E,2018)</f>
        <v>366</v>
      </c>
      <c r="K13" s="68"/>
      <c r="L13" s="69"/>
      <c r="M13" s="69"/>
      <c r="N13" s="17"/>
      <c r="O13" s="70">
        <f>SUMIFS('YoY 19 v 18'!U:U,'YoY 19 v 18'!M:M,B13,'YoY 19 v 18'!E:E,2019)</f>
        <v>4496.4809999999907</v>
      </c>
      <c r="P13" s="70">
        <f>SUMIFS('YoY 19 v 18'!U:U,'YoY 19 v 18'!M:M,B13,'YoY 19 v 18'!E:E,2018)</f>
        <v>2219.9265000000073</v>
      </c>
      <c r="Q13" s="90">
        <f t="shared" si="1"/>
        <v>2276.5544999999834</v>
      </c>
      <c r="R13" s="83">
        <f t="shared" si="2"/>
        <v>1.0255089526612595</v>
      </c>
      <c r="S13" s="82">
        <f t="shared" si="3"/>
        <v>9.3467961857676335E-2</v>
      </c>
      <c r="T13" s="17"/>
      <c r="U13" s="71">
        <f>AVERAGEIFS('YoY 19 v 18'!U:U,'YoY 19 v 18'!M:M,B13,'YoY 19 v 18'!E:E,2019)</f>
        <v>7.047775862068951</v>
      </c>
      <c r="V13" s="71">
        <f>AVERAGEIFS('YoY 19 v 18'!U:U,'YoY 19 v 18'!M:M,B13,'YoY 19 v 18'!E:E,2018)</f>
        <v>6.0653729508196923</v>
      </c>
      <c r="W13" s="68"/>
      <c r="X13" s="69"/>
      <c r="Y13" s="69"/>
      <c r="AA13" s="72">
        <f>SUMIFS('YoY 19 v 18'!Y:Y,'YoY 19 v 18'!M:M,'2018 Store Detail'!B13,'YoY 19 v 18'!E:E,2019)</f>
        <v>3333.6109999999935</v>
      </c>
      <c r="AB13" s="72">
        <f>SUMIFS('YoY 19 v 18'!Y:Y,'YoY 19 v 18'!M:M,'2018 Store Detail'!B13,'YoY 19 v 18'!E:E,2018)</f>
        <v>1572.4965000000013</v>
      </c>
      <c r="AC13" s="68"/>
      <c r="AD13" s="69"/>
      <c r="AE13" s="69"/>
    </row>
    <row r="14" spans="1:32" x14ac:dyDescent="0.3">
      <c r="B14" s="18">
        <v>1008</v>
      </c>
      <c r="C14" s="67">
        <f>SUMIFS('YoY 19 v 18'!L:L,'YoY 19 v 18'!M:M,B14,'YoY 19 v 18'!E:E,2019)</f>
        <v>914</v>
      </c>
      <c r="D14" s="67">
        <f>SUMIFS('YoY 19 v 18'!L:L,'YoY 19 v 18'!M:M,B14,'YoY 19 v 18'!E:E,2018)</f>
        <v>528</v>
      </c>
      <c r="E14" s="68"/>
      <c r="F14" s="69"/>
      <c r="G14" s="83">
        <f t="shared" si="0"/>
        <v>0.10207728389546572</v>
      </c>
      <c r="H14" s="16"/>
      <c r="I14" s="67">
        <f>COUNTIFS('YoY 19 v 18'!M:M,B14,'YoY 19 v 18'!E:E,2019)</f>
        <v>703</v>
      </c>
      <c r="J14" s="67">
        <f>COUNTIFS('YoY 19 v 18'!M:M,B14,'YoY 19 v 18'!E:E,2018)</f>
        <v>406</v>
      </c>
      <c r="K14" s="68"/>
      <c r="L14" s="69"/>
      <c r="M14" s="69"/>
      <c r="N14" s="17"/>
      <c r="O14" s="70">
        <f>SUMIFS('YoY 19 v 18'!U:U,'YoY 19 v 18'!M:M,B14,'YoY 19 v 18'!E:E,2019)</f>
        <v>4927.1804999999758</v>
      </c>
      <c r="P14" s="70">
        <f>SUMIFS('YoY 19 v 18'!U:U,'YoY 19 v 18'!M:M,B14,'YoY 19 v 18'!E:E,2018)</f>
        <v>2541.7260000000083</v>
      </c>
      <c r="Q14" s="90">
        <f t="shared" si="1"/>
        <v>2385.4544999999675</v>
      </c>
      <c r="R14" s="83">
        <f t="shared" si="2"/>
        <v>0.93851756640958151</v>
      </c>
      <c r="S14" s="82">
        <f t="shared" si="3"/>
        <v>0.10242087513321758</v>
      </c>
      <c r="T14" s="17"/>
      <c r="U14" s="71">
        <f>AVERAGEIFS('YoY 19 v 18'!U:U,'YoY 19 v 18'!M:M,B14,'YoY 19 v 18'!E:E,2019)</f>
        <v>7.0087916073968364</v>
      </c>
      <c r="V14" s="71">
        <f>AVERAGEIFS('YoY 19 v 18'!U:U,'YoY 19 v 18'!M:M,B14,'YoY 19 v 18'!E:E,2018)</f>
        <v>6.2604088669950944</v>
      </c>
      <c r="W14" s="68"/>
      <c r="X14" s="69"/>
      <c r="Y14" s="69"/>
      <c r="AA14" s="72">
        <f>SUMIFS('YoY 19 v 18'!Y:Y,'YoY 19 v 18'!M:M,'2018 Store Detail'!B14,'YoY 19 v 18'!E:E,2019)</f>
        <v>3674.1904999999906</v>
      </c>
      <c r="AB14" s="72">
        <f>SUMIFS('YoY 19 v 18'!Y:Y,'YoY 19 v 18'!M:M,'2018 Store Detail'!B14,'YoY 19 v 18'!E:E,2018)</f>
        <v>1824.946000000001</v>
      </c>
      <c r="AC14" s="68"/>
      <c r="AD14" s="69"/>
      <c r="AE14" s="69"/>
    </row>
    <row r="15" spans="1:32" x14ac:dyDescent="0.3">
      <c r="B15" s="18">
        <v>1009</v>
      </c>
      <c r="C15" s="67">
        <f>SUMIFS('YoY 19 v 18'!L:L,'YoY 19 v 18'!M:M,B15,'YoY 19 v 18'!E:E,2019)</f>
        <v>442</v>
      </c>
      <c r="D15" s="67">
        <f>SUMIFS('YoY 19 v 18'!L:L,'YoY 19 v 18'!M:M,B15,'YoY 19 v 18'!E:E,2018)</f>
        <v>255</v>
      </c>
      <c r="E15" s="68"/>
      <c r="F15" s="69"/>
      <c r="G15" s="83">
        <f t="shared" si="0"/>
        <v>4.9363412999776639E-2</v>
      </c>
      <c r="H15" s="16"/>
      <c r="I15" s="67">
        <f>COUNTIFS('YoY 19 v 18'!M:M,B15,'YoY 19 v 18'!E:E,2019)</f>
        <v>337</v>
      </c>
      <c r="J15" s="67">
        <f>COUNTIFS('YoY 19 v 18'!M:M,B15,'YoY 19 v 18'!E:E,2018)</f>
        <v>196</v>
      </c>
      <c r="K15" s="68"/>
      <c r="L15" s="69"/>
      <c r="M15" s="69"/>
      <c r="N15" s="17"/>
      <c r="O15" s="70">
        <f>SUMIFS('YoY 19 v 18'!U:U,'YoY 19 v 18'!M:M,B15,'YoY 19 v 18'!E:E,2019)</f>
        <v>2438.8155000000042</v>
      </c>
      <c r="P15" s="70">
        <f>SUMIFS('YoY 19 v 18'!U:U,'YoY 19 v 18'!M:M,B15,'YoY 19 v 18'!E:E,2018)</f>
        <v>1256.1615000000022</v>
      </c>
      <c r="Q15" s="90">
        <f t="shared" si="1"/>
        <v>1182.654000000002</v>
      </c>
      <c r="R15" s="83">
        <f t="shared" si="2"/>
        <v>0.94148244473342002</v>
      </c>
      <c r="S15" s="82">
        <f t="shared" si="3"/>
        <v>5.0695446979962935E-2</v>
      </c>
      <c r="T15" s="17"/>
      <c r="U15" s="71">
        <f>AVERAGEIFS('YoY 19 v 18'!U:U,'YoY 19 v 18'!M:M,B15,'YoY 19 v 18'!E:E,2019)</f>
        <v>7.2368412462908136</v>
      </c>
      <c r="V15" s="71">
        <f>AVERAGEIFS('YoY 19 v 18'!U:U,'YoY 19 v 18'!M:M,B15,'YoY 19 v 18'!E:E,2018)</f>
        <v>6.4089872448979701</v>
      </c>
      <c r="W15" s="68"/>
      <c r="X15" s="69"/>
      <c r="Y15" s="69"/>
      <c r="AA15" s="72">
        <f>SUMIFS('YoY 19 v 18'!Y:Y,'YoY 19 v 18'!M:M,'2018 Store Detail'!B15,'YoY 19 v 18'!E:E,2019)</f>
        <v>1821.4254999999987</v>
      </c>
      <c r="AB15" s="72">
        <f>SUMIFS('YoY 19 v 18'!Y:Y,'YoY 19 v 18'!M:M,'2018 Store Detail'!B15,'YoY 19 v 18'!E:E,2018)</f>
        <v>893.86150000000123</v>
      </c>
      <c r="AC15" s="68"/>
      <c r="AD15" s="69"/>
      <c r="AE15" s="69"/>
    </row>
    <row r="16" spans="1:32" x14ac:dyDescent="0.3">
      <c r="B16" s="18">
        <v>1010</v>
      </c>
      <c r="C16" s="67">
        <f>SUMIFS('YoY 19 v 18'!L:L,'YoY 19 v 18'!M:M,B16,'YoY 19 v 18'!E:E,2019)</f>
        <v>645</v>
      </c>
      <c r="D16" s="67">
        <f>SUMIFS('YoY 19 v 18'!L:L,'YoY 19 v 18'!M:M,B16,'YoY 19 v 18'!E:E,2018)</f>
        <v>365</v>
      </c>
      <c r="E16" s="68"/>
      <c r="F16" s="69"/>
      <c r="G16" s="83">
        <f t="shared" si="0"/>
        <v>7.2034844762117495E-2</v>
      </c>
      <c r="H16" s="16"/>
      <c r="I16" s="67">
        <f>COUNTIFS('YoY 19 v 18'!M:M,B16,'YoY 19 v 18'!E:E,2019)</f>
        <v>491</v>
      </c>
      <c r="J16" s="67">
        <f>COUNTIFS('YoY 19 v 18'!M:M,B16,'YoY 19 v 18'!E:E,2018)</f>
        <v>285</v>
      </c>
      <c r="K16" s="68"/>
      <c r="L16" s="69"/>
      <c r="M16" s="69"/>
      <c r="N16" s="17"/>
      <c r="O16" s="70">
        <f>SUMIFS('YoY 19 v 18'!U:U,'YoY 19 v 18'!M:M,B16,'YoY 19 v 18'!E:E,2019)</f>
        <v>3509.4599999999837</v>
      </c>
      <c r="P16" s="70">
        <f>SUMIFS('YoY 19 v 18'!U:U,'YoY 19 v 18'!M:M,B16,'YoY 19 v 18'!E:E,2018)</f>
        <v>1780.9199999999996</v>
      </c>
      <c r="Q16" s="90">
        <f t="shared" si="1"/>
        <v>1728.539999999984</v>
      </c>
      <c r="R16" s="83">
        <f t="shared" si="2"/>
        <v>0.97058823529410887</v>
      </c>
      <c r="S16" s="82">
        <f t="shared" si="3"/>
        <v>7.2950841651736084E-2</v>
      </c>
      <c r="T16" s="17"/>
      <c r="U16" s="71">
        <f>AVERAGEIFS('YoY 19 v 18'!U:U,'YoY 19 v 18'!M:M,B16,'YoY 19 v 18'!E:E,2019)</f>
        <v>7.147576374745384</v>
      </c>
      <c r="V16" s="71">
        <f>AVERAGEIFS('YoY 19 v 18'!U:U,'YoY 19 v 18'!M:M,B16,'YoY 19 v 18'!E:E,2018)</f>
        <v>6.2488421052631562</v>
      </c>
      <c r="W16" s="68"/>
      <c r="X16" s="69"/>
      <c r="Y16" s="69"/>
      <c r="AA16" s="72">
        <f>SUMIFS('YoY 19 v 18'!Y:Y,'YoY 19 v 18'!M:M,'2018 Store Detail'!B16,'YoY 19 v 18'!E:E,2019)</f>
        <v>2598.7899999999922</v>
      </c>
      <c r="AB16" s="72">
        <f>SUMIFS('YoY 19 v 18'!Y:Y,'YoY 19 v 18'!M:M,'2018 Store Detail'!B16,'YoY 19 v 18'!E:E,2018)</f>
        <v>1270.2799999999993</v>
      </c>
      <c r="AC16" s="68"/>
      <c r="AD16" s="69"/>
      <c r="AE16" s="69"/>
    </row>
    <row r="17" spans="1:32" x14ac:dyDescent="0.3">
      <c r="B17" s="18">
        <v>1011</v>
      </c>
      <c r="C17" s="67">
        <f>SUMIFS('YoY 19 v 18'!L:L,'YoY 19 v 18'!M:M,B17,'YoY 19 v 18'!E:E,2019)</f>
        <v>547</v>
      </c>
      <c r="D17" s="67">
        <f>SUMIFS('YoY 19 v 18'!L:L,'YoY 19 v 18'!M:M,B17,'YoY 19 v 18'!E:E,2018)</f>
        <v>317</v>
      </c>
      <c r="E17" s="68"/>
      <c r="F17" s="69"/>
      <c r="G17" s="83">
        <f t="shared" si="0"/>
        <v>6.1090015635470181E-2</v>
      </c>
      <c r="H17" s="16"/>
      <c r="I17" s="67">
        <f>COUNTIFS('YoY 19 v 18'!M:M,B17,'YoY 19 v 18'!E:E,2019)</f>
        <v>420</v>
      </c>
      <c r="J17" s="67">
        <f>COUNTIFS('YoY 19 v 18'!M:M,B17,'YoY 19 v 18'!E:E,2018)</f>
        <v>245</v>
      </c>
      <c r="K17" s="68"/>
      <c r="L17" s="69"/>
      <c r="M17" s="69"/>
      <c r="N17" s="17"/>
      <c r="O17" s="70">
        <f>SUMIFS('YoY 19 v 18'!U:U,'YoY 19 v 18'!M:M,B17,'YoY 19 v 18'!E:E,2019)</f>
        <v>2873.6600000000194</v>
      </c>
      <c r="P17" s="70">
        <f>SUMIFS('YoY 19 v 18'!U:U,'YoY 19 v 18'!M:M,B17,'YoY 19 v 18'!E:E,2018)</f>
        <v>1506.2599999999986</v>
      </c>
      <c r="Q17" s="90">
        <f t="shared" si="1"/>
        <v>1367.4000000000208</v>
      </c>
      <c r="R17" s="83">
        <f t="shared" si="2"/>
        <v>0.90781140042225239</v>
      </c>
      <c r="S17" s="82">
        <f t="shared" si="3"/>
        <v>5.9734522012198553E-2</v>
      </c>
      <c r="T17" s="17"/>
      <c r="U17" s="71">
        <f>AVERAGEIFS('YoY 19 v 18'!U:U,'YoY 19 v 18'!M:M,B17,'YoY 19 v 18'!E:E,2019)</f>
        <v>6.8420476190476656</v>
      </c>
      <c r="V17" s="71">
        <f>AVERAGEIFS('YoY 19 v 18'!U:U,'YoY 19 v 18'!M:M,B17,'YoY 19 v 18'!E:E,2018)</f>
        <v>6.1479999999999944</v>
      </c>
      <c r="W17" s="68"/>
      <c r="X17" s="69"/>
      <c r="Y17" s="69"/>
      <c r="AA17" s="72">
        <f>SUMIFS('YoY 19 v 18'!Y:Y,'YoY 19 v 18'!M:M,'2018 Store Detail'!B17,'YoY 19 v 18'!E:E,2019)</f>
        <v>2110.9900000000007</v>
      </c>
      <c r="AB17" s="72">
        <f>SUMIFS('YoY 19 v 18'!Y:Y,'YoY 19 v 18'!M:M,'2018 Store Detail'!B17,'YoY 19 v 18'!E:E,2018)</f>
        <v>1081.9399999999985</v>
      </c>
      <c r="AC17" s="68"/>
      <c r="AD17" s="69"/>
      <c r="AE17" s="69"/>
    </row>
    <row r="18" spans="1:32" x14ac:dyDescent="0.3">
      <c r="B18" s="18" t="s">
        <v>141</v>
      </c>
      <c r="C18" s="58">
        <f>SUM(C6:C17)</f>
        <v>8954</v>
      </c>
      <c r="D18" s="58">
        <f>SUM(D6:D17)</f>
        <v>5229</v>
      </c>
      <c r="E18" s="66">
        <f>C18-D18</f>
        <v>3725</v>
      </c>
      <c r="F18" s="79">
        <f>C18/D18-1</f>
        <v>0.71237330273474853</v>
      </c>
      <c r="G18" s="16"/>
      <c r="H18" s="16"/>
      <c r="I18" s="58">
        <f>SUM(I6:I17)</f>
        <v>6891</v>
      </c>
      <c r="J18" s="58">
        <f>SUM(J6:J17)</f>
        <v>4022</v>
      </c>
      <c r="K18" s="66"/>
      <c r="L18" s="16"/>
      <c r="M18" s="16"/>
      <c r="N18" s="17"/>
      <c r="O18" s="60">
        <f>SUM(O6:O17)</f>
        <v>48107.190000000024</v>
      </c>
      <c r="P18" s="60">
        <f>SUM(P6:P17)</f>
        <v>25260.32800000003</v>
      </c>
      <c r="Q18" s="80">
        <f>O18-P18</f>
        <v>22846.861999999994</v>
      </c>
      <c r="R18" s="91">
        <f>O18/P18-1</f>
        <v>0.90445626834299087</v>
      </c>
      <c r="S18" s="16"/>
      <c r="T18" s="17"/>
      <c r="U18" s="62">
        <f>O18/I18</f>
        <v>6.9811623857205083</v>
      </c>
      <c r="V18" s="62">
        <f>P18/J18</f>
        <v>6.2805390353058259</v>
      </c>
      <c r="W18" s="66"/>
      <c r="X18" s="16"/>
      <c r="Y18" s="16"/>
      <c r="AA18" s="63">
        <f>SUM(AA6:AA17)</f>
        <v>35636.339999999975</v>
      </c>
      <c r="AB18" s="63">
        <f>SUM(AB6:AB17)</f>
        <v>18085.378000000001</v>
      </c>
      <c r="AC18" s="66"/>
      <c r="AD18" s="16"/>
      <c r="AE18" s="16"/>
    </row>
    <row r="19" spans="1:32" x14ac:dyDescent="0.3">
      <c r="O19" s="37"/>
      <c r="P19" s="37"/>
      <c r="R19" s="81"/>
    </row>
    <row r="20" spans="1:32" s="22" customFormat="1" x14ac:dyDescent="0.3">
      <c r="A20" s="45" t="s">
        <v>55</v>
      </c>
      <c r="B20" s="19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1"/>
      <c r="O20" s="21"/>
      <c r="P20" s="21"/>
      <c r="Q20" s="20"/>
      <c r="R20" s="20"/>
      <c r="S20" s="20"/>
      <c r="T20" s="21"/>
      <c r="U20" s="13"/>
      <c r="V20" s="13"/>
      <c r="W20" s="20"/>
      <c r="X20" s="20"/>
      <c r="Y20" s="20"/>
      <c r="Z20" s="13"/>
      <c r="AA20" s="13"/>
      <c r="AB20" s="13"/>
      <c r="AC20" s="20"/>
      <c r="AD20" s="20"/>
      <c r="AE20" s="20"/>
      <c r="AF20" s="13"/>
    </row>
    <row r="21" spans="1:32" s="22" customFormat="1" x14ac:dyDescent="0.3">
      <c r="A21" s="19"/>
      <c r="B21" s="19"/>
      <c r="C21" s="12" t="s">
        <v>139</v>
      </c>
      <c r="D21" s="12" t="s">
        <v>140</v>
      </c>
      <c r="E21" s="12" t="s">
        <v>245</v>
      </c>
      <c r="F21" s="12" t="s">
        <v>246</v>
      </c>
      <c r="G21" s="12" t="s">
        <v>244</v>
      </c>
      <c r="H21" s="15"/>
      <c r="I21" s="12" t="s">
        <v>139</v>
      </c>
      <c r="J21" s="12" t="s">
        <v>140</v>
      </c>
      <c r="K21" s="12" t="s">
        <v>245</v>
      </c>
      <c r="L21" s="12" t="s">
        <v>246</v>
      </c>
      <c r="M21" s="12" t="s">
        <v>244</v>
      </c>
      <c r="N21" s="15"/>
      <c r="O21" s="12" t="s">
        <v>139</v>
      </c>
      <c r="P21" s="12" t="s">
        <v>140</v>
      </c>
      <c r="Q21" s="12" t="s">
        <v>245</v>
      </c>
      <c r="R21" s="12" t="s">
        <v>246</v>
      </c>
      <c r="S21" s="12" t="s">
        <v>244</v>
      </c>
      <c r="T21" s="15"/>
      <c r="U21" s="12" t="s">
        <v>139</v>
      </c>
      <c r="V21" s="12" t="s">
        <v>140</v>
      </c>
      <c r="W21" s="12" t="s">
        <v>245</v>
      </c>
      <c r="X21" s="12" t="s">
        <v>246</v>
      </c>
      <c r="Y21" s="12" t="s">
        <v>244</v>
      </c>
      <c r="Z21" s="15"/>
      <c r="AA21" s="12" t="s">
        <v>139</v>
      </c>
      <c r="AB21" s="12" t="s">
        <v>140</v>
      </c>
      <c r="AC21" s="12" t="s">
        <v>245</v>
      </c>
      <c r="AD21" s="12" t="s">
        <v>246</v>
      </c>
      <c r="AE21" s="12" t="s">
        <v>244</v>
      </c>
      <c r="AF21" s="15"/>
    </row>
    <row r="22" spans="1:32" s="22" customFormat="1" x14ac:dyDescent="0.3">
      <c r="A22" s="24"/>
      <c r="B22" s="31" t="s">
        <v>25</v>
      </c>
      <c r="C22" s="73">
        <v>4967</v>
      </c>
      <c r="D22" s="73">
        <v>2907</v>
      </c>
      <c r="E22" s="73"/>
      <c r="F22" s="74"/>
      <c r="G22" s="74"/>
      <c r="H22" s="25"/>
      <c r="I22" s="73">
        <v>3822</v>
      </c>
      <c r="J22" s="75">
        <v>2238</v>
      </c>
      <c r="K22" s="73"/>
      <c r="L22" s="74"/>
      <c r="M22" s="74"/>
      <c r="N22" s="27"/>
      <c r="O22" s="76">
        <v>26612.188500000011</v>
      </c>
      <c r="P22" s="76">
        <v>14019.658499999823</v>
      </c>
      <c r="Q22" s="73"/>
      <c r="R22" s="74"/>
      <c r="S22" s="74"/>
      <c r="T22" s="27"/>
      <c r="U22" s="71">
        <v>6.9628959968602855</v>
      </c>
      <c r="V22" s="71">
        <v>6.2643693029489826</v>
      </c>
      <c r="W22" s="73"/>
      <c r="X22" s="74"/>
      <c r="Y22" s="74"/>
      <c r="Z22" s="13"/>
      <c r="AA22" s="77">
        <v>19692.888500000117</v>
      </c>
      <c r="AB22" s="77">
        <v>10048.008500000047</v>
      </c>
      <c r="AC22" s="73"/>
      <c r="AD22" s="74"/>
      <c r="AE22" s="74"/>
      <c r="AF22" s="13"/>
    </row>
    <row r="23" spans="1:32" s="22" customFormat="1" x14ac:dyDescent="0.3">
      <c r="A23" s="24"/>
      <c r="B23" s="31" t="s">
        <v>28</v>
      </c>
      <c r="C23" s="73">
        <v>3987</v>
      </c>
      <c r="D23" s="73">
        <v>2322</v>
      </c>
      <c r="E23" s="73"/>
      <c r="F23" s="74"/>
      <c r="G23" s="74"/>
      <c r="H23" s="25"/>
      <c r="I23" s="73">
        <v>3069</v>
      </c>
      <c r="J23" s="75">
        <v>1784</v>
      </c>
      <c r="K23" s="73"/>
      <c r="L23" s="74"/>
      <c r="M23" s="74"/>
      <c r="N23" s="27"/>
      <c r="O23" s="76">
        <v>21495.001499999369</v>
      </c>
      <c r="P23" s="76">
        <v>11240.669499999807</v>
      </c>
      <c r="Q23" s="73"/>
      <c r="R23" s="74"/>
      <c r="S23" s="74"/>
      <c r="T23" s="27"/>
      <c r="U23" s="71">
        <v>7.003910557184545</v>
      </c>
      <c r="V23" s="71">
        <v>6.3008237107622236</v>
      </c>
      <c r="W23" s="73"/>
      <c r="X23" s="74"/>
      <c r="Y23" s="74"/>
      <c r="Z23" s="13"/>
      <c r="AA23" s="77">
        <v>15943.451500000108</v>
      </c>
      <c r="AB23" s="77">
        <v>8037.3694999999398</v>
      </c>
      <c r="AC23" s="73"/>
      <c r="AD23" s="74"/>
      <c r="AE23" s="74"/>
      <c r="AF23" s="13"/>
    </row>
    <row r="24" spans="1:32" s="22" customFormat="1" x14ac:dyDescent="0.3">
      <c r="A24" s="19"/>
      <c r="B24" s="47" t="s">
        <v>141</v>
      </c>
      <c r="C24" s="59">
        <f>SUM(C22:C23)</f>
        <v>8954</v>
      </c>
      <c r="D24" s="59">
        <f>SUM(D22:D23)</f>
        <v>5229</v>
      </c>
      <c r="E24" s="59"/>
      <c r="F24" s="28"/>
      <c r="G24" s="28"/>
      <c r="H24" s="28"/>
      <c r="I24" s="59">
        <f>SUM(I22:I23)</f>
        <v>6891</v>
      </c>
      <c r="J24" s="59">
        <f>SUM(J22:J23)</f>
        <v>4022</v>
      </c>
      <c r="K24" s="59"/>
      <c r="L24" s="28"/>
      <c r="M24" s="28"/>
      <c r="N24" s="27"/>
      <c r="O24" s="60">
        <f>SUM(O22:O23)</f>
        <v>48107.189999999377</v>
      </c>
      <c r="P24" s="60">
        <f>SUM(P22:P23)</f>
        <v>25260.32799999963</v>
      </c>
      <c r="Q24" s="59"/>
      <c r="R24" s="28"/>
      <c r="S24" s="28"/>
      <c r="T24" s="27"/>
      <c r="U24" s="62">
        <f>O24/I24</f>
        <v>6.9811623857204141</v>
      </c>
      <c r="V24" s="62">
        <f>P24/J24</f>
        <v>6.2805390353057264</v>
      </c>
      <c r="W24" s="59"/>
      <c r="X24" s="28"/>
      <c r="Y24" s="28"/>
      <c r="Z24" s="13"/>
      <c r="AA24" s="63">
        <f>SUM(AA22:AA23)</f>
        <v>35636.340000000229</v>
      </c>
      <c r="AB24" s="63">
        <f>SUM(AB22:AB23)</f>
        <v>18085.377999999986</v>
      </c>
      <c r="AC24" s="59"/>
      <c r="AD24" s="28"/>
      <c r="AE24" s="28"/>
      <c r="AF24" s="13"/>
    </row>
    <row r="25" spans="1:32" s="22" customFormat="1" x14ac:dyDescent="0.3">
      <c r="A25" s="19"/>
      <c r="B25" s="19"/>
      <c r="C25" s="28"/>
      <c r="D25" s="28"/>
      <c r="E25" s="28"/>
      <c r="F25" s="28"/>
      <c r="G25" s="28"/>
      <c r="H25" s="28"/>
      <c r="I25" s="28"/>
      <c r="J25" s="26"/>
      <c r="K25" s="28"/>
      <c r="L25" s="28"/>
      <c r="M25" s="28"/>
      <c r="N25" s="27"/>
      <c r="O25" s="27"/>
      <c r="P25" s="27"/>
      <c r="Q25" s="28"/>
      <c r="R25" s="28"/>
      <c r="S25" s="28"/>
      <c r="T25" s="27"/>
      <c r="U25" s="13"/>
      <c r="V25" s="13"/>
      <c r="W25" s="28"/>
      <c r="X25" s="28"/>
      <c r="Y25" s="28"/>
      <c r="Z25" s="13"/>
      <c r="AA25" s="13"/>
      <c r="AB25" s="13"/>
      <c r="AC25" s="28"/>
      <c r="AD25" s="28"/>
      <c r="AE25" s="28"/>
      <c r="AF25" s="13"/>
    </row>
    <row r="26" spans="1:32" s="22" customFormat="1" x14ac:dyDescent="0.3">
      <c r="A26" s="45" t="s">
        <v>57</v>
      </c>
      <c r="B26" s="19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1"/>
      <c r="O26" s="21"/>
      <c r="P26" s="21"/>
      <c r="Q26" s="20"/>
      <c r="R26" s="20"/>
      <c r="S26" s="20"/>
      <c r="T26" s="21"/>
      <c r="U26" s="13"/>
      <c r="V26" s="13"/>
      <c r="W26" s="20"/>
      <c r="X26" s="20"/>
      <c r="Y26" s="20"/>
      <c r="Z26" s="13"/>
      <c r="AA26" s="13"/>
      <c r="AB26" s="13"/>
      <c r="AC26" s="20"/>
      <c r="AD26" s="20"/>
      <c r="AE26" s="20"/>
      <c r="AF26" s="13"/>
    </row>
    <row r="27" spans="1:32" ht="14.4" x14ac:dyDescent="0.3">
      <c r="B27" s="57"/>
      <c r="C27" s="12" t="s">
        <v>139</v>
      </c>
      <c r="D27" s="12" t="s">
        <v>140</v>
      </c>
      <c r="E27" s="12" t="s">
        <v>245</v>
      </c>
      <c r="F27" s="12" t="s">
        <v>246</v>
      </c>
      <c r="G27" s="12" t="s">
        <v>244</v>
      </c>
      <c r="H27" s="15"/>
      <c r="I27" s="12" t="s">
        <v>139</v>
      </c>
      <c r="J27" s="12" t="s">
        <v>140</v>
      </c>
      <c r="K27" s="12" t="s">
        <v>245</v>
      </c>
      <c r="L27" s="12" t="s">
        <v>246</v>
      </c>
      <c r="M27" s="12" t="s">
        <v>244</v>
      </c>
      <c r="N27" s="15"/>
      <c r="O27" s="12" t="s">
        <v>139</v>
      </c>
      <c r="P27" s="12" t="s">
        <v>140</v>
      </c>
      <c r="Q27" s="12" t="s">
        <v>245</v>
      </c>
      <c r="R27" s="12" t="s">
        <v>246</v>
      </c>
      <c r="S27" s="12" t="s">
        <v>244</v>
      </c>
      <c r="T27" s="15"/>
      <c r="U27" s="12" t="s">
        <v>139</v>
      </c>
      <c r="V27" s="12" t="s">
        <v>140</v>
      </c>
      <c r="W27" s="12" t="s">
        <v>245</v>
      </c>
      <c r="X27" s="12" t="s">
        <v>246</v>
      </c>
      <c r="Y27" s="12" t="s">
        <v>244</v>
      </c>
      <c r="Z27" s="15"/>
      <c r="AA27" s="12" t="s">
        <v>139</v>
      </c>
      <c r="AB27" s="12" t="s">
        <v>140</v>
      </c>
      <c r="AC27" s="12" t="s">
        <v>245</v>
      </c>
      <c r="AD27" s="12" t="s">
        <v>246</v>
      </c>
      <c r="AE27" s="12" t="s">
        <v>244</v>
      </c>
      <c r="AF27" s="15"/>
    </row>
    <row r="28" spans="1:32" s="22" customFormat="1" x14ac:dyDescent="0.3">
      <c r="A28" s="19"/>
      <c r="B28" s="32" t="s">
        <v>48</v>
      </c>
      <c r="C28" s="73">
        <v>3638</v>
      </c>
      <c r="D28" s="67">
        <v>1671</v>
      </c>
      <c r="E28" s="67"/>
      <c r="F28" s="82">
        <f>IFERROR(C28/D28-1,"-")</f>
        <v>1.1771394374625972</v>
      </c>
      <c r="G28" s="82">
        <f>C28/C$34</f>
        <v>0.65656018769175239</v>
      </c>
      <c r="H28" s="16"/>
      <c r="I28" s="73">
        <v>2785</v>
      </c>
      <c r="J28" s="75">
        <v>1274</v>
      </c>
      <c r="K28" s="67"/>
      <c r="L28" s="69"/>
      <c r="M28" s="69"/>
      <c r="N28" s="17"/>
      <c r="O28" s="70">
        <v>25980.371499999248</v>
      </c>
      <c r="P28" s="70">
        <v>12581.365999999911</v>
      </c>
      <c r="Q28" s="87">
        <f>O28-P28</f>
        <v>13399.005499999337</v>
      </c>
      <c r="R28" s="83">
        <f>IFERROR(O28/P28-1,"-")</f>
        <v>1.0649881340388183</v>
      </c>
      <c r="S28" s="82">
        <f>O28/O$34</f>
        <v>0.66856860735958845</v>
      </c>
      <c r="T28" s="17"/>
      <c r="U28" s="71">
        <v>9.3286791741469468</v>
      </c>
      <c r="V28" s="71">
        <v>9.8754835164834471</v>
      </c>
      <c r="W28" s="84">
        <f>U28-V28</f>
        <v>-0.54680434233650033</v>
      </c>
      <c r="X28" s="82">
        <f>U28/V28-1</f>
        <v>-5.536988051509717E-2</v>
      </c>
      <c r="Y28" s="69"/>
      <c r="Z28" s="13"/>
      <c r="AA28" s="77">
        <v>20738.19149999963</v>
      </c>
      <c r="AB28" s="77">
        <v>10141.705999999933</v>
      </c>
      <c r="AC28" s="67"/>
      <c r="AD28" s="69"/>
      <c r="AE28" s="69"/>
      <c r="AF28" s="13"/>
    </row>
    <row r="29" spans="1:32" s="22" customFormat="1" x14ac:dyDescent="0.3">
      <c r="A29" s="19"/>
      <c r="B29" s="32" t="s">
        <v>12</v>
      </c>
      <c r="C29" s="73">
        <v>29</v>
      </c>
      <c r="D29" s="67">
        <v>0</v>
      </c>
      <c r="E29" s="67"/>
      <c r="F29" s="82" t="str">
        <f t="shared" ref="F29:F33" si="4">IFERROR(C29/D29-1,"-")</f>
        <v>-</v>
      </c>
      <c r="G29" s="82">
        <f t="shared" ref="G29:G33" si="5">C29/C$34</f>
        <v>5.2337123262948928E-3</v>
      </c>
      <c r="H29" s="16"/>
      <c r="I29" s="73">
        <v>23</v>
      </c>
      <c r="J29" s="75">
        <v>0</v>
      </c>
      <c r="K29" s="67"/>
      <c r="L29" s="69"/>
      <c r="M29" s="69"/>
      <c r="N29" s="17"/>
      <c r="O29" s="70">
        <v>182.702</v>
      </c>
      <c r="P29" s="70">
        <v>0</v>
      </c>
      <c r="Q29" s="87">
        <f t="shared" ref="Q29:Q33" si="6">O29-P29</f>
        <v>182.702</v>
      </c>
      <c r="R29" s="83" t="str">
        <f t="shared" ref="R29:R33" si="7">IFERROR(O29/P29-1,"-")</f>
        <v>-</v>
      </c>
      <c r="S29" s="82">
        <f t="shared" ref="S29:S33" si="8">O29/O$34</f>
        <v>4.701581026345796E-3</v>
      </c>
      <c r="T29" s="17"/>
      <c r="U29" s="71">
        <v>7.9435652173913045</v>
      </c>
      <c r="V29" s="71" t="s">
        <v>243</v>
      </c>
      <c r="W29" s="67"/>
      <c r="X29" s="69"/>
      <c r="Y29" s="69"/>
      <c r="Z29" s="16"/>
      <c r="AA29" s="77">
        <v>142.80199999999999</v>
      </c>
      <c r="AB29" s="77">
        <v>0</v>
      </c>
      <c r="AC29" s="67"/>
      <c r="AD29" s="69"/>
      <c r="AE29" s="69"/>
      <c r="AF29" s="13"/>
    </row>
    <row r="30" spans="1:32" s="22" customFormat="1" x14ac:dyDescent="0.3">
      <c r="A30" s="19"/>
      <c r="B30" s="31" t="s">
        <v>14</v>
      </c>
      <c r="C30" s="73">
        <v>1444</v>
      </c>
      <c r="D30" s="67">
        <v>1108</v>
      </c>
      <c r="E30" s="67"/>
      <c r="F30" s="82">
        <f t="shared" si="4"/>
        <v>0.30324909747292428</v>
      </c>
      <c r="G30" s="82">
        <f t="shared" si="5"/>
        <v>0.2606027792817181</v>
      </c>
      <c r="H30" s="16"/>
      <c r="I30" s="73">
        <v>1109</v>
      </c>
      <c r="J30" s="75">
        <v>850</v>
      </c>
      <c r="K30" s="67"/>
      <c r="L30" s="69"/>
      <c r="M30" s="69"/>
      <c r="N30" s="17"/>
      <c r="O30" s="70">
        <v>10295.079499999985</v>
      </c>
      <c r="P30" s="70">
        <v>5963.7400000000307</v>
      </c>
      <c r="Q30" s="87">
        <f t="shared" si="6"/>
        <v>4331.3394999999546</v>
      </c>
      <c r="R30" s="83">
        <f t="shared" si="7"/>
        <v>0.72627906313822077</v>
      </c>
      <c r="S30" s="82">
        <f t="shared" si="8"/>
        <v>0.26492950510624674</v>
      </c>
      <c r="T30" s="17"/>
      <c r="U30" s="71">
        <v>9.2832096483318178</v>
      </c>
      <c r="V30" s="71">
        <v>7.0161647058823888</v>
      </c>
      <c r="W30" s="67"/>
      <c r="X30" s="69"/>
      <c r="Y30" s="69"/>
      <c r="Z30" s="16"/>
      <c r="AA30" s="77">
        <v>7233.1295000000109</v>
      </c>
      <c r="AB30" s="77">
        <v>3663.9399999999723</v>
      </c>
      <c r="AC30" s="67"/>
      <c r="AD30" s="69"/>
      <c r="AE30" s="69"/>
      <c r="AF30" s="13"/>
    </row>
    <row r="31" spans="1:32" s="22" customFormat="1" x14ac:dyDescent="0.3">
      <c r="A31" s="19"/>
      <c r="B31" s="31" t="s">
        <v>16</v>
      </c>
      <c r="C31" s="73">
        <v>46</v>
      </c>
      <c r="D31" s="67">
        <v>0</v>
      </c>
      <c r="E31" s="67"/>
      <c r="F31" s="82" t="str">
        <f t="shared" si="4"/>
        <v>-</v>
      </c>
      <c r="G31" s="82">
        <f t="shared" si="5"/>
        <v>8.3017505865367255E-3</v>
      </c>
      <c r="H31" s="16"/>
      <c r="I31" s="73">
        <v>34</v>
      </c>
      <c r="J31" s="75">
        <v>0</v>
      </c>
      <c r="K31" s="67"/>
      <c r="L31" s="69"/>
      <c r="M31" s="69"/>
      <c r="N31" s="17"/>
      <c r="O31" s="70">
        <v>392.39849999999996</v>
      </c>
      <c r="P31" s="70">
        <v>0</v>
      </c>
      <c r="Q31" s="87">
        <f t="shared" si="6"/>
        <v>392.39849999999996</v>
      </c>
      <c r="R31" s="83" t="str">
        <f t="shared" si="7"/>
        <v>-</v>
      </c>
      <c r="S31" s="82">
        <f t="shared" si="8"/>
        <v>1.0097827841876666E-2</v>
      </c>
      <c r="T31" s="17"/>
      <c r="U31" s="71">
        <v>11.541132352941176</v>
      </c>
      <c r="V31" s="71" t="s">
        <v>243</v>
      </c>
      <c r="W31" s="67"/>
      <c r="X31" s="69"/>
      <c r="Y31" s="69"/>
      <c r="Z31" s="16"/>
      <c r="AA31" s="77">
        <v>304.37850000000014</v>
      </c>
      <c r="AB31" s="77">
        <v>0</v>
      </c>
      <c r="AC31" s="67"/>
      <c r="AD31" s="69"/>
      <c r="AE31" s="69"/>
      <c r="AF31" s="13"/>
    </row>
    <row r="32" spans="1:32" s="22" customFormat="1" x14ac:dyDescent="0.3">
      <c r="A32" s="19"/>
      <c r="B32" s="31" t="s">
        <v>17</v>
      </c>
      <c r="C32" s="73">
        <v>229</v>
      </c>
      <c r="D32" s="67">
        <v>0</v>
      </c>
      <c r="E32" s="67"/>
      <c r="F32" s="82" t="str">
        <f t="shared" si="4"/>
        <v>-</v>
      </c>
      <c r="G32" s="82">
        <f t="shared" si="5"/>
        <v>4.1328280093845877E-2</v>
      </c>
      <c r="H32" s="16"/>
      <c r="I32" s="73">
        <v>178</v>
      </c>
      <c r="J32" s="75">
        <v>0</v>
      </c>
      <c r="K32" s="67"/>
      <c r="L32" s="69"/>
      <c r="M32" s="69"/>
      <c r="N32" s="17"/>
      <c r="O32" s="70">
        <v>1198.8920000000012</v>
      </c>
      <c r="P32" s="70">
        <v>0</v>
      </c>
      <c r="Q32" s="87">
        <f t="shared" si="6"/>
        <v>1198.8920000000012</v>
      </c>
      <c r="R32" s="83" t="str">
        <f t="shared" si="7"/>
        <v>-</v>
      </c>
      <c r="S32" s="82">
        <f t="shared" si="8"/>
        <v>3.0851812677681525E-2</v>
      </c>
      <c r="T32" s="17"/>
      <c r="U32" s="71">
        <v>6.7353483146067479</v>
      </c>
      <c r="V32" s="71" t="s">
        <v>243</v>
      </c>
      <c r="W32" s="67"/>
      <c r="X32" s="69"/>
      <c r="Y32" s="69"/>
      <c r="Z32" s="16"/>
      <c r="AA32" s="77">
        <v>827.81200000000069</v>
      </c>
      <c r="AB32" s="77">
        <v>0</v>
      </c>
      <c r="AC32" s="67"/>
      <c r="AD32" s="69"/>
      <c r="AE32" s="69"/>
      <c r="AF32" s="13"/>
    </row>
    <row r="33" spans="1:32" s="22" customFormat="1" x14ac:dyDescent="0.3">
      <c r="A33" s="19"/>
      <c r="B33" s="31" t="s">
        <v>19</v>
      </c>
      <c r="C33" s="73">
        <v>155</v>
      </c>
      <c r="D33" s="67">
        <v>0</v>
      </c>
      <c r="E33" s="67"/>
      <c r="F33" s="82" t="str">
        <f t="shared" si="4"/>
        <v>-</v>
      </c>
      <c r="G33" s="82">
        <f t="shared" si="5"/>
        <v>2.7973290019852014E-2</v>
      </c>
      <c r="H33" s="16"/>
      <c r="I33" s="73">
        <v>118</v>
      </c>
      <c r="J33" s="75">
        <v>0</v>
      </c>
      <c r="K33" s="67"/>
      <c r="L33" s="69"/>
      <c r="M33" s="69"/>
      <c r="N33" s="17"/>
      <c r="O33" s="70">
        <v>810.25049999999976</v>
      </c>
      <c r="P33" s="70">
        <v>0</v>
      </c>
      <c r="Q33" s="87">
        <f t="shared" si="6"/>
        <v>810.25049999999976</v>
      </c>
      <c r="R33" s="83" t="str">
        <f t="shared" si="7"/>
        <v>-</v>
      </c>
      <c r="S33" s="82">
        <f t="shared" si="8"/>
        <v>2.085066598826063E-2</v>
      </c>
      <c r="T33" s="17"/>
      <c r="U33" s="71">
        <v>6.8665296610169468</v>
      </c>
      <c r="V33" s="71" t="s">
        <v>243</v>
      </c>
      <c r="W33" s="67"/>
      <c r="X33" s="69"/>
      <c r="Y33" s="69"/>
      <c r="Z33" s="16"/>
      <c r="AA33" s="77">
        <v>585.97049999999979</v>
      </c>
      <c r="AB33" s="77">
        <v>0</v>
      </c>
      <c r="AC33" s="67"/>
      <c r="AD33" s="69"/>
      <c r="AE33" s="69"/>
      <c r="AF33" s="13"/>
    </row>
    <row r="34" spans="1:32" s="22" customFormat="1" x14ac:dyDescent="0.3">
      <c r="B34" s="18" t="s">
        <v>141</v>
      </c>
      <c r="C34" s="58">
        <f>SUM(C28:C33)</f>
        <v>5541</v>
      </c>
      <c r="D34" s="58">
        <f>SUM(D28:D33)</f>
        <v>2779</v>
      </c>
      <c r="E34" s="58"/>
      <c r="F34" s="29"/>
      <c r="G34" s="29"/>
      <c r="H34" s="29"/>
      <c r="I34" s="64">
        <f>SUM(I28:I33)</f>
        <v>4247</v>
      </c>
      <c r="J34" s="65">
        <f>SUM(J28:J33)</f>
        <v>2124</v>
      </c>
      <c r="K34" s="58"/>
      <c r="L34" s="29"/>
      <c r="M34" s="29"/>
      <c r="N34" s="27"/>
      <c r="O34" s="61">
        <f>SUM(O28:O33)</f>
        <v>38859.693999999239</v>
      </c>
      <c r="P34" s="61">
        <f>SUM(P28:P33)</f>
        <v>18545.105999999942</v>
      </c>
      <c r="Q34" s="88">
        <f>O34-P34</f>
        <v>20314.587999999298</v>
      </c>
      <c r="R34" s="89">
        <f>O34/P34-1</f>
        <v>1.0954150383394605</v>
      </c>
      <c r="S34" s="29"/>
      <c r="T34" s="27"/>
      <c r="U34" s="62">
        <f>O34/I34</f>
        <v>9.1499161761241439</v>
      </c>
      <c r="V34" s="62">
        <f>P34/J34</f>
        <v>8.7312175141242658</v>
      </c>
      <c r="W34" s="58"/>
      <c r="X34" s="29"/>
      <c r="Y34" s="29"/>
      <c r="Z34" s="13"/>
      <c r="AA34" s="63">
        <f>SUM(AA28:AA33)</f>
        <v>29832.283999999639</v>
      </c>
      <c r="AB34" s="63">
        <f>SUM(AB28:AB33)</f>
        <v>13805.645999999906</v>
      </c>
      <c r="AC34" s="58"/>
      <c r="AD34" s="29"/>
      <c r="AE34" s="29"/>
      <c r="AF34" s="13"/>
    </row>
    <row r="35" spans="1:32" s="22" customFormat="1" x14ac:dyDescent="0.3">
      <c r="J35" s="30"/>
      <c r="N35" s="30"/>
      <c r="O35" s="30"/>
      <c r="P35" s="30"/>
      <c r="T35" s="30"/>
      <c r="U35" s="13"/>
      <c r="V35" s="13"/>
      <c r="Z35" s="13"/>
      <c r="AA35" s="13"/>
      <c r="AB35" s="13"/>
      <c r="AF35" s="13"/>
    </row>
    <row r="37" spans="1:32" x14ac:dyDescent="0.3">
      <c r="A37" s="78" t="s">
        <v>248</v>
      </c>
    </row>
    <row r="38" spans="1:32" x14ac:dyDescent="0.3">
      <c r="B38" s="13">
        <v>1</v>
      </c>
      <c r="C38" s="13">
        <f>_xlfn.XLOOKUP(LARGE(O$6:O$17,1),O$6:O$17,B$6:B$17)</f>
        <v>1000</v>
      </c>
      <c r="D38" s="37">
        <f>LARGE(O$6:O$17,1)</f>
        <v>5800.6799999999803</v>
      </c>
    </row>
    <row r="39" spans="1:32" x14ac:dyDescent="0.3">
      <c r="B39" s="13">
        <v>2</v>
      </c>
      <c r="C39" s="13">
        <f>_xlfn.XLOOKUP(LARGE(O$6:O$17,2),O$6:O$17,B$6:B$17)</f>
        <v>1005</v>
      </c>
      <c r="D39" s="37">
        <f>LARGE(O$6:O$17,2)</f>
        <v>5321.3984999999666</v>
      </c>
    </row>
    <row r="40" spans="1:32" x14ac:dyDescent="0.3">
      <c r="B40" s="13">
        <v>3</v>
      </c>
      <c r="C40" s="13">
        <f>_xlfn.XLOOKUP(LARGE(O$6:O$17,3),O$6:O$17,B$6:B$17)</f>
        <v>1008</v>
      </c>
      <c r="D40" s="37">
        <f>LARGE(O$6:O$17,3)</f>
        <v>4927.1804999999758</v>
      </c>
    </row>
    <row r="43" spans="1:32" x14ac:dyDescent="0.3">
      <c r="A43" s="78" t="s">
        <v>249</v>
      </c>
    </row>
    <row r="44" spans="1:32" x14ac:dyDescent="0.3">
      <c r="B44" s="13">
        <v>1</v>
      </c>
      <c r="C44" s="13" t="str">
        <f>_xlfn.XLOOKUP(LARGE(O$28:O$33,1),O$28:O$33,B$28:B$33)</f>
        <v>Double Cheeseburger</v>
      </c>
      <c r="D44" s="37">
        <f>LARGE(O$28:O$33,1)</f>
        <v>25980.371499999248</v>
      </c>
    </row>
    <row r="45" spans="1:32" x14ac:dyDescent="0.3">
      <c r="B45" s="13">
        <v>2</v>
      </c>
      <c r="C45" s="13" t="str">
        <f>_xlfn.XLOOKUP(LARGE(O$28:O$33,2),O$28:O$33,B$28:B$33)</f>
        <v>Hamburger</v>
      </c>
      <c r="D45" s="37">
        <f>LARGE(O$28:O$33,2)</f>
        <v>10295.079499999985</v>
      </c>
    </row>
  </sheetData>
  <mergeCells count="7">
    <mergeCell ref="AA4:AE4"/>
    <mergeCell ref="A1:S1"/>
    <mergeCell ref="A2:S2"/>
    <mergeCell ref="C4:G4"/>
    <mergeCell ref="I4:M4"/>
    <mergeCell ref="O4:S4"/>
    <mergeCell ref="U4:Y4"/>
  </mergeCells>
  <conditionalFormatting sqref="C20:I20">
    <cfRule type="cellIs" dxfId="17" priority="18" stopIfTrue="1" operator="lessThan">
      <formula>0</formula>
    </cfRule>
  </conditionalFormatting>
  <conditionalFormatting sqref="C26:I26">
    <cfRule type="cellIs" dxfId="16" priority="17" stopIfTrue="1" operator="lessThan">
      <formula>0</formula>
    </cfRule>
  </conditionalFormatting>
  <conditionalFormatting sqref="G6:G17">
    <cfRule type="aboveAverage" dxfId="15" priority="8"/>
  </conditionalFormatting>
  <conditionalFormatting sqref="K20:M20">
    <cfRule type="cellIs" dxfId="14" priority="16" stopIfTrue="1" operator="lessThan">
      <formula>0</formula>
    </cfRule>
  </conditionalFormatting>
  <conditionalFormatting sqref="K26:M26">
    <cfRule type="cellIs" dxfId="13" priority="15" stopIfTrue="1" operator="lessThan">
      <formula>0</formula>
    </cfRule>
  </conditionalFormatting>
  <conditionalFormatting sqref="Q20:S20">
    <cfRule type="cellIs" dxfId="12" priority="14" stopIfTrue="1" operator="lessThan">
      <formula>0</formula>
    </cfRule>
  </conditionalFormatting>
  <conditionalFormatting sqref="Q26:S26">
    <cfRule type="cellIs" dxfId="11" priority="13" stopIfTrue="1" operator="lessThan">
      <formula>0</formula>
    </cfRule>
  </conditionalFormatting>
  <conditionalFormatting sqref="S28:S33">
    <cfRule type="aboveAverage" dxfId="10" priority="7"/>
  </conditionalFormatting>
  <conditionalFormatting sqref="W20:Y20">
    <cfRule type="cellIs" dxfId="9" priority="12" stopIfTrue="1" operator="lessThan">
      <formula>0</formula>
    </cfRule>
  </conditionalFormatting>
  <conditionalFormatting sqref="W26:Y26">
    <cfRule type="cellIs" dxfId="8" priority="11" stopIfTrue="1" operator="lessThan">
      <formula>0</formula>
    </cfRule>
  </conditionalFormatting>
  <conditionalFormatting sqref="AC20:AE20">
    <cfRule type="cellIs" dxfId="7" priority="10" stopIfTrue="1" operator="lessThan">
      <formula>0</formula>
    </cfRule>
  </conditionalFormatting>
  <conditionalFormatting sqref="AC26:AE26">
    <cfRule type="cellIs" dxfId="6" priority="9" stopIfTrue="1" operator="lessThan">
      <formula>0</formula>
    </cfRule>
  </conditionalFormatting>
  <conditionalFormatting sqref="S6:S17">
    <cfRule type="aboveAverage" dxfId="5" priority="6"/>
  </conditionalFormatting>
  <conditionalFormatting sqref="D6:D17">
    <cfRule type="aboveAverage" dxfId="4" priority="5" aboveAverage="0"/>
  </conditionalFormatting>
  <conditionalFormatting sqref="J6:J17">
    <cfRule type="aboveAverage" dxfId="3" priority="4" aboveAverage="0"/>
  </conditionalFormatting>
  <conditionalFormatting sqref="P6:P17">
    <cfRule type="aboveAverage" dxfId="1" priority="1" aboveAverage="0"/>
    <cfRule type="aboveAverage" dxfId="2" priority="3" aboveAverage="0"/>
  </conditionalFormatting>
  <conditionalFormatting sqref="V6:V17">
    <cfRule type="aboveAverage" dxfId="0" priority="2" aboveAverage="0"/>
  </conditionalFormatting>
  <pageMargins left="0.7" right="0.7" top="0.75" bottom="0.75" header="0.3" footer="0.3"/>
  <pageSetup scale="68" fitToHeight="0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A9429-F793-4FD8-A400-93CFBB77C0A0}">
  <sheetPr>
    <pageSetUpPr fitToPage="1"/>
  </sheetPr>
  <dimension ref="A1:AF45"/>
  <sheetViews>
    <sheetView showGridLines="0" zoomScale="150" zoomScaleNormal="150" workbookViewId="0">
      <pane xSplit="2" ySplit="5" topLeftCell="N6" activePane="bottomRight" state="frozen"/>
      <selection pane="topRight" activeCell="C1" sqref="C1"/>
      <selection pane="bottomLeft" activeCell="A6" sqref="A6"/>
      <selection pane="bottomRight" activeCell="P17" sqref="P6:P17"/>
    </sheetView>
  </sheetViews>
  <sheetFormatPr defaultColWidth="9" defaultRowHeight="13.8" x14ac:dyDescent="0.3"/>
  <cols>
    <col min="1" max="1" width="17.8984375" style="13" bestFit="1" customWidth="1"/>
    <col min="2" max="3" width="15.796875" style="13" bestFit="1" customWidth="1"/>
    <col min="4" max="8" width="9" style="13"/>
    <col min="9" max="9" width="11.5" style="13" bestFit="1" customWidth="1"/>
    <col min="10" max="10" width="12.296875" style="13" bestFit="1" customWidth="1"/>
    <col min="11" max="13" width="9" style="13"/>
    <col min="14" max="16" width="12.296875" style="13" customWidth="1"/>
    <col min="17" max="17" width="9.5" style="13" bestFit="1" customWidth="1"/>
    <col min="18" max="19" width="9" style="13"/>
    <col min="20" max="22" width="12.296875" style="13" customWidth="1"/>
    <col min="23" max="25" width="9" style="13"/>
    <col min="26" max="28" width="12.296875" style="13" customWidth="1"/>
    <col min="29" max="31" width="9" style="13"/>
    <col min="32" max="32" width="12.296875" style="13" customWidth="1"/>
    <col min="33" max="16384" width="9" style="13"/>
  </cols>
  <sheetData>
    <row r="1" spans="1:32" x14ac:dyDescent="0.3">
      <c r="A1" s="86" t="s">
        <v>51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</row>
    <row r="2" spans="1:32" x14ac:dyDescent="0.3">
      <c r="A2" s="86" t="s">
        <v>52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32" s="57" customFormat="1" ht="14.4" x14ac:dyDescent="0.3"/>
    <row r="4" spans="1:32" x14ac:dyDescent="0.3">
      <c r="C4" s="85" t="s">
        <v>53</v>
      </c>
      <c r="D4" s="85"/>
      <c r="E4" s="85"/>
      <c r="F4" s="85"/>
      <c r="G4" s="85"/>
      <c r="I4" s="85" t="s">
        <v>54</v>
      </c>
      <c r="J4" s="85"/>
      <c r="K4" s="85"/>
      <c r="L4" s="85"/>
      <c r="M4" s="85"/>
      <c r="O4" s="85" t="s">
        <v>138</v>
      </c>
      <c r="P4" s="85"/>
      <c r="Q4" s="85"/>
      <c r="R4" s="85"/>
      <c r="S4" s="85"/>
      <c r="U4" s="85" t="s">
        <v>137</v>
      </c>
      <c r="V4" s="85"/>
      <c r="W4" s="85"/>
      <c r="X4" s="85"/>
      <c r="Y4" s="85"/>
      <c r="AA4" s="85" t="s">
        <v>56</v>
      </c>
      <c r="AB4" s="85"/>
      <c r="AC4" s="85"/>
      <c r="AD4" s="85"/>
      <c r="AE4" s="85"/>
    </row>
    <row r="5" spans="1:32" ht="14.4" x14ac:dyDescent="0.3">
      <c r="A5" s="78" t="s">
        <v>247</v>
      </c>
      <c r="B5" s="57"/>
      <c r="C5" s="12" t="s">
        <v>139</v>
      </c>
      <c r="D5" s="12" t="s">
        <v>140</v>
      </c>
      <c r="E5" s="12" t="s">
        <v>245</v>
      </c>
      <c r="F5" s="12" t="s">
        <v>246</v>
      </c>
      <c r="G5" s="12" t="s">
        <v>244</v>
      </c>
      <c r="H5" s="15"/>
      <c r="I5" s="12" t="s">
        <v>139</v>
      </c>
      <c r="J5" s="12" t="s">
        <v>140</v>
      </c>
      <c r="K5" s="12" t="s">
        <v>245</v>
      </c>
      <c r="L5" s="12" t="s">
        <v>246</v>
      </c>
      <c r="M5" s="12" t="s">
        <v>244</v>
      </c>
      <c r="N5" s="15"/>
      <c r="O5" s="12" t="s">
        <v>139</v>
      </c>
      <c r="P5" s="12" t="s">
        <v>140</v>
      </c>
      <c r="Q5" s="12" t="s">
        <v>245</v>
      </c>
      <c r="R5" s="12" t="s">
        <v>246</v>
      </c>
      <c r="S5" s="12" t="s">
        <v>244</v>
      </c>
      <c r="T5" s="15"/>
      <c r="U5" s="12" t="s">
        <v>139</v>
      </c>
      <c r="V5" s="12" t="s">
        <v>140</v>
      </c>
      <c r="W5" s="12" t="s">
        <v>245</v>
      </c>
      <c r="X5" s="12" t="s">
        <v>246</v>
      </c>
      <c r="Y5" s="12" t="s">
        <v>244</v>
      </c>
      <c r="Z5" s="15"/>
      <c r="AA5" s="12" t="s">
        <v>139</v>
      </c>
      <c r="AB5" s="12" t="s">
        <v>140</v>
      </c>
      <c r="AC5" s="12" t="s">
        <v>245</v>
      </c>
      <c r="AD5" s="12" t="s">
        <v>246</v>
      </c>
      <c r="AE5" s="12" t="s">
        <v>244</v>
      </c>
      <c r="AF5" s="15"/>
    </row>
    <row r="6" spans="1:32" x14ac:dyDescent="0.3">
      <c r="B6" s="18">
        <v>1000</v>
      </c>
      <c r="C6" s="67">
        <f>SUMIFS('YoY 19 v 18'!L:L,'YoY 19 v 18'!M:M,B6,'YoY 19 v 18'!E:E,2019)</f>
        <v>1074</v>
      </c>
      <c r="D6" s="67">
        <f>SUMIFS('YoY 19 v 18'!L:L,'YoY 19 v 18'!M:M,B6,'YoY 19 v 18'!E:E,2018)</f>
        <v>632</v>
      </c>
      <c r="E6" s="68"/>
      <c r="F6" s="69"/>
      <c r="G6" s="83">
        <f>C6/C$18</f>
        <v>0.1199463926736654</v>
      </c>
      <c r="H6" s="16"/>
      <c r="I6" s="67">
        <f>COUNTIFS('YoY 19 v 18'!M:M,B6,'YoY 19 v 18'!E:E,2019)</f>
        <v>825</v>
      </c>
      <c r="J6" s="67">
        <f>COUNTIFS('YoY 19 v 18'!M:M,B6,'YoY 19 v 18'!E:E,2018)</f>
        <v>485</v>
      </c>
      <c r="K6" s="68"/>
      <c r="L6" s="69"/>
      <c r="M6" s="69"/>
      <c r="N6" s="17"/>
      <c r="O6" s="70">
        <f>SUMIFS('YoY 19 v 18'!U:U,'YoY 19 v 18'!M:M,B6,'YoY 19 v 18'!E:E,2019)</f>
        <v>5800.6799999999803</v>
      </c>
      <c r="P6" s="70">
        <f>SUMIFS('YoY 19 v 18'!U:U,'YoY 19 v 18'!M:M,B6,'YoY 19 v 18'!E:E,2018)</f>
        <v>3082.3199999999929</v>
      </c>
      <c r="Q6" s="90">
        <f>O6-P6</f>
        <v>2718.3599999999874</v>
      </c>
      <c r="R6" s="83">
        <f>O6/P6-1</f>
        <v>0.88192011212333354</v>
      </c>
      <c r="S6" s="82">
        <f>O6/O$18</f>
        <v>0.12057823373179721</v>
      </c>
      <c r="T6" s="17"/>
      <c r="U6" s="71">
        <f>AVERAGEIFS('YoY 19 v 18'!U:U,'YoY 19 v 18'!M:M,B6,'YoY 19 v 18'!E:E,2019)</f>
        <v>7.0311272727272485</v>
      </c>
      <c r="V6" s="71">
        <f>AVERAGEIFS('YoY 19 v 18'!U:U,'YoY 19 v 18'!M:M,B6,'YoY 19 v 18'!E:E,2018)</f>
        <v>6.35529896907215</v>
      </c>
      <c r="W6" s="68"/>
      <c r="X6" s="69"/>
      <c r="Y6" s="69"/>
      <c r="AA6" s="72">
        <f>SUMIFS('YoY 19 v 18'!Y:Y,'YoY 19 v 18'!M:M,'Store Recap'!B6,'YoY 19 v 18'!E:E,2019)</f>
        <v>4319.6699999999801</v>
      </c>
      <c r="AB6" s="72">
        <f>SUMIFS('YoY 19 v 18'!Y:Y,'YoY 19 v 18'!M:M,'Store Recap'!B6,'YoY 19 v 18'!E:E,2018)</f>
        <v>2200.9599999999914</v>
      </c>
      <c r="AC6" s="68"/>
      <c r="AD6" s="69"/>
      <c r="AE6" s="69"/>
    </row>
    <row r="7" spans="1:32" x14ac:dyDescent="0.3">
      <c r="B7" s="18">
        <v>1001</v>
      </c>
      <c r="C7" s="67">
        <f>SUMIFS('YoY 19 v 18'!L:L,'YoY 19 v 18'!M:M,B7,'YoY 19 v 18'!E:E,2019)</f>
        <v>913</v>
      </c>
      <c r="D7" s="67">
        <f>SUMIFS('YoY 19 v 18'!L:L,'YoY 19 v 18'!M:M,B7,'YoY 19 v 18'!E:E,2018)</f>
        <v>528</v>
      </c>
      <c r="E7" s="68"/>
      <c r="F7" s="69"/>
      <c r="G7" s="83">
        <f t="shared" ref="G7:G17" si="0">C7/C$18</f>
        <v>0.10196560196560196</v>
      </c>
      <c r="H7" s="16"/>
      <c r="I7" s="67">
        <f>COUNTIFS('YoY 19 v 18'!M:M,B7,'YoY 19 v 18'!E:E,2019)</f>
        <v>699</v>
      </c>
      <c r="J7" s="67">
        <f>COUNTIFS('YoY 19 v 18'!M:M,B7,'YoY 19 v 18'!E:E,2018)</f>
        <v>405</v>
      </c>
      <c r="K7" s="68"/>
      <c r="L7" s="69"/>
      <c r="M7" s="69"/>
      <c r="N7" s="17"/>
      <c r="O7" s="70">
        <f>SUMIFS('YoY 19 v 18'!U:U,'YoY 19 v 18'!M:M,B7,'YoY 19 v 18'!E:E,2019)</f>
        <v>4751.9800000000296</v>
      </c>
      <c r="P7" s="70">
        <f>SUMIFS('YoY 19 v 18'!U:U,'YoY 19 v 18'!M:M,B7,'YoY 19 v 18'!E:E,2018)</f>
        <v>2510.0800000000067</v>
      </c>
      <c r="Q7" s="90">
        <f t="shared" ref="Q7:Q17" si="1">O7-P7</f>
        <v>2241.9000000000228</v>
      </c>
      <c r="R7" s="83">
        <f t="shared" ref="R7:R17" si="2">O7/P7-1</f>
        <v>0.89315878378379043</v>
      </c>
      <c r="S7" s="82">
        <f t="shared" ref="S7:S17" si="3">O7/O$18</f>
        <v>9.877899748457615E-2</v>
      </c>
      <c r="T7" s="17"/>
      <c r="U7" s="71">
        <f>AVERAGEIFS('YoY 19 v 18'!U:U,'YoY 19 v 18'!M:M,B7,'YoY 19 v 18'!E:E,2019)</f>
        <v>6.7982546494993272</v>
      </c>
      <c r="V7" s="71">
        <f>AVERAGEIFS('YoY 19 v 18'!U:U,'YoY 19 v 18'!M:M,B7,'YoY 19 v 18'!E:E,2018)</f>
        <v>6.1977283950617448</v>
      </c>
      <c r="W7" s="68"/>
      <c r="X7" s="69"/>
      <c r="Y7" s="69"/>
      <c r="AA7" s="72">
        <f>SUMIFS('YoY 19 v 18'!Y:Y,'YoY 19 v 18'!M:M,'Store Recap'!B7,'YoY 19 v 18'!E:E,2019)</f>
        <v>3497.5600000000213</v>
      </c>
      <c r="AB7" s="72">
        <f>SUMIFS('YoY 19 v 18'!Y:Y,'YoY 19 v 18'!M:M,'Store Recap'!B7,'YoY 19 v 18'!E:E,2018)</f>
        <v>1790.8800000000017</v>
      </c>
      <c r="AC7" s="68"/>
      <c r="AD7" s="69"/>
      <c r="AE7" s="69"/>
    </row>
    <row r="8" spans="1:32" x14ac:dyDescent="0.3">
      <c r="B8" s="18">
        <v>1002</v>
      </c>
      <c r="C8" s="67">
        <f>SUMIFS('YoY 19 v 18'!L:L,'YoY 19 v 18'!M:M,B8,'YoY 19 v 18'!E:E,2019)</f>
        <v>460</v>
      </c>
      <c r="D8" s="67">
        <f>SUMIFS('YoY 19 v 18'!L:L,'YoY 19 v 18'!M:M,B8,'YoY 19 v 18'!E:E,2018)</f>
        <v>266</v>
      </c>
      <c r="E8" s="68"/>
      <c r="F8" s="69"/>
      <c r="G8" s="83">
        <f t="shared" si="0"/>
        <v>5.1373687737324099E-2</v>
      </c>
      <c r="H8" s="16"/>
      <c r="I8" s="67">
        <f>COUNTIFS('YoY 19 v 18'!M:M,B8,'YoY 19 v 18'!E:E,2019)</f>
        <v>349</v>
      </c>
      <c r="J8" s="67">
        <f>COUNTIFS('YoY 19 v 18'!M:M,B8,'YoY 19 v 18'!E:E,2018)</f>
        <v>204</v>
      </c>
      <c r="K8" s="68"/>
      <c r="L8" s="69"/>
      <c r="M8" s="69"/>
      <c r="N8" s="17"/>
      <c r="O8" s="70">
        <f>SUMIFS('YoY 19 v 18'!U:U,'YoY 19 v 18'!M:M,B8,'YoY 19 v 18'!E:E,2019)</f>
        <v>2393.4800000000118</v>
      </c>
      <c r="P8" s="70">
        <f>SUMIFS('YoY 19 v 18'!U:U,'YoY 19 v 18'!M:M,B8,'YoY 19 v 18'!E:E,2018)</f>
        <v>1293.729999999998</v>
      </c>
      <c r="Q8" s="90">
        <f t="shared" si="1"/>
        <v>1099.7500000000139</v>
      </c>
      <c r="R8" s="83">
        <f t="shared" si="2"/>
        <v>0.85006145022532964</v>
      </c>
      <c r="S8" s="82">
        <f t="shared" si="3"/>
        <v>4.9753061860399884E-2</v>
      </c>
      <c r="T8" s="17"/>
      <c r="U8" s="71">
        <f>AVERAGEIFS('YoY 19 v 18'!U:U,'YoY 19 v 18'!M:M,B8,'YoY 19 v 18'!E:E,2019)</f>
        <v>6.858108882521524</v>
      </c>
      <c r="V8" s="71">
        <f>AVERAGEIFS('YoY 19 v 18'!U:U,'YoY 19 v 18'!M:M,B8,'YoY 19 v 18'!E:E,2018)</f>
        <v>6.3418137254901863</v>
      </c>
      <c r="W8" s="68"/>
      <c r="X8" s="69"/>
      <c r="Y8" s="69"/>
      <c r="AA8" s="72">
        <f>SUMIFS('YoY 19 v 18'!Y:Y,'YoY 19 v 18'!M:M,'Store Recap'!B8,'YoY 19 v 18'!E:E,2019)</f>
        <v>1756.0699999999974</v>
      </c>
      <c r="AB8" s="72">
        <f>SUMIFS('YoY 19 v 18'!Y:Y,'YoY 19 v 18'!M:M,'Store Recap'!B8,'YoY 19 v 18'!E:E,2018)</f>
        <v>938.40999999999974</v>
      </c>
      <c r="AC8" s="68"/>
      <c r="AD8" s="69"/>
      <c r="AE8" s="69"/>
    </row>
    <row r="9" spans="1:32" x14ac:dyDescent="0.3">
      <c r="B9" s="18">
        <v>1003</v>
      </c>
      <c r="C9" s="67">
        <f>SUMIFS('YoY 19 v 18'!L:L,'YoY 19 v 18'!M:M,B9,'YoY 19 v 18'!E:E,2019)</f>
        <v>803</v>
      </c>
      <c r="D9" s="67">
        <f>SUMIFS('YoY 19 v 18'!L:L,'YoY 19 v 18'!M:M,B9,'YoY 19 v 18'!E:E,2018)</f>
        <v>480</v>
      </c>
      <c r="E9" s="68"/>
      <c r="F9" s="69"/>
      <c r="G9" s="83">
        <f t="shared" si="0"/>
        <v>8.9680589680589687E-2</v>
      </c>
      <c r="H9" s="16"/>
      <c r="I9" s="67">
        <f>COUNTIFS('YoY 19 v 18'!M:M,B9,'YoY 19 v 18'!E:E,2019)</f>
        <v>626</v>
      </c>
      <c r="J9" s="67">
        <f>COUNTIFS('YoY 19 v 18'!M:M,B9,'YoY 19 v 18'!E:E,2018)</f>
        <v>368</v>
      </c>
      <c r="K9" s="68"/>
      <c r="L9" s="69"/>
      <c r="M9" s="69"/>
      <c r="N9" s="17"/>
      <c r="O9" s="70">
        <f>SUMIFS('YoY 19 v 18'!U:U,'YoY 19 v 18'!M:M,B9,'YoY 19 v 18'!E:E,2019)</f>
        <v>4355.010000000022</v>
      </c>
      <c r="P9" s="70">
        <f>SUMIFS('YoY 19 v 18'!U:U,'YoY 19 v 18'!M:M,B9,'YoY 19 v 18'!E:E,2018)</f>
        <v>2268.930000000003</v>
      </c>
      <c r="Q9" s="90">
        <f t="shared" si="1"/>
        <v>2086.080000000019</v>
      </c>
      <c r="R9" s="83">
        <f t="shared" si="2"/>
        <v>0.91941135248774364</v>
      </c>
      <c r="S9" s="82">
        <f t="shared" si="3"/>
        <v>9.0527216409855157E-2</v>
      </c>
      <c r="T9" s="17"/>
      <c r="U9" s="71">
        <f>AVERAGEIFS('YoY 19 v 18'!U:U,'YoY 19 v 18'!M:M,B9,'YoY 19 v 18'!E:E,2019)</f>
        <v>6.956884984025594</v>
      </c>
      <c r="V9" s="71">
        <f>AVERAGEIFS('YoY 19 v 18'!U:U,'YoY 19 v 18'!M:M,B9,'YoY 19 v 18'!E:E,2018)</f>
        <v>6.1655706521739209</v>
      </c>
      <c r="W9" s="68"/>
      <c r="X9" s="69"/>
      <c r="Y9" s="69"/>
      <c r="AA9" s="72">
        <f>SUMIFS('YoY 19 v 18'!Y:Y,'YoY 19 v 18'!M:M,'Store Recap'!B9,'YoY 19 v 18'!E:E,2019)</f>
        <v>3226.9000000000124</v>
      </c>
      <c r="AB9" s="72">
        <f>SUMIFS('YoY 19 v 18'!Y:Y,'YoY 19 v 18'!M:M,'Store Recap'!B9,'YoY 19 v 18'!E:E,2018)</f>
        <v>1622.4400000000007</v>
      </c>
      <c r="AC9" s="68"/>
      <c r="AD9" s="69"/>
      <c r="AE9" s="69"/>
    </row>
    <row r="10" spans="1:32" x14ac:dyDescent="0.3">
      <c r="B10" s="18">
        <v>1004</v>
      </c>
      <c r="C10" s="67">
        <f>SUMIFS('YoY 19 v 18'!L:L,'YoY 19 v 18'!M:M,B10,'YoY 19 v 18'!E:E,2019)</f>
        <v>716</v>
      </c>
      <c r="D10" s="67">
        <f>SUMIFS('YoY 19 v 18'!L:L,'YoY 19 v 18'!M:M,B10,'YoY 19 v 18'!E:E,2018)</f>
        <v>421</v>
      </c>
      <c r="E10" s="68"/>
      <c r="F10" s="69"/>
      <c r="G10" s="83">
        <f t="shared" si="0"/>
        <v>7.9964261782443605E-2</v>
      </c>
      <c r="H10" s="16"/>
      <c r="I10" s="67">
        <f>COUNTIFS('YoY 19 v 18'!M:M,B10,'YoY 19 v 18'!E:E,2019)</f>
        <v>556</v>
      </c>
      <c r="J10" s="67">
        <f>COUNTIFS('YoY 19 v 18'!M:M,B10,'YoY 19 v 18'!E:E,2018)</f>
        <v>326</v>
      </c>
      <c r="K10" s="68"/>
      <c r="L10" s="69"/>
      <c r="M10" s="69"/>
      <c r="N10" s="17"/>
      <c r="O10" s="70">
        <f>SUMIFS('YoY 19 v 18'!U:U,'YoY 19 v 18'!M:M,B10,'YoY 19 v 18'!E:E,2019)</f>
        <v>3764.5900000000333</v>
      </c>
      <c r="P10" s="70">
        <f>SUMIFS('YoY 19 v 18'!U:U,'YoY 19 v 18'!M:M,B10,'YoY 19 v 18'!E:E,2018)</f>
        <v>2089.2600000000002</v>
      </c>
      <c r="Q10" s="90">
        <f t="shared" si="1"/>
        <v>1675.3300000000331</v>
      </c>
      <c r="R10" s="83">
        <f t="shared" si="2"/>
        <v>0.80187721968545467</v>
      </c>
      <c r="S10" s="82">
        <f t="shared" si="3"/>
        <v>7.8254206907533597E-2</v>
      </c>
      <c r="T10" s="17"/>
      <c r="U10" s="71">
        <f>AVERAGEIFS('YoY 19 v 18'!U:U,'YoY 19 v 18'!M:M,B10,'YoY 19 v 18'!E:E,2019)</f>
        <v>6.7708453237410673</v>
      </c>
      <c r="V10" s="71">
        <f>AVERAGEIFS('YoY 19 v 18'!U:U,'YoY 19 v 18'!M:M,B10,'YoY 19 v 18'!E:E,2018)</f>
        <v>6.4087730061349699</v>
      </c>
      <c r="W10" s="68"/>
      <c r="X10" s="69"/>
      <c r="Y10" s="69"/>
      <c r="AA10" s="72">
        <f>SUMIFS('YoY 19 v 18'!Y:Y,'YoY 19 v 18'!M:M,'Store Recap'!B10,'YoY 19 v 18'!E:E,2019)</f>
        <v>2768.450000000008</v>
      </c>
      <c r="AB10" s="72">
        <f>SUMIFS('YoY 19 v 18'!Y:Y,'YoY 19 v 18'!M:M,'Store Recap'!B10,'YoY 19 v 18'!E:E,2018)</f>
        <v>1494.2400000000014</v>
      </c>
      <c r="AC10" s="68"/>
      <c r="AD10" s="69"/>
      <c r="AE10" s="69"/>
    </row>
    <row r="11" spans="1:32" x14ac:dyDescent="0.3">
      <c r="B11" s="18">
        <v>1005</v>
      </c>
      <c r="C11" s="67">
        <f>SUMIFS('YoY 19 v 18'!L:L,'YoY 19 v 18'!M:M,B11,'YoY 19 v 18'!E:E,2019)</f>
        <v>985</v>
      </c>
      <c r="D11" s="67">
        <f>SUMIFS('YoY 19 v 18'!L:L,'YoY 19 v 18'!M:M,B11,'YoY 19 v 18'!E:E,2018)</f>
        <v>585</v>
      </c>
      <c r="E11" s="68"/>
      <c r="F11" s="69"/>
      <c r="G11" s="83">
        <f t="shared" si="0"/>
        <v>0.11000670091579183</v>
      </c>
      <c r="H11" s="16"/>
      <c r="I11" s="67">
        <f>COUNTIFS('YoY 19 v 18'!M:M,B11,'YoY 19 v 18'!E:E,2019)</f>
        <v>761</v>
      </c>
      <c r="J11" s="67">
        <f>COUNTIFS('YoY 19 v 18'!M:M,B11,'YoY 19 v 18'!E:E,2018)</f>
        <v>450</v>
      </c>
      <c r="K11" s="68"/>
      <c r="L11" s="69"/>
      <c r="M11" s="69"/>
      <c r="N11" s="17"/>
      <c r="O11" s="70">
        <f>SUMIFS('YoY 19 v 18'!U:U,'YoY 19 v 18'!M:M,B11,'YoY 19 v 18'!E:E,2019)</f>
        <v>5321.3984999999666</v>
      </c>
      <c r="P11" s="70">
        <f>SUMIFS('YoY 19 v 18'!U:U,'YoY 19 v 18'!M:M,B11,'YoY 19 v 18'!E:E,2018)</f>
        <v>2871.1485000000066</v>
      </c>
      <c r="Q11" s="90">
        <f t="shared" si="1"/>
        <v>2450.24999999996</v>
      </c>
      <c r="R11" s="83">
        <f t="shared" si="2"/>
        <v>0.85340413426890116</v>
      </c>
      <c r="S11" s="82">
        <f t="shared" si="3"/>
        <v>0.11061545062182937</v>
      </c>
      <c r="T11" s="17"/>
      <c r="U11" s="71">
        <f>AVERAGEIFS('YoY 19 v 18'!U:U,'YoY 19 v 18'!M:M,B11,'YoY 19 v 18'!E:E,2019)</f>
        <v>6.9926392904073147</v>
      </c>
      <c r="V11" s="71">
        <f>AVERAGEIFS('YoY 19 v 18'!U:U,'YoY 19 v 18'!M:M,B11,'YoY 19 v 18'!E:E,2018)</f>
        <v>6.3803300000000149</v>
      </c>
      <c r="W11" s="68"/>
      <c r="X11" s="69"/>
      <c r="Y11" s="69"/>
      <c r="AA11" s="72">
        <f>SUMIFS('YoY 19 v 18'!Y:Y,'YoY 19 v 18'!M:M,'Store Recap'!B11,'YoY 19 v 18'!E:E,2019)</f>
        <v>3938.9784999999874</v>
      </c>
      <c r="AB11" s="72">
        <f>SUMIFS('YoY 19 v 18'!Y:Y,'YoY 19 v 18'!M:M,'Store Recap'!B11,'YoY 19 v 18'!E:E,2018)</f>
        <v>2081.5085000000008</v>
      </c>
      <c r="AC11" s="68"/>
      <c r="AD11" s="69"/>
      <c r="AE11" s="69"/>
    </row>
    <row r="12" spans="1:32" x14ac:dyDescent="0.3">
      <c r="B12" s="18">
        <v>1006</v>
      </c>
      <c r="C12" s="67">
        <f>SUMIFS('YoY 19 v 18'!L:L,'YoY 19 v 18'!M:M,B12,'YoY 19 v 18'!E:E,2019)</f>
        <v>627</v>
      </c>
      <c r="D12" s="67">
        <f>SUMIFS('YoY 19 v 18'!L:L,'YoY 19 v 18'!M:M,B12,'YoY 19 v 18'!E:E,2018)</f>
        <v>374</v>
      </c>
      <c r="E12" s="68"/>
      <c r="F12" s="69"/>
      <c r="G12" s="83">
        <f t="shared" si="0"/>
        <v>7.0024570024570021E-2</v>
      </c>
      <c r="H12" s="16"/>
      <c r="I12" s="67">
        <f>COUNTIFS('YoY 19 v 18'!M:M,B12,'YoY 19 v 18'!E:E,2019)</f>
        <v>486</v>
      </c>
      <c r="J12" s="67">
        <f>COUNTIFS('YoY 19 v 18'!M:M,B12,'YoY 19 v 18'!E:E,2018)</f>
        <v>286</v>
      </c>
      <c r="K12" s="68"/>
      <c r="L12" s="69"/>
      <c r="M12" s="69"/>
      <c r="N12" s="17"/>
      <c r="O12" s="70">
        <f>SUMIFS('YoY 19 v 18'!U:U,'YoY 19 v 18'!M:M,B12,'YoY 19 v 18'!E:E,2019)</f>
        <v>3474.4545000000089</v>
      </c>
      <c r="P12" s="70">
        <f>SUMIFS('YoY 19 v 18'!U:U,'YoY 19 v 18'!M:M,B12,'YoY 19 v 18'!E:E,2018)</f>
        <v>1839.8655000000063</v>
      </c>
      <c r="Q12" s="90">
        <f t="shared" si="1"/>
        <v>1634.5890000000027</v>
      </c>
      <c r="R12" s="83">
        <f t="shared" si="2"/>
        <v>0.88842852915063464</v>
      </c>
      <c r="S12" s="82">
        <f t="shared" si="3"/>
        <v>7.2223185349217178E-2</v>
      </c>
      <c r="T12" s="17"/>
      <c r="U12" s="71">
        <f>AVERAGEIFS('YoY 19 v 18'!U:U,'YoY 19 v 18'!M:M,B12,'YoY 19 v 18'!E:E,2019)</f>
        <v>7.1490833333333521</v>
      </c>
      <c r="V12" s="71">
        <f>AVERAGEIFS('YoY 19 v 18'!U:U,'YoY 19 v 18'!M:M,B12,'YoY 19 v 18'!E:E,2018)</f>
        <v>6.4330961538461757</v>
      </c>
      <c r="W12" s="68"/>
      <c r="X12" s="69"/>
      <c r="Y12" s="69"/>
      <c r="AA12" s="72">
        <f>SUMIFS('YoY 19 v 18'!Y:Y,'YoY 19 v 18'!M:M,'Store Recap'!B12,'YoY 19 v 18'!E:E,2019)</f>
        <v>2589.7044999999966</v>
      </c>
      <c r="AB12" s="72">
        <f>SUMIFS('YoY 19 v 18'!Y:Y,'YoY 19 v 18'!M:M,'Store Recap'!B12,'YoY 19 v 18'!E:E,2018)</f>
        <v>1313.415500000001</v>
      </c>
      <c r="AC12" s="68"/>
      <c r="AD12" s="69"/>
      <c r="AE12" s="69"/>
    </row>
    <row r="13" spans="1:32" x14ac:dyDescent="0.3">
      <c r="B13" s="18">
        <v>1007</v>
      </c>
      <c r="C13" s="67">
        <f>SUMIFS('YoY 19 v 18'!L:L,'YoY 19 v 18'!M:M,B13,'YoY 19 v 18'!E:E,2019)</f>
        <v>828</v>
      </c>
      <c r="D13" s="67">
        <f>SUMIFS('YoY 19 v 18'!L:L,'YoY 19 v 18'!M:M,B13,'YoY 19 v 18'!E:E,2018)</f>
        <v>478</v>
      </c>
      <c r="E13" s="68"/>
      <c r="F13" s="69"/>
      <c r="G13" s="83">
        <f t="shared" si="0"/>
        <v>9.2472637927183382E-2</v>
      </c>
      <c r="H13" s="16"/>
      <c r="I13" s="67">
        <f>COUNTIFS('YoY 19 v 18'!M:M,B13,'YoY 19 v 18'!E:E,2019)</f>
        <v>638</v>
      </c>
      <c r="J13" s="67">
        <f>COUNTIFS('YoY 19 v 18'!M:M,B13,'YoY 19 v 18'!E:E,2018)</f>
        <v>366</v>
      </c>
      <c r="K13" s="68"/>
      <c r="L13" s="69"/>
      <c r="M13" s="69"/>
      <c r="N13" s="17"/>
      <c r="O13" s="70">
        <f>SUMIFS('YoY 19 v 18'!U:U,'YoY 19 v 18'!M:M,B13,'YoY 19 v 18'!E:E,2019)</f>
        <v>4496.4809999999907</v>
      </c>
      <c r="P13" s="70">
        <f>SUMIFS('YoY 19 v 18'!U:U,'YoY 19 v 18'!M:M,B13,'YoY 19 v 18'!E:E,2018)</f>
        <v>2219.9265000000073</v>
      </c>
      <c r="Q13" s="90">
        <f t="shared" si="1"/>
        <v>2276.5544999999834</v>
      </c>
      <c r="R13" s="83">
        <f t="shared" si="2"/>
        <v>1.0255089526612595</v>
      </c>
      <c r="S13" s="82">
        <f t="shared" si="3"/>
        <v>9.3467961857676335E-2</v>
      </c>
      <c r="T13" s="17"/>
      <c r="U13" s="71">
        <f>AVERAGEIFS('YoY 19 v 18'!U:U,'YoY 19 v 18'!M:M,B13,'YoY 19 v 18'!E:E,2019)</f>
        <v>7.047775862068951</v>
      </c>
      <c r="V13" s="71">
        <f>AVERAGEIFS('YoY 19 v 18'!U:U,'YoY 19 v 18'!M:M,B13,'YoY 19 v 18'!E:E,2018)</f>
        <v>6.0653729508196923</v>
      </c>
      <c r="W13" s="68"/>
      <c r="X13" s="69"/>
      <c r="Y13" s="69"/>
      <c r="AA13" s="72">
        <f>SUMIFS('YoY 19 v 18'!Y:Y,'YoY 19 v 18'!M:M,'Store Recap'!B13,'YoY 19 v 18'!E:E,2019)</f>
        <v>3333.6109999999935</v>
      </c>
      <c r="AB13" s="72">
        <f>SUMIFS('YoY 19 v 18'!Y:Y,'YoY 19 v 18'!M:M,'Store Recap'!B13,'YoY 19 v 18'!E:E,2018)</f>
        <v>1572.4965000000013</v>
      </c>
      <c r="AC13" s="68"/>
      <c r="AD13" s="69"/>
      <c r="AE13" s="69"/>
    </row>
    <row r="14" spans="1:32" x14ac:dyDescent="0.3">
      <c r="B14" s="18">
        <v>1008</v>
      </c>
      <c r="C14" s="67">
        <f>SUMIFS('YoY 19 v 18'!L:L,'YoY 19 v 18'!M:M,B14,'YoY 19 v 18'!E:E,2019)</f>
        <v>914</v>
      </c>
      <c r="D14" s="67">
        <f>SUMIFS('YoY 19 v 18'!L:L,'YoY 19 v 18'!M:M,B14,'YoY 19 v 18'!E:E,2018)</f>
        <v>528</v>
      </c>
      <c r="E14" s="68"/>
      <c r="F14" s="69"/>
      <c r="G14" s="83">
        <f t="shared" si="0"/>
        <v>0.10207728389546572</v>
      </c>
      <c r="H14" s="16"/>
      <c r="I14" s="67">
        <f>COUNTIFS('YoY 19 v 18'!M:M,B14,'YoY 19 v 18'!E:E,2019)</f>
        <v>703</v>
      </c>
      <c r="J14" s="67">
        <f>COUNTIFS('YoY 19 v 18'!M:M,B14,'YoY 19 v 18'!E:E,2018)</f>
        <v>406</v>
      </c>
      <c r="K14" s="68"/>
      <c r="L14" s="69"/>
      <c r="M14" s="69"/>
      <c r="N14" s="17"/>
      <c r="O14" s="70">
        <f>SUMIFS('YoY 19 v 18'!U:U,'YoY 19 v 18'!M:M,B14,'YoY 19 v 18'!E:E,2019)</f>
        <v>4927.1804999999758</v>
      </c>
      <c r="P14" s="70">
        <f>SUMIFS('YoY 19 v 18'!U:U,'YoY 19 v 18'!M:M,B14,'YoY 19 v 18'!E:E,2018)</f>
        <v>2541.7260000000083</v>
      </c>
      <c r="Q14" s="90">
        <f t="shared" si="1"/>
        <v>2385.4544999999675</v>
      </c>
      <c r="R14" s="83">
        <f t="shared" si="2"/>
        <v>0.93851756640958151</v>
      </c>
      <c r="S14" s="82">
        <f t="shared" si="3"/>
        <v>0.10242087513321758</v>
      </c>
      <c r="T14" s="17"/>
      <c r="U14" s="71">
        <f>AVERAGEIFS('YoY 19 v 18'!U:U,'YoY 19 v 18'!M:M,B14,'YoY 19 v 18'!E:E,2019)</f>
        <v>7.0087916073968364</v>
      </c>
      <c r="V14" s="71">
        <f>AVERAGEIFS('YoY 19 v 18'!U:U,'YoY 19 v 18'!M:M,B14,'YoY 19 v 18'!E:E,2018)</f>
        <v>6.2604088669950944</v>
      </c>
      <c r="W14" s="68"/>
      <c r="X14" s="69"/>
      <c r="Y14" s="69"/>
      <c r="AA14" s="72">
        <f>SUMIFS('YoY 19 v 18'!Y:Y,'YoY 19 v 18'!M:M,'Store Recap'!B14,'YoY 19 v 18'!E:E,2019)</f>
        <v>3674.1904999999906</v>
      </c>
      <c r="AB14" s="72">
        <f>SUMIFS('YoY 19 v 18'!Y:Y,'YoY 19 v 18'!M:M,'Store Recap'!B14,'YoY 19 v 18'!E:E,2018)</f>
        <v>1824.946000000001</v>
      </c>
      <c r="AC14" s="68"/>
      <c r="AD14" s="69"/>
      <c r="AE14" s="69"/>
    </row>
    <row r="15" spans="1:32" x14ac:dyDescent="0.3">
      <c r="B15" s="18">
        <v>1009</v>
      </c>
      <c r="C15" s="67">
        <f>SUMIFS('YoY 19 v 18'!L:L,'YoY 19 v 18'!M:M,B15,'YoY 19 v 18'!E:E,2019)</f>
        <v>442</v>
      </c>
      <c r="D15" s="67">
        <f>SUMIFS('YoY 19 v 18'!L:L,'YoY 19 v 18'!M:M,B15,'YoY 19 v 18'!E:E,2018)</f>
        <v>255</v>
      </c>
      <c r="E15" s="68"/>
      <c r="F15" s="69"/>
      <c r="G15" s="83">
        <f t="shared" si="0"/>
        <v>4.9363412999776639E-2</v>
      </c>
      <c r="H15" s="16"/>
      <c r="I15" s="67">
        <f>COUNTIFS('YoY 19 v 18'!M:M,B15,'YoY 19 v 18'!E:E,2019)</f>
        <v>337</v>
      </c>
      <c r="J15" s="67">
        <f>COUNTIFS('YoY 19 v 18'!M:M,B15,'YoY 19 v 18'!E:E,2018)</f>
        <v>196</v>
      </c>
      <c r="K15" s="68"/>
      <c r="L15" s="69"/>
      <c r="M15" s="69"/>
      <c r="N15" s="17"/>
      <c r="O15" s="70">
        <f>SUMIFS('YoY 19 v 18'!U:U,'YoY 19 v 18'!M:M,B15,'YoY 19 v 18'!E:E,2019)</f>
        <v>2438.8155000000042</v>
      </c>
      <c r="P15" s="70">
        <f>SUMIFS('YoY 19 v 18'!U:U,'YoY 19 v 18'!M:M,B15,'YoY 19 v 18'!E:E,2018)</f>
        <v>1256.1615000000022</v>
      </c>
      <c r="Q15" s="90">
        <f t="shared" si="1"/>
        <v>1182.654000000002</v>
      </c>
      <c r="R15" s="83">
        <f t="shared" si="2"/>
        <v>0.94148244473342002</v>
      </c>
      <c r="S15" s="82">
        <f t="shared" si="3"/>
        <v>5.0695446979962935E-2</v>
      </c>
      <c r="T15" s="17"/>
      <c r="U15" s="71">
        <f>AVERAGEIFS('YoY 19 v 18'!U:U,'YoY 19 v 18'!M:M,B15,'YoY 19 v 18'!E:E,2019)</f>
        <v>7.2368412462908136</v>
      </c>
      <c r="V15" s="71">
        <f>AVERAGEIFS('YoY 19 v 18'!U:U,'YoY 19 v 18'!M:M,B15,'YoY 19 v 18'!E:E,2018)</f>
        <v>6.4089872448979701</v>
      </c>
      <c r="W15" s="68"/>
      <c r="X15" s="69"/>
      <c r="Y15" s="69"/>
      <c r="AA15" s="72">
        <f>SUMIFS('YoY 19 v 18'!Y:Y,'YoY 19 v 18'!M:M,'Store Recap'!B15,'YoY 19 v 18'!E:E,2019)</f>
        <v>1821.4254999999987</v>
      </c>
      <c r="AB15" s="72">
        <f>SUMIFS('YoY 19 v 18'!Y:Y,'YoY 19 v 18'!M:M,'Store Recap'!B15,'YoY 19 v 18'!E:E,2018)</f>
        <v>893.86150000000123</v>
      </c>
      <c r="AC15" s="68"/>
      <c r="AD15" s="69"/>
      <c r="AE15" s="69"/>
    </row>
    <row r="16" spans="1:32" x14ac:dyDescent="0.3">
      <c r="B16" s="18">
        <v>1010</v>
      </c>
      <c r="C16" s="67">
        <f>SUMIFS('YoY 19 v 18'!L:L,'YoY 19 v 18'!M:M,B16,'YoY 19 v 18'!E:E,2019)</f>
        <v>645</v>
      </c>
      <c r="D16" s="67">
        <f>SUMIFS('YoY 19 v 18'!L:L,'YoY 19 v 18'!M:M,B16,'YoY 19 v 18'!E:E,2018)</f>
        <v>365</v>
      </c>
      <c r="E16" s="68"/>
      <c r="F16" s="69"/>
      <c r="G16" s="83">
        <f t="shared" si="0"/>
        <v>7.2034844762117495E-2</v>
      </c>
      <c r="H16" s="16"/>
      <c r="I16" s="67">
        <f>COUNTIFS('YoY 19 v 18'!M:M,B16,'YoY 19 v 18'!E:E,2019)</f>
        <v>491</v>
      </c>
      <c r="J16" s="67">
        <f>COUNTIFS('YoY 19 v 18'!M:M,B16,'YoY 19 v 18'!E:E,2018)</f>
        <v>285</v>
      </c>
      <c r="K16" s="68"/>
      <c r="L16" s="69"/>
      <c r="M16" s="69"/>
      <c r="N16" s="17"/>
      <c r="O16" s="70">
        <f>SUMIFS('YoY 19 v 18'!U:U,'YoY 19 v 18'!M:M,B16,'YoY 19 v 18'!E:E,2019)</f>
        <v>3509.4599999999837</v>
      </c>
      <c r="P16" s="70">
        <f>SUMIFS('YoY 19 v 18'!U:U,'YoY 19 v 18'!M:M,B16,'YoY 19 v 18'!E:E,2018)</f>
        <v>1780.9199999999996</v>
      </c>
      <c r="Q16" s="90">
        <f t="shared" si="1"/>
        <v>1728.539999999984</v>
      </c>
      <c r="R16" s="83">
        <f t="shared" si="2"/>
        <v>0.97058823529410887</v>
      </c>
      <c r="S16" s="82">
        <f t="shared" si="3"/>
        <v>7.2950841651736084E-2</v>
      </c>
      <c r="T16" s="17"/>
      <c r="U16" s="71">
        <f>AVERAGEIFS('YoY 19 v 18'!U:U,'YoY 19 v 18'!M:M,B16,'YoY 19 v 18'!E:E,2019)</f>
        <v>7.147576374745384</v>
      </c>
      <c r="V16" s="71">
        <f>AVERAGEIFS('YoY 19 v 18'!U:U,'YoY 19 v 18'!M:M,B16,'YoY 19 v 18'!E:E,2018)</f>
        <v>6.2488421052631562</v>
      </c>
      <c r="W16" s="68"/>
      <c r="X16" s="69"/>
      <c r="Y16" s="69"/>
      <c r="AA16" s="72">
        <f>SUMIFS('YoY 19 v 18'!Y:Y,'YoY 19 v 18'!M:M,'Store Recap'!B16,'YoY 19 v 18'!E:E,2019)</f>
        <v>2598.7899999999922</v>
      </c>
      <c r="AB16" s="72">
        <f>SUMIFS('YoY 19 v 18'!Y:Y,'YoY 19 v 18'!M:M,'Store Recap'!B16,'YoY 19 v 18'!E:E,2018)</f>
        <v>1270.2799999999993</v>
      </c>
      <c r="AC16" s="68"/>
      <c r="AD16" s="69"/>
      <c r="AE16" s="69"/>
    </row>
    <row r="17" spans="1:32" x14ac:dyDescent="0.3">
      <c r="B17" s="18">
        <v>1011</v>
      </c>
      <c r="C17" s="67">
        <f>SUMIFS('YoY 19 v 18'!L:L,'YoY 19 v 18'!M:M,B17,'YoY 19 v 18'!E:E,2019)</f>
        <v>547</v>
      </c>
      <c r="D17" s="67">
        <f>SUMIFS('YoY 19 v 18'!L:L,'YoY 19 v 18'!M:M,B17,'YoY 19 v 18'!E:E,2018)</f>
        <v>317</v>
      </c>
      <c r="E17" s="68"/>
      <c r="F17" s="69"/>
      <c r="G17" s="83">
        <f t="shared" si="0"/>
        <v>6.1090015635470181E-2</v>
      </c>
      <c r="H17" s="16"/>
      <c r="I17" s="67">
        <f>COUNTIFS('YoY 19 v 18'!M:M,B17,'YoY 19 v 18'!E:E,2019)</f>
        <v>420</v>
      </c>
      <c r="J17" s="67">
        <f>COUNTIFS('YoY 19 v 18'!M:M,B17,'YoY 19 v 18'!E:E,2018)</f>
        <v>245</v>
      </c>
      <c r="K17" s="68"/>
      <c r="L17" s="69"/>
      <c r="M17" s="69"/>
      <c r="N17" s="17"/>
      <c r="O17" s="70">
        <f>SUMIFS('YoY 19 v 18'!U:U,'YoY 19 v 18'!M:M,B17,'YoY 19 v 18'!E:E,2019)</f>
        <v>2873.6600000000194</v>
      </c>
      <c r="P17" s="70">
        <f>SUMIFS('YoY 19 v 18'!U:U,'YoY 19 v 18'!M:M,B17,'YoY 19 v 18'!E:E,2018)</f>
        <v>1506.2599999999986</v>
      </c>
      <c r="Q17" s="90">
        <f t="shared" si="1"/>
        <v>1367.4000000000208</v>
      </c>
      <c r="R17" s="83">
        <f t="shared" si="2"/>
        <v>0.90781140042225239</v>
      </c>
      <c r="S17" s="82">
        <f t="shared" si="3"/>
        <v>5.9734522012198553E-2</v>
      </c>
      <c r="T17" s="17"/>
      <c r="U17" s="71">
        <f>AVERAGEIFS('YoY 19 v 18'!U:U,'YoY 19 v 18'!M:M,B17,'YoY 19 v 18'!E:E,2019)</f>
        <v>6.8420476190476656</v>
      </c>
      <c r="V17" s="71">
        <f>AVERAGEIFS('YoY 19 v 18'!U:U,'YoY 19 v 18'!M:M,B17,'YoY 19 v 18'!E:E,2018)</f>
        <v>6.1479999999999944</v>
      </c>
      <c r="W17" s="68"/>
      <c r="X17" s="69"/>
      <c r="Y17" s="69"/>
      <c r="AA17" s="72">
        <f>SUMIFS('YoY 19 v 18'!Y:Y,'YoY 19 v 18'!M:M,'Store Recap'!B17,'YoY 19 v 18'!E:E,2019)</f>
        <v>2110.9900000000007</v>
      </c>
      <c r="AB17" s="72">
        <f>SUMIFS('YoY 19 v 18'!Y:Y,'YoY 19 v 18'!M:M,'Store Recap'!B17,'YoY 19 v 18'!E:E,2018)</f>
        <v>1081.9399999999985</v>
      </c>
      <c r="AC17" s="68"/>
      <c r="AD17" s="69"/>
      <c r="AE17" s="69"/>
    </row>
    <row r="18" spans="1:32" x14ac:dyDescent="0.3">
      <c r="B18" s="18" t="s">
        <v>141</v>
      </c>
      <c r="C18" s="58">
        <f>SUM(C6:C17)</f>
        <v>8954</v>
      </c>
      <c r="D18" s="58">
        <f>SUM(D6:D17)</f>
        <v>5229</v>
      </c>
      <c r="E18" s="66">
        <f>C18-D18</f>
        <v>3725</v>
      </c>
      <c r="F18" s="79">
        <f>C18/D18-1</f>
        <v>0.71237330273474853</v>
      </c>
      <c r="G18" s="16"/>
      <c r="H18" s="16"/>
      <c r="I18" s="58">
        <f>SUM(I6:I17)</f>
        <v>6891</v>
      </c>
      <c r="J18" s="58">
        <f>SUM(J6:J17)</f>
        <v>4022</v>
      </c>
      <c r="K18" s="66"/>
      <c r="L18" s="16"/>
      <c r="M18" s="16"/>
      <c r="N18" s="17"/>
      <c r="O18" s="60">
        <f>SUM(O6:O17)</f>
        <v>48107.190000000024</v>
      </c>
      <c r="P18" s="60">
        <f>SUM(P6:P17)</f>
        <v>25260.32800000003</v>
      </c>
      <c r="Q18" s="80">
        <f>O18-P18</f>
        <v>22846.861999999994</v>
      </c>
      <c r="R18" s="91">
        <f>O18/P18-1</f>
        <v>0.90445626834299087</v>
      </c>
      <c r="S18" s="16"/>
      <c r="T18" s="17"/>
      <c r="U18" s="62">
        <f>O18/I18</f>
        <v>6.9811623857205083</v>
      </c>
      <c r="V18" s="62">
        <f>P18/J18</f>
        <v>6.2805390353058259</v>
      </c>
      <c r="W18" s="66"/>
      <c r="X18" s="16"/>
      <c r="Y18" s="16"/>
      <c r="AA18" s="63">
        <f>SUM(AA6:AA17)</f>
        <v>35636.339999999975</v>
      </c>
      <c r="AB18" s="63">
        <f>SUM(AB6:AB17)</f>
        <v>18085.378000000001</v>
      </c>
      <c r="AC18" s="66"/>
      <c r="AD18" s="16"/>
      <c r="AE18" s="16"/>
    </row>
    <row r="19" spans="1:32" x14ac:dyDescent="0.3">
      <c r="O19" s="37"/>
      <c r="P19" s="37"/>
      <c r="R19" s="81"/>
    </row>
    <row r="20" spans="1:32" s="22" customFormat="1" x14ac:dyDescent="0.3">
      <c r="A20" s="45" t="s">
        <v>55</v>
      </c>
      <c r="B20" s="19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1"/>
      <c r="O20" s="21"/>
      <c r="P20" s="21"/>
      <c r="Q20" s="20"/>
      <c r="R20" s="20"/>
      <c r="S20" s="20"/>
      <c r="T20" s="21"/>
      <c r="U20" s="13"/>
      <c r="V20" s="13"/>
      <c r="W20" s="20"/>
      <c r="X20" s="20"/>
      <c r="Y20" s="20"/>
      <c r="Z20" s="13"/>
      <c r="AA20" s="13"/>
      <c r="AB20" s="13"/>
      <c r="AC20" s="20"/>
      <c r="AD20" s="20"/>
      <c r="AE20" s="20"/>
      <c r="AF20" s="13"/>
    </row>
    <row r="21" spans="1:32" s="22" customFormat="1" x14ac:dyDescent="0.3">
      <c r="A21" s="19"/>
      <c r="B21" s="19"/>
      <c r="C21" s="12" t="s">
        <v>139</v>
      </c>
      <c r="D21" s="12" t="s">
        <v>140</v>
      </c>
      <c r="E21" s="12" t="s">
        <v>245</v>
      </c>
      <c r="F21" s="12" t="s">
        <v>246</v>
      </c>
      <c r="G21" s="12" t="s">
        <v>244</v>
      </c>
      <c r="H21" s="15"/>
      <c r="I21" s="12" t="s">
        <v>139</v>
      </c>
      <c r="J21" s="12" t="s">
        <v>140</v>
      </c>
      <c r="K21" s="12" t="s">
        <v>245</v>
      </c>
      <c r="L21" s="12" t="s">
        <v>246</v>
      </c>
      <c r="M21" s="12" t="s">
        <v>244</v>
      </c>
      <c r="N21" s="15"/>
      <c r="O21" s="12" t="s">
        <v>139</v>
      </c>
      <c r="P21" s="12" t="s">
        <v>140</v>
      </c>
      <c r="Q21" s="12" t="s">
        <v>245</v>
      </c>
      <c r="R21" s="12" t="s">
        <v>246</v>
      </c>
      <c r="S21" s="12" t="s">
        <v>244</v>
      </c>
      <c r="T21" s="15"/>
      <c r="U21" s="12" t="s">
        <v>139</v>
      </c>
      <c r="V21" s="12" t="s">
        <v>140</v>
      </c>
      <c r="W21" s="12" t="s">
        <v>245</v>
      </c>
      <c r="X21" s="12" t="s">
        <v>246</v>
      </c>
      <c r="Y21" s="12" t="s">
        <v>244</v>
      </c>
      <c r="Z21" s="15"/>
      <c r="AA21" s="12" t="s">
        <v>139</v>
      </c>
      <c r="AB21" s="12" t="s">
        <v>140</v>
      </c>
      <c r="AC21" s="12" t="s">
        <v>245</v>
      </c>
      <c r="AD21" s="12" t="s">
        <v>246</v>
      </c>
      <c r="AE21" s="12" t="s">
        <v>244</v>
      </c>
      <c r="AF21" s="15"/>
    </row>
    <row r="22" spans="1:32" s="22" customFormat="1" x14ac:dyDescent="0.3">
      <c r="A22" s="24"/>
      <c r="B22" s="31" t="s">
        <v>25</v>
      </c>
      <c r="C22" s="73">
        <v>4967</v>
      </c>
      <c r="D22" s="73">
        <v>2907</v>
      </c>
      <c r="E22" s="73"/>
      <c r="F22" s="74"/>
      <c r="G22" s="74"/>
      <c r="H22" s="25"/>
      <c r="I22" s="73">
        <v>3822</v>
      </c>
      <c r="J22" s="75">
        <v>2238</v>
      </c>
      <c r="K22" s="73"/>
      <c r="L22" s="74"/>
      <c r="M22" s="74"/>
      <c r="N22" s="27"/>
      <c r="O22" s="76">
        <v>26612.188500000011</v>
      </c>
      <c r="P22" s="76">
        <v>14019.658499999823</v>
      </c>
      <c r="Q22" s="73"/>
      <c r="R22" s="74"/>
      <c r="S22" s="74"/>
      <c r="T22" s="27"/>
      <c r="U22" s="71">
        <v>6.9628959968602855</v>
      </c>
      <c r="V22" s="71">
        <v>6.2643693029489826</v>
      </c>
      <c r="W22" s="73"/>
      <c r="X22" s="74"/>
      <c r="Y22" s="74"/>
      <c r="Z22" s="13"/>
      <c r="AA22" s="77">
        <v>19692.888500000117</v>
      </c>
      <c r="AB22" s="77">
        <v>10048.008500000047</v>
      </c>
      <c r="AC22" s="73"/>
      <c r="AD22" s="74"/>
      <c r="AE22" s="74"/>
      <c r="AF22" s="13"/>
    </row>
    <row r="23" spans="1:32" s="22" customFormat="1" x14ac:dyDescent="0.3">
      <c r="A23" s="24"/>
      <c r="B23" s="31" t="s">
        <v>28</v>
      </c>
      <c r="C23" s="73">
        <v>3987</v>
      </c>
      <c r="D23" s="73">
        <v>2322</v>
      </c>
      <c r="E23" s="73"/>
      <c r="F23" s="74"/>
      <c r="G23" s="74"/>
      <c r="H23" s="25"/>
      <c r="I23" s="73">
        <v>3069</v>
      </c>
      <c r="J23" s="75">
        <v>1784</v>
      </c>
      <c r="K23" s="73"/>
      <c r="L23" s="74"/>
      <c r="M23" s="74"/>
      <c r="N23" s="27"/>
      <c r="O23" s="76">
        <v>21495.001499999369</v>
      </c>
      <c r="P23" s="76">
        <v>11240.669499999807</v>
      </c>
      <c r="Q23" s="73"/>
      <c r="R23" s="74"/>
      <c r="S23" s="74"/>
      <c r="T23" s="27"/>
      <c r="U23" s="71">
        <v>7.003910557184545</v>
      </c>
      <c r="V23" s="71">
        <v>6.3008237107622236</v>
      </c>
      <c r="W23" s="73"/>
      <c r="X23" s="74"/>
      <c r="Y23" s="74"/>
      <c r="Z23" s="13"/>
      <c r="AA23" s="77">
        <v>15943.451500000108</v>
      </c>
      <c r="AB23" s="77">
        <v>8037.3694999999398</v>
      </c>
      <c r="AC23" s="73"/>
      <c r="AD23" s="74"/>
      <c r="AE23" s="74"/>
      <c r="AF23" s="13"/>
    </row>
    <row r="24" spans="1:32" s="22" customFormat="1" x14ac:dyDescent="0.3">
      <c r="A24" s="19"/>
      <c r="B24" s="47" t="s">
        <v>141</v>
      </c>
      <c r="C24" s="59">
        <f>SUM(C22:C23)</f>
        <v>8954</v>
      </c>
      <c r="D24" s="59">
        <f>SUM(D22:D23)</f>
        <v>5229</v>
      </c>
      <c r="E24" s="59"/>
      <c r="F24" s="28"/>
      <c r="G24" s="28"/>
      <c r="H24" s="28"/>
      <c r="I24" s="59">
        <f>SUM(I22:I23)</f>
        <v>6891</v>
      </c>
      <c r="J24" s="59">
        <f>SUM(J22:J23)</f>
        <v>4022</v>
      </c>
      <c r="K24" s="59"/>
      <c r="L24" s="28"/>
      <c r="M24" s="28"/>
      <c r="N24" s="27"/>
      <c r="O24" s="60">
        <f>SUM(O22:O23)</f>
        <v>48107.189999999377</v>
      </c>
      <c r="P24" s="60">
        <f>SUM(P22:P23)</f>
        <v>25260.32799999963</v>
      </c>
      <c r="Q24" s="59"/>
      <c r="R24" s="28"/>
      <c r="S24" s="28"/>
      <c r="T24" s="27"/>
      <c r="U24" s="62">
        <f>O24/I24</f>
        <v>6.9811623857204141</v>
      </c>
      <c r="V24" s="62">
        <f>P24/J24</f>
        <v>6.2805390353057264</v>
      </c>
      <c r="W24" s="59"/>
      <c r="X24" s="28"/>
      <c r="Y24" s="28"/>
      <c r="Z24" s="13"/>
      <c r="AA24" s="63">
        <f>SUM(AA22:AA23)</f>
        <v>35636.340000000229</v>
      </c>
      <c r="AB24" s="63">
        <f>SUM(AB22:AB23)</f>
        <v>18085.377999999986</v>
      </c>
      <c r="AC24" s="59"/>
      <c r="AD24" s="28"/>
      <c r="AE24" s="28"/>
      <c r="AF24" s="13"/>
    </row>
    <row r="25" spans="1:32" s="22" customFormat="1" x14ac:dyDescent="0.3">
      <c r="A25" s="19"/>
      <c r="B25" s="19"/>
      <c r="C25" s="28"/>
      <c r="D25" s="28"/>
      <c r="E25" s="28"/>
      <c r="F25" s="28"/>
      <c r="G25" s="28"/>
      <c r="H25" s="28"/>
      <c r="I25" s="28"/>
      <c r="J25" s="26"/>
      <c r="K25" s="28"/>
      <c r="L25" s="28"/>
      <c r="M25" s="28"/>
      <c r="N25" s="27"/>
      <c r="O25" s="27"/>
      <c r="P25" s="27"/>
      <c r="Q25" s="28"/>
      <c r="R25" s="28"/>
      <c r="S25" s="28"/>
      <c r="T25" s="27"/>
      <c r="U25" s="13"/>
      <c r="V25" s="13"/>
      <c r="W25" s="28"/>
      <c r="X25" s="28"/>
      <c r="Y25" s="28"/>
      <c r="Z25" s="13"/>
      <c r="AA25" s="13"/>
      <c r="AB25" s="13"/>
      <c r="AC25" s="28"/>
      <c r="AD25" s="28"/>
      <c r="AE25" s="28"/>
      <c r="AF25" s="13"/>
    </row>
    <row r="26" spans="1:32" s="22" customFormat="1" x14ac:dyDescent="0.3">
      <c r="A26" s="45" t="s">
        <v>57</v>
      </c>
      <c r="B26" s="19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1"/>
      <c r="O26" s="21"/>
      <c r="P26" s="21"/>
      <c r="Q26" s="20"/>
      <c r="R26" s="20"/>
      <c r="S26" s="20"/>
      <c r="T26" s="21"/>
      <c r="U26" s="13"/>
      <c r="V26" s="13"/>
      <c r="W26" s="20"/>
      <c r="X26" s="20"/>
      <c r="Y26" s="20"/>
      <c r="Z26" s="13"/>
      <c r="AA26" s="13"/>
      <c r="AB26" s="13"/>
      <c r="AC26" s="20"/>
      <c r="AD26" s="20"/>
      <c r="AE26" s="20"/>
      <c r="AF26" s="13"/>
    </row>
    <row r="27" spans="1:32" ht="14.4" x14ac:dyDescent="0.3">
      <c r="B27" s="57"/>
      <c r="C27" s="12" t="s">
        <v>139</v>
      </c>
      <c r="D27" s="12" t="s">
        <v>140</v>
      </c>
      <c r="E27" s="12" t="s">
        <v>245</v>
      </c>
      <c r="F27" s="12" t="s">
        <v>246</v>
      </c>
      <c r="G27" s="12" t="s">
        <v>244</v>
      </c>
      <c r="H27" s="15"/>
      <c r="I27" s="12" t="s">
        <v>139</v>
      </c>
      <c r="J27" s="12" t="s">
        <v>140</v>
      </c>
      <c r="K27" s="12" t="s">
        <v>245</v>
      </c>
      <c r="L27" s="12" t="s">
        <v>246</v>
      </c>
      <c r="M27" s="12" t="s">
        <v>244</v>
      </c>
      <c r="N27" s="15"/>
      <c r="O27" s="12" t="s">
        <v>139</v>
      </c>
      <c r="P27" s="12" t="s">
        <v>140</v>
      </c>
      <c r="Q27" s="12" t="s">
        <v>245</v>
      </c>
      <c r="R27" s="12" t="s">
        <v>246</v>
      </c>
      <c r="S27" s="12" t="s">
        <v>244</v>
      </c>
      <c r="T27" s="15"/>
      <c r="U27" s="12" t="s">
        <v>139</v>
      </c>
      <c r="V27" s="12" t="s">
        <v>140</v>
      </c>
      <c r="W27" s="12" t="s">
        <v>245</v>
      </c>
      <c r="X27" s="12" t="s">
        <v>246</v>
      </c>
      <c r="Y27" s="12" t="s">
        <v>244</v>
      </c>
      <c r="Z27" s="15"/>
      <c r="AA27" s="12" t="s">
        <v>139</v>
      </c>
      <c r="AB27" s="12" t="s">
        <v>140</v>
      </c>
      <c r="AC27" s="12" t="s">
        <v>245</v>
      </c>
      <c r="AD27" s="12" t="s">
        <v>246</v>
      </c>
      <c r="AE27" s="12" t="s">
        <v>244</v>
      </c>
      <c r="AF27" s="15"/>
    </row>
    <row r="28" spans="1:32" s="22" customFormat="1" x14ac:dyDescent="0.3">
      <c r="A28" s="19"/>
      <c r="B28" s="32" t="s">
        <v>48</v>
      </c>
      <c r="C28" s="73">
        <v>3638</v>
      </c>
      <c r="D28" s="67">
        <v>1671</v>
      </c>
      <c r="E28" s="67"/>
      <c r="F28" s="82">
        <f>IFERROR(C28/D28-1,"-")</f>
        <v>1.1771394374625972</v>
      </c>
      <c r="G28" s="82">
        <f>C28/C$34</f>
        <v>0.65656018769175239</v>
      </c>
      <c r="H28" s="16"/>
      <c r="I28" s="73">
        <v>2785</v>
      </c>
      <c r="J28" s="75">
        <v>1274</v>
      </c>
      <c r="K28" s="67"/>
      <c r="L28" s="69"/>
      <c r="M28" s="69"/>
      <c r="N28" s="17"/>
      <c r="O28" s="70">
        <v>25980.371499999248</v>
      </c>
      <c r="P28" s="70">
        <v>12581.365999999911</v>
      </c>
      <c r="Q28" s="87">
        <f>O28-P28</f>
        <v>13399.005499999337</v>
      </c>
      <c r="R28" s="83">
        <f>IFERROR(O28/P28-1,"-")</f>
        <v>1.0649881340388183</v>
      </c>
      <c r="S28" s="82">
        <f>O28/O$34</f>
        <v>0.66856860735958845</v>
      </c>
      <c r="T28" s="17"/>
      <c r="U28" s="71">
        <v>9.3286791741469468</v>
      </c>
      <c r="V28" s="71">
        <v>9.8754835164834471</v>
      </c>
      <c r="W28" s="84">
        <f>U28-V28</f>
        <v>-0.54680434233650033</v>
      </c>
      <c r="X28" s="82">
        <f>U28/V28-1</f>
        <v>-5.536988051509717E-2</v>
      </c>
      <c r="Y28" s="69"/>
      <c r="Z28" s="13"/>
      <c r="AA28" s="77">
        <v>20738.19149999963</v>
      </c>
      <c r="AB28" s="77">
        <v>10141.705999999933</v>
      </c>
      <c r="AC28" s="67"/>
      <c r="AD28" s="69"/>
      <c r="AE28" s="69"/>
      <c r="AF28" s="13"/>
    </row>
    <row r="29" spans="1:32" s="22" customFormat="1" x14ac:dyDescent="0.3">
      <c r="A29" s="19"/>
      <c r="B29" s="32" t="s">
        <v>12</v>
      </c>
      <c r="C29" s="73">
        <v>29</v>
      </c>
      <c r="D29" s="67">
        <v>0</v>
      </c>
      <c r="E29" s="67"/>
      <c r="F29" s="82" t="str">
        <f t="shared" ref="F29:F33" si="4">IFERROR(C29/D29-1,"-")</f>
        <v>-</v>
      </c>
      <c r="G29" s="82">
        <f t="shared" ref="G29:G33" si="5">C29/C$34</f>
        <v>5.2337123262948928E-3</v>
      </c>
      <c r="H29" s="16"/>
      <c r="I29" s="73">
        <v>23</v>
      </c>
      <c r="J29" s="75">
        <v>0</v>
      </c>
      <c r="K29" s="67"/>
      <c r="L29" s="69"/>
      <c r="M29" s="69"/>
      <c r="N29" s="17"/>
      <c r="O29" s="70">
        <v>182.702</v>
      </c>
      <c r="P29" s="70">
        <v>0</v>
      </c>
      <c r="Q29" s="87">
        <f t="shared" ref="Q29:Q33" si="6">O29-P29</f>
        <v>182.702</v>
      </c>
      <c r="R29" s="83" t="str">
        <f t="shared" ref="R29:R33" si="7">IFERROR(O29/P29-1,"-")</f>
        <v>-</v>
      </c>
      <c r="S29" s="82">
        <f t="shared" ref="S29:S33" si="8">O29/O$34</f>
        <v>4.701581026345796E-3</v>
      </c>
      <c r="T29" s="17"/>
      <c r="U29" s="71">
        <v>7.9435652173913045</v>
      </c>
      <c r="V29" s="71" t="s">
        <v>243</v>
      </c>
      <c r="W29" s="67"/>
      <c r="X29" s="69"/>
      <c r="Y29" s="69"/>
      <c r="Z29" s="16"/>
      <c r="AA29" s="77">
        <v>142.80199999999999</v>
      </c>
      <c r="AB29" s="77">
        <v>0</v>
      </c>
      <c r="AC29" s="67"/>
      <c r="AD29" s="69"/>
      <c r="AE29" s="69"/>
      <c r="AF29" s="13"/>
    </row>
    <row r="30" spans="1:32" s="22" customFormat="1" x14ac:dyDescent="0.3">
      <c r="A30" s="19"/>
      <c r="B30" s="31" t="s">
        <v>14</v>
      </c>
      <c r="C30" s="73">
        <v>1444</v>
      </c>
      <c r="D30" s="67">
        <v>1108</v>
      </c>
      <c r="E30" s="67"/>
      <c r="F30" s="82">
        <f t="shared" si="4"/>
        <v>0.30324909747292428</v>
      </c>
      <c r="G30" s="82">
        <f t="shared" si="5"/>
        <v>0.2606027792817181</v>
      </c>
      <c r="H30" s="16"/>
      <c r="I30" s="73">
        <v>1109</v>
      </c>
      <c r="J30" s="75">
        <v>850</v>
      </c>
      <c r="K30" s="67"/>
      <c r="L30" s="69"/>
      <c r="M30" s="69"/>
      <c r="N30" s="17"/>
      <c r="O30" s="70">
        <v>10295.079499999985</v>
      </c>
      <c r="P30" s="70">
        <v>5963.7400000000307</v>
      </c>
      <c r="Q30" s="87">
        <f t="shared" si="6"/>
        <v>4331.3394999999546</v>
      </c>
      <c r="R30" s="83">
        <f t="shared" si="7"/>
        <v>0.72627906313822077</v>
      </c>
      <c r="S30" s="82">
        <f t="shared" si="8"/>
        <v>0.26492950510624674</v>
      </c>
      <c r="T30" s="17"/>
      <c r="U30" s="71">
        <v>9.2832096483318178</v>
      </c>
      <c r="V30" s="71">
        <v>7.0161647058823888</v>
      </c>
      <c r="W30" s="67"/>
      <c r="X30" s="69"/>
      <c r="Y30" s="69"/>
      <c r="Z30" s="16"/>
      <c r="AA30" s="77">
        <v>7233.1295000000109</v>
      </c>
      <c r="AB30" s="77">
        <v>3663.9399999999723</v>
      </c>
      <c r="AC30" s="67"/>
      <c r="AD30" s="69"/>
      <c r="AE30" s="69"/>
      <c r="AF30" s="13"/>
    </row>
    <row r="31" spans="1:32" s="22" customFormat="1" x14ac:dyDescent="0.3">
      <c r="A31" s="19"/>
      <c r="B31" s="31" t="s">
        <v>16</v>
      </c>
      <c r="C31" s="73">
        <v>46</v>
      </c>
      <c r="D31" s="67">
        <v>0</v>
      </c>
      <c r="E31" s="67"/>
      <c r="F31" s="82" t="str">
        <f t="shared" si="4"/>
        <v>-</v>
      </c>
      <c r="G31" s="82">
        <f t="shared" si="5"/>
        <v>8.3017505865367255E-3</v>
      </c>
      <c r="H31" s="16"/>
      <c r="I31" s="73">
        <v>34</v>
      </c>
      <c r="J31" s="75">
        <v>0</v>
      </c>
      <c r="K31" s="67"/>
      <c r="L31" s="69"/>
      <c r="M31" s="69"/>
      <c r="N31" s="17"/>
      <c r="O31" s="70">
        <v>392.39849999999996</v>
      </c>
      <c r="P31" s="70">
        <v>0</v>
      </c>
      <c r="Q31" s="87">
        <f t="shared" si="6"/>
        <v>392.39849999999996</v>
      </c>
      <c r="R31" s="83" t="str">
        <f t="shared" si="7"/>
        <v>-</v>
      </c>
      <c r="S31" s="82">
        <f t="shared" si="8"/>
        <v>1.0097827841876666E-2</v>
      </c>
      <c r="T31" s="17"/>
      <c r="U31" s="71">
        <v>11.541132352941176</v>
      </c>
      <c r="V31" s="71" t="s">
        <v>243</v>
      </c>
      <c r="W31" s="67"/>
      <c r="X31" s="69"/>
      <c r="Y31" s="69"/>
      <c r="Z31" s="16"/>
      <c r="AA31" s="77">
        <v>304.37850000000014</v>
      </c>
      <c r="AB31" s="77">
        <v>0</v>
      </c>
      <c r="AC31" s="67"/>
      <c r="AD31" s="69"/>
      <c r="AE31" s="69"/>
      <c r="AF31" s="13"/>
    </row>
    <row r="32" spans="1:32" s="22" customFormat="1" x14ac:dyDescent="0.3">
      <c r="A32" s="19"/>
      <c r="B32" s="31" t="s">
        <v>17</v>
      </c>
      <c r="C32" s="73">
        <v>229</v>
      </c>
      <c r="D32" s="67">
        <v>0</v>
      </c>
      <c r="E32" s="67"/>
      <c r="F32" s="82" t="str">
        <f t="shared" si="4"/>
        <v>-</v>
      </c>
      <c r="G32" s="82">
        <f t="shared" si="5"/>
        <v>4.1328280093845877E-2</v>
      </c>
      <c r="H32" s="16"/>
      <c r="I32" s="73">
        <v>178</v>
      </c>
      <c r="J32" s="75">
        <v>0</v>
      </c>
      <c r="K32" s="67"/>
      <c r="L32" s="69"/>
      <c r="M32" s="69"/>
      <c r="N32" s="17"/>
      <c r="O32" s="70">
        <v>1198.8920000000012</v>
      </c>
      <c r="P32" s="70">
        <v>0</v>
      </c>
      <c r="Q32" s="87">
        <f t="shared" si="6"/>
        <v>1198.8920000000012</v>
      </c>
      <c r="R32" s="83" t="str">
        <f t="shared" si="7"/>
        <v>-</v>
      </c>
      <c r="S32" s="82">
        <f t="shared" si="8"/>
        <v>3.0851812677681525E-2</v>
      </c>
      <c r="T32" s="17"/>
      <c r="U32" s="71">
        <v>6.7353483146067479</v>
      </c>
      <c r="V32" s="71" t="s">
        <v>243</v>
      </c>
      <c r="W32" s="67"/>
      <c r="X32" s="69"/>
      <c r="Y32" s="69"/>
      <c r="Z32" s="16"/>
      <c r="AA32" s="77">
        <v>827.81200000000069</v>
      </c>
      <c r="AB32" s="77">
        <v>0</v>
      </c>
      <c r="AC32" s="67"/>
      <c r="AD32" s="69"/>
      <c r="AE32" s="69"/>
      <c r="AF32" s="13"/>
    </row>
    <row r="33" spans="1:32" s="22" customFormat="1" x14ac:dyDescent="0.3">
      <c r="A33" s="19"/>
      <c r="B33" s="31" t="s">
        <v>19</v>
      </c>
      <c r="C33" s="73">
        <v>155</v>
      </c>
      <c r="D33" s="67">
        <v>0</v>
      </c>
      <c r="E33" s="67"/>
      <c r="F33" s="82" t="str">
        <f t="shared" si="4"/>
        <v>-</v>
      </c>
      <c r="G33" s="82">
        <f t="shared" si="5"/>
        <v>2.7973290019852014E-2</v>
      </c>
      <c r="H33" s="16"/>
      <c r="I33" s="73">
        <v>118</v>
      </c>
      <c r="J33" s="75">
        <v>0</v>
      </c>
      <c r="K33" s="67"/>
      <c r="L33" s="69"/>
      <c r="M33" s="69"/>
      <c r="N33" s="17"/>
      <c r="O33" s="70">
        <v>810.25049999999976</v>
      </c>
      <c r="P33" s="70">
        <v>0</v>
      </c>
      <c r="Q33" s="87">
        <f t="shared" si="6"/>
        <v>810.25049999999976</v>
      </c>
      <c r="R33" s="83" t="str">
        <f t="shared" si="7"/>
        <v>-</v>
      </c>
      <c r="S33" s="82">
        <f t="shared" si="8"/>
        <v>2.085066598826063E-2</v>
      </c>
      <c r="T33" s="17"/>
      <c r="U33" s="71">
        <v>6.8665296610169468</v>
      </c>
      <c r="V33" s="71" t="s">
        <v>243</v>
      </c>
      <c r="W33" s="67"/>
      <c r="X33" s="69"/>
      <c r="Y33" s="69"/>
      <c r="Z33" s="16"/>
      <c r="AA33" s="77">
        <v>585.97049999999979</v>
      </c>
      <c r="AB33" s="77">
        <v>0</v>
      </c>
      <c r="AC33" s="67"/>
      <c r="AD33" s="69"/>
      <c r="AE33" s="69"/>
      <c r="AF33" s="13"/>
    </row>
    <row r="34" spans="1:32" s="22" customFormat="1" x14ac:dyDescent="0.3">
      <c r="B34" s="18" t="s">
        <v>141</v>
      </c>
      <c r="C34" s="58">
        <f>SUM(C28:C33)</f>
        <v>5541</v>
      </c>
      <c r="D34" s="58">
        <f>SUM(D28:D33)</f>
        <v>2779</v>
      </c>
      <c r="E34" s="58"/>
      <c r="F34" s="29"/>
      <c r="G34" s="29"/>
      <c r="H34" s="29"/>
      <c r="I34" s="64">
        <f>SUM(I28:I33)</f>
        <v>4247</v>
      </c>
      <c r="J34" s="65">
        <f>SUM(J28:J33)</f>
        <v>2124</v>
      </c>
      <c r="K34" s="58"/>
      <c r="L34" s="29"/>
      <c r="M34" s="29"/>
      <c r="N34" s="27"/>
      <c r="O34" s="61">
        <f>SUM(O28:O33)</f>
        <v>38859.693999999239</v>
      </c>
      <c r="P34" s="61">
        <f>SUM(P28:P33)</f>
        <v>18545.105999999942</v>
      </c>
      <c r="Q34" s="88">
        <f>O34-P34</f>
        <v>20314.587999999298</v>
      </c>
      <c r="R34" s="89">
        <f>O34/P34-1</f>
        <v>1.0954150383394605</v>
      </c>
      <c r="S34" s="29"/>
      <c r="T34" s="27"/>
      <c r="U34" s="62">
        <f>O34/I34</f>
        <v>9.1499161761241439</v>
      </c>
      <c r="V34" s="62">
        <f>P34/J34</f>
        <v>8.7312175141242658</v>
      </c>
      <c r="W34" s="58"/>
      <c r="X34" s="29"/>
      <c r="Y34" s="29"/>
      <c r="Z34" s="13"/>
      <c r="AA34" s="63">
        <f>SUM(AA28:AA33)</f>
        <v>29832.283999999639</v>
      </c>
      <c r="AB34" s="63">
        <f>SUM(AB28:AB33)</f>
        <v>13805.645999999906</v>
      </c>
      <c r="AC34" s="58"/>
      <c r="AD34" s="29"/>
      <c r="AE34" s="29"/>
      <c r="AF34" s="13"/>
    </row>
    <row r="35" spans="1:32" s="22" customFormat="1" x14ac:dyDescent="0.3">
      <c r="J35" s="30"/>
      <c r="N35" s="30"/>
      <c r="O35" s="30"/>
      <c r="P35" s="30"/>
      <c r="T35" s="30"/>
      <c r="U35" s="13"/>
      <c r="V35" s="13"/>
      <c r="Z35" s="13"/>
      <c r="AA35" s="13"/>
      <c r="AB35" s="13"/>
      <c r="AF35" s="13"/>
    </row>
    <row r="37" spans="1:32" x14ac:dyDescent="0.3">
      <c r="A37" s="78" t="s">
        <v>248</v>
      </c>
    </row>
    <row r="38" spans="1:32" x14ac:dyDescent="0.3">
      <c r="B38" s="13">
        <v>1</v>
      </c>
      <c r="C38" s="13">
        <f>_xlfn.XLOOKUP(LARGE(O$6:O$17,1),O$6:O$17,B$6:B$17)</f>
        <v>1000</v>
      </c>
      <c r="D38" s="37">
        <f>LARGE(O$6:O$17,1)</f>
        <v>5800.6799999999803</v>
      </c>
    </row>
    <row r="39" spans="1:32" x14ac:dyDescent="0.3">
      <c r="B39" s="13">
        <v>2</v>
      </c>
      <c r="C39" s="13">
        <f>_xlfn.XLOOKUP(LARGE(O$6:O$17,2),O$6:O$17,B$6:B$17)</f>
        <v>1005</v>
      </c>
      <c r="D39" s="37">
        <f>LARGE(O$6:O$17,2)</f>
        <v>5321.3984999999666</v>
      </c>
    </row>
    <row r="40" spans="1:32" x14ac:dyDescent="0.3">
      <c r="B40" s="13">
        <v>3</v>
      </c>
      <c r="C40" s="13">
        <f>_xlfn.XLOOKUP(LARGE(O$6:O$17,3),O$6:O$17,B$6:B$17)</f>
        <v>1008</v>
      </c>
      <c r="D40" s="37">
        <f>LARGE(O$6:O$17,3)</f>
        <v>4927.1804999999758</v>
      </c>
    </row>
    <row r="43" spans="1:32" x14ac:dyDescent="0.3">
      <c r="A43" s="78" t="s">
        <v>249</v>
      </c>
    </row>
    <row r="44" spans="1:32" x14ac:dyDescent="0.3">
      <c r="B44" s="13">
        <v>1</v>
      </c>
      <c r="C44" s="13" t="str">
        <f>_xlfn.XLOOKUP(LARGE(O$28:O$33,1),O$28:O$33,B$28:B$33)</f>
        <v>Double Cheeseburger</v>
      </c>
      <c r="D44" s="37">
        <f>LARGE(O$28:O$33,1)</f>
        <v>25980.371499999248</v>
      </c>
    </row>
    <row r="45" spans="1:32" x14ac:dyDescent="0.3">
      <c r="B45" s="13">
        <v>2</v>
      </c>
      <c r="C45" s="13" t="str">
        <f>_xlfn.XLOOKUP(LARGE(O$28:O$33,2),O$28:O$33,B$28:B$33)</f>
        <v>Hamburger</v>
      </c>
      <c r="D45" s="37">
        <f>LARGE(O$28:O$33,2)</f>
        <v>10295.079499999985</v>
      </c>
    </row>
  </sheetData>
  <mergeCells count="7">
    <mergeCell ref="U4:Y4"/>
    <mergeCell ref="AA4:AE4"/>
    <mergeCell ref="A1:S1"/>
    <mergeCell ref="A2:S2"/>
    <mergeCell ref="O4:S4"/>
    <mergeCell ref="C4:G4"/>
    <mergeCell ref="I4:M4"/>
  </mergeCells>
  <conditionalFormatting sqref="C20:I20">
    <cfRule type="cellIs" dxfId="52" priority="42" stopIfTrue="1" operator="lessThan">
      <formula>0</formula>
    </cfRule>
  </conditionalFormatting>
  <conditionalFormatting sqref="C26:I26">
    <cfRule type="cellIs" dxfId="51" priority="38" stopIfTrue="1" operator="lessThan">
      <formula>0</formula>
    </cfRule>
  </conditionalFormatting>
  <conditionalFormatting sqref="G6:G17">
    <cfRule type="aboveAverage" dxfId="50" priority="8"/>
  </conditionalFormatting>
  <conditionalFormatting sqref="K20:M20">
    <cfRule type="cellIs" dxfId="49" priority="16" stopIfTrue="1" operator="lessThan">
      <formula>0</formula>
    </cfRule>
  </conditionalFormatting>
  <conditionalFormatting sqref="K26:M26">
    <cfRule type="cellIs" dxfId="48" priority="15" stopIfTrue="1" operator="lessThan">
      <formula>0</formula>
    </cfRule>
  </conditionalFormatting>
  <conditionalFormatting sqref="Q20:S20">
    <cfRule type="cellIs" dxfId="47" priority="14" stopIfTrue="1" operator="lessThan">
      <formula>0</formula>
    </cfRule>
  </conditionalFormatting>
  <conditionalFormatting sqref="Q26:S26">
    <cfRule type="cellIs" dxfId="46" priority="13" stopIfTrue="1" operator="lessThan">
      <formula>0</formula>
    </cfRule>
  </conditionalFormatting>
  <conditionalFormatting sqref="S28:S33">
    <cfRule type="aboveAverage" dxfId="45" priority="7"/>
  </conditionalFormatting>
  <conditionalFormatting sqref="W20:Y20">
    <cfRule type="cellIs" dxfId="44" priority="12" stopIfTrue="1" operator="lessThan">
      <formula>0</formula>
    </cfRule>
  </conditionalFormatting>
  <conditionalFormatting sqref="W26:Y26">
    <cfRule type="cellIs" dxfId="43" priority="11" stopIfTrue="1" operator="lessThan">
      <formula>0</formula>
    </cfRule>
  </conditionalFormatting>
  <conditionalFormatting sqref="AC20:AE20">
    <cfRule type="cellIs" dxfId="42" priority="10" stopIfTrue="1" operator="lessThan">
      <formula>0</formula>
    </cfRule>
  </conditionalFormatting>
  <conditionalFormatting sqref="AC26:AE26">
    <cfRule type="cellIs" dxfId="41" priority="9" stopIfTrue="1" operator="lessThan">
      <formula>0</formula>
    </cfRule>
  </conditionalFormatting>
  <conditionalFormatting sqref="S6:S17">
    <cfRule type="aboveAverage" dxfId="40" priority="6"/>
  </conditionalFormatting>
  <conditionalFormatting sqref="D6:D17">
    <cfRule type="aboveAverage" dxfId="39" priority="5" aboveAverage="0"/>
  </conditionalFormatting>
  <conditionalFormatting sqref="J6:J17">
    <cfRule type="aboveAverage" dxfId="38" priority="4" aboveAverage="0"/>
  </conditionalFormatting>
  <conditionalFormatting sqref="P6:P17">
    <cfRule type="aboveAverage" dxfId="18" priority="3" aboveAverage="0"/>
    <cfRule type="aboveAverage" dxfId="19" priority="1" aboveAverage="0"/>
  </conditionalFormatting>
  <conditionalFormatting sqref="V6:V17">
    <cfRule type="aboveAverage" dxfId="37" priority="2" aboveAverage="0"/>
  </conditionalFormatting>
  <pageMargins left="0.7" right="0.7" top="0.75" bottom="0.75" header="0.3" footer="0.3"/>
  <pageSetup scale="68" fitToHeight="0" orientation="landscape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AE77-E283-4DD5-8F9E-1F158D4B0EEE}">
  <dimension ref="A1:D27"/>
  <sheetViews>
    <sheetView workbookViewId="0">
      <selection activeCell="D1" sqref="D1"/>
    </sheetView>
  </sheetViews>
  <sheetFormatPr defaultRowHeight="13.8" x14ac:dyDescent="0.25"/>
  <cols>
    <col min="2" max="2" width="17.8984375" bestFit="1" customWidth="1"/>
    <col min="3" max="3" width="11.8984375" bestFit="1" customWidth="1"/>
    <col min="4" max="4" width="19.69921875" bestFit="1" customWidth="1"/>
  </cols>
  <sheetData>
    <row r="1" spans="1:4" x14ac:dyDescent="0.25">
      <c r="A1" s="53" t="s">
        <v>207</v>
      </c>
      <c r="B1" s="53" t="s">
        <v>206</v>
      </c>
      <c r="C1" s="56" t="s">
        <v>69</v>
      </c>
      <c r="D1" s="53" t="s">
        <v>209</v>
      </c>
    </row>
    <row r="2" spans="1:4" x14ac:dyDescent="0.25">
      <c r="A2" t="s">
        <v>208</v>
      </c>
      <c r="B2" t="s">
        <v>208</v>
      </c>
      <c r="C2" t="s">
        <v>208</v>
      </c>
      <c r="D2" t="s">
        <v>213</v>
      </c>
    </row>
    <row r="3" spans="1:4" x14ac:dyDescent="0.25">
      <c r="A3">
        <v>1001</v>
      </c>
      <c r="B3" t="s">
        <v>121</v>
      </c>
      <c r="C3">
        <v>1</v>
      </c>
      <c r="D3" t="s">
        <v>214</v>
      </c>
    </row>
    <row r="4" spans="1:4" x14ac:dyDescent="0.25">
      <c r="A4">
        <v>1002</v>
      </c>
      <c r="B4" t="s">
        <v>122</v>
      </c>
      <c r="C4">
        <v>2</v>
      </c>
      <c r="D4" t="s">
        <v>215</v>
      </c>
    </row>
    <row r="5" spans="1:4" x14ac:dyDescent="0.25">
      <c r="A5">
        <v>1003</v>
      </c>
      <c r="B5" t="s">
        <v>123</v>
      </c>
      <c r="C5">
        <v>3</v>
      </c>
      <c r="D5" t="s">
        <v>216</v>
      </c>
    </row>
    <row r="6" spans="1:4" x14ac:dyDescent="0.25">
      <c r="A6">
        <v>1010</v>
      </c>
      <c r="B6" t="s">
        <v>124</v>
      </c>
      <c r="C6">
        <v>4</v>
      </c>
      <c r="D6" t="s">
        <v>217</v>
      </c>
    </row>
    <row r="7" spans="1:4" x14ac:dyDescent="0.25">
      <c r="A7">
        <v>1008</v>
      </c>
      <c r="B7" t="s">
        <v>125</v>
      </c>
      <c r="C7">
        <v>5</v>
      </c>
      <c r="D7" t="s">
        <v>218</v>
      </c>
    </row>
    <row r="8" spans="1:4" x14ac:dyDescent="0.25">
      <c r="A8">
        <v>1004</v>
      </c>
      <c r="B8" t="s">
        <v>126</v>
      </c>
      <c r="D8" t="s">
        <v>219</v>
      </c>
    </row>
    <row r="9" spans="1:4" x14ac:dyDescent="0.25">
      <c r="A9">
        <v>1009</v>
      </c>
      <c r="B9" t="s">
        <v>127</v>
      </c>
      <c r="D9" t="s">
        <v>220</v>
      </c>
    </row>
    <row r="10" spans="1:4" x14ac:dyDescent="0.25">
      <c r="A10">
        <v>1011</v>
      </c>
      <c r="D10" t="s">
        <v>221</v>
      </c>
    </row>
    <row r="11" spans="1:4" x14ac:dyDescent="0.25">
      <c r="A11">
        <v>1005</v>
      </c>
      <c r="D11" t="s">
        <v>222</v>
      </c>
    </row>
    <row r="12" spans="1:4" x14ac:dyDescent="0.25">
      <c r="A12">
        <v>1006</v>
      </c>
      <c r="D12" t="s">
        <v>223</v>
      </c>
    </row>
    <row r="13" spans="1:4" x14ac:dyDescent="0.25">
      <c r="A13">
        <v>1007</v>
      </c>
      <c r="D13" t="s">
        <v>224</v>
      </c>
    </row>
    <row r="14" spans="1:4" x14ac:dyDescent="0.25">
      <c r="A14">
        <v>1000</v>
      </c>
      <c r="D14" t="s">
        <v>225</v>
      </c>
    </row>
    <row r="15" spans="1:4" x14ac:dyDescent="0.25">
      <c r="D15" t="s">
        <v>226</v>
      </c>
    </row>
    <row r="16" spans="1:4" x14ac:dyDescent="0.25">
      <c r="D16" t="s">
        <v>227</v>
      </c>
    </row>
    <row r="17" spans="4:4" x14ac:dyDescent="0.25">
      <c r="D17" t="s">
        <v>228</v>
      </c>
    </row>
    <row r="18" spans="4:4" x14ac:dyDescent="0.25">
      <c r="D18" t="s">
        <v>229</v>
      </c>
    </row>
    <row r="19" spans="4:4" x14ac:dyDescent="0.25">
      <c r="D19" t="s">
        <v>230</v>
      </c>
    </row>
    <row r="20" spans="4:4" x14ac:dyDescent="0.25">
      <c r="D20" t="s">
        <v>231</v>
      </c>
    </row>
    <row r="21" spans="4:4" x14ac:dyDescent="0.25">
      <c r="D21" t="s">
        <v>232</v>
      </c>
    </row>
    <row r="22" spans="4:4" x14ac:dyDescent="0.25">
      <c r="D22" t="s">
        <v>233</v>
      </c>
    </row>
    <row r="23" spans="4:4" x14ac:dyDescent="0.25">
      <c r="D23" t="s">
        <v>234</v>
      </c>
    </row>
    <row r="24" spans="4:4" x14ac:dyDescent="0.25">
      <c r="D24" t="s">
        <v>235</v>
      </c>
    </row>
    <row r="25" spans="4:4" x14ac:dyDescent="0.25">
      <c r="D25" t="s">
        <v>236</v>
      </c>
    </row>
    <row r="26" spans="4:4" x14ac:dyDescent="0.25">
      <c r="D26" t="s">
        <v>237</v>
      </c>
    </row>
    <row r="27" spans="4:4" x14ac:dyDescent="0.25">
      <c r="D27" t="s">
        <v>238</v>
      </c>
    </row>
  </sheetData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EE21-69DC-4E07-8ABA-AB089FB9E80C}">
  <sheetPr>
    <pageSetUpPr fitToPage="1"/>
  </sheetPr>
  <dimension ref="A1:V22"/>
  <sheetViews>
    <sheetView showGridLines="0" zoomScale="110" zoomScaleNormal="110" workbookViewId="0">
      <pane ySplit="9" topLeftCell="A10" activePane="bottomLeft" state="frozen"/>
      <selection pane="bottomLeft" activeCell="B5" sqref="B5"/>
    </sheetView>
  </sheetViews>
  <sheetFormatPr defaultColWidth="9" defaultRowHeight="13.8" x14ac:dyDescent="0.3"/>
  <cols>
    <col min="1" max="1" width="20.8984375" style="13" bestFit="1" customWidth="1"/>
    <col min="2" max="2" width="23.69921875" style="13" bestFit="1" customWidth="1"/>
    <col min="3" max="6" width="9" style="13"/>
    <col min="7" max="7" width="11.5" style="13" bestFit="1" customWidth="1"/>
    <col min="8" max="8" width="12.296875" style="13" bestFit="1" customWidth="1"/>
    <col min="9" max="20" width="12.296875" style="13" customWidth="1"/>
    <col min="21" max="21" width="12.296875" style="13" bestFit="1" customWidth="1"/>
    <col min="22" max="22" width="12.296875" style="13" customWidth="1"/>
    <col min="23" max="16384" width="9" style="13"/>
  </cols>
  <sheetData>
    <row r="1" spans="1:22" x14ac:dyDescent="0.3">
      <c r="A1" s="86" t="s">
        <v>51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</row>
    <row r="2" spans="1:22" x14ac:dyDescent="0.3">
      <c r="A2" s="86" t="s">
        <v>52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</row>
    <row r="3" spans="1:22" x14ac:dyDescent="0.3">
      <c r="A3" s="11" t="s">
        <v>145</v>
      </c>
      <c r="B3" s="40" t="s">
        <v>228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1:22" x14ac:dyDescent="0.3">
      <c r="A4" s="11" t="s">
        <v>146</v>
      </c>
      <c r="B4" s="40">
        <v>1005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spans="1:22" x14ac:dyDescent="0.3">
      <c r="A5" s="11" t="s">
        <v>147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spans="1:22" x14ac:dyDescent="0.3">
      <c r="A6" s="11" t="s">
        <v>148</v>
      </c>
      <c r="C6" s="85" t="s">
        <v>53</v>
      </c>
      <c r="D6" s="85"/>
      <c r="E6" s="85"/>
      <c r="G6" s="85" t="s">
        <v>54</v>
      </c>
      <c r="H6" s="85"/>
      <c r="I6" s="85"/>
      <c r="K6" s="85" t="s">
        <v>138</v>
      </c>
      <c r="L6" s="85"/>
      <c r="M6" s="85"/>
      <c r="O6" s="85" t="s">
        <v>137</v>
      </c>
      <c r="P6" s="85"/>
      <c r="Q6" s="85"/>
      <c r="S6" s="85" t="s">
        <v>56</v>
      </c>
      <c r="T6" s="85"/>
      <c r="U6" s="85"/>
    </row>
    <row r="7" spans="1:22" x14ac:dyDescent="0.3">
      <c r="A7" s="11" t="s">
        <v>153</v>
      </c>
      <c r="C7" s="14"/>
      <c r="D7" s="14"/>
      <c r="E7" s="14"/>
      <c r="G7" s="14"/>
      <c r="H7" s="14"/>
      <c r="I7" s="14"/>
      <c r="K7" s="14"/>
      <c r="L7" s="14"/>
      <c r="M7" s="14"/>
      <c r="O7" s="14"/>
      <c r="P7" s="14"/>
      <c r="Q7" s="14"/>
      <c r="S7" s="14"/>
      <c r="T7" s="14"/>
      <c r="U7" s="14"/>
    </row>
    <row r="8" spans="1:22" x14ac:dyDescent="0.3">
      <c r="A8" s="11" t="s">
        <v>149</v>
      </c>
      <c r="C8" s="14"/>
      <c r="D8" s="14"/>
      <c r="E8" s="14"/>
      <c r="G8" s="14"/>
      <c r="H8" s="14"/>
      <c r="I8" s="14"/>
      <c r="K8" s="14"/>
      <c r="L8" s="14"/>
      <c r="M8" s="14"/>
      <c r="O8" s="14"/>
      <c r="P8" s="14"/>
      <c r="Q8" s="14"/>
      <c r="S8" s="14"/>
      <c r="T8" s="14"/>
      <c r="U8" s="14"/>
    </row>
    <row r="9" spans="1:22" x14ac:dyDescent="0.3">
      <c r="B9" s="11" t="s">
        <v>107</v>
      </c>
      <c r="C9" s="12" t="s">
        <v>139</v>
      </c>
      <c r="D9" s="12" t="s">
        <v>140</v>
      </c>
      <c r="E9" s="12" t="s">
        <v>142</v>
      </c>
      <c r="F9" s="15"/>
      <c r="G9" s="12" t="s">
        <v>139</v>
      </c>
      <c r="H9" s="12" t="s">
        <v>140</v>
      </c>
      <c r="I9" s="12" t="s">
        <v>142</v>
      </c>
      <c r="J9" s="15"/>
      <c r="K9" s="12" t="s">
        <v>139</v>
      </c>
      <c r="L9" s="12" t="s">
        <v>140</v>
      </c>
      <c r="M9" s="12" t="s">
        <v>142</v>
      </c>
      <c r="N9" s="15"/>
      <c r="O9" s="12" t="s">
        <v>139</v>
      </c>
      <c r="P9" s="12" t="s">
        <v>140</v>
      </c>
      <c r="Q9" s="12" t="s">
        <v>142</v>
      </c>
      <c r="R9" s="15"/>
      <c r="S9" s="12" t="s">
        <v>139</v>
      </c>
      <c r="T9" s="12" t="s">
        <v>140</v>
      </c>
      <c r="U9" s="12" t="s">
        <v>142</v>
      </c>
      <c r="V9" s="15"/>
    </row>
    <row r="10" spans="1:22" x14ac:dyDescent="0.3">
      <c r="B10" s="46"/>
      <c r="C10" s="38"/>
      <c r="D10" s="39"/>
      <c r="E10" s="41"/>
      <c r="F10" s="16"/>
      <c r="H10" s="35"/>
      <c r="I10" s="43"/>
      <c r="J10" s="17"/>
      <c r="K10" s="36"/>
      <c r="L10" s="36"/>
      <c r="M10" s="43"/>
      <c r="N10" s="17"/>
      <c r="O10" s="37" t="e">
        <f>AVERAGEIFS('YoY 19 v 18'!$U:$U,'YoY 19 v 18'!$E:$E,"2019",'YoY 19 v 18'!$M:$M,'Employee Recap'!$B10)</f>
        <v>#DIV/0!</v>
      </c>
      <c r="P10" s="37" t="e">
        <f>AVERAGEIFS('YoY 19 v 18'!$U:$U,'YoY 19 v 18'!$E:$E,"2018",'YoY 19 v 18'!$M:$M,'Employee Recap'!$B10)</f>
        <v>#DIV/0!</v>
      </c>
      <c r="Q10" s="44"/>
      <c r="U10" s="44"/>
    </row>
    <row r="12" spans="1:22" s="22" customFormat="1" x14ac:dyDescent="0.3">
      <c r="A12" s="19"/>
      <c r="B12" s="19"/>
      <c r="C12" s="28"/>
      <c r="D12" s="28"/>
      <c r="E12" s="28"/>
      <c r="F12" s="28"/>
      <c r="G12" s="28"/>
      <c r="H12" s="26"/>
      <c r="I12" s="26"/>
      <c r="J12" s="27"/>
      <c r="K12" s="27"/>
      <c r="L12" s="27"/>
      <c r="M12" s="27"/>
      <c r="N12" s="27"/>
      <c r="O12" s="13"/>
      <c r="P12" s="13"/>
      <c r="Q12" s="13"/>
      <c r="R12" s="13"/>
      <c r="S12" s="13"/>
      <c r="T12" s="13"/>
      <c r="U12" s="13"/>
      <c r="V12" s="13"/>
    </row>
    <row r="13" spans="1:22" s="22" customFormat="1" x14ac:dyDescent="0.3">
      <c r="A13" s="45" t="s">
        <v>57</v>
      </c>
      <c r="B13" s="19"/>
      <c r="C13" s="20"/>
      <c r="D13" s="20"/>
      <c r="E13" s="20"/>
      <c r="F13" s="20"/>
      <c r="G13" s="20"/>
      <c r="H13" s="20"/>
      <c r="I13" s="20"/>
      <c r="J13" s="21"/>
      <c r="K13" s="21"/>
      <c r="L13" s="21"/>
      <c r="M13" s="21"/>
      <c r="N13" s="21"/>
      <c r="O13" s="13"/>
      <c r="P13" s="13"/>
      <c r="Q13" s="13"/>
      <c r="R13" s="13"/>
      <c r="S13" s="13"/>
      <c r="T13" s="13"/>
      <c r="U13" s="13"/>
      <c r="V13" s="13"/>
    </row>
    <row r="14" spans="1:22" s="22" customFormat="1" x14ac:dyDescent="0.3">
      <c r="A14" s="19"/>
      <c r="B14" s="19"/>
      <c r="C14" s="12" t="s">
        <v>139</v>
      </c>
      <c r="D14" s="12" t="s">
        <v>140</v>
      </c>
      <c r="E14" s="12" t="s">
        <v>142</v>
      </c>
      <c r="F14" s="23"/>
      <c r="G14" s="12" t="s">
        <v>139</v>
      </c>
      <c r="H14" s="12" t="s">
        <v>140</v>
      </c>
      <c r="I14" s="12" t="s">
        <v>142</v>
      </c>
      <c r="J14" s="15"/>
      <c r="K14" s="12" t="s">
        <v>139</v>
      </c>
      <c r="L14" s="12" t="s">
        <v>140</v>
      </c>
      <c r="M14" s="12" t="s">
        <v>142</v>
      </c>
      <c r="N14" s="15"/>
      <c r="O14" s="12" t="s">
        <v>139</v>
      </c>
      <c r="P14" s="12" t="s">
        <v>140</v>
      </c>
      <c r="Q14" s="12" t="s">
        <v>142</v>
      </c>
      <c r="R14" s="15"/>
      <c r="S14" s="12" t="s">
        <v>139</v>
      </c>
      <c r="T14" s="12" t="s">
        <v>140</v>
      </c>
      <c r="U14" s="12" t="s">
        <v>142</v>
      </c>
      <c r="V14" s="15"/>
    </row>
    <row r="15" spans="1:22" s="22" customFormat="1" x14ac:dyDescent="0.3">
      <c r="A15" s="19"/>
      <c r="B15" s="32" t="s">
        <v>48</v>
      </c>
      <c r="C15" s="16"/>
      <c r="D15" s="16"/>
      <c r="E15" s="42"/>
      <c r="F15" s="16"/>
      <c r="G15" s="13"/>
      <c r="H15" s="35"/>
      <c r="I15" s="43"/>
      <c r="J15" s="17"/>
      <c r="K15" s="36"/>
      <c r="L15" s="36"/>
      <c r="M15" s="43"/>
      <c r="N15" s="17"/>
      <c r="O15" s="37"/>
      <c r="P15" s="37"/>
      <c r="Q15" s="44"/>
      <c r="R15" s="13"/>
      <c r="S15" s="13"/>
      <c r="T15" s="13"/>
      <c r="U15" s="44"/>
      <c r="V15" s="13"/>
    </row>
    <row r="16" spans="1:22" s="22" customFormat="1" x14ac:dyDescent="0.3">
      <c r="A16" s="19"/>
      <c r="B16" s="32" t="s">
        <v>12</v>
      </c>
      <c r="C16" s="16"/>
      <c r="D16" s="16"/>
      <c r="E16" s="16"/>
      <c r="F16" s="16"/>
      <c r="G16" s="13"/>
      <c r="H16" s="35"/>
      <c r="I16" s="17"/>
      <c r="J16" s="17"/>
      <c r="K16" s="36"/>
      <c r="L16" s="36"/>
      <c r="M16" s="17"/>
      <c r="N16" s="17"/>
      <c r="O16" s="37"/>
      <c r="P16" s="37"/>
      <c r="Q16" s="13"/>
      <c r="R16" s="16"/>
      <c r="S16" s="16"/>
      <c r="T16" s="16"/>
      <c r="U16" s="13"/>
      <c r="V16" s="13"/>
    </row>
    <row r="17" spans="1:22" s="22" customFormat="1" x14ac:dyDescent="0.3">
      <c r="A17" s="19"/>
      <c r="B17" s="31" t="s">
        <v>14</v>
      </c>
      <c r="C17" s="16"/>
      <c r="D17" s="16"/>
      <c r="E17" s="16"/>
      <c r="F17" s="16"/>
      <c r="G17" s="13"/>
      <c r="H17" s="35"/>
      <c r="I17" s="17"/>
      <c r="J17" s="17"/>
      <c r="K17" s="36"/>
      <c r="L17" s="36"/>
      <c r="M17" s="17"/>
      <c r="N17" s="17"/>
      <c r="O17" s="37"/>
      <c r="P17" s="37"/>
      <c r="Q17" s="13"/>
      <c r="R17" s="16"/>
      <c r="S17" s="16"/>
      <c r="T17" s="16"/>
      <c r="U17" s="13"/>
      <c r="V17" s="13"/>
    </row>
    <row r="18" spans="1:22" s="22" customFormat="1" x14ac:dyDescent="0.3">
      <c r="A18" s="19"/>
      <c r="B18" s="31" t="s">
        <v>16</v>
      </c>
      <c r="C18" s="16"/>
      <c r="D18" s="16"/>
      <c r="E18" s="16"/>
      <c r="F18" s="16"/>
      <c r="G18" s="13"/>
      <c r="H18" s="35"/>
      <c r="I18" s="17"/>
      <c r="J18" s="17"/>
      <c r="K18" s="36"/>
      <c r="L18" s="36"/>
      <c r="M18" s="17"/>
      <c r="N18" s="17"/>
      <c r="O18" s="37"/>
      <c r="P18" s="37"/>
      <c r="Q18" s="13"/>
      <c r="R18" s="16"/>
      <c r="S18" s="16"/>
      <c r="T18" s="16"/>
      <c r="U18" s="13"/>
      <c r="V18" s="13"/>
    </row>
    <row r="19" spans="1:22" s="22" customFormat="1" x14ac:dyDescent="0.3">
      <c r="A19" s="19"/>
      <c r="B19" s="31" t="s">
        <v>17</v>
      </c>
      <c r="C19" s="16"/>
      <c r="D19" s="16"/>
      <c r="E19" s="16"/>
      <c r="F19" s="16"/>
      <c r="G19" s="13"/>
      <c r="H19" s="35"/>
      <c r="I19" s="17"/>
      <c r="J19" s="17"/>
      <c r="K19" s="36"/>
      <c r="L19" s="36"/>
      <c r="M19" s="17"/>
      <c r="N19" s="17"/>
      <c r="O19" s="37"/>
      <c r="P19" s="37"/>
      <c r="Q19" s="13"/>
      <c r="R19" s="16"/>
      <c r="S19" s="16"/>
      <c r="T19" s="16"/>
      <c r="U19" s="13"/>
      <c r="V19" s="13"/>
    </row>
    <row r="20" spans="1:22" s="22" customFormat="1" x14ac:dyDescent="0.3">
      <c r="A20" s="19"/>
      <c r="B20" s="31" t="s">
        <v>19</v>
      </c>
      <c r="C20" s="16"/>
      <c r="D20" s="16"/>
      <c r="E20" s="16"/>
      <c r="F20" s="16"/>
      <c r="G20" s="13"/>
      <c r="H20" s="35"/>
      <c r="I20" s="17"/>
      <c r="J20" s="17"/>
      <c r="K20" s="36"/>
      <c r="L20" s="36"/>
      <c r="M20" s="17"/>
      <c r="N20" s="17"/>
      <c r="O20" s="37"/>
      <c r="P20" s="37"/>
      <c r="Q20" s="13"/>
      <c r="R20" s="16"/>
      <c r="S20" s="16"/>
      <c r="T20" s="16"/>
      <c r="U20" s="13"/>
      <c r="V20" s="13"/>
    </row>
    <row r="21" spans="1:22" s="22" customFormat="1" x14ac:dyDescent="0.3">
      <c r="B21" s="47" t="s">
        <v>141</v>
      </c>
      <c r="C21" s="29"/>
      <c r="D21" s="29"/>
      <c r="E21" s="29"/>
      <c r="F21" s="29"/>
      <c r="G21" s="29"/>
      <c r="H21" s="27"/>
      <c r="I21" s="27"/>
      <c r="J21" s="27"/>
      <c r="K21" s="27"/>
      <c r="L21" s="27"/>
      <c r="M21" s="27"/>
      <c r="N21" s="27"/>
      <c r="O21" s="13"/>
      <c r="P21" s="13"/>
      <c r="Q21" s="13"/>
      <c r="R21" s="13"/>
      <c r="S21" s="13"/>
      <c r="T21" s="13"/>
      <c r="U21" s="13"/>
      <c r="V21" s="13"/>
    </row>
    <row r="22" spans="1:22" s="22" customFormat="1" x14ac:dyDescent="0.3">
      <c r="H22" s="30"/>
      <c r="I22" s="30"/>
      <c r="J22" s="30"/>
      <c r="K22" s="30"/>
      <c r="L22" s="30"/>
      <c r="M22" s="30"/>
      <c r="N22" s="30"/>
      <c r="O22" s="13"/>
      <c r="P22" s="13"/>
      <c r="Q22" s="13"/>
      <c r="R22" s="13"/>
      <c r="S22" s="13"/>
      <c r="T22" s="13"/>
      <c r="U22" s="13"/>
      <c r="V22" s="13"/>
    </row>
  </sheetData>
  <mergeCells count="7">
    <mergeCell ref="S6:U6"/>
    <mergeCell ref="A1:M1"/>
    <mergeCell ref="A2:M2"/>
    <mergeCell ref="C6:E6"/>
    <mergeCell ref="G6:I6"/>
    <mergeCell ref="K6:M6"/>
    <mergeCell ref="O6:Q6"/>
  </mergeCells>
  <conditionalFormatting sqref="C13:G13">
    <cfRule type="cellIs" dxfId="123" priority="1" stopIfTrue="1" operator="lessThan">
      <formula>0</formula>
    </cfRule>
  </conditionalFormatting>
  <pageMargins left="0.7" right="0.7" top="0.75" bottom="0.75" header="0.3" footer="0.3"/>
  <pageSetup scale="68" fitToHeight="0"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AECF0A6-FF05-4A7E-9CF9-FC488306D3B0}">
          <x14:formula1>
            <xm:f>Pick_Lists!$D$2:$D$73</xm:f>
          </x14:formula1>
          <xm:sqref>B3</xm:sqref>
        </x14:dataValidation>
        <x14:dataValidation type="list" allowBlank="1" showInputMessage="1" showErrorMessage="1" xr:uid="{D039131E-EC41-4500-97A5-CED60B32FB3D}">
          <x14:formula1>
            <xm:f>Pick_Lists!$A$3:$A$49</xm:f>
          </x14:formula1>
          <xm:sqref>B4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CABF-8AD1-4F75-A854-3BB068769385}">
  <dimension ref="A1:AC10914"/>
  <sheetViews>
    <sheetView topLeftCell="N1" zoomScale="150" zoomScaleNormal="150" workbookViewId="0">
      <pane ySplit="1" topLeftCell="A10900" activePane="bottomLeft" state="frozen"/>
      <selection activeCell="F1" sqref="F1"/>
      <selection pane="bottomLeft" activeCell="Z1" sqref="Z1:Z1048576"/>
    </sheetView>
  </sheetViews>
  <sheetFormatPr defaultRowHeight="13.8" x14ac:dyDescent="0.25"/>
  <cols>
    <col min="1" max="1" width="7.796875" bestFit="1" customWidth="1"/>
    <col min="2" max="2" width="12.59765625" style="9" bestFit="1" customWidth="1"/>
    <col min="3" max="3" width="16.59765625" style="50" bestFit="1" customWidth="1"/>
    <col min="4" max="4" width="13.19921875" style="51" bestFit="1" customWidth="1"/>
    <col min="5" max="5" width="7.69921875" style="1" bestFit="1" customWidth="1"/>
    <col min="6" max="6" width="10.59765625" style="1" bestFit="1" customWidth="1"/>
    <col min="7" max="7" width="10.69921875" style="1" bestFit="1" customWidth="1"/>
    <col min="8" max="8" width="19" bestFit="1" customWidth="1"/>
    <col min="9" max="9" width="9.5" bestFit="1" customWidth="1"/>
    <col min="10" max="10" width="9" bestFit="1" customWidth="1"/>
    <col min="11" max="11" width="9.69921875" bestFit="1" customWidth="1"/>
    <col min="12" max="12" width="6.69921875" bestFit="1" customWidth="1"/>
    <col min="13" max="13" width="6.59765625" bestFit="1" customWidth="1"/>
    <col min="14" max="14" width="5.3984375" bestFit="1" customWidth="1"/>
    <col min="15" max="15" width="7.69921875" bestFit="1" customWidth="1"/>
    <col min="16" max="16" width="10.59765625" bestFit="1" customWidth="1"/>
    <col min="17" max="17" width="7" bestFit="1" customWidth="1"/>
    <col min="18" max="18" width="15.8984375" bestFit="1" customWidth="1"/>
    <col min="19" max="19" width="12.19921875" style="49" bestFit="1" customWidth="1"/>
    <col min="20" max="20" width="11.59765625" style="3" bestFit="1" customWidth="1"/>
    <col min="21" max="21" width="9.3984375" style="2" bestFit="1" customWidth="1"/>
    <col min="22" max="22" width="7.5" style="2" bestFit="1" customWidth="1"/>
    <col min="23" max="23" width="7.5" style="55" bestFit="1" customWidth="1"/>
    <col min="24" max="24" width="10.59765625" style="49" bestFit="1" customWidth="1"/>
    <col min="25" max="25" width="7.19921875" style="49" bestFit="1" customWidth="1"/>
    <col min="26" max="26" width="7.3984375" style="49" bestFit="1" customWidth="1"/>
    <col min="27" max="27" width="16.796875" style="49" bestFit="1" customWidth="1"/>
    <col min="29" max="29" width="19.8984375" bestFit="1" customWidth="1"/>
  </cols>
  <sheetData>
    <row r="1" spans="1:29" x14ac:dyDescent="0.25">
      <c r="A1" t="s">
        <v>0</v>
      </c>
      <c r="B1" s="9" t="s">
        <v>40</v>
      </c>
      <c r="C1" s="50" t="s">
        <v>154</v>
      </c>
      <c r="D1" s="51" t="s">
        <v>69</v>
      </c>
      <c r="E1" t="s">
        <v>50</v>
      </c>
      <c r="F1" t="s">
        <v>131</v>
      </c>
      <c r="G1" t="s">
        <v>128</v>
      </c>
      <c r="H1" t="s">
        <v>1</v>
      </c>
      <c r="I1" t="s">
        <v>2</v>
      </c>
      <c r="J1" t="s">
        <v>3</v>
      </c>
      <c r="K1" t="s">
        <v>49</v>
      </c>
      <c r="L1" t="s">
        <v>4</v>
      </c>
      <c r="M1" t="s">
        <v>5</v>
      </c>
      <c r="N1" t="s">
        <v>68</v>
      </c>
      <c r="O1" t="s">
        <v>22</v>
      </c>
      <c r="P1" t="s">
        <v>21</v>
      </c>
      <c r="Q1" t="s">
        <v>20</v>
      </c>
      <c r="R1" t="s">
        <v>6</v>
      </c>
      <c r="S1" s="49" t="s">
        <v>133</v>
      </c>
      <c r="T1" t="s">
        <v>73</v>
      </c>
      <c r="U1" t="s">
        <v>7</v>
      </c>
      <c r="V1" t="s">
        <v>8</v>
      </c>
      <c r="W1" s="49" t="s">
        <v>74</v>
      </c>
      <c r="X1" s="49" t="s">
        <v>72</v>
      </c>
      <c r="Y1" s="49" t="s">
        <v>75</v>
      </c>
      <c r="Z1" s="49" t="s">
        <v>76</v>
      </c>
      <c r="AA1" s="49" t="s">
        <v>204</v>
      </c>
      <c r="AC1" s="49" t="s">
        <v>205</v>
      </c>
    </row>
    <row r="2" spans="1:29" x14ac:dyDescent="0.25">
      <c r="A2">
        <v>6595</v>
      </c>
      <c r="B2" s="9">
        <v>43556</v>
      </c>
      <c r="C2" s="50" t="str">
        <f>IF(OR(B2="04/01/2018"+0,B2="04/02/2018"+0),"Y","N")</f>
        <v>N</v>
      </c>
      <c r="D2" s="52">
        <f>_xlfn.XLOOKUP(B2,Cal_Date!B:B,Cal_Date!A:A,0)</f>
        <v>1</v>
      </c>
      <c r="E2">
        <v>2019</v>
      </c>
      <c r="F2" t="s">
        <v>121</v>
      </c>
      <c r="G2" t="s">
        <v>129</v>
      </c>
      <c r="H2" t="s">
        <v>48</v>
      </c>
      <c r="I2" t="s">
        <v>9</v>
      </c>
      <c r="J2" t="s">
        <v>10</v>
      </c>
      <c r="K2" t="s">
        <v>43</v>
      </c>
      <c r="L2">
        <v>1</v>
      </c>
      <c r="M2">
        <v>1001</v>
      </c>
      <c r="O2" t="s">
        <v>25</v>
      </c>
      <c r="R2" t="s">
        <v>44</v>
      </c>
      <c r="S2" s="49" t="str">
        <f>IF(R2="Cash","Cash","Card")</f>
        <v>Card</v>
      </c>
      <c r="T2" s="3">
        <v>0.03</v>
      </c>
      <c r="U2" s="2">
        <v>7.42</v>
      </c>
      <c r="V2" s="2">
        <v>1.46</v>
      </c>
      <c r="W2" s="54">
        <f>_xlfn.XLOOKUP(M2,Market!A:A,Market!F:F,0)</f>
        <v>0.06</v>
      </c>
      <c r="X2" s="55">
        <f>T2*U2</f>
        <v>0.22259999999999999</v>
      </c>
      <c r="Y2" s="55">
        <f>U2-V2</f>
        <v>5.96</v>
      </c>
      <c r="Z2" s="54">
        <f>Y2/U2</f>
        <v>0.80323450134770891</v>
      </c>
      <c r="AA2" s="49" t="str">
        <f ca="1">IF(DATEDIF(B2,TODAY(),"y")&gt;5,"Y","N")</f>
        <v>N</v>
      </c>
      <c r="AB2" s="49">
        <f ca="1">DATEDIF(B2,TODAY(),"y")</f>
        <v>5</v>
      </c>
      <c r="AC2" s="49" t="str">
        <f ca="1">IF(AB2&gt;5,"Y","N")</f>
        <v>N</v>
      </c>
    </row>
    <row r="3" spans="1:29" x14ac:dyDescent="0.25">
      <c r="A3">
        <v>6582</v>
      </c>
      <c r="B3" s="9">
        <v>43556</v>
      </c>
      <c r="C3" s="50" t="str">
        <f t="shared" ref="C3:C66" si="0">IF(OR(B3="04/01/2018"+0,B3="04/02/2018"+0),"Y","N")</f>
        <v>N</v>
      </c>
      <c r="D3" s="52">
        <f>_xlfn.XLOOKUP(B3,Cal_Date!B:B,Cal_Date!A:A,0)</f>
        <v>1</v>
      </c>
      <c r="E3">
        <v>2019</v>
      </c>
      <c r="F3" t="s">
        <v>121</v>
      </c>
      <c r="G3" t="s">
        <v>129</v>
      </c>
      <c r="H3" t="s">
        <v>48</v>
      </c>
      <c r="I3" t="s">
        <v>9</v>
      </c>
      <c r="J3" t="s">
        <v>10</v>
      </c>
      <c r="K3" t="s">
        <v>43</v>
      </c>
      <c r="L3">
        <v>1</v>
      </c>
      <c r="M3">
        <v>1001</v>
      </c>
      <c r="O3" t="s">
        <v>25</v>
      </c>
      <c r="R3" t="s">
        <v>44</v>
      </c>
      <c r="S3" s="49" t="str">
        <f t="shared" ref="S3:S66" si="1">IF(R3="Cash","Cash","Card")</f>
        <v>Card</v>
      </c>
      <c r="T3" s="3">
        <v>0.03</v>
      </c>
      <c r="U3" s="2">
        <v>7.42</v>
      </c>
      <c r="V3" s="2">
        <v>1.46</v>
      </c>
      <c r="W3" s="54">
        <f>_xlfn.XLOOKUP(M3,Market!A:A,Market!F:F,0)</f>
        <v>0.06</v>
      </c>
      <c r="X3" s="55">
        <f t="shared" ref="X3:X66" si="2">T3*U3</f>
        <v>0.22259999999999999</v>
      </c>
      <c r="Y3" s="55">
        <f t="shared" ref="Y3:Y66" si="3">U3-V3</f>
        <v>5.96</v>
      </c>
      <c r="Z3" s="54">
        <f t="shared" ref="Z3:Z66" si="4">Y3/U3</f>
        <v>0.80323450134770891</v>
      </c>
      <c r="AA3" s="49" t="str">
        <f t="shared" ref="AA3:AA66" ca="1" si="5">IF(DATEDIF(B3,TODAY(),"y")&gt;5,"Y","N")</f>
        <v>N</v>
      </c>
      <c r="AB3" s="49">
        <f t="shared" ref="AB3:AB66" ca="1" si="6">DATEDIF(B3,TODAY(),"y")</f>
        <v>5</v>
      </c>
      <c r="AC3" s="49" t="str">
        <f t="shared" ref="AC3:AC66" ca="1" si="7">IF(AB3&gt;5,"Y","N")</f>
        <v>N</v>
      </c>
    </row>
    <row r="4" spans="1:29" x14ac:dyDescent="0.25">
      <c r="A4">
        <v>6581</v>
      </c>
      <c r="B4" s="9">
        <v>43556</v>
      </c>
      <c r="C4" s="50" t="str">
        <f t="shared" si="0"/>
        <v>N</v>
      </c>
      <c r="D4" s="52">
        <f>_xlfn.XLOOKUP(B4,Cal_Date!B:B,Cal_Date!A:A,0)</f>
        <v>1</v>
      </c>
      <c r="E4">
        <v>2019</v>
      </c>
      <c r="F4" t="s">
        <v>121</v>
      </c>
      <c r="G4" t="s">
        <v>129</v>
      </c>
      <c r="H4" t="s">
        <v>12</v>
      </c>
      <c r="I4" t="s">
        <v>13</v>
      </c>
      <c r="J4" t="s">
        <v>11</v>
      </c>
      <c r="K4" t="s">
        <v>42</v>
      </c>
      <c r="L4">
        <v>1</v>
      </c>
      <c r="M4">
        <v>1001</v>
      </c>
      <c r="O4" t="s">
        <v>25</v>
      </c>
      <c r="R4" t="s">
        <v>45</v>
      </c>
      <c r="S4" s="49" t="str">
        <f t="shared" si="1"/>
        <v>Cash</v>
      </c>
      <c r="T4" s="3">
        <v>0</v>
      </c>
      <c r="U4" s="2">
        <v>5.3000000000000007</v>
      </c>
      <c r="V4" s="2">
        <v>1.35</v>
      </c>
      <c r="W4" s="54">
        <f>_xlfn.XLOOKUP(M4,Market!A:A,Market!F:F,0)</f>
        <v>0.06</v>
      </c>
      <c r="X4" s="55">
        <f t="shared" si="2"/>
        <v>0</v>
      </c>
      <c r="Y4" s="55">
        <f t="shared" si="3"/>
        <v>3.9500000000000006</v>
      </c>
      <c r="Z4" s="54">
        <f t="shared" si="4"/>
        <v>0.74528301886792458</v>
      </c>
      <c r="AA4" s="49" t="str">
        <f t="shared" ca="1" si="5"/>
        <v>N</v>
      </c>
      <c r="AB4" s="49">
        <f t="shared" ca="1" si="6"/>
        <v>5</v>
      </c>
      <c r="AC4" s="49" t="str">
        <f t="shared" ca="1" si="7"/>
        <v>N</v>
      </c>
    </row>
    <row r="5" spans="1:29" x14ac:dyDescent="0.25">
      <c r="A5">
        <v>6583</v>
      </c>
      <c r="B5" s="9">
        <v>43556</v>
      </c>
      <c r="C5" s="50" t="str">
        <f t="shared" si="0"/>
        <v>N</v>
      </c>
      <c r="D5" s="52">
        <f>_xlfn.XLOOKUP(B5,Cal_Date!B:B,Cal_Date!A:A,0)</f>
        <v>1</v>
      </c>
      <c r="E5">
        <v>2019</v>
      </c>
      <c r="F5" t="s">
        <v>121</v>
      </c>
      <c r="G5" t="s">
        <v>129</v>
      </c>
      <c r="H5" t="s">
        <v>12</v>
      </c>
      <c r="I5" t="s">
        <v>13</v>
      </c>
      <c r="J5" t="s">
        <v>10</v>
      </c>
      <c r="K5" t="s">
        <v>43</v>
      </c>
      <c r="L5">
        <v>1</v>
      </c>
      <c r="M5">
        <v>1002</v>
      </c>
      <c r="O5" t="s">
        <v>28</v>
      </c>
      <c r="R5" t="s">
        <v>46</v>
      </c>
      <c r="S5" s="49" t="str">
        <f t="shared" si="1"/>
        <v>Card</v>
      </c>
      <c r="T5" s="3">
        <v>0.04</v>
      </c>
      <c r="U5" s="2">
        <v>6.36</v>
      </c>
      <c r="V5" s="2">
        <v>1.38</v>
      </c>
      <c r="W5" s="54">
        <f>_xlfn.XLOOKUP(M5,Market!A:A,Market!F:F,0)</f>
        <v>0.06</v>
      </c>
      <c r="X5" s="55">
        <f t="shared" si="2"/>
        <v>0.25440000000000002</v>
      </c>
      <c r="Y5" s="55">
        <f t="shared" si="3"/>
        <v>4.9800000000000004</v>
      </c>
      <c r="Z5" s="54">
        <f t="shared" si="4"/>
        <v>0.78301886792452835</v>
      </c>
      <c r="AA5" s="49" t="str">
        <f t="shared" ca="1" si="5"/>
        <v>N</v>
      </c>
      <c r="AB5" s="49">
        <f t="shared" ca="1" si="6"/>
        <v>5</v>
      </c>
      <c r="AC5" s="49" t="str">
        <f t="shared" ca="1" si="7"/>
        <v>N</v>
      </c>
    </row>
    <row r="6" spans="1:29" x14ac:dyDescent="0.25">
      <c r="A6">
        <v>6584</v>
      </c>
      <c r="B6" s="9">
        <v>43556</v>
      </c>
      <c r="C6" s="50" t="str">
        <f t="shared" si="0"/>
        <v>N</v>
      </c>
      <c r="D6" s="52">
        <f>_xlfn.XLOOKUP(B6,Cal_Date!B:B,Cal_Date!A:A,0)</f>
        <v>1</v>
      </c>
      <c r="E6">
        <v>2019</v>
      </c>
      <c r="F6" t="s">
        <v>121</v>
      </c>
      <c r="G6" t="s">
        <v>129</v>
      </c>
      <c r="H6" t="s">
        <v>12</v>
      </c>
      <c r="I6" t="s">
        <v>13</v>
      </c>
      <c r="J6" t="s">
        <v>10</v>
      </c>
      <c r="K6" t="s">
        <v>43</v>
      </c>
      <c r="L6">
        <v>2</v>
      </c>
      <c r="M6">
        <v>1003</v>
      </c>
      <c r="O6" t="s">
        <v>25</v>
      </c>
      <c r="R6" t="s">
        <v>46</v>
      </c>
      <c r="S6" s="49" t="str">
        <f t="shared" si="1"/>
        <v>Card</v>
      </c>
      <c r="T6" s="3">
        <v>0.04</v>
      </c>
      <c r="U6" s="2">
        <v>12.72</v>
      </c>
      <c r="V6" s="2">
        <v>2.76</v>
      </c>
      <c r="W6" s="54">
        <f>_xlfn.XLOOKUP(M6,Market!A:A,Market!F:F,0)</f>
        <v>0.06</v>
      </c>
      <c r="X6" s="55">
        <f t="shared" si="2"/>
        <v>0.50880000000000003</v>
      </c>
      <c r="Y6" s="55">
        <f t="shared" si="3"/>
        <v>9.9600000000000009</v>
      </c>
      <c r="Z6" s="54">
        <f t="shared" si="4"/>
        <v>0.78301886792452835</v>
      </c>
      <c r="AA6" s="49" t="str">
        <f t="shared" ca="1" si="5"/>
        <v>N</v>
      </c>
      <c r="AB6" s="49">
        <f t="shared" ca="1" si="6"/>
        <v>5</v>
      </c>
      <c r="AC6" s="49" t="str">
        <f t="shared" ca="1" si="7"/>
        <v>N</v>
      </c>
    </row>
    <row r="7" spans="1:29" x14ac:dyDescent="0.25">
      <c r="A7">
        <v>6602</v>
      </c>
      <c r="B7" s="9">
        <v>43556</v>
      </c>
      <c r="C7" s="50" t="str">
        <f t="shared" si="0"/>
        <v>N</v>
      </c>
      <c r="D7" s="52">
        <f>_xlfn.XLOOKUP(B7,Cal_Date!B:B,Cal_Date!A:A,0)</f>
        <v>1</v>
      </c>
      <c r="E7">
        <v>2019</v>
      </c>
      <c r="F7" t="s">
        <v>121</v>
      </c>
      <c r="G7" t="s">
        <v>129</v>
      </c>
      <c r="H7" t="s">
        <v>12</v>
      </c>
      <c r="I7" t="s">
        <v>9</v>
      </c>
      <c r="J7" t="s">
        <v>10</v>
      </c>
      <c r="K7" t="s">
        <v>43</v>
      </c>
      <c r="L7">
        <v>1</v>
      </c>
      <c r="M7">
        <v>1010</v>
      </c>
      <c r="O7" t="s">
        <v>25</v>
      </c>
      <c r="R7" t="s">
        <v>44</v>
      </c>
      <c r="S7" s="49" t="str">
        <f t="shared" si="1"/>
        <v>Card</v>
      </c>
      <c r="T7" s="3">
        <v>0.03</v>
      </c>
      <c r="U7" s="2">
        <v>6.48</v>
      </c>
      <c r="V7" s="2">
        <v>1.38</v>
      </c>
      <c r="W7" s="54">
        <f>_xlfn.XLOOKUP(M7,Market!A:A,Market!F:F,0)</f>
        <v>0.08</v>
      </c>
      <c r="X7" s="55">
        <f t="shared" si="2"/>
        <v>0.19440000000000002</v>
      </c>
      <c r="Y7" s="55">
        <f t="shared" si="3"/>
        <v>5.1000000000000005</v>
      </c>
      <c r="Z7" s="54">
        <f t="shared" si="4"/>
        <v>0.78703703703703709</v>
      </c>
      <c r="AA7" s="49" t="str">
        <f t="shared" ca="1" si="5"/>
        <v>N</v>
      </c>
      <c r="AB7" s="49">
        <f t="shared" ca="1" si="6"/>
        <v>5</v>
      </c>
      <c r="AC7" s="49" t="str">
        <f t="shared" ca="1" si="7"/>
        <v>N</v>
      </c>
    </row>
    <row r="8" spans="1:29" x14ac:dyDescent="0.25">
      <c r="A8">
        <v>6603</v>
      </c>
      <c r="B8" s="9">
        <v>43556</v>
      </c>
      <c r="C8" s="50" t="str">
        <f t="shared" si="0"/>
        <v>N</v>
      </c>
      <c r="D8" s="52">
        <f>_xlfn.XLOOKUP(B8,Cal_Date!B:B,Cal_Date!A:A,0)</f>
        <v>1</v>
      </c>
      <c r="E8">
        <v>2019</v>
      </c>
      <c r="F8" t="s">
        <v>121</v>
      </c>
      <c r="G8" t="s">
        <v>129</v>
      </c>
      <c r="H8" t="s">
        <v>14</v>
      </c>
      <c r="I8" t="s">
        <v>11</v>
      </c>
      <c r="J8" t="s">
        <v>10</v>
      </c>
      <c r="K8" t="s">
        <v>42</v>
      </c>
      <c r="L8">
        <v>2</v>
      </c>
      <c r="M8">
        <v>1008</v>
      </c>
      <c r="O8" t="s">
        <v>28</v>
      </c>
      <c r="R8" t="s">
        <v>44</v>
      </c>
      <c r="S8" s="49" t="str">
        <f t="shared" si="1"/>
        <v>Card</v>
      </c>
      <c r="T8" s="3">
        <v>0.03</v>
      </c>
      <c r="U8" s="2">
        <v>8.7119999999999997</v>
      </c>
      <c r="V8" s="2">
        <v>1.5</v>
      </c>
      <c r="W8" s="54">
        <f>_xlfn.XLOOKUP(M8,Market!A:A,Market!F:F,0)</f>
        <v>8.8999999999999996E-2</v>
      </c>
      <c r="X8" s="55">
        <f t="shared" si="2"/>
        <v>0.26135999999999998</v>
      </c>
      <c r="Y8" s="55">
        <f t="shared" si="3"/>
        <v>7.2119999999999997</v>
      </c>
      <c r="Z8" s="54">
        <f t="shared" si="4"/>
        <v>0.82782369146005508</v>
      </c>
      <c r="AA8" s="49" t="str">
        <f t="shared" ca="1" si="5"/>
        <v>N</v>
      </c>
      <c r="AB8" s="49">
        <f t="shared" ca="1" si="6"/>
        <v>5</v>
      </c>
      <c r="AC8" s="49" t="str">
        <f t="shared" ca="1" si="7"/>
        <v>N</v>
      </c>
    </row>
    <row r="9" spans="1:29" x14ac:dyDescent="0.25">
      <c r="A9">
        <v>6604</v>
      </c>
      <c r="B9" s="9">
        <v>43556</v>
      </c>
      <c r="C9" s="50" t="str">
        <f t="shared" si="0"/>
        <v>N</v>
      </c>
      <c r="D9" s="52">
        <f>_xlfn.XLOOKUP(B9,Cal_Date!B:B,Cal_Date!A:A,0)</f>
        <v>1</v>
      </c>
      <c r="E9">
        <v>2019</v>
      </c>
      <c r="F9" t="s">
        <v>121</v>
      </c>
      <c r="G9" t="s">
        <v>129</v>
      </c>
      <c r="H9" t="s">
        <v>12</v>
      </c>
      <c r="I9" t="s">
        <v>13</v>
      </c>
      <c r="J9" t="s">
        <v>10</v>
      </c>
      <c r="K9" t="s">
        <v>43</v>
      </c>
      <c r="L9">
        <v>2</v>
      </c>
      <c r="M9">
        <v>1008</v>
      </c>
      <c r="O9" t="s">
        <v>28</v>
      </c>
      <c r="R9" t="s">
        <v>44</v>
      </c>
      <c r="S9" s="49" t="str">
        <f t="shared" si="1"/>
        <v>Card</v>
      </c>
      <c r="T9" s="3">
        <v>0.03</v>
      </c>
      <c r="U9" s="2">
        <v>13.068</v>
      </c>
      <c r="V9" s="2">
        <v>2.76</v>
      </c>
      <c r="W9" s="54">
        <f>_xlfn.XLOOKUP(M9,Market!A:A,Market!F:F,0)</f>
        <v>8.8999999999999996E-2</v>
      </c>
      <c r="X9" s="55">
        <f t="shared" si="2"/>
        <v>0.39204</v>
      </c>
      <c r="Y9" s="55">
        <f t="shared" si="3"/>
        <v>10.308</v>
      </c>
      <c r="Z9" s="54">
        <f t="shared" si="4"/>
        <v>0.78879706152433426</v>
      </c>
      <c r="AA9" s="49" t="str">
        <f t="shared" ca="1" si="5"/>
        <v>N</v>
      </c>
      <c r="AB9" s="49">
        <f t="shared" ca="1" si="6"/>
        <v>5</v>
      </c>
      <c r="AC9" s="49" t="str">
        <f t="shared" ca="1" si="7"/>
        <v>N</v>
      </c>
    </row>
    <row r="10" spans="1:29" x14ac:dyDescent="0.25">
      <c r="A10">
        <v>6605</v>
      </c>
      <c r="B10" s="9">
        <v>43556</v>
      </c>
      <c r="C10" s="50" t="str">
        <f t="shared" si="0"/>
        <v>N</v>
      </c>
      <c r="D10" s="52">
        <f>_xlfn.XLOOKUP(B10,Cal_Date!B:B,Cal_Date!A:A,0)</f>
        <v>1</v>
      </c>
      <c r="E10">
        <v>2019</v>
      </c>
      <c r="F10" t="s">
        <v>121</v>
      </c>
      <c r="G10" t="s">
        <v>129</v>
      </c>
      <c r="H10" t="s">
        <v>12</v>
      </c>
      <c r="I10" t="s">
        <v>13</v>
      </c>
      <c r="J10" t="s">
        <v>10</v>
      </c>
      <c r="K10" t="s">
        <v>43</v>
      </c>
      <c r="L10">
        <v>1</v>
      </c>
      <c r="M10">
        <v>1008</v>
      </c>
      <c r="O10" t="s">
        <v>28</v>
      </c>
      <c r="R10" t="s">
        <v>44</v>
      </c>
      <c r="S10" s="49" t="str">
        <f t="shared" si="1"/>
        <v>Card</v>
      </c>
      <c r="T10" s="3">
        <v>0.03</v>
      </c>
      <c r="U10" s="2">
        <v>6.5339999999999998</v>
      </c>
      <c r="V10" s="2">
        <v>1.38</v>
      </c>
      <c r="W10" s="54">
        <f>_xlfn.XLOOKUP(M10,Market!A:A,Market!F:F,0)</f>
        <v>8.8999999999999996E-2</v>
      </c>
      <c r="X10" s="55">
        <f t="shared" si="2"/>
        <v>0.19602</v>
      </c>
      <c r="Y10" s="55">
        <f t="shared" si="3"/>
        <v>5.1539999999999999</v>
      </c>
      <c r="Z10" s="54">
        <f t="shared" si="4"/>
        <v>0.78879706152433426</v>
      </c>
      <c r="AA10" s="49" t="str">
        <f t="shared" ca="1" si="5"/>
        <v>N</v>
      </c>
      <c r="AB10" s="49">
        <f t="shared" ca="1" si="6"/>
        <v>5</v>
      </c>
      <c r="AC10" s="49" t="str">
        <f t="shared" ca="1" si="7"/>
        <v>N</v>
      </c>
    </row>
    <row r="11" spans="1:29" x14ac:dyDescent="0.25">
      <c r="A11">
        <v>6606</v>
      </c>
      <c r="B11" s="9">
        <v>43556</v>
      </c>
      <c r="C11" s="50" t="str">
        <f t="shared" si="0"/>
        <v>N</v>
      </c>
      <c r="D11" s="52">
        <f>_xlfn.XLOOKUP(B11,Cal_Date!B:B,Cal_Date!A:A,0)</f>
        <v>1</v>
      </c>
      <c r="E11">
        <v>2019</v>
      </c>
      <c r="F11" t="s">
        <v>121</v>
      </c>
      <c r="G11" t="s">
        <v>129</v>
      </c>
      <c r="H11" t="s">
        <v>12</v>
      </c>
      <c r="I11" t="s">
        <v>13</v>
      </c>
      <c r="J11" t="s">
        <v>10</v>
      </c>
      <c r="K11" t="s">
        <v>43</v>
      </c>
      <c r="L11">
        <v>1</v>
      </c>
      <c r="M11">
        <v>1004</v>
      </c>
      <c r="O11" t="s">
        <v>28</v>
      </c>
      <c r="R11" t="s">
        <v>46</v>
      </c>
      <c r="S11" s="49" t="str">
        <f t="shared" si="1"/>
        <v>Card</v>
      </c>
      <c r="T11" s="3">
        <v>0.04</v>
      </c>
      <c r="U11" s="2">
        <v>6.36</v>
      </c>
      <c r="V11" s="2">
        <v>1.38</v>
      </c>
      <c r="W11" s="54">
        <f>_xlfn.XLOOKUP(M11,Market!A:A,Market!F:F,0)</f>
        <v>0.06</v>
      </c>
      <c r="X11" s="55">
        <f t="shared" si="2"/>
        <v>0.25440000000000002</v>
      </c>
      <c r="Y11" s="55">
        <f t="shared" si="3"/>
        <v>4.9800000000000004</v>
      </c>
      <c r="Z11" s="54">
        <f t="shared" si="4"/>
        <v>0.78301886792452835</v>
      </c>
      <c r="AA11" s="49" t="str">
        <f t="shared" ca="1" si="5"/>
        <v>N</v>
      </c>
      <c r="AB11" s="49">
        <f t="shared" ca="1" si="6"/>
        <v>5</v>
      </c>
      <c r="AC11" s="49" t="str">
        <f t="shared" ca="1" si="7"/>
        <v>N</v>
      </c>
    </row>
    <row r="12" spans="1:29" x14ac:dyDescent="0.25">
      <c r="A12">
        <v>6607</v>
      </c>
      <c r="B12" s="9">
        <v>43556</v>
      </c>
      <c r="C12" s="50" t="str">
        <f t="shared" si="0"/>
        <v>N</v>
      </c>
      <c r="D12" s="52">
        <f>_xlfn.XLOOKUP(B12,Cal_Date!B:B,Cal_Date!A:A,0)</f>
        <v>1</v>
      </c>
      <c r="E12">
        <v>2019</v>
      </c>
      <c r="F12" t="s">
        <v>121</v>
      </c>
      <c r="G12" t="s">
        <v>129</v>
      </c>
      <c r="H12" t="s">
        <v>12</v>
      </c>
      <c r="I12" t="s">
        <v>13</v>
      </c>
      <c r="J12" t="s">
        <v>10</v>
      </c>
      <c r="K12" t="s">
        <v>43</v>
      </c>
      <c r="L12">
        <v>1</v>
      </c>
      <c r="M12">
        <v>1009</v>
      </c>
      <c r="O12" t="s">
        <v>28</v>
      </c>
      <c r="R12" t="s">
        <v>46</v>
      </c>
      <c r="S12" s="49" t="str">
        <f t="shared" si="1"/>
        <v>Card</v>
      </c>
      <c r="T12" s="3">
        <v>0.04</v>
      </c>
      <c r="U12" s="2">
        <v>6.5339999999999998</v>
      </c>
      <c r="V12" s="2">
        <v>1.38</v>
      </c>
      <c r="W12" s="54">
        <f>_xlfn.XLOOKUP(M12,Market!A:A,Market!F:F,0)</f>
        <v>8.8999999999999996E-2</v>
      </c>
      <c r="X12" s="55">
        <f t="shared" si="2"/>
        <v>0.26135999999999998</v>
      </c>
      <c r="Y12" s="55">
        <f t="shared" si="3"/>
        <v>5.1539999999999999</v>
      </c>
      <c r="Z12" s="54">
        <f t="shared" si="4"/>
        <v>0.78879706152433426</v>
      </c>
      <c r="AA12" s="49" t="str">
        <f t="shared" ca="1" si="5"/>
        <v>N</v>
      </c>
      <c r="AB12" s="49">
        <f t="shared" ca="1" si="6"/>
        <v>5</v>
      </c>
      <c r="AC12" s="49" t="str">
        <f t="shared" ca="1" si="7"/>
        <v>N</v>
      </c>
    </row>
    <row r="13" spans="1:29" x14ac:dyDescent="0.25">
      <c r="A13">
        <v>6608</v>
      </c>
      <c r="B13" s="9">
        <v>43556</v>
      </c>
      <c r="C13" s="50" t="str">
        <f t="shared" si="0"/>
        <v>N</v>
      </c>
      <c r="D13" s="52">
        <f>_xlfn.XLOOKUP(B13,Cal_Date!B:B,Cal_Date!A:A,0)</f>
        <v>1</v>
      </c>
      <c r="E13">
        <v>2019</v>
      </c>
      <c r="F13" t="s">
        <v>121</v>
      </c>
      <c r="G13" t="s">
        <v>129</v>
      </c>
      <c r="H13" t="s">
        <v>48</v>
      </c>
      <c r="I13" t="s">
        <v>9</v>
      </c>
      <c r="J13" t="s">
        <v>10</v>
      </c>
      <c r="K13" t="s">
        <v>43</v>
      </c>
      <c r="L13">
        <v>2</v>
      </c>
      <c r="M13">
        <v>1010</v>
      </c>
      <c r="O13" t="s">
        <v>25</v>
      </c>
      <c r="R13" t="s">
        <v>46</v>
      </c>
      <c r="S13" s="49" t="str">
        <f t="shared" si="1"/>
        <v>Card</v>
      </c>
      <c r="T13" s="3">
        <v>0.04</v>
      </c>
      <c r="U13" s="2">
        <v>15.120000000000001</v>
      </c>
      <c r="V13" s="2">
        <v>2.92</v>
      </c>
      <c r="W13" s="54">
        <f>_xlfn.XLOOKUP(M13,Market!A:A,Market!F:F,0)</f>
        <v>0.08</v>
      </c>
      <c r="X13" s="55">
        <f t="shared" si="2"/>
        <v>0.6048</v>
      </c>
      <c r="Y13" s="55">
        <f t="shared" si="3"/>
        <v>12.200000000000001</v>
      </c>
      <c r="Z13" s="54">
        <f t="shared" si="4"/>
        <v>0.80687830687830686</v>
      </c>
      <c r="AA13" s="49" t="str">
        <f t="shared" ca="1" si="5"/>
        <v>N</v>
      </c>
      <c r="AB13" s="49">
        <f t="shared" ca="1" si="6"/>
        <v>5</v>
      </c>
      <c r="AC13" s="49" t="str">
        <f t="shared" ca="1" si="7"/>
        <v>N</v>
      </c>
    </row>
    <row r="14" spans="1:29" x14ac:dyDescent="0.25">
      <c r="A14">
        <v>6613</v>
      </c>
      <c r="B14" s="9">
        <v>43556</v>
      </c>
      <c r="C14" s="50" t="str">
        <f t="shared" si="0"/>
        <v>N</v>
      </c>
      <c r="D14" s="52">
        <f>_xlfn.XLOOKUP(B14,Cal_Date!B:B,Cal_Date!A:A,0)</f>
        <v>1</v>
      </c>
      <c r="E14">
        <v>2019</v>
      </c>
      <c r="F14" t="s">
        <v>121</v>
      </c>
      <c r="G14" t="s">
        <v>129</v>
      </c>
      <c r="H14" t="s">
        <v>48</v>
      </c>
      <c r="I14" t="s">
        <v>9</v>
      </c>
      <c r="J14" t="s">
        <v>10</v>
      </c>
      <c r="K14" t="s">
        <v>43</v>
      </c>
      <c r="L14">
        <v>1</v>
      </c>
      <c r="M14">
        <v>1011</v>
      </c>
      <c r="O14" t="s">
        <v>25</v>
      </c>
      <c r="R14" t="s">
        <v>47</v>
      </c>
      <c r="S14" s="49" t="str">
        <f t="shared" si="1"/>
        <v>Card</v>
      </c>
      <c r="T14" s="3">
        <v>3.5000000000000003E-2</v>
      </c>
      <c r="U14" s="2">
        <v>7.42</v>
      </c>
      <c r="V14" s="2">
        <v>1.46</v>
      </c>
      <c r="W14" s="54">
        <f>_xlfn.XLOOKUP(M14,Market!A:A,Market!F:F,0)</f>
        <v>0.06</v>
      </c>
      <c r="X14" s="55">
        <f t="shared" si="2"/>
        <v>0.25970000000000004</v>
      </c>
      <c r="Y14" s="55">
        <f t="shared" si="3"/>
        <v>5.96</v>
      </c>
      <c r="Z14" s="54">
        <f t="shared" si="4"/>
        <v>0.80323450134770891</v>
      </c>
      <c r="AA14" s="49" t="str">
        <f t="shared" ca="1" si="5"/>
        <v>N</v>
      </c>
      <c r="AB14" s="49">
        <f t="shared" ca="1" si="6"/>
        <v>5</v>
      </c>
      <c r="AC14" s="49" t="str">
        <f t="shared" ca="1" si="7"/>
        <v>N</v>
      </c>
    </row>
    <row r="15" spans="1:29" x14ac:dyDescent="0.25">
      <c r="A15">
        <v>6610</v>
      </c>
      <c r="B15" s="9">
        <v>43556</v>
      </c>
      <c r="C15" s="50" t="str">
        <f t="shared" si="0"/>
        <v>N</v>
      </c>
      <c r="D15" s="52">
        <f>_xlfn.XLOOKUP(B15,Cal_Date!B:B,Cal_Date!A:A,0)</f>
        <v>1</v>
      </c>
      <c r="E15">
        <v>2019</v>
      </c>
      <c r="F15" t="s">
        <v>121</v>
      </c>
      <c r="G15" t="s">
        <v>129</v>
      </c>
      <c r="H15" t="s">
        <v>48</v>
      </c>
      <c r="I15" t="s">
        <v>9</v>
      </c>
      <c r="J15" t="s">
        <v>10</v>
      </c>
      <c r="K15" t="s">
        <v>43</v>
      </c>
      <c r="L15">
        <v>2</v>
      </c>
      <c r="M15">
        <v>1011</v>
      </c>
      <c r="O15" t="s">
        <v>25</v>
      </c>
      <c r="R15" t="s">
        <v>45</v>
      </c>
      <c r="S15" s="49" t="str">
        <f t="shared" si="1"/>
        <v>Cash</v>
      </c>
      <c r="T15" s="3">
        <v>0</v>
      </c>
      <c r="U15" s="2">
        <v>14.84</v>
      </c>
      <c r="V15" s="2">
        <v>2.92</v>
      </c>
      <c r="W15" s="54">
        <f>_xlfn.XLOOKUP(M15,Market!A:A,Market!F:F,0)</f>
        <v>0.06</v>
      </c>
      <c r="X15" s="55">
        <f t="shared" si="2"/>
        <v>0</v>
      </c>
      <c r="Y15" s="55">
        <f t="shared" si="3"/>
        <v>11.92</v>
      </c>
      <c r="Z15" s="54">
        <f t="shared" si="4"/>
        <v>0.80323450134770891</v>
      </c>
      <c r="AA15" s="49" t="str">
        <f t="shared" ca="1" si="5"/>
        <v>N</v>
      </c>
      <c r="AB15" s="49">
        <f t="shared" ca="1" si="6"/>
        <v>5</v>
      </c>
      <c r="AC15" s="49" t="str">
        <f t="shared" ca="1" si="7"/>
        <v>N</v>
      </c>
    </row>
    <row r="16" spans="1:29" x14ac:dyDescent="0.25">
      <c r="A16">
        <v>6611</v>
      </c>
      <c r="B16" s="9">
        <v>43556</v>
      </c>
      <c r="C16" s="50" t="str">
        <f t="shared" si="0"/>
        <v>N</v>
      </c>
      <c r="D16" s="52">
        <f>_xlfn.XLOOKUP(B16,Cal_Date!B:B,Cal_Date!A:A,0)</f>
        <v>1</v>
      </c>
      <c r="E16">
        <v>2019</v>
      </c>
      <c r="F16" t="s">
        <v>121</v>
      </c>
      <c r="G16" t="s">
        <v>129</v>
      </c>
      <c r="H16" t="s">
        <v>14</v>
      </c>
      <c r="I16" t="s">
        <v>11</v>
      </c>
      <c r="J16" t="s">
        <v>10</v>
      </c>
      <c r="K16" t="s">
        <v>42</v>
      </c>
      <c r="L16">
        <v>1</v>
      </c>
      <c r="M16">
        <v>1011</v>
      </c>
      <c r="O16" t="s">
        <v>25</v>
      </c>
      <c r="R16" t="s">
        <v>47</v>
      </c>
      <c r="S16" s="49" t="str">
        <f t="shared" si="1"/>
        <v>Card</v>
      </c>
      <c r="T16" s="3">
        <v>3.5000000000000003E-2</v>
      </c>
      <c r="U16" s="2">
        <v>4.24</v>
      </c>
      <c r="V16" s="2">
        <v>0.75</v>
      </c>
      <c r="W16" s="54">
        <f>_xlfn.XLOOKUP(M16,Market!A:A,Market!F:F,0)</f>
        <v>0.06</v>
      </c>
      <c r="X16" s="55">
        <f t="shared" si="2"/>
        <v>0.14840000000000003</v>
      </c>
      <c r="Y16" s="55">
        <f t="shared" si="3"/>
        <v>3.49</v>
      </c>
      <c r="Z16" s="54">
        <f t="shared" si="4"/>
        <v>0.82311320754716977</v>
      </c>
      <c r="AA16" s="49" t="str">
        <f t="shared" ca="1" si="5"/>
        <v>N</v>
      </c>
      <c r="AB16" s="49">
        <f t="shared" ca="1" si="6"/>
        <v>5</v>
      </c>
      <c r="AC16" s="49" t="str">
        <f t="shared" ca="1" si="7"/>
        <v>N</v>
      </c>
    </row>
    <row r="17" spans="1:29" x14ac:dyDescent="0.25">
      <c r="A17">
        <v>6612</v>
      </c>
      <c r="B17" s="9">
        <v>43556</v>
      </c>
      <c r="C17" s="50" t="str">
        <f t="shared" si="0"/>
        <v>N</v>
      </c>
      <c r="D17" s="52">
        <f>_xlfn.XLOOKUP(B17,Cal_Date!B:B,Cal_Date!A:A,0)</f>
        <v>1</v>
      </c>
      <c r="E17">
        <v>2019</v>
      </c>
      <c r="F17" t="s">
        <v>121</v>
      </c>
      <c r="G17" t="s">
        <v>129</v>
      </c>
      <c r="H17" t="s">
        <v>14</v>
      </c>
      <c r="I17" t="s">
        <v>9</v>
      </c>
      <c r="J17" t="s">
        <v>10</v>
      </c>
      <c r="K17" t="s">
        <v>43</v>
      </c>
      <c r="L17">
        <v>2</v>
      </c>
      <c r="M17">
        <v>1001</v>
      </c>
      <c r="O17" t="s">
        <v>25</v>
      </c>
      <c r="R17" t="s">
        <v>45</v>
      </c>
      <c r="S17" s="49" t="str">
        <f t="shared" si="1"/>
        <v>Cash</v>
      </c>
      <c r="T17" s="3">
        <v>0</v>
      </c>
      <c r="U17" s="2">
        <v>10.600000000000001</v>
      </c>
      <c r="V17" s="2">
        <v>2.56</v>
      </c>
      <c r="W17" s="54">
        <f>_xlfn.XLOOKUP(M17,Market!A:A,Market!F:F,0)</f>
        <v>0.06</v>
      </c>
      <c r="X17" s="55">
        <f t="shared" si="2"/>
        <v>0</v>
      </c>
      <c r="Y17" s="55">
        <f t="shared" si="3"/>
        <v>8.0400000000000009</v>
      </c>
      <c r="Z17" s="54">
        <f t="shared" si="4"/>
        <v>0.75849056603773579</v>
      </c>
      <c r="AA17" s="49" t="str">
        <f t="shared" ca="1" si="5"/>
        <v>N</v>
      </c>
      <c r="AB17" s="49">
        <f t="shared" ca="1" si="6"/>
        <v>5</v>
      </c>
      <c r="AC17" s="49" t="str">
        <f t="shared" ca="1" si="7"/>
        <v>N</v>
      </c>
    </row>
    <row r="18" spans="1:29" x14ac:dyDescent="0.25">
      <c r="A18">
        <v>6637</v>
      </c>
      <c r="B18" s="9">
        <v>43556</v>
      </c>
      <c r="C18" s="50" t="str">
        <f t="shared" si="0"/>
        <v>N</v>
      </c>
      <c r="D18" s="52">
        <f>_xlfn.XLOOKUP(B18,Cal_Date!B:B,Cal_Date!A:A,0)</f>
        <v>1</v>
      </c>
      <c r="E18">
        <v>2019</v>
      </c>
      <c r="F18" t="s">
        <v>121</v>
      </c>
      <c r="G18" t="s">
        <v>129</v>
      </c>
      <c r="H18" t="s">
        <v>14</v>
      </c>
      <c r="I18" t="s">
        <v>9</v>
      </c>
      <c r="J18" t="s">
        <v>10</v>
      </c>
      <c r="K18" t="s">
        <v>43</v>
      </c>
      <c r="L18">
        <v>1</v>
      </c>
      <c r="M18">
        <v>1005</v>
      </c>
      <c r="O18" t="s">
        <v>25</v>
      </c>
      <c r="R18" t="s">
        <v>47</v>
      </c>
      <c r="S18" s="49" t="str">
        <f t="shared" si="1"/>
        <v>Card</v>
      </c>
      <c r="T18" s="3">
        <v>3.5000000000000003E-2</v>
      </c>
      <c r="U18" s="2">
        <v>5.4450000000000003</v>
      </c>
      <c r="V18" s="2">
        <v>1.28</v>
      </c>
      <c r="W18" s="54">
        <f>_xlfn.XLOOKUP(M18,Market!A:A,Market!F:F,0)</f>
        <v>8.8999999999999996E-2</v>
      </c>
      <c r="X18" s="55">
        <f t="shared" si="2"/>
        <v>0.19057500000000002</v>
      </c>
      <c r="Y18" s="55">
        <f t="shared" si="3"/>
        <v>4.165</v>
      </c>
      <c r="Z18" s="54">
        <f t="shared" si="4"/>
        <v>0.76492194674012848</v>
      </c>
      <c r="AA18" s="49" t="str">
        <f t="shared" ca="1" si="5"/>
        <v>N</v>
      </c>
      <c r="AB18" s="49">
        <f t="shared" ca="1" si="6"/>
        <v>5</v>
      </c>
      <c r="AC18" s="49" t="str">
        <f t="shared" ca="1" si="7"/>
        <v>N</v>
      </c>
    </row>
    <row r="19" spans="1:29" x14ac:dyDescent="0.25">
      <c r="A19">
        <v>6665</v>
      </c>
      <c r="B19" s="9">
        <v>43556</v>
      </c>
      <c r="C19" s="50" t="str">
        <f t="shared" si="0"/>
        <v>N</v>
      </c>
      <c r="D19" s="52">
        <f>_xlfn.XLOOKUP(B19,Cal_Date!B:B,Cal_Date!A:A,0)</f>
        <v>1</v>
      </c>
      <c r="E19">
        <v>2019</v>
      </c>
      <c r="F19" t="s">
        <v>121</v>
      </c>
      <c r="G19" t="s">
        <v>129</v>
      </c>
      <c r="H19" t="s">
        <v>48</v>
      </c>
      <c r="I19" t="s">
        <v>11</v>
      </c>
      <c r="J19" t="s">
        <v>10</v>
      </c>
      <c r="K19" t="s">
        <v>42</v>
      </c>
      <c r="L19">
        <v>1</v>
      </c>
      <c r="M19">
        <v>1005</v>
      </c>
      <c r="O19" t="s">
        <v>25</v>
      </c>
      <c r="R19" t="s">
        <v>44</v>
      </c>
      <c r="S19" s="49" t="str">
        <f t="shared" si="1"/>
        <v>Card</v>
      </c>
      <c r="T19" s="3">
        <v>0.03</v>
      </c>
      <c r="U19" s="2">
        <v>5.4450000000000003</v>
      </c>
      <c r="V19" s="2">
        <v>1.46</v>
      </c>
      <c r="W19" s="54">
        <f>_xlfn.XLOOKUP(M19,Market!A:A,Market!F:F,0)</f>
        <v>8.8999999999999996E-2</v>
      </c>
      <c r="X19" s="55">
        <f t="shared" si="2"/>
        <v>0.16335</v>
      </c>
      <c r="Y19" s="55">
        <f t="shared" si="3"/>
        <v>3.9850000000000003</v>
      </c>
      <c r="Z19" s="54">
        <f t="shared" si="4"/>
        <v>0.73186409550045917</v>
      </c>
      <c r="AA19" s="49" t="str">
        <f t="shared" ca="1" si="5"/>
        <v>N</v>
      </c>
      <c r="AB19" s="49">
        <f t="shared" ca="1" si="6"/>
        <v>5</v>
      </c>
      <c r="AC19" s="49" t="str">
        <f t="shared" ca="1" si="7"/>
        <v>N</v>
      </c>
    </row>
    <row r="20" spans="1:29" x14ac:dyDescent="0.25">
      <c r="A20">
        <v>6638</v>
      </c>
      <c r="B20" s="9">
        <v>43556</v>
      </c>
      <c r="C20" s="50" t="str">
        <f t="shared" si="0"/>
        <v>N</v>
      </c>
      <c r="D20" s="52">
        <f>_xlfn.XLOOKUP(B20,Cal_Date!B:B,Cal_Date!A:A,0)</f>
        <v>1</v>
      </c>
      <c r="E20">
        <v>2019</v>
      </c>
      <c r="F20" t="s">
        <v>121</v>
      </c>
      <c r="G20" t="s">
        <v>129</v>
      </c>
      <c r="H20" t="s">
        <v>19</v>
      </c>
      <c r="I20" t="s">
        <v>18</v>
      </c>
      <c r="J20" t="s">
        <v>10</v>
      </c>
      <c r="K20" t="s">
        <v>43</v>
      </c>
      <c r="L20">
        <v>1</v>
      </c>
      <c r="M20">
        <v>1006</v>
      </c>
      <c r="O20" t="s">
        <v>28</v>
      </c>
      <c r="R20" t="s">
        <v>44</v>
      </c>
      <c r="S20" s="49" t="str">
        <f t="shared" si="1"/>
        <v>Card</v>
      </c>
      <c r="T20" s="3">
        <v>0.03</v>
      </c>
      <c r="U20" s="2">
        <v>5.4450000000000003</v>
      </c>
      <c r="V20" s="2">
        <v>1.28</v>
      </c>
      <c r="W20" s="54">
        <f>_xlfn.XLOOKUP(M20,Market!A:A,Market!F:F,0)</f>
        <v>8.8999999999999996E-2</v>
      </c>
      <c r="X20" s="55">
        <f t="shared" si="2"/>
        <v>0.16335</v>
      </c>
      <c r="Y20" s="55">
        <f t="shared" si="3"/>
        <v>4.165</v>
      </c>
      <c r="Z20" s="54">
        <f t="shared" si="4"/>
        <v>0.76492194674012848</v>
      </c>
      <c r="AA20" s="49" t="str">
        <f t="shared" ca="1" si="5"/>
        <v>N</v>
      </c>
      <c r="AB20" s="49">
        <f t="shared" ca="1" si="6"/>
        <v>5</v>
      </c>
      <c r="AC20" s="49" t="str">
        <f t="shared" ca="1" si="7"/>
        <v>N</v>
      </c>
    </row>
    <row r="21" spans="1:29" x14ac:dyDescent="0.25">
      <c r="A21">
        <v>6639</v>
      </c>
      <c r="B21" s="9">
        <v>43556</v>
      </c>
      <c r="C21" s="50" t="str">
        <f t="shared" si="0"/>
        <v>N</v>
      </c>
      <c r="D21" s="52">
        <f>_xlfn.XLOOKUP(B21,Cal_Date!B:B,Cal_Date!A:A,0)</f>
        <v>1</v>
      </c>
      <c r="E21">
        <v>2019</v>
      </c>
      <c r="F21" t="s">
        <v>121</v>
      </c>
      <c r="G21" t="s">
        <v>129</v>
      </c>
      <c r="H21" t="s">
        <v>12</v>
      </c>
      <c r="I21" t="s">
        <v>9</v>
      </c>
      <c r="J21" t="s">
        <v>10</v>
      </c>
      <c r="K21" t="s">
        <v>43</v>
      </c>
      <c r="L21">
        <v>1</v>
      </c>
      <c r="M21">
        <v>1002</v>
      </c>
      <c r="O21" t="s">
        <v>28</v>
      </c>
      <c r="R21" t="s">
        <v>45</v>
      </c>
      <c r="S21" s="49" t="str">
        <f t="shared" si="1"/>
        <v>Cash</v>
      </c>
      <c r="T21" s="3">
        <v>0</v>
      </c>
      <c r="U21" s="2">
        <v>6.36</v>
      </c>
      <c r="V21" s="2">
        <v>1.38</v>
      </c>
      <c r="W21" s="54">
        <f>_xlfn.XLOOKUP(M21,Market!A:A,Market!F:F,0)</f>
        <v>0.06</v>
      </c>
      <c r="X21" s="55">
        <f t="shared" si="2"/>
        <v>0</v>
      </c>
      <c r="Y21" s="55">
        <f t="shared" si="3"/>
        <v>4.9800000000000004</v>
      </c>
      <c r="Z21" s="54">
        <f t="shared" si="4"/>
        <v>0.78301886792452835</v>
      </c>
      <c r="AA21" s="49" t="str">
        <f t="shared" ca="1" si="5"/>
        <v>N</v>
      </c>
      <c r="AB21" s="49">
        <f t="shared" ca="1" si="6"/>
        <v>5</v>
      </c>
      <c r="AC21" s="49" t="str">
        <f t="shared" ca="1" si="7"/>
        <v>N</v>
      </c>
    </row>
    <row r="22" spans="1:29" x14ac:dyDescent="0.25">
      <c r="A22">
        <v>6643</v>
      </c>
      <c r="B22" s="9">
        <v>43556</v>
      </c>
      <c r="C22" s="50" t="str">
        <f t="shared" si="0"/>
        <v>N</v>
      </c>
      <c r="D22" s="52">
        <f>_xlfn.XLOOKUP(B22,Cal_Date!B:B,Cal_Date!A:A,0)</f>
        <v>1</v>
      </c>
      <c r="E22">
        <v>2019</v>
      </c>
      <c r="F22" t="s">
        <v>121</v>
      </c>
      <c r="G22" t="s">
        <v>129</v>
      </c>
      <c r="H22" t="s">
        <v>12</v>
      </c>
      <c r="I22" t="s">
        <v>9</v>
      </c>
      <c r="J22" t="s">
        <v>10</v>
      </c>
      <c r="K22" t="s">
        <v>43</v>
      </c>
      <c r="L22">
        <v>1</v>
      </c>
      <c r="M22">
        <v>1001</v>
      </c>
      <c r="O22" t="s">
        <v>25</v>
      </c>
      <c r="R22" t="s">
        <v>45</v>
      </c>
      <c r="S22" s="49" t="str">
        <f t="shared" si="1"/>
        <v>Cash</v>
      </c>
      <c r="T22" s="3">
        <v>0</v>
      </c>
      <c r="U22" s="2">
        <v>6.36</v>
      </c>
      <c r="V22" s="2">
        <v>1.38</v>
      </c>
      <c r="W22" s="54">
        <f>_xlfn.XLOOKUP(M22,Market!A:A,Market!F:F,0)</f>
        <v>0.06</v>
      </c>
      <c r="X22" s="55">
        <f t="shared" si="2"/>
        <v>0</v>
      </c>
      <c r="Y22" s="55">
        <f t="shared" si="3"/>
        <v>4.9800000000000004</v>
      </c>
      <c r="Z22" s="54">
        <f t="shared" si="4"/>
        <v>0.78301886792452835</v>
      </c>
      <c r="AA22" s="49" t="str">
        <f t="shared" ca="1" si="5"/>
        <v>N</v>
      </c>
      <c r="AB22" s="49">
        <f t="shared" ca="1" si="6"/>
        <v>5</v>
      </c>
      <c r="AC22" s="49" t="str">
        <f t="shared" ca="1" si="7"/>
        <v>N</v>
      </c>
    </row>
    <row r="23" spans="1:29" x14ac:dyDescent="0.25">
      <c r="A23">
        <v>6641</v>
      </c>
      <c r="B23" s="9">
        <v>43556</v>
      </c>
      <c r="C23" s="50" t="str">
        <f t="shared" si="0"/>
        <v>N</v>
      </c>
      <c r="D23" s="52">
        <f>_xlfn.XLOOKUP(B23,Cal_Date!B:B,Cal_Date!A:A,0)</f>
        <v>1</v>
      </c>
      <c r="E23">
        <v>2019</v>
      </c>
      <c r="F23" t="s">
        <v>121</v>
      </c>
      <c r="G23" t="s">
        <v>129</v>
      </c>
      <c r="H23" t="s">
        <v>12</v>
      </c>
      <c r="I23" t="s">
        <v>13</v>
      </c>
      <c r="J23" t="s">
        <v>10</v>
      </c>
      <c r="K23" t="s">
        <v>43</v>
      </c>
      <c r="L23">
        <v>2</v>
      </c>
      <c r="M23">
        <v>1003</v>
      </c>
      <c r="O23" t="s">
        <v>25</v>
      </c>
      <c r="R23" t="s">
        <v>44</v>
      </c>
      <c r="S23" s="49" t="str">
        <f t="shared" si="1"/>
        <v>Card</v>
      </c>
      <c r="T23" s="3">
        <v>0.03</v>
      </c>
      <c r="U23" s="2">
        <v>12.72</v>
      </c>
      <c r="V23" s="2">
        <v>2.76</v>
      </c>
      <c r="W23" s="54">
        <f>_xlfn.XLOOKUP(M23,Market!A:A,Market!F:F,0)</f>
        <v>0.06</v>
      </c>
      <c r="X23" s="55">
        <f t="shared" si="2"/>
        <v>0.38159999999999999</v>
      </c>
      <c r="Y23" s="55">
        <f t="shared" si="3"/>
        <v>9.9600000000000009</v>
      </c>
      <c r="Z23" s="54">
        <f t="shared" si="4"/>
        <v>0.78301886792452835</v>
      </c>
      <c r="AA23" s="49" t="str">
        <f t="shared" ca="1" si="5"/>
        <v>N</v>
      </c>
      <c r="AB23" s="49">
        <f t="shared" ca="1" si="6"/>
        <v>5</v>
      </c>
      <c r="AC23" s="49" t="str">
        <f t="shared" ca="1" si="7"/>
        <v>N</v>
      </c>
    </row>
    <row r="24" spans="1:29" x14ac:dyDescent="0.25">
      <c r="A24">
        <v>6646</v>
      </c>
      <c r="B24" s="9">
        <v>43556</v>
      </c>
      <c r="C24" s="50" t="str">
        <f t="shared" si="0"/>
        <v>N</v>
      </c>
      <c r="D24" s="52">
        <f>_xlfn.XLOOKUP(B24,Cal_Date!B:B,Cal_Date!A:A,0)</f>
        <v>1</v>
      </c>
      <c r="E24">
        <v>2019</v>
      </c>
      <c r="F24" t="s">
        <v>121</v>
      </c>
      <c r="G24" t="s">
        <v>129</v>
      </c>
      <c r="H24" t="s">
        <v>12</v>
      </c>
      <c r="I24" t="s">
        <v>13</v>
      </c>
      <c r="J24" t="s">
        <v>10</v>
      </c>
      <c r="K24" t="s">
        <v>43</v>
      </c>
      <c r="L24">
        <v>2</v>
      </c>
      <c r="M24">
        <v>1004</v>
      </c>
      <c r="O24" t="s">
        <v>28</v>
      </c>
      <c r="R24" t="s">
        <v>44</v>
      </c>
      <c r="S24" s="49" t="str">
        <f t="shared" si="1"/>
        <v>Card</v>
      </c>
      <c r="T24" s="3">
        <v>0.03</v>
      </c>
      <c r="U24" s="2">
        <v>12.72</v>
      </c>
      <c r="V24" s="2">
        <v>2.76</v>
      </c>
      <c r="W24" s="54">
        <f>_xlfn.XLOOKUP(M24,Market!A:A,Market!F:F,0)</f>
        <v>0.06</v>
      </c>
      <c r="X24" s="55">
        <f t="shared" si="2"/>
        <v>0.38159999999999999</v>
      </c>
      <c r="Y24" s="55">
        <f t="shared" si="3"/>
        <v>9.9600000000000009</v>
      </c>
      <c r="Z24" s="54">
        <f t="shared" si="4"/>
        <v>0.78301886792452835</v>
      </c>
      <c r="AA24" s="49" t="str">
        <f t="shared" ca="1" si="5"/>
        <v>N</v>
      </c>
      <c r="AB24" s="49">
        <f t="shared" ca="1" si="6"/>
        <v>5</v>
      </c>
      <c r="AC24" s="49" t="str">
        <f t="shared" ca="1" si="7"/>
        <v>N</v>
      </c>
    </row>
    <row r="25" spans="1:29" x14ac:dyDescent="0.25">
      <c r="A25">
        <v>6671</v>
      </c>
      <c r="B25" s="9">
        <v>43556</v>
      </c>
      <c r="C25" s="50" t="str">
        <f t="shared" si="0"/>
        <v>N</v>
      </c>
      <c r="D25" s="52">
        <f>_xlfn.XLOOKUP(B25,Cal_Date!B:B,Cal_Date!A:A,0)</f>
        <v>1</v>
      </c>
      <c r="E25">
        <v>2019</v>
      </c>
      <c r="F25" t="s">
        <v>121</v>
      </c>
      <c r="G25" t="s">
        <v>129</v>
      </c>
      <c r="H25" t="s">
        <v>12</v>
      </c>
      <c r="I25" t="s">
        <v>13</v>
      </c>
      <c r="J25" t="s">
        <v>10</v>
      </c>
      <c r="K25" t="s">
        <v>43</v>
      </c>
      <c r="L25">
        <v>1</v>
      </c>
      <c r="M25">
        <v>1003</v>
      </c>
      <c r="O25" t="s">
        <v>25</v>
      </c>
      <c r="R25" t="s">
        <v>44</v>
      </c>
      <c r="S25" s="49" t="str">
        <f t="shared" si="1"/>
        <v>Card</v>
      </c>
      <c r="T25" s="3">
        <v>0.03</v>
      </c>
      <c r="U25" s="2">
        <v>6.36</v>
      </c>
      <c r="V25" s="2">
        <v>1.38</v>
      </c>
      <c r="W25" s="54">
        <f>_xlfn.XLOOKUP(M25,Market!A:A,Market!F:F,0)</f>
        <v>0.06</v>
      </c>
      <c r="X25" s="55">
        <f t="shared" si="2"/>
        <v>0.1908</v>
      </c>
      <c r="Y25" s="55">
        <f t="shared" si="3"/>
        <v>4.9800000000000004</v>
      </c>
      <c r="Z25" s="54">
        <f t="shared" si="4"/>
        <v>0.78301886792452835</v>
      </c>
      <c r="AA25" s="49" t="str">
        <f t="shared" ca="1" si="5"/>
        <v>N</v>
      </c>
      <c r="AB25" s="49">
        <f t="shared" ca="1" si="6"/>
        <v>5</v>
      </c>
      <c r="AC25" s="49" t="str">
        <f t="shared" ca="1" si="7"/>
        <v>N</v>
      </c>
    </row>
    <row r="26" spans="1:29" x14ac:dyDescent="0.25">
      <c r="A26">
        <v>6644</v>
      </c>
      <c r="B26" s="9">
        <v>43556</v>
      </c>
      <c r="C26" s="50" t="str">
        <f t="shared" si="0"/>
        <v>N</v>
      </c>
      <c r="D26" s="52">
        <f>_xlfn.XLOOKUP(B26,Cal_Date!B:B,Cal_Date!A:A,0)</f>
        <v>1</v>
      </c>
      <c r="E26">
        <v>2019</v>
      </c>
      <c r="F26" t="s">
        <v>121</v>
      </c>
      <c r="G26" t="s">
        <v>129</v>
      </c>
      <c r="H26" t="s">
        <v>12</v>
      </c>
      <c r="I26" t="s">
        <v>13</v>
      </c>
      <c r="J26" t="s">
        <v>10</v>
      </c>
      <c r="K26" t="s">
        <v>43</v>
      </c>
      <c r="L26">
        <v>1</v>
      </c>
      <c r="M26">
        <v>1005</v>
      </c>
      <c r="O26" t="s">
        <v>25</v>
      </c>
      <c r="R26" t="s">
        <v>44</v>
      </c>
      <c r="S26" s="49" t="str">
        <f t="shared" si="1"/>
        <v>Card</v>
      </c>
      <c r="T26" s="3">
        <v>0.03</v>
      </c>
      <c r="U26" s="2">
        <v>6.5339999999999998</v>
      </c>
      <c r="V26" s="2">
        <v>1.38</v>
      </c>
      <c r="W26" s="54">
        <f>_xlfn.XLOOKUP(M26,Market!A:A,Market!F:F,0)</f>
        <v>8.8999999999999996E-2</v>
      </c>
      <c r="X26" s="55">
        <f t="shared" si="2"/>
        <v>0.19602</v>
      </c>
      <c r="Y26" s="55">
        <f t="shared" si="3"/>
        <v>5.1539999999999999</v>
      </c>
      <c r="Z26" s="54">
        <f t="shared" si="4"/>
        <v>0.78879706152433426</v>
      </c>
      <c r="AA26" s="49" t="str">
        <f t="shared" ca="1" si="5"/>
        <v>N</v>
      </c>
      <c r="AB26" s="49">
        <f t="shared" ca="1" si="6"/>
        <v>5</v>
      </c>
      <c r="AC26" s="49" t="str">
        <f t="shared" ca="1" si="7"/>
        <v>N</v>
      </c>
    </row>
    <row r="27" spans="1:29" x14ac:dyDescent="0.25">
      <c r="A27">
        <v>6645</v>
      </c>
      <c r="B27" s="9">
        <v>43556</v>
      </c>
      <c r="C27" s="50" t="str">
        <f t="shared" si="0"/>
        <v>N</v>
      </c>
      <c r="D27" s="52">
        <f>_xlfn.XLOOKUP(B27,Cal_Date!B:B,Cal_Date!A:A,0)</f>
        <v>1</v>
      </c>
      <c r="E27">
        <v>2019</v>
      </c>
      <c r="F27" t="s">
        <v>121</v>
      </c>
      <c r="G27" t="s">
        <v>129</v>
      </c>
      <c r="H27" t="s">
        <v>12</v>
      </c>
      <c r="I27" t="s">
        <v>13</v>
      </c>
      <c r="J27" t="s">
        <v>11</v>
      </c>
      <c r="K27" t="s">
        <v>42</v>
      </c>
      <c r="L27">
        <v>1</v>
      </c>
      <c r="M27">
        <v>1007</v>
      </c>
      <c r="O27" t="s">
        <v>28</v>
      </c>
      <c r="R27" t="s">
        <v>44</v>
      </c>
      <c r="S27" s="49" t="str">
        <f t="shared" si="1"/>
        <v>Card</v>
      </c>
      <c r="T27" s="3">
        <v>0.03</v>
      </c>
      <c r="U27" s="2">
        <v>5.4450000000000003</v>
      </c>
      <c r="V27" s="2">
        <v>1.35</v>
      </c>
      <c r="W27" s="54">
        <f>_xlfn.XLOOKUP(M27,Market!A:A,Market!F:F,0)</f>
        <v>8.8999999999999996E-2</v>
      </c>
      <c r="X27" s="55">
        <f t="shared" si="2"/>
        <v>0.16335</v>
      </c>
      <c r="Y27" s="55">
        <f t="shared" si="3"/>
        <v>4.0950000000000006</v>
      </c>
      <c r="Z27" s="54">
        <f t="shared" si="4"/>
        <v>0.75206611570247939</v>
      </c>
      <c r="AA27" s="49" t="str">
        <f t="shared" ca="1" si="5"/>
        <v>N</v>
      </c>
      <c r="AB27" s="49">
        <f t="shared" ca="1" si="6"/>
        <v>5</v>
      </c>
      <c r="AC27" s="49" t="str">
        <f t="shared" ca="1" si="7"/>
        <v>N</v>
      </c>
    </row>
    <row r="28" spans="1:29" x14ac:dyDescent="0.25">
      <c r="A28">
        <v>6662</v>
      </c>
      <c r="B28" s="9">
        <v>43556</v>
      </c>
      <c r="C28" s="50" t="str">
        <f t="shared" si="0"/>
        <v>N</v>
      </c>
      <c r="D28" s="52">
        <f>_xlfn.XLOOKUP(B28,Cal_Date!B:B,Cal_Date!A:A,0)</f>
        <v>1</v>
      </c>
      <c r="E28">
        <v>2019</v>
      </c>
      <c r="F28" t="s">
        <v>121</v>
      </c>
      <c r="G28" t="s">
        <v>129</v>
      </c>
      <c r="H28" t="s">
        <v>48</v>
      </c>
      <c r="I28" t="s">
        <v>9</v>
      </c>
      <c r="J28" t="s">
        <v>10</v>
      </c>
      <c r="K28" t="s">
        <v>43</v>
      </c>
      <c r="L28">
        <v>2</v>
      </c>
      <c r="M28">
        <v>1009</v>
      </c>
      <c r="O28" t="s">
        <v>28</v>
      </c>
      <c r="R28" t="s">
        <v>44</v>
      </c>
      <c r="S28" s="49" t="str">
        <f t="shared" si="1"/>
        <v>Card</v>
      </c>
      <c r="T28" s="3">
        <v>0.03</v>
      </c>
      <c r="U28" s="2">
        <v>15.245999999999999</v>
      </c>
      <c r="V28" s="2">
        <v>2.92</v>
      </c>
      <c r="W28" s="54">
        <f>_xlfn.XLOOKUP(M28,Market!A:A,Market!F:F,0)</f>
        <v>8.8999999999999996E-2</v>
      </c>
      <c r="X28" s="55">
        <f t="shared" si="2"/>
        <v>0.45737999999999995</v>
      </c>
      <c r="Y28" s="55">
        <f t="shared" si="3"/>
        <v>12.325999999999999</v>
      </c>
      <c r="Z28" s="54">
        <f t="shared" si="4"/>
        <v>0.80847435392889933</v>
      </c>
      <c r="AA28" s="49" t="str">
        <f t="shared" ca="1" si="5"/>
        <v>N</v>
      </c>
      <c r="AB28" s="49">
        <f t="shared" ca="1" si="6"/>
        <v>5</v>
      </c>
      <c r="AC28" s="49" t="str">
        <f t="shared" ca="1" si="7"/>
        <v>N</v>
      </c>
    </row>
    <row r="29" spans="1:29" x14ac:dyDescent="0.25">
      <c r="A29">
        <v>6647</v>
      </c>
      <c r="B29" s="9">
        <v>43556</v>
      </c>
      <c r="C29" s="50" t="str">
        <f t="shared" si="0"/>
        <v>N</v>
      </c>
      <c r="D29" s="52">
        <f>_xlfn.XLOOKUP(B29,Cal_Date!B:B,Cal_Date!A:A,0)</f>
        <v>1</v>
      </c>
      <c r="E29">
        <v>2019</v>
      </c>
      <c r="F29" t="s">
        <v>121</v>
      </c>
      <c r="G29" t="s">
        <v>129</v>
      </c>
      <c r="H29" t="s">
        <v>48</v>
      </c>
      <c r="I29" t="s">
        <v>9</v>
      </c>
      <c r="J29" t="s">
        <v>10</v>
      </c>
      <c r="K29" t="s">
        <v>43</v>
      </c>
      <c r="L29">
        <v>1</v>
      </c>
      <c r="M29">
        <v>1001</v>
      </c>
      <c r="O29" t="s">
        <v>25</v>
      </c>
      <c r="R29" t="s">
        <v>44</v>
      </c>
      <c r="S29" s="49" t="str">
        <f t="shared" si="1"/>
        <v>Card</v>
      </c>
      <c r="T29" s="3">
        <v>0.03</v>
      </c>
      <c r="U29" s="2">
        <v>7.42</v>
      </c>
      <c r="V29" s="2">
        <v>1.46</v>
      </c>
      <c r="W29" s="54">
        <f>_xlfn.XLOOKUP(M29,Market!A:A,Market!F:F,0)</f>
        <v>0.06</v>
      </c>
      <c r="X29" s="55">
        <f t="shared" si="2"/>
        <v>0.22259999999999999</v>
      </c>
      <c r="Y29" s="55">
        <f t="shared" si="3"/>
        <v>5.96</v>
      </c>
      <c r="Z29" s="54">
        <f t="shared" si="4"/>
        <v>0.80323450134770891</v>
      </c>
      <c r="AA29" s="49" t="str">
        <f t="shared" ca="1" si="5"/>
        <v>N</v>
      </c>
      <c r="AB29" s="49">
        <f t="shared" ca="1" si="6"/>
        <v>5</v>
      </c>
      <c r="AC29" s="49" t="str">
        <f t="shared" ca="1" si="7"/>
        <v>N</v>
      </c>
    </row>
    <row r="30" spans="1:29" x14ac:dyDescent="0.25">
      <c r="A30">
        <v>6648</v>
      </c>
      <c r="B30" s="9">
        <v>43556</v>
      </c>
      <c r="C30" s="50" t="str">
        <f t="shared" si="0"/>
        <v>N</v>
      </c>
      <c r="D30" s="52">
        <f>_xlfn.XLOOKUP(B30,Cal_Date!B:B,Cal_Date!A:A,0)</f>
        <v>1</v>
      </c>
      <c r="E30">
        <v>2019</v>
      </c>
      <c r="F30" t="s">
        <v>121</v>
      </c>
      <c r="G30" t="s">
        <v>129</v>
      </c>
      <c r="H30" t="s">
        <v>16</v>
      </c>
      <c r="I30" t="s">
        <v>9</v>
      </c>
      <c r="J30" t="s">
        <v>15</v>
      </c>
      <c r="K30" t="s">
        <v>43</v>
      </c>
      <c r="L30">
        <v>2</v>
      </c>
      <c r="M30">
        <v>1010</v>
      </c>
      <c r="O30" t="s">
        <v>25</v>
      </c>
      <c r="R30" t="s">
        <v>45</v>
      </c>
      <c r="S30" s="49" t="str">
        <f t="shared" si="1"/>
        <v>Cash</v>
      </c>
      <c r="T30" s="3">
        <v>0</v>
      </c>
      <c r="U30" s="2">
        <v>18.36</v>
      </c>
      <c r="V30" s="2">
        <v>4.54</v>
      </c>
      <c r="W30" s="54">
        <f>_xlfn.XLOOKUP(M30,Market!A:A,Market!F:F,0)</f>
        <v>0.08</v>
      </c>
      <c r="X30" s="55">
        <f t="shared" si="2"/>
        <v>0</v>
      </c>
      <c r="Y30" s="55">
        <f t="shared" si="3"/>
        <v>13.82</v>
      </c>
      <c r="Z30" s="54">
        <f t="shared" si="4"/>
        <v>0.75272331154684102</v>
      </c>
      <c r="AA30" s="49" t="str">
        <f t="shared" ca="1" si="5"/>
        <v>N</v>
      </c>
      <c r="AB30" s="49">
        <f t="shared" ca="1" si="6"/>
        <v>5</v>
      </c>
      <c r="AC30" s="49" t="str">
        <f t="shared" ca="1" si="7"/>
        <v>N</v>
      </c>
    </row>
    <row r="31" spans="1:29" x14ac:dyDescent="0.25">
      <c r="A31">
        <v>6649</v>
      </c>
      <c r="B31" s="9">
        <v>43556</v>
      </c>
      <c r="C31" s="50" t="str">
        <f t="shared" si="0"/>
        <v>N</v>
      </c>
      <c r="D31" s="52">
        <f>_xlfn.XLOOKUP(B31,Cal_Date!B:B,Cal_Date!A:A,0)</f>
        <v>1</v>
      </c>
      <c r="E31">
        <v>2019</v>
      </c>
      <c r="F31" t="s">
        <v>121</v>
      </c>
      <c r="G31" t="s">
        <v>129</v>
      </c>
      <c r="H31" t="s">
        <v>48</v>
      </c>
      <c r="I31" t="s">
        <v>18</v>
      </c>
      <c r="J31" t="s">
        <v>10</v>
      </c>
      <c r="K31" t="s">
        <v>43</v>
      </c>
      <c r="L31">
        <v>1</v>
      </c>
      <c r="M31">
        <v>1010</v>
      </c>
      <c r="O31" t="s">
        <v>25</v>
      </c>
      <c r="R31" t="s">
        <v>45</v>
      </c>
      <c r="S31" s="49" t="str">
        <f t="shared" si="1"/>
        <v>Cash</v>
      </c>
      <c r="T31" s="3">
        <v>0</v>
      </c>
      <c r="U31" s="2">
        <v>7.5600000000000005</v>
      </c>
      <c r="V31" s="2">
        <v>1.46</v>
      </c>
      <c r="W31" s="54">
        <f>_xlfn.XLOOKUP(M31,Market!A:A,Market!F:F,0)</f>
        <v>0.08</v>
      </c>
      <c r="X31" s="55">
        <f t="shared" si="2"/>
        <v>0</v>
      </c>
      <c r="Y31" s="55">
        <f t="shared" si="3"/>
        <v>6.1000000000000005</v>
      </c>
      <c r="Z31" s="54">
        <f t="shared" si="4"/>
        <v>0.80687830687830686</v>
      </c>
      <c r="AA31" s="49" t="str">
        <f t="shared" ca="1" si="5"/>
        <v>N</v>
      </c>
      <c r="AB31" s="49">
        <f t="shared" ca="1" si="6"/>
        <v>5</v>
      </c>
      <c r="AC31" s="49" t="str">
        <f t="shared" ca="1" si="7"/>
        <v>N</v>
      </c>
    </row>
    <row r="32" spans="1:29" x14ac:dyDescent="0.25">
      <c r="A32">
        <v>6683</v>
      </c>
      <c r="B32" s="9">
        <v>43556</v>
      </c>
      <c r="C32" s="50" t="str">
        <f t="shared" si="0"/>
        <v>N</v>
      </c>
      <c r="D32" s="52">
        <f>_xlfn.XLOOKUP(B32,Cal_Date!B:B,Cal_Date!A:A,0)</f>
        <v>1</v>
      </c>
      <c r="E32">
        <v>2019</v>
      </c>
      <c r="F32" t="s">
        <v>121</v>
      </c>
      <c r="G32" t="s">
        <v>129</v>
      </c>
      <c r="H32" t="s">
        <v>14</v>
      </c>
      <c r="I32" t="s">
        <v>9</v>
      </c>
      <c r="J32" t="s">
        <v>10</v>
      </c>
      <c r="K32" t="s">
        <v>43</v>
      </c>
      <c r="L32">
        <v>2</v>
      </c>
      <c r="M32">
        <v>1010</v>
      </c>
      <c r="O32" t="s">
        <v>25</v>
      </c>
      <c r="R32" t="s">
        <v>45</v>
      </c>
      <c r="S32" s="49" t="str">
        <f t="shared" si="1"/>
        <v>Cash</v>
      </c>
      <c r="T32" s="3">
        <v>0</v>
      </c>
      <c r="U32" s="2">
        <v>10.8</v>
      </c>
      <c r="V32" s="2">
        <v>2.56</v>
      </c>
      <c r="W32" s="54">
        <f>_xlfn.XLOOKUP(M32,Market!A:A,Market!F:F,0)</f>
        <v>0.08</v>
      </c>
      <c r="X32" s="55">
        <f t="shared" si="2"/>
        <v>0</v>
      </c>
      <c r="Y32" s="55">
        <f t="shared" si="3"/>
        <v>8.24</v>
      </c>
      <c r="Z32" s="54">
        <f t="shared" si="4"/>
        <v>0.76296296296296295</v>
      </c>
      <c r="AA32" s="49" t="str">
        <f t="shared" ca="1" si="5"/>
        <v>N</v>
      </c>
      <c r="AB32" s="49">
        <f t="shared" ca="1" si="6"/>
        <v>5</v>
      </c>
      <c r="AC32" s="49" t="str">
        <f t="shared" ca="1" si="7"/>
        <v>N</v>
      </c>
    </row>
    <row r="33" spans="1:29" x14ac:dyDescent="0.25">
      <c r="A33">
        <v>6650</v>
      </c>
      <c r="B33" s="9">
        <v>43556</v>
      </c>
      <c r="C33" s="50" t="str">
        <f t="shared" si="0"/>
        <v>N</v>
      </c>
      <c r="D33" s="52">
        <f>_xlfn.XLOOKUP(B33,Cal_Date!B:B,Cal_Date!A:A,0)</f>
        <v>1</v>
      </c>
      <c r="E33">
        <v>2019</v>
      </c>
      <c r="F33" t="s">
        <v>121</v>
      </c>
      <c r="G33" t="s">
        <v>129</v>
      </c>
      <c r="H33" t="s">
        <v>12</v>
      </c>
      <c r="I33" t="s">
        <v>13</v>
      </c>
      <c r="J33" t="s">
        <v>11</v>
      </c>
      <c r="K33" t="s">
        <v>42</v>
      </c>
      <c r="L33">
        <v>1</v>
      </c>
      <c r="M33">
        <v>1010</v>
      </c>
      <c r="O33" t="s">
        <v>25</v>
      </c>
      <c r="R33" t="s">
        <v>45</v>
      </c>
      <c r="S33" s="49" t="str">
        <f t="shared" si="1"/>
        <v>Cash</v>
      </c>
      <c r="T33" s="3">
        <v>0</v>
      </c>
      <c r="U33" s="2">
        <v>5.4</v>
      </c>
      <c r="V33" s="2">
        <v>1.35</v>
      </c>
      <c r="W33" s="54">
        <f>_xlfn.XLOOKUP(M33,Market!A:A,Market!F:F,0)</f>
        <v>0.08</v>
      </c>
      <c r="X33" s="55">
        <f t="shared" si="2"/>
        <v>0</v>
      </c>
      <c r="Y33" s="55">
        <f t="shared" si="3"/>
        <v>4.0500000000000007</v>
      </c>
      <c r="Z33" s="54">
        <f t="shared" si="4"/>
        <v>0.75000000000000011</v>
      </c>
      <c r="AA33" s="49" t="str">
        <f t="shared" ca="1" si="5"/>
        <v>N</v>
      </c>
      <c r="AB33" s="49">
        <f t="shared" ca="1" si="6"/>
        <v>5</v>
      </c>
      <c r="AC33" s="49" t="str">
        <f t="shared" ca="1" si="7"/>
        <v>N</v>
      </c>
    </row>
    <row r="34" spans="1:29" x14ac:dyDescent="0.25">
      <c r="A34">
        <v>6680</v>
      </c>
      <c r="B34" s="9">
        <v>43556</v>
      </c>
      <c r="C34" s="50" t="str">
        <f t="shared" si="0"/>
        <v>N</v>
      </c>
      <c r="D34" s="52">
        <f>_xlfn.XLOOKUP(B34,Cal_Date!B:B,Cal_Date!A:A,0)</f>
        <v>1</v>
      </c>
      <c r="E34">
        <v>2019</v>
      </c>
      <c r="F34" t="s">
        <v>121</v>
      </c>
      <c r="G34" t="s">
        <v>129</v>
      </c>
      <c r="H34" t="s">
        <v>14</v>
      </c>
      <c r="I34" t="s">
        <v>11</v>
      </c>
      <c r="J34" t="s">
        <v>10</v>
      </c>
      <c r="K34" t="s">
        <v>42</v>
      </c>
      <c r="L34">
        <v>1</v>
      </c>
      <c r="M34">
        <v>1011</v>
      </c>
      <c r="O34" t="s">
        <v>25</v>
      </c>
      <c r="R34" t="s">
        <v>44</v>
      </c>
      <c r="S34" s="49" t="str">
        <f t="shared" si="1"/>
        <v>Card</v>
      </c>
      <c r="T34" s="3">
        <v>0.03</v>
      </c>
      <c r="U34" s="2">
        <v>4.24</v>
      </c>
      <c r="V34" s="2">
        <v>0.75</v>
      </c>
      <c r="W34" s="54">
        <f>_xlfn.XLOOKUP(M34,Market!A:A,Market!F:F,0)</f>
        <v>0.06</v>
      </c>
      <c r="X34" s="55">
        <f t="shared" si="2"/>
        <v>0.12720000000000001</v>
      </c>
      <c r="Y34" s="55">
        <f t="shared" si="3"/>
        <v>3.49</v>
      </c>
      <c r="Z34" s="54">
        <f t="shared" si="4"/>
        <v>0.82311320754716977</v>
      </c>
      <c r="AA34" s="49" t="str">
        <f t="shared" ca="1" si="5"/>
        <v>N</v>
      </c>
      <c r="AB34" s="49">
        <f t="shared" ca="1" si="6"/>
        <v>5</v>
      </c>
      <c r="AC34" s="49" t="str">
        <f t="shared" ca="1" si="7"/>
        <v>N</v>
      </c>
    </row>
    <row r="35" spans="1:29" x14ac:dyDescent="0.25">
      <c r="A35">
        <v>6651</v>
      </c>
      <c r="B35" s="9">
        <v>43556</v>
      </c>
      <c r="C35" s="50" t="str">
        <f t="shared" si="0"/>
        <v>N</v>
      </c>
      <c r="D35" s="52">
        <f>_xlfn.XLOOKUP(B35,Cal_Date!B:B,Cal_Date!A:A,0)</f>
        <v>1</v>
      </c>
      <c r="E35">
        <v>2019</v>
      </c>
      <c r="F35" t="s">
        <v>121</v>
      </c>
      <c r="G35" t="s">
        <v>129</v>
      </c>
      <c r="H35" t="s">
        <v>48</v>
      </c>
      <c r="I35" t="s">
        <v>9</v>
      </c>
      <c r="J35" t="s">
        <v>10</v>
      </c>
      <c r="K35" t="s">
        <v>43</v>
      </c>
      <c r="L35">
        <v>1</v>
      </c>
      <c r="M35">
        <v>1007</v>
      </c>
      <c r="O35" t="s">
        <v>28</v>
      </c>
      <c r="R35" t="s">
        <v>45</v>
      </c>
      <c r="S35" s="49" t="str">
        <f t="shared" si="1"/>
        <v>Cash</v>
      </c>
      <c r="T35" s="3">
        <v>0</v>
      </c>
      <c r="U35" s="2">
        <v>7.6229999999999993</v>
      </c>
      <c r="V35" s="2">
        <v>1.46</v>
      </c>
      <c r="W35" s="54">
        <f>_xlfn.XLOOKUP(M35,Market!A:A,Market!F:F,0)</f>
        <v>8.8999999999999996E-2</v>
      </c>
      <c r="X35" s="55">
        <f t="shared" si="2"/>
        <v>0</v>
      </c>
      <c r="Y35" s="55">
        <f t="shared" si="3"/>
        <v>6.1629999999999994</v>
      </c>
      <c r="Z35" s="54">
        <f t="shared" si="4"/>
        <v>0.80847435392889933</v>
      </c>
      <c r="AA35" s="49" t="str">
        <f t="shared" ca="1" si="5"/>
        <v>N</v>
      </c>
      <c r="AB35" s="49">
        <f t="shared" ca="1" si="6"/>
        <v>5</v>
      </c>
      <c r="AC35" s="49" t="str">
        <f t="shared" ca="1" si="7"/>
        <v>N</v>
      </c>
    </row>
    <row r="36" spans="1:29" x14ac:dyDescent="0.25">
      <c r="A36">
        <v>6655</v>
      </c>
      <c r="B36" s="9">
        <v>43556</v>
      </c>
      <c r="C36" s="50" t="str">
        <f t="shared" si="0"/>
        <v>N</v>
      </c>
      <c r="D36" s="52">
        <f>_xlfn.XLOOKUP(B36,Cal_Date!B:B,Cal_Date!A:A,0)</f>
        <v>1</v>
      </c>
      <c r="E36">
        <v>2019</v>
      </c>
      <c r="F36" t="s">
        <v>121</v>
      </c>
      <c r="G36" t="s">
        <v>129</v>
      </c>
      <c r="H36" t="s">
        <v>48</v>
      </c>
      <c r="I36" t="s">
        <v>18</v>
      </c>
      <c r="J36" t="s">
        <v>10</v>
      </c>
      <c r="K36" t="s">
        <v>43</v>
      </c>
      <c r="L36">
        <v>1</v>
      </c>
      <c r="M36">
        <v>1007</v>
      </c>
      <c r="O36" t="s">
        <v>28</v>
      </c>
      <c r="R36" t="s">
        <v>45</v>
      </c>
      <c r="S36" s="49" t="str">
        <f t="shared" si="1"/>
        <v>Cash</v>
      </c>
      <c r="T36" s="3">
        <v>0</v>
      </c>
      <c r="U36" s="2">
        <v>7.6229999999999993</v>
      </c>
      <c r="V36" s="2">
        <v>1.46</v>
      </c>
      <c r="W36" s="54">
        <f>_xlfn.XLOOKUP(M36,Market!A:A,Market!F:F,0)</f>
        <v>8.8999999999999996E-2</v>
      </c>
      <c r="X36" s="55">
        <f t="shared" si="2"/>
        <v>0</v>
      </c>
      <c r="Y36" s="55">
        <f t="shared" si="3"/>
        <v>6.1629999999999994</v>
      </c>
      <c r="Z36" s="54">
        <f t="shared" si="4"/>
        <v>0.80847435392889933</v>
      </c>
      <c r="AA36" s="49" t="str">
        <f t="shared" ca="1" si="5"/>
        <v>N</v>
      </c>
      <c r="AB36" s="49">
        <f t="shared" ca="1" si="6"/>
        <v>5</v>
      </c>
      <c r="AC36" s="49" t="str">
        <f t="shared" ca="1" si="7"/>
        <v>N</v>
      </c>
    </row>
    <row r="37" spans="1:29" x14ac:dyDescent="0.25">
      <c r="A37">
        <v>6652</v>
      </c>
      <c r="B37" s="9">
        <v>43556</v>
      </c>
      <c r="C37" s="50" t="str">
        <f t="shared" si="0"/>
        <v>N</v>
      </c>
      <c r="D37" s="52">
        <f>_xlfn.XLOOKUP(B37,Cal_Date!B:B,Cal_Date!A:A,0)</f>
        <v>1</v>
      </c>
      <c r="E37">
        <v>2019</v>
      </c>
      <c r="F37" t="s">
        <v>121</v>
      </c>
      <c r="G37" t="s">
        <v>129</v>
      </c>
      <c r="H37" t="s">
        <v>48</v>
      </c>
      <c r="I37" t="s">
        <v>11</v>
      </c>
      <c r="J37" t="s">
        <v>10</v>
      </c>
      <c r="K37" t="s">
        <v>42</v>
      </c>
      <c r="L37">
        <v>2</v>
      </c>
      <c r="M37">
        <v>1008</v>
      </c>
      <c r="O37" t="s">
        <v>28</v>
      </c>
      <c r="R37" t="s">
        <v>44</v>
      </c>
      <c r="S37" s="49" t="str">
        <f t="shared" si="1"/>
        <v>Card</v>
      </c>
      <c r="T37" s="3">
        <v>0.03</v>
      </c>
      <c r="U37" s="2">
        <v>10.89</v>
      </c>
      <c r="V37" s="2">
        <v>2.92</v>
      </c>
      <c r="W37" s="54">
        <f>_xlfn.XLOOKUP(M37,Market!A:A,Market!F:F,0)</f>
        <v>8.8999999999999996E-2</v>
      </c>
      <c r="X37" s="55">
        <f t="shared" si="2"/>
        <v>0.32669999999999999</v>
      </c>
      <c r="Y37" s="55">
        <f t="shared" si="3"/>
        <v>7.9700000000000006</v>
      </c>
      <c r="Z37" s="54">
        <f t="shared" si="4"/>
        <v>0.73186409550045917</v>
      </c>
      <c r="AA37" s="49" t="str">
        <f t="shared" ca="1" si="5"/>
        <v>N</v>
      </c>
      <c r="AB37" s="49">
        <f t="shared" ca="1" si="6"/>
        <v>5</v>
      </c>
      <c r="AC37" s="49" t="str">
        <f t="shared" ca="1" si="7"/>
        <v>N</v>
      </c>
    </row>
    <row r="38" spans="1:29" x14ac:dyDescent="0.25">
      <c r="A38">
        <v>6653</v>
      </c>
      <c r="B38" s="9">
        <v>43556</v>
      </c>
      <c r="C38" s="50" t="str">
        <f t="shared" si="0"/>
        <v>N</v>
      </c>
      <c r="D38" s="52">
        <f>_xlfn.XLOOKUP(B38,Cal_Date!B:B,Cal_Date!A:A,0)</f>
        <v>1</v>
      </c>
      <c r="E38">
        <v>2019</v>
      </c>
      <c r="F38" t="s">
        <v>121</v>
      </c>
      <c r="G38" t="s">
        <v>129</v>
      </c>
      <c r="H38" t="s">
        <v>48</v>
      </c>
      <c r="I38" t="s">
        <v>9</v>
      </c>
      <c r="J38" t="s">
        <v>10</v>
      </c>
      <c r="K38" t="s">
        <v>43</v>
      </c>
      <c r="L38">
        <v>1</v>
      </c>
      <c r="M38">
        <v>1004</v>
      </c>
      <c r="O38" t="s">
        <v>28</v>
      </c>
      <c r="R38" t="s">
        <v>44</v>
      </c>
      <c r="S38" s="49" t="str">
        <f t="shared" si="1"/>
        <v>Card</v>
      </c>
      <c r="T38" s="3">
        <v>0.03</v>
      </c>
      <c r="U38" s="2">
        <v>7.42</v>
      </c>
      <c r="V38" s="2">
        <v>1.46</v>
      </c>
      <c r="W38" s="54">
        <f>_xlfn.XLOOKUP(M38,Market!A:A,Market!F:F,0)</f>
        <v>0.06</v>
      </c>
      <c r="X38" s="55">
        <f t="shared" si="2"/>
        <v>0.22259999999999999</v>
      </c>
      <c r="Y38" s="55">
        <f t="shared" si="3"/>
        <v>5.96</v>
      </c>
      <c r="Z38" s="54">
        <f t="shared" si="4"/>
        <v>0.80323450134770891</v>
      </c>
      <c r="AA38" s="49" t="str">
        <f t="shared" ca="1" si="5"/>
        <v>N</v>
      </c>
      <c r="AB38" s="49">
        <f t="shared" ca="1" si="6"/>
        <v>5</v>
      </c>
      <c r="AC38" s="49" t="str">
        <f t="shared" ca="1" si="7"/>
        <v>N</v>
      </c>
    </row>
    <row r="39" spans="1:29" x14ac:dyDescent="0.25">
      <c r="A39">
        <v>6654</v>
      </c>
      <c r="B39" s="9">
        <v>43556</v>
      </c>
      <c r="C39" s="50" t="str">
        <f t="shared" si="0"/>
        <v>N</v>
      </c>
      <c r="D39" s="52">
        <f>_xlfn.XLOOKUP(B39,Cal_Date!B:B,Cal_Date!A:A,0)</f>
        <v>1</v>
      </c>
      <c r="E39">
        <v>2019</v>
      </c>
      <c r="F39" t="s">
        <v>121</v>
      </c>
      <c r="G39" t="s">
        <v>129</v>
      </c>
      <c r="H39" t="s">
        <v>48</v>
      </c>
      <c r="I39" t="s">
        <v>9</v>
      </c>
      <c r="J39" t="s">
        <v>10</v>
      </c>
      <c r="K39" t="s">
        <v>43</v>
      </c>
      <c r="L39">
        <v>1</v>
      </c>
      <c r="M39">
        <v>1003</v>
      </c>
      <c r="O39" t="s">
        <v>25</v>
      </c>
      <c r="R39" t="s">
        <v>45</v>
      </c>
      <c r="S39" s="49" t="str">
        <f t="shared" si="1"/>
        <v>Cash</v>
      </c>
      <c r="T39" s="3">
        <v>0</v>
      </c>
      <c r="U39" s="2">
        <v>7.42</v>
      </c>
      <c r="V39" s="2">
        <v>1.46</v>
      </c>
      <c r="W39" s="54">
        <f>_xlfn.XLOOKUP(M39,Market!A:A,Market!F:F,0)</f>
        <v>0.06</v>
      </c>
      <c r="X39" s="55">
        <f t="shared" si="2"/>
        <v>0</v>
      </c>
      <c r="Y39" s="55">
        <f t="shared" si="3"/>
        <v>5.96</v>
      </c>
      <c r="Z39" s="54">
        <f t="shared" si="4"/>
        <v>0.80323450134770891</v>
      </c>
      <c r="AA39" s="49" t="str">
        <f t="shared" ca="1" si="5"/>
        <v>N</v>
      </c>
      <c r="AB39" s="49">
        <f t="shared" ca="1" si="6"/>
        <v>5</v>
      </c>
      <c r="AC39" s="49" t="str">
        <f t="shared" ca="1" si="7"/>
        <v>N</v>
      </c>
    </row>
    <row r="40" spans="1:29" x14ac:dyDescent="0.25">
      <c r="A40">
        <v>6656</v>
      </c>
      <c r="B40" s="9">
        <v>43556</v>
      </c>
      <c r="C40" s="50" t="str">
        <f t="shared" si="0"/>
        <v>N</v>
      </c>
      <c r="D40" s="52">
        <f>_xlfn.XLOOKUP(B40,Cal_Date!B:B,Cal_Date!A:A,0)</f>
        <v>1</v>
      </c>
      <c r="E40">
        <v>2019</v>
      </c>
      <c r="F40" t="s">
        <v>121</v>
      </c>
      <c r="G40" t="s">
        <v>129</v>
      </c>
      <c r="H40" t="s">
        <v>48</v>
      </c>
      <c r="I40" t="s">
        <v>9</v>
      </c>
      <c r="J40" t="s">
        <v>10</v>
      </c>
      <c r="K40" t="s">
        <v>43</v>
      </c>
      <c r="L40">
        <v>1</v>
      </c>
      <c r="M40">
        <v>1002</v>
      </c>
      <c r="O40" t="s">
        <v>28</v>
      </c>
      <c r="R40" t="s">
        <v>45</v>
      </c>
      <c r="S40" s="49" t="str">
        <f t="shared" si="1"/>
        <v>Cash</v>
      </c>
      <c r="T40" s="3">
        <v>0</v>
      </c>
      <c r="U40" s="2">
        <v>7.42</v>
      </c>
      <c r="V40" s="2">
        <v>1.46</v>
      </c>
      <c r="W40" s="54">
        <f>_xlfn.XLOOKUP(M40,Market!A:A,Market!F:F,0)</f>
        <v>0.06</v>
      </c>
      <c r="X40" s="55">
        <f t="shared" si="2"/>
        <v>0</v>
      </c>
      <c r="Y40" s="55">
        <f t="shared" si="3"/>
        <v>5.96</v>
      </c>
      <c r="Z40" s="54">
        <f t="shared" si="4"/>
        <v>0.80323450134770891</v>
      </c>
      <c r="AA40" s="49" t="str">
        <f t="shared" ca="1" si="5"/>
        <v>N</v>
      </c>
      <c r="AB40" s="49">
        <f t="shared" ca="1" si="6"/>
        <v>5</v>
      </c>
      <c r="AC40" s="49" t="str">
        <f t="shared" ca="1" si="7"/>
        <v>N</v>
      </c>
    </row>
    <row r="41" spans="1:29" x14ac:dyDescent="0.25">
      <c r="A41">
        <v>6658</v>
      </c>
      <c r="B41" s="9">
        <v>43556</v>
      </c>
      <c r="C41" s="50" t="str">
        <f t="shared" si="0"/>
        <v>N</v>
      </c>
      <c r="D41" s="52">
        <f>_xlfn.XLOOKUP(B41,Cal_Date!B:B,Cal_Date!A:A,0)</f>
        <v>1</v>
      </c>
      <c r="E41">
        <v>2019</v>
      </c>
      <c r="F41" t="s">
        <v>121</v>
      </c>
      <c r="G41" t="s">
        <v>129</v>
      </c>
      <c r="H41" t="s">
        <v>12</v>
      </c>
      <c r="I41" t="s">
        <v>13</v>
      </c>
      <c r="J41" t="s">
        <v>11</v>
      </c>
      <c r="K41" t="s">
        <v>42</v>
      </c>
      <c r="L41">
        <v>1</v>
      </c>
      <c r="M41">
        <v>1007</v>
      </c>
      <c r="O41" t="s">
        <v>28</v>
      </c>
      <c r="R41" t="s">
        <v>45</v>
      </c>
      <c r="S41" s="49" t="str">
        <f t="shared" si="1"/>
        <v>Cash</v>
      </c>
      <c r="T41" s="3">
        <v>0</v>
      </c>
      <c r="U41" s="2">
        <v>5.4450000000000003</v>
      </c>
      <c r="V41" s="2">
        <v>1.35</v>
      </c>
      <c r="W41" s="54">
        <f>_xlfn.XLOOKUP(M41,Market!A:A,Market!F:F,0)</f>
        <v>8.8999999999999996E-2</v>
      </c>
      <c r="X41" s="55">
        <f t="shared" si="2"/>
        <v>0</v>
      </c>
      <c r="Y41" s="55">
        <f t="shared" si="3"/>
        <v>4.0950000000000006</v>
      </c>
      <c r="Z41" s="54">
        <f t="shared" si="4"/>
        <v>0.75206611570247939</v>
      </c>
      <c r="AA41" s="49" t="str">
        <f t="shared" ca="1" si="5"/>
        <v>N</v>
      </c>
      <c r="AB41" s="49">
        <f t="shared" ca="1" si="6"/>
        <v>5</v>
      </c>
      <c r="AC41" s="49" t="str">
        <f t="shared" ca="1" si="7"/>
        <v>N</v>
      </c>
    </row>
    <row r="42" spans="1:29" x14ac:dyDescent="0.25">
      <c r="A42">
        <v>6659</v>
      </c>
      <c r="B42" s="9">
        <v>43556</v>
      </c>
      <c r="C42" s="50" t="str">
        <f t="shared" si="0"/>
        <v>N</v>
      </c>
      <c r="D42" s="52">
        <f>_xlfn.XLOOKUP(B42,Cal_Date!B:B,Cal_Date!A:A,0)</f>
        <v>1</v>
      </c>
      <c r="E42">
        <v>2019</v>
      </c>
      <c r="F42" t="s">
        <v>121</v>
      </c>
      <c r="G42" t="s">
        <v>129</v>
      </c>
      <c r="H42" t="s">
        <v>12</v>
      </c>
      <c r="I42" t="s">
        <v>9</v>
      </c>
      <c r="J42" t="s">
        <v>10</v>
      </c>
      <c r="K42" t="s">
        <v>43</v>
      </c>
      <c r="L42">
        <v>1</v>
      </c>
      <c r="M42">
        <v>1008</v>
      </c>
      <c r="O42" t="s">
        <v>28</v>
      </c>
      <c r="R42" t="s">
        <v>44</v>
      </c>
      <c r="S42" s="49" t="str">
        <f t="shared" si="1"/>
        <v>Card</v>
      </c>
      <c r="T42" s="3">
        <v>0.03</v>
      </c>
      <c r="U42" s="2">
        <v>6.5339999999999998</v>
      </c>
      <c r="V42" s="2">
        <v>1.38</v>
      </c>
      <c r="W42" s="54">
        <f>_xlfn.XLOOKUP(M42,Market!A:A,Market!F:F,0)</f>
        <v>8.8999999999999996E-2</v>
      </c>
      <c r="X42" s="55">
        <f t="shared" si="2"/>
        <v>0.19602</v>
      </c>
      <c r="Y42" s="55">
        <f t="shared" si="3"/>
        <v>5.1539999999999999</v>
      </c>
      <c r="Z42" s="54">
        <f t="shared" si="4"/>
        <v>0.78879706152433426</v>
      </c>
      <c r="AA42" s="49" t="str">
        <f t="shared" ca="1" si="5"/>
        <v>N</v>
      </c>
      <c r="AB42" s="49">
        <f t="shared" ca="1" si="6"/>
        <v>5</v>
      </c>
      <c r="AC42" s="49" t="str">
        <f t="shared" ca="1" si="7"/>
        <v>N</v>
      </c>
    </row>
    <row r="43" spans="1:29" x14ac:dyDescent="0.25">
      <c r="A43">
        <v>6660</v>
      </c>
      <c r="B43" s="9">
        <v>43556</v>
      </c>
      <c r="C43" s="50" t="str">
        <f t="shared" si="0"/>
        <v>N</v>
      </c>
      <c r="D43" s="52">
        <f>_xlfn.XLOOKUP(B43,Cal_Date!B:B,Cal_Date!A:A,0)</f>
        <v>1</v>
      </c>
      <c r="E43">
        <v>2019</v>
      </c>
      <c r="F43" t="s">
        <v>121</v>
      </c>
      <c r="G43" t="s">
        <v>129</v>
      </c>
      <c r="H43" t="s">
        <v>48</v>
      </c>
      <c r="I43" t="s">
        <v>11</v>
      </c>
      <c r="J43" t="s">
        <v>10</v>
      </c>
      <c r="K43" t="s">
        <v>42</v>
      </c>
      <c r="L43">
        <v>2</v>
      </c>
      <c r="M43">
        <v>1008</v>
      </c>
      <c r="O43" t="s">
        <v>28</v>
      </c>
      <c r="R43" t="s">
        <v>45</v>
      </c>
      <c r="S43" s="49" t="str">
        <f t="shared" si="1"/>
        <v>Cash</v>
      </c>
      <c r="T43" s="3">
        <v>0</v>
      </c>
      <c r="U43" s="2">
        <v>10.89</v>
      </c>
      <c r="V43" s="2">
        <v>2.92</v>
      </c>
      <c r="W43" s="54">
        <f>_xlfn.XLOOKUP(M43,Market!A:A,Market!F:F,0)</f>
        <v>8.8999999999999996E-2</v>
      </c>
      <c r="X43" s="55">
        <f t="shared" si="2"/>
        <v>0</v>
      </c>
      <c r="Y43" s="55">
        <f t="shared" si="3"/>
        <v>7.9700000000000006</v>
      </c>
      <c r="Z43" s="54">
        <f t="shared" si="4"/>
        <v>0.73186409550045917</v>
      </c>
      <c r="AA43" s="49" t="str">
        <f t="shared" ca="1" si="5"/>
        <v>N</v>
      </c>
      <c r="AB43" s="49">
        <f t="shared" ca="1" si="6"/>
        <v>5</v>
      </c>
      <c r="AC43" s="49" t="str">
        <f t="shared" ca="1" si="7"/>
        <v>N</v>
      </c>
    </row>
    <row r="44" spans="1:29" x14ac:dyDescent="0.25">
      <c r="A44">
        <v>6661</v>
      </c>
      <c r="B44" s="9">
        <v>43556</v>
      </c>
      <c r="C44" s="50" t="str">
        <f t="shared" si="0"/>
        <v>N</v>
      </c>
      <c r="D44" s="52">
        <f>_xlfn.XLOOKUP(B44,Cal_Date!B:B,Cal_Date!A:A,0)</f>
        <v>1</v>
      </c>
      <c r="E44">
        <v>2019</v>
      </c>
      <c r="F44" t="s">
        <v>121</v>
      </c>
      <c r="G44" t="s">
        <v>129</v>
      </c>
      <c r="H44" t="s">
        <v>16</v>
      </c>
      <c r="I44" t="s">
        <v>9</v>
      </c>
      <c r="J44" t="s">
        <v>15</v>
      </c>
      <c r="K44" t="s">
        <v>43</v>
      </c>
      <c r="L44">
        <v>2</v>
      </c>
      <c r="M44">
        <v>1000</v>
      </c>
      <c r="O44" t="s">
        <v>25</v>
      </c>
      <c r="R44" t="s">
        <v>45</v>
      </c>
      <c r="S44" s="49" t="str">
        <f t="shared" si="1"/>
        <v>Cash</v>
      </c>
      <c r="T44" s="3">
        <v>0</v>
      </c>
      <c r="U44" s="2">
        <v>18.36</v>
      </c>
      <c r="V44" s="2">
        <v>4.54</v>
      </c>
      <c r="W44" s="54">
        <f>_xlfn.XLOOKUP(M44,Market!A:A,Market!F:F,0)</f>
        <v>0.08</v>
      </c>
      <c r="X44" s="55">
        <f t="shared" si="2"/>
        <v>0</v>
      </c>
      <c r="Y44" s="55">
        <f t="shared" si="3"/>
        <v>13.82</v>
      </c>
      <c r="Z44" s="54">
        <f t="shared" si="4"/>
        <v>0.75272331154684102</v>
      </c>
      <c r="AA44" s="49" t="str">
        <f t="shared" ca="1" si="5"/>
        <v>N</v>
      </c>
      <c r="AB44" s="49">
        <f t="shared" ca="1" si="6"/>
        <v>5</v>
      </c>
      <c r="AC44" s="49" t="str">
        <f t="shared" ca="1" si="7"/>
        <v>N</v>
      </c>
    </row>
    <row r="45" spans="1:29" x14ac:dyDescent="0.25">
      <c r="A45">
        <v>6666</v>
      </c>
      <c r="B45" s="9">
        <v>43556</v>
      </c>
      <c r="C45" s="50" t="str">
        <f t="shared" si="0"/>
        <v>N</v>
      </c>
      <c r="D45" s="52">
        <f>_xlfn.XLOOKUP(B45,Cal_Date!B:B,Cal_Date!A:A,0)</f>
        <v>1</v>
      </c>
      <c r="E45">
        <v>2019</v>
      </c>
      <c r="F45" t="s">
        <v>121</v>
      </c>
      <c r="G45" t="s">
        <v>129</v>
      </c>
      <c r="H45" t="s">
        <v>14</v>
      </c>
      <c r="I45" t="s">
        <v>9</v>
      </c>
      <c r="J45" t="s">
        <v>10</v>
      </c>
      <c r="K45" t="s">
        <v>43</v>
      </c>
      <c r="L45">
        <v>1</v>
      </c>
      <c r="M45">
        <v>1000</v>
      </c>
      <c r="O45" t="s">
        <v>25</v>
      </c>
      <c r="R45" t="s">
        <v>44</v>
      </c>
      <c r="S45" s="49" t="str">
        <f t="shared" si="1"/>
        <v>Card</v>
      </c>
      <c r="T45" s="3">
        <v>0.03</v>
      </c>
      <c r="U45" s="2">
        <v>5.4</v>
      </c>
      <c r="V45" s="2">
        <v>1.28</v>
      </c>
      <c r="W45" s="54">
        <f>_xlfn.XLOOKUP(M45,Market!A:A,Market!F:F,0)</f>
        <v>0.08</v>
      </c>
      <c r="X45" s="55">
        <f t="shared" si="2"/>
        <v>0.16200000000000001</v>
      </c>
      <c r="Y45" s="55">
        <f t="shared" si="3"/>
        <v>4.12</v>
      </c>
      <c r="Z45" s="54">
        <f t="shared" si="4"/>
        <v>0.76296296296296295</v>
      </c>
      <c r="AA45" s="49" t="str">
        <f t="shared" ca="1" si="5"/>
        <v>N</v>
      </c>
      <c r="AB45" s="49">
        <f t="shared" ca="1" si="6"/>
        <v>5</v>
      </c>
      <c r="AC45" s="49" t="str">
        <f t="shared" ca="1" si="7"/>
        <v>N</v>
      </c>
    </row>
    <row r="46" spans="1:29" x14ac:dyDescent="0.25">
      <c r="A46">
        <v>6663</v>
      </c>
      <c r="B46" s="9">
        <v>43556</v>
      </c>
      <c r="C46" s="50" t="str">
        <f t="shared" si="0"/>
        <v>N</v>
      </c>
      <c r="D46" s="52">
        <f>_xlfn.XLOOKUP(B46,Cal_Date!B:B,Cal_Date!A:A,0)</f>
        <v>1</v>
      </c>
      <c r="E46">
        <v>2019</v>
      </c>
      <c r="F46" t="s">
        <v>121</v>
      </c>
      <c r="G46" t="s">
        <v>129</v>
      </c>
      <c r="H46" t="s">
        <v>48</v>
      </c>
      <c r="I46" t="s">
        <v>9</v>
      </c>
      <c r="J46" t="s">
        <v>10</v>
      </c>
      <c r="K46" t="s">
        <v>43</v>
      </c>
      <c r="L46">
        <v>1</v>
      </c>
      <c r="M46">
        <v>1000</v>
      </c>
      <c r="O46" t="s">
        <v>25</v>
      </c>
      <c r="R46" t="s">
        <v>44</v>
      </c>
      <c r="S46" s="49" t="str">
        <f t="shared" si="1"/>
        <v>Card</v>
      </c>
      <c r="T46" s="3">
        <v>0.03</v>
      </c>
      <c r="U46" s="2">
        <v>7.5600000000000005</v>
      </c>
      <c r="V46" s="2">
        <v>1.46</v>
      </c>
      <c r="W46" s="54">
        <f>_xlfn.XLOOKUP(M46,Market!A:A,Market!F:F,0)</f>
        <v>0.08</v>
      </c>
      <c r="X46" s="55">
        <f t="shared" si="2"/>
        <v>0.2268</v>
      </c>
      <c r="Y46" s="55">
        <f t="shared" si="3"/>
        <v>6.1000000000000005</v>
      </c>
      <c r="Z46" s="54">
        <f t="shared" si="4"/>
        <v>0.80687830687830686</v>
      </c>
      <c r="AA46" s="49" t="str">
        <f t="shared" ca="1" si="5"/>
        <v>N</v>
      </c>
      <c r="AB46" s="49">
        <f t="shared" ca="1" si="6"/>
        <v>5</v>
      </c>
      <c r="AC46" s="49" t="str">
        <f t="shared" ca="1" si="7"/>
        <v>N</v>
      </c>
    </row>
    <row r="47" spans="1:29" x14ac:dyDescent="0.25">
      <c r="A47">
        <v>6664</v>
      </c>
      <c r="B47" s="9">
        <v>43556</v>
      </c>
      <c r="C47" s="50" t="str">
        <f t="shared" si="0"/>
        <v>N</v>
      </c>
      <c r="D47" s="52">
        <f>_xlfn.XLOOKUP(B47,Cal_Date!B:B,Cal_Date!A:A,0)</f>
        <v>1</v>
      </c>
      <c r="E47">
        <v>2019</v>
      </c>
      <c r="F47" t="s">
        <v>121</v>
      </c>
      <c r="G47" t="s">
        <v>129</v>
      </c>
      <c r="H47" t="s">
        <v>14</v>
      </c>
      <c r="I47" t="s">
        <v>11</v>
      </c>
      <c r="J47" t="s">
        <v>10</v>
      </c>
      <c r="K47" t="s">
        <v>42</v>
      </c>
      <c r="L47">
        <v>1</v>
      </c>
      <c r="M47">
        <v>1001</v>
      </c>
      <c r="O47" t="s">
        <v>25</v>
      </c>
      <c r="R47" t="s">
        <v>45</v>
      </c>
      <c r="S47" s="49" t="str">
        <f t="shared" si="1"/>
        <v>Cash</v>
      </c>
      <c r="T47" s="3">
        <v>0</v>
      </c>
      <c r="U47" s="2">
        <v>4.24</v>
      </c>
      <c r="V47" s="2">
        <v>0.75</v>
      </c>
      <c r="W47" s="54">
        <f>_xlfn.XLOOKUP(M47,Market!A:A,Market!F:F,0)</f>
        <v>0.06</v>
      </c>
      <c r="X47" s="55">
        <f t="shared" si="2"/>
        <v>0</v>
      </c>
      <c r="Y47" s="55">
        <f t="shared" si="3"/>
        <v>3.49</v>
      </c>
      <c r="Z47" s="54">
        <f t="shared" si="4"/>
        <v>0.82311320754716977</v>
      </c>
      <c r="AA47" s="49" t="str">
        <f t="shared" ca="1" si="5"/>
        <v>N</v>
      </c>
      <c r="AB47" s="49">
        <f t="shared" ca="1" si="6"/>
        <v>5</v>
      </c>
      <c r="AC47" s="49" t="str">
        <f t="shared" ca="1" si="7"/>
        <v>N</v>
      </c>
    </row>
    <row r="48" spans="1:29" x14ac:dyDescent="0.25">
      <c r="A48">
        <v>6667</v>
      </c>
      <c r="B48" s="9">
        <v>43556</v>
      </c>
      <c r="C48" s="50" t="str">
        <f t="shared" si="0"/>
        <v>N</v>
      </c>
      <c r="D48" s="52">
        <f>_xlfn.XLOOKUP(B48,Cal_Date!B:B,Cal_Date!A:A,0)</f>
        <v>1</v>
      </c>
      <c r="E48">
        <v>2019</v>
      </c>
      <c r="F48" t="s">
        <v>121</v>
      </c>
      <c r="G48" t="s">
        <v>129</v>
      </c>
      <c r="H48" t="s">
        <v>12</v>
      </c>
      <c r="I48" t="s">
        <v>9</v>
      </c>
      <c r="J48" t="s">
        <v>10</v>
      </c>
      <c r="K48" t="s">
        <v>43</v>
      </c>
      <c r="L48">
        <v>2</v>
      </c>
      <c r="M48">
        <v>1000</v>
      </c>
      <c r="O48" t="s">
        <v>25</v>
      </c>
      <c r="R48" t="s">
        <v>45</v>
      </c>
      <c r="S48" s="49" t="str">
        <f t="shared" si="1"/>
        <v>Cash</v>
      </c>
      <c r="T48" s="3">
        <v>0</v>
      </c>
      <c r="U48" s="2">
        <v>12.96</v>
      </c>
      <c r="V48" s="2">
        <v>2.76</v>
      </c>
      <c r="W48" s="54">
        <f>_xlfn.XLOOKUP(M48,Market!A:A,Market!F:F,0)</f>
        <v>0.08</v>
      </c>
      <c r="X48" s="55">
        <f t="shared" si="2"/>
        <v>0</v>
      </c>
      <c r="Y48" s="55">
        <f t="shared" si="3"/>
        <v>10.200000000000001</v>
      </c>
      <c r="Z48" s="54">
        <f t="shared" si="4"/>
        <v>0.78703703703703709</v>
      </c>
      <c r="AA48" s="49" t="str">
        <f t="shared" ca="1" si="5"/>
        <v>N</v>
      </c>
      <c r="AB48" s="49">
        <f t="shared" ca="1" si="6"/>
        <v>5</v>
      </c>
      <c r="AC48" s="49" t="str">
        <f t="shared" ca="1" si="7"/>
        <v>N</v>
      </c>
    </row>
    <row r="49" spans="1:29" x14ac:dyDescent="0.25">
      <c r="A49">
        <v>6668</v>
      </c>
      <c r="B49" s="9">
        <v>43556</v>
      </c>
      <c r="C49" s="50" t="str">
        <f t="shared" si="0"/>
        <v>N</v>
      </c>
      <c r="D49" s="52">
        <f>_xlfn.XLOOKUP(B49,Cal_Date!B:B,Cal_Date!A:A,0)</f>
        <v>1</v>
      </c>
      <c r="E49">
        <v>2019</v>
      </c>
      <c r="F49" t="s">
        <v>121</v>
      </c>
      <c r="G49" t="s">
        <v>129</v>
      </c>
      <c r="H49" t="s">
        <v>48</v>
      </c>
      <c r="I49" t="s">
        <v>9</v>
      </c>
      <c r="J49" t="s">
        <v>10</v>
      </c>
      <c r="K49" t="s">
        <v>43</v>
      </c>
      <c r="L49">
        <v>1</v>
      </c>
      <c r="M49">
        <v>1000</v>
      </c>
      <c r="O49" t="s">
        <v>25</v>
      </c>
      <c r="R49" t="s">
        <v>45</v>
      </c>
      <c r="S49" s="49" t="str">
        <f t="shared" si="1"/>
        <v>Cash</v>
      </c>
      <c r="T49" s="3">
        <v>0</v>
      </c>
      <c r="U49" s="2">
        <v>7.5600000000000005</v>
      </c>
      <c r="V49" s="2">
        <v>1.46</v>
      </c>
      <c r="W49" s="54">
        <f>_xlfn.XLOOKUP(M49,Market!A:A,Market!F:F,0)</f>
        <v>0.08</v>
      </c>
      <c r="X49" s="55">
        <f t="shared" si="2"/>
        <v>0</v>
      </c>
      <c r="Y49" s="55">
        <f t="shared" si="3"/>
        <v>6.1000000000000005</v>
      </c>
      <c r="Z49" s="54">
        <f t="shared" si="4"/>
        <v>0.80687830687830686</v>
      </c>
      <c r="AA49" s="49" t="str">
        <f t="shared" ca="1" si="5"/>
        <v>N</v>
      </c>
      <c r="AB49" s="49">
        <f t="shared" ca="1" si="6"/>
        <v>5</v>
      </c>
      <c r="AC49" s="49" t="str">
        <f t="shared" ca="1" si="7"/>
        <v>N</v>
      </c>
    </row>
    <row r="50" spans="1:29" x14ac:dyDescent="0.25">
      <c r="A50">
        <v>6669</v>
      </c>
      <c r="B50" s="9">
        <v>43556</v>
      </c>
      <c r="C50" s="50" t="str">
        <f t="shared" si="0"/>
        <v>N</v>
      </c>
      <c r="D50" s="52">
        <f>_xlfn.XLOOKUP(B50,Cal_Date!B:B,Cal_Date!A:A,0)</f>
        <v>1</v>
      </c>
      <c r="E50">
        <v>2019</v>
      </c>
      <c r="F50" t="s">
        <v>121</v>
      </c>
      <c r="G50" t="s">
        <v>129</v>
      </c>
      <c r="H50" t="s">
        <v>14</v>
      </c>
      <c r="I50" t="s">
        <v>9</v>
      </c>
      <c r="J50" t="s">
        <v>10</v>
      </c>
      <c r="K50" t="s">
        <v>43</v>
      </c>
      <c r="L50">
        <v>2</v>
      </c>
      <c r="M50">
        <v>1004</v>
      </c>
      <c r="O50" t="s">
        <v>28</v>
      </c>
      <c r="R50" t="s">
        <v>44</v>
      </c>
      <c r="S50" s="49" t="str">
        <f t="shared" si="1"/>
        <v>Card</v>
      </c>
      <c r="T50" s="3">
        <v>0.03</v>
      </c>
      <c r="U50" s="2">
        <v>10.600000000000001</v>
      </c>
      <c r="V50" s="2">
        <v>2.56</v>
      </c>
      <c r="W50" s="54">
        <f>_xlfn.XLOOKUP(M50,Market!A:A,Market!F:F,0)</f>
        <v>0.06</v>
      </c>
      <c r="X50" s="55">
        <f t="shared" si="2"/>
        <v>0.318</v>
      </c>
      <c r="Y50" s="55">
        <f t="shared" si="3"/>
        <v>8.0400000000000009</v>
      </c>
      <c r="Z50" s="54">
        <f t="shared" si="4"/>
        <v>0.75849056603773579</v>
      </c>
      <c r="AA50" s="49" t="str">
        <f t="shared" ca="1" si="5"/>
        <v>N</v>
      </c>
      <c r="AB50" s="49">
        <f t="shared" ca="1" si="6"/>
        <v>5</v>
      </c>
      <c r="AC50" s="49" t="str">
        <f t="shared" ca="1" si="7"/>
        <v>N</v>
      </c>
    </row>
    <row r="51" spans="1:29" x14ac:dyDescent="0.25">
      <c r="A51">
        <v>6670</v>
      </c>
      <c r="B51" s="9">
        <v>43556</v>
      </c>
      <c r="C51" s="50" t="str">
        <f t="shared" si="0"/>
        <v>N</v>
      </c>
      <c r="D51" s="52">
        <f>_xlfn.XLOOKUP(B51,Cal_Date!B:B,Cal_Date!A:A,0)</f>
        <v>1</v>
      </c>
      <c r="E51">
        <v>2019</v>
      </c>
      <c r="F51" t="s">
        <v>121</v>
      </c>
      <c r="G51" t="s">
        <v>129</v>
      </c>
      <c r="H51" t="s">
        <v>12</v>
      </c>
      <c r="I51" t="s">
        <v>13</v>
      </c>
      <c r="J51" t="s">
        <v>10</v>
      </c>
      <c r="K51" t="s">
        <v>43</v>
      </c>
      <c r="L51">
        <v>1</v>
      </c>
      <c r="M51">
        <v>1005</v>
      </c>
      <c r="O51" t="s">
        <v>25</v>
      </c>
      <c r="R51" t="s">
        <v>47</v>
      </c>
      <c r="S51" s="49" t="str">
        <f t="shared" si="1"/>
        <v>Card</v>
      </c>
      <c r="T51" s="3">
        <v>3.5000000000000003E-2</v>
      </c>
      <c r="U51" s="2">
        <v>6.5339999999999998</v>
      </c>
      <c r="V51" s="2">
        <v>1.38</v>
      </c>
      <c r="W51" s="54">
        <f>_xlfn.XLOOKUP(M51,Market!A:A,Market!F:F,0)</f>
        <v>8.8999999999999996E-2</v>
      </c>
      <c r="X51" s="55">
        <f t="shared" si="2"/>
        <v>0.22869</v>
      </c>
      <c r="Y51" s="55">
        <f t="shared" si="3"/>
        <v>5.1539999999999999</v>
      </c>
      <c r="Z51" s="54">
        <f t="shared" si="4"/>
        <v>0.78879706152433426</v>
      </c>
      <c r="AA51" s="49" t="str">
        <f t="shared" ca="1" si="5"/>
        <v>N</v>
      </c>
      <c r="AB51" s="49">
        <f t="shared" ca="1" si="6"/>
        <v>5</v>
      </c>
      <c r="AC51" s="49" t="str">
        <f t="shared" ca="1" si="7"/>
        <v>N</v>
      </c>
    </row>
    <row r="52" spans="1:29" x14ac:dyDescent="0.25">
      <c r="A52">
        <v>6672</v>
      </c>
      <c r="B52" s="9">
        <v>43556</v>
      </c>
      <c r="C52" s="50" t="str">
        <f t="shared" si="0"/>
        <v>N</v>
      </c>
      <c r="D52" s="52">
        <f>_xlfn.XLOOKUP(B52,Cal_Date!B:B,Cal_Date!A:A,0)</f>
        <v>1</v>
      </c>
      <c r="E52">
        <v>2019</v>
      </c>
      <c r="F52" t="s">
        <v>121</v>
      </c>
      <c r="G52" t="s">
        <v>129</v>
      </c>
      <c r="H52" t="s">
        <v>12</v>
      </c>
      <c r="I52" t="s">
        <v>13</v>
      </c>
      <c r="J52" t="s">
        <v>10</v>
      </c>
      <c r="K52" t="s">
        <v>43</v>
      </c>
      <c r="L52">
        <v>2</v>
      </c>
      <c r="M52">
        <v>1000</v>
      </c>
      <c r="O52" t="s">
        <v>25</v>
      </c>
      <c r="R52" t="s">
        <v>44</v>
      </c>
      <c r="S52" s="49" t="str">
        <f t="shared" si="1"/>
        <v>Card</v>
      </c>
      <c r="T52" s="3">
        <v>0.03</v>
      </c>
      <c r="U52" s="2">
        <v>12.96</v>
      </c>
      <c r="V52" s="2">
        <v>2.76</v>
      </c>
      <c r="W52" s="54">
        <f>_xlfn.XLOOKUP(M52,Market!A:A,Market!F:F,0)</f>
        <v>0.08</v>
      </c>
      <c r="X52" s="55">
        <f t="shared" si="2"/>
        <v>0.38880000000000003</v>
      </c>
      <c r="Y52" s="55">
        <f t="shared" si="3"/>
        <v>10.200000000000001</v>
      </c>
      <c r="Z52" s="54">
        <f t="shared" si="4"/>
        <v>0.78703703703703709</v>
      </c>
      <c r="AA52" s="49" t="str">
        <f t="shared" ca="1" si="5"/>
        <v>N</v>
      </c>
      <c r="AB52" s="49">
        <f t="shared" ca="1" si="6"/>
        <v>5</v>
      </c>
      <c r="AC52" s="49" t="str">
        <f t="shared" ca="1" si="7"/>
        <v>N</v>
      </c>
    </row>
    <row r="53" spans="1:29" x14ac:dyDescent="0.25">
      <c r="A53">
        <v>6673</v>
      </c>
      <c r="B53" s="9">
        <v>43556</v>
      </c>
      <c r="C53" s="50" t="str">
        <f t="shared" si="0"/>
        <v>N</v>
      </c>
      <c r="D53" s="52">
        <f>_xlfn.XLOOKUP(B53,Cal_Date!B:B,Cal_Date!A:A,0)</f>
        <v>1</v>
      </c>
      <c r="E53">
        <v>2019</v>
      </c>
      <c r="F53" t="s">
        <v>121</v>
      </c>
      <c r="G53" t="s">
        <v>129</v>
      </c>
      <c r="H53" t="s">
        <v>12</v>
      </c>
      <c r="I53" t="s">
        <v>13</v>
      </c>
      <c r="J53" t="s">
        <v>10</v>
      </c>
      <c r="K53" t="s">
        <v>43</v>
      </c>
      <c r="L53">
        <v>1</v>
      </c>
      <c r="M53">
        <v>1006</v>
      </c>
      <c r="O53" t="s">
        <v>28</v>
      </c>
      <c r="R53" t="s">
        <v>44</v>
      </c>
      <c r="S53" s="49" t="str">
        <f t="shared" si="1"/>
        <v>Card</v>
      </c>
      <c r="T53" s="3">
        <v>0.03</v>
      </c>
      <c r="U53" s="2">
        <v>6.5339999999999998</v>
      </c>
      <c r="V53" s="2">
        <v>1.38</v>
      </c>
      <c r="W53" s="54">
        <f>_xlfn.XLOOKUP(M53,Market!A:A,Market!F:F,0)</f>
        <v>8.8999999999999996E-2</v>
      </c>
      <c r="X53" s="55">
        <f t="shared" si="2"/>
        <v>0.19602</v>
      </c>
      <c r="Y53" s="55">
        <f t="shared" si="3"/>
        <v>5.1539999999999999</v>
      </c>
      <c r="Z53" s="54">
        <f t="shared" si="4"/>
        <v>0.78879706152433426</v>
      </c>
      <c r="AA53" s="49" t="str">
        <f t="shared" ca="1" si="5"/>
        <v>N</v>
      </c>
      <c r="AB53" s="49">
        <f t="shared" ca="1" si="6"/>
        <v>5</v>
      </c>
      <c r="AC53" s="49" t="str">
        <f t="shared" ca="1" si="7"/>
        <v>N</v>
      </c>
    </row>
    <row r="54" spans="1:29" x14ac:dyDescent="0.25">
      <c r="A54">
        <v>6674</v>
      </c>
      <c r="B54" s="9">
        <v>43556</v>
      </c>
      <c r="C54" s="50" t="str">
        <f t="shared" si="0"/>
        <v>N</v>
      </c>
      <c r="D54" s="52">
        <f>_xlfn.XLOOKUP(B54,Cal_Date!B:B,Cal_Date!A:A,0)</f>
        <v>1</v>
      </c>
      <c r="E54">
        <v>2019</v>
      </c>
      <c r="F54" t="s">
        <v>121</v>
      </c>
      <c r="G54" t="s">
        <v>129</v>
      </c>
      <c r="H54" t="s">
        <v>12</v>
      </c>
      <c r="I54" t="s">
        <v>13</v>
      </c>
      <c r="J54" t="s">
        <v>10</v>
      </c>
      <c r="K54" t="s">
        <v>43</v>
      </c>
      <c r="L54">
        <v>1</v>
      </c>
      <c r="M54">
        <v>1000</v>
      </c>
      <c r="O54" t="s">
        <v>25</v>
      </c>
      <c r="R54" t="s">
        <v>44</v>
      </c>
      <c r="S54" s="49" t="str">
        <f t="shared" si="1"/>
        <v>Card</v>
      </c>
      <c r="T54" s="3">
        <v>0.03</v>
      </c>
      <c r="U54" s="2">
        <v>6.48</v>
      </c>
      <c r="V54" s="2">
        <v>1.38</v>
      </c>
      <c r="W54" s="54">
        <f>_xlfn.XLOOKUP(M54,Market!A:A,Market!F:F,0)</f>
        <v>0.08</v>
      </c>
      <c r="X54" s="55">
        <f t="shared" si="2"/>
        <v>0.19440000000000002</v>
      </c>
      <c r="Y54" s="55">
        <f t="shared" si="3"/>
        <v>5.1000000000000005</v>
      </c>
      <c r="Z54" s="54">
        <f t="shared" si="4"/>
        <v>0.78703703703703709</v>
      </c>
      <c r="AA54" s="49" t="str">
        <f t="shared" ca="1" si="5"/>
        <v>N</v>
      </c>
      <c r="AB54" s="49">
        <f t="shared" ca="1" si="6"/>
        <v>5</v>
      </c>
      <c r="AC54" s="49" t="str">
        <f t="shared" ca="1" si="7"/>
        <v>N</v>
      </c>
    </row>
    <row r="55" spans="1:29" x14ac:dyDescent="0.25">
      <c r="A55">
        <v>7366</v>
      </c>
      <c r="B55" s="9">
        <v>43556</v>
      </c>
      <c r="C55" s="50" t="str">
        <f t="shared" si="0"/>
        <v>N</v>
      </c>
      <c r="D55" s="52">
        <f>_xlfn.XLOOKUP(B55,Cal_Date!B:B,Cal_Date!A:A,0)</f>
        <v>1</v>
      </c>
      <c r="E55">
        <v>2019</v>
      </c>
      <c r="F55" t="s">
        <v>121</v>
      </c>
      <c r="G55" t="s">
        <v>129</v>
      </c>
      <c r="H55" t="s">
        <v>48</v>
      </c>
      <c r="I55" t="s">
        <v>9</v>
      </c>
      <c r="J55" t="s">
        <v>10</v>
      </c>
      <c r="K55" t="s">
        <v>43</v>
      </c>
      <c r="L55">
        <v>1</v>
      </c>
      <c r="M55">
        <v>1001</v>
      </c>
      <c r="O55" t="s">
        <v>25</v>
      </c>
      <c r="R55" t="s">
        <v>44</v>
      </c>
      <c r="S55" s="49" t="str">
        <f t="shared" si="1"/>
        <v>Card</v>
      </c>
      <c r="T55" s="3">
        <v>0.03</v>
      </c>
      <c r="U55" s="2">
        <v>7.42</v>
      </c>
      <c r="V55" s="2">
        <v>1.46</v>
      </c>
      <c r="W55" s="54">
        <f>_xlfn.XLOOKUP(M55,Market!A:A,Market!F:F,0)</f>
        <v>0.06</v>
      </c>
      <c r="X55" s="55">
        <f t="shared" si="2"/>
        <v>0.22259999999999999</v>
      </c>
      <c r="Y55" s="55">
        <f t="shared" si="3"/>
        <v>5.96</v>
      </c>
      <c r="Z55" s="54">
        <f t="shared" si="4"/>
        <v>0.80323450134770891</v>
      </c>
      <c r="AA55" s="49" t="str">
        <f t="shared" ca="1" si="5"/>
        <v>N</v>
      </c>
      <c r="AB55" s="49">
        <f t="shared" ca="1" si="6"/>
        <v>5</v>
      </c>
      <c r="AC55" s="49" t="str">
        <f t="shared" ca="1" si="7"/>
        <v>N</v>
      </c>
    </row>
    <row r="56" spans="1:29" x14ac:dyDescent="0.25">
      <c r="A56">
        <v>7367</v>
      </c>
      <c r="B56" s="9">
        <v>43556</v>
      </c>
      <c r="C56" s="50" t="str">
        <f t="shared" si="0"/>
        <v>N</v>
      </c>
      <c r="D56" s="52">
        <f>_xlfn.XLOOKUP(B56,Cal_Date!B:B,Cal_Date!A:A,0)</f>
        <v>1</v>
      </c>
      <c r="E56">
        <v>2019</v>
      </c>
      <c r="F56" t="s">
        <v>121</v>
      </c>
      <c r="G56" t="s">
        <v>129</v>
      </c>
      <c r="H56" t="s">
        <v>48</v>
      </c>
      <c r="I56" t="s">
        <v>9</v>
      </c>
      <c r="J56" t="s">
        <v>10</v>
      </c>
      <c r="K56" t="s">
        <v>43</v>
      </c>
      <c r="L56">
        <v>1</v>
      </c>
      <c r="M56">
        <v>1008</v>
      </c>
      <c r="O56" t="s">
        <v>28</v>
      </c>
      <c r="R56" t="s">
        <v>44</v>
      </c>
      <c r="S56" s="49" t="str">
        <f t="shared" si="1"/>
        <v>Card</v>
      </c>
      <c r="T56" s="3">
        <v>0.03</v>
      </c>
      <c r="U56" s="2">
        <v>7.6229999999999993</v>
      </c>
      <c r="V56" s="2">
        <v>1.46</v>
      </c>
      <c r="W56" s="54">
        <f>_xlfn.XLOOKUP(M56,Market!A:A,Market!F:F,0)</f>
        <v>8.8999999999999996E-2</v>
      </c>
      <c r="X56" s="55">
        <f t="shared" si="2"/>
        <v>0.22868999999999998</v>
      </c>
      <c r="Y56" s="55">
        <f t="shared" si="3"/>
        <v>6.1629999999999994</v>
      </c>
      <c r="Z56" s="54">
        <f t="shared" si="4"/>
        <v>0.80847435392889933</v>
      </c>
      <c r="AA56" s="49" t="str">
        <f t="shared" ca="1" si="5"/>
        <v>N</v>
      </c>
      <c r="AB56" s="49">
        <f t="shared" ca="1" si="6"/>
        <v>5</v>
      </c>
      <c r="AC56" s="49" t="str">
        <f t="shared" ca="1" si="7"/>
        <v>N</v>
      </c>
    </row>
    <row r="57" spans="1:29" x14ac:dyDescent="0.25">
      <c r="A57">
        <v>7368</v>
      </c>
      <c r="B57" s="9">
        <v>43556</v>
      </c>
      <c r="C57" s="50" t="str">
        <f t="shared" si="0"/>
        <v>N</v>
      </c>
      <c r="D57" s="52">
        <f>_xlfn.XLOOKUP(B57,Cal_Date!B:B,Cal_Date!A:A,0)</f>
        <v>1</v>
      </c>
      <c r="E57">
        <v>2019</v>
      </c>
      <c r="F57" t="s">
        <v>121</v>
      </c>
      <c r="G57" t="s">
        <v>129</v>
      </c>
      <c r="H57" t="s">
        <v>48</v>
      </c>
      <c r="I57" t="s">
        <v>9</v>
      </c>
      <c r="J57" t="s">
        <v>10</v>
      </c>
      <c r="K57" t="s">
        <v>43</v>
      </c>
      <c r="L57">
        <v>2</v>
      </c>
      <c r="M57">
        <v>1009</v>
      </c>
      <c r="O57" t="s">
        <v>28</v>
      </c>
      <c r="R57" t="s">
        <v>44</v>
      </c>
      <c r="S57" s="49" t="str">
        <f t="shared" si="1"/>
        <v>Card</v>
      </c>
      <c r="T57" s="3">
        <v>0.03</v>
      </c>
      <c r="U57" s="2">
        <v>15.245999999999999</v>
      </c>
      <c r="V57" s="2">
        <v>2.92</v>
      </c>
      <c r="W57" s="54">
        <f>_xlfn.XLOOKUP(M57,Market!A:A,Market!F:F,0)</f>
        <v>8.8999999999999996E-2</v>
      </c>
      <c r="X57" s="55">
        <f t="shared" si="2"/>
        <v>0.45737999999999995</v>
      </c>
      <c r="Y57" s="55">
        <f t="shared" si="3"/>
        <v>12.325999999999999</v>
      </c>
      <c r="Z57" s="54">
        <f t="shared" si="4"/>
        <v>0.80847435392889933</v>
      </c>
      <c r="AA57" s="49" t="str">
        <f t="shared" ca="1" si="5"/>
        <v>N</v>
      </c>
      <c r="AB57" s="49">
        <f t="shared" ca="1" si="6"/>
        <v>5</v>
      </c>
      <c r="AC57" s="49" t="str">
        <f t="shared" ca="1" si="7"/>
        <v>N</v>
      </c>
    </row>
    <row r="58" spans="1:29" x14ac:dyDescent="0.25">
      <c r="A58">
        <v>7369</v>
      </c>
      <c r="B58" s="9">
        <v>43556</v>
      </c>
      <c r="C58" s="50" t="str">
        <f t="shared" si="0"/>
        <v>N</v>
      </c>
      <c r="D58" s="52">
        <f>_xlfn.XLOOKUP(B58,Cal_Date!B:B,Cal_Date!A:A,0)</f>
        <v>1</v>
      </c>
      <c r="E58">
        <v>2019</v>
      </c>
      <c r="F58" t="s">
        <v>121</v>
      </c>
      <c r="G58" t="s">
        <v>129</v>
      </c>
      <c r="H58" t="s">
        <v>48</v>
      </c>
      <c r="I58" t="s">
        <v>9</v>
      </c>
      <c r="J58" t="s">
        <v>10</v>
      </c>
      <c r="K58" t="s">
        <v>43</v>
      </c>
      <c r="L58">
        <v>1</v>
      </c>
      <c r="M58">
        <v>1001</v>
      </c>
      <c r="O58" t="s">
        <v>25</v>
      </c>
      <c r="R58" t="s">
        <v>47</v>
      </c>
      <c r="S58" s="49" t="str">
        <f t="shared" si="1"/>
        <v>Card</v>
      </c>
      <c r="T58" s="3">
        <v>3.5000000000000003E-2</v>
      </c>
      <c r="U58" s="2">
        <v>7.42</v>
      </c>
      <c r="V58" s="2">
        <v>1.46</v>
      </c>
      <c r="W58" s="54">
        <f>_xlfn.XLOOKUP(M58,Market!A:A,Market!F:F,0)</f>
        <v>0.06</v>
      </c>
      <c r="X58" s="55">
        <f t="shared" si="2"/>
        <v>0.25970000000000004</v>
      </c>
      <c r="Y58" s="55">
        <f t="shared" si="3"/>
        <v>5.96</v>
      </c>
      <c r="Z58" s="54">
        <f t="shared" si="4"/>
        <v>0.80323450134770891</v>
      </c>
      <c r="AA58" s="49" t="str">
        <f t="shared" ca="1" si="5"/>
        <v>N</v>
      </c>
      <c r="AB58" s="49">
        <f t="shared" ca="1" si="6"/>
        <v>5</v>
      </c>
      <c r="AC58" s="49" t="str">
        <f t="shared" ca="1" si="7"/>
        <v>N</v>
      </c>
    </row>
    <row r="59" spans="1:29" x14ac:dyDescent="0.25">
      <c r="A59">
        <v>7370</v>
      </c>
      <c r="B59" s="9">
        <v>43556</v>
      </c>
      <c r="C59" s="50" t="str">
        <f t="shared" si="0"/>
        <v>N</v>
      </c>
      <c r="D59" s="52">
        <f>_xlfn.XLOOKUP(B59,Cal_Date!B:B,Cal_Date!A:A,0)</f>
        <v>1</v>
      </c>
      <c r="E59">
        <v>2019</v>
      </c>
      <c r="F59" t="s">
        <v>121</v>
      </c>
      <c r="G59" t="s">
        <v>129</v>
      </c>
      <c r="H59" t="s">
        <v>48</v>
      </c>
      <c r="I59" t="s">
        <v>9</v>
      </c>
      <c r="J59" t="s">
        <v>10</v>
      </c>
      <c r="K59" t="s">
        <v>43</v>
      </c>
      <c r="L59">
        <v>1</v>
      </c>
      <c r="M59">
        <v>1001</v>
      </c>
      <c r="O59" t="s">
        <v>25</v>
      </c>
      <c r="R59" t="s">
        <v>45</v>
      </c>
      <c r="S59" s="49" t="str">
        <f t="shared" si="1"/>
        <v>Cash</v>
      </c>
      <c r="T59" s="3">
        <v>0</v>
      </c>
      <c r="U59" s="2">
        <v>7.42</v>
      </c>
      <c r="V59" s="2">
        <v>1.46</v>
      </c>
      <c r="W59" s="54">
        <f>_xlfn.XLOOKUP(M59,Market!A:A,Market!F:F,0)</f>
        <v>0.06</v>
      </c>
      <c r="X59" s="55">
        <f t="shared" si="2"/>
        <v>0</v>
      </c>
      <c r="Y59" s="55">
        <f t="shared" si="3"/>
        <v>5.96</v>
      </c>
      <c r="Z59" s="54">
        <f t="shared" si="4"/>
        <v>0.80323450134770891</v>
      </c>
      <c r="AA59" s="49" t="str">
        <f t="shared" ca="1" si="5"/>
        <v>N</v>
      </c>
      <c r="AB59" s="49">
        <f t="shared" ca="1" si="6"/>
        <v>5</v>
      </c>
      <c r="AC59" s="49" t="str">
        <f t="shared" ca="1" si="7"/>
        <v>N</v>
      </c>
    </row>
    <row r="60" spans="1:29" x14ac:dyDescent="0.25">
      <c r="A60">
        <v>7371</v>
      </c>
      <c r="B60" s="9">
        <v>43556</v>
      </c>
      <c r="C60" s="50" t="str">
        <f t="shared" si="0"/>
        <v>N</v>
      </c>
      <c r="D60" s="52">
        <f>_xlfn.XLOOKUP(B60,Cal_Date!B:B,Cal_Date!A:A,0)</f>
        <v>1</v>
      </c>
      <c r="E60">
        <v>2019</v>
      </c>
      <c r="F60" t="s">
        <v>121</v>
      </c>
      <c r="G60" t="s">
        <v>129</v>
      </c>
      <c r="H60" t="s">
        <v>14</v>
      </c>
      <c r="I60" t="s">
        <v>13</v>
      </c>
      <c r="J60" t="s">
        <v>15</v>
      </c>
      <c r="K60" t="s">
        <v>43</v>
      </c>
      <c r="L60">
        <v>1</v>
      </c>
      <c r="M60">
        <v>1001</v>
      </c>
      <c r="O60" t="s">
        <v>25</v>
      </c>
      <c r="R60" t="s">
        <v>44</v>
      </c>
      <c r="S60" s="49" t="str">
        <f t="shared" si="1"/>
        <v>Card</v>
      </c>
      <c r="T60" s="3">
        <v>0.03</v>
      </c>
      <c r="U60" s="2">
        <v>6.8900000000000006</v>
      </c>
      <c r="V60" s="2">
        <v>2.12</v>
      </c>
      <c r="W60" s="54">
        <f>_xlfn.XLOOKUP(M60,Market!A:A,Market!F:F,0)</f>
        <v>0.06</v>
      </c>
      <c r="X60" s="55">
        <f t="shared" si="2"/>
        <v>0.20670000000000002</v>
      </c>
      <c r="Y60" s="55">
        <f t="shared" si="3"/>
        <v>4.7700000000000005</v>
      </c>
      <c r="Z60" s="54">
        <f t="shared" si="4"/>
        <v>0.69230769230769229</v>
      </c>
      <c r="AA60" s="49" t="str">
        <f t="shared" ca="1" si="5"/>
        <v>N</v>
      </c>
      <c r="AB60" s="49">
        <f t="shared" ca="1" si="6"/>
        <v>5</v>
      </c>
      <c r="AC60" s="49" t="str">
        <f t="shared" ca="1" si="7"/>
        <v>N</v>
      </c>
    </row>
    <row r="61" spans="1:29" x14ac:dyDescent="0.25">
      <c r="A61">
        <v>7372</v>
      </c>
      <c r="B61" s="9">
        <v>43556</v>
      </c>
      <c r="C61" s="50" t="str">
        <f t="shared" si="0"/>
        <v>N</v>
      </c>
      <c r="D61" s="52">
        <f>_xlfn.XLOOKUP(B61,Cal_Date!B:B,Cal_Date!A:A,0)</f>
        <v>1</v>
      </c>
      <c r="E61">
        <v>2019</v>
      </c>
      <c r="F61" t="s">
        <v>121</v>
      </c>
      <c r="G61" t="s">
        <v>129</v>
      </c>
      <c r="H61" t="s">
        <v>14</v>
      </c>
      <c r="I61" t="s">
        <v>13</v>
      </c>
      <c r="J61" t="s">
        <v>15</v>
      </c>
      <c r="K61" t="s">
        <v>43</v>
      </c>
      <c r="L61">
        <v>1</v>
      </c>
      <c r="M61">
        <v>1002</v>
      </c>
      <c r="O61" t="s">
        <v>28</v>
      </c>
      <c r="R61" t="s">
        <v>47</v>
      </c>
      <c r="S61" s="49" t="str">
        <f t="shared" si="1"/>
        <v>Card</v>
      </c>
      <c r="T61" s="3">
        <v>3.5000000000000003E-2</v>
      </c>
      <c r="U61" s="2">
        <v>6.8900000000000006</v>
      </c>
      <c r="V61" s="2">
        <v>2.12</v>
      </c>
      <c r="W61" s="54">
        <f>_xlfn.XLOOKUP(M61,Market!A:A,Market!F:F,0)</f>
        <v>0.06</v>
      </c>
      <c r="X61" s="55">
        <f t="shared" si="2"/>
        <v>0.24115000000000003</v>
      </c>
      <c r="Y61" s="55">
        <f t="shared" si="3"/>
        <v>4.7700000000000005</v>
      </c>
      <c r="Z61" s="54">
        <f t="shared" si="4"/>
        <v>0.69230769230769229</v>
      </c>
      <c r="AA61" s="49" t="str">
        <f t="shared" ca="1" si="5"/>
        <v>N</v>
      </c>
      <c r="AB61" s="49">
        <f t="shared" ca="1" si="6"/>
        <v>5</v>
      </c>
      <c r="AC61" s="49" t="str">
        <f t="shared" ca="1" si="7"/>
        <v>N</v>
      </c>
    </row>
    <row r="62" spans="1:29" x14ac:dyDescent="0.25">
      <c r="A62">
        <v>7373</v>
      </c>
      <c r="B62" s="9">
        <v>43556</v>
      </c>
      <c r="C62" s="50" t="str">
        <f t="shared" si="0"/>
        <v>N</v>
      </c>
      <c r="D62" s="52">
        <f>_xlfn.XLOOKUP(B62,Cal_Date!B:B,Cal_Date!A:A,0)</f>
        <v>1</v>
      </c>
      <c r="E62">
        <v>2019</v>
      </c>
      <c r="F62" t="s">
        <v>121</v>
      </c>
      <c r="G62" t="s">
        <v>129</v>
      </c>
      <c r="H62" t="s">
        <v>14</v>
      </c>
      <c r="I62" t="s">
        <v>13</v>
      </c>
      <c r="J62" t="s">
        <v>15</v>
      </c>
      <c r="K62" t="s">
        <v>43</v>
      </c>
      <c r="L62">
        <v>1</v>
      </c>
      <c r="M62">
        <v>1003</v>
      </c>
      <c r="O62" t="s">
        <v>25</v>
      </c>
      <c r="R62" t="s">
        <v>45</v>
      </c>
      <c r="S62" s="49" t="str">
        <f t="shared" si="1"/>
        <v>Cash</v>
      </c>
      <c r="T62" s="3">
        <v>0</v>
      </c>
      <c r="U62" s="2">
        <v>6.8900000000000006</v>
      </c>
      <c r="V62" s="2">
        <v>2.12</v>
      </c>
      <c r="W62" s="54">
        <f>_xlfn.XLOOKUP(M62,Market!A:A,Market!F:F,0)</f>
        <v>0.06</v>
      </c>
      <c r="X62" s="55">
        <f t="shared" si="2"/>
        <v>0</v>
      </c>
      <c r="Y62" s="55">
        <f t="shared" si="3"/>
        <v>4.7700000000000005</v>
      </c>
      <c r="Z62" s="54">
        <f t="shared" si="4"/>
        <v>0.69230769230769229</v>
      </c>
      <c r="AA62" s="49" t="str">
        <f t="shared" ca="1" si="5"/>
        <v>N</v>
      </c>
      <c r="AB62" s="49">
        <f t="shared" ca="1" si="6"/>
        <v>5</v>
      </c>
      <c r="AC62" s="49" t="str">
        <f t="shared" ca="1" si="7"/>
        <v>N</v>
      </c>
    </row>
    <row r="63" spans="1:29" x14ac:dyDescent="0.25">
      <c r="A63">
        <v>7494</v>
      </c>
      <c r="B63" s="9">
        <v>43556</v>
      </c>
      <c r="C63" s="50" t="str">
        <f t="shared" si="0"/>
        <v>N</v>
      </c>
      <c r="D63" s="52">
        <f>_xlfn.XLOOKUP(B63,Cal_Date!B:B,Cal_Date!A:A,0)</f>
        <v>1</v>
      </c>
      <c r="E63">
        <v>2019</v>
      </c>
      <c r="F63" t="s">
        <v>121</v>
      </c>
      <c r="G63" t="s">
        <v>129</v>
      </c>
      <c r="H63" t="s">
        <v>48</v>
      </c>
      <c r="I63" t="s">
        <v>11</v>
      </c>
      <c r="J63" t="s">
        <v>10</v>
      </c>
      <c r="K63" t="s">
        <v>42</v>
      </c>
      <c r="L63">
        <v>2</v>
      </c>
      <c r="M63">
        <v>1003</v>
      </c>
      <c r="O63" t="s">
        <v>25</v>
      </c>
      <c r="R63" t="s">
        <v>45</v>
      </c>
      <c r="S63" s="49" t="str">
        <f t="shared" si="1"/>
        <v>Cash</v>
      </c>
      <c r="T63" s="3">
        <v>0</v>
      </c>
      <c r="U63" s="2">
        <v>10.600000000000001</v>
      </c>
      <c r="V63" s="2">
        <v>2.92</v>
      </c>
      <c r="W63" s="54">
        <f>_xlfn.XLOOKUP(M63,Market!A:A,Market!F:F,0)</f>
        <v>0.06</v>
      </c>
      <c r="X63" s="55">
        <f t="shared" si="2"/>
        <v>0</v>
      </c>
      <c r="Y63" s="55">
        <f t="shared" si="3"/>
        <v>7.6800000000000015</v>
      </c>
      <c r="Z63" s="54">
        <f t="shared" si="4"/>
        <v>0.72452830188679251</v>
      </c>
      <c r="AA63" s="49" t="str">
        <f t="shared" ca="1" si="5"/>
        <v>N</v>
      </c>
      <c r="AB63" s="49">
        <f t="shared" ca="1" si="6"/>
        <v>5</v>
      </c>
      <c r="AC63" s="49" t="str">
        <f t="shared" ca="1" si="7"/>
        <v>N</v>
      </c>
    </row>
    <row r="64" spans="1:29" x14ac:dyDescent="0.25">
      <c r="A64">
        <v>7529</v>
      </c>
      <c r="B64" s="9">
        <v>43557</v>
      </c>
      <c r="C64" s="50" t="str">
        <f t="shared" si="0"/>
        <v>N</v>
      </c>
      <c r="D64" s="52">
        <f>_xlfn.XLOOKUP(B64,Cal_Date!B:B,Cal_Date!A:A,0)</f>
        <v>1</v>
      </c>
      <c r="E64">
        <v>2019</v>
      </c>
      <c r="F64" t="s">
        <v>122</v>
      </c>
      <c r="G64" t="s">
        <v>129</v>
      </c>
      <c r="H64" t="s">
        <v>48</v>
      </c>
      <c r="I64" t="s">
        <v>18</v>
      </c>
      <c r="J64" t="s">
        <v>10</v>
      </c>
      <c r="K64" t="s">
        <v>43</v>
      </c>
      <c r="L64">
        <v>1</v>
      </c>
      <c r="M64">
        <v>1006</v>
      </c>
      <c r="O64" t="s">
        <v>28</v>
      </c>
      <c r="R64" t="s">
        <v>44</v>
      </c>
      <c r="S64" s="49" t="str">
        <f t="shared" si="1"/>
        <v>Card</v>
      </c>
      <c r="T64" s="3">
        <v>0.03</v>
      </c>
      <c r="U64" s="2">
        <v>7.6229999999999993</v>
      </c>
      <c r="V64" s="2">
        <v>1.46</v>
      </c>
      <c r="W64" s="54">
        <f>_xlfn.XLOOKUP(M64,Market!A:A,Market!F:F,0)</f>
        <v>8.8999999999999996E-2</v>
      </c>
      <c r="X64" s="55">
        <f t="shared" si="2"/>
        <v>0.22868999999999998</v>
      </c>
      <c r="Y64" s="55">
        <f t="shared" si="3"/>
        <v>6.1629999999999994</v>
      </c>
      <c r="Z64" s="54">
        <f t="shared" si="4"/>
        <v>0.80847435392889933</v>
      </c>
      <c r="AA64" s="49" t="str">
        <f t="shared" ca="1" si="5"/>
        <v>N</v>
      </c>
      <c r="AB64" s="49">
        <f t="shared" ca="1" si="6"/>
        <v>5</v>
      </c>
      <c r="AC64" s="49" t="str">
        <f t="shared" ca="1" si="7"/>
        <v>N</v>
      </c>
    </row>
    <row r="65" spans="1:29" x14ac:dyDescent="0.25">
      <c r="A65">
        <v>7530</v>
      </c>
      <c r="B65" s="9">
        <v>43557</v>
      </c>
      <c r="C65" s="50" t="str">
        <f t="shared" si="0"/>
        <v>N</v>
      </c>
      <c r="D65" s="52">
        <f>_xlfn.XLOOKUP(B65,Cal_Date!B:B,Cal_Date!A:A,0)</f>
        <v>1</v>
      </c>
      <c r="E65">
        <v>2019</v>
      </c>
      <c r="F65" t="s">
        <v>122</v>
      </c>
      <c r="G65" t="s">
        <v>129</v>
      </c>
      <c r="H65" t="s">
        <v>14</v>
      </c>
      <c r="I65" t="s">
        <v>9</v>
      </c>
      <c r="J65" t="s">
        <v>10</v>
      </c>
      <c r="K65" t="s">
        <v>43</v>
      </c>
      <c r="L65">
        <v>1</v>
      </c>
      <c r="M65">
        <v>1007</v>
      </c>
      <c r="O65" t="s">
        <v>28</v>
      </c>
      <c r="R65" t="s">
        <v>44</v>
      </c>
      <c r="S65" s="49" t="str">
        <f t="shared" si="1"/>
        <v>Card</v>
      </c>
      <c r="T65" s="3">
        <v>0.03</v>
      </c>
      <c r="U65" s="2">
        <v>5.4450000000000003</v>
      </c>
      <c r="V65" s="2">
        <v>1.28</v>
      </c>
      <c r="W65" s="54">
        <f>_xlfn.XLOOKUP(M65,Market!A:A,Market!F:F,0)</f>
        <v>8.8999999999999996E-2</v>
      </c>
      <c r="X65" s="55">
        <f t="shared" si="2"/>
        <v>0.16335</v>
      </c>
      <c r="Y65" s="55">
        <f t="shared" si="3"/>
        <v>4.165</v>
      </c>
      <c r="Z65" s="54">
        <f t="shared" si="4"/>
        <v>0.76492194674012848</v>
      </c>
      <c r="AA65" s="49" t="str">
        <f t="shared" ca="1" si="5"/>
        <v>N</v>
      </c>
      <c r="AB65" s="49">
        <f t="shared" ca="1" si="6"/>
        <v>5</v>
      </c>
      <c r="AC65" s="49" t="str">
        <f t="shared" ca="1" si="7"/>
        <v>N</v>
      </c>
    </row>
    <row r="66" spans="1:29" x14ac:dyDescent="0.25">
      <c r="A66">
        <v>7531</v>
      </c>
      <c r="B66" s="9">
        <v>43557</v>
      </c>
      <c r="C66" s="50" t="str">
        <f t="shared" si="0"/>
        <v>N</v>
      </c>
      <c r="D66" s="52">
        <f>_xlfn.XLOOKUP(B66,Cal_Date!B:B,Cal_Date!A:A,0)</f>
        <v>1</v>
      </c>
      <c r="E66">
        <v>2019</v>
      </c>
      <c r="F66" t="s">
        <v>122</v>
      </c>
      <c r="G66" t="s">
        <v>129</v>
      </c>
      <c r="H66" t="s">
        <v>48</v>
      </c>
      <c r="I66" t="s">
        <v>18</v>
      </c>
      <c r="J66" t="s">
        <v>10</v>
      </c>
      <c r="K66" t="s">
        <v>43</v>
      </c>
      <c r="L66">
        <v>1</v>
      </c>
      <c r="M66">
        <v>1008</v>
      </c>
      <c r="O66" t="s">
        <v>28</v>
      </c>
      <c r="R66" t="s">
        <v>44</v>
      </c>
      <c r="S66" s="49" t="str">
        <f t="shared" si="1"/>
        <v>Card</v>
      </c>
      <c r="T66" s="3">
        <v>0.03</v>
      </c>
      <c r="U66" s="2">
        <v>7.6229999999999993</v>
      </c>
      <c r="V66" s="2">
        <v>1.46</v>
      </c>
      <c r="W66" s="54">
        <f>_xlfn.XLOOKUP(M66,Market!A:A,Market!F:F,0)</f>
        <v>8.8999999999999996E-2</v>
      </c>
      <c r="X66" s="55">
        <f t="shared" si="2"/>
        <v>0.22868999999999998</v>
      </c>
      <c r="Y66" s="55">
        <f t="shared" si="3"/>
        <v>6.1629999999999994</v>
      </c>
      <c r="Z66" s="54">
        <f t="shared" si="4"/>
        <v>0.80847435392889933</v>
      </c>
      <c r="AA66" s="49" t="str">
        <f t="shared" ca="1" si="5"/>
        <v>N</v>
      </c>
      <c r="AB66" s="49">
        <f t="shared" ca="1" si="6"/>
        <v>5</v>
      </c>
      <c r="AC66" s="49" t="str">
        <f t="shared" ca="1" si="7"/>
        <v>N</v>
      </c>
    </row>
    <row r="67" spans="1:29" x14ac:dyDescent="0.25">
      <c r="A67">
        <v>7532</v>
      </c>
      <c r="B67" s="9">
        <v>43557</v>
      </c>
      <c r="C67" s="50" t="str">
        <f t="shared" ref="C67:C130" si="8">IF(OR(B67="04/01/2018"+0,B67="04/02/2018"+0),"Y","N")</f>
        <v>N</v>
      </c>
      <c r="D67" s="52">
        <f>_xlfn.XLOOKUP(B67,Cal_Date!B:B,Cal_Date!A:A,0)</f>
        <v>1</v>
      </c>
      <c r="E67">
        <v>2019</v>
      </c>
      <c r="F67" t="s">
        <v>122</v>
      </c>
      <c r="G67" t="s">
        <v>129</v>
      </c>
      <c r="H67" t="s">
        <v>14</v>
      </c>
      <c r="I67" t="s">
        <v>13</v>
      </c>
      <c r="J67" t="s">
        <v>15</v>
      </c>
      <c r="K67" t="s">
        <v>43</v>
      </c>
      <c r="L67">
        <v>1</v>
      </c>
      <c r="M67">
        <v>1009</v>
      </c>
      <c r="O67" t="s">
        <v>28</v>
      </c>
      <c r="R67" t="s">
        <v>45</v>
      </c>
      <c r="S67" s="49" t="str">
        <f t="shared" ref="S67:S130" si="9">IF(R67="Cash","Cash","Card")</f>
        <v>Cash</v>
      </c>
      <c r="T67" s="3">
        <v>0</v>
      </c>
      <c r="U67" s="2">
        <v>7.0785</v>
      </c>
      <c r="V67" s="2">
        <v>2.12</v>
      </c>
      <c r="W67" s="54">
        <f>_xlfn.XLOOKUP(M67,Market!A:A,Market!F:F,0)</f>
        <v>8.8999999999999996E-2</v>
      </c>
      <c r="X67" s="55">
        <f t="shared" ref="X67:X130" si="10">T67*U67</f>
        <v>0</v>
      </c>
      <c r="Y67" s="55">
        <f t="shared" ref="Y67:Y130" si="11">U67-V67</f>
        <v>4.9584999999999999</v>
      </c>
      <c r="Z67" s="54">
        <f t="shared" ref="Z67:Z130" si="12">Y67/U67</f>
        <v>0.70050151868333688</v>
      </c>
      <c r="AA67" s="49" t="str">
        <f t="shared" ref="AA67:AA130" ca="1" si="13">IF(DATEDIF(B67,TODAY(),"y")&gt;5,"Y","N")</f>
        <v>N</v>
      </c>
      <c r="AB67" s="49">
        <f t="shared" ref="AB67:AB130" ca="1" si="14">DATEDIF(B67,TODAY(),"y")</f>
        <v>5</v>
      </c>
      <c r="AC67" s="49" t="str">
        <f t="shared" ref="AC67:AC130" ca="1" si="15">IF(AB67&gt;5,"Y","N")</f>
        <v>N</v>
      </c>
    </row>
    <row r="68" spans="1:29" x14ac:dyDescent="0.25">
      <c r="A68">
        <v>7541</v>
      </c>
      <c r="B68" s="9">
        <v>43557</v>
      </c>
      <c r="C68" s="50" t="str">
        <f t="shared" si="8"/>
        <v>N</v>
      </c>
      <c r="D68" s="52">
        <f>_xlfn.XLOOKUP(B68,Cal_Date!B:B,Cal_Date!A:A,0)</f>
        <v>1</v>
      </c>
      <c r="E68">
        <v>2019</v>
      </c>
      <c r="F68" t="s">
        <v>122</v>
      </c>
      <c r="G68" t="s">
        <v>129</v>
      </c>
      <c r="H68" t="s">
        <v>16</v>
      </c>
      <c r="I68" t="s">
        <v>9</v>
      </c>
      <c r="J68" t="s">
        <v>15</v>
      </c>
      <c r="K68" t="s">
        <v>43</v>
      </c>
      <c r="L68">
        <v>1</v>
      </c>
      <c r="M68">
        <v>1006</v>
      </c>
      <c r="O68" t="s">
        <v>28</v>
      </c>
      <c r="R68" t="s">
        <v>44</v>
      </c>
      <c r="S68" s="49" t="str">
        <f t="shared" si="9"/>
        <v>Card</v>
      </c>
      <c r="T68" s="3">
        <v>0.03</v>
      </c>
      <c r="U68" s="2">
        <v>9.2564999999999991</v>
      </c>
      <c r="V68" s="2">
        <v>2.27</v>
      </c>
      <c r="W68" s="54">
        <f>_xlfn.XLOOKUP(M68,Market!A:A,Market!F:F,0)</f>
        <v>8.8999999999999996E-2</v>
      </c>
      <c r="X68" s="55">
        <f t="shared" si="10"/>
        <v>0.27769499999999997</v>
      </c>
      <c r="Y68" s="55">
        <f t="shared" si="11"/>
        <v>6.9864999999999995</v>
      </c>
      <c r="Z68" s="54">
        <f t="shared" si="12"/>
        <v>0.75476692054232164</v>
      </c>
      <c r="AA68" s="49" t="str">
        <f t="shared" ca="1" si="13"/>
        <v>N</v>
      </c>
      <c r="AB68" s="49">
        <f t="shared" ca="1" si="14"/>
        <v>5</v>
      </c>
      <c r="AC68" s="49" t="str">
        <f t="shared" ca="1" si="15"/>
        <v>N</v>
      </c>
    </row>
    <row r="69" spans="1:29" x14ac:dyDescent="0.25">
      <c r="A69">
        <v>7533</v>
      </c>
      <c r="B69" s="9">
        <v>43557</v>
      </c>
      <c r="C69" s="50" t="str">
        <f t="shared" si="8"/>
        <v>N</v>
      </c>
      <c r="D69" s="52">
        <f>_xlfn.XLOOKUP(B69,Cal_Date!B:B,Cal_Date!A:A,0)</f>
        <v>1</v>
      </c>
      <c r="E69">
        <v>2019</v>
      </c>
      <c r="F69" t="s">
        <v>122</v>
      </c>
      <c r="G69" t="s">
        <v>129</v>
      </c>
      <c r="H69" t="s">
        <v>16</v>
      </c>
      <c r="I69" t="s">
        <v>9</v>
      </c>
      <c r="J69" t="s">
        <v>15</v>
      </c>
      <c r="K69" t="s">
        <v>43</v>
      </c>
      <c r="L69">
        <v>2</v>
      </c>
      <c r="M69">
        <v>1007</v>
      </c>
      <c r="O69" t="s">
        <v>28</v>
      </c>
      <c r="R69" t="s">
        <v>45</v>
      </c>
      <c r="S69" s="49" t="str">
        <f t="shared" si="9"/>
        <v>Cash</v>
      </c>
      <c r="T69" s="3">
        <v>0</v>
      </c>
      <c r="U69" s="2">
        <v>18.512999999999998</v>
      </c>
      <c r="V69" s="2">
        <v>4.54</v>
      </c>
      <c r="W69" s="54">
        <f>_xlfn.XLOOKUP(M69,Market!A:A,Market!F:F,0)</f>
        <v>8.8999999999999996E-2</v>
      </c>
      <c r="X69" s="55">
        <f t="shared" si="10"/>
        <v>0</v>
      </c>
      <c r="Y69" s="55">
        <f t="shared" si="11"/>
        <v>13.972999999999999</v>
      </c>
      <c r="Z69" s="54">
        <f t="shared" si="12"/>
        <v>0.75476692054232164</v>
      </c>
      <c r="AA69" s="49" t="str">
        <f t="shared" ca="1" si="13"/>
        <v>N</v>
      </c>
      <c r="AB69" s="49">
        <f t="shared" ca="1" si="14"/>
        <v>5</v>
      </c>
      <c r="AC69" s="49" t="str">
        <f t="shared" ca="1" si="15"/>
        <v>N</v>
      </c>
    </row>
    <row r="70" spans="1:29" x14ac:dyDescent="0.25">
      <c r="A70">
        <v>7534</v>
      </c>
      <c r="B70" s="9">
        <v>43557</v>
      </c>
      <c r="C70" s="50" t="str">
        <f t="shared" si="8"/>
        <v>N</v>
      </c>
      <c r="D70" s="52">
        <f>_xlfn.XLOOKUP(B70,Cal_Date!B:B,Cal_Date!A:A,0)</f>
        <v>1</v>
      </c>
      <c r="E70">
        <v>2019</v>
      </c>
      <c r="F70" t="s">
        <v>122</v>
      </c>
      <c r="G70" t="s">
        <v>129</v>
      </c>
      <c r="H70" t="s">
        <v>14</v>
      </c>
      <c r="I70" t="s">
        <v>9</v>
      </c>
      <c r="J70" t="s">
        <v>10</v>
      </c>
      <c r="K70" t="s">
        <v>43</v>
      </c>
      <c r="L70">
        <v>2</v>
      </c>
      <c r="M70">
        <v>1007</v>
      </c>
      <c r="O70" t="s">
        <v>28</v>
      </c>
      <c r="R70" t="s">
        <v>45</v>
      </c>
      <c r="S70" s="49" t="str">
        <f t="shared" si="9"/>
        <v>Cash</v>
      </c>
      <c r="T70" s="3">
        <v>0</v>
      </c>
      <c r="U70" s="2">
        <v>10.89</v>
      </c>
      <c r="V70" s="2">
        <v>2.56</v>
      </c>
      <c r="W70" s="54">
        <f>_xlfn.XLOOKUP(M70,Market!A:A,Market!F:F,0)</f>
        <v>8.8999999999999996E-2</v>
      </c>
      <c r="X70" s="55">
        <f t="shared" si="10"/>
        <v>0</v>
      </c>
      <c r="Y70" s="55">
        <f t="shared" si="11"/>
        <v>8.33</v>
      </c>
      <c r="Z70" s="54">
        <f t="shared" si="12"/>
        <v>0.76492194674012848</v>
      </c>
      <c r="AA70" s="49" t="str">
        <f t="shared" ca="1" si="13"/>
        <v>N</v>
      </c>
      <c r="AB70" s="49">
        <f t="shared" ca="1" si="14"/>
        <v>5</v>
      </c>
      <c r="AC70" s="49" t="str">
        <f t="shared" ca="1" si="15"/>
        <v>N</v>
      </c>
    </row>
    <row r="71" spans="1:29" x14ac:dyDescent="0.25">
      <c r="A71">
        <v>7535</v>
      </c>
      <c r="B71" s="9">
        <v>43557</v>
      </c>
      <c r="C71" s="50" t="str">
        <f t="shared" si="8"/>
        <v>N</v>
      </c>
      <c r="D71" s="52">
        <f>_xlfn.XLOOKUP(B71,Cal_Date!B:B,Cal_Date!A:A,0)</f>
        <v>1</v>
      </c>
      <c r="E71">
        <v>2019</v>
      </c>
      <c r="F71" t="s">
        <v>122</v>
      </c>
      <c r="G71" t="s">
        <v>129</v>
      </c>
      <c r="H71" t="s">
        <v>48</v>
      </c>
      <c r="I71" t="s">
        <v>18</v>
      </c>
      <c r="J71" t="s">
        <v>11</v>
      </c>
      <c r="K71" t="s">
        <v>42</v>
      </c>
      <c r="L71">
        <v>1</v>
      </c>
      <c r="M71">
        <v>1007</v>
      </c>
      <c r="O71" t="s">
        <v>28</v>
      </c>
      <c r="R71" t="s">
        <v>44</v>
      </c>
      <c r="S71" s="49" t="str">
        <f t="shared" si="9"/>
        <v>Card</v>
      </c>
      <c r="T71" s="3">
        <v>0.03</v>
      </c>
      <c r="U71" s="2">
        <v>6.5339999999999998</v>
      </c>
      <c r="V71" s="2">
        <v>1.41</v>
      </c>
      <c r="W71" s="54">
        <f>_xlfn.XLOOKUP(M71,Market!A:A,Market!F:F,0)</f>
        <v>8.8999999999999996E-2</v>
      </c>
      <c r="X71" s="55">
        <f t="shared" si="10"/>
        <v>0.19602</v>
      </c>
      <c r="Y71" s="55">
        <f t="shared" si="11"/>
        <v>5.1239999999999997</v>
      </c>
      <c r="Z71" s="54">
        <f t="shared" si="12"/>
        <v>0.78420569329660239</v>
      </c>
      <c r="AA71" s="49" t="str">
        <f t="shared" ca="1" si="13"/>
        <v>N</v>
      </c>
      <c r="AB71" s="49">
        <f t="shared" ca="1" si="14"/>
        <v>5</v>
      </c>
      <c r="AC71" s="49" t="str">
        <f t="shared" ca="1" si="15"/>
        <v>N</v>
      </c>
    </row>
    <row r="72" spans="1:29" x14ac:dyDescent="0.25">
      <c r="A72">
        <v>7539</v>
      </c>
      <c r="B72" s="9">
        <v>43557</v>
      </c>
      <c r="C72" s="50" t="str">
        <f t="shared" si="8"/>
        <v>N</v>
      </c>
      <c r="D72" s="52">
        <f>_xlfn.XLOOKUP(B72,Cal_Date!B:B,Cal_Date!A:A,0)</f>
        <v>1</v>
      </c>
      <c r="E72">
        <v>2019</v>
      </c>
      <c r="F72" t="s">
        <v>122</v>
      </c>
      <c r="G72" t="s">
        <v>129</v>
      </c>
      <c r="H72" t="s">
        <v>48</v>
      </c>
      <c r="I72" t="s">
        <v>18</v>
      </c>
      <c r="J72" t="s">
        <v>10</v>
      </c>
      <c r="K72" t="s">
        <v>43</v>
      </c>
      <c r="L72">
        <v>1</v>
      </c>
      <c r="M72">
        <v>1005</v>
      </c>
      <c r="O72" t="s">
        <v>25</v>
      </c>
      <c r="R72" t="s">
        <v>47</v>
      </c>
      <c r="S72" s="49" t="str">
        <f t="shared" si="9"/>
        <v>Card</v>
      </c>
      <c r="T72" s="3">
        <v>3.5000000000000003E-2</v>
      </c>
      <c r="U72" s="2">
        <v>7.6229999999999993</v>
      </c>
      <c r="V72" s="2">
        <v>1.46</v>
      </c>
      <c r="W72" s="54">
        <f>_xlfn.XLOOKUP(M72,Market!A:A,Market!F:F,0)</f>
        <v>8.8999999999999996E-2</v>
      </c>
      <c r="X72" s="55">
        <f t="shared" si="10"/>
        <v>0.26680500000000001</v>
      </c>
      <c r="Y72" s="55">
        <f t="shared" si="11"/>
        <v>6.1629999999999994</v>
      </c>
      <c r="Z72" s="54">
        <f t="shared" si="12"/>
        <v>0.80847435392889933</v>
      </c>
      <c r="AA72" s="49" t="str">
        <f t="shared" ca="1" si="13"/>
        <v>N</v>
      </c>
      <c r="AB72" s="49">
        <f t="shared" ca="1" si="14"/>
        <v>5</v>
      </c>
      <c r="AC72" s="49" t="str">
        <f t="shared" ca="1" si="15"/>
        <v>N</v>
      </c>
    </row>
    <row r="73" spans="1:29" x14ac:dyDescent="0.25">
      <c r="A73">
        <v>7536</v>
      </c>
      <c r="B73" s="9">
        <v>43557</v>
      </c>
      <c r="C73" s="50" t="str">
        <f t="shared" si="8"/>
        <v>N</v>
      </c>
      <c r="D73" s="52">
        <f>_xlfn.XLOOKUP(B73,Cal_Date!B:B,Cal_Date!A:A,0)</f>
        <v>1</v>
      </c>
      <c r="E73">
        <v>2019</v>
      </c>
      <c r="F73" t="s">
        <v>122</v>
      </c>
      <c r="G73" t="s">
        <v>129</v>
      </c>
      <c r="H73" t="s">
        <v>11</v>
      </c>
      <c r="I73" t="s">
        <v>18</v>
      </c>
      <c r="J73" t="s">
        <v>15</v>
      </c>
      <c r="K73" t="s">
        <v>42</v>
      </c>
      <c r="L73">
        <v>1</v>
      </c>
      <c r="M73">
        <v>1005</v>
      </c>
      <c r="O73" t="s">
        <v>25</v>
      </c>
      <c r="R73" t="s">
        <v>45</v>
      </c>
      <c r="S73" s="49" t="str">
        <f t="shared" si="9"/>
        <v>Cash</v>
      </c>
      <c r="T73" s="3">
        <v>0</v>
      </c>
      <c r="U73" s="2">
        <v>2.7225000000000001</v>
      </c>
      <c r="V73" s="2">
        <v>1.4</v>
      </c>
      <c r="W73" s="54">
        <f>_xlfn.XLOOKUP(M73,Market!A:A,Market!F:F,0)</f>
        <v>8.8999999999999996E-2</v>
      </c>
      <c r="X73" s="55">
        <f t="shared" si="10"/>
        <v>0</v>
      </c>
      <c r="Y73" s="55">
        <f t="shared" si="11"/>
        <v>1.3225000000000002</v>
      </c>
      <c r="Z73" s="54">
        <f t="shared" si="12"/>
        <v>0.48576675849403128</v>
      </c>
      <c r="AA73" s="49" t="str">
        <f t="shared" ca="1" si="13"/>
        <v>N</v>
      </c>
      <c r="AB73" s="49">
        <f t="shared" ca="1" si="14"/>
        <v>5</v>
      </c>
      <c r="AC73" s="49" t="str">
        <f t="shared" ca="1" si="15"/>
        <v>N</v>
      </c>
    </row>
    <row r="74" spans="1:29" x14ac:dyDescent="0.25">
      <c r="A74">
        <v>7537</v>
      </c>
      <c r="B74" s="9">
        <v>43557</v>
      </c>
      <c r="C74" s="50" t="str">
        <f t="shared" si="8"/>
        <v>N</v>
      </c>
      <c r="D74" s="52">
        <f>_xlfn.XLOOKUP(B74,Cal_Date!B:B,Cal_Date!A:A,0)</f>
        <v>1</v>
      </c>
      <c r="E74">
        <v>2019</v>
      </c>
      <c r="F74" t="s">
        <v>122</v>
      </c>
      <c r="G74" t="s">
        <v>129</v>
      </c>
      <c r="H74" t="s">
        <v>16</v>
      </c>
      <c r="I74" t="s">
        <v>13</v>
      </c>
      <c r="J74" t="s">
        <v>10</v>
      </c>
      <c r="K74" t="s">
        <v>43</v>
      </c>
      <c r="L74">
        <v>2</v>
      </c>
      <c r="M74">
        <v>1002</v>
      </c>
      <c r="O74" t="s">
        <v>28</v>
      </c>
      <c r="R74" t="s">
        <v>44</v>
      </c>
      <c r="S74" s="49" t="str">
        <f t="shared" si="9"/>
        <v>Card</v>
      </c>
      <c r="T74" s="3">
        <v>0.03</v>
      </c>
      <c r="U74" s="2">
        <v>14.84</v>
      </c>
      <c r="V74" s="2">
        <v>2.9</v>
      </c>
      <c r="W74" s="54">
        <f>_xlfn.XLOOKUP(M74,Market!A:A,Market!F:F,0)</f>
        <v>0.06</v>
      </c>
      <c r="X74" s="55">
        <f t="shared" si="10"/>
        <v>0.44519999999999998</v>
      </c>
      <c r="Y74" s="55">
        <f t="shared" si="11"/>
        <v>11.94</v>
      </c>
      <c r="Z74" s="54">
        <f t="shared" si="12"/>
        <v>0.80458221024258758</v>
      </c>
      <c r="AA74" s="49" t="str">
        <f t="shared" ca="1" si="13"/>
        <v>N</v>
      </c>
      <c r="AB74" s="49">
        <f t="shared" ca="1" si="14"/>
        <v>5</v>
      </c>
      <c r="AC74" s="49" t="str">
        <f t="shared" ca="1" si="15"/>
        <v>N</v>
      </c>
    </row>
    <row r="75" spans="1:29" x14ac:dyDescent="0.25">
      <c r="A75">
        <v>7538</v>
      </c>
      <c r="B75" s="9">
        <v>43557</v>
      </c>
      <c r="C75" s="50" t="str">
        <f t="shared" si="8"/>
        <v>N</v>
      </c>
      <c r="D75" s="52">
        <f>_xlfn.XLOOKUP(B75,Cal_Date!B:B,Cal_Date!A:A,0)</f>
        <v>1</v>
      </c>
      <c r="E75">
        <v>2019</v>
      </c>
      <c r="F75" t="s">
        <v>122</v>
      </c>
      <c r="G75" t="s">
        <v>129</v>
      </c>
      <c r="H75" t="s">
        <v>14</v>
      </c>
      <c r="I75" t="s">
        <v>9</v>
      </c>
      <c r="J75" t="s">
        <v>10</v>
      </c>
      <c r="K75" t="s">
        <v>43</v>
      </c>
      <c r="L75">
        <v>1</v>
      </c>
      <c r="M75">
        <v>1004</v>
      </c>
      <c r="O75" t="s">
        <v>28</v>
      </c>
      <c r="R75" t="s">
        <v>45</v>
      </c>
      <c r="S75" s="49" t="str">
        <f t="shared" si="9"/>
        <v>Cash</v>
      </c>
      <c r="T75" s="3">
        <v>0</v>
      </c>
      <c r="U75" s="2">
        <v>5.3000000000000007</v>
      </c>
      <c r="V75" s="2">
        <v>1.28</v>
      </c>
      <c r="W75" s="54">
        <f>_xlfn.XLOOKUP(M75,Market!A:A,Market!F:F,0)</f>
        <v>0.06</v>
      </c>
      <c r="X75" s="55">
        <f t="shared" si="10"/>
        <v>0</v>
      </c>
      <c r="Y75" s="55">
        <f t="shared" si="11"/>
        <v>4.0200000000000005</v>
      </c>
      <c r="Z75" s="54">
        <f t="shared" si="12"/>
        <v>0.75849056603773579</v>
      </c>
      <c r="AA75" s="49" t="str">
        <f t="shared" ca="1" si="13"/>
        <v>N</v>
      </c>
      <c r="AB75" s="49">
        <f t="shared" ca="1" si="14"/>
        <v>5</v>
      </c>
      <c r="AC75" s="49" t="str">
        <f t="shared" ca="1" si="15"/>
        <v>N</v>
      </c>
    </row>
    <row r="76" spans="1:29" x14ac:dyDescent="0.25">
      <c r="A76">
        <v>7540</v>
      </c>
      <c r="B76" s="9">
        <v>43557</v>
      </c>
      <c r="C76" s="50" t="str">
        <f t="shared" si="8"/>
        <v>N</v>
      </c>
      <c r="D76" s="52">
        <f>_xlfn.XLOOKUP(B76,Cal_Date!B:B,Cal_Date!A:A,0)</f>
        <v>1</v>
      </c>
      <c r="E76">
        <v>2019</v>
      </c>
      <c r="F76" t="s">
        <v>122</v>
      </c>
      <c r="G76" t="s">
        <v>129</v>
      </c>
      <c r="H76" t="s">
        <v>14</v>
      </c>
      <c r="I76" t="s">
        <v>9</v>
      </c>
      <c r="J76" t="s">
        <v>10</v>
      </c>
      <c r="K76" t="s">
        <v>43</v>
      </c>
      <c r="L76">
        <v>2</v>
      </c>
      <c r="M76">
        <v>1005</v>
      </c>
      <c r="O76" t="s">
        <v>25</v>
      </c>
      <c r="R76" t="s">
        <v>44</v>
      </c>
      <c r="S76" s="49" t="str">
        <f t="shared" si="9"/>
        <v>Card</v>
      </c>
      <c r="T76" s="3">
        <v>0.03</v>
      </c>
      <c r="U76" s="2">
        <v>10.89</v>
      </c>
      <c r="V76" s="2">
        <v>2.56</v>
      </c>
      <c r="W76" s="54">
        <f>_xlfn.XLOOKUP(M76,Market!A:A,Market!F:F,0)</f>
        <v>8.8999999999999996E-2</v>
      </c>
      <c r="X76" s="55">
        <f t="shared" si="10"/>
        <v>0.32669999999999999</v>
      </c>
      <c r="Y76" s="55">
        <f t="shared" si="11"/>
        <v>8.33</v>
      </c>
      <c r="Z76" s="54">
        <f t="shared" si="12"/>
        <v>0.76492194674012848</v>
      </c>
      <c r="AA76" s="49" t="str">
        <f t="shared" ca="1" si="13"/>
        <v>N</v>
      </c>
      <c r="AB76" s="49">
        <f t="shared" ca="1" si="14"/>
        <v>5</v>
      </c>
      <c r="AC76" s="49" t="str">
        <f t="shared" ca="1" si="15"/>
        <v>N</v>
      </c>
    </row>
    <row r="77" spans="1:29" x14ac:dyDescent="0.25">
      <c r="A77">
        <v>7545</v>
      </c>
      <c r="B77" s="9">
        <v>43557</v>
      </c>
      <c r="C77" s="50" t="str">
        <f t="shared" si="8"/>
        <v>N</v>
      </c>
      <c r="D77" s="52">
        <f>_xlfn.XLOOKUP(B77,Cal_Date!B:B,Cal_Date!A:A,0)</f>
        <v>1</v>
      </c>
      <c r="E77">
        <v>2019</v>
      </c>
      <c r="F77" t="s">
        <v>122</v>
      </c>
      <c r="G77" t="s">
        <v>129</v>
      </c>
      <c r="H77" t="s">
        <v>11</v>
      </c>
      <c r="I77" t="s">
        <v>18</v>
      </c>
      <c r="J77" t="s">
        <v>15</v>
      </c>
      <c r="K77" t="s">
        <v>42</v>
      </c>
      <c r="L77">
        <v>1</v>
      </c>
      <c r="M77">
        <v>1001</v>
      </c>
      <c r="O77" t="s">
        <v>25</v>
      </c>
      <c r="R77" t="s">
        <v>45</v>
      </c>
      <c r="S77" s="49" t="str">
        <f t="shared" si="9"/>
        <v>Cash</v>
      </c>
      <c r="T77" s="3">
        <v>0</v>
      </c>
      <c r="U77" s="2">
        <v>2.6500000000000004</v>
      </c>
      <c r="V77" s="2">
        <v>1.4</v>
      </c>
      <c r="W77" s="54">
        <f>_xlfn.XLOOKUP(M77,Market!A:A,Market!F:F,0)</f>
        <v>0.06</v>
      </c>
      <c r="X77" s="55">
        <f t="shared" si="10"/>
        <v>0</v>
      </c>
      <c r="Y77" s="55">
        <f t="shared" si="11"/>
        <v>1.2500000000000004</v>
      </c>
      <c r="Z77" s="54">
        <f t="shared" si="12"/>
        <v>0.47169811320754729</v>
      </c>
      <c r="AA77" s="49" t="str">
        <f t="shared" ca="1" si="13"/>
        <v>N</v>
      </c>
      <c r="AB77" s="49">
        <f t="shared" ca="1" si="14"/>
        <v>5</v>
      </c>
      <c r="AC77" s="49" t="str">
        <f t="shared" ca="1" si="15"/>
        <v>N</v>
      </c>
    </row>
    <row r="78" spans="1:29" x14ac:dyDescent="0.25">
      <c r="A78">
        <v>7542</v>
      </c>
      <c r="B78" s="9">
        <v>43557</v>
      </c>
      <c r="C78" s="50" t="str">
        <f t="shared" si="8"/>
        <v>N</v>
      </c>
      <c r="D78" s="52">
        <f>_xlfn.XLOOKUP(B78,Cal_Date!B:B,Cal_Date!A:A,0)</f>
        <v>1</v>
      </c>
      <c r="E78">
        <v>2019</v>
      </c>
      <c r="F78" t="s">
        <v>122</v>
      </c>
      <c r="G78" t="s">
        <v>129</v>
      </c>
      <c r="H78" t="s">
        <v>14</v>
      </c>
      <c r="I78" t="s">
        <v>13</v>
      </c>
      <c r="J78" t="s">
        <v>15</v>
      </c>
      <c r="K78" t="s">
        <v>43</v>
      </c>
      <c r="L78">
        <v>2</v>
      </c>
      <c r="M78">
        <v>1010</v>
      </c>
      <c r="O78" t="s">
        <v>25</v>
      </c>
      <c r="R78" t="s">
        <v>45</v>
      </c>
      <c r="S78" s="49" t="str">
        <f t="shared" si="9"/>
        <v>Cash</v>
      </c>
      <c r="T78" s="3">
        <v>0</v>
      </c>
      <c r="U78" s="2">
        <v>14.040000000000001</v>
      </c>
      <c r="V78" s="2">
        <v>4.24</v>
      </c>
      <c r="W78" s="54">
        <f>_xlfn.XLOOKUP(M78,Market!A:A,Market!F:F,0)</f>
        <v>0.08</v>
      </c>
      <c r="X78" s="55">
        <f t="shared" si="10"/>
        <v>0</v>
      </c>
      <c r="Y78" s="55">
        <f t="shared" si="11"/>
        <v>9.8000000000000007</v>
      </c>
      <c r="Z78" s="54">
        <f t="shared" si="12"/>
        <v>0.69800569800569801</v>
      </c>
      <c r="AA78" s="49" t="str">
        <f t="shared" ca="1" si="13"/>
        <v>N</v>
      </c>
      <c r="AB78" s="49">
        <f t="shared" ca="1" si="14"/>
        <v>5</v>
      </c>
      <c r="AC78" s="49" t="str">
        <f t="shared" ca="1" si="15"/>
        <v>N</v>
      </c>
    </row>
    <row r="79" spans="1:29" x14ac:dyDescent="0.25">
      <c r="A79">
        <v>7543</v>
      </c>
      <c r="B79" s="9">
        <v>43557</v>
      </c>
      <c r="C79" s="50" t="str">
        <f t="shared" si="8"/>
        <v>N</v>
      </c>
      <c r="D79" s="52">
        <f>_xlfn.XLOOKUP(B79,Cal_Date!B:B,Cal_Date!A:A,0)</f>
        <v>1</v>
      </c>
      <c r="E79">
        <v>2019</v>
      </c>
      <c r="F79" t="s">
        <v>122</v>
      </c>
      <c r="G79" t="s">
        <v>129</v>
      </c>
      <c r="H79" t="s">
        <v>48</v>
      </c>
      <c r="I79" t="s">
        <v>11</v>
      </c>
      <c r="J79" t="s">
        <v>10</v>
      </c>
      <c r="K79" t="s">
        <v>42</v>
      </c>
      <c r="L79">
        <v>1</v>
      </c>
      <c r="M79">
        <v>1011</v>
      </c>
      <c r="O79" t="s">
        <v>25</v>
      </c>
      <c r="R79" t="s">
        <v>44</v>
      </c>
      <c r="S79" s="49" t="str">
        <f t="shared" si="9"/>
        <v>Card</v>
      </c>
      <c r="T79" s="3">
        <v>0.03</v>
      </c>
      <c r="U79" s="2">
        <v>5.3000000000000007</v>
      </c>
      <c r="V79" s="2">
        <v>1.46</v>
      </c>
      <c r="W79" s="54">
        <f>_xlfn.XLOOKUP(M79,Market!A:A,Market!F:F,0)</f>
        <v>0.06</v>
      </c>
      <c r="X79" s="55">
        <f t="shared" si="10"/>
        <v>0.159</v>
      </c>
      <c r="Y79" s="55">
        <f t="shared" si="11"/>
        <v>3.8400000000000007</v>
      </c>
      <c r="Z79" s="54">
        <f t="shared" si="12"/>
        <v>0.72452830188679251</v>
      </c>
      <c r="AA79" s="49" t="str">
        <f t="shared" ca="1" si="13"/>
        <v>N</v>
      </c>
      <c r="AB79" s="49">
        <f t="shared" ca="1" si="14"/>
        <v>5</v>
      </c>
      <c r="AC79" s="49" t="str">
        <f t="shared" ca="1" si="15"/>
        <v>N</v>
      </c>
    </row>
    <row r="80" spans="1:29" x14ac:dyDescent="0.25">
      <c r="A80">
        <v>7544</v>
      </c>
      <c r="B80" s="9">
        <v>43557</v>
      </c>
      <c r="C80" s="50" t="str">
        <f t="shared" si="8"/>
        <v>N</v>
      </c>
      <c r="D80" s="52">
        <f>_xlfn.XLOOKUP(B80,Cal_Date!B:B,Cal_Date!A:A,0)</f>
        <v>1</v>
      </c>
      <c r="E80">
        <v>2019</v>
      </c>
      <c r="F80" t="s">
        <v>122</v>
      </c>
      <c r="G80" t="s">
        <v>129</v>
      </c>
      <c r="H80" t="s">
        <v>16</v>
      </c>
      <c r="I80" t="s">
        <v>9</v>
      </c>
      <c r="J80" t="s">
        <v>15</v>
      </c>
      <c r="K80" t="s">
        <v>43</v>
      </c>
      <c r="L80">
        <v>1</v>
      </c>
      <c r="M80">
        <v>1011</v>
      </c>
      <c r="O80" t="s">
        <v>25</v>
      </c>
      <c r="R80" t="s">
        <v>44</v>
      </c>
      <c r="S80" s="49" t="str">
        <f t="shared" si="9"/>
        <v>Card</v>
      </c>
      <c r="T80" s="3">
        <v>0.03</v>
      </c>
      <c r="U80" s="2">
        <v>9.01</v>
      </c>
      <c r="V80" s="2">
        <v>2.27</v>
      </c>
      <c r="W80" s="54">
        <f>_xlfn.XLOOKUP(M80,Market!A:A,Market!F:F,0)</f>
        <v>0.06</v>
      </c>
      <c r="X80" s="55">
        <f t="shared" si="10"/>
        <v>0.27029999999999998</v>
      </c>
      <c r="Y80" s="55">
        <f t="shared" si="11"/>
        <v>6.74</v>
      </c>
      <c r="Z80" s="54">
        <f t="shared" si="12"/>
        <v>0.74805771365149842</v>
      </c>
      <c r="AA80" s="49" t="str">
        <f t="shared" ca="1" si="13"/>
        <v>N</v>
      </c>
      <c r="AB80" s="49">
        <f t="shared" ca="1" si="14"/>
        <v>5</v>
      </c>
      <c r="AC80" s="49" t="str">
        <f t="shared" ca="1" si="15"/>
        <v>N</v>
      </c>
    </row>
    <row r="81" spans="1:29" x14ac:dyDescent="0.25">
      <c r="A81">
        <v>7546</v>
      </c>
      <c r="B81" s="9">
        <v>43557</v>
      </c>
      <c r="C81" s="50" t="str">
        <f t="shared" si="8"/>
        <v>N</v>
      </c>
      <c r="D81" s="52">
        <f>_xlfn.XLOOKUP(B81,Cal_Date!B:B,Cal_Date!A:A,0)</f>
        <v>1</v>
      </c>
      <c r="E81">
        <v>2019</v>
      </c>
      <c r="F81" t="s">
        <v>122</v>
      </c>
      <c r="G81" t="s">
        <v>129</v>
      </c>
      <c r="H81" t="s">
        <v>16</v>
      </c>
      <c r="I81" t="s">
        <v>9</v>
      </c>
      <c r="J81" t="s">
        <v>15</v>
      </c>
      <c r="K81" t="s">
        <v>43</v>
      </c>
      <c r="L81">
        <v>1</v>
      </c>
      <c r="M81">
        <v>1001</v>
      </c>
      <c r="O81" t="s">
        <v>25</v>
      </c>
      <c r="R81" t="s">
        <v>44</v>
      </c>
      <c r="S81" s="49" t="str">
        <f t="shared" si="9"/>
        <v>Card</v>
      </c>
      <c r="T81" s="3">
        <v>0.03</v>
      </c>
      <c r="U81" s="2">
        <v>9.01</v>
      </c>
      <c r="V81" s="2">
        <v>2.27</v>
      </c>
      <c r="W81" s="54">
        <f>_xlfn.XLOOKUP(M81,Market!A:A,Market!F:F,0)</f>
        <v>0.06</v>
      </c>
      <c r="X81" s="55">
        <f t="shared" si="10"/>
        <v>0.27029999999999998</v>
      </c>
      <c r="Y81" s="55">
        <f t="shared" si="11"/>
        <v>6.74</v>
      </c>
      <c r="Z81" s="54">
        <f t="shared" si="12"/>
        <v>0.74805771365149842</v>
      </c>
      <c r="AA81" s="49" t="str">
        <f t="shared" ca="1" si="13"/>
        <v>N</v>
      </c>
      <c r="AB81" s="49">
        <f t="shared" ca="1" si="14"/>
        <v>5</v>
      </c>
      <c r="AC81" s="49" t="str">
        <f t="shared" ca="1" si="15"/>
        <v>N</v>
      </c>
    </row>
    <row r="82" spans="1:29" x14ac:dyDescent="0.25">
      <c r="A82">
        <v>7548</v>
      </c>
      <c r="B82" s="9">
        <v>43557</v>
      </c>
      <c r="C82" s="50" t="str">
        <f t="shared" si="8"/>
        <v>N</v>
      </c>
      <c r="D82" s="52">
        <f>_xlfn.XLOOKUP(B82,Cal_Date!B:B,Cal_Date!A:A,0)</f>
        <v>1</v>
      </c>
      <c r="E82">
        <v>2019</v>
      </c>
      <c r="F82" t="s">
        <v>122</v>
      </c>
      <c r="G82" t="s">
        <v>129</v>
      </c>
      <c r="H82" t="s">
        <v>48</v>
      </c>
      <c r="I82" t="s">
        <v>11</v>
      </c>
      <c r="J82" t="s">
        <v>10</v>
      </c>
      <c r="K82" t="s">
        <v>42</v>
      </c>
      <c r="L82">
        <v>1</v>
      </c>
      <c r="M82">
        <v>1003</v>
      </c>
      <c r="O82" t="s">
        <v>25</v>
      </c>
      <c r="R82" t="s">
        <v>44</v>
      </c>
      <c r="S82" s="49" t="str">
        <f t="shared" si="9"/>
        <v>Card</v>
      </c>
      <c r="T82" s="3">
        <v>0.03</v>
      </c>
      <c r="U82" s="2">
        <v>5.3000000000000007</v>
      </c>
      <c r="V82" s="2">
        <v>1.46</v>
      </c>
      <c r="W82" s="54">
        <f>_xlfn.XLOOKUP(M82,Market!A:A,Market!F:F,0)</f>
        <v>0.06</v>
      </c>
      <c r="X82" s="55">
        <f t="shared" si="10"/>
        <v>0.159</v>
      </c>
      <c r="Y82" s="55">
        <f t="shared" si="11"/>
        <v>3.8400000000000007</v>
      </c>
      <c r="Z82" s="54">
        <f t="shared" si="12"/>
        <v>0.72452830188679251</v>
      </c>
      <c r="AA82" s="49" t="str">
        <f t="shared" ca="1" si="13"/>
        <v>N</v>
      </c>
      <c r="AB82" s="49">
        <f t="shared" ca="1" si="14"/>
        <v>5</v>
      </c>
      <c r="AC82" s="49" t="str">
        <f t="shared" ca="1" si="15"/>
        <v>N</v>
      </c>
    </row>
    <row r="83" spans="1:29" x14ac:dyDescent="0.25">
      <c r="A83">
        <v>7547</v>
      </c>
      <c r="B83" s="9">
        <v>43557</v>
      </c>
      <c r="C83" s="50" t="str">
        <f t="shared" si="8"/>
        <v>N</v>
      </c>
      <c r="D83" s="52">
        <f>_xlfn.XLOOKUP(B83,Cal_Date!B:B,Cal_Date!A:A,0)</f>
        <v>1</v>
      </c>
      <c r="E83">
        <v>2019</v>
      </c>
      <c r="F83" t="s">
        <v>122</v>
      </c>
      <c r="G83" t="s">
        <v>129</v>
      </c>
      <c r="H83" t="s">
        <v>14</v>
      </c>
      <c r="I83" t="s">
        <v>9</v>
      </c>
      <c r="J83" t="s">
        <v>10</v>
      </c>
      <c r="K83" t="s">
        <v>43</v>
      </c>
      <c r="L83">
        <v>2</v>
      </c>
      <c r="M83">
        <v>1005</v>
      </c>
      <c r="O83" t="s">
        <v>25</v>
      </c>
      <c r="R83" t="s">
        <v>47</v>
      </c>
      <c r="S83" s="49" t="str">
        <f t="shared" si="9"/>
        <v>Card</v>
      </c>
      <c r="T83" s="3">
        <v>3.5000000000000003E-2</v>
      </c>
      <c r="U83" s="2">
        <v>10.89</v>
      </c>
      <c r="V83" s="2">
        <v>2.56</v>
      </c>
      <c r="W83" s="54">
        <f>_xlfn.XLOOKUP(M83,Market!A:A,Market!F:F,0)</f>
        <v>8.8999999999999996E-2</v>
      </c>
      <c r="X83" s="55">
        <f t="shared" si="10"/>
        <v>0.38115000000000004</v>
      </c>
      <c r="Y83" s="55">
        <f t="shared" si="11"/>
        <v>8.33</v>
      </c>
      <c r="Z83" s="54">
        <f t="shared" si="12"/>
        <v>0.76492194674012848</v>
      </c>
      <c r="AA83" s="49" t="str">
        <f t="shared" ca="1" si="13"/>
        <v>N</v>
      </c>
      <c r="AB83" s="49">
        <f t="shared" ca="1" si="14"/>
        <v>5</v>
      </c>
      <c r="AC83" s="49" t="str">
        <f t="shared" ca="1" si="15"/>
        <v>N</v>
      </c>
    </row>
    <row r="84" spans="1:29" x14ac:dyDescent="0.25">
      <c r="A84">
        <v>7549</v>
      </c>
      <c r="B84" s="9">
        <v>43557</v>
      </c>
      <c r="C84" s="50" t="str">
        <f t="shared" si="8"/>
        <v>N</v>
      </c>
      <c r="D84" s="52">
        <f>_xlfn.XLOOKUP(B84,Cal_Date!B:B,Cal_Date!A:A,0)</f>
        <v>1</v>
      </c>
      <c r="E84">
        <v>2019</v>
      </c>
      <c r="F84" t="s">
        <v>122</v>
      </c>
      <c r="G84" t="s">
        <v>129</v>
      </c>
      <c r="H84" t="s">
        <v>11</v>
      </c>
      <c r="I84" t="s">
        <v>13</v>
      </c>
      <c r="J84" t="s">
        <v>15</v>
      </c>
      <c r="K84" t="s">
        <v>42</v>
      </c>
      <c r="L84">
        <v>1</v>
      </c>
      <c r="M84">
        <v>1005</v>
      </c>
      <c r="O84" t="s">
        <v>25</v>
      </c>
      <c r="R84" t="s">
        <v>44</v>
      </c>
      <c r="S84" s="49" t="str">
        <f t="shared" si="9"/>
        <v>Card</v>
      </c>
      <c r="T84" s="3">
        <v>0.03</v>
      </c>
      <c r="U84" s="2">
        <v>2.7225000000000001</v>
      </c>
      <c r="V84" s="2">
        <v>1.42</v>
      </c>
      <c r="W84" s="54">
        <f>_xlfn.XLOOKUP(M84,Market!A:A,Market!F:F,0)</f>
        <v>8.8999999999999996E-2</v>
      </c>
      <c r="X84" s="55">
        <f t="shared" si="10"/>
        <v>8.1674999999999998E-2</v>
      </c>
      <c r="Y84" s="55">
        <f t="shared" si="11"/>
        <v>1.3025000000000002</v>
      </c>
      <c r="Z84" s="54">
        <f t="shared" si="12"/>
        <v>0.47842056932966032</v>
      </c>
      <c r="AA84" s="49" t="str">
        <f t="shared" ca="1" si="13"/>
        <v>N</v>
      </c>
      <c r="AB84" s="49">
        <f t="shared" ca="1" si="14"/>
        <v>5</v>
      </c>
      <c r="AC84" s="49" t="str">
        <f t="shared" ca="1" si="15"/>
        <v>N</v>
      </c>
    </row>
    <row r="85" spans="1:29" x14ac:dyDescent="0.25">
      <c r="A85">
        <v>7550</v>
      </c>
      <c r="B85" s="9">
        <v>43557</v>
      </c>
      <c r="C85" s="50" t="str">
        <f t="shared" si="8"/>
        <v>N</v>
      </c>
      <c r="D85" s="52">
        <f>_xlfn.XLOOKUP(B85,Cal_Date!B:B,Cal_Date!A:A,0)</f>
        <v>1</v>
      </c>
      <c r="E85">
        <v>2019</v>
      </c>
      <c r="F85" t="s">
        <v>122</v>
      </c>
      <c r="G85" t="s">
        <v>129</v>
      </c>
      <c r="H85" t="s">
        <v>16</v>
      </c>
      <c r="I85" t="s">
        <v>13</v>
      </c>
      <c r="J85" t="s">
        <v>10</v>
      </c>
      <c r="K85" t="s">
        <v>43</v>
      </c>
      <c r="L85">
        <v>1</v>
      </c>
      <c r="M85">
        <v>1006</v>
      </c>
      <c r="O85" t="s">
        <v>28</v>
      </c>
      <c r="R85" t="s">
        <v>45</v>
      </c>
      <c r="S85" s="49" t="str">
        <f t="shared" si="9"/>
        <v>Cash</v>
      </c>
      <c r="T85" s="3">
        <v>0</v>
      </c>
      <c r="U85" s="2">
        <v>7.6229999999999993</v>
      </c>
      <c r="V85" s="2">
        <v>1.45</v>
      </c>
      <c r="W85" s="54">
        <f>_xlfn.XLOOKUP(M85,Market!A:A,Market!F:F,0)</f>
        <v>8.8999999999999996E-2</v>
      </c>
      <c r="X85" s="55">
        <f t="shared" si="10"/>
        <v>0</v>
      </c>
      <c r="Y85" s="55">
        <f t="shared" si="11"/>
        <v>6.1729999999999992</v>
      </c>
      <c r="Z85" s="54">
        <f t="shared" si="12"/>
        <v>0.809786173422537</v>
      </c>
      <c r="AA85" s="49" t="str">
        <f t="shared" ca="1" si="13"/>
        <v>N</v>
      </c>
      <c r="AB85" s="49">
        <f t="shared" ca="1" si="14"/>
        <v>5</v>
      </c>
      <c r="AC85" s="49" t="str">
        <f t="shared" ca="1" si="15"/>
        <v>N</v>
      </c>
    </row>
    <row r="86" spans="1:29" x14ac:dyDescent="0.25">
      <c r="A86">
        <v>7551</v>
      </c>
      <c r="B86" s="9">
        <v>43557</v>
      </c>
      <c r="C86" s="50" t="str">
        <f t="shared" si="8"/>
        <v>N</v>
      </c>
      <c r="D86" s="52">
        <f>_xlfn.XLOOKUP(B86,Cal_Date!B:B,Cal_Date!A:A,0)</f>
        <v>1</v>
      </c>
      <c r="E86">
        <v>2019</v>
      </c>
      <c r="F86" t="s">
        <v>122</v>
      </c>
      <c r="G86" t="s">
        <v>129</v>
      </c>
      <c r="H86" t="s">
        <v>48</v>
      </c>
      <c r="I86" t="s">
        <v>18</v>
      </c>
      <c r="J86" t="s">
        <v>11</v>
      </c>
      <c r="K86" t="s">
        <v>42</v>
      </c>
      <c r="L86">
        <v>1</v>
      </c>
      <c r="M86">
        <v>1002</v>
      </c>
      <c r="O86" t="s">
        <v>28</v>
      </c>
      <c r="R86" t="s">
        <v>47</v>
      </c>
      <c r="S86" s="49" t="str">
        <f t="shared" si="9"/>
        <v>Card</v>
      </c>
      <c r="T86" s="3">
        <v>3.5000000000000003E-2</v>
      </c>
      <c r="U86" s="2">
        <v>6.36</v>
      </c>
      <c r="V86" s="2">
        <v>1.41</v>
      </c>
      <c r="W86" s="54">
        <f>_xlfn.XLOOKUP(M86,Market!A:A,Market!F:F,0)</f>
        <v>0.06</v>
      </c>
      <c r="X86" s="55">
        <f t="shared" si="10"/>
        <v>0.22260000000000002</v>
      </c>
      <c r="Y86" s="55">
        <f t="shared" si="11"/>
        <v>4.95</v>
      </c>
      <c r="Z86" s="54">
        <f t="shared" si="12"/>
        <v>0.77830188679245282</v>
      </c>
      <c r="AA86" s="49" t="str">
        <f t="shared" ca="1" si="13"/>
        <v>N</v>
      </c>
      <c r="AB86" s="49">
        <f t="shared" ca="1" si="14"/>
        <v>5</v>
      </c>
      <c r="AC86" s="49" t="str">
        <f t="shared" ca="1" si="15"/>
        <v>N</v>
      </c>
    </row>
    <row r="87" spans="1:29" x14ac:dyDescent="0.25">
      <c r="A87">
        <v>7552</v>
      </c>
      <c r="B87" s="9">
        <v>43557</v>
      </c>
      <c r="C87" s="50" t="str">
        <f t="shared" si="8"/>
        <v>N</v>
      </c>
      <c r="D87" s="52">
        <f>_xlfn.XLOOKUP(B87,Cal_Date!B:B,Cal_Date!A:A,0)</f>
        <v>1</v>
      </c>
      <c r="E87">
        <v>2019</v>
      </c>
      <c r="F87" t="s">
        <v>122</v>
      </c>
      <c r="G87" t="s">
        <v>129</v>
      </c>
      <c r="H87" t="s">
        <v>14</v>
      </c>
      <c r="I87" t="s">
        <v>13</v>
      </c>
      <c r="J87" t="s">
        <v>15</v>
      </c>
      <c r="K87" t="s">
        <v>43</v>
      </c>
      <c r="L87">
        <v>1</v>
      </c>
      <c r="M87">
        <v>1001</v>
      </c>
      <c r="O87" t="s">
        <v>25</v>
      </c>
      <c r="R87" t="s">
        <v>45</v>
      </c>
      <c r="S87" s="49" t="str">
        <f t="shared" si="9"/>
        <v>Cash</v>
      </c>
      <c r="T87" s="3">
        <v>0</v>
      </c>
      <c r="U87" s="2">
        <v>6.8900000000000006</v>
      </c>
      <c r="V87" s="2">
        <v>2.12</v>
      </c>
      <c r="W87" s="54">
        <f>_xlfn.XLOOKUP(M87,Market!A:A,Market!F:F,0)</f>
        <v>0.06</v>
      </c>
      <c r="X87" s="55">
        <f t="shared" si="10"/>
        <v>0</v>
      </c>
      <c r="Y87" s="55">
        <f t="shared" si="11"/>
        <v>4.7700000000000005</v>
      </c>
      <c r="Z87" s="54">
        <f t="shared" si="12"/>
        <v>0.69230769230769229</v>
      </c>
      <c r="AA87" s="49" t="str">
        <f t="shared" ca="1" si="13"/>
        <v>N</v>
      </c>
      <c r="AB87" s="49">
        <f t="shared" ca="1" si="14"/>
        <v>5</v>
      </c>
      <c r="AC87" s="49" t="str">
        <f t="shared" ca="1" si="15"/>
        <v>N</v>
      </c>
    </row>
    <row r="88" spans="1:29" x14ac:dyDescent="0.25">
      <c r="A88">
        <v>7553</v>
      </c>
      <c r="B88" s="9">
        <v>43557</v>
      </c>
      <c r="C88" s="50" t="str">
        <f t="shared" si="8"/>
        <v>N</v>
      </c>
      <c r="D88" s="52">
        <f>_xlfn.XLOOKUP(B88,Cal_Date!B:B,Cal_Date!A:A,0)</f>
        <v>1</v>
      </c>
      <c r="E88">
        <v>2019</v>
      </c>
      <c r="F88" t="s">
        <v>122</v>
      </c>
      <c r="G88" t="s">
        <v>129</v>
      </c>
      <c r="H88" t="s">
        <v>11</v>
      </c>
      <c r="I88" t="s">
        <v>13</v>
      </c>
      <c r="J88" t="s">
        <v>15</v>
      </c>
      <c r="K88" t="s">
        <v>42</v>
      </c>
      <c r="L88">
        <v>1</v>
      </c>
      <c r="M88">
        <v>1003</v>
      </c>
      <c r="O88" t="s">
        <v>25</v>
      </c>
      <c r="R88" t="s">
        <v>45</v>
      </c>
      <c r="S88" s="49" t="str">
        <f t="shared" si="9"/>
        <v>Cash</v>
      </c>
      <c r="T88" s="3">
        <v>0</v>
      </c>
      <c r="U88" s="2">
        <v>2.6500000000000004</v>
      </c>
      <c r="V88" s="2">
        <v>1.42</v>
      </c>
      <c r="W88" s="54">
        <f>_xlfn.XLOOKUP(M88,Market!A:A,Market!F:F,0)</f>
        <v>0.06</v>
      </c>
      <c r="X88" s="55">
        <f t="shared" si="10"/>
        <v>0</v>
      </c>
      <c r="Y88" s="55">
        <f t="shared" si="11"/>
        <v>1.2300000000000004</v>
      </c>
      <c r="Z88" s="54">
        <f t="shared" si="12"/>
        <v>0.46415094339622653</v>
      </c>
      <c r="AA88" s="49" t="str">
        <f t="shared" ca="1" si="13"/>
        <v>N</v>
      </c>
      <c r="AB88" s="49">
        <f t="shared" ca="1" si="14"/>
        <v>5</v>
      </c>
      <c r="AC88" s="49" t="str">
        <f t="shared" ca="1" si="15"/>
        <v>N</v>
      </c>
    </row>
    <row r="89" spans="1:29" x14ac:dyDescent="0.25">
      <c r="A89">
        <v>7560</v>
      </c>
      <c r="B89" s="9">
        <v>43557</v>
      </c>
      <c r="C89" s="50" t="str">
        <f t="shared" si="8"/>
        <v>N</v>
      </c>
      <c r="D89" s="52">
        <f>_xlfn.XLOOKUP(B89,Cal_Date!B:B,Cal_Date!A:A,0)</f>
        <v>1</v>
      </c>
      <c r="E89">
        <v>2019</v>
      </c>
      <c r="F89" t="s">
        <v>122</v>
      </c>
      <c r="G89" t="s">
        <v>129</v>
      </c>
      <c r="H89" t="s">
        <v>14</v>
      </c>
      <c r="I89" t="s">
        <v>9</v>
      </c>
      <c r="J89" t="s">
        <v>10</v>
      </c>
      <c r="K89" t="s">
        <v>43</v>
      </c>
      <c r="L89">
        <v>2</v>
      </c>
      <c r="M89">
        <v>1004</v>
      </c>
      <c r="O89" t="s">
        <v>28</v>
      </c>
      <c r="R89" t="s">
        <v>44</v>
      </c>
      <c r="S89" s="49" t="str">
        <f t="shared" si="9"/>
        <v>Card</v>
      </c>
      <c r="T89" s="3">
        <v>0.03</v>
      </c>
      <c r="U89" s="2">
        <v>10.600000000000001</v>
      </c>
      <c r="V89" s="2">
        <v>2.56</v>
      </c>
      <c r="W89" s="54">
        <f>_xlfn.XLOOKUP(M89,Market!A:A,Market!F:F,0)</f>
        <v>0.06</v>
      </c>
      <c r="X89" s="55">
        <f t="shared" si="10"/>
        <v>0.318</v>
      </c>
      <c r="Y89" s="55">
        <f t="shared" si="11"/>
        <v>8.0400000000000009</v>
      </c>
      <c r="Z89" s="54">
        <f t="shared" si="12"/>
        <v>0.75849056603773579</v>
      </c>
      <c r="AA89" s="49" t="str">
        <f t="shared" ca="1" si="13"/>
        <v>N</v>
      </c>
      <c r="AB89" s="49">
        <f t="shared" ca="1" si="14"/>
        <v>5</v>
      </c>
      <c r="AC89" s="49" t="str">
        <f t="shared" ca="1" si="15"/>
        <v>N</v>
      </c>
    </row>
    <row r="90" spans="1:29" x14ac:dyDescent="0.25">
      <c r="A90">
        <v>7569</v>
      </c>
      <c r="B90" s="9">
        <v>43557</v>
      </c>
      <c r="C90" s="50" t="str">
        <f t="shared" si="8"/>
        <v>N</v>
      </c>
      <c r="D90" s="52">
        <f>_xlfn.XLOOKUP(B90,Cal_Date!B:B,Cal_Date!A:A,0)</f>
        <v>1</v>
      </c>
      <c r="E90">
        <v>2019</v>
      </c>
      <c r="F90" t="s">
        <v>122</v>
      </c>
      <c r="G90" t="s">
        <v>129</v>
      </c>
      <c r="H90" t="s">
        <v>16</v>
      </c>
      <c r="I90" t="s">
        <v>9</v>
      </c>
      <c r="J90" t="s">
        <v>15</v>
      </c>
      <c r="K90" t="s">
        <v>43</v>
      </c>
      <c r="L90">
        <v>2</v>
      </c>
      <c r="M90">
        <v>1003</v>
      </c>
      <c r="O90" t="s">
        <v>25</v>
      </c>
      <c r="R90" t="s">
        <v>44</v>
      </c>
      <c r="S90" s="49" t="str">
        <f t="shared" si="9"/>
        <v>Card</v>
      </c>
      <c r="T90" s="3">
        <v>0.03</v>
      </c>
      <c r="U90" s="2">
        <v>18.02</v>
      </c>
      <c r="V90" s="2">
        <v>4.54</v>
      </c>
      <c r="W90" s="54">
        <f>_xlfn.XLOOKUP(M90,Market!A:A,Market!F:F,0)</f>
        <v>0.06</v>
      </c>
      <c r="X90" s="55">
        <f t="shared" si="10"/>
        <v>0.54059999999999997</v>
      </c>
      <c r="Y90" s="55">
        <f t="shared" si="11"/>
        <v>13.48</v>
      </c>
      <c r="Z90" s="54">
        <f t="shared" si="12"/>
        <v>0.74805771365149842</v>
      </c>
      <c r="AA90" s="49" t="str">
        <f t="shared" ca="1" si="13"/>
        <v>N</v>
      </c>
      <c r="AB90" s="49">
        <f t="shared" ca="1" si="14"/>
        <v>5</v>
      </c>
      <c r="AC90" s="49" t="str">
        <f t="shared" ca="1" si="15"/>
        <v>N</v>
      </c>
    </row>
    <row r="91" spans="1:29" x14ac:dyDescent="0.25">
      <c r="A91">
        <v>7586</v>
      </c>
      <c r="B91" s="9">
        <v>43557</v>
      </c>
      <c r="C91" s="50" t="str">
        <f t="shared" si="8"/>
        <v>N</v>
      </c>
      <c r="D91" s="52">
        <f>_xlfn.XLOOKUP(B91,Cal_Date!B:B,Cal_Date!A:A,0)</f>
        <v>1</v>
      </c>
      <c r="E91">
        <v>2019</v>
      </c>
      <c r="F91" t="s">
        <v>122</v>
      </c>
      <c r="G91" t="s">
        <v>129</v>
      </c>
      <c r="H91" t="s">
        <v>14</v>
      </c>
      <c r="I91" t="s">
        <v>9</v>
      </c>
      <c r="J91" t="s">
        <v>10</v>
      </c>
      <c r="K91" t="s">
        <v>43</v>
      </c>
      <c r="L91">
        <v>1</v>
      </c>
      <c r="M91">
        <v>1005</v>
      </c>
      <c r="O91" t="s">
        <v>25</v>
      </c>
      <c r="R91" t="s">
        <v>45</v>
      </c>
      <c r="S91" s="49" t="str">
        <f t="shared" si="9"/>
        <v>Cash</v>
      </c>
      <c r="T91" s="3">
        <v>0</v>
      </c>
      <c r="U91" s="2">
        <v>5.4450000000000003</v>
      </c>
      <c r="V91" s="2">
        <v>1.28</v>
      </c>
      <c r="W91" s="54">
        <f>_xlfn.XLOOKUP(M91,Market!A:A,Market!F:F,0)</f>
        <v>8.8999999999999996E-2</v>
      </c>
      <c r="X91" s="55">
        <f t="shared" si="10"/>
        <v>0</v>
      </c>
      <c r="Y91" s="55">
        <f t="shared" si="11"/>
        <v>4.165</v>
      </c>
      <c r="Z91" s="54">
        <f t="shared" si="12"/>
        <v>0.76492194674012848</v>
      </c>
      <c r="AA91" s="49" t="str">
        <f t="shared" ca="1" si="13"/>
        <v>N</v>
      </c>
      <c r="AB91" s="49">
        <f t="shared" ca="1" si="14"/>
        <v>5</v>
      </c>
      <c r="AC91" s="49" t="str">
        <f t="shared" ca="1" si="15"/>
        <v>N</v>
      </c>
    </row>
    <row r="92" spans="1:29" x14ac:dyDescent="0.25">
      <c r="A92">
        <v>7591</v>
      </c>
      <c r="B92" s="9">
        <v>43557</v>
      </c>
      <c r="C92" s="50" t="str">
        <f t="shared" si="8"/>
        <v>N</v>
      </c>
      <c r="D92" s="52">
        <f>_xlfn.XLOOKUP(B92,Cal_Date!B:B,Cal_Date!A:A,0)</f>
        <v>1</v>
      </c>
      <c r="E92">
        <v>2019</v>
      </c>
      <c r="F92" t="s">
        <v>122</v>
      </c>
      <c r="G92" t="s">
        <v>129</v>
      </c>
      <c r="H92" t="s">
        <v>16</v>
      </c>
      <c r="I92" t="s">
        <v>9</v>
      </c>
      <c r="J92" t="s">
        <v>15</v>
      </c>
      <c r="K92" t="s">
        <v>43</v>
      </c>
      <c r="L92">
        <v>1</v>
      </c>
      <c r="M92">
        <v>1007</v>
      </c>
      <c r="O92" t="s">
        <v>28</v>
      </c>
      <c r="R92" t="s">
        <v>44</v>
      </c>
      <c r="S92" s="49" t="str">
        <f t="shared" si="9"/>
        <v>Card</v>
      </c>
      <c r="T92" s="3">
        <v>0.03</v>
      </c>
      <c r="U92" s="2">
        <v>9.2564999999999991</v>
      </c>
      <c r="V92" s="2">
        <v>2.27</v>
      </c>
      <c r="W92" s="54">
        <f>_xlfn.XLOOKUP(M92,Market!A:A,Market!F:F,0)</f>
        <v>8.8999999999999996E-2</v>
      </c>
      <c r="X92" s="55">
        <f t="shared" si="10"/>
        <v>0.27769499999999997</v>
      </c>
      <c r="Y92" s="55">
        <f t="shared" si="11"/>
        <v>6.9864999999999995</v>
      </c>
      <c r="Z92" s="54">
        <f t="shared" si="12"/>
        <v>0.75476692054232164</v>
      </c>
      <c r="AA92" s="49" t="str">
        <f t="shared" ca="1" si="13"/>
        <v>N</v>
      </c>
      <c r="AB92" s="49">
        <f t="shared" ca="1" si="14"/>
        <v>5</v>
      </c>
      <c r="AC92" s="49" t="str">
        <f t="shared" ca="1" si="15"/>
        <v>N</v>
      </c>
    </row>
    <row r="93" spans="1:29" x14ac:dyDescent="0.25">
      <c r="A93">
        <v>7575</v>
      </c>
      <c r="B93" s="9">
        <v>43557</v>
      </c>
      <c r="C93" s="50" t="str">
        <f t="shared" si="8"/>
        <v>N</v>
      </c>
      <c r="D93" s="52">
        <f>_xlfn.XLOOKUP(B93,Cal_Date!B:B,Cal_Date!A:A,0)</f>
        <v>1</v>
      </c>
      <c r="E93">
        <v>2019</v>
      </c>
      <c r="F93" t="s">
        <v>122</v>
      </c>
      <c r="G93" t="s">
        <v>129</v>
      </c>
      <c r="H93" t="s">
        <v>16</v>
      </c>
      <c r="I93" t="s">
        <v>9</v>
      </c>
      <c r="J93" t="s">
        <v>15</v>
      </c>
      <c r="K93" t="s">
        <v>43</v>
      </c>
      <c r="L93">
        <v>1</v>
      </c>
      <c r="M93">
        <v>1009</v>
      </c>
      <c r="O93" t="s">
        <v>28</v>
      </c>
      <c r="R93" t="s">
        <v>44</v>
      </c>
      <c r="S93" s="49" t="str">
        <f t="shared" si="9"/>
        <v>Card</v>
      </c>
      <c r="T93" s="3">
        <v>0.03</v>
      </c>
      <c r="U93" s="2">
        <v>9.2564999999999991</v>
      </c>
      <c r="V93" s="2">
        <v>2.27</v>
      </c>
      <c r="W93" s="54">
        <f>_xlfn.XLOOKUP(M93,Market!A:A,Market!F:F,0)</f>
        <v>8.8999999999999996E-2</v>
      </c>
      <c r="X93" s="55">
        <f t="shared" si="10"/>
        <v>0.27769499999999997</v>
      </c>
      <c r="Y93" s="55">
        <f t="shared" si="11"/>
        <v>6.9864999999999995</v>
      </c>
      <c r="Z93" s="54">
        <f t="shared" si="12"/>
        <v>0.75476692054232164</v>
      </c>
      <c r="AA93" s="49" t="str">
        <f t="shared" ca="1" si="13"/>
        <v>N</v>
      </c>
      <c r="AB93" s="49">
        <f t="shared" ca="1" si="14"/>
        <v>5</v>
      </c>
      <c r="AC93" s="49" t="str">
        <f t="shared" ca="1" si="15"/>
        <v>N</v>
      </c>
    </row>
    <row r="94" spans="1:29" x14ac:dyDescent="0.25">
      <c r="A94">
        <v>7461</v>
      </c>
      <c r="B94" s="9">
        <v>43557</v>
      </c>
      <c r="C94" s="50" t="str">
        <f t="shared" si="8"/>
        <v>N</v>
      </c>
      <c r="D94" s="52">
        <f>_xlfn.XLOOKUP(B94,Cal_Date!B:B,Cal_Date!A:A,0)</f>
        <v>1</v>
      </c>
      <c r="E94">
        <v>2019</v>
      </c>
      <c r="F94" t="s">
        <v>122</v>
      </c>
      <c r="G94" t="s">
        <v>129</v>
      </c>
      <c r="H94" t="s">
        <v>17</v>
      </c>
      <c r="I94" t="s">
        <v>18</v>
      </c>
      <c r="J94" t="s">
        <v>10</v>
      </c>
      <c r="K94" t="s">
        <v>43</v>
      </c>
      <c r="L94">
        <v>2</v>
      </c>
      <c r="M94">
        <v>1001</v>
      </c>
      <c r="O94" t="s">
        <v>25</v>
      </c>
      <c r="R94" t="s">
        <v>45</v>
      </c>
      <c r="S94" s="49" t="str">
        <f t="shared" si="9"/>
        <v>Cash</v>
      </c>
      <c r="T94" s="3">
        <v>0</v>
      </c>
      <c r="U94" s="2">
        <v>8.48</v>
      </c>
      <c r="V94" s="2">
        <v>2.36</v>
      </c>
      <c r="W94" s="54">
        <f>_xlfn.XLOOKUP(M94,Market!A:A,Market!F:F,0)</f>
        <v>0.06</v>
      </c>
      <c r="X94" s="55">
        <f t="shared" si="10"/>
        <v>0</v>
      </c>
      <c r="Y94" s="55">
        <f t="shared" si="11"/>
        <v>6.120000000000001</v>
      </c>
      <c r="Z94" s="54">
        <f t="shared" si="12"/>
        <v>0.72169811320754729</v>
      </c>
      <c r="AA94" s="49" t="str">
        <f t="shared" ca="1" si="13"/>
        <v>N</v>
      </c>
      <c r="AB94" s="49">
        <f t="shared" ca="1" si="14"/>
        <v>5</v>
      </c>
      <c r="AC94" s="49" t="str">
        <f t="shared" ca="1" si="15"/>
        <v>N</v>
      </c>
    </row>
    <row r="95" spans="1:29" x14ac:dyDescent="0.25">
      <c r="A95">
        <v>7467</v>
      </c>
      <c r="B95" s="9">
        <v>43557</v>
      </c>
      <c r="C95" s="50" t="str">
        <f t="shared" si="8"/>
        <v>N</v>
      </c>
      <c r="D95" s="52">
        <f>_xlfn.XLOOKUP(B95,Cal_Date!B:B,Cal_Date!A:A,0)</f>
        <v>1</v>
      </c>
      <c r="E95">
        <v>2019</v>
      </c>
      <c r="F95" t="s">
        <v>122</v>
      </c>
      <c r="G95" t="s">
        <v>129</v>
      </c>
      <c r="H95" t="s">
        <v>19</v>
      </c>
      <c r="I95" t="s">
        <v>18</v>
      </c>
      <c r="J95" t="s">
        <v>10</v>
      </c>
      <c r="K95" t="s">
        <v>43</v>
      </c>
      <c r="L95">
        <v>1</v>
      </c>
      <c r="M95">
        <v>1010</v>
      </c>
      <c r="O95" t="s">
        <v>25</v>
      </c>
      <c r="R95" t="s">
        <v>45</v>
      </c>
      <c r="S95" s="49" t="str">
        <f t="shared" si="9"/>
        <v>Cash</v>
      </c>
      <c r="T95" s="3">
        <v>0</v>
      </c>
      <c r="U95" s="2">
        <v>5.4</v>
      </c>
      <c r="V95" s="2">
        <v>1.28</v>
      </c>
      <c r="W95" s="54">
        <f>_xlfn.XLOOKUP(M95,Market!A:A,Market!F:F,0)</f>
        <v>0.08</v>
      </c>
      <c r="X95" s="55">
        <f t="shared" si="10"/>
        <v>0</v>
      </c>
      <c r="Y95" s="55">
        <f t="shared" si="11"/>
        <v>4.12</v>
      </c>
      <c r="Z95" s="54">
        <f t="shared" si="12"/>
        <v>0.76296296296296295</v>
      </c>
      <c r="AA95" s="49" t="str">
        <f t="shared" ca="1" si="13"/>
        <v>N</v>
      </c>
      <c r="AB95" s="49">
        <f t="shared" ca="1" si="14"/>
        <v>5</v>
      </c>
      <c r="AC95" s="49" t="str">
        <f t="shared" ca="1" si="15"/>
        <v>N</v>
      </c>
    </row>
    <row r="96" spans="1:29" x14ac:dyDescent="0.25">
      <c r="A96">
        <v>7469</v>
      </c>
      <c r="B96" s="9">
        <v>43557</v>
      </c>
      <c r="C96" s="50" t="str">
        <f t="shared" si="8"/>
        <v>N</v>
      </c>
      <c r="D96" s="52">
        <f>_xlfn.XLOOKUP(B96,Cal_Date!B:B,Cal_Date!A:A,0)</f>
        <v>1</v>
      </c>
      <c r="E96">
        <v>2019</v>
      </c>
      <c r="F96" t="s">
        <v>122</v>
      </c>
      <c r="G96" t="s">
        <v>129</v>
      </c>
      <c r="H96" t="s">
        <v>48</v>
      </c>
      <c r="I96" t="s">
        <v>18</v>
      </c>
      <c r="J96" t="s">
        <v>11</v>
      </c>
      <c r="K96" t="s">
        <v>42</v>
      </c>
      <c r="L96">
        <v>2</v>
      </c>
      <c r="M96">
        <v>1010</v>
      </c>
      <c r="O96" t="s">
        <v>25</v>
      </c>
      <c r="R96" t="s">
        <v>45</v>
      </c>
      <c r="S96" s="49" t="str">
        <f t="shared" si="9"/>
        <v>Cash</v>
      </c>
      <c r="T96" s="3">
        <v>0</v>
      </c>
      <c r="U96" s="2">
        <v>12.96</v>
      </c>
      <c r="V96" s="2">
        <v>2.82</v>
      </c>
      <c r="W96" s="54">
        <f>_xlfn.XLOOKUP(M96,Market!A:A,Market!F:F,0)</f>
        <v>0.08</v>
      </c>
      <c r="X96" s="55">
        <f t="shared" si="10"/>
        <v>0</v>
      </c>
      <c r="Y96" s="55">
        <f t="shared" si="11"/>
        <v>10.14</v>
      </c>
      <c r="Z96" s="54">
        <f t="shared" si="12"/>
        <v>0.78240740740740744</v>
      </c>
      <c r="AA96" s="49" t="str">
        <f t="shared" ca="1" si="13"/>
        <v>N</v>
      </c>
      <c r="AB96" s="49">
        <f t="shared" ca="1" si="14"/>
        <v>5</v>
      </c>
      <c r="AC96" s="49" t="str">
        <f t="shared" ca="1" si="15"/>
        <v>N</v>
      </c>
    </row>
    <row r="97" spans="1:29" x14ac:dyDescent="0.25">
      <c r="A97">
        <v>7475</v>
      </c>
      <c r="B97" s="9">
        <v>43557</v>
      </c>
      <c r="C97" s="50" t="str">
        <f t="shared" si="8"/>
        <v>N</v>
      </c>
      <c r="D97" s="52">
        <f>_xlfn.XLOOKUP(B97,Cal_Date!B:B,Cal_Date!A:A,0)</f>
        <v>1</v>
      </c>
      <c r="E97">
        <v>2019</v>
      </c>
      <c r="F97" t="s">
        <v>122</v>
      </c>
      <c r="G97" t="s">
        <v>129</v>
      </c>
      <c r="H97" t="s">
        <v>14</v>
      </c>
      <c r="I97" t="s">
        <v>13</v>
      </c>
      <c r="J97" t="s">
        <v>15</v>
      </c>
      <c r="K97" t="s">
        <v>43</v>
      </c>
      <c r="L97">
        <v>1</v>
      </c>
      <c r="M97">
        <v>1010</v>
      </c>
      <c r="O97" t="s">
        <v>25</v>
      </c>
      <c r="R97" t="s">
        <v>45</v>
      </c>
      <c r="S97" s="49" t="str">
        <f t="shared" si="9"/>
        <v>Cash</v>
      </c>
      <c r="T97" s="3">
        <v>0</v>
      </c>
      <c r="U97" s="2">
        <v>7.0200000000000005</v>
      </c>
      <c r="V97" s="2">
        <v>2.12</v>
      </c>
      <c r="W97" s="54">
        <f>_xlfn.XLOOKUP(M97,Market!A:A,Market!F:F,0)</f>
        <v>0.08</v>
      </c>
      <c r="X97" s="55">
        <f t="shared" si="10"/>
        <v>0</v>
      </c>
      <c r="Y97" s="55">
        <f t="shared" si="11"/>
        <v>4.9000000000000004</v>
      </c>
      <c r="Z97" s="54">
        <f t="shared" si="12"/>
        <v>0.69800569800569801</v>
      </c>
      <c r="AA97" s="49" t="str">
        <f t="shared" ca="1" si="13"/>
        <v>N</v>
      </c>
      <c r="AB97" s="49">
        <f t="shared" ca="1" si="14"/>
        <v>5</v>
      </c>
      <c r="AC97" s="49" t="str">
        <f t="shared" ca="1" si="15"/>
        <v>N</v>
      </c>
    </row>
    <row r="98" spans="1:29" x14ac:dyDescent="0.25">
      <c r="A98">
        <v>7477</v>
      </c>
      <c r="B98" s="9">
        <v>43557</v>
      </c>
      <c r="C98" s="50" t="str">
        <f t="shared" si="8"/>
        <v>N</v>
      </c>
      <c r="D98" s="52">
        <f>_xlfn.XLOOKUP(B98,Cal_Date!B:B,Cal_Date!A:A,0)</f>
        <v>1</v>
      </c>
      <c r="E98">
        <v>2019</v>
      </c>
      <c r="F98" t="s">
        <v>122</v>
      </c>
      <c r="G98" t="s">
        <v>129</v>
      </c>
      <c r="H98" t="s">
        <v>14</v>
      </c>
      <c r="I98" t="s">
        <v>9</v>
      </c>
      <c r="J98" t="s">
        <v>10</v>
      </c>
      <c r="K98" t="s">
        <v>43</v>
      </c>
      <c r="L98">
        <v>2</v>
      </c>
      <c r="M98">
        <v>1010</v>
      </c>
      <c r="O98" t="s">
        <v>25</v>
      </c>
      <c r="R98" t="s">
        <v>44</v>
      </c>
      <c r="S98" s="49" t="str">
        <f t="shared" si="9"/>
        <v>Card</v>
      </c>
      <c r="T98" s="3">
        <v>0.03</v>
      </c>
      <c r="U98" s="2">
        <v>10.8</v>
      </c>
      <c r="V98" s="2">
        <v>2.56</v>
      </c>
      <c r="W98" s="54">
        <f>_xlfn.XLOOKUP(M98,Market!A:A,Market!F:F,0)</f>
        <v>0.08</v>
      </c>
      <c r="X98" s="55">
        <f t="shared" si="10"/>
        <v>0.32400000000000001</v>
      </c>
      <c r="Y98" s="55">
        <f t="shared" si="11"/>
        <v>8.24</v>
      </c>
      <c r="Z98" s="54">
        <f t="shared" si="12"/>
        <v>0.76296296296296295</v>
      </c>
      <c r="AA98" s="49" t="str">
        <f t="shared" ca="1" si="13"/>
        <v>N</v>
      </c>
      <c r="AB98" s="49">
        <f t="shared" ca="1" si="14"/>
        <v>5</v>
      </c>
      <c r="AC98" s="49" t="str">
        <f t="shared" ca="1" si="15"/>
        <v>N</v>
      </c>
    </row>
    <row r="99" spans="1:29" x14ac:dyDescent="0.25">
      <c r="A99">
        <v>7485</v>
      </c>
      <c r="B99" s="9">
        <v>43557</v>
      </c>
      <c r="C99" s="50" t="str">
        <f t="shared" si="8"/>
        <v>N</v>
      </c>
      <c r="D99" s="52">
        <f>_xlfn.XLOOKUP(B99,Cal_Date!B:B,Cal_Date!A:A,0)</f>
        <v>1</v>
      </c>
      <c r="E99">
        <v>2019</v>
      </c>
      <c r="F99" t="s">
        <v>122</v>
      </c>
      <c r="G99" t="s">
        <v>129</v>
      </c>
      <c r="H99" t="s">
        <v>48</v>
      </c>
      <c r="I99" t="s">
        <v>18</v>
      </c>
      <c r="J99" t="s">
        <v>10</v>
      </c>
      <c r="K99" t="s">
        <v>43</v>
      </c>
      <c r="L99">
        <v>1</v>
      </c>
      <c r="M99">
        <v>1011</v>
      </c>
      <c r="O99" t="s">
        <v>25</v>
      </c>
      <c r="R99" t="s">
        <v>44</v>
      </c>
      <c r="S99" s="49" t="str">
        <f t="shared" si="9"/>
        <v>Card</v>
      </c>
      <c r="T99" s="3">
        <v>0.03</v>
      </c>
      <c r="U99" s="2">
        <v>7.42</v>
      </c>
      <c r="V99" s="2">
        <v>1.46</v>
      </c>
      <c r="W99" s="54">
        <f>_xlfn.XLOOKUP(M99,Market!A:A,Market!F:F,0)</f>
        <v>0.06</v>
      </c>
      <c r="X99" s="55">
        <f t="shared" si="10"/>
        <v>0.22259999999999999</v>
      </c>
      <c r="Y99" s="55">
        <f t="shared" si="11"/>
        <v>5.96</v>
      </c>
      <c r="Z99" s="54">
        <f t="shared" si="12"/>
        <v>0.80323450134770891</v>
      </c>
      <c r="AA99" s="49" t="str">
        <f t="shared" ca="1" si="13"/>
        <v>N</v>
      </c>
      <c r="AB99" s="49">
        <f t="shared" ca="1" si="14"/>
        <v>5</v>
      </c>
      <c r="AC99" s="49" t="str">
        <f t="shared" ca="1" si="15"/>
        <v>N</v>
      </c>
    </row>
    <row r="100" spans="1:29" x14ac:dyDescent="0.25">
      <c r="A100">
        <v>7610</v>
      </c>
      <c r="B100" s="9">
        <v>43557</v>
      </c>
      <c r="C100" s="50" t="str">
        <f t="shared" si="8"/>
        <v>N</v>
      </c>
      <c r="D100" s="52">
        <f>_xlfn.XLOOKUP(B100,Cal_Date!B:B,Cal_Date!A:A,0)</f>
        <v>1</v>
      </c>
      <c r="E100">
        <v>2019</v>
      </c>
      <c r="F100" t="s">
        <v>122</v>
      </c>
      <c r="G100" t="s">
        <v>129</v>
      </c>
      <c r="H100" t="s">
        <v>48</v>
      </c>
      <c r="I100" t="s">
        <v>11</v>
      </c>
      <c r="J100" t="s">
        <v>10</v>
      </c>
      <c r="K100" t="s">
        <v>42</v>
      </c>
      <c r="L100">
        <v>1</v>
      </c>
      <c r="M100">
        <v>1007</v>
      </c>
      <c r="O100" t="s">
        <v>28</v>
      </c>
      <c r="R100" t="s">
        <v>45</v>
      </c>
      <c r="S100" s="49" t="str">
        <f t="shared" si="9"/>
        <v>Cash</v>
      </c>
      <c r="T100" s="3">
        <v>0</v>
      </c>
      <c r="U100" s="2">
        <v>5.4450000000000003</v>
      </c>
      <c r="V100" s="2">
        <v>1.46</v>
      </c>
      <c r="W100" s="54">
        <f>_xlfn.XLOOKUP(M100,Market!A:A,Market!F:F,0)</f>
        <v>8.8999999999999996E-2</v>
      </c>
      <c r="X100" s="55">
        <f t="shared" si="10"/>
        <v>0</v>
      </c>
      <c r="Y100" s="55">
        <f t="shared" si="11"/>
        <v>3.9850000000000003</v>
      </c>
      <c r="Z100" s="54">
        <f t="shared" si="12"/>
        <v>0.73186409550045917</v>
      </c>
      <c r="AA100" s="49" t="str">
        <f t="shared" ca="1" si="13"/>
        <v>N</v>
      </c>
      <c r="AB100" s="49">
        <f t="shared" ca="1" si="14"/>
        <v>5</v>
      </c>
      <c r="AC100" s="49" t="str">
        <f t="shared" ca="1" si="15"/>
        <v>N</v>
      </c>
    </row>
    <row r="101" spans="1:29" x14ac:dyDescent="0.25">
      <c r="A101">
        <v>7487</v>
      </c>
      <c r="B101" s="9">
        <v>43557</v>
      </c>
      <c r="C101" s="50" t="str">
        <f t="shared" si="8"/>
        <v>N</v>
      </c>
      <c r="D101" s="52">
        <f>_xlfn.XLOOKUP(B101,Cal_Date!B:B,Cal_Date!A:A,0)</f>
        <v>1</v>
      </c>
      <c r="E101">
        <v>2019</v>
      </c>
      <c r="F101" t="s">
        <v>122</v>
      </c>
      <c r="G101" t="s">
        <v>129</v>
      </c>
      <c r="H101" t="s">
        <v>48</v>
      </c>
      <c r="I101" t="s">
        <v>11</v>
      </c>
      <c r="J101" t="s">
        <v>10</v>
      </c>
      <c r="K101" t="s">
        <v>42</v>
      </c>
      <c r="L101">
        <v>1</v>
      </c>
      <c r="M101">
        <v>1007</v>
      </c>
      <c r="O101" t="s">
        <v>28</v>
      </c>
      <c r="R101" t="s">
        <v>45</v>
      </c>
      <c r="S101" s="49" t="str">
        <f t="shared" si="9"/>
        <v>Cash</v>
      </c>
      <c r="T101" s="3">
        <v>0</v>
      </c>
      <c r="U101" s="2">
        <v>5.4450000000000003</v>
      </c>
      <c r="V101" s="2">
        <v>1.46</v>
      </c>
      <c r="W101" s="54">
        <f>_xlfn.XLOOKUP(M101,Market!A:A,Market!F:F,0)</f>
        <v>8.8999999999999996E-2</v>
      </c>
      <c r="X101" s="55">
        <f t="shared" si="10"/>
        <v>0</v>
      </c>
      <c r="Y101" s="55">
        <f t="shared" si="11"/>
        <v>3.9850000000000003</v>
      </c>
      <c r="Z101" s="54">
        <f t="shared" si="12"/>
        <v>0.73186409550045917</v>
      </c>
      <c r="AA101" s="49" t="str">
        <f t="shared" ca="1" si="13"/>
        <v>N</v>
      </c>
      <c r="AB101" s="49">
        <f t="shared" ca="1" si="14"/>
        <v>5</v>
      </c>
      <c r="AC101" s="49" t="str">
        <f t="shared" ca="1" si="15"/>
        <v>N</v>
      </c>
    </row>
    <row r="102" spans="1:29" x14ac:dyDescent="0.25">
      <c r="A102">
        <v>7492</v>
      </c>
      <c r="B102" s="9">
        <v>43557</v>
      </c>
      <c r="C102" s="50" t="str">
        <f t="shared" si="8"/>
        <v>N</v>
      </c>
      <c r="D102" s="52">
        <f>_xlfn.XLOOKUP(B102,Cal_Date!B:B,Cal_Date!A:A,0)</f>
        <v>1</v>
      </c>
      <c r="E102">
        <v>2019</v>
      </c>
      <c r="F102" t="s">
        <v>122</v>
      </c>
      <c r="G102" t="s">
        <v>129</v>
      </c>
      <c r="H102" t="s">
        <v>48</v>
      </c>
      <c r="I102" t="s">
        <v>18</v>
      </c>
      <c r="J102" t="s">
        <v>11</v>
      </c>
      <c r="K102" t="s">
        <v>42</v>
      </c>
      <c r="L102">
        <v>1</v>
      </c>
      <c r="M102">
        <v>1008</v>
      </c>
      <c r="O102" t="s">
        <v>28</v>
      </c>
      <c r="R102" t="s">
        <v>45</v>
      </c>
      <c r="S102" s="49" t="str">
        <f t="shared" si="9"/>
        <v>Cash</v>
      </c>
      <c r="T102" s="3">
        <v>0</v>
      </c>
      <c r="U102" s="2">
        <v>6.5339999999999998</v>
      </c>
      <c r="V102" s="2">
        <v>1.41</v>
      </c>
      <c r="W102" s="54">
        <f>_xlfn.XLOOKUP(M102,Market!A:A,Market!F:F,0)</f>
        <v>8.8999999999999996E-2</v>
      </c>
      <c r="X102" s="55">
        <f t="shared" si="10"/>
        <v>0</v>
      </c>
      <c r="Y102" s="55">
        <f t="shared" si="11"/>
        <v>5.1239999999999997</v>
      </c>
      <c r="Z102" s="54">
        <f t="shared" si="12"/>
        <v>0.78420569329660239</v>
      </c>
      <c r="AA102" s="49" t="str">
        <f t="shared" ca="1" si="13"/>
        <v>N</v>
      </c>
      <c r="AB102" s="49">
        <f t="shared" ca="1" si="14"/>
        <v>5</v>
      </c>
      <c r="AC102" s="49" t="str">
        <f t="shared" ca="1" si="15"/>
        <v>N</v>
      </c>
    </row>
    <row r="103" spans="1:29" x14ac:dyDescent="0.25">
      <c r="A103">
        <v>7561</v>
      </c>
      <c r="B103" s="9">
        <v>43557</v>
      </c>
      <c r="C103" s="50" t="str">
        <f t="shared" si="8"/>
        <v>N</v>
      </c>
      <c r="D103" s="52">
        <f>_xlfn.XLOOKUP(B103,Cal_Date!B:B,Cal_Date!A:A,0)</f>
        <v>1</v>
      </c>
      <c r="E103">
        <v>2019</v>
      </c>
      <c r="F103" t="s">
        <v>122</v>
      </c>
      <c r="G103" t="s">
        <v>129</v>
      </c>
      <c r="H103" t="s">
        <v>14</v>
      </c>
      <c r="I103" t="s">
        <v>9</v>
      </c>
      <c r="J103" t="s">
        <v>10</v>
      </c>
      <c r="K103" t="s">
        <v>43</v>
      </c>
      <c r="L103">
        <v>2</v>
      </c>
      <c r="M103">
        <v>1004</v>
      </c>
      <c r="O103" t="s">
        <v>28</v>
      </c>
      <c r="R103" t="s">
        <v>44</v>
      </c>
      <c r="S103" s="49" t="str">
        <f t="shared" si="9"/>
        <v>Card</v>
      </c>
      <c r="T103" s="3">
        <v>0.03</v>
      </c>
      <c r="U103" s="2">
        <v>10.600000000000001</v>
      </c>
      <c r="V103" s="2">
        <v>2.56</v>
      </c>
      <c r="W103" s="54">
        <f>_xlfn.XLOOKUP(M103,Market!A:A,Market!F:F,0)</f>
        <v>0.06</v>
      </c>
      <c r="X103" s="55">
        <f t="shared" si="10"/>
        <v>0.318</v>
      </c>
      <c r="Y103" s="55">
        <f t="shared" si="11"/>
        <v>8.0400000000000009</v>
      </c>
      <c r="Z103" s="54">
        <f t="shared" si="12"/>
        <v>0.75849056603773579</v>
      </c>
      <c r="AA103" s="49" t="str">
        <f t="shared" ca="1" si="13"/>
        <v>N</v>
      </c>
      <c r="AB103" s="49">
        <f t="shared" ca="1" si="14"/>
        <v>5</v>
      </c>
      <c r="AC103" s="49" t="str">
        <f t="shared" ca="1" si="15"/>
        <v>N</v>
      </c>
    </row>
    <row r="104" spans="1:29" x14ac:dyDescent="0.25">
      <c r="A104">
        <v>7565</v>
      </c>
      <c r="B104" s="9">
        <v>43557</v>
      </c>
      <c r="C104" s="50" t="str">
        <f t="shared" si="8"/>
        <v>N</v>
      </c>
      <c r="D104" s="52">
        <f>_xlfn.XLOOKUP(B104,Cal_Date!B:B,Cal_Date!A:A,0)</f>
        <v>1</v>
      </c>
      <c r="E104">
        <v>2019</v>
      </c>
      <c r="F104" t="s">
        <v>122</v>
      </c>
      <c r="G104" t="s">
        <v>129</v>
      </c>
      <c r="H104" t="s">
        <v>16</v>
      </c>
      <c r="I104" t="s">
        <v>9</v>
      </c>
      <c r="J104" t="s">
        <v>15</v>
      </c>
      <c r="K104" t="s">
        <v>43</v>
      </c>
      <c r="L104">
        <v>1</v>
      </c>
      <c r="M104">
        <v>1003</v>
      </c>
      <c r="O104" t="s">
        <v>25</v>
      </c>
      <c r="R104" t="s">
        <v>45</v>
      </c>
      <c r="S104" s="49" t="str">
        <f t="shared" si="9"/>
        <v>Cash</v>
      </c>
      <c r="T104" s="3">
        <v>0</v>
      </c>
      <c r="U104" s="2">
        <v>9.01</v>
      </c>
      <c r="V104" s="2">
        <v>2.27</v>
      </c>
      <c r="W104" s="54">
        <f>_xlfn.XLOOKUP(M104,Market!A:A,Market!F:F,0)</f>
        <v>0.06</v>
      </c>
      <c r="X104" s="55">
        <f t="shared" si="10"/>
        <v>0</v>
      </c>
      <c r="Y104" s="55">
        <f t="shared" si="11"/>
        <v>6.74</v>
      </c>
      <c r="Z104" s="54">
        <f t="shared" si="12"/>
        <v>0.74805771365149842</v>
      </c>
      <c r="AA104" s="49" t="str">
        <f t="shared" ca="1" si="13"/>
        <v>N</v>
      </c>
      <c r="AB104" s="49">
        <f t="shared" ca="1" si="14"/>
        <v>5</v>
      </c>
      <c r="AC104" s="49" t="str">
        <f t="shared" ca="1" si="15"/>
        <v>N</v>
      </c>
    </row>
    <row r="105" spans="1:29" x14ac:dyDescent="0.25">
      <c r="A105">
        <v>7582</v>
      </c>
      <c r="B105" s="9">
        <v>43557</v>
      </c>
      <c r="C105" s="50" t="str">
        <f t="shared" si="8"/>
        <v>N</v>
      </c>
      <c r="D105" s="52">
        <f>_xlfn.XLOOKUP(B105,Cal_Date!B:B,Cal_Date!A:A,0)</f>
        <v>1</v>
      </c>
      <c r="E105">
        <v>2019</v>
      </c>
      <c r="F105" t="s">
        <v>122</v>
      </c>
      <c r="G105" t="s">
        <v>129</v>
      </c>
      <c r="H105" t="s">
        <v>48</v>
      </c>
      <c r="I105" t="s">
        <v>18</v>
      </c>
      <c r="J105" t="s">
        <v>10</v>
      </c>
      <c r="K105" t="s">
        <v>43</v>
      </c>
      <c r="L105">
        <v>1</v>
      </c>
      <c r="M105">
        <v>1002</v>
      </c>
      <c r="O105" t="s">
        <v>28</v>
      </c>
      <c r="R105" t="s">
        <v>45</v>
      </c>
      <c r="S105" s="49" t="str">
        <f t="shared" si="9"/>
        <v>Cash</v>
      </c>
      <c r="T105" s="3">
        <v>0</v>
      </c>
      <c r="U105" s="2">
        <v>7.42</v>
      </c>
      <c r="V105" s="2">
        <v>1.46</v>
      </c>
      <c r="W105" s="54">
        <f>_xlfn.XLOOKUP(M105,Market!A:A,Market!F:F,0)</f>
        <v>0.06</v>
      </c>
      <c r="X105" s="55">
        <f t="shared" si="10"/>
        <v>0</v>
      </c>
      <c r="Y105" s="55">
        <f t="shared" si="11"/>
        <v>5.96</v>
      </c>
      <c r="Z105" s="54">
        <f t="shared" si="12"/>
        <v>0.80323450134770891</v>
      </c>
      <c r="AA105" s="49" t="str">
        <f t="shared" ca="1" si="13"/>
        <v>N</v>
      </c>
      <c r="AB105" s="49">
        <f t="shared" ca="1" si="14"/>
        <v>5</v>
      </c>
      <c r="AC105" s="49" t="str">
        <f t="shared" ca="1" si="15"/>
        <v>N</v>
      </c>
    </row>
    <row r="106" spans="1:29" x14ac:dyDescent="0.25">
      <c r="A106">
        <v>7558</v>
      </c>
      <c r="B106" s="9">
        <v>43557</v>
      </c>
      <c r="C106" s="50" t="str">
        <f t="shared" si="8"/>
        <v>N</v>
      </c>
      <c r="D106" s="52">
        <f>_xlfn.XLOOKUP(B106,Cal_Date!B:B,Cal_Date!A:A,0)</f>
        <v>1</v>
      </c>
      <c r="E106">
        <v>2019</v>
      </c>
      <c r="F106" t="s">
        <v>122</v>
      </c>
      <c r="G106" t="s">
        <v>129</v>
      </c>
      <c r="H106" t="s">
        <v>14</v>
      </c>
      <c r="I106" t="s">
        <v>13</v>
      </c>
      <c r="J106" t="s">
        <v>15</v>
      </c>
      <c r="K106" t="s">
        <v>43</v>
      </c>
      <c r="L106">
        <v>1</v>
      </c>
      <c r="M106">
        <v>1007</v>
      </c>
      <c r="O106" t="s">
        <v>28</v>
      </c>
      <c r="R106" t="s">
        <v>44</v>
      </c>
      <c r="S106" s="49" t="str">
        <f t="shared" si="9"/>
        <v>Card</v>
      </c>
      <c r="T106" s="3">
        <v>0.03</v>
      </c>
      <c r="U106" s="2">
        <v>7.0785</v>
      </c>
      <c r="V106" s="2">
        <v>2.12</v>
      </c>
      <c r="W106" s="54">
        <f>_xlfn.XLOOKUP(M106,Market!A:A,Market!F:F,0)</f>
        <v>8.8999999999999996E-2</v>
      </c>
      <c r="X106" s="55">
        <f t="shared" si="10"/>
        <v>0.21235499999999999</v>
      </c>
      <c r="Y106" s="55">
        <f t="shared" si="11"/>
        <v>4.9584999999999999</v>
      </c>
      <c r="Z106" s="54">
        <f t="shared" si="12"/>
        <v>0.70050151868333688</v>
      </c>
      <c r="AA106" s="49" t="str">
        <f t="shared" ca="1" si="13"/>
        <v>N</v>
      </c>
      <c r="AB106" s="49">
        <f t="shared" ca="1" si="14"/>
        <v>5</v>
      </c>
      <c r="AC106" s="49" t="str">
        <f t="shared" ca="1" si="15"/>
        <v>N</v>
      </c>
    </row>
    <row r="107" spans="1:29" x14ac:dyDescent="0.25">
      <c r="A107">
        <v>7554</v>
      </c>
      <c r="B107" s="9">
        <v>43557</v>
      </c>
      <c r="C107" s="50" t="str">
        <f t="shared" si="8"/>
        <v>N</v>
      </c>
      <c r="D107" s="52">
        <f>_xlfn.XLOOKUP(B107,Cal_Date!B:B,Cal_Date!A:A,0)</f>
        <v>1</v>
      </c>
      <c r="E107">
        <v>2019</v>
      </c>
      <c r="F107" t="s">
        <v>122</v>
      </c>
      <c r="G107" t="s">
        <v>129</v>
      </c>
      <c r="H107" t="s">
        <v>14</v>
      </c>
      <c r="I107" t="s">
        <v>13</v>
      </c>
      <c r="J107" t="s">
        <v>15</v>
      </c>
      <c r="K107" t="s">
        <v>43</v>
      </c>
      <c r="L107">
        <v>1</v>
      </c>
      <c r="M107">
        <v>1008</v>
      </c>
      <c r="O107" t="s">
        <v>28</v>
      </c>
      <c r="R107" t="s">
        <v>45</v>
      </c>
      <c r="S107" s="49" t="str">
        <f t="shared" si="9"/>
        <v>Cash</v>
      </c>
      <c r="T107" s="3">
        <v>0</v>
      </c>
      <c r="U107" s="2">
        <v>7.0785</v>
      </c>
      <c r="V107" s="2">
        <v>2.12</v>
      </c>
      <c r="W107" s="54">
        <f>_xlfn.XLOOKUP(M107,Market!A:A,Market!F:F,0)</f>
        <v>8.8999999999999996E-2</v>
      </c>
      <c r="X107" s="55">
        <f t="shared" si="10"/>
        <v>0</v>
      </c>
      <c r="Y107" s="55">
        <f t="shared" si="11"/>
        <v>4.9584999999999999</v>
      </c>
      <c r="Z107" s="54">
        <f t="shared" si="12"/>
        <v>0.70050151868333688</v>
      </c>
      <c r="AA107" s="49" t="str">
        <f t="shared" ca="1" si="13"/>
        <v>N</v>
      </c>
      <c r="AB107" s="49">
        <f t="shared" ca="1" si="14"/>
        <v>5</v>
      </c>
      <c r="AC107" s="49" t="str">
        <f t="shared" ca="1" si="15"/>
        <v>N</v>
      </c>
    </row>
    <row r="108" spans="1:29" x14ac:dyDescent="0.25">
      <c r="A108">
        <v>7555</v>
      </c>
      <c r="B108" s="9">
        <v>43557</v>
      </c>
      <c r="C108" s="50" t="str">
        <f t="shared" si="8"/>
        <v>N</v>
      </c>
      <c r="D108" s="52">
        <f>_xlfn.XLOOKUP(B108,Cal_Date!B:B,Cal_Date!A:A,0)</f>
        <v>1</v>
      </c>
      <c r="E108">
        <v>2019</v>
      </c>
      <c r="F108" t="s">
        <v>122</v>
      </c>
      <c r="G108" t="s">
        <v>129</v>
      </c>
      <c r="H108" t="s">
        <v>14</v>
      </c>
      <c r="I108" t="s">
        <v>9</v>
      </c>
      <c r="J108" t="s">
        <v>10</v>
      </c>
      <c r="K108" t="s">
        <v>43</v>
      </c>
      <c r="L108">
        <v>1</v>
      </c>
      <c r="M108">
        <v>1008</v>
      </c>
      <c r="O108" t="s">
        <v>28</v>
      </c>
      <c r="R108" t="s">
        <v>45</v>
      </c>
      <c r="S108" s="49" t="str">
        <f t="shared" si="9"/>
        <v>Cash</v>
      </c>
      <c r="T108" s="3">
        <v>0</v>
      </c>
      <c r="U108" s="2">
        <v>5.4450000000000003</v>
      </c>
      <c r="V108" s="2">
        <v>1.28</v>
      </c>
      <c r="W108" s="54">
        <f>_xlfn.XLOOKUP(M108,Market!A:A,Market!F:F,0)</f>
        <v>8.8999999999999996E-2</v>
      </c>
      <c r="X108" s="55">
        <f t="shared" si="10"/>
        <v>0</v>
      </c>
      <c r="Y108" s="55">
        <f t="shared" si="11"/>
        <v>4.165</v>
      </c>
      <c r="Z108" s="54">
        <f t="shared" si="12"/>
        <v>0.76492194674012848</v>
      </c>
      <c r="AA108" s="49" t="str">
        <f t="shared" ca="1" si="13"/>
        <v>N</v>
      </c>
      <c r="AB108" s="49">
        <f t="shared" ca="1" si="14"/>
        <v>5</v>
      </c>
      <c r="AC108" s="49" t="str">
        <f t="shared" ca="1" si="15"/>
        <v>N</v>
      </c>
    </row>
    <row r="109" spans="1:29" x14ac:dyDescent="0.25">
      <c r="A109">
        <v>7556</v>
      </c>
      <c r="B109" s="9">
        <v>43557</v>
      </c>
      <c r="C109" s="50" t="str">
        <f t="shared" si="8"/>
        <v>N</v>
      </c>
      <c r="D109" s="52">
        <f>_xlfn.XLOOKUP(B109,Cal_Date!B:B,Cal_Date!A:A,0)</f>
        <v>1</v>
      </c>
      <c r="E109">
        <v>2019</v>
      </c>
      <c r="F109" t="s">
        <v>122</v>
      </c>
      <c r="G109" t="s">
        <v>129</v>
      </c>
      <c r="H109" t="s">
        <v>17</v>
      </c>
      <c r="I109" t="s">
        <v>18</v>
      </c>
      <c r="J109" t="s">
        <v>10</v>
      </c>
      <c r="K109" t="s">
        <v>43</v>
      </c>
      <c r="L109">
        <v>2</v>
      </c>
      <c r="M109">
        <v>1000</v>
      </c>
      <c r="O109" t="s">
        <v>25</v>
      </c>
      <c r="R109" t="s">
        <v>44</v>
      </c>
      <c r="S109" s="49" t="str">
        <f t="shared" si="9"/>
        <v>Card</v>
      </c>
      <c r="T109" s="3">
        <v>0.03</v>
      </c>
      <c r="U109" s="2">
        <v>8.64</v>
      </c>
      <c r="V109" s="2">
        <v>2.36</v>
      </c>
      <c r="W109" s="54">
        <f>_xlfn.XLOOKUP(M109,Market!A:A,Market!F:F,0)</f>
        <v>0.08</v>
      </c>
      <c r="X109" s="55">
        <f t="shared" si="10"/>
        <v>0.25919999999999999</v>
      </c>
      <c r="Y109" s="55">
        <f t="shared" si="11"/>
        <v>6.2800000000000011</v>
      </c>
      <c r="Z109" s="54">
        <f t="shared" si="12"/>
        <v>0.72685185185185197</v>
      </c>
      <c r="AA109" s="49" t="str">
        <f t="shared" ca="1" si="13"/>
        <v>N</v>
      </c>
      <c r="AB109" s="49">
        <f t="shared" ca="1" si="14"/>
        <v>5</v>
      </c>
      <c r="AC109" s="49" t="str">
        <f t="shared" ca="1" si="15"/>
        <v>N</v>
      </c>
    </row>
    <row r="110" spans="1:29" x14ac:dyDescent="0.25">
      <c r="A110">
        <v>7557</v>
      </c>
      <c r="B110" s="9">
        <v>43557</v>
      </c>
      <c r="C110" s="50" t="str">
        <f t="shared" si="8"/>
        <v>N</v>
      </c>
      <c r="D110" s="52">
        <f>_xlfn.XLOOKUP(B110,Cal_Date!B:B,Cal_Date!A:A,0)</f>
        <v>1</v>
      </c>
      <c r="E110">
        <v>2019</v>
      </c>
      <c r="F110" t="s">
        <v>122</v>
      </c>
      <c r="G110" t="s">
        <v>129</v>
      </c>
      <c r="H110" t="s">
        <v>17</v>
      </c>
      <c r="I110" t="s">
        <v>18</v>
      </c>
      <c r="J110" t="s">
        <v>10</v>
      </c>
      <c r="K110" t="s">
        <v>43</v>
      </c>
      <c r="L110">
        <v>2</v>
      </c>
      <c r="M110">
        <v>1000</v>
      </c>
      <c r="O110" t="s">
        <v>25</v>
      </c>
      <c r="R110" t="s">
        <v>47</v>
      </c>
      <c r="S110" s="49" t="str">
        <f t="shared" si="9"/>
        <v>Card</v>
      </c>
      <c r="T110" s="3">
        <v>3.5000000000000003E-2</v>
      </c>
      <c r="U110" s="2">
        <v>8.64</v>
      </c>
      <c r="V110" s="2">
        <v>2.36</v>
      </c>
      <c r="W110" s="54">
        <f>_xlfn.XLOOKUP(M110,Market!A:A,Market!F:F,0)</f>
        <v>0.08</v>
      </c>
      <c r="X110" s="55">
        <f t="shared" si="10"/>
        <v>0.30240000000000006</v>
      </c>
      <c r="Y110" s="55">
        <f t="shared" si="11"/>
        <v>6.2800000000000011</v>
      </c>
      <c r="Z110" s="54">
        <f t="shared" si="12"/>
        <v>0.72685185185185197</v>
      </c>
      <c r="AA110" s="49" t="str">
        <f t="shared" ca="1" si="13"/>
        <v>N</v>
      </c>
      <c r="AB110" s="49">
        <f t="shared" ca="1" si="14"/>
        <v>5</v>
      </c>
      <c r="AC110" s="49" t="str">
        <f t="shared" ca="1" si="15"/>
        <v>N</v>
      </c>
    </row>
    <row r="111" spans="1:29" x14ac:dyDescent="0.25">
      <c r="A111">
        <v>7559</v>
      </c>
      <c r="B111" s="9">
        <v>43557</v>
      </c>
      <c r="C111" s="50" t="str">
        <f t="shared" si="8"/>
        <v>N</v>
      </c>
      <c r="D111" s="52">
        <f>_xlfn.XLOOKUP(B111,Cal_Date!B:B,Cal_Date!A:A,0)</f>
        <v>1</v>
      </c>
      <c r="E111">
        <v>2019</v>
      </c>
      <c r="F111" t="s">
        <v>122</v>
      </c>
      <c r="G111" t="s">
        <v>129</v>
      </c>
      <c r="H111" t="s">
        <v>19</v>
      </c>
      <c r="I111" t="s">
        <v>18</v>
      </c>
      <c r="J111" t="s">
        <v>10</v>
      </c>
      <c r="K111" t="s">
        <v>43</v>
      </c>
      <c r="L111">
        <v>1</v>
      </c>
      <c r="M111">
        <v>1000</v>
      </c>
      <c r="O111" t="s">
        <v>25</v>
      </c>
      <c r="R111" t="s">
        <v>45</v>
      </c>
      <c r="S111" s="49" t="str">
        <f t="shared" si="9"/>
        <v>Cash</v>
      </c>
      <c r="T111" s="3">
        <v>0</v>
      </c>
      <c r="U111" s="2">
        <v>5.4</v>
      </c>
      <c r="V111" s="2">
        <v>1.28</v>
      </c>
      <c r="W111" s="54">
        <f>_xlfn.XLOOKUP(M111,Market!A:A,Market!F:F,0)</f>
        <v>0.08</v>
      </c>
      <c r="X111" s="55">
        <f t="shared" si="10"/>
        <v>0</v>
      </c>
      <c r="Y111" s="55">
        <f t="shared" si="11"/>
        <v>4.12</v>
      </c>
      <c r="Z111" s="54">
        <f t="shared" si="12"/>
        <v>0.76296296296296295</v>
      </c>
      <c r="AA111" s="49" t="str">
        <f t="shared" ca="1" si="13"/>
        <v>N</v>
      </c>
      <c r="AB111" s="49">
        <f t="shared" ca="1" si="14"/>
        <v>5</v>
      </c>
      <c r="AC111" s="49" t="str">
        <f t="shared" ca="1" si="15"/>
        <v>N</v>
      </c>
    </row>
    <row r="112" spans="1:29" x14ac:dyDescent="0.25">
      <c r="A112">
        <v>7562</v>
      </c>
      <c r="B112" s="9">
        <v>43557</v>
      </c>
      <c r="C112" s="50" t="str">
        <f t="shared" si="8"/>
        <v>N</v>
      </c>
      <c r="D112" s="52">
        <f>_xlfn.XLOOKUP(B112,Cal_Date!B:B,Cal_Date!A:A,0)</f>
        <v>1</v>
      </c>
      <c r="E112">
        <v>2019</v>
      </c>
      <c r="F112" t="s">
        <v>122</v>
      </c>
      <c r="G112" t="s">
        <v>129</v>
      </c>
      <c r="H112" t="s">
        <v>48</v>
      </c>
      <c r="I112" t="s">
        <v>11</v>
      </c>
      <c r="J112" t="s">
        <v>10</v>
      </c>
      <c r="K112" t="s">
        <v>42</v>
      </c>
      <c r="L112">
        <v>1</v>
      </c>
      <c r="M112">
        <v>1001</v>
      </c>
      <c r="O112" t="s">
        <v>25</v>
      </c>
      <c r="R112" t="s">
        <v>45</v>
      </c>
      <c r="S112" s="49" t="str">
        <f t="shared" si="9"/>
        <v>Cash</v>
      </c>
      <c r="T112" s="3">
        <v>0</v>
      </c>
      <c r="U112" s="2">
        <v>5.3000000000000007</v>
      </c>
      <c r="V112" s="2">
        <v>1.46</v>
      </c>
      <c r="W112" s="54">
        <f>_xlfn.XLOOKUP(M112,Market!A:A,Market!F:F,0)</f>
        <v>0.06</v>
      </c>
      <c r="X112" s="55">
        <f t="shared" si="10"/>
        <v>0</v>
      </c>
      <c r="Y112" s="55">
        <f t="shared" si="11"/>
        <v>3.8400000000000007</v>
      </c>
      <c r="Z112" s="54">
        <f t="shared" si="12"/>
        <v>0.72452830188679251</v>
      </c>
      <c r="AA112" s="49" t="str">
        <f t="shared" ca="1" si="13"/>
        <v>N</v>
      </c>
      <c r="AB112" s="49">
        <f t="shared" ca="1" si="14"/>
        <v>5</v>
      </c>
      <c r="AC112" s="49" t="str">
        <f t="shared" ca="1" si="15"/>
        <v>N</v>
      </c>
    </row>
    <row r="113" spans="1:29" x14ac:dyDescent="0.25">
      <c r="A113">
        <v>7564</v>
      </c>
      <c r="B113" s="9">
        <v>43557</v>
      </c>
      <c r="C113" s="50" t="str">
        <f t="shared" si="8"/>
        <v>N</v>
      </c>
      <c r="D113" s="52">
        <f>_xlfn.XLOOKUP(B113,Cal_Date!B:B,Cal_Date!A:A,0)</f>
        <v>1</v>
      </c>
      <c r="E113">
        <v>2019</v>
      </c>
      <c r="F113" t="s">
        <v>122</v>
      </c>
      <c r="G113" t="s">
        <v>129</v>
      </c>
      <c r="H113" t="s">
        <v>14</v>
      </c>
      <c r="I113" t="s">
        <v>9</v>
      </c>
      <c r="J113" t="s">
        <v>10</v>
      </c>
      <c r="K113" t="s">
        <v>43</v>
      </c>
      <c r="L113">
        <v>1</v>
      </c>
      <c r="M113">
        <v>1000</v>
      </c>
      <c r="O113" t="s">
        <v>25</v>
      </c>
      <c r="R113" t="s">
        <v>47</v>
      </c>
      <c r="S113" s="49" t="str">
        <f t="shared" si="9"/>
        <v>Card</v>
      </c>
      <c r="T113" s="3">
        <v>3.5000000000000003E-2</v>
      </c>
      <c r="U113" s="2">
        <v>5.4</v>
      </c>
      <c r="V113" s="2">
        <v>1.28</v>
      </c>
      <c r="W113" s="54">
        <f>_xlfn.XLOOKUP(M113,Market!A:A,Market!F:F,0)</f>
        <v>0.08</v>
      </c>
      <c r="X113" s="55">
        <f t="shared" si="10"/>
        <v>0.18900000000000003</v>
      </c>
      <c r="Y113" s="55">
        <f t="shared" si="11"/>
        <v>4.12</v>
      </c>
      <c r="Z113" s="54">
        <f t="shared" si="12"/>
        <v>0.76296296296296295</v>
      </c>
      <c r="AA113" s="49" t="str">
        <f t="shared" ca="1" si="13"/>
        <v>N</v>
      </c>
      <c r="AB113" s="49">
        <f t="shared" ca="1" si="14"/>
        <v>5</v>
      </c>
      <c r="AC113" s="49" t="str">
        <f t="shared" ca="1" si="15"/>
        <v>N</v>
      </c>
    </row>
    <row r="114" spans="1:29" x14ac:dyDescent="0.25">
      <c r="A114">
        <v>7563</v>
      </c>
      <c r="B114" s="9">
        <v>43557</v>
      </c>
      <c r="C114" s="50" t="str">
        <f t="shared" si="8"/>
        <v>N</v>
      </c>
      <c r="D114" s="52">
        <f>_xlfn.XLOOKUP(B114,Cal_Date!B:B,Cal_Date!A:A,0)</f>
        <v>1</v>
      </c>
      <c r="E114">
        <v>2019</v>
      </c>
      <c r="F114" t="s">
        <v>122</v>
      </c>
      <c r="G114" t="s">
        <v>129</v>
      </c>
      <c r="H114" t="s">
        <v>14</v>
      </c>
      <c r="I114" t="s">
        <v>9</v>
      </c>
      <c r="J114" t="s">
        <v>10</v>
      </c>
      <c r="K114" t="s">
        <v>43</v>
      </c>
      <c r="L114">
        <v>2</v>
      </c>
      <c r="M114">
        <v>1000</v>
      </c>
      <c r="O114" t="s">
        <v>25</v>
      </c>
      <c r="R114" t="s">
        <v>45</v>
      </c>
      <c r="S114" s="49" t="str">
        <f t="shared" si="9"/>
        <v>Cash</v>
      </c>
      <c r="T114" s="3">
        <v>0</v>
      </c>
      <c r="U114" s="2">
        <v>10.8</v>
      </c>
      <c r="V114" s="2">
        <v>2.56</v>
      </c>
      <c r="W114" s="54">
        <f>_xlfn.XLOOKUP(M114,Market!A:A,Market!F:F,0)</f>
        <v>0.08</v>
      </c>
      <c r="X114" s="55">
        <f t="shared" si="10"/>
        <v>0</v>
      </c>
      <c r="Y114" s="55">
        <f t="shared" si="11"/>
        <v>8.24</v>
      </c>
      <c r="Z114" s="54">
        <f t="shared" si="12"/>
        <v>0.76296296296296295</v>
      </c>
      <c r="AA114" s="49" t="str">
        <f t="shared" ca="1" si="13"/>
        <v>N</v>
      </c>
      <c r="AB114" s="49">
        <f t="shared" ca="1" si="14"/>
        <v>5</v>
      </c>
      <c r="AC114" s="49" t="str">
        <f t="shared" ca="1" si="15"/>
        <v>N</v>
      </c>
    </row>
    <row r="115" spans="1:29" x14ac:dyDescent="0.25">
      <c r="A115">
        <v>7567</v>
      </c>
      <c r="B115" s="9">
        <v>43557</v>
      </c>
      <c r="C115" s="50" t="str">
        <f t="shared" si="8"/>
        <v>N</v>
      </c>
      <c r="D115" s="52">
        <f>_xlfn.XLOOKUP(B115,Cal_Date!B:B,Cal_Date!A:A,0)</f>
        <v>1</v>
      </c>
      <c r="E115">
        <v>2019</v>
      </c>
      <c r="F115" t="s">
        <v>122</v>
      </c>
      <c r="G115" t="s">
        <v>129</v>
      </c>
      <c r="H115" t="s">
        <v>48</v>
      </c>
      <c r="I115" t="s">
        <v>11</v>
      </c>
      <c r="J115" t="s">
        <v>10</v>
      </c>
      <c r="K115" t="s">
        <v>42</v>
      </c>
      <c r="L115">
        <v>1</v>
      </c>
      <c r="M115">
        <v>1004</v>
      </c>
      <c r="O115" t="s">
        <v>28</v>
      </c>
      <c r="R115" t="s">
        <v>44</v>
      </c>
      <c r="S115" s="49" t="str">
        <f t="shared" si="9"/>
        <v>Card</v>
      </c>
      <c r="T115" s="3">
        <v>0.03</v>
      </c>
      <c r="U115" s="2">
        <v>5.3000000000000007</v>
      </c>
      <c r="V115" s="2">
        <v>1.46</v>
      </c>
      <c r="W115" s="54">
        <f>_xlfn.XLOOKUP(M115,Market!A:A,Market!F:F,0)</f>
        <v>0.06</v>
      </c>
      <c r="X115" s="55">
        <f t="shared" si="10"/>
        <v>0.159</v>
      </c>
      <c r="Y115" s="55">
        <f t="shared" si="11"/>
        <v>3.8400000000000007</v>
      </c>
      <c r="Z115" s="54">
        <f t="shared" si="12"/>
        <v>0.72452830188679251</v>
      </c>
      <c r="AA115" s="49" t="str">
        <f t="shared" ca="1" si="13"/>
        <v>N</v>
      </c>
      <c r="AB115" s="49">
        <f t="shared" ca="1" si="14"/>
        <v>5</v>
      </c>
      <c r="AC115" s="49" t="str">
        <f t="shared" ca="1" si="15"/>
        <v>N</v>
      </c>
    </row>
    <row r="116" spans="1:29" x14ac:dyDescent="0.25">
      <c r="A116">
        <v>7566</v>
      </c>
      <c r="B116" s="9">
        <v>43557</v>
      </c>
      <c r="C116" s="50" t="str">
        <f t="shared" si="8"/>
        <v>N</v>
      </c>
      <c r="D116" s="52">
        <f>_xlfn.XLOOKUP(B116,Cal_Date!B:B,Cal_Date!A:A,0)</f>
        <v>1</v>
      </c>
      <c r="E116">
        <v>2019</v>
      </c>
      <c r="F116" t="s">
        <v>122</v>
      </c>
      <c r="G116" t="s">
        <v>129</v>
      </c>
      <c r="H116" t="s">
        <v>16</v>
      </c>
      <c r="I116" t="s">
        <v>9</v>
      </c>
      <c r="J116" t="s">
        <v>15</v>
      </c>
      <c r="K116" t="s">
        <v>43</v>
      </c>
      <c r="L116">
        <v>2</v>
      </c>
      <c r="M116">
        <v>1005</v>
      </c>
      <c r="O116" t="s">
        <v>25</v>
      </c>
      <c r="R116" t="s">
        <v>44</v>
      </c>
      <c r="S116" s="49" t="str">
        <f t="shared" si="9"/>
        <v>Card</v>
      </c>
      <c r="T116" s="3">
        <v>0.03</v>
      </c>
      <c r="U116" s="2">
        <v>18.512999999999998</v>
      </c>
      <c r="V116" s="2">
        <v>4.54</v>
      </c>
      <c r="W116" s="54">
        <f>_xlfn.XLOOKUP(M116,Market!A:A,Market!F:F,0)</f>
        <v>8.8999999999999996E-2</v>
      </c>
      <c r="X116" s="55">
        <f t="shared" si="10"/>
        <v>0.55538999999999994</v>
      </c>
      <c r="Y116" s="55">
        <f t="shared" si="11"/>
        <v>13.972999999999999</v>
      </c>
      <c r="Z116" s="54">
        <f t="shared" si="12"/>
        <v>0.75476692054232164</v>
      </c>
      <c r="AA116" s="49" t="str">
        <f t="shared" ca="1" si="13"/>
        <v>N</v>
      </c>
      <c r="AB116" s="49">
        <f t="shared" ca="1" si="14"/>
        <v>5</v>
      </c>
      <c r="AC116" s="49" t="str">
        <f t="shared" ca="1" si="15"/>
        <v>N</v>
      </c>
    </row>
    <row r="117" spans="1:29" x14ac:dyDescent="0.25">
      <c r="A117">
        <v>7568</v>
      </c>
      <c r="B117" s="9">
        <v>43557</v>
      </c>
      <c r="C117" s="50" t="str">
        <f t="shared" si="8"/>
        <v>N</v>
      </c>
      <c r="D117" s="52">
        <f>_xlfn.XLOOKUP(B117,Cal_Date!B:B,Cal_Date!A:A,0)</f>
        <v>1</v>
      </c>
      <c r="E117">
        <v>2019</v>
      </c>
      <c r="F117" t="s">
        <v>122</v>
      </c>
      <c r="G117" t="s">
        <v>129</v>
      </c>
      <c r="H117" t="s">
        <v>16</v>
      </c>
      <c r="I117" t="s">
        <v>9</v>
      </c>
      <c r="J117" t="s">
        <v>15</v>
      </c>
      <c r="K117" t="s">
        <v>43</v>
      </c>
      <c r="L117">
        <v>1</v>
      </c>
      <c r="M117">
        <v>1000</v>
      </c>
      <c r="O117" t="s">
        <v>25</v>
      </c>
      <c r="R117" t="s">
        <v>45</v>
      </c>
      <c r="S117" s="49" t="str">
        <f t="shared" si="9"/>
        <v>Cash</v>
      </c>
      <c r="T117" s="3">
        <v>0</v>
      </c>
      <c r="U117" s="2">
        <v>9.18</v>
      </c>
      <c r="V117" s="2">
        <v>2.27</v>
      </c>
      <c r="W117" s="54">
        <f>_xlfn.XLOOKUP(M117,Market!A:A,Market!F:F,0)</f>
        <v>0.08</v>
      </c>
      <c r="X117" s="55">
        <f t="shared" si="10"/>
        <v>0</v>
      </c>
      <c r="Y117" s="55">
        <f t="shared" si="11"/>
        <v>6.91</v>
      </c>
      <c r="Z117" s="54">
        <f t="shared" si="12"/>
        <v>0.75272331154684102</v>
      </c>
      <c r="AA117" s="49" t="str">
        <f t="shared" ca="1" si="13"/>
        <v>N</v>
      </c>
      <c r="AB117" s="49">
        <f t="shared" ca="1" si="14"/>
        <v>5</v>
      </c>
      <c r="AC117" s="49" t="str">
        <f t="shared" ca="1" si="15"/>
        <v>N</v>
      </c>
    </row>
    <row r="118" spans="1:29" x14ac:dyDescent="0.25">
      <c r="A118">
        <v>7570</v>
      </c>
      <c r="B118" s="9">
        <v>43557</v>
      </c>
      <c r="C118" s="50" t="str">
        <f t="shared" si="8"/>
        <v>N</v>
      </c>
      <c r="D118" s="52">
        <f>_xlfn.XLOOKUP(B118,Cal_Date!B:B,Cal_Date!A:A,0)</f>
        <v>1</v>
      </c>
      <c r="E118">
        <v>2019</v>
      </c>
      <c r="F118" t="s">
        <v>122</v>
      </c>
      <c r="G118" t="s">
        <v>129</v>
      </c>
      <c r="H118" t="s">
        <v>16</v>
      </c>
      <c r="I118" t="s">
        <v>13</v>
      </c>
      <c r="J118" t="s">
        <v>10</v>
      </c>
      <c r="K118" t="s">
        <v>43</v>
      </c>
      <c r="L118">
        <v>2</v>
      </c>
      <c r="M118">
        <v>1006</v>
      </c>
      <c r="O118" t="s">
        <v>28</v>
      </c>
      <c r="R118" t="s">
        <v>44</v>
      </c>
      <c r="S118" s="49" t="str">
        <f t="shared" si="9"/>
        <v>Card</v>
      </c>
      <c r="T118" s="3">
        <v>0.03</v>
      </c>
      <c r="U118" s="2">
        <v>15.245999999999999</v>
      </c>
      <c r="V118" s="2">
        <v>2.9</v>
      </c>
      <c r="W118" s="54">
        <f>_xlfn.XLOOKUP(M118,Market!A:A,Market!F:F,0)</f>
        <v>8.8999999999999996E-2</v>
      </c>
      <c r="X118" s="55">
        <f t="shared" si="10"/>
        <v>0.45737999999999995</v>
      </c>
      <c r="Y118" s="55">
        <f t="shared" si="11"/>
        <v>12.345999999999998</v>
      </c>
      <c r="Z118" s="54">
        <f t="shared" si="12"/>
        <v>0.809786173422537</v>
      </c>
      <c r="AA118" s="49" t="str">
        <f t="shared" ca="1" si="13"/>
        <v>N</v>
      </c>
      <c r="AB118" s="49">
        <f t="shared" ca="1" si="14"/>
        <v>5</v>
      </c>
      <c r="AC118" s="49" t="str">
        <f t="shared" ca="1" si="15"/>
        <v>N</v>
      </c>
    </row>
    <row r="119" spans="1:29" x14ac:dyDescent="0.25">
      <c r="A119">
        <v>7571</v>
      </c>
      <c r="B119" s="9">
        <v>43557</v>
      </c>
      <c r="C119" s="50" t="str">
        <f t="shared" si="8"/>
        <v>N</v>
      </c>
      <c r="D119" s="52">
        <f>_xlfn.XLOOKUP(B119,Cal_Date!B:B,Cal_Date!A:A,0)</f>
        <v>1</v>
      </c>
      <c r="E119">
        <v>2019</v>
      </c>
      <c r="F119" t="s">
        <v>122</v>
      </c>
      <c r="G119" t="s">
        <v>129</v>
      </c>
      <c r="H119" t="s">
        <v>48</v>
      </c>
      <c r="I119" t="s">
        <v>18</v>
      </c>
      <c r="J119" t="s">
        <v>10</v>
      </c>
      <c r="K119" t="s">
        <v>43</v>
      </c>
      <c r="L119">
        <v>1</v>
      </c>
      <c r="M119">
        <v>1000</v>
      </c>
      <c r="O119" t="s">
        <v>25</v>
      </c>
      <c r="R119" t="s">
        <v>45</v>
      </c>
      <c r="S119" s="49" t="str">
        <f t="shared" si="9"/>
        <v>Cash</v>
      </c>
      <c r="T119" s="3">
        <v>0</v>
      </c>
      <c r="U119" s="2">
        <v>7.5600000000000005</v>
      </c>
      <c r="V119" s="2">
        <v>1.46</v>
      </c>
      <c r="W119" s="54">
        <f>_xlfn.XLOOKUP(M119,Market!A:A,Market!F:F,0)</f>
        <v>0.08</v>
      </c>
      <c r="X119" s="55">
        <f t="shared" si="10"/>
        <v>0</v>
      </c>
      <c r="Y119" s="55">
        <f t="shared" si="11"/>
        <v>6.1000000000000005</v>
      </c>
      <c r="Z119" s="54">
        <f t="shared" si="12"/>
        <v>0.80687830687830686</v>
      </c>
      <c r="AA119" s="49" t="str">
        <f t="shared" ca="1" si="13"/>
        <v>N</v>
      </c>
      <c r="AB119" s="49">
        <f t="shared" ca="1" si="14"/>
        <v>5</v>
      </c>
      <c r="AC119" s="49" t="str">
        <f t="shared" ca="1" si="15"/>
        <v>N</v>
      </c>
    </row>
    <row r="120" spans="1:29" x14ac:dyDescent="0.25">
      <c r="A120">
        <v>7572</v>
      </c>
      <c r="B120" s="9">
        <v>43558</v>
      </c>
      <c r="C120" s="50" t="str">
        <f t="shared" si="8"/>
        <v>N</v>
      </c>
      <c r="D120" s="52">
        <f>_xlfn.XLOOKUP(B120,Cal_Date!B:B,Cal_Date!A:A,0)</f>
        <v>1</v>
      </c>
      <c r="E120">
        <v>2019</v>
      </c>
      <c r="F120" t="s">
        <v>123</v>
      </c>
      <c r="G120" t="s">
        <v>129</v>
      </c>
      <c r="H120" t="s">
        <v>48</v>
      </c>
      <c r="I120" t="s">
        <v>18</v>
      </c>
      <c r="J120" t="s">
        <v>10</v>
      </c>
      <c r="K120" t="s">
        <v>43</v>
      </c>
      <c r="L120">
        <v>1</v>
      </c>
      <c r="M120">
        <v>1001</v>
      </c>
      <c r="O120" t="s">
        <v>25</v>
      </c>
      <c r="R120" t="s">
        <v>44</v>
      </c>
      <c r="S120" s="49" t="str">
        <f t="shared" si="9"/>
        <v>Card</v>
      </c>
      <c r="T120" s="3">
        <v>0.03</v>
      </c>
      <c r="U120" s="2">
        <v>7.42</v>
      </c>
      <c r="V120" s="2">
        <v>1.46</v>
      </c>
      <c r="W120" s="54">
        <f>_xlfn.XLOOKUP(M120,Market!A:A,Market!F:F,0)</f>
        <v>0.06</v>
      </c>
      <c r="X120" s="55">
        <f t="shared" si="10"/>
        <v>0.22259999999999999</v>
      </c>
      <c r="Y120" s="55">
        <f t="shared" si="11"/>
        <v>5.96</v>
      </c>
      <c r="Z120" s="54">
        <f t="shared" si="12"/>
        <v>0.80323450134770891</v>
      </c>
      <c r="AA120" s="49" t="str">
        <f t="shared" ca="1" si="13"/>
        <v>N</v>
      </c>
      <c r="AB120" s="49">
        <f t="shared" ca="1" si="14"/>
        <v>5</v>
      </c>
      <c r="AC120" s="49" t="str">
        <f t="shared" ca="1" si="15"/>
        <v>N</v>
      </c>
    </row>
    <row r="121" spans="1:29" x14ac:dyDescent="0.25">
      <c r="A121">
        <v>7573</v>
      </c>
      <c r="B121" s="9">
        <v>43558</v>
      </c>
      <c r="C121" s="50" t="str">
        <f t="shared" si="8"/>
        <v>N</v>
      </c>
      <c r="D121" s="52">
        <f>_xlfn.XLOOKUP(B121,Cal_Date!B:B,Cal_Date!A:A,0)</f>
        <v>1</v>
      </c>
      <c r="E121">
        <v>2019</v>
      </c>
      <c r="F121" t="s">
        <v>123</v>
      </c>
      <c r="G121" t="s">
        <v>129</v>
      </c>
      <c r="H121" t="s">
        <v>14</v>
      </c>
      <c r="I121" t="s">
        <v>9</v>
      </c>
      <c r="J121" t="s">
        <v>10</v>
      </c>
      <c r="K121" t="s">
        <v>43</v>
      </c>
      <c r="L121">
        <v>1</v>
      </c>
      <c r="M121">
        <v>1008</v>
      </c>
      <c r="O121" t="s">
        <v>28</v>
      </c>
      <c r="R121" t="s">
        <v>47</v>
      </c>
      <c r="S121" s="49" t="str">
        <f t="shared" si="9"/>
        <v>Card</v>
      </c>
      <c r="T121" s="3">
        <v>3.5000000000000003E-2</v>
      </c>
      <c r="U121" s="2">
        <v>5.4450000000000003</v>
      </c>
      <c r="V121" s="2">
        <v>1.28</v>
      </c>
      <c r="W121" s="54">
        <f>_xlfn.XLOOKUP(M121,Market!A:A,Market!F:F,0)</f>
        <v>8.8999999999999996E-2</v>
      </c>
      <c r="X121" s="55">
        <f t="shared" si="10"/>
        <v>0.19057500000000002</v>
      </c>
      <c r="Y121" s="55">
        <f t="shared" si="11"/>
        <v>4.165</v>
      </c>
      <c r="Z121" s="54">
        <f t="shared" si="12"/>
        <v>0.76492194674012848</v>
      </c>
      <c r="AA121" s="49" t="str">
        <f t="shared" ca="1" si="13"/>
        <v>N</v>
      </c>
      <c r="AB121" s="49">
        <f t="shared" ca="1" si="14"/>
        <v>5</v>
      </c>
      <c r="AC121" s="49" t="str">
        <f t="shared" ca="1" si="15"/>
        <v>N</v>
      </c>
    </row>
    <row r="122" spans="1:29" x14ac:dyDescent="0.25">
      <c r="A122">
        <v>7574</v>
      </c>
      <c r="B122" s="9">
        <v>43558</v>
      </c>
      <c r="C122" s="50" t="str">
        <f t="shared" si="8"/>
        <v>N</v>
      </c>
      <c r="D122" s="52">
        <f>_xlfn.XLOOKUP(B122,Cal_Date!B:B,Cal_Date!A:A,0)</f>
        <v>1</v>
      </c>
      <c r="E122">
        <v>2019</v>
      </c>
      <c r="F122" t="s">
        <v>123</v>
      </c>
      <c r="G122" t="s">
        <v>129</v>
      </c>
      <c r="H122" t="s">
        <v>48</v>
      </c>
      <c r="I122" t="s">
        <v>18</v>
      </c>
      <c r="J122" t="s">
        <v>10</v>
      </c>
      <c r="K122" t="s">
        <v>43</v>
      </c>
      <c r="L122">
        <v>1</v>
      </c>
      <c r="M122">
        <v>1009</v>
      </c>
      <c r="O122" t="s">
        <v>28</v>
      </c>
      <c r="R122" t="s">
        <v>44</v>
      </c>
      <c r="S122" s="49" t="str">
        <f t="shared" si="9"/>
        <v>Card</v>
      </c>
      <c r="T122" s="3">
        <v>0.03</v>
      </c>
      <c r="U122" s="2">
        <v>7.6229999999999993</v>
      </c>
      <c r="V122" s="2">
        <v>1.46</v>
      </c>
      <c r="W122" s="54">
        <f>_xlfn.XLOOKUP(M122,Market!A:A,Market!F:F,0)</f>
        <v>8.8999999999999996E-2</v>
      </c>
      <c r="X122" s="55">
        <f t="shared" si="10"/>
        <v>0.22868999999999998</v>
      </c>
      <c r="Y122" s="55">
        <f t="shared" si="11"/>
        <v>6.1629999999999994</v>
      </c>
      <c r="Z122" s="54">
        <f t="shared" si="12"/>
        <v>0.80847435392889933</v>
      </c>
      <c r="AA122" s="49" t="str">
        <f t="shared" ca="1" si="13"/>
        <v>N</v>
      </c>
      <c r="AB122" s="49">
        <f t="shared" ca="1" si="14"/>
        <v>5</v>
      </c>
      <c r="AC122" s="49" t="str">
        <f t="shared" ca="1" si="15"/>
        <v>N</v>
      </c>
    </row>
    <row r="123" spans="1:29" x14ac:dyDescent="0.25">
      <c r="A123">
        <v>7576</v>
      </c>
      <c r="B123" s="9">
        <v>43558</v>
      </c>
      <c r="C123" s="50" t="str">
        <f t="shared" si="8"/>
        <v>N</v>
      </c>
      <c r="D123" s="52">
        <f>_xlfn.XLOOKUP(B123,Cal_Date!B:B,Cal_Date!A:A,0)</f>
        <v>1</v>
      </c>
      <c r="E123">
        <v>2019</v>
      </c>
      <c r="F123" t="s">
        <v>123</v>
      </c>
      <c r="G123" t="s">
        <v>129</v>
      </c>
      <c r="H123" t="s">
        <v>48</v>
      </c>
      <c r="I123" t="s">
        <v>11</v>
      </c>
      <c r="J123" t="s">
        <v>10</v>
      </c>
      <c r="K123" t="s">
        <v>42</v>
      </c>
      <c r="L123">
        <v>2</v>
      </c>
      <c r="M123">
        <v>1001</v>
      </c>
      <c r="O123" t="s">
        <v>25</v>
      </c>
      <c r="R123" t="s">
        <v>44</v>
      </c>
      <c r="S123" s="49" t="str">
        <f t="shared" si="9"/>
        <v>Card</v>
      </c>
      <c r="T123" s="3">
        <v>0.03</v>
      </c>
      <c r="U123" s="2">
        <v>10.600000000000001</v>
      </c>
      <c r="V123" s="2">
        <v>2.92</v>
      </c>
      <c r="W123" s="54">
        <f>_xlfn.XLOOKUP(M123,Market!A:A,Market!F:F,0)</f>
        <v>0.06</v>
      </c>
      <c r="X123" s="55">
        <f t="shared" si="10"/>
        <v>0.318</v>
      </c>
      <c r="Y123" s="55">
        <f t="shared" si="11"/>
        <v>7.6800000000000015</v>
      </c>
      <c r="Z123" s="54">
        <f t="shared" si="12"/>
        <v>0.72452830188679251</v>
      </c>
      <c r="AA123" s="49" t="str">
        <f t="shared" ca="1" si="13"/>
        <v>N</v>
      </c>
      <c r="AB123" s="49">
        <f t="shared" ca="1" si="14"/>
        <v>5</v>
      </c>
      <c r="AC123" s="49" t="str">
        <f t="shared" ca="1" si="15"/>
        <v>N</v>
      </c>
    </row>
    <row r="124" spans="1:29" x14ac:dyDescent="0.25">
      <c r="A124">
        <v>7577</v>
      </c>
      <c r="B124" s="9">
        <v>43558</v>
      </c>
      <c r="C124" s="50" t="str">
        <f t="shared" si="8"/>
        <v>N</v>
      </c>
      <c r="D124" s="52">
        <f>_xlfn.XLOOKUP(B124,Cal_Date!B:B,Cal_Date!A:A,0)</f>
        <v>1</v>
      </c>
      <c r="E124">
        <v>2019</v>
      </c>
      <c r="F124" t="s">
        <v>123</v>
      </c>
      <c r="G124" t="s">
        <v>129</v>
      </c>
      <c r="H124" t="s">
        <v>16</v>
      </c>
      <c r="I124" t="s">
        <v>9</v>
      </c>
      <c r="J124" t="s">
        <v>15</v>
      </c>
      <c r="K124" t="s">
        <v>43</v>
      </c>
      <c r="L124">
        <v>1</v>
      </c>
      <c r="M124">
        <v>1001</v>
      </c>
      <c r="O124" t="s">
        <v>25</v>
      </c>
      <c r="R124" t="s">
        <v>45</v>
      </c>
      <c r="S124" s="49" t="str">
        <f t="shared" si="9"/>
        <v>Cash</v>
      </c>
      <c r="T124" s="3">
        <v>0</v>
      </c>
      <c r="U124" s="2">
        <v>9.01</v>
      </c>
      <c r="V124" s="2">
        <v>2.27</v>
      </c>
      <c r="W124" s="54">
        <f>_xlfn.XLOOKUP(M124,Market!A:A,Market!F:F,0)</f>
        <v>0.06</v>
      </c>
      <c r="X124" s="55">
        <f t="shared" si="10"/>
        <v>0</v>
      </c>
      <c r="Y124" s="55">
        <f t="shared" si="11"/>
        <v>6.74</v>
      </c>
      <c r="Z124" s="54">
        <f t="shared" si="12"/>
        <v>0.74805771365149842</v>
      </c>
      <c r="AA124" s="49" t="str">
        <f t="shared" ca="1" si="13"/>
        <v>N</v>
      </c>
      <c r="AB124" s="49">
        <f t="shared" ca="1" si="14"/>
        <v>5</v>
      </c>
      <c r="AC124" s="49" t="str">
        <f t="shared" ca="1" si="15"/>
        <v>N</v>
      </c>
    </row>
    <row r="125" spans="1:29" x14ac:dyDescent="0.25">
      <c r="A125">
        <v>7578</v>
      </c>
      <c r="B125" s="9">
        <v>43558</v>
      </c>
      <c r="C125" s="50" t="str">
        <f t="shared" si="8"/>
        <v>N</v>
      </c>
      <c r="D125" s="52">
        <f>_xlfn.XLOOKUP(B125,Cal_Date!B:B,Cal_Date!A:A,0)</f>
        <v>1</v>
      </c>
      <c r="E125">
        <v>2019</v>
      </c>
      <c r="F125" t="s">
        <v>123</v>
      </c>
      <c r="G125" t="s">
        <v>129</v>
      </c>
      <c r="H125" t="s">
        <v>48</v>
      </c>
      <c r="I125" t="s">
        <v>18</v>
      </c>
      <c r="J125" t="s">
        <v>11</v>
      </c>
      <c r="K125" t="s">
        <v>42</v>
      </c>
      <c r="L125">
        <v>1</v>
      </c>
      <c r="M125">
        <v>1001</v>
      </c>
      <c r="O125" t="s">
        <v>25</v>
      </c>
      <c r="R125" t="s">
        <v>45</v>
      </c>
      <c r="S125" s="49" t="str">
        <f t="shared" si="9"/>
        <v>Cash</v>
      </c>
      <c r="T125" s="3">
        <v>0</v>
      </c>
      <c r="U125" s="2">
        <v>6.36</v>
      </c>
      <c r="V125" s="2">
        <v>1.41</v>
      </c>
      <c r="W125" s="54">
        <f>_xlfn.XLOOKUP(M125,Market!A:A,Market!F:F,0)</f>
        <v>0.06</v>
      </c>
      <c r="X125" s="55">
        <f t="shared" si="10"/>
        <v>0</v>
      </c>
      <c r="Y125" s="55">
        <f t="shared" si="11"/>
        <v>4.95</v>
      </c>
      <c r="Z125" s="54">
        <f t="shared" si="12"/>
        <v>0.77830188679245282</v>
      </c>
      <c r="AA125" s="49" t="str">
        <f t="shared" ca="1" si="13"/>
        <v>N</v>
      </c>
      <c r="AB125" s="49">
        <f t="shared" ca="1" si="14"/>
        <v>5</v>
      </c>
      <c r="AC125" s="49" t="str">
        <f t="shared" ca="1" si="15"/>
        <v>N</v>
      </c>
    </row>
    <row r="126" spans="1:29" x14ac:dyDescent="0.25">
      <c r="A126">
        <v>7608</v>
      </c>
      <c r="B126" s="9">
        <v>43558</v>
      </c>
      <c r="C126" s="50" t="str">
        <f t="shared" si="8"/>
        <v>N</v>
      </c>
      <c r="D126" s="52">
        <f>_xlfn.XLOOKUP(B126,Cal_Date!B:B,Cal_Date!A:A,0)</f>
        <v>1</v>
      </c>
      <c r="E126">
        <v>2019</v>
      </c>
      <c r="F126" t="s">
        <v>123</v>
      </c>
      <c r="G126" t="s">
        <v>129</v>
      </c>
      <c r="H126" t="s">
        <v>11</v>
      </c>
      <c r="I126" t="s">
        <v>18</v>
      </c>
      <c r="J126" t="s">
        <v>15</v>
      </c>
      <c r="K126" t="s">
        <v>42</v>
      </c>
      <c r="L126">
        <v>2</v>
      </c>
      <c r="M126">
        <v>1007</v>
      </c>
      <c r="O126" t="s">
        <v>28</v>
      </c>
      <c r="R126" t="s">
        <v>47</v>
      </c>
      <c r="S126" s="49" t="str">
        <f t="shared" si="9"/>
        <v>Card</v>
      </c>
      <c r="T126" s="3">
        <v>3.5000000000000003E-2</v>
      </c>
      <c r="U126" s="2">
        <v>5.4450000000000003</v>
      </c>
      <c r="V126" s="2">
        <v>2.8</v>
      </c>
      <c r="W126" s="54">
        <f>_xlfn.XLOOKUP(M126,Market!A:A,Market!F:F,0)</f>
        <v>8.8999999999999996E-2</v>
      </c>
      <c r="X126" s="55">
        <f t="shared" si="10"/>
        <v>0.19057500000000002</v>
      </c>
      <c r="Y126" s="55">
        <f t="shared" si="11"/>
        <v>2.6450000000000005</v>
      </c>
      <c r="Z126" s="54">
        <f t="shared" si="12"/>
        <v>0.48576675849403128</v>
      </c>
      <c r="AA126" s="49" t="str">
        <f t="shared" ca="1" si="13"/>
        <v>N</v>
      </c>
      <c r="AB126" s="49">
        <f t="shared" ca="1" si="14"/>
        <v>5</v>
      </c>
      <c r="AC126" s="49" t="str">
        <f t="shared" ca="1" si="15"/>
        <v>N</v>
      </c>
    </row>
    <row r="127" spans="1:29" x14ac:dyDescent="0.25">
      <c r="A127">
        <v>7589</v>
      </c>
      <c r="B127" s="9">
        <v>43558</v>
      </c>
      <c r="C127" s="50" t="str">
        <f t="shared" si="8"/>
        <v>N</v>
      </c>
      <c r="D127" s="52">
        <f>_xlfn.XLOOKUP(B127,Cal_Date!B:B,Cal_Date!A:A,0)</f>
        <v>1</v>
      </c>
      <c r="E127">
        <v>2019</v>
      </c>
      <c r="F127" t="s">
        <v>123</v>
      </c>
      <c r="G127" t="s">
        <v>129</v>
      </c>
      <c r="H127" t="s">
        <v>16</v>
      </c>
      <c r="I127" t="s">
        <v>9</v>
      </c>
      <c r="J127" t="s">
        <v>15</v>
      </c>
      <c r="K127" t="s">
        <v>43</v>
      </c>
      <c r="L127">
        <v>1</v>
      </c>
      <c r="M127">
        <v>1006</v>
      </c>
      <c r="O127" t="s">
        <v>28</v>
      </c>
      <c r="R127" t="s">
        <v>47</v>
      </c>
      <c r="S127" s="49" t="str">
        <f t="shared" si="9"/>
        <v>Card</v>
      </c>
      <c r="T127" s="3">
        <v>3.5000000000000003E-2</v>
      </c>
      <c r="U127" s="2">
        <v>9.2564999999999991</v>
      </c>
      <c r="V127" s="2">
        <v>2.27</v>
      </c>
      <c r="W127" s="54">
        <f>_xlfn.XLOOKUP(M127,Market!A:A,Market!F:F,0)</f>
        <v>8.8999999999999996E-2</v>
      </c>
      <c r="X127" s="55">
        <f t="shared" si="10"/>
        <v>0.32397749999999997</v>
      </c>
      <c r="Y127" s="55">
        <f t="shared" si="11"/>
        <v>6.9864999999999995</v>
      </c>
      <c r="Z127" s="54">
        <f t="shared" si="12"/>
        <v>0.75476692054232164</v>
      </c>
      <c r="AA127" s="49" t="str">
        <f t="shared" ca="1" si="13"/>
        <v>N</v>
      </c>
      <c r="AB127" s="49">
        <f t="shared" ca="1" si="14"/>
        <v>5</v>
      </c>
      <c r="AC127" s="49" t="str">
        <f t="shared" ca="1" si="15"/>
        <v>N</v>
      </c>
    </row>
    <row r="128" spans="1:29" x14ac:dyDescent="0.25">
      <c r="A128">
        <v>7598</v>
      </c>
      <c r="B128" s="9">
        <v>43558</v>
      </c>
      <c r="C128" s="50" t="str">
        <f t="shared" si="8"/>
        <v>N</v>
      </c>
      <c r="D128" s="52">
        <f>_xlfn.XLOOKUP(B128,Cal_Date!B:B,Cal_Date!A:A,0)</f>
        <v>1</v>
      </c>
      <c r="E128">
        <v>2019</v>
      </c>
      <c r="F128" t="s">
        <v>123</v>
      </c>
      <c r="G128" t="s">
        <v>129</v>
      </c>
      <c r="H128" t="s">
        <v>16</v>
      </c>
      <c r="I128" t="s">
        <v>9</v>
      </c>
      <c r="J128" t="s">
        <v>15</v>
      </c>
      <c r="K128" t="s">
        <v>43</v>
      </c>
      <c r="L128">
        <v>2</v>
      </c>
      <c r="M128">
        <v>1006</v>
      </c>
      <c r="O128" t="s">
        <v>28</v>
      </c>
      <c r="R128" t="s">
        <v>47</v>
      </c>
      <c r="S128" s="49" t="str">
        <f t="shared" si="9"/>
        <v>Card</v>
      </c>
      <c r="T128" s="3">
        <v>3.5000000000000003E-2</v>
      </c>
      <c r="U128" s="2">
        <v>18.512999999999998</v>
      </c>
      <c r="V128" s="2">
        <v>4.54</v>
      </c>
      <c r="W128" s="54">
        <f>_xlfn.XLOOKUP(M128,Market!A:A,Market!F:F,0)</f>
        <v>8.8999999999999996E-2</v>
      </c>
      <c r="X128" s="55">
        <f t="shared" si="10"/>
        <v>0.64795499999999995</v>
      </c>
      <c r="Y128" s="55">
        <f t="shared" si="11"/>
        <v>13.972999999999999</v>
      </c>
      <c r="Z128" s="54">
        <f t="shared" si="12"/>
        <v>0.75476692054232164</v>
      </c>
      <c r="AA128" s="49" t="str">
        <f t="shared" ca="1" si="13"/>
        <v>N</v>
      </c>
      <c r="AB128" s="49">
        <f t="shared" ca="1" si="14"/>
        <v>5</v>
      </c>
      <c r="AC128" s="49" t="str">
        <f t="shared" ca="1" si="15"/>
        <v>N</v>
      </c>
    </row>
    <row r="129" spans="1:29" x14ac:dyDescent="0.25">
      <c r="A129">
        <v>7590</v>
      </c>
      <c r="B129" s="9">
        <v>43558</v>
      </c>
      <c r="C129" s="50" t="str">
        <f t="shared" si="8"/>
        <v>N</v>
      </c>
      <c r="D129" s="52">
        <f>_xlfn.XLOOKUP(B129,Cal_Date!B:B,Cal_Date!A:A,0)</f>
        <v>1</v>
      </c>
      <c r="E129">
        <v>2019</v>
      </c>
      <c r="F129" t="s">
        <v>123</v>
      </c>
      <c r="G129" t="s">
        <v>129</v>
      </c>
      <c r="H129" t="s">
        <v>11</v>
      </c>
      <c r="I129" t="s">
        <v>18</v>
      </c>
      <c r="J129" t="s">
        <v>15</v>
      </c>
      <c r="K129" t="s">
        <v>42</v>
      </c>
      <c r="L129">
        <v>1</v>
      </c>
      <c r="M129">
        <v>1006</v>
      </c>
      <c r="O129" t="s">
        <v>28</v>
      </c>
      <c r="R129" t="s">
        <v>47</v>
      </c>
      <c r="S129" s="49" t="str">
        <f t="shared" si="9"/>
        <v>Card</v>
      </c>
      <c r="T129" s="3">
        <v>3.5000000000000003E-2</v>
      </c>
      <c r="U129" s="2">
        <v>2.7225000000000001</v>
      </c>
      <c r="V129" s="2">
        <v>1.4</v>
      </c>
      <c r="W129" s="54">
        <f>_xlfn.XLOOKUP(M129,Market!A:A,Market!F:F,0)</f>
        <v>8.8999999999999996E-2</v>
      </c>
      <c r="X129" s="55">
        <f t="shared" si="10"/>
        <v>9.5287500000000011E-2</v>
      </c>
      <c r="Y129" s="55">
        <f t="shared" si="11"/>
        <v>1.3225000000000002</v>
      </c>
      <c r="Z129" s="54">
        <f t="shared" si="12"/>
        <v>0.48576675849403128</v>
      </c>
      <c r="AA129" s="49" t="str">
        <f t="shared" ca="1" si="13"/>
        <v>N</v>
      </c>
      <c r="AB129" s="49">
        <f t="shared" ca="1" si="14"/>
        <v>5</v>
      </c>
      <c r="AC129" s="49" t="str">
        <f t="shared" ca="1" si="15"/>
        <v>N</v>
      </c>
    </row>
    <row r="130" spans="1:29" x14ac:dyDescent="0.25">
      <c r="A130">
        <v>7592</v>
      </c>
      <c r="B130" s="9">
        <v>43558</v>
      </c>
      <c r="C130" s="50" t="str">
        <f t="shared" si="8"/>
        <v>N</v>
      </c>
      <c r="D130" s="52">
        <f>_xlfn.XLOOKUP(B130,Cal_Date!B:B,Cal_Date!A:A,0)</f>
        <v>1</v>
      </c>
      <c r="E130">
        <v>2019</v>
      </c>
      <c r="F130" t="s">
        <v>123</v>
      </c>
      <c r="G130" t="s">
        <v>129</v>
      </c>
      <c r="H130" t="s">
        <v>14</v>
      </c>
      <c r="I130" t="s">
        <v>13</v>
      </c>
      <c r="J130" t="s">
        <v>15</v>
      </c>
      <c r="K130" t="s">
        <v>43</v>
      </c>
      <c r="L130">
        <v>2</v>
      </c>
      <c r="M130">
        <v>1004</v>
      </c>
      <c r="O130" t="s">
        <v>28</v>
      </c>
      <c r="R130" t="s">
        <v>47</v>
      </c>
      <c r="S130" s="49" t="str">
        <f t="shared" si="9"/>
        <v>Card</v>
      </c>
      <c r="T130" s="3">
        <v>3.5000000000000003E-2</v>
      </c>
      <c r="U130" s="2">
        <v>13.780000000000001</v>
      </c>
      <c r="V130" s="2">
        <v>4.24</v>
      </c>
      <c r="W130" s="54">
        <f>_xlfn.XLOOKUP(M130,Market!A:A,Market!F:F,0)</f>
        <v>0.06</v>
      </c>
      <c r="X130" s="55">
        <f t="shared" si="10"/>
        <v>0.48230000000000006</v>
      </c>
      <c r="Y130" s="55">
        <f t="shared" si="11"/>
        <v>9.5400000000000009</v>
      </c>
      <c r="Z130" s="54">
        <f t="shared" si="12"/>
        <v>0.69230769230769229</v>
      </c>
      <c r="AA130" s="49" t="str">
        <f t="shared" ca="1" si="13"/>
        <v>N</v>
      </c>
      <c r="AB130" s="49">
        <f t="shared" ca="1" si="14"/>
        <v>5</v>
      </c>
      <c r="AC130" s="49" t="str">
        <f t="shared" ca="1" si="15"/>
        <v>N</v>
      </c>
    </row>
    <row r="131" spans="1:29" x14ac:dyDescent="0.25">
      <c r="A131">
        <v>7593</v>
      </c>
      <c r="B131" s="9">
        <v>43558</v>
      </c>
      <c r="C131" s="50" t="str">
        <f t="shared" ref="C131:C194" si="16">IF(OR(B131="04/01/2018"+0,B131="04/02/2018"+0),"Y","N")</f>
        <v>N</v>
      </c>
      <c r="D131" s="52">
        <f>_xlfn.XLOOKUP(B131,Cal_Date!B:B,Cal_Date!A:A,0)</f>
        <v>1</v>
      </c>
      <c r="E131">
        <v>2019</v>
      </c>
      <c r="F131" t="s">
        <v>123</v>
      </c>
      <c r="G131" t="s">
        <v>129</v>
      </c>
      <c r="H131" t="s">
        <v>14</v>
      </c>
      <c r="I131" t="s">
        <v>13</v>
      </c>
      <c r="J131" t="s">
        <v>15</v>
      </c>
      <c r="K131" t="s">
        <v>43</v>
      </c>
      <c r="L131">
        <v>1</v>
      </c>
      <c r="M131">
        <v>1004</v>
      </c>
      <c r="O131" t="s">
        <v>28</v>
      </c>
      <c r="R131" t="s">
        <v>44</v>
      </c>
      <c r="S131" s="49" t="str">
        <f t="shared" ref="S131:S194" si="17">IF(R131="Cash","Cash","Card")</f>
        <v>Card</v>
      </c>
      <c r="T131" s="3">
        <v>0.03</v>
      </c>
      <c r="U131" s="2">
        <v>6.8900000000000006</v>
      </c>
      <c r="V131" s="2">
        <v>2.12</v>
      </c>
      <c r="W131" s="54">
        <f>_xlfn.XLOOKUP(M131,Market!A:A,Market!F:F,0)</f>
        <v>0.06</v>
      </c>
      <c r="X131" s="55">
        <f t="shared" ref="X131:X194" si="18">T131*U131</f>
        <v>0.20670000000000002</v>
      </c>
      <c r="Y131" s="55">
        <f t="shared" ref="Y131:Y194" si="19">U131-V131</f>
        <v>4.7700000000000005</v>
      </c>
      <c r="Z131" s="54">
        <f t="shared" ref="Z131:Z194" si="20">Y131/U131</f>
        <v>0.69230769230769229</v>
      </c>
      <c r="AA131" s="49" t="str">
        <f t="shared" ref="AA131:AA194" ca="1" si="21">IF(DATEDIF(B131,TODAY(),"y")&gt;5,"Y","N")</f>
        <v>N</v>
      </c>
      <c r="AB131" s="49">
        <f t="shared" ref="AB131:AB194" ca="1" si="22">DATEDIF(B131,TODAY(),"y")</f>
        <v>5</v>
      </c>
      <c r="AC131" s="49" t="str">
        <f t="shared" ref="AC131:AC194" ca="1" si="23">IF(AB131&gt;5,"Y","N")</f>
        <v>N</v>
      </c>
    </row>
    <row r="132" spans="1:29" x14ac:dyDescent="0.25">
      <c r="A132">
        <v>7594</v>
      </c>
      <c r="B132" s="9">
        <v>43558</v>
      </c>
      <c r="C132" s="50" t="str">
        <f t="shared" si="16"/>
        <v>N</v>
      </c>
      <c r="D132" s="52">
        <f>_xlfn.XLOOKUP(B132,Cal_Date!B:B,Cal_Date!A:A,0)</f>
        <v>1</v>
      </c>
      <c r="E132">
        <v>2019</v>
      </c>
      <c r="F132" t="s">
        <v>123</v>
      </c>
      <c r="G132" t="s">
        <v>129</v>
      </c>
      <c r="H132" t="s">
        <v>14</v>
      </c>
      <c r="I132" t="s">
        <v>13</v>
      </c>
      <c r="J132" t="s">
        <v>15</v>
      </c>
      <c r="K132" t="s">
        <v>43</v>
      </c>
      <c r="L132">
        <v>1</v>
      </c>
      <c r="M132">
        <v>1000</v>
      </c>
      <c r="O132" t="s">
        <v>25</v>
      </c>
      <c r="R132" t="s">
        <v>47</v>
      </c>
      <c r="S132" s="49" t="str">
        <f t="shared" si="17"/>
        <v>Card</v>
      </c>
      <c r="T132" s="3">
        <v>3.5000000000000003E-2</v>
      </c>
      <c r="U132" s="2">
        <v>7.0200000000000005</v>
      </c>
      <c r="V132" s="2">
        <v>2.12</v>
      </c>
      <c r="W132" s="54">
        <f>_xlfn.XLOOKUP(M132,Market!A:A,Market!F:F,0)</f>
        <v>0.08</v>
      </c>
      <c r="X132" s="55">
        <f t="shared" si="18"/>
        <v>0.24570000000000003</v>
      </c>
      <c r="Y132" s="55">
        <f t="shared" si="19"/>
        <v>4.9000000000000004</v>
      </c>
      <c r="Z132" s="54">
        <f t="shared" si="20"/>
        <v>0.69800569800569801</v>
      </c>
      <c r="AA132" s="49" t="str">
        <f t="shared" ca="1" si="21"/>
        <v>N</v>
      </c>
      <c r="AB132" s="49">
        <f t="shared" ca="1" si="22"/>
        <v>5</v>
      </c>
      <c r="AC132" s="49" t="str">
        <f t="shared" ca="1" si="23"/>
        <v>N</v>
      </c>
    </row>
    <row r="133" spans="1:29" x14ac:dyDescent="0.25">
      <c r="A133">
        <v>7595</v>
      </c>
      <c r="B133" s="9">
        <v>43558</v>
      </c>
      <c r="C133" s="50" t="str">
        <f t="shared" si="16"/>
        <v>N</v>
      </c>
      <c r="D133" s="52">
        <f>_xlfn.XLOOKUP(B133,Cal_Date!B:B,Cal_Date!A:A,0)</f>
        <v>1</v>
      </c>
      <c r="E133">
        <v>2019</v>
      </c>
      <c r="F133" t="s">
        <v>123</v>
      </c>
      <c r="G133" t="s">
        <v>129</v>
      </c>
      <c r="H133" t="s">
        <v>11</v>
      </c>
      <c r="I133" t="s">
        <v>11</v>
      </c>
      <c r="J133" t="s">
        <v>15</v>
      </c>
      <c r="K133" t="s">
        <v>42</v>
      </c>
      <c r="L133">
        <v>1</v>
      </c>
      <c r="M133">
        <v>1000</v>
      </c>
      <c r="O133" t="s">
        <v>25</v>
      </c>
      <c r="R133" t="s">
        <v>47</v>
      </c>
      <c r="S133" s="49" t="str">
        <f t="shared" si="17"/>
        <v>Card</v>
      </c>
      <c r="T133" s="3">
        <v>3.5000000000000003E-2</v>
      </c>
      <c r="U133" s="2">
        <v>2.7</v>
      </c>
      <c r="V133" s="2">
        <v>0.87</v>
      </c>
      <c r="W133" s="54">
        <f>_xlfn.XLOOKUP(M133,Market!A:A,Market!F:F,0)</f>
        <v>0.08</v>
      </c>
      <c r="X133" s="55">
        <f t="shared" si="18"/>
        <v>9.4500000000000015E-2</v>
      </c>
      <c r="Y133" s="55">
        <f t="shared" si="19"/>
        <v>1.83</v>
      </c>
      <c r="Z133" s="54">
        <f t="shared" si="20"/>
        <v>0.67777777777777781</v>
      </c>
      <c r="AA133" s="49" t="str">
        <f t="shared" ca="1" si="21"/>
        <v>N</v>
      </c>
      <c r="AB133" s="49">
        <f t="shared" ca="1" si="22"/>
        <v>5</v>
      </c>
      <c r="AC133" s="49" t="str">
        <f t="shared" ca="1" si="23"/>
        <v>N</v>
      </c>
    </row>
    <row r="134" spans="1:29" x14ac:dyDescent="0.25">
      <c r="A134">
        <v>7596</v>
      </c>
      <c r="B134" s="9">
        <v>43558</v>
      </c>
      <c r="C134" s="50" t="str">
        <f t="shared" si="16"/>
        <v>N</v>
      </c>
      <c r="D134" s="52">
        <f>_xlfn.XLOOKUP(B134,Cal_Date!B:B,Cal_Date!A:A,0)</f>
        <v>1</v>
      </c>
      <c r="E134">
        <v>2019</v>
      </c>
      <c r="F134" t="s">
        <v>123</v>
      </c>
      <c r="G134" t="s">
        <v>129</v>
      </c>
      <c r="H134" t="s">
        <v>11</v>
      </c>
      <c r="I134" t="s">
        <v>11</v>
      </c>
      <c r="J134" t="s">
        <v>15</v>
      </c>
      <c r="K134" t="s">
        <v>42</v>
      </c>
      <c r="L134">
        <v>1</v>
      </c>
      <c r="M134">
        <v>1000</v>
      </c>
      <c r="O134" t="s">
        <v>25</v>
      </c>
      <c r="R134" t="s">
        <v>47</v>
      </c>
      <c r="S134" s="49" t="str">
        <f t="shared" si="17"/>
        <v>Card</v>
      </c>
      <c r="T134" s="3">
        <v>3.5000000000000003E-2</v>
      </c>
      <c r="U134" s="2">
        <v>2.7</v>
      </c>
      <c r="V134" s="2">
        <v>0.87</v>
      </c>
      <c r="W134" s="54">
        <f>_xlfn.XLOOKUP(M134,Market!A:A,Market!F:F,0)</f>
        <v>0.08</v>
      </c>
      <c r="X134" s="55">
        <f t="shared" si="18"/>
        <v>9.4500000000000015E-2</v>
      </c>
      <c r="Y134" s="55">
        <f t="shared" si="19"/>
        <v>1.83</v>
      </c>
      <c r="Z134" s="54">
        <f t="shared" si="20"/>
        <v>0.67777777777777781</v>
      </c>
      <c r="AA134" s="49" t="str">
        <f t="shared" ca="1" si="21"/>
        <v>N</v>
      </c>
      <c r="AB134" s="49">
        <f t="shared" ca="1" si="22"/>
        <v>5</v>
      </c>
      <c r="AC134" s="49" t="str">
        <f t="shared" ca="1" si="23"/>
        <v>N</v>
      </c>
    </row>
    <row r="135" spans="1:29" x14ac:dyDescent="0.25">
      <c r="A135">
        <v>7597</v>
      </c>
      <c r="B135" s="9">
        <v>43558</v>
      </c>
      <c r="C135" s="50" t="str">
        <f t="shared" si="16"/>
        <v>N</v>
      </c>
      <c r="D135" s="52">
        <f>_xlfn.XLOOKUP(B135,Cal_Date!B:B,Cal_Date!A:A,0)</f>
        <v>1</v>
      </c>
      <c r="E135">
        <v>2019</v>
      </c>
      <c r="F135" t="s">
        <v>123</v>
      </c>
      <c r="G135" t="s">
        <v>129</v>
      </c>
      <c r="H135" t="s">
        <v>11</v>
      </c>
      <c r="I135" t="s">
        <v>11</v>
      </c>
      <c r="J135" t="s">
        <v>15</v>
      </c>
      <c r="K135" t="s">
        <v>42</v>
      </c>
      <c r="L135">
        <v>2</v>
      </c>
      <c r="M135">
        <v>1008</v>
      </c>
      <c r="O135" t="s">
        <v>28</v>
      </c>
      <c r="R135" t="s">
        <v>44</v>
      </c>
      <c r="S135" s="49" t="str">
        <f t="shared" si="17"/>
        <v>Card</v>
      </c>
      <c r="T135" s="3">
        <v>0.03</v>
      </c>
      <c r="U135" s="2">
        <v>5.4450000000000003</v>
      </c>
      <c r="V135" s="2">
        <v>1.74</v>
      </c>
      <c r="W135" s="54">
        <f>_xlfn.XLOOKUP(M135,Market!A:A,Market!F:F,0)</f>
        <v>8.8999999999999996E-2</v>
      </c>
      <c r="X135" s="55">
        <f t="shared" si="18"/>
        <v>0.16335</v>
      </c>
      <c r="Y135" s="55">
        <f t="shared" si="19"/>
        <v>3.7050000000000001</v>
      </c>
      <c r="Z135" s="54">
        <f t="shared" si="20"/>
        <v>0.68044077134986225</v>
      </c>
      <c r="AA135" s="49" t="str">
        <f t="shared" ca="1" si="21"/>
        <v>N</v>
      </c>
      <c r="AB135" s="49">
        <f t="shared" ca="1" si="22"/>
        <v>5</v>
      </c>
      <c r="AC135" s="49" t="str">
        <f t="shared" ca="1" si="23"/>
        <v>N</v>
      </c>
    </row>
    <row r="136" spans="1:29" x14ac:dyDescent="0.25">
      <c r="A136">
        <v>7599</v>
      </c>
      <c r="B136" s="9">
        <v>43558</v>
      </c>
      <c r="C136" s="50" t="str">
        <f t="shared" si="16"/>
        <v>N</v>
      </c>
      <c r="D136" s="52">
        <f>_xlfn.XLOOKUP(B136,Cal_Date!B:B,Cal_Date!A:A,0)</f>
        <v>1</v>
      </c>
      <c r="E136">
        <v>2019</v>
      </c>
      <c r="F136" t="s">
        <v>123</v>
      </c>
      <c r="G136" t="s">
        <v>129</v>
      </c>
      <c r="H136" t="s">
        <v>11</v>
      </c>
      <c r="I136" t="s">
        <v>13</v>
      </c>
      <c r="J136" t="s">
        <v>15</v>
      </c>
      <c r="K136" t="s">
        <v>42</v>
      </c>
      <c r="L136">
        <v>1</v>
      </c>
      <c r="M136">
        <v>1008</v>
      </c>
      <c r="O136" t="s">
        <v>28</v>
      </c>
      <c r="R136" t="s">
        <v>44</v>
      </c>
      <c r="S136" s="49" t="str">
        <f t="shared" si="17"/>
        <v>Card</v>
      </c>
      <c r="T136" s="3">
        <v>0.03</v>
      </c>
      <c r="U136" s="2">
        <v>2.7225000000000001</v>
      </c>
      <c r="V136" s="2">
        <v>1.42</v>
      </c>
      <c r="W136" s="54">
        <f>_xlfn.XLOOKUP(M136,Market!A:A,Market!F:F,0)</f>
        <v>8.8999999999999996E-2</v>
      </c>
      <c r="X136" s="55">
        <f t="shared" si="18"/>
        <v>8.1674999999999998E-2</v>
      </c>
      <c r="Y136" s="55">
        <f t="shared" si="19"/>
        <v>1.3025000000000002</v>
      </c>
      <c r="Z136" s="54">
        <f t="shared" si="20"/>
        <v>0.47842056932966032</v>
      </c>
      <c r="AA136" s="49" t="str">
        <f t="shared" ca="1" si="21"/>
        <v>N</v>
      </c>
      <c r="AB136" s="49">
        <f t="shared" ca="1" si="22"/>
        <v>5</v>
      </c>
      <c r="AC136" s="49" t="str">
        <f t="shared" ca="1" si="23"/>
        <v>N</v>
      </c>
    </row>
    <row r="137" spans="1:29" x14ac:dyDescent="0.25">
      <c r="A137">
        <v>7600</v>
      </c>
      <c r="B137" s="9">
        <v>43558</v>
      </c>
      <c r="C137" s="50" t="str">
        <f t="shared" si="16"/>
        <v>N</v>
      </c>
      <c r="D137" s="52">
        <f>_xlfn.XLOOKUP(B137,Cal_Date!B:B,Cal_Date!A:A,0)</f>
        <v>1</v>
      </c>
      <c r="E137">
        <v>2019</v>
      </c>
      <c r="F137" t="s">
        <v>123</v>
      </c>
      <c r="G137" t="s">
        <v>129</v>
      </c>
      <c r="H137" t="s">
        <v>11</v>
      </c>
      <c r="I137" t="s">
        <v>13</v>
      </c>
      <c r="J137" t="s">
        <v>15</v>
      </c>
      <c r="K137" t="s">
        <v>42</v>
      </c>
      <c r="L137">
        <v>1</v>
      </c>
      <c r="M137">
        <v>1009</v>
      </c>
      <c r="O137" t="s">
        <v>28</v>
      </c>
      <c r="R137" t="s">
        <v>47</v>
      </c>
      <c r="S137" s="49" t="str">
        <f t="shared" si="17"/>
        <v>Card</v>
      </c>
      <c r="T137" s="3">
        <v>3.5000000000000003E-2</v>
      </c>
      <c r="U137" s="2">
        <v>2.7225000000000001</v>
      </c>
      <c r="V137" s="2">
        <v>1.42</v>
      </c>
      <c r="W137" s="54">
        <f>_xlfn.XLOOKUP(M137,Market!A:A,Market!F:F,0)</f>
        <v>8.8999999999999996E-2</v>
      </c>
      <c r="X137" s="55">
        <f t="shared" si="18"/>
        <v>9.5287500000000011E-2</v>
      </c>
      <c r="Y137" s="55">
        <f t="shared" si="19"/>
        <v>1.3025000000000002</v>
      </c>
      <c r="Z137" s="54">
        <f t="shared" si="20"/>
        <v>0.47842056932966032</v>
      </c>
      <c r="AA137" s="49" t="str">
        <f t="shared" ca="1" si="21"/>
        <v>N</v>
      </c>
      <c r="AB137" s="49">
        <f t="shared" ca="1" si="22"/>
        <v>5</v>
      </c>
      <c r="AC137" s="49" t="str">
        <f t="shared" ca="1" si="23"/>
        <v>N</v>
      </c>
    </row>
    <row r="138" spans="1:29" x14ac:dyDescent="0.25">
      <c r="A138">
        <v>7601</v>
      </c>
      <c r="B138" s="9">
        <v>43558</v>
      </c>
      <c r="C138" s="50" t="str">
        <f t="shared" si="16"/>
        <v>N</v>
      </c>
      <c r="D138" s="52">
        <f>_xlfn.XLOOKUP(B138,Cal_Date!B:B,Cal_Date!A:A,0)</f>
        <v>1</v>
      </c>
      <c r="E138">
        <v>2019</v>
      </c>
      <c r="F138" t="s">
        <v>123</v>
      </c>
      <c r="G138" t="s">
        <v>129</v>
      </c>
      <c r="H138" t="s">
        <v>16</v>
      </c>
      <c r="I138" t="s">
        <v>9</v>
      </c>
      <c r="J138" t="s">
        <v>15</v>
      </c>
      <c r="K138" t="s">
        <v>43</v>
      </c>
      <c r="L138">
        <v>1</v>
      </c>
      <c r="M138">
        <v>1010</v>
      </c>
      <c r="O138" t="s">
        <v>25</v>
      </c>
      <c r="R138" t="s">
        <v>45</v>
      </c>
      <c r="S138" s="49" t="str">
        <f t="shared" si="17"/>
        <v>Cash</v>
      </c>
      <c r="T138" s="3">
        <v>0</v>
      </c>
      <c r="U138" s="2">
        <v>9.18</v>
      </c>
      <c r="V138" s="2">
        <v>2.27</v>
      </c>
      <c r="W138" s="54">
        <f>_xlfn.XLOOKUP(M138,Market!A:A,Market!F:F,0)</f>
        <v>0.08</v>
      </c>
      <c r="X138" s="55">
        <f t="shared" si="18"/>
        <v>0</v>
      </c>
      <c r="Y138" s="55">
        <f t="shared" si="19"/>
        <v>6.91</v>
      </c>
      <c r="Z138" s="54">
        <f t="shared" si="20"/>
        <v>0.75272331154684102</v>
      </c>
      <c r="AA138" s="49" t="str">
        <f t="shared" ca="1" si="21"/>
        <v>N</v>
      </c>
      <c r="AB138" s="49">
        <f t="shared" ca="1" si="22"/>
        <v>5</v>
      </c>
      <c r="AC138" s="49" t="str">
        <f t="shared" ca="1" si="23"/>
        <v>N</v>
      </c>
    </row>
    <row r="139" spans="1:29" x14ac:dyDescent="0.25">
      <c r="A139">
        <v>7602</v>
      </c>
      <c r="B139" s="9">
        <v>43558</v>
      </c>
      <c r="C139" s="50" t="str">
        <f t="shared" si="16"/>
        <v>N</v>
      </c>
      <c r="D139" s="52">
        <f>_xlfn.XLOOKUP(B139,Cal_Date!B:B,Cal_Date!A:A,0)</f>
        <v>1</v>
      </c>
      <c r="E139">
        <v>2019</v>
      </c>
      <c r="F139" t="s">
        <v>123</v>
      </c>
      <c r="G139" t="s">
        <v>129</v>
      </c>
      <c r="H139" t="s">
        <v>11</v>
      </c>
      <c r="I139" t="s">
        <v>18</v>
      </c>
      <c r="J139" t="s">
        <v>15</v>
      </c>
      <c r="K139" t="s">
        <v>42</v>
      </c>
      <c r="L139">
        <v>1</v>
      </c>
      <c r="M139">
        <v>1008</v>
      </c>
      <c r="O139" t="s">
        <v>28</v>
      </c>
      <c r="R139" t="s">
        <v>44</v>
      </c>
      <c r="S139" s="49" t="str">
        <f t="shared" si="17"/>
        <v>Card</v>
      </c>
      <c r="T139" s="3">
        <v>0.03</v>
      </c>
      <c r="U139" s="2">
        <v>2.7225000000000001</v>
      </c>
      <c r="V139" s="2">
        <v>1.4</v>
      </c>
      <c r="W139" s="54">
        <f>_xlfn.XLOOKUP(M139,Market!A:A,Market!F:F,0)</f>
        <v>8.8999999999999996E-2</v>
      </c>
      <c r="X139" s="55">
        <f t="shared" si="18"/>
        <v>8.1674999999999998E-2</v>
      </c>
      <c r="Y139" s="55">
        <f t="shared" si="19"/>
        <v>1.3225000000000002</v>
      </c>
      <c r="Z139" s="54">
        <f t="shared" si="20"/>
        <v>0.48576675849403128</v>
      </c>
      <c r="AA139" s="49" t="str">
        <f t="shared" ca="1" si="21"/>
        <v>N</v>
      </c>
      <c r="AB139" s="49">
        <f t="shared" ca="1" si="22"/>
        <v>5</v>
      </c>
      <c r="AC139" s="49" t="str">
        <f t="shared" ca="1" si="23"/>
        <v>N</v>
      </c>
    </row>
    <row r="140" spans="1:29" x14ac:dyDescent="0.25">
      <c r="A140">
        <v>7603</v>
      </c>
      <c r="B140" s="9">
        <v>43558</v>
      </c>
      <c r="C140" s="50" t="str">
        <f t="shared" si="16"/>
        <v>N</v>
      </c>
      <c r="D140" s="52">
        <f>_xlfn.XLOOKUP(B140,Cal_Date!B:B,Cal_Date!A:A,0)</f>
        <v>1</v>
      </c>
      <c r="E140">
        <v>2019</v>
      </c>
      <c r="F140" t="s">
        <v>123</v>
      </c>
      <c r="G140" t="s">
        <v>129</v>
      </c>
      <c r="H140" t="s">
        <v>11</v>
      </c>
      <c r="I140" t="s">
        <v>18</v>
      </c>
      <c r="J140" t="s">
        <v>15</v>
      </c>
      <c r="K140" t="s">
        <v>42</v>
      </c>
      <c r="L140">
        <v>1</v>
      </c>
      <c r="M140">
        <v>1008</v>
      </c>
      <c r="O140" t="s">
        <v>28</v>
      </c>
      <c r="R140" t="s">
        <v>44</v>
      </c>
      <c r="S140" s="49" t="str">
        <f t="shared" si="17"/>
        <v>Card</v>
      </c>
      <c r="T140" s="3">
        <v>0.03</v>
      </c>
      <c r="U140" s="2">
        <v>2.7225000000000001</v>
      </c>
      <c r="V140" s="2">
        <v>1.4</v>
      </c>
      <c r="W140" s="54">
        <f>_xlfn.XLOOKUP(M140,Market!A:A,Market!F:F,0)</f>
        <v>8.8999999999999996E-2</v>
      </c>
      <c r="X140" s="55">
        <f t="shared" si="18"/>
        <v>8.1674999999999998E-2</v>
      </c>
      <c r="Y140" s="55">
        <f t="shared" si="19"/>
        <v>1.3225000000000002</v>
      </c>
      <c r="Z140" s="54">
        <f t="shared" si="20"/>
        <v>0.48576675849403128</v>
      </c>
      <c r="AA140" s="49" t="str">
        <f t="shared" ca="1" si="21"/>
        <v>N</v>
      </c>
      <c r="AB140" s="49">
        <f t="shared" ca="1" si="22"/>
        <v>5</v>
      </c>
      <c r="AC140" s="49" t="str">
        <f t="shared" ca="1" si="23"/>
        <v>N</v>
      </c>
    </row>
    <row r="141" spans="1:29" x14ac:dyDescent="0.25">
      <c r="A141">
        <v>7605</v>
      </c>
      <c r="B141" s="9">
        <v>43558</v>
      </c>
      <c r="C141" s="50" t="str">
        <f t="shared" si="16"/>
        <v>N</v>
      </c>
      <c r="D141" s="52">
        <f>_xlfn.XLOOKUP(B141,Cal_Date!B:B,Cal_Date!A:A,0)</f>
        <v>1</v>
      </c>
      <c r="E141">
        <v>2019</v>
      </c>
      <c r="F141" t="s">
        <v>123</v>
      </c>
      <c r="G141" t="s">
        <v>129</v>
      </c>
      <c r="H141" t="s">
        <v>14</v>
      </c>
      <c r="I141" t="s">
        <v>13</v>
      </c>
      <c r="J141" t="s">
        <v>15</v>
      </c>
      <c r="K141" t="s">
        <v>43</v>
      </c>
      <c r="L141">
        <v>2</v>
      </c>
      <c r="M141">
        <v>1008</v>
      </c>
      <c r="O141" t="s">
        <v>28</v>
      </c>
      <c r="R141" t="s">
        <v>45</v>
      </c>
      <c r="S141" s="49" t="str">
        <f t="shared" si="17"/>
        <v>Cash</v>
      </c>
      <c r="T141" s="3">
        <v>0</v>
      </c>
      <c r="U141" s="2">
        <v>14.157</v>
      </c>
      <c r="V141" s="2">
        <v>4.24</v>
      </c>
      <c r="W141" s="54">
        <f>_xlfn.XLOOKUP(M141,Market!A:A,Market!F:F,0)</f>
        <v>8.8999999999999996E-2</v>
      </c>
      <c r="X141" s="55">
        <f t="shared" si="18"/>
        <v>0</v>
      </c>
      <c r="Y141" s="55">
        <f t="shared" si="19"/>
        <v>9.9169999999999998</v>
      </c>
      <c r="Z141" s="54">
        <f t="shared" si="20"/>
        <v>0.70050151868333688</v>
      </c>
      <c r="AA141" s="49" t="str">
        <f t="shared" ca="1" si="21"/>
        <v>N</v>
      </c>
      <c r="AB141" s="49">
        <f t="shared" ca="1" si="22"/>
        <v>5</v>
      </c>
      <c r="AC141" s="49" t="str">
        <f t="shared" ca="1" si="23"/>
        <v>N</v>
      </c>
    </row>
    <row r="142" spans="1:29" x14ac:dyDescent="0.25">
      <c r="A142">
        <v>7604</v>
      </c>
      <c r="B142" s="9">
        <v>43558</v>
      </c>
      <c r="C142" s="50" t="str">
        <f t="shared" si="16"/>
        <v>N</v>
      </c>
      <c r="D142" s="52">
        <f>_xlfn.XLOOKUP(B142,Cal_Date!B:B,Cal_Date!A:A,0)</f>
        <v>1</v>
      </c>
      <c r="E142">
        <v>2019</v>
      </c>
      <c r="F142" t="s">
        <v>123</v>
      </c>
      <c r="G142" t="s">
        <v>129</v>
      </c>
      <c r="H142" t="s">
        <v>14</v>
      </c>
      <c r="I142" t="s">
        <v>13</v>
      </c>
      <c r="J142" t="s">
        <v>15</v>
      </c>
      <c r="K142" t="s">
        <v>43</v>
      </c>
      <c r="L142">
        <v>2</v>
      </c>
      <c r="M142">
        <v>1004</v>
      </c>
      <c r="O142" t="s">
        <v>28</v>
      </c>
      <c r="R142" t="s">
        <v>45</v>
      </c>
      <c r="S142" s="49" t="str">
        <f t="shared" si="17"/>
        <v>Cash</v>
      </c>
      <c r="T142" s="3">
        <v>0</v>
      </c>
      <c r="U142" s="2">
        <v>13.780000000000001</v>
      </c>
      <c r="V142" s="2">
        <v>4.24</v>
      </c>
      <c r="W142" s="54">
        <f>_xlfn.XLOOKUP(M142,Market!A:A,Market!F:F,0)</f>
        <v>0.06</v>
      </c>
      <c r="X142" s="55">
        <f t="shared" si="18"/>
        <v>0</v>
      </c>
      <c r="Y142" s="55">
        <f t="shared" si="19"/>
        <v>9.5400000000000009</v>
      </c>
      <c r="Z142" s="54">
        <f t="shared" si="20"/>
        <v>0.69230769230769229</v>
      </c>
      <c r="AA142" s="49" t="str">
        <f t="shared" ca="1" si="21"/>
        <v>N</v>
      </c>
      <c r="AB142" s="49">
        <f t="shared" ca="1" si="22"/>
        <v>5</v>
      </c>
      <c r="AC142" s="49" t="str">
        <f t="shared" ca="1" si="23"/>
        <v>N</v>
      </c>
    </row>
    <row r="143" spans="1:29" x14ac:dyDescent="0.25">
      <c r="A143">
        <v>7606</v>
      </c>
      <c r="B143" s="9">
        <v>43558</v>
      </c>
      <c r="C143" s="50" t="str">
        <f t="shared" si="16"/>
        <v>N</v>
      </c>
      <c r="D143" s="52">
        <f>_xlfn.XLOOKUP(B143,Cal_Date!B:B,Cal_Date!A:A,0)</f>
        <v>1</v>
      </c>
      <c r="E143">
        <v>2019</v>
      </c>
      <c r="F143" t="s">
        <v>123</v>
      </c>
      <c r="G143" t="s">
        <v>129</v>
      </c>
      <c r="H143" t="s">
        <v>14</v>
      </c>
      <c r="I143" t="s">
        <v>13</v>
      </c>
      <c r="J143" t="s">
        <v>15</v>
      </c>
      <c r="K143" t="s">
        <v>43</v>
      </c>
      <c r="L143">
        <v>1</v>
      </c>
      <c r="M143">
        <v>1009</v>
      </c>
      <c r="O143" t="s">
        <v>28</v>
      </c>
      <c r="R143" t="s">
        <v>44</v>
      </c>
      <c r="S143" s="49" t="str">
        <f t="shared" si="17"/>
        <v>Card</v>
      </c>
      <c r="T143" s="3">
        <v>0.03</v>
      </c>
      <c r="U143" s="2">
        <v>7.0785</v>
      </c>
      <c r="V143" s="2">
        <v>2.12</v>
      </c>
      <c r="W143" s="54">
        <f>_xlfn.XLOOKUP(M143,Market!A:A,Market!F:F,0)</f>
        <v>8.8999999999999996E-2</v>
      </c>
      <c r="X143" s="55">
        <f t="shared" si="18"/>
        <v>0.21235499999999999</v>
      </c>
      <c r="Y143" s="55">
        <f t="shared" si="19"/>
        <v>4.9584999999999999</v>
      </c>
      <c r="Z143" s="54">
        <f t="shared" si="20"/>
        <v>0.70050151868333688</v>
      </c>
      <c r="AA143" s="49" t="str">
        <f t="shared" ca="1" si="21"/>
        <v>N</v>
      </c>
      <c r="AB143" s="49">
        <f t="shared" ca="1" si="22"/>
        <v>5</v>
      </c>
      <c r="AC143" s="49" t="str">
        <f t="shared" ca="1" si="23"/>
        <v>N</v>
      </c>
    </row>
    <row r="144" spans="1:29" x14ac:dyDescent="0.25">
      <c r="A144">
        <v>7607</v>
      </c>
      <c r="B144" s="9">
        <v>43558</v>
      </c>
      <c r="C144" s="50" t="str">
        <f t="shared" si="16"/>
        <v>N</v>
      </c>
      <c r="D144" s="52">
        <f>_xlfn.XLOOKUP(B144,Cal_Date!B:B,Cal_Date!A:A,0)</f>
        <v>1</v>
      </c>
      <c r="E144">
        <v>2019</v>
      </c>
      <c r="F144" t="s">
        <v>123</v>
      </c>
      <c r="G144" t="s">
        <v>129</v>
      </c>
      <c r="H144" t="s">
        <v>11</v>
      </c>
      <c r="I144" t="s">
        <v>11</v>
      </c>
      <c r="J144" t="s">
        <v>15</v>
      </c>
      <c r="K144" t="s">
        <v>42</v>
      </c>
      <c r="L144">
        <v>1</v>
      </c>
      <c r="M144">
        <v>1010</v>
      </c>
      <c r="O144" t="s">
        <v>25</v>
      </c>
      <c r="R144" t="s">
        <v>45</v>
      </c>
      <c r="S144" s="49" t="str">
        <f t="shared" si="17"/>
        <v>Cash</v>
      </c>
      <c r="T144" s="3">
        <v>0</v>
      </c>
      <c r="U144" s="2">
        <v>2.7</v>
      </c>
      <c r="V144" s="2">
        <v>0.87</v>
      </c>
      <c r="W144" s="54">
        <f>_xlfn.XLOOKUP(M144,Market!A:A,Market!F:F,0)</f>
        <v>0.08</v>
      </c>
      <c r="X144" s="55">
        <f t="shared" si="18"/>
        <v>0</v>
      </c>
      <c r="Y144" s="55">
        <f t="shared" si="19"/>
        <v>1.83</v>
      </c>
      <c r="Z144" s="54">
        <f t="shared" si="20"/>
        <v>0.67777777777777781</v>
      </c>
      <c r="AA144" s="49" t="str">
        <f t="shared" ca="1" si="21"/>
        <v>N</v>
      </c>
      <c r="AB144" s="49">
        <f t="shared" ca="1" si="22"/>
        <v>5</v>
      </c>
      <c r="AC144" s="49" t="str">
        <f t="shared" ca="1" si="23"/>
        <v>N</v>
      </c>
    </row>
    <row r="145" spans="1:29" x14ac:dyDescent="0.25">
      <c r="A145">
        <v>7609</v>
      </c>
      <c r="B145" s="9">
        <v>43558</v>
      </c>
      <c r="C145" s="50" t="str">
        <f t="shared" si="16"/>
        <v>N</v>
      </c>
      <c r="D145" s="52">
        <f>_xlfn.XLOOKUP(B145,Cal_Date!B:B,Cal_Date!A:A,0)</f>
        <v>1</v>
      </c>
      <c r="E145">
        <v>2019</v>
      </c>
      <c r="F145" t="s">
        <v>123</v>
      </c>
      <c r="G145" t="s">
        <v>129</v>
      </c>
      <c r="H145" t="s">
        <v>11</v>
      </c>
      <c r="I145" t="s">
        <v>11</v>
      </c>
      <c r="J145" t="s">
        <v>15</v>
      </c>
      <c r="K145" t="s">
        <v>42</v>
      </c>
      <c r="L145">
        <v>1</v>
      </c>
      <c r="M145">
        <v>1011</v>
      </c>
      <c r="O145" t="s">
        <v>25</v>
      </c>
      <c r="R145" t="s">
        <v>45</v>
      </c>
      <c r="S145" s="49" t="str">
        <f t="shared" si="17"/>
        <v>Cash</v>
      </c>
      <c r="T145" s="3">
        <v>0</v>
      </c>
      <c r="U145" s="2">
        <v>2.6500000000000004</v>
      </c>
      <c r="V145" s="2">
        <v>0.87</v>
      </c>
      <c r="W145" s="54">
        <f>_xlfn.XLOOKUP(M145,Market!A:A,Market!F:F,0)</f>
        <v>0.06</v>
      </c>
      <c r="X145" s="55">
        <f t="shared" si="18"/>
        <v>0</v>
      </c>
      <c r="Y145" s="55">
        <f t="shared" si="19"/>
        <v>1.7800000000000002</v>
      </c>
      <c r="Z145" s="54">
        <f t="shared" si="20"/>
        <v>0.67169811320754713</v>
      </c>
      <c r="AA145" s="49" t="str">
        <f t="shared" ca="1" si="21"/>
        <v>N</v>
      </c>
      <c r="AB145" s="49">
        <f t="shared" ca="1" si="22"/>
        <v>5</v>
      </c>
      <c r="AC145" s="49" t="str">
        <f t="shared" ca="1" si="23"/>
        <v>N</v>
      </c>
    </row>
    <row r="146" spans="1:29" x14ac:dyDescent="0.25">
      <c r="A146">
        <v>7612</v>
      </c>
      <c r="B146" s="9">
        <v>43558</v>
      </c>
      <c r="C146" s="50" t="str">
        <f t="shared" si="16"/>
        <v>N</v>
      </c>
      <c r="D146" s="52">
        <f>_xlfn.XLOOKUP(B146,Cal_Date!B:B,Cal_Date!A:A,0)</f>
        <v>1</v>
      </c>
      <c r="E146">
        <v>2019</v>
      </c>
      <c r="F146" t="s">
        <v>123</v>
      </c>
      <c r="G146" t="s">
        <v>129</v>
      </c>
      <c r="H146" t="s">
        <v>11</v>
      </c>
      <c r="I146" t="s">
        <v>11</v>
      </c>
      <c r="J146" t="s">
        <v>15</v>
      </c>
      <c r="K146" t="s">
        <v>42</v>
      </c>
      <c r="L146">
        <v>2</v>
      </c>
      <c r="M146">
        <v>1011</v>
      </c>
      <c r="O146" t="s">
        <v>25</v>
      </c>
      <c r="R146" t="s">
        <v>44</v>
      </c>
      <c r="S146" s="49" t="str">
        <f t="shared" si="17"/>
        <v>Card</v>
      </c>
      <c r="T146" s="3">
        <v>0.03</v>
      </c>
      <c r="U146" s="2">
        <v>5.3000000000000007</v>
      </c>
      <c r="V146" s="2">
        <v>1.74</v>
      </c>
      <c r="W146" s="54">
        <f>_xlfn.XLOOKUP(M146,Market!A:A,Market!F:F,0)</f>
        <v>0.06</v>
      </c>
      <c r="X146" s="55">
        <f t="shared" si="18"/>
        <v>0.159</v>
      </c>
      <c r="Y146" s="55">
        <f t="shared" si="19"/>
        <v>3.5600000000000005</v>
      </c>
      <c r="Z146" s="54">
        <f t="shared" si="20"/>
        <v>0.67169811320754713</v>
      </c>
      <c r="AA146" s="49" t="str">
        <f t="shared" ca="1" si="21"/>
        <v>N</v>
      </c>
      <c r="AB146" s="49">
        <f t="shared" ca="1" si="22"/>
        <v>5</v>
      </c>
      <c r="AC146" s="49" t="str">
        <f t="shared" ca="1" si="23"/>
        <v>N</v>
      </c>
    </row>
    <row r="147" spans="1:29" x14ac:dyDescent="0.25">
      <c r="A147">
        <v>7611</v>
      </c>
      <c r="B147" s="9">
        <v>43558</v>
      </c>
      <c r="C147" s="50" t="str">
        <f t="shared" si="16"/>
        <v>N</v>
      </c>
      <c r="D147" s="52">
        <f>_xlfn.XLOOKUP(B147,Cal_Date!B:B,Cal_Date!A:A,0)</f>
        <v>1</v>
      </c>
      <c r="E147">
        <v>2019</v>
      </c>
      <c r="F147" t="s">
        <v>123</v>
      </c>
      <c r="G147" t="s">
        <v>129</v>
      </c>
      <c r="H147" t="s">
        <v>16</v>
      </c>
      <c r="I147" t="s">
        <v>9</v>
      </c>
      <c r="J147" t="s">
        <v>15</v>
      </c>
      <c r="K147" t="s">
        <v>43</v>
      </c>
      <c r="L147">
        <v>1</v>
      </c>
      <c r="M147">
        <v>1011</v>
      </c>
      <c r="O147" t="s">
        <v>25</v>
      </c>
      <c r="R147" t="s">
        <v>47</v>
      </c>
      <c r="S147" s="49" t="str">
        <f t="shared" si="17"/>
        <v>Card</v>
      </c>
      <c r="T147" s="3">
        <v>3.5000000000000003E-2</v>
      </c>
      <c r="U147" s="2">
        <v>9.01</v>
      </c>
      <c r="V147" s="2">
        <v>2.27</v>
      </c>
      <c r="W147" s="54">
        <f>_xlfn.XLOOKUP(M147,Market!A:A,Market!F:F,0)</f>
        <v>0.06</v>
      </c>
      <c r="X147" s="55">
        <f t="shared" si="18"/>
        <v>0.31535000000000002</v>
      </c>
      <c r="Y147" s="55">
        <f t="shared" si="19"/>
        <v>6.74</v>
      </c>
      <c r="Z147" s="54">
        <f t="shared" si="20"/>
        <v>0.74805771365149842</v>
      </c>
      <c r="AA147" s="49" t="str">
        <f t="shared" ca="1" si="21"/>
        <v>N</v>
      </c>
      <c r="AB147" s="49">
        <f t="shared" ca="1" si="22"/>
        <v>5</v>
      </c>
      <c r="AC147" s="49" t="str">
        <f t="shared" ca="1" si="23"/>
        <v>N</v>
      </c>
    </row>
    <row r="148" spans="1:29" x14ac:dyDescent="0.25">
      <c r="A148">
        <v>7613</v>
      </c>
      <c r="B148" s="9">
        <v>43558</v>
      </c>
      <c r="C148" s="50" t="str">
        <f t="shared" si="16"/>
        <v>N</v>
      </c>
      <c r="D148" s="52">
        <f>_xlfn.XLOOKUP(B148,Cal_Date!B:B,Cal_Date!A:A,0)</f>
        <v>1</v>
      </c>
      <c r="E148">
        <v>2019</v>
      </c>
      <c r="F148" t="s">
        <v>123</v>
      </c>
      <c r="G148" t="s">
        <v>129</v>
      </c>
      <c r="H148" t="s">
        <v>48</v>
      </c>
      <c r="I148" t="s">
        <v>18</v>
      </c>
      <c r="J148" t="s">
        <v>11</v>
      </c>
      <c r="K148" t="s">
        <v>42</v>
      </c>
      <c r="L148">
        <v>2</v>
      </c>
      <c r="M148">
        <v>1001</v>
      </c>
      <c r="O148" t="s">
        <v>25</v>
      </c>
      <c r="R148" t="s">
        <v>47</v>
      </c>
      <c r="S148" s="49" t="str">
        <f t="shared" si="17"/>
        <v>Card</v>
      </c>
      <c r="T148" s="3">
        <v>3.5000000000000003E-2</v>
      </c>
      <c r="U148" s="2">
        <v>12.72</v>
      </c>
      <c r="V148" s="2">
        <v>2.82</v>
      </c>
      <c r="W148" s="54">
        <f>_xlfn.XLOOKUP(M148,Market!A:A,Market!F:F,0)</f>
        <v>0.06</v>
      </c>
      <c r="X148" s="55">
        <f t="shared" si="18"/>
        <v>0.44520000000000004</v>
      </c>
      <c r="Y148" s="55">
        <f t="shared" si="19"/>
        <v>9.9</v>
      </c>
      <c r="Z148" s="54">
        <f t="shared" si="20"/>
        <v>0.77830188679245282</v>
      </c>
      <c r="AA148" s="49" t="str">
        <f t="shared" ca="1" si="21"/>
        <v>N</v>
      </c>
      <c r="AB148" s="49">
        <f t="shared" ca="1" si="22"/>
        <v>5</v>
      </c>
      <c r="AC148" s="49" t="str">
        <f t="shared" ca="1" si="23"/>
        <v>N</v>
      </c>
    </row>
    <row r="149" spans="1:29" x14ac:dyDescent="0.25">
      <c r="A149">
        <v>7614</v>
      </c>
      <c r="B149" s="9">
        <v>43559</v>
      </c>
      <c r="C149" s="50" t="str">
        <f t="shared" si="16"/>
        <v>N</v>
      </c>
      <c r="D149" s="52">
        <f>_xlfn.XLOOKUP(B149,Cal_Date!B:B,Cal_Date!A:A,0)</f>
        <v>1</v>
      </c>
      <c r="E149">
        <v>2019</v>
      </c>
      <c r="F149" t="s">
        <v>124</v>
      </c>
      <c r="G149" t="s">
        <v>129</v>
      </c>
      <c r="H149" t="s">
        <v>11</v>
      </c>
      <c r="I149" t="s">
        <v>11</v>
      </c>
      <c r="J149" t="s">
        <v>15</v>
      </c>
      <c r="K149" t="s">
        <v>42</v>
      </c>
      <c r="L149">
        <v>1</v>
      </c>
      <c r="M149">
        <v>1000</v>
      </c>
      <c r="O149" t="s">
        <v>25</v>
      </c>
      <c r="R149" t="s">
        <v>47</v>
      </c>
      <c r="S149" s="49" t="str">
        <f t="shared" si="17"/>
        <v>Card</v>
      </c>
      <c r="T149" s="3">
        <v>3.5000000000000003E-2</v>
      </c>
      <c r="U149" s="2">
        <v>2.7</v>
      </c>
      <c r="V149" s="2">
        <v>0.87</v>
      </c>
      <c r="W149" s="54">
        <f>_xlfn.XLOOKUP(M149,Market!A:A,Market!F:F,0)</f>
        <v>0.08</v>
      </c>
      <c r="X149" s="55">
        <f t="shared" si="18"/>
        <v>9.4500000000000015E-2</v>
      </c>
      <c r="Y149" s="55">
        <f t="shared" si="19"/>
        <v>1.83</v>
      </c>
      <c r="Z149" s="54">
        <f t="shared" si="20"/>
        <v>0.67777777777777781</v>
      </c>
      <c r="AA149" s="49" t="str">
        <f t="shared" ca="1" si="21"/>
        <v>N</v>
      </c>
      <c r="AB149" s="49">
        <f t="shared" ca="1" si="22"/>
        <v>5</v>
      </c>
      <c r="AC149" s="49" t="str">
        <f t="shared" ca="1" si="23"/>
        <v>N</v>
      </c>
    </row>
    <row r="150" spans="1:29" x14ac:dyDescent="0.25">
      <c r="A150">
        <v>7615</v>
      </c>
      <c r="B150" s="9">
        <v>43559</v>
      </c>
      <c r="C150" s="50" t="str">
        <f t="shared" si="16"/>
        <v>N</v>
      </c>
      <c r="D150" s="52">
        <f>_xlfn.XLOOKUP(B150,Cal_Date!B:B,Cal_Date!A:A,0)</f>
        <v>1</v>
      </c>
      <c r="E150">
        <v>2019</v>
      </c>
      <c r="F150" t="s">
        <v>124</v>
      </c>
      <c r="G150" t="s">
        <v>129</v>
      </c>
      <c r="H150" t="s">
        <v>14</v>
      </c>
      <c r="I150" t="s">
        <v>13</v>
      </c>
      <c r="J150" t="s">
        <v>15</v>
      </c>
      <c r="K150" t="s">
        <v>43</v>
      </c>
      <c r="L150">
        <v>2</v>
      </c>
      <c r="M150">
        <v>1000</v>
      </c>
      <c r="O150" t="s">
        <v>25</v>
      </c>
      <c r="R150" t="s">
        <v>44</v>
      </c>
      <c r="S150" s="49" t="str">
        <f t="shared" si="17"/>
        <v>Card</v>
      </c>
      <c r="T150" s="3">
        <v>0.03</v>
      </c>
      <c r="U150" s="2">
        <v>14.040000000000001</v>
      </c>
      <c r="V150" s="2">
        <v>4.24</v>
      </c>
      <c r="W150" s="54">
        <f>_xlfn.XLOOKUP(M150,Market!A:A,Market!F:F,0)</f>
        <v>0.08</v>
      </c>
      <c r="X150" s="55">
        <f t="shared" si="18"/>
        <v>0.42120000000000002</v>
      </c>
      <c r="Y150" s="55">
        <f t="shared" si="19"/>
        <v>9.8000000000000007</v>
      </c>
      <c r="Z150" s="54">
        <f t="shared" si="20"/>
        <v>0.69800569800569801</v>
      </c>
      <c r="AA150" s="49" t="str">
        <f t="shared" ca="1" si="21"/>
        <v>N</v>
      </c>
      <c r="AB150" s="49">
        <f t="shared" ca="1" si="22"/>
        <v>5</v>
      </c>
      <c r="AC150" s="49" t="str">
        <f t="shared" ca="1" si="23"/>
        <v>N</v>
      </c>
    </row>
    <row r="151" spans="1:29" x14ac:dyDescent="0.25">
      <c r="A151">
        <v>7676</v>
      </c>
      <c r="B151" s="9">
        <v>43559</v>
      </c>
      <c r="C151" s="50" t="str">
        <f t="shared" si="16"/>
        <v>N</v>
      </c>
      <c r="D151" s="52">
        <f>_xlfn.XLOOKUP(B151,Cal_Date!B:B,Cal_Date!A:A,0)</f>
        <v>1</v>
      </c>
      <c r="E151">
        <v>2019</v>
      </c>
      <c r="F151" t="s">
        <v>124</v>
      </c>
      <c r="G151" t="s">
        <v>129</v>
      </c>
      <c r="H151" t="s">
        <v>16</v>
      </c>
      <c r="I151" t="s">
        <v>13</v>
      </c>
      <c r="J151" t="s">
        <v>10</v>
      </c>
      <c r="K151" t="s">
        <v>43</v>
      </c>
      <c r="L151">
        <v>1</v>
      </c>
      <c r="M151">
        <v>1002</v>
      </c>
      <c r="O151" t="s">
        <v>28</v>
      </c>
      <c r="R151" t="s">
        <v>45</v>
      </c>
      <c r="S151" s="49" t="str">
        <f t="shared" si="17"/>
        <v>Cash</v>
      </c>
      <c r="T151" s="3">
        <v>0</v>
      </c>
      <c r="U151" s="2">
        <v>7.42</v>
      </c>
      <c r="V151" s="2">
        <v>1.45</v>
      </c>
      <c r="W151" s="54">
        <f>_xlfn.XLOOKUP(M151,Market!A:A,Market!F:F,0)</f>
        <v>0.06</v>
      </c>
      <c r="X151" s="55">
        <f t="shared" si="18"/>
        <v>0</v>
      </c>
      <c r="Y151" s="55">
        <f t="shared" si="19"/>
        <v>5.97</v>
      </c>
      <c r="Z151" s="54">
        <f t="shared" si="20"/>
        <v>0.80458221024258758</v>
      </c>
      <c r="AA151" s="49" t="str">
        <f t="shared" ca="1" si="21"/>
        <v>N</v>
      </c>
      <c r="AB151" s="49">
        <f t="shared" ca="1" si="22"/>
        <v>5</v>
      </c>
      <c r="AC151" s="49" t="str">
        <f t="shared" ca="1" si="23"/>
        <v>N</v>
      </c>
    </row>
    <row r="152" spans="1:29" x14ac:dyDescent="0.25">
      <c r="A152">
        <v>7617</v>
      </c>
      <c r="B152" s="9">
        <v>43559</v>
      </c>
      <c r="C152" s="50" t="str">
        <f t="shared" si="16"/>
        <v>N</v>
      </c>
      <c r="D152" s="52">
        <f>_xlfn.XLOOKUP(B152,Cal_Date!B:B,Cal_Date!A:A,0)</f>
        <v>1</v>
      </c>
      <c r="E152">
        <v>2019</v>
      </c>
      <c r="F152" t="s">
        <v>124</v>
      </c>
      <c r="G152" t="s">
        <v>129</v>
      </c>
      <c r="H152" t="s">
        <v>48</v>
      </c>
      <c r="I152" t="s">
        <v>11</v>
      </c>
      <c r="J152" t="s">
        <v>10</v>
      </c>
      <c r="K152" t="s">
        <v>42</v>
      </c>
      <c r="L152">
        <v>1</v>
      </c>
      <c r="M152">
        <v>1003</v>
      </c>
      <c r="O152" t="s">
        <v>25</v>
      </c>
      <c r="R152" t="s">
        <v>45</v>
      </c>
      <c r="S152" s="49" t="str">
        <f t="shared" si="17"/>
        <v>Cash</v>
      </c>
      <c r="T152" s="3">
        <v>0</v>
      </c>
      <c r="U152" s="2">
        <v>5.3000000000000007</v>
      </c>
      <c r="V152" s="2">
        <v>1.46</v>
      </c>
      <c r="W152" s="54">
        <f>_xlfn.XLOOKUP(M152,Market!A:A,Market!F:F,0)</f>
        <v>0.06</v>
      </c>
      <c r="X152" s="55">
        <f t="shared" si="18"/>
        <v>0</v>
      </c>
      <c r="Y152" s="55">
        <f t="shared" si="19"/>
        <v>3.8400000000000007</v>
      </c>
      <c r="Z152" s="54">
        <f t="shared" si="20"/>
        <v>0.72452830188679251</v>
      </c>
      <c r="AA152" s="49" t="str">
        <f t="shared" ca="1" si="21"/>
        <v>N</v>
      </c>
      <c r="AB152" s="49">
        <f t="shared" ca="1" si="22"/>
        <v>5</v>
      </c>
      <c r="AC152" s="49" t="str">
        <f t="shared" ca="1" si="23"/>
        <v>N</v>
      </c>
    </row>
    <row r="153" spans="1:29" x14ac:dyDescent="0.25">
      <c r="A153">
        <v>7463</v>
      </c>
      <c r="B153" s="9">
        <v>43559</v>
      </c>
      <c r="C153" s="50" t="str">
        <f t="shared" si="16"/>
        <v>N</v>
      </c>
      <c r="D153" s="52">
        <f>_xlfn.XLOOKUP(B153,Cal_Date!B:B,Cal_Date!A:A,0)</f>
        <v>1</v>
      </c>
      <c r="E153">
        <v>2019</v>
      </c>
      <c r="F153" t="s">
        <v>124</v>
      </c>
      <c r="G153" t="s">
        <v>129</v>
      </c>
      <c r="H153" t="s">
        <v>16</v>
      </c>
      <c r="I153" t="s">
        <v>13</v>
      </c>
      <c r="J153" t="s">
        <v>10</v>
      </c>
      <c r="K153" t="s">
        <v>43</v>
      </c>
      <c r="L153">
        <v>1</v>
      </c>
      <c r="M153">
        <v>1005</v>
      </c>
      <c r="O153" t="s">
        <v>25</v>
      </c>
      <c r="R153" t="s">
        <v>44</v>
      </c>
      <c r="S153" s="49" t="str">
        <f t="shared" si="17"/>
        <v>Card</v>
      </c>
      <c r="T153" s="3">
        <v>0.03</v>
      </c>
      <c r="U153" s="2">
        <v>7.6229999999999993</v>
      </c>
      <c r="V153" s="2">
        <v>1.45</v>
      </c>
      <c r="W153" s="54">
        <f>_xlfn.XLOOKUP(M153,Market!A:A,Market!F:F,0)</f>
        <v>8.8999999999999996E-2</v>
      </c>
      <c r="X153" s="55">
        <f t="shared" si="18"/>
        <v>0.22868999999999998</v>
      </c>
      <c r="Y153" s="55">
        <f t="shared" si="19"/>
        <v>6.1729999999999992</v>
      </c>
      <c r="Z153" s="54">
        <f t="shared" si="20"/>
        <v>0.809786173422537</v>
      </c>
      <c r="AA153" s="49" t="str">
        <f t="shared" ca="1" si="21"/>
        <v>N</v>
      </c>
      <c r="AB153" s="49">
        <f t="shared" ca="1" si="22"/>
        <v>5</v>
      </c>
      <c r="AC153" s="49" t="str">
        <f t="shared" ca="1" si="23"/>
        <v>N</v>
      </c>
    </row>
    <row r="154" spans="1:29" x14ac:dyDescent="0.25">
      <c r="A154">
        <v>7481</v>
      </c>
      <c r="B154" s="9">
        <v>43559</v>
      </c>
      <c r="C154" s="50" t="str">
        <f t="shared" si="16"/>
        <v>N</v>
      </c>
      <c r="D154" s="52">
        <f>_xlfn.XLOOKUP(B154,Cal_Date!B:B,Cal_Date!A:A,0)</f>
        <v>1</v>
      </c>
      <c r="E154">
        <v>2019</v>
      </c>
      <c r="F154" t="s">
        <v>124</v>
      </c>
      <c r="G154" t="s">
        <v>129</v>
      </c>
      <c r="H154" t="s">
        <v>48</v>
      </c>
      <c r="I154" t="s">
        <v>18</v>
      </c>
      <c r="J154" t="s">
        <v>10</v>
      </c>
      <c r="K154" t="s">
        <v>43</v>
      </c>
      <c r="L154">
        <v>1</v>
      </c>
      <c r="M154">
        <v>1005</v>
      </c>
      <c r="O154" t="s">
        <v>25</v>
      </c>
      <c r="R154" t="s">
        <v>45</v>
      </c>
      <c r="S154" s="49" t="str">
        <f t="shared" si="17"/>
        <v>Cash</v>
      </c>
      <c r="T154" s="3">
        <v>0</v>
      </c>
      <c r="U154" s="2">
        <v>7.6229999999999993</v>
      </c>
      <c r="V154" s="2">
        <v>1.46</v>
      </c>
      <c r="W154" s="54">
        <f>_xlfn.XLOOKUP(M154,Market!A:A,Market!F:F,0)</f>
        <v>8.8999999999999996E-2</v>
      </c>
      <c r="X154" s="55">
        <f t="shared" si="18"/>
        <v>0</v>
      </c>
      <c r="Y154" s="55">
        <f t="shared" si="19"/>
        <v>6.1629999999999994</v>
      </c>
      <c r="Z154" s="54">
        <f t="shared" si="20"/>
        <v>0.80847435392889933</v>
      </c>
      <c r="AA154" s="49" t="str">
        <f t="shared" ca="1" si="21"/>
        <v>N</v>
      </c>
      <c r="AB154" s="49">
        <f t="shared" ca="1" si="22"/>
        <v>5</v>
      </c>
      <c r="AC154" s="49" t="str">
        <f t="shared" ca="1" si="23"/>
        <v>N</v>
      </c>
    </row>
    <row r="155" spans="1:29" x14ac:dyDescent="0.25">
      <c r="A155">
        <v>7636</v>
      </c>
      <c r="B155" s="9">
        <v>43559</v>
      </c>
      <c r="C155" s="50" t="str">
        <f t="shared" si="16"/>
        <v>N</v>
      </c>
      <c r="D155" s="52">
        <f>_xlfn.XLOOKUP(B155,Cal_Date!B:B,Cal_Date!A:A,0)</f>
        <v>1</v>
      </c>
      <c r="E155">
        <v>2019</v>
      </c>
      <c r="F155" t="s">
        <v>124</v>
      </c>
      <c r="G155" t="s">
        <v>129</v>
      </c>
      <c r="H155" t="s">
        <v>16</v>
      </c>
      <c r="I155" t="s">
        <v>9</v>
      </c>
      <c r="J155" t="s">
        <v>15</v>
      </c>
      <c r="K155" t="s">
        <v>43</v>
      </c>
      <c r="L155">
        <v>2</v>
      </c>
      <c r="M155">
        <v>1006</v>
      </c>
      <c r="O155" t="s">
        <v>28</v>
      </c>
      <c r="R155" t="s">
        <v>45</v>
      </c>
      <c r="S155" s="49" t="str">
        <f t="shared" si="17"/>
        <v>Cash</v>
      </c>
      <c r="T155" s="3">
        <v>0</v>
      </c>
      <c r="U155" s="2">
        <v>18.512999999999998</v>
      </c>
      <c r="V155" s="2">
        <v>4.54</v>
      </c>
      <c r="W155" s="54">
        <f>_xlfn.XLOOKUP(M155,Market!A:A,Market!F:F,0)</f>
        <v>8.8999999999999996E-2</v>
      </c>
      <c r="X155" s="55">
        <f t="shared" si="18"/>
        <v>0</v>
      </c>
      <c r="Y155" s="55">
        <f t="shared" si="19"/>
        <v>13.972999999999999</v>
      </c>
      <c r="Z155" s="54">
        <f t="shared" si="20"/>
        <v>0.75476692054232164</v>
      </c>
      <c r="AA155" s="49" t="str">
        <f t="shared" ca="1" si="21"/>
        <v>N</v>
      </c>
      <c r="AB155" s="49">
        <f t="shared" ca="1" si="22"/>
        <v>5</v>
      </c>
      <c r="AC155" s="49" t="str">
        <f t="shared" ca="1" si="23"/>
        <v>N</v>
      </c>
    </row>
    <row r="156" spans="1:29" x14ac:dyDescent="0.25">
      <c r="A156">
        <v>7647</v>
      </c>
      <c r="B156" s="9">
        <v>43559</v>
      </c>
      <c r="C156" s="50" t="str">
        <f t="shared" si="16"/>
        <v>N</v>
      </c>
      <c r="D156" s="52">
        <f>_xlfn.XLOOKUP(B156,Cal_Date!B:B,Cal_Date!A:A,0)</f>
        <v>1</v>
      </c>
      <c r="E156">
        <v>2019</v>
      </c>
      <c r="F156" t="s">
        <v>124</v>
      </c>
      <c r="G156" t="s">
        <v>129</v>
      </c>
      <c r="H156" t="s">
        <v>14</v>
      </c>
      <c r="I156" t="s">
        <v>13</v>
      </c>
      <c r="J156" t="s">
        <v>15</v>
      </c>
      <c r="K156" t="s">
        <v>43</v>
      </c>
      <c r="L156">
        <v>1</v>
      </c>
      <c r="M156">
        <v>1007</v>
      </c>
      <c r="O156" t="s">
        <v>28</v>
      </c>
      <c r="R156" t="s">
        <v>45</v>
      </c>
      <c r="S156" s="49" t="str">
        <f t="shared" si="17"/>
        <v>Cash</v>
      </c>
      <c r="T156" s="3">
        <v>0</v>
      </c>
      <c r="U156" s="2">
        <v>7.0785</v>
      </c>
      <c r="V156" s="2">
        <v>2.12</v>
      </c>
      <c r="W156" s="54">
        <f>_xlfn.XLOOKUP(M156,Market!A:A,Market!F:F,0)</f>
        <v>8.8999999999999996E-2</v>
      </c>
      <c r="X156" s="55">
        <f t="shared" si="18"/>
        <v>0</v>
      </c>
      <c r="Y156" s="55">
        <f t="shared" si="19"/>
        <v>4.9584999999999999</v>
      </c>
      <c r="Z156" s="54">
        <f t="shared" si="20"/>
        <v>0.70050151868333688</v>
      </c>
      <c r="AA156" s="49" t="str">
        <f t="shared" ca="1" si="21"/>
        <v>N</v>
      </c>
      <c r="AB156" s="49">
        <f t="shared" ca="1" si="22"/>
        <v>5</v>
      </c>
      <c r="AC156" s="49" t="str">
        <f t="shared" ca="1" si="23"/>
        <v>N</v>
      </c>
    </row>
    <row r="157" spans="1:29" x14ac:dyDescent="0.25">
      <c r="A157">
        <v>7628</v>
      </c>
      <c r="B157" s="9">
        <v>43559</v>
      </c>
      <c r="C157" s="50" t="str">
        <f t="shared" si="16"/>
        <v>N</v>
      </c>
      <c r="D157" s="52">
        <f>_xlfn.XLOOKUP(B157,Cal_Date!B:B,Cal_Date!A:A,0)</f>
        <v>1</v>
      </c>
      <c r="E157">
        <v>2019</v>
      </c>
      <c r="F157" t="s">
        <v>124</v>
      </c>
      <c r="G157" t="s">
        <v>129</v>
      </c>
      <c r="H157" t="s">
        <v>48</v>
      </c>
      <c r="I157" t="s">
        <v>11</v>
      </c>
      <c r="J157" t="s">
        <v>10</v>
      </c>
      <c r="K157" t="s">
        <v>42</v>
      </c>
      <c r="L157">
        <v>1</v>
      </c>
      <c r="M157">
        <v>1008</v>
      </c>
      <c r="O157" t="s">
        <v>28</v>
      </c>
      <c r="R157" t="s">
        <v>44</v>
      </c>
      <c r="S157" s="49" t="str">
        <f t="shared" si="17"/>
        <v>Card</v>
      </c>
      <c r="T157" s="3">
        <v>0.03</v>
      </c>
      <c r="U157" s="2">
        <v>5.4450000000000003</v>
      </c>
      <c r="V157" s="2">
        <v>1.46</v>
      </c>
      <c r="W157" s="54">
        <f>_xlfn.XLOOKUP(M157,Market!A:A,Market!F:F,0)</f>
        <v>8.8999999999999996E-2</v>
      </c>
      <c r="X157" s="55">
        <f t="shared" si="18"/>
        <v>0.16335</v>
      </c>
      <c r="Y157" s="55">
        <f t="shared" si="19"/>
        <v>3.9850000000000003</v>
      </c>
      <c r="Z157" s="54">
        <f t="shared" si="20"/>
        <v>0.73186409550045917</v>
      </c>
      <c r="AA157" s="49" t="str">
        <f t="shared" ca="1" si="21"/>
        <v>N</v>
      </c>
      <c r="AB157" s="49">
        <f t="shared" ca="1" si="22"/>
        <v>5</v>
      </c>
      <c r="AC157" s="49" t="str">
        <f t="shared" ca="1" si="23"/>
        <v>N</v>
      </c>
    </row>
    <row r="158" spans="1:29" x14ac:dyDescent="0.25">
      <c r="A158">
        <v>7652</v>
      </c>
      <c r="B158" s="9">
        <v>43559</v>
      </c>
      <c r="C158" s="50" t="str">
        <f t="shared" si="16"/>
        <v>N</v>
      </c>
      <c r="D158" s="52">
        <f>_xlfn.XLOOKUP(B158,Cal_Date!B:B,Cal_Date!A:A,0)</f>
        <v>1</v>
      </c>
      <c r="E158">
        <v>2019</v>
      </c>
      <c r="F158" t="s">
        <v>124</v>
      </c>
      <c r="G158" t="s">
        <v>129</v>
      </c>
      <c r="H158" t="s">
        <v>48</v>
      </c>
      <c r="I158" t="s">
        <v>11</v>
      </c>
      <c r="J158" t="s">
        <v>10</v>
      </c>
      <c r="K158" t="s">
        <v>42</v>
      </c>
      <c r="L158">
        <v>1</v>
      </c>
      <c r="M158">
        <v>1009</v>
      </c>
      <c r="O158" t="s">
        <v>28</v>
      </c>
      <c r="R158" t="s">
        <v>45</v>
      </c>
      <c r="S158" s="49" t="str">
        <f t="shared" si="17"/>
        <v>Cash</v>
      </c>
      <c r="T158" s="3">
        <v>0</v>
      </c>
      <c r="U158" s="2">
        <v>5.4450000000000003</v>
      </c>
      <c r="V158" s="2">
        <v>1.46</v>
      </c>
      <c r="W158" s="54">
        <f>_xlfn.XLOOKUP(M158,Market!A:A,Market!F:F,0)</f>
        <v>8.8999999999999996E-2</v>
      </c>
      <c r="X158" s="55">
        <f t="shared" si="18"/>
        <v>0</v>
      </c>
      <c r="Y158" s="55">
        <f t="shared" si="19"/>
        <v>3.9850000000000003</v>
      </c>
      <c r="Z158" s="54">
        <f t="shared" si="20"/>
        <v>0.73186409550045917</v>
      </c>
      <c r="AA158" s="49" t="str">
        <f t="shared" ca="1" si="21"/>
        <v>N</v>
      </c>
      <c r="AB158" s="49">
        <f t="shared" ca="1" si="22"/>
        <v>5</v>
      </c>
      <c r="AC158" s="49" t="str">
        <f t="shared" ca="1" si="23"/>
        <v>N</v>
      </c>
    </row>
    <row r="159" spans="1:29" x14ac:dyDescent="0.25">
      <c r="A159">
        <v>7616</v>
      </c>
      <c r="B159" s="9">
        <v>43559</v>
      </c>
      <c r="C159" s="50" t="str">
        <f t="shared" si="16"/>
        <v>N</v>
      </c>
      <c r="D159" s="52">
        <f>_xlfn.XLOOKUP(B159,Cal_Date!B:B,Cal_Date!A:A,0)</f>
        <v>1</v>
      </c>
      <c r="E159">
        <v>2019</v>
      </c>
      <c r="F159" t="s">
        <v>124</v>
      </c>
      <c r="G159" t="s">
        <v>129</v>
      </c>
      <c r="H159" t="s">
        <v>11</v>
      </c>
      <c r="I159" t="s">
        <v>13</v>
      </c>
      <c r="J159" t="s">
        <v>15</v>
      </c>
      <c r="K159" t="s">
        <v>42</v>
      </c>
      <c r="L159">
        <v>1</v>
      </c>
      <c r="M159">
        <v>1006</v>
      </c>
      <c r="O159" t="s">
        <v>28</v>
      </c>
      <c r="R159" t="s">
        <v>45</v>
      </c>
      <c r="S159" s="49" t="str">
        <f t="shared" si="17"/>
        <v>Cash</v>
      </c>
      <c r="T159" s="3">
        <v>0</v>
      </c>
      <c r="U159" s="2">
        <v>2.7225000000000001</v>
      </c>
      <c r="V159" s="2">
        <v>1.42</v>
      </c>
      <c r="W159" s="54">
        <f>_xlfn.XLOOKUP(M159,Market!A:A,Market!F:F,0)</f>
        <v>8.8999999999999996E-2</v>
      </c>
      <c r="X159" s="55">
        <f t="shared" si="18"/>
        <v>0</v>
      </c>
      <c r="Y159" s="55">
        <f t="shared" si="19"/>
        <v>1.3025000000000002</v>
      </c>
      <c r="Z159" s="54">
        <f t="shared" si="20"/>
        <v>0.47842056932966032</v>
      </c>
      <c r="AA159" s="49" t="str">
        <f t="shared" ca="1" si="21"/>
        <v>N</v>
      </c>
      <c r="AB159" s="49">
        <f t="shared" ca="1" si="22"/>
        <v>5</v>
      </c>
      <c r="AC159" s="49" t="str">
        <f t="shared" ca="1" si="23"/>
        <v>N</v>
      </c>
    </row>
    <row r="160" spans="1:29" x14ac:dyDescent="0.25">
      <c r="A160">
        <v>7634</v>
      </c>
      <c r="B160" s="9">
        <v>43559</v>
      </c>
      <c r="C160" s="50" t="str">
        <f t="shared" si="16"/>
        <v>N</v>
      </c>
      <c r="D160" s="52">
        <f>_xlfn.XLOOKUP(B160,Cal_Date!B:B,Cal_Date!A:A,0)</f>
        <v>1</v>
      </c>
      <c r="E160">
        <v>2019</v>
      </c>
      <c r="F160" t="s">
        <v>124</v>
      </c>
      <c r="G160" t="s">
        <v>129</v>
      </c>
      <c r="H160" t="s">
        <v>11</v>
      </c>
      <c r="I160" t="s">
        <v>13</v>
      </c>
      <c r="J160" t="s">
        <v>15</v>
      </c>
      <c r="K160" t="s">
        <v>42</v>
      </c>
      <c r="L160">
        <v>1</v>
      </c>
      <c r="M160">
        <v>1007</v>
      </c>
      <c r="O160" t="s">
        <v>28</v>
      </c>
      <c r="R160" t="s">
        <v>44</v>
      </c>
      <c r="S160" s="49" t="str">
        <f t="shared" si="17"/>
        <v>Card</v>
      </c>
      <c r="T160" s="3">
        <v>0.03</v>
      </c>
      <c r="U160" s="2">
        <v>2.7225000000000001</v>
      </c>
      <c r="V160" s="2">
        <v>1.42</v>
      </c>
      <c r="W160" s="54">
        <f>_xlfn.XLOOKUP(M160,Market!A:A,Market!F:F,0)</f>
        <v>8.8999999999999996E-2</v>
      </c>
      <c r="X160" s="55">
        <f t="shared" si="18"/>
        <v>8.1674999999999998E-2</v>
      </c>
      <c r="Y160" s="55">
        <f t="shared" si="19"/>
        <v>1.3025000000000002</v>
      </c>
      <c r="Z160" s="54">
        <f t="shared" si="20"/>
        <v>0.47842056932966032</v>
      </c>
      <c r="AA160" s="49" t="str">
        <f t="shared" ca="1" si="21"/>
        <v>N</v>
      </c>
      <c r="AB160" s="49">
        <f t="shared" ca="1" si="22"/>
        <v>5</v>
      </c>
      <c r="AC160" s="49" t="str">
        <f t="shared" ca="1" si="23"/>
        <v>N</v>
      </c>
    </row>
    <row r="161" spans="1:29" x14ac:dyDescent="0.25">
      <c r="A161">
        <v>7670</v>
      </c>
      <c r="B161" s="9">
        <v>43559</v>
      </c>
      <c r="C161" s="50" t="str">
        <f t="shared" si="16"/>
        <v>N</v>
      </c>
      <c r="D161" s="52">
        <f>_xlfn.XLOOKUP(B161,Cal_Date!B:B,Cal_Date!A:A,0)</f>
        <v>1</v>
      </c>
      <c r="E161">
        <v>2019</v>
      </c>
      <c r="F161" t="s">
        <v>124</v>
      </c>
      <c r="G161" t="s">
        <v>129</v>
      </c>
      <c r="H161" t="s">
        <v>11</v>
      </c>
      <c r="I161" t="s">
        <v>11</v>
      </c>
      <c r="J161" t="s">
        <v>15</v>
      </c>
      <c r="K161" t="s">
        <v>42</v>
      </c>
      <c r="L161">
        <v>2</v>
      </c>
      <c r="M161">
        <v>1007</v>
      </c>
      <c r="O161" t="s">
        <v>28</v>
      </c>
      <c r="R161" t="s">
        <v>44</v>
      </c>
      <c r="S161" s="49" t="str">
        <f t="shared" si="17"/>
        <v>Card</v>
      </c>
      <c r="T161" s="3">
        <v>0.03</v>
      </c>
      <c r="U161" s="2">
        <v>5.4450000000000003</v>
      </c>
      <c r="V161" s="2">
        <v>1.74</v>
      </c>
      <c r="W161" s="54">
        <f>_xlfn.XLOOKUP(M161,Market!A:A,Market!F:F,0)</f>
        <v>8.8999999999999996E-2</v>
      </c>
      <c r="X161" s="55">
        <f t="shared" si="18"/>
        <v>0.16335</v>
      </c>
      <c r="Y161" s="55">
        <f t="shared" si="19"/>
        <v>3.7050000000000001</v>
      </c>
      <c r="Z161" s="54">
        <f t="shared" si="20"/>
        <v>0.68044077134986225</v>
      </c>
      <c r="AA161" s="49" t="str">
        <f t="shared" ca="1" si="21"/>
        <v>N</v>
      </c>
      <c r="AB161" s="49">
        <f t="shared" ca="1" si="22"/>
        <v>5</v>
      </c>
      <c r="AC161" s="49" t="str">
        <f t="shared" ca="1" si="23"/>
        <v>N</v>
      </c>
    </row>
    <row r="162" spans="1:29" x14ac:dyDescent="0.25">
      <c r="A162">
        <v>7618</v>
      </c>
      <c r="B162" s="9">
        <v>43559</v>
      </c>
      <c r="C162" s="50" t="str">
        <f t="shared" si="16"/>
        <v>N</v>
      </c>
      <c r="D162" s="52">
        <f>_xlfn.XLOOKUP(B162,Cal_Date!B:B,Cal_Date!A:A,0)</f>
        <v>1</v>
      </c>
      <c r="E162">
        <v>2019</v>
      </c>
      <c r="F162" t="s">
        <v>124</v>
      </c>
      <c r="G162" t="s">
        <v>129</v>
      </c>
      <c r="H162" t="s">
        <v>14</v>
      </c>
      <c r="I162" t="s">
        <v>13</v>
      </c>
      <c r="J162" t="s">
        <v>15</v>
      </c>
      <c r="K162" t="s">
        <v>43</v>
      </c>
      <c r="L162">
        <v>2</v>
      </c>
      <c r="M162">
        <v>1007</v>
      </c>
      <c r="O162" t="s">
        <v>28</v>
      </c>
      <c r="R162" t="s">
        <v>45</v>
      </c>
      <c r="S162" s="49" t="str">
        <f t="shared" si="17"/>
        <v>Cash</v>
      </c>
      <c r="T162" s="3">
        <v>0</v>
      </c>
      <c r="U162" s="2">
        <v>14.157</v>
      </c>
      <c r="V162" s="2">
        <v>4.24</v>
      </c>
      <c r="W162" s="54">
        <f>_xlfn.XLOOKUP(M162,Market!A:A,Market!F:F,0)</f>
        <v>8.8999999999999996E-2</v>
      </c>
      <c r="X162" s="55">
        <f t="shared" si="18"/>
        <v>0</v>
      </c>
      <c r="Y162" s="55">
        <f t="shared" si="19"/>
        <v>9.9169999999999998</v>
      </c>
      <c r="Z162" s="54">
        <f t="shared" si="20"/>
        <v>0.70050151868333688</v>
      </c>
      <c r="AA162" s="49" t="str">
        <f t="shared" ca="1" si="21"/>
        <v>N</v>
      </c>
      <c r="AB162" s="49">
        <f t="shared" ca="1" si="22"/>
        <v>5</v>
      </c>
      <c r="AC162" s="49" t="str">
        <f t="shared" ca="1" si="23"/>
        <v>N</v>
      </c>
    </row>
    <row r="163" spans="1:29" x14ac:dyDescent="0.25">
      <c r="A163">
        <v>7619</v>
      </c>
      <c r="B163" s="9">
        <v>43559</v>
      </c>
      <c r="C163" s="50" t="str">
        <f t="shared" si="16"/>
        <v>N</v>
      </c>
      <c r="D163" s="52">
        <f>_xlfn.XLOOKUP(B163,Cal_Date!B:B,Cal_Date!A:A,0)</f>
        <v>1</v>
      </c>
      <c r="E163">
        <v>2019</v>
      </c>
      <c r="F163" t="s">
        <v>124</v>
      </c>
      <c r="G163" t="s">
        <v>129</v>
      </c>
      <c r="H163" t="s">
        <v>16</v>
      </c>
      <c r="I163" t="s">
        <v>9</v>
      </c>
      <c r="J163" t="s">
        <v>15</v>
      </c>
      <c r="K163" t="s">
        <v>43</v>
      </c>
      <c r="L163">
        <v>1</v>
      </c>
      <c r="M163">
        <v>1005</v>
      </c>
      <c r="O163" t="s">
        <v>25</v>
      </c>
      <c r="R163" t="s">
        <v>44</v>
      </c>
      <c r="S163" s="49" t="str">
        <f t="shared" si="17"/>
        <v>Card</v>
      </c>
      <c r="T163" s="3">
        <v>0.03</v>
      </c>
      <c r="U163" s="2">
        <v>9.2564999999999991</v>
      </c>
      <c r="V163" s="2">
        <v>2.27</v>
      </c>
      <c r="W163" s="54">
        <f>_xlfn.XLOOKUP(M163,Market!A:A,Market!F:F,0)</f>
        <v>8.8999999999999996E-2</v>
      </c>
      <c r="X163" s="55">
        <f t="shared" si="18"/>
        <v>0.27769499999999997</v>
      </c>
      <c r="Y163" s="55">
        <f t="shared" si="19"/>
        <v>6.9864999999999995</v>
      </c>
      <c r="Z163" s="54">
        <f t="shared" si="20"/>
        <v>0.75476692054232164</v>
      </c>
      <c r="AA163" s="49" t="str">
        <f t="shared" ca="1" si="21"/>
        <v>N</v>
      </c>
      <c r="AB163" s="49">
        <f t="shared" ca="1" si="22"/>
        <v>5</v>
      </c>
      <c r="AC163" s="49" t="str">
        <f t="shared" ca="1" si="23"/>
        <v>N</v>
      </c>
    </row>
    <row r="164" spans="1:29" x14ac:dyDescent="0.25">
      <c r="A164">
        <v>7620</v>
      </c>
      <c r="B164" s="9">
        <v>43559</v>
      </c>
      <c r="C164" s="50" t="str">
        <f t="shared" si="16"/>
        <v>N</v>
      </c>
      <c r="D164" s="52">
        <f>_xlfn.XLOOKUP(B164,Cal_Date!B:B,Cal_Date!A:A,0)</f>
        <v>1</v>
      </c>
      <c r="E164">
        <v>2019</v>
      </c>
      <c r="F164" t="s">
        <v>124</v>
      </c>
      <c r="G164" t="s">
        <v>129</v>
      </c>
      <c r="H164" t="s">
        <v>11</v>
      </c>
      <c r="I164" t="s">
        <v>18</v>
      </c>
      <c r="J164" t="s">
        <v>15</v>
      </c>
      <c r="K164" t="s">
        <v>42</v>
      </c>
      <c r="L164">
        <v>1</v>
      </c>
      <c r="M164">
        <v>1005</v>
      </c>
      <c r="O164" t="s">
        <v>25</v>
      </c>
      <c r="R164" t="s">
        <v>44</v>
      </c>
      <c r="S164" s="49" t="str">
        <f t="shared" si="17"/>
        <v>Card</v>
      </c>
      <c r="T164" s="3">
        <v>0.03</v>
      </c>
      <c r="U164" s="2">
        <v>2.7225000000000001</v>
      </c>
      <c r="V164" s="2">
        <v>1.4</v>
      </c>
      <c r="W164" s="54">
        <f>_xlfn.XLOOKUP(M164,Market!A:A,Market!F:F,0)</f>
        <v>8.8999999999999996E-2</v>
      </c>
      <c r="X164" s="55">
        <f t="shared" si="18"/>
        <v>8.1674999999999998E-2</v>
      </c>
      <c r="Y164" s="55">
        <f t="shared" si="19"/>
        <v>1.3225000000000002</v>
      </c>
      <c r="Z164" s="54">
        <f t="shared" si="20"/>
        <v>0.48576675849403128</v>
      </c>
      <c r="AA164" s="49" t="str">
        <f t="shared" ca="1" si="21"/>
        <v>N</v>
      </c>
      <c r="AB164" s="49">
        <f t="shared" ca="1" si="22"/>
        <v>5</v>
      </c>
      <c r="AC164" s="49" t="str">
        <f t="shared" ca="1" si="23"/>
        <v>N</v>
      </c>
    </row>
    <row r="165" spans="1:29" x14ac:dyDescent="0.25">
      <c r="A165">
        <v>7621</v>
      </c>
      <c r="B165" s="9">
        <v>43559</v>
      </c>
      <c r="C165" s="50" t="str">
        <f t="shared" si="16"/>
        <v>N</v>
      </c>
      <c r="D165" s="52">
        <f>_xlfn.XLOOKUP(B165,Cal_Date!B:B,Cal_Date!A:A,0)</f>
        <v>1</v>
      </c>
      <c r="E165">
        <v>2019</v>
      </c>
      <c r="F165" t="s">
        <v>124</v>
      </c>
      <c r="G165" t="s">
        <v>129</v>
      </c>
      <c r="H165" t="s">
        <v>11</v>
      </c>
      <c r="I165" t="s">
        <v>18</v>
      </c>
      <c r="J165" t="s">
        <v>15</v>
      </c>
      <c r="K165" t="s">
        <v>42</v>
      </c>
      <c r="L165">
        <v>1</v>
      </c>
      <c r="M165">
        <v>1002</v>
      </c>
      <c r="O165" t="s">
        <v>28</v>
      </c>
      <c r="R165" t="s">
        <v>47</v>
      </c>
      <c r="S165" s="49" t="str">
        <f t="shared" si="17"/>
        <v>Card</v>
      </c>
      <c r="T165" s="3">
        <v>3.5000000000000003E-2</v>
      </c>
      <c r="U165" s="2">
        <v>2.6500000000000004</v>
      </c>
      <c r="V165" s="2">
        <v>1.4</v>
      </c>
      <c r="W165" s="54">
        <f>_xlfn.XLOOKUP(M165,Market!A:A,Market!F:F,0)</f>
        <v>0.06</v>
      </c>
      <c r="X165" s="55">
        <f t="shared" si="18"/>
        <v>9.2750000000000027E-2</v>
      </c>
      <c r="Y165" s="55">
        <f t="shared" si="19"/>
        <v>1.2500000000000004</v>
      </c>
      <c r="Z165" s="54">
        <f t="shared" si="20"/>
        <v>0.47169811320754729</v>
      </c>
      <c r="AA165" s="49" t="str">
        <f t="shared" ca="1" si="21"/>
        <v>N</v>
      </c>
      <c r="AB165" s="49">
        <f t="shared" ca="1" si="22"/>
        <v>5</v>
      </c>
      <c r="AC165" s="49" t="str">
        <f t="shared" ca="1" si="23"/>
        <v>N</v>
      </c>
    </row>
    <row r="166" spans="1:29" x14ac:dyDescent="0.25">
      <c r="A166">
        <v>7653</v>
      </c>
      <c r="B166" s="9">
        <v>43559</v>
      </c>
      <c r="C166" s="50" t="str">
        <f t="shared" si="16"/>
        <v>N</v>
      </c>
      <c r="D166" s="52">
        <f>_xlfn.XLOOKUP(B166,Cal_Date!B:B,Cal_Date!A:A,0)</f>
        <v>1</v>
      </c>
      <c r="E166">
        <v>2019</v>
      </c>
      <c r="F166" t="s">
        <v>124</v>
      </c>
      <c r="G166" t="s">
        <v>129</v>
      </c>
      <c r="H166" t="s">
        <v>48</v>
      </c>
      <c r="I166" t="s">
        <v>18</v>
      </c>
      <c r="J166" t="s">
        <v>11</v>
      </c>
      <c r="K166" t="s">
        <v>42</v>
      </c>
      <c r="L166">
        <v>1</v>
      </c>
      <c r="M166">
        <v>1007</v>
      </c>
      <c r="O166" t="s">
        <v>28</v>
      </c>
      <c r="R166" t="s">
        <v>46</v>
      </c>
      <c r="S166" s="49" t="str">
        <f t="shared" si="17"/>
        <v>Card</v>
      </c>
      <c r="T166" s="3">
        <v>0.04</v>
      </c>
      <c r="U166" s="2">
        <v>6.5339999999999998</v>
      </c>
      <c r="V166" s="2">
        <v>1.41</v>
      </c>
      <c r="W166" s="54">
        <f>_xlfn.XLOOKUP(M166,Market!A:A,Market!F:F,0)</f>
        <v>8.8999999999999996E-2</v>
      </c>
      <c r="X166" s="55">
        <f t="shared" si="18"/>
        <v>0.26135999999999998</v>
      </c>
      <c r="Y166" s="55">
        <f t="shared" si="19"/>
        <v>5.1239999999999997</v>
      </c>
      <c r="Z166" s="54">
        <f t="shared" si="20"/>
        <v>0.78420569329660239</v>
      </c>
      <c r="AA166" s="49" t="str">
        <f t="shared" ca="1" si="21"/>
        <v>N</v>
      </c>
      <c r="AB166" s="49">
        <f t="shared" ca="1" si="22"/>
        <v>5</v>
      </c>
      <c r="AC166" s="49" t="str">
        <f t="shared" ca="1" si="23"/>
        <v>N</v>
      </c>
    </row>
    <row r="167" spans="1:29" x14ac:dyDescent="0.25">
      <c r="A167">
        <v>7654</v>
      </c>
      <c r="B167" s="9">
        <v>43559</v>
      </c>
      <c r="C167" s="50" t="str">
        <f t="shared" si="16"/>
        <v>N</v>
      </c>
      <c r="D167" s="52">
        <f>_xlfn.XLOOKUP(B167,Cal_Date!B:B,Cal_Date!A:A,0)</f>
        <v>1</v>
      </c>
      <c r="E167">
        <v>2019</v>
      </c>
      <c r="F167" t="s">
        <v>124</v>
      </c>
      <c r="G167" t="s">
        <v>129</v>
      </c>
      <c r="H167" t="s">
        <v>48</v>
      </c>
      <c r="I167" t="s">
        <v>18</v>
      </c>
      <c r="J167" t="s">
        <v>10</v>
      </c>
      <c r="K167" t="s">
        <v>43</v>
      </c>
      <c r="L167">
        <v>1</v>
      </c>
      <c r="M167">
        <v>1008</v>
      </c>
      <c r="O167" t="s">
        <v>28</v>
      </c>
      <c r="R167" t="s">
        <v>44</v>
      </c>
      <c r="S167" s="49" t="str">
        <f t="shared" si="17"/>
        <v>Card</v>
      </c>
      <c r="T167" s="3">
        <v>0.03</v>
      </c>
      <c r="U167" s="2">
        <v>7.6229999999999993</v>
      </c>
      <c r="V167" s="2">
        <v>1.46</v>
      </c>
      <c r="W167" s="54">
        <f>_xlfn.XLOOKUP(M167,Market!A:A,Market!F:F,0)</f>
        <v>8.8999999999999996E-2</v>
      </c>
      <c r="X167" s="55">
        <f t="shared" si="18"/>
        <v>0.22868999999999998</v>
      </c>
      <c r="Y167" s="55">
        <f t="shared" si="19"/>
        <v>6.1629999999999994</v>
      </c>
      <c r="Z167" s="54">
        <f t="shared" si="20"/>
        <v>0.80847435392889933</v>
      </c>
      <c r="AA167" s="49" t="str">
        <f t="shared" ca="1" si="21"/>
        <v>N</v>
      </c>
      <c r="AB167" s="49">
        <f t="shared" ca="1" si="22"/>
        <v>5</v>
      </c>
      <c r="AC167" s="49" t="str">
        <f t="shared" ca="1" si="23"/>
        <v>N</v>
      </c>
    </row>
    <row r="168" spans="1:29" x14ac:dyDescent="0.25">
      <c r="A168">
        <v>7655</v>
      </c>
      <c r="B168" s="9">
        <v>43559</v>
      </c>
      <c r="C168" s="50" t="str">
        <f t="shared" si="16"/>
        <v>N</v>
      </c>
      <c r="D168" s="52">
        <f>_xlfn.XLOOKUP(B168,Cal_Date!B:B,Cal_Date!A:A,0)</f>
        <v>1</v>
      </c>
      <c r="E168">
        <v>2019</v>
      </c>
      <c r="F168" t="s">
        <v>124</v>
      </c>
      <c r="G168" t="s">
        <v>129</v>
      </c>
      <c r="H168" t="s">
        <v>48</v>
      </c>
      <c r="I168" t="s">
        <v>18</v>
      </c>
      <c r="J168" t="s">
        <v>10</v>
      </c>
      <c r="K168" t="s">
        <v>43</v>
      </c>
      <c r="L168">
        <v>1</v>
      </c>
      <c r="M168">
        <v>1004</v>
      </c>
      <c r="O168" t="s">
        <v>28</v>
      </c>
      <c r="R168" t="s">
        <v>46</v>
      </c>
      <c r="S168" s="49" t="str">
        <f t="shared" si="17"/>
        <v>Card</v>
      </c>
      <c r="T168" s="3">
        <v>0.04</v>
      </c>
      <c r="U168" s="2">
        <v>7.42</v>
      </c>
      <c r="V168" s="2">
        <v>1.46</v>
      </c>
      <c r="W168" s="54">
        <f>_xlfn.XLOOKUP(M168,Market!A:A,Market!F:F,0)</f>
        <v>0.06</v>
      </c>
      <c r="X168" s="55">
        <f t="shared" si="18"/>
        <v>0.29680000000000001</v>
      </c>
      <c r="Y168" s="55">
        <f t="shared" si="19"/>
        <v>5.96</v>
      </c>
      <c r="Z168" s="54">
        <f t="shared" si="20"/>
        <v>0.80323450134770891</v>
      </c>
      <c r="AA168" s="49" t="str">
        <f t="shared" ca="1" si="21"/>
        <v>N</v>
      </c>
      <c r="AB168" s="49">
        <f t="shared" ca="1" si="22"/>
        <v>5</v>
      </c>
      <c r="AC168" s="49" t="str">
        <f t="shared" ca="1" si="23"/>
        <v>N</v>
      </c>
    </row>
    <row r="169" spans="1:29" x14ac:dyDescent="0.25">
      <c r="A169">
        <v>7666</v>
      </c>
      <c r="B169" s="9">
        <v>43559</v>
      </c>
      <c r="C169" s="50" t="str">
        <f t="shared" si="16"/>
        <v>N</v>
      </c>
      <c r="D169" s="52">
        <f>_xlfn.XLOOKUP(B169,Cal_Date!B:B,Cal_Date!A:A,0)</f>
        <v>1</v>
      </c>
      <c r="E169">
        <v>2019</v>
      </c>
      <c r="F169" t="s">
        <v>124</v>
      </c>
      <c r="G169" t="s">
        <v>129</v>
      </c>
      <c r="H169" t="s">
        <v>48</v>
      </c>
      <c r="I169" t="s">
        <v>18</v>
      </c>
      <c r="J169" t="s">
        <v>10</v>
      </c>
      <c r="K169" t="s">
        <v>43</v>
      </c>
      <c r="L169">
        <v>2</v>
      </c>
      <c r="M169">
        <v>1003</v>
      </c>
      <c r="O169" t="s">
        <v>25</v>
      </c>
      <c r="R169" t="s">
        <v>47</v>
      </c>
      <c r="S169" s="49" t="str">
        <f t="shared" si="17"/>
        <v>Card</v>
      </c>
      <c r="T169" s="3">
        <v>3.5000000000000003E-2</v>
      </c>
      <c r="U169" s="2">
        <v>14.84</v>
      </c>
      <c r="V169" s="2">
        <v>2.92</v>
      </c>
      <c r="W169" s="54">
        <f>_xlfn.XLOOKUP(M169,Market!A:A,Market!F:F,0)</f>
        <v>0.06</v>
      </c>
      <c r="X169" s="55">
        <f t="shared" si="18"/>
        <v>0.51940000000000008</v>
      </c>
      <c r="Y169" s="55">
        <f t="shared" si="19"/>
        <v>11.92</v>
      </c>
      <c r="Z169" s="54">
        <f t="shared" si="20"/>
        <v>0.80323450134770891</v>
      </c>
      <c r="AA169" s="49" t="str">
        <f t="shared" ca="1" si="21"/>
        <v>N</v>
      </c>
      <c r="AB169" s="49">
        <f t="shared" ca="1" si="22"/>
        <v>5</v>
      </c>
      <c r="AC169" s="49" t="str">
        <f t="shared" ca="1" si="23"/>
        <v>N</v>
      </c>
    </row>
    <row r="170" spans="1:29" x14ac:dyDescent="0.25">
      <c r="A170">
        <v>7656</v>
      </c>
      <c r="B170" s="9">
        <v>43559</v>
      </c>
      <c r="C170" s="50" t="str">
        <f t="shared" si="16"/>
        <v>N</v>
      </c>
      <c r="D170" s="52">
        <f>_xlfn.XLOOKUP(B170,Cal_Date!B:B,Cal_Date!A:A,0)</f>
        <v>1</v>
      </c>
      <c r="E170">
        <v>2019</v>
      </c>
      <c r="F170" t="s">
        <v>124</v>
      </c>
      <c r="G170" t="s">
        <v>129</v>
      </c>
      <c r="H170" t="s">
        <v>48</v>
      </c>
      <c r="I170" t="s">
        <v>18</v>
      </c>
      <c r="J170" t="s">
        <v>11</v>
      </c>
      <c r="K170" t="s">
        <v>42</v>
      </c>
      <c r="L170">
        <v>1</v>
      </c>
      <c r="M170">
        <v>1002</v>
      </c>
      <c r="O170" t="s">
        <v>28</v>
      </c>
      <c r="R170" t="s">
        <v>46</v>
      </c>
      <c r="S170" s="49" t="str">
        <f t="shared" si="17"/>
        <v>Card</v>
      </c>
      <c r="T170" s="3">
        <v>0.04</v>
      </c>
      <c r="U170" s="2">
        <v>6.36</v>
      </c>
      <c r="V170" s="2">
        <v>1.41</v>
      </c>
      <c r="W170" s="54">
        <f>_xlfn.XLOOKUP(M170,Market!A:A,Market!F:F,0)</f>
        <v>0.06</v>
      </c>
      <c r="X170" s="55">
        <f t="shared" si="18"/>
        <v>0.25440000000000002</v>
      </c>
      <c r="Y170" s="55">
        <f t="shared" si="19"/>
        <v>4.95</v>
      </c>
      <c r="Z170" s="54">
        <f t="shared" si="20"/>
        <v>0.77830188679245282</v>
      </c>
      <c r="AA170" s="49" t="str">
        <f t="shared" ca="1" si="21"/>
        <v>N</v>
      </c>
      <c r="AB170" s="49">
        <f t="shared" ca="1" si="22"/>
        <v>5</v>
      </c>
      <c r="AC170" s="49" t="str">
        <f t="shared" ca="1" si="23"/>
        <v>N</v>
      </c>
    </row>
    <row r="171" spans="1:29" x14ac:dyDescent="0.25">
      <c r="A171">
        <v>7657</v>
      </c>
      <c r="B171" s="9">
        <v>43559</v>
      </c>
      <c r="C171" s="50" t="str">
        <f t="shared" si="16"/>
        <v>N</v>
      </c>
      <c r="D171" s="52">
        <f>_xlfn.XLOOKUP(B171,Cal_Date!B:B,Cal_Date!A:A,0)</f>
        <v>1</v>
      </c>
      <c r="E171">
        <v>2019</v>
      </c>
      <c r="F171" t="s">
        <v>124</v>
      </c>
      <c r="G171" t="s">
        <v>129</v>
      </c>
      <c r="H171" t="s">
        <v>48</v>
      </c>
      <c r="I171" t="s">
        <v>18</v>
      </c>
      <c r="J171" t="s">
        <v>11</v>
      </c>
      <c r="K171" t="s">
        <v>42</v>
      </c>
      <c r="L171">
        <v>1</v>
      </c>
      <c r="M171">
        <v>1007</v>
      </c>
      <c r="O171" t="s">
        <v>28</v>
      </c>
      <c r="R171" t="s">
        <v>46</v>
      </c>
      <c r="S171" s="49" t="str">
        <f t="shared" si="17"/>
        <v>Card</v>
      </c>
      <c r="T171" s="3">
        <v>0.04</v>
      </c>
      <c r="U171" s="2">
        <v>6.5339999999999998</v>
      </c>
      <c r="V171" s="2">
        <v>1.41</v>
      </c>
      <c r="W171" s="54">
        <f>_xlfn.XLOOKUP(M171,Market!A:A,Market!F:F,0)</f>
        <v>8.8999999999999996E-2</v>
      </c>
      <c r="X171" s="55">
        <f t="shared" si="18"/>
        <v>0.26135999999999998</v>
      </c>
      <c r="Y171" s="55">
        <f t="shared" si="19"/>
        <v>5.1239999999999997</v>
      </c>
      <c r="Z171" s="54">
        <f t="shared" si="20"/>
        <v>0.78420569329660239</v>
      </c>
      <c r="AA171" s="49" t="str">
        <f t="shared" ca="1" si="21"/>
        <v>N</v>
      </c>
      <c r="AB171" s="49">
        <f t="shared" ca="1" si="22"/>
        <v>5</v>
      </c>
      <c r="AC171" s="49" t="str">
        <f t="shared" ca="1" si="23"/>
        <v>N</v>
      </c>
    </row>
    <row r="172" spans="1:29" x14ac:dyDescent="0.25">
      <c r="A172">
        <v>7658</v>
      </c>
      <c r="B172" s="9">
        <v>43559</v>
      </c>
      <c r="C172" s="50" t="str">
        <f t="shared" si="16"/>
        <v>N</v>
      </c>
      <c r="D172" s="52">
        <f>_xlfn.XLOOKUP(B172,Cal_Date!B:B,Cal_Date!A:A,0)</f>
        <v>1</v>
      </c>
      <c r="E172">
        <v>2019</v>
      </c>
      <c r="F172" t="s">
        <v>124</v>
      </c>
      <c r="G172" t="s">
        <v>129</v>
      </c>
      <c r="H172" t="s">
        <v>48</v>
      </c>
      <c r="I172" t="s">
        <v>18</v>
      </c>
      <c r="J172" t="s">
        <v>11</v>
      </c>
      <c r="K172" t="s">
        <v>42</v>
      </c>
      <c r="L172">
        <v>1</v>
      </c>
      <c r="M172">
        <v>1008</v>
      </c>
      <c r="O172" t="s">
        <v>28</v>
      </c>
      <c r="R172" t="s">
        <v>44</v>
      </c>
      <c r="S172" s="49" t="str">
        <f t="shared" si="17"/>
        <v>Card</v>
      </c>
      <c r="T172" s="3">
        <v>0.03</v>
      </c>
      <c r="U172" s="2">
        <v>6.5339999999999998</v>
      </c>
      <c r="V172" s="2">
        <v>1.41</v>
      </c>
      <c r="W172" s="54">
        <f>_xlfn.XLOOKUP(M172,Market!A:A,Market!F:F,0)</f>
        <v>8.8999999999999996E-2</v>
      </c>
      <c r="X172" s="55">
        <f t="shared" si="18"/>
        <v>0.19602</v>
      </c>
      <c r="Y172" s="55">
        <f t="shared" si="19"/>
        <v>5.1239999999999997</v>
      </c>
      <c r="Z172" s="54">
        <f t="shared" si="20"/>
        <v>0.78420569329660239</v>
      </c>
      <c r="AA172" s="49" t="str">
        <f t="shared" ca="1" si="21"/>
        <v>N</v>
      </c>
      <c r="AB172" s="49">
        <f t="shared" ca="1" si="22"/>
        <v>5</v>
      </c>
      <c r="AC172" s="49" t="str">
        <f t="shared" ca="1" si="23"/>
        <v>N</v>
      </c>
    </row>
    <row r="173" spans="1:29" x14ac:dyDescent="0.25">
      <c r="A173">
        <v>7659</v>
      </c>
      <c r="B173" s="9">
        <v>43559</v>
      </c>
      <c r="C173" s="50" t="str">
        <f t="shared" si="16"/>
        <v>N</v>
      </c>
      <c r="D173" s="52">
        <f>_xlfn.XLOOKUP(B173,Cal_Date!B:B,Cal_Date!A:A,0)</f>
        <v>1</v>
      </c>
      <c r="E173">
        <v>2019</v>
      </c>
      <c r="F173" t="s">
        <v>124</v>
      </c>
      <c r="G173" t="s">
        <v>129</v>
      </c>
      <c r="H173" t="s">
        <v>17</v>
      </c>
      <c r="I173" t="s">
        <v>18</v>
      </c>
      <c r="J173" t="s">
        <v>15</v>
      </c>
      <c r="K173" t="s">
        <v>43</v>
      </c>
      <c r="L173">
        <v>1</v>
      </c>
      <c r="M173">
        <v>1008</v>
      </c>
      <c r="O173" t="s">
        <v>28</v>
      </c>
      <c r="R173" t="s">
        <v>46</v>
      </c>
      <c r="S173" s="49" t="str">
        <f t="shared" si="17"/>
        <v>Card</v>
      </c>
      <c r="T173" s="3">
        <v>0.04</v>
      </c>
      <c r="U173" s="2">
        <v>5.9894999999999996</v>
      </c>
      <c r="V173" s="2">
        <v>2</v>
      </c>
      <c r="W173" s="54">
        <f>_xlfn.XLOOKUP(M173,Market!A:A,Market!F:F,0)</f>
        <v>8.8999999999999996E-2</v>
      </c>
      <c r="X173" s="55">
        <f t="shared" si="18"/>
        <v>0.23957999999999999</v>
      </c>
      <c r="Y173" s="55">
        <f t="shared" si="19"/>
        <v>3.9894999999999996</v>
      </c>
      <c r="Z173" s="54">
        <f t="shared" si="20"/>
        <v>0.66608231071040991</v>
      </c>
      <c r="AA173" s="49" t="str">
        <f t="shared" ca="1" si="21"/>
        <v>N</v>
      </c>
      <c r="AB173" s="49">
        <f t="shared" ca="1" si="22"/>
        <v>5</v>
      </c>
      <c r="AC173" s="49" t="str">
        <f t="shared" ca="1" si="23"/>
        <v>N</v>
      </c>
    </row>
    <row r="174" spans="1:29" x14ac:dyDescent="0.25">
      <c r="A174">
        <v>7660</v>
      </c>
      <c r="B174" s="9">
        <v>43559</v>
      </c>
      <c r="C174" s="50" t="str">
        <f t="shared" si="16"/>
        <v>N</v>
      </c>
      <c r="D174" s="52">
        <f>_xlfn.XLOOKUP(B174,Cal_Date!B:B,Cal_Date!A:A,0)</f>
        <v>1</v>
      </c>
      <c r="E174">
        <v>2019</v>
      </c>
      <c r="F174" t="s">
        <v>124</v>
      </c>
      <c r="G174" t="s">
        <v>129</v>
      </c>
      <c r="H174" t="s">
        <v>17</v>
      </c>
      <c r="I174" t="s">
        <v>18</v>
      </c>
      <c r="J174" t="s">
        <v>10</v>
      </c>
      <c r="K174" t="s">
        <v>43</v>
      </c>
      <c r="L174">
        <v>1</v>
      </c>
      <c r="M174">
        <v>1000</v>
      </c>
      <c r="O174" t="s">
        <v>25</v>
      </c>
      <c r="R174" t="s">
        <v>46</v>
      </c>
      <c r="S174" s="49" t="str">
        <f t="shared" si="17"/>
        <v>Card</v>
      </c>
      <c r="T174" s="3">
        <v>0.04</v>
      </c>
      <c r="U174" s="2">
        <v>4.32</v>
      </c>
      <c r="V174" s="2">
        <v>1.18</v>
      </c>
      <c r="W174" s="54">
        <f>_xlfn.XLOOKUP(M174,Market!A:A,Market!F:F,0)</f>
        <v>0.08</v>
      </c>
      <c r="X174" s="55">
        <f t="shared" si="18"/>
        <v>0.17280000000000001</v>
      </c>
      <c r="Y174" s="55">
        <f t="shared" si="19"/>
        <v>3.1400000000000006</v>
      </c>
      <c r="Z174" s="54">
        <f t="shared" si="20"/>
        <v>0.72685185185185197</v>
      </c>
      <c r="AA174" s="49" t="str">
        <f t="shared" ca="1" si="21"/>
        <v>N</v>
      </c>
      <c r="AB174" s="49">
        <f t="shared" ca="1" si="22"/>
        <v>5</v>
      </c>
      <c r="AC174" s="49" t="str">
        <f t="shared" ca="1" si="23"/>
        <v>N</v>
      </c>
    </row>
    <row r="175" spans="1:29" x14ac:dyDescent="0.25">
      <c r="A175">
        <v>7661</v>
      </c>
      <c r="B175" s="9">
        <v>43559</v>
      </c>
      <c r="C175" s="50" t="str">
        <f t="shared" si="16"/>
        <v>N</v>
      </c>
      <c r="D175" s="52">
        <f>_xlfn.XLOOKUP(B175,Cal_Date!B:B,Cal_Date!A:A,0)</f>
        <v>1</v>
      </c>
      <c r="E175">
        <v>2019</v>
      </c>
      <c r="F175" t="s">
        <v>124</v>
      </c>
      <c r="G175" t="s">
        <v>129</v>
      </c>
      <c r="H175" t="s">
        <v>19</v>
      </c>
      <c r="I175" t="s">
        <v>18</v>
      </c>
      <c r="J175" t="s">
        <v>10</v>
      </c>
      <c r="K175" t="s">
        <v>43</v>
      </c>
      <c r="L175">
        <v>2</v>
      </c>
      <c r="M175">
        <v>1000</v>
      </c>
      <c r="O175" t="s">
        <v>25</v>
      </c>
      <c r="R175" t="s">
        <v>46</v>
      </c>
      <c r="S175" s="49" t="str">
        <f t="shared" si="17"/>
        <v>Card</v>
      </c>
      <c r="T175" s="3">
        <v>0.04</v>
      </c>
      <c r="U175" s="2">
        <v>10.8</v>
      </c>
      <c r="V175" s="2">
        <v>2.56</v>
      </c>
      <c r="W175" s="54">
        <f>_xlfn.XLOOKUP(M175,Market!A:A,Market!F:F,0)</f>
        <v>0.08</v>
      </c>
      <c r="X175" s="55">
        <f t="shared" si="18"/>
        <v>0.43200000000000005</v>
      </c>
      <c r="Y175" s="55">
        <f t="shared" si="19"/>
        <v>8.24</v>
      </c>
      <c r="Z175" s="54">
        <f t="shared" si="20"/>
        <v>0.76296296296296295</v>
      </c>
      <c r="AA175" s="49" t="str">
        <f t="shared" ca="1" si="21"/>
        <v>N</v>
      </c>
      <c r="AB175" s="49">
        <f t="shared" ca="1" si="22"/>
        <v>5</v>
      </c>
      <c r="AC175" s="49" t="str">
        <f t="shared" ca="1" si="23"/>
        <v>N</v>
      </c>
    </row>
    <row r="176" spans="1:29" x14ac:dyDescent="0.25">
      <c r="A176">
        <v>7664</v>
      </c>
      <c r="B176" s="9">
        <v>43559</v>
      </c>
      <c r="C176" s="50" t="str">
        <f t="shared" si="16"/>
        <v>N</v>
      </c>
      <c r="D176" s="52">
        <f>_xlfn.XLOOKUP(B176,Cal_Date!B:B,Cal_Date!A:A,0)</f>
        <v>1</v>
      </c>
      <c r="E176">
        <v>2019</v>
      </c>
      <c r="F176" t="s">
        <v>124</v>
      </c>
      <c r="G176" t="s">
        <v>129</v>
      </c>
      <c r="H176" t="s">
        <v>48</v>
      </c>
      <c r="I176" t="s">
        <v>11</v>
      </c>
      <c r="J176" t="s">
        <v>10</v>
      </c>
      <c r="K176" t="s">
        <v>42</v>
      </c>
      <c r="L176">
        <v>2</v>
      </c>
      <c r="M176">
        <v>1000</v>
      </c>
      <c r="O176" t="s">
        <v>25</v>
      </c>
      <c r="R176" t="s">
        <v>44</v>
      </c>
      <c r="S176" s="49" t="str">
        <f t="shared" si="17"/>
        <v>Card</v>
      </c>
      <c r="T176" s="3">
        <v>0.03</v>
      </c>
      <c r="U176" s="2">
        <v>10.8</v>
      </c>
      <c r="V176" s="2">
        <v>2.92</v>
      </c>
      <c r="W176" s="54">
        <f>_xlfn.XLOOKUP(M176,Market!A:A,Market!F:F,0)</f>
        <v>0.08</v>
      </c>
      <c r="X176" s="55">
        <f t="shared" si="18"/>
        <v>0.32400000000000001</v>
      </c>
      <c r="Y176" s="55">
        <f t="shared" si="19"/>
        <v>7.8800000000000008</v>
      </c>
      <c r="Z176" s="54">
        <f t="shared" si="20"/>
        <v>0.72962962962962963</v>
      </c>
      <c r="AA176" s="49" t="str">
        <f t="shared" ca="1" si="21"/>
        <v>N</v>
      </c>
      <c r="AB176" s="49">
        <f t="shared" ca="1" si="22"/>
        <v>5</v>
      </c>
      <c r="AC176" s="49" t="str">
        <f t="shared" ca="1" si="23"/>
        <v>N</v>
      </c>
    </row>
    <row r="177" spans="1:29" x14ac:dyDescent="0.25">
      <c r="A177">
        <v>7662</v>
      </c>
      <c r="B177" s="9">
        <v>43559</v>
      </c>
      <c r="C177" s="50" t="str">
        <f t="shared" si="16"/>
        <v>N</v>
      </c>
      <c r="D177" s="52">
        <f>_xlfn.XLOOKUP(B177,Cal_Date!B:B,Cal_Date!A:A,0)</f>
        <v>1</v>
      </c>
      <c r="E177">
        <v>2019</v>
      </c>
      <c r="F177" t="s">
        <v>124</v>
      </c>
      <c r="G177" t="s">
        <v>129</v>
      </c>
      <c r="H177" t="s">
        <v>48</v>
      </c>
      <c r="I177" t="s">
        <v>11</v>
      </c>
      <c r="J177" t="s">
        <v>10</v>
      </c>
      <c r="K177" t="s">
        <v>42</v>
      </c>
      <c r="L177">
        <v>1</v>
      </c>
      <c r="M177">
        <v>1001</v>
      </c>
      <c r="O177" t="s">
        <v>25</v>
      </c>
      <c r="R177" t="s">
        <v>47</v>
      </c>
      <c r="S177" s="49" t="str">
        <f t="shared" si="17"/>
        <v>Card</v>
      </c>
      <c r="T177" s="3">
        <v>3.5000000000000003E-2</v>
      </c>
      <c r="U177" s="2">
        <v>4.24</v>
      </c>
      <c r="V177" s="2">
        <v>1.46</v>
      </c>
      <c r="W177" s="54">
        <f>_xlfn.XLOOKUP(M177,Market!A:A,Market!F:F,0)</f>
        <v>0.06</v>
      </c>
      <c r="X177" s="55">
        <f t="shared" si="18"/>
        <v>0.14840000000000003</v>
      </c>
      <c r="Y177" s="55">
        <f t="shared" si="19"/>
        <v>2.7800000000000002</v>
      </c>
      <c r="Z177" s="54">
        <f t="shared" si="20"/>
        <v>0.65566037735849059</v>
      </c>
      <c r="AA177" s="49" t="str">
        <f t="shared" ca="1" si="21"/>
        <v>N</v>
      </c>
      <c r="AB177" s="49">
        <f t="shared" ca="1" si="22"/>
        <v>5</v>
      </c>
      <c r="AC177" s="49" t="str">
        <f t="shared" ca="1" si="23"/>
        <v>N</v>
      </c>
    </row>
    <row r="178" spans="1:29" x14ac:dyDescent="0.25">
      <c r="A178">
        <v>7663</v>
      </c>
      <c r="B178" s="9">
        <v>43559</v>
      </c>
      <c r="C178" s="50" t="str">
        <f t="shared" si="16"/>
        <v>N</v>
      </c>
      <c r="D178" s="52">
        <f>_xlfn.XLOOKUP(B178,Cal_Date!B:B,Cal_Date!A:A,0)</f>
        <v>1</v>
      </c>
      <c r="E178">
        <v>2019</v>
      </c>
      <c r="F178" t="s">
        <v>124</v>
      </c>
      <c r="G178" t="s">
        <v>129</v>
      </c>
      <c r="H178" t="s">
        <v>48</v>
      </c>
      <c r="I178" t="s">
        <v>11</v>
      </c>
      <c r="J178" t="s">
        <v>10</v>
      </c>
      <c r="K178" t="s">
        <v>42</v>
      </c>
      <c r="L178">
        <v>1</v>
      </c>
      <c r="M178">
        <v>1000</v>
      </c>
      <c r="O178" t="s">
        <v>25</v>
      </c>
      <c r="R178" t="s">
        <v>46</v>
      </c>
      <c r="S178" s="49" t="str">
        <f t="shared" si="17"/>
        <v>Card</v>
      </c>
      <c r="T178" s="3">
        <v>0.04</v>
      </c>
      <c r="U178" s="2">
        <v>4.32</v>
      </c>
      <c r="V178" s="2">
        <v>1.46</v>
      </c>
      <c r="W178" s="54">
        <f>_xlfn.XLOOKUP(M178,Market!A:A,Market!F:F,0)</f>
        <v>0.08</v>
      </c>
      <c r="X178" s="55">
        <f t="shared" si="18"/>
        <v>0.17280000000000001</v>
      </c>
      <c r="Y178" s="55">
        <f t="shared" si="19"/>
        <v>2.8600000000000003</v>
      </c>
      <c r="Z178" s="54">
        <f t="shared" si="20"/>
        <v>0.66203703703703709</v>
      </c>
      <c r="AA178" s="49" t="str">
        <f t="shared" ca="1" si="21"/>
        <v>N</v>
      </c>
      <c r="AB178" s="49">
        <f t="shared" ca="1" si="22"/>
        <v>5</v>
      </c>
      <c r="AC178" s="49" t="str">
        <f t="shared" ca="1" si="23"/>
        <v>N</v>
      </c>
    </row>
    <row r="179" spans="1:29" x14ac:dyDescent="0.25">
      <c r="A179">
        <v>7665</v>
      </c>
      <c r="B179" s="9">
        <v>43559</v>
      </c>
      <c r="C179" s="50" t="str">
        <f t="shared" si="16"/>
        <v>N</v>
      </c>
      <c r="D179" s="52">
        <f>_xlfn.XLOOKUP(B179,Cal_Date!B:B,Cal_Date!A:A,0)</f>
        <v>1</v>
      </c>
      <c r="E179">
        <v>2019</v>
      </c>
      <c r="F179" t="s">
        <v>124</v>
      </c>
      <c r="G179" t="s">
        <v>129</v>
      </c>
      <c r="H179" t="s">
        <v>17</v>
      </c>
      <c r="I179" t="s">
        <v>18</v>
      </c>
      <c r="J179" t="s">
        <v>10</v>
      </c>
      <c r="K179" t="s">
        <v>43</v>
      </c>
      <c r="L179">
        <v>1</v>
      </c>
      <c r="M179">
        <v>1000</v>
      </c>
      <c r="O179" t="s">
        <v>25</v>
      </c>
      <c r="R179" t="s">
        <v>46</v>
      </c>
      <c r="S179" s="49" t="str">
        <f t="shared" si="17"/>
        <v>Card</v>
      </c>
      <c r="T179" s="3">
        <v>0.04</v>
      </c>
      <c r="U179" s="2">
        <v>4.32</v>
      </c>
      <c r="V179" s="2">
        <v>1.18</v>
      </c>
      <c r="W179" s="54">
        <f>_xlfn.XLOOKUP(M179,Market!A:A,Market!F:F,0)</f>
        <v>0.08</v>
      </c>
      <c r="X179" s="55">
        <f t="shared" si="18"/>
        <v>0.17280000000000001</v>
      </c>
      <c r="Y179" s="55">
        <f t="shared" si="19"/>
        <v>3.1400000000000006</v>
      </c>
      <c r="Z179" s="54">
        <f t="shared" si="20"/>
        <v>0.72685185185185197</v>
      </c>
      <c r="AA179" s="49" t="str">
        <f t="shared" ca="1" si="21"/>
        <v>N</v>
      </c>
      <c r="AB179" s="49">
        <f t="shared" ca="1" si="22"/>
        <v>5</v>
      </c>
      <c r="AC179" s="49" t="str">
        <f t="shared" ca="1" si="23"/>
        <v>N</v>
      </c>
    </row>
    <row r="180" spans="1:29" x14ac:dyDescent="0.25">
      <c r="A180">
        <v>7667</v>
      </c>
      <c r="B180" s="9">
        <v>43559</v>
      </c>
      <c r="C180" s="50" t="str">
        <f t="shared" si="16"/>
        <v>N</v>
      </c>
      <c r="D180" s="52">
        <f>_xlfn.XLOOKUP(B180,Cal_Date!B:B,Cal_Date!A:A,0)</f>
        <v>1</v>
      </c>
      <c r="E180">
        <v>2019</v>
      </c>
      <c r="F180" t="s">
        <v>124</v>
      </c>
      <c r="G180" t="s">
        <v>129</v>
      </c>
      <c r="H180" t="s">
        <v>19</v>
      </c>
      <c r="I180" t="s">
        <v>18</v>
      </c>
      <c r="J180" t="s">
        <v>10</v>
      </c>
      <c r="K180" t="s">
        <v>43</v>
      </c>
      <c r="L180">
        <v>2</v>
      </c>
      <c r="M180">
        <v>1004</v>
      </c>
      <c r="O180" t="s">
        <v>28</v>
      </c>
      <c r="R180" t="s">
        <v>46</v>
      </c>
      <c r="S180" s="49" t="str">
        <f t="shared" si="17"/>
        <v>Card</v>
      </c>
      <c r="T180" s="3">
        <v>0.04</v>
      </c>
      <c r="U180" s="2">
        <v>10.600000000000001</v>
      </c>
      <c r="V180" s="2">
        <v>2.56</v>
      </c>
      <c r="W180" s="54">
        <f>_xlfn.XLOOKUP(M180,Market!A:A,Market!F:F,0)</f>
        <v>0.06</v>
      </c>
      <c r="X180" s="55">
        <f t="shared" si="18"/>
        <v>0.42400000000000004</v>
      </c>
      <c r="Y180" s="55">
        <f t="shared" si="19"/>
        <v>8.0400000000000009</v>
      </c>
      <c r="Z180" s="54">
        <f t="shared" si="20"/>
        <v>0.75849056603773579</v>
      </c>
      <c r="AA180" s="49" t="str">
        <f t="shared" ca="1" si="21"/>
        <v>N</v>
      </c>
      <c r="AB180" s="49">
        <f t="shared" ca="1" si="22"/>
        <v>5</v>
      </c>
      <c r="AC180" s="49" t="str">
        <f t="shared" ca="1" si="23"/>
        <v>N</v>
      </c>
    </row>
    <row r="181" spans="1:29" x14ac:dyDescent="0.25">
      <c r="A181">
        <v>7668</v>
      </c>
      <c r="B181" s="9">
        <v>43559</v>
      </c>
      <c r="C181" s="50" t="str">
        <f t="shared" si="16"/>
        <v>N</v>
      </c>
      <c r="D181" s="52">
        <f>_xlfn.XLOOKUP(B181,Cal_Date!B:B,Cal_Date!A:A,0)</f>
        <v>1</v>
      </c>
      <c r="E181">
        <v>2019</v>
      </c>
      <c r="F181" t="s">
        <v>124</v>
      </c>
      <c r="G181" t="s">
        <v>129</v>
      </c>
      <c r="H181" t="s">
        <v>19</v>
      </c>
      <c r="I181" t="s">
        <v>11</v>
      </c>
      <c r="J181" t="s">
        <v>15</v>
      </c>
      <c r="K181" t="s">
        <v>42</v>
      </c>
      <c r="L181">
        <v>1</v>
      </c>
      <c r="M181">
        <v>1005</v>
      </c>
      <c r="O181" t="s">
        <v>25</v>
      </c>
      <c r="R181" t="s">
        <v>44</v>
      </c>
      <c r="S181" s="49" t="str">
        <f t="shared" si="17"/>
        <v>Card</v>
      </c>
      <c r="T181" s="3">
        <v>0.03</v>
      </c>
      <c r="U181" s="2">
        <v>4.9005000000000001</v>
      </c>
      <c r="V181" s="2">
        <v>1.57</v>
      </c>
      <c r="W181" s="54">
        <f>_xlfn.XLOOKUP(M181,Market!A:A,Market!F:F,0)</f>
        <v>8.8999999999999996E-2</v>
      </c>
      <c r="X181" s="55">
        <f t="shared" si="18"/>
        <v>0.14701500000000001</v>
      </c>
      <c r="Y181" s="55">
        <f t="shared" si="19"/>
        <v>3.3304999999999998</v>
      </c>
      <c r="Z181" s="54">
        <f t="shared" si="20"/>
        <v>0.67962452810937657</v>
      </c>
      <c r="AA181" s="49" t="str">
        <f t="shared" ca="1" si="21"/>
        <v>N</v>
      </c>
      <c r="AB181" s="49">
        <f t="shared" ca="1" si="22"/>
        <v>5</v>
      </c>
      <c r="AC181" s="49" t="str">
        <f t="shared" ca="1" si="23"/>
        <v>N</v>
      </c>
    </row>
    <row r="182" spans="1:29" x14ac:dyDescent="0.25">
      <c r="A182">
        <v>7669</v>
      </c>
      <c r="B182" s="9">
        <v>43559</v>
      </c>
      <c r="C182" s="50" t="str">
        <f t="shared" si="16"/>
        <v>N</v>
      </c>
      <c r="D182" s="52">
        <f>_xlfn.XLOOKUP(B182,Cal_Date!B:B,Cal_Date!A:A,0)</f>
        <v>1</v>
      </c>
      <c r="E182">
        <v>2019</v>
      </c>
      <c r="F182" t="s">
        <v>124</v>
      </c>
      <c r="G182" t="s">
        <v>129</v>
      </c>
      <c r="H182" t="s">
        <v>48</v>
      </c>
      <c r="I182" t="s">
        <v>18</v>
      </c>
      <c r="J182" t="s">
        <v>11</v>
      </c>
      <c r="K182" t="s">
        <v>42</v>
      </c>
      <c r="L182">
        <v>2</v>
      </c>
      <c r="M182">
        <v>1000</v>
      </c>
      <c r="O182" t="s">
        <v>25</v>
      </c>
      <c r="R182" t="s">
        <v>46</v>
      </c>
      <c r="S182" s="49" t="str">
        <f t="shared" si="17"/>
        <v>Card</v>
      </c>
      <c r="T182" s="3">
        <v>0.04</v>
      </c>
      <c r="U182" s="2">
        <v>12.96</v>
      </c>
      <c r="V182" s="2">
        <v>2.82</v>
      </c>
      <c r="W182" s="54">
        <f>_xlfn.XLOOKUP(M182,Market!A:A,Market!F:F,0)</f>
        <v>0.08</v>
      </c>
      <c r="X182" s="55">
        <f t="shared" si="18"/>
        <v>0.51840000000000008</v>
      </c>
      <c r="Y182" s="55">
        <f t="shared" si="19"/>
        <v>10.14</v>
      </c>
      <c r="Z182" s="54">
        <f t="shared" si="20"/>
        <v>0.78240740740740744</v>
      </c>
      <c r="AA182" s="49" t="str">
        <f t="shared" ca="1" si="21"/>
        <v>N</v>
      </c>
      <c r="AB182" s="49">
        <f t="shared" ca="1" si="22"/>
        <v>5</v>
      </c>
      <c r="AC182" s="49" t="str">
        <f t="shared" ca="1" si="23"/>
        <v>N</v>
      </c>
    </row>
    <row r="183" spans="1:29" x14ac:dyDescent="0.25">
      <c r="A183">
        <v>7671</v>
      </c>
      <c r="B183" s="9">
        <v>43559</v>
      </c>
      <c r="C183" s="50" t="str">
        <f t="shared" si="16"/>
        <v>N</v>
      </c>
      <c r="D183" s="52">
        <f>_xlfn.XLOOKUP(B183,Cal_Date!B:B,Cal_Date!A:A,0)</f>
        <v>1</v>
      </c>
      <c r="E183">
        <v>2019</v>
      </c>
      <c r="F183" t="s">
        <v>124</v>
      </c>
      <c r="G183" t="s">
        <v>129</v>
      </c>
      <c r="H183" t="s">
        <v>48</v>
      </c>
      <c r="I183" t="s">
        <v>18</v>
      </c>
      <c r="J183" t="s">
        <v>11</v>
      </c>
      <c r="K183" t="s">
        <v>42</v>
      </c>
      <c r="L183">
        <v>1</v>
      </c>
      <c r="M183">
        <v>1006</v>
      </c>
      <c r="O183" t="s">
        <v>28</v>
      </c>
      <c r="R183" t="s">
        <v>44</v>
      </c>
      <c r="S183" s="49" t="str">
        <f t="shared" si="17"/>
        <v>Card</v>
      </c>
      <c r="T183" s="3">
        <v>0.03</v>
      </c>
      <c r="U183" s="2">
        <v>6.5339999999999998</v>
      </c>
      <c r="V183" s="2">
        <v>1.41</v>
      </c>
      <c r="W183" s="54">
        <f>_xlfn.XLOOKUP(M183,Market!A:A,Market!F:F,0)</f>
        <v>8.8999999999999996E-2</v>
      </c>
      <c r="X183" s="55">
        <f t="shared" si="18"/>
        <v>0.19602</v>
      </c>
      <c r="Y183" s="55">
        <f t="shared" si="19"/>
        <v>5.1239999999999997</v>
      </c>
      <c r="Z183" s="54">
        <f t="shared" si="20"/>
        <v>0.78420569329660239</v>
      </c>
      <c r="AA183" s="49" t="str">
        <f t="shared" ca="1" si="21"/>
        <v>N</v>
      </c>
      <c r="AB183" s="49">
        <f t="shared" ca="1" si="22"/>
        <v>5</v>
      </c>
      <c r="AC183" s="49" t="str">
        <f t="shared" ca="1" si="23"/>
        <v>N</v>
      </c>
    </row>
    <row r="184" spans="1:29" x14ac:dyDescent="0.25">
      <c r="A184">
        <v>7672</v>
      </c>
      <c r="B184" s="9">
        <v>43560</v>
      </c>
      <c r="C184" s="50" t="str">
        <f t="shared" si="16"/>
        <v>N</v>
      </c>
      <c r="D184" s="52">
        <f>_xlfn.XLOOKUP(B184,Cal_Date!B:B,Cal_Date!A:A,0)</f>
        <v>1</v>
      </c>
      <c r="E184">
        <v>2019</v>
      </c>
      <c r="F184" t="s">
        <v>125</v>
      </c>
      <c r="G184" t="s">
        <v>129</v>
      </c>
      <c r="H184" t="s">
        <v>48</v>
      </c>
      <c r="I184" t="s">
        <v>18</v>
      </c>
      <c r="J184" t="s">
        <v>11</v>
      </c>
      <c r="K184" t="s">
        <v>42</v>
      </c>
      <c r="L184">
        <v>2</v>
      </c>
      <c r="M184">
        <v>1000</v>
      </c>
      <c r="O184" t="s">
        <v>25</v>
      </c>
      <c r="R184" t="s">
        <v>47</v>
      </c>
      <c r="S184" s="49" t="str">
        <f t="shared" si="17"/>
        <v>Card</v>
      </c>
      <c r="T184" s="3">
        <v>3.5000000000000003E-2</v>
      </c>
      <c r="U184" s="2">
        <v>12.96</v>
      </c>
      <c r="V184" s="2">
        <v>2.82</v>
      </c>
      <c r="W184" s="54">
        <f>_xlfn.XLOOKUP(M184,Market!A:A,Market!F:F,0)</f>
        <v>0.08</v>
      </c>
      <c r="X184" s="55">
        <f t="shared" si="18"/>
        <v>0.45360000000000006</v>
      </c>
      <c r="Y184" s="55">
        <f t="shared" si="19"/>
        <v>10.14</v>
      </c>
      <c r="Z184" s="54">
        <f t="shared" si="20"/>
        <v>0.78240740740740744</v>
      </c>
      <c r="AA184" s="49" t="str">
        <f t="shared" ca="1" si="21"/>
        <v>N</v>
      </c>
      <c r="AB184" s="49">
        <f t="shared" ca="1" si="22"/>
        <v>5</v>
      </c>
      <c r="AC184" s="49" t="str">
        <f t="shared" ca="1" si="23"/>
        <v>N</v>
      </c>
    </row>
    <row r="185" spans="1:29" x14ac:dyDescent="0.25">
      <c r="A185">
        <v>7673</v>
      </c>
      <c r="B185" s="9">
        <v>43560</v>
      </c>
      <c r="C185" s="50" t="str">
        <f t="shared" si="16"/>
        <v>N</v>
      </c>
      <c r="D185" s="52">
        <f>_xlfn.XLOOKUP(B185,Cal_Date!B:B,Cal_Date!A:A,0)</f>
        <v>1</v>
      </c>
      <c r="E185">
        <v>2019</v>
      </c>
      <c r="F185" t="s">
        <v>125</v>
      </c>
      <c r="G185" t="s">
        <v>129</v>
      </c>
      <c r="H185" t="s">
        <v>48</v>
      </c>
      <c r="I185" t="s">
        <v>18</v>
      </c>
      <c r="J185" t="s">
        <v>10</v>
      </c>
      <c r="K185" t="s">
        <v>43</v>
      </c>
      <c r="L185">
        <v>1</v>
      </c>
      <c r="M185">
        <v>1001</v>
      </c>
      <c r="O185" t="s">
        <v>25</v>
      </c>
      <c r="R185" t="s">
        <v>46</v>
      </c>
      <c r="S185" s="49" t="str">
        <f t="shared" si="17"/>
        <v>Card</v>
      </c>
      <c r="T185" s="3">
        <v>0.04</v>
      </c>
      <c r="U185" s="2">
        <v>9.01</v>
      </c>
      <c r="V185" s="2">
        <v>1.46</v>
      </c>
      <c r="W185" s="54">
        <f>_xlfn.XLOOKUP(M185,Market!A:A,Market!F:F,0)</f>
        <v>0.06</v>
      </c>
      <c r="X185" s="55">
        <f t="shared" si="18"/>
        <v>0.3604</v>
      </c>
      <c r="Y185" s="55">
        <f t="shared" si="19"/>
        <v>7.55</v>
      </c>
      <c r="Z185" s="54">
        <f t="shared" si="20"/>
        <v>0.83795782463928969</v>
      </c>
      <c r="AA185" s="49" t="str">
        <f t="shared" ca="1" si="21"/>
        <v>N</v>
      </c>
      <c r="AB185" s="49">
        <f t="shared" ca="1" si="22"/>
        <v>5</v>
      </c>
      <c r="AC185" s="49" t="str">
        <f t="shared" ca="1" si="23"/>
        <v>N</v>
      </c>
    </row>
    <row r="186" spans="1:29" x14ac:dyDescent="0.25">
      <c r="A186">
        <v>7674</v>
      </c>
      <c r="B186" s="9">
        <v>43560</v>
      </c>
      <c r="C186" s="50" t="str">
        <f t="shared" si="16"/>
        <v>N</v>
      </c>
      <c r="D186" s="52">
        <f>_xlfn.XLOOKUP(B186,Cal_Date!B:B,Cal_Date!A:A,0)</f>
        <v>1</v>
      </c>
      <c r="E186">
        <v>2019</v>
      </c>
      <c r="F186" t="s">
        <v>125</v>
      </c>
      <c r="G186" t="s">
        <v>129</v>
      </c>
      <c r="H186" t="s">
        <v>48</v>
      </c>
      <c r="I186" t="s">
        <v>18</v>
      </c>
      <c r="J186" t="s">
        <v>11</v>
      </c>
      <c r="K186" t="s">
        <v>42</v>
      </c>
      <c r="L186">
        <v>1</v>
      </c>
      <c r="M186">
        <v>1008</v>
      </c>
      <c r="O186" t="s">
        <v>28</v>
      </c>
      <c r="R186" t="s">
        <v>44</v>
      </c>
      <c r="S186" s="49" t="str">
        <f t="shared" si="17"/>
        <v>Card</v>
      </c>
      <c r="T186" s="3">
        <v>0.03</v>
      </c>
      <c r="U186" s="2">
        <v>6.5339999999999998</v>
      </c>
      <c r="V186" s="2">
        <v>1.41</v>
      </c>
      <c r="W186" s="54">
        <f>_xlfn.XLOOKUP(M186,Market!A:A,Market!F:F,0)</f>
        <v>8.8999999999999996E-2</v>
      </c>
      <c r="X186" s="55">
        <f t="shared" si="18"/>
        <v>0.19602</v>
      </c>
      <c r="Y186" s="55">
        <f t="shared" si="19"/>
        <v>5.1239999999999997</v>
      </c>
      <c r="Z186" s="54">
        <f t="shared" si="20"/>
        <v>0.78420569329660239</v>
      </c>
      <c r="AA186" s="49" t="str">
        <f t="shared" ca="1" si="21"/>
        <v>N</v>
      </c>
      <c r="AB186" s="49">
        <f t="shared" ca="1" si="22"/>
        <v>5</v>
      </c>
      <c r="AC186" s="49" t="str">
        <f t="shared" ca="1" si="23"/>
        <v>N</v>
      </c>
    </row>
    <row r="187" spans="1:29" x14ac:dyDescent="0.25">
      <c r="A187">
        <v>7675</v>
      </c>
      <c r="B187" s="9">
        <v>43560</v>
      </c>
      <c r="C187" s="50" t="str">
        <f t="shared" si="16"/>
        <v>N</v>
      </c>
      <c r="D187" s="52">
        <f>_xlfn.XLOOKUP(B187,Cal_Date!B:B,Cal_Date!A:A,0)</f>
        <v>1</v>
      </c>
      <c r="E187">
        <v>2019</v>
      </c>
      <c r="F187" t="s">
        <v>125</v>
      </c>
      <c r="G187" t="s">
        <v>129</v>
      </c>
      <c r="H187" t="s">
        <v>48</v>
      </c>
      <c r="I187" t="s">
        <v>18</v>
      </c>
      <c r="J187" t="s">
        <v>11</v>
      </c>
      <c r="K187" t="s">
        <v>42</v>
      </c>
      <c r="L187">
        <v>1</v>
      </c>
      <c r="M187">
        <v>1001</v>
      </c>
      <c r="O187" t="s">
        <v>25</v>
      </c>
      <c r="R187" t="s">
        <v>46</v>
      </c>
      <c r="S187" s="49" t="str">
        <f t="shared" si="17"/>
        <v>Card</v>
      </c>
      <c r="T187" s="3">
        <v>0.04</v>
      </c>
      <c r="U187" s="2">
        <v>6.36</v>
      </c>
      <c r="V187" s="2">
        <v>1.41</v>
      </c>
      <c r="W187" s="54">
        <f>_xlfn.XLOOKUP(M187,Market!A:A,Market!F:F,0)</f>
        <v>0.06</v>
      </c>
      <c r="X187" s="55">
        <f t="shared" si="18"/>
        <v>0.25440000000000002</v>
      </c>
      <c r="Y187" s="55">
        <f t="shared" si="19"/>
        <v>4.95</v>
      </c>
      <c r="Z187" s="54">
        <f t="shared" si="20"/>
        <v>0.77830188679245282</v>
      </c>
      <c r="AA187" s="49" t="str">
        <f t="shared" ca="1" si="21"/>
        <v>N</v>
      </c>
      <c r="AB187" s="49">
        <f t="shared" ca="1" si="22"/>
        <v>5</v>
      </c>
      <c r="AC187" s="49" t="str">
        <f t="shared" ca="1" si="23"/>
        <v>N</v>
      </c>
    </row>
    <row r="188" spans="1:29" x14ac:dyDescent="0.25">
      <c r="A188">
        <v>7679</v>
      </c>
      <c r="B188" s="9">
        <v>43560</v>
      </c>
      <c r="C188" s="50" t="str">
        <f t="shared" si="16"/>
        <v>N</v>
      </c>
      <c r="D188" s="52">
        <f>_xlfn.XLOOKUP(B188,Cal_Date!B:B,Cal_Date!A:A,0)</f>
        <v>1</v>
      </c>
      <c r="E188">
        <v>2019</v>
      </c>
      <c r="F188" t="s">
        <v>125</v>
      </c>
      <c r="G188" t="s">
        <v>129</v>
      </c>
      <c r="H188" t="s">
        <v>48</v>
      </c>
      <c r="I188" t="s">
        <v>18</v>
      </c>
      <c r="J188" t="s">
        <v>11</v>
      </c>
      <c r="K188" t="s">
        <v>42</v>
      </c>
      <c r="L188">
        <v>1</v>
      </c>
      <c r="M188">
        <v>1001</v>
      </c>
      <c r="O188" t="s">
        <v>25</v>
      </c>
      <c r="R188" t="s">
        <v>46</v>
      </c>
      <c r="S188" s="49" t="str">
        <f t="shared" si="17"/>
        <v>Card</v>
      </c>
      <c r="T188" s="3">
        <v>0.04</v>
      </c>
      <c r="U188" s="2">
        <v>6.36</v>
      </c>
      <c r="V188" s="2">
        <v>1.41</v>
      </c>
      <c r="W188" s="54">
        <f>_xlfn.XLOOKUP(M188,Market!A:A,Market!F:F,0)</f>
        <v>0.06</v>
      </c>
      <c r="X188" s="55">
        <f t="shared" si="18"/>
        <v>0.25440000000000002</v>
      </c>
      <c r="Y188" s="55">
        <f t="shared" si="19"/>
        <v>4.95</v>
      </c>
      <c r="Z188" s="54">
        <f t="shared" si="20"/>
        <v>0.77830188679245282</v>
      </c>
      <c r="AA188" s="49" t="str">
        <f t="shared" ca="1" si="21"/>
        <v>N</v>
      </c>
      <c r="AB188" s="49">
        <f t="shared" ca="1" si="22"/>
        <v>5</v>
      </c>
      <c r="AC188" s="49" t="str">
        <f t="shared" ca="1" si="23"/>
        <v>N</v>
      </c>
    </row>
    <row r="189" spans="1:29" x14ac:dyDescent="0.25">
      <c r="A189">
        <v>7677</v>
      </c>
      <c r="B189" s="9">
        <v>43560</v>
      </c>
      <c r="C189" s="50" t="str">
        <f t="shared" si="16"/>
        <v>N</v>
      </c>
      <c r="D189" s="52">
        <f>_xlfn.XLOOKUP(B189,Cal_Date!B:B,Cal_Date!A:A,0)</f>
        <v>1</v>
      </c>
      <c r="E189">
        <v>2019</v>
      </c>
      <c r="F189" t="s">
        <v>125</v>
      </c>
      <c r="G189" t="s">
        <v>129</v>
      </c>
      <c r="H189" t="s">
        <v>48</v>
      </c>
      <c r="I189" t="s">
        <v>18</v>
      </c>
      <c r="J189" t="s">
        <v>10</v>
      </c>
      <c r="K189" t="s">
        <v>43</v>
      </c>
      <c r="L189">
        <v>2</v>
      </c>
      <c r="M189">
        <v>1001</v>
      </c>
      <c r="O189" t="s">
        <v>25</v>
      </c>
      <c r="R189" t="s">
        <v>47</v>
      </c>
      <c r="S189" s="49" t="str">
        <f t="shared" si="17"/>
        <v>Card</v>
      </c>
      <c r="T189" s="3">
        <v>3.5000000000000003E-2</v>
      </c>
      <c r="U189" s="2">
        <v>14.84</v>
      </c>
      <c r="V189" s="2">
        <v>2.92</v>
      </c>
      <c r="W189" s="54">
        <f>_xlfn.XLOOKUP(M189,Market!A:A,Market!F:F,0)</f>
        <v>0.06</v>
      </c>
      <c r="X189" s="55">
        <f t="shared" si="18"/>
        <v>0.51940000000000008</v>
      </c>
      <c r="Y189" s="55">
        <f t="shared" si="19"/>
        <v>11.92</v>
      </c>
      <c r="Z189" s="54">
        <f t="shared" si="20"/>
        <v>0.80323450134770891</v>
      </c>
      <c r="AA189" s="49" t="str">
        <f t="shared" ca="1" si="21"/>
        <v>N</v>
      </c>
      <c r="AB189" s="49">
        <f t="shared" ca="1" si="22"/>
        <v>5</v>
      </c>
      <c r="AC189" s="49" t="str">
        <f t="shared" ca="1" si="23"/>
        <v>N</v>
      </c>
    </row>
    <row r="190" spans="1:29" x14ac:dyDescent="0.25">
      <c r="A190">
        <v>7678</v>
      </c>
      <c r="B190" s="9">
        <v>43560</v>
      </c>
      <c r="C190" s="50" t="str">
        <f t="shared" si="16"/>
        <v>N</v>
      </c>
      <c r="D190" s="52">
        <f>_xlfn.XLOOKUP(B190,Cal_Date!B:B,Cal_Date!A:A,0)</f>
        <v>1</v>
      </c>
      <c r="E190">
        <v>2019</v>
      </c>
      <c r="F190" t="s">
        <v>125</v>
      </c>
      <c r="G190" t="s">
        <v>129</v>
      </c>
      <c r="H190" t="s">
        <v>48</v>
      </c>
      <c r="I190" t="s">
        <v>18</v>
      </c>
      <c r="J190" t="s">
        <v>10</v>
      </c>
      <c r="K190" t="s">
        <v>43</v>
      </c>
      <c r="L190">
        <v>1</v>
      </c>
      <c r="M190">
        <v>1002</v>
      </c>
      <c r="O190" t="s">
        <v>28</v>
      </c>
      <c r="R190" t="s">
        <v>47</v>
      </c>
      <c r="S190" s="49" t="str">
        <f t="shared" si="17"/>
        <v>Card</v>
      </c>
      <c r="T190" s="3">
        <v>3.5000000000000003E-2</v>
      </c>
      <c r="U190" s="2">
        <v>7.42</v>
      </c>
      <c r="V190" s="2">
        <v>1.46</v>
      </c>
      <c r="W190" s="54">
        <f>_xlfn.XLOOKUP(M190,Market!A:A,Market!F:F,0)</f>
        <v>0.06</v>
      </c>
      <c r="X190" s="55">
        <f t="shared" si="18"/>
        <v>0.25970000000000004</v>
      </c>
      <c r="Y190" s="55">
        <f t="shared" si="19"/>
        <v>5.96</v>
      </c>
      <c r="Z190" s="54">
        <f t="shared" si="20"/>
        <v>0.80323450134770891</v>
      </c>
      <c r="AA190" s="49" t="str">
        <f t="shared" ca="1" si="21"/>
        <v>N</v>
      </c>
      <c r="AB190" s="49">
        <f t="shared" ca="1" si="22"/>
        <v>5</v>
      </c>
      <c r="AC190" s="49" t="str">
        <f t="shared" ca="1" si="23"/>
        <v>N</v>
      </c>
    </row>
    <row r="191" spans="1:29" x14ac:dyDescent="0.25">
      <c r="A191">
        <v>7680</v>
      </c>
      <c r="B191" s="9">
        <v>43560</v>
      </c>
      <c r="C191" s="50" t="str">
        <f t="shared" si="16"/>
        <v>N</v>
      </c>
      <c r="D191" s="52">
        <f>_xlfn.XLOOKUP(B191,Cal_Date!B:B,Cal_Date!A:A,0)</f>
        <v>1</v>
      </c>
      <c r="E191">
        <v>2019</v>
      </c>
      <c r="F191" t="s">
        <v>125</v>
      </c>
      <c r="G191" t="s">
        <v>129</v>
      </c>
      <c r="H191" t="s">
        <v>48</v>
      </c>
      <c r="I191" t="s">
        <v>18</v>
      </c>
      <c r="J191" t="s">
        <v>10</v>
      </c>
      <c r="K191" t="s">
        <v>43</v>
      </c>
      <c r="L191">
        <v>1</v>
      </c>
      <c r="M191">
        <v>1003</v>
      </c>
      <c r="O191" t="s">
        <v>25</v>
      </c>
      <c r="R191" t="s">
        <v>47</v>
      </c>
      <c r="S191" s="49" t="str">
        <f t="shared" si="17"/>
        <v>Card</v>
      </c>
      <c r="T191" s="3">
        <v>3.5000000000000003E-2</v>
      </c>
      <c r="U191" s="2">
        <v>7.42</v>
      </c>
      <c r="V191" s="2">
        <v>1.46</v>
      </c>
      <c r="W191" s="54">
        <f>_xlfn.XLOOKUP(M191,Market!A:A,Market!F:F,0)</f>
        <v>0.06</v>
      </c>
      <c r="X191" s="55">
        <f t="shared" si="18"/>
        <v>0.25970000000000004</v>
      </c>
      <c r="Y191" s="55">
        <f t="shared" si="19"/>
        <v>5.96</v>
      </c>
      <c r="Z191" s="54">
        <f t="shared" si="20"/>
        <v>0.80323450134770891</v>
      </c>
      <c r="AA191" s="49" t="str">
        <f t="shared" ca="1" si="21"/>
        <v>N</v>
      </c>
      <c r="AB191" s="49">
        <f t="shared" ca="1" si="22"/>
        <v>5</v>
      </c>
      <c r="AC191" s="49" t="str">
        <f t="shared" ca="1" si="23"/>
        <v>N</v>
      </c>
    </row>
    <row r="192" spans="1:29" x14ac:dyDescent="0.25">
      <c r="A192">
        <v>7681</v>
      </c>
      <c r="B192" s="9">
        <v>43560</v>
      </c>
      <c r="C192" s="50" t="str">
        <f t="shared" si="16"/>
        <v>N</v>
      </c>
      <c r="D192" s="52">
        <f>_xlfn.XLOOKUP(B192,Cal_Date!B:B,Cal_Date!A:A,0)</f>
        <v>1</v>
      </c>
      <c r="E192">
        <v>2019</v>
      </c>
      <c r="F192" t="s">
        <v>125</v>
      </c>
      <c r="G192" t="s">
        <v>129</v>
      </c>
      <c r="H192" t="s">
        <v>48</v>
      </c>
      <c r="I192" t="s">
        <v>18</v>
      </c>
      <c r="J192" t="s">
        <v>11</v>
      </c>
      <c r="K192" t="s">
        <v>42</v>
      </c>
      <c r="L192">
        <v>1</v>
      </c>
      <c r="M192">
        <v>1003</v>
      </c>
      <c r="O192" t="s">
        <v>25</v>
      </c>
      <c r="R192" t="s">
        <v>47</v>
      </c>
      <c r="S192" s="49" t="str">
        <f t="shared" si="17"/>
        <v>Card</v>
      </c>
      <c r="T192" s="3">
        <v>3.5000000000000003E-2</v>
      </c>
      <c r="U192" s="2">
        <v>6.36</v>
      </c>
      <c r="V192" s="2">
        <v>1.41</v>
      </c>
      <c r="W192" s="54">
        <f>_xlfn.XLOOKUP(M192,Market!A:A,Market!F:F,0)</f>
        <v>0.06</v>
      </c>
      <c r="X192" s="55">
        <f t="shared" si="18"/>
        <v>0.22260000000000002</v>
      </c>
      <c r="Y192" s="55">
        <f t="shared" si="19"/>
        <v>4.95</v>
      </c>
      <c r="Z192" s="54">
        <f t="shared" si="20"/>
        <v>0.77830188679245282</v>
      </c>
      <c r="AA192" s="49" t="str">
        <f t="shared" ca="1" si="21"/>
        <v>N</v>
      </c>
      <c r="AB192" s="49">
        <f t="shared" ca="1" si="22"/>
        <v>5</v>
      </c>
      <c r="AC192" s="49" t="str">
        <f t="shared" ca="1" si="23"/>
        <v>N</v>
      </c>
    </row>
    <row r="193" spans="1:29" x14ac:dyDescent="0.25">
      <c r="A193">
        <v>7682</v>
      </c>
      <c r="B193" s="9">
        <v>43560</v>
      </c>
      <c r="C193" s="50" t="str">
        <f t="shared" si="16"/>
        <v>N</v>
      </c>
      <c r="D193" s="52">
        <f>_xlfn.XLOOKUP(B193,Cal_Date!B:B,Cal_Date!A:A,0)</f>
        <v>1</v>
      </c>
      <c r="E193">
        <v>2019</v>
      </c>
      <c r="F193" t="s">
        <v>125</v>
      </c>
      <c r="G193" t="s">
        <v>129</v>
      </c>
      <c r="H193" t="s">
        <v>48</v>
      </c>
      <c r="I193" t="s">
        <v>18</v>
      </c>
      <c r="J193" t="s">
        <v>11</v>
      </c>
      <c r="K193" t="s">
        <v>42</v>
      </c>
      <c r="L193">
        <v>1</v>
      </c>
      <c r="M193">
        <v>1003</v>
      </c>
      <c r="O193" t="s">
        <v>25</v>
      </c>
      <c r="R193" t="s">
        <v>46</v>
      </c>
      <c r="S193" s="49" t="str">
        <f t="shared" si="17"/>
        <v>Card</v>
      </c>
      <c r="T193" s="3">
        <v>0.04</v>
      </c>
      <c r="U193" s="2">
        <v>6.36</v>
      </c>
      <c r="V193" s="2">
        <v>1.41</v>
      </c>
      <c r="W193" s="54">
        <f>_xlfn.XLOOKUP(M193,Market!A:A,Market!F:F,0)</f>
        <v>0.06</v>
      </c>
      <c r="X193" s="55">
        <f t="shared" si="18"/>
        <v>0.25440000000000002</v>
      </c>
      <c r="Y193" s="55">
        <f t="shared" si="19"/>
        <v>4.95</v>
      </c>
      <c r="Z193" s="54">
        <f t="shared" si="20"/>
        <v>0.77830188679245282</v>
      </c>
      <c r="AA193" s="49" t="str">
        <f t="shared" ca="1" si="21"/>
        <v>N</v>
      </c>
      <c r="AB193" s="49">
        <f t="shared" ca="1" si="22"/>
        <v>5</v>
      </c>
      <c r="AC193" s="49" t="str">
        <f t="shared" ca="1" si="23"/>
        <v>N</v>
      </c>
    </row>
    <row r="194" spans="1:29" x14ac:dyDescent="0.25">
      <c r="A194">
        <v>7683</v>
      </c>
      <c r="B194" s="9">
        <v>43560</v>
      </c>
      <c r="C194" s="50" t="str">
        <f t="shared" si="16"/>
        <v>N</v>
      </c>
      <c r="D194" s="52">
        <f>_xlfn.XLOOKUP(B194,Cal_Date!B:B,Cal_Date!A:A,0)</f>
        <v>1</v>
      </c>
      <c r="E194">
        <v>2019</v>
      </c>
      <c r="F194" t="s">
        <v>125</v>
      </c>
      <c r="G194" t="s">
        <v>129</v>
      </c>
      <c r="H194" t="s">
        <v>48</v>
      </c>
      <c r="I194" t="s">
        <v>18</v>
      </c>
      <c r="J194" t="s">
        <v>11</v>
      </c>
      <c r="K194" t="s">
        <v>42</v>
      </c>
      <c r="L194">
        <v>1</v>
      </c>
      <c r="M194">
        <v>1004</v>
      </c>
      <c r="O194" t="s">
        <v>28</v>
      </c>
      <c r="R194" t="s">
        <v>46</v>
      </c>
      <c r="S194" s="49" t="str">
        <f t="shared" si="17"/>
        <v>Card</v>
      </c>
      <c r="T194" s="3">
        <v>0.04</v>
      </c>
      <c r="U194" s="2">
        <v>6.36</v>
      </c>
      <c r="V194" s="2">
        <v>1.41</v>
      </c>
      <c r="W194" s="54">
        <f>_xlfn.XLOOKUP(M194,Market!A:A,Market!F:F,0)</f>
        <v>0.06</v>
      </c>
      <c r="X194" s="55">
        <f t="shared" si="18"/>
        <v>0.25440000000000002</v>
      </c>
      <c r="Y194" s="55">
        <f t="shared" si="19"/>
        <v>4.95</v>
      </c>
      <c r="Z194" s="54">
        <f t="shared" si="20"/>
        <v>0.77830188679245282</v>
      </c>
      <c r="AA194" s="49" t="str">
        <f t="shared" ca="1" si="21"/>
        <v>N</v>
      </c>
      <c r="AB194" s="49">
        <f t="shared" ca="1" si="22"/>
        <v>5</v>
      </c>
      <c r="AC194" s="49" t="str">
        <f t="shared" ca="1" si="23"/>
        <v>N</v>
      </c>
    </row>
    <row r="195" spans="1:29" x14ac:dyDescent="0.25">
      <c r="A195">
        <v>7746</v>
      </c>
      <c r="B195" s="9">
        <v>43560</v>
      </c>
      <c r="C195" s="50" t="str">
        <f t="shared" ref="C195:C258" si="24">IF(OR(B195="04/01/2018"+0,B195="04/02/2018"+0),"Y","N")</f>
        <v>N</v>
      </c>
      <c r="D195" s="52">
        <f>_xlfn.XLOOKUP(B195,Cal_Date!B:B,Cal_Date!A:A,0)</f>
        <v>1</v>
      </c>
      <c r="E195">
        <v>2019</v>
      </c>
      <c r="F195" t="s">
        <v>125</v>
      </c>
      <c r="G195" t="s">
        <v>129</v>
      </c>
      <c r="H195" t="s">
        <v>48</v>
      </c>
      <c r="I195" t="s">
        <v>18</v>
      </c>
      <c r="J195" t="s">
        <v>10</v>
      </c>
      <c r="K195" t="s">
        <v>43</v>
      </c>
      <c r="L195">
        <v>2</v>
      </c>
      <c r="M195">
        <v>1005</v>
      </c>
      <c r="O195" t="s">
        <v>25</v>
      </c>
      <c r="R195" t="s">
        <v>46</v>
      </c>
      <c r="S195" s="49" t="str">
        <f t="shared" ref="S195:S258" si="25">IF(R195="Cash","Cash","Card")</f>
        <v>Card</v>
      </c>
      <c r="T195" s="3">
        <v>0.04</v>
      </c>
      <c r="U195" s="2">
        <v>15.245999999999999</v>
      </c>
      <c r="V195" s="2">
        <v>2.92</v>
      </c>
      <c r="W195" s="54">
        <f>_xlfn.XLOOKUP(M195,Market!A:A,Market!F:F,0)</f>
        <v>8.8999999999999996E-2</v>
      </c>
      <c r="X195" s="55">
        <f t="shared" ref="X195:X258" si="26">T195*U195</f>
        <v>0.60983999999999994</v>
      </c>
      <c r="Y195" s="55">
        <f t="shared" ref="Y195:Y258" si="27">U195-V195</f>
        <v>12.325999999999999</v>
      </c>
      <c r="Z195" s="54">
        <f t="shared" ref="Z195:Z258" si="28">Y195/U195</f>
        <v>0.80847435392889933</v>
      </c>
      <c r="AA195" s="49" t="str">
        <f t="shared" ref="AA195:AA258" ca="1" si="29">IF(DATEDIF(B195,TODAY(),"y")&gt;5,"Y","N")</f>
        <v>N</v>
      </c>
      <c r="AB195" s="49">
        <f t="shared" ref="AB195:AB258" ca="1" si="30">DATEDIF(B195,TODAY(),"y")</f>
        <v>5</v>
      </c>
      <c r="AC195" s="49" t="str">
        <f t="shared" ref="AC195:AC258" ca="1" si="31">IF(AB195&gt;5,"Y","N")</f>
        <v>N</v>
      </c>
    </row>
    <row r="196" spans="1:29" x14ac:dyDescent="0.25">
      <c r="A196">
        <v>7708</v>
      </c>
      <c r="B196" s="9">
        <v>43560</v>
      </c>
      <c r="C196" s="50" t="str">
        <f t="shared" si="24"/>
        <v>N</v>
      </c>
      <c r="D196" s="52">
        <f>_xlfn.XLOOKUP(B196,Cal_Date!B:B,Cal_Date!A:A,0)</f>
        <v>1</v>
      </c>
      <c r="E196">
        <v>2019</v>
      </c>
      <c r="F196" t="s">
        <v>125</v>
      </c>
      <c r="G196" t="s">
        <v>129</v>
      </c>
      <c r="H196" t="s">
        <v>19</v>
      </c>
      <c r="I196" t="s">
        <v>11</v>
      </c>
      <c r="J196" t="s">
        <v>15</v>
      </c>
      <c r="K196" t="s">
        <v>42</v>
      </c>
      <c r="L196">
        <v>2</v>
      </c>
      <c r="M196">
        <v>1005</v>
      </c>
      <c r="O196" t="s">
        <v>25</v>
      </c>
      <c r="R196" t="s">
        <v>46</v>
      </c>
      <c r="S196" s="49" t="str">
        <f t="shared" si="25"/>
        <v>Card</v>
      </c>
      <c r="T196" s="3">
        <v>0.04</v>
      </c>
      <c r="U196" s="2">
        <v>10.89</v>
      </c>
      <c r="V196" s="2">
        <v>3.38</v>
      </c>
      <c r="W196" s="54">
        <f>_xlfn.XLOOKUP(M196,Market!A:A,Market!F:F,0)</f>
        <v>8.8999999999999996E-2</v>
      </c>
      <c r="X196" s="55">
        <f t="shared" si="26"/>
        <v>0.43560000000000004</v>
      </c>
      <c r="Y196" s="55">
        <f t="shared" si="27"/>
        <v>7.5100000000000007</v>
      </c>
      <c r="Z196" s="54">
        <f t="shared" si="28"/>
        <v>0.689623507805326</v>
      </c>
      <c r="AA196" s="49" t="str">
        <f t="shared" ca="1" si="29"/>
        <v>N</v>
      </c>
      <c r="AB196" s="49">
        <f t="shared" ca="1" si="30"/>
        <v>5</v>
      </c>
      <c r="AC196" s="49" t="str">
        <f t="shared" ca="1" si="31"/>
        <v>N</v>
      </c>
    </row>
    <row r="197" spans="1:29" x14ac:dyDescent="0.25">
      <c r="A197">
        <v>7717</v>
      </c>
      <c r="B197" s="9">
        <v>43560</v>
      </c>
      <c r="C197" s="50" t="str">
        <f t="shared" si="24"/>
        <v>N</v>
      </c>
      <c r="D197" s="52">
        <f>_xlfn.XLOOKUP(B197,Cal_Date!B:B,Cal_Date!A:A,0)</f>
        <v>1</v>
      </c>
      <c r="E197">
        <v>2019</v>
      </c>
      <c r="F197" t="s">
        <v>125</v>
      </c>
      <c r="G197" t="s">
        <v>129</v>
      </c>
      <c r="H197" t="s">
        <v>48</v>
      </c>
      <c r="I197" t="s">
        <v>18</v>
      </c>
      <c r="J197" t="s">
        <v>11</v>
      </c>
      <c r="K197" t="s">
        <v>42</v>
      </c>
      <c r="L197">
        <v>1</v>
      </c>
      <c r="M197">
        <v>1003</v>
      </c>
      <c r="O197" t="s">
        <v>25</v>
      </c>
      <c r="R197" t="s">
        <v>44</v>
      </c>
      <c r="S197" s="49" t="str">
        <f t="shared" si="25"/>
        <v>Card</v>
      </c>
      <c r="T197" s="3">
        <v>0.03</v>
      </c>
      <c r="U197" s="2">
        <v>6.36</v>
      </c>
      <c r="V197" s="2">
        <v>1.41</v>
      </c>
      <c r="W197" s="54">
        <f>_xlfn.XLOOKUP(M197,Market!A:A,Market!F:F,0)</f>
        <v>0.06</v>
      </c>
      <c r="X197" s="55">
        <f t="shared" si="26"/>
        <v>0.1908</v>
      </c>
      <c r="Y197" s="55">
        <f t="shared" si="27"/>
        <v>4.95</v>
      </c>
      <c r="Z197" s="54">
        <f t="shared" si="28"/>
        <v>0.77830188679245282</v>
      </c>
      <c r="AA197" s="49" t="str">
        <f t="shared" ca="1" si="29"/>
        <v>N</v>
      </c>
      <c r="AB197" s="49">
        <f t="shared" ca="1" si="30"/>
        <v>5</v>
      </c>
      <c r="AC197" s="49" t="str">
        <f t="shared" ca="1" si="31"/>
        <v>N</v>
      </c>
    </row>
    <row r="198" spans="1:29" x14ac:dyDescent="0.25">
      <c r="A198">
        <v>7696</v>
      </c>
      <c r="B198" s="9">
        <v>43560</v>
      </c>
      <c r="C198" s="50" t="str">
        <f t="shared" si="24"/>
        <v>N</v>
      </c>
      <c r="D198" s="52">
        <f>_xlfn.XLOOKUP(B198,Cal_Date!B:B,Cal_Date!A:A,0)</f>
        <v>1</v>
      </c>
      <c r="E198">
        <v>2019</v>
      </c>
      <c r="F198" t="s">
        <v>125</v>
      </c>
      <c r="G198" t="s">
        <v>129</v>
      </c>
      <c r="H198" t="s">
        <v>48</v>
      </c>
      <c r="I198" t="s">
        <v>18</v>
      </c>
      <c r="J198" t="s">
        <v>11</v>
      </c>
      <c r="K198" t="s">
        <v>42</v>
      </c>
      <c r="L198">
        <v>1</v>
      </c>
      <c r="M198">
        <v>1007</v>
      </c>
      <c r="O198" t="s">
        <v>28</v>
      </c>
      <c r="R198" t="s">
        <v>46</v>
      </c>
      <c r="S198" s="49" t="str">
        <f t="shared" si="25"/>
        <v>Card</v>
      </c>
      <c r="T198" s="3">
        <v>0.04</v>
      </c>
      <c r="U198" s="2">
        <v>6.5339999999999998</v>
      </c>
      <c r="V198" s="2">
        <v>1.41</v>
      </c>
      <c r="W198" s="54">
        <f>_xlfn.XLOOKUP(M198,Market!A:A,Market!F:F,0)</f>
        <v>8.8999999999999996E-2</v>
      </c>
      <c r="X198" s="55">
        <f t="shared" si="26"/>
        <v>0.26135999999999998</v>
      </c>
      <c r="Y198" s="55">
        <f t="shared" si="27"/>
        <v>5.1239999999999997</v>
      </c>
      <c r="Z198" s="54">
        <f t="shared" si="28"/>
        <v>0.78420569329660239</v>
      </c>
      <c r="AA198" s="49" t="str">
        <f t="shared" ca="1" si="29"/>
        <v>N</v>
      </c>
      <c r="AB198" s="49">
        <f t="shared" ca="1" si="30"/>
        <v>5</v>
      </c>
      <c r="AC198" s="49" t="str">
        <f t="shared" ca="1" si="31"/>
        <v>N</v>
      </c>
    </row>
    <row r="199" spans="1:29" x14ac:dyDescent="0.25">
      <c r="A199">
        <v>7731</v>
      </c>
      <c r="B199" s="9">
        <v>43560</v>
      </c>
      <c r="C199" s="50" t="str">
        <f t="shared" si="24"/>
        <v>N</v>
      </c>
      <c r="D199" s="52">
        <f>_xlfn.XLOOKUP(B199,Cal_Date!B:B,Cal_Date!A:A,0)</f>
        <v>1</v>
      </c>
      <c r="E199">
        <v>2019</v>
      </c>
      <c r="F199" t="s">
        <v>125</v>
      </c>
      <c r="G199" t="s">
        <v>129</v>
      </c>
      <c r="H199" t="s">
        <v>48</v>
      </c>
      <c r="I199" t="s">
        <v>18</v>
      </c>
      <c r="J199" t="s">
        <v>11</v>
      </c>
      <c r="K199" t="s">
        <v>42</v>
      </c>
      <c r="L199">
        <v>1</v>
      </c>
      <c r="M199">
        <v>1006</v>
      </c>
      <c r="O199" t="s">
        <v>28</v>
      </c>
      <c r="R199" t="s">
        <v>46</v>
      </c>
      <c r="S199" s="49" t="str">
        <f t="shared" si="25"/>
        <v>Card</v>
      </c>
      <c r="T199" s="3">
        <v>0.04</v>
      </c>
      <c r="U199" s="2">
        <v>6.5339999999999998</v>
      </c>
      <c r="V199" s="2">
        <v>1.41</v>
      </c>
      <c r="W199" s="54">
        <f>_xlfn.XLOOKUP(M199,Market!A:A,Market!F:F,0)</f>
        <v>8.8999999999999996E-2</v>
      </c>
      <c r="X199" s="55">
        <f t="shared" si="26"/>
        <v>0.26135999999999998</v>
      </c>
      <c r="Y199" s="55">
        <f t="shared" si="27"/>
        <v>5.1239999999999997</v>
      </c>
      <c r="Z199" s="54">
        <f t="shared" si="28"/>
        <v>0.78420569329660239</v>
      </c>
      <c r="AA199" s="49" t="str">
        <f t="shared" ca="1" si="29"/>
        <v>N</v>
      </c>
      <c r="AB199" s="49">
        <f t="shared" ca="1" si="30"/>
        <v>5</v>
      </c>
      <c r="AC199" s="49" t="str">
        <f t="shared" ca="1" si="31"/>
        <v>N</v>
      </c>
    </row>
    <row r="200" spans="1:29" x14ac:dyDescent="0.25">
      <c r="A200">
        <v>7716</v>
      </c>
      <c r="B200" s="9">
        <v>43560</v>
      </c>
      <c r="C200" s="50" t="str">
        <f t="shared" si="24"/>
        <v>N</v>
      </c>
      <c r="D200" s="52">
        <f>_xlfn.XLOOKUP(B200,Cal_Date!B:B,Cal_Date!A:A,0)</f>
        <v>1</v>
      </c>
      <c r="E200">
        <v>2019</v>
      </c>
      <c r="F200" t="s">
        <v>125</v>
      </c>
      <c r="G200" t="s">
        <v>129</v>
      </c>
      <c r="H200" t="s">
        <v>48</v>
      </c>
      <c r="I200" t="s">
        <v>18</v>
      </c>
      <c r="J200" t="s">
        <v>10</v>
      </c>
      <c r="K200" t="s">
        <v>43</v>
      </c>
      <c r="L200">
        <v>2</v>
      </c>
      <c r="M200">
        <v>1006</v>
      </c>
      <c r="O200" t="s">
        <v>28</v>
      </c>
      <c r="R200" t="s">
        <v>46</v>
      </c>
      <c r="S200" s="49" t="str">
        <f t="shared" si="25"/>
        <v>Card</v>
      </c>
      <c r="T200" s="3">
        <v>0.04</v>
      </c>
      <c r="U200" s="2">
        <v>15.245999999999999</v>
      </c>
      <c r="V200" s="2">
        <v>2.92</v>
      </c>
      <c r="W200" s="54">
        <f>_xlfn.XLOOKUP(M200,Market!A:A,Market!F:F,0)</f>
        <v>8.8999999999999996E-2</v>
      </c>
      <c r="X200" s="55">
        <f t="shared" si="26"/>
        <v>0.60983999999999994</v>
      </c>
      <c r="Y200" s="55">
        <f t="shared" si="27"/>
        <v>12.325999999999999</v>
      </c>
      <c r="Z200" s="54">
        <f t="shared" si="28"/>
        <v>0.80847435392889933</v>
      </c>
      <c r="AA200" s="49" t="str">
        <f t="shared" ca="1" si="29"/>
        <v>N</v>
      </c>
      <c r="AB200" s="49">
        <f t="shared" ca="1" si="30"/>
        <v>5</v>
      </c>
      <c r="AC200" s="49" t="str">
        <f t="shared" ca="1" si="31"/>
        <v>N</v>
      </c>
    </row>
    <row r="201" spans="1:29" x14ac:dyDescent="0.25">
      <c r="A201">
        <v>7724</v>
      </c>
      <c r="B201" s="9">
        <v>43560</v>
      </c>
      <c r="C201" s="50" t="str">
        <f t="shared" si="24"/>
        <v>N</v>
      </c>
      <c r="D201" s="52">
        <f>_xlfn.XLOOKUP(B201,Cal_Date!B:B,Cal_Date!A:A,0)</f>
        <v>1</v>
      </c>
      <c r="E201">
        <v>2019</v>
      </c>
      <c r="F201" t="s">
        <v>125</v>
      </c>
      <c r="G201" t="s">
        <v>129</v>
      </c>
      <c r="H201" t="s">
        <v>48</v>
      </c>
      <c r="I201" t="s">
        <v>18</v>
      </c>
      <c r="J201" t="s">
        <v>11</v>
      </c>
      <c r="K201" t="s">
        <v>42</v>
      </c>
      <c r="L201">
        <v>1</v>
      </c>
      <c r="M201">
        <v>1006</v>
      </c>
      <c r="O201" t="s">
        <v>28</v>
      </c>
      <c r="R201" t="s">
        <v>46</v>
      </c>
      <c r="S201" s="49" t="str">
        <f t="shared" si="25"/>
        <v>Card</v>
      </c>
      <c r="T201" s="3">
        <v>0.04</v>
      </c>
      <c r="U201" s="2">
        <v>6.5339999999999998</v>
      </c>
      <c r="V201" s="2">
        <v>1.41</v>
      </c>
      <c r="W201" s="54">
        <f>_xlfn.XLOOKUP(M201,Market!A:A,Market!F:F,0)</f>
        <v>8.8999999999999996E-2</v>
      </c>
      <c r="X201" s="55">
        <f t="shared" si="26"/>
        <v>0.26135999999999998</v>
      </c>
      <c r="Y201" s="55">
        <f t="shared" si="27"/>
        <v>5.1239999999999997</v>
      </c>
      <c r="Z201" s="54">
        <f t="shared" si="28"/>
        <v>0.78420569329660239</v>
      </c>
      <c r="AA201" s="49" t="str">
        <f t="shared" ca="1" si="29"/>
        <v>N</v>
      </c>
      <c r="AB201" s="49">
        <f t="shared" ca="1" si="30"/>
        <v>5</v>
      </c>
      <c r="AC201" s="49" t="str">
        <f t="shared" ca="1" si="31"/>
        <v>N</v>
      </c>
    </row>
    <row r="202" spans="1:29" x14ac:dyDescent="0.25">
      <c r="A202">
        <v>7684</v>
      </c>
      <c r="B202" s="9">
        <v>43560</v>
      </c>
      <c r="C202" s="50" t="str">
        <f t="shared" si="24"/>
        <v>N</v>
      </c>
      <c r="D202" s="52">
        <f>_xlfn.XLOOKUP(B202,Cal_Date!B:B,Cal_Date!A:A,0)</f>
        <v>1</v>
      </c>
      <c r="E202">
        <v>2019</v>
      </c>
      <c r="F202" t="s">
        <v>125</v>
      </c>
      <c r="G202" t="s">
        <v>129</v>
      </c>
      <c r="H202" t="s">
        <v>48</v>
      </c>
      <c r="I202" t="s">
        <v>18</v>
      </c>
      <c r="J202" t="s">
        <v>11</v>
      </c>
      <c r="K202" t="s">
        <v>42</v>
      </c>
      <c r="L202">
        <v>2</v>
      </c>
      <c r="M202">
        <v>1004</v>
      </c>
      <c r="O202" t="s">
        <v>28</v>
      </c>
      <c r="R202" t="s">
        <v>46</v>
      </c>
      <c r="S202" s="49" t="str">
        <f t="shared" si="25"/>
        <v>Card</v>
      </c>
      <c r="T202" s="3">
        <v>0.04</v>
      </c>
      <c r="U202" s="2">
        <v>12.72</v>
      </c>
      <c r="V202" s="2">
        <v>2.82</v>
      </c>
      <c r="W202" s="54">
        <f>_xlfn.XLOOKUP(M202,Market!A:A,Market!F:F,0)</f>
        <v>0.06</v>
      </c>
      <c r="X202" s="55">
        <f t="shared" si="26"/>
        <v>0.50880000000000003</v>
      </c>
      <c r="Y202" s="55">
        <f t="shared" si="27"/>
        <v>9.9</v>
      </c>
      <c r="Z202" s="54">
        <f t="shared" si="28"/>
        <v>0.77830188679245282</v>
      </c>
      <c r="AA202" s="49" t="str">
        <f t="shared" ca="1" si="29"/>
        <v>N</v>
      </c>
      <c r="AB202" s="49">
        <f t="shared" ca="1" si="30"/>
        <v>5</v>
      </c>
      <c r="AC202" s="49" t="str">
        <f t="shared" ca="1" si="31"/>
        <v>N</v>
      </c>
    </row>
    <row r="203" spans="1:29" x14ac:dyDescent="0.25">
      <c r="A203">
        <v>7685</v>
      </c>
      <c r="B203" s="9">
        <v>43560</v>
      </c>
      <c r="C203" s="50" t="str">
        <f t="shared" si="24"/>
        <v>N</v>
      </c>
      <c r="D203" s="52">
        <f>_xlfn.XLOOKUP(B203,Cal_Date!B:B,Cal_Date!A:A,0)</f>
        <v>1</v>
      </c>
      <c r="E203">
        <v>2019</v>
      </c>
      <c r="F203" t="s">
        <v>125</v>
      </c>
      <c r="G203" t="s">
        <v>129</v>
      </c>
      <c r="H203" t="s">
        <v>48</v>
      </c>
      <c r="I203" t="s">
        <v>18</v>
      </c>
      <c r="J203" t="s">
        <v>11</v>
      </c>
      <c r="K203" t="s">
        <v>42</v>
      </c>
      <c r="L203">
        <v>1</v>
      </c>
      <c r="M203">
        <v>1004</v>
      </c>
      <c r="O203" t="s">
        <v>28</v>
      </c>
      <c r="R203" t="s">
        <v>44</v>
      </c>
      <c r="S203" s="49" t="str">
        <f t="shared" si="25"/>
        <v>Card</v>
      </c>
      <c r="T203" s="3">
        <v>0.03</v>
      </c>
      <c r="U203" s="2">
        <v>6.36</v>
      </c>
      <c r="V203" s="2">
        <v>1.41</v>
      </c>
      <c r="W203" s="54">
        <f>_xlfn.XLOOKUP(M203,Market!A:A,Market!F:F,0)</f>
        <v>0.06</v>
      </c>
      <c r="X203" s="55">
        <f t="shared" si="26"/>
        <v>0.1908</v>
      </c>
      <c r="Y203" s="55">
        <f t="shared" si="27"/>
        <v>4.95</v>
      </c>
      <c r="Z203" s="54">
        <f t="shared" si="28"/>
        <v>0.77830188679245282</v>
      </c>
      <c r="AA203" s="49" t="str">
        <f t="shared" ca="1" si="29"/>
        <v>N</v>
      </c>
      <c r="AB203" s="49">
        <f t="shared" ca="1" si="30"/>
        <v>5</v>
      </c>
      <c r="AC203" s="49" t="str">
        <f t="shared" ca="1" si="31"/>
        <v>N</v>
      </c>
    </row>
    <row r="204" spans="1:29" x14ac:dyDescent="0.25">
      <c r="A204">
        <v>7686</v>
      </c>
      <c r="B204" s="9">
        <v>43560</v>
      </c>
      <c r="C204" s="50" t="str">
        <f t="shared" si="24"/>
        <v>N</v>
      </c>
      <c r="D204" s="52">
        <f>_xlfn.XLOOKUP(B204,Cal_Date!B:B,Cal_Date!A:A,0)</f>
        <v>1</v>
      </c>
      <c r="E204">
        <v>2019</v>
      </c>
      <c r="F204" t="s">
        <v>125</v>
      </c>
      <c r="G204" t="s">
        <v>129</v>
      </c>
      <c r="H204" t="s">
        <v>48</v>
      </c>
      <c r="I204" t="s">
        <v>18</v>
      </c>
      <c r="J204" t="s">
        <v>10</v>
      </c>
      <c r="K204" t="s">
        <v>43</v>
      </c>
      <c r="L204">
        <v>2</v>
      </c>
      <c r="M204">
        <v>1000</v>
      </c>
      <c r="O204" t="s">
        <v>25</v>
      </c>
      <c r="R204" t="s">
        <v>46</v>
      </c>
      <c r="S204" s="49" t="str">
        <f t="shared" si="25"/>
        <v>Card</v>
      </c>
      <c r="T204" s="3">
        <v>0.04</v>
      </c>
      <c r="U204" s="2">
        <v>18.36</v>
      </c>
      <c r="V204" s="2">
        <v>2.92</v>
      </c>
      <c r="W204" s="54">
        <f>_xlfn.XLOOKUP(M204,Market!A:A,Market!F:F,0)</f>
        <v>0.08</v>
      </c>
      <c r="X204" s="55">
        <f t="shared" si="26"/>
        <v>0.73439999999999994</v>
      </c>
      <c r="Y204" s="55">
        <f t="shared" si="27"/>
        <v>15.44</v>
      </c>
      <c r="Z204" s="54">
        <f t="shared" si="28"/>
        <v>0.84095860566448799</v>
      </c>
      <c r="AA204" s="49" t="str">
        <f t="shared" ca="1" si="29"/>
        <v>N</v>
      </c>
      <c r="AB204" s="49">
        <f t="shared" ca="1" si="30"/>
        <v>5</v>
      </c>
      <c r="AC204" s="49" t="str">
        <f t="shared" ca="1" si="31"/>
        <v>N</v>
      </c>
    </row>
    <row r="205" spans="1:29" x14ac:dyDescent="0.25">
      <c r="A205">
        <v>7691</v>
      </c>
      <c r="B205" s="9">
        <v>43560</v>
      </c>
      <c r="C205" s="50" t="str">
        <f t="shared" si="24"/>
        <v>N</v>
      </c>
      <c r="D205" s="52">
        <f>_xlfn.XLOOKUP(B205,Cal_Date!B:B,Cal_Date!A:A,0)</f>
        <v>1</v>
      </c>
      <c r="E205">
        <v>2019</v>
      </c>
      <c r="F205" t="s">
        <v>125</v>
      </c>
      <c r="G205" t="s">
        <v>129</v>
      </c>
      <c r="H205" t="s">
        <v>48</v>
      </c>
      <c r="I205" t="s">
        <v>18</v>
      </c>
      <c r="J205" t="s">
        <v>10</v>
      </c>
      <c r="K205" t="s">
        <v>43</v>
      </c>
      <c r="L205">
        <v>1</v>
      </c>
      <c r="M205">
        <v>1000</v>
      </c>
      <c r="O205" t="s">
        <v>25</v>
      </c>
      <c r="R205" t="s">
        <v>46</v>
      </c>
      <c r="S205" s="49" t="str">
        <f t="shared" si="25"/>
        <v>Card</v>
      </c>
      <c r="T205" s="3">
        <v>0.04</v>
      </c>
      <c r="U205" s="2">
        <v>7.5600000000000005</v>
      </c>
      <c r="V205" s="2">
        <v>1.46</v>
      </c>
      <c r="W205" s="54">
        <f>_xlfn.XLOOKUP(M205,Market!A:A,Market!F:F,0)</f>
        <v>0.08</v>
      </c>
      <c r="X205" s="55">
        <f t="shared" si="26"/>
        <v>0.3024</v>
      </c>
      <c r="Y205" s="55">
        <f t="shared" si="27"/>
        <v>6.1000000000000005</v>
      </c>
      <c r="Z205" s="54">
        <f t="shared" si="28"/>
        <v>0.80687830687830686</v>
      </c>
      <c r="AA205" s="49" t="str">
        <f t="shared" ca="1" si="29"/>
        <v>N</v>
      </c>
      <c r="AB205" s="49">
        <f t="shared" ca="1" si="30"/>
        <v>5</v>
      </c>
      <c r="AC205" s="49" t="str">
        <f t="shared" ca="1" si="31"/>
        <v>N</v>
      </c>
    </row>
    <row r="206" spans="1:29" x14ac:dyDescent="0.25">
      <c r="A206">
        <v>7687</v>
      </c>
      <c r="B206" s="9">
        <v>43560</v>
      </c>
      <c r="C206" s="50" t="str">
        <f t="shared" si="24"/>
        <v>N</v>
      </c>
      <c r="D206" s="52">
        <f>_xlfn.XLOOKUP(B206,Cal_Date!B:B,Cal_Date!A:A,0)</f>
        <v>1</v>
      </c>
      <c r="E206">
        <v>2019</v>
      </c>
      <c r="F206" t="s">
        <v>125</v>
      </c>
      <c r="G206" t="s">
        <v>129</v>
      </c>
      <c r="H206" t="s">
        <v>48</v>
      </c>
      <c r="I206" t="s">
        <v>18</v>
      </c>
      <c r="J206" t="s">
        <v>10</v>
      </c>
      <c r="K206" t="s">
        <v>43</v>
      </c>
      <c r="L206">
        <v>1</v>
      </c>
      <c r="M206">
        <v>1000</v>
      </c>
      <c r="O206" t="s">
        <v>25</v>
      </c>
      <c r="R206" t="s">
        <v>46</v>
      </c>
      <c r="S206" s="49" t="str">
        <f t="shared" si="25"/>
        <v>Card</v>
      </c>
      <c r="T206" s="3">
        <v>0.04</v>
      </c>
      <c r="U206" s="2">
        <v>7.5600000000000005</v>
      </c>
      <c r="V206" s="2">
        <v>1.46</v>
      </c>
      <c r="W206" s="54">
        <f>_xlfn.XLOOKUP(M206,Market!A:A,Market!F:F,0)</f>
        <v>0.08</v>
      </c>
      <c r="X206" s="55">
        <f t="shared" si="26"/>
        <v>0.3024</v>
      </c>
      <c r="Y206" s="55">
        <f t="shared" si="27"/>
        <v>6.1000000000000005</v>
      </c>
      <c r="Z206" s="54">
        <f t="shared" si="28"/>
        <v>0.80687830687830686</v>
      </c>
      <c r="AA206" s="49" t="str">
        <f t="shared" ca="1" si="29"/>
        <v>N</v>
      </c>
      <c r="AB206" s="49">
        <f t="shared" ca="1" si="30"/>
        <v>5</v>
      </c>
      <c r="AC206" s="49" t="str">
        <f t="shared" ca="1" si="31"/>
        <v>N</v>
      </c>
    </row>
    <row r="207" spans="1:29" x14ac:dyDescent="0.25">
      <c r="A207">
        <v>7688</v>
      </c>
      <c r="B207" s="9">
        <v>43560</v>
      </c>
      <c r="C207" s="50" t="str">
        <f t="shared" si="24"/>
        <v>N</v>
      </c>
      <c r="D207" s="52">
        <f>_xlfn.XLOOKUP(B207,Cal_Date!B:B,Cal_Date!A:A,0)</f>
        <v>1</v>
      </c>
      <c r="E207">
        <v>2019</v>
      </c>
      <c r="F207" t="s">
        <v>125</v>
      </c>
      <c r="G207" t="s">
        <v>129</v>
      </c>
      <c r="H207" t="s">
        <v>48</v>
      </c>
      <c r="I207" t="s">
        <v>18</v>
      </c>
      <c r="J207" t="s">
        <v>11</v>
      </c>
      <c r="K207" t="s">
        <v>42</v>
      </c>
      <c r="L207">
        <v>1</v>
      </c>
      <c r="M207">
        <v>1008</v>
      </c>
      <c r="O207" t="s">
        <v>28</v>
      </c>
      <c r="R207" t="s">
        <v>46</v>
      </c>
      <c r="S207" s="49" t="str">
        <f t="shared" si="25"/>
        <v>Card</v>
      </c>
      <c r="T207" s="3">
        <v>0.04</v>
      </c>
      <c r="U207" s="2">
        <v>6.5339999999999998</v>
      </c>
      <c r="V207" s="2">
        <v>1.41</v>
      </c>
      <c r="W207" s="54">
        <f>_xlfn.XLOOKUP(M207,Market!A:A,Market!F:F,0)</f>
        <v>8.8999999999999996E-2</v>
      </c>
      <c r="X207" s="55">
        <f t="shared" si="26"/>
        <v>0.26135999999999998</v>
      </c>
      <c r="Y207" s="55">
        <f t="shared" si="27"/>
        <v>5.1239999999999997</v>
      </c>
      <c r="Z207" s="54">
        <f t="shared" si="28"/>
        <v>0.78420569329660239</v>
      </c>
      <c r="AA207" s="49" t="str">
        <f t="shared" ca="1" si="29"/>
        <v>N</v>
      </c>
      <c r="AB207" s="49">
        <f t="shared" ca="1" si="30"/>
        <v>5</v>
      </c>
      <c r="AC207" s="49" t="str">
        <f t="shared" ca="1" si="31"/>
        <v>N</v>
      </c>
    </row>
    <row r="208" spans="1:29" x14ac:dyDescent="0.25">
      <c r="A208">
        <v>7689</v>
      </c>
      <c r="B208" s="9">
        <v>43560</v>
      </c>
      <c r="C208" s="50" t="str">
        <f t="shared" si="24"/>
        <v>N</v>
      </c>
      <c r="D208" s="52">
        <f>_xlfn.XLOOKUP(B208,Cal_Date!B:B,Cal_Date!A:A,0)</f>
        <v>1</v>
      </c>
      <c r="E208">
        <v>2019</v>
      </c>
      <c r="F208" t="s">
        <v>125</v>
      </c>
      <c r="G208" t="s">
        <v>129</v>
      </c>
      <c r="H208" t="s">
        <v>48</v>
      </c>
      <c r="I208" t="s">
        <v>18</v>
      </c>
      <c r="J208" t="s">
        <v>11</v>
      </c>
      <c r="K208" t="s">
        <v>42</v>
      </c>
      <c r="L208">
        <v>1</v>
      </c>
      <c r="M208">
        <v>1008</v>
      </c>
      <c r="O208" t="s">
        <v>28</v>
      </c>
      <c r="R208" t="s">
        <v>46</v>
      </c>
      <c r="S208" s="49" t="str">
        <f t="shared" si="25"/>
        <v>Card</v>
      </c>
      <c r="T208" s="3">
        <v>0.04</v>
      </c>
      <c r="U208" s="2">
        <v>6.5339999999999998</v>
      </c>
      <c r="V208" s="2">
        <v>1.41</v>
      </c>
      <c r="W208" s="54">
        <f>_xlfn.XLOOKUP(M208,Market!A:A,Market!F:F,0)</f>
        <v>8.8999999999999996E-2</v>
      </c>
      <c r="X208" s="55">
        <f t="shared" si="26"/>
        <v>0.26135999999999998</v>
      </c>
      <c r="Y208" s="55">
        <f t="shared" si="27"/>
        <v>5.1239999999999997</v>
      </c>
      <c r="Z208" s="54">
        <f t="shared" si="28"/>
        <v>0.78420569329660239</v>
      </c>
      <c r="AA208" s="49" t="str">
        <f t="shared" ca="1" si="29"/>
        <v>N</v>
      </c>
      <c r="AB208" s="49">
        <f t="shared" ca="1" si="30"/>
        <v>5</v>
      </c>
      <c r="AC208" s="49" t="str">
        <f t="shared" ca="1" si="31"/>
        <v>N</v>
      </c>
    </row>
    <row r="209" spans="1:29" x14ac:dyDescent="0.25">
      <c r="A209">
        <v>7690</v>
      </c>
      <c r="B209" s="9">
        <v>43560</v>
      </c>
      <c r="C209" s="50" t="str">
        <f t="shared" si="24"/>
        <v>N</v>
      </c>
      <c r="D209" s="52">
        <f>_xlfn.XLOOKUP(B209,Cal_Date!B:B,Cal_Date!A:A,0)</f>
        <v>1</v>
      </c>
      <c r="E209">
        <v>2019</v>
      </c>
      <c r="F209" t="s">
        <v>125</v>
      </c>
      <c r="G209" t="s">
        <v>129</v>
      </c>
      <c r="H209" t="s">
        <v>48</v>
      </c>
      <c r="I209" t="s">
        <v>18</v>
      </c>
      <c r="J209" t="s">
        <v>11</v>
      </c>
      <c r="K209" t="s">
        <v>42</v>
      </c>
      <c r="L209">
        <v>2</v>
      </c>
      <c r="M209">
        <v>1009</v>
      </c>
      <c r="O209" t="s">
        <v>28</v>
      </c>
      <c r="R209" t="s">
        <v>44</v>
      </c>
      <c r="S209" s="49" t="str">
        <f t="shared" si="25"/>
        <v>Card</v>
      </c>
      <c r="T209" s="3">
        <v>0.03</v>
      </c>
      <c r="U209" s="2">
        <v>13.068</v>
      </c>
      <c r="V209" s="2">
        <v>2.82</v>
      </c>
      <c r="W209" s="54">
        <f>_xlfn.XLOOKUP(M209,Market!A:A,Market!F:F,0)</f>
        <v>8.8999999999999996E-2</v>
      </c>
      <c r="X209" s="55">
        <f t="shared" si="26"/>
        <v>0.39204</v>
      </c>
      <c r="Y209" s="55">
        <f t="shared" si="27"/>
        <v>10.247999999999999</v>
      </c>
      <c r="Z209" s="54">
        <f t="shared" si="28"/>
        <v>0.78420569329660239</v>
      </c>
      <c r="AA209" s="49" t="str">
        <f t="shared" ca="1" si="29"/>
        <v>N</v>
      </c>
      <c r="AB209" s="49">
        <f t="shared" ca="1" si="30"/>
        <v>5</v>
      </c>
      <c r="AC209" s="49" t="str">
        <f t="shared" ca="1" si="31"/>
        <v>N</v>
      </c>
    </row>
    <row r="210" spans="1:29" x14ac:dyDescent="0.25">
      <c r="A210">
        <v>7692</v>
      </c>
      <c r="B210" s="9">
        <v>43560</v>
      </c>
      <c r="C210" s="50" t="str">
        <f t="shared" si="24"/>
        <v>N</v>
      </c>
      <c r="D210" s="52">
        <f>_xlfn.XLOOKUP(B210,Cal_Date!B:B,Cal_Date!A:A,0)</f>
        <v>1</v>
      </c>
      <c r="E210">
        <v>2019</v>
      </c>
      <c r="F210" t="s">
        <v>125</v>
      </c>
      <c r="G210" t="s">
        <v>129</v>
      </c>
      <c r="H210" t="s">
        <v>17</v>
      </c>
      <c r="I210" t="s">
        <v>18</v>
      </c>
      <c r="J210" t="s">
        <v>15</v>
      </c>
      <c r="K210" t="s">
        <v>43</v>
      </c>
      <c r="L210">
        <v>1</v>
      </c>
      <c r="M210">
        <v>1010</v>
      </c>
      <c r="O210" t="s">
        <v>25</v>
      </c>
      <c r="R210" t="s">
        <v>44</v>
      </c>
      <c r="S210" s="49" t="str">
        <f t="shared" si="25"/>
        <v>Card</v>
      </c>
      <c r="T210" s="3">
        <v>0.03</v>
      </c>
      <c r="U210" s="2">
        <v>5.94</v>
      </c>
      <c r="V210" s="2">
        <v>2</v>
      </c>
      <c r="W210" s="54">
        <f>_xlfn.XLOOKUP(M210,Market!A:A,Market!F:F,0)</f>
        <v>0.08</v>
      </c>
      <c r="X210" s="55">
        <f t="shared" si="26"/>
        <v>0.1782</v>
      </c>
      <c r="Y210" s="55">
        <f t="shared" si="27"/>
        <v>3.9400000000000004</v>
      </c>
      <c r="Z210" s="54">
        <f t="shared" si="28"/>
        <v>0.66329966329966328</v>
      </c>
      <c r="AA210" s="49" t="str">
        <f t="shared" ca="1" si="29"/>
        <v>N</v>
      </c>
      <c r="AB210" s="49">
        <f t="shared" ca="1" si="30"/>
        <v>5</v>
      </c>
      <c r="AC210" s="49" t="str">
        <f t="shared" ca="1" si="31"/>
        <v>N</v>
      </c>
    </row>
    <row r="211" spans="1:29" x14ac:dyDescent="0.25">
      <c r="A211">
        <v>7693</v>
      </c>
      <c r="B211" s="9">
        <v>43560</v>
      </c>
      <c r="C211" s="50" t="str">
        <f t="shared" si="24"/>
        <v>N</v>
      </c>
      <c r="D211" s="52">
        <f>_xlfn.XLOOKUP(B211,Cal_Date!B:B,Cal_Date!A:A,0)</f>
        <v>1</v>
      </c>
      <c r="E211">
        <v>2019</v>
      </c>
      <c r="F211" t="s">
        <v>125</v>
      </c>
      <c r="G211" t="s">
        <v>129</v>
      </c>
      <c r="H211" t="s">
        <v>16</v>
      </c>
      <c r="I211" t="s">
        <v>13</v>
      </c>
      <c r="J211" t="s">
        <v>10</v>
      </c>
      <c r="K211" t="s">
        <v>43</v>
      </c>
      <c r="L211">
        <v>1</v>
      </c>
      <c r="M211">
        <v>1008</v>
      </c>
      <c r="O211" t="s">
        <v>28</v>
      </c>
      <c r="R211" t="s">
        <v>46</v>
      </c>
      <c r="S211" s="49" t="str">
        <f t="shared" si="25"/>
        <v>Card</v>
      </c>
      <c r="T211" s="3">
        <v>0.04</v>
      </c>
      <c r="U211" s="2">
        <v>7.6229999999999993</v>
      </c>
      <c r="V211" s="2">
        <v>1.45</v>
      </c>
      <c r="W211" s="54">
        <f>_xlfn.XLOOKUP(M211,Market!A:A,Market!F:F,0)</f>
        <v>8.8999999999999996E-2</v>
      </c>
      <c r="X211" s="55">
        <f t="shared" si="26"/>
        <v>0.30491999999999997</v>
      </c>
      <c r="Y211" s="55">
        <f t="shared" si="27"/>
        <v>6.1729999999999992</v>
      </c>
      <c r="Z211" s="54">
        <f t="shared" si="28"/>
        <v>0.809786173422537</v>
      </c>
      <c r="AA211" s="49" t="str">
        <f t="shared" ca="1" si="29"/>
        <v>N</v>
      </c>
      <c r="AB211" s="49">
        <f t="shared" ca="1" si="30"/>
        <v>5</v>
      </c>
      <c r="AC211" s="49" t="str">
        <f t="shared" ca="1" si="31"/>
        <v>N</v>
      </c>
    </row>
    <row r="212" spans="1:29" x14ac:dyDescent="0.25">
      <c r="A212">
        <v>7694</v>
      </c>
      <c r="B212" s="9">
        <v>43560</v>
      </c>
      <c r="C212" s="50" t="str">
        <f t="shared" si="24"/>
        <v>N</v>
      </c>
      <c r="D212" s="52">
        <f>_xlfn.XLOOKUP(B212,Cal_Date!B:B,Cal_Date!A:A,0)</f>
        <v>1</v>
      </c>
      <c r="E212">
        <v>2019</v>
      </c>
      <c r="F212" t="s">
        <v>125</v>
      </c>
      <c r="G212" t="s">
        <v>129</v>
      </c>
      <c r="H212" t="s">
        <v>19</v>
      </c>
      <c r="I212" t="s">
        <v>11</v>
      </c>
      <c r="J212" t="s">
        <v>15</v>
      </c>
      <c r="K212" t="s">
        <v>42</v>
      </c>
      <c r="L212">
        <v>1</v>
      </c>
      <c r="M212">
        <v>1008</v>
      </c>
      <c r="O212" t="s">
        <v>28</v>
      </c>
      <c r="R212" t="s">
        <v>46</v>
      </c>
      <c r="S212" s="49" t="str">
        <f t="shared" si="25"/>
        <v>Card</v>
      </c>
      <c r="T212" s="3">
        <v>0.04</v>
      </c>
      <c r="U212" s="2">
        <v>4.9005000000000001</v>
      </c>
      <c r="V212" s="2">
        <v>1.57</v>
      </c>
      <c r="W212" s="54">
        <f>_xlfn.XLOOKUP(M212,Market!A:A,Market!F:F,0)</f>
        <v>8.8999999999999996E-2</v>
      </c>
      <c r="X212" s="55">
        <f t="shared" si="26"/>
        <v>0.19602</v>
      </c>
      <c r="Y212" s="55">
        <f t="shared" si="27"/>
        <v>3.3304999999999998</v>
      </c>
      <c r="Z212" s="54">
        <f t="shared" si="28"/>
        <v>0.67962452810937657</v>
      </c>
      <c r="AA212" s="49" t="str">
        <f t="shared" ca="1" si="29"/>
        <v>N</v>
      </c>
      <c r="AB212" s="49">
        <f t="shared" ca="1" si="30"/>
        <v>5</v>
      </c>
      <c r="AC212" s="49" t="str">
        <f t="shared" ca="1" si="31"/>
        <v>N</v>
      </c>
    </row>
    <row r="213" spans="1:29" x14ac:dyDescent="0.25">
      <c r="A213">
        <v>7695</v>
      </c>
      <c r="B213" s="9">
        <v>43560</v>
      </c>
      <c r="C213" s="50" t="str">
        <f t="shared" si="24"/>
        <v>N</v>
      </c>
      <c r="D213" s="52">
        <f>_xlfn.XLOOKUP(B213,Cal_Date!B:B,Cal_Date!A:A,0)</f>
        <v>1</v>
      </c>
      <c r="E213">
        <v>2019</v>
      </c>
      <c r="F213" t="s">
        <v>125</v>
      </c>
      <c r="G213" t="s">
        <v>129</v>
      </c>
      <c r="H213" t="s">
        <v>17</v>
      </c>
      <c r="I213" t="s">
        <v>18</v>
      </c>
      <c r="J213" t="s">
        <v>10</v>
      </c>
      <c r="K213" t="s">
        <v>43</v>
      </c>
      <c r="L213">
        <v>1</v>
      </c>
      <c r="M213">
        <v>1008</v>
      </c>
      <c r="O213" t="s">
        <v>28</v>
      </c>
      <c r="R213" t="s">
        <v>45</v>
      </c>
      <c r="S213" s="49" t="str">
        <f t="shared" si="25"/>
        <v>Cash</v>
      </c>
      <c r="T213" s="3">
        <v>0</v>
      </c>
      <c r="U213" s="2">
        <v>4.3559999999999999</v>
      </c>
      <c r="V213" s="2">
        <v>1.18</v>
      </c>
      <c r="W213" s="54">
        <f>_xlfn.XLOOKUP(M213,Market!A:A,Market!F:F,0)</f>
        <v>8.8999999999999996E-2</v>
      </c>
      <c r="X213" s="55">
        <f t="shared" si="26"/>
        <v>0</v>
      </c>
      <c r="Y213" s="55">
        <f t="shared" si="27"/>
        <v>3.1760000000000002</v>
      </c>
      <c r="Z213" s="54">
        <f t="shared" si="28"/>
        <v>0.72910927456382013</v>
      </c>
      <c r="AA213" s="49" t="str">
        <f t="shared" ca="1" si="29"/>
        <v>N</v>
      </c>
      <c r="AB213" s="49">
        <f t="shared" ca="1" si="30"/>
        <v>5</v>
      </c>
      <c r="AC213" s="49" t="str">
        <f t="shared" ca="1" si="31"/>
        <v>N</v>
      </c>
    </row>
    <row r="214" spans="1:29" x14ac:dyDescent="0.25">
      <c r="A214">
        <v>7697</v>
      </c>
      <c r="B214" s="9">
        <v>43560</v>
      </c>
      <c r="C214" s="50" t="str">
        <f t="shared" si="24"/>
        <v>N</v>
      </c>
      <c r="D214" s="52">
        <f>_xlfn.XLOOKUP(B214,Cal_Date!B:B,Cal_Date!A:A,0)</f>
        <v>1</v>
      </c>
      <c r="E214">
        <v>2019</v>
      </c>
      <c r="F214" t="s">
        <v>125</v>
      </c>
      <c r="G214" t="s">
        <v>129</v>
      </c>
      <c r="H214" t="s">
        <v>19</v>
      </c>
      <c r="I214" t="s">
        <v>11</v>
      </c>
      <c r="J214" t="s">
        <v>15</v>
      </c>
      <c r="K214" t="s">
        <v>42</v>
      </c>
      <c r="L214">
        <v>1</v>
      </c>
      <c r="M214">
        <v>1004</v>
      </c>
      <c r="O214" t="s">
        <v>28</v>
      </c>
      <c r="R214" t="s">
        <v>45</v>
      </c>
      <c r="S214" s="49" t="str">
        <f t="shared" si="25"/>
        <v>Cash</v>
      </c>
      <c r="T214" s="3">
        <v>0</v>
      </c>
      <c r="U214" s="2">
        <v>4.7700000000000005</v>
      </c>
      <c r="V214" s="2">
        <v>1.57</v>
      </c>
      <c r="W214" s="54">
        <f>_xlfn.XLOOKUP(M214,Market!A:A,Market!F:F,0)</f>
        <v>0.06</v>
      </c>
      <c r="X214" s="55">
        <f t="shared" si="26"/>
        <v>0</v>
      </c>
      <c r="Y214" s="55">
        <f t="shared" si="27"/>
        <v>3.2</v>
      </c>
      <c r="Z214" s="54">
        <f t="shared" si="28"/>
        <v>0.67085953878406701</v>
      </c>
      <c r="AA214" s="49" t="str">
        <f t="shared" ca="1" si="29"/>
        <v>N</v>
      </c>
      <c r="AB214" s="49">
        <f t="shared" ca="1" si="30"/>
        <v>5</v>
      </c>
      <c r="AC214" s="49" t="str">
        <f t="shared" ca="1" si="31"/>
        <v>N</v>
      </c>
    </row>
    <row r="215" spans="1:29" x14ac:dyDescent="0.25">
      <c r="A215">
        <v>7701</v>
      </c>
      <c r="B215" s="9">
        <v>43560</v>
      </c>
      <c r="C215" s="50" t="str">
        <f t="shared" si="24"/>
        <v>N</v>
      </c>
      <c r="D215" s="52">
        <f>_xlfn.XLOOKUP(B215,Cal_Date!B:B,Cal_Date!A:A,0)</f>
        <v>1</v>
      </c>
      <c r="E215">
        <v>2019</v>
      </c>
      <c r="F215" t="s">
        <v>125</v>
      </c>
      <c r="G215" t="s">
        <v>129</v>
      </c>
      <c r="H215" t="s">
        <v>48</v>
      </c>
      <c r="I215" t="s">
        <v>18</v>
      </c>
      <c r="J215" t="s">
        <v>11</v>
      </c>
      <c r="K215" t="s">
        <v>42</v>
      </c>
      <c r="L215">
        <v>2</v>
      </c>
      <c r="M215">
        <v>1009</v>
      </c>
      <c r="O215" t="s">
        <v>28</v>
      </c>
      <c r="R215" t="s">
        <v>44</v>
      </c>
      <c r="S215" s="49" t="str">
        <f t="shared" si="25"/>
        <v>Card</v>
      </c>
      <c r="T215" s="3">
        <v>0.03</v>
      </c>
      <c r="U215" s="2">
        <v>13.068</v>
      </c>
      <c r="V215" s="2">
        <v>2.82</v>
      </c>
      <c r="W215" s="54">
        <f>_xlfn.XLOOKUP(M215,Market!A:A,Market!F:F,0)</f>
        <v>8.8999999999999996E-2</v>
      </c>
      <c r="X215" s="55">
        <f t="shared" si="26"/>
        <v>0.39204</v>
      </c>
      <c r="Y215" s="55">
        <f t="shared" si="27"/>
        <v>10.247999999999999</v>
      </c>
      <c r="Z215" s="54">
        <f t="shared" si="28"/>
        <v>0.78420569329660239</v>
      </c>
      <c r="AA215" s="49" t="str">
        <f t="shared" ca="1" si="29"/>
        <v>N</v>
      </c>
      <c r="AB215" s="49">
        <f t="shared" ca="1" si="30"/>
        <v>5</v>
      </c>
      <c r="AC215" s="49" t="str">
        <f t="shared" ca="1" si="31"/>
        <v>N</v>
      </c>
    </row>
    <row r="216" spans="1:29" x14ac:dyDescent="0.25">
      <c r="A216">
        <v>7698</v>
      </c>
      <c r="B216" s="9">
        <v>43560</v>
      </c>
      <c r="C216" s="50" t="str">
        <f t="shared" si="24"/>
        <v>N</v>
      </c>
      <c r="D216" s="52">
        <f>_xlfn.XLOOKUP(B216,Cal_Date!B:B,Cal_Date!A:A,0)</f>
        <v>1</v>
      </c>
      <c r="E216">
        <v>2019</v>
      </c>
      <c r="F216" t="s">
        <v>125</v>
      </c>
      <c r="G216" t="s">
        <v>129</v>
      </c>
      <c r="H216" t="s">
        <v>48</v>
      </c>
      <c r="I216" t="s">
        <v>18</v>
      </c>
      <c r="J216" t="s">
        <v>11</v>
      </c>
      <c r="K216" t="s">
        <v>42</v>
      </c>
      <c r="L216">
        <v>2</v>
      </c>
      <c r="M216">
        <v>1010</v>
      </c>
      <c r="O216" t="s">
        <v>25</v>
      </c>
      <c r="R216" t="s">
        <v>47</v>
      </c>
      <c r="S216" s="49" t="str">
        <f t="shared" si="25"/>
        <v>Card</v>
      </c>
      <c r="T216" s="3">
        <v>3.5000000000000003E-2</v>
      </c>
      <c r="U216" s="2">
        <v>12.96</v>
      </c>
      <c r="V216" s="2">
        <v>2.82</v>
      </c>
      <c r="W216" s="54">
        <f>_xlfn.XLOOKUP(M216,Market!A:A,Market!F:F,0)</f>
        <v>0.08</v>
      </c>
      <c r="X216" s="55">
        <f t="shared" si="26"/>
        <v>0.45360000000000006</v>
      </c>
      <c r="Y216" s="55">
        <f t="shared" si="27"/>
        <v>10.14</v>
      </c>
      <c r="Z216" s="54">
        <f t="shared" si="28"/>
        <v>0.78240740740740744</v>
      </c>
      <c r="AA216" s="49" t="str">
        <f t="shared" ca="1" si="29"/>
        <v>N</v>
      </c>
      <c r="AB216" s="49">
        <f t="shared" ca="1" si="30"/>
        <v>5</v>
      </c>
      <c r="AC216" s="49" t="str">
        <f t="shared" ca="1" si="31"/>
        <v>N</v>
      </c>
    </row>
    <row r="217" spans="1:29" x14ac:dyDescent="0.25">
      <c r="A217">
        <v>7699</v>
      </c>
      <c r="B217" s="9">
        <v>43560</v>
      </c>
      <c r="C217" s="50" t="str">
        <f t="shared" si="24"/>
        <v>N</v>
      </c>
      <c r="D217" s="52">
        <f>_xlfn.XLOOKUP(B217,Cal_Date!B:B,Cal_Date!A:A,0)</f>
        <v>1</v>
      </c>
      <c r="E217">
        <v>2019</v>
      </c>
      <c r="F217" t="s">
        <v>125</v>
      </c>
      <c r="G217" t="s">
        <v>129</v>
      </c>
      <c r="H217" t="s">
        <v>48</v>
      </c>
      <c r="I217" t="s">
        <v>18</v>
      </c>
      <c r="J217" t="s">
        <v>11</v>
      </c>
      <c r="K217" t="s">
        <v>42</v>
      </c>
      <c r="L217">
        <v>1</v>
      </c>
      <c r="M217">
        <v>1011</v>
      </c>
      <c r="O217" t="s">
        <v>25</v>
      </c>
      <c r="R217" t="s">
        <v>44</v>
      </c>
      <c r="S217" s="49" t="str">
        <f t="shared" si="25"/>
        <v>Card</v>
      </c>
      <c r="T217" s="3">
        <v>0.03</v>
      </c>
      <c r="U217" s="2">
        <v>6.36</v>
      </c>
      <c r="V217" s="2">
        <v>1.41</v>
      </c>
      <c r="W217" s="54">
        <f>_xlfn.XLOOKUP(M217,Market!A:A,Market!F:F,0)</f>
        <v>0.06</v>
      </c>
      <c r="X217" s="55">
        <f t="shared" si="26"/>
        <v>0.1908</v>
      </c>
      <c r="Y217" s="55">
        <f t="shared" si="27"/>
        <v>4.95</v>
      </c>
      <c r="Z217" s="54">
        <f t="shared" si="28"/>
        <v>0.77830188679245282</v>
      </c>
      <c r="AA217" s="49" t="str">
        <f t="shared" ca="1" si="29"/>
        <v>N</v>
      </c>
      <c r="AB217" s="49">
        <f t="shared" ca="1" si="30"/>
        <v>5</v>
      </c>
      <c r="AC217" s="49" t="str">
        <f t="shared" ca="1" si="31"/>
        <v>N</v>
      </c>
    </row>
    <row r="218" spans="1:29" x14ac:dyDescent="0.25">
      <c r="A218">
        <v>7700</v>
      </c>
      <c r="B218" s="9">
        <v>43560</v>
      </c>
      <c r="C218" s="50" t="str">
        <f t="shared" si="24"/>
        <v>N</v>
      </c>
      <c r="D218" s="52">
        <f>_xlfn.XLOOKUP(B218,Cal_Date!B:B,Cal_Date!A:A,0)</f>
        <v>1</v>
      </c>
      <c r="E218">
        <v>2019</v>
      </c>
      <c r="F218" t="s">
        <v>125</v>
      </c>
      <c r="G218" t="s">
        <v>129</v>
      </c>
      <c r="H218" t="s">
        <v>48</v>
      </c>
      <c r="I218" t="s">
        <v>18</v>
      </c>
      <c r="J218" t="s">
        <v>10</v>
      </c>
      <c r="K218" t="s">
        <v>43</v>
      </c>
      <c r="L218">
        <v>1</v>
      </c>
      <c r="M218">
        <v>1011</v>
      </c>
      <c r="O218" t="s">
        <v>25</v>
      </c>
      <c r="R218" t="s">
        <v>44</v>
      </c>
      <c r="S218" s="49" t="str">
        <f t="shared" si="25"/>
        <v>Card</v>
      </c>
      <c r="T218" s="3">
        <v>0.03</v>
      </c>
      <c r="U218" s="2">
        <v>7.42</v>
      </c>
      <c r="V218" s="2">
        <v>1.46</v>
      </c>
      <c r="W218" s="54">
        <f>_xlfn.XLOOKUP(M218,Market!A:A,Market!F:F,0)</f>
        <v>0.06</v>
      </c>
      <c r="X218" s="55">
        <f t="shared" si="26"/>
        <v>0.22259999999999999</v>
      </c>
      <c r="Y218" s="55">
        <f t="shared" si="27"/>
        <v>5.96</v>
      </c>
      <c r="Z218" s="54">
        <f t="shared" si="28"/>
        <v>0.80323450134770891</v>
      </c>
      <c r="AA218" s="49" t="str">
        <f t="shared" ca="1" si="29"/>
        <v>N</v>
      </c>
      <c r="AB218" s="49">
        <f t="shared" ca="1" si="30"/>
        <v>5</v>
      </c>
      <c r="AC218" s="49" t="str">
        <f t="shared" ca="1" si="31"/>
        <v>N</v>
      </c>
    </row>
    <row r="219" spans="1:29" x14ac:dyDescent="0.25">
      <c r="A219">
        <v>7702</v>
      </c>
      <c r="B219" s="9">
        <v>43560</v>
      </c>
      <c r="C219" s="50" t="str">
        <f t="shared" si="24"/>
        <v>N</v>
      </c>
      <c r="D219" s="52">
        <f>_xlfn.XLOOKUP(B219,Cal_Date!B:B,Cal_Date!A:A,0)</f>
        <v>1</v>
      </c>
      <c r="E219">
        <v>2019</v>
      </c>
      <c r="F219" t="s">
        <v>125</v>
      </c>
      <c r="G219" t="s">
        <v>129</v>
      </c>
      <c r="H219" t="s">
        <v>48</v>
      </c>
      <c r="I219" t="s">
        <v>18</v>
      </c>
      <c r="J219" t="s">
        <v>11</v>
      </c>
      <c r="K219" t="s">
        <v>42</v>
      </c>
      <c r="L219">
        <v>1</v>
      </c>
      <c r="M219">
        <v>1011</v>
      </c>
      <c r="O219" t="s">
        <v>25</v>
      </c>
      <c r="R219" t="s">
        <v>44</v>
      </c>
      <c r="S219" s="49" t="str">
        <f t="shared" si="25"/>
        <v>Card</v>
      </c>
      <c r="T219" s="3">
        <v>0.03</v>
      </c>
      <c r="U219" s="2">
        <v>6.36</v>
      </c>
      <c r="V219" s="2">
        <v>1.41</v>
      </c>
      <c r="W219" s="54">
        <f>_xlfn.XLOOKUP(M219,Market!A:A,Market!F:F,0)</f>
        <v>0.06</v>
      </c>
      <c r="X219" s="55">
        <f t="shared" si="26"/>
        <v>0.1908</v>
      </c>
      <c r="Y219" s="55">
        <f t="shared" si="27"/>
        <v>4.95</v>
      </c>
      <c r="Z219" s="54">
        <f t="shared" si="28"/>
        <v>0.77830188679245282</v>
      </c>
      <c r="AA219" s="49" t="str">
        <f t="shared" ca="1" si="29"/>
        <v>N</v>
      </c>
      <c r="AB219" s="49">
        <f t="shared" ca="1" si="30"/>
        <v>5</v>
      </c>
      <c r="AC219" s="49" t="str">
        <f t="shared" ca="1" si="31"/>
        <v>N</v>
      </c>
    </row>
    <row r="220" spans="1:29" x14ac:dyDescent="0.25">
      <c r="A220">
        <v>7703</v>
      </c>
      <c r="B220" s="9">
        <v>43560</v>
      </c>
      <c r="C220" s="50" t="str">
        <f t="shared" si="24"/>
        <v>N</v>
      </c>
      <c r="D220" s="52">
        <f>_xlfn.XLOOKUP(B220,Cal_Date!B:B,Cal_Date!A:A,0)</f>
        <v>1</v>
      </c>
      <c r="E220">
        <v>2019</v>
      </c>
      <c r="F220" t="s">
        <v>125</v>
      </c>
      <c r="G220" t="s">
        <v>129</v>
      </c>
      <c r="H220" t="s">
        <v>48</v>
      </c>
      <c r="I220" t="s">
        <v>18</v>
      </c>
      <c r="J220" t="s">
        <v>11</v>
      </c>
      <c r="K220" t="s">
        <v>42</v>
      </c>
      <c r="L220">
        <v>2</v>
      </c>
      <c r="M220">
        <v>1001</v>
      </c>
      <c r="O220" t="s">
        <v>25</v>
      </c>
      <c r="R220" t="s">
        <v>44</v>
      </c>
      <c r="S220" s="49" t="str">
        <f t="shared" si="25"/>
        <v>Card</v>
      </c>
      <c r="T220" s="3">
        <v>0.03</v>
      </c>
      <c r="U220" s="2">
        <v>12.72</v>
      </c>
      <c r="V220" s="2">
        <v>2.82</v>
      </c>
      <c r="W220" s="54">
        <f>_xlfn.XLOOKUP(M220,Market!A:A,Market!F:F,0)</f>
        <v>0.06</v>
      </c>
      <c r="X220" s="55">
        <f t="shared" si="26"/>
        <v>0.38159999999999999</v>
      </c>
      <c r="Y220" s="55">
        <f t="shared" si="27"/>
        <v>9.9</v>
      </c>
      <c r="Z220" s="54">
        <f t="shared" si="28"/>
        <v>0.77830188679245282</v>
      </c>
      <c r="AA220" s="49" t="str">
        <f t="shared" ca="1" si="29"/>
        <v>N</v>
      </c>
      <c r="AB220" s="49">
        <f t="shared" ca="1" si="30"/>
        <v>5</v>
      </c>
      <c r="AC220" s="49" t="str">
        <f t="shared" ca="1" si="31"/>
        <v>N</v>
      </c>
    </row>
    <row r="221" spans="1:29" x14ac:dyDescent="0.25">
      <c r="A221">
        <v>7704</v>
      </c>
      <c r="B221" s="9">
        <v>43560</v>
      </c>
      <c r="C221" s="50" t="str">
        <f t="shared" si="24"/>
        <v>N</v>
      </c>
      <c r="D221" s="52">
        <f>_xlfn.XLOOKUP(B221,Cal_Date!B:B,Cal_Date!A:A,0)</f>
        <v>1</v>
      </c>
      <c r="E221">
        <v>2019</v>
      </c>
      <c r="F221" t="s">
        <v>125</v>
      </c>
      <c r="G221" t="s">
        <v>129</v>
      </c>
      <c r="H221" t="s">
        <v>48</v>
      </c>
      <c r="I221" t="s">
        <v>18</v>
      </c>
      <c r="J221" t="s">
        <v>11</v>
      </c>
      <c r="K221" t="s">
        <v>42</v>
      </c>
      <c r="L221">
        <v>1</v>
      </c>
      <c r="M221">
        <v>1000</v>
      </c>
      <c r="O221" t="s">
        <v>25</v>
      </c>
      <c r="R221" t="s">
        <v>44</v>
      </c>
      <c r="S221" s="49" t="str">
        <f t="shared" si="25"/>
        <v>Card</v>
      </c>
      <c r="T221" s="3">
        <v>0.03</v>
      </c>
      <c r="U221" s="2">
        <v>6.48</v>
      </c>
      <c r="V221" s="2">
        <v>1.41</v>
      </c>
      <c r="W221" s="54">
        <f>_xlfn.XLOOKUP(M221,Market!A:A,Market!F:F,0)</f>
        <v>0.08</v>
      </c>
      <c r="X221" s="55">
        <f t="shared" si="26"/>
        <v>0.19440000000000002</v>
      </c>
      <c r="Y221" s="55">
        <f t="shared" si="27"/>
        <v>5.07</v>
      </c>
      <c r="Z221" s="54">
        <f t="shared" si="28"/>
        <v>0.78240740740740744</v>
      </c>
      <c r="AA221" s="49" t="str">
        <f t="shared" ca="1" si="29"/>
        <v>N</v>
      </c>
      <c r="AB221" s="49">
        <f t="shared" ca="1" si="30"/>
        <v>5</v>
      </c>
      <c r="AC221" s="49" t="str">
        <f t="shared" ca="1" si="31"/>
        <v>N</v>
      </c>
    </row>
    <row r="222" spans="1:29" x14ac:dyDescent="0.25">
      <c r="A222">
        <v>7705</v>
      </c>
      <c r="B222" s="9">
        <v>43560</v>
      </c>
      <c r="C222" s="50" t="str">
        <f t="shared" si="24"/>
        <v>N</v>
      </c>
      <c r="D222" s="52">
        <f>_xlfn.XLOOKUP(B222,Cal_Date!B:B,Cal_Date!A:A,0)</f>
        <v>1</v>
      </c>
      <c r="E222">
        <v>2019</v>
      </c>
      <c r="F222" t="s">
        <v>125</v>
      </c>
      <c r="G222" t="s">
        <v>129</v>
      </c>
      <c r="H222" t="s">
        <v>48</v>
      </c>
      <c r="I222" t="s">
        <v>18</v>
      </c>
      <c r="J222" t="s">
        <v>10</v>
      </c>
      <c r="K222" t="s">
        <v>43</v>
      </c>
      <c r="L222">
        <v>2</v>
      </c>
      <c r="M222">
        <v>1000</v>
      </c>
      <c r="O222" t="s">
        <v>25</v>
      </c>
      <c r="R222" t="s">
        <v>45</v>
      </c>
      <c r="S222" s="49" t="str">
        <f t="shared" si="25"/>
        <v>Cash</v>
      </c>
      <c r="T222" s="3">
        <v>0</v>
      </c>
      <c r="U222" s="2">
        <v>18.36</v>
      </c>
      <c r="V222" s="2">
        <v>2.92</v>
      </c>
      <c r="W222" s="54">
        <f>_xlfn.XLOOKUP(M222,Market!A:A,Market!F:F,0)</f>
        <v>0.08</v>
      </c>
      <c r="X222" s="55">
        <f t="shared" si="26"/>
        <v>0</v>
      </c>
      <c r="Y222" s="55">
        <f t="shared" si="27"/>
        <v>15.44</v>
      </c>
      <c r="Z222" s="54">
        <f t="shared" si="28"/>
        <v>0.84095860566448799</v>
      </c>
      <c r="AA222" s="49" t="str">
        <f t="shared" ca="1" si="29"/>
        <v>N</v>
      </c>
      <c r="AB222" s="49">
        <f t="shared" ca="1" si="30"/>
        <v>5</v>
      </c>
      <c r="AC222" s="49" t="str">
        <f t="shared" ca="1" si="31"/>
        <v>N</v>
      </c>
    </row>
    <row r="223" spans="1:29" x14ac:dyDescent="0.25">
      <c r="A223">
        <v>7706</v>
      </c>
      <c r="B223" s="9">
        <v>43560</v>
      </c>
      <c r="C223" s="50" t="str">
        <f t="shared" si="24"/>
        <v>N</v>
      </c>
      <c r="D223" s="52">
        <f>_xlfn.XLOOKUP(B223,Cal_Date!B:B,Cal_Date!A:A,0)</f>
        <v>1</v>
      </c>
      <c r="E223">
        <v>2019</v>
      </c>
      <c r="F223" t="s">
        <v>125</v>
      </c>
      <c r="G223" t="s">
        <v>129</v>
      </c>
      <c r="H223" t="s">
        <v>48</v>
      </c>
      <c r="I223" t="s">
        <v>18</v>
      </c>
      <c r="J223" t="s">
        <v>10</v>
      </c>
      <c r="K223" t="s">
        <v>43</v>
      </c>
      <c r="L223">
        <v>1</v>
      </c>
      <c r="M223">
        <v>1002</v>
      </c>
      <c r="O223" t="s">
        <v>28</v>
      </c>
      <c r="R223" t="s">
        <v>45</v>
      </c>
      <c r="S223" s="49" t="str">
        <f t="shared" si="25"/>
        <v>Cash</v>
      </c>
      <c r="T223" s="3">
        <v>0</v>
      </c>
      <c r="U223" s="2">
        <v>9.01</v>
      </c>
      <c r="V223" s="2">
        <v>1.46</v>
      </c>
      <c r="W223" s="54">
        <f>_xlfn.XLOOKUP(M223,Market!A:A,Market!F:F,0)</f>
        <v>0.06</v>
      </c>
      <c r="X223" s="55">
        <f t="shared" si="26"/>
        <v>0</v>
      </c>
      <c r="Y223" s="55">
        <f t="shared" si="27"/>
        <v>7.55</v>
      </c>
      <c r="Z223" s="54">
        <f t="shared" si="28"/>
        <v>0.83795782463928969</v>
      </c>
      <c r="AA223" s="49" t="str">
        <f t="shared" ca="1" si="29"/>
        <v>N</v>
      </c>
      <c r="AB223" s="49">
        <f t="shared" ca="1" si="30"/>
        <v>5</v>
      </c>
      <c r="AC223" s="49" t="str">
        <f t="shared" ca="1" si="31"/>
        <v>N</v>
      </c>
    </row>
    <row r="224" spans="1:29" x14ac:dyDescent="0.25">
      <c r="A224">
        <v>7707</v>
      </c>
      <c r="B224" s="9">
        <v>43560</v>
      </c>
      <c r="C224" s="50" t="str">
        <f t="shared" si="24"/>
        <v>N</v>
      </c>
      <c r="D224" s="52">
        <f>_xlfn.XLOOKUP(B224,Cal_Date!B:B,Cal_Date!A:A,0)</f>
        <v>1</v>
      </c>
      <c r="E224">
        <v>2019</v>
      </c>
      <c r="F224" t="s">
        <v>125</v>
      </c>
      <c r="G224" t="s">
        <v>129</v>
      </c>
      <c r="H224" t="s">
        <v>48</v>
      </c>
      <c r="I224" t="s">
        <v>18</v>
      </c>
      <c r="J224" t="s">
        <v>10</v>
      </c>
      <c r="K224" t="s">
        <v>43</v>
      </c>
      <c r="L224">
        <v>2</v>
      </c>
      <c r="M224">
        <v>1003</v>
      </c>
      <c r="O224" t="s">
        <v>25</v>
      </c>
      <c r="R224" t="s">
        <v>45</v>
      </c>
      <c r="S224" s="49" t="str">
        <f t="shared" si="25"/>
        <v>Cash</v>
      </c>
      <c r="T224" s="3">
        <v>0</v>
      </c>
      <c r="U224" s="2">
        <v>14.84</v>
      </c>
      <c r="V224" s="2">
        <v>2.92</v>
      </c>
      <c r="W224" s="54">
        <f>_xlfn.XLOOKUP(M224,Market!A:A,Market!F:F,0)</f>
        <v>0.06</v>
      </c>
      <c r="X224" s="55">
        <f t="shared" si="26"/>
        <v>0</v>
      </c>
      <c r="Y224" s="55">
        <f t="shared" si="27"/>
        <v>11.92</v>
      </c>
      <c r="Z224" s="54">
        <f t="shared" si="28"/>
        <v>0.80323450134770891</v>
      </c>
      <c r="AA224" s="49" t="str">
        <f t="shared" ca="1" si="29"/>
        <v>N</v>
      </c>
      <c r="AB224" s="49">
        <f t="shared" ca="1" si="30"/>
        <v>5</v>
      </c>
      <c r="AC224" s="49" t="str">
        <f t="shared" ca="1" si="31"/>
        <v>N</v>
      </c>
    </row>
    <row r="225" spans="1:29" x14ac:dyDescent="0.25">
      <c r="A225">
        <v>7709</v>
      </c>
      <c r="B225" s="9">
        <v>43560</v>
      </c>
      <c r="C225" s="50" t="str">
        <f t="shared" si="24"/>
        <v>N</v>
      </c>
      <c r="D225" s="52">
        <f>_xlfn.XLOOKUP(B225,Cal_Date!B:B,Cal_Date!A:A,0)</f>
        <v>1</v>
      </c>
      <c r="E225">
        <v>2019</v>
      </c>
      <c r="F225" t="s">
        <v>125</v>
      </c>
      <c r="G225" t="s">
        <v>129</v>
      </c>
      <c r="H225" t="s">
        <v>48</v>
      </c>
      <c r="I225" t="s">
        <v>18</v>
      </c>
      <c r="J225" t="s">
        <v>11</v>
      </c>
      <c r="K225" t="s">
        <v>42</v>
      </c>
      <c r="L225">
        <v>1</v>
      </c>
      <c r="M225">
        <v>1005</v>
      </c>
      <c r="O225" t="s">
        <v>25</v>
      </c>
      <c r="R225" t="s">
        <v>44</v>
      </c>
      <c r="S225" s="49" t="str">
        <f t="shared" si="25"/>
        <v>Card</v>
      </c>
      <c r="T225" s="3">
        <v>0.03</v>
      </c>
      <c r="U225" s="2">
        <v>6.5339999999999998</v>
      </c>
      <c r="V225" s="2">
        <v>1.41</v>
      </c>
      <c r="W225" s="54">
        <f>_xlfn.XLOOKUP(M225,Market!A:A,Market!F:F,0)</f>
        <v>8.8999999999999996E-2</v>
      </c>
      <c r="X225" s="55">
        <f t="shared" si="26"/>
        <v>0.19602</v>
      </c>
      <c r="Y225" s="55">
        <f t="shared" si="27"/>
        <v>5.1239999999999997</v>
      </c>
      <c r="Z225" s="54">
        <f t="shared" si="28"/>
        <v>0.78420569329660239</v>
      </c>
      <c r="AA225" s="49" t="str">
        <f t="shared" ca="1" si="29"/>
        <v>N</v>
      </c>
      <c r="AB225" s="49">
        <f t="shared" ca="1" si="30"/>
        <v>5</v>
      </c>
      <c r="AC225" s="49" t="str">
        <f t="shared" ca="1" si="31"/>
        <v>N</v>
      </c>
    </row>
    <row r="226" spans="1:29" x14ac:dyDescent="0.25">
      <c r="A226">
        <v>7710</v>
      </c>
      <c r="B226" s="9">
        <v>43560</v>
      </c>
      <c r="C226" s="50" t="str">
        <f t="shared" si="24"/>
        <v>N</v>
      </c>
      <c r="D226" s="52">
        <f>_xlfn.XLOOKUP(B226,Cal_Date!B:B,Cal_Date!A:A,0)</f>
        <v>1</v>
      </c>
      <c r="E226">
        <v>2019</v>
      </c>
      <c r="F226" t="s">
        <v>125</v>
      </c>
      <c r="G226" t="s">
        <v>129</v>
      </c>
      <c r="H226" t="s">
        <v>48</v>
      </c>
      <c r="I226" t="s">
        <v>18</v>
      </c>
      <c r="J226" t="s">
        <v>11</v>
      </c>
      <c r="K226" t="s">
        <v>42</v>
      </c>
      <c r="L226">
        <v>1</v>
      </c>
      <c r="M226">
        <v>1005</v>
      </c>
      <c r="O226" t="s">
        <v>25</v>
      </c>
      <c r="R226" t="s">
        <v>44</v>
      </c>
      <c r="S226" s="49" t="str">
        <f t="shared" si="25"/>
        <v>Card</v>
      </c>
      <c r="T226" s="3">
        <v>0.03</v>
      </c>
      <c r="U226" s="2">
        <v>6.5339999999999998</v>
      </c>
      <c r="V226" s="2">
        <v>1.41</v>
      </c>
      <c r="W226" s="54">
        <f>_xlfn.XLOOKUP(M226,Market!A:A,Market!F:F,0)</f>
        <v>8.8999999999999996E-2</v>
      </c>
      <c r="X226" s="55">
        <f t="shared" si="26"/>
        <v>0.19602</v>
      </c>
      <c r="Y226" s="55">
        <f t="shared" si="27"/>
        <v>5.1239999999999997</v>
      </c>
      <c r="Z226" s="54">
        <f t="shared" si="28"/>
        <v>0.78420569329660239</v>
      </c>
      <c r="AA226" s="49" t="str">
        <f t="shared" ca="1" si="29"/>
        <v>N</v>
      </c>
      <c r="AB226" s="49">
        <f t="shared" ca="1" si="30"/>
        <v>5</v>
      </c>
      <c r="AC226" s="49" t="str">
        <f t="shared" ca="1" si="31"/>
        <v>N</v>
      </c>
    </row>
    <row r="227" spans="1:29" x14ac:dyDescent="0.25">
      <c r="A227">
        <v>7711</v>
      </c>
      <c r="B227" s="9">
        <v>43560</v>
      </c>
      <c r="C227" s="50" t="str">
        <f t="shared" si="24"/>
        <v>N</v>
      </c>
      <c r="D227" s="52">
        <f>_xlfn.XLOOKUP(B227,Cal_Date!B:B,Cal_Date!A:A,0)</f>
        <v>1</v>
      </c>
      <c r="E227">
        <v>2019</v>
      </c>
      <c r="F227" t="s">
        <v>125</v>
      </c>
      <c r="G227" t="s">
        <v>129</v>
      </c>
      <c r="H227" t="s">
        <v>48</v>
      </c>
      <c r="I227" t="s">
        <v>18</v>
      </c>
      <c r="J227" t="s">
        <v>11</v>
      </c>
      <c r="K227" t="s">
        <v>42</v>
      </c>
      <c r="L227">
        <v>1</v>
      </c>
      <c r="M227">
        <v>1006</v>
      </c>
      <c r="O227" t="s">
        <v>28</v>
      </c>
      <c r="R227" t="s">
        <v>45</v>
      </c>
      <c r="S227" s="49" t="str">
        <f t="shared" si="25"/>
        <v>Cash</v>
      </c>
      <c r="T227" s="3">
        <v>0</v>
      </c>
      <c r="U227" s="2">
        <v>6.5339999999999998</v>
      </c>
      <c r="V227" s="2">
        <v>1.41</v>
      </c>
      <c r="W227" s="54">
        <f>_xlfn.XLOOKUP(M227,Market!A:A,Market!F:F,0)</f>
        <v>8.8999999999999996E-2</v>
      </c>
      <c r="X227" s="55">
        <f t="shared" si="26"/>
        <v>0</v>
      </c>
      <c r="Y227" s="55">
        <f t="shared" si="27"/>
        <v>5.1239999999999997</v>
      </c>
      <c r="Z227" s="54">
        <f t="shared" si="28"/>
        <v>0.78420569329660239</v>
      </c>
      <c r="AA227" s="49" t="str">
        <f t="shared" ca="1" si="29"/>
        <v>N</v>
      </c>
      <c r="AB227" s="49">
        <f t="shared" ca="1" si="30"/>
        <v>5</v>
      </c>
      <c r="AC227" s="49" t="str">
        <f t="shared" ca="1" si="31"/>
        <v>N</v>
      </c>
    </row>
    <row r="228" spans="1:29" x14ac:dyDescent="0.25">
      <c r="A228">
        <v>7712</v>
      </c>
      <c r="B228" s="9">
        <v>43560</v>
      </c>
      <c r="C228" s="50" t="str">
        <f t="shared" si="24"/>
        <v>N</v>
      </c>
      <c r="D228" s="52">
        <f>_xlfn.XLOOKUP(B228,Cal_Date!B:B,Cal_Date!A:A,0)</f>
        <v>1</v>
      </c>
      <c r="E228">
        <v>2019</v>
      </c>
      <c r="F228" t="s">
        <v>125</v>
      </c>
      <c r="G228" t="s">
        <v>129</v>
      </c>
      <c r="H228" t="s">
        <v>19</v>
      </c>
      <c r="I228" t="s">
        <v>18</v>
      </c>
      <c r="J228" t="s">
        <v>10</v>
      </c>
      <c r="K228" t="s">
        <v>43</v>
      </c>
      <c r="L228">
        <v>1</v>
      </c>
      <c r="M228">
        <v>1007</v>
      </c>
      <c r="O228" t="s">
        <v>28</v>
      </c>
      <c r="R228" t="s">
        <v>47</v>
      </c>
      <c r="S228" s="49" t="str">
        <f t="shared" si="25"/>
        <v>Card</v>
      </c>
      <c r="T228" s="3">
        <v>3.5000000000000003E-2</v>
      </c>
      <c r="U228" s="2">
        <v>5.4450000000000003</v>
      </c>
      <c r="V228" s="2">
        <v>1.28</v>
      </c>
      <c r="W228" s="54">
        <f>_xlfn.XLOOKUP(M228,Market!A:A,Market!F:F,0)</f>
        <v>8.8999999999999996E-2</v>
      </c>
      <c r="X228" s="55">
        <f t="shared" si="26"/>
        <v>0.19057500000000002</v>
      </c>
      <c r="Y228" s="55">
        <f t="shared" si="27"/>
        <v>4.165</v>
      </c>
      <c r="Z228" s="54">
        <f t="shared" si="28"/>
        <v>0.76492194674012848</v>
      </c>
      <c r="AA228" s="49" t="str">
        <f t="shared" ca="1" si="29"/>
        <v>N</v>
      </c>
      <c r="AB228" s="49">
        <f t="shared" ca="1" si="30"/>
        <v>5</v>
      </c>
      <c r="AC228" s="49" t="str">
        <f t="shared" ca="1" si="31"/>
        <v>N</v>
      </c>
    </row>
    <row r="229" spans="1:29" x14ac:dyDescent="0.25">
      <c r="A229">
        <v>7713</v>
      </c>
      <c r="B229" s="9">
        <v>43560</v>
      </c>
      <c r="C229" s="50" t="str">
        <f t="shared" si="24"/>
        <v>N</v>
      </c>
      <c r="D229" s="52">
        <f>_xlfn.XLOOKUP(B229,Cal_Date!B:B,Cal_Date!A:A,0)</f>
        <v>1</v>
      </c>
      <c r="E229">
        <v>2019</v>
      </c>
      <c r="F229" t="s">
        <v>125</v>
      </c>
      <c r="G229" t="s">
        <v>129</v>
      </c>
      <c r="H229" t="s">
        <v>17</v>
      </c>
      <c r="I229" t="s">
        <v>18</v>
      </c>
      <c r="J229" t="s">
        <v>10</v>
      </c>
      <c r="K229" t="s">
        <v>43</v>
      </c>
      <c r="L229">
        <v>2</v>
      </c>
      <c r="M229">
        <v>1008</v>
      </c>
      <c r="O229" t="s">
        <v>28</v>
      </c>
      <c r="R229" t="s">
        <v>45</v>
      </c>
      <c r="S229" s="49" t="str">
        <f t="shared" si="25"/>
        <v>Cash</v>
      </c>
      <c r="T229" s="3">
        <v>0</v>
      </c>
      <c r="U229" s="2">
        <v>8.7119999999999997</v>
      </c>
      <c r="V229" s="2">
        <v>2.36</v>
      </c>
      <c r="W229" s="54">
        <f>_xlfn.XLOOKUP(M229,Market!A:A,Market!F:F,0)</f>
        <v>8.8999999999999996E-2</v>
      </c>
      <c r="X229" s="55">
        <f t="shared" si="26"/>
        <v>0</v>
      </c>
      <c r="Y229" s="55">
        <f t="shared" si="27"/>
        <v>6.3520000000000003</v>
      </c>
      <c r="Z229" s="54">
        <f t="shared" si="28"/>
        <v>0.72910927456382013</v>
      </c>
      <c r="AA229" s="49" t="str">
        <f t="shared" ca="1" si="29"/>
        <v>N</v>
      </c>
      <c r="AB229" s="49">
        <f t="shared" ca="1" si="30"/>
        <v>5</v>
      </c>
      <c r="AC229" s="49" t="str">
        <f t="shared" ca="1" si="31"/>
        <v>N</v>
      </c>
    </row>
    <row r="230" spans="1:29" x14ac:dyDescent="0.25">
      <c r="A230">
        <v>7714</v>
      </c>
      <c r="B230" s="9">
        <v>43560</v>
      </c>
      <c r="C230" s="50" t="str">
        <f t="shared" si="24"/>
        <v>N</v>
      </c>
      <c r="D230" s="52">
        <f>_xlfn.XLOOKUP(B230,Cal_Date!B:B,Cal_Date!A:A,0)</f>
        <v>1</v>
      </c>
      <c r="E230">
        <v>2019</v>
      </c>
      <c r="F230" t="s">
        <v>125</v>
      </c>
      <c r="G230" t="s">
        <v>129</v>
      </c>
      <c r="H230" t="s">
        <v>19</v>
      </c>
      <c r="I230" t="s">
        <v>18</v>
      </c>
      <c r="J230" t="s">
        <v>10</v>
      </c>
      <c r="K230" t="s">
        <v>43</v>
      </c>
      <c r="L230">
        <v>1</v>
      </c>
      <c r="M230">
        <v>1009</v>
      </c>
      <c r="O230" t="s">
        <v>28</v>
      </c>
      <c r="R230" t="s">
        <v>44</v>
      </c>
      <c r="S230" s="49" t="str">
        <f t="shared" si="25"/>
        <v>Card</v>
      </c>
      <c r="T230" s="3">
        <v>0.03</v>
      </c>
      <c r="U230" s="2">
        <v>5.4450000000000003</v>
      </c>
      <c r="V230" s="2">
        <v>1.28</v>
      </c>
      <c r="W230" s="54">
        <f>_xlfn.XLOOKUP(M230,Market!A:A,Market!F:F,0)</f>
        <v>8.8999999999999996E-2</v>
      </c>
      <c r="X230" s="55">
        <f t="shared" si="26"/>
        <v>0.16335</v>
      </c>
      <c r="Y230" s="55">
        <f t="shared" si="27"/>
        <v>4.165</v>
      </c>
      <c r="Z230" s="54">
        <f t="shared" si="28"/>
        <v>0.76492194674012848</v>
      </c>
      <c r="AA230" s="49" t="str">
        <f t="shared" ca="1" si="29"/>
        <v>N</v>
      </c>
      <c r="AB230" s="49">
        <f t="shared" ca="1" si="30"/>
        <v>5</v>
      </c>
      <c r="AC230" s="49" t="str">
        <f t="shared" ca="1" si="31"/>
        <v>N</v>
      </c>
    </row>
    <row r="231" spans="1:29" x14ac:dyDescent="0.25">
      <c r="A231">
        <v>7715</v>
      </c>
      <c r="B231" s="9">
        <v>43560</v>
      </c>
      <c r="C231" s="50" t="str">
        <f t="shared" si="24"/>
        <v>N</v>
      </c>
      <c r="D231" s="52">
        <f>_xlfn.XLOOKUP(B231,Cal_Date!B:B,Cal_Date!A:A,0)</f>
        <v>1</v>
      </c>
      <c r="E231">
        <v>2019</v>
      </c>
      <c r="F231" t="s">
        <v>125</v>
      </c>
      <c r="G231" t="s">
        <v>129</v>
      </c>
      <c r="H231" t="s">
        <v>17</v>
      </c>
      <c r="I231" t="s">
        <v>18</v>
      </c>
      <c r="J231" t="s">
        <v>15</v>
      </c>
      <c r="K231" t="s">
        <v>43</v>
      </c>
      <c r="L231">
        <v>1</v>
      </c>
      <c r="M231">
        <v>1006</v>
      </c>
      <c r="O231" t="s">
        <v>28</v>
      </c>
      <c r="R231" t="s">
        <v>44</v>
      </c>
      <c r="S231" s="49" t="str">
        <f t="shared" si="25"/>
        <v>Card</v>
      </c>
      <c r="T231" s="3">
        <v>0.03</v>
      </c>
      <c r="U231" s="2">
        <v>5.9894999999999996</v>
      </c>
      <c r="V231" s="2">
        <v>2</v>
      </c>
      <c r="W231" s="54">
        <f>_xlfn.XLOOKUP(M231,Market!A:A,Market!F:F,0)</f>
        <v>8.8999999999999996E-2</v>
      </c>
      <c r="X231" s="55">
        <f t="shared" si="26"/>
        <v>0.17968499999999998</v>
      </c>
      <c r="Y231" s="55">
        <f t="shared" si="27"/>
        <v>3.9894999999999996</v>
      </c>
      <c r="Z231" s="54">
        <f t="shared" si="28"/>
        <v>0.66608231071040991</v>
      </c>
      <c r="AA231" s="49" t="str">
        <f t="shared" ca="1" si="29"/>
        <v>N</v>
      </c>
      <c r="AB231" s="49">
        <f t="shared" ca="1" si="30"/>
        <v>5</v>
      </c>
      <c r="AC231" s="49" t="str">
        <f t="shared" ca="1" si="31"/>
        <v>N</v>
      </c>
    </row>
    <row r="232" spans="1:29" x14ac:dyDescent="0.25">
      <c r="A232">
        <v>7718</v>
      </c>
      <c r="B232" s="9">
        <v>43560</v>
      </c>
      <c r="C232" s="50" t="str">
        <f t="shared" si="24"/>
        <v>N</v>
      </c>
      <c r="D232" s="52">
        <f>_xlfn.XLOOKUP(B232,Cal_Date!B:B,Cal_Date!A:A,0)</f>
        <v>1</v>
      </c>
      <c r="E232">
        <v>2019</v>
      </c>
      <c r="F232" t="s">
        <v>125</v>
      </c>
      <c r="G232" t="s">
        <v>129</v>
      </c>
      <c r="H232" t="s">
        <v>48</v>
      </c>
      <c r="I232" t="s">
        <v>18</v>
      </c>
      <c r="J232" t="s">
        <v>11</v>
      </c>
      <c r="K232" t="s">
        <v>42</v>
      </c>
      <c r="L232">
        <v>1</v>
      </c>
      <c r="M232">
        <v>1007</v>
      </c>
      <c r="O232" t="s">
        <v>28</v>
      </c>
      <c r="R232" t="s">
        <v>45</v>
      </c>
      <c r="S232" s="49" t="str">
        <f t="shared" si="25"/>
        <v>Cash</v>
      </c>
      <c r="T232" s="3">
        <v>0</v>
      </c>
      <c r="U232" s="2">
        <v>6.5339999999999998</v>
      </c>
      <c r="V232" s="2">
        <v>1.41</v>
      </c>
      <c r="W232" s="54">
        <f>_xlfn.XLOOKUP(M232,Market!A:A,Market!F:F,0)</f>
        <v>8.8999999999999996E-2</v>
      </c>
      <c r="X232" s="55">
        <f t="shared" si="26"/>
        <v>0</v>
      </c>
      <c r="Y232" s="55">
        <f t="shared" si="27"/>
        <v>5.1239999999999997</v>
      </c>
      <c r="Z232" s="54">
        <f t="shared" si="28"/>
        <v>0.78420569329660239</v>
      </c>
      <c r="AA232" s="49" t="str">
        <f t="shared" ca="1" si="29"/>
        <v>N</v>
      </c>
      <c r="AB232" s="49">
        <f t="shared" ca="1" si="30"/>
        <v>5</v>
      </c>
      <c r="AC232" s="49" t="str">
        <f t="shared" ca="1" si="31"/>
        <v>N</v>
      </c>
    </row>
    <row r="233" spans="1:29" x14ac:dyDescent="0.25">
      <c r="A233">
        <v>7719</v>
      </c>
      <c r="B233" s="9">
        <v>43560</v>
      </c>
      <c r="C233" s="50" t="str">
        <f t="shared" si="24"/>
        <v>N</v>
      </c>
      <c r="D233" s="52">
        <f>_xlfn.XLOOKUP(B233,Cal_Date!B:B,Cal_Date!A:A,0)</f>
        <v>1</v>
      </c>
      <c r="E233">
        <v>2019</v>
      </c>
      <c r="F233" t="s">
        <v>125</v>
      </c>
      <c r="G233" t="s">
        <v>129</v>
      </c>
      <c r="H233" t="s">
        <v>48</v>
      </c>
      <c r="I233" t="s">
        <v>18</v>
      </c>
      <c r="J233" t="s">
        <v>11</v>
      </c>
      <c r="K233" t="s">
        <v>42</v>
      </c>
      <c r="L233">
        <v>1</v>
      </c>
      <c r="M233">
        <v>1007</v>
      </c>
      <c r="O233" t="s">
        <v>28</v>
      </c>
      <c r="R233" t="s">
        <v>47</v>
      </c>
      <c r="S233" s="49" t="str">
        <f t="shared" si="25"/>
        <v>Card</v>
      </c>
      <c r="T233" s="3">
        <v>3.5000000000000003E-2</v>
      </c>
      <c r="U233" s="2">
        <v>6.5339999999999998</v>
      </c>
      <c r="V233" s="2">
        <v>1.41</v>
      </c>
      <c r="W233" s="54">
        <f>_xlfn.XLOOKUP(M233,Market!A:A,Market!F:F,0)</f>
        <v>8.8999999999999996E-2</v>
      </c>
      <c r="X233" s="55">
        <f t="shared" si="26"/>
        <v>0.22869</v>
      </c>
      <c r="Y233" s="55">
        <f t="shared" si="27"/>
        <v>5.1239999999999997</v>
      </c>
      <c r="Z233" s="54">
        <f t="shared" si="28"/>
        <v>0.78420569329660239</v>
      </c>
      <c r="AA233" s="49" t="str">
        <f t="shared" ca="1" si="29"/>
        <v>N</v>
      </c>
      <c r="AB233" s="49">
        <f t="shared" ca="1" si="30"/>
        <v>5</v>
      </c>
      <c r="AC233" s="49" t="str">
        <f t="shared" ca="1" si="31"/>
        <v>N</v>
      </c>
    </row>
    <row r="234" spans="1:29" x14ac:dyDescent="0.25">
      <c r="A234">
        <v>6679</v>
      </c>
      <c r="B234" s="9">
        <v>43561</v>
      </c>
      <c r="C234" s="50" t="str">
        <f t="shared" si="24"/>
        <v>N</v>
      </c>
      <c r="D234" s="52">
        <f>_xlfn.XLOOKUP(B234,Cal_Date!B:B,Cal_Date!A:A,0)</f>
        <v>1</v>
      </c>
      <c r="E234">
        <v>2019</v>
      </c>
      <c r="F234" t="s">
        <v>126</v>
      </c>
      <c r="G234" t="s">
        <v>130</v>
      </c>
      <c r="H234" t="s">
        <v>48</v>
      </c>
      <c r="I234" t="s">
        <v>18</v>
      </c>
      <c r="J234" t="s">
        <v>11</v>
      </c>
      <c r="K234" t="s">
        <v>42</v>
      </c>
      <c r="L234">
        <v>1</v>
      </c>
      <c r="M234">
        <v>1010</v>
      </c>
      <c r="O234" t="s">
        <v>25</v>
      </c>
      <c r="R234" t="s">
        <v>47</v>
      </c>
      <c r="S234" s="49" t="str">
        <f t="shared" si="25"/>
        <v>Card</v>
      </c>
      <c r="T234" s="3">
        <v>3.5000000000000003E-2</v>
      </c>
      <c r="U234" s="2">
        <v>6.48</v>
      </c>
      <c r="V234" s="2">
        <v>1.41</v>
      </c>
      <c r="W234" s="54">
        <f>_xlfn.XLOOKUP(M234,Market!A:A,Market!F:F,0)</f>
        <v>0.08</v>
      </c>
      <c r="X234" s="55">
        <f t="shared" si="26"/>
        <v>0.22680000000000003</v>
      </c>
      <c r="Y234" s="55">
        <f t="shared" si="27"/>
        <v>5.07</v>
      </c>
      <c r="Z234" s="54">
        <f t="shared" si="28"/>
        <v>0.78240740740740744</v>
      </c>
      <c r="AA234" s="49" t="str">
        <f t="shared" ca="1" si="29"/>
        <v>N</v>
      </c>
      <c r="AB234" s="49">
        <f t="shared" ca="1" si="30"/>
        <v>5</v>
      </c>
      <c r="AC234" s="49" t="str">
        <f t="shared" ca="1" si="31"/>
        <v>N</v>
      </c>
    </row>
    <row r="235" spans="1:29" x14ac:dyDescent="0.25">
      <c r="A235">
        <v>6681</v>
      </c>
      <c r="B235" s="9">
        <v>43561</v>
      </c>
      <c r="C235" s="50" t="str">
        <f t="shared" si="24"/>
        <v>N</v>
      </c>
      <c r="D235" s="52">
        <f>_xlfn.XLOOKUP(B235,Cal_Date!B:B,Cal_Date!A:A,0)</f>
        <v>1</v>
      </c>
      <c r="E235">
        <v>2019</v>
      </c>
      <c r="F235" t="s">
        <v>126</v>
      </c>
      <c r="G235" t="s">
        <v>130</v>
      </c>
      <c r="H235" t="s">
        <v>48</v>
      </c>
      <c r="I235" t="s">
        <v>18</v>
      </c>
      <c r="J235" t="s">
        <v>11</v>
      </c>
      <c r="K235" t="s">
        <v>42</v>
      </c>
      <c r="L235">
        <v>2</v>
      </c>
      <c r="M235">
        <v>1010</v>
      </c>
      <c r="O235" t="s">
        <v>25</v>
      </c>
      <c r="R235" t="s">
        <v>46</v>
      </c>
      <c r="S235" s="49" t="str">
        <f t="shared" si="25"/>
        <v>Card</v>
      </c>
      <c r="T235" s="3">
        <v>0.04</v>
      </c>
      <c r="U235" s="2">
        <v>12.96</v>
      </c>
      <c r="V235" s="2">
        <v>2.82</v>
      </c>
      <c r="W235" s="54">
        <f>_xlfn.XLOOKUP(M235,Market!A:A,Market!F:F,0)</f>
        <v>0.08</v>
      </c>
      <c r="X235" s="55">
        <f t="shared" si="26"/>
        <v>0.51840000000000008</v>
      </c>
      <c r="Y235" s="55">
        <f t="shared" si="27"/>
        <v>10.14</v>
      </c>
      <c r="Z235" s="54">
        <f t="shared" si="28"/>
        <v>0.78240740740740744</v>
      </c>
      <c r="AA235" s="49" t="str">
        <f t="shared" ca="1" si="29"/>
        <v>N</v>
      </c>
      <c r="AB235" s="49">
        <f t="shared" ca="1" si="30"/>
        <v>5</v>
      </c>
      <c r="AC235" s="49" t="str">
        <f t="shared" ca="1" si="31"/>
        <v>N</v>
      </c>
    </row>
    <row r="236" spans="1:29" x14ac:dyDescent="0.25">
      <c r="A236">
        <v>6682</v>
      </c>
      <c r="B236" s="9">
        <v>43561</v>
      </c>
      <c r="C236" s="50" t="str">
        <f t="shared" si="24"/>
        <v>N</v>
      </c>
      <c r="D236" s="52">
        <f>_xlfn.XLOOKUP(B236,Cal_Date!B:B,Cal_Date!A:A,0)</f>
        <v>1</v>
      </c>
      <c r="E236">
        <v>2019</v>
      </c>
      <c r="F236" t="s">
        <v>126</v>
      </c>
      <c r="G236" t="s">
        <v>130</v>
      </c>
      <c r="H236" t="s">
        <v>48</v>
      </c>
      <c r="I236" t="s">
        <v>18</v>
      </c>
      <c r="J236" t="s">
        <v>11</v>
      </c>
      <c r="K236" t="s">
        <v>42</v>
      </c>
      <c r="L236">
        <v>1</v>
      </c>
      <c r="M236">
        <v>1010</v>
      </c>
      <c r="O236" t="s">
        <v>25</v>
      </c>
      <c r="R236" t="s">
        <v>46</v>
      </c>
      <c r="S236" s="49" t="str">
        <f t="shared" si="25"/>
        <v>Card</v>
      </c>
      <c r="T236" s="3">
        <v>0.04</v>
      </c>
      <c r="U236" s="2">
        <v>6.48</v>
      </c>
      <c r="V236" s="2">
        <v>1.41</v>
      </c>
      <c r="W236" s="54">
        <f>_xlfn.XLOOKUP(M236,Market!A:A,Market!F:F,0)</f>
        <v>0.08</v>
      </c>
      <c r="X236" s="55">
        <f t="shared" si="26"/>
        <v>0.25920000000000004</v>
      </c>
      <c r="Y236" s="55">
        <f t="shared" si="27"/>
        <v>5.07</v>
      </c>
      <c r="Z236" s="54">
        <f t="shared" si="28"/>
        <v>0.78240740740740744</v>
      </c>
      <c r="AA236" s="49" t="str">
        <f t="shared" ca="1" si="29"/>
        <v>N</v>
      </c>
      <c r="AB236" s="49">
        <f t="shared" ca="1" si="30"/>
        <v>5</v>
      </c>
      <c r="AC236" s="49" t="str">
        <f t="shared" ca="1" si="31"/>
        <v>N</v>
      </c>
    </row>
    <row r="237" spans="1:29" x14ac:dyDescent="0.25">
      <c r="A237">
        <v>6684</v>
      </c>
      <c r="B237" s="9">
        <v>43561</v>
      </c>
      <c r="C237" s="50" t="str">
        <f t="shared" si="24"/>
        <v>N</v>
      </c>
      <c r="D237" s="52">
        <f>_xlfn.XLOOKUP(B237,Cal_Date!B:B,Cal_Date!A:A,0)</f>
        <v>1</v>
      </c>
      <c r="E237">
        <v>2019</v>
      </c>
      <c r="F237" t="s">
        <v>126</v>
      </c>
      <c r="G237" t="s">
        <v>130</v>
      </c>
      <c r="H237" t="s">
        <v>48</v>
      </c>
      <c r="I237" t="s">
        <v>18</v>
      </c>
      <c r="J237" t="s">
        <v>10</v>
      </c>
      <c r="K237" t="s">
        <v>43</v>
      </c>
      <c r="L237">
        <v>2</v>
      </c>
      <c r="M237">
        <v>1011</v>
      </c>
      <c r="O237" t="s">
        <v>25</v>
      </c>
      <c r="R237" t="s">
        <v>46</v>
      </c>
      <c r="S237" s="49" t="str">
        <f t="shared" si="25"/>
        <v>Card</v>
      </c>
      <c r="T237" s="3">
        <v>0.04</v>
      </c>
      <c r="U237" s="2">
        <v>14.84</v>
      </c>
      <c r="V237" s="2">
        <v>2.92</v>
      </c>
      <c r="W237" s="54">
        <f>_xlfn.XLOOKUP(M237,Market!A:A,Market!F:F,0)</f>
        <v>0.06</v>
      </c>
      <c r="X237" s="55">
        <f t="shared" si="26"/>
        <v>0.59360000000000002</v>
      </c>
      <c r="Y237" s="55">
        <f t="shared" si="27"/>
        <v>11.92</v>
      </c>
      <c r="Z237" s="54">
        <f t="shared" si="28"/>
        <v>0.80323450134770891</v>
      </c>
      <c r="AA237" s="49" t="str">
        <f t="shared" ca="1" si="29"/>
        <v>N</v>
      </c>
      <c r="AB237" s="49">
        <f t="shared" ca="1" si="30"/>
        <v>5</v>
      </c>
      <c r="AC237" s="49" t="str">
        <f t="shared" ca="1" si="31"/>
        <v>N</v>
      </c>
    </row>
    <row r="238" spans="1:29" x14ac:dyDescent="0.25">
      <c r="A238">
        <v>6685</v>
      </c>
      <c r="B238" s="9">
        <v>43561</v>
      </c>
      <c r="C238" s="50" t="str">
        <f t="shared" si="24"/>
        <v>N</v>
      </c>
      <c r="D238" s="52">
        <f>_xlfn.XLOOKUP(B238,Cal_Date!B:B,Cal_Date!A:A,0)</f>
        <v>1</v>
      </c>
      <c r="E238">
        <v>2019</v>
      </c>
      <c r="F238" t="s">
        <v>126</v>
      </c>
      <c r="G238" t="s">
        <v>130</v>
      </c>
      <c r="H238" t="s">
        <v>48</v>
      </c>
      <c r="I238" t="s">
        <v>18</v>
      </c>
      <c r="J238" t="s">
        <v>11</v>
      </c>
      <c r="K238" t="s">
        <v>42</v>
      </c>
      <c r="L238">
        <v>1</v>
      </c>
      <c r="M238">
        <v>1007</v>
      </c>
      <c r="O238" t="s">
        <v>28</v>
      </c>
      <c r="R238" t="s">
        <v>46</v>
      </c>
      <c r="S238" s="49" t="str">
        <f t="shared" si="25"/>
        <v>Card</v>
      </c>
      <c r="T238" s="3">
        <v>0.04</v>
      </c>
      <c r="U238" s="2">
        <v>6.5339999999999998</v>
      </c>
      <c r="V238" s="2">
        <v>1.41</v>
      </c>
      <c r="W238" s="54">
        <f>_xlfn.XLOOKUP(M238,Market!A:A,Market!F:F,0)</f>
        <v>8.8999999999999996E-2</v>
      </c>
      <c r="X238" s="55">
        <f t="shared" si="26"/>
        <v>0.26135999999999998</v>
      </c>
      <c r="Y238" s="55">
        <f t="shared" si="27"/>
        <v>5.1239999999999997</v>
      </c>
      <c r="Z238" s="54">
        <f t="shared" si="28"/>
        <v>0.78420569329660239</v>
      </c>
      <c r="AA238" s="49" t="str">
        <f t="shared" ca="1" si="29"/>
        <v>N</v>
      </c>
      <c r="AB238" s="49">
        <f t="shared" ca="1" si="30"/>
        <v>5</v>
      </c>
      <c r="AC238" s="49" t="str">
        <f t="shared" ca="1" si="31"/>
        <v>N</v>
      </c>
    </row>
    <row r="239" spans="1:29" x14ac:dyDescent="0.25">
      <c r="A239">
        <v>6700</v>
      </c>
      <c r="B239" s="9">
        <v>43561</v>
      </c>
      <c r="C239" s="50" t="str">
        <f t="shared" si="24"/>
        <v>N</v>
      </c>
      <c r="D239" s="52">
        <f>_xlfn.XLOOKUP(B239,Cal_Date!B:B,Cal_Date!A:A,0)</f>
        <v>1</v>
      </c>
      <c r="E239">
        <v>2019</v>
      </c>
      <c r="F239" t="s">
        <v>126</v>
      </c>
      <c r="G239" t="s">
        <v>130</v>
      </c>
      <c r="H239" t="s">
        <v>48</v>
      </c>
      <c r="I239" t="s">
        <v>18</v>
      </c>
      <c r="J239" t="s">
        <v>11</v>
      </c>
      <c r="K239" t="s">
        <v>42</v>
      </c>
      <c r="L239">
        <v>2</v>
      </c>
      <c r="M239">
        <v>1007</v>
      </c>
      <c r="O239" t="s">
        <v>28</v>
      </c>
      <c r="R239" t="s">
        <v>44</v>
      </c>
      <c r="S239" s="49" t="str">
        <f t="shared" si="25"/>
        <v>Card</v>
      </c>
      <c r="T239" s="3">
        <v>0.03</v>
      </c>
      <c r="U239" s="2">
        <v>13.068</v>
      </c>
      <c r="V239" s="2">
        <v>2.82</v>
      </c>
      <c r="W239" s="54">
        <f>_xlfn.XLOOKUP(M239,Market!A:A,Market!F:F,0)</f>
        <v>8.8999999999999996E-2</v>
      </c>
      <c r="X239" s="55">
        <f t="shared" si="26"/>
        <v>0.39204</v>
      </c>
      <c r="Y239" s="55">
        <f t="shared" si="27"/>
        <v>10.247999999999999</v>
      </c>
      <c r="Z239" s="54">
        <f t="shared" si="28"/>
        <v>0.78420569329660239</v>
      </c>
      <c r="AA239" s="49" t="str">
        <f t="shared" ca="1" si="29"/>
        <v>N</v>
      </c>
      <c r="AB239" s="49">
        <f t="shared" ca="1" si="30"/>
        <v>5</v>
      </c>
      <c r="AC239" s="49" t="str">
        <f t="shared" ca="1" si="31"/>
        <v>N</v>
      </c>
    </row>
    <row r="240" spans="1:29" x14ac:dyDescent="0.25">
      <c r="A240">
        <v>6686</v>
      </c>
      <c r="B240" s="9">
        <v>43561</v>
      </c>
      <c r="C240" s="50" t="str">
        <f t="shared" si="24"/>
        <v>N</v>
      </c>
      <c r="D240" s="52">
        <f>_xlfn.XLOOKUP(B240,Cal_Date!B:B,Cal_Date!A:A,0)</f>
        <v>1</v>
      </c>
      <c r="E240">
        <v>2019</v>
      </c>
      <c r="F240" t="s">
        <v>126</v>
      </c>
      <c r="G240" t="s">
        <v>130</v>
      </c>
      <c r="H240" t="s">
        <v>48</v>
      </c>
      <c r="I240" t="s">
        <v>18</v>
      </c>
      <c r="J240" t="s">
        <v>11</v>
      </c>
      <c r="K240" t="s">
        <v>42</v>
      </c>
      <c r="L240">
        <v>1</v>
      </c>
      <c r="M240">
        <v>1008</v>
      </c>
      <c r="O240" t="s">
        <v>28</v>
      </c>
      <c r="R240" t="s">
        <v>44</v>
      </c>
      <c r="S240" s="49" t="str">
        <f t="shared" si="25"/>
        <v>Card</v>
      </c>
      <c r="T240" s="3">
        <v>0.03</v>
      </c>
      <c r="U240" s="2">
        <v>6.5339999999999998</v>
      </c>
      <c r="V240" s="2">
        <v>1.41</v>
      </c>
      <c r="W240" s="54">
        <f>_xlfn.XLOOKUP(M240,Market!A:A,Market!F:F,0)</f>
        <v>8.8999999999999996E-2</v>
      </c>
      <c r="X240" s="55">
        <f t="shared" si="26"/>
        <v>0.19602</v>
      </c>
      <c r="Y240" s="55">
        <f t="shared" si="27"/>
        <v>5.1239999999999997</v>
      </c>
      <c r="Z240" s="54">
        <f t="shared" si="28"/>
        <v>0.78420569329660239</v>
      </c>
      <c r="AA240" s="49" t="str">
        <f t="shared" ca="1" si="29"/>
        <v>N</v>
      </c>
      <c r="AB240" s="49">
        <f t="shared" ca="1" si="30"/>
        <v>5</v>
      </c>
      <c r="AC240" s="49" t="str">
        <f t="shared" ca="1" si="31"/>
        <v>N</v>
      </c>
    </row>
    <row r="241" spans="1:29" x14ac:dyDescent="0.25">
      <c r="A241">
        <v>6689</v>
      </c>
      <c r="B241" s="9">
        <v>43561</v>
      </c>
      <c r="C241" s="50" t="str">
        <f t="shared" si="24"/>
        <v>N</v>
      </c>
      <c r="D241" s="52">
        <f>_xlfn.XLOOKUP(B241,Cal_Date!B:B,Cal_Date!A:A,0)</f>
        <v>1</v>
      </c>
      <c r="E241">
        <v>2019</v>
      </c>
      <c r="F241" t="s">
        <v>126</v>
      </c>
      <c r="G241" t="s">
        <v>130</v>
      </c>
      <c r="H241" t="s">
        <v>48</v>
      </c>
      <c r="I241" t="s">
        <v>18</v>
      </c>
      <c r="J241" t="s">
        <v>10</v>
      </c>
      <c r="K241" t="s">
        <v>43</v>
      </c>
      <c r="L241">
        <v>1</v>
      </c>
      <c r="M241">
        <v>1004</v>
      </c>
      <c r="O241" t="s">
        <v>28</v>
      </c>
      <c r="R241" t="s">
        <v>46</v>
      </c>
      <c r="S241" s="49" t="str">
        <f t="shared" si="25"/>
        <v>Card</v>
      </c>
      <c r="T241" s="3">
        <v>0.04</v>
      </c>
      <c r="U241" s="2">
        <v>9.01</v>
      </c>
      <c r="V241" s="2">
        <v>1.46</v>
      </c>
      <c r="W241" s="54">
        <f>_xlfn.XLOOKUP(M241,Market!A:A,Market!F:F,0)</f>
        <v>0.06</v>
      </c>
      <c r="X241" s="55">
        <f t="shared" si="26"/>
        <v>0.3604</v>
      </c>
      <c r="Y241" s="55">
        <f t="shared" si="27"/>
        <v>7.55</v>
      </c>
      <c r="Z241" s="54">
        <f t="shared" si="28"/>
        <v>0.83795782463928969</v>
      </c>
      <c r="AA241" s="49" t="str">
        <f t="shared" ca="1" si="29"/>
        <v>N</v>
      </c>
      <c r="AB241" s="49">
        <f t="shared" ca="1" si="30"/>
        <v>5</v>
      </c>
      <c r="AC241" s="49" t="str">
        <f t="shared" ca="1" si="31"/>
        <v>N</v>
      </c>
    </row>
    <row r="242" spans="1:29" x14ac:dyDescent="0.25">
      <c r="A242">
        <v>6691</v>
      </c>
      <c r="B242" s="9">
        <v>43561</v>
      </c>
      <c r="C242" s="50" t="str">
        <f t="shared" si="24"/>
        <v>N</v>
      </c>
      <c r="D242" s="52">
        <f>_xlfn.XLOOKUP(B242,Cal_Date!B:B,Cal_Date!A:A,0)</f>
        <v>1</v>
      </c>
      <c r="E242">
        <v>2019</v>
      </c>
      <c r="F242" t="s">
        <v>126</v>
      </c>
      <c r="G242" t="s">
        <v>130</v>
      </c>
      <c r="H242" t="s">
        <v>48</v>
      </c>
      <c r="I242" t="s">
        <v>18</v>
      </c>
      <c r="J242" t="s">
        <v>10</v>
      </c>
      <c r="K242" t="s">
        <v>43</v>
      </c>
      <c r="L242">
        <v>1</v>
      </c>
      <c r="M242">
        <v>1003</v>
      </c>
      <c r="O242" t="s">
        <v>25</v>
      </c>
      <c r="R242" t="s">
        <v>46</v>
      </c>
      <c r="S242" s="49" t="str">
        <f t="shared" si="25"/>
        <v>Card</v>
      </c>
      <c r="T242" s="3">
        <v>0.04</v>
      </c>
      <c r="U242" s="2">
        <v>9.01</v>
      </c>
      <c r="V242" s="2">
        <v>1.46</v>
      </c>
      <c r="W242" s="54">
        <f>_xlfn.XLOOKUP(M242,Market!A:A,Market!F:F,0)</f>
        <v>0.06</v>
      </c>
      <c r="X242" s="55">
        <f t="shared" si="26"/>
        <v>0.3604</v>
      </c>
      <c r="Y242" s="55">
        <f t="shared" si="27"/>
        <v>7.55</v>
      </c>
      <c r="Z242" s="54">
        <f t="shared" si="28"/>
        <v>0.83795782463928969</v>
      </c>
      <c r="AA242" s="49" t="str">
        <f t="shared" ca="1" si="29"/>
        <v>N</v>
      </c>
      <c r="AB242" s="49">
        <f t="shared" ca="1" si="30"/>
        <v>5</v>
      </c>
      <c r="AC242" s="49" t="str">
        <f t="shared" ca="1" si="31"/>
        <v>N</v>
      </c>
    </row>
    <row r="243" spans="1:29" x14ac:dyDescent="0.25">
      <c r="A243">
        <v>6695</v>
      </c>
      <c r="B243" s="9">
        <v>43561</v>
      </c>
      <c r="C243" s="50" t="str">
        <f t="shared" si="24"/>
        <v>N</v>
      </c>
      <c r="D243" s="52">
        <f>_xlfn.XLOOKUP(B243,Cal_Date!B:B,Cal_Date!A:A,0)</f>
        <v>1</v>
      </c>
      <c r="E243">
        <v>2019</v>
      </c>
      <c r="F243" t="s">
        <v>126</v>
      </c>
      <c r="G243" t="s">
        <v>130</v>
      </c>
      <c r="H243" t="s">
        <v>48</v>
      </c>
      <c r="I243" t="s">
        <v>18</v>
      </c>
      <c r="J243" t="s">
        <v>10</v>
      </c>
      <c r="K243" t="s">
        <v>43</v>
      </c>
      <c r="L243">
        <v>1</v>
      </c>
      <c r="M243">
        <v>1002</v>
      </c>
      <c r="O243" t="s">
        <v>28</v>
      </c>
      <c r="R243" t="s">
        <v>46</v>
      </c>
      <c r="S243" s="49" t="str">
        <f t="shared" si="25"/>
        <v>Card</v>
      </c>
      <c r="T243" s="3">
        <v>0.04</v>
      </c>
      <c r="U243" s="2">
        <v>7.42</v>
      </c>
      <c r="V243" s="2">
        <v>1.46</v>
      </c>
      <c r="W243" s="54">
        <f>_xlfn.XLOOKUP(M243,Market!A:A,Market!F:F,0)</f>
        <v>0.06</v>
      </c>
      <c r="X243" s="55">
        <f t="shared" si="26"/>
        <v>0.29680000000000001</v>
      </c>
      <c r="Y243" s="55">
        <f t="shared" si="27"/>
        <v>5.96</v>
      </c>
      <c r="Z243" s="54">
        <f t="shared" si="28"/>
        <v>0.80323450134770891</v>
      </c>
      <c r="AA243" s="49" t="str">
        <f t="shared" ca="1" si="29"/>
        <v>N</v>
      </c>
      <c r="AB243" s="49">
        <f t="shared" ca="1" si="30"/>
        <v>5</v>
      </c>
      <c r="AC243" s="49" t="str">
        <f t="shared" ca="1" si="31"/>
        <v>N</v>
      </c>
    </row>
    <row r="244" spans="1:29" x14ac:dyDescent="0.25">
      <c r="A244">
        <v>6687</v>
      </c>
      <c r="B244" s="9">
        <v>43561</v>
      </c>
      <c r="C244" s="50" t="str">
        <f t="shared" si="24"/>
        <v>N</v>
      </c>
      <c r="D244" s="52">
        <f>_xlfn.XLOOKUP(B244,Cal_Date!B:B,Cal_Date!A:A,0)</f>
        <v>1</v>
      </c>
      <c r="E244">
        <v>2019</v>
      </c>
      <c r="F244" t="s">
        <v>126</v>
      </c>
      <c r="G244" t="s">
        <v>130</v>
      </c>
      <c r="H244" t="s">
        <v>48</v>
      </c>
      <c r="I244" t="s">
        <v>18</v>
      </c>
      <c r="J244" t="s">
        <v>11</v>
      </c>
      <c r="K244" t="s">
        <v>42</v>
      </c>
      <c r="L244">
        <v>2</v>
      </c>
      <c r="M244">
        <v>1007</v>
      </c>
      <c r="O244" t="s">
        <v>28</v>
      </c>
      <c r="R244" t="s">
        <v>46</v>
      </c>
      <c r="S244" s="49" t="str">
        <f t="shared" si="25"/>
        <v>Card</v>
      </c>
      <c r="T244" s="3">
        <v>0.04</v>
      </c>
      <c r="U244" s="2">
        <v>13.068</v>
      </c>
      <c r="V244" s="2">
        <v>2.82</v>
      </c>
      <c r="W244" s="54">
        <f>_xlfn.XLOOKUP(M244,Market!A:A,Market!F:F,0)</f>
        <v>8.8999999999999996E-2</v>
      </c>
      <c r="X244" s="55">
        <f t="shared" si="26"/>
        <v>0.52271999999999996</v>
      </c>
      <c r="Y244" s="55">
        <f t="shared" si="27"/>
        <v>10.247999999999999</v>
      </c>
      <c r="Z244" s="54">
        <f t="shared" si="28"/>
        <v>0.78420569329660239</v>
      </c>
      <c r="AA244" s="49" t="str">
        <f t="shared" ca="1" si="29"/>
        <v>N</v>
      </c>
      <c r="AB244" s="49">
        <f t="shared" ca="1" si="30"/>
        <v>5</v>
      </c>
      <c r="AC244" s="49" t="str">
        <f t="shared" ca="1" si="31"/>
        <v>N</v>
      </c>
    </row>
    <row r="245" spans="1:29" x14ac:dyDescent="0.25">
      <c r="A245">
        <v>6688</v>
      </c>
      <c r="B245" s="9">
        <v>43561</v>
      </c>
      <c r="C245" s="50" t="str">
        <f t="shared" si="24"/>
        <v>N</v>
      </c>
      <c r="D245" s="52">
        <f>_xlfn.XLOOKUP(B245,Cal_Date!B:B,Cal_Date!A:A,0)</f>
        <v>1</v>
      </c>
      <c r="E245">
        <v>2019</v>
      </c>
      <c r="F245" t="s">
        <v>126</v>
      </c>
      <c r="G245" t="s">
        <v>130</v>
      </c>
      <c r="H245" t="s">
        <v>48</v>
      </c>
      <c r="I245" t="s">
        <v>18</v>
      </c>
      <c r="J245" t="s">
        <v>11</v>
      </c>
      <c r="K245" t="s">
        <v>42</v>
      </c>
      <c r="L245">
        <v>1</v>
      </c>
      <c r="M245">
        <v>1008</v>
      </c>
      <c r="O245" t="s">
        <v>28</v>
      </c>
      <c r="R245" t="s">
        <v>46</v>
      </c>
      <c r="S245" s="49" t="str">
        <f t="shared" si="25"/>
        <v>Card</v>
      </c>
      <c r="T245" s="3">
        <v>0.04</v>
      </c>
      <c r="U245" s="2">
        <v>6.5339999999999998</v>
      </c>
      <c r="V245" s="2">
        <v>1.41</v>
      </c>
      <c r="W245" s="54">
        <f>_xlfn.XLOOKUP(M245,Market!A:A,Market!F:F,0)</f>
        <v>8.8999999999999996E-2</v>
      </c>
      <c r="X245" s="55">
        <f t="shared" si="26"/>
        <v>0.26135999999999998</v>
      </c>
      <c r="Y245" s="55">
        <f t="shared" si="27"/>
        <v>5.1239999999999997</v>
      </c>
      <c r="Z245" s="54">
        <f t="shared" si="28"/>
        <v>0.78420569329660239</v>
      </c>
      <c r="AA245" s="49" t="str">
        <f t="shared" ca="1" si="29"/>
        <v>N</v>
      </c>
      <c r="AB245" s="49">
        <f t="shared" ca="1" si="30"/>
        <v>5</v>
      </c>
      <c r="AC245" s="49" t="str">
        <f t="shared" ca="1" si="31"/>
        <v>N</v>
      </c>
    </row>
    <row r="246" spans="1:29" x14ac:dyDescent="0.25">
      <c r="A246">
        <v>6690</v>
      </c>
      <c r="B246" s="9">
        <v>43561</v>
      </c>
      <c r="C246" s="50" t="str">
        <f t="shared" si="24"/>
        <v>N</v>
      </c>
      <c r="D246" s="52">
        <f>_xlfn.XLOOKUP(B246,Cal_Date!B:B,Cal_Date!A:A,0)</f>
        <v>1</v>
      </c>
      <c r="E246">
        <v>2019</v>
      </c>
      <c r="F246" t="s">
        <v>126</v>
      </c>
      <c r="G246" t="s">
        <v>130</v>
      </c>
      <c r="H246" t="s">
        <v>48</v>
      </c>
      <c r="I246" t="s">
        <v>18</v>
      </c>
      <c r="J246" t="s">
        <v>11</v>
      </c>
      <c r="K246" t="s">
        <v>42</v>
      </c>
      <c r="L246">
        <v>1</v>
      </c>
      <c r="M246">
        <v>1008</v>
      </c>
      <c r="O246" t="s">
        <v>28</v>
      </c>
      <c r="R246" t="s">
        <v>44</v>
      </c>
      <c r="S246" s="49" t="str">
        <f t="shared" si="25"/>
        <v>Card</v>
      </c>
      <c r="T246" s="3">
        <v>0.03</v>
      </c>
      <c r="U246" s="2">
        <v>6.5339999999999998</v>
      </c>
      <c r="V246" s="2">
        <v>1.41</v>
      </c>
      <c r="W246" s="54">
        <f>_xlfn.XLOOKUP(M246,Market!A:A,Market!F:F,0)</f>
        <v>8.8999999999999996E-2</v>
      </c>
      <c r="X246" s="55">
        <f t="shared" si="26"/>
        <v>0.19602</v>
      </c>
      <c r="Y246" s="55">
        <f t="shared" si="27"/>
        <v>5.1239999999999997</v>
      </c>
      <c r="Z246" s="54">
        <f t="shared" si="28"/>
        <v>0.78420569329660239</v>
      </c>
      <c r="AA246" s="49" t="str">
        <f t="shared" ca="1" si="29"/>
        <v>N</v>
      </c>
      <c r="AB246" s="49">
        <f t="shared" ca="1" si="30"/>
        <v>5</v>
      </c>
      <c r="AC246" s="49" t="str">
        <f t="shared" ca="1" si="31"/>
        <v>N</v>
      </c>
    </row>
    <row r="247" spans="1:29" x14ac:dyDescent="0.25">
      <c r="A247">
        <v>6697</v>
      </c>
      <c r="B247" s="9">
        <v>43561</v>
      </c>
      <c r="C247" s="50" t="str">
        <f t="shared" si="24"/>
        <v>N</v>
      </c>
      <c r="D247" s="52">
        <f>_xlfn.XLOOKUP(B247,Cal_Date!B:B,Cal_Date!A:A,0)</f>
        <v>1</v>
      </c>
      <c r="E247">
        <v>2019</v>
      </c>
      <c r="F247" t="s">
        <v>126</v>
      </c>
      <c r="G247" t="s">
        <v>130</v>
      </c>
      <c r="H247" t="s">
        <v>48</v>
      </c>
      <c r="I247" t="s">
        <v>18</v>
      </c>
      <c r="J247" t="s">
        <v>11</v>
      </c>
      <c r="K247" t="s">
        <v>42</v>
      </c>
      <c r="L247">
        <v>1</v>
      </c>
      <c r="M247">
        <v>1000</v>
      </c>
      <c r="O247" t="s">
        <v>25</v>
      </c>
      <c r="R247" t="s">
        <v>47</v>
      </c>
      <c r="S247" s="49" t="str">
        <f t="shared" si="25"/>
        <v>Card</v>
      </c>
      <c r="T247" s="3">
        <v>3.5000000000000003E-2</v>
      </c>
      <c r="U247" s="2">
        <v>6.48</v>
      </c>
      <c r="V247" s="2">
        <v>1.41</v>
      </c>
      <c r="W247" s="54">
        <f>_xlfn.XLOOKUP(M247,Market!A:A,Market!F:F,0)</f>
        <v>0.08</v>
      </c>
      <c r="X247" s="55">
        <f t="shared" si="26"/>
        <v>0.22680000000000003</v>
      </c>
      <c r="Y247" s="55">
        <f t="shared" si="27"/>
        <v>5.07</v>
      </c>
      <c r="Z247" s="54">
        <f t="shared" si="28"/>
        <v>0.78240740740740744</v>
      </c>
      <c r="AA247" s="49" t="str">
        <f t="shared" ca="1" si="29"/>
        <v>N</v>
      </c>
      <c r="AB247" s="49">
        <f t="shared" ca="1" si="30"/>
        <v>5</v>
      </c>
      <c r="AC247" s="49" t="str">
        <f t="shared" ca="1" si="31"/>
        <v>N</v>
      </c>
    </row>
    <row r="248" spans="1:29" x14ac:dyDescent="0.25">
      <c r="A248">
        <v>6693</v>
      </c>
      <c r="B248" s="9">
        <v>43561</v>
      </c>
      <c r="C248" s="50" t="str">
        <f t="shared" si="24"/>
        <v>N</v>
      </c>
      <c r="D248" s="52">
        <f>_xlfn.XLOOKUP(B248,Cal_Date!B:B,Cal_Date!A:A,0)</f>
        <v>1</v>
      </c>
      <c r="E248">
        <v>2019</v>
      </c>
      <c r="F248" t="s">
        <v>126</v>
      </c>
      <c r="G248" t="s">
        <v>130</v>
      </c>
      <c r="H248" t="s">
        <v>48</v>
      </c>
      <c r="I248" t="s">
        <v>18</v>
      </c>
      <c r="J248" t="s">
        <v>11</v>
      </c>
      <c r="K248" t="s">
        <v>42</v>
      </c>
      <c r="L248">
        <v>1</v>
      </c>
      <c r="M248">
        <v>1000</v>
      </c>
      <c r="O248" t="s">
        <v>25</v>
      </c>
      <c r="R248" t="s">
        <v>46</v>
      </c>
      <c r="S248" s="49" t="str">
        <f t="shared" si="25"/>
        <v>Card</v>
      </c>
      <c r="T248" s="3">
        <v>0.04</v>
      </c>
      <c r="U248" s="2">
        <v>6.48</v>
      </c>
      <c r="V248" s="2">
        <v>1.41</v>
      </c>
      <c r="W248" s="54">
        <f>_xlfn.XLOOKUP(M248,Market!A:A,Market!F:F,0)</f>
        <v>0.08</v>
      </c>
      <c r="X248" s="55">
        <f t="shared" si="26"/>
        <v>0.25920000000000004</v>
      </c>
      <c r="Y248" s="55">
        <f t="shared" si="27"/>
        <v>5.07</v>
      </c>
      <c r="Z248" s="54">
        <f t="shared" si="28"/>
        <v>0.78240740740740744</v>
      </c>
      <c r="AA248" s="49" t="str">
        <f t="shared" ca="1" si="29"/>
        <v>N</v>
      </c>
      <c r="AB248" s="49">
        <f t="shared" ca="1" si="30"/>
        <v>5</v>
      </c>
      <c r="AC248" s="49" t="str">
        <f t="shared" ca="1" si="31"/>
        <v>N</v>
      </c>
    </row>
    <row r="249" spans="1:29" x14ac:dyDescent="0.25">
      <c r="A249">
        <v>6692</v>
      </c>
      <c r="B249" s="9">
        <v>43561</v>
      </c>
      <c r="C249" s="50" t="str">
        <f t="shared" si="24"/>
        <v>N</v>
      </c>
      <c r="D249" s="52">
        <f>_xlfn.XLOOKUP(B249,Cal_Date!B:B,Cal_Date!A:A,0)</f>
        <v>1</v>
      </c>
      <c r="E249">
        <v>2019</v>
      </c>
      <c r="F249" t="s">
        <v>126</v>
      </c>
      <c r="G249" t="s">
        <v>130</v>
      </c>
      <c r="H249" t="s">
        <v>48</v>
      </c>
      <c r="I249" t="s">
        <v>18</v>
      </c>
      <c r="J249" t="s">
        <v>11</v>
      </c>
      <c r="K249" t="s">
        <v>42</v>
      </c>
      <c r="L249">
        <v>1</v>
      </c>
      <c r="M249">
        <v>1000</v>
      </c>
      <c r="O249" t="s">
        <v>25</v>
      </c>
      <c r="R249" t="s">
        <v>46</v>
      </c>
      <c r="S249" s="49" t="str">
        <f t="shared" si="25"/>
        <v>Card</v>
      </c>
      <c r="T249" s="3">
        <v>0.04</v>
      </c>
      <c r="U249" s="2">
        <v>6.48</v>
      </c>
      <c r="V249" s="2">
        <v>1.41</v>
      </c>
      <c r="W249" s="54">
        <f>_xlfn.XLOOKUP(M249,Market!A:A,Market!F:F,0)</f>
        <v>0.08</v>
      </c>
      <c r="X249" s="55">
        <f t="shared" si="26"/>
        <v>0.25920000000000004</v>
      </c>
      <c r="Y249" s="55">
        <f t="shared" si="27"/>
        <v>5.07</v>
      </c>
      <c r="Z249" s="54">
        <f t="shared" si="28"/>
        <v>0.78240740740740744</v>
      </c>
      <c r="AA249" s="49" t="str">
        <f t="shared" ca="1" si="29"/>
        <v>N</v>
      </c>
      <c r="AB249" s="49">
        <f t="shared" ca="1" si="30"/>
        <v>5</v>
      </c>
      <c r="AC249" s="49" t="str">
        <f t="shared" ca="1" si="31"/>
        <v>N</v>
      </c>
    </row>
    <row r="250" spans="1:29" x14ac:dyDescent="0.25">
      <c r="A250">
        <v>6694</v>
      </c>
      <c r="B250" s="9">
        <v>43561</v>
      </c>
      <c r="C250" s="50" t="str">
        <f t="shared" si="24"/>
        <v>N</v>
      </c>
      <c r="D250" s="52">
        <f>_xlfn.XLOOKUP(B250,Cal_Date!B:B,Cal_Date!A:A,0)</f>
        <v>1</v>
      </c>
      <c r="E250">
        <v>2019</v>
      </c>
      <c r="F250" t="s">
        <v>126</v>
      </c>
      <c r="G250" t="s">
        <v>130</v>
      </c>
      <c r="H250" t="s">
        <v>48</v>
      </c>
      <c r="I250" t="s">
        <v>18</v>
      </c>
      <c r="J250" t="s">
        <v>11</v>
      </c>
      <c r="K250" t="s">
        <v>42</v>
      </c>
      <c r="L250">
        <v>2</v>
      </c>
      <c r="M250">
        <v>1001</v>
      </c>
      <c r="O250" t="s">
        <v>25</v>
      </c>
      <c r="R250" t="s">
        <v>46</v>
      </c>
      <c r="S250" s="49" t="str">
        <f t="shared" si="25"/>
        <v>Card</v>
      </c>
      <c r="T250" s="3">
        <v>0.04</v>
      </c>
      <c r="U250" s="2">
        <v>12.72</v>
      </c>
      <c r="V250" s="2">
        <v>2.82</v>
      </c>
      <c r="W250" s="54">
        <f>_xlfn.XLOOKUP(M250,Market!A:A,Market!F:F,0)</f>
        <v>0.06</v>
      </c>
      <c r="X250" s="55">
        <f t="shared" si="26"/>
        <v>0.50880000000000003</v>
      </c>
      <c r="Y250" s="55">
        <f t="shared" si="27"/>
        <v>9.9</v>
      </c>
      <c r="Z250" s="54">
        <f t="shared" si="28"/>
        <v>0.77830188679245282</v>
      </c>
      <c r="AA250" s="49" t="str">
        <f t="shared" ca="1" si="29"/>
        <v>N</v>
      </c>
      <c r="AB250" s="49">
        <f t="shared" ca="1" si="30"/>
        <v>5</v>
      </c>
      <c r="AC250" s="49" t="str">
        <f t="shared" ca="1" si="31"/>
        <v>N</v>
      </c>
    </row>
    <row r="251" spans="1:29" x14ac:dyDescent="0.25">
      <c r="A251">
        <v>6696</v>
      </c>
      <c r="B251" s="9">
        <v>43561</v>
      </c>
      <c r="C251" s="50" t="str">
        <f t="shared" si="24"/>
        <v>N</v>
      </c>
      <c r="D251" s="52">
        <f>_xlfn.XLOOKUP(B251,Cal_Date!B:B,Cal_Date!A:A,0)</f>
        <v>1</v>
      </c>
      <c r="E251">
        <v>2019</v>
      </c>
      <c r="F251" t="s">
        <v>126</v>
      </c>
      <c r="G251" t="s">
        <v>130</v>
      </c>
      <c r="H251" t="s">
        <v>48</v>
      </c>
      <c r="I251" t="s">
        <v>18</v>
      </c>
      <c r="J251" t="s">
        <v>11</v>
      </c>
      <c r="K251" t="s">
        <v>42</v>
      </c>
      <c r="L251">
        <v>2</v>
      </c>
      <c r="M251">
        <v>1000</v>
      </c>
      <c r="O251" t="s">
        <v>25</v>
      </c>
      <c r="R251" t="s">
        <v>44</v>
      </c>
      <c r="S251" s="49" t="str">
        <f t="shared" si="25"/>
        <v>Card</v>
      </c>
      <c r="T251" s="3">
        <v>0.03</v>
      </c>
      <c r="U251" s="2">
        <v>12.96</v>
      </c>
      <c r="V251" s="2">
        <v>2.82</v>
      </c>
      <c r="W251" s="54">
        <f>_xlfn.XLOOKUP(M251,Market!A:A,Market!F:F,0)</f>
        <v>0.08</v>
      </c>
      <c r="X251" s="55">
        <f t="shared" si="26"/>
        <v>0.38880000000000003</v>
      </c>
      <c r="Y251" s="55">
        <f t="shared" si="27"/>
        <v>10.14</v>
      </c>
      <c r="Z251" s="54">
        <f t="shared" si="28"/>
        <v>0.78240740740740744</v>
      </c>
      <c r="AA251" s="49" t="str">
        <f t="shared" ca="1" si="29"/>
        <v>N</v>
      </c>
      <c r="AB251" s="49">
        <f t="shared" ca="1" si="30"/>
        <v>5</v>
      </c>
      <c r="AC251" s="49" t="str">
        <f t="shared" ca="1" si="31"/>
        <v>N</v>
      </c>
    </row>
    <row r="252" spans="1:29" x14ac:dyDescent="0.25">
      <c r="A252">
        <v>6698</v>
      </c>
      <c r="B252" s="9">
        <v>43561</v>
      </c>
      <c r="C252" s="50" t="str">
        <f t="shared" si="24"/>
        <v>N</v>
      </c>
      <c r="D252" s="52">
        <f>_xlfn.XLOOKUP(B252,Cal_Date!B:B,Cal_Date!A:A,0)</f>
        <v>1</v>
      </c>
      <c r="E252">
        <v>2019</v>
      </c>
      <c r="F252" t="s">
        <v>126</v>
      </c>
      <c r="G252" t="s">
        <v>130</v>
      </c>
      <c r="H252" t="s">
        <v>48</v>
      </c>
      <c r="I252" t="s">
        <v>18</v>
      </c>
      <c r="J252" t="s">
        <v>11</v>
      </c>
      <c r="K252" t="s">
        <v>42</v>
      </c>
      <c r="L252">
        <v>1</v>
      </c>
      <c r="M252">
        <v>1000</v>
      </c>
      <c r="O252" t="s">
        <v>25</v>
      </c>
      <c r="R252" t="s">
        <v>44</v>
      </c>
      <c r="S252" s="49" t="str">
        <f t="shared" si="25"/>
        <v>Card</v>
      </c>
      <c r="T252" s="3">
        <v>0.03</v>
      </c>
      <c r="U252" s="2">
        <v>6.48</v>
      </c>
      <c r="V252" s="2">
        <v>1.41</v>
      </c>
      <c r="W252" s="54">
        <f>_xlfn.XLOOKUP(M252,Market!A:A,Market!F:F,0)</f>
        <v>0.08</v>
      </c>
      <c r="X252" s="55">
        <f t="shared" si="26"/>
        <v>0.19440000000000002</v>
      </c>
      <c r="Y252" s="55">
        <f t="shared" si="27"/>
        <v>5.07</v>
      </c>
      <c r="Z252" s="54">
        <f t="shared" si="28"/>
        <v>0.78240740740740744</v>
      </c>
      <c r="AA252" s="49" t="str">
        <f t="shared" ca="1" si="29"/>
        <v>N</v>
      </c>
      <c r="AB252" s="49">
        <f t="shared" ca="1" si="30"/>
        <v>5</v>
      </c>
      <c r="AC252" s="49" t="str">
        <f t="shared" ca="1" si="31"/>
        <v>N</v>
      </c>
    </row>
    <row r="253" spans="1:29" x14ac:dyDescent="0.25">
      <c r="A253">
        <v>6699</v>
      </c>
      <c r="B253" s="9">
        <v>43561</v>
      </c>
      <c r="C253" s="50" t="str">
        <f t="shared" si="24"/>
        <v>N</v>
      </c>
      <c r="D253" s="52">
        <f>_xlfn.XLOOKUP(B253,Cal_Date!B:B,Cal_Date!A:A,0)</f>
        <v>1</v>
      </c>
      <c r="E253">
        <v>2019</v>
      </c>
      <c r="F253" t="s">
        <v>126</v>
      </c>
      <c r="G253" t="s">
        <v>130</v>
      </c>
      <c r="H253" t="s">
        <v>48</v>
      </c>
      <c r="I253" t="s">
        <v>18</v>
      </c>
      <c r="J253" t="s">
        <v>11</v>
      </c>
      <c r="K253" t="s">
        <v>42</v>
      </c>
      <c r="L253">
        <v>1</v>
      </c>
      <c r="M253">
        <v>1004</v>
      </c>
      <c r="O253" t="s">
        <v>28</v>
      </c>
      <c r="R253" t="s">
        <v>46</v>
      </c>
      <c r="S253" s="49" t="str">
        <f t="shared" si="25"/>
        <v>Card</v>
      </c>
      <c r="T253" s="3">
        <v>0.04</v>
      </c>
      <c r="U253" s="2">
        <v>6.36</v>
      </c>
      <c r="V253" s="2">
        <v>1.41</v>
      </c>
      <c r="W253" s="54">
        <f>_xlfn.XLOOKUP(M253,Market!A:A,Market!F:F,0)</f>
        <v>0.06</v>
      </c>
      <c r="X253" s="55">
        <f t="shared" si="26"/>
        <v>0.25440000000000002</v>
      </c>
      <c r="Y253" s="55">
        <f t="shared" si="27"/>
        <v>4.95</v>
      </c>
      <c r="Z253" s="54">
        <f t="shared" si="28"/>
        <v>0.77830188679245282</v>
      </c>
      <c r="AA253" s="49" t="str">
        <f t="shared" ca="1" si="29"/>
        <v>N</v>
      </c>
      <c r="AB253" s="49">
        <f t="shared" ca="1" si="30"/>
        <v>5</v>
      </c>
      <c r="AC253" s="49" t="str">
        <f t="shared" ca="1" si="31"/>
        <v>N</v>
      </c>
    </row>
    <row r="254" spans="1:29" x14ac:dyDescent="0.25">
      <c r="A254">
        <v>6701</v>
      </c>
      <c r="B254" s="9">
        <v>43561</v>
      </c>
      <c r="C254" s="50" t="str">
        <f t="shared" si="24"/>
        <v>N</v>
      </c>
      <c r="D254" s="52">
        <f>_xlfn.XLOOKUP(B254,Cal_Date!B:B,Cal_Date!A:A,0)</f>
        <v>1</v>
      </c>
      <c r="E254">
        <v>2019</v>
      </c>
      <c r="F254" t="s">
        <v>126</v>
      </c>
      <c r="G254" t="s">
        <v>130</v>
      </c>
      <c r="H254" t="s">
        <v>48</v>
      </c>
      <c r="I254" t="s">
        <v>18</v>
      </c>
      <c r="J254" t="s">
        <v>11</v>
      </c>
      <c r="K254" t="s">
        <v>42</v>
      </c>
      <c r="L254">
        <v>1</v>
      </c>
      <c r="M254">
        <v>1005</v>
      </c>
      <c r="O254" t="s">
        <v>25</v>
      </c>
      <c r="R254" t="s">
        <v>44</v>
      </c>
      <c r="S254" s="49" t="str">
        <f t="shared" si="25"/>
        <v>Card</v>
      </c>
      <c r="T254" s="3">
        <v>0.03</v>
      </c>
      <c r="U254" s="2">
        <v>6.5339999999999998</v>
      </c>
      <c r="V254" s="2">
        <v>1.41</v>
      </c>
      <c r="W254" s="54">
        <f>_xlfn.XLOOKUP(M254,Market!A:A,Market!F:F,0)</f>
        <v>8.8999999999999996E-2</v>
      </c>
      <c r="X254" s="55">
        <f t="shared" si="26"/>
        <v>0.19602</v>
      </c>
      <c r="Y254" s="55">
        <f t="shared" si="27"/>
        <v>5.1239999999999997</v>
      </c>
      <c r="Z254" s="54">
        <f t="shared" si="28"/>
        <v>0.78420569329660239</v>
      </c>
      <c r="AA254" s="49" t="str">
        <f t="shared" ca="1" si="29"/>
        <v>N</v>
      </c>
      <c r="AB254" s="49">
        <f t="shared" ca="1" si="30"/>
        <v>5</v>
      </c>
      <c r="AC254" s="49" t="str">
        <f t="shared" ca="1" si="31"/>
        <v>N</v>
      </c>
    </row>
    <row r="255" spans="1:29" x14ac:dyDescent="0.25">
      <c r="A255">
        <v>6702</v>
      </c>
      <c r="B255" s="9">
        <v>43561</v>
      </c>
      <c r="C255" s="50" t="str">
        <f t="shared" si="24"/>
        <v>N</v>
      </c>
      <c r="D255" s="52">
        <f>_xlfn.XLOOKUP(B255,Cal_Date!B:B,Cal_Date!A:A,0)</f>
        <v>1</v>
      </c>
      <c r="E255">
        <v>2019</v>
      </c>
      <c r="F255" t="s">
        <v>126</v>
      </c>
      <c r="G255" t="s">
        <v>130</v>
      </c>
      <c r="H255" t="s">
        <v>48</v>
      </c>
      <c r="I255" t="s">
        <v>18</v>
      </c>
      <c r="J255" t="s">
        <v>11</v>
      </c>
      <c r="K255" t="s">
        <v>42</v>
      </c>
      <c r="L255">
        <v>2</v>
      </c>
      <c r="M255">
        <v>1000</v>
      </c>
      <c r="O255" t="s">
        <v>25</v>
      </c>
      <c r="R255" t="s">
        <v>46</v>
      </c>
      <c r="S255" s="49" t="str">
        <f t="shared" si="25"/>
        <v>Card</v>
      </c>
      <c r="T255" s="3">
        <v>0.04</v>
      </c>
      <c r="U255" s="2">
        <v>12.96</v>
      </c>
      <c r="V255" s="2">
        <v>2.82</v>
      </c>
      <c r="W255" s="54">
        <f>_xlfn.XLOOKUP(M255,Market!A:A,Market!F:F,0)</f>
        <v>0.08</v>
      </c>
      <c r="X255" s="55">
        <f t="shared" si="26"/>
        <v>0.51840000000000008</v>
      </c>
      <c r="Y255" s="55">
        <f t="shared" si="27"/>
        <v>10.14</v>
      </c>
      <c r="Z255" s="54">
        <f t="shared" si="28"/>
        <v>0.78240740740740744</v>
      </c>
      <c r="AA255" s="49" t="str">
        <f t="shared" ca="1" si="29"/>
        <v>N</v>
      </c>
      <c r="AB255" s="49">
        <f t="shared" ca="1" si="30"/>
        <v>5</v>
      </c>
      <c r="AC255" s="49" t="str">
        <f t="shared" ca="1" si="31"/>
        <v>N</v>
      </c>
    </row>
    <row r="256" spans="1:29" x14ac:dyDescent="0.25">
      <c r="A256">
        <v>6715</v>
      </c>
      <c r="B256" s="9">
        <v>43561</v>
      </c>
      <c r="C256" s="50" t="str">
        <f t="shared" si="24"/>
        <v>N</v>
      </c>
      <c r="D256" s="52">
        <f>_xlfn.XLOOKUP(B256,Cal_Date!B:B,Cal_Date!A:A,0)</f>
        <v>1</v>
      </c>
      <c r="E256">
        <v>2019</v>
      </c>
      <c r="F256" t="s">
        <v>126</v>
      </c>
      <c r="G256" t="s">
        <v>130</v>
      </c>
      <c r="H256" t="s">
        <v>48</v>
      </c>
      <c r="I256" t="s">
        <v>18</v>
      </c>
      <c r="J256" t="s">
        <v>10</v>
      </c>
      <c r="K256" t="s">
        <v>43</v>
      </c>
      <c r="L256">
        <v>1</v>
      </c>
      <c r="M256">
        <v>1006</v>
      </c>
      <c r="O256" t="s">
        <v>28</v>
      </c>
      <c r="R256" t="s">
        <v>44</v>
      </c>
      <c r="S256" s="49" t="str">
        <f t="shared" si="25"/>
        <v>Card</v>
      </c>
      <c r="T256" s="3">
        <v>0.03</v>
      </c>
      <c r="U256" s="2">
        <v>9.2564999999999991</v>
      </c>
      <c r="V256" s="2">
        <v>1.46</v>
      </c>
      <c r="W256" s="54">
        <f>_xlfn.XLOOKUP(M256,Market!A:A,Market!F:F,0)</f>
        <v>8.8999999999999996E-2</v>
      </c>
      <c r="X256" s="55">
        <f t="shared" si="26"/>
        <v>0.27769499999999997</v>
      </c>
      <c r="Y256" s="55">
        <f t="shared" si="27"/>
        <v>7.7964999999999991</v>
      </c>
      <c r="Z256" s="54">
        <f t="shared" si="28"/>
        <v>0.84227299735321126</v>
      </c>
      <c r="AA256" s="49" t="str">
        <f t="shared" ca="1" si="29"/>
        <v>N</v>
      </c>
      <c r="AB256" s="49">
        <f t="shared" ca="1" si="30"/>
        <v>5</v>
      </c>
      <c r="AC256" s="49" t="str">
        <f t="shared" ca="1" si="31"/>
        <v>N</v>
      </c>
    </row>
    <row r="257" spans="1:29" x14ac:dyDescent="0.25">
      <c r="A257">
        <v>6713</v>
      </c>
      <c r="B257" s="9">
        <v>43561</v>
      </c>
      <c r="C257" s="50" t="str">
        <f t="shared" si="24"/>
        <v>N</v>
      </c>
      <c r="D257" s="52">
        <f>_xlfn.XLOOKUP(B257,Cal_Date!B:B,Cal_Date!A:A,0)</f>
        <v>1</v>
      </c>
      <c r="E257">
        <v>2019</v>
      </c>
      <c r="F257" t="s">
        <v>126</v>
      </c>
      <c r="G257" t="s">
        <v>130</v>
      </c>
      <c r="H257" t="s">
        <v>48</v>
      </c>
      <c r="I257" t="s">
        <v>18</v>
      </c>
      <c r="J257" t="s">
        <v>11</v>
      </c>
      <c r="K257" t="s">
        <v>42</v>
      </c>
      <c r="L257">
        <v>2</v>
      </c>
      <c r="M257">
        <v>1000</v>
      </c>
      <c r="O257" t="s">
        <v>25</v>
      </c>
      <c r="R257" t="s">
        <v>47</v>
      </c>
      <c r="S257" s="49" t="str">
        <f t="shared" si="25"/>
        <v>Card</v>
      </c>
      <c r="T257" s="3">
        <v>3.5000000000000003E-2</v>
      </c>
      <c r="U257" s="2">
        <v>12.96</v>
      </c>
      <c r="V257" s="2">
        <v>2.82</v>
      </c>
      <c r="W257" s="54">
        <f>_xlfn.XLOOKUP(M257,Market!A:A,Market!F:F,0)</f>
        <v>0.08</v>
      </c>
      <c r="X257" s="55">
        <f t="shared" si="26"/>
        <v>0.45360000000000006</v>
      </c>
      <c r="Y257" s="55">
        <f t="shared" si="27"/>
        <v>10.14</v>
      </c>
      <c r="Z257" s="54">
        <f t="shared" si="28"/>
        <v>0.78240740740740744</v>
      </c>
      <c r="AA257" s="49" t="str">
        <f t="shared" ca="1" si="29"/>
        <v>N</v>
      </c>
      <c r="AB257" s="49">
        <f t="shared" ca="1" si="30"/>
        <v>5</v>
      </c>
      <c r="AC257" s="49" t="str">
        <f t="shared" ca="1" si="31"/>
        <v>N</v>
      </c>
    </row>
    <row r="258" spans="1:29" x14ac:dyDescent="0.25">
      <c r="A258">
        <v>6709</v>
      </c>
      <c r="B258" s="9">
        <v>43561</v>
      </c>
      <c r="C258" s="50" t="str">
        <f t="shared" si="24"/>
        <v>N</v>
      </c>
      <c r="D258" s="52">
        <f>_xlfn.XLOOKUP(B258,Cal_Date!B:B,Cal_Date!A:A,0)</f>
        <v>1</v>
      </c>
      <c r="E258">
        <v>2019</v>
      </c>
      <c r="F258" t="s">
        <v>126</v>
      </c>
      <c r="G258" t="s">
        <v>130</v>
      </c>
      <c r="H258" t="s">
        <v>48</v>
      </c>
      <c r="I258" t="s">
        <v>18</v>
      </c>
      <c r="J258" t="s">
        <v>11</v>
      </c>
      <c r="K258" t="s">
        <v>42</v>
      </c>
      <c r="L258">
        <v>1</v>
      </c>
      <c r="M258">
        <v>1001</v>
      </c>
      <c r="O258" t="s">
        <v>25</v>
      </c>
      <c r="R258" t="s">
        <v>47</v>
      </c>
      <c r="S258" s="49" t="str">
        <f t="shared" si="25"/>
        <v>Card</v>
      </c>
      <c r="T258" s="3">
        <v>3.5000000000000003E-2</v>
      </c>
      <c r="U258" s="2">
        <v>6.36</v>
      </c>
      <c r="V258" s="2">
        <v>1.41</v>
      </c>
      <c r="W258" s="54">
        <f>_xlfn.XLOOKUP(M258,Market!A:A,Market!F:F,0)</f>
        <v>0.06</v>
      </c>
      <c r="X258" s="55">
        <f t="shared" si="26"/>
        <v>0.22260000000000002</v>
      </c>
      <c r="Y258" s="55">
        <f t="shared" si="27"/>
        <v>4.95</v>
      </c>
      <c r="Z258" s="54">
        <f t="shared" si="28"/>
        <v>0.77830188679245282</v>
      </c>
      <c r="AA258" s="49" t="str">
        <f t="shared" ca="1" si="29"/>
        <v>N</v>
      </c>
      <c r="AB258" s="49">
        <f t="shared" ca="1" si="30"/>
        <v>5</v>
      </c>
      <c r="AC258" s="49" t="str">
        <f t="shared" ca="1" si="31"/>
        <v>N</v>
      </c>
    </row>
    <row r="259" spans="1:29" x14ac:dyDescent="0.25">
      <c r="A259">
        <v>6703</v>
      </c>
      <c r="B259" s="9">
        <v>43561</v>
      </c>
      <c r="C259" s="50" t="str">
        <f t="shared" ref="C259:C322" si="32">IF(OR(B259="04/01/2018"+0,B259="04/02/2018"+0),"Y","N")</f>
        <v>N</v>
      </c>
      <c r="D259" s="52">
        <f>_xlfn.XLOOKUP(B259,Cal_Date!B:B,Cal_Date!A:A,0)</f>
        <v>1</v>
      </c>
      <c r="E259">
        <v>2019</v>
      </c>
      <c r="F259" t="s">
        <v>126</v>
      </c>
      <c r="G259" t="s">
        <v>130</v>
      </c>
      <c r="H259" t="s">
        <v>48</v>
      </c>
      <c r="I259" t="s">
        <v>18</v>
      </c>
      <c r="J259" t="s">
        <v>11</v>
      </c>
      <c r="K259" t="s">
        <v>42</v>
      </c>
      <c r="L259">
        <v>2</v>
      </c>
      <c r="M259">
        <v>1008</v>
      </c>
      <c r="O259" t="s">
        <v>28</v>
      </c>
      <c r="R259" t="s">
        <v>46</v>
      </c>
      <c r="S259" s="49" t="str">
        <f t="shared" ref="S259:S322" si="33">IF(R259="Cash","Cash","Card")</f>
        <v>Card</v>
      </c>
      <c r="T259" s="3">
        <v>0.04</v>
      </c>
      <c r="U259" s="2">
        <v>13.068</v>
      </c>
      <c r="V259" s="2">
        <v>2.82</v>
      </c>
      <c r="W259" s="54">
        <f>_xlfn.XLOOKUP(M259,Market!A:A,Market!F:F,0)</f>
        <v>8.8999999999999996E-2</v>
      </c>
      <c r="X259" s="55">
        <f t="shared" ref="X259:X322" si="34">T259*U259</f>
        <v>0.52271999999999996</v>
      </c>
      <c r="Y259" s="55">
        <f t="shared" ref="Y259:Y322" si="35">U259-V259</f>
        <v>10.247999999999999</v>
      </c>
      <c r="Z259" s="54">
        <f t="shared" ref="Z259:Z322" si="36">Y259/U259</f>
        <v>0.78420569329660239</v>
      </c>
      <c r="AA259" s="49" t="str">
        <f t="shared" ref="AA259:AA322" ca="1" si="37">IF(DATEDIF(B259,TODAY(),"y")&gt;5,"Y","N")</f>
        <v>N</v>
      </c>
      <c r="AB259" s="49">
        <f t="shared" ref="AB259:AB322" ca="1" si="38">DATEDIF(B259,TODAY(),"y")</f>
        <v>5</v>
      </c>
      <c r="AC259" s="49" t="str">
        <f t="shared" ref="AC259:AC322" ca="1" si="39">IF(AB259&gt;5,"Y","N")</f>
        <v>N</v>
      </c>
    </row>
    <row r="260" spans="1:29" x14ac:dyDescent="0.25">
      <c r="A260">
        <v>6704</v>
      </c>
      <c r="B260" s="9">
        <v>43561</v>
      </c>
      <c r="C260" s="50" t="str">
        <f t="shared" si="32"/>
        <v>N</v>
      </c>
      <c r="D260" s="52">
        <f>_xlfn.XLOOKUP(B260,Cal_Date!B:B,Cal_Date!A:A,0)</f>
        <v>1</v>
      </c>
      <c r="E260">
        <v>2019</v>
      </c>
      <c r="F260" t="s">
        <v>126</v>
      </c>
      <c r="G260" t="s">
        <v>130</v>
      </c>
      <c r="H260" t="s">
        <v>48</v>
      </c>
      <c r="I260" t="s">
        <v>18</v>
      </c>
      <c r="J260" t="s">
        <v>10</v>
      </c>
      <c r="K260" t="s">
        <v>43</v>
      </c>
      <c r="L260">
        <v>1</v>
      </c>
      <c r="M260">
        <v>1009</v>
      </c>
      <c r="O260" t="s">
        <v>28</v>
      </c>
      <c r="R260" t="s">
        <v>46</v>
      </c>
      <c r="S260" s="49" t="str">
        <f t="shared" si="33"/>
        <v>Card</v>
      </c>
      <c r="T260" s="3">
        <v>0.04</v>
      </c>
      <c r="U260" s="2">
        <v>9.2564999999999991</v>
      </c>
      <c r="V260" s="2">
        <v>1.46</v>
      </c>
      <c r="W260" s="54">
        <f>_xlfn.XLOOKUP(M260,Market!A:A,Market!F:F,0)</f>
        <v>8.8999999999999996E-2</v>
      </c>
      <c r="X260" s="55">
        <f t="shared" si="34"/>
        <v>0.37025999999999998</v>
      </c>
      <c r="Y260" s="55">
        <f t="shared" si="35"/>
        <v>7.7964999999999991</v>
      </c>
      <c r="Z260" s="54">
        <f t="shared" si="36"/>
        <v>0.84227299735321126</v>
      </c>
      <c r="AA260" s="49" t="str">
        <f t="shared" ca="1" si="37"/>
        <v>N</v>
      </c>
      <c r="AB260" s="49">
        <f t="shared" ca="1" si="38"/>
        <v>5</v>
      </c>
      <c r="AC260" s="49" t="str">
        <f t="shared" ca="1" si="39"/>
        <v>N</v>
      </c>
    </row>
    <row r="261" spans="1:29" x14ac:dyDescent="0.25">
      <c r="A261">
        <v>6705</v>
      </c>
      <c r="B261" s="9">
        <v>43561</v>
      </c>
      <c r="C261" s="50" t="str">
        <f t="shared" si="32"/>
        <v>N</v>
      </c>
      <c r="D261" s="52">
        <f>_xlfn.XLOOKUP(B261,Cal_Date!B:B,Cal_Date!A:A,0)</f>
        <v>1</v>
      </c>
      <c r="E261">
        <v>2019</v>
      </c>
      <c r="F261" t="s">
        <v>126</v>
      </c>
      <c r="G261" t="s">
        <v>130</v>
      </c>
      <c r="H261" t="s">
        <v>48</v>
      </c>
      <c r="I261" t="s">
        <v>18</v>
      </c>
      <c r="J261" t="s">
        <v>10</v>
      </c>
      <c r="K261" t="s">
        <v>43</v>
      </c>
      <c r="L261">
        <v>1</v>
      </c>
      <c r="M261">
        <v>1001</v>
      </c>
      <c r="O261" t="s">
        <v>25</v>
      </c>
      <c r="R261" t="s">
        <v>44</v>
      </c>
      <c r="S261" s="49" t="str">
        <f t="shared" si="33"/>
        <v>Card</v>
      </c>
      <c r="T261" s="3">
        <v>0.03</v>
      </c>
      <c r="U261" s="2">
        <v>9.01</v>
      </c>
      <c r="V261" s="2">
        <v>1.46</v>
      </c>
      <c r="W261" s="54">
        <f>_xlfn.XLOOKUP(M261,Market!A:A,Market!F:F,0)</f>
        <v>0.06</v>
      </c>
      <c r="X261" s="55">
        <f t="shared" si="34"/>
        <v>0.27029999999999998</v>
      </c>
      <c r="Y261" s="55">
        <f t="shared" si="35"/>
        <v>7.55</v>
      </c>
      <c r="Z261" s="54">
        <f t="shared" si="36"/>
        <v>0.83795782463928969</v>
      </c>
      <c r="AA261" s="49" t="str">
        <f t="shared" ca="1" si="37"/>
        <v>N</v>
      </c>
      <c r="AB261" s="49">
        <f t="shared" ca="1" si="38"/>
        <v>5</v>
      </c>
      <c r="AC261" s="49" t="str">
        <f t="shared" ca="1" si="39"/>
        <v>N</v>
      </c>
    </row>
    <row r="262" spans="1:29" x14ac:dyDescent="0.25">
      <c r="A262">
        <v>6706</v>
      </c>
      <c r="B262" s="9">
        <v>43561</v>
      </c>
      <c r="C262" s="50" t="str">
        <f t="shared" si="32"/>
        <v>N</v>
      </c>
      <c r="D262" s="52">
        <f>_xlfn.XLOOKUP(B262,Cal_Date!B:B,Cal_Date!A:A,0)</f>
        <v>1</v>
      </c>
      <c r="E262">
        <v>2019</v>
      </c>
      <c r="F262" t="s">
        <v>126</v>
      </c>
      <c r="G262" t="s">
        <v>130</v>
      </c>
      <c r="H262" t="s">
        <v>48</v>
      </c>
      <c r="I262" t="s">
        <v>18</v>
      </c>
      <c r="J262" t="s">
        <v>10</v>
      </c>
      <c r="K262" t="s">
        <v>43</v>
      </c>
      <c r="L262">
        <v>1</v>
      </c>
      <c r="M262">
        <v>1001</v>
      </c>
      <c r="O262" t="s">
        <v>25</v>
      </c>
      <c r="R262" t="s">
        <v>46</v>
      </c>
      <c r="S262" s="49" t="str">
        <f t="shared" si="33"/>
        <v>Card</v>
      </c>
      <c r="T262" s="3">
        <v>0.04</v>
      </c>
      <c r="U262" s="2">
        <v>7.42</v>
      </c>
      <c r="V262" s="2">
        <v>1.46</v>
      </c>
      <c r="W262" s="54">
        <f>_xlfn.XLOOKUP(M262,Market!A:A,Market!F:F,0)</f>
        <v>0.06</v>
      </c>
      <c r="X262" s="55">
        <f t="shared" si="34"/>
        <v>0.29680000000000001</v>
      </c>
      <c r="Y262" s="55">
        <f t="shared" si="35"/>
        <v>5.96</v>
      </c>
      <c r="Z262" s="54">
        <f t="shared" si="36"/>
        <v>0.80323450134770891</v>
      </c>
      <c r="AA262" s="49" t="str">
        <f t="shared" ca="1" si="37"/>
        <v>N</v>
      </c>
      <c r="AB262" s="49">
        <f t="shared" ca="1" si="38"/>
        <v>5</v>
      </c>
      <c r="AC262" s="49" t="str">
        <f t="shared" ca="1" si="39"/>
        <v>N</v>
      </c>
    </row>
    <row r="263" spans="1:29" x14ac:dyDescent="0.25">
      <c r="A263">
        <v>6707</v>
      </c>
      <c r="B263" s="9">
        <v>43561</v>
      </c>
      <c r="C263" s="50" t="str">
        <f t="shared" si="32"/>
        <v>N</v>
      </c>
      <c r="D263" s="52">
        <f>_xlfn.XLOOKUP(B263,Cal_Date!B:B,Cal_Date!A:A,0)</f>
        <v>1</v>
      </c>
      <c r="E263">
        <v>2019</v>
      </c>
      <c r="F263" t="s">
        <v>126</v>
      </c>
      <c r="G263" t="s">
        <v>130</v>
      </c>
      <c r="H263" t="s">
        <v>48</v>
      </c>
      <c r="I263" t="s">
        <v>18</v>
      </c>
      <c r="J263" t="s">
        <v>11</v>
      </c>
      <c r="K263" t="s">
        <v>42</v>
      </c>
      <c r="L263">
        <v>1</v>
      </c>
      <c r="M263">
        <v>1001</v>
      </c>
      <c r="O263" t="s">
        <v>25</v>
      </c>
      <c r="R263" t="s">
        <v>47</v>
      </c>
      <c r="S263" s="49" t="str">
        <f t="shared" si="33"/>
        <v>Card</v>
      </c>
      <c r="T263" s="3">
        <v>3.5000000000000003E-2</v>
      </c>
      <c r="U263" s="2">
        <v>6.36</v>
      </c>
      <c r="V263" s="2">
        <v>1.41</v>
      </c>
      <c r="W263" s="54">
        <f>_xlfn.XLOOKUP(M263,Market!A:A,Market!F:F,0)</f>
        <v>0.06</v>
      </c>
      <c r="X263" s="55">
        <f t="shared" si="34"/>
        <v>0.22260000000000002</v>
      </c>
      <c r="Y263" s="55">
        <f t="shared" si="35"/>
        <v>4.95</v>
      </c>
      <c r="Z263" s="54">
        <f t="shared" si="36"/>
        <v>0.77830188679245282</v>
      </c>
      <c r="AA263" s="49" t="str">
        <f t="shared" ca="1" si="37"/>
        <v>N</v>
      </c>
      <c r="AB263" s="49">
        <f t="shared" ca="1" si="38"/>
        <v>5</v>
      </c>
      <c r="AC263" s="49" t="str">
        <f t="shared" ca="1" si="39"/>
        <v>N</v>
      </c>
    </row>
    <row r="264" spans="1:29" x14ac:dyDescent="0.25">
      <c r="A264">
        <v>6708</v>
      </c>
      <c r="B264" s="9">
        <v>43561</v>
      </c>
      <c r="C264" s="50" t="str">
        <f t="shared" si="32"/>
        <v>N</v>
      </c>
      <c r="D264" s="52">
        <f>_xlfn.XLOOKUP(B264,Cal_Date!B:B,Cal_Date!A:A,0)</f>
        <v>1</v>
      </c>
      <c r="E264">
        <v>2019</v>
      </c>
      <c r="F264" t="s">
        <v>126</v>
      </c>
      <c r="G264" t="s">
        <v>130</v>
      </c>
      <c r="H264" t="s">
        <v>48</v>
      </c>
      <c r="I264" t="s">
        <v>18</v>
      </c>
      <c r="J264" t="s">
        <v>11</v>
      </c>
      <c r="K264" t="s">
        <v>42</v>
      </c>
      <c r="L264">
        <v>2</v>
      </c>
      <c r="M264">
        <v>1002</v>
      </c>
      <c r="O264" t="s">
        <v>28</v>
      </c>
      <c r="R264" t="s">
        <v>44</v>
      </c>
      <c r="S264" s="49" t="str">
        <f t="shared" si="33"/>
        <v>Card</v>
      </c>
      <c r="T264" s="3">
        <v>0.03</v>
      </c>
      <c r="U264" s="2">
        <v>12.72</v>
      </c>
      <c r="V264" s="2">
        <v>2.82</v>
      </c>
      <c r="W264" s="54">
        <f>_xlfn.XLOOKUP(M264,Market!A:A,Market!F:F,0)</f>
        <v>0.06</v>
      </c>
      <c r="X264" s="55">
        <f t="shared" si="34"/>
        <v>0.38159999999999999</v>
      </c>
      <c r="Y264" s="55">
        <f t="shared" si="35"/>
        <v>9.9</v>
      </c>
      <c r="Z264" s="54">
        <f t="shared" si="36"/>
        <v>0.77830188679245282</v>
      </c>
      <c r="AA264" s="49" t="str">
        <f t="shared" ca="1" si="37"/>
        <v>N</v>
      </c>
      <c r="AB264" s="49">
        <f t="shared" ca="1" si="38"/>
        <v>5</v>
      </c>
      <c r="AC264" s="49" t="str">
        <f t="shared" ca="1" si="39"/>
        <v>N</v>
      </c>
    </row>
    <row r="265" spans="1:29" x14ac:dyDescent="0.25">
      <c r="A265">
        <v>6710</v>
      </c>
      <c r="B265" s="9">
        <v>43561</v>
      </c>
      <c r="C265" s="50" t="str">
        <f t="shared" si="32"/>
        <v>N</v>
      </c>
      <c r="D265" s="52">
        <f>_xlfn.XLOOKUP(B265,Cal_Date!B:B,Cal_Date!A:A,0)</f>
        <v>1</v>
      </c>
      <c r="E265">
        <v>2019</v>
      </c>
      <c r="F265" t="s">
        <v>126</v>
      </c>
      <c r="G265" t="s">
        <v>130</v>
      </c>
      <c r="H265" t="s">
        <v>48</v>
      </c>
      <c r="I265" t="s">
        <v>18</v>
      </c>
      <c r="J265" t="s">
        <v>11</v>
      </c>
      <c r="K265" t="s">
        <v>42</v>
      </c>
      <c r="L265">
        <v>1</v>
      </c>
      <c r="M265">
        <v>1003</v>
      </c>
      <c r="O265" t="s">
        <v>25</v>
      </c>
      <c r="R265" t="s">
        <v>47</v>
      </c>
      <c r="S265" s="49" t="str">
        <f t="shared" si="33"/>
        <v>Card</v>
      </c>
      <c r="T265" s="3">
        <v>3.5000000000000003E-2</v>
      </c>
      <c r="U265" s="2">
        <v>6.36</v>
      </c>
      <c r="V265" s="2">
        <v>1.41</v>
      </c>
      <c r="W265" s="54">
        <f>_xlfn.XLOOKUP(M265,Market!A:A,Market!F:F,0)</f>
        <v>0.06</v>
      </c>
      <c r="X265" s="55">
        <f t="shared" si="34"/>
        <v>0.22260000000000002</v>
      </c>
      <c r="Y265" s="55">
        <f t="shared" si="35"/>
        <v>4.95</v>
      </c>
      <c r="Z265" s="54">
        <f t="shared" si="36"/>
        <v>0.77830188679245282</v>
      </c>
      <c r="AA265" s="49" t="str">
        <f t="shared" ca="1" si="37"/>
        <v>N</v>
      </c>
      <c r="AB265" s="49">
        <f t="shared" ca="1" si="38"/>
        <v>5</v>
      </c>
      <c r="AC265" s="49" t="str">
        <f t="shared" ca="1" si="39"/>
        <v>N</v>
      </c>
    </row>
    <row r="266" spans="1:29" x14ac:dyDescent="0.25">
      <c r="A266">
        <v>6711</v>
      </c>
      <c r="B266" s="9">
        <v>43561</v>
      </c>
      <c r="C266" s="50" t="str">
        <f t="shared" si="32"/>
        <v>N</v>
      </c>
      <c r="D266" s="52">
        <f>_xlfn.XLOOKUP(B266,Cal_Date!B:B,Cal_Date!A:A,0)</f>
        <v>1</v>
      </c>
      <c r="E266">
        <v>2019</v>
      </c>
      <c r="F266" t="s">
        <v>126</v>
      </c>
      <c r="G266" t="s">
        <v>130</v>
      </c>
      <c r="H266" t="s">
        <v>48</v>
      </c>
      <c r="I266" t="s">
        <v>18</v>
      </c>
      <c r="J266" t="s">
        <v>11</v>
      </c>
      <c r="K266" t="s">
        <v>42</v>
      </c>
      <c r="L266">
        <v>1</v>
      </c>
      <c r="M266">
        <v>1003</v>
      </c>
      <c r="O266" t="s">
        <v>25</v>
      </c>
      <c r="R266" t="s">
        <v>47</v>
      </c>
      <c r="S266" s="49" t="str">
        <f t="shared" si="33"/>
        <v>Card</v>
      </c>
      <c r="T266" s="3">
        <v>3.5000000000000003E-2</v>
      </c>
      <c r="U266" s="2">
        <v>6.36</v>
      </c>
      <c r="V266" s="2">
        <v>1.41</v>
      </c>
      <c r="W266" s="54">
        <f>_xlfn.XLOOKUP(M266,Market!A:A,Market!F:F,0)</f>
        <v>0.06</v>
      </c>
      <c r="X266" s="55">
        <f t="shared" si="34"/>
        <v>0.22260000000000002</v>
      </c>
      <c r="Y266" s="55">
        <f t="shared" si="35"/>
        <v>4.95</v>
      </c>
      <c r="Z266" s="54">
        <f t="shared" si="36"/>
        <v>0.77830188679245282</v>
      </c>
      <c r="AA266" s="49" t="str">
        <f t="shared" ca="1" si="37"/>
        <v>N</v>
      </c>
      <c r="AB266" s="49">
        <f t="shared" ca="1" si="38"/>
        <v>5</v>
      </c>
      <c r="AC266" s="49" t="str">
        <f t="shared" ca="1" si="39"/>
        <v>N</v>
      </c>
    </row>
    <row r="267" spans="1:29" x14ac:dyDescent="0.25">
      <c r="A267">
        <v>6712</v>
      </c>
      <c r="B267" s="9">
        <v>43561</v>
      </c>
      <c r="C267" s="50" t="str">
        <f t="shared" si="32"/>
        <v>N</v>
      </c>
      <c r="D267" s="52">
        <f>_xlfn.XLOOKUP(B267,Cal_Date!B:B,Cal_Date!A:A,0)</f>
        <v>1</v>
      </c>
      <c r="E267">
        <v>2019</v>
      </c>
      <c r="F267" t="s">
        <v>126</v>
      </c>
      <c r="G267" t="s">
        <v>130</v>
      </c>
      <c r="H267" t="s">
        <v>48</v>
      </c>
      <c r="I267" t="s">
        <v>18</v>
      </c>
      <c r="J267" t="s">
        <v>11</v>
      </c>
      <c r="K267" t="s">
        <v>42</v>
      </c>
      <c r="L267">
        <v>1</v>
      </c>
      <c r="M267">
        <v>1003</v>
      </c>
      <c r="O267" t="s">
        <v>25</v>
      </c>
      <c r="R267" t="s">
        <v>44</v>
      </c>
      <c r="S267" s="49" t="str">
        <f t="shared" si="33"/>
        <v>Card</v>
      </c>
      <c r="T267" s="3">
        <v>0.03</v>
      </c>
      <c r="U267" s="2">
        <v>6.36</v>
      </c>
      <c r="V267" s="2">
        <v>1.41</v>
      </c>
      <c r="W267" s="54">
        <f>_xlfn.XLOOKUP(M267,Market!A:A,Market!F:F,0)</f>
        <v>0.06</v>
      </c>
      <c r="X267" s="55">
        <f t="shared" si="34"/>
        <v>0.1908</v>
      </c>
      <c r="Y267" s="55">
        <f t="shared" si="35"/>
        <v>4.95</v>
      </c>
      <c r="Z267" s="54">
        <f t="shared" si="36"/>
        <v>0.77830188679245282</v>
      </c>
      <c r="AA267" s="49" t="str">
        <f t="shared" ca="1" si="37"/>
        <v>N</v>
      </c>
      <c r="AB267" s="49">
        <f t="shared" ca="1" si="38"/>
        <v>5</v>
      </c>
      <c r="AC267" s="49" t="str">
        <f t="shared" ca="1" si="39"/>
        <v>N</v>
      </c>
    </row>
    <row r="268" spans="1:29" x14ac:dyDescent="0.25">
      <c r="A268">
        <v>6714</v>
      </c>
      <c r="B268" s="9">
        <v>43561</v>
      </c>
      <c r="C268" s="50" t="str">
        <f t="shared" si="32"/>
        <v>N</v>
      </c>
      <c r="D268" s="52">
        <f>_xlfn.XLOOKUP(B268,Cal_Date!B:B,Cal_Date!A:A,0)</f>
        <v>1</v>
      </c>
      <c r="E268">
        <v>2019</v>
      </c>
      <c r="F268" t="s">
        <v>126</v>
      </c>
      <c r="G268" t="s">
        <v>130</v>
      </c>
      <c r="H268" t="s">
        <v>48</v>
      </c>
      <c r="I268" t="s">
        <v>18</v>
      </c>
      <c r="J268" t="s">
        <v>11</v>
      </c>
      <c r="K268" t="s">
        <v>42</v>
      </c>
      <c r="L268">
        <v>1</v>
      </c>
      <c r="M268">
        <v>1004</v>
      </c>
      <c r="O268" t="s">
        <v>28</v>
      </c>
      <c r="R268" t="s">
        <v>44</v>
      </c>
      <c r="S268" s="49" t="str">
        <f t="shared" si="33"/>
        <v>Card</v>
      </c>
      <c r="T268" s="3">
        <v>0.03</v>
      </c>
      <c r="U268" s="2">
        <v>6.36</v>
      </c>
      <c r="V268" s="2">
        <v>1.41</v>
      </c>
      <c r="W268" s="54">
        <f>_xlfn.XLOOKUP(M268,Market!A:A,Market!F:F,0)</f>
        <v>0.06</v>
      </c>
      <c r="X268" s="55">
        <f t="shared" si="34"/>
        <v>0.1908</v>
      </c>
      <c r="Y268" s="55">
        <f t="shared" si="35"/>
        <v>4.95</v>
      </c>
      <c r="Z268" s="54">
        <f t="shared" si="36"/>
        <v>0.77830188679245282</v>
      </c>
      <c r="AA268" s="49" t="str">
        <f t="shared" ca="1" si="37"/>
        <v>N</v>
      </c>
      <c r="AB268" s="49">
        <f t="shared" ca="1" si="38"/>
        <v>5</v>
      </c>
      <c r="AC268" s="49" t="str">
        <f t="shared" ca="1" si="39"/>
        <v>N</v>
      </c>
    </row>
    <row r="269" spans="1:29" x14ac:dyDescent="0.25">
      <c r="A269">
        <v>6716</v>
      </c>
      <c r="B269" s="9">
        <v>43561</v>
      </c>
      <c r="C269" s="50" t="str">
        <f t="shared" si="32"/>
        <v>N</v>
      </c>
      <c r="D269" s="52">
        <f>_xlfn.XLOOKUP(B269,Cal_Date!B:B,Cal_Date!A:A,0)</f>
        <v>1</v>
      </c>
      <c r="E269">
        <v>2019</v>
      </c>
      <c r="F269" t="s">
        <v>126</v>
      </c>
      <c r="G269" t="s">
        <v>130</v>
      </c>
      <c r="H269" t="s">
        <v>48</v>
      </c>
      <c r="I269" t="s">
        <v>18</v>
      </c>
      <c r="J269" t="s">
        <v>11</v>
      </c>
      <c r="K269" t="s">
        <v>42</v>
      </c>
      <c r="L269">
        <v>1</v>
      </c>
      <c r="M269">
        <v>1005</v>
      </c>
      <c r="O269" t="s">
        <v>25</v>
      </c>
      <c r="R269" t="s">
        <v>46</v>
      </c>
      <c r="S269" s="49" t="str">
        <f t="shared" si="33"/>
        <v>Card</v>
      </c>
      <c r="T269" s="3">
        <v>0.04</v>
      </c>
      <c r="U269" s="2">
        <v>6.5339999999999998</v>
      </c>
      <c r="V269" s="2">
        <v>1.41</v>
      </c>
      <c r="W269" s="54">
        <f>_xlfn.XLOOKUP(M269,Market!A:A,Market!F:F,0)</f>
        <v>8.8999999999999996E-2</v>
      </c>
      <c r="X269" s="55">
        <f t="shared" si="34"/>
        <v>0.26135999999999998</v>
      </c>
      <c r="Y269" s="55">
        <f t="shared" si="35"/>
        <v>5.1239999999999997</v>
      </c>
      <c r="Z269" s="54">
        <f t="shared" si="36"/>
        <v>0.78420569329660239</v>
      </c>
      <c r="AA269" s="49" t="str">
        <f t="shared" ca="1" si="37"/>
        <v>N</v>
      </c>
      <c r="AB269" s="49">
        <f t="shared" ca="1" si="38"/>
        <v>5</v>
      </c>
      <c r="AC269" s="49" t="str">
        <f t="shared" ca="1" si="39"/>
        <v>N</v>
      </c>
    </row>
    <row r="270" spans="1:29" x14ac:dyDescent="0.25">
      <c r="A270">
        <v>6717</v>
      </c>
      <c r="B270" s="9">
        <v>43561</v>
      </c>
      <c r="C270" s="50" t="str">
        <f t="shared" si="32"/>
        <v>N</v>
      </c>
      <c r="D270" s="52">
        <f>_xlfn.XLOOKUP(B270,Cal_Date!B:B,Cal_Date!A:A,0)</f>
        <v>1</v>
      </c>
      <c r="E270">
        <v>2019</v>
      </c>
      <c r="F270" t="s">
        <v>126</v>
      </c>
      <c r="G270" t="s">
        <v>130</v>
      </c>
      <c r="H270" t="s">
        <v>48</v>
      </c>
      <c r="I270" t="s">
        <v>18</v>
      </c>
      <c r="J270" t="s">
        <v>11</v>
      </c>
      <c r="K270" t="s">
        <v>42</v>
      </c>
      <c r="L270">
        <v>2</v>
      </c>
      <c r="M270">
        <v>1005</v>
      </c>
      <c r="O270" t="s">
        <v>25</v>
      </c>
      <c r="R270" t="s">
        <v>46</v>
      </c>
      <c r="S270" s="49" t="str">
        <f t="shared" si="33"/>
        <v>Card</v>
      </c>
      <c r="T270" s="3">
        <v>0.04</v>
      </c>
      <c r="U270" s="2">
        <v>13.068</v>
      </c>
      <c r="V270" s="2">
        <v>2.82</v>
      </c>
      <c r="W270" s="54">
        <f>_xlfn.XLOOKUP(M270,Market!A:A,Market!F:F,0)</f>
        <v>8.8999999999999996E-2</v>
      </c>
      <c r="X270" s="55">
        <f t="shared" si="34"/>
        <v>0.52271999999999996</v>
      </c>
      <c r="Y270" s="55">
        <f t="shared" si="35"/>
        <v>10.247999999999999</v>
      </c>
      <c r="Z270" s="54">
        <f t="shared" si="36"/>
        <v>0.78420569329660239</v>
      </c>
      <c r="AA270" s="49" t="str">
        <f t="shared" ca="1" si="37"/>
        <v>N</v>
      </c>
      <c r="AB270" s="49">
        <f t="shared" ca="1" si="38"/>
        <v>5</v>
      </c>
      <c r="AC270" s="49" t="str">
        <f t="shared" ca="1" si="39"/>
        <v>N</v>
      </c>
    </row>
    <row r="271" spans="1:29" x14ac:dyDescent="0.25">
      <c r="A271">
        <v>6718</v>
      </c>
      <c r="B271" s="9">
        <v>43561</v>
      </c>
      <c r="C271" s="50" t="str">
        <f t="shared" si="32"/>
        <v>N</v>
      </c>
      <c r="D271" s="52">
        <f>_xlfn.XLOOKUP(B271,Cal_Date!B:B,Cal_Date!A:A,0)</f>
        <v>1</v>
      </c>
      <c r="E271">
        <v>2019</v>
      </c>
      <c r="F271" t="s">
        <v>126</v>
      </c>
      <c r="G271" t="s">
        <v>130</v>
      </c>
      <c r="H271" t="s">
        <v>48</v>
      </c>
      <c r="I271" t="s">
        <v>18</v>
      </c>
      <c r="J271" t="s">
        <v>11</v>
      </c>
      <c r="K271" t="s">
        <v>42</v>
      </c>
      <c r="L271">
        <v>2</v>
      </c>
      <c r="M271">
        <v>1003</v>
      </c>
      <c r="O271" t="s">
        <v>25</v>
      </c>
      <c r="R271" t="s">
        <v>44</v>
      </c>
      <c r="S271" s="49" t="str">
        <f t="shared" si="33"/>
        <v>Card</v>
      </c>
      <c r="T271" s="3">
        <v>0.03</v>
      </c>
      <c r="U271" s="2">
        <v>12.72</v>
      </c>
      <c r="V271" s="2">
        <v>2.82</v>
      </c>
      <c r="W271" s="54">
        <f>_xlfn.XLOOKUP(M271,Market!A:A,Market!F:F,0)</f>
        <v>0.06</v>
      </c>
      <c r="X271" s="55">
        <f t="shared" si="34"/>
        <v>0.38159999999999999</v>
      </c>
      <c r="Y271" s="55">
        <f t="shared" si="35"/>
        <v>9.9</v>
      </c>
      <c r="Z271" s="54">
        <f t="shared" si="36"/>
        <v>0.77830188679245282</v>
      </c>
      <c r="AA271" s="49" t="str">
        <f t="shared" ca="1" si="37"/>
        <v>N</v>
      </c>
      <c r="AB271" s="49">
        <f t="shared" ca="1" si="38"/>
        <v>5</v>
      </c>
      <c r="AC271" s="49" t="str">
        <f t="shared" ca="1" si="39"/>
        <v>N</v>
      </c>
    </row>
    <row r="272" spans="1:29" x14ac:dyDescent="0.25">
      <c r="A272">
        <v>6722</v>
      </c>
      <c r="B272" s="9">
        <v>43561</v>
      </c>
      <c r="C272" s="50" t="str">
        <f t="shared" si="32"/>
        <v>N</v>
      </c>
      <c r="D272" s="52">
        <f>_xlfn.XLOOKUP(B272,Cal_Date!B:B,Cal_Date!A:A,0)</f>
        <v>1</v>
      </c>
      <c r="E272">
        <v>2019</v>
      </c>
      <c r="F272" t="s">
        <v>126</v>
      </c>
      <c r="G272" t="s">
        <v>130</v>
      </c>
      <c r="H272" t="s">
        <v>17</v>
      </c>
      <c r="I272" t="s">
        <v>18</v>
      </c>
      <c r="J272" t="s">
        <v>15</v>
      </c>
      <c r="K272" t="s">
        <v>43</v>
      </c>
      <c r="L272">
        <v>1</v>
      </c>
      <c r="M272">
        <v>1007</v>
      </c>
      <c r="O272" t="s">
        <v>28</v>
      </c>
      <c r="R272" t="s">
        <v>46</v>
      </c>
      <c r="S272" s="49" t="str">
        <f t="shared" si="33"/>
        <v>Card</v>
      </c>
      <c r="T272" s="3">
        <v>0.04</v>
      </c>
      <c r="U272" s="2">
        <v>5.9894999999999996</v>
      </c>
      <c r="V272" s="2">
        <v>2</v>
      </c>
      <c r="W272" s="54">
        <f>_xlfn.XLOOKUP(M272,Market!A:A,Market!F:F,0)</f>
        <v>8.8999999999999996E-2</v>
      </c>
      <c r="X272" s="55">
        <f t="shared" si="34"/>
        <v>0.23957999999999999</v>
      </c>
      <c r="Y272" s="55">
        <f t="shared" si="35"/>
        <v>3.9894999999999996</v>
      </c>
      <c r="Z272" s="54">
        <f t="shared" si="36"/>
        <v>0.66608231071040991</v>
      </c>
      <c r="AA272" s="49" t="str">
        <f t="shared" ca="1" si="37"/>
        <v>N</v>
      </c>
      <c r="AB272" s="49">
        <f t="shared" ca="1" si="38"/>
        <v>5</v>
      </c>
      <c r="AC272" s="49" t="str">
        <f t="shared" ca="1" si="39"/>
        <v>N</v>
      </c>
    </row>
    <row r="273" spans="1:29" x14ac:dyDescent="0.25">
      <c r="A273">
        <v>6719</v>
      </c>
      <c r="B273" s="9">
        <v>43561</v>
      </c>
      <c r="C273" s="50" t="str">
        <f t="shared" si="32"/>
        <v>N</v>
      </c>
      <c r="D273" s="52">
        <f>_xlfn.XLOOKUP(B273,Cal_Date!B:B,Cal_Date!A:A,0)</f>
        <v>1</v>
      </c>
      <c r="E273">
        <v>2019</v>
      </c>
      <c r="F273" t="s">
        <v>126</v>
      </c>
      <c r="G273" t="s">
        <v>130</v>
      </c>
      <c r="H273" t="s">
        <v>48</v>
      </c>
      <c r="I273" t="s">
        <v>18</v>
      </c>
      <c r="J273" t="s">
        <v>10</v>
      </c>
      <c r="K273" t="s">
        <v>43</v>
      </c>
      <c r="L273">
        <v>1</v>
      </c>
      <c r="M273">
        <v>1006</v>
      </c>
      <c r="O273" t="s">
        <v>28</v>
      </c>
      <c r="R273" t="s">
        <v>46</v>
      </c>
      <c r="S273" s="49" t="str">
        <f t="shared" si="33"/>
        <v>Card</v>
      </c>
      <c r="T273" s="3">
        <v>0.04</v>
      </c>
      <c r="U273" s="2">
        <v>7.6229999999999993</v>
      </c>
      <c r="V273" s="2">
        <v>1.46</v>
      </c>
      <c r="W273" s="54">
        <f>_xlfn.XLOOKUP(M273,Market!A:A,Market!F:F,0)</f>
        <v>8.8999999999999996E-2</v>
      </c>
      <c r="X273" s="55">
        <f t="shared" si="34"/>
        <v>0.30491999999999997</v>
      </c>
      <c r="Y273" s="55">
        <f t="shared" si="35"/>
        <v>6.1629999999999994</v>
      </c>
      <c r="Z273" s="54">
        <f t="shared" si="36"/>
        <v>0.80847435392889933</v>
      </c>
      <c r="AA273" s="49" t="str">
        <f t="shared" ca="1" si="37"/>
        <v>N</v>
      </c>
      <c r="AB273" s="49">
        <f t="shared" ca="1" si="38"/>
        <v>5</v>
      </c>
      <c r="AC273" s="49" t="str">
        <f t="shared" ca="1" si="39"/>
        <v>N</v>
      </c>
    </row>
    <row r="274" spans="1:29" x14ac:dyDescent="0.25">
      <c r="A274">
        <v>6720</v>
      </c>
      <c r="B274" s="9">
        <v>43561</v>
      </c>
      <c r="C274" s="50" t="str">
        <f t="shared" si="32"/>
        <v>N</v>
      </c>
      <c r="D274" s="52">
        <f>_xlfn.XLOOKUP(B274,Cal_Date!B:B,Cal_Date!A:A,0)</f>
        <v>1</v>
      </c>
      <c r="E274">
        <v>2019</v>
      </c>
      <c r="F274" t="s">
        <v>126</v>
      </c>
      <c r="G274" t="s">
        <v>130</v>
      </c>
      <c r="H274" t="s">
        <v>48</v>
      </c>
      <c r="I274" t="s">
        <v>18</v>
      </c>
      <c r="J274" t="s">
        <v>10</v>
      </c>
      <c r="K274" t="s">
        <v>43</v>
      </c>
      <c r="L274">
        <v>1</v>
      </c>
      <c r="M274">
        <v>1006</v>
      </c>
      <c r="O274" t="s">
        <v>28</v>
      </c>
      <c r="R274" t="s">
        <v>47</v>
      </c>
      <c r="S274" s="49" t="str">
        <f t="shared" si="33"/>
        <v>Card</v>
      </c>
      <c r="T274" s="3">
        <v>3.5000000000000003E-2</v>
      </c>
      <c r="U274" s="2">
        <v>7.6229999999999993</v>
      </c>
      <c r="V274" s="2">
        <v>1.46</v>
      </c>
      <c r="W274" s="54">
        <f>_xlfn.XLOOKUP(M274,Market!A:A,Market!F:F,0)</f>
        <v>8.8999999999999996E-2</v>
      </c>
      <c r="X274" s="55">
        <f t="shared" si="34"/>
        <v>0.26680500000000001</v>
      </c>
      <c r="Y274" s="55">
        <f t="shared" si="35"/>
        <v>6.1629999999999994</v>
      </c>
      <c r="Z274" s="54">
        <f t="shared" si="36"/>
        <v>0.80847435392889933</v>
      </c>
      <c r="AA274" s="49" t="str">
        <f t="shared" ca="1" si="37"/>
        <v>N</v>
      </c>
      <c r="AB274" s="49">
        <f t="shared" ca="1" si="38"/>
        <v>5</v>
      </c>
      <c r="AC274" s="49" t="str">
        <f t="shared" ca="1" si="39"/>
        <v>N</v>
      </c>
    </row>
    <row r="275" spans="1:29" x14ac:dyDescent="0.25">
      <c r="A275">
        <v>6727</v>
      </c>
      <c r="B275" s="9">
        <v>43561</v>
      </c>
      <c r="C275" s="50" t="str">
        <f t="shared" si="32"/>
        <v>N</v>
      </c>
      <c r="D275" s="52">
        <f>_xlfn.XLOOKUP(B275,Cal_Date!B:B,Cal_Date!A:A,0)</f>
        <v>1</v>
      </c>
      <c r="E275">
        <v>2019</v>
      </c>
      <c r="F275" t="s">
        <v>126</v>
      </c>
      <c r="G275" t="s">
        <v>130</v>
      </c>
      <c r="H275" t="s">
        <v>48</v>
      </c>
      <c r="I275" t="s">
        <v>18</v>
      </c>
      <c r="J275" t="s">
        <v>10</v>
      </c>
      <c r="K275" t="s">
        <v>43</v>
      </c>
      <c r="L275">
        <v>2</v>
      </c>
      <c r="M275">
        <v>1006</v>
      </c>
      <c r="O275" t="s">
        <v>28</v>
      </c>
      <c r="R275" t="s">
        <v>44</v>
      </c>
      <c r="S275" s="49" t="str">
        <f t="shared" si="33"/>
        <v>Card</v>
      </c>
      <c r="T275" s="3">
        <v>0.03</v>
      </c>
      <c r="U275" s="2">
        <v>15.245999999999999</v>
      </c>
      <c r="V275" s="2">
        <v>2.92</v>
      </c>
      <c r="W275" s="54">
        <f>_xlfn.XLOOKUP(M275,Market!A:A,Market!F:F,0)</f>
        <v>8.8999999999999996E-2</v>
      </c>
      <c r="X275" s="55">
        <f t="shared" si="34"/>
        <v>0.45737999999999995</v>
      </c>
      <c r="Y275" s="55">
        <f t="shared" si="35"/>
        <v>12.325999999999999</v>
      </c>
      <c r="Z275" s="54">
        <f t="shared" si="36"/>
        <v>0.80847435392889933</v>
      </c>
      <c r="AA275" s="49" t="str">
        <f t="shared" ca="1" si="37"/>
        <v>N</v>
      </c>
      <c r="AB275" s="49">
        <f t="shared" ca="1" si="38"/>
        <v>5</v>
      </c>
      <c r="AC275" s="49" t="str">
        <f t="shared" ca="1" si="39"/>
        <v>N</v>
      </c>
    </row>
    <row r="276" spans="1:29" x14ac:dyDescent="0.25">
      <c r="A276">
        <v>6721</v>
      </c>
      <c r="B276" s="9">
        <v>43561</v>
      </c>
      <c r="C276" s="50" t="str">
        <f t="shared" si="32"/>
        <v>N</v>
      </c>
      <c r="D276" s="52">
        <f>_xlfn.XLOOKUP(B276,Cal_Date!B:B,Cal_Date!A:A,0)</f>
        <v>1</v>
      </c>
      <c r="E276">
        <v>2019</v>
      </c>
      <c r="F276" t="s">
        <v>126</v>
      </c>
      <c r="G276" t="s">
        <v>130</v>
      </c>
      <c r="H276" t="s">
        <v>17</v>
      </c>
      <c r="I276" t="s">
        <v>18</v>
      </c>
      <c r="J276" t="s">
        <v>15</v>
      </c>
      <c r="K276" t="s">
        <v>43</v>
      </c>
      <c r="L276">
        <v>1</v>
      </c>
      <c r="M276">
        <v>1004</v>
      </c>
      <c r="O276" t="s">
        <v>28</v>
      </c>
      <c r="R276" t="s">
        <v>47</v>
      </c>
      <c r="S276" s="49" t="str">
        <f t="shared" si="33"/>
        <v>Card</v>
      </c>
      <c r="T276" s="3">
        <v>3.5000000000000003E-2</v>
      </c>
      <c r="U276" s="2">
        <v>5.83</v>
      </c>
      <c r="V276" s="2">
        <v>2</v>
      </c>
      <c r="W276" s="54">
        <f>_xlfn.XLOOKUP(M276,Market!A:A,Market!F:F,0)</f>
        <v>0.06</v>
      </c>
      <c r="X276" s="55">
        <f t="shared" si="34"/>
        <v>0.20405000000000001</v>
      </c>
      <c r="Y276" s="55">
        <f t="shared" si="35"/>
        <v>3.83</v>
      </c>
      <c r="Z276" s="54">
        <f t="shared" si="36"/>
        <v>0.65694682675814753</v>
      </c>
      <c r="AA276" s="49" t="str">
        <f t="shared" ca="1" si="37"/>
        <v>N</v>
      </c>
      <c r="AB276" s="49">
        <f t="shared" ca="1" si="38"/>
        <v>5</v>
      </c>
      <c r="AC276" s="49" t="str">
        <f t="shared" ca="1" si="39"/>
        <v>N</v>
      </c>
    </row>
    <row r="277" spans="1:29" x14ac:dyDescent="0.25">
      <c r="A277">
        <v>6723</v>
      </c>
      <c r="B277" s="9">
        <v>43561</v>
      </c>
      <c r="C277" s="50" t="str">
        <f t="shared" si="32"/>
        <v>N</v>
      </c>
      <c r="D277" s="52">
        <f>_xlfn.XLOOKUP(B277,Cal_Date!B:B,Cal_Date!A:A,0)</f>
        <v>1</v>
      </c>
      <c r="E277">
        <v>2019</v>
      </c>
      <c r="F277" t="s">
        <v>126</v>
      </c>
      <c r="G277" t="s">
        <v>130</v>
      </c>
      <c r="H277" t="s">
        <v>17</v>
      </c>
      <c r="I277" t="s">
        <v>18</v>
      </c>
      <c r="J277" t="s">
        <v>15</v>
      </c>
      <c r="K277" t="s">
        <v>43</v>
      </c>
      <c r="L277">
        <v>2</v>
      </c>
      <c r="M277">
        <v>1004</v>
      </c>
      <c r="O277" t="s">
        <v>28</v>
      </c>
      <c r="R277" t="s">
        <v>44</v>
      </c>
      <c r="S277" s="49" t="str">
        <f t="shared" si="33"/>
        <v>Card</v>
      </c>
      <c r="T277" s="3">
        <v>0.03</v>
      </c>
      <c r="U277" s="2">
        <v>11.66</v>
      </c>
      <c r="V277" s="2">
        <v>4</v>
      </c>
      <c r="W277" s="54">
        <f>_xlfn.XLOOKUP(M277,Market!A:A,Market!F:F,0)</f>
        <v>0.06</v>
      </c>
      <c r="X277" s="55">
        <f t="shared" si="34"/>
        <v>0.3498</v>
      </c>
      <c r="Y277" s="55">
        <f t="shared" si="35"/>
        <v>7.66</v>
      </c>
      <c r="Z277" s="54">
        <f t="shared" si="36"/>
        <v>0.65694682675814753</v>
      </c>
      <c r="AA277" s="49" t="str">
        <f t="shared" ca="1" si="37"/>
        <v>N</v>
      </c>
      <c r="AB277" s="49">
        <f t="shared" ca="1" si="38"/>
        <v>5</v>
      </c>
      <c r="AC277" s="49" t="str">
        <f t="shared" ca="1" si="39"/>
        <v>N</v>
      </c>
    </row>
    <row r="278" spans="1:29" x14ac:dyDescent="0.25">
      <c r="A278">
        <v>6724</v>
      </c>
      <c r="B278" s="9">
        <v>43561</v>
      </c>
      <c r="C278" s="50" t="str">
        <f t="shared" si="32"/>
        <v>N</v>
      </c>
      <c r="D278" s="52">
        <f>_xlfn.XLOOKUP(B278,Cal_Date!B:B,Cal_Date!A:A,0)</f>
        <v>1</v>
      </c>
      <c r="E278">
        <v>2019</v>
      </c>
      <c r="F278" t="s">
        <v>126</v>
      </c>
      <c r="G278" t="s">
        <v>130</v>
      </c>
      <c r="H278" t="s">
        <v>17</v>
      </c>
      <c r="I278" t="s">
        <v>18</v>
      </c>
      <c r="J278" t="s">
        <v>15</v>
      </c>
      <c r="K278" t="s">
        <v>43</v>
      </c>
      <c r="L278">
        <v>1</v>
      </c>
      <c r="M278">
        <v>1000</v>
      </c>
      <c r="O278" t="s">
        <v>25</v>
      </c>
      <c r="R278" t="s">
        <v>46</v>
      </c>
      <c r="S278" s="49" t="str">
        <f t="shared" si="33"/>
        <v>Card</v>
      </c>
      <c r="T278" s="3">
        <v>0.04</v>
      </c>
      <c r="U278" s="2">
        <v>5.94</v>
      </c>
      <c r="V278" s="2">
        <v>2</v>
      </c>
      <c r="W278" s="54">
        <f>_xlfn.XLOOKUP(M278,Market!A:A,Market!F:F,0)</f>
        <v>0.08</v>
      </c>
      <c r="X278" s="55">
        <f t="shared" si="34"/>
        <v>0.23760000000000003</v>
      </c>
      <c r="Y278" s="55">
        <f t="shared" si="35"/>
        <v>3.9400000000000004</v>
      </c>
      <c r="Z278" s="54">
        <f t="shared" si="36"/>
        <v>0.66329966329966328</v>
      </c>
      <c r="AA278" s="49" t="str">
        <f t="shared" ca="1" si="37"/>
        <v>N</v>
      </c>
      <c r="AB278" s="49">
        <f t="shared" ca="1" si="38"/>
        <v>5</v>
      </c>
      <c r="AC278" s="49" t="str">
        <f t="shared" ca="1" si="39"/>
        <v>N</v>
      </c>
    </row>
    <row r="279" spans="1:29" x14ac:dyDescent="0.25">
      <c r="A279">
        <v>6725</v>
      </c>
      <c r="B279" s="9">
        <v>43561</v>
      </c>
      <c r="C279" s="50" t="str">
        <f t="shared" si="32"/>
        <v>N</v>
      </c>
      <c r="D279" s="52">
        <f>_xlfn.XLOOKUP(B279,Cal_Date!B:B,Cal_Date!A:A,0)</f>
        <v>1</v>
      </c>
      <c r="E279">
        <v>2019</v>
      </c>
      <c r="F279" t="s">
        <v>126</v>
      </c>
      <c r="G279" t="s">
        <v>130</v>
      </c>
      <c r="H279" t="s">
        <v>48</v>
      </c>
      <c r="I279" t="s">
        <v>18</v>
      </c>
      <c r="J279" t="s">
        <v>11</v>
      </c>
      <c r="K279" t="s">
        <v>42</v>
      </c>
      <c r="L279">
        <v>2</v>
      </c>
      <c r="M279">
        <v>1000</v>
      </c>
      <c r="O279" t="s">
        <v>25</v>
      </c>
      <c r="R279" t="s">
        <v>47</v>
      </c>
      <c r="S279" s="49" t="str">
        <f t="shared" si="33"/>
        <v>Card</v>
      </c>
      <c r="T279" s="3">
        <v>3.5000000000000003E-2</v>
      </c>
      <c r="U279" s="2">
        <v>12.96</v>
      </c>
      <c r="V279" s="2">
        <v>2.82</v>
      </c>
      <c r="W279" s="54">
        <f>_xlfn.XLOOKUP(M279,Market!A:A,Market!F:F,0)</f>
        <v>0.08</v>
      </c>
      <c r="X279" s="55">
        <f t="shared" si="34"/>
        <v>0.45360000000000006</v>
      </c>
      <c r="Y279" s="55">
        <f t="shared" si="35"/>
        <v>10.14</v>
      </c>
      <c r="Z279" s="54">
        <f t="shared" si="36"/>
        <v>0.78240740740740744</v>
      </c>
      <c r="AA279" s="49" t="str">
        <f t="shared" ca="1" si="37"/>
        <v>N</v>
      </c>
      <c r="AB279" s="49">
        <f t="shared" ca="1" si="38"/>
        <v>5</v>
      </c>
      <c r="AC279" s="49" t="str">
        <f t="shared" ca="1" si="39"/>
        <v>N</v>
      </c>
    </row>
    <row r="280" spans="1:29" x14ac:dyDescent="0.25">
      <c r="A280">
        <v>6726</v>
      </c>
      <c r="B280" s="9">
        <v>43561</v>
      </c>
      <c r="C280" s="50" t="str">
        <f t="shared" si="32"/>
        <v>N</v>
      </c>
      <c r="D280" s="52">
        <f>_xlfn.XLOOKUP(B280,Cal_Date!B:B,Cal_Date!A:A,0)</f>
        <v>1</v>
      </c>
      <c r="E280">
        <v>2019</v>
      </c>
      <c r="F280" t="s">
        <v>126</v>
      </c>
      <c r="G280" t="s">
        <v>130</v>
      </c>
      <c r="H280" t="s">
        <v>48</v>
      </c>
      <c r="I280" t="s">
        <v>18</v>
      </c>
      <c r="J280" t="s">
        <v>11</v>
      </c>
      <c r="K280" t="s">
        <v>42</v>
      </c>
      <c r="L280">
        <v>1</v>
      </c>
      <c r="M280">
        <v>1000</v>
      </c>
      <c r="O280" t="s">
        <v>25</v>
      </c>
      <c r="R280" t="s">
        <v>47</v>
      </c>
      <c r="S280" s="49" t="str">
        <f t="shared" si="33"/>
        <v>Card</v>
      </c>
      <c r="T280" s="3">
        <v>3.5000000000000003E-2</v>
      </c>
      <c r="U280" s="2">
        <v>6.48</v>
      </c>
      <c r="V280" s="2">
        <v>1.41</v>
      </c>
      <c r="W280" s="54">
        <f>_xlfn.XLOOKUP(M280,Market!A:A,Market!F:F,0)</f>
        <v>0.08</v>
      </c>
      <c r="X280" s="55">
        <f t="shared" si="34"/>
        <v>0.22680000000000003</v>
      </c>
      <c r="Y280" s="55">
        <f t="shared" si="35"/>
        <v>5.07</v>
      </c>
      <c r="Z280" s="54">
        <f t="shared" si="36"/>
        <v>0.78240740740740744</v>
      </c>
      <c r="AA280" s="49" t="str">
        <f t="shared" ca="1" si="37"/>
        <v>N</v>
      </c>
      <c r="AB280" s="49">
        <f t="shared" ca="1" si="38"/>
        <v>5</v>
      </c>
      <c r="AC280" s="49" t="str">
        <f t="shared" ca="1" si="39"/>
        <v>N</v>
      </c>
    </row>
    <row r="281" spans="1:29" x14ac:dyDescent="0.25">
      <c r="A281">
        <v>6742</v>
      </c>
      <c r="B281" s="9">
        <v>43561</v>
      </c>
      <c r="C281" s="50" t="str">
        <f t="shared" si="32"/>
        <v>N</v>
      </c>
      <c r="D281" s="52">
        <f>_xlfn.XLOOKUP(B281,Cal_Date!B:B,Cal_Date!A:A,0)</f>
        <v>1</v>
      </c>
      <c r="E281">
        <v>2019</v>
      </c>
      <c r="F281" t="s">
        <v>126</v>
      </c>
      <c r="G281" t="s">
        <v>130</v>
      </c>
      <c r="H281" t="s">
        <v>48</v>
      </c>
      <c r="I281" t="s">
        <v>18</v>
      </c>
      <c r="J281" t="s">
        <v>11</v>
      </c>
      <c r="K281" t="s">
        <v>42</v>
      </c>
      <c r="L281">
        <v>1</v>
      </c>
      <c r="M281">
        <v>1008</v>
      </c>
      <c r="O281" t="s">
        <v>28</v>
      </c>
      <c r="R281" t="s">
        <v>44</v>
      </c>
      <c r="S281" s="49" t="str">
        <f t="shared" si="33"/>
        <v>Card</v>
      </c>
      <c r="T281" s="3">
        <v>0.03</v>
      </c>
      <c r="U281" s="2">
        <v>6.5339999999999998</v>
      </c>
      <c r="V281" s="2">
        <v>1.41</v>
      </c>
      <c r="W281" s="54">
        <f>_xlfn.XLOOKUP(M281,Market!A:A,Market!F:F,0)</f>
        <v>8.8999999999999996E-2</v>
      </c>
      <c r="X281" s="55">
        <f t="shared" si="34"/>
        <v>0.19602</v>
      </c>
      <c r="Y281" s="55">
        <f t="shared" si="35"/>
        <v>5.1239999999999997</v>
      </c>
      <c r="Z281" s="54">
        <f t="shared" si="36"/>
        <v>0.78420569329660239</v>
      </c>
      <c r="AA281" s="49" t="str">
        <f t="shared" ca="1" si="37"/>
        <v>N</v>
      </c>
      <c r="AB281" s="49">
        <f t="shared" ca="1" si="38"/>
        <v>5</v>
      </c>
      <c r="AC281" s="49" t="str">
        <f t="shared" ca="1" si="39"/>
        <v>N</v>
      </c>
    </row>
    <row r="282" spans="1:29" x14ac:dyDescent="0.25">
      <c r="A282">
        <v>6728</v>
      </c>
      <c r="B282" s="9">
        <v>43561</v>
      </c>
      <c r="C282" s="50" t="str">
        <f t="shared" si="32"/>
        <v>N</v>
      </c>
      <c r="D282" s="52">
        <f>_xlfn.XLOOKUP(B282,Cal_Date!B:B,Cal_Date!A:A,0)</f>
        <v>1</v>
      </c>
      <c r="E282">
        <v>2019</v>
      </c>
      <c r="F282" t="s">
        <v>126</v>
      </c>
      <c r="G282" t="s">
        <v>130</v>
      </c>
      <c r="H282" t="s">
        <v>48</v>
      </c>
      <c r="I282" t="s">
        <v>18</v>
      </c>
      <c r="J282" t="s">
        <v>10</v>
      </c>
      <c r="K282" t="s">
        <v>43</v>
      </c>
      <c r="L282">
        <v>1</v>
      </c>
      <c r="M282">
        <v>1008</v>
      </c>
      <c r="O282" t="s">
        <v>28</v>
      </c>
      <c r="R282" t="s">
        <v>44</v>
      </c>
      <c r="S282" s="49" t="str">
        <f t="shared" si="33"/>
        <v>Card</v>
      </c>
      <c r="T282" s="3">
        <v>0.03</v>
      </c>
      <c r="U282" s="2">
        <v>7.6229999999999993</v>
      </c>
      <c r="V282" s="2">
        <v>1.46</v>
      </c>
      <c r="W282" s="54">
        <f>_xlfn.XLOOKUP(M282,Market!A:A,Market!F:F,0)</f>
        <v>8.8999999999999996E-2</v>
      </c>
      <c r="X282" s="55">
        <f t="shared" si="34"/>
        <v>0.22868999999999998</v>
      </c>
      <c r="Y282" s="55">
        <f t="shared" si="35"/>
        <v>6.1629999999999994</v>
      </c>
      <c r="Z282" s="54">
        <f t="shared" si="36"/>
        <v>0.80847435392889933</v>
      </c>
      <c r="AA282" s="49" t="str">
        <f t="shared" ca="1" si="37"/>
        <v>N</v>
      </c>
      <c r="AB282" s="49">
        <f t="shared" ca="1" si="38"/>
        <v>5</v>
      </c>
      <c r="AC282" s="49" t="str">
        <f t="shared" ca="1" si="39"/>
        <v>N</v>
      </c>
    </row>
    <row r="283" spans="1:29" x14ac:dyDescent="0.25">
      <c r="A283">
        <v>6729</v>
      </c>
      <c r="B283" s="9">
        <v>43561</v>
      </c>
      <c r="C283" s="50" t="str">
        <f t="shared" si="32"/>
        <v>N</v>
      </c>
      <c r="D283" s="52">
        <f>_xlfn.XLOOKUP(B283,Cal_Date!B:B,Cal_Date!A:A,0)</f>
        <v>1</v>
      </c>
      <c r="E283">
        <v>2019</v>
      </c>
      <c r="F283" t="s">
        <v>126</v>
      </c>
      <c r="G283" t="s">
        <v>130</v>
      </c>
      <c r="H283" t="s">
        <v>48</v>
      </c>
      <c r="I283" t="s">
        <v>18</v>
      </c>
      <c r="J283" t="s">
        <v>11</v>
      </c>
      <c r="K283" t="s">
        <v>42</v>
      </c>
      <c r="L283">
        <v>1</v>
      </c>
      <c r="M283">
        <v>1009</v>
      </c>
      <c r="O283" t="s">
        <v>28</v>
      </c>
      <c r="R283" t="s">
        <v>44</v>
      </c>
      <c r="S283" s="49" t="str">
        <f t="shared" si="33"/>
        <v>Card</v>
      </c>
      <c r="T283" s="3">
        <v>0.03</v>
      </c>
      <c r="U283" s="2">
        <v>6.5339999999999998</v>
      </c>
      <c r="V283" s="2">
        <v>1.41</v>
      </c>
      <c r="W283" s="54">
        <f>_xlfn.XLOOKUP(M283,Market!A:A,Market!F:F,0)</f>
        <v>8.8999999999999996E-2</v>
      </c>
      <c r="X283" s="55">
        <f t="shared" si="34"/>
        <v>0.19602</v>
      </c>
      <c r="Y283" s="55">
        <f t="shared" si="35"/>
        <v>5.1239999999999997</v>
      </c>
      <c r="Z283" s="54">
        <f t="shared" si="36"/>
        <v>0.78420569329660239</v>
      </c>
      <c r="AA283" s="49" t="str">
        <f t="shared" ca="1" si="37"/>
        <v>N</v>
      </c>
      <c r="AB283" s="49">
        <f t="shared" ca="1" si="38"/>
        <v>5</v>
      </c>
      <c r="AC283" s="49" t="str">
        <f t="shared" ca="1" si="39"/>
        <v>N</v>
      </c>
    </row>
    <row r="284" spans="1:29" x14ac:dyDescent="0.25">
      <c r="A284">
        <v>6733</v>
      </c>
      <c r="B284" s="9">
        <v>43561</v>
      </c>
      <c r="C284" s="50" t="str">
        <f t="shared" si="32"/>
        <v>N</v>
      </c>
      <c r="D284" s="52">
        <f>_xlfn.XLOOKUP(B284,Cal_Date!B:B,Cal_Date!A:A,0)</f>
        <v>1</v>
      </c>
      <c r="E284">
        <v>2019</v>
      </c>
      <c r="F284" t="s">
        <v>126</v>
      </c>
      <c r="G284" t="s">
        <v>130</v>
      </c>
      <c r="H284" t="s">
        <v>48</v>
      </c>
      <c r="I284" t="s">
        <v>18</v>
      </c>
      <c r="J284" t="s">
        <v>11</v>
      </c>
      <c r="K284" t="s">
        <v>42</v>
      </c>
      <c r="L284">
        <v>2</v>
      </c>
      <c r="M284">
        <v>1010</v>
      </c>
      <c r="O284" t="s">
        <v>25</v>
      </c>
      <c r="R284" t="s">
        <v>46</v>
      </c>
      <c r="S284" s="49" t="str">
        <f t="shared" si="33"/>
        <v>Card</v>
      </c>
      <c r="T284" s="3">
        <v>0.04</v>
      </c>
      <c r="U284" s="2">
        <v>12.96</v>
      </c>
      <c r="V284" s="2">
        <v>2.82</v>
      </c>
      <c r="W284" s="54">
        <f>_xlfn.XLOOKUP(M284,Market!A:A,Market!F:F,0)</f>
        <v>0.08</v>
      </c>
      <c r="X284" s="55">
        <f t="shared" si="34"/>
        <v>0.51840000000000008</v>
      </c>
      <c r="Y284" s="55">
        <f t="shared" si="35"/>
        <v>10.14</v>
      </c>
      <c r="Z284" s="54">
        <f t="shared" si="36"/>
        <v>0.78240740740740744</v>
      </c>
      <c r="AA284" s="49" t="str">
        <f t="shared" ca="1" si="37"/>
        <v>N</v>
      </c>
      <c r="AB284" s="49">
        <f t="shared" ca="1" si="38"/>
        <v>5</v>
      </c>
      <c r="AC284" s="49" t="str">
        <f t="shared" ca="1" si="39"/>
        <v>N</v>
      </c>
    </row>
    <row r="285" spans="1:29" x14ac:dyDescent="0.25">
      <c r="A285">
        <v>6730</v>
      </c>
      <c r="B285" s="9">
        <v>43561</v>
      </c>
      <c r="C285" s="50" t="str">
        <f t="shared" si="32"/>
        <v>N</v>
      </c>
      <c r="D285" s="52">
        <f>_xlfn.XLOOKUP(B285,Cal_Date!B:B,Cal_Date!A:A,0)</f>
        <v>1</v>
      </c>
      <c r="E285">
        <v>2019</v>
      </c>
      <c r="F285" t="s">
        <v>126</v>
      </c>
      <c r="G285" t="s">
        <v>130</v>
      </c>
      <c r="H285" t="s">
        <v>48</v>
      </c>
      <c r="I285" t="s">
        <v>18</v>
      </c>
      <c r="J285" t="s">
        <v>11</v>
      </c>
      <c r="K285" t="s">
        <v>42</v>
      </c>
      <c r="L285">
        <v>1</v>
      </c>
      <c r="M285">
        <v>1008</v>
      </c>
      <c r="O285" t="s">
        <v>28</v>
      </c>
      <c r="R285" t="s">
        <v>47</v>
      </c>
      <c r="S285" s="49" t="str">
        <f t="shared" si="33"/>
        <v>Card</v>
      </c>
      <c r="T285" s="3">
        <v>3.5000000000000003E-2</v>
      </c>
      <c r="U285" s="2">
        <v>6.5339999999999998</v>
      </c>
      <c r="V285" s="2">
        <v>1.41</v>
      </c>
      <c r="W285" s="54">
        <f>_xlfn.XLOOKUP(M285,Market!A:A,Market!F:F,0)</f>
        <v>8.8999999999999996E-2</v>
      </c>
      <c r="X285" s="55">
        <f t="shared" si="34"/>
        <v>0.22869</v>
      </c>
      <c r="Y285" s="55">
        <f t="shared" si="35"/>
        <v>5.1239999999999997</v>
      </c>
      <c r="Z285" s="54">
        <f t="shared" si="36"/>
        <v>0.78420569329660239</v>
      </c>
      <c r="AA285" s="49" t="str">
        <f t="shared" ca="1" si="37"/>
        <v>N</v>
      </c>
      <c r="AB285" s="49">
        <f t="shared" ca="1" si="38"/>
        <v>5</v>
      </c>
      <c r="AC285" s="49" t="str">
        <f t="shared" ca="1" si="39"/>
        <v>N</v>
      </c>
    </row>
    <row r="286" spans="1:29" x14ac:dyDescent="0.25">
      <c r="A286">
        <v>6765</v>
      </c>
      <c r="B286" s="9">
        <v>43561</v>
      </c>
      <c r="C286" s="50" t="str">
        <f t="shared" si="32"/>
        <v>N</v>
      </c>
      <c r="D286" s="52">
        <f>_xlfn.XLOOKUP(B286,Cal_Date!B:B,Cal_Date!A:A,0)</f>
        <v>1</v>
      </c>
      <c r="E286">
        <v>2019</v>
      </c>
      <c r="F286" t="s">
        <v>126</v>
      </c>
      <c r="G286" t="s">
        <v>130</v>
      </c>
      <c r="H286" t="s">
        <v>48</v>
      </c>
      <c r="I286" t="s">
        <v>18</v>
      </c>
      <c r="J286" t="s">
        <v>11</v>
      </c>
      <c r="K286" t="s">
        <v>42</v>
      </c>
      <c r="L286">
        <v>1</v>
      </c>
      <c r="M286">
        <v>1005</v>
      </c>
      <c r="O286" t="s">
        <v>25</v>
      </c>
      <c r="R286" t="s">
        <v>44</v>
      </c>
      <c r="S286" s="49" t="str">
        <f t="shared" si="33"/>
        <v>Card</v>
      </c>
      <c r="T286" s="3">
        <v>0.03</v>
      </c>
      <c r="U286" s="2">
        <v>6.5339999999999998</v>
      </c>
      <c r="V286" s="2">
        <v>1.41</v>
      </c>
      <c r="W286" s="54">
        <f>_xlfn.XLOOKUP(M286,Market!A:A,Market!F:F,0)</f>
        <v>8.8999999999999996E-2</v>
      </c>
      <c r="X286" s="55">
        <f t="shared" si="34"/>
        <v>0.19602</v>
      </c>
      <c r="Y286" s="55">
        <f t="shared" si="35"/>
        <v>5.1239999999999997</v>
      </c>
      <c r="Z286" s="54">
        <f t="shared" si="36"/>
        <v>0.78420569329660239</v>
      </c>
      <c r="AA286" s="49" t="str">
        <f t="shared" ca="1" si="37"/>
        <v>N</v>
      </c>
      <c r="AB286" s="49">
        <f t="shared" ca="1" si="38"/>
        <v>5</v>
      </c>
      <c r="AC286" s="49" t="str">
        <f t="shared" ca="1" si="39"/>
        <v>N</v>
      </c>
    </row>
    <row r="287" spans="1:29" x14ac:dyDescent="0.25">
      <c r="A287">
        <v>6746</v>
      </c>
      <c r="B287" s="9">
        <v>43561</v>
      </c>
      <c r="C287" s="50" t="str">
        <f t="shared" si="32"/>
        <v>N</v>
      </c>
      <c r="D287" s="52">
        <f>_xlfn.XLOOKUP(B287,Cal_Date!B:B,Cal_Date!A:A,0)</f>
        <v>1</v>
      </c>
      <c r="E287">
        <v>2019</v>
      </c>
      <c r="F287" t="s">
        <v>126</v>
      </c>
      <c r="G287" t="s">
        <v>130</v>
      </c>
      <c r="H287" t="s">
        <v>48</v>
      </c>
      <c r="I287" t="s">
        <v>18</v>
      </c>
      <c r="J287" t="s">
        <v>10</v>
      </c>
      <c r="K287" t="s">
        <v>43</v>
      </c>
      <c r="L287">
        <v>1</v>
      </c>
      <c r="M287">
        <v>1006</v>
      </c>
      <c r="O287" t="s">
        <v>28</v>
      </c>
      <c r="R287" t="s">
        <v>46</v>
      </c>
      <c r="S287" s="49" t="str">
        <f t="shared" si="33"/>
        <v>Card</v>
      </c>
      <c r="T287" s="3">
        <v>0.04</v>
      </c>
      <c r="U287" s="2">
        <v>7.6229999999999993</v>
      </c>
      <c r="V287" s="2">
        <v>1.46</v>
      </c>
      <c r="W287" s="54">
        <f>_xlfn.XLOOKUP(M287,Market!A:A,Market!F:F,0)</f>
        <v>8.8999999999999996E-2</v>
      </c>
      <c r="X287" s="55">
        <f t="shared" si="34"/>
        <v>0.30491999999999997</v>
      </c>
      <c r="Y287" s="55">
        <f t="shared" si="35"/>
        <v>6.1629999999999994</v>
      </c>
      <c r="Z287" s="54">
        <f t="shared" si="36"/>
        <v>0.80847435392889933</v>
      </c>
      <c r="AA287" s="49" t="str">
        <f t="shared" ca="1" si="37"/>
        <v>N</v>
      </c>
      <c r="AB287" s="49">
        <f t="shared" ca="1" si="38"/>
        <v>5</v>
      </c>
      <c r="AC287" s="49" t="str">
        <f t="shared" ca="1" si="39"/>
        <v>N</v>
      </c>
    </row>
    <row r="288" spans="1:29" x14ac:dyDescent="0.25">
      <c r="A288">
        <v>6747</v>
      </c>
      <c r="B288" s="9">
        <v>43561</v>
      </c>
      <c r="C288" s="50" t="str">
        <f t="shared" si="32"/>
        <v>N</v>
      </c>
      <c r="D288" s="52">
        <f>_xlfn.XLOOKUP(B288,Cal_Date!B:B,Cal_Date!A:A,0)</f>
        <v>1</v>
      </c>
      <c r="E288">
        <v>2019</v>
      </c>
      <c r="F288" t="s">
        <v>126</v>
      </c>
      <c r="G288" t="s">
        <v>130</v>
      </c>
      <c r="H288" t="s">
        <v>48</v>
      </c>
      <c r="I288" t="s">
        <v>18</v>
      </c>
      <c r="J288" t="s">
        <v>11</v>
      </c>
      <c r="K288" t="s">
        <v>42</v>
      </c>
      <c r="L288">
        <v>1</v>
      </c>
      <c r="M288">
        <v>1007</v>
      </c>
      <c r="O288" t="s">
        <v>28</v>
      </c>
      <c r="R288" t="s">
        <v>46</v>
      </c>
      <c r="S288" s="49" t="str">
        <f t="shared" si="33"/>
        <v>Card</v>
      </c>
      <c r="T288" s="3">
        <v>0.04</v>
      </c>
      <c r="U288" s="2">
        <v>6.5339999999999998</v>
      </c>
      <c r="V288" s="2">
        <v>1.41</v>
      </c>
      <c r="W288" s="54">
        <f>_xlfn.XLOOKUP(M288,Market!A:A,Market!F:F,0)</f>
        <v>8.8999999999999996E-2</v>
      </c>
      <c r="X288" s="55">
        <f t="shared" si="34"/>
        <v>0.26135999999999998</v>
      </c>
      <c r="Y288" s="55">
        <f t="shared" si="35"/>
        <v>5.1239999999999997</v>
      </c>
      <c r="Z288" s="54">
        <f t="shared" si="36"/>
        <v>0.78420569329660239</v>
      </c>
      <c r="AA288" s="49" t="str">
        <f t="shared" ca="1" si="37"/>
        <v>N</v>
      </c>
      <c r="AB288" s="49">
        <f t="shared" ca="1" si="38"/>
        <v>5</v>
      </c>
      <c r="AC288" s="49" t="str">
        <f t="shared" ca="1" si="39"/>
        <v>N</v>
      </c>
    </row>
    <row r="289" spans="1:29" x14ac:dyDescent="0.25">
      <c r="A289">
        <v>6748</v>
      </c>
      <c r="B289" s="9">
        <v>43561</v>
      </c>
      <c r="C289" s="50" t="str">
        <f t="shared" si="32"/>
        <v>N</v>
      </c>
      <c r="D289" s="52">
        <f>_xlfn.XLOOKUP(B289,Cal_Date!B:B,Cal_Date!A:A,0)</f>
        <v>1</v>
      </c>
      <c r="E289">
        <v>2019</v>
      </c>
      <c r="F289" t="s">
        <v>126</v>
      </c>
      <c r="G289" t="s">
        <v>130</v>
      </c>
      <c r="H289" t="s">
        <v>48</v>
      </c>
      <c r="I289" t="s">
        <v>18</v>
      </c>
      <c r="J289" t="s">
        <v>11</v>
      </c>
      <c r="K289" t="s">
        <v>42</v>
      </c>
      <c r="L289">
        <v>1</v>
      </c>
      <c r="M289">
        <v>1008</v>
      </c>
      <c r="O289" t="s">
        <v>28</v>
      </c>
      <c r="R289" t="s">
        <v>47</v>
      </c>
      <c r="S289" s="49" t="str">
        <f t="shared" si="33"/>
        <v>Card</v>
      </c>
      <c r="T289" s="3">
        <v>3.5000000000000003E-2</v>
      </c>
      <c r="U289" s="2">
        <v>6.5339999999999998</v>
      </c>
      <c r="V289" s="2">
        <v>1.41</v>
      </c>
      <c r="W289" s="54">
        <f>_xlfn.XLOOKUP(M289,Market!A:A,Market!F:F,0)</f>
        <v>8.8999999999999996E-2</v>
      </c>
      <c r="X289" s="55">
        <f t="shared" si="34"/>
        <v>0.22869</v>
      </c>
      <c r="Y289" s="55">
        <f t="shared" si="35"/>
        <v>5.1239999999999997</v>
      </c>
      <c r="Z289" s="54">
        <f t="shared" si="36"/>
        <v>0.78420569329660239</v>
      </c>
      <c r="AA289" s="49" t="str">
        <f t="shared" ca="1" si="37"/>
        <v>N</v>
      </c>
      <c r="AB289" s="49">
        <f t="shared" ca="1" si="38"/>
        <v>5</v>
      </c>
      <c r="AC289" s="49" t="str">
        <f t="shared" ca="1" si="39"/>
        <v>N</v>
      </c>
    </row>
    <row r="290" spans="1:29" x14ac:dyDescent="0.25">
      <c r="A290">
        <v>6749</v>
      </c>
      <c r="B290" s="9">
        <v>43561</v>
      </c>
      <c r="C290" s="50" t="str">
        <f t="shared" si="32"/>
        <v>N</v>
      </c>
      <c r="D290" s="52">
        <f>_xlfn.XLOOKUP(B290,Cal_Date!B:B,Cal_Date!A:A,0)</f>
        <v>1</v>
      </c>
      <c r="E290">
        <v>2019</v>
      </c>
      <c r="F290" t="s">
        <v>126</v>
      </c>
      <c r="G290" t="s">
        <v>130</v>
      </c>
      <c r="H290" t="s">
        <v>48</v>
      </c>
      <c r="I290" t="s">
        <v>18</v>
      </c>
      <c r="J290" t="s">
        <v>11</v>
      </c>
      <c r="K290" t="s">
        <v>42</v>
      </c>
      <c r="L290">
        <v>2</v>
      </c>
      <c r="M290">
        <v>1009</v>
      </c>
      <c r="O290" t="s">
        <v>28</v>
      </c>
      <c r="R290" t="s">
        <v>44</v>
      </c>
      <c r="S290" s="49" t="str">
        <f t="shared" si="33"/>
        <v>Card</v>
      </c>
      <c r="T290" s="3">
        <v>0.03</v>
      </c>
      <c r="U290" s="2">
        <v>13.068</v>
      </c>
      <c r="V290" s="2">
        <v>2.82</v>
      </c>
      <c r="W290" s="54">
        <f>_xlfn.XLOOKUP(M290,Market!A:A,Market!F:F,0)</f>
        <v>8.8999999999999996E-2</v>
      </c>
      <c r="X290" s="55">
        <f t="shared" si="34"/>
        <v>0.39204</v>
      </c>
      <c r="Y290" s="55">
        <f t="shared" si="35"/>
        <v>10.247999999999999</v>
      </c>
      <c r="Z290" s="54">
        <f t="shared" si="36"/>
        <v>0.78420569329660239</v>
      </c>
      <c r="AA290" s="49" t="str">
        <f t="shared" ca="1" si="37"/>
        <v>N</v>
      </c>
      <c r="AB290" s="49">
        <f t="shared" ca="1" si="38"/>
        <v>5</v>
      </c>
      <c r="AC290" s="49" t="str">
        <f t="shared" ca="1" si="39"/>
        <v>N</v>
      </c>
    </row>
    <row r="291" spans="1:29" x14ac:dyDescent="0.25">
      <c r="A291">
        <v>6750</v>
      </c>
      <c r="B291" s="9">
        <v>43561</v>
      </c>
      <c r="C291" s="50" t="str">
        <f t="shared" si="32"/>
        <v>N</v>
      </c>
      <c r="D291" s="52">
        <f>_xlfn.XLOOKUP(B291,Cal_Date!B:B,Cal_Date!A:A,0)</f>
        <v>1</v>
      </c>
      <c r="E291">
        <v>2019</v>
      </c>
      <c r="F291" t="s">
        <v>126</v>
      </c>
      <c r="G291" t="s">
        <v>130</v>
      </c>
      <c r="H291" t="s">
        <v>48</v>
      </c>
      <c r="I291" t="s">
        <v>18</v>
      </c>
      <c r="J291" t="s">
        <v>10</v>
      </c>
      <c r="K291" t="s">
        <v>43</v>
      </c>
      <c r="L291">
        <v>1</v>
      </c>
      <c r="M291">
        <v>1006</v>
      </c>
      <c r="O291" t="s">
        <v>28</v>
      </c>
      <c r="R291" t="s">
        <v>46</v>
      </c>
      <c r="S291" s="49" t="str">
        <f t="shared" si="33"/>
        <v>Card</v>
      </c>
      <c r="T291" s="3">
        <v>0.04</v>
      </c>
      <c r="U291" s="2">
        <v>7.6229999999999993</v>
      </c>
      <c r="V291" s="2">
        <v>1.46</v>
      </c>
      <c r="W291" s="54">
        <f>_xlfn.XLOOKUP(M291,Market!A:A,Market!F:F,0)</f>
        <v>8.8999999999999996E-2</v>
      </c>
      <c r="X291" s="55">
        <f t="shared" si="34"/>
        <v>0.30491999999999997</v>
      </c>
      <c r="Y291" s="55">
        <f t="shared" si="35"/>
        <v>6.1629999999999994</v>
      </c>
      <c r="Z291" s="54">
        <f t="shared" si="36"/>
        <v>0.80847435392889933</v>
      </c>
      <c r="AA291" s="49" t="str">
        <f t="shared" ca="1" si="37"/>
        <v>N</v>
      </c>
      <c r="AB291" s="49">
        <f t="shared" ca="1" si="38"/>
        <v>5</v>
      </c>
      <c r="AC291" s="49" t="str">
        <f t="shared" ca="1" si="39"/>
        <v>N</v>
      </c>
    </row>
    <row r="292" spans="1:29" x14ac:dyDescent="0.25">
      <c r="A292">
        <v>6752</v>
      </c>
      <c r="B292" s="9">
        <v>43561</v>
      </c>
      <c r="C292" s="50" t="str">
        <f t="shared" si="32"/>
        <v>N</v>
      </c>
      <c r="D292" s="52">
        <f>_xlfn.XLOOKUP(B292,Cal_Date!B:B,Cal_Date!A:A,0)</f>
        <v>1</v>
      </c>
      <c r="E292">
        <v>2019</v>
      </c>
      <c r="F292" t="s">
        <v>126</v>
      </c>
      <c r="G292" t="s">
        <v>130</v>
      </c>
      <c r="H292" t="s">
        <v>48</v>
      </c>
      <c r="I292" t="s">
        <v>18</v>
      </c>
      <c r="J292" t="s">
        <v>10</v>
      </c>
      <c r="K292" t="s">
        <v>43</v>
      </c>
      <c r="L292">
        <v>1</v>
      </c>
      <c r="M292">
        <v>1007</v>
      </c>
      <c r="O292" t="s">
        <v>28</v>
      </c>
      <c r="R292" t="s">
        <v>46</v>
      </c>
      <c r="S292" s="49" t="str">
        <f t="shared" si="33"/>
        <v>Card</v>
      </c>
      <c r="T292" s="3">
        <v>0.04</v>
      </c>
      <c r="U292" s="2">
        <v>7.6229999999999993</v>
      </c>
      <c r="V292" s="2">
        <v>1.46</v>
      </c>
      <c r="W292" s="54">
        <f>_xlfn.XLOOKUP(M292,Market!A:A,Market!F:F,0)</f>
        <v>8.8999999999999996E-2</v>
      </c>
      <c r="X292" s="55">
        <f t="shared" si="34"/>
        <v>0.30491999999999997</v>
      </c>
      <c r="Y292" s="55">
        <f t="shared" si="35"/>
        <v>6.1629999999999994</v>
      </c>
      <c r="Z292" s="54">
        <f t="shared" si="36"/>
        <v>0.80847435392889933</v>
      </c>
      <c r="AA292" s="49" t="str">
        <f t="shared" ca="1" si="37"/>
        <v>N</v>
      </c>
      <c r="AB292" s="49">
        <f t="shared" ca="1" si="38"/>
        <v>5</v>
      </c>
      <c r="AC292" s="49" t="str">
        <f t="shared" ca="1" si="39"/>
        <v>N</v>
      </c>
    </row>
    <row r="293" spans="1:29" x14ac:dyDescent="0.25">
      <c r="A293">
        <v>6753</v>
      </c>
      <c r="B293" s="9">
        <v>43561</v>
      </c>
      <c r="C293" s="50" t="str">
        <f t="shared" si="32"/>
        <v>N</v>
      </c>
      <c r="D293" s="52">
        <f>_xlfn.XLOOKUP(B293,Cal_Date!B:B,Cal_Date!A:A,0)</f>
        <v>1</v>
      </c>
      <c r="E293">
        <v>2019</v>
      </c>
      <c r="F293" t="s">
        <v>126</v>
      </c>
      <c r="G293" t="s">
        <v>130</v>
      </c>
      <c r="H293" t="s">
        <v>48</v>
      </c>
      <c r="I293" t="s">
        <v>18</v>
      </c>
      <c r="J293" t="s">
        <v>10</v>
      </c>
      <c r="K293" t="s">
        <v>43</v>
      </c>
      <c r="L293">
        <v>1</v>
      </c>
      <c r="M293">
        <v>1007</v>
      </c>
      <c r="O293" t="s">
        <v>28</v>
      </c>
      <c r="R293" t="s">
        <v>44</v>
      </c>
      <c r="S293" s="49" t="str">
        <f t="shared" si="33"/>
        <v>Card</v>
      </c>
      <c r="T293" s="3">
        <v>0.03</v>
      </c>
      <c r="U293" s="2">
        <v>7.6229999999999993</v>
      </c>
      <c r="V293" s="2">
        <v>1.46</v>
      </c>
      <c r="W293" s="54">
        <f>_xlfn.XLOOKUP(M293,Market!A:A,Market!F:F,0)</f>
        <v>8.8999999999999996E-2</v>
      </c>
      <c r="X293" s="55">
        <f t="shared" si="34"/>
        <v>0.22868999999999998</v>
      </c>
      <c r="Y293" s="55">
        <f t="shared" si="35"/>
        <v>6.1629999999999994</v>
      </c>
      <c r="Z293" s="54">
        <f t="shared" si="36"/>
        <v>0.80847435392889933</v>
      </c>
      <c r="AA293" s="49" t="str">
        <f t="shared" ca="1" si="37"/>
        <v>N</v>
      </c>
      <c r="AB293" s="49">
        <f t="shared" ca="1" si="38"/>
        <v>5</v>
      </c>
      <c r="AC293" s="49" t="str">
        <f t="shared" ca="1" si="39"/>
        <v>N</v>
      </c>
    </row>
    <row r="294" spans="1:29" x14ac:dyDescent="0.25">
      <c r="A294">
        <v>6754</v>
      </c>
      <c r="B294" s="9">
        <v>43561</v>
      </c>
      <c r="C294" s="50" t="str">
        <f t="shared" si="32"/>
        <v>N</v>
      </c>
      <c r="D294" s="52">
        <f>_xlfn.XLOOKUP(B294,Cal_Date!B:B,Cal_Date!A:A,0)</f>
        <v>1</v>
      </c>
      <c r="E294">
        <v>2019</v>
      </c>
      <c r="F294" t="s">
        <v>126</v>
      </c>
      <c r="G294" t="s">
        <v>130</v>
      </c>
      <c r="H294" t="s">
        <v>48</v>
      </c>
      <c r="I294" t="s">
        <v>18</v>
      </c>
      <c r="J294" t="s">
        <v>11</v>
      </c>
      <c r="K294" t="s">
        <v>42</v>
      </c>
      <c r="L294">
        <v>1</v>
      </c>
      <c r="M294">
        <v>1007</v>
      </c>
      <c r="O294" t="s">
        <v>28</v>
      </c>
      <c r="R294" t="s">
        <v>44</v>
      </c>
      <c r="S294" s="49" t="str">
        <f t="shared" si="33"/>
        <v>Card</v>
      </c>
      <c r="T294" s="3">
        <v>0.03</v>
      </c>
      <c r="U294" s="2">
        <v>6.5339999999999998</v>
      </c>
      <c r="V294" s="2">
        <v>1.41</v>
      </c>
      <c r="W294" s="54">
        <f>_xlfn.XLOOKUP(M294,Market!A:A,Market!F:F,0)</f>
        <v>8.8999999999999996E-2</v>
      </c>
      <c r="X294" s="55">
        <f t="shared" si="34"/>
        <v>0.19602</v>
      </c>
      <c r="Y294" s="55">
        <f t="shared" si="35"/>
        <v>5.1239999999999997</v>
      </c>
      <c r="Z294" s="54">
        <f t="shared" si="36"/>
        <v>0.78420569329660239</v>
      </c>
      <c r="AA294" s="49" t="str">
        <f t="shared" ca="1" si="37"/>
        <v>N</v>
      </c>
      <c r="AB294" s="49">
        <f t="shared" ca="1" si="38"/>
        <v>5</v>
      </c>
      <c r="AC294" s="49" t="str">
        <f t="shared" ca="1" si="39"/>
        <v>N</v>
      </c>
    </row>
    <row r="295" spans="1:29" x14ac:dyDescent="0.25">
      <c r="A295">
        <v>6755</v>
      </c>
      <c r="B295" s="9">
        <v>43561</v>
      </c>
      <c r="C295" s="50" t="str">
        <f t="shared" si="32"/>
        <v>N</v>
      </c>
      <c r="D295" s="52">
        <f>_xlfn.XLOOKUP(B295,Cal_Date!B:B,Cal_Date!A:A,0)</f>
        <v>1</v>
      </c>
      <c r="E295">
        <v>2019</v>
      </c>
      <c r="F295" t="s">
        <v>126</v>
      </c>
      <c r="G295" t="s">
        <v>130</v>
      </c>
      <c r="H295" t="s">
        <v>48</v>
      </c>
      <c r="I295" t="s">
        <v>18</v>
      </c>
      <c r="J295" t="s">
        <v>11</v>
      </c>
      <c r="K295" t="s">
        <v>42</v>
      </c>
      <c r="L295">
        <v>1</v>
      </c>
      <c r="M295">
        <v>1005</v>
      </c>
      <c r="O295" t="s">
        <v>25</v>
      </c>
      <c r="R295" t="s">
        <v>47</v>
      </c>
      <c r="S295" s="49" t="str">
        <f t="shared" si="33"/>
        <v>Card</v>
      </c>
      <c r="T295" s="3">
        <v>3.5000000000000003E-2</v>
      </c>
      <c r="U295" s="2">
        <v>6.5339999999999998</v>
      </c>
      <c r="V295" s="2">
        <v>1.41</v>
      </c>
      <c r="W295" s="54">
        <f>_xlfn.XLOOKUP(M295,Market!A:A,Market!F:F,0)</f>
        <v>8.8999999999999996E-2</v>
      </c>
      <c r="X295" s="55">
        <f t="shared" si="34"/>
        <v>0.22869</v>
      </c>
      <c r="Y295" s="55">
        <f t="shared" si="35"/>
        <v>5.1239999999999997</v>
      </c>
      <c r="Z295" s="54">
        <f t="shared" si="36"/>
        <v>0.78420569329660239</v>
      </c>
      <c r="AA295" s="49" t="str">
        <f t="shared" ca="1" si="37"/>
        <v>N</v>
      </c>
      <c r="AB295" s="49">
        <f t="shared" ca="1" si="38"/>
        <v>5</v>
      </c>
      <c r="AC295" s="49" t="str">
        <f t="shared" ca="1" si="39"/>
        <v>N</v>
      </c>
    </row>
    <row r="296" spans="1:29" x14ac:dyDescent="0.25">
      <c r="A296">
        <v>6756</v>
      </c>
      <c r="B296" s="9">
        <v>43561</v>
      </c>
      <c r="C296" s="50" t="str">
        <f t="shared" si="32"/>
        <v>N</v>
      </c>
      <c r="D296" s="52">
        <f>_xlfn.XLOOKUP(B296,Cal_Date!B:B,Cal_Date!A:A,0)</f>
        <v>1</v>
      </c>
      <c r="E296">
        <v>2019</v>
      </c>
      <c r="F296" t="s">
        <v>126</v>
      </c>
      <c r="G296" t="s">
        <v>130</v>
      </c>
      <c r="H296" t="s">
        <v>48</v>
      </c>
      <c r="I296" t="s">
        <v>18</v>
      </c>
      <c r="J296" t="s">
        <v>11</v>
      </c>
      <c r="K296" t="s">
        <v>42</v>
      </c>
      <c r="L296">
        <v>2</v>
      </c>
      <c r="M296">
        <v>1005</v>
      </c>
      <c r="O296" t="s">
        <v>25</v>
      </c>
      <c r="R296" t="s">
        <v>44</v>
      </c>
      <c r="S296" s="49" t="str">
        <f t="shared" si="33"/>
        <v>Card</v>
      </c>
      <c r="T296" s="3">
        <v>0.03</v>
      </c>
      <c r="U296" s="2">
        <v>13.068</v>
      </c>
      <c r="V296" s="2">
        <v>2.82</v>
      </c>
      <c r="W296" s="54">
        <f>_xlfn.XLOOKUP(M296,Market!A:A,Market!F:F,0)</f>
        <v>8.8999999999999996E-2</v>
      </c>
      <c r="X296" s="55">
        <f t="shared" si="34"/>
        <v>0.39204</v>
      </c>
      <c r="Y296" s="55">
        <f t="shared" si="35"/>
        <v>10.247999999999999</v>
      </c>
      <c r="Z296" s="54">
        <f t="shared" si="36"/>
        <v>0.78420569329660239</v>
      </c>
      <c r="AA296" s="49" t="str">
        <f t="shared" ca="1" si="37"/>
        <v>N</v>
      </c>
      <c r="AB296" s="49">
        <f t="shared" ca="1" si="38"/>
        <v>5</v>
      </c>
      <c r="AC296" s="49" t="str">
        <f t="shared" ca="1" si="39"/>
        <v>N</v>
      </c>
    </row>
    <row r="297" spans="1:29" x14ac:dyDescent="0.25">
      <c r="A297">
        <v>6759</v>
      </c>
      <c r="B297" s="9">
        <v>43561</v>
      </c>
      <c r="C297" s="50" t="str">
        <f t="shared" si="32"/>
        <v>N</v>
      </c>
      <c r="D297" s="52">
        <f>_xlfn.XLOOKUP(B297,Cal_Date!B:B,Cal_Date!A:A,0)</f>
        <v>1</v>
      </c>
      <c r="E297">
        <v>2019</v>
      </c>
      <c r="F297" t="s">
        <v>126</v>
      </c>
      <c r="G297" t="s">
        <v>130</v>
      </c>
      <c r="H297" t="s">
        <v>48</v>
      </c>
      <c r="I297" t="s">
        <v>18</v>
      </c>
      <c r="J297" t="s">
        <v>11</v>
      </c>
      <c r="K297" t="s">
        <v>42</v>
      </c>
      <c r="L297">
        <v>2</v>
      </c>
      <c r="M297">
        <v>1002</v>
      </c>
      <c r="O297" t="s">
        <v>28</v>
      </c>
      <c r="R297" t="s">
        <v>44</v>
      </c>
      <c r="S297" s="49" t="str">
        <f t="shared" si="33"/>
        <v>Card</v>
      </c>
      <c r="T297" s="3">
        <v>0.03</v>
      </c>
      <c r="U297" s="2">
        <v>12.72</v>
      </c>
      <c r="V297" s="2">
        <v>2.82</v>
      </c>
      <c r="W297" s="54">
        <f>_xlfn.XLOOKUP(M297,Market!A:A,Market!F:F,0)</f>
        <v>0.06</v>
      </c>
      <c r="X297" s="55">
        <f t="shared" si="34"/>
        <v>0.38159999999999999</v>
      </c>
      <c r="Y297" s="55">
        <f t="shared" si="35"/>
        <v>9.9</v>
      </c>
      <c r="Z297" s="54">
        <f t="shared" si="36"/>
        <v>0.77830188679245282</v>
      </c>
      <c r="AA297" s="49" t="str">
        <f t="shared" ca="1" si="37"/>
        <v>N</v>
      </c>
      <c r="AB297" s="49">
        <f t="shared" ca="1" si="38"/>
        <v>5</v>
      </c>
      <c r="AC297" s="49" t="str">
        <f t="shared" ca="1" si="39"/>
        <v>N</v>
      </c>
    </row>
    <row r="298" spans="1:29" x14ac:dyDescent="0.25">
      <c r="A298">
        <v>6757</v>
      </c>
      <c r="B298" s="9">
        <v>43561</v>
      </c>
      <c r="C298" s="50" t="str">
        <f t="shared" si="32"/>
        <v>N</v>
      </c>
      <c r="D298" s="52">
        <f>_xlfn.XLOOKUP(B298,Cal_Date!B:B,Cal_Date!A:A,0)</f>
        <v>1</v>
      </c>
      <c r="E298">
        <v>2019</v>
      </c>
      <c r="F298" t="s">
        <v>126</v>
      </c>
      <c r="G298" t="s">
        <v>130</v>
      </c>
      <c r="H298" t="s">
        <v>48</v>
      </c>
      <c r="I298" t="s">
        <v>18</v>
      </c>
      <c r="J298" t="s">
        <v>11</v>
      </c>
      <c r="K298" t="s">
        <v>42</v>
      </c>
      <c r="L298">
        <v>1</v>
      </c>
      <c r="M298">
        <v>1004</v>
      </c>
      <c r="O298" t="s">
        <v>28</v>
      </c>
      <c r="R298" t="s">
        <v>46</v>
      </c>
      <c r="S298" s="49" t="str">
        <f t="shared" si="33"/>
        <v>Card</v>
      </c>
      <c r="T298" s="3">
        <v>0.04</v>
      </c>
      <c r="U298" s="2">
        <v>6.36</v>
      </c>
      <c r="V298" s="2">
        <v>1.41</v>
      </c>
      <c r="W298" s="54">
        <f>_xlfn.XLOOKUP(M298,Market!A:A,Market!F:F,0)</f>
        <v>0.06</v>
      </c>
      <c r="X298" s="55">
        <f t="shared" si="34"/>
        <v>0.25440000000000002</v>
      </c>
      <c r="Y298" s="55">
        <f t="shared" si="35"/>
        <v>4.95</v>
      </c>
      <c r="Z298" s="54">
        <f t="shared" si="36"/>
        <v>0.77830188679245282</v>
      </c>
      <c r="AA298" s="49" t="str">
        <f t="shared" ca="1" si="37"/>
        <v>N</v>
      </c>
      <c r="AB298" s="49">
        <f t="shared" ca="1" si="38"/>
        <v>5</v>
      </c>
      <c r="AC298" s="49" t="str">
        <f t="shared" ca="1" si="39"/>
        <v>N</v>
      </c>
    </row>
    <row r="299" spans="1:29" x14ac:dyDescent="0.25">
      <c r="A299">
        <v>6758</v>
      </c>
      <c r="B299" s="9">
        <v>43561</v>
      </c>
      <c r="C299" s="50" t="str">
        <f t="shared" si="32"/>
        <v>N</v>
      </c>
      <c r="D299" s="52">
        <f>_xlfn.XLOOKUP(B299,Cal_Date!B:B,Cal_Date!A:A,0)</f>
        <v>1</v>
      </c>
      <c r="E299">
        <v>2019</v>
      </c>
      <c r="F299" t="s">
        <v>126</v>
      </c>
      <c r="G299" t="s">
        <v>130</v>
      </c>
      <c r="H299" t="s">
        <v>48</v>
      </c>
      <c r="I299" t="s">
        <v>18</v>
      </c>
      <c r="J299" t="s">
        <v>11</v>
      </c>
      <c r="K299" t="s">
        <v>42</v>
      </c>
      <c r="L299">
        <v>1</v>
      </c>
      <c r="M299">
        <v>1005</v>
      </c>
      <c r="O299" t="s">
        <v>25</v>
      </c>
      <c r="R299" t="s">
        <v>46</v>
      </c>
      <c r="S299" s="49" t="str">
        <f t="shared" si="33"/>
        <v>Card</v>
      </c>
      <c r="T299" s="3">
        <v>0.04</v>
      </c>
      <c r="U299" s="2">
        <v>6.5339999999999998</v>
      </c>
      <c r="V299" s="2">
        <v>1.41</v>
      </c>
      <c r="W299" s="54">
        <f>_xlfn.XLOOKUP(M299,Market!A:A,Market!F:F,0)</f>
        <v>8.8999999999999996E-2</v>
      </c>
      <c r="X299" s="55">
        <f t="shared" si="34"/>
        <v>0.26135999999999998</v>
      </c>
      <c r="Y299" s="55">
        <f t="shared" si="35"/>
        <v>5.1239999999999997</v>
      </c>
      <c r="Z299" s="54">
        <f t="shared" si="36"/>
        <v>0.78420569329660239</v>
      </c>
      <c r="AA299" s="49" t="str">
        <f t="shared" ca="1" si="37"/>
        <v>N</v>
      </c>
      <c r="AB299" s="49">
        <f t="shared" ca="1" si="38"/>
        <v>5</v>
      </c>
      <c r="AC299" s="49" t="str">
        <f t="shared" ca="1" si="39"/>
        <v>N</v>
      </c>
    </row>
    <row r="300" spans="1:29" x14ac:dyDescent="0.25">
      <c r="A300">
        <v>6760</v>
      </c>
      <c r="B300" s="9">
        <v>43561</v>
      </c>
      <c r="C300" s="50" t="str">
        <f t="shared" si="32"/>
        <v>N</v>
      </c>
      <c r="D300" s="52">
        <f>_xlfn.XLOOKUP(B300,Cal_Date!B:B,Cal_Date!A:A,0)</f>
        <v>1</v>
      </c>
      <c r="E300">
        <v>2019</v>
      </c>
      <c r="F300" t="s">
        <v>126</v>
      </c>
      <c r="G300" t="s">
        <v>130</v>
      </c>
      <c r="H300" t="s">
        <v>48</v>
      </c>
      <c r="I300" t="s">
        <v>18</v>
      </c>
      <c r="J300" t="s">
        <v>11</v>
      </c>
      <c r="K300" t="s">
        <v>42</v>
      </c>
      <c r="L300">
        <v>1</v>
      </c>
      <c r="M300">
        <v>1001</v>
      </c>
      <c r="O300" t="s">
        <v>25</v>
      </c>
      <c r="R300" t="s">
        <v>47</v>
      </c>
      <c r="S300" s="49" t="str">
        <f t="shared" si="33"/>
        <v>Card</v>
      </c>
      <c r="T300" s="3">
        <v>3.5000000000000003E-2</v>
      </c>
      <c r="U300" s="2">
        <v>6.36</v>
      </c>
      <c r="V300" s="2">
        <v>1.41</v>
      </c>
      <c r="W300" s="54">
        <f>_xlfn.XLOOKUP(M300,Market!A:A,Market!F:F,0)</f>
        <v>0.06</v>
      </c>
      <c r="X300" s="55">
        <f t="shared" si="34"/>
        <v>0.22260000000000002</v>
      </c>
      <c r="Y300" s="55">
        <f t="shared" si="35"/>
        <v>4.95</v>
      </c>
      <c r="Z300" s="54">
        <f t="shared" si="36"/>
        <v>0.77830188679245282</v>
      </c>
      <c r="AA300" s="49" t="str">
        <f t="shared" ca="1" si="37"/>
        <v>N</v>
      </c>
      <c r="AB300" s="49">
        <f t="shared" ca="1" si="38"/>
        <v>5</v>
      </c>
      <c r="AC300" s="49" t="str">
        <f t="shared" ca="1" si="39"/>
        <v>N</v>
      </c>
    </row>
    <row r="301" spans="1:29" x14ac:dyDescent="0.25">
      <c r="A301">
        <v>6761</v>
      </c>
      <c r="B301" s="9">
        <v>43561</v>
      </c>
      <c r="C301" s="50" t="str">
        <f t="shared" si="32"/>
        <v>N</v>
      </c>
      <c r="D301" s="52">
        <f>_xlfn.XLOOKUP(B301,Cal_Date!B:B,Cal_Date!A:A,0)</f>
        <v>1</v>
      </c>
      <c r="E301">
        <v>2019</v>
      </c>
      <c r="F301" t="s">
        <v>126</v>
      </c>
      <c r="G301" t="s">
        <v>130</v>
      </c>
      <c r="H301" t="s">
        <v>48</v>
      </c>
      <c r="I301" t="s">
        <v>18</v>
      </c>
      <c r="J301" t="s">
        <v>11</v>
      </c>
      <c r="K301" t="s">
        <v>42</v>
      </c>
      <c r="L301">
        <v>2</v>
      </c>
      <c r="M301">
        <v>1010</v>
      </c>
      <c r="O301" t="s">
        <v>25</v>
      </c>
      <c r="R301" t="s">
        <v>44</v>
      </c>
      <c r="S301" s="49" t="str">
        <f t="shared" si="33"/>
        <v>Card</v>
      </c>
      <c r="T301" s="3">
        <v>0.03</v>
      </c>
      <c r="U301" s="2">
        <v>12.96</v>
      </c>
      <c r="V301" s="2">
        <v>2.82</v>
      </c>
      <c r="W301" s="54">
        <f>_xlfn.XLOOKUP(M301,Market!A:A,Market!F:F,0)</f>
        <v>0.08</v>
      </c>
      <c r="X301" s="55">
        <f t="shared" si="34"/>
        <v>0.38880000000000003</v>
      </c>
      <c r="Y301" s="55">
        <f t="shared" si="35"/>
        <v>10.14</v>
      </c>
      <c r="Z301" s="54">
        <f t="shared" si="36"/>
        <v>0.78240740740740744</v>
      </c>
      <c r="AA301" s="49" t="str">
        <f t="shared" ca="1" si="37"/>
        <v>N</v>
      </c>
      <c r="AB301" s="49">
        <f t="shared" ca="1" si="38"/>
        <v>5</v>
      </c>
      <c r="AC301" s="49" t="str">
        <f t="shared" ca="1" si="39"/>
        <v>N</v>
      </c>
    </row>
    <row r="302" spans="1:29" x14ac:dyDescent="0.25">
      <c r="A302">
        <v>6762</v>
      </c>
      <c r="B302" s="9">
        <v>43561</v>
      </c>
      <c r="C302" s="50" t="str">
        <f t="shared" si="32"/>
        <v>N</v>
      </c>
      <c r="D302" s="52">
        <f>_xlfn.XLOOKUP(B302,Cal_Date!B:B,Cal_Date!A:A,0)</f>
        <v>1</v>
      </c>
      <c r="E302">
        <v>2019</v>
      </c>
      <c r="F302" t="s">
        <v>126</v>
      </c>
      <c r="G302" t="s">
        <v>130</v>
      </c>
      <c r="H302" t="s">
        <v>48</v>
      </c>
      <c r="I302" t="s">
        <v>18</v>
      </c>
      <c r="J302" t="s">
        <v>11</v>
      </c>
      <c r="K302" t="s">
        <v>42</v>
      </c>
      <c r="L302">
        <v>1</v>
      </c>
      <c r="M302">
        <v>1011</v>
      </c>
      <c r="O302" t="s">
        <v>25</v>
      </c>
      <c r="R302" t="s">
        <v>44</v>
      </c>
      <c r="S302" s="49" t="str">
        <f t="shared" si="33"/>
        <v>Card</v>
      </c>
      <c r="T302" s="3">
        <v>0.03</v>
      </c>
      <c r="U302" s="2">
        <v>6.36</v>
      </c>
      <c r="V302" s="2">
        <v>1.41</v>
      </c>
      <c r="W302" s="54">
        <f>_xlfn.XLOOKUP(M302,Market!A:A,Market!F:F,0)</f>
        <v>0.06</v>
      </c>
      <c r="X302" s="55">
        <f t="shared" si="34"/>
        <v>0.1908</v>
      </c>
      <c r="Y302" s="55">
        <f t="shared" si="35"/>
        <v>4.95</v>
      </c>
      <c r="Z302" s="54">
        <f t="shared" si="36"/>
        <v>0.77830188679245282</v>
      </c>
      <c r="AA302" s="49" t="str">
        <f t="shared" ca="1" si="37"/>
        <v>N</v>
      </c>
      <c r="AB302" s="49">
        <f t="shared" ca="1" si="38"/>
        <v>5</v>
      </c>
      <c r="AC302" s="49" t="str">
        <f t="shared" ca="1" si="39"/>
        <v>N</v>
      </c>
    </row>
    <row r="303" spans="1:29" x14ac:dyDescent="0.25">
      <c r="A303">
        <v>6763</v>
      </c>
      <c r="B303" s="9">
        <v>43561</v>
      </c>
      <c r="C303" s="50" t="str">
        <f t="shared" si="32"/>
        <v>N</v>
      </c>
      <c r="D303" s="52">
        <f>_xlfn.XLOOKUP(B303,Cal_Date!B:B,Cal_Date!A:A,0)</f>
        <v>1</v>
      </c>
      <c r="E303">
        <v>2019</v>
      </c>
      <c r="F303" t="s">
        <v>126</v>
      </c>
      <c r="G303" t="s">
        <v>130</v>
      </c>
      <c r="H303" t="s">
        <v>48</v>
      </c>
      <c r="I303" t="s">
        <v>18</v>
      </c>
      <c r="J303" t="s">
        <v>11</v>
      </c>
      <c r="K303" t="s">
        <v>42</v>
      </c>
      <c r="L303">
        <v>2</v>
      </c>
      <c r="M303">
        <v>1011</v>
      </c>
      <c r="O303" t="s">
        <v>25</v>
      </c>
      <c r="R303" t="s">
        <v>46</v>
      </c>
      <c r="S303" s="49" t="str">
        <f t="shared" si="33"/>
        <v>Card</v>
      </c>
      <c r="T303" s="3">
        <v>0.04</v>
      </c>
      <c r="U303" s="2">
        <v>12.72</v>
      </c>
      <c r="V303" s="2">
        <v>2.82</v>
      </c>
      <c r="W303" s="54">
        <f>_xlfn.XLOOKUP(M303,Market!A:A,Market!F:F,0)</f>
        <v>0.06</v>
      </c>
      <c r="X303" s="55">
        <f t="shared" si="34"/>
        <v>0.50880000000000003</v>
      </c>
      <c r="Y303" s="55">
        <f t="shared" si="35"/>
        <v>9.9</v>
      </c>
      <c r="Z303" s="54">
        <f t="shared" si="36"/>
        <v>0.77830188679245282</v>
      </c>
      <c r="AA303" s="49" t="str">
        <f t="shared" ca="1" si="37"/>
        <v>N</v>
      </c>
      <c r="AB303" s="49">
        <f t="shared" ca="1" si="38"/>
        <v>5</v>
      </c>
      <c r="AC303" s="49" t="str">
        <f t="shared" ca="1" si="39"/>
        <v>N</v>
      </c>
    </row>
    <row r="304" spans="1:29" x14ac:dyDescent="0.25">
      <c r="A304">
        <v>6764</v>
      </c>
      <c r="B304" s="9">
        <v>43561</v>
      </c>
      <c r="C304" s="50" t="str">
        <f t="shared" si="32"/>
        <v>N</v>
      </c>
      <c r="D304" s="52">
        <f>_xlfn.XLOOKUP(B304,Cal_Date!B:B,Cal_Date!A:A,0)</f>
        <v>1</v>
      </c>
      <c r="E304">
        <v>2019</v>
      </c>
      <c r="F304" t="s">
        <v>126</v>
      </c>
      <c r="G304" t="s">
        <v>130</v>
      </c>
      <c r="H304" t="s">
        <v>48</v>
      </c>
      <c r="I304" t="s">
        <v>18</v>
      </c>
      <c r="J304" t="s">
        <v>11</v>
      </c>
      <c r="K304" t="s">
        <v>42</v>
      </c>
      <c r="L304">
        <v>1</v>
      </c>
      <c r="M304">
        <v>1001</v>
      </c>
      <c r="O304" t="s">
        <v>25</v>
      </c>
      <c r="R304" t="s">
        <v>47</v>
      </c>
      <c r="S304" s="49" t="str">
        <f t="shared" si="33"/>
        <v>Card</v>
      </c>
      <c r="T304" s="3">
        <v>3.5000000000000003E-2</v>
      </c>
      <c r="U304" s="2">
        <v>6.36</v>
      </c>
      <c r="V304" s="2">
        <v>1.41</v>
      </c>
      <c r="W304" s="54">
        <f>_xlfn.XLOOKUP(M304,Market!A:A,Market!F:F,0)</f>
        <v>0.06</v>
      </c>
      <c r="X304" s="55">
        <f t="shared" si="34"/>
        <v>0.22260000000000002</v>
      </c>
      <c r="Y304" s="55">
        <f t="shared" si="35"/>
        <v>4.95</v>
      </c>
      <c r="Z304" s="54">
        <f t="shared" si="36"/>
        <v>0.77830188679245282</v>
      </c>
      <c r="AA304" s="49" t="str">
        <f t="shared" ca="1" si="37"/>
        <v>N</v>
      </c>
      <c r="AB304" s="49">
        <f t="shared" ca="1" si="38"/>
        <v>5</v>
      </c>
      <c r="AC304" s="49" t="str">
        <f t="shared" ca="1" si="39"/>
        <v>N</v>
      </c>
    </row>
    <row r="305" spans="1:29" x14ac:dyDescent="0.25">
      <c r="A305">
        <v>6766</v>
      </c>
      <c r="B305" s="9">
        <v>43561</v>
      </c>
      <c r="C305" s="50" t="str">
        <f t="shared" si="32"/>
        <v>N</v>
      </c>
      <c r="D305" s="52">
        <f>_xlfn.XLOOKUP(B305,Cal_Date!B:B,Cal_Date!A:A,0)</f>
        <v>1</v>
      </c>
      <c r="E305">
        <v>2019</v>
      </c>
      <c r="F305" t="s">
        <v>126</v>
      </c>
      <c r="G305" t="s">
        <v>130</v>
      </c>
      <c r="H305" t="s">
        <v>48</v>
      </c>
      <c r="I305" t="s">
        <v>18</v>
      </c>
      <c r="J305" t="s">
        <v>11</v>
      </c>
      <c r="K305" t="s">
        <v>42</v>
      </c>
      <c r="L305">
        <v>2</v>
      </c>
      <c r="M305">
        <v>1003</v>
      </c>
      <c r="O305" t="s">
        <v>25</v>
      </c>
      <c r="R305" t="s">
        <v>44</v>
      </c>
      <c r="S305" s="49" t="str">
        <f t="shared" si="33"/>
        <v>Card</v>
      </c>
      <c r="T305" s="3">
        <v>0.03</v>
      </c>
      <c r="U305" s="2">
        <v>12.72</v>
      </c>
      <c r="V305" s="2">
        <v>2.82</v>
      </c>
      <c r="W305" s="54">
        <f>_xlfn.XLOOKUP(M305,Market!A:A,Market!F:F,0)</f>
        <v>0.06</v>
      </c>
      <c r="X305" s="55">
        <f t="shared" si="34"/>
        <v>0.38159999999999999</v>
      </c>
      <c r="Y305" s="55">
        <f t="shared" si="35"/>
        <v>9.9</v>
      </c>
      <c r="Z305" s="54">
        <f t="shared" si="36"/>
        <v>0.77830188679245282</v>
      </c>
      <c r="AA305" s="49" t="str">
        <f t="shared" ca="1" si="37"/>
        <v>N</v>
      </c>
      <c r="AB305" s="49">
        <f t="shared" ca="1" si="38"/>
        <v>5</v>
      </c>
      <c r="AC305" s="49" t="str">
        <f t="shared" ca="1" si="39"/>
        <v>N</v>
      </c>
    </row>
    <row r="306" spans="1:29" x14ac:dyDescent="0.25">
      <c r="A306">
        <v>6767</v>
      </c>
      <c r="B306" s="9">
        <v>43561</v>
      </c>
      <c r="C306" s="50" t="str">
        <f t="shared" si="32"/>
        <v>N</v>
      </c>
      <c r="D306" s="52">
        <f>_xlfn.XLOOKUP(B306,Cal_Date!B:B,Cal_Date!A:A,0)</f>
        <v>1</v>
      </c>
      <c r="E306">
        <v>2019</v>
      </c>
      <c r="F306" t="s">
        <v>126</v>
      </c>
      <c r="G306" t="s">
        <v>130</v>
      </c>
      <c r="H306" t="s">
        <v>48</v>
      </c>
      <c r="I306" t="s">
        <v>18</v>
      </c>
      <c r="J306" t="s">
        <v>10</v>
      </c>
      <c r="K306" t="s">
        <v>43</v>
      </c>
      <c r="L306">
        <v>1</v>
      </c>
      <c r="M306">
        <v>1005</v>
      </c>
      <c r="O306" t="s">
        <v>25</v>
      </c>
      <c r="R306" t="s">
        <v>44</v>
      </c>
      <c r="S306" s="49" t="str">
        <f t="shared" si="33"/>
        <v>Card</v>
      </c>
      <c r="T306" s="3">
        <v>0.03</v>
      </c>
      <c r="U306" s="2">
        <v>7.6229999999999993</v>
      </c>
      <c r="V306" s="2">
        <v>1.46</v>
      </c>
      <c r="W306" s="54">
        <f>_xlfn.XLOOKUP(M306,Market!A:A,Market!F:F,0)</f>
        <v>8.8999999999999996E-2</v>
      </c>
      <c r="X306" s="55">
        <f t="shared" si="34"/>
        <v>0.22868999999999998</v>
      </c>
      <c r="Y306" s="55">
        <f t="shared" si="35"/>
        <v>6.1629999999999994</v>
      </c>
      <c r="Z306" s="54">
        <f t="shared" si="36"/>
        <v>0.80847435392889933</v>
      </c>
      <c r="AA306" s="49" t="str">
        <f t="shared" ca="1" si="37"/>
        <v>N</v>
      </c>
      <c r="AB306" s="49">
        <f t="shared" ca="1" si="38"/>
        <v>5</v>
      </c>
      <c r="AC306" s="49" t="str">
        <f t="shared" ca="1" si="39"/>
        <v>N</v>
      </c>
    </row>
    <row r="307" spans="1:29" x14ac:dyDescent="0.25">
      <c r="A307">
        <v>6768</v>
      </c>
      <c r="B307" s="9">
        <v>43561</v>
      </c>
      <c r="C307" s="50" t="str">
        <f t="shared" si="32"/>
        <v>N</v>
      </c>
      <c r="D307" s="52">
        <f>_xlfn.XLOOKUP(B307,Cal_Date!B:B,Cal_Date!A:A,0)</f>
        <v>1</v>
      </c>
      <c r="E307">
        <v>2019</v>
      </c>
      <c r="F307" t="s">
        <v>126</v>
      </c>
      <c r="G307" t="s">
        <v>130</v>
      </c>
      <c r="H307" t="s">
        <v>48</v>
      </c>
      <c r="I307" t="s">
        <v>18</v>
      </c>
      <c r="J307" t="s">
        <v>11</v>
      </c>
      <c r="K307" t="s">
        <v>42</v>
      </c>
      <c r="L307">
        <v>1</v>
      </c>
      <c r="M307">
        <v>1005</v>
      </c>
      <c r="O307" t="s">
        <v>25</v>
      </c>
      <c r="R307" t="s">
        <v>47</v>
      </c>
      <c r="S307" s="49" t="str">
        <f t="shared" si="33"/>
        <v>Card</v>
      </c>
      <c r="T307" s="3">
        <v>3.5000000000000003E-2</v>
      </c>
      <c r="U307" s="2">
        <v>6.5339999999999998</v>
      </c>
      <c r="V307" s="2">
        <v>1.41</v>
      </c>
      <c r="W307" s="54">
        <f>_xlfn.XLOOKUP(M307,Market!A:A,Market!F:F,0)</f>
        <v>8.8999999999999996E-2</v>
      </c>
      <c r="X307" s="55">
        <f t="shared" si="34"/>
        <v>0.22869</v>
      </c>
      <c r="Y307" s="55">
        <f t="shared" si="35"/>
        <v>5.1239999999999997</v>
      </c>
      <c r="Z307" s="54">
        <f t="shared" si="36"/>
        <v>0.78420569329660239</v>
      </c>
      <c r="AA307" s="49" t="str">
        <f t="shared" ca="1" si="37"/>
        <v>N</v>
      </c>
      <c r="AB307" s="49">
        <f t="shared" ca="1" si="38"/>
        <v>5</v>
      </c>
      <c r="AC307" s="49" t="str">
        <f t="shared" ca="1" si="39"/>
        <v>N</v>
      </c>
    </row>
    <row r="308" spans="1:29" x14ac:dyDescent="0.25">
      <c r="A308">
        <v>6769</v>
      </c>
      <c r="B308" s="9">
        <v>43561</v>
      </c>
      <c r="C308" s="50" t="str">
        <f t="shared" si="32"/>
        <v>N</v>
      </c>
      <c r="D308" s="52">
        <f>_xlfn.XLOOKUP(B308,Cal_Date!B:B,Cal_Date!A:A,0)</f>
        <v>1</v>
      </c>
      <c r="E308">
        <v>2019</v>
      </c>
      <c r="F308" t="s">
        <v>126</v>
      </c>
      <c r="G308" t="s">
        <v>130</v>
      </c>
      <c r="H308" t="s">
        <v>48</v>
      </c>
      <c r="I308" t="s">
        <v>18</v>
      </c>
      <c r="J308" t="s">
        <v>11</v>
      </c>
      <c r="K308" t="s">
        <v>42</v>
      </c>
      <c r="L308">
        <v>1</v>
      </c>
      <c r="M308">
        <v>1006</v>
      </c>
      <c r="O308" t="s">
        <v>28</v>
      </c>
      <c r="R308" t="s">
        <v>47</v>
      </c>
      <c r="S308" s="49" t="str">
        <f t="shared" si="33"/>
        <v>Card</v>
      </c>
      <c r="T308" s="3">
        <v>3.5000000000000003E-2</v>
      </c>
      <c r="U308" s="2">
        <v>6.5339999999999998</v>
      </c>
      <c r="V308" s="2">
        <v>1.41</v>
      </c>
      <c r="W308" s="54">
        <f>_xlfn.XLOOKUP(M308,Market!A:A,Market!F:F,0)</f>
        <v>8.8999999999999996E-2</v>
      </c>
      <c r="X308" s="55">
        <f t="shared" si="34"/>
        <v>0.22869</v>
      </c>
      <c r="Y308" s="55">
        <f t="shared" si="35"/>
        <v>5.1239999999999997</v>
      </c>
      <c r="Z308" s="54">
        <f t="shared" si="36"/>
        <v>0.78420569329660239</v>
      </c>
      <c r="AA308" s="49" t="str">
        <f t="shared" ca="1" si="37"/>
        <v>N</v>
      </c>
      <c r="AB308" s="49">
        <f t="shared" ca="1" si="38"/>
        <v>5</v>
      </c>
      <c r="AC308" s="49" t="str">
        <f t="shared" ca="1" si="39"/>
        <v>N</v>
      </c>
    </row>
    <row r="309" spans="1:29" x14ac:dyDescent="0.25">
      <c r="A309">
        <v>6770</v>
      </c>
      <c r="B309" s="9">
        <v>43561</v>
      </c>
      <c r="C309" s="50" t="str">
        <f t="shared" si="32"/>
        <v>N</v>
      </c>
      <c r="D309" s="52">
        <f>_xlfn.XLOOKUP(B309,Cal_Date!B:B,Cal_Date!A:A,0)</f>
        <v>1</v>
      </c>
      <c r="E309">
        <v>2019</v>
      </c>
      <c r="F309" t="s">
        <v>126</v>
      </c>
      <c r="G309" t="s">
        <v>130</v>
      </c>
      <c r="H309" t="s">
        <v>48</v>
      </c>
      <c r="I309" t="s">
        <v>18</v>
      </c>
      <c r="J309" t="s">
        <v>11</v>
      </c>
      <c r="K309" t="s">
        <v>42</v>
      </c>
      <c r="L309">
        <v>1</v>
      </c>
      <c r="M309">
        <v>1002</v>
      </c>
      <c r="O309" t="s">
        <v>28</v>
      </c>
      <c r="R309" t="s">
        <v>46</v>
      </c>
      <c r="S309" s="49" t="str">
        <f t="shared" si="33"/>
        <v>Card</v>
      </c>
      <c r="T309" s="3">
        <v>0.04</v>
      </c>
      <c r="U309" s="2">
        <v>6.36</v>
      </c>
      <c r="V309" s="2">
        <v>1.41</v>
      </c>
      <c r="W309" s="54">
        <f>_xlfn.XLOOKUP(M309,Market!A:A,Market!F:F,0)</f>
        <v>0.06</v>
      </c>
      <c r="X309" s="55">
        <f t="shared" si="34"/>
        <v>0.25440000000000002</v>
      </c>
      <c r="Y309" s="55">
        <f t="shared" si="35"/>
        <v>4.95</v>
      </c>
      <c r="Z309" s="54">
        <f t="shared" si="36"/>
        <v>0.77830188679245282</v>
      </c>
      <c r="AA309" s="49" t="str">
        <f t="shared" ca="1" si="37"/>
        <v>N</v>
      </c>
      <c r="AB309" s="49">
        <f t="shared" ca="1" si="38"/>
        <v>5</v>
      </c>
      <c r="AC309" s="49" t="str">
        <f t="shared" ca="1" si="39"/>
        <v>N</v>
      </c>
    </row>
    <row r="310" spans="1:29" x14ac:dyDescent="0.25">
      <c r="A310">
        <v>6422</v>
      </c>
      <c r="B310" s="9">
        <v>43561</v>
      </c>
      <c r="C310" s="50" t="str">
        <f t="shared" si="32"/>
        <v>N</v>
      </c>
      <c r="D310" s="52">
        <f>_xlfn.XLOOKUP(B310,Cal_Date!B:B,Cal_Date!A:A,0)</f>
        <v>1</v>
      </c>
      <c r="E310">
        <v>2019</v>
      </c>
      <c r="F310" t="s">
        <v>126</v>
      </c>
      <c r="G310" t="s">
        <v>130</v>
      </c>
      <c r="H310" t="s">
        <v>48</v>
      </c>
      <c r="I310" t="s">
        <v>18</v>
      </c>
      <c r="J310" t="s">
        <v>10</v>
      </c>
      <c r="K310" t="s">
        <v>43</v>
      </c>
      <c r="L310">
        <v>2</v>
      </c>
      <c r="M310">
        <v>1001</v>
      </c>
      <c r="O310" t="s">
        <v>25</v>
      </c>
      <c r="R310" t="s">
        <v>47</v>
      </c>
      <c r="S310" s="49" t="str">
        <f t="shared" si="33"/>
        <v>Card</v>
      </c>
      <c r="T310" s="3">
        <v>3.5000000000000003E-2</v>
      </c>
      <c r="U310" s="2">
        <v>14.84</v>
      </c>
      <c r="V310" s="2">
        <v>2.92</v>
      </c>
      <c r="W310" s="54">
        <f>_xlfn.XLOOKUP(M310,Market!A:A,Market!F:F,0)</f>
        <v>0.06</v>
      </c>
      <c r="X310" s="55">
        <f t="shared" si="34"/>
        <v>0.51940000000000008</v>
      </c>
      <c r="Y310" s="55">
        <f t="shared" si="35"/>
        <v>11.92</v>
      </c>
      <c r="Z310" s="54">
        <f t="shared" si="36"/>
        <v>0.80323450134770891</v>
      </c>
      <c r="AA310" s="49" t="str">
        <f t="shared" ca="1" si="37"/>
        <v>N</v>
      </c>
      <c r="AB310" s="49">
        <f t="shared" ca="1" si="38"/>
        <v>5</v>
      </c>
      <c r="AC310" s="49" t="str">
        <f t="shared" ca="1" si="39"/>
        <v>N</v>
      </c>
    </row>
    <row r="311" spans="1:29" x14ac:dyDescent="0.25">
      <c r="A311">
        <v>6776</v>
      </c>
      <c r="B311" s="9">
        <v>43561</v>
      </c>
      <c r="C311" s="50" t="str">
        <f t="shared" si="32"/>
        <v>N</v>
      </c>
      <c r="D311" s="52">
        <f>_xlfn.XLOOKUP(B311,Cal_Date!B:B,Cal_Date!A:A,0)</f>
        <v>1</v>
      </c>
      <c r="E311">
        <v>2019</v>
      </c>
      <c r="F311" t="s">
        <v>126</v>
      </c>
      <c r="G311" t="s">
        <v>130</v>
      </c>
      <c r="H311" t="s">
        <v>48</v>
      </c>
      <c r="I311" t="s">
        <v>18</v>
      </c>
      <c r="J311" t="s">
        <v>10</v>
      </c>
      <c r="K311" t="s">
        <v>43</v>
      </c>
      <c r="L311">
        <v>1</v>
      </c>
      <c r="M311">
        <v>1003</v>
      </c>
      <c r="O311" t="s">
        <v>25</v>
      </c>
      <c r="R311" t="s">
        <v>44</v>
      </c>
      <c r="S311" s="49" t="str">
        <f t="shared" si="33"/>
        <v>Card</v>
      </c>
      <c r="T311" s="3">
        <v>0.03</v>
      </c>
      <c r="U311" s="2">
        <v>7.42</v>
      </c>
      <c r="V311" s="2">
        <v>1.46</v>
      </c>
      <c r="W311" s="54">
        <f>_xlfn.XLOOKUP(M311,Market!A:A,Market!F:F,0)</f>
        <v>0.06</v>
      </c>
      <c r="X311" s="55">
        <f t="shared" si="34"/>
        <v>0.22259999999999999</v>
      </c>
      <c r="Y311" s="55">
        <f t="shared" si="35"/>
        <v>5.96</v>
      </c>
      <c r="Z311" s="54">
        <f t="shared" si="36"/>
        <v>0.80323450134770891</v>
      </c>
      <c r="AA311" s="49" t="str">
        <f t="shared" ca="1" si="37"/>
        <v>N</v>
      </c>
      <c r="AB311" s="49">
        <f t="shared" ca="1" si="38"/>
        <v>5</v>
      </c>
      <c r="AC311" s="49" t="str">
        <f t="shared" ca="1" si="39"/>
        <v>N</v>
      </c>
    </row>
    <row r="312" spans="1:29" x14ac:dyDescent="0.25">
      <c r="A312">
        <v>6777</v>
      </c>
      <c r="B312" s="9">
        <v>43561</v>
      </c>
      <c r="C312" s="50" t="str">
        <f t="shared" si="32"/>
        <v>N</v>
      </c>
      <c r="D312" s="52">
        <f>_xlfn.XLOOKUP(B312,Cal_Date!B:B,Cal_Date!A:A,0)</f>
        <v>1</v>
      </c>
      <c r="E312">
        <v>2019</v>
      </c>
      <c r="F312" t="s">
        <v>126</v>
      </c>
      <c r="G312" t="s">
        <v>130</v>
      </c>
      <c r="H312" t="s">
        <v>48</v>
      </c>
      <c r="I312" t="s">
        <v>18</v>
      </c>
      <c r="J312" t="s">
        <v>10</v>
      </c>
      <c r="K312" t="s">
        <v>43</v>
      </c>
      <c r="L312">
        <v>1</v>
      </c>
      <c r="M312">
        <v>1004</v>
      </c>
      <c r="O312" t="s">
        <v>28</v>
      </c>
      <c r="R312" t="s">
        <v>47</v>
      </c>
      <c r="S312" s="49" t="str">
        <f t="shared" si="33"/>
        <v>Card</v>
      </c>
      <c r="T312" s="3">
        <v>3.5000000000000003E-2</v>
      </c>
      <c r="U312" s="2">
        <v>7.42</v>
      </c>
      <c r="V312" s="2">
        <v>1.46</v>
      </c>
      <c r="W312" s="54">
        <f>_xlfn.XLOOKUP(M312,Market!A:A,Market!F:F,0)</f>
        <v>0.06</v>
      </c>
      <c r="X312" s="55">
        <f t="shared" si="34"/>
        <v>0.25970000000000004</v>
      </c>
      <c r="Y312" s="55">
        <f t="shared" si="35"/>
        <v>5.96</v>
      </c>
      <c r="Z312" s="54">
        <f t="shared" si="36"/>
        <v>0.80323450134770891</v>
      </c>
      <c r="AA312" s="49" t="str">
        <f t="shared" ca="1" si="37"/>
        <v>N</v>
      </c>
      <c r="AB312" s="49">
        <f t="shared" ca="1" si="38"/>
        <v>5</v>
      </c>
      <c r="AC312" s="49" t="str">
        <f t="shared" ca="1" si="39"/>
        <v>N</v>
      </c>
    </row>
    <row r="313" spans="1:29" x14ac:dyDescent="0.25">
      <c r="A313">
        <v>6833</v>
      </c>
      <c r="B313" s="9">
        <v>43561</v>
      </c>
      <c r="C313" s="50" t="str">
        <f t="shared" si="32"/>
        <v>N</v>
      </c>
      <c r="D313" s="52">
        <f>_xlfn.XLOOKUP(B313,Cal_Date!B:B,Cal_Date!A:A,0)</f>
        <v>1</v>
      </c>
      <c r="E313">
        <v>2019</v>
      </c>
      <c r="F313" t="s">
        <v>126</v>
      </c>
      <c r="G313" t="s">
        <v>130</v>
      </c>
      <c r="H313" t="s">
        <v>48</v>
      </c>
      <c r="I313" t="s">
        <v>18</v>
      </c>
      <c r="J313" t="s">
        <v>11</v>
      </c>
      <c r="K313" t="s">
        <v>42</v>
      </c>
      <c r="L313">
        <v>1</v>
      </c>
      <c r="M313">
        <v>1003</v>
      </c>
      <c r="O313" t="s">
        <v>25</v>
      </c>
      <c r="R313" t="s">
        <v>46</v>
      </c>
      <c r="S313" s="49" t="str">
        <f t="shared" si="33"/>
        <v>Card</v>
      </c>
      <c r="T313" s="3">
        <v>0.04</v>
      </c>
      <c r="U313" s="2">
        <v>6.36</v>
      </c>
      <c r="V313" s="2">
        <v>1.41</v>
      </c>
      <c r="W313" s="54">
        <f>_xlfn.XLOOKUP(M313,Market!A:A,Market!F:F,0)</f>
        <v>0.06</v>
      </c>
      <c r="X313" s="55">
        <f t="shared" si="34"/>
        <v>0.25440000000000002</v>
      </c>
      <c r="Y313" s="55">
        <f t="shared" si="35"/>
        <v>4.95</v>
      </c>
      <c r="Z313" s="54">
        <f t="shared" si="36"/>
        <v>0.77830188679245282</v>
      </c>
      <c r="AA313" s="49" t="str">
        <f t="shared" ca="1" si="37"/>
        <v>N</v>
      </c>
      <c r="AB313" s="49">
        <f t="shared" ca="1" si="38"/>
        <v>5</v>
      </c>
      <c r="AC313" s="49" t="str">
        <f t="shared" ca="1" si="39"/>
        <v>N</v>
      </c>
    </row>
    <row r="314" spans="1:29" x14ac:dyDescent="0.25">
      <c r="A314">
        <v>6825</v>
      </c>
      <c r="B314" s="9">
        <v>43561</v>
      </c>
      <c r="C314" s="50" t="str">
        <f t="shared" si="32"/>
        <v>N</v>
      </c>
      <c r="D314" s="52">
        <f>_xlfn.XLOOKUP(B314,Cal_Date!B:B,Cal_Date!A:A,0)</f>
        <v>1</v>
      </c>
      <c r="E314">
        <v>2019</v>
      </c>
      <c r="F314" t="s">
        <v>126</v>
      </c>
      <c r="G314" t="s">
        <v>130</v>
      </c>
      <c r="H314" t="s">
        <v>48</v>
      </c>
      <c r="I314" t="s">
        <v>18</v>
      </c>
      <c r="J314" t="s">
        <v>11</v>
      </c>
      <c r="K314" t="s">
        <v>42</v>
      </c>
      <c r="L314">
        <v>1</v>
      </c>
      <c r="M314">
        <v>1005</v>
      </c>
      <c r="O314" t="s">
        <v>25</v>
      </c>
      <c r="R314" t="s">
        <v>46</v>
      </c>
      <c r="S314" s="49" t="str">
        <f t="shared" si="33"/>
        <v>Card</v>
      </c>
      <c r="T314" s="3">
        <v>0.04</v>
      </c>
      <c r="U314" s="2">
        <v>6.5339999999999998</v>
      </c>
      <c r="V314" s="2">
        <v>1.41</v>
      </c>
      <c r="W314" s="54">
        <f>_xlfn.XLOOKUP(M314,Market!A:A,Market!F:F,0)</f>
        <v>8.8999999999999996E-2</v>
      </c>
      <c r="X314" s="55">
        <f t="shared" si="34"/>
        <v>0.26135999999999998</v>
      </c>
      <c r="Y314" s="55">
        <f t="shared" si="35"/>
        <v>5.1239999999999997</v>
      </c>
      <c r="Z314" s="54">
        <f t="shared" si="36"/>
        <v>0.78420569329660239</v>
      </c>
      <c r="AA314" s="49" t="str">
        <f t="shared" ca="1" si="37"/>
        <v>N</v>
      </c>
      <c r="AB314" s="49">
        <f t="shared" ca="1" si="38"/>
        <v>5</v>
      </c>
      <c r="AC314" s="49" t="str">
        <f t="shared" ca="1" si="39"/>
        <v>N</v>
      </c>
    </row>
    <row r="315" spans="1:29" x14ac:dyDescent="0.25">
      <c r="A315">
        <v>6771</v>
      </c>
      <c r="B315" s="9">
        <v>43561</v>
      </c>
      <c r="C315" s="50" t="str">
        <f t="shared" si="32"/>
        <v>N</v>
      </c>
      <c r="D315" s="52">
        <f>_xlfn.XLOOKUP(B315,Cal_Date!B:B,Cal_Date!A:A,0)</f>
        <v>1</v>
      </c>
      <c r="E315">
        <v>2019</v>
      </c>
      <c r="F315" t="s">
        <v>126</v>
      </c>
      <c r="G315" t="s">
        <v>130</v>
      </c>
      <c r="H315" t="s">
        <v>48</v>
      </c>
      <c r="I315" t="s">
        <v>18</v>
      </c>
      <c r="J315" t="s">
        <v>11</v>
      </c>
      <c r="K315" t="s">
        <v>42</v>
      </c>
      <c r="L315">
        <v>1</v>
      </c>
      <c r="M315">
        <v>1007</v>
      </c>
      <c r="O315" t="s">
        <v>28</v>
      </c>
      <c r="R315" t="s">
        <v>46</v>
      </c>
      <c r="S315" s="49" t="str">
        <f t="shared" si="33"/>
        <v>Card</v>
      </c>
      <c r="T315" s="3">
        <v>0.04</v>
      </c>
      <c r="U315" s="2">
        <v>6.5339999999999998</v>
      </c>
      <c r="V315" s="2">
        <v>1.41</v>
      </c>
      <c r="W315" s="54">
        <f>_xlfn.XLOOKUP(M315,Market!A:A,Market!F:F,0)</f>
        <v>8.8999999999999996E-2</v>
      </c>
      <c r="X315" s="55">
        <f t="shared" si="34"/>
        <v>0.26135999999999998</v>
      </c>
      <c r="Y315" s="55">
        <f t="shared" si="35"/>
        <v>5.1239999999999997</v>
      </c>
      <c r="Z315" s="54">
        <f t="shared" si="36"/>
        <v>0.78420569329660239</v>
      </c>
      <c r="AA315" s="49" t="str">
        <f t="shared" ca="1" si="37"/>
        <v>N</v>
      </c>
      <c r="AB315" s="49">
        <f t="shared" ca="1" si="38"/>
        <v>5</v>
      </c>
      <c r="AC315" s="49" t="str">
        <f t="shared" ca="1" si="39"/>
        <v>N</v>
      </c>
    </row>
    <row r="316" spans="1:29" x14ac:dyDescent="0.25">
      <c r="A316">
        <v>6772</v>
      </c>
      <c r="B316" s="9">
        <v>43562</v>
      </c>
      <c r="C316" s="50" t="str">
        <f t="shared" si="32"/>
        <v>N</v>
      </c>
      <c r="D316" s="52">
        <f>_xlfn.XLOOKUP(B316,Cal_Date!B:B,Cal_Date!A:A,0)</f>
        <v>2</v>
      </c>
      <c r="E316">
        <v>2019</v>
      </c>
      <c r="F316" t="s">
        <v>127</v>
      </c>
      <c r="G316" t="s">
        <v>130</v>
      </c>
      <c r="H316" t="s">
        <v>48</v>
      </c>
      <c r="I316" t="s">
        <v>18</v>
      </c>
      <c r="J316" t="s">
        <v>11</v>
      </c>
      <c r="K316" t="s">
        <v>42</v>
      </c>
      <c r="L316">
        <v>2</v>
      </c>
      <c r="M316">
        <v>1009</v>
      </c>
      <c r="O316" t="s">
        <v>28</v>
      </c>
      <c r="R316" t="s">
        <v>46</v>
      </c>
      <c r="S316" s="49" t="str">
        <f t="shared" si="33"/>
        <v>Card</v>
      </c>
      <c r="T316" s="3">
        <v>0.04</v>
      </c>
      <c r="U316" s="2">
        <v>13.068</v>
      </c>
      <c r="V316" s="2">
        <v>2.82</v>
      </c>
      <c r="W316" s="54">
        <f>_xlfn.XLOOKUP(M316,Market!A:A,Market!F:F,0)</f>
        <v>8.8999999999999996E-2</v>
      </c>
      <c r="X316" s="55">
        <f t="shared" si="34"/>
        <v>0.52271999999999996</v>
      </c>
      <c r="Y316" s="55">
        <f t="shared" si="35"/>
        <v>10.247999999999999</v>
      </c>
      <c r="Z316" s="54">
        <f t="shared" si="36"/>
        <v>0.78420569329660239</v>
      </c>
      <c r="AA316" s="49" t="str">
        <f t="shared" ca="1" si="37"/>
        <v>N</v>
      </c>
      <c r="AB316" s="49">
        <f t="shared" ca="1" si="38"/>
        <v>5</v>
      </c>
      <c r="AC316" s="49" t="str">
        <f t="shared" ca="1" si="39"/>
        <v>N</v>
      </c>
    </row>
    <row r="317" spans="1:29" x14ac:dyDescent="0.25">
      <c r="A317">
        <v>6773</v>
      </c>
      <c r="B317" s="9">
        <v>43562</v>
      </c>
      <c r="C317" s="50" t="str">
        <f t="shared" si="32"/>
        <v>N</v>
      </c>
      <c r="D317" s="52">
        <f>_xlfn.XLOOKUP(B317,Cal_Date!B:B,Cal_Date!A:A,0)</f>
        <v>2</v>
      </c>
      <c r="E317">
        <v>2019</v>
      </c>
      <c r="F317" t="s">
        <v>127</v>
      </c>
      <c r="G317" t="s">
        <v>130</v>
      </c>
      <c r="H317" t="s">
        <v>48</v>
      </c>
      <c r="I317" t="s">
        <v>18</v>
      </c>
      <c r="J317" t="s">
        <v>11</v>
      </c>
      <c r="K317" t="s">
        <v>42</v>
      </c>
      <c r="L317">
        <v>2</v>
      </c>
      <c r="M317">
        <v>1001</v>
      </c>
      <c r="O317" t="s">
        <v>25</v>
      </c>
      <c r="R317" t="s">
        <v>44</v>
      </c>
      <c r="S317" s="49" t="str">
        <f t="shared" si="33"/>
        <v>Card</v>
      </c>
      <c r="T317" s="3">
        <v>0.03</v>
      </c>
      <c r="U317" s="2">
        <v>12.72</v>
      </c>
      <c r="V317" s="2">
        <v>2.82</v>
      </c>
      <c r="W317" s="54">
        <f>_xlfn.XLOOKUP(M317,Market!A:A,Market!F:F,0)</f>
        <v>0.06</v>
      </c>
      <c r="X317" s="55">
        <f t="shared" si="34"/>
        <v>0.38159999999999999</v>
      </c>
      <c r="Y317" s="55">
        <f t="shared" si="35"/>
        <v>9.9</v>
      </c>
      <c r="Z317" s="54">
        <f t="shared" si="36"/>
        <v>0.77830188679245282</v>
      </c>
      <c r="AA317" s="49" t="str">
        <f t="shared" ca="1" si="37"/>
        <v>N</v>
      </c>
      <c r="AB317" s="49">
        <f t="shared" ca="1" si="38"/>
        <v>5</v>
      </c>
      <c r="AC317" s="49" t="str">
        <f t="shared" ca="1" si="39"/>
        <v>N</v>
      </c>
    </row>
    <row r="318" spans="1:29" x14ac:dyDescent="0.25">
      <c r="A318">
        <v>6774</v>
      </c>
      <c r="B318" s="9">
        <v>43562</v>
      </c>
      <c r="C318" s="50" t="str">
        <f t="shared" si="32"/>
        <v>N</v>
      </c>
      <c r="D318" s="52">
        <f>_xlfn.XLOOKUP(B318,Cal_Date!B:B,Cal_Date!A:A,0)</f>
        <v>2</v>
      </c>
      <c r="E318">
        <v>2019</v>
      </c>
      <c r="F318" t="s">
        <v>127</v>
      </c>
      <c r="G318" t="s">
        <v>130</v>
      </c>
      <c r="H318" t="s">
        <v>48</v>
      </c>
      <c r="I318" t="s">
        <v>18</v>
      </c>
      <c r="J318" t="s">
        <v>11</v>
      </c>
      <c r="K318" t="s">
        <v>42</v>
      </c>
      <c r="L318">
        <v>1</v>
      </c>
      <c r="M318">
        <v>1010</v>
      </c>
      <c r="O318" t="s">
        <v>25</v>
      </c>
      <c r="R318" t="s">
        <v>46</v>
      </c>
      <c r="S318" s="49" t="str">
        <f t="shared" si="33"/>
        <v>Card</v>
      </c>
      <c r="T318" s="3">
        <v>0.04</v>
      </c>
      <c r="U318" s="2">
        <v>6.48</v>
      </c>
      <c r="V318" s="2">
        <v>1.41</v>
      </c>
      <c r="W318" s="54">
        <f>_xlfn.XLOOKUP(M318,Market!A:A,Market!F:F,0)</f>
        <v>0.08</v>
      </c>
      <c r="X318" s="55">
        <f t="shared" si="34"/>
        <v>0.25920000000000004</v>
      </c>
      <c r="Y318" s="55">
        <f t="shared" si="35"/>
        <v>5.07</v>
      </c>
      <c r="Z318" s="54">
        <f t="shared" si="36"/>
        <v>0.78240740740740744</v>
      </c>
      <c r="AA318" s="49" t="str">
        <f t="shared" ca="1" si="37"/>
        <v>N</v>
      </c>
      <c r="AB318" s="49">
        <f t="shared" ca="1" si="38"/>
        <v>5</v>
      </c>
      <c r="AC318" s="49" t="str">
        <f t="shared" ca="1" si="39"/>
        <v>N</v>
      </c>
    </row>
    <row r="319" spans="1:29" x14ac:dyDescent="0.25">
      <c r="A319">
        <v>6775</v>
      </c>
      <c r="B319" s="9">
        <v>43562</v>
      </c>
      <c r="C319" s="50" t="str">
        <f t="shared" si="32"/>
        <v>N</v>
      </c>
      <c r="D319" s="52">
        <f>_xlfn.XLOOKUP(B319,Cal_Date!B:B,Cal_Date!A:A,0)</f>
        <v>2</v>
      </c>
      <c r="E319">
        <v>2019</v>
      </c>
      <c r="F319" t="s">
        <v>127</v>
      </c>
      <c r="G319" t="s">
        <v>130</v>
      </c>
      <c r="H319" t="s">
        <v>48</v>
      </c>
      <c r="I319" t="s">
        <v>18</v>
      </c>
      <c r="J319" t="s">
        <v>11</v>
      </c>
      <c r="K319" t="s">
        <v>42</v>
      </c>
      <c r="L319">
        <v>1</v>
      </c>
      <c r="M319">
        <v>1010</v>
      </c>
      <c r="O319" t="s">
        <v>25</v>
      </c>
      <c r="R319" t="s">
        <v>46</v>
      </c>
      <c r="S319" s="49" t="str">
        <f t="shared" si="33"/>
        <v>Card</v>
      </c>
      <c r="T319" s="3">
        <v>0.04</v>
      </c>
      <c r="U319" s="2">
        <v>6.48</v>
      </c>
      <c r="V319" s="2">
        <v>1.41</v>
      </c>
      <c r="W319" s="54">
        <f>_xlfn.XLOOKUP(M319,Market!A:A,Market!F:F,0)</f>
        <v>0.08</v>
      </c>
      <c r="X319" s="55">
        <f t="shared" si="34"/>
        <v>0.25920000000000004</v>
      </c>
      <c r="Y319" s="55">
        <f t="shared" si="35"/>
        <v>5.07</v>
      </c>
      <c r="Z319" s="54">
        <f t="shared" si="36"/>
        <v>0.78240740740740744</v>
      </c>
      <c r="AA319" s="49" t="str">
        <f t="shared" ca="1" si="37"/>
        <v>N</v>
      </c>
      <c r="AB319" s="49">
        <f t="shared" ca="1" si="38"/>
        <v>5</v>
      </c>
      <c r="AC319" s="49" t="str">
        <f t="shared" ca="1" si="39"/>
        <v>N</v>
      </c>
    </row>
    <row r="320" spans="1:29" x14ac:dyDescent="0.25">
      <c r="A320">
        <v>6778</v>
      </c>
      <c r="B320" s="9">
        <v>43562</v>
      </c>
      <c r="C320" s="50" t="str">
        <f t="shared" si="32"/>
        <v>N</v>
      </c>
      <c r="D320" s="52">
        <f>_xlfn.XLOOKUP(B320,Cal_Date!B:B,Cal_Date!A:A,0)</f>
        <v>2</v>
      </c>
      <c r="E320">
        <v>2019</v>
      </c>
      <c r="F320" t="s">
        <v>127</v>
      </c>
      <c r="G320" t="s">
        <v>130</v>
      </c>
      <c r="H320" t="s">
        <v>48</v>
      </c>
      <c r="I320" t="s">
        <v>18</v>
      </c>
      <c r="J320" t="s">
        <v>11</v>
      </c>
      <c r="K320" t="s">
        <v>42</v>
      </c>
      <c r="L320">
        <v>1</v>
      </c>
      <c r="M320">
        <v>1010</v>
      </c>
      <c r="O320" t="s">
        <v>25</v>
      </c>
      <c r="R320" t="s">
        <v>46</v>
      </c>
      <c r="S320" s="49" t="str">
        <f t="shared" si="33"/>
        <v>Card</v>
      </c>
      <c r="T320" s="3">
        <v>0.04</v>
      </c>
      <c r="U320" s="2">
        <v>6.48</v>
      </c>
      <c r="V320" s="2">
        <v>1.41</v>
      </c>
      <c r="W320" s="54">
        <f>_xlfn.XLOOKUP(M320,Market!A:A,Market!F:F,0)</f>
        <v>0.08</v>
      </c>
      <c r="X320" s="55">
        <f t="shared" si="34"/>
        <v>0.25920000000000004</v>
      </c>
      <c r="Y320" s="55">
        <f t="shared" si="35"/>
        <v>5.07</v>
      </c>
      <c r="Z320" s="54">
        <f t="shared" si="36"/>
        <v>0.78240740740740744</v>
      </c>
      <c r="AA320" s="49" t="str">
        <f t="shared" ca="1" si="37"/>
        <v>N</v>
      </c>
      <c r="AB320" s="49">
        <f t="shared" ca="1" si="38"/>
        <v>5</v>
      </c>
      <c r="AC320" s="49" t="str">
        <f t="shared" ca="1" si="39"/>
        <v>N</v>
      </c>
    </row>
    <row r="321" spans="1:29" x14ac:dyDescent="0.25">
      <c r="A321">
        <v>6779</v>
      </c>
      <c r="B321" s="9">
        <v>43562</v>
      </c>
      <c r="C321" s="50" t="str">
        <f t="shared" si="32"/>
        <v>N</v>
      </c>
      <c r="D321" s="52">
        <f>_xlfn.XLOOKUP(B321,Cal_Date!B:B,Cal_Date!A:A,0)</f>
        <v>2</v>
      </c>
      <c r="E321">
        <v>2019</v>
      </c>
      <c r="F321" t="s">
        <v>127</v>
      </c>
      <c r="G321" t="s">
        <v>130</v>
      </c>
      <c r="H321" t="s">
        <v>48</v>
      </c>
      <c r="I321" t="s">
        <v>18</v>
      </c>
      <c r="J321" t="s">
        <v>11</v>
      </c>
      <c r="K321" t="s">
        <v>42</v>
      </c>
      <c r="L321">
        <v>2</v>
      </c>
      <c r="M321">
        <v>1010</v>
      </c>
      <c r="O321" t="s">
        <v>25</v>
      </c>
      <c r="R321" t="s">
        <v>46</v>
      </c>
      <c r="S321" s="49" t="str">
        <f t="shared" si="33"/>
        <v>Card</v>
      </c>
      <c r="T321" s="3">
        <v>0.04</v>
      </c>
      <c r="U321" s="2">
        <v>12.96</v>
      </c>
      <c r="V321" s="2">
        <v>2.82</v>
      </c>
      <c r="W321" s="54">
        <f>_xlfn.XLOOKUP(M321,Market!A:A,Market!F:F,0)</f>
        <v>0.08</v>
      </c>
      <c r="X321" s="55">
        <f t="shared" si="34"/>
        <v>0.51840000000000008</v>
      </c>
      <c r="Y321" s="55">
        <f t="shared" si="35"/>
        <v>10.14</v>
      </c>
      <c r="Z321" s="54">
        <f t="shared" si="36"/>
        <v>0.78240740740740744</v>
      </c>
      <c r="AA321" s="49" t="str">
        <f t="shared" ca="1" si="37"/>
        <v>N</v>
      </c>
      <c r="AB321" s="49">
        <f t="shared" ca="1" si="38"/>
        <v>5</v>
      </c>
      <c r="AC321" s="49" t="str">
        <f t="shared" ca="1" si="39"/>
        <v>N</v>
      </c>
    </row>
    <row r="322" spans="1:29" x14ac:dyDescent="0.25">
      <c r="A322">
        <v>6780</v>
      </c>
      <c r="B322" s="9">
        <v>43562</v>
      </c>
      <c r="C322" s="50" t="str">
        <f t="shared" si="32"/>
        <v>N</v>
      </c>
      <c r="D322" s="52">
        <f>_xlfn.XLOOKUP(B322,Cal_Date!B:B,Cal_Date!A:A,0)</f>
        <v>2</v>
      </c>
      <c r="E322">
        <v>2019</v>
      </c>
      <c r="F322" t="s">
        <v>127</v>
      </c>
      <c r="G322" t="s">
        <v>130</v>
      </c>
      <c r="H322" t="s">
        <v>48</v>
      </c>
      <c r="I322" t="s">
        <v>18</v>
      </c>
      <c r="J322" t="s">
        <v>11</v>
      </c>
      <c r="K322" t="s">
        <v>42</v>
      </c>
      <c r="L322">
        <v>1</v>
      </c>
      <c r="M322">
        <v>1011</v>
      </c>
      <c r="O322" t="s">
        <v>25</v>
      </c>
      <c r="R322" t="s">
        <v>46</v>
      </c>
      <c r="S322" s="49" t="str">
        <f t="shared" si="33"/>
        <v>Card</v>
      </c>
      <c r="T322" s="3">
        <v>0.04</v>
      </c>
      <c r="U322" s="2">
        <v>6.36</v>
      </c>
      <c r="V322" s="2">
        <v>1.41</v>
      </c>
      <c r="W322" s="54">
        <f>_xlfn.XLOOKUP(M322,Market!A:A,Market!F:F,0)</f>
        <v>0.06</v>
      </c>
      <c r="X322" s="55">
        <f t="shared" si="34"/>
        <v>0.25440000000000002</v>
      </c>
      <c r="Y322" s="55">
        <f t="shared" si="35"/>
        <v>4.95</v>
      </c>
      <c r="Z322" s="54">
        <f t="shared" si="36"/>
        <v>0.77830188679245282</v>
      </c>
      <c r="AA322" s="49" t="str">
        <f t="shared" ca="1" si="37"/>
        <v>N</v>
      </c>
      <c r="AB322" s="49">
        <f t="shared" ca="1" si="38"/>
        <v>5</v>
      </c>
      <c r="AC322" s="49" t="str">
        <f t="shared" ca="1" si="39"/>
        <v>N</v>
      </c>
    </row>
    <row r="323" spans="1:29" x14ac:dyDescent="0.25">
      <c r="A323">
        <v>6781</v>
      </c>
      <c r="B323" s="9">
        <v>43562</v>
      </c>
      <c r="C323" s="50" t="str">
        <f t="shared" ref="C323:C386" si="40">IF(OR(B323="04/01/2018"+0,B323="04/02/2018"+0),"Y","N")</f>
        <v>N</v>
      </c>
      <c r="D323" s="52">
        <f>_xlfn.XLOOKUP(B323,Cal_Date!B:B,Cal_Date!A:A,0)</f>
        <v>2</v>
      </c>
      <c r="E323">
        <v>2019</v>
      </c>
      <c r="F323" t="s">
        <v>127</v>
      </c>
      <c r="G323" t="s">
        <v>130</v>
      </c>
      <c r="H323" t="s">
        <v>48</v>
      </c>
      <c r="I323" t="s">
        <v>18</v>
      </c>
      <c r="J323" t="s">
        <v>11</v>
      </c>
      <c r="K323" t="s">
        <v>42</v>
      </c>
      <c r="L323">
        <v>2</v>
      </c>
      <c r="M323">
        <v>1007</v>
      </c>
      <c r="O323" t="s">
        <v>28</v>
      </c>
      <c r="R323" t="s">
        <v>46</v>
      </c>
      <c r="S323" s="49" t="str">
        <f t="shared" ref="S323:S386" si="41">IF(R323="Cash","Cash","Card")</f>
        <v>Card</v>
      </c>
      <c r="T323" s="3">
        <v>0.04</v>
      </c>
      <c r="U323" s="2">
        <v>13.068</v>
      </c>
      <c r="V323" s="2">
        <v>2.82</v>
      </c>
      <c r="W323" s="54">
        <f>_xlfn.XLOOKUP(M323,Market!A:A,Market!F:F,0)</f>
        <v>8.8999999999999996E-2</v>
      </c>
      <c r="X323" s="55">
        <f t="shared" ref="X323:X386" si="42">T323*U323</f>
        <v>0.52271999999999996</v>
      </c>
      <c r="Y323" s="55">
        <f t="shared" ref="Y323:Y386" si="43">U323-V323</f>
        <v>10.247999999999999</v>
      </c>
      <c r="Z323" s="54">
        <f t="shared" ref="Z323:Z386" si="44">Y323/U323</f>
        <v>0.78420569329660239</v>
      </c>
      <c r="AA323" s="49" t="str">
        <f t="shared" ref="AA323:AA386" ca="1" si="45">IF(DATEDIF(B323,TODAY(),"y")&gt;5,"Y","N")</f>
        <v>N</v>
      </c>
      <c r="AB323" s="49">
        <f t="shared" ref="AB323:AB386" ca="1" si="46">DATEDIF(B323,TODAY(),"y")</f>
        <v>5</v>
      </c>
      <c r="AC323" s="49" t="str">
        <f t="shared" ref="AC323:AC386" ca="1" si="47">IF(AB323&gt;5,"Y","N")</f>
        <v>N</v>
      </c>
    </row>
    <row r="324" spans="1:29" x14ac:dyDescent="0.25">
      <c r="A324">
        <v>6782</v>
      </c>
      <c r="B324" s="9">
        <v>43562</v>
      </c>
      <c r="C324" s="50" t="str">
        <f t="shared" si="40"/>
        <v>N</v>
      </c>
      <c r="D324" s="52">
        <f>_xlfn.XLOOKUP(B324,Cal_Date!B:B,Cal_Date!A:A,0)</f>
        <v>2</v>
      </c>
      <c r="E324">
        <v>2019</v>
      </c>
      <c r="F324" t="s">
        <v>127</v>
      </c>
      <c r="G324" t="s">
        <v>130</v>
      </c>
      <c r="H324" t="s">
        <v>48</v>
      </c>
      <c r="I324" t="s">
        <v>18</v>
      </c>
      <c r="J324" t="s">
        <v>11</v>
      </c>
      <c r="K324" t="s">
        <v>42</v>
      </c>
      <c r="L324">
        <v>1</v>
      </c>
      <c r="M324">
        <v>1007</v>
      </c>
      <c r="O324" t="s">
        <v>28</v>
      </c>
      <c r="R324" t="s">
        <v>46</v>
      </c>
      <c r="S324" s="49" t="str">
        <f t="shared" si="41"/>
        <v>Card</v>
      </c>
      <c r="T324" s="3">
        <v>0.04</v>
      </c>
      <c r="U324" s="2">
        <v>6.5339999999999998</v>
      </c>
      <c r="V324" s="2">
        <v>1.41</v>
      </c>
      <c r="W324" s="54">
        <f>_xlfn.XLOOKUP(M324,Market!A:A,Market!F:F,0)</f>
        <v>8.8999999999999996E-2</v>
      </c>
      <c r="X324" s="55">
        <f t="shared" si="42"/>
        <v>0.26135999999999998</v>
      </c>
      <c r="Y324" s="55">
        <f t="shared" si="43"/>
        <v>5.1239999999999997</v>
      </c>
      <c r="Z324" s="54">
        <f t="shared" si="44"/>
        <v>0.78420569329660239</v>
      </c>
      <c r="AA324" s="49" t="str">
        <f t="shared" ca="1" si="45"/>
        <v>N</v>
      </c>
      <c r="AB324" s="49">
        <f t="shared" ca="1" si="46"/>
        <v>5</v>
      </c>
      <c r="AC324" s="49" t="str">
        <f t="shared" ca="1" si="47"/>
        <v>N</v>
      </c>
    </row>
    <row r="325" spans="1:29" x14ac:dyDescent="0.25">
      <c r="A325">
        <v>6783</v>
      </c>
      <c r="B325" s="9">
        <v>43562</v>
      </c>
      <c r="C325" s="50" t="str">
        <f t="shared" si="40"/>
        <v>N</v>
      </c>
      <c r="D325" s="52">
        <f>_xlfn.XLOOKUP(B325,Cal_Date!B:B,Cal_Date!A:A,0)</f>
        <v>2</v>
      </c>
      <c r="E325">
        <v>2019</v>
      </c>
      <c r="F325" t="s">
        <v>127</v>
      </c>
      <c r="G325" t="s">
        <v>130</v>
      </c>
      <c r="H325" t="s">
        <v>48</v>
      </c>
      <c r="I325" t="s">
        <v>18</v>
      </c>
      <c r="J325" t="s">
        <v>10</v>
      </c>
      <c r="K325" t="s">
        <v>43</v>
      </c>
      <c r="L325">
        <v>2</v>
      </c>
      <c r="M325">
        <v>1008</v>
      </c>
      <c r="O325" t="s">
        <v>28</v>
      </c>
      <c r="R325" t="s">
        <v>46</v>
      </c>
      <c r="S325" s="49" t="str">
        <f t="shared" si="41"/>
        <v>Card</v>
      </c>
      <c r="T325" s="3">
        <v>0.04</v>
      </c>
      <c r="U325" s="2">
        <v>15.245999999999999</v>
      </c>
      <c r="V325" s="2">
        <v>2.92</v>
      </c>
      <c r="W325" s="54">
        <f>_xlfn.XLOOKUP(M325,Market!A:A,Market!F:F,0)</f>
        <v>8.8999999999999996E-2</v>
      </c>
      <c r="X325" s="55">
        <f t="shared" si="42"/>
        <v>0.60983999999999994</v>
      </c>
      <c r="Y325" s="55">
        <f t="shared" si="43"/>
        <v>12.325999999999999</v>
      </c>
      <c r="Z325" s="54">
        <f t="shared" si="44"/>
        <v>0.80847435392889933</v>
      </c>
      <c r="AA325" s="49" t="str">
        <f t="shared" ca="1" si="45"/>
        <v>N</v>
      </c>
      <c r="AB325" s="49">
        <f t="shared" ca="1" si="46"/>
        <v>5</v>
      </c>
      <c r="AC325" s="49" t="str">
        <f t="shared" ca="1" si="47"/>
        <v>N</v>
      </c>
    </row>
    <row r="326" spans="1:29" x14ac:dyDescent="0.25">
      <c r="A326">
        <v>6784</v>
      </c>
      <c r="B326" s="9">
        <v>43562</v>
      </c>
      <c r="C326" s="50" t="str">
        <f t="shared" si="40"/>
        <v>N</v>
      </c>
      <c r="D326" s="52">
        <f>_xlfn.XLOOKUP(B326,Cal_Date!B:B,Cal_Date!A:A,0)</f>
        <v>2</v>
      </c>
      <c r="E326">
        <v>2019</v>
      </c>
      <c r="F326" t="s">
        <v>127</v>
      </c>
      <c r="G326" t="s">
        <v>130</v>
      </c>
      <c r="H326" t="s">
        <v>48</v>
      </c>
      <c r="I326" t="s">
        <v>18</v>
      </c>
      <c r="J326" t="s">
        <v>11</v>
      </c>
      <c r="K326" t="s">
        <v>42</v>
      </c>
      <c r="L326">
        <v>1</v>
      </c>
      <c r="M326">
        <v>1004</v>
      </c>
      <c r="O326" t="s">
        <v>28</v>
      </c>
      <c r="R326" t="s">
        <v>46</v>
      </c>
      <c r="S326" s="49" t="str">
        <f t="shared" si="41"/>
        <v>Card</v>
      </c>
      <c r="T326" s="3">
        <v>0.04</v>
      </c>
      <c r="U326" s="2">
        <v>6.36</v>
      </c>
      <c r="V326" s="2">
        <v>1.41</v>
      </c>
      <c r="W326" s="54">
        <f>_xlfn.XLOOKUP(M326,Market!A:A,Market!F:F,0)</f>
        <v>0.06</v>
      </c>
      <c r="X326" s="55">
        <f t="shared" si="42"/>
        <v>0.25440000000000002</v>
      </c>
      <c r="Y326" s="55">
        <f t="shared" si="43"/>
        <v>4.95</v>
      </c>
      <c r="Z326" s="54">
        <f t="shared" si="44"/>
        <v>0.77830188679245282</v>
      </c>
      <c r="AA326" s="49" t="str">
        <f t="shared" ca="1" si="45"/>
        <v>N</v>
      </c>
      <c r="AB326" s="49">
        <f t="shared" ca="1" si="46"/>
        <v>5</v>
      </c>
      <c r="AC326" s="49" t="str">
        <f t="shared" ca="1" si="47"/>
        <v>N</v>
      </c>
    </row>
    <row r="327" spans="1:29" x14ac:dyDescent="0.25">
      <c r="A327">
        <v>6785</v>
      </c>
      <c r="B327" s="9">
        <v>43562</v>
      </c>
      <c r="C327" s="50" t="str">
        <f t="shared" si="40"/>
        <v>N</v>
      </c>
      <c r="D327" s="52">
        <f>_xlfn.XLOOKUP(B327,Cal_Date!B:B,Cal_Date!A:A,0)</f>
        <v>2</v>
      </c>
      <c r="E327">
        <v>2019</v>
      </c>
      <c r="F327" t="s">
        <v>127</v>
      </c>
      <c r="G327" t="s">
        <v>130</v>
      </c>
      <c r="H327" t="s">
        <v>48</v>
      </c>
      <c r="I327" t="s">
        <v>18</v>
      </c>
      <c r="J327" t="s">
        <v>11</v>
      </c>
      <c r="K327" t="s">
        <v>42</v>
      </c>
      <c r="L327">
        <v>1</v>
      </c>
      <c r="M327">
        <v>1003</v>
      </c>
      <c r="O327" t="s">
        <v>25</v>
      </c>
      <c r="R327" t="s">
        <v>46</v>
      </c>
      <c r="S327" s="49" t="str">
        <f t="shared" si="41"/>
        <v>Card</v>
      </c>
      <c r="T327" s="3">
        <v>0.04</v>
      </c>
      <c r="U327" s="2">
        <v>6.36</v>
      </c>
      <c r="V327" s="2">
        <v>1.41</v>
      </c>
      <c r="W327" s="54">
        <f>_xlfn.XLOOKUP(M327,Market!A:A,Market!F:F,0)</f>
        <v>0.06</v>
      </c>
      <c r="X327" s="55">
        <f t="shared" si="42"/>
        <v>0.25440000000000002</v>
      </c>
      <c r="Y327" s="55">
        <f t="shared" si="43"/>
        <v>4.95</v>
      </c>
      <c r="Z327" s="54">
        <f t="shared" si="44"/>
        <v>0.77830188679245282</v>
      </c>
      <c r="AA327" s="49" t="str">
        <f t="shared" ca="1" si="45"/>
        <v>N</v>
      </c>
      <c r="AB327" s="49">
        <f t="shared" ca="1" si="46"/>
        <v>5</v>
      </c>
      <c r="AC327" s="49" t="str">
        <f t="shared" ca="1" si="47"/>
        <v>N</v>
      </c>
    </row>
    <row r="328" spans="1:29" x14ac:dyDescent="0.25">
      <c r="A328">
        <v>6786</v>
      </c>
      <c r="B328" s="9">
        <v>43562</v>
      </c>
      <c r="C328" s="50" t="str">
        <f t="shared" si="40"/>
        <v>N</v>
      </c>
      <c r="D328" s="52">
        <f>_xlfn.XLOOKUP(B328,Cal_Date!B:B,Cal_Date!A:A,0)</f>
        <v>2</v>
      </c>
      <c r="E328">
        <v>2019</v>
      </c>
      <c r="F328" t="s">
        <v>127</v>
      </c>
      <c r="G328" t="s">
        <v>130</v>
      </c>
      <c r="H328" t="s">
        <v>48</v>
      </c>
      <c r="I328" t="s">
        <v>18</v>
      </c>
      <c r="J328" t="s">
        <v>11</v>
      </c>
      <c r="K328" t="s">
        <v>42</v>
      </c>
      <c r="L328">
        <v>1</v>
      </c>
      <c r="M328">
        <v>1002</v>
      </c>
      <c r="O328" t="s">
        <v>28</v>
      </c>
      <c r="R328" t="s">
        <v>44</v>
      </c>
      <c r="S328" s="49" t="str">
        <f t="shared" si="41"/>
        <v>Card</v>
      </c>
      <c r="T328" s="3">
        <v>0.03</v>
      </c>
      <c r="U328" s="2">
        <v>6.36</v>
      </c>
      <c r="V328" s="2">
        <v>1.41</v>
      </c>
      <c r="W328" s="54">
        <f>_xlfn.XLOOKUP(M328,Market!A:A,Market!F:F,0)</f>
        <v>0.06</v>
      </c>
      <c r="X328" s="55">
        <f t="shared" si="42"/>
        <v>0.1908</v>
      </c>
      <c r="Y328" s="55">
        <f t="shared" si="43"/>
        <v>4.95</v>
      </c>
      <c r="Z328" s="54">
        <f t="shared" si="44"/>
        <v>0.77830188679245282</v>
      </c>
      <c r="AA328" s="49" t="str">
        <f t="shared" ca="1" si="45"/>
        <v>N</v>
      </c>
      <c r="AB328" s="49">
        <f t="shared" ca="1" si="46"/>
        <v>5</v>
      </c>
      <c r="AC328" s="49" t="str">
        <f t="shared" ca="1" si="47"/>
        <v>N</v>
      </c>
    </row>
    <row r="329" spans="1:29" x14ac:dyDescent="0.25">
      <c r="A329">
        <v>6787</v>
      </c>
      <c r="B329" s="9">
        <v>43562</v>
      </c>
      <c r="C329" s="50" t="str">
        <f t="shared" si="40"/>
        <v>N</v>
      </c>
      <c r="D329" s="52">
        <f>_xlfn.XLOOKUP(B329,Cal_Date!B:B,Cal_Date!A:A,0)</f>
        <v>2</v>
      </c>
      <c r="E329">
        <v>2019</v>
      </c>
      <c r="F329" t="s">
        <v>127</v>
      </c>
      <c r="G329" t="s">
        <v>130</v>
      </c>
      <c r="H329" t="s">
        <v>48</v>
      </c>
      <c r="I329" t="s">
        <v>18</v>
      </c>
      <c r="J329" t="s">
        <v>10</v>
      </c>
      <c r="K329" t="s">
        <v>43</v>
      </c>
      <c r="L329">
        <v>1</v>
      </c>
      <c r="M329">
        <v>1007</v>
      </c>
      <c r="O329" t="s">
        <v>28</v>
      </c>
      <c r="R329" t="s">
        <v>45</v>
      </c>
      <c r="S329" s="49" t="str">
        <f t="shared" si="41"/>
        <v>Cash</v>
      </c>
      <c r="T329" s="3">
        <v>0</v>
      </c>
      <c r="U329" s="2">
        <v>7.6229999999999993</v>
      </c>
      <c r="V329" s="2">
        <v>1.46</v>
      </c>
      <c r="W329" s="54">
        <f>_xlfn.XLOOKUP(M329,Market!A:A,Market!F:F,0)</f>
        <v>8.8999999999999996E-2</v>
      </c>
      <c r="X329" s="55">
        <f t="shared" si="42"/>
        <v>0</v>
      </c>
      <c r="Y329" s="55">
        <f t="shared" si="43"/>
        <v>6.1629999999999994</v>
      </c>
      <c r="Z329" s="54">
        <f t="shared" si="44"/>
        <v>0.80847435392889933</v>
      </c>
      <c r="AA329" s="49" t="str">
        <f t="shared" ca="1" si="45"/>
        <v>N</v>
      </c>
      <c r="AB329" s="49">
        <f t="shared" ca="1" si="46"/>
        <v>5</v>
      </c>
      <c r="AC329" s="49" t="str">
        <f t="shared" ca="1" si="47"/>
        <v>N</v>
      </c>
    </row>
    <row r="330" spans="1:29" x14ac:dyDescent="0.25">
      <c r="A330">
        <v>6788</v>
      </c>
      <c r="B330" s="9">
        <v>43562</v>
      </c>
      <c r="C330" s="50" t="str">
        <f t="shared" si="40"/>
        <v>N</v>
      </c>
      <c r="D330" s="52">
        <f>_xlfn.XLOOKUP(B330,Cal_Date!B:B,Cal_Date!A:A,0)</f>
        <v>2</v>
      </c>
      <c r="E330">
        <v>2019</v>
      </c>
      <c r="F330" t="s">
        <v>127</v>
      </c>
      <c r="G330" t="s">
        <v>130</v>
      </c>
      <c r="H330" t="s">
        <v>48</v>
      </c>
      <c r="I330" t="s">
        <v>18</v>
      </c>
      <c r="J330" t="s">
        <v>10</v>
      </c>
      <c r="K330" t="s">
        <v>43</v>
      </c>
      <c r="L330">
        <v>2</v>
      </c>
      <c r="M330">
        <v>1008</v>
      </c>
      <c r="O330" t="s">
        <v>28</v>
      </c>
      <c r="R330" t="s">
        <v>44</v>
      </c>
      <c r="S330" s="49" t="str">
        <f t="shared" si="41"/>
        <v>Card</v>
      </c>
      <c r="T330" s="3">
        <v>0.03</v>
      </c>
      <c r="U330" s="2">
        <v>18.512999999999998</v>
      </c>
      <c r="V330" s="2">
        <v>2.92</v>
      </c>
      <c r="W330" s="54">
        <f>_xlfn.XLOOKUP(M330,Market!A:A,Market!F:F,0)</f>
        <v>8.8999999999999996E-2</v>
      </c>
      <c r="X330" s="55">
        <f t="shared" si="42"/>
        <v>0.55538999999999994</v>
      </c>
      <c r="Y330" s="55">
        <f t="shared" si="43"/>
        <v>15.592999999999998</v>
      </c>
      <c r="Z330" s="54">
        <f t="shared" si="44"/>
        <v>0.84227299735321126</v>
      </c>
      <c r="AA330" s="49" t="str">
        <f t="shared" ca="1" si="45"/>
        <v>N</v>
      </c>
      <c r="AB330" s="49">
        <f t="shared" ca="1" si="46"/>
        <v>5</v>
      </c>
      <c r="AC330" s="49" t="str">
        <f t="shared" ca="1" si="47"/>
        <v>N</v>
      </c>
    </row>
    <row r="331" spans="1:29" x14ac:dyDescent="0.25">
      <c r="A331">
        <v>6789</v>
      </c>
      <c r="B331" s="9">
        <v>43562</v>
      </c>
      <c r="C331" s="50" t="str">
        <f t="shared" si="40"/>
        <v>N</v>
      </c>
      <c r="D331" s="52">
        <f>_xlfn.XLOOKUP(B331,Cal_Date!B:B,Cal_Date!A:A,0)</f>
        <v>2</v>
      </c>
      <c r="E331">
        <v>2019</v>
      </c>
      <c r="F331" t="s">
        <v>127</v>
      </c>
      <c r="G331" t="s">
        <v>130</v>
      </c>
      <c r="H331" t="s">
        <v>48</v>
      </c>
      <c r="I331" t="s">
        <v>18</v>
      </c>
      <c r="J331" t="s">
        <v>10</v>
      </c>
      <c r="K331" t="s">
        <v>43</v>
      </c>
      <c r="L331">
        <v>1</v>
      </c>
      <c r="M331">
        <v>1008</v>
      </c>
      <c r="O331" t="s">
        <v>28</v>
      </c>
      <c r="R331" t="s">
        <v>45</v>
      </c>
      <c r="S331" s="49" t="str">
        <f t="shared" si="41"/>
        <v>Cash</v>
      </c>
      <c r="T331" s="3">
        <v>0</v>
      </c>
      <c r="U331" s="2">
        <v>7.6229999999999993</v>
      </c>
      <c r="V331" s="2">
        <v>1.46</v>
      </c>
      <c r="W331" s="54">
        <f>_xlfn.XLOOKUP(M331,Market!A:A,Market!F:F,0)</f>
        <v>8.8999999999999996E-2</v>
      </c>
      <c r="X331" s="55">
        <f t="shared" si="42"/>
        <v>0</v>
      </c>
      <c r="Y331" s="55">
        <f t="shared" si="43"/>
        <v>6.1629999999999994</v>
      </c>
      <c r="Z331" s="54">
        <f t="shared" si="44"/>
        <v>0.80847435392889933</v>
      </c>
      <c r="AA331" s="49" t="str">
        <f t="shared" ca="1" si="45"/>
        <v>N</v>
      </c>
      <c r="AB331" s="49">
        <f t="shared" ca="1" si="46"/>
        <v>5</v>
      </c>
      <c r="AC331" s="49" t="str">
        <f t="shared" ca="1" si="47"/>
        <v>N</v>
      </c>
    </row>
    <row r="332" spans="1:29" x14ac:dyDescent="0.25">
      <c r="A332">
        <v>6790</v>
      </c>
      <c r="B332" s="9">
        <v>43562</v>
      </c>
      <c r="C332" s="50" t="str">
        <f t="shared" si="40"/>
        <v>N</v>
      </c>
      <c r="D332" s="52">
        <f>_xlfn.XLOOKUP(B332,Cal_Date!B:B,Cal_Date!A:A,0)</f>
        <v>2</v>
      </c>
      <c r="E332">
        <v>2019</v>
      </c>
      <c r="F332" t="s">
        <v>127</v>
      </c>
      <c r="G332" t="s">
        <v>130</v>
      </c>
      <c r="H332" t="s">
        <v>48</v>
      </c>
      <c r="I332" t="s">
        <v>18</v>
      </c>
      <c r="J332" t="s">
        <v>11</v>
      </c>
      <c r="K332" t="s">
        <v>42</v>
      </c>
      <c r="L332">
        <v>1</v>
      </c>
      <c r="M332">
        <v>1000</v>
      </c>
      <c r="O332" t="s">
        <v>25</v>
      </c>
      <c r="R332" t="s">
        <v>45</v>
      </c>
      <c r="S332" s="49" t="str">
        <f t="shared" si="41"/>
        <v>Cash</v>
      </c>
      <c r="T332" s="3">
        <v>0</v>
      </c>
      <c r="U332" s="2">
        <v>6.48</v>
      </c>
      <c r="V332" s="2">
        <v>1.41</v>
      </c>
      <c r="W332" s="54">
        <f>_xlfn.XLOOKUP(M332,Market!A:A,Market!F:F,0)</f>
        <v>0.08</v>
      </c>
      <c r="X332" s="55">
        <f t="shared" si="42"/>
        <v>0</v>
      </c>
      <c r="Y332" s="55">
        <f t="shared" si="43"/>
        <v>5.07</v>
      </c>
      <c r="Z332" s="54">
        <f t="shared" si="44"/>
        <v>0.78240740740740744</v>
      </c>
      <c r="AA332" s="49" t="str">
        <f t="shared" ca="1" si="45"/>
        <v>N</v>
      </c>
      <c r="AB332" s="49">
        <f t="shared" ca="1" si="46"/>
        <v>5</v>
      </c>
      <c r="AC332" s="49" t="str">
        <f t="shared" ca="1" si="47"/>
        <v>N</v>
      </c>
    </row>
    <row r="333" spans="1:29" x14ac:dyDescent="0.25">
      <c r="A333">
        <v>6791</v>
      </c>
      <c r="B333" s="9">
        <v>43562</v>
      </c>
      <c r="C333" s="50" t="str">
        <f t="shared" si="40"/>
        <v>N</v>
      </c>
      <c r="D333" s="52">
        <f>_xlfn.XLOOKUP(B333,Cal_Date!B:B,Cal_Date!A:A,0)</f>
        <v>2</v>
      </c>
      <c r="E333">
        <v>2019</v>
      </c>
      <c r="F333" t="s">
        <v>127</v>
      </c>
      <c r="G333" t="s">
        <v>130</v>
      </c>
      <c r="H333" t="s">
        <v>48</v>
      </c>
      <c r="I333" t="s">
        <v>18</v>
      </c>
      <c r="J333" t="s">
        <v>11</v>
      </c>
      <c r="K333" t="s">
        <v>42</v>
      </c>
      <c r="L333">
        <v>1</v>
      </c>
      <c r="M333">
        <v>1000</v>
      </c>
      <c r="O333" t="s">
        <v>25</v>
      </c>
      <c r="R333" t="s">
        <v>45</v>
      </c>
      <c r="S333" s="49" t="str">
        <f t="shared" si="41"/>
        <v>Cash</v>
      </c>
      <c r="T333" s="3">
        <v>0</v>
      </c>
      <c r="U333" s="2">
        <v>6.48</v>
      </c>
      <c r="V333" s="2">
        <v>1.41</v>
      </c>
      <c r="W333" s="54">
        <f>_xlfn.XLOOKUP(M333,Market!A:A,Market!F:F,0)</f>
        <v>0.08</v>
      </c>
      <c r="X333" s="55">
        <f t="shared" si="42"/>
        <v>0</v>
      </c>
      <c r="Y333" s="55">
        <f t="shared" si="43"/>
        <v>5.07</v>
      </c>
      <c r="Z333" s="54">
        <f t="shared" si="44"/>
        <v>0.78240740740740744</v>
      </c>
      <c r="AA333" s="49" t="str">
        <f t="shared" ca="1" si="45"/>
        <v>N</v>
      </c>
      <c r="AB333" s="49">
        <f t="shared" ca="1" si="46"/>
        <v>5</v>
      </c>
      <c r="AC333" s="49" t="str">
        <f t="shared" ca="1" si="47"/>
        <v>N</v>
      </c>
    </row>
    <row r="334" spans="1:29" x14ac:dyDescent="0.25">
      <c r="A334">
        <v>6792</v>
      </c>
      <c r="B334" s="9">
        <v>43562</v>
      </c>
      <c r="C334" s="50" t="str">
        <f t="shared" si="40"/>
        <v>N</v>
      </c>
      <c r="D334" s="52">
        <f>_xlfn.XLOOKUP(B334,Cal_Date!B:B,Cal_Date!A:A,0)</f>
        <v>2</v>
      </c>
      <c r="E334">
        <v>2019</v>
      </c>
      <c r="F334" t="s">
        <v>127</v>
      </c>
      <c r="G334" t="s">
        <v>130</v>
      </c>
      <c r="H334" t="s">
        <v>48</v>
      </c>
      <c r="I334" t="s">
        <v>18</v>
      </c>
      <c r="J334" t="s">
        <v>11</v>
      </c>
      <c r="K334" t="s">
        <v>42</v>
      </c>
      <c r="L334">
        <v>1</v>
      </c>
      <c r="M334">
        <v>1000</v>
      </c>
      <c r="O334" t="s">
        <v>25</v>
      </c>
      <c r="R334" t="s">
        <v>45</v>
      </c>
      <c r="S334" s="49" t="str">
        <f t="shared" si="41"/>
        <v>Cash</v>
      </c>
      <c r="T334" s="3">
        <v>0</v>
      </c>
      <c r="U334" s="2">
        <v>6.48</v>
      </c>
      <c r="V334" s="2">
        <v>1.41</v>
      </c>
      <c r="W334" s="54">
        <f>_xlfn.XLOOKUP(M334,Market!A:A,Market!F:F,0)</f>
        <v>0.08</v>
      </c>
      <c r="X334" s="55">
        <f t="shared" si="42"/>
        <v>0</v>
      </c>
      <c r="Y334" s="55">
        <f t="shared" si="43"/>
        <v>5.07</v>
      </c>
      <c r="Z334" s="54">
        <f t="shared" si="44"/>
        <v>0.78240740740740744</v>
      </c>
      <c r="AA334" s="49" t="str">
        <f t="shared" ca="1" si="45"/>
        <v>N</v>
      </c>
      <c r="AB334" s="49">
        <f t="shared" ca="1" si="46"/>
        <v>5</v>
      </c>
      <c r="AC334" s="49" t="str">
        <f t="shared" ca="1" si="47"/>
        <v>N</v>
      </c>
    </row>
    <row r="335" spans="1:29" x14ac:dyDescent="0.25">
      <c r="A335">
        <v>6793</v>
      </c>
      <c r="B335" s="9">
        <v>43562</v>
      </c>
      <c r="C335" s="50" t="str">
        <f t="shared" si="40"/>
        <v>N</v>
      </c>
      <c r="D335" s="52">
        <f>_xlfn.XLOOKUP(B335,Cal_Date!B:B,Cal_Date!A:A,0)</f>
        <v>2</v>
      </c>
      <c r="E335">
        <v>2019</v>
      </c>
      <c r="F335" t="s">
        <v>127</v>
      </c>
      <c r="G335" t="s">
        <v>130</v>
      </c>
      <c r="H335" t="s">
        <v>48</v>
      </c>
      <c r="I335" t="s">
        <v>18</v>
      </c>
      <c r="J335" t="s">
        <v>11</v>
      </c>
      <c r="K335" t="s">
        <v>42</v>
      </c>
      <c r="L335">
        <v>1</v>
      </c>
      <c r="M335">
        <v>1001</v>
      </c>
      <c r="O335" t="s">
        <v>25</v>
      </c>
      <c r="R335" t="s">
        <v>44</v>
      </c>
      <c r="S335" s="49" t="str">
        <f t="shared" si="41"/>
        <v>Card</v>
      </c>
      <c r="T335" s="3">
        <v>0.03</v>
      </c>
      <c r="U335" s="2">
        <v>6.36</v>
      </c>
      <c r="V335" s="2">
        <v>1.41</v>
      </c>
      <c r="W335" s="54">
        <f>_xlfn.XLOOKUP(M335,Market!A:A,Market!F:F,0)</f>
        <v>0.06</v>
      </c>
      <c r="X335" s="55">
        <f t="shared" si="42"/>
        <v>0.1908</v>
      </c>
      <c r="Y335" s="55">
        <f t="shared" si="43"/>
        <v>4.95</v>
      </c>
      <c r="Z335" s="54">
        <f t="shared" si="44"/>
        <v>0.77830188679245282</v>
      </c>
      <c r="AA335" s="49" t="str">
        <f t="shared" ca="1" si="45"/>
        <v>N</v>
      </c>
      <c r="AB335" s="49">
        <f t="shared" ca="1" si="46"/>
        <v>5</v>
      </c>
      <c r="AC335" s="49" t="str">
        <f t="shared" ca="1" si="47"/>
        <v>N</v>
      </c>
    </row>
    <row r="336" spans="1:29" x14ac:dyDescent="0.25">
      <c r="A336">
        <v>6794</v>
      </c>
      <c r="B336" s="9">
        <v>43562</v>
      </c>
      <c r="C336" s="50" t="str">
        <f t="shared" si="40"/>
        <v>N</v>
      </c>
      <c r="D336" s="52">
        <f>_xlfn.XLOOKUP(B336,Cal_Date!B:B,Cal_Date!A:A,0)</f>
        <v>2</v>
      </c>
      <c r="E336">
        <v>2019</v>
      </c>
      <c r="F336" t="s">
        <v>127</v>
      </c>
      <c r="G336" t="s">
        <v>130</v>
      </c>
      <c r="H336" t="s">
        <v>48</v>
      </c>
      <c r="I336" t="s">
        <v>18</v>
      </c>
      <c r="J336" t="s">
        <v>11</v>
      </c>
      <c r="K336" t="s">
        <v>42</v>
      </c>
      <c r="L336">
        <v>2</v>
      </c>
      <c r="M336">
        <v>1000</v>
      </c>
      <c r="O336" t="s">
        <v>25</v>
      </c>
      <c r="R336" t="s">
        <v>45</v>
      </c>
      <c r="S336" s="49" t="str">
        <f t="shared" si="41"/>
        <v>Cash</v>
      </c>
      <c r="T336" s="3">
        <v>0</v>
      </c>
      <c r="U336" s="2">
        <v>12.96</v>
      </c>
      <c r="V336" s="2">
        <v>2.82</v>
      </c>
      <c r="W336" s="54">
        <f>_xlfn.XLOOKUP(M336,Market!A:A,Market!F:F,0)</f>
        <v>0.08</v>
      </c>
      <c r="X336" s="55">
        <f t="shared" si="42"/>
        <v>0</v>
      </c>
      <c r="Y336" s="55">
        <f t="shared" si="43"/>
        <v>10.14</v>
      </c>
      <c r="Z336" s="54">
        <f t="shared" si="44"/>
        <v>0.78240740740740744</v>
      </c>
      <c r="AA336" s="49" t="str">
        <f t="shared" ca="1" si="45"/>
        <v>N</v>
      </c>
      <c r="AB336" s="49">
        <f t="shared" ca="1" si="46"/>
        <v>5</v>
      </c>
      <c r="AC336" s="49" t="str">
        <f t="shared" ca="1" si="47"/>
        <v>N</v>
      </c>
    </row>
    <row r="337" spans="1:29" x14ac:dyDescent="0.25">
      <c r="A337">
        <v>6795</v>
      </c>
      <c r="B337" s="9">
        <v>43562</v>
      </c>
      <c r="C337" s="50" t="str">
        <f t="shared" si="40"/>
        <v>N</v>
      </c>
      <c r="D337" s="52">
        <f>_xlfn.XLOOKUP(B337,Cal_Date!B:B,Cal_Date!A:A,0)</f>
        <v>2</v>
      </c>
      <c r="E337">
        <v>2019</v>
      </c>
      <c r="F337" t="s">
        <v>127</v>
      </c>
      <c r="G337" t="s">
        <v>130</v>
      </c>
      <c r="H337" t="s">
        <v>48</v>
      </c>
      <c r="I337" t="s">
        <v>18</v>
      </c>
      <c r="J337" t="s">
        <v>11</v>
      </c>
      <c r="K337" t="s">
        <v>42</v>
      </c>
      <c r="L337">
        <v>2</v>
      </c>
      <c r="M337">
        <v>1000</v>
      </c>
      <c r="O337" t="s">
        <v>25</v>
      </c>
      <c r="R337" t="s">
        <v>45</v>
      </c>
      <c r="S337" s="49" t="str">
        <f t="shared" si="41"/>
        <v>Cash</v>
      </c>
      <c r="T337" s="3">
        <v>0</v>
      </c>
      <c r="U337" s="2">
        <v>12.96</v>
      </c>
      <c r="V337" s="2">
        <v>2.82</v>
      </c>
      <c r="W337" s="54">
        <f>_xlfn.XLOOKUP(M337,Market!A:A,Market!F:F,0)</f>
        <v>0.08</v>
      </c>
      <c r="X337" s="55">
        <f t="shared" si="42"/>
        <v>0</v>
      </c>
      <c r="Y337" s="55">
        <f t="shared" si="43"/>
        <v>10.14</v>
      </c>
      <c r="Z337" s="54">
        <f t="shared" si="44"/>
        <v>0.78240740740740744</v>
      </c>
      <c r="AA337" s="49" t="str">
        <f t="shared" ca="1" si="45"/>
        <v>N</v>
      </c>
      <c r="AB337" s="49">
        <f t="shared" ca="1" si="46"/>
        <v>5</v>
      </c>
      <c r="AC337" s="49" t="str">
        <f t="shared" ca="1" si="47"/>
        <v>N</v>
      </c>
    </row>
    <row r="338" spans="1:29" x14ac:dyDescent="0.25">
      <c r="A338">
        <v>6826</v>
      </c>
      <c r="B338" s="9">
        <v>43562</v>
      </c>
      <c r="C338" s="50" t="str">
        <f t="shared" si="40"/>
        <v>N</v>
      </c>
      <c r="D338" s="52">
        <f>_xlfn.XLOOKUP(B338,Cal_Date!B:B,Cal_Date!A:A,0)</f>
        <v>2</v>
      </c>
      <c r="E338">
        <v>2019</v>
      </c>
      <c r="F338" t="s">
        <v>127</v>
      </c>
      <c r="G338" t="s">
        <v>130</v>
      </c>
      <c r="H338" t="s">
        <v>48</v>
      </c>
      <c r="I338" t="s">
        <v>18</v>
      </c>
      <c r="J338" t="s">
        <v>10</v>
      </c>
      <c r="K338" t="s">
        <v>43</v>
      </c>
      <c r="L338">
        <v>1</v>
      </c>
      <c r="M338">
        <v>1009</v>
      </c>
      <c r="O338" t="s">
        <v>28</v>
      </c>
      <c r="R338" t="s">
        <v>45</v>
      </c>
      <c r="S338" s="49" t="str">
        <f t="shared" si="41"/>
        <v>Cash</v>
      </c>
      <c r="T338" s="3">
        <v>0</v>
      </c>
      <c r="U338" s="2">
        <v>7.6229999999999993</v>
      </c>
      <c r="V338" s="2">
        <v>1.46</v>
      </c>
      <c r="W338" s="54">
        <f>_xlfn.XLOOKUP(M338,Market!A:A,Market!F:F,0)</f>
        <v>8.8999999999999996E-2</v>
      </c>
      <c r="X338" s="55">
        <f t="shared" si="42"/>
        <v>0</v>
      </c>
      <c r="Y338" s="55">
        <f t="shared" si="43"/>
        <v>6.1629999999999994</v>
      </c>
      <c r="Z338" s="54">
        <f t="shared" si="44"/>
        <v>0.80847435392889933</v>
      </c>
      <c r="AA338" s="49" t="str">
        <f t="shared" ca="1" si="45"/>
        <v>N</v>
      </c>
      <c r="AB338" s="49">
        <f t="shared" ca="1" si="46"/>
        <v>5</v>
      </c>
      <c r="AC338" s="49" t="str">
        <f t="shared" ca="1" si="47"/>
        <v>N</v>
      </c>
    </row>
    <row r="339" spans="1:29" x14ac:dyDescent="0.25">
      <c r="A339">
        <v>6827</v>
      </c>
      <c r="B339" s="9">
        <v>43562</v>
      </c>
      <c r="C339" s="50" t="str">
        <f t="shared" si="40"/>
        <v>N</v>
      </c>
      <c r="D339" s="52">
        <f>_xlfn.XLOOKUP(B339,Cal_Date!B:B,Cal_Date!A:A,0)</f>
        <v>2</v>
      </c>
      <c r="E339">
        <v>2019</v>
      </c>
      <c r="F339" t="s">
        <v>127</v>
      </c>
      <c r="G339" t="s">
        <v>130</v>
      </c>
      <c r="H339" t="s">
        <v>48</v>
      </c>
      <c r="I339" t="s">
        <v>18</v>
      </c>
      <c r="J339" t="s">
        <v>10</v>
      </c>
      <c r="K339" t="s">
        <v>43</v>
      </c>
      <c r="L339">
        <v>1</v>
      </c>
      <c r="M339">
        <v>1010</v>
      </c>
      <c r="O339" t="s">
        <v>25</v>
      </c>
      <c r="R339" t="s">
        <v>44</v>
      </c>
      <c r="S339" s="49" t="str">
        <f t="shared" si="41"/>
        <v>Card</v>
      </c>
      <c r="T339" s="3">
        <v>0.03</v>
      </c>
      <c r="U339" s="2">
        <v>7.5600000000000005</v>
      </c>
      <c r="V339" s="2">
        <v>1.46</v>
      </c>
      <c r="W339" s="54">
        <f>_xlfn.XLOOKUP(M339,Market!A:A,Market!F:F,0)</f>
        <v>0.08</v>
      </c>
      <c r="X339" s="55">
        <f t="shared" si="42"/>
        <v>0.2268</v>
      </c>
      <c r="Y339" s="55">
        <f t="shared" si="43"/>
        <v>6.1000000000000005</v>
      </c>
      <c r="Z339" s="54">
        <f t="shared" si="44"/>
        <v>0.80687830687830686</v>
      </c>
      <c r="AA339" s="49" t="str">
        <f t="shared" ca="1" si="45"/>
        <v>N</v>
      </c>
      <c r="AB339" s="49">
        <f t="shared" ca="1" si="46"/>
        <v>5</v>
      </c>
      <c r="AC339" s="49" t="str">
        <f t="shared" ca="1" si="47"/>
        <v>N</v>
      </c>
    </row>
    <row r="340" spans="1:29" x14ac:dyDescent="0.25">
      <c r="A340">
        <v>6829</v>
      </c>
      <c r="B340" s="9">
        <v>43562</v>
      </c>
      <c r="C340" s="50" t="str">
        <f t="shared" si="40"/>
        <v>N</v>
      </c>
      <c r="D340" s="52">
        <f>_xlfn.XLOOKUP(B340,Cal_Date!B:B,Cal_Date!A:A,0)</f>
        <v>2</v>
      </c>
      <c r="E340">
        <v>2019</v>
      </c>
      <c r="F340" t="s">
        <v>127</v>
      </c>
      <c r="G340" t="s">
        <v>130</v>
      </c>
      <c r="H340" t="s">
        <v>48</v>
      </c>
      <c r="I340" t="s">
        <v>18</v>
      </c>
      <c r="J340" t="s">
        <v>11</v>
      </c>
      <c r="K340" t="s">
        <v>42</v>
      </c>
      <c r="L340">
        <v>2</v>
      </c>
      <c r="M340">
        <v>1008</v>
      </c>
      <c r="O340" t="s">
        <v>28</v>
      </c>
      <c r="R340" t="s">
        <v>44</v>
      </c>
      <c r="S340" s="49" t="str">
        <f t="shared" si="41"/>
        <v>Card</v>
      </c>
      <c r="T340" s="3">
        <v>0.03</v>
      </c>
      <c r="U340" s="2">
        <v>13.068</v>
      </c>
      <c r="V340" s="2">
        <v>2.82</v>
      </c>
      <c r="W340" s="54">
        <f>_xlfn.XLOOKUP(M340,Market!A:A,Market!F:F,0)</f>
        <v>8.8999999999999996E-2</v>
      </c>
      <c r="X340" s="55">
        <f t="shared" si="42"/>
        <v>0.39204</v>
      </c>
      <c r="Y340" s="55">
        <f t="shared" si="43"/>
        <v>10.247999999999999</v>
      </c>
      <c r="Z340" s="54">
        <f t="shared" si="44"/>
        <v>0.78420569329660239</v>
      </c>
      <c r="AA340" s="49" t="str">
        <f t="shared" ca="1" si="45"/>
        <v>N</v>
      </c>
      <c r="AB340" s="49">
        <f t="shared" ca="1" si="46"/>
        <v>5</v>
      </c>
      <c r="AC340" s="49" t="str">
        <f t="shared" ca="1" si="47"/>
        <v>N</v>
      </c>
    </row>
    <row r="341" spans="1:29" x14ac:dyDescent="0.25">
      <c r="A341">
        <v>6830</v>
      </c>
      <c r="B341" s="9">
        <v>43562</v>
      </c>
      <c r="C341" s="50" t="str">
        <f t="shared" si="40"/>
        <v>N</v>
      </c>
      <c r="D341" s="52">
        <f>_xlfn.XLOOKUP(B341,Cal_Date!B:B,Cal_Date!A:A,0)</f>
        <v>2</v>
      </c>
      <c r="E341">
        <v>2019</v>
      </c>
      <c r="F341" t="s">
        <v>127</v>
      </c>
      <c r="G341" t="s">
        <v>130</v>
      </c>
      <c r="H341" t="s">
        <v>48</v>
      </c>
      <c r="I341" t="s">
        <v>18</v>
      </c>
      <c r="J341" t="s">
        <v>11</v>
      </c>
      <c r="K341" t="s">
        <v>42</v>
      </c>
      <c r="L341">
        <v>1</v>
      </c>
      <c r="M341">
        <v>1008</v>
      </c>
      <c r="O341" t="s">
        <v>28</v>
      </c>
      <c r="R341" t="s">
        <v>45</v>
      </c>
      <c r="S341" s="49" t="str">
        <f t="shared" si="41"/>
        <v>Cash</v>
      </c>
      <c r="T341" s="3">
        <v>0</v>
      </c>
      <c r="U341" s="2">
        <v>6.5339999999999998</v>
      </c>
      <c r="V341" s="2">
        <v>1.41</v>
      </c>
      <c r="W341" s="54">
        <f>_xlfn.XLOOKUP(M341,Market!A:A,Market!F:F,0)</f>
        <v>8.8999999999999996E-2</v>
      </c>
      <c r="X341" s="55">
        <f t="shared" si="42"/>
        <v>0</v>
      </c>
      <c r="Y341" s="55">
        <f t="shared" si="43"/>
        <v>5.1239999999999997</v>
      </c>
      <c r="Z341" s="54">
        <f t="shared" si="44"/>
        <v>0.78420569329660239</v>
      </c>
      <c r="AA341" s="49" t="str">
        <f t="shared" ca="1" si="45"/>
        <v>N</v>
      </c>
      <c r="AB341" s="49">
        <f t="shared" ca="1" si="46"/>
        <v>5</v>
      </c>
      <c r="AC341" s="49" t="str">
        <f t="shared" ca="1" si="47"/>
        <v>N</v>
      </c>
    </row>
    <row r="342" spans="1:29" x14ac:dyDescent="0.25">
      <c r="A342">
        <v>6831</v>
      </c>
      <c r="B342" s="9">
        <v>43562</v>
      </c>
      <c r="C342" s="50" t="str">
        <f t="shared" si="40"/>
        <v>N</v>
      </c>
      <c r="D342" s="52">
        <f>_xlfn.XLOOKUP(B342,Cal_Date!B:B,Cal_Date!A:A,0)</f>
        <v>2</v>
      </c>
      <c r="E342">
        <v>2019</v>
      </c>
      <c r="F342" t="s">
        <v>127</v>
      </c>
      <c r="G342" t="s">
        <v>130</v>
      </c>
      <c r="H342" t="s">
        <v>48</v>
      </c>
      <c r="I342" t="s">
        <v>18</v>
      </c>
      <c r="J342" t="s">
        <v>11</v>
      </c>
      <c r="K342" t="s">
        <v>42</v>
      </c>
      <c r="L342">
        <v>1</v>
      </c>
      <c r="M342">
        <v>1008</v>
      </c>
      <c r="O342" t="s">
        <v>28</v>
      </c>
      <c r="R342" t="s">
        <v>45</v>
      </c>
      <c r="S342" s="49" t="str">
        <f t="shared" si="41"/>
        <v>Cash</v>
      </c>
      <c r="T342" s="3">
        <v>0</v>
      </c>
      <c r="U342" s="2">
        <v>6.5339999999999998</v>
      </c>
      <c r="V342" s="2">
        <v>1.41</v>
      </c>
      <c r="W342" s="54">
        <f>_xlfn.XLOOKUP(M342,Market!A:A,Market!F:F,0)</f>
        <v>8.8999999999999996E-2</v>
      </c>
      <c r="X342" s="55">
        <f t="shared" si="42"/>
        <v>0</v>
      </c>
      <c r="Y342" s="55">
        <f t="shared" si="43"/>
        <v>5.1239999999999997</v>
      </c>
      <c r="Z342" s="54">
        <f t="shared" si="44"/>
        <v>0.78420569329660239</v>
      </c>
      <c r="AA342" s="49" t="str">
        <f t="shared" ca="1" si="45"/>
        <v>N</v>
      </c>
      <c r="AB342" s="49">
        <f t="shared" ca="1" si="46"/>
        <v>5</v>
      </c>
      <c r="AC342" s="49" t="str">
        <f t="shared" ca="1" si="47"/>
        <v>N</v>
      </c>
    </row>
    <row r="343" spans="1:29" x14ac:dyDescent="0.25">
      <c r="A343">
        <v>6832</v>
      </c>
      <c r="B343" s="9">
        <v>43562</v>
      </c>
      <c r="C343" s="50" t="str">
        <f t="shared" si="40"/>
        <v>N</v>
      </c>
      <c r="D343" s="52">
        <f>_xlfn.XLOOKUP(B343,Cal_Date!B:B,Cal_Date!A:A,0)</f>
        <v>2</v>
      </c>
      <c r="E343">
        <v>2019</v>
      </c>
      <c r="F343" t="s">
        <v>127</v>
      </c>
      <c r="G343" t="s">
        <v>130</v>
      </c>
      <c r="H343" t="s">
        <v>48</v>
      </c>
      <c r="I343" t="s">
        <v>18</v>
      </c>
      <c r="J343" t="s">
        <v>11</v>
      </c>
      <c r="K343" t="s">
        <v>42</v>
      </c>
      <c r="L343">
        <v>1</v>
      </c>
      <c r="M343">
        <v>1004</v>
      </c>
      <c r="O343" t="s">
        <v>28</v>
      </c>
      <c r="R343" t="s">
        <v>45</v>
      </c>
      <c r="S343" s="49" t="str">
        <f t="shared" si="41"/>
        <v>Cash</v>
      </c>
      <c r="T343" s="3">
        <v>0</v>
      </c>
      <c r="U343" s="2">
        <v>6.36</v>
      </c>
      <c r="V343" s="2">
        <v>1.41</v>
      </c>
      <c r="W343" s="54">
        <f>_xlfn.XLOOKUP(M343,Market!A:A,Market!F:F,0)</f>
        <v>0.06</v>
      </c>
      <c r="X343" s="55">
        <f t="shared" si="42"/>
        <v>0</v>
      </c>
      <c r="Y343" s="55">
        <f t="shared" si="43"/>
        <v>4.95</v>
      </c>
      <c r="Z343" s="54">
        <f t="shared" si="44"/>
        <v>0.77830188679245282</v>
      </c>
      <c r="AA343" s="49" t="str">
        <f t="shared" ca="1" si="45"/>
        <v>N</v>
      </c>
      <c r="AB343" s="49">
        <f t="shared" ca="1" si="46"/>
        <v>5</v>
      </c>
      <c r="AC343" s="49" t="str">
        <f t="shared" ca="1" si="47"/>
        <v>N</v>
      </c>
    </row>
    <row r="344" spans="1:29" x14ac:dyDescent="0.25">
      <c r="A344">
        <v>6834</v>
      </c>
      <c r="B344" s="9">
        <v>43562</v>
      </c>
      <c r="C344" s="50" t="str">
        <f t="shared" si="40"/>
        <v>N</v>
      </c>
      <c r="D344" s="52">
        <f>_xlfn.XLOOKUP(B344,Cal_Date!B:B,Cal_Date!A:A,0)</f>
        <v>2</v>
      </c>
      <c r="E344">
        <v>2019</v>
      </c>
      <c r="F344" t="s">
        <v>127</v>
      </c>
      <c r="G344" t="s">
        <v>130</v>
      </c>
      <c r="H344" t="s">
        <v>48</v>
      </c>
      <c r="I344" t="s">
        <v>18</v>
      </c>
      <c r="J344" t="s">
        <v>11</v>
      </c>
      <c r="K344" t="s">
        <v>42</v>
      </c>
      <c r="L344">
        <v>1</v>
      </c>
      <c r="M344">
        <v>1009</v>
      </c>
      <c r="O344" t="s">
        <v>28</v>
      </c>
      <c r="R344" t="s">
        <v>45</v>
      </c>
      <c r="S344" s="49" t="str">
        <f t="shared" si="41"/>
        <v>Cash</v>
      </c>
      <c r="T344" s="3">
        <v>0</v>
      </c>
      <c r="U344" s="2">
        <v>6.5339999999999998</v>
      </c>
      <c r="V344" s="2">
        <v>1.41</v>
      </c>
      <c r="W344" s="54">
        <f>_xlfn.XLOOKUP(M344,Market!A:A,Market!F:F,0)</f>
        <v>8.8999999999999996E-2</v>
      </c>
      <c r="X344" s="55">
        <f t="shared" si="42"/>
        <v>0</v>
      </c>
      <c r="Y344" s="55">
        <f t="shared" si="43"/>
        <v>5.1239999999999997</v>
      </c>
      <c r="Z344" s="54">
        <f t="shared" si="44"/>
        <v>0.78420569329660239</v>
      </c>
      <c r="AA344" s="49" t="str">
        <f t="shared" ca="1" si="45"/>
        <v>N</v>
      </c>
      <c r="AB344" s="49">
        <f t="shared" ca="1" si="46"/>
        <v>5</v>
      </c>
      <c r="AC344" s="49" t="str">
        <f t="shared" ca="1" si="47"/>
        <v>N</v>
      </c>
    </row>
    <row r="345" spans="1:29" x14ac:dyDescent="0.25">
      <c r="A345">
        <v>6835</v>
      </c>
      <c r="B345" s="9">
        <v>43562</v>
      </c>
      <c r="C345" s="50" t="str">
        <f t="shared" si="40"/>
        <v>N</v>
      </c>
      <c r="D345" s="52">
        <f>_xlfn.XLOOKUP(B345,Cal_Date!B:B,Cal_Date!A:A,0)</f>
        <v>2</v>
      </c>
      <c r="E345">
        <v>2019</v>
      </c>
      <c r="F345" t="s">
        <v>127</v>
      </c>
      <c r="G345" t="s">
        <v>130</v>
      </c>
      <c r="H345" t="s">
        <v>48</v>
      </c>
      <c r="I345" t="s">
        <v>18</v>
      </c>
      <c r="J345" t="s">
        <v>11</v>
      </c>
      <c r="K345" t="s">
        <v>42</v>
      </c>
      <c r="L345">
        <v>1</v>
      </c>
      <c r="M345">
        <v>1010</v>
      </c>
      <c r="O345" t="s">
        <v>25</v>
      </c>
      <c r="R345" t="s">
        <v>44</v>
      </c>
      <c r="S345" s="49" t="str">
        <f t="shared" si="41"/>
        <v>Card</v>
      </c>
      <c r="T345" s="3">
        <v>0.03</v>
      </c>
      <c r="U345" s="2">
        <v>6.48</v>
      </c>
      <c r="V345" s="2">
        <v>1.41</v>
      </c>
      <c r="W345" s="54">
        <f>_xlfn.XLOOKUP(M345,Market!A:A,Market!F:F,0)</f>
        <v>0.08</v>
      </c>
      <c r="X345" s="55">
        <f t="shared" si="42"/>
        <v>0.19440000000000002</v>
      </c>
      <c r="Y345" s="55">
        <f t="shared" si="43"/>
        <v>5.07</v>
      </c>
      <c r="Z345" s="54">
        <f t="shared" si="44"/>
        <v>0.78240740740740744</v>
      </c>
      <c r="AA345" s="49" t="str">
        <f t="shared" ca="1" si="45"/>
        <v>N</v>
      </c>
      <c r="AB345" s="49">
        <f t="shared" ca="1" si="46"/>
        <v>5</v>
      </c>
      <c r="AC345" s="49" t="str">
        <f t="shared" ca="1" si="47"/>
        <v>N</v>
      </c>
    </row>
    <row r="346" spans="1:29" x14ac:dyDescent="0.25">
      <c r="A346">
        <v>6836</v>
      </c>
      <c r="B346" s="9">
        <v>43562</v>
      </c>
      <c r="C346" s="50" t="str">
        <f t="shared" si="40"/>
        <v>N</v>
      </c>
      <c r="D346" s="52">
        <f>_xlfn.XLOOKUP(B346,Cal_Date!B:B,Cal_Date!A:A,0)</f>
        <v>2</v>
      </c>
      <c r="E346">
        <v>2019</v>
      </c>
      <c r="F346" t="s">
        <v>127</v>
      </c>
      <c r="G346" t="s">
        <v>130</v>
      </c>
      <c r="H346" t="s">
        <v>48</v>
      </c>
      <c r="I346" t="s">
        <v>18</v>
      </c>
      <c r="J346" t="s">
        <v>11</v>
      </c>
      <c r="K346" t="s">
        <v>42</v>
      </c>
      <c r="L346">
        <v>2</v>
      </c>
      <c r="M346">
        <v>1011</v>
      </c>
      <c r="O346" t="s">
        <v>25</v>
      </c>
      <c r="R346" t="s">
        <v>47</v>
      </c>
      <c r="S346" s="49" t="str">
        <f t="shared" si="41"/>
        <v>Card</v>
      </c>
      <c r="T346" s="3">
        <v>3.5000000000000003E-2</v>
      </c>
      <c r="U346" s="2">
        <v>12.72</v>
      </c>
      <c r="V346" s="2">
        <v>2.82</v>
      </c>
      <c r="W346" s="54">
        <f>_xlfn.XLOOKUP(M346,Market!A:A,Market!F:F,0)</f>
        <v>0.06</v>
      </c>
      <c r="X346" s="55">
        <f t="shared" si="42"/>
        <v>0.44520000000000004</v>
      </c>
      <c r="Y346" s="55">
        <f t="shared" si="43"/>
        <v>9.9</v>
      </c>
      <c r="Z346" s="54">
        <f t="shared" si="44"/>
        <v>0.77830188679245282</v>
      </c>
      <c r="AA346" s="49" t="str">
        <f t="shared" ca="1" si="45"/>
        <v>N</v>
      </c>
      <c r="AB346" s="49">
        <f t="shared" ca="1" si="46"/>
        <v>5</v>
      </c>
      <c r="AC346" s="49" t="str">
        <f t="shared" ca="1" si="47"/>
        <v>N</v>
      </c>
    </row>
    <row r="347" spans="1:29" x14ac:dyDescent="0.25">
      <c r="A347">
        <v>6837</v>
      </c>
      <c r="B347" s="9">
        <v>43562</v>
      </c>
      <c r="C347" s="50" t="str">
        <f t="shared" si="40"/>
        <v>N</v>
      </c>
      <c r="D347" s="52">
        <f>_xlfn.XLOOKUP(B347,Cal_Date!B:B,Cal_Date!A:A,0)</f>
        <v>2</v>
      </c>
      <c r="E347">
        <v>2019</v>
      </c>
      <c r="F347" t="s">
        <v>127</v>
      </c>
      <c r="G347" t="s">
        <v>130</v>
      </c>
      <c r="H347" t="s">
        <v>48</v>
      </c>
      <c r="I347" t="s">
        <v>18</v>
      </c>
      <c r="J347" t="s">
        <v>11</v>
      </c>
      <c r="K347" t="s">
        <v>42</v>
      </c>
      <c r="L347">
        <v>2</v>
      </c>
      <c r="M347">
        <v>1011</v>
      </c>
      <c r="O347" t="s">
        <v>25</v>
      </c>
      <c r="R347" t="s">
        <v>47</v>
      </c>
      <c r="S347" s="49" t="str">
        <f t="shared" si="41"/>
        <v>Card</v>
      </c>
      <c r="T347" s="3">
        <v>3.5000000000000003E-2</v>
      </c>
      <c r="U347" s="2">
        <v>12.72</v>
      </c>
      <c r="V347" s="2">
        <v>2.82</v>
      </c>
      <c r="W347" s="54">
        <f>_xlfn.XLOOKUP(M347,Market!A:A,Market!F:F,0)</f>
        <v>0.06</v>
      </c>
      <c r="X347" s="55">
        <f t="shared" si="42"/>
        <v>0.44520000000000004</v>
      </c>
      <c r="Y347" s="55">
        <f t="shared" si="43"/>
        <v>9.9</v>
      </c>
      <c r="Z347" s="54">
        <f t="shared" si="44"/>
        <v>0.77830188679245282</v>
      </c>
      <c r="AA347" s="49" t="str">
        <f t="shared" ca="1" si="45"/>
        <v>N</v>
      </c>
      <c r="AB347" s="49">
        <f t="shared" ca="1" si="46"/>
        <v>5</v>
      </c>
      <c r="AC347" s="49" t="str">
        <f t="shared" ca="1" si="47"/>
        <v>N</v>
      </c>
    </row>
    <row r="348" spans="1:29" x14ac:dyDescent="0.25">
      <c r="A348">
        <v>6838</v>
      </c>
      <c r="B348" s="9">
        <v>43562</v>
      </c>
      <c r="C348" s="50" t="str">
        <f t="shared" si="40"/>
        <v>N</v>
      </c>
      <c r="D348" s="52">
        <f>_xlfn.XLOOKUP(B348,Cal_Date!B:B,Cal_Date!A:A,0)</f>
        <v>2</v>
      </c>
      <c r="E348">
        <v>2019</v>
      </c>
      <c r="F348" t="s">
        <v>127</v>
      </c>
      <c r="G348" t="s">
        <v>130</v>
      </c>
      <c r="H348" t="s">
        <v>48</v>
      </c>
      <c r="I348" t="s">
        <v>18</v>
      </c>
      <c r="J348" t="s">
        <v>11</v>
      </c>
      <c r="K348" t="s">
        <v>42</v>
      </c>
      <c r="L348">
        <v>1</v>
      </c>
      <c r="M348">
        <v>1011</v>
      </c>
      <c r="O348" t="s">
        <v>25</v>
      </c>
      <c r="R348" t="s">
        <v>45</v>
      </c>
      <c r="S348" s="49" t="str">
        <f t="shared" si="41"/>
        <v>Cash</v>
      </c>
      <c r="T348" s="3">
        <v>0</v>
      </c>
      <c r="U348" s="2">
        <v>6.36</v>
      </c>
      <c r="V348" s="2">
        <v>1.41</v>
      </c>
      <c r="W348" s="54">
        <f>_xlfn.XLOOKUP(M348,Market!A:A,Market!F:F,0)</f>
        <v>0.06</v>
      </c>
      <c r="X348" s="55">
        <f t="shared" si="42"/>
        <v>0</v>
      </c>
      <c r="Y348" s="55">
        <f t="shared" si="43"/>
        <v>4.95</v>
      </c>
      <c r="Z348" s="54">
        <f t="shared" si="44"/>
        <v>0.77830188679245282</v>
      </c>
      <c r="AA348" s="49" t="str">
        <f t="shared" ca="1" si="45"/>
        <v>N</v>
      </c>
      <c r="AB348" s="49">
        <f t="shared" ca="1" si="46"/>
        <v>5</v>
      </c>
      <c r="AC348" s="49" t="str">
        <f t="shared" ca="1" si="47"/>
        <v>N</v>
      </c>
    </row>
    <row r="349" spans="1:29" x14ac:dyDescent="0.25">
      <c r="A349">
        <v>6839</v>
      </c>
      <c r="B349" s="9">
        <v>43562</v>
      </c>
      <c r="C349" s="50" t="str">
        <f t="shared" si="40"/>
        <v>N</v>
      </c>
      <c r="D349" s="52">
        <f>_xlfn.XLOOKUP(B349,Cal_Date!B:B,Cal_Date!A:A,0)</f>
        <v>2</v>
      </c>
      <c r="E349">
        <v>2019</v>
      </c>
      <c r="F349" t="s">
        <v>127</v>
      </c>
      <c r="G349" t="s">
        <v>130</v>
      </c>
      <c r="H349" t="s">
        <v>16</v>
      </c>
      <c r="I349" t="s">
        <v>13</v>
      </c>
      <c r="J349" t="s">
        <v>10</v>
      </c>
      <c r="K349" t="s">
        <v>43</v>
      </c>
      <c r="L349">
        <v>1</v>
      </c>
      <c r="M349">
        <v>1001</v>
      </c>
      <c r="O349" t="s">
        <v>25</v>
      </c>
      <c r="R349" t="s">
        <v>47</v>
      </c>
      <c r="S349" s="49" t="str">
        <f t="shared" si="41"/>
        <v>Card</v>
      </c>
      <c r="T349" s="3">
        <v>3.5000000000000003E-2</v>
      </c>
      <c r="U349" s="2">
        <v>7.42</v>
      </c>
      <c r="V349" s="2">
        <v>1.45</v>
      </c>
      <c r="W349" s="54">
        <f>_xlfn.XLOOKUP(M349,Market!A:A,Market!F:F,0)</f>
        <v>0.06</v>
      </c>
      <c r="X349" s="55">
        <f t="shared" si="42"/>
        <v>0.25970000000000004</v>
      </c>
      <c r="Y349" s="55">
        <f t="shared" si="43"/>
        <v>5.97</v>
      </c>
      <c r="Z349" s="54">
        <f t="shared" si="44"/>
        <v>0.80458221024258758</v>
      </c>
      <c r="AA349" s="49" t="str">
        <f t="shared" ca="1" si="45"/>
        <v>N</v>
      </c>
      <c r="AB349" s="49">
        <f t="shared" ca="1" si="46"/>
        <v>5</v>
      </c>
      <c r="AC349" s="49" t="str">
        <f t="shared" ca="1" si="47"/>
        <v>N</v>
      </c>
    </row>
    <row r="350" spans="1:29" x14ac:dyDescent="0.25">
      <c r="A350">
        <v>6840</v>
      </c>
      <c r="B350" s="9">
        <v>43562</v>
      </c>
      <c r="C350" s="50" t="str">
        <f t="shared" si="40"/>
        <v>N</v>
      </c>
      <c r="D350" s="52">
        <f>_xlfn.XLOOKUP(B350,Cal_Date!B:B,Cal_Date!A:A,0)</f>
        <v>2</v>
      </c>
      <c r="E350">
        <v>2019</v>
      </c>
      <c r="F350" t="s">
        <v>127</v>
      </c>
      <c r="G350" t="s">
        <v>130</v>
      </c>
      <c r="H350" t="s">
        <v>16</v>
      </c>
      <c r="I350" t="s">
        <v>13</v>
      </c>
      <c r="J350" t="s">
        <v>10</v>
      </c>
      <c r="K350" t="s">
        <v>43</v>
      </c>
      <c r="L350">
        <v>1</v>
      </c>
      <c r="M350">
        <v>1000</v>
      </c>
      <c r="O350" t="s">
        <v>25</v>
      </c>
      <c r="R350" t="s">
        <v>45</v>
      </c>
      <c r="S350" s="49" t="str">
        <f t="shared" si="41"/>
        <v>Cash</v>
      </c>
      <c r="T350" s="3">
        <v>0</v>
      </c>
      <c r="U350" s="2">
        <v>7.5600000000000005</v>
      </c>
      <c r="V350" s="2">
        <v>1.45</v>
      </c>
      <c r="W350" s="54">
        <f>_xlfn.XLOOKUP(M350,Market!A:A,Market!F:F,0)</f>
        <v>0.08</v>
      </c>
      <c r="X350" s="55">
        <f t="shared" si="42"/>
        <v>0</v>
      </c>
      <c r="Y350" s="55">
        <f t="shared" si="43"/>
        <v>6.11</v>
      </c>
      <c r="Z350" s="54">
        <f t="shared" si="44"/>
        <v>0.80820105820105814</v>
      </c>
      <c r="AA350" s="49" t="str">
        <f t="shared" ca="1" si="45"/>
        <v>N</v>
      </c>
      <c r="AB350" s="49">
        <f t="shared" ca="1" si="46"/>
        <v>5</v>
      </c>
      <c r="AC350" s="49" t="str">
        <f t="shared" ca="1" si="47"/>
        <v>N</v>
      </c>
    </row>
    <row r="351" spans="1:29" x14ac:dyDescent="0.25">
      <c r="A351">
        <v>6841</v>
      </c>
      <c r="B351" s="9">
        <v>43562</v>
      </c>
      <c r="C351" s="50" t="str">
        <f t="shared" si="40"/>
        <v>N</v>
      </c>
      <c r="D351" s="52">
        <f>_xlfn.XLOOKUP(B351,Cal_Date!B:B,Cal_Date!A:A,0)</f>
        <v>2</v>
      </c>
      <c r="E351">
        <v>2019</v>
      </c>
      <c r="F351" t="s">
        <v>127</v>
      </c>
      <c r="G351" t="s">
        <v>130</v>
      </c>
      <c r="H351" t="s">
        <v>48</v>
      </c>
      <c r="I351" t="s">
        <v>18</v>
      </c>
      <c r="J351" t="s">
        <v>11</v>
      </c>
      <c r="K351" t="s">
        <v>42</v>
      </c>
      <c r="L351">
        <v>2</v>
      </c>
      <c r="M351">
        <v>1000</v>
      </c>
      <c r="O351" t="s">
        <v>25</v>
      </c>
      <c r="R351" t="s">
        <v>45</v>
      </c>
      <c r="S351" s="49" t="str">
        <f t="shared" si="41"/>
        <v>Cash</v>
      </c>
      <c r="T351" s="3">
        <v>0</v>
      </c>
      <c r="U351" s="2">
        <v>12.96</v>
      </c>
      <c r="V351" s="2">
        <v>2.82</v>
      </c>
      <c r="W351" s="54">
        <f>_xlfn.XLOOKUP(M351,Market!A:A,Market!F:F,0)</f>
        <v>0.08</v>
      </c>
      <c r="X351" s="55">
        <f t="shared" si="42"/>
        <v>0</v>
      </c>
      <c r="Y351" s="55">
        <f t="shared" si="43"/>
        <v>10.14</v>
      </c>
      <c r="Z351" s="54">
        <f t="shared" si="44"/>
        <v>0.78240740740740744</v>
      </c>
      <c r="AA351" s="49" t="str">
        <f t="shared" ca="1" si="45"/>
        <v>N</v>
      </c>
      <c r="AB351" s="49">
        <f t="shared" ca="1" si="46"/>
        <v>5</v>
      </c>
      <c r="AC351" s="49" t="str">
        <f t="shared" ca="1" si="47"/>
        <v>N</v>
      </c>
    </row>
    <row r="352" spans="1:29" x14ac:dyDescent="0.25">
      <c r="A352">
        <v>6842</v>
      </c>
      <c r="B352" s="9">
        <v>43562</v>
      </c>
      <c r="C352" s="50" t="str">
        <f t="shared" si="40"/>
        <v>N</v>
      </c>
      <c r="D352" s="52">
        <f>_xlfn.XLOOKUP(B352,Cal_Date!B:B,Cal_Date!A:A,0)</f>
        <v>2</v>
      </c>
      <c r="E352">
        <v>2019</v>
      </c>
      <c r="F352" t="s">
        <v>127</v>
      </c>
      <c r="G352" t="s">
        <v>130</v>
      </c>
      <c r="H352" t="s">
        <v>48</v>
      </c>
      <c r="I352" t="s">
        <v>18</v>
      </c>
      <c r="J352" t="s">
        <v>11</v>
      </c>
      <c r="K352" t="s">
        <v>42</v>
      </c>
      <c r="L352">
        <v>1</v>
      </c>
      <c r="M352">
        <v>1002</v>
      </c>
      <c r="O352" t="s">
        <v>28</v>
      </c>
      <c r="R352" t="s">
        <v>46</v>
      </c>
      <c r="S352" s="49" t="str">
        <f t="shared" si="41"/>
        <v>Card</v>
      </c>
      <c r="T352" s="3">
        <v>0.04</v>
      </c>
      <c r="U352" s="2">
        <v>6.36</v>
      </c>
      <c r="V352" s="2">
        <v>1.41</v>
      </c>
      <c r="W352" s="54">
        <f>_xlfn.XLOOKUP(M352,Market!A:A,Market!F:F,0)</f>
        <v>0.06</v>
      </c>
      <c r="X352" s="55">
        <f t="shared" si="42"/>
        <v>0.25440000000000002</v>
      </c>
      <c r="Y352" s="55">
        <f t="shared" si="43"/>
        <v>4.95</v>
      </c>
      <c r="Z352" s="54">
        <f t="shared" si="44"/>
        <v>0.77830188679245282</v>
      </c>
      <c r="AA352" s="49" t="str">
        <f t="shared" ca="1" si="45"/>
        <v>N</v>
      </c>
      <c r="AB352" s="49">
        <f t="shared" ca="1" si="46"/>
        <v>5</v>
      </c>
      <c r="AC352" s="49" t="str">
        <f t="shared" ca="1" si="47"/>
        <v>N</v>
      </c>
    </row>
    <row r="353" spans="1:29" x14ac:dyDescent="0.25">
      <c r="A353">
        <v>6843</v>
      </c>
      <c r="B353" s="9">
        <v>43562</v>
      </c>
      <c r="C353" s="50" t="str">
        <f t="shared" si="40"/>
        <v>N</v>
      </c>
      <c r="D353" s="52">
        <f>_xlfn.XLOOKUP(B353,Cal_Date!B:B,Cal_Date!A:A,0)</f>
        <v>2</v>
      </c>
      <c r="E353">
        <v>2019</v>
      </c>
      <c r="F353" t="s">
        <v>127</v>
      </c>
      <c r="G353" t="s">
        <v>130</v>
      </c>
      <c r="H353" t="s">
        <v>48</v>
      </c>
      <c r="I353" t="s">
        <v>18</v>
      </c>
      <c r="J353" t="s">
        <v>11</v>
      </c>
      <c r="K353" t="s">
        <v>42</v>
      </c>
      <c r="L353">
        <v>2</v>
      </c>
      <c r="M353">
        <v>1003</v>
      </c>
      <c r="O353" t="s">
        <v>25</v>
      </c>
      <c r="R353" t="s">
        <v>46</v>
      </c>
      <c r="S353" s="49" t="str">
        <f t="shared" si="41"/>
        <v>Card</v>
      </c>
      <c r="T353" s="3">
        <v>0.04</v>
      </c>
      <c r="U353" s="2">
        <v>12.72</v>
      </c>
      <c r="V353" s="2">
        <v>2.82</v>
      </c>
      <c r="W353" s="54">
        <f>_xlfn.XLOOKUP(M353,Market!A:A,Market!F:F,0)</f>
        <v>0.06</v>
      </c>
      <c r="X353" s="55">
        <f t="shared" si="42"/>
        <v>0.50880000000000003</v>
      </c>
      <c r="Y353" s="55">
        <f t="shared" si="43"/>
        <v>9.9</v>
      </c>
      <c r="Z353" s="54">
        <f t="shared" si="44"/>
        <v>0.77830188679245282</v>
      </c>
      <c r="AA353" s="49" t="str">
        <f t="shared" ca="1" si="45"/>
        <v>N</v>
      </c>
      <c r="AB353" s="49">
        <f t="shared" ca="1" si="46"/>
        <v>5</v>
      </c>
      <c r="AC353" s="49" t="str">
        <f t="shared" ca="1" si="47"/>
        <v>N</v>
      </c>
    </row>
    <row r="354" spans="1:29" x14ac:dyDescent="0.25">
      <c r="A354">
        <v>6844</v>
      </c>
      <c r="B354" s="9">
        <v>43562</v>
      </c>
      <c r="C354" s="50" t="str">
        <f t="shared" si="40"/>
        <v>N</v>
      </c>
      <c r="D354" s="52">
        <f>_xlfn.XLOOKUP(B354,Cal_Date!B:B,Cal_Date!A:A,0)</f>
        <v>2</v>
      </c>
      <c r="E354">
        <v>2019</v>
      </c>
      <c r="F354" t="s">
        <v>127</v>
      </c>
      <c r="G354" t="s">
        <v>130</v>
      </c>
      <c r="H354" t="s">
        <v>48</v>
      </c>
      <c r="I354" t="s">
        <v>18</v>
      </c>
      <c r="J354" t="s">
        <v>10</v>
      </c>
      <c r="K354" t="s">
        <v>43</v>
      </c>
      <c r="L354">
        <v>1</v>
      </c>
      <c r="M354">
        <v>1005</v>
      </c>
      <c r="O354" t="s">
        <v>25</v>
      </c>
      <c r="R354" t="s">
        <v>44</v>
      </c>
      <c r="S354" s="49" t="str">
        <f t="shared" si="41"/>
        <v>Card</v>
      </c>
      <c r="T354" s="3">
        <v>0.03</v>
      </c>
      <c r="U354" s="2">
        <v>9.2564999999999991</v>
      </c>
      <c r="V354" s="2">
        <v>1.46</v>
      </c>
      <c r="W354" s="54">
        <f>_xlfn.XLOOKUP(M354,Market!A:A,Market!F:F,0)</f>
        <v>8.8999999999999996E-2</v>
      </c>
      <c r="X354" s="55">
        <f t="shared" si="42"/>
        <v>0.27769499999999997</v>
      </c>
      <c r="Y354" s="55">
        <f t="shared" si="43"/>
        <v>7.7964999999999991</v>
      </c>
      <c r="Z354" s="54">
        <f t="shared" si="44"/>
        <v>0.84227299735321126</v>
      </c>
      <c r="AA354" s="49" t="str">
        <f t="shared" ca="1" si="45"/>
        <v>N</v>
      </c>
      <c r="AB354" s="49">
        <f t="shared" ca="1" si="46"/>
        <v>5</v>
      </c>
      <c r="AC354" s="49" t="str">
        <f t="shared" ca="1" si="47"/>
        <v>N</v>
      </c>
    </row>
    <row r="355" spans="1:29" x14ac:dyDescent="0.25">
      <c r="A355">
        <v>6845</v>
      </c>
      <c r="B355" s="9">
        <v>43562</v>
      </c>
      <c r="C355" s="50" t="str">
        <f t="shared" si="40"/>
        <v>N</v>
      </c>
      <c r="D355" s="52">
        <f>_xlfn.XLOOKUP(B355,Cal_Date!B:B,Cal_Date!A:A,0)</f>
        <v>2</v>
      </c>
      <c r="E355">
        <v>2019</v>
      </c>
      <c r="F355" t="s">
        <v>127</v>
      </c>
      <c r="G355" t="s">
        <v>130</v>
      </c>
      <c r="H355" t="s">
        <v>48</v>
      </c>
      <c r="I355" t="s">
        <v>18</v>
      </c>
      <c r="J355" t="s">
        <v>11</v>
      </c>
      <c r="K355" t="s">
        <v>42</v>
      </c>
      <c r="L355">
        <v>2</v>
      </c>
      <c r="M355">
        <v>1005</v>
      </c>
      <c r="O355" t="s">
        <v>25</v>
      </c>
      <c r="R355" t="s">
        <v>46</v>
      </c>
      <c r="S355" s="49" t="str">
        <f t="shared" si="41"/>
        <v>Card</v>
      </c>
      <c r="T355" s="3">
        <v>0.04</v>
      </c>
      <c r="U355" s="2">
        <v>13.068</v>
      </c>
      <c r="V355" s="2">
        <v>2.82</v>
      </c>
      <c r="W355" s="54">
        <f>_xlfn.XLOOKUP(M355,Market!A:A,Market!F:F,0)</f>
        <v>8.8999999999999996E-2</v>
      </c>
      <c r="X355" s="55">
        <f t="shared" si="42"/>
        <v>0.52271999999999996</v>
      </c>
      <c r="Y355" s="55">
        <f t="shared" si="43"/>
        <v>10.247999999999999</v>
      </c>
      <c r="Z355" s="54">
        <f t="shared" si="44"/>
        <v>0.78420569329660239</v>
      </c>
      <c r="AA355" s="49" t="str">
        <f t="shared" ca="1" si="45"/>
        <v>N</v>
      </c>
      <c r="AB355" s="49">
        <f t="shared" ca="1" si="46"/>
        <v>5</v>
      </c>
      <c r="AC355" s="49" t="str">
        <f t="shared" ca="1" si="47"/>
        <v>N</v>
      </c>
    </row>
    <row r="356" spans="1:29" x14ac:dyDescent="0.25">
      <c r="A356">
        <v>6895</v>
      </c>
      <c r="B356" s="9">
        <v>43562</v>
      </c>
      <c r="C356" s="50" t="str">
        <f t="shared" si="40"/>
        <v>N</v>
      </c>
      <c r="D356" s="52">
        <f>_xlfn.XLOOKUP(B356,Cal_Date!B:B,Cal_Date!A:A,0)</f>
        <v>2</v>
      </c>
      <c r="E356">
        <v>2019</v>
      </c>
      <c r="F356" t="s">
        <v>127</v>
      </c>
      <c r="G356" t="s">
        <v>130</v>
      </c>
      <c r="H356" t="s">
        <v>48</v>
      </c>
      <c r="I356" t="s">
        <v>18</v>
      </c>
      <c r="J356" t="s">
        <v>11</v>
      </c>
      <c r="K356" t="s">
        <v>42</v>
      </c>
      <c r="L356">
        <v>1</v>
      </c>
      <c r="M356">
        <v>1006</v>
      </c>
      <c r="O356" t="s">
        <v>28</v>
      </c>
      <c r="R356" t="s">
        <v>46</v>
      </c>
      <c r="S356" s="49" t="str">
        <f t="shared" si="41"/>
        <v>Card</v>
      </c>
      <c r="T356" s="3">
        <v>0.04</v>
      </c>
      <c r="U356" s="2">
        <v>6.5339999999999998</v>
      </c>
      <c r="V356" s="2">
        <v>1.41</v>
      </c>
      <c r="W356" s="54">
        <f>_xlfn.XLOOKUP(M356,Market!A:A,Market!F:F,0)</f>
        <v>8.8999999999999996E-2</v>
      </c>
      <c r="X356" s="55">
        <f t="shared" si="42"/>
        <v>0.26135999999999998</v>
      </c>
      <c r="Y356" s="55">
        <f t="shared" si="43"/>
        <v>5.1239999999999997</v>
      </c>
      <c r="Z356" s="54">
        <f t="shared" si="44"/>
        <v>0.78420569329660239</v>
      </c>
      <c r="AA356" s="49" t="str">
        <f t="shared" ca="1" si="45"/>
        <v>N</v>
      </c>
      <c r="AB356" s="49">
        <f t="shared" ca="1" si="46"/>
        <v>5</v>
      </c>
      <c r="AC356" s="49" t="str">
        <f t="shared" ca="1" si="47"/>
        <v>N</v>
      </c>
    </row>
    <row r="357" spans="1:29" x14ac:dyDescent="0.25">
      <c r="A357">
        <v>6865</v>
      </c>
      <c r="B357" s="9">
        <v>43562</v>
      </c>
      <c r="C357" s="50" t="str">
        <f t="shared" si="40"/>
        <v>N</v>
      </c>
      <c r="D357" s="52">
        <f>_xlfn.XLOOKUP(B357,Cal_Date!B:B,Cal_Date!A:A,0)</f>
        <v>2</v>
      </c>
      <c r="E357">
        <v>2019</v>
      </c>
      <c r="F357" t="s">
        <v>127</v>
      </c>
      <c r="G357" t="s">
        <v>130</v>
      </c>
      <c r="H357" t="s">
        <v>48</v>
      </c>
      <c r="I357" t="s">
        <v>18</v>
      </c>
      <c r="J357" t="s">
        <v>11</v>
      </c>
      <c r="K357" t="s">
        <v>42</v>
      </c>
      <c r="L357">
        <v>1</v>
      </c>
      <c r="M357">
        <v>1007</v>
      </c>
      <c r="O357" t="s">
        <v>28</v>
      </c>
      <c r="R357" t="s">
        <v>46</v>
      </c>
      <c r="S357" s="49" t="str">
        <f t="shared" si="41"/>
        <v>Card</v>
      </c>
      <c r="T357" s="3">
        <v>0.04</v>
      </c>
      <c r="U357" s="2">
        <v>6.5339999999999998</v>
      </c>
      <c r="V357" s="2">
        <v>1.41</v>
      </c>
      <c r="W357" s="54">
        <f>_xlfn.XLOOKUP(M357,Market!A:A,Market!F:F,0)</f>
        <v>8.8999999999999996E-2</v>
      </c>
      <c r="X357" s="55">
        <f t="shared" si="42"/>
        <v>0.26135999999999998</v>
      </c>
      <c r="Y357" s="55">
        <f t="shared" si="43"/>
        <v>5.1239999999999997</v>
      </c>
      <c r="Z357" s="54">
        <f t="shared" si="44"/>
        <v>0.78420569329660239</v>
      </c>
      <c r="AA357" s="49" t="str">
        <f t="shared" ca="1" si="45"/>
        <v>N</v>
      </c>
      <c r="AB357" s="49">
        <f t="shared" ca="1" si="46"/>
        <v>5</v>
      </c>
      <c r="AC357" s="49" t="str">
        <f t="shared" ca="1" si="47"/>
        <v>N</v>
      </c>
    </row>
    <row r="358" spans="1:29" x14ac:dyDescent="0.25">
      <c r="A358">
        <v>6858</v>
      </c>
      <c r="B358" s="9">
        <v>43562</v>
      </c>
      <c r="C358" s="50" t="str">
        <f t="shared" si="40"/>
        <v>N</v>
      </c>
      <c r="D358" s="52">
        <f>_xlfn.XLOOKUP(B358,Cal_Date!B:B,Cal_Date!A:A,0)</f>
        <v>2</v>
      </c>
      <c r="E358">
        <v>2019</v>
      </c>
      <c r="F358" t="s">
        <v>127</v>
      </c>
      <c r="G358" t="s">
        <v>130</v>
      </c>
      <c r="H358" t="s">
        <v>48</v>
      </c>
      <c r="I358" t="s">
        <v>18</v>
      </c>
      <c r="J358" t="s">
        <v>10</v>
      </c>
      <c r="K358" t="s">
        <v>43</v>
      </c>
      <c r="L358">
        <v>1</v>
      </c>
      <c r="M358">
        <v>1008</v>
      </c>
      <c r="O358" t="s">
        <v>28</v>
      </c>
      <c r="R358" t="s">
        <v>46</v>
      </c>
      <c r="S358" s="49" t="str">
        <f t="shared" si="41"/>
        <v>Card</v>
      </c>
      <c r="T358" s="3">
        <v>0.04</v>
      </c>
      <c r="U358" s="2">
        <v>7.6229999999999993</v>
      </c>
      <c r="V358" s="2">
        <v>1.46</v>
      </c>
      <c r="W358" s="54">
        <f>_xlfn.XLOOKUP(M358,Market!A:A,Market!F:F,0)</f>
        <v>8.8999999999999996E-2</v>
      </c>
      <c r="X358" s="55">
        <f t="shared" si="42"/>
        <v>0.30491999999999997</v>
      </c>
      <c r="Y358" s="55">
        <f t="shared" si="43"/>
        <v>6.1629999999999994</v>
      </c>
      <c r="Z358" s="54">
        <f t="shared" si="44"/>
        <v>0.80847435392889933</v>
      </c>
      <c r="AA358" s="49" t="str">
        <f t="shared" ca="1" si="45"/>
        <v>N</v>
      </c>
      <c r="AB358" s="49">
        <f t="shared" ca="1" si="46"/>
        <v>5</v>
      </c>
      <c r="AC358" s="49" t="str">
        <f t="shared" ca="1" si="47"/>
        <v>N</v>
      </c>
    </row>
    <row r="359" spans="1:29" x14ac:dyDescent="0.25">
      <c r="A359">
        <v>6859</v>
      </c>
      <c r="B359" s="9">
        <v>43562</v>
      </c>
      <c r="C359" s="50" t="str">
        <f t="shared" si="40"/>
        <v>N</v>
      </c>
      <c r="D359" s="52">
        <f>_xlfn.XLOOKUP(B359,Cal_Date!B:B,Cal_Date!A:A,0)</f>
        <v>2</v>
      </c>
      <c r="E359">
        <v>2019</v>
      </c>
      <c r="F359" t="s">
        <v>127</v>
      </c>
      <c r="G359" t="s">
        <v>130</v>
      </c>
      <c r="H359" t="s">
        <v>48</v>
      </c>
      <c r="I359" t="s">
        <v>18</v>
      </c>
      <c r="J359" t="s">
        <v>10</v>
      </c>
      <c r="K359" t="s">
        <v>43</v>
      </c>
      <c r="L359">
        <v>1</v>
      </c>
      <c r="M359">
        <v>1009</v>
      </c>
      <c r="O359" t="s">
        <v>28</v>
      </c>
      <c r="R359" t="s">
        <v>47</v>
      </c>
      <c r="S359" s="49" t="str">
        <f t="shared" si="41"/>
        <v>Card</v>
      </c>
      <c r="T359" s="3">
        <v>3.5000000000000003E-2</v>
      </c>
      <c r="U359" s="2">
        <v>7.6229999999999993</v>
      </c>
      <c r="V359" s="2">
        <v>1.46</v>
      </c>
      <c r="W359" s="54">
        <f>_xlfn.XLOOKUP(M359,Market!A:A,Market!F:F,0)</f>
        <v>8.8999999999999996E-2</v>
      </c>
      <c r="X359" s="55">
        <f t="shared" si="42"/>
        <v>0.26680500000000001</v>
      </c>
      <c r="Y359" s="55">
        <f t="shared" si="43"/>
        <v>6.1629999999999994</v>
      </c>
      <c r="Z359" s="54">
        <f t="shared" si="44"/>
        <v>0.80847435392889933</v>
      </c>
      <c r="AA359" s="49" t="str">
        <f t="shared" ca="1" si="45"/>
        <v>N</v>
      </c>
      <c r="AB359" s="49">
        <f t="shared" ca="1" si="46"/>
        <v>5</v>
      </c>
      <c r="AC359" s="49" t="str">
        <f t="shared" ca="1" si="47"/>
        <v>N</v>
      </c>
    </row>
    <row r="360" spans="1:29" x14ac:dyDescent="0.25">
      <c r="A360">
        <v>6888</v>
      </c>
      <c r="B360" s="9">
        <v>43563</v>
      </c>
      <c r="C360" s="50" t="str">
        <f t="shared" si="40"/>
        <v>N</v>
      </c>
      <c r="D360" s="52">
        <f>_xlfn.XLOOKUP(B360,Cal_Date!B:B,Cal_Date!A:A,0)</f>
        <v>2</v>
      </c>
      <c r="E360">
        <v>2019</v>
      </c>
      <c r="F360" t="s">
        <v>121</v>
      </c>
      <c r="G360" t="s">
        <v>129</v>
      </c>
      <c r="H360" t="s">
        <v>48</v>
      </c>
      <c r="I360" t="s">
        <v>18</v>
      </c>
      <c r="J360" t="s">
        <v>10</v>
      </c>
      <c r="K360" t="s">
        <v>43</v>
      </c>
      <c r="L360">
        <v>2</v>
      </c>
      <c r="M360">
        <v>1006</v>
      </c>
      <c r="O360" t="s">
        <v>28</v>
      </c>
      <c r="R360" t="s">
        <v>46</v>
      </c>
      <c r="S360" s="49" t="str">
        <f t="shared" si="41"/>
        <v>Card</v>
      </c>
      <c r="T360" s="3">
        <v>0.04</v>
      </c>
      <c r="U360" s="2">
        <v>15.245999999999999</v>
      </c>
      <c r="V360" s="2">
        <v>2.92</v>
      </c>
      <c r="W360" s="54">
        <f>_xlfn.XLOOKUP(M360,Market!A:A,Market!F:F,0)</f>
        <v>8.8999999999999996E-2</v>
      </c>
      <c r="X360" s="55">
        <f t="shared" si="42"/>
        <v>0.60983999999999994</v>
      </c>
      <c r="Y360" s="55">
        <f t="shared" si="43"/>
        <v>12.325999999999999</v>
      </c>
      <c r="Z360" s="54">
        <f t="shared" si="44"/>
        <v>0.80847435392889933</v>
      </c>
      <c r="AA360" s="49" t="str">
        <f t="shared" ca="1" si="45"/>
        <v>N</v>
      </c>
      <c r="AB360" s="49">
        <f t="shared" ca="1" si="46"/>
        <v>5</v>
      </c>
      <c r="AC360" s="49" t="str">
        <f t="shared" ca="1" si="47"/>
        <v>N</v>
      </c>
    </row>
    <row r="361" spans="1:29" x14ac:dyDescent="0.25">
      <c r="A361">
        <v>6862</v>
      </c>
      <c r="B361" s="9">
        <v>43563</v>
      </c>
      <c r="C361" s="50" t="str">
        <f t="shared" si="40"/>
        <v>N</v>
      </c>
      <c r="D361" s="52">
        <f>_xlfn.XLOOKUP(B361,Cal_Date!B:B,Cal_Date!A:A,0)</f>
        <v>2</v>
      </c>
      <c r="E361">
        <v>2019</v>
      </c>
      <c r="F361" t="s">
        <v>121</v>
      </c>
      <c r="G361" t="s">
        <v>129</v>
      </c>
      <c r="H361" t="s">
        <v>48</v>
      </c>
      <c r="I361" t="s">
        <v>18</v>
      </c>
      <c r="J361" t="s">
        <v>11</v>
      </c>
      <c r="K361" t="s">
        <v>42</v>
      </c>
      <c r="L361">
        <v>1</v>
      </c>
      <c r="M361">
        <v>1007</v>
      </c>
      <c r="O361" t="s">
        <v>28</v>
      </c>
      <c r="R361" t="s">
        <v>46</v>
      </c>
      <c r="S361" s="49" t="str">
        <f t="shared" si="41"/>
        <v>Card</v>
      </c>
      <c r="T361" s="3">
        <v>0.04</v>
      </c>
      <c r="U361" s="2">
        <v>6.5339999999999998</v>
      </c>
      <c r="V361" s="2">
        <v>1.41</v>
      </c>
      <c r="W361" s="54">
        <f>_xlfn.XLOOKUP(M361,Market!A:A,Market!F:F,0)</f>
        <v>8.8999999999999996E-2</v>
      </c>
      <c r="X361" s="55">
        <f t="shared" si="42"/>
        <v>0.26135999999999998</v>
      </c>
      <c r="Y361" s="55">
        <f t="shared" si="43"/>
        <v>5.1239999999999997</v>
      </c>
      <c r="Z361" s="54">
        <f t="shared" si="44"/>
        <v>0.78420569329660239</v>
      </c>
      <c r="AA361" s="49" t="str">
        <f t="shared" ca="1" si="45"/>
        <v>N</v>
      </c>
      <c r="AB361" s="49">
        <f t="shared" ca="1" si="46"/>
        <v>5</v>
      </c>
      <c r="AC361" s="49" t="str">
        <f t="shared" ca="1" si="47"/>
        <v>N</v>
      </c>
    </row>
    <row r="362" spans="1:29" x14ac:dyDescent="0.25">
      <c r="A362">
        <v>6901</v>
      </c>
      <c r="B362" s="9">
        <v>43563</v>
      </c>
      <c r="C362" s="50" t="str">
        <f t="shared" si="40"/>
        <v>N</v>
      </c>
      <c r="D362" s="52">
        <f>_xlfn.XLOOKUP(B362,Cal_Date!B:B,Cal_Date!A:A,0)</f>
        <v>2</v>
      </c>
      <c r="E362">
        <v>2019</v>
      </c>
      <c r="F362" t="s">
        <v>121</v>
      </c>
      <c r="G362" t="s">
        <v>129</v>
      </c>
      <c r="H362" t="s">
        <v>48</v>
      </c>
      <c r="I362" t="s">
        <v>18</v>
      </c>
      <c r="J362" t="s">
        <v>11</v>
      </c>
      <c r="K362" t="s">
        <v>42</v>
      </c>
      <c r="L362">
        <v>1</v>
      </c>
      <c r="M362">
        <v>1007</v>
      </c>
      <c r="O362" t="s">
        <v>28</v>
      </c>
      <c r="R362" t="s">
        <v>44</v>
      </c>
      <c r="S362" s="49" t="str">
        <f t="shared" si="41"/>
        <v>Card</v>
      </c>
      <c r="T362" s="3">
        <v>0.03</v>
      </c>
      <c r="U362" s="2">
        <v>6.5339999999999998</v>
      </c>
      <c r="V362" s="2">
        <v>1.41</v>
      </c>
      <c r="W362" s="54">
        <f>_xlfn.XLOOKUP(M362,Market!A:A,Market!F:F,0)</f>
        <v>8.8999999999999996E-2</v>
      </c>
      <c r="X362" s="55">
        <f t="shared" si="42"/>
        <v>0.19602</v>
      </c>
      <c r="Y362" s="55">
        <f t="shared" si="43"/>
        <v>5.1239999999999997</v>
      </c>
      <c r="Z362" s="54">
        <f t="shared" si="44"/>
        <v>0.78420569329660239</v>
      </c>
      <c r="AA362" s="49" t="str">
        <f t="shared" ca="1" si="45"/>
        <v>N</v>
      </c>
      <c r="AB362" s="49">
        <f t="shared" ca="1" si="46"/>
        <v>5</v>
      </c>
      <c r="AC362" s="49" t="str">
        <f t="shared" ca="1" si="47"/>
        <v>N</v>
      </c>
    </row>
    <row r="363" spans="1:29" x14ac:dyDescent="0.25">
      <c r="A363">
        <v>6846</v>
      </c>
      <c r="B363" s="9">
        <v>43563</v>
      </c>
      <c r="C363" s="50" t="str">
        <f t="shared" si="40"/>
        <v>N</v>
      </c>
      <c r="D363" s="52">
        <f>_xlfn.XLOOKUP(B363,Cal_Date!B:B,Cal_Date!A:A,0)</f>
        <v>2</v>
      </c>
      <c r="E363">
        <v>2019</v>
      </c>
      <c r="F363" t="s">
        <v>121</v>
      </c>
      <c r="G363" t="s">
        <v>129</v>
      </c>
      <c r="H363" t="s">
        <v>48</v>
      </c>
      <c r="I363" t="s">
        <v>18</v>
      </c>
      <c r="J363" t="s">
        <v>11</v>
      </c>
      <c r="K363" t="s">
        <v>42</v>
      </c>
      <c r="L363">
        <v>1</v>
      </c>
      <c r="M363">
        <v>1007</v>
      </c>
      <c r="O363" t="s">
        <v>28</v>
      </c>
      <c r="R363" t="s">
        <v>46</v>
      </c>
      <c r="S363" s="49" t="str">
        <f t="shared" si="41"/>
        <v>Card</v>
      </c>
      <c r="T363" s="3">
        <v>0.04</v>
      </c>
      <c r="U363" s="2">
        <v>6.5339999999999998</v>
      </c>
      <c r="V363" s="2">
        <v>1.41</v>
      </c>
      <c r="W363" s="54">
        <f>_xlfn.XLOOKUP(M363,Market!A:A,Market!F:F,0)</f>
        <v>8.8999999999999996E-2</v>
      </c>
      <c r="X363" s="55">
        <f t="shared" si="42"/>
        <v>0.26135999999999998</v>
      </c>
      <c r="Y363" s="55">
        <f t="shared" si="43"/>
        <v>5.1239999999999997</v>
      </c>
      <c r="Z363" s="54">
        <f t="shared" si="44"/>
        <v>0.78420569329660239</v>
      </c>
      <c r="AA363" s="49" t="str">
        <f t="shared" ca="1" si="45"/>
        <v>N</v>
      </c>
      <c r="AB363" s="49">
        <f t="shared" ca="1" si="46"/>
        <v>5</v>
      </c>
      <c r="AC363" s="49" t="str">
        <f t="shared" ca="1" si="47"/>
        <v>N</v>
      </c>
    </row>
    <row r="364" spans="1:29" x14ac:dyDescent="0.25">
      <c r="A364">
        <v>6847</v>
      </c>
      <c r="B364" s="9">
        <v>43563</v>
      </c>
      <c r="C364" s="50" t="str">
        <f t="shared" si="40"/>
        <v>N</v>
      </c>
      <c r="D364" s="52">
        <f>_xlfn.XLOOKUP(B364,Cal_Date!B:B,Cal_Date!A:A,0)</f>
        <v>2</v>
      </c>
      <c r="E364">
        <v>2019</v>
      </c>
      <c r="F364" t="s">
        <v>121</v>
      </c>
      <c r="G364" t="s">
        <v>129</v>
      </c>
      <c r="H364" t="s">
        <v>48</v>
      </c>
      <c r="I364" t="s">
        <v>18</v>
      </c>
      <c r="J364" t="s">
        <v>11</v>
      </c>
      <c r="K364" t="s">
        <v>42</v>
      </c>
      <c r="L364">
        <v>1</v>
      </c>
      <c r="M364">
        <v>1005</v>
      </c>
      <c r="O364" t="s">
        <v>25</v>
      </c>
      <c r="R364" t="s">
        <v>47</v>
      </c>
      <c r="S364" s="49" t="str">
        <f t="shared" si="41"/>
        <v>Card</v>
      </c>
      <c r="T364" s="3">
        <v>3.5000000000000003E-2</v>
      </c>
      <c r="U364" s="2">
        <v>6.5339999999999998</v>
      </c>
      <c r="V364" s="2">
        <v>1.41</v>
      </c>
      <c r="W364" s="54">
        <f>_xlfn.XLOOKUP(M364,Market!A:A,Market!F:F,0)</f>
        <v>8.8999999999999996E-2</v>
      </c>
      <c r="X364" s="55">
        <f t="shared" si="42"/>
        <v>0.22869</v>
      </c>
      <c r="Y364" s="55">
        <f t="shared" si="43"/>
        <v>5.1239999999999997</v>
      </c>
      <c r="Z364" s="54">
        <f t="shared" si="44"/>
        <v>0.78420569329660239</v>
      </c>
      <c r="AA364" s="49" t="str">
        <f t="shared" ca="1" si="45"/>
        <v>N</v>
      </c>
      <c r="AB364" s="49">
        <f t="shared" ca="1" si="46"/>
        <v>5</v>
      </c>
      <c r="AC364" s="49" t="str">
        <f t="shared" ca="1" si="47"/>
        <v>N</v>
      </c>
    </row>
    <row r="365" spans="1:29" x14ac:dyDescent="0.25">
      <c r="A365">
        <v>6848</v>
      </c>
      <c r="B365" s="9">
        <v>43563</v>
      </c>
      <c r="C365" s="50" t="str">
        <f t="shared" si="40"/>
        <v>N</v>
      </c>
      <c r="D365" s="52">
        <f>_xlfn.XLOOKUP(B365,Cal_Date!B:B,Cal_Date!A:A,0)</f>
        <v>2</v>
      </c>
      <c r="E365">
        <v>2019</v>
      </c>
      <c r="F365" t="s">
        <v>121</v>
      </c>
      <c r="G365" t="s">
        <v>129</v>
      </c>
      <c r="H365" t="s">
        <v>48</v>
      </c>
      <c r="I365" t="s">
        <v>18</v>
      </c>
      <c r="J365" t="s">
        <v>11</v>
      </c>
      <c r="K365" t="s">
        <v>42</v>
      </c>
      <c r="L365">
        <v>1</v>
      </c>
      <c r="M365">
        <v>1005</v>
      </c>
      <c r="O365" t="s">
        <v>25</v>
      </c>
      <c r="R365" t="s">
        <v>46</v>
      </c>
      <c r="S365" s="49" t="str">
        <f t="shared" si="41"/>
        <v>Card</v>
      </c>
      <c r="T365" s="3">
        <v>0.04</v>
      </c>
      <c r="U365" s="2">
        <v>6.5339999999999998</v>
      </c>
      <c r="V365" s="2">
        <v>1.41</v>
      </c>
      <c r="W365" s="54">
        <f>_xlfn.XLOOKUP(M365,Market!A:A,Market!F:F,0)</f>
        <v>8.8999999999999996E-2</v>
      </c>
      <c r="X365" s="55">
        <f t="shared" si="42"/>
        <v>0.26135999999999998</v>
      </c>
      <c r="Y365" s="55">
        <f t="shared" si="43"/>
        <v>5.1239999999999997</v>
      </c>
      <c r="Z365" s="54">
        <f t="shared" si="44"/>
        <v>0.78420569329660239</v>
      </c>
      <c r="AA365" s="49" t="str">
        <f t="shared" ca="1" si="45"/>
        <v>N</v>
      </c>
      <c r="AB365" s="49">
        <f t="shared" ca="1" si="46"/>
        <v>5</v>
      </c>
      <c r="AC365" s="49" t="str">
        <f t="shared" ca="1" si="47"/>
        <v>N</v>
      </c>
    </row>
    <row r="366" spans="1:29" x14ac:dyDescent="0.25">
      <c r="A366">
        <v>6849</v>
      </c>
      <c r="B366" s="9">
        <v>43563</v>
      </c>
      <c r="C366" s="50" t="str">
        <f t="shared" si="40"/>
        <v>N</v>
      </c>
      <c r="D366" s="52">
        <f>_xlfn.XLOOKUP(B366,Cal_Date!B:B,Cal_Date!A:A,0)</f>
        <v>2</v>
      </c>
      <c r="E366">
        <v>2019</v>
      </c>
      <c r="F366" t="s">
        <v>121</v>
      </c>
      <c r="G366" t="s">
        <v>129</v>
      </c>
      <c r="H366" t="s">
        <v>48</v>
      </c>
      <c r="I366" t="s">
        <v>18</v>
      </c>
      <c r="J366" t="s">
        <v>11</v>
      </c>
      <c r="K366" t="s">
        <v>42</v>
      </c>
      <c r="L366">
        <v>2</v>
      </c>
      <c r="M366">
        <v>1002</v>
      </c>
      <c r="O366" t="s">
        <v>28</v>
      </c>
      <c r="R366" t="s">
        <v>46</v>
      </c>
      <c r="S366" s="49" t="str">
        <f t="shared" si="41"/>
        <v>Card</v>
      </c>
      <c r="T366" s="3">
        <v>0.04</v>
      </c>
      <c r="U366" s="2">
        <v>12.72</v>
      </c>
      <c r="V366" s="2">
        <v>2.82</v>
      </c>
      <c r="W366" s="54">
        <f>_xlfn.XLOOKUP(M366,Market!A:A,Market!F:F,0)</f>
        <v>0.06</v>
      </c>
      <c r="X366" s="55">
        <f t="shared" si="42"/>
        <v>0.50880000000000003</v>
      </c>
      <c r="Y366" s="55">
        <f t="shared" si="43"/>
        <v>9.9</v>
      </c>
      <c r="Z366" s="54">
        <f t="shared" si="44"/>
        <v>0.77830188679245282</v>
      </c>
      <c r="AA366" s="49" t="str">
        <f t="shared" ca="1" si="45"/>
        <v>N</v>
      </c>
      <c r="AB366" s="49">
        <f t="shared" ca="1" si="46"/>
        <v>5</v>
      </c>
      <c r="AC366" s="49" t="str">
        <f t="shared" ca="1" si="47"/>
        <v>N</v>
      </c>
    </row>
    <row r="367" spans="1:29" x14ac:dyDescent="0.25">
      <c r="A367">
        <v>6850</v>
      </c>
      <c r="B367" s="9">
        <v>43563</v>
      </c>
      <c r="C367" s="50" t="str">
        <f t="shared" si="40"/>
        <v>N</v>
      </c>
      <c r="D367" s="52">
        <f>_xlfn.XLOOKUP(B367,Cal_Date!B:B,Cal_Date!A:A,0)</f>
        <v>2</v>
      </c>
      <c r="E367">
        <v>2019</v>
      </c>
      <c r="F367" t="s">
        <v>121</v>
      </c>
      <c r="G367" t="s">
        <v>129</v>
      </c>
      <c r="H367" t="s">
        <v>48</v>
      </c>
      <c r="I367" t="s">
        <v>18</v>
      </c>
      <c r="J367" t="s">
        <v>11</v>
      </c>
      <c r="K367" t="s">
        <v>42</v>
      </c>
      <c r="L367">
        <v>2</v>
      </c>
      <c r="M367">
        <v>1004</v>
      </c>
      <c r="O367" t="s">
        <v>28</v>
      </c>
      <c r="R367" t="s">
        <v>46</v>
      </c>
      <c r="S367" s="49" t="str">
        <f t="shared" si="41"/>
        <v>Card</v>
      </c>
      <c r="T367" s="3">
        <v>0.04</v>
      </c>
      <c r="U367" s="2">
        <v>12.72</v>
      </c>
      <c r="V367" s="2">
        <v>2.82</v>
      </c>
      <c r="W367" s="54">
        <f>_xlfn.XLOOKUP(M367,Market!A:A,Market!F:F,0)</f>
        <v>0.06</v>
      </c>
      <c r="X367" s="55">
        <f t="shared" si="42"/>
        <v>0.50880000000000003</v>
      </c>
      <c r="Y367" s="55">
        <f t="shared" si="43"/>
        <v>9.9</v>
      </c>
      <c r="Z367" s="54">
        <f t="shared" si="44"/>
        <v>0.77830188679245282</v>
      </c>
      <c r="AA367" s="49" t="str">
        <f t="shared" ca="1" si="45"/>
        <v>N</v>
      </c>
      <c r="AB367" s="49">
        <f t="shared" ca="1" si="46"/>
        <v>5</v>
      </c>
      <c r="AC367" s="49" t="str">
        <f t="shared" ca="1" si="47"/>
        <v>N</v>
      </c>
    </row>
    <row r="368" spans="1:29" x14ac:dyDescent="0.25">
      <c r="A368">
        <v>6851</v>
      </c>
      <c r="B368" s="9">
        <v>43563</v>
      </c>
      <c r="C368" s="50" t="str">
        <f t="shared" si="40"/>
        <v>N</v>
      </c>
      <c r="D368" s="52">
        <f>_xlfn.XLOOKUP(B368,Cal_Date!B:B,Cal_Date!A:A,0)</f>
        <v>2</v>
      </c>
      <c r="E368">
        <v>2019</v>
      </c>
      <c r="F368" t="s">
        <v>121</v>
      </c>
      <c r="G368" t="s">
        <v>129</v>
      </c>
      <c r="H368" t="s">
        <v>48</v>
      </c>
      <c r="I368" t="s">
        <v>18</v>
      </c>
      <c r="J368" t="s">
        <v>11</v>
      </c>
      <c r="K368" t="s">
        <v>42</v>
      </c>
      <c r="L368">
        <v>1</v>
      </c>
      <c r="M368">
        <v>1005</v>
      </c>
      <c r="O368" t="s">
        <v>25</v>
      </c>
      <c r="R368" t="s">
        <v>44</v>
      </c>
      <c r="S368" s="49" t="str">
        <f t="shared" si="41"/>
        <v>Card</v>
      </c>
      <c r="T368" s="3">
        <v>0.03</v>
      </c>
      <c r="U368" s="2">
        <v>6.5339999999999998</v>
      </c>
      <c r="V368" s="2">
        <v>1.41</v>
      </c>
      <c r="W368" s="54">
        <f>_xlfn.XLOOKUP(M368,Market!A:A,Market!F:F,0)</f>
        <v>8.8999999999999996E-2</v>
      </c>
      <c r="X368" s="55">
        <f t="shared" si="42"/>
        <v>0.19602</v>
      </c>
      <c r="Y368" s="55">
        <f t="shared" si="43"/>
        <v>5.1239999999999997</v>
      </c>
      <c r="Z368" s="54">
        <f t="shared" si="44"/>
        <v>0.78420569329660239</v>
      </c>
      <c r="AA368" s="49" t="str">
        <f t="shared" ca="1" si="45"/>
        <v>N</v>
      </c>
      <c r="AB368" s="49">
        <f t="shared" ca="1" si="46"/>
        <v>5</v>
      </c>
      <c r="AC368" s="49" t="str">
        <f t="shared" ca="1" si="47"/>
        <v>N</v>
      </c>
    </row>
    <row r="369" spans="1:29" x14ac:dyDescent="0.25">
      <c r="A369">
        <v>6852</v>
      </c>
      <c r="B369" s="9">
        <v>43563</v>
      </c>
      <c r="C369" s="50" t="str">
        <f t="shared" si="40"/>
        <v>N</v>
      </c>
      <c r="D369" s="52">
        <f>_xlfn.XLOOKUP(B369,Cal_Date!B:B,Cal_Date!A:A,0)</f>
        <v>2</v>
      </c>
      <c r="E369">
        <v>2019</v>
      </c>
      <c r="F369" t="s">
        <v>121</v>
      </c>
      <c r="G369" t="s">
        <v>129</v>
      </c>
      <c r="H369" t="s">
        <v>48</v>
      </c>
      <c r="I369" t="s">
        <v>18</v>
      </c>
      <c r="J369" t="s">
        <v>11</v>
      </c>
      <c r="K369" t="s">
        <v>42</v>
      </c>
      <c r="L369">
        <v>1</v>
      </c>
      <c r="M369">
        <v>1001</v>
      </c>
      <c r="O369" t="s">
        <v>25</v>
      </c>
      <c r="R369" t="s">
        <v>47</v>
      </c>
      <c r="S369" s="49" t="str">
        <f t="shared" si="41"/>
        <v>Card</v>
      </c>
      <c r="T369" s="3">
        <v>3.5000000000000003E-2</v>
      </c>
      <c r="U369" s="2">
        <v>6.36</v>
      </c>
      <c r="V369" s="2">
        <v>1.41</v>
      </c>
      <c r="W369" s="54">
        <f>_xlfn.XLOOKUP(M369,Market!A:A,Market!F:F,0)</f>
        <v>0.06</v>
      </c>
      <c r="X369" s="55">
        <f t="shared" si="42"/>
        <v>0.22260000000000002</v>
      </c>
      <c r="Y369" s="55">
        <f t="shared" si="43"/>
        <v>4.95</v>
      </c>
      <c r="Z369" s="54">
        <f t="shared" si="44"/>
        <v>0.77830188679245282</v>
      </c>
      <c r="AA369" s="49" t="str">
        <f t="shared" ca="1" si="45"/>
        <v>N</v>
      </c>
      <c r="AB369" s="49">
        <f t="shared" ca="1" si="46"/>
        <v>5</v>
      </c>
      <c r="AC369" s="49" t="str">
        <f t="shared" ca="1" si="47"/>
        <v>N</v>
      </c>
    </row>
    <row r="370" spans="1:29" x14ac:dyDescent="0.25">
      <c r="A370">
        <v>6853</v>
      </c>
      <c r="B370" s="9">
        <v>43563</v>
      </c>
      <c r="C370" s="50" t="str">
        <f t="shared" si="40"/>
        <v>N</v>
      </c>
      <c r="D370" s="52">
        <f>_xlfn.XLOOKUP(B370,Cal_Date!B:B,Cal_Date!A:A,0)</f>
        <v>2</v>
      </c>
      <c r="E370">
        <v>2019</v>
      </c>
      <c r="F370" t="s">
        <v>121</v>
      </c>
      <c r="G370" t="s">
        <v>129</v>
      </c>
      <c r="H370" t="s">
        <v>48</v>
      </c>
      <c r="I370" t="s">
        <v>18</v>
      </c>
      <c r="J370" t="s">
        <v>11</v>
      </c>
      <c r="K370" t="s">
        <v>42</v>
      </c>
      <c r="L370">
        <v>1</v>
      </c>
      <c r="M370">
        <v>1010</v>
      </c>
      <c r="O370" t="s">
        <v>25</v>
      </c>
      <c r="R370" t="s">
        <v>44</v>
      </c>
      <c r="S370" s="49" t="str">
        <f t="shared" si="41"/>
        <v>Card</v>
      </c>
      <c r="T370" s="3">
        <v>0.03</v>
      </c>
      <c r="U370" s="2">
        <v>6.48</v>
      </c>
      <c r="V370" s="2">
        <v>1.41</v>
      </c>
      <c r="W370" s="54">
        <f>_xlfn.XLOOKUP(M370,Market!A:A,Market!F:F,0)</f>
        <v>0.08</v>
      </c>
      <c r="X370" s="55">
        <f t="shared" si="42"/>
        <v>0.19440000000000002</v>
      </c>
      <c r="Y370" s="55">
        <f t="shared" si="43"/>
        <v>5.07</v>
      </c>
      <c r="Z370" s="54">
        <f t="shared" si="44"/>
        <v>0.78240740740740744</v>
      </c>
      <c r="AA370" s="49" t="str">
        <f t="shared" ca="1" si="45"/>
        <v>N</v>
      </c>
      <c r="AB370" s="49">
        <f t="shared" ca="1" si="46"/>
        <v>5</v>
      </c>
      <c r="AC370" s="49" t="str">
        <f t="shared" ca="1" si="47"/>
        <v>N</v>
      </c>
    </row>
    <row r="371" spans="1:29" x14ac:dyDescent="0.25">
      <c r="A371">
        <v>6854</v>
      </c>
      <c r="B371" s="9">
        <v>43563</v>
      </c>
      <c r="C371" s="50" t="str">
        <f t="shared" si="40"/>
        <v>N</v>
      </c>
      <c r="D371" s="52">
        <f>_xlfn.XLOOKUP(B371,Cal_Date!B:B,Cal_Date!A:A,0)</f>
        <v>2</v>
      </c>
      <c r="E371">
        <v>2019</v>
      </c>
      <c r="F371" t="s">
        <v>121</v>
      </c>
      <c r="G371" t="s">
        <v>129</v>
      </c>
      <c r="H371" t="s">
        <v>48</v>
      </c>
      <c r="I371" t="s">
        <v>18</v>
      </c>
      <c r="J371" t="s">
        <v>11</v>
      </c>
      <c r="K371" t="s">
        <v>42</v>
      </c>
      <c r="L371">
        <v>2</v>
      </c>
      <c r="M371">
        <v>1011</v>
      </c>
      <c r="O371" t="s">
        <v>25</v>
      </c>
      <c r="R371" t="s">
        <v>47</v>
      </c>
      <c r="S371" s="49" t="str">
        <f t="shared" si="41"/>
        <v>Card</v>
      </c>
      <c r="T371" s="3">
        <v>3.5000000000000003E-2</v>
      </c>
      <c r="U371" s="2">
        <v>12.72</v>
      </c>
      <c r="V371" s="2">
        <v>2.82</v>
      </c>
      <c r="W371" s="54">
        <f>_xlfn.XLOOKUP(M371,Market!A:A,Market!F:F,0)</f>
        <v>0.06</v>
      </c>
      <c r="X371" s="55">
        <f t="shared" si="42"/>
        <v>0.44520000000000004</v>
      </c>
      <c r="Y371" s="55">
        <f t="shared" si="43"/>
        <v>9.9</v>
      </c>
      <c r="Z371" s="54">
        <f t="shared" si="44"/>
        <v>0.77830188679245282</v>
      </c>
      <c r="AA371" s="49" t="str">
        <f t="shared" ca="1" si="45"/>
        <v>N</v>
      </c>
      <c r="AB371" s="49">
        <f t="shared" ca="1" si="46"/>
        <v>5</v>
      </c>
      <c r="AC371" s="49" t="str">
        <f t="shared" ca="1" si="47"/>
        <v>N</v>
      </c>
    </row>
    <row r="372" spans="1:29" x14ac:dyDescent="0.25">
      <c r="A372">
        <v>6874</v>
      </c>
      <c r="B372" s="9">
        <v>43563</v>
      </c>
      <c r="C372" s="50" t="str">
        <f t="shared" si="40"/>
        <v>N</v>
      </c>
      <c r="D372" s="52">
        <f>_xlfn.XLOOKUP(B372,Cal_Date!B:B,Cal_Date!A:A,0)</f>
        <v>2</v>
      </c>
      <c r="E372">
        <v>2019</v>
      </c>
      <c r="F372" t="s">
        <v>121</v>
      </c>
      <c r="G372" t="s">
        <v>129</v>
      </c>
      <c r="H372" t="s">
        <v>48</v>
      </c>
      <c r="I372" t="s">
        <v>18</v>
      </c>
      <c r="J372" t="s">
        <v>11</v>
      </c>
      <c r="K372" t="s">
        <v>42</v>
      </c>
      <c r="L372">
        <v>1</v>
      </c>
      <c r="M372">
        <v>1011</v>
      </c>
      <c r="O372" t="s">
        <v>25</v>
      </c>
      <c r="R372" t="s">
        <v>44</v>
      </c>
      <c r="S372" s="49" t="str">
        <f t="shared" si="41"/>
        <v>Card</v>
      </c>
      <c r="T372" s="3">
        <v>0.03</v>
      </c>
      <c r="U372" s="2">
        <v>6.36</v>
      </c>
      <c r="V372" s="2">
        <v>1.41</v>
      </c>
      <c r="W372" s="54">
        <f>_xlfn.XLOOKUP(M372,Market!A:A,Market!F:F,0)</f>
        <v>0.06</v>
      </c>
      <c r="X372" s="55">
        <f t="shared" si="42"/>
        <v>0.1908</v>
      </c>
      <c r="Y372" s="55">
        <f t="shared" si="43"/>
        <v>4.95</v>
      </c>
      <c r="Z372" s="54">
        <f t="shared" si="44"/>
        <v>0.77830188679245282</v>
      </c>
      <c r="AA372" s="49" t="str">
        <f t="shared" ca="1" si="45"/>
        <v>N</v>
      </c>
      <c r="AB372" s="49">
        <f t="shared" ca="1" si="46"/>
        <v>5</v>
      </c>
      <c r="AC372" s="49" t="str">
        <f t="shared" ca="1" si="47"/>
        <v>N</v>
      </c>
    </row>
    <row r="373" spans="1:29" x14ac:dyDescent="0.25">
      <c r="A373">
        <v>6855</v>
      </c>
      <c r="B373" s="9">
        <v>43563</v>
      </c>
      <c r="C373" s="50" t="str">
        <f t="shared" si="40"/>
        <v>N</v>
      </c>
      <c r="D373" s="52">
        <f>_xlfn.XLOOKUP(B373,Cal_Date!B:B,Cal_Date!A:A,0)</f>
        <v>2</v>
      </c>
      <c r="E373">
        <v>2019</v>
      </c>
      <c r="F373" t="s">
        <v>121</v>
      </c>
      <c r="G373" t="s">
        <v>129</v>
      </c>
      <c r="H373" t="s">
        <v>48</v>
      </c>
      <c r="I373" t="s">
        <v>18</v>
      </c>
      <c r="J373" t="s">
        <v>11</v>
      </c>
      <c r="K373" t="s">
        <v>42</v>
      </c>
      <c r="L373">
        <v>2</v>
      </c>
      <c r="M373">
        <v>1001</v>
      </c>
      <c r="O373" t="s">
        <v>25</v>
      </c>
      <c r="R373" t="s">
        <v>46</v>
      </c>
      <c r="S373" s="49" t="str">
        <f t="shared" si="41"/>
        <v>Card</v>
      </c>
      <c r="T373" s="3">
        <v>0.04</v>
      </c>
      <c r="U373" s="2">
        <v>12.72</v>
      </c>
      <c r="V373" s="2">
        <v>2.82</v>
      </c>
      <c r="W373" s="54">
        <f>_xlfn.XLOOKUP(M373,Market!A:A,Market!F:F,0)</f>
        <v>0.06</v>
      </c>
      <c r="X373" s="55">
        <f t="shared" si="42"/>
        <v>0.50880000000000003</v>
      </c>
      <c r="Y373" s="55">
        <f t="shared" si="43"/>
        <v>9.9</v>
      </c>
      <c r="Z373" s="54">
        <f t="shared" si="44"/>
        <v>0.77830188679245282</v>
      </c>
      <c r="AA373" s="49" t="str">
        <f t="shared" ca="1" si="45"/>
        <v>N</v>
      </c>
      <c r="AB373" s="49">
        <f t="shared" ca="1" si="46"/>
        <v>5</v>
      </c>
      <c r="AC373" s="49" t="str">
        <f t="shared" ca="1" si="47"/>
        <v>N</v>
      </c>
    </row>
    <row r="374" spans="1:29" x14ac:dyDescent="0.25">
      <c r="A374">
        <v>6856</v>
      </c>
      <c r="B374" s="9">
        <v>43563</v>
      </c>
      <c r="C374" s="50" t="str">
        <f t="shared" si="40"/>
        <v>N</v>
      </c>
      <c r="D374" s="52">
        <f>_xlfn.XLOOKUP(B374,Cal_Date!B:B,Cal_Date!A:A,0)</f>
        <v>2</v>
      </c>
      <c r="E374">
        <v>2019</v>
      </c>
      <c r="F374" t="s">
        <v>121</v>
      </c>
      <c r="G374" t="s">
        <v>129</v>
      </c>
      <c r="H374" t="s">
        <v>48</v>
      </c>
      <c r="I374" t="s">
        <v>18</v>
      </c>
      <c r="J374" t="s">
        <v>11</v>
      </c>
      <c r="K374" t="s">
        <v>42</v>
      </c>
      <c r="L374">
        <v>1</v>
      </c>
      <c r="M374">
        <v>1003</v>
      </c>
      <c r="O374" t="s">
        <v>25</v>
      </c>
      <c r="R374" t="s">
        <v>45</v>
      </c>
      <c r="S374" s="49" t="str">
        <f t="shared" si="41"/>
        <v>Cash</v>
      </c>
      <c r="T374" s="3">
        <v>0</v>
      </c>
      <c r="U374" s="2">
        <v>6.36</v>
      </c>
      <c r="V374" s="2">
        <v>1.41</v>
      </c>
      <c r="W374" s="54">
        <f>_xlfn.XLOOKUP(M374,Market!A:A,Market!F:F,0)</f>
        <v>0.06</v>
      </c>
      <c r="X374" s="55">
        <f t="shared" si="42"/>
        <v>0</v>
      </c>
      <c r="Y374" s="55">
        <f t="shared" si="43"/>
        <v>4.95</v>
      </c>
      <c r="Z374" s="54">
        <f t="shared" si="44"/>
        <v>0.77830188679245282</v>
      </c>
      <c r="AA374" s="49" t="str">
        <f t="shared" ca="1" si="45"/>
        <v>N</v>
      </c>
      <c r="AB374" s="49">
        <f t="shared" ca="1" si="46"/>
        <v>5</v>
      </c>
      <c r="AC374" s="49" t="str">
        <f t="shared" ca="1" si="47"/>
        <v>N</v>
      </c>
    </row>
    <row r="375" spans="1:29" x14ac:dyDescent="0.25">
      <c r="A375">
        <v>6857</v>
      </c>
      <c r="B375" s="9">
        <v>43563</v>
      </c>
      <c r="C375" s="50" t="str">
        <f t="shared" si="40"/>
        <v>N</v>
      </c>
      <c r="D375" s="52">
        <f>_xlfn.XLOOKUP(B375,Cal_Date!B:B,Cal_Date!A:A,0)</f>
        <v>2</v>
      </c>
      <c r="E375">
        <v>2019</v>
      </c>
      <c r="F375" t="s">
        <v>121</v>
      </c>
      <c r="G375" t="s">
        <v>129</v>
      </c>
      <c r="H375" t="s">
        <v>48</v>
      </c>
      <c r="I375" t="s">
        <v>18</v>
      </c>
      <c r="J375" t="s">
        <v>11</v>
      </c>
      <c r="K375" t="s">
        <v>42</v>
      </c>
      <c r="L375">
        <v>2</v>
      </c>
      <c r="M375">
        <v>1005</v>
      </c>
      <c r="O375" t="s">
        <v>25</v>
      </c>
      <c r="R375" t="s">
        <v>45</v>
      </c>
      <c r="S375" s="49" t="str">
        <f t="shared" si="41"/>
        <v>Cash</v>
      </c>
      <c r="T375" s="3">
        <v>0</v>
      </c>
      <c r="U375" s="2">
        <v>13.068</v>
      </c>
      <c r="V375" s="2">
        <v>2.82</v>
      </c>
      <c r="W375" s="54">
        <f>_xlfn.XLOOKUP(M375,Market!A:A,Market!F:F,0)</f>
        <v>8.8999999999999996E-2</v>
      </c>
      <c r="X375" s="55">
        <f t="shared" si="42"/>
        <v>0</v>
      </c>
      <c r="Y375" s="55">
        <f t="shared" si="43"/>
        <v>10.247999999999999</v>
      </c>
      <c r="Z375" s="54">
        <f t="shared" si="44"/>
        <v>0.78420569329660239</v>
      </c>
      <c r="AA375" s="49" t="str">
        <f t="shared" ca="1" si="45"/>
        <v>N</v>
      </c>
      <c r="AB375" s="49">
        <f t="shared" ca="1" si="46"/>
        <v>5</v>
      </c>
      <c r="AC375" s="49" t="str">
        <f t="shared" ca="1" si="47"/>
        <v>N</v>
      </c>
    </row>
    <row r="376" spans="1:29" x14ac:dyDescent="0.25">
      <c r="A376">
        <v>6860</v>
      </c>
      <c r="B376" s="9">
        <v>43563</v>
      </c>
      <c r="C376" s="50" t="str">
        <f t="shared" si="40"/>
        <v>N</v>
      </c>
      <c r="D376" s="52">
        <f>_xlfn.XLOOKUP(B376,Cal_Date!B:B,Cal_Date!A:A,0)</f>
        <v>2</v>
      </c>
      <c r="E376">
        <v>2019</v>
      </c>
      <c r="F376" t="s">
        <v>121</v>
      </c>
      <c r="G376" t="s">
        <v>129</v>
      </c>
      <c r="H376" t="s">
        <v>48</v>
      </c>
      <c r="I376" t="s">
        <v>18</v>
      </c>
      <c r="J376" t="s">
        <v>11</v>
      </c>
      <c r="K376" t="s">
        <v>42</v>
      </c>
      <c r="L376">
        <v>1</v>
      </c>
      <c r="M376">
        <v>1005</v>
      </c>
      <c r="O376" t="s">
        <v>25</v>
      </c>
      <c r="R376" t="s">
        <v>45</v>
      </c>
      <c r="S376" s="49" t="str">
        <f t="shared" si="41"/>
        <v>Cash</v>
      </c>
      <c r="T376" s="3">
        <v>0</v>
      </c>
      <c r="U376" s="2">
        <v>6.5339999999999998</v>
      </c>
      <c r="V376" s="2">
        <v>1.41</v>
      </c>
      <c r="W376" s="54">
        <f>_xlfn.XLOOKUP(M376,Market!A:A,Market!F:F,0)</f>
        <v>8.8999999999999996E-2</v>
      </c>
      <c r="X376" s="55">
        <f t="shared" si="42"/>
        <v>0</v>
      </c>
      <c r="Y376" s="55">
        <f t="shared" si="43"/>
        <v>5.1239999999999997</v>
      </c>
      <c r="Z376" s="54">
        <f t="shared" si="44"/>
        <v>0.78420569329660239</v>
      </c>
      <c r="AA376" s="49" t="str">
        <f t="shared" ca="1" si="45"/>
        <v>N</v>
      </c>
      <c r="AB376" s="49">
        <f t="shared" ca="1" si="46"/>
        <v>5</v>
      </c>
      <c r="AC376" s="49" t="str">
        <f t="shared" ca="1" si="47"/>
        <v>N</v>
      </c>
    </row>
    <row r="377" spans="1:29" x14ac:dyDescent="0.25">
      <c r="A377">
        <v>6869</v>
      </c>
      <c r="B377" s="9">
        <v>43563</v>
      </c>
      <c r="C377" s="50" t="str">
        <f t="shared" si="40"/>
        <v>N</v>
      </c>
      <c r="D377" s="52">
        <f>_xlfn.XLOOKUP(B377,Cal_Date!B:B,Cal_Date!A:A,0)</f>
        <v>2</v>
      </c>
      <c r="E377">
        <v>2019</v>
      </c>
      <c r="F377" t="s">
        <v>121</v>
      </c>
      <c r="G377" t="s">
        <v>129</v>
      </c>
      <c r="H377" t="s">
        <v>48</v>
      </c>
      <c r="I377" t="s">
        <v>18</v>
      </c>
      <c r="J377" t="s">
        <v>11</v>
      </c>
      <c r="K377" t="s">
        <v>42</v>
      </c>
      <c r="L377">
        <v>1</v>
      </c>
      <c r="M377">
        <v>1006</v>
      </c>
      <c r="O377" t="s">
        <v>28</v>
      </c>
      <c r="R377" t="s">
        <v>47</v>
      </c>
      <c r="S377" s="49" t="str">
        <f t="shared" si="41"/>
        <v>Card</v>
      </c>
      <c r="T377" s="3">
        <v>3.5000000000000003E-2</v>
      </c>
      <c r="U377" s="2">
        <v>6.5339999999999998</v>
      </c>
      <c r="V377" s="2">
        <v>1.41</v>
      </c>
      <c r="W377" s="54">
        <f>_xlfn.XLOOKUP(M377,Market!A:A,Market!F:F,0)</f>
        <v>8.8999999999999996E-2</v>
      </c>
      <c r="X377" s="55">
        <f t="shared" si="42"/>
        <v>0.22869</v>
      </c>
      <c r="Y377" s="55">
        <f t="shared" si="43"/>
        <v>5.1239999999999997</v>
      </c>
      <c r="Z377" s="54">
        <f t="shared" si="44"/>
        <v>0.78420569329660239</v>
      </c>
      <c r="AA377" s="49" t="str">
        <f t="shared" ca="1" si="45"/>
        <v>N</v>
      </c>
      <c r="AB377" s="49">
        <f t="shared" ca="1" si="46"/>
        <v>5</v>
      </c>
      <c r="AC377" s="49" t="str">
        <f t="shared" ca="1" si="47"/>
        <v>N</v>
      </c>
    </row>
    <row r="378" spans="1:29" x14ac:dyDescent="0.25">
      <c r="A378">
        <v>6861</v>
      </c>
      <c r="B378" s="9">
        <v>43563</v>
      </c>
      <c r="C378" s="50" t="str">
        <f t="shared" si="40"/>
        <v>N</v>
      </c>
      <c r="D378" s="52">
        <f>_xlfn.XLOOKUP(B378,Cal_Date!B:B,Cal_Date!A:A,0)</f>
        <v>2</v>
      </c>
      <c r="E378">
        <v>2019</v>
      </c>
      <c r="F378" t="s">
        <v>121</v>
      </c>
      <c r="G378" t="s">
        <v>129</v>
      </c>
      <c r="H378" t="s">
        <v>48</v>
      </c>
      <c r="I378" t="s">
        <v>18</v>
      </c>
      <c r="J378" t="s">
        <v>11</v>
      </c>
      <c r="K378" t="s">
        <v>42</v>
      </c>
      <c r="L378">
        <v>1</v>
      </c>
      <c r="M378">
        <v>1002</v>
      </c>
      <c r="O378" t="s">
        <v>28</v>
      </c>
      <c r="R378" t="s">
        <v>44</v>
      </c>
      <c r="S378" s="49" t="str">
        <f t="shared" si="41"/>
        <v>Card</v>
      </c>
      <c r="T378" s="3">
        <v>0.03</v>
      </c>
      <c r="U378" s="2">
        <v>6.36</v>
      </c>
      <c r="V378" s="2">
        <v>1.41</v>
      </c>
      <c r="W378" s="54">
        <f>_xlfn.XLOOKUP(M378,Market!A:A,Market!F:F,0)</f>
        <v>0.06</v>
      </c>
      <c r="X378" s="55">
        <f t="shared" si="42"/>
        <v>0.1908</v>
      </c>
      <c r="Y378" s="55">
        <f t="shared" si="43"/>
        <v>4.95</v>
      </c>
      <c r="Z378" s="54">
        <f t="shared" si="44"/>
        <v>0.77830188679245282</v>
      </c>
      <c r="AA378" s="49" t="str">
        <f t="shared" ca="1" si="45"/>
        <v>N</v>
      </c>
      <c r="AB378" s="49">
        <f t="shared" ca="1" si="46"/>
        <v>5</v>
      </c>
      <c r="AC378" s="49" t="str">
        <f t="shared" ca="1" si="47"/>
        <v>N</v>
      </c>
    </row>
    <row r="379" spans="1:29" x14ac:dyDescent="0.25">
      <c r="A379">
        <v>6863</v>
      </c>
      <c r="B379" s="9">
        <v>43563</v>
      </c>
      <c r="C379" s="50" t="str">
        <f t="shared" si="40"/>
        <v>N</v>
      </c>
      <c r="D379" s="52">
        <f>_xlfn.XLOOKUP(B379,Cal_Date!B:B,Cal_Date!A:A,0)</f>
        <v>2</v>
      </c>
      <c r="E379">
        <v>2019</v>
      </c>
      <c r="F379" t="s">
        <v>121</v>
      </c>
      <c r="G379" t="s">
        <v>129</v>
      </c>
      <c r="H379" t="s">
        <v>48</v>
      </c>
      <c r="I379" t="s">
        <v>18</v>
      </c>
      <c r="J379" t="s">
        <v>11</v>
      </c>
      <c r="K379" t="s">
        <v>42</v>
      </c>
      <c r="L379">
        <v>1</v>
      </c>
      <c r="M379">
        <v>1001</v>
      </c>
      <c r="O379" t="s">
        <v>25</v>
      </c>
      <c r="R379" t="s">
        <v>45</v>
      </c>
      <c r="S379" s="49" t="str">
        <f t="shared" si="41"/>
        <v>Cash</v>
      </c>
      <c r="T379" s="3">
        <v>0</v>
      </c>
      <c r="U379" s="2">
        <v>6.36</v>
      </c>
      <c r="V379" s="2">
        <v>1.41</v>
      </c>
      <c r="W379" s="54">
        <f>_xlfn.XLOOKUP(M379,Market!A:A,Market!F:F,0)</f>
        <v>0.06</v>
      </c>
      <c r="X379" s="55">
        <f t="shared" si="42"/>
        <v>0</v>
      </c>
      <c r="Y379" s="55">
        <f t="shared" si="43"/>
        <v>4.95</v>
      </c>
      <c r="Z379" s="54">
        <f t="shared" si="44"/>
        <v>0.77830188679245282</v>
      </c>
      <c r="AA379" s="49" t="str">
        <f t="shared" ca="1" si="45"/>
        <v>N</v>
      </c>
      <c r="AB379" s="49">
        <f t="shared" ca="1" si="46"/>
        <v>5</v>
      </c>
      <c r="AC379" s="49" t="str">
        <f t="shared" ca="1" si="47"/>
        <v>N</v>
      </c>
    </row>
    <row r="380" spans="1:29" x14ac:dyDescent="0.25">
      <c r="A380">
        <v>6864</v>
      </c>
      <c r="B380" s="9">
        <v>43563</v>
      </c>
      <c r="C380" s="50" t="str">
        <f t="shared" si="40"/>
        <v>N</v>
      </c>
      <c r="D380" s="52">
        <f>_xlfn.XLOOKUP(B380,Cal_Date!B:B,Cal_Date!A:A,0)</f>
        <v>2</v>
      </c>
      <c r="E380">
        <v>2019</v>
      </c>
      <c r="F380" t="s">
        <v>121</v>
      </c>
      <c r="G380" t="s">
        <v>129</v>
      </c>
      <c r="H380" t="s">
        <v>48</v>
      </c>
      <c r="I380" t="s">
        <v>18</v>
      </c>
      <c r="J380" t="s">
        <v>11</v>
      </c>
      <c r="K380" t="s">
        <v>42</v>
      </c>
      <c r="L380">
        <v>2</v>
      </c>
      <c r="M380">
        <v>1003</v>
      </c>
      <c r="O380" t="s">
        <v>25</v>
      </c>
      <c r="R380" t="s">
        <v>44</v>
      </c>
      <c r="S380" s="49" t="str">
        <f t="shared" si="41"/>
        <v>Card</v>
      </c>
      <c r="T380" s="3">
        <v>0.03</v>
      </c>
      <c r="U380" s="2">
        <v>12.72</v>
      </c>
      <c r="V380" s="2">
        <v>2.82</v>
      </c>
      <c r="W380" s="54">
        <f>_xlfn.XLOOKUP(M380,Market!A:A,Market!F:F,0)</f>
        <v>0.06</v>
      </c>
      <c r="X380" s="55">
        <f t="shared" si="42"/>
        <v>0.38159999999999999</v>
      </c>
      <c r="Y380" s="55">
        <f t="shared" si="43"/>
        <v>9.9</v>
      </c>
      <c r="Z380" s="54">
        <f t="shared" si="44"/>
        <v>0.77830188679245282</v>
      </c>
      <c r="AA380" s="49" t="str">
        <f t="shared" ca="1" si="45"/>
        <v>N</v>
      </c>
      <c r="AB380" s="49">
        <f t="shared" ca="1" si="46"/>
        <v>5</v>
      </c>
      <c r="AC380" s="49" t="str">
        <f t="shared" ca="1" si="47"/>
        <v>N</v>
      </c>
    </row>
    <row r="381" spans="1:29" x14ac:dyDescent="0.25">
      <c r="A381">
        <v>6866</v>
      </c>
      <c r="B381" s="9">
        <v>43563</v>
      </c>
      <c r="C381" s="50" t="str">
        <f t="shared" si="40"/>
        <v>N</v>
      </c>
      <c r="D381" s="52">
        <f>_xlfn.XLOOKUP(B381,Cal_Date!B:B,Cal_Date!A:A,0)</f>
        <v>2</v>
      </c>
      <c r="E381">
        <v>2019</v>
      </c>
      <c r="F381" t="s">
        <v>121</v>
      </c>
      <c r="G381" t="s">
        <v>129</v>
      </c>
      <c r="H381" t="s">
        <v>48</v>
      </c>
      <c r="I381" t="s">
        <v>18</v>
      </c>
      <c r="J381" t="s">
        <v>11</v>
      </c>
      <c r="K381" t="s">
        <v>42</v>
      </c>
      <c r="L381">
        <v>1</v>
      </c>
      <c r="M381">
        <v>1004</v>
      </c>
      <c r="O381" t="s">
        <v>28</v>
      </c>
      <c r="R381" t="s">
        <v>45</v>
      </c>
      <c r="S381" s="49" t="str">
        <f t="shared" si="41"/>
        <v>Cash</v>
      </c>
      <c r="T381" s="3">
        <v>0</v>
      </c>
      <c r="U381" s="2">
        <v>6.36</v>
      </c>
      <c r="V381" s="2">
        <v>1.41</v>
      </c>
      <c r="W381" s="54">
        <f>_xlfn.XLOOKUP(M381,Market!A:A,Market!F:F,0)</f>
        <v>0.06</v>
      </c>
      <c r="X381" s="55">
        <f t="shared" si="42"/>
        <v>0</v>
      </c>
      <c r="Y381" s="55">
        <f t="shared" si="43"/>
        <v>4.95</v>
      </c>
      <c r="Z381" s="54">
        <f t="shared" si="44"/>
        <v>0.77830188679245282</v>
      </c>
      <c r="AA381" s="49" t="str">
        <f t="shared" ca="1" si="45"/>
        <v>N</v>
      </c>
      <c r="AB381" s="49">
        <f t="shared" ca="1" si="46"/>
        <v>5</v>
      </c>
      <c r="AC381" s="49" t="str">
        <f t="shared" ca="1" si="47"/>
        <v>N</v>
      </c>
    </row>
    <row r="382" spans="1:29" x14ac:dyDescent="0.25">
      <c r="A382">
        <v>6867</v>
      </c>
      <c r="B382" s="9">
        <v>43563</v>
      </c>
      <c r="C382" s="50" t="str">
        <f t="shared" si="40"/>
        <v>N</v>
      </c>
      <c r="D382" s="52">
        <f>_xlfn.XLOOKUP(B382,Cal_Date!B:B,Cal_Date!A:A,0)</f>
        <v>2</v>
      </c>
      <c r="E382">
        <v>2019</v>
      </c>
      <c r="F382" t="s">
        <v>121</v>
      </c>
      <c r="G382" t="s">
        <v>129</v>
      </c>
      <c r="H382" t="s">
        <v>48</v>
      </c>
      <c r="I382" t="s">
        <v>18</v>
      </c>
      <c r="J382" t="s">
        <v>11</v>
      </c>
      <c r="K382" t="s">
        <v>42</v>
      </c>
      <c r="L382">
        <v>1</v>
      </c>
      <c r="M382">
        <v>1003</v>
      </c>
      <c r="O382" t="s">
        <v>25</v>
      </c>
      <c r="R382" t="s">
        <v>45</v>
      </c>
      <c r="S382" s="49" t="str">
        <f t="shared" si="41"/>
        <v>Cash</v>
      </c>
      <c r="T382" s="3">
        <v>0</v>
      </c>
      <c r="U382" s="2">
        <v>6.36</v>
      </c>
      <c r="V382" s="2">
        <v>1.41</v>
      </c>
      <c r="W382" s="54">
        <f>_xlfn.XLOOKUP(M382,Market!A:A,Market!F:F,0)</f>
        <v>0.06</v>
      </c>
      <c r="X382" s="55">
        <f t="shared" si="42"/>
        <v>0</v>
      </c>
      <c r="Y382" s="55">
        <f t="shared" si="43"/>
        <v>4.95</v>
      </c>
      <c r="Z382" s="54">
        <f t="shared" si="44"/>
        <v>0.77830188679245282</v>
      </c>
      <c r="AA382" s="49" t="str">
        <f t="shared" ca="1" si="45"/>
        <v>N</v>
      </c>
      <c r="AB382" s="49">
        <f t="shared" ca="1" si="46"/>
        <v>5</v>
      </c>
      <c r="AC382" s="49" t="str">
        <f t="shared" ca="1" si="47"/>
        <v>N</v>
      </c>
    </row>
    <row r="383" spans="1:29" x14ac:dyDescent="0.25">
      <c r="A383">
        <v>6868</v>
      </c>
      <c r="B383" s="9">
        <v>43563</v>
      </c>
      <c r="C383" s="50" t="str">
        <f t="shared" si="40"/>
        <v>N</v>
      </c>
      <c r="D383" s="52">
        <f>_xlfn.XLOOKUP(B383,Cal_Date!B:B,Cal_Date!A:A,0)</f>
        <v>2</v>
      </c>
      <c r="E383">
        <v>2019</v>
      </c>
      <c r="F383" t="s">
        <v>121</v>
      </c>
      <c r="G383" t="s">
        <v>129</v>
      </c>
      <c r="H383" t="s">
        <v>48</v>
      </c>
      <c r="I383" t="s">
        <v>18</v>
      </c>
      <c r="J383" t="s">
        <v>11</v>
      </c>
      <c r="K383" t="s">
        <v>42</v>
      </c>
      <c r="L383">
        <v>1</v>
      </c>
      <c r="M383">
        <v>1005</v>
      </c>
      <c r="O383" t="s">
        <v>25</v>
      </c>
      <c r="R383" t="s">
        <v>47</v>
      </c>
      <c r="S383" s="49" t="str">
        <f t="shared" si="41"/>
        <v>Card</v>
      </c>
      <c r="T383" s="3">
        <v>3.5000000000000003E-2</v>
      </c>
      <c r="U383" s="2">
        <v>6.5339999999999998</v>
      </c>
      <c r="V383" s="2">
        <v>1.41</v>
      </c>
      <c r="W383" s="54">
        <f>_xlfn.XLOOKUP(M383,Market!A:A,Market!F:F,0)</f>
        <v>8.8999999999999996E-2</v>
      </c>
      <c r="X383" s="55">
        <f t="shared" si="42"/>
        <v>0.22869</v>
      </c>
      <c r="Y383" s="55">
        <f t="shared" si="43"/>
        <v>5.1239999999999997</v>
      </c>
      <c r="Z383" s="54">
        <f t="shared" si="44"/>
        <v>0.78420569329660239</v>
      </c>
      <c r="AA383" s="49" t="str">
        <f t="shared" ca="1" si="45"/>
        <v>N</v>
      </c>
      <c r="AB383" s="49">
        <f t="shared" ca="1" si="46"/>
        <v>5</v>
      </c>
      <c r="AC383" s="49" t="str">
        <f t="shared" ca="1" si="47"/>
        <v>N</v>
      </c>
    </row>
    <row r="384" spans="1:29" x14ac:dyDescent="0.25">
      <c r="A384">
        <v>6871</v>
      </c>
      <c r="B384" s="9">
        <v>43563</v>
      </c>
      <c r="C384" s="50" t="str">
        <f t="shared" si="40"/>
        <v>N</v>
      </c>
      <c r="D384" s="52">
        <f>_xlfn.XLOOKUP(B384,Cal_Date!B:B,Cal_Date!A:A,0)</f>
        <v>2</v>
      </c>
      <c r="E384">
        <v>2019</v>
      </c>
      <c r="F384" t="s">
        <v>121</v>
      </c>
      <c r="G384" t="s">
        <v>129</v>
      </c>
      <c r="H384" t="s">
        <v>48</v>
      </c>
      <c r="I384" t="s">
        <v>18</v>
      </c>
      <c r="J384" t="s">
        <v>11</v>
      </c>
      <c r="K384" t="s">
        <v>42</v>
      </c>
      <c r="L384">
        <v>1</v>
      </c>
      <c r="M384">
        <v>1007</v>
      </c>
      <c r="O384" t="s">
        <v>28</v>
      </c>
      <c r="R384" t="s">
        <v>45</v>
      </c>
      <c r="S384" s="49" t="str">
        <f t="shared" si="41"/>
        <v>Cash</v>
      </c>
      <c r="T384" s="3">
        <v>0</v>
      </c>
      <c r="U384" s="2">
        <v>6.5339999999999998</v>
      </c>
      <c r="V384" s="2">
        <v>1.41</v>
      </c>
      <c r="W384" s="54">
        <f>_xlfn.XLOOKUP(M384,Market!A:A,Market!F:F,0)</f>
        <v>8.8999999999999996E-2</v>
      </c>
      <c r="X384" s="55">
        <f t="shared" si="42"/>
        <v>0</v>
      </c>
      <c r="Y384" s="55">
        <f t="shared" si="43"/>
        <v>5.1239999999999997</v>
      </c>
      <c r="Z384" s="54">
        <f t="shared" si="44"/>
        <v>0.78420569329660239</v>
      </c>
      <c r="AA384" s="49" t="str">
        <f t="shared" ca="1" si="45"/>
        <v>N</v>
      </c>
      <c r="AB384" s="49">
        <f t="shared" ca="1" si="46"/>
        <v>5</v>
      </c>
      <c r="AC384" s="49" t="str">
        <f t="shared" ca="1" si="47"/>
        <v>N</v>
      </c>
    </row>
    <row r="385" spans="1:29" x14ac:dyDescent="0.25">
      <c r="A385">
        <v>6870</v>
      </c>
      <c r="B385" s="9">
        <v>43563</v>
      </c>
      <c r="C385" s="50" t="str">
        <f t="shared" si="40"/>
        <v>N</v>
      </c>
      <c r="D385" s="52">
        <f>_xlfn.XLOOKUP(B385,Cal_Date!B:B,Cal_Date!A:A,0)</f>
        <v>2</v>
      </c>
      <c r="E385">
        <v>2019</v>
      </c>
      <c r="F385" t="s">
        <v>121</v>
      </c>
      <c r="G385" t="s">
        <v>129</v>
      </c>
      <c r="H385" t="s">
        <v>48</v>
      </c>
      <c r="I385" t="s">
        <v>18</v>
      </c>
      <c r="J385" t="s">
        <v>11</v>
      </c>
      <c r="K385" t="s">
        <v>42</v>
      </c>
      <c r="L385">
        <v>1</v>
      </c>
      <c r="M385">
        <v>1009</v>
      </c>
      <c r="O385" t="s">
        <v>28</v>
      </c>
      <c r="R385" t="s">
        <v>44</v>
      </c>
      <c r="S385" s="49" t="str">
        <f t="shared" si="41"/>
        <v>Card</v>
      </c>
      <c r="T385" s="3">
        <v>0.03</v>
      </c>
      <c r="U385" s="2">
        <v>6.5339999999999998</v>
      </c>
      <c r="V385" s="2">
        <v>1.41</v>
      </c>
      <c r="W385" s="54">
        <f>_xlfn.XLOOKUP(M385,Market!A:A,Market!F:F,0)</f>
        <v>8.8999999999999996E-2</v>
      </c>
      <c r="X385" s="55">
        <f t="shared" si="42"/>
        <v>0.19602</v>
      </c>
      <c r="Y385" s="55">
        <f t="shared" si="43"/>
        <v>5.1239999999999997</v>
      </c>
      <c r="Z385" s="54">
        <f t="shared" si="44"/>
        <v>0.78420569329660239</v>
      </c>
      <c r="AA385" s="49" t="str">
        <f t="shared" ca="1" si="45"/>
        <v>N</v>
      </c>
      <c r="AB385" s="49">
        <f t="shared" ca="1" si="46"/>
        <v>5</v>
      </c>
      <c r="AC385" s="49" t="str">
        <f t="shared" ca="1" si="47"/>
        <v>N</v>
      </c>
    </row>
    <row r="386" spans="1:29" x14ac:dyDescent="0.25">
      <c r="A386">
        <v>6872</v>
      </c>
      <c r="B386" s="9">
        <v>43563</v>
      </c>
      <c r="C386" s="50" t="str">
        <f t="shared" si="40"/>
        <v>N</v>
      </c>
      <c r="D386" s="52">
        <f>_xlfn.XLOOKUP(B386,Cal_Date!B:B,Cal_Date!A:A,0)</f>
        <v>2</v>
      </c>
      <c r="E386">
        <v>2019</v>
      </c>
      <c r="F386" t="s">
        <v>121</v>
      </c>
      <c r="G386" t="s">
        <v>129</v>
      </c>
      <c r="H386" t="s">
        <v>48</v>
      </c>
      <c r="I386" t="s">
        <v>18</v>
      </c>
      <c r="J386" t="s">
        <v>11</v>
      </c>
      <c r="K386" t="s">
        <v>42</v>
      </c>
      <c r="L386">
        <v>2</v>
      </c>
      <c r="M386">
        <v>1001</v>
      </c>
      <c r="O386" t="s">
        <v>25</v>
      </c>
      <c r="R386" t="s">
        <v>45</v>
      </c>
      <c r="S386" s="49" t="str">
        <f t="shared" si="41"/>
        <v>Cash</v>
      </c>
      <c r="T386" s="3">
        <v>0</v>
      </c>
      <c r="U386" s="2">
        <v>12.72</v>
      </c>
      <c r="V386" s="2">
        <v>2.82</v>
      </c>
      <c r="W386" s="54">
        <f>_xlfn.XLOOKUP(M386,Market!A:A,Market!F:F,0)</f>
        <v>0.06</v>
      </c>
      <c r="X386" s="55">
        <f t="shared" si="42"/>
        <v>0</v>
      </c>
      <c r="Y386" s="55">
        <f t="shared" si="43"/>
        <v>9.9</v>
      </c>
      <c r="Z386" s="54">
        <f t="shared" si="44"/>
        <v>0.77830188679245282</v>
      </c>
      <c r="AA386" s="49" t="str">
        <f t="shared" ca="1" si="45"/>
        <v>N</v>
      </c>
      <c r="AB386" s="49">
        <f t="shared" ca="1" si="46"/>
        <v>5</v>
      </c>
      <c r="AC386" s="49" t="str">
        <f t="shared" ca="1" si="47"/>
        <v>N</v>
      </c>
    </row>
    <row r="387" spans="1:29" x14ac:dyDescent="0.25">
      <c r="A387">
        <v>6873</v>
      </c>
      <c r="B387" s="9">
        <v>43563</v>
      </c>
      <c r="C387" s="50" t="str">
        <f t="shared" ref="C387:C450" si="48">IF(OR(B387="04/01/2018"+0,B387="04/02/2018"+0),"Y","N")</f>
        <v>N</v>
      </c>
      <c r="D387" s="52">
        <f>_xlfn.XLOOKUP(B387,Cal_Date!B:B,Cal_Date!A:A,0)</f>
        <v>2</v>
      </c>
      <c r="E387">
        <v>2019</v>
      </c>
      <c r="F387" t="s">
        <v>121</v>
      </c>
      <c r="G387" t="s">
        <v>129</v>
      </c>
      <c r="H387" t="s">
        <v>48</v>
      </c>
      <c r="I387" t="s">
        <v>18</v>
      </c>
      <c r="J387" t="s">
        <v>10</v>
      </c>
      <c r="K387" t="s">
        <v>43</v>
      </c>
      <c r="L387">
        <v>2</v>
      </c>
      <c r="M387">
        <v>1010</v>
      </c>
      <c r="O387" t="s">
        <v>25</v>
      </c>
      <c r="R387" t="s">
        <v>44</v>
      </c>
      <c r="S387" s="49" t="str">
        <f t="shared" ref="S387:S450" si="49">IF(R387="Cash","Cash","Card")</f>
        <v>Card</v>
      </c>
      <c r="T387" s="3">
        <v>0.03</v>
      </c>
      <c r="U387" s="2">
        <v>15.120000000000001</v>
      </c>
      <c r="V387" s="2">
        <v>2.92</v>
      </c>
      <c r="W387" s="54">
        <f>_xlfn.XLOOKUP(M387,Market!A:A,Market!F:F,0)</f>
        <v>0.08</v>
      </c>
      <c r="X387" s="55">
        <f t="shared" ref="X387:X450" si="50">T387*U387</f>
        <v>0.4536</v>
      </c>
      <c r="Y387" s="55">
        <f t="shared" ref="Y387:Y450" si="51">U387-V387</f>
        <v>12.200000000000001</v>
      </c>
      <c r="Z387" s="54">
        <f t="shared" ref="Z387:Z450" si="52">Y387/U387</f>
        <v>0.80687830687830686</v>
      </c>
      <c r="AA387" s="49" t="str">
        <f t="shared" ref="AA387:AA450" ca="1" si="53">IF(DATEDIF(B387,TODAY(),"y")&gt;5,"Y","N")</f>
        <v>N</v>
      </c>
      <c r="AB387" s="49">
        <f t="shared" ref="AB387:AB450" ca="1" si="54">DATEDIF(B387,TODAY(),"y")</f>
        <v>5</v>
      </c>
      <c r="AC387" s="49" t="str">
        <f t="shared" ref="AC387:AC450" ca="1" si="55">IF(AB387&gt;5,"Y","N")</f>
        <v>N</v>
      </c>
    </row>
    <row r="388" spans="1:29" x14ac:dyDescent="0.25">
      <c r="A388">
        <v>6908</v>
      </c>
      <c r="B388" s="9">
        <v>43564</v>
      </c>
      <c r="C388" s="50" t="str">
        <f t="shared" si="48"/>
        <v>N</v>
      </c>
      <c r="D388" s="52">
        <f>_xlfn.XLOOKUP(B388,Cal_Date!B:B,Cal_Date!A:A,0)</f>
        <v>2</v>
      </c>
      <c r="E388">
        <v>2019</v>
      </c>
      <c r="F388" t="s">
        <v>122</v>
      </c>
      <c r="G388" t="s">
        <v>129</v>
      </c>
      <c r="H388" t="s">
        <v>48</v>
      </c>
      <c r="I388" t="s">
        <v>18</v>
      </c>
      <c r="J388" t="s">
        <v>11</v>
      </c>
      <c r="K388" t="s">
        <v>42</v>
      </c>
      <c r="L388">
        <v>1</v>
      </c>
      <c r="M388">
        <v>1003</v>
      </c>
      <c r="O388" t="s">
        <v>25</v>
      </c>
      <c r="R388" t="s">
        <v>47</v>
      </c>
      <c r="S388" s="49" t="str">
        <f t="shared" si="49"/>
        <v>Card</v>
      </c>
      <c r="T388" s="3">
        <v>3.5000000000000003E-2</v>
      </c>
      <c r="U388" s="2">
        <v>6.36</v>
      </c>
      <c r="V388" s="2">
        <v>1.41</v>
      </c>
      <c r="W388" s="54">
        <f>_xlfn.XLOOKUP(M388,Market!A:A,Market!F:F,0)</f>
        <v>0.06</v>
      </c>
      <c r="X388" s="55">
        <f t="shared" si="50"/>
        <v>0.22260000000000002</v>
      </c>
      <c r="Y388" s="55">
        <f t="shared" si="51"/>
        <v>4.95</v>
      </c>
      <c r="Z388" s="54">
        <f t="shared" si="52"/>
        <v>0.77830188679245282</v>
      </c>
      <c r="AA388" s="49" t="str">
        <f t="shared" ca="1" si="53"/>
        <v>N</v>
      </c>
      <c r="AB388" s="49">
        <f t="shared" ca="1" si="54"/>
        <v>5</v>
      </c>
      <c r="AC388" s="49" t="str">
        <f t="shared" ca="1" si="55"/>
        <v>N</v>
      </c>
    </row>
    <row r="389" spans="1:29" x14ac:dyDescent="0.25">
      <c r="A389">
        <v>6930</v>
      </c>
      <c r="B389" s="9">
        <v>43564</v>
      </c>
      <c r="C389" s="50" t="str">
        <f t="shared" si="48"/>
        <v>N</v>
      </c>
      <c r="D389" s="52">
        <f>_xlfn.XLOOKUP(B389,Cal_Date!B:B,Cal_Date!A:A,0)</f>
        <v>2</v>
      </c>
      <c r="E389">
        <v>2019</v>
      </c>
      <c r="F389" t="s">
        <v>122</v>
      </c>
      <c r="G389" t="s">
        <v>129</v>
      </c>
      <c r="H389" t="s">
        <v>48</v>
      </c>
      <c r="I389" t="s">
        <v>18</v>
      </c>
      <c r="J389" t="s">
        <v>11</v>
      </c>
      <c r="K389" t="s">
        <v>42</v>
      </c>
      <c r="L389">
        <v>2</v>
      </c>
      <c r="M389">
        <v>1003</v>
      </c>
      <c r="O389" t="s">
        <v>25</v>
      </c>
      <c r="R389" t="s">
        <v>47</v>
      </c>
      <c r="S389" s="49" t="str">
        <f t="shared" si="49"/>
        <v>Card</v>
      </c>
      <c r="T389" s="3">
        <v>3.5000000000000003E-2</v>
      </c>
      <c r="U389" s="2">
        <v>12.72</v>
      </c>
      <c r="V389" s="2">
        <v>2.82</v>
      </c>
      <c r="W389" s="54">
        <f>_xlfn.XLOOKUP(M389,Market!A:A,Market!F:F,0)</f>
        <v>0.06</v>
      </c>
      <c r="X389" s="55">
        <f t="shared" si="50"/>
        <v>0.44520000000000004</v>
      </c>
      <c r="Y389" s="55">
        <f t="shared" si="51"/>
        <v>9.9</v>
      </c>
      <c r="Z389" s="54">
        <f t="shared" si="52"/>
        <v>0.77830188679245282</v>
      </c>
      <c r="AA389" s="49" t="str">
        <f t="shared" ca="1" si="53"/>
        <v>N</v>
      </c>
      <c r="AB389" s="49">
        <f t="shared" ca="1" si="54"/>
        <v>5</v>
      </c>
      <c r="AC389" s="49" t="str">
        <f t="shared" ca="1" si="55"/>
        <v>N</v>
      </c>
    </row>
    <row r="390" spans="1:29" x14ac:dyDescent="0.25">
      <c r="A390">
        <v>6932</v>
      </c>
      <c r="B390" s="9">
        <v>43564</v>
      </c>
      <c r="C390" s="50" t="str">
        <f t="shared" si="48"/>
        <v>N</v>
      </c>
      <c r="D390" s="52">
        <f>_xlfn.XLOOKUP(B390,Cal_Date!B:B,Cal_Date!A:A,0)</f>
        <v>2</v>
      </c>
      <c r="E390">
        <v>2019</v>
      </c>
      <c r="F390" t="s">
        <v>122</v>
      </c>
      <c r="G390" t="s">
        <v>129</v>
      </c>
      <c r="H390" t="s">
        <v>48</v>
      </c>
      <c r="I390" t="s">
        <v>18</v>
      </c>
      <c r="J390" t="s">
        <v>11</v>
      </c>
      <c r="K390" t="s">
        <v>42</v>
      </c>
      <c r="L390">
        <v>1</v>
      </c>
      <c r="M390">
        <v>1003</v>
      </c>
      <c r="O390" t="s">
        <v>25</v>
      </c>
      <c r="R390" t="s">
        <v>44</v>
      </c>
      <c r="S390" s="49" t="str">
        <f t="shared" si="49"/>
        <v>Card</v>
      </c>
      <c r="T390" s="3">
        <v>0.03</v>
      </c>
      <c r="U390" s="2">
        <v>6.36</v>
      </c>
      <c r="V390" s="2">
        <v>1.41</v>
      </c>
      <c r="W390" s="54">
        <f>_xlfn.XLOOKUP(M390,Market!A:A,Market!F:F,0)</f>
        <v>0.06</v>
      </c>
      <c r="X390" s="55">
        <f t="shared" si="50"/>
        <v>0.1908</v>
      </c>
      <c r="Y390" s="55">
        <f t="shared" si="51"/>
        <v>4.95</v>
      </c>
      <c r="Z390" s="54">
        <f t="shared" si="52"/>
        <v>0.77830188679245282</v>
      </c>
      <c r="AA390" s="49" t="str">
        <f t="shared" ca="1" si="53"/>
        <v>N</v>
      </c>
      <c r="AB390" s="49">
        <f t="shared" ca="1" si="54"/>
        <v>5</v>
      </c>
      <c r="AC390" s="49" t="str">
        <f t="shared" ca="1" si="55"/>
        <v>N</v>
      </c>
    </row>
    <row r="391" spans="1:29" x14ac:dyDescent="0.25">
      <c r="A391">
        <v>6953</v>
      </c>
      <c r="B391" s="9">
        <v>43564</v>
      </c>
      <c r="C391" s="50" t="str">
        <f t="shared" si="48"/>
        <v>N</v>
      </c>
      <c r="D391" s="52">
        <f>_xlfn.XLOOKUP(B391,Cal_Date!B:B,Cal_Date!A:A,0)</f>
        <v>2</v>
      </c>
      <c r="E391">
        <v>2019</v>
      </c>
      <c r="F391" t="s">
        <v>122</v>
      </c>
      <c r="G391" t="s">
        <v>129</v>
      </c>
      <c r="H391" t="s">
        <v>48</v>
      </c>
      <c r="I391" t="s">
        <v>18</v>
      </c>
      <c r="J391" t="s">
        <v>11</v>
      </c>
      <c r="K391" t="s">
        <v>42</v>
      </c>
      <c r="L391">
        <v>1</v>
      </c>
      <c r="M391">
        <v>1004</v>
      </c>
      <c r="O391" t="s">
        <v>28</v>
      </c>
      <c r="R391" t="s">
        <v>47</v>
      </c>
      <c r="S391" s="49" t="str">
        <f t="shared" si="49"/>
        <v>Card</v>
      </c>
      <c r="T391" s="3">
        <v>3.5000000000000003E-2</v>
      </c>
      <c r="U391" s="2">
        <v>6.36</v>
      </c>
      <c r="V391" s="2">
        <v>1.41</v>
      </c>
      <c r="W391" s="54">
        <f>_xlfn.XLOOKUP(M391,Market!A:A,Market!F:F,0)</f>
        <v>0.06</v>
      </c>
      <c r="X391" s="55">
        <f t="shared" si="50"/>
        <v>0.22260000000000002</v>
      </c>
      <c r="Y391" s="55">
        <f t="shared" si="51"/>
        <v>4.95</v>
      </c>
      <c r="Z391" s="54">
        <f t="shared" si="52"/>
        <v>0.77830188679245282</v>
      </c>
      <c r="AA391" s="49" t="str">
        <f t="shared" ca="1" si="53"/>
        <v>N</v>
      </c>
      <c r="AB391" s="49">
        <f t="shared" ca="1" si="54"/>
        <v>5</v>
      </c>
      <c r="AC391" s="49" t="str">
        <f t="shared" ca="1" si="55"/>
        <v>N</v>
      </c>
    </row>
    <row r="392" spans="1:29" x14ac:dyDescent="0.25">
      <c r="A392">
        <v>6923</v>
      </c>
      <c r="B392" s="9">
        <v>43564</v>
      </c>
      <c r="C392" s="50" t="str">
        <f t="shared" si="48"/>
        <v>N</v>
      </c>
      <c r="D392" s="52">
        <f>_xlfn.XLOOKUP(B392,Cal_Date!B:B,Cal_Date!A:A,0)</f>
        <v>2</v>
      </c>
      <c r="E392">
        <v>2019</v>
      </c>
      <c r="F392" t="s">
        <v>122</v>
      </c>
      <c r="G392" t="s">
        <v>129</v>
      </c>
      <c r="H392" t="s">
        <v>48</v>
      </c>
      <c r="I392" t="s">
        <v>18</v>
      </c>
      <c r="J392" t="s">
        <v>11</v>
      </c>
      <c r="K392" t="s">
        <v>42</v>
      </c>
      <c r="L392">
        <v>1</v>
      </c>
      <c r="M392">
        <v>1005</v>
      </c>
      <c r="O392" t="s">
        <v>25</v>
      </c>
      <c r="R392" t="s">
        <v>46</v>
      </c>
      <c r="S392" s="49" t="str">
        <f t="shared" si="49"/>
        <v>Card</v>
      </c>
      <c r="T392" s="3">
        <v>0.04</v>
      </c>
      <c r="U392" s="2">
        <v>6.5339999999999998</v>
      </c>
      <c r="V392" s="2">
        <v>1.41</v>
      </c>
      <c r="W392" s="54">
        <f>_xlfn.XLOOKUP(M392,Market!A:A,Market!F:F,0)</f>
        <v>8.8999999999999996E-2</v>
      </c>
      <c r="X392" s="55">
        <f t="shared" si="50"/>
        <v>0.26135999999999998</v>
      </c>
      <c r="Y392" s="55">
        <f t="shared" si="51"/>
        <v>5.1239999999999997</v>
      </c>
      <c r="Z392" s="54">
        <f t="shared" si="52"/>
        <v>0.78420569329660239</v>
      </c>
      <c r="AA392" s="49" t="str">
        <f t="shared" ca="1" si="53"/>
        <v>N</v>
      </c>
      <c r="AB392" s="49">
        <f t="shared" ca="1" si="54"/>
        <v>5</v>
      </c>
      <c r="AC392" s="49" t="str">
        <f t="shared" ca="1" si="55"/>
        <v>N</v>
      </c>
    </row>
    <row r="393" spans="1:29" x14ac:dyDescent="0.25">
      <c r="A393">
        <v>6909</v>
      </c>
      <c r="B393" s="9">
        <v>43564</v>
      </c>
      <c r="C393" s="50" t="str">
        <f t="shared" si="48"/>
        <v>N</v>
      </c>
      <c r="D393" s="52">
        <f>_xlfn.XLOOKUP(B393,Cal_Date!B:B,Cal_Date!A:A,0)</f>
        <v>2</v>
      </c>
      <c r="E393">
        <v>2019</v>
      </c>
      <c r="F393" t="s">
        <v>122</v>
      </c>
      <c r="G393" t="s">
        <v>129</v>
      </c>
      <c r="H393" t="s">
        <v>48</v>
      </c>
      <c r="I393" t="s">
        <v>18</v>
      </c>
      <c r="J393" t="s">
        <v>11</v>
      </c>
      <c r="K393" t="s">
        <v>42</v>
      </c>
      <c r="L393">
        <v>1</v>
      </c>
      <c r="M393">
        <v>1005</v>
      </c>
      <c r="O393" t="s">
        <v>25</v>
      </c>
      <c r="R393" t="s">
        <v>46</v>
      </c>
      <c r="S393" s="49" t="str">
        <f t="shared" si="49"/>
        <v>Card</v>
      </c>
      <c r="T393" s="3">
        <v>0.04</v>
      </c>
      <c r="U393" s="2">
        <v>6.5339999999999998</v>
      </c>
      <c r="V393" s="2">
        <v>1.41</v>
      </c>
      <c r="W393" s="54">
        <f>_xlfn.XLOOKUP(M393,Market!A:A,Market!F:F,0)</f>
        <v>8.8999999999999996E-2</v>
      </c>
      <c r="X393" s="55">
        <f t="shared" si="50"/>
        <v>0.26135999999999998</v>
      </c>
      <c r="Y393" s="55">
        <f t="shared" si="51"/>
        <v>5.1239999999999997</v>
      </c>
      <c r="Z393" s="54">
        <f t="shared" si="52"/>
        <v>0.78420569329660239</v>
      </c>
      <c r="AA393" s="49" t="str">
        <f t="shared" ca="1" si="53"/>
        <v>N</v>
      </c>
      <c r="AB393" s="49">
        <f t="shared" ca="1" si="54"/>
        <v>5</v>
      </c>
      <c r="AC393" s="49" t="str">
        <f t="shared" ca="1" si="55"/>
        <v>N</v>
      </c>
    </row>
    <row r="394" spans="1:29" x14ac:dyDescent="0.25">
      <c r="A394">
        <v>6910</v>
      </c>
      <c r="B394" s="9">
        <v>43564</v>
      </c>
      <c r="C394" s="50" t="str">
        <f t="shared" si="48"/>
        <v>N</v>
      </c>
      <c r="D394" s="52">
        <f>_xlfn.XLOOKUP(B394,Cal_Date!B:B,Cal_Date!A:A,0)</f>
        <v>2</v>
      </c>
      <c r="E394">
        <v>2019</v>
      </c>
      <c r="F394" t="s">
        <v>122</v>
      </c>
      <c r="G394" t="s">
        <v>129</v>
      </c>
      <c r="H394" t="s">
        <v>48</v>
      </c>
      <c r="I394" t="s">
        <v>18</v>
      </c>
      <c r="J394" t="s">
        <v>11</v>
      </c>
      <c r="K394" t="s">
        <v>42</v>
      </c>
      <c r="L394">
        <v>1</v>
      </c>
      <c r="M394">
        <v>1003</v>
      </c>
      <c r="O394" t="s">
        <v>25</v>
      </c>
      <c r="R394" t="s">
        <v>46</v>
      </c>
      <c r="S394" s="49" t="str">
        <f t="shared" si="49"/>
        <v>Card</v>
      </c>
      <c r="T394" s="3">
        <v>0.04</v>
      </c>
      <c r="U394" s="2">
        <v>6.36</v>
      </c>
      <c r="V394" s="2">
        <v>1.41</v>
      </c>
      <c r="W394" s="54">
        <f>_xlfn.XLOOKUP(M394,Market!A:A,Market!F:F,0)</f>
        <v>0.06</v>
      </c>
      <c r="X394" s="55">
        <f t="shared" si="50"/>
        <v>0.25440000000000002</v>
      </c>
      <c r="Y394" s="55">
        <f t="shared" si="51"/>
        <v>4.95</v>
      </c>
      <c r="Z394" s="54">
        <f t="shared" si="52"/>
        <v>0.77830188679245282</v>
      </c>
      <c r="AA394" s="49" t="str">
        <f t="shared" ca="1" si="53"/>
        <v>N</v>
      </c>
      <c r="AB394" s="49">
        <f t="shared" ca="1" si="54"/>
        <v>5</v>
      </c>
      <c r="AC394" s="49" t="str">
        <f t="shared" ca="1" si="55"/>
        <v>N</v>
      </c>
    </row>
    <row r="395" spans="1:29" x14ac:dyDescent="0.25">
      <c r="A395">
        <v>6911</v>
      </c>
      <c r="B395" s="9">
        <v>43564</v>
      </c>
      <c r="C395" s="50" t="str">
        <f t="shared" si="48"/>
        <v>N</v>
      </c>
      <c r="D395" s="52">
        <f>_xlfn.XLOOKUP(B395,Cal_Date!B:B,Cal_Date!A:A,0)</f>
        <v>2</v>
      </c>
      <c r="E395">
        <v>2019</v>
      </c>
      <c r="F395" t="s">
        <v>122</v>
      </c>
      <c r="G395" t="s">
        <v>129</v>
      </c>
      <c r="H395" t="s">
        <v>48</v>
      </c>
      <c r="I395" t="s">
        <v>18</v>
      </c>
      <c r="J395" t="s">
        <v>10</v>
      </c>
      <c r="K395" t="s">
        <v>43</v>
      </c>
      <c r="L395">
        <v>2</v>
      </c>
      <c r="M395">
        <v>1007</v>
      </c>
      <c r="O395" t="s">
        <v>28</v>
      </c>
      <c r="R395" t="s">
        <v>46</v>
      </c>
      <c r="S395" s="49" t="str">
        <f t="shared" si="49"/>
        <v>Card</v>
      </c>
      <c r="T395" s="3">
        <v>0.04</v>
      </c>
      <c r="U395" s="2">
        <v>18.512999999999998</v>
      </c>
      <c r="V395" s="2">
        <v>2.92</v>
      </c>
      <c r="W395" s="54">
        <f>_xlfn.XLOOKUP(M395,Market!A:A,Market!F:F,0)</f>
        <v>8.8999999999999996E-2</v>
      </c>
      <c r="X395" s="55">
        <f t="shared" si="50"/>
        <v>0.74051999999999996</v>
      </c>
      <c r="Y395" s="55">
        <f t="shared" si="51"/>
        <v>15.592999999999998</v>
      </c>
      <c r="Z395" s="54">
        <f t="shared" si="52"/>
        <v>0.84227299735321126</v>
      </c>
      <c r="AA395" s="49" t="str">
        <f t="shared" ca="1" si="53"/>
        <v>N</v>
      </c>
      <c r="AB395" s="49">
        <f t="shared" ca="1" si="54"/>
        <v>5</v>
      </c>
      <c r="AC395" s="49" t="str">
        <f t="shared" ca="1" si="55"/>
        <v>N</v>
      </c>
    </row>
    <row r="396" spans="1:29" x14ac:dyDescent="0.25">
      <c r="A396">
        <v>6912</v>
      </c>
      <c r="B396" s="9">
        <v>43564</v>
      </c>
      <c r="C396" s="50" t="str">
        <f t="shared" si="48"/>
        <v>N</v>
      </c>
      <c r="D396" s="52">
        <f>_xlfn.XLOOKUP(B396,Cal_Date!B:B,Cal_Date!A:A,0)</f>
        <v>2</v>
      </c>
      <c r="E396">
        <v>2019</v>
      </c>
      <c r="F396" t="s">
        <v>122</v>
      </c>
      <c r="G396" t="s">
        <v>129</v>
      </c>
      <c r="H396" t="s">
        <v>48</v>
      </c>
      <c r="I396" t="s">
        <v>18</v>
      </c>
      <c r="J396" t="s">
        <v>10</v>
      </c>
      <c r="K396" t="s">
        <v>43</v>
      </c>
      <c r="L396">
        <v>2</v>
      </c>
      <c r="M396">
        <v>1006</v>
      </c>
      <c r="O396" t="s">
        <v>28</v>
      </c>
      <c r="R396" t="s">
        <v>44</v>
      </c>
      <c r="S396" s="49" t="str">
        <f t="shared" si="49"/>
        <v>Card</v>
      </c>
      <c r="T396" s="3">
        <v>0.03</v>
      </c>
      <c r="U396" s="2">
        <v>15.245999999999999</v>
      </c>
      <c r="V396" s="2">
        <v>2.92</v>
      </c>
      <c r="W396" s="54">
        <f>_xlfn.XLOOKUP(M396,Market!A:A,Market!F:F,0)</f>
        <v>8.8999999999999996E-2</v>
      </c>
      <c r="X396" s="55">
        <f t="shared" si="50"/>
        <v>0.45737999999999995</v>
      </c>
      <c r="Y396" s="55">
        <f t="shared" si="51"/>
        <v>12.325999999999999</v>
      </c>
      <c r="Z396" s="54">
        <f t="shared" si="52"/>
        <v>0.80847435392889933</v>
      </c>
      <c r="AA396" s="49" t="str">
        <f t="shared" ca="1" si="53"/>
        <v>N</v>
      </c>
      <c r="AB396" s="49">
        <f t="shared" ca="1" si="54"/>
        <v>5</v>
      </c>
      <c r="AC396" s="49" t="str">
        <f t="shared" ca="1" si="55"/>
        <v>N</v>
      </c>
    </row>
    <row r="397" spans="1:29" x14ac:dyDescent="0.25">
      <c r="A397">
        <v>6913</v>
      </c>
      <c r="B397" s="9">
        <v>43564</v>
      </c>
      <c r="C397" s="50" t="str">
        <f t="shared" si="48"/>
        <v>N</v>
      </c>
      <c r="D397" s="52">
        <f>_xlfn.XLOOKUP(B397,Cal_Date!B:B,Cal_Date!A:A,0)</f>
        <v>2</v>
      </c>
      <c r="E397">
        <v>2019</v>
      </c>
      <c r="F397" t="s">
        <v>122</v>
      </c>
      <c r="G397" t="s">
        <v>129</v>
      </c>
      <c r="H397" t="s">
        <v>48</v>
      </c>
      <c r="I397" t="s">
        <v>18</v>
      </c>
      <c r="J397" t="s">
        <v>10</v>
      </c>
      <c r="K397" t="s">
        <v>43</v>
      </c>
      <c r="L397">
        <v>1</v>
      </c>
      <c r="M397">
        <v>1006</v>
      </c>
      <c r="O397" t="s">
        <v>28</v>
      </c>
      <c r="R397" t="s">
        <v>44</v>
      </c>
      <c r="S397" s="49" t="str">
        <f t="shared" si="49"/>
        <v>Card</v>
      </c>
      <c r="T397" s="3">
        <v>0.03</v>
      </c>
      <c r="U397" s="2">
        <v>9.2564999999999991</v>
      </c>
      <c r="V397" s="2">
        <v>1.46</v>
      </c>
      <c r="W397" s="54">
        <f>_xlfn.XLOOKUP(M397,Market!A:A,Market!F:F,0)</f>
        <v>8.8999999999999996E-2</v>
      </c>
      <c r="X397" s="55">
        <f t="shared" si="50"/>
        <v>0.27769499999999997</v>
      </c>
      <c r="Y397" s="55">
        <f t="shared" si="51"/>
        <v>7.7964999999999991</v>
      </c>
      <c r="Z397" s="54">
        <f t="shared" si="52"/>
        <v>0.84227299735321126</v>
      </c>
      <c r="AA397" s="49" t="str">
        <f t="shared" ca="1" si="53"/>
        <v>N</v>
      </c>
      <c r="AB397" s="49">
        <f t="shared" ca="1" si="54"/>
        <v>5</v>
      </c>
      <c r="AC397" s="49" t="str">
        <f t="shared" ca="1" si="55"/>
        <v>N</v>
      </c>
    </row>
    <row r="398" spans="1:29" x14ac:dyDescent="0.25">
      <c r="A398">
        <v>6954</v>
      </c>
      <c r="B398" s="9">
        <v>43564</v>
      </c>
      <c r="C398" s="50" t="str">
        <f t="shared" si="48"/>
        <v>N</v>
      </c>
      <c r="D398" s="52">
        <f>_xlfn.XLOOKUP(B398,Cal_Date!B:B,Cal_Date!A:A,0)</f>
        <v>2</v>
      </c>
      <c r="E398">
        <v>2019</v>
      </c>
      <c r="F398" t="s">
        <v>122</v>
      </c>
      <c r="G398" t="s">
        <v>129</v>
      </c>
      <c r="H398" t="s">
        <v>48</v>
      </c>
      <c r="I398" t="s">
        <v>18</v>
      </c>
      <c r="J398" t="s">
        <v>11</v>
      </c>
      <c r="K398" t="s">
        <v>42</v>
      </c>
      <c r="L398">
        <v>1</v>
      </c>
      <c r="M398">
        <v>1006</v>
      </c>
      <c r="O398" t="s">
        <v>28</v>
      </c>
      <c r="R398" t="s">
        <v>44</v>
      </c>
      <c r="S398" s="49" t="str">
        <f t="shared" si="49"/>
        <v>Card</v>
      </c>
      <c r="T398" s="3">
        <v>0.03</v>
      </c>
      <c r="U398" s="2">
        <v>6.5339999999999998</v>
      </c>
      <c r="V398" s="2">
        <v>1.41</v>
      </c>
      <c r="W398" s="54">
        <f>_xlfn.XLOOKUP(M398,Market!A:A,Market!F:F,0)</f>
        <v>8.8999999999999996E-2</v>
      </c>
      <c r="X398" s="55">
        <f t="shared" si="50"/>
        <v>0.19602</v>
      </c>
      <c r="Y398" s="55">
        <f t="shared" si="51"/>
        <v>5.1239999999999997</v>
      </c>
      <c r="Z398" s="54">
        <f t="shared" si="52"/>
        <v>0.78420569329660239</v>
      </c>
      <c r="AA398" s="49" t="str">
        <f t="shared" ca="1" si="53"/>
        <v>N</v>
      </c>
      <c r="AB398" s="49">
        <f t="shared" ca="1" si="54"/>
        <v>5</v>
      </c>
      <c r="AC398" s="49" t="str">
        <f t="shared" ca="1" si="55"/>
        <v>N</v>
      </c>
    </row>
    <row r="399" spans="1:29" x14ac:dyDescent="0.25">
      <c r="A399">
        <v>6917</v>
      </c>
      <c r="B399" s="9">
        <v>43564</v>
      </c>
      <c r="C399" s="50" t="str">
        <f t="shared" si="48"/>
        <v>N</v>
      </c>
      <c r="D399" s="52">
        <f>_xlfn.XLOOKUP(B399,Cal_Date!B:B,Cal_Date!A:A,0)</f>
        <v>2</v>
      </c>
      <c r="E399">
        <v>2019</v>
      </c>
      <c r="F399" t="s">
        <v>122</v>
      </c>
      <c r="G399" t="s">
        <v>129</v>
      </c>
      <c r="H399" t="s">
        <v>48</v>
      </c>
      <c r="I399" t="s">
        <v>18</v>
      </c>
      <c r="J399" t="s">
        <v>11</v>
      </c>
      <c r="K399" t="s">
        <v>42</v>
      </c>
      <c r="L399">
        <v>1</v>
      </c>
      <c r="M399">
        <v>1004</v>
      </c>
      <c r="O399" t="s">
        <v>28</v>
      </c>
      <c r="R399" t="s">
        <v>44</v>
      </c>
      <c r="S399" s="49" t="str">
        <f t="shared" si="49"/>
        <v>Card</v>
      </c>
      <c r="T399" s="3">
        <v>0.03</v>
      </c>
      <c r="U399" s="2">
        <v>6.36</v>
      </c>
      <c r="V399" s="2">
        <v>1.41</v>
      </c>
      <c r="W399" s="54">
        <f>_xlfn.XLOOKUP(M399,Market!A:A,Market!F:F,0)</f>
        <v>0.06</v>
      </c>
      <c r="X399" s="55">
        <f t="shared" si="50"/>
        <v>0.1908</v>
      </c>
      <c r="Y399" s="55">
        <f t="shared" si="51"/>
        <v>4.95</v>
      </c>
      <c r="Z399" s="54">
        <f t="shared" si="52"/>
        <v>0.77830188679245282</v>
      </c>
      <c r="AA399" s="49" t="str">
        <f t="shared" ca="1" si="53"/>
        <v>N</v>
      </c>
      <c r="AB399" s="49">
        <f t="shared" ca="1" si="54"/>
        <v>5</v>
      </c>
      <c r="AC399" s="49" t="str">
        <f t="shared" ca="1" si="55"/>
        <v>N</v>
      </c>
    </row>
    <row r="400" spans="1:29" x14ac:dyDescent="0.25">
      <c r="A400">
        <v>6914</v>
      </c>
      <c r="B400" s="9">
        <v>43564</v>
      </c>
      <c r="C400" s="50" t="str">
        <f t="shared" si="48"/>
        <v>N</v>
      </c>
      <c r="D400" s="52">
        <f>_xlfn.XLOOKUP(B400,Cal_Date!B:B,Cal_Date!A:A,0)</f>
        <v>2</v>
      </c>
      <c r="E400">
        <v>2019</v>
      </c>
      <c r="F400" t="s">
        <v>122</v>
      </c>
      <c r="G400" t="s">
        <v>129</v>
      </c>
      <c r="H400" t="s">
        <v>48</v>
      </c>
      <c r="I400" t="s">
        <v>18</v>
      </c>
      <c r="J400" t="s">
        <v>11</v>
      </c>
      <c r="K400" t="s">
        <v>42</v>
      </c>
      <c r="L400">
        <v>2</v>
      </c>
      <c r="M400">
        <v>1004</v>
      </c>
      <c r="O400" t="s">
        <v>28</v>
      </c>
      <c r="R400" t="s">
        <v>46</v>
      </c>
      <c r="S400" s="49" t="str">
        <f t="shared" si="49"/>
        <v>Card</v>
      </c>
      <c r="T400" s="3">
        <v>0.04</v>
      </c>
      <c r="U400" s="2">
        <v>12.72</v>
      </c>
      <c r="V400" s="2">
        <v>2.82</v>
      </c>
      <c r="W400" s="54">
        <f>_xlfn.XLOOKUP(M400,Market!A:A,Market!F:F,0)</f>
        <v>0.06</v>
      </c>
      <c r="X400" s="55">
        <f t="shared" si="50"/>
        <v>0.50880000000000003</v>
      </c>
      <c r="Y400" s="55">
        <f t="shared" si="51"/>
        <v>9.9</v>
      </c>
      <c r="Z400" s="54">
        <f t="shared" si="52"/>
        <v>0.77830188679245282</v>
      </c>
      <c r="AA400" s="49" t="str">
        <f t="shared" ca="1" si="53"/>
        <v>N</v>
      </c>
      <c r="AB400" s="49">
        <f t="shared" ca="1" si="54"/>
        <v>5</v>
      </c>
      <c r="AC400" s="49" t="str">
        <f t="shared" ca="1" si="55"/>
        <v>N</v>
      </c>
    </row>
    <row r="401" spans="1:29" x14ac:dyDescent="0.25">
      <c r="A401">
        <v>6915</v>
      </c>
      <c r="B401" s="9">
        <v>43564</v>
      </c>
      <c r="C401" s="50" t="str">
        <f t="shared" si="48"/>
        <v>N</v>
      </c>
      <c r="D401" s="52">
        <f>_xlfn.XLOOKUP(B401,Cal_Date!B:B,Cal_Date!A:A,0)</f>
        <v>2</v>
      </c>
      <c r="E401">
        <v>2019</v>
      </c>
      <c r="F401" t="s">
        <v>122</v>
      </c>
      <c r="G401" t="s">
        <v>129</v>
      </c>
      <c r="H401" t="s">
        <v>48</v>
      </c>
      <c r="I401" t="s">
        <v>18</v>
      </c>
      <c r="J401" t="s">
        <v>11</v>
      </c>
      <c r="K401" t="s">
        <v>42</v>
      </c>
      <c r="L401">
        <v>1</v>
      </c>
      <c r="M401">
        <v>1000</v>
      </c>
      <c r="O401" t="s">
        <v>25</v>
      </c>
      <c r="R401" t="s">
        <v>44</v>
      </c>
      <c r="S401" s="49" t="str">
        <f t="shared" si="49"/>
        <v>Card</v>
      </c>
      <c r="T401" s="3">
        <v>0.03</v>
      </c>
      <c r="U401" s="2">
        <v>6.48</v>
      </c>
      <c r="V401" s="2">
        <v>1.41</v>
      </c>
      <c r="W401" s="54">
        <f>_xlfn.XLOOKUP(M401,Market!A:A,Market!F:F,0)</f>
        <v>0.08</v>
      </c>
      <c r="X401" s="55">
        <f t="shared" si="50"/>
        <v>0.19440000000000002</v>
      </c>
      <c r="Y401" s="55">
        <f t="shared" si="51"/>
        <v>5.07</v>
      </c>
      <c r="Z401" s="54">
        <f t="shared" si="52"/>
        <v>0.78240740740740744</v>
      </c>
      <c r="AA401" s="49" t="str">
        <f t="shared" ca="1" si="53"/>
        <v>N</v>
      </c>
      <c r="AB401" s="49">
        <f t="shared" ca="1" si="54"/>
        <v>5</v>
      </c>
      <c r="AC401" s="49" t="str">
        <f t="shared" ca="1" si="55"/>
        <v>N</v>
      </c>
    </row>
    <row r="402" spans="1:29" x14ac:dyDescent="0.25">
      <c r="A402">
        <v>6916</v>
      </c>
      <c r="B402" s="9">
        <v>43564</v>
      </c>
      <c r="C402" s="50" t="str">
        <f t="shared" si="48"/>
        <v>N</v>
      </c>
      <c r="D402" s="52">
        <f>_xlfn.XLOOKUP(B402,Cal_Date!B:B,Cal_Date!A:A,0)</f>
        <v>2</v>
      </c>
      <c r="E402">
        <v>2019</v>
      </c>
      <c r="F402" t="s">
        <v>122</v>
      </c>
      <c r="G402" t="s">
        <v>129</v>
      </c>
      <c r="H402" t="s">
        <v>48</v>
      </c>
      <c r="I402" t="s">
        <v>18</v>
      </c>
      <c r="J402" t="s">
        <v>11</v>
      </c>
      <c r="K402" t="s">
        <v>42</v>
      </c>
      <c r="L402">
        <v>2</v>
      </c>
      <c r="M402">
        <v>1000</v>
      </c>
      <c r="O402" t="s">
        <v>25</v>
      </c>
      <c r="R402" t="s">
        <v>44</v>
      </c>
      <c r="S402" s="49" t="str">
        <f t="shared" si="49"/>
        <v>Card</v>
      </c>
      <c r="T402" s="3">
        <v>0.03</v>
      </c>
      <c r="U402" s="2">
        <v>12.96</v>
      </c>
      <c r="V402" s="2">
        <v>2.82</v>
      </c>
      <c r="W402" s="54">
        <f>_xlfn.XLOOKUP(M402,Market!A:A,Market!F:F,0)</f>
        <v>0.08</v>
      </c>
      <c r="X402" s="55">
        <f t="shared" si="50"/>
        <v>0.38880000000000003</v>
      </c>
      <c r="Y402" s="55">
        <f t="shared" si="51"/>
        <v>10.14</v>
      </c>
      <c r="Z402" s="54">
        <f t="shared" si="52"/>
        <v>0.78240740740740744</v>
      </c>
      <c r="AA402" s="49" t="str">
        <f t="shared" ca="1" si="53"/>
        <v>N</v>
      </c>
      <c r="AB402" s="49">
        <f t="shared" ca="1" si="54"/>
        <v>5</v>
      </c>
      <c r="AC402" s="49" t="str">
        <f t="shared" ca="1" si="55"/>
        <v>N</v>
      </c>
    </row>
    <row r="403" spans="1:29" x14ac:dyDescent="0.25">
      <c r="A403">
        <v>6920</v>
      </c>
      <c r="B403" s="9">
        <v>43564</v>
      </c>
      <c r="C403" s="50" t="str">
        <f t="shared" si="48"/>
        <v>N</v>
      </c>
      <c r="D403" s="52">
        <f>_xlfn.XLOOKUP(B403,Cal_Date!B:B,Cal_Date!A:A,0)</f>
        <v>2</v>
      </c>
      <c r="E403">
        <v>2019</v>
      </c>
      <c r="F403" t="s">
        <v>122</v>
      </c>
      <c r="G403" t="s">
        <v>129</v>
      </c>
      <c r="H403" t="s">
        <v>48</v>
      </c>
      <c r="I403" t="s">
        <v>18</v>
      </c>
      <c r="J403" t="s">
        <v>11</v>
      </c>
      <c r="K403" t="s">
        <v>42</v>
      </c>
      <c r="L403">
        <v>1</v>
      </c>
      <c r="M403">
        <v>1000</v>
      </c>
      <c r="O403" t="s">
        <v>25</v>
      </c>
      <c r="R403" t="s">
        <v>46</v>
      </c>
      <c r="S403" s="49" t="str">
        <f t="shared" si="49"/>
        <v>Card</v>
      </c>
      <c r="T403" s="3">
        <v>0.04</v>
      </c>
      <c r="U403" s="2">
        <v>6.48</v>
      </c>
      <c r="V403" s="2">
        <v>1.41</v>
      </c>
      <c r="W403" s="54">
        <f>_xlfn.XLOOKUP(M403,Market!A:A,Market!F:F,0)</f>
        <v>0.08</v>
      </c>
      <c r="X403" s="55">
        <f t="shared" si="50"/>
        <v>0.25920000000000004</v>
      </c>
      <c r="Y403" s="55">
        <f t="shared" si="51"/>
        <v>5.07</v>
      </c>
      <c r="Z403" s="54">
        <f t="shared" si="52"/>
        <v>0.78240740740740744</v>
      </c>
      <c r="AA403" s="49" t="str">
        <f t="shared" ca="1" si="53"/>
        <v>N</v>
      </c>
      <c r="AB403" s="49">
        <f t="shared" ca="1" si="54"/>
        <v>5</v>
      </c>
      <c r="AC403" s="49" t="str">
        <f t="shared" ca="1" si="55"/>
        <v>N</v>
      </c>
    </row>
    <row r="404" spans="1:29" x14ac:dyDescent="0.25">
      <c r="A404">
        <v>6918</v>
      </c>
      <c r="B404" s="9">
        <v>43564</v>
      </c>
      <c r="C404" s="50" t="str">
        <f t="shared" si="48"/>
        <v>N</v>
      </c>
      <c r="D404" s="52">
        <f>_xlfn.XLOOKUP(B404,Cal_Date!B:B,Cal_Date!A:A,0)</f>
        <v>2</v>
      </c>
      <c r="E404">
        <v>2019</v>
      </c>
      <c r="F404" t="s">
        <v>122</v>
      </c>
      <c r="G404" t="s">
        <v>129</v>
      </c>
      <c r="H404" t="s">
        <v>48</v>
      </c>
      <c r="I404" t="s">
        <v>18</v>
      </c>
      <c r="J404" t="s">
        <v>11</v>
      </c>
      <c r="K404" t="s">
        <v>42</v>
      </c>
      <c r="L404">
        <v>2</v>
      </c>
      <c r="M404">
        <v>1008</v>
      </c>
      <c r="O404" t="s">
        <v>28</v>
      </c>
      <c r="R404" t="s">
        <v>46</v>
      </c>
      <c r="S404" s="49" t="str">
        <f t="shared" si="49"/>
        <v>Card</v>
      </c>
      <c r="T404" s="3">
        <v>0.04</v>
      </c>
      <c r="U404" s="2">
        <v>13.068</v>
      </c>
      <c r="V404" s="2">
        <v>2.82</v>
      </c>
      <c r="W404" s="54">
        <f>_xlfn.XLOOKUP(M404,Market!A:A,Market!F:F,0)</f>
        <v>8.8999999999999996E-2</v>
      </c>
      <c r="X404" s="55">
        <f t="shared" si="50"/>
        <v>0.52271999999999996</v>
      </c>
      <c r="Y404" s="55">
        <f t="shared" si="51"/>
        <v>10.247999999999999</v>
      </c>
      <c r="Z404" s="54">
        <f t="shared" si="52"/>
        <v>0.78420569329660239</v>
      </c>
      <c r="AA404" s="49" t="str">
        <f t="shared" ca="1" si="53"/>
        <v>N</v>
      </c>
      <c r="AB404" s="49">
        <f t="shared" ca="1" si="54"/>
        <v>5</v>
      </c>
      <c r="AC404" s="49" t="str">
        <f t="shared" ca="1" si="55"/>
        <v>N</v>
      </c>
    </row>
    <row r="405" spans="1:29" x14ac:dyDescent="0.25">
      <c r="A405">
        <v>6921</v>
      </c>
      <c r="B405" s="9">
        <v>43564</v>
      </c>
      <c r="C405" s="50" t="str">
        <f t="shared" si="48"/>
        <v>N</v>
      </c>
      <c r="D405" s="52">
        <f>_xlfn.XLOOKUP(B405,Cal_Date!B:B,Cal_Date!A:A,0)</f>
        <v>2</v>
      </c>
      <c r="E405">
        <v>2019</v>
      </c>
      <c r="F405" t="s">
        <v>122</v>
      </c>
      <c r="G405" t="s">
        <v>129</v>
      </c>
      <c r="H405" t="s">
        <v>48</v>
      </c>
      <c r="I405" t="s">
        <v>18</v>
      </c>
      <c r="J405" t="s">
        <v>11</v>
      </c>
      <c r="K405" t="s">
        <v>42</v>
      </c>
      <c r="L405">
        <v>1</v>
      </c>
      <c r="M405">
        <v>1008</v>
      </c>
      <c r="O405" t="s">
        <v>28</v>
      </c>
      <c r="R405" t="s">
        <v>47</v>
      </c>
      <c r="S405" s="49" t="str">
        <f t="shared" si="49"/>
        <v>Card</v>
      </c>
      <c r="T405" s="3">
        <v>3.5000000000000003E-2</v>
      </c>
      <c r="U405" s="2">
        <v>6.5339999999999998</v>
      </c>
      <c r="V405" s="2">
        <v>1.41</v>
      </c>
      <c r="W405" s="54">
        <f>_xlfn.XLOOKUP(M405,Market!A:A,Market!F:F,0)</f>
        <v>8.8999999999999996E-2</v>
      </c>
      <c r="X405" s="55">
        <f t="shared" si="50"/>
        <v>0.22869</v>
      </c>
      <c r="Y405" s="55">
        <f t="shared" si="51"/>
        <v>5.1239999999999997</v>
      </c>
      <c r="Z405" s="54">
        <f t="shared" si="52"/>
        <v>0.78420569329660239</v>
      </c>
      <c r="AA405" s="49" t="str">
        <f t="shared" ca="1" si="53"/>
        <v>N</v>
      </c>
      <c r="AB405" s="49">
        <f t="shared" ca="1" si="54"/>
        <v>5</v>
      </c>
      <c r="AC405" s="49" t="str">
        <f t="shared" ca="1" si="55"/>
        <v>N</v>
      </c>
    </row>
    <row r="406" spans="1:29" x14ac:dyDescent="0.25">
      <c r="A406">
        <v>6922</v>
      </c>
      <c r="B406" s="9">
        <v>43564</v>
      </c>
      <c r="C406" s="50" t="str">
        <f t="shared" si="48"/>
        <v>N</v>
      </c>
      <c r="D406" s="52">
        <f>_xlfn.XLOOKUP(B406,Cal_Date!B:B,Cal_Date!A:A,0)</f>
        <v>2</v>
      </c>
      <c r="E406">
        <v>2019</v>
      </c>
      <c r="F406" t="s">
        <v>122</v>
      </c>
      <c r="G406" t="s">
        <v>129</v>
      </c>
      <c r="H406" t="s">
        <v>48</v>
      </c>
      <c r="I406" t="s">
        <v>18</v>
      </c>
      <c r="J406" t="s">
        <v>11</v>
      </c>
      <c r="K406" t="s">
        <v>42</v>
      </c>
      <c r="L406">
        <v>1</v>
      </c>
      <c r="M406">
        <v>1009</v>
      </c>
      <c r="O406" t="s">
        <v>28</v>
      </c>
      <c r="R406" t="s">
        <v>47</v>
      </c>
      <c r="S406" s="49" t="str">
        <f t="shared" si="49"/>
        <v>Card</v>
      </c>
      <c r="T406" s="3">
        <v>3.5000000000000003E-2</v>
      </c>
      <c r="U406" s="2">
        <v>6.5339999999999998</v>
      </c>
      <c r="V406" s="2">
        <v>1.41</v>
      </c>
      <c r="W406" s="54">
        <f>_xlfn.XLOOKUP(M406,Market!A:A,Market!F:F,0)</f>
        <v>8.8999999999999996E-2</v>
      </c>
      <c r="X406" s="55">
        <f t="shared" si="50"/>
        <v>0.22869</v>
      </c>
      <c r="Y406" s="55">
        <f t="shared" si="51"/>
        <v>5.1239999999999997</v>
      </c>
      <c r="Z406" s="54">
        <f t="shared" si="52"/>
        <v>0.78420569329660239</v>
      </c>
      <c r="AA406" s="49" t="str">
        <f t="shared" ca="1" si="53"/>
        <v>N</v>
      </c>
      <c r="AB406" s="49">
        <f t="shared" ca="1" si="54"/>
        <v>5</v>
      </c>
      <c r="AC406" s="49" t="str">
        <f t="shared" ca="1" si="55"/>
        <v>N</v>
      </c>
    </row>
    <row r="407" spans="1:29" x14ac:dyDescent="0.25">
      <c r="A407">
        <v>6924</v>
      </c>
      <c r="B407" s="9">
        <v>43564</v>
      </c>
      <c r="C407" s="50" t="str">
        <f t="shared" si="48"/>
        <v>N</v>
      </c>
      <c r="D407" s="52">
        <f>_xlfn.XLOOKUP(B407,Cal_Date!B:B,Cal_Date!A:A,0)</f>
        <v>2</v>
      </c>
      <c r="E407">
        <v>2019</v>
      </c>
      <c r="F407" t="s">
        <v>122</v>
      </c>
      <c r="G407" t="s">
        <v>129</v>
      </c>
      <c r="H407" t="s">
        <v>48</v>
      </c>
      <c r="I407" t="s">
        <v>18</v>
      </c>
      <c r="J407" t="s">
        <v>11</v>
      </c>
      <c r="K407" t="s">
        <v>42</v>
      </c>
      <c r="L407">
        <v>1</v>
      </c>
      <c r="M407">
        <v>1010</v>
      </c>
      <c r="O407" t="s">
        <v>25</v>
      </c>
      <c r="R407" t="s">
        <v>47</v>
      </c>
      <c r="S407" s="49" t="str">
        <f t="shared" si="49"/>
        <v>Card</v>
      </c>
      <c r="T407" s="3">
        <v>3.5000000000000003E-2</v>
      </c>
      <c r="U407" s="2">
        <v>6.48</v>
      </c>
      <c r="V407" s="2">
        <v>1.41</v>
      </c>
      <c r="W407" s="54">
        <f>_xlfn.XLOOKUP(M407,Market!A:A,Market!F:F,0)</f>
        <v>0.08</v>
      </c>
      <c r="X407" s="55">
        <f t="shared" si="50"/>
        <v>0.22680000000000003</v>
      </c>
      <c r="Y407" s="55">
        <f t="shared" si="51"/>
        <v>5.07</v>
      </c>
      <c r="Z407" s="54">
        <f t="shared" si="52"/>
        <v>0.78240740740740744</v>
      </c>
      <c r="AA407" s="49" t="str">
        <f t="shared" ca="1" si="53"/>
        <v>N</v>
      </c>
      <c r="AB407" s="49">
        <f t="shared" ca="1" si="54"/>
        <v>5</v>
      </c>
      <c r="AC407" s="49" t="str">
        <f t="shared" ca="1" si="55"/>
        <v>N</v>
      </c>
    </row>
    <row r="408" spans="1:29" x14ac:dyDescent="0.25">
      <c r="A408">
        <v>6925</v>
      </c>
      <c r="B408" s="9">
        <v>43564</v>
      </c>
      <c r="C408" s="50" t="str">
        <f t="shared" si="48"/>
        <v>N</v>
      </c>
      <c r="D408" s="52">
        <f>_xlfn.XLOOKUP(B408,Cal_Date!B:B,Cal_Date!A:A,0)</f>
        <v>2</v>
      </c>
      <c r="E408">
        <v>2019</v>
      </c>
      <c r="F408" t="s">
        <v>122</v>
      </c>
      <c r="G408" t="s">
        <v>129</v>
      </c>
      <c r="H408" t="s">
        <v>48</v>
      </c>
      <c r="I408" t="s">
        <v>18</v>
      </c>
      <c r="J408" t="s">
        <v>11</v>
      </c>
      <c r="K408" t="s">
        <v>42</v>
      </c>
      <c r="L408">
        <v>1</v>
      </c>
      <c r="M408">
        <v>1008</v>
      </c>
      <c r="O408" t="s">
        <v>28</v>
      </c>
      <c r="R408" t="s">
        <v>46</v>
      </c>
      <c r="S408" s="49" t="str">
        <f t="shared" si="49"/>
        <v>Card</v>
      </c>
      <c r="T408" s="3">
        <v>0.04</v>
      </c>
      <c r="U408" s="2">
        <v>6.5339999999999998</v>
      </c>
      <c r="V408" s="2">
        <v>1.41</v>
      </c>
      <c r="W408" s="54">
        <f>_xlfn.XLOOKUP(M408,Market!A:A,Market!F:F,0)</f>
        <v>8.8999999999999996E-2</v>
      </c>
      <c r="X408" s="55">
        <f t="shared" si="50"/>
        <v>0.26135999999999998</v>
      </c>
      <c r="Y408" s="55">
        <f t="shared" si="51"/>
        <v>5.1239999999999997</v>
      </c>
      <c r="Z408" s="54">
        <f t="shared" si="52"/>
        <v>0.78420569329660239</v>
      </c>
      <c r="AA408" s="49" t="str">
        <f t="shared" ca="1" si="53"/>
        <v>N</v>
      </c>
      <c r="AB408" s="49">
        <f t="shared" ca="1" si="54"/>
        <v>5</v>
      </c>
      <c r="AC408" s="49" t="str">
        <f t="shared" ca="1" si="55"/>
        <v>N</v>
      </c>
    </row>
    <row r="409" spans="1:29" x14ac:dyDescent="0.25">
      <c r="A409">
        <v>6926</v>
      </c>
      <c r="B409" s="9">
        <v>43564</v>
      </c>
      <c r="C409" s="50" t="str">
        <f t="shared" si="48"/>
        <v>N</v>
      </c>
      <c r="D409" s="52">
        <f>_xlfn.XLOOKUP(B409,Cal_Date!B:B,Cal_Date!A:A,0)</f>
        <v>2</v>
      </c>
      <c r="E409">
        <v>2019</v>
      </c>
      <c r="F409" t="s">
        <v>122</v>
      </c>
      <c r="G409" t="s">
        <v>129</v>
      </c>
      <c r="H409" t="s">
        <v>48</v>
      </c>
      <c r="I409" t="s">
        <v>18</v>
      </c>
      <c r="J409" t="s">
        <v>10</v>
      </c>
      <c r="K409" t="s">
        <v>43</v>
      </c>
      <c r="L409">
        <v>2</v>
      </c>
      <c r="M409">
        <v>1008</v>
      </c>
      <c r="O409" t="s">
        <v>28</v>
      </c>
      <c r="R409" t="s">
        <v>47</v>
      </c>
      <c r="S409" s="49" t="str">
        <f t="shared" si="49"/>
        <v>Card</v>
      </c>
      <c r="T409" s="3">
        <v>3.5000000000000003E-2</v>
      </c>
      <c r="U409" s="2">
        <v>15.245999999999999</v>
      </c>
      <c r="V409" s="2">
        <v>2.92</v>
      </c>
      <c r="W409" s="54">
        <f>_xlfn.XLOOKUP(M409,Market!A:A,Market!F:F,0)</f>
        <v>8.8999999999999996E-2</v>
      </c>
      <c r="X409" s="55">
        <f t="shared" si="50"/>
        <v>0.53361000000000003</v>
      </c>
      <c r="Y409" s="55">
        <f t="shared" si="51"/>
        <v>12.325999999999999</v>
      </c>
      <c r="Z409" s="54">
        <f t="shared" si="52"/>
        <v>0.80847435392889933</v>
      </c>
      <c r="AA409" s="49" t="str">
        <f t="shared" ca="1" si="53"/>
        <v>N</v>
      </c>
      <c r="AB409" s="49">
        <f t="shared" ca="1" si="54"/>
        <v>5</v>
      </c>
      <c r="AC409" s="49" t="str">
        <f t="shared" ca="1" si="55"/>
        <v>N</v>
      </c>
    </row>
    <row r="410" spans="1:29" x14ac:dyDescent="0.25">
      <c r="A410">
        <v>6944</v>
      </c>
      <c r="B410" s="9">
        <v>43564</v>
      </c>
      <c r="C410" s="50" t="str">
        <f t="shared" si="48"/>
        <v>N</v>
      </c>
      <c r="D410" s="52">
        <f>_xlfn.XLOOKUP(B410,Cal_Date!B:B,Cal_Date!A:A,0)</f>
        <v>2</v>
      </c>
      <c r="E410">
        <v>2019</v>
      </c>
      <c r="F410" t="s">
        <v>122</v>
      </c>
      <c r="G410" t="s">
        <v>129</v>
      </c>
      <c r="H410" t="s">
        <v>48</v>
      </c>
      <c r="I410" t="s">
        <v>18</v>
      </c>
      <c r="J410" t="s">
        <v>10</v>
      </c>
      <c r="K410" t="s">
        <v>43</v>
      </c>
      <c r="L410">
        <v>1</v>
      </c>
      <c r="M410">
        <v>1008</v>
      </c>
      <c r="O410" t="s">
        <v>28</v>
      </c>
      <c r="R410" t="s">
        <v>47</v>
      </c>
      <c r="S410" s="49" t="str">
        <f t="shared" si="49"/>
        <v>Card</v>
      </c>
      <c r="T410" s="3">
        <v>3.5000000000000003E-2</v>
      </c>
      <c r="U410" s="2">
        <v>9.2564999999999991</v>
      </c>
      <c r="V410" s="2">
        <v>1.46</v>
      </c>
      <c r="W410" s="54">
        <f>_xlfn.XLOOKUP(M410,Market!A:A,Market!F:F,0)</f>
        <v>8.8999999999999996E-2</v>
      </c>
      <c r="X410" s="55">
        <f t="shared" si="50"/>
        <v>0.32397749999999997</v>
      </c>
      <c r="Y410" s="55">
        <f t="shared" si="51"/>
        <v>7.7964999999999991</v>
      </c>
      <c r="Z410" s="54">
        <f t="shared" si="52"/>
        <v>0.84227299735321126</v>
      </c>
      <c r="AA410" s="49" t="str">
        <f t="shared" ca="1" si="53"/>
        <v>N</v>
      </c>
      <c r="AB410" s="49">
        <f t="shared" ca="1" si="54"/>
        <v>5</v>
      </c>
      <c r="AC410" s="49" t="str">
        <f t="shared" ca="1" si="55"/>
        <v>N</v>
      </c>
    </row>
    <row r="411" spans="1:29" x14ac:dyDescent="0.25">
      <c r="A411">
        <v>6958</v>
      </c>
      <c r="B411" s="9">
        <v>43564</v>
      </c>
      <c r="C411" s="50" t="str">
        <f t="shared" si="48"/>
        <v>N</v>
      </c>
      <c r="D411" s="52">
        <f>_xlfn.XLOOKUP(B411,Cal_Date!B:B,Cal_Date!A:A,0)</f>
        <v>2</v>
      </c>
      <c r="E411">
        <v>2019</v>
      </c>
      <c r="F411" t="s">
        <v>122</v>
      </c>
      <c r="G411" t="s">
        <v>129</v>
      </c>
      <c r="H411" t="s">
        <v>48</v>
      </c>
      <c r="I411" t="s">
        <v>18</v>
      </c>
      <c r="J411" t="s">
        <v>11</v>
      </c>
      <c r="K411" t="s">
        <v>42</v>
      </c>
      <c r="L411">
        <v>1</v>
      </c>
      <c r="M411">
        <v>1004</v>
      </c>
      <c r="O411" t="s">
        <v>28</v>
      </c>
      <c r="R411" t="s">
        <v>46</v>
      </c>
      <c r="S411" s="49" t="str">
        <f t="shared" si="49"/>
        <v>Card</v>
      </c>
      <c r="T411" s="3">
        <v>0.04</v>
      </c>
      <c r="U411" s="2">
        <v>6.36</v>
      </c>
      <c r="V411" s="2">
        <v>1.41</v>
      </c>
      <c r="W411" s="54">
        <f>_xlfn.XLOOKUP(M411,Market!A:A,Market!F:F,0)</f>
        <v>0.06</v>
      </c>
      <c r="X411" s="55">
        <f t="shared" si="50"/>
        <v>0.25440000000000002</v>
      </c>
      <c r="Y411" s="55">
        <f t="shared" si="51"/>
        <v>4.95</v>
      </c>
      <c r="Z411" s="54">
        <f t="shared" si="52"/>
        <v>0.77830188679245282</v>
      </c>
      <c r="AA411" s="49" t="str">
        <f t="shared" ca="1" si="53"/>
        <v>N</v>
      </c>
      <c r="AB411" s="49">
        <f t="shared" ca="1" si="54"/>
        <v>5</v>
      </c>
      <c r="AC411" s="49" t="str">
        <f t="shared" ca="1" si="55"/>
        <v>N</v>
      </c>
    </row>
    <row r="412" spans="1:29" x14ac:dyDescent="0.25">
      <c r="A412">
        <v>6927</v>
      </c>
      <c r="B412" s="9">
        <v>43564</v>
      </c>
      <c r="C412" s="50" t="str">
        <f t="shared" si="48"/>
        <v>N</v>
      </c>
      <c r="D412" s="52">
        <f>_xlfn.XLOOKUP(B412,Cal_Date!B:B,Cal_Date!A:A,0)</f>
        <v>2</v>
      </c>
      <c r="E412">
        <v>2019</v>
      </c>
      <c r="F412" t="s">
        <v>122</v>
      </c>
      <c r="G412" t="s">
        <v>129</v>
      </c>
      <c r="H412" t="s">
        <v>48</v>
      </c>
      <c r="I412" t="s">
        <v>18</v>
      </c>
      <c r="J412" t="s">
        <v>11</v>
      </c>
      <c r="K412" t="s">
        <v>42</v>
      </c>
      <c r="L412">
        <v>1</v>
      </c>
      <c r="M412">
        <v>1009</v>
      </c>
      <c r="O412" t="s">
        <v>28</v>
      </c>
      <c r="R412" t="s">
        <v>44</v>
      </c>
      <c r="S412" s="49" t="str">
        <f t="shared" si="49"/>
        <v>Card</v>
      </c>
      <c r="T412" s="3">
        <v>0.03</v>
      </c>
      <c r="U412" s="2">
        <v>6.5339999999999998</v>
      </c>
      <c r="V412" s="2">
        <v>1.41</v>
      </c>
      <c r="W412" s="54">
        <f>_xlfn.XLOOKUP(M412,Market!A:A,Market!F:F,0)</f>
        <v>8.8999999999999996E-2</v>
      </c>
      <c r="X412" s="55">
        <f t="shared" si="50"/>
        <v>0.19602</v>
      </c>
      <c r="Y412" s="55">
        <f t="shared" si="51"/>
        <v>5.1239999999999997</v>
      </c>
      <c r="Z412" s="54">
        <f t="shared" si="52"/>
        <v>0.78420569329660239</v>
      </c>
      <c r="AA412" s="49" t="str">
        <f t="shared" ca="1" si="53"/>
        <v>N</v>
      </c>
      <c r="AB412" s="49">
        <f t="shared" ca="1" si="54"/>
        <v>5</v>
      </c>
      <c r="AC412" s="49" t="str">
        <f t="shared" ca="1" si="55"/>
        <v>N</v>
      </c>
    </row>
    <row r="413" spans="1:29" x14ac:dyDescent="0.25">
      <c r="A413">
        <v>6928</v>
      </c>
      <c r="B413" s="9">
        <v>43564</v>
      </c>
      <c r="C413" s="50" t="str">
        <f t="shared" si="48"/>
        <v>N</v>
      </c>
      <c r="D413" s="52">
        <f>_xlfn.XLOOKUP(B413,Cal_Date!B:B,Cal_Date!A:A,0)</f>
        <v>2</v>
      </c>
      <c r="E413">
        <v>2019</v>
      </c>
      <c r="F413" t="s">
        <v>122</v>
      </c>
      <c r="G413" t="s">
        <v>129</v>
      </c>
      <c r="H413" t="s">
        <v>48</v>
      </c>
      <c r="I413" t="s">
        <v>18</v>
      </c>
      <c r="J413" t="s">
        <v>11</v>
      </c>
      <c r="K413" t="s">
        <v>42</v>
      </c>
      <c r="L413">
        <v>1</v>
      </c>
      <c r="M413">
        <v>1010</v>
      </c>
      <c r="O413" t="s">
        <v>25</v>
      </c>
      <c r="R413" t="s">
        <v>44</v>
      </c>
      <c r="S413" s="49" t="str">
        <f t="shared" si="49"/>
        <v>Card</v>
      </c>
      <c r="T413" s="3">
        <v>0.03</v>
      </c>
      <c r="U413" s="2">
        <v>6.48</v>
      </c>
      <c r="V413" s="2">
        <v>1.41</v>
      </c>
      <c r="W413" s="54">
        <f>_xlfn.XLOOKUP(M413,Market!A:A,Market!F:F,0)</f>
        <v>0.08</v>
      </c>
      <c r="X413" s="55">
        <f t="shared" si="50"/>
        <v>0.19440000000000002</v>
      </c>
      <c r="Y413" s="55">
        <f t="shared" si="51"/>
        <v>5.07</v>
      </c>
      <c r="Z413" s="54">
        <f t="shared" si="52"/>
        <v>0.78240740740740744</v>
      </c>
      <c r="AA413" s="49" t="str">
        <f t="shared" ca="1" si="53"/>
        <v>N</v>
      </c>
      <c r="AB413" s="49">
        <f t="shared" ca="1" si="54"/>
        <v>5</v>
      </c>
      <c r="AC413" s="49" t="str">
        <f t="shared" ca="1" si="55"/>
        <v>N</v>
      </c>
    </row>
    <row r="414" spans="1:29" x14ac:dyDescent="0.25">
      <c r="A414">
        <v>6929</v>
      </c>
      <c r="B414" s="9">
        <v>43564</v>
      </c>
      <c r="C414" s="50" t="str">
        <f t="shared" si="48"/>
        <v>N</v>
      </c>
      <c r="D414" s="52">
        <f>_xlfn.XLOOKUP(B414,Cal_Date!B:B,Cal_Date!A:A,0)</f>
        <v>2</v>
      </c>
      <c r="E414">
        <v>2019</v>
      </c>
      <c r="F414" t="s">
        <v>122</v>
      </c>
      <c r="G414" t="s">
        <v>129</v>
      </c>
      <c r="H414" t="s">
        <v>48</v>
      </c>
      <c r="I414" t="s">
        <v>18</v>
      </c>
      <c r="J414" t="s">
        <v>11</v>
      </c>
      <c r="K414" t="s">
        <v>42</v>
      </c>
      <c r="L414">
        <v>1</v>
      </c>
      <c r="M414">
        <v>1011</v>
      </c>
      <c r="O414" t="s">
        <v>25</v>
      </c>
      <c r="R414" t="s">
        <v>44</v>
      </c>
      <c r="S414" s="49" t="str">
        <f t="shared" si="49"/>
        <v>Card</v>
      </c>
      <c r="T414" s="3">
        <v>0.03</v>
      </c>
      <c r="U414" s="2">
        <v>6.36</v>
      </c>
      <c r="V414" s="2">
        <v>1.41</v>
      </c>
      <c r="W414" s="54">
        <f>_xlfn.XLOOKUP(M414,Market!A:A,Market!F:F,0)</f>
        <v>0.06</v>
      </c>
      <c r="X414" s="55">
        <f t="shared" si="50"/>
        <v>0.1908</v>
      </c>
      <c r="Y414" s="55">
        <f t="shared" si="51"/>
        <v>4.95</v>
      </c>
      <c r="Z414" s="54">
        <f t="shared" si="52"/>
        <v>0.77830188679245282</v>
      </c>
      <c r="AA414" s="49" t="str">
        <f t="shared" ca="1" si="53"/>
        <v>N</v>
      </c>
      <c r="AB414" s="49">
        <f t="shared" ca="1" si="54"/>
        <v>5</v>
      </c>
      <c r="AC414" s="49" t="str">
        <f t="shared" ca="1" si="55"/>
        <v>N</v>
      </c>
    </row>
    <row r="415" spans="1:29" x14ac:dyDescent="0.25">
      <c r="A415">
        <v>6950</v>
      </c>
      <c r="B415" s="9">
        <v>43564</v>
      </c>
      <c r="C415" s="50" t="str">
        <f t="shared" si="48"/>
        <v>N</v>
      </c>
      <c r="D415" s="52">
        <f>_xlfn.XLOOKUP(B415,Cal_Date!B:B,Cal_Date!A:A,0)</f>
        <v>2</v>
      </c>
      <c r="E415">
        <v>2019</v>
      </c>
      <c r="F415" t="s">
        <v>122</v>
      </c>
      <c r="G415" t="s">
        <v>129</v>
      </c>
      <c r="H415" t="s">
        <v>48</v>
      </c>
      <c r="I415" t="s">
        <v>18</v>
      </c>
      <c r="J415" t="s">
        <v>11</v>
      </c>
      <c r="K415" t="s">
        <v>42</v>
      </c>
      <c r="L415">
        <v>2</v>
      </c>
      <c r="M415">
        <v>1011</v>
      </c>
      <c r="O415" t="s">
        <v>25</v>
      </c>
      <c r="R415" t="s">
        <v>44</v>
      </c>
      <c r="S415" s="49" t="str">
        <f t="shared" si="49"/>
        <v>Card</v>
      </c>
      <c r="T415" s="3">
        <v>0.03</v>
      </c>
      <c r="U415" s="2">
        <v>12.72</v>
      </c>
      <c r="V415" s="2">
        <v>2.82</v>
      </c>
      <c r="W415" s="54">
        <f>_xlfn.XLOOKUP(M415,Market!A:A,Market!F:F,0)</f>
        <v>0.06</v>
      </c>
      <c r="X415" s="55">
        <f t="shared" si="50"/>
        <v>0.38159999999999999</v>
      </c>
      <c r="Y415" s="55">
        <f t="shared" si="51"/>
        <v>9.9</v>
      </c>
      <c r="Z415" s="54">
        <f t="shared" si="52"/>
        <v>0.77830188679245282</v>
      </c>
      <c r="AA415" s="49" t="str">
        <f t="shared" ca="1" si="53"/>
        <v>N</v>
      </c>
      <c r="AB415" s="49">
        <f t="shared" ca="1" si="54"/>
        <v>5</v>
      </c>
      <c r="AC415" s="49" t="str">
        <f t="shared" ca="1" si="55"/>
        <v>N</v>
      </c>
    </row>
    <row r="416" spans="1:29" x14ac:dyDescent="0.25">
      <c r="A416">
        <v>6931</v>
      </c>
      <c r="B416" s="9">
        <v>43564</v>
      </c>
      <c r="C416" s="50" t="str">
        <f t="shared" si="48"/>
        <v>N</v>
      </c>
      <c r="D416" s="52">
        <f>_xlfn.XLOOKUP(B416,Cal_Date!B:B,Cal_Date!A:A,0)</f>
        <v>2</v>
      </c>
      <c r="E416">
        <v>2019</v>
      </c>
      <c r="F416" t="s">
        <v>122</v>
      </c>
      <c r="G416" t="s">
        <v>129</v>
      </c>
      <c r="H416" t="s">
        <v>48</v>
      </c>
      <c r="I416" t="s">
        <v>18</v>
      </c>
      <c r="J416" t="s">
        <v>11</v>
      </c>
      <c r="K416" t="s">
        <v>42</v>
      </c>
      <c r="L416">
        <v>2</v>
      </c>
      <c r="M416">
        <v>1011</v>
      </c>
      <c r="O416" t="s">
        <v>25</v>
      </c>
      <c r="R416" t="s">
        <v>44</v>
      </c>
      <c r="S416" s="49" t="str">
        <f t="shared" si="49"/>
        <v>Card</v>
      </c>
      <c r="T416" s="3">
        <v>0.03</v>
      </c>
      <c r="U416" s="2">
        <v>12.72</v>
      </c>
      <c r="V416" s="2">
        <v>2.82</v>
      </c>
      <c r="W416" s="54">
        <f>_xlfn.XLOOKUP(M416,Market!A:A,Market!F:F,0)</f>
        <v>0.06</v>
      </c>
      <c r="X416" s="55">
        <f t="shared" si="50"/>
        <v>0.38159999999999999</v>
      </c>
      <c r="Y416" s="55">
        <f t="shared" si="51"/>
        <v>9.9</v>
      </c>
      <c r="Z416" s="54">
        <f t="shared" si="52"/>
        <v>0.77830188679245282</v>
      </c>
      <c r="AA416" s="49" t="str">
        <f t="shared" ca="1" si="53"/>
        <v>N</v>
      </c>
      <c r="AB416" s="49">
        <f t="shared" ca="1" si="54"/>
        <v>5</v>
      </c>
      <c r="AC416" s="49" t="str">
        <f t="shared" ca="1" si="55"/>
        <v>N</v>
      </c>
    </row>
    <row r="417" spans="1:29" x14ac:dyDescent="0.25">
      <c r="A417">
        <v>6948</v>
      </c>
      <c r="B417" s="9">
        <v>43564</v>
      </c>
      <c r="C417" s="50" t="str">
        <f t="shared" si="48"/>
        <v>N</v>
      </c>
      <c r="D417" s="52">
        <f>_xlfn.XLOOKUP(B417,Cal_Date!B:B,Cal_Date!A:A,0)</f>
        <v>2</v>
      </c>
      <c r="E417">
        <v>2019</v>
      </c>
      <c r="F417" t="s">
        <v>122</v>
      </c>
      <c r="G417" t="s">
        <v>129</v>
      </c>
      <c r="H417" t="s">
        <v>48</v>
      </c>
      <c r="I417" t="s">
        <v>18</v>
      </c>
      <c r="J417" t="s">
        <v>11</v>
      </c>
      <c r="K417" t="s">
        <v>42</v>
      </c>
      <c r="L417">
        <v>1</v>
      </c>
      <c r="M417">
        <v>1001</v>
      </c>
      <c r="O417" t="s">
        <v>25</v>
      </c>
      <c r="R417" t="s">
        <v>44</v>
      </c>
      <c r="S417" s="49" t="str">
        <f t="shared" si="49"/>
        <v>Card</v>
      </c>
      <c r="T417" s="3">
        <v>0.03</v>
      </c>
      <c r="U417" s="2">
        <v>6.36</v>
      </c>
      <c r="V417" s="2">
        <v>1.41</v>
      </c>
      <c r="W417" s="54">
        <f>_xlfn.XLOOKUP(M417,Market!A:A,Market!F:F,0)</f>
        <v>0.06</v>
      </c>
      <c r="X417" s="55">
        <f t="shared" si="50"/>
        <v>0.1908</v>
      </c>
      <c r="Y417" s="55">
        <f t="shared" si="51"/>
        <v>4.95</v>
      </c>
      <c r="Z417" s="54">
        <f t="shared" si="52"/>
        <v>0.77830188679245282</v>
      </c>
      <c r="AA417" s="49" t="str">
        <f t="shared" ca="1" si="53"/>
        <v>N</v>
      </c>
      <c r="AB417" s="49">
        <f t="shared" ca="1" si="54"/>
        <v>5</v>
      </c>
      <c r="AC417" s="49" t="str">
        <f t="shared" ca="1" si="55"/>
        <v>N</v>
      </c>
    </row>
    <row r="418" spans="1:29" x14ac:dyDescent="0.25">
      <c r="A418">
        <v>6933</v>
      </c>
      <c r="B418" s="9">
        <v>43564</v>
      </c>
      <c r="C418" s="50" t="str">
        <f t="shared" si="48"/>
        <v>N</v>
      </c>
      <c r="D418" s="52">
        <f>_xlfn.XLOOKUP(B418,Cal_Date!B:B,Cal_Date!A:A,0)</f>
        <v>2</v>
      </c>
      <c r="E418">
        <v>2019</v>
      </c>
      <c r="F418" t="s">
        <v>122</v>
      </c>
      <c r="G418" t="s">
        <v>129</v>
      </c>
      <c r="H418" t="s">
        <v>48</v>
      </c>
      <c r="I418" t="s">
        <v>18</v>
      </c>
      <c r="J418" t="s">
        <v>11</v>
      </c>
      <c r="K418" t="s">
        <v>42</v>
      </c>
      <c r="L418">
        <v>1</v>
      </c>
      <c r="M418">
        <v>1000</v>
      </c>
      <c r="O418" t="s">
        <v>25</v>
      </c>
      <c r="R418" t="s">
        <v>44</v>
      </c>
      <c r="S418" s="49" t="str">
        <f t="shared" si="49"/>
        <v>Card</v>
      </c>
      <c r="T418" s="3">
        <v>0.03</v>
      </c>
      <c r="U418" s="2">
        <v>6.48</v>
      </c>
      <c r="V418" s="2">
        <v>1.41</v>
      </c>
      <c r="W418" s="54">
        <f>_xlfn.XLOOKUP(M418,Market!A:A,Market!F:F,0)</f>
        <v>0.08</v>
      </c>
      <c r="X418" s="55">
        <f t="shared" si="50"/>
        <v>0.19440000000000002</v>
      </c>
      <c r="Y418" s="55">
        <f t="shared" si="51"/>
        <v>5.07</v>
      </c>
      <c r="Z418" s="54">
        <f t="shared" si="52"/>
        <v>0.78240740740740744</v>
      </c>
      <c r="AA418" s="49" t="str">
        <f t="shared" ca="1" si="53"/>
        <v>N</v>
      </c>
      <c r="AB418" s="49">
        <f t="shared" ca="1" si="54"/>
        <v>5</v>
      </c>
      <c r="AC418" s="49" t="str">
        <f t="shared" ca="1" si="55"/>
        <v>N</v>
      </c>
    </row>
    <row r="419" spans="1:29" x14ac:dyDescent="0.25">
      <c r="A419">
        <v>6934</v>
      </c>
      <c r="B419" s="9">
        <v>43564</v>
      </c>
      <c r="C419" s="50" t="str">
        <f t="shared" si="48"/>
        <v>N</v>
      </c>
      <c r="D419" s="52">
        <f>_xlfn.XLOOKUP(B419,Cal_Date!B:B,Cal_Date!A:A,0)</f>
        <v>2</v>
      </c>
      <c r="E419">
        <v>2019</v>
      </c>
      <c r="F419" t="s">
        <v>122</v>
      </c>
      <c r="G419" t="s">
        <v>129</v>
      </c>
      <c r="H419" t="s">
        <v>48</v>
      </c>
      <c r="I419" t="s">
        <v>18</v>
      </c>
      <c r="J419" t="s">
        <v>11</v>
      </c>
      <c r="K419" t="s">
        <v>42</v>
      </c>
      <c r="L419">
        <v>1</v>
      </c>
      <c r="M419">
        <v>1000</v>
      </c>
      <c r="O419" t="s">
        <v>25</v>
      </c>
      <c r="R419" t="s">
        <v>44</v>
      </c>
      <c r="S419" s="49" t="str">
        <f t="shared" si="49"/>
        <v>Card</v>
      </c>
      <c r="T419" s="3">
        <v>0.03</v>
      </c>
      <c r="U419" s="2">
        <v>6.48</v>
      </c>
      <c r="V419" s="2">
        <v>1.41</v>
      </c>
      <c r="W419" s="54">
        <f>_xlfn.XLOOKUP(M419,Market!A:A,Market!F:F,0)</f>
        <v>0.08</v>
      </c>
      <c r="X419" s="55">
        <f t="shared" si="50"/>
        <v>0.19440000000000002</v>
      </c>
      <c r="Y419" s="55">
        <f t="shared" si="51"/>
        <v>5.07</v>
      </c>
      <c r="Z419" s="54">
        <f t="shared" si="52"/>
        <v>0.78240740740740744</v>
      </c>
      <c r="AA419" s="49" t="str">
        <f t="shared" ca="1" si="53"/>
        <v>N</v>
      </c>
      <c r="AB419" s="49">
        <f t="shared" ca="1" si="54"/>
        <v>5</v>
      </c>
      <c r="AC419" s="49" t="str">
        <f t="shared" ca="1" si="55"/>
        <v>N</v>
      </c>
    </row>
    <row r="420" spans="1:29" x14ac:dyDescent="0.25">
      <c r="A420">
        <v>6935</v>
      </c>
      <c r="B420" s="9">
        <v>43564</v>
      </c>
      <c r="C420" s="50" t="str">
        <f t="shared" si="48"/>
        <v>N</v>
      </c>
      <c r="D420" s="52">
        <f>_xlfn.XLOOKUP(B420,Cal_Date!B:B,Cal_Date!A:A,0)</f>
        <v>2</v>
      </c>
      <c r="E420">
        <v>2019</v>
      </c>
      <c r="F420" t="s">
        <v>122</v>
      </c>
      <c r="G420" t="s">
        <v>129</v>
      </c>
      <c r="H420" t="s">
        <v>48</v>
      </c>
      <c r="I420" t="s">
        <v>18</v>
      </c>
      <c r="J420" t="s">
        <v>10</v>
      </c>
      <c r="K420" t="s">
        <v>43</v>
      </c>
      <c r="L420">
        <v>2</v>
      </c>
      <c r="M420">
        <v>1002</v>
      </c>
      <c r="O420" t="s">
        <v>28</v>
      </c>
      <c r="R420" t="s">
        <v>46</v>
      </c>
      <c r="S420" s="49" t="str">
        <f t="shared" si="49"/>
        <v>Card</v>
      </c>
      <c r="T420" s="3">
        <v>0.04</v>
      </c>
      <c r="U420" s="2">
        <v>14.84</v>
      </c>
      <c r="V420" s="2">
        <v>2.92</v>
      </c>
      <c r="W420" s="54">
        <f>_xlfn.XLOOKUP(M420,Market!A:A,Market!F:F,0)</f>
        <v>0.06</v>
      </c>
      <c r="X420" s="55">
        <f t="shared" si="50"/>
        <v>0.59360000000000002</v>
      </c>
      <c r="Y420" s="55">
        <f t="shared" si="51"/>
        <v>11.92</v>
      </c>
      <c r="Z420" s="54">
        <f t="shared" si="52"/>
        <v>0.80323450134770891</v>
      </c>
      <c r="AA420" s="49" t="str">
        <f t="shared" ca="1" si="53"/>
        <v>N</v>
      </c>
      <c r="AB420" s="49">
        <f t="shared" ca="1" si="54"/>
        <v>5</v>
      </c>
      <c r="AC420" s="49" t="str">
        <f t="shared" ca="1" si="55"/>
        <v>N</v>
      </c>
    </row>
    <row r="421" spans="1:29" x14ac:dyDescent="0.25">
      <c r="A421">
        <v>6936</v>
      </c>
      <c r="B421" s="9">
        <v>43564</v>
      </c>
      <c r="C421" s="50" t="str">
        <f t="shared" si="48"/>
        <v>N</v>
      </c>
      <c r="D421" s="52">
        <f>_xlfn.XLOOKUP(B421,Cal_Date!B:B,Cal_Date!A:A,0)</f>
        <v>2</v>
      </c>
      <c r="E421">
        <v>2019</v>
      </c>
      <c r="F421" t="s">
        <v>122</v>
      </c>
      <c r="G421" t="s">
        <v>129</v>
      </c>
      <c r="H421" t="s">
        <v>48</v>
      </c>
      <c r="I421" t="s">
        <v>18</v>
      </c>
      <c r="J421" t="s">
        <v>11</v>
      </c>
      <c r="K421" t="s">
        <v>42</v>
      </c>
      <c r="L421">
        <v>1</v>
      </c>
      <c r="M421">
        <v>1003</v>
      </c>
      <c r="O421" t="s">
        <v>25</v>
      </c>
      <c r="R421" t="s">
        <v>44</v>
      </c>
      <c r="S421" s="49" t="str">
        <f t="shared" si="49"/>
        <v>Card</v>
      </c>
      <c r="T421" s="3">
        <v>0.03</v>
      </c>
      <c r="U421" s="2">
        <v>6.36</v>
      </c>
      <c r="V421" s="2">
        <v>1.41</v>
      </c>
      <c r="W421" s="54">
        <f>_xlfn.XLOOKUP(M421,Market!A:A,Market!F:F,0)</f>
        <v>0.06</v>
      </c>
      <c r="X421" s="55">
        <f t="shared" si="50"/>
        <v>0.1908</v>
      </c>
      <c r="Y421" s="55">
        <f t="shared" si="51"/>
        <v>4.95</v>
      </c>
      <c r="Z421" s="54">
        <f t="shared" si="52"/>
        <v>0.77830188679245282</v>
      </c>
      <c r="AA421" s="49" t="str">
        <f t="shared" ca="1" si="53"/>
        <v>N</v>
      </c>
      <c r="AB421" s="49">
        <f t="shared" ca="1" si="54"/>
        <v>5</v>
      </c>
      <c r="AC421" s="49" t="str">
        <f t="shared" ca="1" si="55"/>
        <v>N</v>
      </c>
    </row>
    <row r="422" spans="1:29" x14ac:dyDescent="0.25">
      <c r="A422">
        <v>6938</v>
      </c>
      <c r="B422" s="9">
        <v>43564</v>
      </c>
      <c r="C422" s="50" t="str">
        <f t="shared" si="48"/>
        <v>N</v>
      </c>
      <c r="D422" s="52">
        <f>_xlfn.XLOOKUP(B422,Cal_Date!B:B,Cal_Date!A:A,0)</f>
        <v>2</v>
      </c>
      <c r="E422">
        <v>2019</v>
      </c>
      <c r="F422" t="s">
        <v>122</v>
      </c>
      <c r="G422" t="s">
        <v>129</v>
      </c>
      <c r="H422" t="s">
        <v>48</v>
      </c>
      <c r="I422" t="s">
        <v>18</v>
      </c>
      <c r="J422" t="s">
        <v>10</v>
      </c>
      <c r="K422" t="s">
        <v>43</v>
      </c>
      <c r="L422">
        <v>2</v>
      </c>
      <c r="M422">
        <v>1005</v>
      </c>
      <c r="O422" t="s">
        <v>25</v>
      </c>
      <c r="R422" t="s">
        <v>46</v>
      </c>
      <c r="S422" s="49" t="str">
        <f t="shared" si="49"/>
        <v>Card</v>
      </c>
      <c r="T422" s="3">
        <v>0.04</v>
      </c>
      <c r="U422" s="2">
        <v>18.512999999999998</v>
      </c>
      <c r="V422" s="2">
        <v>2.92</v>
      </c>
      <c r="W422" s="54">
        <f>_xlfn.XLOOKUP(M422,Market!A:A,Market!F:F,0)</f>
        <v>8.8999999999999996E-2</v>
      </c>
      <c r="X422" s="55">
        <f t="shared" si="50"/>
        <v>0.74051999999999996</v>
      </c>
      <c r="Y422" s="55">
        <f t="shared" si="51"/>
        <v>15.592999999999998</v>
      </c>
      <c r="Z422" s="54">
        <f t="shared" si="52"/>
        <v>0.84227299735321126</v>
      </c>
      <c r="AA422" s="49" t="str">
        <f t="shared" ca="1" si="53"/>
        <v>N</v>
      </c>
      <c r="AB422" s="49">
        <f t="shared" ca="1" si="54"/>
        <v>5</v>
      </c>
      <c r="AC422" s="49" t="str">
        <f t="shared" ca="1" si="55"/>
        <v>N</v>
      </c>
    </row>
    <row r="423" spans="1:29" x14ac:dyDescent="0.25">
      <c r="A423">
        <v>6937</v>
      </c>
      <c r="B423" s="9">
        <v>43564</v>
      </c>
      <c r="C423" s="50" t="str">
        <f t="shared" si="48"/>
        <v>N</v>
      </c>
      <c r="D423" s="52">
        <f>_xlfn.XLOOKUP(B423,Cal_Date!B:B,Cal_Date!A:A,0)</f>
        <v>2</v>
      </c>
      <c r="E423">
        <v>2019</v>
      </c>
      <c r="F423" t="s">
        <v>122</v>
      </c>
      <c r="G423" t="s">
        <v>129</v>
      </c>
      <c r="H423" t="s">
        <v>48</v>
      </c>
      <c r="I423" t="s">
        <v>18</v>
      </c>
      <c r="J423" t="s">
        <v>10</v>
      </c>
      <c r="K423" t="s">
        <v>43</v>
      </c>
      <c r="L423">
        <v>1</v>
      </c>
      <c r="M423">
        <v>1005</v>
      </c>
      <c r="O423" t="s">
        <v>25</v>
      </c>
      <c r="R423" t="s">
        <v>44</v>
      </c>
      <c r="S423" s="49" t="str">
        <f t="shared" si="49"/>
        <v>Card</v>
      </c>
      <c r="T423" s="3">
        <v>0.03</v>
      </c>
      <c r="U423" s="2">
        <v>7.6229999999999993</v>
      </c>
      <c r="V423" s="2">
        <v>1.46</v>
      </c>
      <c r="W423" s="54">
        <f>_xlfn.XLOOKUP(M423,Market!A:A,Market!F:F,0)</f>
        <v>8.8999999999999996E-2</v>
      </c>
      <c r="X423" s="55">
        <f t="shared" si="50"/>
        <v>0.22868999999999998</v>
      </c>
      <c r="Y423" s="55">
        <f t="shared" si="51"/>
        <v>6.1629999999999994</v>
      </c>
      <c r="Z423" s="54">
        <f t="shared" si="52"/>
        <v>0.80847435392889933</v>
      </c>
      <c r="AA423" s="49" t="str">
        <f t="shared" ca="1" si="53"/>
        <v>N</v>
      </c>
      <c r="AB423" s="49">
        <f t="shared" ca="1" si="54"/>
        <v>5</v>
      </c>
      <c r="AC423" s="49" t="str">
        <f t="shared" ca="1" si="55"/>
        <v>N</v>
      </c>
    </row>
    <row r="424" spans="1:29" x14ac:dyDescent="0.25">
      <c r="A424">
        <v>6939</v>
      </c>
      <c r="B424" s="9">
        <v>43564</v>
      </c>
      <c r="C424" s="50" t="str">
        <f t="shared" si="48"/>
        <v>N</v>
      </c>
      <c r="D424" s="52">
        <f>_xlfn.XLOOKUP(B424,Cal_Date!B:B,Cal_Date!A:A,0)</f>
        <v>2</v>
      </c>
      <c r="E424">
        <v>2019</v>
      </c>
      <c r="F424" t="s">
        <v>122</v>
      </c>
      <c r="G424" t="s">
        <v>129</v>
      </c>
      <c r="H424" t="s">
        <v>48</v>
      </c>
      <c r="I424" t="s">
        <v>18</v>
      </c>
      <c r="J424" t="s">
        <v>10</v>
      </c>
      <c r="K424" t="s">
        <v>43</v>
      </c>
      <c r="L424">
        <v>2</v>
      </c>
      <c r="M424">
        <v>1006</v>
      </c>
      <c r="O424" t="s">
        <v>28</v>
      </c>
      <c r="R424" t="s">
        <v>44</v>
      </c>
      <c r="S424" s="49" t="str">
        <f t="shared" si="49"/>
        <v>Card</v>
      </c>
      <c r="T424" s="3">
        <v>0.03</v>
      </c>
      <c r="U424" s="2">
        <v>18.512999999999998</v>
      </c>
      <c r="V424" s="2">
        <v>2.92</v>
      </c>
      <c r="W424" s="54">
        <f>_xlfn.XLOOKUP(M424,Market!A:A,Market!F:F,0)</f>
        <v>8.8999999999999996E-2</v>
      </c>
      <c r="X424" s="55">
        <f t="shared" si="50"/>
        <v>0.55538999999999994</v>
      </c>
      <c r="Y424" s="55">
        <f t="shared" si="51"/>
        <v>15.592999999999998</v>
      </c>
      <c r="Z424" s="54">
        <f t="shared" si="52"/>
        <v>0.84227299735321126</v>
      </c>
      <c r="AA424" s="49" t="str">
        <f t="shared" ca="1" si="53"/>
        <v>N</v>
      </c>
      <c r="AB424" s="49">
        <f t="shared" ca="1" si="54"/>
        <v>5</v>
      </c>
      <c r="AC424" s="49" t="str">
        <f t="shared" ca="1" si="55"/>
        <v>N</v>
      </c>
    </row>
    <row r="425" spans="1:29" x14ac:dyDescent="0.25">
      <c r="A425">
        <v>6940</v>
      </c>
      <c r="B425" s="9">
        <v>43564</v>
      </c>
      <c r="C425" s="50" t="str">
        <f t="shared" si="48"/>
        <v>N</v>
      </c>
      <c r="D425" s="52">
        <f>_xlfn.XLOOKUP(B425,Cal_Date!B:B,Cal_Date!A:A,0)</f>
        <v>2</v>
      </c>
      <c r="E425">
        <v>2019</v>
      </c>
      <c r="F425" t="s">
        <v>122</v>
      </c>
      <c r="G425" t="s">
        <v>129</v>
      </c>
      <c r="H425" t="s">
        <v>48</v>
      </c>
      <c r="I425" t="s">
        <v>18</v>
      </c>
      <c r="J425" t="s">
        <v>11</v>
      </c>
      <c r="K425" t="s">
        <v>42</v>
      </c>
      <c r="L425">
        <v>1</v>
      </c>
      <c r="M425">
        <v>1007</v>
      </c>
      <c r="O425" t="s">
        <v>28</v>
      </c>
      <c r="R425" t="s">
        <v>46</v>
      </c>
      <c r="S425" s="49" t="str">
        <f t="shared" si="49"/>
        <v>Card</v>
      </c>
      <c r="T425" s="3">
        <v>0.04</v>
      </c>
      <c r="U425" s="2">
        <v>6.5339999999999998</v>
      </c>
      <c r="V425" s="2">
        <v>1.41</v>
      </c>
      <c r="W425" s="54">
        <f>_xlfn.XLOOKUP(M425,Market!A:A,Market!F:F,0)</f>
        <v>8.8999999999999996E-2</v>
      </c>
      <c r="X425" s="55">
        <f t="shared" si="50"/>
        <v>0.26135999999999998</v>
      </c>
      <c r="Y425" s="55">
        <f t="shared" si="51"/>
        <v>5.1239999999999997</v>
      </c>
      <c r="Z425" s="54">
        <f t="shared" si="52"/>
        <v>0.78420569329660239</v>
      </c>
      <c r="AA425" s="49" t="str">
        <f t="shared" ca="1" si="53"/>
        <v>N</v>
      </c>
      <c r="AB425" s="49">
        <f t="shared" ca="1" si="54"/>
        <v>5</v>
      </c>
      <c r="AC425" s="49" t="str">
        <f t="shared" ca="1" si="55"/>
        <v>N</v>
      </c>
    </row>
    <row r="426" spans="1:29" x14ac:dyDescent="0.25">
      <c r="A426">
        <v>6941</v>
      </c>
      <c r="B426" s="9">
        <v>43564</v>
      </c>
      <c r="C426" s="50" t="str">
        <f t="shared" si="48"/>
        <v>N</v>
      </c>
      <c r="D426" s="52">
        <f>_xlfn.XLOOKUP(B426,Cal_Date!B:B,Cal_Date!A:A,0)</f>
        <v>2</v>
      </c>
      <c r="E426">
        <v>2019</v>
      </c>
      <c r="F426" t="s">
        <v>122</v>
      </c>
      <c r="G426" t="s">
        <v>129</v>
      </c>
      <c r="H426" t="s">
        <v>48</v>
      </c>
      <c r="I426" t="s">
        <v>18</v>
      </c>
      <c r="J426" t="s">
        <v>11</v>
      </c>
      <c r="K426" t="s">
        <v>42</v>
      </c>
      <c r="L426">
        <v>1</v>
      </c>
      <c r="M426">
        <v>1008</v>
      </c>
      <c r="O426" t="s">
        <v>28</v>
      </c>
      <c r="R426" t="s">
        <v>46</v>
      </c>
      <c r="S426" s="49" t="str">
        <f t="shared" si="49"/>
        <v>Card</v>
      </c>
      <c r="T426" s="3">
        <v>0.04</v>
      </c>
      <c r="U426" s="2">
        <v>6.5339999999999998</v>
      </c>
      <c r="V426" s="2">
        <v>1.41</v>
      </c>
      <c r="W426" s="54">
        <f>_xlfn.XLOOKUP(M426,Market!A:A,Market!F:F,0)</f>
        <v>8.8999999999999996E-2</v>
      </c>
      <c r="X426" s="55">
        <f t="shared" si="50"/>
        <v>0.26135999999999998</v>
      </c>
      <c r="Y426" s="55">
        <f t="shared" si="51"/>
        <v>5.1239999999999997</v>
      </c>
      <c r="Z426" s="54">
        <f t="shared" si="52"/>
        <v>0.78420569329660239</v>
      </c>
      <c r="AA426" s="49" t="str">
        <f t="shared" ca="1" si="53"/>
        <v>N</v>
      </c>
      <c r="AB426" s="49">
        <f t="shared" ca="1" si="54"/>
        <v>5</v>
      </c>
      <c r="AC426" s="49" t="str">
        <f t="shared" ca="1" si="55"/>
        <v>N</v>
      </c>
    </row>
    <row r="427" spans="1:29" x14ac:dyDescent="0.25">
      <c r="A427">
        <v>6963</v>
      </c>
      <c r="B427" s="9">
        <v>43565</v>
      </c>
      <c r="C427" s="50" t="str">
        <f t="shared" si="48"/>
        <v>N</v>
      </c>
      <c r="D427" s="52">
        <f>_xlfn.XLOOKUP(B427,Cal_Date!B:B,Cal_Date!A:A,0)</f>
        <v>2</v>
      </c>
      <c r="E427">
        <v>2019</v>
      </c>
      <c r="F427" t="s">
        <v>123</v>
      </c>
      <c r="G427" t="s">
        <v>129</v>
      </c>
      <c r="H427" t="s">
        <v>48</v>
      </c>
      <c r="I427" t="s">
        <v>18</v>
      </c>
      <c r="J427" t="s">
        <v>11</v>
      </c>
      <c r="K427" t="s">
        <v>42</v>
      </c>
      <c r="L427">
        <v>1</v>
      </c>
      <c r="M427">
        <v>1009</v>
      </c>
      <c r="O427" t="s">
        <v>28</v>
      </c>
      <c r="R427" t="s">
        <v>46</v>
      </c>
      <c r="S427" s="49" t="str">
        <f t="shared" si="49"/>
        <v>Card</v>
      </c>
      <c r="T427" s="3">
        <v>0.04</v>
      </c>
      <c r="U427" s="2">
        <v>6.5339999999999998</v>
      </c>
      <c r="V427" s="2">
        <v>1.41</v>
      </c>
      <c r="W427" s="54">
        <f>_xlfn.XLOOKUP(M427,Market!A:A,Market!F:F,0)</f>
        <v>8.8999999999999996E-2</v>
      </c>
      <c r="X427" s="55">
        <f t="shared" si="50"/>
        <v>0.26135999999999998</v>
      </c>
      <c r="Y427" s="55">
        <f t="shared" si="51"/>
        <v>5.1239999999999997</v>
      </c>
      <c r="Z427" s="54">
        <f t="shared" si="52"/>
        <v>0.78420569329660239</v>
      </c>
      <c r="AA427" s="49" t="str">
        <f t="shared" ca="1" si="53"/>
        <v>N</v>
      </c>
      <c r="AB427" s="49">
        <f t="shared" ca="1" si="54"/>
        <v>5</v>
      </c>
      <c r="AC427" s="49" t="str">
        <f t="shared" ca="1" si="55"/>
        <v>N</v>
      </c>
    </row>
    <row r="428" spans="1:29" x14ac:dyDescent="0.25">
      <c r="A428">
        <v>6942</v>
      </c>
      <c r="B428" s="9">
        <v>43565</v>
      </c>
      <c r="C428" s="50" t="str">
        <f t="shared" si="48"/>
        <v>N</v>
      </c>
      <c r="D428" s="52">
        <f>_xlfn.XLOOKUP(B428,Cal_Date!B:B,Cal_Date!A:A,0)</f>
        <v>2</v>
      </c>
      <c r="E428">
        <v>2019</v>
      </c>
      <c r="F428" t="s">
        <v>123</v>
      </c>
      <c r="G428" t="s">
        <v>129</v>
      </c>
      <c r="H428" t="s">
        <v>48</v>
      </c>
      <c r="I428" t="s">
        <v>18</v>
      </c>
      <c r="J428" t="s">
        <v>11</v>
      </c>
      <c r="K428" t="s">
        <v>42</v>
      </c>
      <c r="L428">
        <v>1</v>
      </c>
      <c r="M428">
        <v>1006</v>
      </c>
      <c r="O428" t="s">
        <v>28</v>
      </c>
      <c r="R428" t="s">
        <v>44</v>
      </c>
      <c r="S428" s="49" t="str">
        <f t="shared" si="49"/>
        <v>Card</v>
      </c>
      <c r="T428" s="3">
        <v>0.03</v>
      </c>
      <c r="U428" s="2">
        <v>6.5339999999999998</v>
      </c>
      <c r="V428" s="2">
        <v>1.41</v>
      </c>
      <c r="W428" s="54">
        <f>_xlfn.XLOOKUP(M428,Market!A:A,Market!F:F,0)</f>
        <v>8.8999999999999996E-2</v>
      </c>
      <c r="X428" s="55">
        <f t="shared" si="50"/>
        <v>0.19602</v>
      </c>
      <c r="Y428" s="55">
        <f t="shared" si="51"/>
        <v>5.1239999999999997</v>
      </c>
      <c r="Z428" s="54">
        <f t="shared" si="52"/>
        <v>0.78420569329660239</v>
      </c>
      <c r="AA428" s="49" t="str">
        <f t="shared" ca="1" si="53"/>
        <v>N</v>
      </c>
      <c r="AB428" s="49">
        <f t="shared" ca="1" si="54"/>
        <v>5</v>
      </c>
      <c r="AC428" s="49" t="str">
        <f t="shared" ca="1" si="55"/>
        <v>N</v>
      </c>
    </row>
    <row r="429" spans="1:29" x14ac:dyDescent="0.25">
      <c r="A429">
        <v>6943</v>
      </c>
      <c r="B429" s="9">
        <v>43565</v>
      </c>
      <c r="C429" s="50" t="str">
        <f t="shared" si="48"/>
        <v>N</v>
      </c>
      <c r="D429" s="52">
        <f>_xlfn.XLOOKUP(B429,Cal_Date!B:B,Cal_Date!A:A,0)</f>
        <v>2</v>
      </c>
      <c r="E429">
        <v>2019</v>
      </c>
      <c r="F429" t="s">
        <v>123</v>
      </c>
      <c r="G429" t="s">
        <v>129</v>
      </c>
      <c r="H429" t="s">
        <v>48</v>
      </c>
      <c r="I429" t="s">
        <v>18</v>
      </c>
      <c r="J429" t="s">
        <v>11</v>
      </c>
      <c r="K429" t="s">
        <v>42</v>
      </c>
      <c r="L429">
        <v>2</v>
      </c>
      <c r="M429">
        <v>1007</v>
      </c>
      <c r="O429" t="s">
        <v>28</v>
      </c>
      <c r="R429" t="s">
        <v>44</v>
      </c>
      <c r="S429" s="49" t="str">
        <f t="shared" si="49"/>
        <v>Card</v>
      </c>
      <c r="T429" s="3">
        <v>0.03</v>
      </c>
      <c r="U429" s="2">
        <v>13.068</v>
      </c>
      <c r="V429" s="2">
        <v>2.82</v>
      </c>
      <c r="W429" s="54">
        <f>_xlfn.XLOOKUP(M429,Market!A:A,Market!F:F,0)</f>
        <v>8.8999999999999996E-2</v>
      </c>
      <c r="X429" s="55">
        <f t="shared" si="50"/>
        <v>0.39204</v>
      </c>
      <c r="Y429" s="55">
        <f t="shared" si="51"/>
        <v>10.247999999999999</v>
      </c>
      <c r="Z429" s="54">
        <f t="shared" si="52"/>
        <v>0.78420569329660239</v>
      </c>
      <c r="AA429" s="49" t="str">
        <f t="shared" ca="1" si="53"/>
        <v>N</v>
      </c>
      <c r="AB429" s="49">
        <f t="shared" ca="1" si="54"/>
        <v>5</v>
      </c>
      <c r="AC429" s="49" t="str">
        <f t="shared" ca="1" si="55"/>
        <v>N</v>
      </c>
    </row>
    <row r="430" spans="1:29" x14ac:dyDescent="0.25">
      <c r="A430">
        <v>6945</v>
      </c>
      <c r="B430" s="9">
        <v>43565</v>
      </c>
      <c r="C430" s="50" t="str">
        <f t="shared" si="48"/>
        <v>N</v>
      </c>
      <c r="D430" s="52">
        <f>_xlfn.XLOOKUP(B430,Cal_Date!B:B,Cal_Date!A:A,0)</f>
        <v>2</v>
      </c>
      <c r="E430">
        <v>2019</v>
      </c>
      <c r="F430" t="s">
        <v>123</v>
      </c>
      <c r="G430" t="s">
        <v>129</v>
      </c>
      <c r="H430" t="s">
        <v>48</v>
      </c>
      <c r="I430" t="s">
        <v>18</v>
      </c>
      <c r="J430" t="s">
        <v>11</v>
      </c>
      <c r="K430" t="s">
        <v>42</v>
      </c>
      <c r="L430">
        <v>1</v>
      </c>
      <c r="M430">
        <v>1007</v>
      </c>
      <c r="O430" t="s">
        <v>28</v>
      </c>
      <c r="R430" t="s">
        <v>44</v>
      </c>
      <c r="S430" s="49" t="str">
        <f t="shared" si="49"/>
        <v>Card</v>
      </c>
      <c r="T430" s="3">
        <v>0.03</v>
      </c>
      <c r="U430" s="2">
        <v>6.5339999999999998</v>
      </c>
      <c r="V430" s="2">
        <v>1.41</v>
      </c>
      <c r="W430" s="54">
        <f>_xlfn.XLOOKUP(M430,Market!A:A,Market!F:F,0)</f>
        <v>8.8999999999999996E-2</v>
      </c>
      <c r="X430" s="55">
        <f t="shared" si="50"/>
        <v>0.19602</v>
      </c>
      <c r="Y430" s="55">
        <f t="shared" si="51"/>
        <v>5.1239999999999997</v>
      </c>
      <c r="Z430" s="54">
        <f t="shared" si="52"/>
        <v>0.78420569329660239</v>
      </c>
      <c r="AA430" s="49" t="str">
        <f t="shared" ca="1" si="53"/>
        <v>N</v>
      </c>
      <c r="AB430" s="49">
        <f t="shared" ca="1" si="54"/>
        <v>5</v>
      </c>
      <c r="AC430" s="49" t="str">
        <f t="shared" ca="1" si="55"/>
        <v>N</v>
      </c>
    </row>
    <row r="431" spans="1:29" x14ac:dyDescent="0.25">
      <c r="A431">
        <v>6946</v>
      </c>
      <c r="B431" s="9">
        <v>43565</v>
      </c>
      <c r="C431" s="50" t="str">
        <f t="shared" si="48"/>
        <v>N</v>
      </c>
      <c r="D431" s="52">
        <f>_xlfn.XLOOKUP(B431,Cal_Date!B:B,Cal_Date!A:A,0)</f>
        <v>2</v>
      </c>
      <c r="E431">
        <v>2019</v>
      </c>
      <c r="F431" t="s">
        <v>123</v>
      </c>
      <c r="G431" t="s">
        <v>129</v>
      </c>
      <c r="H431" t="s">
        <v>16</v>
      </c>
      <c r="I431" t="s">
        <v>13</v>
      </c>
      <c r="J431" t="s">
        <v>10</v>
      </c>
      <c r="K431" t="s">
        <v>43</v>
      </c>
      <c r="L431">
        <v>1</v>
      </c>
      <c r="M431">
        <v>1007</v>
      </c>
      <c r="O431" t="s">
        <v>28</v>
      </c>
      <c r="R431" t="s">
        <v>46</v>
      </c>
      <c r="S431" s="49" t="str">
        <f t="shared" si="49"/>
        <v>Card</v>
      </c>
      <c r="T431" s="3">
        <v>0.04</v>
      </c>
      <c r="U431" s="2">
        <v>7.6229999999999993</v>
      </c>
      <c r="V431" s="2">
        <v>1.45</v>
      </c>
      <c r="W431" s="54">
        <f>_xlfn.XLOOKUP(M431,Market!A:A,Market!F:F,0)</f>
        <v>8.8999999999999996E-2</v>
      </c>
      <c r="X431" s="55">
        <f t="shared" si="50"/>
        <v>0.30491999999999997</v>
      </c>
      <c r="Y431" s="55">
        <f t="shared" si="51"/>
        <v>6.1729999999999992</v>
      </c>
      <c r="Z431" s="54">
        <f t="shared" si="52"/>
        <v>0.809786173422537</v>
      </c>
      <c r="AA431" s="49" t="str">
        <f t="shared" ca="1" si="53"/>
        <v>N</v>
      </c>
      <c r="AB431" s="49">
        <f t="shared" ca="1" si="54"/>
        <v>5</v>
      </c>
      <c r="AC431" s="49" t="str">
        <f t="shared" ca="1" si="55"/>
        <v>N</v>
      </c>
    </row>
    <row r="432" spans="1:29" x14ac:dyDescent="0.25">
      <c r="A432">
        <v>6947</v>
      </c>
      <c r="B432" s="9">
        <v>43565</v>
      </c>
      <c r="C432" s="50" t="str">
        <f t="shared" si="48"/>
        <v>N</v>
      </c>
      <c r="D432" s="52">
        <f>_xlfn.XLOOKUP(B432,Cal_Date!B:B,Cal_Date!A:A,0)</f>
        <v>2</v>
      </c>
      <c r="E432">
        <v>2019</v>
      </c>
      <c r="F432" t="s">
        <v>123</v>
      </c>
      <c r="G432" t="s">
        <v>129</v>
      </c>
      <c r="H432" t="s">
        <v>48</v>
      </c>
      <c r="I432" t="s">
        <v>18</v>
      </c>
      <c r="J432" t="s">
        <v>11</v>
      </c>
      <c r="K432" t="s">
        <v>42</v>
      </c>
      <c r="L432">
        <v>1</v>
      </c>
      <c r="M432">
        <v>1005</v>
      </c>
      <c r="O432" t="s">
        <v>25</v>
      </c>
      <c r="R432" t="s">
        <v>46</v>
      </c>
      <c r="S432" s="49" t="str">
        <f t="shared" si="49"/>
        <v>Card</v>
      </c>
      <c r="T432" s="3">
        <v>0.04</v>
      </c>
      <c r="U432" s="2">
        <v>6.5339999999999998</v>
      </c>
      <c r="V432" s="2">
        <v>1.41</v>
      </c>
      <c r="W432" s="54">
        <f>_xlfn.XLOOKUP(M432,Market!A:A,Market!F:F,0)</f>
        <v>8.8999999999999996E-2</v>
      </c>
      <c r="X432" s="55">
        <f t="shared" si="50"/>
        <v>0.26135999999999998</v>
      </c>
      <c r="Y432" s="55">
        <f t="shared" si="51"/>
        <v>5.1239999999999997</v>
      </c>
      <c r="Z432" s="54">
        <f t="shared" si="52"/>
        <v>0.78420569329660239</v>
      </c>
      <c r="AA432" s="49" t="str">
        <f t="shared" ca="1" si="53"/>
        <v>N</v>
      </c>
      <c r="AB432" s="49">
        <f t="shared" ca="1" si="54"/>
        <v>5</v>
      </c>
      <c r="AC432" s="49" t="str">
        <f t="shared" ca="1" si="55"/>
        <v>N</v>
      </c>
    </row>
    <row r="433" spans="1:29" x14ac:dyDescent="0.25">
      <c r="A433">
        <v>6949</v>
      </c>
      <c r="B433" s="9">
        <v>43565</v>
      </c>
      <c r="C433" s="50" t="str">
        <f t="shared" si="48"/>
        <v>N</v>
      </c>
      <c r="D433" s="52">
        <f>_xlfn.XLOOKUP(B433,Cal_Date!B:B,Cal_Date!A:A,0)</f>
        <v>2</v>
      </c>
      <c r="E433">
        <v>2019</v>
      </c>
      <c r="F433" t="s">
        <v>123</v>
      </c>
      <c r="G433" t="s">
        <v>129</v>
      </c>
      <c r="H433" t="s">
        <v>48</v>
      </c>
      <c r="I433" t="s">
        <v>18</v>
      </c>
      <c r="J433" t="s">
        <v>11</v>
      </c>
      <c r="K433" t="s">
        <v>42</v>
      </c>
      <c r="L433">
        <v>1</v>
      </c>
      <c r="M433">
        <v>1005</v>
      </c>
      <c r="O433" t="s">
        <v>25</v>
      </c>
      <c r="R433" t="s">
        <v>46</v>
      </c>
      <c r="S433" s="49" t="str">
        <f t="shared" si="49"/>
        <v>Card</v>
      </c>
      <c r="T433" s="3">
        <v>0.04</v>
      </c>
      <c r="U433" s="2">
        <v>6.5339999999999998</v>
      </c>
      <c r="V433" s="2">
        <v>1.41</v>
      </c>
      <c r="W433" s="54">
        <f>_xlfn.XLOOKUP(M433,Market!A:A,Market!F:F,0)</f>
        <v>8.8999999999999996E-2</v>
      </c>
      <c r="X433" s="55">
        <f t="shared" si="50"/>
        <v>0.26135999999999998</v>
      </c>
      <c r="Y433" s="55">
        <f t="shared" si="51"/>
        <v>5.1239999999999997</v>
      </c>
      <c r="Z433" s="54">
        <f t="shared" si="52"/>
        <v>0.78420569329660239</v>
      </c>
      <c r="AA433" s="49" t="str">
        <f t="shared" ca="1" si="53"/>
        <v>N</v>
      </c>
      <c r="AB433" s="49">
        <f t="shared" ca="1" si="54"/>
        <v>5</v>
      </c>
      <c r="AC433" s="49" t="str">
        <f t="shared" ca="1" si="55"/>
        <v>N</v>
      </c>
    </row>
    <row r="434" spans="1:29" x14ac:dyDescent="0.25">
      <c r="A434">
        <v>6971</v>
      </c>
      <c r="B434" s="9">
        <v>43565</v>
      </c>
      <c r="C434" s="50" t="str">
        <f t="shared" si="48"/>
        <v>N</v>
      </c>
      <c r="D434" s="52">
        <f>_xlfn.XLOOKUP(B434,Cal_Date!B:B,Cal_Date!A:A,0)</f>
        <v>2</v>
      </c>
      <c r="E434">
        <v>2019</v>
      </c>
      <c r="F434" t="s">
        <v>123</v>
      </c>
      <c r="G434" t="s">
        <v>129</v>
      </c>
      <c r="H434" t="s">
        <v>48</v>
      </c>
      <c r="I434" t="s">
        <v>18</v>
      </c>
      <c r="J434" t="s">
        <v>11</v>
      </c>
      <c r="K434" t="s">
        <v>42</v>
      </c>
      <c r="L434">
        <v>1</v>
      </c>
      <c r="M434">
        <v>1011</v>
      </c>
      <c r="O434" t="s">
        <v>25</v>
      </c>
      <c r="R434" t="s">
        <v>46</v>
      </c>
      <c r="S434" s="49" t="str">
        <f t="shared" si="49"/>
        <v>Card</v>
      </c>
      <c r="T434" s="3">
        <v>0.04</v>
      </c>
      <c r="U434" s="2">
        <v>6.36</v>
      </c>
      <c r="V434" s="2">
        <v>1.41</v>
      </c>
      <c r="W434" s="54">
        <f>_xlfn.XLOOKUP(M434,Market!A:A,Market!F:F,0)</f>
        <v>0.06</v>
      </c>
      <c r="X434" s="55">
        <f t="shared" si="50"/>
        <v>0.25440000000000002</v>
      </c>
      <c r="Y434" s="55">
        <f t="shared" si="51"/>
        <v>4.95</v>
      </c>
      <c r="Z434" s="54">
        <f t="shared" si="52"/>
        <v>0.77830188679245282</v>
      </c>
      <c r="AA434" s="49" t="str">
        <f t="shared" ca="1" si="53"/>
        <v>N</v>
      </c>
      <c r="AB434" s="49">
        <f t="shared" ca="1" si="54"/>
        <v>5</v>
      </c>
      <c r="AC434" s="49" t="str">
        <f t="shared" ca="1" si="55"/>
        <v>N</v>
      </c>
    </row>
    <row r="435" spans="1:29" x14ac:dyDescent="0.25">
      <c r="A435">
        <v>6981</v>
      </c>
      <c r="B435" s="9">
        <v>43565</v>
      </c>
      <c r="C435" s="50" t="str">
        <f t="shared" si="48"/>
        <v>N</v>
      </c>
      <c r="D435" s="52">
        <f>_xlfn.XLOOKUP(B435,Cal_Date!B:B,Cal_Date!A:A,0)</f>
        <v>2</v>
      </c>
      <c r="E435">
        <v>2019</v>
      </c>
      <c r="F435" t="s">
        <v>123</v>
      </c>
      <c r="G435" t="s">
        <v>129</v>
      </c>
      <c r="H435" t="s">
        <v>48</v>
      </c>
      <c r="I435" t="s">
        <v>18</v>
      </c>
      <c r="J435" t="s">
        <v>11</v>
      </c>
      <c r="K435" t="s">
        <v>42</v>
      </c>
      <c r="L435">
        <v>2</v>
      </c>
      <c r="M435">
        <v>1007</v>
      </c>
      <c r="O435" t="s">
        <v>28</v>
      </c>
      <c r="R435" t="s">
        <v>44</v>
      </c>
      <c r="S435" s="49" t="str">
        <f t="shared" si="49"/>
        <v>Card</v>
      </c>
      <c r="T435" s="3">
        <v>0.03</v>
      </c>
      <c r="U435" s="2">
        <v>13.068</v>
      </c>
      <c r="V435" s="2">
        <v>2.82</v>
      </c>
      <c r="W435" s="54">
        <f>_xlfn.XLOOKUP(M435,Market!A:A,Market!F:F,0)</f>
        <v>8.8999999999999996E-2</v>
      </c>
      <c r="X435" s="55">
        <f t="shared" si="50"/>
        <v>0.39204</v>
      </c>
      <c r="Y435" s="55">
        <f t="shared" si="51"/>
        <v>10.247999999999999</v>
      </c>
      <c r="Z435" s="54">
        <f t="shared" si="52"/>
        <v>0.78420569329660239</v>
      </c>
      <c r="AA435" s="49" t="str">
        <f t="shared" ca="1" si="53"/>
        <v>N</v>
      </c>
      <c r="AB435" s="49">
        <f t="shared" ca="1" si="54"/>
        <v>5</v>
      </c>
      <c r="AC435" s="49" t="str">
        <f t="shared" ca="1" si="55"/>
        <v>N</v>
      </c>
    </row>
    <row r="436" spans="1:29" x14ac:dyDescent="0.25">
      <c r="A436">
        <v>6972</v>
      </c>
      <c r="B436" s="9">
        <v>43565</v>
      </c>
      <c r="C436" s="50" t="str">
        <f t="shared" si="48"/>
        <v>N</v>
      </c>
      <c r="D436" s="52">
        <f>_xlfn.XLOOKUP(B436,Cal_Date!B:B,Cal_Date!A:A,0)</f>
        <v>2</v>
      </c>
      <c r="E436">
        <v>2019</v>
      </c>
      <c r="F436" t="s">
        <v>123</v>
      </c>
      <c r="G436" t="s">
        <v>129</v>
      </c>
      <c r="H436" t="s">
        <v>48</v>
      </c>
      <c r="I436" t="s">
        <v>18</v>
      </c>
      <c r="J436" t="s">
        <v>11</v>
      </c>
      <c r="K436" t="s">
        <v>42</v>
      </c>
      <c r="L436">
        <v>1</v>
      </c>
      <c r="M436">
        <v>1007</v>
      </c>
      <c r="O436" t="s">
        <v>28</v>
      </c>
      <c r="R436" t="s">
        <v>46</v>
      </c>
      <c r="S436" s="49" t="str">
        <f t="shared" si="49"/>
        <v>Card</v>
      </c>
      <c r="T436" s="3">
        <v>0.04</v>
      </c>
      <c r="U436" s="2">
        <v>6.5339999999999998</v>
      </c>
      <c r="V436" s="2">
        <v>1.41</v>
      </c>
      <c r="W436" s="54">
        <f>_xlfn.XLOOKUP(M436,Market!A:A,Market!F:F,0)</f>
        <v>8.8999999999999996E-2</v>
      </c>
      <c r="X436" s="55">
        <f t="shared" si="50"/>
        <v>0.26135999999999998</v>
      </c>
      <c r="Y436" s="55">
        <f t="shared" si="51"/>
        <v>5.1239999999999997</v>
      </c>
      <c r="Z436" s="54">
        <f t="shared" si="52"/>
        <v>0.78420569329660239</v>
      </c>
      <c r="AA436" s="49" t="str">
        <f t="shared" ca="1" si="53"/>
        <v>N</v>
      </c>
      <c r="AB436" s="49">
        <f t="shared" ca="1" si="54"/>
        <v>5</v>
      </c>
      <c r="AC436" s="49" t="str">
        <f t="shared" ca="1" si="55"/>
        <v>N</v>
      </c>
    </row>
    <row r="437" spans="1:29" x14ac:dyDescent="0.25">
      <c r="A437">
        <v>6973</v>
      </c>
      <c r="B437" s="9">
        <v>43565</v>
      </c>
      <c r="C437" s="50" t="str">
        <f t="shared" si="48"/>
        <v>N</v>
      </c>
      <c r="D437" s="52">
        <f>_xlfn.XLOOKUP(B437,Cal_Date!B:B,Cal_Date!A:A,0)</f>
        <v>2</v>
      </c>
      <c r="E437">
        <v>2019</v>
      </c>
      <c r="F437" t="s">
        <v>123</v>
      </c>
      <c r="G437" t="s">
        <v>129</v>
      </c>
      <c r="H437" t="s">
        <v>48</v>
      </c>
      <c r="I437" t="s">
        <v>18</v>
      </c>
      <c r="J437" t="s">
        <v>11</v>
      </c>
      <c r="K437" t="s">
        <v>42</v>
      </c>
      <c r="L437">
        <v>2</v>
      </c>
      <c r="M437">
        <v>1008</v>
      </c>
      <c r="O437" t="s">
        <v>28</v>
      </c>
      <c r="R437" t="s">
        <v>46</v>
      </c>
      <c r="S437" s="49" t="str">
        <f t="shared" si="49"/>
        <v>Card</v>
      </c>
      <c r="T437" s="3">
        <v>0.04</v>
      </c>
      <c r="U437" s="2">
        <v>13.068</v>
      </c>
      <c r="V437" s="2">
        <v>2.82</v>
      </c>
      <c r="W437" s="54">
        <f>_xlfn.XLOOKUP(M437,Market!A:A,Market!F:F,0)</f>
        <v>8.8999999999999996E-2</v>
      </c>
      <c r="X437" s="55">
        <f t="shared" si="50"/>
        <v>0.52271999999999996</v>
      </c>
      <c r="Y437" s="55">
        <f t="shared" si="51"/>
        <v>10.247999999999999</v>
      </c>
      <c r="Z437" s="54">
        <f t="shared" si="52"/>
        <v>0.78420569329660239</v>
      </c>
      <c r="AA437" s="49" t="str">
        <f t="shared" ca="1" si="53"/>
        <v>N</v>
      </c>
      <c r="AB437" s="49">
        <f t="shared" ca="1" si="54"/>
        <v>5</v>
      </c>
      <c r="AC437" s="49" t="str">
        <f t="shared" ca="1" si="55"/>
        <v>N</v>
      </c>
    </row>
    <row r="438" spans="1:29" x14ac:dyDescent="0.25">
      <c r="A438">
        <v>6999</v>
      </c>
      <c r="B438" s="9">
        <v>43565</v>
      </c>
      <c r="C438" s="50" t="str">
        <f t="shared" si="48"/>
        <v>N</v>
      </c>
      <c r="D438" s="52">
        <f>_xlfn.XLOOKUP(B438,Cal_Date!B:B,Cal_Date!A:A,0)</f>
        <v>2</v>
      </c>
      <c r="E438">
        <v>2019</v>
      </c>
      <c r="F438" t="s">
        <v>123</v>
      </c>
      <c r="G438" t="s">
        <v>129</v>
      </c>
      <c r="H438" t="s">
        <v>48</v>
      </c>
      <c r="I438" t="s">
        <v>18</v>
      </c>
      <c r="J438" t="s">
        <v>11</v>
      </c>
      <c r="K438" t="s">
        <v>42</v>
      </c>
      <c r="L438">
        <v>1</v>
      </c>
      <c r="M438">
        <v>1004</v>
      </c>
      <c r="O438" t="s">
        <v>28</v>
      </c>
      <c r="R438" t="s">
        <v>44</v>
      </c>
      <c r="S438" s="49" t="str">
        <f t="shared" si="49"/>
        <v>Card</v>
      </c>
      <c r="T438" s="3">
        <v>0.03</v>
      </c>
      <c r="U438" s="2">
        <v>6.36</v>
      </c>
      <c r="V438" s="2">
        <v>1.41</v>
      </c>
      <c r="W438" s="54">
        <f>_xlfn.XLOOKUP(M438,Market!A:A,Market!F:F,0)</f>
        <v>0.06</v>
      </c>
      <c r="X438" s="55">
        <f t="shared" si="50"/>
        <v>0.1908</v>
      </c>
      <c r="Y438" s="55">
        <f t="shared" si="51"/>
        <v>4.95</v>
      </c>
      <c r="Z438" s="54">
        <f t="shared" si="52"/>
        <v>0.77830188679245282</v>
      </c>
      <c r="AA438" s="49" t="str">
        <f t="shared" ca="1" si="53"/>
        <v>N</v>
      </c>
      <c r="AB438" s="49">
        <f t="shared" ca="1" si="54"/>
        <v>5</v>
      </c>
      <c r="AC438" s="49" t="str">
        <f t="shared" ca="1" si="55"/>
        <v>N</v>
      </c>
    </row>
    <row r="439" spans="1:29" x14ac:dyDescent="0.25">
      <c r="A439">
        <v>6982</v>
      </c>
      <c r="B439" s="9">
        <v>43565</v>
      </c>
      <c r="C439" s="50" t="str">
        <f t="shared" si="48"/>
        <v>N</v>
      </c>
      <c r="D439" s="52">
        <f>_xlfn.XLOOKUP(B439,Cal_Date!B:B,Cal_Date!A:A,0)</f>
        <v>2</v>
      </c>
      <c r="E439">
        <v>2019</v>
      </c>
      <c r="F439" t="s">
        <v>123</v>
      </c>
      <c r="G439" t="s">
        <v>129</v>
      </c>
      <c r="H439" t="s">
        <v>48</v>
      </c>
      <c r="I439" t="s">
        <v>18</v>
      </c>
      <c r="J439" t="s">
        <v>11</v>
      </c>
      <c r="K439" t="s">
        <v>42</v>
      </c>
      <c r="L439">
        <v>2</v>
      </c>
      <c r="M439">
        <v>1003</v>
      </c>
      <c r="O439" t="s">
        <v>25</v>
      </c>
      <c r="R439" t="s">
        <v>44</v>
      </c>
      <c r="S439" s="49" t="str">
        <f t="shared" si="49"/>
        <v>Card</v>
      </c>
      <c r="T439" s="3">
        <v>0.03</v>
      </c>
      <c r="U439" s="2">
        <v>12.72</v>
      </c>
      <c r="V439" s="2">
        <v>2.82</v>
      </c>
      <c r="W439" s="54">
        <f>_xlfn.XLOOKUP(M439,Market!A:A,Market!F:F,0)</f>
        <v>0.06</v>
      </c>
      <c r="X439" s="55">
        <f t="shared" si="50"/>
        <v>0.38159999999999999</v>
      </c>
      <c r="Y439" s="55">
        <f t="shared" si="51"/>
        <v>9.9</v>
      </c>
      <c r="Z439" s="54">
        <f t="shared" si="52"/>
        <v>0.77830188679245282</v>
      </c>
      <c r="AA439" s="49" t="str">
        <f t="shared" ca="1" si="53"/>
        <v>N</v>
      </c>
      <c r="AB439" s="49">
        <f t="shared" ca="1" si="54"/>
        <v>5</v>
      </c>
      <c r="AC439" s="49" t="str">
        <f t="shared" ca="1" si="55"/>
        <v>N</v>
      </c>
    </row>
    <row r="440" spans="1:29" x14ac:dyDescent="0.25">
      <c r="A440">
        <v>6975</v>
      </c>
      <c r="B440" s="9">
        <v>43565</v>
      </c>
      <c r="C440" s="50" t="str">
        <f t="shared" si="48"/>
        <v>N</v>
      </c>
      <c r="D440" s="52">
        <f>_xlfn.XLOOKUP(B440,Cal_Date!B:B,Cal_Date!A:A,0)</f>
        <v>2</v>
      </c>
      <c r="E440">
        <v>2019</v>
      </c>
      <c r="F440" t="s">
        <v>123</v>
      </c>
      <c r="G440" t="s">
        <v>129</v>
      </c>
      <c r="H440" t="s">
        <v>48</v>
      </c>
      <c r="I440" t="s">
        <v>18</v>
      </c>
      <c r="J440" t="s">
        <v>11</v>
      </c>
      <c r="K440" t="s">
        <v>42</v>
      </c>
      <c r="L440">
        <v>1</v>
      </c>
      <c r="M440">
        <v>1002</v>
      </c>
      <c r="O440" t="s">
        <v>28</v>
      </c>
      <c r="R440" t="s">
        <v>46</v>
      </c>
      <c r="S440" s="49" t="str">
        <f t="shared" si="49"/>
        <v>Card</v>
      </c>
      <c r="T440" s="3">
        <v>0.04</v>
      </c>
      <c r="U440" s="2">
        <v>6.36</v>
      </c>
      <c r="V440" s="2">
        <v>1.41</v>
      </c>
      <c r="W440" s="54">
        <f>_xlfn.XLOOKUP(M440,Market!A:A,Market!F:F,0)</f>
        <v>0.06</v>
      </c>
      <c r="X440" s="55">
        <f t="shared" si="50"/>
        <v>0.25440000000000002</v>
      </c>
      <c r="Y440" s="55">
        <f t="shared" si="51"/>
        <v>4.95</v>
      </c>
      <c r="Z440" s="54">
        <f t="shared" si="52"/>
        <v>0.77830188679245282</v>
      </c>
      <c r="AA440" s="49" t="str">
        <f t="shared" ca="1" si="53"/>
        <v>N</v>
      </c>
      <c r="AB440" s="49">
        <f t="shared" ca="1" si="54"/>
        <v>5</v>
      </c>
      <c r="AC440" s="49" t="str">
        <f t="shared" ca="1" si="55"/>
        <v>N</v>
      </c>
    </row>
    <row r="441" spans="1:29" x14ac:dyDescent="0.25">
      <c r="A441">
        <v>6976</v>
      </c>
      <c r="B441" s="9">
        <v>43565</v>
      </c>
      <c r="C441" s="50" t="str">
        <f t="shared" si="48"/>
        <v>N</v>
      </c>
      <c r="D441" s="52">
        <f>_xlfn.XLOOKUP(B441,Cal_Date!B:B,Cal_Date!A:A,0)</f>
        <v>2</v>
      </c>
      <c r="E441">
        <v>2019</v>
      </c>
      <c r="F441" t="s">
        <v>123</v>
      </c>
      <c r="G441" t="s">
        <v>129</v>
      </c>
      <c r="H441" t="s">
        <v>48</v>
      </c>
      <c r="I441" t="s">
        <v>18</v>
      </c>
      <c r="J441" t="s">
        <v>11</v>
      </c>
      <c r="K441" t="s">
        <v>42</v>
      </c>
      <c r="L441">
        <v>1</v>
      </c>
      <c r="M441">
        <v>1007</v>
      </c>
      <c r="O441" t="s">
        <v>28</v>
      </c>
      <c r="R441" t="s">
        <v>46</v>
      </c>
      <c r="S441" s="49" t="str">
        <f t="shared" si="49"/>
        <v>Card</v>
      </c>
      <c r="T441" s="3">
        <v>0.04</v>
      </c>
      <c r="U441" s="2">
        <v>6.5339999999999998</v>
      </c>
      <c r="V441" s="2">
        <v>1.41</v>
      </c>
      <c r="W441" s="54">
        <f>_xlfn.XLOOKUP(M441,Market!A:A,Market!F:F,0)</f>
        <v>8.8999999999999996E-2</v>
      </c>
      <c r="X441" s="55">
        <f t="shared" si="50"/>
        <v>0.26135999999999998</v>
      </c>
      <c r="Y441" s="55">
        <f t="shared" si="51"/>
        <v>5.1239999999999997</v>
      </c>
      <c r="Z441" s="54">
        <f t="shared" si="52"/>
        <v>0.78420569329660239</v>
      </c>
      <c r="AA441" s="49" t="str">
        <f t="shared" ca="1" si="53"/>
        <v>N</v>
      </c>
      <c r="AB441" s="49">
        <f t="shared" ca="1" si="54"/>
        <v>5</v>
      </c>
      <c r="AC441" s="49" t="str">
        <f t="shared" ca="1" si="55"/>
        <v>N</v>
      </c>
    </row>
    <row r="442" spans="1:29" x14ac:dyDescent="0.25">
      <c r="A442">
        <v>6977</v>
      </c>
      <c r="B442" s="9">
        <v>43565</v>
      </c>
      <c r="C442" s="50" t="str">
        <f t="shared" si="48"/>
        <v>N</v>
      </c>
      <c r="D442" s="52">
        <f>_xlfn.XLOOKUP(B442,Cal_Date!B:B,Cal_Date!A:A,0)</f>
        <v>2</v>
      </c>
      <c r="E442">
        <v>2019</v>
      </c>
      <c r="F442" t="s">
        <v>123</v>
      </c>
      <c r="G442" t="s">
        <v>129</v>
      </c>
      <c r="H442" t="s">
        <v>48</v>
      </c>
      <c r="I442" t="s">
        <v>18</v>
      </c>
      <c r="J442" t="s">
        <v>11</v>
      </c>
      <c r="K442" t="s">
        <v>42</v>
      </c>
      <c r="L442">
        <v>1</v>
      </c>
      <c r="M442">
        <v>1008</v>
      </c>
      <c r="O442" t="s">
        <v>28</v>
      </c>
      <c r="R442" t="s">
        <v>46</v>
      </c>
      <c r="S442" s="49" t="str">
        <f t="shared" si="49"/>
        <v>Card</v>
      </c>
      <c r="T442" s="3">
        <v>0.04</v>
      </c>
      <c r="U442" s="2">
        <v>6.5339999999999998</v>
      </c>
      <c r="V442" s="2">
        <v>1.41</v>
      </c>
      <c r="W442" s="54">
        <f>_xlfn.XLOOKUP(M442,Market!A:A,Market!F:F,0)</f>
        <v>8.8999999999999996E-2</v>
      </c>
      <c r="X442" s="55">
        <f t="shared" si="50"/>
        <v>0.26135999999999998</v>
      </c>
      <c r="Y442" s="55">
        <f t="shared" si="51"/>
        <v>5.1239999999999997</v>
      </c>
      <c r="Z442" s="54">
        <f t="shared" si="52"/>
        <v>0.78420569329660239</v>
      </c>
      <c r="AA442" s="49" t="str">
        <f t="shared" ca="1" si="53"/>
        <v>N</v>
      </c>
      <c r="AB442" s="49">
        <f t="shared" ca="1" si="54"/>
        <v>5</v>
      </c>
      <c r="AC442" s="49" t="str">
        <f t="shared" ca="1" si="55"/>
        <v>N</v>
      </c>
    </row>
    <row r="443" spans="1:29" x14ac:dyDescent="0.25">
      <c r="A443">
        <v>6978</v>
      </c>
      <c r="B443" s="9">
        <v>43565</v>
      </c>
      <c r="C443" s="50" t="str">
        <f t="shared" si="48"/>
        <v>N</v>
      </c>
      <c r="D443" s="52">
        <f>_xlfn.XLOOKUP(B443,Cal_Date!B:B,Cal_Date!A:A,0)</f>
        <v>2</v>
      </c>
      <c r="E443">
        <v>2019</v>
      </c>
      <c r="F443" t="s">
        <v>123</v>
      </c>
      <c r="G443" t="s">
        <v>129</v>
      </c>
      <c r="H443" t="s">
        <v>48</v>
      </c>
      <c r="I443" t="s">
        <v>18</v>
      </c>
      <c r="J443" t="s">
        <v>10</v>
      </c>
      <c r="K443" t="s">
        <v>43</v>
      </c>
      <c r="L443">
        <v>1</v>
      </c>
      <c r="M443">
        <v>1008</v>
      </c>
      <c r="O443" t="s">
        <v>28</v>
      </c>
      <c r="R443" t="s">
        <v>46</v>
      </c>
      <c r="S443" s="49" t="str">
        <f t="shared" si="49"/>
        <v>Card</v>
      </c>
      <c r="T443" s="3">
        <v>0.04</v>
      </c>
      <c r="U443" s="2">
        <v>7.6229999999999993</v>
      </c>
      <c r="V443" s="2">
        <v>1.46</v>
      </c>
      <c r="W443" s="54">
        <f>_xlfn.XLOOKUP(M443,Market!A:A,Market!F:F,0)</f>
        <v>8.8999999999999996E-2</v>
      </c>
      <c r="X443" s="55">
        <f t="shared" si="50"/>
        <v>0.30491999999999997</v>
      </c>
      <c r="Y443" s="55">
        <f t="shared" si="51"/>
        <v>6.1629999999999994</v>
      </c>
      <c r="Z443" s="54">
        <f t="shared" si="52"/>
        <v>0.80847435392889933</v>
      </c>
      <c r="AA443" s="49" t="str">
        <f t="shared" ca="1" si="53"/>
        <v>N</v>
      </c>
      <c r="AB443" s="49">
        <f t="shared" ca="1" si="54"/>
        <v>5</v>
      </c>
      <c r="AC443" s="49" t="str">
        <f t="shared" ca="1" si="55"/>
        <v>N</v>
      </c>
    </row>
    <row r="444" spans="1:29" x14ac:dyDescent="0.25">
      <c r="A444">
        <v>6979</v>
      </c>
      <c r="B444" s="9">
        <v>43565</v>
      </c>
      <c r="C444" s="50" t="str">
        <f t="shared" si="48"/>
        <v>N</v>
      </c>
      <c r="D444" s="52">
        <f>_xlfn.XLOOKUP(B444,Cal_Date!B:B,Cal_Date!A:A,0)</f>
        <v>2</v>
      </c>
      <c r="E444">
        <v>2019</v>
      </c>
      <c r="F444" t="s">
        <v>123</v>
      </c>
      <c r="G444" t="s">
        <v>129</v>
      </c>
      <c r="H444" t="s">
        <v>48</v>
      </c>
      <c r="I444" t="s">
        <v>18</v>
      </c>
      <c r="J444" t="s">
        <v>11</v>
      </c>
      <c r="K444" t="s">
        <v>42</v>
      </c>
      <c r="L444">
        <v>2</v>
      </c>
      <c r="M444">
        <v>1000</v>
      </c>
      <c r="O444" t="s">
        <v>25</v>
      </c>
      <c r="R444" t="s">
        <v>44</v>
      </c>
      <c r="S444" s="49" t="str">
        <f t="shared" si="49"/>
        <v>Card</v>
      </c>
      <c r="T444" s="3">
        <v>0.03</v>
      </c>
      <c r="U444" s="2">
        <v>12.96</v>
      </c>
      <c r="V444" s="2">
        <v>2.82</v>
      </c>
      <c r="W444" s="54">
        <f>_xlfn.XLOOKUP(M444,Market!A:A,Market!F:F,0)</f>
        <v>0.08</v>
      </c>
      <c r="X444" s="55">
        <f t="shared" si="50"/>
        <v>0.38880000000000003</v>
      </c>
      <c r="Y444" s="55">
        <f t="shared" si="51"/>
        <v>10.14</v>
      </c>
      <c r="Z444" s="54">
        <f t="shared" si="52"/>
        <v>0.78240740740740744</v>
      </c>
      <c r="AA444" s="49" t="str">
        <f t="shared" ca="1" si="53"/>
        <v>N</v>
      </c>
      <c r="AB444" s="49">
        <f t="shared" ca="1" si="54"/>
        <v>5</v>
      </c>
      <c r="AC444" s="49" t="str">
        <f t="shared" ca="1" si="55"/>
        <v>N</v>
      </c>
    </row>
    <row r="445" spans="1:29" x14ac:dyDescent="0.25">
      <c r="A445">
        <v>6983</v>
      </c>
      <c r="B445" s="9">
        <v>43565</v>
      </c>
      <c r="C445" s="50" t="str">
        <f t="shared" si="48"/>
        <v>N</v>
      </c>
      <c r="D445" s="52">
        <f>_xlfn.XLOOKUP(B445,Cal_Date!B:B,Cal_Date!A:A,0)</f>
        <v>2</v>
      </c>
      <c r="E445">
        <v>2019</v>
      </c>
      <c r="F445" t="s">
        <v>123</v>
      </c>
      <c r="G445" t="s">
        <v>129</v>
      </c>
      <c r="H445" t="s">
        <v>48</v>
      </c>
      <c r="I445" t="s">
        <v>18</v>
      </c>
      <c r="J445" t="s">
        <v>11</v>
      </c>
      <c r="K445" t="s">
        <v>42</v>
      </c>
      <c r="L445">
        <v>1</v>
      </c>
      <c r="M445">
        <v>1000</v>
      </c>
      <c r="O445" t="s">
        <v>25</v>
      </c>
      <c r="R445" t="s">
        <v>44</v>
      </c>
      <c r="S445" s="49" t="str">
        <f t="shared" si="49"/>
        <v>Card</v>
      </c>
      <c r="T445" s="3">
        <v>0.03</v>
      </c>
      <c r="U445" s="2">
        <v>6.48</v>
      </c>
      <c r="V445" s="2">
        <v>1.41</v>
      </c>
      <c r="W445" s="54">
        <f>_xlfn.XLOOKUP(M445,Market!A:A,Market!F:F,0)</f>
        <v>0.08</v>
      </c>
      <c r="X445" s="55">
        <f t="shared" si="50"/>
        <v>0.19440000000000002</v>
      </c>
      <c r="Y445" s="55">
        <f t="shared" si="51"/>
        <v>5.07</v>
      </c>
      <c r="Z445" s="54">
        <f t="shared" si="52"/>
        <v>0.78240740740740744</v>
      </c>
      <c r="AA445" s="49" t="str">
        <f t="shared" ca="1" si="53"/>
        <v>N</v>
      </c>
      <c r="AB445" s="49">
        <f t="shared" ca="1" si="54"/>
        <v>5</v>
      </c>
      <c r="AC445" s="49" t="str">
        <f t="shared" ca="1" si="55"/>
        <v>N</v>
      </c>
    </row>
    <row r="446" spans="1:29" x14ac:dyDescent="0.25">
      <c r="A446">
        <v>6984</v>
      </c>
      <c r="B446" s="9">
        <v>43565</v>
      </c>
      <c r="C446" s="50" t="str">
        <f t="shared" si="48"/>
        <v>N</v>
      </c>
      <c r="D446" s="52">
        <f>_xlfn.XLOOKUP(B446,Cal_Date!B:B,Cal_Date!A:A,0)</f>
        <v>2</v>
      </c>
      <c r="E446">
        <v>2019</v>
      </c>
      <c r="F446" t="s">
        <v>123</v>
      </c>
      <c r="G446" t="s">
        <v>129</v>
      </c>
      <c r="H446" t="s">
        <v>48</v>
      </c>
      <c r="I446" t="s">
        <v>18</v>
      </c>
      <c r="J446" t="s">
        <v>11</v>
      </c>
      <c r="K446" t="s">
        <v>42</v>
      </c>
      <c r="L446">
        <v>1</v>
      </c>
      <c r="M446">
        <v>1000</v>
      </c>
      <c r="O446" t="s">
        <v>25</v>
      </c>
      <c r="R446" t="s">
        <v>44</v>
      </c>
      <c r="S446" s="49" t="str">
        <f t="shared" si="49"/>
        <v>Card</v>
      </c>
      <c r="T446" s="3">
        <v>0.03</v>
      </c>
      <c r="U446" s="2">
        <v>6.48</v>
      </c>
      <c r="V446" s="2">
        <v>1.41</v>
      </c>
      <c r="W446" s="54">
        <f>_xlfn.XLOOKUP(M446,Market!A:A,Market!F:F,0)</f>
        <v>0.08</v>
      </c>
      <c r="X446" s="55">
        <f t="shared" si="50"/>
        <v>0.19440000000000002</v>
      </c>
      <c r="Y446" s="55">
        <f t="shared" si="51"/>
        <v>5.07</v>
      </c>
      <c r="Z446" s="54">
        <f t="shared" si="52"/>
        <v>0.78240740740740744</v>
      </c>
      <c r="AA446" s="49" t="str">
        <f t="shared" ca="1" si="53"/>
        <v>N</v>
      </c>
      <c r="AB446" s="49">
        <f t="shared" ca="1" si="54"/>
        <v>5</v>
      </c>
      <c r="AC446" s="49" t="str">
        <f t="shared" ca="1" si="55"/>
        <v>N</v>
      </c>
    </row>
    <row r="447" spans="1:29" x14ac:dyDescent="0.25">
      <c r="A447">
        <v>6985</v>
      </c>
      <c r="B447" s="9">
        <v>43565</v>
      </c>
      <c r="C447" s="50" t="str">
        <f t="shared" si="48"/>
        <v>N</v>
      </c>
      <c r="D447" s="52">
        <f>_xlfn.XLOOKUP(B447,Cal_Date!B:B,Cal_Date!A:A,0)</f>
        <v>2</v>
      </c>
      <c r="E447">
        <v>2019</v>
      </c>
      <c r="F447" t="s">
        <v>123</v>
      </c>
      <c r="G447" t="s">
        <v>129</v>
      </c>
      <c r="H447" t="s">
        <v>48</v>
      </c>
      <c r="I447" t="s">
        <v>18</v>
      </c>
      <c r="J447" t="s">
        <v>11</v>
      </c>
      <c r="K447" t="s">
        <v>42</v>
      </c>
      <c r="L447">
        <v>1</v>
      </c>
      <c r="M447">
        <v>1001</v>
      </c>
      <c r="O447" t="s">
        <v>25</v>
      </c>
      <c r="R447" t="s">
        <v>46</v>
      </c>
      <c r="S447" s="49" t="str">
        <f t="shared" si="49"/>
        <v>Card</v>
      </c>
      <c r="T447" s="3">
        <v>0.04</v>
      </c>
      <c r="U447" s="2">
        <v>6.36</v>
      </c>
      <c r="V447" s="2">
        <v>1.41</v>
      </c>
      <c r="W447" s="54">
        <f>_xlfn.XLOOKUP(M447,Market!A:A,Market!F:F,0)</f>
        <v>0.06</v>
      </c>
      <c r="X447" s="55">
        <f t="shared" si="50"/>
        <v>0.25440000000000002</v>
      </c>
      <c r="Y447" s="55">
        <f t="shared" si="51"/>
        <v>4.95</v>
      </c>
      <c r="Z447" s="54">
        <f t="shared" si="52"/>
        <v>0.77830188679245282</v>
      </c>
      <c r="AA447" s="49" t="str">
        <f t="shared" ca="1" si="53"/>
        <v>N</v>
      </c>
      <c r="AB447" s="49">
        <f t="shared" ca="1" si="54"/>
        <v>5</v>
      </c>
      <c r="AC447" s="49" t="str">
        <f t="shared" ca="1" si="55"/>
        <v>N</v>
      </c>
    </row>
    <row r="448" spans="1:29" x14ac:dyDescent="0.25">
      <c r="A448">
        <v>6986</v>
      </c>
      <c r="B448" s="9">
        <v>43565</v>
      </c>
      <c r="C448" s="50" t="str">
        <f t="shared" si="48"/>
        <v>N</v>
      </c>
      <c r="D448" s="52">
        <f>_xlfn.XLOOKUP(B448,Cal_Date!B:B,Cal_Date!A:A,0)</f>
        <v>2</v>
      </c>
      <c r="E448">
        <v>2019</v>
      </c>
      <c r="F448" t="s">
        <v>123</v>
      </c>
      <c r="G448" t="s">
        <v>129</v>
      </c>
      <c r="H448" t="s">
        <v>48</v>
      </c>
      <c r="I448" t="s">
        <v>18</v>
      </c>
      <c r="J448" t="s">
        <v>11</v>
      </c>
      <c r="K448" t="s">
        <v>42</v>
      </c>
      <c r="L448">
        <v>1</v>
      </c>
      <c r="M448">
        <v>1000</v>
      </c>
      <c r="O448" t="s">
        <v>25</v>
      </c>
      <c r="R448" t="s">
        <v>45</v>
      </c>
      <c r="S448" s="49" t="str">
        <f t="shared" si="49"/>
        <v>Cash</v>
      </c>
      <c r="T448" s="3">
        <v>0</v>
      </c>
      <c r="U448" s="2">
        <v>6.48</v>
      </c>
      <c r="V448" s="2">
        <v>1.41</v>
      </c>
      <c r="W448" s="54">
        <f>_xlfn.XLOOKUP(M448,Market!A:A,Market!F:F,0)</f>
        <v>0.08</v>
      </c>
      <c r="X448" s="55">
        <f t="shared" si="50"/>
        <v>0</v>
      </c>
      <c r="Y448" s="55">
        <f t="shared" si="51"/>
        <v>5.07</v>
      </c>
      <c r="Z448" s="54">
        <f t="shared" si="52"/>
        <v>0.78240740740740744</v>
      </c>
      <c r="AA448" s="49" t="str">
        <f t="shared" ca="1" si="53"/>
        <v>N</v>
      </c>
      <c r="AB448" s="49">
        <f t="shared" ca="1" si="54"/>
        <v>5</v>
      </c>
      <c r="AC448" s="49" t="str">
        <f t="shared" ca="1" si="55"/>
        <v>N</v>
      </c>
    </row>
    <row r="449" spans="1:29" x14ac:dyDescent="0.25">
      <c r="A449">
        <v>6988</v>
      </c>
      <c r="B449" s="9">
        <v>43565</v>
      </c>
      <c r="C449" s="50" t="str">
        <f t="shared" si="48"/>
        <v>N</v>
      </c>
      <c r="D449" s="52">
        <f>_xlfn.XLOOKUP(B449,Cal_Date!B:B,Cal_Date!A:A,0)</f>
        <v>2</v>
      </c>
      <c r="E449">
        <v>2019</v>
      </c>
      <c r="F449" t="s">
        <v>123</v>
      </c>
      <c r="G449" t="s">
        <v>129</v>
      </c>
      <c r="H449" t="s">
        <v>48</v>
      </c>
      <c r="I449" t="s">
        <v>18</v>
      </c>
      <c r="J449" t="s">
        <v>11</v>
      </c>
      <c r="K449" t="s">
        <v>42</v>
      </c>
      <c r="L449">
        <v>1</v>
      </c>
      <c r="M449">
        <v>1000</v>
      </c>
      <c r="O449" t="s">
        <v>25</v>
      </c>
      <c r="R449" t="s">
        <v>45</v>
      </c>
      <c r="S449" s="49" t="str">
        <f t="shared" si="49"/>
        <v>Cash</v>
      </c>
      <c r="T449" s="3">
        <v>0</v>
      </c>
      <c r="U449" s="2">
        <v>6.48</v>
      </c>
      <c r="V449" s="2">
        <v>1.41</v>
      </c>
      <c r="W449" s="54">
        <f>_xlfn.XLOOKUP(M449,Market!A:A,Market!F:F,0)</f>
        <v>0.08</v>
      </c>
      <c r="X449" s="55">
        <f t="shared" si="50"/>
        <v>0</v>
      </c>
      <c r="Y449" s="55">
        <f t="shared" si="51"/>
        <v>5.07</v>
      </c>
      <c r="Z449" s="54">
        <f t="shared" si="52"/>
        <v>0.78240740740740744</v>
      </c>
      <c r="AA449" s="49" t="str">
        <f t="shared" ca="1" si="53"/>
        <v>N</v>
      </c>
      <c r="AB449" s="49">
        <f t="shared" ca="1" si="54"/>
        <v>5</v>
      </c>
      <c r="AC449" s="49" t="str">
        <f t="shared" ca="1" si="55"/>
        <v>N</v>
      </c>
    </row>
    <row r="450" spans="1:29" x14ac:dyDescent="0.25">
      <c r="A450">
        <v>6989</v>
      </c>
      <c r="B450" s="9">
        <v>43565</v>
      </c>
      <c r="C450" s="50" t="str">
        <f t="shared" si="48"/>
        <v>N</v>
      </c>
      <c r="D450" s="52">
        <f>_xlfn.XLOOKUP(B450,Cal_Date!B:B,Cal_Date!A:A,0)</f>
        <v>2</v>
      </c>
      <c r="E450">
        <v>2019</v>
      </c>
      <c r="F450" t="s">
        <v>123</v>
      </c>
      <c r="G450" t="s">
        <v>129</v>
      </c>
      <c r="H450" t="s">
        <v>48</v>
      </c>
      <c r="I450" t="s">
        <v>18</v>
      </c>
      <c r="J450" t="s">
        <v>11</v>
      </c>
      <c r="K450" t="s">
        <v>42</v>
      </c>
      <c r="L450">
        <v>2</v>
      </c>
      <c r="M450">
        <v>1004</v>
      </c>
      <c r="O450" t="s">
        <v>28</v>
      </c>
      <c r="R450" t="s">
        <v>44</v>
      </c>
      <c r="S450" s="49" t="str">
        <f t="shared" si="49"/>
        <v>Card</v>
      </c>
      <c r="T450" s="3">
        <v>0.03</v>
      </c>
      <c r="U450" s="2">
        <v>12.72</v>
      </c>
      <c r="V450" s="2">
        <v>2.82</v>
      </c>
      <c r="W450" s="54">
        <f>_xlfn.XLOOKUP(M450,Market!A:A,Market!F:F,0)</f>
        <v>0.06</v>
      </c>
      <c r="X450" s="55">
        <f t="shared" si="50"/>
        <v>0.38159999999999999</v>
      </c>
      <c r="Y450" s="55">
        <f t="shared" si="51"/>
        <v>9.9</v>
      </c>
      <c r="Z450" s="54">
        <f t="shared" si="52"/>
        <v>0.77830188679245282</v>
      </c>
      <c r="AA450" s="49" t="str">
        <f t="shared" ca="1" si="53"/>
        <v>N</v>
      </c>
      <c r="AB450" s="49">
        <f t="shared" ca="1" si="54"/>
        <v>5</v>
      </c>
      <c r="AC450" s="49" t="str">
        <f t="shared" ca="1" si="55"/>
        <v>N</v>
      </c>
    </row>
    <row r="451" spans="1:29" x14ac:dyDescent="0.25">
      <c r="A451">
        <v>6990</v>
      </c>
      <c r="B451" s="9">
        <v>43565</v>
      </c>
      <c r="C451" s="50" t="str">
        <f t="shared" ref="C451:C514" si="56">IF(OR(B451="04/01/2018"+0,B451="04/02/2018"+0),"Y","N")</f>
        <v>N</v>
      </c>
      <c r="D451" s="52">
        <f>_xlfn.XLOOKUP(B451,Cal_Date!B:B,Cal_Date!A:A,0)</f>
        <v>2</v>
      </c>
      <c r="E451">
        <v>2019</v>
      </c>
      <c r="F451" t="s">
        <v>123</v>
      </c>
      <c r="G451" t="s">
        <v>129</v>
      </c>
      <c r="H451" t="s">
        <v>48</v>
      </c>
      <c r="I451" t="s">
        <v>18</v>
      </c>
      <c r="J451" t="s">
        <v>11</v>
      </c>
      <c r="K451" t="s">
        <v>42</v>
      </c>
      <c r="L451">
        <v>2</v>
      </c>
      <c r="M451">
        <v>1005</v>
      </c>
      <c r="O451" t="s">
        <v>25</v>
      </c>
      <c r="R451" t="s">
        <v>45</v>
      </c>
      <c r="S451" s="49" t="str">
        <f t="shared" ref="S451:S514" si="57">IF(R451="Cash","Cash","Card")</f>
        <v>Cash</v>
      </c>
      <c r="T451" s="3">
        <v>0</v>
      </c>
      <c r="U451" s="2">
        <v>13.068</v>
      </c>
      <c r="V451" s="2">
        <v>2.82</v>
      </c>
      <c r="W451" s="54">
        <f>_xlfn.XLOOKUP(M451,Market!A:A,Market!F:F,0)</f>
        <v>8.8999999999999996E-2</v>
      </c>
      <c r="X451" s="55">
        <f t="shared" ref="X451:X514" si="58">T451*U451</f>
        <v>0</v>
      </c>
      <c r="Y451" s="55">
        <f t="shared" ref="Y451:Y514" si="59">U451-V451</f>
        <v>10.247999999999999</v>
      </c>
      <c r="Z451" s="54">
        <f t="shared" ref="Z451:Z514" si="60">Y451/U451</f>
        <v>0.78420569329660239</v>
      </c>
      <c r="AA451" s="49" t="str">
        <f t="shared" ref="AA451:AA514" ca="1" si="61">IF(DATEDIF(B451,TODAY(),"y")&gt;5,"Y","N")</f>
        <v>N</v>
      </c>
      <c r="AB451" s="49">
        <f t="shared" ref="AB451:AB514" ca="1" si="62">DATEDIF(B451,TODAY(),"y")</f>
        <v>5</v>
      </c>
      <c r="AC451" s="49" t="str">
        <f t="shared" ref="AC451:AC514" ca="1" si="63">IF(AB451&gt;5,"Y","N")</f>
        <v>N</v>
      </c>
    </row>
    <row r="452" spans="1:29" x14ac:dyDescent="0.25">
      <c r="A452">
        <v>6991</v>
      </c>
      <c r="B452" s="9">
        <v>43566</v>
      </c>
      <c r="C452" s="50" t="str">
        <f t="shared" si="56"/>
        <v>N</v>
      </c>
      <c r="D452" s="52">
        <f>_xlfn.XLOOKUP(B452,Cal_Date!B:B,Cal_Date!A:A,0)</f>
        <v>2</v>
      </c>
      <c r="E452">
        <v>2019</v>
      </c>
      <c r="F452" t="s">
        <v>124</v>
      </c>
      <c r="G452" t="s">
        <v>129</v>
      </c>
      <c r="H452" t="s">
        <v>48</v>
      </c>
      <c r="I452" t="s">
        <v>18</v>
      </c>
      <c r="J452" t="s">
        <v>10</v>
      </c>
      <c r="K452" t="s">
        <v>43</v>
      </c>
      <c r="L452">
        <v>1</v>
      </c>
      <c r="M452">
        <v>1000</v>
      </c>
      <c r="O452" t="s">
        <v>25</v>
      </c>
      <c r="R452" t="s">
        <v>47</v>
      </c>
      <c r="S452" s="49" t="str">
        <f t="shared" si="57"/>
        <v>Card</v>
      </c>
      <c r="T452" s="3">
        <v>3.5000000000000003E-2</v>
      </c>
      <c r="U452" s="2">
        <v>7.5600000000000005</v>
      </c>
      <c r="V452" s="2">
        <v>1.46</v>
      </c>
      <c r="W452" s="54">
        <f>_xlfn.XLOOKUP(M452,Market!A:A,Market!F:F,0)</f>
        <v>0.08</v>
      </c>
      <c r="X452" s="55">
        <f t="shared" si="58"/>
        <v>0.26460000000000006</v>
      </c>
      <c r="Y452" s="55">
        <f t="shared" si="59"/>
        <v>6.1000000000000005</v>
      </c>
      <c r="Z452" s="54">
        <f t="shared" si="60"/>
        <v>0.80687830687830686</v>
      </c>
      <c r="AA452" s="49" t="str">
        <f t="shared" ca="1" si="61"/>
        <v>N</v>
      </c>
      <c r="AB452" s="49">
        <f t="shared" ca="1" si="62"/>
        <v>5</v>
      </c>
      <c r="AC452" s="49" t="str">
        <f t="shared" ca="1" si="63"/>
        <v>N</v>
      </c>
    </row>
    <row r="453" spans="1:29" x14ac:dyDescent="0.25">
      <c r="A453">
        <v>6992</v>
      </c>
      <c r="B453" s="9">
        <v>43566</v>
      </c>
      <c r="C453" s="50" t="str">
        <f t="shared" si="56"/>
        <v>N</v>
      </c>
      <c r="D453" s="52">
        <f>_xlfn.XLOOKUP(B453,Cal_Date!B:B,Cal_Date!A:A,0)</f>
        <v>2</v>
      </c>
      <c r="E453">
        <v>2019</v>
      </c>
      <c r="F453" t="s">
        <v>124</v>
      </c>
      <c r="G453" t="s">
        <v>129</v>
      </c>
      <c r="H453" t="s">
        <v>48</v>
      </c>
      <c r="I453" t="s">
        <v>18</v>
      </c>
      <c r="J453" t="s">
        <v>11</v>
      </c>
      <c r="K453" t="s">
        <v>42</v>
      </c>
      <c r="L453">
        <v>1</v>
      </c>
      <c r="M453">
        <v>1006</v>
      </c>
      <c r="O453" t="s">
        <v>28</v>
      </c>
      <c r="R453" t="s">
        <v>45</v>
      </c>
      <c r="S453" s="49" t="str">
        <f t="shared" si="57"/>
        <v>Cash</v>
      </c>
      <c r="T453" s="3">
        <v>0</v>
      </c>
      <c r="U453" s="2">
        <v>6.5339999999999998</v>
      </c>
      <c r="V453" s="2">
        <v>1.41</v>
      </c>
      <c r="W453" s="54">
        <f>_xlfn.XLOOKUP(M453,Market!A:A,Market!F:F,0)</f>
        <v>8.8999999999999996E-2</v>
      </c>
      <c r="X453" s="55">
        <f t="shared" si="58"/>
        <v>0</v>
      </c>
      <c r="Y453" s="55">
        <f t="shared" si="59"/>
        <v>5.1239999999999997</v>
      </c>
      <c r="Z453" s="54">
        <f t="shared" si="60"/>
        <v>0.78420569329660239</v>
      </c>
      <c r="AA453" s="49" t="str">
        <f t="shared" ca="1" si="61"/>
        <v>N</v>
      </c>
      <c r="AB453" s="49">
        <f t="shared" ca="1" si="62"/>
        <v>5</v>
      </c>
      <c r="AC453" s="49" t="str">
        <f t="shared" ca="1" si="63"/>
        <v>N</v>
      </c>
    </row>
    <row r="454" spans="1:29" x14ac:dyDescent="0.25">
      <c r="A454">
        <v>6994</v>
      </c>
      <c r="B454" s="9">
        <v>43566</v>
      </c>
      <c r="C454" s="50" t="str">
        <f t="shared" si="56"/>
        <v>N</v>
      </c>
      <c r="D454" s="52">
        <f>_xlfn.XLOOKUP(B454,Cal_Date!B:B,Cal_Date!A:A,0)</f>
        <v>2</v>
      </c>
      <c r="E454">
        <v>2019</v>
      </c>
      <c r="F454" t="s">
        <v>124</v>
      </c>
      <c r="G454" t="s">
        <v>129</v>
      </c>
      <c r="H454" t="s">
        <v>48</v>
      </c>
      <c r="I454" t="s">
        <v>18</v>
      </c>
      <c r="J454" t="s">
        <v>11</v>
      </c>
      <c r="K454" t="s">
        <v>42</v>
      </c>
      <c r="L454">
        <v>1</v>
      </c>
      <c r="M454">
        <v>1000</v>
      </c>
      <c r="O454" t="s">
        <v>25</v>
      </c>
      <c r="R454" t="s">
        <v>44</v>
      </c>
      <c r="S454" s="49" t="str">
        <f t="shared" si="57"/>
        <v>Card</v>
      </c>
      <c r="T454" s="3">
        <v>0.03</v>
      </c>
      <c r="U454" s="2">
        <v>6.48</v>
      </c>
      <c r="V454" s="2">
        <v>1.41</v>
      </c>
      <c r="W454" s="54">
        <f>_xlfn.XLOOKUP(M454,Market!A:A,Market!F:F,0)</f>
        <v>0.08</v>
      </c>
      <c r="X454" s="55">
        <f t="shared" si="58"/>
        <v>0.19440000000000002</v>
      </c>
      <c r="Y454" s="55">
        <f t="shared" si="59"/>
        <v>5.07</v>
      </c>
      <c r="Z454" s="54">
        <f t="shared" si="60"/>
        <v>0.78240740740740744</v>
      </c>
      <c r="AA454" s="49" t="str">
        <f t="shared" ca="1" si="61"/>
        <v>N</v>
      </c>
      <c r="AB454" s="49">
        <f t="shared" ca="1" si="62"/>
        <v>5</v>
      </c>
      <c r="AC454" s="49" t="str">
        <f t="shared" ca="1" si="63"/>
        <v>N</v>
      </c>
    </row>
    <row r="455" spans="1:29" x14ac:dyDescent="0.25">
      <c r="A455">
        <v>6995</v>
      </c>
      <c r="B455" s="9">
        <v>43566</v>
      </c>
      <c r="C455" s="50" t="str">
        <f t="shared" si="56"/>
        <v>N</v>
      </c>
      <c r="D455" s="52">
        <f>_xlfn.XLOOKUP(B455,Cal_Date!B:B,Cal_Date!A:A,0)</f>
        <v>2</v>
      </c>
      <c r="E455">
        <v>2019</v>
      </c>
      <c r="F455" t="s">
        <v>124</v>
      </c>
      <c r="G455" t="s">
        <v>129</v>
      </c>
      <c r="H455" t="s">
        <v>48</v>
      </c>
      <c r="I455" t="s">
        <v>18</v>
      </c>
      <c r="J455" t="s">
        <v>11</v>
      </c>
      <c r="K455" t="s">
        <v>42</v>
      </c>
      <c r="L455">
        <v>2</v>
      </c>
      <c r="M455">
        <v>1001</v>
      </c>
      <c r="O455" t="s">
        <v>25</v>
      </c>
      <c r="R455" t="s">
        <v>45</v>
      </c>
      <c r="S455" s="49" t="str">
        <f t="shared" si="57"/>
        <v>Cash</v>
      </c>
      <c r="T455" s="3">
        <v>0</v>
      </c>
      <c r="U455" s="2">
        <v>12.72</v>
      </c>
      <c r="V455" s="2">
        <v>2.82</v>
      </c>
      <c r="W455" s="54">
        <f>_xlfn.XLOOKUP(M455,Market!A:A,Market!F:F,0)</f>
        <v>0.06</v>
      </c>
      <c r="X455" s="55">
        <f t="shared" si="58"/>
        <v>0</v>
      </c>
      <c r="Y455" s="55">
        <f t="shared" si="59"/>
        <v>9.9</v>
      </c>
      <c r="Z455" s="54">
        <f t="shared" si="60"/>
        <v>0.77830188679245282</v>
      </c>
      <c r="AA455" s="49" t="str">
        <f t="shared" ca="1" si="61"/>
        <v>N</v>
      </c>
      <c r="AB455" s="49">
        <f t="shared" ca="1" si="62"/>
        <v>5</v>
      </c>
      <c r="AC455" s="49" t="str">
        <f t="shared" ca="1" si="63"/>
        <v>N</v>
      </c>
    </row>
    <row r="456" spans="1:29" x14ac:dyDescent="0.25">
      <c r="A456">
        <v>6996</v>
      </c>
      <c r="B456" s="9">
        <v>43566</v>
      </c>
      <c r="C456" s="50" t="str">
        <f t="shared" si="56"/>
        <v>N</v>
      </c>
      <c r="D456" s="52">
        <f>_xlfn.XLOOKUP(B456,Cal_Date!B:B,Cal_Date!A:A,0)</f>
        <v>2</v>
      </c>
      <c r="E456">
        <v>2019</v>
      </c>
      <c r="F456" t="s">
        <v>124</v>
      </c>
      <c r="G456" t="s">
        <v>129</v>
      </c>
      <c r="H456" t="s">
        <v>48</v>
      </c>
      <c r="I456" t="s">
        <v>18</v>
      </c>
      <c r="J456" t="s">
        <v>10</v>
      </c>
      <c r="K456" t="s">
        <v>43</v>
      </c>
      <c r="L456">
        <v>1</v>
      </c>
      <c r="M456">
        <v>1008</v>
      </c>
      <c r="O456" t="s">
        <v>28</v>
      </c>
      <c r="R456" t="s">
        <v>45</v>
      </c>
      <c r="S456" s="49" t="str">
        <f t="shared" si="57"/>
        <v>Cash</v>
      </c>
      <c r="T456" s="3">
        <v>0</v>
      </c>
      <c r="U456" s="2">
        <v>7.6229999999999993</v>
      </c>
      <c r="V456" s="2">
        <v>1.46</v>
      </c>
      <c r="W456" s="54">
        <f>_xlfn.XLOOKUP(M456,Market!A:A,Market!F:F,0)</f>
        <v>8.8999999999999996E-2</v>
      </c>
      <c r="X456" s="55">
        <f t="shared" si="58"/>
        <v>0</v>
      </c>
      <c r="Y456" s="55">
        <f t="shared" si="59"/>
        <v>6.1629999999999994</v>
      </c>
      <c r="Z456" s="54">
        <f t="shared" si="60"/>
        <v>0.80847435392889933</v>
      </c>
      <c r="AA456" s="49" t="str">
        <f t="shared" ca="1" si="61"/>
        <v>N</v>
      </c>
      <c r="AB456" s="49">
        <f t="shared" ca="1" si="62"/>
        <v>5</v>
      </c>
      <c r="AC456" s="49" t="str">
        <f t="shared" ca="1" si="63"/>
        <v>N</v>
      </c>
    </row>
    <row r="457" spans="1:29" x14ac:dyDescent="0.25">
      <c r="A457">
        <v>6997</v>
      </c>
      <c r="B457" s="9">
        <v>43566</v>
      </c>
      <c r="C457" s="50" t="str">
        <f t="shared" si="56"/>
        <v>N</v>
      </c>
      <c r="D457" s="52">
        <f>_xlfn.XLOOKUP(B457,Cal_Date!B:B,Cal_Date!A:A,0)</f>
        <v>2</v>
      </c>
      <c r="E457">
        <v>2019</v>
      </c>
      <c r="F457" t="s">
        <v>124</v>
      </c>
      <c r="G457" t="s">
        <v>129</v>
      </c>
      <c r="H457" t="s">
        <v>48</v>
      </c>
      <c r="I457" t="s">
        <v>18</v>
      </c>
      <c r="J457" t="s">
        <v>11</v>
      </c>
      <c r="K457" t="s">
        <v>42</v>
      </c>
      <c r="L457">
        <v>2</v>
      </c>
      <c r="M457">
        <v>1001</v>
      </c>
      <c r="O457" t="s">
        <v>25</v>
      </c>
      <c r="R457" t="s">
        <v>45</v>
      </c>
      <c r="S457" s="49" t="str">
        <f t="shared" si="57"/>
        <v>Cash</v>
      </c>
      <c r="T457" s="3">
        <v>0</v>
      </c>
      <c r="U457" s="2">
        <v>12.72</v>
      </c>
      <c r="V457" s="2">
        <v>2.82</v>
      </c>
      <c r="W457" s="54">
        <f>_xlfn.XLOOKUP(M457,Market!A:A,Market!F:F,0)</f>
        <v>0.06</v>
      </c>
      <c r="X457" s="55">
        <f t="shared" si="58"/>
        <v>0</v>
      </c>
      <c r="Y457" s="55">
        <f t="shared" si="59"/>
        <v>9.9</v>
      </c>
      <c r="Z457" s="54">
        <f t="shared" si="60"/>
        <v>0.77830188679245282</v>
      </c>
      <c r="AA457" s="49" t="str">
        <f t="shared" ca="1" si="61"/>
        <v>N</v>
      </c>
      <c r="AB457" s="49">
        <f t="shared" ca="1" si="62"/>
        <v>5</v>
      </c>
      <c r="AC457" s="49" t="str">
        <f t="shared" ca="1" si="63"/>
        <v>N</v>
      </c>
    </row>
    <row r="458" spans="1:29" x14ac:dyDescent="0.25">
      <c r="A458">
        <v>6998</v>
      </c>
      <c r="B458" s="9">
        <v>43566</v>
      </c>
      <c r="C458" s="50" t="str">
        <f t="shared" si="56"/>
        <v>N</v>
      </c>
      <c r="D458" s="52">
        <f>_xlfn.XLOOKUP(B458,Cal_Date!B:B,Cal_Date!A:A,0)</f>
        <v>2</v>
      </c>
      <c r="E458">
        <v>2019</v>
      </c>
      <c r="F458" t="s">
        <v>124</v>
      </c>
      <c r="G458" t="s">
        <v>129</v>
      </c>
      <c r="H458" t="s">
        <v>48</v>
      </c>
      <c r="I458" t="s">
        <v>18</v>
      </c>
      <c r="J458" t="s">
        <v>11</v>
      </c>
      <c r="K458" t="s">
        <v>42</v>
      </c>
      <c r="L458">
        <v>1</v>
      </c>
      <c r="M458">
        <v>1001</v>
      </c>
      <c r="O458" t="s">
        <v>25</v>
      </c>
      <c r="R458" t="s">
        <v>45</v>
      </c>
      <c r="S458" s="49" t="str">
        <f t="shared" si="57"/>
        <v>Cash</v>
      </c>
      <c r="T458" s="3">
        <v>0</v>
      </c>
      <c r="U458" s="2">
        <v>6.36</v>
      </c>
      <c r="V458" s="2">
        <v>1.41</v>
      </c>
      <c r="W458" s="54">
        <f>_xlfn.XLOOKUP(M458,Market!A:A,Market!F:F,0)</f>
        <v>0.06</v>
      </c>
      <c r="X458" s="55">
        <f t="shared" si="58"/>
        <v>0</v>
      </c>
      <c r="Y458" s="55">
        <f t="shared" si="59"/>
        <v>4.95</v>
      </c>
      <c r="Z458" s="54">
        <f t="shared" si="60"/>
        <v>0.77830188679245282</v>
      </c>
      <c r="AA458" s="49" t="str">
        <f t="shared" ca="1" si="61"/>
        <v>N</v>
      </c>
      <c r="AB458" s="49">
        <f t="shared" ca="1" si="62"/>
        <v>5</v>
      </c>
      <c r="AC458" s="49" t="str">
        <f t="shared" ca="1" si="63"/>
        <v>N</v>
      </c>
    </row>
    <row r="459" spans="1:29" x14ac:dyDescent="0.25">
      <c r="A459">
        <v>7000</v>
      </c>
      <c r="B459" s="9">
        <v>43566</v>
      </c>
      <c r="C459" s="50" t="str">
        <f t="shared" si="56"/>
        <v>N</v>
      </c>
      <c r="D459" s="52">
        <f>_xlfn.XLOOKUP(B459,Cal_Date!B:B,Cal_Date!A:A,0)</f>
        <v>2</v>
      </c>
      <c r="E459">
        <v>2019</v>
      </c>
      <c r="F459" t="s">
        <v>124</v>
      </c>
      <c r="G459" t="s">
        <v>129</v>
      </c>
      <c r="H459" t="s">
        <v>48</v>
      </c>
      <c r="I459" t="s">
        <v>18</v>
      </c>
      <c r="J459" t="s">
        <v>11</v>
      </c>
      <c r="K459" t="s">
        <v>42</v>
      </c>
      <c r="L459">
        <v>2</v>
      </c>
      <c r="M459">
        <v>1001</v>
      </c>
      <c r="O459" t="s">
        <v>25</v>
      </c>
      <c r="R459" t="s">
        <v>44</v>
      </c>
      <c r="S459" s="49" t="str">
        <f t="shared" si="57"/>
        <v>Card</v>
      </c>
      <c r="T459" s="3">
        <v>0.03</v>
      </c>
      <c r="U459" s="2">
        <v>12.72</v>
      </c>
      <c r="V459" s="2">
        <v>2.82</v>
      </c>
      <c r="W459" s="54">
        <f>_xlfn.XLOOKUP(M459,Market!A:A,Market!F:F,0)</f>
        <v>0.06</v>
      </c>
      <c r="X459" s="55">
        <f t="shared" si="58"/>
        <v>0.38159999999999999</v>
      </c>
      <c r="Y459" s="55">
        <f t="shared" si="59"/>
        <v>9.9</v>
      </c>
      <c r="Z459" s="54">
        <f t="shared" si="60"/>
        <v>0.77830188679245282</v>
      </c>
      <c r="AA459" s="49" t="str">
        <f t="shared" ca="1" si="61"/>
        <v>N</v>
      </c>
      <c r="AB459" s="49">
        <f t="shared" ca="1" si="62"/>
        <v>5</v>
      </c>
      <c r="AC459" s="49" t="str">
        <f t="shared" ca="1" si="63"/>
        <v>N</v>
      </c>
    </row>
    <row r="460" spans="1:29" x14ac:dyDescent="0.25">
      <c r="A460">
        <v>7001</v>
      </c>
      <c r="B460" s="9">
        <v>43566</v>
      </c>
      <c r="C460" s="50" t="str">
        <f t="shared" si="56"/>
        <v>N</v>
      </c>
      <c r="D460" s="52">
        <f>_xlfn.XLOOKUP(B460,Cal_Date!B:B,Cal_Date!A:A,0)</f>
        <v>2</v>
      </c>
      <c r="E460">
        <v>2019</v>
      </c>
      <c r="F460" t="s">
        <v>124</v>
      </c>
      <c r="G460" t="s">
        <v>129</v>
      </c>
      <c r="H460" t="s">
        <v>48</v>
      </c>
      <c r="I460" t="s">
        <v>18</v>
      </c>
      <c r="J460" t="s">
        <v>11</v>
      </c>
      <c r="K460" t="s">
        <v>42</v>
      </c>
      <c r="L460">
        <v>1</v>
      </c>
      <c r="M460">
        <v>1002</v>
      </c>
      <c r="O460" t="s">
        <v>28</v>
      </c>
      <c r="R460" t="s">
        <v>44</v>
      </c>
      <c r="S460" s="49" t="str">
        <f t="shared" si="57"/>
        <v>Card</v>
      </c>
      <c r="T460" s="3">
        <v>0.03</v>
      </c>
      <c r="U460" s="2">
        <v>6.36</v>
      </c>
      <c r="V460" s="2">
        <v>1.41</v>
      </c>
      <c r="W460" s="54">
        <f>_xlfn.XLOOKUP(M460,Market!A:A,Market!F:F,0)</f>
        <v>0.06</v>
      </c>
      <c r="X460" s="55">
        <f t="shared" si="58"/>
        <v>0.1908</v>
      </c>
      <c r="Y460" s="55">
        <f t="shared" si="59"/>
        <v>4.95</v>
      </c>
      <c r="Z460" s="54">
        <f t="shared" si="60"/>
        <v>0.77830188679245282</v>
      </c>
      <c r="AA460" s="49" t="str">
        <f t="shared" ca="1" si="61"/>
        <v>N</v>
      </c>
      <c r="AB460" s="49">
        <f t="shared" ca="1" si="62"/>
        <v>5</v>
      </c>
      <c r="AC460" s="49" t="str">
        <f t="shared" ca="1" si="63"/>
        <v>N</v>
      </c>
    </row>
    <row r="461" spans="1:29" x14ac:dyDescent="0.25">
      <c r="A461">
        <v>7002</v>
      </c>
      <c r="B461" s="9">
        <v>43566</v>
      </c>
      <c r="C461" s="50" t="str">
        <f t="shared" si="56"/>
        <v>N</v>
      </c>
      <c r="D461" s="52">
        <f>_xlfn.XLOOKUP(B461,Cal_Date!B:B,Cal_Date!A:A,0)</f>
        <v>2</v>
      </c>
      <c r="E461">
        <v>2019</v>
      </c>
      <c r="F461" t="s">
        <v>124</v>
      </c>
      <c r="G461" t="s">
        <v>129</v>
      </c>
      <c r="H461" t="s">
        <v>48</v>
      </c>
      <c r="I461" t="s">
        <v>18</v>
      </c>
      <c r="J461" t="s">
        <v>11</v>
      </c>
      <c r="K461" t="s">
        <v>42</v>
      </c>
      <c r="L461">
        <v>1</v>
      </c>
      <c r="M461">
        <v>1003</v>
      </c>
      <c r="O461" t="s">
        <v>25</v>
      </c>
      <c r="R461" t="s">
        <v>45</v>
      </c>
      <c r="S461" s="49" t="str">
        <f t="shared" si="57"/>
        <v>Cash</v>
      </c>
      <c r="T461" s="3">
        <v>0</v>
      </c>
      <c r="U461" s="2">
        <v>6.36</v>
      </c>
      <c r="V461" s="2">
        <v>1.41</v>
      </c>
      <c r="W461" s="54">
        <f>_xlfn.XLOOKUP(M461,Market!A:A,Market!F:F,0)</f>
        <v>0.06</v>
      </c>
      <c r="X461" s="55">
        <f t="shared" si="58"/>
        <v>0</v>
      </c>
      <c r="Y461" s="55">
        <f t="shared" si="59"/>
        <v>4.95</v>
      </c>
      <c r="Z461" s="54">
        <f t="shared" si="60"/>
        <v>0.77830188679245282</v>
      </c>
      <c r="AA461" s="49" t="str">
        <f t="shared" ca="1" si="61"/>
        <v>N</v>
      </c>
      <c r="AB461" s="49">
        <f t="shared" ca="1" si="62"/>
        <v>5</v>
      </c>
      <c r="AC461" s="49" t="str">
        <f t="shared" ca="1" si="63"/>
        <v>N</v>
      </c>
    </row>
    <row r="462" spans="1:29" x14ac:dyDescent="0.25">
      <c r="A462">
        <v>7003</v>
      </c>
      <c r="B462" s="9">
        <v>43566</v>
      </c>
      <c r="C462" s="50" t="str">
        <f t="shared" si="56"/>
        <v>N</v>
      </c>
      <c r="D462" s="52">
        <f>_xlfn.XLOOKUP(B462,Cal_Date!B:B,Cal_Date!A:A,0)</f>
        <v>2</v>
      </c>
      <c r="E462">
        <v>2019</v>
      </c>
      <c r="F462" t="s">
        <v>124</v>
      </c>
      <c r="G462" t="s">
        <v>129</v>
      </c>
      <c r="H462" t="s">
        <v>48</v>
      </c>
      <c r="I462" t="s">
        <v>18</v>
      </c>
      <c r="J462" t="s">
        <v>11</v>
      </c>
      <c r="K462" t="s">
        <v>42</v>
      </c>
      <c r="L462">
        <v>1</v>
      </c>
      <c r="M462">
        <v>1003</v>
      </c>
      <c r="O462" t="s">
        <v>25</v>
      </c>
      <c r="R462" t="s">
        <v>45</v>
      </c>
      <c r="S462" s="49" t="str">
        <f t="shared" si="57"/>
        <v>Cash</v>
      </c>
      <c r="T462" s="3">
        <v>0</v>
      </c>
      <c r="U462" s="2">
        <v>6.36</v>
      </c>
      <c r="V462" s="2">
        <v>1.41</v>
      </c>
      <c r="W462" s="54">
        <f>_xlfn.XLOOKUP(M462,Market!A:A,Market!F:F,0)</f>
        <v>0.06</v>
      </c>
      <c r="X462" s="55">
        <f t="shared" si="58"/>
        <v>0</v>
      </c>
      <c r="Y462" s="55">
        <f t="shared" si="59"/>
        <v>4.95</v>
      </c>
      <c r="Z462" s="54">
        <f t="shared" si="60"/>
        <v>0.77830188679245282</v>
      </c>
      <c r="AA462" s="49" t="str">
        <f t="shared" ca="1" si="61"/>
        <v>N</v>
      </c>
      <c r="AB462" s="49">
        <f t="shared" ca="1" si="62"/>
        <v>5</v>
      </c>
      <c r="AC462" s="49" t="str">
        <f t="shared" ca="1" si="63"/>
        <v>N</v>
      </c>
    </row>
    <row r="463" spans="1:29" x14ac:dyDescent="0.25">
      <c r="A463">
        <v>7004</v>
      </c>
      <c r="B463" s="9">
        <v>43566</v>
      </c>
      <c r="C463" s="50" t="str">
        <f t="shared" si="56"/>
        <v>N</v>
      </c>
      <c r="D463" s="52">
        <f>_xlfn.XLOOKUP(B463,Cal_Date!B:B,Cal_Date!A:A,0)</f>
        <v>2</v>
      </c>
      <c r="E463">
        <v>2019</v>
      </c>
      <c r="F463" t="s">
        <v>124</v>
      </c>
      <c r="G463" t="s">
        <v>129</v>
      </c>
      <c r="H463" t="s">
        <v>48</v>
      </c>
      <c r="I463" t="s">
        <v>18</v>
      </c>
      <c r="J463" t="s">
        <v>11</v>
      </c>
      <c r="K463" t="s">
        <v>42</v>
      </c>
      <c r="L463">
        <v>1</v>
      </c>
      <c r="M463">
        <v>1003</v>
      </c>
      <c r="O463" t="s">
        <v>25</v>
      </c>
      <c r="R463" t="s">
        <v>45</v>
      </c>
      <c r="S463" s="49" t="str">
        <f t="shared" si="57"/>
        <v>Cash</v>
      </c>
      <c r="T463" s="3">
        <v>0</v>
      </c>
      <c r="U463" s="2">
        <v>6.36</v>
      </c>
      <c r="V463" s="2">
        <v>1.41</v>
      </c>
      <c r="W463" s="54">
        <f>_xlfn.XLOOKUP(M463,Market!A:A,Market!F:F,0)</f>
        <v>0.06</v>
      </c>
      <c r="X463" s="55">
        <f t="shared" si="58"/>
        <v>0</v>
      </c>
      <c r="Y463" s="55">
        <f t="shared" si="59"/>
        <v>4.95</v>
      </c>
      <c r="Z463" s="54">
        <f t="shared" si="60"/>
        <v>0.77830188679245282</v>
      </c>
      <c r="AA463" s="49" t="str">
        <f t="shared" ca="1" si="61"/>
        <v>N</v>
      </c>
      <c r="AB463" s="49">
        <f t="shared" ca="1" si="62"/>
        <v>5</v>
      </c>
      <c r="AC463" s="49" t="str">
        <f t="shared" ca="1" si="63"/>
        <v>N</v>
      </c>
    </row>
    <row r="464" spans="1:29" x14ac:dyDescent="0.25">
      <c r="A464">
        <v>7005</v>
      </c>
      <c r="B464" s="9">
        <v>43566</v>
      </c>
      <c r="C464" s="50" t="str">
        <f t="shared" si="56"/>
        <v>N</v>
      </c>
      <c r="D464" s="52">
        <f>_xlfn.XLOOKUP(B464,Cal_Date!B:B,Cal_Date!A:A,0)</f>
        <v>2</v>
      </c>
      <c r="E464">
        <v>2019</v>
      </c>
      <c r="F464" t="s">
        <v>124</v>
      </c>
      <c r="G464" t="s">
        <v>129</v>
      </c>
      <c r="H464" t="s">
        <v>48</v>
      </c>
      <c r="I464" t="s">
        <v>18</v>
      </c>
      <c r="J464" t="s">
        <v>11</v>
      </c>
      <c r="K464" t="s">
        <v>42</v>
      </c>
      <c r="L464">
        <v>2</v>
      </c>
      <c r="M464">
        <v>1004</v>
      </c>
      <c r="O464" t="s">
        <v>28</v>
      </c>
      <c r="R464" t="s">
        <v>47</v>
      </c>
      <c r="S464" s="49" t="str">
        <f t="shared" si="57"/>
        <v>Card</v>
      </c>
      <c r="T464" s="3">
        <v>3.5000000000000003E-2</v>
      </c>
      <c r="U464" s="2">
        <v>12.72</v>
      </c>
      <c r="V464" s="2">
        <v>2.82</v>
      </c>
      <c r="W464" s="54">
        <f>_xlfn.XLOOKUP(M464,Market!A:A,Market!F:F,0)</f>
        <v>0.06</v>
      </c>
      <c r="X464" s="55">
        <f t="shared" si="58"/>
        <v>0.44520000000000004</v>
      </c>
      <c r="Y464" s="55">
        <f t="shared" si="59"/>
        <v>9.9</v>
      </c>
      <c r="Z464" s="54">
        <f t="shared" si="60"/>
        <v>0.77830188679245282</v>
      </c>
      <c r="AA464" s="49" t="str">
        <f t="shared" ca="1" si="61"/>
        <v>N</v>
      </c>
      <c r="AB464" s="49">
        <f t="shared" ca="1" si="62"/>
        <v>5</v>
      </c>
      <c r="AC464" s="49" t="str">
        <f t="shared" ca="1" si="63"/>
        <v>N</v>
      </c>
    </row>
    <row r="465" spans="1:29" x14ac:dyDescent="0.25">
      <c r="A465">
        <v>7006</v>
      </c>
      <c r="B465" s="9">
        <v>43566</v>
      </c>
      <c r="C465" s="50" t="str">
        <f t="shared" si="56"/>
        <v>N</v>
      </c>
      <c r="D465" s="52">
        <f>_xlfn.XLOOKUP(B465,Cal_Date!B:B,Cal_Date!A:A,0)</f>
        <v>2</v>
      </c>
      <c r="E465">
        <v>2019</v>
      </c>
      <c r="F465" t="s">
        <v>124</v>
      </c>
      <c r="G465" t="s">
        <v>129</v>
      </c>
      <c r="H465" t="s">
        <v>48</v>
      </c>
      <c r="I465" t="s">
        <v>18</v>
      </c>
      <c r="J465" t="s">
        <v>11</v>
      </c>
      <c r="K465" t="s">
        <v>42</v>
      </c>
      <c r="L465">
        <v>1</v>
      </c>
      <c r="M465">
        <v>1005</v>
      </c>
      <c r="O465" t="s">
        <v>25</v>
      </c>
      <c r="R465" t="s">
        <v>44</v>
      </c>
      <c r="S465" s="49" t="str">
        <f t="shared" si="57"/>
        <v>Card</v>
      </c>
      <c r="T465" s="3">
        <v>0.03</v>
      </c>
      <c r="U465" s="2">
        <v>6.5339999999999998</v>
      </c>
      <c r="V465" s="2">
        <v>1.41</v>
      </c>
      <c r="W465" s="54">
        <f>_xlfn.XLOOKUP(M465,Market!A:A,Market!F:F,0)</f>
        <v>8.8999999999999996E-2</v>
      </c>
      <c r="X465" s="55">
        <f t="shared" si="58"/>
        <v>0.19602</v>
      </c>
      <c r="Y465" s="55">
        <f t="shared" si="59"/>
        <v>5.1239999999999997</v>
      </c>
      <c r="Z465" s="54">
        <f t="shared" si="60"/>
        <v>0.78420569329660239</v>
      </c>
      <c r="AA465" s="49" t="str">
        <f t="shared" ca="1" si="61"/>
        <v>N</v>
      </c>
      <c r="AB465" s="49">
        <f t="shared" ca="1" si="62"/>
        <v>5</v>
      </c>
      <c r="AC465" s="49" t="str">
        <f t="shared" ca="1" si="63"/>
        <v>N</v>
      </c>
    </row>
    <row r="466" spans="1:29" x14ac:dyDescent="0.25">
      <c r="A466">
        <v>7007</v>
      </c>
      <c r="B466" s="9">
        <v>43566</v>
      </c>
      <c r="C466" s="50" t="str">
        <f t="shared" si="56"/>
        <v>N</v>
      </c>
      <c r="D466" s="52">
        <f>_xlfn.XLOOKUP(B466,Cal_Date!B:B,Cal_Date!A:A,0)</f>
        <v>2</v>
      </c>
      <c r="E466">
        <v>2019</v>
      </c>
      <c r="F466" t="s">
        <v>124</v>
      </c>
      <c r="G466" t="s">
        <v>129</v>
      </c>
      <c r="H466" t="s">
        <v>48</v>
      </c>
      <c r="I466" t="s">
        <v>18</v>
      </c>
      <c r="J466" t="s">
        <v>11</v>
      </c>
      <c r="K466" t="s">
        <v>42</v>
      </c>
      <c r="L466">
        <v>1</v>
      </c>
      <c r="M466">
        <v>1005</v>
      </c>
      <c r="O466" t="s">
        <v>25</v>
      </c>
      <c r="R466" t="s">
        <v>47</v>
      </c>
      <c r="S466" s="49" t="str">
        <f t="shared" si="57"/>
        <v>Card</v>
      </c>
      <c r="T466" s="3">
        <v>3.5000000000000003E-2</v>
      </c>
      <c r="U466" s="2">
        <v>6.5339999999999998</v>
      </c>
      <c r="V466" s="2">
        <v>1.41</v>
      </c>
      <c r="W466" s="54">
        <f>_xlfn.XLOOKUP(M466,Market!A:A,Market!F:F,0)</f>
        <v>8.8999999999999996E-2</v>
      </c>
      <c r="X466" s="55">
        <f t="shared" si="58"/>
        <v>0.22869</v>
      </c>
      <c r="Y466" s="55">
        <f t="shared" si="59"/>
        <v>5.1239999999999997</v>
      </c>
      <c r="Z466" s="54">
        <f t="shared" si="60"/>
        <v>0.78420569329660239</v>
      </c>
      <c r="AA466" s="49" t="str">
        <f t="shared" ca="1" si="61"/>
        <v>N</v>
      </c>
      <c r="AB466" s="49">
        <f t="shared" ca="1" si="62"/>
        <v>5</v>
      </c>
      <c r="AC466" s="49" t="str">
        <f t="shared" ca="1" si="63"/>
        <v>N</v>
      </c>
    </row>
    <row r="467" spans="1:29" x14ac:dyDescent="0.25">
      <c r="A467">
        <v>7009</v>
      </c>
      <c r="B467" s="9">
        <v>43566</v>
      </c>
      <c r="C467" s="50" t="str">
        <f t="shared" si="56"/>
        <v>N</v>
      </c>
      <c r="D467" s="52">
        <f>_xlfn.XLOOKUP(B467,Cal_Date!B:B,Cal_Date!A:A,0)</f>
        <v>2</v>
      </c>
      <c r="E467">
        <v>2019</v>
      </c>
      <c r="F467" t="s">
        <v>124</v>
      </c>
      <c r="G467" t="s">
        <v>129</v>
      </c>
      <c r="H467" t="s">
        <v>48</v>
      </c>
      <c r="I467" t="s">
        <v>18</v>
      </c>
      <c r="J467" t="s">
        <v>11</v>
      </c>
      <c r="K467" t="s">
        <v>42</v>
      </c>
      <c r="L467">
        <v>1</v>
      </c>
      <c r="M467">
        <v>1003</v>
      </c>
      <c r="O467" t="s">
        <v>25</v>
      </c>
      <c r="R467" t="s">
        <v>47</v>
      </c>
      <c r="S467" s="49" t="str">
        <f t="shared" si="57"/>
        <v>Card</v>
      </c>
      <c r="T467" s="3">
        <v>3.5000000000000003E-2</v>
      </c>
      <c r="U467" s="2">
        <v>6.36</v>
      </c>
      <c r="V467" s="2">
        <v>1.41</v>
      </c>
      <c r="W467" s="54">
        <f>_xlfn.XLOOKUP(M467,Market!A:A,Market!F:F,0)</f>
        <v>0.06</v>
      </c>
      <c r="X467" s="55">
        <f t="shared" si="58"/>
        <v>0.22260000000000002</v>
      </c>
      <c r="Y467" s="55">
        <f t="shared" si="59"/>
        <v>4.95</v>
      </c>
      <c r="Z467" s="54">
        <f t="shared" si="60"/>
        <v>0.77830188679245282</v>
      </c>
      <c r="AA467" s="49" t="str">
        <f t="shared" ca="1" si="61"/>
        <v>N</v>
      </c>
      <c r="AB467" s="49">
        <f t="shared" ca="1" si="62"/>
        <v>5</v>
      </c>
      <c r="AC467" s="49" t="str">
        <f t="shared" ca="1" si="63"/>
        <v>N</v>
      </c>
    </row>
    <row r="468" spans="1:29" x14ac:dyDescent="0.25">
      <c r="A468">
        <v>7010</v>
      </c>
      <c r="B468" s="9">
        <v>43566</v>
      </c>
      <c r="C468" s="50" t="str">
        <f t="shared" si="56"/>
        <v>N</v>
      </c>
      <c r="D468" s="52">
        <f>_xlfn.XLOOKUP(B468,Cal_Date!B:B,Cal_Date!A:A,0)</f>
        <v>2</v>
      </c>
      <c r="E468">
        <v>2019</v>
      </c>
      <c r="F468" t="s">
        <v>124</v>
      </c>
      <c r="G468" t="s">
        <v>129</v>
      </c>
      <c r="H468" t="s">
        <v>48</v>
      </c>
      <c r="I468" t="s">
        <v>18</v>
      </c>
      <c r="J468" t="s">
        <v>11</v>
      </c>
      <c r="K468" t="s">
        <v>42</v>
      </c>
      <c r="L468">
        <v>1</v>
      </c>
      <c r="M468">
        <v>1007</v>
      </c>
      <c r="O468" t="s">
        <v>28</v>
      </c>
      <c r="R468" t="s">
        <v>44</v>
      </c>
      <c r="S468" s="49" t="str">
        <f t="shared" si="57"/>
        <v>Card</v>
      </c>
      <c r="T468" s="3">
        <v>0.03</v>
      </c>
      <c r="U468" s="2">
        <v>6.5339999999999998</v>
      </c>
      <c r="V468" s="2">
        <v>1.41</v>
      </c>
      <c r="W468" s="54">
        <f>_xlfn.XLOOKUP(M468,Market!A:A,Market!F:F,0)</f>
        <v>8.8999999999999996E-2</v>
      </c>
      <c r="X468" s="55">
        <f t="shared" si="58"/>
        <v>0.19602</v>
      </c>
      <c r="Y468" s="55">
        <f t="shared" si="59"/>
        <v>5.1239999999999997</v>
      </c>
      <c r="Z468" s="54">
        <f t="shared" si="60"/>
        <v>0.78420569329660239</v>
      </c>
      <c r="AA468" s="49" t="str">
        <f t="shared" ca="1" si="61"/>
        <v>N</v>
      </c>
      <c r="AB468" s="49">
        <f t="shared" ca="1" si="62"/>
        <v>5</v>
      </c>
      <c r="AC468" s="49" t="str">
        <f t="shared" ca="1" si="63"/>
        <v>N</v>
      </c>
    </row>
    <row r="469" spans="1:29" x14ac:dyDescent="0.25">
      <c r="A469">
        <v>7011</v>
      </c>
      <c r="B469" s="9">
        <v>43566</v>
      </c>
      <c r="C469" s="50" t="str">
        <f t="shared" si="56"/>
        <v>N</v>
      </c>
      <c r="D469" s="52">
        <f>_xlfn.XLOOKUP(B469,Cal_Date!B:B,Cal_Date!A:A,0)</f>
        <v>2</v>
      </c>
      <c r="E469">
        <v>2019</v>
      </c>
      <c r="F469" t="s">
        <v>124</v>
      </c>
      <c r="G469" t="s">
        <v>129</v>
      </c>
      <c r="H469" t="s">
        <v>48</v>
      </c>
      <c r="I469" t="s">
        <v>18</v>
      </c>
      <c r="J469" t="s">
        <v>10</v>
      </c>
      <c r="K469" t="s">
        <v>43</v>
      </c>
      <c r="L469">
        <v>1</v>
      </c>
      <c r="M469">
        <v>1006</v>
      </c>
      <c r="O469" t="s">
        <v>28</v>
      </c>
      <c r="R469" t="s">
        <v>44</v>
      </c>
      <c r="S469" s="49" t="str">
        <f t="shared" si="57"/>
        <v>Card</v>
      </c>
      <c r="T469" s="3">
        <v>0.03</v>
      </c>
      <c r="U469" s="2">
        <v>7.6229999999999993</v>
      </c>
      <c r="V469" s="2">
        <v>1.46</v>
      </c>
      <c r="W469" s="54">
        <f>_xlfn.XLOOKUP(M469,Market!A:A,Market!F:F,0)</f>
        <v>8.8999999999999996E-2</v>
      </c>
      <c r="X469" s="55">
        <f t="shared" si="58"/>
        <v>0.22868999999999998</v>
      </c>
      <c r="Y469" s="55">
        <f t="shared" si="59"/>
        <v>6.1629999999999994</v>
      </c>
      <c r="Z469" s="54">
        <f t="shared" si="60"/>
        <v>0.80847435392889933</v>
      </c>
      <c r="AA469" s="49" t="str">
        <f t="shared" ca="1" si="61"/>
        <v>N</v>
      </c>
      <c r="AB469" s="49">
        <f t="shared" ca="1" si="62"/>
        <v>5</v>
      </c>
      <c r="AC469" s="49" t="str">
        <f t="shared" ca="1" si="63"/>
        <v>N</v>
      </c>
    </row>
    <row r="470" spans="1:29" x14ac:dyDescent="0.25">
      <c r="A470">
        <v>7012</v>
      </c>
      <c r="B470" s="9">
        <v>43566</v>
      </c>
      <c r="C470" s="50" t="str">
        <f t="shared" si="56"/>
        <v>N</v>
      </c>
      <c r="D470" s="52">
        <f>_xlfn.XLOOKUP(B470,Cal_Date!B:B,Cal_Date!A:A,0)</f>
        <v>2</v>
      </c>
      <c r="E470">
        <v>2019</v>
      </c>
      <c r="F470" t="s">
        <v>124</v>
      </c>
      <c r="G470" t="s">
        <v>129</v>
      </c>
      <c r="H470" t="s">
        <v>48</v>
      </c>
      <c r="I470" t="s">
        <v>18</v>
      </c>
      <c r="J470" t="s">
        <v>10</v>
      </c>
      <c r="K470" t="s">
        <v>43</v>
      </c>
      <c r="L470">
        <v>2</v>
      </c>
      <c r="M470">
        <v>1006</v>
      </c>
      <c r="O470" t="s">
        <v>28</v>
      </c>
      <c r="R470" t="s">
        <v>45</v>
      </c>
      <c r="S470" s="49" t="str">
        <f t="shared" si="57"/>
        <v>Cash</v>
      </c>
      <c r="T470" s="3">
        <v>0</v>
      </c>
      <c r="U470" s="2">
        <v>15.245999999999999</v>
      </c>
      <c r="V470" s="2">
        <v>2.92</v>
      </c>
      <c r="W470" s="54">
        <f>_xlfn.XLOOKUP(M470,Market!A:A,Market!F:F,0)</f>
        <v>8.8999999999999996E-2</v>
      </c>
      <c r="X470" s="55">
        <f t="shared" si="58"/>
        <v>0</v>
      </c>
      <c r="Y470" s="55">
        <f t="shared" si="59"/>
        <v>12.325999999999999</v>
      </c>
      <c r="Z470" s="54">
        <f t="shared" si="60"/>
        <v>0.80847435392889933</v>
      </c>
      <c r="AA470" s="49" t="str">
        <f t="shared" ca="1" si="61"/>
        <v>N</v>
      </c>
      <c r="AB470" s="49">
        <f t="shared" ca="1" si="62"/>
        <v>5</v>
      </c>
      <c r="AC470" s="49" t="str">
        <f t="shared" ca="1" si="63"/>
        <v>N</v>
      </c>
    </row>
    <row r="471" spans="1:29" x14ac:dyDescent="0.25">
      <c r="A471">
        <v>7013</v>
      </c>
      <c r="B471" s="9">
        <v>43566</v>
      </c>
      <c r="C471" s="50" t="str">
        <f t="shared" si="56"/>
        <v>N</v>
      </c>
      <c r="D471" s="52">
        <f>_xlfn.XLOOKUP(B471,Cal_Date!B:B,Cal_Date!A:A,0)</f>
        <v>2</v>
      </c>
      <c r="E471">
        <v>2019</v>
      </c>
      <c r="F471" t="s">
        <v>124</v>
      </c>
      <c r="G471" t="s">
        <v>129</v>
      </c>
      <c r="H471" t="s">
        <v>48</v>
      </c>
      <c r="I471" t="s">
        <v>18</v>
      </c>
      <c r="J471" t="s">
        <v>11</v>
      </c>
      <c r="K471" t="s">
        <v>42</v>
      </c>
      <c r="L471">
        <v>2</v>
      </c>
      <c r="M471">
        <v>1006</v>
      </c>
      <c r="O471" t="s">
        <v>28</v>
      </c>
      <c r="R471" t="s">
        <v>45</v>
      </c>
      <c r="S471" s="49" t="str">
        <f t="shared" si="57"/>
        <v>Cash</v>
      </c>
      <c r="T471" s="3">
        <v>0</v>
      </c>
      <c r="U471" s="2">
        <v>13.068</v>
      </c>
      <c r="V471" s="2">
        <v>2.82</v>
      </c>
      <c r="W471" s="54">
        <f>_xlfn.XLOOKUP(M471,Market!A:A,Market!F:F,0)</f>
        <v>8.8999999999999996E-2</v>
      </c>
      <c r="X471" s="55">
        <f t="shared" si="58"/>
        <v>0</v>
      </c>
      <c r="Y471" s="55">
        <f t="shared" si="59"/>
        <v>10.247999999999999</v>
      </c>
      <c r="Z471" s="54">
        <f t="shared" si="60"/>
        <v>0.78420569329660239</v>
      </c>
      <c r="AA471" s="49" t="str">
        <f t="shared" ca="1" si="61"/>
        <v>N</v>
      </c>
      <c r="AB471" s="49">
        <f t="shared" ca="1" si="62"/>
        <v>5</v>
      </c>
      <c r="AC471" s="49" t="str">
        <f t="shared" ca="1" si="63"/>
        <v>N</v>
      </c>
    </row>
    <row r="472" spans="1:29" x14ac:dyDescent="0.25">
      <c r="A472">
        <v>7015</v>
      </c>
      <c r="B472" s="9">
        <v>43566</v>
      </c>
      <c r="C472" s="50" t="str">
        <f t="shared" si="56"/>
        <v>N</v>
      </c>
      <c r="D472" s="52">
        <f>_xlfn.XLOOKUP(B472,Cal_Date!B:B,Cal_Date!A:A,0)</f>
        <v>2</v>
      </c>
      <c r="E472">
        <v>2019</v>
      </c>
      <c r="F472" t="s">
        <v>124</v>
      </c>
      <c r="G472" t="s">
        <v>129</v>
      </c>
      <c r="H472" t="s">
        <v>48</v>
      </c>
      <c r="I472" t="s">
        <v>18</v>
      </c>
      <c r="J472" t="s">
        <v>11</v>
      </c>
      <c r="K472" t="s">
        <v>42</v>
      </c>
      <c r="L472">
        <v>1</v>
      </c>
      <c r="M472">
        <v>1004</v>
      </c>
      <c r="O472" t="s">
        <v>28</v>
      </c>
      <c r="R472" t="s">
        <v>45</v>
      </c>
      <c r="S472" s="49" t="str">
        <f t="shared" si="57"/>
        <v>Cash</v>
      </c>
      <c r="T472" s="3">
        <v>0</v>
      </c>
      <c r="U472" s="2">
        <v>6.36</v>
      </c>
      <c r="V472" s="2">
        <v>1.41</v>
      </c>
      <c r="W472" s="54">
        <f>_xlfn.XLOOKUP(M472,Market!A:A,Market!F:F,0)</f>
        <v>0.06</v>
      </c>
      <c r="X472" s="55">
        <f t="shared" si="58"/>
        <v>0</v>
      </c>
      <c r="Y472" s="55">
        <f t="shared" si="59"/>
        <v>4.95</v>
      </c>
      <c r="Z472" s="54">
        <f t="shared" si="60"/>
        <v>0.77830188679245282</v>
      </c>
      <c r="AA472" s="49" t="str">
        <f t="shared" ca="1" si="61"/>
        <v>N</v>
      </c>
      <c r="AB472" s="49">
        <f t="shared" ca="1" si="62"/>
        <v>5</v>
      </c>
      <c r="AC472" s="49" t="str">
        <f t="shared" ca="1" si="63"/>
        <v>N</v>
      </c>
    </row>
    <row r="473" spans="1:29" x14ac:dyDescent="0.25">
      <c r="A473">
        <v>7016</v>
      </c>
      <c r="B473" s="9">
        <v>43566</v>
      </c>
      <c r="C473" s="50" t="str">
        <f t="shared" si="56"/>
        <v>N</v>
      </c>
      <c r="D473" s="52">
        <f>_xlfn.XLOOKUP(B473,Cal_Date!B:B,Cal_Date!A:A,0)</f>
        <v>2</v>
      </c>
      <c r="E473">
        <v>2019</v>
      </c>
      <c r="F473" t="s">
        <v>124</v>
      </c>
      <c r="G473" t="s">
        <v>129</v>
      </c>
      <c r="H473" t="s">
        <v>48</v>
      </c>
      <c r="I473" t="s">
        <v>18</v>
      </c>
      <c r="J473" t="s">
        <v>11</v>
      </c>
      <c r="K473" t="s">
        <v>42</v>
      </c>
      <c r="L473">
        <v>1</v>
      </c>
      <c r="M473">
        <v>1004</v>
      </c>
      <c r="O473" t="s">
        <v>28</v>
      </c>
      <c r="R473" t="s">
        <v>44</v>
      </c>
      <c r="S473" s="49" t="str">
        <f t="shared" si="57"/>
        <v>Card</v>
      </c>
      <c r="T473" s="3">
        <v>0.03</v>
      </c>
      <c r="U473" s="2">
        <v>6.36</v>
      </c>
      <c r="V473" s="2">
        <v>1.41</v>
      </c>
      <c r="W473" s="54">
        <f>_xlfn.XLOOKUP(M473,Market!A:A,Market!F:F,0)</f>
        <v>0.06</v>
      </c>
      <c r="X473" s="55">
        <f t="shared" si="58"/>
        <v>0.1908</v>
      </c>
      <c r="Y473" s="55">
        <f t="shared" si="59"/>
        <v>4.95</v>
      </c>
      <c r="Z473" s="54">
        <f t="shared" si="60"/>
        <v>0.77830188679245282</v>
      </c>
      <c r="AA473" s="49" t="str">
        <f t="shared" ca="1" si="61"/>
        <v>N</v>
      </c>
      <c r="AB473" s="49">
        <f t="shared" ca="1" si="62"/>
        <v>5</v>
      </c>
      <c r="AC473" s="49" t="str">
        <f t="shared" ca="1" si="63"/>
        <v>N</v>
      </c>
    </row>
    <row r="474" spans="1:29" x14ac:dyDescent="0.25">
      <c r="A474">
        <v>7018</v>
      </c>
      <c r="B474" s="9">
        <v>43566</v>
      </c>
      <c r="C474" s="50" t="str">
        <f t="shared" si="56"/>
        <v>N</v>
      </c>
      <c r="D474" s="52">
        <f>_xlfn.XLOOKUP(B474,Cal_Date!B:B,Cal_Date!A:A,0)</f>
        <v>2</v>
      </c>
      <c r="E474">
        <v>2019</v>
      </c>
      <c r="F474" t="s">
        <v>124</v>
      </c>
      <c r="G474" t="s">
        <v>129</v>
      </c>
      <c r="H474" t="s">
        <v>48</v>
      </c>
      <c r="I474" t="s">
        <v>18</v>
      </c>
      <c r="J474" t="s">
        <v>11</v>
      </c>
      <c r="K474" t="s">
        <v>42</v>
      </c>
      <c r="L474">
        <v>1</v>
      </c>
      <c r="M474">
        <v>1000</v>
      </c>
      <c r="O474" t="s">
        <v>25</v>
      </c>
      <c r="R474" t="s">
        <v>46</v>
      </c>
      <c r="S474" s="49" t="str">
        <f t="shared" si="57"/>
        <v>Card</v>
      </c>
      <c r="T474" s="3">
        <v>0.04</v>
      </c>
      <c r="U474" s="2">
        <v>6.48</v>
      </c>
      <c r="V474" s="2">
        <v>1.41</v>
      </c>
      <c r="W474" s="54">
        <f>_xlfn.XLOOKUP(M474,Market!A:A,Market!F:F,0)</f>
        <v>0.08</v>
      </c>
      <c r="X474" s="55">
        <f t="shared" si="58"/>
        <v>0.25920000000000004</v>
      </c>
      <c r="Y474" s="55">
        <f t="shared" si="59"/>
        <v>5.07</v>
      </c>
      <c r="Z474" s="54">
        <f t="shared" si="60"/>
        <v>0.78240740740740744</v>
      </c>
      <c r="AA474" s="49" t="str">
        <f t="shared" ca="1" si="61"/>
        <v>N</v>
      </c>
      <c r="AB474" s="49">
        <f t="shared" ca="1" si="62"/>
        <v>5</v>
      </c>
      <c r="AC474" s="49" t="str">
        <f t="shared" ca="1" si="63"/>
        <v>N</v>
      </c>
    </row>
    <row r="475" spans="1:29" x14ac:dyDescent="0.25">
      <c r="A475">
        <v>7019</v>
      </c>
      <c r="B475" s="9">
        <v>43566</v>
      </c>
      <c r="C475" s="50" t="str">
        <f t="shared" si="56"/>
        <v>N</v>
      </c>
      <c r="D475" s="52">
        <f>_xlfn.XLOOKUP(B475,Cal_Date!B:B,Cal_Date!A:A,0)</f>
        <v>2</v>
      </c>
      <c r="E475">
        <v>2019</v>
      </c>
      <c r="F475" t="s">
        <v>124</v>
      </c>
      <c r="G475" t="s">
        <v>129</v>
      </c>
      <c r="H475" t="s">
        <v>48</v>
      </c>
      <c r="I475" t="s">
        <v>18</v>
      </c>
      <c r="J475" t="s">
        <v>11</v>
      </c>
      <c r="K475" t="s">
        <v>42</v>
      </c>
      <c r="L475">
        <v>2</v>
      </c>
      <c r="M475">
        <v>1000</v>
      </c>
      <c r="O475" t="s">
        <v>25</v>
      </c>
      <c r="R475" t="s">
        <v>46</v>
      </c>
      <c r="S475" s="49" t="str">
        <f t="shared" si="57"/>
        <v>Card</v>
      </c>
      <c r="T475" s="3">
        <v>0.04</v>
      </c>
      <c r="U475" s="2">
        <v>12.96</v>
      </c>
      <c r="V475" s="2">
        <v>2.82</v>
      </c>
      <c r="W475" s="54">
        <f>_xlfn.XLOOKUP(M475,Market!A:A,Market!F:F,0)</f>
        <v>0.08</v>
      </c>
      <c r="X475" s="55">
        <f t="shared" si="58"/>
        <v>0.51840000000000008</v>
      </c>
      <c r="Y475" s="55">
        <f t="shared" si="59"/>
        <v>10.14</v>
      </c>
      <c r="Z475" s="54">
        <f t="shared" si="60"/>
        <v>0.78240740740740744</v>
      </c>
      <c r="AA475" s="49" t="str">
        <f t="shared" ca="1" si="61"/>
        <v>N</v>
      </c>
      <c r="AB475" s="49">
        <f t="shared" ca="1" si="62"/>
        <v>5</v>
      </c>
      <c r="AC475" s="49" t="str">
        <f t="shared" ca="1" si="63"/>
        <v>N</v>
      </c>
    </row>
    <row r="476" spans="1:29" x14ac:dyDescent="0.25">
      <c r="A476">
        <v>7021</v>
      </c>
      <c r="B476" s="9">
        <v>43566</v>
      </c>
      <c r="C476" s="50" t="str">
        <f t="shared" si="56"/>
        <v>N</v>
      </c>
      <c r="D476" s="52">
        <f>_xlfn.XLOOKUP(B476,Cal_Date!B:B,Cal_Date!A:A,0)</f>
        <v>2</v>
      </c>
      <c r="E476">
        <v>2019</v>
      </c>
      <c r="F476" t="s">
        <v>124</v>
      </c>
      <c r="G476" t="s">
        <v>129</v>
      </c>
      <c r="H476" t="s">
        <v>48</v>
      </c>
      <c r="I476" t="s">
        <v>18</v>
      </c>
      <c r="J476" t="s">
        <v>11</v>
      </c>
      <c r="K476" t="s">
        <v>42</v>
      </c>
      <c r="L476">
        <v>1</v>
      </c>
      <c r="M476">
        <v>1000</v>
      </c>
      <c r="O476" t="s">
        <v>25</v>
      </c>
      <c r="R476" t="s">
        <v>44</v>
      </c>
      <c r="S476" s="49" t="str">
        <f t="shared" si="57"/>
        <v>Card</v>
      </c>
      <c r="T476" s="3">
        <v>0.03</v>
      </c>
      <c r="U476" s="2">
        <v>6.48</v>
      </c>
      <c r="V476" s="2">
        <v>1.41</v>
      </c>
      <c r="W476" s="54">
        <f>_xlfn.XLOOKUP(M476,Market!A:A,Market!F:F,0)</f>
        <v>0.08</v>
      </c>
      <c r="X476" s="55">
        <f t="shared" si="58"/>
        <v>0.19440000000000002</v>
      </c>
      <c r="Y476" s="55">
        <f t="shared" si="59"/>
        <v>5.07</v>
      </c>
      <c r="Z476" s="54">
        <f t="shared" si="60"/>
        <v>0.78240740740740744</v>
      </c>
      <c r="AA476" s="49" t="str">
        <f t="shared" ca="1" si="61"/>
        <v>N</v>
      </c>
      <c r="AB476" s="49">
        <f t="shared" ca="1" si="62"/>
        <v>5</v>
      </c>
      <c r="AC476" s="49" t="str">
        <f t="shared" ca="1" si="63"/>
        <v>N</v>
      </c>
    </row>
    <row r="477" spans="1:29" x14ac:dyDescent="0.25">
      <c r="A477">
        <v>7022</v>
      </c>
      <c r="B477" s="9">
        <v>43566</v>
      </c>
      <c r="C477" s="50" t="str">
        <f t="shared" si="56"/>
        <v>N</v>
      </c>
      <c r="D477" s="52">
        <f>_xlfn.XLOOKUP(B477,Cal_Date!B:B,Cal_Date!A:A,0)</f>
        <v>2</v>
      </c>
      <c r="E477">
        <v>2019</v>
      </c>
      <c r="F477" t="s">
        <v>124</v>
      </c>
      <c r="G477" t="s">
        <v>129</v>
      </c>
      <c r="H477" t="s">
        <v>48</v>
      </c>
      <c r="I477" t="s">
        <v>18</v>
      </c>
      <c r="J477" t="s">
        <v>11</v>
      </c>
      <c r="K477" t="s">
        <v>42</v>
      </c>
      <c r="L477">
        <v>2</v>
      </c>
      <c r="M477">
        <v>1008</v>
      </c>
      <c r="O477" t="s">
        <v>28</v>
      </c>
      <c r="R477" t="s">
        <v>44</v>
      </c>
      <c r="S477" s="49" t="str">
        <f t="shared" si="57"/>
        <v>Card</v>
      </c>
      <c r="T477" s="3">
        <v>0.03</v>
      </c>
      <c r="U477" s="2">
        <v>13.068</v>
      </c>
      <c r="V477" s="2">
        <v>2.82</v>
      </c>
      <c r="W477" s="54">
        <f>_xlfn.XLOOKUP(M477,Market!A:A,Market!F:F,0)</f>
        <v>8.8999999999999996E-2</v>
      </c>
      <c r="X477" s="55">
        <f t="shared" si="58"/>
        <v>0.39204</v>
      </c>
      <c r="Y477" s="55">
        <f t="shared" si="59"/>
        <v>10.247999999999999</v>
      </c>
      <c r="Z477" s="54">
        <f t="shared" si="60"/>
        <v>0.78420569329660239</v>
      </c>
      <c r="AA477" s="49" t="str">
        <f t="shared" ca="1" si="61"/>
        <v>N</v>
      </c>
      <c r="AB477" s="49">
        <f t="shared" ca="1" si="62"/>
        <v>5</v>
      </c>
      <c r="AC477" s="49" t="str">
        <f t="shared" ca="1" si="63"/>
        <v>N</v>
      </c>
    </row>
    <row r="478" spans="1:29" x14ac:dyDescent="0.25">
      <c r="A478">
        <v>7039</v>
      </c>
      <c r="B478" s="9">
        <v>43566</v>
      </c>
      <c r="C478" s="50" t="str">
        <f t="shared" si="56"/>
        <v>N</v>
      </c>
      <c r="D478" s="52">
        <f>_xlfn.XLOOKUP(B478,Cal_Date!B:B,Cal_Date!A:A,0)</f>
        <v>2</v>
      </c>
      <c r="E478">
        <v>2019</v>
      </c>
      <c r="F478" t="s">
        <v>124</v>
      </c>
      <c r="G478" t="s">
        <v>129</v>
      </c>
      <c r="H478" t="s">
        <v>48</v>
      </c>
      <c r="I478" t="s">
        <v>18</v>
      </c>
      <c r="J478" t="s">
        <v>11</v>
      </c>
      <c r="K478" t="s">
        <v>42</v>
      </c>
      <c r="L478">
        <v>1</v>
      </c>
      <c r="M478">
        <v>1006</v>
      </c>
      <c r="O478" t="s">
        <v>28</v>
      </c>
      <c r="R478" t="s">
        <v>46</v>
      </c>
      <c r="S478" s="49" t="str">
        <f t="shared" si="57"/>
        <v>Card</v>
      </c>
      <c r="T478" s="3">
        <v>0.04</v>
      </c>
      <c r="U478" s="2">
        <v>6.5339999999999998</v>
      </c>
      <c r="V478" s="2">
        <v>1.41</v>
      </c>
      <c r="W478" s="54">
        <f>_xlfn.XLOOKUP(M478,Market!A:A,Market!F:F,0)</f>
        <v>8.8999999999999996E-2</v>
      </c>
      <c r="X478" s="55">
        <f t="shared" si="58"/>
        <v>0.26135999999999998</v>
      </c>
      <c r="Y478" s="55">
        <f t="shared" si="59"/>
        <v>5.1239999999999997</v>
      </c>
      <c r="Z478" s="54">
        <f t="shared" si="60"/>
        <v>0.78420569329660239</v>
      </c>
      <c r="AA478" s="49" t="str">
        <f t="shared" ca="1" si="61"/>
        <v>N</v>
      </c>
      <c r="AB478" s="49">
        <f t="shared" ca="1" si="62"/>
        <v>5</v>
      </c>
      <c r="AC478" s="49" t="str">
        <f t="shared" ca="1" si="63"/>
        <v>N</v>
      </c>
    </row>
    <row r="479" spans="1:29" x14ac:dyDescent="0.25">
      <c r="A479">
        <v>7040</v>
      </c>
      <c r="B479" s="9">
        <v>43566</v>
      </c>
      <c r="C479" s="50" t="str">
        <f t="shared" si="56"/>
        <v>N</v>
      </c>
      <c r="D479" s="52">
        <f>_xlfn.XLOOKUP(B479,Cal_Date!B:B,Cal_Date!A:A,0)</f>
        <v>2</v>
      </c>
      <c r="E479">
        <v>2019</v>
      </c>
      <c r="F479" t="s">
        <v>124</v>
      </c>
      <c r="G479" t="s">
        <v>129</v>
      </c>
      <c r="H479" t="s">
        <v>48</v>
      </c>
      <c r="I479" t="s">
        <v>18</v>
      </c>
      <c r="J479" t="s">
        <v>11</v>
      </c>
      <c r="K479" t="s">
        <v>42</v>
      </c>
      <c r="L479">
        <v>1</v>
      </c>
      <c r="M479">
        <v>1007</v>
      </c>
      <c r="O479" t="s">
        <v>28</v>
      </c>
      <c r="R479" t="s">
        <v>46</v>
      </c>
      <c r="S479" s="49" t="str">
        <f t="shared" si="57"/>
        <v>Card</v>
      </c>
      <c r="T479" s="3">
        <v>0.04</v>
      </c>
      <c r="U479" s="2">
        <v>6.5339999999999998</v>
      </c>
      <c r="V479" s="2">
        <v>1.41</v>
      </c>
      <c r="W479" s="54">
        <f>_xlfn.XLOOKUP(M479,Market!A:A,Market!F:F,0)</f>
        <v>8.8999999999999996E-2</v>
      </c>
      <c r="X479" s="55">
        <f t="shared" si="58"/>
        <v>0.26135999999999998</v>
      </c>
      <c r="Y479" s="55">
        <f t="shared" si="59"/>
        <v>5.1239999999999997</v>
      </c>
      <c r="Z479" s="54">
        <f t="shared" si="60"/>
        <v>0.78420569329660239</v>
      </c>
      <c r="AA479" s="49" t="str">
        <f t="shared" ca="1" si="61"/>
        <v>N</v>
      </c>
      <c r="AB479" s="49">
        <f t="shared" ca="1" si="62"/>
        <v>5</v>
      </c>
      <c r="AC479" s="49" t="str">
        <f t="shared" ca="1" si="63"/>
        <v>N</v>
      </c>
    </row>
    <row r="480" spans="1:29" x14ac:dyDescent="0.25">
      <c r="A480">
        <v>7041</v>
      </c>
      <c r="B480" s="9">
        <v>43566</v>
      </c>
      <c r="C480" s="50" t="str">
        <f t="shared" si="56"/>
        <v>N</v>
      </c>
      <c r="D480" s="52">
        <f>_xlfn.XLOOKUP(B480,Cal_Date!B:B,Cal_Date!A:A,0)</f>
        <v>2</v>
      </c>
      <c r="E480">
        <v>2019</v>
      </c>
      <c r="F480" t="s">
        <v>124</v>
      </c>
      <c r="G480" t="s">
        <v>129</v>
      </c>
      <c r="H480" t="s">
        <v>48</v>
      </c>
      <c r="I480" t="s">
        <v>18</v>
      </c>
      <c r="J480" t="s">
        <v>11</v>
      </c>
      <c r="K480" t="s">
        <v>42</v>
      </c>
      <c r="L480">
        <v>1</v>
      </c>
      <c r="M480">
        <v>1007</v>
      </c>
      <c r="O480" t="s">
        <v>28</v>
      </c>
      <c r="R480" t="s">
        <v>46</v>
      </c>
      <c r="S480" s="49" t="str">
        <f t="shared" si="57"/>
        <v>Card</v>
      </c>
      <c r="T480" s="3">
        <v>0.04</v>
      </c>
      <c r="U480" s="2">
        <v>6.5339999999999998</v>
      </c>
      <c r="V480" s="2">
        <v>1.41</v>
      </c>
      <c r="W480" s="54">
        <f>_xlfn.XLOOKUP(M480,Market!A:A,Market!F:F,0)</f>
        <v>8.8999999999999996E-2</v>
      </c>
      <c r="X480" s="55">
        <f t="shared" si="58"/>
        <v>0.26135999999999998</v>
      </c>
      <c r="Y480" s="55">
        <f t="shared" si="59"/>
        <v>5.1239999999999997</v>
      </c>
      <c r="Z480" s="54">
        <f t="shared" si="60"/>
        <v>0.78420569329660239</v>
      </c>
      <c r="AA480" s="49" t="str">
        <f t="shared" ca="1" si="61"/>
        <v>N</v>
      </c>
      <c r="AB480" s="49">
        <f t="shared" ca="1" si="62"/>
        <v>5</v>
      </c>
      <c r="AC480" s="49" t="str">
        <f t="shared" ca="1" si="63"/>
        <v>N</v>
      </c>
    </row>
    <row r="481" spans="1:29" x14ac:dyDescent="0.25">
      <c r="A481">
        <v>7077</v>
      </c>
      <c r="B481" s="9">
        <v>43566</v>
      </c>
      <c r="C481" s="50" t="str">
        <f t="shared" si="56"/>
        <v>N</v>
      </c>
      <c r="D481" s="52">
        <f>_xlfn.XLOOKUP(B481,Cal_Date!B:B,Cal_Date!A:A,0)</f>
        <v>2</v>
      </c>
      <c r="E481">
        <v>2019</v>
      </c>
      <c r="F481" t="s">
        <v>124</v>
      </c>
      <c r="G481" t="s">
        <v>129</v>
      </c>
      <c r="H481" t="s">
        <v>48</v>
      </c>
      <c r="I481" t="s">
        <v>18</v>
      </c>
      <c r="J481" t="s">
        <v>11</v>
      </c>
      <c r="K481" t="s">
        <v>42</v>
      </c>
      <c r="L481">
        <v>2</v>
      </c>
      <c r="M481">
        <v>1007</v>
      </c>
      <c r="O481" t="s">
        <v>28</v>
      </c>
      <c r="R481" t="s">
        <v>46</v>
      </c>
      <c r="S481" s="49" t="str">
        <f t="shared" si="57"/>
        <v>Card</v>
      </c>
      <c r="T481" s="3">
        <v>0.04</v>
      </c>
      <c r="U481" s="2">
        <v>13.068</v>
      </c>
      <c r="V481" s="2">
        <v>2.82</v>
      </c>
      <c r="W481" s="54">
        <f>_xlfn.XLOOKUP(M481,Market!A:A,Market!F:F,0)</f>
        <v>8.8999999999999996E-2</v>
      </c>
      <c r="X481" s="55">
        <f t="shared" si="58"/>
        <v>0.52271999999999996</v>
      </c>
      <c r="Y481" s="55">
        <f t="shared" si="59"/>
        <v>10.247999999999999</v>
      </c>
      <c r="Z481" s="54">
        <f t="shared" si="60"/>
        <v>0.78420569329660239</v>
      </c>
      <c r="AA481" s="49" t="str">
        <f t="shared" ca="1" si="61"/>
        <v>N</v>
      </c>
      <c r="AB481" s="49">
        <f t="shared" ca="1" si="62"/>
        <v>5</v>
      </c>
      <c r="AC481" s="49" t="str">
        <f t="shared" ca="1" si="63"/>
        <v>N</v>
      </c>
    </row>
    <row r="482" spans="1:29" x14ac:dyDescent="0.25">
      <c r="A482">
        <v>7044</v>
      </c>
      <c r="B482" s="9">
        <v>43566</v>
      </c>
      <c r="C482" s="50" t="str">
        <f t="shared" si="56"/>
        <v>N</v>
      </c>
      <c r="D482" s="52">
        <f>_xlfn.XLOOKUP(B482,Cal_Date!B:B,Cal_Date!A:A,0)</f>
        <v>2</v>
      </c>
      <c r="E482">
        <v>2019</v>
      </c>
      <c r="F482" t="s">
        <v>124</v>
      </c>
      <c r="G482" t="s">
        <v>129</v>
      </c>
      <c r="H482" t="s">
        <v>48</v>
      </c>
      <c r="I482" t="s">
        <v>18</v>
      </c>
      <c r="J482" t="s">
        <v>11</v>
      </c>
      <c r="K482" t="s">
        <v>42</v>
      </c>
      <c r="L482">
        <v>1</v>
      </c>
      <c r="M482">
        <v>1005</v>
      </c>
      <c r="O482" t="s">
        <v>25</v>
      </c>
      <c r="R482" t="s">
        <v>44</v>
      </c>
      <c r="S482" s="49" t="str">
        <f t="shared" si="57"/>
        <v>Card</v>
      </c>
      <c r="T482" s="3">
        <v>0.03</v>
      </c>
      <c r="U482" s="2">
        <v>6.5339999999999998</v>
      </c>
      <c r="V482" s="2">
        <v>1.41</v>
      </c>
      <c r="W482" s="54">
        <f>_xlfn.XLOOKUP(M482,Market!A:A,Market!F:F,0)</f>
        <v>8.8999999999999996E-2</v>
      </c>
      <c r="X482" s="55">
        <f t="shared" si="58"/>
        <v>0.19602</v>
      </c>
      <c r="Y482" s="55">
        <f t="shared" si="59"/>
        <v>5.1239999999999997</v>
      </c>
      <c r="Z482" s="54">
        <f t="shared" si="60"/>
        <v>0.78420569329660239</v>
      </c>
      <c r="AA482" s="49" t="str">
        <f t="shared" ca="1" si="61"/>
        <v>N</v>
      </c>
      <c r="AB482" s="49">
        <f t="shared" ca="1" si="62"/>
        <v>5</v>
      </c>
      <c r="AC482" s="49" t="str">
        <f t="shared" ca="1" si="63"/>
        <v>N</v>
      </c>
    </row>
    <row r="483" spans="1:29" x14ac:dyDescent="0.25">
      <c r="A483">
        <v>7045</v>
      </c>
      <c r="B483" s="9">
        <v>43566</v>
      </c>
      <c r="C483" s="50" t="str">
        <f t="shared" si="56"/>
        <v>N</v>
      </c>
      <c r="D483" s="52">
        <f>_xlfn.XLOOKUP(B483,Cal_Date!B:B,Cal_Date!A:A,0)</f>
        <v>2</v>
      </c>
      <c r="E483">
        <v>2019</v>
      </c>
      <c r="F483" t="s">
        <v>124</v>
      </c>
      <c r="G483" t="s">
        <v>129</v>
      </c>
      <c r="H483" t="s">
        <v>48</v>
      </c>
      <c r="I483" t="s">
        <v>18</v>
      </c>
      <c r="J483" t="s">
        <v>11</v>
      </c>
      <c r="K483" t="s">
        <v>42</v>
      </c>
      <c r="L483">
        <v>1</v>
      </c>
      <c r="M483">
        <v>1005</v>
      </c>
      <c r="O483" t="s">
        <v>25</v>
      </c>
      <c r="R483" t="s">
        <v>46</v>
      </c>
      <c r="S483" s="49" t="str">
        <f t="shared" si="57"/>
        <v>Card</v>
      </c>
      <c r="T483" s="3">
        <v>0.04</v>
      </c>
      <c r="U483" s="2">
        <v>6.5339999999999998</v>
      </c>
      <c r="V483" s="2">
        <v>1.41</v>
      </c>
      <c r="W483" s="54">
        <f>_xlfn.XLOOKUP(M483,Market!A:A,Market!F:F,0)</f>
        <v>8.8999999999999996E-2</v>
      </c>
      <c r="X483" s="55">
        <f t="shared" si="58"/>
        <v>0.26135999999999998</v>
      </c>
      <c r="Y483" s="55">
        <f t="shared" si="59"/>
        <v>5.1239999999999997</v>
      </c>
      <c r="Z483" s="54">
        <f t="shared" si="60"/>
        <v>0.78420569329660239</v>
      </c>
      <c r="AA483" s="49" t="str">
        <f t="shared" ca="1" si="61"/>
        <v>N</v>
      </c>
      <c r="AB483" s="49">
        <f t="shared" ca="1" si="62"/>
        <v>5</v>
      </c>
      <c r="AC483" s="49" t="str">
        <f t="shared" ca="1" si="63"/>
        <v>N</v>
      </c>
    </row>
    <row r="484" spans="1:29" x14ac:dyDescent="0.25">
      <c r="A484">
        <v>7050</v>
      </c>
      <c r="B484" s="9">
        <v>43566</v>
      </c>
      <c r="C484" s="50" t="str">
        <f t="shared" si="56"/>
        <v>N</v>
      </c>
      <c r="D484" s="52">
        <f>_xlfn.XLOOKUP(B484,Cal_Date!B:B,Cal_Date!A:A,0)</f>
        <v>2</v>
      </c>
      <c r="E484">
        <v>2019</v>
      </c>
      <c r="F484" t="s">
        <v>124</v>
      </c>
      <c r="G484" t="s">
        <v>129</v>
      </c>
      <c r="H484" t="s">
        <v>48</v>
      </c>
      <c r="I484" t="s">
        <v>18</v>
      </c>
      <c r="J484" t="s">
        <v>10</v>
      </c>
      <c r="K484" t="s">
        <v>43</v>
      </c>
      <c r="L484">
        <v>1</v>
      </c>
      <c r="M484">
        <v>1002</v>
      </c>
      <c r="O484" t="s">
        <v>28</v>
      </c>
      <c r="R484" t="s">
        <v>46</v>
      </c>
      <c r="S484" s="49" t="str">
        <f t="shared" si="57"/>
        <v>Card</v>
      </c>
      <c r="T484" s="3">
        <v>0.04</v>
      </c>
      <c r="U484" s="2">
        <v>7.42</v>
      </c>
      <c r="V484" s="2">
        <v>1.46</v>
      </c>
      <c r="W484" s="54">
        <f>_xlfn.XLOOKUP(M484,Market!A:A,Market!F:F,0)</f>
        <v>0.06</v>
      </c>
      <c r="X484" s="55">
        <f t="shared" si="58"/>
        <v>0.29680000000000001</v>
      </c>
      <c r="Y484" s="55">
        <f t="shared" si="59"/>
        <v>5.96</v>
      </c>
      <c r="Z484" s="54">
        <f t="shared" si="60"/>
        <v>0.80323450134770891</v>
      </c>
      <c r="AA484" s="49" t="str">
        <f t="shared" ca="1" si="61"/>
        <v>N</v>
      </c>
      <c r="AB484" s="49">
        <f t="shared" ca="1" si="62"/>
        <v>5</v>
      </c>
      <c r="AC484" s="49" t="str">
        <f t="shared" ca="1" si="63"/>
        <v>N</v>
      </c>
    </row>
    <row r="485" spans="1:29" x14ac:dyDescent="0.25">
      <c r="A485">
        <v>7046</v>
      </c>
      <c r="B485" s="9">
        <v>43566</v>
      </c>
      <c r="C485" s="50" t="str">
        <f t="shared" si="56"/>
        <v>N</v>
      </c>
      <c r="D485" s="52">
        <f>_xlfn.XLOOKUP(B485,Cal_Date!B:B,Cal_Date!A:A,0)</f>
        <v>2</v>
      </c>
      <c r="E485">
        <v>2019</v>
      </c>
      <c r="F485" t="s">
        <v>124</v>
      </c>
      <c r="G485" t="s">
        <v>129</v>
      </c>
      <c r="H485" t="s">
        <v>48</v>
      </c>
      <c r="I485" t="s">
        <v>18</v>
      </c>
      <c r="J485" t="s">
        <v>11</v>
      </c>
      <c r="K485" t="s">
        <v>42</v>
      </c>
      <c r="L485">
        <v>1</v>
      </c>
      <c r="M485">
        <v>1004</v>
      </c>
      <c r="O485" t="s">
        <v>28</v>
      </c>
      <c r="R485" t="s">
        <v>44</v>
      </c>
      <c r="S485" s="49" t="str">
        <f t="shared" si="57"/>
        <v>Card</v>
      </c>
      <c r="T485" s="3">
        <v>0.03</v>
      </c>
      <c r="U485" s="2">
        <v>6.36</v>
      </c>
      <c r="V485" s="2">
        <v>1.41</v>
      </c>
      <c r="W485" s="54">
        <f>_xlfn.XLOOKUP(M485,Market!A:A,Market!F:F,0)</f>
        <v>0.06</v>
      </c>
      <c r="X485" s="55">
        <f t="shared" si="58"/>
        <v>0.1908</v>
      </c>
      <c r="Y485" s="55">
        <f t="shared" si="59"/>
        <v>4.95</v>
      </c>
      <c r="Z485" s="54">
        <f t="shared" si="60"/>
        <v>0.77830188679245282</v>
      </c>
      <c r="AA485" s="49" t="str">
        <f t="shared" ca="1" si="61"/>
        <v>N</v>
      </c>
      <c r="AB485" s="49">
        <f t="shared" ca="1" si="62"/>
        <v>5</v>
      </c>
      <c r="AC485" s="49" t="str">
        <f t="shared" ca="1" si="63"/>
        <v>N</v>
      </c>
    </row>
    <row r="486" spans="1:29" x14ac:dyDescent="0.25">
      <c r="A486">
        <v>7047</v>
      </c>
      <c r="B486" s="9">
        <v>43566</v>
      </c>
      <c r="C486" s="50" t="str">
        <f t="shared" si="56"/>
        <v>N</v>
      </c>
      <c r="D486" s="52">
        <f>_xlfn.XLOOKUP(B486,Cal_Date!B:B,Cal_Date!A:A,0)</f>
        <v>2</v>
      </c>
      <c r="E486">
        <v>2019</v>
      </c>
      <c r="F486" t="s">
        <v>124</v>
      </c>
      <c r="G486" t="s">
        <v>129</v>
      </c>
      <c r="H486" t="s">
        <v>48</v>
      </c>
      <c r="I486" t="s">
        <v>18</v>
      </c>
      <c r="J486" t="s">
        <v>10</v>
      </c>
      <c r="K486" t="s">
        <v>43</v>
      </c>
      <c r="L486">
        <v>1</v>
      </c>
      <c r="M486">
        <v>1005</v>
      </c>
      <c r="O486" t="s">
        <v>25</v>
      </c>
      <c r="R486" t="s">
        <v>46</v>
      </c>
      <c r="S486" s="49" t="str">
        <f t="shared" si="57"/>
        <v>Card</v>
      </c>
      <c r="T486" s="3">
        <v>0.04</v>
      </c>
      <c r="U486" s="2">
        <v>7.6229999999999993</v>
      </c>
      <c r="V486" s="2">
        <v>1.46</v>
      </c>
      <c r="W486" s="54">
        <f>_xlfn.XLOOKUP(M486,Market!A:A,Market!F:F,0)</f>
        <v>8.8999999999999996E-2</v>
      </c>
      <c r="X486" s="55">
        <f t="shared" si="58"/>
        <v>0.30491999999999997</v>
      </c>
      <c r="Y486" s="55">
        <f t="shared" si="59"/>
        <v>6.1629999999999994</v>
      </c>
      <c r="Z486" s="54">
        <f t="shared" si="60"/>
        <v>0.80847435392889933</v>
      </c>
      <c r="AA486" s="49" t="str">
        <f t="shared" ca="1" si="61"/>
        <v>N</v>
      </c>
      <c r="AB486" s="49">
        <f t="shared" ca="1" si="62"/>
        <v>5</v>
      </c>
      <c r="AC486" s="49" t="str">
        <f t="shared" ca="1" si="63"/>
        <v>N</v>
      </c>
    </row>
    <row r="487" spans="1:29" x14ac:dyDescent="0.25">
      <c r="A487">
        <v>7048</v>
      </c>
      <c r="B487" s="9">
        <v>43566</v>
      </c>
      <c r="C487" s="50" t="str">
        <f t="shared" si="56"/>
        <v>N</v>
      </c>
      <c r="D487" s="52">
        <f>_xlfn.XLOOKUP(B487,Cal_Date!B:B,Cal_Date!A:A,0)</f>
        <v>2</v>
      </c>
      <c r="E487">
        <v>2019</v>
      </c>
      <c r="F487" t="s">
        <v>124</v>
      </c>
      <c r="G487" t="s">
        <v>129</v>
      </c>
      <c r="H487" t="s">
        <v>48</v>
      </c>
      <c r="I487" t="s">
        <v>18</v>
      </c>
      <c r="J487" t="s">
        <v>10</v>
      </c>
      <c r="K487" t="s">
        <v>43</v>
      </c>
      <c r="L487">
        <v>2</v>
      </c>
      <c r="M487">
        <v>1001</v>
      </c>
      <c r="O487" t="s">
        <v>25</v>
      </c>
      <c r="R487" t="s">
        <v>44</v>
      </c>
      <c r="S487" s="49" t="str">
        <f t="shared" si="57"/>
        <v>Card</v>
      </c>
      <c r="T487" s="3">
        <v>0.03</v>
      </c>
      <c r="U487" s="2">
        <v>14.84</v>
      </c>
      <c r="V487" s="2">
        <v>2.92</v>
      </c>
      <c r="W487" s="54">
        <f>_xlfn.XLOOKUP(M487,Market!A:A,Market!F:F,0)</f>
        <v>0.06</v>
      </c>
      <c r="X487" s="55">
        <f t="shared" si="58"/>
        <v>0.44519999999999998</v>
      </c>
      <c r="Y487" s="55">
        <f t="shared" si="59"/>
        <v>11.92</v>
      </c>
      <c r="Z487" s="54">
        <f t="shared" si="60"/>
        <v>0.80323450134770891</v>
      </c>
      <c r="AA487" s="49" t="str">
        <f t="shared" ca="1" si="61"/>
        <v>N</v>
      </c>
      <c r="AB487" s="49">
        <f t="shared" ca="1" si="62"/>
        <v>5</v>
      </c>
      <c r="AC487" s="49" t="str">
        <f t="shared" ca="1" si="63"/>
        <v>N</v>
      </c>
    </row>
    <row r="488" spans="1:29" x14ac:dyDescent="0.25">
      <c r="A488">
        <v>7053</v>
      </c>
      <c r="B488" s="9">
        <v>43566</v>
      </c>
      <c r="C488" s="50" t="str">
        <f t="shared" si="56"/>
        <v>N</v>
      </c>
      <c r="D488" s="52">
        <f>_xlfn.XLOOKUP(B488,Cal_Date!B:B,Cal_Date!A:A,0)</f>
        <v>2</v>
      </c>
      <c r="E488">
        <v>2019</v>
      </c>
      <c r="F488" t="s">
        <v>124</v>
      </c>
      <c r="G488" t="s">
        <v>129</v>
      </c>
      <c r="H488" t="s">
        <v>48</v>
      </c>
      <c r="I488" t="s">
        <v>18</v>
      </c>
      <c r="J488" t="s">
        <v>10</v>
      </c>
      <c r="K488" t="s">
        <v>43</v>
      </c>
      <c r="L488">
        <v>2</v>
      </c>
      <c r="M488">
        <v>1010</v>
      </c>
      <c r="O488" t="s">
        <v>25</v>
      </c>
      <c r="R488" t="s">
        <v>46</v>
      </c>
      <c r="S488" s="49" t="str">
        <f t="shared" si="57"/>
        <v>Card</v>
      </c>
      <c r="T488" s="3">
        <v>0.04</v>
      </c>
      <c r="U488" s="2">
        <v>15.120000000000001</v>
      </c>
      <c r="V488" s="2">
        <v>2.92</v>
      </c>
      <c r="W488" s="54">
        <f>_xlfn.XLOOKUP(M488,Market!A:A,Market!F:F,0)</f>
        <v>0.08</v>
      </c>
      <c r="X488" s="55">
        <f t="shared" si="58"/>
        <v>0.6048</v>
      </c>
      <c r="Y488" s="55">
        <f t="shared" si="59"/>
        <v>12.200000000000001</v>
      </c>
      <c r="Z488" s="54">
        <f t="shared" si="60"/>
        <v>0.80687830687830686</v>
      </c>
      <c r="AA488" s="49" t="str">
        <f t="shared" ca="1" si="61"/>
        <v>N</v>
      </c>
      <c r="AB488" s="49">
        <f t="shared" ca="1" si="62"/>
        <v>5</v>
      </c>
      <c r="AC488" s="49" t="str">
        <f t="shared" ca="1" si="63"/>
        <v>N</v>
      </c>
    </row>
    <row r="489" spans="1:29" x14ac:dyDescent="0.25">
      <c r="A489">
        <v>7049</v>
      </c>
      <c r="B489" s="9">
        <v>43566</v>
      </c>
      <c r="C489" s="50" t="str">
        <f t="shared" si="56"/>
        <v>N</v>
      </c>
      <c r="D489" s="52">
        <f>_xlfn.XLOOKUP(B489,Cal_Date!B:B,Cal_Date!A:A,0)</f>
        <v>2</v>
      </c>
      <c r="E489">
        <v>2019</v>
      </c>
      <c r="F489" t="s">
        <v>124</v>
      </c>
      <c r="G489" t="s">
        <v>129</v>
      </c>
      <c r="H489" t="s">
        <v>48</v>
      </c>
      <c r="I489" t="s">
        <v>18</v>
      </c>
      <c r="J489" t="s">
        <v>11</v>
      </c>
      <c r="K489" t="s">
        <v>42</v>
      </c>
      <c r="L489">
        <v>1</v>
      </c>
      <c r="M489">
        <v>1011</v>
      </c>
      <c r="O489" t="s">
        <v>25</v>
      </c>
      <c r="R489" t="s">
        <v>44</v>
      </c>
      <c r="S489" s="49" t="str">
        <f t="shared" si="57"/>
        <v>Card</v>
      </c>
      <c r="T489" s="3">
        <v>0.03</v>
      </c>
      <c r="U489" s="2">
        <v>6.36</v>
      </c>
      <c r="V489" s="2">
        <v>1.41</v>
      </c>
      <c r="W489" s="54">
        <f>_xlfn.XLOOKUP(M489,Market!A:A,Market!F:F,0)</f>
        <v>0.06</v>
      </c>
      <c r="X489" s="55">
        <f t="shared" si="58"/>
        <v>0.1908</v>
      </c>
      <c r="Y489" s="55">
        <f t="shared" si="59"/>
        <v>4.95</v>
      </c>
      <c r="Z489" s="54">
        <f t="shared" si="60"/>
        <v>0.77830188679245282</v>
      </c>
      <c r="AA489" s="49" t="str">
        <f t="shared" ca="1" si="61"/>
        <v>N</v>
      </c>
      <c r="AB489" s="49">
        <f t="shared" ca="1" si="62"/>
        <v>5</v>
      </c>
      <c r="AC489" s="49" t="str">
        <f t="shared" ca="1" si="63"/>
        <v>N</v>
      </c>
    </row>
    <row r="490" spans="1:29" x14ac:dyDescent="0.25">
      <c r="A490">
        <v>7051</v>
      </c>
      <c r="B490" s="9">
        <v>43566</v>
      </c>
      <c r="C490" s="50" t="str">
        <f t="shared" si="56"/>
        <v>N</v>
      </c>
      <c r="D490" s="52">
        <f>_xlfn.XLOOKUP(B490,Cal_Date!B:B,Cal_Date!A:A,0)</f>
        <v>2</v>
      </c>
      <c r="E490">
        <v>2019</v>
      </c>
      <c r="F490" t="s">
        <v>124</v>
      </c>
      <c r="G490" t="s">
        <v>129</v>
      </c>
      <c r="H490" t="s">
        <v>48</v>
      </c>
      <c r="I490" t="s">
        <v>18</v>
      </c>
      <c r="J490" t="s">
        <v>11</v>
      </c>
      <c r="K490" t="s">
        <v>42</v>
      </c>
      <c r="L490">
        <v>1</v>
      </c>
      <c r="M490">
        <v>1011</v>
      </c>
      <c r="O490" t="s">
        <v>25</v>
      </c>
      <c r="R490" t="s">
        <v>47</v>
      </c>
      <c r="S490" s="49" t="str">
        <f t="shared" si="57"/>
        <v>Card</v>
      </c>
      <c r="T490" s="3">
        <v>3.5000000000000003E-2</v>
      </c>
      <c r="U490" s="2">
        <v>6.36</v>
      </c>
      <c r="V490" s="2">
        <v>1.41</v>
      </c>
      <c r="W490" s="54">
        <f>_xlfn.XLOOKUP(M490,Market!A:A,Market!F:F,0)</f>
        <v>0.06</v>
      </c>
      <c r="X490" s="55">
        <f t="shared" si="58"/>
        <v>0.22260000000000002</v>
      </c>
      <c r="Y490" s="55">
        <f t="shared" si="59"/>
        <v>4.95</v>
      </c>
      <c r="Z490" s="54">
        <f t="shared" si="60"/>
        <v>0.77830188679245282</v>
      </c>
      <c r="AA490" s="49" t="str">
        <f t="shared" ca="1" si="61"/>
        <v>N</v>
      </c>
      <c r="AB490" s="49">
        <f t="shared" ca="1" si="62"/>
        <v>5</v>
      </c>
      <c r="AC490" s="49" t="str">
        <f t="shared" ca="1" si="63"/>
        <v>N</v>
      </c>
    </row>
    <row r="491" spans="1:29" x14ac:dyDescent="0.25">
      <c r="A491">
        <v>7061</v>
      </c>
      <c r="B491" s="9">
        <v>43566</v>
      </c>
      <c r="C491" s="50" t="str">
        <f t="shared" si="56"/>
        <v>N</v>
      </c>
      <c r="D491" s="52">
        <f>_xlfn.XLOOKUP(B491,Cal_Date!B:B,Cal_Date!A:A,0)</f>
        <v>2</v>
      </c>
      <c r="E491">
        <v>2019</v>
      </c>
      <c r="F491" t="s">
        <v>124</v>
      </c>
      <c r="G491" t="s">
        <v>129</v>
      </c>
      <c r="H491" t="s">
        <v>48</v>
      </c>
      <c r="I491" t="s">
        <v>18</v>
      </c>
      <c r="J491" t="s">
        <v>11</v>
      </c>
      <c r="K491" t="s">
        <v>42</v>
      </c>
      <c r="L491">
        <v>1</v>
      </c>
      <c r="M491">
        <v>1001</v>
      </c>
      <c r="O491" t="s">
        <v>25</v>
      </c>
      <c r="R491" t="s">
        <v>46</v>
      </c>
      <c r="S491" s="49" t="str">
        <f t="shared" si="57"/>
        <v>Card</v>
      </c>
      <c r="T491" s="3">
        <v>0.04</v>
      </c>
      <c r="U491" s="2">
        <v>6.36</v>
      </c>
      <c r="V491" s="2">
        <v>1.41</v>
      </c>
      <c r="W491" s="54">
        <f>_xlfn.XLOOKUP(M491,Market!A:A,Market!F:F,0)</f>
        <v>0.06</v>
      </c>
      <c r="X491" s="55">
        <f t="shared" si="58"/>
        <v>0.25440000000000002</v>
      </c>
      <c r="Y491" s="55">
        <f t="shared" si="59"/>
        <v>4.95</v>
      </c>
      <c r="Z491" s="54">
        <f t="shared" si="60"/>
        <v>0.77830188679245282</v>
      </c>
      <c r="AA491" s="49" t="str">
        <f t="shared" ca="1" si="61"/>
        <v>N</v>
      </c>
      <c r="AB491" s="49">
        <f t="shared" ca="1" si="62"/>
        <v>5</v>
      </c>
      <c r="AC491" s="49" t="str">
        <f t="shared" ca="1" si="63"/>
        <v>N</v>
      </c>
    </row>
    <row r="492" spans="1:29" x14ac:dyDescent="0.25">
      <c r="A492">
        <v>7052</v>
      </c>
      <c r="B492" s="9">
        <v>43566</v>
      </c>
      <c r="C492" s="50" t="str">
        <f t="shared" si="56"/>
        <v>N</v>
      </c>
      <c r="D492" s="52">
        <f>_xlfn.XLOOKUP(B492,Cal_Date!B:B,Cal_Date!A:A,0)</f>
        <v>2</v>
      </c>
      <c r="E492">
        <v>2019</v>
      </c>
      <c r="F492" t="s">
        <v>124</v>
      </c>
      <c r="G492" t="s">
        <v>129</v>
      </c>
      <c r="H492" t="s">
        <v>48</v>
      </c>
      <c r="I492" t="s">
        <v>18</v>
      </c>
      <c r="J492" t="s">
        <v>11</v>
      </c>
      <c r="K492" t="s">
        <v>42</v>
      </c>
      <c r="L492">
        <v>2</v>
      </c>
      <c r="M492">
        <v>1003</v>
      </c>
      <c r="O492" t="s">
        <v>25</v>
      </c>
      <c r="R492" t="s">
        <v>44</v>
      </c>
      <c r="S492" s="49" t="str">
        <f t="shared" si="57"/>
        <v>Card</v>
      </c>
      <c r="T492" s="3">
        <v>0.03</v>
      </c>
      <c r="U492" s="2">
        <v>12.72</v>
      </c>
      <c r="V492" s="2">
        <v>2.82</v>
      </c>
      <c r="W492" s="54">
        <f>_xlfn.XLOOKUP(M492,Market!A:A,Market!F:F,0)</f>
        <v>0.06</v>
      </c>
      <c r="X492" s="55">
        <f t="shared" si="58"/>
        <v>0.38159999999999999</v>
      </c>
      <c r="Y492" s="55">
        <f t="shared" si="59"/>
        <v>9.9</v>
      </c>
      <c r="Z492" s="54">
        <f t="shared" si="60"/>
        <v>0.77830188679245282</v>
      </c>
      <c r="AA492" s="49" t="str">
        <f t="shared" ca="1" si="61"/>
        <v>N</v>
      </c>
      <c r="AB492" s="49">
        <f t="shared" ca="1" si="62"/>
        <v>5</v>
      </c>
      <c r="AC492" s="49" t="str">
        <f t="shared" ca="1" si="63"/>
        <v>N</v>
      </c>
    </row>
    <row r="493" spans="1:29" x14ac:dyDescent="0.25">
      <c r="A493">
        <v>7054</v>
      </c>
      <c r="B493" s="9">
        <v>43566</v>
      </c>
      <c r="C493" s="50" t="str">
        <f t="shared" si="56"/>
        <v>N</v>
      </c>
      <c r="D493" s="52">
        <f>_xlfn.XLOOKUP(B493,Cal_Date!B:B,Cal_Date!A:A,0)</f>
        <v>2</v>
      </c>
      <c r="E493">
        <v>2019</v>
      </c>
      <c r="F493" t="s">
        <v>124</v>
      </c>
      <c r="G493" t="s">
        <v>129</v>
      </c>
      <c r="H493" t="s">
        <v>48</v>
      </c>
      <c r="I493" t="s">
        <v>18</v>
      </c>
      <c r="J493" t="s">
        <v>11</v>
      </c>
      <c r="K493" t="s">
        <v>42</v>
      </c>
      <c r="L493">
        <v>1</v>
      </c>
      <c r="M493">
        <v>1005</v>
      </c>
      <c r="O493" t="s">
        <v>25</v>
      </c>
      <c r="R493" t="s">
        <v>46</v>
      </c>
      <c r="S493" s="49" t="str">
        <f t="shared" si="57"/>
        <v>Card</v>
      </c>
      <c r="T493" s="3">
        <v>0.04</v>
      </c>
      <c r="U493" s="2">
        <v>6.5339999999999998</v>
      </c>
      <c r="V493" s="2">
        <v>1.41</v>
      </c>
      <c r="W493" s="54">
        <f>_xlfn.XLOOKUP(M493,Market!A:A,Market!F:F,0)</f>
        <v>8.8999999999999996E-2</v>
      </c>
      <c r="X493" s="55">
        <f t="shared" si="58"/>
        <v>0.26135999999999998</v>
      </c>
      <c r="Y493" s="55">
        <f t="shared" si="59"/>
        <v>5.1239999999999997</v>
      </c>
      <c r="Z493" s="54">
        <f t="shared" si="60"/>
        <v>0.78420569329660239</v>
      </c>
      <c r="AA493" s="49" t="str">
        <f t="shared" ca="1" si="61"/>
        <v>N</v>
      </c>
      <c r="AB493" s="49">
        <f t="shared" ca="1" si="62"/>
        <v>5</v>
      </c>
      <c r="AC493" s="49" t="str">
        <f t="shared" ca="1" si="63"/>
        <v>N</v>
      </c>
    </row>
    <row r="494" spans="1:29" x14ac:dyDescent="0.25">
      <c r="A494">
        <v>7056</v>
      </c>
      <c r="B494" s="9">
        <v>43566</v>
      </c>
      <c r="C494" s="50" t="str">
        <f t="shared" si="56"/>
        <v>N</v>
      </c>
      <c r="D494" s="52">
        <f>_xlfn.XLOOKUP(B494,Cal_Date!B:B,Cal_Date!A:A,0)</f>
        <v>2</v>
      </c>
      <c r="E494">
        <v>2019</v>
      </c>
      <c r="F494" t="s">
        <v>124</v>
      </c>
      <c r="G494" t="s">
        <v>129</v>
      </c>
      <c r="H494" t="s">
        <v>48</v>
      </c>
      <c r="I494" t="s">
        <v>18</v>
      </c>
      <c r="J494" t="s">
        <v>11</v>
      </c>
      <c r="K494" t="s">
        <v>42</v>
      </c>
      <c r="L494">
        <v>2</v>
      </c>
      <c r="M494">
        <v>1005</v>
      </c>
      <c r="O494" t="s">
        <v>25</v>
      </c>
      <c r="R494" t="s">
        <v>44</v>
      </c>
      <c r="S494" s="49" t="str">
        <f t="shared" si="57"/>
        <v>Card</v>
      </c>
      <c r="T494" s="3">
        <v>0.03</v>
      </c>
      <c r="U494" s="2">
        <v>13.068</v>
      </c>
      <c r="V494" s="2">
        <v>2.82</v>
      </c>
      <c r="W494" s="54">
        <f>_xlfn.XLOOKUP(M494,Market!A:A,Market!F:F,0)</f>
        <v>8.8999999999999996E-2</v>
      </c>
      <c r="X494" s="55">
        <f t="shared" si="58"/>
        <v>0.39204</v>
      </c>
      <c r="Y494" s="55">
        <f t="shared" si="59"/>
        <v>10.247999999999999</v>
      </c>
      <c r="Z494" s="54">
        <f t="shared" si="60"/>
        <v>0.78420569329660239</v>
      </c>
      <c r="AA494" s="49" t="str">
        <f t="shared" ca="1" si="61"/>
        <v>N</v>
      </c>
      <c r="AB494" s="49">
        <f t="shared" ca="1" si="62"/>
        <v>5</v>
      </c>
      <c r="AC494" s="49" t="str">
        <f t="shared" ca="1" si="63"/>
        <v>N</v>
      </c>
    </row>
    <row r="495" spans="1:29" x14ac:dyDescent="0.25">
      <c r="A495">
        <v>7057</v>
      </c>
      <c r="B495" s="9">
        <v>43566</v>
      </c>
      <c r="C495" s="50" t="str">
        <f t="shared" si="56"/>
        <v>N</v>
      </c>
      <c r="D495" s="52">
        <f>_xlfn.XLOOKUP(B495,Cal_Date!B:B,Cal_Date!A:A,0)</f>
        <v>2</v>
      </c>
      <c r="E495">
        <v>2019</v>
      </c>
      <c r="F495" t="s">
        <v>124</v>
      </c>
      <c r="G495" t="s">
        <v>129</v>
      </c>
      <c r="H495" t="s">
        <v>16</v>
      </c>
      <c r="I495" t="s">
        <v>13</v>
      </c>
      <c r="J495" t="s">
        <v>10</v>
      </c>
      <c r="K495" t="s">
        <v>43</v>
      </c>
      <c r="L495">
        <v>1</v>
      </c>
      <c r="M495">
        <v>1006</v>
      </c>
      <c r="O495" t="s">
        <v>28</v>
      </c>
      <c r="R495" t="s">
        <v>46</v>
      </c>
      <c r="S495" s="49" t="str">
        <f t="shared" si="57"/>
        <v>Card</v>
      </c>
      <c r="T495" s="3">
        <v>0.04</v>
      </c>
      <c r="U495" s="2">
        <v>7.6229999999999993</v>
      </c>
      <c r="V495" s="2">
        <v>1.45</v>
      </c>
      <c r="W495" s="54">
        <f>_xlfn.XLOOKUP(M495,Market!A:A,Market!F:F,0)</f>
        <v>8.8999999999999996E-2</v>
      </c>
      <c r="X495" s="55">
        <f t="shared" si="58"/>
        <v>0.30491999999999997</v>
      </c>
      <c r="Y495" s="55">
        <f t="shared" si="59"/>
        <v>6.1729999999999992</v>
      </c>
      <c r="Z495" s="54">
        <f t="shared" si="60"/>
        <v>0.809786173422537</v>
      </c>
      <c r="AA495" s="49" t="str">
        <f t="shared" ca="1" si="61"/>
        <v>N</v>
      </c>
      <c r="AB495" s="49">
        <f t="shared" ca="1" si="62"/>
        <v>5</v>
      </c>
      <c r="AC495" s="49" t="str">
        <f t="shared" ca="1" si="63"/>
        <v>N</v>
      </c>
    </row>
    <row r="496" spans="1:29" x14ac:dyDescent="0.25">
      <c r="A496">
        <v>7059</v>
      </c>
      <c r="B496" s="9">
        <v>43566</v>
      </c>
      <c r="C496" s="50" t="str">
        <f t="shared" si="56"/>
        <v>N</v>
      </c>
      <c r="D496" s="52">
        <f>_xlfn.XLOOKUP(B496,Cal_Date!B:B,Cal_Date!A:A,0)</f>
        <v>2</v>
      </c>
      <c r="E496">
        <v>2019</v>
      </c>
      <c r="F496" t="s">
        <v>124</v>
      </c>
      <c r="G496" t="s">
        <v>129</v>
      </c>
      <c r="H496" t="s">
        <v>16</v>
      </c>
      <c r="I496" t="s">
        <v>13</v>
      </c>
      <c r="J496" t="s">
        <v>10</v>
      </c>
      <c r="K496" t="s">
        <v>43</v>
      </c>
      <c r="L496">
        <v>2</v>
      </c>
      <c r="M496">
        <v>1002</v>
      </c>
      <c r="O496" t="s">
        <v>28</v>
      </c>
      <c r="R496" t="s">
        <v>46</v>
      </c>
      <c r="S496" s="49" t="str">
        <f t="shared" si="57"/>
        <v>Card</v>
      </c>
      <c r="T496" s="3">
        <v>0.04</v>
      </c>
      <c r="U496" s="2">
        <v>14.84</v>
      </c>
      <c r="V496" s="2">
        <v>2.9</v>
      </c>
      <c r="W496" s="54">
        <f>_xlfn.XLOOKUP(M496,Market!A:A,Market!F:F,0)</f>
        <v>0.06</v>
      </c>
      <c r="X496" s="55">
        <f t="shared" si="58"/>
        <v>0.59360000000000002</v>
      </c>
      <c r="Y496" s="55">
        <f t="shared" si="59"/>
        <v>11.94</v>
      </c>
      <c r="Z496" s="54">
        <f t="shared" si="60"/>
        <v>0.80458221024258758</v>
      </c>
      <c r="AA496" s="49" t="str">
        <f t="shared" ca="1" si="61"/>
        <v>N</v>
      </c>
      <c r="AB496" s="49">
        <f t="shared" ca="1" si="62"/>
        <v>5</v>
      </c>
      <c r="AC496" s="49" t="str">
        <f t="shared" ca="1" si="63"/>
        <v>N</v>
      </c>
    </row>
    <row r="497" spans="1:29" x14ac:dyDescent="0.25">
      <c r="A497">
        <v>7060</v>
      </c>
      <c r="B497" s="9">
        <v>43566</v>
      </c>
      <c r="C497" s="50" t="str">
        <f t="shared" si="56"/>
        <v>N</v>
      </c>
      <c r="D497" s="52">
        <f>_xlfn.XLOOKUP(B497,Cal_Date!B:B,Cal_Date!A:A,0)</f>
        <v>2</v>
      </c>
      <c r="E497">
        <v>2019</v>
      </c>
      <c r="F497" t="s">
        <v>124</v>
      </c>
      <c r="G497" t="s">
        <v>129</v>
      </c>
      <c r="H497" t="s">
        <v>16</v>
      </c>
      <c r="I497" t="s">
        <v>13</v>
      </c>
      <c r="J497" t="s">
        <v>10</v>
      </c>
      <c r="K497" t="s">
        <v>43</v>
      </c>
      <c r="L497">
        <v>1</v>
      </c>
      <c r="M497">
        <v>1001</v>
      </c>
      <c r="O497" t="s">
        <v>25</v>
      </c>
      <c r="R497" t="s">
        <v>44</v>
      </c>
      <c r="S497" s="49" t="str">
        <f t="shared" si="57"/>
        <v>Card</v>
      </c>
      <c r="T497" s="3">
        <v>0.03</v>
      </c>
      <c r="U497" s="2">
        <v>7.42</v>
      </c>
      <c r="V497" s="2">
        <v>1.45</v>
      </c>
      <c r="W497" s="54">
        <f>_xlfn.XLOOKUP(M497,Market!A:A,Market!F:F,0)</f>
        <v>0.06</v>
      </c>
      <c r="X497" s="55">
        <f t="shared" si="58"/>
        <v>0.22259999999999999</v>
      </c>
      <c r="Y497" s="55">
        <f t="shared" si="59"/>
        <v>5.97</v>
      </c>
      <c r="Z497" s="54">
        <f t="shared" si="60"/>
        <v>0.80458221024258758</v>
      </c>
      <c r="AA497" s="49" t="str">
        <f t="shared" ca="1" si="61"/>
        <v>N</v>
      </c>
      <c r="AB497" s="49">
        <f t="shared" ca="1" si="62"/>
        <v>5</v>
      </c>
      <c r="AC497" s="49" t="str">
        <f t="shared" ca="1" si="63"/>
        <v>N</v>
      </c>
    </row>
    <row r="498" spans="1:29" x14ac:dyDescent="0.25">
      <c r="A498">
        <v>7067</v>
      </c>
      <c r="B498" s="9">
        <v>43566</v>
      </c>
      <c r="C498" s="50" t="str">
        <f t="shared" si="56"/>
        <v>N</v>
      </c>
      <c r="D498" s="52">
        <f>_xlfn.XLOOKUP(B498,Cal_Date!B:B,Cal_Date!A:A,0)</f>
        <v>2</v>
      </c>
      <c r="E498">
        <v>2019</v>
      </c>
      <c r="F498" t="s">
        <v>124</v>
      </c>
      <c r="G498" t="s">
        <v>129</v>
      </c>
      <c r="H498" t="s">
        <v>16</v>
      </c>
      <c r="I498" t="s">
        <v>13</v>
      </c>
      <c r="J498" t="s">
        <v>10</v>
      </c>
      <c r="K498" t="s">
        <v>43</v>
      </c>
      <c r="L498">
        <v>1</v>
      </c>
      <c r="M498">
        <v>1003</v>
      </c>
      <c r="O498" t="s">
        <v>25</v>
      </c>
      <c r="R498" t="s">
        <v>44</v>
      </c>
      <c r="S498" s="49" t="str">
        <f t="shared" si="57"/>
        <v>Card</v>
      </c>
      <c r="T498" s="3">
        <v>0.03</v>
      </c>
      <c r="U498" s="2">
        <v>7.42</v>
      </c>
      <c r="V498" s="2">
        <v>1.45</v>
      </c>
      <c r="W498" s="54">
        <f>_xlfn.XLOOKUP(M498,Market!A:A,Market!F:F,0)</f>
        <v>0.06</v>
      </c>
      <c r="X498" s="55">
        <f t="shared" si="58"/>
        <v>0.22259999999999999</v>
      </c>
      <c r="Y498" s="55">
        <f t="shared" si="59"/>
        <v>5.97</v>
      </c>
      <c r="Z498" s="54">
        <f t="shared" si="60"/>
        <v>0.80458221024258758</v>
      </c>
      <c r="AA498" s="49" t="str">
        <f t="shared" ca="1" si="61"/>
        <v>N</v>
      </c>
      <c r="AB498" s="49">
        <f t="shared" ca="1" si="62"/>
        <v>5</v>
      </c>
      <c r="AC498" s="49" t="str">
        <f t="shared" ca="1" si="63"/>
        <v>N</v>
      </c>
    </row>
    <row r="499" spans="1:29" x14ac:dyDescent="0.25">
      <c r="A499">
        <v>7062</v>
      </c>
      <c r="B499" s="9">
        <v>43566</v>
      </c>
      <c r="C499" s="50" t="str">
        <f t="shared" si="56"/>
        <v>N</v>
      </c>
      <c r="D499" s="52">
        <f>_xlfn.XLOOKUP(B499,Cal_Date!B:B,Cal_Date!A:A,0)</f>
        <v>2</v>
      </c>
      <c r="E499">
        <v>2019</v>
      </c>
      <c r="F499" t="s">
        <v>124</v>
      </c>
      <c r="G499" t="s">
        <v>129</v>
      </c>
      <c r="H499" t="s">
        <v>48</v>
      </c>
      <c r="I499" t="s">
        <v>18</v>
      </c>
      <c r="J499" t="s">
        <v>11</v>
      </c>
      <c r="K499" t="s">
        <v>42</v>
      </c>
      <c r="L499">
        <v>1</v>
      </c>
      <c r="M499">
        <v>1004</v>
      </c>
      <c r="O499" t="s">
        <v>28</v>
      </c>
      <c r="R499" t="s">
        <v>46</v>
      </c>
      <c r="S499" s="49" t="str">
        <f t="shared" si="57"/>
        <v>Card</v>
      </c>
      <c r="T499" s="3">
        <v>0.04</v>
      </c>
      <c r="U499" s="2">
        <v>6.36</v>
      </c>
      <c r="V499" s="2">
        <v>1.41</v>
      </c>
      <c r="W499" s="54">
        <f>_xlfn.XLOOKUP(M499,Market!A:A,Market!F:F,0)</f>
        <v>0.06</v>
      </c>
      <c r="X499" s="55">
        <f t="shared" si="58"/>
        <v>0.25440000000000002</v>
      </c>
      <c r="Y499" s="55">
        <f t="shared" si="59"/>
        <v>4.95</v>
      </c>
      <c r="Z499" s="54">
        <f t="shared" si="60"/>
        <v>0.77830188679245282</v>
      </c>
      <c r="AA499" s="49" t="str">
        <f t="shared" ca="1" si="61"/>
        <v>N</v>
      </c>
      <c r="AB499" s="49">
        <f t="shared" ca="1" si="62"/>
        <v>5</v>
      </c>
      <c r="AC499" s="49" t="str">
        <f t="shared" ca="1" si="63"/>
        <v>N</v>
      </c>
    </row>
    <row r="500" spans="1:29" x14ac:dyDescent="0.25">
      <c r="A500">
        <v>7064</v>
      </c>
      <c r="B500" s="9">
        <v>43566</v>
      </c>
      <c r="C500" s="50" t="str">
        <f t="shared" si="56"/>
        <v>N</v>
      </c>
      <c r="D500" s="52">
        <f>_xlfn.XLOOKUP(B500,Cal_Date!B:B,Cal_Date!A:A,0)</f>
        <v>2</v>
      </c>
      <c r="E500">
        <v>2019</v>
      </c>
      <c r="F500" t="s">
        <v>124</v>
      </c>
      <c r="G500" t="s">
        <v>129</v>
      </c>
      <c r="H500" t="s">
        <v>48</v>
      </c>
      <c r="I500" t="s">
        <v>18</v>
      </c>
      <c r="J500" t="s">
        <v>11</v>
      </c>
      <c r="K500" t="s">
        <v>42</v>
      </c>
      <c r="L500">
        <v>1</v>
      </c>
      <c r="M500">
        <v>1003</v>
      </c>
      <c r="O500" t="s">
        <v>25</v>
      </c>
      <c r="R500" t="s">
        <v>46</v>
      </c>
      <c r="S500" s="49" t="str">
        <f t="shared" si="57"/>
        <v>Card</v>
      </c>
      <c r="T500" s="3">
        <v>0.04</v>
      </c>
      <c r="U500" s="2">
        <v>6.36</v>
      </c>
      <c r="V500" s="2">
        <v>1.41</v>
      </c>
      <c r="W500" s="54">
        <f>_xlfn.XLOOKUP(M500,Market!A:A,Market!F:F,0)</f>
        <v>0.06</v>
      </c>
      <c r="X500" s="55">
        <f t="shared" si="58"/>
        <v>0.25440000000000002</v>
      </c>
      <c r="Y500" s="55">
        <f t="shared" si="59"/>
        <v>4.95</v>
      </c>
      <c r="Z500" s="54">
        <f t="shared" si="60"/>
        <v>0.77830188679245282</v>
      </c>
      <c r="AA500" s="49" t="str">
        <f t="shared" ca="1" si="61"/>
        <v>N</v>
      </c>
      <c r="AB500" s="49">
        <f t="shared" ca="1" si="62"/>
        <v>5</v>
      </c>
      <c r="AC500" s="49" t="str">
        <f t="shared" ca="1" si="63"/>
        <v>N</v>
      </c>
    </row>
    <row r="501" spans="1:29" x14ac:dyDescent="0.25">
      <c r="A501">
        <v>7065</v>
      </c>
      <c r="B501" s="9">
        <v>43566</v>
      </c>
      <c r="C501" s="50" t="str">
        <f t="shared" si="56"/>
        <v>N</v>
      </c>
      <c r="D501" s="52">
        <f>_xlfn.XLOOKUP(B501,Cal_Date!B:B,Cal_Date!A:A,0)</f>
        <v>2</v>
      </c>
      <c r="E501">
        <v>2019</v>
      </c>
      <c r="F501" t="s">
        <v>124</v>
      </c>
      <c r="G501" t="s">
        <v>129</v>
      </c>
      <c r="H501" t="s">
        <v>48</v>
      </c>
      <c r="I501" t="s">
        <v>18</v>
      </c>
      <c r="J501" t="s">
        <v>11</v>
      </c>
      <c r="K501" t="s">
        <v>42</v>
      </c>
      <c r="L501">
        <v>2</v>
      </c>
      <c r="M501">
        <v>1005</v>
      </c>
      <c r="O501" t="s">
        <v>25</v>
      </c>
      <c r="R501" t="s">
        <v>46</v>
      </c>
      <c r="S501" s="49" t="str">
        <f t="shared" si="57"/>
        <v>Card</v>
      </c>
      <c r="T501" s="3">
        <v>0.04</v>
      </c>
      <c r="U501" s="2">
        <v>13.068</v>
      </c>
      <c r="V501" s="2">
        <v>2.82</v>
      </c>
      <c r="W501" s="54">
        <f>_xlfn.XLOOKUP(M501,Market!A:A,Market!F:F,0)</f>
        <v>8.8999999999999996E-2</v>
      </c>
      <c r="X501" s="55">
        <f t="shared" si="58"/>
        <v>0.52271999999999996</v>
      </c>
      <c r="Y501" s="55">
        <f t="shared" si="59"/>
        <v>10.247999999999999</v>
      </c>
      <c r="Z501" s="54">
        <f t="shared" si="60"/>
        <v>0.78420569329660239</v>
      </c>
      <c r="AA501" s="49" t="str">
        <f t="shared" ca="1" si="61"/>
        <v>N</v>
      </c>
      <c r="AB501" s="49">
        <f t="shared" ca="1" si="62"/>
        <v>5</v>
      </c>
      <c r="AC501" s="49" t="str">
        <f t="shared" ca="1" si="63"/>
        <v>N</v>
      </c>
    </row>
    <row r="502" spans="1:29" x14ac:dyDescent="0.25">
      <c r="A502">
        <v>7066</v>
      </c>
      <c r="B502" s="9">
        <v>43566</v>
      </c>
      <c r="C502" s="50" t="str">
        <f t="shared" si="56"/>
        <v>N</v>
      </c>
      <c r="D502" s="52">
        <f>_xlfn.XLOOKUP(B502,Cal_Date!B:B,Cal_Date!A:A,0)</f>
        <v>2</v>
      </c>
      <c r="E502">
        <v>2019</v>
      </c>
      <c r="F502" t="s">
        <v>124</v>
      </c>
      <c r="G502" t="s">
        <v>129</v>
      </c>
      <c r="H502" t="s">
        <v>48</v>
      </c>
      <c r="I502" t="s">
        <v>18</v>
      </c>
      <c r="J502" t="s">
        <v>10</v>
      </c>
      <c r="K502" t="s">
        <v>43</v>
      </c>
      <c r="L502">
        <v>1</v>
      </c>
      <c r="M502">
        <v>1007</v>
      </c>
      <c r="O502" t="s">
        <v>28</v>
      </c>
      <c r="R502" t="s">
        <v>44</v>
      </c>
      <c r="S502" s="49" t="str">
        <f t="shared" si="57"/>
        <v>Card</v>
      </c>
      <c r="T502" s="3">
        <v>0.03</v>
      </c>
      <c r="U502" s="2">
        <v>7.6229999999999993</v>
      </c>
      <c r="V502" s="2">
        <v>1.46</v>
      </c>
      <c r="W502" s="54">
        <f>_xlfn.XLOOKUP(M502,Market!A:A,Market!F:F,0)</f>
        <v>8.8999999999999996E-2</v>
      </c>
      <c r="X502" s="55">
        <f t="shared" si="58"/>
        <v>0.22868999999999998</v>
      </c>
      <c r="Y502" s="55">
        <f t="shared" si="59"/>
        <v>6.1629999999999994</v>
      </c>
      <c r="Z502" s="54">
        <f t="shared" si="60"/>
        <v>0.80847435392889933</v>
      </c>
      <c r="AA502" s="49" t="str">
        <f t="shared" ca="1" si="61"/>
        <v>N</v>
      </c>
      <c r="AB502" s="49">
        <f t="shared" ca="1" si="62"/>
        <v>5</v>
      </c>
      <c r="AC502" s="49" t="str">
        <f t="shared" ca="1" si="63"/>
        <v>N</v>
      </c>
    </row>
    <row r="503" spans="1:29" x14ac:dyDescent="0.25">
      <c r="A503">
        <v>7068</v>
      </c>
      <c r="B503" s="9">
        <v>43566</v>
      </c>
      <c r="C503" s="50" t="str">
        <f t="shared" si="56"/>
        <v>N</v>
      </c>
      <c r="D503" s="52">
        <f>_xlfn.XLOOKUP(B503,Cal_Date!B:B,Cal_Date!A:A,0)</f>
        <v>2</v>
      </c>
      <c r="E503">
        <v>2019</v>
      </c>
      <c r="F503" t="s">
        <v>124</v>
      </c>
      <c r="G503" t="s">
        <v>129</v>
      </c>
      <c r="H503" t="s">
        <v>48</v>
      </c>
      <c r="I503" t="s">
        <v>18</v>
      </c>
      <c r="J503" t="s">
        <v>11</v>
      </c>
      <c r="K503" t="s">
        <v>42</v>
      </c>
      <c r="L503">
        <v>1</v>
      </c>
      <c r="M503">
        <v>1009</v>
      </c>
      <c r="O503" t="s">
        <v>28</v>
      </c>
      <c r="R503" t="s">
        <v>46</v>
      </c>
      <c r="S503" s="49" t="str">
        <f t="shared" si="57"/>
        <v>Card</v>
      </c>
      <c r="T503" s="3">
        <v>0.04</v>
      </c>
      <c r="U503" s="2">
        <v>6.5339999999999998</v>
      </c>
      <c r="V503" s="2">
        <v>1.41</v>
      </c>
      <c r="W503" s="54">
        <f>_xlfn.XLOOKUP(M503,Market!A:A,Market!F:F,0)</f>
        <v>8.8999999999999996E-2</v>
      </c>
      <c r="X503" s="55">
        <f t="shared" si="58"/>
        <v>0.26135999999999998</v>
      </c>
      <c r="Y503" s="55">
        <f t="shared" si="59"/>
        <v>5.1239999999999997</v>
      </c>
      <c r="Z503" s="54">
        <f t="shared" si="60"/>
        <v>0.78420569329660239</v>
      </c>
      <c r="AA503" s="49" t="str">
        <f t="shared" ca="1" si="61"/>
        <v>N</v>
      </c>
      <c r="AB503" s="49">
        <f t="shared" ca="1" si="62"/>
        <v>5</v>
      </c>
      <c r="AC503" s="49" t="str">
        <f t="shared" ca="1" si="63"/>
        <v>N</v>
      </c>
    </row>
    <row r="504" spans="1:29" x14ac:dyDescent="0.25">
      <c r="A504">
        <v>7069</v>
      </c>
      <c r="B504" s="9">
        <v>43566</v>
      </c>
      <c r="C504" s="50" t="str">
        <f t="shared" si="56"/>
        <v>N</v>
      </c>
      <c r="D504" s="52">
        <f>_xlfn.XLOOKUP(B504,Cal_Date!B:B,Cal_Date!A:A,0)</f>
        <v>2</v>
      </c>
      <c r="E504">
        <v>2019</v>
      </c>
      <c r="F504" t="s">
        <v>124</v>
      </c>
      <c r="G504" t="s">
        <v>129</v>
      </c>
      <c r="H504" t="s">
        <v>48</v>
      </c>
      <c r="I504" t="s">
        <v>18</v>
      </c>
      <c r="J504" t="s">
        <v>11</v>
      </c>
      <c r="K504" t="s">
        <v>42</v>
      </c>
      <c r="L504">
        <v>1</v>
      </c>
      <c r="M504">
        <v>1001</v>
      </c>
      <c r="O504" t="s">
        <v>25</v>
      </c>
      <c r="R504" t="s">
        <v>44</v>
      </c>
      <c r="S504" s="49" t="str">
        <f t="shared" si="57"/>
        <v>Card</v>
      </c>
      <c r="T504" s="3">
        <v>0.03</v>
      </c>
      <c r="U504" s="2">
        <v>6.36</v>
      </c>
      <c r="V504" s="2">
        <v>1.41</v>
      </c>
      <c r="W504" s="54">
        <f>_xlfn.XLOOKUP(M504,Market!A:A,Market!F:F,0)</f>
        <v>0.06</v>
      </c>
      <c r="X504" s="55">
        <f t="shared" si="58"/>
        <v>0.1908</v>
      </c>
      <c r="Y504" s="55">
        <f t="shared" si="59"/>
        <v>4.95</v>
      </c>
      <c r="Z504" s="54">
        <f t="shared" si="60"/>
        <v>0.77830188679245282</v>
      </c>
      <c r="AA504" s="49" t="str">
        <f t="shared" ca="1" si="61"/>
        <v>N</v>
      </c>
      <c r="AB504" s="49">
        <f t="shared" ca="1" si="62"/>
        <v>5</v>
      </c>
      <c r="AC504" s="49" t="str">
        <f t="shared" ca="1" si="63"/>
        <v>N</v>
      </c>
    </row>
    <row r="505" spans="1:29" x14ac:dyDescent="0.25">
      <c r="A505">
        <v>7070</v>
      </c>
      <c r="B505" s="9">
        <v>43566</v>
      </c>
      <c r="C505" s="50" t="str">
        <f t="shared" si="56"/>
        <v>N</v>
      </c>
      <c r="D505" s="52">
        <f>_xlfn.XLOOKUP(B505,Cal_Date!B:B,Cal_Date!A:A,0)</f>
        <v>2</v>
      </c>
      <c r="E505">
        <v>2019</v>
      </c>
      <c r="F505" t="s">
        <v>124</v>
      </c>
      <c r="G505" t="s">
        <v>129</v>
      </c>
      <c r="H505" t="s">
        <v>48</v>
      </c>
      <c r="I505" t="s">
        <v>18</v>
      </c>
      <c r="J505" t="s">
        <v>11</v>
      </c>
      <c r="K505" t="s">
        <v>42</v>
      </c>
      <c r="L505">
        <v>1</v>
      </c>
      <c r="M505">
        <v>1010</v>
      </c>
      <c r="O505" t="s">
        <v>25</v>
      </c>
      <c r="R505" t="s">
        <v>46</v>
      </c>
      <c r="S505" s="49" t="str">
        <f t="shared" si="57"/>
        <v>Card</v>
      </c>
      <c r="T505" s="3">
        <v>0.04</v>
      </c>
      <c r="U505" s="2">
        <v>6.48</v>
      </c>
      <c r="V505" s="2">
        <v>1.41</v>
      </c>
      <c r="W505" s="54">
        <f>_xlfn.XLOOKUP(M505,Market!A:A,Market!F:F,0)</f>
        <v>0.08</v>
      </c>
      <c r="X505" s="55">
        <f t="shared" si="58"/>
        <v>0.25920000000000004</v>
      </c>
      <c r="Y505" s="55">
        <f t="shared" si="59"/>
        <v>5.07</v>
      </c>
      <c r="Z505" s="54">
        <f t="shared" si="60"/>
        <v>0.78240740740740744</v>
      </c>
      <c r="AA505" s="49" t="str">
        <f t="shared" ca="1" si="61"/>
        <v>N</v>
      </c>
      <c r="AB505" s="49">
        <f t="shared" ca="1" si="62"/>
        <v>5</v>
      </c>
      <c r="AC505" s="49" t="str">
        <f t="shared" ca="1" si="63"/>
        <v>N</v>
      </c>
    </row>
    <row r="506" spans="1:29" x14ac:dyDescent="0.25">
      <c r="A506">
        <v>7074</v>
      </c>
      <c r="B506" s="9">
        <v>43566</v>
      </c>
      <c r="C506" s="50" t="str">
        <f t="shared" si="56"/>
        <v>N</v>
      </c>
      <c r="D506" s="52">
        <f>_xlfn.XLOOKUP(B506,Cal_Date!B:B,Cal_Date!A:A,0)</f>
        <v>2</v>
      </c>
      <c r="E506">
        <v>2019</v>
      </c>
      <c r="F506" t="s">
        <v>124</v>
      </c>
      <c r="G506" t="s">
        <v>129</v>
      </c>
      <c r="H506" t="s">
        <v>48</v>
      </c>
      <c r="I506" t="s">
        <v>18</v>
      </c>
      <c r="J506" t="s">
        <v>10</v>
      </c>
      <c r="K506" t="s">
        <v>43</v>
      </c>
      <c r="L506">
        <v>1</v>
      </c>
      <c r="M506">
        <v>1010</v>
      </c>
      <c r="O506" t="s">
        <v>25</v>
      </c>
      <c r="R506" t="s">
        <v>46</v>
      </c>
      <c r="S506" s="49" t="str">
        <f t="shared" si="57"/>
        <v>Card</v>
      </c>
      <c r="T506" s="3">
        <v>0.04</v>
      </c>
      <c r="U506" s="2">
        <v>7.5600000000000005</v>
      </c>
      <c r="V506" s="2">
        <v>1.46</v>
      </c>
      <c r="W506" s="54">
        <f>_xlfn.XLOOKUP(M506,Market!A:A,Market!F:F,0)</f>
        <v>0.08</v>
      </c>
      <c r="X506" s="55">
        <f t="shared" si="58"/>
        <v>0.3024</v>
      </c>
      <c r="Y506" s="55">
        <f t="shared" si="59"/>
        <v>6.1000000000000005</v>
      </c>
      <c r="Z506" s="54">
        <f t="shared" si="60"/>
        <v>0.80687830687830686</v>
      </c>
      <c r="AA506" s="49" t="str">
        <f t="shared" ca="1" si="61"/>
        <v>N</v>
      </c>
      <c r="AB506" s="49">
        <f t="shared" ca="1" si="62"/>
        <v>5</v>
      </c>
      <c r="AC506" s="49" t="str">
        <f t="shared" ca="1" si="63"/>
        <v>N</v>
      </c>
    </row>
    <row r="507" spans="1:29" x14ac:dyDescent="0.25">
      <c r="A507">
        <v>7073</v>
      </c>
      <c r="B507" s="9">
        <v>43566</v>
      </c>
      <c r="C507" s="50" t="str">
        <f t="shared" si="56"/>
        <v>N</v>
      </c>
      <c r="D507" s="52">
        <f>_xlfn.XLOOKUP(B507,Cal_Date!B:B,Cal_Date!A:A,0)</f>
        <v>2</v>
      </c>
      <c r="E507">
        <v>2019</v>
      </c>
      <c r="F507" t="s">
        <v>124</v>
      </c>
      <c r="G507" t="s">
        <v>129</v>
      </c>
      <c r="H507" t="s">
        <v>48</v>
      </c>
      <c r="I507" t="s">
        <v>18</v>
      </c>
      <c r="J507" t="s">
        <v>10</v>
      </c>
      <c r="K507" t="s">
        <v>43</v>
      </c>
      <c r="L507">
        <v>2</v>
      </c>
      <c r="M507">
        <v>1010</v>
      </c>
      <c r="O507" t="s">
        <v>25</v>
      </c>
      <c r="R507" t="s">
        <v>47</v>
      </c>
      <c r="S507" s="49" t="str">
        <f t="shared" si="57"/>
        <v>Card</v>
      </c>
      <c r="T507" s="3">
        <v>3.5000000000000003E-2</v>
      </c>
      <c r="U507" s="2">
        <v>15.120000000000001</v>
      </c>
      <c r="V507" s="2">
        <v>2.92</v>
      </c>
      <c r="W507" s="54">
        <f>_xlfn.XLOOKUP(M507,Market!A:A,Market!F:F,0)</f>
        <v>0.08</v>
      </c>
      <c r="X507" s="55">
        <f t="shared" si="58"/>
        <v>0.52920000000000011</v>
      </c>
      <c r="Y507" s="55">
        <f t="shared" si="59"/>
        <v>12.200000000000001</v>
      </c>
      <c r="Z507" s="54">
        <f t="shared" si="60"/>
        <v>0.80687830687830686</v>
      </c>
      <c r="AA507" s="49" t="str">
        <f t="shared" ca="1" si="61"/>
        <v>N</v>
      </c>
      <c r="AB507" s="49">
        <f t="shared" ca="1" si="62"/>
        <v>5</v>
      </c>
      <c r="AC507" s="49" t="str">
        <f t="shared" ca="1" si="63"/>
        <v>N</v>
      </c>
    </row>
    <row r="508" spans="1:29" x14ac:dyDescent="0.25">
      <c r="A508">
        <v>7075</v>
      </c>
      <c r="B508" s="9">
        <v>43566</v>
      </c>
      <c r="C508" s="50" t="str">
        <f t="shared" si="56"/>
        <v>N</v>
      </c>
      <c r="D508" s="52">
        <f>_xlfn.XLOOKUP(B508,Cal_Date!B:B,Cal_Date!A:A,0)</f>
        <v>2</v>
      </c>
      <c r="E508">
        <v>2019</v>
      </c>
      <c r="F508" t="s">
        <v>124</v>
      </c>
      <c r="G508" t="s">
        <v>129</v>
      </c>
      <c r="H508" t="s">
        <v>48</v>
      </c>
      <c r="I508" t="s">
        <v>18</v>
      </c>
      <c r="J508" t="s">
        <v>10</v>
      </c>
      <c r="K508" t="s">
        <v>43</v>
      </c>
      <c r="L508">
        <v>2</v>
      </c>
      <c r="M508">
        <v>1010</v>
      </c>
      <c r="O508" t="s">
        <v>25</v>
      </c>
      <c r="R508" t="s">
        <v>44</v>
      </c>
      <c r="S508" s="49" t="str">
        <f t="shared" si="57"/>
        <v>Card</v>
      </c>
      <c r="T508" s="3">
        <v>0.03</v>
      </c>
      <c r="U508" s="2">
        <v>15.120000000000001</v>
      </c>
      <c r="V508" s="2">
        <v>2.92</v>
      </c>
      <c r="W508" s="54">
        <f>_xlfn.XLOOKUP(M508,Market!A:A,Market!F:F,0)</f>
        <v>0.08</v>
      </c>
      <c r="X508" s="55">
        <f t="shared" si="58"/>
        <v>0.4536</v>
      </c>
      <c r="Y508" s="55">
        <f t="shared" si="59"/>
        <v>12.200000000000001</v>
      </c>
      <c r="Z508" s="54">
        <f t="shared" si="60"/>
        <v>0.80687830687830686</v>
      </c>
      <c r="AA508" s="49" t="str">
        <f t="shared" ca="1" si="61"/>
        <v>N</v>
      </c>
      <c r="AB508" s="49">
        <f t="shared" ca="1" si="62"/>
        <v>5</v>
      </c>
      <c r="AC508" s="49" t="str">
        <f t="shared" ca="1" si="63"/>
        <v>N</v>
      </c>
    </row>
    <row r="509" spans="1:29" x14ac:dyDescent="0.25">
      <c r="A509">
        <v>7082</v>
      </c>
      <c r="B509" s="9">
        <v>43566</v>
      </c>
      <c r="C509" s="50" t="str">
        <f t="shared" si="56"/>
        <v>N</v>
      </c>
      <c r="D509" s="52">
        <f>_xlfn.XLOOKUP(B509,Cal_Date!B:B,Cal_Date!A:A,0)</f>
        <v>2</v>
      </c>
      <c r="E509">
        <v>2019</v>
      </c>
      <c r="F509" t="s">
        <v>124</v>
      </c>
      <c r="G509" t="s">
        <v>129</v>
      </c>
      <c r="H509" t="s">
        <v>48</v>
      </c>
      <c r="I509" t="s">
        <v>18</v>
      </c>
      <c r="J509" t="s">
        <v>11</v>
      </c>
      <c r="K509" t="s">
        <v>42</v>
      </c>
      <c r="L509">
        <v>1</v>
      </c>
      <c r="M509">
        <v>1011</v>
      </c>
      <c r="O509" t="s">
        <v>25</v>
      </c>
      <c r="R509" t="s">
        <v>46</v>
      </c>
      <c r="S509" s="49" t="str">
        <f t="shared" si="57"/>
        <v>Card</v>
      </c>
      <c r="T509" s="3">
        <v>0.04</v>
      </c>
      <c r="U509" s="2">
        <v>6.36</v>
      </c>
      <c r="V509" s="2">
        <v>1.41</v>
      </c>
      <c r="W509" s="54">
        <f>_xlfn.XLOOKUP(M509,Market!A:A,Market!F:F,0)</f>
        <v>0.06</v>
      </c>
      <c r="X509" s="55">
        <f t="shared" si="58"/>
        <v>0.25440000000000002</v>
      </c>
      <c r="Y509" s="55">
        <f t="shared" si="59"/>
        <v>4.95</v>
      </c>
      <c r="Z509" s="54">
        <f t="shared" si="60"/>
        <v>0.77830188679245282</v>
      </c>
      <c r="AA509" s="49" t="str">
        <f t="shared" ca="1" si="61"/>
        <v>N</v>
      </c>
      <c r="AB509" s="49">
        <f t="shared" ca="1" si="62"/>
        <v>5</v>
      </c>
      <c r="AC509" s="49" t="str">
        <f t="shared" ca="1" si="63"/>
        <v>N</v>
      </c>
    </row>
    <row r="510" spans="1:29" x14ac:dyDescent="0.25">
      <c r="A510">
        <v>7076</v>
      </c>
      <c r="B510" s="9">
        <v>43566</v>
      </c>
      <c r="C510" s="50" t="str">
        <f t="shared" si="56"/>
        <v>N</v>
      </c>
      <c r="D510" s="52">
        <f>_xlfn.XLOOKUP(B510,Cal_Date!B:B,Cal_Date!A:A,0)</f>
        <v>2</v>
      </c>
      <c r="E510">
        <v>2019</v>
      </c>
      <c r="F510" t="s">
        <v>124</v>
      </c>
      <c r="G510" t="s">
        <v>129</v>
      </c>
      <c r="H510" t="s">
        <v>48</v>
      </c>
      <c r="I510" t="s">
        <v>18</v>
      </c>
      <c r="J510" t="s">
        <v>11</v>
      </c>
      <c r="K510" t="s">
        <v>42</v>
      </c>
      <c r="L510">
        <v>1</v>
      </c>
      <c r="M510">
        <v>1007</v>
      </c>
      <c r="O510" t="s">
        <v>28</v>
      </c>
      <c r="R510" t="s">
        <v>44</v>
      </c>
      <c r="S510" s="49" t="str">
        <f t="shared" si="57"/>
        <v>Card</v>
      </c>
      <c r="T510" s="3">
        <v>0.03</v>
      </c>
      <c r="U510" s="2">
        <v>6.5339999999999998</v>
      </c>
      <c r="V510" s="2">
        <v>1.41</v>
      </c>
      <c r="W510" s="54">
        <f>_xlfn.XLOOKUP(M510,Market!A:A,Market!F:F,0)</f>
        <v>8.8999999999999996E-2</v>
      </c>
      <c r="X510" s="55">
        <f t="shared" si="58"/>
        <v>0.19602</v>
      </c>
      <c r="Y510" s="55">
        <f t="shared" si="59"/>
        <v>5.1239999999999997</v>
      </c>
      <c r="Z510" s="54">
        <f t="shared" si="60"/>
        <v>0.78420569329660239</v>
      </c>
      <c r="AA510" s="49" t="str">
        <f t="shared" ca="1" si="61"/>
        <v>N</v>
      </c>
      <c r="AB510" s="49">
        <f t="shared" ca="1" si="62"/>
        <v>5</v>
      </c>
      <c r="AC510" s="49" t="str">
        <f t="shared" ca="1" si="63"/>
        <v>N</v>
      </c>
    </row>
    <row r="511" spans="1:29" x14ac:dyDescent="0.25">
      <c r="A511">
        <v>7081</v>
      </c>
      <c r="B511" s="9">
        <v>43566</v>
      </c>
      <c r="C511" s="50" t="str">
        <f t="shared" si="56"/>
        <v>N</v>
      </c>
      <c r="D511" s="52">
        <f>_xlfn.XLOOKUP(B511,Cal_Date!B:B,Cal_Date!A:A,0)</f>
        <v>2</v>
      </c>
      <c r="E511">
        <v>2019</v>
      </c>
      <c r="F511" t="s">
        <v>124</v>
      </c>
      <c r="G511" t="s">
        <v>129</v>
      </c>
      <c r="H511" t="s">
        <v>48</v>
      </c>
      <c r="I511" t="s">
        <v>18</v>
      </c>
      <c r="J511" t="s">
        <v>11</v>
      </c>
      <c r="K511" t="s">
        <v>42</v>
      </c>
      <c r="L511">
        <v>1</v>
      </c>
      <c r="M511">
        <v>1007</v>
      </c>
      <c r="O511" t="s">
        <v>28</v>
      </c>
      <c r="R511" t="s">
        <v>44</v>
      </c>
      <c r="S511" s="49" t="str">
        <f t="shared" si="57"/>
        <v>Card</v>
      </c>
      <c r="T511" s="3">
        <v>0.03</v>
      </c>
      <c r="U511" s="2">
        <v>6.5339999999999998</v>
      </c>
      <c r="V511" s="2">
        <v>1.41</v>
      </c>
      <c r="W511" s="54">
        <f>_xlfn.XLOOKUP(M511,Market!A:A,Market!F:F,0)</f>
        <v>8.8999999999999996E-2</v>
      </c>
      <c r="X511" s="55">
        <f t="shared" si="58"/>
        <v>0.19602</v>
      </c>
      <c r="Y511" s="55">
        <f t="shared" si="59"/>
        <v>5.1239999999999997</v>
      </c>
      <c r="Z511" s="54">
        <f t="shared" si="60"/>
        <v>0.78420569329660239</v>
      </c>
      <c r="AA511" s="49" t="str">
        <f t="shared" ca="1" si="61"/>
        <v>N</v>
      </c>
      <c r="AB511" s="49">
        <f t="shared" ca="1" si="62"/>
        <v>5</v>
      </c>
      <c r="AC511" s="49" t="str">
        <f t="shared" ca="1" si="63"/>
        <v>N</v>
      </c>
    </row>
    <row r="512" spans="1:29" x14ac:dyDescent="0.25">
      <c r="A512">
        <v>7079</v>
      </c>
      <c r="B512" s="9">
        <v>43566</v>
      </c>
      <c r="C512" s="50" t="str">
        <f t="shared" si="56"/>
        <v>N</v>
      </c>
      <c r="D512" s="52">
        <f>_xlfn.XLOOKUP(B512,Cal_Date!B:B,Cal_Date!A:A,0)</f>
        <v>2</v>
      </c>
      <c r="E512">
        <v>2019</v>
      </c>
      <c r="F512" t="s">
        <v>124</v>
      </c>
      <c r="G512" t="s">
        <v>129</v>
      </c>
      <c r="H512" t="s">
        <v>48</v>
      </c>
      <c r="I512" t="s">
        <v>18</v>
      </c>
      <c r="J512" t="s">
        <v>11</v>
      </c>
      <c r="K512" t="s">
        <v>42</v>
      </c>
      <c r="L512">
        <v>2</v>
      </c>
      <c r="M512">
        <v>1008</v>
      </c>
      <c r="O512" t="s">
        <v>28</v>
      </c>
      <c r="R512" t="s">
        <v>46</v>
      </c>
      <c r="S512" s="49" t="str">
        <f t="shared" si="57"/>
        <v>Card</v>
      </c>
      <c r="T512" s="3">
        <v>0.04</v>
      </c>
      <c r="U512" s="2">
        <v>13.068</v>
      </c>
      <c r="V512" s="2">
        <v>2.82</v>
      </c>
      <c r="W512" s="54">
        <f>_xlfn.XLOOKUP(M512,Market!A:A,Market!F:F,0)</f>
        <v>8.8999999999999996E-2</v>
      </c>
      <c r="X512" s="55">
        <f t="shared" si="58"/>
        <v>0.52271999999999996</v>
      </c>
      <c r="Y512" s="55">
        <f t="shared" si="59"/>
        <v>10.247999999999999</v>
      </c>
      <c r="Z512" s="54">
        <f t="shared" si="60"/>
        <v>0.78420569329660239</v>
      </c>
      <c r="AA512" s="49" t="str">
        <f t="shared" ca="1" si="61"/>
        <v>N</v>
      </c>
      <c r="AB512" s="49">
        <f t="shared" ca="1" si="62"/>
        <v>5</v>
      </c>
      <c r="AC512" s="49" t="str">
        <f t="shared" ca="1" si="63"/>
        <v>N</v>
      </c>
    </row>
    <row r="513" spans="1:29" x14ac:dyDescent="0.25">
      <c r="A513">
        <v>7094</v>
      </c>
      <c r="B513" s="9">
        <v>43566</v>
      </c>
      <c r="C513" s="50" t="str">
        <f t="shared" si="56"/>
        <v>N</v>
      </c>
      <c r="D513" s="52">
        <f>_xlfn.XLOOKUP(B513,Cal_Date!B:B,Cal_Date!A:A,0)</f>
        <v>2</v>
      </c>
      <c r="E513">
        <v>2019</v>
      </c>
      <c r="F513" t="s">
        <v>124</v>
      </c>
      <c r="G513" t="s">
        <v>129</v>
      </c>
      <c r="H513" t="s">
        <v>48</v>
      </c>
      <c r="I513" t="s">
        <v>18</v>
      </c>
      <c r="J513" t="s">
        <v>11</v>
      </c>
      <c r="K513" t="s">
        <v>42</v>
      </c>
      <c r="L513">
        <v>1</v>
      </c>
      <c r="M513">
        <v>1001</v>
      </c>
      <c r="O513" t="s">
        <v>25</v>
      </c>
      <c r="R513" t="s">
        <v>46</v>
      </c>
      <c r="S513" s="49" t="str">
        <f t="shared" si="57"/>
        <v>Card</v>
      </c>
      <c r="T513" s="3">
        <v>0.04</v>
      </c>
      <c r="U513" s="2">
        <v>6.36</v>
      </c>
      <c r="V513" s="2">
        <v>1.41</v>
      </c>
      <c r="W513" s="54">
        <f>_xlfn.XLOOKUP(M513,Market!A:A,Market!F:F,0)</f>
        <v>0.06</v>
      </c>
      <c r="X513" s="55">
        <f t="shared" si="58"/>
        <v>0.25440000000000002</v>
      </c>
      <c r="Y513" s="55">
        <f t="shared" si="59"/>
        <v>4.95</v>
      </c>
      <c r="Z513" s="54">
        <f t="shared" si="60"/>
        <v>0.77830188679245282</v>
      </c>
      <c r="AA513" s="49" t="str">
        <f t="shared" ca="1" si="61"/>
        <v>N</v>
      </c>
      <c r="AB513" s="49">
        <f t="shared" ca="1" si="62"/>
        <v>5</v>
      </c>
      <c r="AC513" s="49" t="str">
        <f t="shared" ca="1" si="63"/>
        <v>N</v>
      </c>
    </row>
    <row r="514" spans="1:29" x14ac:dyDescent="0.25">
      <c r="A514">
        <v>7096</v>
      </c>
      <c r="B514" s="9">
        <v>43566</v>
      </c>
      <c r="C514" s="50" t="str">
        <f t="shared" si="56"/>
        <v>N</v>
      </c>
      <c r="D514" s="52">
        <f>_xlfn.XLOOKUP(B514,Cal_Date!B:B,Cal_Date!A:A,0)</f>
        <v>2</v>
      </c>
      <c r="E514">
        <v>2019</v>
      </c>
      <c r="F514" t="s">
        <v>124</v>
      </c>
      <c r="G514" t="s">
        <v>129</v>
      </c>
      <c r="H514" t="s">
        <v>48</v>
      </c>
      <c r="I514" t="s">
        <v>18</v>
      </c>
      <c r="J514" t="s">
        <v>11</v>
      </c>
      <c r="K514" t="s">
        <v>42</v>
      </c>
      <c r="L514">
        <v>2</v>
      </c>
      <c r="M514">
        <v>1001</v>
      </c>
      <c r="O514" t="s">
        <v>25</v>
      </c>
      <c r="R514" t="s">
        <v>47</v>
      </c>
      <c r="S514" s="49" t="str">
        <f t="shared" si="57"/>
        <v>Card</v>
      </c>
      <c r="T514" s="3">
        <v>3.5000000000000003E-2</v>
      </c>
      <c r="U514" s="2">
        <v>12.72</v>
      </c>
      <c r="V514" s="2">
        <v>2.82</v>
      </c>
      <c r="W514" s="54">
        <f>_xlfn.XLOOKUP(M514,Market!A:A,Market!F:F,0)</f>
        <v>0.06</v>
      </c>
      <c r="X514" s="55">
        <f t="shared" si="58"/>
        <v>0.44520000000000004</v>
      </c>
      <c r="Y514" s="55">
        <f t="shared" si="59"/>
        <v>9.9</v>
      </c>
      <c r="Z514" s="54">
        <f t="shared" si="60"/>
        <v>0.77830188679245282</v>
      </c>
      <c r="AA514" s="49" t="str">
        <f t="shared" ca="1" si="61"/>
        <v>N</v>
      </c>
      <c r="AB514" s="49">
        <f t="shared" ca="1" si="62"/>
        <v>5</v>
      </c>
      <c r="AC514" s="49" t="str">
        <f t="shared" ca="1" si="63"/>
        <v>N</v>
      </c>
    </row>
    <row r="515" spans="1:29" x14ac:dyDescent="0.25">
      <c r="A515">
        <v>7097</v>
      </c>
      <c r="B515" s="9">
        <v>43566</v>
      </c>
      <c r="C515" s="50" t="str">
        <f t="shared" ref="C515:C578" si="64">IF(OR(B515="04/01/2018"+0,B515="04/02/2018"+0),"Y","N")</f>
        <v>N</v>
      </c>
      <c r="D515" s="52">
        <f>_xlfn.XLOOKUP(B515,Cal_Date!B:B,Cal_Date!A:A,0)</f>
        <v>2</v>
      </c>
      <c r="E515">
        <v>2019</v>
      </c>
      <c r="F515" t="s">
        <v>124</v>
      </c>
      <c r="G515" t="s">
        <v>129</v>
      </c>
      <c r="H515" t="s">
        <v>48</v>
      </c>
      <c r="I515" t="s">
        <v>18</v>
      </c>
      <c r="J515" t="s">
        <v>10</v>
      </c>
      <c r="K515" t="s">
        <v>43</v>
      </c>
      <c r="L515">
        <v>1</v>
      </c>
      <c r="M515">
        <v>1001</v>
      </c>
      <c r="O515" t="s">
        <v>25</v>
      </c>
      <c r="R515" t="s">
        <v>47</v>
      </c>
      <c r="S515" s="49" t="str">
        <f t="shared" ref="S515:S578" si="65">IF(R515="Cash","Cash","Card")</f>
        <v>Card</v>
      </c>
      <c r="T515" s="3">
        <v>3.5000000000000003E-2</v>
      </c>
      <c r="U515" s="2">
        <v>7.42</v>
      </c>
      <c r="V515" s="2">
        <v>1.46</v>
      </c>
      <c r="W515" s="54">
        <f>_xlfn.XLOOKUP(M515,Market!A:A,Market!F:F,0)</f>
        <v>0.06</v>
      </c>
      <c r="X515" s="55">
        <f t="shared" ref="X515:X578" si="66">T515*U515</f>
        <v>0.25970000000000004</v>
      </c>
      <c r="Y515" s="55">
        <f t="shared" ref="Y515:Y578" si="67">U515-V515</f>
        <v>5.96</v>
      </c>
      <c r="Z515" s="54">
        <f t="shared" ref="Z515:Z578" si="68">Y515/U515</f>
        <v>0.80323450134770891</v>
      </c>
      <c r="AA515" s="49" t="str">
        <f t="shared" ref="AA515:AA578" ca="1" si="69">IF(DATEDIF(B515,TODAY(),"y")&gt;5,"Y","N")</f>
        <v>N</v>
      </c>
      <c r="AB515" s="49">
        <f t="shared" ref="AB515:AB578" ca="1" si="70">DATEDIF(B515,TODAY(),"y")</f>
        <v>5</v>
      </c>
      <c r="AC515" s="49" t="str">
        <f t="shared" ref="AC515:AC578" ca="1" si="71">IF(AB515&gt;5,"Y","N")</f>
        <v>N</v>
      </c>
    </row>
    <row r="516" spans="1:29" x14ac:dyDescent="0.25">
      <c r="A516">
        <v>7098</v>
      </c>
      <c r="B516" s="9">
        <v>43566</v>
      </c>
      <c r="C516" s="50" t="str">
        <f t="shared" si="64"/>
        <v>N</v>
      </c>
      <c r="D516" s="52">
        <f>_xlfn.XLOOKUP(B516,Cal_Date!B:B,Cal_Date!A:A,0)</f>
        <v>2</v>
      </c>
      <c r="E516">
        <v>2019</v>
      </c>
      <c r="F516" t="s">
        <v>124</v>
      </c>
      <c r="G516" t="s">
        <v>129</v>
      </c>
      <c r="H516" t="s">
        <v>48</v>
      </c>
      <c r="I516" t="s">
        <v>18</v>
      </c>
      <c r="J516" t="s">
        <v>11</v>
      </c>
      <c r="K516" t="s">
        <v>42</v>
      </c>
      <c r="L516">
        <v>2</v>
      </c>
      <c r="M516">
        <v>1002</v>
      </c>
      <c r="O516" t="s">
        <v>28</v>
      </c>
      <c r="R516" t="s">
        <v>46</v>
      </c>
      <c r="S516" s="49" t="str">
        <f t="shared" si="65"/>
        <v>Card</v>
      </c>
      <c r="T516" s="3">
        <v>0.04</v>
      </c>
      <c r="U516" s="2">
        <v>12.72</v>
      </c>
      <c r="V516" s="2">
        <v>2.82</v>
      </c>
      <c r="W516" s="54">
        <f>_xlfn.XLOOKUP(M516,Market!A:A,Market!F:F,0)</f>
        <v>0.06</v>
      </c>
      <c r="X516" s="55">
        <f t="shared" si="66"/>
        <v>0.50880000000000003</v>
      </c>
      <c r="Y516" s="55">
        <f t="shared" si="67"/>
        <v>9.9</v>
      </c>
      <c r="Z516" s="54">
        <f t="shared" si="68"/>
        <v>0.77830188679245282</v>
      </c>
      <c r="AA516" s="49" t="str">
        <f t="shared" ca="1" si="69"/>
        <v>N</v>
      </c>
      <c r="AB516" s="49">
        <f t="shared" ca="1" si="70"/>
        <v>5</v>
      </c>
      <c r="AC516" s="49" t="str">
        <f t="shared" ca="1" si="71"/>
        <v>N</v>
      </c>
    </row>
    <row r="517" spans="1:29" x14ac:dyDescent="0.25">
      <c r="A517">
        <v>7099</v>
      </c>
      <c r="B517" s="9">
        <v>43566</v>
      </c>
      <c r="C517" s="50" t="str">
        <f t="shared" si="64"/>
        <v>N</v>
      </c>
      <c r="D517" s="52">
        <f>_xlfn.XLOOKUP(B517,Cal_Date!B:B,Cal_Date!A:A,0)</f>
        <v>2</v>
      </c>
      <c r="E517">
        <v>2019</v>
      </c>
      <c r="F517" t="s">
        <v>124</v>
      </c>
      <c r="G517" t="s">
        <v>129</v>
      </c>
      <c r="H517" t="s">
        <v>48</v>
      </c>
      <c r="I517" t="s">
        <v>18</v>
      </c>
      <c r="J517" t="s">
        <v>11</v>
      </c>
      <c r="K517" t="s">
        <v>42</v>
      </c>
      <c r="L517">
        <v>1</v>
      </c>
      <c r="M517">
        <v>1003</v>
      </c>
      <c r="O517" t="s">
        <v>25</v>
      </c>
      <c r="R517" t="s">
        <v>44</v>
      </c>
      <c r="S517" s="49" t="str">
        <f t="shared" si="65"/>
        <v>Card</v>
      </c>
      <c r="T517" s="3">
        <v>0.03</v>
      </c>
      <c r="U517" s="2">
        <v>6.36</v>
      </c>
      <c r="V517" s="2">
        <v>1.41</v>
      </c>
      <c r="W517" s="54">
        <f>_xlfn.XLOOKUP(M517,Market!A:A,Market!F:F,0)</f>
        <v>0.06</v>
      </c>
      <c r="X517" s="55">
        <f t="shared" si="66"/>
        <v>0.1908</v>
      </c>
      <c r="Y517" s="55">
        <f t="shared" si="67"/>
        <v>4.95</v>
      </c>
      <c r="Z517" s="54">
        <f t="shared" si="68"/>
        <v>0.77830188679245282</v>
      </c>
      <c r="AA517" s="49" t="str">
        <f t="shared" ca="1" si="69"/>
        <v>N</v>
      </c>
      <c r="AB517" s="49">
        <f t="shared" ca="1" si="70"/>
        <v>5</v>
      </c>
      <c r="AC517" s="49" t="str">
        <f t="shared" ca="1" si="71"/>
        <v>N</v>
      </c>
    </row>
    <row r="518" spans="1:29" x14ac:dyDescent="0.25">
      <c r="A518">
        <v>7100</v>
      </c>
      <c r="B518" s="9">
        <v>43566</v>
      </c>
      <c r="C518" s="50" t="str">
        <f t="shared" si="64"/>
        <v>N</v>
      </c>
      <c r="D518" s="52">
        <f>_xlfn.XLOOKUP(B518,Cal_Date!B:B,Cal_Date!A:A,0)</f>
        <v>2</v>
      </c>
      <c r="E518">
        <v>2019</v>
      </c>
      <c r="F518" t="s">
        <v>124</v>
      </c>
      <c r="G518" t="s">
        <v>129</v>
      </c>
      <c r="H518" t="s">
        <v>48</v>
      </c>
      <c r="I518" t="s">
        <v>18</v>
      </c>
      <c r="J518" t="s">
        <v>11</v>
      </c>
      <c r="K518" t="s">
        <v>42</v>
      </c>
      <c r="L518">
        <v>1</v>
      </c>
      <c r="M518">
        <v>1003</v>
      </c>
      <c r="O518" t="s">
        <v>25</v>
      </c>
      <c r="R518" t="s">
        <v>47</v>
      </c>
      <c r="S518" s="49" t="str">
        <f t="shared" si="65"/>
        <v>Card</v>
      </c>
      <c r="T518" s="3">
        <v>3.5000000000000003E-2</v>
      </c>
      <c r="U518" s="2">
        <v>6.36</v>
      </c>
      <c r="V518" s="2">
        <v>1.41</v>
      </c>
      <c r="W518" s="54">
        <f>_xlfn.XLOOKUP(M518,Market!A:A,Market!F:F,0)</f>
        <v>0.06</v>
      </c>
      <c r="X518" s="55">
        <f t="shared" si="66"/>
        <v>0.22260000000000002</v>
      </c>
      <c r="Y518" s="55">
        <f t="shared" si="67"/>
        <v>4.95</v>
      </c>
      <c r="Z518" s="54">
        <f t="shared" si="68"/>
        <v>0.77830188679245282</v>
      </c>
      <c r="AA518" s="49" t="str">
        <f t="shared" ca="1" si="69"/>
        <v>N</v>
      </c>
      <c r="AB518" s="49">
        <f t="shared" ca="1" si="70"/>
        <v>5</v>
      </c>
      <c r="AC518" s="49" t="str">
        <f t="shared" ca="1" si="71"/>
        <v>N</v>
      </c>
    </row>
    <row r="519" spans="1:29" x14ac:dyDescent="0.25">
      <c r="A519">
        <v>7101</v>
      </c>
      <c r="B519" s="9">
        <v>43566</v>
      </c>
      <c r="C519" s="50" t="str">
        <f t="shared" si="64"/>
        <v>N</v>
      </c>
      <c r="D519" s="52">
        <f>_xlfn.XLOOKUP(B519,Cal_Date!B:B,Cal_Date!A:A,0)</f>
        <v>2</v>
      </c>
      <c r="E519">
        <v>2019</v>
      </c>
      <c r="F519" t="s">
        <v>124</v>
      </c>
      <c r="G519" t="s">
        <v>129</v>
      </c>
      <c r="H519" t="s">
        <v>48</v>
      </c>
      <c r="I519" t="s">
        <v>18</v>
      </c>
      <c r="J519" t="s">
        <v>11</v>
      </c>
      <c r="K519" t="s">
        <v>42</v>
      </c>
      <c r="L519">
        <v>1</v>
      </c>
      <c r="M519">
        <v>1003</v>
      </c>
      <c r="O519" t="s">
        <v>25</v>
      </c>
      <c r="R519" t="s">
        <v>47</v>
      </c>
      <c r="S519" s="49" t="str">
        <f t="shared" si="65"/>
        <v>Card</v>
      </c>
      <c r="T519" s="3">
        <v>3.5000000000000003E-2</v>
      </c>
      <c r="U519" s="2">
        <v>6.36</v>
      </c>
      <c r="V519" s="2">
        <v>1.41</v>
      </c>
      <c r="W519" s="54">
        <f>_xlfn.XLOOKUP(M519,Market!A:A,Market!F:F,0)</f>
        <v>0.06</v>
      </c>
      <c r="X519" s="55">
        <f t="shared" si="66"/>
        <v>0.22260000000000002</v>
      </c>
      <c r="Y519" s="55">
        <f t="shared" si="67"/>
        <v>4.95</v>
      </c>
      <c r="Z519" s="54">
        <f t="shared" si="68"/>
        <v>0.77830188679245282</v>
      </c>
      <c r="AA519" s="49" t="str">
        <f t="shared" ca="1" si="69"/>
        <v>N</v>
      </c>
      <c r="AB519" s="49">
        <f t="shared" ca="1" si="70"/>
        <v>5</v>
      </c>
      <c r="AC519" s="49" t="str">
        <f t="shared" ca="1" si="71"/>
        <v>N</v>
      </c>
    </row>
    <row r="520" spans="1:29" x14ac:dyDescent="0.25">
      <c r="A520">
        <v>7102</v>
      </c>
      <c r="B520" s="9">
        <v>43566</v>
      </c>
      <c r="C520" s="50" t="str">
        <f t="shared" si="64"/>
        <v>N</v>
      </c>
      <c r="D520" s="52">
        <f>_xlfn.XLOOKUP(B520,Cal_Date!B:B,Cal_Date!A:A,0)</f>
        <v>2</v>
      </c>
      <c r="E520">
        <v>2019</v>
      </c>
      <c r="F520" t="s">
        <v>124</v>
      </c>
      <c r="G520" t="s">
        <v>129</v>
      </c>
      <c r="H520" t="s">
        <v>48</v>
      </c>
      <c r="I520" t="s">
        <v>18</v>
      </c>
      <c r="J520" t="s">
        <v>11</v>
      </c>
      <c r="K520" t="s">
        <v>42</v>
      </c>
      <c r="L520">
        <v>1</v>
      </c>
      <c r="M520">
        <v>1004</v>
      </c>
      <c r="O520" t="s">
        <v>28</v>
      </c>
      <c r="R520" t="s">
        <v>47</v>
      </c>
      <c r="S520" s="49" t="str">
        <f t="shared" si="65"/>
        <v>Card</v>
      </c>
      <c r="T520" s="3">
        <v>3.5000000000000003E-2</v>
      </c>
      <c r="U520" s="2">
        <v>6.36</v>
      </c>
      <c r="V520" s="2">
        <v>1.41</v>
      </c>
      <c r="W520" s="54">
        <f>_xlfn.XLOOKUP(M520,Market!A:A,Market!F:F,0)</f>
        <v>0.06</v>
      </c>
      <c r="X520" s="55">
        <f t="shared" si="66"/>
        <v>0.22260000000000002</v>
      </c>
      <c r="Y520" s="55">
        <f t="shared" si="67"/>
        <v>4.95</v>
      </c>
      <c r="Z520" s="54">
        <f t="shared" si="68"/>
        <v>0.77830188679245282</v>
      </c>
      <c r="AA520" s="49" t="str">
        <f t="shared" ca="1" si="69"/>
        <v>N</v>
      </c>
      <c r="AB520" s="49">
        <f t="shared" ca="1" si="70"/>
        <v>5</v>
      </c>
      <c r="AC520" s="49" t="str">
        <f t="shared" ca="1" si="71"/>
        <v>N</v>
      </c>
    </row>
    <row r="521" spans="1:29" x14ac:dyDescent="0.25">
      <c r="A521">
        <v>7103</v>
      </c>
      <c r="B521" s="9">
        <v>43566</v>
      </c>
      <c r="C521" s="50" t="str">
        <f t="shared" si="64"/>
        <v>N</v>
      </c>
      <c r="D521" s="52">
        <f>_xlfn.XLOOKUP(B521,Cal_Date!B:B,Cal_Date!A:A,0)</f>
        <v>2</v>
      </c>
      <c r="E521">
        <v>2019</v>
      </c>
      <c r="F521" t="s">
        <v>124</v>
      </c>
      <c r="G521" t="s">
        <v>129</v>
      </c>
      <c r="H521" t="s">
        <v>48</v>
      </c>
      <c r="I521" t="s">
        <v>18</v>
      </c>
      <c r="J521" t="s">
        <v>11</v>
      </c>
      <c r="K521" t="s">
        <v>42</v>
      </c>
      <c r="L521">
        <v>2</v>
      </c>
      <c r="M521">
        <v>1005</v>
      </c>
      <c r="O521" t="s">
        <v>25</v>
      </c>
      <c r="R521" t="s">
        <v>44</v>
      </c>
      <c r="S521" s="49" t="str">
        <f t="shared" si="65"/>
        <v>Card</v>
      </c>
      <c r="T521" s="3">
        <v>0.03</v>
      </c>
      <c r="U521" s="2">
        <v>13.068</v>
      </c>
      <c r="V521" s="2">
        <v>2.82</v>
      </c>
      <c r="W521" s="54">
        <f>_xlfn.XLOOKUP(M521,Market!A:A,Market!F:F,0)</f>
        <v>8.8999999999999996E-2</v>
      </c>
      <c r="X521" s="55">
        <f t="shared" si="66"/>
        <v>0.39204</v>
      </c>
      <c r="Y521" s="55">
        <f t="shared" si="67"/>
        <v>10.247999999999999</v>
      </c>
      <c r="Z521" s="54">
        <f t="shared" si="68"/>
        <v>0.78420569329660239</v>
      </c>
      <c r="AA521" s="49" t="str">
        <f t="shared" ca="1" si="69"/>
        <v>N</v>
      </c>
      <c r="AB521" s="49">
        <f t="shared" ca="1" si="70"/>
        <v>5</v>
      </c>
      <c r="AC521" s="49" t="str">
        <f t="shared" ca="1" si="71"/>
        <v>N</v>
      </c>
    </row>
    <row r="522" spans="1:29" x14ac:dyDescent="0.25">
      <c r="A522">
        <v>7104</v>
      </c>
      <c r="B522" s="9">
        <v>43566</v>
      </c>
      <c r="C522" s="50" t="str">
        <f t="shared" si="64"/>
        <v>N</v>
      </c>
      <c r="D522" s="52">
        <f>_xlfn.XLOOKUP(B522,Cal_Date!B:B,Cal_Date!A:A,0)</f>
        <v>2</v>
      </c>
      <c r="E522">
        <v>2019</v>
      </c>
      <c r="F522" t="s">
        <v>124</v>
      </c>
      <c r="G522" t="s">
        <v>129</v>
      </c>
      <c r="H522" t="s">
        <v>48</v>
      </c>
      <c r="I522" t="s">
        <v>18</v>
      </c>
      <c r="J522" t="s">
        <v>11</v>
      </c>
      <c r="K522" t="s">
        <v>42</v>
      </c>
      <c r="L522">
        <v>1</v>
      </c>
      <c r="M522">
        <v>1005</v>
      </c>
      <c r="O522" t="s">
        <v>25</v>
      </c>
      <c r="R522" t="s">
        <v>44</v>
      </c>
      <c r="S522" s="49" t="str">
        <f t="shared" si="65"/>
        <v>Card</v>
      </c>
      <c r="T522" s="3">
        <v>0.03</v>
      </c>
      <c r="U522" s="2">
        <v>6.5339999999999998</v>
      </c>
      <c r="V522" s="2">
        <v>1.41</v>
      </c>
      <c r="W522" s="54">
        <f>_xlfn.XLOOKUP(M522,Market!A:A,Market!F:F,0)</f>
        <v>8.8999999999999996E-2</v>
      </c>
      <c r="X522" s="55">
        <f t="shared" si="66"/>
        <v>0.19602</v>
      </c>
      <c r="Y522" s="55">
        <f t="shared" si="67"/>
        <v>5.1239999999999997</v>
      </c>
      <c r="Z522" s="54">
        <f t="shared" si="68"/>
        <v>0.78420569329660239</v>
      </c>
      <c r="AA522" s="49" t="str">
        <f t="shared" ca="1" si="69"/>
        <v>N</v>
      </c>
      <c r="AB522" s="49">
        <f t="shared" ca="1" si="70"/>
        <v>5</v>
      </c>
      <c r="AC522" s="49" t="str">
        <f t="shared" ca="1" si="71"/>
        <v>N</v>
      </c>
    </row>
    <row r="523" spans="1:29" x14ac:dyDescent="0.25">
      <c r="A523">
        <v>7106</v>
      </c>
      <c r="B523" s="9">
        <v>43566</v>
      </c>
      <c r="C523" s="50" t="str">
        <f t="shared" si="64"/>
        <v>N</v>
      </c>
      <c r="D523" s="52">
        <f>_xlfn.XLOOKUP(B523,Cal_Date!B:B,Cal_Date!A:A,0)</f>
        <v>2</v>
      </c>
      <c r="E523">
        <v>2019</v>
      </c>
      <c r="F523" t="s">
        <v>124</v>
      </c>
      <c r="G523" t="s">
        <v>129</v>
      </c>
      <c r="H523" t="s">
        <v>48</v>
      </c>
      <c r="I523" t="s">
        <v>18</v>
      </c>
      <c r="J523" t="s">
        <v>11</v>
      </c>
      <c r="K523" t="s">
        <v>42</v>
      </c>
      <c r="L523">
        <v>1</v>
      </c>
      <c r="M523">
        <v>1003</v>
      </c>
      <c r="O523" t="s">
        <v>25</v>
      </c>
      <c r="R523" t="s">
        <v>46</v>
      </c>
      <c r="S523" s="49" t="str">
        <f t="shared" si="65"/>
        <v>Card</v>
      </c>
      <c r="T523" s="3">
        <v>0.04</v>
      </c>
      <c r="U523" s="2">
        <v>6.36</v>
      </c>
      <c r="V523" s="2">
        <v>1.41</v>
      </c>
      <c r="W523" s="54">
        <f>_xlfn.XLOOKUP(M523,Market!A:A,Market!F:F,0)</f>
        <v>0.06</v>
      </c>
      <c r="X523" s="55">
        <f t="shared" si="66"/>
        <v>0.25440000000000002</v>
      </c>
      <c r="Y523" s="55">
        <f t="shared" si="67"/>
        <v>4.95</v>
      </c>
      <c r="Z523" s="54">
        <f t="shared" si="68"/>
        <v>0.77830188679245282</v>
      </c>
      <c r="AA523" s="49" t="str">
        <f t="shared" ca="1" si="69"/>
        <v>N</v>
      </c>
      <c r="AB523" s="49">
        <f t="shared" ca="1" si="70"/>
        <v>5</v>
      </c>
      <c r="AC523" s="49" t="str">
        <f t="shared" ca="1" si="71"/>
        <v>N</v>
      </c>
    </row>
    <row r="524" spans="1:29" x14ac:dyDescent="0.25">
      <c r="A524">
        <v>7107</v>
      </c>
      <c r="B524" s="9">
        <v>43566</v>
      </c>
      <c r="C524" s="50" t="str">
        <f t="shared" si="64"/>
        <v>N</v>
      </c>
      <c r="D524" s="52">
        <f>_xlfn.XLOOKUP(B524,Cal_Date!B:B,Cal_Date!A:A,0)</f>
        <v>2</v>
      </c>
      <c r="E524">
        <v>2019</v>
      </c>
      <c r="F524" t="s">
        <v>124</v>
      </c>
      <c r="G524" t="s">
        <v>129</v>
      </c>
      <c r="H524" t="s">
        <v>48</v>
      </c>
      <c r="I524" t="s">
        <v>18</v>
      </c>
      <c r="J524" t="s">
        <v>10</v>
      </c>
      <c r="K524" t="s">
        <v>43</v>
      </c>
      <c r="L524">
        <v>1</v>
      </c>
      <c r="M524">
        <v>1007</v>
      </c>
      <c r="O524" t="s">
        <v>28</v>
      </c>
      <c r="R524" t="s">
        <v>46</v>
      </c>
      <c r="S524" s="49" t="str">
        <f t="shared" si="65"/>
        <v>Card</v>
      </c>
      <c r="T524" s="3">
        <v>0.04</v>
      </c>
      <c r="U524" s="2">
        <v>7.6229999999999993</v>
      </c>
      <c r="V524" s="2">
        <v>1.46</v>
      </c>
      <c r="W524" s="54">
        <f>_xlfn.XLOOKUP(M524,Market!A:A,Market!F:F,0)</f>
        <v>8.8999999999999996E-2</v>
      </c>
      <c r="X524" s="55">
        <f t="shared" si="66"/>
        <v>0.30491999999999997</v>
      </c>
      <c r="Y524" s="55">
        <f t="shared" si="67"/>
        <v>6.1629999999999994</v>
      </c>
      <c r="Z524" s="54">
        <f t="shared" si="68"/>
        <v>0.80847435392889933</v>
      </c>
      <c r="AA524" s="49" t="str">
        <f t="shared" ca="1" si="69"/>
        <v>N</v>
      </c>
      <c r="AB524" s="49">
        <f t="shared" ca="1" si="70"/>
        <v>5</v>
      </c>
      <c r="AC524" s="49" t="str">
        <f t="shared" ca="1" si="71"/>
        <v>N</v>
      </c>
    </row>
    <row r="525" spans="1:29" x14ac:dyDescent="0.25">
      <c r="A525">
        <v>7108</v>
      </c>
      <c r="B525" s="9">
        <v>43566</v>
      </c>
      <c r="C525" s="50" t="str">
        <f t="shared" si="64"/>
        <v>N</v>
      </c>
      <c r="D525" s="52">
        <f>_xlfn.XLOOKUP(B525,Cal_Date!B:B,Cal_Date!A:A,0)</f>
        <v>2</v>
      </c>
      <c r="E525">
        <v>2019</v>
      </c>
      <c r="F525" t="s">
        <v>124</v>
      </c>
      <c r="G525" t="s">
        <v>129</v>
      </c>
      <c r="H525" t="s">
        <v>48</v>
      </c>
      <c r="I525" t="s">
        <v>18</v>
      </c>
      <c r="J525" t="s">
        <v>11</v>
      </c>
      <c r="K525" t="s">
        <v>42</v>
      </c>
      <c r="L525">
        <v>1</v>
      </c>
      <c r="M525">
        <v>1006</v>
      </c>
      <c r="O525" t="s">
        <v>28</v>
      </c>
      <c r="R525" t="s">
        <v>46</v>
      </c>
      <c r="S525" s="49" t="str">
        <f t="shared" si="65"/>
        <v>Card</v>
      </c>
      <c r="T525" s="3">
        <v>0.04</v>
      </c>
      <c r="U525" s="2">
        <v>6.5339999999999998</v>
      </c>
      <c r="V525" s="2">
        <v>1.41</v>
      </c>
      <c r="W525" s="54">
        <f>_xlfn.XLOOKUP(M525,Market!A:A,Market!F:F,0)</f>
        <v>8.8999999999999996E-2</v>
      </c>
      <c r="X525" s="55">
        <f t="shared" si="66"/>
        <v>0.26135999999999998</v>
      </c>
      <c r="Y525" s="55">
        <f t="shared" si="67"/>
        <v>5.1239999999999997</v>
      </c>
      <c r="Z525" s="54">
        <f t="shared" si="68"/>
        <v>0.78420569329660239</v>
      </c>
      <c r="AA525" s="49" t="str">
        <f t="shared" ca="1" si="69"/>
        <v>N</v>
      </c>
      <c r="AB525" s="49">
        <f t="shared" ca="1" si="70"/>
        <v>5</v>
      </c>
      <c r="AC525" s="49" t="str">
        <f t="shared" ca="1" si="71"/>
        <v>N</v>
      </c>
    </row>
    <row r="526" spans="1:29" x14ac:dyDescent="0.25">
      <c r="A526">
        <v>7109</v>
      </c>
      <c r="B526" s="9">
        <v>43566</v>
      </c>
      <c r="C526" s="50" t="str">
        <f t="shared" si="64"/>
        <v>N</v>
      </c>
      <c r="D526" s="52">
        <f>_xlfn.XLOOKUP(B526,Cal_Date!B:B,Cal_Date!A:A,0)</f>
        <v>2</v>
      </c>
      <c r="E526">
        <v>2019</v>
      </c>
      <c r="F526" t="s">
        <v>124</v>
      </c>
      <c r="G526" t="s">
        <v>129</v>
      </c>
      <c r="H526" t="s">
        <v>48</v>
      </c>
      <c r="I526" t="s">
        <v>18</v>
      </c>
      <c r="J526" t="s">
        <v>11</v>
      </c>
      <c r="K526" t="s">
        <v>42</v>
      </c>
      <c r="L526">
        <v>1</v>
      </c>
      <c r="M526">
        <v>1006</v>
      </c>
      <c r="O526" t="s">
        <v>28</v>
      </c>
      <c r="R526" t="s">
        <v>46</v>
      </c>
      <c r="S526" s="49" t="str">
        <f t="shared" si="65"/>
        <v>Card</v>
      </c>
      <c r="T526" s="3">
        <v>0.04</v>
      </c>
      <c r="U526" s="2">
        <v>6.5339999999999998</v>
      </c>
      <c r="V526" s="2">
        <v>1.41</v>
      </c>
      <c r="W526" s="54">
        <f>_xlfn.XLOOKUP(M526,Market!A:A,Market!F:F,0)</f>
        <v>8.8999999999999996E-2</v>
      </c>
      <c r="X526" s="55">
        <f t="shared" si="66"/>
        <v>0.26135999999999998</v>
      </c>
      <c r="Y526" s="55">
        <f t="shared" si="67"/>
        <v>5.1239999999999997</v>
      </c>
      <c r="Z526" s="54">
        <f t="shared" si="68"/>
        <v>0.78420569329660239</v>
      </c>
      <c r="AA526" s="49" t="str">
        <f t="shared" ca="1" si="69"/>
        <v>N</v>
      </c>
      <c r="AB526" s="49">
        <f t="shared" ca="1" si="70"/>
        <v>5</v>
      </c>
      <c r="AC526" s="49" t="str">
        <f t="shared" ca="1" si="71"/>
        <v>N</v>
      </c>
    </row>
    <row r="527" spans="1:29" x14ac:dyDescent="0.25">
      <c r="A527">
        <v>7110</v>
      </c>
      <c r="B527" s="9">
        <v>43566</v>
      </c>
      <c r="C527" s="50" t="str">
        <f t="shared" si="64"/>
        <v>N</v>
      </c>
      <c r="D527" s="52">
        <f>_xlfn.XLOOKUP(B527,Cal_Date!B:B,Cal_Date!A:A,0)</f>
        <v>2</v>
      </c>
      <c r="E527">
        <v>2019</v>
      </c>
      <c r="F527" t="s">
        <v>124</v>
      </c>
      <c r="G527" t="s">
        <v>129</v>
      </c>
      <c r="H527" t="s">
        <v>48</v>
      </c>
      <c r="I527" t="s">
        <v>18</v>
      </c>
      <c r="J527" t="s">
        <v>11</v>
      </c>
      <c r="K527" t="s">
        <v>42</v>
      </c>
      <c r="L527">
        <v>2</v>
      </c>
      <c r="M527">
        <v>1006</v>
      </c>
      <c r="O527" t="s">
        <v>28</v>
      </c>
      <c r="R527" t="s">
        <v>46</v>
      </c>
      <c r="S527" s="49" t="str">
        <f t="shared" si="65"/>
        <v>Card</v>
      </c>
      <c r="T527" s="3">
        <v>0.04</v>
      </c>
      <c r="U527" s="2">
        <v>13.068</v>
      </c>
      <c r="V527" s="2">
        <v>2.82</v>
      </c>
      <c r="W527" s="54">
        <f>_xlfn.XLOOKUP(M527,Market!A:A,Market!F:F,0)</f>
        <v>8.8999999999999996E-2</v>
      </c>
      <c r="X527" s="55">
        <f t="shared" si="66"/>
        <v>0.52271999999999996</v>
      </c>
      <c r="Y527" s="55">
        <f t="shared" si="67"/>
        <v>10.247999999999999</v>
      </c>
      <c r="Z527" s="54">
        <f t="shared" si="68"/>
        <v>0.78420569329660239</v>
      </c>
      <c r="AA527" s="49" t="str">
        <f t="shared" ca="1" si="69"/>
        <v>N</v>
      </c>
      <c r="AB527" s="49">
        <f t="shared" ca="1" si="70"/>
        <v>5</v>
      </c>
      <c r="AC527" s="49" t="str">
        <f t="shared" ca="1" si="71"/>
        <v>N</v>
      </c>
    </row>
    <row r="528" spans="1:29" x14ac:dyDescent="0.25">
      <c r="A528">
        <v>7111</v>
      </c>
      <c r="B528" s="9">
        <v>43566</v>
      </c>
      <c r="C528" s="50" t="str">
        <f t="shared" si="64"/>
        <v>N</v>
      </c>
      <c r="D528" s="52">
        <f>_xlfn.XLOOKUP(B528,Cal_Date!B:B,Cal_Date!A:A,0)</f>
        <v>2</v>
      </c>
      <c r="E528">
        <v>2019</v>
      </c>
      <c r="F528" t="s">
        <v>124</v>
      </c>
      <c r="G528" t="s">
        <v>129</v>
      </c>
      <c r="H528" t="s">
        <v>48</v>
      </c>
      <c r="I528" t="s">
        <v>18</v>
      </c>
      <c r="J528" t="s">
        <v>10</v>
      </c>
      <c r="K528" t="s">
        <v>43</v>
      </c>
      <c r="L528">
        <v>2</v>
      </c>
      <c r="M528">
        <v>1004</v>
      </c>
      <c r="O528" t="s">
        <v>28</v>
      </c>
      <c r="R528" t="s">
        <v>46</v>
      </c>
      <c r="S528" s="49" t="str">
        <f t="shared" si="65"/>
        <v>Card</v>
      </c>
      <c r="T528" s="3">
        <v>0.04</v>
      </c>
      <c r="U528" s="2">
        <v>14.84</v>
      </c>
      <c r="V528" s="2">
        <v>2.92</v>
      </c>
      <c r="W528" s="54">
        <f>_xlfn.XLOOKUP(M528,Market!A:A,Market!F:F,0)</f>
        <v>0.06</v>
      </c>
      <c r="X528" s="55">
        <f t="shared" si="66"/>
        <v>0.59360000000000002</v>
      </c>
      <c r="Y528" s="55">
        <f t="shared" si="67"/>
        <v>11.92</v>
      </c>
      <c r="Z528" s="54">
        <f t="shared" si="68"/>
        <v>0.80323450134770891</v>
      </c>
      <c r="AA528" s="49" t="str">
        <f t="shared" ca="1" si="69"/>
        <v>N</v>
      </c>
      <c r="AB528" s="49">
        <f t="shared" ca="1" si="70"/>
        <v>5</v>
      </c>
      <c r="AC528" s="49" t="str">
        <f t="shared" ca="1" si="71"/>
        <v>N</v>
      </c>
    </row>
    <row r="529" spans="1:29" x14ac:dyDescent="0.25">
      <c r="A529">
        <v>7112</v>
      </c>
      <c r="B529" s="9">
        <v>43566</v>
      </c>
      <c r="C529" s="50" t="str">
        <f t="shared" si="64"/>
        <v>N</v>
      </c>
      <c r="D529" s="52">
        <f>_xlfn.XLOOKUP(B529,Cal_Date!B:B,Cal_Date!A:A,0)</f>
        <v>2</v>
      </c>
      <c r="E529">
        <v>2019</v>
      </c>
      <c r="F529" t="s">
        <v>124</v>
      </c>
      <c r="G529" t="s">
        <v>129</v>
      </c>
      <c r="H529" t="s">
        <v>48</v>
      </c>
      <c r="I529" t="s">
        <v>18</v>
      </c>
      <c r="J529" t="s">
        <v>11</v>
      </c>
      <c r="K529" t="s">
        <v>42</v>
      </c>
      <c r="L529">
        <v>1</v>
      </c>
      <c r="M529">
        <v>1004</v>
      </c>
      <c r="O529" t="s">
        <v>28</v>
      </c>
      <c r="R529" t="s">
        <v>44</v>
      </c>
      <c r="S529" s="49" t="str">
        <f t="shared" si="65"/>
        <v>Card</v>
      </c>
      <c r="T529" s="3">
        <v>0.03</v>
      </c>
      <c r="U529" s="2">
        <v>6.36</v>
      </c>
      <c r="V529" s="2">
        <v>1.41</v>
      </c>
      <c r="W529" s="54">
        <f>_xlfn.XLOOKUP(M529,Market!A:A,Market!F:F,0)</f>
        <v>0.06</v>
      </c>
      <c r="X529" s="55">
        <f t="shared" si="66"/>
        <v>0.1908</v>
      </c>
      <c r="Y529" s="55">
        <f t="shared" si="67"/>
        <v>4.95</v>
      </c>
      <c r="Z529" s="54">
        <f t="shared" si="68"/>
        <v>0.77830188679245282</v>
      </c>
      <c r="AA529" s="49" t="str">
        <f t="shared" ca="1" si="69"/>
        <v>N</v>
      </c>
      <c r="AB529" s="49">
        <f t="shared" ca="1" si="70"/>
        <v>5</v>
      </c>
      <c r="AC529" s="49" t="str">
        <f t="shared" ca="1" si="71"/>
        <v>N</v>
      </c>
    </row>
    <row r="530" spans="1:29" x14ac:dyDescent="0.25">
      <c r="A530">
        <v>7114</v>
      </c>
      <c r="B530" s="9">
        <v>43567</v>
      </c>
      <c r="C530" s="50" t="str">
        <f t="shared" si="64"/>
        <v>N</v>
      </c>
      <c r="D530" s="52">
        <f>_xlfn.XLOOKUP(B530,Cal_Date!B:B,Cal_Date!A:A,0)</f>
        <v>2</v>
      </c>
      <c r="E530">
        <v>2019</v>
      </c>
      <c r="F530" t="s">
        <v>125</v>
      </c>
      <c r="G530" t="s">
        <v>129</v>
      </c>
      <c r="H530" t="s">
        <v>48</v>
      </c>
      <c r="I530" t="s">
        <v>18</v>
      </c>
      <c r="J530" t="s">
        <v>11</v>
      </c>
      <c r="K530" t="s">
        <v>42</v>
      </c>
      <c r="L530">
        <v>1</v>
      </c>
      <c r="M530">
        <v>1000</v>
      </c>
      <c r="O530" t="s">
        <v>25</v>
      </c>
      <c r="R530" t="s">
        <v>46</v>
      </c>
      <c r="S530" s="49" t="str">
        <f t="shared" si="65"/>
        <v>Card</v>
      </c>
      <c r="T530" s="3">
        <v>0.04</v>
      </c>
      <c r="U530" s="2">
        <v>6.48</v>
      </c>
      <c r="V530" s="2">
        <v>1.41</v>
      </c>
      <c r="W530" s="54">
        <f>_xlfn.XLOOKUP(M530,Market!A:A,Market!F:F,0)</f>
        <v>0.08</v>
      </c>
      <c r="X530" s="55">
        <f t="shared" si="66"/>
        <v>0.25920000000000004</v>
      </c>
      <c r="Y530" s="55">
        <f t="shared" si="67"/>
        <v>5.07</v>
      </c>
      <c r="Z530" s="54">
        <f t="shared" si="68"/>
        <v>0.78240740740740744</v>
      </c>
      <c r="AA530" s="49" t="str">
        <f t="shared" ca="1" si="69"/>
        <v>N</v>
      </c>
      <c r="AB530" s="49">
        <f t="shared" ca="1" si="70"/>
        <v>5</v>
      </c>
      <c r="AC530" s="49" t="str">
        <f t="shared" ca="1" si="71"/>
        <v>N</v>
      </c>
    </row>
    <row r="531" spans="1:29" x14ac:dyDescent="0.25">
      <c r="A531">
        <v>7115</v>
      </c>
      <c r="B531" s="9">
        <v>43567</v>
      </c>
      <c r="C531" s="50" t="str">
        <f t="shared" si="64"/>
        <v>N</v>
      </c>
      <c r="D531" s="52">
        <f>_xlfn.XLOOKUP(B531,Cal_Date!B:B,Cal_Date!A:A,0)</f>
        <v>2</v>
      </c>
      <c r="E531">
        <v>2019</v>
      </c>
      <c r="F531" t="s">
        <v>125</v>
      </c>
      <c r="G531" t="s">
        <v>129</v>
      </c>
      <c r="H531" t="s">
        <v>48</v>
      </c>
      <c r="I531" t="s">
        <v>18</v>
      </c>
      <c r="J531" t="s">
        <v>11</v>
      </c>
      <c r="K531" t="s">
        <v>42</v>
      </c>
      <c r="L531">
        <v>1</v>
      </c>
      <c r="M531">
        <v>1000</v>
      </c>
      <c r="O531" t="s">
        <v>25</v>
      </c>
      <c r="R531" t="s">
        <v>47</v>
      </c>
      <c r="S531" s="49" t="str">
        <f t="shared" si="65"/>
        <v>Card</v>
      </c>
      <c r="T531" s="3">
        <v>3.5000000000000003E-2</v>
      </c>
      <c r="U531" s="2">
        <v>6.48</v>
      </c>
      <c r="V531" s="2">
        <v>1.41</v>
      </c>
      <c r="W531" s="54">
        <f>_xlfn.XLOOKUP(M531,Market!A:A,Market!F:F,0)</f>
        <v>0.08</v>
      </c>
      <c r="X531" s="55">
        <f t="shared" si="66"/>
        <v>0.22680000000000003</v>
      </c>
      <c r="Y531" s="55">
        <f t="shared" si="67"/>
        <v>5.07</v>
      </c>
      <c r="Z531" s="54">
        <f t="shared" si="68"/>
        <v>0.78240740740740744</v>
      </c>
      <c r="AA531" s="49" t="str">
        <f t="shared" ca="1" si="69"/>
        <v>N</v>
      </c>
      <c r="AB531" s="49">
        <f t="shared" ca="1" si="70"/>
        <v>5</v>
      </c>
      <c r="AC531" s="49" t="str">
        <f t="shared" ca="1" si="71"/>
        <v>N</v>
      </c>
    </row>
    <row r="532" spans="1:29" x14ac:dyDescent="0.25">
      <c r="A532">
        <v>7126</v>
      </c>
      <c r="B532" s="9">
        <v>43567</v>
      </c>
      <c r="C532" s="50" t="str">
        <f t="shared" si="64"/>
        <v>N</v>
      </c>
      <c r="D532" s="52">
        <f>_xlfn.XLOOKUP(B532,Cal_Date!B:B,Cal_Date!A:A,0)</f>
        <v>2</v>
      </c>
      <c r="E532">
        <v>2019</v>
      </c>
      <c r="F532" t="s">
        <v>125</v>
      </c>
      <c r="G532" t="s">
        <v>129</v>
      </c>
      <c r="H532" t="s">
        <v>48</v>
      </c>
      <c r="I532" t="s">
        <v>18</v>
      </c>
      <c r="J532" t="s">
        <v>11</v>
      </c>
      <c r="K532" t="s">
        <v>42</v>
      </c>
      <c r="L532">
        <v>2</v>
      </c>
      <c r="M532">
        <v>1000</v>
      </c>
      <c r="O532" t="s">
        <v>25</v>
      </c>
      <c r="R532" t="s">
        <v>47</v>
      </c>
      <c r="S532" s="49" t="str">
        <f t="shared" si="65"/>
        <v>Card</v>
      </c>
      <c r="T532" s="3">
        <v>3.5000000000000003E-2</v>
      </c>
      <c r="U532" s="2">
        <v>12.96</v>
      </c>
      <c r="V532" s="2">
        <v>2.82</v>
      </c>
      <c r="W532" s="54">
        <f>_xlfn.XLOOKUP(M532,Market!A:A,Market!F:F,0)</f>
        <v>0.08</v>
      </c>
      <c r="X532" s="55">
        <f t="shared" si="66"/>
        <v>0.45360000000000006</v>
      </c>
      <c r="Y532" s="55">
        <f t="shared" si="67"/>
        <v>10.14</v>
      </c>
      <c r="Z532" s="54">
        <f t="shared" si="68"/>
        <v>0.78240740740740744</v>
      </c>
      <c r="AA532" s="49" t="str">
        <f t="shared" ca="1" si="69"/>
        <v>N</v>
      </c>
      <c r="AB532" s="49">
        <f t="shared" ca="1" si="70"/>
        <v>5</v>
      </c>
      <c r="AC532" s="49" t="str">
        <f t="shared" ca="1" si="71"/>
        <v>N</v>
      </c>
    </row>
    <row r="533" spans="1:29" x14ac:dyDescent="0.25">
      <c r="A533">
        <v>7121</v>
      </c>
      <c r="B533" s="9">
        <v>43567</v>
      </c>
      <c r="C533" s="50" t="str">
        <f t="shared" si="64"/>
        <v>N</v>
      </c>
      <c r="D533" s="52">
        <f>_xlfn.XLOOKUP(B533,Cal_Date!B:B,Cal_Date!A:A,0)</f>
        <v>2</v>
      </c>
      <c r="E533">
        <v>2019</v>
      </c>
      <c r="F533" t="s">
        <v>125</v>
      </c>
      <c r="G533" t="s">
        <v>129</v>
      </c>
      <c r="H533" t="s">
        <v>48</v>
      </c>
      <c r="I533" t="s">
        <v>18</v>
      </c>
      <c r="J533" t="s">
        <v>11</v>
      </c>
      <c r="K533" t="s">
        <v>42</v>
      </c>
      <c r="L533">
        <v>1</v>
      </c>
      <c r="M533">
        <v>1008</v>
      </c>
      <c r="O533" t="s">
        <v>28</v>
      </c>
      <c r="R533" t="s">
        <v>47</v>
      </c>
      <c r="S533" s="49" t="str">
        <f t="shared" si="65"/>
        <v>Card</v>
      </c>
      <c r="T533" s="3">
        <v>3.5000000000000003E-2</v>
      </c>
      <c r="U533" s="2">
        <v>6.5339999999999998</v>
      </c>
      <c r="V533" s="2">
        <v>1.41</v>
      </c>
      <c r="W533" s="54">
        <f>_xlfn.XLOOKUP(M533,Market!A:A,Market!F:F,0)</f>
        <v>8.8999999999999996E-2</v>
      </c>
      <c r="X533" s="55">
        <f t="shared" si="66"/>
        <v>0.22869</v>
      </c>
      <c r="Y533" s="55">
        <f t="shared" si="67"/>
        <v>5.1239999999999997</v>
      </c>
      <c r="Z533" s="54">
        <f t="shared" si="68"/>
        <v>0.78420569329660239</v>
      </c>
      <c r="AA533" s="49" t="str">
        <f t="shared" ca="1" si="69"/>
        <v>N</v>
      </c>
      <c r="AB533" s="49">
        <f t="shared" ca="1" si="70"/>
        <v>5</v>
      </c>
      <c r="AC533" s="49" t="str">
        <f t="shared" ca="1" si="71"/>
        <v>N</v>
      </c>
    </row>
    <row r="534" spans="1:29" x14ac:dyDescent="0.25">
      <c r="A534">
        <v>7116</v>
      </c>
      <c r="B534" s="9">
        <v>43567</v>
      </c>
      <c r="C534" s="50" t="str">
        <f t="shared" si="64"/>
        <v>N</v>
      </c>
      <c r="D534" s="52">
        <f>_xlfn.XLOOKUP(B534,Cal_Date!B:B,Cal_Date!A:A,0)</f>
        <v>2</v>
      </c>
      <c r="E534">
        <v>2019</v>
      </c>
      <c r="F534" t="s">
        <v>125</v>
      </c>
      <c r="G534" t="s">
        <v>129</v>
      </c>
      <c r="H534" t="s">
        <v>48</v>
      </c>
      <c r="I534" t="s">
        <v>18</v>
      </c>
      <c r="J534" t="s">
        <v>11</v>
      </c>
      <c r="K534" t="s">
        <v>42</v>
      </c>
      <c r="L534">
        <v>2</v>
      </c>
      <c r="M534">
        <v>1008</v>
      </c>
      <c r="O534" t="s">
        <v>28</v>
      </c>
      <c r="R534" t="s">
        <v>47</v>
      </c>
      <c r="S534" s="49" t="str">
        <f t="shared" si="65"/>
        <v>Card</v>
      </c>
      <c r="T534" s="3">
        <v>3.5000000000000003E-2</v>
      </c>
      <c r="U534" s="2">
        <v>13.068</v>
      </c>
      <c r="V534" s="2">
        <v>2.82</v>
      </c>
      <c r="W534" s="54">
        <f>_xlfn.XLOOKUP(M534,Market!A:A,Market!F:F,0)</f>
        <v>8.8999999999999996E-2</v>
      </c>
      <c r="X534" s="55">
        <f t="shared" si="66"/>
        <v>0.45738000000000001</v>
      </c>
      <c r="Y534" s="55">
        <f t="shared" si="67"/>
        <v>10.247999999999999</v>
      </c>
      <c r="Z534" s="54">
        <f t="shared" si="68"/>
        <v>0.78420569329660239</v>
      </c>
      <c r="AA534" s="49" t="str">
        <f t="shared" ca="1" si="69"/>
        <v>N</v>
      </c>
      <c r="AB534" s="49">
        <f t="shared" ca="1" si="70"/>
        <v>5</v>
      </c>
      <c r="AC534" s="49" t="str">
        <f t="shared" ca="1" si="71"/>
        <v>N</v>
      </c>
    </row>
    <row r="535" spans="1:29" x14ac:dyDescent="0.25">
      <c r="A535">
        <v>7118</v>
      </c>
      <c r="B535" s="9">
        <v>43567</v>
      </c>
      <c r="C535" s="50" t="str">
        <f t="shared" si="64"/>
        <v>N</v>
      </c>
      <c r="D535" s="52">
        <f>_xlfn.XLOOKUP(B535,Cal_Date!B:B,Cal_Date!A:A,0)</f>
        <v>2</v>
      </c>
      <c r="E535">
        <v>2019</v>
      </c>
      <c r="F535" t="s">
        <v>125</v>
      </c>
      <c r="G535" t="s">
        <v>129</v>
      </c>
      <c r="H535" t="s">
        <v>48</v>
      </c>
      <c r="I535" t="s">
        <v>18</v>
      </c>
      <c r="J535" t="s">
        <v>11</v>
      </c>
      <c r="K535" t="s">
        <v>42</v>
      </c>
      <c r="L535">
        <v>1</v>
      </c>
      <c r="M535">
        <v>1009</v>
      </c>
      <c r="O535" t="s">
        <v>28</v>
      </c>
      <c r="R535" t="s">
        <v>44</v>
      </c>
      <c r="S535" s="49" t="str">
        <f t="shared" si="65"/>
        <v>Card</v>
      </c>
      <c r="T535" s="3">
        <v>0.03</v>
      </c>
      <c r="U535" s="2">
        <v>6.5339999999999998</v>
      </c>
      <c r="V535" s="2">
        <v>1.41</v>
      </c>
      <c r="W535" s="54">
        <f>_xlfn.XLOOKUP(M535,Market!A:A,Market!F:F,0)</f>
        <v>8.8999999999999996E-2</v>
      </c>
      <c r="X535" s="55">
        <f t="shared" si="66"/>
        <v>0.19602</v>
      </c>
      <c r="Y535" s="55">
        <f t="shared" si="67"/>
        <v>5.1239999999999997</v>
      </c>
      <c r="Z535" s="54">
        <f t="shared" si="68"/>
        <v>0.78420569329660239</v>
      </c>
      <c r="AA535" s="49" t="str">
        <f t="shared" ca="1" si="69"/>
        <v>N</v>
      </c>
      <c r="AB535" s="49">
        <f t="shared" ca="1" si="70"/>
        <v>5</v>
      </c>
      <c r="AC535" s="49" t="str">
        <f t="shared" ca="1" si="71"/>
        <v>N</v>
      </c>
    </row>
    <row r="536" spans="1:29" x14ac:dyDescent="0.25">
      <c r="A536">
        <v>7119</v>
      </c>
      <c r="B536" s="9">
        <v>43567</v>
      </c>
      <c r="C536" s="50" t="str">
        <f t="shared" si="64"/>
        <v>N</v>
      </c>
      <c r="D536" s="52">
        <f>_xlfn.XLOOKUP(B536,Cal_Date!B:B,Cal_Date!A:A,0)</f>
        <v>2</v>
      </c>
      <c r="E536">
        <v>2019</v>
      </c>
      <c r="F536" t="s">
        <v>125</v>
      </c>
      <c r="G536" t="s">
        <v>129</v>
      </c>
      <c r="H536" t="s">
        <v>48</v>
      </c>
      <c r="I536" t="s">
        <v>18</v>
      </c>
      <c r="J536" t="s">
        <v>11</v>
      </c>
      <c r="K536" t="s">
        <v>42</v>
      </c>
      <c r="L536">
        <v>2</v>
      </c>
      <c r="M536">
        <v>1010</v>
      </c>
      <c r="O536" t="s">
        <v>25</v>
      </c>
      <c r="R536" t="s">
        <v>46</v>
      </c>
      <c r="S536" s="49" t="str">
        <f t="shared" si="65"/>
        <v>Card</v>
      </c>
      <c r="T536" s="3">
        <v>0.04</v>
      </c>
      <c r="U536" s="2">
        <v>12.96</v>
      </c>
      <c r="V536" s="2">
        <v>2.82</v>
      </c>
      <c r="W536" s="54">
        <f>_xlfn.XLOOKUP(M536,Market!A:A,Market!F:F,0)</f>
        <v>0.08</v>
      </c>
      <c r="X536" s="55">
        <f t="shared" si="66"/>
        <v>0.51840000000000008</v>
      </c>
      <c r="Y536" s="55">
        <f t="shared" si="67"/>
        <v>10.14</v>
      </c>
      <c r="Z536" s="54">
        <f t="shared" si="68"/>
        <v>0.78240740740740744</v>
      </c>
      <c r="AA536" s="49" t="str">
        <f t="shared" ca="1" si="69"/>
        <v>N</v>
      </c>
      <c r="AB536" s="49">
        <f t="shared" ca="1" si="70"/>
        <v>5</v>
      </c>
      <c r="AC536" s="49" t="str">
        <f t="shared" ca="1" si="71"/>
        <v>N</v>
      </c>
    </row>
    <row r="537" spans="1:29" x14ac:dyDescent="0.25">
      <c r="A537">
        <v>7120</v>
      </c>
      <c r="B537" s="9">
        <v>43567</v>
      </c>
      <c r="C537" s="50" t="str">
        <f t="shared" si="64"/>
        <v>N</v>
      </c>
      <c r="D537" s="52">
        <f>_xlfn.XLOOKUP(B537,Cal_Date!B:B,Cal_Date!A:A,0)</f>
        <v>2</v>
      </c>
      <c r="E537">
        <v>2019</v>
      </c>
      <c r="F537" t="s">
        <v>125</v>
      </c>
      <c r="G537" t="s">
        <v>129</v>
      </c>
      <c r="H537" t="s">
        <v>48</v>
      </c>
      <c r="I537" t="s">
        <v>18</v>
      </c>
      <c r="J537" t="s">
        <v>11</v>
      </c>
      <c r="K537" t="s">
        <v>42</v>
      </c>
      <c r="L537">
        <v>1</v>
      </c>
      <c r="M537">
        <v>1008</v>
      </c>
      <c r="O537" t="s">
        <v>28</v>
      </c>
      <c r="R537" t="s">
        <v>46</v>
      </c>
      <c r="S537" s="49" t="str">
        <f t="shared" si="65"/>
        <v>Card</v>
      </c>
      <c r="T537" s="3">
        <v>0.04</v>
      </c>
      <c r="U537" s="2">
        <v>6.5339999999999998</v>
      </c>
      <c r="V537" s="2">
        <v>1.41</v>
      </c>
      <c r="W537" s="54">
        <f>_xlfn.XLOOKUP(M537,Market!A:A,Market!F:F,0)</f>
        <v>8.8999999999999996E-2</v>
      </c>
      <c r="X537" s="55">
        <f t="shared" si="66"/>
        <v>0.26135999999999998</v>
      </c>
      <c r="Y537" s="55">
        <f t="shared" si="67"/>
        <v>5.1239999999999997</v>
      </c>
      <c r="Z537" s="54">
        <f t="shared" si="68"/>
        <v>0.78420569329660239</v>
      </c>
      <c r="AA537" s="49" t="str">
        <f t="shared" ca="1" si="69"/>
        <v>N</v>
      </c>
      <c r="AB537" s="49">
        <f t="shared" ca="1" si="70"/>
        <v>5</v>
      </c>
      <c r="AC537" s="49" t="str">
        <f t="shared" ca="1" si="71"/>
        <v>N</v>
      </c>
    </row>
    <row r="538" spans="1:29" x14ac:dyDescent="0.25">
      <c r="A538">
        <v>7123</v>
      </c>
      <c r="B538" s="9">
        <v>43567</v>
      </c>
      <c r="C538" s="50" t="str">
        <f t="shared" si="64"/>
        <v>N</v>
      </c>
      <c r="D538" s="52">
        <f>_xlfn.XLOOKUP(B538,Cal_Date!B:B,Cal_Date!A:A,0)</f>
        <v>2</v>
      </c>
      <c r="E538">
        <v>2019</v>
      </c>
      <c r="F538" t="s">
        <v>125</v>
      </c>
      <c r="G538" t="s">
        <v>129</v>
      </c>
      <c r="H538" t="s">
        <v>48</v>
      </c>
      <c r="I538" t="s">
        <v>18</v>
      </c>
      <c r="J538" t="s">
        <v>11</v>
      </c>
      <c r="K538" t="s">
        <v>42</v>
      </c>
      <c r="L538">
        <v>1</v>
      </c>
      <c r="M538">
        <v>1008</v>
      </c>
      <c r="O538" t="s">
        <v>28</v>
      </c>
      <c r="R538" t="s">
        <v>44</v>
      </c>
      <c r="S538" s="49" t="str">
        <f t="shared" si="65"/>
        <v>Card</v>
      </c>
      <c r="T538" s="3">
        <v>0.03</v>
      </c>
      <c r="U538" s="2">
        <v>6.5339999999999998</v>
      </c>
      <c r="V538" s="2">
        <v>1.41</v>
      </c>
      <c r="W538" s="54">
        <f>_xlfn.XLOOKUP(M538,Market!A:A,Market!F:F,0)</f>
        <v>8.8999999999999996E-2</v>
      </c>
      <c r="X538" s="55">
        <f t="shared" si="66"/>
        <v>0.19602</v>
      </c>
      <c r="Y538" s="55">
        <f t="shared" si="67"/>
        <v>5.1239999999999997</v>
      </c>
      <c r="Z538" s="54">
        <f t="shared" si="68"/>
        <v>0.78420569329660239</v>
      </c>
      <c r="AA538" s="49" t="str">
        <f t="shared" ca="1" si="69"/>
        <v>N</v>
      </c>
      <c r="AB538" s="49">
        <f t="shared" ca="1" si="70"/>
        <v>5</v>
      </c>
      <c r="AC538" s="49" t="str">
        <f t="shared" ca="1" si="71"/>
        <v>N</v>
      </c>
    </row>
    <row r="539" spans="1:29" x14ac:dyDescent="0.25">
      <c r="A539">
        <v>7128</v>
      </c>
      <c r="B539" s="9">
        <v>43567</v>
      </c>
      <c r="C539" s="50" t="str">
        <f t="shared" si="64"/>
        <v>N</v>
      </c>
      <c r="D539" s="52">
        <f>_xlfn.XLOOKUP(B539,Cal_Date!B:B,Cal_Date!A:A,0)</f>
        <v>2</v>
      </c>
      <c r="E539">
        <v>2019</v>
      </c>
      <c r="F539" t="s">
        <v>125</v>
      </c>
      <c r="G539" t="s">
        <v>129</v>
      </c>
      <c r="H539" t="s">
        <v>48</v>
      </c>
      <c r="I539" t="s">
        <v>18</v>
      </c>
      <c r="J539" t="s">
        <v>11</v>
      </c>
      <c r="K539" t="s">
        <v>42</v>
      </c>
      <c r="L539">
        <v>1</v>
      </c>
      <c r="M539">
        <v>1008</v>
      </c>
      <c r="O539" t="s">
        <v>28</v>
      </c>
      <c r="R539" t="s">
        <v>44</v>
      </c>
      <c r="S539" s="49" t="str">
        <f t="shared" si="65"/>
        <v>Card</v>
      </c>
      <c r="T539" s="3">
        <v>0.03</v>
      </c>
      <c r="U539" s="2">
        <v>6.5339999999999998</v>
      </c>
      <c r="V539" s="2">
        <v>1.41</v>
      </c>
      <c r="W539" s="54">
        <f>_xlfn.XLOOKUP(M539,Market!A:A,Market!F:F,0)</f>
        <v>8.8999999999999996E-2</v>
      </c>
      <c r="X539" s="55">
        <f t="shared" si="66"/>
        <v>0.19602</v>
      </c>
      <c r="Y539" s="55">
        <f t="shared" si="67"/>
        <v>5.1239999999999997</v>
      </c>
      <c r="Z539" s="54">
        <f t="shared" si="68"/>
        <v>0.78420569329660239</v>
      </c>
      <c r="AA539" s="49" t="str">
        <f t="shared" ca="1" si="69"/>
        <v>N</v>
      </c>
      <c r="AB539" s="49">
        <f t="shared" ca="1" si="70"/>
        <v>5</v>
      </c>
      <c r="AC539" s="49" t="str">
        <f t="shared" ca="1" si="71"/>
        <v>N</v>
      </c>
    </row>
    <row r="540" spans="1:29" x14ac:dyDescent="0.25">
      <c r="A540">
        <v>7129</v>
      </c>
      <c r="B540" s="9">
        <v>43567</v>
      </c>
      <c r="C540" s="50" t="str">
        <f t="shared" si="64"/>
        <v>N</v>
      </c>
      <c r="D540" s="52">
        <f>_xlfn.XLOOKUP(B540,Cal_Date!B:B,Cal_Date!A:A,0)</f>
        <v>2</v>
      </c>
      <c r="E540">
        <v>2019</v>
      </c>
      <c r="F540" t="s">
        <v>125</v>
      </c>
      <c r="G540" t="s">
        <v>129</v>
      </c>
      <c r="H540" t="s">
        <v>48</v>
      </c>
      <c r="I540" t="s">
        <v>18</v>
      </c>
      <c r="J540" t="s">
        <v>11</v>
      </c>
      <c r="K540" t="s">
        <v>42</v>
      </c>
      <c r="L540">
        <v>1</v>
      </c>
      <c r="M540">
        <v>1004</v>
      </c>
      <c r="O540" t="s">
        <v>28</v>
      </c>
      <c r="R540" t="s">
        <v>47</v>
      </c>
      <c r="S540" s="49" t="str">
        <f t="shared" si="65"/>
        <v>Card</v>
      </c>
      <c r="T540" s="3">
        <v>3.5000000000000003E-2</v>
      </c>
      <c r="U540" s="2">
        <v>6.36</v>
      </c>
      <c r="V540" s="2">
        <v>1.41</v>
      </c>
      <c r="W540" s="54">
        <f>_xlfn.XLOOKUP(M540,Market!A:A,Market!F:F,0)</f>
        <v>0.06</v>
      </c>
      <c r="X540" s="55">
        <f t="shared" si="66"/>
        <v>0.22260000000000002</v>
      </c>
      <c r="Y540" s="55">
        <f t="shared" si="67"/>
        <v>4.95</v>
      </c>
      <c r="Z540" s="54">
        <f t="shared" si="68"/>
        <v>0.77830188679245282</v>
      </c>
      <c r="AA540" s="49" t="str">
        <f t="shared" ca="1" si="69"/>
        <v>N</v>
      </c>
      <c r="AB540" s="49">
        <f t="shared" ca="1" si="70"/>
        <v>5</v>
      </c>
      <c r="AC540" s="49" t="str">
        <f t="shared" ca="1" si="71"/>
        <v>N</v>
      </c>
    </row>
    <row r="541" spans="1:29" x14ac:dyDescent="0.25">
      <c r="A541">
        <v>7130</v>
      </c>
      <c r="B541" s="9">
        <v>43567</v>
      </c>
      <c r="C541" s="50" t="str">
        <f t="shared" si="64"/>
        <v>N</v>
      </c>
      <c r="D541" s="52">
        <f>_xlfn.XLOOKUP(B541,Cal_Date!B:B,Cal_Date!A:A,0)</f>
        <v>2</v>
      </c>
      <c r="E541">
        <v>2019</v>
      </c>
      <c r="F541" t="s">
        <v>125</v>
      </c>
      <c r="G541" t="s">
        <v>129</v>
      </c>
      <c r="H541" t="s">
        <v>48</v>
      </c>
      <c r="I541" t="s">
        <v>18</v>
      </c>
      <c r="J541" t="s">
        <v>10</v>
      </c>
      <c r="K541" t="s">
        <v>43</v>
      </c>
      <c r="L541">
        <v>2</v>
      </c>
      <c r="M541">
        <v>1009</v>
      </c>
      <c r="O541" t="s">
        <v>28</v>
      </c>
      <c r="R541" t="s">
        <v>44</v>
      </c>
      <c r="S541" s="49" t="str">
        <f t="shared" si="65"/>
        <v>Card</v>
      </c>
      <c r="T541" s="3">
        <v>0.03</v>
      </c>
      <c r="U541" s="2">
        <v>18.512999999999998</v>
      </c>
      <c r="V541" s="2">
        <v>2.92</v>
      </c>
      <c r="W541" s="54">
        <f>_xlfn.XLOOKUP(M541,Market!A:A,Market!F:F,0)</f>
        <v>8.8999999999999996E-2</v>
      </c>
      <c r="X541" s="55">
        <f t="shared" si="66"/>
        <v>0.55538999999999994</v>
      </c>
      <c r="Y541" s="55">
        <f t="shared" si="67"/>
        <v>15.592999999999998</v>
      </c>
      <c r="Z541" s="54">
        <f t="shared" si="68"/>
        <v>0.84227299735321126</v>
      </c>
      <c r="AA541" s="49" t="str">
        <f t="shared" ca="1" si="69"/>
        <v>N</v>
      </c>
      <c r="AB541" s="49">
        <f t="shared" ca="1" si="70"/>
        <v>5</v>
      </c>
      <c r="AC541" s="49" t="str">
        <f t="shared" ca="1" si="71"/>
        <v>N</v>
      </c>
    </row>
    <row r="542" spans="1:29" x14ac:dyDescent="0.25">
      <c r="A542">
        <v>6408</v>
      </c>
      <c r="B542" s="9">
        <v>43567</v>
      </c>
      <c r="C542" s="50" t="str">
        <f t="shared" si="64"/>
        <v>N</v>
      </c>
      <c r="D542" s="52">
        <f>_xlfn.XLOOKUP(B542,Cal_Date!B:B,Cal_Date!A:A,0)</f>
        <v>2</v>
      </c>
      <c r="E542">
        <v>2019</v>
      </c>
      <c r="F542" t="s">
        <v>125</v>
      </c>
      <c r="G542" t="s">
        <v>129</v>
      </c>
      <c r="H542" t="s">
        <v>48</v>
      </c>
      <c r="I542" t="s">
        <v>18</v>
      </c>
      <c r="J542" t="s">
        <v>10</v>
      </c>
      <c r="K542" t="s">
        <v>43</v>
      </c>
      <c r="L542">
        <v>1</v>
      </c>
      <c r="M542">
        <v>1010</v>
      </c>
      <c r="O542" t="s">
        <v>25</v>
      </c>
      <c r="R542" t="s">
        <v>47</v>
      </c>
      <c r="S542" s="49" t="str">
        <f t="shared" si="65"/>
        <v>Card</v>
      </c>
      <c r="T542" s="3">
        <v>3.5000000000000003E-2</v>
      </c>
      <c r="U542" s="2">
        <v>9.18</v>
      </c>
      <c r="V542" s="2">
        <v>1.46</v>
      </c>
      <c r="W542" s="54">
        <f>_xlfn.XLOOKUP(M542,Market!A:A,Market!F:F,0)</f>
        <v>0.08</v>
      </c>
      <c r="X542" s="55">
        <f t="shared" si="66"/>
        <v>0.32130000000000003</v>
      </c>
      <c r="Y542" s="55">
        <f t="shared" si="67"/>
        <v>7.72</v>
      </c>
      <c r="Z542" s="54">
        <f t="shared" si="68"/>
        <v>0.84095860566448799</v>
      </c>
      <c r="AA542" s="49" t="str">
        <f t="shared" ca="1" si="69"/>
        <v>N</v>
      </c>
      <c r="AB542" s="49">
        <f t="shared" ca="1" si="70"/>
        <v>5</v>
      </c>
      <c r="AC542" s="49" t="str">
        <f t="shared" ca="1" si="71"/>
        <v>N</v>
      </c>
    </row>
    <row r="543" spans="1:29" x14ac:dyDescent="0.25">
      <c r="A543">
        <v>7177</v>
      </c>
      <c r="B543" s="9">
        <v>43567</v>
      </c>
      <c r="C543" s="50" t="str">
        <f t="shared" si="64"/>
        <v>N</v>
      </c>
      <c r="D543" s="52">
        <f>_xlfn.XLOOKUP(B543,Cal_Date!B:B,Cal_Date!A:A,0)</f>
        <v>2</v>
      </c>
      <c r="E543">
        <v>2019</v>
      </c>
      <c r="F543" t="s">
        <v>125</v>
      </c>
      <c r="G543" t="s">
        <v>129</v>
      </c>
      <c r="H543" t="s">
        <v>48</v>
      </c>
      <c r="I543" t="s">
        <v>18</v>
      </c>
      <c r="J543" t="s">
        <v>11</v>
      </c>
      <c r="K543" t="s">
        <v>42</v>
      </c>
      <c r="L543">
        <v>1</v>
      </c>
      <c r="M543">
        <v>1011</v>
      </c>
      <c r="O543" t="s">
        <v>25</v>
      </c>
      <c r="R543" t="s">
        <v>44</v>
      </c>
      <c r="S543" s="49" t="str">
        <f t="shared" si="65"/>
        <v>Card</v>
      </c>
      <c r="T543" s="3">
        <v>0.03</v>
      </c>
      <c r="U543" s="2">
        <v>6.36</v>
      </c>
      <c r="V543" s="2">
        <v>1.41</v>
      </c>
      <c r="W543" s="54">
        <f>_xlfn.XLOOKUP(M543,Market!A:A,Market!F:F,0)</f>
        <v>0.06</v>
      </c>
      <c r="X543" s="55">
        <f t="shared" si="66"/>
        <v>0.1908</v>
      </c>
      <c r="Y543" s="55">
        <f t="shared" si="67"/>
        <v>4.95</v>
      </c>
      <c r="Z543" s="54">
        <f t="shared" si="68"/>
        <v>0.77830188679245282</v>
      </c>
      <c r="AA543" s="49" t="str">
        <f t="shared" ca="1" si="69"/>
        <v>N</v>
      </c>
      <c r="AB543" s="49">
        <f t="shared" ca="1" si="70"/>
        <v>5</v>
      </c>
      <c r="AC543" s="49" t="str">
        <f t="shared" ca="1" si="71"/>
        <v>N</v>
      </c>
    </row>
    <row r="544" spans="1:29" x14ac:dyDescent="0.25">
      <c r="A544">
        <v>7171</v>
      </c>
      <c r="B544" s="9">
        <v>43567</v>
      </c>
      <c r="C544" s="50" t="str">
        <f t="shared" si="64"/>
        <v>N</v>
      </c>
      <c r="D544" s="52">
        <f>_xlfn.XLOOKUP(B544,Cal_Date!B:B,Cal_Date!A:A,0)</f>
        <v>2</v>
      </c>
      <c r="E544">
        <v>2019</v>
      </c>
      <c r="F544" t="s">
        <v>125</v>
      </c>
      <c r="G544" t="s">
        <v>129</v>
      </c>
      <c r="H544" t="s">
        <v>48</v>
      </c>
      <c r="I544" t="s">
        <v>18</v>
      </c>
      <c r="J544" t="s">
        <v>11</v>
      </c>
      <c r="K544" t="s">
        <v>42</v>
      </c>
      <c r="L544">
        <v>1</v>
      </c>
      <c r="M544">
        <v>1011</v>
      </c>
      <c r="O544" t="s">
        <v>25</v>
      </c>
      <c r="R544" t="s">
        <v>46</v>
      </c>
      <c r="S544" s="49" t="str">
        <f t="shared" si="65"/>
        <v>Card</v>
      </c>
      <c r="T544" s="3">
        <v>0.04</v>
      </c>
      <c r="U544" s="2">
        <v>6.36</v>
      </c>
      <c r="V544" s="2">
        <v>1.41</v>
      </c>
      <c r="W544" s="54">
        <f>_xlfn.XLOOKUP(M544,Market!A:A,Market!F:F,0)</f>
        <v>0.06</v>
      </c>
      <c r="X544" s="55">
        <f t="shared" si="66"/>
        <v>0.25440000000000002</v>
      </c>
      <c r="Y544" s="55">
        <f t="shared" si="67"/>
        <v>4.95</v>
      </c>
      <c r="Z544" s="54">
        <f t="shared" si="68"/>
        <v>0.77830188679245282</v>
      </c>
      <c r="AA544" s="49" t="str">
        <f t="shared" ca="1" si="69"/>
        <v>N</v>
      </c>
      <c r="AB544" s="49">
        <f t="shared" ca="1" si="70"/>
        <v>5</v>
      </c>
      <c r="AC544" s="49" t="str">
        <f t="shared" ca="1" si="71"/>
        <v>N</v>
      </c>
    </row>
    <row r="545" spans="1:29" x14ac:dyDescent="0.25">
      <c r="A545">
        <v>7169</v>
      </c>
      <c r="B545" s="9">
        <v>43567</v>
      </c>
      <c r="C545" s="50" t="str">
        <f t="shared" si="64"/>
        <v>N</v>
      </c>
      <c r="D545" s="52">
        <f>_xlfn.XLOOKUP(B545,Cal_Date!B:B,Cal_Date!A:A,0)</f>
        <v>2</v>
      </c>
      <c r="E545">
        <v>2019</v>
      </c>
      <c r="F545" t="s">
        <v>125</v>
      </c>
      <c r="G545" t="s">
        <v>129</v>
      </c>
      <c r="H545" t="s">
        <v>48</v>
      </c>
      <c r="I545" t="s">
        <v>18</v>
      </c>
      <c r="J545" t="s">
        <v>11</v>
      </c>
      <c r="K545" t="s">
        <v>42</v>
      </c>
      <c r="L545">
        <v>1</v>
      </c>
      <c r="M545">
        <v>1011</v>
      </c>
      <c r="O545" t="s">
        <v>25</v>
      </c>
      <c r="R545" t="s">
        <v>44</v>
      </c>
      <c r="S545" s="49" t="str">
        <f t="shared" si="65"/>
        <v>Card</v>
      </c>
      <c r="T545" s="3">
        <v>0.03</v>
      </c>
      <c r="U545" s="2">
        <v>6.36</v>
      </c>
      <c r="V545" s="2">
        <v>1.41</v>
      </c>
      <c r="W545" s="54">
        <f>_xlfn.XLOOKUP(M545,Market!A:A,Market!F:F,0)</f>
        <v>0.06</v>
      </c>
      <c r="X545" s="55">
        <f t="shared" si="66"/>
        <v>0.1908</v>
      </c>
      <c r="Y545" s="55">
        <f t="shared" si="67"/>
        <v>4.95</v>
      </c>
      <c r="Z545" s="54">
        <f t="shared" si="68"/>
        <v>0.77830188679245282</v>
      </c>
      <c r="AA545" s="49" t="str">
        <f t="shared" ca="1" si="69"/>
        <v>N</v>
      </c>
      <c r="AB545" s="49">
        <f t="shared" ca="1" si="70"/>
        <v>5</v>
      </c>
      <c r="AC545" s="49" t="str">
        <f t="shared" ca="1" si="71"/>
        <v>N</v>
      </c>
    </row>
    <row r="546" spans="1:29" x14ac:dyDescent="0.25">
      <c r="A546">
        <v>7159</v>
      </c>
      <c r="B546" s="9">
        <v>43567</v>
      </c>
      <c r="C546" s="50" t="str">
        <f t="shared" si="64"/>
        <v>N</v>
      </c>
      <c r="D546" s="52">
        <f>_xlfn.XLOOKUP(B546,Cal_Date!B:B,Cal_Date!A:A,0)</f>
        <v>2</v>
      </c>
      <c r="E546">
        <v>2019</v>
      </c>
      <c r="F546" t="s">
        <v>125</v>
      </c>
      <c r="G546" t="s">
        <v>129</v>
      </c>
      <c r="H546" t="s">
        <v>48</v>
      </c>
      <c r="I546" t="s">
        <v>18</v>
      </c>
      <c r="J546" t="s">
        <v>11</v>
      </c>
      <c r="K546" t="s">
        <v>42</v>
      </c>
      <c r="L546">
        <v>1</v>
      </c>
      <c r="M546">
        <v>1001</v>
      </c>
      <c r="O546" t="s">
        <v>25</v>
      </c>
      <c r="R546" t="s">
        <v>46</v>
      </c>
      <c r="S546" s="49" t="str">
        <f t="shared" si="65"/>
        <v>Card</v>
      </c>
      <c r="T546" s="3">
        <v>0.04</v>
      </c>
      <c r="U546" s="2">
        <v>6.36</v>
      </c>
      <c r="V546" s="2">
        <v>1.41</v>
      </c>
      <c r="W546" s="54">
        <f>_xlfn.XLOOKUP(M546,Market!A:A,Market!F:F,0)</f>
        <v>0.06</v>
      </c>
      <c r="X546" s="55">
        <f t="shared" si="66"/>
        <v>0.25440000000000002</v>
      </c>
      <c r="Y546" s="55">
        <f t="shared" si="67"/>
        <v>4.95</v>
      </c>
      <c r="Z546" s="54">
        <f t="shared" si="68"/>
        <v>0.77830188679245282</v>
      </c>
      <c r="AA546" s="49" t="str">
        <f t="shared" ca="1" si="69"/>
        <v>N</v>
      </c>
      <c r="AB546" s="49">
        <f t="shared" ca="1" si="70"/>
        <v>5</v>
      </c>
      <c r="AC546" s="49" t="str">
        <f t="shared" ca="1" si="71"/>
        <v>N</v>
      </c>
    </row>
    <row r="547" spans="1:29" x14ac:dyDescent="0.25">
      <c r="A547">
        <v>7142</v>
      </c>
      <c r="B547" s="9">
        <v>43567</v>
      </c>
      <c r="C547" s="50" t="str">
        <f t="shared" si="64"/>
        <v>N</v>
      </c>
      <c r="D547" s="52">
        <f>_xlfn.XLOOKUP(B547,Cal_Date!B:B,Cal_Date!A:A,0)</f>
        <v>2</v>
      </c>
      <c r="E547">
        <v>2019</v>
      </c>
      <c r="F547" t="s">
        <v>125</v>
      </c>
      <c r="G547" t="s">
        <v>129</v>
      </c>
      <c r="H547" t="s">
        <v>48</v>
      </c>
      <c r="I547" t="s">
        <v>18</v>
      </c>
      <c r="J547" t="s">
        <v>11</v>
      </c>
      <c r="K547" t="s">
        <v>42</v>
      </c>
      <c r="L547">
        <v>2</v>
      </c>
      <c r="M547">
        <v>1000</v>
      </c>
      <c r="O547" t="s">
        <v>25</v>
      </c>
      <c r="R547" t="s">
        <v>46</v>
      </c>
      <c r="S547" s="49" t="str">
        <f t="shared" si="65"/>
        <v>Card</v>
      </c>
      <c r="T547" s="3">
        <v>0.04</v>
      </c>
      <c r="U547" s="2">
        <v>12.96</v>
      </c>
      <c r="V547" s="2">
        <v>2.82</v>
      </c>
      <c r="W547" s="54">
        <f>_xlfn.XLOOKUP(M547,Market!A:A,Market!F:F,0)</f>
        <v>0.08</v>
      </c>
      <c r="X547" s="55">
        <f t="shared" si="66"/>
        <v>0.51840000000000008</v>
      </c>
      <c r="Y547" s="55">
        <f t="shared" si="67"/>
        <v>10.14</v>
      </c>
      <c r="Z547" s="54">
        <f t="shared" si="68"/>
        <v>0.78240740740740744</v>
      </c>
      <c r="AA547" s="49" t="str">
        <f t="shared" ca="1" si="69"/>
        <v>N</v>
      </c>
      <c r="AB547" s="49">
        <f t="shared" ca="1" si="70"/>
        <v>5</v>
      </c>
      <c r="AC547" s="49" t="str">
        <f t="shared" ca="1" si="71"/>
        <v>N</v>
      </c>
    </row>
    <row r="548" spans="1:29" x14ac:dyDescent="0.25">
      <c r="A548">
        <v>7132</v>
      </c>
      <c r="B548" s="9">
        <v>43567</v>
      </c>
      <c r="C548" s="50" t="str">
        <f t="shared" si="64"/>
        <v>N</v>
      </c>
      <c r="D548" s="52">
        <f>_xlfn.XLOOKUP(B548,Cal_Date!B:B,Cal_Date!A:A,0)</f>
        <v>2</v>
      </c>
      <c r="E548">
        <v>2019</v>
      </c>
      <c r="F548" t="s">
        <v>125</v>
      </c>
      <c r="G548" t="s">
        <v>129</v>
      </c>
      <c r="H548" t="s">
        <v>48</v>
      </c>
      <c r="I548" t="s">
        <v>18</v>
      </c>
      <c r="J548" t="s">
        <v>11</v>
      </c>
      <c r="K548" t="s">
        <v>42</v>
      </c>
      <c r="L548">
        <v>2</v>
      </c>
      <c r="M548">
        <v>1000</v>
      </c>
      <c r="O548" t="s">
        <v>25</v>
      </c>
      <c r="R548" t="s">
        <v>44</v>
      </c>
      <c r="S548" s="49" t="str">
        <f t="shared" si="65"/>
        <v>Card</v>
      </c>
      <c r="T548" s="3">
        <v>0.03</v>
      </c>
      <c r="U548" s="2">
        <v>12.96</v>
      </c>
      <c r="V548" s="2">
        <v>2.82</v>
      </c>
      <c r="W548" s="54">
        <f>_xlfn.XLOOKUP(M548,Market!A:A,Market!F:F,0)</f>
        <v>0.08</v>
      </c>
      <c r="X548" s="55">
        <f t="shared" si="66"/>
        <v>0.38880000000000003</v>
      </c>
      <c r="Y548" s="55">
        <f t="shared" si="67"/>
        <v>10.14</v>
      </c>
      <c r="Z548" s="54">
        <f t="shared" si="68"/>
        <v>0.78240740740740744</v>
      </c>
      <c r="AA548" s="49" t="str">
        <f t="shared" ca="1" si="69"/>
        <v>N</v>
      </c>
      <c r="AB548" s="49">
        <f t="shared" ca="1" si="70"/>
        <v>5</v>
      </c>
      <c r="AC548" s="49" t="str">
        <f t="shared" ca="1" si="71"/>
        <v>N</v>
      </c>
    </row>
    <row r="549" spans="1:29" x14ac:dyDescent="0.25">
      <c r="A549">
        <v>7178</v>
      </c>
      <c r="B549" s="9">
        <v>43567</v>
      </c>
      <c r="C549" s="50" t="str">
        <f t="shared" si="64"/>
        <v>N</v>
      </c>
      <c r="D549" s="52">
        <f>_xlfn.XLOOKUP(B549,Cal_Date!B:B,Cal_Date!A:A,0)</f>
        <v>2</v>
      </c>
      <c r="E549">
        <v>2019</v>
      </c>
      <c r="F549" t="s">
        <v>125</v>
      </c>
      <c r="G549" t="s">
        <v>129</v>
      </c>
      <c r="H549" t="s">
        <v>48</v>
      </c>
      <c r="I549" t="s">
        <v>18</v>
      </c>
      <c r="J549" t="s">
        <v>11</v>
      </c>
      <c r="K549" t="s">
        <v>42</v>
      </c>
      <c r="L549">
        <v>1</v>
      </c>
      <c r="M549">
        <v>1002</v>
      </c>
      <c r="O549" t="s">
        <v>28</v>
      </c>
      <c r="R549" t="s">
        <v>44</v>
      </c>
      <c r="S549" s="49" t="str">
        <f t="shared" si="65"/>
        <v>Card</v>
      </c>
      <c r="T549" s="3">
        <v>0.03</v>
      </c>
      <c r="U549" s="2">
        <v>6.36</v>
      </c>
      <c r="V549" s="2">
        <v>1.41</v>
      </c>
      <c r="W549" s="54">
        <f>_xlfn.XLOOKUP(M549,Market!A:A,Market!F:F,0)</f>
        <v>0.06</v>
      </c>
      <c r="X549" s="55">
        <f t="shared" si="66"/>
        <v>0.1908</v>
      </c>
      <c r="Y549" s="55">
        <f t="shared" si="67"/>
        <v>4.95</v>
      </c>
      <c r="Z549" s="54">
        <f t="shared" si="68"/>
        <v>0.77830188679245282</v>
      </c>
      <c r="AA549" s="49" t="str">
        <f t="shared" ca="1" si="69"/>
        <v>N</v>
      </c>
      <c r="AB549" s="49">
        <f t="shared" ca="1" si="70"/>
        <v>5</v>
      </c>
      <c r="AC549" s="49" t="str">
        <f t="shared" ca="1" si="71"/>
        <v>N</v>
      </c>
    </row>
    <row r="550" spans="1:29" x14ac:dyDescent="0.25">
      <c r="A550">
        <v>7147</v>
      </c>
      <c r="B550" s="9">
        <v>43567</v>
      </c>
      <c r="C550" s="50" t="str">
        <f t="shared" si="64"/>
        <v>N</v>
      </c>
      <c r="D550" s="52">
        <f>_xlfn.XLOOKUP(B550,Cal_Date!B:B,Cal_Date!A:A,0)</f>
        <v>2</v>
      </c>
      <c r="E550">
        <v>2019</v>
      </c>
      <c r="F550" t="s">
        <v>125</v>
      </c>
      <c r="G550" t="s">
        <v>129</v>
      </c>
      <c r="H550" t="s">
        <v>48</v>
      </c>
      <c r="I550" t="s">
        <v>18</v>
      </c>
      <c r="J550" t="s">
        <v>11</v>
      </c>
      <c r="K550" t="s">
        <v>42</v>
      </c>
      <c r="L550">
        <v>1</v>
      </c>
      <c r="M550">
        <v>1003</v>
      </c>
      <c r="O550" t="s">
        <v>25</v>
      </c>
      <c r="R550" t="s">
        <v>46</v>
      </c>
      <c r="S550" s="49" t="str">
        <f t="shared" si="65"/>
        <v>Card</v>
      </c>
      <c r="T550" s="3">
        <v>0.04</v>
      </c>
      <c r="U550" s="2">
        <v>6.36</v>
      </c>
      <c r="V550" s="2">
        <v>1.41</v>
      </c>
      <c r="W550" s="54">
        <f>_xlfn.XLOOKUP(M550,Market!A:A,Market!F:F,0)</f>
        <v>0.06</v>
      </c>
      <c r="X550" s="55">
        <f t="shared" si="66"/>
        <v>0.25440000000000002</v>
      </c>
      <c r="Y550" s="55">
        <f t="shared" si="67"/>
        <v>4.95</v>
      </c>
      <c r="Z550" s="54">
        <f t="shared" si="68"/>
        <v>0.77830188679245282</v>
      </c>
      <c r="AA550" s="49" t="str">
        <f t="shared" ca="1" si="69"/>
        <v>N</v>
      </c>
      <c r="AB550" s="49">
        <f t="shared" ca="1" si="70"/>
        <v>5</v>
      </c>
      <c r="AC550" s="49" t="str">
        <f t="shared" ca="1" si="71"/>
        <v>N</v>
      </c>
    </row>
    <row r="551" spans="1:29" x14ac:dyDescent="0.25">
      <c r="A551">
        <v>7137</v>
      </c>
      <c r="B551" s="9">
        <v>43567</v>
      </c>
      <c r="C551" s="50" t="str">
        <f t="shared" si="64"/>
        <v>N</v>
      </c>
      <c r="D551" s="52">
        <f>_xlfn.XLOOKUP(B551,Cal_Date!B:B,Cal_Date!A:A,0)</f>
        <v>2</v>
      </c>
      <c r="E551">
        <v>2019</v>
      </c>
      <c r="F551" t="s">
        <v>125</v>
      </c>
      <c r="G551" t="s">
        <v>129</v>
      </c>
      <c r="H551" t="s">
        <v>48</v>
      </c>
      <c r="I551" t="s">
        <v>18</v>
      </c>
      <c r="J551" t="s">
        <v>11</v>
      </c>
      <c r="K551" t="s">
        <v>42</v>
      </c>
      <c r="L551">
        <v>1</v>
      </c>
      <c r="M551">
        <v>1005</v>
      </c>
      <c r="O551" t="s">
        <v>25</v>
      </c>
      <c r="R551" t="s">
        <v>46</v>
      </c>
      <c r="S551" s="49" t="str">
        <f t="shared" si="65"/>
        <v>Card</v>
      </c>
      <c r="T551" s="3">
        <v>0.04</v>
      </c>
      <c r="U551" s="2">
        <v>6.5339999999999998</v>
      </c>
      <c r="V551" s="2">
        <v>1.41</v>
      </c>
      <c r="W551" s="54">
        <f>_xlfn.XLOOKUP(M551,Market!A:A,Market!F:F,0)</f>
        <v>8.8999999999999996E-2</v>
      </c>
      <c r="X551" s="55">
        <f t="shared" si="66"/>
        <v>0.26135999999999998</v>
      </c>
      <c r="Y551" s="55">
        <f t="shared" si="67"/>
        <v>5.1239999999999997</v>
      </c>
      <c r="Z551" s="54">
        <f t="shared" si="68"/>
        <v>0.78420569329660239</v>
      </c>
      <c r="AA551" s="49" t="str">
        <f t="shared" ca="1" si="69"/>
        <v>N</v>
      </c>
      <c r="AB551" s="49">
        <f t="shared" ca="1" si="70"/>
        <v>5</v>
      </c>
      <c r="AC551" s="49" t="str">
        <f t="shared" ca="1" si="71"/>
        <v>N</v>
      </c>
    </row>
    <row r="552" spans="1:29" x14ac:dyDescent="0.25">
      <c r="A552">
        <v>7172</v>
      </c>
      <c r="B552" s="9">
        <v>43567</v>
      </c>
      <c r="C552" s="50" t="str">
        <f t="shared" si="64"/>
        <v>N</v>
      </c>
      <c r="D552" s="52">
        <f>_xlfn.XLOOKUP(B552,Cal_Date!B:B,Cal_Date!A:A,0)</f>
        <v>2</v>
      </c>
      <c r="E552">
        <v>2019</v>
      </c>
      <c r="F552" t="s">
        <v>125</v>
      </c>
      <c r="G552" t="s">
        <v>129</v>
      </c>
      <c r="H552" t="s">
        <v>48</v>
      </c>
      <c r="I552" t="s">
        <v>18</v>
      </c>
      <c r="J552" t="s">
        <v>11</v>
      </c>
      <c r="K552" t="s">
        <v>42</v>
      </c>
      <c r="L552">
        <v>2</v>
      </c>
      <c r="M552">
        <v>1005</v>
      </c>
      <c r="O552" t="s">
        <v>25</v>
      </c>
      <c r="R552" t="s">
        <v>45</v>
      </c>
      <c r="S552" s="49" t="str">
        <f t="shared" si="65"/>
        <v>Cash</v>
      </c>
      <c r="T552" s="3">
        <v>0</v>
      </c>
      <c r="U552" s="2">
        <v>13.068</v>
      </c>
      <c r="V552" s="2">
        <v>2.82</v>
      </c>
      <c r="W552" s="54">
        <f>_xlfn.XLOOKUP(M552,Market!A:A,Market!F:F,0)</f>
        <v>8.8999999999999996E-2</v>
      </c>
      <c r="X552" s="55">
        <f t="shared" si="66"/>
        <v>0</v>
      </c>
      <c r="Y552" s="55">
        <f t="shared" si="67"/>
        <v>10.247999999999999</v>
      </c>
      <c r="Z552" s="54">
        <f t="shared" si="68"/>
        <v>0.78420569329660239</v>
      </c>
      <c r="AA552" s="49" t="str">
        <f t="shared" ca="1" si="69"/>
        <v>N</v>
      </c>
      <c r="AB552" s="49">
        <f t="shared" ca="1" si="70"/>
        <v>5</v>
      </c>
      <c r="AC552" s="49" t="str">
        <f t="shared" ca="1" si="71"/>
        <v>N</v>
      </c>
    </row>
    <row r="553" spans="1:29" x14ac:dyDescent="0.25">
      <c r="A553">
        <v>7131</v>
      </c>
      <c r="B553" s="9">
        <v>43567</v>
      </c>
      <c r="C553" s="50" t="str">
        <f t="shared" si="64"/>
        <v>N</v>
      </c>
      <c r="D553" s="52">
        <f>_xlfn.XLOOKUP(B553,Cal_Date!B:B,Cal_Date!A:A,0)</f>
        <v>2</v>
      </c>
      <c r="E553">
        <v>2019</v>
      </c>
      <c r="F553" t="s">
        <v>125</v>
      </c>
      <c r="G553" t="s">
        <v>129</v>
      </c>
      <c r="H553" t="s">
        <v>48</v>
      </c>
      <c r="I553" t="s">
        <v>18</v>
      </c>
      <c r="J553" t="s">
        <v>11</v>
      </c>
      <c r="K553" t="s">
        <v>42</v>
      </c>
      <c r="L553">
        <v>1</v>
      </c>
      <c r="M553">
        <v>1006</v>
      </c>
      <c r="O553" t="s">
        <v>28</v>
      </c>
      <c r="R553" t="s">
        <v>47</v>
      </c>
      <c r="S553" s="49" t="str">
        <f t="shared" si="65"/>
        <v>Card</v>
      </c>
      <c r="T553" s="3">
        <v>3.5000000000000003E-2</v>
      </c>
      <c r="U553" s="2">
        <v>6.5339999999999998</v>
      </c>
      <c r="V553" s="2">
        <v>1.41</v>
      </c>
      <c r="W553" s="54">
        <f>_xlfn.XLOOKUP(M553,Market!A:A,Market!F:F,0)</f>
        <v>8.8999999999999996E-2</v>
      </c>
      <c r="X553" s="55">
        <f t="shared" si="66"/>
        <v>0.22869</v>
      </c>
      <c r="Y553" s="55">
        <f t="shared" si="67"/>
        <v>5.1239999999999997</v>
      </c>
      <c r="Z553" s="54">
        <f t="shared" si="68"/>
        <v>0.78420569329660239</v>
      </c>
      <c r="AA553" s="49" t="str">
        <f t="shared" ca="1" si="69"/>
        <v>N</v>
      </c>
      <c r="AB553" s="49">
        <f t="shared" ca="1" si="70"/>
        <v>5</v>
      </c>
      <c r="AC553" s="49" t="str">
        <f t="shared" ca="1" si="71"/>
        <v>N</v>
      </c>
    </row>
    <row r="554" spans="1:29" x14ac:dyDescent="0.25">
      <c r="A554">
        <v>7133</v>
      </c>
      <c r="B554" s="9">
        <v>43567</v>
      </c>
      <c r="C554" s="50" t="str">
        <f t="shared" si="64"/>
        <v>N</v>
      </c>
      <c r="D554" s="52">
        <f>_xlfn.XLOOKUP(B554,Cal_Date!B:B,Cal_Date!A:A,0)</f>
        <v>2</v>
      </c>
      <c r="E554">
        <v>2019</v>
      </c>
      <c r="F554" t="s">
        <v>125</v>
      </c>
      <c r="G554" t="s">
        <v>129</v>
      </c>
      <c r="H554" t="s">
        <v>48</v>
      </c>
      <c r="I554" t="s">
        <v>18</v>
      </c>
      <c r="J554" t="s">
        <v>10</v>
      </c>
      <c r="K554" t="s">
        <v>43</v>
      </c>
      <c r="L554">
        <v>2</v>
      </c>
      <c r="M554">
        <v>1007</v>
      </c>
      <c r="O554" t="s">
        <v>28</v>
      </c>
      <c r="R554" t="s">
        <v>44</v>
      </c>
      <c r="S554" s="49" t="str">
        <f t="shared" si="65"/>
        <v>Card</v>
      </c>
      <c r="T554" s="3">
        <v>0.03</v>
      </c>
      <c r="U554" s="2">
        <v>15.245999999999999</v>
      </c>
      <c r="V554" s="2">
        <v>2.92</v>
      </c>
      <c r="W554" s="54">
        <f>_xlfn.XLOOKUP(M554,Market!A:A,Market!F:F,0)</f>
        <v>8.8999999999999996E-2</v>
      </c>
      <c r="X554" s="55">
        <f t="shared" si="66"/>
        <v>0.45737999999999995</v>
      </c>
      <c r="Y554" s="55">
        <f t="shared" si="67"/>
        <v>12.325999999999999</v>
      </c>
      <c r="Z554" s="54">
        <f t="shared" si="68"/>
        <v>0.80847435392889933</v>
      </c>
      <c r="AA554" s="49" t="str">
        <f t="shared" ca="1" si="69"/>
        <v>N</v>
      </c>
      <c r="AB554" s="49">
        <f t="shared" ca="1" si="70"/>
        <v>5</v>
      </c>
      <c r="AC554" s="49" t="str">
        <f t="shared" ca="1" si="71"/>
        <v>N</v>
      </c>
    </row>
    <row r="555" spans="1:29" x14ac:dyDescent="0.25">
      <c r="A555">
        <v>7134</v>
      </c>
      <c r="B555" s="9">
        <v>43567</v>
      </c>
      <c r="C555" s="50" t="str">
        <f t="shared" si="64"/>
        <v>N</v>
      </c>
      <c r="D555" s="52">
        <f>_xlfn.XLOOKUP(B555,Cal_Date!B:B,Cal_Date!A:A,0)</f>
        <v>2</v>
      </c>
      <c r="E555">
        <v>2019</v>
      </c>
      <c r="F555" t="s">
        <v>125</v>
      </c>
      <c r="G555" t="s">
        <v>129</v>
      </c>
      <c r="H555" t="s">
        <v>48</v>
      </c>
      <c r="I555" t="s">
        <v>18</v>
      </c>
      <c r="J555" t="s">
        <v>10</v>
      </c>
      <c r="K555" t="s">
        <v>43</v>
      </c>
      <c r="L555">
        <v>1</v>
      </c>
      <c r="M555">
        <v>1008</v>
      </c>
      <c r="O555" t="s">
        <v>28</v>
      </c>
      <c r="R555" t="s">
        <v>44</v>
      </c>
      <c r="S555" s="49" t="str">
        <f t="shared" si="65"/>
        <v>Card</v>
      </c>
      <c r="T555" s="3">
        <v>0.03</v>
      </c>
      <c r="U555" s="2">
        <v>7.6229999999999993</v>
      </c>
      <c r="V555" s="2">
        <v>1.46</v>
      </c>
      <c r="W555" s="54">
        <f>_xlfn.XLOOKUP(M555,Market!A:A,Market!F:F,0)</f>
        <v>8.8999999999999996E-2</v>
      </c>
      <c r="X555" s="55">
        <f t="shared" si="66"/>
        <v>0.22868999999999998</v>
      </c>
      <c r="Y555" s="55">
        <f t="shared" si="67"/>
        <v>6.1629999999999994</v>
      </c>
      <c r="Z555" s="54">
        <f t="shared" si="68"/>
        <v>0.80847435392889933</v>
      </c>
      <c r="AA555" s="49" t="str">
        <f t="shared" ca="1" si="69"/>
        <v>N</v>
      </c>
      <c r="AB555" s="49">
        <f t="shared" ca="1" si="70"/>
        <v>5</v>
      </c>
      <c r="AC555" s="49" t="str">
        <f t="shared" ca="1" si="71"/>
        <v>N</v>
      </c>
    </row>
    <row r="556" spans="1:29" x14ac:dyDescent="0.25">
      <c r="A556">
        <v>7135</v>
      </c>
      <c r="B556" s="9">
        <v>43567</v>
      </c>
      <c r="C556" s="50" t="str">
        <f t="shared" si="64"/>
        <v>N</v>
      </c>
      <c r="D556" s="52">
        <f>_xlfn.XLOOKUP(B556,Cal_Date!B:B,Cal_Date!A:A,0)</f>
        <v>2</v>
      </c>
      <c r="E556">
        <v>2019</v>
      </c>
      <c r="F556" t="s">
        <v>125</v>
      </c>
      <c r="G556" t="s">
        <v>129</v>
      </c>
      <c r="H556" t="s">
        <v>48</v>
      </c>
      <c r="I556" t="s">
        <v>18</v>
      </c>
      <c r="J556" t="s">
        <v>10</v>
      </c>
      <c r="K556" t="s">
        <v>43</v>
      </c>
      <c r="L556">
        <v>2</v>
      </c>
      <c r="M556">
        <v>1009</v>
      </c>
      <c r="O556" t="s">
        <v>28</v>
      </c>
      <c r="R556" t="s">
        <v>47</v>
      </c>
      <c r="S556" s="49" t="str">
        <f t="shared" si="65"/>
        <v>Card</v>
      </c>
      <c r="T556" s="3">
        <v>3.5000000000000003E-2</v>
      </c>
      <c r="U556" s="2">
        <v>15.245999999999999</v>
      </c>
      <c r="V556" s="2">
        <v>2.92</v>
      </c>
      <c r="W556" s="54">
        <f>_xlfn.XLOOKUP(M556,Market!A:A,Market!F:F,0)</f>
        <v>8.8999999999999996E-2</v>
      </c>
      <c r="X556" s="55">
        <f t="shared" si="66"/>
        <v>0.53361000000000003</v>
      </c>
      <c r="Y556" s="55">
        <f t="shared" si="67"/>
        <v>12.325999999999999</v>
      </c>
      <c r="Z556" s="54">
        <f t="shared" si="68"/>
        <v>0.80847435392889933</v>
      </c>
      <c r="AA556" s="49" t="str">
        <f t="shared" ca="1" si="69"/>
        <v>N</v>
      </c>
      <c r="AB556" s="49">
        <f t="shared" ca="1" si="70"/>
        <v>5</v>
      </c>
      <c r="AC556" s="49" t="str">
        <f t="shared" ca="1" si="71"/>
        <v>N</v>
      </c>
    </row>
    <row r="557" spans="1:29" x14ac:dyDescent="0.25">
      <c r="A557">
        <v>7136</v>
      </c>
      <c r="B557" s="9">
        <v>43567</v>
      </c>
      <c r="C557" s="50" t="str">
        <f t="shared" si="64"/>
        <v>N</v>
      </c>
      <c r="D557" s="52">
        <f>_xlfn.XLOOKUP(B557,Cal_Date!B:B,Cal_Date!A:A,0)</f>
        <v>2</v>
      </c>
      <c r="E557">
        <v>2019</v>
      </c>
      <c r="F557" t="s">
        <v>125</v>
      </c>
      <c r="G557" t="s">
        <v>129</v>
      </c>
      <c r="H557" t="s">
        <v>48</v>
      </c>
      <c r="I557" t="s">
        <v>18</v>
      </c>
      <c r="J557" t="s">
        <v>11</v>
      </c>
      <c r="K557" t="s">
        <v>42</v>
      </c>
      <c r="L557">
        <v>1</v>
      </c>
      <c r="M557">
        <v>1006</v>
      </c>
      <c r="O557" t="s">
        <v>28</v>
      </c>
      <c r="R557" t="s">
        <v>45</v>
      </c>
      <c r="S557" s="49" t="str">
        <f t="shared" si="65"/>
        <v>Cash</v>
      </c>
      <c r="T557" s="3">
        <v>0</v>
      </c>
      <c r="U557" s="2">
        <v>6.5339999999999998</v>
      </c>
      <c r="V557" s="2">
        <v>1.41</v>
      </c>
      <c r="W557" s="54">
        <f>_xlfn.XLOOKUP(M557,Market!A:A,Market!F:F,0)</f>
        <v>8.8999999999999996E-2</v>
      </c>
      <c r="X557" s="55">
        <f t="shared" si="66"/>
        <v>0</v>
      </c>
      <c r="Y557" s="55">
        <f t="shared" si="67"/>
        <v>5.1239999999999997</v>
      </c>
      <c r="Z557" s="54">
        <f t="shared" si="68"/>
        <v>0.78420569329660239</v>
      </c>
      <c r="AA557" s="49" t="str">
        <f t="shared" ca="1" si="69"/>
        <v>N</v>
      </c>
      <c r="AB557" s="49">
        <f t="shared" ca="1" si="70"/>
        <v>5</v>
      </c>
      <c r="AC557" s="49" t="str">
        <f t="shared" ca="1" si="71"/>
        <v>N</v>
      </c>
    </row>
    <row r="558" spans="1:29" x14ac:dyDescent="0.25">
      <c r="A558">
        <v>7138</v>
      </c>
      <c r="B558" s="9">
        <v>43567</v>
      </c>
      <c r="C558" s="50" t="str">
        <f t="shared" si="64"/>
        <v>N</v>
      </c>
      <c r="D558" s="52">
        <f>_xlfn.XLOOKUP(B558,Cal_Date!B:B,Cal_Date!A:A,0)</f>
        <v>2</v>
      </c>
      <c r="E558">
        <v>2019</v>
      </c>
      <c r="F558" t="s">
        <v>125</v>
      </c>
      <c r="G558" t="s">
        <v>129</v>
      </c>
      <c r="H558" t="s">
        <v>48</v>
      </c>
      <c r="I558" t="s">
        <v>18</v>
      </c>
      <c r="J558" t="s">
        <v>11</v>
      </c>
      <c r="K558" t="s">
        <v>42</v>
      </c>
      <c r="L558">
        <v>1</v>
      </c>
      <c r="M558">
        <v>1007</v>
      </c>
      <c r="O558" t="s">
        <v>28</v>
      </c>
      <c r="R558" t="s">
        <v>45</v>
      </c>
      <c r="S558" s="49" t="str">
        <f t="shared" si="65"/>
        <v>Cash</v>
      </c>
      <c r="T558" s="3">
        <v>0</v>
      </c>
      <c r="U558" s="2">
        <v>6.5339999999999998</v>
      </c>
      <c r="V558" s="2">
        <v>1.41</v>
      </c>
      <c r="W558" s="54">
        <f>_xlfn.XLOOKUP(M558,Market!A:A,Market!F:F,0)</f>
        <v>8.8999999999999996E-2</v>
      </c>
      <c r="X558" s="55">
        <f t="shared" si="66"/>
        <v>0</v>
      </c>
      <c r="Y558" s="55">
        <f t="shared" si="67"/>
        <v>5.1239999999999997</v>
      </c>
      <c r="Z558" s="54">
        <f t="shared" si="68"/>
        <v>0.78420569329660239</v>
      </c>
      <c r="AA558" s="49" t="str">
        <f t="shared" ca="1" si="69"/>
        <v>N</v>
      </c>
      <c r="AB558" s="49">
        <f t="shared" ca="1" si="70"/>
        <v>5</v>
      </c>
      <c r="AC558" s="49" t="str">
        <f t="shared" ca="1" si="71"/>
        <v>N</v>
      </c>
    </row>
    <row r="559" spans="1:29" x14ac:dyDescent="0.25">
      <c r="A559">
        <v>7139</v>
      </c>
      <c r="B559" s="9">
        <v>43567</v>
      </c>
      <c r="C559" s="50" t="str">
        <f t="shared" si="64"/>
        <v>N</v>
      </c>
      <c r="D559" s="52">
        <f>_xlfn.XLOOKUP(B559,Cal_Date!B:B,Cal_Date!A:A,0)</f>
        <v>2</v>
      </c>
      <c r="E559">
        <v>2019</v>
      </c>
      <c r="F559" t="s">
        <v>125</v>
      </c>
      <c r="G559" t="s">
        <v>129</v>
      </c>
      <c r="H559" t="s">
        <v>48</v>
      </c>
      <c r="I559" t="s">
        <v>18</v>
      </c>
      <c r="J559" t="s">
        <v>11</v>
      </c>
      <c r="K559" t="s">
        <v>42</v>
      </c>
      <c r="L559">
        <v>1</v>
      </c>
      <c r="M559">
        <v>1007</v>
      </c>
      <c r="O559" t="s">
        <v>28</v>
      </c>
      <c r="R559" t="s">
        <v>45</v>
      </c>
      <c r="S559" s="49" t="str">
        <f t="shared" si="65"/>
        <v>Cash</v>
      </c>
      <c r="T559" s="3">
        <v>0</v>
      </c>
      <c r="U559" s="2">
        <v>6.5339999999999998</v>
      </c>
      <c r="V559" s="2">
        <v>1.41</v>
      </c>
      <c r="W559" s="54">
        <f>_xlfn.XLOOKUP(M559,Market!A:A,Market!F:F,0)</f>
        <v>8.8999999999999996E-2</v>
      </c>
      <c r="X559" s="55">
        <f t="shared" si="66"/>
        <v>0</v>
      </c>
      <c r="Y559" s="55">
        <f t="shared" si="67"/>
        <v>5.1239999999999997</v>
      </c>
      <c r="Z559" s="54">
        <f t="shared" si="68"/>
        <v>0.78420569329660239</v>
      </c>
      <c r="AA559" s="49" t="str">
        <f t="shared" ca="1" si="69"/>
        <v>N</v>
      </c>
      <c r="AB559" s="49">
        <f t="shared" ca="1" si="70"/>
        <v>5</v>
      </c>
      <c r="AC559" s="49" t="str">
        <f t="shared" ca="1" si="71"/>
        <v>N</v>
      </c>
    </row>
    <row r="560" spans="1:29" x14ac:dyDescent="0.25">
      <c r="A560">
        <v>7140</v>
      </c>
      <c r="B560" s="9">
        <v>43567</v>
      </c>
      <c r="C560" s="50" t="str">
        <f t="shared" si="64"/>
        <v>N</v>
      </c>
      <c r="D560" s="52">
        <f>_xlfn.XLOOKUP(B560,Cal_Date!B:B,Cal_Date!A:A,0)</f>
        <v>2</v>
      </c>
      <c r="E560">
        <v>2019</v>
      </c>
      <c r="F560" t="s">
        <v>125</v>
      </c>
      <c r="G560" t="s">
        <v>129</v>
      </c>
      <c r="H560" t="s">
        <v>48</v>
      </c>
      <c r="I560" t="s">
        <v>18</v>
      </c>
      <c r="J560" t="s">
        <v>11</v>
      </c>
      <c r="K560" t="s">
        <v>42</v>
      </c>
      <c r="L560">
        <v>1</v>
      </c>
      <c r="M560">
        <v>1007</v>
      </c>
      <c r="O560" t="s">
        <v>28</v>
      </c>
      <c r="R560" t="s">
        <v>44</v>
      </c>
      <c r="S560" s="49" t="str">
        <f t="shared" si="65"/>
        <v>Card</v>
      </c>
      <c r="T560" s="3">
        <v>0.03</v>
      </c>
      <c r="U560" s="2">
        <v>6.5339999999999998</v>
      </c>
      <c r="V560" s="2">
        <v>1.41</v>
      </c>
      <c r="W560" s="54">
        <f>_xlfn.XLOOKUP(M560,Market!A:A,Market!F:F,0)</f>
        <v>8.8999999999999996E-2</v>
      </c>
      <c r="X560" s="55">
        <f t="shared" si="66"/>
        <v>0.19602</v>
      </c>
      <c r="Y560" s="55">
        <f t="shared" si="67"/>
        <v>5.1239999999999997</v>
      </c>
      <c r="Z560" s="54">
        <f t="shared" si="68"/>
        <v>0.78420569329660239</v>
      </c>
      <c r="AA560" s="49" t="str">
        <f t="shared" ca="1" si="69"/>
        <v>N</v>
      </c>
      <c r="AB560" s="49">
        <f t="shared" ca="1" si="70"/>
        <v>5</v>
      </c>
      <c r="AC560" s="49" t="str">
        <f t="shared" ca="1" si="71"/>
        <v>N</v>
      </c>
    </row>
    <row r="561" spans="1:29" x14ac:dyDescent="0.25">
      <c r="A561">
        <v>7143</v>
      </c>
      <c r="B561" s="9">
        <v>43567</v>
      </c>
      <c r="C561" s="50" t="str">
        <f t="shared" si="64"/>
        <v>N</v>
      </c>
      <c r="D561" s="52">
        <f>_xlfn.XLOOKUP(B561,Cal_Date!B:B,Cal_Date!A:A,0)</f>
        <v>2</v>
      </c>
      <c r="E561">
        <v>2019</v>
      </c>
      <c r="F561" t="s">
        <v>125</v>
      </c>
      <c r="G561" t="s">
        <v>129</v>
      </c>
      <c r="H561" t="s">
        <v>48</v>
      </c>
      <c r="I561" t="s">
        <v>18</v>
      </c>
      <c r="J561" t="s">
        <v>11</v>
      </c>
      <c r="K561" t="s">
        <v>42</v>
      </c>
      <c r="L561">
        <v>2</v>
      </c>
      <c r="M561">
        <v>1005</v>
      </c>
      <c r="O561" t="s">
        <v>25</v>
      </c>
      <c r="R561" t="s">
        <v>45</v>
      </c>
      <c r="S561" s="49" t="str">
        <f t="shared" si="65"/>
        <v>Cash</v>
      </c>
      <c r="T561" s="3">
        <v>0</v>
      </c>
      <c r="U561" s="2">
        <v>13.068</v>
      </c>
      <c r="V561" s="2">
        <v>2.82</v>
      </c>
      <c r="W561" s="54">
        <f>_xlfn.XLOOKUP(M561,Market!A:A,Market!F:F,0)</f>
        <v>8.8999999999999996E-2</v>
      </c>
      <c r="X561" s="55">
        <f t="shared" si="66"/>
        <v>0</v>
      </c>
      <c r="Y561" s="55">
        <f t="shared" si="67"/>
        <v>10.247999999999999</v>
      </c>
      <c r="Z561" s="54">
        <f t="shared" si="68"/>
        <v>0.78420569329660239</v>
      </c>
      <c r="AA561" s="49" t="str">
        <f t="shared" ca="1" si="69"/>
        <v>N</v>
      </c>
      <c r="AB561" s="49">
        <f t="shared" ca="1" si="70"/>
        <v>5</v>
      </c>
      <c r="AC561" s="49" t="str">
        <f t="shared" ca="1" si="71"/>
        <v>N</v>
      </c>
    </row>
    <row r="562" spans="1:29" x14ac:dyDescent="0.25">
      <c r="A562">
        <v>7153</v>
      </c>
      <c r="B562" s="9">
        <v>43567</v>
      </c>
      <c r="C562" s="50" t="str">
        <f t="shared" si="64"/>
        <v>N</v>
      </c>
      <c r="D562" s="52">
        <f>_xlfn.XLOOKUP(B562,Cal_Date!B:B,Cal_Date!A:A,0)</f>
        <v>2</v>
      </c>
      <c r="E562">
        <v>2019</v>
      </c>
      <c r="F562" t="s">
        <v>125</v>
      </c>
      <c r="G562" t="s">
        <v>129</v>
      </c>
      <c r="H562" t="s">
        <v>48</v>
      </c>
      <c r="I562" t="s">
        <v>18</v>
      </c>
      <c r="J562" t="s">
        <v>11</v>
      </c>
      <c r="K562" t="s">
        <v>42</v>
      </c>
      <c r="L562">
        <v>1</v>
      </c>
      <c r="M562">
        <v>1005</v>
      </c>
      <c r="O562" t="s">
        <v>25</v>
      </c>
      <c r="R562" t="s">
        <v>44</v>
      </c>
      <c r="S562" s="49" t="str">
        <f t="shared" si="65"/>
        <v>Card</v>
      </c>
      <c r="T562" s="3">
        <v>0.03</v>
      </c>
      <c r="U562" s="2">
        <v>6.5339999999999998</v>
      </c>
      <c r="V562" s="2">
        <v>1.41</v>
      </c>
      <c r="W562" s="54">
        <f>_xlfn.XLOOKUP(M562,Market!A:A,Market!F:F,0)</f>
        <v>8.8999999999999996E-2</v>
      </c>
      <c r="X562" s="55">
        <f t="shared" si="66"/>
        <v>0.19602</v>
      </c>
      <c r="Y562" s="55">
        <f t="shared" si="67"/>
        <v>5.1239999999999997</v>
      </c>
      <c r="Z562" s="54">
        <f t="shared" si="68"/>
        <v>0.78420569329660239</v>
      </c>
      <c r="AA562" s="49" t="str">
        <f t="shared" ca="1" si="69"/>
        <v>N</v>
      </c>
      <c r="AB562" s="49">
        <f t="shared" ca="1" si="70"/>
        <v>5</v>
      </c>
      <c r="AC562" s="49" t="str">
        <f t="shared" ca="1" si="71"/>
        <v>N</v>
      </c>
    </row>
    <row r="563" spans="1:29" x14ac:dyDescent="0.25">
      <c r="A563">
        <v>7141</v>
      </c>
      <c r="B563" s="9">
        <v>43567</v>
      </c>
      <c r="C563" s="50" t="str">
        <f t="shared" si="64"/>
        <v>N</v>
      </c>
      <c r="D563" s="52">
        <f>_xlfn.XLOOKUP(B563,Cal_Date!B:B,Cal_Date!A:A,0)</f>
        <v>2</v>
      </c>
      <c r="E563">
        <v>2019</v>
      </c>
      <c r="F563" t="s">
        <v>125</v>
      </c>
      <c r="G563" t="s">
        <v>129</v>
      </c>
      <c r="H563" t="s">
        <v>48</v>
      </c>
      <c r="I563" t="s">
        <v>18</v>
      </c>
      <c r="J563" t="s">
        <v>11</v>
      </c>
      <c r="K563" t="s">
        <v>42</v>
      </c>
      <c r="L563">
        <v>1</v>
      </c>
      <c r="M563">
        <v>1002</v>
      </c>
      <c r="O563" t="s">
        <v>28</v>
      </c>
      <c r="R563" t="s">
        <v>45</v>
      </c>
      <c r="S563" s="49" t="str">
        <f t="shared" si="65"/>
        <v>Cash</v>
      </c>
      <c r="T563" s="3">
        <v>0</v>
      </c>
      <c r="U563" s="2">
        <v>6.36</v>
      </c>
      <c r="V563" s="2">
        <v>1.41</v>
      </c>
      <c r="W563" s="54">
        <f>_xlfn.XLOOKUP(M563,Market!A:A,Market!F:F,0)</f>
        <v>0.06</v>
      </c>
      <c r="X563" s="55">
        <f t="shared" si="66"/>
        <v>0</v>
      </c>
      <c r="Y563" s="55">
        <f t="shared" si="67"/>
        <v>4.95</v>
      </c>
      <c r="Z563" s="54">
        <f t="shared" si="68"/>
        <v>0.77830188679245282</v>
      </c>
      <c r="AA563" s="49" t="str">
        <f t="shared" ca="1" si="69"/>
        <v>N</v>
      </c>
      <c r="AB563" s="49">
        <f t="shared" ca="1" si="70"/>
        <v>5</v>
      </c>
      <c r="AC563" s="49" t="str">
        <f t="shared" ca="1" si="71"/>
        <v>N</v>
      </c>
    </row>
    <row r="564" spans="1:29" x14ac:dyDescent="0.25">
      <c r="A564">
        <v>7156</v>
      </c>
      <c r="B564" s="9">
        <v>43567</v>
      </c>
      <c r="C564" s="50" t="str">
        <f t="shared" si="64"/>
        <v>N</v>
      </c>
      <c r="D564" s="52">
        <f>_xlfn.XLOOKUP(B564,Cal_Date!B:B,Cal_Date!A:A,0)</f>
        <v>2</v>
      </c>
      <c r="E564">
        <v>2019</v>
      </c>
      <c r="F564" t="s">
        <v>125</v>
      </c>
      <c r="G564" t="s">
        <v>129</v>
      </c>
      <c r="H564" t="s">
        <v>48</v>
      </c>
      <c r="I564" t="s">
        <v>18</v>
      </c>
      <c r="J564" t="s">
        <v>11</v>
      </c>
      <c r="K564" t="s">
        <v>42</v>
      </c>
      <c r="L564">
        <v>1</v>
      </c>
      <c r="M564">
        <v>1004</v>
      </c>
      <c r="O564" t="s">
        <v>28</v>
      </c>
      <c r="R564" t="s">
        <v>45</v>
      </c>
      <c r="S564" s="49" t="str">
        <f t="shared" si="65"/>
        <v>Cash</v>
      </c>
      <c r="T564" s="3">
        <v>0</v>
      </c>
      <c r="U564" s="2">
        <v>6.36</v>
      </c>
      <c r="V564" s="2">
        <v>1.41</v>
      </c>
      <c r="W564" s="54">
        <f>_xlfn.XLOOKUP(M564,Market!A:A,Market!F:F,0)</f>
        <v>0.06</v>
      </c>
      <c r="X564" s="55">
        <f t="shared" si="66"/>
        <v>0</v>
      </c>
      <c r="Y564" s="55">
        <f t="shared" si="67"/>
        <v>4.95</v>
      </c>
      <c r="Z564" s="54">
        <f t="shared" si="68"/>
        <v>0.77830188679245282</v>
      </c>
      <c r="AA564" s="49" t="str">
        <f t="shared" ca="1" si="69"/>
        <v>N</v>
      </c>
      <c r="AB564" s="49">
        <f t="shared" ca="1" si="70"/>
        <v>5</v>
      </c>
      <c r="AC564" s="49" t="str">
        <f t="shared" ca="1" si="71"/>
        <v>N</v>
      </c>
    </row>
    <row r="565" spans="1:29" x14ac:dyDescent="0.25">
      <c r="A565">
        <v>7144</v>
      </c>
      <c r="B565" s="9">
        <v>43567</v>
      </c>
      <c r="C565" s="50" t="str">
        <f t="shared" si="64"/>
        <v>N</v>
      </c>
      <c r="D565" s="52">
        <f>_xlfn.XLOOKUP(B565,Cal_Date!B:B,Cal_Date!A:A,0)</f>
        <v>2</v>
      </c>
      <c r="E565">
        <v>2019</v>
      </c>
      <c r="F565" t="s">
        <v>125</v>
      </c>
      <c r="G565" t="s">
        <v>129</v>
      </c>
      <c r="H565" t="s">
        <v>48</v>
      </c>
      <c r="I565" t="s">
        <v>18</v>
      </c>
      <c r="J565" t="s">
        <v>11</v>
      </c>
      <c r="K565" t="s">
        <v>42</v>
      </c>
      <c r="L565">
        <v>1</v>
      </c>
      <c r="M565">
        <v>1005</v>
      </c>
      <c r="O565" t="s">
        <v>25</v>
      </c>
      <c r="R565" t="s">
        <v>45</v>
      </c>
      <c r="S565" s="49" t="str">
        <f t="shared" si="65"/>
        <v>Cash</v>
      </c>
      <c r="T565" s="3">
        <v>0</v>
      </c>
      <c r="U565" s="2">
        <v>6.5339999999999998</v>
      </c>
      <c r="V565" s="2">
        <v>1.41</v>
      </c>
      <c r="W565" s="54">
        <f>_xlfn.XLOOKUP(M565,Market!A:A,Market!F:F,0)</f>
        <v>8.8999999999999996E-2</v>
      </c>
      <c r="X565" s="55">
        <f t="shared" si="66"/>
        <v>0</v>
      </c>
      <c r="Y565" s="55">
        <f t="shared" si="67"/>
        <v>5.1239999999999997</v>
      </c>
      <c r="Z565" s="54">
        <f t="shared" si="68"/>
        <v>0.78420569329660239</v>
      </c>
      <c r="AA565" s="49" t="str">
        <f t="shared" ca="1" si="69"/>
        <v>N</v>
      </c>
      <c r="AB565" s="49">
        <f t="shared" ca="1" si="70"/>
        <v>5</v>
      </c>
      <c r="AC565" s="49" t="str">
        <f t="shared" ca="1" si="71"/>
        <v>N</v>
      </c>
    </row>
    <row r="566" spans="1:29" x14ac:dyDescent="0.25">
      <c r="A566">
        <v>7145</v>
      </c>
      <c r="B566" s="9">
        <v>43567</v>
      </c>
      <c r="C566" s="50" t="str">
        <f t="shared" si="64"/>
        <v>N</v>
      </c>
      <c r="D566" s="52">
        <f>_xlfn.XLOOKUP(B566,Cal_Date!B:B,Cal_Date!A:A,0)</f>
        <v>2</v>
      </c>
      <c r="E566">
        <v>2019</v>
      </c>
      <c r="F566" t="s">
        <v>125</v>
      </c>
      <c r="G566" t="s">
        <v>129</v>
      </c>
      <c r="H566" t="s">
        <v>48</v>
      </c>
      <c r="I566" t="s">
        <v>18</v>
      </c>
      <c r="J566" t="s">
        <v>11</v>
      </c>
      <c r="K566" t="s">
        <v>42</v>
      </c>
      <c r="L566">
        <v>1</v>
      </c>
      <c r="M566">
        <v>1001</v>
      </c>
      <c r="O566" t="s">
        <v>25</v>
      </c>
      <c r="R566" t="s">
        <v>47</v>
      </c>
      <c r="S566" s="49" t="str">
        <f t="shared" si="65"/>
        <v>Card</v>
      </c>
      <c r="T566" s="3">
        <v>3.5000000000000003E-2</v>
      </c>
      <c r="U566" s="2">
        <v>6.36</v>
      </c>
      <c r="V566" s="2">
        <v>1.41</v>
      </c>
      <c r="W566" s="54">
        <f>_xlfn.XLOOKUP(M566,Market!A:A,Market!F:F,0)</f>
        <v>0.06</v>
      </c>
      <c r="X566" s="55">
        <f t="shared" si="66"/>
        <v>0.22260000000000002</v>
      </c>
      <c r="Y566" s="55">
        <f t="shared" si="67"/>
        <v>4.95</v>
      </c>
      <c r="Z566" s="54">
        <f t="shared" si="68"/>
        <v>0.77830188679245282</v>
      </c>
      <c r="AA566" s="49" t="str">
        <f t="shared" ca="1" si="69"/>
        <v>N</v>
      </c>
      <c r="AB566" s="49">
        <f t="shared" ca="1" si="70"/>
        <v>5</v>
      </c>
      <c r="AC566" s="49" t="str">
        <f t="shared" ca="1" si="71"/>
        <v>N</v>
      </c>
    </row>
    <row r="567" spans="1:29" x14ac:dyDescent="0.25">
      <c r="A567">
        <v>7146</v>
      </c>
      <c r="B567" s="9">
        <v>43567</v>
      </c>
      <c r="C567" s="50" t="str">
        <f t="shared" si="64"/>
        <v>N</v>
      </c>
      <c r="D567" s="52">
        <f>_xlfn.XLOOKUP(B567,Cal_Date!B:B,Cal_Date!A:A,0)</f>
        <v>2</v>
      </c>
      <c r="E567">
        <v>2019</v>
      </c>
      <c r="F567" t="s">
        <v>125</v>
      </c>
      <c r="G567" t="s">
        <v>129</v>
      </c>
      <c r="H567" t="s">
        <v>48</v>
      </c>
      <c r="I567" t="s">
        <v>18</v>
      </c>
      <c r="J567" t="s">
        <v>11</v>
      </c>
      <c r="K567" t="s">
        <v>42</v>
      </c>
      <c r="L567">
        <v>2</v>
      </c>
      <c r="M567">
        <v>1010</v>
      </c>
      <c r="O567" t="s">
        <v>25</v>
      </c>
      <c r="R567" t="s">
        <v>45</v>
      </c>
      <c r="S567" s="49" t="str">
        <f t="shared" si="65"/>
        <v>Cash</v>
      </c>
      <c r="T567" s="3">
        <v>0</v>
      </c>
      <c r="U567" s="2">
        <v>12.96</v>
      </c>
      <c r="V567" s="2">
        <v>2.82</v>
      </c>
      <c r="W567" s="54">
        <f>_xlfn.XLOOKUP(M567,Market!A:A,Market!F:F,0)</f>
        <v>0.08</v>
      </c>
      <c r="X567" s="55">
        <f t="shared" si="66"/>
        <v>0</v>
      </c>
      <c r="Y567" s="55">
        <f t="shared" si="67"/>
        <v>10.14</v>
      </c>
      <c r="Z567" s="54">
        <f t="shared" si="68"/>
        <v>0.78240740740740744</v>
      </c>
      <c r="AA567" s="49" t="str">
        <f t="shared" ca="1" si="69"/>
        <v>N</v>
      </c>
      <c r="AB567" s="49">
        <f t="shared" ca="1" si="70"/>
        <v>5</v>
      </c>
      <c r="AC567" s="49" t="str">
        <f t="shared" ca="1" si="71"/>
        <v>N</v>
      </c>
    </row>
    <row r="568" spans="1:29" x14ac:dyDescent="0.25">
      <c r="A568">
        <v>7148</v>
      </c>
      <c r="B568" s="9">
        <v>43567</v>
      </c>
      <c r="C568" s="50" t="str">
        <f t="shared" si="64"/>
        <v>N</v>
      </c>
      <c r="D568" s="52">
        <f>_xlfn.XLOOKUP(B568,Cal_Date!B:B,Cal_Date!A:A,0)</f>
        <v>2</v>
      </c>
      <c r="E568">
        <v>2019</v>
      </c>
      <c r="F568" t="s">
        <v>125</v>
      </c>
      <c r="G568" t="s">
        <v>129</v>
      </c>
      <c r="H568" t="s">
        <v>48</v>
      </c>
      <c r="I568" t="s">
        <v>18</v>
      </c>
      <c r="J568" t="s">
        <v>10</v>
      </c>
      <c r="K568" t="s">
        <v>43</v>
      </c>
      <c r="L568">
        <v>2</v>
      </c>
      <c r="M568">
        <v>1011</v>
      </c>
      <c r="O568" t="s">
        <v>25</v>
      </c>
      <c r="R568" t="s">
        <v>45</v>
      </c>
      <c r="S568" s="49" t="str">
        <f t="shared" si="65"/>
        <v>Cash</v>
      </c>
      <c r="T568" s="3">
        <v>0</v>
      </c>
      <c r="U568" s="2">
        <v>14.84</v>
      </c>
      <c r="V568" s="2">
        <v>2.92</v>
      </c>
      <c r="W568" s="54">
        <f>_xlfn.XLOOKUP(M568,Market!A:A,Market!F:F,0)</f>
        <v>0.06</v>
      </c>
      <c r="X568" s="55">
        <f t="shared" si="66"/>
        <v>0</v>
      </c>
      <c r="Y568" s="55">
        <f t="shared" si="67"/>
        <v>11.92</v>
      </c>
      <c r="Z568" s="54">
        <f t="shared" si="68"/>
        <v>0.80323450134770891</v>
      </c>
      <c r="AA568" s="49" t="str">
        <f t="shared" ca="1" si="69"/>
        <v>N</v>
      </c>
      <c r="AB568" s="49">
        <f t="shared" ca="1" si="70"/>
        <v>5</v>
      </c>
      <c r="AC568" s="49" t="str">
        <f t="shared" ca="1" si="71"/>
        <v>N</v>
      </c>
    </row>
    <row r="569" spans="1:29" x14ac:dyDescent="0.25">
      <c r="A569">
        <v>7149</v>
      </c>
      <c r="B569" s="9">
        <v>43567</v>
      </c>
      <c r="C569" s="50" t="str">
        <f t="shared" si="64"/>
        <v>N</v>
      </c>
      <c r="D569" s="52">
        <f>_xlfn.XLOOKUP(B569,Cal_Date!B:B,Cal_Date!A:A,0)</f>
        <v>2</v>
      </c>
      <c r="E569">
        <v>2019</v>
      </c>
      <c r="F569" t="s">
        <v>125</v>
      </c>
      <c r="G569" t="s">
        <v>129</v>
      </c>
      <c r="H569" t="s">
        <v>48</v>
      </c>
      <c r="I569" t="s">
        <v>18</v>
      </c>
      <c r="J569" t="s">
        <v>10</v>
      </c>
      <c r="K569" t="s">
        <v>43</v>
      </c>
      <c r="L569">
        <v>1</v>
      </c>
      <c r="M569">
        <v>1011</v>
      </c>
      <c r="O569" t="s">
        <v>25</v>
      </c>
      <c r="R569" t="s">
        <v>44</v>
      </c>
      <c r="S569" s="49" t="str">
        <f t="shared" si="65"/>
        <v>Card</v>
      </c>
      <c r="T569" s="3">
        <v>0.03</v>
      </c>
      <c r="U569" s="2">
        <v>7.42</v>
      </c>
      <c r="V569" s="2">
        <v>1.46</v>
      </c>
      <c r="W569" s="54">
        <f>_xlfn.XLOOKUP(M569,Market!A:A,Market!F:F,0)</f>
        <v>0.06</v>
      </c>
      <c r="X569" s="55">
        <f t="shared" si="66"/>
        <v>0.22259999999999999</v>
      </c>
      <c r="Y569" s="55">
        <f t="shared" si="67"/>
        <v>5.96</v>
      </c>
      <c r="Z569" s="54">
        <f t="shared" si="68"/>
        <v>0.80323450134770891</v>
      </c>
      <c r="AA569" s="49" t="str">
        <f t="shared" ca="1" si="69"/>
        <v>N</v>
      </c>
      <c r="AB569" s="49">
        <f t="shared" ca="1" si="70"/>
        <v>5</v>
      </c>
      <c r="AC569" s="49" t="str">
        <f t="shared" ca="1" si="71"/>
        <v>N</v>
      </c>
    </row>
    <row r="570" spans="1:29" x14ac:dyDescent="0.25">
      <c r="A570">
        <v>7150</v>
      </c>
      <c r="B570" s="9">
        <v>43567</v>
      </c>
      <c r="C570" s="50" t="str">
        <f t="shared" si="64"/>
        <v>N</v>
      </c>
      <c r="D570" s="52">
        <f>_xlfn.XLOOKUP(B570,Cal_Date!B:B,Cal_Date!A:A,0)</f>
        <v>2</v>
      </c>
      <c r="E570">
        <v>2019</v>
      </c>
      <c r="F570" t="s">
        <v>125</v>
      </c>
      <c r="G570" t="s">
        <v>129</v>
      </c>
      <c r="H570" t="s">
        <v>48</v>
      </c>
      <c r="I570" t="s">
        <v>18</v>
      </c>
      <c r="J570" t="s">
        <v>11</v>
      </c>
      <c r="K570" t="s">
        <v>42</v>
      </c>
      <c r="L570">
        <v>1</v>
      </c>
      <c r="M570">
        <v>1001</v>
      </c>
      <c r="O570" t="s">
        <v>25</v>
      </c>
      <c r="R570" t="s">
        <v>45</v>
      </c>
      <c r="S570" s="49" t="str">
        <f t="shared" si="65"/>
        <v>Cash</v>
      </c>
      <c r="T570" s="3">
        <v>0</v>
      </c>
      <c r="U570" s="2">
        <v>6.36</v>
      </c>
      <c r="V570" s="2">
        <v>1.41</v>
      </c>
      <c r="W570" s="54">
        <f>_xlfn.XLOOKUP(M570,Market!A:A,Market!F:F,0)</f>
        <v>0.06</v>
      </c>
      <c r="X570" s="55">
        <f t="shared" si="66"/>
        <v>0</v>
      </c>
      <c r="Y570" s="55">
        <f t="shared" si="67"/>
        <v>4.95</v>
      </c>
      <c r="Z570" s="54">
        <f t="shared" si="68"/>
        <v>0.77830188679245282</v>
      </c>
      <c r="AA570" s="49" t="str">
        <f t="shared" ca="1" si="69"/>
        <v>N</v>
      </c>
      <c r="AB570" s="49">
        <f t="shared" ca="1" si="70"/>
        <v>5</v>
      </c>
      <c r="AC570" s="49" t="str">
        <f t="shared" ca="1" si="71"/>
        <v>N</v>
      </c>
    </row>
    <row r="571" spans="1:29" x14ac:dyDescent="0.25">
      <c r="A571">
        <v>7151</v>
      </c>
      <c r="B571" s="9">
        <v>43567</v>
      </c>
      <c r="C571" s="50" t="str">
        <f t="shared" si="64"/>
        <v>N</v>
      </c>
      <c r="D571" s="52">
        <f>_xlfn.XLOOKUP(B571,Cal_Date!B:B,Cal_Date!A:A,0)</f>
        <v>2</v>
      </c>
      <c r="E571">
        <v>2019</v>
      </c>
      <c r="F571" t="s">
        <v>125</v>
      </c>
      <c r="G571" t="s">
        <v>129</v>
      </c>
      <c r="H571" t="s">
        <v>48</v>
      </c>
      <c r="I571" t="s">
        <v>18</v>
      </c>
      <c r="J571" t="s">
        <v>11</v>
      </c>
      <c r="K571" t="s">
        <v>42</v>
      </c>
      <c r="L571">
        <v>1</v>
      </c>
      <c r="M571">
        <v>1003</v>
      </c>
      <c r="O571" t="s">
        <v>25</v>
      </c>
      <c r="R571" t="s">
        <v>44</v>
      </c>
      <c r="S571" s="49" t="str">
        <f t="shared" si="65"/>
        <v>Card</v>
      </c>
      <c r="T571" s="3">
        <v>0.03</v>
      </c>
      <c r="U571" s="2">
        <v>6.36</v>
      </c>
      <c r="V571" s="2">
        <v>1.41</v>
      </c>
      <c r="W571" s="54">
        <f>_xlfn.XLOOKUP(M571,Market!A:A,Market!F:F,0)</f>
        <v>0.06</v>
      </c>
      <c r="X571" s="55">
        <f t="shared" si="66"/>
        <v>0.1908</v>
      </c>
      <c r="Y571" s="55">
        <f t="shared" si="67"/>
        <v>4.95</v>
      </c>
      <c r="Z571" s="54">
        <f t="shared" si="68"/>
        <v>0.77830188679245282</v>
      </c>
      <c r="AA571" s="49" t="str">
        <f t="shared" ca="1" si="69"/>
        <v>N</v>
      </c>
      <c r="AB571" s="49">
        <f t="shared" ca="1" si="70"/>
        <v>5</v>
      </c>
      <c r="AC571" s="49" t="str">
        <f t="shared" ca="1" si="71"/>
        <v>N</v>
      </c>
    </row>
    <row r="572" spans="1:29" x14ac:dyDescent="0.25">
      <c r="A572">
        <v>7152</v>
      </c>
      <c r="B572" s="9">
        <v>43567</v>
      </c>
      <c r="C572" s="50" t="str">
        <f t="shared" si="64"/>
        <v>N</v>
      </c>
      <c r="D572" s="52">
        <f>_xlfn.XLOOKUP(B572,Cal_Date!B:B,Cal_Date!A:A,0)</f>
        <v>2</v>
      </c>
      <c r="E572">
        <v>2019</v>
      </c>
      <c r="F572" t="s">
        <v>125</v>
      </c>
      <c r="G572" t="s">
        <v>129</v>
      </c>
      <c r="H572" t="s">
        <v>48</v>
      </c>
      <c r="I572" t="s">
        <v>18</v>
      </c>
      <c r="J572" t="s">
        <v>11</v>
      </c>
      <c r="K572" t="s">
        <v>42</v>
      </c>
      <c r="L572">
        <v>2</v>
      </c>
      <c r="M572">
        <v>1005</v>
      </c>
      <c r="O572" t="s">
        <v>25</v>
      </c>
      <c r="R572" t="s">
        <v>47</v>
      </c>
      <c r="S572" s="49" t="str">
        <f t="shared" si="65"/>
        <v>Card</v>
      </c>
      <c r="T572" s="3">
        <v>3.5000000000000003E-2</v>
      </c>
      <c r="U572" s="2">
        <v>13.068</v>
      </c>
      <c r="V572" s="2">
        <v>2.82</v>
      </c>
      <c r="W572" s="54">
        <f>_xlfn.XLOOKUP(M572,Market!A:A,Market!F:F,0)</f>
        <v>8.8999999999999996E-2</v>
      </c>
      <c r="X572" s="55">
        <f t="shared" si="66"/>
        <v>0.45738000000000001</v>
      </c>
      <c r="Y572" s="55">
        <f t="shared" si="67"/>
        <v>10.247999999999999</v>
      </c>
      <c r="Z572" s="54">
        <f t="shared" si="68"/>
        <v>0.78420569329660239</v>
      </c>
      <c r="AA572" s="49" t="str">
        <f t="shared" ca="1" si="69"/>
        <v>N</v>
      </c>
      <c r="AB572" s="49">
        <f t="shared" ca="1" si="70"/>
        <v>5</v>
      </c>
      <c r="AC572" s="49" t="str">
        <f t="shared" ca="1" si="71"/>
        <v>N</v>
      </c>
    </row>
    <row r="573" spans="1:29" x14ac:dyDescent="0.25">
      <c r="A573">
        <v>7158</v>
      </c>
      <c r="B573" s="9">
        <v>43567</v>
      </c>
      <c r="C573" s="50" t="str">
        <f t="shared" si="64"/>
        <v>N</v>
      </c>
      <c r="D573" s="52">
        <f>_xlfn.XLOOKUP(B573,Cal_Date!B:B,Cal_Date!A:A,0)</f>
        <v>2</v>
      </c>
      <c r="E573">
        <v>2019</v>
      </c>
      <c r="F573" t="s">
        <v>125</v>
      </c>
      <c r="G573" t="s">
        <v>129</v>
      </c>
      <c r="H573" t="s">
        <v>48</v>
      </c>
      <c r="I573" t="s">
        <v>18</v>
      </c>
      <c r="J573" t="s">
        <v>11</v>
      </c>
      <c r="K573" t="s">
        <v>42</v>
      </c>
      <c r="L573">
        <v>1</v>
      </c>
      <c r="M573">
        <v>1005</v>
      </c>
      <c r="O573" t="s">
        <v>25</v>
      </c>
      <c r="R573" t="s">
        <v>45</v>
      </c>
      <c r="S573" s="49" t="str">
        <f t="shared" si="65"/>
        <v>Cash</v>
      </c>
      <c r="T573" s="3">
        <v>0</v>
      </c>
      <c r="U573" s="2">
        <v>6.5339999999999998</v>
      </c>
      <c r="V573" s="2">
        <v>1.41</v>
      </c>
      <c r="W573" s="54">
        <f>_xlfn.XLOOKUP(M573,Market!A:A,Market!F:F,0)</f>
        <v>8.8999999999999996E-2</v>
      </c>
      <c r="X573" s="55">
        <f t="shared" si="66"/>
        <v>0</v>
      </c>
      <c r="Y573" s="55">
        <f t="shared" si="67"/>
        <v>5.1239999999999997</v>
      </c>
      <c r="Z573" s="54">
        <f t="shared" si="68"/>
        <v>0.78420569329660239</v>
      </c>
      <c r="AA573" s="49" t="str">
        <f t="shared" ca="1" si="69"/>
        <v>N</v>
      </c>
      <c r="AB573" s="49">
        <f t="shared" ca="1" si="70"/>
        <v>5</v>
      </c>
      <c r="AC573" s="49" t="str">
        <f t="shared" ca="1" si="71"/>
        <v>N</v>
      </c>
    </row>
    <row r="574" spans="1:29" x14ac:dyDescent="0.25">
      <c r="A574">
        <v>7154</v>
      </c>
      <c r="B574" s="9">
        <v>43567</v>
      </c>
      <c r="C574" s="50" t="str">
        <f t="shared" si="64"/>
        <v>N</v>
      </c>
      <c r="D574" s="52">
        <f>_xlfn.XLOOKUP(B574,Cal_Date!B:B,Cal_Date!A:A,0)</f>
        <v>2</v>
      </c>
      <c r="E574">
        <v>2019</v>
      </c>
      <c r="F574" t="s">
        <v>125</v>
      </c>
      <c r="G574" t="s">
        <v>129</v>
      </c>
      <c r="H574" t="s">
        <v>48</v>
      </c>
      <c r="I574" t="s">
        <v>18</v>
      </c>
      <c r="J574" t="s">
        <v>11</v>
      </c>
      <c r="K574" t="s">
        <v>42</v>
      </c>
      <c r="L574">
        <v>2</v>
      </c>
      <c r="M574">
        <v>1006</v>
      </c>
      <c r="O574" t="s">
        <v>28</v>
      </c>
      <c r="R574" t="s">
        <v>46</v>
      </c>
      <c r="S574" s="49" t="str">
        <f t="shared" si="65"/>
        <v>Card</v>
      </c>
      <c r="T574" s="3">
        <v>0.04</v>
      </c>
      <c r="U574" s="2">
        <v>13.068</v>
      </c>
      <c r="V574" s="2">
        <v>2.82</v>
      </c>
      <c r="W574" s="54">
        <f>_xlfn.XLOOKUP(M574,Market!A:A,Market!F:F,0)</f>
        <v>8.8999999999999996E-2</v>
      </c>
      <c r="X574" s="55">
        <f t="shared" si="66"/>
        <v>0.52271999999999996</v>
      </c>
      <c r="Y574" s="55">
        <f t="shared" si="67"/>
        <v>10.247999999999999</v>
      </c>
      <c r="Z574" s="54">
        <f t="shared" si="68"/>
        <v>0.78420569329660239</v>
      </c>
      <c r="AA574" s="49" t="str">
        <f t="shared" ca="1" si="69"/>
        <v>N</v>
      </c>
      <c r="AB574" s="49">
        <f t="shared" ca="1" si="70"/>
        <v>5</v>
      </c>
      <c r="AC574" s="49" t="str">
        <f t="shared" ca="1" si="71"/>
        <v>N</v>
      </c>
    </row>
    <row r="575" spans="1:29" x14ac:dyDescent="0.25">
      <c r="A575">
        <v>7155</v>
      </c>
      <c r="B575" s="9">
        <v>43567</v>
      </c>
      <c r="C575" s="50" t="str">
        <f t="shared" si="64"/>
        <v>N</v>
      </c>
      <c r="D575" s="52">
        <f>_xlfn.XLOOKUP(B575,Cal_Date!B:B,Cal_Date!A:A,0)</f>
        <v>2</v>
      </c>
      <c r="E575">
        <v>2019</v>
      </c>
      <c r="F575" t="s">
        <v>125</v>
      </c>
      <c r="G575" t="s">
        <v>129</v>
      </c>
      <c r="H575" t="s">
        <v>48</v>
      </c>
      <c r="I575" t="s">
        <v>18</v>
      </c>
      <c r="J575" t="s">
        <v>11</v>
      </c>
      <c r="K575" t="s">
        <v>42</v>
      </c>
      <c r="L575">
        <v>1</v>
      </c>
      <c r="M575">
        <v>1002</v>
      </c>
      <c r="O575" t="s">
        <v>28</v>
      </c>
      <c r="R575" t="s">
        <v>44</v>
      </c>
      <c r="S575" s="49" t="str">
        <f t="shared" si="65"/>
        <v>Card</v>
      </c>
      <c r="T575" s="3">
        <v>0.03</v>
      </c>
      <c r="U575" s="2">
        <v>6.36</v>
      </c>
      <c r="V575" s="2">
        <v>1.41</v>
      </c>
      <c r="W575" s="54">
        <f>_xlfn.XLOOKUP(M575,Market!A:A,Market!F:F,0)</f>
        <v>0.06</v>
      </c>
      <c r="X575" s="55">
        <f t="shared" si="66"/>
        <v>0.1908</v>
      </c>
      <c r="Y575" s="55">
        <f t="shared" si="67"/>
        <v>4.95</v>
      </c>
      <c r="Z575" s="54">
        <f t="shared" si="68"/>
        <v>0.77830188679245282</v>
      </c>
      <c r="AA575" s="49" t="str">
        <f t="shared" ca="1" si="69"/>
        <v>N</v>
      </c>
      <c r="AB575" s="49">
        <f t="shared" ca="1" si="70"/>
        <v>5</v>
      </c>
      <c r="AC575" s="49" t="str">
        <f t="shared" ca="1" si="71"/>
        <v>N</v>
      </c>
    </row>
    <row r="576" spans="1:29" x14ac:dyDescent="0.25">
      <c r="A576">
        <v>7157</v>
      </c>
      <c r="B576" s="9">
        <v>43567</v>
      </c>
      <c r="C576" s="50" t="str">
        <f t="shared" si="64"/>
        <v>N</v>
      </c>
      <c r="D576" s="52">
        <f>_xlfn.XLOOKUP(B576,Cal_Date!B:B,Cal_Date!A:A,0)</f>
        <v>2</v>
      </c>
      <c r="E576">
        <v>2019</v>
      </c>
      <c r="F576" t="s">
        <v>125</v>
      </c>
      <c r="G576" t="s">
        <v>129</v>
      </c>
      <c r="H576" t="s">
        <v>48</v>
      </c>
      <c r="I576" t="s">
        <v>18</v>
      </c>
      <c r="J576" t="s">
        <v>11</v>
      </c>
      <c r="K576" t="s">
        <v>42</v>
      </c>
      <c r="L576">
        <v>2</v>
      </c>
      <c r="M576">
        <v>1001</v>
      </c>
      <c r="O576" t="s">
        <v>25</v>
      </c>
      <c r="R576" t="s">
        <v>46</v>
      </c>
      <c r="S576" s="49" t="str">
        <f t="shared" si="65"/>
        <v>Card</v>
      </c>
      <c r="T576" s="3">
        <v>0.04</v>
      </c>
      <c r="U576" s="2">
        <v>12.72</v>
      </c>
      <c r="V576" s="2">
        <v>2.82</v>
      </c>
      <c r="W576" s="54">
        <f>_xlfn.XLOOKUP(M576,Market!A:A,Market!F:F,0)</f>
        <v>0.06</v>
      </c>
      <c r="X576" s="55">
        <f t="shared" si="66"/>
        <v>0.50880000000000003</v>
      </c>
      <c r="Y576" s="55">
        <f t="shared" si="67"/>
        <v>9.9</v>
      </c>
      <c r="Z576" s="54">
        <f t="shared" si="68"/>
        <v>0.77830188679245282</v>
      </c>
      <c r="AA576" s="49" t="str">
        <f t="shared" ca="1" si="69"/>
        <v>N</v>
      </c>
      <c r="AB576" s="49">
        <f t="shared" ca="1" si="70"/>
        <v>5</v>
      </c>
      <c r="AC576" s="49" t="str">
        <f t="shared" ca="1" si="71"/>
        <v>N</v>
      </c>
    </row>
    <row r="577" spans="1:29" x14ac:dyDescent="0.25">
      <c r="A577">
        <v>7160</v>
      </c>
      <c r="B577" s="9">
        <v>43567</v>
      </c>
      <c r="C577" s="50" t="str">
        <f t="shared" si="64"/>
        <v>N</v>
      </c>
      <c r="D577" s="52">
        <f>_xlfn.XLOOKUP(B577,Cal_Date!B:B,Cal_Date!A:A,0)</f>
        <v>2</v>
      </c>
      <c r="E577">
        <v>2019</v>
      </c>
      <c r="F577" t="s">
        <v>125</v>
      </c>
      <c r="G577" t="s">
        <v>129</v>
      </c>
      <c r="H577" t="s">
        <v>48</v>
      </c>
      <c r="I577" t="s">
        <v>18</v>
      </c>
      <c r="J577" t="s">
        <v>11</v>
      </c>
      <c r="K577" t="s">
        <v>42</v>
      </c>
      <c r="L577">
        <v>1</v>
      </c>
      <c r="M577">
        <v>1003</v>
      </c>
      <c r="O577" t="s">
        <v>25</v>
      </c>
      <c r="R577" t="s">
        <v>44</v>
      </c>
      <c r="S577" s="49" t="str">
        <f t="shared" si="65"/>
        <v>Card</v>
      </c>
      <c r="T577" s="3">
        <v>0.03</v>
      </c>
      <c r="U577" s="2">
        <v>6.36</v>
      </c>
      <c r="V577" s="2">
        <v>1.41</v>
      </c>
      <c r="W577" s="54">
        <f>_xlfn.XLOOKUP(M577,Market!A:A,Market!F:F,0)</f>
        <v>0.06</v>
      </c>
      <c r="X577" s="55">
        <f t="shared" si="66"/>
        <v>0.1908</v>
      </c>
      <c r="Y577" s="55">
        <f t="shared" si="67"/>
        <v>4.95</v>
      </c>
      <c r="Z577" s="54">
        <f t="shared" si="68"/>
        <v>0.77830188679245282</v>
      </c>
      <c r="AA577" s="49" t="str">
        <f t="shared" ca="1" si="69"/>
        <v>N</v>
      </c>
      <c r="AB577" s="49">
        <f t="shared" ca="1" si="70"/>
        <v>5</v>
      </c>
      <c r="AC577" s="49" t="str">
        <f t="shared" ca="1" si="71"/>
        <v>N</v>
      </c>
    </row>
    <row r="578" spans="1:29" x14ac:dyDescent="0.25">
      <c r="A578">
        <v>7161</v>
      </c>
      <c r="B578" s="9">
        <v>43567</v>
      </c>
      <c r="C578" s="50" t="str">
        <f t="shared" si="64"/>
        <v>N</v>
      </c>
      <c r="D578" s="52">
        <f>_xlfn.XLOOKUP(B578,Cal_Date!B:B,Cal_Date!A:A,0)</f>
        <v>2</v>
      </c>
      <c r="E578">
        <v>2019</v>
      </c>
      <c r="F578" t="s">
        <v>125</v>
      </c>
      <c r="G578" t="s">
        <v>129</v>
      </c>
      <c r="H578" t="s">
        <v>48</v>
      </c>
      <c r="I578" t="s">
        <v>18</v>
      </c>
      <c r="J578" t="s">
        <v>11</v>
      </c>
      <c r="K578" t="s">
        <v>42</v>
      </c>
      <c r="L578">
        <v>1</v>
      </c>
      <c r="M578">
        <v>1004</v>
      </c>
      <c r="O578" t="s">
        <v>28</v>
      </c>
      <c r="R578" t="s">
        <v>47</v>
      </c>
      <c r="S578" s="49" t="str">
        <f t="shared" si="65"/>
        <v>Card</v>
      </c>
      <c r="T578" s="3">
        <v>3.5000000000000003E-2</v>
      </c>
      <c r="U578" s="2">
        <v>6.36</v>
      </c>
      <c r="V578" s="2">
        <v>1.41</v>
      </c>
      <c r="W578" s="54">
        <f>_xlfn.XLOOKUP(M578,Market!A:A,Market!F:F,0)</f>
        <v>0.06</v>
      </c>
      <c r="X578" s="55">
        <f t="shared" si="66"/>
        <v>0.22260000000000002</v>
      </c>
      <c r="Y578" s="55">
        <f t="shared" si="67"/>
        <v>4.95</v>
      </c>
      <c r="Z578" s="54">
        <f t="shared" si="68"/>
        <v>0.77830188679245282</v>
      </c>
      <c r="AA578" s="49" t="str">
        <f t="shared" ca="1" si="69"/>
        <v>N</v>
      </c>
      <c r="AB578" s="49">
        <f t="shared" ca="1" si="70"/>
        <v>5</v>
      </c>
      <c r="AC578" s="49" t="str">
        <f t="shared" ca="1" si="71"/>
        <v>N</v>
      </c>
    </row>
    <row r="579" spans="1:29" x14ac:dyDescent="0.25">
      <c r="A579">
        <v>7162</v>
      </c>
      <c r="B579" s="9">
        <v>43567</v>
      </c>
      <c r="C579" s="50" t="str">
        <f t="shared" ref="C579:C642" si="72">IF(OR(B579="04/01/2018"+0,B579="04/02/2018"+0),"Y","N")</f>
        <v>N</v>
      </c>
      <c r="D579" s="52">
        <f>_xlfn.XLOOKUP(B579,Cal_Date!B:B,Cal_Date!A:A,0)</f>
        <v>2</v>
      </c>
      <c r="E579">
        <v>2019</v>
      </c>
      <c r="F579" t="s">
        <v>125</v>
      </c>
      <c r="G579" t="s">
        <v>129</v>
      </c>
      <c r="H579" t="s">
        <v>48</v>
      </c>
      <c r="I579" t="s">
        <v>18</v>
      </c>
      <c r="J579" t="s">
        <v>10</v>
      </c>
      <c r="K579" t="s">
        <v>43</v>
      </c>
      <c r="L579">
        <v>1</v>
      </c>
      <c r="M579">
        <v>1003</v>
      </c>
      <c r="O579" t="s">
        <v>25</v>
      </c>
      <c r="R579" t="s">
        <v>44</v>
      </c>
      <c r="S579" s="49" t="str">
        <f t="shared" ref="S579:S642" si="73">IF(R579="Cash","Cash","Card")</f>
        <v>Card</v>
      </c>
      <c r="T579" s="3">
        <v>0.03</v>
      </c>
      <c r="U579" s="2">
        <v>7.42</v>
      </c>
      <c r="V579" s="2">
        <v>1.46</v>
      </c>
      <c r="W579" s="54">
        <f>_xlfn.XLOOKUP(M579,Market!A:A,Market!F:F,0)</f>
        <v>0.06</v>
      </c>
      <c r="X579" s="55">
        <f t="shared" ref="X579:X642" si="74">T579*U579</f>
        <v>0.22259999999999999</v>
      </c>
      <c r="Y579" s="55">
        <f t="shared" ref="Y579:Y642" si="75">U579-V579</f>
        <v>5.96</v>
      </c>
      <c r="Z579" s="54">
        <f t="shared" ref="Z579:Z642" si="76">Y579/U579</f>
        <v>0.80323450134770891</v>
      </c>
      <c r="AA579" s="49" t="str">
        <f t="shared" ref="AA579:AA642" ca="1" si="77">IF(DATEDIF(B579,TODAY(),"y")&gt;5,"Y","N")</f>
        <v>N</v>
      </c>
      <c r="AB579" s="49">
        <f t="shared" ref="AB579:AB642" ca="1" si="78">DATEDIF(B579,TODAY(),"y")</f>
        <v>5</v>
      </c>
      <c r="AC579" s="49" t="str">
        <f t="shared" ref="AC579:AC642" ca="1" si="79">IF(AB579&gt;5,"Y","N")</f>
        <v>N</v>
      </c>
    </row>
    <row r="580" spans="1:29" x14ac:dyDescent="0.25">
      <c r="A580">
        <v>7163</v>
      </c>
      <c r="B580" s="9">
        <v>43567</v>
      </c>
      <c r="C580" s="50" t="str">
        <f t="shared" si="72"/>
        <v>N</v>
      </c>
      <c r="D580" s="52">
        <f>_xlfn.XLOOKUP(B580,Cal_Date!B:B,Cal_Date!A:A,0)</f>
        <v>2</v>
      </c>
      <c r="E580">
        <v>2019</v>
      </c>
      <c r="F580" t="s">
        <v>125</v>
      </c>
      <c r="G580" t="s">
        <v>129</v>
      </c>
      <c r="H580" t="s">
        <v>48</v>
      </c>
      <c r="I580" t="s">
        <v>18</v>
      </c>
      <c r="J580" t="s">
        <v>11</v>
      </c>
      <c r="K580" t="s">
        <v>42</v>
      </c>
      <c r="L580">
        <v>1</v>
      </c>
      <c r="M580">
        <v>1005</v>
      </c>
      <c r="O580" t="s">
        <v>25</v>
      </c>
      <c r="R580" t="s">
        <v>44</v>
      </c>
      <c r="S580" s="49" t="str">
        <f t="shared" si="73"/>
        <v>Card</v>
      </c>
      <c r="T580" s="3">
        <v>0.03</v>
      </c>
      <c r="U580" s="2">
        <v>6.5339999999999998</v>
      </c>
      <c r="V580" s="2">
        <v>1.41</v>
      </c>
      <c r="W580" s="54">
        <f>_xlfn.XLOOKUP(M580,Market!A:A,Market!F:F,0)</f>
        <v>8.8999999999999996E-2</v>
      </c>
      <c r="X580" s="55">
        <f t="shared" si="74"/>
        <v>0.19602</v>
      </c>
      <c r="Y580" s="55">
        <f t="shared" si="75"/>
        <v>5.1239999999999997</v>
      </c>
      <c r="Z580" s="54">
        <f t="shared" si="76"/>
        <v>0.78420569329660239</v>
      </c>
      <c r="AA580" s="49" t="str">
        <f t="shared" ca="1" si="77"/>
        <v>N</v>
      </c>
      <c r="AB580" s="49">
        <f t="shared" ca="1" si="78"/>
        <v>5</v>
      </c>
      <c r="AC580" s="49" t="str">
        <f t="shared" ca="1" si="79"/>
        <v>N</v>
      </c>
    </row>
    <row r="581" spans="1:29" x14ac:dyDescent="0.25">
      <c r="A581">
        <v>7164</v>
      </c>
      <c r="B581" s="9">
        <v>43567</v>
      </c>
      <c r="C581" s="50" t="str">
        <f t="shared" si="72"/>
        <v>N</v>
      </c>
      <c r="D581" s="52">
        <f>_xlfn.XLOOKUP(B581,Cal_Date!B:B,Cal_Date!A:A,0)</f>
        <v>2</v>
      </c>
      <c r="E581">
        <v>2019</v>
      </c>
      <c r="F581" t="s">
        <v>125</v>
      </c>
      <c r="G581" t="s">
        <v>129</v>
      </c>
      <c r="H581" t="s">
        <v>48</v>
      </c>
      <c r="I581" t="s">
        <v>18</v>
      </c>
      <c r="J581" t="s">
        <v>10</v>
      </c>
      <c r="K581" t="s">
        <v>43</v>
      </c>
      <c r="L581">
        <v>2</v>
      </c>
      <c r="M581">
        <v>1007</v>
      </c>
      <c r="O581" t="s">
        <v>28</v>
      </c>
      <c r="R581" t="s">
        <v>47</v>
      </c>
      <c r="S581" s="49" t="str">
        <f t="shared" si="73"/>
        <v>Card</v>
      </c>
      <c r="T581" s="3">
        <v>3.5000000000000003E-2</v>
      </c>
      <c r="U581" s="2">
        <v>18.512999999999998</v>
      </c>
      <c r="V581" s="2">
        <v>2.92</v>
      </c>
      <c r="W581" s="54">
        <f>_xlfn.XLOOKUP(M581,Market!A:A,Market!F:F,0)</f>
        <v>8.8999999999999996E-2</v>
      </c>
      <c r="X581" s="55">
        <f t="shared" si="74"/>
        <v>0.64795499999999995</v>
      </c>
      <c r="Y581" s="55">
        <f t="shared" si="75"/>
        <v>15.592999999999998</v>
      </c>
      <c r="Z581" s="54">
        <f t="shared" si="76"/>
        <v>0.84227299735321126</v>
      </c>
      <c r="AA581" s="49" t="str">
        <f t="shared" ca="1" si="77"/>
        <v>N</v>
      </c>
      <c r="AB581" s="49">
        <f t="shared" ca="1" si="78"/>
        <v>5</v>
      </c>
      <c r="AC581" s="49" t="str">
        <f t="shared" ca="1" si="79"/>
        <v>N</v>
      </c>
    </row>
    <row r="582" spans="1:29" x14ac:dyDescent="0.25">
      <c r="A582">
        <v>7165</v>
      </c>
      <c r="B582" s="9">
        <v>43567</v>
      </c>
      <c r="C582" s="50" t="str">
        <f t="shared" si="72"/>
        <v>N</v>
      </c>
      <c r="D582" s="52">
        <f>_xlfn.XLOOKUP(B582,Cal_Date!B:B,Cal_Date!A:A,0)</f>
        <v>2</v>
      </c>
      <c r="E582">
        <v>2019</v>
      </c>
      <c r="F582" t="s">
        <v>125</v>
      </c>
      <c r="G582" t="s">
        <v>129</v>
      </c>
      <c r="H582" t="s">
        <v>48</v>
      </c>
      <c r="I582" t="s">
        <v>18</v>
      </c>
      <c r="J582" t="s">
        <v>10</v>
      </c>
      <c r="K582" t="s">
        <v>43</v>
      </c>
      <c r="L582">
        <v>1</v>
      </c>
      <c r="M582">
        <v>1009</v>
      </c>
      <c r="O582" t="s">
        <v>28</v>
      </c>
      <c r="R582" t="s">
        <v>46</v>
      </c>
      <c r="S582" s="49" t="str">
        <f t="shared" si="73"/>
        <v>Card</v>
      </c>
      <c r="T582" s="3">
        <v>0.04</v>
      </c>
      <c r="U582" s="2">
        <v>9.2564999999999991</v>
      </c>
      <c r="V582" s="2">
        <v>1.46</v>
      </c>
      <c r="W582" s="54">
        <f>_xlfn.XLOOKUP(M582,Market!A:A,Market!F:F,0)</f>
        <v>8.8999999999999996E-2</v>
      </c>
      <c r="X582" s="55">
        <f t="shared" si="74"/>
        <v>0.37025999999999998</v>
      </c>
      <c r="Y582" s="55">
        <f t="shared" si="75"/>
        <v>7.7964999999999991</v>
      </c>
      <c r="Z582" s="54">
        <f t="shared" si="76"/>
        <v>0.84227299735321126</v>
      </c>
      <c r="AA582" s="49" t="str">
        <f t="shared" ca="1" si="77"/>
        <v>N</v>
      </c>
      <c r="AB582" s="49">
        <f t="shared" ca="1" si="78"/>
        <v>5</v>
      </c>
      <c r="AC582" s="49" t="str">
        <f t="shared" ca="1" si="79"/>
        <v>N</v>
      </c>
    </row>
    <row r="583" spans="1:29" x14ac:dyDescent="0.25">
      <c r="A583">
        <v>7166</v>
      </c>
      <c r="B583" s="9">
        <v>43567</v>
      </c>
      <c r="C583" s="50" t="str">
        <f t="shared" si="72"/>
        <v>N</v>
      </c>
      <c r="D583" s="52">
        <f>_xlfn.XLOOKUP(B583,Cal_Date!B:B,Cal_Date!A:A,0)</f>
        <v>2</v>
      </c>
      <c r="E583">
        <v>2019</v>
      </c>
      <c r="F583" t="s">
        <v>125</v>
      </c>
      <c r="G583" t="s">
        <v>129</v>
      </c>
      <c r="H583" t="s">
        <v>48</v>
      </c>
      <c r="I583" t="s">
        <v>18</v>
      </c>
      <c r="J583" t="s">
        <v>10</v>
      </c>
      <c r="K583" t="s">
        <v>43</v>
      </c>
      <c r="L583">
        <v>1</v>
      </c>
      <c r="M583">
        <v>1001</v>
      </c>
      <c r="O583" t="s">
        <v>25</v>
      </c>
      <c r="R583" t="s">
        <v>44</v>
      </c>
      <c r="S583" s="49" t="str">
        <f t="shared" si="73"/>
        <v>Card</v>
      </c>
      <c r="T583" s="3">
        <v>0.03</v>
      </c>
      <c r="U583" s="2">
        <v>9.01</v>
      </c>
      <c r="V583" s="2">
        <v>1.46</v>
      </c>
      <c r="W583" s="54">
        <f>_xlfn.XLOOKUP(M583,Market!A:A,Market!F:F,0)</f>
        <v>0.06</v>
      </c>
      <c r="X583" s="55">
        <f t="shared" si="74"/>
        <v>0.27029999999999998</v>
      </c>
      <c r="Y583" s="55">
        <f t="shared" si="75"/>
        <v>7.55</v>
      </c>
      <c r="Z583" s="54">
        <f t="shared" si="76"/>
        <v>0.83795782463928969</v>
      </c>
      <c r="AA583" s="49" t="str">
        <f t="shared" ca="1" si="77"/>
        <v>N</v>
      </c>
      <c r="AB583" s="49">
        <f t="shared" ca="1" si="78"/>
        <v>5</v>
      </c>
      <c r="AC583" s="49" t="str">
        <f t="shared" ca="1" si="79"/>
        <v>N</v>
      </c>
    </row>
    <row r="584" spans="1:29" x14ac:dyDescent="0.25">
      <c r="A584">
        <v>7170</v>
      </c>
      <c r="B584" s="9">
        <v>43567</v>
      </c>
      <c r="C584" s="50" t="str">
        <f t="shared" si="72"/>
        <v>N</v>
      </c>
      <c r="D584" s="52">
        <f>_xlfn.XLOOKUP(B584,Cal_Date!B:B,Cal_Date!A:A,0)</f>
        <v>2</v>
      </c>
      <c r="E584">
        <v>2019</v>
      </c>
      <c r="F584" t="s">
        <v>125</v>
      </c>
      <c r="G584" t="s">
        <v>129</v>
      </c>
      <c r="H584" t="s">
        <v>48</v>
      </c>
      <c r="I584" t="s">
        <v>18</v>
      </c>
      <c r="J584" t="s">
        <v>11</v>
      </c>
      <c r="K584" t="s">
        <v>42</v>
      </c>
      <c r="L584">
        <v>1</v>
      </c>
      <c r="M584">
        <v>1010</v>
      </c>
      <c r="O584" t="s">
        <v>25</v>
      </c>
      <c r="R584" t="s">
        <v>46</v>
      </c>
      <c r="S584" s="49" t="str">
        <f t="shared" si="73"/>
        <v>Card</v>
      </c>
      <c r="T584" s="3">
        <v>0.04</v>
      </c>
      <c r="U584" s="2">
        <v>6.48</v>
      </c>
      <c r="V584" s="2">
        <v>1.41</v>
      </c>
      <c r="W584" s="54">
        <f>_xlfn.XLOOKUP(M584,Market!A:A,Market!F:F,0)</f>
        <v>0.08</v>
      </c>
      <c r="X584" s="55">
        <f t="shared" si="74"/>
        <v>0.25920000000000004</v>
      </c>
      <c r="Y584" s="55">
        <f t="shared" si="75"/>
        <v>5.07</v>
      </c>
      <c r="Z584" s="54">
        <f t="shared" si="76"/>
        <v>0.78240740740740744</v>
      </c>
      <c r="AA584" s="49" t="str">
        <f t="shared" ca="1" si="77"/>
        <v>N</v>
      </c>
      <c r="AB584" s="49">
        <f t="shared" ca="1" si="78"/>
        <v>5</v>
      </c>
      <c r="AC584" s="49" t="str">
        <f t="shared" ca="1" si="79"/>
        <v>N</v>
      </c>
    </row>
    <row r="585" spans="1:29" x14ac:dyDescent="0.25">
      <c r="A585">
        <v>7167</v>
      </c>
      <c r="B585" s="9">
        <v>43567</v>
      </c>
      <c r="C585" s="50" t="str">
        <f t="shared" si="72"/>
        <v>N</v>
      </c>
      <c r="D585" s="52">
        <f>_xlfn.XLOOKUP(B585,Cal_Date!B:B,Cal_Date!A:A,0)</f>
        <v>2</v>
      </c>
      <c r="E585">
        <v>2019</v>
      </c>
      <c r="F585" t="s">
        <v>125</v>
      </c>
      <c r="G585" t="s">
        <v>129</v>
      </c>
      <c r="H585" t="s">
        <v>48</v>
      </c>
      <c r="I585" t="s">
        <v>18</v>
      </c>
      <c r="J585" t="s">
        <v>11</v>
      </c>
      <c r="K585" t="s">
        <v>42</v>
      </c>
      <c r="L585">
        <v>1</v>
      </c>
      <c r="M585">
        <v>1010</v>
      </c>
      <c r="O585" t="s">
        <v>25</v>
      </c>
      <c r="R585" t="s">
        <v>46</v>
      </c>
      <c r="S585" s="49" t="str">
        <f t="shared" si="73"/>
        <v>Card</v>
      </c>
      <c r="T585" s="3">
        <v>0.04</v>
      </c>
      <c r="U585" s="2">
        <v>6.48</v>
      </c>
      <c r="V585" s="2">
        <v>1.41</v>
      </c>
      <c r="W585" s="54">
        <f>_xlfn.XLOOKUP(M585,Market!A:A,Market!F:F,0)</f>
        <v>0.08</v>
      </c>
      <c r="X585" s="55">
        <f t="shared" si="74"/>
        <v>0.25920000000000004</v>
      </c>
      <c r="Y585" s="55">
        <f t="shared" si="75"/>
        <v>5.07</v>
      </c>
      <c r="Z585" s="54">
        <f t="shared" si="76"/>
        <v>0.78240740740740744</v>
      </c>
      <c r="AA585" s="49" t="str">
        <f t="shared" ca="1" si="77"/>
        <v>N</v>
      </c>
      <c r="AB585" s="49">
        <f t="shared" ca="1" si="78"/>
        <v>5</v>
      </c>
      <c r="AC585" s="49" t="str">
        <f t="shared" ca="1" si="79"/>
        <v>N</v>
      </c>
    </row>
    <row r="586" spans="1:29" x14ac:dyDescent="0.25">
      <c r="A586">
        <v>7190</v>
      </c>
      <c r="B586" s="9">
        <v>43568</v>
      </c>
      <c r="C586" s="50" t="str">
        <f t="shared" si="72"/>
        <v>N</v>
      </c>
      <c r="D586" s="52">
        <f>_xlfn.XLOOKUP(B586,Cal_Date!B:B,Cal_Date!A:A,0)</f>
        <v>2</v>
      </c>
      <c r="E586">
        <v>2019</v>
      </c>
      <c r="F586" t="s">
        <v>126</v>
      </c>
      <c r="G586" t="s">
        <v>130</v>
      </c>
      <c r="H586" t="s">
        <v>48</v>
      </c>
      <c r="I586" t="s">
        <v>18</v>
      </c>
      <c r="J586" t="s">
        <v>11</v>
      </c>
      <c r="K586" t="s">
        <v>42</v>
      </c>
      <c r="L586">
        <v>2</v>
      </c>
      <c r="M586">
        <v>1000</v>
      </c>
      <c r="O586" t="s">
        <v>25</v>
      </c>
      <c r="R586" t="s">
        <v>46</v>
      </c>
      <c r="S586" s="49" t="str">
        <f t="shared" si="73"/>
        <v>Card</v>
      </c>
      <c r="T586" s="3">
        <v>0.04</v>
      </c>
      <c r="U586" s="2">
        <v>12.96</v>
      </c>
      <c r="V586" s="2">
        <v>2.82</v>
      </c>
      <c r="W586" s="54">
        <f>_xlfn.XLOOKUP(M586,Market!A:A,Market!F:F,0)</f>
        <v>0.08</v>
      </c>
      <c r="X586" s="55">
        <f t="shared" si="74"/>
        <v>0.51840000000000008</v>
      </c>
      <c r="Y586" s="55">
        <f t="shared" si="75"/>
        <v>10.14</v>
      </c>
      <c r="Z586" s="54">
        <f t="shared" si="76"/>
        <v>0.78240740740740744</v>
      </c>
      <c r="AA586" s="49" t="str">
        <f t="shared" ca="1" si="77"/>
        <v>N</v>
      </c>
      <c r="AB586" s="49">
        <f t="shared" ca="1" si="78"/>
        <v>5</v>
      </c>
      <c r="AC586" s="49" t="str">
        <f t="shared" ca="1" si="79"/>
        <v>N</v>
      </c>
    </row>
    <row r="587" spans="1:29" x14ac:dyDescent="0.25">
      <c r="A587">
        <v>7191</v>
      </c>
      <c r="B587" s="9">
        <v>43568</v>
      </c>
      <c r="C587" s="50" t="str">
        <f t="shared" si="72"/>
        <v>N</v>
      </c>
      <c r="D587" s="52">
        <f>_xlfn.XLOOKUP(B587,Cal_Date!B:B,Cal_Date!A:A,0)</f>
        <v>2</v>
      </c>
      <c r="E587">
        <v>2019</v>
      </c>
      <c r="F587" t="s">
        <v>126</v>
      </c>
      <c r="G587" t="s">
        <v>130</v>
      </c>
      <c r="H587" t="s">
        <v>48</v>
      </c>
      <c r="I587" t="s">
        <v>18</v>
      </c>
      <c r="J587" t="s">
        <v>11</v>
      </c>
      <c r="K587" t="s">
        <v>42</v>
      </c>
      <c r="L587">
        <v>1</v>
      </c>
      <c r="M587">
        <v>1001</v>
      </c>
      <c r="O587" t="s">
        <v>25</v>
      </c>
      <c r="R587" t="s">
        <v>47</v>
      </c>
      <c r="S587" s="49" t="str">
        <f t="shared" si="73"/>
        <v>Card</v>
      </c>
      <c r="T587" s="3">
        <v>3.5000000000000003E-2</v>
      </c>
      <c r="U587" s="2">
        <v>6.36</v>
      </c>
      <c r="V587" s="2">
        <v>1.41</v>
      </c>
      <c r="W587" s="54">
        <f>_xlfn.XLOOKUP(M587,Market!A:A,Market!F:F,0)</f>
        <v>0.06</v>
      </c>
      <c r="X587" s="55">
        <f t="shared" si="74"/>
        <v>0.22260000000000002</v>
      </c>
      <c r="Y587" s="55">
        <f t="shared" si="75"/>
        <v>4.95</v>
      </c>
      <c r="Z587" s="54">
        <f t="shared" si="76"/>
        <v>0.77830188679245282</v>
      </c>
      <c r="AA587" s="49" t="str">
        <f t="shared" ca="1" si="77"/>
        <v>N</v>
      </c>
      <c r="AB587" s="49">
        <f t="shared" ca="1" si="78"/>
        <v>5</v>
      </c>
      <c r="AC587" s="49" t="str">
        <f t="shared" ca="1" si="79"/>
        <v>N</v>
      </c>
    </row>
    <row r="588" spans="1:29" x14ac:dyDescent="0.25">
      <c r="A588">
        <v>7212</v>
      </c>
      <c r="B588" s="9">
        <v>43568</v>
      </c>
      <c r="C588" s="50" t="str">
        <f t="shared" si="72"/>
        <v>N</v>
      </c>
      <c r="D588" s="52">
        <f>_xlfn.XLOOKUP(B588,Cal_Date!B:B,Cal_Date!A:A,0)</f>
        <v>2</v>
      </c>
      <c r="E588">
        <v>2019</v>
      </c>
      <c r="F588" t="s">
        <v>126</v>
      </c>
      <c r="G588" t="s">
        <v>130</v>
      </c>
      <c r="H588" t="s">
        <v>48</v>
      </c>
      <c r="I588" t="s">
        <v>18</v>
      </c>
      <c r="J588" t="s">
        <v>11</v>
      </c>
      <c r="K588" t="s">
        <v>42</v>
      </c>
      <c r="L588">
        <v>1</v>
      </c>
      <c r="M588">
        <v>1008</v>
      </c>
      <c r="O588" t="s">
        <v>28</v>
      </c>
      <c r="R588" t="s">
        <v>44</v>
      </c>
      <c r="S588" s="49" t="str">
        <f t="shared" si="73"/>
        <v>Card</v>
      </c>
      <c r="T588" s="3">
        <v>0.03</v>
      </c>
      <c r="U588" s="2">
        <v>6.5339999999999998</v>
      </c>
      <c r="V588" s="2">
        <v>1.41</v>
      </c>
      <c r="W588" s="54">
        <f>_xlfn.XLOOKUP(M588,Market!A:A,Market!F:F,0)</f>
        <v>8.8999999999999996E-2</v>
      </c>
      <c r="X588" s="55">
        <f t="shared" si="74"/>
        <v>0.19602</v>
      </c>
      <c r="Y588" s="55">
        <f t="shared" si="75"/>
        <v>5.1239999999999997</v>
      </c>
      <c r="Z588" s="54">
        <f t="shared" si="76"/>
        <v>0.78420569329660239</v>
      </c>
      <c r="AA588" s="49" t="str">
        <f t="shared" ca="1" si="77"/>
        <v>N</v>
      </c>
      <c r="AB588" s="49">
        <f t="shared" ca="1" si="78"/>
        <v>5</v>
      </c>
      <c r="AC588" s="49" t="str">
        <f t="shared" ca="1" si="79"/>
        <v>N</v>
      </c>
    </row>
    <row r="589" spans="1:29" x14ac:dyDescent="0.25">
      <c r="A589">
        <v>7194</v>
      </c>
      <c r="B589" s="9">
        <v>43568</v>
      </c>
      <c r="C589" s="50" t="str">
        <f t="shared" si="72"/>
        <v>N</v>
      </c>
      <c r="D589" s="52">
        <f>_xlfn.XLOOKUP(B589,Cal_Date!B:B,Cal_Date!A:A,0)</f>
        <v>2</v>
      </c>
      <c r="E589">
        <v>2019</v>
      </c>
      <c r="F589" t="s">
        <v>126</v>
      </c>
      <c r="G589" t="s">
        <v>130</v>
      </c>
      <c r="H589" t="s">
        <v>48</v>
      </c>
      <c r="I589" t="s">
        <v>18</v>
      </c>
      <c r="J589" t="s">
        <v>11</v>
      </c>
      <c r="K589" t="s">
        <v>42</v>
      </c>
      <c r="L589">
        <v>1</v>
      </c>
      <c r="M589">
        <v>1009</v>
      </c>
      <c r="O589" t="s">
        <v>28</v>
      </c>
      <c r="R589" t="s">
        <v>46</v>
      </c>
      <c r="S589" s="49" t="str">
        <f t="shared" si="73"/>
        <v>Card</v>
      </c>
      <c r="T589" s="3">
        <v>0.04</v>
      </c>
      <c r="U589" s="2">
        <v>6.5339999999999998</v>
      </c>
      <c r="V589" s="2">
        <v>1.41</v>
      </c>
      <c r="W589" s="54">
        <f>_xlfn.XLOOKUP(M589,Market!A:A,Market!F:F,0)</f>
        <v>8.8999999999999996E-2</v>
      </c>
      <c r="X589" s="55">
        <f t="shared" si="74"/>
        <v>0.26135999999999998</v>
      </c>
      <c r="Y589" s="55">
        <f t="shared" si="75"/>
        <v>5.1239999999999997</v>
      </c>
      <c r="Z589" s="54">
        <f t="shared" si="76"/>
        <v>0.78420569329660239</v>
      </c>
      <c r="AA589" s="49" t="str">
        <f t="shared" ca="1" si="77"/>
        <v>N</v>
      </c>
      <c r="AB589" s="49">
        <f t="shared" ca="1" si="78"/>
        <v>5</v>
      </c>
      <c r="AC589" s="49" t="str">
        <f t="shared" ca="1" si="79"/>
        <v>N</v>
      </c>
    </row>
    <row r="590" spans="1:29" x14ac:dyDescent="0.25">
      <c r="A590">
        <v>7195</v>
      </c>
      <c r="B590" s="9">
        <v>43568</v>
      </c>
      <c r="C590" s="50" t="str">
        <f t="shared" si="72"/>
        <v>N</v>
      </c>
      <c r="D590" s="52">
        <f>_xlfn.XLOOKUP(B590,Cal_Date!B:B,Cal_Date!A:A,0)</f>
        <v>2</v>
      </c>
      <c r="E590">
        <v>2019</v>
      </c>
      <c r="F590" t="s">
        <v>126</v>
      </c>
      <c r="G590" t="s">
        <v>130</v>
      </c>
      <c r="H590" t="s">
        <v>48</v>
      </c>
      <c r="I590" t="s">
        <v>18</v>
      </c>
      <c r="J590" t="s">
        <v>11</v>
      </c>
      <c r="K590" t="s">
        <v>42</v>
      </c>
      <c r="L590">
        <v>2</v>
      </c>
      <c r="M590">
        <v>1001</v>
      </c>
      <c r="O590" t="s">
        <v>25</v>
      </c>
      <c r="R590" t="s">
        <v>46</v>
      </c>
      <c r="S590" s="49" t="str">
        <f t="shared" si="73"/>
        <v>Card</v>
      </c>
      <c r="T590" s="3">
        <v>0.04</v>
      </c>
      <c r="U590" s="2">
        <v>12.72</v>
      </c>
      <c r="V590" s="2">
        <v>2.82</v>
      </c>
      <c r="W590" s="54">
        <f>_xlfn.XLOOKUP(M590,Market!A:A,Market!F:F,0)</f>
        <v>0.06</v>
      </c>
      <c r="X590" s="55">
        <f t="shared" si="74"/>
        <v>0.50880000000000003</v>
      </c>
      <c r="Y590" s="55">
        <f t="shared" si="75"/>
        <v>9.9</v>
      </c>
      <c r="Z590" s="54">
        <f t="shared" si="76"/>
        <v>0.77830188679245282</v>
      </c>
      <c r="AA590" s="49" t="str">
        <f t="shared" ca="1" si="77"/>
        <v>N</v>
      </c>
      <c r="AB590" s="49">
        <f t="shared" ca="1" si="78"/>
        <v>5</v>
      </c>
      <c r="AC590" s="49" t="str">
        <f t="shared" ca="1" si="79"/>
        <v>N</v>
      </c>
    </row>
    <row r="591" spans="1:29" x14ac:dyDescent="0.25">
      <c r="A591">
        <v>7196</v>
      </c>
      <c r="B591" s="9">
        <v>43568</v>
      </c>
      <c r="C591" s="50" t="str">
        <f t="shared" si="72"/>
        <v>N</v>
      </c>
      <c r="D591" s="52">
        <f>_xlfn.XLOOKUP(B591,Cal_Date!B:B,Cal_Date!A:A,0)</f>
        <v>2</v>
      </c>
      <c r="E591">
        <v>2019</v>
      </c>
      <c r="F591" t="s">
        <v>126</v>
      </c>
      <c r="G591" t="s">
        <v>130</v>
      </c>
      <c r="H591" t="s">
        <v>48</v>
      </c>
      <c r="I591" t="s">
        <v>18</v>
      </c>
      <c r="J591" t="s">
        <v>11</v>
      </c>
      <c r="K591" t="s">
        <v>42</v>
      </c>
      <c r="L591">
        <v>1</v>
      </c>
      <c r="M591">
        <v>1001</v>
      </c>
      <c r="O591" t="s">
        <v>25</v>
      </c>
      <c r="R591" t="s">
        <v>44</v>
      </c>
      <c r="S591" s="49" t="str">
        <f t="shared" si="73"/>
        <v>Card</v>
      </c>
      <c r="T591" s="3">
        <v>0.03</v>
      </c>
      <c r="U591" s="2">
        <v>6.36</v>
      </c>
      <c r="V591" s="2">
        <v>1.41</v>
      </c>
      <c r="W591" s="54">
        <f>_xlfn.XLOOKUP(M591,Market!A:A,Market!F:F,0)</f>
        <v>0.06</v>
      </c>
      <c r="X591" s="55">
        <f t="shared" si="74"/>
        <v>0.1908</v>
      </c>
      <c r="Y591" s="55">
        <f t="shared" si="75"/>
        <v>4.95</v>
      </c>
      <c r="Z591" s="54">
        <f t="shared" si="76"/>
        <v>0.77830188679245282</v>
      </c>
      <c r="AA591" s="49" t="str">
        <f t="shared" ca="1" si="77"/>
        <v>N</v>
      </c>
      <c r="AB591" s="49">
        <f t="shared" ca="1" si="78"/>
        <v>5</v>
      </c>
      <c r="AC591" s="49" t="str">
        <f t="shared" ca="1" si="79"/>
        <v>N</v>
      </c>
    </row>
    <row r="592" spans="1:29" x14ac:dyDescent="0.25">
      <c r="A592">
        <v>7206</v>
      </c>
      <c r="B592" s="9">
        <v>43568</v>
      </c>
      <c r="C592" s="50" t="str">
        <f t="shared" si="72"/>
        <v>N</v>
      </c>
      <c r="D592" s="52">
        <f>_xlfn.XLOOKUP(B592,Cal_Date!B:B,Cal_Date!A:A,0)</f>
        <v>2</v>
      </c>
      <c r="E592">
        <v>2019</v>
      </c>
      <c r="F592" t="s">
        <v>126</v>
      </c>
      <c r="G592" t="s">
        <v>130</v>
      </c>
      <c r="H592" t="s">
        <v>48</v>
      </c>
      <c r="I592" t="s">
        <v>18</v>
      </c>
      <c r="J592" t="s">
        <v>11</v>
      </c>
      <c r="K592" t="s">
        <v>42</v>
      </c>
      <c r="L592">
        <v>2</v>
      </c>
      <c r="M592">
        <v>1001</v>
      </c>
      <c r="O592" t="s">
        <v>25</v>
      </c>
      <c r="R592" t="s">
        <v>46</v>
      </c>
      <c r="S592" s="49" t="str">
        <f t="shared" si="73"/>
        <v>Card</v>
      </c>
      <c r="T592" s="3">
        <v>0.04</v>
      </c>
      <c r="U592" s="2">
        <v>12.72</v>
      </c>
      <c r="V592" s="2">
        <v>2.82</v>
      </c>
      <c r="W592" s="54">
        <f>_xlfn.XLOOKUP(M592,Market!A:A,Market!F:F,0)</f>
        <v>0.06</v>
      </c>
      <c r="X592" s="55">
        <f t="shared" si="74"/>
        <v>0.50880000000000003</v>
      </c>
      <c r="Y592" s="55">
        <f t="shared" si="75"/>
        <v>9.9</v>
      </c>
      <c r="Z592" s="54">
        <f t="shared" si="76"/>
        <v>0.77830188679245282</v>
      </c>
      <c r="AA592" s="49" t="str">
        <f t="shared" ca="1" si="77"/>
        <v>N</v>
      </c>
      <c r="AB592" s="49">
        <f t="shared" ca="1" si="78"/>
        <v>5</v>
      </c>
      <c r="AC592" s="49" t="str">
        <f t="shared" ca="1" si="79"/>
        <v>N</v>
      </c>
    </row>
    <row r="593" spans="1:29" x14ac:dyDescent="0.25">
      <c r="A593">
        <v>7199</v>
      </c>
      <c r="B593" s="9">
        <v>43568</v>
      </c>
      <c r="C593" s="50" t="str">
        <f t="shared" si="72"/>
        <v>N</v>
      </c>
      <c r="D593" s="52">
        <f>_xlfn.XLOOKUP(B593,Cal_Date!B:B,Cal_Date!A:A,0)</f>
        <v>2</v>
      </c>
      <c r="E593">
        <v>2019</v>
      </c>
      <c r="F593" t="s">
        <v>126</v>
      </c>
      <c r="G593" t="s">
        <v>130</v>
      </c>
      <c r="H593" t="s">
        <v>48</v>
      </c>
      <c r="I593" t="s">
        <v>18</v>
      </c>
      <c r="J593" t="s">
        <v>11</v>
      </c>
      <c r="K593" t="s">
        <v>42</v>
      </c>
      <c r="L593">
        <v>1</v>
      </c>
      <c r="M593">
        <v>1002</v>
      </c>
      <c r="O593" t="s">
        <v>28</v>
      </c>
      <c r="R593" t="s">
        <v>47</v>
      </c>
      <c r="S593" s="49" t="str">
        <f t="shared" si="73"/>
        <v>Card</v>
      </c>
      <c r="T593" s="3">
        <v>3.5000000000000003E-2</v>
      </c>
      <c r="U593" s="2">
        <v>6.36</v>
      </c>
      <c r="V593" s="2">
        <v>1.41</v>
      </c>
      <c r="W593" s="54">
        <f>_xlfn.XLOOKUP(M593,Market!A:A,Market!F:F,0)</f>
        <v>0.06</v>
      </c>
      <c r="X593" s="55">
        <f t="shared" si="74"/>
        <v>0.22260000000000002</v>
      </c>
      <c r="Y593" s="55">
        <f t="shared" si="75"/>
        <v>4.95</v>
      </c>
      <c r="Z593" s="54">
        <f t="shared" si="76"/>
        <v>0.77830188679245282</v>
      </c>
      <c r="AA593" s="49" t="str">
        <f t="shared" ca="1" si="77"/>
        <v>N</v>
      </c>
      <c r="AB593" s="49">
        <f t="shared" ca="1" si="78"/>
        <v>5</v>
      </c>
      <c r="AC593" s="49" t="str">
        <f t="shared" ca="1" si="79"/>
        <v>N</v>
      </c>
    </row>
    <row r="594" spans="1:29" x14ac:dyDescent="0.25">
      <c r="A594">
        <v>7200</v>
      </c>
      <c r="B594" s="9">
        <v>43568</v>
      </c>
      <c r="C594" s="50" t="str">
        <f t="shared" si="72"/>
        <v>N</v>
      </c>
      <c r="D594" s="52">
        <f>_xlfn.XLOOKUP(B594,Cal_Date!B:B,Cal_Date!A:A,0)</f>
        <v>2</v>
      </c>
      <c r="E594">
        <v>2019</v>
      </c>
      <c r="F594" t="s">
        <v>126</v>
      </c>
      <c r="G594" t="s">
        <v>130</v>
      </c>
      <c r="H594" t="s">
        <v>48</v>
      </c>
      <c r="I594" t="s">
        <v>18</v>
      </c>
      <c r="J594" t="s">
        <v>11</v>
      </c>
      <c r="K594" t="s">
        <v>42</v>
      </c>
      <c r="L594">
        <v>2</v>
      </c>
      <c r="M594">
        <v>1003</v>
      </c>
      <c r="O594" t="s">
        <v>25</v>
      </c>
      <c r="R594" t="s">
        <v>44</v>
      </c>
      <c r="S594" s="49" t="str">
        <f t="shared" si="73"/>
        <v>Card</v>
      </c>
      <c r="T594" s="3">
        <v>0.03</v>
      </c>
      <c r="U594" s="2">
        <v>12.72</v>
      </c>
      <c r="V594" s="2">
        <v>2.82</v>
      </c>
      <c r="W594" s="54">
        <f>_xlfn.XLOOKUP(M594,Market!A:A,Market!F:F,0)</f>
        <v>0.06</v>
      </c>
      <c r="X594" s="55">
        <f t="shared" si="74"/>
        <v>0.38159999999999999</v>
      </c>
      <c r="Y594" s="55">
        <f t="shared" si="75"/>
        <v>9.9</v>
      </c>
      <c r="Z594" s="54">
        <f t="shared" si="76"/>
        <v>0.77830188679245282</v>
      </c>
      <c r="AA594" s="49" t="str">
        <f t="shared" ca="1" si="77"/>
        <v>N</v>
      </c>
      <c r="AB594" s="49">
        <f t="shared" ca="1" si="78"/>
        <v>5</v>
      </c>
      <c r="AC594" s="49" t="str">
        <f t="shared" ca="1" si="79"/>
        <v>N</v>
      </c>
    </row>
    <row r="595" spans="1:29" x14ac:dyDescent="0.25">
      <c r="A595">
        <v>7201</v>
      </c>
      <c r="B595" s="9">
        <v>43568</v>
      </c>
      <c r="C595" s="50" t="str">
        <f t="shared" si="72"/>
        <v>N</v>
      </c>
      <c r="D595" s="52">
        <f>_xlfn.XLOOKUP(B595,Cal_Date!B:B,Cal_Date!A:A,0)</f>
        <v>2</v>
      </c>
      <c r="E595">
        <v>2019</v>
      </c>
      <c r="F595" t="s">
        <v>126</v>
      </c>
      <c r="G595" t="s">
        <v>130</v>
      </c>
      <c r="H595" t="s">
        <v>48</v>
      </c>
      <c r="I595" t="s">
        <v>18</v>
      </c>
      <c r="J595" t="s">
        <v>11</v>
      </c>
      <c r="K595" t="s">
        <v>42</v>
      </c>
      <c r="L595">
        <v>1</v>
      </c>
      <c r="M595">
        <v>1003</v>
      </c>
      <c r="O595" t="s">
        <v>25</v>
      </c>
      <c r="R595" t="s">
        <v>46</v>
      </c>
      <c r="S595" s="49" t="str">
        <f t="shared" si="73"/>
        <v>Card</v>
      </c>
      <c r="T595" s="3">
        <v>0.04</v>
      </c>
      <c r="U595" s="2">
        <v>6.36</v>
      </c>
      <c r="V595" s="2">
        <v>1.41</v>
      </c>
      <c r="W595" s="54">
        <f>_xlfn.XLOOKUP(M595,Market!A:A,Market!F:F,0)</f>
        <v>0.06</v>
      </c>
      <c r="X595" s="55">
        <f t="shared" si="74"/>
        <v>0.25440000000000002</v>
      </c>
      <c r="Y595" s="55">
        <f t="shared" si="75"/>
        <v>4.95</v>
      </c>
      <c r="Z595" s="54">
        <f t="shared" si="76"/>
        <v>0.77830188679245282</v>
      </c>
      <c r="AA595" s="49" t="str">
        <f t="shared" ca="1" si="77"/>
        <v>N</v>
      </c>
      <c r="AB595" s="49">
        <f t="shared" ca="1" si="78"/>
        <v>5</v>
      </c>
      <c r="AC595" s="49" t="str">
        <f t="shared" ca="1" si="79"/>
        <v>N</v>
      </c>
    </row>
    <row r="596" spans="1:29" x14ac:dyDescent="0.25">
      <c r="A596">
        <v>7202</v>
      </c>
      <c r="B596" s="9">
        <v>43568</v>
      </c>
      <c r="C596" s="50" t="str">
        <f t="shared" si="72"/>
        <v>N</v>
      </c>
      <c r="D596" s="52">
        <f>_xlfn.XLOOKUP(B596,Cal_Date!B:B,Cal_Date!A:A,0)</f>
        <v>2</v>
      </c>
      <c r="E596">
        <v>2019</v>
      </c>
      <c r="F596" t="s">
        <v>126</v>
      </c>
      <c r="G596" t="s">
        <v>130</v>
      </c>
      <c r="H596" t="s">
        <v>48</v>
      </c>
      <c r="I596" t="s">
        <v>18</v>
      </c>
      <c r="J596" t="s">
        <v>11</v>
      </c>
      <c r="K596" t="s">
        <v>42</v>
      </c>
      <c r="L596">
        <v>1</v>
      </c>
      <c r="M596">
        <v>1003</v>
      </c>
      <c r="O596" t="s">
        <v>25</v>
      </c>
      <c r="R596" t="s">
        <v>46</v>
      </c>
      <c r="S596" s="49" t="str">
        <f t="shared" si="73"/>
        <v>Card</v>
      </c>
      <c r="T596" s="3">
        <v>0.04</v>
      </c>
      <c r="U596" s="2">
        <v>6.36</v>
      </c>
      <c r="V596" s="2">
        <v>1.41</v>
      </c>
      <c r="W596" s="54">
        <f>_xlfn.XLOOKUP(M596,Market!A:A,Market!F:F,0)</f>
        <v>0.06</v>
      </c>
      <c r="X596" s="55">
        <f t="shared" si="74"/>
        <v>0.25440000000000002</v>
      </c>
      <c r="Y596" s="55">
        <f t="shared" si="75"/>
        <v>4.95</v>
      </c>
      <c r="Z596" s="54">
        <f t="shared" si="76"/>
        <v>0.77830188679245282</v>
      </c>
      <c r="AA596" s="49" t="str">
        <f t="shared" ca="1" si="77"/>
        <v>N</v>
      </c>
      <c r="AB596" s="49">
        <f t="shared" ca="1" si="78"/>
        <v>5</v>
      </c>
      <c r="AC596" s="49" t="str">
        <f t="shared" ca="1" si="79"/>
        <v>N</v>
      </c>
    </row>
    <row r="597" spans="1:29" x14ac:dyDescent="0.25">
      <c r="A597">
        <v>7203</v>
      </c>
      <c r="B597" s="9">
        <v>43568</v>
      </c>
      <c r="C597" s="50" t="str">
        <f t="shared" si="72"/>
        <v>N</v>
      </c>
      <c r="D597" s="52">
        <f>_xlfn.XLOOKUP(B597,Cal_Date!B:B,Cal_Date!A:A,0)</f>
        <v>2</v>
      </c>
      <c r="E597">
        <v>2019</v>
      </c>
      <c r="F597" t="s">
        <v>126</v>
      </c>
      <c r="G597" t="s">
        <v>130</v>
      </c>
      <c r="H597" t="s">
        <v>48</v>
      </c>
      <c r="I597" t="s">
        <v>18</v>
      </c>
      <c r="J597" t="s">
        <v>11</v>
      </c>
      <c r="K597" t="s">
        <v>42</v>
      </c>
      <c r="L597">
        <v>1</v>
      </c>
      <c r="M597">
        <v>1004</v>
      </c>
      <c r="O597" t="s">
        <v>28</v>
      </c>
      <c r="R597" t="s">
        <v>44</v>
      </c>
      <c r="S597" s="49" t="str">
        <f t="shared" si="73"/>
        <v>Card</v>
      </c>
      <c r="T597" s="3">
        <v>0.03</v>
      </c>
      <c r="U597" s="2">
        <v>6.36</v>
      </c>
      <c r="V597" s="2">
        <v>1.41</v>
      </c>
      <c r="W597" s="54">
        <f>_xlfn.XLOOKUP(M597,Market!A:A,Market!F:F,0)</f>
        <v>0.06</v>
      </c>
      <c r="X597" s="55">
        <f t="shared" si="74"/>
        <v>0.1908</v>
      </c>
      <c r="Y597" s="55">
        <f t="shared" si="75"/>
        <v>4.95</v>
      </c>
      <c r="Z597" s="54">
        <f t="shared" si="76"/>
        <v>0.77830188679245282</v>
      </c>
      <c r="AA597" s="49" t="str">
        <f t="shared" ca="1" si="77"/>
        <v>N</v>
      </c>
      <c r="AB597" s="49">
        <f t="shared" ca="1" si="78"/>
        <v>5</v>
      </c>
      <c r="AC597" s="49" t="str">
        <f t="shared" ca="1" si="79"/>
        <v>N</v>
      </c>
    </row>
    <row r="598" spans="1:29" x14ac:dyDescent="0.25">
      <c r="A598">
        <v>7204</v>
      </c>
      <c r="B598" s="9">
        <v>43568</v>
      </c>
      <c r="C598" s="50" t="str">
        <f t="shared" si="72"/>
        <v>N</v>
      </c>
      <c r="D598" s="52">
        <f>_xlfn.XLOOKUP(B598,Cal_Date!B:B,Cal_Date!A:A,0)</f>
        <v>2</v>
      </c>
      <c r="E598">
        <v>2019</v>
      </c>
      <c r="F598" t="s">
        <v>126</v>
      </c>
      <c r="G598" t="s">
        <v>130</v>
      </c>
      <c r="H598" t="s">
        <v>48</v>
      </c>
      <c r="I598" t="s">
        <v>18</v>
      </c>
      <c r="J598" t="s">
        <v>11</v>
      </c>
      <c r="K598" t="s">
        <v>42</v>
      </c>
      <c r="L598">
        <v>1</v>
      </c>
      <c r="M598">
        <v>1005</v>
      </c>
      <c r="O598" t="s">
        <v>25</v>
      </c>
      <c r="R598" t="s">
        <v>44</v>
      </c>
      <c r="S598" s="49" t="str">
        <f t="shared" si="73"/>
        <v>Card</v>
      </c>
      <c r="T598" s="3">
        <v>0.03</v>
      </c>
      <c r="U598" s="2">
        <v>6.5339999999999998</v>
      </c>
      <c r="V598" s="2">
        <v>1.41</v>
      </c>
      <c r="W598" s="54">
        <f>_xlfn.XLOOKUP(M598,Market!A:A,Market!F:F,0)</f>
        <v>8.8999999999999996E-2</v>
      </c>
      <c r="X598" s="55">
        <f t="shared" si="74"/>
        <v>0.19602</v>
      </c>
      <c r="Y598" s="55">
        <f t="shared" si="75"/>
        <v>5.1239999999999997</v>
      </c>
      <c r="Z598" s="54">
        <f t="shared" si="76"/>
        <v>0.78420569329660239</v>
      </c>
      <c r="AA598" s="49" t="str">
        <f t="shared" ca="1" si="77"/>
        <v>N</v>
      </c>
      <c r="AB598" s="49">
        <f t="shared" ca="1" si="78"/>
        <v>5</v>
      </c>
      <c r="AC598" s="49" t="str">
        <f t="shared" ca="1" si="79"/>
        <v>N</v>
      </c>
    </row>
    <row r="599" spans="1:29" x14ac:dyDescent="0.25">
      <c r="A599">
        <v>7205</v>
      </c>
      <c r="B599" s="9">
        <v>43568</v>
      </c>
      <c r="C599" s="50" t="str">
        <f t="shared" si="72"/>
        <v>N</v>
      </c>
      <c r="D599" s="52">
        <f>_xlfn.XLOOKUP(B599,Cal_Date!B:B,Cal_Date!A:A,0)</f>
        <v>2</v>
      </c>
      <c r="E599">
        <v>2019</v>
      </c>
      <c r="F599" t="s">
        <v>126</v>
      </c>
      <c r="G599" t="s">
        <v>130</v>
      </c>
      <c r="H599" t="s">
        <v>48</v>
      </c>
      <c r="I599" t="s">
        <v>18</v>
      </c>
      <c r="J599" t="s">
        <v>11</v>
      </c>
      <c r="K599" t="s">
        <v>42</v>
      </c>
      <c r="L599">
        <v>2</v>
      </c>
      <c r="M599">
        <v>1005</v>
      </c>
      <c r="O599" t="s">
        <v>25</v>
      </c>
      <c r="R599" t="s">
        <v>46</v>
      </c>
      <c r="S599" s="49" t="str">
        <f t="shared" si="73"/>
        <v>Card</v>
      </c>
      <c r="T599" s="3">
        <v>0.04</v>
      </c>
      <c r="U599" s="2">
        <v>13.068</v>
      </c>
      <c r="V599" s="2">
        <v>2.82</v>
      </c>
      <c r="W599" s="54">
        <f>_xlfn.XLOOKUP(M599,Market!A:A,Market!F:F,0)</f>
        <v>8.8999999999999996E-2</v>
      </c>
      <c r="X599" s="55">
        <f t="shared" si="74"/>
        <v>0.52271999999999996</v>
      </c>
      <c r="Y599" s="55">
        <f t="shared" si="75"/>
        <v>10.247999999999999</v>
      </c>
      <c r="Z599" s="54">
        <f t="shared" si="76"/>
        <v>0.78420569329660239</v>
      </c>
      <c r="AA599" s="49" t="str">
        <f t="shared" ca="1" si="77"/>
        <v>N</v>
      </c>
      <c r="AB599" s="49">
        <f t="shared" ca="1" si="78"/>
        <v>5</v>
      </c>
      <c r="AC599" s="49" t="str">
        <f t="shared" ca="1" si="79"/>
        <v>N</v>
      </c>
    </row>
    <row r="600" spans="1:29" x14ac:dyDescent="0.25">
      <c r="A600">
        <v>7208</v>
      </c>
      <c r="B600" s="9">
        <v>43568</v>
      </c>
      <c r="C600" s="50" t="str">
        <f t="shared" si="72"/>
        <v>N</v>
      </c>
      <c r="D600" s="52">
        <f>_xlfn.XLOOKUP(B600,Cal_Date!B:B,Cal_Date!A:A,0)</f>
        <v>2</v>
      </c>
      <c r="E600">
        <v>2019</v>
      </c>
      <c r="F600" t="s">
        <v>126</v>
      </c>
      <c r="G600" t="s">
        <v>130</v>
      </c>
      <c r="H600" t="s">
        <v>48</v>
      </c>
      <c r="I600" t="s">
        <v>18</v>
      </c>
      <c r="J600" t="s">
        <v>11</v>
      </c>
      <c r="K600" t="s">
        <v>42</v>
      </c>
      <c r="L600">
        <v>1</v>
      </c>
      <c r="M600">
        <v>1003</v>
      </c>
      <c r="O600" t="s">
        <v>25</v>
      </c>
      <c r="R600" t="s">
        <v>44</v>
      </c>
      <c r="S600" s="49" t="str">
        <f t="shared" si="73"/>
        <v>Card</v>
      </c>
      <c r="T600" s="3">
        <v>0.03</v>
      </c>
      <c r="U600" s="2">
        <v>6.36</v>
      </c>
      <c r="V600" s="2">
        <v>1.41</v>
      </c>
      <c r="W600" s="54">
        <f>_xlfn.XLOOKUP(M600,Market!A:A,Market!F:F,0)</f>
        <v>0.06</v>
      </c>
      <c r="X600" s="55">
        <f t="shared" si="74"/>
        <v>0.1908</v>
      </c>
      <c r="Y600" s="55">
        <f t="shared" si="75"/>
        <v>4.95</v>
      </c>
      <c r="Z600" s="54">
        <f t="shared" si="76"/>
        <v>0.77830188679245282</v>
      </c>
      <c r="AA600" s="49" t="str">
        <f t="shared" ca="1" si="77"/>
        <v>N</v>
      </c>
      <c r="AB600" s="49">
        <f t="shared" ca="1" si="78"/>
        <v>5</v>
      </c>
      <c r="AC600" s="49" t="str">
        <f t="shared" ca="1" si="79"/>
        <v>N</v>
      </c>
    </row>
    <row r="601" spans="1:29" x14ac:dyDescent="0.25">
      <c r="A601">
        <v>7209</v>
      </c>
      <c r="B601" s="9">
        <v>43568</v>
      </c>
      <c r="C601" s="50" t="str">
        <f t="shared" si="72"/>
        <v>N</v>
      </c>
      <c r="D601" s="52">
        <f>_xlfn.XLOOKUP(B601,Cal_Date!B:B,Cal_Date!A:A,0)</f>
        <v>2</v>
      </c>
      <c r="E601">
        <v>2019</v>
      </c>
      <c r="F601" t="s">
        <v>126</v>
      </c>
      <c r="G601" t="s">
        <v>130</v>
      </c>
      <c r="H601" t="s">
        <v>48</v>
      </c>
      <c r="I601" t="s">
        <v>18</v>
      </c>
      <c r="J601" t="s">
        <v>11</v>
      </c>
      <c r="K601" t="s">
        <v>42</v>
      </c>
      <c r="L601">
        <v>1</v>
      </c>
      <c r="M601">
        <v>1007</v>
      </c>
      <c r="O601" t="s">
        <v>28</v>
      </c>
      <c r="R601" t="s">
        <v>47</v>
      </c>
      <c r="S601" s="49" t="str">
        <f t="shared" si="73"/>
        <v>Card</v>
      </c>
      <c r="T601" s="3">
        <v>3.5000000000000003E-2</v>
      </c>
      <c r="U601" s="2">
        <v>6.5339999999999998</v>
      </c>
      <c r="V601" s="2">
        <v>1.41</v>
      </c>
      <c r="W601" s="54">
        <f>_xlfn.XLOOKUP(M601,Market!A:A,Market!F:F,0)</f>
        <v>8.8999999999999996E-2</v>
      </c>
      <c r="X601" s="55">
        <f t="shared" si="74"/>
        <v>0.22869</v>
      </c>
      <c r="Y601" s="55">
        <f t="shared" si="75"/>
        <v>5.1239999999999997</v>
      </c>
      <c r="Z601" s="54">
        <f t="shared" si="76"/>
        <v>0.78420569329660239</v>
      </c>
      <c r="AA601" s="49" t="str">
        <f t="shared" ca="1" si="77"/>
        <v>N</v>
      </c>
      <c r="AB601" s="49">
        <f t="shared" ca="1" si="78"/>
        <v>5</v>
      </c>
      <c r="AC601" s="49" t="str">
        <f t="shared" ca="1" si="79"/>
        <v>N</v>
      </c>
    </row>
    <row r="602" spans="1:29" x14ac:dyDescent="0.25">
      <c r="A602">
        <v>7210</v>
      </c>
      <c r="B602" s="9">
        <v>43568</v>
      </c>
      <c r="C602" s="50" t="str">
        <f t="shared" si="72"/>
        <v>N</v>
      </c>
      <c r="D602" s="52">
        <f>_xlfn.XLOOKUP(B602,Cal_Date!B:B,Cal_Date!A:A,0)</f>
        <v>2</v>
      </c>
      <c r="E602">
        <v>2019</v>
      </c>
      <c r="F602" t="s">
        <v>126</v>
      </c>
      <c r="G602" t="s">
        <v>130</v>
      </c>
      <c r="H602" t="s">
        <v>48</v>
      </c>
      <c r="I602" t="s">
        <v>18</v>
      </c>
      <c r="J602" t="s">
        <v>11</v>
      </c>
      <c r="K602" t="s">
        <v>42</v>
      </c>
      <c r="L602">
        <v>1</v>
      </c>
      <c r="M602">
        <v>1006</v>
      </c>
      <c r="O602" t="s">
        <v>28</v>
      </c>
      <c r="R602" t="s">
        <v>47</v>
      </c>
      <c r="S602" s="49" t="str">
        <f t="shared" si="73"/>
        <v>Card</v>
      </c>
      <c r="T602" s="3">
        <v>3.5000000000000003E-2</v>
      </c>
      <c r="U602" s="2">
        <v>6.5339999999999998</v>
      </c>
      <c r="V602" s="2">
        <v>1.41</v>
      </c>
      <c r="W602" s="54">
        <f>_xlfn.XLOOKUP(M602,Market!A:A,Market!F:F,0)</f>
        <v>8.8999999999999996E-2</v>
      </c>
      <c r="X602" s="55">
        <f t="shared" si="74"/>
        <v>0.22869</v>
      </c>
      <c r="Y602" s="55">
        <f t="shared" si="75"/>
        <v>5.1239999999999997</v>
      </c>
      <c r="Z602" s="54">
        <f t="shared" si="76"/>
        <v>0.78420569329660239</v>
      </c>
      <c r="AA602" s="49" t="str">
        <f t="shared" ca="1" si="77"/>
        <v>N</v>
      </c>
      <c r="AB602" s="49">
        <f t="shared" ca="1" si="78"/>
        <v>5</v>
      </c>
      <c r="AC602" s="49" t="str">
        <f t="shared" ca="1" si="79"/>
        <v>N</v>
      </c>
    </row>
    <row r="603" spans="1:29" x14ac:dyDescent="0.25">
      <c r="A603">
        <v>7211</v>
      </c>
      <c r="B603" s="9">
        <v>43568</v>
      </c>
      <c r="C603" s="50" t="str">
        <f t="shared" si="72"/>
        <v>N</v>
      </c>
      <c r="D603" s="52">
        <f>_xlfn.XLOOKUP(B603,Cal_Date!B:B,Cal_Date!A:A,0)</f>
        <v>2</v>
      </c>
      <c r="E603">
        <v>2019</v>
      </c>
      <c r="F603" t="s">
        <v>126</v>
      </c>
      <c r="G603" t="s">
        <v>130</v>
      </c>
      <c r="H603" t="s">
        <v>48</v>
      </c>
      <c r="I603" t="s">
        <v>18</v>
      </c>
      <c r="J603" t="s">
        <v>11</v>
      </c>
      <c r="K603" t="s">
        <v>42</v>
      </c>
      <c r="L603">
        <v>1</v>
      </c>
      <c r="M603">
        <v>1006</v>
      </c>
      <c r="O603" t="s">
        <v>28</v>
      </c>
      <c r="R603" t="s">
        <v>47</v>
      </c>
      <c r="S603" s="49" t="str">
        <f t="shared" si="73"/>
        <v>Card</v>
      </c>
      <c r="T603" s="3">
        <v>3.5000000000000003E-2</v>
      </c>
      <c r="U603" s="2">
        <v>6.5339999999999998</v>
      </c>
      <c r="V603" s="2">
        <v>1.41</v>
      </c>
      <c r="W603" s="54">
        <f>_xlfn.XLOOKUP(M603,Market!A:A,Market!F:F,0)</f>
        <v>8.8999999999999996E-2</v>
      </c>
      <c r="X603" s="55">
        <f t="shared" si="74"/>
        <v>0.22869</v>
      </c>
      <c r="Y603" s="55">
        <f t="shared" si="75"/>
        <v>5.1239999999999997</v>
      </c>
      <c r="Z603" s="54">
        <f t="shared" si="76"/>
        <v>0.78420569329660239</v>
      </c>
      <c r="AA603" s="49" t="str">
        <f t="shared" ca="1" si="77"/>
        <v>N</v>
      </c>
      <c r="AB603" s="49">
        <f t="shared" ca="1" si="78"/>
        <v>5</v>
      </c>
      <c r="AC603" s="49" t="str">
        <f t="shared" ca="1" si="79"/>
        <v>N</v>
      </c>
    </row>
    <row r="604" spans="1:29" x14ac:dyDescent="0.25">
      <c r="A604">
        <v>7213</v>
      </c>
      <c r="B604" s="9">
        <v>43568</v>
      </c>
      <c r="C604" s="50" t="str">
        <f t="shared" si="72"/>
        <v>N</v>
      </c>
      <c r="D604" s="52">
        <f>_xlfn.XLOOKUP(B604,Cal_Date!B:B,Cal_Date!A:A,0)</f>
        <v>2</v>
      </c>
      <c r="E604">
        <v>2019</v>
      </c>
      <c r="F604" t="s">
        <v>126</v>
      </c>
      <c r="G604" t="s">
        <v>130</v>
      </c>
      <c r="H604" t="s">
        <v>48</v>
      </c>
      <c r="I604" t="s">
        <v>18</v>
      </c>
      <c r="J604" t="s">
        <v>10</v>
      </c>
      <c r="K604" t="s">
        <v>43</v>
      </c>
      <c r="L604">
        <v>1</v>
      </c>
      <c r="M604">
        <v>1006</v>
      </c>
      <c r="O604" t="s">
        <v>28</v>
      </c>
      <c r="R604" t="s">
        <v>46</v>
      </c>
      <c r="S604" s="49" t="str">
        <f t="shared" si="73"/>
        <v>Card</v>
      </c>
      <c r="T604" s="3">
        <v>0.04</v>
      </c>
      <c r="U604" s="2">
        <v>7.6229999999999993</v>
      </c>
      <c r="V604" s="2">
        <v>1.46</v>
      </c>
      <c r="W604" s="54">
        <f>_xlfn.XLOOKUP(M604,Market!A:A,Market!F:F,0)</f>
        <v>8.8999999999999996E-2</v>
      </c>
      <c r="X604" s="55">
        <f t="shared" si="74"/>
        <v>0.30491999999999997</v>
      </c>
      <c r="Y604" s="55">
        <f t="shared" si="75"/>
        <v>6.1629999999999994</v>
      </c>
      <c r="Z604" s="54">
        <f t="shared" si="76"/>
        <v>0.80847435392889933</v>
      </c>
      <c r="AA604" s="49" t="str">
        <f t="shared" ca="1" si="77"/>
        <v>N</v>
      </c>
      <c r="AB604" s="49">
        <f t="shared" ca="1" si="78"/>
        <v>5</v>
      </c>
      <c r="AC604" s="49" t="str">
        <f t="shared" ca="1" si="79"/>
        <v>N</v>
      </c>
    </row>
    <row r="605" spans="1:29" x14ac:dyDescent="0.25">
      <c r="A605">
        <v>7214</v>
      </c>
      <c r="B605" s="9">
        <v>43568</v>
      </c>
      <c r="C605" s="50" t="str">
        <f t="shared" si="72"/>
        <v>N</v>
      </c>
      <c r="D605" s="52">
        <f>_xlfn.XLOOKUP(B605,Cal_Date!B:B,Cal_Date!A:A,0)</f>
        <v>2</v>
      </c>
      <c r="E605">
        <v>2019</v>
      </c>
      <c r="F605" t="s">
        <v>126</v>
      </c>
      <c r="G605" t="s">
        <v>130</v>
      </c>
      <c r="H605" t="s">
        <v>48</v>
      </c>
      <c r="I605" t="s">
        <v>18</v>
      </c>
      <c r="J605" t="s">
        <v>11</v>
      </c>
      <c r="K605" t="s">
        <v>42</v>
      </c>
      <c r="L605">
        <v>2</v>
      </c>
      <c r="M605">
        <v>1004</v>
      </c>
      <c r="O605" t="s">
        <v>28</v>
      </c>
      <c r="R605" t="s">
        <v>46</v>
      </c>
      <c r="S605" s="49" t="str">
        <f t="shared" si="73"/>
        <v>Card</v>
      </c>
      <c r="T605" s="3">
        <v>0.04</v>
      </c>
      <c r="U605" s="2">
        <v>12.72</v>
      </c>
      <c r="V605" s="2">
        <v>2.82</v>
      </c>
      <c r="W605" s="54">
        <f>_xlfn.XLOOKUP(M605,Market!A:A,Market!F:F,0)</f>
        <v>0.06</v>
      </c>
      <c r="X605" s="55">
        <f t="shared" si="74"/>
        <v>0.50880000000000003</v>
      </c>
      <c r="Y605" s="55">
        <f t="shared" si="75"/>
        <v>9.9</v>
      </c>
      <c r="Z605" s="54">
        <f t="shared" si="76"/>
        <v>0.77830188679245282</v>
      </c>
      <c r="AA605" s="49" t="str">
        <f t="shared" ca="1" si="77"/>
        <v>N</v>
      </c>
      <c r="AB605" s="49">
        <f t="shared" ca="1" si="78"/>
        <v>5</v>
      </c>
      <c r="AC605" s="49" t="str">
        <f t="shared" ca="1" si="79"/>
        <v>N</v>
      </c>
    </row>
    <row r="606" spans="1:29" x14ac:dyDescent="0.25">
      <c r="A606">
        <v>7215</v>
      </c>
      <c r="B606" s="9">
        <v>43568</v>
      </c>
      <c r="C606" s="50" t="str">
        <f t="shared" si="72"/>
        <v>N</v>
      </c>
      <c r="D606" s="52">
        <f>_xlfn.XLOOKUP(B606,Cal_Date!B:B,Cal_Date!A:A,0)</f>
        <v>2</v>
      </c>
      <c r="E606">
        <v>2019</v>
      </c>
      <c r="F606" t="s">
        <v>126</v>
      </c>
      <c r="G606" t="s">
        <v>130</v>
      </c>
      <c r="H606" t="s">
        <v>48</v>
      </c>
      <c r="I606" t="s">
        <v>18</v>
      </c>
      <c r="J606" t="s">
        <v>11</v>
      </c>
      <c r="K606" t="s">
        <v>42</v>
      </c>
      <c r="L606">
        <v>2</v>
      </c>
      <c r="M606">
        <v>1004</v>
      </c>
      <c r="O606" t="s">
        <v>28</v>
      </c>
      <c r="R606" t="s">
        <v>44</v>
      </c>
      <c r="S606" s="49" t="str">
        <f t="shared" si="73"/>
        <v>Card</v>
      </c>
      <c r="T606" s="3">
        <v>0.03</v>
      </c>
      <c r="U606" s="2">
        <v>12.72</v>
      </c>
      <c r="V606" s="2">
        <v>2.82</v>
      </c>
      <c r="W606" s="54">
        <f>_xlfn.XLOOKUP(M606,Market!A:A,Market!F:F,0)</f>
        <v>0.06</v>
      </c>
      <c r="X606" s="55">
        <f t="shared" si="74"/>
        <v>0.38159999999999999</v>
      </c>
      <c r="Y606" s="55">
        <f t="shared" si="75"/>
        <v>9.9</v>
      </c>
      <c r="Z606" s="54">
        <f t="shared" si="76"/>
        <v>0.77830188679245282</v>
      </c>
      <c r="AA606" s="49" t="str">
        <f t="shared" ca="1" si="77"/>
        <v>N</v>
      </c>
      <c r="AB606" s="49">
        <f t="shared" ca="1" si="78"/>
        <v>5</v>
      </c>
      <c r="AC606" s="49" t="str">
        <f t="shared" ca="1" si="79"/>
        <v>N</v>
      </c>
    </row>
    <row r="607" spans="1:29" x14ac:dyDescent="0.25">
      <c r="A607">
        <v>7217</v>
      </c>
      <c r="B607" s="9">
        <v>43568</v>
      </c>
      <c r="C607" s="50" t="str">
        <f t="shared" si="72"/>
        <v>N</v>
      </c>
      <c r="D607" s="52">
        <f>_xlfn.XLOOKUP(B607,Cal_Date!B:B,Cal_Date!A:A,0)</f>
        <v>2</v>
      </c>
      <c r="E607">
        <v>2019</v>
      </c>
      <c r="F607" t="s">
        <v>126</v>
      </c>
      <c r="G607" t="s">
        <v>130</v>
      </c>
      <c r="H607" t="s">
        <v>48</v>
      </c>
      <c r="I607" t="s">
        <v>18</v>
      </c>
      <c r="J607" t="s">
        <v>11</v>
      </c>
      <c r="K607" t="s">
        <v>42</v>
      </c>
      <c r="L607">
        <v>1</v>
      </c>
      <c r="M607">
        <v>1000</v>
      </c>
      <c r="O607" t="s">
        <v>25</v>
      </c>
      <c r="R607" t="s">
        <v>44</v>
      </c>
      <c r="S607" s="49" t="str">
        <f t="shared" si="73"/>
        <v>Card</v>
      </c>
      <c r="T607" s="3">
        <v>0.03</v>
      </c>
      <c r="U607" s="2">
        <v>6.48</v>
      </c>
      <c r="V607" s="2">
        <v>1.41</v>
      </c>
      <c r="W607" s="54">
        <f>_xlfn.XLOOKUP(M607,Market!A:A,Market!F:F,0)</f>
        <v>0.08</v>
      </c>
      <c r="X607" s="55">
        <f t="shared" si="74"/>
        <v>0.19440000000000002</v>
      </c>
      <c r="Y607" s="55">
        <f t="shared" si="75"/>
        <v>5.07</v>
      </c>
      <c r="Z607" s="54">
        <f t="shared" si="76"/>
        <v>0.78240740740740744</v>
      </c>
      <c r="AA607" s="49" t="str">
        <f t="shared" ca="1" si="77"/>
        <v>N</v>
      </c>
      <c r="AB607" s="49">
        <f t="shared" ca="1" si="78"/>
        <v>5</v>
      </c>
      <c r="AC607" s="49" t="str">
        <f t="shared" ca="1" si="79"/>
        <v>N</v>
      </c>
    </row>
    <row r="608" spans="1:29" x14ac:dyDescent="0.25">
      <c r="A608">
        <v>7218</v>
      </c>
      <c r="B608" s="9">
        <v>43568</v>
      </c>
      <c r="C608" s="50" t="str">
        <f t="shared" si="72"/>
        <v>N</v>
      </c>
      <c r="D608" s="52">
        <f>_xlfn.XLOOKUP(B608,Cal_Date!B:B,Cal_Date!A:A,0)</f>
        <v>2</v>
      </c>
      <c r="E608">
        <v>2019</v>
      </c>
      <c r="F608" t="s">
        <v>126</v>
      </c>
      <c r="G608" t="s">
        <v>130</v>
      </c>
      <c r="H608" t="s">
        <v>48</v>
      </c>
      <c r="I608" t="s">
        <v>18</v>
      </c>
      <c r="J608" t="s">
        <v>11</v>
      </c>
      <c r="K608" t="s">
        <v>42</v>
      </c>
      <c r="L608">
        <v>1</v>
      </c>
      <c r="M608">
        <v>1000</v>
      </c>
      <c r="O608" t="s">
        <v>25</v>
      </c>
      <c r="R608" t="s">
        <v>46</v>
      </c>
      <c r="S608" s="49" t="str">
        <f t="shared" si="73"/>
        <v>Card</v>
      </c>
      <c r="T608" s="3">
        <v>0.04</v>
      </c>
      <c r="U608" s="2">
        <v>6.48</v>
      </c>
      <c r="V608" s="2">
        <v>1.41</v>
      </c>
      <c r="W608" s="54">
        <f>_xlfn.XLOOKUP(M608,Market!A:A,Market!F:F,0)</f>
        <v>0.08</v>
      </c>
      <c r="X608" s="55">
        <f t="shared" si="74"/>
        <v>0.25920000000000004</v>
      </c>
      <c r="Y608" s="55">
        <f t="shared" si="75"/>
        <v>5.07</v>
      </c>
      <c r="Z608" s="54">
        <f t="shared" si="76"/>
        <v>0.78240740740740744</v>
      </c>
      <c r="AA608" s="49" t="str">
        <f t="shared" ca="1" si="77"/>
        <v>N</v>
      </c>
      <c r="AB608" s="49">
        <f t="shared" ca="1" si="78"/>
        <v>5</v>
      </c>
      <c r="AC608" s="49" t="str">
        <f t="shared" ca="1" si="79"/>
        <v>N</v>
      </c>
    </row>
    <row r="609" spans="1:29" x14ac:dyDescent="0.25">
      <c r="A609">
        <v>7219</v>
      </c>
      <c r="B609" s="9">
        <v>43568</v>
      </c>
      <c r="C609" s="50" t="str">
        <f t="shared" si="72"/>
        <v>N</v>
      </c>
      <c r="D609" s="52">
        <f>_xlfn.XLOOKUP(B609,Cal_Date!B:B,Cal_Date!A:A,0)</f>
        <v>2</v>
      </c>
      <c r="E609">
        <v>2019</v>
      </c>
      <c r="F609" t="s">
        <v>126</v>
      </c>
      <c r="G609" t="s">
        <v>130</v>
      </c>
      <c r="H609" t="s">
        <v>48</v>
      </c>
      <c r="I609" t="s">
        <v>18</v>
      </c>
      <c r="J609" t="s">
        <v>11</v>
      </c>
      <c r="K609" t="s">
        <v>42</v>
      </c>
      <c r="L609">
        <v>1</v>
      </c>
      <c r="M609">
        <v>1000</v>
      </c>
      <c r="O609" t="s">
        <v>25</v>
      </c>
      <c r="R609" t="s">
        <v>46</v>
      </c>
      <c r="S609" s="49" t="str">
        <f t="shared" si="73"/>
        <v>Card</v>
      </c>
      <c r="T609" s="3">
        <v>0.04</v>
      </c>
      <c r="U609" s="2">
        <v>6.48</v>
      </c>
      <c r="V609" s="2">
        <v>1.41</v>
      </c>
      <c r="W609" s="54">
        <f>_xlfn.XLOOKUP(M609,Market!A:A,Market!F:F,0)</f>
        <v>0.08</v>
      </c>
      <c r="X609" s="55">
        <f t="shared" si="74"/>
        <v>0.25920000000000004</v>
      </c>
      <c r="Y609" s="55">
        <f t="shared" si="75"/>
        <v>5.07</v>
      </c>
      <c r="Z609" s="54">
        <f t="shared" si="76"/>
        <v>0.78240740740740744</v>
      </c>
      <c r="AA609" s="49" t="str">
        <f t="shared" ca="1" si="77"/>
        <v>N</v>
      </c>
      <c r="AB609" s="49">
        <f t="shared" ca="1" si="78"/>
        <v>5</v>
      </c>
      <c r="AC609" s="49" t="str">
        <f t="shared" ca="1" si="79"/>
        <v>N</v>
      </c>
    </row>
    <row r="610" spans="1:29" x14ac:dyDescent="0.25">
      <c r="A610">
        <v>7220</v>
      </c>
      <c r="B610" s="9">
        <v>43568</v>
      </c>
      <c r="C610" s="50" t="str">
        <f t="shared" si="72"/>
        <v>N</v>
      </c>
      <c r="D610" s="52">
        <f>_xlfn.XLOOKUP(B610,Cal_Date!B:B,Cal_Date!A:A,0)</f>
        <v>2</v>
      </c>
      <c r="E610">
        <v>2019</v>
      </c>
      <c r="F610" t="s">
        <v>126</v>
      </c>
      <c r="G610" t="s">
        <v>130</v>
      </c>
      <c r="H610" t="s">
        <v>48</v>
      </c>
      <c r="I610" t="s">
        <v>18</v>
      </c>
      <c r="J610" t="s">
        <v>11</v>
      </c>
      <c r="K610" t="s">
        <v>42</v>
      </c>
      <c r="L610">
        <v>2</v>
      </c>
      <c r="M610">
        <v>1008</v>
      </c>
      <c r="O610" t="s">
        <v>28</v>
      </c>
      <c r="R610" t="s">
        <v>44</v>
      </c>
      <c r="S610" s="49" t="str">
        <f t="shared" si="73"/>
        <v>Card</v>
      </c>
      <c r="T610" s="3">
        <v>0.03</v>
      </c>
      <c r="U610" s="2">
        <v>13.068</v>
      </c>
      <c r="V610" s="2">
        <v>2.82</v>
      </c>
      <c r="W610" s="54">
        <f>_xlfn.XLOOKUP(M610,Market!A:A,Market!F:F,0)</f>
        <v>8.8999999999999996E-2</v>
      </c>
      <c r="X610" s="55">
        <f t="shared" si="74"/>
        <v>0.39204</v>
      </c>
      <c r="Y610" s="55">
        <f t="shared" si="75"/>
        <v>10.247999999999999</v>
      </c>
      <c r="Z610" s="54">
        <f t="shared" si="76"/>
        <v>0.78420569329660239</v>
      </c>
      <c r="AA610" s="49" t="str">
        <f t="shared" ca="1" si="77"/>
        <v>N</v>
      </c>
      <c r="AB610" s="49">
        <f t="shared" ca="1" si="78"/>
        <v>5</v>
      </c>
      <c r="AC610" s="49" t="str">
        <f t="shared" ca="1" si="79"/>
        <v>N</v>
      </c>
    </row>
    <row r="611" spans="1:29" x14ac:dyDescent="0.25">
      <c r="A611">
        <v>7221</v>
      </c>
      <c r="B611" s="9">
        <v>43568</v>
      </c>
      <c r="C611" s="50" t="str">
        <f t="shared" si="72"/>
        <v>N</v>
      </c>
      <c r="D611" s="52">
        <f>_xlfn.XLOOKUP(B611,Cal_Date!B:B,Cal_Date!A:A,0)</f>
        <v>2</v>
      </c>
      <c r="E611">
        <v>2019</v>
      </c>
      <c r="F611" t="s">
        <v>126</v>
      </c>
      <c r="G611" t="s">
        <v>130</v>
      </c>
      <c r="H611" t="s">
        <v>48</v>
      </c>
      <c r="I611" t="s">
        <v>18</v>
      </c>
      <c r="J611" t="s">
        <v>11</v>
      </c>
      <c r="K611" t="s">
        <v>42</v>
      </c>
      <c r="L611">
        <v>1</v>
      </c>
      <c r="M611">
        <v>1008</v>
      </c>
      <c r="O611" t="s">
        <v>28</v>
      </c>
      <c r="R611" t="s">
        <v>44</v>
      </c>
      <c r="S611" s="49" t="str">
        <f t="shared" si="73"/>
        <v>Card</v>
      </c>
      <c r="T611" s="3">
        <v>0.03</v>
      </c>
      <c r="U611" s="2">
        <v>6.5339999999999998</v>
      </c>
      <c r="V611" s="2">
        <v>1.41</v>
      </c>
      <c r="W611" s="54">
        <f>_xlfn.XLOOKUP(M611,Market!A:A,Market!F:F,0)</f>
        <v>8.8999999999999996E-2</v>
      </c>
      <c r="X611" s="55">
        <f t="shared" si="74"/>
        <v>0.19602</v>
      </c>
      <c r="Y611" s="55">
        <f t="shared" si="75"/>
        <v>5.1239999999999997</v>
      </c>
      <c r="Z611" s="54">
        <f t="shared" si="76"/>
        <v>0.78420569329660239</v>
      </c>
      <c r="AA611" s="49" t="str">
        <f t="shared" ca="1" si="77"/>
        <v>N</v>
      </c>
      <c r="AB611" s="49">
        <f t="shared" ca="1" si="78"/>
        <v>5</v>
      </c>
      <c r="AC611" s="49" t="str">
        <f t="shared" ca="1" si="79"/>
        <v>N</v>
      </c>
    </row>
    <row r="612" spans="1:29" x14ac:dyDescent="0.25">
      <c r="A612">
        <v>7222</v>
      </c>
      <c r="B612" s="9">
        <v>43568</v>
      </c>
      <c r="C612" s="50" t="str">
        <f t="shared" si="72"/>
        <v>N</v>
      </c>
      <c r="D612" s="52">
        <f>_xlfn.XLOOKUP(B612,Cal_Date!B:B,Cal_Date!A:A,0)</f>
        <v>2</v>
      </c>
      <c r="E612">
        <v>2019</v>
      </c>
      <c r="F612" t="s">
        <v>126</v>
      </c>
      <c r="G612" t="s">
        <v>130</v>
      </c>
      <c r="H612" t="s">
        <v>48</v>
      </c>
      <c r="I612" t="s">
        <v>18</v>
      </c>
      <c r="J612" t="s">
        <v>11</v>
      </c>
      <c r="K612" t="s">
        <v>42</v>
      </c>
      <c r="L612">
        <v>2</v>
      </c>
      <c r="M612">
        <v>1009</v>
      </c>
      <c r="O612" t="s">
        <v>28</v>
      </c>
      <c r="R612" t="s">
        <v>46</v>
      </c>
      <c r="S612" s="49" t="str">
        <f t="shared" si="73"/>
        <v>Card</v>
      </c>
      <c r="T612" s="3">
        <v>0.04</v>
      </c>
      <c r="U612" s="2">
        <v>13.068</v>
      </c>
      <c r="V612" s="2">
        <v>2.82</v>
      </c>
      <c r="W612" s="54">
        <f>_xlfn.XLOOKUP(M612,Market!A:A,Market!F:F,0)</f>
        <v>8.8999999999999996E-2</v>
      </c>
      <c r="X612" s="55">
        <f t="shared" si="74"/>
        <v>0.52271999999999996</v>
      </c>
      <c r="Y612" s="55">
        <f t="shared" si="75"/>
        <v>10.247999999999999</v>
      </c>
      <c r="Z612" s="54">
        <f t="shared" si="76"/>
        <v>0.78420569329660239</v>
      </c>
      <c r="AA612" s="49" t="str">
        <f t="shared" ca="1" si="77"/>
        <v>N</v>
      </c>
      <c r="AB612" s="49">
        <f t="shared" ca="1" si="78"/>
        <v>5</v>
      </c>
      <c r="AC612" s="49" t="str">
        <f t="shared" ca="1" si="79"/>
        <v>N</v>
      </c>
    </row>
    <row r="613" spans="1:29" x14ac:dyDescent="0.25">
      <c r="A613">
        <v>7223</v>
      </c>
      <c r="B613" s="9">
        <v>43568</v>
      </c>
      <c r="C613" s="50" t="str">
        <f t="shared" si="72"/>
        <v>N</v>
      </c>
      <c r="D613" s="52">
        <f>_xlfn.XLOOKUP(B613,Cal_Date!B:B,Cal_Date!A:A,0)</f>
        <v>2</v>
      </c>
      <c r="E613">
        <v>2019</v>
      </c>
      <c r="F613" t="s">
        <v>126</v>
      </c>
      <c r="G613" t="s">
        <v>130</v>
      </c>
      <c r="H613" t="s">
        <v>48</v>
      </c>
      <c r="I613" t="s">
        <v>18</v>
      </c>
      <c r="J613" t="s">
        <v>10</v>
      </c>
      <c r="K613" t="s">
        <v>43</v>
      </c>
      <c r="L613">
        <v>1</v>
      </c>
      <c r="M613">
        <v>1010</v>
      </c>
      <c r="O613" t="s">
        <v>25</v>
      </c>
      <c r="R613" t="s">
        <v>45</v>
      </c>
      <c r="S613" s="49" t="str">
        <f t="shared" si="73"/>
        <v>Cash</v>
      </c>
      <c r="T613" s="3">
        <v>0</v>
      </c>
      <c r="U613" s="2">
        <v>7.5600000000000005</v>
      </c>
      <c r="V613" s="2">
        <v>1.46</v>
      </c>
      <c r="W613" s="54">
        <f>_xlfn.XLOOKUP(M613,Market!A:A,Market!F:F,0)</f>
        <v>0.08</v>
      </c>
      <c r="X613" s="55">
        <f t="shared" si="74"/>
        <v>0</v>
      </c>
      <c r="Y613" s="55">
        <f t="shared" si="75"/>
        <v>6.1000000000000005</v>
      </c>
      <c r="Z613" s="54">
        <f t="shared" si="76"/>
        <v>0.80687830687830686</v>
      </c>
      <c r="AA613" s="49" t="str">
        <f t="shared" ca="1" si="77"/>
        <v>N</v>
      </c>
      <c r="AB613" s="49">
        <f t="shared" ca="1" si="78"/>
        <v>5</v>
      </c>
      <c r="AC613" s="49" t="str">
        <f t="shared" ca="1" si="79"/>
        <v>N</v>
      </c>
    </row>
    <row r="614" spans="1:29" x14ac:dyDescent="0.25">
      <c r="A614">
        <v>7224</v>
      </c>
      <c r="B614" s="9">
        <v>43568</v>
      </c>
      <c r="C614" s="50" t="str">
        <f t="shared" si="72"/>
        <v>N</v>
      </c>
      <c r="D614" s="52">
        <f>_xlfn.XLOOKUP(B614,Cal_Date!B:B,Cal_Date!A:A,0)</f>
        <v>2</v>
      </c>
      <c r="E614">
        <v>2019</v>
      </c>
      <c r="F614" t="s">
        <v>126</v>
      </c>
      <c r="G614" t="s">
        <v>130</v>
      </c>
      <c r="H614" t="s">
        <v>48</v>
      </c>
      <c r="I614" t="s">
        <v>18</v>
      </c>
      <c r="J614" t="s">
        <v>11</v>
      </c>
      <c r="K614" t="s">
        <v>42</v>
      </c>
      <c r="L614">
        <v>2</v>
      </c>
      <c r="M614">
        <v>1008</v>
      </c>
      <c r="O614" t="s">
        <v>28</v>
      </c>
      <c r="R614" t="s">
        <v>45</v>
      </c>
      <c r="S614" s="49" t="str">
        <f t="shared" si="73"/>
        <v>Cash</v>
      </c>
      <c r="T614" s="3">
        <v>0</v>
      </c>
      <c r="U614" s="2">
        <v>13.068</v>
      </c>
      <c r="V614" s="2">
        <v>2.82</v>
      </c>
      <c r="W614" s="54">
        <f>_xlfn.XLOOKUP(M614,Market!A:A,Market!F:F,0)</f>
        <v>8.8999999999999996E-2</v>
      </c>
      <c r="X614" s="55">
        <f t="shared" si="74"/>
        <v>0</v>
      </c>
      <c r="Y614" s="55">
        <f t="shared" si="75"/>
        <v>10.247999999999999</v>
      </c>
      <c r="Z614" s="54">
        <f t="shared" si="76"/>
        <v>0.78420569329660239</v>
      </c>
      <c r="AA614" s="49" t="str">
        <f t="shared" ca="1" si="77"/>
        <v>N</v>
      </c>
      <c r="AB614" s="49">
        <f t="shared" ca="1" si="78"/>
        <v>5</v>
      </c>
      <c r="AC614" s="49" t="str">
        <f t="shared" ca="1" si="79"/>
        <v>N</v>
      </c>
    </row>
    <row r="615" spans="1:29" x14ac:dyDescent="0.25">
      <c r="A615">
        <v>7225</v>
      </c>
      <c r="B615" s="9">
        <v>43568</v>
      </c>
      <c r="C615" s="50" t="str">
        <f t="shared" si="72"/>
        <v>N</v>
      </c>
      <c r="D615" s="52">
        <f>_xlfn.XLOOKUP(B615,Cal_Date!B:B,Cal_Date!A:A,0)</f>
        <v>2</v>
      </c>
      <c r="E615">
        <v>2019</v>
      </c>
      <c r="F615" t="s">
        <v>126</v>
      </c>
      <c r="G615" t="s">
        <v>130</v>
      </c>
      <c r="H615" t="s">
        <v>48</v>
      </c>
      <c r="I615" t="s">
        <v>18</v>
      </c>
      <c r="J615" t="s">
        <v>11</v>
      </c>
      <c r="K615" t="s">
        <v>42</v>
      </c>
      <c r="L615">
        <v>1</v>
      </c>
      <c r="M615">
        <v>1008</v>
      </c>
      <c r="O615" t="s">
        <v>28</v>
      </c>
      <c r="R615" t="s">
        <v>44</v>
      </c>
      <c r="S615" s="49" t="str">
        <f t="shared" si="73"/>
        <v>Card</v>
      </c>
      <c r="T615" s="3">
        <v>0.03</v>
      </c>
      <c r="U615" s="2">
        <v>6.5339999999999998</v>
      </c>
      <c r="V615" s="2">
        <v>1.41</v>
      </c>
      <c r="W615" s="54">
        <f>_xlfn.XLOOKUP(M615,Market!A:A,Market!F:F,0)</f>
        <v>8.8999999999999996E-2</v>
      </c>
      <c r="X615" s="55">
        <f t="shared" si="74"/>
        <v>0.19602</v>
      </c>
      <c r="Y615" s="55">
        <f t="shared" si="75"/>
        <v>5.1239999999999997</v>
      </c>
      <c r="Z615" s="54">
        <f t="shared" si="76"/>
        <v>0.78420569329660239</v>
      </c>
      <c r="AA615" s="49" t="str">
        <f t="shared" ca="1" si="77"/>
        <v>N</v>
      </c>
      <c r="AB615" s="49">
        <f t="shared" ca="1" si="78"/>
        <v>5</v>
      </c>
      <c r="AC615" s="49" t="str">
        <f t="shared" ca="1" si="79"/>
        <v>N</v>
      </c>
    </row>
    <row r="616" spans="1:29" x14ac:dyDescent="0.25">
      <c r="A616">
        <v>7253</v>
      </c>
      <c r="B616" s="9">
        <v>43568</v>
      </c>
      <c r="C616" s="50" t="str">
        <f t="shared" si="72"/>
        <v>N</v>
      </c>
      <c r="D616" s="52">
        <f>_xlfn.XLOOKUP(B616,Cal_Date!B:B,Cal_Date!A:A,0)</f>
        <v>2</v>
      </c>
      <c r="E616">
        <v>2019</v>
      </c>
      <c r="F616" t="s">
        <v>126</v>
      </c>
      <c r="G616" t="s">
        <v>130</v>
      </c>
      <c r="H616" t="s">
        <v>48</v>
      </c>
      <c r="I616" t="s">
        <v>18</v>
      </c>
      <c r="J616" t="s">
        <v>11</v>
      </c>
      <c r="K616" t="s">
        <v>42</v>
      </c>
      <c r="L616">
        <v>1</v>
      </c>
      <c r="M616">
        <v>1008</v>
      </c>
      <c r="O616" t="s">
        <v>28</v>
      </c>
      <c r="R616" t="s">
        <v>44</v>
      </c>
      <c r="S616" s="49" t="str">
        <f t="shared" si="73"/>
        <v>Card</v>
      </c>
      <c r="T616" s="3">
        <v>0.03</v>
      </c>
      <c r="U616" s="2">
        <v>6.5339999999999998</v>
      </c>
      <c r="V616" s="2">
        <v>1.41</v>
      </c>
      <c r="W616" s="54">
        <f>_xlfn.XLOOKUP(M616,Market!A:A,Market!F:F,0)</f>
        <v>8.8999999999999996E-2</v>
      </c>
      <c r="X616" s="55">
        <f t="shared" si="74"/>
        <v>0.19602</v>
      </c>
      <c r="Y616" s="55">
        <f t="shared" si="75"/>
        <v>5.1239999999999997</v>
      </c>
      <c r="Z616" s="54">
        <f t="shared" si="76"/>
        <v>0.78420569329660239</v>
      </c>
      <c r="AA616" s="49" t="str">
        <f t="shared" ca="1" si="77"/>
        <v>N</v>
      </c>
      <c r="AB616" s="49">
        <f t="shared" ca="1" si="78"/>
        <v>5</v>
      </c>
      <c r="AC616" s="49" t="str">
        <f t="shared" ca="1" si="79"/>
        <v>N</v>
      </c>
    </row>
    <row r="617" spans="1:29" x14ac:dyDescent="0.25">
      <c r="A617">
        <v>7226</v>
      </c>
      <c r="B617" s="9">
        <v>43568</v>
      </c>
      <c r="C617" s="50" t="str">
        <f t="shared" si="72"/>
        <v>N</v>
      </c>
      <c r="D617" s="52">
        <f>_xlfn.XLOOKUP(B617,Cal_Date!B:B,Cal_Date!A:A,0)</f>
        <v>2</v>
      </c>
      <c r="E617">
        <v>2019</v>
      </c>
      <c r="F617" t="s">
        <v>126</v>
      </c>
      <c r="G617" t="s">
        <v>130</v>
      </c>
      <c r="H617" t="s">
        <v>48</v>
      </c>
      <c r="I617" t="s">
        <v>18</v>
      </c>
      <c r="J617" t="s">
        <v>10</v>
      </c>
      <c r="K617" t="s">
        <v>43</v>
      </c>
      <c r="L617">
        <v>1</v>
      </c>
      <c r="M617">
        <v>1004</v>
      </c>
      <c r="O617" t="s">
        <v>28</v>
      </c>
      <c r="R617" t="s">
        <v>45</v>
      </c>
      <c r="S617" s="49" t="str">
        <f t="shared" si="73"/>
        <v>Cash</v>
      </c>
      <c r="T617" s="3">
        <v>0</v>
      </c>
      <c r="U617" s="2">
        <v>7.42</v>
      </c>
      <c r="V617" s="2">
        <v>1.46</v>
      </c>
      <c r="W617" s="54">
        <f>_xlfn.XLOOKUP(M617,Market!A:A,Market!F:F,0)</f>
        <v>0.06</v>
      </c>
      <c r="X617" s="55">
        <f t="shared" si="74"/>
        <v>0</v>
      </c>
      <c r="Y617" s="55">
        <f t="shared" si="75"/>
        <v>5.96</v>
      </c>
      <c r="Z617" s="54">
        <f t="shared" si="76"/>
        <v>0.80323450134770891</v>
      </c>
      <c r="AA617" s="49" t="str">
        <f t="shared" ca="1" si="77"/>
        <v>N</v>
      </c>
      <c r="AB617" s="49">
        <f t="shared" ca="1" si="78"/>
        <v>5</v>
      </c>
      <c r="AC617" s="49" t="str">
        <f t="shared" ca="1" si="79"/>
        <v>N</v>
      </c>
    </row>
    <row r="618" spans="1:29" x14ac:dyDescent="0.25">
      <c r="A618">
        <v>7243</v>
      </c>
      <c r="B618" s="9">
        <v>43568</v>
      </c>
      <c r="C618" s="50" t="str">
        <f t="shared" si="72"/>
        <v>N</v>
      </c>
      <c r="D618" s="52">
        <f>_xlfn.XLOOKUP(B618,Cal_Date!B:B,Cal_Date!A:A,0)</f>
        <v>2</v>
      </c>
      <c r="E618">
        <v>2019</v>
      </c>
      <c r="F618" t="s">
        <v>126</v>
      </c>
      <c r="G618" t="s">
        <v>130</v>
      </c>
      <c r="H618" t="s">
        <v>48</v>
      </c>
      <c r="I618" t="s">
        <v>18</v>
      </c>
      <c r="J618" t="s">
        <v>11</v>
      </c>
      <c r="K618" t="s">
        <v>42</v>
      </c>
      <c r="L618">
        <v>1</v>
      </c>
      <c r="M618">
        <v>1009</v>
      </c>
      <c r="O618" t="s">
        <v>28</v>
      </c>
      <c r="R618" t="s">
        <v>45</v>
      </c>
      <c r="S618" s="49" t="str">
        <f t="shared" si="73"/>
        <v>Cash</v>
      </c>
      <c r="T618" s="3">
        <v>0</v>
      </c>
      <c r="U618" s="2">
        <v>6.5339999999999998</v>
      </c>
      <c r="V618" s="2">
        <v>1.41</v>
      </c>
      <c r="W618" s="54">
        <f>_xlfn.XLOOKUP(M618,Market!A:A,Market!F:F,0)</f>
        <v>8.8999999999999996E-2</v>
      </c>
      <c r="X618" s="55">
        <f t="shared" si="74"/>
        <v>0</v>
      </c>
      <c r="Y618" s="55">
        <f t="shared" si="75"/>
        <v>5.1239999999999997</v>
      </c>
      <c r="Z618" s="54">
        <f t="shared" si="76"/>
        <v>0.78420569329660239</v>
      </c>
      <c r="AA618" s="49" t="str">
        <f t="shared" ca="1" si="77"/>
        <v>N</v>
      </c>
      <c r="AB618" s="49">
        <f t="shared" ca="1" si="78"/>
        <v>5</v>
      </c>
      <c r="AC618" s="49" t="str">
        <f t="shared" ca="1" si="79"/>
        <v>N</v>
      </c>
    </row>
    <row r="619" spans="1:29" x14ac:dyDescent="0.25">
      <c r="A619">
        <v>7262</v>
      </c>
      <c r="B619" s="9">
        <v>43569</v>
      </c>
      <c r="C619" s="50" t="str">
        <f t="shared" si="72"/>
        <v>N</v>
      </c>
      <c r="D619" s="52">
        <f>_xlfn.XLOOKUP(B619,Cal_Date!B:B,Cal_Date!A:A,0)</f>
        <v>3</v>
      </c>
      <c r="E619">
        <v>2019</v>
      </c>
      <c r="F619" t="s">
        <v>127</v>
      </c>
      <c r="G619" t="s">
        <v>130</v>
      </c>
      <c r="H619" t="s">
        <v>48</v>
      </c>
      <c r="I619" t="s">
        <v>18</v>
      </c>
      <c r="J619" t="s">
        <v>11</v>
      </c>
      <c r="K619" t="s">
        <v>42</v>
      </c>
      <c r="L619">
        <v>2</v>
      </c>
      <c r="M619">
        <v>1010</v>
      </c>
      <c r="O619" t="s">
        <v>25</v>
      </c>
      <c r="R619" t="s">
        <v>44</v>
      </c>
      <c r="S619" s="49" t="str">
        <f t="shared" si="73"/>
        <v>Card</v>
      </c>
      <c r="T619" s="3">
        <v>0.03</v>
      </c>
      <c r="U619" s="2">
        <v>12.96</v>
      </c>
      <c r="V619" s="2">
        <v>2.82</v>
      </c>
      <c r="W619" s="54">
        <f>_xlfn.XLOOKUP(M619,Market!A:A,Market!F:F,0)</f>
        <v>0.08</v>
      </c>
      <c r="X619" s="55">
        <f t="shared" si="74"/>
        <v>0.38880000000000003</v>
      </c>
      <c r="Y619" s="55">
        <f t="shared" si="75"/>
        <v>10.14</v>
      </c>
      <c r="Z619" s="54">
        <f t="shared" si="76"/>
        <v>0.78240740740740744</v>
      </c>
      <c r="AA619" s="49" t="str">
        <f t="shared" ca="1" si="77"/>
        <v>N</v>
      </c>
      <c r="AB619" s="49">
        <f t="shared" ca="1" si="78"/>
        <v>5</v>
      </c>
      <c r="AC619" s="49" t="str">
        <f t="shared" ca="1" si="79"/>
        <v>N</v>
      </c>
    </row>
    <row r="620" spans="1:29" x14ac:dyDescent="0.25">
      <c r="A620">
        <v>7230</v>
      </c>
      <c r="B620" s="9">
        <v>43569</v>
      </c>
      <c r="C620" s="50" t="str">
        <f t="shared" si="72"/>
        <v>N</v>
      </c>
      <c r="D620" s="52">
        <f>_xlfn.XLOOKUP(B620,Cal_Date!B:B,Cal_Date!A:A,0)</f>
        <v>3</v>
      </c>
      <c r="E620">
        <v>2019</v>
      </c>
      <c r="F620" t="s">
        <v>127</v>
      </c>
      <c r="G620" t="s">
        <v>130</v>
      </c>
      <c r="H620" t="s">
        <v>48</v>
      </c>
      <c r="I620" t="s">
        <v>18</v>
      </c>
      <c r="J620" t="s">
        <v>11</v>
      </c>
      <c r="K620" t="s">
        <v>42</v>
      </c>
      <c r="L620">
        <v>1</v>
      </c>
      <c r="M620">
        <v>1011</v>
      </c>
      <c r="O620" t="s">
        <v>25</v>
      </c>
      <c r="R620" t="s">
        <v>44</v>
      </c>
      <c r="S620" s="49" t="str">
        <f t="shared" si="73"/>
        <v>Card</v>
      </c>
      <c r="T620" s="3">
        <v>0.03</v>
      </c>
      <c r="U620" s="2">
        <v>6.36</v>
      </c>
      <c r="V620" s="2">
        <v>1.41</v>
      </c>
      <c r="W620" s="54">
        <f>_xlfn.XLOOKUP(M620,Market!A:A,Market!F:F,0)</f>
        <v>0.06</v>
      </c>
      <c r="X620" s="55">
        <f t="shared" si="74"/>
        <v>0.1908</v>
      </c>
      <c r="Y620" s="55">
        <f t="shared" si="75"/>
        <v>4.95</v>
      </c>
      <c r="Z620" s="54">
        <f t="shared" si="76"/>
        <v>0.77830188679245282</v>
      </c>
      <c r="AA620" s="49" t="str">
        <f t="shared" ca="1" si="77"/>
        <v>N</v>
      </c>
      <c r="AB620" s="49">
        <f t="shared" ca="1" si="78"/>
        <v>5</v>
      </c>
      <c r="AC620" s="49" t="str">
        <f t="shared" ca="1" si="79"/>
        <v>N</v>
      </c>
    </row>
    <row r="621" spans="1:29" x14ac:dyDescent="0.25">
      <c r="A621">
        <v>7227</v>
      </c>
      <c r="B621" s="9">
        <v>43569</v>
      </c>
      <c r="C621" s="50" t="str">
        <f t="shared" si="72"/>
        <v>N</v>
      </c>
      <c r="D621" s="52">
        <f>_xlfn.XLOOKUP(B621,Cal_Date!B:B,Cal_Date!A:A,0)</f>
        <v>3</v>
      </c>
      <c r="E621">
        <v>2019</v>
      </c>
      <c r="F621" t="s">
        <v>127</v>
      </c>
      <c r="G621" t="s">
        <v>130</v>
      </c>
      <c r="H621" t="s">
        <v>48</v>
      </c>
      <c r="I621" t="s">
        <v>18</v>
      </c>
      <c r="J621" t="s">
        <v>11</v>
      </c>
      <c r="K621" t="s">
        <v>42</v>
      </c>
      <c r="L621">
        <v>1</v>
      </c>
      <c r="M621">
        <v>1011</v>
      </c>
      <c r="O621" t="s">
        <v>25</v>
      </c>
      <c r="R621" t="s">
        <v>44</v>
      </c>
      <c r="S621" s="49" t="str">
        <f t="shared" si="73"/>
        <v>Card</v>
      </c>
      <c r="T621" s="3">
        <v>0.03</v>
      </c>
      <c r="U621" s="2">
        <v>6.36</v>
      </c>
      <c r="V621" s="2">
        <v>1.41</v>
      </c>
      <c r="W621" s="54">
        <f>_xlfn.XLOOKUP(M621,Market!A:A,Market!F:F,0)</f>
        <v>0.06</v>
      </c>
      <c r="X621" s="55">
        <f t="shared" si="74"/>
        <v>0.1908</v>
      </c>
      <c r="Y621" s="55">
        <f t="shared" si="75"/>
        <v>4.95</v>
      </c>
      <c r="Z621" s="54">
        <f t="shared" si="76"/>
        <v>0.77830188679245282</v>
      </c>
      <c r="AA621" s="49" t="str">
        <f t="shared" ca="1" si="77"/>
        <v>N</v>
      </c>
      <c r="AB621" s="49">
        <f t="shared" ca="1" si="78"/>
        <v>5</v>
      </c>
      <c r="AC621" s="49" t="str">
        <f t="shared" ca="1" si="79"/>
        <v>N</v>
      </c>
    </row>
    <row r="622" spans="1:29" x14ac:dyDescent="0.25">
      <c r="A622">
        <v>7228</v>
      </c>
      <c r="B622" s="9">
        <v>43569</v>
      </c>
      <c r="C622" s="50" t="str">
        <f t="shared" si="72"/>
        <v>N</v>
      </c>
      <c r="D622" s="52">
        <f>_xlfn.XLOOKUP(B622,Cal_Date!B:B,Cal_Date!A:A,0)</f>
        <v>3</v>
      </c>
      <c r="E622">
        <v>2019</v>
      </c>
      <c r="F622" t="s">
        <v>127</v>
      </c>
      <c r="G622" t="s">
        <v>130</v>
      </c>
      <c r="H622" t="s">
        <v>48</v>
      </c>
      <c r="I622" t="s">
        <v>18</v>
      </c>
      <c r="J622" t="s">
        <v>11</v>
      </c>
      <c r="K622" t="s">
        <v>42</v>
      </c>
      <c r="L622">
        <v>1</v>
      </c>
      <c r="M622">
        <v>1011</v>
      </c>
      <c r="O622" t="s">
        <v>25</v>
      </c>
      <c r="R622" t="s">
        <v>45</v>
      </c>
      <c r="S622" s="49" t="str">
        <f t="shared" si="73"/>
        <v>Cash</v>
      </c>
      <c r="T622" s="3">
        <v>0</v>
      </c>
      <c r="U622" s="2">
        <v>6.36</v>
      </c>
      <c r="V622" s="2">
        <v>1.41</v>
      </c>
      <c r="W622" s="54">
        <f>_xlfn.XLOOKUP(M622,Market!A:A,Market!F:F,0)</f>
        <v>0.06</v>
      </c>
      <c r="X622" s="55">
        <f t="shared" si="74"/>
        <v>0</v>
      </c>
      <c r="Y622" s="55">
        <f t="shared" si="75"/>
        <v>4.95</v>
      </c>
      <c r="Z622" s="54">
        <f t="shared" si="76"/>
        <v>0.77830188679245282</v>
      </c>
      <c r="AA622" s="49" t="str">
        <f t="shared" ca="1" si="77"/>
        <v>N</v>
      </c>
      <c r="AB622" s="49">
        <f t="shared" ca="1" si="78"/>
        <v>5</v>
      </c>
      <c r="AC622" s="49" t="str">
        <f t="shared" ca="1" si="79"/>
        <v>N</v>
      </c>
    </row>
    <row r="623" spans="1:29" x14ac:dyDescent="0.25">
      <c r="A623">
        <v>7233</v>
      </c>
      <c r="B623" s="9">
        <v>43569</v>
      </c>
      <c r="C623" s="50" t="str">
        <f t="shared" si="72"/>
        <v>N</v>
      </c>
      <c r="D623" s="52">
        <f>_xlfn.XLOOKUP(B623,Cal_Date!B:B,Cal_Date!A:A,0)</f>
        <v>3</v>
      </c>
      <c r="E623">
        <v>2019</v>
      </c>
      <c r="F623" t="s">
        <v>127</v>
      </c>
      <c r="G623" t="s">
        <v>130</v>
      </c>
      <c r="H623" t="s">
        <v>48</v>
      </c>
      <c r="I623" t="s">
        <v>18</v>
      </c>
      <c r="J623" t="s">
        <v>11</v>
      </c>
      <c r="K623" t="s">
        <v>42</v>
      </c>
      <c r="L623">
        <v>1</v>
      </c>
      <c r="M623">
        <v>1001</v>
      </c>
      <c r="O623" t="s">
        <v>25</v>
      </c>
      <c r="R623" t="s">
        <v>45</v>
      </c>
      <c r="S623" s="49" t="str">
        <f t="shared" si="73"/>
        <v>Cash</v>
      </c>
      <c r="T623" s="3">
        <v>0</v>
      </c>
      <c r="U623" s="2">
        <v>6.36</v>
      </c>
      <c r="V623" s="2">
        <v>1.41</v>
      </c>
      <c r="W623" s="54">
        <f>_xlfn.XLOOKUP(M623,Market!A:A,Market!F:F,0)</f>
        <v>0.06</v>
      </c>
      <c r="X623" s="55">
        <f t="shared" si="74"/>
        <v>0</v>
      </c>
      <c r="Y623" s="55">
        <f t="shared" si="75"/>
        <v>4.95</v>
      </c>
      <c r="Z623" s="54">
        <f t="shared" si="76"/>
        <v>0.77830188679245282</v>
      </c>
      <c r="AA623" s="49" t="str">
        <f t="shared" ca="1" si="77"/>
        <v>N</v>
      </c>
      <c r="AB623" s="49">
        <f t="shared" ca="1" si="78"/>
        <v>5</v>
      </c>
      <c r="AC623" s="49" t="str">
        <f t="shared" ca="1" si="79"/>
        <v>N</v>
      </c>
    </row>
    <row r="624" spans="1:29" x14ac:dyDescent="0.25">
      <c r="A624">
        <v>7229</v>
      </c>
      <c r="B624" s="9">
        <v>43569</v>
      </c>
      <c r="C624" s="50" t="str">
        <f t="shared" si="72"/>
        <v>N</v>
      </c>
      <c r="D624" s="52">
        <f>_xlfn.XLOOKUP(B624,Cal_Date!B:B,Cal_Date!A:A,0)</f>
        <v>3</v>
      </c>
      <c r="E624">
        <v>2019</v>
      </c>
      <c r="F624" t="s">
        <v>127</v>
      </c>
      <c r="G624" t="s">
        <v>130</v>
      </c>
      <c r="H624" t="s">
        <v>48</v>
      </c>
      <c r="I624" t="s">
        <v>18</v>
      </c>
      <c r="J624" t="s">
        <v>11</v>
      </c>
      <c r="K624" t="s">
        <v>42</v>
      </c>
      <c r="L624">
        <v>1</v>
      </c>
      <c r="M624">
        <v>1000</v>
      </c>
      <c r="O624" t="s">
        <v>25</v>
      </c>
      <c r="R624" t="s">
        <v>44</v>
      </c>
      <c r="S624" s="49" t="str">
        <f t="shared" si="73"/>
        <v>Card</v>
      </c>
      <c r="T624" s="3">
        <v>0.03</v>
      </c>
      <c r="U624" s="2">
        <v>6.48</v>
      </c>
      <c r="V624" s="2">
        <v>1.41</v>
      </c>
      <c r="W624" s="54">
        <f>_xlfn.XLOOKUP(M624,Market!A:A,Market!F:F,0)</f>
        <v>0.08</v>
      </c>
      <c r="X624" s="55">
        <f t="shared" si="74"/>
        <v>0.19440000000000002</v>
      </c>
      <c r="Y624" s="55">
        <f t="shared" si="75"/>
        <v>5.07</v>
      </c>
      <c r="Z624" s="54">
        <f t="shared" si="76"/>
        <v>0.78240740740740744</v>
      </c>
      <c r="AA624" s="49" t="str">
        <f t="shared" ca="1" si="77"/>
        <v>N</v>
      </c>
      <c r="AB624" s="49">
        <f t="shared" ca="1" si="78"/>
        <v>5</v>
      </c>
      <c r="AC624" s="49" t="str">
        <f t="shared" ca="1" si="79"/>
        <v>N</v>
      </c>
    </row>
    <row r="625" spans="1:29" x14ac:dyDescent="0.25">
      <c r="A625">
        <v>7260</v>
      </c>
      <c r="B625" s="9">
        <v>43569</v>
      </c>
      <c r="C625" s="50" t="str">
        <f t="shared" si="72"/>
        <v>N</v>
      </c>
      <c r="D625" s="52">
        <f>_xlfn.XLOOKUP(B625,Cal_Date!B:B,Cal_Date!A:A,0)</f>
        <v>3</v>
      </c>
      <c r="E625">
        <v>2019</v>
      </c>
      <c r="F625" t="s">
        <v>127</v>
      </c>
      <c r="G625" t="s">
        <v>130</v>
      </c>
      <c r="H625" t="s">
        <v>48</v>
      </c>
      <c r="I625" t="s">
        <v>18</v>
      </c>
      <c r="J625" t="s">
        <v>11</v>
      </c>
      <c r="K625" t="s">
        <v>42</v>
      </c>
      <c r="L625">
        <v>2</v>
      </c>
      <c r="M625">
        <v>1000</v>
      </c>
      <c r="O625" t="s">
        <v>25</v>
      </c>
      <c r="R625" t="s">
        <v>44</v>
      </c>
      <c r="S625" s="49" t="str">
        <f t="shared" si="73"/>
        <v>Card</v>
      </c>
      <c r="T625" s="3">
        <v>0.03</v>
      </c>
      <c r="U625" s="2">
        <v>12.96</v>
      </c>
      <c r="V625" s="2">
        <v>2.82</v>
      </c>
      <c r="W625" s="54">
        <f>_xlfn.XLOOKUP(M625,Market!A:A,Market!F:F,0)</f>
        <v>0.08</v>
      </c>
      <c r="X625" s="55">
        <f t="shared" si="74"/>
        <v>0.38880000000000003</v>
      </c>
      <c r="Y625" s="55">
        <f t="shared" si="75"/>
        <v>10.14</v>
      </c>
      <c r="Z625" s="54">
        <f t="shared" si="76"/>
        <v>0.78240740740740744</v>
      </c>
      <c r="AA625" s="49" t="str">
        <f t="shared" ca="1" si="77"/>
        <v>N</v>
      </c>
      <c r="AB625" s="49">
        <f t="shared" ca="1" si="78"/>
        <v>5</v>
      </c>
      <c r="AC625" s="49" t="str">
        <f t="shared" ca="1" si="79"/>
        <v>N</v>
      </c>
    </row>
    <row r="626" spans="1:29" x14ac:dyDescent="0.25">
      <c r="A626">
        <v>7231</v>
      </c>
      <c r="B626" s="9">
        <v>43569</v>
      </c>
      <c r="C626" s="50" t="str">
        <f t="shared" si="72"/>
        <v>N</v>
      </c>
      <c r="D626" s="52">
        <f>_xlfn.XLOOKUP(B626,Cal_Date!B:B,Cal_Date!A:A,0)</f>
        <v>3</v>
      </c>
      <c r="E626">
        <v>2019</v>
      </c>
      <c r="F626" t="s">
        <v>127</v>
      </c>
      <c r="G626" t="s">
        <v>130</v>
      </c>
      <c r="H626" t="s">
        <v>48</v>
      </c>
      <c r="I626" t="s">
        <v>18</v>
      </c>
      <c r="J626" t="s">
        <v>11</v>
      </c>
      <c r="K626" t="s">
        <v>42</v>
      </c>
      <c r="L626">
        <v>2</v>
      </c>
      <c r="M626">
        <v>1002</v>
      </c>
      <c r="O626" t="s">
        <v>28</v>
      </c>
      <c r="R626" t="s">
        <v>47</v>
      </c>
      <c r="S626" s="49" t="str">
        <f t="shared" si="73"/>
        <v>Card</v>
      </c>
      <c r="T626" s="3">
        <v>3.5000000000000003E-2</v>
      </c>
      <c r="U626" s="2">
        <v>12.72</v>
      </c>
      <c r="V626" s="2">
        <v>2.82</v>
      </c>
      <c r="W626" s="54">
        <f>_xlfn.XLOOKUP(M626,Market!A:A,Market!F:F,0)</f>
        <v>0.06</v>
      </c>
      <c r="X626" s="55">
        <f t="shared" si="74"/>
        <v>0.44520000000000004</v>
      </c>
      <c r="Y626" s="55">
        <f t="shared" si="75"/>
        <v>9.9</v>
      </c>
      <c r="Z626" s="54">
        <f t="shared" si="76"/>
        <v>0.77830188679245282</v>
      </c>
      <c r="AA626" s="49" t="str">
        <f t="shared" ca="1" si="77"/>
        <v>N</v>
      </c>
      <c r="AB626" s="49">
        <f t="shared" ca="1" si="78"/>
        <v>5</v>
      </c>
      <c r="AC626" s="49" t="str">
        <f t="shared" ca="1" si="79"/>
        <v>N</v>
      </c>
    </row>
    <row r="627" spans="1:29" x14ac:dyDescent="0.25">
      <c r="A627">
        <v>7232</v>
      </c>
      <c r="B627" s="9">
        <v>43569</v>
      </c>
      <c r="C627" s="50" t="str">
        <f t="shared" si="72"/>
        <v>N</v>
      </c>
      <c r="D627" s="52">
        <f>_xlfn.XLOOKUP(B627,Cal_Date!B:B,Cal_Date!A:A,0)</f>
        <v>3</v>
      </c>
      <c r="E627">
        <v>2019</v>
      </c>
      <c r="F627" t="s">
        <v>127</v>
      </c>
      <c r="G627" t="s">
        <v>130</v>
      </c>
      <c r="H627" t="s">
        <v>48</v>
      </c>
      <c r="I627" t="s">
        <v>18</v>
      </c>
      <c r="J627" t="s">
        <v>11</v>
      </c>
      <c r="K627" t="s">
        <v>42</v>
      </c>
      <c r="L627">
        <v>1</v>
      </c>
      <c r="M627">
        <v>1003</v>
      </c>
      <c r="O627" t="s">
        <v>25</v>
      </c>
      <c r="R627" t="s">
        <v>45</v>
      </c>
      <c r="S627" s="49" t="str">
        <f t="shared" si="73"/>
        <v>Cash</v>
      </c>
      <c r="T627" s="3">
        <v>0</v>
      </c>
      <c r="U627" s="2">
        <v>6.36</v>
      </c>
      <c r="V627" s="2">
        <v>1.41</v>
      </c>
      <c r="W627" s="54">
        <f>_xlfn.XLOOKUP(M627,Market!A:A,Market!F:F,0)</f>
        <v>0.06</v>
      </c>
      <c r="X627" s="55">
        <f t="shared" si="74"/>
        <v>0</v>
      </c>
      <c r="Y627" s="55">
        <f t="shared" si="75"/>
        <v>4.95</v>
      </c>
      <c r="Z627" s="54">
        <f t="shared" si="76"/>
        <v>0.77830188679245282</v>
      </c>
      <c r="AA627" s="49" t="str">
        <f t="shared" ca="1" si="77"/>
        <v>N</v>
      </c>
      <c r="AB627" s="49">
        <f t="shared" ca="1" si="78"/>
        <v>5</v>
      </c>
      <c r="AC627" s="49" t="str">
        <f t="shared" ca="1" si="79"/>
        <v>N</v>
      </c>
    </row>
    <row r="628" spans="1:29" x14ac:dyDescent="0.25">
      <c r="A628">
        <v>7234</v>
      </c>
      <c r="B628" s="9">
        <v>43569</v>
      </c>
      <c r="C628" s="50" t="str">
        <f t="shared" si="72"/>
        <v>N</v>
      </c>
      <c r="D628" s="52">
        <f>_xlfn.XLOOKUP(B628,Cal_Date!B:B,Cal_Date!A:A,0)</f>
        <v>3</v>
      </c>
      <c r="E628">
        <v>2019</v>
      </c>
      <c r="F628" t="s">
        <v>127</v>
      </c>
      <c r="G628" t="s">
        <v>130</v>
      </c>
      <c r="H628" t="s">
        <v>48</v>
      </c>
      <c r="I628" t="s">
        <v>18</v>
      </c>
      <c r="J628" t="s">
        <v>11</v>
      </c>
      <c r="K628" t="s">
        <v>42</v>
      </c>
      <c r="L628">
        <v>1</v>
      </c>
      <c r="M628">
        <v>1005</v>
      </c>
      <c r="O628" t="s">
        <v>25</v>
      </c>
      <c r="R628" t="s">
        <v>45</v>
      </c>
      <c r="S628" s="49" t="str">
        <f t="shared" si="73"/>
        <v>Cash</v>
      </c>
      <c r="T628" s="3">
        <v>0</v>
      </c>
      <c r="U628" s="2">
        <v>6.5339999999999998</v>
      </c>
      <c r="V628" s="2">
        <v>1.41</v>
      </c>
      <c r="W628" s="54">
        <f>_xlfn.XLOOKUP(M628,Market!A:A,Market!F:F,0)</f>
        <v>8.8999999999999996E-2</v>
      </c>
      <c r="X628" s="55">
        <f t="shared" si="74"/>
        <v>0</v>
      </c>
      <c r="Y628" s="55">
        <f t="shared" si="75"/>
        <v>5.1239999999999997</v>
      </c>
      <c r="Z628" s="54">
        <f t="shared" si="76"/>
        <v>0.78420569329660239</v>
      </c>
      <c r="AA628" s="49" t="str">
        <f t="shared" ca="1" si="77"/>
        <v>N</v>
      </c>
      <c r="AB628" s="49">
        <f t="shared" ca="1" si="78"/>
        <v>5</v>
      </c>
      <c r="AC628" s="49" t="str">
        <f t="shared" ca="1" si="79"/>
        <v>N</v>
      </c>
    </row>
    <row r="629" spans="1:29" x14ac:dyDescent="0.25">
      <c r="A629">
        <v>7235</v>
      </c>
      <c r="B629" s="9">
        <v>43569</v>
      </c>
      <c r="C629" s="50" t="str">
        <f t="shared" si="72"/>
        <v>N</v>
      </c>
      <c r="D629" s="52">
        <f>_xlfn.XLOOKUP(B629,Cal_Date!B:B,Cal_Date!A:A,0)</f>
        <v>3</v>
      </c>
      <c r="E629">
        <v>2019</v>
      </c>
      <c r="F629" t="s">
        <v>127</v>
      </c>
      <c r="G629" t="s">
        <v>130</v>
      </c>
      <c r="H629" t="s">
        <v>48</v>
      </c>
      <c r="I629" t="s">
        <v>18</v>
      </c>
      <c r="J629" t="s">
        <v>11</v>
      </c>
      <c r="K629" t="s">
        <v>42</v>
      </c>
      <c r="L629">
        <v>1</v>
      </c>
      <c r="M629">
        <v>1005</v>
      </c>
      <c r="O629" t="s">
        <v>25</v>
      </c>
      <c r="R629" t="s">
        <v>45</v>
      </c>
      <c r="S629" s="49" t="str">
        <f t="shared" si="73"/>
        <v>Cash</v>
      </c>
      <c r="T629" s="3">
        <v>0</v>
      </c>
      <c r="U629" s="2">
        <v>6.5339999999999998</v>
      </c>
      <c r="V629" s="2">
        <v>1.41</v>
      </c>
      <c r="W629" s="54">
        <f>_xlfn.XLOOKUP(M629,Market!A:A,Market!F:F,0)</f>
        <v>8.8999999999999996E-2</v>
      </c>
      <c r="X629" s="55">
        <f t="shared" si="74"/>
        <v>0</v>
      </c>
      <c r="Y629" s="55">
        <f t="shared" si="75"/>
        <v>5.1239999999999997</v>
      </c>
      <c r="Z629" s="54">
        <f t="shared" si="76"/>
        <v>0.78420569329660239</v>
      </c>
      <c r="AA629" s="49" t="str">
        <f t="shared" ca="1" si="77"/>
        <v>N</v>
      </c>
      <c r="AB629" s="49">
        <f t="shared" ca="1" si="78"/>
        <v>5</v>
      </c>
      <c r="AC629" s="49" t="str">
        <f t="shared" ca="1" si="79"/>
        <v>N</v>
      </c>
    </row>
    <row r="630" spans="1:29" x14ac:dyDescent="0.25">
      <c r="A630">
        <v>7236</v>
      </c>
      <c r="B630" s="9">
        <v>43569</v>
      </c>
      <c r="C630" s="50" t="str">
        <f t="shared" si="72"/>
        <v>N</v>
      </c>
      <c r="D630" s="52">
        <f>_xlfn.XLOOKUP(B630,Cal_Date!B:B,Cal_Date!A:A,0)</f>
        <v>3</v>
      </c>
      <c r="E630">
        <v>2019</v>
      </c>
      <c r="F630" t="s">
        <v>127</v>
      </c>
      <c r="G630" t="s">
        <v>130</v>
      </c>
      <c r="H630" t="s">
        <v>48</v>
      </c>
      <c r="I630" t="s">
        <v>18</v>
      </c>
      <c r="J630" t="s">
        <v>10</v>
      </c>
      <c r="K630" t="s">
        <v>43</v>
      </c>
      <c r="L630">
        <v>2</v>
      </c>
      <c r="M630">
        <v>1006</v>
      </c>
      <c r="O630" t="s">
        <v>28</v>
      </c>
      <c r="R630" t="s">
        <v>44</v>
      </c>
      <c r="S630" s="49" t="str">
        <f t="shared" si="73"/>
        <v>Card</v>
      </c>
      <c r="T630" s="3">
        <v>0.03</v>
      </c>
      <c r="U630" s="2">
        <v>15.245999999999999</v>
      </c>
      <c r="V630" s="2">
        <v>2.92</v>
      </c>
      <c r="W630" s="54">
        <f>_xlfn.XLOOKUP(M630,Market!A:A,Market!F:F,0)</f>
        <v>8.8999999999999996E-2</v>
      </c>
      <c r="X630" s="55">
        <f t="shared" si="74"/>
        <v>0.45737999999999995</v>
      </c>
      <c r="Y630" s="55">
        <f t="shared" si="75"/>
        <v>12.325999999999999</v>
      </c>
      <c r="Z630" s="54">
        <f t="shared" si="76"/>
        <v>0.80847435392889933</v>
      </c>
      <c r="AA630" s="49" t="str">
        <f t="shared" ca="1" si="77"/>
        <v>N</v>
      </c>
      <c r="AB630" s="49">
        <f t="shared" ca="1" si="78"/>
        <v>5</v>
      </c>
      <c r="AC630" s="49" t="str">
        <f t="shared" ca="1" si="79"/>
        <v>N</v>
      </c>
    </row>
    <row r="631" spans="1:29" x14ac:dyDescent="0.25">
      <c r="A631">
        <v>7237</v>
      </c>
      <c r="B631" s="9">
        <v>43569</v>
      </c>
      <c r="C631" s="50" t="str">
        <f t="shared" si="72"/>
        <v>N</v>
      </c>
      <c r="D631" s="52">
        <f>_xlfn.XLOOKUP(B631,Cal_Date!B:B,Cal_Date!A:A,0)</f>
        <v>3</v>
      </c>
      <c r="E631">
        <v>2019</v>
      </c>
      <c r="F631" t="s">
        <v>127</v>
      </c>
      <c r="G631" t="s">
        <v>130</v>
      </c>
      <c r="H631" t="s">
        <v>48</v>
      </c>
      <c r="I631" t="s">
        <v>18</v>
      </c>
      <c r="J631" t="s">
        <v>10</v>
      </c>
      <c r="K631" t="s">
        <v>43</v>
      </c>
      <c r="L631">
        <v>1</v>
      </c>
      <c r="M631">
        <v>1007</v>
      </c>
      <c r="O631" t="s">
        <v>28</v>
      </c>
      <c r="R631" t="s">
        <v>45</v>
      </c>
      <c r="S631" s="49" t="str">
        <f t="shared" si="73"/>
        <v>Cash</v>
      </c>
      <c r="T631" s="3">
        <v>0</v>
      </c>
      <c r="U631" s="2">
        <v>7.6229999999999993</v>
      </c>
      <c r="V631" s="2">
        <v>1.46</v>
      </c>
      <c r="W631" s="54">
        <f>_xlfn.XLOOKUP(M631,Market!A:A,Market!F:F,0)</f>
        <v>8.8999999999999996E-2</v>
      </c>
      <c r="X631" s="55">
        <f t="shared" si="74"/>
        <v>0</v>
      </c>
      <c r="Y631" s="55">
        <f t="shared" si="75"/>
        <v>6.1629999999999994</v>
      </c>
      <c r="Z631" s="54">
        <f t="shared" si="76"/>
        <v>0.80847435392889933</v>
      </c>
      <c r="AA631" s="49" t="str">
        <f t="shared" ca="1" si="77"/>
        <v>N</v>
      </c>
      <c r="AB631" s="49">
        <f t="shared" ca="1" si="78"/>
        <v>5</v>
      </c>
      <c r="AC631" s="49" t="str">
        <f t="shared" ca="1" si="79"/>
        <v>N</v>
      </c>
    </row>
    <row r="632" spans="1:29" x14ac:dyDescent="0.25">
      <c r="A632">
        <v>7238</v>
      </c>
      <c r="B632" s="9">
        <v>43569</v>
      </c>
      <c r="C632" s="50" t="str">
        <f t="shared" si="72"/>
        <v>N</v>
      </c>
      <c r="D632" s="52">
        <f>_xlfn.XLOOKUP(B632,Cal_Date!B:B,Cal_Date!A:A,0)</f>
        <v>3</v>
      </c>
      <c r="E632">
        <v>2019</v>
      </c>
      <c r="F632" t="s">
        <v>127</v>
      </c>
      <c r="G632" t="s">
        <v>130</v>
      </c>
      <c r="H632" t="s">
        <v>48</v>
      </c>
      <c r="I632" t="s">
        <v>18</v>
      </c>
      <c r="J632" t="s">
        <v>11</v>
      </c>
      <c r="K632" t="s">
        <v>42</v>
      </c>
      <c r="L632">
        <v>2</v>
      </c>
      <c r="M632">
        <v>1008</v>
      </c>
      <c r="O632" t="s">
        <v>28</v>
      </c>
      <c r="R632" t="s">
        <v>46</v>
      </c>
      <c r="S632" s="49" t="str">
        <f t="shared" si="73"/>
        <v>Card</v>
      </c>
      <c r="T632" s="3">
        <v>0.04</v>
      </c>
      <c r="U632" s="2">
        <v>13.068</v>
      </c>
      <c r="V632" s="2">
        <v>2.82</v>
      </c>
      <c r="W632" s="54">
        <f>_xlfn.XLOOKUP(M632,Market!A:A,Market!F:F,0)</f>
        <v>8.8999999999999996E-2</v>
      </c>
      <c r="X632" s="55">
        <f t="shared" si="74"/>
        <v>0.52271999999999996</v>
      </c>
      <c r="Y632" s="55">
        <f t="shared" si="75"/>
        <v>10.247999999999999</v>
      </c>
      <c r="Z632" s="54">
        <f t="shared" si="76"/>
        <v>0.78420569329660239</v>
      </c>
      <c r="AA632" s="49" t="str">
        <f t="shared" ca="1" si="77"/>
        <v>N</v>
      </c>
      <c r="AB632" s="49">
        <f t="shared" ca="1" si="78"/>
        <v>5</v>
      </c>
      <c r="AC632" s="49" t="str">
        <f t="shared" ca="1" si="79"/>
        <v>N</v>
      </c>
    </row>
    <row r="633" spans="1:29" x14ac:dyDescent="0.25">
      <c r="A633">
        <v>7239</v>
      </c>
      <c r="B633" s="9">
        <v>43569</v>
      </c>
      <c r="C633" s="50" t="str">
        <f t="shared" si="72"/>
        <v>N</v>
      </c>
      <c r="D633" s="52">
        <f>_xlfn.XLOOKUP(B633,Cal_Date!B:B,Cal_Date!A:A,0)</f>
        <v>3</v>
      </c>
      <c r="E633">
        <v>2019</v>
      </c>
      <c r="F633" t="s">
        <v>127</v>
      </c>
      <c r="G633" t="s">
        <v>130</v>
      </c>
      <c r="H633" t="s">
        <v>48</v>
      </c>
      <c r="I633" t="s">
        <v>18</v>
      </c>
      <c r="J633" t="s">
        <v>11</v>
      </c>
      <c r="K633" t="s">
        <v>42</v>
      </c>
      <c r="L633">
        <v>1</v>
      </c>
      <c r="M633">
        <v>1009</v>
      </c>
      <c r="O633" t="s">
        <v>28</v>
      </c>
      <c r="R633" t="s">
        <v>44</v>
      </c>
      <c r="S633" s="49" t="str">
        <f t="shared" si="73"/>
        <v>Card</v>
      </c>
      <c r="T633" s="3">
        <v>0.03</v>
      </c>
      <c r="U633" s="2">
        <v>6.5339999999999998</v>
      </c>
      <c r="V633" s="2">
        <v>1.41</v>
      </c>
      <c r="W633" s="54">
        <f>_xlfn.XLOOKUP(M633,Market!A:A,Market!F:F,0)</f>
        <v>8.8999999999999996E-2</v>
      </c>
      <c r="X633" s="55">
        <f t="shared" si="74"/>
        <v>0.19602</v>
      </c>
      <c r="Y633" s="55">
        <f t="shared" si="75"/>
        <v>5.1239999999999997</v>
      </c>
      <c r="Z633" s="54">
        <f t="shared" si="76"/>
        <v>0.78420569329660239</v>
      </c>
      <c r="AA633" s="49" t="str">
        <f t="shared" ca="1" si="77"/>
        <v>N</v>
      </c>
      <c r="AB633" s="49">
        <f t="shared" ca="1" si="78"/>
        <v>5</v>
      </c>
      <c r="AC633" s="49" t="str">
        <f t="shared" ca="1" si="79"/>
        <v>N</v>
      </c>
    </row>
    <row r="634" spans="1:29" x14ac:dyDescent="0.25">
      <c r="A634">
        <v>7240</v>
      </c>
      <c r="B634" s="9">
        <v>43569</v>
      </c>
      <c r="C634" s="50" t="str">
        <f t="shared" si="72"/>
        <v>N</v>
      </c>
      <c r="D634" s="52">
        <f>_xlfn.XLOOKUP(B634,Cal_Date!B:B,Cal_Date!A:A,0)</f>
        <v>3</v>
      </c>
      <c r="E634">
        <v>2019</v>
      </c>
      <c r="F634" t="s">
        <v>127</v>
      </c>
      <c r="G634" t="s">
        <v>130</v>
      </c>
      <c r="H634" t="s">
        <v>48</v>
      </c>
      <c r="I634" t="s">
        <v>18</v>
      </c>
      <c r="J634" t="s">
        <v>11</v>
      </c>
      <c r="K634" t="s">
        <v>42</v>
      </c>
      <c r="L634">
        <v>2</v>
      </c>
      <c r="M634">
        <v>1006</v>
      </c>
      <c r="O634" t="s">
        <v>28</v>
      </c>
      <c r="R634" t="s">
        <v>47</v>
      </c>
      <c r="S634" s="49" t="str">
        <f t="shared" si="73"/>
        <v>Card</v>
      </c>
      <c r="T634" s="3">
        <v>3.5000000000000003E-2</v>
      </c>
      <c r="U634" s="2">
        <v>13.068</v>
      </c>
      <c r="V634" s="2">
        <v>2.82</v>
      </c>
      <c r="W634" s="54">
        <f>_xlfn.XLOOKUP(M634,Market!A:A,Market!F:F,0)</f>
        <v>8.8999999999999996E-2</v>
      </c>
      <c r="X634" s="55">
        <f t="shared" si="74"/>
        <v>0.45738000000000001</v>
      </c>
      <c r="Y634" s="55">
        <f t="shared" si="75"/>
        <v>10.247999999999999</v>
      </c>
      <c r="Z634" s="54">
        <f t="shared" si="76"/>
        <v>0.78420569329660239</v>
      </c>
      <c r="AA634" s="49" t="str">
        <f t="shared" ca="1" si="77"/>
        <v>N</v>
      </c>
      <c r="AB634" s="49">
        <f t="shared" ca="1" si="78"/>
        <v>5</v>
      </c>
      <c r="AC634" s="49" t="str">
        <f t="shared" ca="1" si="79"/>
        <v>N</v>
      </c>
    </row>
    <row r="635" spans="1:29" x14ac:dyDescent="0.25">
      <c r="A635">
        <v>7241</v>
      </c>
      <c r="B635" s="9">
        <v>43569</v>
      </c>
      <c r="C635" s="50" t="str">
        <f t="shared" si="72"/>
        <v>N</v>
      </c>
      <c r="D635" s="52">
        <f>_xlfn.XLOOKUP(B635,Cal_Date!B:B,Cal_Date!A:A,0)</f>
        <v>3</v>
      </c>
      <c r="E635">
        <v>2019</v>
      </c>
      <c r="F635" t="s">
        <v>127</v>
      </c>
      <c r="G635" t="s">
        <v>130</v>
      </c>
      <c r="H635" t="s">
        <v>48</v>
      </c>
      <c r="I635" t="s">
        <v>18</v>
      </c>
      <c r="J635" t="s">
        <v>11</v>
      </c>
      <c r="K635" t="s">
        <v>42</v>
      </c>
      <c r="L635">
        <v>1</v>
      </c>
      <c r="M635">
        <v>1007</v>
      </c>
      <c r="O635" t="s">
        <v>28</v>
      </c>
      <c r="R635" t="s">
        <v>46</v>
      </c>
      <c r="S635" s="49" t="str">
        <f t="shared" si="73"/>
        <v>Card</v>
      </c>
      <c r="T635" s="3">
        <v>0.04</v>
      </c>
      <c r="U635" s="2">
        <v>6.5339999999999998</v>
      </c>
      <c r="V635" s="2">
        <v>1.41</v>
      </c>
      <c r="W635" s="54">
        <f>_xlfn.XLOOKUP(M635,Market!A:A,Market!F:F,0)</f>
        <v>8.8999999999999996E-2</v>
      </c>
      <c r="X635" s="55">
        <f t="shared" si="74"/>
        <v>0.26135999999999998</v>
      </c>
      <c r="Y635" s="55">
        <f t="shared" si="75"/>
        <v>5.1239999999999997</v>
      </c>
      <c r="Z635" s="54">
        <f t="shared" si="76"/>
        <v>0.78420569329660239</v>
      </c>
      <c r="AA635" s="49" t="str">
        <f t="shared" ca="1" si="77"/>
        <v>N</v>
      </c>
      <c r="AB635" s="49">
        <f t="shared" ca="1" si="78"/>
        <v>5</v>
      </c>
      <c r="AC635" s="49" t="str">
        <f t="shared" ca="1" si="79"/>
        <v>N</v>
      </c>
    </row>
    <row r="636" spans="1:29" x14ac:dyDescent="0.25">
      <c r="A636">
        <v>7242</v>
      </c>
      <c r="B636" s="9">
        <v>43569</v>
      </c>
      <c r="C636" s="50" t="str">
        <f t="shared" si="72"/>
        <v>N</v>
      </c>
      <c r="D636" s="52">
        <f>_xlfn.XLOOKUP(B636,Cal_Date!B:B,Cal_Date!A:A,0)</f>
        <v>3</v>
      </c>
      <c r="E636">
        <v>2019</v>
      </c>
      <c r="F636" t="s">
        <v>127</v>
      </c>
      <c r="G636" t="s">
        <v>130</v>
      </c>
      <c r="H636" t="s">
        <v>48</v>
      </c>
      <c r="I636" t="s">
        <v>18</v>
      </c>
      <c r="J636" t="s">
        <v>11</v>
      </c>
      <c r="K636" t="s">
        <v>42</v>
      </c>
      <c r="L636">
        <v>1</v>
      </c>
      <c r="M636">
        <v>1007</v>
      </c>
      <c r="O636" t="s">
        <v>28</v>
      </c>
      <c r="R636" t="s">
        <v>46</v>
      </c>
      <c r="S636" s="49" t="str">
        <f t="shared" si="73"/>
        <v>Card</v>
      </c>
      <c r="T636" s="3">
        <v>0.04</v>
      </c>
      <c r="U636" s="2">
        <v>6.5339999999999998</v>
      </c>
      <c r="V636" s="2">
        <v>1.41</v>
      </c>
      <c r="W636" s="54">
        <f>_xlfn.XLOOKUP(M636,Market!A:A,Market!F:F,0)</f>
        <v>8.8999999999999996E-2</v>
      </c>
      <c r="X636" s="55">
        <f t="shared" si="74"/>
        <v>0.26135999999999998</v>
      </c>
      <c r="Y636" s="55">
        <f t="shared" si="75"/>
        <v>5.1239999999999997</v>
      </c>
      <c r="Z636" s="54">
        <f t="shared" si="76"/>
        <v>0.78420569329660239</v>
      </c>
      <c r="AA636" s="49" t="str">
        <f t="shared" ca="1" si="77"/>
        <v>N</v>
      </c>
      <c r="AB636" s="49">
        <f t="shared" ca="1" si="78"/>
        <v>5</v>
      </c>
      <c r="AC636" s="49" t="str">
        <f t="shared" ca="1" si="79"/>
        <v>N</v>
      </c>
    </row>
    <row r="637" spans="1:29" x14ac:dyDescent="0.25">
      <c r="A637">
        <v>7267</v>
      </c>
      <c r="B637" s="9">
        <v>43569</v>
      </c>
      <c r="C637" s="50" t="str">
        <f t="shared" si="72"/>
        <v>N</v>
      </c>
      <c r="D637" s="52">
        <f>_xlfn.XLOOKUP(B637,Cal_Date!B:B,Cal_Date!A:A,0)</f>
        <v>3</v>
      </c>
      <c r="E637">
        <v>2019</v>
      </c>
      <c r="F637" t="s">
        <v>127</v>
      </c>
      <c r="G637" t="s">
        <v>130</v>
      </c>
      <c r="H637" t="s">
        <v>48</v>
      </c>
      <c r="I637" t="s">
        <v>18</v>
      </c>
      <c r="J637" t="s">
        <v>11</v>
      </c>
      <c r="K637" t="s">
        <v>42</v>
      </c>
      <c r="L637">
        <v>1</v>
      </c>
      <c r="M637">
        <v>1007</v>
      </c>
      <c r="O637" t="s">
        <v>28</v>
      </c>
      <c r="R637" t="s">
        <v>46</v>
      </c>
      <c r="S637" s="49" t="str">
        <f t="shared" si="73"/>
        <v>Card</v>
      </c>
      <c r="T637" s="3">
        <v>0.04</v>
      </c>
      <c r="U637" s="2">
        <v>6.5339999999999998</v>
      </c>
      <c r="V637" s="2">
        <v>1.41</v>
      </c>
      <c r="W637" s="54">
        <f>_xlfn.XLOOKUP(M637,Market!A:A,Market!F:F,0)</f>
        <v>8.8999999999999996E-2</v>
      </c>
      <c r="X637" s="55">
        <f t="shared" si="74"/>
        <v>0.26135999999999998</v>
      </c>
      <c r="Y637" s="55">
        <f t="shared" si="75"/>
        <v>5.1239999999999997</v>
      </c>
      <c r="Z637" s="54">
        <f t="shared" si="76"/>
        <v>0.78420569329660239</v>
      </c>
      <c r="AA637" s="49" t="str">
        <f t="shared" ca="1" si="77"/>
        <v>N</v>
      </c>
      <c r="AB637" s="49">
        <f t="shared" ca="1" si="78"/>
        <v>5</v>
      </c>
      <c r="AC637" s="49" t="str">
        <f t="shared" ca="1" si="79"/>
        <v>N</v>
      </c>
    </row>
    <row r="638" spans="1:29" x14ac:dyDescent="0.25">
      <c r="A638">
        <v>7244</v>
      </c>
      <c r="B638" s="9">
        <v>43569</v>
      </c>
      <c r="C638" s="50" t="str">
        <f t="shared" si="72"/>
        <v>N</v>
      </c>
      <c r="D638" s="52">
        <f>_xlfn.XLOOKUP(B638,Cal_Date!B:B,Cal_Date!A:A,0)</f>
        <v>3</v>
      </c>
      <c r="E638">
        <v>2019</v>
      </c>
      <c r="F638" t="s">
        <v>127</v>
      </c>
      <c r="G638" t="s">
        <v>130</v>
      </c>
      <c r="H638" t="s">
        <v>48</v>
      </c>
      <c r="I638" t="s">
        <v>18</v>
      </c>
      <c r="J638" t="s">
        <v>11</v>
      </c>
      <c r="K638" t="s">
        <v>42</v>
      </c>
      <c r="L638">
        <v>1</v>
      </c>
      <c r="M638">
        <v>1005</v>
      </c>
      <c r="O638" t="s">
        <v>25</v>
      </c>
      <c r="R638" t="s">
        <v>47</v>
      </c>
      <c r="S638" s="49" t="str">
        <f t="shared" si="73"/>
        <v>Card</v>
      </c>
      <c r="T638" s="3">
        <v>3.5000000000000003E-2</v>
      </c>
      <c r="U638" s="2">
        <v>6.5339999999999998</v>
      </c>
      <c r="V638" s="2">
        <v>1.41</v>
      </c>
      <c r="W638" s="54">
        <f>_xlfn.XLOOKUP(M638,Market!A:A,Market!F:F,0)</f>
        <v>8.8999999999999996E-2</v>
      </c>
      <c r="X638" s="55">
        <f t="shared" si="74"/>
        <v>0.22869</v>
      </c>
      <c r="Y638" s="55">
        <f t="shared" si="75"/>
        <v>5.1239999999999997</v>
      </c>
      <c r="Z638" s="54">
        <f t="shared" si="76"/>
        <v>0.78420569329660239</v>
      </c>
      <c r="AA638" s="49" t="str">
        <f t="shared" ca="1" si="77"/>
        <v>N</v>
      </c>
      <c r="AB638" s="49">
        <f t="shared" ca="1" si="78"/>
        <v>5</v>
      </c>
      <c r="AC638" s="49" t="str">
        <f t="shared" ca="1" si="79"/>
        <v>N</v>
      </c>
    </row>
    <row r="639" spans="1:29" x14ac:dyDescent="0.25">
      <c r="A639">
        <v>7245</v>
      </c>
      <c r="B639" s="9">
        <v>43569</v>
      </c>
      <c r="C639" s="50" t="str">
        <f t="shared" si="72"/>
        <v>N</v>
      </c>
      <c r="D639" s="52">
        <f>_xlfn.XLOOKUP(B639,Cal_Date!B:B,Cal_Date!A:A,0)</f>
        <v>3</v>
      </c>
      <c r="E639">
        <v>2019</v>
      </c>
      <c r="F639" t="s">
        <v>127</v>
      </c>
      <c r="G639" t="s">
        <v>130</v>
      </c>
      <c r="H639" t="s">
        <v>48</v>
      </c>
      <c r="I639" t="s">
        <v>18</v>
      </c>
      <c r="J639" t="s">
        <v>11</v>
      </c>
      <c r="K639" t="s">
        <v>42</v>
      </c>
      <c r="L639">
        <v>2</v>
      </c>
      <c r="M639">
        <v>1005</v>
      </c>
      <c r="O639" t="s">
        <v>25</v>
      </c>
      <c r="R639" t="s">
        <v>44</v>
      </c>
      <c r="S639" s="49" t="str">
        <f t="shared" si="73"/>
        <v>Card</v>
      </c>
      <c r="T639" s="3">
        <v>0.03</v>
      </c>
      <c r="U639" s="2">
        <v>13.068</v>
      </c>
      <c r="V639" s="2">
        <v>2.82</v>
      </c>
      <c r="W639" s="54">
        <f>_xlfn.XLOOKUP(M639,Market!A:A,Market!F:F,0)</f>
        <v>8.8999999999999996E-2</v>
      </c>
      <c r="X639" s="55">
        <f t="shared" si="74"/>
        <v>0.39204</v>
      </c>
      <c r="Y639" s="55">
        <f t="shared" si="75"/>
        <v>10.247999999999999</v>
      </c>
      <c r="Z639" s="54">
        <f t="shared" si="76"/>
        <v>0.78420569329660239</v>
      </c>
      <c r="AA639" s="49" t="str">
        <f t="shared" ca="1" si="77"/>
        <v>N</v>
      </c>
      <c r="AB639" s="49">
        <f t="shared" ca="1" si="78"/>
        <v>5</v>
      </c>
      <c r="AC639" s="49" t="str">
        <f t="shared" ca="1" si="79"/>
        <v>N</v>
      </c>
    </row>
    <row r="640" spans="1:29" x14ac:dyDescent="0.25">
      <c r="A640">
        <v>7246</v>
      </c>
      <c r="B640" s="9">
        <v>43569</v>
      </c>
      <c r="C640" s="50" t="str">
        <f t="shared" si="72"/>
        <v>N</v>
      </c>
      <c r="D640" s="52">
        <f>_xlfn.XLOOKUP(B640,Cal_Date!B:B,Cal_Date!A:A,0)</f>
        <v>3</v>
      </c>
      <c r="E640">
        <v>2019</v>
      </c>
      <c r="F640" t="s">
        <v>127</v>
      </c>
      <c r="G640" t="s">
        <v>130</v>
      </c>
      <c r="H640" t="s">
        <v>48</v>
      </c>
      <c r="I640" t="s">
        <v>18</v>
      </c>
      <c r="J640" t="s">
        <v>11</v>
      </c>
      <c r="K640" t="s">
        <v>42</v>
      </c>
      <c r="L640">
        <v>1</v>
      </c>
      <c r="M640">
        <v>1002</v>
      </c>
      <c r="O640" t="s">
        <v>28</v>
      </c>
      <c r="R640" t="s">
        <v>44</v>
      </c>
      <c r="S640" s="49" t="str">
        <f t="shared" si="73"/>
        <v>Card</v>
      </c>
      <c r="T640" s="3">
        <v>0.03</v>
      </c>
      <c r="U640" s="2">
        <v>6.36</v>
      </c>
      <c r="V640" s="2">
        <v>1.41</v>
      </c>
      <c r="W640" s="54">
        <f>_xlfn.XLOOKUP(M640,Market!A:A,Market!F:F,0)</f>
        <v>0.06</v>
      </c>
      <c r="X640" s="55">
        <f t="shared" si="74"/>
        <v>0.1908</v>
      </c>
      <c r="Y640" s="55">
        <f t="shared" si="75"/>
        <v>4.95</v>
      </c>
      <c r="Z640" s="54">
        <f t="shared" si="76"/>
        <v>0.77830188679245282</v>
      </c>
      <c r="AA640" s="49" t="str">
        <f t="shared" ca="1" si="77"/>
        <v>N</v>
      </c>
      <c r="AB640" s="49">
        <f t="shared" ca="1" si="78"/>
        <v>5</v>
      </c>
      <c r="AC640" s="49" t="str">
        <f t="shared" ca="1" si="79"/>
        <v>N</v>
      </c>
    </row>
    <row r="641" spans="1:29" x14ac:dyDescent="0.25">
      <c r="A641">
        <v>7247</v>
      </c>
      <c r="B641" s="9">
        <v>43569</v>
      </c>
      <c r="C641" s="50" t="str">
        <f t="shared" si="72"/>
        <v>N</v>
      </c>
      <c r="D641" s="52">
        <f>_xlfn.XLOOKUP(B641,Cal_Date!B:B,Cal_Date!A:A,0)</f>
        <v>3</v>
      </c>
      <c r="E641">
        <v>2019</v>
      </c>
      <c r="F641" t="s">
        <v>127</v>
      </c>
      <c r="G641" t="s">
        <v>130</v>
      </c>
      <c r="H641" t="s">
        <v>48</v>
      </c>
      <c r="I641" t="s">
        <v>18</v>
      </c>
      <c r="J641" t="s">
        <v>11</v>
      </c>
      <c r="K641" t="s">
        <v>42</v>
      </c>
      <c r="L641">
        <v>1</v>
      </c>
      <c r="M641">
        <v>1004</v>
      </c>
      <c r="O641" t="s">
        <v>28</v>
      </c>
      <c r="R641" t="s">
        <v>46</v>
      </c>
      <c r="S641" s="49" t="str">
        <f t="shared" si="73"/>
        <v>Card</v>
      </c>
      <c r="T641" s="3">
        <v>0.04</v>
      </c>
      <c r="U641" s="2">
        <v>6.36</v>
      </c>
      <c r="V641" s="2">
        <v>1.41</v>
      </c>
      <c r="W641" s="54">
        <f>_xlfn.XLOOKUP(M641,Market!A:A,Market!F:F,0)</f>
        <v>0.06</v>
      </c>
      <c r="X641" s="55">
        <f t="shared" si="74"/>
        <v>0.25440000000000002</v>
      </c>
      <c r="Y641" s="55">
        <f t="shared" si="75"/>
        <v>4.95</v>
      </c>
      <c r="Z641" s="54">
        <f t="shared" si="76"/>
        <v>0.77830188679245282</v>
      </c>
      <c r="AA641" s="49" t="str">
        <f t="shared" ca="1" si="77"/>
        <v>N</v>
      </c>
      <c r="AB641" s="49">
        <f t="shared" ca="1" si="78"/>
        <v>5</v>
      </c>
      <c r="AC641" s="49" t="str">
        <f t="shared" ca="1" si="79"/>
        <v>N</v>
      </c>
    </row>
    <row r="642" spans="1:29" x14ac:dyDescent="0.25">
      <c r="A642">
        <v>7248</v>
      </c>
      <c r="B642" s="9">
        <v>43569</v>
      </c>
      <c r="C642" s="50" t="str">
        <f t="shared" si="72"/>
        <v>N</v>
      </c>
      <c r="D642" s="52">
        <f>_xlfn.XLOOKUP(B642,Cal_Date!B:B,Cal_Date!A:A,0)</f>
        <v>3</v>
      </c>
      <c r="E642">
        <v>2019</v>
      </c>
      <c r="F642" t="s">
        <v>127</v>
      </c>
      <c r="G642" t="s">
        <v>130</v>
      </c>
      <c r="H642" t="s">
        <v>48</v>
      </c>
      <c r="I642" t="s">
        <v>18</v>
      </c>
      <c r="J642" t="s">
        <v>11</v>
      </c>
      <c r="K642" t="s">
        <v>42</v>
      </c>
      <c r="L642">
        <v>1</v>
      </c>
      <c r="M642">
        <v>1005</v>
      </c>
      <c r="O642" t="s">
        <v>25</v>
      </c>
      <c r="R642" t="s">
        <v>46</v>
      </c>
      <c r="S642" s="49" t="str">
        <f t="shared" si="73"/>
        <v>Card</v>
      </c>
      <c r="T642" s="3">
        <v>0.04</v>
      </c>
      <c r="U642" s="2">
        <v>6.5339999999999998</v>
      </c>
      <c r="V642" s="2">
        <v>1.41</v>
      </c>
      <c r="W642" s="54">
        <f>_xlfn.XLOOKUP(M642,Market!A:A,Market!F:F,0)</f>
        <v>8.8999999999999996E-2</v>
      </c>
      <c r="X642" s="55">
        <f t="shared" si="74"/>
        <v>0.26135999999999998</v>
      </c>
      <c r="Y642" s="55">
        <f t="shared" si="75"/>
        <v>5.1239999999999997</v>
      </c>
      <c r="Z642" s="54">
        <f t="shared" si="76"/>
        <v>0.78420569329660239</v>
      </c>
      <c r="AA642" s="49" t="str">
        <f t="shared" ca="1" si="77"/>
        <v>N</v>
      </c>
      <c r="AB642" s="49">
        <f t="shared" ca="1" si="78"/>
        <v>5</v>
      </c>
      <c r="AC642" s="49" t="str">
        <f t="shared" ca="1" si="79"/>
        <v>N</v>
      </c>
    </row>
    <row r="643" spans="1:29" x14ac:dyDescent="0.25">
      <c r="A643">
        <v>7285</v>
      </c>
      <c r="B643" s="9">
        <v>43569</v>
      </c>
      <c r="C643" s="50" t="str">
        <f t="shared" ref="C643:C706" si="80">IF(OR(B643="04/01/2018"+0,B643="04/02/2018"+0),"Y","N")</f>
        <v>N</v>
      </c>
      <c r="D643" s="52">
        <f>_xlfn.XLOOKUP(B643,Cal_Date!B:B,Cal_Date!A:A,0)</f>
        <v>3</v>
      </c>
      <c r="E643">
        <v>2019</v>
      </c>
      <c r="F643" t="s">
        <v>127</v>
      </c>
      <c r="G643" t="s">
        <v>130</v>
      </c>
      <c r="H643" t="s">
        <v>48</v>
      </c>
      <c r="I643" t="s">
        <v>18</v>
      </c>
      <c r="J643" t="s">
        <v>11</v>
      </c>
      <c r="K643" t="s">
        <v>42</v>
      </c>
      <c r="L643">
        <v>1</v>
      </c>
      <c r="M643">
        <v>1010</v>
      </c>
      <c r="O643" t="s">
        <v>25</v>
      </c>
      <c r="R643" t="s">
        <v>44</v>
      </c>
      <c r="S643" s="49" t="str">
        <f t="shared" ref="S643:S706" si="81">IF(R643="Cash","Cash","Card")</f>
        <v>Card</v>
      </c>
      <c r="T643" s="3">
        <v>0.03</v>
      </c>
      <c r="U643" s="2">
        <v>6.48</v>
      </c>
      <c r="V643" s="2">
        <v>1.41</v>
      </c>
      <c r="W643" s="54">
        <f>_xlfn.XLOOKUP(M643,Market!A:A,Market!F:F,0)</f>
        <v>0.08</v>
      </c>
      <c r="X643" s="55">
        <f t="shared" ref="X643:X706" si="82">T643*U643</f>
        <v>0.19440000000000002</v>
      </c>
      <c r="Y643" s="55">
        <f t="shared" ref="Y643:Y706" si="83">U643-V643</f>
        <v>5.07</v>
      </c>
      <c r="Z643" s="54">
        <f t="shared" ref="Z643:Z706" si="84">Y643/U643</f>
        <v>0.78240740740740744</v>
      </c>
      <c r="AA643" s="49" t="str">
        <f t="shared" ref="AA643:AA706" ca="1" si="85">IF(DATEDIF(B643,TODAY(),"y")&gt;5,"Y","N")</f>
        <v>N</v>
      </c>
      <c r="AB643" s="49">
        <f t="shared" ref="AB643:AB706" ca="1" si="86">DATEDIF(B643,TODAY(),"y")</f>
        <v>5</v>
      </c>
      <c r="AC643" s="49" t="str">
        <f t="shared" ref="AC643:AC706" ca="1" si="87">IF(AB643&gt;5,"Y","N")</f>
        <v>N</v>
      </c>
    </row>
    <row r="644" spans="1:29" x14ac:dyDescent="0.25">
      <c r="A644">
        <v>7274</v>
      </c>
      <c r="B644" s="9">
        <v>43569</v>
      </c>
      <c r="C644" s="50" t="str">
        <f t="shared" si="80"/>
        <v>N</v>
      </c>
      <c r="D644" s="52">
        <f>_xlfn.XLOOKUP(B644,Cal_Date!B:B,Cal_Date!A:A,0)</f>
        <v>3</v>
      </c>
      <c r="E644">
        <v>2019</v>
      </c>
      <c r="F644" t="s">
        <v>127</v>
      </c>
      <c r="G644" t="s">
        <v>130</v>
      </c>
      <c r="H644" t="s">
        <v>48</v>
      </c>
      <c r="I644" t="s">
        <v>18</v>
      </c>
      <c r="J644" t="s">
        <v>11</v>
      </c>
      <c r="K644" t="s">
        <v>42</v>
      </c>
      <c r="L644">
        <v>1</v>
      </c>
      <c r="M644">
        <v>1010</v>
      </c>
      <c r="O644" t="s">
        <v>25</v>
      </c>
      <c r="R644" t="s">
        <v>44</v>
      </c>
      <c r="S644" s="49" t="str">
        <f t="shared" si="81"/>
        <v>Card</v>
      </c>
      <c r="T644" s="3">
        <v>0.03</v>
      </c>
      <c r="U644" s="2">
        <v>6.48</v>
      </c>
      <c r="V644" s="2">
        <v>1.41</v>
      </c>
      <c r="W644" s="54">
        <f>_xlfn.XLOOKUP(M644,Market!A:A,Market!F:F,0)</f>
        <v>0.08</v>
      </c>
      <c r="X644" s="55">
        <f t="shared" si="82"/>
        <v>0.19440000000000002</v>
      </c>
      <c r="Y644" s="55">
        <f t="shared" si="83"/>
        <v>5.07</v>
      </c>
      <c r="Z644" s="54">
        <f t="shared" si="84"/>
        <v>0.78240740740740744</v>
      </c>
      <c r="AA644" s="49" t="str">
        <f t="shared" ca="1" si="85"/>
        <v>N</v>
      </c>
      <c r="AB644" s="49">
        <f t="shared" ca="1" si="86"/>
        <v>5</v>
      </c>
      <c r="AC644" s="49" t="str">
        <f t="shared" ca="1" si="87"/>
        <v>N</v>
      </c>
    </row>
    <row r="645" spans="1:29" x14ac:dyDescent="0.25">
      <c r="A645">
        <v>7303</v>
      </c>
      <c r="B645" s="9">
        <v>43569</v>
      </c>
      <c r="C645" s="50" t="str">
        <f t="shared" si="80"/>
        <v>N</v>
      </c>
      <c r="D645" s="52">
        <f>_xlfn.XLOOKUP(B645,Cal_Date!B:B,Cal_Date!A:A,0)</f>
        <v>3</v>
      </c>
      <c r="E645">
        <v>2019</v>
      </c>
      <c r="F645" t="s">
        <v>127</v>
      </c>
      <c r="G645" t="s">
        <v>130</v>
      </c>
      <c r="H645" t="s">
        <v>48</v>
      </c>
      <c r="I645" t="s">
        <v>18</v>
      </c>
      <c r="J645" t="s">
        <v>11</v>
      </c>
      <c r="K645" t="s">
        <v>42</v>
      </c>
      <c r="L645">
        <v>2</v>
      </c>
      <c r="M645">
        <v>1011</v>
      </c>
      <c r="O645" t="s">
        <v>25</v>
      </c>
      <c r="R645" t="s">
        <v>47</v>
      </c>
      <c r="S645" s="49" t="str">
        <f t="shared" si="81"/>
        <v>Card</v>
      </c>
      <c r="T645" s="3">
        <v>3.5000000000000003E-2</v>
      </c>
      <c r="U645" s="2">
        <v>12.72</v>
      </c>
      <c r="V645" s="2">
        <v>2.82</v>
      </c>
      <c r="W645" s="54">
        <f>_xlfn.XLOOKUP(M645,Market!A:A,Market!F:F,0)</f>
        <v>0.06</v>
      </c>
      <c r="X645" s="55">
        <f t="shared" si="82"/>
        <v>0.44520000000000004</v>
      </c>
      <c r="Y645" s="55">
        <f t="shared" si="83"/>
        <v>9.9</v>
      </c>
      <c r="Z645" s="54">
        <f t="shared" si="84"/>
        <v>0.77830188679245282</v>
      </c>
      <c r="AA645" s="49" t="str">
        <f t="shared" ca="1" si="85"/>
        <v>N</v>
      </c>
      <c r="AB645" s="49">
        <f t="shared" ca="1" si="86"/>
        <v>5</v>
      </c>
      <c r="AC645" s="49" t="str">
        <f t="shared" ca="1" si="87"/>
        <v>N</v>
      </c>
    </row>
    <row r="646" spans="1:29" x14ac:dyDescent="0.25">
      <c r="A646">
        <v>7276</v>
      </c>
      <c r="B646" s="9">
        <v>43569</v>
      </c>
      <c r="C646" s="50" t="str">
        <f t="shared" si="80"/>
        <v>N</v>
      </c>
      <c r="D646" s="52">
        <f>_xlfn.XLOOKUP(B646,Cal_Date!B:B,Cal_Date!A:A,0)</f>
        <v>3</v>
      </c>
      <c r="E646">
        <v>2019</v>
      </c>
      <c r="F646" t="s">
        <v>127</v>
      </c>
      <c r="G646" t="s">
        <v>130</v>
      </c>
      <c r="H646" t="s">
        <v>48</v>
      </c>
      <c r="I646" t="s">
        <v>18</v>
      </c>
      <c r="J646" t="s">
        <v>11</v>
      </c>
      <c r="K646" t="s">
        <v>42</v>
      </c>
      <c r="L646">
        <v>2</v>
      </c>
      <c r="M646">
        <v>1007</v>
      </c>
      <c r="O646" t="s">
        <v>28</v>
      </c>
      <c r="R646" t="s">
        <v>46</v>
      </c>
      <c r="S646" s="49" t="str">
        <f t="shared" si="81"/>
        <v>Card</v>
      </c>
      <c r="T646" s="3">
        <v>0.04</v>
      </c>
      <c r="U646" s="2">
        <v>13.068</v>
      </c>
      <c r="V646" s="2">
        <v>2.82</v>
      </c>
      <c r="W646" s="54">
        <f>_xlfn.XLOOKUP(M646,Market!A:A,Market!F:F,0)</f>
        <v>8.8999999999999996E-2</v>
      </c>
      <c r="X646" s="55">
        <f t="shared" si="82"/>
        <v>0.52271999999999996</v>
      </c>
      <c r="Y646" s="55">
        <f t="shared" si="83"/>
        <v>10.247999999999999</v>
      </c>
      <c r="Z646" s="54">
        <f t="shared" si="84"/>
        <v>0.78420569329660239</v>
      </c>
      <c r="AA646" s="49" t="str">
        <f t="shared" ca="1" si="85"/>
        <v>N</v>
      </c>
      <c r="AB646" s="49">
        <f t="shared" ca="1" si="86"/>
        <v>5</v>
      </c>
      <c r="AC646" s="49" t="str">
        <f t="shared" ca="1" si="87"/>
        <v>N</v>
      </c>
    </row>
    <row r="647" spans="1:29" x14ac:dyDescent="0.25">
      <c r="A647">
        <v>7282</v>
      </c>
      <c r="B647" s="9">
        <v>43569</v>
      </c>
      <c r="C647" s="50" t="str">
        <f t="shared" si="80"/>
        <v>N</v>
      </c>
      <c r="D647" s="52">
        <f>_xlfn.XLOOKUP(B647,Cal_Date!B:B,Cal_Date!A:A,0)</f>
        <v>3</v>
      </c>
      <c r="E647">
        <v>2019</v>
      </c>
      <c r="F647" t="s">
        <v>127</v>
      </c>
      <c r="G647" t="s">
        <v>130</v>
      </c>
      <c r="H647" t="s">
        <v>48</v>
      </c>
      <c r="I647" t="s">
        <v>18</v>
      </c>
      <c r="J647" t="s">
        <v>11</v>
      </c>
      <c r="K647" t="s">
        <v>42</v>
      </c>
      <c r="L647">
        <v>1</v>
      </c>
      <c r="M647">
        <v>1007</v>
      </c>
      <c r="O647" t="s">
        <v>28</v>
      </c>
      <c r="R647" t="s">
        <v>46</v>
      </c>
      <c r="S647" s="49" t="str">
        <f t="shared" si="81"/>
        <v>Card</v>
      </c>
      <c r="T647" s="3">
        <v>0.04</v>
      </c>
      <c r="U647" s="2">
        <v>6.5339999999999998</v>
      </c>
      <c r="V647" s="2">
        <v>1.41</v>
      </c>
      <c r="W647" s="54">
        <f>_xlfn.XLOOKUP(M647,Market!A:A,Market!F:F,0)</f>
        <v>8.8999999999999996E-2</v>
      </c>
      <c r="X647" s="55">
        <f t="shared" si="82"/>
        <v>0.26135999999999998</v>
      </c>
      <c r="Y647" s="55">
        <f t="shared" si="83"/>
        <v>5.1239999999999997</v>
      </c>
      <c r="Z647" s="54">
        <f t="shared" si="84"/>
        <v>0.78420569329660239</v>
      </c>
      <c r="AA647" s="49" t="str">
        <f t="shared" ca="1" si="85"/>
        <v>N</v>
      </c>
      <c r="AB647" s="49">
        <f t="shared" ca="1" si="86"/>
        <v>5</v>
      </c>
      <c r="AC647" s="49" t="str">
        <f t="shared" ca="1" si="87"/>
        <v>N</v>
      </c>
    </row>
    <row r="648" spans="1:29" x14ac:dyDescent="0.25">
      <c r="A648">
        <v>7273</v>
      </c>
      <c r="B648" s="9">
        <v>43569</v>
      </c>
      <c r="C648" s="50" t="str">
        <f t="shared" si="80"/>
        <v>N</v>
      </c>
      <c r="D648" s="52">
        <f>_xlfn.XLOOKUP(B648,Cal_Date!B:B,Cal_Date!A:A,0)</f>
        <v>3</v>
      </c>
      <c r="E648">
        <v>2019</v>
      </c>
      <c r="F648" t="s">
        <v>127</v>
      </c>
      <c r="G648" t="s">
        <v>130</v>
      </c>
      <c r="H648" t="s">
        <v>48</v>
      </c>
      <c r="I648" t="s">
        <v>18</v>
      </c>
      <c r="J648" t="s">
        <v>10</v>
      </c>
      <c r="K648" t="s">
        <v>43</v>
      </c>
      <c r="L648">
        <v>1</v>
      </c>
      <c r="M648">
        <v>1008</v>
      </c>
      <c r="O648" t="s">
        <v>28</v>
      </c>
      <c r="R648" t="s">
        <v>44</v>
      </c>
      <c r="S648" s="49" t="str">
        <f t="shared" si="81"/>
        <v>Card</v>
      </c>
      <c r="T648" s="3">
        <v>0.03</v>
      </c>
      <c r="U648" s="2">
        <v>7.6229999999999993</v>
      </c>
      <c r="V648" s="2">
        <v>1.46</v>
      </c>
      <c r="W648" s="54">
        <f>_xlfn.XLOOKUP(M648,Market!A:A,Market!F:F,0)</f>
        <v>8.8999999999999996E-2</v>
      </c>
      <c r="X648" s="55">
        <f t="shared" si="82"/>
        <v>0.22868999999999998</v>
      </c>
      <c r="Y648" s="55">
        <f t="shared" si="83"/>
        <v>6.1629999999999994</v>
      </c>
      <c r="Z648" s="54">
        <f t="shared" si="84"/>
        <v>0.80847435392889933</v>
      </c>
      <c r="AA648" s="49" t="str">
        <f t="shared" ca="1" si="85"/>
        <v>N</v>
      </c>
      <c r="AB648" s="49">
        <f t="shared" ca="1" si="86"/>
        <v>5</v>
      </c>
      <c r="AC648" s="49" t="str">
        <f t="shared" ca="1" si="87"/>
        <v>N</v>
      </c>
    </row>
    <row r="649" spans="1:29" x14ac:dyDescent="0.25">
      <c r="A649">
        <v>7275</v>
      </c>
      <c r="B649" s="9">
        <v>43569</v>
      </c>
      <c r="C649" s="50" t="str">
        <f t="shared" si="80"/>
        <v>N</v>
      </c>
      <c r="D649" s="52">
        <f>_xlfn.XLOOKUP(B649,Cal_Date!B:B,Cal_Date!A:A,0)</f>
        <v>3</v>
      </c>
      <c r="E649">
        <v>2019</v>
      </c>
      <c r="F649" t="s">
        <v>127</v>
      </c>
      <c r="G649" t="s">
        <v>130</v>
      </c>
      <c r="H649" t="s">
        <v>48</v>
      </c>
      <c r="I649" t="s">
        <v>18</v>
      </c>
      <c r="J649" t="s">
        <v>11</v>
      </c>
      <c r="K649" t="s">
        <v>42</v>
      </c>
      <c r="L649">
        <v>1</v>
      </c>
      <c r="M649">
        <v>1004</v>
      </c>
      <c r="O649" t="s">
        <v>28</v>
      </c>
      <c r="R649" t="s">
        <v>47</v>
      </c>
      <c r="S649" s="49" t="str">
        <f t="shared" si="81"/>
        <v>Card</v>
      </c>
      <c r="T649" s="3">
        <v>3.5000000000000003E-2</v>
      </c>
      <c r="U649" s="2">
        <v>6.36</v>
      </c>
      <c r="V649" s="2">
        <v>1.41</v>
      </c>
      <c r="W649" s="54">
        <f>_xlfn.XLOOKUP(M649,Market!A:A,Market!F:F,0)</f>
        <v>0.06</v>
      </c>
      <c r="X649" s="55">
        <f t="shared" si="82"/>
        <v>0.22260000000000002</v>
      </c>
      <c r="Y649" s="55">
        <f t="shared" si="83"/>
        <v>4.95</v>
      </c>
      <c r="Z649" s="54">
        <f t="shared" si="84"/>
        <v>0.77830188679245282</v>
      </c>
      <c r="AA649" s="49" t="str">
        <f t="shared" ca="1" si="85"/>
        <v>N</v>
      </c>
      <c r="AB649" s="49">
        <f t="shared" ca="1" si="86"/>
        <v>5</v>
      </c>
      <c r="AC649" s="49" t="str">
        <f t="shared" ca="1" si="87"/>
        <v>N</v>
      </c>
    </row>
    <row r="650" spans="1:29" x14ac:dyDescent="0.25">
      <c r="A650">
        <v>7277</v>
      </c>
      <c r="B650" s="9">
        <v>43569</v>
      </c>
      <c r="C650" s="50" t="str">
        <f t="shared" si="80"/>
        <v>N</v>
      </c>
      <c r="D650" s="52">
        <f>_xlfn.XLOOKUP(B650,Cal_Date!B:B,Cal_Date!A:A,0)</f>
        <v>3</v>
      </c>
      <c r="E650">
        <v>2019</v>
      </c>
      <c r="F650" t="s">
        <v>127</v>
      </c>
      <c r="G650" t="s">
        <v>130</v>
      </c>
      <c r="H650" t="s">
        <v>48</v>
      </c>
      <c r="I650" t="s">
        <v>18</v>
      </c>
      <c r="J650" t="s">
        <v>10</v>
      </c>
      <c r="K650" t="s">
        <v>43</v>
      </c>
      <c r="L650">
        <v>2</v>
      </c>
      <c r="M650">
        <v>1003</v>
      </c>
      <c r="O650" t="s">
        <v>25</v>
      </c>
      <c r="R650" t="s">
        <v>46</v>
      </c>
      <c r="S650" s="49" t="str">
        <f t="shared" si="81"/>
        <v>Card</v>
      </c>
      <c r="T650" s="3">
        <v>0.04</v>
      </c>
      <c r="U650" s="2">
        <v>14.84</v>
      </c>
      <c r="V650" s="2">
        <v>2.92</v>
      </c>
      <c r="W650" s="54">
        <f>_xlfn.XLOOKUP(M650,Market!A:A,Market!F:F,0)</f>
        <v>0.06</v>
      </c>
      <c r="X650" s="55">
        <f t="shared" si="82"/>
        <v>0.59360000000000002</v>
      </c>
      <c r="Y650" s="55">
        <f t="shared" si="83"/>
        <v>11.92</v>
      </c>
      <c r="Z650" s="54">
        <f t="shared" si="84"/>
        <v>0.80323450134770891</v>
      </c>
      <c r="AA650" s="49" t="str">
        <f t="shared" ca="1" si="85"/>
        <v>N</v>
      </c>
      <c r="AB650" s="49">
        <f t="shared" ca="1" si="86"/>
        <v>5</v>
      </c>
      <c r="AC650" s="49" t="str">
        <f t="shared" ca="1" si="87"/>
        <v>N</v>
      </c>
    </row>
    <row r="651" spans="1:29" x14ac:dyDescent="0.25">
      <c r="A651">
        <v>7278</v>
      </c>
      <c r="B651" s="9">
        <v>43569</v>
      </c>
      <c r="C651" s="50" t="str">
        <f t="shared" si="80"/>
        <v>N</v>
      </c>
      <c r="D651" s="52">
        <f>_xlfn.XLOOKUP(B651,Cal_Date!B:B,Cal_Date!A:A,0)</f>
        <v>3</v>
      </c>
      <c r="E651">
        <v>2019</v>
      </c>
      <c r="F651" t="s">
        <v>127</v>
      </c>
      <c r="G651" t="s">
        <v>130</v>
      </c>
      <c r="H651" t="s">
        <v>48</v>
      </c>
      <c r="I651" t="s">
        <v>18</v>
      </c>
      <c r="J651" t="s">
        <v>10</v>
      </c>
      <c r="K651" t="s">
        <v>43</v>
      </c>
      <c r="L651">
        <v>1</v>
      </c>
      <c r="M651">
        <v>1002</v>
      </c>
      <c r="O651" t="s">
        <v>28</v>
      </c>
      <c r="R651" t="s">
        <v>44</v>
      </c>
      <c r="S651" s="49" t="str">
        <f t="shared" si="81"/>
        <v>Card</v>
      </c>
      <c r="T651" s="3">
        <v>0.03</v>
      </c>
      <c r="U651" s="2">
        <v>7.42</v>
      </c>
      <c r="V651" s="2">
        <v>1.46</v>
      </c>
      <c r="W651" s="54">
        <f>_xlfn.XLOOKUP(M651,Market!A:A,Market!F:F,0)</f>
        <v>0.06</v>
      </c>
      <c r="X651" s="55">
        <f t="shared" si="82"/>
        <v>0.22259999999999999</v>
      </c>
      <c r="Y651" s="55">
        <f t="shared" si="83"/>
        <v>5.96</v>
      </c>
      <c r="Z651" s="54">
        <f t="shared" si="84"/>
        <v>0.80323450134770891</v>
      </c>
      <c r="AA651" s="49" t="str">
        <f t="shared" ca="1" si="85"/>
        <v>N</v>
      </c>
      <c r="AB651" s="49">
        <f t="shared" ca="1" si="86"/>
        <v>5</v>
      </c>
      <c r="AC651" s="49" t="str">
        <f t="shared" ca="1" si="87"/>
        <v>N</v>
      </c>
    </row>
    <row r="652" spans="1:29" x14ac:dyDescent="0.25">
      <c r="A652">
        <v>7279</v>
      </c>
      <c r="B652" s="9">
        <v>43569</v>
      </c>
      <c r="C652" s="50" t="str">
        <f t="shared" si="80"/>
        <v>N</v>
      </c>
      <c r="D652" s="52">
        <f>_xlfn.XLOOKUP(B652,Cal_Date!B:B,Cal_Date!A:A,0)</f>
        <v>3</v>
      </c>
      <c r="E652">
        <v>2019</v>
      </c>
      <c r="F652" t="s">
        <v>127</v>
      </c>
      <c r="G652" t="s">
        <v>130</v>
      </c>
      <c r="H652" t="s">
        <v>48</v>
      </c>
      <c r="I652" t="s">
        <v>18</v>
      </c>
      <c r="J652" t="s">
        <v>10</v>
      </c>
      <c r="K652" t="s">
        <v>43</v>
      </c>
      <c r="L652">
        <v>2</v>
      </c>
      <c r="M652">
        <v>1007</v>
      </c>
      <c r="O652" t="s">
        <v>28</v>
      </c>
      <c r="R652" t="s">
        <v>46</v>
      </c>
      <c r="S652" s="49" t="str">
        <f t="shared" si="81"/>
        <v>Card</v>
      </c>
      <c r="T652" s="3">
        <v>0.04</v>
      </c>
      <c r="U652" s="2">
        <v>15.245999999999999</v>
      </c>
      <c r="V652" s="2">
        <v>2.92</v>
      </c>
      <c r="W652" s="54">
        <f>_xlfn.XLOOKUP(M652,Market!A:A,Market!F:F,0)</f>
        <v>8.8999999999999996E-2</v>
      </c>
      <c r="X652" s="55">
        <f t="shared" si="82"/>
        <v>0.60983999999999994</v>
      </c>
      <c r="Y652" s="55">
        <f t="shared" si="83"/>
        <v>12.325999999999999</v>
      </c>
      <c r="Z652" s="54">
        <f t="shared" si="84"/>
        <v>0.80847435392889933</v>
      </c>
      <c r="AA652" s="49" t="str">
        <f t="shared" ca="1" si="85"/>
        <v>N</v>
      </c>
      <c r="AB652" s="49">
        <f t="shared" ca="1" si="86"/>
        <v>5</v>
      </c>
      <c r="AC652" s="49" t="str">
        <f t="shared" ca="1" si="87"/>
        <v>N</v>
      </c>
    </row>
    <row r="653" spans="1:29" x14ac:dyDescent="0.25">
      <c r="A653">
        <v>7280</v>
      </c>
      <c r="B653" s="9">
        <v>43569</v>
      </c>
      <c r="C653" s="50" t="str">
        <f t="shared" si="80"/>
        <v>N</v>
      </c>
      <c r="D653" s="52">
        <f>_xlfn.XLOOKUP(B653,Cal_Date!B:B,Cal_Date!A:A,0)</f>
        <v>3</v>
      </c>
      <c r="E653">
        <v>2019</v>
      </c>
      <c r="F653" t="s">
        <v>127</v>
      </c>
      <c r="G653" t="s">
        <v>130</v>
      </c>
      <c r="H653" t="s">
        <v>48</v>
      </c>
      <c r="I653" t="s">
        <v>18</v>
      </c>
      <c r="J653" t="s">
        <v>11</v>
      </c>
      <c r="K653" t="s">
        <v>42</v>
      </c>
      <c r="L653">
        <v>1</v>
      </c>
      <c r="M653">
        <v>1008</v>
      </c>
      <c r="O653" t="s">
        <v>28</v>
      </c>
      <c r="R653" t="s">
        <v>44</v>
      </c>
      <c r="S653" s="49" t="str">
        <f t="shared" si="81"/>
        <v>Card</v>
      </c>
      <c r="T653" s="3">
        <v>0.03</v>
      </c>
      <c r="U653" s="2">
        <v>6.5339999999999998</v>
      </c>
      <c r="V653" s="2">
        <v>1.41</v>
      </c>
      <c r="W653" s="54">
        <f>_xlfn.XLOOKUP(M653,Market!A:A,Market!F:F,0)</f>
        <v>8.8999999999999996E-2</v>
      </c>
      <c r="X653" s="55">
        <f t="shared" si="82"/>
        <v>0.19602</v>
      </c>
      <c r="Y653" s="55">
        <f t="shared" si="83"/>
        <v>5.1239999999999997</v>
      </c>
      <c r="Z653" s="54">
        <f t="shared" si="84"/>
        <v>0.78420569329660239</v>
      </c>
      <c r="AA653" s="49" t="str">
        <f t="shared" ca="1" si="85"/>
        <v>N</v>
      </c>
      <c r="AB653" s="49">
        <f t="shared" ca="1" si="86"/>
        <v>5</v>
      </c>
      <c r="AC653" s="49" t="str">
        <f t="shared" ca="1" si="87"/>
        <v>N</v>
      </c>
    </row>
    <row r="654" spans="1:29" x14ac:dyDescent="0.25">
      <c r="A654">
        <v>7284</v>
      </c>
      <c r="B654" s="9">
        <v>43569</v>
      </c>
      <c r="C654" s="50" t="str">
        <f t="shared" si="80"/>
        <v>N</v>
      </c>
      <c r="D654" s="52">
        <f>_xlfn.XLOOKUP(B654,Cal_Date!B:B,Cal_Date!A:A,0)</f>
        <v>3</v>
      </c>
      <c r="E654">
        <v>2019</v>
      </c>
      <c r="F654" t="s">
        <v>127</v>
      </c>
      <c r="G654" t="s">
        <v>130</v>
      </c>
      <c r="H654" t="s">
        <v>48</v>
      </c>
      <c r="I654" t="s">
        <v>18</v>
      </c>
      <c r="J654" t="s">
        <v>11</v>
      </c>
      <c r="K654" t="s">
        <v>42</v>
      </c>
      <c r="L654">
        <v>2</v>
      </c>
      <c r="M654">
        <v>1008</v>
      </c>
      <c r="O654" t="s">
        <v>28</v>
      </c>
      <c r="R654" t="s">
        <v>44</v>
      </c>
      <c r="S654" s="49" t="str">
        <f t="shared" si="81"/>
        <v>Card</v>
      </c>
      <c r="T654" s="3">
        <v>0.03</v>
      </c>
      <c r="U654" s="2">
        <v>13.068</v>
      </c>
      <c r="V654" s="2">
        <v>2.82</v>
      </c>
      <c r="W654" s="54">
        <f>_xlfn.XLOOKUP(M654,Market!A:A,Market!F:F,0)</f>
        <v>8.8999999999999996E-2</v>
      </c>
      <c r="X654" s="55">
        <f t="shared" si="82"/>
        <v>0.39204</v>
      </c>
      <c r="Y654" s="55">
        <f t="shared" si="83"/>
        <v>10.247999999999999</v>
      </c>
      <c r="Z654" s="54">
        <f t="shared" si="84"/>
        <v>0.78420569329660239</v>
      </c>
      <c r="AA654" s="49" t="str">
        <f t="shared" ca="1" si="85"/>
        <v>N</v>
      </c>
      <c r="AB654" s="49">
        <f t="shared" ca="1" si="86"/>
        <v>5</v>
      </c>
      <c r="AC654" s="49" t="str">
        <f t="shared" ca="1" si="87"/>
        <v>N</v>
      </c>
    </row>
    <row r="655" spans="1:29" x14ac:dyDescent="0.25">
      <c r="A655">
        <v>7281</v>
      </c>
      <c r="B655" s="9">
        <v>43569</v>
      </c>
      <c r="C655" s="50" t="str">
        <f t="shared" si="80"/>
        <v>N</v>
      </c>
      <c r="D655" s="52">
        <f>_xlfn.XLOOKUP(B655,Cal_Date!B:B,Cal_Date!A:A,0)</f>
        <v>3</v>
      </c>
      <c r="E655">
        <v>2019</v>
      </c>
      <c r="F655" t="s">
        <v>127</v>
      </c>
      <c r="G655" t="s">
        <v>130</v>
      </c>
      <c r="H655" t="s">
        <v>48</v>
      </c>
      <c r="I655" t="s">
        <v>18</v>
      </c>
      <c r="J655" t="s">
        <v>11</v>
      </c>
      <c r="K655" t="s">
        <v>42</v>
      </c>
      <c r="L655">
        <v>1</v>
      </c>
      <c r="M655">
        <v>1000</v>
      </c>
      <c r="O655" t="s">
        <v>25</v>
      </c>
      <c r="R655" t="s">
        <v>44</v>
      </c>
      <c r="S655" s="49" t="str">
        <f t="shared" si="81"/>
        <v>Card</v>
      </c>
      <c r="T655" s="3">
        <v>0.03</v>
      </c>
      <c r="U655" s="2">
        <v>6.48</v>
      </c>
      <c r="V655" s="2">
        <v>1.41</v>
      </c>
      <c r="W655" s="54">
        <f>_xlfn.XLOOKUP(M655,Market!A:A,Market!F:F,0)</f>
        <v>0.08</v>
      </c>
      <c r="X655" s="55">
        <f t="shared" si="82"/>
        <v>0.19440000000000002</v>
      </c>
      <c r="Y655" s="55">
        <f t="shared" si="83"/>
        <v>5.07</v>
      </c>
      <c r="Z655" s="54">
        <f t="shared" si="84"/>
        <v>0.78240740740740744</v>
      </c>
      <c r="AA655" s="49" t="str">
        <f t="shared" ca="1" si="85"/>
        <v>N</v>
      </c>
      <c r="AB655" s="49">
        <f t="shared" ca="1" si="86"/>
        <v>5</v>
      </c>
      <c r="AC655" s="49" t="str">
        <f t="shared" ca="1" si="87"/>
        <v>N</v>
      </c>
    </row>
    <row r="656" spans="1:29" x14ac:dyDescent="0.25">
      <c r="A656">
        <v>7283</v>
      </c>
      <c r="B656" s="9">
        <v>43569</v>
      </c>
      <c r="C656" s="50" t="str">
        <f t="shared" si="80"/>
        <v>N</v>
      </c>
      <c r="D656" s="52">
        <f>_xlfn.XLOOKUP(B656,Cal_Date!B:B,Cal_Date!A:A,0)</f>
        <v>3</v>
      </c>
      <c r="E656">
        <v>2019</v>
      </c>
      <c r="F656" t="s">
        <v>127</v>
      </c>
      <c r="G656" t="s">
        <v>130</v>
      </c>
      <c r="H656" t="s">
        <v>48</v>
      </c>
      <c r="I656" t="s">
        <v>18</v>
      </c>
      <c r="J656" t="s">
        <v>11</v>
      </c>
      <c r="K656" t="s">
        <v>42</v>
      </c>
      <c r="L656">
        <v>1</v>
      </c>
      <c r="M656">
        <v>1000</v>
      </c>
      <c r="O656" t="s">
        <v>25</v>
      </c>
      <c r="R656" t="s">
        <v>46</v>
      </c>
      <c r="S656" s="49" t="str">
        <f t="shared" si="81"/>
        <v>Card</v>
      </c>
      <c r="T656" s="3">
        <v>0.04</v>
      </c>
      <c r="U656" s="2">
        <v>6.48</v>
      </c>
      <c r="V656" s="2">
        <v>1.41</v>
      </c>
      <c r="W656" s="54">
        <f>_xlfn.XLOOKUP(M656,Market!A:A,Market!F:F,0)</f>
        <v>0.08</v>
      </c>
      <c r="X656" s="55">
        <f t="shared" si="82"/>
        <v>0.25920000000000004</v>
      </c>
      <c r="Y656" s="55">
        <f t="shared" si="83"/>
        <v>5.07</v>
      </c>
      <c r="Z656" s="54">
        <f t="shared" si="84"/>
        <v>0.78240740740740744</v>
      </c>
      <c r="AA656" s="49" t="str">
        <f t="shared" ca="1" si="85"/>
        <v>N</v>
      </c>
      <c r="AB656" s="49">
        <f t="shared" ca="1" si="86"/>
        <v>5</v>
      </c>
      <c r="AC656" s="49" t="str">
        <f t="shared" ca="1" si="87"/>
        <v>N</v>
      </c>
    </row>
    <row r="657" spans="1:29" x14ac:dyDescent="0.25">
      <c r="A657">
        <v>7286</v>
      </c>
      <c r="B657" s="9">
        <v>43569</v>
      </c>
      <c r="C657" s="50" t="str">
        <f t="shared" si="80"/>
        <v>N</v>
      </c>
      <c r="D657" s="52">
        <f>_xlfn.XLOOKUP(B657,Cal_Date!B:B,Cal_Date!A:A,0)</f>
        <v>3</v>
      </c>
      <c r="E657">
        <v>2019</v>
      </c>
      <c r="F657" t="s">
        <v>127</v>
      </c>
      <c r="G657" t="s">
        <v>130</v>
      </c>
      <c r="H657" t="s">
        <v>48</v>
      </c>
      <c r="I657" t="s">
        <v>18</v>
      </c>
      <c r="J657" t="s">
        <v>11</v>
      </c>
      <c r="K657" t="s">
        <v>42</v>
      </c>
      <c r="L657">
        <v>1</v>
      </c>
      <c r="M657">
        <v>1000</v>
      </c>
      <c r="O657" t="s">
        <v>25</v>
      </c>
      <c r="R657" t="s">
        <v>46</v>
      </c>
      <c r="S657" s="49" t="str">
        <f t="shared" si="81"/>
        <v>Card</v>
      </c>
      <c r="T657" s="3">
        <v>0.04</v>
      </c>
      <c r="U657" s="2">
        <v>6.48</v>
      </c>
      <c r="V657" s="2">
        <v>1.41</v>
      </c>
      <c r="W657" s="54">
        <f>_xlfn.XLOOKUP(M657,Market!A:A,Market!F:F,0)</f>
        <v>0.08</v>
      </c>
      <c r="X657" s="55">
        <f t="shared" si="82"/>
        <v>0.25920000000000004</v>
      </c>
      <c r="Y657" s="55">
        <f t="shared" si="83"/>
        <v>5.07</v>
      </c>
      <c r="Z657" s="54">
        <f t="shared" si="84"/>
        <v>0.78240740740740744</v>
      </c>
      <c r="AA657" s="49" t="str">
        <f t="shared" ca="1" si="85"/>
        <v>N</v>
      </c>
      <c r="AB657" s="49">
        <f t="shared" ca="1" si="86"/>
        <v>5</v>
      </c>
      <c r="AC657" s="49" t="str">
        <f t="shared" ca="1" si="87"/>
        <v>N</v>
      </c>
    </row>
    <row r="658" spans="1:29" x14ac:dyDescent="0.25">
      <c r="A658">
        <v>7299</v>
      </c>
      <c r="B658" s="9">
        <v>43569</v>
      </c>
      <c r="C658" s="50" t="str">
        <f t="shared" si="80"/>
        <v>N</v>
      </c>
      <c r="D658" s="52">
        <f>_xlfn.XLOOKUP(B658,Cal_Date!B:B,Cal_Date!A:A,0)</f>
        <v>3</v>
      </c>
      <c r="E658">
        <v>2019</v>
      </c>
      <c r="F658" t="s">
        <v>127</v>
      </c>
      <c r="G658" t="s">
        <v>130</v>
      </c>
      <c r="H658" t="s">
        <v>48</v>
      </c>
      <c r="I658" t="s">
        <v>18</v>
      </c>
      <c r="J658" t="s">
        <v>11</v>
      </c>
      <c r="K658" t="s">
        <v>42</v>
      </c>
      <c r="L658">
        <v>1</v>
      </c>
      <c r="M658">
        <v>1001</v>
      </c>
      <c r="O658" t="s">
        <v>25</v>
      </c>
      <c r="R658" t="s">
        <v>44</v>
      </c>
      <c r="S658" s="49" t="str">
        <f t="shared" si="81"/>
        <v>Card</v>
      </c>
      <c r="T658" s="3">
        <v>0.03</v>
      </c>
      <c r="U658" s="2">
        <v>6.36</v>
      </c>
      <c r="V658" s="2">
        <v>1.41</v>
      </c>
      <c r="W658" s="54">
        <f>_xlfn.XLOOKUP(M658,Market!A:A,Market!F:F,0)</f>
        <v>0.06</v>
      </c>
      <c r="X658" s="55">
        <f t="shared" si="82"/>
        <v>0.1908</v>
      </c>
      <c r="Y658" s="55">
        <f t="shared" si="83"/>
        <v>4.95</v>
      </c>
      <c r="Z658" s="54">
        <f t="shared" si="84"/>
        <v>0.77830188679245282</v>
      </c>
      <c r="AA658" s="49" t="str">
        <f t="shared" ca="1" si="85"/>
        <v>N</v>
      </c>
      <c r="AB658" s="49">
        <f t="shared" ca="1" si="86"/>
        <v>5</v>
      </c>
      <c r="AC658" s="49" t="str">
        <f t="shared" ca="1" si="87"/>
        <v>N</v>
      </c>
    </row>
    <row r="659" spans="1:29" x14ac:dyDescent="0.25">
      <c r="A659">
        <v>7288</v>
      </c>
      <c r="B659" s="9">
        <v>43569</v>
      </c>
      <c r="C659" s="50" t="str">
        <f t="shared" si="80"/>
        <v>N</v>
      </c>
      <c r="D659" s="52">
        <f>_xlfn.XLOOKUP(B659,Cal_Date!B:B,Cal_Date!A:A,0)</f>
        <v>3</v>
      </c>
      <c r="E659">
        <v>2019</v>
      </c>
      <c r="F659" t="s">
        <v>127</v>
      </c>
      <c r="G659" t="s">
        <v>130</v>
      </c>
      <c r="H659" t="s">
        <v>16</v>
      </c>
      <c r="I659" t="s">
        <v>13</v>
      </c>
      <c r="J659" t="s">
        <v>10</v>
      </c>
      <c r="K659" t="s">
        <v>43</v>
      </c>
      <c r="L659">
        <v>2</v>
      </c>
      <c r="M659">
        <v>1000</v>
      </c>
      <c r="O659" t="s">
        <v>25</v>
      </c>
      <c r="R659" t="s">
        <v>46</v>
      </c>
      <c r="S659" s="49" t="str">
        <f t="shared" si="81"/>
        <v>Card</v>
      </c>
      <c r="T659" s="3">
        <v>0.04</v>
      </c>
      <c r="U659" s="2">
        <v>15.120000000000001</v>
      </c>
      <c r="V659" s="2">
        <v>2.9</v>
      </c>
      <c r="W659" s="54">
        <f>_xlfn.XLOOKUP(M659,Market!A:A,Market!F:F,0)</f>
        <v>0.08</v>
      </c>
      <c r="X659" s="55">
        <f t="shared" si="82"/>
        <v>0.6048</v>
      </c>
      <c r="Y659" s="55">
        <f t="shared" si="83"/>
        <v>12.22</v>
      </c>
      <c r="Z659" s="54">
        <f t="shared" si="84"/>
        <v>0.80820105820105814</v>
      </c>
      <c r="AA659" s="49" t="str">
        <f t="shared" ca="1" si="85"/>
        <v>N</v>
      </c>
      <c r="AB659" s="49">
        <f t="shared" ca="1" si="86"/>
        <v>5</v>
      </c>
      <c r="AC659" s="49" t="str">
        <f t="shared" ca="1" si="87"/>
        <v>N</v>
      </c>
    </row>
    <row r="660" spans="1:29" x14ac:dyDescent="0.25">
      <c r="A660">
        <v>7287</v>
      </c>
      <c r="B660" s="9">
        <v>43570</v>
      </c>
      <c r="C660" s="50" t="str">
        <f t="shared" si="80"/>
        <v>N</v>
      </c>
      <c r="D660" s="52">
        <f>_xlfn.XLOOKUP(B660,Cal_Date!B:B,Cal_Date!A:A,0)</f>
        <v>3</v>
      </c>
      <c r="E660">
        <v>2019</v>
      </c>
      <c r="F660" t="s">
        <v>121</v>
      </c>
      <c r="G660" t="s">
        <v>129</v>
      </c>
      <c r="H660" t="s">
        <v>48</v>
      </c>
      <c r="I660" t="s">
        <v>18</v>
      </c>
      <c r="J660" t="s">
        <v>11</v>
      </c>
      <c r="K660" t="s">
        <v>42</v>
      </c>
      <c r="L660">
        <v>1</v>
      </c>
      <c r="M660">
        <v>1000</v>
      </c>
      <c r="O660" t="s">
        <v>25</v>
      </c>
      <c r="R660" t="s">
        <v>46</v>
      </c>
      <c r="S660" s="49" t="str">
        <f t="shared" si="81"/>
        <v>Card</v>
      </c>
      <c r="T660" s="3">
        <v>0.04</v>
      </c>
      <c r="U660" s="2">
        <v>6.48</v>
      </c>
      <c r="V660" s="2">
        <v>1.41</v>
      </c>
      <c r="W660" s="54">
        <f>_xlfn.XLOOKUP(M660,Market!A:A,Market!F:F,0)</f>
        <v>0.08</v>
      </c>
      <c r="X660" s="55">
        <f t="shared" si="82"/>
        <v>0.25920000000000004</v>
      </c>
      <c r="Y660" s="55">
        <f t="shared" si="83"/>
        <v>5.07</v>
      </c>
      <c r="Z660" s="54">
        <f t="shared" si="84"/>
        <v>0.78240740740740744</v>
      </c>
      <c r="AA660" s="49" t="str">
        <f t="shared" ca="1" si="85"/>
        <v>N</v>
      </c>
      <c r="AB660" s="49">
        <f t="shared" ca="1" si="86"/>
        <v>5</v>
      </c>
      <c r="AC660" s="49" t="str">
        <f t="shared" ca="1" si="87"/>
        <v>N</v>
      </c>
    </row>
    <row r="661" spans="1:29" x14ac:dyDescent="0.25">
      <c r="A661">
        <v>7289</v>
      </c>
      <c r="B661" s="9">
        <v>43570</v>
      </c>
      <c r="C661" s="50" t="str">
        <f t="shared" si="80"/>
        <v>N</v>
      </c>
      <c r="D661" s="52">
        <f>_xlfn.XLOOKUP(B661,Cal_Date!B:B,Cal_Date!A:A,0)</f>
        <v>3</v>
      </c>
      <c r="E661">
        <v>2019</v>
      </c>
      <c r="F661" t="s">
        <v>121</v>
      </c>
      <c r="G661" t="s">
        <v>129</v>
      </c>
      <c r="H661" t="s">
        <v>48</v>
      </c>
      <c r="I661" t="s">
        <v>18</v>
      </c>
      <c r="J661" t="s">
        <v>11</v>
      </c>
      <c r="K661" t="s">
        <v>42</v>
      </c>
      <c r="L661">
        <v>1</v>
      </c>
      <c r="M661">
        <v>1004</v>
      </c>
      <c r="O661" t="s">
        <v>28</v>
      </c>
      <c r="R661" t="s">
        <v>46</v>
      </c>
      <c r="S661" s="49" t="str">
        <f t="shared" si="81"/>
        <v>Card</v>
      </c>
      <c r="T661" s="3">
        <v>0.04</v>
      </c>
      <c r="U661" s="2">
        <v>6.36</v>
      </c>
      <c r="V661" s="2">
        <v>1.41</v>
      </c>
      <c r="W661" s="54">
        <f>_xlfn.XLOOKUP(M661,Market!A:A,Market!F:F,0)</f>
        <v>0.06</v>
      </c>
      <c r="X661" s="55">
        <f t="shared" si="82"/>
        <v>0.25440000000000002</v>
      </c>
      <c r="Y661" s="55">
        <f t="shared" si="83"/>
        <v>4.95</v>
      </c>
      <c r="Z661" s="54">
        <f t="shared" si="84"/>
        <v>0.77830188679245282</v>
      </c>
      <c r="AA661" s="49" t="str">
        <f t="shared" ca="1" si="85"/>
        <v>N</v>
      </c>
      <c r="AB661" s="49">
        <f t="shared" ca="1" si="86"/>
        <v>5</v>
      </c>
      <c r="AC661" s="49" t="str">
        <f t="shared" ca="1" si="87"/>
        <v>N</v>
      </c>
    </row>
    <row r="662" spans="1:29" x14ac:dyDescent="0.25">
      <c r="A662">
        <v>7290</v>
      </c>
      <c r="B662" s="9">
        <v>43570</v>
      </c>
      <c r="C662" s="50" t="str">
        <f t="shared" si="80"/>
        <v>N</v>
      </c>
      <c r="D662" s="52">
        <f>_xlfn.XLOOKUP(B662,Cal_Date!B:B,Cal_Date!A:A,0)</f>
        <v>3</v>
      </c>
      <c r="E662">
        <v>2019</v>
      </c>
      <c r="F662" t="s">
        <v>121</v>
      </c>
      <c r="G662" t="s">
        <v>129</v>
      </c>
      <c r="H662" t="s">
        <v>48</v>
      </c>
      <c r="I662" t="s">
        <v>18</v>
      </c>
      <c r="J662" t="s">
        <v>11</v>
      </c>
      <c r="K662" t="s">
        <v>42</v>
      </c>
      <c r="L662">
        <v>1</v>
      </c>
      <c r="M662">
        <v>1005</v>
      </c>
      <c r="O662" t="s">
        <v>25</v>
      </c>
      <c r="R662" t="s">
        <v>44</v>
      </c>
      <c r="S662" s="49" t="str">
        <f t="shared" si="81"/>
        <v>Card</v>
      </c>
      <c r="T662" s="3">
        <v>0.03</v>
      </c>
      <c r="U662" s="2">
        <v>6.5339999999999998</v>
      </c>
      <c r="V662" s="2">
        <v>1.41</v>
      </c>
      <c r="W662" s="54">
        <f>_xlfn.XLOOKUP(M662,Market!A:A,Market!F:F,0)</f>
        <v>8.8999999999999996E-2</v>
      </c>
      <c r="X662" s="55">
        <f t="shared" si="82"/>
        <v>0.19602</v>
      </c>
      <c r="Y662" s="55">
        <f t="shared" si="83"/>
        <v>5.1239999999999997</v>
      </c>
      <c r="Z662" s="54">
        <f t="shared" si="84"/>
        <v>0.78420569329660239</v>
      </c>
      <c r="AA662" s="49" t="str">
        <f t="shared" ca="1" si="85"/>
        <v>N</v>
      </c>
      <c r="AB662" s="49">
        <f t="shared" ca="1" si="86"/>
        <v>5</v>
      </c>
      <c r="AC662" s="49" t="str">
        <f t="shared" ca="1" si="87"/>
        <v>N</v>
      </c>
    </row>
    <row r="663" spans="1:29" x14ac:dyDescent="0.25">
      <c r="A663">
        <v>7291</v>
      </c>
      <c r="B663" s="9">
        <v>43570</v>
      </c>
      <c r="C663" s="50" t="str">
        <f t="shared" si="80"/>
        <v>N</v>
      </c>
      <c r="D663" s="52">
        <f>_xlfn.XLOOKUP(B663,Cal_Date!B:B,Cal_Date!A:A,0)</f>
        <v>3</v>
      </c>
      <c r="E663">
        <v>2019</v>
      </c>
      <c r="F663" t="s">
        <v>121</v>
      </c>
      <c r="G663" t="s">
        <v>129</v>
      </c>
      <c r="H663" t="s">
        <v>48</v>
      </c>
      <c r="I663" t="s">
        <v>18</v>
      </c>
      <c r="J663" t="s">
        <v>10</v>
      </c>
      <c r="K663" t="s">
        <v>43</v>
      </c>
      <c r="L663">
        <v>1</v>
      </c>
      <c r="M663">
        <v>1000</v>
      </c>
      <c r="O663" t="s">
        <v>25</v>
      </c>
      <c r="R663" t="s">
        <v>46</v>
      </c>
      <c r="S663" s="49" t="str">
        <f t="shared" si="81"/>
        <v>Card</v>
      </c>
      <c r="T663" s="3">
        <v>0.04</v>
      </c>
      <c r="U663" s="2">
        <v>7.5600000000000005</v>
      </c>
      <c r="V663" s="2">
        <v>1.46</v>
      </c>
      <c r="W663" s="54">
        <f>_xlfn.XLOOKUP(M663,Market!A:A,Market!F:F,0)</f>
        <v>0.08</v>
      </c>
      <c r="X663" s="55">
        <f t="shared" si="82"/>
        <v>0.3024</v>
      </c>
      <c r="Y663" s="55">
        <f t="shared" si="83"/>
        <v>6.1000000000000005</v>
      </c>
      <c r="Z663" s="54">
        <f t="shared" si="84"/>
        <v>0.80687830687830686</v>
      </c>
      <c r="AA663" s="49" t="str">
        <f t="shared" ca="1" si="85"/>
        <v>N</v>
      </c>
      <c r="AB663" s="49">
        <f t="shared" ca="1" si="86"/>
        <v>5</v>
      </c>
      <c r="AC663" s="49" t="str">
        <f t="shared" ca="1" si="87"/>
        <v>N</v>
      </c>
    </row>
    <row r="664" spans="1:29" x14ac:dyDescent="0.25">
      <c r="A664">
        <v>7292</v>
      </c>
      <c r="B664" s="9">
        <v>43570</v>
      </c>
      <c r="C664" s="50" t="str">
        <f t="shared" si="80"/>
        <v>N</v>
      </c>
      <c r="D664" s="52">
        <f>_xlfn.XLOOKUP(B664,Cal_Date!B:B,Cal_Date!A:A,0)</f>
        <v>3</v>
      </c>
      <c r="E664">
        <v>2019</v>
      </c>
      <c r="F664" t="s">
        <v>121</v>
      </c>
      <c r="G664" t="s">
        <v>129</v>
      </c>
      <c r="H664" t="s">
        <v>48</v>
      </c>
      <c r="I664" t="s">
        <v>18</v>
      </c>
      <c r="J664" t="s">
        <v>11</v>
      </c>
      <c r="K664" t="s">
        <v>42</v>
      </c>
      <c r="L664">
        <v>1</v>
      </c>
      <c r="M664">
        <v>1006</v>
      </c>
      <c r="O664" t="s">
        <v>28</v>
      </c>
      <c r="R664" t="s">
        <v>44</v>
      </c>
      <c r="S664" s="49" t="str">
        <f t="shared" si="81"/>
        <v>Card</v>
      </c>
      <c r="T664" s="3">
        <v>0.03</v>
      </c>
      <c r="U664" s="2">
        <v>6.5339999999999998</v>
      </c>
      <c r="V664" s="2">
        <v>1.41</v>
      </c>
      <c r="W664" s="54">
        <f>_xlfn.XLOOKUP(M664,Market!A:A,Market!F:F,0)</f>
        <v>8.8999999999999996E-2</v>
      </c>
      <c r="X664" s="55">
        <f t="shared" si="82"/>
        <v>0.19602</v>
      </c>
      <c r="Y664" s="55">
        <f t="shared" si="83"/>
        <v>5.1239999999999997</v>
      </c>
      <c r="Z664" s="54">
        <f t="shared" si="84"/>
        <v>0.78420569329660239</v>
      </c>
      <c r="AA664" s="49" t="str">
        <f t="shared" ca="1" si="85"/>
        <v>N</v>
      </c>
      <c r="AB664" s="49">
        <f t="shared" ca="1" si="86"/>
        <v>5</v>
      </c>
      <c r="AC664" s="49" t="str">
        <f t="shared" ca="1" si="87"/>
        <v>N</v>
      </c>
    </row>
    <row r="665" spans="1:29" x14ac:dyDescent="0.25">
      <c r="A665">
        <v>7293</v>
      </c>
      <c r="B665" s="9">
        <v>43570</v>
      </c>
      <c r="C665" s="50" t="str">
        <f t="shared" si="80"/>
        <v>N</v>
      </c>
      <c r="D665" s="52">
        <f>_xlfn.XLOOKUP(B665,Cal_Date!B:B,Cal_Date!A:A,0)</f>
        <v>3</v>
      </c>
      <c r="E665">
        <v>2019</v>
      </c>
      <c r="F665" t="s">
        <v>121</v>
      </c>
      <c r="G665" t="s">
        <v>129</v>
      </c>
      <c r="H665" t="s">
        <v>48</v>
      </c>
      <c r="I665" t="s">
        <v>18</v>
      </c>
      <c r="J665" t="s">
        <v>11</v>
      </c>
      <c r="K665" t="s">
        <v>42</v>
      </c>
      <c r="L665">
        <v>2</v>
      </c>
      <c r="M665">
        <v>1000</v>
      </c>
      <c r="O665" t="s">
        <v>25</v>
      </c>
      <c r="R665" t="s">
        <v>46</v>
      </c>
      <c r="S665" s="49" t="str">
        <f t="shared" si="81"/>
        <v>Card</v>
      </c>
      <c r="T665" s="3">
        <v>0.04</v>
      </c>
      <c r="U665" s="2">
        <v>12.96</v>
      </c>
      <c r="V665" s="2">
        <v>2.82</v>
      </c>
      <c r="W665" s="54">
        <f>_xlfn.XLOOKUP(M665,Market!A:A,Market!F:F,0)</f>
        <v>0.08</v>
      </c>
      <c r="X665" s="55">
        <f t="shared" si="82"/>
        <v>0.51840000000000008</v>
      </c>
      <c r="Y665" s="55">
        <f t="shared" si="83"/>
        <v>10.14</v>
      </c>
      <c r="Z665" s="54">
        <f t="shared" si="84"/>
        <v>0.78240740740740744</v>
      </c>
      <c r="AA665" s="49" t="str">
        <f t="shared" ca="1" si="85"/>
        <v>N</v>
      </c>
      <c r="AB665" s="49">
        <f t="shared" ca="1" si="86"/>
        <v>5</v>
      </c>
      <c r="AC665" s="49" t="str">
        <f t="shared" ca="1" si="87"/>
        <v>N</v>
      </c>
    </row>
    <row r="666" spans="1:29" x14ac:dyDescent="0.25">
      <c r="A666">
        <v>7294</v>
      </c>
      <c r="B666" s="9">
        <v>43570</v>
      </c>
      <c r="C666" s="50" t="str">
        <f t="shared" si="80"/>
        <v>N</v>
      </c>
      <c r="D666" s="52">
        <f>_xlfn.XLOOKUP(B666,Cal_Date!B:B,Cal_Date!A:A,0)</f>
        <v>3</v>
      </c>
      <c r="E666">
        <v>2019</v>
      </c>
      <c r="F666" t="s">
        <v>121</v>
      </c>
      <c r="G666" t="s">
        <v>129</v>
      </c>
      <c r="H666" t="s">
        <v>48</v>
      </c>
      <c r="I666" t="s">
        <v>18</v>
      </c>
      <c r="J666" t="s">
        <v>11</v>
      </c>
      <c r="K666" t="s">
        <v>42</v>
      </c>
      <c r="L666">
        <v>2</v>
      </c>
      <c r="M666">
        <v>1001</v>
      </c>
      <c r="O666" t="s">
        <v>25</v>
      </c>
      <c r="R666" t="s">
        <v>44</v>
      </c>
      <c r="S666" s="49" t="str">
        <f t="shared" si="81"/>
        <v>Card</v>
      </c>
      <c r="T666" s="3">
        <v>0.03</v>
      </c>
      <c r="U666" s="2">
        <v>12.72</v>
      </c>
      <c r="V666" s="2">
        <v>2.82</v>
      </c>
      <c r="W666" s="54">
        <f>_xlfn.XLOOKUP(M666,Market!A:A,Market!F:F,0)</f>
        <v>0.06</v>
      </c>
      <c r="X666" s="55">
        <f t="shared" si="82"/>
        <v>0.38159999999999999</v>
      </c>
      <c r="Y666" s="55">
        <f t="shared" si="83"/>
        <v>9.9</v>
      </c>
      <c r="Z666" s="54">
        <f t="shared" si="84"/>
        <v>0.77830188679245282</v>
      </c>
      <c r="AA666" s="49" t="str">
        <f t="shared" ca="1" si="85"/>
        <v>N</v>
      </c>
      <c r="AB666" s="49">
        <f t="shared" ca="1" si="86"/>
        <v>5</v>
      </c>
      <c r="AC666" s="49" t="str">
        <f t="shared" ca="1" si="87"/>
        <v>N</v>
      </c>
    </row>
    <row r="667" spans="1:29" x14ac:dyDescent="0.25">
      <c r="A667">
        <v>7295</v>
      </c>
      <c r="B667" s="9">
        <v>43570</v>
      </c>
      <c r="C667" s="50" t="str">
        <f t="shared" si="80"/>
        <v>N</v>
      </c>
      <c r="D667" s="52">
        <f>_xlfn.XLOOKUP(B667,Cal_Date!B:B,Cal_Date!A:A,0)</f>
        <v>3</v>
      </c>
      <c r="E667">
        <v>2019</v>
      </c>
      <c r="F667" t="s">
        <v>121</v>
      </c>
      <c r="G667" t="s">
        <v>129</v>
      </c>
      <c r="H667" t="s">
        <v>48</v>
      </c>
      <c r="I667" t="s">
        <v>18</v>
      </c>
      <c r="J667" t="s">
        <v>10</v>
      </c>
      <c r="K667" t="s">
        <v>43</v>
      </c>
      <c r="L667">
        <v>1</v>
      </c>
      <c r="M667">
        <v>1008</v>
      </c>
      <c r="O667" t="s">
        <v>28</v>
      </c>
      <c r="R667" t="s">
        <v>46</v>
      </c>
      <c r="S667" s="49" t="str">
        <f t="shared" si="81"/>
        <v>Card</v>
      </c>
      <c r="T667" s="3">
        <v>0.04</v>
      </c>
      <c r="U667" s="2">
        <v>9.2564999999999991</v>
      </c>
      <c r="V667" s="2">
        <v>1.46</v>
      </c>
      <c r="W667" s="54">
        <f>_xlfn.XLOOKUP(M667,Market!A:A,Market!F:F,0)</f>
        <v>8.8999999999999996E-2</v>
      </c>
      <c r="X667" s="55">
        <f t="shared" si="82"/>
        <v>0.37025999999999998</v>
      </c>
      <c r="Y667" s="55">
        <f t="shared" si="83"/>
        <v>7.7964999999999991</v>
      </c>
      <c r="Z667" s="54">
        <f t="shared" si="84"/>
        <v>0.84227299735321126</v>
      </c>
      <c r="AA667" s="49" t="str">
        <f t="shared" ca="1" si="85"/>
        <v>N</v>
      </c>
      <c r="AB667" s="49">
        <f t="shared" ca="1" si="86"/>
        <v>5</v>
      </c>
      <c r="AC667" s="49" t="str">
        <f t="shared" ca="1" si="87"/>
        <v>N</v>
      </c>
    </row>
    <row r="668" spans="1:29" x14ac:dyDescent="0.25">
      <c r="A668">
        <v>7296</v>
      </c>
      <c r="B668" s="9">
        <v>43570</v>
      </c>
      <c r="C668" s="50" t="str">
        <f t="shared" si="80"/>
        <v>N</v>
      </c>
      <c r="D668" s="52">
        <f>_xlfn.XLOOKUP(B668,Cal_Date!B:B,Cal_Date!A:A,0)</f>
        <v>3</v>
      </c>
      <c r="E668">
        <v>2019</v>
      </c>
      <c r="F668" t="s">
        <v>121</v>
      </c>
      <c r="G668" t="s">
        <v>129</v>
      </c>
      <c r="H668" t="s">
        <v>48</v>
      </c>
      <c r="I668" t="s">
        <v>18</v>
      </c>
      <c r="J668" t="s">
        <v>10</v>
      </c>
      <c r="K668" t="s">
        <v>43</v>
      </c>
      <c r="L668">
        <v>1</v>
      </c>
      <c r="M668">
        <v>1009</v>
      </c>
      <c r="O668" t="s">
        <v>28</v>
      </c>
      <c r="R668" t="s">
        <v>46</v>
      </c>
      <c r="S668" s="49" t="str">
        <f t="shared" si="81"/>
        <v>Card</v>
      </c>
      <c r="T668" s="3">
        <v>0.04</v>
      </c>
      <c r="U668" s="2">
        <v>9.2564999999999991</v>
      </c>
      <c r="V668" s="2">
        <v>1.46</v>
      </c>
      <c r="W668" s="54">
        <f>_xlfn.XLOOKUP(M668,Market!A:A,Market!F:F,0)</f>
        <v>8.8999999999999996E-2</v>
      </c>
      <c r="X668" s="55">
        <f t="shared" si="82"/>
        <v>0.37025999999999998</v>
      </c>
      <c r="Y668" s="55">
        <f t="shared" si="83"/>
        <v>7.7964999999999991</v>
      </c>
      <c r="Z668" s="54">
        <f t="shared" si="84"/>
        <v>0.84227299735321126</v>
      </c>
      <c r="AA668" s="49" t="str">
        <f t="shared" ca="1" si="85"/>
        <v>N</v>
      </c>
      <c r="AB668" s="49">
        <f t="shared" ca="1" si="86"/>
        <v>5</v>
      </c>
      <c r="AC668" s="49" t="str">
        <f t="shared" ca="1" si="87"/>
        <v>N</v>
      </c>
    </row>
    <row r="669" spans="1:29" x14ac:dyDescent="0.25">
      <c r="A669">
        <v>7302</v>
      </c>
      <c r="B669" s="9">
        <v>43570</v>
      </c>
      <c r="C669" s="50" t="str">
        <f t="shared" si="80"/>
        <v>N</v>
      </c>
      <c r="D669" s="52">
        <f>_xlfn.XLOOKUP(B669,Cal_Date!B:B,Cal_Date!A:A,0)</f>
        <v>3</v>
      </c>
      <c r="E669">
        <v>2019</v>
      </c>
      <c r="F669" t="s">
        <v>121</v>
      </c>
      <c r="G669" t="s">
        <v>129</v>
      </c>
      <c r="H669" t="s">
        <v>48</v>
      </c>
      <c r="I669" t="s">
        <v>18</v>
      </c>
      <c r="J669" t="s">
        <v>10</v>
      </c>
      <c r="K669" t="s">
        <v>43</v>
      </c>
      <c r="L669">
        <v>1</v>
      </c>
      <c r="M669">
        <v>1001</v>
      </c>
      <c r="O669" t="s">
        <v>25</v>
      </c>
      <c r="R669" t="s">
        <v>47</v>
      </c>
      <c r="S669" s="49" t="str">
        <f t="shared" si="81"/>
        <v>Card</v>
      </c>
      <c r="T669" s="3">
        <v>3.5000000000000003E-2</v>
      </c>
      <c r="U669" s="2">
        <v>9.01</v>
      </c>
      <c r="V669" s="2">
        <v>1.46</v>
      </c>
      <c r="W669" s="54">
        <f>_xlfn.XLOOKUP(M669,Market!A:A,Market!F:F,0)</f>
        <v>0.06</v>
      </c>
      <c r="X669" s="55">
        <f t="shared" si="82"/>
        <v>0.31535000000000002</v>
      </c>
      <c r="Y669" s="55">
        <f t="shared" si="83"/>
        <v>7.55</v>
      </c>
      <c r="Z669" s="54">
        <f t="shared" si="84"/>
        <v>0.83795782463928969</v>
      </c>
      <c r="AA669" s="49" t="str">
        <f t="shared" ca="1" si="85"/>
        <v>N</v>
      </c>
      <c r="AB669" s="49">
        <f t="shared" ca="1" si="86"/>
        <v>5</v>
      </c>
      <c r="AC669" s="49" t="str">
        <f t="shared" ca="1" si="87"/>
        <v>N</v>
      </c>
    </row>
    <row r="670" spans="1:29" x14ac:dyDescent="0.25">
      <c r="A670">
        <v>7297</v>
      </c>
      <c r="B670" s="9">
        <v>43570</v>
      </c>
      <c r="C670" s="50" t="str">
        <f t="shared" si="80"/>
        <v>N</v>
      </c>
      <c r="D670" s="52">
        <f>_xlfn.XLOOKUP(B670,Cal_Date!B:B,Cal_Date!A:A,0)</f>
        <v>3</v>
      </c>
      <c r="E670">
        <v>2019</v>
      </c>
      <c r="F670" t="s">
        <v>121</v>
      </c>
      <c r="G670" t="s">
        <v>129</v>
      </c>
      <c r="H670" t="s">
        <v>48</v>
      </c>
      <c r="I670" t="s">
        <v>18</v>
      </c>
      <c r="J670" t="s">
        <v>11</v>
      </c>
      <c r="K670" t="s">
        <v>42</v>
      </c>
      <c r="L670">
        <v>2</v>
      </c>
      <c r="M670">
        <v>1001</v>
      </c>
      <c r="O670" t="s">
        <v>25</v>
      </c>
      <c r="R670" t="s">
        <v>46</v>
      </c>
      <c r="S670" s="49" t="str">
        <f t="shared" si="81"/>
        <v>Card</v>
      </c>
      <c r="T670" s="3">
        <v>0.04</v>
      </c>
      <c r="U670" s="2">
        <v>12.72</v>
      </c>
      <c r="V670" s="2">
        <v>2.82</v>
      </c>
      <c r="W670" s="54">
        <f>_xlfn.XLOOKUP(M670,Market!A:A,Market!F:F,0)</f>
        <v>0.06</v>
      </c>
      <c r="X670" s="55">
        <f t="shared" si="82"/>
        <v>0.50880000000000003</v>
      </c>
      <c r="Y670" s="55">
        <f t="shared" si="83"/>
        <v>9.9</v>
      </c>
      <c r="Z670" s="54">
        <f t="shared" si="84"/>
        <v>0.77830188679245282</v>
      </c>
      <c r="AA670" s="49" t="str">
        <f t="shared" ca="1" si="85"/>
        <v>N</v>
      </c>
      <c r="AB670" s="49">
        <f t="shared" ca="1" si="86"/>
        <v>5</v>
      </c>
      <c r="AC670" s="49" t="str">
        <f t="shared" ca="1" si="87"/>
        <v>N</v>
      </c>
    </row>
    <row r="671" spans="1:29" x14ac:dyDescent="0.25">
      <c r="A671">
        <v>7298</v>
      </c>
      <c r="B671" s="9">
        <v>43570</v>
      </c>
      <c r="C671" s="50" t="str">
        <f t="shared" si="80"/>
        <v>N</v>
      </c>
      <c r="D671" s="52">
        <f>_xlfn.XLOOKUP(B671,Cal_Date!B:B,Cal_Date!A:A,0)</f>
        <v>3</v>
      </c>
      <c r="E671">
        <v>2019</v>
      </c>
      <c r="F671" t="s">
        <v>121</v>
      </c>
      <c r="G671" t="s">
        <v>129</v>
      </c>
      <c r="H671" t="s">
        <v>48</v>
      </c>
      <c r="I671" t="s">
        <v>18</v>
      </c>
      <c r="J671" t="s">
        <v>11</v>
      </c>
      <c r="K671" t="s">
        <v>42</v>
      </c>
      <c r="L671">
        <v>1</v>
      </c>
      <c r="M671">
        <v>1001</v>
      </c>
      <c r="O671" t="s">
        <v>25</v>
      </c>
      <c r="R671" t="s">
        <v>46</v>
      </c>
      <c r="S671" s="49" t="str">
        <f t="shared" si="81"/>
        <v>Card</v>
      </c>
      <c r="T671" s="3">
        <v>0.04</v>
      </c>
      <c r="U671" s="2">
        <v>6.36</v>
      </c>
      <c r="V671" s="2">
        <v>1.41</v>
      </c>
      <c r="W671" s="54">
        <f>_xlfn.XLOOKUP(M671,Market!A:A,Market!F:F,0)</f>
        <v>0.06</v>
      </c>
      <c r="X671" s="55">
        <f t="shared" si="82"/>
        <v>0.25440000000000002</v>
      </c>
      <c r="Y671" s="55">
        <f t="shared" si="83"/>
        <v>4.95</v>
      </c>
      <c r="Z671" s="54">
        <f t="shared" si="84"/>
        <v>0.77830188679245282</v>
      </c>
      <c r="AA671" s="49" t="str">
        <f t="shared" ca="1" si="85"/>
        <v>N</v>
      </c>
      <c r="AB671" s="49">
        <f t="shared" ca="1" si="86"/>
        <v>5</v>
      </c>
      <c r="AC671" s="49" t="str">
        <f t="shared" ca="1" si="87"/>
        <v>N</v>
      </c>
    </row>
    <row r="672" spans="1:29" x14ac:dyDescent="0.25">
      <c r="A672">
        <v>7300</v>
      </c>
      <c r="B672" s="9">
        <v>43570</v>
      </c>
      <c r="C672" s="50" t="str">
        <f t="shared" si="80"/>
        <v>N</v>
      </c>
      <c r="D672" s="52">
        <f>_xlfn.XLOOKUP(B672,Cal_Date!B:B,Cal_Date!A:A,0)</f>
        <v>3</v>
      </c>
      <c r="E672">
        <v>2019</v>
      </c>
      <c r="F672" t="s">
        <v>121</v>
      </c>
      <c r="G672" t="s">
        <v>129</v>
      </c>
      <c r="H672" t="s">
        <v>48</v>
      </c>
      <c r="I672" t="s">
        <v>18</v>
      </c>
      <c r="J672" t="s">
        <v>11</v>
      </c>
      <c r="K672" t="s">
        <v>42</v>
      </c>
      <c r="L672">
        <v>2</v>
      </c>
      <c r="M672">
        <v>1002</v>
      </c>
      <c r="O672" t="s">
        <v>28</v>
      </c>
      <c r="R672" t="s">
        <v>46</v>
      </c>
      <c r="S672" s="49" t="str">
        <f t="shared" si="81"/>
        <v>Card</v>
      </c>
      <c r="T672" s="3">
        <v>0.04</v>
      </c>
      <c r="U672" s="2">
        <v>12.72</v>
      </c>
      <c r="V672" s="2">
        <v>2.82</v>
      </c>
      <c r="W672" s="54">
        <f>_xlfn.XLOOKUP(M672,Market!A:A,Market!F:F,0)</f>
        <v>0.06</v>
      </c>
      <c r="X672" s="55">
        <f t="shared" si="82"/>
        <v>0.50880000000000003</v>
      </c>
      <c r="Y672" s="55">
        <f t="shared" si="83"/>
        <v>9.9</v>
      </c>
      <c r="Z672" s="54">
        <f t="shared" si="84"/>
        <v>0.77830188679245282</v>
      </c>
      <c r="AA672" s="49" t="str">
        <f t="shared" ca="1" si="85"/>
        <v>N</v>
      </c>
      <c r="AB672" s="49">
        <f t="shared" ca="1" si="86"/>
        <v>5</v>
      </c>
      <c r="AC672" s="49" t="str">
        <f t="shared" ca="1" si="87"/>
        <v>N</v>
      </c>
    </row>
    <row r="673" spans="1:29" x14ac:dyDescent="0.25">
      <c r="A673">
        <v>7301</v>
      </c>
      <c r="B673" s="9">
        <v>43570</v>
      </c>
      <c r="C673" s="50" t="str">
        <f t="shared" si="80"/>
        <v>N</v>
      </c>
      <c r="D673" s="52">
        <f>_xlfn.XLOOKUP(B673,Cal_Date!B:B,Cal_Date!A:A,0)</f>
        <v>3</v>
      </c>
      <c r="E673">
        <v>2019</v>
      </c>
      <c r="F673" t="s">
        <v>121</v>
      </c>
      <c r="G673" t="s">
        <v>129</v>
      </c>
      <c r="H673" t="s">
        <v>48</v>
      </c>
      <c r="I673" t="s">
        <v>18</v>
      </c>
      <c r="J673" t="s">
        <v>11</v>
      </c>
      <c r="K673" t="s">
        <v>42</v>
      </c>
      <c r="L673">
        <v>1</v>
      </c>
      <c r="M673">
        <v>1003</v>
      </c>
      <c r="O673" t="s">
        <v>25</v>
      </c>
      <c r="R673" t="s">
        <v>44</v>
      </c>
      <c r="S673" s="49" t="str">
        <f t="shared" si="81"/>
        <v>Card</v>
      </c>
      <c r="T673" s="3">
        <v>0.03</v>
      </c>
      <c r="U673" s="2">
        <v>6.36</v>
      </c>
      <c r="V673" s="2">
        <v>1.41</v>
      </c>
      <c r="W673" s="54">
        <f>_xlfn.XLOOKUP(M673,Market!A:A,Market!F:F,0)</f>
        <v>0.06</v>
      </c>
      <c r="X673" s="55">
        <f t="shared" si="82"/>
        <v>0.1908</v>
      </c>
      <c r="Y673" s="55">
        <f t="shared" si="83"/>
        <v>4.95</v>
      </c>
      <c r="Z673" s="54">
        <f t="shared" si="84"/>
        <v>0.77830188679245282</v>
      </c>
      <c r="AA673" s="49" t="str">
        <f t="shared" ca="1" si="85"/>
        <v>N</v>
      </c>
      <c r="AB673" s="49">
        <f t="shared" ca="1" si="86"/>
        <v>5</v>
      </c>
      <c r="AC673" s="49" t="str">
        <f t="shared" ca="1" si="87"/>
        <v>N</v>
      </c>
    </row>
    <row r="674" spans="1:29" x14ac:dyDescent="0.25">
      <c r="A674">
        <v>7304</v>
      </c>
      <c r="B674" s="9">
        <v>43570</v>
      </c>
      <c r="C674" s="50" t="str">
        <f t="shared" si="80"/>
        <v>N</v>
      </c>
      <c r="D674" s="52">
        <f>_xlfn.XLOOKUP(B674,Cal_Date!B:B,Cal_Date!A:A,0)</f>
        <v>3</v>
      </c>
      <c r="E674">
        <v>2019</v>
      </c>
      <c r="F674" t="s">
        <v>121</v>
      </c>
      <c r="G674" t="s">
        <v>129</v>
      </c>
      <c r="H674" t="s">
        <v>48</v>
      </c>
      <c r="I674" t="s">
        <v>18</v>
      </c>
      <c r="J674" t="s">
        <v>11</v>
      </c>
      <c r="K674" t="s">
        <v>42</v>
      </c>
      <c r="L674">
        <v>2</v>
      </c>
      <c r="M674">
        <v>1003</v>
      </c>
      <c r="O674" t="s">
        <v>25</v>
      </c>
      <c r="R674" t="s">
        <v>46</v>
      </c>
      <c r="S674" s="49" t="str">
        <f t="shared" si="81"/>
        <v>Card</v>
      </c>
      <c r="T674" s="3">
        <v>0.04</v>
      </c>
      <c r="U674" s="2">
        <v>12.72</v>
      </c>
      <c r="V674" s="2">
        <v>2.82</v>
      </c>
      <c r="W674" s="54">
        <f>_xlfn.XLOOKUP(M674,Market!A:A,Market!F:F,0)</f>
        <v>0.06</v>
      </c>
      <c r="X674" s="55">
        <f t="shared" si="82"/>
        <v>0.50880000000000003</v>
      </c>
      <c r="Y674" s="55">
        <f t="shared" si="83"/>
        <v>9.9</v>
      </c>
      <c r="Z674" s="54">
        <f t="shared" si="84"/>
        <v>0.77830188679245282</v>
      </c>
      <c r="AA674" s="49" t="str">
        <f t="shared" ca="1" si="85"/>
        <v>N</v>
      </c>
      <c r="AB674" s="49">
        <f t="shared" ca="1" si="86"/>
        <v>5</v>
      </c>
      <c r="AC674" s="49" t="str">
        <f t="shared" ca="1" si="87"/>
        <v>N</v>
      </c>
    </row>
    <row r="675" spans="1:29" x14ac:dyDescent="0.25">
      <c r="A675">
        <v>7308</v>
      </c>
      <c r="B675" s="9">
        <v>43570</v>
      </c>
      <c r="C675" s="50" t="str">
        <f t="shared" si="80"/>
        <v>N</v>
      </c>
      <c r="D675" s="52">
        <f>_xlfn.XLOOKUP(B675,Cal_Date!B:B,Cal_Date!A:A,0)</f>
        <v>3</v>
      </c>
      <c r="E675">
        <v>2019</v>
      </c>
      <c r="F675" t="s">
        <v>121</v>
      </c>
      <c r="G675" t="s">
        <v>129</v>
      </c>
      <c r="H675" t="s">
        <v>48</v>
      </c>
      <c r="I675" t="s">
        <v>18</v>
      </c>
      <c r="J675" t="s">
        <v>11</v>
      </c>
      <c r="K675" t="s">
        <v>42</v>
      </c>
      <c r="L675">
        <v>1</v>
      </c>
      <c r="M675">
        <v>1003</v>
      </c>
      <c r="O675" t="s">
        <v>25</v>
      </c>
      <c r="R675" t="s">
        <v>46</v>
      </c>
      <c r="S675" s="49" t="str">
        <f t="shared" si="81"/>
        <v>Card</v>
      </c>
      <c r="T675" s="3">
        <v>0.04</v>
      </c>
      <c r="U675" s="2">
        <v>6.36</v>
      </c>
      <c r="V675" s="2">
        <v>1.41</v>
      </c>
      <c r="W675" s="54">
        <f>_xlfn.XLOOKUP(M675,Market!A:A,Market!F:F,0)</f>
        <v>0.06</v>
      </c>
      <c r="X675" s="55">
        <f t="shared" si="82"/>
        <v>0.25440000000000002</v>
      </c>
      <c r="Y675" s="55">
        <f t="shared" si="83"/>
        <v>4.95</v>
      </c>
      <c r="Z675" s="54">
        <f t="shared" si="84"/>
        <v>0.77830188679245282</v>
      </c>
      <c r="AA675" s="49" t="str">
        <f t="shared" ca="1" si="85"/>
        <v>N</v>
      </c>
      <c r="AB675" s="49">
        <f t="shared" ca="1" si="86"/>
        <v>5</v>
      </c>
      <c r="AC675" s="49" t="str">
        <f t="shared" ca="1" si="87"/>
        <v>N</v>
      </c>
    </row>
    <row r="676" spans="1:29" x14ac:dyDescent="0.25">
      <c r="A676">
        <v>7305</v>
      </c>
      <c r="B676" s="9">
        <v>43570</v>
      </c>
      <c r="C676" s="50" t="str">
        <f t="shared" si="80"/>
        <v>N</v>
      </c>
      <c r="D676" s="52">
        <f>_xlfn.XLOOKUP(B676,Cal_Date!B:B,Cal_Date!A:A,0)</f>
        <v>3</v>
      </c>
      <c r="E676">
        <v>2019</v>
      </c>
      <c r="F676" t="s">
        <v>121</v>
      </c>
      <c r="G676" t="s">
        <v>129</v>
      </c>
      <c r="H676" t="s">
        <v>48</v>
      </c>
      <c r="I676" t="s">
        <v>18</v>
      </c>
      <c r="J676" t="s">
        <v>11</v>
      </c>
      <c r="K676" t="s">
        <v>42</v>
      </c>
      <c r="L676">
        <v>1</v>
      </c>
      <c r="M676">
        <v>1004</v>
      </c>
      <c r="O676" t="s">
        <v>28</v>
      </c>
      <c r="R676" t="s">
        <v>47</v>
      </c>
      <c r="S676" s="49" t="str">
        <f t="shared" si="81"/>
        <v>Card</v>
      </c>
      <c r="T676" s="3">
        <v>3.5000000000000003E-2</v>
      </c>
      <c r="U676" s="2">
        <v>6.36</v>
      </c>
      <c r="V676" s="2">
        <v>1.41</v>
      </c>
      <c r="W676" s="54">
        <f>_xlfn.XLOOKUP(M676,Market!A:A,Market!F:F,0)</f>
        <v>0.06</v>
      </c>
      <c r="X676" s="55">
        <f t="shared" si="82"/>
        <v>0.22260000000000002</v>
      </c>
      <c r="Y676" s="55">
        <f t="shared" si="83"/>
        <v>4.95</v>
      </c>
      <c r="Z676" s="54">
        <f t="shared" si="84"/>
        <v>0.77830188679245282</v>
      </c>
      <c r="AA676" s="49" t="str">
        <f t="shared" ca="1" si="85"/>
        <v>N</v>
      </c>
      <c r="AB676" s="49">
        <f t="shared" ca="1" si="86"/>
        <v>5</v>
      </c>
      <c r="AC676" s="49" t="str">
        <f t="shared" ca="1" si="87"/>
        <v>N</v>
      </c>
    </row>
    <row r="677" spans="1:29" x14ac:dyDescent="0.25">
      <c r="A677">
        <v>7306</v>
      </c>
      <c r="B677" s="9">
        <v>43570</v>
      </c>
      <c r="C677" s="50" t="str">
        <f t="shared" si="80"/>
        <v>N</v>
      </c>
      <c r="D677" s="52">
        <f>_xlfn.XLOOKUP(B677,Cal_Date!B:B,Cal_Date!A:A,0)</f>
        <v>3</v>
      </c>
      <c r="E677">
        <v>2019</v>
      </c>
      <c r="F677" t="s">
        <v>121</v>
      </c>
      <c r="G677" t="s">
        <v>129</v>
      </c>
      <c r="H677" t="s">
        <v>48</v>
      </c>
      <c r="I677" t="s">
        <v>18</v>
      </c>
      <c r="J677" t="s">
        <v>11</v>
      </c>
      <c r="K677" t="s">
        <v>42</v>
      </c>
      <c r="L677">
        <v>1</v>
      </c>
      <c r="M677">
        <v>1005</v>
      </c>
      <c r="O677" t="s">
        <v>25</v>
      </c>
      <c r="R677" t="s">
        <v>47</v>
      </c>
      <c r="S677" s="49" t="str">
        <f t="shared" si="81"/>
        <v>Card</v>
      </c>
      <c r="T677" s="3">
        <v>3.5000000000000003E-2</v>
      </c>
      <c r="U677" s="2">
        <v>6.5339999999999998</v>
      </c>
      <c r="V677" s="2">
        <v>1.41</v>
      </c>
      <c r="W677" s="54">
        <f>_xlfn.XLOOKUP(M677,Market!A:A,Market!F:F,0)</f>
        <v>8.8999999999999996E-2</v>
      </c>
      <c r="X677" s="55">
        <f t="shared" si="82"/>
        <v>0.22869</v>
      </c>
      <c r="Y677" s="55">
        <f t="shared" si="83"/>
        <v>5.1239999999999997</v>
      </c>
      <c r="Z677" s="54">
        <f t="shared" si="84"/>
        <v>0.78420569329660239</v>
      </c>
      <c r="AA677" s="49" t="str">
        <f t="shared" ca="1" si="85"/>
        <v>N</v>
      </c>
      <c r="AB677" s="49">
        <f t="shared" ca="1" si="86"/>
        <v>5</v>
      </c>
      <c r="AC677" s="49" t="str">
        <f t="shared" ca="1" si="87"/>
        <v>N</v>
      </c>
    </row>
    <row r="678" spans="1:29" x14ac:dyDescent="0.25">
      <c r="A678">
        <v>7307</v>
      </c>
      <c r="B678" s="9">
        <v>43570</v>
      </c>
      <c r="C678" s="50" t="str">
        <f t="shared" si="80"/>
        <v>N</v>
      </c>
      <c r="D678" s="52">
        <f>_xlfn.XLOOKUP(B678,Cal_Date!B:B,Cal_Date!A:A,0)</f>
        <v>3</v>
      </c>
      <c r="E678">
        <v>2019</v>
      </c>
      <c r="F678" t="s">
        <v>121</v>
      </c>
      <c r="G678" t="s">
        <v>129</v>
      </c>
      <c r="H678" t="s">
        <v>48</v>
      </c>
      <c r="I678" t="s">
        <v>18</v>
      </c>
      <c r="J678" t="s">
        <v>11</v>
      </c>
      <c r="K678" t="s">
        <v>42</v>
      </c>
      <c r="L678">
        <v>1</v>
      </c>
      <c r="M678">
        <v>1005</v>
      </c>
      <c r="O678" t="s">
        <v>25</v>
      </c>
      <c r="R678" t="s">
        <v>47</v>
      </c>
      <c r="S678" s="49" t="str">
        <f t="shared" si="81"/>
        <v>Card</v>
      </c>
      <c r="T678" s="3">
        <v>3.5000000000000003E-2</v>
      </c>
      <c r="U678" s="2">
        <v>6.5339999999999998</v>
      </c>
      <c r="V678" s="2">
        <v>1.41</v>
      </c>
      <c r="W678" s="54">
        <f>_xlfn.XLOOKUP(M678,Market!A:A,Market!F:F,0)</f>
        <v>8.8999999999999996E-2</v>
      </c>
      <c r="X678" s="55">
        <f t="shared" si="82"/>
        <v>0.22869</v>
      </c>
      <c r="Y678" s="55">
        <f t="shared" si="83"/>
        <v>5.1239999999999997</v>
      </c>
      <c r="Z678" s="54">
        <f t="shared" si="84"/>
        <v>0.78420569329660239</v>
      </c>
      <c r="AA678" s="49" t="str">
        <f t="shared" ca="1" si="85"/>
        <v>N</v>
      </c>
      <c r="AB678" s="49">
        <f t="shared" ca="1" si="86"/>
        <v>5</v>
      </c>
      <c r="AC678" s="49" t="str">
        <f t="shared" ca="1" si="87"/>
        <v>N</v>
      </c>
    </row>
    <row r="679" spans="1:29" x14ac:dyDescent="0.25">
      <c r="A679">
        <v>7309</v>
      </c>
      <c r="B679" s="9">
        <v>43570</v>
      </c>
      <c r="C679" s="50" t="str">
        <f t="shared" si="80"/>
        <v>N</v>
      </c>
      <c r="D679" s="52">
        <f>_xlfn.XLOOKUP(B679,Cal_Date!B:B,Cal_Date!A:A,0)</f>
        <v>3</v>
      </c>
      <c r="E679">
        <v>2019</v>
      </c>
      <c r="F679" t="s">
        <v>121</v>
      </c>
      <c r="G679" t="s">
        <v>129</v>
      </c>
      <c r="H679" t="s">
        <v>48</v>
      </c>
      <c r="I679" t="s">
        <v>18</v>
      </c>
      <c r="J679" t="s">
        <v>11</v>
      </c>
      <c r="K679" t="s">
        <v>42</v>
      </c>
      <c r="L679">
        <v>2</v>
      </c>
      <c r="M679">
        <v>1003</v>
      </c>
      <c r="O679" t="s">
        <v>25</v>
      </c>
      <c r="R679" t="s">
        <v>47</v>
      </c>
      <c r="S679" s="49" t="str">
        <f t="shared" si="81"/>
        <v>Card</v>
      </c>
      <c r="T679" s="3">
        <v>3.5000000000000003E-2</v>
      </c>
      <c r="U679" s="2">
        <v>12.72</v>
      </c>
      <c r="V679" s="2">
        <v>2.82</v>
      </c>
      <c r="W679" s="54">
        <f>_xlfn.XLOOKUP(M679,Market!A:A,Market!F:F,0)</f>
        <v>0.06</v>
      </c>
      <c r="X679" s="55">
        <f t="shared" si="82"/>
        <v>0.44520000000000004</v>
      </c>
      <c r="Y679" s="55">
        <f t="shared" si="83"/>
        <v>9.9</v>
      </c>
      <c r="Z679" s="54">
        <f t="shared" si="84"/>
        <v>0.77830188679245282</v>
      </c>
      <c r="AA679" s="49" t="str">
        <f t="shared" ca="1" si="85"/>
        <v>N</v>
      </c>
      <c r="AB679" s="49">
        <f t="shared" ca="1" si="86"/>
        <v>5</v>
      </c>
      <c r="AC679" s="49" t="str">
        <f t="shared" ca="1" si="87"/>
        <v>N</v>
      </c>
    </row>
    <row r="680" spans="1:29" x14ac:dyDescent="0.25">
      <c r="A680">
        <v>7310</v>
      </c>
      <c r="B680" s="9">
        <v>43570</v>
      </c>
      <c r="C680" s="50" t="str">
        <f t="shared" si="80"/>
        <v>N</v>
      </c>
      <c r="D680" s="52">
        <f>_xlfn.XLOOKUP(B680,Cal_Date!B:B,Cal_Date!A:A,0)</f>
        <v>3</v>
      </c>
      <c r="E680">
        <v>2019</v>
      </c>
      <c r="F680" t="s">
        <v>121</v>
      </c>
      <c r="G680" t="s">
        <v>129</v>
      </c>
      <c r="H680" t="s">
        <v>48</v>
      </c>
      <c r="I680" t="s">
        <v>18</v>
      </c>
      <c r="J680" t="s">
        <v>11</v>
      </c>
      <c r="K680" t="s">
        <v>42</v>
      </c>
      <c r="L680">
        <v>1</v>
      </c>
      <c r="M680">
        <v>1007</v>
      </c>
      <c r="O680" t="s">
        <v>28</v>
      </c>
      <c r="R680" t="s">
        <v>44</v>
      </c>
      <c r="S680" s="49" t="str">
        <f t="shared" si="81"/>
        <v>Card</v>
      </c>
      <c r="T680" s="3">
        <v>0.03</v>
      </c>
      <c r="U680" s="2">
        <v>6.5339999999999998</v>
      </c>
      <c r="V680" s="2">
        <v>1.41</v>
      </c>
      <c r="W680" s="54">
        <f>_xlfn.XLOOKUP(M680,Market!A:A,Market!F:F,0)</f>
        <v>8.8999999999999996E-2</v>
      </c>
      <c r="X680" s="55">
        <f t="shared" si="82"/>
        <v>0.19602</v>
      </c>
      <c r="Y680" s="55">
        <f t="shared" si="83"/>
        <v>5.1239999999999997</v>
      </c>
      <c r="Z680" s="54">
        <f t="shared" si="84"/>
        <v>0.78420569329660239</v>
      </c>
      <c r="AA680" s="49" t="str">
        <f t="shared" ca="1" si="85"/>
        <v>N</v>
      </c>
      <c r="AB680" s="49">
        <f t="shared" ca="1" si="86"/>
        <v>5</v>
      </c>
      <c r="AC680" s="49" t="str">
        <f t="shared" ca="1" si="87"/>
        <v>N</v>
      </c>
    </row>
    <row r="681" spans="1:29" x14ac:dyDescent="0.25">
      <c r="A681">
        <v>7311</v>
      </c>
      <c r="B681" s="9">
        <v>43570</v>
      </c>
      <c r="C681" s="50" t="str">
        <f t="shared" si="80"/>
        <v>N</v>
      </c>
      <c r="D681" s="52">
        <f>_xlfn.XLOOKUP(B681,Cal_Date!B:B,Cal_Date!A:A,0)</f>
        <v>3</v>
      </c>
      <c r="E681">
        <v>2019</v>
      </c>
      <c r="F681" t="s">
        <v>121</v>
      </c>
      <c r="G681" t="s">
        <v>129</v>
      </c>
      <c r="H681" t="s">
        <v>48</v>
      </c>
      <c r="I681" t="s">
        <v>18</v>
      </c>
      <c r="J681" t="s">
        <v>11</v>
      </c>
      <c r="K681" t="s">
        <v>42</v>
      </c>
      <c r="L681">
        <v>1</v>
      </c>
      <c r="M681">
        <v>1006</v>
      </c>
      <c r="O681" t="s">
        <v>28</v>
      </c>
      <c r="R681" t="s">
        <v>44</v>
      </c>
      <c r="S681" s="49" t="str">
        <f t="shared" si="81"/>
        <v>Card</v>
      </c>
      <c r="T681" s="3">
        <v>0.03</v>
      </c>
      <c r="U681" s="2">
        <v>6.5339999999999998</v>
      </c>
      <c r="V681" s="2">
        <v>1.41</v>
      </c>
      <c r="W681" s="54">
        <f>_xlfn.XLOOKUP(M681,Market!A:A,Market!F:F,0)</f>
        <v>8.8999999999999996E-2</v>
      </c>
      <c r="X681" s="55">
        <f t="shared" si="82"/>
        <v>0.19602</v>
      </c>
      <c r="Y681" s="55">
        <f t="shared" si="83"/>
        <v>5.1239999999999997</v>
      </c>
      <c r="Z681" s="54">
        <f t="shared" si="84"/>
        <v>0.78420569329660239</v>
      </c>
      <c r="AA681" s="49" t="str">
        <f t="shared" ca="1" si="85"/>
        <v>N</v>
      </c>
      <c r="AB681" s="49">
        <f t="shared" ca="1" si="86"/>
        <v>5</v>
      </c>
      <c r="AC681" s="49" t="str">
        <f t="shared" ca="1" si="87"/>
        <v>N</v>
      </c>
    </row>
    <row r="682" spans="1:29" x14ac:dyDescent="0.25">
      <c r="A682">
        <v>7327</v>
      </c>
      <c r="B682" s="9">
        <v>43570</v>
      </c>
      <c r="C682" s="50" t="str">
        <f t="shared" si="80"/>
        <v>N</v>
      </c>
      <c r="D682" s="52">
        <f>_xlfn.XLOOKUP(B682,Cal_Date!B:B,Cal_Date!A:A,0)</f>
        <v>3</v>
      </c>
      <c r="E682">
        <v>2019</v>
      </c>
      <c r="F682" t="s">
        <v>121</v>
      </c>
      <c r="G682" t="s">
        <v>129</v>
      </c>
      <c r="H682" t="s">
        <v>48</v>
      </c>
      <c r="I682" t="s">
        <v>18</v>
      </c>
      <c r="J682" t="s">
        <v>11</v>
      </c>
      <c r="K682" t="s">
        <v>42</v>
      </c>
      <c r="L682">
        <v>1</v>
      </c>
      <c r="M682">
        <v>1006</v>
      </c>
      <c r="O682" t="s">
        <v>28</v>
      </c>
      <c r="R682" t="s">
        <v>44</v>
      </c>
      <c r="S682" s="49" t="str">
        <f t="shared" si="81"/>
        <v>Card</v>
      </c>
      <c r="T682" s="3">
        <v>0.03</v>
      </c>
      <c r="U682" s="2">
        <v>6.5339999999999998</v>
      </c>
      <c r="V682" s="2">
        <v>1.41</v>
      </c>
      <c r="W682" s="54">
        <f>_xlfn.XLOOKUP(M682,Market!A:A,Market!F:F,0)</f>
        <v>8.8999999999999996E-2</v>
      </c>
      <c r="X682" s="55">
        <f t="shared" si="82"/>
        <v>0.19602</v>
      </c>
      <c r="Y682" s="55">
        <f t="shared" si="83"/>
        <v>5.1239999999999997</v>
      </c>
      <c r="Z682" s="54">
        <f t="shared" si="84"/>
        <v>0.78420569329660239</v>
      </c>
      <c r="AA682" s="49" t="str">
        <f t="shared" ca="1" si="85"/>
        <v>N</v>
      </c>
      <c r="AB682" s="49">
        <f t="shared" ca="1" si="86"/>
        <v>5</v>
      </c>
      <c r="AC682" s="49" t="str">
        <f t="shared" ca="1" si="87"/>
        <v>N</v>
      </c>
    </row>
    <row r="683" spans="1:29" x14ac:dyDescent="0.25">
      <c r="A683">
        <v>7329</v>
      </c>
      <c r="B683" s="9">
        <v>43570</v>
      </c>
      <c r="C683" s="50" t="str">
        <f t="shared" si="80"/>
        <v>N</v>
      </c>
      <c r="D683" s="52">
        <f>_xlfn.XLOOKUP(B683,Cal_Date!B:B,Cal_Date!A:A,0)</f>
        <v>3</v>
      </c>
      <c r="E683">
        <v>2019</v>
      </c>
      <c r="F683" t="s">
        <v>121</v>
      </c>
      <c r="G683" t="s">
        <v>129</v>
      </c>
      <c r="H683" t="s">
        <v>48</v>
      </c>
      <c r="I683" t="s">
        <v>18</v>
      </c>
      <c r="J683" t="s">
        <v>11</v>
      </c>
      <c r="K683" t="s">
        <v>42</v>
      </c>
      <c r="L683">
        <v>1</v>
      </c>
      <c r="M683">
        <v>1006</v>
      </c>
      <c r="O683" t="s">
        <v>28</v>
      </c>
      <c r="R683" t="s">
        <v>44</v>
      </c>
      <c r="S683" s="49" t="str">
        <f t="shared" si="81"/>
        <v>Card</v>
      </c>
      <c r="T683" s="3">
        <v>0.03</v>
      </c>
      <c r="U683" s="2">
        <v>6.5339999999999998</v>
      </c>
      <c r="V683" s="2">
        <v>1.41</v>
      </c>
      <c r="W683" s="54">
        <f>_xlfn.XLOOKUP(M683,Market!A:A,Market!F:F,0)</f>
        <v>8.8999999999999996E-2</v>
      </c>
      <c r="X683" s="55">
        <f t="shared" si="82"/>
        <v>0.19602</v>
      </c>
      <c r="Y683" s="55">
        <f t="shared" si="83"/>
        <v>5.1239999999999997</v>
      </c>
      <c r="Z683" s="54">
        <f t="shared" si="84"/>
        <v>0.78420569329660239</v>
      </c>
      <c r="AA683" s="49" t="str">
        <f t="shared" ca="1" si="85"/>
        <v>N</v>
      </c>
      <c r="AB683" s="49">
        <f t="shared" ca="1" si="86"/>
        <v>5</v>
      </c>
      <c r="AC683" s="49" t="str">
        <f t="shared" ca="1" si="87"/>
        <v>N</v>
      </c>
    </row>
    <row r="684" spans="1:29" x14ac:dyDescent="0.25">
      <c r="A684">
        <v>7334</v>
      </c>
      <c r="B684" s="9">
        <v>43570</v>
      </c>
      <c r="C684" s="50" t="str">
        <f t="shared" si="80"/>
        <v>N</v>
      </c>
      <c r="D684" s="52">
        <f>_xlfn.XLOOKUP(B684,Cal_Date!B:B,Cal_Date!A:A,0)</f>
        <v>3</v>
      </c>
      <c r="E684">
        <v>2019</v>
      </c>
      <c r="F684" t="s">
        <v>121</v>
      </c>
      <c r="G684" t="s">
        <v>129</v>
      </c>
      <c r="H684" t="s">
        <v>48</v>
      </c>
      <c r="I684" t="s">
        <v>18</v>
      </c>
      <c r="J684" t="s">
        <v>11</v>
      </c>
      <c r="K684" t="s">
        <v>42</v>
      </c>
      <c r="L684">
        <v>1</v>
      </c>
      <c r="M684">
        <v>1004</v>
      </c>
      <c r="O684" t="s">
        <v>28</v>
      </c>
      <c r="R684" t="s">
        <v>44</v>
      </c>
      <c r="S684" s="49" t="str">
        <f t="shared" si="81"/>
        <v>Card</v>
      </c>
      <c r="T684" s="3">
        <v>0.03</v>
      </c>
      <c r="U684" s="2">
        <v>6.36</v>
      </c>
      <c r="V684" s="2">
        <v>1.41</v>
      </c>
      <c r="W684" s="54">
        <f>_xlfn.XLOOKUP(M684,Market!A:A,Market!F:F,0)</f>
        <v>0.06</v>
      </c>
      <c r="X684" s="55">
        <f t="shared" si="82"/>
        <v>0.1908</v>
      </c>
      <c r="Y684" s="55">
        <f t="shared" si="83"/>
        <v>4.95</v>
      </c>
      <c r="Z684" s="54">
        <f t="shared" si="84"/>
        <v>0.77830188679245282</v>
      </c>
      <c r="AA684" s="49" t="str">
        <f t="shared" ca="1" si="85"/>
        <v>N</v>
      </c>
      <c r="AB684" s="49">
        <f t="shared" ca="1" si="86"/>
        <v>5</v>
      </c>
      <c r="AC684" s="49" t="str">
        <f t="shared" ca="1" si="87"/>
        <v>N</v>
      </c>
    </row>
    <row r="685" spans="1:29" x14ac:dyDescent="0.25">
      <c r="A685">
        <v>7339</v>
      </c>
      <c r="B685" s="9">
        <v>43570</v>
      </c>
      <c r="C685" s="50" t="str">
        <f t="shared" si="80"/>
        <v>N</v>
      </c>
      <c r="D685" s="52">
        <f>_xlfn.XLOOKUP(B685,Cal_Date!B:B,Cal_Date!A:A,0)</f>
        <v>3</v>
      </c>
      <c r="E685">
        <v>2019</v>
      </c>
      <c r="F685" t="s">
        <v>121</v>
      </c>
      <c r="G685" t="s">
        <v>129</v>
      </c>
      <c r="H685" t="s">
        <v>48</v>
      </c>
      <c r="I685" t="s">
        <v>18</v>
      </c>
      <c r="J685" t="s">
        <v>11</v>
      </c>
      <c r="K685" t="s">
        <v>42</v>
      </c>
      <c r="L685">
        <v>2</v>
      </c>
      <c r="M685">
        <v>1004</v>
      </c>
      <c r="O685" t="s">
        <v>28</v>
      </c>
      <c r="R685" t="s">
        <v>44</v>
      </c>
      <c r="S685" s="49" t="str">
        <f t="shared" si="81"/>
        <v>Card</v>
      </c>
      <c r="T685" s="3">
        <v>0.03</v>
      </c>
      <c r="U685" s="2">
        <v>12.72</v>
      </c>
      <c r="V685" s="2">
        <v>2.82</v>
      </c>
      <c r="W685" s="54">
        <f>_xlfn.XLOOKUP(M685,Market!A:A,Market!F:F,0)</f>
        <v>0.06</v>
      </c>
      <c r="X685" s="55">
        <f t="shared" si="82"/>
        <v>0.38159999999999999</v>
      </c>
      <c r="Y685" s="55">
        <f t="shared" si="83"/>
        <v>9.9</v>
      </c>
      <c r="Z685" s="54">
        <f t="shared" si="84"/>
        <v>0.77830188679245282</v>
      </c>
      <c r="AA685" s="49" t="str">
        <f t="shared" ca="1" si="85"/>
        <v>N</v>
      </c>
      <c r="AB685" s="49">
        <f t="shared" ca="1" si="86"/>
        <v>5</v>
      </c>
      <c r="AC685" s="49" t="str">
        <f t="shared" ca="1" si="87"/>
        <v>N</v>
      </c>
    </row>
    <row r="686" spans="1:29" x14ac:dyDescent="0.25">
      <c r="A686">
        <v>7312</v>
      </c>
      <c r="B686" s="9">
        <v>43570</v>
      </c>
      <c r="C686" s="50" t="str">
        <f t="shared" si="80"/>
        <v>N</v>
      </c>
      <c r="D686" s="52">
        <f>_xlfn.XLOOKUP(B686,Cal_Date!B:B,Cal_Date!A:A,0)</f>
        <v>3</v>
      </c>
      <c r="E686">
        <v>2019</v>
      </c>
      <c r="F686" t="s">
        <v>121</v>
      </c>
      <c r="G686" t="s">
        <v>129</v>
      </c>
      <c r="H686" t="s">
        <v>48</v>
      </c>
      <c r="I686" t="s">
        <v>18</v>
      </c>
      <c r="J686" t="s">
        <v>11</v>
      </c>
      <c r="K686" t="s">
        <v>42</v>
      </c>
      <c r="L686">
        <v>2</v>
      </c>
      <c r="M686">
        <v>1000</v>
      </c>
      <c r="O686" t="s">
        <v>25</v>
      </c>
      <c r="R686" t="s">
        <v>44</v>
      </c>
      <c r="S686" s="49" t="str">
        <f t="shared" si="81"/>
        <v>Card</v>
      </c>
      <c r="T686" s="3">
        <v>0.03</v>
      </c>
      <c r="U686" s="2">
        <v>12.96</v>
      </c>
      <c r="V686" s="2">
        <v>2.82</v>
      </c>
      <c r="W686" s="54">
        <f>_xlfn.XLOOKUP(M686,Market!A:A,Market!F:F,0)</f>
        <v>0.08</v>
      </c>
      <c r="X686" s="55">
        <f t="shared" si="82"/>
        <v>0.38880000000000003</v>
      </c>
      <c r="Y686" s="55">
        <f t="shared" si="83"/>
        <v>10.14</v>
      </c>
      <c r="Z686" s="54">
        <f t="shared" si="84"/>
        <v>0.78240740740740744</v>
      </c>
      <c r="AA686" s="49" t="str">
        <f t="shared" ca="1" si="85"/>
        <v>N</v>
      </c>
      <c r="AB686" s="49">
        <f t="shared" ca="1" si="86"/>
        <v>5</v>
      </c>
      <c r="AC686" s="49" t="str">
        <f t="shared" ca="1" si="87"/>
        <v>N</v>
      </c>
    </row>
    <row r="687" spans="1:29" x14ac:dyDescent="0.25">
      <c r="A687">
        <v>7313</v>
      </c>
      <c r="B687" s="9">
        <v>43570</v>
      </c>
      <c r="C687" s="50" t="str">
        <f t="shared" si="80"/>
        <v>N</v>
      </c>
      <c r="D687" s="52">
        <f>_xlfn.XLOOKUP(B687,Cal_Date!B:B,Cal_Date!A:A,0)</f>
        <v>3</v>
      </c>
      <c r="E687">
        <v>2019</v>
      </c>
      <c r="F687" t="s">
        <v>121</v>
      </c>
      <c r="G687" t="s">
        <v>129</v>
      </c>
      <c r="H687" t="s">
        <v>48</v>
      </c>
      <c r="I687" t="s">
        <v>18</v>
      </c>
      <c r="J687" t="s">
        <v>11</v>
      </c>
      <c r="K687" t="s">
        <v>42</v>
      </c>
      <c r="L687">
        <v>1</v>
      </c>
      <c r="M687">
        <v>1000</v>
      </c>
      <c r="O687" t="s">
        <v>25</v>
      </c>
      <c r="R687" t="s">
        <v>44</v>
      </c>
      <c r="S687" s="49" t="str">
        <f t="shared" si="81"/>
        <v>Card</v>
      </c>
      <c r="T687" s="3">
        <v>0.03</v>
      </c>
      <c r="U687" s="2">
        <v>6.48</v>
      </c>
      <c r="V687" s="2">
        <v>1.41</v>
      </c>
      <c r="W687" s="54">
        <f>_xlfn.XLOOKUP(M687,Market!A:A,Market!F:F,0)</f>
        <v>0.08</v>
      </c>
      <c r="X687" s="55">
        <f t="shared" si="82"/>
        <v>0.19440000000000002</v>
      </c>
      <c r="Y687" s="55">
        <f t="shared" si="83"/>
        <v>5.07</v>
      </c>
      <c r="Z687" s="54">
        <f t="shared" si="84"/>
        <v>0.78240740740740744</v>
      </c>
      <c r="AA687" s="49" t="str">
        <f t="shared" ca="1" si="85"/>
        <v>N</v>
      </c>
      <c r="AB687" s="49">
        <f t="shared" ca="1" si="86"/>
        <v>5</v>
      </c>
      <c r="AC687" s="49" t="str">
        <f t="shared" ca="1" si="87"/>
        <v>N</v>
      </c>
    </row>
    <row r="688" spans="1:29" x14ac:dyDescent="0.25">
      <c r="A688">
        <v>7314</v>
      </c>
      <c r="B688" s="9">
        <v>43570</v>
      </c>
      <c r="C688" s="50" t="str">
        <f t="shared" si="80"/>
        <v>N</v>
      </c>
      <c r="D688" s="52">
        <f>_xlfn.XLOOKUP(B688,Cal_Date!B:B,Cal_Date!A:A,0)</f>
        <v>3</v>
      </c>
      <c r="E688">
        <v>2019</v>
      </c>
      <c r="F688" t="s">
        <v>121</v>
      </c>
      <c r="G688" t="s">
        <v>129</v>
      </c>
      <c r="H688" t="s">
        <v>48</v>
      </c>
      <c r="I688" t="s">
        <v>18</v>
      </c>
      <c r="J688" t="s">
        <v>11</v>
      </c>
      <c r="K688" t="s">
        <v>42</v>
      </c>
      <c r="L688">
        <v>1</v>
      </c>
      <c r="M688">
        <v>1000</v>
      </c>
      <c r="O688" t="s">
        <v>25</v>
      </c>
      <c r="R688" t="s">
        <v>44</v>
      </c>
      <c r="S688" s="49" t="str">
        <f t="shared" si="81"/>
        <v>Card</v>
      </c>
      <c r="T688" s="3">
        <v>0.03</v>
      </c>
      <c r="U688" s="2">
        <v>6.48</v>
      </c>
      <c r="V688" s="2">
        <v>1.41</v>
      </c>
      <c r="W688" s="54">
        <f>_xlfn.XLOOKUP(M688,Market!A:A,Market!F:F,0)</f>
        <v>0.08</v>
      </c>
      <c r="X688" s="55">
        <f t="shared" si="82"/>
        <v>0.19440000000000002</v>
      </c>
      <c r="Y688" s="55">
        <f t="shared" si="83"/>
        <v>5.07</v>
      </c>
      <c r="Z688" s="54">
        <f t="shared" si="84"/>
        <v>0.78240740740740744</v>
      </c>
      <c r="AA688" s="49" t="str">
        <f t="shared" ca="1" si="85"/>
        <v>N</v>
      </c>
      <c r="AB688" s="49">
        <f t="shared" ca="1" si="86"/>
        <v>5</v>
      </c>
      <c r="AC688" s="49" t="str">
        <f t="shared" ca="1" si="87"/>
        <v>N</v>
      </c>
    </row>
    <row r="689" spans="1:29" x14ac:dyDescent="0.25">
      <c r="A689">
        <v>7315</v>
      </c>
      <c r="B689" s="9">
        <v>43570</v>
      </c>
      <c r="C689" s="50" t="str">
        <f t="shared" si="80"/>
        <v>N</v>
      </c>
      <c r="D689" s="52">
        <f>_xlfn.XLOOKUP(B689,Cal_Date!B:B,Cal_Date!A:A,0)</f>
        <v>3</v>
      </c>
      <c r="E689">
        <v>2019</v>
      </c>
      <c r="F689" t="s">
        <v>121</v>
      </c>
      <c r="G689" t="s">
        <v>129</v>
      </c>
      <c r="H689" t="s">
        <v>48</v>
      </c>
      <c r="I689" t="s">
        <v>18</v>
      </c>
      <c r="J689" t="s">
        <v>11</v>
      </c>
      <c r="K689" t="s">
        <v>42</v>
      </c>
      <c r="L689">
        <v>1</v>
      </c>
      <c r="M689">
        <v>1008</v>
      </c>
      <c r="O689" t="s">
        <v>28</v>
      </c>
      <c r="R689" t="s">
        <v>47</v>
      </c>
      <c r="S689" s="49" t="str">
        <f t="shared" si="81"/>
        <v>Card</v>
      </c>
      <c r="T689" s="3">
        <v>3.5000000000000003E-2</v>
      </c>
      <c r="U689" s="2">
        <v>6.5339999999999998</v>
      </c>
      <c r="V689" s="2">
        <v>1.41</v>
      </c>
      <c r="W689" s="54">
        <f>_xlfn.XLOOKUP(M689,Market!A:A,Market!F:F,0)</f>
        <v>8.8999999999999996E-2</v>
      </c>
      <c r="X689" s="55">
        <f t="shared" si="82"/>
        <v>0.22869</v>
      </c>
      <c r="Y689" s="55">
        <f t="shared" si="83"/>
        <v>5.1239999999999997</v>
      </c>
      <c r="Z689" s="54">
        <f t="shared" si="84"/>
        <v>0.78420569329660239</v>
      </c>
      <c r="AA689" s="49" t="str">
        <f t="shared" ca="1" si="85"/>
        <v>N</v>
      </c>
      <c r="AB689" s="49">
        <f t="shared" ca="1" si="86"/>
        <v>5</v>
      </c>
      <c r="AC689" s="49" t="str">
        <f t="shared" ca="1" si="87"/>
        <v>N</v>
      </c>
    </row>
    <row r="690" spans="1:29" x14ac:dyDescent="0.25">
      <c r="A690">
        <v>7316</v>
      </c>
      <c r="B690" s="9">
        <v>43570</v>
      </c>
      <c r="C690" s="50" t="str">
        <f t="shared" si="80"/>
        <v>N</v>
      </c>
      <c r="D690" s="52">
        <f>_xlfn.XLOOKUP(B690,Cal_Date!B:B,Cal_Date!A:A,0)</f>
        <v>3</v>
      </c>
      <c r="E690">
        <v>2019</v>
      </c>
      <c r="F690" t="s">
        <v>121</v>
      </c>
      <c r="G690" t="s">
        <v>129</v>
      </c>
      <c r="H690" t="s">
        <v>48</v>
      </c>
      <c r="I690" t="s">
        <v>18</v>
      </c>
      <c r="J690" t="s">
        <v>11</v>
      </c>
      <c r="K690" t="s">
        <v>42</v>
      </c>
      <c r="L690">
        <v>2</v>
      </c>
      <c r="M690">
        <v>1008</v>
      </c>
      <c r="O690" t="s">
        <v>28</v>
      </c>
      <c r="R690" t="s">
        <v>46</v>
      </c>
      <c r="S690" s="49" t="str">
        <f t="shared" si="81"/>
        <v>Card</v>
      </c>
      <c r="T690" s="3">
        <v>0.04</v>
      </c>
      <c r="U690" s="2">
        <v>13.068</v>
      </c>
      <c r="V690" s="2">
        <v>2.82</v>
      </c>
      <c r="W690" s="54">
        <f>_xlfn.XLOOKUP(M690,Market!A:A,Market!F:F,0)</f>
        <v>8.8999999999999996E-2</v>
      </c>
      <c r="X690" s="55">
        <f t="shared" si="82"/>
        <v>0.52271999999999996</v>
      </c>
      <c r="Y690" s="55">
        <f t="shared" si="83"/>
        <v>10.247999999999999</v>
      </c>
      <c r="Z690" s="54">
        <f t="shared" si="84"/>
        <v>0.78420569329660239</v>
      </c>
      <c r="AA690" s="49" t="str">
        <f t="shared" ca="1" si="85"/>
        <v>N</v>
      </c>
      <c r="AB690" s="49">
        <f t="shared" ca="1" si="86"/>
        <v>5</v>
      </c>
      <c r="AC690" s="49" t="str">
        <f t="shared" ca="1" si="87"/>
        <v>N</v>
      </c>
    </row>
    <row r="691" spans="1:29" x14ac:dyDescent="0.25">
      <c r="A691">
        <v>7317</v>
      </c>
      <c r="B691" s="9">
        <v>43570</v>
      </c>
      <c r="C691" s="50" t="str">
        <f t="shared" si="80"/>
        <v>N</v>
      </c>
      <c r="D691" s="52">
        <f>_xlfn.XLOOKUP(B691,Cal_Date!B:B,Cal_Date!A:A,0)</f>
        <v>3</v>
      </c>
      <c r="E691">
        <v>2019</v>
      </c>
      <c r="F691" t="s">
        <v>121</v>
      </c>
      <c r="G691" t="s">
        <v>129</v>
      </c>
      <c r="H691" t="s">
        <v>48</v>
      </c>
      <c r="I691" t="s">
        <v>18</v>
      </c>
      <c r="J691" t="s">
        <v>11</v>
      </c>
      <c r="K691" t="s">
        <v>42</v>
      </c>
      <c r="L691">
        <v>1</v>
      </c>
      <c r="M691">
        <v>1009</v>
      </c>
      <c r="O691" t="s">
        <v>28</v>
      </c>
      <c r="R691" t="s">
        <v>47</v>
      </c>
      <c r="S691" s="49" t="str">
        <f t="shared" si="81"/>
        <v>Card</v>
      </c>
      <c r="T691" s="3">
        <v>3.5000000000000003E-2</v>
      </c>
      <c r="U691" s="2">
        <v>6.5339999999999998</v>
      </c>
      <c r="V691" s="2">
        <v>1.41</v>
      </c>
      <c r="W691" s="54">
        <f>_xlfn.XLOOKUP(M691,Market!A:A,Market!F:F,0)</f>
        <v>8.8999999999999996E-2</v>
      </c>
      <c r="X691" s="55">
        <f t="shared" si="82"/>
        <v>0.22869</v>
      </c>
      <c r="Y691" s="55">
        <f t="shared" si="83"/>
        <v>5.1239999999999997</v>
      </c>
      <c r="Z691" s="54">
        <f t="shared" si="84"/>
        <v>0.78420569329660239</v>
      </c>
      <c r="AA691" s="49" t="str">
        <f t="shared" ca="1" si="85"/>
        <v>N</v>
      </c>
      <c r="AB691" s="49">
        <f t="shared" ca="1" si="86"/>
        <v>5</v>
      </c>
      <c r="AC691" s="49" t="str">
        <f t="shared" ca="1" si="87"/>
        <v>N</v>
      </c>
    </row>
    <row r="692" spans="1:29" x14ac:dyDescent="0.25">
      <c r="A692">
        <v>7318</v>
      </c>
      <c r="B692" s="9">
        <v>43570</v>
      </c>
      <c r="C692" s="50" t="str">
        <f t="shared" si="80"/>
        <v>N</v>
      </c>
      <c r="D692" s="52">
        <f>_xlfn.XLOOKUP(B692,Cal_Date!B:B,Cal_Date!A:A,0)</f>
        <v>3</v>
      </c>
      <c r="E692">
        <v>2019</v>
      </c>
      <c r="F692" t="s">
        <v>121</v>
      </c>
      <c r="G692" t="s">
        <v>129</v>
      </c>
      <c r="H692" t="s">
        <v>48</v>
      </c>
      <c r="I692" t="s">
        <v>18</v>
      </c>
      <c r="J692" t="s">
        <v>11</v>
      </c>
      <c r="K692" t="s">
        <v>42</v>
      </c>
      <c r="L692">
        <v>2</v>
      </c>
      <c r="M692">
        <v>1010</v>
      </c>
      <c r="O692" t="s">
        <v>25</v>
      </c>
      <c r="R692" t="s">
        <v>44</v>
      </c>
      <c r="S692" s="49" t="str">
        <f t="shared" si="81"/>
        <v>Card</v>
      </c>
      <c r="T692" s="3">
        <v>0.03</v>
      </c>
      <c r="U692" s="2">
        <v>12.96</v>
      </c>
      <c r="V692" s="2">
        <v>2.82</v>
      </c>
      <c r="W692" s="54">
        <f>_xlfn.XLOOKUP(M692,Market!A:A,Market!F:F,0)</f>
        <v>0.08</v>
      </c>
      <c r="X692" s="55">
        <f t="shared" si="82"/>
        <v>0.38880000000000003</v>
      </c>
      <c r="Y692" s="55">
        <f t="shared" si="83"/>
        <v>10.14</v>
      </c>
      <c r="Z692" s="54">
        <f t="shared" si="84"/>
        <v>0.78240740740740744</v>
      </c>
      <c r="AA692" s="49" t="str">
        <f t="shared" ca="1" si="85"/>
        <v>N</v>
      </c>
      <c r="AB692" s="49">
        <f t="shared" ca="1" si="86"/>
        <v>5</v>
      </c>
      <c r="AC692" s="49" t="str">
        <f t="shared" ca="1" si="87"/>
        <v>N</v>
      </c>
    </row>
    <row r="693" spans="1:29" x14ac:dyDescent="0.25">
      <c r="A693">
        <v>7319</v>
      </c>
      <c r="B693" s="9">
        <v>43570</v>
      </c>
      <c r="C693" s="50" t="str">
        <f t="shared" si="80"/>
        <v>N</v>
      </c>
      <c r="D693" s="52">
        <f>_xlfn.XLOOKUP(B693,Cal_Date!B:B,Cal_Date!A:A,0)</f>
        <v>3</v>
      </c>
      <c r="E693">
        <v>2019</v>
      </c>
      <c r="F693" t="s">
        <v>121</v>
      </c>
      <c r="G693" t="s">
        <v>129</v>
      </c>
      <c r="H693" t="s">
        <v>48</v>
      </c>
      <c r="I693" t="s">
        <v>18</v>
      </c>
      <c r="J693" t="s">
        <v>11</v>
      </c>
      <c r="K693" t="s">
        <v>42</v>
      </c>
      <c r="L693">
        <v>1</v>
      </c>
      <c r="M693">
        <v>1008</v>
      </c>
      <c r="O693" t="s">
        <v>28</v>
      </c>
      <c r="R693" t="s">
        <v>47</v>
      </c>
      <c r="S693" s="49" t="str">
        <f t="shared" si="81"/>
        <v>Card</v>
      </c>
      <c r="T693" s="3">
        <v>3.5000000000000003E-2</v>
      </c>
      <c r="U693" s="2">
        <v>6.5339999999999998</v>
      </c>
      <c r="V693" s="2">
        <v>1.41</v>
      </c>
      <c r="W693" s="54">
        <f>_xlfn.XLOOKUP(M693,Market!A:A,Market!F:F,0)</f>
        <v>8.8999999999999996E-2</v>
      </c>
      <c r="X693" s="55">
        <f t="shared" si="82"/>
        <v>0.22869</v>
      </c>
      <c r="Y693" s="55">
        <f t="shared" si="83"/>
        <v>5.1239999999999997</v>
      </c>
      <c r="Z693" s="54">
        <f t="shared" si="84"/>
        <v>0.78420569329660239</v>
      </c>
      <c r="AA693" s="49" t="str">
        <f t="shared" ca="1" si="85"/>
        <v>N</v>
      </c>
      <c r="AB693" s="49">
        <f t="shared" ca="1" si="86"/>
        <v>5</v>
      </c>
      <c r="AC693" s="49" t="str">
        <f t="shared" ca="1" si="87"/>
        <v>N</v>
      </c>
    </row>
    <row r="694" spans="1:29" x14ac:dyDescent="0.25">
      <c r="A694">
        <v>7320</v>
      </c>
      <c r="B694" s="9">
        <v>43570</v>
      </c>
      <c r="C694" s="50" t="str">
        <f t="shared" si="80"/>
        <v>N</v>
      </c>
      <c r="D694" s="52">
        <f>_xlfn.XLOOKUP(B694,Cal_Date!B:B,Cal_Date!A:A,0)</f>
        <v>3</v>
      </c>
      <c r="E694">
        <v>2019</v>
      </c>
      <c r="F694" t="s">
        <v>121</v>
      </c>
      <c r="G694" t="s">
        <v>129</v>
      </c>
      <c r="H694" t="s">
        <v>48</v>
      </c>
      <c r="I694" t="s">
        <v>18</v>
      </c>
      <c r="J694" t="s">
        <v>11</v>
      </c>
      <c r="K694" t="s">
        <v>42</v>
      </c>
      <c r="L694">
        <v>2</v>
      </c>
      <c r="M694">
        <v>1008</v>
      </c>
      <c r="O694" t="s">
        <v>28</v>
      </c>
      <c r="R694" t="s">
        <v>46</v>
      </c>
      <c r="S694" s="49" t="str">
        <f t="shared" si="81"/>
        <v>Card</v>
      </c>
      <c r="T694" s="3">
        <v>0.04</v>
      </c>
      <c r="U694" s="2">
        <v>13.068</v>
      </c>
      <c r="V694" s="2">
        <v>2.82</v>
      </c>
      <c r="W694" s="54">
        <f>_xlfn.XLOOKUP(M694,Market!A:A,Market!F:F,0)</f>
        <v>8.8999999999999996E-2</v>
      </c>
      <c r="X694" s="55">
        <f t="shared" si="82"/>
        <v>0.52271999999999996</v>
      </c>
      <c r="Y694" s="55">
        <f t="shared" si="83"/>
        <v>10.247999999999999</v>
      </c>
      <c r="Z694" s="54">
        <f t="shared" si="84"/>
        <v>0.78420569329660239</v>
      </c>
      <c r="AA694" s="49" t="str">
        <f t="shared" ca="1" si="85"/>
        <v>N</v>
      </c>
      <c r="AB694" s="49">
        <f t="shared" ca="1" si="86"/>
        <v>5</v>
      </c>
      <c r="AC694" s="49" t="str">
        <f t="shared" ca="1" si="87"/>
        <v>N</v>
      </c>
    </row>
    <row r="695" spans="1:29" x14ac:dyDescent="0.25">
      <c r="A695">
        <v>7321</v>
      </c>
      <c r="B695" s="9">
        <v>43570</v>
      </c>
      <c r="C695" s="50" t="str">
        <f t="shared" si="80"/>
        <v>N</v>
      </c>
      <c r="D695" s="52">
        <f>_xlfn.XLOOKUP(B695,Cal_Date!B:B,Cal_Date!A:A,0)</f>
        <v>3</v>
      </c>
      <c r="E695">
        <v>2019</v>
      </c>
      <c r="F695" t="s">
        <v>121</v>
      </c>
      <c r="G695" t="s">
        <v>129</v>
      </c>
      <c r="H695" t="s">
        <v>48</v>
      </c>
      <c r="I695" t="s">
        <v>18</v>
      </c>
      <c r="J695" t="s">
        <v>11</v>
      </c>
      <c r="K695" t="s">
        <v>42</v>
      </c>
      <c r="L695">
        <v>1</v>
      </c>
      <c r="M695">
        <v>1008</v>
      </c>
      <c r="O695" t="s">
        <v>28</v>
      </c>
      <c r="R695" t="s">
        <v>46</v>
      </c>
      <c r="S695" s="49" t="str">
        <f t="shared" si="81"/>
        <v>Card</v>
      </c>
      <c r="T695" s="3">
        <v>0.04</v>
      </c>
      <c r="U695" s="2">
        <v>6.5339999999999998</v>
      </c>
      <c r="V695" s="2">
        <v>1.41</v>
      </c>
      <c r="W695" s="54">
        <f>_xlfn.XLOOKUP(M695,Market!A:A,Market!F:F,0)</f>
        <v>8.8999999999999996E-2</v>
      </c>
      <c r="X695" s="55">
        <f t="shared" si="82"/>
        <v>0.26135999999999998</v>
      </c>
      <c r="Y695" s="55">
        <f t="shared" si="83"/>
        <v>5.1239999999999997</v>
      </c>
      <c r="Z695" s="54">
        <f t="shared" si="84"/>
        <v>0.78420569329660239</v>
      </c>
      <c r="AA695" s="49" t="str">
        <f t="shared" ca="1" si="85"/>
        <v>N</v>
      </c>
      <c r="AB695" s="49">
        <f t="shared" ca="1" si="86"/>
        <v>5</v>
      </c>
      <c r="AC695" s="49" t="str">
        <f t="shared" ca="1" si="87"/>
        <v>N</v>
      </c>
    </row>
    <row r="696" spans="1:29" x14ac:dyDescent="0.25">
      <c r="A696">
        <v>7322</v>
      </c>
      <c r="B696" s="9">
        <v>43570</v>
      </c>
      <c r="C696" s="50" t="str">
        <f t="shared" si="80"/>
        <v>N</v>
      </c>
      <c r="D696" s="52">
        <f>_xlfn.XLOOKUP(B696,Cal_Date!B:B,Cal_Date!A:A,0)</f>
        <v>3</v>
      </c>
      <c r="E696">
        <v>2019</v>
      </c>
      <c r="F696" t="s">
        <v>121</v>
      </c>
      <c r="G696" t="s">
        <v>129</v>
      </c>
      <c r="H696" t="s">
        <v>48</v>
      </c>
      <c r="I696" t="s">
        <v>18</v>
      </c>
      <c r="J696" t="s">
        <v>10</v>
      </c>
      <c r="K696" t="s">
        <v>43</v>
      </c>
      <c r="L696">
        <v>1</v>
      </c>
      <c r="M696">
        <v>1004</v>
      </c>
      <c r="O696" t="s">
        <v>28</v>
      </c>
      <c r="R696" t="s">
        <v>44</v>
      </c>
      <c r="S696" s="49" t="str">
        <f t="shared" si="81"/>
        <v>Card</v>
      </c>
      <c r="T696" s="3">
        <v>0.03</v>
      </c>
      <c r="U696" s="2">
        <v>7.42</v>
      </c>
      <c r="V696" s="2">
        <v>1.46</v>
      </c>
      <c r="W696" s="54">
        <f>_xlfn.XLOOKUP(M696,Market!A:A,Market!F:F,0)</f>
        <v>0.06</v>
      </c>
      <c r="X696" s="55">
        <f t="shared" si="82"/>
        <v>0.22259999999999999</v>
      </c>
      <c r="Y696" s="55">
        <f t="shared" si="83"/>
        <v>5.96</v>
      </c>
      <c r="Z696" s="54">
        <f t="shared" si="84"/>
        <v>0.80323450134770891</v>
      </c>
      <c r="AA696" s="49" t="str">
        <f t="shared" ca="1" si="85"/>
        <v>N</v>
      </c>
      <c r="AB696" s="49">
        <f t="shared" ca="1" si="86"/>
        <v>5</v>
      </c>
      <c r="AC696" s="49" t="str">
        <f t="shared" ca="1" si="87"/>
        <v>N</v>
      </c>
    </row>
    <row r="697" spans="1:29" x14ac:dyDescent="0.25">
      <c r="A697">
        <v>7342</v>
      </c>
      <c r="B697" s="9">
        <v>43570</v>
      </c>
      <c r="C697" s="50" t="str">
        <f t="shared" si="80"/>
        <v>N</v>
      </c>
      <c r="D697" s="52">
        <f>_xlfn.XLOOKUP(B697,Cal_Date!B:B,Cal_Date!A:A,0)</f>
        <v>3</v>
      </c>
      <c r="E697">
        <v>2019</v>
      </c>
      <c r="F697" t="s">
        <v>121</v>
      </c>
      <c r="G697" t="s">
        <v>129</v>
      </c>
      <c r="H697" t="s">
        <v>48</v>
      </c>
      <c r="I697" t="s">
        <v>18</v>
      </c>
      <c r="J697" t="s">
        <v>11</v>
      </c>
      <c r="K697" t="s">
        <v>42</v>
      </c>
      <c r="L697">
        <v>1</v>
      </c>
      <c r="M697">
        <v>1009</v>
      </c>
      <c r="O697" t="s">
        <v>28</v>
      </c>
      <c r="R697" t="s">
        <v>47</v>
      </c>
      <c r="S697" s="49" t="str">
        <f t="shared" si="81"/>
        <v>Card</v>
      </c>
      <c r="T697" s="3">
        <v>3.5000000000000003E-2</v>
      </c>
      <c r="U697" s="2">
        <v>6.5339999999999998</v>
      </c>
      <c r="V697" s="2">
        <v>1.41</v>
      </c>
      <c r="W697" s="54">
        <f>_xlfn.XLOOKUP(M697,Market!A:A,Market!F:F,0)</f>
        <v>8.8999999999999996E-2</v>
      </c>
      <c r="X697" s="55">
        <f t="shared" si="82"/>
        <v>0.22869</v>
      </c>
      <c r="Y697" s="55">
        <f t="shared" si="83"/>
        <v>5.1239999999999997</v>
      </c>
      <c r="Z697" s="54">
        <f t="shared" si="84"/>
        <v>0.78420569329660239</v>
      </c>
      <c r="AA697" s="49" t="str">
        <f t="shared" ca="1" si="85"/>
        <v>N</v>
      </c>
      <c r="AB697" s="49">
        <f t="shared" ca="1" si="86"/>
        <v>5</v>
      </c>
      <c r="AC697" s="49" t="str">
        <f t="shared" ca="1" si="87"/>
        <v>N</v>
      </c>
    </row>
    <row r="698" spans="1:29" x14ac:dyDescent="0.25">
      <c r="A698">
        <v>7323</v>
      </c>
      <c r="B698" s="9">
        <v>43570</v>
      </c>
      <c r="C698" s="50" t="str">
        <f t="shared" si="80"/>
        <v>N</v>
      </c>
      <c r="D698" s="52">
        <f>_xlfn.XLOOKUP(B698,Cal_Date!B:B,Cal_Date!A:A,0)</f>
        <v>3</v>
      </c>
      <c r="E698">
        <v>2019</v>
      </c>
      <c r="F698" t="s">
        <v>121</v>
      </c>
      <c r="G698" t="s">
        <v>129</v>
      </c>
      <c r="H698" t="s">
        <v>48</v>
      </c>
      <c r="I698" t="s">
        <v>18</v>
      </c>
      <c r="J698" t="s">
        <v>11</v>
      </c>
      <c r="K698" t="s">
        <v>42</v>
      </c>
      <c r="L698">
        <v>1</v>
      </c>
      <c r="M698">
        <v>1010</v>
      </c>
      <c r="O698" t="s">
        <v>25</v>
      </c>
      <c r="R698" t="s">
        <v>47</v>
      </c>
      <c r="S698" s="49" t="str">
        <f t="shared" si="81"/>
        <v>Card</v>
      </c>
      <c r="T698" s="3">
        <v>3.5000000000000003E-2</v>
      </c>
      <c r="U698" s="2">
        <v>6.48</v>
      </c>
      <c r="V698" s="2">
        <v>1.41</v>
      </c>
      <c r="W698" s="54">
        <f>_xlfn.XLOOKUP(M698,Market!A:A,Market!F:F,0)</f>
        <v>0.08</v>
      </c>
      <c r="X698" s="55">
        <f t="shared" si="82"/>
        <v>0.22680000000000003</v>
      </c>
      <c r="Y698" s="55">
        <f t="shared" si="83"/>
        <v>5.07</v>
      </c>
      <c r="Z698" s="54">
        <f t="shared" si="84"/>
        <v>0.78240740740740744</v>
      </c>
      <c r="AA698" s="49" t="str">
        <f t="shared" ca="1" si="85"/>
        <v>N</v>
      </c>
      <c r="AB698" s="49">
        <f t="shared" ca="1" si="86"/>
        <v>5</v>
      </c>
      <c r="AC698" s="49" t="str">
        <f t="shared" ca="1" si="87"/>
        <v>N</v>
      </c>
    </row>
    <row r="699" spans="1:29" x14ac:dyDescent="0.25">
      <c r="A699">
        <v>7324</v>
      </c>
      <c r="B699" s="9">
        <v>43570</v>
      </c>
      <c r="C699" s="50" t="str">
        <f t="shared" si="80"/>
        <v>N</v>
      </c>
      <c r="D699" s="52">
        <f>_xlfn.XLOOKUP(B699,Cal_Date!B:B,Cal_Date!A:A,0)</f>
        <v>3</v>
      </c>
      <c r="E699">
        <v>2019</v>
      </c>
      <c r="F699" t="s">
        <v>121</v>
      </c>
      <c r="G699" t="s">
        <v>129</v>
      </c>
      <c r="H699" t="s">
        <v>48</v>
      </c>
      <c r="I699" t="s">
        <v>18</v>
      </c>
      <c r="J699" t="s">
        <v>11</v>
      </c>
      <c r="K699" t="s">
        <v>42</v>
      </c>
      <c r="L699">
        <v>2</v>
      </c>
      <c r="M699">
        <v>1011</v>
      </c>
      <c r="O699" t="s">
        <v>25</v>
      </c>
      <c r="R699" t="s">
        <v>44</v>
      </c>
      <c r="S699" s="49" t="str">
        <f t="shared" si="81"/>
        <v>Card</v>
      </c>
      <c r="T699" s="3">
        <v>0.03</v>
      </c>
      <c r="U699" s="2">
        <v>12.72</v>
      </c>
      <c r="V699" s="2">
        <v>2.82</v>
      </c>
      <c r="W699" s="54">
        <f>_xlfn.XLOOKUP(M699,Market!A:A,Market!F:F,0)</f>
        <v>0.06</v>
      </c>
      <c r="X699" s="55">
        <f t="shared" si="82"/>
        <v>0.38159999999999999</v>
      </c>
      <c r="Y699" s="55">
        <f t="shared" si="83"/>
        <v>9.9</v>
      </c>
      <c r="Z699" s="54">
        <f t="shared" si="84"/>
        <v>0.77830188679245282</v>
      </c>
      <c r="AA699" s="49" t="str">
        <f t="shared" ca="1" si="85"/>
        <v>N</v>
      </c>
      <c r="AB699" s="49">
        <f t="shared" ca="1" si="86"/>
        <v>5</v>
      </c>
      <c r="AC699" s="49" t="str">
        <f t="shared" ca="1" si="87"/>
        <v>N</v>
      </c>
    </row>
    <row r="700" spans="1:29" x14ac:dyDescent="0.25">
      <c r="A700">
        <v>7325</v>
      </c>
      <c r="B700" s="9">
        <v>43570</v>
      </c>
      <c r="C700" s="50" t="str">
        <f t="shared" si="80"/>
        <v>N</v>
      </c>
      <c r="D700" s="52">
        <f>_xlfn.XLOOKUP(B700,Cal_Date!B:B,Cal_Date!A:A,0)</f>
        <v>3</v>
      </c>
      <c r="E700">
        <v>2019</v>
      </c>
      <c r="F700" t="s">
        <v>121</v>
      </c>
      <c r="G700" t="s">
        <v>129</v>
      </c>
      <c r="H700" t="s">
        <v>48</v>
      </c>
      <c r="I700" t="s">
        <v>18</v>
      </c>
      <c r="J700" t="s">
        <v>11</v>
      </c>
      <c r="K700" t="s">
        <v>42</v>
      </c>
      <c r="L700">
        <v>1</v>
      </c>
      <c r="M700">
        <v>1011</v>
      </c>
      <c r="O700" t="s">
        <v>25</v>
      </c>
      <c r="R700" t="s">
        <v>44</v>
      </c>
      <c r="S700" s="49" t="str">
        <f t="shared" si="81"/>
        <v>Card</v>
      </c>
      <c r="T700" s="3">
        <v>0.03</v>
      </c>
      <c r="U700" s="2">
        <v>6.36</v>
      </c>
      <c r="V700" s="2">
        <v>1.41</v>
      </c>
      <c r="W700" s="54">
        <f>_xlfn.XLOOKUP(M700,Market!A:A,Market!F:F,0)</f>
        <v>0.06</v>
      </c>
      <c r="X700" s="55">
        <f t="shared" si="82"/>
        <v>0.1908</v>
      </c>
      <c r="Y700" s="55">
        <f t="shared" si="83"/>
        <v>4.95</v>
      </c>
      <c r="Z700" s="54">
        <f t="shared" si="84"/>
        <v>0.77830188679245282</v>
      </c>
      <c r="AA700" s="49" t="str">
        <f t="shared" ca="1" si="85"/>
        <v>N</v>
      </c>
      <c r="AB700" s="49">
        <f t="shared" ca="1" si="86"/>
        <v>5</v>
      </c>
      <c r="AC700" s="49" t="str">
        <f t="shared" ca="1" si="87"/>
        <v>N</v>
      </c>
    </row>
    <row r="701" spans="1:29" x14ac:dyDescent="0.25">
      <c r="A701">
        <v>7326</v>
      </c>
      <c r="B701" s="9">
        <v>43570</v>
      </c>
      <c r="C701" s="50" t="str">
        <f t="shared" si="80"/>
        <v>N</v>
      </c>
      <c r="D701" s="52">
        <f>_xlfn.XLOOKUP(B701,Cal_Date!B:B,Cal_Date!A:A,0)</f>
        <v>3</v>
      </c>
      <c r="E701">
        <v>2019</v>
      </c>
      <c r="F701" t="s">
        <v>121</v>
      </c>
      <c r="G701" t="s">
        <v>129</v>
      </c>
      <c r="H701" t="s">
        <v>48</v>
      </c>
      <c r="I701" t="s">
        <v>18</v>
      </c>
      <c r="J701" t="s">
        <v>11</v>
      </c>
      <c r="K701" t="s">
        <v>42</v>
      </c>
      <c r="L701">
        <v>1</v>
      </c>
      <c r="M701">
        <v>1011</v>
      </c>
      <c r="O701" t="s">
        <v>25</v>
      </c>
      <c r="R701" t="s">
        <v>47</v>
      </c>
      <c r="S701" s="49" t="str">
        <f t="shared" si="81"/>
        <v>Card</v>
      </c>
      <c r="T701" s="3">
        <v>3.5000000000000003E-2</v>
      </c>
      <c r="U701" s="2">
        <v>6.36</v>
      </c>
      <c r="V701" s="2">
        <v>1.41</v>
      </c>
      <c r="W701" s="54">
        <f>_xlfn.XLOOKUP(M701,Market!A:A,Market!F:F,0)</f>
        <v>0.06</v>
      </c>
      <c r="X701" s="55">
        <f t="shared" si="82"/>
        <v>0.22260000000000002</v>
      </c>
      <c r="Y701" s="55">
        <f t="shared" si="83"/>
        <v>4.95</v>
      </c>
      <c r="Z701" s="54">
        <f t="shared" si="84"/>
        <v>0.77830188679245282</v>
      </c>
      <c r="AA701" s="49" t="str">
        <f t="shared" ca="1" si="85"/>
        <v>N</v>
      </c>
      <c r="AB701" s="49">
        <f t="shared" ca="1" si="86"/>
        <v>5</v>
      </c>
      <c r="AC701" s="49" t="str">
        <f t="shared" ca="1" si="87"/>
        <v>N</v>
      </c>
    </row>
    <row r="702" spans="1:29" x14ac:dyDescent="0.25">
      <c r="A702">
        <v>7328</v>
      </c>
      <c r="B702" s="9">
        <v>43570</v>
      </c>
      <c r="C702" s="50" t="str">
        <f t="shared" si="80"/>
        <v>N</v>
      </c>
      <c r="D702" s="52">
        <f>_xlfn.XLOOKUP(B702,Cal_Date!B:B,Cal_Date!A:A,0)</f>
        <v>3</v>
      </c>
      <c r="E702">
        <v>2019</v>
      </c>
      <c r="F702" t="s">
        <v>121</v>
      </c>
      <c r="G702" t="s">
        <v>129</v>
      </c>
      <c r="H702" t="s">
        <v>48</v>
      </c>
      <c r="I702" t="s">
        <v>18</v>
      </c>
      <c r="J702" t="s">
        <v>11</v>
      </c>
      <c r="K702" t="s">
        <v>42</v>
      </c>
      <c r="L702">
        <v>1</v>
      </c>
      <c r="M702">
        <v>1001</v>
      </c>
      <c r="O702" t="s">
        <v>25</v>
      </c>
      <c r="R702" t="s">
        <v>44</v>
      </c>
      <c r="S702" s="49" t="str">
        <f t="shared" si="81"/>
        <v>Card</v>
      </c>
      <c r="T702" s="3">
        <v>0.03</v>
      </c>
      <c r="U702" s="2">
        <v>6.36</v>
      </c>
      <c r="V702" s="2">
        <v>1.41</v>
      </c>
      <c r="W702" s="54">
        <f>_xlfn.XLOOKUP(M702,Market!A:A,Market!F:F,0)</f>
        <v>0.06</v>
      </c>
      <c r="X702" s="55">
        <f t="shared" si="82"/>
        <v>0.1908</v>
      </c>
      <c r="Y702" s="55">
        <f t="shared" si="83"/>
        <v>4.95</v>
      </c>
      <c r="Z702" s="54">
        <f t="shared" si="84"/>
        <v>0.77830188679245282</v>
      </c>
      <c r="AA702" s="49" t="str">
        <f t="shared" ca="1" si="85"/>
        <v>N</v>
      </c>
      <c r="AB702" s="49">
        <f t="shared" ca="1" si="86"/>
        <v>5</v>
      </c>
      <c r="AC702" s="49" t="str">
        <f t="shared" ca="1" si="87"/>
        <v>N</v>
      </c>
    </row>
    <row r="703" spans="1:29" x14ac:dyDescent="0.25">
      <c r="A703">
        <v>7330</v>
      </c>
      <c r="B703" s="9">
        <v>43570</v>
      </c>
      <c r="C703" s="50" t="str">
        <f t="shared" si="80"/>
        <v>N</v>
      </c>
      <c r="D703" s="52">
        <f>_xlfn.XLOOKUP(B703,Cal_Date!B:B,Cal_Date!A:A,0)</f>
        <v>3</v>
      </c>
      <c r="E703">
        <v>2019</v>
      </c>
      <c r="F703" t="s">
        <v>121</v>
      </c>
      <c r="G703" t="s">
        <v>129</v>
      </c>
      <c r="H703" t="s">
        <v>48</v>
      </c>
      <c r="I703" t="s">
        <v>18</v>
      </c>
      <c r="J703" t="s">
        <v>11</v>
      </c>
      <c r="K703" t="s">
        <v>42</v>
      </c>
      <c r="L703">
        <v>1</v>
      </c>
      <c r="M703">
        <v>1000</v>
      </c>
      <c r="O703" t="s">
        <v>25</v>
      </c>
      <c r="R703" t="s">
        <v>47</v>
      </c>
      <c r="S703" s="49" t="str">
        <f t="shared" si="81"/>
        <v>Card</v>
      </c>
      <c r="T703" s="3">
        <v>3.5000000000000003E-2</v>
      </c>
      <c r="U703" s="2">
        <v>6.48</v>
      </c>
      <c r="V703" s="2">
        <v>1.41</v>
      </c>
      <c r="W703" s="54">
        <f>_xlfn.XLOOKUP(M703,Market!A:A,Market!F:F,0)</f>
        <v>0.08</v>
      </c>
      <c r="X703" s="55">
        <f t="shared" si="82"/>
        <v>0.22680000000000003</v>
      </c>
      <c r="Y703" s="55">
        <f t="shared" si="83"/>
        <v>5.07</v>
      </c>
      <c r="Z703" s="54">
        <f t="shared" si="84"/>
        <v>0.78240740740740744</v>
      </c>
      <c r="AA703" s="49" t="str">
        <f t="shared" ca="1" si="85"/>
        <v>N</v>
      </c>
      <c r="AB703" s="49">
        <f t="shared" ca="1" si="86"/>
        <v>5</v>
      </c>
      <c r="AC703" s="49" t="str">
        <f t="shared" ca="1" si="87"/>
        <v>N</v>
      </c>
    </row>
    <row r="704" spans="1:29" x14ac:dyDescent="0.25">
      <c r="A704">
        <v>7337</v>
      </c>
      <c r="B704" s="9">
        <v>43570</v>
      </c>
      <c r="C704" s="50" t="str">
        <f t="shared" si="80"/>
        <v>N</v>
      </c>
      <c r="D704" s="52">
        <f>_xlfn.XLOOKUP(B704,Cal_Date!B:B,Cal_Date!A:A,0)</f>
        <v>3</v>
      </c>
      <c r="E704">
        <v>2019</v>
      </c>
      <c r="F704" t="s">
        <v>121</v>
      </c>
      <c r="G704" t="s">
        <v>129</v>
      </c>
      <c r="H704" t="s">
        <v>48</v>
      </c>
      <c r="I704" t="s">
        <v>18</v>
      </c>
      <c r="J704" t="s">
        <v>11</v>
      </c>
      <c r="K704" t="s">
        <v>42</v>
      </c>
      <c r="L704">
        <v>1</v>
      </c>
      <c r="M704">
        <v>1000</v>
      </c>
      <c r="O704" t="s">
        <v>25</v>
      </c>
      <c r="R704" t="s">
        <v>44</v>
      </c>
      <c r="S704" s="49" t="str">
        <f t="shared" si="81"/>
        <v>Card</v>
      </c>
      <c r="T704" s="3">
        <v>0.03</v>
      </c>
      <c r="U704" s="2">
        <v>6.48</v>
      </c>
      <c r="V704" s="2">
        <v>1.41</v>
      </c>
      <c r="W704" s="54">
        <f>_xlfn.XLOOKUP(M704,Market!A:A,Market!F:F,0)</f>
        <v>0.08</v>
      </c>
      <c r="X704" s="55">
        <f t="shared" si="82"/>
        <v>0.19440000000000002</v>
      </c>
      <c r="Y704" s="55">
        <f t="shared" si="83"/>
        <v>5.07</v>
      </c>
      <c r="Z704" s="54">
        <f t="shared" si="84"/>
        <v>0.78240740740740744</v>
      </c>
      <c r="AA704" s="49" t="str">
        <f t="shared" ca="1" si="85"/>
        <v>N</v>
      </c>
      <c r="AB704" s="49">
        <f t="shared" ca="1" si="86"/>
        <v>5</v>
      </c>
      <c r="AC704" s="49" t="str">
        <f t="shared" ca="1" si="87"/>
        <v>N</v>
      </c>
    </row>
    <row r="705" spans="1:29" x14ac:dyDescent="0.25">
      <c r="A705">
        <v>7331</v>
      </c>
      <c r="B705" s="9">
        <v>43570</v>
      </c>
      <c r="C705" s="50" t="str">
        <f t="shared" si="80"/>
        <v>N</v>
      </c>
      <c r="D705" s="52">
        <f>_xlfn.XLOOKUP(B705,Cal_Date!B:B,Cal_Date!A:A,0)</f>
        <v>3</v>
      </c>
      <c r="E705">
        <v>2019</v>
      </c>
      <c r="F705" t="s">
        <v>121</v>
      </c>
      <c r="G705" t="s">
        <v>129</v>
      </c>
      <c r="H705" t="s">
        <v>48</v>
      </c>
      <c r="I705" t="s">
        <v>18</v>
      </c>
      <c r="J705" t="s">
        <v>10</v>
      </c>
      <c r="K705" t="s">
        <v>43</v>
      </c>
      <c r="L705">
        <v>2</v>
      </c>
      <c r="M705">
        <v>1002</v>
      </c>
      <c r="O705" t="s">
        <v>28</v>
      </c>
      <c r="R705" t="s">
        <v>44</v>
      </c>
      <c r="S705" s="49" t="str">
        <f t="shared" si="81"/>
        <v>Card</v>
      </c>
      <c r="T705" s="3">
        <v>0.03</v>
      </c>
      <c r="U705" s="2">
        <v>14.84</v>
      </c>
      <c r="V705" s="2">
        <v>2.92</v>
      </c>
      <c r="W705" s="54">
        <f>_xlfn.XLOOKUP(M705,Market!A:A,Market!F:F,0)</f>
        <v>0.06</v>
      </c>
      <c r="X705" s="55">
        <f t="shared" si="82"/>
        <v>0.44519999999999998</v>
      </c>
      <c r="Y705" s="55">
        <f t="shared" si="83"/>
        <v>11.92</v>
      </c>
      <c r="Z705" s="54">
        <f t="shared" si="84"/>
        <v>0.80323450134770891</v>
      </c>
      <c r="AA705" s="49" t="str">
        <f t="shared" ca="1" si="85"/>
        <v>N</v>
      </c>
      <c r="AB705" s="49">
        <f t="shared" ca="1" si="86"/>
        <v>5</v>
      </c>
      <c r="AC705" s="49" t="str">
        <f t="shared" ca="1" si="87"/>
        <v>N</v>
      </c>
    </row>
    <row r="706" spans="1:29" x14ac:dyDescent="0.25">
      <c r="A706">
        <v>7332</v>
      </c>
      <c r="B706" s="9">
        <v>43570</v>
      </c>
      <c r="C706" s="50" t="str">
        <f t="shared" si="80"/>
        <v>N</v>
      </c>
      <c r="D706" s="52">
        <f>_xlfn.XLOOKUP(B706,Cal_Date!B:B,Cal_Date!A:A,0)</f>
        <v>3</v>
      </c>
      <c r="E706">
        <v>2019</v>
      </c>
      <c r="F706" t="s">
        <v>121</v>
      </c>
      <c r="G706" t="s">
        <v>129</v>
      </c>
      <c r="H706" t="s">
        <v>48</v>
      </c>
      <c r="I706" t="s">
        <v>18</v>
      </c>
      <c r="J706" t="s">
        <v>11</v>
      </c>
      <c r="K706" t="s">
        <v>42</v>
      </c>
      <c r="L706">
        <v>2</v>
      </c>
      <c r="M706">
        <v>1003</v>
      </c>
      <c r="O706" t="s">
        <v>25</v>
      </c>
      <c r="R706" t="s">
        <v>44</v>
      </c>
      <c r="S706" s="49" t="str">
        <f t="shared" si="81"/>
        <v>Card</v>
      </c>
      <c r="T706" s="3">
        <v>0.03</v>
      </c>
      <c r="U706" s="2">
        <v>12.72</v>
      </c>
      <c r="V706" s="2">
        <v>2.82</v>
      </c>
      <c r="W706" s="54">
        <f>_xlfn.XLOOKUP(M706,Market!A:A,Market!F:F,0)</f>
        <v>0.06</v>
      </c>
      <c r="X706" s="55">
        <f t="shared" si="82"/>
        <v>0.38159999999999999</v>
      </c>
      <c r="Y706" s="55">
        <f t="shared" si="83"/>
        <v>9.9</v>
      </c>
      <c r="Z706" s="54">
        <f t="shared" si="84"/>
        <v>0.77830188679245282</v>
      </c>
      <c r="AA706" s="49" t="str">
        <f t="shared" ca="1" si="85"/>
        <v>N</v>
      </c>
      <c r="AB706" s="49">
        <f t="shared" ca="1" si="86"/>
        <v>5</v>
      </c>
      <c r="AC706" s="49" t="str">
        <f t="shared" ca="1" si="87"/>
        <v>N</v>
      </c>
    </row>
    <row r="707" spans="1:29" x14ac:dyDescent="0.25">
      <c r="A707">
        <v>7333</v>
      </c>
      <c r="B707" s="9">
        <v>43570</v>
      </c>
      <c r="C707" s="50" t="str">
        <f t="shared" ref="C707:C770" si="88">IF(OR(B707="04/01/2018"+0,B707="04/02/2018"+0),"Y","N")</f>
        <v>N</v>
      </c>
      <c r="D707" s="52">
        <f>_xlfn.XLOOKUP(B707,Cal_Date!B:B,Cal_Date!A:A,0)</f>
        <v>3</v>
      </c>
      <c r="E707">
        <v>2019</v>
      </c>
      <c r="F707" t="s">
        <v>121</v>
      </c>
      <c r="G707" t="s">
        <v>129</v>
      </c>
      <c r="H707" t="s">
        <v>48</v>
      </c>
      <c r="I707" t="s">
        <v>18</v>
      </c>
      <c r="J707" t="s">
        <v>11</v>
      </c>
      <c r="K707" t="s">
        <v>42</v>
      </c>
      <c r="L707">
        <v>1</v>
      </c>
      <c r="M707">
        <v>1005</v>
      </c>
      <c r="O707" t="s">
        <v>25</v>
      </c>
      <c r="R707" t="s">
        <v>45</v>
      </c>
      <c r="S707" s="49" t="str">
        <f t="shared" ref="S707:S770" si="89">IF(R707="Cash","Cash","Card")</f>
        <v>Cash</v>
      </c>
      <c r="T707" s="3">
        <v>0</v>
      </c>
      <c r="U707" s="2">
        <v>6.5339999999999998</v>
      </c>
      <c r="V707" s="2">
        <v>1.41</v>
      </c>
      <c r="W707" s="54">
        <f>_xlfn.XLOOKUP(M707,Market!A:A,Market!F:F,0)</f>
        <v>8.8999999999999996E-2</v>
      </c>
      <c r="X707" s="55">
        <f t="shared" ref="X707:X770" si="90">T707*U707</f>
        <v>0</v>
      </c>
      <c r="Y707" s="55">
        <f t="shared" ref="Y707:Y770" si="91">U707-V707</f>
        <v>5.1239999999999997</v>
      </c>
      <c r="Z707" s="54">
        <f t="shared" ref="Z707:Z770" si="92">Y707/U707</f>
        <v>0.78420569329660239</v>
      </c>
      <c r="AA707" s="49" t="str">
        <f t="shared" ref="AA707:AA770" ca="1" si="93">IF(DATEDIF(B707,TODAY(),"y")&gt;5,"Y","N")</f>
        <v>N</v>
      </c>
      <c r="AB707" s="49">
        <f t="shared" ref="AB707:AB770" ca="1" si="94">DATEDIF(B707,TODAY(),"y")</f>
        <v>5</v>
      </c>
      <c r="AC707" s="49" t="str">
        <f t="shared" ref="AC707:AC770" ca="1" si="95">IF(AB707&gt;5,"Y","N")</f>
        <v>N</v>
      </c>
    </row>
    <row r="708" spans="1:29" x14ac:dyDescent="0.25">
      <c r="A708">
        <v>7335</v>
      </c>
      <c r="B708" s="9">
        <v>43570</v>
      </c>
      <c r="C708" s="50" t="str">
        <f t="shared" si="88"/>
        <v>N</v>
      </c>
      <c r="D708" s="52">
        <f>_xlfn.XLOOKUP(B708,Cal_Date!B:B,Cal_Date!A:A,0)</f>
        <v>3</v>
      </c>
      <c r="E708">
        <v>2019</v>
      </c>
      <c r="F708" t="s">
        <v>121</v>
      </c>
      <c r="G708" t="s">
        <v>129</v>
      </c>
      <c r="H708" t="s">
        <v>48</v>
      </c>
      <c r="I708" t="s">
        <v>18</v>
      </c>
      <c r="J708" t="s">
        <v>11</v>
      </c>
      <c r="K708" t="s">
        <v>42</v>
      </c>
      <c r="L708">
        <v>1</v>
      </c>
      <c r="M708">
        <v>1005</v>
      </c>
      <c r="O708" t="s">
        <v>25</v>
      </c>
      <c r="R708" t="s">
        <v>45</v>
      </c>
      <c r="S708" s="49" t="str">
        <f t="shared" si="89"/>
        <v>Cash</v>
      </c>
      <c r="T708" s="3">
        <v>0</v>
      </c>
      <c r="U708" s="2">
        <v>6.5339999999999998</v>
      </c>
      <c r="V708" s="2">
        <v>1.41</v>
      </c>
      <c r="W708" s="54">
        <f>_xlfn.XLOOKUP(M708,Market!A:A,Market!F:F,0)</f>
        <v>8.8999999999999996E-2</v>
      </c>
      <c r="X708" s="55">
        <f t="shared" si="90"/>
        <v>0</v>
      </c>
      <c r="Y708" s="55">
        <f t="shared" si="91"/>
        <v>5.1239999999999997</v>
      </c>
      <c r="Z708" s="54">
        <f t="shared" si="92"/>
        <v>0.78420569329660239</v>
      </c>
      <c r="AA708" s="49" t="str">
        <f t="shared" ca="1" si="93"/>
        <v>N</v>
      </c>
      <c r="AB708" s="49">
        <f t="shared" ca="1" si="94"/>
        <v>5</v>
      </c>
      <c r="AC708" s="49" t="str">
        <f t="shared" ca="1" si="95"/>
        <v>N</v>
      </c>
    </row>
    <row r="709" spans="1:29" x14ac:dyDescent="0.25">
      <c r="A709">
        <v>7336</v>
      </c>
      <c r="B709" s="9">
        <v>43570</v>
      </c>
      <c r="C709" s="50" t="str">
        <f t="shared" si="88"/>
        <v>N</v>
      </c>
      <c r="D709" s="52">
        <f>_xlfn.XLOOKUP(B709,Cal_Date!B:B,Cal_Date!A:A,0)</f>
        <v>3</v>
      </c>
      <c r="E709">
        <v>2019</v>
      </c>
      <c r="F709" t="s">
        <v>121</v>
      </c>
      <c r="G709" t="s">
        <v>129</v>
      </c>
      <c r="H709" t="s">
        <v>48</v>
      </c>
      <c r="I709" t="s">
        <v>18</v>
      </c>
      <c r="J709" t="s">
        <v>10</v>
      </c>
      <c r="K709" t="s">
        <v>43</v>
      </c>
      <c r="L709">
        <v>1</v>
      </c>
      <c r="M709">
        <v>1006</v>
      </c>
      <c r="O709" t="s">
        <v>28</v>
      </c>
      <c r="R709" t="s">
        <v>45</v>
      </c>
      <c r="S709" s="49" t="str">
        <f t="shared" si="89"/>
        <v>Cash</v>
      </c>
      <c r="T709" s="3">
        <v>0</v>
      </c>
      <c r="U709" s="2">
        <v>7.6229999999999993</v>
      </c>
      <c r="V709" s="2">
        <v>1.46</v>
      </c>
      <c r="W709" s="54">
        <f>_xlfn.XLOOKUP(M709,Market!A:A,Market!F:F,0)</f>
        <v>8.8999999999999996E-2</v>
      </c>
      <c r="X709" s="55">
        <f t="shared" si="90"/>
        <v>0</v>
      </c>
      <c r="Y709" s="55">
        <f t="shared" si="91"/>
        <v>6.1629999999999994</v>
      </c>
      <c r="Z709" s="54">
        <f t="shared" si="92"/>
        <v>0.80847435392889933</v>
      </c>
      <c r="AA709" s="49" t="str">
        <f t="shared" ca="1" si="93"/>
        <v>N</v>
      </c>
      <c r="AB709" s="49">
        <f t="shared" ca="1" si="94"/>
        <v>5</v>
      </c>
      <c r="AC709" s="49" t="str">
        <f t="shared" ca="1" si="95"/>
        <v>N</v>
      </c>
    </row>
    <row r="710" spans="1:29" x14ac:dyDescent="0.25">
      <c r="A710">
        <v>7338</v>
      </c>
      <c r="B710" s="9">
        <v>43571</v>
      </c>
      <c r="C710" s="50" t="str">
        <f t="shared" si="88"/>
        <v>N</v>
      </c>
      <c r="D710" s="52">
        <f>_xlfn.XLOOKUP(B710,Cal_Date!B:B,Cal_Date!A:A,0)</f>
        <v>3</v>
      </c>
      <c r="E710">
        <v>2019</v>
      </c>
      <c r="F710" t="s">
        <v>122</v>
      </c>
      <c r="G710" t="s">
        <v>129</v>
      </c>
      <c r="H710" t="s">
        <v>48</v>
      </c>
      <c r="I710" t="s">
        <v>18</v>
      </c>
      <c r="J710" t="s">
        <v>11</v>
      </c>
      <c r="K710" t="s">
        <v>42</v>
      </c>
      <c r="L710">
        <v>2</v>
      </c>
      <c r="M710">
        <v>1007</v>
      </c>
      <c r="O710" t="s">
        <v>28</v>
      </c>
      <c r="R710" t="s">
        <v>45</v>
      </c>
      <c r="S710" s="49" t="str">
        <f t="shared" si="89"/>
        <v>Cash</v>
      </c>
      <c r="T710" s="3">
        <v>0</v>
      </c>
      <c r="U710" s="2">
        <v>13.068</v>
      </c>
      <c r="V710" s="2">
        <v>2.82</v>
      </c>
      <c r="W710" s="54">
        <f>_xlfn.XLOOKUP(M710,Market!A:A,Market!F:F,0)</f>
        <v>8.8999999999999996E-2</v>
      </c>
      <c r="X710" s="55">
        <f t="shared" si="90"/>
        <v>0</v>
      </c>
      <c r="Y710" s="55">
        <f t="shared" si="91"/>
        <v>10.247999999999999</v>
      </c>
      <c r="Z710" s="54">
        <f t="shared" si="92"/>
        <v>0.78420569329660239</v>
      </c>
      <c r="AA710" s="49" t="str">
        <f t="shared" ca="1" si="93"/>
        <v>N</v>
      </c>
      <c r="AB710" s="49">
        <f t="shared" ca="1" si="94"/>
        <v>5</v>
      </c>
      <c r="AC710" s="49" t="str">
        <f t="shared" ca="1" si="95"/>
        <v>N</v>
      </c>
    </row>
    <row r="711" spans="1:29" x14ac:dyDescent="0.25">
      <c r="A711">
        <v>7340</v>
      </c>
      <c r="B711" s="9">
        <v>43571</v>
      </c>
      <c r="C711" s="50" t="str">
        <f t="shared" si="88"/>
        <v>N</v>
      </c>
      <c r="D711" s="52">
        <f>_xlfn.XLOOKUP(B711,Cal_Date!B:B,Cal_Date!A:A,0)</f>
        <v>3</v>
      </c>
      <c r="E711">
        <v>2019</v>
      </c>
      <c r="F711" t="s">
        <v>122</v>
      </c>
      <c r="G711" t="s">
        <v>129</v>
      </c>
      <c r="H711" t="s">
        <v>48</v>
      </c>
      <c r="I711" t="s">
        <v>18</v>
      </c>
      <c r="J711" t="s">
        <v>11</v>
      </c>
      <c r="K711" t="s">
        <v>42</v>
      </c>
      <c r="L711">
        <v>1</v>
      </c>
      <c r="M711">
        <v>1008</v>
      </c>
      <c r="O711" t="s">
        <v>28</v>
      </c>
      <c r="R711" t="s">
        <v>44</v>
      </c>
      <c r="S711" s="49" t="str">
        <f t="shared" si="89"/>
        <v>Card</v>
      </c>
      <c r="T711" s="3">
        <v>0.03</v>
      </c>
      <c r="U711" s="2">
        <v>6.5339999999999998</v>
      </c>
      <c r="V711" s="2">
        <v>1.41</v>
      </c>
      <c r="W711" s="54">
        <f>_xlfn.XLOOKUP(M711,Market!A:A,Market!F:F,0)</f>
        <v>8.8999999999999996E-2</v>
      </c>
      <c r="X711" s="55">
        <f t="shared" si="90"/>
        <v>0.19602</v>
      </c>
      <c r="Y711" s="55">
        <f t="shared" si="91"/>
        <v>5.1239999999999997</v>
      </c>
      <c r="Z711" s="54">
        <f t="shared" si="92"/>
        <v>0.78420569329660239</v>
      </c>
      <c r="AA711" s="49" t="str">
        <f t="shared" ca="1" si="93"/>
        <v>N</v>
      </c>
      <c r="AB711" s="49">
        <f t="shared" ca="1" si="94"/>
        <v>5</v>
      </c>
      <c r="AC711" s="49" t="str">
        <f t="shared" ca="1" si="95"/>
        <v>N</v>
      </c>
    </row>
    <row r="712" spans="1:29" x14ac:dyDescent="0.25">
      <c r="A712">
        <v>7341</v>
      </c>
      <c r="B712" s="9">
        <v>43571</v>
      </c>
      <c r="C712" s="50" t="str">
        <f t="shared" si="88"/>
        <v>N</v>
      </c>
      <c r="D712" s="52">
        <f>_xlfn.XLOOKUP(B712,Cal_Date!B:B,Cal_Date!A:A,0)</f>
        <v>3</v>
      </c>
      <c r="E712">
        <v>2019</v>
      </c>
      <c r="F712" t="s">
        <v>122</v>
      </c>
      <c r="G712" t="s">
        <v>129</v>
      </c>
      <c r="H712" t="s">
        <v>48</v>
      </c>
      <c r="I712" t="s">
        <v>18</v>
      </c>
      <c r="J712" t="s">
        <v>11</v>
      </c>
      <c r="K712" t="s">
        <v>42</v>
      </c>
      <c r="L712">
        <v>2</v>
      </c>
      <c r="M712">
        <v>1009</v>
      </c>
      <c r="O712" t="s">
        <v>28</v>
      </c>
      <c r="R712" t="s">
        <v>47</v>
      </c>
      <c r="S712" s="49" t="str">
        <f t="shared" si="89"/>
        <v>Card</v>
      </c>
      <c r="T712" s="3">
        <v>3.5000000000000003E-2</v>
      </c>
      <c r="U712" s="2">
        <v>13.068</v>
      </c>
      <c r="V712" s="2">
        <v>2.82</v>
      </c>
      <c r="W712" s="54">
        <f>_xlfn.XLOOKUP(M712,Market!A:A,Market!F:F,0)</f>
        <v>8.8999999999999996E-2</v>
      </c>
      <c r="X712" s="55">
        <f t="shared" si="90"/>
        <v>0.45738000000000001</v>
      </c>
      <c r="Y712" s="55">
        <f t="shared" si="91"/>
        <v>10.247999999999999</v>
      </c>
      <c r="Z712" s="54">
        <f t="shared" si="92"/>
        <v>0.78420569329660239</v>
      </c>
      <c r="AA712" s="49" t="str">
        <f t="shared" ca="1" si="93"/>
        <v>N</v>
      </c>
      <c r="AB712" s="49">
        <f t="shared" ca="1" si="94"/>
        <v>5</v>
      </c>
      <c r="AC712" s="49" t="str">
        <f t="shared" ca="1" si="95"/>
        <v>N</v>
      </c>
    </row>
    <row r="713" spans="1:29" x14ac:dyDescent="0.25">
      <c r="A713">
        <v>7343</v>
      </c>
      <c r="B713" s="9">
        <v>43571</v>
      </c>
      <c r="C713" s="50" t="str">
        <f t="shared" si="88"/>
        <v>N</v>
      </c>
      <c r="D713" s="52">
        <f>_xlfn.XLOOKUP(B713,Cal_Date!B:B,Cal_Date!A:A,0)</f>
        <v>3</v>
      </c>
      <c r="E713">
        <v>2019</v>
      </c>
      <c r="F713" t="s">
        <v>122</v>
      </c>
      <c r="G713" t="s">
        <v>129</v>
      </c>
      <c r="H713" t="s">
        <v>48</v>
      </c>
      <c r="I713" t="s">
        <v>18</v>
      </c>
      <c r="J713" t="s">
        <v>11</v>
      </c>
      <c r="K713" t="s">
        <v>42</v>
      </c>
      <c r="L713">
        <v>1</v>
      </c>
      <c r="M713">
        <v>1006</v>
      </c>
      <c r="O713" t="s">
        <v>28</v>
      </c>
      <c r="R713" t="s">
        <v>44</v>
      </c>
      <c r="S713" s="49" t="str">
        <f t="shared" si="89"/>
        <v>Card</v>
      </c>
      <c r="T713" s="3">
        <v>0.03</v>
      </c>
      <c r="U713" s="2">
        <v>6.5339999999999998</v>
      </c>
      <c r="V713" s="2">
        <v>1.41</v>
      </c>
      <c r="W713" s="54">
        <f>_xlfn.XLOOKUP(M713,Market!A:A,Market!F:F,0)</f>
        <v>8.8999999999999996E-2</v>
      </c>
      <c r="X713" s="55">
        <f t="shared" si="90"/>
        <v>0.19602</v>
      </c>
      <c r="Y713" s="55">
        <f t="shared" si="91"/>
        <v>5.1239999999999997</v>
      </c>
      <c r="Z713" s="54">
        <f t="shared" si="92"/>
        <v>0.78420569329660239</v>
      </c>
      <c r="AA713" s="49" t="str">
        <f t="shared" ca="1" si="93"/>
        <v>N</v>
      </c>
      <c r="AB713" s="49">
        <f t="shared" ca="1" si="94"/>
        <v>5</v>
      </c>
      <c r="AC713" s="49" t="str">
        <f t="shared" ca="1" si="95"/>
        <v>N</v>
      </c>
    </row>
    <row r="714" spans="1:29" x14ac:dyDescent="0.25">
      <c r="A714">
        <v>7344</v>
      </c>
      <c r="B714" s="9">
        <v>43571</v>
      </c>
      <c r="C714" s="50" t="str">
        <f t="shared" si="88"/>
        <v>N</v>
      </c>
      <c r="D714" s="52">
        <f>_xlfn.XLOOKUP(B714,Cal_Date!B:B,Cal_Date!A:A,0)</f>
        <v>3</v>
      </c>
      <c r="E714">
        <v>2019</v>
      </c>
      <c r="F714" t="s">
        <v>122</v>
      </c>
      <c r="G714" t="s">
        <v>129</v>
      </c>
      <c r="H714" t="s">
        <v>48</v>
      </c>
      <c r="I714" t="s">
        <v>18</v>
      </c>
      <c r="J714" t="s">
        <v>11</v>
      </c>
      <c r="K714" t="s">
        <v>42</v>
      </c>
      <c r="L714">
        <v>2</v>
      </c>
      <c r="M714">
        <v>1007</v>
      </c>
      <c r="O714" t="s">
        <v>28</v>
      </c>
      <c r="R714" t="s">
        <v>45</v>
      </c>
      <c r="S714" s="49" t="str">
        <f t="shared" si="89"/>
        <v>Cash</v>
      </c>
      <c r="T714" s="3">
        <v>0</v>
      </c>
      <c r="U714" s="2">
        <v>13.068</v>
      </c>
      <c r="V714" s="2">
        <v>2.82</v>
      </c>
      <c r="W714" s="54">
        <f>_xlfn.XLOOKUP(M714,Market!A:A,Market!F:F,0)</f>
        <v>8.8999999999999996E-2</v>
      </c>
      <c r="X714" s="55">
        <f t="shared" si="90"/>
        <v>0</v>
      </c>
      <c r="Y714" s="55">
        <f t="shared" si="91"/>
        <v>10.247999999999999</v>
      </c>
      <c r="Z714" s="54">
        <f t="shared" si="92"/>
        <v>0.78420569329660239</v>
      </c>
      <c r="AA714" s="49" t="str">
        <f t="shared" ca="1" si="93"/>
        <v>N</v>
      </c>
      <c r="AB714" s="49">
        <f t="shared" ca="1" si="94"/>
        <v>5</v>
      </c>
      <c r="AC714" s="49" t="str">
        <f t="shared" ca="1" si="95"/>
        <v>N</v>
      </c>
    </row>
    <row r="715" spans="1:29" x14ac:dyDescent="0.25">
      <c r="A715">
        <v>7345</v>
      </c>
      <c r="B715" s="9">
        <v>43571</v>
      </c>
      <c r="C715" s="50" t="str">
        <f t="shared" si="88"/>
        <v>N</v>
      </c>
      <c r="D715" s="52">
        <f>_xlfn.XLOOKUP(B715,Cal_Date!B:B,Cal_Date!A:A,0)</f>
        <v>3</v>
      </c>
      <c r="E715">
        <v>2019</v>
      </c>
      <c r="F715" t="s">
        <v>122</v>
      </c>
      <c r="G715" t="s">
        <v>129</v>
      </c>
      <c r="H715" t="s">
        <v>48</v>
      </c>
      <c r="I715" t="s">
        <v>18</v>
      </c>
      <c r="J715" t="s">
        <v>11</v>
      </c>
      <c r="K715" t="s">
        <v>42</v>
      </c>
      <c r="L715">
        <v>1</v>
      </c>
      <c r="M715">
        <v>1007</v>
      </c>
      <c r="O715" t="s">
        <v>28</v>
      </c>
      <c r="R715" t="s">
        <v>44</v>
      </c>
      <c r="S715" s="49" t="str">
        <f t="shared" si="89"/>
        <v>Card</v>
      </c>
      <c r="T715" s="3">
        <v>0.03</v>
      </c>
      <c r="U715" s="2">
        <v>6.5339999999999998</v>
      </c>
      <c r="V715" s="2">
        <v>1.41</v>
      </c>
      <c r="W715" s="54">
        <f>_xlfn.XLOOKUP(M715,Market!A:A,Market!F:F,0)</f>
        <v>8.8999999999999996E-2</v>
      </c>
      <c r="X715" s="55">
        <f t="shared" si="90"/>
        <v>0.19602</v>
      </c>
      <c r="Y715" s="55">
        <f t="shared" si="91"/>
        <v>5.1239999999999997</v>
      </c>
      <c r="Z715" s="54">
        <f t="shared" si="92"/>
        <v>0.78420569329660239</v>
      </c>
      <c r="AA715" s="49" t="str">
        <f t="shared" ca="1" si="93"/>
        <v>N</v>
      </c>
      <c r="AB715" s="49">
        <f t="shared" ca="1" si="94"/>
        <v>5</v>
      </c>
      <c r="AC715" s="49" t="str">
        <f t="shared" ca="1" si="95"/>
        <v>N</v>
      </c>
    </row>
    <row r="716" spans="1:29" x14ac:dyDescent="0.25">
      <c r="A716">
        <v>7357</v>
      </c>
      <c r="B716" s="9">
        <v>43571</v>
      </c>
      <c r="C716" s="50" t="str">
        <f t="shared" si="88"/>
        <v>N</v>
      </c>
      <c r="D716" s="52">
        <f>_xlfn.XLOOKUP(B716,Cal_Date!B:B,Cal_Date!A:A,0)</f>
        <v>3</v>
      </c>
      <c r="E716">
        <v>2019</v>
      </c>
      <c r="F716" t="s">
        <v>122</v>
      </c>
      <c r="G716" t="s">
        <v>129</v>
      </c>
      <c r="H716" t="s">
        <v>48</v>
      </c>
      <c r="I716" t="s">
        <v>18</v>
      </c>
      <c r="J716" t="s">
        <v>11</v>
      </c>
      <c r="K716" t="s">
        <v>42</v>
      </c>
      <c r="L716">
        <v>1</v>
      </c>
      <c r="M716">
        <v>1007</v>
      </c>
      <c r="O716" t="s">
        <v>28</v>
      </c>
      <c r="R716" t="s">
        <v>44</v>
      </c>
      <c r="S716" s="49" t="str">
        <f t="shared" si="89"/>
        <v>Card</v>
      </c>
      <c r="T716" s="3">
        <v>0.03</v>
      </c>
      <c r="U716" s="2">
        <v>6.5339999999999998</v>
      </c>
      <c r="V716" s="2">
        <v>1.41</v>
      </c>
      <c r="W716" s="54">
        <f>_xlfn.XLOOKUP(M716,Market!A:A,Market!F:F,0)</f>
        <v>8.8999999999999996E-2</v>
      </c>
      <c r="X716" s="55">
        <f t="shared" si="90"/>
        <v>0.19602</v>
      </c>
      <c r="Y716" s="55">
        <f t="shared" si="91"/>
        <v>5.1239999999999997</v>
      </c>
      <c r="Z716" s="54">
        <f t="shared" si="92"/>
        <v>0.78420569329660239</v>
      </c>
      <c r="AA716" s="49" t="str">
        <f t="shared" ca="1" si="93"/>
        <v>N</v>
      </c>
      <c r="AB716" s="49">
        <f t="shared" ca="1" si="94"/>
        <v>5</v>
      </c>
      <c r="AC716" s="49" t="str">
        <f t="shared" ca="1" si="95"/>
        <v>N</v>
      </c>
    </row>
    <row r="717" spans="1:29" x14ac:dyDescent="0.25">
      <c r="A717">
        <v>7362</v>
      </c>
      <c r="B717" s="9">
        <v>43571</v>
      </c>
      <c r="C717" s="50" t="str">
        <f t="shared" si="88"/>
        <v>N</v>
      </c>
      <c r="D717" s="52">
        <f>_xlfn.XLOOKUP(B717,Cal_Date!B:B,Cal_Date!A:A,0)</f>
        <v>3</v>
      </c>
      <c r="E717">
        <v>2019</v>
      </c>
      <c r="F717" t="s">
        <v>122</v>
      </c>
      <c r="G717" t="s">
        <v>129</v>
      </c>
      <c r="H717" t="s">
        <v>48</v>
      </c>
      <c r="I717" t="s">
        <v>18</v>
      </c>
      <c r="J717" t="s">
        <v>11</v>
      </c>
      <c r="K717" t="s">
        <v>42</v>
      </c>
      <c r="L717">
        <v>1</v>
      </c>
      <c r="M717">
        <v>1005</v>
      </c>
      <c r="O717" t="s">
        <v>25</v>
      </c>
      <c r="R717" t="s">
        <v>45</v>
      </c>
      <c r="S717" s="49" t="str">
        <f t="shared" si="89"/>
        <v>Cash</v>
      </c>
      <c r="T717" s="3">
        <v>0</v>
      </c>
      <c r="U717" s="2">
        <v>6.5339999999999998</v>
      </c>
      <c r="V717" s="2">
        <v>1.41</v>
      </c>
      <c r="W717" s="54">
        <f>_xlfn.XLOOKUP(M717,Market!A:A,Market!F:F,0)</f>
        <v>8.8999999999999996E-2</v>
      </c>
      <c r="X717" s="55">
        <f t="shared" si="90"/>
        <v>0</v>
      </c>
      <c r="Y717" s="55">
        <f t="shared" si="91"/>
        <v>5.1239999999999997</v>
      </c>
      <c r="Z717" s="54">
        <f t="shared" si="92"/>
        <v>0.78420569329660239</v>
      </c>
      <c r="AA717" s="49" t="str">
        <f t="shared" ca="1" si="93"/>
        <v>N</v>
      </c>
      <c r="AB717" s="49">
        <f t="shared" ca="1" si="94"/>
        <v>5</v>
      </c>
      <c r="AC717" s="49" t="str">
        <f t="shared" ca="1" si="95"/>
        <v>N</v>
      </c>
    </row>
    <row r="718" spans="1:29" x14ac:dyDescent="0.25">
      <c r="A718">
        <v>7365</v>
      </c>
      <c r="B718" s="9">
        <v>43571</v>
      </c>
      <c r="C718" s="50" t="str">
        <f t="shared" si="88"/>
        <v>N</v>
      </c>
      <c r="D718" s="52">
        <f>_xlfn.XLOOKUP(B718,Cal_Date!B:B,Cal_Date!A:A,0)</f>
        <v>3</v>
      </c>
      <c r="E718">
        <v>2019</v>
      </c>
      <c r="F718" t="s">
        <v>122</v>
      </c>
      <c r="G718" t="s">
        <v>129</v>
      </c>
      <c r="H718" t="s">
        <v>48</v>
      </c>
      <c r="I718" t="s">
        <v>18</v>
      </c>
      <c r="J718" t="s">
        <v>11</v>
      </c>
      <c r="K718" t="s">
        <v>42</v>
      </c>
      <c r="L718">
        <v>1</v>
      </c>
      <c r="M718">
        <v>1005</v>
      </c>
      <c r="O718" t="s">
        <v>25</v>
      </c>
      <c r="R718" t="s">
        <v>47</v>
      </c>
      <c r="S718" s="49" t="str">
        <f t="shared" si="89"/>
        <v>Card</v>
      </c>
      <c r="T718" s="3">
        <v>3.5000000000000003E-2</v>
      </c>
      <c r="U718" s="2">
        <v>6.5339999999999998</v>
      </c>
      <c r="V718" s="2">
        <v>1.41</v>
      </c>
      <c r="W718" s="54">
        <f>_xlfn.XLOOKUP(M718,Market!A:A,Market!F:F,0)</f>
        <v>8.8999999999999996E-2</v>
      </c>
      <c r="X718" s="55">
        <f t="shared" si="90"/>
        <v>0.22869</v>
      </c>
      <c r="Y718" s="55">
        <f t="shared" si="91"/>
        <v>5.1239999999999997</v>
      </c>
      <c r="Z718" s="54">
        <f t="shared" si="92"/>
        <v>0.78420569329660239</v>
      </c>
      <c r="AA718" s="49" t="str">
        <f t="shared" ca="1" si="93"/>
        <v>N</v>
      </c>
      <c r="AB718" s="49">
        <f t="shared" ca="1" si="94"/>
        <v>5</v>
      </c>
      <c r="AC718" s="49" t="str">
        <f t="shared" ca="1" si="95"/>
        <v>N</v>
      </c>
    </row>
    <row r="719" spans="1:29" x14ac:dyDescent="0.25">
      <c r="A719">
        <v>7348</v>
      </c>
      <c r="B719" s="9">
        <v>43571</v>
      </c>
      <c r="C719" s="50" t="str">
        <f t="shared" si="88"/>
        <v>N</v>
      </c>
      <c r="D719" s="52">
        <f>_xlfn.XLOOKUP(B719,Cal_Date!B:B,Cal_Date!A:A,0)</f>
        <v>3</v>
      </c>
      <c r="E719">
        <v>2019</v>
      </c>
      <c r="F719" t="s">
        <v>122</v>
      </c>
      <c r="G719" t="s">
        <v>129</v>
      </c>
      <c r="H719" t="s">
        <v>48</v>
      </c>
      <c r="I719" t="s">
        <v>18</v>
      </c>
      <c r="J719" t="s">
        <v>11</v>
      </c>
      <c r="K719" t="s">
        <v>42</v>
      </c>
      <c r="L719">
        <v>2</v>
      </c>
      <c r="M719">
        <v>1002</v>
      </c>
      <c r="O719" t="s">
        <v>28</v>
      </c>
      <c r="R719" t="s">
        <v>44</v>
      </c>
      <c r="S719" s="49" t="str">
        <f t="shared" si="89"/>
        <v>Card</v>
      </c>
      <c r="T719" s="3">
        <v>0.03</v>
      </c>
      <c r="U719" s="2">
        <v>12.72</v>
      </c>
      <c r="V719" s="2">
        <v>2.82</v>
      </c>
      <c r="W719" s="54">
        <f>_xlfn.XLOOKUP(M719,Market!A:A,Market!F:F,0)</f>
        <v>0.06</v>
      </c>
      <c r="X719" s="55">
        <f t="shared" si="90"/>
        <v>0.38159999999999999</v>
      </c>
      <c r="Y719" s="55">
        <f t="shared" si="91"/>
        <v>9.9</v>
      </c>
      <c r="Z719" s="54">
        <f t="shared" si="92"/>
        <v>0.77830188679245282</v>
      </c>
      <c r="AA719" s="49" t="str">
        <f t="shared" ca="1" si="93"/>
        <v>N</v>
      </c>
      <c r="AB719" s="49">
        <f t="shared" ca="1" si="94"/>
        <v>5</v>
      </c>
      <c r="AC719" s="49" t="str">
        <f t="shared" ca="1" si="95"/>
        <v>N</v>
      </c>
    </row>
    <row r="720" spans="1:29" x14ac:dyDescent="0.25">
      <c r="A720">
        <v>7353</v>
      </c>
      <c r="B720" s="9">
        <v>43571</v>
      </c>
      <c r="C720" s="50" t="str">
        <f t="shared" si="88"/>
        <v>N</v>
      </c>
      <c r="D720" s="52">
        <f>_xlfn.XLOOKUP(B720,Cal_Date!B:B,Cal_Date!A:A,0)</f>
        <v>3</v>
      </c>
      <c r="E720">
        <v>2019</v>
      </c>
      <c r="F720" t="s">
        <v>122</v>
      </c>
      <c r="G720" t="s">
        <v>129</v>
      </c>
      <c r="H720" t="s">
        <v>48</v>
      </c>
      <c r="I720" t="s">
        <v>18</v>
      </c>
      <c r="J720" t="s">
        <v>11</v>
      </c>
      <c r="K720" t="s">
        <v>42</v>
      </c>
      <c r="L720">
        <v>1</v>
      </c>
      <c r="M720">
        <v>1004</v>
      </c>
      <c r="O720" t="s">
        <v>28</v>
      </c>
      <c r="R720" t="s">
        <v>46</v>
      </c>
      <c r="S720" s="49" t="str">
        <f t="shared" si="89"/>
        <v>Card</v>
      </c>
      <c r="T720" s="3">
        <v>0.04</v>
      </c>
      <c r="U720" s="2">
        <v>6.36</v>
      </c>
      <c r="V720" s="2">
        <v>1.41</v>
      </c>
      <c r="W720" s="54">
        <f>_xlfn.XLOOKUP(M720,Market!A:A,Market!F:F,0)</f>
        <v>0.06</v>
      </c>
      <c r="X720" s="55">
        <f t="shared" si="90"/>
        <v>0.25440000000000002</v>
      </c>
      <c r="Y720" s="55">
        <f t="shared" si="91"/>
        <v>4.95</v>
      </c>
      <c r="Z720" s="54">
        <f t="shared" si="92"/>
        <v>0.77830188679245282</v>
      </c>
      <c r="AA720" s="49" t="str">
        <f t="shared" ca="1" si="93"/>
        <v>N</v>
      </c>
      <c r="AB720" s="49">
        <f t="shared" ca="1" si="94"/>
        <v>5</v>
      </c>
      <c r="AC720" s="49" t="str">
        <f t="shared" ca="1" si="95"/>
        <v>N</v>
      </c>
    </row>
    <row r="721" spans="1:29" x14ac:dyDescent="0.25">
      <c r="A721">
        <v>7744</v>
      </c>
      <c r="B721" s="9">
        <v>43571</v>
      </c>
      <c r="C721" s="50" t="str">
        <f t="shared" si="88"/>
        <v>N</v>
      </c>
      <c r="D721" s="52">
        <f>_xlfn.XLOOKUP(B721,Cal_Date!B:B,Cal_Date!A:A,0)</f>
        <v>3</v>
      </c>
      <c r="E721">
        <v>2019</v>
      </c>
      <c r="F721" t="s">
        <v>122</v>
      </c>
      <c r="G721" t="s">
        <v>129</v>
      </c>
      <c r="H721" t="s">
        <v>48</v>
      </c>
      <c r="I721" t="s">
        <v>18</v>
      </c>
      <c r="J721" t="s">
        <v>11</v>
      </c>
      <c r="K721" t="s">
        <v>42</v>
      </c>
      <c r="L721">
        <v>2</v>
      </c>
      <c r="M721">
        <v>1001</v>
      </c>
      <c r="O721" t="s">
        <v>25</v>
      </c>
      <c r="R721" t="s">
        <v>44</v>
      </c>
      <c r="S721" s="49" t="str">
        <f t="shared" si="89"/>
        <v>Card</v>
      </c>
      <c r="T721" s="3">
        <v>0.03</v>
      </c>
      <c r="U721" s="2">
        <v>12.72</v>
      </c>
      <c r="V721" s="2">
        <v>2.82</v>
      </c>
      <c r="W721" s="54">
        <f>_xlfn.XLOOKUP(M721,Market!A:A,Market!F:F,0)</f>
        <v>0.06</v>
      </c>
      <c r="X721" s="55">
        <f t="shared" si="90"/>
        <v>0.38159999999999999</v>
      </c>
      <c r="Y721" s="55">
        <f t="shared" si="91"/>
        <v>9.9</v>
      </c>
      <c r="Z721" s="54">
        <f t="shared" si="92"/>
        <v>0.77830188679245282</v>
      </c>
      <c r="AA721" s="49" t="str">
        <f t="shared" ca="1" si="93"/>
        <v>N</v>
      </c>
      <c r="AB721" s="49">
        <f t="shared" ca="1" si="94"/>
        <v>5</v>
      </c>
      <c r="AC721" s="49" t="str">
        <f t="shared" ca="1" si="95"/>
        <v>N</v>
      </c>
    </row>
    <row r="722" spans="1:29" x14ac:dyDescent="0.25">
      <c r="A722">
        <v>7745</v>
      </c>
      <c r="B722" s="9">
        <v>43571</v>
      </c>
      <c r="C722" s="50" t="str">
        <f t="shared" si="88"/>
        <v>N</v>
      </c>
      <c r="D722" s="52">
        <f>_xlfn.XLOOKUP(B722,Cal_Date!B:B,Cal_Date!A:A,0)</f>
        <v>3</v>
      </c>
      <c r="E722">
        <v>2019</v>
      </c>
      <c r="F722" t="s">
        <v>122</v>
      </c>
      <c r="G722" t="s">
        <v>129</v>
      </c>
      <c r="H722" t="s">
        <v>48</v>
      </c>
      <c r="I722" t="s">
        <v>18</v>
      </c>
      <c r="J722" t="s">
        <v>11</v>
      </c>
      <c r="K722" t="s">
        <v>42</v>
      </c>
      <c r="L722">
        <v>1</v>
      </c>
      <c r="M722">
        <v>1010</v>
      </c>
      <c r="O722" t="s">
        <v>25</v>
      </c>
      <c r="R722" t="s">
        <v>47</v>
      </c>
      <c r="S722" s="49" t="str">
        <f t="shared" si="89"/>
        <v>Card</v>
      </c>
      <c r="T722" s="3">
        <v>3.5000000000000003E-2</v>
      </c>
      <c r="U722" s="2">
        <v>6.48</v>
      </c>
      <c r="V722" s="2">
        <v>1.41</v>
      </c>
      <c r="W722" s="54">
        <f>_xlfn.XLOOKUP(M722,Market!A:A,Market!F:F,0)</f>
        <v>0.08</v>
      </c>
      <c r="X722" s="55">
        <f t="shared" si="90"/>
        <v>0.22680000000000003</v>
      </c>
      <c r="Y722" s="55">
        <f t="shared" si="91"/>
        <v>5.07</v>
      </c>
      <c r="Z722" s="54">
        <f t="shared" si="92"/>
        <v>0.78240740740740744</v>
      </c>
      <c r="AA722" s="49" t="str">
        <f t="shared" ca="1" si="93"/>
        <v>N</v>
      </c>
      <c r="AB722" s="49">
        <f t="shared" ca="1" si="94"/>
        <v>5</v>
      </c>
      <c r="AC722" s="49" t="str">
        <f t="shared" ca="1" si="95"/>
        <v>N</v>
      </c>
    </row>
    <row r="723" spans="1:29" x14ac:dyDescent="0.25">
      <c r="A723">
        <v>7747</v>
      </c>
      <c r="B723" s="9">
        <v>43571</v>
      </c>
      <c r="C723" s="50" t="str">
        <f t="shared" si="88"/>
        <v>N</v>
      </c>
      <c r="D723" s="52">
        <f>_xlfn.XLOOKUP(B723,Cal_Date!B:B,Cal_Date!A:A,0)</f>
        <v>3</v>
      </c>
      <c r="E723">
        <v>2019</v>
      </c>
      <c r="F723" t="s">
        <v>122</v>
      </c>
      <c r="G723" t="s">
        <v>129</v>
      </c>
      <c r="H723" t="s">
        <v>48</v>
      </c>
      <c r="I723" t="s">
        <v>18</v>
      </c>
      <c r="J723" t="s">
        <v>11</v>
      </c>
      <c r="K723" t="s">
        <v>42</v>
      </c>
      <c r="L723">
        <v>1</v>
      </c>
      <c r="M723">
        <v>1010</v>
      </c>
      <c r="O723" t="s">
        <v>25</v>
      </c>
      <c r="R723" t="s">
        <v>46</v>
      </c>
      <c r="S723" s="49" t="str">
        <f t="shared" si="89"/>
        <v>Card</v>
      </c>
      <c r="T723" s="3">
        <v>0.04</v>
      </c>
      <c r="U723" s="2">
        <v>6.48</v>
      </c>
      <c r="V723" s="2">
        <v>1.41</v>
      </c>
      <c r="W723" s="54">
        <f>_xlfn.XLOOKUP(M723,Market!A:A,Market!F:F,0)</f>
        <v>0.08</v>
      </c>
      <c r="X723" s="55">
        <f t="shared" si="90"/>
        <v>0.25920000000000004</v>
      </c>
      <c r="Y723" s="55">
        <f t="shared" si="91"/>
        <v>5.07</v>
      </c>
      <c r="Z723" s="54">
        <f t="shared" si="92"/>
        <v>0.78240740740740744</v>
      </c>
      <c r="AA723" s="49" t="str">
        <f t="shared" ca="1" si="93"/>
        <v>N</v>
      </c>
      <c r="AB723" s="49">
        <f t="shared" ca="1" si="94"/>
        <v>5</v>
      </c>
      <c r="AC723" s="49" t="str">
        <f t="shared" ca="1" si="95"/>
        <v>N</v>
      </c>
    </row>
    <row r="724" spans="1:29" x14ac:dyDescent="0.25">
      <c r="A724">
        <v>7749</v>
      </c>
      <c r="B724" s="9">
        <v>43571</v>
      </c>
      <c r="C724" s="50" t="str">
        <f t="shared" si="88"/>
        <v>N</v>
      </c>
      <c r="D724" s="52">
        <f>_xlfn.XLOOKUP(B724,Cal_Date!B:B,Cal_Date!A:A,0)</f>
        <v>3</v>
      </c>
      <c r="E724">
        <v>2019</v>
      </c>
      <c r="F724" t="s">
        <v>122</v>
      </c>
      <c r="G724" t="s">
        <v>129</v>
      </c>
      <c r="H724" t="s">
        <v>48</v>
      </c>
      <c r="I724" t="s">
        <v>18</v>
      </c>
      <c r="J724" t="s">
        <v>11</v>
      </c>
      <c r="K724" t="s">
        <v>42</v>
      </c>
      <c r="L724">
        <v>1</v>
      </c>
      <c r="M724">
        <v>1010</v>
      </c>
      <c r="O724" t="s">
        <v>25</v>
      </c>
      <c r="R724" t="s">
        <v>46</v>
      </c>
      <c r="S724" s="49" t="str">
        <f t="shared" si="89"/>
        <v>Card</v>
      </c>
      <c r="T724" s="3">
        <v>0.04</v>
      </c>
      <c r="U724" s="2">
        <v>6.48</v>
      </c>
      <c r="V724" s="2">
        <v>1.41</v>
      </c>
      <c r="W724" s="54">
        <f>_xlfn.XLOOKUP(M724,Market!A:A,Market!F:F,0)</f>
        <v>0.08</v>
      </c>
      <c r="X724" s="55">
        <f t="shared" si="90"/>
        <v>0.25920000000000004</v>
      </c>
      <c r="Y724" s="55">
        <f t="shared" si="91"/>
        <v>5.07</v>
      </c>
      <c r="Z724" s="54">
        <f t="shared" si="92"/>
        <v>0.78240740740740744</v>
      </c>
      <c r="AA724" s="49" t="str">
        <f t="shared" ca="1" si="93"/>
        <v>N</v>
      </c>
      <c r="AB724" s="49">
        <f t="shared" ca="1" si="94"/>
        <v>5</v>
      </c>
      <c r="AC724" s="49" t="str">
        <f t="shared" ca="1" si="95"/>
        <v>N</v>
      </c>
    </row>
    <row r="725" spans="1:29" x14ac:dyDescent="0.25">
      <c r="A725">
        <v>7750</v>
      </c>
      <c r="B725" s="9">
        <v>43571</v>
      </c>
      <c r="C725" s="50" t="str">
        <f t="shared" si="88"/>
        <v>N</v>
      </c>
      <c r="D725" s="52">
        <f>_xlfn.XLOOKUP(B725,Cal_Date!B:B,Cal_Date!A:A,0)</f>
        <v>3</v>
      </c>
      <c r="E725">
        <v>2019</v>
      </c>
      <c r="F725" t="s">
        <v>122</v>
      </c>
      <c r="G725" t="s">
        <v>129</v>
      </c>
      <c r="H725" t="s">
        <v>48</v>
      </c>
      <c r="I725" t="s">
        <v>18</v>
      </c>
      <c r="J725" t="s">
        <v>11</v>
      </c>
      <c r="K725" t="s">
        <v>42</v>
      </c>
      <c r="L725">
        <v>1</v>
      </c>
      <c r="M725">
        <v>1010</v>
      </c>
      <c r="O725" t="s">
        <v>25</v>
      </c>
      <c r="R725" t="s">
        <v>44</v>
      </c>
      <c r="S725" s="49" t="str">
        <f t="shared" si="89"/>
        <v>Card</v>
      </c>
      <c r="T725" s="3">
        <v>0.03</v>
      </c>
      <c r="U725" s="2">
        <v>6.48</v>
      </c>
      <c r="V725" s="2">
        <v>1.41</v>
      </c>
      <c r="W725" s="54">
        <f>_xlfn.XLOOKUP(M725,Market!A:A,Market!F:F,0)</f>
        <v>0.08</v>
      </c>
      <c r="X725" s="55">
        <f t="shared" si="90"/>
        <v>0.19440000000000002</v>
      </c>
      <c r="Y725" s="55">
        <f t="shared" si="91"/>
        <v>5.07</v>
      </c>
      <c r="Z725" s="54">
        <f t="shared" si="92"/>
        <v>0.78240740740740744</v>
      </c>
      <c r="AA725" s="49" t="str">
        <f t="shared" ca="1" si="93"/>
        <v>N</v>
      </c>
      <c r="AB725" s="49">
        <f t="shared" ca="1" si="94"/>
        <v>5</v>
      </c>
      <c r="AC725" s="49" t="str">
        <f t="shared" ca="1" si="95"/>
        <v>N</v>
      </c>
    </row>
    <row r="726" spans="1:29" x14ac:dyDescent="0.25">
      <c r="A726">
        <v>7791</v>
      </c>
      <c r="B726" s="9">
        <v>43571</v>
      </c>
      <c r="C726" s="50" t="str">
        <f t="shared" si="88"/>
        <v>N</v>
      </c>
      <c r="D726" s="52">
        <f>_xlfn.XLOOKUP(B726,Cal_Date!B:B,Cal_Date!A:A,0)</f>
        <v>3</v>
      </c>
      <c r="E726">
        <v>2019</v>
      </c>
      <c r="F726" t="s">
        <v>122</v>
      </c>
      <c r="G726" t="s">
        <v>129</v>
      </c>
      <c r="H726" t="s">
        <v>48</v>
      </c>
      <c r="I726" t="s">
        <v>18</v>
      </c>
      <c r="J726" t="s">
        <v>11</v>
      </c>
      <c r="K726" t="s">
        <v>42</v>
      </c>
      <c r="L726">
        <v>1</v>
      </c>
      <c r="M726">
        <v>1011</v>
      </c>
      <c r="O726" t="s">
        <v>25</v>
      </c>
      <c r="R726" t="s">
        <v>44</v>
      </c>
      <c r="S726" s="49" t="str">
        <f t="shared" si="89"/>
        <v>Card</v>
      </c>
      <c r="T726" s="3">
        <v>0.03</v>
      </c>
      <c r="U726" s="2">
        <v>6.36</v>
      </c>
      <c r="V726" s="2">
        <v>1.41</v>
      </c>
      <c r="W726" s="54">
        <f>_xlfn.XLOOKUP(M726,Market!A:A,Market!F:F,0)</f>
        <v>0.06</v>
      </c>
      <c r="X726" s="55">
        <f t="shared" si="90"/>
        <v>0.1908</v>
      </c>
      <c r="Y726" s="55">
        <f t="shared" si="91"/>
        <v>4.95</v>
      </c>
      <c r="Z726" s="54">
        <f t="shared" si="92"/>
        <v>0.77830188679245282</v>
      </c>
      <c r="AA726" s="49" t="str">
        <f t="shared" ca="1" si="93"/>
        <v>N</v>
      </c>
      <c r="AB726" s="49">
        <f t="shared" ca="1" si="94"/>
        <v>5</v>
      </c>
      <c r="AC726" s="49" t="str">
        <f t="shared" ca="1" si="95"/>
        <v>N</v>
      </c>
    </row>
    <row r="727" spans="1:29" x14ac:dyDescent="0.25">
      <c r="A727">
        <v>7756</v>
      </c>
      <c r="B727" s="9">
        <v>43571</v>
      </c>
      <c r="C727" s="50" t="str">
        <f t="shared" si="88"/>
        <v>N</v>
      </c>
      <c r="D727" s="52">
        <f>_xlfn.XLOOKUP(B727,Cal_Date!B:B,Cal_Date!A:A,0)</f>
        <v>3</v>
      </c>
      <c r="E727">
        <v>2019</v>
      </c>
      <c r="F727" t="s">
        <v>122</v>
      </c>
      <c r="G727" t="s">
        <v>129</v>
      </c>
      <c r="H727" t="s">
        <v>48</v>
      </c>
      <c r="I727" t="s">
        <v>18</v>
      </c>
      <c r="J727" t="s">
        <v>11</v>
      </c>
      <c r="K727" t="s">
        <v>42</v>
      </c>
      <c r="L727">
        <v>2</v>
      </c>
      <c r="M727">
        <v>1007</v>
      </c>
      <c r="O727" t="s">
        <v>28</v>
      </c>
      <c r="R727" t="s">
        <v>46</v>
      </c>
      <c r="S727" s="49" t="str">
        <f t="shared" si="89"/>
        <v>Card</v>
      </c>
      <c r="T727" s="3">
        <v>0.04</v>
      </c>
      <c r="U727" s="2">
        <v>13.068</v>
      </c>
      <c r="V727" s="2">
        <v>2.82</v>
      </c>
      <c r="W727" s="54">
        <f>_xlfn.XLOOKUP(M727,Market!A:A,Market!F:F,0)</f>
        <v>8.8999999999999996E-2</v>
      </c>
      <c r="X727" s="55">
        <f t="shared" si="90"/>
        <v>0.52271999999999996</v>
      </c>
      <c r="Y727" s="55">
        <f t="shared" si="91"/>
        <v>10.247999999999999</v>
      </c>
      <c r="Z727" s="54">
        <f t="shared" si="92"/>
        <v>0.78420569329660239</v>
      </c>
      <c r="AA727" s="49" t="str">
        <f t="shared" ca="1" si="93"/>
        <v>N</v>
      </c>
      <c r="AB727" s="49">
        <f t="shared" ca="1" si="94"/>
        <v>5</v>
      </c>
      <c r="AC727" s="49" t="str">
        <f t="shared" ca="1" si="95"/>
        <v>N</v>
      </c>
    </row>
    <row r="728" spans="1:29" x14ac:dyDescent="0.25">
      <c r="A728">
        <v>7805</v>
      </c>
      <c r="B728" s="9">
        <v>43571</v>
      </c>
      <c r="C728" s="50" t="str">
        <f t="shared" si="88"/>
        <v>N</v>
      </c>
      <c r="D728" s="52">
        <f>_xlfn.XLOOKUP(B728,Cal_Date!B:B,Cal_Date!A:A,0)</f>
        <v>3</v>
      </c>
      <c r="E728">
        <v>2019</v>
      </c>
      <c r="F728" t="s">
        <v>122</v>
      </c>
      <c r="G728" t="s">
        <v>129</v>
      </c>
      <c r="H728" t="s">
        <v>48</v>
      </c>
      <c r="I728" t="s">
        <v>18</v>
      </c>
      <c r="J728" t="s">
        <v>11</v>
      </c>
      <c r="K728" t="s">
        <v>42</v>
      </c>
      <c r="L728">
        <v>2</v>
      </c>
      <c r="M728">
        <v>1007</v>
      </c>
      <c r="O728" t="s">
        <v>28</v>
      </c>
      <c r="R728" t="s">
        <v>46</v>
      </c>
      <c r="S728" s="49" t="str">
        <f t="shared" si="89"/>
        <v>Card</v>
      </c>
      <c r="T728" s="3">
        <v>0.04</v>
      </c>
      <c r="U728" s="2">
        <v>13.068</v>
      </c>
      <c r="V728" s="2">
        <v>2.82</v>
      </c>
      <c r="W728" s="54">
        <f>_xlfn.XLOOKUP(M728,Market!A:A,Market!F:F,0)</f>
        <v>8.8999999999999996E-2</v>
      </c>
      <c r="X728" s="55">
        <f t="shared" si="90"/>
        <v>0.52271999999999996</v>
      </c>
      <c r="Y728" s="55">
        <f t="shared" si="91"/>
        <v>10.247999999999999</v>
      </c>
      <c r="Z728" s="54">
        <f t="shared" si="92"/>
        <v>0.78420569329660239</v>
      </c>
      <c r="AA728" s="49" t="str">
        <f t="shared" ca="1" si="93"/>
        <v>N</v>
      </c>
      <c r="AB728" s="49">
        <f t="shared" ca="1" si="94"/>
        <v>5</v>
      </c>
      <c r="AC728" s="49" t="str">
        <f t="shared" ca="1" si="95"/>
        <v>N</v>
      </c>
    </row>
    <row r="729" spans="1:29" x14ac:dyDescent="0.25">
      <c r="A729">
        <v>7785</v>
      </c>
      <c r="B729" s="9">
        <v>43571</v>
      </c>
      <c r="C729" s="50" t="str">
        <f t="shared" si="88"/>
        <v>N</v>
      </c>
      <c r="D729" s="52">
        <f>_xlfn.XLOOKUP(B729,Cal_Date!B:B,Cal_Date!A:A,0)</f>
        <v>3</v>
      </c>
      <c r="E729">
        <v>2019</v>
      </c>
      <c r="F729" t="s">
        <v>122</v>
      </c>
      <c r="G729" t="s">
        <v>129</v>
      </c>
      <c r="H729" t="s">
        <v>48</v>
      </c>
      <c r="I729" t="s">
        <v>18</v>
      </c>
      <c r="J729" t="s">
        <v>11</v>
      </c>
      <c r="K729" t="s">
        <v>42</v>
      </c>
      <c r="L729">
        <v>1</v>
      </c>
      <c r="M729">
        <v>1008</v>
      </c>
      <c r="O729" t="s">
        <v>28</v>
      </c>
      <c r="R729" t="s">
        <v>44</v>
      </c>
      <c r="S729" s="49" t="str">
        <f t="shared" si="89"/>
        <v>Card</v>
      </c>
      <c r="T729" s="3">
        <v>0.03</v>
      </c>
      <c r="U729" s="2">
        <v>6.5339999999999998</v>
      </c>
      <c r="V729" s="2">
        <v>1.41</v>
      </c>
      <c r="W729" s="54">
        <f>_xlfn.XLOOKUP(M729,Market!A:A,Market!F:F,0)</f>
        <v>8.8999999999999996E-2</v>
      </c>
      <c r="X729" s="55">
        <f t="shared" si="90"/>
        <v>0.19602</v>
      </c>
      <c r="Y729" s="55">
        <f t="shared" si="91"/>
        <v>5.1239999999999997</v>
      </c>
      <c r="Z729" s="54">
        <f t="shared" si="92"/>
        <v>0.78420569329660239</v>
      </c>
      <c r="AA729" s="49" t="str">
        <f t="shared" ca="1" si="93"/>
        <v>N</v>
      </c>
      <c r="AB729" s="49">
        <f t="shared" ca="1" si="94"/>
        <v>5</v>
      </c>
      <c r="AC729" s="49" t="str">
        <f t="shared" ca="1" si="95"/>
        <v>N</v>
      </c>
    </row>
    <row r="730" spans="1:29" x14ac:dyDescent="0.25">
      <c r="A730">
        <v>7755</v>
      </c>
      <c r="B730" s="9">
        <v>43571</v>
      </c>
      <c r="C730" s="50" t="str">
        <f t="shared" si="88"/>
        <v>N</v>
      </c>
      <c r="D730" s="52">
        <f>_xlfn.XLOOKUP(B730,Cal_Date!B:B,Cal_Date!A:A,0)</f>
        <v>3</v>
      </c>
      <c r="E730">
        <v>2019</v>
      </c>
      <c r="F730" t="s">
        <v>122</v>
      </c>
      <c r="G730" t="s">
        <v>129</v>
      </c>
      <c r="H730" t="s">
        <v>48</v>
      </c>
      <c r="I730" t="s">
        <v>18</v>
      </c>
      <c r="J730" t="s">
        <v>11</v>
      </c>
      <c r="K730" t="s">
        <v>42</v>
      </c>
      <c r="L730">
        <v>1</v>
      </c>
      <c r="M730">
        <v>1004</v>
      </c>
      <c r="O730" t="s">
        <v>28</v>
      </c>
      <c r="R730" t="s">
        <v>46</v>
      </c>
      <c r="S730" s="49" t="str">
        <f t="shared" si="89"/>
        <v>Card</v>
      </c>
      <c r="T730" s="3">
        <v>0.04</v>
      </c>
      <c r="U730" s="2">
        <v>6.36</v>
      </c>
      <c r="V730" s="2">
        <v>1.41</v>
      </c>
      <c r="W730" s="54">
        <f>_xlfn.XLOOKUP(M730,Market!A:A,Market!F:F,0)</f>
        <v>0.06</v>
      </c>
      <c r="X730" s="55">
        <f t="shared" si="90"/>
        <v>0.25440000000000002</v>
      </c>
      <c r="Y730" s="55">
        <f t="shared" si="91"/>
        <v>4.95</v>
      </c>
      <c r="Z730" s="54">
        <f t="shared" si="92"/>
        <v>0.77830188679245282</v>
      </c>
      <c r="AA730" s="49" t="str">
        <f t="shared" ca="1" si="93"/>
        <v>N</v>
      </c>
      <c r="AB730" s="49">
        <f t="shared" ca="1" si="94"/>
        <v>5</v>
      </c>
      <c r="AC730" s="49" t="str">
        <f t="shared" ca="1" si="95"/>
        <v>N</v>
      </c>
    </row>
    <row r="731" spans="1:29" x14ac:dyDescent="0.25">
      <c r="A731">
        <v>7751</v>
      </c>
      <c r="B731" s="9">
        <v>43571</v>
      </c>
      <c r="C731" s="50" t="str">
        <f t="shared" si="88"/>
        <v>N</v>
      </c>
      <c r="D731" s="52">
        <f>_xlfn.XLOOKUP(B731,Cal_Date!B:B,Cal_Date!A:A,0)</f>
        <v>3</v>
      </c>
      <c r="E731">
        <v>2019</v>
      </c>
      <c r="F731" t="s">
        <v>122</v>
      </c>
      <c r="G731" t="s">
        <v>129</v>
      </c>
      <c r="H731" t="s">
        <v>48</v>
      </c>
      <c r="I731" t="s">
        <v>18</v>
      </c>
      <c r="J731" t="s">
        <v>10</v>
      </c>
      <c r="K731" t="s">
        <v>43</v>
      </c>
      <c r="L731">
        <v>1</v>
      </c>
      <c r="M731">
        <v>1003</v>
      </c>
      <c r="O731" t="s">
        <v>25</v>
      </c>
      <c r="R731" t="s">
        <v>46</v>
      </c>
      <c r="S731" s="49" t="str">
        <f t="shared" si="89"/>
        <v>Card</v>
      </c>
      <c r="T731" s="3">
        <v>0.04</v>
      </c>
      <c r="U731" s="2">
        <v>7.42</v>
      </c>
      <c r="V731" s="2">
        <v>1.46</v>
      </c>
      <c r="W731" s="54">
        <f>_xlfn.XLOOKUP(M731,Market!A:A,Market!F:F,0)</f>
        <v>0.06</v>
      </c>
      <c r="X731" s="55">
        <f t="shared" si="90"/>
        <v>0.29680000000000001</v>
      </c>
      <c r="Y731" s="55">
        <f t="shared" si="91"/>
        <v>5.96</v>
      </c>
      <c r="Z731" s="54">
        <f t="shared" si="92"/>
        <v>0.80323450134770891</v>
      </c>
      <c r="AA731" s="49" t="str">
        <f t="shared" ca="1" si="93"/>
        <v>N</v>
      </c>
      <c r="AB731" s="49">
        <f t="shared" ca="1" si="94"/>
        <v>5</v>
      </c>
      <c r="AC731" s="49" t="str">
        <f t="shared" ca="1" si="95"/>
        <v>N</v>
      </c>
    </row>
    <row r="732" spans="1:29" x14ac:dyDescent="0.25">
      <c r="A732">
        <v>7752</v>
      </c>
      <c r="B732" s="9">
        <v>43571</v>
      </c>
      <c r="C732" s="50" t="str">
        <f t="shared" si="88"/>
        <v>N</v>
      </c>
      <c r="D732" s="52">
        <f>_xlfn.XLOOKUP(B732,Cal_Date!B:B,Cal_Date!A:A,0)</f>
        <v>3</v>
      </c>
      <c r="E732">
        <v>2019</v>
      </c>
      <c r="F732" t="s">
        <v>122</v>
      </c>
      <c r="G732" t="s">
        <v>129</v>
      </c>
      <c r="H732" t="s">
        <v>48</v>
      </c>
      <c r="I732" t="s">
        <v>18</v>
      </c>
      <c r="J732" t="s">
        <v>10</v>
      </c>
      <c r="K732" t="s">
        <v>43</v>
      </c>
      <c r="L732">
        <v>2</v>
      </c>
      <c r="M732">
        <v>1002</v>
      </c>
      <c r="O732" t="s">
        <v>28</v>
      </c>
      <c r="R732" t="s">
        <v>44</v>
      </c>
      <c r="S732" s="49" t="str">
        <f t="shared" si="89"/>
        <v>Card</v>
      </c>
      <c r="T732" s="3">
        <v>0.03</v>
      </c>
      <c r="U732" s="2">
        <v>14.84</v>
      </c>
      <c r="V732" s="2">
        <v>2.92</v>
      </c>
      <c r="W732" s="54">
        <f>_xlfn.XLOOKUP(M732,Market!A:A,Market!F:F,0)</f>
        <v>0.06</v>
      </c>
      <c r="X732" s="55">
        <f t="shared" si="90"/>
        <v>0.44519999999999998</v>
      </c>
      <c r="Y732" s="55">
        <f t="shared" si="91"/>
        <v>11.92</v>
      </c>
      <c r="Z732" s="54">
        <f t="shared" si="92"/>
        <v>0.80323450134770891</v>
      </c>
      <c r="AA732" s="49" t="str">
        <f t="shared" ca="1" si="93"/>
        <v>N</v>
      </c>
      <c r="AB732" s="49">
        <f t="shared" ca="1" si="94"/>
        <v>5</v>
      </c>
      <c r="AC732" s="49" t="str">
        <f t="shared" ca="1" si="95"/>
        <v>N</v>
      </c>
    </row>
    <row r="733" spans="1:29" x14ac:dyDescent="0.25">
      <c r="A733">
        <v>7776</v>
      </c>
      <c r="B733" s="9">
        <v>43571</v>
      </c>
      <c r="C733" s="50" t="str">
        <f t="shared" si="88"/>
        <v>N</v>
      </c>
      <c r="D733" s="52">
        <f>_xlfn.XLOOKUP(B733,Cal_Date!B:B,Cal_Date!A:A,0)</f>
        <v>3</v>
      </c>
      <c r="E733">
        <v>2019</v>
      </c>
      <c r="F733" t="s">
        <v>122</v>
      </c>
      <c r="G733" t="s">
        <v>129</v>
      </c>
      <c r="H733" t="s">
        <v>48</v>
      </c>
      <c r="I733" t="s">
        <v>18</v>
      </c>
      <c r="J733" t="s">
        <v>11</v>
      </c>
      <c r="K733" t="s">
        <v>42</v>
      </c>
      <c r="L733">
        <v>1</v>
      </c>
      <c r="M733">
        <v>1007</v>
      </c>
      <c r="O733" t="s">
        <v>28</v>
      </c>
      <c r="R733" t="s">
        <v>46</v>
      </c>
      <c r="S733" s="49" t="str">
        <f t="shared" si="89"/>
        <v>Card</v>
      </c>
      <c r="T733" s="3">
        <v>0.04</v>
      </c>
      <c r="U733" s="2">
        <v>6.5339999999999998</v>
      </c>
      <c r="V733" s="2">
        <v>1.41</v>
      </c>
      <c r="W733" s="54">
        <f>_xlfn.XLOOKUP(M733,Market!A:A,Market!F:F,0)</f>
        <v>8.8999999999999996E-2</v>
      </c>
      <c r="X733" s="55">
        <f t="shared" si="90"/>
        <v>0.26135999999999998</v>
      </c>
      <c r="Y733" s="55">
        <f t="shared" si="91"/>
        <v>5.1239999999999997</v>
      </c>
      <c r="Z733" s="54">
        <f t="shared" si="92"/>
        <v>0.78420569329660239</v>
      </c>
      <c r="AA733" s="49" t="str">
        <f t="shared" ca="1" si="93"/>
        <v>N</v>
      </c>
      <c r="AB733" s="49">
        <f t="shared" ca="1" si="94"/>
        <v>5</v>
      </c>
      <c r="AC733" s="49" t="str">
        <f t="shared" ca="1" si="95"/>
        <v>N</v>
      </c>
    </row>
    <row r="734" spans="1:29" x14ac:dyDescent="0.25">
      <c r="A734">
        <v>7753</v>
      </c>
      <c r="B734" s="9">
        <v>43571</v>
      </c>
      <c r="C734" s="50" t="str">
        <f t="shared" si="88"/>
        <v>N</v>
      </c>
      <c r="D734" s="52">
        <f>_xlfn.XLOOKUP(B734,Cal_Date!B:B,Cal_Date!A:A,0)</f>
        <v>3</v>
      </c>
      <c r="E734">
        <v>2019</v>
      </c>
      <c r="F734" t="s">
        <v>122</v>
      </c>
      <c r="G734" t="s">
        <v>129</v>
      </c>
      <c r="H734" t="s">
        <v>48</v>
      </c>
      <c r="I734" t="s">
        <v>18</v>
      </c>
      <c r="J734" t="s">
        <v>11</v>
      </c>
      <c r="K734" t="s">
        <v>42</v>
      </c>
      <c r="L734">
        <v>2</v>
      </c>
      <c r="M734">
        <v>1008</v>
      </c>
      <c r="O734" t="s">
        <v>28</v>
      </c>
      <c r="R734" t="s">
        <v>46</v>
      </c>
      <c r="S734" s="49" t="str">
        <f t="shared" si="89"/>
        <v>Card</v>
      </c>
      <c r="T734" s="3">
        <v>0.04</v>
      </c>
      <c r="U734" s="2">
        <v>13.068</v>
      </c>
      <c r="V734" s="2">
        <v>2.82</v>
      </c>
      <c r="W734" s="54">
        <f>_xlfn.XLOOKUP(M734,Market!A:A,Market!F:F,0)</f>
        <v>8.8999999999999996E-2</v>
      </c>
      <c r="X734" s="55">
        <f t="shared" si="90"/>
        <v>0.52271999999999996</v>
      </c>
      <c r="Y734" s="55">
        <f t="shared" si="91"/>
        <v>10.247999999999999</v>
      </c>
      <c r="Z734" s="54">
        <f t="shared" si="92"/>
        <v>0.78420569329660239</v>
      </c>
      <c r="AA734" s="49" t="str">
        <f t="shared" ca="1" si="93"/>
        <v>N</v>
      </c>
      <c r="AB734" s="49">
        <f t="shared" ca="1" si="94"/>
        <v>5</v>
      </c>
      <c r="AC734" s="49" t="str">
        <f t="shared" ca="1" si="95"/>
        <v>N</v>
      </c>
    </row>
    <row r="735" spans="1:29" x14ac:dyDescent="0.25">
      <c r="A735">
        <v>7764</v>
      </c>
      <c r="B735" s="9">
        <v>43571</v>
      </c>
      <c r="C735" s="50" t="str">
        <f t="shared" si="88"/>
        <v>N</v>
      </c>
      <c r="D735" s="52">
        <f>_xlfn.XLOOKUP(B735,Cal_Date!B:B,Cal_Date!A:A,0)</f>
        <v>3</v>
      </c>
      <c r="E735">
        <v>2019</v>
      </c>
      <c r="F735" t="s">
        <v>122</v>
      </c>
      <c r="G735" t="s">
        <v>129</v>
      </c>
      <c r="H735" t="s">
        <v>48</v>
      </c>
      <c r="I735" t="s">
        <v>18</v>
      </c>
      <c r="J735" t="s">
        <v>11</v>
      </c>
      <c r="K735" t="s">
        <v>42</v>
      </c>
      <c r="L735">
        <v>1</v>
      </c>
      <c r="M735">
        <v>1008</v>
      </c>
      <c r="O735" t="s">
        <v>28</v>
      </c>
      <c r="R735" t="s">
        <v>44</v>
      </c>
      <c r="S735" s="49" t="str">
        <f t="shared" si="89"/>
        <v>Card</v>
      </c>
      <c r="T735" s="3">
        <v>0.03</v>
      </c>
      <c r="U735" s="2">
        <v>6.5339999999999998</v>
      </c>
      <c r="V735" s="2">
        <v>1.41</v>
      </c>
      <c r="W735" s="54">
        <f>_xlfn.XLOOKUP(M735,Market!A:A,Market!F:F,0)</f>
        <v>8.8999999999999996E-2</v>
      </c>
      <c r="X735" s="55">
        <f t="shared" si="90"/>
        <v>0.19602</v>
      </c>
      <c r="Y735" s="55">
        <f t="shared" si="91"/>
        <v>5.1239999999999997</v>
      </c>
      <c r="Z735" s="54">
        <f t="shared" si="92"/>
        <v>0.78420569329660239</v>
      </c>
      <c r="AA735" s="49" t="str">
        <f t="shared" ca="1" si="93"/>
        <v>N</v>
      </c>
      <c r="AB735" s="49">
        <f t="shared" ca="1" si="94"/>
        <v>5</v>
      </c>
      <c r="AC735" s="49" t="str">
        <f t="shared" ca="1" si="95"/>
        <v>N</v>
      </c>
    </row>
    <row r="736" spans="1:29" x14ac:dyDescent="0.25">
      <c r="A736">
        <v>7754</v>
      </c>
      <c r="B736" s="9">
        <v>43571</v>
      </c>
      <c r="C736" s="50" t="str">
        <f t="shared" si="88"/>
        <v>N</v>
      </c>
      <c r="D736" s="52">
        <f>_xlfn.XLOOKUP(B736,Cal_Date!B:B,Cal_Date!A:A,0)</f>
        <v>3</v>
      </c>
      <c r="E736">
        <v>2019</v>
      </c>
      <c r="F736" t="s">
        <v>122</v>
      </c>
      <c r="G736" t="s">
        <v>129</v>
      </c>
      <c r="H736" t="s">
        <v>48</v>
      </c>
      <c r="I736" t="s">
        <v>18</v>
      </c>
      <c r="J736" t="s">
        <v>11</v>
      </c>
      <c r="K736" t="s">
        <v>42</v>
      </c>
      <c r="L736">
        <v>2</v>
      </c>
      <c r="M736">
        <v>1000</v>
      </c>
      <c r="O736" t="s">
        <v>25</v>
      </c>
      <c r="R736" t="s">
        <v>46</v>
      </c>
      <c r="S736" s="49" t="str">
        <f t="shared" si="89"/>
        <v>Card</v>
      </c>
      <c r="T736" s="3">
        <v>0.04</v>
      </c>
      <c r="U736" s="2">
        <v>12.96</v>
      </c>
      <c r="V736" s="2">
        <v>2.82</v>
      </c>
      <c r="W736" s="54">
        <f>_xlfn.XLOOKUP(M736,Market!A:A,Market!F:F,0)</f>
        <v>0.08</v>
      </c>
      <c r="X736" s="55">
        <f t="shared" si="90"/>
        <v>0.51840000000000008</v>
      </c>
      <c r="Y736" s="55">
        <f t="shared" si="91"/>
        <v>10.14</v>
      </c>
      <c r="Z736" s="54">
        <f t="shared" si="92"/>
        <v>0.78240740740740744</v>
      </c>
      <c r="AA736" s="49" t="str">
        <f t="shared" ca="1" si="93"/>
        <v>N</v>
      </c>
      <c r="AB736" s="49">
        <f t="shared" ca="1" si="94"/>
        <v>5</v>
      </c>
      <c r="AC736" s="49" t="str">
        <f t="shared" ca="1" si="95"/>
        <v>N</v>
      </c>
    </row>
    <row r="737" spans="1:29" x14ac:dyDescent="0.25">
      <c r="A737">
        <v>7757</v>
      </c>
      <c r="B737" s="9">
        <v>43571</v>
      </c>
      <c r="C737" s="50" t="str">
        <f t="shared" si="88"/>
        <v>N</v>
      </c>
      <c r="D737" s="52">
        <f>_xlfn.XLOOKUP(B737,Cal_Date!B:B,Cal_Date!A:A,0)</f>
        <v>3</v>
      </c>
      <c r="E737">
        <v>2019</v>
      </c>
      <c r="F737" t="s">
        <v>122</v>
      </c>
      <c r="G737" t="s">
        <v>129</v>
      </c>
      <c r="H737" t="s">
        <v>48</v>
      </c>
      <c r="I737" t="s">
        <v>18</v>
      </c>
      <c r="J737" t="s">
        <v>11</v>
      </c>
      <c r="K737" t="s">
        <v>42</v>
      </c>
      <c r="L737">
        <v>1</v>
      </c>
      <c r="M737">
        <v>1000</v>
      </c>
      <c r="O737" t="s">
        <v>25</v>
      </c>
      <c r="R737" t="s">
        <v>46</v>
      </c>
      <c r="S737" s="49" t="str">
        <f t="shared" si="89"/>
        <v>Card</v>
      </c>
      <c r="T737" s="3">
        <v>0.04</v>
      </c>
      <c r="U737" s="2">
        <v>6.48</v>
      </c>
      <c r="V737" s="2">
        <v>1.41</v>
      </c>
      <c r="W737" s="54">
        <f>_xlfn.XLOOKUP(M737,Market!A:A,Market!F:F,0)</f>
        <v>0.08</v>
      </c>
      <c r="X737" s="55">
        <f t="shared" si="90"/>
        <v>0.25920000000000004</v>
      </c>
      <c r="Y737" s="55">
        <f t="shared" si="91"/>
        <v>5.07</v>
      </c>
      <c r="Z737" s="54">
        <f t="shared" si="92"/>
        <v>0.78240740740740744</v>
      </c>
      <c r="AA737" s="49" t="str">
        <f t="shared" ca="1" si="93"/>
        <v>N</v>
      </c>
      <c r="AB737" s="49">
        <f t="shared" ca="1" si="94"/>
        <v>5</v>
      </c>
      <c r="AC737" s="49" t="str">
        <f t="shared" ca="1" si="95"/>
        <v>N</v>
      </c>
    </row>
    <row r="738" spans="1:29" x14ac:dyDescent="0.25">
      <c r="A738">
        <v>7760</v>
      </c>
      <c r="B738" s="9">
        <v>43571</v>
      </c>
      <c r="C738" s="50" t="str">
        <f t="shared" si="88"/>
        <v>N</v>
      </c>
      <c r="D738" s="52">
        <f>_xlfn.XLOOKUP(B738,Cal_Date!B:B,Cal_Date!A:A,0)</f>
        <v>3</v>
      </c>
      <c r="E738">
        <v>2019</v>
      </c>
      <c r="F738" t="s">
        <v>122</v>
      </c>
      <c r="G738" t="s">
        <v>129</v>
      </c>
      <c r="H738" t="s">
        <v>48</v>
      </c>
      <c r="I738" t="s">
        <v>18</v>
      </c>
      <c r="J738" t="s">
        <v>11</v>
      </c>
      <c r="K738" t="s">
        <v>42</v>
      </c>
      <c r="L738">
        <v>1</v>
      </c>
      <c r="M738">
        <v>1000</v>
      </c>
      <c r="O738" t="s">
        <v>25</v>
      </c>
      <c r="R738" t="s">
        <v>44</v>
      </c>
      <c r="S738" s="49" t="str">
        <f t="shared" si="89"/>
        <v>Card</v>
      </c>
      <c r="T738" s="3">
        <v>0.03</v>
      </c>
      <c r="U738" s="2">
        <v>6.48</v>
      </c>
      <c r="V738" s="2">
        <v>1.41</v>
      </c>
      <c r="W738" s="54">
        <f>_xlfn.XLOOKUP(M738,Market!A:A,Market!F:F,0)</f>
        <v>0.08</v>
      </c>
      <c r="X738" s="55">
        <f t="shared" si="90"/>
        <v>0.19440000000000002</v>
      </c>
      <c r="Y738" s="55">
        <f t="shared" si="91"/>
        <v>5.07</v>
      </c>
      <c r="Z738" s="54">
        <f t="shared" si="92"/>
        <v>0.78240740740740744</v>
      </c>
      <c r="AA738" s="49" t="str">
        <f t="shared" ca="1" si="93"/>
        <v>N</v>
      </c>
      <c r="AB738" s="49">
        <f t="shared" ca="1" si="94"/>
        <v>5</v>
      </c>
      <c r="AC738" s="49" t="str">
        <f t="shared" ca="1" si="95"/>
        <v>N</v>
      </c>
    </row>
    <row r="739" spans="1:29" x14ac:dyDescent="0.25">
      <c r="A739">
        <v>7758</v>
      </c>
      <c r="B739" s="9">
        <v>43571</v>
      </c>
      <c r="C739" s="50" t="str">
        <f t="shared" si="88"/>
        <v>N</v>
      </c>
      <c r="D739" s="52">
        <f>_xlfn.XLOOKUP(B739,Cal_Date!B:B,Cal_Date!A:A,0)</f>
        <v>3</v>
      </c>
      <c r="E739">
        <v>2019</v>
      </c>
      <c r="F739" t="s">
        <v>122</v>
      </c>
      <c r="G739" t="s">
        <v>129</v>
      </c>
      <c r="H739" t="s">
        <v>48</v>
      </c>
      <c r="I739" t="s">
        <v>18</v>
      </c>
      <c r="J739" t="s">
        <v>11</v>
      </c>
      <c r="K739" t="s">
        <v>42</v>
      </c>
      <c r="L739">
        <v>1</v>
      </c>
      <c r="M739">
        <v>1001</v>
      </c>
      <c r="O739" t="s">
        <v>25</v>
      </c>
      <c r="R739" t="s">
        <v>44</v>
      </c>
      <c r="S739" s="49" t="str">
        <f t="shared" si="89"/>
        <v>Card</v>
      </c>
      <c r="T739" s="3">
        <v>0.03</v>
      </c>
      <c r="U739" s="2">
        <v>6.36</v>
      </c>
      <c r="V739" s="2">
        <v>1.41</v>
      </c>
      <c r="W739" s="54">
        <f>_xlfn.XLOOKUP(M739,Market!A:A,Market!F:F,0)</f>
        <v>0.06</v>
      </c>
      <c r="X739" s="55">
        <f t="shared" si="90"/>
        <v>0.1908</v>
      </c>
      <c r="Y739" s="55">
        <f t="shared" si="91"/>
        <v>4.95</v>
      </c>
      <c r="Z739" s="54">
        <f t="shared" si="92"/>
        <v>0.77830188679245282</v>
      </c>
      <c r="AA739" s="49" t="str">
        <f t="shared" ca="1" si="93"/>
        <v>N</v>
      </c>
      <c r="AB739" s="49">
        <f t="shared" ca="1" si="94"/>
        <v>5</v>
      </c>
      <c r="AC739" s="49" t="str">
        <f t="shared" ca="1" si="95"/>
        <v>N</v>
      </c>
    </row>
    <row r="740" spans="1:29" x14ac:dyDescent="0.25">
      <c r="A740">
        <v>7759</v>
      </c>
      <c r="B740" s="9">
        <v>43571</v>
      </c>
      <c r="C740" s="50" t="str">
        <f t="shared" si="88"/>
        <v>N</v>
      </c>
      <c r="D740" s="52">
        <f>_xlfn.XLOOKUP(B740,Cal_Date!B:B,Cal_Date!A:A,0)</f>
        <v>3</v>
      </c>
      <c r="E740">
        <v>2019</v>
      </c>
      <c r="F740" t="s">
        <v>122</v>
      </c>
      <c r="G740" t="s">
        <v>129</v>
      </c>
      <c r="H740" t="s">
        <v>48</v>
      </c>
      <c r="I740" t="s">
        <v>18</v>
      </c>
      <c r="J740" t="s">
        <v>11</v>
      </c>
      <c r="K740" t="s">
        <v>42</v>
      </c>
      <c r="L740">
        <v>1</v>
      </c>
      <c r="M740">
        <v>1000</v>
      </c>
      <c r="O740" t="s">
        <v>25</v>
      </c>
      <c r="R740" t="s">
        <v>44</v>
      </c>
      <c r="S740" s="49" t="str">
        <f t="shared" si="89"/>
        <v>Card</v>
      </c>
      <c r="T740" s="3">
        <v>0.03</v>
      </c>
      <c r="U740" s="2">
        <v>6.48</v>
      </c>
      <c r="V740" s="2">
        <v>1.41</v>
      </c>
      <c r="W740" s="54">
        <f>_xlfn.XLOOKUP(M740,Market!A:A,Market!F:F,0)</f>
        <v>0.08</v>
      </c>
      <c r="X740" s="55">
        <f t="shared" si="90"/>
        <v>0.19440000000000002</v>
      </c>
      <c r="Y740" s="55">
        <f t="shared" si="91"/>
        <v>5.07</v>
      </c>
      <c r="Z740" s="54">
        <f t="shared" si="92"/>
        <v>0.78240740740740744</v>
      </c>
      <c r="AA740" s="49" t="str">
        <f t="shared" ca="1" si="93"/>
        <v>N</v>
      </c>
      <c r="AB740" s="49">
        <f t="shared" ca="1" si="94"/>
        <v>5</v>
      </c>
      <c r="AC740" s="49" t="str">
        <f t="shared" ca="1" si="95"/>
        <v>N</v>
      </c>
    </row>
    <row r="741" spans="1:29" x14ac:dyDescent="0.25">
      <c r="A741">
        <v>7761</v>
      </c>
      <c r="B741" s="9">
        <v>43571</v>
      </c>
      <c r="C741" s="50" t="str">
        <f t="shared" si="88"/>
        <v>N</v>
      </c>
      <c r="D741" s="52">
        <f>_xlfn.XLOOKUP(B741,Cal_Date!B:B,Cal_Date!A:A,0)</f>
        <v>3</v>
      </c>
      <c r="E741">
        <v>2019</v>
      </c>
      <c r="F741" t="s">
        <v>122</v>
      </c>
      <c r="G741" t="s">
        <v>129</v>
      </c>
      <c r="H741" t="s">
        <v>48</v>
      </c>
      <c r="I741" t="s">
        <v>18</v>
      </c>
      <c r="J741" t="s">
        <v>11</v>
      </c>
      <c r="K741" t="s">
        <v>42</v>
      </c>
      <c r="L741">
        <v>2</v>
      </c>
      <c r="M741">
        <v>1000</v>
      </c>
      <c r="O741" t="s">
        <v>25</v>
      </c>
      <c r="R741" t="s">
        <v>44</v>
      </c>
      <c r="S741" s="49" t="str">
        <f t="shared" si="89"/>
        <v>Card</v>
      </c>
      <c r="T741" s="3">
        <v>0.03</v>
      </c>
      <c r="U741" s="2">
        <v>12.96</v>
      </c>
      <c r="V741" s="2">
        <v>2.82</v>
      </c>
      <c r="W741" s="54">
        <f>_xlfn.XLOOKUP(M741,Market!A:A,Market!F:F,0)</f>
        <v>0.08</v>
      </c>
      <c r="X741" s="55">
        <f t="shared" si="90"/>
        <v>0.38880000000000003</v>
      </c>
      <c r="Y741" s="55">
        <f t="shared" si="91"/>
        <v>10.14</v>
      </c>
      <c r="Z741" s="54">
        <f t="shared" si="92"/>
        <v>0.78240740740740744</v>
      </c>
      <c r="AA741" s="49" t="str">
        <f t="shared" ca="1" si="93"/>
        <v>N</v>
      </c>
      <c r="AB741" s="49">
        <f t="shared" ca="1" si="94"/>
        <v>5</v>
      </c>
      <c r="AC741" s="49" t="str">
        <f t="shared" ca="1" si="95"/>
        <v>N</v>
      </c>
    </row>
    <row r="742" spans="1:29" x14ac:dyDescent="0.25">
      <c r="A742">
        <v>7762</v>
      </c>
      <c r="B742" s="9">
        <v>43571</v>
      </c>
      <c r="C742" s="50" t="str">
        <f t="shared" si="88"/>
        <v>N</v>
      </c>
      <c r="D742" s="52">
        <f>_xlfn.XLOOKUP(B742,Cal_Date!B:B,Cal_Date!A:A,0)</f>
        <v>3</v>
      </c>
      <c r="E742">
        <v>2019</v>
      </c>
      <c r="F742" t="s">
        <v>122</v>
      </c>
      <c r="G742" t="s">
        <v>129</v>
      </c>
      <c r="H742" t="s">
        <v>48</v>
      </c>
      <c r="I742" t="s">
        <v>18</v>
      </c>
      <c r="J742" t="s">
        <v>10</v>
      </c>
      <c r="K742" t="s">
        <v>43</v>
      </c>
      <c r="L742">
        <v>1</v>
      </c>
      <c r="M742">
        <v>1004</v>
      </c>
      <c r="O742" t="s">
        <v>28</v>
      </c>
      <c r="R742" t="s">
        <v>46</v>
      </c>
      <c r="S742" s="49" t="str">
        <f t="shared" si="89"/>
        <v>Card</v>
      </c>
      <c r="T742" s="3">
        <v>0.04</v>
      </c>
      <c r="U742" s="2">
        <v>7.42</v>
      </c>
      <c r="V742" s="2">
        <v>1.46</v>
      </c>
      <c r="W742" s="54">
        <f>_xlfn.XLOOKUP(M742,Market!A:A,Market!F:F,0)</f>
        <v>0.06</v>
      </c>
      <c r="X742" s="55">
        <f t="shared" si="90"/>
        <v>0.29680000000000001</v>
      </c>
      <c r="Y742" s="55">
        <f t="shared" si="91"/>
        <v>5.96</v>
      </c>
      <c r="Z742" s="54">
        <f t="shared" si="92"/>
        <v>0.80323450134770891</v>
      </c>
      <c r="AA742" s="49" t="str">
        <f t="shared" ca="1" si="93"/>
        <v>N</v>
      </c>
      <c r="AB742" s="49">
        <f t="shared" ca="1" si="94"/>
        <v>5</v>
      </c>
      <c r="AC742" s="49" t="str">
        <f t="shared" ca="1" si="95"/>
        <v>N</v>
      </c>
    </row>
    <row r="743" spans="1:29" x14ac:dyDescent="0.25">
      <c r="A743">
        <v>7763</v>
      </c>
      <c r="B743" s="9">
        <v>43571</v>
      </c>
      <c r="C743" s="50" t="str">
        <f t="shared" si="88"/>
        <v>N</v>
      </c>
      <c r="D743" s="52">
        <f>_xlfn.XLOOKUP(B743,Cal_Date!B:B,Cal_Date!A:A,0)</f>
        <v>3</v>
      </c>
      <c r="E743">
        <v>2019</v>
      </c>
      <c r="F743" t="s">
        <v>122</v>
      </c>
      <c r="G743" t="s">
        <v>129</v>
      </c>
      <c r="H743" t="s">
        <v>48</v>
      </c>
      <c r="I743" t="s">
        <v>18</v>
      </c>
      <c r="J743" t="s">
        <v>11</v>
      </c>
      <c r="K743" t="s">
        <v>42</v>
      </c>
      <c r="L743">
        <v>1</v>
      </c>
      <c r="M743">
        <v>1005</v>
      </c>
      <c r="O743" t="s">
        <v>25</v>
      </c>
      <c r="R743" t="s">
        <v>44</v>
      </c>
      <c r="S743" s="49" t="str">
        <f t="shared" si="89"/>
        <v>Card</v>
      </c>
      <c r="T743" s="3">
        <v>0.03</v>
      </c>
      <c r="U743" s="2">
        <v>6.5339999999999998</v>
      </c>
      <c r="V743" s="2">
        <v>1.41</v>
      </c>
      <c r="W743" s="54">
        <f>_xlfn.XLOOKUP(M743,Market!A:A,Market!F:F,0)</f>
        <v>8.8999999999999996E-2</v>
      </c>
      <c r="X743" s="55">
        <f t="shared" si="90"/>
        <v>0.19602</v>
      </c>
      <c r="Y743" s="55">
        <f t="shared" si="91"/>
        <v>5.1239999999999997</v>
      </c>
      <c r="Z743" s="54">
        <f t="shared" si="92"/>
        <v>0.78420569329660239</v>
      </c>
      <c r="AA743" s="49" t="str">
        <f t="shared" ca="1" si="93"/>
        <v>N</v>
      </c>
      <c r="AB743" s="49">
        <f t="shared" ca="1" si="94"/>
        <v>5</v>
      </c>
      <c r="AC743" s="49" t="str">
        <f t="shared" ca="1" si="95"/>
        <v>N</v>
      </c>
    </row>
    <row r="744" spans="1:29" x14ac:dyDescent="0.25">
      <c r="A744">
        <v>7765</v>
      </c>
      <c r="B744" s="9">
        <v>43571</v>
      </c>
      <c r="C744" s="50" t="str">
        <f t="shared" si="88"/>
        <v>N</v>
      </c>
      <c r="D744" s="52">
        <f>_xlfn.XLOOKUP(B744,Cal_Date!B:B,Cal_Date!A:A,0)</f>
        <v>3</v>
      </c>
      <c r="E744">
        <v>2019</v>
      </c>
      <c r="F744" t="s">
        <v>122</v>
      </c>
      <c r="G744" t="s">
        <v>129</v>
      </c>
      <c r="H744" t="s">
        <v>48</v>
      </c>
      <c r="I744" t="s">
        <v>18</v>
      </c>
      <c r="J744" t="s">
        <v>10</v>
      </c>
      <c r="K744" t="s">
        <v>43</v>
      </c>
      <c r="L744">
        <v>1</v>
      </c>
      <c r="M744">
        <v>1000</v>
      </c>
      <c r="O744" t="s">
        <v>25</v>
      </c>
      <c r="R744" t="s">
        <v>44</v>
      </c>
      <c r="S744" s="49" t="str">
        <f t="shared" si="89"/>
        <v>Card</v>
      </c>
      <c r="T744" s="3">
        <v>0.03</v>
      </c>
      <c r="U744" s="2">
        <v>9.18</v>
      </c>
      <c r="V744" s="2">
        <v>1.46</v>
      </c>
      <c r="W744" s="54">
        <f>_xlfn.XLOOKUP(M744,Market!A:A,Market!F:F,0)</f>
        <v>0.08</v>
      </c>
      <c r="X744" s="55">
        <f t="shared" si="90"/>
        <v>0.27539999999999998</v>
      </c>
      <c r="Y744" s="55">
        <f t="shared" si="91"/>
        <v>7.72</v>
      </c>
      <c r="Z744" s="54">
        <f t="shared" si="92"/>
        <v>0.84095860566448799</v>
      </c>
      <c r="AA744" s="49" t="str">
        <f t="shared" ca="1" si="93"/>
        <v>N</v>
      </c>
      <c r="AB744" s="49">
        <f t="shared" ca="1" si="94"/>
        <v>5</v>
      </c>
      <c r="AC744" s="49" t="str">
        <f t="shared" ca="1" si="95"/>
        <v>N</v>
      </c>
    </row>
    <row r="745" spans="1:29" x14ac:dyDescent="0.25">
      <c r="A745">
        <v>7766</v>
      </c>
      <c r="B745" s="9">
        <v>43571</v>
      </c>
      <c r="C745" s="50" t="str">
        <f t="shared" si="88"/>
        <v>N</v>
      </c>
      <c r="D745" s="52">
        <f>_xlfn.XLOOKUP(B745,Cal_Date!B:B,Cal_Date!A:A,0)</f>
        <v>3</v>
      </c>
      <c r="E745">
        <v>2019</v>
      </c>
      <c r="F745" t="s">
        <v>122</v>
      </c>
      <c r="G745" t="s">
        <v>129</v>
      </c>
      <c r="H745" t="s">
        <v>48</v>
      </c>
      <c r="I745" t="s">
        <v>18</v>
      </c>
      <c r="J745" t="s">
        <v>10</v>
      </c>
      <c r="K745" t="s">
        <v>43</v>
      </c>
      <c r="L745">
        <v>1</v>
      </c>
      <c r="M745">
        <v>1006</v>
      </c>
      <c r="O745" t="s">
        <v>28</v>
      </c>
      <c r="R745" t="s">
        <v>44</v>
      </c>
      <c r="S745" s="49" t="str">
        <f t="shared" si="89"/>
        <v>Card</v>
      </c>
      <c r="T745" s="3">
        <v>0.03</v>
      </c>
      <c r="U745" s="2">
        <v>7.6229999999999993</v>
      </c>
      <c r="V745" s="2">
        <v>1.46</v>
      </c>
      <c r="W745" s="54">
        <f>_xlfn.XLOOKUP(M745,Market!A:A,Market!F:F,0)</f>
        <v>8.8999999999999996E-2</v>
      </c>
      <c r="X745" s="55">
        <f t="shared" si="90"/>
        <v>0.22868999999999998</v>
      </c>
      <c r="Y745" s="55">
        <f t="shared" si="91"/>
        <v>6.1629999999999994</v>
      </c>
      <c r="Z745" s="54">
        <f t="shared" si="92"/>
        <v>0.80847435392889933</v>
      </c>
      <c r="AA745" s="49" t="str">
        <f t="shared" ca="1" si="93"/>
        <v>N</v>
      </c>
      <c r="AB745" s="49">
        <f t="shared" ca="1" si="94"/>
        <v>5</v>
      </c>
      <c r="AC745" s="49" t="str">
        <f t="shared" ca="1" si="95"/>
        <v>N</v>
      </c>
    </row>
    <row r="746" spans="1:29" x14ac:dyDescent="0.25">
      <c r="A746">
        <v>7767</v>
      </c>
      <c r="B746" s="9">
        <v>43571</v>
      </c>
      <c r="C746" s="50" t="str">
        <f t="shared" si="88"/>
        <v>N</v>
      </c>
      <c r="D746" s="52">
        <f>_xlfn.XLOOKUP(B746,Cal_Date!B:B,Cal_Date!A:A,0)</f>
        <v>3</v>
      </c>
      <c r="E746">
        <v>2019</v>
      </c>
      <c r="F746" t="s">
        <v>122</v>
      </c>
      <c r="G746" t="s">
        <v>129</v>
      </c>
      <c r="H746" t="s">
        <v>48</v>
      </c>
      <c r="I746" t="s">
        <v>18</v>
      </c>
      <c r="J746" t="s">
        <v>10</v>
      </c>
      <c r="K746" t="s">
        <v>43</v>
      </c>
      <c r="L746">
        <v>1</v>
      </c>
      <c r="M746">
        <v>1000</v>
      </c>
      <c r="O746" t="s">
        <v>25</v>
      </c>
      <c r="R746" t="s">
        <v>44</v>
      </c>
      <c r="S746" s="49" t="str">
        <f t="shared" si="89"/>
        <v>Card</v>
      </c>
      <c r="T746" s="3">
        <v>0.03</v>
      </c>
      <c r="U746" s="2">
        <v>7.5600000000000005</v>
      </c>
      <c r="V746" s="2">
        <v>1.46</v>
      </c>
      <c r="W746" s="54">
        <f>_xlfn.XLOOKUP(M746,Market!A:A,Market!F:F,0)</f>
        <v>0.08</v>
      </c>
      <c r="X746" s="55">
        <f t="shared" si="90"/>
        <v>0.2268</v>
      </c>
      <c r="Y746" s="55">
        <f t="shared" si="91"/>
        <v>6.1000000000000005</v>
      </c>
      <c r="Z746" s="54">
        <f t="shared" si="92"/>
        <v>0.80687830687830686</v>
      </c>
      <c r="AA746" s="49" t="str">
        <f t="shared" ca="1" si="93"/>
        <v>N</v>
      </c>
      <c r="AB746" s="49">
        <f t="shared" ca="1" si="94"/>
        <v>5</v>
      </c>
      <c r="AC746" s="49" t="str">
        <f t="shared" ca="1" si="95"/>
        <v>N</v>
      </c>
    </row>
    <row r="747" spans="1:29" x14ac:dyDescent="0.25">
      <c r="A747">
        <v>7768</v>
      </c>
      <c r="B747" s="9">
        <v>43571</v>
      </c>
      <c r="C747" s="50" t="str">
        <f t="shared" si="88"/>
        <v>N</v>
      </c>
      <c r="D747" s="52">
        <f>_xlfn.XLOOKUP(B747,Cal_Date!B:B,Cal_Date!A:A,0)</f>
        <v>3</v>
      </c>
      <c r="E747">
        <v>2019</v>
      </c>
      <c r="F747" t="s">
        <v>122</v>
      </c>
      <c r="G747" t="s">
        <v>129</v>
      </c>
      <c r="H747" t="s">
        <v>48</v>
      </c>
      <c r="I747" t="s">
        <v>18</v>
      </c>
      <c r="J747" t="s">
        <v>11</v>
      </c>
      <c r="K747" t="s">
        <v>42</v>
      </c>
      <c r="L747">
        <v>2</v>
      </c>
      <c r="M747">
        <v>1001</v>
      </c>
      <c r="O747" t="s">
        <v>25</v>
      </c>
      <c r="R747" t="s">
        <v>46</v>
      </c>
      <c r="S747" s="49" t="str">
        <f t="shared" si="89"/>
        <v>Card</v>
      </c>
      <c r="T747" s="3">
        <v>0.04</v>
      </c>
      <c r="U747" s="2">
        <v>12.72</v>
      </c>
      <c r="V747" s="2">
        <v>2.82</v>
      </c>
      <c r="W747" s="54">
        <f>_xlfn.XLOOKUP(M747,Market!A:A,Market!F:F,0)</f>
        <v>0.06</v>
      </c>
      <c r="X747" s="55">
        <f t="shared" si="90"/>
        <v>0.50880000000000003</v>
      </c>
      <c r="Y747" s="55">
        <f t="shared" si="91"/>
        <v>9.9</v>
      </c>
      <c r="Z747" s="54">
        <f t="shared" si="92"/>
        <v>0.77830188679245282</v>
      </c>
      <c r="AA747" s="49" t="str">
        <f t="shared" ca="1" si="93"/>
        <v>N</v>
      </c>
      <c r="AB747" s="49">
        <f t="shared" ca="1" si="94"/>
        <v>5</v>
      </c>
      <c r="AC747" s="49" t="str">
        <f t="shared" ca="1" si="95"/>
        <v>N</v>
      </c>
    </row>
    <row r="748" spans="1:29" x14ac:dyDescent="0.25">
      <c r="A748">
        <v>7769</v>
      </c>
      <c r="B748" s="9">
        <v>43571</v>
      </c>
      <c r="C748" s="50" t="str">
        <f t="shared" si="88"/>
        <v>N</v>
      </c>
      <c r="D748" s="52">
        <f>_xlfn.XLOOKUP(B748,Cal_Date!B:B,Cal_Date!A:A,0)</f>
        <v>3</v>
      </c>
      <c r="E748">
        <v>2019</v>
      </c>
      <c r="F748" t="s">
        <v>122</v>
      </c>
      <c r="G748" t="s">
        <v>129</v>
      </c>
      <c r="H748" t="s">
        <v>48</v>
      </c>
      <c r="I748" t="s">
        <v>18</v>
      </c>
      <c r="J748" t="s">
        <v>11</v>
      </c>
      <c r="K748" t="s">
        <v>42</v>
      </c>
      <c r="L748">
        <v>2</v>
      </c>
      <c r="M748">
        <v>1008</v>
      </c>
      <c r="O748" t="s">
        <v>28</v>
      </c>
      <c r="R748" t="s">
        <v>46</v>
      </c>
      <c r="S748" s="49" t="str">
        <f t="shared" si="89"/>
        <v>Card</v>
      </c>
      <c r="T748" s="3">
        <v>0.04</v>
      </c>
      <c r="U748" s="2">
        <v>13.068</v>
      </c>
      <c r="V748" s="2">
        <v>2.82</v>
      </c>
      <c r="W748" s="54">
        <f>_xlfn.XLOOKUP(M748,Market!A:A,Market!F:F,0)</f>
        <v>8.8999999999999996E-2</v>
      </c>
      <c r="X748" s="55">
        <f t="shared" si="90"/>
        <v>0.52271999999999996</v>
      </c>
      <c r="Y748" s="55">
        <f t="shared" si="91"/>
        <v>10.247999999999999</v>
      </c>
      <c r="Z748" s="54">
        <f t="shared" si="92"/>
        <v>0.78420569329660239</v>
      </c>
      <c r="AA748" s="49" t="str">
        <f t="shared" ca="1" si="93"/>
        <v>N</v>
      </c>
      <c r="AB748" s="49">
        <f t="shared" ca="1" si="94"/>
        <v>5</v>
      </c>
      <c r="AC748" s="49" t="str">
        <f t="shared" ca="1" si="95"/>
        <v>N</v>
      </c>
    </row>
    <row r="749" spans="1:29" x14ac:dyDescent="0.25">
      <c r="A749">
        <v>7770</v>
      </c>
      <c r="B749" s="9">
        <v>43571</v>
      </c>
      <c r="C749" s="50" t="str">
        <f t="shared" si="88"/>
        <v>N</v>
      </c>
      <c r="D749" s="52">
        <f>_xlfn.XLOOKUP(B749,Cal_Date!B:B,Cal_Date!A:A,0)</f>
        <v>3</v>
      </c>
      <c r="E749">
        <v>2019</v>
      </c>
      <c r="F749" t="s">
        <v>122</v>
      </c>
      <c r="G749" t="s">
        <v>129</v>
      </c>
      <c r="H749" t="s">
        <v>48</v>
      </c>
      <c r="I749" t="s">
        <v>18</v>
      </c>
      <c r="J749" t="s">
        <v>11</v>
      </c>
      <c r="K749" t="s">
        <v>42</v>
      </c>
      <c r="L749">
        <v>1</v>
      </c>
      <c r="M749">
        <v>1009</v>
      </c>
      <c r="O749" t="s">
        <v>28</v>
      </c>
      <c r="R749" t="s">
        <v>44</v>
      </c>
      <c r="S749" s="49" t="str">
        <f t="shared" si="89"/>
        <v>Card</v>
      </c>
      <c r="T749" s="3">
        <v>0.03</v>
      </c>
      <c r="U749" s="2">
        <v>6.5339999999999998</v>
      </c>
      <c r="V749" s="2">
        <v>1.41</v>
      </c>
      <c r="W749" s="54">
        <f>_xlfn.XLOOKUP(M749,Market!A:A,Market!F:F,0)</f>
        <v>8.8999999999999996E-2</v>
      </c>
      <c r="X749" s="55">
        <f t="shared" si="90"/>
        <v>0.19602</v>
      </c>
      <c r="Y749" s="55">
        <f t="shared" si="91"/>
        <v>5.1239999999999997</v>
      </c>
      <c r="Z749" s="54">
        <f t="shared" si="92"/>
        <v>0.78420569329660239</v>
      </c>
      <c r="AA749" s="49" t="str">
        <f t="shared" ca="1" si="93"/>
        <v>N</v>
      </c>
      <c r="AB749" s="49">
        <f t="shared" ca="1" si="94"/>
        <v>5</v>
      </c>
      <c r="AC749" s="49" t="str">
        <f t="shared" ca="1" si="95"/>
        <v>N</v>
      </c>
    </row>
    <row r="750" spans="1:29" x14ac:dyDescent="0.25">
      <c r="A750">
        <v>7771</v>
      </c>
      <c r="B750" s="9">
        <v>43571</v>
      </c>
      <c r="C750" s="50" t="str">
        <f t="shared" si="88"/>
        <v>N</v>
      </c>
      <c r="D750" s="52">
        <f>_xlfn.XLOOKUP(B750,Cal_Date!B:B,Cal_Date!A:A,0)</f>
        <v>3</v>
      </c>
      <c r="E750">
        <v>2019</v>
      </c>
      <c r="F750" t="s">
        <v>122</v>
      </c>
      <c r="G750" t="s">
        <v>129</v>
      </c>
      <c r="H750" t="s">
        <v>48</v>
      </c>
      <c r="I750" t="s">
        <v>18</v>
      </c>
      <c r="J750" t="s">
        <v>11</v>
      </c>
      <c r="K750" t="s">
        <v>42</v>
      </c>
      <c r="L750">
        <v>1</v>
      </c>
      <c r="M750">
        <v>1001</v>
      </c>
      <c r="O750" t="s">
        <v>25</v>
      </c>
      <c r="R750" t="s">
        <v>44</v>
      </c>
      <c r="S750" s="49" t="str">
        <f t="shared" si="89"/>
        <v>Card</v>
      </c>
      <c r="T750" s="3">
        <v>0.03</v>
      </c>
      <c r="U750" s="2">
        <v>6.36</v>
      </c>
      <c r="V750" s="2">
        <v>1.41</v>
      </c>
      <c r="W750" s="54">
        <f>_xlfn.XLOOKUP(M750,Market!A:A,Market!F:F,0)</f>
        <v>0.06</v>
      </c>
      <c r="X750" s="55">
        <f t="shared" si="90"/>
        <v>0.1908</v>
      </c>
      <c r="Y750" s="55">
        <f t="shared" si="91"/>
        <v>4.95</v>
      </c>
      <c r="Z750" s="54">
        <f t="shared" si="92"/>
        <v>0.77830188679245282</v>
      </c>
      <c r="AA750" s="49" t="str">
        <f t="shared" ca="1" si="93"/>
        <v>N</v>
      </c>
      <c r="AB750" s="49">
        <f t="shared" ca="1" si="94"/>
        <v>5</v>
      </c>
      <c r="AC750" s="49" t="str">
        <f t="shared" ca="1" si="95"/>
        <v>N</v>
      </c>
    </row>
    <row r="751" spans="1:29" x14ac:dyDescent="0.25">
      <c r="A751">
        <v>7772</v>
      </c>
      <c r="B751" s="9">
        <v>43571</v>
      </c>
      <c r="C751" s="50" t="str">
        <f t="shared" si="88"/>
        <v>N</v>
      </c>
      <c r="D751" s="52">
        <f>_xlfn.XLOOKUP(B751,Cal_Date!B:B,Cal_Date!A:A,0)</f>
        <v>3</v>
      </c>
      <c r="E751">
        <v>2019</v>
      </c>
      <c r="F751" t="s">
        <v>122</v>
      </c>
      <c r="G751" t="s">
        <v>129</v>
      </c>
      <c r="H751" t="s">
        <v>48</v>
      </c>
      <c r="I751" t="s">
        <v>18</v>
      </c>
      <c r="J751" t="s">
        <v>11</v>
      </c>
      <c r="K751" t="s">
        <v>42</v>
      </c>
      <c r="L751">
        <v>1</v>
      </c>
      <c r="M751">
        <v>1001</v>
      </c>
      <c r="O751" t="s">
        <v>25</v>
      </c>
      <c r="R751" t="s">
        <v>46</v>
      </c>
      <c r="S751" s="49" t="str">
        <f t="shared" si="89"/>
        <v>Card</v>
      </c>
      <c r="T751" s="3">
        <v>0.04</v>
      </c>
      <c r="U751" s="2">
        <v>6.36</v>
      </c>
      <c r="V751" s="2">
        <v>1.41</v>
      </c>
      <c r="W751" s="54">
        <f>_xlfn.XLOOKUP(M751,Market!A:A,Market!F:F,0)</f>
        <v>0.06</v>
      </c>
      <c r="X751" s="55">
        <f t="shared" si="90"/>
        <v>0.25440000000000002</v>
      </c>
      <c r="Y751" s="55">
        <f t="shared" si="91"/>
        <v>4.95</v>
      </c>
      <c r="Z751" s="54">
        <f t="shared" si="92"/>
        <v>0.77830188679245282</v>
      </c>
      <c r="AA751" s="49" t="str">
        <f t="shared" ca="1" si="93"/>
        <v>N</v>
      </c>
      <c r="AB751" s="49">
        <f t="shared" ca="1" si="94"/>
        <v>5</v>
      </c>
      <c r="AC751" s="49" t="str">
        <f t="shared" ca="1" si="95"/>
        <v>N</v>
      </c>
    </row>
    <row r="752" spans="1:29" x14ac:dyDescent="0.25">
      <c r="A752">
        <v>7773</v>
      </c>
      <c r="B752" s="9">
        <v>43571</v>
      </c>
      <c r="C752" s="50" t="str">
        <f t="shared" si="88"/>
        <v>N</v>
      </c>
      <c r="D752" s="52">
        <f>_xlfn.XLOOKUP(B752,Cal_Date!B:B,Cal_Date!A:A,0)</f>
        <v>3</v>
      </c>
      <c r="E752">
        <v>2019</v>
      </c>
      <c r="F752" t="s">
        <v>122</v>
      </c>
      <c r="G752" t="s">
        <v>129</v>
      </c>
      <c r="H752" t="s">
        <v>48</v>
      </c>
      <c r="I752" t="s">
        <v>18</v>
      </c>
      <c r="J752" t="s">
        <v>11</v>
      </c>
      <c r="K752" t="s">
        <v>42</v>
      </c>
      <c r="L752">
        <v>2</v>
      </c>
      <c r="M752">
        <v>1001</v>
      </c>
      <c r="O752" t="s">
        <v>25</v>
      </c>
      <c r="R752" t="s">
        <v>46</v>
      </c>
      <c r="S752" s="49" t="str">
        <f t="shared" si="89"/>
        <v>Card</v>
      </c>
      <c r="T752" s="3">
        <v>0.04</v>
      </c>
      <c r="U752" s="2">
        <v>12.72</v>
      </c>
      <c r="V752" s="2">
        <v>2.82</v>
      </c>
      <c r="W752" s="54">
        <f>_xlfn.XLOOKUP(M752,Market!A:A,Market!F:F,0)</f>
        <v>0.06</v>
      </c>
      <c r="X752" s="55">
        <f t="shared" si="90"/>
        <v>0.50880000000000003</v>
      </c>
      <c r="Y752" s="55">
        <f t="shared" si="91"/>
        <v>9.9</v>
      </c>
      <c r="Z752" s="54">
        <f t="shared" si="92"/>
        <v>0.77830188679245282</v>
      </c>
      <c r="AA752" s="49" t="str">
        <f t="shared" ca="1" si="93"/>
        <v>N</v>
      </c>
      <c r="AB752" s="49">
        <f t="shared" ca="1" si="94"/>
        <v>5</v>
      </c>
      <c r="AC752" s="49" t="str">
        <f t="shared" ca="1" si="95"/>
        <v>N</v>
      </c>
    </row>
    <row r="753" spans="1:29" x14ac:dyDescent="0.25">
      <c r="A753">
        <v>7774</v>
      </c>
      <c r="B753" s="9">
        <v>43571</v>
      </c>
      <c r="C753" s="50" t="str">
        <f t="shared" si="88"/>
        <v>N</v>
      </c>
      <c r="D753" s="52">
        <f>_xlfn.XLOOKUP(B753,Cal_Date!B:B,Cal_Date!A:A,0)</f>
        <v>3</v>
      </c>
      <c r="E753">
        <v>2019</v>
      </c>
      <c r="F753" t="s">
        <v>122</v>
      </c>
      <c r="G753" t="s">
        <v>129</v>
      </c>
      <c r="H753" t="s">
        <v>48</v>
      </c>
      <c r="I753" t="s">
        <v>18</v>
      </c>
      <c r="J753" t="s">
        <v>11</v>
      </c>
      <c r="K753" t="s">
        <v>42</v>
      </c>
      <c r="L753">
        <v>1</v>
      </c>
      <c r="M753">
        <v>1002</v>
      </c>
      <c r="O753" t="s">
        <v>28</v>
      </c>
      <c r="R753" t="s">
        <v>44</v>
      </c>
      <c r="S753" s="49" t="str">
        <f t="shared" si="89"/>
        <v>Card</v>
      </c>
      <c r="T753" s="3">
        <v>0.03</v>
      </c>
      <c r="U753" s="2">
        <v>6.36</v>
      </c>
      <c r="V753" s="2">
        <v>1.41</v>
      </c>
      <c r="W753" s="54">
        <f>_xlfn.XLOOKUP(M753,Market!A:A,Market!F:F,0)</f>
        <v>0.06</v>
      </c>
      <c r="X753" s="55">
        <f t="shared" si="90"/>
        <v>0.1908</v>
      </c>
      <c r="Y753" s="55">
        <f t="shared" si="91"/>
        <v>4.95</v>
      </c>
      <c r="Z753" s="54">
        <f t="shared" si="92"/>
        <v>0.77830188679245282</v>
      </c>
      <c r="AA753" s="49" t="str">
        <f t="shared" ca="1" si="93"/>
        <v>N</v>
      </c>
      <c r="AB753" s="49">
        <f t="shared" ca="1" si="94"/>
        <v>5</v>
      </c>
      <c r="AC753" s="49" t="str">
        <f t="shared" ca="1" si="95"/>
        <v>N</v>
      </c>
    </row>
    <row r="754" spans="1:29" x14ac:dyDescent="0.25">
      <c r="A754">
        <v>7775</v>
      </c>
      <c r="B754" s="9">
        <v>43571</v>
      </c>
      <c r="C754" s="50" t="str">
        <f t="shared" si="88"/>
        <v>N</v>
      </c>
      <c r="D754" s="52">
        <f>_xlfn.XLOOKUP(B754,Cal_Date!B:B,Cal_Date!A:A,0)</f>
        <v>3</v>
      </c>
      <c r="E754">
        <v>2019</v>
      </c>
      <c r="F754" t="s">
        <v>122</v>
      </c>
      <c r="G754" t="s">
        <v>129</v>
      </c>
      <c r="H754" t="s">
        <v>48</v>
      </c>
      <c r="I754" t="s">
        <v>18</v>
      </c>
      <c r="J754" t="s">
        <v>11</v>
      </c>
      <c r="K754" t="s">
        <v>42</v>
      </c>
      <c r="L754">
        <v>2</v>
      </c>
      <c r="M754">
        <v>1003</v>
      </c>
      <c r="O754" t="s">
        <v>25</v>
      </c>
      <c r="R754" t="s">
        <v>46</v>
      </c>
      <c r="S754" s="49" t="str">
        <f t="shared" si="89"/>
        <v>Card</v>
      </c>
      <c r="T754" s="3">
        <v>0.04</v>
      </c>
      <c r="U754" s="2">
        <v>12.72</v>
      </c>
      <c r="V754" s="2">
        <v>2.82</v>
      </c>
      <c r="W754" s="54">
        <f>_xlfn.XLOOKUP(M754,Market!A:A,Market!F:F,0)</f>
        <v>0.06</v>
      </c>
      <c r="X754" s="55">
        <f t="shared" si="90"/>
        <v>0.50880000000000003</v>
      </c>
      <c r="Y754" s="55">
        <f t="shared" si="91"/>
        <v>9.9</v>
      </c>
      <c r="Z754" s="54">
        <f t="shared" si="92"/>
        <v>0.77830188679245282</v>
      </c>
      <c r="AA754" s="49" t="str">
        <f t="shared" ca="1" si="93"/>
        <v>N</v>
      </c>
      <c r="AB754" s="49">
        <f t="shared" ca="1" si="94"/>
        <v>5</v>
      </c>
      <c r="AC754" s="49" t="str">
        <f t="shared" ca="1" si="95"/>
        <v>N</v>
      </c>
    </row>
    <row r="755" spans="1:29" x14ac:dyDescent="0.25">
      <c r="A755">
        <v>7777</v>
      </c>
      <c r="B755" s="9">
        <v>43571</v>
      </c>
      <c r="C755" s="50" t="str">
        <f t="shared" si="88"/>
        <v>N</v>
      </c>
      <c r="D755" s="52">
        <f>_xlfn.XLOOKUP(B755,Cal_Date!B:B,Cal_Date!A:A,0)</f>
        <v>3</v>
      </c>
      <c r="E755">
        <v>2019</v>
      </c>
      <c r="F755" t="s">
        <v>122</v>
      </c>
      <c r="G755" t="s">
        <v>129</v>
      </c>
      <c r="H755" t="s">
        <v>48</v>
      </c>
      <c r="I755" t="s">
        <v>18</v>
      </c>
      <c r="J755" t="s">
        <v>11</v>
      </c>
      <c r="K755" t="s">
        <v>42</v>
      </c>
      <c r="L755">
        <v>1</v>
      </c>
      <c r="M755">
        <v>1003</v>
      </c>
      <c r="O755" t="s">
        <v>25</v>
      </c>
      <c r="R755" t="s">
        <v>47</v>
      </c>
      <c r="S755" s="49" t="str">
        <f t="shared" si="89"/>
        <v>Card</v>
      </c>
      <c r="T755" s="3">
        <v>3.5000000000000003E-2</v>
      </c>
      <c r="U755" s="2">
        <v>6.36</v>
      </c>
      <c r="V755" s="2">
        <v>1.41</v>
      </c>
      <c r="W755" s="54">
        <f>_xlfn.XLOOKUP(M755,Market!A:A,Market!F:F,0)</f>
        <v>0.06</v>
      </c>
      <c r="X755" s="55">
        <f t="shared" si="90"/>
        <v>0.22260000000000002</v>
      </c>
      <c r="Y755" s="55">
        <f t="shared" si="91"/>
        <v>4.95</v>
      </c>
      <c r="Z755" s="54">
        <f t="shared" si="92"/>
        <v>0.77830188679245282</v>
      </c>
      <c r="AA755" s="49" t="str">
        <f t="shared" ca="1" si="93"/>
        <v>N</v>
      </c>
      <c r="AB755" s="49">
        <f t="shared" ca="1" si="94"/>
        <v>5</v>
      </c>
      <c r="AC755" s="49" t="str">
        <f t="shared" ca="1" si="95"/>
        <v>N</v>
      </c>
    </row>
    <row r="756" spans="1:29" x14ac:dyDescent="0.25">
      <c r="A756">
        <v>7797</v>
      </c>
      <c r="B756" s="9">
        <v>43571</v>
      </c>
      <c r="C756" s="50" t="str">
        <f t="shared" si="88"/>
        <v>N</v>
      </c>
      <c r="D756" s="52">
        <f>_xlfn.XLOOKUP(B756,Cal_Date!B:B,Cal_Date!A:A,0)</f>
        <v>3</v>
      </c>
      <c r="E756">
        <v>2019</v>
      </c>
      <c r="F756" t="s">
        <v>122</v>
      </c>
      <c r="G756" t="s">
        <v>129</v>
      </c>
      <c r="H756" t="s">
        <v>48</v>
      </c>
      <c r="I756" t="s">
        <v>18</v>
      </c>
      <c r="J756" t="s">
        <v>10</v>
      </c>
      <c r="K756" t="s">
        <v>43</v>
      </c>
      <c r="L756">
        <v>2</v>
      </c>
      <c r="M756">
        <v>1003</v>
      </c>
      <c r="O756" t="s">
        <v>25</v>
      </c>
      <c r="R756" t="s">
        <v>44</v>
      </c>
      <c r="S756" s="49" t="str">
        <f t="shared" si="89"/>
        <v>Card</v>
      </c>
      <c r="T756" s="3">
        <v>0.03</v>
      </c>
      <c r="U756" s="2">
        <v>14.84</v>
      </c>
      <c r="V756" s="2">
        <v>2.92</v>
      </c>
      <c r="W756" s="54">
        <f>_xlfn.XLOOKUP(M756,Market!A:A,Market!F:F,0)</f>
        <v>0.06</v>
      </c>
      <c r="X756" s="55">
        <f t="shared" si="90"/>
        <v>0.44519999999999998</v>
      </c>
      <c r="Y756" s="55">
        <f t="shared" si="91"/>
        <v>11.92</v>
      </c>
      <c r="Z756" s="54">
        <f t="shared" si="92"/>
        <v>0.80323450134770891</v>
      </c>
      <c r="AA756" s="49" t="str">
        <f t="shared" ca="1" si="93"/>
        <v>N</v>
      </c>
      <c r="AB756" s="49">
        <f t="shared" ca="1" si="94"/>
        <v>5</v>
      </c>
      <c r="AC756" s="49" t="str">
        <f t="shared" ca="1" si="95"/>
        <v>N</v>
      </c>
    </row>
    <row r="757" spans="1:29" x14ac:dyDescent="0.25">
      <c r="A757">
        <v>7778</v>
      </c>
      <c r="B757" s="9">
        <v>43571</v>
      </c>
      <c r="C757" s="50" t="str">
        <f t="shared" si="88"/>
        <v>N</v>
      </c>
      <c r="D757" s="52">
        <f>_xlfn.XLOOKUP(B757,Cal_Date!B:B,Cal_Date!A:A,0)</f>
        <v>3</v>
      </c>
      <c r="E757">
        <v>2019</v>
      </c>
      <c r="F757" t="s">
        <v>122</v>
      </c>
      <c r="G757" t="s">
        <v>129</v>
      </c>
      <c r="H757" t="s">
        <v>48</v>
      </c>
      <c r="I757" t="s">
        <v>18</v>
      </c>
      <c r="J757" t="s">
        <v>11</v>
      </c>
      <c r="K757" t="s">
        <v>42</v>
      </c>
      <c r="L757">
        <v>1</v>
      </c>
      <c r="M757">
        <v>1004</v>
      </c>
      <c r="O757" t="s">
        <v>28</v>
      </c>
      <c r="R757" t="s">
        <v>46</v>
      </c>
      <c r="S757" s="49" t="str">
        <f t="shared" si="89"/>
        <v>Card</v>
      </c>
      <c r="T757" s="3">
        <v>0.04</v>
      </c>
      <c r="U757" s="2">
        <v>6.36</v>
      </c>
      <c r="V757" s="2">
        <v>1.41</v>
      </c>
      <c r="W757" s="54">
        <f>_xlfn.XLOOKUP(M757,Market!A:A,Market!F:F,0)</f>
        <v>0.06</v>
      </c>
      <c r="X757" s="55">
        <f t="shared" si="90"/>
        <v>0.25440000000000002</v>
      </c>
      <c r="Y757" s="55">
        <f t="shared" si="91"/>
        <v>4.95</v>
      </c>
      <c r="Z757" s="54">
        <f t="shared" si="92"/>
        <v>0.77830188679245282</v>
      </c>
      <c r="AA757" s="49" t="str">
        <f t="shared" ca="1" si="93"/>
        <v>N</v>
      </c>
      <c r="AB757" s="49">
        <f t="shared" ca="1" si="94"/>
        <v>5</v>
      </c>
      <c r="AC757" s="49" t="str">
        <f t="shared" ca="1" si="95"/>
        <v>N</v>
      </c>
    </row>
    <row r="758" spans="1:29" x14ac:dyDescent="0.25">
      <c r="A758">
        <v>7779</v>
      </c>
      <c r="B758" s="9">
        <v>43571</v>
      </c>
      <c r="C758" s="50" t="str">
        <f t="shared" si="88"/>
        <v>N</v>
      </c>
      <c r="D758" s="52">
        <f>_xlfn.XLOOKUP(B758,Cal_Date!B:B,Cal_Date!A:A,0)</f>
        <v>3</v>
      </c>
      <c r="E758">
        <v>2019</v>
      </c>
      <c r="F758" t="s">
        <v>122</v>
      </c>
      <c r="G758" t="s">
        <v>129</v>
      </c>
      <c r="H758" t="s">
        <v>48</v>
      </c>
      <c r="I758" t="s">
        <v>18</v>
      </c>
      <c r="J758" t="s">
        <v>11</v>
      </c>
      <c r="K758" t="s">
        <v>42</v>
      </c>
      <c r="L758">
        <v>1</v>
      </c>
      <c r="M758">
        <v>1005</v>
      </c>
      <c r="O758" t="s">
        <v>25</v>
      </c>
      <c r="R758" t="s">
        <v>46</v>
      </c>
      <c r="S758" s="49" t="str">
        <f t="shared" si="89"/>
        <v>Card</v>
      </c>
      <c r="T758" s="3">
        <v>0.04</v>
      </c>
      <c r="U758" s="2">
        <v>6.5339999999999998</v>
      </c>
      <c r="V758" s="2">
        <v>1.41</v>
      </c>
      <c r="W758" s="54">
        <f>_xlfn.XLOOKUP(M758,Market!A:A,Market!F:F,0)</f>
        <v>8.8999999999999996E-2</v>
      </c>
      <c r="X758" s="55">
        <f t="shared" si="90"/>
        <v>0.26135999999999998</v>
      </c>
      <c r="Y758" s="55">
        <f t="shared" si="91"/>
        <v>5.1239999999999997</v>
      </c>
      <c r="Z758" s="54">
        <f t="shared" si="92"/>
        <v>0.78420569329660239</v>
      </c>
      <c r="AA758" s="49" t="str">
        <f t="shared" ca="1" si="93"/>
        <v>N</v>
      </c>
      <c r="AB758" s="49">
        <f t="shared" ca="1" si="94"/>
        <v>5</v>
      </c>
      <c r="AC758" s="49" t="str">
        <f t="shared" ca="1" si="95"/>
        <v>N</v>
      </c>
    </row>
    <row r="759" spans="1:29" x14ac:dyDescent="0.25">
      <c r="A759">
        <v>7780</v>
      </c>
      <c r="B759" s="9">
        <v>43571</v>
      </c>
      <c r="C759" s="50" t="str">
        <f t="shared" si="88"/>
        <v>N</v>
      </c>
      <c r="D759" s="52">
        <f>_xlfn.XLOOKUP(B759,Cal_Date!B:B,Cal_Date!A:A,0)</f>
        <v>3</v>
      </c>
      <c r="E759">
        <v>2019</v>
      </c>
      <c r="F759" t="s">
        <v>122</v>
      </c>
      <c r="G759" t="s">
        <v>129</v>
      </c>
      <c r="H759" t="s">
        <v>48</v>
      </c>
      <c r="I759" t="s">
        <v>18</v>
      </c>
      <c r="J759" t="s">
        <v>11</v>
      </c>
      <c r="K759" t="s">
        <v>42</v>
      </c>
      <c r="L759">
        <v>1</v>
      </c>
      <c r="M759">
        <v>1005</v>
      </c>
      <c r="O759" t="s">
        <v>25</v>
      </c>
      <c r="R759" t="s">
        <v>44</v>
      </c>
      <c r="S759" s="49" t="str">
        <f t="shared" si="89"/>
        <v>Card</v>
      </c>
      <c r="T759" s="3">
        <v>0.03</v>
      </c>
      <c r="U759" s="2">
        <v>6.5339999999999998</v>
      </c>
      <c r="V759" s="2">
        <v>1.41</v>
      </c>
      <c r="W759" s="54">
        <f>_xlfn.XLOOKUP(M759,Market!A:A,Market!F:F,0)</f>
        <v>8.8999999999999996E-2</v>
      </c>
      <c r="X759" s="55">
        <f t="shared" si="90"/>
        <v>0.19602</v>
      </c>
      <c r="Y759" s="55">
        <f t="shared" si="91"/>
        <v>5.1239999999999997</v>
      </c>
      <c r="Z759" s="54">
        <f t="shared" si="92"/>
        <v>0.78420569329660239</v>
      </c>
      <c r="AA759" s="49" t="str">
        <f t="shared" ca="1" si="93"/>
        <v>N</v>
      </c>
      <c r="AB759" s="49">
        <f t="shared" ca="1" si="94"/>
        <v>5</v>
      </c>
      <c r="AC759" s="49" t="str">
        <f t="shared" ca="1" si="95"/>
        <v>N</v>
      </c>
    </row>
    <row r="760" spans="1:29" x14ac:dyDescent="0.25">
      <c r="A760">
        <v>7781</v>
      </c>
      <c r="B760" s="9">
        <v>43571</v>
      </c>
      <c r="C760" s="50" t="str">
        <f t="shared" si="88"/>
        <v>N</v>
      </c>
      <c r="D760" s="52">
        <f>_xlfn.XLOOKUP(B760,Cal_Date!B:B,Cal_Date!A:A,0)</f>
        <v>3</v>
      </c>
      <c r="E760">
        <v>2019</v>
      </c>
      <c r="F760" t="s">
        <v>122</v>
      </c>
      <c r="G760" t="s">
        <v>129</v>
      </c>
      <c r="H760" t="s">
        <v>48</v>
      </c>
      <c r="I760" t="s">
        <v>18</v>
      </c>
      <c r="J760" t="s">
        <v>10</v>
      </c>
      <c r="K760" t="s">
        <v>43</v>
      </c>
      <c r="L760">
        <v>1</v>
      </c>
      <c r="M760">
        <v>1003</v>
      </c>
      <c r="O760" t="s">
        <v>25</v>
      </c>
      <c r="R760" t="s">
        <v>46</v>
      </c>
      <c r="S760" s="49" t="str">
        <f t="shared" si="89"/>
        <v>Card</v>
      </c>
      <c r="T760" s="3">
        <v>0.04</v>
      </c>
      <c r="U760" s="2">
        <v>9.01</v>
      </c>
      <c r="V760" s="2">
        <v>1.46</v>
      </c>
      <c r="W760" s="54">
        <f>_xlfn.XLOOKUP(M760,Market!A:A,Market!F:F,0)</f>
        <v>0.06</v>
      </c>
      <c r="X760" s="55">
        <f t="shared" si="90"/>
        <v>0.3604</v>
      </c>
      <c r="Y760" s="55">
        <f t="shared" si="91"/>
        <v>7.55</v>
      </c>
      <c r="Z760" s="54">
        <f t="shared" si="92"/>
        <v>0.83795782463928969</v>
      </c>
      <c r="AA760" s="49" t="str">
        <f t="shared" ca="1" si="93"/>
        <v>N</v>
      </c>
      <c r="AB760" s="49">
        <f t="shared" ca="1" si="94"/>
        <v>5</v>
      </c>
      <c r="AC760" s="49" t="str">
        <f t="shared" ca="1" si="95"/>
        <v>N</v>
      </c>
    </row>
    <row r="761" spans="1:29" x14ac:dyDescent="0.25">
      <c r="A761">
        <v>7782</v>
      </c>
      <c r="B761" s="9">
        <v>43571</v>
      </c>
      <c r="C761" s="50" t="str">
        <f t="shared" si="88"/>
        <v>N</v>
      </c>
      <c r="D761" s="52">
        <f>_xlfn.XLOOKUP(B761,Cal_Date!B:B,Cal_Date!A:A,0)</f>
        <v>3</v>
      </c>
      <c r="E761">
        <v>2019</v>
      </c>
      <c r="F761" t="s">
        <v>122</v>
      </c>
      <c r="G761" t="s">
        <v>129</v>
      </c>
      <c r="H761" t="s">
        <v>48</v>
      </c>
      <c r="I761" t="s">
        <v>18</v>
      </c>
      <c r="J761" t="s">
        <v>10</v>
      </c>
      <c r="K761" t="s">
        <v>43</v>
      </c>
      <c r="L761">
        <v>2</v>
      </c>
      <c r="M761">
        <v>1007</v>
      </c>
      <c r="O761" t="s">
        <v>28</v>
      </c>
      <c r="R761" t="s">
        <v>46</v>
      </c>
      <c r="S761" s="49" t="str">
        <f t="shared" si="89"/>
        <v>Card</v>
      </c>
      <c r="T761" s="3">
        <v>0.04</v>
      </c>
      <c r="U761" s="2">
        <v>18.512999999999998</v>
      </c>
      <c r="V761" s="2">
        <v>2.92</v>
      </c>
      <c r="W761" s="54">
        <f>_xlfn.XLOOKUP(M761,Market!A:A,Market!F:F,0)</f>
        <v>8.8999999999999996E-2</v>
      </c>
      <c r="X761" s="55">
        <f t="shared" si="90"/>
        <v>0.74051999999999996</v>
      </c>
      <c r="Y761" s="55">
        <f t="shared" si="91"/>
        <v>15.592999999999998</v>
      </c>
      <c r="Z761" s="54">
        <f t="shared" si="92"/>
        <v>0.84227299735321126</v>
      </c>
      <c r="AA761" s="49" t="str">
        <f t="shared" ca="1" si="93"/>
        <v>N</v>
      </c>
      <c r="AB761" s="49">
        <f t="shared" ca="1" si="94"/>
        <v>5</v>
      </c>
      <c r="AC761" s="49" t="str">
        <f t="shared" ca="1" si="95"/>
        <v>N</v>
      </c>
    </row>
    <row r="762" spans="1:29" x14ac:dyDescent="0.25">
      <c r="A762">
        <v>7783</v>
      </c>
      <c r="B762" s="9">
        <v>43571</v>
      </c>
      <c r="C762" s="50" t="str">
        <f t="shared" si="88"/>
        <v>N</v>
      </c>
      <c r="D762" s="52">
        <f>_xlfn.XLOOKUP(B762,Cal_Date!B:B,Cal_Date!A:A,0)</f>
        <v>3</v>
      </c>
      <c r="E762">
        <v>2019</v>
      </c>
      <c r="F762" t="s">
        <v>122</v>
      </c>
      <c r="G762" t="s">
        <v>129</v>
      </c>
      <c r="H762" t="s">
        <v>48</v>
      </c>
      <c r="I762" t="s">
        <v>18</v>
      </c>
      <c r="J762" t="s">
        <v>10</v>
      </c>
      <c r="K762" t="s">
        <v>43</v>
      </c>
      <c r="L762">
        <v>1</v>
      </c>
      <c r="M762">
        <v>1006</v>
      </c>
      <c r="O762" t="s">
        <v>28</v>
      </c>
      <c r="R762" t="s">
        <v>47</v>
      </c>
      <c r="S762" s="49" t="str">
        <f t="shared" si="89"/>
        <v>Card</v>
      </c>
      <c r="T762" s="3">
        <v>3.5000000000000003E-2</v>
      </c>
      <c r="U762" s="2">
        <v>7.6229999999999993</v>
      </c>
      <c r="V762" s="2">
        <v>1.46</v>
      </c>
      <c r="W762" s="54">
        <f>_xlfn.XLOOKUP(M762,Market!A:A,Market!F:F,0)</f>
        <v>8.8999999999999996E-2</v>
      </c>
      <c r="X762" s="55">
        <f t="shared" si="90"/>
        <v>0.26680500000000001</v>
      </c>
      <c r="Y762" s="55">
        <f t="shared" si="91"/>
        <v>6.1629999999999994</v>
      </c>
      <c r="Z762" s="54">
        <f t="shared" si="92"/>
        <v>0.80847435392889933</v>
      </c>
      <c r="AA762" s="49" t="str">
        <f t="shared" ca="1" si="93"/>
        <v>N</v>
      </c>
      <c r="AB762" s="49">
        <f t="shared" ca="1" si="94"/>
        <v>5</v>
      </c>
      <c r="AC762" s="49" t="str">
        <f t="shared" ca="1" si="95"/>
        <v>N</v>
      </c>
    </row>
    <row r="763" spans="1:29" x14ac:dyDescent="0.25">
      <c r="A763">
        <v>7786</v>
      </c>
      <c r="B763" s="9">
        <v>43571</v>
      </c>
      <c r="C763" s="50" t="str">
        <f t="shared" si="88"/>
        <v>N</v>
      </c>
      <c r="D763" s="52">
        <f>_xlfn.XLOOKUP(B763,Cal_Date!B:B,Cal_Date!A:A,0)</f>
        <v>3</v>
      </c>
      <c r="E763">
        <v>2019</v>
      </c>
      <c r="F763" t="s">
        <v>122</v>
      </c>
      <c r="G763" t="s">
        <v>129</v>
      </c>
      <c r="H763" t="s">
        <v>48</v>
      </c>
      <c r="I763" t="s">
        <v>18</v>
      </c>
      <c r="J763" t="s">
        <v>11</v>
      </c>
      <c r="K763" t="s">
        <v>42</v>
      </c>
      <c r="L763">
        <v>1</v>
      </c>
      <c r="M763">
        <v>1006</v>
      </c>
      <c r="O763" t="s">
        <v>28</v>
      </c>
      <c r="R763" t="s">
        <v>44</v>
      </c>
      <c r="S763" s="49" t="str">
        <f t="shared" si="89"/>
        <v>Card</v>
      </c>
      <c r="T763" s="3">
        <v>0.03</v>
      </c>
      <c r="U763" s="2">
        <v>6.5339999999999998</v>
      </c>
      <c r="V763" s="2">
        <v>1.41</v>
      </c>
      <c r="W763" s="54">
        <f>_xlfn.XLOOKUP(M763,Market!A:A,Market!F:F,0)</f>
        <v>8.8999999999999996E-2</v>
      </c>
      <c r="X763" s="55">
        <f t="shared" si="90"/>
        <v>0.19602</v>
      </c>
      <c r="Y763" s="55">
        <f t="shared" si="91"/>
        <v>5.1239999999999997</v>
      </c>
      <c r="Z763" s="54">
        <f t="shared" si="92"/>
        <v>0.78420569329660239</v>
      </c>
      <c r="AA763" s="49" t="str">
        <f t="shared" ca="1" si="93"/>
        <v>N</v>
      </c>
      <c r="AB763" s="49">
        <f t="shared" ca="1" si="94"/>
        <v>5</v>
      </c>
      <c r="AC763" s="49" t="str">
        <f t="shared" ca="1" si="95"/>
        <v>N</v>
      </c>
    </row>
    <row r="764" spans="1:29" x14ac:dyDescent="0.25">
      <c r="A764">
        <v>7784</v>
      </c>
      <c r="B764" s="9">
        <v>43571</v>
      </c>
      <c r="C764" s="50" t="str">
        <f t="shared" si="88"/>
        <v>N</v>
      </c>
      <c r="D764" s="52">
        <f>_xlfn.XLOOKUP(B764,Cal_Date!B:B,Cal_Date!A:A,0)</f>
        <v>3</v>
      </c>
      <c r="E764">
        <v>2019</v>
      </c>
      <c r="F764" t="s">
        <v>122</v>
      </c>
      <c r="G764" t="s">
        <v>129</v>
      </c>
      <c r="H764" t="s">
        <v>48</v>
      </c>
      <c r="I764" t="s">
        <v>18</v>
      </c>
      <c r="J764" t="s">
        <v>11</v>
      </c>
      <c r="K764" t="s">
        <v>42</v>
      </c>
      <c r="L764">
        <v>1</v>
      </c>
      <c r="M764">
        <v>1006</v>
      </c>
      <c r="O764" t="s">
        <v>28</v>
      </c>
      <c r="R764" t="s">
        <v>47</v>
      </c>
      <c r="S764" s="49" t="str">
        <f t="shared" si="89"/>
        <v>Card</v>
      </c>
      <c r="T764" s="3">
        <v>3.5000000000000003E-2</v>
      </c>
      <c r="U764" s="2">
        <v>6.5339999999999998</v>
      </c>
      <c r="V764" s="2">
        <v>1.41</v>
      </c>
      <c r="W764" s="54">
        <f>_xlfn.XLOOKUP(M764,Market!A:A,Market!F:F,0)</f>
        <v>8.8999999999999996E-2</v>
      </c>
      <c r="X764" s="55">
        <f t="shared" si="90"/>
        <v>0.22869</v>
      </c>
      <c r="Y764" s="55">
        <f t="shared" si="91"/>
        <v>5.1239999999999997</v>
      </c>
      <c r="Z764" s="54">
        <f t="shared" si="92"/>
        <v>0.78420569329660239</v>
      </c>
      <c r="AA764" s="49" t="str">
        <f t="shared" ca="1" si="93"/>
        <v>N</v>
      </c>
      <c r="AB764" s="49">
        <f t="shared" ca="1" si="94"/>
        <v>5</v>
      </c>
      <c r="AC764" s="49" t="str">
        <f t="shared" ca="1" si="95"/>
        <v>N</v>
      </c>
    </row>
    <row r="765" spans="1:29" x14ac:dyDescent="0.25">
      <c r="A765">
        <v>7787</v>
      </c>
      <c r="B765" s="9">
        <v>43571</v>
      </c>
      <c r="C765" s="50" t="str">
        <f t="shared" si="88"/>
        <v>N</v>
      </c>
      <c r="D765" s="52">
        <f>_xlfn.XLOOKUP(B765,Cal_Date!B:B,Cal_Date!A:A,0)</f>
        <v>3</v>
      </c>
      <c r="E765">
        <v>2019</v>
      </c>
      <c r="F765" t="s">
        <v>122</v>
      </c>
      <c r="G765" t="s">
        <v>129</v>
      </c>
      <c r="H765" t="s">
        <v>48</v>
      </c>
      <c r="I765" t="s">
        <v>18</v>
      </c>
      <c r="J765" t="s">
        <v>11</v>
      </c>
      <c r="K765" t="s">
        <v>42</v>
      </c>
      <c r="L765">
        <v>1</v>
      </c>
      <c r="M765">
        <v>1004</v>
      </c>
      <c r="O765" t="s">
        <v>28</v>
      </c>
      <c r="R765" t="s">
        <v>44</v>
      </c>
      <c r="S765" s="49" t="str">
        <f t="shared" si="89"/>
        <v>Card</v>
      </c>
      <c r="T765" s="3">
        <v>0.03</v>
      </c>
      <c r="U765" s="2">
        <v>6.36</v>
      </c>
      <c r="V765" s="2">
        <v>1.41</v>
      </c>
      <c r="W765" s="54">
        <f>_xlfn.XLOOKUP(M765,Market!A:A,Market!F:F,0)</f>
        <v>0.06</v>
      </c>
      <c r="X765" s="55">
        <f t="shared" si="90"/>
        <v>0.1908</v>
      </c>
      <c r="Y765" s="55">
        <f t="shared" si="91"/>
        <v>4.95</v>
      </c>
      <c r="Z765" s="54">
        <f t="shared" si="92"/>
        <v>0.77830188679245282</v>
      </c>
      <c r="AA765" s="49" t="str">
        <f t="shared" ca="1" si="93"/>
        <v>N</v>
      </c>
      <c r="AB765" s="49">
        <f t="shared" ca="1" si="94"/>
        <v>5</v>
      </c>
      <c r="AC765" s="49" t="str">
        <f t="shared" ca="1" si="95"/>
        <v>N</v>
      </c>
    </row>
    <row r="766" spans="1:29" x14ac:dyDescent="0.25">
      <c r="A766">
        <v>7788</v>
      </c>
      <c r="B766" s="9">
        <v>43571</v>
      </c>
      <c r="C766" s="50" t="str">
        <f t="shared" si="88"/>
        <v>N</v>
      </c>
      <c r="D766" s="52">
        <f>_xlfn.XLOOKUP(B766,Cal_Date!B:B,Cal_Date!A:A,0)</f>
        <v>3</v>
      </c>
      <c r="E766">
        <v>2019</v>
      </c>
      <c r="F766" t="s">
        <v>122</v>
      </c>
      <c r="G766" t="s">
        <v>129</v>
      </c>
      <c r="H766" t="s">
        <v>48</v>
      </c>
      <c r="I766" t="s">
        <v>18</v>
      </c>
      <c r="J766" t="s">
        <v>11</v>
      </c>
      <c r="K766" t="s">
        <v>42</v>
      </c>
      <c r="L766">
        <v>1</v>
      </c>
      <c r="M766">
        <v>1004</v>
      </c>
      <c r="O766" t="s">
        <v>28</v>
      </c>
      <c r="R766" t="s">
        <v>46</v>
      </c>
      <c r="S766" s="49" t="str">
        <f t="shared" si="89"/>
        <v>Card</v>
      </c>
      <c r="T766" s="3">
        <v>0.04</v>
      </c>
      <c r="U766" s="2">
        <v>6.36</v>
      </c>
      <c r="V766" s="2">
        <v>1.41</v>
      </c>
      <c r="W766" s="54">
        <f>_xlfn.XLOOKUP(M766,Market!A:A,Market!F:F,0)</f>
        <v>0.06</v>
      </c>
      <c r="X766" s="55">
        <f t="shared" si="90"/>
        <v>0.25440000000000002</v>
      </c>
      <c r="Y766" s="55">
        <f t="shared" si="91"/>
        <v>4.95</v>
      </c>
      <c r="Z766" s="54">
        <f t="shared" si="92"/>
        <v>0.77830188679245282</v>
      </c>
      <c r="AA766" s="49" t="str">
        <f t="shared" ca="1" si="93"/>
        <v>N</v>
      </c>
      <c r="AB766" s="49">
        <f t="shared" ca="1" si="94"/>
        <v>5</v>
      </c>
      <c r="AC766" s="49" t="str">
        <f t="shared" ca="1" si="95"/>
        <v>N</v>
      </c>
    </row>
    <row r="767" spans="1:29" x14ac:dyDescent="0.25">
      <c r="A767">
        <v>7789</v>
      </c>
      <c r="B767" s="9">
        <v>43571</v>
      </c>
      <c r="C767" s="50" t="str">
        <f t="shared" si="88"/>
        <v>N</v>
      </c>
      <c r="D767" s="52">
        <f>_xlfn.XLOOKUP(B767,Cal_Date!B:B,Cal_Date!A:A,0)</f>
        <v>3</v>
      </c>
      <c r="E767">
        <v>2019</v>
      </c>
      <c r="F767" t="s">
        <v>122</v>
      </c>
      <c r="G767" t="s">
        <v>129</v>
      </c>
      <c r="H767" t="s">
        <v>48</v>
      </c>
      <c r="I767" t="s">
        <v>18</v>
      </c>
      <c r="J767" t="s">
        <v>11</v>
      </c>
      <c r="K767" t="s">
        <v>42</v>
      </c>
      <c r="L767">
        <v>2</v>
      </c>
      <c r="M767">
        <v>1000</v>
      </c>
      <c r="O767" t="s">
        <v>25</v>
      </c>
      <c r="R767" t="s">
        <v>44</v>
      </c>
      <c r="S767" s="49" t="str">
        <f t="shared" si="89"/>
        <v>Card</v>
      </c>
      <c r="T767" s="3">
        <v>0.03</v>
      </c>
      <c r="U767" s="2">
        <v>12.96</v>
      </c>
      <c r="V767" s="2">
        <v>2.82</v>
      </c>
      <c r="W767" s="54">
        <f>_xlfn.XLOOKUP(M767,Market!A:A,Market!F:F,0)</f>
        <v>0.08</v>
      </c>
      <c r="X767" s="55">
        <f t="shared" si="90"/>
        <v>0.38880000000000003</v>
      </c>
      <c r="Y767" s="55">
        <f t="shared" si="91"/>
        <v>10.14</v>
      </c>
      <c r="Z767" s="54">
        <f t="shared" si="92"/>
        <v>0.78240740740740744</v>
      </c>
      <c r="AA767" s="49" t="str">
        <f t="shared" ca="1" si="93"/>
        <v>N</v>
      </c>
      <c r="AB767" s="49">
        <f t="shared" ca="1" si="94"/>
        <v>5</v>
      </c>
      <c r="AC767" s="49" t="str">
        <f t="shared" ca="1" si="95"/>
        <v>N</v>
      </c>
    </row>
    <row r="768" spans="1:29" x14ac:dyDescent="0.25">
      <c r="A768">
        <v>7790</v>
      </c>
      <c r="B768" s="9">
        <v>43571</v>
      </c>
      <c r="C768" s="50" t="str">
        <f t="shared" si="88"/>
        <v>N</v>
      </c>
      <c r="D768" s="52">
        <f>_xlfn.XLOOKUP(B768,Cal_Date!B:B,Cal_Date!A:A,0)</f>
        <v>3</v>
      </c>
      <c r="E768">
        <v>2019</v>
      </c>
      <c r="F768" t="s">
        <v>122</v>
      </c>
      <c r="G768" t="s">
        <v>129</v>
      </c>
      <c r="H768" t="s">
        <v>48</v>
      </c>
      <c r="I768" t="s">
        <v>18</v>
      </c>
      <c r="J768" t="s">
        <v>11</v>
      </c>
      <c r="K768" t="s">
        <v>42</v>
      </c>
      <c r="L768">
        <v>2</v>
      </c>
      <c r="M768">
        <v>1000</v>
      </c>
      <c r="O768" t="s">
        <v>25</v>
      </c>
      <c r="R768" t="s">
        <v>44</v>
      </c>
      <c r="S768" s="49" t="str">
        <f t="shared" si="89"/>
        <v>Card</v>
      </c>
      <c r="T768" s="3">
        <v>0.03</v>
      </c>
      <c r="U768" s="2">
        <v>12.96</v>
      </c>
      <c r="V768" s="2">
        <v>2.82</v>
      </c>
      <c r="W768" s="54">
        <f>_xlfn.XLOOKUP(M768,Market!A:A,Market!F:F,0)</f>
        <v>0.08</v>
      </c>
      <c r="X768" s="55">
        <f t="shared" si="90"/>
        <v>0.38880000000000003</v>
      </c>
      <c r="Y768" s="55">
        <f t="shared" si="91"/>
        <v>10.14</v>
      </c>
      <c r="Z768" s="54">
        <f t="shared" si="92"/>
        <v>0.78240740740740744</v>
      </c>
      <c r="AA768" s="49" t="str">
        <f t="shared" ca="1" si="93"/>
        <v>N</v>
      </c>
      <c r="AB768" s="49">
        <f t="shared" ca="1" si="94"/>
        <v>5</v>
      </c>
      <c r="AC768" s="49" t="str">
        <f t="shared" ca="1" si="95"/>
        <v>N</v>
      </c>
    </row>
    <row r="769" spans="1:29" x14ac:dyDescent="0.25">
      <c r="A769">
        <v>7792</v>
      </c>
      <c r="B769" s="9">
        <v>43571</v>
      </c>
      <c r="C769" s="50" t="str">
        <f t="shared" si="88"/>
        <v>N</v>
      </c>
      <c r="D769" s="52">
        <f>_xlfn.XLOOKUP(B769,Cal_Date!B:B,Cal_Date!A:A,0)</f>
        <v>3</v>
      </c>
      <c r="E769">
        <v>2019</v>
      </c>
      <c r="F769" t="s">
        <v>122</v>
      </c>
      <c r="G769" t="s">
        <v>129</v>
      </c>
      <c r="H769" t="s">
        <v>48</v>
      </c>
      <c r="I769" t="s">
        <v>18</v>
      </c>
      <c r="J769" t="s">
        <v>11</v>
      </c>
      <c r="K769" t="s">
        <v>42</v>
      </c>
      <c r="L769">
        <v>1</v>
      </c>
      <c r="M769">
        <v>1000</v>
      </c>
      <c r="O769" t="s">
        <v>25</v>
      </c>
      <c r="R769" t="s">
        <v>46</v>
      </c>
      <c r="S769" s="49" t="str">
        <f t="shared" si="89"/>
        <v>Card</v>
      </c>
      <c r="T769" s="3">
        <v>0.04</v>
      </c>
      <c r="U769" s="2">
        <v>6.48</v>
      </c>
      <c r="V769" s="2">
        <v>1.41</v>
      </c>
      <c r="W769" s="54">
        <f>_xlfn.XLOOKUP(M769,Market!A:A,Market!F:F,0)</f>
        <v>0.08</v>
      </c>
      <c r="X769" s="55">
        <f t="shared" si="90"/>
        <v>0.25920000000000004</v>
      </c>
      <c r="Y769" s="55">
        <f t="shared" si="91"/>
        <v>5.07</v>
      </c>
      <c r="Z769" s="54">
        <f t="shared" si="92"/>
        <v>0.78240740740740744</v>
      </c>
      <c r="AA769" s="49" t="str">
        <f t="shared" ca="1" si="93"/>
        <v>N</v>
      </c>
      <c r="AB769" s="49">
        <f t="shared" ca="1" si="94"/>
        <v>5</v>
      </c>
      <c r="AC769" s="49" t="str">
        <f t="shared" ca="1" si="95"/>
        <v>N</v>
      </c>
    </row>
    <row r="770" spans="1:29" x14ac:dyDescent="0.25">
      <c r="A770">
        <v>7793</v>
      </c>
      <c r="B770" s="9">
        <v>43571</v>
      </c>
      <c r="C770" s="50" t="str">
        <f t="shared" si="88"/>
        <v>N</v>
      </c>
      <c r="D770" s="52">
        <f>_xlfn.XLOOKUP(B770,Cal_Date!B:B,Cal_Date!A:A,0)</f>
        <v>3</v>
      </c>
      <c r="E770">
        <v>2019</v>
      </c>
      <c r="F770" t="s">
        <v>122</v>
      </c>
      <c r="G770" t="s">
        <v>129</v>
      </c>
      <c r="H770" t="s">
        <v>48</v>
      </c>
      <c r="I770" t="s">
        <v>18</v>
      </c>
      <c r="J770" t="s">
        <v>11</v>
      </c>
      <c r="K770" t="s">
        <v>42</v>
      </c>
      <c r="L770">
        <v>1</v>
      </c>
      <c r="M770">
        <v>1008</v>
      </c>
      <c r="O770" t="s">
        <v>28</v>
      </c>
      <c r="R770" t="s">
        <v>46</v>
      </c>
      <c r="S770" s="49" t="str">
        <f t="shared" si="89"/>
        <v>Card</v>
      </c>
      <c r="T770" s="3">
        <v>0.04</v>
      </c>
      <c r="U770" s="2">
        <v>6.5339999999999998</v>
      </c>
      <c r="V770" s="2">
        <v>1.41</v>
      </c>
      <c r="W770" s="54">
        <f>_xlfn.XLOOKUP(M770,Market!A:A,Market!F:F,0)</f>
        <v>8.8999999999999996E-2</v>
      </c>
      <c r="X770" s="55">
        <f t="shared" si="90"/>
        <v>0.26135999999999998</v>
      </c>
      <c r="Y770" s="55">
        <f t="shared" si="91"/>
        <v>5.1239999999999997</v>
      </c>
      <c r="Z770" s="54">
        <f t="shared" si="92"/>
        <v>0.78420569329660239</v>
      </c>
      <c r="AA770" s="49" t="str">
        <f t="shared" ca="1" si="93"/>
        <v>N</v>
      </c>
      <c r="AB770" s="49">
        <f t="shared" ca="1" si="94"/>
        <v>5</v>
      </c>
      <c r="AC770" s="49" t="str">
        <f t="shared" ca="1" si="95"/>
        <v>N</v>
      </c>
    </row>
    <row r="771" spans="1:29" x14ac:dyDescent="0.25">
      <c r="A771">
        <v>7794</v>
      </c>
      <c r="B771" s="9">
        <v>43571</v>
      </c>
      <c r="C771" s="50" t="str">
        <f t="shared" ref="C771:C834" si="96">IF(OR(B771="04/01/2018"+0,B771="04/02/2018"+0),"Y","N")</f>
        <v>N</v>
      </c>
      <c r="D771" s="52">
        <f>_xlfn.XLOOKUP(B771,Cal_Date!B:B,Cal_Date!A:A,0)</f>
        <v>3</v>
      </c>
      <c r="E771">
        <v>2019</v>
      </c>
      <c r="F771" t="s">
        <v>122</v>
      </c>
      <c r="G771" t="s">
        <v>129</v>
      </c>
      <c r="H771" t="s">
        <v>48</v>
      </c>
      <c r="I771" t="s">
        <v>18</v>
      </c>
      <c r="J771" t="s">
        <v>11</v>
      </c>
      <c r="K771" t="s">
        <v>42</v>
      </c>
      <c r="L771">
        <v>1</v>
      </c>
      <c r="M771">
        <v>1008</v>
      </c>
      <c r="O771" t="s">
        <v>28</v>
      </c>
      <c r="R771" t="s">
        <v>46</v>
      </c>
      <c r="S771" s="49" t="str">
        <f t="shared" ref="S771:S834" si="97">IF(R771="Cash","Cash","Card")</f>
        <v>Card</v>
      </c>
      <c r="T771" s="3">
        <v>0.04</v>
      </c>
      <c r="U771" s="2">
        <v>6.5339999999999998</v>
      </c>
      <c r="V771" s="2">
        <v>1.41</v>
      </c>
      <c r="W771" s="54">
        <f>_xlfn.XLOOKUP(M771,Market!A:A,Market!F:F,0)</f>
        <v>8.8999999999999996E-2</v>
      </c>
      <c r="X771" s="55">
        <f t="shared" ref="X771:X834" si="98">T771*U771</f>
        <v>0.26135999999999998</v>
      </c>
      <c r="Y771" s="55">
        <f t="shared" ref="Y771:Y834" si="99">U771-V771</f>
        <v>5.1239999999999997</v>
      </c>
      <c r="Z771" s="54">
        <f t="shared" ref="Z771:Z834" si="100">Y771/U771</f>
        <v>0.78420569329660239</v>
      </c>
      <c r="AA771" s="49" t="str">
        <f t="shared" ref="AA771:AA834" ca="1" si="101">IF(DATEDIF(B771,TODAY(),"y")&gt;5,"Y","N")</f>
        <v>N</v>
      </c>
      <c r="AB771" s="49">
        <f t="shared" ref="AB771:AB834" ca="1" si="102">DATEDIF(B771,TODAY(),"y")</f>
        <v>5</v>
      </c>
      <c r="AC771" s="49" t="str">
        <f t="shared" ref="AC771:AC834" ca="1" si="103">IF(AB771&gt;5,"Y","N")</f>
        <v>N</v>
      </c>
    </row>
    <row r="772" spans="1:29" x14ac:dyDescent="0.25">
      <c r="A772">
        <v>7795</v>
      </c>
      <c r="B772" s="9">
        <v>43571</v>
      </c>
      <c r="C772" s="50" t="str">
        <f t="shared" si="96"/>
        <v>N</v>
      </c>
      <c r="D772" s="52">
        <f>_xlfn.XLOOKUP(B772,Cal_Date!B:B,Cal_Date!A:A,0)</f>
        <v>3</v>
      </c>
      <c r="E772">
        <v>2019</v>
      </c>
      <c r="F772" t="s">
        <v>122</v>
      </c>
      <c r="G772" t="s">
        <v>129</v>
      </c>
      <c r="H772" t="s">
        <v>48</v>
      </c>
      <c r="I772" t="s">
        <v>18</v>
      </c>
      <c r="J772" t="s">
        <v>11</v>
      </c>
      <c r="K772" t="s">
        <v>42</v>
      </c>
      <c r="L772">
        <v>2</v>
      </c>
      <c r="M772">
        <v>1009</v>
      </c>
      <c r="O772" t="s">
        <v>28</v>
      </c>
      <c r="R772" t="s">
        <v>44</v>
      </c>
      <c r="S772" s="49" t="str">
        <f t="shared" si="97"/>
        <v>Card</v>
      </c>
      <c r="T772" s="3">
        <v>0.03</v>
      </c>
      <c r="U772" s="2">
        <v>13.068</v>
      </c>
      <c r="V772" s="2">
        <v>2.82</v>
      </c>
      <c r="W772" s="54">
        <f>_xlfn.XLOOKUP(M772,Market!A:A,Market!F:F,0)</f>
        <v>8.8999999999999996E-2</v>
      </c>
      <c r="X772" s="55">
        <f t="shared" si="98"/>
        <v>0.39204</v>
      </c>
      <c r="Y772" s="55">
        <f t="shared" si="99"/>
        <v>10.247999999999999</v>
      </c>
      <c r="Z772" s="54">
        <f t="shared" si="100"/>
        <v>0.78420569329660239</v>
      </c>
      <c r="AA772" s="49" t="str">
        <f t="shared" ca="1" si="101"/>
        <v>N</v>
      </c>
      <c r="AB772" s="49">
        <f t="shared" ca="1" si="102"/>
        <v>5</v>
      </c>
      <c r="AC772" s="49" t="str">
        <f t="shared" ca="1" si="103"/>
        <v>N</v>
      </c>
    </row>
    <row r="773" spans="1:29" x14ac:dyDescent="0.25">
      <c r="A773">
        <v>7796</v>
      </c>
      <c r="B773" s="9">
        <v>43571</v>
      </c>
      <c r="C773" s="50" t="str">
        <f t="shared" si="96"/>
        <v>N</v>
      </c>
      <c r="D773" s="52">
        <f>_xlfn.XLOOKUP(B773,Cal_Date!B:B,Cal_Date!A:A,0)</f>
        <v>3</v>
      </c>
      <c r="E773">
        <v>2019</v>
      </c>
      <c r="F773" t="s">
        <v>122</v>
      </c>
      <c r="G773" t="s">
        <v>129</v>
      </c>
      <c r="H773" t="s">
        <v>48</v>
      </c>
      <c r="I773" t="s">
        <v>18</v>
      </c>
      <c r="J773" t="s">
        <v>11</v>
      </c>
      <c r="K773" t="s">
        <v>42</v>
      </c>
      <c r="L773">
        <v>1</v>
      </c>
      <c r="M773">
        <v>1010</v>
      </c>
      <c r="O773" t="s">
        <v>25</v>
      </c>
      <c r="R773" t="s">
        <v>46</v>
      </c>
      <c r="S773" s="49" t="str">
        <f t="shared" si="97"/>
        <v>Card</v>
      </c>
      <c r="T773" s="3">
        <v>0.04</v>
      </c>
      <c r="U773" s="2">
        <v>6.48</v>
      </c>
      <c r="V773" s="2">
        <v>1.41</v>
      </c>
      <c r="W773" s="54">
        <f>_xlfn.XLOOKUP(M773,Market!A:A,Market!F:F,0)</f>
        <v>0.08</v>
      </c>
      <c r="X773" s="55">
        <f t="shared" si="98"/>
        <v>0.25920000000000004</v>
      </c>
      <c r="Y773" s="55">
        <f t="shared" si="99"/>
        <v>5.07</v>
      </c>
      <c r="Z773" s="54">
        <f t="shared" si="100"/>
        <v>0.78240740740740744</v>
      </c>
      <c r="AA773" s="49" t="str">
        <f t="shared" ca="1" si="101"/>
        <v>N</v>
      </c>
      <c r="AB773" s="49">
        <f t="shared" ca="1" si="102"/>
        <v>5</v>
      </c>
      <c r="AC773" s="49" t="str">
        <f t="shared" ca="1" si="103"/>
        <v>N</v>
      </c>
    </row>
    <row r="774" spans="1:29" x14ac:dyDescent="0.25">
      <c r="A774">
        <v>7798</v>
      </c>
      <c r="B774" s="9">
        <v>43571</v>
      </c>
      <c r="C774" s="50" t="str">
        <f t="shared" si="96"/>
        <v>N</v>
      </c>
      <c r="D774" s="52">
        <f>_xlfn.XLOOKUP(B774,Cal_Date!B:B,Cal_Date!A:A,0)</f>
        <v>3</v>
      </c>
      <c r="E774">
        <v>2019</v>
      </c>
      <c r="F774" t="s">
        <v>122</v>
      </c>
      <c r="G774" t="s">
        <v>129</v>
      </c>
      <c r="H774" t="s">
        <v>48</v>
      </c>
      <c r="I774" t="s">
        <v>18</v>
      </c>
      <c r="J774" t="s">
        <v>11</v>
      </c>
      <c r="K774" t="s">
        <v>42</v>
      </c>
      <c r="L774">
        <v>2</v>
      </c>
      <c r="M774">
        <v>1008</v>
      </c>
      <c r="O774" t="s">
        <v>28</v>
      </c>
      <c r="R774" t="s">
        <v>46</v>
      </c>
      <c r="S774" s="49" t="str">
        <f t="shared" si="97"/>
        <v>Card</v>
      </c>
      <c r="T774" s="3">
        <v>0.04</v>
      </c>
      <c r="U774" s="2">
        <v>13.068</v>
      </c>
      <c r="V774" s="2">
        <v>2.82</v>
      </c>
      <c r="W774" s="54">
        <f>_xlfn.XLOOKUP(M774,Market!A:A,Market!F:F,0)</f>
        <v>8.8999999999999996E-2</v>
      </c>
      <c r="X774" s="55">
        <f t="shared" si="98"/>
        <v>0.52271999999999996</v>
      </c>
      <c r="Y774" s="55">
        <f t="shared" si="99"/>
        <v>10.247999999999999</v>
      </c>
      <c r="Z774" s="54">
        <f t="shared" si="100"/>
        <v>0.78420569329660239</v>
      </c>
      <c r="AA774" s="49" t="str">
        <f t="shared" ca="1" si="101"/>
        <v>N</v>
      </c>
      <c r="AB774" s="49">
        <f t="shared" ca="1" si="102"/>
        <v>5</v>
      </c>
      <c r="AC774" s="49" t="str">
        <f t="shared" ca="1" si="103"/>
        <v>N</v>
      </c>
    </row>
    <row r="775" spans="1:29" x14ac:dyDescent="0.25">
      <c r="A775">
        <v>7799</v>
      </c>
      <c r="B775" s="9">
        <v>43571</v>
      </c>
      <c r="C775" s="50" t="str">
        <f t="shared" si="96"/>
        <v>N</v>
      </c>
      <c r="D775" s="52">
        <f>_xlfn.XLOOKUP(B775,Cal_Date!B:B,Cal_Date!A:A,0)</f>
        <v>3</v>
      </c>
      <c r="E775">
        <v>2019</v>
      </c>
      <c r="F775" t="s">
        <v>122</v>
      </c>
      <c r="G775" t="s">
        <v>129</v>
      </c>
      <c r="H775" t="s">
        <v>48</v>
      </c>
      <c r="I775" t="s">
        <v>18</v>
      </c>
      <c r="J775" t="s">
        <v>11</v>
      </c>
      <c r="K775" t="s">
        <v>42</v>
      </c>
      <c r="L775">
        <v>1</v>
      </c>
      <c r="M775">
        <v>1008</v>
      </c>
      <c r="O775" t="s">
        <v>28</v>
      </c>
      <c r="R775" t="s">
        <v>44</v>
      </c>
      <c r="S775" s="49" t="str">
        <f t="shared" si="97"/>
        <v>Card</v>
      </c>
      <c r="T775" s="3">
        <v>0.03</v>
      </c>
      <c r="U775" s="2">
        <v>6.5339999999999998</v>
      </c>
      <c r="V775" s="2">
        <v>1.41</v>
      </c>
      <c r="W775" s="54">
        <f>_xlfn.XLOOKUP(M775,Market!A:A,Market!F:F,0)</f>
        <v>8.8999999999999996E-2</v>
      </c>
      <c r="X775" s="55">
        <f t="shared" si="98"/>
        <v>0.19602</v>
      </c>
      <c r="Y775" s="55">
        <f t="shared" si="99"/>
        <v>5.1239999999999997</v>
      </c>
      <c r="Z775" s="54">
        <f t="shared" si="100"/>
        <v>0.78420569329660239</v>
      </c>
      <c r="AA775" s="49" t="str">
        <f t="shared" ca="1" si="101"/>
        <v>N</v>
      </c>
      <c r="AB775" s="49">
        <f t="shared" ca="1" si="102"/>
        <v>5</v>
      </c>
      <c r="AC775" s="49" t="str">
        <f t="shared" ca="1" si="103"/>
        <v>N</v>
      </c>
    </row>
    <row r="776" spans="1:29" x14ac:dyDescent="0.25">
      <c r="A776">
        <v>7800</v>
      </c>
      <c r="B776" s="9">
        <v>43571</v>
      </c>
      <c r="C776" s="50" t="str">
        <f t="shared" si="96"/>
        <v>N</v>
      </c>
      <c r="D776" s="52">
        <f>_xlfn.XLOOKUP(B776,Cal_Date!B:B,Cal_Date!A:A,0)</f>
        <v>3</v>
      </c>
      <c r="E776">
        <v>2019</v>
      </c>
      <c r="F776" t="s">
        <v>122</v>
      </c>
      <c r="G776" t="s">
        <v>129</v>
      </c>
      <c r="H776" t="s">
        <v>48</v>
      </c>
      <c r="I776" t="s">
        <v>18</v>
      </c>
      <c r="J776" t="s">
        <v>11</v>
      </c>
      <c r="K776" t="s">
        <v>42</v>
      </c>
      <c r="L776">
        <v>2</v>
      </c>
      <c r="M776">
        <v>1008</v>
      </c>
      <c r="O776" t="s">
        <v>28</v>
      </c>
      <c r="R776" t="s">
        <v>46</v>
      </c>
      <c r="S776" s="49" t="str">
        <f t="shared" si="97"/>
        <v>Card</v>
      </c>
      <c r="T776" s="3">
        <v>0.04</v>
      </c>
      <c r="U776" s="2">
        <v>13.068</v>
      </c>
      <c r="V776" s="2">
        <v>2.82</v>
      </c>
      <c r="W776" s="54">
        <f>_xlfn.XLOOKUP(M776,Market!A:A,Market!F:F,0)</f>
        <v>8.8999999999999996E-2</v>
      </c>
      <c r="X776" s="55">
        <f t="shared" si="98"/>
        <v>0.52271999999999996</v>
      </c>
      <c r="Y776" s="55">
        <f t="shared" si="99"/>
        <v>10.247999999999999</v>
      </c>
      <c r="Z776" s="54">
        <f t="shared" si="100"/>
        <v>0.78420569329660239</v>
      </c>
      <c r="AA776" s="49" t="str">
        <f t="shared" ca="1" si="101"/>
        <v>N</v>
      </c>
      <c r="AB776" s="49">
        <f t="shared" ca="1" si="102"/>
        <v>5</v>
      </c>
      <c r="AC776" s="49" t="str">
        <f t="shared" ca="1" si="103"/>
        <v>N</v>
      </c>
    </row>
    <row r="777" spans="1:29" x14ac:dyDescent="0.25">
      <c r="A777">
        <v>7801</v>
      </c>
      <c r="B777" s="9">
        <v>43571</v>
      </c>
      <c r="C777" s="50" t="str">
        <f t="shared" si="96"/>
        <v>N</v>
      </c>
      <c r="D777" s="52">
        <f>_xlfn.XLOOKUP(B777,Cal_Date!B:B,Cal_Date!A:A,0)</f>
        <v>3</v>
      </c>
      <c r="E777">
        <v>2019</v>
      </c>
      <c r="F777" t="s">
        <v>122</v>
      </c>
      <c r="G777" t="s">
        <v>129</v>
      </c>
      <c r="H777" t="s">
        <v>48</v>
      </c>
      <c r="I777" t="s">
        <v>18</v>
      </c>
      <c r="J777" t="s">
        <v>11</v>
      </c>
      <c r="K777" t="s">
        <v>42</v>
      </c>
      <c r="L777">
        <v>1</v>
      </c>
      <c r="M777">
        <v>1004</v>
      </c>
      <c r="O777" t="s">
        <v>28</v>
      </c>
      <c r="R777" t="s">
        <v>46</v>
      </c>
      <c r="S777" s="49" t="str">
        <f t="shared" si="97"/>
        <v>Card</v>
      </c>
      <c r="T777" s="3">
        <v>0.04</v>
      </c>
      <c r="U777" s="2">
        <v>6.36</v>
      </c>
      <c r="V777" s="2">
        <v>1.41</v>
      </c>
      <c r="W777" s="54">
        <f>_xlfn.XLOOKUP(M777,Market!A:A,Market!F:F,0)</f>
        <v>0.06</v>
      </c>
      <c r="X777" s="55">
        <f t="shared" si="98"/>
        <v>0.25440000000000002</v>
      </c>
      <c r="Y777" s="55">
        <f t="shared" si="99"/>
        <v>4.95</v>
      </c>
      <c r="Z777" s="54">
        <f t="shared" si="100"/>
        <v>0.77830188679245282</v>
      </c>
      <c r="AA777" s="49" t="str">
        <f t="shared" ca="1" si="101"/>
        <v>N</v>
      </c>
      <c r="AB777" s="49">
        <f t="shared" ca="1" si="102"/>
        <v>5</v>
      </c>
      <c r="AC777" s="49" t="str">
        <f t="shared" ca="1" si="103"/>
        <v>N</v>
      </c>
    </row>
    <row r="778" spans="1:29" x14ac:dyDescent="0.25">
      <c r="A778">
        <v>7819</v>
      </c>
      <c r="B778" s="9">
        <v>43571</v>
      </c>
      <c r="C778" s="50" t="str">
        <f t="shared" si="96"/>
        <v>N</v>
      </c>
      <c r="D778" s="52">
        <f>_xlfn.XLOOKUP(B778,Cal_Date!B:B,Cal_Date!A:A,0)</f>
        <v>3</v>
      </c>
      <c r="E778">
        <v>2019</v>
      </c>
      <c r="F778" t="s">
        <v>122</v>
      </c>
      <c r="G778" t="s">
        <v>129</v>
      </c>
      <c r="H778" t="s">
        <v>48</v>
      </c>
      <c r="I778" t="s">
        <v>18</v>
      </c>
      <c r="J778" t="s">
        <v>11</v>
      </c>
      <c r="K778" t="s">
        <v>42</v>
      </c>
      <c r="L778">
        <v>2</v>
      </c>
      <c r="M778">
        <v>1004</v>
      </c>
      <c r="O778" t="s">
        <v>28</v>
      </c>
      <c r="R778" t="s">
        <v>44</v>
      </c>
      <c r="S778" s="49" t="str">
        <f t="shared" si="97"/>
        <v>Card</v>
      </c>
      <c r="T778" s="3">
        <v>0.03</v>
      </c>
      <c r="U778" s="2">
        <v>12.72</v>
      </c>
      <c r="V778" s="2">
        <v>2.82</v>
      </c>
      <c r="W778" s="54">
        <f>_xlfn.XLOOKUP(M778,Market!A:A,Market!F:F,0)</f>
        <v>0.06</v>
      </c>
      <c r="X778" s="55">
        <f t="shared" si="98"/>
        <v>0.38159999999999999</v>
      </c>
      <c r="Y778" s="55">
        <f t="shared" si="99"/>
        <v>9.9</v>
      </c>
      <c r="Z778" s="54">
        <f t="shared" si="100"/>
        <v>0.77830188679245282</v>
      </c>
      <c r="AA778" s="49" t="str">
        <f t="shared" ca="1" si="101"/>
        <v>N</v>
      </c>
      <c r="AB778" s="49">
        <f t="shared" ca="1" si="102"/>
        <v>5</v>
      </c>
      <c r="AC778" s="49" t="str">
        <f t="shared" ca="1" si="103"/>
        <v>N</v>
      </c>
    </row>
    <row r="779" spans="1:29" x14ac:dyDescent="0.25">
      <c r="A779">
        <v>7824</v>
      </c>
      <c r="B779" s="9">
        <v>43571</v>
      </c>
      <c r="C779" s="50" t="str">
        <f t="shared" si="96"/>
        <v>N</v>
      </c>
      <c r="D779" s="52">
        <f>_xlfn.XLOOKUP(B779,Cal_Date!B:B,Cal_Date!A:A,0)</f>
        <v>3</v>
      </c>
      <c r="E779">
        <v>2019</v>
      </c>
      <c r="F779" t="s">
        <v>122</v>
      </c>
      <c r="G779" t="s">
        <v>129</v>
      </c>
      <c r="H779" t="s">
        <v>48</v>
      </c>
      <c r="I779" t="s">
        <v>18</v>
      </c>
      <c r="J779" t="s">
        <v>10</v>
      </c>
      <c r="K779" t="s">
        <v>43</v>
      </c>
      <c r="L779">
        <v>1</v>
      </c>
      <c r="M779">
        <v>1005</v>
      </c>
      <c r="O779" t="s">
        <v>25</v>
      </c>
      <c r="R779" t="s">
        <v>44</v>
      </c>
      <c r="S779" s="49" t="str">
        <f t="shared" si="97"/>
        <v>Card</v>
      </c>
      <c r="T779" s="3">
        <v>0.03</v>
      </c>
      <c r="U779" s="2">
        <v>7.6229999999999993</v>
      </c>
      <c r="V779" s="2">
        <v>1.46</v>
      </c>
      <c r="W779" s="54">
        <f>_xlfn.XLOOKUP(M779,Market!A:A,Market!F:F,0)</f>
        <v>8.8999999999999996E-2</v>
      </c>
      <c r="X779" s="55">
        <f t="shared" si="98"/>
        <v>0.22868999999999998</v>
      </c>
      <c r="Y779" s="55">
        <f t="shared" si="99"/>
        <v>6.1629999999999994</v>
      </c>
      <c r="Z779" s="54">
        <f t="shared" si="100"/>
        <v>0.80847435392889933</v>
      </c>
      <c r="AA779" s="49" t="str">
        <f t="shared" ca="1" si="101"/>
        <v>N</v>
      </c>
      <c r="AB779" s="49">
        <f t="shared" ca="1" si="102"/>
        <v>5</v>
      </c>
      <c r="AC779" s="49" t="str">
        <f t="shared" ca="1" si="103"/>
        <v>N</v>
      </c>
    </row>
    <row r="780" spans="1:29" x14ac:dyDescent="0.25">
      <c r="A780">
        <v>7820</v>
      </c>
      <c r="B780" s="9">
        <v>43571</v>
      </c>
      <c r="C780" s="50" t="str">
        <f t="shared" si="96"/>
        <v>N</v>
      </c>
      <c r="D780" s="52">
        <f>_xlfn.XLOOKUP(B780,Cal_Date!B:B,Cal_Date!A:A,0)</f>
        <v>3</v>
      </c>
      <c r="E780">
        <v>2019</v>
      </c>
      <c r="F780" t="s">
        <v>122</v>
      </c>
      <c r="G780" t="s">
        <v>129</v>
      </c>
      <c r="H780" t="s">
        <v>48</v>
      </c>
      <c r="I780" t="s">
        <v>18</v>
      </c>
      <c r="J780" t="s">
        <v>11</v>
      </c>
      <c r="K780" t="s">
        <v>42</v>
      </c>
      <c r="L780">
        <v>1</v>
      </c>
      <c r="M780">
        <v>1001</v>
      </c>
      <c r="O780" t="s">
        <v>25</v>
      </c>
      <c r="R780" t="s">
        <v>44</v>
      </c>
      <c r="S780" s="49" t="str">
        <f t="shared" si="97"/>
        <v>Card</v>
      </c>
      <c r="T780" s="3">
        <v>0.03</v>
      </c>
      <c r="U780" s="2">
        <v>6.36</v>
      </c>
      <c r="V780" s="2">
        <v>1.41</v>
      </c>
      <c r="W780" s="54">
        <f>_xlfn.XLOOKUP(M780,Market!A:A,Market!F:F,0)</f>
        <v>0.06</v>
      </c>
      <c r="X780" s="55">
        <f t="shared" si="98"/>
        <v>0.1908</v>
      </c>
      <c r="Y780" s="55">
        <f t="shared" si="99"/>
        <v>4.95</v>
      </c>
      <c r="Z780" s="54">
        <f t="shared" si="100"/>
        <v>0.77830188679245282</v>
      </c>
      <c r="AA780" s="49" t="str">
        <f t="shared" ca="1" si="101"/>
        <v>N</v>
      </c>
      <c r="AB780" s="49">
        <f t="shared" ca="1" si="102"/>
        <v>5</v>
      </c>
      <c r="AC780" s="49" t="str">
        <f t="shared" ca="1" si="103"/>
        <v>N</v>
      </c>
    </row>
    <row r="781" spans="1:29" x14ac:dyDescent="0.25">
      <c r="A781">
        <v>7822</v>
      </c>
      <c r="B781" s="9">
        <v>43571</v>
      </c>
      <c r="C781" s="50" t="str">
        <f t="shared" si="96"/>
        <v>N</v>
      </c>
      <c r="D781" s="52">
        <f>_xlfn.XLOOKUP(B781,Cal_Date!B:B,Cal_Date!A:A,0)</f>
        <v>3</v>
      </c>
      <c r="E781">
        <v>2019</v>
      </c>
      <c r="F781" t="s">
        <v>122</v>
      </c>
      <c r="G781" t="s">
        <v>129</v>
      </c>
      <c r="H781" t="s">
        <v>48</v>
      </c>
      <c r="I781" t="s">
        <v>18</v>
      </c>
      <c r="J781" t="s">
        <v>11</v>
      </c>
      <c r="K781" t="s">
        <v>42</v>
      </c>
      <c r="L781">
        <v>1</v>
      </c>
      <c r="M781">
        <v>1010</v>
      </c>
      <c r="O781" t="s">
        <v>25</v>
      </c>
      <c r="R781" t="s">
        <v>44</v>
      </c>
      <c r="S781" s="49" t="str">
        <f t="shared" si="97"/>
        <v>Card</v>
      </c>
      <c r="T781" s="3">
        <v>0.03</v>
      </c>
      <c r="U781" s="2">
        <v>6.48</v>
      </c>
      <c r="V781" s="2">
        <v>1.41</v>
      </c>
      <c r="W781" s="54">
        <f>_xlfn.XLOOKUP(M781,Market!A:A,Market!F:F,0)</f>
        <v>0.08</v>
      </c>
      <c r="X781" s="55">
        <f t="shared" si="98"/>
        <v>0.19440000000000002</v>
      </c>
      <c r="Y781" s="55">
        <f t="shared" si="99"/>
        <v>5.07</v>
      </c>
      <c r="Z781" s="54">
        <f t="shared" si="100"/>
        <v>0.78240740740740744</v>
      </c>
      <c r="AA781" s="49" t="str">
        <f t="shared" ca="1" si="101"/>
        <v>N</v>
      </c>
      <c r="AB781" s="49">
        <f t="shared" ca="1" si="102"/>
        <v>5</v>
      </c>
      <c r="AC781" s="49" t="str">
        <f t="shared" ca="1" si="103"/>
        <v>N</v>
      </c>
    </row>
    <row r="782" spans="1:29" x14ac:dyDescent="0.25">
      <c r="A782">
        <v>7823</v>
      </c>
      <c r="B782" s="9">
        <v>43571</v>
      </c>
      <c r="C782" s="50" t="str">
        <f t="shared" si="96"/>
        <v>N</v>
      </c>
      <c r="D782" s="52">
        <f>_xlfn.XLOOKUP(B782,Cal_Date!B:B,Cal_Date!A:A,0)</f>
        <v>3</v>
      </c>
      <c r="E782">
        <v>2019</v>
      </c>
      <c r="F782" t="s">
        <v>122</v>
      </c>
      <c r="G782" t="s">
        <v>129</v>
      </c>
      <c r="H782" t="s">
        <v>48</v>
      </c>
      <c r="I782" t="s">
        <v>18</v>
      </c>
      <c r="J782" t="s">
        <v>11</v>
      </c>
      <c r="K782" t="s">
        <v>42</v>
      </c>
      <c r="L782">
        <v>1</v>
      </c>
      <c r="M782">
        <v>1011</v>
      </c>
      <c r="O782" t="s">
        <v>25</v>
      </c>
      <c r="R782" t="s">
        <v>47</v>
      </c>
      <c r="S782" s="49" t="str">
        <f t="shared" si="97"/>
        <v>Card</v>
      </c>
      <c r="T782" s="3">
        <v>3.5000000000000003E-2</v>
      </c>
      <c r="U782" s="2">
        <v>6.36</v>
      </c>
      <c r="V782" s="2">
        <v>1.41</v>
      </c>
      <c r="W782" s="54">
        <f>_xlfn.XLOOKUP(M782,Market!A:A,Market!F:F,0)</f>
        <v>0.06</v>
      </c>
      <c r="X782" s="55">
        <f t="shared" si="98"/>
        <v>0.22260000000000002</v>
      </c>
      <c r="Y782" s="55">
        <f t="shared" si="99"/>
        <v>4.95</v>
      </c>
      <c r="Z782" s="54">
        <f t="shared" si="100"/>
        <v>0.77830188679245282</v>
      </c>
      <c r="AA782" s="49" t="str">
        <f t="shared" ca="1" si="101"/>
        <v>N</v>
      </c>
      <c r="AB782" s="49">
        <f t="shared" ca="1" si="102"/>
        <v>5</v>
      </c>
      <c r="AC782" s="49" t="str">
        <f t="shared" ca="1" si="103"/>
        <v>N</v>
      </c>
    </row>
    <row r="783" spans="1:29" x14ac:dyDescent="0.25">
      <c r="A783">
        <v>7825</v>
      </c>
      <c r="B783" s="9">
        <v>43571</v>
      </c>
      <c r="C783" s="50" t="str">
        <f t="shared" si="96"/>
        <v>N</v>
      </c>
      <c r="D783" s="52">
        <f>_xlfn.XLOOKUP(B783,Cal_Date!B:B,Cal_Date!A:A,0)</f>
        <v>3</v>
      </c>
      <c r="E783">
        <v>2019</v>
      </c>
      <c r="F783" t="s">
        <v>122</v>
      </c>
      <c r="G783" t="s">
        <v>129</v>
      </c>
      <c r="H783" t="s">
        <v>48</v>
      </c>
      <c r="I783" t="s">
        <v>18</v>
      </c>
      <c r="J783" t="s">
        <v>11</v>
      </c>
      <c r="K783" t="s">
        <v>42</v>
      </c>
      <c r="L783">
        <v>1</v>
      </c>
      <c r="M783">
        <v>1011</v>
      </c>
      <c r="O783" t="s">
        <v>25</v>
      </c>
      <c r="R783" t="s">
        <v>44</v>
      </c>
      <c r="S783" s="49" t="str">
        <f t="shared" si="97"/>
        <v>Card</v>
      </c>
      <c r="T783" s="3">
        <v>0.03</v>
      </c>
      <c r="U783" s="2">
        <v>6.36</v>
      </c>
      <c r="V783" s="2">
        <v>1.41</v>
      </c>
      <c r="W783" s="54">
        <f>_xlfn.XLOOKUP(M783,Market!A:A,Market!F:F,0)</f>
        <v>0.06</v>
      </c>
      <c r="X783" s="55">
        <f t="shared" si="98"/>
        <v>0.1908</v>
      </c>
      <c r="Y783" s="55">
        <f t="shared" si="99"/>
        <v>4.95</v>
      </c>
      <c r="Z783" s="54">
        <f t="shared" si="100"/>
        <v>0.77830188679245282</v>
      </c>
      <c r="AA783" s="49" t="str">
        <f t="shared" ca="1" si="101"/>
        <v>N</v>
      </c>
      <c r="AB783" s="49">
        <f t="shared" ca="1" si="102"/>
        <v>5</v>
      </c>
      <c r="AC783" s="49" t="str">
        <f t="shared" ca="1" si="103"/>
        <v>N</v>
      </c>
    </row>
    <row r="784" spans="1:29" x14ac:dyDescent="0.25">
      <c r="A784">
        <v>7826</v>
      </c>
      <c r="B784" s="9">
        <v>43571</v>
      </c>
      <c r="C784" s="50" t="str">
        <f t="shared" si="96"/>
        <v>N</v>
      </c>
      <c r="D784" s="52">
        <f>_xlfn.XLOOKUP(B784,Cal_Date!B:B,Cal_Date!A:A,0)</f>
        <v>3</v>
      </c>
      <c r="E784">
        <v>2019</v>
      </c>
      <c r="F784" t="s">
        <v>122</v>
      </c>
      <c r="G784" t="s">
        <v>129</v>
      </c>
      <c r="H784" t="s">
        <v>48</v>
      </c>
      <c r="I784" t="s">
        <v>18</v>
      </c>
      <c r="J784" t="s">
        <v>11</v>
      </c>
      <c r="K784" t="s">
        <v>42</v>
      </c>
      <c r="L784">
        <v>2</v>
      </c>
      <c r="M784">
        <v>1001</v>
      </c>
      <c r="O784" t="s">
        <v>25</v>
      </c>
      <c r="R784" t="s">
        <v>44</v>
      </c>
      <c r="S784" s="49" t="str">
        <f t="shared" si="97"/>
        <v>Card</v>
      </c>
      <c r="T784" s="3">
        <v>0.03</v>
      </c>
      <c r="U784" s="2">
        <v>12.72</v>
      </c>
      <c r="V784" s="2">
        <v>2.82</v>
      </c>
      <c r="W784" s="54">
        <f>_xlfn.XLOOKUP(M784,Market!A:A,Market!F:F,0)</f>
        <v>0.06</v>
      </c>
      <c r="X784" s="55">
        <f t="shared" si="98"/>
        <v>0.38159999999999999</v>
      </c>
      <c r="Y784" s="55">
        <f t="shared" si="99"/>
        <v>9.9</v>
      </c>
      <c r="Z784" s="54">
        <f t="shared" si="100"/>
        <v>0.77830188679245282</v>
      </c>
      <c r="AA784" s="49" t="str">
        <f t="shared" ca="1" si="101"/>
        <v>N</v>
      </c>
      <c r="AB784" s="49">
        <f t="shared" ca="1" si="102"/>
        <v>5</v>
      </c>
      <c r="AC784" s="49" t="str">
        <f t="shared" ca="1" si="103"/>
        <v>N</v>
      </c>
    </row>
    <row r="785" spans="1:29" x14ac:dyDescent="0.25">
      <c r="A785">
        <v>7827</v>
      </c>
      <c r="B785" s="9">
        <v>43571</v>
      </c>
      <c r="C785" s="50" t="str">
        <f t="shared" si="96"/>
        <v>N</v>
      </c>
      <c r="D785" s="52">
        <f>_xlfn.XLOOKUP(B785,Cal_Date!B:B,Cal_Date!A:A,0)</f>
        <v>3</v>
      </c>
      <c r="E785">
        <v>2019</v>
      </c>
      <c r="F785" t="s">
        <v>122</v>
      </c>
      <c r="G785" t="s">
        <v>129</v>
      </c>
      <c r="H785" t="s">
        <v>48</v>
      </c>
      <c r="I785" t="s">
        <v>18</v>
      </c>
      <c r="J785" t="s">
        <v>11</v>
      </c>
      <c r="K785" t="s">
        <v>42</v>
      </c>
      <c r="L785">
        <v>2</v>
      </c>
      <c r="M785">
        <v>1003</v>
      </c>
      <c r="O785" t="s">
        <v>25</v>
      </c>
      <c r="R785" t="s">
        <v>44</v>
      </c>
      <c r="S785" s="49" t="str">
        <f t="shared" si="97"/>
        <v>Card</v>
      </c>
      <c r="T785" s="3">
        <v>0.03</v>
      </c>
      <c r="U785" s="2">
        <v>12.72</v>
      </c>
      <c r="V785" s="2">
        <v>2.82</v>
      </c>
      <c r="W785" s="54">
        <f>_xlfn.XLOOKUP(M785,Market!A:A,Market!F:F,0)</f>
        <v>0.06</v>
      </c>
      <c r="X785" s="55">
        <f t="shared" si="98"/>
        <v>0.38159999999999999</v>
      </c>
      <c r="Y785" s="55">
        <f t="shared" si="99"/>
        <v>9.9</v>
      </c>
      <c r="Z785" s="54">
        <f t="shared" si="100"/>
        <v>0.77830188679245282</v>
      </c>
      <c r="AA785" s="49" t="str">
        <f t="shared" ca="1" si="101"/>
        <v>N</v>
      </c>
      <c r="AB785" s="49">
        <f t="shared" ca="1" si="102"/>
        <v>5</v>
      </c>
      <c r="AC785" s="49" t="str">
        <f t="shared" ca="1" si="103"/>
        <v>N</v>
      </c>
    </row>
    <row r="786" spans="1:29" x14ac:dyDescent="0.25">
      <c r="A786">
        <v>7828</v>
      </c>
      <c r="B786" s="9">
        <v>43571</v>
      </c>
      <c r="C786" s="50" t="str">
        <f t="shared" si="96"/>
        <v>N</v>
      </c>
      <c r="D786" s="52">
        <f>_xlfn.XLOOKUP(B786,Cal_Date!B:B,Cal_Date!A:A,0)</f>
        <v>3</v>
      </c>
      <c r="E786">
        <v>2019</v>
      </c>
      <c r="F786" t="s">
        <v>122</v>
      </c>
      <c r="G786" t="s">
        <v>129</v>
      </c>
      <c r="H786" t="s">
        <v>48</v>
      </c>
      <c r="I786" t="s">
        <v>18</v>
      </c>
      <c r="J786" t="s">
        <v>11</v>
      </c>
      <c r="K786" t="s">
        <v>42</v>
      </c>
      <c r="L786">
        <v>1</v>
      </c>
      <c r="M786">
        <v>1005</v>
      </c>
      <c r="O786" t="s">
        <v>25</v>
      </c>
      <c r="R786" t="s">
        <v>47</v>
      </c>
      <c r="S786" s="49" t="str">
        <f t="shared" si="97"/>
        <v>Card</v>
      </c>
      <c r="T786" s="3">
        <v>3.5000000000000003E-2</v>
      </c>
      <c r="U786" s="2">
        <v>6.5339999999999998</v>
      </c>
      <c r="V786" s="2">
        <v>1.41</v>
      </c>
      <c r="W786" s="54">
        <f>_xlfn.XLOOKUP(M786,Market!A:A,Market!F:F,0)</f>
        <v>8.8999999999999996E-2</v>
      </c>
      <c r="X786" s="55">
        <f t="shared" si="98"/>
        <v>0.22869</v>
      </c>
      <c r="Y786" s="55">
        <f t="shared" si="99"/>
        <v>5.1239999999999997</v>
      </c>
      <c r="Z786" s="54">
        <f t="shared" si="100"/>
        <v>0.78420569329660239</v>
      </c>
      <c r="AA786" s="49" t="str">
        <f t="shared" ca="1" si="101"/>
        <v>N</v>
      </c>
      <c r="AB786" s="49">
        <f t="shared" ca="1" si="102"/>
        <v>5</v>
      </c>
      <c r="AC786" s="49" t="str">
        <f t="shared" ca="1" si="103"/>
        <v>N</v>
      </c>
    </row>
    <row r="787" spans="1:29" x14ac:dyDescent="0.25">
      <c r="A787">
        <v>7829</v>
      </c>
      <c r="B787" s="9">
        <v>43571</v>
      </c>
      <c r="C787" s="50" t="str">
        <f t="shared" si="96"/>
        <v>N</v>
      </c>
      <c r="D787" s="52">
        <f>_xlfn.XLOOKUP(B787,Cal_Date!B:B,Cal_Date!A:A,0)</f>
        <v>3</v>
      </c>
      <c r="E787">
        <v>2019</v>
      </c>
      <c r="F787" t="s">
        <v>122</v>
      </c>
      <c r="G787" t="s">
        <v>129</v>
      </c>
      <c r="H787" t="s">
        <v>48</v>
      </c>
      <c r="I787" t="s">
        <v>18</v>
      </c>
      <c r="J787" t="s">
        <v>11</v>
      </c>
      <c r="K787" t="s">
        <v>42</v>
      </c>
      <c r="L787">
        <v>1</v>
      </c>
      <c r="M787">
        <v>1005</v>
      </c>
      <c r="O787" t="s">
        <v>25</v>
      </c>
      <c r="R787" t="s">
        <v>47</v>
      </c>
      <c r="S787" s="49" t="str">
        <f t="shared" si="97"/>
        <v>Card</v>
      </c>
      <c r="T787" s="3">
        <v>3.5000000000000003E-2</v>
      </c>
      <c r="U787" s="2">
        <v>6.5339999999999998</v>
      </c>
      <c r="V787" s="2">
        <v>1.41</v>
      </c>
      <c r="W787" s="54">
        <f>_xlfn.XLOOKUP(M787,Market!A:A,Market!F:F,0)</f>
        <v>8.8999999999999996E-2</v>
      </c>
      <c r="X787" s="55">
        <f t="shared" si="98"/>
        <v>0.22869</v>
      </c>
      <c r="Y787" s="55">
        <f t="shared" si="99"/>
        <v>5.1239999999999997</v>
      </c>
      <c r="Z787" s="54">
        <f t="shared" si="100"/>
        <v>0.78420569329660239</v>
      </c>
      <c r="AA787" s="49" t="str">
        <f t="shared" ca="1" si="101"/>
        <v>N</v>
      </c>
      <c r="AB787" s="49">
        <f t="shared" ca="1" si="102"/>
        <v>5</v>
      </c>
      <c r="AC787" s="49" t="str">
        <f t="shared" ca="1" si="103"/>
        <v>N</v>
      </c>
    </row>
    <row r="788" spans="1:29" x14ac:dyDescent="0.25">
      <c r="A788">
        <v>7830</v>
      </c>
      <c r="B788" s="9">
        <v>43571</v>
      </c>
      <c r="C788" s="50" t="str">
        <f t="shared" si="96"/>
        <v>N</v>
      </c>
      <c r="D788" s="52">
        <f>_xlfn.XLOOKUP(B788,Cal_Date!B:B,Cal_Date!A:A,0)</f>
        <v>3</v>
      </c>
      <c r="E788">
        <v>2019</v>
      </c>
      <c r="F788" t="s">
        <v>122</v>
      </c>
      <c r="G788" t="s">
        <v>129</v>
      </c>
      <c r="H788" t="s">
        <v>48</v>
      </c>
      <c r="I788" t="s">
        <v>18</v>
      </c>
      <c r="J788" t="s">
        <v>11</v>
      </c>
      <c r="K788" t="s">
        <v>42</v>
      </c>
      <c r="L788">
        <v>1</v>
      </c>
      <c r="M788">
        <v>1006</v>
      </c>
      <c r="O788" t="s">
        <v>28</v>
      </c>
      <c r="R788" t="s">
        <v>44</v>
      </c>
      <c r="S788" s="49" t="str">
        <f t="shared" si="97"/>
        <v>Card</v>
      </c>
      <c r="T788" s="3">
        <v>0.03</v>
      </c>
      <c r="U788" s="2">
        <v>6.5339999999999998</v>
      </c>
      <c r="V788" s="2">
        <v>1.41</v>
      </c>
      <c r="W788" s="54">
        <f>_xlfn.XLOOKUP(M788,Market!A:A,Market!F:F,0)</f>
        <v>8.8999999999999996E-2</v>
      </c>
      <c r="X788" s="55">
        <f t="shared" si="98"/>
        <v>0.19602</v>
      </c>
      <c r="Y788" s="55">
        <f t="shared" si="99"/>
        <v>5.1239999999999997</v>
      </c>
      <c r="Z788" s="54">
        <f t="shared" si="100"/>
        <v>0.78420569329660239</v>
      </c>
      <c r="AA788" s="49" t="str">
        <f t="shared" ca="1" si="101"/>
        <v>N</v>
      </c>
      <c r="AB788" s="49">
        <f t="shared" ca="1" si="102"/>
        <v>5</v>
      </c>
      <c r="AC788" s="49" t="str">
        <f t="shared" ca="1" si="103"/>
        <v>N</v>
      </c>
    </row>
    <row r="789" spans="1:29" x14ac:dyDescent="0.25">
      <c r="A789">
        <v>7831</v>
      </c>
      <c r="B789" s="9">
        <v>43571</v>
      </c>
      <c r="C789" s="50" t="str">
        <f t="shared" si="96"/>
        <v>N</v>
      </c>
      <c r="D789" s="52">
        <f>_xlfn.XLOOKUP(B789,Cal_Date!B:B,Cal_Date!A:A,0)</f>
        <v>3</v>
      </c>
      <c r="E789">
        <v>2019</v>
      </c>
      <c r="F789" t="s">
        <v>122</v>
      </c>
      <c r="G789" t="s">
        <v>129</v>
      </c>
      <c r="H789" t="s">
        <v>48</v>
      </c>
      <c r="I789" t="s">
        <v>18</v>
      </c>
      <c r="J789" t="s">
        <v>11</v>
      </c>
      <c r="K789" t="s">
        <v>42</v>
      </c>
      <c r="L789">
        <v>2</v>
      </c>
      <c r="M789">
        <v>1002</v>
      </c>
      <c r="O789" t="s">
        <v>28</v>
      </c>
      <c r="R789" t="s">
        <v>45</v>
      </c>
      <c r="S789" s="49" t="str">
        <f t="shared" si="97"/>
        <v>Cash</v>
      </c>
      <c r="T789" s="3">
        <v>0</v>
      </c>
      <c r="U789" s="2">
        <v>12.72</v>
      </c>
      <c r="V789" s="2">
        <v>2.82</v>
      </c>
      <c r="W789" s="54">
        <f>_xlfn.XLOOKUP(M789,Market!A:A,Market!F:F,0)</f>
        <v>0.06</v>
      </c>
      <c r="X789" s="55">
        <f t="shared" si="98"/>
        <v>0</v>
      </c>
      <c r="Y789" s="55">
        <f t="shared" si="99"/>
        <v>9.9</v>
      </c>
      <c r="Z789" s="54">
        <f t="shared" si="100"/>
        <v>0.77830188679245282</v>
      </c>
      <c r="AA789" s="49" t="str">
        <f t="shared" ca="1" si="101"/>
        <v>N</v>
      </c>
      <c r="AB789" s="49">
        <f t="shared" ca="1" si="102"/>
        <v>5</v>
      </c>
      <c r="AC789" s="49" t="str">
        <f t="shared" ca="1" si="103"/>
        <v>N</v>
      </c>
    </row>
    <row r="790" spans="1:29" x14ac:dyDescent="0.25">
      <c r="A790">
        <v>7832</v>
      </c>
      <c r="B790" s="9">
        <v>43572</v>
      </c>
      <c r="C790" s="50" t="str">
        <f t="shared" si="96"/>
        <v>N</v>
      </c>
      <c r="D790" s="52">
        <f>_xlfn.XLOOKUP(B790,Cal_Date!B:B,Cal_Date!A:A,0)</f>
        <v>3</v>
      </c>
      <c r="E790">
        <v>2019</v>
      </c>
      <c r="F790" t="s">
        <v>123</v>
      </c>
      <c r="G790" t="s">
        <v>129</v>
      </c>
      <c r="H790" t="s">
        <v>48</v>
      </c>
      <c r="I790" t="s">
        <v>18</v>
      </c>
      <c r="J790" t="s">
        <v>11</v>
      </c>
      <c r="K790" t="s">
        <v>42</v>
      </c>
      <c r="L790">
        <v>1</v>
      </c>
      <c r="M790">
        <v>1001</v>
      </c>
      <c r="O790" t="s">
        <v>25</v>
      </c>
      <c r="R790" t="s">
        <v>44</v>
      </c>
      <c r="S790" s="49" t="str">
        <f t="shared" si="97"/>
        <v>Card</v>
      </c>
      <c r="T790" s="3">
        <v>0.03</v>
      </c>
      <c r="U790" s="2">
        <v>6.36</v>
      </c>
      <c r="V790" s="2">
        <v>1.41</v>
      </c>
      <c r="W790" s="54">
        <f>_xlfn.XLOOKUP(M790,Market!A:A,Market!F:F,0)</f>
        <v>0.06</v>
      </c>
      <c r="X790" s="55">
        <f t="shared" si="98"/>
        <v>0.1908</v>
      </c>
      <c r="Y790" s="55">
        <f t="shared" si="99"/>
        <v>4.95</v>
      </c>
      <c r="Z790" s="54">
        <f t="shared" si="100"/>
        <v>0.77830188679245282</v>
      </c>
      <c r="AA790" s="49" t="str">
        <f t="shared" ca="1" si="101"/>
        <v>N</v>
      </c>
      <c r="AB790" s="49">
        <f t="shared" ca="1" si="102"/>
        <v>5</v>
      </c>
      <c r="AC790" s="49" t="str">
        <f t="shared" ca="1" si="103"/>
        <v>N</v>
      </c>
    </row>
    <row r="791" spans="1:29" x14ac:dyDescent="0.25">
      <c r="A791">
        <v>7833</v>
      </c>
      <c r="B791" s="9">
        <v>43572</v>
      </c>
      <c r="C791" s="50" t="str">
        <f t="shared" si="96"/>
        <v>N</v>
      </c>
      <c r="D791" s="52">
        <f>_xlfn.XLOOKUP(B791,Cal_Date!B:B,Cal_Date!A:A,0)</f>
        <v>3</v>
      </c>
      <c r="E791">
        <v>2019</v>
      </c>
      <c r="F791" t="s">
        <v>123</v>
      </c>
      <c r="G791" t="s">
        <v>129</v>
      </c>
      <c r="H791" t="s">
        <v>48</v>
      </c>
      <c r="I791" t="s">
        <v>18</v>
      </c>
      <c r="J791" t="s">
        <v>11</v>
      </c>
      <c r="K791" t="s">
        <v>42</v>
      </c>
      <c r="L791">
        <v>2</v>
      </c>
      <c r="M791">
        <v>1003</v>
      </c>
      <c r="O791" t="s">
        <v>25</v>
      </c>
      <c r="R791" t="s">
        <v>44</v>
      </c>
      <c r="S791" s="49" t="str">
        <f t="shared" si="97"/>
        <v>Card</v>
      </c>
      <c r="T791" s="3">
        <v>0.03</v>
      </c>
      <c r="U791" s="2">
        <v>12.72</v>
      </c>
      <c r="V791" s="2">
        <v>2.82</v>
      </c>
      <c r="W791" s="54">
        <f>_xlfn.XLOOKUP(M791,Market!A:A,Market!F:F,0)</f>
        <v>0.06</v>
      </c>
      <c r="X791" s="55">
        <f t="shared" si="98"/>
        <v>0.38159999999999999</v>
      </c>
      <c r="Y791" s="55">
        <f t="shared" si="99"/>
        <v>9.9</v>
      </c>
      <c r="Z791" s="54">
        <f t="shared" si="100"/>
        <v>0.77830188679245282</v>
      </c>
      <c r="AA791" s="49" t="str">
        <f t="shared" ca="1" si="101"/>
        <v>N</v>
      </c>
      <c r="AB791" s="49">
        <f t="shared" ca="1" si="102"/>
        <v>5</v>
      </c>
      <c r="AC791" s="49" t="str">
        <f t="shared" ca="1" si="103"/>
        <v>N</v>
      </c>
    </row>
    <row r="792" spans="1:29" x14ac:dyDescent="0.25">
      <c r="A792">
        <v>7834</v>
      </c>
      <c r="B792" s="9">
        <v>43572</v>
      </c>
      <c r="C792" s="50" t="str">
        <f t="shared" si="96"/>
        <v>N</v>
      </c>
      <c r="D792" s="52">
        <f>_xlfn.XLOOKUP(B792,Cal_Date!B:B,Cal_Date!A:A,0)</f>
        <v>3</v>
      </c>
      <c r="E792">
        <v>2019</v>
      </c>
      <c r="F792" t="s">
        <v>123</v>
      </c>
      <c r="G792" t="s">
        <v>129</v>
      </c>
      <c r="H792" t="s">
        <v>48</v>
      </c>
      <c r="I792" t="s">
        <v>18</v>
      </c>
      <c r="J792" t="s">
        <v>10</v>
      </c>
      <c r="K792" t="s">
        <v>43</v>
      </c>
      <c r="L792">
        <v>1</v>
      </c>
      <c r="M792">
        <v>1004</v>
      </c>
      <c r="O792" t="s">
        <v>28</v>
      </c>
      <c r="R792" t="s">
        <v>44</v>
      </c>
      <c r="S792" s="49" t="str">
        <f t="shared" si="97"/>
        <v>Card</v>
      </c>
      <c r="T792" s="3">
        <v>0.03</v>
      </c>
      <c r="U792" s="2">
        <v>7.42</v>
      </c>
      <c r="V792" s="2">
        <v>1.46</v>
      </c>
      <c r="W792" s="54">
        <f>_xlfn.XLOOKUP(M792,Market!A:A,Market!F:F,0)</f>
        <v>0.06</v>
      </c>
      <c r="X792" s="55">
        <f t="shared" si="98"/>
        <v>0.22259999999999999</v>
      </c>
      <c r="Y792" s="55">
        <f t="shared" si="99"/>
        <v>5.96</v>
      </c>
      <c r="Z792" s="54">
        <f t="shared" si="100"/>
        <v>0.80323450134770891</v>
      </c>
      <c r="AA792" s="49" t="str">
        <f t="shared" ca="1" si="101"/>
        <v>N</v>
      </c>
      <c r="AB792" s="49">
        <f t="shared" ca="1" si="102"/>
        <v>5</v>
      </c>
      <c r="AC792" s="49" t="str">
        <f t="shared" ca="1" si="103"/>
        <v>N</v>
      </c>
    </row>
    <row r="793" spans="1:29" x14ac:dyDescent="0.25">
      <c r="A793">
        <v>7835</v>
      </c>
      <c r="B793" s="9">
        <v>43572</v>
      </c>
      <c r="C793" s="50" t="str">
        <f t="shared" si="96"/>
        <v>N</v>
      </c>
      <c r="D793" s="52">
        <f>_xlfn.XLOOKUP(B793,Cal_Date!B:B,Cal_Date!A:A,0)</f>
        <v>3</v>
      </c>
      <c r="E793">
        <v>2019</v>
      </c>
      <c r="F793" t="s">
        <v>123</v>
      </c>
      <c r="G793" t="s">
        <v>129</v>
      </c>
      <c r="H793" t="s">
        <v>48</v>
      </c>
      <c r="I793" t="s">
        <v>18</v>
      </c>
      <c r="J793" t="s">
        <v>10</v>
      </c>
      <c r="K793" t="s">
        <v>43</v>
      </c>
      <c r="L793">
        <v>2</v>
      </c>
      <c r="M793">
        <v>1003</v>
      </c>
      <c r="O793" t="s">
        <v>25</v>
      </c>
      <c r="R793" t="s">
        <v>44</v>
      </c>
      <c r="S793" s="49" t="str">
        <f t="shared" si="97"/>
        <v>Card</v>
      </c>
      <c r="T793" s="3">
        <v>0.03</v>
      </c>
      <c r="U793" s="2">
        <v>14.84</v>
      </c>
      <c r="V793" s="2">
        <v>2.92</v>
      </c>
      <c r="W793" s="54">
        <f>_xlfn.XLOOKUP(M793,Market!A:A,Market!F:F,0)</f>
        <v>0.06</v>
      </c>
      <c r="X793" s="55">
        <f t="shared" si="98"/>
        <v>0.44519999999999998</v>
      </c>
      <c r="Y793" s="55">
        <f t="shared" si="99"/>
        <v>11.92</v>
      </c>
      <c r="Z793" s="54">
        <f t="shared" si="100"/>
        <v>0.80323450134770891</v>
      </c>
      <c r="AA793" s="49" t="str">
        <f t="shared" ca="1" si="101"/>
        <v>N</v>
      </c>
      <c r="AB793" s="49">
        <f t="shared" ca="1" si="102"/>
        <v>5</v>
      </c>
      <c r="AC793" s="49" t="str">
        <f t="shared" ca="1" si="103"/>
        <v>N</v>
      </c>
    </row>
    <row r="794" spans="1:29" x14ac:dyDescent="0.25">
      <c r="A794">
        <v>7836</v>
      </c>
      <c r="B794" s="9">
        <v>43572</v>
      </c>
      <c r="C794" s="50" t="str">
        <f t="shared" si="96"/>
        <v>N</v>
      </c>
      <c r="D794" s="52">
        <f>_xlfn.XLOOKUP(B794,Cal_Date!B:B,Cal_Date!A:A,0)</f>
        <v>3</v>
      </c>
      <c r="E794">
        <v>2019</v>
      </c>
      <c r="F794" t="s">
        <v>123</v>
      </c>
      <c r="G794" t="s">
        <v>129</v>
      </c>
      <c r="H794" t="s">
        <v>48</v>
      </c>
      <c r="I794" t="s">
        <v>18</v>
      </c>
      <c r="J794" t="s">
        <v>11</v>
      </c>
      <c r="K794" t="s">
        <v>42</v>
      </c>
      <c r="L794">
        <v>1</v>
      </c>
      <c r="M794">
        <v>1005</v>
      </c>
      <c r="O794" t="s">
        <v>25</v>
      </c>
      <c r="R794" t="s">
        <v>44</v>
      </c>
      <c r="S794" s="49" t="str">
        <f t="shared" si="97"/>
        <v>Card</v>
      </c>
      <c r="T794" s="3">
        <v>0.03</v>
      </c>
      <c r="U794" s="2">
        <v>6.5339999999999998</v>
      </c>
      <c r="V794" s="2">
        <v>1.41</v>
      </c>
      <c r="W794" s="54">
        <f>_xlfn.XLOOKUP(M794,Market!A:A,Market!F:F,0)</f>
        <v>8.8999999999999996E-2</v>
      </c>
      <c r="X794" s="55">
        <f t="shared" si="98"/>
        <v>0.19602</v>
      </c>
      <c r="Y794" s="55">
        <f t="shared" si="99"/>
        <v>5.1239999999999997</v>
      </c>
      <c r="Z794" s="54">
        <f t="shared" si="100"/>
        <v>0.78420569329660239</v>
      </c>
      <c r="AA794" s="49" t="str">
        <f t="shared" ca="1" si="101"/>
        <v>N</v>
      </c>
      <c r="AB794" s="49">
        <f t="shared" ca="1" si="102"/>
        <v>5</v>
      </c>
      <c r="AC794" s="49" t="str">
        <f t="shared" ca="1" si="103"/>
        <v>N</v>
      </c>
    </row>
    <row r="795" spans="1:29" x14ac:dyDescent="0.25">
      <c r="A795">
        <v>7861</v>
      </c>
      <c r="B795" s="9">
        <v>43572</v>
      </c>
      <c r="C795" s="50" t="str">
        <f t="shared" si="96"/>
        <v>N</v>
      </c>
      <c r="D795" s="52">
        <f>_xlfn.XLOOKUP(B795,Cal_Date!B:B,Cal_Date!A:A,0)</f>
        <v>3</v>
      </c>
      <c r="E795">
        <v>2019</v>
      </c>
      <c r="F795" t="s">
        <v>123</v>
      </c>
      <c r="G795" t="s">
        <v>129</v>
      </c>
      <c r="H795" t="s">
        <v>48</v>
      </c>
      <c r="I795" t="s">
        <v>18</v>
      </c>
      <c r="J795" t="s">
        <v>11</v>
      </c>
      <c r="K795" t="s">
        <v>42</v>
      </c>
      <c r="L795">
        <v>1</v>
      </c>
      <c r="M795">
        <v>1007</v>
      </c>
      <c r="O795" t="s">
        <v>28</v>
      </c>
      <c r="R795" t="s">
        <v>44</v>
      </c>
      <c r="S795" s="49" t="str">
        <f t="shared" si="97"/>
        <v>Card</v>
      </c>
      <c r="T795" s="3">
        <v>0.03</v>
      </c>
      <c r="U795" s="2">
        <v>6.5339999999999998</v>
      </c>
      <c r="V795" s="2">
        <v>1.41</v>
      </c>
      <c r="W795" s="54">
        <f>_xlfn.XLOOKUP(M795,Market!A:A,Market!F:F,0)</f>
        <v>8.8999999999999996E-2</v>
      </c>
      <c r="X795" s="55">
        <f t="shared" si="98"/>
        <v>0.19602</v>
      </c>
      <c r="Y795" s="55">
        <f t="shared" si="99"/>
        <v>5.1239999999999997</v>
      </c>
      <c r="Z795" s="54">
        <f t="shared" si="100"/>
        <v>0.78420569329660239</v>
      </c>
      <c r="AA795" s="49" t="str">
        <f t="shared" ca="1" si="101"/>
        <v>N</v>
      </c>
      <c r="AB795" s="49">
        <f t="shared" ca="1" si="102"/>
        <v>5</v>
      </c>
      <c r="AC795" s="49" t="str">
        <f t="shared" ca="1" si="103"/>
        <v>N</v>
      </c>
    </row>
    <row r="796" spans="1:29" x14ac:dyDescent="0.25">
      <c r="A796">
        <v>7837</v>
      </c>
      <c r="B796" s="9">
        <v>43572</v>
      </c>
      <c r="C796" s="50" t="str">
        <f t="shared" si="96"/>
        <v>N</v>
      </c>
      <c r="D796" s="52">
        <f>_xlfn.XLOOKUP(B796,Cal_Date!B:B,Cal_Date!A:A,0)</f>
        <v>3</v>
      </c>
      <c r="E796">
        <v>2019</v>
      </c>
      <c r="F796" t="s">
        <v>123</v>
      </c>
      <c r="G796" t="s">
        <v>129</v>
      </c>
      <c r="H796" t="s">
        <v>48</v>
      </c>
      <c r="I796" t="s">
        <v>18</v>
      </c>
      <c r="J796" t="s">
        <v>11</v>
      </c>
      <c r="K796" t="s">
        <v>42</v>
      </c>
      <c r="L796">
        <v>1</v>
      </c>
      <c r="M796">
        <v>1009</v>
      </c>
      <c r="O796" t="s">
        <v>28</v>
      </c>
      <c r="R796" t="s">
        <v>44</v>
      </c>
      <c r="S796" s="49" t="str">
        <f t="shared" si="97"/>
        <v>Card</v>
      </c>
      <c r="T796" s="3">
        <v>0.03</v>
      </c>
      <c r="U796" s="2">
        <v>6.5339999999999998</v>
      </c>
      <c r="V796" s="2">
        <v>1.41</v>
      </c>
      <c r="W796" s="54">
        <f>_xlfn.XLOOKUP(M796,Market!A:A,Market!F:F,0)</f>
        <v>8.8999999999999996E-2</v>
      </c>
      <c r="X796" s="55">
        <f t="shared" si="98"/>
        <v>0.19602</v>
      </c>
      <c r="Y796" s="55">
        <f t="shared" si="99"/>
        <v>5.1239999999999997</v>
      </c>
      <c r="Z796" s="54">
        <f t="shared" si="100"/>
        <v>0.78420569329660239</v>
      </c>
      <c r="AA796" s="49" t="str">
        <f t="shared" ca="1" si="101"/>
        <v>N</v>
      </c>
      <c r="AB796" s="49">
        <f t="shared" ca="1" si="102"/>
        <v>5</v>
      </c>
      <c r="AC796" s="49" t="str">
        <f t="shared" ca="1" si="103"/>
        <v>N</v>
      </c>
    </row>
    <row r="797" spans="1:29" x14ac:dyDescent="0.25">
      <c r="A797">
        <v>7838</v>
      </c>
      <c r="B797" s="9">
        <v>43572</v>
      </c>
      <c r="C797" s="50" t="str">
        <f t="shared" si="96"/>
        <v>N</v>
      </c>
      <c r="D797" s="52">
        <f>_xlfn.XLOOKUP(B797,Cal_Date!B:B,Cal_Date!A:A,0)</f>
        <v>3</v>
      </c>
      <c r="E797">
        <v>2019</v>
      </c>
      <c r="F797" t="s">
        <v>123</v>
      </c>
      <c r="G797" t="s">
        <v>129</v>
      </c>
      <c r="H797" t="s">
        <v>48</v>
      </c>
      <c r="I797" t="s">
        <v>18</v>
      </c>
      <c r="J797" t="s">
        <v>11</v>
      </c>
      <c r="K797" t="s">
        <v>42</v>
      </c>
      <c r="L797">
        <v>1</v>
      </c>
      <c r="M797">
        <v>1001</v>
      </c>
      <c r="O797" t="s">
        <v>25</v>
      </c>
      <c r="R797" t="s">
        <v>45</v>
      </c>
      <c r="S797" s="49" t="str">
        <f t="shared" si="97"/>
        <v>Cash</v>
      </c>
      <c r="T797" s="3">
        <v>0</v>
      </c>
      <c r="U797" s="2">
        <v>6.36</v>
      </c>
      <c r="V797" s="2">
        <v>1.41</v>
      </c>
      <c r="W797" s="54">
        <f>_xlfn.XLOOKUP(M797,Market!A:A,Market!F:F,0)</f>
        <v>0.06</v>
      </c>
      <c r="X797" s="55">
        <f t="shared" si="98"/>
        <v>0</v>
      </c>
      <c r="Y797" s="55">
        <f t="shared" si="99"/>
        <v>4.95</v>
      </c>
      <c r="Z797" s="54">
        <f t="shared" si="100"/>
        <v>0.77830188679245282</v>
      </c>
      <c r="AA797" s="49" t="str">
        <f t="shared" ca="1" si="101"/>
        <v>N</v>
      </c>
      <c r="AB797" s="49">
        <f t="shared" ca="1" si="102"/>
        <v>5</v>
      </c>
      <c r="AC797" s="49" t="str">
        <f t="shared" ca="1" si="103"/>
        <v>N</v>
      </c>
    </row>
    <row r="798" spans="1:29" x14ac:dyDescent="0.25">
      <c r="A798">
        <v>7839</v>
      </c>
      <c r="B798" s="9">
        <v>43572</v>
      </c>
      <c r="C798" s="50" t="str">
        <f t="shared" si="96"/>
        <v>N</v>
      </c>
      <c r="D798" s="52">
        <f>_xlfn.XLOOKUP(B798,Cal_Date!B:B,Cal_Date!A:A,0)</f>
        <v>3</v>
      </c>
      <c r="E798">
        <v>2019</v>
      </c>
      <c r="F798" t="s">
        <v>123</v>
      </c>
      <c r="G798" t="s">
        <v>129</v>
      </c>
      <c r="H798" t="s">
        <v>48</v>
      </c>
      <c r="I798" t="s">
        <v>18</v>
      </c>
      <c r="J798" t="s">
        <v>11</v>
      </c>
      <c r="K798" t="s">
        <v>42</v>
      </c>
      <c r="L798">
        <v>2</v>
      </c>
      <c r="M798">
        <v>1010</v>
      </c>
      <c r="O798" t="s">
        <v>25</v>
      </c>
      <c r="R798" t="s">
        <v>45</v>
      </c>
      <c r="S798" s="49" t="str">
        <f t="shared" si="97"/>
        <v>Cash</v>
      </c>
      <c r="T798" s="3">
        <v>0</v>
      </c>
      <c r="U798" s="2">
        <v>12.96</v>
      </c>
      <c r="V798" s="2">
        <v>2.82</v>
      </c>
      <c r="W798" s="54">
        <f>_xlfn.XLOOKUP(M798,Market!A:A,Market!F:F,0)</f>
        <v>0.08</v>
      </c>
      <c r="X798" s="55">
        <f t="shared" si="98"/>
        <v>0</v>
      </c>
      <c r="Y798" s="55">
        <f t="shared" si="99"/>
        <v>10.14</v>
      </c>
      <c r="Z798" s="54">
        <f t="shared" si="100"/>
        <v>0.78240740740740744</v>
      </c>
      <c r="AA798" s="49" t="str">
        <f t="shared" ca="1" si="101"/>
        <v>N</v>
      </c>
      <c r="AB798" s="49">
        <f t="shared" ca="1" si="102"/>
        <v>5</v>
      </c>
      <c r="AC798" s="49" t="str">
        <f t="shared" ca="1" si="103"/>
        <v>N</v>
      </c>
    </row>
    <row r="799" spans="1:29" x14ac:dyDescent="0.25">
      <c r="A799">
        <v>7840</v>
      </c>
      <c r="B799" s="9">
        <v>43572</v>
      </c>
      <c r="C799" s="50" t="str">
        <f t="shared" si="96"/>
        <v>N</v>
      </c>
      <c r="D799" s="52">
        <f>_xlfn.XLOOKUP(B799,Cal_Date!B:B,Cal_Date!A:A,0)</f>
        <v>3</v>
      </c>
      <c r="E799">
        <v>2019</v>
      </c>
      <c r="F799" t="s">
        <v>123</v>
      </c>
      <c r="G799" t="s">
        <v>129</v>
      </c>
      <c r="H799" t="s">
        <v>48</v>
      </c>
      <c r="I799" t="s">
        <v>18</v>
      </c>
      <c r="J799" t="s">
        <v>11</v>
      </c>
      <c r="K799" t="s">
        <v>42</v>
      </c>
      <c r="L799">
        <v>1</v>
      </c>
      <c r="M799">
        <v>1010</v>
      </c>
      <c r="O799" t="s">
        <v>25</v>
      </c>
      <c r="R799" t="s">
        <v>45</v>
      </c>
      <c r="S799" s="49" t="str">
        <f t="shared" si="97"/>
        <v>Cash</v>
      </c>
      <c r="T799" s="3">
        <v>0</v>
      </c>
      <c r="U799" s="2">
        <v>6.48</v>
      </c>
      <c r="V799" s="2">
        <v>1.41</v>
      </c>
      <c r="W799" s="54">
        <f>_xlfn.XLOOKUP(M799,Market!A:A,Market!F:F,0)</f>
        <v>0.08</v>
      </c>
      <c r="X799" s="55">
        <f t="shared" si="98"/>
        <v>0</v>
      </c>
      <c r="Y799" s="55">
        <f t="shared" si="99"/>
        <v>5.07</v>
      </c>
      <c r="Z799" s="54">
        <f t="shared" si="100"/>
        <v>0.78240740740740744</v>
      </c>
      <c r="AA799" s="49" t="str">
        <f t="shared" ca="1" si="101"/>
        <v>N</v>
      </c>
      <c r="AB799" s="49">
        <f t="shared" ca="1" si="102"/>
        <v>5</v>
      </c>
      <c r="AC799" s="49" t="str">
        <f t="shared" ca="1" si="103"/>
        <v>N</v>
      </c>
    </row>
    <row r="800" spans="1:29" x14ac:dyDescent="0.25">
      <c r="A800">
        <v>7841</v>
      </c>
      <c r="B800" s="9">
        <v>43572</v>
      </c>
      <c r="C800" s="50" t="str">
        <f t="shared" si="96"/>
        <v>N</v>
      </c>
      <c r="D800" s="52">
        <f>_xlfn.XLOOKUP(B800,Cal_Date!B:B,Cal_Date!A:A,0)</f>
        <v>3</v>
      </c>
      <c r="E800">
        <v>2019</v>
      </c>
      <c r="F800" t="s">
        <v>123</v>
      </c>
      <c r="G800" t="s">
        <v>129</v>
      </c>
      <c r="H800" t="s">
        <v>48</v>
      </c>
      <c r="I800" t="s">
        <v>18</v>
      </c>
      <c r="J800" t="s">
        <v>11</v>
      </c>
      <c r="K800" t="s">
        <v>42</v>
      </c>
      <c r="L800">
        <v>1</v>
      </c>
      <c r="M800">
        <v>1010</v>
      </c>
      <c r="O800" t="s">
        <v>25</v>
      </c>
      <c r="R800" t="s">
        <v>45</v>
      </c>
      <c r="S800" s="49" t="str">
        <f t="shared" si="97"/>
        <v>Cash</v>
      </c>
      <c r="T800" s="3">
        <v>0</v>
      </c>
      <c r="U800" s="2">
        <v>6.48</v>
      </c>
      <c r="V800" s="2">
        <v>1.41</v>
      </c>
      <c r="W800" s="54">
        <f>_xlfn.XLOOKUP(M800,Market!A:A,Market!F:F,0)</f>
        <v>0.08</v>
      </c>
      <c r="X800" s="55">
        <f t="shared" si="98"/>
        <v>0</v>
      </c>
      <c r="Y800" s="55">
        <f t="shared" si="99"/>
        <v>5.07</v>
      </c>
      <c r="Z800" s="54">
        <f t="shared" si="100"/>
        <v>0.78240740740740744</v>
      </c>
      <c r="AA800" s="49" t="str">
        <f t="shared" ca="1" si="101"/>
        <v>N</v>
      </c>
      <c r="AB800" s="49">
        <f t="shared" ca="1" si="102"/>
        <v>5</v>
      </c>
      <c r="AC800" s="49" t="str">
        <f t="shared" ca="1" si="103"/>
        <v>N</v>
      </c>
    </row>
    <row r="801" spans="1:29" x14ac:dyDescent="0.25">
      <c r="A801">
        <v>7842</v>
      </c>
      <c r="B801" s="9">
        <v>43572</v>
      </c>
      <c r="C801" s="50" t="str">
        <f t="shared" si="96"/>
        <v>N</v>
      </c>
      <c r="D801" s="52">
        <f>_xlfn.XLOOKUP(B801,Cal_Date!B:B,Cal_Date!A:A,0)</f>
        <v>3</v>
      </c>
      <c r="E801">
        <v>2019</v>
      </c>
      <c r="F801" t="s">
        <v>123</v>
      </c>
      <c r="G801" t="s">
        <v>129</v>
      </c>
      <c r="H801" t="s">
        <v>48</v>
      </c>
      <c r="I801" t="s">
        <v>18</v>
      </c>
      <c r="J801" t="s">
        <v>11</v>
      </c>
      <c r="K801" t="s">
        <v>42</v>
      </c>
      <c r="L801">
        <v>1</v>
      </c>
      <c r="M801">
        <v>1010</v>
      </c>
      <c r="O801" t="s">
        <v>25</v>
      </c>
      <c r="R801" t="s">
        <v>45</v>
      </c>
      <c r="S801" s="49" t="str">
        <f t="shared" si="97"/>
        <v>Cash</v>
      </c>
      <c r="T801" s="3">
        <v>0</v>
      </c>
      <c r="U801" s="2">
        <v>6.48</v>
      </c>
      <c r="V801" s="2">
        <v>1.41</v>
      </c>
      <c r="W801" s="54">
        <f>_xlfn.XLOOKUP(M801,Market!A:A,Market!F:F,0)</f>
        <v>0.08</v>
      </c>
      <c r="X801" s="55">
        <f t="shared" si="98"/>
        <v>0</v>
      </c>
      <c r="Y801" s="55">
        <f t="shared" si="99"/>
        <v>5.07</v>
      </c>
      <c r="Z801" s="54">
        <f t="shared" si="100"/>
        <v>0.78240740740740744</v>
      </c>
      <c r="AA801" s="49" t="str">
        <f t="shared" ca="1" si="101"/>
        <v>N</v>
      </c>
      <c r="AB801" s="49">
        <f t="shared" ca="1" si="102"/>
        <v>5</v>
      </c>
      <c r="AC801" s="49" t="str">
        <f t="shared" ca="1" si="103"/>
        <v>N</v>
      </c>
    </row>
    <row r="802" spans="1:29" x14ac:dyDescent="0.25">
      <c r="A802">
        <v>7843</v>
      </c>
      <c r="B802" s="9">
        <v>43572</v>
      </c>
      <c r="C802" s="50" t="str">
        <f t="shared" si="96"/>
        <v>N</v>
      </c>
      <c r="D802" s="52">
        <f>_xlfn.XLOOKUP(B802,Cal_Date!B:B,Cal_Date!A:A,0)</f>
        <v>3</v>
      </c>
      <c r="E802">
        <v>2019</v>
      </c>
      <c r="F802" t="s">
        <v>123</v>
      </c>
      <c r="G802" t="s">
        <v>129</v>
      </c>
      <c r="H802" t="s">
        <v>48</v>
      </c>
      <c r="I802" t="s">
        <v>18</v>
      </c>
      <c r="J802" t="s">
        <v>11</v>
      </c>
      <c r="K802" t="s">
        <v>42</v>
      </c>
      <c r="L802">
        <v>1</v>
      </c>
      <c r="M802">
        <v>1011</v>
      </c>
      <c r="O802" t="s">
        <v>25</v>
      </c>
      <c r="R802" t="s">
        <v>45</v>
      </c>
      <c r="S802" s="49" t="str">
        <f t="shared" si="97"/>
        <v>Cash</v>
      </c>
      <c r="T802" s="3">
        <v>0</v>
      </c>
      <c r="U802" s="2">
        <v>6.36</v>
      </c>
      <c r="V802" s="2">
        <v>1.41</v>
      </c>
      <c r="W802" s="54">
        <f>_xlfn.XLOOKUP(M802,Market!A:A,Market!F:F,0)</f>
        <v>0.06</v>
      </c>
      <c r="X802" s="55">
        <f t="shared" si="98"/>
        <v>0</v>
      </c>
      <c r="Y802" s="55">
        <f t="shared" si="99"/>
        <v>4.95</v>
      </c>
      <c r="Z802" s="54">
        <f t="shared" si="100"/>
        <v>0.77830188679245282</v>
      </c>
      <c r="AA802" s="49" t="str">
        <f t="shared" ca="1" si="101"/>
        <v>N</v>
      </c>
      <c r="AB802" s="49">
        <f t="shared" ca="1" si="102"/>
        <v>5</v>
      </c>
      <c r="AC802" s="49" t="str">
        <f t="shared" ca="1" si="103"/>
        <v>N</v>
      </c>
    </row>
    <row r="803" spans="1:29" x14ac:dyDescent="0.25">
      <c r="A803">
        <v>7862</v>
      </c>
      <c r="B803" s="9">
        <v>43572</v>
      </c>
      <c r="C803" s="50" t="str">
        <f t="shared" si="96"/>
        <v>N</v>
      </c>
      <c r="D803" s="52">
        <f>_xlfn.XLOOKUP(B803,Cal_Date!B:B,Cal_Date!A:A,0)</f>
        <v>3</v>
      </c>
      <c r="E803">
        <v>2019</v>
      </c>
      <c r="F803" t="s">
        <v>123</v>
      </c>
      <c r="G803" t="s">
        <v>129</v>
      </c>
      <c r="H803" t="s">
        <v>48</v>
      </c>
      <c r="I803" t="s">
        <v>18</v>
      </c>
      <c r="J803" t="s">
        <v>11</v>
      </c>
      <c r="K803" t="s">
        <v>42</v>
      </c>
      <c r="L803">
        <v>1</v>
      </c>
      <c r="M803">
        <v>1007</v>
      </c>
      <c r="O803" t="s">
        <v>28</v>
      </c>
      <c r="R803" t="s">
        <v>45</v>
      </c>
      <c r="S803" s="49" t="str">
        <f t="shared" si="97"/>
        <v>Cash</v>
      </c>
      <c r="T803" s="3">
        <v>0</v>
      </c>
      <c r="U803" s="2">
        <v>6.5339999999999998</v>
      </c>
      <c r="V803" s="2">
        <v>1.41</v>
      </c>
      <c r="W803" s="54">
        <f>_xlfn.XLOOKUP(M803,Market!A:A,Market!F:F,0)</f>
        <v>8.8999999999999996E-2</v>
      </c>
      <c r="X803" s="55">
        <f t="shared" si="98"/>
        <v>0</v>
      </c>
      <c r="Y803" s="55">
        <f t="shared" si="99"/>
        <v>5.1239999999999997</v>
      </c>
      <c r="Z803" s="54">
        <f t="shared" si="100"/>
        <v>0.78420569329660239</v>
      </c>
      <c r="AA803" s="49" t="str">
        <f t="shared" ca="1" si="101"/>
        <v>N</v>
      </c>
      <c r="AB803" s="49">
        <f t="shared" ca="1" si="102"/>
        <v>5</v>
      </c>
      <c r="AC803" s="49" t="str">
        <f t="shared" ca="1" si="103"/>
        <v>N</v>
      </c>
    </row>
    <row r="804" spans="1:29" x14ac:dyDescent="0.25">
      <c r="A804">
        <v>7845</v>
      </c>
      <c r="B804" s="9">
        <v>43572</v>
      </c>
      <c r="C804" s="50" t="str">
        <f t="shared" si="96"/>
        <v>N</v>
      </c>
      <c r="D804" s="52">
        <f>_xlfn.XLOOKUP(B804,Cal_Date!B:B,Cal_Date!A:A,0)</f>
        <v>3</v>
      </c>
      <c r="E804">
        <v>2019</v>
      </c>
      <c r="F804" t="s">
        <v>123</v>
      </c>
      <c r="G804" t="s">
        <v>129</v>
      </c>
      <c r="H804" t="s">
        <v>48</v>
      </c>
      <c r="I804" t="s">
        <v>18</v>
      </c>
      <c r="J804" t="s">
        <v>11</v>
      </c>
      <c r="K804" t="s">
        <v>42</v>
      </c>
      <c r="L804">
        <v>2</v>
      </c>
      <c r="M804">
        <v>1007</v>
      </c>
      <c r="O804" t="s">
        <v>28</v>
      </c>
      <c r="R804" t="s">
        <v>47</v>
      </c>
      <c r="S804" s="49" t="str">
        <f t="shared" si="97"/>
        <v>Card</v>
      </c>
      <c r="T804" s="3">
        <v>3.5000000000000003E-2</v>
      </c>
      <c r="U804" s="2">
        <v>13.068</v>
      </c>
      <c r="V804" s="2">
        <v>2.82</v>
      </c>
      <c r="W804" s="54">
        <f>_xlfn.XLOOKUP(M804,Market!A:A,Market!F:F,0)</f>
        <v>8.8999999999999996E-2</v>
      </c>
      <c r="X804" s="55">
        <f t="shared" si="98"/>
        <v>0.45738000000000001</v>
      </c>
      <c r="Y804" s="55">
        <f t="shared" si="99"/>
        <v>10.247999999999999</v>
      </c>
      <c r="Z804" s="54">
        <f t="shared" si="100"/>
        <v>0.78420569329660239</v>
      </c>
      <c r="AA804" s="49" t="str">
        <f t="shared" ca="1" si="101"/>
        <v>N</v>
      </c>
      <c r="AB804" s="49">
        <f t="shared" ca="1" si="102"/>
        <v>5</v>
      </c>
      <c r="AC804" s="49" t="str">
        <f t="shared" ca="1" si="103"/>
        <v>N</v>
      </c>
    </row>
    <row r="805" spans="1:29" x14ac:dyDescent="0.25">
      <c r="A805">
        <v>7851</v>
      </c>
      <c r="B805" s="9">
        <v>43572</v>
      </c>
      <c r="C805" s="50" t="str">
        <f t="shared" si="96"/>
        <v>N</v>
      </c>
      <c r="D805" s="52">
        <f>_xlfn.XLOOKUP(B805,Cal_Date!B:B,Cal_Date!A:A,0)</f>
        <v>3</v>
      </c>
      <c r="E805">
        <v>2019</v>
      </c>
      <c r="F805" t="s">
        <v>123</v>
      </c>
      <c r="G805" t="s">
        <v>129</v>
      </c>
      <c r="H805" t="s">
        <v>48</v>
      </c>
      <c r="I805" t="s">
        <v>18</v>
      </c>
      <c r="J805" t="s">
        <v>10</v>
      </c>
      <c r="K805" t="s">
        <v>43</v>
      </c>
      <c r="L805">
        <v>2</v>
      </c>
      <c r="M805">
        <v>1008</v>
      </c>
      <c r="O805" t="s">
        <v>28</v>
      </c>
      <c r="R805" t="s">
        <v>46</v>
      </c>
      <c r="S805" s="49" t="str">
        <f t="shared" si="97"/>
        <v>Card</v>
      </c>
      <c r="T805" s="3">
        <v>0.04</v>
      </c>
      <c r="U805" s="2">
        <v>15.245999999999999</v>
      </c>
      <c r="V805" s="2">
        <v>2.92</v>
      </c>
      <c r="W805" s="54">
        <f>_xlfn.XLOOKUP(M805,Market!A:A,Market!F:F,0)</f>
        <v>8.8999999999999996E-2</v>
      </c>
      <c r="X805" s="55">
        <f t="shared" si="98"/>
        <v>0.60983999999999994</v>
      </c>
      <c r="Y805" s="55">
        <f t="shared" si="99"/>
        <v>12.325999999999999</v>
      </c>
      <c r="Z805" s="54">
        <f t="shared" si="100"/>
        <v>0.80847435392889933</v>
      </c>
      <c r="AA805" s="49" t="str">
        <f t="shared" ca="1" si="101"/>
        <v>N</v>
      </c>
      <c r="AB805" s="49">
        <f t="shared" ca="1" si="102"/>
        <v>5</v>
      </c>
      <c r="AC805" s="49" t="str">
        <f t="shared" ca="1" si="103"/>
        <v>N</v>
      </c>
    </row>
    <row r="806" spans="1:29" x14ac:dyDescent="0.25">
      <c r="A806">
        <v>7909</v>
      </c>
      <c r="B806" s="9">
        <v>43572</v>
      </c>
      <c r="C806" s="50" t="str">
        <f t="shared" si="96"/>
        <v>N</v>
      </c>
      <c r="D806" s="52">
        <f>_xlfn.XLOOKUP(B806,Cal_Date!B:B,Cal_Date!A:A,0)</f>
        <v>3</v>
      </c>
      <c r="E806">
        <v>2019</v>
      </c>
      <c r="F806" t="s">
        <v>123</v>
      </c>
      <c r="G806" t="s">
        <v>129</v>
      </c>
      <c r="H806" t="s">
        <v>48</v>
      </c>
      <c r="I806" t="s">
        <v>18</v>
      </c>
      <c r="J806" t="s">
        <v>10</v>
      </c>
      <c r="K806" t="s">
        <v>43</v>
      </c>
      <c r="L806">
        <v>1</v>
      </c>
      <c r="M806">
        <v>1008</v>
      </c>
      <c r="O806" t="s">
        <v>28</v>
      </c>
      <c r="R806" t="s">
        <v>44</v>
      </c>
      <c r="S806" s="49" t="str">
        <f t="shared" si="97"/>
        <v>Card</v>
      </c>
      <c r="T806" s="3">
        <v>0.03</v>
      </c>
      <c r="U806" s="2">
        <v>7.6229999999999993</v>
      </c>
      <c r="V806" s="2">
        <v>1.46</v>
      </c>
      <c r="W806" s="54">
        <f>_xlfn.XLOOKUP(M806,Market!A:A,Market!F:F,0)</f>
        <v>8.8999999999999996E-2</v>
      </c>
      <c r="X806" s="55">
        <f t="shared" si="98"/>
        <v>0.22868999999999998</v>
      </c>
      <c r="Y806" s="55">
        <f t="shared" si="99"/>
        <v>6.1629999999999994</v>
      </c>
      <c r="Z806" s="54">
        <f t="shared" si="100"/>
        <v>0.80847435392889933</v>
      </c>
      <c r="AA806" s="49" t="str">
        <f t="shared" ca="1" si="101"/>
        <v>N</v>
      </c>
      <c r="AB806" s="49">
        <f t="shared" ca="1" si="102"/>
        <v>5</v>
      </c>
      <c r="AC806" s="49" t="str">
        <f t="shared" ca="1" si="103"/>
        <v>N</v>
      </c>
    </row>
    <row r="807" spans="1:29" x14ac:dyDescent="0.25">
      <c r="A807">
        <v>7907</v>
      </c>
      <c r="B807" s="9">
        <v>43572</v>
      </c>
      <c r="C807" s="50" t="str">
        <f t="shared" si="96"/>
        <v>N</v>
      </c>
      <c r="D807" s="52">
        <f>_xlfn.XLOOKUP(B807,Cal_Date!B:B,Cal_Date!A:A,0)</f>
        <v>3</v>
      </c>
      <c r="E807">
        <v>2019</v>
      </c>
      <c r="F807" t="s">
        <v>123</v>
      </c>
      <c r="G807" t="s">
        <v>129</v>
      </c>
      <c r="H807" t="s">
        <v>48</v>
      </c>
      <c r="I807" t="s">
        <v>18</v>
      </c>
      <c r="J807" t="s">
        <v>10</v>
      </c>
      <c r="K807" t="s">
        <v>43</v>
      </c>
      <c r="L807">
        <v>2</v>
      </c>
      <c r="M807">
        <v>1008</v>
      </c>
      <c r="O807" t="s">
        <v>28</v>
      </c>
      <c r="R807" t="s">
        <v>45</v>
      </c>
      <c r="S807" s="49" t="str">
        <f t="shared" si="97"/>
        <v>Cash</v>
      </c>
      <c r="T807" s="3">
        <v>0</v>
      </c>
      <c r="U807" s="2">
        <v>15.245999999999999</v>
      </c>
      <c r="V807" s="2">
        <v>2.92</v>
      </c>
      <c r="W807" s="54">
        <f>_xlfn.XLOOKUP(M807,Market!A:A,Market!F:F,0)</f>
        <v>8.8999999999999996E-2</v>
      </c>
      <c r="X807" s="55">
        <f t="shared" si="98"/>
        <v>0</v>
      </c>
      <c r="Y807" s="55">
        <f t="shared" si="99"/>
        <v>12.325999999999999</v>
      </c>
      <c r="Z807" s="54">
        <f t="shared" si="100"/>
        <v>0.80847435392889933</v>
      </c>
      <c r="AA807" s="49" t="str">
        <f t="shared" ca="1" si="101"/>
        <v>N</v>
      </c>
      <c r="AB807" s="49">
        <f t="shared" ca="1" si="102"/>
        <v>5</v>
      </c>
      <c r="AC807" s="49" t="str">
        <f t="shared" ca="1" si="103"/>
        <v>N</v>
      </c>
    </row>
    <row r="808" spans="1:29" x14ac:dyDescent="0.25">
      <c r="A808">
        <v>7900</v>
      </c>
      <c r="B808" s="9">
        <v>43572</v>
      </c>
      <c r="C808" s="50" t="str">
        <f t="shared" si="96"/>
        <v>N</v>
      </c>
      <c r="D808" s="52">
        <f>_xlfn.XLOOKUP(B808,Cal_Date!B:B,Cal_Date!A:A,0)</f>
        <v>3</v>
      </c>
      <c r="E808">
        <v>2019</v>
      </c>
      <c r="F808" t="s">
        <v>123</v>
      </c>
      <c r="G808" t="s">
        <v>129</v>
      </c>
      <c r="H808" t="s">
        <v>48</v>
      </c>
      <c r="I808" t="s">
        <v>18</v>
      </c>
      <c r="J808" t="s">
        <v>10</v>
      </c>
      <c r="K808" t="s">
        <v>43</v>
      </c>
      <c r="L808">
        <v>1</v>
      </c>
      <c r="M808">
        <v>1008</v>
      </c>
      <c r="O808" t="s">
        <v>28</v>
      </c>
      <c r="R808" t="s">
        <v>47</v>
      </c>
      <c r="S808" s="49" t="str">
        <f t="shared" si="97"/>
        <v>Card</v>
      </c>
      <c r="T808" s="3">
        <v>3.5000000000000003E-2</v>
      </c>
      <c r="U808" s="2">
        <v>7.6229999999999993</v>
      </c>
      <c r="V808" s="2">
        <v>1.46</v>
      </c>
      <c r="W808" s="54">
        <f>_xlfn.XLOOKUP(M808,Market!A:A,Market!F:F,0)</f>
        <v>8.8999999999999996E-2</v>
      </c>
      <c r="X808" s="55">
        <f t="shared" si="98"/>
        <v>0.26680500000000001</v>
      </c>
      <c r="Y808" s="55">
        <f t="shared" si="99"/>
        <v>6.1629999999999994</v>
      </c>
      <c r="Z808" s="54">
        <f t="shared" si="100"/>
        <v>0.80847435392889933</v>
      </c>
      <c r="AA808" s="49" t="str">
        <f t="shared" ca="1" si="101"/>
        <v>N</v>
      </c>
      <c r="AB808" s="49">
        <f t="shared" ca="1" si="102"/>
        <v>5</v>
      </c>
      <c r="AC808" s="49" t="str">
        <f t="shared" ca="1" si="103"/>
        <v>N</v>
      </c>
    </row>
    <row r="809" spans="1:29" x14ac:dyDescent="0.25">
      <c r="A809">
        <v>7908</v>
      </c>
      <c r="B809" s="9">
        <v>43572</v>
      </c>
      <c r="C809" s="50" t="str">
        <f t="shared" si="96"/>
        <v>N</v>
      </c>
      <c r="D809" s="52">
        <f>_xlfn.XLOOKUP(B809,Cal_Date!B:B,Cal_Date!A:A,0)</f>
        <v>3</v>
      </c>
      <c r="E809">
        <v>2019</v>
      </c>
      <c r="F809" t="s">
        <v>123</v>
      </c>
      <c r="G809" t="s">
        <v>129</v>
      </c>
      <c r="H809" t="s">
        <v>48</v>
      </c>
      <c r="I809" t="s">
        <v>18</v>
      </c>
      <c r="J809" t="s">
        <v>11</v>
      </c>
      <c r="K809" t="s">
        <v>42</v>
      </c>
      <c r="L809">
        <v>2</v>
      </c>
      <c r="M809">
        <v>1004</v>
      </c>
      <c r="O809" t="s">
        <v>28</v>
      </c>
      <c r="R809" t="s">
        <v>44</v>
      </c>
      <c r="S809" s="49" t="str">
        <f t="shared" si="97"/>
        <v>Card</v>
      </c>
      <c r="T809" s="3">
        <v>0.03</v>
      </c>
      <c r="U809" s="2">
        <v>12.72</v>
      </c>
      <c r="V809" s="2">
        <v>2.82</v>
      </c>
      <c r="W809" s="54">
        <f>_xlfn.XLOOKUP(M809,Market!A:A,Market!F:F,0)</f>
        <v>0.06</v>
      </c>
      <c r="X809" s="55">
        <f t="shared" si="98"/>
        <v>0.38159999999999999</v>
      </c>
      <c r="Y809" s="55">
        <f t="shared" si="99"/>
        <v>9.9</v>
      </c>
      <c r="Z809" s="54">
        <f t="shared" si="100"/>
        <v>0.77830188679245282</v>
      </c>
      <c r="AA809" s="49" t="str">
        <f t="shared" ca="1" si="101"/>
        <v>N</v>
      </c>
      <c r="AB809" s="49">
        <f t="shared" ca="1" si="102"/>
        <v>5</v>
      </c>
      <c r="AC809" s="49" t="str">
        <f t="shared" ca="1" si="103"/>
        <v>N</v>
      </c>
    </row>
    <row r="810" spans="1:29" x14ac:dyDescent="0.25">
      <c r="A810">
        <v>7896</v>
      </c>
      <c r="B810" s="9">
        <v>43572</v>
      </c>
      <c r="C810" s="50" t="str">
        <f t="shared" si="96"/>
        <v>N</v>
      </c>
      <c r="D810" s="52">
        <f>_xlfn.XLOOKUP(B810,Cal_Date!B:B,Cal_Date!A:A,0)</f>
        <v>3</v>
      </c>
      <c r="E810">
        <v>2019</v>
      </c>
      <c r="F810" t="s">
        <v>123</v>
      </c>
      <c r="G810" t="s">
        <v>129</v>
      </c>
      <c r="H810" t="s">
        <v>48</v>
      </c>
      <c r="I810" t="s">
        <v>18</v>
      </c>
      <c r="J810" t="s">
        <v>11</v>
      </c>
      <c r="K810" t="s">
        <v>42</v>
      </c>
      <c r="L810">
        <v>1</v>
      </c>
      <c r="M810">
        <v>1009</v>
      </c>
      <c r="O810" t="s">
        <v>28</v>
      </c>
      <c r="R810" t="s">
        <v>44</v>
      </c>
      <c r="S810" s="49" t="str">
        <f t="shared" si="97"/>
        <v>Card</v>
      </c>
      <c r="T810" s="3">
        <v>0.03</v>
      </c>
      <c r="U810" s="2">
        <v>6.5339999999999998</v>
      </c>
      <c r="V810" s="2">
        <v>1.41</v>
      </c>
      <c r="W810" s="54">
        <f>_xlfn.XLOOKUP(M810,Market!A:A,Market!F:F,0)</f>
        <v>8.8999999999999996E-2</v>
      </c>
      <c r="X810" s="55">
        <f t="shared" si="98"/>
        <v>0.19602</v>
      </c>
      <c r="Y810" s="55">
        <f t="shared" si="99"/>
        <v>5.1239999999999997</v>
      </c>
      <c r="Z810" s="54">
        <f t="shared" si="100"/>
        <v>0.78420569329660239</v>
      </c>
      <c r="AA810" s="49" t="str">
        <f t="shared" ca="1" si="101"/>
        <v>N</v>
      </c>
      <c r="AB810" s="49">
        <f t="shared" ca="1" si="102"/>
        <v>5</v>
      </c>
      <c r="AC810" s="49" t="str">
        <f t="shared" ca="1" si="103"/>
        <v>N</v>
      </c>
    </row>
    <row r="811" spans="1:29" x14ac:dyDescent="0.25">
      <c r="A811">
        <v>7893</v>
      </c>
      <c r="B811" s="9">
        <v>43572</v>
      </c>
      <c r="C811" s="50" t="str">
        <f t="shared" si="96"/>
        <v>N</v>
      </c>
      <c r="D811" s="52">
        <f>_xlfn.XLOOKUP(B811,Cal_Date!B:B,Cal_Date!A:A,0)</f>
        <v>3</v>
      </c>
      <c r="E811">
        <v>2019</v>
      </c>
      <c r="F811" t="s">
        <v>123</v>
      </c>
      <c r="G811" t="s">
        <v>129</v>
      </c>
      <c r="H811" t="s">
        <v>48</v>
      </c>
      <c r="I811" t="s">
        <v>18</v>
      </c>
      <c r="J811" t="s">
        <v>11</v>
      </c>
      <c r="K811" t="s">
        <v>42</v>
      </c>
      <c r="L811">
        <v>1</v>
      </c>
      <c r="M811">
        <v>1010</v>
      </c>
      <c r="O811" t="s">
        <v>25</v>
      </c>
      <c r="R811" t="s">
        <v>45</v>
      </c>
      <c r="S811" s="49" t="str">
        <f t="shared" si="97"/>
        <v>Cash</v>
      </c>
      <c r="T811" s="3">
        <v>0</v>
      </c>
      <c r="U811" s="2">
        <v>6.48</v>
      </c>
      <c r="V811" s="2">
        <v>1.41</v>
      </c>
      <c r="W811" s="54">
        <f>_xlfn.XLOOKUP(M811,Market!A:A,Market!F:F,0)</f>
        <v>0.08</v>
      </c>
      <c r="X811" s="55">
        <f t="shared" si="98"/>
        <v>0</v>
      </c>
      <c r="Y811" s="55">
        <f t="shared" si="99"/>
        <v>5.07</v>
      </c>
      <c r="Z811" s="54">
        <f t="shared" si="100"/>
        <v>0.78240740740740744</v>
      </c>
      <c r="AA811" s="49" t="str">
        <f t="shared" ca="1" si="101"/>
        <v>N</v>
      </c>
      <c r="AB811" s="49">
        <f t="shared" ca="1" si="102"/>
        <v>5</v>
      </c>
      <c r="AC811" s="49" t="str">
        <f t="shared" ca="1" si="103"/>
        <v>N</v>
      </c>
    </row>
    <row r="812" spans="1:29" x14ac:dyDescent="0.25">
      <c r="A812">
        <v>7901</v>
      </c>
      <c r="B812" s="9">
        <v>43572</v>
      </c>
      <c r="C812" s="50" t="str">
        <f t="shared" si="96"/>
        <v>N</v>
      </c>
      <c r="D812" s="52">
        <f>_xlfn.XLOOKUP(B812,Cal_Date!B:B,Cal_Date!A:A,0)</f>
        <v>3</v>
      </c>
      <c r="E812">
        <v>2019</v>
      </c>
      <c r="F812" t="s">
        <v>123</v>
      </c>
      <c r="G812" t="s">
        <v>129</v>
      </c>
      <c r="H812" t="s">
        <v>48</v>
      </c>
      <c r="I812" t="s">
        <v>18</v>
      </c>
      <c r="J812" t="s">
        <v>11</v>
      </c>
      <c r="K812" t="s">
        <v>42</v>
      </c>
      <c r="L812">
        <v>1</v>
      </c>
      <c r="M812">
        <v>1011</v>
      </c>
      <c r="O812" t="s">
        <v>25</v>
      </c>
      <c r="R812" t="s">
        <v>47</v>
      </c>
      <c r="S812" s="49" t="str">
        <f t="shared" si="97"/>
        <v>Card</v>
      </c>
      <c r="T812" s="3">
        <v>3.5000000000000003E-2</v>
      </c>
      <c r="U812" s="2">
        <v>6.36</v>
      </c>
      <c r="V812" s="2">
        <v>1.41</v>
      </c>
      <c r="W812" s="54">
        <f>_xlfn.XLOOKUP(M812,Market!A:A,Market!F:F,0)</f>
        <v>0.06</v>
      </c>
      <c r="X812" s="55">
        <f t="shared" si="98"/>
        <v>0.22260000000000002</v>
      </c>
      <c r="Y812" s="55">
        <f t="shared" si="99"/>
        <v>4.95</v>
      </c>
      <c r="Z812" s="54">
        <f t="shared" si="100"/>
        <v>0.77830188679245282</v>
      </c>
      <c r="AA812" s="49" t="str">
        <f t="shared" ca="1" si="101"/>
        <v>N</v>
      </c>
      <c r="AB812" s="49">
        <f t="shared" ca="1" si="102"/>
        <v>5</v>
      </c>
      <c r="AC812" s="49" t="str">
        <f t="shared" ca="1" si="103"/>
        <v>N</v>
      </c>
    </row>
    <row r="813" spans="1:29" x14ac:dyDescent="0.25">
      <c r="A813">
        <v>7902</v>
      </c>
      <c r="B813" s="9">
        <v>43572</v>
      </c>
      <c r="C813" s="50" t="str">
        <f t="shared" si="96"/>
        <v>N</v>
      </c>
      <c r="D813" s="52">
        <f>_xlfn.XLOOKUP(B813,Cal_Date!B:B,Cal_Date!A:A,0)</f>
        <v>3</v>
      </c>
      <c r="E813">
        <v>2019</v>
      </c>
      <c r="F813" t="s">
        <v>123</v>
      </c>
      <c r="G813" t="s">
        <v>129</v>
      </c>
      <c r="H813" t="s">
        <v>48</v>
      </c>
      <c r="I813" t="s">
        <v>18</v>
      </c>
      <c r="J813" t="s">
        <v>11</v>
      </c>
      <c r="K813" t="s">
        <v>42</v>
      </c>
      <c r="L813">
        <v>1</v>
      </c>
      <c r="M813">
        <v>1011</v>
      </c>
      <c r="O813" t="s">
        <v>25</v>
      </c>
      <c r="R813" t="s">
        <v>44</v>
      </c>
      <c r="S813" s="49" t="str">
        <f t="shared" si="97"/>
        <v>Card</v>
      </c>
      <c r="T813" s="3">
        <v>0.03</v>
      </c>
      <c r="U813" s="2">
        <v>6.36</v>
      </c>
      <c r="V813" s="2">
        <v>1.41</v>
      </c>
      <c r="W813" s="54">
        <f>_xlfn.XLOOKUP(M813,Market!A:A,Market!F:F,0)</f>
        <v>0.06</v>
      </c>
      <c r="X813" s="55">
        <f t="shared" si="98"/>
        <v>0.1908</v>
      </c>
      <c r="Y813" s="55">
        <f t="shared" si="99"/>
        <v>4.95</v>
      </c>
      <c r="Z813" s="54">
        <f t="shared" si="100"/>
        <v>0.77830188679245282</v>
      </c>
      <c r="AA813" s="49" t="str">
        <f t="shared" ca="1" si="101"/>
        <v>N</v>
      </c>
      <c r="AB813" s="49">
        <f t="shared" ca="1" si="102"/>
        <v>5</v>
      </c>
      <c r="AC813" s="49" t="str">
        <f t="shared" ca="1" si="103"/>
        <v>N</v>
      </c>
    </row>
    <row r="814" spans="1:29" x14ac:dyDescent="0.25">
      <c r="A814">
        <v>7894</v>
      </c>
      <c r="B814" s="9">
        <v>43572</v>
      </c>
      <c r="C814" s="50" t="str">
        <f t="shared" si="96"/>
        <v>N</v>
      </c>
      <c r="D814" s="52">
        <f>_xlfn.XLOOKUP(B814,Cal_Date!B:B,Cal_Date!A:A,0)</f>
        <v>3</v>
      </c>
      <c r="E814">
        <v>2019</v>
      </c>
      <c r="F814" t="s">
        <v>123</v>
      </c>
      <c r="G814" t="s">
        <v>129</v>
      </c>
      <c r="H814" t="s">
        <v>48</v>
      </c>
      <c r="I814" t="s">
        <v>18</v>
      </c>
      <c r="J814" t="s">
        <v>11</v>
      </c>
      <c r="K814" t="s">
        <v>42</v>
      </c>
      <c r="L814">
        <v>2</v>
      </c>
      <c r="M814">
        <v>1011</v>
      </c>
      <c r="O814" t="s">
        <v>25</v>
      </c>
      <c r="R814" t="s">
        <v>47</v>
      </c>
      <c r="S814" s="49" t="str">
        <f t="shared" si="97"/>
        <v>Card</v>
      </c>
      <c r="T814" s="3">
        <v>3.5000000000000003E-2</v>
      </c>
      <c r="U814" s="2">
        <v>12.72</v>
      </c>
      <c r="V814" s="2">
        <v>2.82</v>
      </c>
      <c r="W814" s="54">
        <f>_xlfn.XLOOKUP(M814,Market!A:A,Market!F:F,0)</f>
        <v>0.06</v>
      </c>
      <c r="X814" s="55">
        <f t="shared" si="98"/>
        <v>0.44520000000000004</v>
      </c>
      <c r="Y814" s="55">
        <f t="shared" si="99"/>
        <v>9.9</v>
      </c>
      <c r="Z814" s="54">
        <f t="shared" si="100"/>
        <v>0.77830188679245282</v>
      </c>
      <c r="AA814" s="49" t="str">
        <f t="shared" ca="1" si="101"/>
        <v>N</v>
      </c>
      <c r="AB814" s="49">
        <f t="shared" ca="1" si="102"/>
        <v>5</v>
      </c>
      <c r="AC814" s="49" t="str">
        <f t="shared" ca="1" si="103"/>
        <v>N</v>
      </c>
    </row>
    <row r="815" spans="1:29" x14ac:dyDescent="0.25">
      <c r="A815">
        <v>7895</v>
      </c>
      <c r="B815" s="9">
        <v>43572</v>
      </c>
      <c r="C815" s="50" t="str">
        <f t="shared" si="96"/>
        <v>N</v>
      </c>
      <c r="D815" s="52">
        <f>_xlfn.XLOOKUP(B815,Cal_Date!B:B,Cal_Date!A:A,0)</f>
        <v>3</v>
      </c>
      <c r="E815">
        <v>2019</v>
      </c>
      <c r="F815" t="s">
        <v>123</v>
      </c>
      <c r="G815" t="s">
        <v>129</v>
      </c>
      <c r="H815" t="s">
        <v>48</v>
      </c>
      <c r="I815" t="s">
        <v>18</v>
      </c>
      <c r="J815" t="s">
        <v>11</v>
      </c>
      <c r="K815" t="s">
        <v>42</v>
      </c>
      <c r="L815">
        <v>1</v>
      </c>
      <c r="M815">
        <v>1001</v>
      </c>
      <c r="O815" t="s">
        <v>25</v>
      </c>
      <c r="R815" t="s">
        <v>44</v>
      </c>
      <c r="S815" s="49" t="str">
        <f t="shared" si="97"/>
        <v>Card</v>
      </c>
      <c r="T815" s="3">
        <v>0.03</v>
      </c>
      <c r="U815" s="2">
        <v>6.36</v>
      </c>
      <c r="V815" s="2">
        <v>1.41</v>
      </c>
      <c r="W815" s="54">
        <f>_xlfn.XLOOKUP(M815,Market!A:A,Market!F:F,0)</f>
        <v>0.06</v>
      </c>
      <c r="X815" s="55">
        <f t="shared" si="98"/>
        <v>0.1908</v>
      </c>
      <c r="Y815" s="55">
        <f t="shared" si="99"/>
        <v>4.95</v>
      </c>
      <c r="Z815" s="54">
        <f t="shared" si="100"/>
        <v>0.77830188679245282</v>
      </c>
      <c r="AA815" s="49" t="str">
        <f t="shared" ca="1" si="101"/>
        <v>N</v>
      </c>
      <c r="AB815" s="49">
        <f t="shared" ca="1" si="102"/>
        <v>5</v>
      </c>
      <c r="AC815" s="49" t="str">
        <f t="shared" ca="1" si="103"/>
        <v>N</v>
      </c>
    </row>
    <row r="816" spans="1:29" x14ac:dyDescent="0.25">
      <c r="A816">
        <v>7927</v>
      </c>
      <c r="B816" s="9">
        <v>43572</v>
      </c>
      <c r="C816" s="50" t="str">
        <f t="shared" si="96"/>
        <v>N</v>
      </c>
      <c r="D816" s="52">
        <f>_xlfn.XLOOKUP(B816,Cal_Date!B:B,Cal_Date!A:A,0)</f>
        <v>3</v>
      </c>
      <c r="E816">
        <v>2019</v>
      </c>
      <c r="F816" t="s">
        <v>123</v>
      </c>
      <c r="G816" t="s">
        <v>129</v>
      </c>
      <c r="H816" t="s">
        <v>48</v>
      </c>
      <c r="I816" t="s">
        <v>18</v>
      </c>
      <c r="J816" t="s">
        <v>11</v>
      </c>
      <c r="K816" t="s">
        <v>42</v>
      </c>
      <c r="L816">
        <v>1</v>
      </c>
      <c r="M816">
        <v>1000</v>
      </c>
      <c r="O816" t="s">
        <v>25</v>
      </c>
      <c r="R816" t="s">
        <v>47</v>
      </c>
      <c r="S816" s="49" t="str">
        <f t="shared" si="97"/>
        <v>Card</v>
      </c>
      <c r="T816" s="3">
        <v>3.5000000000000003E-2</v>
      </c>
      <c r="U816" s="2">
        <v>6.48</v>
      </c>
      <c r="V816" s="2">
        <v>1.41</v>
      </c>
      <c r="W816" s="54">
        <f>_xlfn.XLOOKUP(M816,Market!A:A,Market!F:F,0)</f>
        <v>0.08</v>
      </c>
      <c r="X816" s="55">
        <f t="shared" si="98"/>
        <v>0.22680000000000003</v>
      </c>
      <c r="Y816" s="55">
        <f t="shared" si="99"/>
        <v>5.07</v>
      </c>
      <c r="Z816" s="54">
        <f t="shared" si="100"/>
        <v>0.78240740740740744</v>
      </c>
      <c r="AA816" s="49" t="str">
        <f t="shared" ca="1" si="101"/>
        <v>N</v>
      </c>
      <c r="AB816" s="49">
        <f t="shared" ca="1" si="102"/>
        <v>5</v>
      </c>
      <c r="AC816" s="49" t="str">
        <f t="shared" ca="1" si="103"/>
        <v>N</v>
      </c>
    </row>
    <row r="817" spans="1:29" x14ac:dyDescent="0.25">
      <c r="A817">
        <v>7897</v>
      </c>
      <c r="B817" s="9">
        <v>43572</v>
      </c>
      <c r="C817" s="50" t="str">
        <f t="shared" si="96"/>
        <v>N</v>
      </c>
      <c r="D817" s="52">
        <f>_xlfn.XLOOKUP(B817,Cal_Date!B:B,Cal_Date!A:A,0)</f>
        <v>3</v>
      </c>
      <c r="E817">
        <v>2019</v>
      </c>
      <c r="F817" t="s">
        <v>123</v>
      </c>
      <c r="G817" t="s">
        <v>129</v>
      </c>
      <c r="H817" t="s">
        <v>48</v>
      </c>
      <c r="I817" t="s">
        <v>18</v>
      </c>
      <c r="J817" t="s">
        <v>11</v>
      </c>
      <c r="K817" t="s">
        <v>42</v>
      </c>
      <c r="L817">
        <v>1</v>
      </c>
      <c r="M817">
        <v>1000</v>
      </c>
      <c r="O817" t="s">
        <v>25</v>
      </c>
      <c r="R817" t="s">
        <v>44</v>
      </c>
      <c r="S817" s="49" t="str">
        <f t="shared" si="97"/>
        <v>Card</v>
      </c>
      <c r="T817" s="3">
        <v>0.03</v>
      </c>
      <c r="U817" s="2">
        <v>6.48</v>
      </c>
      <c r="V817" s="2">
        <v>1.41</v>
      </c>
      <c r="W817" s="54">
        <f>_xlfn.XLOOKUP(M817,Market!A:A,Market!F:F,0)</f>
        <v>0.08</v>
      </c>
      <c r="X817" s="55">
        <f t="shared" si="98"/>
        <v>0.19440000000000002</v>
      </c>
      <c r="Y817" s="55">
        <f t="shared" si="99"/>
        <v>5.07</v>
      </c>
      <c r="Z817" s="54">
        <f t="shared" si="100"/>
        <v>0.78240740740740744</v>
      </c>
      <c r="AA817" s="49" t="str">
        <f t="shared" ca="1" si="101"/>
        <v>N</v>
      </c>
      <c r="AB817" s="49">
        <f t="shared" ca="1" si="102"/>
        <v>5</v>
      </c>
      <c r="AC817" s="49" t="str">
        <f t="shared" ca="1" si="103"/>
        <v>N</v>
      </c>
    </row>
    <row r="818" spans="1:29" x14ac:dyDescent="0.25">
      <c r="A818">
        <v>7898</v>
      </c>
      <c r="B818" s="9">
        <v>43572</v>
      </c>
      <c r="C818" s="50" t="str">
        <f t="shared" si="96"/>
        <v>N</v>
      </c>
      <c r="D818" s="52">
        <f>_xlfn.XLOOKUP(B818,Cal_Date!B:B,Cal_Date!A:A,0)</f>
        <v>3</v>
      </c>
      <c r="E818">
        <v>2019</v>
      </c>
      <c r="F818" t="s">
        <v>123</v>
      </c>
      <c r="G818" t="s">
        <v>129</v>
      </c>
      <c r="H818" t="s">
        <v>48</v>
      </c>
      <c r="I818" t="s">
        <v>18</v>
      </c>
      <c r="J818" t="s">
        <v>11</v>
      </c>
      <c r="K818" t="s">
        <v>42</v>
      </c>
      <c r="L818">
        <v>1</v>
      </c>
      <c r="M818">
        <v>1002</v>
      </c>
      <c r="O818" t="s">
        <v>28</v>
      </c>
      <c r="R818" t="s">
        <v>45</v>
      </c>
      <c r="S818" s="49" t="str">
        <f t="shared" si="97"/>
        <v>Cash</v>
      </c>
      <c r="T818" s="3">
        <v>0</v>
      </c>
      <c r="U818" s="2">
        <v>6.36</v>
      </c>
      <c r="V818" s="2">
        <v>1.41</v>
      </c>
      <c r="W818" s="54">
        <f>_xlfn.XLOOKUP(M818,Market!A:A,Market!F:F,0)</f>
        <v>0.06</v>
      </c>
      <c r="X818" s="55">
        <f t="shared" si="98"/>
        <v>0</v>
      </c>
      <c r="Y818" s="55">
        <f t="shared" si="99"/>
        <v>4.95</v>
      </c>
      <c r="Z818" s="54">
        <f t="shared" si="100"/>
        <v>0.77830188679245282</v>
      </c>
      <c r="AA818" s="49" t="str">
        <f t="shared" ca="1" si="101"/>
        <v>N</v>
      </c>
      <c r="AB818" s="49">
        <f t="shared" ca="1" si="102"/>
        <v>5</v>
      </c>
      <c r="AC818" s="49" t="str">
        <f t="shared" ca="1" si="103"/>
        <v>N</v>
      </c>
    </row>
    <row r="819" spans="1:29" x14ac:dyDescent="0.25">
      <c r="A819">
        <v>7899</v>
      </c>
      <c r="B819" s="9">
        <v>43572</v>
      </c>
      <c r="C819" s="50" t="str">
        <f t="shared" si="96"/>
        <v>N</v>
      </c>
      <c r="D819" s="52">
        <f>_xlfn.XLOOKUP(B819,Cal_Date!B:B,Cal_Date!A:A,0)</f>
        <v>3</v>
      </c>
      <c r="E819">
        <v>2019</v>
      </c>
      <c r="F819" t="s">
        <v>123</v>
      </c>
      <c r="G819" t="s">
        <v>129</v>
      </c>
      <c r="H819" t="s">
        <v>48</v>
      </c>
      <c r="I819" t="s">
        <v>18</v>
      </c>
      <c r="J819" t="s">
        <v>11</v>
      </c>
      <c r="K819" t="s">
        <v>42</v>
      </c>
      <c r="L819">
        <v>1</v>
      </c>
      <c r="M819">
        <v>1003</v>
      </c>
      <c r="O819" t="s">
        <v>25</v>
      </c>
      <c r="R819" t="s">
        <v>45</v>
      </c>
      <c r="S819" s="49" t="str">
        <f t="shared" si="97"/>
        <v>Cash</v>
      </c>
      <c r="T819" s="3">
        <v>0</v>
      </c>
      <c r="U819" s="2">
        <v>6.36</v>
      </c>
      <c r="V819" s="2">
        <v>1.41</v>
      </c>
      <c r="W819" s="54">
        <f>_xlfn.XLOOKUP(M819,Market!A:A,Market!F:F,0)</f>
        <v>0.06</v>
      </c>
      <c r="X819" s="55">
        <f t="shared" si="98"/>
        <v>0</v>
      </c>
      <c r="Y819" s="55">
        <f t="shared" si="99"/>
        <v>4.95</v>
      </c>
      <c r="Z819" s="54">
        <f t="shared" si="100"/>
        <v>0.77830188679245282</v>
      </c>
      <c r="AA819" s="49" t="str">
        <f t="shared" ca="1" si="101"/>
        <v>N</v>
      </c>
      <c r="AB819" s="49">
        <f t="shared" ca="1" si="102"/>
        <v>5</v>
      </c>
      <c r="AC819" s="49" t="str">
        <f t="shared" ca="1" si="103"/>
        <v>N</v>
      </c>
    </row>
    <row r="820" spans="1:29" x14ac:dyDescent="0.25">
      <c r="A820">
        <v>7903</v>
      </c>
      <c r="B820" s="9">
        <v>43573</v>
      </c>
      <c r="C820" s="50" t="str">
        <f t="shared" si="96"/>
        <v>N</v>
      </c>
      <c r="D820" s="52">
        <f>_xlfn.XLOOKUP(B820,Cal_Date!B:B,Cal_Date!A:A,0)</f>
        <v>3</v>
      </c>
      <c r="E820">
        <v>2019</v>
      </c>
      <c r="F820" t="s">
        <v>124</v>
      </c>
      <c r="G820" t="s">
        <v>129</v>
      </c>
      <c r="H820" t="s">
        <v>48</v>
      </c>
      <c r="I820" t="s">
        <v>18</v>
      </c>
      <c r="J820" t="s">
        <v>11</v>
      </c>
      <c r="K820" t="s">
        <v>42</v>
      </c>
      <c r="L820">
        <v>2</v>
      </c>
      <c r="M820">
        <v>1005</v>
      </c>
      <c r="O820" t="s">
        <v>25</v>
      </c>
      <c r="R820" t="s">
        <v>45</v>
      </c>
      <c r="S820" s="49" t="str">
        <f t="shared" si="97"/>
        <v>Cash</v>
      </c>
      <c r="T820" s="3">
        <v>0</v>
      </c>
      <c r="U820" s="2">
        <v>13.068</v>
      </c>
      <c r="V820" s="2">
        <v>2.82</v>
      </c>
      <c r="W820" s="54">
        <f>_xlfn.XLOOKUP(M820,Market!A:A,Market!F:F,0)</f>
        <v>8.8999999999999996E-2</v>
      </c>
      <c r="X820" s="55">
        <f t="shared" si="98"/>
        <v>0</v>
      </c>
      <c r="Y820" s="55">
        <f t="shared" si="99"/>
        <v>10.247999999999999</v>
      </c>
      <c r="Z820" s="54">
        <f t="shared" si="100"/>
        <v>0.78420569329660239</v>
      </c>
      <c r="AA820" s="49" t="str">
        <f t="shared" ca="1" si="101"/>
        <v>N</v>
      </c>
      <c r="AB820" s="49">
        <f t="shared" ca="1" si="102"/>
        <v>5</v>
      </c>
      <c r="AC820" s="49" t="str">
        <f t="shared" ca="1" si="103"/>
        <v>N</v>
      </c>
    </row>
    <row r="821" spans="1:29" x14ac:dyDescent="0.25">
      <c r="A821">
        <v>7904</v>
      </c>
      <c r="B821" s="9">
        <v>43573</v>
      </c>
      <c r="C821" s="50" t="str">
        <f t="shared" si="96"/>
        <v>N</v>
      </c>
      <c r="D821" s="52">
        <f>_xlfn.XLOOKUP(B821,Cal_Date!B:B,Cal_Date!A:A,0)</f>
        <v>3</v>
      </c>
      <c r="E821">
        <v>2019</v>
      </c>
      <c r="F821" t="s">
        <v>124</v>
      </c>
      <c r="G821" t="s">
        <v>129</v>
      </c>
      <c r="H821" t="s">
        <v>48</v>
      </c>
      <c r="I821" t="s">
        <v>18</v>
      </c>
      <c r="J821" t="s">
        <v>11</v>
      </c>
      <c r="K821" t="s">
        <v>42</v>
      </c>
      <c r="L821">
        <v>2</v>
      </c>
      <c r="M821">
        <v>1005</v>
      </c>
      <c r="O821" t="s">
        <v>25</v>
      </c>
      <c r="R821" t="s">
        <v>45</v>
      </c>
      <c r="S821" s="49" t="str">
        <f t="shared" si="97"/>
        <v>Cash</v>
      </c>
      <c r="T821" s="3">
        <v>0</v>
      </c>
      <c r="U821" s="2">
        <v>13.068</v>
      </c>
      <c r="V821" s="2">
        <v>2.82</v>
      </c>
      <c r="W821" s="54">
        <f>_xlfn.XLOOKUP(M821,Market!A:A,Market!F:F,0)</f>
        <v>8.8999999999999996E-2</v>
      </c>
      <c r="X821" s="55">
        <f t="shared" si="98"/>
        <v>0</v>
      </c>
      <c r="Y821" s="55">
        <f t="shared" si="99"/>
        <v>10.247999999999999</v>
      </c>
      <c r="Z821" s="54">
        <f t="shared" si="100"/>
        <v>0.78420569329660239</v>
      </c>
      <c r="AA821" s="49" t="str">
        <f t="shared" ca="1" si="101"/>
        <v>N</v>
      </c>
      <c r="AB821" s="49">
        <f t="shared" ca="1" si="102"/>
        <v>5</v>
      </c>
      <c r="AC821" s="49" t="str">
        <f t="shared" ca="1" si="103"/>
        <v>N</v>
      </c>
    </row>
    <row r="822" spans="1:29" x14ac:dyDescent="0.25">
      <c r="A822">
        <v>7905</v>
      </c>
      <c r="B822" s="9">
        <v>43573</v>
      </c>
      <c r="C822" s="50" t="str">
        <f t="shared" si="96"/>
        <v>N</v>
      </c>
      <c r="D822" s="52">
        <f>_xlfn.XLOOKUP(B822,Cal_Date!B:B,Cal_Date!A:A,0)</f>
        <v>3</v>
      </c>
      <c r="E822">
        <v>2019</v>
      </c>
      <c r="F822" t="s">
        <v>124</v>
      </c>
      <c r="G822" t="s">
        <v>129</v>
      </c>
      <c r="H822" t="s">
        <v>48</v>
      </c>
      <c r="I822" t="s">
        <v>18</v>
      </c>
      <c r="J822" t="s">
        <v>11</v>
      </c>
      <c r="K822" t="s">
        <v>42</v>
      </c>
      <c r="L822">
        <v>1</v>
      </c>
      <c r="M822">
        <v>1006</v>
      </c>
      <c r="O822" t="s">
        <v>28</v>
      </c>
      <c r="R822" t="s">
        <v>45</v>
      </c>
      <c r="S822" s="49" t="str">
        <f t="shared" si="97"/>
        <v>Cash</v>
      </c>
      <c r="T822" s="3">
        <v>0</v>
      </c>
      <c r="U822" s="2">
        <v>6.5339999999999998</v>
      </c>
      <c r="V822" s="2">
        <v>1.41</v>
      </c>
      <c r="W822" s="54">
        <f>_xlfn.XLOOKUP(M822,Market!A:A,Market!F:F,0)</f>
        <v>8.8999999999999996E-2</v>
      </c>
      <c r="X822" s="55">
        <f t="shared" si="98"/>
        <v>0</v>
      </c>
      <c r="Y822" s="55">
        <f t="shared" si="99"/>
        <v>5.1239999999999997</v>
      </c>
      <c r="Z822" s="54">
        <f t="shared" si="100"/>
        <v>0.78420569329660239</v>
      </c>
      <c r="AA822" s="49" t="str">
        <f t="shared" ca="1" si="101"/>
        <v>N</v>
      </c>
      <c r="AB822" s="49">
        <f t="shared" ca="1" si="102"/>
        <v>5</v>
      </c>
      <c r="AC822" s="49" t="str">
        <f t="shared" ca="1" si="103"/>
        <v>N</v>
      </c>
    </row>
    <row r="823" spans="1:29" x14ac:dyDescent="0.25">
      <c r="A823">
        <v>7906</v>
      </c>
      <c r="B823" s="9">
        <v>43573</v>
      </c>
      <c r="C823" s="50" t="str">
        <f t="shared" si="96"/>
        <v>N</v>
      </c>
      <c r="D823" s="52">
        <f>_xlfn.XLOOKUP(B823,Cal_Date!B:B,Cal_Date!A:A,0)</f>
        <v>3</v>
      </c>
      <c r="E823">
        <v>2019</v>
      </c>
      <c r="F823" t="s">
        <v>124</v>
      </c>
      <c r="G823" t="s">
        <v>129</v>
      </c>
      <c r="H823" t="s">
        <v>48</v>
      </c>
      <c r="I823" t="s">
        <v>18</v>
      </c>
      <c r="J823" t="s">
        <v>11</v>
      </c>
      <c r="K823" t="s">
        <v>42</v>
      </c>
      <c r="L823">
        <v>1</v>
      </c>
      <c r="M823">
        <v>1007</v>
      </c>
      <c r="O823" t="s">
        <v>28</v>
      </c>
      <c r="R823" t="s">
        <v>44</v>
      </c>
      <c r="S823" s="49" t="str">
        <f t="shared" si="97"/>
        <v>Card</v>
      </c>
      <c r="T823" s="3">
        <v>0.03</v>
      </c>
      <c r="U823" s="2">
        <v>6.5339999999999998</v>
      </c>
      <c r="V823" s="2">
        <v>1.41</v>
      </c>
      <c r="W823" s="54">
        <f>_xlfn.XLOOKUP(M823,Market!A:A,Market!F:F,0)</f>
        <v>8.8999999999999996E-2</v>
      </c>
      <c r="X823" s="55">
        <f t="shared" si="98"/>
        <v>0.19602</v>
      </c>
      <c r="Y823" s="55">
        <f t="shared" si="99"/>
        <v>5.1239999999999997</v>
      </c>
      <c r="Z823" s="54">
        <f t="shared" si="100"/>
        <v>0.78420569329660239</v>
      </c>
      <c r="AA823" s="49" t="str">
        <f t="shared" ca="1" si="101"/>
        <v>N</v>
      </c>
      <c r="AB823" s="49">
        <f t="shared" ca="1" si="102"/>
        <v>5</v>
      </c>
      <c r="AC823" s="49" t="str">
        <f t="shared" ca="1" si="103"/>
        <v>N</v>
      </c>
    </row>
    <row r="824" spans="1:29" x14ac:dyDescent="0.25">
      <c r="A824">
        <v>7910</v>
      </c>
      <c r="B824" s="9">
        <v>43573</v>
      </c>
      <c r="C824" s="50" t="str">
        <f t="shared" si="96"/>
        <v>N</v>
      </c>
      <c r="D824" s="52">
        <f>_xlfn.XLOOKUP(B824,Cal_Date!B:B,Cal_Date!A:A,0)</f>
        <v>3</v>
      </c>
      <c r="E824">
        <v>2019</v>
      </c>
      <c r="F824" t="s">
        <v>124</v>
      </c>
      <c r="G824" t="s">
        <v>129</v>
      </c>
      <c r="H824" t="s">
        <v>48</v>
      </c>
      <c r="I824" t="s">
        <v>18</v>
      </c>
      <c r="J824" t="s">
        <v>11</v>
      </c>
      <c r="K824" t="s">
        <v>42</v>
      </c>
      <c r="L824">
        <v>1</v>
      </c>
      <c r="M824">
        <v>1008</v>
      </c>
      <c r="O824" t="s">
        <v>28</v>
      </c>
      <c r="R824" t="s">
        <v>44</v>
      </c>
      <c r="S824" s="49" t="str">
        <f t="shared" si="97"/>
        <v>Card</v>
      </c>
      <c r="T824" s="3">
        <v>0.03</v>
      </c>
      <c r="U824" s="2">
        <v>6.5339999999999998</v>
      </c>
      <c r="V824" s="2">
        <v>1.41</v>
      </c>
      <c r="W824" s="54">
        <f>_xlfn.XLOOKUP(M824,Market!A:A,Market!F:F,0)</f>
        <v>8.8999999999999996E-2</v>
      </c>
      <c r="X824" s="55">
        <f t="shared" si="98"/>
        <v>0.19602</v>
      </c>
      <c r="Y824" s="55">
        <f t="shared" si="99"/>
        <v>5.1239999999999997</v>
      </c>
      <c r="Z824" s="54">
        <f t="shared" si="100"/>
        <v>0.78420569329660239</v>
      </c>
      <c r="AA824" s="49" t="str">
        <f t="shared" ca="1" si="101"/>
        <v>N</v>
      </c>
      <c r="AB824" s="49">
        <f t="shared" ca="1" si="102"/>
        <v>5</v>
      </c>
      <c r="AC824" s="49" t="str">
        <f t="shared" ca="1" si="103"/>
        <v>N</v>
      </c>
    </row>
    <row r="825" spans="1:29" x14ac:dyDescent="0.25">
      <c r="A825">
        <v>7911</v>
      </c>
      <c r="B825" s="9">
        <v>43573</v>
      </c>
      <c r="C825" s="50" t="str">
        <f t="shared" si="96"/>
        <v>N</v>
      </c>
      <c r="D825" s="52">
        <f>_xlfn.XLOOKUP(B825,Cal_Date!B:B,Cal_Date!A:A,0)</f>
        <v>3</v>
      </c>
      <c r="E825">
        <v>2019</v>
      </c>
      <c r="F825" t="s">
        <v>124</v>
      </c>
      <c r="G825" t="s">
        <v>129</v>
      </c>
      <c r="H825" t="s">
        <v>48</v>
      </c>
      <c r="I825" t="s">
        <v>18</v>
      </c>
      <c r="J825" t="s">
        <v>11</v>
      </c>
      <c r="K825" t="s">
        <v>42</v>
      </c>
      <c r="L825">
        <v>2</v>
      </c>
      <c r="M825">
        <v>1009</v>
      </c>
      <c r="O825" t="s">
        <v>28</v>
      </c>
      <c r="R825" t="s">
        <v>44</v>
      </c>
      <c r="S825" s="49" t="str">
        <f t="shared" si="97"/>
        <v>Card</v>
      </c>
      <c r="T825" s="3">
        <v>0.03</v>
      </c>
      <c r="U825" s="2">
        <v>13.068</v>
      </c>
      <c r="V825" s="2">
        <v>2.82</v>
      </c>
      <c r="W825" s="54">
        <f>_xlfn.XLOOKUP(M825,Market!A:A,Market!F:F,0)</f>
        <v>8.8999999999999996E-2</v>
      </c>
      <c r="X825" s="55">
        <f t="shared" si="98"/>
        <v>0.39204</v>
      </c>
      <c r="Y825" s="55">
        <f t="shared" si="99"/>
        <v>10.247999999999999</v>
      </c>
      <c r="Z825" s="54">
        <f t="shared" si="100"/>
        <v>0.78420569329660239</v>
      </c>
      <c r="AA825" s="49" t="str">
        <f t="shared" ca="1" si="101"/>
        <v>N</v>
      </c>
      <c r="AB825" s="49">
        <f t="shared" ca="1" si="102"/>
        <v>5</v>
      </c>
      <c r="AC825" s="49" t="str">
        <f t="shared" ca="1" si="103"/>
        <v>N</v>
      </c>
    </row>
    <row r="826" spans="1:29" x14ac:dyDescent="0.25">
      <c r="A826">
        <v>7953</v>
      </c>
      <c r="B826" s="9">
        <v>43573</v>
      </c>
      <c r="C826" s="50" t="str">
        <f t="shared" si="96"/>
        <v>N</v>
      </c>
      <c r="D826" s="52">
        <f>_xlfn.XLOOKUP(B826,Cal_Date!B:B,Cal_Date!A:A,0)</f>
        <v>3</v>
      </c>
      <c r="E826">
        <v>2019</v>
      </c>
      <c r="F826" t="s">
        <v>124</v>
      </c>
      <c r="G826" t="s">
        <v>129</v>
      </c>
      <c r="H826" t="s">
        <v>48</v>
      </c>
      <c r="I826" t="s">
        <v>18</v>
      </c>
      <c r="J826" t="s">
        <v>11</v>
      </c>
      <c r="K826" t="s">
        <v>42</v>
      </c>
      <c r="L826">
        <v>1</v>
      </c>
      <c r="M826">
        <v>1006</v>
      </c>
      <c r="O826" t="s">
        <v>28</v>
      </c>
      <c r="R826" t="s">
        <v>47</v>
      </c>
      <c r="S826" s="49" t="str">
        <f t="shared" si="97"/>
        <v>Card</v>
      </c>
      <c r="T826" s="3">
        <v>3.5000000000000003E-2</v>
      </c>
      <c r="U826" s="2">
        <v>6.5339999999999998</v>
      </c>
      <c r="V826" s="2">
        <v>1.41</v>
      </c>
      <c r="W826" s="54">
        <f>_xlfn.XLOOKUP(M826,Market!A:A,Market!F:F,0)</f>
        <v>8.8999999999999996E-2</v>
      </c>
      <c r="X826" s="55">
        <f t="shared" si="98"/>
        <v>0.22869</v>
      </c>
      <c r="Y826" s="55">
        <f t="shared" si="99"/>
        <v>5.1239999999999997</v>
      </c>
      <c r="Z826" s="54">
        <f t="shared" si="100"/>
        <v>0.78420569329660239</v>
      </c>
      <c r="AA826" s="49" t="str">
        <f t="shared" ca="1" si="101"/>
        <v>N</v>
      </c>
      <c r="AB826" s="49">
        <f t="shared" ca="1" si="102"/>
        <v>5</v>
      </c>
      <c r="AC826" s="49" t="str">
        <f t="shared" ca="1" si="103"/>
        <v>N</v>
      </c>
    </row>
    <row r="827" spans="1:29" x14ac:dyDescent="0.25">
      <c r="A827">
        <v>7912</v>
      </c>
      <c r="B827" s="9">
        <v>43573</v>
      </c>
      <c r="C827" s="50" t="str">
        <f t="shared" si="96"/>
        <v>N</v>
      </c>
      <c r="D827" s="52">
        <f>_xlfn.XLOOKUP(B827,Cal_Date!B:B,Cal_Date!A:A,0)</f>
        <v>3</v>
      </c>
      <c r="E827">
        <v>2019</v>
      </c>
      <c r="F827" t="s">
        <v>124</v>
      </c>
      <c r="G827" t="s">
        <v>129</v>
      </c>
      <c r="H827" t="s">
        <v>48</v>
      </c>
      <c r="I827" t="s">
        <v>18</v>
      </c>
      <c r="J827" t="s">
        <v>11</v>
      </c>
      <c r="K827" t="s">
        <v>42</v>
      </c>
      <c r="L827">
        <v>2</v>
      </c>
      <c r="M827">
        <v>1007</v>
      </c>
      <c r="O827" t="s">
        <v>28</v>
      </c>
      <c r="R827" t="s">
        <v>44</v>
      </c>
      <c r="S827" s="49" t="str">
        <f t="shared" si="97"/>
        <v>Card</v>
      </c>
      <c r="T827" s="3">
        <v>0.03</v>
      </c>
      <c r="U827" s="2">
        <v>13.068</v>
      </c>
      <c r="V827" s="2">
        <v>2.82</v>
      </c>
      <c r="W827" s="54">
        <f>_xlfn.XLOOKUP(M827,Market!A:A,Market!F:F,0)</f>
        <v>8.8999999999999996E-2</v>
      </c>
      <c r="X827" s="55">
        <f t="shared" si="98"/>
        <v>0.39204</v>
      </c>
      <c r="Y827" s="55">
        <f t="shared" si="99"/>
        <v>10.247999999999999</v>
      </c>
      <c r="Z827" s="54">
        <f t="shared" si="100"/>
        <v>0.78420569329660239</v>
      </c>
      <c r="AA827" s="49" t="str">
        <f t="shared" ca="1" si="101"/>
        <v>N</v>
      </c>
      <c r="AB827" s="49">
        <f t="shared" ca="1" si="102"/>
        <v>5</v>
      </c>
      <c r="AC827" s="49" t="str">
        <f t="shared" ca="1" si="103"/>
        <v>N</v>
      </c>
    </row>
    <row r="828" spans="1:29" x14ac:dyDescent="0.25">
      <c r="A828">
        <v>7915</v>
      </c>
      <c r="B828" s="9">
        <v>43573</v>
      </c>
      <c r="C828" s="50" t="str">
        <f t="shared" si="96"/>
        <v>N</v>
      </c>
      <c r="D828" s="52">
        <f>_xlfn.XLOOKUP(B828,Cal_Date!B:B,Cal_Date!A:A,0)</f>
        <v>3</v>
      </c>
      <c r="E828">
        <v>2019</v>
      </c>
      <c r="F828" t="s">
        <v>124</v>
      </c>
      <c r="G828" t="s">
        <v>129</v>
      </c>
      <c r="H828" t="s">
        <v>48</v>
      </c>
      <c r="I828" t="s">
        <v>18</v>
      </c>
      <c r="J828" t="s">
        <v>11</v>
      </c>
      <c r="K828" t="s">
        <v>42</v>
      </c>
      <c r="L828">
        <v>1</v>
      </c>
      <c r="M828">
        <v>1007</v>
      </c>
      <c r="O828" t="s">
        <v>28</v>
      </c>
      <c r="R828" t="s">
        <v>44</v>
      </c>
      <c r="S828" s="49" t="str">
        <f t="shared" si="97"/>
        <v>Card</v>
      </c>
      <c r="T828" s="3">
        <v>0.03</v>
      </c>
      <c r="U828" s="2">
        <v>6.5339999999999998</v>
      </c>
      <c r="V828" s="2">
        <v>1.41</v>
      </c>
      <c r="W828" s="54">
        <f>_xlfn.XLOOKUP(M828,Market!A:A,Market!F:F,0)</f>
        <v>8.8999999999999996E-2</v>
      </c>
      <c r="X828" s="55">
        <f t="shared" si="98"/>
        <v>0.19602</v>
      </c>
      <c r="Y828" s="55">
        <f t="shared" si="99"/>
        <v>5.1239999999999997</v>
      </c>
      <c r="Z828" s="54">
        <f t="shared" si="100"/>
        <v>0.78420569329660239</v>
      </c>
      <c r="AA828" s="49" t="str">
        <f t="shared" ca="1" si="101"/>
        <v>N</v>
      </c>
      <c r="AB828" s="49">
        <f t="shared" ca="1" si="102"/>
        <v>5</v>
      </c>
      <c r="AC828" s="49" t="str">
        <f t="shared" ca="1" si="103"/>
        <v>N</v>
      </c>
    </row>
    <row r="829" spans="1:29" x14ac:dyDescent="0.25">
      <c r="A829">
        <v>7913</v>
      </c>
      <c r="B829" s="9">
        <v>43573</v>
      </c>
      <c r="C829" s="50" t="str">
        <f t="shared" si="96"/>
        <v>N</v>
      </c>
      <c r="D829" s="52">
        <f>_xlfn.XLOOKUP(B829,Cal_Date!B:B,Cal_Date!A:A,0)</f>
        <v>3</v>
      </c>
      <c r="E829">
        <v>2019</v>
      </c>
      <c r="F829" t="s">
        <v>124</v>
      </c>
      <c r="G829" t="s">
        <v>129</v>
      </c>
      <c r="H829" t="s">
        <v>48</v>
      </c>
      <c r="I829" t="s">
        <v>18</v>
      </c>
      <c r="J829" t="s">
        <v>11</v>
      </c>
      <c r="K829" t="s">
        <v>42</v>
      </c>
      <c r="L829">
        <v>2</v>
      </c>
      <c r="M829">
        <v>1007</v>
      </c>
      <c r="O829" t="s">
        <v>28</v>
      </c>
      <c r="R829" t="s">
        <v>46</v>
      </c>
      <c r="S829" s="49" t="str">
        <f t="shared" si="97"/>
        <v>Card</v>
      </c>
      <c r="T829" s="3">
        <v>0.04</v>
      </c>
      <c r="U829" s="2">
        <v>13.068</v>
      </c>
      <c r="V829" s="2">
        <v>2.82</v>
      </c>
      <c r="W829" s="54">
        <f>_xlfn.XLOOKUP(M829,Market!A:A,Market!F:F,0)</f>
        <v>8.8999999999999996E-2</v>
      </c>
      <c r="X829" s="55">
        <f t="shared" si="98"/>
        <v>0.52271999999999996</v>
      </c>
      <c r="Y829" s="55">
        <f t="shared" si="99"/>
        <v>10.247999999999999</v>
      </c>
      <c r="Z829" s="54">
        <f t="shared" si="100"/>
        <v>0.78420569329660239</v>
      </c>
      <c r="AA829" s="49" t="str">
        <f t="shared" ca="1" si="101"/>
        <v>N</v>
      </c>
      <c r="AB829" s="49">
        <f t="shared" ca="1" si="102"/>
        <v>5</v>
      </c>
      <c r="AC829" s="49" t="str">
        <f t="shared" ca="1" si="103"/>
        <v>N</v>
      </c>
    </row>
    <row r="830" spans="1:29" x14ac:dyDescent="0.25">
      <c r="A830">
        <v>7914</v>
      </c>
      <c r="B830" s="9">
        <v>43573</v>
      </c>
      <c r="C830" s="50" t="str">
        <f t="shared" si="96"/>
        <v>N</v>
      </c>
      <c r="D830" s="52">
        <f>_xlfn.XLOOKUP(B830,Cal_Date!B:B,Cal_Date!A:A,0)</f>
        <v>3</v>
      </c>
      <c r="E830">
        <v>2019</v>
      </c>
      <c r="F830" t="s">
        <v>124</v>
      </c>
      <c r="G830" t="s">
        <v>129</v>
      </c>
      <c r="H830" t="s">
        <v>48</v>
      </c>
      <c r="I830" t="s">
        <v>18</v>
      </c>
      <c r="J830" t="s">
        <v>11</v>
      </c>
      <c r="K830" t="s">
        <v>42</v>
      </c>
      <c r="L830">
        <v>1</v>
      </c>
      <c r="M830">
        <v>1005</v>
      </c>
      <c r="O830" t="s">
        <v>25</v>
      </c>
      <c r="R830" t="s">
        <v>44</v>
      </c>
      <c r="S830" s="49" t="str">
        <f t="shared" si="97"/>
        <v>Card</v>
      </c>
      <c r="T830" s="3">
        <v>0.03</v>
      </c>
      <c r="U830" s="2">
        <v>6.5339999999999998</v>
      </c>
      <c r="V830" s="2">
        <v>1.41</v>
      </c>
      <c r="W830" s="54">
        <f>_xlfn.XLOOKUP(M830,Market!A:A,Market!F:F,0)</f>
        <v>8.8999999999999996E-2</v>
      </c>
      <c r="X830" s="55">
        <f t="shared" si="98"/>
        <v>0.19602</v>
      </c>
      <c r="Y830" s="55">
        <f t="shared" si="99"/>
        <v>5.1239999999999997</v>
      </c>
      <c r="Z830" s="54">
        <f t="shared" si="100"/>
        <v>0.78420569329660239</v>
      </c>
      <c r="AA830" s="49" t="str">
        <f t="shared" ca="1" si="101"/>
        <v>N</v>
      </c>
      <c r="AB830" s="49">
        <f t="shared" ca="1" si="102"/>
        <v>5</v>
      </c>
      <c r="AC830" s="49" t="str">
        <f t="shared" ca="1" si="103"/>
        <v>N</v>
      </c>
    </row>
    <row r="831" spans="1:29" x14ac:dyDescent="0.25">
      <c r="A831">
        <v>7916</v>
      </c>
      <c r="B831" s="9">
        <v>43573</v>
      </c>
      <c r="C831" s="50" t="str">
        <f t="shared" si="96"/>
        <v>N</v>
      </c>
      <c r="D831" s="52">
        <f>_xlfn.XLOOKUP(B831,Cal_Date!B:B,Cal_Date!A:A,0)</f>
        <v>3</v>
      </c>
      <c r="E831">
        <v>2019</v>
      </c>
      <c r="F831" t="s">
        <v>124</v>
      </c>
      <c r="G831" t="s">
        <v>129</v>
      </c>
      <c r="H831" t="s">
        <v>48</v>
      </c>
      <c r="I831" t="s">
        <v>18</v>
      </c>
      <c r="J831" t="s">
        <v>11</v>
      </c>
      <c r="K831" t="s">
        <v>42</v>
      </c>
      <c r="L831">
        <v>1</v>
      </c>
      <c r="M831">
        <v>1005</v>
      </c>
      <c r="O831" t="s">
        <v>25</v>
      </c>
      <c r="R831" t="s">
        <v>44</v>
      </c>
      <c r="S831" s="49" t="str">
        <f t="shared" si="97"/>
        <v>Card</v>
      </c>
      <c r="T831" s="3">
        <v>0.03</v>
      </c>
      <c r="U831" s="2">
        <v>6.5339999999999998</v>
      </c>
      <c r="V831" s="2">
        <v>1.41</v>
      </c>
      <c r="W831" s="54">
        <f>_xlfn.XLOOKUP(M831,Market!A:A,Market!F:F,0)</f>
        <v>8.8999999999999996E-2</v>
      </c>
      <c r="X831" s="55">
        <f t="shared" si="98"/>
        <v>0.19602</v>
      </c>
      <c r="Y831" s="55">
        <f t="shared" si="99"/>
        <v>5.1239999999999997</v>
      </c>
      <c r="Z831" s="54">
        <f t="shared" si="100"/>
        <v>0.78420569329660239</v>
      </c>
      <c r="AA831" s="49" t="str">
        <f t="shared" ca="1" si="101"/>
        <v>N</v>
      </c>
      <c r="AB831" s="49">
        <f t="shared" ca="1" si="102"/>
        <v>5</v>
      </c>
      <c r="AC831" s="49" t="str">
        <f t="shared" ca="1" si="103"/>
        <v>N</v>
      </c>
    </row>
    <row r="832" spans="1:29" x14ac:dyDescent="0.25">
      <c r="A832">
        <v>7917</v>
      </c>
      <c r="B832" s="9">
        <v>43573</v>
      </c>
      <c r="C832" s="50" t="str">
        <f t="shared" si="96"/>
        <v>N</v>
      </c>
      <c r="D832" s="52">
        <f>_xlfn.XLOOKUP(B832,Cal_Date!B:B,Cal_Date!A:A,0)</f>
        <v>3</v>
      </c>
      <c r="E832">
        <v>2019</v>
      </c>
      <c r="F832" t="s">
        <v>124</v>
      </c>
      <c r="G832" t="s">
        <v>129</v>
      </c>
      <c r="H832" t="s">
        <v>48</v>
      </c>
      <c r="I832" t="s">
        <v>18</v>
      </c>
      <c r="J832" t="s">
        <v>11</v>
      </c>
      <c r="K832" t="s">
        <v>42</v>
      </c>
      <c r="L832">
        <v>1</v>
      </c>
      <c r="M832">
        <v>1002</v>
      </c>
      <c r="O832" t="s">
        <v>28</v>
      </c>
      <c r="R832" t="s">
        <v>44</v>
      </c>
      <c r="S832" s="49" t="str">
        <f t="shared" si="97"/>
        <v>Card</v>
      </c>
      <c r="T832" s="3">
        <v>0.03</v>
      </c>
      <c r="U832" s="2">
        <v>6.36</v>
      </c>
      <c r="V832" s="2">
        <v>1.41</v>
      </c>
      <c r="W832" s="54">
        <f>_xlfn.XLOOKUP(M832,Market!A:A,Market!F:F,0)</f>
        <v>0.06</v>
      </c>
      <c r="X832" s="55">
        <f t="shared" si="98"/>
        <v>0.1908</v>
      </c>
      <c r="Y832" s="55">
        <f t="shared" si="99"/>
        <v>4.95</v>
      </c>
      <c r="Z832" s="54">
        <f t="shared" si="100"/>
        <v>0.77830188679245282</v>
      </c>
      <c r="AA832" s="49" t="str">
        <f t="shared" ca="1" si="101"/>
        <v>N</v>
      </c>
      <c r="AB832" s="49">
        <f t="shared" ca="1" si="102"/>
        <v>5</v>
      </c>
      <c r="AC832" s="49" t="str">
        <f t="shared" ca="1" si="103"/>
        <v>N</v>
      </c>
    </row>
    <row r="833" spans="1:29" x14ac:dyDescent="0.25">
      <c r="A833">
        <v>7918</v>
      </c>
      <c r="B833" s="9">
        <v>43573</v>
      </c>
      <c r="C833" s="50" t="str">
        <f t="shared" si="96"/>
        <v>N</v>
      </c>
      <c r="D833" s="52">
        <f>_xlfn.XLOOKUP(B833,Cal_Date!B:B,Cal_Date!A:A,0)</f>
        <v>3</v>
      </c>
      <c r="E833">
        <v>2019</v>
      </c>
      <c r="F833" t="s">
        <v>124</v>
      </c>
      <c r="G833" t="s">
        <v>129</v>
      </c>
      <c r="H833" t="s">
        <v>48</v>
      </c>
      <c r="I833" t="s">
        <v>18</v>
      </c>
      <c r="J833" t="s">
        <v>11</v>
      </c>
      <c r="K833" t="s">
        <v>42</v>
      </c>
      <c r="L833">
        <v>1</v>
      </c>
      <c r="M833">
        <v>1004</v>
      </c>
      <c r="O833" t="s">
        <v>28</v>
      </c>
      <c r="R833" t="s">
        <v>46</v>
      </c>
      <c r="S833" s="49" t="str">
        <f t="shared" si="97"/>
        <v>Card</v>
      </c>
      <c r="T833" s="3">
        <v>0.04</v>
      </c>
      <c r="U833" s="2">
        <v>6.36</v>
      </c>
      <c r="V833" s="2">
        <v>1.41</v>
      </c>
      <c r="W833" s="54">
        <f>_xlfn.XLOOKUP(M833,Market!A:A,Market!F:F,0)</f>
        <v>0.06</v>
      </c>
      <c r="X833" s="55">
        <f t="shared" si="98"/>
        <v>0.25440000000000002</v>
      </c>
      <c r="Y833" s="55">
        <f t="shared" si="99"/>
        <v>4.95</v>
      </c>
      <c r="Z833" s="54">
        <f t="shared" si="100"/>
        <v>0.77830188679245282</v>
      </c>
      <c r="AA833" s="49" t="str">
        <f t="shared" ca="1" si="101"/>
        <v>N</v>
      </c>
      <c r="AB833" s="49">
        <f t="shared" ca="1" si="102"/>
        <v>5</v>
      </c>
      <c r="AC833" s="49" t="str">
        <f t="shared" ca="1" si="103"/>
        <v>N</v>
      </c>
    </row>
    <row r="834" spans="1:29" x14ac:dyDescent="0.25">
      <c r="A834">
        <v>7943</v>
      </c>
      <c r="B834" s="9">
        <v>43573</v>
      </c>
      <c r="C834" s="50" t="str">
        <f t="shared" si="96"/>
        <v>N</v>
      </c>
      <c r="D834" s="52">
        <f>_xlfn.XLOOKUP(B834,Cal_Date!B:B,Cal_Date!A:A,0)</f>
        <v>3</v>
      </c>
      <c r="E834">
        <v>2019</v>
      </c>
      <c r="F834" t="s">
        <v>124</v>
      </c>
      <c r="G834" t="s">
        <v>129</v>
      </c>
      <c r="H834" t="s">
        <v>48</v>
      </c>
      <c r="I834" t="s">
        <v>18</v>
      </c>
      <c r="J834" t="s">
        <v>11</v>
      </c>
      <c r="K834" t="s">
        <v>42</v>
      </c>
      <c r="L834">
        <v>1</v>
      </c>
      <c r="M834">
        <v>1001</v>
      </c>
      <c r="O834" t="s">
        <v>25</v>
      </c>
      <c r="R834" t="s">
        <v>44</v>
      </c>
      <c r="S834" s="49" t="str">
        <f t="shared" si="97"/>
        <v>Card</v>
      </c>
      <c r="T834" s="3">
        <v>0.03</v>
      </c>
      <c r="U834" s="2">
        <v>6.36</v>
      </c>
      <c r="V834" s="2">
        <v>1.41</v>
      </c>
      <c r="W834" s="54">
        <f>_xlfn.XLOOKUP(M834,Market!A:A,Market!F:F,0)</f>
        <v>0.06</v>
      </c>
      <c r="X834" s="55">
        <f t="shared" si="98"/>
        <v>0.1908</v>
      </c>
      <c r="Y834" s="55">
        <f t="shared" si="99"/>
        <v>4.95</v>
      </c>
      <c r="Z834" s="54">
        <f t="shared" si="100"/>
        <v>0.77830188679245282</v>
      </c>
      <c r="AA834" s="49" t="str">
        <f t="shared" ca="1" si="101"/>
        <v>N</v>
      </c>
      <c r="AB834" s="49">
        <f t="shared" ca="1" si="102"/>
        <v>5</v>
      </c>
      <c r="AC834" s="49" t="str">
        <f t="shared" ca="1" si="103"/>
        <v>N</v>
      </c>
    </row>
    <row r="835" spans="1:29" x14ac:dyDescent="0.25">
      <c r="A835">
        <v>7944</v>
      </c>
      <c r="B835" s="9">
        <v>43573</v>
      </c>
      <c r="C835" s="50" t="str">
        <f t="shared" ref="C835:C898" si="104">IF(OR(B835="04/01/2018"+0,B835="04/02/2018"+0),"Y","N")</f>
        <v>N</v>
      </c>
      <c r="D835" s="52">
        <f>_xlfn.XLOOKUP(B835,Cal_Date!B:B,Cal_Date!A:A,0)</f>
        <v>3</v>
      </c>
      <c r="E835">
        <v>2019</v>
      </c>
      <c r="F835" t="s">
        <v>124</v>
      </c>
      <c r="G835" t="s">
        <v>129</v>
      </c>
      <c r="H835" t="s">
        <v>48</v>
      </c>
      <c r="I835" t="s">
        <v>18</v>
      </c>
      <c r="J835" t="s">
        <v>11</v>
      </c>
      <c r="K835" t="s">
        <v>42</v>
      </c>
      <c r="L835">
        <v>1</v>
      </c>
      <c r="M835">
        <v>1010</v>
      </c>
      <c r="O835" t="s">
        <v>25</v>
      </c>
      <c r="R835" t="s">
        <v>47</v>
      </c>
      <c r="S835" s="49" t="str">
        <f t="shared" ref="S835:S898" si="105">IF(R835="Cash","Cash","Card")</f>
        <v>Card</v>
      </c>
      <c r="T835" s="3">
        <v>3.5000000000000003E-2</v>
      </c>
      <c r="U835" s="2">
        <v>6.48</v>
      </c>
      <c r="V835" s="2">
        <v>1.41</v>
      </c>
      <c r="W835" s="54">
        <f>_xlfn.XLOOKUP(M835,Market!A:A,Market!F:F,0)</f>
        <v>0.08</v>
      </c>
      <c r="X835" s="55">
        <f t="shared" ref="X835:X898" si="106">T835*U835</f>
        <v>0.22680000000000003</v>
      </c>
      <c r="Y835" s="55">
        <f t="shared" ref="Y835:Y898" si="107">U835-V835</f>
        <v>5.07</v>
      </c>
      <c r="Z835" s="54">
        <f t="shared" ref="Z835:Z898" si="108">Y835/U835</f>
        <v>0.78240740740740744</v>
      </c>
      <c r="AA835" s="49" t="str">
        <f t="shared" ref="AA835:AA898" ca="1" si="109">IF(DATEDIF(B835,TODAY(),"y")&gt;5,"Y","N")</f>
        <v>N</v>
      </c>
      <c r="AB835" s="49">
        <f t="shared" ref="AB835:AB898" ca="1" si="110">DATEDIF(B835,TODAY(),"y")</f>
        <v>5</v>
      </c>
      <c r="AC835" s="49" t="str">
        <f t="shared" ref="AC835:AC898" ca="1" si="111">IF(AB835&gt;5,"Y","N")</f>
        <v>N</v>
      </c>
    </row>
    <row r="836" spans="1:29" x14ac:dyDescent="0.25">
      <c r="A836">
        <v>7947</v>
      </c>
      <c r="B836" s="9">
        <v>43573</v>
      </c>
      <c r="C836" s="50" t="str">
        <f t="shared" si="104"/>
        <v>N</v>
      </c>
      <c r="D836" s="52">
        <f>_xlfn.XLOOKUP(B836,Cal_Date!B:B,Cal_Date!A:A,0)</f>
        <v>3</v>
      </c>
      <c r="E836">
        <v>2019</v>
      </c>
      <c r="F836" t="s">
        <v>124</v>
      </c>
      <c r="G836" t="s">
        <v>129</v>
      </c>
      <c r="H836" t="s">
        <v>48</v>
      </c>
      <c r="I836" t="s">
        <v>18</v>
      </c>
      <c r="J836" t="s">
        <v>11</v>
      </c>
      <c r="K836" t="s">
        <v>42</v>
      </c>
      <c r="L836">
        <v>2</v>
      </c>
      <c r="M836">
        <v>1010</v>
      </c>
      <c r="O836" t="s">
        <v>25</v>
      </c>
      <c r="R836" t="s">
        <v>47</v>
      </c>
      <c r="S836" s="49" t="str">
        <f t="shared" si="105"/>
        <v>Card</v>
      </c>
      <c r="T836" s="3">
        <v>3.5000000000000003E-2</v>
      </c>
      <c r="U836" s="2">
        <v>12.96</v>
      </c>
      <c r="V836" s="2">
        <v>2.82</v>
      </c>
      <c r="W836" s="54">
        <f>_xlfn.XLOOKUP(M836,Market!A:A,Market!F:F,0)</f>
        <v>0.08</v>
      </c>
      <c r="X836" s="55">
        <f t="shared" si="106"/>
        <v>0.45360000000000006</v>
      </c>
      <c r="Y836" s="55">
        <f t="shared" si="107"/>
        <v>10.14</v>
      </c>
      <c r="Z836" s="54">
        <f t="shared" si="108"/>
        <v>0.78240740740740744</v>
      </c>
      <c r="AA836" s="49" t="str">
        <f t="shared" ca="1" si="109"/>
        <v>N</v>
      </c>
      <c r="AB836" s="49">
        <f t="shared" ca="1" si="110"/>
        <v>5</v>
      </c>
      <c r="AC836" s="49" t="str">
        <f t="shared" ca="1" si="111"/>
        <v>N</v>
      </c>
    </row>
    <row r="837" spans="1:29" x14ac:dyDescent="0.25">
      <c r="A837">
        <v>7945</v>
      </c>
      <c r="B837" s="9">
        <v>43573</v>
      </c>
      <c r="C837" s="50" t="str">
        <f t="shared" si="104"/>
        <v>N</v>
      </c>
      <c r="D837" s="52">
        <f>_xlfn.XLOOKUP(B837,Cal_Date!B:B,Cal_Date!A:A,0)</f>
        <v>3</v>
      </c>
      <c r="E837">
        <v>2019</v>
      </c>
      <c r="F837" t="s">
        <v>124</v>
      </c>
      <c r="G837" t="s">
        <v>129</v>
      </c>
      <c r="H837" t="s">
        <v>48</v>
      </c>
      <c r="I837" t="s">
        <v>18</v>
      </c>
      <c r="J837" t="s">
        <v>11</v>
      </c>
      <c r="K837" t="s">
        <v>42</v>
      </c>
      <c r="L837">
        <v>1</v>
      </c>
      <c r="M837">
        <v>1010</v>
      </c>
      <c r="O837" t="s">
        <v>25</v>
      </c>
      <c r="R837" t="s">
        <v>47</v>
      </c>
      <c r="S837" s="49" t="str">
        <f t="shared" si="105"/>
        <v>Card</v>
      </c>
      <c r="T837" s="3">
        <v>3.5000000000000003E-2</v>
      </c>
      <c r="U837" s="2">
        <v>6.48</v>
      </c>
      <c r="V837" s="2">
        <v>1.41</v>
      </c>
      <c r="W837" s="54">
        <f>_xlfn.XLOOKUP(M837,Market!A:A,Market!F:F,0)</f>
        <v>0.08</v>
      </c>
      <c r="X837" s="55">
        <f t="shared" si="106"/>
        <v>0.22680000000000003</v>
      </c>
      <c r="Y837" s="55">
        <f t="shared" si="107"/>
        <v>5.07</v>
      </c>
      <c r="Z837" s="54">
        <f t="shared" si="108"/>
        <v>0.78240740740740744</v>
      </c>
      <c r="AA837" s="49" t="str">
        <f t="shared" ca="1" si="109"/>
        <v>N</v>
      </c>
      <c r="AB837" s="49">
        <f t="shared" ca="1" si="110"/>
        <v>5</v>
      </c>
      <c r="AC837" s="49" t="str">
        <f t="shared" ca="1" si="111"/>
        <v>N</v>
      </c>
    </row>
    <row r="838" spans="1:29" x14ac:dyDescent="0.25">
      <c r="A838">
        <v>7946</v>
      </c>
      <c r="B838" s="9">
        <v>43573</v>
      </c>
      <c r="C838" s="50" t="str">
        <f t="shared" si="104"/>
        <v>N</v>
      </c>
      <c r="D838" s="52">
        <f>_xlfn.XLOOKUP(B838,Cal_Date!B:B,Cal_Date!A:A,0)</f>
        <v>3</v>
      </c>
      <c r="E838">
        <v>2019</v>
      </c>
      <c r="F838" t="s">
        <v>124</v>
      </c>
      <c r="G838" t="s">
        <v>129</v>
      </c>
      <c r="H838" t="s">
        <v>48</v>
      </c>
      <c r="I838" t="s">
        <v>18</v>
      </c>
      <c r="J838" t="s">
        <v>11</v>
      </c>
      <c r="K838" t="s">
        <v>42</v>
      </c>
      <c r="L838">
        <v>1</v>
      </c>
      <c r="M838">
        <v>1010</v>
      </c>
      <c r="O838" t="s">
        <v>25</v>
      </c>
      <c r="R838" t="s">
        <v>44</v>
      </c>
      <c r="S838" s="49" t="str">
        <f t="shared" si="105"/>
        <v>Card</v>
      </c>
      <c r="T838" s="3">
        <v>0.03</v>
      </c>
      <c r="U838" s="2">
        <v>6.48</v>
      </c>
      <c r="V838" s="2">
        <v>1.41</v>
      </c>
      <c r="W838" s="54">
        <f>_xlfn.XLOOKUP(M838,Market!A:A,Market!F:F,0)</f>
        <v>0.08</v>
      </c>
      <c r="X838" s="55">
        <f t="shared" si="106"/>
        <v>0.19440000000000002</v>
      </c>
      <c r="Y838" s="55">
        <f t="shared" si="107"/>
        <v>5.07</v>
      </c>
      <c r="Z838" s="54">
        <f t="shared" si="108"/>
        <v>0.78240740740740744</v>
      </c>
      <c r="AA838" s="49" t="str">
        <f t="shared" ca="1" si="109"/>
        <v>N</v>
      </c>
      <c r="AB838" s="49">
        <f t="shared" ca="1" si="110"/>
        <v>5</v>
      </c>
      <c r="AC838" s="49" t="str">
        <f t="shared" ca="1" si="111"/>
        <v>N</v>
      </c>
    </row>
    <row r="839" spans="1:29" x14ac:dyDescent="0.25">
      <c r="A839">
        <v>7949</v>
      </c>
      <c r="B839" s="9">
        <v>43574</v>
      </c>
      <c r="C839" s="50" t="str">
        <f t="shared" si="104"/>
        <v>N</v>
      </c>
      <c r="D839" s="52">
        <f>_xlfn.XLOOKUP(B839,Cal_Date!B:B,Cal_Date!A:A,0)</f>
        <v>3</v>
      </c>
      <c r="E839">
        <v>2019</v>
      </c>
      <c r="F839" t="s">
        <v>125</v>
      </c>
      <c r="G839" t="s">
        <v>129</v>
      </c>
      <c r="H839" t="s">
        <v>48</v>
      </c>
      <c r="I839" t="s">
        <v>18</v>
      </c>
      <c r="J839" t="s">
        <v>11</v>
      </c>
      <c r="K839" t="s">
        <v>42</v>
      </c>
      <c r="L839">
        <v>1</v>
      </c>
      <c r="M839">
        <v>1011</v>
      </c>
      <c r="O839" t="s">
        <v>25</v>
      </c>
      <c r="R839" t="s">
        <v>45</v>
      </c>
      <c r="S839" s="49" t="str">
        <f t="shared" si="105"/>
        <v>Cash</v>
      </c>
      <c r="T839" s="3">
        <v>0</v>
      </c>
      <c r="U839" s="2">
        <v>6.36</v>
      </c>
      <c r="V839" s="2">
        <v>1.41</v>
      </c>
      <c r="W839" s="54">
        <f>_xlfn.XLOOKUP(M839,Market!A:A,Market!F:F,0)</f>
        <v>0.06</v>
      </c>
      <c r="X839" s="55">
        <f t="shared" si="106"/>
        <v>0</v>
      </c>
      <c r="Y839" s="55">
        <f t="shared" si="107"/>
        <v>4.95</v>
      </c>
      <c r="Z839" s="54">
        <f t="shared" si="108"/>
        <v>0.77830188679245282</v>
      </c>
      <c r="AA839" s="49" t="str">
        <f t="shared" ca="1" si="109"/>
        <v>N</v>
      </c>
      <c r="AB839" s="49">
        <f t="shared" ca="1" si="110"/>
        <v>5</v>
      </c>
      <c r="AC839" s="49" t="str">
        <f t="shared" ca="1" si="111"/>
        <v>N</v>
      </c>
    </row>
    <row r="840" spans="1:29" x14ac:dyDescent="0.25">
      <c r="A840">
        <v>7948</v>
      </c>
      <c r="B840" s="9">
        <v>43574</v>
      </c>
      <c r="C840" s="50" t="str">
        <f t="shared" si="104"/>
        <v>N</v>
      </c>
      <c r="D840" s="52">
        <f>_xlfn.XLOOKUP(B840,Cal_Date!B:B,Cal_Date!A:A,0)</f>
        <v>3</v>
      </c>
      <c r="E840">
        <v>2019</v>
      </c>
      <c r="F840" t="s">
        <v>125</v>
      </c>
      <c r="G840" t="s">
        <v>129</v>
      </c>
      <c r="H840" t="s">
        <v>48</v>
      </c>
      <c r="I840" t="s">
        <v>18</v>
      </c>
      <c r="J840" t="s">
        <v>11</v>
      </c>
      <c r="K840" t="s">
        <v>42</v>
      </c>
      <c r="L840">
        <v>1</v>
      </c>
      <c r="M840">
        <v>1007</v>
      </c>
      <c r="O840" t="s">
        <v>28</v>
      </c>
      <c r="R840" t="s">
        <v>45</v>
      </c>
      <c r="S840" s="49" t="str">
        <f t="shared" si="105"/>
        <v>Cash</v>
      </c>
      <c r="T840" s="3">
        <v>0</v>
      </c>
      <c r="U840" s="2">
        <v>6.5339999999999998</v>
      </c>
      <c r="V840" s="2">
        <v>1.41</v>
      </c>
      <c r="W840" s="54">
        <f>_xlfn.XLOOKUP(M840,Market!A:A,Market!F:F,0)</f>
        <v>8.8999999999999996E-2</v>
      </c>
      <c r="X840" s="55">
        <f t="shared" si="106"/>
        <v>0</v>
      </c>
      <c r="Y840" s="55">
        <f t="shared" si="107"/>
        <v>5.1239999999999997</v>
      </c>
      <c r="Z840" s="54">
        <f t="shared" si="108"/>
        <v>0.78420569329660239</v>
      </c>
      <c r="AA840" s="49" t="str">
        <f t="shared" ca="1" si="109"/>
        <v>N</v>
      </c>
      <c r="AB840" s="49">
        <f t="shared" ca="1" si="110"/>
        <v>5</v>
      </c>
      <c r="AC840" s="49" t="str">
        <f t="shared" ca="1" si="111"/>
        <v>N</v>
      </c>
    </row>
    <row r="841" spans="1:29" x14ac:dyDescent="0.25">
      <c r="A841">
        <v>7950</v>
      </c>
      <c r="B841" s="9">
        <v>43574</v>
      </c>
      <c r="C841" s="50" t="str">
        <f t="shared" si="104"/>
        <v>N</v>
      </c>
      <c r="D841" s="52">
        <f>_xlfn.XLOOKUP(B841,Cal_Date!B:B,Cal_Date!A:A,0)</f>
        <v>3</v>
      </c>
      <c r="E841">
        <v>2019</v>
      </c>
      <c r="F841" t="s">
        <v>125</v>
      </c>
      <c r="G841" t="s">
        <v>129</v>
      </c>
      <c r="H841" t="s">
        <v>48</v>
      </c>
      <c r="I841" t="s">
        <v>18</v>
      </c>
      <c r="J841" t="s">
        <v>11</v>
      </c>
      <c r="K841" t="s">
        <v>42</v>
      </c>
      <c r="L841">
        <v>1</v>
      </c>
      <c r="M841">
        <v>1007</v>
      </c>
      <c r="O841" t="s">
        <v>28</v>
      </c>
      <c r="R841" t="s">
        <v>45</v>
      </c>
      <c r="S841" s="49" t="str">
        <f t="shared" si="105"/>
        <v>Cash</v>
      </c>
      <c r="T841" s="3">
        <v>0</v>
      </c>
      <c r="U841" s="2">
        <v>6.5339999999999998</v>
      </c>
      <c r="V841" s="2">
        <v>1.41</v>
      </c>
      <c r="W841" s="54">
        <f>_xlfn.XLOOKUP(M841,Market!A:A,Market!F:F,0)</f>
        <v>8.8999999999999996E-2</v>
      </c>
      <c r="X841" s="55">
        <f t="shared" si="106"/>
        <v>0</v>
      </c>
      <c r="Y841" s="55">
        <f t="shared" si="107"/>
        <v>5.1239999999999997</v>
      </c>
      <c r="Z841" s="54">
        <f t="shared" si="108"/>
        <v>0.78420569329660239</v>
      </c>
      <c r="AA841" s="49" t="str">
        <f t="shared" ca="1" si="109"/>
        <v>N</v>
      </c>
      <c r="AB841" s="49">
        <f t="shared" ca="1" si="110"/>
        <v>5</v>
      </c>
      <c r="AC841" s="49" t="str">
        <f t="shared" ca="1" si="111"/>
        <v>N</v>
      </c>
    </row>
    <row r="842" spans="1:29" x14ac:dyDescent="0.25">
      <c r="A842">
        <v>7951</v>
      </c>
      <c r="B842" s="9">
        <v>43574</v>
      </c>
      <c r="C842" s="50" t="str">
        <f t="shared" si="104"/>
        <v>N</v>
      </c>
      <c r="D842" s="52">
        <f>_xlfn.XLOOKUP(B842,Cal_Date!B:B,Cal_Date!A:A,0)</f>
        <v>3</v>
      </c>
      <c r="E842">
        <v>2019</v>
      </c>
      <c r="F842" t="s">
        <v>125</v>
      </c>
      <c r="G842" t="s">
        <v>129</v>
      </c>
      <c r="H842" t="s">
        <v>48</v>
      </c>
      <c r="I842" t="s">
        <v>18</v>
      </c>
      <c r="J842" t="s">
        <v>11</v>
      </c>
      <c r="K842" t="s">
        <v>42</v>
      </c>
      <c r="L842">
        <v>2</v>
      </c>
      <c r="M842">
        <v>1008</v>
      </c>
      <c r="O842" t="s">
        <v>28</v>
      </c>
      <c r="R842" t="s">
        <v>45</v>
      </c>
      <c r="S842" s="49" t="str">
        <f t="shared" si="105"/>
        <v>Cash</v>
      </c>
      <c r="T842" s="3">
        <v>0</v>
      </c>
      <c r="U842" s="2">
        <v>13.068</v>
      </c>
      <c r="V842" s="2">
        <v>2.82</v>
      </c>
      <c r="W842" s="54">
        <f>_xlfn.XLOOKUP(M842,Market!A:A,Market!F:F,0)</f>
        <v>8.8999999999999996E-2</v>
      </c>
      <c r="X842" s="55">
        <f t="shared" si="106"/>
        <v>0</v>
      </c>
      <c r="Y842" s="55">
        <f t="shared" si="107"/>
        <v>10.247999999999999</v>
      </c>
      <c r="Z842" s="54">
        <f t="shared" si="108"/>
        <v>0.78420569329660239</v>
      </c>
      <c r="AA842" s="49" t="str">
        <f t="shared" ca="1" si="109"/>
        <v>N</v>
      </c>
      <c r="AB842" s="49">
        <f t="shared" ca="1" si="110"/>
        <v>5</v>
      </c>
      <c r="AC842" s="49" t="str">
        <f t="shared" ca="1" si="111"/>
        <v>N</v>
      </c>
    </row>
    <row r="843" spans="1:29" x14ac:dyDescent="0.25">
      <c r="A843">
        <v>7952</v>
      </c>
      <c r="B843" s="9">
        <v>43574</v>
      </c>
      <c r="C843" s="50" t="str">
        <f t="shared" si="104"/>
        <v>N</v>
      </c>
      <c r="D843" s="52">
        <f>_xlfn.XLOOKUP(B843,Cal_Date!B:B,Cal_Date!A:A,0)</f>
        <v>3</v>
      </c>
      <c r="E843">
        <v>2019</v>
      </c>
      <c r="F843" t="s">
        <v>125</v>
      </c>
      <c r="G843" t="s">
        <v>129</v>
      </c>
      <c r="H843" t="s">
        <v>48</v>
      </c>
      <c r="I843" t="s">
        <v>18</v>
      </c>
      <c r="J843" t="s">
        <v>10</v>
      </c>
      <c r="K843" t="s">
        <v>43</v>
      </c>
      <c r="L843">
        <v>2</v>
      </c>
      <c r="M843">
        <v>1004</v>
      </c>
      <c r="O843" t="s">
        <v>28</v>
      </c>
      <c r="R843" t="s">
        <v>45</v>
      </c>
      <c r="S843" s="49" t="str">
        <f t="shared" si="105"/>
        <v>Cash</v>
      </c>
      <c r="T843" s="3">
        <v>0</v>
      </c>
      <c r="U843" s="2">
        <v>14.84</v>
      </c>
      <c r="V843" s="2">
        <v>2.92</v>
      </c>
      <c r="W843" s="54">
        <f>_xlfn.XLOOKUP(M843,Market!A:A,Market!F:F,0)</f>
        <v>0.06</v>
      </c>
      <c r="X843" s="55">
        <f t="shared" si="106"/>
        <v>0</v>
      </c>
      <c r="Y843" s="55">
        <f t="shared" si="107"/>
        <v>11.92</v>
      </c>
      <c r="Z843" s="54">
        <f t="shared" si="108"/>
        <v>0.80323450134770891</v>
      </c>
      <c r="AA843" s="49" t="str">
        <f t="shared" ca="1" si="109"/>
        <v>N</v>
      </c>
      <c r="AB843" s="49">
        <f t="shared" ca="1" si="110"/>
        <v>5</v>
      </c>
      <c r="AC843" s="49" t="str">
        <f t="shared" ca="1" si="111"/>
        <v>N</v>
      </c>
    </row>
    <row r="844" spans="1:29" x14ac:dyDescent="0.25">
      <c r="A844">
        <v>7954</v>
      </c>
      <c r="B844" s="9">
        <v>43574</v>
      </c>
      <c r="C844" s="50" t="str">
        <f t="shared" si="104"/>
        <v>N</v>
      </c>
      <c r="D844" s="52">
        <f>_xlfn.XLOOKUP(B844,Cal_Date!B:B,Cal_Date!A:A,0)</f>
        <v>3</v>
      </c>
      <c r="E844">
        <v>2019</v>
      </c>
      <c r="F844" t="s">
        <v>125</v>
      </c>
      <c r="G844" t="s">
        <v>129</v>
      </c>
      <c r="H844" t="s">
        <v>48</v>
      </c>
      <c r="I844" t="s">
        <v>18</v>
      </c>
      <c r="J844" t="s">
        <v>10</v>
      </c>
      <c r="K844" t="s">
        <v>43</v>
      </c>
      <c r="L844">
        <v>1</v>
      </c>
      <c r="M844">
        <v>1003</v>
      </c>
      <c r="O844" t="s">
        <v>25</v>
      </c>
      <c r="R844" t="s">
        <v>44</v>
      </c>
      <c r="S844" s="49" t="str">
        <f t="shared" si="105"/>
        <v>Card</v>
      </c>
      <c r="T844" s="3">
        <v>0.03</v>
      </c>
      <c r="U844" s="2">
        <v>7.42</v>
      </c>
      <c r="V844" s="2">
        <v>1.46</v>
      </c>
      <c r="W844" s="54">
        <f>_xlfn.XLOOKUP(M844,Market!A:A,Market!F:F,0)</f>
        <v>0.06</v>
      </c>
      <c r="X844" s="55">
        <f t="shared" si="106"/>
        <v>0.22259999999999999</v>
      </c>
      <c r="Y844" s="55">
        <f t="shared" si="107"/>
        <v>5.96</v>
      </c>
      <c r="Z844" s="54">
        <f t="shared" si="108"/>
        <v>0.80323450134770891</v>
      </c>
      <c r="AA844" s="49" t="str">
        <f t="shared" ca="1" si="109"/>
        <v>N</v>
      </c>
      <c r="AB844" s="49">
        <f t="shared" ca="1" si="110"/>
        <v>5</v>
      </c>
      <c r="AC844" s="49" t="str">
        <f t="shared" ca="1" si="111"/>
        <v>N</v>
      </c>
    </row>
    <row r="845" spans="1:29" x14ac:dyDescent="0.25">
      <c r="A845">
        <v>7955</v>
      </c>
      <c r="B845" s="9">
        <v>43574</v>
      </c>
      <c r="C845" s="50" t="str">
        <f t="shared" si="104"/>
        <v>N</v>
      </c>
      <c r="D845" s="52">
        <f>_xlfn.XLOOKUP(B845,Cal_Date!B:B,Cal_Date!A:A,0)</f>
        <v>3</v>
      </c>
      <c r="E845">
        <v>2019</v>
      </c>
      <c r="F845" t="s">
        <v>125</v>
      </c>
      <c r="G845" t="s">
        <v>129</v>
      </c>
      <c r="H845" t="s">
        <v>48</v>
      </c>
      <c r="I845" t="s">
        <v>18</v>
      </c>
      <c r="J845" t="s">
        <v>11</v>
      </c>
      <c r="K845" t="s">
        <v>42</v>
      </c>
      <c r="L845">
        <v>1</v>
      </c>
      <c r="M845">
        <v>1002</v>
      </c>
      <c r="O845" t="s">
        <v>28</v>
      </c>
      <c r="R845" t="s">
        <v>45</v>
      </c>
      <c r="S845" s="49" t="str">
        <f t="shared" si="105"/>
        <v>Cash</v>
      </c>
      <c r="T845" s="3">
        <v>0</v>
      </c>
      <c r="U845" s="2">
        <v>6.36</v>
      </c>
      <c r="V845" s="2">
        <v>1.41</v>
      </c>
      <c r="W845" s="54">
        <f>_xlfn.XLOOKUP(M845,Market!A:A,Market!F:F,0)</f>
        <v>0.06</v>
      </c>
      <c r="X845" s="55">
        <f t="shared" si="106"/>
        <v>0</v>
      </c>
      <c r="Y845" s="55">
        <f t="shared" si="107"/>
        <v>4.95</v>
      </c>
      <c r="Z845" s="54">
        <f t="shared" si="108"/>
        <v>0.77830188679245282</v>
      </c>
      <c r="AA845" s="49" t="str">
        <f t="shared" ca="1" si="109"/>
        <v>N</v>
      </c>
      <c r="AB845" s="49">
        <f t="shared" ca="1" si="110"/>
        <v>5</v>
      </c>
      <c r="AC845" s="49" t="str">
        <f t="shared" ca="1" si="111"/>
        <v>N</v>
      </c>
    </row>
    <row r="846" spans="1:29" x14ac:dyDescent="0.25">
      <c r="A846">
        <v>7956</v>
      </c>
      <c r="B846" s="9">
        <v>43574</v>
      </c>
      <c r="C846" s="50" t="str">
        <f t="shared" si="104"/>
        <v>N</v>
      </c>
      <c r="D846" s="52">
        <f>_xlfn.XLOOKUP(B846,Cal_Date!B:B,Cal_Date!A:A,0)</f>
        <v>3</v>
      </c>
      <c r="E846">
        <v>2019</v>
      </c>
      <c r="F846" t="s">
        <v>125</v>
      </c>
      <c r="G846" t="s">
        <v>129</v>
      </c>
      <c r="H846" t="s">
        <v>48</v>
      </c>
      <c r="I846" t="s">
        <v>18</v>
      </c>
      <c r="J846" t="s">
        <v>11</v>
      </c>
      <c r="K846" t="s">
        <v>42</v>
      </c>
      <c r="L846">
        <v>1</v>
      </c>
      <c r="M846">
        <v>1007</v>
      </c>
      <c r="O846" t="s">
        <v>28</v>
      </c>
      <c r="R846" t="s">
        <v>45</v>
      </c>
      <c r="S846" s="49" t="str">
        <f t="shared" si="105"/>
        <v>Cash</v>
      </c>
      <c r="T846" s="3">
        <v>0</v>
      </c>
      <c r="U846" s="2">
        <v>6.5339999999999998</v>
      </c>
      <c r="V846" s="2">
        <v>1.41</v>
      </c>
      <c r="W846" s="54">
        <f>_xlfn.XLOOKUP(M846,Market!A:A,Market!F:F,0)</f>
        <v>8.8999999999999996E-2</v>
      </c>
      <c r="X846" s="55">
        <f t="shared" si="106"/>
        <v>0</v>
      </c>
      <c r="Y846" s="55">
        <f t="shared" si="107"/>
        <v>5.1239999999999997</v>
      </c>
      <c r="Z846" s="54">
        <f t="shared" si="108"/>
        <v>0.78420569329660239</v>
      </c>
      <c r="AA846" s="49" t="str">
        <f t="shared" ca="1" si="109"/>
        <v>N</v>
      </c>
      <c r="AB846" s="49">
        <f t="shared" ca="1" si="110"/>
        <v>5</v>
      </c>
      <c r="AC846" s="49" t="str">
        <f t="shared" ca="1" si="111"/>
        <v>N</v>
      </c>
    </row>
    <row r="847" spans="1:29" x14ac:dyDescent="0.25">
      <c r="A847">
        <v>8018</v>
      </c>
      <c r="B847" s="9">
        <v>43574</v>
      </c>
      <c r="C847" s="50" t="str">
        <f t="shared" si="104"/>
        <v>N</v>
      </c>
      <c r="D847" s="52">
        <f>_xlfn.XLOOKUP(B847,Cal_Date!B:B,Cal_Date!A:A,0)</f>
        <v>3</v>
      </c>
      <c r="E847">
        <v>2019</v>
      </c>
      <c r="F847" t="s">
        <v>125</v>
      </c>
      <c r="G847" t="s">
        <v>129</v>
      </c>
      <c r="H847" t="s">
        <v>48</v>
      </c>
      <c r="I847" t="s">
        <v>18</v>
      </c>
      <c r="J847" t="s">
        <v>11</v>
      </c>
      <c r="K847" t="s">
        <v>42</v>
      </c>
      <c r="L847">
        <v>2</v>
      </c>
      <c r="M847">
        <v>1008</v>
      </c>
      <c r="O847" t="s">
        <v>28</v>
      </c>
      <c r="R847" t="s">
        <v>45</v>
      </c>
      <c r="S847" s="49" t="str">
        <f t="shared" si="105"/>
        <v>Cash</v>
      </c>
      <c r="T847" s="3">
        <v>0</v>
      </c>
      <c r="U847" s="2">
        <v>13.068</v>
      </c>
      <c r="V847" s="2">
        <v>2.82</v>
      </c>
      <c r="W847" s="54">
        <f>_xlfn.XLOOKUP(M847,Market!A:A,Market!F:F,0)</f>
        <v>8.8999999999999996E-2</v>
      </c>
      <c r="X847" s="55">
        <f t="shared" si="106"/>
        <v>0</v>
      </c>
      <c r="Y847" s="55">
        <f t="shared" si="107"/>
        <v>10.247999999999999</v>
      </c>
      <c r="Z847" s="54">
        <f t="shared" si="108"/>
        <v>0.78420569329660239</v>
      </c>
      <c r="AA847" s="49" t="str">
        <f t="shared" ca="1" si="109"/>
        <v>N</v>
      </c>
      <c r="AB847" s="49">
        <f t="shared" ca="1" si="110"/>
        <v>5</v>
      </c>
      <c r="AC847" s="49" t="str">
        <f t="shared" ca="1" si="111"/>
        <v>N</v>
      </c>
    </row>
    <row r="848" spans="1:29" x14ac:dyDescent="0.25">
      <c r="A848">
        <v>8019</v>
      </c>
      <c r="B848" s="9">
        <v>43574</v>
      </c>
      <c r="C848" s="50" t="str">
        <f t="shared" si="104"/>
        <v>N</v>
      </c>
      <c r="D848" s="52">
        <f>_xlfn.XLOOKUP(B848,Cal_Date!B:B,Cal_Date!A:A,0)</f>
        <v>3</v>
      </c>
      <c r="E848">
        <v>2019</v>
      </c>
      <c r="F848" t="s">
        <v>125</v>
      </c>
      <c r="G848" t="s">
        <v>129</v>
      </c>
      <c r="H848" t="s">
        <v>48</v>
      </c>
      <c r="I848" t="s">
        <v>18</v>
      </c>
      <c r="J848" t="s">
        <v>11</v>
      </c>
      <c r="K848" t="s">
        <v>42</v>
      </c>
      <c r="L848">
        <v>1</v>
      </c>
      <c r="M848">
        <v>1008</v>
      </c>
      <c r="O848" t="s">
        <v>28</v>
      </c>
      <c r="R848" t="s">
        <v>44</v>
      </c>
      <c r="S848" s="49" t="str">
        <f t="shared" si="105"/>
        <v>Card</v>
      </c>
      <c r="T848" s="3">
        <v>0.03</v>
      </c>
      <c r="U848" s="2">
        <v>6.5339999999999998</v>
      </c>
      <c r="V848" s="2">
        <v>1.41</v>
      </c>
      <c r="W848" s="54">
        <f>_xlfn.XLOOKUP(M848,Market!A:A,Market!F:F,0)</f>
        <v>8.8999999999999996E-2</v>
      </c>
      <c r="X848" s="55">
        <f t="shared" si="106"/>
        <v>0.19602</v>
      </c>
      <c r="Y848" s="55">
        <f t="shared" si="107"/>
        <v>5.1239999999999997</v>
      </c>
      <c r="Z848" s="54">
        <f t="shared" si="108"/>
        <v>0.78420569329660239</v>
      </c>
      <c r="AA848" s="49" t="str">
        <f t="shared" ca="1" si="109"/>
        <v>N</v>
      </c>
      <c r="AB848" s="49">
        <f t="shared" ca="1" si="110"/>
        <v>5</v>
      </c>
      <c r="AC848" s="49" t="str">
        <f t="shared" ca="1" si="111"/>
        <v>N</v>
      </c>
    </row>
    <row r="849" spans="1:29" x14ac:dyDescent="0.25">
      <c r="A849">
        <v>8011</v>
      </c>
      <c r="B849" s="9">
        <v>43574</v>
      </c>
      <c r="C849" s="50" t="str">
        <f t="shared" si="104"/>
        <v>N</v>
      </c>
      <c r="D849" s="52">
        <f>_xlfn.XLOOKUP(B849,Cal_Date!B:B,Cal_Date!A:A,0)</f>
        <v>3</v>
      </c>
      <c r="E849">
        <v>2019</v>
      </c>
      <c r="F849" t="s">
        <v>125</v>
      </c>
      <c r="G849" t="s">
        <v>129</v>
      </c>
      <c r="H849" t="s">
        <v>48</v>
      </c>
      <c r="I849" t="s">
        <v>18</v>
      </c>
      <c r="J849" t="s">
        <v>11</v>
      </c>
      <c r="K849" t="s">
        <v>42</v>
      </c>
      <c r="L849">
        <v>2</v>
      </c>
      <c r="M849">
        <v>1000</v>
      </c>
      <c r="O849" t="s">
        <v>25</v>
      </c>
      <c r="R849" t="s">
        <v>45</v>
      </c>
      <c r="S849" s="49" t="str">
        <f t="shared" si="105"/>
        <v>Cash</v>
      </c>
      <c r="T849" s="3">
        <v>0</v>
      </c>
      <c r="U849" s="2">
        <v>12.96</v>
      </c>
      <c r="V849" s="2">
        <v>2.82</v>
      </c>
      <c r="W849" s="54">
        <f>_xlfn.XLOOKUP(M849,Market!A:A,Market!F:F,0)</f>
        <v>0.08</v>
      </c>
      <c r="X849" s="55">
        <f t="shared" si="106"/>
        <v>0</v>
      </c>
      <c r="Y849" s="55">
        <f t="shared" si="107"/>
        <v>10.14</v>
      </c>
      <c r="Z849" s="54">
        <f t="shared" si="108"/>
        <v>0.78240740740740744</v>
      </c>
      <c r="AA849" s="49" t="str">
        <f t="shared" ca="1" si="109"/>
        <v>N</v>
      </c>
      <c r="AB849" s="49">
        <f t="shared" ca="1" si="110"/>
        <v>5</v>
      </c>
      <c r="AC849" s="49" t="str">
        <f t="shared" ca="1" si="111"/>
        <v>N</v>
      </c>
    </row>
    <row r="850" spans="1:29" x14ac:dyDescent="0.25">
      <c r="A850">
        <v>7968</v>
      </c>
      <c r="B850" s="9">
        <v>43574</v>
      </c>
      <c r="C850" s="50" t="str">
        <f t="shared" si="104"/>
        <v>N</v>
      </c>
      <c r="D850" s="52">
        <f>_xlfn.XLOOKUP(B850,Cal_Date!B:B,Cal_Date!A:A,0)</f>
        <v>3</v>
      </c>
      <c r="E850">
        <v>2019</v>
      </c>
      <c r="F850" t="s">
        <v>125</v>
      </c>
      <c r="G850" t="s">
        <v>129</v>
      </c>
      <c r="H850" t="s">
        <v>48</v>
      </c>
      <c r="I850" t="s">
        <v>18</v>
      </c>
      <c r="J850" t="s">
        <v>11</v>
      </c>
      <c r="K850" t="s">
        <v>42</v>
      </c>
      <c r="L850">
        <v>1</v>
      </c>
      <c r="M850">
        <v>1000</v>
      </c>
      <c r="O850" t="s">
        <v>25</v>
      </c>
      <c r="R850" t="s">
        <v>45</v>
      </c>
      <c r="S850" s="49" t="str">
        <f t="shared" si="105"/>
        <v>Cash</v>
      </c>
      <c r="T850" s="3">
        <v>0</v>
      </c>
      <c r="U850" s="2">
        <v>6.48</v>
      </c>
      <c r="V850" s="2">
        <v>1.41</v>
      </c>
      <c r="W850" s="54">
        <f>_xlfn.XLOOKUP(M850,Market!A:A,Market!F:F,0)</f>
        <v>0.08</v>
      </c>
      <c r="X850" s="55">
        <f t="shared" si="106"/>
        <v>0</v>
      </c>
      <c r="Y850" s="55">
        <f t="shared" si="107"/>
        <v>5.07</v>
      </c>
      <c r="Z850" s="54">
        <f t="shared" si="108"/>
        <v>0.78240740740740744</v>
      </c>
      <c r="AA850" s="49" t="str">
        <f t="shared" ca="1" si="109"/>
        <v>N</v>
      </c>
      <c r="AB850" s="49">
        <f t="shared" ca="1" si="110"/>
        <v>5</v>
      </c>
      <c r="AC850" s="49" t="str">
        <f t="shared" ca="1" si="111"/>
        <v>N</v>
      </c>
    </row>
    <row r="851" spans="1:29" x14ac:dyDescent="0.25">
      <c r="A851">
        <v>7966</v>
      </c>
      <c r="B851" s="9">
        <v>43574</v>
      </c>
      <c r="C851" s="50" t="str">
        <f t="shared" si="104"/>
        <v>N</v>
      </c>
      <c r="D851" s="52">
        <f>_xlfn.XLOOKUP(B851,Cal_Date!B:B,Cal_Date!A:A,0)</f>
        <v>3</v>
      </c>
      <c r="E851">
        <v>2019</v>
      </c>
      <c r="F851" t="s">
        <v>125</v>
      </c>
      <c r="G851" t="s">
        <v>129</v>
      </c>
      <c r="H851" t="s">
        <v>48</v>
      </c>
      <c r="I851" t="s">
        <v>18</v>
      </c>
      <c r="J851" t="s">
        <v>11</v>
      </c>
      <c r="K851" t="s">
        <v>42</v>
      </c>
      <c r="L851">
        <v>2</v>
      </c>
      <c r="M851">
        <v>1000</v>
      </c>
      <c r="O851" t="s">
        <v>25</v>
      </c>
      <c r="R851" t="s">
        <v>45</v>
      </c>
      <c r="S851" s="49" t="str">
        <f t="shared" si="105"/>
        <v>Cash</v>
      </c>
      <c r="T851" s="3">
        <v>0</v>
      </c>
      <c r="U851" s="2">
        <v>12.96</v>
      </c>
      <c r="V851" s="2">
        <v>2.82</v>
      </c>
      <c r="W851" s="54">
        <f>_xlfn.XLOOKUP(M851,Market!A:A,Market!F:F,0)</f>
        <v>0.08</v>
      </c>
      <c r="X851" s="55">
        <f t="shared" si="106"/>
        <v>0</v>
      </c>
      <c r="Y851" s="55">
        <f t="shared" si="107"/>
        <v>10.14</v>
      </c>
      <c r="Z851" s="54">
        <f t="shared" si="108"/>
        <v>0.78240740740740744</v>
      </c>
      <c r="AA851" s="49" t="str">
        <f t="shared" ca="1" si="109"/>
        <v>N</v>
      </c>
      <c r="AB851" s="49">
        <f t="shared" ca="1" si="110"/>
        <v>5</v>
      </c>
      <c r="AC851" s="49" t="str">
        <f t="shared" ca="1" si="111"/>
        <v>N</v>
      </c>
    </row>
    <row r="852" spans="1:29" x14ac:dyDescent="0.25">
      <c r="A852">
        <v>7972</v>
      </c>
      <c r="B852" s="9">
        <v>43574</v>
      </c>
      <c r="C852" s="50" t="str">
        <f t="shared" si="104"/>
        <v>N</v>
      </c>
      <c r="D852" s="52">
        <f>_xlfn.XLOOKUP(B852,Cal_Date!B:B,Cal_Date!A:A,0)</f>
        <v>3</v>
      </c>
      <c r="E852">
        <v>2019</v>
      </c>
      <c r="F852" t="s">
        <v>125</v>
      </c>
      <c r="G852" t="s">
        <v>129</v>
      </c>
      <c r="H852" t="s">
        <v>48</v>
      </c>
      <c r="I852" t="s">
        <v>18</v>
      </c>
      <c r="J852" t="s">
        <v>11</v>
      </c>
      <c r="K852" t="s">
        <v>42</v>
      </c>
      <c r="L852">
        <v>1</v>
      </c>
      <c r="M852">
        <v>1001</v>
      </c>
      <c r="O852" t="s">
        <v>25</v>
      </c>
      <c r="R852" t="s">
        <v>44</v>
      </c>
      <c r="S852" s="49" t="str">
        <f t="shared" si="105"/>
        <v>Card</v>
      </c>
      <c r="T852" s="3">
        <v>0.03</v>
      </c>
      <c r="U852" s="2">
        <v>6.36</v>
      </c>
      <c r="V852" s="2">
        <v>1.41</v>
      </c>
      <c r="W852" s="54">
        <f>_xlfn.XLOOKUP(M852,Market!A:A,Market!F:F,0)</f>
        <v>0.06</v>
      </c>
      <c r="X852" s="55">
        <f t="shared" si="106"/>
        <v>0.1908</v>
      </c>
      <c r="Y852" s="55">
        <f t="shared" si="107"/>
        <v>4.95</v>
      </c>
      <c r="Z852" s="54">
        <f t="shared" si="108"/>
        <v>0.77830188679245282</v>
      </c>
      <c r="AA852" s="49" t="str">
        <f t="shared" ca="1" si="109"/>
        <v>N</v>
      </c>
      <c r="AB852" s="49">
        <f t="shared" ca="1" si="110"/>
        <v>5</v>
      </c>
      <c r="AC852" s="49" t="str">
        <f t="shared" ca="1" si="111"/>
        <v>N</v>
      </c>
    </row>
    <row r="853" spans="1:29" x14ac:dyDescent="0.25">
      <c r="A853">
        <v>7960</v>
      </c>
      <c r="B853" s="9">
        <v>43574</v>
      </c>
      <c r="C853" s="50" t="str">
        <f t="shared" si="104"/>
        <v>N</v>
      </c>
      <c r="D853" s="52">
        <f>_xlfn.XLOOKUP(B853,Cal_Date!B:B,Cal_Date!A:A,0)</f>
        <v>3</v>
      </c>
      <c r="E853">
        <v>2019</v>
      </c>
      <c r="F853" t="s">
        <v>125</v>
      </c>
      <c r="G853" t="s">
        <v>129</v>
      </c>
      <c r="H853" t="s">
        <v>48</v>
      </c>
      <c r="I853" t="s">
        <v>18</v>
      </c>
      <c r="J853" t="s">
        <v>11</v>
      </c>
      <c r="K853" t="s">
        <v>42</v>
      </c>
      <c r="L853">
        <v>1</v>
      </c>
      <c r="M853">
        <v>1000</v>
      </c>
      <c r="O853" t="s">
        <v>25</v>
      </c>
      <c r="R853" t="s">
        <v>45</v>
      </c>
      <c r="S853" s="49" t="str">
        <f t="shared" si="105"/>
        <v>Cash</v>
      </c>
      <c r="T853" s="3">
        <v>0</v>
      </c>
      <c r="U853" s="2">
        <v>6.48</v>
      </c>
      <c r="V853" s="2">
        <v>1.41</v>
      </c>
      <c r="W853" s="54">
        <f>_xlfn.XLOOKUP(M853,Market!A:A,Market!F:F,0)</f>
        <v>0.08</v>
      </c>
      <c r="X853" s="55">
        <f t="shared" si="106"/>
        <v>0</v>
      </c>
      <c r="Y853" s="55">
        <f t="shared" si="107"/>
        <v>5.07</v>
      </c>
      <c r="Z853" s="54">
        <f t="shared" si="108"/>
        <v>0.78240740740740744</v>
      </c>
      <c r="AA853" s="49" t="str">
        <f t="shared" ca="1" si="109"/>
        <v>N</v>
      </c>
      <c r="AB853" s="49">
        <f t="shared" ca="1" si="110"/>
        <v>5</v>
      </c>
      <c r="AC853" s="49" t="str">
        <f t="shared" ca="1" si="111"/>
        <v>N</v>
      </c>
    </row>
    <row r="854" spans="1:29" x14ac:dyDescent="0.25">
      <c r="A854">
        <v>7985</v>
      </c>
      <c r="B854" s="9">
        <v>43574</v>
      </c>
      <c r="C854" s="50" t="str">
        <f t="shared" si="104"/>
        <v>N</v>
      </c>
      <c r="D854" s="52">
        <f>_xlfn.XLOOKUP(B854,Cal_Date!B:B,Cal_Date!A:A,0)</f>
        <v>3</v>
      </c>
      <c r="E854">
        <v>2019</v>
      </c>
      <c r="F854" t="s">
        <v>125</v>
      </c>
      <c r="G854" t="s">
        <v>129</v>
      </c>
      <c r="H854" t="s">
        <v>48</v>
      </c>
      <c r="I854" t="s">
        <v>18</v>
      </c>
      <c r="J854" t="s">
        <v>11</v>
      </c>
      <c r="K854" t="s">
        <v>42</v>
      </c>
      <c r="L854">
        <v>1</v>
      </c>
      <c r="M854">
        <v>1000</v>
      </c>
      <c r="O854" t="s">
        <v>25</v>
      </c>
      <c r="R854" t="s">
        <v>45</v>
      </c>
      <c r="S854" s="49" t="str">
        <f t="shared" si="105"/>
        <v>Cash</v>
      </c>
      <c r="T854" s="3">
        <v>0</v>
      </c>
      <c r="U854" s="2">
        <v>6.48</v>
      </c>
      <c r="V854" s="2">
        <v>1.41</v>
      </c>
      <c r="W854" s="54">
        <f>_xlfn.XLOOKUP(M854,Market!A:A,Market!F:F,0)</f>
        <v>0.08</v>
      </c>
      <c r="X854" s="55">
        <f t="shared" si="106"/>
        <v>0</v>
      </c>
      <c r="Y854" s="55">
        <f t="shared" si="107"/>
        <v>5.07</v>
      </c>
      <c r="Z854" s="54">
        <f t="shared" si="108"/>
        <v>0.78240740740740744</v>
      </c>
      <c r="AA854" s="49" t="str">
        <f t="shared" ca="1" si="109"/>
        <v>N</v>
      </c>
      <c r="AB854" s="49">
        <f t="shared" ca="1" si="110"/>
        <v>5</v>
      </c>
      <c r="AC854" s="49" t="str">
        <f t="shared" ca="1" si="111"/>
        <v>N</v>
      </c>
    </row>
    <row r="855" spans="1:29" x14ac:dyDescent="0.25">
      <c r="A855">
        <v>7957</v>
      </c>
      <c r="B855" s="9">
        <v>43574</v>
      </c>
      <c r="C855" s="50" t="str">
        <f t="shared" si="104"/>
        <v>N</v>
      </c>
      <c r="D855" s="52">
        <f>_xlfn.XLOOKUP(B855,Cal_Date!B:B,Cal_Date!A:A,0)</f>
        <v>3</v>
      </c>
      <c r="E855">
        <v>2019</v>
      </c>
      <c r="F855" t="s">
        <v>125</v>
      </c>
      <c r="G855" t="s">
        <v>129</v>
      </c>
      <c r="H855" t="s">
        <v>48</v>
      </c>
      <c r="I855" t="s">
        <v>18</v>
      </c>
      <c r="J855" t="s">
        <v>11</v>
      </c>
      <c r="K855" t="s">
        <v>42</v>
      </c>
      <c r="L855">
        <v>1</v>
      </c>
      <c r="M855">
        <v>1004</v>
      </c>
      <c r="O855" t="s">
        <v>28</v>
      </c>
      <c r="R855" t="s">
        <v>45</v>
      </c>
      <c r="S855" s="49" t="str">
        <f t="shared" si="105"/>
        <v>Cash</v>
      </c>
      <c r="T855" s="3">
        <v>0</v>
      </c>
      <c r="U855" s="2">
        <v>6.36</v>
      </c>
      <c r="V855" s="2">
        <v>1.41</v>
      </c>
      <c r="W855" s="54">
        <f>_xlfn.XLOOKUP(M855,Market!A:A,Market!F:F,0)</f>
        <v>0.06</v>
      </c>
      <c r="X855" s="55">
        <f t="shared" si="106"/>
        <v>0</v>
      </c>
      <c r="Y855" s="55">
        <f t="shared" si="107"/>
        <v>4.95</v>
      </c>
      <c r="Z855" s="54">
        <f t="shared" si="108"/>
        <v>0.77830188679245282</v>
      </c>
      <c r="AA855" s="49" t="str">
        <f t="shared" ca="1" si="109"/>
        <v>N</v>
      </c>
      <c r="AB855" s="49">
        <f t="shared" ca="1" si="110"/>
        <v>5</v>
      </c>
      <c r="AC855" s="49" t="str">
        <f t="shared" ca="1" si="111"/>
        <v>N</v>
      </c>
    </row>
    <row r="856" spans="1:29" x14ac:dyDescent="0.25">
      <c r="A856">
        <v>7976</v>
      </c>
      <c r="B856" s="9">
        <v>43574</v>
      </c>
      <c r="C856" s="50" t="str">
        <f t="shared" si="104"/>
        <v>N</v>
      </c>
      <c r="D856" s="52">
        <f>_xlfn.XLOOKUP(B856,Cal_Date!B:B,Cal_Date!A:A,0)</f>
        <v>3</v>
      </c>
      <c r="E856">
        <v>2019</v>
      </c>
      <c r="F856" t="s">
        <v>125</v>
      </c>
      <c r="G856" t="s">
        <v>129</v>
      </c>
      <c r="H856" t="s">
        <v>48</v>
      </c>
      <c r="I856" t="s">
        <v>18</v>
      </c>
      <c r="J856" t="s">
        <v>10</v>
      </c>
      <c r="K856" t="s">
        <v>43</v>
      </c>
      <c r="L856">
        <v>2</v>
      </c>
      <c r="M856">
        <v>1005</v>
      </c>
      <c r="O856" t="s">
        <v>25</v>
      </c>
      <c r="R856" t="s">
        <v>44</v>
      </c>
      <c r="S856" s="49" t="str">
        <f t="shared" si="105"/>
        <v>Card</v>
      </c>
      <c r="T856" s="3">
        <v>0.03</v>
      </c>
      <c r="U856" s="2">
        <v>19.602</v>
      </c>
      <c r="V856" s="2">
        <v>2.92</v>
      </c>
      <c r="W856" s="54">
        <f>_xlfn.XLOOKUP(M856,Market!A:A,Market!F:F,0)</f>
        <v>8.8999999999999996E-2</v>
      </c>
      <c r="X856" s="55">
        <f t="shared" si="106"/>
        <v>0.58806000000000003</v>
      </c>
      <c r="Y856" s="55">
        <f t="shared" si="107"/>
        <v>16.682000000000002</v>
      </c>
      <c r="Z856" s="54">
        <f t="shared" si="108"/>
        <v>0.85103560861136629</v>
      </c>
      <c r="AA856" s="49" t="str">
        <f t="shared" ca="1" si="109"/>
        <v>N</v>
      </c>
      <c r="AB856" s="49">
        <f t="shared" ca="1" si="110"/>
        <v>5</v>
      </c>
      <c r="AC856" s="49" t="str">
        <f t="shared" ca="1" si="111"/>
        <v>N</v>
      </c>
    </row>
    <row r="857" spans="1:29" x14ac:dyDescent="0.25">
      <c r="A857">
        <v>7958</v>
      </c>
      <c r="B857" s="9">
        <v>43574</v>
      </c>
      <c r="C857" s="50" t="str">
        <f t="shared" si="104"/>
        <v>N</v>
      </c>
      <c r="D857" s="52">
        <f>_xlfn.XLOOKUP(B857,Cal_Date!B:B,Cal_Date!A:A,0)</f>
        <v>3</v>
      </c>
      <c r="E857">
        <v>2019</v>
      </c>
      <c r="F857" t="s">
        <v>125</v>
      </c>
      <c r="G857" t="s">
        <v>129</v>
      </c>
      <c r="H857" t="s">
        <v>48</v>
      </c>
      <c r="I857" t="s">
        <v>18</v>
      </c>
      <c r="J857" t="s">
        <v>10</v>
      </c>
      <c r="K857" t="s">
        <v>43</v>
      </c>
      <c r="L857">
        <v>1</v>
      </c>
      <c r="M857">
        <v>1000</v>
      </c>
      <c r="O857" t="s">
        <v>25</v>
      </c>
      <c r="R857" t="s">
        <v>45</v>
      </c>
      <c r="S857" s="49" t="str">
        <f t="shared" si="105"/>
        <v>Cash</v>
      </c>
      <c r="T857" s="3">
        <v>0</v>
      </c>
      <c r="U857" s="2">
        <v>7.5600000000000005</v>
      </c>
      <c r="V857" s="2">
        <v>1.46</v>
      </c>
      <c r="W857" s="54">
        <f>_xlfn.XLOOKUP(M857,Market!A:A,Market!F:F,0)</f>
        <v>0.08</v>
      </c>
      <c r="X857" s="55">
        <f t="shared" si="106"/>
        <v>0</v>
      </c>
      <c r="Y857" s="55">
        <f t="shared" si="107"/>
        <v>6.1000000000000005</v>
      </c>
      <c r="Z857" s="54">
        <f t="shared" si="108"/>
        <v>0.80687830687830686</v>
      </c>
      <c r="AA857" s="49" t="str">
        <f t="shared" ca="1" si="109"/>
        <v>N</v>
      </c>
      <c r="AB857" s="49">
        <f t="shared" ca="1" si="110"/>
        <v>5</v>
      </c>
      <c r="AC857" s="49" t="str">
        <f t="shared" ca="1" si="111"/>
        <v>N</v>
      </c>
    </row>
    <row r="858" spans="1:29" x14ac:dyDescent="0.25">
      <c r="A858">
        <v>7959</v>
      </c>
      <c r="B858" s="9">
        <v>43574</v>
      </c>
      <c r="C858" s="50" t="str">
        <f t="shared" si="104"/>
        <v>N</v>
      </c>
      <c r="D858" s="52">
        <f>_xlfn.XLOOKUP(B858,Cal_Date!B:B,Cal_Date!A:A,0)</f>
        <v>3</v>
      </c>
      <c r="E858">
        <v>2019</v>
      </c>
      <c r="F858" t="s">
        <v>125</v>
      </c>
      <c r="G858" t="s">
        <v>129</v>
      </c>
      <c r="H858" t="s">
        <v>48</v>
      </c>
      <c r="I858" t="s">
        <v>18</v>
      </c>
      <c r="J858" t="s">
        <v>10</v>
      </c>
      <c r="K858" t="s">
        <v>43</v>
      </c>
      <c r="L858">
        <v>1</v>
      </c>
      <c r="M858">
        <v>1006</v>
      </c>
      <c r="O858" t="s">
        <v>28</v>
      </c>
      <c r="R858" t="s">
        <v>44</v>
      </c>
      <c r="S858" s="49" t="str">
        <f t="shared" si="105"/>
        <v>Card</v>
      </c>
      <c r="T858" s="3">
        <v>0.03</v>
      </c>
      <c r="U858" s="2">
        <v>9.2564999999999991</v>
      </c>
      <c r="V858" s="2">
        <v>1.46</v>
      </c>
      <c r="W858" s="54">
        <f>_xlfn.XLOOKUP(M858,Market!A:A,Market!F:F,0)</f>
        <v>8.8999999999999996E-2</v>
      </c>
      <c r="X858" s="55">
        <f t="shared" si="106"/>
        <v>0.27769499999999997</v>
      </c>
      <c r="Y858" s="55">
        <f t="shared" si="107"/>
        <v>7.7964999999999991</v>
      </c>
      <c r="Z858" s="54">
        <f t="shared" si="108"/>
        <v>0.84227299735321126</v>
      </c>
      <c r="AA858" s="49" t="str">
        <f t="shared" ca="1" si="109"/>
        <v>N</v>
      </c>
      <c r="AB858" s="49">
        <f t="shared" ca="1" si="110"/>
        <v>5</v>
      </c>
      <c r="AC858" s="49" t="str">
        <f t="shared" ca="1" si="111"/>
        <v>N</v>
      </c>
    </row>
    <row r="859" spans="1:29" x14ac:dyDescent="0.25">
      <c r="A859">
        <v>7961</v>
      </c>
      <c r="B859" s="9">
        <v>43574</v>
      </c>
      <c r="C859" s="50" t="str">
        <f t="shared" si="104"/>
        <v>N</v>
      </c>
      <c r="D859" s="52">
        <f>_xlfn.XLOOKUP(B859,Cal_Date!B:B,Cal_Date!A:A,0)</f>
        <v>3</v>
      </c>
      <c r="E859">
        <v>2019</v>
      </c>
      <c r="F859" t="s">
        <v>125</v>
      </c>
      <c r="G859" t="s">
        <v>129</v>
      </c>
      <c r="H859" t="s">
        <v>48</v>
      </c>
      <c r="I859" t="s">
        <v>18</v>
      </c>
      <c r="J859" t="s">
        <v>11</v>
      </c>
      <c r="K859" t="s">
        <v>42</v>
      </c>
      <c r="L859">
        <v>1</v>
      </c>
      <c r="M859">
        <v>1000</v>
      </c>
      <c r="O859" t="s">
        <v>25</v>
      </c>
      <c r="R859" t="s">
        <v>46</v>
      </c>
      <c r="S859" s="49" t="str">
        <f t="shared" si="105"/>
        <v>Card</v>
      </c>
      <c r="T859" s="3">
        <v>0.04</v>
      </c>
      <c r="U859" s="2">
        <v>6.48</v>
      </c>
      <c r="V859" s="2">
        <v>1.41</v>
      </c>
      <c r="W859" s="54">
        <f>_xlfn.XLOOKUP(M859,Market!A:A,Market!F:F,0)</f>
        <v>0.08</v>
      </c>
      <c r="X859" s="55">
        <f t="shared" si="106"/>
        <v>0.25920000000000004</v>
      </c>
      <c r="Y859" s="55">
        <f t="shared" si="107"/>
        <v>5.07</v>
      </c>
      <c r="Z859" s="54">
        <f t="shared" si="108"/>
        <v>0.78240740740740744</v>
      </c>
      <c r="AA859" s="49" t="str">
        <f t="shared" ca="1" si="109"/>
        <v>N</v>
      </c>
      <c r="AB859" s="49">
        <f t="shared" ca="1" si="110"/>
        <v>5</v>
      </c>
      <c r="AC859" s="49" t="str">
        <f t="shared" ca="1" si="111"/>
        <v>N</v>
      </c>
    </row>
    <row r="860" spans="1:29" x14ac:dyDescent="0.25">
      <c r="A860">
        <v>7962</v>
      </c>
      <c r="B860" s="9">
        <v>43574</v>
      </c>
      <c r="C860" s="50" t="str">
        <f t="shared" si="104"/>
        <v>N</v>
      </c>
      <c r="D860" s="52">
        <f>_xlfn.XLOOKUP(B860,Cal_Date!B:B,Cal_Date!A:A,0)</f>
        <v>3</v>
      </c>
      <c r="E860">
        <v>2019</v>
      </c>
      <c r="F860" t="s">
        <v>125</v>
      </c>
      <c r="G860" t="s">
        <v>129</v>
      </c>
      <c r="H860" t="s">
        <v>48</v>
      </c>
      <c r="I860" t="s">
        <v>18</v>
      </c>
      <c r="J860" t="s">
        <v>11</v>
      </c>
      <c r="K860" t="s">
        <v>42</v>
      </c>
      <c r="L860">
        <v>1</v>
      </c>
      <c r="M860">
        <v>1001</v>
      </c>
      <c r="O860" t="s">
        <v>25</v>
      </c>
      <c r="R860" t="s">
        <v>46</v>
      </c>
      <c r="S860" s="49" t="str">
        <f t="shared" si="105"/>
        <v>Card</v>
      </c>
      <c r="T860" s="3">
        <v>0.04</v>
      </c>
      <c r="U860" s="2">
        <v>6.36</v>
      </c>
      <c r="V860" s="2">
        <v>1.41</v>
      </c>
      <c r="W860" s="54">
        <f>_xlfn.XLOOKUP(M860,Market!A:A,Market!F:F,0)</f>
        <v>0.06</v>
      </c>
      <c r="X860" s="55">
        <f t="shared" si="106"/>
        <v>0.25440000000000002</v>
      </c>
      <c r="Y860" s="55">
        <f t="shared" si="107"/>
        <v>4.95</v>
      </c>
      <c r="Z860" s="54">
        <f t="shared" si="108"/>
        <v>0.77830188679245282</v>
      </c>
      <c r="AA860" s="49" t="str">
        <f t="shared" ca="1" si="109"/>
        <v>N</v>
      </c>
      <c r="AB860" s="49">
        <f t="shared" ca="1" si="110"/>
        <v>5</v>
      </c>
      <c r="AC860" s="49" t="str">
        <f t="shared" ca="1" si="111"/>
        <v>N</v>
      </c>
    </row>
    <row r="861" spans="1:29" x14ac:dyDescent="0.25">
      <c r="A861">
        <v>7963</v>
      </c>
      <c r="B861" s="9">
        <v>43574</v>
      </c>
      <c r="C861" s="50" t="str">
        <f t="shared" si="104"/>
        <v>N</v>
      </c>
      <c r="D861" s="52">
        <f>_xlfn.XLOOKUP(B861,Cal_Date!B:B,Cal_Date!A:A,0)</f>
        <v>3</v>
      </c>
      <c r="E861">
        <v>2019</v>
      </c>
      <c r="F861" t="s">
        <v>125</v>
      </c>
      <c r="G861" t="s">
        <v>129</v>
      </c>
      <c r="H861" t="s">
        <v>48</v>
      </c>
      <c r="I861" t="s">
        <v>18</v>
      </c>
      <c r="J861" t="s">
        <v>11</v>
      </c>
      <c r="K861" t="s">
        <v>42</v>
      </c>
      <c r="L861">
        <v>1</v>
      </c>
      <c r="M861">
        <v>1008</v>
      </c>
      <c r="O861" t="s">
        <v>28</v>
      </c>
      <c r="R861" t="s">
        <v>46</v>
      </c>
      <c r="S861" s="49" t="str">
        <f t="shared" si="105"/>
        <v>Card</v>
      </c>
      <c r="T861" s="3">
        <v>0.04</v>
      </c>
      <c r="U861" s="2">
        <v>6.5339999999999998</v>
      </c>
      <c r="V861" s="2">
        <v>1.41</v>
      </c>
      <c r="W861" s="54">
        <f>_xlfn.XLOOKUP(M861,Market!A:A,Market!F:F,0)</f>
        <v>8.8999999999999996E-2</v>
      </c>
      <c r="X861" s="55">
        <f t="shared" si="106"/>
        <v>0.26135999999999998</v>
      </c>
      <c r="Y861" s="55">
        <f t="shared" si="107"/>
        <v>5.1239999999999997</v>
      </c>
      <c r="Z861" s="54">
        <f t="shared" si="108"/>
        <v>0.78420569329660239</v>
      </c>
      <c r="AA861" s="49" t="str">
        <f t="shared" ca="1" si="109"/>
        <v>N</v>
      </c>
      <c r="AB861" s="49">
        <f t="shared" ca="1" si="110"/>
        <v>5</v>
      </c>
      <c r="AC861" s="49" t="str">
        <f t="shared" ca="1" si="111"/>
        <v>N</v>
      </c>
    </row>
    <row r="862" spans="1:29" x14ac:dyDescent="0.25">
      <c r="A862">
        <v>7964</v>
      </c>
      <c r="B862" s="9">
        <v>43574</v>
      </c>
      <c r="C862" s="50" t="str">
        <f t="shared" si="104"/>
        <v>N</v>
      </c>
      <c r="D862" s="52">
        <f>_xlfn.XLOOKUP(B862,Cal_Date!B:B,Cal_Date!A:A,0)</f>
        <v>3</v>
      </c>
      <c r="E862">
        <v>2019</v>
      </c>
      <c r="F862" t="s">
        <v>125</v>
      </c>
      <c r="G862" t="s">
        <v>129</v>
      </c>
      <c r="H862" t="s">
        <v>48</v>
      </c>
      <c r="I862" t="s">
        <v>18</v>
      </c>
      <c r="J862" t="s">
        <v>11</v>
      </c>
      <c r="K862" t="s">
        <v>42</v>
      </c>
      <c r="L862">
        <v>2</v>
      </c>
      <c r="M862">
        <v>1009</v>
      </c>
      <c r="O862" t="s">
        <v>28</v>
      </c>
      <c r="R862" t="s">
        <v>46</v>
      </c>
      <c r="S862" s="49" t="str">
        <f t="shared" si="105"/>
        <v>Card</v>
      </c>
      <c r="T862" s="3">
        <v>0.04</v>
      </c>
      <c r="U862" s="2">
        <v>13.068</v>
      </c>
      <c r="V862" s="2">
        <v>2.82</v>
      </c>
      <c r="W862" s="54">
        <f>_xlfn.XLOOKUP(M862,Market!A:A,Market!F:F,0)</f>
        <v>8.8999999999999996E-2</v>
      </c>
      <c r="X862" s="55">
        <f t="shared" si="106"/>
        <v>0.52271999999999996</v>
      </c>
      <c r="Y862" s="55">
        <f t="shared" si="107"/>
        <v>10.247999999999999</v>
      </c>
      <c r="Z862" s="54">
        <f t="shared" si="108"/>
        <v>0.78420569329660239</v>
      </c>
      <c r="AA862" s="49" t="str">
        <f t="shared" ca="1" si="109"/>
        <v>N</v>
      </c>
      <c r="AB862" s="49">
        <f t="shared" ca="1" si="110"/>
        <v>5</v>
      </c>
      <c r="AC862" s="49" t="str">
        <f t="shared" ca="1" si="111"/>
        <v>N</v>
      </c>
    </row>
    <row r="863" spans="1:29" x14ac:dyDescent="0.25">
      <c r="A863">
        <v>7965</v>
      </c>
      <c r="B863" s="9">
        <v>43574</v>
      </c>
      <c r="C863" s="50" t="str">
        <f t="shared" si="104"/>
        <v>N</v>
      </c>
      <c r="D863" s="52">
        <f>_xlfn.XLOOKUP(B863,Cal_Date!B:B,Cal_Date!A:A,0)</f>
        <v>3</v>
      </c>
      <c r="E863">
        <v>2019</v>
      </c>
      <c r="F863" t="s">
        <v>125</v>
      </c>
      <c r="G863" t="s">
        <v>129</v>
      </c>
      <c r="H863" t="s">
        <v>48</v>
      </c>
      <c r="I863" t="s">
        <v>18</v>
      </c>
      <c r="J863" t="s">
        <v>11</v>
      </c>
      <c r="K863" t="s">
        <v>42</v>
      </c>
      <c r="L863">
        <v>2</v>
      </c>
      <c r="M863">
        <v>1001</v>
      </c>
      <c r="O863" t="s">
        <v>25</v>
      </c>
      <c r="R863" t="s">
        <v>44</v>
      </c>
      <c r="S863" s="49" t="str">
        <f t="shared" si="105"/>
        <v>Card</v>
      </c>
      <c r="T863" s="3">
        <v>0.03</v>
      </c>
      <c r="U863" s="2">
        <v>12.72</v>
      </c>
      <c r="V863" s="2">
        <v>2.82</v>
      </c>
      <c r="W863" s="54">
        <f>_xlfn.XLOOKUP(M863,Market!A:A,Market!F:F,0)</f>
        <v>0.06</v>
      </c>
      <c r="X863" s="55">
        <f t="shared" si="106"/>
        <v>0.38159999999999999</v>
      </c>
      <c r="Y863" s="55">
        <f t="shared" si="107"/>
        <v>9.9</v>
      </c>
      <c r="Z863" s="54">
        <f t="shared" si="108"/>
        <v>0.77830188679245282</v>
      </c>
      <c r="AA863" s="49" t="str">
        <f t="shared" ca="1" si="109"/>
        <v>N</v>
      </c>
      <c r="AB863" s="49">
        <f t="shared" ca="1" si="110"/>
        <v>5</v>
      </c>
      <c r="AC863" s="49" t="str">
        <f t="shared" ca="1" si="111"/>
        <v>N</v>
      </c>
    </row>
    <row r="864" spans="1:29" x14ac:dyDescent="0.25">
      <c r="A864">
        <v>8000</v>
      </c>
      <c r="B864" s="9">
        <v>43574</v>
      </c>
      <c r="C864" s="50" t="str">
        <f t="shared" si="104"/>
        <v>N</v>
      </c>
      <c r="D864" s="52">
        <f>_xlfn.XLOOKUP(B864,Cal_Date!B:B,Cal_Date!A:A,0)</f>
        <v>3</v>
      </c>
      <c r="E864">
        <v>2019</v>
      </c>
      <c r="F864" t="s">
        <v>125</v>
      </c>
      <c r="G864" t="s">
        <v>129</v>
      </c>
      <c r="H864" t="s">
        <v>48</v>
      </c>
      <c r="I864" t="s">
        <v>18</v>
      </c>
      <c r="J864" t="s">
        <v>11</v>
      </c>
      <c r="K864" t="s">
        <v>42</v>
      </c>
      <c r="L864">
        <v>1</v>
      </c>
      <c r="M864">
        <v>1001</v>
      </c>
      <c r="O864" t="s">
        <v>25</v>
      </c>
      <c r="R864" t="s">
        <v>47</v>
      </c>
      <c r="S864" s="49" t="str">
        <f t="shared" si="105"/>
        <v>Card</v>
      </c>
      <c r="T864" s="3">
        <v>3.5000000000000003E-2</v>
      </c>
      <c r="U864" s="2">
        <v>6.36</v>
      </c>
      <c r="V864" s="2">
        <v>1.41</v>
      </c>
      <c r="W864" s="54">
        <f>_xlfn.XLOOKUP(M864,Market!A:A,Market!F:F,0)</f>
        <v>0.06</v>
      </c>
      <c r="X864" s="55">
        <f t="shared" si="106"/>
        <v>0.22260000000000002</v>
      </c>
      <c r="Y864" s="55">
        <f t="shared" si="107"/>
        <v>4.95</v>
      </c>
      <c r="Z864" s="54">
        <f t="shared" si="108"/>
        <v>0.77830188679245282</v>
      </c>
      <c r="AA864" s="49" t="str">
        <f t="shared" ca="1" si="109"/>
        <v>N</v>
      </c>
      <c r="AB864" s="49">
        <f t="shared" ca="1" si="110"/>
        <v>5</v>
      </c>
      <c r="AC864" s="49" t="str">
        <f t="shared" ca="1" si="111"/>
        <v>N</v>
      </c>
    </row>
    <row r="865" spans="1:29" x14ac:dyDescent="0.25">
      <c r="A865">
        <v>7967</v>
      </c>
      <c r="B865" s="9">
        <v>43574</v>
      </c>
      <c r="C865" s="50" t="str">
        <f t="shared" si="104"/>
        <v>N</v>
      </c>
      <c r="D865" s="52">
        <f>_xlfn.XLOOKUP(B865,Cal_Date!B:B,Cal_Date!A:A,0)</f>
        <v>3</v>
      </c>
      <c r="E865">
        <v>2019</v>
      </c>
      <c r="F865" t="s">
        <v>125</v>
      </c>
      <c r="G865" t="s">
        <v>129</v>
      </c>
      <c r="H865" t="s">
        <v>48</v>
      </c>
      <c r="I865" t="s">
        <v>18</v>
      </c>
      <c r="J865" t="s">
        <v>11</v>
      </c>
      <c r="K865" t="s">
        <v>42</v>
      </c>
      <c r="L865">
        <v>1</v>
      </c>
      <c r="M865">
        <v>1001</v>
      </c>
      <c r="O865" t="s">
        <v>25</v>
      </c>
      <c r="R865" t="s">
        <v>46</v>
      </c>
      <c r="S865" s="49" t="str">
        <f t="shared" si="105"/>
        <v>Card</v>
      </c>
      <c r="T865" s="3">
        <v>0.04</v>
      </c>
      <c r="U865" s="2">
        <v>6.36</v>
      </c>
      <c r="V865" s="2">
        <v>1.41</v>
      </c>
      <c r="W865" s="54">
        <f>_xlfn.XLOOKUP(M865,Market!A:A,Market!F:F,0)</f>
        <v>0.06</v>
      </c>
      <c r="X865" s="55">
        <f t="shared" si="106"/>
        <v>0.25440000000000002</v>
      </c>
      <c r="Y865" s="55">
        <f t="shared" si="107"/>
        <v>4.95</v>
      </c>
      <c r="Z865" s="54">
        <f t="shared" si="108"/>
        <v>0.77830188679245282</v>
      </c>
      <c r="AA865" s="49" t="str">
        <f t="shared" ca="1" si="109"/>
        <v>N</v>
      </c>
      <c r="AB865" s="49">
        <f t="shared" ca="1" si="110"/>
        <v>5</v>
      </c>
      <c r="AC865" s="49" t="str">
        <f t="shared" ca="1" si="111"/>
        <v>N</v>
      </c>
    </row>
    <row r="866" spans="1:29" x14ac:dyDescent="0.25">
      <c r="A866">
        <v>7969</v>
      </c>
      <c r="B866" s="9">
        <v>43574</v>
      </c>
      <c r="C866" s="50" t="str">
        <f t="shared" si="104"/>
        <v>N</v>
      </c>
      <c r="D866" s="52">
        <f>_xlfn.XLOOKUP(B866,Cal_Date!B:B,Cal_Date!A:A,0)</f>
        <v>3</v>
      </c>
      <c r="E866">
        <v>2019</v>
      </c>
      <c r="F866" t="s">
        <v>125</v>
      </c>
      <c r="G866" t="s">
        <v>129</v>
      </c>
      <c r="H866" t="s">
        <v>48</v>
      </c>
      <c r="I866" t="s">
        <v>18</v>
      </c>
      <c r="J866" t="s">
        <v>11</v>
      </c>
      <c r="K866" t="s">
        <v>42</v>
      </c>
      <c r="L866">
        <v>1</v>
      </c>
      <c r="M866">
        <v>1002</v>
      </c>
      <c r="O866" t="s">
        <v>28</v>
      </c>
      <c r="R866" t="s">
        <v>46</v>
      </c>
      <c r="S866" s="49" t="str">
        <f t="shared" si="105"/>
        <v>Card</v>
      </c>
      <c r="T866" s="3">
        <v>0.04</v>
      </c>
      <c r="U866" s="2">
        <v>6.36</v>
      </c>
      <c r="V866" s="2">
        <v>1.41</v>
      </c>
      <c r="W866" s="54">
        <f>_xlfn.XLOOKUP(M866,Market!A:A,Market!F:F,0)</f>
        <v>0.06</v>
      </c>
      <c r="X866" s="55">
        <f t="shared" si="106"/>
        <v>0.25440000000000002</v>
      </c>
      <c r="Y866" s="55">
        <f t="shared" si="107"/>
        <v>4.95</v>
      </c>
      <c r="Z866" s="54">
        <f t="shared" si="108"/>
        <v>0.77830188679245282</v>
      </c>
      <c r="AA866" s="49" t="str">
        <f t="shared" ca="1" si="109"/>
        <v>N</v>
      </c>
      <c r="AB866" s="49">
        <f t="shared" ca="1" si="110"/>
        <v>5</v>
      </c>
      <c r="AC866" s="49" t="str">
        <f t="shared" ca="1" si="111"/>
        <v>N</v>
      </c>
    </row>
    <row r="867" spans="1:29" x14ac:dyDescent="0.25">
      <c r="A867">
        <v>7970</v>
      </c>
      <c r="B867" s="9">
        <v>43574</v>
      </c>
      <c r="C867" s="50" t="str">
        <f t="shared" si="104"/>
        <v>N</v>
      </c>
      <c r="D867" s="52">
        <f>_xlfn.XLOOKUP(B867,Cal_Date!B:B,Cal_Date!A:A,0)</f>
        <v>3</v>
      </c>
      <c r="E867">
        <v>2019</v>
      </c>
      <c r="F867" t="s">
        <v>125</v>
      </c>
      <c r="G867" t="s">
        <v>129</v>
      </c>
      <c r="H867" t="s">
        <v>48</v>
      </c>
      <c r="I867" t="s">
        <v>18</v>
      </c>
      <c r="J867" t="s">
        <v>11</v>
      </c>
      <c r="K867" t="s">
        <v>42</v>
      </c>
      <c r="L867">
        <v>2</v>
      </c>
      <c r="M867">
        <v>1003</v>
      </c>
      <c r="O867" t="s">
        <v>25</v>
      </c>
      <c r="R867" t="s">
        <v>46</v>
      </c>
      <c r="S867" s="49" t="str">
        <f t="shared" si="105"/>
        <v>Card</v>
      </c>
      <c r="T867" s="3">
        <v>0.04</v>
      </c>
      <c r="U867" s="2">
        <v>12.72</v>
      </c>
      <c r="V867" s="2">
        <v>2.82</v>
      </c>
      <c r="W867" s="54">
        <f>_xlfn.XLOOKUP(M867,Market!A:A,Market!F:F,0)</f>
        <v>0.06</v>
      </c>
      <c r="X867" s="55">
        <f t="shared" si="106"/>
        <v>0.50880000000000003</v>
      </c>
      <c r="Y867" s="55">
        <f t="shared" si="107"/>
        <v>9.9</v>
      </c>
      <c r="Z867" s="54">
        <f t="shared" si="108"/>
        <v>0.77830188679245282</v>
      </c>
      <c r="AA867" s="49" t="str">
        <f t="shared" ca="1" si="109"/>
        <v>N</v>
      </c>
      <c r="AB867" s="49">
        <f t="shared" ca="1" si="110"/>
        <v>5</v>
      </c>
      <c r="AC867" s="49" t="str">
        <f t="shared" ca="1" si="111"/>
        <v>N</v>
      </c>
    </row>
    <row r="868" spans="1:29" x14ac:dyDescent="0.25">
      <c r="A868">
        <v>7971</v>
      </c>
      <c r="B868" s="9">
        <v>43574</v>
      </c>
      <c r="C868" s="50" t="str">
        <f t="shared" si="104"/>
        <v>N</v>
      </c>
      <c r="D868" s="52">
        <f>_xlfn.XLOOKUP(B868,Cal_Date!B:B,Cal_Date!A:A,0)</f>
        <v>3</v>
      </c>
      <c r="E868">
        <v>2019</v>
      </c>
      <c r="F868" t="s">
        <v>125</v>
      </c>
      <c r="G868" t="s">
        <v>129</v>
      </c>
      <c r="H868" t="s">
        <v>48</v>
      </c>
      <c r="I868" t="s">
        <v>18</v>
      </c>
      <c r="J868" t="s">
        <v>11</v>
      </c>
      <c r="K868" t="s">
        <v>42</v>
      </c>
      <c r="L868">
        <v>1</v>
      </c>
      <c r="M868">
        <v>1003</v>
      </c>
      <c r="O868" t="s">
        <v>25</v>
      </c>
      <c r="R868" t="s">
        <v>46</v>
      </c>
      <c r="S868" s="49" t="str">
        <f t="shared" si="105"/>
        <v>Card</v>
      </c>
      <c r="T868" s="3">
        <v>0.04</v>
      </c>
      <c r="U868" s="2">
        <v>6.36</v>
      </c>
      <c r="V868" s="2">
        <v>1.41</v>
      </c>
      <c r="W868" s="54">
        <f>_xlfn.XLOOKUP(M868,Market!A:A,Market!F:F,0)</f>
        <v>0.06</v>
      </c>
      <c r="X868" s="55">
        <f t="shared" si="106"/>
        <v>0.25440000000000002</v>
      </c>
      <c r="Y868" s="55">
        <f t="shared" si="107"/>
        <v>4.95</v>
      </c>
      <c r="Z868" s="54">
        <f t="shared" si="108"/>
        <v>0.77830188679245282</v>
      </c>
      <c r="AA868" s="49" t="str">
        <f t="shared" ca="1" si="109"/>
        <v>N</v>
      </c>
      <c r="AB868" s="49">
        <f t="shared" ca="1" si="110"/>
        <v>5</v>
      </c>
      <c r="AC868" s="49" t="str">
        <f t="shared" ca="1" si="111"/>
        <v>N</v>
      </c>
    </row>
    <row r="869" spans="1:29" x14ac:dyDescent="0.25">
      <c r="A869">
        <v>7989</v>
      </c>
      <c r="B869" s="9">
        <v>43574</v>
      </c>
      <c r="C869" s="50" t="str">
        <f t="shared" si="104"/>
        <v>N</v>
      </c>
      <c r="D869" s="52">
        <f>_xlfn.XLOOKUP(B869,Cal_Date!B:B,Cal_Date!A:A,0)</f>
        <v>3</v>
      </c>
      <c r="E869">
        <v>2019</v>
      </c>
      <c r="F869" t="s">
        <v>125</v>
      </c>
      <c r="G869" t="s">
        <v>129</v>
      </c>
      <c r="H869" t="s">
        <v>48</v>
      </c>
      <c r="I869" t="s">
        <v>18</v>
      </c>
      <c r="J869" t="s">
        <v>10</v>
      </c>
      <c r="K869" t="s">
        <v>43</v>
      </c>
      <c r="L869">
        <v>1</v>
      </c>
      <c r="M869">
        <v>1009</v>
      </c>
      <c r="O869" t="s">
        <v>28</v>
      </c>
      <c r="R869" t="s">
        <v>44</v>
      </c>
      <c r="S869" s="49" t="str">
        <f t="shared" si="105"/>
        <v>Card</v>
      </c>
      <c r="T869" s="3">
        <v>0.03</v>
      </c>
      <c r="U869" s="2">
        <v>9.2564999999999991</v>
      </c>
      <c r="V869" s="2">
        <v>1.46</v>
      </c>
      <c r="W869" s="54">
        <f>_xlfn.XLOOKUP(M869,Market!A:A,Market!F:F,0)</f>
        <v>8.8999999999999996E-2</v>
      </c>
      <c r="X869" s="55">
        <f t="shared" si="106"/>
        <v>0.27769499999999997</v>
      </c>
      <c r="Y869" s="55">
        <f t="shared" si="107"/>
        <v>7.7964999999999991</v>
      </c>
      <c r="Z869" s="54">
        <f t="shared" si="108"/>
        <v>0.84227299735321126</v>
      </c>
      <c r="AA869" s="49" t="str">
        <f t="shared" ca="1" si="109"/>
        <v>N</v>
      </c>
      <c r="AB869" s="49">
        <f t="shared" ca="1" si="110"/>
        <v>5</v>
      </c>
      <c r="AC869" s="49" t="str">
        <f t="shared" ca="1" si="111"/>
        <v>N</v>
      </c>
    </row>
    <row r="870" spans="1:29" x14ac:dyDescent="0.25">
      <c r="A870">
        <v>7990</v>
      </c>
      <c r="B870" s="9">
        <v>43574</v>
      </c>
      <c r="C870" s="50" t="str">
        <f t="shared" si="104"/>
        <v>N</v>
      </c>
      <c r="D870" s="52">
        <f>_xlfn.XLOOKUP(B870,Cal_Date!B:B,Cal_Date!A:A,0)</f>
        <v>3</v>
      </c>
      <c r="E870">
        <v>2019</v>
      </c>
      <c r="F870" t="s">
        <v>125</v>
      </c>
      <c r="G870" t="s">
        <v>129</v>
      </c>
      <c r="H870" t="s">
        <v>48</v>
      </c>
      <c r="I870" t="s">
        <v>18</v>
      </c>
      <c r="J870" t="s">
        <v>11</v>
      </c>
      <c r="K870" t="s">
        <v>42</v>
      </c>
      <c r="L870">
        <v>1</v>
      </c>
      <c r="M870">
        <v>1010</v>
      </c>
      <c r="O870" t="s">
        <v>25</v>
      </c>
      <c r="R870" t="s">
        <v>45</v>
      </c>
      <c r="S870" s="49" t="str">
        <f t="shared" si="105"/>
        <v>Cash</v>
      </c>
      <c r="T870" s="3">
        <v>0</v>
      </c>
      <c r="U870" s="2">
        <v>6.48</v>
      </c>
      <c r="V870" s="2">
        <v>1.41</v>
      </c>
      <c r="W870" s="54">
        <f>_xlfn.XLOOKUP(M870,Market!A:A,Market!F:F,0)</f>
        <v>0.08</v>
      </c>
      <c r="X870" s="55">
        <f t="shared" si="106"/>
        <v>0</v>
      </c>
      <c r="Y870" s="55">
        <f t="shared" si="107"/>
        <v>5.07</v>
      </c>
      <c r="Z870" s="54">
        <f t="shared" si="108"/>
        <v>0.78240740740740744</v>
      </c>
      <c r="AA870" s="49" t="str">
        <f t="shared" ca="1" si="109"/>
        <v>N</v>
      </c>
      <c r="AB870" s="49">
        <f t="shared" ca="1" si="110"/>
        <v>5</v>
      </c>
      <c r="AC870" s="49" t="str">
        <f t="shared" ca="1" si="111"/>
        <v>N</v>
      </c>
    </row>
    <row r="871" spans="1:29" x14ac:dyDescent="0.25">
      <c r="A871">
        <v>7991</v>
      </c>
      <c r="B871" s="9">
        <v>43574</v>
      </c>
      <c r="C871" s="50" t="str">
        <f t="shared" si="104"/>
        <v>N</v>
      </c>
      <c r="D871" s="52">
        <f>_xlfn.XLOOKUP(B871,Cal_Date!B:B,Cal_Date!A:A,0)</f>
        <v>3</v>
      </c>
      <c r="E871">
        <v>2019</v>
      </c>
      <c r="F871" t="s">
        <v>125</v>
      </c>
      <c r="G871" t="s">
        <v>129</v>
      </c>
      <c r="H871" t="s">
        <v>48</v>
      </c>
      <c r="I871" t="s">
        <v>18</v>
      </c>
      <c r="J871" t="s">
        <v>11</v>
      </c>
      <c r="K871" t="s">
        <v>42</v>
      </c>
      <c r="L871">
        <v>2</v>
      </c>
      <c r="M871">
        <v>1008</v>
      </c>
      <c r="O871" t="s">
        <v>28</v>
      </c>
      <c r="R871" t="s">
        <v>45</v>
      </c>
      <c r="S871" s="49" t="str">
        <f t="shared" si="105"/>
        <v>Cash</v>
      </c>
      <c r="T871" s="3">
        <v>0</v>
      </c>
      <c r="U871" s="2">
        <v>13.068</v>
      </c>
      <c r="V871" s="2">
        <v>2.82</v>
      </c>
      <c r="W871" s="54">
        <f>_xlfn.XLOOKUP(M871,Market!A:A,Market!F:F,0)</f>
        <v>8.8999999999999996E-2</v>
      </c>
      <c r="X871" s="55">
        <f t="shared" si="106"/>
        <v>0</v>
      </c>
      <c r="Y871" s="55">
        <f t="shared" si="107"/>
        <v>10.247999999999999</v>
      </c>
      <c r="Z871" s="54">
        <f t="shared" si="108"/>
        <v>0.78420569329660239</v>
      </c>
      <c r="AA871" s="49" t="str">
        <f t="shared" ca="1" si="109"/>
        <v>N</v>
      </c>
      <c r="AB871" s="49">
        <f t="shared" ca="1" si="110"/>
        <v>5</v>
      </c>
      <c r="AC871" s="49" t="str">
        <f t="shared" ca="1" si="111"/>
        <v>N</v>
      </c>
    </row>
    <row r="872" spans="1:29" x14ac:dyDescent="0.25">
      <c r="A872">
        <v>7992</v>
      </c>
      <c r="B872" s="9">
        <v>43574</v>
      </c>
      <c r="C872" s="50" t="str">
        <f t="shared" si="104"/>
        <v>N</v>
      </c>
      <c r="D872" s="52">
        <f>_xlfn.XLOOKUP(B872,Cal_Date!B:B,Cal_Date!A:A,0)</f>
        <v>3</v>
      </c>
      <c r="E872">
        <v>2019</v>
      </c>
      <c r="F872" t="s">
        <v>125</v>
      </c>
      <c r="G872" t="s">
        <v>129</v>
      </c>
      <c r="H872" t="s">
        <v>48</v>
      </c>
      <c r="I872" t="s">
        <v>18</v>
      </c>
      <c r="J872" t="s">
        <v>11</v>
      </c>
      <c r="K872" t="s">
        <v>42</v>
      </c>
      <c r="L872">
        <v>1</v>
      </c>
      <c r="M872">
        <v>1008</v>
      </c>
      <c r="O872" t="s">
        <v>28</v>
      </c>
      <c r="R872" t="s">
        <v>45</v>
      </c>
      <c r="S872" s="49" t="str">
        <f t="shared" si="105"/>
        <v>Cash</v>
      </c>
      <c r="T872" s="3">
        <v>0</v>
      </c>
      <c r="U872" s="2">
        <v>6.5339999999999998</v>
      </c>
      <c r="V872" s="2">
        <v>1.41</v>
      </c>
      <c r="W872" s="54">
        <f>_xlfn.XLOOKUP(M872,Market!A:A,Market!F:F,0)</f>
        <v>8.8999999999999996E-2</v>
      </c>
      <c r="X872" s="55">
        <f t="shared" si="106"/>
        <v>0</v>
      </c>
      <c r="Y872" s="55">
        <f t="shared" si="107"/>
        <v>5.1239999999999997</v>
      </c>
      <c r="Z872" s="54">
        <f t="shared" si="108"/>
        <v>0.78420569329660239</v>
      </c>
      <c r="AA872" s="49" t="str">
        <f t="shared" ca="1" si="109"/>
        <v>N</v>
      </c>
      <c r="AB872" s="49">
        <f t="shared" ca="1" si="110"/>
        <v>5</v>
      </c>
      <c r="AC872" s="49" t="str">
        <f t="shared" ca="1" si="111"/>
        <v>N</v>
      </c>
    </row>
    <row r="873" spans="1:29" x14ac:dyDescent="0.25">
      <c r="A873">
        <v>7993</v>
      </c>
      <c r="B873" s="9">
        <v>43574</v>
      </c>
      <c r="C873" s="50" t="str">
        <f t="shared" si="104"/>
        <v>N</v>
      </c>
      <c r="D873" s="52">
        <f>_xlfn.XLOOKUP(B873,Cal_Date!B:B,Cal_Date!A:A,0)</f>
        <v>3</v>
      </c>
      <c r="E873">
        <v>2019</v>
      </c>
      <c r="F873" t="s">
        <v>125</v>
      </c>
      <c r="G873" t="s">
        <v>129</v>
      </c>
      <c r="H873" t="s">
        <v>48</v>
      </c>
      <c r="I873" t="s">
        <v>18</v>
      </c>
      <c r="J873" t="s">
        <v>11</v>
      </c>
      <c r="K873" t="s">
        <v>42</v>
      </c>
      <c r="L873">
        <v>2</v>
      </c>
      <c r="M873">
        <v>1008</v>
      </c>
      <c r="O873" t="s">
        <v>28</v>
      </c>
      <c r="R873" t="s">
        <v>45</v>
      </c>
      <c r="S873" s="49" t="str">
        <f t="shared" si="105"/>
        <v>Cash</v>
      </c>
      <c r="T873" s="3">
        <v>0</v>
      </c>
      <c r="U873" s="2">
        <v>13.068</v>
      </c>
      <c r="V873" s="2">
        <v>2.82</v>
      </c>
      <c r="W873" s="54">
        <f>_xlfn.XLOOKUP(M873,Market!A:A,Market!F:F,0)</f>
        <v>8.8999999999999996E-2</v>
      </c>
      <c r="X873" s="55">
        <f t="shared" si="106"/>
        <v>0</v>
      </c>
      <c r="Y873" s="55">
        <f t="shared" si="107"/>
        <v>10.247999999999999</v>
      </c>
      <c r="Z873" s="54">
        <f t="shared" si="108"/>
        <v>0.78420569329660239</v>
      </c>
      <c r="AA873" s="49" t="str">
        <f t="shared" ca="1" si="109"/>
        <v>N</v>
      </c>
      <c r="AB873" s="49">
        <f t="shared" ca="1" si="110"/>
        <v>5</v>
      </c>
      <c r="AC873" s="49" t="str">
        <f t="shared" ca="1" si="111"/>
        <v>N</v>
      </c>
    </row>
    <row r="874" spans="1:29" x14ac:dyDescent="0.25">
      <c r="A874">
        <v>7994</v>
      </c>
      <c r="B874" s="9">
        <v>43574</v>
      </c>
      <c r="C874" s="50" t="str">
        <f t="shared" si="104"/>
        <v>N</v>
      </c>
      <c r="D874" s="52">
        <f>_xlfn.XLOOKUP(B874,Cal_Date!B:B,Cal_Date!A:A,0)</f>
        <v>3</v>
      </c>
      <c r="E874">
        <v>2019</v>
      </c>
      <c r="F874" t="s">
        <v>125</v>
      </c>
      <c r="G874" t="s">
        <v>129</v>
      </c>
      <c r="H874" t="s">
        <v>48</v>
      </c>
      <c r="I874" t="s">
        <v>18</v>
      </c>
      <c r="J874" t="s">
        <v>11</v>
      </c>
      <c r="K874" t="s">
        <v>42</v>
      </c>
      <c r="L874">
        <v>1</v>
      </c>
      <c r="M874">
        <v>1004</v>
      </c>
      <c r="O874" t="s">
        <v>28</v>
      </c>
      <c r="R874" t="s">
        <v>45</v>
      </c>
      <c r="S874" s="49" t="str">
        <f t="shared" si="105"/>
        <v>Cash</v>
      </c>
      <c r="T874" s="3">
        <v>0</v>
      </c>
      <c r="U874" s="2">
        <v>6.36</v>
      </c>
      <c r="V874" s="2">
        <v>1.41</v>
      </c>
      <c r="W874" s="54">
        <f>_xlfn.XLOOKUP(M874,Market!A:A,Market!F:F,0)</f>
        <v>0.06</v>
      </c>
      <c r="X874" s="55">
        <f t="shared" si="106"/>
        <v>0</v>
      </c>
      <c r="Y874" s="55">
        <f t="shared" si="107"/>
        <v>4.95</v>
      </c>
      <c r="Z874" s="54">
        <f t="shared" si="108"/>
        <v>0.77830188679245282</v>
      </c>
      <c r="AA874" s="49" t="str">
        <f t="shared" ca="1" si="109"/>
        <v>N</v>
      </c>
      <c r="AB874" s="49">
        <f t="shared" ca="1" si="110"/>
        <v>5</v>
      </c>
      <c r="AC874" s="49" t="str">
        <f t="shared" ca="1" si="111"/>
        <v>N</v>
      </c>
    </row>
    <row r="875" spans="1:29" x14ac:dyDescent="0.25">
      <c r="A875">
        <v>7995</v>
      </c>
      <c r="B875" s="9">
        <v>43574</v>
      </c>
      <c r="C875" s="50" t="str">
        <f t="shared" si="104"/>
        <v>N</v>
      </c>
      <c r="D875" s="52">
        <f>_xlfn.XLOOKUP(B875,Cal_Date!B:B,Cal_Date!A:A,0)</f>
        <v>3</v>
      </c>
      <c r="E875">
        <v>2019</v>
      </c>
      <c r="F875" t="s">
        <v>125</v>
      </c>
      <c r="G875" t="s">
        <v>129</v>
      </c>
      <c r="H875" t="s">
        <v>48</v>
      </c>
      <c r="I875" t="s">
        <v>18</v>
      </c>
      <c r="J875" t="s">
        <v>11</v>
      </c>
      <c r="K875" t="s">
        <v>42</v>
      </c>
      <c r="L875">
        <v>2</v>
      </c>
      <c r="M875">
        <v>1009</v>
      </c>
      <c r="O875" t="s">
        <v>28</v>
      </c>
      <c r="R875" t="s">
        <v>44</v>
      </c>
      <c r="S875" s="49" t="str">
        <f t="shared" si="105"/>
        <v>Card</v>
      </c>
      <c r="T875" s="3">
        <v>0.03</v>
      </c>
      <c r="U875" s="2">
        <v>13.068</v>
      </c>
      <c r="V875" s="2">
        <v>2.82</v>
      </c>
      <c r="W875" s="54">
        <f>_xlfn.XLOOKUP(M875,Market!A:A,Market!F:F,0)</f>
        <v>8.8999999999999996E-2</v>
      </c>
      <c r="X875" s="55">
        <f t="shared" si="106"/>
        <v>0.39204</v>
      </c>
      <c r="Y875" s="55">
        <f t="shared" si="107"/>
        <v>10.247999999999999</v>
      </c>
      <c r="Z875" s="54">
        <f t="shared" si="108"/>
        <v>0.78420569329660239</v>
      </c>
      <c r="AA875" s="49" t="str">
        <f t="shared" ca="1" si="109"/>
        <v>N</v>
      </c>
      <c r="AB875" s="49">
        <f t="shared" ca="1" si="110"/>
        <v>5</v>
      </c>
      <c r="AC875" s="49" t="str">
        <f t="shared" ca="1" si="111"/>
        <v>N</v>
      </c>
    </row>
    <row r="876" spans="1:29" x14ac:dyDescent="0.25">
      <c r="A876">
        <v>7996</v>
      </c>
      <c r="B876" s="9">
        <v>43574</v>
      </c>
      <c r="C876" s="50" t="str">
        <f t="shared" si="104"/>
        <v>N</v>
      </c>
      <c r="D876" s="52">
        <f>_xlfn.XLOOKUP(B876,Cal_Date!B:B,Cal_Date!A:A,0)</f>
        <v>3</v>
      </c>
      <c r="E876">
        <v>2019</v>
      </c>
      <c r="F876" t="s">
        <v>125</v>
      </c>
      <c r="G876" t="s">
        <v>129</v>
      </c>
      <c r="H876" t="s">
        <v>48</v>
      </c>
      <c r="I876" t="s">
        <v>18</v>
      </c>
      <c r="J876" t="s">
        <v>11</v>
      </c>
      <c r="K876" t="s">
        <v>42</v>
      </c>
      <c r="L876">
        <v>1</v>
      </c>
      <c r="M876">
        <v>1010</v>
      </c>
      <c r="O876" t="s">
        <v>25</v>
      </c>
      <c r="R876" t="s">
        <v>44</v>
      </c>
      <c r="S876" s="49" t="str">
        <f t="shared" si="105"/>
        <v>Card</v>
      </c>
      <c r="T876" s="3">
        <v>0.03</v>
      </c>
      <c r="U876" s="2">
        <v>6.48</v>
      </c>
      <c r="V876" s="2">
        <v>1.41</v>
      </c>
      <c r="W876" s="54">
        <f>_xlfn.XLOOKUP(M876,Market!A:A,Market!F:F,0)</f>
        <v>0.08</v>
      </c>
      <c r="X876" s="55">
        <f t="shared" si="106"/>
        <v>0.19440000000000002</v>
      </c>
      <c r="Y876" s="55">
        <f t="shared" si="107"/>
        <v>5.07</v>
      </c>
      <c r="Z876" s="54">
        <f t="shared" si="108"/>
        <v>0.78240740740740744</v>
      </c>
      <c r="AA876" s="49" t="str">
        <f t="shared" ca="1" si="109"/>
        <v>N</v>
      </c>
      <c r="AB876" s="49">
        <f t="shared" ca="1" si="110"/>
        <v>5</v>
      </c>
      <c r="AC876" s="49" t="str">
        <f t="shared" ca="1" si="111"/>
        <v>N</v>
      </c>
    </row>
    <row r="877" spans="1:29" x14ac:dyDescent="0.25">
      <c r="A877">
        <v>7997</v>
      </c>
      <c r="B877" s="9">
        <v>43574</v>
      </c>
      <c r="C877" s="50" t="str">
        <f t="shared" si="104"/>
        <v>N</v>
      </c>
      <c r="D877" s="52">
        <f>_xlfn.XLOOKUP(B877,Cal_Date!B:B,Cal_Date!A:A,0)</f>
        <v>3</v>
      </c>
      <c r="E877">
        <v>2019</v>
      </c>
      <c r="F877" t="s">
        <v>125</v>
      </c>
      <c r="G877" t="s">
        <v>129</v>
      </c>
      <c r="H877" t="s">
        <v>48</v>
      </c>
      <c r="I877" t="s">
        <v>18</v>
      </c>
      <c r="J877" t="s">
        <v>11</v>
      </c>
      <c r="K877" t="s">
        <v>42</v>
      </c>
      <c r="L877">
        <v>1</v>
      </c>
      <c r="M877">
        <v>1011</v>
      </c>
      <c r="O877" t="s">
        <v>25</v>
      </c>
      <c r="R877" t="s">
        <v>44</v>
      </c>
      <c r="S877" s="49" t="str">
        <f t="shared" si="105"/>
        <v>Card</v>
      </c>
      <c r="T877" s="3">
        <v>0.03</v>
      </c>
      <c r="U877" s="2">
        <v>6.36</v>
      </c>
      <c r="V877" s="2">
        <v>1.41</v>
      </c>
      <c r="W877" s="54">
        <f>_xlfn.XLOOKUP(M877,Market!A:A,Market!F:F,0)</f>
        <v>0.06</v>
      </c>
      <c r="X877" s="55">
        <f t="shared" si="106"/>
        <v>0.1908</v>
      </c>
      <c r="Y877" s="55">
        <f t="shared" si="107"/>
        <v>4.95</v>
      </c>
      <c r="Z877" s="54">
        <f t="shared" si="108"/>
        <v>0.77830188679245282</v>
      </c>
      <c r="AA877" s="49" t="str">
        <f t="shared" ca="1" si="109"/>
        <v>N</v>
      </c>
      <c r="AB877" s="49">
        <f t="shared" ca="1" si="110"/>
        <v>5</v>
      </c>
      <c r="AC877" s="49" t="str">
        <f t="shared" ca="1" si="111"/>
        <v>N</v>
      </c>
    </row>
    <row r="878" spans="1:29" x14ac:dyDescent="0.25">
      <c r="A878">
        <v>7998</v>
      </c>
      <c r="B878" s="9">
        <v>43574</v>
      </c>
      <c r="C878" s="50" t="str">
        <f t="shared" si="104"/>
        <v>N</v>
      </c>
      <c r="D878" s="52">
        <f>_xlfn.XLOOKUP(B878,Cal_Date!B:B,Cal_Date!A:A,0)</f>
        <v>3</v>
      </c>
      <c r="E878">
        <v>2019</v>
      </c>
      <c r="F878" t="s">
        <v>125</v>
      </c>
      <c r="G878" t="s">
        <v>129</v>
      </c>
      <c r="H878" t="s">
        <v>48</v>
      </c>
      <c r="I878" t="s">
        <v>18</v>
      </c>
      <c r="J878" t="s">
        <v>11</v>
      </c>
      <c r="K878" t="s">
        <v>42</v>
      </c>
      <c r="L878">
        <v>1</v>
      </c>
      <c r="M878">
        <v>1011</v>
      </c>
      <c r="O878" t="s">
        <v>25</v>
      </c>
      <c r="R878" t="s">
        <v>44</v>
      </c>
      <c r="S878" s="49" t="str">
        <f t="shared" si="105"/>
        <v>Card</v>
      </c>
      <c r="T878" s="3">
        <v>0.03</v>
      </c>
      <c r="U878" s="2">
        <v>6.36</v>
      </c>
      <c r="V878" s="2">
        <v>1.41</v>
      </c>
      <c r="W878" s="54">
        <f>_xlfn.XLOOKUP(M878,Market!A:A,Market!F:F,0)</f>
        <v>0.06</v>
      </c>
      <c r="X878" s="55">
        <f t="shared" si="106"/>
        <v>0.1908</v>
      </c>
      <c r="Y878" s="55">
        <f t="shared" si="107"/>
        <v>4.95</v>
      </c>
      <c r="Z878" s="54">
        <f t="shared" si="108"/>
        <v>0.77830188679245282</v>
      </c>
      <c r="AA878" s="49" t="str">
        <f t="shared" ca="1" si="109"/>
        <v>N</v>
      </c>
      <c r="AB878" s="49">
        <f t="shared" ca="1" si="110"/>
        <v>5</v>
      </c>
      <c r="AC878" s="49" t="str">
        <f t="shared" ca="1" si="111"/>
        <v>N</v>
      </c>
    </row>
    <row r="879" spans="1:29" x14ac:dyDescent="0.25">
      <c r="A879">
        <v>7999</v>
      </c>
      <c r="B879" s="9">
        <v>43574</v>
      </c>
      <c r="C879" s="50" t="str">
        <f t="shared" si="104"/>
        <v>N</v>
      </c>
      <c r="D879" s="52">
        <f>_xlfn.XLOOKUP(B879,Cal_Date!B:B,Cal_Date!A:A,0)</f>
        <v>3</v>
      </c>
      <c r="E879">
        <v>2019</v>
      </c>
      <c r="F879" t="s">
        <v>125</v>
      </c>
      <c r="G879" t="s">
        <v>129</v>
      </c>
      <c r="H879" t="s">
        <v>48</v>
      </c>
      <c r="I879" t="s">
        <v>18</v>
      </c>
      <c r="J879" t="s">
        <v>10</v>
      </c>
      <c r="K879" t="s">
        <v>43</v>
      </c>
      <c r="L879">
        <v>1</v>
      </c>
      <c r="M879">
        <v>1011</v>
      </c>
      <c r="O879" t="s">
        <v>25</v>
      </c>
      <c r="R879" t="s">
        <v>44</v>
      </c>
      <c r="S879" s="49" t="str">
        <f t="shared" si="105"/>
        <v>Card</v>
      </c>
      <c r="T879" s="3">
        <v>0.03</v>
      </c>
      <c r="U879" s="2">
        <v>7.42</v>
      </c>
      <c r="V879" s="2">
        <v>1.46</v>
      </c>
      <c r="W879" s="54">
        <f>_xlfn.XLOOKUP(M879,Market!A:A,Market!F:F,0)</f>
        <v>0.06</v>
      </c>
      <c r="X879" s="55">
        <f t="shared" si="106"/>
        <v>0.22259999999999999</v>
      </c>
      <c r="Y879" s="55">
        <f t="shared" si="107"/>
        <v>5.96</v>
      </c>
      <c r="Z879" s="54">
        <f t="shared" si="108"/>
        <v>0.80323450134770891</v>
      </c>
      <c r="AA879" s="49" t="str">
        <f t="shared" ca="1" si="109"/>
        <v>N</v>
      </c>
      <c r="AB879" s="49">
        <f t="shared" ca="1" si="110"/>
        <v>5</v>
      </c>
      <c r="AC879" s="49" t="str">
        <f t="shared" ca="1" si="111"/>
        <v>N</v>
      </c>
    </row>
    <row r="880" spans="1:29" x14ac:dyDescent="0.25">
      <c r="A880">
        <v>8009</v>
      </c>
      <c r="B880" s="9">
        <v>43574</v>
      </c>
      <c r="C880" s="50" t="str">
        <f t="shared" si="104"/>
        <v>N</v>
      </c>
      <c r="D880" s="52">
        <f>_xlfn.XLOOKUP(B880,Cal_Date!B:B,Cal_Date!A:A,0)</f>
        <v>3</v>
      </c>
      <c r="E880">
        <v>2019</v>
      </c>
      <c r="F880" t="s">
        <v>125</v>
      </c>
      <c r="G880" t="s">
        <v>129</v>
      </c>
      <c r="H880" t="s">
        <v>48</v>
      </c>
      <c r="I880" t="s">
        <v>18</v>
      </c>
      <c r="J880" t="s">
        <v>11</v>
      </c>
      <c r="K880" t="s">
        <v>42</v>
      </c>
      <c r="L880">
        <v>2</v>
      </c>
      <c r="M880">
        <v>1001</v>
      </c>
      <c r="O880" t="s">
        <v>25</v>
      </c>
      <c r="R880" t="s">
        <v>45</v>
      </c>
      <c r="S880" s="49" t="str">
        <f t="shared" si="105"/>
        <v>Cash</v>
      </c>
      <c r="T880" s="3">
        <v>0</v>
      </c>
      <c r="U880" s="2">
        <v>12.72</v>
      </c>
      <c r="V880" s="2">
        <v>2.82</v>
      </c>
      <c r="W880" s="54">
        <f>_xlfn.XLOOKUP(M880,Market!A:A,Market!F:F,0)</f>
        <v>0.06</v>
      </c>
      <c r="X880" s="55">
        <f t="shared" si="106"/>
        <v>0</v>
      </c>
      <c r="Y880" s="55">
        <f t="shared" si="107"/>
        <v>9.9</v>
      </c>
      <c r="Z880" s="54">
        <f t="shared" si="108"/>
        <v>0.77830188679245282</v>
      </c>
      <c r="AA880" s="49" t="str">
        <f t="shared" ca="1" si="109"/>
        <v>N</v>
      </c>
      <c r="AB880" s="49">
        <f t="shared" ca="1" si="110"/>
        <v>5</v>
      </c>
      <c r="AC880" s="49" t="str">
        <f t="shared" ca="1" si="111"/>
        <v>N</v>
      </c>
    </row>
    <row r="881" spans="1:29" x14ac:dyDescent="0.25">
      <c r="A881">
        <v>8001</v>
      </c>
      <c r="B881" s="9">
        <v>43574</v>
      </c>
      <c r="C881" s="50" t="str">
        <f t="shared" si="104"/>
        <v>N</v>
      </c>
      <c r="D881" s="52">
        <f>_xlfn.XLOOKUP(B881,Cal_Date!B:B,Cal_Date!A:A,0)</f>
        <v>3</v>
      </c>
      <c r="E881">
        <v>2019</v>
      </c>
      <c r="F881" t="s">
        <v>125</v>
      </c>
      <c r="G881" t="s">
        <v>129</v>
      </c>
      <c r="H881" t="s">
        <v>48</v>
      </c>
      <c r="I881" t="s">
        <v>18</v>
      </c>
      <c r="J881" t="s">
        <v>11</v>
      </c>
      <c r="K881" t="s">
        <v>42</v>
      </c>
      <c r="L881">
        <v>1</v>
      </c>
      <c r="M881">
        <v>1000</v>
      </c>
      <c r="O881" t="s">
        <v>25</v>
      </c>
      <c r="R881" t="s">
        <v>44</v>
      </c>
      <c r="S881" s="49" t="str">
        <f t="shared" si="105"/>
        <v>Card</v>
      </c>
      <c r="T881" s="3">
        <v>0.03</v>
      </c>
      <c r="U881" s="2">
        <v>6.48</v>
      </c>
      <c r="V881" s="2">
        <v>1.41</v>
      </c>
      <c r="W881" s="54">
        <f>_xlfn.XLOOKUP(M881,Market!A:A,Market!F:F,0)</f>
        <v>0.08</v>
      </c>
      <c r="X881" s="55">
        <f t="shared" si="106"/>
        <v>0.19440000000000002</v>
      </c>
      <c r="Y881" s="55">
        <f t="shared" si="107"/>
        <v>5.07</v>
      </c>
      <c r="Z881" s="54">
        <f t="shared" si="108"/>
        <v>0.78240740740740744</v>
      </c>
      <c r="AA881" s="49" t="str">
        <f t="shared" ca="1" si="109"/>
        <v>N</v>
      </c>
      <c r="AB881" s="49">
        <f t="shared" ca="1" si="110"/>
        <v>5</v>
      </c>
      <c r="AC881" s="49" t="str">
        <f t="shared" ca="1" si="111"/>
        <v>N</v>
      </c>
    </row>
    <row r="882" spans="1:29" x14ac:dyDescent="0.25">
      <c r="A882">
        <v>8002</v>
      </c>
      <c r="B882" s="9">
        <v>43574</v>
      </c>
      <c r="C882" s="50" t="str">
        <f t="shared" si="104"/>
        <v>N</v>
      </c>
      <c r="D882" s="52">
        <f>_xlfn.XLOOKUP(B882,Cal_Date!B:B,Cal_Date!A:A,0)</f>
        <v>3</v>
      </c>
      <c r="E882">
        <v>2019</v>
      </c>
      <c r="F882" t="s">
        <v>125</v>
      </c>
      <c r="G882" t="s">
        <v>129</v>
      </c>
      <c r="H882" t="s">
        <v>48</v>
      </c>
      <c r="I882" t="s">
        <v>18</v>
      </c>
      <c r="J882" t="s">
        <v>11</v>
      </c>
      <c r="K882" t="s">
        <v>42</v>
      </c>
      <c r="L882">
        <v>1</v>
      </c>
      <c r="M882">
        <v>1000</v>
      </c>
      <c r="O882" t="s">
        <v>25</v>
      </c>
      <c r="R882" t="s">
        <v>45</v>
      </c>
      <c r="S882" s="49" t="str">
        <f t="shared" si="105"/>
        <v>Cash</v>
      </c>
      <c r="T882" s="3">
        <v>0</v>
      </c>
      <c r="U882" s="2">
        <v>6.48</v>
      </c>
      <c r="V882" s="2">
        <v>1.41</v>
      </c>
      <c r="W882" s="54">
        <f>_xlfn.XLOOKUP(M882,Market!A:A,Market!F:F,0)</f>
        <v>0.08</v>
      </c>
      <c r="X882" s="55">
        <f t="shared" si="106"/>
        <v>0</v>
      </c>
      <c r="Y882" s="55">
        <f t="shared" si="107"/>
        <v>5.07</v>
      </c>
      <c r="Z882" s="54">
        <f t="shared" si="108"/>
        <v>0.78240740740740744</v>
      </c>
      <c r="AA882" s="49" t="str">
        <f t="shared" ca="1" si="109"/>
        <v>N</v>
      </c>
      <c r="AB882" s="49">
        <f t="shared" ca="1" si="110"/>
        <v>5</v>
      </c>
      <c r="AC882" s="49" t="str">
        <f t="shared" ca="1" si="111"/>
        <v>N</v>
      </c>
    </row>
    <row r="883" spans="1:29" x14ac:dyDescent="0.25">
      <c r="A883">
        <v>8003</v>
      </c>
      <c r="B883" s="9">
        <v>43574</v>
      </c>
      <c r="C883" s="50" t="str">
        <f t="shared" si="104"/>
        <v>N</v>
      </c>
      <c r="D883" s="52">
        <f>_xlfn.XLOOKUP(B883,Cal_Date!B:B,Cal_Date!A:A,0)</f>
        <v>3</v>
      </c>
      <c r="E883">
        <v>2019</v>
      </c>
      <c r="F883" t="s">
        <v>125</v>
      </c>
      <c r="G883" t="s">
        <v>129</v>
      </c>
      <c r="H883" t="s">
        <v>48</v>
      </c>
      <c r="I883" t="s">
        <v>18</v>
      </c>
      <c r="J883" t="s">
        <v>10</v>
      </c>
      <c r="K883" t="s">
        <v>43</v>
      </c>
      <c r="L883">
        <v>1</v>
      </c>
      <c r="M883">
        <v>1002</v>
      </c>
      <c r="O883" t="s">
        <v>28</v>
      </c>
      <c r="R883" t="s">
        <v>45</v>
      </c>
      <c r="S883" s="49" t="str">
        <f t="shared" si="105"/>
        <v>Cash</v>
      </c>
      <c r="T883" s="3">
        <v>0</v>
      </c>
      <c r="U883" s="2">
        <v>9.01</v>
      </c>
      <c r="V883" s="2">
        <v>1.46</v>
      </c>
      <c r="W883" s="54">
        <f>_xlfn.XLOOKUP(M883,Market!A:A,Market!F:F,0)</f>
        <v>0.06</v>
      </c>
      <c r="X883" s="55">
        <f t="shared" si="106"/>
        <v>0</v>
      </c>
      <c r="Y883" s="55">
        <f t="shared" si="107"/>
        <v>7.55</v>
      </c>
      <c r="Z883" s="54">
        <f t="shared" si="108"/>
        <v>0.83795782463928969</v>
      </c>
      <c r="AA883" s="49" t="str">
        <f t="shared" ca="1" si="109"/>
        <v>N</v>
      </c>
      <c r="AB883" s="49">
        <f t="shared" ca="1" si="110"/>
        <v>5</v>
      </c>
      <c r="AC883" s="49" t="str">
        <f t="shared" ca="1" si="111"/>
        <v>N</v>
      </c>
    </row>
    <row r="884" spans="1:29" x14ac:dyDescent="0.25">
      <c r="A884">
        <v>8004</v>
      </c>
      <c r="B884" s="9">
        <v>43575</v>
      </c>
      <c r="C884" s="50" t="str">
        <f t="shared" si="104"/>
        <v>N</v>
      </c>
      <c r="D884" s="52">
        <f>_xlfn.XLOOKUP(B884,Cal_Date!B:B,Cal_Date!A:A,0)</f>
        <v>3</v>
      </c>
      <c r="E884">
        <v>2019</v>
      </c>
      <c r="F884" t="s">
        <v>126</v>
      </c>
      <c r="G884" t="s">
        <v>130</v>
      </c>
      <c r="H884" t="s">
        <v>48</v>
      </c>
      <c r="I884" t="s">
        <v>18</v>
      </c>
      <c r="J884" t="s">
        <v>10</v>
      </c>
      <c r="K884" t="s">
        <v>43</v>
      </c>
      <c r="L884">
        <v>1</v>
      </c>
      <c r="M884">
        <v>1003</v>
      </c>
      <c r="O884" t="s">
        <v>25</v>
      </c>
      <c r="R884" t="s">
        <v>45</v>
      </c>
      <c r="S884" s="49" t="str">
        <f t="shared" si="105"/>
        <v>Cash</v>
      </c>
      <c r="T884" s="3">
        <v>0</v>
      </c>
      <c r="U884" s="2">
        <v>7.42</v>
      </c>
      <c r="V884" s="2">
        <v>1.46</v>
      </c>
      <c r="W884" s="54">
        <f>_xlfn.XLOOKUP(M884,Market!A:A,Market!F:F,0)</f>
        <v>0.06</v>
      </c>
      <c r="X884" s="55">
        <f t="shared" si="106"/>
        <v>0</v>
      </c>
      <c r="Y884" s="55">
        <f t="shared" si="107"/>
        <v>5.96</v>
      </c>
      <c r="Z884" s="54">
        <f t="shared" si="108"/>
        <v>0.80323450134770891</v>
      </c>
      <c r="AA884" s="49" t="str">
        <f t="shared" ca="1" si="109"/>
        <v>N</v>
      </c>
      <c r="AB884" s="49">
        <f t="shared" ca="1" si="110"/>
        <v>5</v>
      </c>
      <c r="AC884" s="49" t="str">
        <f t="shared" ca="1" si="111"/>
        <v>N</v>
      </c>
    </row>
    <row r="885" spans="1:29" x14ac:dyDescent="0.25">
      <c r="A885">
        <v>8005</v>
      </c>
      <c r="B885" s="9">
        <v>43575</v>
      </c>
      <c r="C885" s="50" t="str">
        <f t="shared" si="104"/>
        <v>N</v>
      </c>
      <c r="D885" s="52">
        <f>_xlfn.XLOOKUP(B885,Cal_Date!B:B,Cal_Date!A:A,0)</f>
        <v>3</v>
      </c>
      <c r="E885">
        <v>2019</v>
      </c>
      <c r="F885" t="s">
        <v>126</v>
      </c>
      <c r="G885" t="s">
        <v>130</v>
      </c>
      <c r="H885" t="s">
        <v>48</v>
      </c>
      <c r="I885" t="s">
        <v>18</v>
      </c>
      <c r="J885" t="s">
        <v>10</v>
      </c>
      <c r="K885" t="s">
        <v>43</v>
      </c>
      <c r="L885">
        <v>1</v>
      </c>
      <c r="M885">
        <v>1005</v>
      </c>
      <c r="O885" t="s">
        <v>25</v>
      </c>
      <c r="R885" t="s">
        <v>44</v>
      </c>
      <c r="S885" s="49" t="str">
        <f t="shared" si="105"/>
        <v>Card</v>
      </c>
      <c r="T885" s="3">
        <v>0.03</v>
      </c>
      <c r="U885" s="2">
        <v>9.2564999999999991</v>
      </c>
      <c r="V885" s="2">
        <v>1.46</v>
      </c>
      <c r="W885" s="54">
        <f>_xlfn.XLOOKUP(M885,Market!A:A,Market!F:F,0)</f>
        <v>8.8999999999999996E-2</v>
      </c>
      <c r="X885" s="55">
        <f t="shared" si="106"/>
        <v>0.27769499999999997</v>
      </c>
      <c r="Y885" s="55">
        <f t="shared" si="107"/>
        <v>7.7964999999999991</v>
      </c>
      <c r="Z885" s="54">
        <f t="shared" si="108"/>
        <v>0.84227299735321126</v>
      </c>
      <c r="AA885" s="49" t="str">
        <f t="shared" ca="1" si="109"/>
        <v>N</v>
      </c>
      <c r="AB885" s="49">
        <f t="shared" ca="1" si="110"/>
        <v>5</v>
      </c>
      <c r="AC885" s="49" t="str">
        <f t="shared" ca="1" si="111"/>
        <v>N</v>
      </c>
    </row>
    <row r="886" spans="1:29" x14ac:dyDescent="0.25">
      <c r="A886">
        <v>8013</v>
      </c>
      <c r="B886" s="9">
        <v>43575</v>
      </c>
      <c r="C886" s="50" t="str">
        <f t="shared" si="104"/>
        <v>N</v>
      </c>
      <c r="D886" s="52">
        <f>_xlfn.XLOOKUP(B886,Cal_Date!B:B,Cal_Date!A:A,0)</f>
        <v>3</v>
      </c>
      <c r="E886">
        <v>2019</v>
      </c>
      <c r="F886" t="s">
        <v>126</v>
      </c>
      <c r="G886" t="s">
        <v>130</v>
      </c>
      <c r="H886" t="s">
        <v>48</v>
      </c>
      <c r="I886" t="s">
        <v>18</v>
      </c>
      <c r="J886" t="s">
        <v>11</v>
      </c>
      <c r="K886" t="s">
        <v>42</v>
      </c>
      <c r="L886">
        <v>2</v>
      </c>
      <c r="M886">
        <v>1005</v>
      </c>
      <c r="O886" t="s">
        <v>25</v>
      </c>
      <c r="R886" t="s">
        <v>47</v>
      </c>
      <c r="S886" s="49" t="str">
        <f t="shared" si="105"/>
        <v>Card</v>
      </c>
      <c r="T886" s="3">
        <v>3.5000000000000003E-2</v>
      </c>
      <c r="U886" s="2">
        <v>13.068</v>
      </c>
      <c r="V886" s="2">
        <v>2.82</v>
      </c>
      <c r="W886" s="54">
        <f>_xlfn.XLOOKUP(M886,Market!A:A,Market!F:F,0)</f>
        <v>8.8999999999999996E-2</v>
      </c>
      <c r="X886" s="55">
        <f t="shared" si="106"/>
        <v>0.45738000000000001</v>
      </c>
      <c r="Y886" s="55">
        <f t="shared" si="107"/>
        <v>10.247999999999999</v>
      </c>
      <c r="Z886" s="54">
        <f t="shared" si="108"/>
        <v>0.78420569329660239</v>
      </c>
      <c r="AA886" s="49" t="str">
        <f t="shared" ca="1" si="109"/>
        <v>N</v>
      </c>
      <c r="AB886" s="49">
        <f t="shared" ca="1" si="110"/>
        <v>5</v>
      </c>
      <c r="AC886" s="49" t="str">
        <f t="shared" ca="1" si="111"/>
        <v>N</v>
      </c>
    </row>
    <row r="887" spans="1:29" x14ac:dyDescent="0.25">
      <c r="A887">
        <v>8006</v>
      </c>
      <c r="B887" s="9">
        <v>43575</v>
      </c>
      <c r="C887" s="50" t="str">
        <f t="shared" si="104"/>
        <v>N</v>
      </c>
      <c r="D887" s="52">
        <f>_xlfn.XLOOKUP(B887,Cal_Date!B:B,Cal_Date!A:A,0)</f>
        <v>3</v>
      </c>
      <c r="E887">
        <v>2019</v>
      </c>
      <c r="F887" t="s">
        <v>126</v>
      </c>
      <c r="G887" t="s">
        <v>130</v>
      </c>
      <c r="H887" t="s">
        <v>48</v>
      </c>
      <c r="I887" t="s">
        <v>18</v>
      </c>
      <c r="J887" t="s">
        <v>11</v>
      </c>
      <c r="K887" t="s">
        <v>42</v>
      </c>
      <c r="L887">
        <v>2</v>
      </c>
      <c r="M887">
        <v>1006</v>
      </c>
      <c r="O887" t="s">
        <v>28</v>
      </c>
      <c r="R887" t="s">
        <v>44</v>
      </c>
      <c r="S887" s="49" t="str">
        <f t="shared" si="105"/>
        <v>Card</v>
      </c>
      <c r="T887" s="3">
        <v>0.03</v>
      </c>
      <c r="U887" s="2">
        <v>13.068</v>
      </c>
      <c r="V887" s="2">
        <v>2.82</v>
      </c>
      <c r="W887" s="54">
        <f>_xlfn.XLOOKUP(M887,Market!A:A,Market!F:F,0)</f>
        <v>8.8999999999999996E-2</v>
      </c>
      <c r="X887" s="55">
        <f t="shared" si="106"/>
        <v>0.39204</v>
      </c>
      <c r="Y887" s="55">
        <f t="shared" si="107"/>
        <v>10.247999999999999</v>
      </c>
      <c r="Z887" s="54">
        <f t="shared" si="108"/>
        <v>0.78420569329660239</v>
      </c>
      <c r="AA887" s="49" t="str">
        <f t="shared" ca="1" si="109"/>
        <v>N</v>
      </c>
      <c r="AB887" s="49">
        <f t="shared" ca="1" si="110"/>
        <v>5</v>
      </c>
      <c r="AC887" s="49" t="str">
        <f t="shared" ca="1" si="111"/>
        <v>N</v>
      </c>
    </row>
    <row r="888" spans="1:29" x14ac:dyDescent="0.25">
      <c r="A888">
        <v>8007</v>
      </c>
      <c r="B888" s="9">
        <v>43575</v>
      </c>
      <c r="C888" s="50" t="str">
        <f t="shared" si="104"/>
        <v>N</v>
      </c>
      <c r="D888" s="52">
        <f>_xlfn.XLOOKUP(B888,Cal_Date!B:B,Cal_Date!A:A,0)</f>
        <v>3</v>
      </c>
      <c r="E888">
        <v>2019</v>
      </c>
      <c r="F888" t="s">
        <v>126</v>
      </c>
      <c r="G888" t="s">
        <v>130</v>
      </c>
      <c r="H888" t="s">
        <v>48</v>
      </c>
      <c r="I888" t="s">
        <v>18</v>
      </c>
      <c r="J888" t="s">
        <v>11</v>
      </c>
      <c r="K888" t="s">
        <v>42</v>
      </c>
      <c r="L888">
        <v>1</v>
      </c>
      <c r="M888">
        <v>1007</v>
      </c>
      <c r="O888" t="s">
        <v>28</v>
      </c>
      <c r="R888" t="s">
        <v>44</v>
      </c>
      <c r="S888" s="49" t="str">
        <f t="shared" si="105"/>
        <v>Card</v>
      </c>
      <c r="T888" s="3">
        <v>0.03</v>
      </c>
      <c r="U888" s="2">
        <v>6.5339999999999998</v>
      </c>
      <c r="V888" s="2">
        <v>1.41</v>
      </c>
      <c r="W888" s="54">
        <f>_xlfn.XLOOKUP(M888,Market!A:A,Market!F:F,0)</f>
        <v>8.8999999999999996E-2</v>
      </c>
      <c r="X888" s="55">
        <f t="shared" si="106"/>
        <v>0.19602</v>
      </c>
      <c r="Y888" s="55">
        <f t="shared" si="107"/>
        <v>5.1239999999999997</v>
      </c>
      <c r="Z888" s="54">
        <f t="shared" si="108"/>
        <v>0.78420569329660239</v>
      </c>
      <c r="AA888" s="49" t="str">
        <f t="shared" ca="1" si="109"/>
        <v>N</v>
      </c>
      <c r="AB888" s="49">
        <f t="shared" ca="1" si="110"/>
        <v>5</v>
      </c>
      <c r="AC888" s="49" t="str">
        <f t="shared" ca="1" si="111"/>
        <v>N</v>
      </c>
    </row>
    <row r="889" spans="1:29" x14ac:dyDescent="0.25">
      <c r="A889">
        <v>8021</v>
      </c>
      <c r="B889" s="9">
        <v>43575</v>
      </c>
      <c r="C889" s="50" t="str">
        <f t="shared" si="104"/>
        <v>N</v>
      </c>
      <c r="D889" s="52">
        <f>_xlfn.XLOOKUP(B889,Cal_Date!B:B,Cal_Date!A:A,0)</f>
        <v>3</v>
      </c>
      <c r="E889">
        <v>2019</v>
      </c>
      <c r="F889" t="s">
        <v>126</v>
      </c>
      <c r="G889" t="s">
        <v>130</v>
      </c>
      <c r="H889" t="s">
        <v>48</v>
      </c>
      <c r="I889" t="s">
        <v>18</v>
      </c>
      <c r="J889" t="s">
        <v>11</v>
      </c>
      <c r="K889" t="s">
        <v>42</v>
      </c>
      <c r="L889">
        <v>1</v>
      </c>
      <c r="M889">
        <v>1008</v>
      </c>
      <c r="O889" t="s">
        <v>28</v>
      </c>
      <c r="R889" t="s">
        <v>45</v>
      </c>
      <c r="S889" s="49" t="str">
        <f t="shared" si="105"/>
        <v>Cash</v>
      </c>
      <c r="T889" s="3">
        <v>0</v>
      </c>
      <c r="U889" s="2">
        <v>6.5339999999999998</v>
      </c>
      <c r="V889" s="2">
        <v>1.41</v>
      </c>
      <c r="W889" s="54">
        <f>_xlfn.XLOOKUP(M889,Market!A:A,Market!F:F,0)</f>
        <v>8.8999999999999996E-2</v>
      </c>
      <c r="X889" s="55">
        <f t="shared" si="106"/>
        <v>0</v>
      </c>
      <c r="Y889" s="55">
        <f t="shared" si="107"/>
        <v>5.1239999999999997</v>
      </c>
      <c r="Z889" s="54">
        <f t="shared" si="108"/>
        <v>0.78420569329660239</v>
      </c>
      <c r="AA889" s="49" t="str">
        <f t="shared" ca="1" si="109"/>
        <v>N</v>
      </c>
      <c r="AB889" s="49">
        <f t="shared" ca="1" si="110"/>
        <v>5</v>
      </c>
      <c r="AC889" s="49" t="str">
        <f t="shared" ca="1" si="111"/>
        <v>N</v>
      </c>
    </row>
    <row r="890" spans="1:29" x14ac:dyDescent="0.25">
      <c r="A890">
        <v>8008</v>
      </c>
      <c r="B890" s="9">
        <v>43575</v>
      </c>
      <c r="C890" s="50" t="str">
        <f t="shared" si="104"/>
        <v>N</v>
      </c>
      <c r="D890" s="52">
        <f>_xlfn.XLOOKUP(B890,Cal_Date!B:B,Cal_Date!A:A,0)</f>
        <v>3</v>
      </c>
      <c r="E890">
        <v>2019</v>
      </c>
      <c r="F890" t="s">
        <v>126</v>
      </c>
      <c r="G890" t="s">
        <v>130</v>
      </c>
      <c r="H890" t="s">
        <v>48</v>
      </c>
      <c r="I890" t="s">
        <v>18</v>
      </c>
      <c r="J890" t="s">
        <v>11</v>
      </c>
      <c r="K890" t="s">
        <v>42</v>
      </c>
      <c r="L890">
        <v>1</v>
      </c>
      <c r="M890">
        <v>1009</v>
      </c>
      <c r="O890" t="s">
        <v>28</v>
      </c>
      <c r="R890" t="s">
        <v>45</v>
      </c>
      <c r="S890" s="49" t="str">
        <f t="shared" si="105"/>
        <v>Cash</v>
      </c>
      <c r="T890" s="3">
        <v>0</v>
      </c>
      <c r="U890" s="2">
        <v>6.5339999999999998</v>
      </c>
      <c r="V890" s="2">
        <v>1.41</v>
      </c>
      <c r="W890" s="54">
        <f>_xlfn.XLOOKUP(M890,Market!A:A,Market!F:F,0)</f>
        <v>8.8999999999999996E-2</v>
      </c>
      <c r="X890" s="55">
        <f t="shared" si="106"/>
        <v>0</v>
      </c>
      <c r="Y890" s="55">
        <f t="shared" si="107"/>
        <v>5.1239999999999997</v>
      </c>
      <c r="Z890" s="54">
        <f t="shared" si="108"/>
        <v>0.78420569329660239</v>
      </c>
      <c r="AA890" s="49" t="str">
        <f t="shared" ca="1" si="109"/>
        <v>N</v>
      </c>
      <c r="AB890" s="49">
        <f t="shared" ca="1" si="110"/>
        <v>5</v>
      </c>
      <c r="AC890" s="49" t="str">
        <f t="shared" ca="1" si="111"/>
        <v>N</v>
      </c>
    </row>
    <row r="891" spans="1:29" x14ac:dyDescent="0.25">
      <c r="A891">
        <v>8010</v>
      </c>
      <c r="B891" s="9">
        <v>43575</v>
      </c>
      <c r="C891" s="50" t="str">
        <f t="shared" si="104"/>
        <v>N</v>
      </c>
      <c r="D891" s="52">
        <f>_xlfn.XLOOKUP(B891,Cal_Date!B:B,Cal_Date!A:A,0)</f>
        <v>3</v>
      </c>
      <c r="E891">
        <v>2019</v>
      </c>
      <c r="F891" t="s">
        <v>126</v>
      </c>
      <c r="G891" t="s">
        <v>130</v>
      </c>
      <c r="H891" t="s">
        <v>48</v>
      </c>
      <c r="I891" t="s">
        <v>18</v>
      </c>
      <c r="J891" t="s">
        <v>11</v>
      </c>
      <c r="K891" t="s">
        <v>42</v>
      </c>
      <c r="L891">
        <v>2</v>
      </c>
      <c r="M891">
        <v>1006</v>
      </c>
      <c r="O891" t="s">
        <v>28</v>
      </c>
      <c r="R891" t="s">
        <v>45</v>
      </c>
      <c r="S891" s="49" t="str">
        <f t="shared" si="105"/>
        <v>Cash</v>
      </c>
      <c r="T891" s="3">
        <v>0</v>
      </c>
      <c r="U891" s="2">
        <v>13.068</v>
      </c>
      <c r="V891" s="2">
        <v>2.82</v>
      </c>
      <c r="W891" s="54">
        <f>_xlfn.XLOOKUP(M891,Market!A:A,Market!F:F,0)</f>
        <v>8.8999999999999996E-2</v>
      </c>
      <c r="X891" s="55">
        <f t="shared" si="106"/>
        <v>0</v>
      </c>
      <c r="Y891" s="55">
        <f t="shared" si="107"/>
        <v>10.247999999999999</v>
      </c>
      <c r="Z891" s="54">
        <f t="shared" si="108"/>
        <v>0.78420569329660239</v>
      </c>
      <c r="AA891" s="49" t="str">
        <f t="shared" ca="1" si="109"/>
        <v>N</v>
      </c>
      <c r="AB891" s="49">
        <f t="shared" ca="1" si="110"/>
        <v>5</v>
      </c>
      <c r="AC891" s="49" t="str">
        <f t="shared" ca="1" si="111"/>
        <v>N</v>
      </c>
    </row>
    <row r="892" spans="1:29" x14ac:dyDescent="0.25">
      <c r="A892">
        <v>8012</v>
      </c>
      <c r="B892" s="9">
        <v>43575</v>
      </c>
      <c r="C892" s="50" t="str">
        <f t="shared" si="104"/>
        <v>N</v>
      </c>
      <c r="D892" s="52">
        <f>_xlfn.XLOOKUP(B892,Cal_Date!B:B,Cal_Date!A:A,0)</f>
        <v>3</v>
      </c>
      <c r="E892">
        <v>2019</v>
      </c>
      <c r="F892" t="s">
        <v>126</v>
      </c>
      <c r="G892" t="s">
        <v>130</v>
      </c>
      <c r="H892" t="s">
        <v>48</v>
      </c>
      <c r="I892" t="s">
        <v>18</v>
      </c>
      <c r="J892" t="s">
        <v>11</v>
      </c>
      <c r="K892" t="s">
        <v>42</v>
      </c>
      <c r="L892">
        <v>1</v>
      </c>
      <c r="M892">
        <v>1007</v>
      </c>
      <c r="O892" t="s">
        <v>28</v>
      </c>
      <c r="R892" t="s">
        <v>45</v>
      </c>
      <c r="S892" s="49" t="str">
        <f t="shared" si="105"/>
        <v>Cash</v>
      </c>
      <c r="T892" s="3">
        <v>0</v>
      </c>
      <c r="U892" s="2">
        <v>6.5339999999999998</v>
      </c>
      <c r="V892" s="2">
        <v>1.41</v>
      </c>
      <c r="W892" s="54">
        <f>_xlfn.XLOOKUP(M892,Market!A:A,Market!F:F,0)</f>
        <v>8.8999999999999996E-2</v>
      </c>
      <c r="X892" s="55">
        <f t="shared" si="106"/>
        <v>0</v>
      </c>
      <c r="Y892" s="55">
        <f t="shared" si="107"/>
        <v>5.1239999999999997</v>
      </c>
      <c r="Z892" s="54">
        <f t="shared" si="108"/>
        <v>0.78420569329660239</v>
      </c>
      <c r="AA892" s="49" t="str">
        <f t="shared" ca="1" si="109"/>
        <v>N</v>
      </c>
      <c r="AB892" s="49">
        <f t="shared" ca="1" si="110"/>
        <v>5</v>
      </c>
      <c r="AC892" s="49" t="str">
        <f t="shared" ca="1" si="111"/>
        <v>N</v>
      </c>
    </row>
    <row r="893" spans="1:29" x14ac:dyDescent="0.25">
      <c r="A893">
        <v>8014</v>
      </c>
      <c r="B893" s="9">
        <v>43575</v>
      </c>
      <c r="C893" s="50" t="str">
        <f t="shared" si="104"/>
        <v>N</v>
      </c>
      <c r="D893" s="52">
        <f>_xlfn.XLOOKUP(B893,Cal_Date!B:B,Cal_Date!A:A,0)</f>
        <v>3</v>
      </c>
      <c r="E893">
        <v>2019</v>
      </c>
      <c r="F893" t="s">
        <v>126</v>
      </c>
      <c r="G893" t="s">
        <v>130</v>
      </c>
      <c r="H893" t="s">
        <v>48</v>
      </c>
      <c r="I893" t="s">
        <v>18</v>
      </c>
      <c r="J893" t="s">
        <v>11</v>
      </c>
      <c r="K893" t="s">
        <v>42</v>
      </c>
      <c r="L893">
        <v>2</v>
      </c>
      <c r="M893">
        <v>1007</v>
      </c>
      <c r="O893" t="s">
        <v>28</v>
      </c>
      <c r="R893" t="s">
        <v>45</v>
      </c>
      <c r="S893" s="49" t="str">
        <f t="shared" si="105"/>
        <v>Cash</v>
      </c>
      <c r="T893" s="3">
        <v>0</v>
      </c>
      <c r="U893" s="2">
        <v>13.068</v>
      </c>
      <c r="V893" s="2">
        <v>2.82</v>
      </c>
      <c r="W893" s="54">
        <f>_xlfn.XLOOKUP(M893,Market!A:A,Market!F:F,0)</f>
        <v>8.8999999999999996E-2</v>
      </c>
      <c r="X893" s="55">
        <f t="shared" si="106"/>
        <v>0</v>
      </c>
      <c r="Y893" s="55">
        <f t="shared" si="107"/>
        <v>10.247999999999999</v>
      </c>
      <c r="Z893" s="54">
        <f t="shared" si="108"/>
        <v>0.78420569329660239</v>
      </c>
      <c r="AA893" s="49" t="str">
        <f t="shared" ca="1" si="109"/>
        <v>N</v>
      </c>
      <c r="AB893" s="49">
        <f t="shared" ca="1" si="110"/>
        <v>5</v>
      </c>
      <c r="AC893" s="49" t="str">
        <f t="shared" ca="1" si="111"/>
        <v>N</v>
      </c>
    </row>
    <row r="894" spans="1:29" x14ac:dyDescent="0.25">
      <c r="A894">
        <v>8017</v>
      </c>
      <c r="B894" s="9">
        <v>43575</v>
      </c>
      <c r="C894" s="50" t="str">
        <f t="shared" si="104"/>
        <v>N</v>
      </c>
      <c r="D894" s="52">
        <f>_xlfn.XLOOKUP(B894,Cal_Date!B:B,Cal_Date!A:A,0)</f>
        <v>3</v>
      </c>
      <c r="E894">
        <v>2019</v>
      </c>
      <c r="F894" t="s">
        <v>126</v>
      </c>
      <c r="G894" t="s">
        <v>130</v>
      </c>
      <c r="H894" t="s">
        <v>48</v>
      </c>
      <c r="I894" t="s">
        <v>18</v>
      </c>
      <c r="J894" t="s">
        <v>11</v>
      </c>
      <c r="K894" t="s">
        <v>42</v>
      </c>
      <c r="L894">
        <v>1</v>
      </c>
      <c r="M894">
        <v>1007</v>
      </c>
      <c r="O894" t="s">
        <v>28</v>
      </c>
      <c r="R894" t="s">
        <v>45</v>
      </c>
      <c r="S894" s="49" t="str">
        <f t="shared" si="105"/>
        <v>Cash</v>
      </c>
      <c r="T894" s="3">
        <v>0</v>
      </c>
      <c r="U894" s="2">
        <v>6.5339999999999998</v>
      </c>
      <c r="V894" s="2">
        <v>1.41</v>
      </c>
      <c r="W894" s="54">
        <f>_xlfn.XLOOKUP(M894,Market!A:A,Market!F:F,0)</f>
        <v>8.8999999999999996E-2</v>
      </c>
      <c r="X894" s="55">
        <f t="shared" si="106"/>
        <v>0</v>
      </c>
      <c r="Y894" s="55">
        <f t="shared" si="107"/>
        <v>5.1239999999999997</v>
      </c>
      <c r="Z894" s="54">
        <f t="shared" si="108"/>
        <v>0.78420569329660239</v>
      </c>
      <c r="AA894" s="49" t="str">
        <f t="shared" ca="1" si="109"/>
        <v>N</v>
      </c>
      <c r="AB894" s="49">
        <f t="shared" ca="1" si="110"/>
        <v>5</v>
      </c>
      <c r="AC894" s="49" t="str">
        <f t="shared" ca="1" si="111"/>
        <v>N</v>
      </c>
    </row>
    <row r="895" spans="1:29" x14ac:dyDescent="0.25">
      <c r="A895">
        <v>8020</v>
      </c>
      <c r="B895" s="9">
        <v>43575</v>
      </c>
      <c r="C895" s="50" t="str">
        <f t="shared" si="104"/>
        <v>N</v>
      </c>
      <c r="D895" s="52">
        <f>_xlfn.XLOOKUP(B895,Cal_Date!B:B,Cal_Date!A:A,0)</f>
        <v>3</v>
      </c>
      <c r="E895">
        <v>2019</v>
      </c>
      <c r="F895" t="s">
        <v>126</v>
      </c>
      <c r="G895" t="s">
        <v>130</v>
      </c>
      <c r="H895" t="s">
        <v>48</v>
      </c>
      <c r="I895" t="s">
        <v>18</v>
      </c>
      <c r="J895" t="s">
        <v>11</v>
      </c>
      <c r="K895" t="s">
        <v>42</v>
      </c>
      <c r="L895">
        <v>2</v>
      </c>
      <c r="M895">
        <v>1005</v>
      </c>
      <c r="O895" t="s">
        <v>25</v>
      </c>
      <c r="R895" t="s">
        <v>47</v>
      </c>
      <c r="S895" s="49" t="str">
        <f t="shared" si="105"/>
        <v>Card</v>
      </c>
      <c r="T895" s="3">
        <v>3.5000000000000003E-2</v>
      </c>
      <c r="U895" s="2">
        <v>13.068</v>
      </c>
      <c r="V895" s="2">
        <v>2.82</v>
      </c>
      <c r="W895" s="54">
        <f>_xlfn.XLOOKUP(M895,Market!A:A,Market!F:F,0)</f>
        <v>8.8999999999999996E-2</v>
      </c>
      <c r="X895" s="55">
        <f t="shared" si="106"/>
        <v>0.45738000000000001</v>
      </c>
      <c r="Y895" s="55">
        <f t="shared" si="107"/>
        <v>10.247999999999999</v>
      </c>
      <c r="Z895" s="54">
        <f t="shared" si="108"/>
        <v>0.78420569329660239</v>
      </c>
      <c r="AA895" s="49" t="str">
        <f t="shared" ca="1" si="109"/>
        <v>N</v>
      </c>
      <c r="AB895" s="49">
        <f t="shared" ca="1" si="110"/>
        <v>5</v>
      </c>
      <c r="AC895" s="49" t="str">
        <f t="shared" ca="1" si="111"/>
        <v>N</v>
      </c>
    </row>
    <row r="896" spans="1:29" x14ac:dyDescent="0.25">
      <c r="A896">
        <v>6504</v>
      </c>
      <c r="B896" s="9">
        <v>43575</v>
      </c>
      <c r="C896" s="50" t="str">
        <f t="shared" si="104"/>
        <v>N</v>
      </c>
      <c r="D896" s="52">
        <f>_xlfn.XLOOKUP(B896,Cal_Date!B:B,Cal_Date!A:A,0)</f>
        <v>3</v>
      </c>
      <c r="E896">
        <v>2019</v>
      </c>
      <c r="F896" t="s">
        <v>126</v>
      </c>
      <c r="G896" t="s">
        <v>130</v>
      </c>
      <c r="H896" t="s">
        <v>48</v>
      </c>
      <c r="I896" t="s">
        <v>18</v>
      </c>
      <c r="J896" t="s">
        <v>11</v>
      </c>
      <c r="K896" t="s">
        <v>42</v>
      </c>
      <c r="L896">
        <v>1</v>
      </c>
      <c r="M896">
        <v>1005</v>
      </c>
      <c r="O896" t="s">
        <v>25</v>
      </c>
      <c r="R896" t="s">
        <v>45</v>
      </c>
      <c r="S896" s="49" t="str">
        <f t="shared" si="105"/>
        <v>Cash</v>
      </c>
      <c r="T896" s="3">
        <v>0</v>
      </c>
      <c r="U896" s="2">
        <v>6.5339999999999998</v>
      </c>
      <c r="V896" s="2">
        <v>1.41</v>
      </c>
      <c r="W896" s="54">
        <f>_xlfn.XLOOKUP(M896,Market!A:A,Market!F:F,0)</f>
        <v>8.8999999999999996E-2</v>
      </c>
      <c r="X896" s="55">
        <f t="shared" si="106"/>
        <v>0</v>
      </c>
      <c r="Y896" s="55">
        <f t="shared" si="107"/>
        <v>5.1239999999999997</v>
      </c>
      <c r="Z896" s="54">
        <f t="shared" si="108"/>
        <v>0.78420569329660239</v>
      </c>
      <c r="AA896" s="49" t="str">
        <f t="shared" ca="1" si="109"/>
        <v>N</v>
      </c>
      <c r="AB896" s="49">
        <f t="shared" ca="1" si="110"/>
        <v>5</v>
      </c>
      <c r="AC896" s="49" t="str">
        <f t="shared" ca="1" si="111"/>
        <v>N</v>
      </c>
    </row>
    <row r="897" spans="1:29" x14ac:dyDescent="0.25">
      <c r="A897">
        <v>8032</v>
      </c>
      <c r="B897" s="9">
        <v>43575</v>
      </c>
      <c r="C897" s="50" t="str">
        <f t="shared" si="104"/>
        <v>N</v>
      </c>
      <c r="D897" s="52">
        <f>_xlfn.XLOOKUP(B897,Cal_Date!B:B,Cal_Date!A:A,0)</f>
        <v>3</v>
      </c>
      <c r="E897">
        <v>2019</v>
      </c>
      <c r="F897" t="s">
        <v>126</v>
      </c>
      <c r="G897" t="s">
        <v>130</v>
      </c>
      <c r="H897" t="s">
        <v>48</v>
      </c>
      <c r="I897" t="s">
        <v>18</v>
      </c>
      <c r="J897" t="s">
        <v>11</v>
      </c>
      <c r="K897" t="s">
        <v>42</v>
      </c>
      <c r="L897">
        <v>1</v>
      </c>
      <c r="M897">
        <v>1002</v>
      </c>
      <c r="O897" t="s">
        <v>28</v>
      </c>
      <c r="R897" t="s">
        <v>45</v>
      </c>
      <c r="S897" s="49" t="str">
        <f t="shared" si="105"/>
        <v>Cash</v>
      </c>
      <c r="T897" s="3">
        <v>0</v>
      </c>
      <c r="U897" s="2">
        <v>6.36</v>
      </c>
      <c r="V897" s="2">
        <v>1.41</v>
      </c>
      <c r="W897" s="54">
        <f>_xlfn.XLOOKUP(M897,Market!A:A,Market!F:F,0)</f>
        <v>0.06</v>
      </c>
      <c r="X897" s="55">
        <f t="shared" si="106"/>
        <v>0</v>
      </c>
      <c r="Y897" s="55">
        <f t="shared" si="107"/>
        <v>4.95</v>
      </c>
      <c r="Z897" s="54">
        <f t="shared" si="108"/>
        <v>0.77830188679245282</v>
      </c>
      <c r="AA897" s="49" t="str">
        <f t="shared" ca="1" si="109"/>
        <v>N</v>
      </c>
      <c r="AB897" s="49">
        <f t="shared" ca="1" si="110"/>
        <v>5</v>
      </c>
      <c r="AC897" s="49" t="str">
        <f t="shared" ca="1" si="111"/>
        <v>N</v>
      </c>
    </row>
    <row r="898" spans="1:29" x14ac:dyDescent="0.25">
      <c r="A898">
        <v>8037</v>
      </c>
      <c r="B898" s="9">
        <v>43575</v>
      </c>
      <c r="C898" s="50" t="str">
        <f t="shared" si="104"/>
        <v>N</v>
      </c>
      <c r="D898" s="52">
        <f>_xlfn.XLOOKUP(B898,Cal_Date!B:B,Cal_Date!A:A,0)</f>
        <v>3</v>
      </c>
      <c r="E898">
        <v>2019</v>
      </c>
      <c r="F898" t="s">
        <v>126</v>
      </c>
      <c r="G898" t="s">
        <v>130</v>
      </c>
      <c r="H898" t="s">
        <v>48</v>
      </c>
      <c r="I898" t="s">
        <v>18</v>
      </c>
      <c r="J898" t="s">
        <v>11</v>
      </c>
      <c r="K898" t="s">
        <v>42</v>
      </c>
      <c r="L898">
        <v>1</v>
      </c>
      <c r="M898">
        <v>1004</v>
      </c>
      <c r="O898" t="s">
        <v>28</v>
      </c>
      <c r="R898" t="s">
        <v>45</v>
      </c>
      <c r="S898" s="49" t="str">
        <f t="shared" si="105"/>
        <v>Cash</v>
      </c>
      <c r="T898" s="3">
        <v>0</v>
      </c>
      <c r="U898" s="2">
        <v>6.36</v>
      </c>
      <c r="V898" s="2">
        <v>1.41</v>
      </c>
      <c r="W898" s="54">
        <f>_xlfn.XLOOKUP(M898,Market!A:A,Market!F:F,0)</f>
        <v>0.06</v>
      </c>
      <c r="X898" s="55">
        <f t="shared" si="106"/>
        <v>0</v>
      </c>
      <c r="Y898" s="55">
        <f t="shared" si="107"/>
        <v>4.95</v>
      </c>
      <c r="Z898" s="54">
        <f t="shared" si="108"/>
        <v>0.77830188679245282</v>
      </c>
      <c r="AA898" s="49" t="str">
        <f t="shared" ca="1" si="109"/>
        <v>N</v>
      </c>
      <c r="AB898" s="49">
        <f t="shared" ca="1" si="110"/>
        <v>5</v>
      </c>
      <c r="AC898" s="49" t="str">
        <f t="shared" ca="1" si="111"/>
        <v>N</v>
      </c>
    </row>
    <row r="899" spans="1:29" x14ac:dyDescent="0.25">
      <c r="A899">
        <v>8022</v>
      </c>
      <c r="B899" s="9">
        <v>43575</v>
      </c>
      <c r="C899" s="50" t="str">
        <f t="shared" ref="C899:C962" si="112">IF(OR(B899="04/01/2018"+0,B899="04/02/2018"+0),"Y","N")</f>
        <v>N</v>
      </c>
      <c r="D899" s="52">
        <f>_xlfn.XLOOKUP(B899,Cal_Date!B:B,Cal_Date!A:A,0)</f>
        <v>3</v>
      </c>
      <c r="E899">
        <v>2019</v>
      </c>
      <c r="F899" t="s">
        <v>126</v>
      </c>
      <c r="G899" t="s">
        <v>130</v>
      </c>
      <c r="H899" t="s">
        <v>48</v>
      </c>
      <c r="I899" t="s">
        <v>18</v>
      </c>
      <c r="J899" t="s">
        <v>11</v>
      </c>
      <c r="K899" t="s">
        <v>42</v>
      </c>
      <c r="L899">
        <v>1</v>
      </c>
      <c r="M899">
        <v>1005</v>
      </c>
      <c r="O899" t="s">
        <v>25</v>
      </c>
      <c r="R899" t="s">
        <v>45</v>
      </c>
      <c r="S899" s="49" t="str">
        <f t="shared" ref="S899:S962" si="113">IF(R899="Cash","Cash","Card")</f>
        <v>Cash</v>
      </c>
      <c r="T899" s="3">
        <v>0</v>
      </c>
      <c r="U899" s="2">
        <v>6.5339999999999998</v>
      </c>
      <c r="V899" s="2">
        <v>1.41</v>
      </c>
      <c r="W899" s="54">
        <f>_xlfn.XLOOKUP(M899,Market!A:A,Market!F:F,0)</f>
        <v>8.8999999999999996E-2</v>
      </c>
      <c r="X899" s="55">
        <f t="shared" ref="X899:X962" si="114">T899*U899</f>
        <v>0</v>
      </c>
      <c r="Y899" s="55">
        <f t="shared" ref="Y899:Y962" si="115">U899-V899</f>
        <v>5.1239999999999997</v>
      </c>
      <c r="Z899" s="54">
        <f t="shared" ref="Z899:Z962" si="116">Y899/U899</f>
        <v>0.78420569329660239</v>
      </c>
      <c r="AA899" s="49" t="str">
        <f t="shared" ref="AA899:AA962" ca="1" si="117">IF(DATEDIF(B899,TODAY(),"y")&gt;5,"Y","N")</f>
        <v>N</v>
      </c>
      <c r="AB899" s="49">
        <f t="shared" ref="AB899:AB962" ca="1" si="118">DATEDIF(B899,TODAY(),"y")</f>
        <v>5</v>
      </c>
      <c r="AC899" s="49" t="str">
        <f t="shared" ref="AC899:AC962" ca="1" si="119">IF(AB899&gt;5,"Y","N")</f>
        <v>N</v>
      </c>
    </row>
    <row r="900" spans="1:29" x14ac:dyDescent="0.25">
      <c r="A900">
        <v>8036</v>
      </c>
      <c r="B900" s="9">
        <v>43575</v>
      </c>
      <c r="C900" s="50" t="str">
        <f t="shared" si="112"/>
        <v>N</v>
      </c>
      <c r="D900" s="52">
        <f>_xlfn.XLOOKUP(B900,Cal_Date!B:B,Cal_Date!A:A,0)</f>
        <v>3</v>
      </c>
      <c r="E900">
        <v>2019</v>
      </c>
      <c r="F900" t="s">
        <v>126</v>
      </c>
      <c r="G900" t="s">
        <v>130</v>
      </c>
      <c r="H900" t="s">
        <v>48</v>
      </c>
      <c r="I900" t="s">
        <v>18</v>
      </c>
      <c r="J900" t="s">
        <v>11</v>
      </c>
      <c r="K900" t="s">
        <v>42</v>
      </c>
      <c r="L900">
        <v>2</v>
      </c>
      <c r="M900">
        <v>1001</v>
      </c>
      <c r="O900" t="s">
        <v>25</v>
      </c>
      <c r="R900" t="s">
        <v>45</v>
      </c>
      <c r="S900" s="49" t="str">
        <f t="shared" si="113"/>
        <v>Cash</v>
      </c>
      <c r="T900" s="3">
        <v>0</v>
      </c>
      <c r="U900" s="2">
        <v>12.72</v>
      </c>
      <c r="V900" s="2">
        <v>2.82</v>
      </c>
      <c r="W900" s="54">
        <f>_xlfn.XLOOKUP(M900,Market!A:A,Market!F:F,0)</f>
        <v>0.06</v>
      </c>
      <c r="X900" s="55">
        <f t="shared" si="114"/>
        <v>0</v>
      </c>
      <c r="Y900" s="55">
        <f t="shared" si="115"/>
        <v>9.9</v>
      </c>
      <c r="Z900" s="54">
        <f t="shared" si="116"/>
        <v>0.77830188679245282</v>
      </c>
      <c r="AA900" s="49" t="str">
        <f t="shared" ca="1" si="117"/>
        <v>N</v>
      </c>
      <c r="AB900" s="49">
        <f t="shared" ca="1" si="118"/>
        <v>5</v>
      </c>
      <c r="AC900" s="49" t="str">
        <f t="shared" ca="1" si="119"/>
        <v>N</v>
      </c>
    </row>
    <row r="901" spans="1:29" x14ac:dyDescent="0.25">
      <c r="A901">
        <v>8029</v>
      </c>
      <c r="B901" s="9">
        <v>43575</v>
      </c>
      <c r="C901" s="50" t="str">
        <f t="shared" si="112"/>
        <v>N</v>
      </c>
      <c r="D901" s="52">
        <f>_xlfn.XLOOKUP(B901,Cal_Date!B:B,Cal_Date!A:A,0)</f>
        <v>3</v>
      </c>
      <c r="E901">
        <v>2019</v>
      </c>
      <c r="F901" t="s">
        <v>126</v>
      </c>
      <c r="G901" t="s">
        <v>130</v>
      </c>
      <c r="H901" t="s">
        <v>48</v>
      </c>
      <c r="I901" t="s">
        <v>18</v>
      </c>
      <c r="J901" t="s">
        <v>11</v>
      </c>
      <c r="K901" t="s">
        <v>42</v>
      </c>
      <c r="L901">
        <v>1</v>
      </c>
      <c r="M901">
        <v>1010</v>
      </c>
      <c r="O901" t="s">
        <v>25</v>
      </c>
      <c r="R901" t="s">
        <v>44</v>
      </c>
      <c r="S901" s="49" t="str">
        <f t="shared" si="113"/>
        <v>Card</v>
      </c>
      <c r="T901" s="3">
        <v>0.03</v>
      </c>
      <c r="U901" s="2">
        <v>6.48</v>
      </c>
      <c r="V901" s="2">
        <v>1.41</v>
      </c>
      <c r="W901" s="54">
        <f>_xlfn.XLOOKUP(M901,Market!A:A,Market!F:F,0)</f>
        <v>0.08</v>
      </c>
      <c r="X901" s="55">
        <f t="shared" si="114"/>
        <v>0.19440000000000002</v>
      </c>
      <c r="Y901" s="55">
        <f t="shared" si="115"/>
        <v>5.07</v>
      </c>
      <c r="Z901" s="54">
        <f t="shared" si="116"/>
        <v>0.78240740740740744</v>
      </c>
      <c r="AA901" s="49" t="str">
        <f t="shared" ca="1" si="117"/>
        <v>N</v>
      </c>
      <c r="AB901" s="49">
        <f t="shared" ca="1" si="118"/>
        <v>5</v>
      </c>
      <c r="AC901" s="49" t="str">
        <f t="shared" ca="1" si="119"/>
        <v>N</v>
      </c>
    </row>
    <row r="902" spans="1:29" x14ac:dyDescent="0.25">
      <c r="A902">
        <v>8025</v>
      </c>
      <c r="B902" s="9">
        <v>43575</v>
      </c>
      <c r="C902" s="50" t="str">
        <f t="shared" si="112"/>
        <v>N</v>
      </c>
      <c r="D902" s="52">
        <f>_xlfn.XLOOKUP(B902,Cal_Date!B:B,Cal_Date!A:A,0)</f>
        <v>3</v>
      </c>
      <c r="E902">
        <v>2019</v>
      </c>
      <c r="F902" t="s">
        <v>126</v>
      </c>
      <c r="G902" t="s">
        <v>130</v>
      </c>
      <c r="H902" t="s">
        <v>48</v>
      </c>
      <c r="I902" t="s">
        <v>18</v>
      </c>
      <c r="J902" t="s">
        <v>11</v>
      </c>
      <c r="K902" t="s">
        <v>42</v>
      </c>
      <c r="L902">
        <v>1</v>
      </c>
      <c r="M902">
        <v>1011</v>
      </c>
      <c r="O902" t="s">
        <v>25</v>
      </c>
      <c r="R902" t="s">
        <v>45</v>
      </c>
      <c r="S902" s="49" t="str">
        <f t="shared" si="113"/>
        <v>Cash</v>
      </c>
      <c r="T902" s="3">
        <v>0</v>
      </c>
      <c r="U902" s="2">
        <v>6.36</v>
      </c>
      <c r="V902" s="2">
        <v>1.41</v>
      </c>
      <c r="W902" s="54">
        <f>_xlfn.XLOOKUP(M902,Market!A:A,Market!F:F,0)</f>
        <v>0.06</v>
      </c>
      <c r="X902" s="55">
        <f t="shared" si="114"/>
        <v>0</v>
      </c>
      <c r="Y902" s="55">
        <f t="shared" si="115"/>
        <v>4.95</v>
      </c>
      <c r="Z902" s="54">
        <f t="shared" si="116"/>
        <v>0.77830188679245282</v>
      </c>
      <c r="AA902" s="49" t="str">
        <f t="shared" ca="1" si="117"/>
        <v>N</v>
      </c>
      <c r="AB902" s="49">
        <f t="shared" ca="1" si="118"/>
        <v>5</v>
      </c>
      <c r="AC902" s="49" t="str">
        <f t="shared" ca="1" si="119"/>
        <v>N</v>
      </c>
    </row>
    <row r="903" spans="1:29" x14ac:dyDescent="0.25">
      <c r="A903">
        <v>8026</v>
      </c>
      <c r="B903" s="9">
        <v>43575</v>
      </c>
      <c r="C903" s="50" t="str">
        <f t="shared" si="112"/>
        <v>N</v>
      </c>
      <c r="D903" s="52">
        <f>_xlfn.XLOOKUP(B903,Cal_Date!B:B,Cal_Date!A:A,0)</f>
        <v>3</v>
      </c>
      <c r="E903">
        <v>2019</v>
      </c>
      <c r="F903" t="s">
        <v>126</v>
      </c>
      <c r="G903" t="s">
        <v>130</v>
      </c>
      <c r="H903" t="s">
        <v>48</v>
      </c>
      <c r="I903" t="s">
        <v>18</v>
      </c>
      <c r="J903" t="s">
        <v>11</v>
      </c>
      <c r="K903" t="s">
        <v>42</v>
      </c>
      <c r="L903">
        <v>1</v>
      </c>
      <c r="M903">
        <v>1011</v>
      </c>
      <c r="O903" t="s">
        <v>25</v>
      </c>
      <c r="R903" t="s">
        <v>45</v>
      </c>
      <c r="S903" s="49" t="str">
        <f t="shared" si="113"/>
        <v>Cash</v>
      </c>
      <c r="T903" s="3">
        <v>0</v>
      </c>
      <c r="U903" s="2">
        <v>6.36</v>
      </c>
      <c r="V903" s="2">
        <v>1.41</v>
      </c>
      <c r="W903" s="54">
        <f>_xlfn.XLOOKUP(M903,Market!A:A,Market!F:F,0)</f>
        <v>0.06</v>
      </c>
      <c r="X903" s="55">
        <f t="shared" si="114"/>
        <v>0</v>
      </c>
      <c r="Y903" s="55">
        <f t="shared" si="115"/>
        <v>4.95</v>
      </c>
      <c r="Z903" s="54">
        <f t="shared" si="116"/>
        <v>0.77830188679245282</v>
      </c>
      <c r="AA903" s="49" t="str">
        <f t="shared" ca="1" si="117"/>
        <v>N</v>
      </c>
      <c r="AB903" s="49">
        <f t="shared" ca="1" si="118"/>
        <v>5</v>
      </c>
      <c r="AC903" s="49" t="str">
        <f t="shared" ca="1" si="119"/>
        <v>N</v>
      </c>
    </row>
    <row r="904" spans="1:29" x14ac:dyDescent="0.25">
      <c r="A904">
        <v>8033</v>
      </c>
      <c r="B904" s="9">
        <v>43575</v>
      </c>
      <c r="C904" s="50" t="str">
        <f t="shared" si="112"/>
        <v>N</v>
      </c>
      <c r="D904" s="52">
        <f>_xlfn.XLOOKUP(B904,Cal_Date!B:B,Cal_Date!A:A,0)</f>
        <v>3</v>
      </c>
      <c r="E904">
        <v>2019</v>
      </c>
      <c r="F904" t="s">
        <v>126</v>
      </c>
      <c r="G904" t="s">
        <v>130</v>
      </c>
      <c r="H904" t="s">
        <v>48</v>
      </c>
      <c r="I904" t="s">
        <v>18</v>
      </c>
      <c r="J904" t="s">
        <v>11</v>
      </c>
      <c r="K904" t="s">
        <v>42</v>
      </c>
      <c r="L904">
        <v>1</v>
      </c>
      <c r="M904">
        <v>1001</v>
      </c>
      <c r="O904" t="s">
        <v>25</v>
      </c>
      <c r="R904" t="s">
        <v>44</v>
      </c>
      <c r="S904" s="49" t="str">
        <f t="shared" si="113"/>
        <v>Card</v>
      </c>
      <c r="T904" s="3">
        <v>0.03</v>
      </c>
      <c r="U904" s="2">
        <v>6.36</v>
      </c>
      <c r="V904" s="2">
        <v>1.41</v>
      </c>
      <c r="W904" s="54">
        <f>_xlfn.XLOOKUP(M904,Market!A:A,Market!F:F,0)</f>
        <v>0.06</v>
      </c>
      <c r="X904" s="55">
        <f t="shared" si="114"/>
        <v>0.1908</v>
      </c>
      <c r="Y904" s="55">
        <f t="shared" si="115"/>
        <v>4.95</v>
      </c>
      <c r="Z904" s="54">
        <f t="shared" si="116"/>
        <v>0.77830188679245282</v>
      </c>
      <c r="AA904" s="49" t="str">
        <f t="shared" ca="1" si="117"/>
        <v>N</v>
      </c>
      <c r="AB904" s="49">
        <f t="shared" ca="1" si="118"/>
        <v>5</v>
      </c>
      <c r="AC904" s="49" t="str">
        <f t="shared" ca="1" si="119"/>
        <v>N</v>
      </c>
    </row>
    <row r="905" spans="1:29" x14ac:dyDescent="0.25">
      <c r="A905">
        <v>8043</v>
      </c>
      <c r="B905" s="9">
        <v>43575</v>
      </c>
      <c r="C905" s="50" t="str">
        <f t="shared" si="112"/>
        <v>N</v>
      </c>
      <c r="D905" s="52">
        <f>_xlfn.XLOOKUP(B905,Cal_Date!B:B,Cal_Date!A:A,0)</f>
        <v>3</v>
      </c>
      <c r="E905">
        <v>2019</v>
      </c>
      <c r="F905" t="s">
        <v>126</v>
      </c>
      <c r="G905" t="s">
        <v>130</v>
      </c>
      <c r="H905" t="s">
        <v>48</v>
      </c>
      <c r="I905" t="s">
        <v>18</v>
      </c>
      <c r="J905" t="s">
        <v>11</v>
      </c>
      <c r="K905" t="s">
        <v>42</v>
      </c>
      <c r="L905">
        <v>1</v>
      </c>
      <c r="M905">
        <v>1003</v>
      </c>
      <c r="O905" t="s">
        <v>25</v>
      </c>
      <c r="R905" t="s">
        <v>45</v>
      </c>
      <c r="S905" s="49" t="str">
        <f t="shared" si="113"/>
        <v>Cash</v>
      </c>
      <c r="T905" s="3">
        <v>0</v>
      </c>
      <c r="U905" s="2">
        <v>6.36</v>
      </c>
      <c r="V905" s="2">
        <v>1.41</v>
      </c>
      <c r="W905" s="54">
        <f>_xlfn.XLOOKUP(M905,Market!A:A,Market!F:F,0)</f>
        <v>0.06</v>
      </c>
      <c r="X905" s="55">
        <f t="shared" si="114"/>
        <v>0</v>
      </c>
      <c r="Y905" s="55">
        <f t="shared" si="115"/>
        <v>4.95</v>
      </c>
      <c r="Z905" s="54">
        <f t="shared" si="116"/>
        <v>0.77830188679245282</v>
      </c>
      <c r="AA905" s="49" t="str">
        <f t="shared" ca="1" si="117"/>
        <v>N</v>
      </c>
      <c r="AB905" s="49">
        <f t="shared" ca="1" si="118"/>
        <v>5</v>
      </c>
      <c r="AC905" s="49" t="str">
        <f t="shared" ca="1" si="119"/>
        <v>N</v>
      </c>
    </row>
    <row r="906" spans="1:29" x14ac:dyDescent="0.25">
      <c r="A906">
        <v>8024</v>
      </c>
      <c r="B906" s="9">
        <v>43575</v>
      </c>
      <c r="C906" s="50" t="str">
        <f t="shared" si="112"/>
        <v>N</v>
      </c>
      <c r="D906" s="52">
        <f>_xlfn.XLOOKUP(B906,Cal_Date!B:B,Cal_Date!A:A,0)</f>
        <v>3</v>
      </c>
      <c r="E906">
        <v>2019</v>
      </c>
      <c r="F906" t="s">
        <v>126</v>
      </c>
      <c r="G906" t="s">
        <v>130</v>
      </c>
      <c r="H906" t="s">
        <v>48</v>
      </c>
      <c r="I906" t="s">
        <v>18</v>
      </c>
      <c r="J906" t="s">
        <v>11</v>
      </c>
      <c r="K906" t="s">
        <v>42</v>
      </c>
      <c r="L906">
        <v>2</v>
      </c>
      <c r="M906">
        <v>1005</v>
      </c>
      <c r="O906" t="s">
        <v>25</v>
      </c>
      <c r="R906" t="s">
        <v>45</v>
      </c>
      <c r="S906" s="49" t="str">
        <f t="shared" si="113"/>
        <v>Cash</v>
      </c>
      <c r="T906" s="3">
        <v>0</v>
      </c>
      <c r="U906" s="2">
        <v>13.068</v>
      </c>
      <c r="V906" s="2">
        <v>2.82</v>
      </c>
      <c r="W906" s="54">
        <f>_xlfn.XLOOKUP(M906,Market!A:A,Market!F:F,0)</f>
        <v>8.8999999999999996E-2</v>
      </c>
      <c r="X906" s="55">
        <f t="shared" si="114"/>
        <v>0</v>
      </c>
      <c r="Y906" s="55">
        <f t="shared" si="115"/>
        <v>10.247999999999999</v>
      </c>
      <c r="Z906" s="54">
        <f t="shared" si="116"/>
        <v>0.78420569329660239</v>
      </c>
      <c r="AA906" s="49" t="str">
        <f t="shared" ca="1" si="117"/>
        <v>N</v>
      </c>
      <c r="AB906" s="49">
        <f t="shared" ca="1" si="118"/>
        <v>5</v>
      </c>
      <c r="AC906" s="49" t="str">
        <f t="shared" ca="1" si="119"/>
        <v>N</v>
      </c>
    </row>
    <row r="907" spans="1:29" x14ac:dyDescent="0.25">
      <c r="A907">
        <v>8027</v>
      </c>
      <c r="B907" s="9">
        <v>43575</v>
      </c>
      <c r="C907" s="50" t="str">
        <f t="shared" si="112"/>
        <v>N</v>
      </c>
      <c r="D907" s="52">
        <f>_xlfn.XLOOKUP(B907,Cal_Date!B:B,Cal_Date!A:A,0)</f>
        <v>3</v>
      </c>
      <c r="E907">
        <v>2019</v>
      </c>
      <c r="F907" t="s">
        <v>126</v>
      </c>
      <c r="G907" t="s">
        <v>130</v>
      </c>
      <c r="H907" t="s">
        <v>48</v>
      </c>
      <c r="I907" t="s">
        <v>18</v>
      </c>
      <c r="J907" t="s">
        <v>11</v>
      </c>
      <c r="K907" t="s">
        <v>42</v>
      </c>
      <c r="L907">
        <v>2</v>
      </c>
      <c r="M907">
        <v>1005</v>
      </c>
      <c r="O907" t="s">
        <v>25</v>
      </c>
      <c r="R907" t="s">
        <v>45</v>
      </c>
      <c r="S907" s="49" t="str">
        <f t="shared" si="113"/>
        <v>Cash</v>
      </c>
      <c r="T907" s="3">
        <v>0</v>
      </c>
      <c r="U907" s="2">
        <v>13.068</v>
      </c>
      <c r="V907" s="2">
        <v>2.82</v>
      </c>
      <c r="W907" s="54">
        <f>_xlfn.XLOOKUP(M907,Market!A:A,Market!F:F,0)</f>
        <v>8.8999999999999996E-2</v>
      </c>
      <c r="X907" s="55">
        <f t="shared" si="114"/>
        <v>0</v>
      </c>
      <c r="Y907" s="55">
        <f t="shared" si="115"/>
        <v>10.247999999999999</v>
      </c>
      <c r="Z907" s="54">
        <f t="shared" si="116"/>
        <v>0.78420569329660239</v>
      </c>
      <c r="AA907" s="49" t="str">
        <f t="shared" ca="1" si="117"/>
        <v>N</v>
      </c>
      <c r="AB907" s="49">
        <f t="shared" ca="1" si="118"/>
        <v>5</v>
      </c>
      <c r="AC907" s="49" t="str">
        <f t="shared" ca="1" si="119"/>
        <v>N</v>
      </c>
    </row>
    <row r="908" spans="1:29" x14ac:dyDescent="0.25">
      <c r="A908">
        <v>8023</v>
      </c>
      <c r="B908" s="9">
        <v>43575</v>
      </c>
      <c r="C908" s="50" t="str">
        <f t="shared" si="112"/>
        <v>N</v>
      </c>
      <c r="D908" s="52">
        <f>_xlfn.XLOOKUP(B908,Cal_Date!B:B,Cal_Date!A:A,0)</f>
        <v>3</v>
      </c>
      <c r="E908">
        <v>2019</v>
      </c>
      <c r="F908" t="s">
        <v>126</v>
      </c>
      <c r="G908" t="s">
        <v>130</v>
      </c>
      <c r="H908" t="s">
        <v>48</v>
      </c>
      <c r="I908" t="s">
        <v>18</v>
      </c>
      <c r="J908" t="s">
        <v>11</v>
      </c>
      <c r="K908" t="s">
        <v>42</v>
      </c>
      <c r="L908">
        <v>1</v>
      </c>
      <c r="M908">
        <v>1006</v>
      </c>
      <c r="O908" t="s">
        <v>28</v>
      </c>
      <c r="R908" t="s">
        <v>47</v>
      </c>
      <c r="S908" s="49" t="str">
        <f t="shared" si="113"/>
        <v>Card</v>
      </c>
      <c r="T908" s="3">
        <v>3.5000000000000003E-2</v>
      </c>
      <c r="U908" s="2">
        <v>6.5339999999999998</v>
      </c>
      <c r="V908" s="2">
        <v>1.41</v>
      </c>
      <c r="W908" s="54">
        <f>_xlfn.XLOOKUP(M908,Market!A:A,Market!F:F,0)</f>
        <v>8.8999999999999996E-2</v>
      </c>
      <c r="X908" s="55">
        <f t="shared" si="114"/>
        <v>0.22869</v>
      </c>
      <c r="Y908" s="55">
        <f t="shared" si="115"/>
        <v>5.1239999999999997</v>
      </c>
      <c r="Z908" s="54">
        <f t="shared" si="116"/>
        <v>0.78420569329660239</v>
      </c>
      <c r="AA908" s="49" t="str">
        <f t="shared" ca="1" si="117"/>
        <v>N</v>
      </c>
      <c r="AB908" s="49">
        <f t="shared" ca="1" si="118"/>
        <v>5</v>
      </c>
      <c r="AC908" s="49" t="str">
        <f t="shared" ca="1" si="119"/>
        <v>N</v>
      </c>
    </row>
    <row r="909" spans="1:29" x14ac:dyDescent="0.25">
      <c r="A909">
        <v>8028</v>
      </c>
      <c r="B909" s="9">
        <v>43575</v>
      </c>
      <c r="C909" s="50" t="str">
        <f t="shared" si="112"/>
        <v>N</v>
      </c>
      <c r="D909" s="52">
        <f>_xlfn.XLOOKUP(B909,Cal_Date!B:B,Cal_Date!A:A,0)</f>
        <v>3</v>
      </c>
      <c r="E909">
        <v>2019</v>
      </c>
      <c r="F909" t="s">
        <v>126</v>
      </c>
      <c r="G909" t="s">
        <v>130</v>
      </c>
      <c r="H909" t="s">
        <v>48</v>
      </c>
      <c r="I909" t="s">
        <v>18</v>
      </c>
      <c r="J909" t="s">
        <v>11</v>
      </c>
      <c r="K909" t="s">
        <v>42</v>
      </c>
      <c r="L909">
        <v>1</v>
      </c>
      <c r="M909">
        <v>1002</v>
      </c>
      <c r="O909" t="s">
        <v>28</v>
      </c>
      <c r="R909" t="s">
        <v>44</v>
      </c>
      <c r="S909" s="49" t="str">
        <f t="shared" si="113"/>
        <v>Card</v>
      </c>
      <c r="T909" s="3">
        <v>0.03</v>
      </c>
      <c r="U909" s="2">
        <v>6.36</v>
      </c>
      <c r="V909" s="2">
        <v>1.41</v>
      </c>
      <c r="W909" s="54">
        <f>_xlfn.XLOOKUP(M909,Market!A:A,Market!F:F,0)</f>
        <v>0.06</v>
      </c>
      <c r="X909" s="55">
        <f t="shared" si="114"/>
        <v>0.1908</v>
      </c>
      <c r="Y909" s="55">
        <f t="shared" si="115"/>
        <v>4.95</v>
      </c>
      <c r="Z909" s="54">
        <f t="shared" si="116"/>
        <v>0.77830188679245282</v>
      </c>
      <c r="AA909" s="49" t="str">
        <f t="shared" ca="1" si="117"/>
        <v>N</v>
      </c>
      <c r="AB909" s="49">
        <f t="shared" ca="1" si="118"/>
        <v>5</v>
      </c>
      <c r="AC909" s="49" t="str">
        <f t="shared" ca="1" si="119"/>
        <v>N</v>
      </c>
    </row>
    <row r="910" spans="1:29" x14ac:dyDescent="0.25">
      <c r="A910">
        <v>8030</v>
      </c>
      <c r="B910" s="9">
        <v>43575</v>
      </c>
      <c r="C910" s="50" t="str">
        <f t="shared" si="112"/>
        <v>N</v>
      </c>
      <c r="D910" s="52">
        <f>_xlfn.XLOOKUP(B910,Cal_Date!B:B,Cal_Date!A:A,0)</f>
        <v>3</v>
      </c>
      <c r="E910">
        <v>2019</v>
      </c>
      <c r="F910" t="s">
        <v>126</v>
      </c>
      <c r="G910" t="s">
        <v>130</v>
      </c>
      <c r="H910" t="s">
        <v>48</v>
      </c>
      <c r="I910" t="s">
        <v>18</v>
      </c>
      <c r="J910" t="s">
        <v>11</v>
      </c>
      <c r="K910" t="s">
        <v>42</v>
      </c>
      <c r="L910">
        <v>1</v>
      </c>
      <c r="M910">
        <v>1001</v>
      </c>
      <c r="O910" t="s">
        <v>25</v>
      </c>
      <c r="R910" t="s">
        <v>44</v>
      </c>
      <c r="S910" s="49" t="str">
        <f t="shared" si="113"/>
        <v>Card</v>
      </c>
      <c r="T910" s="3">
        <v>0.03</v>
      </c>
      <c r="U910" s="2">
        <v>6.36</v>
      </c>
      <c r="V910" s="2">
        <v>1.41</v>
      </c>
      <c r="W910" s="54">
        <f>_xlfn.XLOOKUP(M910,Market!A:A,Market!F:F,0)</f>
        <v>0.06</v>
      </c>
      <c r="X910" s="55">
        <f t="shared" si="114"/>
        <v>0.1908</v>
      </c>
      <c r="Y910" s="55">
        <f t="shared" si="115"/>
        <v>4.95</v>
      </c>
      <c r="Z910" s="54">
        <f t="shared" si="116"/>
        <v>0.77830188679245282</v>
      </c>
      <c r="AA910" s="49" t="str">
        <f t="shared" ca="1" si="117"/>
        <v>N</v>
      </c>
      <c r="AB910" s="49">
        <f t="shared" ca="1" si="118"/>
        <v>5</v>
      </c>
      <c r="AC910" s="49" t="str">
        <f t="shared" ca="1" si="119"/>
        <v>N</v>
      </c>
    </row>
    <row r="911" spans="1:29" x14ac:dyDescent="0.25">
      <c r="A911">
        <v>8031</v>
      </c>
      <c r="B911" s="9">
        <v>43575</v>
      </c>
      <c r="C911" s="50" t="str">
        <f t="shared" si="112"/>
        <v>N</v>
      </c>
      <c r="D911" s="52">
        <f>_xlfn.XLOOKUP(B911,Cal_Date!B:B,Cal_Date!A:A,0)</f>
        <v>3</v>
      </c>
      <c r="E911">
        <v>2019</v>
      </c>
      <c r="F911" t="s">
        <v>126</v>
      </c>
      <c r="G911" t="s">
        <v>130</v>
      </c>
      <c r="H911" t="s">
        <v>48</v>
      </c>
      <c r="I911" t="s">
        <v>18</v>
      </c>
      <c r="J911" t="s">
        <v>11</v>
      </c>
      <c r="K911" t="s">
        <v>42</v>
      </c>
      <c r="L911">
        <v>2</v>
      </c>
      <c r="M911">
        <v>1003</v>
      </c>
      <c r="O911" t="s">
        <v>25</v>
      </c>
      <c r="R911" t="s">
        <v>45</v>
      </c>
      <c r="S911" s="49" t="str">
        <f t="shared" si="113"/>
        <v>Cash</v>
      </c>
      <c r="T911" s="3">
        <v>0</v>
      </c>
      <c r="U911" s="2">
        <v>12.72</v>
      </c>
      <c r="V911" s="2">
        <v>2.82</v>
      </c>
      <c r="W911" s="54">
        <f>_xlfn.XLOOKUP(M911,Market!A:A,Market!F:F,0)</f>
        <v>0.06</v>
      </c>
      <c r="X911" s="55">
        <f t="shared" si="114"/>
        <v>0</v>
      </c>
      <c r="Y911" s="55">
        <f t="shared" si="115"/>
        <v>9.9</v>
      </c>
      <c r="Z911" s="54">
        <f t="shared" si="116"/>
        <v>0.77830188679245282</v>
      </c>
      <c r="AA911" s="49" t="str">
        <f t="shared" ca="1" si="117"/>
        <v>N</v>
      </c>
      <c r="AB911" s="49">
        <f t="shared" ca="1" si="118"/>
        <v>5</v>
      </c>
      <c r="AC911" s="49" t="str">
        <f t="shared" ca="1" si="119"/>
        <v>N</v>
      </c>
    </row>
    <row r="912" spans="1:29" x14ac:dyDescent="0.25">
      <c r="A912">
        <v>8034</v>
      </c>
      <c r="B912" s="9">
        <v>43575</v>
      </c>
      <c r="C912" s="50" t="str">
        <f t="shared" si="112"/>
        <v>N</v>
      </c>
      <c r="D912" s="52">
        <f>_xlfn.XLOOKUP(B912,Cal_Date!B:B,Cal_Date!A:A,0)</f>
        <v>3</v>
      </c>
      <c r="E912">
        <v>2019</v>
      </c>
      <c r="F912" t="s">
        <v>126</v>
      </c>
      <c r="G912" t="s">
        <v>130</v>
      </c>
      <c r="H912" t="s">
        <v>48</v>
      </c>
      <c r="I912" t="s">
        <v>18</v>
      </c>
      <c r="J912" t="s">
        <v>10</v>
      </c>
      <c r="K912" t="s">
        <v>43</v>
      </c>
      <c r="L912">
        <v>1</v>
      </c>
      <c r="M912">
        <v>1004</v>
      </c>
      <c r="O912" t="s">
        <v>28</v>
      </c>
      <c r="R912" t="s">
        <v>45</v>
      </c>
      <c r="S912" s="49" t="str">
        <f t="shared" si="113"/>
        <v>Cash</v>
      </c>
      <c r="T912" s="3">
        <v>0</v>
      </c>
      <c r="U912" s="2">
        <v>9.01</v>
      </c>
      <c r="V912" s="2">
        <v>1.46</v>
      </c>
      <c r="W912" s="54">
        <f>_xlfn.XLOOKUP(M912,Market!A:A,Market!F:F,0)</f>
        <v>0.06</v>
      </c>
      <c r="X912" s="55">
        <f t="shared" si="114"/>
        <v>0</v>
      </c>
      <c r="Y912" s="55">
        <f t="shared" si="115"/>
        <v>7.55</v>
      </c>
      <c r="Z912" s="54">
        <f t="shared" si="116"/>
        <v>0.83795782463928969</v>
      </c>
      <c r="AA912" s="49" t="str">
        <f t="shared" ca="1" si="117"/>
        <v>N</v>
      </c>
      <c r="AB912" s="49">
        <f t="shared" ca="1" si="118"/>
        <v>5</v>
      </c>
      <c r="AC912" s="49" t="str">
        <f t="shared" ca="1" si="119"/>
        <v>N</v>
      </c>
    </row>
    <row r="913" spans="1:29" x14ac:dyDescent="0.25">
      <c r="A913">
        <v>8035</v>
      </c>
      <c r="B913" s="9">
        <v>43575</v>
      </c>
      <c r="C913" s="50" t="str">
        <f t="shared" si="112"/>
        <v>N</v>
      </c>
      <c r="D913" s="52">
        <f>_xlfn.XLOOKUP(B913,Cal_Date!B:B,Cal_Date!A:A,0)</f>
        <v>3</v>
      </c>
      <c r="E913">
        <v>2019</v>
      </c>
      <c r="F913" t="s">
        <v>126</v>
      </c>
      <c r="G913" t="s">
        <v>130</v>
      </c>
      <c r="H913" t="s">
        <v>48</v>
      </c>
      <c r="I913" t="s">
        <v>18</v>
      </c>
      <c r="J913" t="s">
        <v>11</v>
      </c>
      <c r="K913" t="s">
        <v>42</v>
      </c>
      <c r="L913">
        <v>2</v>
      </c>
      <c r="M913">
        <v>1003</v>
      </c>
      <c r="O913" t="s">
        <v>25</v>
      </c>
      <c r="R913" t="s">
        <v>44</v>
      </c>
      <c r="S913" s="49" t="str">
        <f t="shared" si="113"/>
        <v>Card</v>
      </c>
      <c r="T913" s="3">
        <v>0.03</v>
      </c>
      <c r="U913" s="2">
        <v>12.72</v>
      </c>
      <c r="V913" s="2">
        <v>2.82</v>
      </c>
      <c r="W913" s="54">
        <f>_xlfn.XLOOKUP(M913,Market!A:A,Market!F:F,0)</f>
        <v>0.06</v>
      </c>
      <c r="X913" s="55">
        <f t="shared" si="114"/>
        <v>0.38159999999999999</v>
      </c>
      <c r="Y913" s="55">
        <f t="shared" si="115"/>
        <v>9.9</v>
      </c>
      <c r="Z913" s="54">
        <f t="shared" si="116"/>
        <v>0.77830188679245282</v>
      </c>
      <c r="AA913" s="49" t="str">
        <f t="shared" ca="1" si="117"/>
        <v>N</v>
      </c>
      <c r="AB913" s="49">
        <f t="shared" ca="1" si="118"/>
        <v>5</v>
      </c>
      <c r="AC913" s="49" t="str">
        <f t="shared" ca="1" si="119"/>
        <v>N</v>
      </c>
    </row>
    <row r="914" spans="1:29" x14ac:dyDescent="0.25">
      <c r="A914">
        <v>8038</v>
      </c>
      <c r="B914" s="9">
        <v>43575</v>
      </c>
      <c r="C914" s="50" t="str">
        <f t="shared" si="112"/>
        <v>N</v>
      </c>
      <c r="D914" s="52">
        <f>_xlfn.XLOOKUP(B914,Cal_Date!B:B,Cal_Date!A:A,0)</f>
        <v>3</v>
      </c>
      <c r="E914">
        <v>2019</v>
      </c>
      <c r="F914" t="s">
        <v>126</v>
      </c>
      <c r="G914" t="s">
        <v>130</v>
      </c>
      <c r="H914" t="s">
        <v>48</v>
      </c>
      <c r="I914" t="s">
        <v>18</v>
      </c>
      <c r="J914" t="s">
        <v>11</v>
      </c>
      <c r="K914" t="s">
        <v>42</v>
      </c>
      <c r="L914">
        <v>1</v>
      </c>
      <c r="M914">
        <v>1005</v>
      </c>
      <c r="O914" t="s">
        <v>25</v>
      </c>
      <c r="R914" t="s">
        <v>46</v>
      </c>
      <c r="S914" s="49" t="str">
        <f t="shared" si="113"/>
        <v>Card</v>
      </c>
      <c r="T914" s="3">
        <v>0.04</v>
      </c>
      <c r="U914" s="2">
        <v>6.5339999999999998</v>
      </c>
      <c r="V914" s="2">
        <v>1.41</v>
      </c>
      <c r="W914" s="54">
        <f>_xlfn.XLOOKUP(M914,Market!A:A,Market!F:F,0)</f>
        <v>8.8999999999999996E-2</v>
      </c>
      <c r="X914" s="55">
        <f t="shared" si="114"/>
        <v>0.26135999999999998</v>
      </c>
      <c r="Y914" s="55">
        <f t="shared" si="115"/>
        <v>5.1239999999999997</v>
      </c>
      <c r="Z914" s="54">
        <f t="shared" si="116"/>
        <v>0.78420569329660239</v>
      </c>
      <c r="AA914" s="49" t="str">
        <f t="shared" ca="1" si="117"/>
        <v>N</v>
      </c>
      <c r="AB914" s="49">
        <f t="shared" ca="1" si="118"/>
        <v>5</v>
      </c>
      <c r="AC914" s="49" t="str">
        <f t="shared" ca="1" si="119"/>
        <v>N</v>
      </c>
    </row>
    <row r="915" spans="1:29" x14ac:dyDescent="0.25">
      <c r="A915">
        <v>8039</v>
      </c>
      <c r="B915" s="9">
        <v>43575</v>
      </c>
      <c r="C915" s="50" t="str">
        <f t="shared" si="112"/>
        <v>N</v>
      </c>
      <c r="D915" s="52">
        <f>_xlfn.XLOOKUP(B915,Cal_Date!B:B,Cal_Date!A:A,0)</f>
        <v>3</v>
      </c>
      <c r="E915">
        <v>2019</v>
      </c>
      <c r="F915" t="s">
        <v>126</v>
      </c>
      <c r="G915" t="s">
        <v>130</v>
      </c>
      <c r="H915" t="s">
        <v>48</v>
      </c>
      <c r="I915" t="s">
        <v>18</v>
      </c>
      <c r="J915" t="s">
        <v>11</v>
      </c>
      <c r="K915" t="s">
        <v>42</v>
      </c>
      <c r="L915">
        <v>2</v>
      </c>
      <c r="M915">
        <v>1007</v>
      </c>
      <c r="O915" t="s">
        <v>28</v>
      </c>
      <c r="R915" t="s">
        <v>46</v>
      </c>
      <c r="S915" s="49" t="str">
        <f t="shared" si="113"/>
        <v>Card</v>
      </c>
      <c r="T915" s="3">
        <v>0.04</v>
      </c>
      <c r="U915" s="2">
        <v>13.068</v>
      </c>
      <c r="V915" s="2">
        <v>2.82</v>
      </c>
      <c r="W915" s="54">
        <f>_xlfn.XLOOKUP(M915,Market!A:A,Market!F:F,0)</f>
        <v>8.8999999999999996E-2</v>
      </c>
      <c r="X915" s="55">
        <f t="shared" si="114"/>
        <v>0.52271999999999996</v>
      </c>
      <c r="Y915" s="55">
        <f t="shared" si="115"/>
        <v>10.247999999999999</v>
      </c>
      <c r="Z915" s="54">
        <f t="shared" si="116"/>
        <v>0.78420569329660239</v>
      </c>
      <c r="AA915" s="49" t="str">
        <f t="shared" ca="1" si="117"/>
        <v>N</v>
      </c>
      <c r="AB915" s="49">
        <f t="shared" ca="1" si="118"/>
        <v>5</v>
      </c>
      <c r="AC915" s="49" t="str">
        <f t="shared" ca="1" si="119"/>
        <v>N</v>
      </c>
    </row>
    <row r="916" spans="1:29" x14ac:dyDescent="0.25">
      <c r="A916">
        <v>8040</v>
      </c>
      <c r="B916" s="9">
        <v>43575</v>
      </c>
      <c r="C916" s="50" t="str">
        <f t="shared" si="112"/>
        <v>N</v>
      </c>
      <c r="D916" s="52">
        <f>_xlfn.XLOOKUP(B916,Cal_Date!B:B,Cal_Date!A:A,0)</f>
        <v>3</v>
      </c>
      <c r="E916">
        <v>2019</v>
      </c>
      <c r="F916" t="s">
        <v>126</v>
      </c>
      <c r="G916" t="s">
        <v>130</v>
      </c>
      <c r="H916" t="s">
        <v>48</v>
      </c>
      <c r="I916" t="s">
        <v>18</v>
      </c>
      <c r="J916" t="s">
        <v>11</v>
      </c>
      <c r="K916" t="s">
        <v>42</v>
      </c>
      <c r="L916">
        <v>1</v>
      </c>
      <c r="M916">
        <v>1009</v>
      </c>
      <c r="O916" t="s">
        <v>28</v>
      </c>
      <c r="R916" t="s">
        <v>46</v>
      </c>
      <c r="S916" s="49" t="str">
        <f t="shared" si="113"/>
        <v>Card</v>
      </c>
      <c r="T916" s="3">
        <v>0.04</v>
      </c>
      <c r="U916" s="2">
        <v>6.5339999999999998</v>
      </c>
      <c r="V916" s="2">
        <v>1.41</v>
      </c>
      <c r="W916" s="54">
        <f>_xlfn.XLOOKUP(M916,Market!A:A,Market!F:F,0)</f>
        <v>8.8999999999999996E-2</v>
      </c>
      <c r="X916" s="55">
        <f t="shared" si="114"/>
        <v>0.26135999999999998</v>
      </c>
      <c r="Y916" s="55">
        <f t="shared" si="115"/>
        <v>5.1239999999999997</v>
      </c>
      <c r="Z916" s="54">
        <f t="shared" si="116"/>
        <v>0.78420569329660239</v>
      </c>
      <c r="AA916" s="49" t="str">
        <f t="shared" ca="1" si="117"/>
        <v>N</v>
      </c>
      <c r="AB916" s="49">
        <f t="shared" ca="1" si="118"/>
        <v>5</v>
      </c>
      <c r="AC916" s="49" t="str">
        <f t="shared" ca="1" si="119"/>
        <v>N</v>
      </c>
    </row>
    <row r="917" spans="1:29" x14ac:dyDescent="0.25">
      <c r="A917">
        <v>8041</v>
      </c>
      <c r="B917" s="9">
        <v>43575</v>
      </c>
      <c r="C917" s="50" t="str">
        <f t="shared" si="112"/>
        <v>N</v>
      </c>
      <c r="D917" s="52">
        <f>_xlfn.XLOOKUP(B917,Cal_Date!B:B,Cal_Date!A:A,0)</f>
        <v>3</v>
      </c>
      <c r="E917">
        <v>2019</v>
      </c>
      <c r="F917" t="s">
        <v>126</v>
      </c>
      <c r="G917" t="s">
        <v>130</v>
      </c>
      <c r="H917" t="s">
        <v>48</v>
      </c>
      <c r="I917" t="s">
        <v>18</v>
      </c>
      <c r="J917" t="s">
        <v>11</v>
      </c>
      <c r="K917" t="s">
        <v>42</v>
      </c>
      <c r="L917">
        <v>1</v>
      </c>
      <c r="M917">
        <v>1001</v>
      </c>
      <c r="O917" t="s">
        <v>25</v>
      </c>
      <c r="R917" t="s">
        <v>46</v>
      </c>
      <c r="S917" s="49" t="str">
        <f t="shared" si="113"/>
        <v>Card</v>
      </c>
      <c r="T917" s="3">
        <v>0.04</v>
      </c>
      <c r="U917" s="2">
        <v>6.36</v>
      </c>
      <c r="V917" s="2">
        <v>1.41</v>
      </c>
      <c r="W917" s="54">
        <f>_xlfn.XLOOKUP(M917,Market!A:A,Market!F:F,0)</f>
        <v>0.06</v>
      </c>
      <c r="X917" s="55">
        <f t="shared" si="114"/>
        <v>0.25440000000000002</v>
      </c>
      <c r="Y917" s="55">
        <f t="shared" si="115"/>
        <v>4.95</v>
      </c>
      <c r="Z917" s="54">
        <f t="shared" si="116"/>
        <v>0.77830188679245282</v>
      </c>
      <c r="AA917" s="49" t="str">
        <f t="shared" ca="1" si="117"/>
        <v>N</v>
      </c>
      <c r="AB917" s="49">
        <f t="shared" ca="1" si="118"/>
        <v>5</v>
      </c>
      <c r="AC917" s="49" t="str">
        <f t="shared" ca="1" si="119"/>
        <v>N</v>
      </c>
    </row>
    <row r="918" spans="1:29" x14ac:dyDescent="0.25">
      <c r="A918">
        <v>8042</v>
      </c>
      <c r="B918" s="9">
        <v>43575</v>
      </c>
      <c r="C918" s="50" t="str">
        <f t="shared" si="112"/>
        <v>N</v>
      </c>
      <c r="D918" s="52">
        <f>_xlfn.XLOOKUP(B918,Cal_Date!B:B,Cal_Date!A:A,0)</f>
        <v>3</v>
      </c>
      <c r="E918">
        <v>2019</v>
      </c>
      <c r="F918" t="s">
        <v>126</v>
      </c>
      <c r="G918" t="s">
        <v>130</v>
      </c>
      <c r="H918" t="s">
        <v>48</v>
      </c>
      <c r="I918" t="s">
        <v>18</v>
      </c>
      <c r="J918" t="s">
        <v>11</v>
      </c>
      <c r="K918" t="s">
        <v>42</v>
      </c>
      <c r="L918">
        <v>1</v>
      </c>
      <c r="M918">
        <v>1010</v>
      </c>
      <c r="O918" t="s">
        <v>25</v>
      </c>
      <c r="R918" t="s">
        <v>44</v>
      </c>
      <c r="S918" s="49" t="str">
        <f t="shared" si="113"/>
        <v>Card</v>
      </c>
      <c r="T918" s="3">
        <v>0.03</v>
      </c>
      <c r="U918" s="2">
        <v>6.48</v>
      </c>
      <c r="V918" s="2">
        <v>1.41</v>
      </c>
      <c r="W918" s="54">
        <f>_xlfn.XLOOKUP(M918,Market!A:A,Market!F:F,0)</f>
        <v>0.08</v>
      </c>
      <c r="X918" s="55">
        <f t="shared" si="114"/>
        <v>0.19440000000000002</v>
      </c>
      <c r="Y918" s="55">
        <f t="shared" si="115"/>
        <v>5.07</v>
      </c>
      <c r="Z918" s="54">
        <f t="shared" si="116"/>
        <v>0.78240740740740744</v>
      </c>
      <c r="AA918" s="49" t="str">
        <f t="shared" ca="1" si="117"/>
        <v>N</v>
      </c>
      <c r="AB918" s="49">
        <f t="shared" ca="1" si="118"/>
        <v>5</v>
      </c>
      <c r="AC918" s="49" t="str">
        <f t="shared" ca="1" si="119"/>
        <v>N</v>
      </c>
    </row>
    <row r="919" spans="1:29" x14ac:dyDescent="0.25">
      <c r="A919">
        <v>8044</v>
      </c>
      <c r="B919" s="9">
        <v>43575</v>
      </c>
      <c r="C919" s="50" t="str">
        <f t="shared" si="112"/>
        <v>N</v>
      </c>
      <c r="D919" s="52">
        <f>_xlfn.XLOOKUP(B919,Cal_Date!B:B,Cal_Date!A:A,0)</f>
        <v>3</v>
      </c>
      <c r="E919">
        <v>2019</v>
      </c>
      <c r="F919" t="s">
        <v>126</v>
      </c>
      <c r="G919" t="s">
        <v>130</v>
      </c>
      <c r="H919" t="s">
        <v>48</v>
      </c>
      <c r="I919" t="s">
        <v>18</v>
      </c>
      <c r="J919" t="s">
        <v>11</v>
      </c>
      <c r="K919" t="s">
        <v>42</v>
      </c>
      <c r="L919">
        <v>1</v>
      </c>
      <c r="M919">
        <v>1010</v>
      </c>
      <c r="O919" t="s">
        <v>25</v>
      </c>
      <c r="R919" t="s">
        <v>46</v>
      </c>
      <c r="S919" s="49" t="str">
        <f t="shared" si="113"/>
        <v>Card</v>
      </c>
      <c r="T919" s="3">
        <v>0.04</v>
      </c>
      <c r="U919" s="2">
        <v>6.48</v>
      </c>
      <c r="V919" s="2">
        <v>1.41</v>
      </c>
      <c r="W919" s="54">
        <f>_xlfn.XLOOKUP(M919,Market!A:A,Market!F:F,0)</f>
        <v>0.08</v>
      </c>
      <c r="X919" s="55">
        <f t="shared" si="114"/>
        <v>0.25920000000000004</v>
      </c>
      <c r="Y919" s="55">
        <f t="shared" si="115"/>
        <v>5.07</v>
      </c>
      <c r="Z919" s="54">
        <f t="shared" si="116"/>
        <v>0.78240740740740744</v>
      </c>
      <c r="AA919" s="49" t="str">
        <f t="shared" ca="1" si="117"/>
        <v>N</v>
      </c>
      <c r="AB919" s="49">
        <f t="shared" ca="1" si="118"/>
        <v>5</v>
      </c>
      <c r="AC919" s="49" t="str">
        <f t="shared" ca="1" si="119"/>
        <v>N</v>
      </c>
    </row>
    <row r="920" spans="1:29" x14ac:dyDescent="0.25">
      <c r="A920">
        <v>8049</v>
      </c>
      <c r="B920" s="9">
        <v>43575</v>
      </c>
      <c r="C920" s="50" t="str">
        <f t="shared" si="112"/>
        <v>N</v>
      </c>
      <c r="D920" s="52">
        <f>_xlfn.XLOOKUP(B920,Cal_Date!B:B,Cal_Date!A:A,0)</f>
        <v>3</v>
      </c>
      <c r="E920">
        <v>2019</v>
      </c>
      <c r="F920" t="s">
        <v>126</v>
      </c>
      <c r="G920" t="s">
        <v>130</v>
      </c>
      <c r="H920" t="s">
        <v>48</v>
      </c>
      <c r="I920" t="s">
        <v>18</v>
      </c>
      <c r="J920" t="s">
        <v>11</v>
      </c>
      <c r="K920" t="s">
        <v>42</v>
      </c>
      <c r="L920">
        <v>2</v>
      </c>
      <c r="M920">
        <v>1010</v>
      </c>
      <c r="O920" t="s">
        <v>25</v>
      </c>
      <c r="R920" t="s">
        <v>47</v>
      </c>
      <c r="S920" s="49" t="str">
        <f t="shared" si="113"/>
        <v>Card</v>
      </c>
      <c r="T920" s="3">
        <v>3.5000000000000003E-2</v>
      </c>
      <c r="U920" s="2">
        <v>12.96</v>
      </c>
      <c r="V920" s="2">
        <v>2.82</v>
      </c>
      <c r="W920" s="54">
        <f>_xlfn.XLOOKUP(M920,Market!A:A,Market!F:F,0)</f>
        <v>0.08</v>
      </c>
      <c r="X920" s="55">
        <f t="shared" si="114"/>
        <v>0.45360000000000006</v>
      </c>
      <c r="Y920" s="55">
        <f t="shared" si="115"/>
        <v>10.14</v>
      </c>
      <c r="Z920" s="54">
        <f t="shared" si="116"/>
        <v>0.78240740740740744</v>
      </c>
      <c r="AA920" s="49" t="str">
        <f t="shared" ca="1" si="117"/>
        <v>N</v>
      </c>
      <c r="AB920" s="49">
        <f t="shared" ca="1" si="118"/>
        <v>5</v>
      </c>
      <c r="AC920" s="49" t="str">
        <f t="shared" ca="1" si="119"/>
        <v>N</v>
      </c>
    </row>
    <row r="921" spans="1:29" x14ac:dyDescent="0.25">
      <c r="A921">
        <v>8048</v>
      </c>
      <c r="B921" s="9">
        <v>43575</v>
      </c>
      <c r="C921" s="50" t="str">
        <f t="shared" si="112"/>
        <v>N</v>
      </c>
      <c r="D921" s="52">
        <f>_xlfn.XLOOKUP(B921,Cal_Date!B:B,Cal_Date!A:A,0)</f>
        <v>3</v>
      </c>
      <c r="E921">
        <v>2019</v>
      </c>
      <c r="F921" t="s">
        <v>126</v>
      </c>
      <c r="G921" t="s">
        <v>130</v>
      </c>
      <c r="H921" t="s">
        <v>48</v>
      </c>
      <c r="I921" t="s">
        <v>18</v>
      </c>
      <c r="J921" t="s">
        <v>10</v>
      </c>
      <c r="K921" t="s">
        <v>43</v>
      </c>
      <c r="L921">
        <v>1</v>
      </c>
      <c r="M921">
        <v>1010</v>
      </c>
      <c r="O921" t="s">
        <v>25</v>
      </c>
      <c r="R921" t="s">
        <v>46</v>
      </c>
      <c r="S921" s="49" t="str">
        <f t="shared" si="113"/>
        <v>Card</v>
      </c>
      <c r="T921" s="3">
        <v>0.04</v>
      </c>
      <c r="U921" s="2">
        <v>7.5600000000000005</v>
      </c>
      <c r="V921" s="2">
        <v>1.46</v>
      </c>
      <c r="W921" s="54">
        <f>_xlfn.XLOOKUP(M921,Market!A:A,Market!F:F,0)</f>
        <v>0.08</v>
      </c>
      <c r="X921" s="55">
        <f t="shared" si="114"/>
        <v>0.3024</v>
      </c>
      <c r="Y921" s="55">
        <f t="shared" si="115"/>
        <v>6.1000000000000005</v>
      </c>
      <c r="Z921" s="54">
        <f t="shared" si="116"/>
        <v>0.80687830687830686</v>
      </c>
      <c r="AA921" s="49" t="str">
        <f t="shared" ca="1" si="117"/>
        <v>N</v>
      </c>
      <c r="AB921" s="49">
        <f t="shared" ca="1" si="118"/>
        <v>5</v>
      </c>
      <c r="AC921" s="49" t="str">
        <f t="shared" ca="1" si="119"/>
        <v>N</v>
      </c>
    </row>
    <row r="922" spans="1:29" x14ac:dyDescent="0.25">
      <c r="A922">
        <v>8051</v>
      </c>
      <c r="B922" s="9">
        <v>43575</v>
      </c>
      <c r="C922" s="50" t="str">
        <f t="shared" si="112"/>
        <v>N</v>
      </c>
      <c r="D922" s="52">
        <f>_xlfn.XLOOKUP(B922,Cal_Date!B:B,Cal_Date!A:A,0)</f>
        <v>3</v>
      </c>
      <c r="E922">
        <v>2019</v>
      </c>
      <c r="F922" t="s">
        <v>126</v>
      </c>
      <c r="G922" t="s">
        <v>130</v>
      </c>
      <c r="H922" t="s">
        <v>48</v>
      </c>
      <c r="I922" t="s">
        <v>18</v>
      </c>
      <c r="J922" t="s">
        <v>11</v>
      </c>
      <c r="K922" t="s">
        <v>42</v>
      </c>
      <c r="L922">
        <v>1</v>
      </c>
      <c r="M922">
        <v>1011</v>
      </c>
      <c r="O922" t="s">
        <v>25</v>
      </c>
      <c r="R922" t="s">
        <v>46</v>
      </c>
      <c r="S922" s="49" t="str">
        <f t="shared" si="113"/>
        <v>Card</v>
      </c>
      <c r="T922" s="3">
        <v>0.04</v>
      </c>
      <c r="U922" s="2">
        <v>6.36</v>
      </c>
      <c r="V922" s="2">
        <v>1.41</v>
      </c>
      <c r="W922" s="54">
        <f>_xlfn.XLOOKUP(M922,Market!A:A,Market!F:F,0)</f>
        <v>0.06</v>
      </c>
      <c r="X922" s="55">
        <f t="shared" si="114"/>
        <v>0.25440000000000002</v>
      </c>
      <c r="Y922" s="55">
        <f t="shared" si="115"/>
        <v>4.95</v>
      </c>
      <c r="Z922" s="54">
        <f t="shared" si="116"/>
        <v>0.77830188679245282</v>
      </c>
      <c r="AA922" s="49" t="str">
        <f t="shared" ca="1" si="117"/>
        <v>N</v>
      </c>
      <c r="AB922" s="49">
        <f t="shared" ca="1" si="118"/>
        <v>5</v>
      </c>
      <c r="AC922" s="49" t="str">
        <f t="shared" ca="1" si="119"/>
        <v>N</v>
      </c>
    </row>
    <row r="923" spans="1:29" x14ac:dyDescent="0.25">
      <c r="A923">
        <v>8056</v>
      </c>
      <c r="B923" s="9">
        <v>43575</v>
      </c>
      <c r="C923" s="50" t="str">
        <f t="shared" si="112"/>
        <v>N</v>
      </c>
      <c r="D923" s="52">
        <f>_xlfn.XLOOKUP(B923,Cal_Date!B:B,Cal_Date!A:A,0)</f>
        <v>3</v>
      </c>
      <c r="E923">
        <v>2019</v>
      </c>
      <c r="F923" t="s">
        <v>126</v>
      </c>
      <c r="G923" t="s">
        <v>130</v>
      </c>
      <c r="H923" t="s">
        <v>48</v>
      </c>
      <c r="I923" t="s">
        <v>18</v>
      </c>
      <c r="J923" t="s">
        <v>11</v>
      </c>
      <c r="K923" t="s">
        <v>42</v>
      </c>
      <c r="L923">
        <v>1</v>
      </c>
      <c r="M923">
        <v>1007</v>
      </c>
      <c r="O923" t="s">
        <v>28</v>
      </c>
      <c r="R923" t="s">
        <v>47</v>
      </c>
      <c r="S923" s="49" t="str">
        <f t="shared" si="113"/>
        <v>Card</v>
      </c>
      <c r="T923" s="3">
        <v>3.5000000000000003E-2</v>
      </c>
      <c r="U923" s="2">
        <v>6.5339999999999998</v>
      </c>
      <c r="V923" s="2">
        <v>1.41</v>
      </c>
      <c r="W923" s="54">
        <f>_xlfn.XLOOKUP(M923,Market!A:A,Market!F:F,0)</f>
        <v>8.8999999999999996E-2</v>
      </c>
      <c r="X923" s="55">
        <f t="shared" si="114"/>
        <v>0.22869</v>
      </c>
      <c r="Y923" s="55">
        <f t="shared" si="115"/>
        <v>5.1239999999999997</v>
      </c>
      <c r="Z923" s="54">
        <f t="shared" si="116"/>
        <v>0.78420569329660239</v>
      </c>
      <c r="AA923" s="49" t="str">
        <f t="shared" ca="1" si="117"/>
        <v>N</v>
      </c>
      <c r="AB923" s="49">
        <f t="shared" ca="1" si="118"/>
        <v>5</v>
      </c>
      <c r="AC923" s="49" t="str">
        <f t="shared" ca="1" si="119"/>
        <v>N</v>
      </c>
    </row>
    <row r="924" spans="1:29" x14ac:dyDescent="0.25">
      <c r="A924">
        <v>8047</v>
      </c>
      <c r="B924" s="9">
        <v>43575</v>
      </c>
      <c r="C924" s="50" t="str">
        <f t="shared" si="112"/>
        <v>N</v>
      </c>
      <c r="D924" s="52">
        <f>_xlfn.XLOOKUP(B924,Cal_Date!B:B,Cal_Date!A:A,0)</f>
        <v>3</v>
      </c>
      <c r="E924">
        <v>2019</v>
      </c>
      <c r="F924" t="s">
        <v>126</v>
      </c>
      <c r="G924" t="s">
        <v>130</v>
      </c>
      <c r="H924" t="s">
        <v>48</v>
      </c>
      <c r="I924" t="s">
        <v>18</v>
      </c>
      <c r="J924" t="s">
        <v>11</v>
      </c>
      <c r="K924" t="s">
        <v>42</v>
      </c>
      <c r="L924">
        <v>1</v>
      </c>
      <c r="M924">
        <v>1007</v>
      </c>
      <c r="O924" t="s">
        <v>28</v>
      </c>
      <c r="R924" t="s">
        <v>44</v>
      </c>
      <c r="S924" s="49" t="str">
        <f t="shared" si="113"/>
        <v>Card</v>
      </c>
      <c r="T924" s="3">
        <v>0.03</v>
      </c>
      <c r="U924" s="2">
        <v>6.5339999999999998</v>
      </c>
      <c r="V924" s="2">
        <v>1.41</v>
      </c>
      <c r="W924" s="54">
        <f>_xlfn.XLOOKUP(M924,Market!A:A,Market!F:F,0)</f>
        <v>8.8999999999999996E-2</v>
      </c>
      <c r="X924" s="55">
        <f t="shared" si="114"/>
        <v>0.19602</v>
      </c>
      <c r="Y924" s="55">
        <f t="shared" si="115"/>
        <v>5.1239999999999997</v>
      </c>
      <c r="Z924" s="54">
        <f t="shared" si="116"/>
        <v>0.78420569329660239</v>
      </c>
      <c r="AA924" s="49" t="str">
        <f t="shared" ca="1" si="117"/>
        <v>N</v>
      </c>
      <c r="AB924" s="49">
        <f t="shared" ca="1" si="118"/>
        <v>5</v>
      </c>
      <c r="AC924" s="49" t="str">
        <f t="shared" ca="1" si="119"/>
        <v>N</v>
      </c>
    </row>
    <row r="925" spans="1:29" x14ac:dyDescent="0.25">
      <c r="A925">
        <v>8060</v>
      </c>
      <c r="B925" s="9">
        <v>43575</v>
      </c>
      <c r="C925" s="50" t="str">
        <f t="shared" si="112"/>
        <v>N</v>
      </c>
      <c r="D925" s="52">
        <f>_xlfn.XLOOKUP(B925,Cal_Date!B:B,Cal_Date!A:A,0)</f>
        <v>3</v>
      </c>
      <c r="E925">
        <v>2019</v>
      </c>
      <c r="F925" t="s">
        <v>126</v>
      </c>
      <c r="G925" t="s">
        <v>130</v>
      </c>
      <c r="H925" t="s">
        <v>48</v>
      </c>
      <c r="I925" t="s">
        <v>18</v>
      </c>
      <c r="J925" t="s">
        <v>10</v>
      </c>
      <c r="K925" t="s">
        <v>43</v>
      </c>
      <c r="L925">
        <v>1</v>
      </c>
      <c r="M925">
        <v>1008</v>
      </c>
      <c r="O925" t="s">
        <v>28</v>
      </c>
      <c r="R925" t="s">
        <v>46</v>
      </c>
      <c r="S925" s="49" t="str">
        <f t="shared" si="113"/>
        <v>Card</v>
      </c>
      <c r="T925" s="3">
        <v>0.04</v>
      </c>
      <c r="U925" s="2">
        <v>7.6229999999999993</v>
      </c>
      <c r="V925" s="2">
        <v>1.46</v>
      </c>
      <c r="W925" s="54">
        <f>_xlfn.XLOOKUP(M925,Market!A:A,Market!F:F,0)</f>
        <v>8.8999999999999996E-2</v>
      </c>
      <c r="X925" s="55">
        <f t="shared" si="114"/>
        <v>0.30491999999999997</v>
      </c>
      <c r="Y925" s="55">
        <f t="shared" si="115"/>
        <v>6.1629999999999994</v>
      </c>
      <c r="Z925" s="54">
        <f t="shared" si="116"/>
        <v>0.80847435392889933</v>
      </c>
      <c r="AA925" s="49" t="str">
        <f t="shared" ca="1" si="117"/>
        <v>N</v>
      </c>
      <c r="AB925" s="49">
        <f t="shared" ca="1" si="118"/>
        <v>5</v>
      </c>
      <c r="AC925" s="49" t="str">
        <f t="shared" ca="1" si="119"/>
        <v>N</v>
      </c>
    </row>
    <row r="926" spans="1:29" x14ac:dyDescent="0.25">
      <c r="A926">
        <v>8045</v>
      </c>
      <c r="B926" s="9">
        <v>43575</v>
      </c>
      <c r="C926" s="50" t="str">
        <f t="shared" si="112"/>
        <v>N</v>
      </c>
      <c r="D926" s="52">
        <f>_xlfn.XLOOKUP(B926,Cal_Date!B:B,Cal_Date!A:A,0)</f>
        <v>3</v>
      </c>
      <c r="E926">
        <v>2019</v>
      </c>
      <c r="F926" t="s">
        <v>126</v>
      </c>
      <c r="G926" t="s">
        <v>130</v>
      </c>
      <c r="H926" t="s">
        <v>48</v>
      </c>
      <c r="I926" t="s">
        <v>18</v>
      </c>
      <c r="J926" t="s">
        <v>11</v>
      </c>
      <c r="K926" t="s">
        <v>42</v>
      </c>
      <c r="L926">
        <v>2</v>
      </c>
      <c r="M926">
        <v>1004</v>
      </c>
      <c r="O926" t="s">
        <v>28</v>
      </c>
      <c r="R926" t="s">
        <v>47</v>
      </c>
      <c r="S926" s="49" t="str">
        <f t="shared" si="113"/>
        <v>Card</v>
      </c>
      <c r="T926" s="3">
        <v>3.5000000000000003E-2</v>
      </c>
      <c r="U926" s="2">
        <v>12.72</v>
      </c>
      <c r="V926" s="2">
        <v>2.82</v>
      </c>
      <c r="W926" s="54">
        <f>_xlfn.XLOOKUP(M926,Market!A:A,Market!F:F,0)</f>
        <v>0.06</v>
      </c>
      <c r="X926" s="55">
        <f t="shared" si="114"/>
        <v>0.44520000000000004</v>
      </c>
      <c r="Y926" s="55">
        <f t="shared" si="115"/>
        <v>9.9</v>
      </c>
      <c r="Z926" s="54">
        <f t="shared" si="116"/>
        <v>0.77830188679245282</v>
      </c>
      <c r="AA926" s="49" t="str">
        <f t="shared" ca="1" si="117"/>
        <v>N</v>
      </c>
      <c r="AB926" s="49">
        <f t="shared" ca="1" si="118"/>
        <v>5</v>
      </c>
      <c r="AC926" s="49" t="str">
        <f t="shared" ca="1" si="119"/>
        <v>N</v>
      </c>
    </row>
    <row r="927" spans="1:29" x14ac:dyDescent="0.25">
      <c r="A927">
        <v>8046</v>
      </c>
      <c r="B927" s="9">
        <v>43575</v>
      </c>
      <c r="C927" s="50" t="str">
        <f t="shared" si="112"/>
        <v>N</v>
      </c>
      <c r="D927" s="52">
        <f>_xlfn.XLOOKUP(B927,Cal_Date!B:B,Cal_Date!A:A,0)</f>
        <v>3</v>
      </c>
      <c r="E927">
        <v>2019</v>
      </c>
      <c r="F927" t="s">
        <v>126</v>
      </c>
      <c r="G927" t="s">
        <v>130</v>
      </c>
      <c r="H927" t="s">
        <v>48</v>
      </c>
      <c r="I927" t="s">
        <v>18</v>
      </c>
      <c r="J927" t="s">
        <v>11</v>
      </c>
      <c r="K927" t="s">
        <v>42</v>
      </c>
      <c r="L927">
        <v>2</v>
      </c>
      <c r="M927">
        <v>1003</v>
      </c>
      <c r="O927" t="s">
        <v>25</v>
      </c>
      <c r="R927" t="s">
        <v>46</v>
      </c>
      <c r="S927" s="49" t="str">
        <f t="shared" si="113"/>
        <v>Card</v>
      </c>
      <c r="T927" s="3">
        <v>0.04</v>
      </c>
      <c r="U927" s="2">
        <v>12.72</v>
      </c>
      <c r="V927" s="2">
        <v>2.82</v>
      </c>
      <c r="W927" s="54">
        <f>_xlfn.XLOOKUP(M927,Market!A:A,Market!F:F,0)</f>
        <v>0.06</v>
      </c>
      <c r="X927" s="55">
        <f t="shared" si="114"/>
        <v>0.50880000000000003</v>
      </c>
      <c r="Y927" s="55">
        <f t="shared" si="115"/>
        <v>9.9</v>
      </c>
      <c r="Z927" s="54">
        <f t="shared" si="116"/>
        <v>0.77830188679245282</v>
      </c>
      <c r="AA927" s="49" t="str">
        <f t="shared" ca="1" si="117"/>
        <v>N</v>
      </c>
      <c r="AB927" s="49">
        <f t="shared" ca="1" si="118"/>
        <v>5</v>
      </c>
      <c r="AC927" s="49" t="str">
        <f t="shared" ca="1" si="119"/>
        <v>N</v>
      </c>
    </row>
    <row r="928" spans="1:29" x14ac:dyDescent="0.25">
      <c r="A928">
        <v>8050</v>
      </c>
      <c r="B928" s="9">
        <v>43575</v>
      </c>
      <c r="C928" s="50" t="str">
        <f t="shared" si="112"/>
        <v>N</v>
      </c>
      <c r="D928" s="52">
        <f>_xlfn.XLOOKUP(B928,Cal_Date!B:B,Cal_Date!A:A,0)</f>
        <v>3</v>
      </c>
      <c r="E928">
        <v>2019</v>
      </c>
      <c r="F928" t="s">
        <v>126</v>
      </c>
      <c r="G928" t="s">
        <v>130</v>
      </c>
      <c r="H928" t="s">
        <v>48</v>
      </c>
      <c r="I928" t="s">
        <v>18</v>
      </c>
      <c r="J928" t="s">
        <v>11</v>
      </c>
      <c r="K928" t="s">
        <v>42</v>
      </c>
      <c r="L928">
        <v>1</v>
      </c>
      <c r="M928">
        <v>1002</v>
      </c>
      <c r="O928" t="s">
        <v>28</v>
      </c>
      <c r="R928" t="s">
        <v>46</v>
      </c>
      <c r="S928" s="49" t="str">
        <f t="shared" si="113"/>
        <v>Card</v>
      </c>
      <c r="T928" s="3">
        <v>0.04</v>
      </c>
      <c r="U928" s="2">
        <v>6.36</v>
      </c>
      <c r="V928" s="2">
        <v>1.41</v>
      </c>
      <c r="W928" s="54">
        <f>_xlfn.XLOOKUP(M928,Market!A:A,Market!F:F,0)</f>
        <v>0.06</v>
      </c>
      <c r="X928" s="55">
        <f t="shared" si="114"/>
        <v>0.25440000000000002</v>
      </c>
      <c r="Y928" s="55">
        <f t="shared" si="115"/>
        <v>4.95</v>
      </c>
      <c r="Z928" s="54">
        <f t="shared" si="116"/>
        <v>0.77830188679245282</v>
      </c>
      <c r="AA928" s="49" t="str">
        <f t="shared" ca="1" si="117"/>
        <v>N</v>
      </c>
      <c r="AB928" s="49">
        <f t="shared" ca="1" si="118"/>
        <v>5</v>
      </c>
      <c r="AC928" s="49" t="str">
        <f t="shared" ca="1" si="119"/>
        <v>N</v>
      </c>
    </row>
    <row r="929" spans="1:29" x14ac:dyDescent="0.25">
      <c r="A929">
        <v>8052</v>
      </c>
      <c r="B929" s="9">
        <v>43575</v>
      </c>
      <c r="C929" s="50" t="str">
        <f t="shared" si="112"/>
        <v>N</v>
      </c>
      <c r="D929" s="52">
        <f>_xlfn.XLOOKUP(B929,Cal_Date!B:B,Cal_Date!A:A,0)</f>
        <v>3</v>
      </c>
      <c r="E929">
        <v>2019</v>
      </c>
      <c r="F929" t="s">
        <v>126</v>
      </c>
      <c r="G929" t="s">
        <v>130</v>
      </c>
      <c r="H929" t="s">
        <v>48</v>
      </c>
      <c r="I929" t="s">
        <v>18</v>
      </c>
      <c r="J929" t="s">
        <v>11</v>
      </c>
      <c r="K929" t="s">
        <v>42</v>
      </c>
      <c r="L929">
        <v>1</v>
      </c>
      <c r="M929">
        <v>1007</v>
      </c>
      <c r="O929" t="s">
        <v>28</v>
      </c>
      <c r="R929" t="s">
        <v>44</v>
      </c>
      <c r="S929" s="49" t="str">
        <f t="shared" si="113"/>
        <v>Card</v>
      </c>
      <c r="T929" s="3">
        <v>0.03</v>
      </c>
      <c r="U929" s="2">
        <v>6.5339999999999998</v>
      </c>
      <c r="V929" s="2">
        <v>1.41</v>
      </c>
      <c r="W929" s="54">
        <f>_xlfn.XLOOKUP(M929,Market!A:A,Market!F:F,0)</f>
        <v>8.8999999999999996E-2</v>
      </c>
      <c r="X929" s="55">
        <f t="shared" si="114"/>
        <v>0.19602</v>
      </c>
      <c r="Y929" s="55">
        <f t="shared" si="115"/>
        <v>5.1239999999999997</v>
      </c>
      <c r="Z929" s="54">
        <f t="shared" si="116"/>
        <v>0.78420569329660239</v>
      </c>
      <c r="AA929" s="49" t="str">
        <f t="shared" ca="1" si="117"/>
        <v>N</v>
      </c>
      <c r="AB929" s="49">
        <f t="shared" ca="1" si="118"/>
        <v>5</v>
      </c>
      <c r="AC929" s="49" t="str">
        <f t="shared" ca="1" si="119"/>
        <v>N</v>
      </c>
    </row>
    <row r="930" spans="1:29" x14ac:dyDescent="0.25">
      <c r="A930">
        <v>8053</v>
      </c>
      <c r="B930" s="9">
        <v>43575</v>
      </c>
      <c r="C930" s="50" t="str">
        <f t="shared" si="112"/>
        <v>N</v>
      </c>
      <c r="D930" s="52">
        <f>_xlfn.XLOOKUP(B930,Cal_Date!B:B,Cal_Date!A:A,0)</f>
        <v>3</v>
      </c>
      <c r="E930">
        <v>2019</v>
      </c>
      <c r="F930" t="s">
        <v>126</v>
      </c>
      <c r="G930" t="s">
        <v>130</v>
      </c>
      <c r="H930" t="s">
        <v>48</v>
      </c>
      <c r="I930" t="s">
        <v>18</v>
      </c>
      <c r="J930" t="s">
        <v>11</v>
      </c>
      <c r="K930" t="s">
        <v>42</v>
      </c>
      <c r="L930">
        <v>1</v>
      </c>
      <c r="M930">
        <v>1008</v>
      </c>
      <c r="O930" t="s">
        <v>28</v>
      </c>
      <c r="R930" t="s">
        <v>47</v>
      </c>
      <c r="S930" s="49" t="str">
        <f t="shared" si="113"/>
        <v>Card</v>
      </c>
      <c r="T930" s="3">
        <v>3.5000000000000003E-2</v>
      </c>
      <c r="U930" s="2">
        <v>6.5339999999999998</v>
      </c>
      <c r="V930" s="2">
        <v>1.41</v>
      </c>
      <c r="W930" s="54">
        <f>_xlfn.XLOOKUP(M930,Market!A:A,Market!F:F,0)</f>
        <v>8.8999999999999996E-2</v>
      </c>
      <c r="X930" s="55">
        <f t="shared" si="114"/>
        <v>0.22869</v>
      </c>
      <c r="Y930" s="55">
        <f t="shared" si="115"/>
        <v>5.1239999999999997</v>
      </c>
      <c r="Z930" s="54">
        <f t="shared" si="116"/>
        <v>0.78420569329660239</v>
      </c>
      <c r="AA930" s="49" t="str">
        <f t="shared" ca="1" si="117"/>
        <v>N</v>
      </c>
      <c r="AB930" s="49">
        <f t="shared" ca="1" si="118"/>
        <v>5</v>
      </c>
      <c r="AC930" s="49" t="str">
        <f t="shared" ca="1" si="119"/>
        <v>N</v>
      </c>
    </row>
    <row r="931" spans="1:29" x14ac:dyDescent="0.25">
      <c r="A931">
        <v>8054</v>
      </c>
      <c r="B931" s="9">
        <v>43575</v>
      </c>
      <c r="C931" s="50" t="str">
        <f t="shared" si="112"/>
        <v>N</v>
      </c>
      <c r="D931" s="52">
        <f>_xlfn.XLOOKUP(B931,Cal_Date!B:B,Cal_Date!A:A,0)</f>
        <v>3</v>
      </c>
      <c r="E931">
        <v>2019</v>
      </c>
      <c r="F931" t="s">
        <v>126</v>
      </c>
      <c r="G931" t="s">
        <v>130</v>
      </c>
      <c r="H931" t="s">
        <v>48</v>
      </c>
      <c r="I931" t="s">
        <v>18</v>
      </c>
      <c r="J931" t="s">
        <v>11</v>
      </c>
      <c r="K931" t="s">
        <v>42</v>
      </c>
      <c r="L931">
        <v>2</v>
      </c>
      <c r="M931">
        <v>1008</v>
      </c>
      <c r="O931" t="s">
        <v>28</v>
      </c>
      <c r="R931" t="s">
        <v>44</v>
      </c>
      <c r="S931" s="49" t="str">
        <f t="shared" si="113"/>
        <v>Card</v>
      </c>
      <c r="T931" s="3">
        <v>0.03</v>
      </c>
      <c r="U931" s="2">
        <v>13.068</v>
      </c>
      <c r="V931" s="2">
        <v>2.82</v>
      </c>
      <c r="W931" s="54">
        <f>_xlfn.XLOOKUP(M931,Market!A:A,Market!F:F,0)</f>
        <v>8.8999999999999996E-2</v>
      </c>
      <c r="X931" s="55">
        <f t="shared" si="114"/>
        <v>0.39204</v>
      </c>
      <c r="Y931" s="55">
        <f t="shared" si="115"/>
        <v>10.247999999999999</v>
      </c>
      <c r="Z931" s="54">
        <f t="shared" si="116"/>
        <v>0.78420569329660239</v>
      </c>
      <c r="AA931" s="49" t="str">
        <f t="shared" ca="1" si="117"/>
        <v>N</v>
      </c>
      <c r="AB931" s="49">
        <f t="shared" ca="1" si="118"/>
        <v>5</v>
      </c>
      <c r="AC931" s="49" t="str">
        <f t="shared" ca="1" si="119"/>
        <v>N</v>
      </c>
    </row>
    <row r="932" spans="1:29" x14ac:dyDescent="0.25">
      <c r="A932">
        <v>8055</v>
      </c>
      <c r="B932" s="9">
        <v>43575</v>
      </c>
      <c r="C932" s="50" t="str">
        <f t="shared" si="112"/>
        <v>N</v>
      </c>
      <c r="D932" s="52">
        <f>_xlfn.XLOOKUP(B932,Cal_Date!B:B,Cal_Date!A:A,0)</f>
        <v>3</v>
      </c>
      <c r="E932">
        <v>2019</v>
      </c>
      <c r="F932" t="s">
        <v>126</v>
      </c>
      <c r="G932" t="s">
        <v>130</v>
      </c>
      <c r="H932" t="s">
        <v>48</v>
      </c>
      <c r="I932" t="s">
        <v>18</v>
      </c>
      <c r="J932" t="s">
        <v>11</v>
      </c>
      <c r="K932" t="s">
        <v>42</v>
      </c>
      <c r="L932">
        <v>1</v>
      </c>
      <c r="M932">
        <v>1000</v>
      </c>
      <c r="O932" t="s">
        <v>25</v>
      </c>
      <c r="R932" t="s">
        <v>46</v>
      </c>
      <c r="S932" s="49" t="str">
        <f t="shared" si="113"/>
        <v>Card</v>
      </c>
      <c r="T932" s="3">
        <v>0.04</v>
      </c>
      <c r="U932" s="2">
        <v>6.48</v>
      </c>
      <c r="V932" s="2">
        <v>1.41</v>
      </c>
      <c r="W932" s="54">
        <f>_xlfn.XLOOKUP(M932,Market!A:A,Market!F:F,0)</f>
        <v>0.08</v>
      </c>
      <c r="X932" s="55">
        <f t="shared" si="114"/>
        <v>0.25920000000000004</v>
      </c>
      <c r="Y932" s="55">
        <f t="shared" si="115"/>
        <v>5.07</v>
      </c>
      <c r="Z932" s="54">
        <f t="shared" si="116"/>
        <v>0.78240740740740744</v>
      </c>
      <c r="AA932" s="49" t="str">
        <f t="shared" ca="1" si="117"/>
        <v>N</v>
      </c>
      <c r="AB932" s="49">
        <f t="shared" ca="1" si="118"/>
        <v>5</v>
      </c>
      <c r="AC932" s="49" t="str">
        <f t="shared" ca="1" si="119"/>
        <v>N</v>
      </c>
    </row>
    <row r="933" spans="1:29" x14ac:dyDescent="0.25">
      <c r="A933">
        <v>8057</v>
      </c>
      <c r="B933" s="9">
        <v>43575</v>
      </c>
      <c r="C933" s="50" t="str">
        <f t="shared" si="112"/>
        <v>N</v>
      </c>
      <c r="D933" s="52">
        <f>_xlfn.XLOOKUP(B933,Cal_Date!B:B,Cal_Date!A:A,0)</f>
        <v>3</v>
      </c>
      <c r="E933">
        <v>2019</v>
      </c>
      <c r="F933" t="s">
        <v>126</v>
      </c>
      <c r="G933" t="s">
        <v>130</v>
      </c>
      <c r="H933" t="s">
        <v>48</v>
      </c>
      <c r="I933" t="s">
        <v>18</v>
      </c>
      <c r="J933" t="s">
        <v>11</v>
      </c>
      <c r="K933" t="s">
        <v>42</v>
      </c>
      <c r="L933">
        <v>2</v>
      </c>
      <c r="M933">
        <v>1000</v>
      </c>
      <c r="O933" t="s">
        <v>25</v>
      </c>
      <c r="R933" t="s">
        <v>46</v>
      </c>
      <c r="S933" s="49" t="str">
        <f t="shared" si="113"/>
        <v>Card</v>
      </c>
      <c r="T933" s="3">
        <v>0.04</v>
      </c>
      <c r="U933" s="2">
        <v>12.96</v>
      </c>
      <c r="V933" s="2">
        <v>2.82</v>
      </c>
      <c r="W933" s="54">
        <f>_xlfn.XLOOKUP(M933,Market!A:A,Market!F:F,0)</f>
        <v>0.08</v>
      </c>
      <c r="X933" s="55">
        <f t="shared" si="114"/>
        <v>0.51840000000000008</v>
      </c>
      <c r="Y933" s="55">
        <f t="shared" si="115"/>
        <v>10.14</v>
      </c>
      <c r="Z933" s="54">
        <f t="shared" si="116"/>
        <v>0.78240740740740744</v>
      </c>
      <c r="AA933" s="49" t="str">
        <f t="shared" ca="1" si="117"/>
        <v>N</v>
      </c>
      <c r="AB933" s="49">
        <f t="shared" ca="1" si="118"/>
        <v>5</v>
      </c>
      <c r="AC933" s="49" t="str">
        <f t="shared" ca="1" si="119"/>
        <v>N</v>
      </c>
    </row>
    <row r="934" spans="1:29" x14ac:dyDescent="0.25">
      <c r="A934">
        <v>8058</v>
      </c>
      <c r="B934" s="9">
        <v>43576</v>
      </c>
      <c r="C934" s="50" t="str">
        <f t="shared" si="112"/>
        <v>N</v>
      </c>
      <c r="D934" s="52">
        <f>_xlfn.XLOOKUP(B934,Cal_Date!B:B,Cal_Date!A:A,0)</f>
        <v>4</v>
      </c>
      <c r="E934">
        <v>2019</v>
      </c>
      <c r="F934" t="s">
        <v>127</v>
      </c>
      <c r="G934" t="s">
        <v>130</v>
      </c>
      <c r="H934" t="s">
        <v>48</v>
      </c>
      <c r="I934" t="s">
        <v>18</v>
      </c>
      <c r="J934" t="s">
        <v>11</v>
      </c>
      <c r="K934" t="s">
        <v>42</v>
      </c>
      <c r="L934">
        <v>1</v>
      </c>
      <c r="M934">
        <v>1000</v>
      </c>
      <c r="O934" t="s">
        <v>25</v>
      </c>
      <c r="R934" t="s">
        <v>46</v>
      </c>
      <c r="S934" s="49" t="str">
        <f t="shared" si="113"/>
        <v>Card</v>
      </c>
      <c r="T934" s="3">
        <v>0.04</v>
      </c>
      <c r="U934" s="2">
        <v>6.48</v>
      </c>
      <c r="V934" s="2">
        <v>1.41</v>
      </c>
      <c r="W934" s="54">
        <f>_xlfn.XLOOKUP(M934,Market!A:A,Market!F:F,0)</f>
        <v>0.08</v>
      </c>
      <c r="X934" s="55">
        <f t="shared" si="114"/>
        <v>0.25920000000000004</v>
      </c>
      <c r="Y934" s="55">
        <f t="shared" si="115"/>
        <v>5.07</v>
      </c>
      <c r="Z934" s="54">
        <f t="shared" si="116"/>
        <v>0.78240740740740744</v>
      </c>
      <c r="AA934" s="49" t="str">
        <f t="shared" ca="1" si="117"/>
        <v>N</v>
      </c>
      <c r="AB934" s="49">
        <f t="shared" ca="1" si="118"/>
        <v>5</v>
      </c>
      <c r="AC934" s="49" t="str">
        <f t="shared" ca="1" si="119"/>
        <v>N</v>
      </c>
    </row>
    <row r="935" spans="1:29" x14ac:dyDescent="0.25">
      <c r="A935">
        <v>8059</v>
      </c>
      <c r="B935" s="9">
        <v>43576</v>
      </c>
      <c r="C935" s="50" t="str">
        <f t="shared" si="112"/>
        <v>N</v>
      </c>
      <c r="D935" s="52">
        <f>_xlfn.XLOOKUP(B935,Cal_Date!B:B,Cal_Date!A:A,0)</f>
        <v>4</v>
      </c>
      <c r="E935">
        <v>2019</v>
      </c>
      <c r="F935" t="s">
        <v>127</v>
      </c>
      <c r="G935" t="s">
        <v>130</v>
      </c>
      <c r="H935" t="s">
        <v>48</v>
      </c>
      <c r="I935" t="s">
        <v>18</v>
      </c>
      <c r="J935" t="s">
        <v>11</v>
      </c>
      <c r="K935" t="s">
        <v>42</v>
      </c>
      <c r="L935">
        <v>2</v>
      </c>
      <c r="M935">
        <v>1001</v>
      </c>
      <c r="O935" t="s">
        <v>25</v>
      </c>
      <c r="R935" t="s">
        <v>44</v>
      </c>
      <c r="S935" s="49" t="str">
        <f t="shared" si="113"/>
        <v>Card</v>
      </c>
      <c r="T935" s="3">
        <v>0.03</v>
      </c>
      <c r="U935" s="2">
        <v>12.72</v>
      </c>
      <c r="V935" s="2">
        <v>2.82</v>
      </c>
      <c r="W935" s="54">
        <f>_xlfn.XLOOKUP(M935,Market!A:A,Market!F:F,0)</f>
        <v>0.06</v>
      </c>
      <c r="X935" s="55">
        <f t="shared" si="114"/>
        <v>0.38159999999999999</v>
      </c>
      <c r="Y935" s="55">
        <f t="shared" si="115"/>
        <v>9.9</v>
      </c>
      <c r="Z935" s="54">
        <f t="shared" si="116"/>
        <v>0.77830188679245282</v>
      </c>
      <c r="AA935" s="49" t="str">
        <f t="shared" ca="1" si="117"/>
        <v>N</v>
      </c>
      <c r="AB935" s="49">
        <f t="shared" ca="1" si="118"/>
        <v>5</v>
      </c>
      <c r="AC935" s="49" t="str">
        <f t="shared" ca="1" si="119"/>
        <v>N</v>
      </c>
    </row>
    <row r="936" spans="1:29" x14ac:dyDescent="0.25">
      <c r="A936">
        <v>8061</v>
      </c>
      <c r="B936" s="9">
        <v>43576</v>
      </c>
      <c r="C936" s="50" t="str">
        <f t="shared" si="112"/>
        <v>N</v>
      </c>
      <c r="D936" s="52">
        <f>_xlfn.XLOOKUP(B936,Cal_Date!B:B,Cal_Date!A:A,0)</f>
        <v>4</v>
      </c>
      <c r="E936">
        <v>2019</v>
      </c>
      <c r="F936" t="s">
        <v>127</v>
      </c>
      <c r="G936" t="s">
        <v>130</v>
      </c>
      <c r="H936" t="s">
        <v>48</v>
      </c>
      <c r="I936" t="s">
        <v>18</v>
      </c>
      <c r="J936" t="s">
        <v>11</v>
      </c>
      <c r="K936" t="s">
        <v>42</v>
      </c>
      <c r="L936">
        <v>1</v>
      </c>
      <c r="M936">
        <v>1000</v>
      </c>
      <c r="O936" t="s">
        <v>25</v>
      </c>
      <c r="R936" t="s">
        <v>44</v>
      </c>
      <c r="S936" s="49" t="str">
        <f t="shared" si="113"/>
        <v>Card</v>
      </c>
      <c r="T936" s="3">
        <v>0.03</v>
      </c>
      <c r="U936" s="2">
        <v>6.48</v>
      </c>
      <c r="V936" s="2">
        <v>1.41</v>
      </c>
      <c r="W936" s="54">
        <f>_xlfn.XLOOKUP(M936,Market!A:A,Market!F:F,0)</f>
        <v>0.08</v>
      </c>
      <c r="X936" s="55">
        <f t="shared" si="114"/>
        <v>0.19440000000000002</v>
      </c>
      <c r="Y936" s="55">
        <f t="shared" si="115"/>
        <v>5.07</v>
      </c>
      <c r="Z936" s="54">
        <f t="shared" si="116"/>
        <v>0.78240740740740744</v>
      </c>
      <c r="AA936" s="49" t="str">
        <f t="shared" ca="1" si="117"/>
        <v>N</v>
      </c>
      <c r="AB936" s="49">
        <f t="shared" ca="1" si="118"/>
        <v>5</v>
      </c>
      <c r="AC936" s="49" t="str">
        <f t="shared" ca="1" si="119"/>
        <v>N</v>
      </c>
    </row>
    <row r="937" spans="1:29" x14ac:dyDescent="0.25">
      <c r="A937">
        <v>8074</v>
      </c>
      <c r="B937" s="9">
        <v>43576</v>
      </c>
      <c r="C937" s="50" t="str">
        <f t="shared" si="112"/>
        <v>N</v>
      </c>
      <c r="D937" s="52">
        <f>_xlfn.XLOOKUP(B937,Cal_Date!B:B,Cal_Date!A:A,0)</f>
        <v>4</v>
      </c>
      <c r="E937">
        <v>2019</v>
      </c>
      <c r="F937" t="s">
        <v>127</v>
      </c>
      <c r="G937" t="s">
        <v>130</v>
      </c>
      <c r="H937" t="s">
        <v>48</v>
      </c>
      <c r="I937" t="s">
        <v>18</v>
      </c>
      <c r="J937" t="s">
        <v>11</v>
      </c>
      <c r="K937" t="s">
        <v>42</v>
      </c>
      <c r="L937">
        <v>1</v>
      </c>
      <c r="M937">
        <v>1005</v>
      </c>
      <c r="O937" t="s">
        <v>25</v>
      </c>
      <c r="R937" t="s">
        <v>47</v>
      </c>
      <c r="S937" s="49" t="str">
        <f t="shared" si="113"/>
        <v>Card</v>
      </c>
      <c r="T937" s="3">
        <v>3.5000000000000003E-2</v>
      </c>
      <c r="U937" s="2">
        <v>6.5339999999999998</v>
      </c>
      <c r="V937" s="2">
        <v>1.41</v>
      </c>
      <c r="W937" s="54">
        <f>_xlfn.XLOOKUP(M937,Market!A:A,Market!F:F,0)</f>
        <v>8.8999999999999996E-2</v>
      </c>
      <c r="X937" s="55">
        <f t="shared" si="114"/>
        <v>0.22869</v>
      </c>
      <c r="Y937" s="55">
        <f t="shared" si="115"/>
        <v>5.1239999999999997</v>
      </c>
      <c r="Z937" s="54">
        <f t="shared" si="116"/>
        <v>0.78420569329660239</v>
      </c>
      <c r="AA937" s="49" t="str">
        <f t="shared" ca="1" si="117"/>
        <v>N</v>
      </c>
      <c r="AB937" s="49">
        <f t="shared" ca="1" si="118"/>
        <v>5</v>
      </c>
      <c r="AC937" s="49" t="str">
        <f t="shared" ca="1" si="119"/>
        <v>N</v>
      </c>
    </row>
    <row r="938" spans="1:29" x14ac:dyDescent="0.25">
      <c r="A938">
        <v>8076</v>
      </c>
      <c r="B938" s="9">
        <v>43576</v>
      </c>
      <c r="C938" s="50" t="str">
        <f t="shared" si="112"/>
        <v>N</v>
      </c>
      <c r="D938" s="52">
        <f>_xlfn.XLOOKUP(B938,Cal_Date!B:B,Cal_Date!A:A,0)</f>
        <v>4</v>
      </c>
      <c r="E938">
        <v>2019</v>
      </c>
      <c r="F938" t="s">
        <v>127</v>
      </c>
      <c r="G938" t="s">
        <v>130</v>
      </c>
      <c r="H938" t="s">
        <v>48</v>
      </c>
      <c r="I938" t="s">
        <v>18</v>
      </c>
      <c r="J938" t="s">
        <v>11</v>
      </c>
      <c r="K938" t="s">
        <v>42</v>
      </c>
      <c r="L938">
        <v>2</v>
      </c>
      <c r="M938">
        <v>1003</v>
      </c>
      <c r="O938" t="s">
        <v>25</v>
      </c>
      <c r="R938" t="s">
        <v>44</v>
      </c>
      <c r="S938" s="49" t="str">
        <f t="shared" si="113"/>
        <v>Card</v>
      </c>
      <c r="T938" s="3">
        <v>0.03</v>
      </c>
      <c r="U938" s="2">
        <v>12.72</v>
      </c>
      <c r="V938" s="2">
        <v>2.82</v>
      </c>
      <c r="W938" s="54">
        <f>_xlfn.XLOOKUP(M938,Market!A:A,Market!F:F,0)</f>
        <v>0.06</v>
      </c>
      <c r="X938" s="55">
        <f t="shared" si="114"/>
        <v>0.38159999999999999</v>
      </c>
      <c r="Y938" s="55">
        <f t="shared" si="115"/>
        <v>9.9</v>
      </c>
      <c r="Z938" s="54">
        <f t="shared" si="116"/>
        <v>0.77830188679245282</v>
      </c>
      <c r="AA938" s="49" t="str">
        <f t="shared" ca="1" si="117"/>
        <v>N</v>
      </c>
      <c r="AB938" s="49">
        <f t="shared" ca="1" si="118"/>
        <v>5</v>
      </c>
      <c r="AC938" s="49" t="str">
        <f t="shared" ca="1" si="119"/>
        <v>N</v>
      </c>
    </row>
    <row r="939" spans="1:29" x14ac:dyDescent="0.25">
      <c r="A939">
        <v>8077</v>
      </c>
      <c r="B939" s="9">
        <v>43576</v>
      </c>
      <c r="C939" s="50" t="str">
        <f t="shared" si="112"/>
        <v>N</v>
      </c>
      <c r="D939" s="52">
        <f>_xlfn.XLOOKUP(B939,Cal_Date!B:B,Cal_Date!A:A,0)</f>
        <v>4</v>
      </c>
      <c r="E939">
        <v>2019</v>
      </c>
      <c r="F939" t="s">
        <v>127</v>
      </c>
      <c r="G939" t="s">
        <v>130</v>
      </c>
      <c r="H939" t="s">
        <v>48</v>
      </c>
      <c r="I939" t="s">
        <v>18</v>
      </c>
      <c r="J939" t="s">
        <v>11</v>
      </c>
      <c r="K939" t="s">
        <v>42</v>
      </c>
      <c r="L939">
        <v>1</v>
      </c>
      <c r="M939">
        <v>1007</v>
      </c>
      <c r="O939" t="s">
        <v>28</v>
      </c>
      <c r="R939" t="s">
        <v>44</v>
      </c>
      <c r="S939" s="49" t="str">
        <f t="shared" si="113"/>
        <v>Card</v>
      </c>
      <c r="T939" s="3">
        <v>0.03</v>
      </c>
      <c r="U939" s="2">
        <v>6.5339999999999998</v>
      </c>
      <c r="V939" s="2">
        <v>1.41</v>
      </c>
      <c r="W939" s="54">
        <f>_xlfn.XLOOKUP(M939,Market!A:A,Market!F:F,0)</f>
        <v>8.8999999999999996E-2</v>
      </c>
      <c r="X939" s="55">
        <f t="shared" si="114"/>
        <v>0.19602</v>
      </c>
      <c r="Y939" s="55">
        <f t="shared" si="115"/>
        <v>5.1239999999999997</v>
      </c>
      <c r="Z939" s="54">
        <f t="shared" si="116"/>
        <v>0.78420569329660239</v>
      </c>
      <c r="AA939" s="49" t="str">
        <f t="shared" ca="1" si="117"/>
        <v>N</v>
      </c>
      <c r="AB939" s="49">
        <f t="shared" ca="1" si="118"/>
        <v>5</v>
      </c>
      <c r="AC939" s="49" t="str">
        <f t="shared" ca="1" si="119"/>
        <v>N</v>
      </c>
    </row>
    <row r="940" spans="1:29" x14ac:dyDescent="0.25">
      <c r="A940">
        <v>8078</v>
      </c>
      <c r="B940" s="9">
        <v>43576</v>
      </c>
      <c r="C940" s="50" t="str">
        <f t="shared" si="112"/>
        <v>N</v>
      </c>
      <c r="D940" s="52">
        <f>_xlfn.XLOOKUP(B940,Cal_Date!B:B,Cal_Date!A:A,0)</f>
        <v>4</v>
      </c>
      <c r="E940">
        <v>2019</v>
      </c>
      <c r="F940" t="s">
        <v>127</v>
      </c>
      <c r="G940" t="s">
        <v>130</v>
      </c>
      <c r="H940" t="s">
        <v>48</v>
      </c>
      <c r="I940" t="s">
        <v>18</v>
      </c>
      <c r="J940" t="s">
        <v>11</v>
      </c>
      <c r="K940" t="s">
        <v>42</v>
      </c>
      <c r="L940">
        <v>1</v>
      </c>
      <c r="M940">
        <v>1006</v>
      </c>
      <c r="O940" t="s">
        <v>28</v>
      </c>
      <c r="R940" t="s">
        <v>46</v>
      </c>
      <c r="S940" s="49" t="str">
        <f t="shared" si="113"/>
        <v>Card</v>
      </c>
      <c r="T940" s="3">
        <v>0.04</v>
      </c>
      <c r="U940" s="2">
        <v>6.5339999999999998</v>
      </c>
      <c r="V940" s="2">
        <v>1.41</v>
      </c>
      <c r="W940" s="54">
        <f>_xlfn.XLOOKUP(M940,Market!A:A,Market!F:F,0)</f>
        <v>8.8999999999999996E-2</v>
      </c>
      <c r="X940" s="55">
        <f t="shared" si="114"/>
        <v>0.26135999999999998</v>
      </c>
      <c r="Y940" s="55">
        <f t="shared" si="115"/>
        <v>5.1239999999999997</v>
      </c>
      <c r="Z940" s="54">
        <f t="shared" si="116"/>
        <v>0.78420569329660239</v>
      </c>
      <c r="AA940" s="49" t="str">
        <f t="shared" ca="1" si="117"/>
        <v>N</v>
      </c>
      <c r="AB940" s="49">
        <f t="shared" ca="1" si="118"/>
        <v>5</v>
      </c>
      <c r="AC940" s="49" t="str">
        <f t="shared" ca="1" si="119"/>
        <v>N</v>
      </c>
    </row>
    <row r="941" spans="1:29" x14ac:dyDescent="0.25">
      <c r="A941">
        <v>8079</v>
      </c>
      <c r="B941" s="9">
        <v>43576</v>
      </c>
      <c r="C941" s="50" t="str">
        <f t="shared" si="112"/>
        <v>N</v>
      </c>
      <c r="D941" s="52">
        <f>_xlfn.XLOOKUP(B941,Cal_Date!B:B,Cal_Date!A:A,0)</f>
        <v>4</v>
      </c>
      <c r="E941">
        <v>2019</v>
      </c>
      <c r="F941" t="s">
        <v>127</v>
      </c>
      <c r="G941" t="s">
        <v>130</v>
      </c>
      <c r="H941" t="s">
        <v>48</v>
      </c>
      <c r="I941" t="s">
        <v>18</v>
      </c>
      <c r="J941" t="s">
        <v>11</v>
      </c>
      <c r="K941" t="s">
        <v>42</v>
      </c>
      <c r="L941">
        <v>1</v>
      </c>
      <c r="M941">
        <v>1006</v>
      </c>
      <c r="O941" t="s">
        <v>28</v>
      </c>
      <c r="R941" t="s">
        <v>44</v>
      </c>
      <c r="S941" s="49" t="str">
        <f t="shared" si="113"/>
        <v>Card</v>
      </c>
      <c r="T941" s="3">
        <v>0.03</v>
      </c>
      <c r="U941" s="2">
        <v>6.5339999999999998</v>
      </c>
      <c r="V941" s="2">
        <v>1.41</v>
      </c>
      <c r="W941" s="54">
        <f>_xlfn.XLOOKUP(M941,Market!A:A,Market!F:F,0)</f>
        <v>8.8999999999999996E-2</v>
      </c>
      <c r="X941" s="55">
        <f t="shared" si="114"/>
        <v>0.19602</v>
      </c>
      <c r="Y941" s="55">
        <f t="shared" si="115"/>
        <v>5.1239999999999997</v>
      </c>
      <c r="Z941" s="54">
        <f t="shared" si="116"/>
        <v>0.78420569329660239</v>
      </c>
      <c r="AA941" s="49" t="str">
        <f t="shared" ca="1" si="117"/>
        <v>N</v>
      </c>
      <c r="AB941" s="49">
        <f t="shared" ca="1" si="118"/>
        <v>5</v>
      </c>
      <c r="AC941" s="49" t="str">
        <f t="shared" ca="1" si="119"/>
        <v>N</v>
      </c>
    </row>
    <row r="942" spans="1:29" x14ac:dyDescent="0.25">
      <c r="A942">
        <v>8080</v>
      </c>
      <c r="B942" s="9">
        <v>43576</v>
      </c>
      <c r="C942" s="50" t="str">
        <f t="shared" si="112"/>
        <v>N</v>
      </c>
      <c r="D942" s="52">
        <f>_xlfn.XLOOKUP(B942,Cal_Date!B:B,Cal_Date!A:A,0)</f>
        <v>4</v>
      </c>
      <c r="E942">
        <v>2019</v>
      </c>
      <c r="F942" t="s">
        <v>127</v>
      </c>
      <c r="G942" t="s">
        <v>130</v>
      </c>
      <c r="H942" t="s">
        <v>48</v>
      </c>
      <c r="I942" t="s">
        <v>18</v>
      </c>
      <c r="J942" t="s">
        <v>11</v>
      </c>
      <c r="K942" t="s">
        <v>42</v>
      </c>
      <c r="L942">
        <v>1</v>
      </c>
      <c r="M942">
        <v>1006</v>
      </c>
      <c r="O942" t="s">
        <v>28</v>
      </c>
      <c r="R942" t="s">
        <v>44</v>
      </c>
      <c r="S942" s="49" t="str">
        <f t="shared" si="113"/>
        <v>Card</v>
      </c>
      <c r="T942" s="3">
        <v>0.03</v>
      </c>
      <c r="U942" s="2">
        <v>6.5339999999999998</v>
      </c>
      <c r="V942" s="2">
        <v>1.41</v>
      </c>
      <c r="W942" s="54">
        <f>_xlfn.XLOOKUP(M942,Market!A:A,Market!F:F,0)</f>
        <v>8.8999999999999996E-2</v>
      </c>
      <c r="X942" s="55">
        <f t="shared" si="114"/>
        <v>0.19602</v>
      </c>
      <c r="Y942" s="55">
        <f t="shared" si="115"/>
        <v>5.1239999999999997</v>
      </c>
      <c r="Z942" s="54">
        <f t="shared" si="116"/>
        <v>0.78420569329660239</v>
      </c>
      <c r="AA942" s="49" t="str">
        <f t="shared" ca="1" si="117"/>
        <v>N</v>
      </c>
      <c r="AB942" s="49">
        <f t="shared" ca="1" si="118"/>
        <v>5</v>
      </c>
      <c r="AC942" s="49" t="str">
        <f t="shared" ca="1" si="119"/>
        <v>N</v>
      </c>
    </row>
    <row r="943" spans="1:29" x14ac:dyDescent="0.25">
      <c r="A943">
        <v>8081</v>
      </c>
      <c r="B943" s="9">
        <v>43576</v>
      </c>
      <c r="C943" s="50" t="str">
        <f t="shared" si="112"/>
        <v>N</v>
      </c>
      <c r="D943" s="52">
        <f>_xlfn.XLOOKUP(B943,Cal_Date!B:B,Cal_Date!A:A,0)</f>
        <v>4</v>
      </c>
      <c r="E943">
        <v>2019</v>
      </c>
      <c r="F943" t="s">
        <v>127</v>
      </c>
      <c r="G943" t="s">
        <v>130</v>
      </c>
      <c r="H943" t="s">
        <v>48</v>
      </c>
      <c r="I943" t="s">
        <v>18</v>
      </c>
      <c r="J943" t="s">
        <v>11</v>
      </c>
      <c r="K943" t="s">
        <v>42</v>
      </c>
      <c r="L943">
        <v>2</v>
      </c>
      <c r="M943">
        <v>1004</v>
      </c>
      <c r="O943" t="s">
        <v>28</v>
      </c>
      <c r="R943" t="s">
        <v>47</v>
      </c>
      <c r="S943" s="49" t="str">
        <f t="shared" si="113"/>
        <v>Card</v>
      </c>
      <c r="T943" s="3">
        <v>3.5000000000000003E-2</v>
      </c>
      <c r="U943" s="2">
        <v>12.72</v>
      </c>
      <c r="V943" s="2">
        <v>2.82</v>
      </c>
      <c r="W943" s="54">
        <f>_xlfn.XLOOKUP(M943,Market!A:A,Market!F:F,0)</f>
        <v>0.06</v>
      </c>
      <c r="X943" s="55">
        <f t="shared" si="114"/>
        <v>0.44520000000000004</v>
      </c>
      <c r="Y943" s="55">
        <f t="shared" si="115"/>
        <v>9.9</v>
      </c>
      <c r="Z943" s="54">
        <f t="shared" si="116"/>
        <v>0.77830188679245282</v>
      </c>
      <c r="AA943" s="49" t="str">
        <f t="shared" ca="1" si="117"/>
        <v>N</v>
      </c>
      <c r="AB943" s="49">
        <f t="shared" ca="1" si="118"/>
        <v>5</v>
      </c>
      <c r="AC943" s="49" t="str">
        <f t="shared" ca="1" si="119"/>
        <v>N</v>
      </c>
    </row>
    <row r="944" spans="1:29" x14ac:dyDescent="0.25">
      <c r="A944">
        <v>8082</v>
      </c>
      <c r="B944" s="9">
        <v>43576</v>
      </c>
      <c r="C944" s="50" t="str">
        <f t="shared" si="112"/>
        <v>N</v>
      </c>
      <c r="D944" s="52">
        <f>_xlfn.XLOOKUP(B944,Cal_Date!B:B,Cal_Date!A:A,0)</f>
        <v>4</v>
      </c>
      <c r="E944">
        <v>2019</v>
      </c>
      <c r="F944" t="s">
        <v>127</v>
      </c>
      <c r="G944" t="s">
        <v>130</v>
      </c>
      <c r="H944" t="s">
        <v>48</v>
      </c>
      <c r="I944" t="s">
        <v>18</v>
      </c>
      <c r="J944" t="s">
        <v>11</v>
      </c>
      <c r="K944" t="s">
        <v>42</v>
      </c>
      <c r="L944">
        <v>1</v>
      </c>
      <c r="M944">
        <v>1004</v>
      </c>
      <c r="O944" t="s">
        <v>28</v>
      </c>
      <c r="R944" t="s">
        <v>44</v>
      </c>
      <c r="S944" s="49" t="str">
        <f t="shared" si="113"/>
        <v>Card</v>
      </c>
      <c r="T944" s="3">
        <v>0.03</v>
      </c>
      <c r="U944" s="2">
        <v>6.36</v>
      </c>
      <c r="V944" s="2">
        <v>1.41</v>
      </c>
      <c r="W944" s="54">
        <f>_xlfn.XLOOKUP(M944,Market!A:A,Market!F:F,0)</f>
        <v>0.06</v>
      </c>
      <c r="X944" s="55">
        <f t="shared" si="114"/>
        <v>0.1908</v>
      </c>
      <c r="Y944" s="55">
        <f t="shared" si="115"/>
        <v>4.95</v>
      </c>
      <c r="Z944" s="54">
        <f t="shared" si="116"/>
        <v>0.77830188679245282</v>
      </c>
      <c r="AA944" s="49" t="str">
        <f t="shared" ca="1" si="117"/>
        <v>N</v>
      </c>
      <c r="AB944" s="49">
        <f t="shared" ca="1" si="118"/>
        <v>5</v>
      </c>
      <c r="AC944" s="49" t="str">
        <f t="shared" ca="1" si="119"/>
        <v>N</v>
      </c>
    </row>
    <row r="945" spans="1:29" x14ac:dyDescent="0.25">
      <c r="A945">
        <v>8084</v>
      </c>
      <c r="B945" s="9">
        <v>43576</v>
      </c>
      <c r="C945" s="50" t="str">
        <f t="shared" si="112"/>
        <v>N</v>
      </c>
      <c r="D945" s="52">
        <f>_xlfn.XLOOKUP(B945,Cal_Date!B:B,Cal_Date!A:A,0)</f>
        <v>4</v>
      </c>
      <c r="E945">
        <v>2019</v>
      </c>
      <c r="F945" t="s">
        <v>127</v>
      </c>
      <c r="G945" t="s">
        <v>130</v>
      </c>
      <c r="H945" t="s">
        <v>48</v>
      </c>
      <c r="I945" t="s">
        <v>18</v>
      </c>
      <c r="J945" t="s">
        <v>11</v>
      </c>
      <c r="K945" t="s">
        <v>42</v>
      </c>
      <c r="L945">
        <v>1</v>
      </c>
      <c r="M945">
        <v>1000</v>
      </c>
      <c r="O945" t="s">
        <v>25</v>
      </c>
      <c r="R945" t="s">
        <v>44</v>
      </c>
      <c r="S945" s="49" t="str">
        <f t="shared" si="113"/>
        <v>Card</v>
      </c>
      <c r="T945" s="3">
        <v>0.03</v>
      </c>
      <c r="U945" s="2">
        <v>6.48</v>
      </c>
      <c r="V945" s="2">
        <v>1.41</v>
      </c>
      <c r="W945" s="54">
        <f>_xlfn.XLOOKUP(M945,Market!A:A,Market!F:F,0)</f>
        <v>0.08</v>
      </c>
      <c r="X945" s="55">
        <f t="shared" si="114"/>
        <v>0.19440000000000002</v>
      </c>
      <c r="Y945" s="55">
        <f t="shared" si="115"/>
        <v>5.07</v>
      </c>
      <c r="Z945" s="54">
        <f t="shared" si="116"/>
        <v>0.78240740740740744</v>
      </c>
      <c r="AA945" s="49" t="str">
        <f t="shared" ca="1" si="117"/>
        <v>N</v>
      </c>
      <c r="AB945" s="49">
        <f t="shared" ca="1" si="118"/>
        <v>5</v>
      </c>
      <c r="AC945" s="49" t="str">
        <f t="shared" ca="1" si="119"/>
        <v>N</v>
      </c>
    </row>
    <row r="946" spans="1:29" x14ac:dyDescent="0.25">
      <c r="A946">
        <v>8085</v>
      </c>
      <c r="B946" s="9">
        <v>43576</v>
      </c>
      <c r="C946" s="50" t="str">
        <f t="shared" si="112"/>
        <v>N</v>
      </c>
      <c r="D946" s="52">
        <f>_xlfn.XLOOKUP(B946,Cal_Date!B:B,Cal_Date!A:A,0)</f>
        <v>4</v>
      </c>
      <c r="E946">
        <v>2019</v>
      </c>
      <c r="F946" t="s">
        <v>127</v>
      </c>
      <c r="G946" t="s">
        <v>130</v>
      </c>
      <c r="H946" t="s">
        <v>48</v>
      </c>
      <c r="I946" t="s">
        <v>18</v>
      </c>
      <c r="J946" t="s">
        <v>11</v>
      </c>
      <c r="K946" t="s">
        <v>42</v>
      </c>
      <c r="L946">
        <v>1</v>
      </c>
      <c r="M946">
        <v>1000</v>
      </c>
      <c r="O946" t="s">
        <v>25</v>
      </c>
      <c r="R946" t="s">
        <v>44</v>
      </c>
      <c r="S946" s="49" t="str">
        <f t="shared" si="113"/>
        <v>Card</v>
      </c>
      <c r="T946" s="3">
        <v>0.03</v>
      </c>
      <c r="U946" s="2">
        <v>6.48</v>
      </c>
      <c r="V946" s="2">
        <v>1.41</v>
      </c>
      <c r="W946" s="54">
        <f>_xlfn.XLOOKUP(M946,Market!A:A,Market!F:F,0)</f>
        <v>0.08</v>
      </c>
      <c r="X946" s="55">
        <f t="shared" si="114"/>
        <v>0.19440000000000002</v>
      </c>
      <c r="Y946" s="55">
        <f t="shared" si="115"/>
        <v>5.07</v>
      </c>
      <c r="Z946" s="54">
        <f t="shared" si="116"/>
        <v>0.78240740740740744</v>
      </c>
      <c r="AA946" s="49" t="str">
        <f t="shared" ca="1" si="117"/>
        <v>N</v>
      </c>
      <c r="AB946" s="49">
        <f t="shared" ca="1" si="118"/>
        <v>5</v>
      </c>
      <c r="AC946" s="49" t="str">
        <f t="shared" ca="1" si="119"/>
        <v>N</v>
      </c>
    </row>
    <row r="947" spans="1:29" x14ac:dyDescent="0.25">
      <c r="A947">
        <v>8086</v>
      </c>
      <c r="B947" s="9">
        <v>43576</v>
      </c>
      <c r="C947" s="50" t="str">
        <f t="shared" si="112"/>
        <v>N</v>
      </c>
      <c r="D947" s="52">
        <f>_xlfn.XLOOKUP(B947,Cal_Date!B:B,Cal_Date!A:A,0)</f>
        <v>4</v>
      </c>
      <c r="E947">
        <v>2019</v>
      </c>
      <c r="F947" t="s">
        <v>127</v>
      </c>
      <c r="G947" t="s">
        <v>130</v>
      </c>
      <c r="H947" t="s">
        <v>48</v>
      </c>
      <c r="I947" t="s">
        <v>18</v>
      </c>
      <c r="J947" t="s">
        <v>11</v>
      </c>
      <c r="K947" t="s">
        <v>42</v>
      </c>
      <c r="L947">
        <v>1</v>
      </c>
      <c r="M947">
        <v>1000</v>
      </c>
      <c r="O947" t="s">
        <v>25</v>
      </c>
      <c r="R947" t="s">
        <v>46</v>
      </c>
      <c r="S947" s="49" t="str">
        <f t="shared" si="113"/>
        <v>Card</v>
      </c>
      <c r="T947" s="3">
        <v>0.04</v>
      </c>
      <c r="U947" s="2">
        <v>6.48</v>
      </c>
      <c r="V947" s="2">
        <v>1.41</v>
      </c>
      <c r="W947" s="54">
        <f>_xlfn.XLOOKUP(M947,Market!A:A,Market!F:F,0)</f>
        <v>0.08</v>
      </c>
      <c r="X947" s="55">
        <f t="shared" si="114"/>
        <v>0.25920000000000004</v>
      </c>
      <c r="Y947" s="55">
        <f t="shared" si="115"/>
        <v>5.07</v>
      </c>
      <c r="Z947" s="54">
        <f t="shared" si="116"/>
        <v>0.78240740740740744</v>
      </c>
      <c r="AA947" s="49" t="str">
        <f t="shared" ca="1" si="117"/>
        <v>N</v>
      </c>
      <c r="AB947" s="49">
        <f t="shared" ca="1" si="118"/>
        <v>5</v>
      </c>
      <c r="AC947" s="49" t="str">
        <f t="shared" ca="1" si="119"/>
        <v>N</v>
      </c>
    </row>
    <row r="948" spans="1:29" x14ac:dyDescent="0.25">
      <c r="A948">
        <v>8087</v>
      </c>
      <c r="B948" s="9">
        <v>43576</v>
      </c>
      <c r="C948" s="50" t="str">
        <f t="shared" si="112"/>
        <v>N</v>
      </c>
      <c r="D948" s="52">
        <f>_xlfn.XLOOKUP(B948,Cal_Date!B:B,Cal_Date!A:A,0)</f>
        <v>4</v>
      </c>
      <c r="E948">
        <v>2019</v>
      </c>
      <c r="F948" t="s">
        <v>127</v>
      </c>
      <c r="G948" t="s">
        <v>130</v>
      </c>
      <c r="H948" t="s">
        <v>48</v>
      </c>
      <c r="I948" t="s">
        <v>18</v>
      </c>
      <c r="J948" t="s">
        <v>10</v>
      </c>
      <c r="K948" t="s">
        <v>43</v>
      </c>
      <c r="L948">
        <v>1</v>
      </c>
      <c r="M948">
        <v>1008</v>
      </c>
      <c r="O948" t="s">
        <v>28</v>
      </c>
      <c r="R948" t="s">
        <v>45</v>
      </c>
      <c r="S948" s="49" t="str">
        <f t="shared" si="113"/>
        <v>Cash</v>
      </c>
      <c r="T948" s="3">
        <v>0</v>
      </c>
      <c r="U948" s="2">
        <v>9.2564999999999991</v>
      </c>
      <c r="V948" s="2">
        <v>1.46</v>
      </c>
      <c r="W948" s="54">
        <f>_xlfn.XLOOKUP(M948,Market!A:A,Market!F:F,0)</f>
        <v>8.8999999999999996E-2</v>
      </c>
      <c r="X948" s="55">
        <f t="shared" si="114"/>
        <v>0</v>
      </c>
      <c r="Y948" s="55">
        <f t="shared" si="115"/>
        <v>7.7964999999999991</v>
      </c>
      <c r="Z948" s="54">
        <f t="shared" si="116"/>
        <v>0.84227299735321126</v>
      </c>
      <c r="AA948" s="49" t="str">
        <f t="shared" ca="1" si="117"/>
        <v>N</v>
      </c>
      <c r="AB948" s="49">
        <f t="shared" ca="1" si="118"/>
        <v>5</v>
      </c>
      <c r="AC948" s="49" t="str">
        <f t="shared" ca="1" si="119"/>
        <v>N</v>
      </c>
    </row>
    <row r="949" spans="1:29" x14ac:dyDescent="0.25">
      <c r="A949">
        <v>8088</v>
      </c>
      <c r="B949" s="9">
        <v>43576</v>
      </c>
      <c r="C949" s="50" t="str">
        <f t="shared" si="112"/>
        <v>N</v>
      </c>
      <c r="D949" s="52">
        <f>_xlfn.XLOOKUP(B949,Cal_Date!B:B,Cal_Date!A:A,0)</f>
        <v>4</v>
      </c>
      <c r="E949">
        <v>2019</v>
      </c>
      <c r="F949" t="s">
        <v>127</v>
      </c>
      <c r="G949" t="s">
        <v>130</v>
      </c>
      <c r="H949" t="s">
        <v>48</v>
      </c>
      <c r="I949" t="s">
        <v>18</v>
      </c>
      <c r="J949" t="s">
        <v>10</v>
      </c>
      <c r="K949" t="s">
        <v>43</v>
      </c>
      <c r="L949">
        <v>2</v>
      </c>
      <c r="M949">
        <v>1008</v>
      </c>
      <c r="O949" t="s">
        <v>28</v>
      </c>
      <c r="R949" t="s">
        <v>46</v>
      </c>
      <c r="S949" s="49" t="str">
        <f t="shared" si="113"/>
        <v>Card</v>
      </c>
      <c r="T949" s="3">
        <v>0.04</v>
      </c>
      <c r="U949" s="2">
        <v>18.512999999999998</v>
      </c>
      <c r="V949" s="2">
        <v>2.92</v>
      </c>
      <c r="W949" s="54">
        <f>_xlfn.XLOOKUP(M949,Market!A:A,Market!F:F,0)</f>
        <v>8.8999999999999996E-2</v>
      </c>
      <c r="X949" s="55">
        <f t="shared" si="114"/>
        <v>0.74051999999999996</v>
      </c>
      <c r="Y949" s="55">
        <f t="shared" si="115"/>
        <v>15.592999999999998</v>
      </c>
      <c r="Z949" s="54">
        <f t="shared" si="116"/>
        <v>0.84227299735321126</v>
      </c>
      <c r="AA949" s="49" t="str">
        <f t="shared" ca="1" si="117"/>
        <v>N</v>
      </c>
      <c r="AB949" s="49">
        <f t="shared" ca="1" si="118"/>
        <v>5</v>
      </c>
      <c r="AC949" s="49" t="str">
        <f t="shared" ca="1" si="119"/>
        <v>N</v>
      </c>
    </row>
    <row r="950" spans="1:29" x14ac:dyDescent="0.25">
      <c r="A950">
        <v>8090</v>
      </c>
      <c r="B950" s="9">
        <v>43576</v>
      </c>
      <c r="C950" s="50" t="str">
        <f t="shared" si="112"/>
        <v>N</v>
      </c>
      <c r="D950" s="52">
        <f>_xlfn.XLOOKUP(B950,Cal_Date!B:B,Cal_Date!A:A,0)</f>
        <v>4</v>
      </c>
      <c r="E950">
        <v>2019</v>
      </c>
      <c r="F950" t="s">
        <v>127</v>
      </c>
      <c r="G950" t="s">
        <v>130</v>
      </c>
      <c r="H950" t="s">
        <v>48</v>
      </c>
      <c r="I950" t="s">
        <v>18</v>
      </c>
      <c r="J950" t="s">
        <v>11</v>
      </c>
      <c r="K950" t="s">
        <v>42</v>
      </c>
      <c r="L950">
        <v>2</v>
      </c>
      <c r="M950">
        <v>1009</v>
      </c>
      <c r="O950" t="s">
        <v>28</v>
      </c>
      <c r="R950" t="s">
        <v>46</v>
      </c>
      <c r="S950" s="49" t="str">
        <f t="shared" si="113"/>
        <v>Card</v>
      </c>
      <c r="T950" s="3">
        <v>0.04</v>
      </c>
      <c r="U950" s="2">
        <v>13.068</v>
      </c>
      <c r="V950" s="2">
        <v>2.82</v>
      </c>
      <c r="W950" s="54">
        <f>_xlfn.XLOOKUP(M950,Market!A:A,Market!F:F,0)</f>
        <v>8.8999999999999996E-2</v>
      </c>
      <c r="X950" s="55">
        <f t="shared" si="114"/>
        <v>0.52271999999999996</v>
      </c>
      <c r="Y950" s="55">
        <f t="shared" si="115"/>
        <v>10.247999999999999</v>
      </c>
      <c r="Z950" s="54">
        <f t="shared" si="116"/>
        <v>0.78420569329660239</v>
      </c>
      <c r="AA950" s="49" t="str">
        <f t="shared" ca="1" si="117"/>
        <v>N</v>
      </c>
      <c r="AB950" s="49">
        <f t="shared" ca="1" si="118"/>
        <v>5</v>
      </c>
      <c r="AC950" s="49" t="str">
        <f t="shared" ca="1" si="119"/>
        <v>N</v>
      </c>
    </row>
    <row r="951" spans="1:29" x14ac:dyDescent="0.25">
      <c r="A951">
        <v>8091</v>
      </c>
      <c r="B951" s="9">
        <v>43576</v>
      </c>
      <c r="C951" s="50" t="str">
        <f t="shared" si="112"/>
        <v>N</v>
      </c>
      <c r="D951" s="52">
        <f>_xlfn.XLOOKUP(B951,Cal_Date!B:B,Cal_Date!A:A,0)</f>
        <v>4</v>
      </c>
      <c r="E951">
        <v>2019</v>
      </c>
      <c r="F951" t="s">
        <v>127</v>
      </c>
      <c r="G951" t="s">
        <v>130</v>
      </c>
      <c r="H951" t="s">
        <v>48</v>
      </c>
      <c r="I951" t="s">
        <v>18</v>
      </c>
      <c r="J951" t="s">
        <v>11</v>
      </c>
      <c r="K951" t="s">
        <v>42</v>
      </c>
      <c r="L951">
        <v>1</v>
      </c>
      <c r="M951">
        <v>1010</v>
      </c>
      <c r="O951" t="s">
        <v>25</v>
      </c>
      <c r="R951" t="s">
        <v>44</v>
      </c>
      <c r="S951" s="49" t="str">
        <f t="shared" si="113"/>
        <v>Card</v>
      </c>
      <c r="T951" s="3">
        <v>0.03</v>
      </c>
      <c r="U951" s="2">
        <v>6.48</v>
      </c>
      <c r="V951" s="2">
        <v>1.41</v>
      </c>
      <c r="W951" s="54">
        <f>_xlfn.XLOOKUP(M951,Market!A:A,Market!F:F,0)</f>
        <v>0.08</v>
      </c>
      <c r="X951" s="55">
        <f t="shared" si="114"/>
        <v>0.19440000000000002</v>
      </c>
      <c r="Y951" s="55">
        <f t="shared" si="115"/>
        <v>5.07</v>
      </c>
      <c r="Z951" s="54">
        <f t="shared" si="116"/>
        <v>0.78240740740740744</v>
      </c>
      <c r="AA951" s="49" t="str">
        <f t="shared" ca="1" si="117"/>
        <v>N</v>
      </c>
      <c r="AB951" s="49">
        <f t="shared" ca="1" si="118"/>
        <v>5</v>
      </c>
      <c r="AC951" s="49" t="str">
        <f t="shared" ca="1" si="119"/>
        <v>N</v>
      </c>
    </row>
    <row r="952" spans="1:29" x14ac:dyDescent="0.25">
      <c r="A952">
        <v>8092</v>
      </c>
      <c r="B952" s="9">
        <v>43576</v>
      </c>
      <c r="C952" s="50" t="str">
        <f t="shared" si="112"/>
        <v>N</v>
      </c>
      <c r="D952" s="52">
        <f>_xlfn.XLOOKUP(B952,Cal_Date!B:B,Cal_Date!A:A,0)</f>
        <v>4</v>
      </c>
      <c r="E952">
        <v>2019</v>
      </c>
      <c r="F952" t="s">
        <v>127</v>
      </c>
      <c r="G952" t="s">
        <v>130</v>
      </c>
      <c r="H952" t="s">
        <v>48</v>
      </c>
      <c r="I952" t="s">
        <v>18</v>
      </c>
      <c r="J952" t="s">
        <v>11</v>
      </c>
      <c r="K952" t="s">
        <v>42</v>
      </c>
      <c r="L952">
        <v>1</v>
      </c>
      <c r="M952">
        <v>1008</v>
      </c>
      <c r="O952" t="s">
        <v>28</v>
      </c>
      <c r="R952" t="s">
        <v>46</v>
      </c>
      <c r="S952" s="49" t="str">
        <f t="shared" si="113"/>
        <v>Card</v>
      </c>
      <c r="T952" s="3">
        <v>0.04</v>
      </c>
      <c r="U952" s="2">
        <v>6.5339999999999998</v>
      </c>
      <c r="V952" s="2">
        <v>1.41</v>
      </c>
      <c r="W952" s="54">
        <f>_xlfn.XLOOKUP(M952,Market!A:A,Market!F:F,0)</f>
        <v>8.8999999999999996E-2</v>
      </c>
      <c r="X952" s="55">
        <f t="shared" si="114"/>
        <v>0.26135999999999998</v>
      </c>
      <c r="Y952" s="55">
        <f t="shared" si="115"/>
        <v>5.1239999999999997</v>
      </c>
      <c r="Z952" s="54">
        <f t="shared" si="116"/>
        <v>0.78420569329660239</v>
      </c>
      <c r="AA952" s="49" t="str">
        <f t="shared" ca="1" si="117"/>
        <v>N</v>
      </c>
      <c r="AB952" s="49">
        <f t="shared" ca="1" si="118"/>
        <v>5</v>
      </c>
      <c r="AC952" s="49" t="str">
        <f t="shared" ca="1" si="119"/>
        <v>N</v>
      </c>
    </row>
    <row r="953" spans="1:29" x14ac:dyDescent="0.25">
      <c r="A953">
        <v>8094</v>
      </c>
      <c r="B953" s="9">
        <v>43576</v>
      </c>
      <c r="C953" s="50" t="str">
        <f t="shared" si="112"/>
        <v>N</v>
      </c>
      <c r="D953" s="52">
        <f>_xlfn.XLOOKUP(B953,Cal_Date!B:B,Cal_Date!A:A,0)</f>
        <v>4</v>
      </c>
      <c r="E953">
        <v>2019</v>
      </c>
      <c r="F953" t="s">
        <v>127</v>
      </c>
      <c r="G953" t="s">
        <v>130</v>
      </c>
      <c r="H953" t="s">
        <v>48</v>
      </c>
      <c r="I953" t="s">
        <v>18</v>
      </c>
      <c r="J953" t="s">
        <v>11</v>
      </c>
      <c r="K953" t="s">
        <v>42</v>
      </c>
      <c r="L953">
        <v>1</v>
      </c>
      <c r="M953">
        <v>1008</v>
      </c>
      <c r="O953" t="s">
        <v>28</v>
      </c>
      <c r="R953" t="s">
        <v>47</v>
      </c>
      <c r="S953" s="49" t="str">
        <f t="shared" si="113"/>
        <v>Card</v>
      </c>
      <c r="T953" s="3">
        <v>3.5000000000000003E-2</v>
      </c>
      <c r="U953" s="2">
        <v>6.5339999999999998</v>
      </c>
      <c r="V953" s="2">
        <v>1.41</v>
      </c>
      <c r="W953" s="54">
        <f>_xlfn.XLOOKUP(M953,Market!A:A,Market!F:F,0)</f>
        <v>8.8999999999999996E-2</v>
      </c>
      <c r="X953" s="55">
        <f t="shared" si="114"/>
        <v>0.22869</v>
      </c>
      <c r="Y953" s="55">
        <f t="shared" si="115"/>
        <v>5.1239999999999997</v>
      </c>
      <c r="Z953" s="54">
        <f t="shared" si="116"/>
        <v>0.78420569329660239</v>
      </c>
      <c r="AA953" s="49" t="str">
        <f t="shared" ca="1" si="117"/>
        <v>N</v>
      </c>
      <c r="AB953" s="49">
        <f t="shared" ca="1" si="118"/>
        <v>5</v>
      </c>
      <c r="AC953" s="49" t="str">
        <f t="shared" ca="1" si="119"/>
        <v>N</v>
      </c>
    </row>
    <row r="954" spans="1:29" x14ac:dyDescent="0.25">
      <c r="A954">
        <v>8095</v>
      </c>
      <c r="B954" s="9">
        <v>43576</v>
      </c>
      <c r="C954" s="50" t="str">
        <f t="shared" si="112"/>
        <v>N</v>
      </c>
      <c r="D954" s="52">
        <f>_xlfn.XLOOKUP(B954,Cal_Date!B:B,Cal_Date!A:A,0)</f>
        <v>4</v>
      </c>
      <c r="E954">
        <v>2019</v>
      </c>
      <c r="F954" t="s">
        <v>127</v>
      </c>
      <c r="G954" t="s">
        <v>130</v>
      </c>
      <c r="H954" t="s">
        <v>48</v>
      </c>
      <c r="I954" t="s">
        <v>18</v>
      </c>
      <c r="J954" t="s">
        <v>11</v>
      </c>
      <c r="K954" t="s">
        <v>42</v>
      </c>
      <c r="L954">
        <v>2</v>
      </c>
      <c r="M954">
        <v>1008</v>
      </c>
      <c r="O954" t="s">
        <v>28</v>
      </c>
      <c r="R954" t="s">
        <v>44</v>
      </c>
      <c r="S954" s="49" t="str">
        <f t="shared" si="113"/>
        <v>Card</v>
      </c>
      <c r="T954" s="3">
        <v>0.03</v>
      </c>
      <c r="U954" s="2">
        <v>13.068</v>
      </c>
      <c r="V954" s="2">
        <v>2.82</v>
      </c>
      <c r="W954" s="54">
        <f>_xlfn.XLOOKUP(M954,Market!A:A,Market!F:F,0)</f>
        <v>8.8999999999999996E-2</v>
      </c>
      <c r="X954" s="55">
        <f t="shared" si="114"/>
        <v>0.39204</v>
      </c>
      <c r="Y954" s="55">
        <f t="shared" si="115"/>
        <v>10.247999999999999</v>
      </c>
      <c r="Z954" s="54">
        <f t="shared" si="116"/>
        <v>0.78420569329660239</v>
      </c>
      <c r="AA954" s="49" t="str">
        <f t="shared" ca="1" si="117"/>
        <v>N</v>
      </c>
      <c r="AB954" s="49">
        <f t="shared" ca="1" si="118"/>
        <v>5</v>
      </c>
      <c r="AC954" s="49" t="str">
        <f t="shared" ca="1" si="119"/>
        <v>N</v>
      </c>
    </row>
    <row r="955" spans="1:29" x14ac:dyDescent="0.25">
      <c r="A955">
        <v>8096</v>
      </c>
      <c r="B955" s="9">
        <v>43576</v>
      </c>
      <c r="C955" s="50" t="str">
        <f t="shared" si="112"/>
        <v>N</v>
      </c>
      <c r="D955" s="52">
        <f>_xlfn.XLOOKUP(B955,Cal_Date!B:B,Cal_Date!A:A,0)</f>
        <v>4</v>
      </c>
      <c r="E955">
        <v>2019</v>
      </c>
      <c r="F955" t="s">
        <v>127</v>
      </c>
      <c r="G955" t="s">
        <v>130</v>
      </c>
      <c r="H955" t="s">
        <v>48</v>
      </c>
      <c r="I955" t="s">
        <v>18</v>
      </c>
      <c r="J955" t="s">
        <v>11</v>
      </c>
      <c r="K955" t="s">
        <v>42</v>
      </c>
      <c r="L955">
        <v>1</v>
      </c>
      <c r="M955">
        <v>1004</v>
      </c>
      <c r="O955" t="s">
        <v>28</v>
      </c>
      <c r="R955" t="s">
        <v>46</v>
      </c>
      <c r="S955" s="49" t="str">
        <f t="shared" si="113"/>
        <v>Card</v>
      </c>
      <c r="T955" s="3">
        <v>0.04</v>
      </c>
      <c r="U955" s="2">
        <v>6.36</v>
      </c>
      <c r="V955" s="2">
        <v>1.41</v>
      </c>
      <c r="W955" s="54">
        <f>_xlfn.XLOOKUP(M955,Market!A:A,Market!F:F,0)</f>
        <v>0.06</v>
      </c>
      <c r="X955" s="55">
        <f t="shared" si="114"/>
        <v>0.25440000000000002</v>
      </c>
      <c r="Y955" s="55">
        <f t="shared" si="115"/>
        <v>4.95</v>
      </c>
      <c r="Z955" s="54">
        <f t="shared" si="116"/>
        <v>0.77830188679245282</v>
      </c>
      <c r="AA955" s="49" t="str">
        <f t="shared" ca="1" si="117"/>
        <v>N</v>
      </c>
      <c r="AB955" s="49">
        <f t="shared" ca="1" si="118"/>
        <v>5</v>
      </c>
      <c r="AC955" s="49" t="str">
        <f t="shared" ca="1" si="119"/>
        <v>N</v>
      </c>
    </row>
    <row r="956" spans="1:29" x14ac:dyDescent="0.25">
      <c r="A956">
        <v>8097</v>
      </c>
      <c r="B956" s="9">
        <v>43576</v>
      </c>
      <c r="C956" s="50" t="str">
        <f t="shared" si="112"/>
        <v>N</v>
      </c>
      <c r="D956" s="52">
        <f>_xlfn.XLOOKUP(B956,Cal_Date!B:B,Cal_Date!A:A,0)</f>
        <v>4</v>
      </c>
      <c r="E956">
        <v>2019</v>
      </c>
      <c r="F956" t="s">
        <v>127</v>
      </c>
      <c r="G956" t="s">
        <v>130</v>
      </c>
      <c r="H956" t="s">
        <v>48</v>
      </c>
      <c r="I956" t="s">
        <v>18</v>
      </c>
      <c r="J956" t="s">
        <v>11</v>
      </c>
      <c r="K956" t="s">
        <v>42</v>
      </c>
      <c r="L956">
        <v>2</v>
      </c>
      <c r="M956">
        <v>1009</v>
      </c>
      <c r="O956" t="s">
        <v>28</v>
      </c>
      <c r="R956" t="s">
        <v>47</v>
      </c>
      <c r="S956" s="49" t="str">
        <f t="shared" si="113"/>
        <v>Card</v>
      </c>
      <c r="T956" s="3">
        <v>3.5000000000000003E-2</v>
      </c>
      <c r="U956" s="2">
        <v>13.068</v>
      </c>
      <c r="V956" s="2">
        <v>2.82</v>
      </c>
      <c r="W956" s="54">
        <f>_xlfn.XLOOKUP(M956,Market!A:A,Market!F:F,0)</f>
        <v>8.8999999999999996E-2</v>
      </c>
      <c r="X956" s="55">
        <f t="shared" si="114"/>
        <v>0.45738000000000001</v>
      </c>
      <c r="Y956" s="55">
        <f t="shared" si="115"/>
        <v>10.247999999999999</v>
      </c>
      <c r="Z956" s="54">
        <f t="shared" si="116"/>
        <v>0.78420569329660239</v>
      </c>
      <c r="AA956" s="49" t="str">
        <f t="shared" ca="1" si="117"/>
        <v>N</v>
      </c>
      <c r="AB956" s="49">
        <f t="shared" ca="1" si="118"/>
        <v>5</v>
      </c>
      <c r="AC956" s="49" t="str">
        <f t="shared" ca="1" si="119"/>
        <v>N</v>
      </c>
    </row>
    <row r="957" spans="1:29" x14ac:dyDescent="0.25">
      <c r="A957">
        <v>8098</v>
      </c>
      <c r="B957" s="9">
        <v>43576</v>
      </c>
      <c r="C957" s="50" t="str">
        <f t="shared" si="112"/>
        <v>N</v>
      </c>
      <c r="D957" s="52">
        <f>_xlfn.XLOOKUP(B957,Cal_Date!B:B,Cal_Date!A:A,0)</f>
        <v>4</v>
      </c>
      <c r="E957">
        <v>2019</v>
      </c>
      <c r="F957" t="s">
        <v>127</v>
      </c>
      <c r="G957" t="s">
        <v>130</v>
      </c>
      <c r="H957" t="s">
        <v>48</v>
      </c>
      <c r="I957" t="s">
        <v>18</v>
      </c>
      <c r="J957" t="s">
        <v>11</v>
      </c>
      <c r="K957" t="s">
        <v>42</v>
      </c>
      <c r="L957">
        <v>1</v>
      </c>
      <c r="M957">
        <v>1010</v>
      </c>
      <c r="O957" t="s">
        <v>25</v>
      </c>
      <c r="R957" t="s">
        <v>44</v>
      </c>
      <c r="S957" s="49" t="str">
        <f t="shared" si="113"/>
        <v>Card</v>
      </c>
      <c r="T957" s="3">
        <v>0.03</v>
      </c>
      <c r="U957" s="2">
        <v>6.48</v>
      </c>
      <c r="V957" s="2">
        <v>1.41</v>
      </c>
      <c r="W957" s="54">
        <f>_xlfn.XLOOKUP(M957,Market!A:A,Market!F:F,0)</f>
        <v>0.08</v>
      </c>
      <c r="X957" s="55">
        <f t="shared" si="114"/>
        <v>0.19440000000000002</v>
      </c>
      <c r="Y957" s="55">
        <f t="shared" si="115"/>
        <v>5.07</v>
      </c>
      <c r="Z957" s="54">
        <f t="shared" si="116"/>
        <v>0.78240740740740744</v>
      </c>
      <c r="AA957" s="49" t="str">
        <f t="shared" ca="1" si="117"/>
        <v>N</v>
      </c>
      <c r="AB957" s="49">
        <f t="shared" ca="1" si="118"/>
        <v>5</v>
      </c>
      <c r="AC957" s="49" t="str">
        <f t="shared" ca="1" si="119"/>
        <v>N</v>
      </c>
    </row>
    <row r="958" spans="1:29" x14ac:dyDescent="0.25">
      <c r="A958">
        <v>8100</v>
      </c>
      <c r="B958" s="9">
        <v>43576</v>
      </c>
      <c r="C958" s="50" t="str">
        <f t="shared" si="112"/>
        <v>N</v>
      </c>
      <c r="D958" s="52">
        <f>_xlfn.XLOOKUP(B958,Cal_Date!B:B,Cal_Date!A:A,0)</f>
        <v>4</v>
      </c>
      <c r="E958">
        <v>2019</v>
      </c>
      <c r="F958" t="s">
        <v>127</v>
      </c>
      <c r="G958" t="s">
        <v>130</v>
      </c>
      <c r="H958" t="s">
        <v>48</v>
      </c>
      <c r="I958" t="s">
        <v>18</v>
      </c>
      <c r="J958" t="s">
        <v>11</v>
      </c>
      <c r="K958" t="s">
        <v>42</v>
      </c>
      <c r="L958">
        <v>2</v>
      </c>
      <c r="M958">
        <v>1011</v>
      </c>
      <c r="O958" t="s">
        <v>25</v>
      </c>
      <c r="R958" t="s">
        <v>46</v>
      </c>
      <c r="S958" s="49" t="str">
        <f t="shared" si="113"/>
        <v>Card</v>
      </c>
      <c r="T958" s="3">
        <v>0.04</v>
      </c>
      <c r="U958" s="2">
        <v>12.72</v>
      </c>
      <c r="V958" s="2">
        <v>2.82</v>
      </c>
      <c r="W958" s="54">
        <f>_xlfn.XLOOKUP(M958,Market!A:A,Market!F:F,0)</f>
        <v>0.06</v>
      </c>
      <c r="X958" s="55">
        <f t="shared" si="114"/>
        <v>0.50880000000000003</v>
      </c>
      <c r="Y958" s="55">
        <f t="shared" si="115"/>
        <v>9.9</v>
      </c>
      <c r="Z958" s="54">
        <f t="shared" si="116"/>
        <v>0.77830188679245282</v>
      </c>
      <c r="AA958" s="49" t="str">
        <f t="shared" ca="1" si="117"/>
        <v>N</v>
      </c>
      <c r="AB958" s="49">
        <f t="shared" ca="1" si="118"/>
        <v>5</v>
      </c>
      <c r="AC958" s="49" t="str">
        <f t="shared" ca="1" si="119"/>
        <v>N</v>
      </c>
    </row>
    <row r="959" spans="1:29" x14ac:dyDescent="0.25">
      <c r="A959">
        <v>8101</v>
      </c>
      <c r="B959" s="9">
        <v>43576</v>
      </c>
      <c r="C959" s="50" t="str">
        <f t="shared" si="112"/>
        <v>N</v>
      </c>
      <c r="D959" s="52">
        <f>_xlfn.XLOOKUP(B959,Cal_Date!B:B,Cal_Date!A:A,0)</f>
        <v>4</v>
      </c>
      <c r="E959">
        <v>2019</v>
      </c>
      <c r="F959" t="s">
        <v>127</v>
      </c>
      <c r="G959" t="s">
        <v>130</v>
      </c>
      <c r="H959" t="s">
        <v>48</v>
      </c>
      <c r="I959" t="s">
        <v>18</v>
      </c>
      <c r="J959" t="s">
        <v>10</v>
      </c>
      <c r="K959" t="s">
        <v>43</v>
      </c>
      <c r="L959">
        <v>1</v>
      </c>
      <c r="M959">
        <v>1011</v>
      </c>
      <c r="O959" t="s">
        <v>25</v>
      </c>
      <c r="R959" t="s">
        <v>47</v>
      </c>
      <c r="S959" s="49" t="str">
        <f t="shared" si="113"/>
        <v>Card</v>
      </c>
      <c r="T959" s="3">
        <v>3.5000000000000003E-2</v>
      </c>
      <c r="U959" s="2">
        <v>7.42</v>
      </c>
      <c r="V959" s="2">
        <v>1.46</v>
      </c>
      <c r="W959" s="54">
        <f>_xlfn.XLOOKUP(M959,Market!A:A,Market!F:F,0)</f>
        <v>0.06</v>
      </c>
      <c r="X959" s="55">
        <f t="shared" si="114"/>
        <v>0.25970000000000004</v>
      </c>
      <c r="Y959" s="55">
        <f t="shared" si="115"/>
        <v>5.96</v>
      </c>
      <c r="Z959" s="54">
        <f t="shared" si="116"/>
        <v>0.80323450134770891</v>
      </c>
      <c r="AA959" s="49" t="str">
        <f t="shared" ca="1" si="117"/>
        <v>N</v>
      </c>
      <c r="AB959" s="49">
        <f t="shared" ca="1" si="118"/>
        <v>5</v>
      </c>
      <c r="AC959" s="49" t="str">
        <f t="shared" ca="1" si="119"/>
        <v>N</v>
      </c>
    </row>
    <row r="960" spans="1:29" x14ac:dyDescent="0.25">
      <c r="A960">
        <v>8102</v>
      </c>
      <c r="B960" s="9">
        <v>43576</v>
      </c>
      <c r="C960" s="50" t="str">
        <f t="shared" si="112"/>
        <v>N</v>
      </c>
      <c r="D960" s="52">
        <f>_xlfn.XLOOKUP(B960,Cal_Date!B:B,Cal_Date!A:A,0)</f>
        <v>4</v>
      </c>
      <c r="E960">
        <v>2019</v>
      </c>
      <c r="F960" t="s">
        <v>127</v>
      </c>
      <c r="G960" t="s">
        <v>130</v>
      </c>
      <c r="H960" t="s">
        <v>48</v>
      </c>
      <c r="I960" t="s">
        <v>18</v>
      </c>
      <c r="J960" t="s">
        <v>11</v>
      </c>
      <c r="K960" t="s">
        <v>42</v>
      </c>
      <c r="L960">
        <v>1</v>
      </c>
      <c r="M960">
        <v>1011</v>
      </c>
      <c r="O960" t="s">
        <v>25</v>
      </c>
      <c r="R960" t="s">
        <v>44</v>
      </c>
      <c r="S960" s="49" t="str">
        <f t="shared" si="113"/>
        <v>Card</v>
      </c>
      <c r="T960" s="3">
        <v>0.03</v>
      </c>
      <c r="U960" s="2">
        <v>6.36</v>
      </c>
      <c r="V960" s="2">
        <v>1.41</v>
      </c>
      <c r="W960" s="54">
        <f>_xlfn.XLOOKUP(M960,Market!A:A,Market!F:F,0)</f>
        <v>0.06</v>
      </c>
      <c r="X960" s="55">
        <f t="shared" si="114"/>
        <v>0.1908</v>
      </c>
      <c r="Y960" s="55">
        <f t="shared" si="115"/>
        <v>4.95</v>
      </c>
      <c r="Z960" s="54">
        <f t="shared" si="116"/>
        <v>0.77830188679245282</v>
      </c>
      <c r="AA960" s="49" t="str">
        <f t="shared" ca="1" si="117"/>
        <v>N</v>
      </c>
      <c r="AB960" s="49">
        <f t="shared" ca="1" si="118"/>
        <v>5</v>
      </c>
      <c r="AC960" s="49" t="str">
        <f t="shared" ca="1" si="119"/>
        <v>N</v>
      </c>
    </row>
    <row r="961" spans="1:29" x14ac:dyDescent="0.25">
      <c r="A961">
        <v>8103</v>
      </c>
      <c r="B961" s="9">
        <v>43576</v>
      </c>
      <c r="C961" s="50" t="str">
        <f t="shared" si="112"/>
        <v>N</v>
      </c>
      <c r="D961" s="52">
        <f>_xlfn.XLOOKUP(B961,Cal_Date!B:B,Cal_Date!A:A,0)</f>
        <v>4</v>
      </c>
      <c r="E961">
        <v>2019</v>
      </c>
      <c r="F961" t="s">
        <v>127</v>
      </c>
      <c r="G961" t="s">
        <v>130</v>
      </c>
      <c r="H961" t="s">
        <v>48</v>
      </c>
      <c r="I961" t="s">
        <v>18</v>
      </c>
      <c r="J961" t="s">
        <v>10</v>
      </c>
      <c r="K961" t="s">
        <v>43</v>
      </c>
      <c r="L961">
        <v>1</v>
      </c>
      <c r="M961">
        <v>1001</v>
      </c>
      <c r="O961" t="s">
        <v>25</v>
      </c>
      <c r="R961" t="s">
        <v>44</v>
      </c>
      <c r="S961" s="49" t="str">
        <f t="shared" si="113"/>
        <v>Card</v>
      </c>
      <c r="T961" s="3">
        <v>0.03</v>
      </c>
      <c r="U961" s="2">
        <v>7.42</v>
      </c>
      <c r="V961" s="2">
        <v>1.46</v>
      </c>
      <c r="W961" s="54">
        <f>_xlfn.XLOOKUP(M961,Market!A:A,Market!F:F,0)</f>
        <v>0.06</v>
      </c>
      <c r="X961" s="55">
        <f t="shared" si="114"/>
        <v>0.22259999999999999</v>
      </c>
      <c r="Y961" s="55">
        <f t="shared" si="115"/>
        <v>5.96</v>
      </c>
      <c r="Z961" s="54">
        <f t="shared" si="116"/>
        <v>0.80323450134770891</v>
      </c>
      <c r="AA961" s="49" t="str">
        <f t="shared" ca="1" si="117"/>
        <v>N</v>
      </c>
      <c r="AB961" s="49">
        <f t="shared" ca="1" si="118"/>
        <v>5</v>
      </c>
      <c r="AC961" s="49" t="str">
        <f t="shared" ca="1" si="119"/>
        <v>N</v>
      </c>
    </row>
    <row r="962" spans="1:29" x14ac:dyDescent="0.25">
      <c r="A962">
        <v>8104</v>
      </c>
      <c r="B962" s="9">
        <v>43576</v>
      </c>
      <c r="C962" s="50" t="str">
        <f t="shared" si="112"/>
        <v>N</v>
      </c>
      <c r="D962" s="52">
        <f>_xlfn.XLOOKUP(B962,Cal_Date!B:B,Cal_Date!A:A,0)</f>
        <v>4</v>
      </c>
      <c r="E962">
        <v>2019</v>
      </c>
      <c r="F962" t="s">
        <v>127</v>
      </c>
      <c r="G962" t="s">
        <v>130</v>
      </c>
      <c r="H962" t="s">
        <v>48</v>
      </c>
      <c r="I962" t="s">
        <v>18</v>
      </c>
      <c r="J962" t="s">
        <v>10</v>
      </c>
      <c r="K962" t="s">
        <v>43</v>
      </c>
      <c r="L962">
        <v>1</v>
      </c>
      <c r="M962">
        <v>1000</v>
      </c>
      <c r="O962" t="s">
        <v>25</v>
      </c>
      <c r="R962" t="s">
        <v>47</v>
      </c>
      <c r="S962" s="49" t="str">
        <f t="shared" si="113"/>
        <v>Card</v>
      </c>
      <c r="T962" s="3">
        <v>3.5000000000000003E-2</v>
      </c>
      <c r="U962" s="2">
        <v>7.5600000000000005</v>
      </c>
      <c r="V962" s="2">
        <v>1.46</v>
      </c>
      <c r="W962" s="54">
        <f>_xlfn.XLOOKUP(M962,Market!A:A,Market!F:F,0)</f>
        <v>0.08</v>
      </c>
      <c r="X962" s="55">
        <f t="shared" si="114"/>
        <v>0.26460000000000006</v>
      </c>
      <c r="Y962" s="55">
        <f t="shared" si="115"/>
        <v>6.1000000000000005</v>
      </c>
      <c r="Z962" s="54">
        <f t="shared" si="116"/>
        <v>0.80687830687830686</v>
      </c>
      <c r="AA962" s="49" t="str">
        <f t="shared" ca="1" si="117"/>
        <v>N</v>
      </c>
      <c r="AB962" s="49">
        <f t="shared" ca="1" si="118"/>
        <v>5</v>
      </c>
      <c r="AC962" s="49" t="str">
        <f t="shared" ca="1" si="119"/>
        <v>N</v>
      </c>
    </row>
    <row r="963" spans="1:29" x14ac:dyDescent="0.25">
      <c r="A963">
        <v>8105</v>
      </c>
      <c r="B963" s="9">
        <v>43576</v>
      </c>
      <c r="C963" s="50" t="str">
        <f t="shared" ref="C963:C1026" si="120">IF(OR(B963="04/01/2018"+0,B963="04/02/2018"+0),"Y","N")</f>
        <v>N</v>
      </c>
      <c r="D963" s="52">
        <f>_xlfn.XLOOKUP(B963,Cal_Date!B:B,Cal_Date!A:A,0)</f>
        <v>4</v>
      </c>
      <c r="E963">
        <v>2019</v>
      </c>
      <c r="F963" t="s">
        <v>127</v>
      </c>
      <c r="G963" t="s">
        <v>130</v>
      </c>
      <c r="H963" t="s">
        <v>48</v>
      </c>
      <c r="I963" t="s">
        <v>18</v>
      </c>
      <c r="J963" t="s">
        <v>10</v>
      </c>
      <c r="K963" t="s">
        <v>43</v>
      </c>
      <c r="L963">
        <v>2</v>
      </c>
      <c r="M963">
        <v>1000</v>
      </c>
      <c r="O963" t="s">
        <v>25</v>
      </c>
      <c r="R963" t="s">
        <v>46</v>
      </c>
      <c r="S963" s="49" t="str">
        <f t="shared" ref="S963:S1026" si="121">IF(R963="Cash","Cash","Card")</f>
        <v>Card</v>
      </c>
      <c r="T963" s="3">
        <v>0.04</v>
      </c>
      <c r="U963" s="2">
        <v>15.120000000000001</v>
      </c>
      <c r="V963" s="2">
        <v>2.92</v>
      </c>
      <c r="W963" s="54">
        <f>_xlfn.XLOOKUP(M963,Market!A:A,Market!F:F,0)</f>
        <v>0.08</v>
      </c>
      <c r="X963" s="55">
        <f t="shared" ref="X963:X1026" si="122">T963*U963</f>
        <v>0.6048</v>
      </c>
      <c r="Y963" s="55">
        <f t="shared" ref="Y963:Y1026" si="123">U963-V963</f>
        <v>12.200000000000001</v>
      </c>
      <c r="Z963" s="54">
        <f t="shared" ref="Z963:Z1026" si="124">Y963/U963</f>
        <v>0.80687830687830686</v>
      </c>
      <c r="AA963" s="49" t="str">
        <f t="shared" ref="AA963:AA1026" ca="1" si="125">IF(DATEDIF(B963,TODAY(),"y")&gt;5,"Y","N")</f>
        <v>N</v>
      </c>
      <c r="AB963" s="49">
        <f t="shared" ref="AB963:AB1026" ca="1" si="126">DATEDIF(B963,TODAY(),"y")</f>
        <v>5</v>
      </c>
      <c r="AC963" s="49" t="str">
        <f t="shared" ref="AC963:AC1026" ca="1" si="127">IF(AB963&gt;5,"Y","N")</f>
        <v>N</v>
      </c>
    </row>
    <row r="964" spans="1:29" x14ac:dyDescent="0.25">
      <c r="A964">
        <v>8106</v>
      </c>
      <c r="B964" s="9">
        <v>43576</v>
      </c>
      <c r="C964" s="50" t="str">
        <f t="shared" si="120"/>
        <v>N</v>
      </c>
      <c r="D964" s="52">
        <f>_xlfn.XLOOKUP(B964,Cal_Date!B:B,Cal_Date!A:A,0)</f>
        <v>4</v>
      </c>
      <c r="E964">
        <v>2019</v>
      </c>
      <c r="F964" t="s">
        <v>127</v>
      </c>
      <c r="G964" t="s">
        <v>130</v>
      </c>
      <c r="H964" t="s">
        <v>48</v>
      </c>
      <c r="I964" t="s">
        <v>18</v>
      </c>
      <c r="J964" t="s">
        <v>11</v>
      </c>
      <c r="K964" t="s">
        <v>42</v>
      </c>
      <c r="L964">
        <v>1</v>
      </c>
      <c r="M964">
        <v>1002</v>
      </c>
      <c r="O964" t="s">
        <v>28</v>
      </c>
      <c r="R964" t="s">
        <v>46</v>
      </c>
      <c r="S964" s="49" t="str">
        <f t="shared" si="121"/>
        <v>Card</v>
      </c>
      <c r="T964" s="3">
        <v>0.04</v>
      </c>
      <c r="U964" s="2">
        <v>6.36</v>
      </c>
      <c r="V964" s="2">
        <v>1.41</v>
      </c>
      <c r="W964" s="54">
        <f>_xlfn.XLOOKUP(M964,Market!A:A,Market!F:F,0)</f>
        <v>0.06</v>
      </c>
      <c r="X964" s="55">
        <f t="shared" si="122"/>
        <v>0.25440000000000002</v>
      </c>
      <c r="Y964" s="55">
        <f t="shared" si="123"/>
        <v>4.95</v>
      </c>
      <c r="Z964" s="54">
        <f t="shared" si="124"/>
        <v>0.77830188679245282</v>
      </c>
      <c r="AA964" s="49" t="str">
        <f t="shared" ca="1" si="125"/>
        <v>N</v>
      </c>
      <c r="AB964" s="49">
        <f t="shared" ca="1" si="126"/>
        <v>5</v>
      </c>
      <c r="AC964" s="49" t="str">
        <f t="shared" ca="1" si="127"/>
        <v>N</v>
      </c>
    </row>
    <row r="965" spans="1:29" x14ac:dyDescent="0.25">
      <c r="A965">
        <v>8107</v>
      </c>
      <c r="B965" s="9">
        <v>43576</v>
      </c>
      <c r="C965" s="50" t="str">
        <f t="shared" si="120"/>
        <v>N</v>
      </c>
      <c r="D965" s="52">
        <f>_xlfn.XLOOKUP(B965,Cal_Date!B:B,Cal_Date!A:A,0)</f>
        <v>4</v>
      </c>
      <c r="E965">
        <v>2019</v>
      </c>
      <c r="F965" t="s">
        <v>127</v>
      </c>
      <c r="G965" t="s">
        <v>130</v>
      </c>
      <c r="H965" t="s">
        <v>48</v>
      </c>
      <c r="I965" t="s">
        <v>18</v>
      </c>
      <c r="J965" t="s">
        <v>11</v>
      </c>
      <c r="K965" t="s">
        <v>42</v>
      </c>
      <c r="L965">
        <v>1</v>
      </c>
      <c r="M965">
        <v>1003</v>
      </c>
      <c r="O965" t="s">
        <v>25</v>
      </c>
      <c r="R965" t="s">
        <v>46</v>
      </c>
      <c r="S965" s="49" t="str">
        <f t="shared" si="121"/>
        <v>Card</v>
      </c>
      <c r="T965" s="3">
        <v>0.04</v>
      </c>
      <c r="U965" s="2">
        <v>6.36</v>
      </c>
      <c r="V965" s="2">
        <v>1.41</v>
      </c>
      <c r="W965" s="54">
        <f>_xlfn.XLOOKUP(M965,Market!A:A,Market!F:F,0)</f>
        <v>0.06</v>
      </c>
      <c r="X965" s="55">
        <f t="shared" si="122"/>
        <v>0.25440000000000002</v>
      </c>
      <c r="Y965" s="55">
        <f t="shared" si="123"/>
        <v>4.95</v>
      </c>
      <c r="Z965" s="54">
        <f t="shared" si="124"/>
        <v>0.77830188679245282</v>
      </c>
      <c r="AA965" s="49" t="str">
        <f t="shared" ca="1" si="125"/>
        <v>N</v>
      </c>
      <c r="AB965" s="49">
        <f t="shared" ca="1" si="126"/>
        <v>5</v>
      </c>
      <c r="AC965" s="49" t="str">
        <f t="shared" ca="1" si="127"/>
        <v>N</v>
      </c>
    </row>
    <row r="966" spans="1:29" x14ac:dyDescent="0.25">
      <c r="A966">
        <v>8108</v>
      </c>
      <c r="B966" s="9">
        <v>43576</v>
      </c>
      <c r="C966" s="50" t="str">
        <f t="shared" si="120"/>
        <v>N</v>
      </c>
      <c r="D966" s="52">
        <f>_xlfn.XLOOKUP(B966,Cal_Date!B:B,Cal_Date!A:A,0)</f>
        <v>4</v>
      </c>
      <c r="E966">
        <v>2019</v>
      </c>
      <c r="F966" t="s">
        <v>127</v>
      </c>
      <c r="G966" t="s">
        <v>130</v>
      </c>
      <c r="H966" t="s">
        <v>48</v>
      </c>
      <c r="I966" t="s">
        <v>18</v>
      </c>
      <c r="J966" t="s">
        <v>11</v>
      </c>
      <c r="K966" t="s">
        <v>42</v>
      </c>
      <c r="L966">
        <v>1</v>
      </c>
      <c r="M966">
        <v>1005</v>
      </c>
      <c r="O966" t="s">
        <v>25</v>
      </c>
      <c r="R966" t="s">
        <v>47</v>
      </c>
      <c r="S966" s="49" t="str">
        <f t="shared" si="121"/>
        <v>Card</v>
      </c>
      <c r="T966" s="3">
        <v>3.5000000000000003E-2</v>
      </c>
      <c r="U966" s="2">
        <v>6.5339999999999998</v>
      </c>
      <c r="V966" s="2">
        <v>1.41</v>
      </c>
      <c r="W966" s="54">
        <f>_xlfn.XLOOKUP(M966,Market!A:A,Market!F:F,0)</f>
        <v>8.8999999999999996E-2</v>
      </c>
      <c r="X966" s="55">
        <f t="shared" si="122"/>
        <v>0.22869</v>
      </c>
      <c r="Y966" s="55">
        <f t="shared" si="123"/>
        <v>5.1239999999999997</v>
      </c>
      <c r="Z966" s="54">
        <f t="shared" si="124"/>
        <v>0.78420569329660239</v>
      </c>
      <c r="AA966" s="49" t="str">
        <f t="shared" ca="1" si="125"/>
        <v>N</v>
      </c>
      <c r="AB966" s="49">
        <f t="shared" ca="1" si="126"/>
        <v>5</v>
      </c>
      <c r="AC966" s="49" t="str">
        <f t="shared" ca="1" si="127"/>
        <v>N</v>
      </c>
    </row>
    <row r="967" spans="1:29" x14ac:dyDescent="0.25">
      <c r="A967">
        <v>8109</v>
      </c>
      <c r="B967" s="9">
        <v>43576</v>
      </c>
      <c r="C967" s="50" t="str">
        <f t="shared" si="120"/>
        <v>N</v>
      </c>
      <c r="D967" s="52">
        <f>_xlfn.XLOOKUP(B967,Cal_Date!B:B,Cal_Date!A:A,0)</f>
        <v>4</v>
      </c>
      <c r="E967">
        <v>2019</v>
      </c>
      <c r="F967" t="s">
        <v>127</v>
      </c>
      <c r="G967" t="s">
        <v>130</v>
      </c>
      <c r="H967" t="s">
        <v>48</v>
      </c>
      <c r="I967" t="s">
        <v>18</v>
      </c>
      <c r="J967" t="s">
        <v>11</v>
      </c>
      <c r="K967" t="s">
        <v>42</v>
      </c>
      <c r="L967">
        <v>1</v>
      </c>
      <c r="M967">
        <v>1005</v>
      </c>
      <c r="O967" t="s">
        <v>25</v>
      </c>
      <c r="R967" t="s">
        <v>46</v>
      </c>
      <c r="S967" s="49" t="str">
        <f t="shared" si="121"/>
        <v>Card</v>
      </c>
      <c r="T967" s="3">
        <v>0.04</v>
      </c>
      <c r="U967" s="2">
        <v>6.5339999999999998</v>
      </c>
      <c r="V967" s="2">
        <v>1.41</v>
      </c>
      <c r="W967" s="54">
        <f>_xlfn.XLOOKUP(M967,Market!A:A,Market!F:F,0)</f>
        <v>8.8999999999999996E-2</v>
      </c>
      <c r="X967" s="55">
        <f t="shared" si="122"/>
        <v>0.26135999999999998</v>
      </c>
      <c r="Y967" s="55">
        <f t="shared" si="123"/>
        <v>5.1239999999999997</v>
      </c>
      <c r="Z967" s="54">
        <f t="shared" si="124"/>
        <v>0.78420569329660239</v>
      </c>
      <c r="AA967" s="49" t="str">
        <f t="shared" ca="1" si="125"/>
        <v>N</v>
      </c>
      <c r="AB967" s="49">
        <f t="shared" ca="1" si="126"/>
        <v>5</v>
      </c>
      <c r="AC967" s="49" t="str">
        <f t="shared" ca="1" si="127"/>
        <v>N</v>
      </c>
    </row>
    <row r="968" spans="1:29" x14ac:dyDescent="0.25">
      <c r="A968">
        <v>8113</v>
      </c>
      <c r="B968" s="9">
        <v>43576</v>
      </c>
      <c r="C968" s="50" t="str">
        <f t="shared" si="120"/>
        <v>N</v>
      </c>
      <c r="D968" s="52">
        <f>_xlfn.XLOOKUP(B968,Cal_Date!B:B,Cal_Date!A:A,0)</f>
        <v>4</v>
      </c>
      <c r="E968">
        <v>2019</v>
      </c>
      <c r="F968" t="s">
        <v>127</v>
      </c>
      <c r="G968" t="s">
        <v>130</v>
      </c>
      <c r="H968" t="s">
        <v>48</v>
      </c>
      <c r="I968" t="s">
        <v>18</v>
      </c>
      <c r="J968" t="s">
        <v>11</v>
      </c>
      <c r="K968" t="s">
        <v>42</v>
      </c>
      <c r="L968">
        <v>1</v>
      </c>
      <c r="M968">
        <v>1006</v>
      </c>
      <c r="O968" t="s">
        <v>28</v>
      </c>
      <c r="R968" t="s">
        <v>46</v>
      </c>
      <c r="S968" s="49" t="str">
        <f t="shared" si="121"/>
        <v>Card</v>
      </c>
      <c r="T968" s="3">
        <v>0.04</v>
      </c>
      <c r="U968" s="2">
        <v>6.5339999999999998</v>
      </c>
      <c r="V968" s="2">
        <v>1.41</v>
      </c>
      <c r="W968" s="54">
        <f>_xlfn.XLOOKUP(M968,Market!A:A,Market!F:F,0)</f>
        <v>8.8999999999999996E-2</v>
      </c>
      <c r="X968" s="55">
        <f t="shared" si="122"/>
        <v>0.26135999999999998</v>
      </c>
      <c r="Y968" s="55">
        <f t="shared" si="123"/>
        <v>5.1239999999999997</v>
      </c>
      <c r="Z968" s="54">
        <f t="shared" si="124"/>
        <v>0.78420569329660239</v>
      </c>
      <c r="AA968" s="49" t="str">
        <f t="shared" ca="1" si="125"/>
        <v>N</v>
      </c>
      <c r="AB968" s="49">
        <f t="shared" ca="1" si="126"/>
        <v>5</v>
      </c>
      <c r="AC968" s="49" t="str">
        <f t="shared" ca="1" si="127"/>
        <v>N</v>
      </c>
    </row>
    <row r="969" spans="1:29" x14ac:dyDescent="0.25">
      <c r="A969">
        <v>8119</v>
      </c>
      <c r="B969" s="9">
        <v>43576</v>
      </c>
      <c r="C969" s="50" t="str">
        <f t="shared" si="120"/>
        <v>N</v>
      </c>
      <c r="D969" s="52">
        <f>_xlfn.XLOOKUP(B969,Cal_Date!B:B,Cal_Date!A:A,0)</f>
        <v>4</v>
      </c>
      <c r="E969">
        <v>2019</v>
      </c>
      <c r="F969" t="s">
        <v>127</v>
      </c>
      <c r="G969" t="s">
        <v>130</v>
      </c>
      <c r="H969" t="s">
        <v>48</v>
      </c>
      <c r="I969" t="s">
        <v>18</v>
      </c>
      <c r="J969" t="s">
        <v>11</v>
      </c>
      <c r="K969" t="s">
        <v>42</v>
      </c>
      <c r="L969">
        <v>2</v>
      </c>
      <c r="M969">
        <v>1007</v>
      </c>
      <c r="O969" t="s">
        <v>28</v>
      </c>
      <c r="R969" t="s">
        <v>46</v>
      </c>
      <c r="S969" s="49" t="str">
        <f t="shared" si="121"/>
        <v>Card</v>
      </c>
      <c r="T969" s="3">
        <v>0.04</v>
      </c>
      <c r="U969" s="2">
        <v>13.068</v>
      </c>
      <c r="V969" s="2">
        <v>2.82</v>
      </c>
      <c r="W969" s="54">
        <f>_xlfn.XLOOKUP(M969,Market!A:A,Market!F:F,0)</f>
        <v>8.8999999999999996E-2</v>
      </c>
      <c r="X969" s="55">
        <f t="shared" si="122"/>
        <v>0.52271999999999996</v>
      </c>
      <c r="Y969" s="55">
        <f t="shared" si="123"/>
        <v>10.247999999999999</v>
      </c>
      <c r="Z969" s="54">
        <f t="shared" si="124"/>
        <v>0.78420569329660239</v>
      </c>
      <c r="AA969" s="49" t="str">
        <f t="shared" ca="1" si="125"/>
        <v>N</v>
      </c>
      <c r="AB969" s="49">
        <f t="shared" ca="1" si="126"/>
        <v>5</v>
      </c>
      <c r="AC969" s="49" t="str">
        <f t="shared" ca="1" si="127"/>
        <v>N</v>
      </c>
    </row>
    <row r="970" spans="1:29" x14ac:dyDescent="0.25">
      <c r="A970">
        <v>8110</v>
      </c>
      <c r="B970" s="9">
        <v>43576</v>
      </c>
      <c r="C970" s="50" t="str">
        <f t="shared" si="120"/>
        <v>N</v>
      </c>
      <c r="D970" s="52">
        <f>_xlfn.XLOOKUP(B970,Cal_Date!B:B,Cal_Date!A:A,0)</f>
        <v>4</v>
      </c>
      <c r="E970">
        <v>2019</v>
      </c>
      <c r="F970" t="s">
        <v>127</v>
      </c>
      <c r="G970" t="s">
        <v>130</v>
      </c>
      <c r="H970" t="s">
        <v>16</v>
      </c>
      <c r="I970" t="s">
        <v>13</v>
      </c>
      <c r="J970" t="s">
        <v>10</v>
      </c>
      <c r="K970" t="s">
        <v>43</v>
      </c>
      <c r="L970">
        <v>2</v>
      </c>
      <c r="M970">
        <v>1008</v>
      </c>
      <c r="O970" t="s">
        <v>28</v>
      </c>
      <c r="R970" t="s">
        <v>46</v>
      </c>
      <c r="S970" s="49" t="str">
        <f t="shared" si="121"/>
        <v>Card</v>
      </c>
      <c r="T970" s="3">
        <v>0.04</v>
      </c>
      <c r="U970" s="2">
        <v>18.512999999999998</v>
      </c>
      <c r="V970" s="2">
        <v>2.9</v>
      </c>
      <c r="W970" s="54">
        <f>_xlfn.XLOOKUP(M970,Market!A:A,Market!F:F,0)</f>
        <v>8.8999999999999996E-2</v>
      </c>
      <c r="X970" s="55">
        <f t="shared" si="122"/>
        <v>0.74051999999999996</v>
      </c>
      <c r="Y970" s="55">
        <f t="shared" si="123"/>
        <v>15.612999999999998</v>
      </c>
      <c r="Z970" s="54">
        <f t="shared" si="124"/>
        <v>0.84335331928914814</v>
      </c>
      <c r="AA970" s="49" t="str">
        <f t="shared" ca="1" si="125"/>
        <v>N</v>
      </c>
      <c r="AB970" s="49">
        <f t="shared" ca="1" si="126"/>
        <v>5</v>
      </c>
      <c r="AC970" s="49" t="str">
        <f t="shared" ca="1" si="127"/>
        <v>N</v>
      </c>
    </row>
    <row r="971" spans="1:29" x14ac:dyDescent="0.25">
      <c r="A971">
        <v>8111</v>
      </c>
      <c r="B971" s="9">
        <v>43576</v>
      </c>
      <c r="C971" s="50" t="str">
        <f t="shared" si="120"/>
        <v>N</v>
      </c>
      <c r="D971" s="52">
        <f>_xlfn.XLOOKUP(B971,Cal_Date!B:B,Cal_Date!A:A,0)</f>
        <v>4</v>
      </c>
      <c r="E971">
        <v>2019</v>
      </c>
      <c r="F971" t="s">
        <v>127</v>
      </c>
      <c r="G971" t="s">
        <v>130</v>
      </c>
      <c r="H971" t="s">
        <v>48</v>
      </c>
      <c r="I971" t="s">
        <v>18</v>
      </c>
      <c r="J971" t="s">
        <v>11</v>
      </c>
      <c r="K971" t="s">
        <v>42</v>
      </c>
      <c r="L971">
        <v>1</v>
      </c>
      <c r="M971">
        <v>1009</v>
      </c>
      <c r="O971" t="s">
        <v>28</v>
      </c>
      <c r="R971" t="s">
        <v>44</v>
      </c>
      <c r="S971" s="49" t="str">
        <f t="shared" si="121"/>
        <v>Card</v>
      </c>
      <c r="T971" s="3">
        <v>0.03</v>
      </c>
      <c r="U971" s="2">
        <v>6.5339999999999998</v>
      </c>
      <c r="V971" s="2">
        <v>1.41</v>
      </c>
      <c r="W971" s="54">
        <f>_xlfn.XLOOKUP(M971,Market!A:A,Market!F:F,0)</f>
        <v>8.8999999999999996E-2</v>
      </c>
      <c r="X971" s="55">
        <f t="shared" si="122"/>
        <v>0.19602</v>
      </c>
      <c r="Y971" s="55">
        <f t="shared" si="123"/>
        <v>5.1239999999999997</v>
      </c>
      <c r="Z971" s="54">
        <f t="shared" si="124"/>
        <v>0.78420569329660239</v>
      </c>
      <c r="AA971" s="49" t="str">
        <f t="shared" ca="1" si="125"/>
        <v>N</v>
      </c>
      <c r="AB971" s="49">
        <f t="shared" ca="1" si="126"/>
        <v>5</v>
      </c>
      <c r="AC971" s="49" t="str">
        <f t="shared" ca="1" si="127"/>
        <v>N</v>
      </c>
    </row>
    <row r="972" spans="1:29" x14ac:dyDescent="0.25">
      <c r="A972">
        <v>8112</v>
      </c>
      <c r="B972" s="9">
        <v>43576</v>
      </c>
      <c r="C972" s="50" t="str">
        <f t="shared" si="120"/>
        <v>N</v>
      </c>
      <c r="D972" s="52">
        <f>_xlfn.XLOOKUP(B972,Cal_Date!B:B,Cal_Date!A:A,0)</f>
        <v>4</v>
      </c>
      <c r="E972">
        <v>2019</v>
      </c>
      <c r="F972" t="s">
        <v>127</v>
      </c>
      <c r="G972" t="s">
        <v>130</v>
      </c>
      <c r="H972" t="s">
        <v>48</v>
      </c>
      <c r="I972" t="s">
        <v>18</v>
      </c>
      <c r="J972" t="s">
        <v>11</v>
      </c>
      <c r="K972" t="s">
        <v>42</v>
      </c>
      <c r="L972">
        <v>1</v>
      </c>
      <c r="M972">
        <v>1006</v>
      </c>
      <c r="O972" t="s">
        <v>28</v>
      </c>
      <c r="R972" t="s">
        <v>46</v>
      </c>
      <c r="S972" s="49" t="str">
        <f t="shared" si="121"/>
        <v>Card</v>
      </c>
      <c r="T972" s="3">
        <v>0.04</v>
      </c>
      <c r="U972" s="2">
        <v>6.5339999999999998</v>
      </c>
      <c r="V972" s="2">
        <v>1.41</v>
      </c>
      <c r="W972" s="54">
        <f>_xlfn.XLOOKUP(M972,Market!A:A,Market!F:F,0)</f>
        <v>8.8999999999999996E-2</v>
      </c>
      <c r="X972" s="55">
        <f t="shared" si="122"/>
        <v>0.26135999999999998</v>
      </c>
      <c r="Y972" s="55">
        <f t="shared" si="123"/>
        <v>5.1239999999999997</v>
      </c>
      <c r="Z972" s="54">
        <f t="shared" si="124"/>
        <v>0.78420569329660239</v>
      </c>
      <c r="AA972" s="49" t="str">
        <f t="shared" ca="1" si="125"/>
        <v>N</v>
      </c>
      <c r="AB972" s="49">
        <f t="shared" ca="1" si="126"/>
        <v>5</v>
      </c>
      <c r="AC972" s="49" t="str">
        <f t="shared" ca="1" si="127"/>
        <v>N</v>
      </c>
    </row>
    <row r="973" spans="1:29" x14ac:dyDescent="0.25">
      <c r="A973">
        <v>8114</v>
      </c>
      <c r="B973" s="9">
        <v>43576</v>
      </c>
      <c r="C973" s="50" t="str">
        <f t="shared" si="120"/>
        <v>N</v>
      </c>
      <c r="D973" s="52">
        <f>_xlfn.XLOOKUP(B973,Cal_Date!B:B,Cal_Date!A:A,0)</f>
        <v>4</v>
      </c>
      <c r="E973">
        <v>2019</v>
      </c>
      <c r="F973" t="s">
        <v>127</v>
      </c>
      <c r="G973" t="s">
        <v>130</v>
      </c>
      <c r="H973" t="s">
        <v>48</v>
      </c>
      <c r="I973" t="s">
        <v>18</v>
      </c>
      <c r="J973" t="s">
        <v>11</v>
      </c>
      <c r="K973" t="s">
        <v>42</v>
      </c>
      <c r="L973">
        <v>1</v>
      </c>
      <c r="M973">
        <v>1007</v>
      </c>
      <c r="O973" t="s">
        <v>28</v>
      </c>
      <c r="R973" t="s">
        <v>46</v>
      </c>
      <c r="S973" s="49" t="str">
        <f t="shared" si="121"/>
        <v>Card</v>
      </c>
      <c r="T973" s="3">
        <v>0.04</v>
      </c>
      <c r="U973" s="2">
        <v>6.5339999999999998</v>
      </c>
      <c r="V973" s="2">
        <v>1.41</v>
      </c>
      <c r="W973" s="54">
        <f>_xlfn.XLOOKUP(M973,Market!A:A,Market!F:F,0)</f>
        <v>8.8999999999999996E-2</v>
      </c>
      <c r="X973" s="55">
        <f t="shared" si="122"/>
        <v>0.26135999999999998</v>
      </c>
      <c r="Y973" s="55">
        <f t="shared" si="123"/>
        <v>5.1239999999999997</v>
      </c>
      <c r="Z973" s="54">
        <f t="shared" si="124"/>
        <v>0.78420569329660239</v>
      </c>
      <c r="AA973" s="49" t="str">
        <f t="shared" ca="1" si="125"/>
        <v>N</v>
      </c>
      <c r="AB973" s="49">
        <f t="shared" ca="1" si="126"/>
        <v>5</v>
      </c>
      <c r="AC973" s="49" t="str">
        <f t="shared" ca="1" si="127"/>
        <v>N</v>
      </c>
    </row>
    <row r="974" spans="1:29" x14ac:dyDescent="0.25">
      <c r="A974">
        <v>8115</v>
      </c>
      <c r="B974" s="9">
        <v>43576</v>
      </c>
      <c r="C974" s="50" t="str">
        <f t="shared" si="120"/>
        <v>N</v>
      </c>
      <c r="D974" s="52">
        <f>_xlfn.XLOOKUP(B974,Cal_Date!B:B,Cal_Date!A:A,0)</f>
        <v>4</v>
      </c>
      <c r="E974">
        <v>2019</v>
      </c>
      <c r="F974" t="s">
        <v>127</v>
      </c>
      <c r="G974" t="s">
        <v>130</v>
      </c>
      <c r="H974" t="s">
        <v>48</v>
      </c>
      <c r="I974" t="s">
        <v>18</v>
      </c>
      <c r="J974" t="s">
        <v>10</v>
      </c>
      <c r="K974" t="s">
        <v>43</v>
      </c>
      <c r="L974">
        <v>2</v>
      </c>
      <c r="M974">
        <v>1007</v>
      </c>
      <c r="O974" t="s">
        <v>28</v>
      </c>
      <c r="R974" t="s">
        <v>46</v>
      </c>
      <c r="S974" s="49" t="str">
        <f t="shared" si="121"/>
        <v>Card</v>
      </c>
      <c r="T974" s="3">
        <v>0.04</v>
      </c>
      <c r="U974" s="2">
        <v>15.245999999999999</v>
      </c>
      <c r="V974" s="2">
        <v>2.92</v>
      </c>
      <c r="W974" s="54">
        <f>_xlfn.XLOOKUP(M974,Market!A:A,Market!F:F,0)</f>
        <v>8.8999999999999996E-2</v>
      </c>
      <c r="X974" s="55">
        <f t="shared" si="122"/>
        <v>0.60983999999999994</v>
      </c>
      <c r="Y974" s="55">
        <f t="shared" si="123"/>
        <v>12.325999999999999</v>
      </c>
      <c r="Z974" s="54">
        <f t="shared" si="124"/>
        <v>0.80847435392889933</v>
      </c>
      <c r="AA974" s="49" t="str">
        <f t="shared" ca="1" si="125"/>
        <v>N</v>
      </c>
      <c r="AB974" s="49">
        <f t="shared" ca="1" si="126"/>
        <v>5</v>
      </c>
      <c r="AC974" s="49" t="str">
        <f t="shared" ca="1" si="127"/>
        <v>N</v>
      </c>
    </row>
    <row r="975" spans="1:29" x14ac:dyDescent="0.25">
      <c r="A975">
        <v>8116</v>
      </c>
      <c r="B975" s="9">
        <v>43576</v>
      </c>
      <c r="C975" s="50" t="str">
        <f t="shared" si="120"/>
        <v>N</v>
      </c>
      <c r="D975" s="52">
        <f>_xlfn.XLOOKUP(B975,Cal_Date!B:B,Cal_Date!A:A,0)</f>
        <v>4</v>
      </c>
      <c r="E975">
        <v>2019</v>
      </c>
      <c r="F975" t="s">
        <v>127</v>
      </c>
      <c r="G975" t="s">
        <v>130</v>
      </c>
      <c r="H975" t="s">
        <v>48</v>
      </c>
      <c r="I975" t="s">
        <v>18</v>
      </c>
      <c r="J975" t="s">
        <v>11</v>
      </c>
      <c r="K975" t="s">
        <v>42</v>
      </c>
      <c r="L975">
        <v>1</v>
      </c>
      <c r="M975">
        <v>1007</v>
      </c>
      <c r="O975" t="s">
        <v>28</v>
      </c>
      <c r="R975" t="s">
        <v>47</v>
      </c>
      <c r="S975" s="49" t="str">
        <f t="shared" si="121"/>
        <v>Card</v>
      </c>
      <c r="T975" s="3">
        <v>3.5000000000000003E-2</v>
      </c>
      <c r="U975" s="2">
        <v>6.5339999999999998</v>
      </c>
      <c r="V975" s="2">
        <v>1.41</v>
      </c>
      <c r="W975" s="54">
        <f>_xlfn.XLOOKUP(M975,Market!A:A,Market!F:F,0)</f>
        <v>8.8999999999999996E-2</v>
      </c>
      <c r="X975" s="55">
        <f t="shared" si="122"/>
        <v>0.22869</v>
      </c>
      <c r="Y975" s="55">
        <f t="shared" si="123"/>
        <v>5.1239999999999997</v>
      </c>
      <c r="Z975" s="54">
        <f t="shared" si="124"/>
        <v>0.78420569329660239</v>
      </c>
      <c r="AA975" s="49" t="str">
        <f t="shared" ca="1" si="125"/>
        <v>N</v>
      </c>
      <c r="AB975" s="49">
        <f t="shared" ca="1" si="126"/>
        <v>5</v>
      </c>
      <c r="AC975" s="49" t="str">
        <f t="shared" ca="1" si="127"/>
        <v>N</v>
      </c>
    </row>
    <row r="976" spans="1:29" x14ac:dyDescent="0.25">
      <c r="A976">
        <v>8117</v>
      </c>
      <c r="B976" s="9">
        <v>43576</v>
      </c>
      <c r="C976" s="50" t="str">
        <f t="shared" si="120"/>
        <v>N</v>
      </c>
      <c r="D976" s="52">
        <f>_xlfn.XLOOKUP(B976,Cal_Date!B:B,Cal_Date!A:A,0)</f>
        <v>4</v>
      </c>
      <c r="E976">
        <v>2019</v>
      </c>
      <c r="F976" t="s">
        <v>127</v>
      </c>
      <c r="G976" t="s">
        <v>130</v>
      </c>
      <c r="H976" t="s">
        <v>48</v>
      </c>
      <c r="I976" t="s">
        <v>18</v>
      </c>
      <c r="J976" t="s">
        <v>11</v>
      </c>
      <c r="K976" t="s">
        <v>42</v>
      </c>
      <c r="L976">
        <v>2</v>
      </c>
      <c r="M976">
        <v>1005</v>
      </c>
      <c r="O976" t="s">
        <v>25</v>
      </c>
      <c r="R976" t="s">
        <v>46</v>
      </c>
      <c r="S976" s="49" t="str">
        <f t="shared" si="121"/>
        <v>Card</v>
      </c>
      <c r="T976" s="3">
        <v>0.04</v>
      </c>
      <c r="U976" s="2">
        <v>13.068</v>
      </c>
      <c r="V976" s="2">
        <v>2.82</v>
      </c>
      <c r="W976" s="54">
        <f>_xlfn.XLOOKUP(M976,Market!A:A,Market!F:F,0)</f>
        <v>8.8999999999999996E-2</v>
      </c>
      <c r="X976" s="55">
        <f t="shared" si="122"/>
        <v>0.52271999999999996</v>
      </c>
      <c r="Y976" s="55">
        <f t="shared" si="123"/>
        <v>10.247999999999999</v>
      </c>
      <c r="Z976" s="54">
        <f t="shared" si="124"/>
        <v>0.78420569329660239</v>
      </c>
      <c r="AA976" s="49" t="str">
        <f t="shared" ca="1" si="125"/>
        <v>N</v>
      </c>
      <c r="AB976" s="49">
        <f t="shared" ca="1" si="126"/>
        <v>5</v>
      </c>
      <c r="AC976" s="49" t="str">
        <f t="shared" ca="1" si="127"/>
        <v>N</v>
      </c>
    </row>
    <row r="977" spans="1:29" x14ac:dyDescent="0.25">
      <c r="A977">
        <v>8118</v>
      </c>
      <c r="B977" s="9">
        <v>43576</v>
      </c>
      <c r="C977" s="50" t="str">
        <f t="shared" si="120"/>
        <v>N</v>
      </c>
      <c r="D977" s="52">
        <f>_xlfn.XLOOKUP(B977,Cal_Date!B:B,Cal_Date!A:A,0)</f>
        <v>4</v>
      </c>
      <c r="E977">
        <v>2019</v>
      </c>
      <c r="F977" t="s">
        <v>127</v>
      </c>
      <c r="G977" t="s">
        <v>130</v>
      </c>
      <c r="H977" t="s">
        <v>48</v>
      </c>
      <c r="I977" t="s">
        <v>18</v>
      </c>
      <c r="J977" t="s">
        <v>11</v>
      </c>
      <c r="K977" t="s">
        <v>42</v>
      </c>
      <c r="L977">
        <v>1</v>
      </c>
      <c r="M977">
        <v>1005</v>
      </c>
      <c r="O977" t="s">
        <v>25</v>
      </c>
      <c r="R977" t="s">
        <v>47</v>
      </c>
      <c r="S977" s="49" t="str">
        <f t="shared" si="121"/>
        <v>Card</v>
      </c>
      <c r="T977" s="3">
        <v>3.5000000000000003E-2</v>
      </c>
      <c r="U977" s="2">
        <v>6.5339999999999998</v>
      </c>
      <c r="V977" s="2">
        <v>1.41</v>
      </c>
      <c r="W977" s="54">
        <f>_xlfn.XLOOKUP(M977,Market!A:A,Market!F:F,0)</f>
        <v>8.8999999999999996E-2</v>
      </c>
      <c r="X977" s="55">
        <f t="shared" si="122"/>
        <v>0.22869</v>
      </c>
      <c r="Y977" s="55">
        <f t="shared" si="123"/>
        <v>5.1239999999999997</v>
      </c>
      <c r="Z977" s="54">
        <f t="shared" si="124"/>
        <v>0.78420569329660239</v>
      </c>
      <c r="AA977" s="49" t="str">
        <f t="shared" ca="1" si="125"/>
        <v>N</v>
      </c>
      <c r="AB977" s="49">
        <f t="shared" ca="1" si="126"/>
        <v>5</v>
      </c>
      <c r="AC977" s="49" t="str">
        <f t="shared" ca="1" si="127"/>
        <v>N</v>
      </c>
    </row>
    <row r="978" spans="1:29" x14ac:dyDescent="0.25">
      <c r="A978">
        <v>8120</v>
      </c>
      <c r="B978" s="9">
        <v>43576</v>
      </c>
      <c r="C978" s="50" t="str">
        <f t="shared" si="120"/>
        <v>N</v>
      </c>
      <c r="D978" s="52">
        <f>_xlfn.XLOOKUP(B978,Cal_Date!B:B,Cal_Date!A:A,0)</f>
        <v>4</v>
      </c>
      <c r="E978">
        <v>2019</v>
      </c>
      <c r="F978" t="s">
        <v>127</v>
      </c>
      <c r="G978" t="s">
        <v>130</v>
      </c>
      <c r="H978" t="s">
        <v>48</v>
      </c>
      <c r="I978" t="s">
        <v>18</v>
      </c>
      <c r="J978" t="s">
        <v>10</v>
      </c>
      <c r="K978" t="s">
        <v>43</v>
      </c>
      <c r="L978">
        <v>2</v>
      </c>
      <c r="M978">
        <v>1002</v>
      </c>
      <c r="O978" t="s">
        <v>28</v>
      </c>
      <c r="R978" t="s">
        <v>46</v>
      </c>
      <c r="S978" s="49" t="str">
        <f t="shared" si="121"/>
        <v>Card</v>
      </c>
      <c r="T978" s="3">
        <v>0.04</v>
      </c>
      <c r="U978" s="2">
        <v>14.84</v>
      </c>
      <c r="V978" s="2">
        <v>2.92</v>
      </c>
      <c r="W978" s="54">
        <f>_xlfn.XLOOKUP(M978,Market!A:A,Market!F:F,0)</f>
        <v>0.06</v>
      </c>
      <c r="X978" s="55">
        <f t="shared" si="122"/>
        <v>0.59360000000000002</v>
      </c>
      <c r="Y978" s="55">
        <f t="shared" si="123"/>
        <v>11.92</v>
      </c>
      <c r="Z978" s="54">
        <f t="shared" si="124"/>
        <v>0.80323450134770891</v>
      </c>
      <c r="AA978" s="49" t="str">
        <f t="shared" ca="1" si="125"/>
        <v>N</v>
      </c>
      <c r="AB978" s="49">
        <f t="shared" ca="1" si="126"/>
        <v>5</v>
      </c>
      <c r="AC978" s="49" t="str">
        <f t="shared" ca="1" si="127"/>
        <v>N</v>
      </c>
    </row>
    <row r="979" spans="1:29" x14ac:dyDescent="0.25">
      <c r="A979">
        <v>8121</v>
      </c>
      <c r="B979" s="9">
        <v>43576</v>
      </c>
      <c r="C979" s="50" t="str">
        <f t="shared" si="120"/>
        <v>N</v>
      </c>
      <c r="D979" s="52">
        <f>_xlfn.XLOOKUP(B979,Cal_Date!B:B,Cal_Date!A:A,0)</f>
        <v>4</v>
      </c>
      <c r="E979">
        <v>2019</v>
      </c>
      <c r="F979" t="s">
        <v>127</v>
      </c>
      <c r="G979" t="s">
        <v>130</v>
      </c>
      <c r="H979" t="s">
        <v>48</v>
      </c>
      <c r="I979" t="s">
        <v>18</v>
      </c>
      <c r="J979" t="s">
        <v>10</v>
      </c>
      <c r="K979" t="s">
        <v>43</v>
      </c>
      <c r="L979">
        <v>1</v>
      </c>
      <c r="M979">
        <v>1004</v>
      </c>
      <c r="O979" t="s">
        <v>28</v>
      </c>
      <c r="R979" t="s">
        <v>44</v>
      </c>
      <c r="S979" s="49" t="str">
        <f t="shared" si="121"/>
        <v>Card</v>
      </c>
      <c r="T979" s="3">
        <v>0.03</v>
      </c>
      <c r="U979" s="2">
        <v>7.42</v>
      </c>
      <c r="V979" s="2">
        <v>1.46</v>
      </c>
      <c r="W979" s="54">
        <f>_xlfn.XLOOKUP(M979,Market!A:A,Market!F:F,0)</f>
        <v>0.06</v>
      </c>
      <c r="X979" s="55">
        <f t="shared" si="122"/>
        <v>0.22259999999999999</v>
      </c>
      <c r="Y979" s="55">
        <f t="shared" si="123"/>
        <v>5.96</v>
      </c>
      <c r="Z979" s="54">
        <f t="shared" si="124"/>
        <v>0.80323450134770891</v>
      </c>
      <c r="AA979" s="49" t="str">
        <f t="shared" ca="1" si="125"/>
        <v>N</v>
      </c>
      <c r="AB979" s="49">
        <f t="shared" ca="1" si="126"/>
        <v>5</v>
      </c>
      <c r="AC979" s="49" t="str">
        <f t="shared" ca="1" si="127"/>
        <v>N</v>
      </c>
    </row>
    <row r="980" spans="1:29" x14ac:dyDescent="0.25">
      <c r="A980">
        <v>8122</v>
      </c>
      <c r="B980" s="9">
        <v>43576</v>
      </c>
      <c r="C980" s="50" t="str">
        <f t="shared" si="120"/>
        <v>N</v>
      </c>
      <c r="D980" s="52">
        <f>_xlfn.XLOOKUP(B980,Cal_Date!B:B,Cal_Date!A:A,0)</f>
        <v>4</v>
      </c>
      <c r="E980">
        <v>2019</v>
      </c>
      <c r="F980" t="s">
        <v>127</v>
      </c>
      <c r="G980" t="s">
        <v>130</v>
      </c>
      <c r="H980" t="s">
        <v>48</v>
      </c>
      <c r="I980" t="s">
        <v>18</v>
      </c>
      <c r="J980" t="s">
        <v>10</v>
      </c>
      <c r="K980" t="s">
        <v>43</v>
      </c>
      <c r="L980">
        <v>1</v>
      </c>
      <c r="M980">
        <v>1005</v>
      </c>
      <c r="O980" t="s">
        <v>25</v>
      </c>
      <c r="R980" t="s">
        <v>46</v>
      </c>
      <c r="S980" s="49" t="str">
        <f t="shared" si="121"/>
        <v>Card</v>
      </c>
      <c r="T980" s="3">
        <v>0.04</v>
      </c>
      <c r="U980" s="2">
        <v>7.6229999999999993</v>
      </c>
      <c r="V980" s="2">
        <v>1.46</v>
      </c>
      <c r="W980" s="54">
        <f>_xlfn.XLOOKUP(M980,Market!A:A,Market!F:F,0)</f>
        <v>8.8999999999999996E-2</v>
      </c>
      <c r="X980" s="55">
        <f t="shared" si="122"/>
        <v>0.30491999999999997</v>
      </c>
      <c r="Y980" s="55">
        <f t="shared" si="123"/>
        <v>6.1629999999999994</v>
      </c>
      <c r="Z980" s="54">
        <f t="shared" si="124"/>
        <v>0.80847435392889933</v>
      </c>
      <c r="AA980" s="49" t="str">
        <f t="shared" ca="1" si="125"/>
        <v>N</v>
      </c>
      <c r="AB980" s="49">
        <f t="shared" ca="1" si="126"/>
        <v>5</v>
      </c>
      <c r="AC980" s="49" t="str">
        <f t="shared" ca="1" si="127"/>
        <v>N</v>
      </c>
    </row>
    <row r="981" spans="1:29" x14ac:dyDescent="0.25">
      <c r="A981">
        <v>8123</v>
      </c>
      <c r="B981" s="9">
        <v>43576</v>
      </c>
      <c r="C981" s="50" t="str">
        <f t="shared" si="120"/>
        <v>N</v>
      </c>
      <c r="D981" s="52">
        <f>_xlfn.XLOOKUP(B981,Cal_Date!B:B,Cal_Date!A:A,0)</f>
        <v>4</v>
      </c>
      <c r="E981">
        <v>2019</v>
      </c>
      <c r="F981" t="s">
        <v>127</v>
      </c>
      <c r="G981" t="s">
        <v>130</v>
      </c>
      <c r="H981" t="s">
        <v>48</v>
      </c>
      <c r="I981" t="s">
        <v>18</v>
      </c>
      <c r="J981" t="s">
        <v>11</v>
      </c>
      <c r="K981" t="s">
        <v>42</v>
      </c>
      <c r="L981">
        <v>1</v>
      </c>
      <c r="M981">
        <v>1001</v>
      </c>
      <c r="O981" t="s">
        <v>25</v>
      </c>
      <c r="R981" t="s">
        <v>46</v>
      </c>
      <c r="S981" s="49" t="str">
        <f t="shared" si="121"/>
        <v>Card</v>
      </c>
      <c r="T981" s="3">
        <v>0.04</v>
      </c>
      <c r="U981" s="2">
        <v>6.36</v>
      </c>
      <c r="V981" s="2">
        <v>1.41</v>
      </c>
      <c r="W981" s="54">
        <f>_xlfn.XLOOKUP(M981,Market!A:A,Market!F:F,0)</f>
        <v>0.06</v>
      </c>
      <c r="X981" s="55">
        <f t="shared" si="122"/>
        <v>0.25440000000000002</v>
      </c>
      <c r="Y981" s="55">
        <f t="shared" si="123"/>
        <v>4.95</v>
      </c>
      <c r="Z981" s="54">
        <f t="shared" si="124"/>
        <v>0.77830188679245282</v>
      </c>
      <c r="AA981" s="49" t="str">
        <f t="shared" ca="1" si="125"/>
        <v>N</v>
      </c>
      <c r="AB981" s="49">
        <f t="shared" ca="1" si="126"/>
        <v>5</v>
      </c>
      <c r="AC981" s="49" t="str">
        <f t="shared" ca="1" si="127"/>
        <v>N</v>
      </c>
    </row>
    <row r="982" spans="1:29" x14ac:dyDescent="0.25">
      <c r="A982">
        <v>8132</v>
      </c>
      <c r="B982" s="9">
        <v>43576</v>
      </c>
      <c r="C982" s="50" t="str">
        <f t="shared" si="120"/>
        <v>N</v>
      </c>
      <c r="D982" s="52">
        <f>_xlfn.XLOOKUP(B982,Cal_Date!B:B,Cal_Date!A:A,0)</f>
        <v>4</v>
      </c>
      <c r="E982">
        <v>2019</v>
      </c>
      <c r="F982" t="s">
        <v>127</v>
      </c>
      <c r="G982" t="s">
        <v>130</v>
      </c>
      <c r="H982" t="s">
        <v>48</v>
      </c>
      <c r="I982" t="s">
        <v>18</v>
      </c>
      <c r="J982" t="s">
        <v>11</v>
      </c>
      <c r="K982" t="s">
        <v>42</v>
      </c>
      <c r="L982">
        <v>1</v>
      </c>
      <c r="M982">
        <v>1010</v>
      </c>
      <c r="O982" t="s">
        <v>25</v>
      </c>
      <c r="R982" t="s">
        <v>46</v>
      </c>
      <c r="S982" s="49" t="str">
        <f t="shared" si="121"/>
        <v>Card</v>
      </c>
      <c r="T982" s="3">
        <v>0.04</v>
      </c>
      <c r="U982" s="2">
        <v>6.48</v>
      </c>
      <c r="V982" s="2">
        <v>1.41</v>
      </c>
      <c r="W982" s="54">
        <f>_xlfn.XLOOKUP(M982,Market!A:A,Market!F:F,0)</f>
        <v>0.08</v>
      </c>
      <c r="X982" s="55">
        <f t="shared" si="122"/>
        <v>0.25920000000000004</v>
      </c>
      <c r="Y982" s="55">
        <f t="shared" si="123"/>
        <v>5.07</v>
      </c>
      <c r="Z982" s="54">
        <f t="shared" si="124"/>
        <v>0.78240740740740744</v>
      </c>
      <c r="AA982" s="49" t="str">
        <f t="shared" ca="1" si="125"/>
        <v>N</v>
      </c>
      <c r="AB982" s="49">
        <f t="shared" ca="1" si="126"/>
        <v>5</v>
      </c>
      <c r="AC982" s="49" t="str">
        <f t="shared" ca="1" si="127"/>
        <v>N</v>
      </c>
    </row>
    <row r="983" spans="1:29" x14ac:dyDescent="0.25">
      <c r="A983">
        <v>8124</v>
      </c>
      <c r="B983" s="9">
        <v>43576</v>
      </c>
      <c r="C983" s="50" t="str">
        <f t="shared" si="120"/>
        <v>N</v>
      </c>
      <c r="D983" s="52">
        <f>_xlfn.XLOOKUP(B983,Cal_Date!B:B,Cal_Date!A:A,0)</f>
        <v>4</v>
      </c>
      <c r="E983">
        <v>2019</v>
      </c>
      <c r="F983" t="s">
        <v>127</v>
      </c>
      <c r="G983" t="s">
        <v>130</v>
      </c>
      <c r="H983" t="s">
        <v>48</v>
      </c>
      <c r="I983" t="s">
        <v>18</v>
      </c>
      <c r="J983" t="s">
        <v>11</v>
      </c>
      <c r="K983" t="s">
        <v>42</v>
      </c>
      <c r="L983">
        <v>2</v>
      </c>
      <c r="M983">
        <v>1011</v>
      </c>
      <c r="O983" t="s">
        <v>25</v>
      </c>
      <c r="R983" t="s">
        <v>46</v>
      </c>
      <c r="S983" s="49" t="str">
        <f t="shared" si="121"/>
        <v>Card</v>
      </c>
      <c r="T983" s="3">
        <v>0.04</v>
      </c>
      <c r="U983" s="2">
        <v>12.72</v>
      </c>
      <c r="V983" s="2">
        <v>2.82</v>
      </c>
      <c r="W983" s="54">
        <f>_xlfn.XLOOKUP(M983,Market!A:A,Market!F:F,0)</f>
        <v>0.06</v>
      </c>
      <c r="X983" s="55">
        <f t="shared" si="122"/>
        <v>0.50880000000000003</v>
      </c>
      <c r="Y983" s="55">
        <f t="shared" si="123"/>
        <v>9.9</v>
      </c>
      <c r="Z983" s="54">
        <f t="shared" si="124"/>
        <v>0.77830188679245282</v>
      </c>
      <c r="AA983" s="49" t="str">
        <f t="shared" ca="1" si="125"/>
        <v>N</v>
      </c>
      <c r="AB983" s="49">
        <f t="shared" ca="1" si="126"/>
        <v>5</v>
      </c>
      <c r="AC983" s="49" t="str">
        <f t="shared" ca="1" si="127"/>
        <v>N</v>
      </c>
    </row>
    <row r="984" spans="1:29" x14ac:dyDescent="0.25">
      <c r="A984">
        <v>8125</v>
      </c>
      <c r="B984" s="9">
        <v>43576</v>
      </c>
      <c r="C984" s="50" t="str">
        <f t="shared" si="120"/>
        <v>N</v>
      </c>
      <c r="D984" s="52">
        <f>_xlfn.XLOOKUP(B984,Cal_Date!B:B,Cal_Date!A:A,0)</f>
        <v>4</v>
      </c>
      <c r="E984">
        <v>2019</v>
      </c>
      <c r="F984" t="s">
        <v>127</v>
      </c>
      <c r="G984" t="s">
        <v>130</v>
      </c>
      <c r="H984" t="s">
        <v>48</v>
      </c>
      <c r="I984" t="s">
        <v>18</v>
      </c>
      <c r="J984" t="s">
        <v>11</v>
      </c>
      <c r="K984" t="s">
        <v>42</v>
      </c>
      <c r="L984">
        <v>1</v>
      </c>
      <c r="M984">
        <v>1011</v>
      </c>
      <c r="O984" t="s">
        <v>25</v>
      </c>
      <c r="R984" t="s">
        <v>44</v>
      </c>
      <c r="S984" s="49" t="str">
        <f t="shared" si="121"/>
        <v>Card</v>
      </c>
      <c r="T984" s="3">
        <v>0.03</v>
      </c>
      <c r="U984" s="2">
        <v>6.36</v>
      </c>
      <c r="V984" s="2">
        <v>1.41</v>
      </c>
      <c r="W984" s="54">
        <f>_xlfn.XLOOKUP(M984,Market!A:A,Market!F:F,0)</f>
        <v>0.06</v>
      </c>
      <c r="X984" s="55">
        <f t="shared" si="122"/>
        <v>0.1908</v>
      </c>
      <c r="Y984" s="55">
        <f t="shared" si="123"/>
        <v>4.95</v>
      </c>
      <c r="Z984" s="54">
        <f t="shared" si="124"/>
        <v>0.77830188679245282</v>
      </c>
      <c r="AA984" s="49" t="str">
        <f t="shared" ca="1" si="125"/>
        <v>N</v>
      </c>
      <c r="AB984" s="49">
        <f t="shared" ca="1" si="126"/>
        <v>5</v>
      </c>
      <c r="AC984" s="49" t="str">
        <f t="shared" ca="1" si="127"/>
        <v>N</v>
      </c>
    </row>
    <row r="985" spans="1:29" x14ac:dyDescent="0.25">
      <c r="A985">
        <v>8129</v>
      </c>
      <c r="B985" s="9">
        <v>43576</v>
      </c>
      <c r="C985" s="50" t="str">
        <f t="shared" si="120"/>
        <v>N</v>
      </c>
      <c r="D985" s="52">
        <f>_xlfn.XLOOKUP(B985,Cal_Date!B:B,Cal_Date!A:A,0)</f>
        <v>4</v>
      </c>
      <c r="E985">
        <v>2019</v>
      </c>
      <c r="F985" t="s">
        <v>127</v>
      </c>
      <c r="G985" t="s">
        <v>130</v>
      </c>
      <c r="H985" t="s">
        <v>48</v>
      </c>
      <c r="I985" t="s">
        <v>18</v>
      </c>
      <c r="J985" t="s">
        <v>11</v>
      </c>
      <c r="K985" t="s">
        <v>42</v>
      </c>
      <c r="L985">
        <v>1</v>
      </c>
      <c r="M985">
        <v>1001</v>
      </c>
      <c r="O985" t="s">
        <v>25</v>
      </c>
      <c r="R985" t="s">
        <v>46</v>
      </c>
      <c r="S985" s="49" t="str">
        <f t="shared" si="121"/>
        <v>Card</v>
      </c>
      <c r="T985" s="3">
        <v>0.04</v>
      </c>
      <c r="U985" s="2">
        <v>6.36</v>
      </c>
      <c r="V985" s="2">
        <v>1.41</v>
      </c>
      <c r="W985" s="54">
        <f>_xlfn.XLOOKUP(M985,Market!A:A,Market!F:F,0)</f>
        <v>0.06</v>
      </c>
      <c r="X985" s="55">
        <f t="shared" si="122"/>
        <v>0.25440000000000002</v>
      </c>
      <c r="Y985" s="55">
        <f t="shared" si="123"/>
        <v>4.95</v>
      </c>
      <c r="Z985" s="54">
        <f t="shared" si="124"/>
        <v>0.77830188679245282</v>
      </c>
      <c r="AA985" s="49" t="str">
        <f t="shared" ca="1" si="125"/>
        <v>N</v>
      </c>
      <c r="AB985" s="49">
        <f t="shared" ca="1" si="126"/>
        <v>5</v>
      </c>
      <c r="AC985" s="49" t="str">
        <f t="shared" ca="1" si="127"/>
        <v>N</v>
      </c>
    </row>
    <row r="986" spans="1:29" x14ac:dyDescent="0.25">
      <c r="A986">
        <v>8126</v>
      </c>
      <c r="B986" s="9">
        <v>43576</v>
      </c>
      <c r="C986" s="50" t="str">
        <f t="shared" si="120"/>
        <v>N</v>
      </c>
      <c r="D986" s="52">
        <f>_xlfn.XLOOKUP(B986,Cal_Date!B:B,Cal_Date!A:A,0)</f>
        <v>4</v>
      </c>
      <c r="E986">
        <v>2019</v>
      </c>
      <c r="F986" t="s">
        <v>127</v>
      </c>
      <c r="G986" t="s">
        <v>130</v>
      </c>
      <c r="H986" t="s">
        <v>48</v>
      </c>
      <c r="I986" t="s">
        <v>18</v>
      </c>
      <c r="J986" t="s">
        <v>11</v>
      </c>
      <c r="K986" t="s">
        <v>42</v>
      </c>
      <c r="L986">
        <v>1</v>
      </c>
      <c r="M986">
        <v>1003</v>
      </c>
      <c r="O986" t="s">
        <v>25</v>
      </c>
      <c r="R986" t="s">
        <v>44</v>
      </c>
      <c r="S986" s="49" t="str">
        <f t="shared" si="121"/>
        <v>Card</v>
      </c>
      <c r="T986" s="3">
        <v>0.03</v>
      </c>
      <c r="U986" s="2">
        <v>6.36</v>
      </c>
      <c r="V986" s="2">
        <v>1.41</v>
      </c>
      <c r="W986" s="54">
        <f>_xlfn.XLOOKUP(M986,Market!A:A,Market!F:F,0)</f>
        <v>0.06</v>
      </c>
      <c r="X986" s="55">
        <f t="shared" si="122"/>
        <v>0.1908</v>
      </c>
      <c r="Y986" s="55">
        <f t="shared" si="123"/>
        <v>4.95</v>
      </c>
      <c r="Z986" s="54">
        <f t="shared" si="124"/>
        <v>0.77830188679245282</v>
      </c>
      <c r="AA986" s="49" t="str">
        <f t="shared" ca="1" si="125"/>
        <v>N</v>
      </c>
      <c r="AB986" s="49">
        <f t="shared" ca="1" si="126"/>
        <v>5</v>
      </c>
      <c r="AC986" s="49" t="str">
        <f t="shared" ca="1" si="127"/>
        <v>N</v>
      </c>
    </row>
    <row r="987" spans="1:29" x14ac:dyDescent="0.25">
      <c r="A987">
        <v>8127</v>
      </c>
      <c r="B987" s="9">
        <v>43576</v>
      </c>
      <c r="C987" s="50" t="str">
        <f t="shared" si="120"/>
        <v>N</v>
      </c>
      <c r="D987" s="52">
        <f>_xlfn.XLOOKUP(B987,Cal_Date!B:B,Cal_Date!A:A,0)</f>
        <v>4</v>
      </c>
      <c r="E987">
        <v>2019</v>
      </c>
      <c r="F987" t="s">
        <v>127</v>
      </c>
      <c r="G987" t="s">
        <v>130</v>
      </c>
      <c r="H987" t="s">
        <v>48</v>
      </c>
      <c r="I987" t="s">
        <v>18</v>
      </c>
      <c r="J987" t="s">
        <v>11</v>
      </c>
      <c r="K987" t="s">
        <v>42</v>
      </c>
      <c r="L987">
        <v>1</v>
      </c>
      <c r="M987">
        <v>1005</v>
      </c>
      <c r="O987" t="s">
        <v>25</v>
      </c>
      <c r="R987" t="s">
        <v>46</v>
      </c>
      <c r="S987" s="49" t="str">
        <f t="shared" si="121"/>
        <v>Card</v>
      </c>
      <c r="T987" s="3">
        <v>0.04</v>
      </c>
      <c r="U987" s="2">
        <v>6.5339999999999998</v>
      </c>
      <c r="V987" s="2">
        <v>1.41</v>
      </c>
      <c r="W987" s="54">
        <f>_xlfn.XLOOKUP(M987,Market!A:A,Market!F:F,0)</f>
        <v>8.8999999999999996E-2</v>
      </c>
      <c r="X987" s="55">
        <f t="shared" si="122"/>
        <v>0.26135999999999998</v>
      </c>
      <c r="Y987" s="55">
        <f t="shared" si="123"/>
        <v>5.1239999999999997</v>
      </c>
      <c r="Z987" s="54">
        <f t="shared" si="124"/>
        <v>0.78420569329660239</v>
      </c>
      <c r="AA987" s="49" t="str">
        <f t="shared" ca="1" si="125"/>
        <v>N</v>
      </c>
      <c r="AB987" s="49">
        <f t="shared" ca="1" si="126"/>
        <v>5</v>
      </c>
      <c r="AC987" s="49" t="str">
        <f t="shared" ca="1" si="127"/>
        <v>N</v>
      </c>
    </row>
    <row r="988" spans="1:29" x14ac:dyDescent="0.25">
      <c r="A988">
        <v>8128</v>
      </c>
      <c r="B988" s="9">
        <v>43576</v>
      </c>
      <c r="C988" s="50" t="str">
        <f t="shared" si="120"/>
        <v>N</v>
      </c>
      <c r="D988" s="52">
        <f>_xlfn.XLOOKUP(B988,Cal_Date!B:B,Cal_Date!A:A,0)</f>
        <v>4</v>
      </c>
      <c r="E988">
        <v>2019</v>
      </c>
      <c r="F988" t="s">
        <v>127</v>
      </c>
      <c r="G988" t="s">
        <v>130</v>
      </c>
      <c r="H988" t="s">
        <v>48</v>
      </c>
      <c r="I988" t="s">
        <v>18</v>
      </c>
      <c r="J988" t="s">
        <v>11</v>
      </c>
      <c r="K988" t="s">
        <v>42</v>
      </c>
      <c r="L988">
        <v>1</v>
      </c>
      <c r="M988">
        <v>1005</v>
      </c>
      <c r="O988" t="s">
        <v>25</v>
      </c>
      <c r="R988" t="s">
        <v>47</v>
      </c>
      <c r="S988" s="49" t="str">
        <f t="shared" si="121"/>
        <v>Card</v>
      </c>
      <c r="T988" s="3">
        <v>3.5000000000000003E-2</v>
      </c>
      <c r="U988" s="2">
        <v>6.5339999999999998</v>
      </c>
      <c r="V988" s="2">
        <v>1.41</v>
      </c>
      <c r="W988" s="54">
        <f>_xlfn.XLOOKUP(M988,Market!A:A,Market!F:F,0)</f>
        <v>8.8999999999999996E-2</v>
      </c>
      <c r="X988" s="55">
        <f t="shared" si="122"/>
        <v>0.22869</v>
      </c>
      <c r="Y988" s="55">
        <f t="shared" si="123"/>
        <v>5.1239999999999997</v>
      </c>
      <c r="Z988" s="54">
        <f t="shared" si="124"/>
        <v>0.78420569329660239</v>
      </c>
      <c r="AA988" s="49" t="str">
        <f t="shared" ca="1" si="125"/>
        <v>N</v>
      </c>
      <c r="AB988" s="49">
        <f t="shared" ca="1" si="126"/>
        <v>5</v>
      </c>
      <c r="AC988" s="49" t="str">
        <f t="shared" ca="1" si="127"/>
        <v>N</v>
      </c>
    </row>
    <row r="989" spans="1:29" x14ac:dyDescent="0.25">
      <c r="A989">
        <v>8131</v>
      </c>
      <c r="B989" s="9">
        <v>43576</v>
      </c>
      <c r="C989" s="50" t="str">
        <f t="shared" si="120"/>
        <v>N</v>
      </c>
      <c r="D989" s="52">
        <f>_xlfn.XLOOKUP(B989,Cal_Date!B:B,Cal_Date!A:A,0)</f>
        <v>4</v>
      </c>
      <c r="E989">
        <v>2019</v>
      </c>
      <c r="F989" t="s">
        <v>127</v>
      </c>
      <c r="G989" t="s">
        <v>130</v>
      </c>
      <c r="H989" t="s">
        <v>48</v>
      </c>
      <c r="I989" t="s">
        <v>18</v>
      </c>
      <c r="J989" t="s">
        <v>11</v>
      </c>
      <c r="K989" t="s">
        <v>42</v>
      </c>
      <c r="L989">
        <v>2</v>
      </c>
      <c r="M989">
        <v>1006</v>
      </c>
      <c r="O989" t="s">
        <v>28</v>
      </c>
      <c r="R989" t="s">
        <v>46</v>
      </c>
      <c r="S989" s="49" t="str">
        <f t="shared" si="121"/>
        <v>Card</v>
      </c>
      <c r="T989" s="3">
        <v>0.04</v>
      </c>
      <c r="U989" s="2">
        <v>13.068</v>
      </c>
      <c r="V989" s="2">
        <v>2.82</v>
      </c>
      <c r="W989" s="54">
        <f>_xlfn.XLOOKUP(M989,Market!A:A,Market!F:F,0)</f>
        <v>8.8999999999999996E-2</v>
      </c>
      <c r="X989" s="55">
        <f t="shared" si="122"/>
        <v>0.52271999999999996</v>
      </c>
      <c r="Y989" s="55">
        <f t="shared" si="123"/>
        <v>10.247999999999999</v>
      </c>
      <c r="Z989" s="54">
        <f t="shared" si="124"/>
        <v>0.78420569329660239</v>
      </c>
      <c r="AA989" s="49" t="str">
        <f t="shared" ca="1" si="125"/>
        <v>N</v>
      </c>
      <c r="AB989" s="49">
        <f t="shared" ca="1" si="126"/>
        <v>5</v>
      </c>
      <c r="AC989" s="49" t="str">
        <f t="shared" ca="1" si="127"/>
        <v>N</v>
      </c>
    </row>
    <row r="990" spans="1:29" x14ac:dyDescent="0.25">
      <c r="A990">
        <v>8130</v>
      </c>
      <c r="B990" s="9">
        <v>43576</v>
      </c>
      <c r="C990" s="50" t="str">
        <f t="shared" si="120"/>
        <v>N</v>
      </c>
      <c r="D990" s="52">
        <f>_xlfn.XLOOKUP(B990,Cal_Date!B:B,Cal_Date!A:A,0)</f>
        <v>4</v>
      </c>
      <c r="E990">
        <v>2019</v>
      </c>
      <c r="F990" t="s">
        <v>127</v>
      </c>
      <c r="G990" t="s">
        <v>130</v>
      </c>
      <c r="H990" t="s">
        <v>48</v>
      </c>
      <c r="I990" t="s">
        <v>18</v>
      </c>
      <c r="J990" t="s">
        <v>11</v>
      </c>
      <c r="K990" t="s">
        <v>42</v>
      </c>
      <c r="L990">
        <v>2</v>
      </c>
      <c r="M990">
        <v>1002</v>
      </c>
      <c r="O990" t="s">
        <v>28</v>
      </c>
      <c r="R990" t="s">
        <v>46</v>
      </c>
      <c r="S990" s="49" t="str">
        <f t="shared" si="121"/>
        <v>Card</v>
      </c>
      <c r="T990" s="3">
        <v>0.04</v>
      </c>
      <c r="U990" s="2">
        <v>12.72</v>
      </c>
      <c r="V990" s="2">
        <v>2.82</v>
      </c>
      <c r="W990" s="54">
        <f>_xlfn.XLOOKUP(M990,Market!A:A,Market!F:F,0)</f>
        <v>0.06</v>
      </c>
      <c r="X990" s="55">
        <f t="shared" si="122"/>
        <v>0.50880000000000003</v>
      </c>
      <c r="Y990" s="55">
        <f t="shared" si="123"/>
        <v>9.9</v>
      </c>
      <c r="Z990" s="54">
        <f t="shared" si="124"/>
        <v>0.77830188679245282</v>
      </c>
      <c r="AA990" s="49" t="str">
        <f t="shared" ca="1" si="125"/>
        <v>N</v>
      </c>
      <c r="AB990" s="49">
        <f t="shared" ca="1" si="126"/>
        <v>5</v>
      </c>
      <c r="AC990" s="49" t="str">
        <f t="shared" ca="1" si="127"/>
        <v>N</v>
      </c>
    </row>
    <row r="991" spans="1:29" x14ac:dyDescent="0.25">
      <c r="A991">
        <v>8134</v>
      </c>
      <c r="B991" s="9">
        <v>43576</v>
      </c>
      <c r="C991" s="50" t="str">
        <f t="shared" si="120"/>
        <v>N</v>
      </c>
      <c r="D991" s="52">
        <f>_xlfn.XLOOKUP(B991,Cal_Date!B:B,Cal_Date!A:A,0)</f>
        <v>4</v>
      </c>
      <c r="E991">
        <v>2019</v>
      </c>
      <c r="F991" t="s">
        <v>127</v>
      </c>
      <c r="G991" t="s">
        <v>130</v>
      </c>
      <c r="H991" t="s">
        <v>48</v>
      </c>
      <c r="I991" t="s">
        <v>18</v>
      </c>
      <c r="J991" t="s">
        <v>11</v>
      </c>
      <c r="K991" t="s">
        <v>42</v>
      </c>
      <c r="L991">
        <v>1</v>
      </c>
      <c r="M991">
        <v>1001</v>
      </c>
      <c r="O991" t="s">
        <v>25</v>
      </c>
      <c r="R991" t="s">
        <v>44</v>
      </c>
      <c r="S991" s="49" t="str">
        <f t="shared" si="121"/>
        <v>Card</v>
      </c>
      <c r="T991" s="3">
        <v>0.03</v>
      </c>
      <c r="U991" s="2">
        <v>6.36</v>
      </c>
      <c r="V991" s="2">
        <v>1.41</v>
      </c>
      <c r="W991" s="54">
        <f>_xlfn.XLOOKUP(M991,Market!A:A,Market!F:F,0)</f>
        <v>0.06</v>
      </c>
      <c r="X991" s="55">
        <f t="shared" si="122"/>
        <v>0.1908</v>
      </c>
      <c r="Y991" s="55">
        <f t="shared" si="123"/>
        <v>4.95</v>
      </c>
      <c r="Z991" s="54">
        <f t="shared" si="124"/>
        <v>0.77830188679245282</v>
      </c>
      <c r="AA991" s="49" t="str">
        <f t="shared" ca="1" si="125"/>
        <v>N</v>
      </c>
      <c r="AB991" s="49">
        <f t="shared" ca="1" si="126"/>
        <v>5</v>
      </c>
      <c r="AC991" s="49" t="str">
        <f t="shared" ca="1" si="127"/>
        <v>N</v>
      </c>
    </row>
    <row r="992" spans="1:29" x14ac:dyDescent="0.25">
      <c r="A992">
        <v>8133</v>
      </c>
      <c r="B992" s="9">
        <v>43576</v>
      </c>
      <c r="C992" s="50" t="str">
        <f t="shared" si="120"/>
        <v>N</v>
      </c>
      <c r="D992" s="52">
        <f>_xlfn.XLOOKUP(B992,Cal_Date!B:B,Cal_Date!A:A,0)</f>
        <v>4</v>
      </c>
      <c r="E992">
        <v>2019</v>
      </c>
      <c r="F992" t="s">
        <v>127</v>
      </c>
      <c r="G992" t="s">
        <v>130</v>
      </c>
      <c r="H992" t="s">
        <v>48</v>
      </c>
      <c r="I992" t="s">
        <v>18</v>
      </c>
      <c r="J992" t="s">
        <v>11</v>
      </c>
      <c r="K992" t="s">
        <v>42</v>
      </c>
      <c r="L992">
        <v>1</v>
      </c>
      <c r="M992">
        <v>1003</v>
      </c>
      <c r="O992" t="s">
        <v>25</v>
      </c>
      <c r="R992" t="s">
        <v>46</v>
      </c>
      <c r="S992" s="49" t="str">
        <f t="shared" si="121"/>
        <v>Card</v>
      </c>
      <c r="T992" s="3">
        <v>0.04</v>
      </c>
      <c r="U992" s="2">
        <v>6.36</v>
      </c>
      <c r="V992" s="2">
        <v>1.41</v>
      </c>
      <c r="W992" s="54">
        <f>_xlfn.XLOOKUP(M992,Market!A:A,Market!F:F,0)</f>
        <v>0.06</v>
      </c>
      <c r="X992" s="55">
        <f t="shared" si="122"/>
        <v>0.25440000000000002</v>
      </c>
      <c r="Y992" s="55">
        <f t="shared" si="123"/>
        <v>4.95</v>
      </c>
      <c r="Z992" s="54">
        <f t="shared" si="124"/>
        <v>0.77830188679245282</v>
      </c>
      <c r="AA992" s="49" t="str">
        <f t="shared" ca="1" si="125"/>
        <v>N</v>
      </c>
      <c r="AB992" s="49">
        <f t="shared" ca="1" si="126"/>
        <v>5</v>
      </c>
      <c r="AC992" s="49" t="str">
        <f t="shared" ca="1" si="127"/>
        <v>N</v>
      </c>
    </row>
    <row r="993" spans="1:29" x14ac:dyDescent="0.25">
      <c r="A993">
        <v>8135</v>
      </c>
      <c r="B993" s="9">
        <v>43576</v>
      </c>
      <c r="C993" s="50" t="str">
        <f t="shared" si="120"/>
        <v>N</v>
      </c>
      <c r="D993" s="52">
        <f>_xlfn.XLOOKUP(B993,Cal_Date!B:B,Cal_Date!A:A,0)</f>
        <v>4</v>
      </c>
      <c r="E993">
        <v>2019</v>
      </c>
      <c r="F993" t="s">
        <v>127</v>
      </c>
      <c r="G993" t="s">
        <v>130</v>
      </c>
      <c r="H993" t="s">
        <v>48</v>
      </c>
      <c r="I993" t="s">
        <v>18</v>
      </c>
      <c r="J993" t="s">
        <v>11</v>
      </c>
      <c r="K993" t="s">
        <v>42</v>
      </c>
      <c r="L993">
        <v>1</v>
      </c>
      <c r="M993">
        <v>1004</v>
      </c>
      <c r="O993" t="s">
        <v>28</v>
      </c>
      <c r="R993" t="s">
        <v>47</v>
      </c>
      <c r="S993" s="49" t="str">
        <f t="shared" si="121"/>
        <v>Card</v>
      </c>
      <c r="T993" s="3">
        <v>3.5000000000000003E-2</v>
      </c>
      <c r="U993" s="2">
        <v>6.36</v>
      </c>
      <c r="V993" s="2">
        <v>1.41</v>
      </c>
      <c r="W993" s="54">
        <f>_xlfn.XLOOKUP(M993,Market!A:A,Market!F:F,0)</f>
        <v>0.06</v>
      </c>
      <c r="X993" s="55">
        <f t="shared" si="122"/>
        <v>0.22260000000000002</v>
      </c>
      <c r="Y993" s="55">
        <f t="shared" si="123"/>
        <v>4.95</v>
      </c>
      <c r="Z993" s="54">
        <f t="shared" si="124"/>
        <v>0.77830188679245282</v>
      </c>
      <c r="AA993" s="49" t="str">
        <f t="shared" ca="1" si="125"/>
        <v>N</v>
      </c>
      <c r="AB993" s="49">
        <f t="shared" ca="1" si="126"/>
        <v>5</v>
      </c>
      <c r="AC993" s="49" t="str">
        <f t="shared" ca="1" si="127"/>
        <v>N</v>
      </c>
    </row>
    <row r="994" spans="1:29" x14ac:dyDescent="0.25">
      <c r="A994">
        <v>7383</v>
      </c>
      <c r="B994" s="9">
        <v>43577</v>
      </c>
      <c r="C994" s="50" t="str">
        <f t="shared" si="120"/>
        <v>N</v>
      </c>
      <c r="D994" s="52">
        <f>_xlfn.XLOOKUP(B994,Cal_Date!B:B,Cal_Date!A:A,0)</f>
        <v>4</v>
      </c>
      <c r="E994">
        <v>2019</v>
      </c>
      <c r="F994" t="s">
        <v>121</v>
      </c>
      <c r="G994" t="s">
        <v>129</v>
      </c>
      <c r="H994" t="s">
        <v>48</v>
      </c>
      <c r="I994" t="s">
        <v>18</v>
      </c>
      <c r="J994" t="s">
        <v>11</v>
      </c>
      <c r="K994" t="s">
        <v>42</v>
      </c>
      <c r="L994">
        <v>2</v>
      </c>
      <c r="M994">
        <v>1004</v>
      </c>
      <c r="O994" t="s">
        <v>28</v>
      </c>
      <c r="R994" t="s">
        <v>44</v>
      </c>
      <c r="S994" s="49" t="str">
        <f t="shared" si="121"/>
        <v>Card</v>
      </c>
      <c r="T994" s="3">
        <v>0.03</v>
      </c>
      <c r="U994" s="2">
        <v>12.72</v>
      </c>
      <c r="V994" s="2">
        <v>2.82</v>
      </c>
      <c r="W994" s="54">
        <f>_xlfn.XLOOKUP(M994,Market!A:A,Market!F:F,0)</f>
        <v>0.06</v>
      </c>
      <c r="X994" s="55">
        <f t="shared" si="122"/>
        <v>0.38159999999999999</v>
      </c>
      <c r="Y994" s="55">
        <f t="shared" si="123"/>
        <v>9.9</v>
      </c>
      <c r="Z994" s="54">
        <f t="shared" si="124"/>
        <v>0.77830188679245282</v>
      </c>
      <c r="AA994" s="49" t="str">
        <f t="shared" ca="1" si="125"/>
        <v>N</v>
      </c>
      <c r="AB994" s="49">
        <f t="shared" ca="1" si="126"/>
        <v>5</v>
      </c>
      <c r="AC994" s="49" t="str">
        <f t="shared" ca="1" si="127"/>
        <v>N</v>
      </c>
    </row>
    <row r="995" spans="1:29" x14ac:dyDescent="0.25">
      <c r="A995">
        <v>7386</v>
      </c>
      <c r="B995" s="9">
        <v>43577</v>
      </c>
      <c r="C995" s="50" t="str">
        <f t="shared" si="120"/>
        <v>N</v>
      </c>
      <c r="D995" s="52">
        <f>_xlfn.XLOOKUP(B995,Cal_Date!B:B,Cal_Date!A:A,0)</f>
        <v>4</v>
      </c>
      <c r="E995">
        <v>2019</v>
      </c>
      <c r="F995" t="s">
        <v>121</v>
      </c>
      <c r="G995" t="s">
        <v>129</v>
      </c>
      <c r="H995" t="s">
        <v>48</v>
      </c>
      <c r="I995" t="s">
        <v>18</v>
      </c>
      <c r="J995" t="s">
        <v>11</v>
      </c>
      <c r="K995" t="s">
        <v>42</v>
      </c>
      <c r="L995">
        <v>1</v>
      </c>
      <c r="M995">
        <v>1005</v>
      </c>
      <c r="O995" t="s">
        <v>25</v>
      </c>
      <c r="R995" t="s">
        <v>44</v>
      </c>
      <c r="S995" s="49" t="str">
        <f t="shared" si="121"/>
        <v>Card</v>
      </c>
      <c r="T995" s="3">
        <v>0.03</v>
      </c>
      <c r="U995" s="2">
        <v>6.5339999999999998</v>
      </c>
      <c r="V995" s="2">
        <v>1.41</v>
      </c>
      <c r="W995" s="54">
        <f>_xlfn.XLOOKUP(M995,Market!A:A,Market!F:F,0)</f>
        <v>8.8999999999999996E-2</v>
      </c>
      <c r="X995" s="55">
        <f t="shared" si="122"/>
        <v>0.19602</v>
      </c>
      <c r="Y995" s="55">
        <f t="shared" si="123"/>
        <v>5.1239999999999997</v>
      </c>
      <c r="Z995" s="54">
        <f t="shared" si="124"/>
        <v>0.78420569329660239</v>
      </c>
      <c r="AA995" s="49" t="str">
        <f t="shared" ca="1" si="125"/>
        <v>N</v>
      </c>
      <c r="AB995" s="49">
        <f t="shared" ca="1" si="126"/>
        <v>5</v>
      </c>
      <c r="AC995" s="49" t="str">
        <f t="shared" ca="1" si="127"/>
        <v>N</v>
      </c>
    </row>
    <row r="996" spans="1:29" x14ac:dyDescent="0.25">
      <c r="A996">
        <v>7384</v>
      </c>
      <c r="B996" s="9">
        <v>43577</v>
      </c>
      <c r="C996" s="50" t="str">
        <f t="shared" si="120"/>
        <v>N</v>
      </c>
      <c r="D996" s="52">
        <f>_xlfn.XLOOKUP(B996,Cal_Date!B:B,Cal_Date!A:A,0)</f>
        <v>4</v>
      </c>
      <c r="E996">
        <v>2019</v>
      </c>
      <c r="F996" t="s">
        <v>121</v>
      </c>
      <c r="G996" t="s">
        <v>129</v>
      </c>
      <c r="H996" t="s">
        <v>48</v>
      </c>
      <c r="I996" t="s">
        <v>18</v>
      </c>
      <c r="J996" t="s">
        <v>11</v>
      </c>
      <c r="K996" t="s">
        <v>42</v>
      </c>
      <c r="L996">
        <v>1</v>
      </c>
      <c r="M996">
        <v>1001</v>
      </c>
      <c r="O996" t="s">
        <v>25</v>
      </c>
      <c r="R996" t="s">
        <v>44</v>
      </c>
      <c r="S996" s="49" t="str">
        <f t="shared" si="121"/>
        <v>Card</v>
      </c>
      <c r="T996" s="3">
        <v>0.03</v>
      </c>
      <c r="U996" s="2">
        <v>6.36</v>
      </c>
      <c r="V996" s="2">
        <v>1.41</v>
      </c>
      <c r="W996" s="54">
        <f>_xlfn.XLOOKUP(M996,Market!A:A,Market!F:F,0)</f>
        <v>0.06</v>
      </c>
      <c r="X996" s="55">
        <f t="shared" si="122"/>
        <v>0.1908</v>
      </c>
      <c r="Y996" s="55">
        <f t="shared" si="123"/>
        <v>4.95</v>
      </c>
      <c r="Z996" s="54">
        <f t="shared" si="124"/>
        <v>0.77830188679245282</v>
      </c>
      <c r="AA996" s="49" t="str">
        <f t="shared" ca="1" si="125"/>
        <v>N</v>
      </c>
      <c r="AB996" s="49">
        <f t="shared" ca="1" si="126"/>
        <v>5</v>
      </c>
      <c r="AC996" s="49" t="str">
        <f t="shared" ca="1" si="127"/>
        <v>N</v>
      </c>
    </row>
    <row r="997" spans="1:29" x14ac:dyDescent="0.25">
      <c r="A997">
        <v>7399</v>
      </c>
      <c r="B997" s="9">
        <v>43577</v>
      </c>
      <c r="C997" s="50" t="str">
        <f t="shared" si="120"/>
        <v>N</v>
      </c>
      <c r="D997" s="52">
        <f>_xlfn.XLOOKUP(B997,Cal_Date!B:B,Cal_Date!A:A,0)</f>
        <v>4</v>
      </c>
      <c r="E997">
        <v>2019</v>
      </c>
      <c r="F997" t="s">
        <v>121</v>
      </c>
      <c r="G997" t="s">
        <v>129</v>
      </c>
      <c r="H997" t="s">
        <v>48</v>
      </c>
      <c r="I997" t="s">
        <v>18</v>
      </c>
      <c r="J997" t="s">
        <v>11</v>
      </c>
      <c r="K997" t="s">
        <v>42</v>
      </c>
      <c r="L997">
        <v>1</v>
      </c>
      <c r="M997">
        <v>1010</v>
      </c>
      <c r="O997" t="s">
        <v>25</v>
      </c>
      <c r="R997" t="s">
        <v>44</v>
      </c>
      <c r="S997" s="49" t="str">
        <f t="shared" si="121"/>
        <v>Card</v>
      </c>
      <c r="T997" s="3">
        <v>0.03</v>
      </c>
      <c r="U997" s="2">
        <v>6.48</v>
      </c>
      <c r="V997" s="2">
        <v>1.41</v>
      </c>
      <c r="W997" s="54">
        <f>_xlfn.XLOOKUP(M997,Market!A:A,Market!F:F,0)</f>
        <v>0.08</v>
      </c>
      <c r="X997" s="55">
        <f t="shared" si="122"/>
        <v>0.19440000000000002</v>
      </c>
      <c r="Y997" s="55">
        <f t="shared" si="123"/>
        <v>5.07</v>
      </c>
      <c r="Z997" s="54">
        <f t="shared" si="124"/>
        <v>0.78240740740740744</v>
      </c>
      <c r="AA997" s="49" t="str">
        <f t="shared" ca="1" si="125"/>
        <v>N</v>
      </c>
      <c r="AB997" s="49">
        <f t="shared" ca="1" si="126"/>
        <v>5</v>
      </c>
      <c r="AC997" s="49" t="str">
        <f t="shared" ca="1" si="127"/>
        <v>N</v>
      </c>
    </row>
    <row r="998" spans="1:29" x14ac:dyDescent="0.25">
      <c r="A998">
        <v>7385</v>
      </c>
      <c r="B998" s="9">
        <v>43577</v>
      </c>
      <c r="C998" s="50" t="str">
        <f t="shared" si="120"/>
        <v>N</v>
      </c>
      <c r="D998" s="52">
        <f>_xlfn.XLOOKUP(B998,Cal_Date!B:B,Cal_Date!A:A,0)</f>
        <v>4</v>
      </c>
      <c r="E998">
        <v>2019</v>
      </c>
      <c r="F998" t="s">
        <v>121</v>
      </c>
      <c r="G998" t="s">
        <v>129</v>
      </c>
      <c r="H998" t="s">
        <v>48</v>
      </c>
      <c r="I998" t="s">
        <v>18</v>
      </c>
      <c r="J998" t="s">
        <v>11</v>
      </c>
      <c r="K998" t="s">
        <v>42</v>
      </c>
      <c r="L998">
        <v>1</v>
      </c>
      <c r="M998">
        <v>1011</v>
      </c>
      <c r="O998" t="s">
        <v>25</v>
      </c>
      <c r="R998" t="s">
        <v>47</v>
      </c>
      <c r="S998" s="49" t="str">
        <f t="shared" si="121"/>
        <v>Card</v>
      </c>
      <c r="T998" s="3">
        <v>3.5000000000000003E-2</v>
      </c>
      <c r="U998" s="2">
        <v>6.36</v>
      </c>
      <c r="V998" s="2">
        <v>1.41</v>
      </c>
      <c r="W998" s="54">
        <f>_xlfn.XLOOKUP(M998,Market!A:A,Market!F:F,0)</f>
        <v>0.06</v>
      </c>
      <c r="X998" s="55">
        <f t="shared" si="122"/>
        <v>0.22260000000000002</v>
      </c>
      <c r="Y998" s="55">
        <f t="shared" si="123"/>
        <v>4.95</v>
      </c>
      <c r="Z998" s="54">
        <f t="shared" si="124"/>
        <v>0.77830188679245282</v>
      </c>
      <c r="AA998" s="49" t="str">
        <f t="shared" ca="1" si="125"/>
        <v>N</v>
      </c>
      <c r="AB998" s="49">
        <f t="shared" ca="1" si="126"/>
        <v>5</v>
      </c>
      <c r="AC998" s="49" t="str">
        <f t="shared" ca="1" si="127"/>
        <v>N</v>
      </c>
    </row>
    <row r="999" spans="1:29" x14ac:dyDescent="0.25">
      <c r="A999">
        <v>7387</v>
      </c>
      <c r="B999" s="9">
        <v>43577</v>
      </c>
      <c r="C999" s="50" t="str">
        <f t="shared" si="120"/>
        <v>N</v>
      </c>
      <c r="D999" s="52">
        <f>_xlfn.XLOOKUP(B999,Cal_Date!B:B,Cal_Date!A:A,0)</f>
        <v>4</v>
      </c>
      <c r="E999">
        <v>2019</v>
      </c>
      <c r="F999" t="s">
        <v>121</v>
      </c>
      <c r="G999" t="s">
        <v>129</v>
      </c>
      <c r="H999" t="s">
        <v>48</v>
      </c>
      <c r="I999" t="s">
        <v>18</v>
      </c>
      <c r="J999" t="s">
        <v>11</v>
      </c>
      <c r="K999" t="s">
        <v>42</v>
      </c>
      <c r="L999">
        <v>2</v>
      </c>
      <c r="M999">
        <v>1011</v>
      </c>
      <c r="O999" t="s">
        <v>25</v>
      </c>
      <c r="R999" t="s">
        <v>44</v>
      </c>
      <c r="S999" s="49" t="str">
        <f t="shared" si="121"/>
        <v>Card</v>
      </c>
      <c r="T999" s="3">
        <v>0.03</v>
      </c>
      <c r="U999" s="2">
        <v>12.72</v>
      </c>
      <c r="V999" s="2">
        <v>2.82</v>
      </c>
      <c r="W999" s="54">
        <f>_xlfn.XLOOKUP(M999,Market!A:A,Market!F:F,0)</f>
        <v>0.06</v>
      </c>
      <c r="X999" s="55">
        <f t="shared" si="122"/>
        <v>0.38159999999999999</v>
      </c>
      <c r="Y999" s="55">
        <f t="shared" si="123"/>
        <v>9.9</v>
      </c>
      <c r="Z999" s="54">
        <f t="shared" si="124"/>
        <v>0.77830188679245282</v>
      </c>
      <c r="AA999" s="49" t="str">
        <f t="shared" ca="1" si="125"/>
        <v>N</v>
      </c>
      <c r="AB999" s="49">
        <f t="shared" ca="1" si="126"/>
        <v>5</v>
      </c>
      <c r="AC999" s="49" t="str">
        <f t="shared" ca="1" si="127"/>
        <v>N</v>
      </c>
    </row>
    <row r="1000" spans="1:29" x14ac:dyDescent="0.25">
      <c r="A1000">
        <v>7388</v>
      </c>
      <c r="B1000" s="9">
        <v>43577</v>
      </c>
      <c r="C1000" s="50" t="str">
        <f t="shared" si="120"/>
        <v>N</v>
      </c>
      <c r="D1000" s="52">
        <f>_xlfn.XLOOKUP(B1000,Cal_Date!B:B,Cal_Date!A:A,0)</f>
        <v>4</v>
      </c>
      <c r="E1000">
        <v>2019</v>
      </c>
      <c r="F1000" t="s">
        <v>121</v>
      </c>
      <c r="G1000" t="s">
        <v>129</v>
      </c>
      <c r="H1000" t="s">
        <v>48</v>
      </c>
      <c r="I1000" t="s">
        <v>18</v>
      </c>
      <c r="J1000" t="s">
        <v>11</v>
      </c>
      <c r="K1000" t="s">
        <v>42</v>
      </c>
      <c r="L1000">
        <v>1</v>
      </c>
      <c r="M1000">
        <v>1001</v>
      </c>
      <c r="O1000" t="s">
        <v>25</v>
      </c>
      <c r="R1000" t="s">
        <v>44</v>
      </c>
      <c r="S1000" s="49" t="str">
        <f t="shared" si="121"/>
        <v>Card</v>
      </c>
      <c r="T1000" s="3">
        <v>0.03</v>
      </c>
      <c r="U1000" s="2">
        <v>6.36</v>
      </c>
      <c r="V1000" s="2">
        <v>1.41</v>
      </c>
      <c r="W1000" s="54">
        <f>_xlfn.XLOOKUP(M1000,Market!A:A,Market!F:F,0)</f>
        <v>0.06</v>
      </c>
      <c r="X1000" s="55">
        <f t="shared" si="122"/>
        <v>0.1908</v>
      </c>
      <c r="Y1000" s="55">
        <f t="shared" si="123"/>
        <v>4.95</v>
      </c>
      <c r="Z1000" s="54">
        <f t="shared" si="124"/>
        <v>0.77830188679245282</v>
      </c>
      <c r="AA1000" s="49" t="str">
        <f t="shared" ca="1" si="125"/>
        <v>N</v>
      </c>
      <c r="AB1000" s="49">
        <f t="shared" ca="1" si="126"/>
        <v>5</v>
      </c>
      <c r="AC1000" s="49" t="str">
        <f t="shared" ca="1" si="127"/>
        <v>N</v>
      </c>
    </row>
    <row r="1001" spans="1:29" x14ac:dyDescent="0.25">
      <c r="A1001">
        <v>7389</v>
      </c>
      <c r="B1001" s="9">
        <v>43577</v>
      </c>
      <c r="C1001" s="50" t="str">
        <f t="shared" si="120"/>
        <v>N</v>
      </c>
      <c r="D1001" s="52">
        <f>_xlfn.XLOOKUP(B1001,Cal_Date!B:B,Cal_Date!A:A,0)</f>
        <v>4</v>
      </c>
      <c r="E1001">
        <v>2019</v>
      </c>
      <c r="F1001" t="s">
        <v>121</v>
      </c>
      <c r="G1001" t="s">
        <v>129</v>
      </c>
      <c r="H1001" t="s">
        <v>48</v>
      </c>
      <c r="I1001" t="s">
        <v>18</v>
      </c>
      <c r="J1001" t="s">
        <v>10</v>
      </c>
      <c r="K1001" t="s">
        <v>43</v>
      </c>
      <c r="L1001">
        <v>1</v>
      </c>
      <c r="M1001">
        <v>1003</v>
      </c>
      <c r="O1001" t="s">
        <v>25</v>
      </c>
      <c r="R1001" t="s">
        <v>44</v>
      </c>
      <c r="S1001" s="49" t="str">
        <f t="shared" si="121"/>
        <v>Card</v>
      </c>
      <c r="T1001" s="3">
        <v>0.03</v>
      </c>
      <c r="U1001" s="2">
        <v>9.01</v>
      </c>
      <c r="V1001" s="2">
        <v>1.46</v>
      </c>
      <c r="W1001" s="54">
        <f>_xlfn.XLOOKUP(M1001,Market!A:A,Market!F:F,0)</f>
        <v>0.06</v>
      </c>
      <c r="X1001" s="55">
        <f t="shared" si="122"/>
        <v>0.27029999999999998</v>
      </c>
      <c r="Y1001" s="55">
        <f t="shared" si="123"/>
        <v>7.55</v>
      </c>
      <c r="Z1001" s="54">
        <f t="shared" si="124"/>
        <v>0.83795782463928969</v>
      </c>
      <c r="AA1001" s="49" t="str">
        <f t="shared" ca="1" si="125"/>
        <v>N</v>
      </c>
      <c r="AB1001" s="49">
        <f t="shared" ca="1" si="126"/>
        <v>5</v>
      </c>
      <c r="AC1001" s="49" t="str">
        <f t="shared" ca="1" si="127"/>
        <v>N</v>
      </c>
    </row>
    <row r="1002" spans="1:29" x14ac:dyDescent="0.25">
      <c r="A1002">
        <v>7391</v>
      </c>
      <c r="B1002" s="9">
        <v>43577</v>
      </c>
      <c r="C1002" s="50" t="str">
        <f t="shared" si="120"/>
        <v>N</v>
      </c>
      <c r="D1002" s="52">
        <f>_xlfn.XLOOKUP(B1002,Cal_Date!B:B,Cal_Date!A:A,0)</f>
        <v>4</v>
      </c>
      <c r="E1002">
        <v>2019</v>
      </c>
      <c r="F1002" t="s">
        <v>121</v>
      </c>
      <c r="G1002" t="s">
        <v>129</v>
      </c>
      <c r="H1002" t="s">
        <v>48</v>
      </c>
      <c r="I1002" t="s">
        <v>18</v>
      </c>
      <c r="J1002" t="s">
        <v>11</v>
      </c>
      <c r="K1002" t="s">
        <v>42</v>
      </c>
      <c r="L1002">
        <v>1</v>
      </c>
      <c r="M1002">
        <v>1005</v>
      </c>
      <c r="O1002" t="s">
        <v>25</v>
      </c>
      <c r="R1002" t="s">
        <v>44</v>
      </c>
      <c r="S1002" s="49" t="str">
        <f t="shared" si="121"/>
        <v>Card</v>
      </c>
      <c r="T1002" s="3">
        <v>0.03</v>
      </c>
      <c r="U1002" s="2">
        <v>6.5339999999999998</v>
      </c>
      <c r="V1002" s="2">
        <v>1.41</v>
      </c>
      <c r="W1002" s="54">
        <f>_xlfn.XLOOKUP(M1002,Market!A:A,Market!F:F,0)</f>
        <v>8.8999999999999996E-2</v>
      </c>
      <c r="X1002" s="55">
        <f t="shared" si="122"/>
        <v>0.19602</v>
      </c>
      <c r="Y1002" s="55">
        <f t="shared" si="123"/>
        <v>5.1239999999999997</v>
      </c>
      <c r="Z1002" s="54">
        <f t="shared" si="124"/>
        <v>0.78420569329660239</v>
      </c>
      <c r="AA1002" s="49" t="str">
        <f t="shared" ca="1" si="125"/>
        <v>N</v>
      </c>
      <c r="AB1002" s="49">
        <f t="shared" ca="1" si="126"/>
        <v>5</v>
      </c>
      <c r="AC1002" s="49" t="str">
        <f t="shared" ca="1" si="127"/>
        <v>N</v>
      </c>
    </row>
    <row r="1003" spans="1:29" x14ac:dyDescent="0.25">
      <c r="A1003">
        <v>7410</v>
      </c>
      <c r="B1003" s="9">
        <v>43577</v>
      </c>
      <c r="C1003" s="50" t="str">
        <f t="shared" si="120"/>
        <v>N</v>
      </c>
      <c r="D1003" s="52">
        <f>_xlfn.XLOOKUP(B1003,Cal_Date!B:B,Cal_Date!A:A,0)</f>
        <v>4</v>
      </c>
      <c r="E1003">
        <v>2019</v>
      </c>
      <c r="F1003" t="s">
        <v>121</v>
      </c>
      <c r="G1003" t="s">
        <v>129</v>
      </c>
      <c r="H1003" t="s">
        <v>48</v>
      </c>
      <c r="I1003" t="s">
        <v>18</v>
      </c>
      <c r="J1003" t="s">
        <v>11</v>
      </c>
      <c r="K1003" t="s">
        <v>42</v>
      </c>
      <c r="L1003">
        <v>1</v>
      </c>
      <c r="M1003">
        <v>1005</v>
      </c>
      <c r="O1003" t="s">
        <v>25</v>
      </c>
      <c r="R1003" t="s">
        <v>45</v>
      </c>
      <c r="S1003" s="49" t="str">
        <f t="shared" si="121"/>
        <v>Cash</v>
      </c>
      <c r="T1003" s="3">
        <v>0</v>
      </c>
      <c r="U1003" s="2">
        <v>6.5339999999999998</v>
      </c>
      <c r="V1003" s="2">
        <v>1.41</v>
      </c>
      <c r="W1003" s="54">
        <f>_xlfn.XLOOKUP(M1003,Market!A:A,Market!F:F,0)</f>
        <v>8.8999999999999996E-2</v>
      </c>
      <c r="X1003" s="55">
        <f t="shared" si="122"/>
        <v>0</v>
      </c>
      <c r="Y1003" s="55">
        <f t="shared" si="123"/>
        <v>5.1239999999999997</v>
      </c>
      <c r="Z1003" s="54">
        <f t="shared" si="124"/>
        <v>0.78420569329660239</v>
      </c>
      <c r="AA1003" s="49" t="str">
        <f t="shared" ca="1" si="125"/>
        <v>N</v>
      </c>
      <c r="AB1003" s="49">
        <f t="shared" ca="1" si="126"/>
        <v>5</v>
      </c>
      <c r="AC1003" s="49" t="str">
        <f t="shared" ca="1" si="127"/>
        <v>N</v>
      </c>
    </row>
    <row r="1004" spans="1:29" x14ac:dyDescent="0.25">
      <c r="A1004">
        <v>7392</v>
      </c>
      <c r="B1004" s="9">
        <v>43577</v>
      </c>
      <c r="C1004" s="50" t="str">
        <f t="shared" si="120"/>
        <v>N</v>
      </c>
      <c r="D1004" s="52">
        <f>_xlfn.XLOOKUP(B1004,Cal_Date!B:B,Cal_Date!A:A,0)</f>
        <v>4</v>
      </c>
      <c r="E1004">
        <v>2019</v>
      </c>
      <c r="F1004" t="s">
        <v>121</v>
      </c>
      <c r="G1004" t="s">
        <v>129</v>
      </c>
      <c r="H1004" t="s">
        <v>48</v>
      </c>
      <c r="I1004" t="s">
        <v>18</v>
      </c>
      <c r="J1004" t="s">
        <v>11</v>
      </c>
      <c r="K1004" t="s">
        <v>42</v>
      </c>
      <c r="L1004">
        <v>1</v>
      </c>
      <c r="M1004">
        <v>1006</v>
      </c>
      <c r="O1004" t="s">
        <v>28</v>
      </c>
      <c r="R1004" t="s">
        <v>47</v>
      </c>
      <c r="S1004" s="49" t="str">
        <f t="shared" si="121"/>
        <v>Card</v>
      </c>
      <c r="T1004" s="3">
        <v>3.5000000000000003E-2</v>
      </c>
      <c r="U1004" s="2">
        <v>6.5339999999999998</v>
      </c>
      <c r="V1004" s="2">
        <v>1.41</v>
      </c>
      <c r="W1004" s="54">
        <f>_xlfn.XLOOKUP(M1004,Market!A:A,Market!F:F,0)</f>
        <v>8.8999999999999996E-2</v>
      </c>
      <c r="X1004" s="55">
        <f t="shared" si="122"/>
        <v>0.22869</v>
      </c>
      <c r="Y1004" s="55">
        <f t="shared" si="123"/>
        <v>5.1239999999999997</v>
      </c>
      <c r="Z1004" s="54">
        <f t="shared" si="124"/>
        <v>0.78420569329660239</v>
      </c>
      <c r="AA1004" s="49" t="str">
        <f t="shared" ca="1" si="125"/>
        <v>N</v>
      </c>
      <c r="AB1004" s="49">
        <f t="shared" ca="1" si="126"/>
        <v>5</v>
      </c>
      <c r="AC1004" s="49" t="str">
        <f t="shared" ca="1" si="127"/>
        <v>N</v>
      </c>
    </row>
    <row r="1005" spans="1:29" x14ac:dyDescent="0.25">
      <c r="A1005">
        <v>7393</v>
      </c>
      <c r="B1005" s="9">
        <v>43577</v>
      </c>
      <c r="C1005" s="50" t="str">
        <f t="shared" si="120"/>
        <v>N</v>
      </c>
      <c r="D1005" s="52">
        <f>_xlfn.XLOOKUP(B1005,Cal_Date!B:B,Cal_Date!A:A,0)</f>
        <v>4</v>
      </c>
      <c r="E1005">
        <v>2019</v>
      </c>
      <c r="F1005" t="s">
        <v>121</v>
      </c>
      <c r="G1005" t="s">
        <v>129</v>
      </c>
      <c r="H1005" t="s">
        <v>48</v>
      </c>
      <c r="I1005" t="s">
        <v>18</v>
      </c>
      <c r="J1005" t="s">
        <v>10</v>
      </c>
      <c r="K1005" t="s">
        <v>43</v>
      </c>
      <c r="L1005">
        <v>2</v>
      </c>
      <c r="M1005">
        <v>1002</v>
      </c>
      <c r="O1005" t="s">
        <v>28</v>
      </c>
      <c r="R1005" t="s">
        <v>47</v>
      </c>
      <c r="S1005" s="49" t="str">
        <f t="shared" si="121"/>
        <v>Card</v>
      </c>
      <c r="T1005" s="3">
        <v>3.5000000000000003E-2</v>
      </c>
      <c r="U1005" s="2">
        <v>14.84</v>
      </c>
      <c r="V1005" s="2">
        <v>2.92</v>
      </c>
      <c r="W1005" s="54">
        <f>_xlfn.XLOOKUP(M1005,Market!A:A,Market!F:F,0)</f>
        <v>0.06</v>
      </c>
      <c r="X1005" s="55">
        <f t="shared" si="122"/>
        <v>0.51940000000000008</v>
      </c>
      <c r="Y1005" s="55">
        <f t="shared" si="123"/>
        <v>11.92</v>
      </c>
      <c r="Z1005" s="54">
        <f t="shared" si="124"/>
        <v>0.80323450134770891</v>
      </c>
      <c r="AA1005" s="49" t="str">
        <f t="shared" ca="1" si="125"/>
        <v>N</v>
      </c>
      <c r="AB1005" s="49">
        <f t="shared" ca="1" si="126"/>
        <v>5</v>
      </c>
      <c r="AC1005" s="49" t="str">
        <f t="shared" ca="1" si="127"/>
        <v>N</v>
      </c>
    </row>
    <row r="1006" spans="1:29" x14ac:dyDescent="0.25">
      <c r="A1006">
        <v>8210</v>
      </c>
      <c r="B1006" s="9">
        <v>43577</v>
      </c>
      <c r="C1006" s="50" t="str">
        <f t="shared" si="120"/>
        <v>N</v>
      </c>
      <c r="D1006" s="52">
        <f>_xlfn.XLOOKUP(B1006,Cal_Date!B:B,Cal_Date!A:A,0)</f>
        <v>4</v>
      </c>
      <c r="E1006">
        <v>2019</v>
      </c>
      <c r="F1006" t="s">
        <v>121</v>
      </c>
      <c r="G1006" t="s">
        <v>129</v>
      </c>
      <c r="H1006" t="s">
        <v>48</v>
      </c>
      <c r="I1006" t="s">
        <v>18</v>
      </c>
      <c r="J1006" t="s">
        <v>10</v>
      </c>
      <c r="K1006" t="s">
        <v>43</v>
      </c>
      <c r="L1006">
        <v>2</v>
      </c>
      <c r="M1006">
        <v>1001</v>
      </c>
      <c r="O1006" t="s">
        <v>25</v>
      </c>
      <c r="R1006" t="s">
        <v>46</v>
      </c>
      <c r="S1006" s="49" t="str">
        <f t="shared" si="121"/>
        <v>Card</v>
      </c>
      <c r="T1006" s="3">
        <v>0.04</v>
      </c>
      <c r="U1006" s="2">
        <v>14.84</v>
      </c>
      <c r="V1006" s="2">
        <v>2.92</v>
      </c>
      <c r="W1006" s="54">
        <f>_xlfn.XLOOKUP(M1006,Market!A:A,Market!F:F,0)</f>
        <v>0.06</v>
      </c>
      <c r="X1006" s="55">
        <f t="shared" si="122"/>
        <v>0.59360000000000002</v>
      </c>
      <c r="Y1006" s="55">
        <f t="shared" si="123"/>
        <v>11.92</v>
      </c>
      <c r="Z1006" s="54">
        <f t="shared" si="124"/>
        <v>0.80323450134770891</v>
      </c>
      <c r="AA1006" s="49" t="str">
        <f t="shared" ca="1" si="125"/>
        <v>N</v>
      </c>
      <c r="AB1006" s="49">
        <f t="shared" ca="1" si="126"/>
        <v>5</v>
      </c>
      <c r="AC1006" s="49" t="str">
        <f t="shared" ca="1" si="127"/>
        <v>N</v>
      </c>
    </row>
    <row r="1007" spans="1:29" x14ac:dyDescent="0.25">
      <c r="A1007">
        <v>8219</v>
      </c>
      <c r="B1007" s="9">
        <v>43577</v>
      </c>
      <c r="C1007" s="50" t="str">
        <f t="shared" si="120"/>
        <v>N</v>
      </c>
      <c r="D1007" s="52">
        <f>_xlfn.XLOOKUP(B1007,Cal_Date!B:B,Cal_Date!A:A,0)</f>
        <v>4</v>
      </c>
      <c r="E1007">
        <v>2019</v>
      </c>
      <c r="F1007" t="s">
        <v>121</v>
      </c>
      <c r="G1007" t="s">
        <v>129</v>
      </c>
      <c r="H1007" t="s">
        <v>48</v>
      </c>
      <c r="I1007" t="s">
        <v>18</v>
      </c>
      <c r="J1007" t="s">
        <v>10</v>
      </c>
      <c r="K1007" t="s">
        <v>43</v>
      </c>
      <c r="L1007">
        <v>1</v>
      </c>
      <c r="M1007">
        <v>1003</v>
      </c>
      <c r="O1007" t="s">
        <v>25</v>
      </c>
      <c r="R1007" t="s">
        <v>46</v>
      </c>
      <c r="S1007" s="49" t="str">
        <f t="shared" si="121"/>
        <v>Card</v>
      </c>
      <c r="T1007" s="3">
        <v>0.04</v>
      </c>
      <c r="U1007" s="2">
        <v>9.01</v>
      </c>
      <c r="V1007" s="2">
        <v>1.46</v>
      </c>
      <c r="W1007" s="54">
        <f>_xlfn.XLOOKUP(M1007,Market!A:A,Market!F:F,0)</f>
        <v>0.06</v>
      </c>
      <c r="X1007" s="55">
        <f t="shared" si="122"/>
        <v>0.3604</v>
      </c>
      <c r="Y1007" s="55">
        <f t="shared" si="123"/>
        <v>7.55</v>
      </c>
      <c r="Z1007" s="54">
        <f t="shared" si="124"/>
        <v>0.83795782463928969</v>
      </c>
      <c r="AA1007" s="49" t="str">
        <f t="shared" ca="1" si="125"/>
        <v>N</v>
      </c>
      <c r="AB1007" s="49">
        <f t="shared" ca="1" si="126"/>
        <v>5</v>
      </c>
      <c r="AC1007" s="49" t="str">
        <f t="shared" ca="1" si="127"/>
        <v>N</v>
      </c>
    </row>
    <row r="1008" spans="1:29" x14ac:dyDescent="0.25">
      <c r="A1008">
        <v>8211</v>
      </c>
      <c r="B1008" s="9">
        <v>43577</v>
      </c>
      <c r="C1008" s="50" t="str">
        <f t="shared" si="120"/>
        <v>N</v>
      </c>
      <c r="D1008" s="52">
        <f>_xlfn.XLOOKUP(B1008,Cal_Date!B:B,Cal_Date!A:A,0)</f>
        <v>4</v>
      </c>
      <c r="E1008">
        <v>2019</v>
      </c>
      <c r="F1008" t="s">
        <v>121</v>
      </c>
      <c r="G1008" t="s">
        <v>129</v>
      </c>
      <c r="H1008" t="s">
        <v>48</v>
      </c>
      <c r="I1008" t="s">
        <v>18</v>
      </c>
      <c r="J1008" t="s">
        <v>11</v>
      </c>
      <c r="K1008" t="s">
        <v>42</v>
      </c>
      <c r="L1008">
        <v>1</v>
      </c>
      <c r="M1008">
        <v>1004</v>
      </c>
      <c r="O1008" t="s">
        <v>28</v>
      </c>
      <c r="R1008" t="s">
        <v>47</v>
      </c>
      <c r="S1008" s="49" t="str">
        <f t="shared" si="121"/>
        <v>Card</v>
      </c>
      <c r="T1008" s="3">
        <v>3.5000000000000003E-2</v>
      </c>
      <c r="U1008" s="2">
        <v>6.36</v>
      </c>
      <c r="V1008" s="2">
        <v>1.41</v>
      </c>
      <c r="W1008" s="54">
        <f>_xlfn.XLOOKUP(M1008,Market!A:A,Market!F:F,0)</f>
        <v>0.06</v>
      </c>
      <c r="X1008" s="55">
        <f t="shared" si="122"/>
        <v>0.22260000000000002</v>
      </c>
      <c r="Y1008" s="55">
        <f t="shared" si="123"/>
        <v>4.95</v>
      </c>
      <c r="Z1008" s="54">
        <f t="shared" si="124"/>
        <v>0.77830188679245282</v>
      </c>
      <c r="AA1008" s="49" t="str">
        <f t="shared" ca="1" si="125"/>
        <v>N</v>
      </c>
      <c r="AB1008" s="49">
        <f t="shared" ca="1" si="126"/>
        <v>5</v>
      </c>
      <c r="AC1008" s="49" t="str">
        <f t="shared" ca="1" si="127"/>
        <v>N</v>
      </c>
    </row>
    <row r="1009" spans="1:29" x14ac:dyDescent="0.25">
      <c r="A1009">
        <v>8212</v>
      </c>
      <c r="B1009" s="9">
        <v>43577</v>
      </c>
      <c r="C1009" s="50" t="str">
        <f t="shared" si="120"/>
        <v>N</v>
      </c>
      <c r="D1009" s="52">
        <f>_xlfn.XLOOKUP(B1009,Cal_Date!B:B,Cal_Date!A:A,0)</f>
        <v>4</v>
      </c>
      <c r="E1009">
        <v>2019</v>
      </c>
      <c r="F1009" t="s">
        <v>121</v>
      </c>
      <c r="G1009" t="s">
        <v>129</v>
      </c>
      <c r="H1009" t="s">
        <v>48</v>
      </c>
      <c r="I1009" t="s">
        <v>18</v>
      </c>
      <c r="J1009" t="s">
        <v>11</v>
      </c>
      <c r="K1009" t="s">
        <v>42</v>
      </c>
      <c r="L1009">
        <v>1</v>
      </c>
      <c r="M1009">
        <v>1003</v>
      </c>
      <c r="O1009" t="s">
        <v>25</v>
      </c>
      <c r="R1009" t="s">
        <v>46</v>
      </c>
      <c r="S1009" s="49" t="str">
        <f t="shared" si="121"/>
        <v>Card</v>
      </c>
      <c r="T1009" s="3">
        <v>0.04</v>
      </c>
      <c r="U1009" s="2">
        <v>6.36</v>
      </c>
      <c r="V1009" s="2">
        <v>1.41</v>
      </c>
      <c r="W1009" s="54">
        <f>_xlfn.XLOOKUP(M1009,Market!A:A,Market!F:F,0)</f>
        <v>0.06</v>
      </c>
      <c r="X1009" s="55">
        <f t="shared" si="122"/>
        <v>0.25440000000000002</v>
      </c>
      <c r="Y1009" s="55">
        <f t="shared" si="123"/>
        <v>4.95</v>
      </c>
      <c r="Z1009" s="54">
        <f t="shared" si="124"/>
        <v>0.77830188679245282</v>
      </c>
      <c r="AA1009" s="49" t="str">
        <f t="shared" ca="1" si="125"/>
        <v>N</v>
      </c>
      <c r="AB1009" s="49">
        <f t="shared" ca="1" si="126"/>
        <v>5</v>
      </c>
      <c r="AC1009" s="49" t="str">
        <f t="shared" ca="1" si="127"/>
        <v>N</v>
      </c>
    </row>
    <row r="1010" spans="1:29" x14ac:dyDescent="0.25">
      <c r="A1010">
        <v>8213</v>
      </c>
      <c r="B1010" s="9">
        <v>43577</v>
      </c>
      <c r="C1010" s="50" t="str">
        <f t="shared" si="120"/>
        <v>N</v>
      </c>
      <c r="D1010" s="52">
        <f>_xlfn.XLOOKUP(B1010,Cal_Date!B:B,Cal_Date!A:A,0)</f>
        <v>4</v>
      </c>
      <c r="E1010">
        <v>2019</v>
      </c>
      <c r="F1010" t="s">
        <v>121</v>
      </c>
      <c r="G1010" t="s">
        <v>129</v>
      </c>
      <c r="H1010" t="s">
        <v>48</v>
      </c>
      <c r="I1010" t="s">
        <v>18</v>
      </c>
      <c r="J1010" t="s">
        <v>11</v>
      </c>
      <c r="K1010" t="s">
        <v>42</v>
      </c>
      <c r="L1010">
        <v>2</v>
      </c>
      <c r="M1010">
        <v>1005</v>
      </c>
      <c r="O1010" t="s">
        <v>25</v>
      </c>
      <c r="R1010" t="s">
        <v>47</v>
      </c>
      <c r="S1010" s="49" t="str">
        <f t="shared" si="121"/>
        <v>Card</v>
      </c>
      <c r="T1010" s="3">
        <v>3.5000000000000003E-2</v>
      </c>
      <c r="U1010" s="2">
        <v>13.068</v>
      </c>
      <c r="V1010" s="2">
        <v>2.82</v>
      </c>
      <c r="W1010" s="54">
        <f>_xlfn.XLOOKUP(M1010,Market!A:A,Market!F:F,0)</f>
        <v>8.8999999999999996E-2</v>
      </c>
      <c r="X1010" s="55">
        <f t="shared" si="122"/>
        <v>0.45738000000000001</v>
      </c>
      <c r="Y1010" s="55">
        <f t="shared" si="123"/>
        <v>10.247999999999999</v>
      </c>
      <c r="Z1010" s="54">
        <f t="shared" si="124"/>
        <v>0.78420569329660239</v>
      </c>
      <c r="AA1010" s="49" t="str">
        <f t="shared" ca="1" si="125"/>
        <v>N</v>
      </c>
      <c r="AB1010" s="49">
        <f t="shared" ca="1" si="126"/>
        <v>5</v>
      </c>
      <c r="AC1010" s="49" t="str">
        <f t="shared" ca="1" si="127"/>
        <v>N</v>
      </c>
    </row>
    <row r="1011" spans="1:29" x14ac:dyDescent="0.25">
      <c r="A1011">
        <v>8214</v>
      </c>
      <c r="B1011" s="9">
        <v>43577</v>
      </c>
      <c r="C1011" s="50" t="str">
        <f t="shared" si="120"/>
        <v>N</v>
      </c>
      <c r="D1011" s="52">
        <f>_xlfn.XLOOKUP(B1011,Cal_Date!B:B,Cal_Date!A:A,0)</f>
        <v>4</v>
      </c>
      <c r="E1011">
        <v>2019</v>
      </c>
      <c r="F1011" t="s">
        <v>121</v>
      </c>
      <c r="G1011" t="s">
        <v>129</v>
      </c>
      <c r="H1011" t="s">
        <v>48</v>
      </c>
      <c r="I1011" t="s">
        <v>18</v>
      </c>
      <c r="J1011" t="s">
        <v>11</v>
      </c>
      <c r="K1011" t="s">
        <v>42</v>
      </c>
      <c r="L1011">
        <v>1</v>
      </c>
      <c r="M1011">
        <v>1007</v>
      </c>
      <c r="O1011" t="s">
        <v>28</v>
      </c>
      <c r="R1011" t="s">
        <v>47</v>
      </c>
      <c r="S1011" s="49" t="str">
        <f t="shared" si="121"/>
        <v>Card</v>
      </c>
      <c r="T1011" s="3">
        <v>3.5000000000000003E-2</v>
      </c>
      <c r="U1011" s="2">
        <v>6.5339999999999998</v>
      </c>
      <c r="V1011" s="2">
        <v>1.41</v>
      </c>
      <c r="W1011" s="54">
        <f>_xlfn.XLOOKUP(M1011,Market!A:A,Market!F:F,0)</f>
        <v>8.8999999999999996E-2</v>
      </c>
      <c r="X1011" s="55">
        <f t="shared" si="122"/>
        <v>0.22869</v>
      </c>
      <c r="Y1011" s="55">
        <f t="shared" si="123"/>
        <v>5.1239999999999997</v>
      </c>
      <c r="Z1011" s="54">
        <f t="shared" si="124"/>
        <v>0.78420569329660239</v>
      </c>
      <c r="AA1011" s="49" t="str">
        <f t="shared" ca="1" si="125"/>
        <v>N</v>
      </c>
      <c r="AB1011" s="49">
        <f t="shared" ca="1" si="126"/>
        <v>5</v>
      </c>
      <c r="AC1011" s="49" t="str">
        <f t="shared" ca="1" si="127"/>
        <v>N</v>
      </c>
    </row>
    <row r="1012" spans="1:29" x14ac:dyDescent="0.25">
      <c r="A1012">
        <v>8215</v>
      </c>
      <c r="B1012" s="9">
        <v>43577</v>
      </c>
      <c r="C1012" s="50" t="str">
        <f t="shared" si="120"/>
        <v>N</v>
      </c>
      <c r="D1012" s="52">
        <f>_xlfn.XLOOKUP(B1012,Cal_Date!B:B,Cal_Date!A:A,0)</f>
        <v>4</v>
      </c>
      <c r="E1012">
        <v>2019</v>
      </c>
      <c r="F1012" t="s">
        <v>121</v>
      </c>
      <c r="G1012" t="s">
        <v>129</v>
      </c>
      <c r="H1012" t="s">
        <v>48</v>
      </c>
      <c r="I1012" t="s">
        <v>18</v>
      </c>
      <c r="J1012" t="s">
        <v>11</v>
      </c>
      <c r="K1012" t="s">
        <v>42</v>
      </c>
      <c r="L1012">
        <v>2</v>
      </c>
      <c r="M1012">
        <v>1009</v>
      </c>
      <c r="O1012" t="s">
        <v>28</v>
      </c>
      <c r="R1012" t="s">
        <v>47</v>
      </c>
      <c r="S1012" s="49" t="str">
        <f t="shared" si="121"/>
        <v>Card</v>
      </c>
      <c r="T1012" s="3">
        <v>3.5000000000000003E-2</v>
      </c>
      <c r="U1012" s="2">
        <v>13.068</v>
      </c>
      <c r="V1012" s="2">
        <v>2.82</v>
      </c>
      <c r="W1012" s="54">
        <f>_xlfn.XLOOKUP(M1012,Market!A:A,Market!F:F,0)</f>
        <v>8.8999999999999996E-2</v>
      </c>
      <c r="X1012" s="55">
        <f t="shared" si="122"/>
        <v>0.45738000000000001</v>
      </c>
      <c r="Y1012" s="55">
        <f t="shared" si="123"/>
        <v>10.247999999999999</v>
      </c>
      <c r="Z1012" s="54">
        <f t="shared" si="124"/>
        <v>0.78420569329660239</v>
      </c>
      <c r="AA1012" s="49" t="str">
        <f t="shared" ca="1" si="125"/>
        <v>N</v>
      </c>
      <c r="AB1012" s="49">
        <f t="shared" ca="1" si="126"/>
        <v>5</v>
      </c>
      <c r="AC1012" s="49" t="str">
        <f t="shared" ca="1" si="127"/>
        <v>N</v>
      </c>
    </row>
    <row r="1013" spans="1:29" x14ac:dyDescent="0.25">
      <c r="A1013">
        <v>8216</v>
      </c>
      <c r="B1013" s="9">
        <v>43577</v>
      </c>
      <c r="C1013" s="50" t="str">
        <f t="shared" si="120"/>
        <v>N</v>
      </c>
      <c r="D1013" s="52">
        <f>_xlfn.XLOOKUP(B1013,Cal_Date!B:B,Cal_Date!A:A,0)</f>
        <v>4</v>
      </c>
      <c r="E1013">
        <v>2019</v>
      </c>
      <c r="F1013" t="s">
        <v>121</v>
      </c>
      <c r="G1013" t="s">
        <v>129</v>
      </c>
      <c r="H1013" t="s">
        <v>48</v>
      </c>
      <c r="I1013" t="s">
        <v>18</v>
      </c>
      <c r="J1013" t="s">
        <v>11</v>
      </c>
      <c r="K1013" t="s">
        <v>42</v>
      </c>
      <c r="L1013">
        <v>1</v>
      </c>
      <c r="M1013">
        <v>1001</v>
      </c>
      <c r="O1013" t="s">
        <v>25</v>
      </c>
      <c r="R1013" t="s">
        <v>46</v>
      </c>
      <c r="S1013" s="49" t="str">
        <f t="shared" si="121"/>
        <v>Card</v>
      </c>
      <c r="T1013" s="3">
        <v>0.04</v>
      </c>
      <c r="U1013" s="2">
        <v>6.36</v>
      </c>
      <c r="V1013" s="2">
        <v>1.41</v>
      </c>
      <c r="W1013" s="54">
        <f>_xlfn.XLOOKUP(M1013,Market!A:A,Market!F:F,0)</f>
        <v>0.06</v>
      </c>
      <c r="X1013" s="55">
        <f t="shared" si="122"/>
        <v>0.25440000000000002</v>
      </c>
      <c r="Y1013" s="55">
        <f t="shared" si="123"/>
        <v>4.95</v>
      </c>
      <c r="Z1013" s="54">
        <f t="shared" si="124"/>
        <v>0.77830188679245282</v>
      </c>
      <c r="AA1013" s="49" t="str">
        <f t="shared" ca="1" si="125"/>
        <v>N</v>
      </c>
      <c r="AB1013" s="49">
        <f t="shared" ca="1" si="126"/>
        <v>5</v>
      </c>
      <c r="AC1013" s="49" t="str">
        <f t="shared" ca="1" si="127"/>
        <v>N</v>
      </c>
    </row>
    <row r="1014" spans="1:29" x14ac:dyDescent="0.25">
      <c r="A1014">
        <v>8217</v>
      </c>
      <c r="B1014" s="9">
        <v>43577</v>
      </c>
      <c r="C1014" s="50" t="str">
        <f t="shared" si="120"/>
        <v>N</v>
      </c>
      <c r="D1014" s="52">
        <f>_xlfn.XLOOKUP(B1014,Cal_Date!B:B,Cal_Date!A:A,0)</f>
        <v>4</v>
      </c>
      <c r="E1014">
        <v>2019</v>
      </c>
      <c r="F1014" t="s">
        <v>121</v>
      </c>
      <c r="G1014" t="s">
        <v>129</v>
      </c>
      <c r="H1014" t="s">
        <v>48</v>
      </c>
      <c r="I1014" t="s">
        <v>18</v>
      </c>
      <c r="J1014" t="s">
        <v>11</v>
      </c>
      <c r="K1014" t="s">
        <v>42</v>
      </c>
      <c r="L1014">
        <v>2</v>
      </c>
      <c r="M1014">
        <v>1010</v>
      </c>
      <c r="O1014" t="s">
        <v>25</v>
      </c>
      <c r="R1014" t="s">
        <v>45</v>
      </c>
      <c r="S1014" s="49" t="str">
        <f t="shared" si="121"/>
        <v>Cash</v>
      </c>
      <c r="T1014" s="3">
        <v>0</v>
      </c>
      <c r="U1014" s="2">
        <v>12.96</v>
      </c>
      <c r="V1014" s="2">
        <v>2.82</v>
      </c>
      <c r="W1014" s="54">
        <f>_xlfn.XLOOKUP(M1014,Market!A:A,Market!F:F,0)</f>
        <v>0.08</v>
      </c>
      <c r="X1014" s="55">
        <f t="shared" si="122"/>
        <v>0</v>
      </c>
      <c r="Y1014" s="55">
        <f t="shared" si="123"/>
        <v>10.14</v>
      </c>
      <c r="Z1014" s="54">
        <f t="shared" si="124"/>
        <v>0.78240740740740744</v>
      </c>
      <c r="AA1014" s="49" t="str">
        <f t="shared" ca="1" si="125"/>
        <v>N</v>
      </c>
      <c r="AB1014" s="49">
        <f t="shared" ca="1" si="126"/>
        <v>5</v>
      </c>
      <c r="AC1014" s="49" t="str">
        <f t="shared" ca="1" si="127"/>
        <v>N</v>
      </c>
    </row>
    <row r="1015" spans="1:29" x14ac:dyDescent="0.25">
      <c r="A1015">
        <v>8218</v>
      </c>
      <c r="B1015" s="9">
        <v>43577</v>
      </c>
      <c r="C1015" s="50" t="str">
        <f t="shared" si="120"/>
        <v>N</v>
      </c>
      <c r="D1015" s="52">
        <f>_xlfn.XLOOKUP(B1015,Cal_Date!B:B,Cal_Date!A:A,0)</f>
        <v>4</v>
      </c>
      <c r="E1015">
        <v>2019</v>
      </c>
      <c r="F1015" t="s">
        <v>121</v>
      </c>
      <c r="G1015" t="s">
        <v>129</v>
      </c>
      <c r="H1015" t="s">
        <v>48</v>
      </c>
      <c r="I1015" t="s">
        <v>18</v>
      </c>
      <c r="J1015" t="s">
        <v>11</v>
      </c>
      <c r="K1015" t="s">
        <v>42</v>
      </c>
      <c r="L1015">
        <v>1</v>
      </c>
      <c r="M1015">
        <v>1010</v>
      </c>
      <c r="O1015" t="s">
        <v>25</v>
      </c>
      <c r="R1015" t="s">
        <v>45</v>
      </c>
      <c r="S1015" s="49" t="str">
        <f t="shared" si="121"/>
        <v>Cash</v>
      </c>
      <c r="T1015" s="3">
        <v>0</v>
      </c>
      <c r="U1015" s="2">
        <v>6.48</v>
      </c>
      <c r="V1015" s="2">
        <v>1.41</v>
      </c>
      <c r="W1015" s="54">
        <f>_xlfn.XLOOKUP(M1015,Market!A:A,Market!F:F,0)</f>
        <v>0.08</v>
      </c>
      <c r="X1015" s="55">
        <f t="shared" si="122"/>
        <v>0</v>
      </c>
      <c r="Y1015" s="55">
        <f t="shared" si="123"/>
        <v>5.07</v>
      </c>
      <c r="Z1015" s="54">
        <f t="shared" si="124"/>
        <v>0.78240740740740744</v>
      </c>
      <c r="AA1015" s="49" t="str">
        <f t="shared" ca="1" si="125"/>
        <v>N</v>
      </c>
      <c r="AB1015" s="49">
        <f t="shared" ca="1" si="126"/>
        <v>5</v>
      </c>
      <c r="AC1015" s="49" t="str">
        <f t="shared" ca="1" si="127"/>
        <v>N</v>
      </c>
    </row>
    <row r="1016" spans="1:29" x14ac:dyDescent="0.25">
      <c r="A1016">
        <v>8220</v>
      </c>
      <c r="B1016" s="9">
        <v>43577</v>
      </c>
      <c r="C1016" s="50" t="str">
        <f t="shared" si="120"/>
        <v>N</v>
      </c>
      <c r="D1016" s="52">
        <f>_xlfn.XLOOKUP(B1016,Cal_Date!B:B,Cal_Date!A:A,0)</f>
        <v>4</v>
      </c>
      <c r="E1016">
        <v>2019</v>
      </c>
      <c r="F1016" t="s">
        <v>121</v>
      </c>
      <c r="G1016" t="s">
        <v>129</v>
      </c>
      <c r="H1016" t="s">
        <v>48</v>
      </c>
      <c r="I1016" t="s">
        <v>18</v>
      </c>
      <c r="J1016" t="s">
        <v>11</v>
      </c>
      <c r="K1016" t="s">
        <v>42</v>
      </c>
      <c r="L1016">
        <v>1</v>
      </c>
      <c r="M1016">
        <v>1010</v>
      </c>
      <c r="O1016" t="s">
        <v>25</v>
      </c>
      <c r="R1016" t="s">
        <v>45</v>
      </c>
      <c r="S1016" s="49" t="str">
        <f t="shared" si="121"/>
        <v>Cash</v>
      </c>
      <c r="T1016" s="3">
        <v>0</v>
      </c>
      <c r="U1016" s="2">
        <v>6.48</v>
      </c>
      <c r="V1016" s="2">
        <v>1.41</v>
      </c>
      <c r="W1016" s="54">
        <f>_xlfn.XLOOKUP(M1016,Market!A:A,Market!F:F,0)</f>
        <v>0.08</v>
      </c>
      <c r="X1016" s="55">
        <f t="shared" si="122"/>
        <v>0</v>
      </c>
      <c r="Y1016" s="55">
        <f t="shared" si="123"/>
        <v>5.07</v>
      </c>
      <c r="Z1016" s="54">
        <f t="shared" si="124"/>
        <v>0.78240740740740744</v>
      </c>
      <c r="AA1016" s="49" t="str">
        <f t="shared" ca="1" si="125"/>
        <v>N</v>
      </c>
      <c r="AB1016" s="49">
        <f t="shared" ca="1" si="126"/>
        <v>5</v>
      </c>
      <c r="AC1016" s="49" t="str">
        <f t="shared" ca="1" si="127"/>
        <v>N</v>
      </c>
    </row>
    <row r="1017" spans="1:29" x14ac:dyDescent="0.25">
      <c r="A1017">
        <v>8221</v>
      </c>
      <c r="B1017" s="9">
        <v>43577</v>
      </c>
      <c r="C1017" s="50" t="str">
        <f t="shared" si="120"/>
        <v>N</v>
      </c>
      <c r="D1017" s="52">
        <f>_xlfn.XLOOKUP(B1017,Cal_Date!B:B,Cal_Date!A:A,0)</f>
        <v>4</v>
      </c>
      <c r="E1017">
        <v>2019</v>
      </c>
      <c r="F1017" t="s">
        <v>121</v>
      </c>
      <c r="G1017" t="s">
        <v>129</v>
      </c>
      <c r="H1017" t="s">
        <v>48</v>
      </c>
      <c r="I1017" t="s">
        <v>18</v>
      </c>
      <c r="J1017" t="s">
        <v>11</v>
      </c>
      <c r="K1017" t="s">
        <v>42</v>
      </c>
      <c r="L1017">
        <v>1</v>
      </c>
      <c r="M1017">
        <v>1010</v>
      </c>
      <c r="O1017" t="s">
        <v>25</v>
      </c>
      <c r="R1017" t="s">
        <v>47</v>
      </c>
      <c r="S1017" s="49" t="str">
        <f t="shared" si="121"/>
        <v>Card</v>
      </c>
      <c r="T1017" s="3">
        <v>3.5000000000000003E-2</v>
      </c>
      <c r="U1017" s="2">
        <v>6.48</v>
      </c>
      <c r="V1017" s="2">
        <v>1.41</v>
      </c>
      <c r="W1017" s="54">
        <f>_xlfn.XLOOKUP(M1017,Market!A:A,Market!F:F,0)</f>
        <v>0.08</v>
      </c>
      <c r="X1017" s="55">
        <f t="shared" si="122"/>
        <v>0.22680000000000003</v>
      </c>
      <c r="Y1017" s="55">
        <f t="shared" si="123"/>
        <v>5.07</v>
      </c>
      <c r="Z1017" s="54">
        <f t="shared" si="124"/>
        <v>0.78240740740740744</v>
      </c>
      <c r="AA1017" s="49" t="str">
        <f t="shared" ca="1" si="125"/>
        <v>N</v>
      </c>
      <c r="AB1017" s="49">
        <f t="shared" ca="1" si="126"/>
        <v>5</v>
      </c>
      <c r="AC1017" s="49" t="str">
        <f t="shared" ca="1" si="127"/>
        <v>N</v>
      </c>
    </row>
    <row r="1018" spans="1:29" x14ac:dyDescent="0.25">
      <c r="A1018">
        <v>8222</v>
      </c>
      <c r="B1018" s="9">
        <v>43577</v>
      </c>
      <c r="C1018" s="50" t="str">
        <f t="shared" si="120"/>
        <v>N</v>
      </c>
      <c r="D1018" s="52">
        <f>_xlfn.XLOOKUP(B1018,Cal_Date!B:B,Cal_Date!A:A,0)</f>
        <v>4</v>
      </c>
      <c r="E1018">
        <v>2019</v>
      </c>
      <c r="F1018" t="s">
        <v>121</v>
      </c>
      <c r="G1018" t="s">
        <v>129</v>
      </c>
      <c r="H1018" t="s">
        <v>48</v>
      </c>
      <c r="I1018" t="s">
        <v>18</v>
      </c>
      <c r="J1018" t="s">
        <v>11</v>
      </c>
      <c r="K1018" t="s">
        <v>42</v>
      </c>
      <c r="L1018">
        <v>1</v>
      </c>
      <c r="M1018">
        <v>1011</v>
      </c>
      <c r="O1018" t="s">
        <v>25</v>
      </c>
      <c r="R1018" t="s">
        <v>44</v>
      </c>
      <c r="S1018" s="49" t="str">
        <f t="shared" si="121"/>
        <v>Card</v>
      </c>
      <c r="T1018" s="3">
        <v>0.03</v>
      </c>
      <c r="U1018" s="2">
        <v>6.36</v>
      </c>
      <c r="V1018" s="2">
        <v>1.41</v>
      </c>
      <c r="W1018" s="54">
        <f>_xlfn.XLOOKUP(M1018,Market!A:A,Market!F:F,0)</f>
        <v>0.06</v>
      </c>
      <c r="X1018" s="55">
        <f t="shared" si="122"/>
        <v>0.1908</v>
      </c>
      <c r="Y1018" s="55">
        <f t="shared" si="123"/>
        <v>4.95</v>
      </c>
      <c r="Z1018" s="54">
        <f t="shared" si="124"/>
        <v>0.77830188679245282</v>
      </c>
      <c r="AA1018" s="49" t="str">
        <f t="shared" ca="1" si="125"/>
        <v>N</v>
      </c>
      <c r="AB1018" s="49">
        <f t="shared" ca="1" si="126"/>
        <v>5</v>
      </c>
      <c r="AC1018" s="49" t="str">
        <f t="shared" ca="1" si="127"/>
        <v>N</v>
      </c>
    </row>
    <row r="1019" spans="1:29" x14ac:dyDescent="0.25">
      <c r="A1019">
        <v>8223</v>
      </c>
      <c r="B1019" s="9">
        <v>43577</v>
      </c>
      <c r="C1019" s="50" t="str">
        <f t="shared" si="120"/>
        <v>N</v>
      </c>
      <c r="D1019" s="52">
        <f>_xlfn.XLOOKUP(B1019,Cal_Date!B:B,Cal_Date!A:A,0)</f>
        <v>4</v>
      </c>
      <c r="E1019">
        <v>2019</v>
      </c>
      <c r="F1019" t="s">
        <v>121</v>
      </c>
      <c r="G1019" t="s">
        <v>129</v>
      </c>
      <c r="H1019" t="s">
        <v>48</v>
      </c>
      <c r="I1019" t="s">
        <v>18</v>
      </c>
      <c r="J1019" t="s">
        <v>11</v>
      </c>
      <c r="K1019" t="s">
        <v>42</v>
      </c>
      <c r="L1019">
        <v>2</v>
      </c>
      <c r="M1019">
        <v>1007</v>
      </c>
      <c r="O1019" t="s">
        <v>28</v>
      </c>
      <c r="R1019" t="s">
        <v>47</v>
      </c>
      <c r="S1019" s="49" t="str">
        <f t="shared" si="121"/>
        <v>Card</v>
      </c>
      <c r="T1019" s="3">
        <v>3.5000000000000003E-2</v>
      </c>
      <c r="U1019" s="2">
        <v>13.068</v>
      </c>
      <c r="V1019" s="2">
        <v>2.82</v>
      </c>
      <c r="W1019" s="54">
        <f>_xlfn.XLOOKUP(M1019,Market!A:A,Market!F:F,0)</f>
        <v>8.8999999999999996E-2</v>
      </c>
      <c r="X1019" s="55">
        <f t="shared" si="122"/>
        <v>0.45738000000000001</v>
      </c>
      <c r="Y1019" s="55">
        <f t="shared" si="123"/>
        <v>10.247999999999999</v>
      </c>
      <c r="Z1019" s="54">
        <f t="shared" si="124"/>
        <v>0.78420569329660239</v>
      </c>
      <c r="AA1019" s="49" t="str">
        <f t="shared" ca="1" si="125"/>
        <v>N</v>
      </c>
      <c r="AB1019" s="49">
        <f t="shared" ca="1" si="126"/>
        <v>5</v>
      </c>
      <c r="AC1019" s="49" t="str">
        <f t="shared" ca="1" si="127"/>
        <v>N</v>
      </c>
    </row>
    <row r="1020" spans="1:29" x14ac:dyDescent="0.25">
      <c r="A1020">
        <v>8224</v>
      </c>
      <c r="B1020" s="9">
        <v>43577</v>
      </c>
      <c r="C1020" s="50" t="str">
        <f t="shared" si="120"/>
        <v>N</v>
      </c>
      <c r="D1020" s="52">
        <f>_xlfn.XLOOKUP(B1020,Cal_Date!B:B,Cal_Date!A:A,0)</f>
        <v>4</v>
      </c>
      <c r="E1020">
        <v>2019</v>
      </c>
      <c r="F1020" t="s">
        <v>121</v>
      </c>
      <c r="G1020" t="s">
        <v>129</v>
      </c>
      <c r="H1020" t="s">
        <v>48</v>
      </c>
      <c r="I1020" t="s">
        <v>18</v>
      </c>
      <c r="J1020" t="s">
        <v>11</v>
      </c>
      <c r="K1020" t="s">
        <v>42</v>
      </c>
      <c r="L1020">
        <v>1</v>
      </c>
      <c r="M1020">
        <v>1007</v>
      </c>
      <c r="O1020" t="s">
        <v>28</v>
      </c>
      <c r="R1020" t="s">
        <v>44</v>
      </c>
      <c r="S1020" s="49" t="str">
        <f t="shared" si="121"/>
        <v>Card</v>
      </c>
      <c r="T1020" s="3">
        <v>0.03</v>
      </c>
      <c r="U1020" s="2">
        <v>6.5339999999999998</v>
      </c>
      <c r="V1020" s="2">
        <v>1.41</v>
      </c>
      <c r="W1020" s="54">
        <f>_xlfn.XLOOKUP(M1020,Market!A:A,Market!F:F,0)</f>
        <v>8.8999999999999996E-2</v>
      </c>
      <c r="X1020" s="55">
        <f t="shared" si="122"/>
        <v>0.19602</v>
      </c>
      <c r="Y1020" s="55">
        <f t="shared" si="123"/>
        <v>5.1239999999999997</v>
      </c>
      <c r="Z1020" s="54">
        <f t="shared" si="124"/>
        <v>0.78420569329660239</v>
      </c>
      <c r="AA1020" s="49" t="str">
        <f t="shared" ca="1" si="125"/>
        <v>N</v>
      </c>
      <c r="AB1020" s="49">
        <f t="shared" ca="1" si="126"/>
        <v>5</v>
      </c>
      <c r="AC1020" s="49" t="str">
        <f t="shared" ca="1" si="127"/>
        <v>N</v>
      </c>
    </row>
    <row r="1021" spans="1:29" x14ac:dyDescent="0.25">
      <c r="A1021">
        <v>8225</v>
      </c>
      <c r="B1021" s="9">
        <v>43577</v>
      </c>
      <c r="C1021" s="50" t="str">
        <f t="shared" si="120"/>
        <v>N</v>
      </c>
      <c r="D1021" s="52">
        <f>_xlfn.XLOOKUP(B1021,Cal_Date!B:B,Cal_Date!A:A,0)</f>
        <v>4</v>
      </c>
      <c r="E1021">
        <v>2019</v>
      </c>
      <c r="F1021" t="s">
        <v>121</v>
      </c>
      <c r="G1021" t="s">
        <v>129</v>
      </c>
      <c r="H1021" t="s">
        <v>48</v>
      </c>
      <c r="I1021" t="s">
        <v>18</v>
      </c>
      <c r="J1021" t="s">
        <v>11</v>
      </c>
      <c r="K1021" t="s">
        <v>42</v>
      </c>
      <c r="L1021">
        <v>1</v>
      </c>
      <c r="M1021">
        <v>1008</v>
      </c>
      <c r="O1021" t="s">
        <v>28</v>
      </c>
      <c r="R1021" t="s">
        <v>44</v>
      </c>
      <c r="S1021" s="49" t="str">
        <f t="shared" si="121"/>
        <v>Card</v>
      </c>
      <c r="T1021" s="3">
        <v>0.03</v>
      </c>
      <c r="U1021" s="2">
        <v>6.5339999999999998</v>
      </c>
      <c r="V1021" s="2">
        <v>1.41</v>
      </c>
      <c r="W1021" s="54">
        <f>_xlfn.XLOOKUP(M1021,Market!A:A,Market!F:F,0)</f>
        <v>8.8999999999999996E-2</v>
      </c>
      <c r="X1021" s="55">
        <f t="shared" si="122"/>
        <v>0.19602</v>
      </c>
      <c r="Y1021" s="55">
        <f t="shared" si="123"/>
        <v>5.1239999999999997</v>
      </c>
      <c r="Z1021" s="54">
        <f t="shared" si="124"/>
        <v>0.78420569329660239</v>
      </c>
      <c r="AA1021" s="49" t="str">
        <f t="shared" ca="1" si="125"/>
        <v>N</v>
      </c>
      <c r="AB1021" s="49">
        <f t="shared" ca="1" si="126"/>
        <v>5</v>
      </c>
      <c r="AC1021" s="49" t="str">
        <f t="shared" ca="1" si="127"/>
        <v>N</v>
      </c>
    </row>
    <row r="1022" spans="1:29" x14ac:dyDescent="0.25">
      <c r="A1022">
        <v>8226</v>
      </c>
      <c r="B1022" s="9">
        <v>43577</v>
      </c>
      <c r="C1022" s="50" t="str">
        <f t="shared" si="120"/>
        <v>N</v>
      </c>
      <c r="D1022" s="52">
        <f>_xlfn.XLOOKUP(B1022,Cal_Date!B:B,Cal_Date!A:A,0)</f>
        <v>4</v>
      </c>
      <c r="E1022">
        <v>2019</v>
      </c>
      <c r="F1022" t="s">
        <v>121</v>
      </c>
      <c r="G1022" t="s">
        <v>129</v>
      </c>
      <c r="H1022" t="s">
        <v>48</v>
      </c>
      <c r="I1022" t="s">
        <v>18</v>
      </c>
      <c r="J1022" t="s">
        <v>11</v>
      </c>
      <c r="K1022" t="s">
        <v>42</v>
      </c>
      <c r="L1022">
        <v>1</v>
      </c>
      <c r="M1022">
        <v>1004</v>
      </c>
      <c r="O1022" t="s">
        <v>28</v>
      </c>
      <c r="R1022" t="s">
        <v>47</v>
      </c>
      <c r="S1022" s="49" t="str">
        <f t="shared" si="121"/>
        <v>Card</v>
      </c>
      <c r="T1022" s="3">
        <v>3.5000000000000003E-2</v>
      </c>
      <c r="U1022" s="2">
        <v>6.36</v>
      </c>
      <c r="V1022" s="2">
        <v>1.41</v>
      </c>
      <c r="W1022" s="54">
        <f>_xlfn.XLOOKUP(M1022,Market!A:A,Market!F:F,0)</f>
        <v>0.06</v>
      </c>
      <c r="X1022" s="55">
        <f t="shared" si="122"/>
        <v>0.22260000000000002</v>
      </c>
      <c r="Y1022" s="55">
        <f t="shared" si="123"/>
        <v>4.95</v>
      </c>
      <c r="Z1022" s="54">
        <f t="shared" si="124"/>
        <v>0.77830188679245282</v>
      </c>
      <c r="AA1022" s="49" t="str">
        <f t="shared" ca="1" si="125"/>
        <v>N</v>
      </c>
      <c r="AB1022" s="49">
        <f t="shared" ca="1" si="126"/>
        <v>5</v>
      </c>
      <c r="AC1022" s="49" t="str">
        <f t="shared" ca="1" si="127"/>
        <v>N</v>
      </c>
    </row>
    <row r="1023" spans="1:29" x14ac:dyDescent="0.25">
      <c r="A1023">
        <v>8228</v>
      </c>
      <c r="B1023" s="9">
        <v>43577</v>
      </c>
      <c r="C1023" s="50" t="str">
        <f t="shared" si="120"/>
        <v>N</v>
      </c>
      <c r="D1023" s="52">
        <f>_xlfn.XLOOKUP(B1023,Cal_Date!B:B,Cal_Date!A:A,0)</f>
        <v>4</v>
      </c>
      <c r="E1023">
        <v>2019</v>
      </c>
      <c r="F1023" t="s">
        <v>121</v>
      </c>
      <c r="G1023" t="s">
        <v>129</v>
      </c>
      <c r="H1023" t="s">
        <v>48</v>
      </c>
      <c r="I1023" t="s">
        <v>18</v>
      </c>
      <c r="J1023" t="s">
        <v>11</v>
      </c>
      <c r="K1023" t="s">
        <v>42</v>
      </c>
      <c r="L1023">
        <v>1</v>
      </c>
      <c r="M1023">
        <v>1003</v>
      </c>
      <c r="O1023" t="s">
        <v>25</v>
      </c>
      <c r="R1023" t="s">
        <v>44</v>
      </c>
      <c r="S1023" s="49" t="str">
        <f t="shared" si="121"/>
        <v>Card</v>
      </c>
      <c r="T1023" s="3">
        <v>0.03</v>
      </c>
      <c r="U1023" s="2">
        <v>6.36</v>
      </c>
      <c r="V1023" s="2">
        <v>1.41</v>
      </c>
      <c r="W1023" s="54">
        <f>_xlfn.XLOOKUP(M1023,Market!A:A,Market!F:F,0)</f>
        <v>0.06</v>
      </c>
      <c r="X1023" s="55">
        <f t="shared" si="122"/>
        <v>0.1908</v>
      </c>
      <c r="Y1023" s="55">
        <f t="shared" si="123"/>
        <v>4.95</v>
      </c>
      <c r="Z1023" s="54">
        <f t="shared" si="124"/>
        <v>0.77830188679245282</v>
      </c>
      <c r="AA1023" s="49" t="str">
        <f t="shared" ca="1" si="125"/>
        <v>N</v>
      </c>
      <c r="AB1023" s="49">
        <f t="shared" ca="1" si="126"/>
        <v>5</v>
      </c>
      <c r="AC1023" s="49" t="str">
        <f t="shared" ca="1" si="127"/>
        <v>N</v>
      </c>
    </row>
    <row r="1024" spans="1:29" x14ac:dyDescent="0.25">
      <c r="A1024">
        <v>8229</v>
      </c>
      <c r="B1024" s="9">
        <v>43577</v>
      </c>
      <c r="C1024" s="50" t="str">
        <f t="shared" si="120"/>
        <v>N</v>
      </c>
      <c r="D1024" s="52">
        <f>_xlfn.XLOOKUP(B1024,Cal_Date!B:B,Cal_Date!A:A,0)</f>
        <v>4</v>
      </c>
      <c r="E1024">
        <v>2019</v>
      </c>
      <c r="F1024" t="s">
        <v>121</v>
      </c>
      <c r="G1024" t="s">
        <v>129</v>
      </c>
      <c r="H1024" t="s">
        <v>48</v>
      </c>
      <c r="I1024" t="s">
        <v>18</v>
      </c>
      <c r="J1024" t="s">
        <v>11</v>
      </c>
      <c r="K1024" t="s">
        <v>42</v>
      </c>
      <c r="L1024">
        <v>1</v>
      </c>
      <c r="M1024">
        <v>1002</v>
      </c>
      <c r="O1024" t="s">
        <v>28</v>
      </c>
      <c r="R1024" t="s">
        <v>44</v>
      </c>
      <c r="S1024" s="49" t="str">
        <f t="shared" si="121"/>
        <v>Card</v>
      </c>
      <c r="T1024" s="3">
        <v>0.03</v>
      </c>
      <c r="U1024" s="2">
        <v>6.36</v>
      </c>
      <c r="V1024" s="2">
        <v>1.41</v>
      </c>
      <c r="W1024" s="54">
        <f>_xlfn.XLOOKUP(M1024,Market!A:A,Market!F:F,0)</f>
        <v>0.06</v>
      </c>
      <c r="X1024" s="55">
        <f t="shared" si="122"/>
        <v>0.1908</v>
      </c>
      <c r="Y1024" s="55">
        <f t="shared" si="123"/>
        <v>4.95</v>
      </c>
      <c r="Z1024" s="54">
        <f t="shared" si="124"/>
        <v>0.77830188679245282</v>
      </c>
      <c r="AA1024" s="49" t="str">
        <f t="shared" ca="1" si="125"/>
        <v>N</v>
      </c>
      <c r="AB1024" s="49">
        <f t="shared" ca="1" si="126"/>
        <v>5</v>
      </c>
      <c r="AC1024" s="49" t="str">
        <f t="shared" ca="1" si="127"/>
        <v>N</v>
      </c>
    </row>
    <row r="1025" spans="1:29" x14ac:dyDescent="0.25">
      <c r="A1025">
        <v>8230</v>
      </c>
      <c r="B1025" s="9">
        <v>43577</v>
      </c>
      <c r="C1025" s="50" t="str">
        <f t="shared" si="120"/>
        <v>N</v>
      </c>
      <c r="D1025" s="52">
        <f>_xlfn.XLOOKUP(B1025,Cal_Date!B:B,Cal_Date!A:A,0)</f>
        <v>4</v>
      </c>
      <c r="E1025">
        <v>2019</v>
      </c>
      <c r="F1025" t="s">
        <v>121</v>
      </c>
      <c r="G1025" t="s">
        <v>129</v>
      </c>
      <c r="H1025" t="s">
        <v>48</v>
      </c>
      <c r="I1025" t="s">
        <v>18</v>
      </c>
      <c r="J1025" t="s">
        <v>11</v>
      </c>
      <c r="K1025" t="s">
        <v>42</v>
      </c>
      <c r="L1025">
        <v>2</v>
      </c>
      <c r="M1025">
        <v>1007</v>
      </c>
      <c r="O1025" t="s">
        <v>28</v>
      </c>
      <c r="R1025" t="s">
        <v>47</v>
      </c>
      <c r="S1025" s="49" t="str">
        <f t="shared" si="121"/>
        <v>Card</v>
      </c>
      <c r="T1025" s="3">
        <v>3.5000000000000003E-2</v>
      </c>
      <c r="U1025" s="2">
        <v>13.068</v>
      </c>
      <c r="V1025" s="2">
        <v>2.82</v>
      </c>
      <c r="W1025" s="54">
        <f>_xlfn.XLOOKUP(M1025,Market!A:A,Market!F:F,0)</f>
        <v>8.8999999999999996E-2</v>
      </c>
      <c r="X1025" s="55">
        <f t="shared" si="122"/>
        <v>0.45738000000000001</v>
      </c>
      <c r="Y1025" s="55">
        <f t="shared" si="123"/>
        <v>10.247999999999999</v>
      </c>
      <c r="Z1025" s="54">
        <f t="shared" si="124"/>
        <v>0.78420569329660239</v>
      </c>
      <c r="AA1025" s="49" t="str">
        <f t="shared" ca="1" si="125"/>
        <v>N</v>
      </c>
      <c r="AB1025" s="49">
        <f t="shared" ca="1" si="126"/>
        <v>5</v>
      </c>
      <c r="AC1025" s="49" t="str">
        <f t="shared" ca="1" si="127"/>
        <v>N</v>
      </c>
    </row>
    <row r="1026" spans="1:29" x14ac:dyDescent="0.25">
      <c r="A1026">
        <v>8249</v>
      </c>
      <c r="B1026" s="9">
        <v>43577</v>
      </c>
      <c r="C1026" s="50" t="str">
        <f t="shared" si="120"/>
        <v>N</v>
      </c>
      <c r="D1026" s="52">
        <f>_xlfn.XLOOKUP(B1026,Cal_Date!B:B,Cal_Date!A:A,0)</f>
        <v>4</v>
      </c>
      <c r="E1026">
        <v>2019</v>
      </c>
      <c r="F1026" t="s">
        <v>121</v>
      </c>
      <c r="G1026" t="s">
        <v>129</v>
      </c>
      <c r="H1026" t="s">
        <v>48</v>
      </c>
      <c r="I1026" t="s">
        <v>18</v>
      </c>
      <c r="J1026" t="s">
        <v>11</v>
      </c>
      <c r="K1026" t="s">
        <v>42</v>
      </c>
      <c r="L1026">
        <v>2</v>
      </c>
      <c r="M1026">
        <v>1008</v>
      </c>
      <c r="O1026" t="s">
        <v>28</v>
      </c>
      <c r="R1026" t="s">
        <v>45</v>
      </c>
      <c r="S1026" s="49" t="str">
        <f t="shared" si="121"/>
        <v>Cash</v>
      </c>
      <c r="T1026" s="3">
        <v>0</v>
      </c>
      <c r="U1026" s="2">
        <v>13.068</v>
      </c>
      <c r="V1026" s="2">
        <v>2.82</v>
      </c>
      <c r="W1026" s="54">
        <f>_xlfn.XLOOKUP(M1026,Market!A:A,Market!F:F,0)</f>
        <v>8.8999999999999996E-2</v>
      </c>
      <c r="X1026" s="55">
        <f t="shared" si="122"/>
        <v>0</v>
      </c>
      <c r="Y1026" s="55">
        <f t="shared" si="123"/>
        <v>10.247999999999999</v>
      </c>
      <c r="Z1026" s="54">
        <f t="shared" si="124"/>
        <v>0.78420569329660239</v>
      </c>
      <c r="AA1026" s="49" t="str">
        <f t="shared" ca="1" si="125"/>
        <v>N</v>
      </c>
      <c r="AB1026" s="49">
        <f t="shared" ca="1" si="126"/>
        <v>5</v>
      </c>
      <c r="AC1026" s="49" t="str">
        <f t="shared" ca="1" si="127"/>
        <v>N</v>
      </c>
    </row>
    <row r="1027" spans="1:29" x14ac:dyDescent="0.25">
      <c r="A1027">
        <v>8231</v>
      </c>
      <c r="B1027" s="9">
        <v>43577</v>
      </c>
      <c r="C1027" s="50" t="str">
        <f t="shared" ref="C1027:C1090" si="128">IF(OR(B1027="04/01/2018"+0,B1027="04/02/2018"+0),"Y","N")</f>
        <v>N</v>
      </c>
      <c r="D1027" s="52">
        <f>_xlfn.XLOOKUP(B1027,Cal_Date!B:B,Cal_Date!A:A,0)</f>
        <v>4</v>
      </c>
      <c r="E1027">
        <v>2019</v>
      </c>
      <c r="F1027" t="s">
        <v>121</v>
      </c>
      <c r="G1027" t="s">
        <v>129</v>
      </c>
      <c r="H1027" t="s">
        <v>48</v>
      </c>
      <c r="I1027" t="s">
        <v>18</v>
      </c>
      <c r="J1027" t="s">
        <v>11</v>
      </c>
      <c r="K1027" t="s">
        <v>42</v>
      </c>
      <c r="L1027">
        <v>1</v>
      </c>
      <c r="M1027">
        <v>1008</v>
      </c>
      <c r="O1027" t="s">
        <v>28</v>
      </c>
      <c r="R1027" t="s">
        <v>47</v>
      </c>
      <c r="S1027" s="49" t="str">
        <f t="shared" ref="S1027:S1090" si="129">IF(R1027="Cash","Cash","Card")</f>
        <v>Card</v>
      </c>
      <c r="T1027" s="3">
        <v>3.5000000000000003E-2</v>
      </c>
      <c r="U1027" s="2">
        <v>6.5339999999999998</v>
      </c>
      <c r="V1027" s="2">
        <v>1.41</v>
      </c>
      <c r="W1027" s="54">
        <f>_xlfn.XLOOKUP(M1027,Market!A:A,Market!F:F,0)</f>
        <v>8.8999999999999996E-2</v>
      </c>
      <c r="X1027" s="55">
        <f t="shared" ref="X1027:X1090" si="130">T1027*U1027</f>
        <v>0.22869</v>
      </c>
      <c r="Y1027" s="55">
        <f t="shared" ref="Y1027:Y1090" si="131">U1027-V1027</f>
        <v>5.1239999999999997</v>
      </c>
      <c r="Z1027" s="54">
        <f t="shared" ref="Z1027:Z1090" si="132">Y1027/U1027</f>
        <v>0.78420569329660239</v>
      </c>
      <c r="AA1027" s="49" t="str">
        <f t="shared" ref="AA1027:AA1090" ca="1" si="133">IF(DATEDIF(B1027,TODAY(),"y")&gt;5,"Y","N")</f>
        <v>N</v>
      </c>
      <c r="AB1027" s="49">
        <f t="shared" ref="AB1027:AB1090" ca="1" si="134">DATEDIF(B1027,TODAY(),"y")</f>
        <v>5</v>
      </c>
      <c r="AC1027" s="49" t="str">
        <f t="shared" ref="AC1027:AC1090" ca="1" si="135">IF(AB1027&gt;5,"Y","N")</f>
        <v>N</v>
      </c>
    </row>
    <row r="1028" spans="1:29" x14ac:dyDescent="0.25">
      <c r="A1028">
        <v>8239</v>
      </c>
      <c r="B1028" s="9">
        <v>43578</v>
      </c>
      <c r="C1028" s="50" t="str">
        <f t="shared" si="128"/>
        <v>N</v>
      </c>
      <c r="D1028" s="52">
        <f>_xlfn.XLOOKUP(B1028,Cal_Date!B:B,Cal_Date!A:A,0)</f>
        <v>4</v>
      </c>
      <c r="E1028">
        <v>2019</v>
      </c>
      <c r="F1028" t="s">
        <v>122</v>
      </c>
      <c r="G1028" t="s">
        <v>129</v>
      </c>
      <c r="H1028" t="s">
        <v>48</v>
      </c>
      <c r="I1028" t="s">
        <v>18</v>
      </c>
      <c r="J1028" t="s">
        <v>11</v>
      </c>
      <c r="K1028" t="s">
        <v>42</v>
      </c>
      <c r="L1028">
        <v>1</v>
      </c>
      <c r="M1028">
        <v>1000</v>
      </c>
      <c r="O1028" t="s">
        <v>25</v>
      </c>
      <c r="R1028" t="s">
        <v>45</v>
      </c>
      <c r="S1028" s="49" t="str">
        <f t="shared" si="129"/>
        <v>Cash</v>
      </c>
      <c r="T1028" s="3">
        <v>0</v>
      </c>
      <c r="U1028" s="2">
        <v>6.48</v>
      </c>
      <c r="V1028" s="2">
        <v>1.41</v>
      </c>
      <c r="W1028" s="54">
        <f>_xlfn.XLOOKUP(M1028,Market!A:A,Market!F:F,0)</f>
        <v>0.08</v>
      </c>
      <c r="X1028" s="55">
        <f t="shared" si="130"/>
        <v>0</v>
      </c>
      <c r="Y1028" s="55">
        <f t="shared" si="131"/>
        <v>5.07</v>
      </c>
      <c r="Z1028" s="54">
        <f t="shared" si="132"/>
        <v>0.78240740740740744</v>
      </c>
      <c r="AA1028" s="49" t="str">
        <f t="shared" ca="1" si="133"/>
        <v>N</v>
      </c>
      <c r="AB1028" s="49">
        <f t="shared" ca="1" si="134"/>
        <v>5</v>
      </c>
      <c r="AC1028" s="49" t="str">
        <f t="shared" ca="1" si="135"/>
        <v>N</v>
      </c>
    </row>
    <row r="1029" spans="1:29" x14ac:dyDescent="0.25">
      <c r="A1029">
        <v>8232</v>
      </c>
      <c r="B1029" s="9">
        <v>43578</v>
      </c>
      <c r="C1029" s="50" t="str">
        <f t="shared" si="128"/>
        <v>N</v>
      </c>
      <c r="D1029" s="52">
        <f>_xlfn.XLOOKUP(B1029,Cal_Date!B:B,Cal_Date!A:A,0)</f>
        <v>4</v>
      </c>
      <c r="E1029">
        <v>2019</v>
      </c>
      <c r="F1029" t="s">
        <v>122</v>
      </c>
      <c r="G1029" t="s">
        <v>129</v>
      </c>
      <c r="H1029" t="s">
        <v>48</v>
      </c>
      <c r="I1029" t="s">
        <v>18</v>
      </c>
      <c r="J1029" t="s">
        <v>11</v>
      </c>
      <c r="K1029" t="s">
        <v>42</v>
      </c>
      <c r="L1029">
        <v>1</v>
      </c>
      <c r="M1029">
        <v>1000</v>
      </c>
      <c r="O1029" t="s">
        <v>25</v>
      </c>
      <c r="R1029" t="s">
        <v>45</v>
      </c>
      <c r="S1029" s="49" t="str">
        <f t="shared" si="129"/>
        <v>Cash</v>
      </c>
      <c r="T1029" s="3">
        <v>0</v>
      </c>
      <c r="U1029" s="2">
        <v>6.48</v>
      </c>
      <c r="V1029" s="2">
        <v>1.41</v>
      </c>
      <c r="W1029" s="54">
        <f>_xlfn.XLOOKUP(M1029,Market!A:A,Market!F:F,0)</f>
        <v>0.08</v>
      </c>
      <c r="X1029" s="55">
        <f t="shared" si="130"/>
        <v>0</v>
      </c>
      <c r="Y1029" s="55">
        <f t="shared" si="131"/>
        <v>5.07</v>
      </c>
      <c r="Z1029" s="54">
        <f t="shared" si="132"/>
        <v>0.78240740740740744</v>
      </c>
      <c r="AA1029" s="49" t="str">
        <f t="shared" ca="1" si="133"/>
        <v>N</v>
      </c>
      <c r="AB1029" s="49">
        <f t="shared" ca="1" si="134"/>
        <v>5</v>
      </c>
      <c r="AC1029" s="49" t="str">
        <f t="shared" ca="1" si="135"/>
        <v>N</v>
      </c>
    </row>
    <row r="1030" spans="1:29" x14ac:dyDescent="0.25">
      <c r="A1030">
        <v>8233</v>
      </c>
      <c r="B1030" s="9">
        <v>43578</v>
      </c>
      <c r="C1030" s="50" t="str">
        <f t="shared" si="128"/>
        <v>N</v>
      </c>
      <c r="D1030" s="52">
        <f>_xlfn.XLOOKUP(B1030,Cal_Date!B:B,Cal_Date!A:A,0)</f>
        <v>4</v>
      </c>
      <c r="E1030">
        <v>2019</v>
      </c>
      <c r="F1030" t="s">
        <v>122</v>
      </c>
      <c r="G1030" t="s">
        <v>129</v>
      </c>
      <c r="H1030" t="s">
        <v>48</v>
      </c>
      <c r="I1030" t="s">
        <v>18</v>
      </c>
      <c r="J1030" t="s">
        <v>11</v>
      </c>
      <c r="K1030" t="s">
        <v>42</v>
      </c>
      <c r="L1030">
        <v>2</v>
      </c>
      <c r="M1030">
        <v>1000</v>
      </c>
      <c r="O1030" t="s">
        <v>25</v>
      </c>
      <c r="R1030" t="s">
        <v>44</v>
      </c>
      <c r="S1030" s="49" t="str">
        <f t="shared" si="129"/>
        <v>Card</v>
      </c>
      <c r="T1030" s="3">
        <v>0.03</v>
      </c>
      <c r="U1030" s="2">
        <v>12.96</v>
      </c>
      <c r="V1030" s="2">
        <v>2.82</v>
      </c>
      <c r="W1030" s="54">
        <f>_xlfn.XLOOKUP(M1030,Market!A:A,Market!F:F,0)</f>
        <v>0.08</v>
      </c>
      <c r="X1030" s="55">
        <f t="shared" si="130"/>
        <v>0.38880000000000003</v>
      </c>
      <c r="Y1030" s="55">
        <f t="shared" si="131"/>
        <v>10.14</v>
      </c>
      <c r="Z1030" s="54">
        <f t="shared" si="132"/>
        <v>0.78240740740740744</v>
      </c>
      <c r="AA1030" s="49" t="str">
        <f t="shared" ca="1" si="133"/>
        <v>N</v>
      </c>
      <c r="AB1030" s="49">
        <f t="shared" ca="1" si="134"/>
        <v>5</v>
      </c>
      <c r="AC1030" s="49" t="str">
        <f t="shared" ca="1" si="135"/>
        <v>N</v>
      </c>
    </row>
    <row r="1031" spans="1:29" x14ac:dyDescent="0.25">
      <c r="A1031">
        <v>8234</v>
      </c>
      <c r="B1031" s="9">
        <v>43578</v>
      </c>
      <c r="C1031" s="50" t="str">
        <f t="shared" si="128"/>
        <v>N</v>
      </c>
      <c r="D1031" s="52">
        <f>_xlfn.XLOOKUP(B1031,Cal_Date!B:B,Cal_Date!A:A,0)</f>
        <v>4</v>
      </c>
      <c r="E1031">
        <v>2019</v>
      </c>
      <c r="F1031" t="s">
        <v>122</v>
      </c>
      <c r="G1031" t="s">
        <v>129</v>
      </c>
      <c r="H1031" t="s">
        <v>48</v>
      </c>
      <c r="I1031" t="s">
        <v>18</v>
      </c>
      <c r="J1031" t="s">
        <v>11</v>
      </c>
      <c r="K1031" t="s">
        <v>42</v>
      </c>
      <c r="L1031">
        <v>1</v>
      </c>
      <c r="M1031">
        <v>1001</v>
      </c>
      <c r="O1031" t="s">
        <v>25</v>
      </c>
      <c r="R1031" t="s">
        <v>44</v>
      </c>
      <c r="S1031" s="49" t="str">
        <f t="shared" si="129"/>
        <v>Card</v>
      </c>
      <c r="T1031" s="3">
        <v>0.03</v>
      </c>
      <c r="U1031" s="2">
        <v>6.36</v>
      </c>
      <c r="V1031" s="2">
        <v>1.41</v>
      </c>
      <c r="W1031" s="54">
        <f>_xlfn.XLOOKUP(M1031,Market!A:A,Market!F:F,0)</f>
        <v>0.06</v>
      </c>
      <c r="X1031" s="55">
        <f t="shared" si="130"/>
        <v>0.1908</v>
      </c>
      <c r="Y1031" s="55">
        <f t="shared" si="131"/>
        <v>4.95</v>
      </c>
      <c r="Z1031" s="54">
        <f t="shared" si="132"/>
        <v>0.77830188679245282</v>
      </c>
      <c r="AA1031" s="49" t="str">
        <f t="shared" ca="1" si="133"/>
        <v>N</v>
      </c>
      <c r="AB1031" s="49">
        <f t="shared" ca="1" si="134"/>
        <v>5</v>
      </c>
      <c r="AC1031" s="49" t="str">
        <f t="shared" ca="1" si="135"/>
        <v>N</v>
      </c>
    </row>
    <row r="1032" spans="1:29" x14ac:dyDescent="0.25">
      <c r="A1032">
        <v>8235</v>
      </c>
      <c r="B1032" s="9">
        <v>43578</v>
      </c>
      <c r="C1032" s="50" t="str">
        <f t="shared" si="128"/>
        <v>N</v>
      </c>
      <c r="D1032" s="52">
        <f>_xlfn.XLOOKUP(B1032,Cal_Date!B:B,Cal_Date!A:A,0)</f>
        <v>4</v>
      </c>
      <c r="E1032">
        <v>2019</v>
      </c>
      <c r="F1032" t="s">
        <v>122</v>
      </c>
      <c r="G1032" t="s">
        <v>129</v>
      </c>
      <c r="H1032" t="s">
        <v>48</v>
      </c>
      <c r="I1032" t="s">
        <v>18</v>
      </c>
      <c r="J1032" t="s">
        <v>11</v>
      </c>
      <c r="K1032" t="s">
        <v>42</v>
      </c>
      <c r="L1032">
        <v>2</v>
      </c>
      <c r="M1032">
        <v>1000</v>
      </c>
      <c r="O1032" t="s">
        <v>25</v>
      </c>
      <c r="R1032" t="s">
        <v>47</v>
      </c>
      <c r="S1032" s="49" t="str">
        <f t="shared" si="129"/>
        <v>Card</v>
      </c>
      <c r="T1032" s="3">
        <v>3.5000000000000003E-2</v>
      </c>
      <c r="U1032" s="2">
        <v>12.96</v>
      </c>
      <c r="V1032" s="2">
        <v>2.82</v>
      </c>
      <c r="W1032" s="54">
        <f>_xlfn.XLOOKUP(M1032,Market!A:A,Market!F:F,0)</f>
        <v>0.08</v>
      </c>
      <c r="X1032" s="55">
        <f t="shared" si="130"/>
        <v>0.45360000000000006</v>
      </c>
      <c r="Y1032" s="55">
        <f t="shared" si="131"/>
        <v>10.14</v>
      </c>
      <c r="Z1032" s="54">
        <f t="shared" si="132"/>
        <v>0.78240740740740744</v>
      </c>
      <c r="AA1032" s="49" t="str">
        <f t="shared" ca="1" si="133"/>
        <v>N</v>
      </c>
      <c r="AB1032" s="49">
        <f t="shared" ca="1" si="134"/>
        <v>5</v>
      </c>
      <c r="AC1032" s="49" t="str">
        <f t="shared" ca="1" si="135"/>
        <v>N</v>
      </c>
    </row>
    <row r="1033" spans="1:29" x14ac:dyDescent="0.25">
      <c r="A1033">
        <v>8236</v>
      </c>
      <c r="B1033" s="9">
        <v>43578</v>
      </c>
      <c r="C1033" s="50" t="str">
        <f t="shared" si="128"/>
        <v>N</v>
      </c>
      <c r="D1033" s="52">
        <f>_xlfn.XLOOKUP(B1033,Cal_Date!B:B,Cal_Date!A:A,0)</f>
        <v>4</v>
      </c>
      <c r="E1033">
        <v>2019</v>
      </c>
      <c r="F1033" t="s">
        <v>122</v>
      </c>
      <c r="G1033" t="s">
        <v>129</v>
      </c>
      <c r="H1033" t="s">
        <v>48</v>
      </c>
      <c r="I1033" t="s">
        <v>18</v>
      </c>
      <c r="J1033" t="s">
        <v>11</v>
      </c>
      <c r="K1033" t="s">
        <v>42</v>
      </c>
      <c r="L1033">
        <v>1</v>
      </c>
      <c r="M1033">
        <v>1000</v>
      </c>
      <c r="O1033" t="s">
        <v>25</v>
      </c>
      <c r="R1033" t="s">
        <v>44</v>
      </c>
      <c r="S1033" s="49" t="str">
        <f t="shared" si="129"/>
        <v>Card</v>
      </c>
      <c r="T1033" s="3">
        <v>0.03</v>
      </c>
      <c r="U1033" s="2">
        <v>6.48</v>
      </c>
      <c r="V1033" s="2">
        <v>1.41</v>
      </c>
      <c r="W1033" s="54">
        <f>_xlfn.XLOOKUP(M1033,Market!A:A,Market!F:F,0)</f>
        <v>0.08</v>
      </c>
      <c r="X1033" s="55">
        <f t="shared" si="130"/>
        <v>0.19440000000000002</v>
      </c>
      <c r="Y1033" s="55">
        <f t="shared" si="131"/>
        <v>5.07</v>
      </c>
      <c r="Z1033" s="54">
        <f t="shared" si="132"/>
        <v>0.78240740740740744</v>
      </c>
      <c r="AA1033" s="49" t="str">
        <f t="shared" ca="1" si="133"/>
        <v>N</v>
      </c>
      <c r="AB1033" s="49">
        <f t="shared" ca="1" si="134"/>
        <v>5</v>
      </c>
      <c r="AC1033" s="49" t="str">
        <f t="shared" ca="1" si="135"/>
        <v>N</v>
      </c>
    </row>
    <row r="1034" spans="1:29" x14ac:dyDescent="0.25">
      <c r="A1034">
        <v>8237</v>
      </c>
      <c r="B1034" s="9">
        <v>43578</v>
      </c>
      <c r="C1034" s="50" t="str">
        <f t="shared" si="128"/>
        <v>N</v>
      </c>
      <c r="D1034" s="52">
        <f>_xlfn.XLOOKUP(B1034,Cal_Date!B:B,Cal_Date!A:A,0)</f>
        <v>4</v>
      </c>
      <c r="E1034">
        <v>2019</v>
      </c>
      <c r="F1034" t="s">
        <v>122</v>
      </c>
      <c r="G1034" t="s">
        <v>129</v>
      </c>
      <c r="H1034" t="s">
        <v>48</v>
      </c>
      <c r="I1034" t="s">
        <v>18</v>
      </c>
      <c r="J1034" t="s">
        <v>10</v>
      </c>
      <c r="K1034" t="s">
        <v>43</v>
      </c>
      <c r="L1034">
        <v>2</v>
      </c>
      <c r="M1034">
        <v>1004</v>
      </c>
      <c r="O1034" t="s">
        <v>28</v>
      </c>
      <c r="R1034" t="s">
        <v>44</v>
      </c>
      <c r="S1034" s="49" t="str">
        <f t="shared" si="129"/>
        <v>Card</v>
      </c>
      <c r="T1034" s="3">
        <v>0.03</v>
      </c>
      <c r="U1034" s="2">
        <v>14.84</v>
      </c>
      <c r="V1034" s="2">
        <v>2.92</v>
      </c>
      <c r="W1034" s="54">
        <f>_xlfn.XLOOKUP(M1034,Market!A:A,Market!F:F,0)</f>
        <v>0.06</v>
      </c>
      <c r="X1034" s="55">
        <f t="shared" si="130"/>
        <v>0.44519999999999998</v>
      </c>
      <c r="Y1034" s="55">
        <f t="shared" si="131"/>
        <v>11.92</v>
      </c>
      <c r="Z1034" s="54">
        <f t="shared" si="132"/>
        <v>0.80323450134770891</v>
      </c>
      <c r="AA1034" s="49" t="str">
        <f t="shared" ca="1" si="133"/>
        <v>N</v>
      </c>
      <c r="AB1034" s="49">
        <f t="shared" ca="1" si="134"/>
        <v>5</v>
      </c>
      <c r="AC1034" s="49" t="str">
        <f t="shared" ca="1" si="135"/>
        <v>N</v>
      </c>
    </row>
    <row r="1035" spans="1:29" x14ac:dyDescent="0.25">
      <c r="A1035">
        <v>8238</v>
      </c>
      <c r="B1035" s="9">
        <v>43578</v>
      </c>
      <c r="C1035" s="50" t="str">
        <f t="shared" si="128"/>
        <v>N</v>
      </c>
      <c r="D1035" s="52">
        <f>_xlfn.XLOOKUP(B1035,Cal_Date!B:B,Cal_Date!A:A,0)</f>
        <v>4</v>
      </c>
      <c r="E1035">
        <v>2019</v>
      </c>
      <c r="F1035" t="s">
        <v>122</v>
      </c>
      <c r="G1035" t="s">
        <v>129</v>
      </c>
      <c r="H1035" t="s">
        <v>48</v>
      </c>
      <c r="I1035" t="s">
        <v>18</v>
      </c>
      <c r="J1035" t="s">
        <v>11</v>
      </c>
      <c r="K1035" t="s">
        <v>42</v>
      </c>
      <c r="L1035">
        <v>1</v>
      </c>
      <c r="M1035">
        <v>1005</v>
      </c>
      <c r="O1035" t="s">
        <v>25</v>
      </c>
      <c r="R1035" t="s">
        <v>44</v>
      </c>
      <c r="S1035" s="49" t="str">
        <f t="shared" si="129"/>
        <v>Card</v>
      </c>
      <c r="T1035" s="3">
        <v>0.03</v>
      </c>
      <c r="U1035" s="2">
        <v>6.5339999999999998</v>
      </c>
      <c r="V1035" s="2">
        <v>1.41</v>
      </c>
      <c r="W1035" s="54">
        <f>_xlfn.XLOOKUP(M1035,Market!A:A,Market!F:F,0)</f>
        <v>8.8999999999999996E-2</v>
      </c>
      <c r="X1035" s="55">
        <f t="shared" si="130"/>
        <v>0.19602</v>
      </c>
      <c r="Y1035" s="55">
        <f t="shared" si="131"/>
        <v>5.1239999999999997</v>
      </c>
      <c r="Z1035" s="54">
        <f t="shared" si="132"/>
        <v>0.78420569329660239</v>
      </c>
      <c r="AA1035" s="49" t="str">
        <f t="shared" ca="1" si="133"/>
        <v>N</v>
      </c>
      <c r="AB1035" s="49">
        <f t="shared" ca="1" si="134"/>
        <v>5</v>
      </c>
      <c r="AC1035" s="49" t="str">
        <f t="shared" ca="1" si="135"/>
        <v>N</v>
      </c>
    </row>
    <row r="1036" spans="1:29" x14ac:dyDescent="0.25">
      <c r="A1036">
        <v>8240</v>
      </c>
      <c r="B1036" s="9">
        <v>43578</v>
      </c>
      <c r="C1036" s="50" t="str">
        <f t="shared" si="128"/>
        <v>N</v>
      </c>
      <c r="D1036" s="52">
        <f>_xlfn.XLOOKUP(B1036,Cal_Date!B:B,Cal_Date!A:A,0)</f>
        <v>4</v>
      </c>
      <c r="E1036">
        <v>2019</v>
      </c>
      <c r="F1036" t="s">
        <v>122</v>
      </c>
      <c r="G1036" t="s">
        <v>129</v>
      </c>
      <c r="H1036" t="s">
        <v>48</v>
      </c>
      <c r="I1036" t="s">
        <v>18</v>
      </c>
      <c r="J1036" t="s">
        <v>11</v>
      </c>
      <c r="K1036" t="s">
        <v>42</v>
      </c>
      <c r="L1036">
        <v>1</v>
      </c>
      <c r="M1036">
        <v>1000</v>
      </c>
      <c r="O1036" t="s">
        <v>25</v>
      </c>
      <c r="R1036" t="s">
        <v>44</v>
      </c>
      <c r="S1036" s="49" t="str">
        <f t="shared" si="129"/>
        <v>Card</v>
      </c>
      <c r="T1036" s="3">
        <v>0.03</v>
      </c>
      <c r="U1036" s="2">
        <v>6.48</v>
      </c>
      <c r="V1036" s="2">
        <v>1.41</v>
      </c>
      <c r="W1036" s="54">
        <f>_xlfn.XLOOKUP(M1036,Market!A:A,Market!F:F,0)</f>
        <v>0.08</v>
      </c>
      <c r="X1036" s="55">
        <f t="shared" si="130"/>
        <v>0.19440000000000002</v>
      </c>
      <c r="Y1036" s="55">
        <f t="shared" si="131"/>
        <v>5.07</v>
      </c>
      <c r="Z1036" s="54">
        <f t="shared" si="132"/>
        <v>0.78240740740740744</v>
      </c>
      <c r="AA1036" s="49" t="str">
        <f t="shared" ca="1" si="133"/>
        <v>N</v>
      </c>
      <c r="AB1036" s="49">
        <f t="shared" ca="1" si="134"/>
        <v>5</v>
      </c>
      <c r="AC1036" s="49" t="str">
        <f t="shared" ca="1" si="135"/>
        <v>N</v>
      </c>
    </row>
    <row r="1037" spans="1:29" x14ac:dyDescent="0.25">
      <c r="A1037">
        <v>8241</v>
      </c>
      <c r="B1037" s="9">
        <v>43578</v>
      </c>
      <c r="C1037" s="50" t="str">
        <f t="shared" si="128"/>
        <v>N</v>
      </c>
      <c r="D1037" s="52">
        <f>_xlfn.XLOOKUP(B1037,Cal_Date!B:B,Cal_Date!A:A,0)</f>
        <v>4</v>
      </c>
      <c r="E1037">
        <v>2019</v>
      </c>
      <c r="F1037" t="s">
        <v>122</v>
      </c>
      <c r="G1037" t="s">
        <v>129</v>
      </c>
      <c r="H1037" t="s">
        <v>48</v>
      </c>
      <c r="I1037" t="s">
        <v>18</v>
      </c>
      <c r="J1037" t="s">
        <v>11</v>
      </c>
      <c r="K1037" t="s">
        <v>42</v>
      </c>
      <c r="L1037">
        <v>1</v>
      </c>
      <c r="M1037">
        <v>1006</v>
      </c>
      <c r="O1037" t="s">
        <v>28</v>
      </c>
      <c r="R1037" t="s">
        <v>44</v>
      </c>
      <c r="S1037" s="49" t="str">
        <f t="shared" si="129"/>
        <v>Card</v>
      </c>
      <c r="T1037" s="3">
        <v>0.03</v>
      </c>
      <c r="U1037" s="2">
        <v>6.5339999999999998</v>
      </c>
      <c r="V1037" s="2">
        <v>1.41</v>
      </c>
      <c r="W1037" s="54">
        <f>_xlfn.XLOOKUP(M1037,Market!A:A,Market!F:F,0)</f>
        <v>8.8999999999999996E-2</v>
      </c>
      <c r="X1037" s="55">
        <f t="shared" si="130"/>
        <v>0.19602</v>
      </c>
      <c r="Y1037" s="55">
        <f t="shared" si="131"/>
        <v>5.1239999999999997</v>
      </c>
      <c r="Z1037" s="54">
        <f t="shared" si="132"/>
        <v>0.78420569329660239</v>
      </c>
      <c r="AA1037" s="49" t="str">
        <f t="shared" ca="1" si="133"/>
        <v>N</v>
      </c>
      <c r="AB1037" s="49">
        <f t="shared" ca="1" si="134"/>
        <v>5</v>
      </c>
      <c r="AC1037" s="49" t="str">
        <f t="shared" ca="1" si="135"/>
        <v>N</v>
      </c>
    </row>
    <row r="1038" spans="1:29" x14ac:dyDescent="0.25">
      <c r="A1038">
        <v>8242</v>
      </c>
      <c r="B1038" s="9">
        <v>43578</v>
      </c>
      <c r="C1038" s="50" t="str">
        <f t="shared" si="128"/>
        <v>N</v>
      </c>
      <c r="D1038" s="52">
        <f>_xlfn.XLOOKUP(B1038,Cal_Date!B:B,Cal_Date!A:A,0)</f>
        <v>4</v>
      </c>
      <c r="E1038">
        <v>2019</v>
      </c>
      <c r="F1038" t="s">
        <v>122</v>
      </c>
      <c r="G1038" t="s">
        <v>129</v>
      </c>
      <c r="H1038" t="s">
        <v>48</v>
      </c>
      <c r="I1038" t="s">
        <v>18</v>
      </c>
      <c r="J1038" t="s">
        <v>11</v>
      </c>
      <c r="K1038" t="s">
        <v>42</v>
      </c>
      <c r="L1038">
        <v>1</v>
      </c>
      <c r="M1038">
        <v>1000</v>
      </c>
      <c r="O1038" t="s">
        <v>25</v>
      </c>
      <c r="R1038" t="s">
        <v>47</v>
      </c>
      <c r="S1038" s="49" t="str">
        <f t="shared" si="129"/>
        <v>Card</v>
      </c>
      <c r="T1038" s="3">
        <v>3.5000000000000003E-2</v>
      </c>
      <c r="U1038" s="2">
        <v>6.48</v>
      </c>
      <c r="V1038" s="2">
        <v>1.41</v>
      </c>
      <c r="W1038" s="54">
        <f>_xlfn.XLOOKUP(M1038,Market!A:A,Market!F:F,0)</f>
        <v>0.08</v>
      </c>
      <c r="X1038" s="55">
        <f t="shared" si="130"/>
        <v>0.22680000000000003</v>
      </c>
      <c r="Y1038" s="55">
        <f t="shared" si="131"/>
        <v>5.07</v>
      </c>
      <c r="Z1038" s="54">
        <f t="shared" si="132"/>
        <v>0.78240740740740744</v>
      </c>
      <c r="AA1038" s="49" t="str">
        <f t="shared" ca="1" si="133"/>
        <v>N</v>
      </c>
      <c r="AB1038" s="49">
        <f t="shared" ca="1" si="134"/>
        <v>5</v>
      </c>
      <c r="AC1038" s="49" t="str">
        <f t="shared" ca="1" si="135"/>
        <v>N</v>
      </c>
    </row>
    <row r="1039" spans="1:29" x14ac:dyDescent="0.25">
      <c r="A1039">
        <v>8243</v>
      </c>
      <c r="B1039" s="9">
        <v>43578</v>
      </c>
      <c r="C1039" s="50" t="str">
        <f t="shared" si="128"/>
        <v>N</v>
      </c>
      <c r="D1039" s="52">
        <f>_xlfn.XLOOKUP(B1039,Cal_Date!B:B,Cal_Date!A:A,0)</f>
        <v>4</v>
      </c>
      <c r="E1039">
        <v>2019</v>
      </c>
      <c r="F1039" t="s">
        <v>122</v>
      </c>
      <c r="G1039" t="s">
        <v>129</v>
      </c>
      <c r="H1039" t="s">
        <v>48</v>
      </c>
      <c r="I1039" t="s">
        <v>18</v>
      </c>
      <c r="J1039" t="s">
        <v>11</v>
      </c>
      <c r="K1039" t="s">
        <v>42</v>
      </c>
      <c r="L1039">
        <v>2</v>
      </c>
      <c r="M1039">
        <v>1001</v>
      </c>
      <c r="O1039" t="s">
        <v>25</v>
      </c>
      <c r="R1039" t="s">
        <v>44</v>
      </c>
      <c r="S1039" s="49" t="str">
        <f t="shared" si="129"/>
        <v>Card</v>
      </c>
      <c r="T1039" s="3">
        <v>0.03</v>
      </c>
      <c r="U1039" s="2">
        <v>12.72</v>
      </c>
      <c r="V1039" s="2">
        <v>2.82</v>
      </c>
      <c r="W1039" s="54">
        <f>_xlfn.XLOOKUP(M1039,Market!A:A,Market!F:F,0)</f>
        <v>0.06</v>
      </c>
      <c r="X1039" s="55">
        <f t="shared" si="130"/>
        <v>0.38159999999999999</v>
      </c>
      <c r="Y1039" s="55">
        <f t="shared" si="131"/>
        <v>9.9</v>
      </c>
      <c r="Z1039" s="54">
        <f t="shared" si="132"/>
        <v>0.77830188679245282</v>
      </c>
      <c r="AA1039" s="49" t="str">
        <f t="shared" ca="1" si="133"/>
        <v>N</v>
      </c>
      <c r="AB1039" s="49">
        <f t="shared" ca="1" si="134"/>
        <v>5</v>
      </c>
      <c r="AC1039" s="49" t="str">
        <f t="shared" ca="1" si="135"/>
        <v>N</v>
      </c>
    </row>
    <row r="1040" spans="1:29" x14ac:dyDescent="0.25">
      <c r="A1040">
        <v>8244</v>
      </c>
      <c r="B1040" s="9">
        <v>43578</v>
      </c>
      <c r="C1040" s="50" t="str">
        <f t="shared" si="128"/>
        <v>N</v>
      </c>
      <c r="D1040" s="52">
        <f>_xlfn.XLOOKUP(B1040,Cal_Date!B:B,Cal_Date!A:A,0)</f>
        <v>4</v>
      </c>
      <c r="E1040">
        <v>2019</v>
      </c>
      <c r="F1040" t="s">
        <v>122</v>
      </c>
      <c r="G1040" t="s">
        <v>129</v>
      </c>
      <c r="H1040" t="s">
        <v>48</v>
      </c>
      <c r="I1040" t="s">
        <v>18</v>
      </c>
      <c r="J1040" t="s">
        <v>11</v>
      </c>
      <c r="K1040" t="s">
        <v>42</v>
      </c>
      <c r="L1040">
        <v>1</v>
      </c>
      <c r="M1040">
        <v>1008</v>
      </c>
      <c r="O1040" t="s">
        <v>28</v>
      </c>
      <c r="R1040" t="s">
        <v>44</v>
      </c>
      <c r="S1040" s="49" t="str">
        <f t="shared" si="129"/>
        <v>Card</v>
      </c>
      <c r="T1040" s="3">
        <v>0.03</v>
      </c>
      <c r="U1040" s="2">
        <v>6.5339999999999998</v>
      </c>
      <c r="V1040" s="2">
        <v>1.41</v>
      </c>
      <c r="W1040" s="54">
        <f>_xlfn.XLOOKUP(M1040,Market!A:A,Market!F:F,0)</f>
        <v>8.8999999999999996E-2</v>
      </c>
      <c r="X1040" s="55">
        <f t="shared" si="130"/>
        <v>0.19602</v>
      </c>
      <c r="Y1040" s="55">
        <f t="shared" si="131"/>
        <v>5.1239999999999997</v>
      </c>
      <c r="Z1040" s="54">
        <f t="shared" si="132"/>
        <v>0.78420569329660239</v>
      </c>
      <c r="AA1040" s="49" t="str">
        <f t="shared" ca="1" si="133"/>
        <v>N</v>
      </c>
      <c r="AB1040" s="49">
        <f t="shared" ca="1" si="134"/>
        <v>5</v>
      </c>
      <c r="AC1040" s="49" t="str">
        <f t="shared" ca="1" si="135"/>
        <v>N</v>
      </c>
    </row>
    <row r="1041" spans="1:29" x14ac:dyDescent="0.25">
      <c r="A1041">
        <v>8247</v>
      </c>
      <c r="B1041" s="9">
        <v>43578</v>
      </c>
      <c r="C1041" s="50" t="str">
        <f t="shared" si="128"/>
        <v>N</v>
      </c>
      <c r="D1041" s="52">
        <f>_xlfn.XLOOKUP(B1041,Cal_Date!B:B,Cal_Date!A:A,0)</f>
        <v>4</v>
      </c>
      <c r="E1041">
        <v>2019</v>
      </c>
      <c r="F1041" t="s">
        <v>122</v>
      </c>
      <c r="G1041" t="s">
        <v>129</v>
      </c>
      <c r="H1041" t="s">
        <v>48</v>
      </c>
      <c r="I1041" t="s">
        <v>18</v>
      </c>
      <c r="J1041" t="s">
        <v>11</v>
      </c>
      <c r="K1041" t="s">
        <v>42</v>
      </c>
      <c r="L1041">
        <v>1</v>
      </c>
      <c r="M1041">
        <v>1009</v>
      </c>
      <c r="O1041" t="s">
        <v>28</v>
      </c>
      <c r="R1041" t="s">
        <v>44</v>
      </c>
      <c r="S1041" s="49" t="str">
        <f t="shared" si="129"/>
        <v>Card</v>
      </c>
      <c r="T1041" s="3">
        <v>0.03</v>
      </c>
      <c r="U1041" s="2">
        <v>6.5339999999999998</v>
      </c>
      <c r="V1041" s="2">
        <v>1.41</v>
      </c>
      <c r="W1041" s="54">
        <f>_xlfn.XLOOKUP(M1041,Market!A:A,Market!F:F,0)</f>
        <v>8.8999999999999996E-2</v>
      </c>
      <c r="X1041" s="55">
        <f t="shared" si="130"/>
        <v>0.19602</v>
      </c>
      <c r="Y1041" s="55">
        <f t="shared" si="131"/>
        <v>5.1239999999999997</v>
      </c>
      <c r="Z1041" s="54">
        <f t="shared" si="132"/>
        <v>0.78420569329660239</v>
      </c>
      <c r="AA1041" s="49" t="str">
        <f t="shared" ca="1" si="133"/>
        <v>N</v>
      </c>
      <c r="AB1041" s="49">
        <f t="shared" ca="1" si="134"/>
        <v>5</v>
      </c>
      <c r="AC1041" s="49" t="str">
        <f t="shared" ca="1" si="135"/>
        <v>N</v>
      </c>
    </row>
    <row r="1042" spans="1:29" x14ac:dyDescent="0.25">
      <c r="A1042">
        <v>8245</v>
      </c>
      <c r="B1042" s="9">
        <v>43578</v>
      </c>
      <c r="C1042" s="50" t="str">
        <f t="shared" si="128"/>
        <v>N</v>
      </c>
      <c r="D1042" s="52">
        <f>_xlfn.XLOOKUP(B1042,Cal_Date!B:B,Cal_Date!A:A,0)</f>
        <v>4</v>
      </c>
      <c r="E1042">
        <v>2019</v>
      </c>
      <c r="F1042" t="s">
        <v>122</v>
      </c>
      <c r="G1042" t="s">
        <v>129</v>
      </c>
      <c r="H1042" t="s">
        <v>48</v>
      </c>
      <c r="I1042" t="s">
        <v>18</v>
      </c>
      <c r="J1042" t="s">
        <v>11</v>
      </c>
      <c r="K1042" t="s">
        <v>42</v>
      </c>
      <c r="L1042">
        <v>1</v>
      </c>
      <c r="M1042">
        <v>1001</v>
      </c>
      <c r="O1042" t="s">
        <v>25</v>
      </c>
      <c r="R1042" t="s">
        <v>47</v>
      </c>
      <c r="S1042" s="49" t="str">
        <f t="shared" si="129"/>
        <v>Card</v>
      </c>
      <c r="T1042" s="3">
        <v>3.5000000000000003E-2</v>
      </c>
      <c r="U1042" s="2">
        <v>6.36</v>
      </c>
      <c r="V1042" s="2">
        <v>1.41</v>
      </c>
      <c r="W1042" s="54">
        <f>_xlfn.XLOOKUP(M1042,Market!A:A,Market!F:F,0)</f>
        <v>0.06</v>
      </c>
      <c r="X1042" s="55">
        <f t="shared" si="130"/>
        <v>0.22260000000000002</v>
      </c>
      <c r="Y1042" s="55">
        <f t="shared" si="131"/>
        <v>4.95</v>
      </c>
      <c r="Z1042" s="54">
        <f t="shared" si="132"/>
        <v>0.77830188679245282</v>
      </c>
      <c r="AA1042" s="49" t="str">
        <f t="shared" ca="1" si="133"/>
        <v>N</v>
      </c>
      <c r="AB1042" s="49">
        <f t="shared" ca="1" si="134"/>
        <v>5</v>
      </c>
      <c r="AC1042" s="49" t="str">
        <f t="shared" ca="1" si="135"/>
        <v>N</v>
      </c>
    </row>
    <row r="1043" spans="1:29" x14ac:dyDescent="0.25">
      <c r="A1043">
        <v>8246</v>
      </c>
      <c r="B1043" s="9">
        <v>43578</v>
      </c>
      <c r="C1043" s="50" t="str">
        <f t="shared" si="128"/>
        <v>N</v>
      </c>
      <c r="D1043" s="52">
        <f>_xlfn.XLOOKUP(B1043,Cal_Date!B:B,Cal_Date!A:A,0)</f>
        <v>4</v>
      </c>
      <c r="E1043">
        <v>2019</v>
      </c>
      <c r="F1043" t="s">
        <v>122</v>
      </c>
      <c r="G1043" t="s">
        <v>129</v>
      </c>
      <c r="H1043" t="s">
        <v>48</v>
      </c>
      <c r="I1043" t="s">
        <v>18</v>
      </c>
      <c r="J1043" t="s">
        <v>10</v>
      </c>
      <c r="K1043" t="s">
        <v>43</v>
      </c>
      <c r="L1043">
        <v>1</v>
      </c>
      <c r="M1043">
        <v>1001</v>
      </c>
      <c r="O1043" t="s">
        <v>25</v>
      </c>
      <c r="R1043" t="s">
        <v>47</v>
      </c>
      <c r="S1043" s="49" t="str">
        <f t="shared" si="129"/>
        <v>Card</v>
      </c>
      <c r="T1043" s="3">
        <v>3.5000000000000003E-2</v>
      </c>
      <c r="U1043" s="2">
        <v>7.42</v>
      </c>
      <c r="V1043" s="2">
        <v>1.46</v>
      </c>
      <c r="W1043" s="54">
        <f>_xlfn.XLOOKUP(M1043,Market!A:A,Market!F:F,0)</f>
        <v>0.06</v>
      </c>
      <c r="X1043" s="55">
        <f t="shared" si="130"/>
        <v>0.25970000000000004</v>
      </c>
      <c r="Y1043" s="55">
        <f t="shared" si="131"/>
        <v>5.96</v>
      </c>
      <c r="Z1043" s="54">
        <f t="shared" si="132"/>
        <v>0.80323450134770891</v>
      </c>
      <c r="AA1043" s="49" t="str">
        <f t="shared" ca="1" si="133"/>
        <v>N</v>
      </c>
      <c r="AB1043" s="49">
        <f t="shared" ca="1" si="134"/>
        <v>5</v>
      </c>
      <c r="AC1043" s="49" t="str">
        <f t="shared" ca="1" si="135"/>
        <v>N</v>
      </c>
    </row>
    <row r="1044" spans="1:29" x14ac:dyDescent="0.25">
      <c r="A1044">
        <v>8252</v>
      </c>
      <c r="B1044" s="9">
        <v>43578</v>
      </c>
      <c r="C1044" s="50" t="str">
        <f t="shared" si="128"/>
        <v>N</v>
      </c>
      <c r="D1044" s="52">
        <f>_xlfn.XLOOKUP(B1044,Cal_Date!B:B,Cal_Date!A:A,0)</f>
        <v>4</v>
      </c>
      <c r="E1044">
        <v>2019</v>
      </c>
      <c r="F1044" t="s">
        <v>122</v>
      </c>
      <c r="G1044" t="s">
        <v>129</v>
      </c>
      <c r="H1044" t="s">
        <v>48</v>
      </c>
      <c r="I1044" t="s">
        <v>18</v>
      </c>
      <c r="J1044" t="s">
        <v>11</v>
      </c>
      <c r="K1044" t="s">
        <v>42</v>
      </c>
      <c r="L1044">
        <v>1</v>
      </c>
      <c r="M1044">
        <v>1001</v>
      </c>
      <c r="O1044" t="s">
        <v>25</v>
      </c>
      <c r="R1044" t="s">
        <v>47</v>
      </c>
      <c r="S1044" s="49" t="str">
        <f t="shared" si="129"/>
        <v>Card</v>
      </c>
      <c r="T1044" s="3">
        <v>3.5000000000000003E-2</v>
      </c>
      <c r="U1044" s="2">
        <v>6.36</v>
      </c>
      <c r="V1044" s="2">
        <v>1.41</v>
      </c>
      <c r="W1044" s="54">
        <f>_xlfn.XLOOKUP(M1044,Market!A:A,Market!F:F,0)</f>
        <v>0.06</v>
      </c>
      <c r="X1044" s="55">
        <f t="shared" si="130"/>
        <v>0.22260000000000002</v>
      </c>
      <c r="Y1044" s="55">
        <f t="shared" si="131"/>
        <v>4.95</v>
      </c>
      <c r="Z1044" s="54">
        <f t="shared" si="132"/>
        <v>0.77830188679245282</v>
      </c>
      <c r="AA1044" s="49" t="str">
        <f t="shared" ca="1" si="133"/>
        <v>N</v>
      </c>
      <c r="AB1044" s="49">
        <f t="shared" ca="1" si="134"/>
        <v>5</v>
      </c>
      <c r="AC1044" s="49" t="str">
        <f t="shared" ca="1" si="135"/>
        <v>N</v>
      </c>
    </row>
    <row r="1045" spans="1:29" x14ac:dyDescent="0.25">
      <c r="A1045">
        <v>8248</v>
      </c>
      <c r="B1045" s="9">
        <v>43578</v>
      </c>
      <c r="C1045" s="50" t="str">
        <f t="shared" si="128"/>
        <v>N</v>
      </c>
      <c r="D1045" s="52">
        <f>_xlfn.XLOOKUP(B1045,Cal_Date!B:B,Cal_Date!A:A,0)</f>
        <v>4</v>
      </c>
      <c r="E1045">
        <v>2019</v>
      </c>
      <c r="F1045" t="s">
        <v>122</v>
      </c>
      <c r="G1045" t="s">
        <v>129</v>
      </c>
      <c r="H1045" t="s">
        <v>48</v>
      </c>
      <c r="I1045" t="s">
        <v>18</v>
      </c>
      <c r="J1045" t="s">
        <v>11</v>
      </c>
      <c r="K1045" t="s">
        <v>42</v>
      </c>
      <c r="L1045">
        <v>2</v>
      </c>
      <c r="M1045">
        <v>1002</v>
      </c>
      <c r="O1045" t="s">
        <v>28</v>
      </c>
      <c r="R1045" t="s">
        <v>44</v>
      </c>
      <c r="S1045" s="49" t="str">
        <f t="shared" si="129"/>
        <v>Card</v>
      </c>
      <c r="T1045" s="3">
        <v>0.03</v>
      </c>
      <c r="U1045" s="2">
        <v>12.72</v>
      </c>
      <c r="V1045" s="2">
        <v>2.82</v>
      </c>
      <c r="W1045" s="54">
        <f>_xlfn.XLOOKUP(M1045,Market!A:A,Market!F:F,0)</f>
        <v>0.06</v>
      </c>
      <c r="X1045" s="55">
        <f t="shared" si="130"/>
        <v>0.38159999999999999</v>
      </c>
      <c r="Y1045" s="55">
        <f t="shared" si="131"/>
        <v>9.9</v>
      </c>
      <c r="Z1045" s="54">
        <f t="shared" si="132"/>
        <v>0.77830188679245282</v>
      </c>
      <c r="AA1045" s="49" t="str">
        <f t="shared" ca="1" si="133"/>
        <v>N</v>
      </c>
      <c r="AB1045" s="49">
        <f t="shared" ca="1" si="134"/>
        <v>5</v>
      </c>
      <c r="AC1045" s="49" t="str">
        <f t="shared" ca="1" si="135"/>
        <v>N</v>
      </c>
    </row>
    <row r="1046" spans="1:29" x14ac:dyDescent="0.25">
      <c r="A1046">
        <v>8250</v>
      </c>
      <c r="B1046" s="9">
        <v>43578</v>
      </c>
      <c r="C1046" s="50" t="str">
        <f t="shared" si="128"/>
        <v>N</v>
      </c>
      <c r="D1046" s="52">
        <f>_xlfn.XLOOKUP(B1046,Cal_Date!B:B,Cal_Date!A:A,0)</f>
        <v>4</v>
      </c>
      <c r="E1046">
        <v>2019</v>
      </c>
      <c r="F1046" t="s">
        <v>122</v>
      </c>
      <c r="G1046" t="s">
        <v>129</v>
      </c>
      <c r="H1046" t="s">
        <v>48</v>
      </c>
      <c r="I1046" t="s">
        <v>18</v>
      </c>
      <c r="J1046" t="s">
        <v>11</v>
      </c>
      <c r="K1046" t="s">
        <v>42</v>
      </c>
      <c r="L1046">
        <v>2</v>
      </c>
      <c r="M1046">
        <v>1003</v>
      </c>
      <c r="O1046" t="s">
        <v>25</v>
      </c>
      <c r="R1046" t="s">
        <v>45</v>
      </c>
      <c r="S1046" s="49" t="str">
        <f t="shared" si="129"/>
        <v>Cash</v>
      </c>
      <c r="T1046" s="3">
        <v>0</v>
      </c>
      <c r="U1046" s="2">
        <v>12.72</v>
      </c>
      <c r="V1046" s="2">
        <v>2.82</v>
      </c>
      <c r="W1046" s="54">
        <f>_xlfn.XLOOKUP(M1046,Market!A:A,Market!F:F,0)</f>
        <v>0.06</v>
      </c>
      <c r="X1046" s="55">
        <f t="shared" si="130"/>
        <v>0</v>
      </c>
      <c r="Y1046" s="55">
        <f t="shared" si="131"/>
        <v>9.9</v>
      </c>
      <c r="Z1046" s="54">
        <f t="shared" si="132"/>
        <v>0.77830188679245282</v>
      </c>
      <c r="AA1046" s="49" t="str">
        <f t="shared" ca="1" si="133"/>
        <v>N</v>
      </c>
      <c r="AB1046" s="49">
        <f t="shared" ca="1" si="134"/>
        <v>5</v>
      </c>
      <c r="AC1046" s="49" t="str">
        <f t="shared" ca="1" si="135"/>
        <v>N</v>
      </c>
    </row>
    <row r="1047" spans="1:29" x14ac:dyDescent="0.25">
      <c r="A1047">
        <v>8251</v>
      </c>
      <c r="B1047" s="9">
        <v>43578</v>
      </c>
      <c r="C1047" s="50" t="str">
        <f t="shared" si="128"/>
        <v>N</v>
      </c>
      <c r="D1047" s="52">
        <f>_xlfn.XLOOKUP(B1047,Cal_Date!B:B,Cal_Date!A:A,0)</f>
        <v>4</v>
      </c>
      <c r="E1047">
        <v>2019</v>
      </c>
      <c r="F1047" t="s">
        <v>122</v>
      </c>
      <c r="G1047" t="s">
        <v>129</v>
      </c>
      <c r="H1047" t="s">
        <v>48</v>
      </c>
      <c r="I1047" t="s">
        <v>18</v>
      </c>
      <c r="J1047" t="s">
        <v>10</v>
      </c>
      <c r="K1047" t="s">
        <v>43</v>
      </c>
      <c r="L1047">
        <v>1</v>
      </c>
      <c r="M1047">
        <v>1003</v>
      </c>
      <c r="O1047" t="s">
        <v>25</v>
      </c>
      <c r="R1047" t="s">
        <v>47</v>
      </c>
      <c r="S1047" s="49" t="str">
        <f t="shared" si="129"/>
        <v>Card</v>
      </c>
      <c r="T1047" s="3">
        <v>3.5000000000000003E-2</v>
      </c>
      <c r="U1047" s="2">
        <v>7.42</v>
      </c>
      <c r="V1047" s="2">
        <v>1.46</v>
      </c>
      <c r="W1047" s="54">
        <f>_xlfn.XLOOKUP(M1047,Market!A:A,Market!F:F,0)</f>
        <v>0.06</v>
      </c>
      <c r="X1047" s="55">
        <f t="shared" si="130"/>
        <v>0.25970000000000004</v>
      </c>
      <c r="Y1047" s="55">
        <f t="shared" si="131"/>
        <v>5.96</v>
      </c>
      <c r="Z1047" s="54">
        <f t="shared" si="132"/>
        <v>0.80323450134770891</v>
      </c>
      <c r="AA1047" s="49" t="str">
        <f t="shared" ca="1" si="133"/>
        <v>N</v>
      </c>
      <c r="AB1047" s="49">
        <f t="shared" ca="1" si="134"/>
        <v>5</v>
      </c>
      <c r="AC1047" s="49" t="str">
        <f t="shared" ca="1" si="135"/>
        <v>N</v>
      </c>
    </row>
    <row r="1048" spans="1:29" x14ac:dyDescent="0.25">
      <c r="A1048">
        <v>8253</v>
      </c>
      <c r="B1048" s="9">
        <v>43578</v>
      </c>
      <c r="C1048" s="50" t="str">
        <f t="shared" si="128"/>
        <v>N</v>
      </c>
      <c r="D1048" s="52">
        <f>_xlfn.XLOOKUP(B1048,Cal_Date!B:B,Cal_Date!A:A,0)</f>
        <v>4</v>
      </c>
      <c r="E1048">
        <v>2019</v>
      </c>
      <c r="F1048" t="s">
        <v>122</v>
      </c>
      <c r="G1048" t="s">
        <v>129</v>
      </c>
      <c r="H1048" t="s">
        <v>48</v>
      </c>
      <c r="I1048" t="s">
        <v>18</v>
      </c>
      <c r="J1048" t="s">
        <v>11</v>
      </c>
      <c r="K1048" t="s">
        <v>42</v>
      </c>
      <c r="L1048">
        <v>1</v>
      </c>
      <c r="M1048">
        <v>1003</v>
      </c>
      <c r="O1048" t="s">
        <v>25</v>
      </c>
      <c r="R1048" t="s">
        <v>47</v>
      </c>
      <c r="S1048" s="49" t="str">
        <f t="shared" si="129"/>
        <v>Card</v>
      </c>
      <c r="T1048" s="3">
        <v>3.5000000000000003E-2</v>
      </c>
      <c r="U1048" s="2">
        <v>6.36</v>
      </c>
      <c r="V1048" s="2">
        <v>1.41</v>
      </c>
      <c r="W1048" s="54">
        <f>_xlfn.XLOOKUP(M1048,Market!A:A,Market!F:F,0)</f>
        <v>0.06</v>
      </c>
      <c r="X1048" s="55">
        <f t="shared" si="130"/>
        <v>0.22260000000000002</v>
      </c>
      <c r="Y1048" s="55">
        <f t="shared" si="131"/>
        <v>4.95</v>
      </c>
      <c r="Z1048" s="54">
        <f t="shared" si="132"/>
        <v>0.77830188679245282</v>
      </c>
      <c r="AA1048" s="49" t="str">
        <f t="shared" ca="1" si="133"/>
        <v>N</v>
      </c>
      <c r="AB1048" s="49">
        <f t="shared" ca="1" si="134"/>
        <v>5</v>
      </c>
      <c r="AC1048" s="49" t="str">
        <f t="shared" ca="1" si="135"/>
        <v>N</v>
      </c>
    </row>
    <row r="1049" spans="1:29" x14ac:dyDescent="0.25">
      <c r="A1049">
        <v>8254</v>
      </c>
      <c r="B1049" s="9">
        <v>43578</v>
      </c>
      <c r="C1049" s="50" t="str">
        <f t="shared" si="128"/>
        <v>N</v>
      </c>
      <c r="D1049" s="52">
        <f>_xlfn.XLOOKUP(B1049,Cal_Date!B:B,Cal_Date!A:A,0)</f>
        <v>4</v>
      </c>
      <c r="E1049">
        <v>2019</v>
      </c>
      <c r="F1049" t="s">
        <v>122</v>
      </c>
      <c r="G1049" t="s">
        <v>129</v>
      </c>
      <c r="H1049" t="s">
        <v>48</v>
      </c>
      <c r="I1049" t="s">
        <v>18</v>
      </c>
      <c r="J1049" t="s">
        <v>11</v>
      </c>
      <c r="K1049" t="s">
        <v>42</v>
      </c>
      <c r="L1049">
        <v>1</v>
      </c>
      <c r="M1049">
        <v>1004</v>
      </c>
      <c r="O1049" t="s">
        <v>28</v>
      </c>
      <c r="R1049" t="s">
        <v>45</v>
      </c>
      <c r="S1049" s="49" t="str">
        <f t="shared" si="129"/>
        <v>Cash</v>
      </c>
      <c r="T1049" s="3">
        <v>0</v>
      </c>
      <c r="U1049" s="2">
        <v>6.36</v>
      </c>
      <c r="V1049" s="2">
        <v>1.41</v>
      </c>
      <c r="W1049" s="54">
        <f>_xlfn.XLOOKUP(M1049,Market!A:A,Market!F:F,0)</f>
        <v>0.06</v>
      </c>
      <c r="X1049" s="55">
        <f t="shared" si="130"/>
        <v>0</v>
      </c>
      <c r="Y1049" s="55">
        <f t="shared" si="131"/>
        <v>4.95</v>
      </c>
      <c r="Z1049" s="54">
        <f t="shared" si="132"/>
        <v>0.77830188679245282</v>
      </c>
      <c r="AA1049" s="49" t="str">
        <f t="shared" ca="1" si="133"/>
        <v>N</v>
      </c>
      <c r="AB1049" s="49">
        <f t="shared" ca="1" si="134"/>
        <v>5</v>
      </c>
      <c r="AC1049" s="49" t="str">
        <f t="shared" ca="1" si="135"/>
        <v>N</v>
      </c>
    </row>
    <row r="1050" spans="1:29" x14ac:dyDescent="0.25">
      <c r="A1050">
        <v>8255</v>
      </c>
      <c r="B1050" s="9">
        <v>43578</v>
      </c>
      <c r="C1050" s="50" t="str">
        <f t="shared" si="128"/>
        <v>N</v>
      </c>
      <c r="D1050" s="52">
        <f>_xlfn.XLOOKUP(B1050,Cal_Date!B:B,Cal_Date!A:A,0)</f>
        <v>4</v>
      </c>
      <c r="E1050">
        <v>2019</v>
      </c>
      <c r="F1050" t="s">
        <v>122</v>
      </c>
      <c r="G1050" t="s">
        <v>129</v>
      </c>
      <c r="H1050" t="s">
        <v>48</v>
      </c>
      <c r="I1050" t="s">
        <v>18</v>
      </c>
      <c r="J1050" t="s">
        <v>11</v>
      </c>
      <c r="K1050" t="s">
        <v>42</v>
      </c>
      <c r="L1050">
        <v>2</v>
      </c>
      <c r="M1050">
        <v>1005</v>
      </c>
      <c r="O1050" t="s">
        <v>25</v>
      </c>
      <c r="R1050" t="s">
        <v>45</v>
      </c>
      <c r="S1050" s="49" t="str">
        <f t="shared" si="129"/>
        <v>Cash</v>
      </c>
      <c r="T1050" s="3">
        <v>0</v>
      </c>
      <c r="U1050" s="2">
        <v>13.068</v>
      </c>
      <c r="V1050" s="2">
        <v>2.82</v>
      </c>
      <c r="W1050" s="54">
        <f>_xlfn.XLOOKUP(M1050,Market!A:A,Market!F:F,0)</f>
        <v>8.8999999999999996E-2</v>
      </c>
      <c r="X1050" s="55">
        <f t="shared" si="130"/>
        <v>0</v>
      </c>
      <c r="Y1050" s="55">
        <f t="shared" si="131"/>
        <v>10.247999999999999</v>
      </c>
      <c r="Z1050" s="54">
        <f t="shared" si="132"/>
        <v>0.78420569329660239</v>
      </c>
      <c r="AA1050" s="49" t="str">
        <f t="shared" ca="1" si="133"/>
        <v>N</v>
      </c>
      <c r="AB1050" s="49">
        <f t="shared" ca="1" si="134"/>
        <v>5</v>
      </c>
      <c r="AC1050" s="49" t="str">
        <f t="shared" ca="1" si="135"/>
        <v>N</v>
      </c>
    </row>
    <row r="1051" spans="1:29" x14ac:dyDescent="0.25">
      <c r="A1051">
        <v>8256</v>
      </c>
      <c r="B1051" s="9">
        <v>43578</v>
      </c>
      <c r="C1051" s="50" t="str">
        <f t="shared" si="128"/>
        <v>N</v>
      </c>
      <c r="D1051" s="52">
        <f>_xlfn.XLOOKUP(B1051,Cal_Date!B:B,Cal_Date!A:A,0)</f>
        <v>4</v>
      </c>
      <c r="E1051">
        <v>2019</v>
      </c>
      <c r="F1051" t="s">
        <v>122</v>
      </c>
      <c r="G1051" t="s">
        <v>129</v>
      </c>
      <c r="H1051" t="s">
        <v>48</v>
      </c>
      <c r="I1051" t="s">
        <v>18</v>
      </c>
      <c r="J1051" t="s">
        <v>11</v>
      </c>
      <c r="K1051" t="s">
        <v>42</v>
      </c>
      <c r="L1051">
        <v>1</v>
      </c>
      <c r="M1051">
        <v>1005</v>
      </c>
      <c r="O1051" t="s">
        <v>25</v>
      </c>
      <c r="R1051" t="s">
        <v>45</v>
      </c>
      <c r="S1051" s="49" t="str">
        <f t="shared" si="129"/>
        <v>Cash</v>
      </c>
      <c r="T1051" s="3">
        <v>0</v>
      </c>
      <c r="U1051" s="2">
        <v>6.5339999999999998</v>
      </c>
      <c r="V1051" s="2">
        <v>1.41</v>
      </c>
      <c r="W1051" s="54">
        <f>_xlfn.XLOOKUP(M1051,Market!A:A,Market!F:F,0)</f>
        <v>8.8999999999999996E-2</v>
      </c>
      <c r="X1051" s="55">
        <f t="shared" si="130"/>
        <v>0</v>
      </c>
      <c r="Y1051" s="55">
        <f t="shared" si="131"/>
        <v>5.1239999999999997</v>
      </c>
      <c r="Z1051" s="54">
        <f t="shared" si="132"/>
        <v>0.78420569329660239</v>
      </c>
      <c r="AA1051" s="49" t="str">
        <f t="shared" ca="1" si="133"/>
        <v>N</v>
      </c>
      <c r="AB1051" s="49">
        <f t="shared" ca="1" si="134"/>
        <v>5</v>
      </c>
      <c r="AC1051" s="49" t="str">
        <f t="shared" ca="1" si="135"/>
        <v>N</v>
      </c>
    </row>
    <row r="1052" spans="1:29" x14ac:dyDescent="0.25">
      <c r="A1052">
        <v>8257</v>
      </c>
      <c r="B1052" s="9">
        <v>43578</v>
      </c>
      <c r="C1052" s="50" t="str">
        <f t="shared" si="128"/>
        <v>N</v>
      </c>
      <c r="D1052" s="52">
        <f>_xlfn.XLOOKUP(B1052,Cal_Date!B:B,Cal_Date!A:A,0)</f>
        <v>4</v>
      </c>
      <c r="E1052">
        <v>2019</v>
      </c>
      <c r="F1052" t="s">
        <v>122</v>
      </c>
      <c r="G1052" t="s">
        <v>129</v>
      </c>
      <c r="H1052" t="s">
        <v>48</v>
      </c>
      <c r="I1052" t="s">
        <v>18</v>
      </c>
      <c r="J1052" t="s">
        <v>11</v>
      </c>
      <c r="K1052" t="s">
        <v>42</v>
      </c>
      <c r="L1052">
        <v>2</v>
      </c>
      <c r="M1052">
        <v>1003</v>
      </c>
      <c r="O1052" t="s">
        <v>25</v>
      </c>
      <c r="R1052" t="s">
        <v>47</v>
      </c>
      <c r="S1052" s="49" t="str">
        <f t="shared" si="129"/>
        <v>Card</v>
      </c>
      <c r="T1052" s="3">
        <v>3.5000000000000003E-2</v>
      </c>
      <c r="U1052" s="2">
        <v>12.72</v>
      </c>
      <c r="V1052" s="2">
        <v>2.82</v>
      </c>
      <c r="W1052" s="54">
        <f>_xlfn.XLOOKUP(M1052,Market!A:A,Market!F:F,0)</f>
        <v>0.06</v>
      </c>
      <c r="X1052" s="55">
        <f t="shared" si="130"/>
        <v>0.44520000000000004</v>
      </c>
      <c r="Y1052" s="55">
        <f t="shared" si="131"/>
        <v>9.9</v>
      </c>
      <c r="Z1052" s="54">
        <f t="shared" si="132"/>
        <v>0.77830188679245282</v>
      </c>
      <c r="AA1052" s="49" t="str">
        <f t="shared" ca="1" si="133"/>
        <v>N</v>
      </c>
      <c r="AB1052" s="49">
        <f t="shared" ca="1" si="134"/>
        <v>5</v>
      </c>
      <c r="AC1052" s="49" t="str">
        <f t="shared" ca="1" si="135"/>
        <v>N</v>
      </c>
    </row>
    <row r="1053" spans="1:29" x14ac:dyDescent="0.25">
      <c r="A1053">
        <v>8258</v>
      </c>
      <c r="B1053" s="9">
        <v>43578</v>
      </c>
      <c r="C1053" s="50" t="str">
        <f t="shared" si="128"/>
        <v>N</v>
      </c>
      <c r="D1053" s="52">
        <f>_xlfn.XLOOKUP(B1053,Cal_Date!B:B,Cal_Date!A:A,0)</f>
        <v>4</v>
      </c>
      <c r="E1053">
        <v>2019</v>
      </c>
      <c r="F1053" t="s">
        <v>122</v>
      </c>
      <c r="G1053" t="s">
        <v>129</v>
      </c>
      <c r="H1053" t="s">
        <v>48</v>
      </c>
      <c r="I1053" t="s">
        <v>18</v>
      </c>
      <c r="J1053" t="s">
        <v>11</v>
      </c>
      <c r="K1053" t="s">
        <v>42</v>
      </c>
      <c r="L1053">
        <v>1</v>
      </c>
      <c r="M1053">
        <v>1007</v>
      </c>
      <c r="O1053" t="s">
        <v>28</v>
      </c>
      <c r="R1053" t="s">
        <v>45</v>
      </c>
      <c r="S1053" s="49" t="str">
        <f t="shared" si="129"/>
        <v>Cash</v>
      </c>
      <c r="T1053" s="3">
        <v>0</v>
      </c>
      <c r="U1053" s="2">
        <v>6.5339999999999998</v>
      </c>
      <c r="V1053" s="2">
        <v>1.41</v>
      </c>
      <c r="W1053" s="54">
        <f>_xlfn.XLOOKUP(M1053,Market!A:A,Market!F:F,0)</f>
        <v>8.8999999999999996E-2</v>
      </c>
      <c r="X1053" s="55">
        <f t="shared" si="130"/>
        <v>0</v>
      </c>
      <c r="Y1053" s="55">
        <f t="shared" si="131"/>
        <v>5.1239999999999997</v>
      </c>
      <c r="Z1053" s="54">
        <f t="shared" si="132"/>
        <v>0.78420569329660239</v>
      </c>
      <c r="AA1053" s="49" t="str">
        <f t="shared" ca="1" si="133"/>
        <v>N</v>
      </c>
      <c r="AB1053" s="49">
        <f t="shared" ca="1" si="134"/>
        <v>5</v>
      </c>
      <c r="AC1053" s="49" t="str">
        <f t="shared" ca="1" si="135"/>
        <v>N</v>
      </c>
    </row>
    <row r="1054" spans="1:29" x14ac:dyDescent="0.25">
      <c r="A1054">
        <v>8265</v>
      </c>
      <c r="B1054" s="9">
        <v>43578</v>
      </c>
      <c r="C1054" s="50" t="str">
        <f t="shared" si="128"/>
        <v>N</v>
      </c>
      <c r="D1054" s="52">
        <f>_xlfn.XLOOKUP(B1054,Cal_Date!B:B,Cal_Date!A:A,0)</f>
        <v>4</v>
      </c>
      <c r="E1054">
        <v>2019</v>
      </c>
      <c r="F1054" t="s">
        <v>122</v>
      </c>
      <c r="G1054" t="s">
        <v>129</v>
      </c>
      <c r="H1054" t="s">
        <v>48</v>
      </c>
      <c r="I1054" t="s">
        <v>18</v>
      </c>
      <c r="J1054" t="s">
        <v>11</v>
      </c>
      <c r="K1054" t="s">
        <v>42</v>
      </c>
      <c r="L1054">
        <v>2</v>
      </c>
      <c r="M1054">
        <v>1006</v>
      </c>
      <c r="O1054" t="s">
        <v>28</v>
      </c>
      <c r="R1054" t="s">
        <v>47</v>
      </c>
      <c r="S1054" s="49" t="str">
        <f t="shared" si="129"/>
        <v>Card</v>
      </c>
      <c r="T1054" s="3">
        <v>3.5000000000000003E-2</v>
      </c>
      <c r="U1054" s="2">
        <v>13.068</v>
      </c>
      <c r="V1054" s="2">
        <v>2.82</v>
      </c>
      <c r="W1054" s="54">
        <f>_xlfn.XLOOKUP(M1054,Market!A:A,Market!F:F,0)</f>
        <v>8.8999999999999996E-2</v>
      </c>
      <c r="X1054" s="55">
        <f t="shared" si="130"/>
        <v>0.45738000000000001</v>
      </c>
      <c r="Y1054" s="55">
        <f t="shared" si="131"/>
        <v>10.247999999999999</v>
      </c>
      <c r="Z1054" s="54">
        <f t="shared" si="132"/>
        <v>0.78420569329660239</v>
      </c>
      <c r="AA1054" s="49" t="str">
        <f t="shared" ca="1" si="133"/>
        <v>N</v>
      </c>
      <c r="AB1054" s="49">
        <f t="shared" ca="1" si="134"/>
        <v>5</v>
      </c>
      <c r="AC1054" s="49" t="str">
        <f t="shared" ca="1" si="135"/>
        <v>N</v>
      </c>
    </row>
    <row r="1055" spans="1:29" x14ac:dyDescent="0.25">
      <c r="A1055">
        <v>8259</v>
      </c>
      <c r="B1055" s="9">
        <v>43578</v>
      </c>
      <c r="C1055" s="50" t="str">
        <f t="shared" si="128"/>
        <v>N</v>
      </c>
      <c r="D1055" s="52">
        <f>_xlfn.XLOOKUP(B1055,Cal_Date!B:B,Cal_Date!A:A,0)</f>
        <v>4</v>
      </c>
      <c r="E1055">
        <v>2019</v>
      </c>
      <c r="F1055" t="s">
        <v>122</v>
      </c>
      <c r="G1055" t="s">
        <v>129</v>
      </c>
      <c r="H1055" t="s">
        <v>48</v>
      </c>
      <c r="I1055" t="s">
        <v>18</v>
      </c>
      <c r="J1055" t="s">
        <v>11</v>
      </c>
      <c r="K1055" t="s">
        <v>42</v>
      </c>
      <c r="L1055">
        <v>1</v>
      </c>
      <c r="M1055">
        <v>1006</v>
      </c>
      <c r="O1055" t="s">
        <v>28</v>
      </c>
      <c r="R1055" t="s">
        <v>47</v>
      </c>
      <c r="S1055" s="49" t="str">
        <f t="shared" si="129"/>
        <v>Card</v>
      </c>
      <c r="T1055" s="3">
        <v>3.5000000000000003E-2</v>
      </c>
      <c r="U1055" s="2">
        <v>6.5339999999999998</v>
      </c>
      <c r="V1055" s="2">
        <v>1.41</v>
      </c>
      <c r="W1055" s="54">
        <f>_xlfn.XLOOKUP(M1055,Market!A:A,Market!F:F,0)</f>
        <v>8.8999999999999996E-2</v>
      </c>
      <c r="X1055" s="55">
        <f t="shared" si="130"/>
        <v>0.22869</v>
      </c>
      <c r="Y1055" s="55">
        <f t="shared" si="131"/>
        <v>5.1239999999999997</v>
      </c>
      <c r="Z1055" s="54">
        <f t="shared" si="132"/>
        <v>0.78420569329660239</v>
      </c>
      <c r="AA1055" s="49" t="str">
        <f t="shared" ca="1" si="133"/>
        <v>N</v>
      </c>
      <c r="AB1055" s="49">
        <f t="shared" ca="1" si="134"/>
        <v>5</v>
      </c>
      <c r="AC1055" s="49" t="str">
        <f t="shared" ca="1" si="135"/>
        <v>N</v>
      </c>
    </row>
    <row r="1056" spans="1:29" x14ac:dyDescent="0.25">
      <c r="A1056">
        <v>8260</v>
      </c>
      <c r="B1056" s="9">
        <v>43578</v>
      </c>
      <c r="C1056" s="50" t="str">
        <f t="shared" si="128"/>
        <v>N</v>
      </c>
      <c r="D1056" s="52">
        <f>_xlfn.XLOOKUP(B1056,Cal_Date!B:B,Cal_Date!A:A,0)</f>
        <v>4</v>
      </c>
      <c r="E1056">
        <v>2019</v>
      </c>
      <c r="F1056" t="s">
        <v>122</v>
      </c>
      <c r="G1056" t="s">
        <v>129</v>
      </c>
      <c r="H1056" t="s">
        <v>48</v>
      </c>
      <c r="I1056" t="s">
        <v>18</v>
      </c>
      <c r="J1056" t="s">
        <v>11</v>
      </c>
      <c r="K1056" t="s">
        <v>42</v>
      </c>
      <c r="L1056">
        <v>1</v>
      </c>
      <c r="M1056">
        <v>1006</v>
      </c>
      <c r="O1056" t="s">
        <v>28</v>
      </c>
      <c r="R1056" t="s">
        <v>47</v>
      </c>
      <c r="S1056" s="49" t="str">
        <f t="shared" si="129"/>
        <v>Card</v>
      </c>
      <c r="T1056" s="3">
        <v>3.5000000000000003E-2</v>
      </c>
      <c r="U1056" s="2">
        <v>6.5339999999999998</v>
      </c>
      <c r="V1056" s="2">
        <v>1.41</v>
      </c>
      <c r="W1056" s="54">
        <f>_xlfn.XLOOKUP(M1056,Market!A:A,Market!F:F,0)</f>
        <v>8.8999999999999996E-2</v>
      </c>
      <c r="X1056" s="55">
        <f t="shared" si="130"/>
        <v>0.22869</v>
      </c>
      <c r="Y1056" s="55">
        <f t="shared" si="131"/>
        <v>5.1239999999999997</v>
      </c>
      <c r="Z1056" s="54">
        <f t="shared" si="132"/>
        <v>0.78420569329660239</v>
      </c>
      <c r="AA1056" s="49" t="str">
        <f t="shared" ca="1" si="133"/>
        <v>N</v>
      </c>
      <c r="AB1056" s="49">
        <f t="shared" ca="1" si="134"/>
        <v>5</v>
      </c>
      <c r="AC1056" s="49" t="str">
        <f t="shared" ca="1" si="135"/>
        <v>N</v>
      </c>
    </row>
    <row r="1057" spans="1:29" x14ac:dyDescent="0.25">
      <c r="A1057">
        <v>8261</v>
      </c>
      <c r="B1057" s="9">
        <v>43578</v>
      </c>
      <c r="C1057" s="50" t="str">
        <f t="shared" si="128"/>
        <v>N</v>
      </c>
      <c r="D1057" s="52">
        <f>_xlfn.XLOOKUP(B1057,Cal_Date!B:B,Cal_Date!A:A,0)</f>
        <v>4</v>
      </c>
      <c r="E1057">
        <v>2019</v>
      </c>
      <c r="F1057" t="s">
        <v>122</v>
      </c>
      <c r="G1057" t="s">
        <v>129</v>
      </c>
      <c r="H1057" t="s">
        <v>48</v>
      </c>
      <c r="I1057" t="s">
        <v>18</v>
      </c>
      <c r="J1057" t="s">
        <v>11</v>
      </c>
      <c r="K1057" t="s">
        <v>42</v>
      </c>
      <c r="L1057">
        <v>1</v>
      </c>
      <c r="M1057">
        <v>1004</v>
      </c>
      <c r="O1057" t="s">
        <v>28</v>
      </c>
      <c r="R1057" t="s">
        <v>47</v>
      </c>
      <c r="S1057" s="49" t="str">
        <f t="shared" si="129"/>
        <v>Card</v>
      </c>
      <c r="T1057" s="3">
        <v>3.5000000000000003E-2</v>
      </c>
      <c r="U1057" s="2">
        <v>6.36</v>
      </c>
      <c r="V1057" s="2">
        <v>1.41</v>
      </c>
      <c r="W1057" s="54">
        <f>_xlfn.XLOOKUP(M1057,Market!A:A,Market!F:F,0)</f>
        <v>0.06</v>
      </c>
      <c r="X1057" s="55">
        <f t="shared" si="130"/>
        <v>0.22260000000000002</v>
      </c>
      <c r="Y1057" s="55">
        <f t="shared" si="131"/>
        <v>4.95</v>
      </c>
      <c r="Z1057" s="54">
        <f t="shared" si="132"/>
        <v>0.77830188679245282</v>
      </c>
      <c r="AA1057" s="49" t="str">
        <f t="shared" ca="1" si="133"/>
        <v>N</v>
      </c>
      <c r="AB1057" s="49">
        <f t="shared" ca="1" si="134"/>
        <v>5</v>
      </c>
      <c r="AC1057" s="49" t="str">
        <f t="shared" ca="1" si="135"/>
        <v>N</v>
      </c>
    </row>
    <row r="1058" spans="1:29" x14ac:dyDescent="0.25">
      <c r="A1058">
        <v>8262</v>
      </c>
      <c r="B1058" s="9">
        <v>43578</v>
      </c>
      <c r="C1058" s="50" t="str">
        <f t="shared" si="128"/>
        <v>N</v>
      </c>
      <c r="D1058" s="52">
        <f>_xlfn.XLOOKUP(B1058,Cal_Date!B:B,Cal_Date!A:A,0)</f>
        <v>4</v>
      </c>
      <c r="E1058">
        <v>2019</v>
      </c>
      <c r="F1058" t="s">
        <v>122</v>
      </c>
      <c r="G1058" t="s">
        <v>129</v>
      </c>
      <c r="H1058" t="s">
        <v>48</v>
      </c>
      <c r="I1058" t="s">
        <v>18</v>
      </c>
      <c r="J1058" t="s">
        <v>11</v>
      </c>
      <c r="K1058" t="s">
        <v>42</v>
      </c>
      <c r="L1058">
        <v>1</v>
      </c>
      <c r="M1058">
        <v>1004</v>
      </c>
      <c r="O1058" t="s">
        <v>28</v>
      </c>
      <c r="R1058" t="s">
        <v>47</v>
      </c>
      <c r="S1058" s="49" t="str">
        <f t="shared" si="129"/>
        <v>Card</v>
      </c>
      <c r="T1058" s="3">
        <v>3.5000000000000003E-2</v>
      </c>
      <c r="U1058" s="2">
        <v>6.36</v>
      </c>
      <c r="V1058" s="2">
        <v>1.41</v>
      </c>
      <c r="W1058" s="54">
        <f>_xlfn.XLOOKUP(M1058,Market!A:A,Market!F:F,0)</f>
        <v>0.06</v>
      </c>
      <c r="X1058" s="55">
        <f t="shared" si="130"/>
        <v>0.22260000000000002</v>
      </c>
      <c r="Y1058" s="55">
        <f t="shared" si="131"/>
        <v>4.95</v>
      </c>
      <c r="Z1058" s="54">
        <f t="shared" si="132"/>
        <v>0.77830188679245282</v>
      </c>
      <c r="AA1058" s="49" t="str">
        <f t="shared" ca="1" si="133"/>
        <v>N</v>
      </c>
      <c r="AB1058" s="49">
        <f t="shared" ca="1" si="134"/>
        <v>5</v>
      </c>
      <c r="AC1058" s="49" t="str">
        <f t="shared" ca="1" si="135"/>
        <v>N</v>
      </c>
    </row>
    <row r="1059" spans="1:29" x14ac:dyDescent="0.25">
      <c r="A1059">
        <v>8263</v>
      </c>
      <c r="B1059" s="9">
        <v>43578</v>
      </c>
      <c r="C1059" s="50" t="str">
        <f t="shared" si="128"/>
        <v>N</v>
      </c>
      <c r="D1059" s="52">
        <f>_xlfn.XLOOKUP(B1059,Cal_Date!B:B,Cal_Date!A:A,0)</f>
        <v>4</v>
      </c>
      <c r="E1059">
        <v>2019</v>
      </c>
      <c r="F1059" t="s">
        <v>122</v>
      </c>
      <c r="G1059" t="s">
        <v>129</v>
      </c>
      <c r="H1059" t="s">
        <v>48</v>
      </c>
      <c r="I1059" t="s">
        <v>18</v>
      </c>
      <c r="J1059" t="s">
        <v>11</v>
      </c>
      <c r="K1059" t="s">
        <v>42</v>
      </c>
      <c r="L1059">
        <v>2</v>
      </c>
      <c r="M1059">
        <v>1000</v>
      </c>
      <c r="O1059" t="s">
        <v>25</v>
      </c>
      <c r="R1059" t="s">
        <v>47</v>
      </c>
      <c r="S1059" s="49" t="str">
        <f t="shared" si="129"/>
        <v>Card</v>
      </c>
      <c r="T1059" s="3">
        <v>3.5000000000000003E-2</v>
      </c>
      <c r="U1059" s="2">
        <v>12.96</v>
      </c>
      <c r="V1059" s="2">
        <v>2.82</v>
      </c>
      <c r="W1059" s="54">
        <f>_xlfn.XLOOKUP(M1059,Market!A:A,Market!F:F,0)</f>
        <v>0.08</v>
      </c>
      <c r="X1059" s="55">
        <f t="shared" si="130"/>
        <v>0.45360000000000006</v>
      </c>
      <c r="Y1059" s="55">
        <f t="shared" si="131"/>
        <v>10.14</v>
      </c>
      <c r="Z1059" s="54">
        <f t="shared" si="132"/>
        <v>0.78240740740740744</v>
      </c>
      <c r="AA1059" s="49" t="str">
        <f t="shared" ca="1" si="133"/>
        <v>N</v>
      </c>
      <c r="AB1059" s="49">
        <f t="shared" ca="1" si="134"/>
        <v>5</v>
      </c>
      <c r="AC1059" s="49" t="str">
        <f t="shared" ca="1" si="135"/>
        <v>N</v>
      </c>
    </row>
    <row r="1060" spans="1:29" x14ac:dyDescent="0.25">
      <c r="A1060">
        <v>8264</v>
      </c>
      <c r="B1060" s="9">
        <v>43578</v>
      </c>
      <c r="C1060" s="50" t="str">
        <f t="shared" si="128"/>
        <v>N</v>
      </c>
      <c r="D1060" s="52">
        <f>_xlfn.XLOOKUP(B1060,Cal_Date!B:B,Cal_Date!A:A,0)</f>
        <v>4</v>
      </c>
      <c r="E1060">
        <v>2019</v>
      </c>
      <c r="F1060" t="s">
        <v>122</v>
      </c>
      <c r="G1060" t="s">
        <v>129</v>
      </c>
      <c r="H1060" t="s">
        <v>48</v>
      </c>
      <c r="I1060" t="s">
        <v>18</v>
      </c>
      <c r="J1060" t="s">
        <v>10</v>
      </c>
      <c r="K1060" t="s">
        <v>43</v>
      </c>
      <c r="L1060">
        <v>1</v>
      </c>
      <c r="M1060">
        <v>1000</v>
      </c>
      <c r="O1060" t="s">
        <v>25</v>
      </c>
      <c r="R1060" t="s">
        <v>47</v>
      </c>
      <c r="S1060" s="49" t="str">
        <f t="shared" si="129"/>
        <v>Card</v>
      </c>
      <c r="T1060" s="3">
        <v>3.5000000000000003E-2</v>
      </c>
      <c r="U1060" s="2">
        <v>7.5600000000000005</v>
      </c>
      <c r="V1060" s="2">
        <v>1.46</v>
      </c>
      <c r="W1060" s="54">
        <f>_xlfn.XLOOKUP(M1060,Market!A:A,Market!F:F,0)</f>
        <v>0.08</v>
      </c>
      <c r="X1060" s="55">
        <f t="shared" si="130"/>
        <v>0.26460000000000006</v>
      </c>
      <c r="Y1060" s="55">
        <f t="shared" si="131"/>
        <v>6.1000000000000005</v>
      </c>
      <c r="Z1060" s="54">
        <f t="shared" si="132"/>
        <v>0.80687830687830686</v>
      </c>
      <c r="AA1060" s="49" t="str">
        <f t="shared" ca="1" si="133"/>
        <v>N</v>
      </c>
      <c r="AB1060" s="49">
        <f t="shared" ca="1" si="134"/>
        <v>5</v>
      </c>
      <c r="AC1060" s="49" t="str">
        <f t="shared" ca="1" si="135"/>
        <v>N</v>
      </c>
    </row>
    <row r="1061" spans="1:29" x14ac:dyDescent="0.25">
      <c r="A1061">
        <v>8266</v>
      </c>
      <c r="B1061" s="9">
        <v>43578</v>
      </c>
      <c r="C1061" s="50" t="str">
        <f t="shared" si="128"/>
        <v>N</v>
      </c>
      <c r="D1061" s="52">
        <f>_xlfn.XLOOKUP(B1061,Cal_Date!B:B,Cal_Date!A:A,0)</f>
        <v>4</v>
      </c>
      <c r="E1061">
        <v>2019</v>
      </c>
      <c r="F1061" t="s">
        <v>122</v>
      </c>
      <c r="G1061" t="s">
        <v>129</v>
      </c>
      <c r="H1061" t="s">
        <v>48</v>
      </c>
      <c r="I1061" t="s">
        <v>18</v>
      </c>
      <c r="J1061" t="s">
        <v>10</v>
      </c>
      <c r="K1061" t="s">
        <v>43</v>
      </c>
      <c r="L1061">
        <v>1</v>
      </c>
      <c r="M1061">
        <v>1000</v>
      </c>
      <c r="O1061" t="s">
        <v>25</v>
      </c>
      <c r="R1061" t="s">
        <v>45</v>
      </c>
      <c r="S1061" s="49" t="str">
        <f t="shared" si="129"/>
        <v>Cash</v>
      </c>
      <c r="T1061" s="3">
        <v>0</v>
      </c>
      <c r="U1061" s="2">
        <v>7.5600000000000005</v>
      </c>
      <c r="V1061" s="2">
        <v>1.46</v>
      </c>
      <c r="W1061" s="54">
        <f>_xlfn.XLOOKUP(M1061,Market!A:A,Market!F:F,0)</f>
        <v>0.08</v>
      </c>
      <c r="X1061" s="55">
        <f t="shared" si="130"/>
        <v>0</v>
      </c>
      <c r="Y1061" s="55">
        <f t="shared" si="131"/>
        <v>6.1000000000000005</v>
      </c>
      <c r="Z1061" s="54">
        <f t="shared" si="132"/>
        <v>0.80687830687830686</v>
      </c>
      <c r="AA1061" s="49" t="str">
        <f t="shared" ca="1" si="133"/>
        <v>N</v>
      </c>
      <c r="AB1061" s="49">
        <f t="shared" ca="1" si="134"/>
        <v>5</v>
      </c>
      <c r="AC1061" s="49" t="str">
        <f t="shared" ca="1" si="135"/>
        <v>N</v>
      </c>
    </row>
    <row r="1062" spans="1:29" x14ac:dyDescent="0.25">
      <c r="A1062">
        <v>8267</v>
      </c>
      <c r="B1062" s="9">
        <v>43578</v>
      </c>
      <c r="C1062" s="50" t="str">
        <f t="shared" si="128"/>
        <v>N</v>
      </c>
      <c r="D1062" s="52">
        <f>_xlfn.XLOOKUP(B1062,Cal_Date!B:B,Cal_Date!A:A,0)</f>
        <v>4</v>
      </c>
      <c r="E1062">
        <v>2019</v>
      </c>
      <c r="F1062" t="s">
        <v>122</v>
      </c>
      <c r="G1062" t="s">
        <v>129</v>
      </c>
      <c r="H1062" t="s">
        <v>48</v>
      </c>
      <c r="I1062" t="s">
        <v>18</v>
      </c>
      <c r="J1062" t="s">
        <v>11</v>
      </c>
      <c r="K1062" t="s">
        <v>42</v>
      </c>
      <c r="L1062">
        <v>1</v>
      </c>
      <c r="M1062">
        <v>1008</v>
      </c>
      <c r="O1062" t="s">
        <v>28</v>
      </c>
      <c r="R1062" t="s">
        <v>44</v>
      </c>
      <c r="S1062" s="49" t="str">
        <f t="shared" si="129"/>
        <v>Card</v>
      </c>
      <c r="T1062" s="3">
        <v>0.03</v>
      </c>
      <c r="U1062" s="2">
        <v>6.5339999999999998</v>
      </c>
      <c r="V1062" s="2">
        <v>1.41</v>
      </c>
      <c r="W1062" s="54">
        <f>_xlfn.XLOOKUP(M1062,Market!A:A,Market!F:F,0)</f>
        <v>8.8999999999999996E-2</v>
      </c>
      <c r="X1062" s="55">
        <f t="shared" si="130"/>
        <v>0.19602</v>
      </c>
      <c r="Y1062" s="55">
        <f t="shared" si="131"/>
        <v>5.1239999999999997</v>
      </c>
      <c r="Z1062" s="54">
        <f t="shared" si="132"/>
        <v>0.78420569329660239</v>
      </c>
      <c r="AA1062" s="49" t="str">
        <f t="shared" ca="1" si="133"/>
        <v>N</v>
      </c>
      <c r="AB1062" s="49">
        <f t="shared" ca="1" si="134"/>
        <v>5</v>
      </c>
      <c r="AC1062" s="49" t="str">
        <f t="shared" ca="1" si="135"/>
        <v>N</v>
      </c>
    </row>
    <row r="1063" spans="1:29" x14ac:dyDescent="0.25">
      <c r="A1063">
        <v>8268</v>
      </c>
      <c r="B1063" s="9">
        <v>43578</v>
      </c>
      <c r="C1063" s="50" t="str">
        <f t="shared" si="128"/>
        <v>N</v>
      </c>
      <c r="D1063" s="52">
        <f>_xlfn.XLOOKUP(B1063,Cal_Date!B:B,Cal_Date!A:A,0)</f>
        <v>4</v>
      </c>
      <c r="E1063">
        <v>2019</v>
      </c>
      <c r="F1063" t="s">
        <v>122</v>
      </c>
      <c r="G1063" t="s">
        <v>129</v>
      </c>
      <c r="H1063" t="s">
        <v>48</v>
      </c>
      <c r="I1063" t="s">
        <v>18</v>
      </c>
      <c r="J1063" t="s">
        <v>11</v>
      </c>
      <c r="K1063" t="s">
        <v>42</v>
      </c>
      <c r="L1063">
        <v>1</v>
      </c>
      <c r="M1063">
        <v>1008</v>
      </c>
      <c r="O1063" t="s">
        <v>28</v>
      </c>
      <c r="R1063" t="s">
        <v>44</v>
      </c>
      <c r="S1063" s="49" t="str">
        <f t="shared" si="129"/>
        <v>Card</v>
      </c>
      <c r="T1063" s="3">
        <v>0.03</v>
      </c>
      <c r="U1063" s="2">
        <v>6.5339999999999998</v>
      </c>
      <c r="V1063" s="2">
        <v>1.41</v>
      </c>
      <c r="W1063" s="54">
        <f>_xlfn.XLOOKUP(M1063,Market!A:A,Market!F:F,0)</f>
        <v>8.8999999999999996E-2</v>
      </c>
      <c r="X1063" s="55">
        <f t="shared" si="130"/>
        <v>0.19602</v>
      </c>
      <c r="Y1063" s="55">
        <f t="shared" si="131"/>
        <v>5.1239999999999997</v>
      </c>
      <c r="Z1063" s="54">
        <f t="shared" si="132"/>
        <v>0.78420569329660239</v>
      </c>
      <c r="AA1063" s="49" t="str">
        <f t="shared" ca="1" si="133"/>
        <v>N</v>
      </c>
      <c r="AB1063" s="49">
        <f t="shared" ca="1" si="134"/>
        <v>5</v>
      </c>
      <c r="AC1063" s="49" t="str">
        <f t="shared" ca="1" si="135"/>
        <v>N</v>
      </c>
    </row>
    <row r="1064" spans="1:29" x14ac:dyDescent="0.25">
      <c r="A1064">
        <v>8269</v>
      </c>
      <c r="B1064" s="9">
        <v>43578</v>
      </c>
      <c r="C1064" s="50" t="str">
        <f t="shared" si="128"/>
        <v>N</v>
      </c>
      <c r="D1064" s="52">
        <f>_xlfn.XLOOKUP(B1064,Cal_Date!B:B,Cal_Date!A:A,0)</f>
        <v>4</v>
      </c>
      <c r="E1064">
        <v>2019</v>
      </c>
      <c r="F1064" t="s">
        <v>122</v>
      </c>
      <c r="G1064" t="s">
        <v>129</v>
      </c>
      <c r="H1064" t="s">
        <v>48</v>
      </c>
      <c r="I1064" t="s">
        <v>18</v>
      </c>
      <c r="J1064" t="s">
        <v>11</v>
      </c>
      <c r="K1064" t="s">
        <v>42</v>
      </c>
      <c r="L1064">
        <v>1</v>
      </c>
      <c r="M1064">
        <v>1009</v>
      </c>
      <c r="O1064" t="s">
        <v>28</v>
      </c>
      <c r="R1064" t="s">
        <v>44</v>
      </c>
      <c r="S1064" s="49" t="str">
        <f t="shared" si="129"/>
        <v>Card</v>
      </c>
      <c r="T1064" s="3">
        <v>0.03</v>
      </c>
      <c r="U1064" s="2">
        <v>6.5339999999999998</v>
      </c>
      <c r="V1064" s="2">
        <v>1.41</v>
      </c>
      <c r="W1064" s="54">
        <f>_xlfn.XLOOKUP(M1064,Market!A:A,Market!F:F,0)</f>
        <v>8.8999999999999996E-2</v>
      </c>
      <c r="X1064" s="55">
        <f t="shared" si="130"/>
        <v>0.19602</v>
      </c>
      <c r="Y1064" s="55">
        <f t="shared" si="131"/>
        <v>5.1239999999999997</v>
      </c>
      <c r="Z1064" s="54">
        <f t="shared" si="132"/>
        <v>0.78420569329660239</v>
      </c>
      <c r="AA1064" s="49" t="str">
        <f t="shared" ca="1" si="133"/>
        <v>N</v>
      </c>
      <c r="AB1064" s="49">
        <f t="shared" ca="1" si="134"/>
        <v>5</v>
      </c>
      <c r="AC1064" s="49" t="str">
        <f t="shared" ca="1" si="135"/>
        <v>N</v>
      </c>
    </row>
    <row r="1065" spans="1:29" x14ac:dyDescent="0.25">
      <c r="A1065">
        <v>8270</v>
      </c>
      <c r="B1065" s="9">
        <v>43579</v>
      </c>
      <c r="C1065" s="50" t="str">
        <f t="shared" si="128"/>
        <v>N</v>
      </c>
      <c r="D1065" s="52">
        <f>_xlfn.XLOOKUP(B1065,Cal_Date!B:B,Cal_Date!A:A,0)</f>
        <v>4</v>
      </c>
      <c r="E1065">
        <v>2019</v>
      </c>
      <c r="F1065" t="s">
        <v>123</v>
      </c>
      <c r="G1065" t="s">
        <v>129</v>
      </c>
      <c r="H1065" t="s">
        <v>48</v>
      </c>
      <c r="I1065" t="s">
        <v>18</v>
      </c>
      <c r="J1065" t="s">
        <v>11</v>
      </c>
      <c r="K1065" t="s">
        <v>42</v>
      </c>
      <c r="L1065">
        <v>2</v>
      </c>
      <c r="M1065">
        <v>1010</v>
      </c>
      <c r="O1065" t="s">
        <v>25</v>
      </c>
      <c r="R1065" t="s">
        <v>44</v>
      </c>
      <c r="S1065" s="49" t="str">
        <f t="shared" si="129"/>
        <v>Card</v>
      </c>
      <c r="T1065" s="3">
        <v>0.03</v>
      </c>
      <c r="U1065" s="2">
        <v>12.96</v>
      </c>
      <c r="V1065" s="2">
        <v>2.82</v>
      </c>
      <c r="W1065" s="54">
        <f>_xlfn.XLOOKUP(M1065,Market!A:A,Market!F:F,0)</f>
        <v>0.08</v>
      </c>
      <c r="X1065" s="55">
        <f t="shared" si="130"/>
        <v>0.38880000000000003</v>
      </c>
      <c r="Y1065" s="55">
        <f t="shared" si="131"/>
        <v>10.14</v>
      </c>
      <c r="Z1065" s="54">
        <f t="shared" si="132"/>
        <v>0.78240740740740744</v>
      </c>
      <c r="AA1065" s="49" t="str">
        <f t="shared" ca="1" si="133"/>
        <v>N</v>
      </c>
      <c r="AB1065" s="49">
        <f t="shared" ca="1" si="134"/>
        <v>5</v>
      </c>
      <c r="AC1065" s="49" t="str">
        <f t="shared" ca="1" si="135"/>
        <v>N</v>
      </c>
    </row>
    <row r="1066" spans="1:29" x14ac:dyDescent="0.25">
      <c r="A1066">
        <v>8271</v>
      </c>
      <c r="B1066" s="9">
        <v>43579</v>
      </c>
      <c r="C1066" s="50" t="str">
        <f t="shared" si="128"/>
        <v>N</v>
      </c>
      <c r="D1066" s="52">
        <f>_xlfn.XLOOKUP(B1066,Cal_Date!B:B,Cal_Date!A:A,0)</f>
        <v>4</v>
      </c>
      <c r="E1066">
        <v>2019</v>
      </c>
      <c r="F1066" t="s">
        <v>123</v>
      </c>
      <c r="G1066" t="s">
        <v>129</v>
      </c>
      <c r="H1066" t="s">
        <v>48</v>
      </c>
      <c r="I1066" t="s">
        <v>18</v>
      </c>
      <c r="J1066" t="s">
        <v>11</v>
      </c>
      <c r="K1066" t="s">
        <v>42</v>
      </c>
      <c r="L1066">
        <v>2</v>
      </c>
      <c r="M1066">
        <v>1008</v>
      </c>
      <c r="O1066" t="s">
        <v>28</v>
      </c>
      <c r="R1066" t="s">
        <v>44</v>
      </c>
      <c r="S1066" s="49" t="str">
        <f t="shared" si="129"/>
        <v>Card</v>
      </c>
      <c r="T1066" s="3">
        <v>0.03</v>
      </c>
      <c r="U1066" s="2">
        <v>13.068</v>
      </c>
      <c r="V1066" s="2">
        <v>2.82</v>
      </c>
      <c r="W1066" s="54">
        <f>_xlfn.XLOOKUP(M1066,Market!A:A,Market!F:F,0)</f>
        <v>8.8999999999999996E-2</v>
      </c>
      <c r="X1066" s="55">
        <f t="shared" si="130"/>
        <v>0.39204</v>
      </c>
      <c r="Y1066" s="55">
        <f t="shared" si="131"/>
        <v>10.247999999999999</v>
      </c>
      <c r="Z1066" s="54">
        <f t="shared" si="132"/>
        <v>0.78420569329660239</v>
      </c>
      <c r="AA1066" s="49" t="str">
        <f t="shared" ca="1" si="133"/>
        <v>N</v>
      </c>
      <c r="AB1066" s="49">
        <f t="shared" ca="1" si="134"/>
        <v>5</v>
      </c>
      <c r="AC1066" s="49" t="str">
        <f t="shared" ca="1" si="135"/>
        <v>N</v>
      </c>
    </row>
    <row r="1067" spans="1:29" x14ac:dyDescent="0.25">
      <c r="A1067">
        <v>8272</v>
      </c>
      <c r="B1067" s="9">
        <v>43579</v>
      </c>
      <c r="C1067" s="50" t="str">
        <f t="shared" si="128"/>
        <v>N</v>
      </c>
      <c r="D1067" s="52">
        <f>_xlfn.XLOOKUP(B1067,Cal_Date!B:B,Cal_Date!A:A,0)</f>
        <v>4</v>
      </c>
      <c r="E1067">
        <v>2019</v>
      </c>
      <c r="F1067" t="s">
        <v>123</v>
      </c>
      <c r="G1067" t="s">
        <v>129</v>
      </c>
      <c r="H1067" t="s">
        <v>48</v>
      </c>
      <c r="I1067" t="s">
        <v>18</v>
      </c>
      <c r="J1067" t="s">
        <v>11</v>
      </c>
      <c r="K1067" t="s">
        <v>42</v>
      </c>
      <c r="L1067">
        <v>1</v>
      </c>
      <c r="M1067">
        <v>1008</v>
      </c>
      <c r="O1067" t="s">
        <v>28</v>
      </c>
      <c r="R1067" t="s">
        <v>44</v>
      </c>
      <c r="S1067" s="49" t="str">
        <f t="shared" si="129"/>
        <v>Card</v>
      </c>
      <c r="T1067" s="3">
        <v>0.03</v>
      </c>
      <c r="U1067" s="2">
        <v>6.5339999999999998</v>
      </c>
      <c r="V1067" s="2">
        <v>1.41</v>
      </c>
      <c r="W1067" s="54">
        <f>_xlfn.XLOOKUP(M1067,Market!A:A,Market!F:F,0)</f>
        <v>8.8999999999999996E-2</v>
      </c>
      <c r="X1067" s="55">
        <f t="shared" si="130"/>
        <v>0.19602</v>
      </c>
      <c r="Y1067" s="55">
        <f t="shared" si="131"/>
        <v>5.1239999999999997</v>
      </c>
      <c r="Z1067" s="54">
        <f t="shared" si="132"/>
        <v>0.78420569329660239</v>
      </c>
      <c r="AA1067" s="49" t="str">
        <f t="shared" ca="1" si="133"/>
        <v>N</v>
      </c>
      <c r="AB1067" s="49">
        <f t="shared" ca="1" si="134"/>
        <v>5</v>
      </c>
      <c r="AC1067" s="49" t="str">
        <f t="shared" ca="1" si="135"/>
        <v>N</v>
      </c>
    </row>
    <row r="1068" spans="1:29" x14ac:dyDescent="0.25">
      <c r="A1068">
        <v>8273</v>
      </c>
      <c r="B1068" s="9">
        <v>43579</v>
      </c>
      <c r="C1068" s="50" t="str">
        <f t="shared" si="128"/>
        <v>N</v>
      </c>
      <c r="D1068" s="52">
        <f>_xlfn.XLOOKUP(B1068,Cal_Date!B:B,Cal_Date!A:A,0)</f>
        <v>4</v>
      </c>
      <c r="E1068">
        <v>2019</v>
      </c>
      <c r="F1068" t="s">
        <v>123</v>
      </c>
      <c r="G1068" t="s">
        <v>129</v>
      </c>
      <c r="H1068" t="s">
        <v>48</v>
      </c>
      <c r="I1068" t="s">
        <v>18</v>
      </c>
      <c r="J1068" t="s">
        <v>11</v>
      </c>
      <c r="K1068" t="s">
        <v>42</v>
      </c>
      <c r="L1068">
        <v>1</v>
      </c>
      <c r="M1068">
        <v>1008</v>
      </c>
      <c r="O1068" t="s">
        <v>28</v>
      </c>
      <c r="R1068" t="s">
        <v>44</v>
      </c>
      <c r="S1068" s="49" t="str">
        <f t="shared" si="129"/>
        <v>Card</v>
      </c>
      <c r="T1068" s="3">
        <v>0.03</v>
      </c>
      <c r="U1068" s="2">
        <v>6.5339999999999998</v>
      </c>
      <c r="V1068" s="2">
        <v>1.41</v>
      </c>
      <c r="W1068" s="54">
        <f>_xlfn.XLOOKUP(M1068,Market!A:A,Market!F:F,0)</f>
        <v>8.8999999999999996E-2</v>
      </c>
      <c r="X1068" s="55">
        <f t="shared" si="130"/>
        <v>0.19602</v>
      </c>
      <c r="Y1068" s="55">
        <f t="shared" si="131"/>
        <v>5.1239999999999997</v>
      </c>
      <c r="Z1068" s="54">
        <f t="shared" si="132"/>
        <v>0.78420569329660239</v>
      </c>
      <c r="AA1068" s="49" t="str">
        <f t="shared" ca="1" si="133"/>
        <v>N</v>
      </c>
      <c r="AB1068" s="49">
        <f t="shared" ca="1" si="134"/>
        <v>5</v>
      </c>
      <c r="AC1068" s="49" t="str">
        <f t="shared" ca="1" si="135"/>
        <v>N</v>
      </c>
    </row>
    <row r="1069" spans="1:29" x14ac:dyDescent="0.25">
      <c r="A1069">
        <v>8274</v>
      </c>
      <c r="B1069" s="9">
        <v>43579</v>
      </c>
      <c r="C1069" s="50" t="str">
        <f t="shared" si="128"/>
        <v>N</v>
      </c>
      <c r="D1069" s="52">
        <f>_xlfn.XLOOKUP(B1069,Cal_Date!B:B,Cal_Date!A:A,0)</f>
        <v>4</v>
      </c>
      <c r="E1069">
        <v>2019</v>
      </c>
      <c r="F1069" t="s">
        <v>123</v>
      </c>
      <c r="G1069" t="s">
        <v>129</v>
      </c>
      <c r="H1069" t="s">
        <v>48</v>
      </c>
      <c r="I1069" t="s">
        <v>18</v>
      </c>
      <c r="J1069" t="s">
        <v>11</v>
      </c>
      <c r="K1069" t="s">
        <v>42</v>
      </c>
      <c r="L1069">
        <v>1</v>
      </c>
      <c r="M1069">
        <v>1004</v>
      </c>
      <c r="O1069" t="s">
        <v>28</v>
      </c>
      <c r="R1069" t="s">
        <v>45</v>
      </c>
      <c r="S1069" s="49" t="str">
        <f t="shared" si="129"/>
        <v>Cash</v>
      </c>
      <c r="T1069" s="3">
        <v>0</v>
      </c>
      <c r="U1069" s="2">
        <v>6.36</v>
      </c>
      <c r="V1069" s="2">
        <v>1.41</v>
      </c>
      <c r="W1069" s="54">
        <f>_xlfn.XLOOKUP(M1069,Market!A:A,Market!F:F,0)</f>
        <v>0.06</v>
      </c>
      <c r="X1069" s="55">
        <f t="shared" si="130"/>
        <v>0</v>
      </c>
      <c r="Y1069" s="55">
        <f t="shared" si="131"/>
        <v>4.95</v>
      </c>
      <c r="Z1069" s="54">
        <f t="shared" si="132"/>
        <v>0.77830188679245282</v>
      </c>
      <c r="AA1069" s="49" t="str">
        <f t="shared" ca="1" si="133"/>
        <v>N</v>
      </c>
      <c r="AB1069" s="49">
        <f t="shared" ca="1" si="134"/>
        <v>5</v>
      </c>
      <c r="AC1069" s="49" t="str">
        <f t="shared" ca="1" si="135"/>
        <v>N</v>
      </c>
    </row>
    <row r="1070" spans="1:29" x14ac:dyDescent="0.25">
      <c r="A1070">
        <v>7394</v>
      </c>
      <c r="B1070" s="9">
        <v>43579</v>
      </c>
      <c r="C1070" s="50" t="str">
        <f t="shared" si="128"/>
        <v>N</v>
      </c>
      <c r="D1070" s="52">
        <f>_xlfn.XLOOKUP(B1070,Cal_Date!B:B,Cal_Date!A:A,0)</f>
        <v>4</v>
      </c>
      <c r="E1070">
        <v>2019</v>
      </c>
      <c r="F1070" t="s">
        <v>123</v>
      </c>
      <c r="G1070" t="s">
        <v>129</v>
      </c>
      <c r="H1070" t="s">
        <v>48</v>
      </c>
      <c r="I1070" t="s">
        <v>18</v>
      </c>
      <c r="J1070" t="s">
        <v>11</v>
      </c>
      <c r="K1070" t="s">
        <v>42</v>
      </c>
      <c r="L1070">
        <v>2</v>
      </c>
      <c r="M1070">
        <v>1009</v>
      </c>
      <c r="O1070" t="s">
        <v>28</v>
      </c>
      <c r="R1070" t="s">
        <v>45</v>
      </c>
      <c r="S1070" s="49" t="str">
        <f t="shared" si="129"/>
        <v>Cash</v>
      </c>
      <c r="T1070" s="3">
        <v>0</v>
      </c>
      <c r="U1070" s="2">
        <v>13.068</v>
      </c>
      <c r="V1070" s="2">
        <v>2.82</v>
      </c>
      <c r="W1070" s="54">
        <f>_xlfn.XLOOKUP(M1070,Market!A:A,Market!F:F,0)</f>
        <v>8.8999999999999996E-2</v>
      </c>
      <c r="X1070" s="55">
        <f t="shared" si="130"/>
        <v>0</v>
      </c>
      <c r="Y1070" s="55">
        <f t="shared" si="131"/>
        <v>10.247999999999999</v>
      </c>
      <c r="Z1070" s="54">
        <f t="shared" si="132"/>
        <v>0.78420569329660239</v>
      </c>
      <c r="AA1070" s="49" t="str">
        <f t="shared" ca="1" si="133"/>
        <v>N</v>
      </c>
      <c r="AB1070" s="49">
        <f t="shared" ca="1" si="134"/>
        <v>5</v>
      </c>
      <c r="AC1070" s="49" t="str">
        <f t="shared" ca="1" si="135"/>
        <v>N</v>
      </c>
    </row>
    <row r="1071" spans="1:29" x14ac:dyDescent="0.25">
      <c r="A1071">
        <v>7397</v>
      </c>
      <c r="B1071" s="9">
        <v>43579</v>
      </c>
      <c r="C1071" s="50" t="str">
        <f t="shared" si="128"/>
        <v>N</v>
      </c>
      <c r="D1071" s="52">
        <f>_xlfn.XLOOKUP(B1071,Cal_Date!B:B,Cal_Date!A:A,0)</f>
        <v>4</v>
      </c>
      <c r="E1071">
        <v>2019</v>
      </c>
      <c r="F1071" t="s">
        <v>123</v>
      </c>
      <c r="G1071" t="s">
        <v>129</v>
      </c>
      <c r="H1071" t="s">
        <v>48</v>
      </c>
      <c r="I1071" t="s">
        <v>18</v>
      </c>
      <c r="J1071" t="s">
        <v>11</v>
      </c>
      <c r="K1071" t="s">
        <v>42</v>
      </c>
      <c r="L1071">
        <v>1</v>
      </c>
      <c r="M1071">
        <v>1010</v>
      </c>
      <c r="O1071" t="s">
        <v>25</v>
      </c>
      <c r="R1071" t="s">
        <v>47</v>
      </c>
      <c r="S1071" s="49" t="str">
        <f t="shared" si="129"/>
        <v>Card</v>
      </c>
      <c r="T1071" s="3">
        <v>3.5000000000000003E-2</v>
      </c>
      <c r="U1071" s="2">
        <v>6.48</v>
      </c>
      <c r="V1071" s="2">
        <v>1.41</v>
      </c>
      <c r="W1071" s="54">
        <f>_xlfn.XLOOKUP(M1071,Market!A:A,Market!F:F,0)</f>
        <v>0.08</v>
      </c>
      <c r="X1071" s="55">
        <f t="shared" si="130"/>
        <v>0.22680000000000003</v>
      </c>
      <c r="Y1071" s="55">
        <f t="shared" si="131"/>
        <v>5.07</v>
      </c>
      <c r="Z1071" s="54">
        <f t="shared" si="132"/>
        <v>0.78240740740740744</v>
      </c>
      <c r="AA1071" s="49" t="str">
        <f t="shared" ca="1" si="133"/>
        <v>N</v>
      </c>
      <c r="AB1071" s="49">
        <f t="shared" ca="1" si="134"/>
        <v>5</v>
      </c>
      <c r="AC1071" s="49" t="str">
        <f t="shared" ca="1" si="135"/>
        <v>N</v>
      </c>
    </row>
    <row r="1072" spans="1:29" x14ac:dyDescent="0.25">
      <c r="A1072">
        <v>7395</v>
      </c>
      <c r="B1072" s="9">
        <v>43579</v>
      </c>
      <c r="C1072" s="50" t="str">
        <f t="shared" si="128"/>
        <v>N</v>
      </c>
      <c r="D1072" s="52">
        <f>_xlfn.XLOOKUP(B1072,Cal_Date!B:B,Cal_Date!A:A,0)</f>
        <v>4</v>
      </c>
      <c r="E1072">
        <v>2019</v>
      </c>
      <c r="F1072" t="s">
        <v>123</v>
      </c>
      <c r="G1072" t="s">
        <v>129</v>
      </c>
      <c r="H1072" t="s">
        <v>48</v>
      </c>
      <c r="I1072" t="s">
        <v>18</v>
      </c>
      <c r="J1072" t="s">
        <v>11</v>
      </c>
      <c r="K1072" t="s">
        <v>42</v>
      </c>
      <c r="L1072">
        <v>2</v>
      </c>
      <c r="M1072">
        <v>1011</v>
      </c>
      <c r="O1072" t="s">
        <v>25</v>
      </c>
      <c r="R1072" t="s">
        <v>47</v>
      </c>
      <c r="S1072" s="49" t="str">
        <f t="shared" si="129"/>
        <v>Card</v>
      </c>
      <c r="T1072" s="3">
        <v>3.5000000000000003E-2</v>
      </c>
      <c r="U1072" s="2">
        <v>12.72</v>
      </c>
      <c r="V1072" s="2">
        <v>2.82</v>
      </c>
      <c r="W1072" s="54">
        <f>_xlfn.XLOOKUP(M1072,Market!A:A,Market!F:F,0)</f>
        <v>0.06</v>
      </c>
      <c r="X1072" s="55">
        <f t="shared" si="130"/>
        <v>0.44520000000000004</v>
      </c>
      <c r="Y1072" s="55">
        <f t="shared" si="131"/>
        <v>9.9</v>
      </c>
      <c r="Z1072" s="54">
        <f t="shared" si="132"/>
        <v>0.77830188679245282</v>
      </c>
      <c r="AA1072" s="49" t="str">
        <f t="shared" ca="1" si="133"/>
        <v>N</v>
      </c>
      <c r="AB1072" s="49">
        <f t="shared" ca="1" si="134"/>
        <v>5</v>
      </c>
      <c r="AC1072" s="49" t="str">
        <f t="shared" ca="1" si="135"/>
        <v>N</v>
      </c>
    </row>
    <row r="1073" spans="1:29" x14ac:dyDescent="0.25">
      <c r="A1073">
        <v>7396</v>
      </c>
      <c r="B1073" s="9">
        <v>43579</v>
      </c>
      <c r="C1073" s="50" t="str">
        <f t="shared" si="128"/>
        <v>N</v>
      </c>
      <c r="D1073" s="52">
        <f>_xlfn.XLOOKUP(B1073,Cal_Date!B:B,Cal_Date!A:A,0)</f>
        <v>4</v>
      </c>
      <c r="E1073">
        <v>2019</v>
      </c>
      <c r="F1073" t="s">
        <v>123</v>
      </c>
      <c r="G1073" t="s">
        <v>129</v>
      </c>
      <c r="H1073" t="s">
        <v>48</v>
      </c>
      <c r="I1073" t="s">
        <v>18</v>
      </c>
      <c r="J1073" t="s">
        <v>10</v>
      </c>
      <c r="K1073" t="s">
        <v>43</v>
      </c>
      <c r="L1073">
        <v>1</v>
      </c>
      <c r="M1073">
        <v>1011</v>
      </c>
      <c r="O1073" t="s">
        <v>25</v>
      </c>
      <c r="R1073" t="s">
        <v>45</v>
      </c>
      <c r="S1073" s="49" t="str">
        <f t="shared" si="129"/>
        <v>Cash</v>
      </c>
      <c r="T1073" s="3">
        <v>0</v>
      </c>
      <c r="U1073" s="2">
        <v>7.42</v>
      </c>
      <c r="V1073" s="2">
        <v>1.46</v>
      </c>
      <c r="W1073" s="54">
        <f>_xlfn.XLOOKUP(M1073,Market!A:A,Market!F:F,0)</f>
        <v>0.06</v>
      </c>
      <c r="X1073" s="55">
        <f t="shared" si="130"/>
        <v>0</v>
      </c>
      <c r="Y1073" s="55">
        <f t="shared" si="131"/>
        <v>5.96</v>
      </c>
      <c r="Z1073" s="54">
        <f t="shared" si="132"/>
        <v>0.80323450134770891</v>
      </c>
      <c r="AA1073" s="49" t="str">
        <f t="shared" ca="1" si="133"/>
        <v>N</v>
      </c>
      <c r="AB1073" s="49">
        <f t="shared" ca="1" si="134"/>
        <v>5</v>
      </c>
      <c r="AC1073" s="49" t="str">
        <f t="shared" ca="1" si="135"/>
        <v>N</v>
      </c>
    </row>
    <row r="1074" spans="1:29" x14ac:dyDescent="0.25">
      <c r="A1074">
        <v>7398</v>
      </c>
      <c r="B1074" s="9">
        <v>43579</v>
      </c>
      <c r="C1074" s="50" t="str">
        <f t="shared" si="128"/>
        <v>N</v>
      </c>
      <c r="D1074" s="52">
        <f>_xlfn.XLOOKUP(B1074,Cal_Date!B:B,Cal_Date!A:A,0)</f>
        <v>4</v>
      </c>
      <c r="E1074">
        <v>2019</v>
      </c>
      <c r="F1074" t="s">
        <v>123</v>
      </c>
      <c r="G1074" t="s">
        <v>129</v>
      </c>
      <c r="H1074" t="s">
        <v>48</v>
      </c>
      <c r="I1074" t="s">
        <v>18</v>
      </c>
      <c r="J1074" t="s">
        <v>10</v>
      </c>
      <c r="K1074" t="s">
        <v>43</v>
      </c>
      <c r="L1074">
        <v>2</v>
      </c>
      <c r="M1074">
        <v>1011</v>
      </c>
      <c r="O1074" t="s">
        <v>25</v>
      </c>
      <c r="R1074" t="s">
        <v>45</v>
      </c>
      <c r="S1074" s="49" t="str">
        <f t="shared" si="129"/>
        <v>Cash</v>
      </c>
      <c r="T1074" s="3">
        <v>0</v>
      </c>
      <c r="U1074" s="2">
        <v>18.02</v>
      </c>
      <c r="V1074" s="2">
        <v>2.92</v>
      </c>
      <c r="W1074" s="54">
        <f>_xlfn.XLOOKUP(M1074,Market!A:A,Market!F:F,0)</f>
        <v>0.06</v>
      </c>
      <c r="X1074" s="55">
        <f t="shared" si="130"/>
        <v>0</v>
      </c>
      <c r="Y1074" s="55">
        <f t="shared" si="131"/>
        <v>15.1</v>
      </c>
      <c r="Z1074" s="54">
        <f t="shared" si="132"/>
        <v>0.83795782463928969</v>
      </c>
      <c r="AA1074" s="49" t="str">
        <f t="shared" ca="1" si="133"/>
        <v>N</v>
      </c>
      <c r="AB1074" s="49">
        <f t="shared" ca="1" si="134"/>
        <v>5</v>
      </c>
      <c r="AC1074" s="49" t="str">
        <f t="shared" ca="1" si="135"/>
        <v>N</v>
      </c>
    </row>
    <row r="1075" spans="1:29" x14ac:dyDescent="0.25">
      <c r="A1075">
        <v>7402</v>
      </c>
      <c r="B1075" s="9">
        <v>43579</v>
      </c>
      <c r="C1075" s="50" t="str">
        <f t="shared" si="128"/>
        <v>N</v>
      </c>
      <c r="D1075" s="52">
        <f>_xlfn.XLOOKUP(B1075,Cal_Date!B:B,Cal_Date!A:A,0)</f>
        <v>4</v>
      </c>
      <c r="E1075">
        <v>2019</v>
      </c>
      <c r="F1075" t="s">
        <v>123</v>
      </c>
      <c r="G1075" t="s">
        <v>129</v>
      </c>
      <c r="H1075" t="s">
        <v>48</v>
      </c>
      <c r="I1075" t="s">
        <v>18</v>
      </c>
      <c r="J1075" t="s">
        <v>10</v>
      </c>
      <c r="K1075" t="s">
        <v>43</v>
      </c>
      <c r="L1075">
        <v>1</v>
      </c>
      <c r="M1075">
        <v>1001</v>
      </c>
      <c r="O1075" t="s">
        <v>25</v>
      </c>
      <c r="R1075" t="s">
        <v>45</v>
      </c>
      <c r="S1075" s="49" t="str">
        <f t="shared" si="129"/>
        <v>Cash</v>
      </c>
      <c r="T1075" s="3">
        <v>0</v>
      </c>
      <c r="U1075" s="2">
        <v>7.42</v>
      </c>
      <c r="V1075" s="2">
        <v>1.46</v>
      </c>
      <c r="W1075" s="54">
        <f>_xlfn.XLOOKUP(M1075,Market!A:A,Market!F:F,0)</f>
        <v>0.06</v>
      </c>
      <c r="X1075" s="55">
        <f t="shared" si="130"/>
        <v>0</v>
      </c>
      <c r="Y1075" s="55">
        <f t="shared" si="131"/>
        <v>5.96</v>
      </c>
      <c r="Z1075" s="54">
        <f t="shared" si="132"/>
        <v>0.80323450134770891</v>
      </c>
      <c r="AA1075" s="49" t="str">
        <f t="shared" ca="1" si="133"/>
        <v>N</v>
      </c>
      <c r="AB1075" s="49">
        <f t="shared" ca="1" si="134"/>
        <v>5</v>
      </c>
      <c r="AC1075" s="49" t="str">
        <f t="shared" ca="1" si="135"/>
        <v>N</v>
      </c>
    </row>
    <row r="1076" spans="1:29" x14ac:dyDescent="0.25">
      <c r="A1076">
        <v>7400</v>
      </c>
      <c r="B1076" s="9">
        <v>43579</v>
      </c>
      <c r="C1076" s="50" t="str">
        <f t="shared" si="128"/>
        <v>N</v>
      </c>
      <c r="D1076" s="52">
        <f>_xlfn.XLOOKUP(B1076,Cal_Date!B:B,Cal_Date!A:A,0)</f>
        <v>4</v>
      </c>
      <c r="E1076">
        <v>2019</v>
      </c>
      <c r="F1076" t="s">
        <v>123</v>
      </c>
      <c r="G1076" t="s">
        <v>129</v>
      </c>
      <c r="H1076" t="s">
        <v>48</v>
      </c>
      <c r="I1076" t="s">
        <v>18</v>
      </c>
      <c r="J1076" t="s">
        <v>11</v>
      </c>
      <c r="K1076" t="s">
        <v>42</v>
      </c>
      <c r="L1076">
        <v>1</v>
      </c>
      <c r="M1076">
        <v>1000</v>
      </c>
      <c r="O1076" t="s">
        <v>25</v>
      </c>
      <c r="R1076" t="s">
        <v>47</v>
      </c>
      <c r="S1076" s="49" t="str">
        <f t="shared" si="129"/>
        <v>Card</v>
      </c>
      <c r="T1076" s="3">
        <v>3.5000000000000003E-2</v>
      </c>
      <c r="U1076" s="2">
        <v>6.48</v>
      </c>
      <c r="V1076" s="2">
        <v>1.41</v>
      </c>
      <c r="W1076" s="54">
        <f>_xlfn.XLOOKUP(M1076,Market!A:A,Market!F:F,0)</f>
        <v>0.08</v>
      </c>
      <c r="X1076" s="55">
        <f t="shared" si="130"/>
        <v>0.22680000000000003</v>
      </c>
      <c r="Y1076" s="55">
        <f t="shared" si="131"/>
        <v>5.07</v>
      </c>
      <c r="Z1076" s="54">
        <f t="shared" si="132"/>
        <v>0.78240740740740744</v>
      </c>
      <c r="AA1076" s="49" t="str">
        <f t="shared" ca="1" si="133"/>
        <v>N</v>
      </c>
      <c r="AB1076" s="49">
        <f t="shared" ca="1" si="134"/>
        <v>5</v>
      </c>
      <c r="AC1076" s="49" t="str">
        <f t="shared" ca="1" si="135"/>
        <v>N</v>
      </c>
    </row>
    <row r="1077" spans="1:29" x14ac:dyDescent="0.25">
      <c r="A1077">
        <v>7401</v>
      </c>
      <c r="B1077" s="9">
        <v>43579</v>
      </c>
      <c r="C1077" s="50" t="str">
        <f t="shared" si="128"/>
        <v>N</v>
      </c>
      <c r="D1077" s="52">
        <f>_xlfn.XLOOKUP(B1077,Cal_Date!B:B,Cal_Date!A:A,0)</f>
        <v>4</v>
      </c>
      <c r="E1077">
        <v>2019</v>
      </c>
      <c r="F1077" t="s">
        <v>123</v>
      </c>
      <c r="G1077" t="s">
        <v>129</v>
      </c>
      <c r="H1077" t="s">
        <v>48</v>
      </c>
      <c r="I1077" t="s">
        <v>18</v>
      </c>
      <c r="J1077" t="s">
        <v>11</v>
      </c>
      <c r="K1077" t="s">
        <v>42</v>
      </c>
      <c r="L1077">
        <v>1</v>
      </c>
      <c r="M1077">
        <v>1000</v>
      </c>
      <c r="O1077" t="s">
        <v>25</v>
      </c>
      <c r="R1077" t="s">
        <v>47</v>
      </c>
      <c r="S1077" s="49" t="str">
        <f t="shared" si="129"/>
        <v>Card</v>
      </c>
      <c r="T1077" s="3">
        <v>3.5000000000000003E-2</v>
      </c>
      <c r="U1077" s="2">
        <v>6.48</v>
      </c>
      <c r="V1077" s="2">
        <v>1.41</v>
      </c>
      <c r="W1077" s="54">
        <f>_xlfn.XLOOKUP(M1077,Market!A:A,Market!F:F,0)</f>
        <v>0.08</v>
      </c>
      <c r="X1077" s="55">
        <f t="shared" si="130"/>
        <v>0.22680000000000003</v>
      </c>
      <c r="Y1077" s="55">
        <f t="shared" si="131"/>
        <v>5.07</v>
      </c>
      <c r="Z1077" s="54">
        <f t="shared" si="132"/>
        <v>0.78240740740740744</v>
      </c>
      <c r="AA1077" s="49" t="str">
        <f t="shared" ca="1" si="133"/>
        <v>N</v>
      </c>
      <c r="AB1077" s="49">
        <f t="shared" ca="1" si="134"/>
        <v>5</v>
      </c>
      <c r="AC1077" s="49" t="str">
        <f t="shared" ca="1" si="135"/>
        <v>N</v>
      </c>
    </row>
    <row r="1078" spans="1:29" x14ac:dyDescent="0.25">
      <c r="A1078">
        <v>7403</v>
      </c>
      <c r="B1078" s="9">
        <v>43579</v>
      </c>
      <c r="C1078" s="50" t="str">
        <f t="shared" si="128"/>
        <v>N</v>
      </c>
      <c r="D1078" s="52">
        <f>_xlfn.XLOOKUP(B1078,Cal_Date!B:B,Cal_Date!A:A,0)</f>
        <v>4</v>
      </c>
      <c r="E1078">
        <v>2019</v>
      </c>
      <c r="F1078" t="s">
        <v>123</v>
      </c>
      <c r="G1078" t="s">
        <v>129</v>
      </c>
      <c r="H1078" t="s">
        <v>48</v>
      </c>
      <c r="I1078" t="s">
        <v>18</v>
      </c>
      <c r="J1078" t="s">
        <v>11</v>
      </c>
      <c r="K1078" t="s">
        <v>42</v>
      </c>
      <c r="L1078">
        <v>1</v>
      </c>
      <c r="M1078">
        <v>1002</v>
      </c>
      <c r="O1078" t="s">
        <v>28</v>
      </c>
      <c r="R1078" t="s">
        <v>47</v>
      </c>
      <c r="S1078" s="49" t="str">
        <f t="shared" si="129"/>
        <v>Card</v>
      </c>
      <c r="T1078" s="3">
        <v>3.5000000000000003E-2</v>
      </c>
      <c r="U1078" s="2">
        <v>6.36</v>
      </c>
      <c r="V1078" s="2">
        <v>1.41</v>
      </c>
      <c r="W1078" s="54">
        <f>_xlfn.XLOOKUP(M1078,Market!A:A,Market!F:F,0)</f>
        <v>0.06</v>
      </c>
      <c r="X1078" s="55">
        <f t="shared" si="130"/>
        <v>0.22260000000000002</v>
      </c>
      <c r="Y1078" s="55">
        <f t="shared" si="131"/>
        <v>4.95</v>
      </c>
      <c r="Z1078" s="54">
        <f t="shared" si="132"/>
        <v>0.77830188679245282</v>
      </c>
      <c r="AA1078" s="49" t="str">
        <f t="shared" ca="1" si="133"/>
        <v>N</v>
      </c>
      <c r="AB1078" s="49">
        <f t="shared" ca="1" si="134"/>
        <v>5</v>
      </c>
      <c r="AC1078" s="49" t="str">
        <f t="shared" ca="1" si="135"/>
        <v>N</v>
      </c>
    </row>
    <row r="1079" spans="1:29" x14ac:dyDescent="0.25">
      <c r="A1079">
        <v>7404</v>
      </c>
      <c r="B1079" s="9">
        <v>43579</v>
      </c>
      <c r="C1079" s="50" t="str">
        <f t="shared" si="128"/>
        <v>N</v>
      </c>
      <c r="D1079" s="52">
        <f>_xlfn.XLOOKUP(B1079,Cal_Date!B:B,Cal_Date!A:A,0)</f>
        <v>4</v>
      </c>
      <c r="E1079">
        <v>2019</v>
      </c>
      <c r="F1079" t="s">
        <v>123</v>
      </c>
      <c r="G1079" t="s">
        <v>129</v>
      </c>
      <c r="H1079" t="s">
        <v>48</v>
      </c>
      <c r="I1079" t="s">
        <v>18</v>
      </c>
      <c r="J1079" t="s">
        <v>11</v>
      </c>
      <c r="K1079" t="s">
        <v>42</v>
      </c>
      <c r="L1079">
        <v>2</v>
      </c>
      <c r="M1079">
        <v>1003</v>
      </c>
      <c r="O1079" t="s">
        <v>25</v>
      </c>
      <c r="R1079" t="s">
        <v>46</v>
      </c>
      <c r="S1079" s="49" t="str">
        <f t="shared" si="129"/>
        <v>Card</v>
      </c>
      <c r="T1079" s="3">
        <v>0.04</v>
      </c>
      <c r="U1079" s="2">
        <v>12.72</v>
      </c>
      <c r="V1079" s="2">
        <v>2.82</v>
      </c>
      <c r="W1079" s="54">
        <f>_xlfn.XLOOKUP(M1079,Market!A:A,Market!F:F,0)</f>
        <v>0.06</v>
      </c>
      <c r="X1079" s="55">
        <f t="shared" si="130"/>
        <v>0.50880000000000003</v>
      </c>
      <c r="Y1079" s="55">
        <f t="shared" si="131"/>
        <v>9.9</v>
      </c>
      <c r="Z1079" s="54">
        <f t="shared" si="132"/>
        <v>0.77830188679245282</v>
      </c>
      <c r="AA1079" s="49" t="str">
        <f t="shared" ca="1" si="133"/>
        <v>N</v>
      </c>
      <c r="AB1079" s="49">
        <f t="shared" ca="1" si="134"/>
        <v>5</v>
      </c>
      <c r="AC1079" s="49" t="str">
        <f t="shared" ca="1" si="135"/>
        <v>N</v>
      </c>
    </row>
    <row r="1080" spans="1:29" x14ac:dyDescent="0.25">
      <c r="A1080">
        <v>7405</v>
      </c>
      <c r="B1080" s="9">
        <v>43579</v>
      </c>
      <c r="C1080" s="50" t="str">
        <f t="shared" si="128"/>
        <v>N</v>
      </c>
      <c r="D1080" s="52">
        <f>_xlfn.XLOOKUP(B1080,Cal_Date!B:B,Cal_Date!A:A,0)</f>
        <v>4</v>
      </c>
      <c r="E1080">
        <v>2019</v>
      </c>
      <c r="F1080" t="s">
        <v>123</v>
      </c>
      <c r="G1080" t="s">
        <v>129</v>
      </c>
      <c r="H1080" t="s">
        <v>48</v>
      </c>
      <c r="I1080" t="s">
        <v>18</v>
      </c>
      <c r="J1080" t="s">
        <v>11</v>
      </c>
      <c r="K1080" t="s">
        <v>42</v>
      </c>
      <c r="L1080">
        <v>1</v>
      </c>
      <c r="M1080">
        <v>1005</v>
      </c>
      <c r="O1080" t="s">
        <v>25</v>
      </c>
      <c r="R1080" t="s">
        <v>46</v>
      </c>
      <c r="S1080" s="49" t="str">
        <f t="shared" si="129"/>
        <v>Card</v>
      </c>
      <c r="T1080" s="3">
        <v>0.04</v>
      </c>
      <c r="U1080" s="2">
        <v>6.5339999999999998</v>
      </c>
      <c r="V1080" s="2">
        <v>1.41</v>
      </c>
      <c r="W1080" s="54">
        <f>_xlfn.XLOOKUP(M1080,Market!A:A,Market!F:F,0)</f>
        <v>8.8999999999999996E-2</v>
      </c>
      <c r="X1080" s="55">
        <f t="shared" si="130"/>
        <v>0.26135999999999998</v>
      </c>
      <c r="Y1080" s="55">
        <f t="shared" si="131"/>
        <v>5.1239999999999997</v>
      </c>
      <c r="Z1080" s="54">
        <f t="shared" si="132"/>
        <v>0.78420569329660239</v>
      </c>
      <c r="AA1080" s="49" t="str">
        <f t="shared" ca="1" si="133"/>
        <v>N</v>
      </c>
      <c r="AB1080" s="49">
        <f t="shared" ca="1" si="134"/>
        <v>5</v>
      </c>
      <c r="AC1080" s="49" t="str">
        <f t="shared" ca="1" si="135"/>
        <v>N</v>
      </c>
    </row>
    <row r="1081" spans="1:29" x14ac:dyDescent="0.25">
      <c r="A1081">
        <v>7407</v>
      </c>
      <c r="B1081" s="9">
        <v>43579</v>
      </c>
      <c r="C1081" s="50" t="str">
        <f t="shared" si="128"/>
        <v>N</v>
      </c>
      <c r="D1081" s="52">
        <f>_xlfn.XLOOKUP(B1081,Cal_Date!B:B,Cal_Date!A:A,0)</f>
        <v>4</v>
      </c>
      <c r="E1081">
        <v>2019</v>
      </c>
      <c r="F1081" t="s">
        <v>123</v>
      </c>
      <c r="G1081" t="s">
        <v>129</v>
      </c>
      <c r="H1081" t="s">
        <v>48</v>
      </c>
      <c r="I1081" t="s">
        <v>18</v>
      </c>
      <c r="J1081" t="s">
        <v>11</v>
      </c>
      <c r="K1081" t="s">
        <v>42</v>
      </c>
      <c r="L1081">
        <v>1</v>
      </c>
      <c r="M1081">
        <v>1005</v>
      </c>
      <c r="O1081" t="s">
        <v>25</v>
      </c>
      <c r="R1081" t="s">
        <v>46</v>
      </c>
      <c r="S1081" s="49" t="str">
        <f t="shared" si="129"/>
        <v>Card</v>
      </c>
      <c r="T1081" s="3">
        <v>0.04</v>
      </c>
      <c r="U1081" s="2">
        <v>6.5339999999999998</v>
      </c>
      <c r="V1081" s="2">
        <v>1.41</v>
      </c>
      <c r="W1081" s="54">
        <f>_xlfn.XLOOKUP(M1081,Market!A:A,Market!F:F,0)</f>
        <v>8.8999999999999996E-2</v>
      </c>
      <c r="X1081" s="55">
        <f t="shared" si="130"/>
        <v>0.26135999999999998</v>
      </c>
      <c r="Y1081" s="55">
        <f t="shared" si="131"/>
        <v>5.1239999999999997</v>
      </c>
      <c r="Z1081" s="54">
        <f t="shared" si="132"/>
        <v>0.78420569329660239</v>
      </c>
      <c r="AA1081" s="49" t="str">
        <f t="shared" ca="1" si="133"/>
        <v>N</v>
      </c>
      <c r="AB1081" s="49">
        <f t="shared" ca="1" si="134"/>
        <v>5</v>
      </c>
      <c r="AC1081" s="49" t="str">
        <f t="shared" ca="1" si="135"/>
        <v>N</v>
      </c>
    </row>
    <row r="1082" spans="1:29" x14ac:dyDescent="0.25">
      <c r="A1082">
        <v>7436</v>
      </c>
      <c r="B1082" s="9">
        <v>43579</v>
      </c>
      <c r="C1082" s="50" t="str">
        <f t="shared" si="128"/>
        <v>N</v>
      </c>
      <c r="D1082" s="52">
        <f>_xlfn.XLOOKUP(B1082,Cal_Date!B:B,Cal_Date!A:A,0)</f>
        <v>4</v>
      </c>
      <c r="E1082">
        <v>2019</v>
      </c>
      <c r="F1082" t="s">
        <v>123</v>
      </c>
      <c r="G1082" t="s">
        <v>129</v>
      </c>
      <c r="H1082" t="s">
        <v>48</v>
      </c>
      <c r="I1082" t="s">
        <v>18</v>
      </c>
      <c r="J1082" t="s">
        <v>11</v>
      </c>
      <c r="K1082" t="s">
        <v>42</v>
      </c>
      <c r="L1082">
        <v>1</v>
      </c>
      <c r="M1082">
        <v>1010</v>
      </c>
      <c r="O1082" t="s">
        <v>25</v>
      </c>
      <c r="R1082" t="s">
        <v>46</v>
      </c>
      <c r="S1082" s="49" t="str">
        <f t="shared" si="129"/>
        <v>Card</v>
      </c>
      <c r="T1082" s="3">
        <v>0.04</v>
      </c>
      <c r="U1082" s="2">
        <v>6.48</v>
      </c>
      <c r="V1082" s="2">
        <v>1.41</v>
      </c>
      <c r="W1082" s="54">
        <f>_xlfn.XLOOKUP(M1082,Market!A:A,Market!F:F,0)</f>
        <v>0.08</v>
      </c>
      <c r="X1082" s="55">
        <f t="shared" si="130"/>
        <v>0.25920000000000004</v>
      </c>
      <c r="Y1082" s="55">
        <f t="shared" si="131"/>
        <v>5.07</v>
      </c>
      <c r="Z1082" s="54">
        <f t="shared" si="132"/>
        <v>0.78240740740740744</v>
      </c>
      <c r="AA1082" s="49" t="str">
        <f t="shared" ca="1" si="133"/>
        <v>N</v>
      </c>
      <c r="AB1082" s="49">
        <f t="shared" ca="1" si="134"/>
        <v>5</v>
      </c>
      <c r="AC1082" s="49" t="str">
        <f t="shared" ca="1" si="135"/>
        <v>N</v>
      </c>
    </row>
    <row r="1083" spans="1:29" x14ac:dyDescent="0.25">
      <c r="A1083">
        <v>7438</v>
      </c>
      <c r="B1083" s="9">
        <v>43579</v>
      </c>
      <c r="C1083" s="50" t="str">
        <f t="shared" si="128"/>
        <v>N</v>
      </c>
      <c r="D1083" s="52">
        <f>_xlfn.XLOOKUP(B1083,Cal_Date!B:B,Cal_Date!A:A,0)</f>
        <v>4</v>
      </c>
      <c r="E1083">
        <v>2019</v>
      </c>
      <c r="F1083" t="s">
        <v>123</v>
      </c>
      <c r="G1083" t="s">
        <v>129</v>
      </c>
      <c r="H1083" t="s">
        <v>48</v>
      </c>
      <c r="I1083" t="s">
        <v>18</v>
      </c>
      <c r="J1083" t="s">
        <v>10</v>
      </c>
      <c r="K1083" t="s">
        <v>43</v>
      </c>
      <c r="L1083">
        <v>1</v>
      </c>
      <c r="M1083">
        <v>1011</v>
      </c>
      <c r="O1083" t="s">
        <v>25</v>
      </c>
      <c r="R1083" t="s">
        <v>46</v>
      </c>
      <c r="S1083" s="49" t="str">
        <f t="shared" si="129"/>
        <v>Card</v>
      </c>
      <c r="T1083" s="3">
        <v>0.04</v>
      </c>
      <c r="U1083" s="2">
        <v>7.42</v>
      </c>
      <c r="V1083" s="2">
        <v>1.46</v>
      </c>
      <c r="W1083" s="54">
        <f>_xlfn.XLOOKUP(M1083,Market!A:A,Market!F:F,0)</f>
        <v>0.06</v>
      </c>
      <c r="X1083" s="55">
        <f t="shared" si="130"/>
        <v>0.29680000000000001</v>
      </c>
      <c r="Y1083" s="55">
        <f t="shared" si="131"/>
        <v>5.96</v>
      </c>
      <c r="Z1083" s="54">
        <f t="shared" si="132"/>
        <v>0.80323450134770891</v>
      </c>
      <c r="AA1083" s="49" t="str">
        <f t="shared" ca="1" si="133"/>
        <v>N</v>
      </c>
      <c r="AB1083" s="49">
        <f t="shared" ca="1" si="134"/>
        <v>5</v>
      </c>
      <c r="AC1083" s="49" t="str">
        <f t="shared" ca="1" si="135"/>
        <v>N</v>
      </c>
    </row>
    <row r="1084" spans="1:29" x14ac:dyDescent="0.25">
      <c r="A1084">
        <v>7439</v>
      </c>
      <c r="B1084" s="9">
        <v>43579</v>
      </c>
      <c r="C1084" s="50" t="str">
        <f t="shared" si="128"/>
        <v>N</v>
      </c>
      <c r="D1084" s="52">
        <f>_xlfn.XLOOKUP(B1084,Cal_Date!B:B,Cal_Date!A:A,0)</f>
        <v>4</v>
      </c>
      <c r="E1084">
        <v>2019</v>
      </c>
      <c r="F1084" t="s">
        <v>123</v>
      </c>
      <c r="G1084" t="s">
        <v>129</v>
      </c>
      <c r="H1084" t="s">
        <v>48</v>
      </c>
      <c r="I1084" t="s">
        <v>18</v>
      </c>
      <c r="J1084" t="s">
        <v>10</v>
      </c>
      <c r="K1084" t="s">
        <v>43</v>
      </c>
      <c r="L1084">
        <v>1</v>
      </c>
      <c r="M1084">
        <v>1007</v>
      </c>
      <c r="O1084" t="s">
        <v>28</v>
      </c>
      <c r="R1084" t="s">
        <v>47</v>
      </c>
      <c r="S1084" s="49" t="str">
        <f t="shared" si="129"/>
        <v>Card</v>
      </c>
      <c r="T1084" s="3">
        <v>3.5000000000000003E-2</v>
      </c>
      <c r="U1084" s="2">
        <v>7.6229999999999993</v>
      </c>
      <c r="V1084" s="2">
        <v>1.46</v>
      </c>
      <c r="W1084" s="54">
        <f>_xlfn.XLOOKUP(M1084,Market!A:A,Market!F:F,0)</f>
        <v>8.8999999999999996E-2</v>
      </c>
      <c r="X1084" s="55">
        <f t="shared" si="130"/>
        <v>0.26680500000000001</v>
      </c>
      <c r="Y1084" s="55">
        <f t="shared" si="131"/>
        <v>6.1629999999999994</v>
      </c>
      <c r="Z1084" s="54">
        <f t="shared" si="132"/>
        <v>0.80847435392889933</v>
      </c>
      <c r="AA1084" s="49" t="str">
        <f t="shared" ca="1" si="133"/>
        <v>N</v>
      </c>
      <c r="AB1084" s="49">
        <f t="shared" ca="1" si="134"/>
        <v>5</v>
      </c>
      <c r="AC1084" s="49" t="str">
        <f t="shared" ca="1" si="135"/>
        <v>N</v>
      </c>
    </row>
    <row r="1085" spans="1:29" x14ac:dyDescent="0.25">
      <c r="A1085">
        <v>7440</v>
      </c>
      <c r="B1085" s="9">
        <v>43579</v>
      </c>
      <c r="C1085" s="50" t="str">
        <f t="shared" si="128"/>
        <v>N</v>
      </c>
      <c r="D1085" s="52">
        <f>_xlfn.XLOOKUP(B1085,Cal_Date!B:B,Cal_Date!A:A,0)</f>
        <v>4</v>
      </c>
      <c r="E1085">
        <v>2019</v>
      </c>
      <c r="F1085" t="s">
        <v>123</v>
      </c>
      <c r="G1085" t="s">
        <v>129</v>
      </c>
      <c r="H1085" t="s">
        <v>48</v>
      </c>
      <c r="I1085" t="s">
        <v>18</v>
      </c>
      <c r="J1085" t="s">
        <v>10</v>
      </c>
      <c r="K1085" t="s">
        <v>43</v>
      </c>
      <c r="L1085">
        <v>2</v>
      </c>
      <c r="M1085">
        <v>1007</v>
      </c>
      <c r="O1085" t="s">
        <v>28</v>
      </c>
      <c r="R1085" t="s">
        <v>46</v>
      </c>
      <c r="S1085" s="49" t="str">
        <f t="shared" si="129"/>
        <v>Card</v>
      </c>
      <c r="T1085" s="3">
        <v>0.04</v>
      </c>
      <c r="U1085" s="2">
        <v>15.245999999999999</v>
      </c>
      <c r="V1085" s="2">
        <v>2.92</v>
      </c>
      <c r="W1085" s="54">
        <f>_xlfn.XLOOKUP(M1085,Market!A:A,Market!F:F,0)</f>
        <v>8.8999999999999996E-2</v>
      </c>
      <c r="X1085" s="55">
        <f t="shared" si="130"/>
        <v>0.60983999999999994</v>
      </c>
      <c r="Y1085" s="55">
        <f t="shared" si="131"/>
        <v>12.325999999999999</v>
      </c>
      <c r="Z1085" s="54">
        <f t="shared" si="132"/>
        <v>0.80847435392889933</v>
      </c>
      <c r="AA1085" s="49" t="str">
        <f t="shared" ca="1" si="133"/>
        <v>N</v>
      </c>
      <c r="AB1085" s="49">
        <f t="shared" ca="1" si="134"/>
        <v>5</v>
      </c>
      <c r="AC1085" s="49" t="str">
        <f t="shared" ca="1" si="135"/>
        <v>N</v>
      </c>
    </row>
    <row r="1086" spans="1:29" x14ac:dyDescent="0.25">
      <c r="A1086">
        <v>7442</v>
      </c>
      <c r="B1086" s="9">
        <v>43579</v>
      </c>
      <c r="C1086" s="50" t="str">
        <f t="shared" si="128"/>
        <v>N</v>
      </c>
      <c r="D1086" s="52">
        <f>_xlfn.XLOOKUP(B1086,Cal_Date!B:B,Cal_Date!A:A,0)</f>
        <v>4</v>
      </c>
      <c r="E1086">
        <v>2019</v>
      </c>
      <c r="F1086" t="s">
        <v>123</v>
      </c>
      <c r="G1086" t="s">
        <v>129</v>
      </c>
      <c r="H1086" t="s">
        <v>48</v>
      </c>
      <c r="I1086" t="s">
        <v>18</v>
      </c>
      <c r="J1086" t="s">
        <v>11</v>
      </c>
      <c r="K1086" t="s">
        <v>42</v>
      </c>
      <c r="L1086">
        <v>1</v>
      </c>
      <c r="M1086">
        <v>1008</v>
      </c>
      <c r="O1086" t="s">
        <v>28</v>
      </c>
      <c r="R1086" t="s">
        <v>47</v>
      </c>
      <c r="S1086" s="49" t="str">
        <f t="shared" si="129"/>
        <v>Card</v>
      </c>
      <c r="T1086" s="3">
        <v>3.5000000000000003E-2</v>
      </c>
      <c r="U1086" s="2">
        <v>6.5339999999999998</v>
      </c>
      <c r="V1086" s="2">
        <v>1.41</v>
      </c>
      <c r="W1086" s="54">
        <f>_xlfn.XLOOKUP(M1086,Market!A:A,Market!F:F,0)</f>
        <v>8.8999999999999996E-2</v>
      </c>
      <c r="X1086" s="55">
        <f t="shared" si="130"/>
        <v>0.22869</v>
      </c>
      <c r="Y1086" s="55">
        <f t="shared" si="131"/>
        <v>5.1239999999999997</v>
      </c>
      <c r="Z1086" s="54">
        <f t="shared" si="132"/>
        <v>0.78420569329660239</v>
      </c>
      <c r="AA1086" s="49" t="str">
        <f t="shared" ca="1" si="133"/>
        <v>N</v>
      </c>
      <c r="AB1086" s="49">
        <f t="shared" ca="1" si="134"/>
        <v>5</v>
      </c>
      <c r="AC1086" s="49" t="str">
        <f t="shared" ca="1" si="135"/>
        <v>N</v>
      </c>
    </row>
    <row r="1087" spans="1:29" x14ac:dyDescent="0.25">
      <c r="A1087">
        <v>7443</v>
      </c>
      <c r="B1087" s="9">
        <v>43579</v>
      </c>
      <c r="C1087" s="50" t="str">
        <f t="shared" si="128"/>
        <v>N</v>
      </c>
      <c r="D1087" s="52">
        <f>_xlfn.XLOOKUP(B1087,Cal_Date!B:B,Cal_Date!A:A,0)</f>
        <v>4</v>
      </c>
      <c r="E1087">
        <v>2019</v>
      </c>
      <c r="F1087" t="s">
        <v>123</v>
      </c>
      <c r="G1087" t="s">
        <v>129</v>
      </c>
      <c r="H1087" t="s">
        <v>48</v>
      </c>
      <c r="I1087" t="s">
        <v>18</v>
      </c>
      <c r="J1087" t="s">
        <v>11</v>
      </c>
      <c r="K1087" t="s">
        <v>42</v>
      </c>
      <c r="L1087">
        <v>1</v>
      </c>
      <c r="M1087">
        <v>1004</v>
      </c>
      <c r="O1087" t="s">
        <v>28</v>
      </c>
      <c r="R1087" t="s">
        <v>46</v>
      </c>
      <c r="S1087" s="49" t="str">
        <f t="shared" si="129"/>
        <v>Card</v>
      </c>
      <c r="T1087" s="3">
        <v>0.04</v>
      </c>
      <c r="U1087" s="2">
        <v>6.36</v>
      </c>
      <c r="V1087" s="2">
        <v>1.41</v>
      </c>
      <c r="W1087" s="54">
        <f>_xlfn.XLOOKUP(M1087,Market!A:A,Market!F:F,0)</f>
        <v>0.06</v>
      </c>
      <c r="X1087" s="55">
        <f t="shared" si="130"/>
        <v>0.25440000000000002</v>
      </c>
      <c r="Y1087" s="55">
        <f t="shared" si="131"/>
        <v>4.95</v>
      </c>
      <c r="Z1087" s="54">
        <f t="shared" si="132"/>
        <v>0.77830188679245282</v>
      </c>
      <c r="AA1087" s="49" t="str">
        <f t="shared" ca="1" si="133"/>
        <v>N</v>
      </c>
      <c r="AB1087" s="49">
        <f t="shared" ca="1" si="134"/>
        <v>5</v>
      </c>
      <c r="AC1087" s="49" t="str">
        <f t="shared" ca="1" si="135"/>
        <v>N</v>
      </c>
    </row>
    <row r="1088" spans="1:29" x14ac:dyDescent="0.25">
      <c r="A1088">
        <v>7445</v>
      </c>
      <c r="B1088" s="9">
        <v>43579</v>
      </c>
      <c r="C1088" s="50" t="str">
        <f t="shared" si="128"/>
        <v>N</v>
      </c>
      <c r="D1088" s="52">
        <f>_xlfn.XLOOKUP(B1088,Cal_Date!B:B,Cal_Date!A:A,0)</f>
        <v>4</v>
      </c>
      <c r="E1088">
        <v>2019</v>
      </c>
      <c r="F1088" t="s">
        <v>123</v>
      </c>
      <c r="G1088" t="s">
        <v>129</v>
      </c>
      <c r="H1088" t="s">
        <v>48</v>
      </c>
      <c r="I1088" t="s">
        <v>18</v>
      </c>
      <c r="J1088" t="s">
        <v>11</v>
      </c>
      <c r="K1088" t="s">
        <v>42</v>
      </c>
      <c r="L1088">
        <v>1</v>
      </c>
      <c r="M1088">
        <v>1003</v>
      </c>
      <c r="O1088" t="s">
        <v>25</v>
      </c>
      <c r="R1088" t="s">
        <v>47</v>
      </c>
      <c r="S1088" s="49" t="str">
        <f t="shared" si="129"/>
        <v>Card</v>
      </c>
      <c r="T1088" s="3">
        <v>3.5000000000000003E-2</v>
      </c>
      <c r="U1088" s="2">
        <v>6.36</v>
      </c>
      <c r="V1088" s="2">
        <v>1.41</v>
      </c>
      <c r="W1088" s="54">
        <f>_xlfn.XLOOKUP(M1088,Market!A:A,Market!F:F,0)</f>
        <v>0.06</v>
      </c>
      <c r="X1088" s="55">
        <f t="shared" si="130"/>
        <v>0.22260000000000002</v>
      </c>
      <c r="Y1088" s="55">
        <f t="shared" si="131"/>
        <v>4.95</v>
      </c>
      <c r="Z1088" s="54">
        <f t="shared" si="132"/>
        <v>0.77830188679245282</v>
      </c>
      <c r="AA1088" s="49" t="str">
        <f t="shared" ca="1" si="133"/>
        <v>N</v>
      </c>
      <c r="AB1088" s="49">
        <f t="shared" ca="1" si="134"/>
        <v>5</v>
      </c>
      <c r="AC1088" s="49" t="str">
        <f t="shared" ca="1" si="135"/>
        <v>N</v>
      </c>
    </row>
    <row r="1089" spans="1:29" x14ac:dyDescent="0.25">
      <c r="A1089">
        <v>7444</v>
      </c>
      <c r="B1089" s="9">
        <v>43579</v>
      </c>
      <c r="C1089" s="50" t="str">
        <f t="shared" si="128"/>
        <v>N</v>
      </c>
      <c r="D1089" s="52">
        <f>_xlfn.XLOOKUP(B1089,Cal_Date!B:B,Cal_Date!A:A,0)</f>
        <v>4</v>
      </c>
      <c r="E1089">
        <v>2019</v>
      </c>
      <c r="F1089" t="s">
        <v>123</v>
      </c>
      <c r="G1089" t="s">
        <v>129</v>
      </c>
      <c r="H1089" t="s">
        <v>48</v>
      </c>
      <c r="I1089" t="s">
        <v>18</v>
      </c>
      <c r="J1089" t="s">
        <v>11</v>
      </c>
      <c r="K1089" t="s">
        <v>42</v>
      </c>
      <c r="L1089">
        <v>1</v>
      </c>
      <c r="M1089">
        <v>1002</v>
      </c>
      <c r="O1089" t="s">
        <v>28</v>
      </c>
      <c r="R1089" t="s">
        <v>44</v>
      </c>
      <c r="S1089" s="49" t="str">
        <f t="shared" si="129"/>
        <v>Card</v>
      </c>
      <c r="T1089" s="3">
        <v>0.03</v>
      </c>
      <c r="U1089" s="2">
        <v>6.36</v>
      </c>
      <c r="V1089" s="2">
        <v>1.41</v>
      </c>
      <c r="W1089" s="54">
        <f>_xlfn.XLOOKUP(M1089,Market!A:A,Market!F:F,0)</f>
        <v>0.06</v>
      </c>
      <c r="X1089" s="55">
        <f t="shared" si="130"/>
        <v>0.1908</v>
      </c>
      <c r="Y1089" s="55">
        <f t="shared" si="131"/>
        <v>4.95</v>
      </c>
      <c r="Z1089" s="54">
        <f t="shared" si="132"/>
        <v>0.77830188679245282</v>
      </c>
      <c r="AA1089" s="49" t="str">
        <f t="shared" ca="1" si="133"/>
        <v>N</v>
      </c>
      <c r="AB1089" s="49">
        <f t="shared" ca="1" si="134"/>
        <v>5</v>
      </c>
      <c r="AC1089" s="49" t="str">
        <f t="shared" ca="1" si="135"/>
        <v>N</v>
      </c>
    </row>
    <row r="1090" spans="1:29" x14ac:dyDescent="0.25">
      <c r="A1090">
        <v>7446</v>
      </c>
      <c r="B1090" s="9">
        <v>43579</v>
      </c>
      <c r="C1090" s="50" t="str">
        <f t="shared" si="128"/>
        <v>N</v>
      </c>
      <c r="D1090" s="52">
        <f>_xlfn.XLOOKUP(B1090,Cal_Date!B:B,Cal_Date!A:A,0)</f>
        <v>4</v>
      </c>
      <c r="E1090">
        <v>2019</v>
      </c>
      <c r="F1090" t="s">
        <v>123</v>
      </c>
      <c r="G1090" t="s">
        <v>129</v>
      </c>
      <c r="H1090" t="s">
        <v>48</v>
      </c>
      <c r="I1090" t="s">
        <v>18</v>
      </c>
      <c r="J1090" t="s">
        <v>11</v>
      </c>
      <c r="K1090" t="s">
        <v>42</v>
      </c>
      <c r="L1090">
        <v>1</v>
      </c>
      <c r="M1090">
        <v>1007</v>
      </c>
      <c r="O1090" t="s">
        <v>28</v>
      </c>
      <c r="R1090" t="s">
        <v>44</v>
      </c>
      <c r="S1090" s="49" t="str">
        <f t="shared" si="129"/>
        <v>Card</v>
      </c>
      <c r="T1090" s="3">
        <v>0.03</v>
      </c>
      <c r="U1090" s="2">
        <v>6.5339999999999998</v>
      </c>
      <c r="V1090" s="2">
        <v>1.41</v>
      </c>
      <c r="W1090" s="54">
        <f>_xlfn.XLOOKUP(M1090,Market!A:A,Market!F:F,0)</f>
        <v>8.8999999999999996E-2</v>
      </c>
      <c r="X1090" s="55">
        <f t="shared" si="130"/>
        <v>0.19602</v>
      </c>
      <c r="Y1090" s="55">
        <f t="shared" si="131"/>
        <v>5.1239999999999997</v>
      </c>
      <c r="Z1090" s="54">
        <f t="shared" si="132"/>
        <v>0.78420569329660239</v>
      </c>
      <c r="AA1090" s="49" t="str">
        <f t="shared" ca="1" si="133"/>
        <v>N</v>
      </c>
      <c r="AB1090" s="49">
        <f t="shared" ca="1" si="134"/>
        <v>5</v>
      </c>
      <c r="AC1090" s="49" t="str">
        <f t="shared" ca="1" si="135"/>
        <v>N</v>
      </c>
    </row>
    <row r="1091" spans="1:29" x14ac:dyDescent="0.25">
      <c r="A1091">
        <v>7447</v>
      </c>
      <c r="B1091" s="9">
        <v>43579</v>
      </c>
      <c r="C1091" s="50" t="str">
        <f t="shared" ref="C1091:C1154" si="136">IF(OR(B1091="04/01/2018"+0,B1091="04/02/2018"+0),"Y","N")</f>
        <v>N</v>
      </c>
      <c r="D1091" s="52">
        <f>_xlfn.XLOOKUP(B1091,Cal_Date!B:B,Cal_Date!A:A,0)</f>
        <v>4</v>
      </c>
      <c r="E1091">
        <v>2019</v>
      </c>
      <c r="F1091" t="s">
        <v>123</v>
      </c>
      <c r="G1091" t="s">
        <v>129</v>
      </c>
      <c r="H1091" t="s">
        <v>48</v>
      </c>
      <c r="I1091" t="s">
        <v>18</v>
      </c>
      <c r="J1091" t="s">
        <v>11</v>
      </c>
      <c r="K1091" t="s">
        <v>42</v>
      </c>
      <c r="L1091">
        <v>2</v>
      </c>
      <c r="M1091">
        <v>1008</v>
      </c>
      <c r="O1091" t="s">
        <v>28</v>
      </c>
      <c r="R1091" t="s">
        <v>44</v>
      </c>
      <c r="S1091" s="49" t="str">
        <f t="shared" ref="S1091:S1154" si="137">IF(R1091="Cash","Cash","Card")</f>
        <v>Card</v>
      </c>
      <c r="T1091" s="3">
        <v>0.03</v>
      </c>
      <c r="U1091" s="2">
        <v>13.068</v>
      </c>
      <c r="V1091" s="2">
        <v>2.82</v>
      </c>
      <c r="W1091" s="54">
        <f>_xlfn.XLOOKUP(M1091,Market!A:A,Market!F:F,0)</f>
        <v>8.8999999999999996E-2</v>
      </c>
      <c r="X1091" s="55">
        <f t="shared" ref="X1091:X1154" si="138">T1091*U1091</f>
        <v>0.39204</v>
      </c>
      <c r="Y1091" s="55">
        <f t="shared" ref="Y1091:Y1154" si="139">U1091-V1091</f>
        <v>10.247999999999999</v>
      </c>
      <c r="Z1091" s="54">
        <f t="shared" ref="Z1091:Z1154" si="140">Y1091/U1091</f>
        <v>0.78420569329660239</v>
      </c>
      <c r="AA1091" s="49" t="str">
        <f t="shared" ref="AA1091:AA1154" ca="1" si="141">IF(DATEDIF(B1091,TODAY(),"y")&gt;5,"Y","N")</f>
        <v>N</v>
      </c>
      <c r="AB1091" s="49">
        <f t="shared" ref="AB1091:AB1154" ca="1" si="142">DATEDIF(B1091,TODAY(),"y")</f>
        <v>5</v>
      </c>
      <c r="AC1091" s="49" t="str">
        <f t="shared" ref="AC1091:AC1154" ca="1" si="143">IF(AB1091&gt;5,"Y","N")</f>
        <v>N</v>
      </c>
    </row>
    <row r="1092" spans="1:29" x14ac:dyDescent="0.25">
      <c r="A1092">
        <v>7449</v>
      </c>
      <c r="B1092" s="9">
        <v>43580</v>
      </c>
      <c r="C1092" s="50" t="str">
        <f t="shared" si="136"/>
        <v>N</v>
      </c>
      <c r="D1092" s="52">
        <f>_xlfn.XLOOKUP(B1092,Cal_Date!B:B,Cal_Date!A:A,0)</f>
        <v>4</v>
      </c>
      <c r="E1092">
        <v>2019</v>
      </c>
      <c r="F1092" t="s">
        <v>124</v>
      </c>
      <c r="G1092" t="s">
        <v>129</v>
      </c>
      <c r="H1092" t="s">
        <v>48</v>
      </c>
      <c r="I1092" t="s">
        <v>18</v>
      </c>
      <c r="J1092" t="s">
        <v>11</v>
      </c>
      <c r="K1092" t="s">
        <v>42</v>
      </c>
      <c r="L1092">
        <v>2</v>
      </c>
      <c r="M1092">
        <v>1008</v>
      </c>
      <c r="O1092" t="s">
        <v>28</v>
      </c>
      <c r="R1092" t="s">
        <v>44</v>
      </c>
      <c r="S1092" s="49" t="str">
        <f t="shared" si="137"/>
        <v>Card</v>
      </c>
      <c r="T1092" s="3">
        <v>0.03</v>
      </c>
      <c r="U1092" s="2">
        <v>13.068</v>
      </c>
      <c r="V1092" s="2">
        <v>2.82</v>
      </c>
      <c r="W1092" s="54">
        <f>_xlfn.XLOOKUP(M1092,Market!A:A,Market!F:F,0)</f>
        <v>8.8999999999999996E-2</v>
      </c>
      <c r="X1092" s="55">
        <f t="shared" si="138"/>
        <v>0.39204</v>
      </c>
      <c r="Y1092" s="55">
        <f t="shared" si="139"/>
        <v>10.247999999999999</v>
      </c>
      <c r="Z1092" s="54">
        <f t="shared" si="140"/>
        <v>0.78420569329660239</v>
      </c>
      <c r="AA1092" s="49" t="str">
        <f t="shared" ca="1" si="141"/>
        <v>N</v>
      </c>
      <c r="AB1092" s="49">
        <f t="shared" ca="1" si="142"/>
        <v>5</v>
      </c>
      <c r="AC1092" s="49" t="str">
        <f t="shared" ca="1" si="143"/>
        <v>N</v>
      </c>
    </row>
    <row r="1093" spans="1:29" x14ac:dyDescent="0.25">
      <c r="A1093">
        <v>7450</v>
      </c>
      <c r="B1093" s="9">
        <v>43580</v>
      </c>
      <c r="C1093" s="50" t="str">
        <f t="shared" si="136"/>
        <v>N</v>
      </c>
      <c r="D1093" s="52">
        <f>_xlfn.XLOOKUP(B1093,Cal_Date!B:B,Cal_Date!A:A,0)</f>
        <v>4</v>
      </c>
      <c r="E1093">
        <v>2019</v>
      </c>
      <c r="F1093" t="s">
        <v>124</v>
      </c>
      <c r="G1093" t="s">
        <v>129</v>
      </c>
      <c r="H1093" t="s">
        <v>48</v>
      </c>
      <c r="I1093" t="s">
        <v>18</v>
      </c>
      <c r="J1093" t="s">
        <v>11</v>
      </c>
      <c r="K1093" t="s">
        <v>42</v>
      </c>
      <c r="L1093">
        <v>1</v>
      </c>
      <c r="M1093">
        <v>1000</v>
      </c>
      <c r="O1093" t="s">
        <v>25</v>
      </c>
      <c r="R1093" t="s">
        <v>44</v>
      </c>
      <c r="S1093" s="49" t="str">
        <f t="shared" si="137"/>
        <v>Card</v>
      </c>
      <c r="T1093" s="3">
        <v>0.03</v>
      </c>
      <c r="U1093" s="2">
        <v>6.48</v>
      </c>
      <c r="V1093" s="2">
        <v>1.41</v>
      </c>
      <c r="W1093" s="54">
        <f>_xlfn.XLOOKUP(M1093,Market!A:A,Market!F:F,0)</f>
        <v>0.08</v>
      </c>
      <c r="X1093" s="55">
        <f t="shared" si="138"/>
        <v>0.19440000000000002</v>
      </c>
      <c r="Y1093" s="55">
        <f t="shared" si="139"/>
        <v>5.07</v>
      </c>
      <c r="Z1093" s="54">
        <f t="shared" si="140"/>
        <v>0.78240740740740744</v>
      </c>
      <c r="AA1093" s="49" t="str">
        <f t="shared" ca="1" si="141"/>
        <v>N</v>
      </c>
      <c r="AB1093" s="49">
        <f t="shared" ca="1" si="142"/>
        <v>5</v>
      </c>
      <c r="AC1093" s="49" t="str">
        <f t="shared" ca="1" si="143"/>
        <v>N</v>
      </c>
    </row>
    <row r="1094" spans="1:29" x14ac:dyDescent="0.25">
      <c r="A1094">
        <v>7451</v>
      </c>
      <c r="B1094" s="9">
        <v>43580</v>
      </c>
      <c r="C1094" s="50" t="str">
        <f t="shared" si="136"/>
        <v>N</v>
      </c>
      <c r="D1094" s="52">
        <f>_xlfn.XLOOKUP(B1094,Cal_Date!B:B,Cal_Date!A:A,0)</f>
        <v>4</v>
      </c>
      <c r="E1094">
        <v>2019</v>
      </c>
      <c r="F1094" t="s">
        <v>124</v>
      </c>
      <c r="G1094" t="s">
        <v>129</v>
      </c>
      <c r="H1094" t="s">
        <v>48</v>
      </c>
      <c r="I1094" t="s">
        <v>18</v>
      </c>
      <c r="J1094" t="s">
        <v>11</v>
      </c>
      <c r="K1094" t="s">
        <v>42</v>
      </c>
      <c r="L1094">
        <v>1</v>
      </c>
      <c r="M1094">
        <v>1000</v>
      </c>
      <c r="O1094" t="s">
        <v>25</v>
      </c>
      <c r="R1094" t="s">
        <v>46</v>
      </c>
      <c r="S1094" s="49" t="str">
        <f t="shared" si="137"/>
        <v>Card</v>
      </c>
      <c r="T1094" s="3">
        <v>0.04</v>
      </c>
      <c r="U1094" s="2">
        <v>6.48</v>
      </c>
      <c r="V1094" s="2">
        <v>1.41</v>
      </c>
      <c r="W1094" s="54">
        <f>_xlfn.XLOOKUP(M1094,Market!A:A,Market!F:F,0)</f>
        <v>0.08</v>
      </c>
      <c r="X1094" s="55">
        <f t="shared" si="138"/>
        <v>0.25920000000000004</v>
      </c>
      <c r="Y1094" s="55">
        <f t="shared" si="139"/>
        <v>5.07</v>
      </c>
      <c r="Z1094" s="54">
        <f t="shared" si="140"/>
        <v>0.78240740740740744</v>
      </c>
      <c r="AA1094" s="49" t="str">
        <f t="shared" ca="1" si="141"/>
        <v>N</v>
      </c>
      <c r="AB1094" s="49">
        <f t="shared" ca="1" si="142"/>
        <v>5</v>
      </c>
      <c r="AC1094" s="49" t="str">
        <f t="shared" ca="1" si="143"/>
        <v>N</v>
      </c>
    </row>
    <row r="1095" spans="1:29" x14ac:dyDescent="0.25">
      <c r="A1095">
        <v>7452</v>
      </c>
      <c r="B1095" s="9">
        <v>43580</v>
      </c>
      <c r="C1095" s="50" t="str">
        <f t="shared" si="136"/>
        <v>N</v>
      </c>
      <c r="D1095" s="52">
        <f>_xlfn.XLOOKUP(B1095,Cal_Date!B:B,Cal_Date!A:A,0)</f>
        <v>4</v>
      </c>
      <c r="E1095">
        <v>2019</v>
      </c>
      <c r="F1095" t="s">
        <v>124</v>
      </c>
      <c r="G1095" t="s">
        <v>129</v>
      </c>
      <c r="H1095" t="s">
        <v>48</v>
      </c>
      <c r="I1095" t="s">
        <v>18</v>
      </c>
      <c r="J1095" t="s">
        <v>11</v>
      </c>
      <c r="K1095" t="s">
        <v>42</v>
      </c>
      <c r="L1095">
        <v>1</v>
      </c>
      <c r="M1095">
        <v>1000</v>
      </c>
      <c r="O1095" t="s">
        <v>25</v>
      </c>
      <c r="R1095" t="s">
        <v>44</v>
      </c>
      <c r="S1095" s="49" t="str">
        <f t="shared" si="137"/>
        <v>Card</v>
      </c>
      <c r="T1095" s="3">
        <v>0.03</v>
      </c>
      <c r="U1095" s="2">
        <v>6.48</v>
      </c>
      <c r="V1095" s="2">
        <v>1.41</v>
      </c>
      <c r="W1095" s="54">
        <f>_xlfn.XLOOKUP(M1095,Market!A:A,Market!F:F,0)</f>
        <v>0.08</v>
      </c>
      <c r="X1095" s="55">
        <f t="shared" si="138"/>
        <v>0.19440000000000002</v>
      </c>
      <c r="Y1095" s="55">
        <f t="shared" si="139"/>
        <v>5.07</v>
      </c>
      <c r="Z1095" s="54">
        <f t="shared" si="140"/>
        <v>0.78240740740740744</v>
      </c>
      <c r="AA1095" s="49" t="str">
        <f t="shared" ca="1" si="141"/>
        <v>N</v>
      </c>
      <c r="AB1095" s="49">
        <f t="shared" ca="1" si="142"/>
        <v>5</v>
      </c>
      <c r="AC1095" s="49" t="str">
        <f t="shared" ca="1" si="143"/>
        <v>N</v>
      </c>
    </row>
    <row r="1096" spans="1:29" x14ac:dyDescent="0.25">
      <c r="A1096">
        <v>7453</v>
      </c>
      <c r="B1096" s="9">
        <v>43580</v>
      </c>
      <c r="C1096" s="50" t="str">
        <f t="shared" si="136"/>
        <v>N</v>
      </c>
      <c r="D1096" s="52">
        <f>_xlfn.XLOOKUP(B1096,Cal_Date!B:B,Cal_Date!A:A,0)</f>
        <v>4</v>
      </c>
      <c r="E1096">
        <v>2019</v>
      </c>
      <c r="F1096" t="s">
        <v>124</v>
      </c>
      <c r="G1096" t="s">
        <v>129</v>
      </c>
      <c r="H1096" t="s">
        <v>48</v>
      </c>
      <c r="I1096" t="s">
        <v>18</v>
      </c>
      <c r="J1096" t="s">
        <v>11</v>
      </c>
      <c r="K1096" t="s">
        <v>42</v>
      </c>
      <c r="L1096">
        <v>2</v>
      </c>
      <c r="M1096">
        <v>1001</v>
      </c>
      <c r="O1096" t="s">
        <v>25</v>
      </c>
      <c r="R1096" t="s">
        <v>44</v>
      </c>
      <c r="S1096" s="49" t="str">
        <f t="shared" si="137"/>
        <v>Card</v>
      </c>
      <c r="T1096" s="3">
        <v>0.03</v>
      </c>
      <c r="U1096" s="2">
        <v>12.72</v>
      </c>
      <c r="V1096" s="2">
        <v>2.82</v>
      </c>
      <c r="W1096" s="54">
        <f>_xlfn.XLOOKUP(M1096,Market!A:A,Market!F:F,0)</f>
        <v>0.06</v>
      </c>
      <c r="X1096" s="55">
        <f t="shared" si="138"/>
        <v>0.38159999999999999</v>
      </c>
      <c r="Y1096" s="55">
        <f t="shared" si="139"/>
        <v>9.9</v>
      </c>
      <c r="Z1096" s="54">
        <f t="shared" si="140"/>
        <v>0.77830188679245282</v>
      </c>
      <c r="AA1096" s="49" t="str">
        <f t="shared" ca="1" si="141"/>
        <v>N</v>
      </c>
      <c r="AB1096" s="49">
        <f t="shared" ca="1" si="142"/>
        <v>5</v>
      </c>
      <c r="AC1096" s="49" t="str">
        <f t="shared" ca="1" si="143"/>
        <v>N</v>
      </c>
    </row>
    <row r="1097" spans="1:29" x14ac:dyDescent="0.25">
      <c r="A1097">
        <v>7454</v>
      </c>
      <c r="B1097" s="9">
        <v>43580</v>
      </c>
      <c r="C1097" s="50" t="str">
        <f t="shared" si="136"/>
        <v>N</v>
      </c>
      <c r="D1097" s="52">
        <f>_xlfn.XLOOKUP(B1097,Cal_Date!B:B,Cal_Date!A:A,0)</f>
        <v>4</v>
      </c>
      <c r="E1097">
        <v>2019</v>
      </c>
      <c r="F1097" t="s">
        <v>124</v>
      </c>
      <c r="G1097" t="s">
        <v>129</v>
      </c>
      <c r="H1097" t="s">
        <v>48</v>
      </c>
      <c r="I1097" t="s">
        <v>18</v>
      </c>
      <c r="J1097" t="s">
        <v>11</v>
      </c>
      <c r="K1097" t="s">
        <v>42</v>
      </c>
      <c r="L1097">
        <v>1</v>
      </c>
      <c r="M1097">
        <v>1000</v>
      </c>
      <c r="O1097" t="s">
        <v>25</v>
      </c>
      <c r="R1097" t="s">
        <v>44</v>
      </c>
      <c r="S1097" s="49" t="str">
        <f t="shared" si="137"/>
        <v>Card</v>
      </c>
      <c r="T1097" s="3">
        <v>0.03</v>
      </c>
      <c r="U1097" s="2">
        <v>6.48</v>
      </c>
      <c r="V1097" s="2">
        <v>1.41</v>
      </c>
      <c r="W1097" s="54">
        <f>_xlfn.XLOOKUP(M1097,Market!A:A,Market!F:F,0)</f>
        <v>0.08</v>
      </c>
      <c r="X1097" s="55">
        <f t="shared" si="138"/>
        <v>0.19440000000000002</v>
      </c>
      <c r="Y1097" s="55">
        <f t="shared" si="139"/>
        <v>5.07</v>
      </c>
      <c r="Z1097" s="54">
        <f t="shared" si="140"/>
        <v>0.78240740740740744</v>
      </c>
      <c r="AA1097" s="49" t="str">
        <f t="shared" ca="1" si="141"/>
        <v>N</v>
      </c>
      <c r="AB1097" s="49">
        <f t="shared" ca="1" si="142"/>
        <v>5</v>
      </c>
      <c r="AC1097" s="49" t="str">
        <f t="shared" ca="1" si="143"/>
        <v>N</v>
      </c>
    </row>
    <row r="1098" spans="1:29" x14ac:dyDescent="0.25">
      <c r="A1098">
        <v>7455</v>
      </c>
      <c r="B1098" s="9">
        <v>43580</v>
      </c>
      <c r="C1098" s="50" t="str">
        <f t="shared" si="136"/>
        <v>N</v>
      </c>
      <c r="D1098" s="52">
        <f>_xlfn.XLOOKUP(B1098,Cal_Date!B:B,Cal_Date!A:A,0)</f>
        <v>4</v>
      </c>
      <c r="E1098">
        <v>2019</v>
      </c>
      <c r="F1098" t="s">
        <v>124</v>
      </c>
      <c r="G1098" t="s">
        <v>129</v>
      </c>
      <c r="H1098" t="s">
        <v>48</v>
      </c>
      <c r="I1098" t="s">
        <v>18</v>
      </c>
      <c r="J1098" t="s">
        <v>11</v>
      </c>
      <c r="K1098" t="s">
        <v>42</v>
      </c>
      <c r="L1098">
        <v>2</v>
      </c>
      <c r="M1098">
        <v>1000</v>
      </c>
      <c r="O1098" t="s">
        <v>25</v>
      </c>
      <c r="R1098" t="s">
        <v>47</v>
      </c>
      <c r="S1098" s="49" t="str">
        <f t="shared" si="137"/>
        <v>Card</v>
      </c>
      <c r="T1098" s="3">
        <v>3.5000000000000003E-2</v>
      </c>
      <c r="U1098" s="2">
        <v>12.96</v>
      </c>
      <c r="V1098" s="2">
        <v>2.82</v>
      </c>
      <c r="W1098" s="54">
        <f>_xlfn.XLOOKUP(M1098,Market!A:A,Market!F:F,0)</f>
        <v>0.08</v>
      </c>
      <c r="X1098" s="55">
        <f t="shared" si="138"/>
        <v>0.45360000000000006</v>
      </c>
      <c r="Y1098" s="55">
        <f t="shared" si="139"/>
        <v>10.14</v>
      </c>
      <c r="Z1098" s="54">
        <f t="shared" si="140"/>
        <v>0.78240740740740744</v>
      </c>
      <c r="AA1098" s="49" t="str">
        <f t="shared" ca="1" si="141"/>
        <v>N</v>
      </c>
      <c r="AB1098" s="49">
        <f t="shared" ca="1" si="142"/>
        <v>5</v>
      </c>
      <c r="AC1098" s="49" t="str">
        <f t="shared" ca="1" si="143"/>
        <v>N</v>
      </c>
    </row>
    <row r="1099" spans="1:29" x14ac:dyDescent="0.25">
      <c r="A1099">
        <v>7457</v>
      </c>
      <c r="B1099" s="9">
        <v>43580</v>
      </c>
      <c r="C1099" s="50" t="str">
        <f t="shared" si="136"/>
        <v>N</v>
      </c>
      <c r="D1099" s="52">
        <f>_xlfn.XLOOKUP(B1099,Cal_Date!B:B,Cal_Date!A:A,0)</f>
        <v>4</v>
      </c>
      <c r="E1099">
        <v>2019</v>
      </c>
      <c r="F1099" t="s">
        <v>124</v>
      </c>
      <c r="G1099" t="s">
        <v>129</v>
      </c>
      <c r="H1099" t="s">
        <v>48</v>
      </c>
      <c r="I1099" t="s">
        <v>18</v>
      </c>
      <c r="J1099" t="s">
        <v>11</v>
      </c>
      <c r="K1099" t="s">
        <v>42</v>
      </c>
      <c r="L1099">
        <v>1</v>
      </c>
      <c r="M1099">
        <v>1004</v>
      </c>
      <c r="O1099" t="s">
        <v>28</v>
      </c>
      <c r="R1099" t="s">
        <v>44</v>
      </c>
      <c r="S1099" s="49" t="str">
        <f t="shared" si="137"/>
        <v>Card</v>
      </c>
      <c r="T1099" s="3">
        <v>0.03</v>
      </c>
      <c r="U1099" s="2">
        <v>6.36</v>
      </c>
      <c r="V1099" s="2">
        <v>1.41</v>
      </c>
      <c r="W1099" s="54">
        <f>_xlfn.XLOOKUP(M1099,Market!A:A,Market!F:F,0)</f>
        <v>0.06</v>
      </c>
      <c r="X1099" s="55">
        <f t="shared" si="138"/>
        <v>0.1908</v>
      </c>
      <c r="Y1099" s="55">
        <f t="shared" si="139"/>
        <v>4.95</v>
      </c>
      <c r="Z1099" s="54">
        <f t="shared" si="140"/>
        <v>0.77830188679245282</v>
      </c>
      <c r="AA1099" s="49" t="str">
        <f t="shared" ca="1" si="141"/>
        <v>N</v>
      </c>
      <c r="AB1099" s="49">
        <f t="shared" ca="1" si="142"/>
        <v>5</v>
      </c>
      <c r="AC1099" s="49" t="str">
        <f t="shared" ca="1" si="143"/>
        <v>N</v>
      </c>
    </row>
    <row r="1100" spans="1:29" x14ac:dyDescent="0.25">
      <c r="A1100">
        <v>7456</v>
      </c>
      <c r="B1100" s="9">
        <v>43580</v>
      </c>
      <c r="C1100" s="50" t="str">
        <f t="shared" si="136"/>
        <v>N</v>
      </c>
      <c r="D1100" s="52">
        <f>_xlfn.XLOOKUP(B1100,Cal_Date!B:B,Cal_Date!A:A,0)</f>
        <v>4</v>
      </c>
      <c r="E1100">
        <v>2019</v>
      </c>
      <c r="F1100" t="s">
        <v>124</v>
      </c>
      <c r="G1100" t="s">
        <v>129</v>
      </c>
      <c r="H1100" t="s">
        <v>48</v>
      </c>
      <c r="I1100" t="s">
        <v>18</v>
      </c>
      <c r="J1100" t="s">
        <v>11</v>
      </c>
      <c r="K1100" t="s">
        <v>42</v>
      </c>
      <c r="L1100">
        <v>2</v>
      </c>
      <c r="M1100">
        <v>1005</v>
      </c>
      <c r="O1100" t="s">
        <v>25</v>
      </c>
      <c r="R1100" t="s">
        <v>44</v>
      </c>
      <c r="S1100" s="49" t="str">
        <f t="shared" si="137"/>
        <v>Card</v>
      </c>
      <c r="T1100" s="3">
        <v>0.03</v>
      </c>
      <c r="U1100" s="2">
        <v>13.068</v>
      </c>
      <c r="V1100" s="2">
        <v>2.82</v>
      </c>
      <c r="W1100" s="54">
        <f>_xlfn.XLOOKUP(M1100,Market!A:A,Market!F:F,0)</f>
        <v>8.8999999999999996E-2</v>
      </c>
      <c r="X1100" s="55">
        <f t="shared" si="138"/>
        <v>0.39204</v>
      </c>
      <c r="Y1100" s="55">
        <f t="shared" si="139"/>
        <v>10.247999999999999</v>
      </c>
      <c r="Z1100" s="54">
        <f t="shared" si="140"/>
        <v>0.78420569329660239</v>
      </c>
      <c r="AA1100" s="49" t="str">
        <f t="shared" ca="1" si="141"/>
        <v>N</v>
      </c>
      <c r="AB1100" s="49">
        <f t="shared" ca="1" si="142"/>
        <v>5</v>
      </c>
      <c r="AC1100" s="49" t="str">
        <f t="shared" ca="1" si="143"/>
        <v>N</v>
      </c>
    </row>
    <row r="1101" spans="1:29" x14ac:dyDescent="0.25">
      <c r="A1101">
        <v>7458</v>
      </c>
      <c r="B1101" s="9">
        <v>43580</v>
      </c>
      <c r="C1101" s="50" t="str">
        <f t="shared" si="136"/>
        <v>N</v>
      </c>
      <c r="D1101" s="52">
        <f>_xlfn.XLOOKUP(B1101,Cal_Date!B:B,Cal_Date!A:A,0)</f>
        <v>4</v>
      </c>
      <c r="E1101">
        <v>2019</v>
      </c>
      <c r="F1101" t="s">
        <v>124</v>
      </c>
      <c r="G1101" t="s">
        <v>129</v>
      </c>
      <c r="H1101" t="s">
        <v>48</v>
      </c>
      <c r="I1101" t="s">
        <v>18</v>
      </c>
      <c r="J1101" t="s">
        <v>11</v>
      </c>
      <c r="K1101" t="s">
        <v>42</v>
      </c>
      <c r="L1101">
        <v>1</v>
      </c>
      <c r="M1101">
        <v>1000</v>
      </c>
      <c r="O1101" t="s">
        <v>25</v>
      </c>
      <c r="R1101" t="s">
        <v>44</v>
      </c>
      <c r="S1101" s="49" t="str">
        <f t="shared" si="137"/>
        <v>Card</v>
      </c>
      <c r="T1101" s="3">
        <v>0.03</v>
      </c>
      <c r="U1101" s="2">
        <v>6.48</v>
      </c>
      <c r="V1101" s="2">
        <v>1.41</v>
      </c>
      <c r="W1101" s="54">
        <f>_xlfn.XLOOKUP(M1101,Market!A:A,Market!F:F,0)</f>
        <v>0.08</v>
      </c>
      <c r="X1101" s="55">
        <f t="shared" si="138"/>
        <v>0.19440000000000002</v>
      </c>
      <c r="Y1101" s="55">
        <f t="shared" si="139"/>
        <v>5.07</v>
      </c>
      <c r="Z1101" s="54">
        <f t="shared" si="140"/>
        <v>0.78240740740740744</v>
      </c>
      <c r="AA1101" s="49" t="str">
        <f t="shared" ca="1" si="141"/>
        <v>N</v>
      </c>
      <c r="AB1101" s="49">
        <f t="shared" ca="1" si="142"/>
        <v>5</v>
      </c>
      <c r="AC1101" s="49" t="str">
        <f t="shared" ca="1" si="143"/>
        <v>N</v>
      </c>
    </row>
    <row r="1102" spans="1:29" x14ac:dyDescent="0.25">
      <c r="A1102">
        <v>7459</v>
      </c>
      <c r="B1102" s="9">
        <v>43580</v>
      </c>
      <c r="C1102" s="50" t="str">
        <f t="shared" si="136"/>
        <v>N</v>
      </c>
      <c r="D1102" s="52">
        <f>_xlfn.XLOOKUP(B1102,Cal_Date!B:B,Cal_Date!A:A,0)</f>
        <v>4</v>
      </c>
      <c r="E1102">
        <v>2019</v>
      </c>
      <c r="F1102" t="s">
        <v>124</v>
      </c>
      <c r="G1102" t="s">
        <v>129</v>
      </c>
      <c r="H1102" t="s">
        <v>48</v>
      </c>
      <c r="I1102" t="s">
        <v>18</v>
      </c>
      <c r="J1102" t="s">
        <v>11</v>
      </c>
      <c r="K1102" t="s">
        <v>42</v>
      </c>
      <c r="L1102">
        <v>1</v>
      </c>
      <c r="M1102">
        <v>1006</v>
      </c>
      <c r="O1102" t="s">
        <v>28</v>
      </c>
      <c r="R1102" t="s">
        <v>44</v>
      </c>
      <c r="S1102" s="49" t="str">
        <f t="shared" si="137"/>
        <v>Card</v>
      </c>
      <c r="T1102" s="3">
        <v>0.03</v>
      </c>
      <c r="U1102" s="2">
        <v>6.5339999999999998</v>
      </c>
      <c r="V1102" s="2">
        <v>1.41</v>
      </c>
      <c r="W1102" s="54">
        <f>_xlfn.XLOOKUP(M1102,Market!A:A,Market!F:F,0)</f>
        <v>8.8999999999999996E-2</v>
      </c>
      <c r="X1102" s="55">
        <f t="shared" si="138"/>
        <v>0.19602</v>
      </c>
      <c r="Y1102" s="55">
        <f t="shared" si="139"/>
        <v>5.1239999999999997</v>
      </c>
      <c r="Z1102" s="54">
        <f t="shared" si="140"/>
        <v>0.78420569329660239</v>
      </c>
      <c r="AA1102" s="49" t="str">
        <f t="shared" ca="1" si="141"/>
        <v>N</v>
      </c>
      <c r="AB1102" s="49">
        <f t="shared" ca="1" si="142"/>
        <v>5</v>
      </c>
      <c r="AC1102" s="49" t="str">
        <f t="shared" ca="1" si="143"/>
        <v>N</v>
      </c>
    </row>
    <row r="1103" spans="1:29" x14ac:dyDescent="0.25">
      <c r="A1103">
        <v>7460</v>
      </c>
      <c r="B1103" s="9">
        <v>43580</v>
      </c>
      <c r="C1103" s="50" t="str">
        <f t="shared" si="136"/>
        <v>N</v>
      </c>
      <c r="D1103" s="52">
        <f>_xlfn.XLOOKUP(B1103,Cal_Date!B:B,Cal_Date!A:A,0)</f>
        <v>4</v>
      </c>
      <c r="E1103">
        <v>2019</v>
      </c>
      <c r="F1103" t="s">
        <v>124</v>
      </c>
      <c r="G1103" t="s">
        <v>129</v>
      </c>
      <c r="H1103" t="s">
        <v>48</v>
      </c>
      <c r="I1103" t="s">
        <v>18</v>
      </c>
      <c r="J1103" t="s">
        <v>11</v>
      </c>
      <c r="K1103" t="s">
        <v>42</v>
      </c>
      <c r="L1103">
        <v>1</v>
      </c>
      <c r="M1103">
        <v>1000</v>
      </c>
      <c r="O1103" t="s">
        <v>25</v>
      </c>
      <c r="R1103" t="s">
        <v>47</v>
      </c>
      <c r="S1103" s="49" t="str">
        <f t="shared" si="137"/>
        <v>Card</v>
      </c>
      <c r="T1103" s="3">
        <v>3.5000000000000003E-2</v>
      </c>
      <c r="U1103" s="2">
        <v>6.48</v>
      </c>
      <c r="V1103" s="2">
        <v>1.41</v>
      </c>
      <c r="W1103" s="54">
        <f>_xlfn.XLOOKUP(M1103,Market!A:A,Market!F:F,0)</f>
        <v>0.08</v>
      </c>
      <c r="X1103" s="55">
        <f t="shared" si="138"/>
        <v>0.22680000000000003</v>
      </c>
      <c r="Y1103" s="55">
        <f t="shared" si="139"/>
        <v>5.07</v>
      </c>
      <c r="Z1103" s="54">
        <f t="shared" si="140"/>
        <v>0.78240740740740744</v>
      </c>
      <c r="AA1103" s="49" t="str">
        <f t="shared" ca="1" si="141"/>
        <v>N</v>
      </c>
      <c r="AB1103" s="49">
        <f t="shared" ca="1" si="142"/>
        <v>5</v>
      </c>
      <c r="AC1103" s="49" t="str">
        <f t="shared" ca="1" si="143"/>
        <v>N</v>
      </c>
    </row>
    <row r="1104" spans="1:29" x14ac:dyDescent="0.25">
      <c r="A1104">
        <v>7464</v>
      </c>
      <c r="B1104" s="9">
        <v>43580</v>
      </c>
      <c r="C1104" s="50" t="str">
        <f t="shared" si="136"/>
        <v>N</v>
      </c>
      <c r="D1104" s="52">
        <f>_xlfn.XLOOKUP(B1104,Cal_Date!B:B,Cal_Date!A:A,0)</f>
        <v>4</v>
      </c>
      <c r="E1104">
        <v>2019</v>
      </c>
      <c r="F1104" t="s">
        <v>124</v>
      </c>
      <c r="G1104" t="s">
        <v>129</v>
      </c>
      <c r="H1104" t="s">
        <v>48</v>
      </c>
      <c r="I1104" t="s">
        <v>18</v>
      </c>
      <c r="J1104" t="s">
        <v>11</v>
      </c>
      <c r="K1104" t="s">
        <v>42</v>
      </c>
      <c r="L1104">
        <v>1</v>
      </c>
      <c r="M1104">
        <v>1001</v>
      </c>
      <c r="O1104" t="s">
        <v>25</v>
      </c>
      <c r="R1104" t="s">
        <v>44</v>
      </c>
      <c r="S1104" s="49" t="str">
        <f t="shared" si="137"/>
        <v>Card</v>
      </c>
      <c r="T1104" s="3">
        <v>0.03</v>
      </c>
      <c r="U1104" s="2">
        <v>6.36</v>
      </c>
      <c r="V1104" s="2">
        <v>1.41</v>
      </c>
      <c r="W1104" s="54">
        <f>_xlfn.XLOOKUP(M1104,Market!A:A,Market!F:F,0)</f>
        <v>0.06</v>
      </c>
      <c r="X1104" s="55">
        <f t="shared" si="138"/>
        <v>0.1908</v>
      </c>
      <c r="Y1104" s="55">
        <f t="shared" si="139"/>
        <v>4.95</v>
      </c>
      <c r="Z1104" s="54">
        <f t="shared" si="140"/>
        <v>0.77830188679245282</v>
      </c>
      <c r="AA1104" s="49" t="str">
        <f t="shared" ca="1" si="141"/>
        <v>N</v>
      </c>
      <c r="AB1104" s="49">
        <f t="shared" ca="1" si="142"/>
        <v>5</v>
      </c>
      <c r="AC1104" s="49" t="str">
        <f t="shared" ca="1" si="143"/>
        <v>N</v>
      </c>
    </row>
    <row r="1105" spans="1:29" x14ac:dyDescent="0.25">
      <c r="A1105">
        <v>7465</v>
      </c>
      <c r="B1105" s="9">
        <v>43580</v>
      </c>
      <c r="C1105" s="50" t="str">
        <f t="shared" si="136"/>
        <v>N</v>
      </c>
      <c r="D1105" s="52">
        <f>_xlfn.XLOOKUP(B1105,Cal_Date!B:B,Cal_Date!A:A,0)</f>
        <v>4</v>
      </c>
      <c r="E1105">
        <v>2019</v>
      </c>
      <c r="F1105" t="s">
        <v>124</v>
      </c>
      <c r="G1105" t="s">
        <v>129</v>
      </c>
      <c r="H1105" t="s">
        <v>48</v>
      </c>
      <c r="I1105" t="s">
        <v>18</v>
      </c>
      <c r="J1105" t="s">
        <v>11</v>
      </c>
      <c r="K1105" t="s">
        <v>42</v>
      </c>
      <c r="L1105">
        <v>2</v>
      </c>
      <c r="M1105">
        <v>1008</v>
      </c>
      <c r="O1105" t="s">
        <v>28</v>
      </c>
      <c r="R1105" t="s">
        <v>46</v>
      </c>
      <c r="S1105" s="49" t="str">
        <f t="shared" si="137"/>
        <v>Card</v>
      </c>
      <c r="T1105" s="3">
        <v>0.04</v>
      </c>
      <c r="U1105" s="2">
        <v>13.068</v>
      </c>
      <c r="V1105" s="2">
        <v>2.82</v>
      </c>
      <c r="W1105" s="54">
        <f>_xlfn.XLOOKUP(M1105,Market!A:A,Market!F:F,0)</f>
        <v>8.8999999999999996E-2</v>
      </c>
      <c r="X1105" s="55">
        <f t="shared" si="138"/>
        <v>0.52271999999999996</v>
      </c>
      <c r="Y1105" s="55">
        <f t="shared" si="139"/>
        <v>10.247999999999999</v>
      </c>
      <c r="Z1105" s="54">
        <f t="shared" si="140"/>
        <v>0.78420569329660239</v>
      </c>
      <c r="AA1105" s="49" t="str">
        <f t="shared" ca="1" si="141"/>
        <v>N</v>
      </c>
      <c r="AB1105" s="49">
        <f t="shared" ca="1" si="142"/>
        <v>5</v>
      </c>
      <c r="AC1105" s="49" t="str">
        <f t="shared" ca="1" si="143"/>
        <v>N</v>
      </c>
    </row>
    <row r="1106" spans="1:29" x14ac:dyDescent="0.25">
      <c r="A1106">
        <v>7468</v>
      </c>
      <c r="B1106" s="9">
        <v>43580</v>
      </c>
      <c r="C1106" s="50" t="str">
        <f t="shared" si="136"/>
        <v>N</v>
      </c>
      <c r="D1106" s="52">
        <f>_xlfn.XLOOKUP(B1106,Cal_Date!B:B,Cal_Date!A:A,0)</f>
        <v>4</v>
      </c>
      <c r="E1106">
        <v>2019</v>
      </c>
      <c r="F1106" t="s">
        <v>124</v>
      </c>
      <c r="G1106" t="s">
        <v>129</v>
      </c>
      <c r="H1106" t="s">
        <v>48</v>
      </c>
      <c r="I1106" t="s">
        <v>18</v>
      </c>
      <c r="J1106" t="s">
        <v>11</v>
      </c>
      <c r="K1106" t="s">
        <v>42</v>
      </c>
      <c r="L1106">
        <v>1</v>
      </c>
      <c r="M1106">
        <v>1009</v>
      </c>
      <c r="O1106" t="s">
        <v>28</v>
      </c>
      <c r="R1106" t="s">
        <v>44</v>
      </c>
      <c r="S1106" s="49" t="str">
        <f t="shared" si="137"/>
        <v>Card</v>
      </c>
      <c r="T1106" s="3">
        <v>0.03</v>
      </c>
      <c r="U1106" s="2">
        <v>6.5339999999999998</v>
      </c>
      <c r="V1106" s="2">
        <v>1.41</v>
      </c>
      <c r="W1106" s="54">
        <f>_xlfn.XLOOKUP(M1106,Market!A:A,Market!F:F,0)</f>
        <v>8.8999999999999996E-2</v>
      </c>
      <c r="X1106" s="55">
        <f t="shared" si="138"/>
        <v>0.19602</v>
      </c>
      <c r="Y1106" s="55">
        <f t="shared" si="139"/>
        <v>5.1239999999999997</v>
      </c>
      <c r="Z1106" s="54">
        <f t="shared" si="140"/>
        <v>0.78420569329660239</v>
      </c>
      <c r="AA1106" s="49" t="str">
        <f t="shared" ca="1" si="141"/>
        <v>N</v>
      </c>
      <c r="AB1106" s="49">
        <f t="shared" ca="1" si="142"/>
        <v>5</v>
      </c>
      <c r="AC1106" s="49" t="str">
        <f t="shared" ca="1" si="143"/>
        <v>N</v>
      </c>
    </row>
    <row r="1107" spans="1:29" x14ac:dyDescent="0.25">
      <c r="A1107">
        <v>7471</v>
      </c>
      <c r="B1107" s="9">
        <v>43580</v>
      </c>
      <c r="C1107" s="50" t="str">
        <f t="shared" si="136"/>
        <v>N</v>
      </c>
      <c r="D1107" s="52">
        <f>_xlfn.XLOOKUP(B1107,Cal_Date!B:B,Cal_Date!A:A,0)</f>
        <v>4</v>
      </c>
      <c r="E1107">
        <v>2019</v>
      </c>
      <c r="F1107" t="s">
        <v>124</v>
      </c>
      <c r="G1107" t="s">
        <v>129</v>
      </c>
      <c r="H1107" t="s">
        <v>48</v>
      </c>
      <c r="I1107" t="s">
        <v>18</v>
      </c>
      <c r="J1107" t="s">
        <v>11</v>
      </c>
      <c r="K1107" t="s">
        <v>42</v>
      </c>
      <c r="L1107">
        <v>1</v>
      </c>
      <c r="M1107">
        <v>1001</v>
      </c>
      <c r="O1107" t="s">
        <v>25</v>
      </c>
      <c r="R1107" t="s">
        <v>46</v>
      </c>
      <c r="S1107" s="49" t="str">
        <f t="shared" si="137"/>
        <v>Card</v>
      </c>
      <c r="T1107" s="3">
        <v>0.04</v>
      </c>
      <c r="U1107" s="2">
        <v>6.36</v>
      </c>
      <c r="V1107" s="2">
        <v>1.41</v>
      </c>
      <c r="W1107" s="54">
        <f>_xlfn.XLOOKUP(M1107,Market!A:A,Market!F:F,0)</f>
        <v>0.06</v>
      </c>
      <c r="X1107" s="55">
        <f t="shared" si="138"/>
        <v>0.25440000000000002</v>
      </c>
      <c r="Y1107" s="55">
        <f t="shared" si="139"/>
        <v>4.95</v>
      </c>
      <c r="Z1107" s="54">
        <f t="shared" si="140"/>
        <v>0.77830188679245282</v>
      </c>
      <c r="AA1107" s="49" t="str">
        <f t="shared" ca="1" si="141"/>
        <v>N</v>
      </c>
      <c r="AB1107" s="49">
        <f t="shared" ca="1" si="142"/>
        <v>5</v>
      </c>
      <c r="AC1107" s="49" t="str">
        <f t="shared" ca="1" si="143"/>
        <v>N</v>
      </c>
    </row>
    <row r="1108" spans="1:29" x14ac:dyDescent="0.25">
      <c r="A1108">
        <v>7472</v>
      </c>
      <c r="B1108" s="9">
        <v>43580</v>
      </c>
      <c r="C1108" s="50" t="str">
        <f t="shared" si="136"/>
        <v>N</v>
      </c>
      <c r="D1108" s="52">
        <f>_xlfn.XLOOKUP(B1108,Cal_Date!B:B,Cal_Date!A:A,0)</f>
        <v>4</v>
      </c>
      <c r="E1108">
        <v>2019</v>
      </c>
      <c r="F1108" t="s">
        <v>124</v>
      </c>
      <c r="G1108" t="s">
        <v>129</v>
      </c>
      <c r="H1108" t="s">
        <v>48</v>
      </c>
      <c r="I1108" t="s">
        <v>18</v>
      </c>
      <c r="J1108" t="s">
        <v>11</v>
      </c>
      <c r="K1108" t="s">
        <v>42</v>
      </c>
      <c r="L1108">
        <v>1</v>
      </c>
      <c r="M1108">
        <v>1001</v>
      </c>
      <c r="O1108" t="s">
        <v>25</v>
      </c>
      <c r="R1108" t="s">
        <v>47</v>
      </c>
      <c r="S1108" s="49" t="str">
        <f t="shared" si="137"/>
        <v>Card</v>
      </c>
      <c r="T1108" s="3">
        <v>3.5000000000000003E-2</v>
      </c>
      <c r="U1108" s="2">
        <v>6.36</v>
      </c>
      <c r="V1108" s="2">
        <v>1.41</v>
      </c>
      <c r="W1108" s="54">
        <f>_xlfn.XLOOKUP(M1108,Market!A:A,Market!F:F,0)</f>
        <v>0.06</v>
      </c>
      <c r="X1108" s="55">
        <f t="shared" si="138"/>
        <v>0.22260000000000002</v>
      </c>
      <c r="Y1108" s="55">
        <f t="shared" si="139"/>
        <v>4.95</v>
      </c>
      <c r="Z1108" s="54">
        <f t="shared" si="140"/>
        <v>0.77830188679245282</v>
      </c>
      <c r="AA1108" s="49" t="str">
        <f t="shared" ca="1" si="141"/>
        <v>N</v>
      </c>
      <c r="AB1108" s="49">
        <f t="shared" ca="1" si="142"/>
        <v>5</v>
      </c>
      <c r="AC1108" s="49" t="str">
        <f t="shared" ca="1" si="143"/>
        <v>N</v>
      </c>
    </row>
    <row r="1109" spans="1:29" x14ac:dyDescent="0.25">
      <c r="A1109">
        <v>7473</v>
      </c>
      <c r="B1109" s="9">
        <v>43580</v>
      </c>
      <c r="C1109" s="50" t="str">
        <f t="shared" si="136"/>
        <v>N</v>
      </c>
      <c r="D1109" s="52">
        <f>_xlfn.XLOOKUP(B1109,Cal_Date!B:B,Cal_Date!A:A,0)</f>
        <v>4</v>
      </c>
      <c r="E1109">
        <v>2019</v>
      </c>
      <c r="F1109" t="s">
        <v>124</v>
      </c>
      <c r="G1109" t="s">
        <v>129</v>
      </c>
      <c r="H1109" t="s">
        <v>48</v>
      </c>
      <c r="I1109" t="s">
        <v>18</v>
      </c>
      <c r="J1109" t="s">
        <v>11</v>
      </c>
      <c r="K1109" t="s">
        <v>42</v>
      </c>
      <c r="L1109">
        <v>1</v>
      </c>
      <c r="M1109">
        <v>1001</v>
      </c>
      <c r="O1109" t="s">
        <v>25</v>
      </c>
      <c r="R1109" t="s">
        <v>47</v>
      </c>
      <c r="S1109" s="49" t="str">
        <f t="shared" si="137"/>
        <v>Card</v>
      </c>
      <c r="T1109" s="3">
        <v>3.5000000000000003E-2</v>
      </c>
      <c r="U1109" s="2">
        <v>6.36</v>
      </c>
      <c r="V1109" s="2">
        <v>1.41</v>
      </c>
      <c r="W1109" s="54">
        <f>_xlfn.XLOOKUP(M1109,Market!A:A,Market!F:F,0)</f>
        <v>0.06</v>
      </c>
      <c r="X1109" s="55">
        <f t="shared" si="138"/>
        <v>0.22260000000000002</v>
      </c>
      <c r="Y1109" s="55">
        <f t="shared" si="139"/>
        <v>4.95</v>
      </c>
      <c r="Z1109" s="54">
        <f t="shared" si="140"/>
        <v>0.77830188679245282</v>
      </c>
      <c r="AA1109" s="49" t="str">
        <f t="shared" ca="1" si="141"/>
        <v>N</v>
      </c>
      <c r="AB1109" s="49">
        <f t="shared" ca="1" si="142"/>
        <v>5</v>
      </c>
      <c r="AC1109" s="49" t="str">
        <f t="shared" ca="1" si="143"/>
        <v>N</v>
      </c>
    </row>
    <row r="1110" spans="1:29" x14ac:dyDescent="0.25">
      <c r="A1110">
        <v>7474</v>
      </c>
      <c r="B1110" s="9">
        <v>43580</v>
      </c>
      <c r="C1110" s="50" t="str">
        <f t="shared" si="136"/>
        <v>N</v>
      </c>
      <c r="D1110" s="52">
        <f>_xlfn.XLOOKUP(B1110,Cal_Date!B:B,Cal_Date!A:A,0)</f>
        <v>4</v>
      </c>
      <c r="E1110">
        <v>2019</v>
      </c>
      <c r="F1110" t="s">
        <v>124</v>
      </c>
      <c r="G1110" t="s">
        <v>129</v>
      </c>
      <c r="H1110" t="s">
        <v>48</v>
      </c>
      <c r="I1110" t="s">
        <v>18</v>
      </c>
      <c r="J1110" t="s">
        <v>11</v>
      </c>
      <c r="K1110" t="s">
        <v>42</v>
      </c>
      <c r="L1110">
        <v>1</v>
      </c>
      <c r="M1110">
        <v>1002</v>
      </c>
      <c r="O1110" t="s">
        <v>28</v>
      </c>
      <c r="R1110" t="s">
        <v>47</v>
      </c>
      <c r="S1110" s="49" t="str">
        <f t="shared" si="137"/>
        <v>Card</v>
      </c>
      <c r="T1110" s="3">
        <v>3.5000000000000003E-2</v>
      </c>
      <c r="U1110" s="2">
        <v>6.36</v>
      </c>
      <c r="V1110" s="2">
        <v>1.41</v>
      </c>
      <c r="W1110" s="54">
        <f>_xlfn.XLOOKUP(M1110,Market!A:A,Market!F:F,0)</f>
        <v>0.06</v>
      </c>
      <c r="X1110" s="55">
        <f t="shared" si="138"/>
        <v>0.22260000000000002</v>
      </c>
      <c r="Y1110" s="55">
        <f t="shared" si="139"/>
        <v>4.95</v>
      </c>
      <c r="Z1110" s="54">
        <f t="shared" si="140"/>
        <v>0.77830188679245282</v>
      </c>
      <c r="AA1110" s="49" t="str">
        <f t="shared" ca="1" si="141"/>
        <v>N</v>
      </c>
      <c r="AB1110" s="49">
        <f t="shared" ca="1" si="142"/>
        <v>5</v>
      </c>
      <c r="AC1110" s="49" t="str">
        <f t="shared" ca="1" si="143"/>
        <v>N</v>
      </c>
    </row>
    <row r="1111" spans="1:29" x14ac:dyDescent="0.25">
      <c r="A1111">
        <v>7482</v>
      </c>
      <c r="B1111" s="9">
        <v>43580</v>
      </c>
      <c r="C1111" s="50" t="str">
        <f t="shared" si="136"/>
        <v>N</v>
      </c>
      <c r="D1111" s="52">
        <f>_xlfn.XLOOKUP(B1111,Cal_Date!B:B,Cal_Date!A:A,0)</f>
        <v>4</v>
      </c>
      <c r="E1111">
        <v>2019</v>
      </c>
      <c r="F1111" t="s">
        <v>124</v>
      </c>
      <c r="G1111" t="s">
        <v>129</v>
      </c>
      <c r="H1111" t="s">
        <v>48</v>
      </c>
      <c r="I1111" t="s">
        <v>18</v>
      </c>
      <c r="J1111" t="s">
        <v>11</v>
      </c>
      <c r="K1111" t="s">
        <v>42</v>
      </c>
      <c r="L1111">
        <v>2</v>
      </c>
      <c r="M1111">
        <v>1003</v>
      </c>
      <c r="O1111" t="s">
        <v>25</v>
      </c>
      <c r="R1111" t="s">
        <v>44</v>
      </c>
      <c r="S1111" s="49" t="str">
        <f t="shared" si="137"/>
        <v>Card</v>
      </c>
      <c r="T1111" s="3">
        <v>0.03</v>
      </c>
      <c r="U1111" s="2">
        <v>12.72</v>
      </c>
      <c r="V1111" s="2">
        <v>2.82</v>
      </c>
      <c r="W1111" s="54">
        <f>_xlfn.XLOOKUP(M1111,Market!A:A,Market!F:F,0)</f>
        <v>0.06</v>
      </c>
      <c r="X1111" s="55">
        <f t="shared" si="138"/>
        <v>0.38159999999999999</v>
      </c>
      <c r="Y1111" s="55">
        <f t="shared" si="139"/>
        <v>9.9</v>
      </c>
      <c r="Z1111" s="54">
        <f t="shared" si="140"/>
        <v>0.77830188679245282</v>
      </c>
      <c r="AA1111" s="49" t="str">
        <f t="shared" ca="1" si="141"/>
        <v>N</v>
      </c>
      <c r="AB1111" s="49">
        <f t="shared" ca="1" si="142"/>
        <v>5</v>
      </c>
      <c r="AC1111" s="49" t="str">
        <f t="shared" ca="1" si="143"/>
        <v>N</v>
      </c>
    </row>
    <row r="1112" spans="1:29" x14ac:dyDescent="0.25">
      <c r="A1112">
        <v>8282</v>
      </c>
      <c r="B1112" s="9">
        <v>43580</v>
      </c>
      <c r="C1112" s="50" t="str">
        <f t="shared" si="136"/>
        <v>N</v>
      </c>
      <c r="D1112" s="52">
        <f>_xlfn.XLOOKUP(B1112,Cal_Date!B:B,Cal_Date!A:A,0)</f>
        <v>4</v>
      </c>
      <c r="E1112">
        <v>2019</v>
      </c>
      <c r="F1112" t="s">
        <v>124</v>
      </c>
      <c r="G1112" t="s">
        <v>129</v>
      </c>
      <c r="H1112" t="s">
        <v>48</v>
      </c>
      <c r="I1112" t="s">
        <v>18</v>
      </c>
      <c r="J1112" t="s">
        <v>11</v>
      </c>
      <c r="K1112" t="s">
        <v>42</v>
      </c>
      <c r="L1112">
        <v>2</v>
      </c>
      <c r="M1112">
        <v>1008</v>
      </c>
      <c r="O1112" t="s">
        <v>28</v>
      </c>
      <c r="R1112" t="s">
        <v>44</v>
      </c>
      <c r="S1112" s="49" t="str">
        <f t="shared" si="137"/>
        <v>Card</v>
      </c>
      <c r="T1112" s="3">
        <v>0.03</v>
      </c>
      <c r="U1112" s="2">
        <v>13.068</v>
      </c>
      <c r="V1112" s="2">
        <v>2.82</v>
      </c>
      <c r="W1112" s="54">
        <f>_xlfn.XLOOKUP(M1112,Market!A:A,Market!F:F,0)</f>
        <v>8.8999999999999996E-2</v>
      </c>
      <c r="X1112" s="55">
        <f t="shared" si="138"/>
        <v>0.39204</v>
      </c>
      <c r="Y1112" s="55">
        <f t="shared" si="139"/>
        <v>10.247999999999999</v>
      </c>
      <c r="Z1112" s="54">
        <f t="shared" si="140"/>
        <v>0.78420569329660239</v>
      </c>
      <c r="AA1112" s="49" t="str">
        <f t="shared" ca="1" si="141"/>
        <v>N</v>
      </c>
      <c r="AB1112" s="49">
        <f t="shared" ca="1" si="142"/>
        <v>5</v>
      </c>
      <c r="AC1112" s="49" t="str">
        <f t="shared" ca="1" si="143"/>
        <v>N</v>
      </c>
    </row>
    <row r="1113" spans="1:29" x14ac:dyDescent="0.25">
      <c r="A1113">
        <v>8283</v>
      </c>
      <c r="B1113" s="9">
        <v>43580</v>
      </c>
      <c r="C1113" s="50" t="str">
        <f t="shared" si="136"/>
        <v>N</v>
      </c>
      <c r="D1113" s="52">
        <f>_xlfn.XLOOKUP(B1113,Cal_Date!B:B,Cal_Date!A:A,0)</f>
        <v>4</v>
      </c>
      <c r="E1113">
        <v>2019</v>
      </c>
      <c r="F1113" t="s">
        <v>124</v>
      </c>
      <c r="G1113" t="s">
        <v>129</v>
      </c>
      <c r="H1113" t="s">
        <v>48</v>
      </c>
      <c r="I1113" t="s">
        <v>18</v>
      </c>
      <c r="J1113" t="s">
        <v>11</v>
      </c>
      <c r="K1113" t="s">
        <v>42</v>
      </c>
      <c r="L1113">
        <v>2</v>
      </c>
      <c r="M1113">
        <v>1008</v>
      </c>
      <c r="O1113" t="s">
        <v>28</v>
      </c>
      <c r="R1113" t="s">
        <v>44</v>
      </c>
      <c r="S1113" s="49" t="str">
        <f t="shared" si="137"/>
        <v>Card</v>
      </c>
      <c r="T1113" s="3">
        <v>0.03</v>
      </c>
      <c r="U1113" s="2">
        <v>13.068</v>
      </c>
      <c r="V1113" s="2">
        <v>2.82</v>
      </c>
      <c r="W1113" s="54">
        <f>_xlfn.XLOOKUP(M1113,Market!A:A,Market!F:F,0)</f>
        <v>8.8999999999999996E-2</v>
      </c>
      <c r="X1113" s="55">
        <f t="shared" si="138"/>
        <v>0.39204</v>
      </c>
      <c r="Y1113" s="55">
        <f t="shared" si="139"/>
        <v>10.247999999999999</v>
      </c>
      <c r="Z1113" s="54">
        <f t="shared" si="140"/>
        <v>0.78420569329660239</v>
      </c>
      <c r="AA1113" s="49" t="str">
        <f t="shared" ca="1" si="141"/>
        <v>N</v>
      </c>
      <c r="AB1113" s="49">
        <f t="shared" ca="1" si="142"/>
        <v>5</v>
      </c>
      <c r="AC1113" s="49" t="str">
        <f t="shared" ca="1" si="143"/>
        <v>N</v>
      </c>
    </row>
    <row r="1114" spans="1:29" x14ac:dyDescent="0.25">
      <c r="A1114">
        <v>8284</v>
      </c>
      <c r="B1114" s="9">
        <v>43580</v>
      </c>
      <c r="C1114" s="50" t="str">
        <f t="shared" si="136"/>
        <v>N</v>
      </c>
      <c r="D1114" s="52">
        <f>_xlfn.XLOOKUP(B1114,Cal_Date!B:B,Cal_Date!A:A,0)</f>
        <v>4</v>
      </c>
      <c r="E1114">
        <v>2019</v>
      </c>
      <c r="F1114" t="s">
        <v>124</v>
      </c>
      <c r="G1114" t="s">
        <v>129</v>
      </c>
      <c r="H1114" t="s">
        <v>48</v>
      </c>
      <c r="I1114" t="s">
        <v>18</v>
      </c>
      <c r="J1114" t="s">
        <v>11</v>
      </c>
      <c r="K1114" t="s">
        <v>42</v>
      </c>
      <c r="L1114">
        <v>1</v>
      </c>
      <c r="M1114">
        <v>1008</v>
      </c>
      <c r="O1114" t="s">
        <v>28</v>
      </c>
      <c r="R1114" t="s">
        <v>44</v>
      </c>
      <c r="S1114" s="49" t="str">
        <f t="shared" si="137"/>
        <v>Card</v>
      </c>
      <c r="T1114" s="3">
        <v>0.03</v>
      </c>
      <c r="U1114" s="2">
        <v>6.5339999999999998</v>
      </c>
      <c r="V1114" s="2">
        <v>1.41</v>
      </c>
      <c r="W1114" s="54">
        <f>_xlfn.XLOOKUP(M1114,Market!A:A,Market!F:F,0)</f>
        <v>8.8999999999999996E-2</v>
      </c>
      <c r="X1114" s="55">
        <f t="shared" si="138"/>
        <v>0.19602</v>
      </c>
      <c r="Y1114" s="55">
        <f t="shared" si="139"/>
        <v>5.1239999999999997</v>
      </c>
      <c r="Z1114" s="54">
        <f t="shared" si="140"/>
        <v>0.78420569329660239</v>
      </c>
      <c r="AA1114" s="49" t="str">
        <f t="shared" ca="1" si="141"/>
        <v>N</v>
      </c>
      <c r="AB1114" s="49">
        <f t="shared" ca="1" si="142"/>
        <v>5</v>
      </c>
      <c r="AC1114" s="49" t="str">
        <f t="shared" ca="1" si="143"/>
        <v>N</v>
      </c>
    </row>
    <row r="1115" spans="1:29" x14ac:dyDescent="0.25">
      <c r="A1115">
        <v>8285</v>
      </c>
      <c r="B1115" s="9">
        <v>43580</v>
      </c>
      <c r="C1115" s="50" t="str">
        <f t="shared" si="136"/>
        <v>N</v>
      </c>
      <c r="D1115" s="52">
        <f>_xlfn.XLOOKUP(B1115,Cal_Date!B:B,Cal_Date!A:A,0)</f>
        <v>4</v>
      </c>
      <c r="E1115">
        <v>2019</v>
      </c>
      <c r="F1115" t="s">
        <v>124</v>
      </c>
      <c r="G1115" t="s">
        <v>129</v>
      </c>
      <c r="H1115" t="s">
        <v>48</v>
      </c>
      <c r="I1115" t="s">
        <v>18</v>
      </c>
      <c r="J1115" t="s">
        <v>11</v>
      </c>
      <c r="K1115" t="s">
        <v>42</v>
      </c>
      <c r="L1115">
        <v>1</v>
      </c>
      <c r="M1115">
        <v>1004</v>
      </c>
      <c r="O1115" t="s">
        <v>28</v>
      </c>
      <c r="R1115" t="s">
        <v>44</v>
      </c>
      <c r="S1115" s="49" t="str">
        <f t="shared" si="137"/>
        <v>Card</v>
      </c>
      <c r="T1115" s="3">
        <v>0.03</v>
      </c>
      <c r="U1115" s="2">
        <v>6.36</v>
      </c>
      <c r="V1115" s="2">
        <v>1.41</v>
      </c>
      <c r="W1115" s="54">
        <f>_xlfn.XLOOKUP(M1115,Market!A:A,Market!F:F,0)</f>
        <v>0.06</v>
      </c>
      <c r="X1115" s="55">
        <f t="shared" si="138"/>
        <v>0.1908</v>
      </c>
      <c r="Y1115" s="55">
        <f t="shared" si="139"/>
        <v>4.95</v>
      </c>
      <c r="Z1115" s="54">
        <f t="shared" si="140"/>
        <v>0.77830188679245282</v>
      </c>
      <c r="AA1115" s="49" t="str">
        <f t="shared" ca="1" si="141"/>
        <v>N</v>
      </c>
      <c r="AB1115" s="49">
        <f t="shared" ca="1" si="142"/>
        <v>5</v>
      </c>
      <c r="AC1115" s="49" t="str">
        <f t="shared" ca="1" si="143"/>
        <v>N</v>
      </c>
    </row>
    <row r="1116" spans="1:29" x14ac:dyDescent="0.25">
      <c r="A1116">
        <v>8286</v>
      </c>
      <c r="B1116" s="9">
        <v>43580</v>
      </c>
      <c r="C1116" s="50" t="str">
        <f t="shared" si="136"/>
        <v>N</v>
      </c>
      <c r="D1116" s="52">
        <f>_xlfn.XLOOKUP(B1116,Cal_Date!B:B,Cal_Date!A:A,0)</f>
        <v>4</v>
      </c>
      <c r="E1116">
        <v>2019</v>
      </c>
      <c r="F1116" t="s">
        <v>124</v>
      </c>
      <c r="G1116" t="s">
        <v>129</v>
      </c>
      <c r="H1116" t="s">
        <v>48</v>
      </c>
      <c r="I1116" t="s">
        <v>18</v>
      </c>
      <c r="J1116" t="s">
        <v>11</v>
      </c>
      <c r="K1116" t="s">
        <v>42</v>
      </c>
      <c r="L1116">
        <v>1</v>
      </c>
      <c r="M1116">
        <v>1009</v>
      </c>
      <c r="O1116" t="s">
        <v>28</v>
      </c>
      <c r="R1116" t="s">
        <v>44</v>
      </c>
      <c r="S1116" s="49" t="str">
        <f t="shared" si="137"/>
        <v>Card</v>
      </c>
      <c r="T1116" s="3">
        <v>0.03</v>
      </c>
      <c r="U1116" s="2">
        <v>6.5339999999999998</v>
      </c>
      <c r="V1116" s="2">
        <v>1.41</v>
      </c>
      <c r="W1116" s="54">
        <f>_xlfn.XLOOKUP(M1116,Market!A:A,Market!F:F,0)</f>
        <v>8.8999999999999996E-2</v>
      </c>
      <c r="X1116" s="55">
        <f t="shared" si="138"/>
        <v>0.19602</v>
      </c>
      <c r="Y1116" s="55">
        <f t="shared" si="139"/>
        <v>5.1239999999999997</v>
      </c>
      <c r="Z1116" s="54">
        <f t="shared" si="140"/>
        <v>0.78420569329660239</v>
      </c>
      <c r="AA1116" s="49" t="str">
        <f t="shared" ca="1" si="141"/>
        <v>N</v>
      </c>
      <c r="AB1116" s="49">
        <f t="shared" ca="1" si="142"/>
        <v>5</v>
      </c>
      <c r="AC1116" s="49" t="str">
        <f t="shared" ca="1" si="143"/>
        <v>N</v>
      </c>
    </row>
    <row r="1117" spans="1:29" x14ac:dyDescent="0.25">
      <c r="A1117">
        <v>8287</v>
      </c>
      <c r="B1117" s="9">
        <v>43580</v>
      </c>
      <c r="C1117" s="50" t="str">
        <f t="shared" si="136"/>
        <v>N</v>
      </c>
      <c r="D1117" s="52">
        <f>_xlfn.XLOOKUP(B1117,Cal_Date!B:B,Cal_Date!A:A,0)</f>
        <v>4</v>
      </c>
      <c r="E1117">
        <v>2019</v>
      </c>
      <c r="F1117" t="s">
        <v>124</v>
      </c>
      <c r="G1117" t="s">
        <v>129</v>
      </c>
      <c r="H1117" t="s">
        <v>48</v>
      </c>
      <c r="I1117" t="s">
        <v>18</v>
      </c>
      <c r="J1117" t="s">
        <v>11</v>
      </c>
      <c r="K1117" t="s">
        <v>42</v>
      </c>
      <c r="L1117">
        <v>2</v>
      </c>
      <c r="M1117">
        <v>1010</v>
      </c>
      <c r="O1117" t="s">
        <v>25</v>
      </c>
      <c r="R1117" t="s">
        <v>44</v>
      </c>
      <c r="S1117" s="49" t="str">
        <f t="shared" si="137"/>
        <v>Card</v>
      </c>
      <c r="T1117" s="3">
        <v>0.03</v>
      </c>
      <c r="U1117" s="2">
        <v>12.96</v>
      </c>
      <c r="V1117" s="2">
        <v>2.82</v>
      </c>
      <c r="W1117" s="54">
        <f>_xlfn.XLOOKUP(M1117,Market!A:A,Market!F:F,0)</f>
        <v>0.08</v>
      </c>
      <c r="X1117" s="55">
        <f t="shared" si="138"/>
        <v>0.38880000000000003</v>
      </c>
      <c r="Y1117" s="55">
        <f t="shared" si="139"/>
        <v>10.14</v>
      </c>
      <c r="Z1117" s="54">
        <f t="shared" si="140"/>
        <v>0.78240740740740744</v>
      </c>
      <c r="AA1117" s="49" t="str">
        <f t="shared" ca="1" si="141"/>
        <v>N</v>
      </c>
      <c r="AB1117" s="49">
        <f t="shared" ca="1" si="142"/>
        <v>5</v>
      </c>
      <c r="AC1117" s="49" t="str">
        <f t="shared" ca="1" si="143"/>
        <v>N</v>
      </c>
    </row>
    <row r="1118" spans="1:29" x14ac:dyDescent="0.25">
      <c r="A1118">
        <v>8288</v>
      </c>
      <c r="B1118" s="9">
        <v>43580</v>
      </c>
      <c r="C1118" s="50" t="str">
        <f t="shared" si="136"/>
        <v>N</v>
      </c>
      <c r="D1118" s="52">
        <f>_xlfn.XLOOKUP(B1118,Cal_Date!B:B,Cal_Date!A:A,0)</f>
        <v>4</v>
      </c>
      <c r="E1118">
        <v>2019</v>
      </c>
      <c r="F1118" t="s">
        <v>124</v>
      </c>
      <c r="G1118" t="s">
        <v>129</v>
      </c>
      <c r="H1118" t="s">
        <v>48</v>
      </c>
      <c r="I1118" t="s">
        <v>18</v>
      </c>
      <c r="J1118" t="s">
        <v>11</v>
      </c>
      <c r="K1118" t="s">
        <v>42</v>
      </c>
      <c r="L1118">
        <v>1</v>
      </c>
      <c r="M1118">
        <v>1011</v>
      </c>
      <c r="O1118" t="s">
        <v>25</v>
      </c>
      <c r="R1118" t="s">
        <v>44</v>
      </c>
      <c r="S1118" s="49" t="str">
        <f t="shared" si="137"/>
        <v>Card</v>
      </c>
      <c r="T1118" s="3">
        <v>0.03</v>
      </c>
      <c r="U1118" s="2">
        <v>6.36</v>
      </c>
      <c r="V1118" s="2">
        <v>1.41</v>
      </c>
      <c r="W1118" s="54">
        <f>_xlfn.XLOOKUP(M1118,Market!A:A,Market!F:F,0)</f>
        <v>0.06</v>
      </c>
      <c r="X1118" s="55">
        <f t="shared" si="138"/>
        <v>0.1908</v>
      </c>
      <c r="Y1118" s="55">
        <f t="shared" si="139"/>
        <v>4.95</v>
      </c>
      <c r="Z1118" s="54">
        <f t="shared" si="140"/>
        <v>0.77830188679245282</v>
      </c>
      <c r="AA1118" s="49" t="str">
        <f t="shared" ca="1" si="141"/>
        <v>N</v>
      </c>
      <c r="AB1118" s="49">
        <f t="shared" ca="1" si="142"/>
        <v>5</v>
      </c>
      <c r="AC1118" s="49" t="str">
        <f t="shared" ca="1" si="143"/>
        <v>N</v>
      </c>
    </row>
    <row r="1119" spans="1:29" x14ac:dyDescent="0.25">
      <c r="A1119">
        <v>8289</v>
      </c>
      <c r="B1119" s="9">
        <v>43580</v>
      </c>
      <c r="C1119" s="50" t="str">
        <f t="shared" si="136"/>
        <v>N</v>
      </c>
      <c r="D1119" s="52">
        <f>_xlfn.XLOOKUP(B1119,Cal_Date!B:B,Cal_Date!A:A,0)</f>
        <v>4</v>
      </c>
      <c r="E1119">
        <v>2019</v>
      </c>
      <c r="F1119" t="s">
        <v>124</v>
      </c>
      <c r="G1119" t="s">
        <v>129</v>
      </c>
      <c r="H1119" t="s">
        <v>48</v>
      </c>
      <c r="I1119" t="s">
        <v>18</v>
      </c>
      <c r="J1119" t="s">
        <v>10</v>
      </c>
      <c r="K1119" t="s">
        <v>43</v>
      </c>
      <c r="L1119">
        <v>2</v>
      </c>
      <c r="M1119">
        <v>1011</v>
      </c>
      <c r="O1119" t="s">
        <v>25</v>
      </c>
      <c r="R1119" t="s">
        <v>44</v>
      </c>
      <c r="S1119" s="49" t="str">
        <f t="shared" si="137"/>
        <v>Card</v>
      </c>
      <c r="T1119" s="3">
        <v>0.03</v>
      </c>
      <c r="U1119" s="2">
        <v>14.84</v>
      </c>
      <c r="V1119" s="2">
        <v>2.92</v>
      </c>
      <c r="W1119" s="54">
        <f>_xlfn.XLOOKUP(M1119,Market!A:A,Market!F:F,0)</f>
        <v>0.06</v>
      </c>
      <c r="X1119" s="55">
        <f t="shared" si="138"/>
        <v>0.44519999999999998</v>
      </c>
      <c r="Y1119" s="55">
        <f t="shared" si="139"/>
        <v>11.92</v>
      </c>
      <c r="Z1119" s="54">
        <f t="shared" si="140"/>
        <v>0.80323450134770891</v>
      </c>
      <c r="AA1119" s="49" t="str">
        <f t="shared" ca="1" si="141"/>
        <v>N</v>
      </c>
      <c r="AB1119" s="49">
        <f t="shared" ca="1" si="142"/>
        <v>5</v>
      </c>
      <c r="AC1119" s="49" t="str">
        <f t="shared" ca="1" si="143"/>
        <v>N</v>
      </c>
    </row>
    <row r="1120" spans="1:29" x14ac:dyDescent="0.25">
      <c r="A1120">
        <v>8290</v>
      </c>
      <c r="B1120" s="9">
        <v>43580</v>
      </c>
      <c r="C1120" s="50" t="str">
        <f t="shared" si="136"/>
        <v>N</v>
      </c>
      <c r="D1120" s="52">
        <f>_xlfn.XLOOKUP(B1120,Cal_Date!B:B,Cal_Date!A:A,0)</f>
        <v>4</v>
      </c>
      <c r="E1120">
        <v>2019</v>
      </c>
      <c r="F1120" t="s">
        <v>124</v>
      </c>
      <c r="G1120" t="s">
        <v>129</v>
      </c>
      <c r="H1120" t="s">
        <v>48</v>
      </c>
      <c r="I1120" t="s">
        <v>18</v>
      </c>
      <c r="J1120" t="s">
        <v>10</v>
      </c>
      <c r="K1120" t="s">
        <v>43</v>
      </c>
      <c r="L1120">
        <v>1</v>
      </c>
      <c r="M1120">
        <v>1011</v>
      </c>
      <c r="O1120" t="s">
        <v>25</v>
      </c>
      <c r="R1120" t="s">
        <v>44</v>
      </c>
      <c r="S1120" s="49" t="str">
        <f t="shared" si="137"/>
        <v>Card</v>
      </c>
      <c r="T1120" s="3">
        <v>0.03</v>
      </c>
      <c r="U1120" s="2">
        <v>7.42</v>
      </c>
      <c r="V1120" s="2">
        <v>1.46</v>
      </c>
      <c r="W1120" s="54">
        <f>_xlfn.XLOOKUP(M1120,Market!A:A,Market!F:F,0)</f>
        <v>0.06</v>
      </c>
      <c r="X1120" s="55">
        <f t="shared" si="138"/>
        <v>0.22259999999999999</v>
      </c>
      <c r="Y1120" s="55">
        <f t="shared" si="139"/>
        <v>5.96</v>
      </c>
      <c r="Z1120" s="54">
        <f t="shared" si="140"/>
        <v>0.80323450134770891</v>
      </c>
      <c r="AA1120" s="49" t="str">
        <f t="shared" ca="1" si="141"/>
        <v>N</v>
      </c>
      <c r="AB1120" s="49">
        <f t="shared" ca="1" si="142"/>
        <v>5</v>
      </c>
      <c r="AC1120" s="49" t="str">
        <f t="shared" ca="1" si="143"/>
        <v>N</v>
      </c>
    </row>
    <row r="1121" spans="1:29" x14ac:dyDescent="0.25">
      <c r="A1121">
        <v>8291</v>
      </c>
      <c r="B1121" s="9">
        <v>43580</v>
      </c>
      <c r="C1121" s="50" t="str">
        <f t="shared" si="136"/>
        <v>N</v>
      </c>
      <c r="D1121" s="52">
        <f>_xlfn.XLOOKUP(B1121,Cal_Date!B:B,Cal_Date!A:A,0)</f>
        <v>4</v>
      </c>
      <c r="E1121">
        <v>2019</v>
      </c>
      <c r="F1121" t="s">
        <v>124</v>
      </c>
      <c r="G1121" t="s">
        <v>129</v>
      </c>
      <c r="H1121" t="s">
        <v>48</v>
      </c>
      <c r="I1121" t="s">
        <v>18</v>
      </c>
      <c r="J1121" t="s">
        <v>11</v>
      </c>
      <c r="K1121" t="s">
        <v>42</v>
      </c>
      <c r="L1121">
        <v>2</v>
      </c>
      <c r="M1121">
        <v>1001</v>
      </c>
      <c r="O1121" t="s">
        <v>25</v>
      </c>
      <c r="R1121" t="s">
        <v>44</v>
      </c>
      <c r="S1121" s="49" t="str">
        <f t="shared" si="137"/>
        <v>Card</v>
      </c>
      <c r="T1121" s="3">
        <v>0.03</v>
      </c>
      <c r="U1121" s="2">
        <v>12.72</v>
      </c>
      <c r="V1121" s="2">
        <v>2.82</v>
      </c>
      <c r="W1121" s="54">
        <f>_xlfn.XLOOKUP(M1121,Market!A:A,Market!F:F,0)</f>
        <v>0.06</v>
      </c>
      <c r="X1121" s="55">
        <f t="shared" si="138"/>
        <v>0.38159999999999999</v>
      </c>
      <c r="Y1121" s="55">
        <f t="shared" si="139"/>
        <v>9.9</v>
      </c>
      <c r="Z1121" s="54">
        <f t="shared" si="140"/>
        <v>0.77830188679245282</v>
      </c>
      <c r="AA1121" s="49" t="str">
        <f t="shared" ca="1" si="141"/>
        <v>N</v>
      </c>
      <c r="AB1121" s="49">
        <f t="shared" ca="1" si="142"/>
        <v>5</v>
      </c>
      <c r="AC1121" s="49" t="str">
        <f t="shared" ca="1" si="143"/>
        <v>N</v>
      </c>
    </row>
    <row r="1122" spans="1:29" x14ac:dyDescent="0.25">
      <c r="A1122">
        <v>8292</v>
      </c>
      <c r="B1122" s="9">
        <v>43580</v>
      </c>
      <c r="C1122" s="50" t="str">
        <f t="shared" si="136"/>
        <v>N</v>
      </c>
      <c r="D1122" s="52">
        <f>_xlfn.XLOOKUP(B1122,Cal_Date!B:B,Cal_Date!A:A,0)</f>
        <v>4</v>
      </c>
      <c r="E1122">
        <v>2019</v>
      </c>
      <c r="F1122" t="s">
        <v>124</v>
      </c>
      <c r="G1122" t="s">
        <v>129</v>
      </c>
      <c r="H1122" t="s">
        <v>48</v>
      </c>
      <c r="I1122" t="s">
        <v>18</v>
      </c>
      <c r="J1122" t="s">
        <v>11</v>
      </c>
      <c r="K1122" t="s">
        <v>42</v>
      </c>
      <c r="L1122">
        <v>1</v>
      </c>
      <c r="M1122">
        <v>1000</v>
      </c>
      <c r="O1122" t="s">
        <v>25</v>
      </c>
      <c r="R1122" t="s">
        <v>44</v>
      </c>
      <c r="S1122" s="49" t="str">
        <f t="shared" si="137"/>
        <v>Card</v>
      </c>
      <c r="T1122" s="3">
        <v>0.03</v>
      </c>
      <c r="U1122" s="2">
        <v>6.48</v>
      </c>
      <c r="V1122" s="2">
        <v>1.41</v>
      </c>
      <c r="W1122" s="54">
        <f>_xlfn.XLOOKUP(M1122,Market!A:A,Market!F:F,0)</f>
        <v>0.08</v>
      </c>
      <c r="X1122" s="55">
        <f t="shared" si="138"/>
        <v>0.19440000000000002</v>
      </c>
      <c r="Y1122" s="55">
        <f t="shared" si="139"/>
        <v>5.07</v>
      </c>
      <c r="Z1122" s="54">
        <f t="shared" si="140"/>
        <v>0.78240740740740744</v>
      </c>
      <c r="AA1122" s="49" t="str">
        <f t="shared" ca="1" si="141"/>
        <v>N</v>
      </c>
      <c r="AB1122" s="49">
        <f t="shared" ca="1" si="142"/>
        <v>5</v>
      </c>
      <c r="AC1122" s="49" t="str">
        <f t="shared" ca="1" si="143"/>
        <v>N</v>
      </c>
    </row>
    <row r="1123" spans="1:29" x14ac:dyDescent="0.25">
      <c r="A1123">
        <v>8293</v>
      </c>
      <c r="B1123" s="9">
        <v>43581</v>
      </c>
      <c r="C1123" s="50" t="str">
        <f t="shared" si="136"/>
        <v>N</v>
      </c>
      <c r="D1123" s="52">
        <f>_xlfn.XLOOKUP(B1123,Cal_Date!B:B,Cal_Date!A:A,0)</f>
        <v>4</v>
      </c>
      <c r="E1123">
        <v>2019</v>
      </c>
      <c r="F1123" t="s">
        <v>125</v>
      </c>
      <c r="G1123" t="s">
        <v>129</v>
      </c>
      <c r="H1123" t="s">
        <v>48</v>
      </c>
      <c r="I1123" t="s">
        <v>18</v>
      </c>
      <c r="J1123" t="s">
        <v>11</v>
      </c>
      <c r="K1123" t="s">
        <v>42</v>
      </c>
      <c r="L1123">
        <v>1</v>
      </c>
      <c r="M1123">
        <v>1000</v>
      </c>
      <c r="O1123" t="s">
        <v>25</v>
      </c>
      <c r="R1123" t="s">
        <v>47</v>
      </c>
      <c r="S1123" s="49" t="str">
        <f t="shared" si="137"/>
        <v>Card</v>
      </c>
      <c r="T1123" s="3">
        <v>3.5000000000000003E-2</v>
      </c>
      <c r="U1123" s="2">
        <v>6.48</v>
      </c>
      <c r="V1123" s="2">
        <v>1.41</v>
      </c>
      <c r="W1123" s="54">
        <f>_xlfn.XLOOKUP(M1123,Market!A:A,Market!F:F,0)</f>
        <v>0.08</v>
      </c>
      <c r="X1123" s="55">
        <f t="shared" si="138"/>
        <v>0.22680000000000003</v>
      </c>
      <c r="Y1123" s="55">
        <f t="shared" si="139"/>
        <v>5.07</v>
      </c>
      <c r="Z1123" s="54">
        <f t="shared" si="140"/>
        <v>0.78240740740740744</v>
      </c>
      <c r="AA1123" s="49" t="str">
        <f t="shared" ca="1" si="141"/>
        <v>N</v>
      </c>
      <c r="AB1123" s="49">
        <f t="shared" ca="1" si="142"/>
        <v>5</v>
      </c>
      <c r="AC1123" s="49" t="str">
        <f t="shared" ca="1" si="143"/>
        <v>N</v>
      </c>
    </row>
    <row r="1124" spans="1:29" x14ac:dyDescent="0.25">
      <c r="A1124">
        <v>8294</v>
      </c>
      <c r="B1124" s="9">
        <v>43581</v>
      </c>
      <c r="C1124" s="50" t="str">
        <f t="shared" si="136"/>
        <v>N</v>
      </c>
      <c r="D1124" s="52">
        <f>_xlfn.XLOOKUP(B1124,Cal_Date!B:B,Cal_Date!A:A,0)</f>
        <v>4</v>
      </c>
      <c r="E1124">
        <v>2019</v>
      </c>
      <c r="F1124" t="s">
        <v>125</v>
      </c>
      <c r="G1124" t="s">
        <v>129</v>
      </c>
      <c r="H1124" t="s">
        <v>48</v>
      </c>
      <c r="I1124" t="s">
        <v>18</v>
      </c>
      <c r="J1124" t="s">
        <v>11</v>
      </c>
      <c r="K1124" t="s">
        <v>42</v>
      </c>
      <c r="L1124">
        <v>1</v>
      </c>
      <c r="M1124">
        <v>1002</v>
      </c>
      <c r="O1124" t="s">
        <v>28</v>
      </c>
      <c r="R1124" t="s">
        <v>44</v>
      </c>
      <c r="S1124" s="49" t="str">
        <f t="shared" si="137"/>
        <v>Card</v>
      </c>
      <c r="T1124" s="3">
        <v>0.03</v>
      </c>
      <c r="U1124" s="2">
        <v>6.36</v>
      </c>
      <c r="V1124" s="2">
        <v>1.41</v>
      </c>
      <c r="W1124" s="54">
        <f>_xlfn.XLOOKUP(M1124,Market!A:A,Market!F:F,0)</f>
        <v>0.06</v>
      </c>
      <c r="X1124" s="55">
        <f t="shared" si="138"/>
        <v>0.1908</v>
      </c>
      <c r="Y1124" s="55">
        <f t="shared" si="139"/>
        <v>4.95</v>
      </c>
      <c r="Z1124" s="54">
        <f t="shared" si="140"/>
        <v>0.77830188679245282</v>
      </c>
      <c r="AA1124" s="49" t="str">
        <f t="shared" ca="1" si="141"/>
        <v>N</v>
      </c>
      <c r="AB1124" s="49">
        <f t="shared" ca="1" si="142"/>
        <v>5</v>
      </c>
      <c r="AC1124" s="49" t="str">
        <f t="shared" ca="1" si="143"/>
        <v>N</v>
      </c>
    </row>
    <row r="1125" spans="1:29" x14ac:dyDescent="0.25">
      <c r="A1125">
        <v>8295</v>
      </c>
      <c r="B1125" s="9">
        <v>43581</v>
      </c>
      <c r="C1125" s="50" t="str">
        <f t="shared" si="136"/>
        <v>N</v>
      </c>
      <c r="D1125" s="52">
        <f>_xlfn.XLOOKUP(B1125,Cal_Date!B:B,Cal_Date!A:A,0)</f>
        <v>4</v>
      </c>
      <c r="E1125">
        <v>2019</v>
      </c>
      <c r="F1125" t="s">
        <v>125</v>
      </c>
      <c r="G1125" t="s">
        <v>129</v>
      </c>
      <c r="H1125" t="s">
        <v>48</v>
      </c>
      <c r="I1125" t="s">
        <v>18</v>
      </c>
      <c r="J1125" t="s">
        <v>11</v>
      </c>
      <c r="K1125" t="s">
        <v>42</v>
      </c>
      <c r="L1125">
        <v>1</v>
      </c>
      <c r="M1125">
        <v>1003</v>
      </c>
      <c r="O1125" t="s">
        <v>25</v>
      </c>
      <c r="R1125" t="s">
        <v>44</v>
      </c>
      <c r="S1125" s="49" t="str">
        <f t="shared" si="137"/>
        <v>Card</v>
      </c>
      <c r="T1125" s="3">
        <v>0.03</v>
      </c>
      <c r="U1125" s="2">
        <v>6.36</v>
      </c>
      <c r="V1125" s="2">
        <v>1.41</v>
      </c>
      <c r="W1125" s="54">
        <f>_xlfn.XLOOKUP(M1125,Market!A:A,Market!F:F,0)</f>
        <v>0.06</v>
      </c>
      <c r="X1125" s="55">
        <f t="shared" si="138"/>
        <v>0.1908</v>
      </c>
      <c r="Y1125" s="55">
        <f t="shared" si="139"/>
        <v>4.95</v>
      </c>
      <c r="Z1125" s="54">
        <f t="shared" si="140"/>
        <v>0.77830188679245282</v>
      </c>
      <c r="AA1125" s="49" t="str">
        <f t="shared" ca="1" si="141"/>
        <v>N</v>
      </c>
      <c r="AB1125" s="49">
        <f t="shared" ca="1" si="142"/>
        <v>5</v>
      </c>
      <c r="AC1125" s="49" t="str">
        <f t="shared" ca="1" si="143"/>
        <v>N</v>
      </c>
    </row>
    <row r="1126" spans="1:29" x14ac:dyDescent="0.25">
      <c r="A1126">
        <v>8312</v>
      </c>
      <c r="B1126" s="9">
        <v>43581</v>
      </c>
      <c r="C1126" s="50" t="str">
        <f t="shared" si="136"/>
        <v>N</v>
      </c>
      <c r="D1126" s="52">
        <f>_xlfn.XLOOKUP(B1126,Cal_Date!B:B,Cal_Date!A:A,0)</f>
        <v>4</v>
      </c>
      <c r="E1126">
        <v>2019</v>
      </c>
      <c r="F1126" t="s">
        <v>125</v>
      </c>
      <c r="G1126" t="s">
        <v>129</v>
      </c>
      <c r="H1126" t="s">
        <v>48</v>
      </c>
      <c r="I1126" t="s">
        <v>18</v>
      </c>
      <c r="J1126" t="s">
        <v>11</v>
      </c>
      <c r="K1126" t="s">
        <v>42</v>
      </c>
      <c r="L1126">
        <v>1</v>
      </c>
      <c r="M1126">
        <v>1010</v>
      </c>
      <c r="O1126" t="s">
        <v>25</v>
      </c>
      <c r="R1126" t="s">
        <v>46</v>
      </c>
      <c r="S1126" s="49" t="str">
        <f t="shared" si="137"/>
        <v>Card</v>
      </c>
      <c r="T1126" s="3">
        <v>0.04</v>
      </c>
      <c r="U1126" s="2">
        <v>6.48</v>
      </c>
      <c r="V1126" s="2">
        <v>1.41</v>
      </c>
      <c r="W1126" s="54">
        <f>_xlfn.XLOOKUP(M1126,Market!A:A,Market!F:F,0)</f>
        <v>0.08</v>
      </c>
      <c r="X1126" s="55">
        <f t="shared" si="138"/>
        <v>0.25920000000000004</v>
      </c>
      <c r="Y1126" s="55">
        <f t="shared" si="139"/>
        <v>5.07</v>
      </c>
      <c r="Z1126" s="54">
        <f t="shared" si="140"/>
        <v>0.78240740740740744</v>
      </c>
      <c r="AA1126" s="49" t="str">
        <f t="shared" ca="1" si="141"/>
        <v>N</v>
      </c>
      <c r="AB1126" s="49">
        <f t="shared" ca="1" si="142"/>
        <v>5</v>
      </c>
      <c r="AC1126" s="49" t="str">
        <f t="shared" ca="1" si="143"/>
        <v>N</v>
      </c>
    </row>
    <row r="1127" spans="1:29" x14ac:dyDescent="0.25">
      <c r="A1127">
        <v>8313</v>
      </c>
      <c r="B1127" s="9">
        <v>43581</v>
      </c>
      <c r="C1127" s="50" t="str">
        <f t="shared" si="136"/>
        <v>N</v>
      </c>
      <c r="D1127" s="52">
        <f>_xlfn.XLOOKUP(B1127,Cal_Date!B:B,Cal_Date!A:A,0)</f>
        <v>4</v>
      </c>
      <c r="E1127">
        <v>2019</v>
      </c>
      <c r="F1127" t="s">
        <v>125</v>
      </c>
      <c r="G1127" t="s">
        <v>129</v>
      </c>
      <c r="H1127" t="s">
        <v>48</v>
      </c>
      <c r="I1127" t="s">
        <v>18</v>
      </c>
      <c r="J1127" t="s">
        <v>11</v>
      </c>
      <c r="K1127" t="s">
        <v>42</v>
      </c>
      <c r="L1127">
        <v>1</v>
      </c>
      <c r="M1127">
        <v>1011</v>
      </c>
      <c r="O1127" t="s">
        <v>25</v>
      </c>
      <c r="R1127" t="s">
        <v>44</v>
      </c>
      <c r="S1127" s="49" t="str">
        <f t="shared" si="137"/>
        <v>Card</v>
      </c>
      <c r="T1127" s="3">
        <v>0.03</v>
      </c>
      <c r="U1127" s="2">
        <v>6.36</v>
      </c>
      <c r="V1127" s="2">
        <v>1.41</v>
      </c>
      <c r="W1127" s="54">
        <f>_xlfn.XLOOKUP(M1127,Market!A:A,Market!F:F,0)</f>
        <v>0.06</v>
      </c>
      <c r="X1127" s="55">
        <f t="shared" si="138"/>
        <v>0.1908</v>
      </c>
      <c r="Y1127" s="55">
        <f t="shared" si="139"/>
        <v>4.95</v>
      </c>
      <c r="Z1127" s="54">
        <f t="shared" si="140"/>
        <v>0.77830188679245282</v>
      </c>
      <c r="AA1127" s="49" t="str">
        <f t="shared" ca="1" si="141"/>
        <v>N</v>
      </c>
      <c r="AB1127" s="49">
        <f t="shared" ca="1" si="142"/>
        <v>5</v>
      </c>
      <c r="AC1127" s="49" t="str">
        <f t="shared" ca="1" si="143"/>
        <v>N</v>
      </c>
    </row>
    <row r="1128" spans="1:29" x14ac:dyDescent="0.25">
      <c r="A1128">
        <v>8314</v>
      </c>
      <c r="B1128" s="9">
        <v>43581</v>
      </c>
      <c r="C1128" s="50" t="str">
        <f t="shared" si="136"/>
        <v>N</v>
      </c>
      <c r="D1128" s="52">
        <f>_xlfn.XLOOKUP(B1128,Cal_Date!B:B,Cal_Date!A:A,0)</f>
        <v>4</v>
      </c>
      <c r="E1128">
        <v>2019</v>
      </c>
      <c r="F1128" t="s">
        <v>125</v>
      </c>
      <c r="G1128" t="s">
        <v>129</v>
      </c>
      <c r="H1128" t="s">
        <v>48</v>
      </c>
      <c r="I1128" t="s">
        <v>18</v>
      </c>
      <c r="J1128" t="s">
        <v>11</v>
      </c>
      <c r="K1128" t="s">
        <v>42</v>
      </c>
      <c r="L1128">
        <v>1</v>
      </c>
      <c r="M1128">
        <v>1011</v>
      </c>
      <c r="O1128" t="s">
        <v>25</v>
      </c>
      <c r="R1128" t="s">
        <v>44</v>
      </c>
      <c r="S1128" s="49" t="str">
        <f t="shared" si="137"/>
        <v>Card</v>
      </c>
      <c r="T1128" s="3">
        <v>0.03</v>
      </c>
      <c r="U1128" s="2">
        <v>6.36</v>
      </c>
      <c r="V1128" s="2">
        <v>1.41</v>
      </c>
      <c r="W1128" s="54">
        <f>_xlfn.XLOOKUP(M1128,Market!A:A,Market!F:F,0)</f>
        <v>0.06</v>
      </c>
      <c r="X1128" s="55">
        <f t="shared" si="138"/>
        <v>0.1908</v>
      </c>
      <c r="Y1128" s="55">
        <f t="shared" si="139"/>
        <v>4.95</v>
      </c>
      <c r="Z1128" s="54">
        <f t="shared" si="140"/>
        <v>0.77830188679245282</v>
      </c>
      <c r="AA1128" s="49" t="str">
        <f t="shared" ca="1" si="141"/>
        <v>N</v>
      </c>
      <c r="AB1128" s="49">
        <f t="shared" ca="1" si="142"/>
        <v>5</v>
      </c>
      <c r="AC1128" s="49" t="str">
        <f t="shared" ca="1" si="143"/>
        <v>N</v>
      </c>
    </row>
    <row r="1129" spans="1:29" x14ac:dyDescent="0.25">
      <c r="A1129">
        <v>8315</v>
      </c>
      <c r="B1129" s="9">
        <v>43581</v>
      </c>
      <c r="C1129" s="50" t="str">
        <f t="shared" si="136"/>
        <v>N</v>
      </c>
      <c r="D1129" s="52">
        <f>_xlfn.XLOOKUP(B1129,Cal_Date!B:B,Cal_Date!A:A,0)</f>
        <v>4</v>
      </c>
      <c r="E1129">
        <v>2019</v>
      </c>
      <c r="F1129" t="s">
        <v>125</v>
      </c>
      <c r="G1129" t="s">
        <v>129</v>
      </c>
      <c r="H1129" t="s">
        <v>48</v>
      </c>
      <c r="I1129" t="s">
        <v>18</v>
      </c>
      <c r="J1129" t="s">
        <v>11</v>
      </c>
      <c r="K1129" t="s">
        <v>42</v>
      </c>
      <c r="L1129">
        <v>1</v>
      </c>
      <c r="M1129">
        <v>1001</v>
      </c>
      <c r="O1129" t="s">
        <v>25</v>
      </c>
      <c r="R1129" t="s">
        <v>46</v>
      </c>
      <c r="S1129" s="49" t="str">
        <f t="shared" si="137"/>
        <v>Card</v>
      </c>
      <c r="T1129" s="3">
        <v>0.04</v>
      </c>
      <c r="U1129" s="2">
        <v>6.36</v>
      </c>
      <c r="V1129" s="2">
        <v>1.41</v>
      </c>
      <c r="W1129" s="54">
        <f>_xlfn.XLOOKUP(M1129,Market!A:A,Market!F:F,0)</f>
        <v>0.06</v>
      </c>
      <c r="X1129" s="55">
        <f t="shared" si="138"/>
        <v>0.25440000000000002</v>
      </c>
      <c r="Y1129" s="55">
        <f t="shared" si="139"/>
        <v>4.95</v>
      </c>
      <c r="Z1129" s="54">
        <f t="shared" si="140"/>
        <v>0.77830188679245282</v>
      </c>
      <c r="AA1129" s="49" t="str">
        <f t="shared" ca="1" si="141"/>
        <v>N</v>
      </c>
      <c r="AB1129" s="49">
        <f t="shared" ca="1" si="142"/>
        <v>5</v>
      </c>
      <c r="AC1129" s="49" t="str">
        <f t="shared" ca="1" si="143"/>
        <v>N</v>
      </c>
    </row>
    <row r="1130" spans="1:29" x14ac:dyDescent="0.25">
      <c r="A1130">
        <v>8316</v>
      </c>
      <c r="B1130" s="9">
        <v>43581</v>
      </c>
      <c r="C1130" s="50" t="str">
        <f t="shared" si="136"/>
        <v>N</v>
      </c>
      <c r="D1130" s="52">
        <f>_xlfn.XLOOKUP(B1130,Cal_Date!B:B,Cal_Date!A:A,0)</f>
        <v>4</v>
      </c>
      <c r="E1130">
        <v>2019</v>
      </c>
      <c r="F1130" t="s">
        <v>125</v>
      </c>
      <c r="G1130" t="s">
        <v>129</v>
      </c>
      <c r="H1130" t="s">
        <v>48</v>
      </c>
      <c r="I1130" t="s">
        <v>18</v>
      </c>
      <c r="J1130" t="s">
        <v>10</v>
      </c>
      <c r="K1130" t="s">
        <v>43</v>
      </c>
      <c r="L1130">
        <v>2</v>
      </c>
      <c r="M1130">
        <v>1003</v>
      </c>
      <c r="O1130" t="s">
        <v>25</v>
      </c>
      <c r="R1130" t="s">
        <v>44</v>
      </c>
      <c r="S1130" s="49" t="str">
        <f t="shared" si="137"/>
        <v>Card</v>
      </c>
      <c r="T1130" s="3">
        <v>0.03</v>
      </c>
      <c r="U1130" s="2">
        <v>14.84</v>
      </c>
      <c r="V1130" s="2">
        <v>2.92</v>
      </c>
      <c r="W1130" s="54">
        <f>_xlfn.XLOOKUP(M1130,Market!A:A,Market!F:F,0)</f>
        <v>0.06</v>
      </c>
      <c r="X1130" s="55">
        <f t="shared" si="138"/>
        <v>0.44519999999999998</v>
      </c>
      <c r="Y1130" s="55">
        <f t="shared" si="139"/>
        <v>11.92</v>
      </c>
      <c r="Z1130" s="54">
        <f t="shared" si="140"/>
        <v>0.80323450134770891</v>
      </c>
      <c r="AA1130" s="49" t="str">
        <f t="shared" ca="1" si="141"/>
        <v>N</v>
      </c>
      <c r="AB1130" s="49">
        <f t="shared" ca="1" si="142"/>
        <v>5</v>
      </c>
      <c r="AC1130" s="49" t="str">
        <f t="shared" ca="1" si="143"/>
        <v>N</v>
      </c>
    </row>
    <row r="1131" spans="1:29" x14ac:dyDescent="0.25">
      <c r="A1131">
        <v>8317</v>
      </c>
      <c r="B1131" s="9">
        <v>43581</v>
      </c>
      <c r="C1131" s="50" t="str">
        <f t="shared" si="136"/>
        <v>N</v>
      </c>
      <c r="D1131" s="52">
        <f>_xlfn.XLOOKUP(B1131,Cal_Date!B:B,Cal_Date!A:A,0)</f>
        <v>4</v>
      </c>
      <c r="E1131">
        <v>2019</v>
      </c>
      <c r="F1131" t="s">
        <v>125</v>
      </c>
      <c r="G1131" t="s">
        <v>129</v>
      </c>
      <c r="H1131" t="s">
        <v>48</v>
      </c>
      <c r="I1131" t="s">
        <v>18</v>
      </c>
      <c r="J1131" t="s">
        <v>10</v>
      </c>
      <c r="K1131" t="s">
        <v>43</v>
      </c>
      <c r="L1131">
        <v>1</v>
      </c>
      <c r="M1131">
        <v>1005</v>
      </c>
      <c r="O1131" t="s">
        <v>25</v>
      </c>
      <c r="R1131" t="s">
        <v>44</v>
      </c>
      <c r="S1131" s="49" t="str">
        <f t="shared" si="137"/>
        <v>Card</v>
      </c>
      <c r="T1131" s="3">
        <v>0.03</v>
      </c>
      <c r="U1131" s="2">
        <v>7.6229999999999993</v>
      </c>
      <c r="V1131" s="2">
        <v>1.46</v>
      </c>
      <c r="W1131" s="54">
        <f>_xlfn.XLOOKUP(M1131,Market!A:A,Market!F:F,0)</f>
        <v>8.8999999999999996E-2</v>
      </c>
      <c r="X1131" s="55">
        <f t="shared" si="138"/>
        <v>0.22868999999999998</v>
      </c>
      <c r="Y1131" s="55">
        <f t="shared" si="139"/>
        <v>6.1629999999999994</v>
      </c>
      <c r="Z1131" s="54">
        <f t="shared" si="140"/>
        <v>0.80847435392889933</v>
      </c>
      <c r="AA1131" s="49" t="str">
        <f t="shared" ca="1" si="141"/>
        <v>N</v>
      </c>
      <c r="AB1131" s="49">
        <f t="shared" ca="1" si="142"/>
        <v>5</v>
      </c>
      <c r="AC1131" s="49" t="str">
        <f t="shared" ca="1" si="143"/>
        <v>N</v>
      </c>
    </row>
    <row r="1132" spans="1:29" x14ac:dyDescent="0.25">
      <c r="A1132">
        <v>8318</v>
      </c>
      <c r="B1132" s="9">
        <v>43581</v>
      </c>
      <c r="C1132" s="50" t="str">
        <f t="shared" si="136"/>
        <v>N</v>
      </c>
      <c r="D1132" s="52">
        <f>_xlfn.XLOOKUP(B1132,Cal_Date!B:B,Cal_Date!A:A,0)</f>
        <v>4</v>
      </c>
      <c r="E1132">
        <v>2019</v>
      </c>
      <c r="F1132" t="s">
        <v>125</v>
      </c>
      <c r="G1132" t="s">
        <v>129</v>
      </c>
      <c r="H1132" t="s">
        <v>48</v>
      </c>
      <c r="I1132" t="s">
        <v>18</v>
      </c>
      <c r="J1132" t="s">
        <v>11</v>
      </c>
      <c r="K1132" t="s">
        <v>42</v>
      </c>
      <c r="L1132">
        <v>1</v>
      </c>
      <c r="M1132">
        <v>1005</v>
      </c>
      <c r="O1132" t="s">
        <v>25</v>
      </c>
      <c r="R1132" t="s">
        <v>44</v>
      </c>
      <c r="S1132" s="49" t="str">
        <f t="shared" si="137"/>
        <v>Card</v>
      </c>
      <c r="T1132" s="3">
        <v>0.03</v>
      </c>
      <c r="U1132" s="2">
        <v>6.5339999999999998</v>
      </c>
      <c r="V1132" s="2">
        <v>1.41</v>
      </c>
      <c r="W1132" s="54">
        <f>_xlfn.XLOOKUP(M1132,Market!A:A,Market!F:F,0)</f>
        <v>8.8999999999999996E-2</v>
      </c>
      <c r="X1132" s="55">
        <f t="shared" si="138"/>
        <v>0.19602</v>
      </c>
      <c r="Y1132" s="55">
        <f t="shared" si="139"/>
        <v>5.1239999999999997</v>
      </c>
      <c r="Z1132" s="54">
        <f t="shared" si="140"/>
        <v>0.78420569329660239</v>
      </c>
      <c r="AA1132" s="49" t="str">
        <f t="shared" ca="1" si="141"/>
        <v>N</v>
      </c>
      <c r="AB1132" s="49">
        <f t="shared" ca="1" si="142"/>
        <v>5</v>
      </c>
      <c r="AC1132" s="49" t="str">
        <f t="shared" ca="1" si="143"/>
        <v>N</v>
      </c>
    </row>
    <row r="1133" spans="1:29" x14ac:dyDescent="0.25">
      <c r="A1133">
        <v>8319</v>
      </c>
      <c r="B1133" s="9">
        <v>43581</v>
      </c>
      <c r="C1133" s="50" t="str">
        <f t="shared" si="136"/>
        <v>N</v>
      </c>
      <c r="D1133" s="52">
        <f>_xlfn.XLOOKUP(B1133,Cal_Date!B:B,Cal_Date!A:A,0)</f>
        <v>4</v>
      </c>
      <c r="E1133">
        <v>2019</v>
      </c>
      <c r="F1133" t="s">
        <v>125</v>
      </c>
      <c r="G1133" t="s">
        <v>129</v>
      </c>
      <c r="H1133" t="s">
        <v>48</v>
      </c>
      <c r="I1133" t="s">
        <v>18</v>
      </c>
      <c r="J1133" t="s">
        <v>11</v>
      </c>
      <c r="K1133" t="s">
        <v>42</v>
      </c>
      <c r="L1133">
        <v>1</v>
      </c>
      <c r="M1133">
        <v>1006</v>
      </c>
      <c r="O1133" t="s">
        <v>28</v>
      </c>
      <c r="R1133" t="s">
        <v>44</v>
      </c>
      <c r="S1133" s="49" t="str">
        <f t="shared" si="137"/>
        <v>Card</v>
      </c>
      <c r="T1133" s="3">
        <v>0.03</v>
      </c>
      <c r="U1133" s="2">
        <v>6.5339999999999998</v>
      </c>
      <c r="V1133" s="2">
        <v>1.41</v>
      </c>
      <c r="W1133" s="54">
        <f>_xlfn.XLOOKUP(M1133,Market!A:A,Market!F:F,0)</f>
        <v>8.8999999999999996E-2</v>
      </c>
      <c r="X1133" s="55">
        <f t="shared" si="138"/>
        <v>0.19602</v>
      </c>
      <c r="Y1133" s="55">
        <f t="shared" si="139"/>
        <v>5.1239999999999997</v>
      </c>
      <c r="Z1133" s="54">
        <f t="shared" si="140"/>
        <v>0.78420569329660239</v>
      </c>
      <c r="AA1133" s="49" t="str">
        <f t="shared" ca="1" si="141"/>
        <v>N</v>
      </c>
      <c r="AB1133" s="49">
        <f t="shared" ca="1" si="142"/>
        <v>5</v>
      </c>
      <c r="AC1133" s="49" t="str">
        <f t="shared" ca="1" si="143"/>
        <v>N</v>
      </c>
    </row>
    <row r="1134" spans="1:29" x14ac:dyDescent="0.25">
      <c r="A1134">
        <v>8320</v>
      </c>
      <c r="B1134" s="9">
        <v>43581</v>
      </c>
      <c r="C1134" s="50" t="str">
        <f t="shared" si="136"/>
        <v>N</v>
      </c>
      <c r="D1134" s="52">
        <f>_xlfn.XLOOKUP(B1134,Cal_Date!B:B,Cal_Date!A:A,0)</f>
        <v>4</v>
      </c>
      <c r="E1134">
        <v>2019</v>
      </c>
      <c r="F1134" t="s">
        <v>125</v>
      </c>
      <c r="G1134" t="s">
        <v>129</v>
      </c>
      <c r="H1134" t="s">
        <v>48</v>
      </c>
      <c r="I1134" t="s">
        <v>18</v>
      </c>
      <c r="J1134" t="s">
        <v>11</v>
      </c>
      <c r="K1134" t="s">
        <v>42</v>
      </c>
      <c r="L1134">
        <v>1</v>
      </c>
      <c r="M1134">
        <v>1002</v>
      </c>
      <c r="O1134" t="s">
        <v>28</v>
      </c>
      <c r="R1134" t="s">
        <v>47</v>
      </c>
      <c r="S1134" s="49" t="str">
        <f t="shared" si="137"/>
        <v>Card</v>
      </c>
      <c r="T1134" s="3">
        <v>3.5000000000000003E-2</v>
      </c>
      <c r="U1134" s="2">
        <v>6.36</v>
      </c>
      <c r="V1134" s="2">
        <v>1.41</v>
      </c>
      <c r="W1134" s="54">
        <f>_xlfn.XLOOKUP(M1134,Market!A:A,Market!F:F,0)</f>
        <v>0.06</v>
      </c>
      <c r="X1134" s="55">
        <f t="shared" si="138"/>
        <v>0.22260000000000002</v>
      </c>
      <c r="Y1134" s="55">
        <f t="shared" si="139"/>
        <v>4.95</v>
      </c>
      <c r="Z1134" s="54">
        <f t="shared" si="140"/>
        <v>0.77830188679245282</v>
      </c>
      <c r="AA1134" s="49" t="str">
        <f t="shared" ca="1" si="141"/>
        <v>N</v>
      </c>
      <c r="AB1134" s="49">
        <f t="shared" ca="1" si="142"/>
        <v>5</v>
      </c>
      <c r="AC1134" s="49" t="str">
        <f t="shared" ca="1" si="143"/>
        <v>N</v>
      </c>
    </row>
    <row r="1135" spans="1:29" x14ac:dyDescent="0.25">
      <c r="A1135">
        <v>8321</v>
      </c>
      <c r="B1135" s="9">
        <v>43581</v>
      </c>
      <c r="C1135" s="50" t="str">
        <f t="shared" si="136"/>
        <v>N</v>
      </c>
      <c r="D1135" s="52">
        <f>_xlfn.XLOOKUP(B1135,Cal_Date!B:B,Cal_Date!A:A,0)</f>
        <v>4</v>
      </c>
      <c r="E1135">
        <v>2019</v>
      </c>
      <c r="F1135" t="s">
        <v>125</v>
      </c>
      <c r="G1135" t="s">
        <v>129</v>
      </c>
      <c r="H1135" t="s">
        <v>48</v>
      </c>
      <c r="I1135" t="s">
        <v>18</v>
      </c>
      <c r="J1135" t="s">
        <v>11</v>
      </c>
      <c r="K1135" t="s">
        <v>42</v>
      </c>
      <c r="L1135">
        <v>1</v>
      </c>
      <c r="M1135">
        <v>1001</v>
      </c>
      <c r="O1135" t="s">
        <v>25</v>
      </c>
      <c r="R1135" t="s">
        <v>47</v>
      </c>
      <c r="S1135" s="49" t="str">
        <f t="shared" si="137"/>
        <v>Card</v>
      </c>
      <c r="T1135" s="3">
        <v>3.5000000000000003E-2</v>
      </c>
      <c r="U1135" s="2">
        <v>6.36</v>
      </c>
      <c r="V1135" s="2">
        <v>1.41</v>
      </c>
      <c r="W1135" s="54">
        <f>_xlfn.XLOOKUP(M1135,Market!A:A,Market!F:F,0)</f>
        <v>0.06</v>
      </c>
      <c r="X1135" s="55">
        <f t="shared" si="138"/>
        <v>0.22260000000000002</v>
      </c>
      <c r="Y1135" s="55">
        <f t="shared" si="139"/>
        <v>4.95</v>
      </c>
      <c r="Z1135" s="54">
        <f t="shared" si="140"/>
        <v>0.77830188679245282</v>
      </c>
      <c r="AA1135" s="49" t="str">
        <f t="shared" ca="1" si="141"/>
        <v>N</v>
      </c>
      <c r="AB1135" s="49">
        <f t="shared" ca="1" si="142"/>
        <v>5</v>
      </c>
      <c r="AC1135" s="49" t="str">
        <f t="shared" ca="1" si="143"/>
        <v>N</v>
      </c>
    </row>
    <row r="1136" spans="1:29" x14ac:dyDescent="0.25">
      <c r="A1136">
        <v>8322</v>
      </c>
      <c r="B1136" s="9">
        <v>43581</v>
      </c>
      <c r="C1136" s="50" t="str">
        <f t="shared" si="136"/>
        <v>N</v>
      </c>
      <c r="D1136" s="52">
        <f>_xlfn.XLOOKUP(B1136,Cal_Date!B:B,Cal_Date!A:A,0)</f>
        <v>4</v>
      </c>
      <c r="E1136">
        <v>2019</v>
      </c>
      <c r="F1136" t="s">
        <v>125</v>
      </c>
      <c r="G1136" t="s">
        <v>129</v>
      </c>
      <c r="H1136" t="s">
        <v>48</v>
      </c>
      <c r="I1136" t="s">
        <v>18</v>
      </c>
      <c r="J1136" t="s">
        <v>11</v>
      </c>
      <c r="K1136" t="s">
        <v>42</v>
      </c>
      <c r="L1136">
        <v>2</v>
      </c>
      <c r="M1136">
        <v>1003</v>
      </c>
      <c r="O1136" t="s">
        <v>25</v>
      </c>
      <c r="R1136" t="s">
        <v>47</v>
      </c>
      <c r="S1136" s="49" t="str">
        <f t="shared" si="137"/>
        <v>Card</v>
      </c>
      <c r="T1136" s="3">
        <v>3.5000000000000003E-2</v>
      </c>
      <c r="U1136" s="2">
        <v>12.72</v>
      </c>
      <c r="V1136" s="2">
        <v>2.82</v>
      </c>
      <c r="W1136" s="54">
        <f>_xlfn.XLOOKUP(M1136,Market!A:A,Market!F:F,0)</f>
        <v>0.06</v>
      </c>
      <c r="X1136" s="55">
        <f t="shared" si="138"/>
        <v>0.44520000000000004</v>
      </c>
      <c r="Y1136" s="55">
        <f t="shared" si="139"/>
        <v>9.9</v>
      </c>
      <c r="Z1136" s="54">
        <f t="shared" si="140"/>
        <v>0.77830188679245282</v>
      </c>
      <c r="AA1136" s="49" t="str">
        <f t="shared" ca="1" si="141"/>
        <v>N</v>
      </c>
      <c r="AB1136" s="49">
        <f t="shared" ca="1" si="142"/>
        <v>5</v>
      </c>
      <c r="AC1136" s="49" t="str">
        <f t="shared" ca="1" si="143"/>
        <v>N</v>
      </c>
    </row>
    <row r="1137" spans="1:29" x14ac:dyDescent="0.25">
      <c r="A1137">
        <v>8323</v>
      </c>
      <c r="B1137" s="9">
        <v>43581</v>
      </c>
      <c r="C1137" s="50" t="str">
        <f t="shared" si="136"/>
        <v>N</v>
      </c>
      <c r="D1137" s="52">
        <f>_xlfn.XLOOKUP(B1137,Cal_Date!B:B,Cal_Date!A:A,0)</f>
        <v>4</v>
      </c>
      <c r="E1137">
        <v>2019</v>
      </c>
      <c r="F1137" t="s">
        <v>125</v>
      </c>
      <c r="G1137" t="s">
        <v>129</v>
      </c>
      <c r="H1137" t="s">
        <v>48</v>
      </c>
      <c r="I1137" t="s">
        <v>18</v>
      </c>
      <c r="J1137" t="s">
        <v>11</v>
      </c>
      <c r="K1137" t="s">
        <v>42</v>
      </c>
      <c r="L1137">
        <v>2</v>
      </c>
      <c r="M1137">
        <v>1004</v>
      </c>
      <c r="O1137" t="s">
        <v>28</v>
      </c>
      <c r="R1137" t="s">
        <v>47</v>
      </c>
      <c r="S1137" s="49" t="str">
        <f t="shared" si="137"/>
        <v>Card</v>
      </c>
      <c r="T1137" s="3">
        <v>3.5000000000000003E-2</v>
      </c>
      <c r="U1137" s="2">
        <v>12.72</v>
      </c>
      <c r="V1137" s="2">
        <v>2.82</v>
      </c>
      <c r="W1137" s="54">
        <f>_xlfn.XLOOKUP(M1137,Market!A:A,Market!F:F,0)</f>
        <v>0.06</v>
      </c>
      <c r="X1137" s="55">
        <f t="shared" si="138"/>
        <v>0.44520000000000004</v>
      </c>
      <c r="Y1137" s="55">
        <f t="shared" si="139"/>
        <v>9.9</v>
      </c>
      <c r="Z1137" s="54">
        <f t="shared" si="140"/>
        <v>0.77830188679245282</v>
      </c>
      <c r="AA1137" s="49" t="str">
        <f t="shared" ca="1" si="141"/>
        <v>N</v>
      </c>
      <c r="AB1137" s="49">
        <f t="shared" ca="1" si="142"/>
        <v>5</v>
      </c>
      <c r="AC1137" s="49" t="str">
        <f t="shared" ca="1" si="143"/>
        <v>N</v>
      </c>
    </row>
    <row r="1138" spans="1:29" x14ac:dyDescent="0.25">
      <c r="A1138">
        <v>8324</v>
      </c>
      <c r="B1138" s="9">
        <v>43581</v>
      </c>
      <c r="C1138" s="50" t="str">
        <f t="shared" si="136"/>
        <v>N</v>
      </c>
      <c r="D1138" s="52">
        <f>_xlfn.XLOOKUP(B1138,Cal_Date!B:B,Cal_Date!A:A,0)</f>
        <v>4</v>
      </c>
      <c r="E1138">
        <v>2019</v>
      </c>
      <c r="F1138" t="s">
        <v>125</v>
      </c>
      <c r="G1138" t="s">
        <v>129</v>
      </c>
      <c r="H1138" t="s">
        <v>48</v>
      </c>
      <c r="I1138" t="s">
        <v>18</v>
      </c>
      <c r="J1138" t="s">
        <v>11</v>
      </c>
      <c r="K1138" t="s">
        <v>42</v>
      </c>
      <c r="L1138">
        <v>1</v>
      </c>
      <c r="M1138">
        <v>1003</v>
      </c>
      <c r="O1138" t="s">
        <v>25</v>
      </c>
      <c r="R1138" t="s">
        <v>46</v>
      </c>
      <c r="S1138" s="49" t="str">
        <f t="shared" si="137"/>
        <v>Card</v>
      </c>
      <c r="T1138" s="3">
        <v>0.04</v>
      </c>
      <c r="U1138" s="2">
        <v>6.36</v>
      </c>
      <c r="V1138" s="2">
        <v>1.41</v>
      </c>
      <c r="W1138" s="54">
        <f>_xlfn.XLOOKUP(M1138,Market!A:A,Market!F:F,0)</f>
        <v>0.06</v>
      </c>
      <c r="X1138" s="55">
        <f t="shared" si="138"/>
        <v>0.25440000000000002</v>
      </c>
      <c r="Y1138" s="55">
        <f t="shared" si="139"/>
        <v>4.95</v>
      </c>
      <c r="Z1138" s="54">
        <f t="shared" si="140"/>
        <v>0.77830188679245282</v>
      </c>
      <c r="AA1138" s="49" t="str">
        <f t="shared" ca="1" si="141"/>
        <v>N</v>
      </c>
      <c r="AB1138" s="49">
        <f t="shared" ca="1" si="142"/>
        <v>5</v>
      </c>
      <c r="AC1138" s="49" t="str">
        <f t="shared" ca="1" si="143"/>
        <v>N</v>
      </c>
    </row>
    <row r="1139" spans="1:29" x14ac:dyDescent="0.25">
      <c r="A1139">
        <v>8325</v>
      </c>
      <c r="B1139" s="9">
        <v>43581</v>
      </c>
      <c r="C1139" s="50" t="str">
        <f t="shared" si="136"/>
        <v>N</v>
      </c>
      <c r="D1139" s="52">
        <f>_xlfn.XLOOKUP(B1139,Cal_Date!B:B,Cal_Date!A:A,0)</f>
        <v>4</v>
      </c>
      <c r="E1139">
        <v>2019</v>
      </c>
      <c r="F1139" t="s">
        <v>125</v>
      </c>
      <c r="G1139" t="s">
        <v>129</v>
      </c>
      <c r="H1139" t="s">
        <v>48</v>
      </c>
      <c r="I1139" t="s">
        <v>18</v>
      </c>
      <c r="J1139" t="s">
        <v>11</v>
      </c>
      <c r="K1139" t="s">
        <v>42</v>
      </c>
      <c r="L1139">
        <v>1</v>
      </c>
      <c r="M1139">
        <v>1005</v>
      </c>
      <c r="O1139" t="s">
        <v>25</v>
      </c>
      <c r="R1139" t="s">
        <v>46</v>
      </c>
      <c r="S1139" s="49" t="str">
        <f t="shared" si="137"/>
        <v>Card</v>
      </c>
      <c r="T1139" s="3">
        <v>0.04</v>
      </c>
      <c r="U1139" s="2">
        <v>6.5339999999999998</v>
      </c>
      <c r="V1139" s="2">
        <v>1.41</v>
      </c>
      <c r="W1139" s="54">
        <f>_xlfn.XLOOKUP(M1139,Market!A:A,Market!F:F,0)</f>
        <v>8.8999999999999996E-2</v>
      </c>
      <c r="X1139" s="55">
        <f t="shared" si="138"/>
        <v>0.26135999999999998</v>
      </c>
      <c r="Y1139" s="55">
        <f t="shared" si="139"/>
        <v>5.1239999999999997</v>
      </c>
      <c r="Z1139" s="54">
        <f t="shared" si="140"/>
        <v>0.78420569329660239</v>
      </c>
      <c r="AA1139" s="49" t="str">
        <f t="shared" ca="1" si="141"/>
        <v>N</v>
      </c>
      <c r="AB1139" s="49">
        <f t="shared" ca="1" si="142"/>
        <v>5</v>
      </c>
      <c r="AC1139" s="49" t="str">
        <f t="shared" ca="1" si="143"/>
        <v>N</v>
      </c>
    </row>
    <row r="1140" spans="1:29" x14ac:dyDescent="0.25">
      <c r="A1140">
        <v>8326</v>
      </c>
      <c r="B1140" s="9">
        <v>43581</v>
      </c>
      <c r="C1140" s="50" t="str">
        <f t="shared" si="136"/>
        <v>N</v>
      </c>
      <c r="D1140" s="52">
        <f>_xlfn.XLOOKUP(B1140,Cal_Date!B:B,Cal_Date!A:A,0)</f>
        <v>4</v>
      </c>
      <c r="E1140">
        <v>2019</v>
      </c>
      <c r="F1140" t="s">
        <v>125</v>
      </c>
      <c r="G1140" t="s">
        <v>129</v>
      </c>
      <c r="H1140" t="s">
        <v>48</v>
      </c>
      <c r="I1140" t="s">
        <v>18</v>
      </c>
      <c r="J1140" t="s">
        <v>11</v>
      </c>
      <c r="K1140" t="s">
        <v>42</v>
      </c>
      <c r="L1140">
        <v>1</v>
      </c>
      <c r="M1140">
        <v>1007</v>
      </c>
      <c r="O1140" t="s">
        <v>28</v>
      </c>
      <c r="R1140" t="s">
        <v>47</v>
      </c>
      <c r="S1140" s="49" t="str">
        <f t="shared" si="137"/>
        <v>Card</v>
      </c>
      <c r="T1140" s="3">
        <v>3.5000000000000003E-2</v>
      </c>
      <c r="U1140" s="2">
        <v>6.5339999999999998</v>
      </c>
      <c r="V1140" s="2">
        <v>1.41</v>
      </c>
      <c r="W1140" s="54">
        <f>_xlfn.XLOOKUP(M1140,Market!A:A,Market!F:F,0)</f>
        <v>8.8999999999999996E-2</v>
      </c>
      <c r="X1140" s="55">
        <f t="shared" si="138"/>
        <v>0.22869</v>
      </c>
      <c r="Y1140" s="55">
        <f t="shared" si="139"/>
        <v>5.1239999999999997</v>
      </c>
      <c r="Z1140" s="54">
        <f t="shared" si="140"/>
        <v>0.78420569329660239</v>
      </c>
      <c r="AA1140" s="49" t="str">
        <f t="shared" ca="1" si="141"/>
        <v>N</v>
      </c>
      <c r="AB1140" s="49">
        <f t="shared" ca="1" si="142"/>
        <v>5</v>
      </c>
      <c r="AC1140" s="49" t="str">
        <f t="shared" ca="1" si="143"/>
        <v>N</v>
      </c>
    </row>
    <row r="1141" spans="1:29" x14ac:dyDescent="0.25">
      <c r="A1141">
        <v>8327</v>
      </c>
      <c r="B1141" s="9">
        <v>43581</v>
      </c>
      <c r="C1141" s="50" t="str">
        <f t="shared" si="136"/>
        <v>N</v>
      </c>
      <c r="D1141" s="52">
        <f>_xlfn.XLOOKUP(B1141,Cal_Date!B:B,Cal_Date!A:A,0)</f>
        <v>4</v>
      </c>
      <c r="E1141">
        <v>2019</v>
      </c>
      <c r="F1141" t="s">
        <v>125</v>
      </c>
      <c r="G1141" t="s">
        <v>129</v>
      </c>
      <c r="H1141" t="s">
        <v>48</v>
      </c>
      <c r="I1141" t="s">
        <v>18</v>
      </c>
      <c r="J1141" t="s">
        <v>10</v>
      </c>
      <c r="K1141" t="s">
        <v>43</v>
      </c>
      <c r="L1141">
        <v>2</v>
      </c>
      <c r="M1141">
        <v>1009</v>
      </c>
      <c r="O1141" t="s">
        <v>28</v>
      </c>
      <c r="R1141" t="s">
        <v>47</v>
      </c>
      <c r="S1141" s="49" t="str">
        <f t="shared" si="137"/>
        <v>Card</v>
      </c>
      <c r="T1141" s="3">
        <v>3.5000000000000003E-2</v>
      </c>
      <c r="U1141" s="2">
        <v>15.245999999999999</v>
      </c>
      <c r="V1141" s="2">
        <v>2.92</v>
      </c>
      <c r="W1141" s="54">
        <f>_xlfn.XLOOKUP(M1141,Market!A:A,Market!F:F,0)</f>
        <v>8.8999999999999996E-2</v>
      </c>
      <c r="X1141" s="55">
        <f t="shared" si="138"/>
        <v>0.53361000000000003</v>
      </c>
      <c r="Y1141" s="55">
        <f t="shared" si="139"/>
        <v>12.325999999999999</v>
      </c>
      <c r="Z1141" s="54">
        <f t="shared" si="140"/>
        <v>0.80847435392889933</v>
      </c>
      <c r="AA1141" s="49" t="str">
        <f t="shared" ca="1" si="141"/>
        <v>N</v>
      </c>
      <c r="AB1141" s="49">
        <f t="shared" ca="1" si="142"/>
        <v>5</v>
      </c>
      <c r="AC1141" s="49" t="str">
        <f t="shared" ca="1" si="143"/>
        <v>N</v>
      </c>
    </row>
    <row r="1142" spans="1:29" x14ac:dyDescent="0.25">
      <c r="A1142">
        <v>8328</v>
      </c>
      <c r="B1142" s="9">
        <v>43581</v>
      </c>
      <c r="C1142" s="50" t="str">
        <f t="shared" si="136"/>
        <v>N</v>
      </c>
      <c r="D1142" s="52">
        <f>_xlfn.XLOOKUP(B1142,Cal_Date!B:B,Cal_Date!A:A,0)</f>
        <v>4</v>
      </c>
      <c r="E1142">
        <v>2019</v>
      </c>
      <c r="F1142" t="s">
        <v>125</v>
      </c>
      <c r="G1142" t="s">
        <v>129</v>
      </c>
      <c r="H1142" t="s">
        <v>48</v>
      </c>
      <c r="I1142" t="s">
        <v>18</v>
      </c>
      <c r="J1142" t="s">
        <v>11</v>
      </c>
      <c r="K1142" t="s">
        <v>42</v>
      </c>
      <c r="L1142">
        <v>1</v>
      </c>
      <c r="M1142">
        <v>1001</v>
      </c>
      <c r="O1142" t="s">
        <v>25</v>
      </c>
      <c r="R1142" t="s">
        <v>47</v>
      </c>
      <c r="S1142" s="49" t="str">
        <f t="shared" si="137"/>
        <v>Card</v>
      </c>
      <c r="T1142" s="3">
        <v>3.5000000000000003E-2</v>
      </c>
      <c r="U1142" s="2">
        <v>6.36</v>
      </c>
      <c r="V1142" s="2">
        <v>1.41</v>
      </c>
      <c r="W1142" s="54">
        <f>_xlfn.XLOOKUP(M1142,Market!A:A,Market!F:F,0)</f>
        <v>0.06</v>
      </c>
      <c r="X1142" s="55">
        <f t="shared" si="138"/>
        <v>0.22260000000000002</v>
      </c>
      <c r="Y1142" s="55">
        <f t="shared" si="139"/>
        <v>4.95</v>
      </c>
      <c r="Z1142" s="54">
        <f t="shared" si="140"/>
        <v>0.77830188679245282</v>
      </c>
      <c r="AA1142" s="49" t="str">
        <f t="shared" ca="1" si="141"/>
        <v>N</v>
      </c>
      <c r="AB1142" s="49">
        <f t="shared" ca="1" si="142"/>
        <v>5</v>
      </c>
      <c r="AC1142" s="49" t="str">
        <f t="shared" ca="1" si="143"/>
        <v>N</v>
      </c>
    </row>
    <row r="1143" spans="1:29" x14ac:dyDescent="0.25">
      <c r="A1143">
        <v>8329</v>
      </c>
      <c r="B1143" s="9">
        <v>43581</v>
      </c>
      <c r="C1143" s="50" t="str">
        <f t="shared" si="136"/>
        <v>N</v>
      </c>
      <c r="D1143" s="52">
        <f>_xlfn.XLOOKUP(B1143,Cal_Date!B:B,Cal_Date!A:A,0)</f>
        <v>4</v>
      </c>
      <c r="E1143">
        <v>2019</v>
      </c>
      <c r="F1143" t="s">
        <v>125</v>
      </c>
      <c r="G1143" t="s">
        <v>129</v>
      </c>
      <c r="H1143" t="s">
        <v>48</v>
      </c>
      <c r="I1143" t="s">
        <v>18</v>
      </c>
      <c r="J1143" t="s">
        <v>10</v>
      </c>
      <c r="K1143" t="s">
        <v>43</v>
      </c>
      <c r="L1143">
        <v>2</v>
      </c>
      <c r="M1143">
        <v>1010</v>
      </c>
      <c r="O1143" t="s">
        <v>25</v>
      </c>
      <c r="R1143" t="s">
        <v>47</v>
      </c>
      <c r="S1143" s="49" t="str">
        <f t="shared" si="137"/>
        <v>Card</v>
      </c>
      <c r="T1143" s="3">
        <v>3.5000000000000003E-2</v>
      </c>
      <c r="U1143" s="2">
        <v>15.120000000000001</v>
      </c>
      <c r="V1143" s="2">
        <v>2.92</v>
      </c>
      <c r="W1143" s="54">
        <f>_xlfn.XLOOKUP(M1143,Market!A:A,Market!F:F,0)</f>
        <v>0.08</v>
      </c>
      <c r="X1143" s="55">
        <f t="shared" si="138"/>
        <v>0.52920000000000011</v>
      </c>
      <c r="Y1143" s="55">
        <f t="shared" si="139"/>
        <v>12.200000000000001</v>
      </c>
      <c r="Z1143" s="54">
        <f t="shared" si="140"/>
        <v>0.80687830687830686</v>
      </c>
      <c r="AA1143" s="49" t="str">
        <f t="shared" ca="1" si="141"/>
        <v>N</v>
      </c>
      <c r="AB1143" s="49">
        <f t="shared" ca="1" si="142"/>
        <v>5</v>
      </c>
      <c r="AC1143" s="49" t="str">
        <f t="shared" ca="1" si="143"/>
        <v>N</v>
      </c>
    </row>
    <row r="1144" spans="1:29" x14ac:dyDescent="0.25">
      <c r="A1144">
        <v>8330</v>
      </c>
      <c r="B1144" s="9">
        <v>43581</v>
      </c>
      <c r="C1144" s="50" t="str">
        <f t="shared" si="136"/>
        <v>N</v>
      </c>
      <c r="D1144" s="52">
        <f>_xlfn.XLOOKUP(B1144,Cal_Date!B:B,Cal_Date!A:A,0)</f>
        <v>4</v>
      </c>
      <c r="E1144">
        <v>2019</v>
      </c>
      <c r="F1144" t="s">
        <v>125</v>
      </c>
      <c r="G1144" t="s">
        <v>129</v>
      </c>
      <c r="H1144" t="s">
        <v>48</v>
      </c>
      <c r="I1144" t="s">
        <v>18</v>
      </c>
      <c r="J1144" t="s">
        <v>10</v>
      </c>
      <c r="K1144" t="s">
        <v>43</v>
      </c>
      <c r="L1144">
        <v>1</v>
      </c>
      <c r="M1144">
        <v>1010</v>
      </c>
      <c r="O1144" t="s">
        <v>25</v>
      </c>
      <c r="R1144" t="s">
        <v>46</v>
      </c>
      <c r="S1144" s="49" t="str">
        <f t="shared" si="137"/>
        <v>Card</v>
      </c>
      <c r="T1144" s="3">
        <v>0.04</v>
      </c>
      <c r="U1144" s="2">
        <v>7.5600000000000005</v>
      </c>
      <c r="V1144" s="2">
        <v>1.46</v>
      </c>
      <c r="W1144" s="54">
        <f>_xlfn.XLOOKUP(M1144,Market!A:A,Market!F:F,0)</f>
        <v>0.08</v>
      </c>
      <c r="X1144" s="55">
        <f t="shared" si="138"/>
        <v>0.3024</v>
      </c>
      <c r="Y1144" s="55">
        <f t="shared" si="139"/>
        <v>6.1000000000000005</v>
      </c>
      <c r="Z1144" s="54">
        <f t="shared" si="140"/>
        <v>0.80687830687830686</v>
      </c>
      <c r="AA1144" s="49" t="str">
        <f t="shared" ca="1" si="141"/>
        <v>N</v>
      </c>
      <c r="AB1144" s="49">
        <f t="shared" ca="1" si="142"/>
        <v>5</v>
      </c>
      <c r="AC1144" s="49" t="str">
        <f t="shared" ca="1" si="143"/>
        <v>N</v>
      </c>
    </row>
    <row r="1145" spans="1:29" x14ac:dyDescent="0.25">
      <c r="A1145">
        <v>8331</v>
      </c>
      <c r="B1145" s="9">
        <v>43581</v>
      </c>
      <c r="C1145" s="50" t="str">
        <f t="shared" si="136"/>
        <v>N</v>
      </c>
      <c r="D1145" s="52">
        <f>_xlfn.XLOOKUP(B1145,Cal_Date!B:B,Cal_Date!A:A,0)</f>
        <v>4</v>
      </c>
      <c r="E1145">
        <v>2019</v>
      </c>
      <c r="F1145" t="s">
        <v>125</v>
      </c>
      <c r="G1145" t="s">
        <v>129</v>
      </c>
      <c r="H1145" t="s">
        <v>48</v>
      </c>
      <c r="I1145" t="s">
        <v>18</v>
      </c>
      <c r="J1145" t="s">
        <v>10</v>
      </c>
      <c r="K1145" t="s">
        <v>43</v>
      </c>
      <c r="L1145">
        <v>2</v>
      </c>
      <c r="M1145">
        <v>1010</v>
      </c>
      <c r="O1145" t="s">
        <v>25</v>
      </c>
      <c r="R1145" t="s">
        <v>46</v>
      </c>
      <c r="S1145" s="49" t="str">
        <f t="shared" si="137"/>
        <v>Card</v>
      </c>
      <c r="T1145" s="3">
        <v>0.04</v>
      </c>
      <c r="U1145" s="2">
        <v>15.120000000000001</v>
      </c>
      <c r="V1145" s="2">
        <v>2.92</v>
      </c>
      <c r="W1145" s="54">
        <f>_xlfn.XLOOKUP(M1145,Market!A:A,Market!F:F,0)</f>
        <v>0.08</v>
      </c>
      <c r="X1145" s="55">
        <f t="shared" si="138"/>
        <v>0.6048</v>
      </c>
      <c r="Y1145" s="55">
        <f t="shared" si="139"/>
        <v>12.200000000000001</v>
      </c>
      <c r="Z1145" s="54">
        <f t="shared" si="140"/>
        <v>0.80687830687830686</v>
      </c>
      <c r="AA1145" s="49" t="str">
        <f t="shared" ca="1" si="141"/>
        <v>N</v>
      </c>
      <c r="AB1145" s="49">
        <f t="shared" ca="1" si="142"/>
        <v>5</v>
      </c>
      <c r="AC1145" s="49" t="str">
        <f t="shared" ca="1" si="143"/>
        <v>N</v>
      </c>
    </row>
    <row r="1146" spans="1:29" x14ac:dyDescent="0.25">
      <c r="A1146">
        <v>8332</v>
      </c>
      <c r="B1146" s="9">
        <v>43581</v>
      </c>
      <c r="C1146" s="50" t="str">
        <f t="shared" si="136"/>
        <v>N</v>
      </c>
      <c r="D1146" s="52">
        <f>_xlfn.XLOOKUP(B1146,Cal_Date!B:B,Cal_Date!A:A,0)</f>
        <v>4</v>
      </c>
      <c r="E1146">
        <v>2019</v>
      </c>
      <c r="F1146" t="s">
        <v>125</v>
      </c>
      <c r="G1146" t="s">
        <v>129</v>
      </c>
      <c r="H1146" t="s">
        <v>48</v>
      </c>
      <c r="I1146" t="s">
        <v>18</v>
      </c>
      <c r="J1146" t="s">
        <v>11</v>
      </c>
      <c r="K1146" t="s">
        <v>42</v>
      </c>
      <c r="L1146">
        <v>1</v>
      </c>
      <c r="M1146">
        <v>1010</v>
      </c>
      <c r="O1146" t="s">
        <v>25</v>
      </c>
      <c r="R1146" t="s">
        <v>47</v>
      </c>
      <c r="S1146" s="49" t="str">
        <f t="shared" si="137"/>
        <v>Card</v>
      </c>
      <c r="T1146" s="3">
        <v>3.5000000000000003E-2</v>
      </c>
      <c r="U1146" s="2">
        <v>6.48</v>
      </c>
      <c r="V1146" s="2">
        <v>1.41</v>
      </c>
      <c r="W1146" s="54">
        <f>_xlfn.XLOOKUP(M1146,Market!A:A,Market!F:F,0)</f>
        <v>0.08</v>
      </c>
      <c r="X1146" s="55">
        <f t="shared" si="138"/>
        <v>0.22680000000000003</v>
      </c>
      <c r="Y1146" s="55">
        <f t="shared" si="139"/>
        <v>5.07</v>
      </c>
      <c r="Z1146" s="54">
        <f t="shared" si="140"/>
        <v>0.78240740740740744</v>
      </c>
      <c r="AA1146" s="49" t="str">
        <f t="shared" ca="1" si="141"/>
        <v>N</v>
      </c>
      <c r="AB1146" s="49">
        <f t="shared" ca="1" si="142"/>
        <v>5</v>
      </c>
      <c r="AC1146" s="49" t="str">
        <f t="shared" ca="1" si="143"/>
        <v>N</v>
      </c>
    </row>
    <row r="1147" spans="1:29" x14ac:dyDescent="0.25">
      <c r="A1147">
        <v>8333</v>
      </c>
      <c r="B1147" s="9">
        <v>43581</v>
      </c>
      <c r="C1147" s="50" t="str">
        <f t="shared" si="136"/>
        <v>N</v>
      </c>
      <c r="D1147" s="52">
        <f>_xlfn.XLOOKUP(B1147,Cal_Date!B:B,Cal_Date!A:A,0)</f>
        <v>4</v>
      </c>
      <c r="E1147">
        <v>2019</v>
      </c>
      <c r="F1147" t="s">
        <v>125</v>
      </c>
      <c r="G1147" t="s">
        <v>129</v>
      </c>
      <c r="H1147" t="s">
        <v>48</v>
      </c>
      <c r="I1147" t="s">
        <v>18</v>
      </c>
      <c r="J1147" t="s">
        <v>11</v>
      </c>
      <c r="K1147" t="s">
        <v>42</v>
      </c>
      <c r="L1147">
        <v>1</v>
      </c>
      <c r="M1147">
        <v>1011</v>
      </c>
      <c r="O1147" t="s">
        <v>25</v>
      </c>
      <c r="R1147" t="s">
        <v>47</v>
      </c>
      <c r="S1147" s="49" t="str">
        <f t="shared" si="137"/>
        <v>Card</v>
      </c>
      <c r="T1147" s="3">
        <v>3.5000000000000003E-2</v>
      </c>
      <c r="U1147" s="2">
        <v>6.36</v>
      </c>
      <c r="V1147" s="2">
        <v>1.41</v>
      </c>
      <c r="W1147" s="54">
        <f>_xlfn.XLOOKUP(M1147,Market!A:A,Market!F:F,0)</f>
        <v>0.06</v>
      </c>
      <c r="X1147" s="55">
        <f t="shared" si="138"/>
        <v>0.22260000000000002</v>
      </c>
      <c r="Y1147" s="55">
        <f t="shared" si="139"/>
        <v>4.95</v>
      </c>
      <c r="Z1147" s="54">
        <f t="shared" si="140"/>
        <v>0.77830188679245282</v>
      </c>
      <c r="AA1147" s="49" t="str">
        <f t="shared" ca="1" si="141"/>
        <v>N</v>
      </c>
      <c r="AB1147" s="49">
        <f t="shared" ca="1" si="142"/>
        <v>5</v>
      </c>
      <c r="AC1147" s="49" t="str">
        <f t="shared" ca="1" si="143"/>
        <v>N</v>
      </c>
    </row>
    <row r="1148" spans="1:29" x14ac:dyDescent="0.25">
      <c r="A1148">
        <v>8334</v>
      </c>
      <c r="B1148" s="9">
        <v>43581</v>
      </c>
      <c r="C1148" s="50" t="str">
        <f t="shared" si="136"/>
        <v>N</v>
      </c>
      <c r="D1148" s="52">
        <f>_xlfn.XLOOKUP(B1148,Cal_Date!B:B,Cal_Date!A:A,0)</f>
        <v>4</v>
      </c>
      <c r="E1148">
        <v>2019</v>
      </c>
      <c r="F1148" t="s">
        <v>125</v>
      </c>
      <c r="G1148" t="s">
        <v>129</v>
      </c>
      <c r="H1148" t="s">
        <v>48</v>
      </c>
      <c r="I1148" t="s">
        <v>18</v>
      </c>
      <c r="J1148" t="s">
        <v>11</v>
      </c>
      <c r="K1148" t="s">
        <v>42</v>
      </c>
      <c r="L1148">
        <v>1</v>
      </c>
      <c r="M1148">
        <v>1007</v>
      </c>
      <c r="O1148" t="s">
        <v>28</v>
      </c>
      <c r="R1148" t="s">
        <v>46</v>
      </c>
      <c r="S1148" s="49" t="str">
        <f t="shared" si="137"/>
        <v>Card</v>
      </c>
      <c r="T1148" s="3">
        <v>0.04</v>
      </c>
      <c r="U1148" s="2">
        <v>6.5339999999999998</v>
      </c>
      <c r="V1148" s="2">
        <v>1.41</v>
      </c>
      <c r="W1148" s="54">
        <f>_xlfn.XLOOKUP(M1148,Market!A:A,Market!F:F,0)</f>
        <v>8.8999999999999996E-2</v>
      </c>
      <c r="X1148" s="55">
        <f t="shared" si="138"/>
        <v>0.26135999999999998</v>
      </c>
      <c r="Y1148" s="55">
        <f t="shared" si="139"/>
        <v>5.1239999999999997</v>
      </c>
      <c r="Z1148" s="54">
        <f t="shared" si="140"/>
        <v>0.78420569329660239</v>
      </c>
      <c r="AA1148" s="49" t="str">
        <f t="shared" ca="1" si="141"/>
        <v>N</v>
      </c>
      <c r="AB1148" s="49">
        <f t="shared" ca="1" si="142"/>
        <v>5</v>
      </c>
      <c r="AC1148" s="49" t="str">
        <f t="shared" ca="1" si="143"/>
        <v>N</v>
      </c>
    </row>
    <row r="1149" spans="1:29" x14ac:dyDescent="0.25">
      <c r="A1149">
        <v>8335</v>
      </c>
      <c r="B1149" s="9">
        <v>43581</v>
      </c>
      <c r="C1149" s="50" t="str">
        <f t="shared" si="136"/>
        <v>N</v>
      </c>
      <c r="D1149" s="52">
        <f>_xlfn.XLOOKUP(B1149,Cal_Date!B:B,Cal_Date!A:A,0)</f>
        <v>4</v>
      </c>
      <c r="E1149">
        <v>2019</v>
      </c>
      <c r="F1149" t="s">
        <v>125</v>
      </c>
      <c r="G1149" t="s">
        <v>129</v>
      </c>
      <c r="H1149" t="s">
        <v>48</v>
      </c>
      <c r="I1149" t="s">
        <v>18</v>
      </c>
      <c r="J1149" t="s">
        <v>11</v>
      </c>
      <c r="K1149" t="s">
        <v>42</v>
      </c>
      <c r="L1149">
        <v>1</v>
      </c>
      <c r="M1149">
        <v>1007</v>
      </c>
      <c r="O1149" t="s">
        <v>28</v>
      </c>
      <c r="R1149" t="s">
        <v>44</v>
      </c>
      <c r="S1149" s="49" t="str">
        <f t="shared" si="137"/>
        <v>Card</v>
      </c>
      <c r="T1149" s="3">
        <v>0.03</v>
      </c>
      <c r="U1149" s="2">
        <v>6.5339999999999998</v>
      </c>
      <c r="V1149" s="2">
        <v>1.41</v>
      </c>
      <c r="W1149" s="54">
        <f>_xlfn.XLOOKUP(M1149,Market!A:A,Market!F:F,0)</f>
        <v>8.8999999999999996E-2</v>
      </c>
      <c r="X1149" s="55">
        <f t="shared" si="138"/>
        <v>0.19602</v>
      </c>
      <c r="Y1149" s="55">
        <f t="shared" si="139"/>
        <v>5.1239999999999997</v>
      </c>
      <c r="Z1149" s="54">
        <f t="shared" si="140"/>
        <v>0.78420569329660239</v>
      </c>
      <c r="AA1149" s="49" t="str">
        <f t="shared" ca="1" si="141"/>
        <v>N</v>
      </c>
      <c r="AB1149" s="49">
        <f t="shared" ca="1" si="142"/>
        <v>5</v>
      </c>
      <c r="AC1149" s="49" t="str">
        <f t="shared" ca="1" si="143"/>
        <v>N</v>
      </c>
    </row>
    <row r="1150" spans="1:29" x14ac:dyDescent="0.25">
      <c r="A1150">
        <v>8336</v>
      </c>
      <c r="B1150" s="9">
        <v>43581</v>
      </c>
      <c r="C1150" s="50" t="str">
        <f t="shared" si="136"/>
        <v>N</v>
      </c>
      <c r="D1150" s="52">
        <f>_xlfn.XLOOKUP(B1150,Cal_Date!B:B,Cal_Date!A:A,0)</f>
        <v>4</v>
      </c>
      <c r="E1150">
        <v>2019</v>
      </c>
      <c r="F1150" t="s">
        <v>125</v>
      </c>
      <c r="G1150" t="s">
        <v>129</v>
      </c>
      <c r="H1150" t="s">
        <v>48</v>
      </c>
      <c r="I1150" t="s">
        <v>18</v>
      </c>
      <c r="J1150" t="s">
        <v>11</v>
      </c>
      <c r="K1150" t="s">
        <v>42</v>
      </c>
      <c r="L1150">
        <v>2</v>
      </c>
      <c r="M1150">
        <v>1008</v>
      </c>
      <c r="O1150" t="s">
        <v>28</v>
      </c>
      <c r="R1150" t="s">
        <v>46</v>
      </c>
      <c r="S1150" s="49" t="str">
        <f t="shared" si="137"/>
        <v>Card</v>
      </c>
      <c r="T1150" s="3">
        <v>0.04</v>
      </c>
      <c r="U1150" s="2">
        <v>13.068</v>
      </c>
      <c r="V1150" s="2">
        <v>2.82</v>
      </c>
      <c r="W1150" s="54">
        <f>_xlfn.XLOOKUP(M1150,Market!A:A,Market!F:F,0)</f>
        <v>8.8999999999999996E-2</v>
      </c>
      <c r="X1150" s="55">
        <f t="shared" si="138"/>
        <v>0.52271999999999996</v>
      </c>
      <c r="Y1150" s="55">
        <f t="shared" si="139"/>
        <v>10.247999999999999</v>
      </c>
      <c r="Z1150" s="54">
        <f t="shared" si="140"/>
        <v>0.78420569329660239</v>
      </c>
      <c r="AA1150" s="49" t="str">
        <f t="shared" ca="1" si="141"/>
        <v>N</v>
      </c>
      <c r="AB1150" s="49">
        <f t="shared" ca="1" si="142"/>
        <v>5</v>
      </c>
      <c r="AC1150" s="49" t="str">
        <f t="shared" ca="1" si="143"/>
        <v>N</v>
      </c>
    </row>
    <row r="1151" spans="1:29" x14ac:dyDescent="0.25">
      <c r="A1151">
        <v>8337</v>
      </c>
      <c r="B1151" s="9">
        <v>43581</v>
      </c>
      <c r="C1151" s="50" t="str">
        <f t="shared" si="136"/>
        <v>N</v>
      </c>
      <c r="D1151" s="52">
        <f>_xlfn.XLOOKUP(B1151,Cal_Date!B:B,Cal_Date!A:A,0)</f>
        <v>4</v>
      </c>
      <c r="E1151">
        <v>2019</v>
      </c>
      <c r="F1151" t="s">
        <v>125</v>
      </c>
      <c r="G1151" t="s">
        <v>129</v>
      </c>
      <c r="H1151" t="s">
        <v>48</v>
      </c>
      <c r="I1151" t="s">
        <v>18</v>
      </c>
      <c r="J1151" t="s">
        <v>11</v>
      </c>
      <c r="K1151" t="s">
        <v>42</v>
      </c>
      <c r="L1151">
        <v>1</v>
      </c>
      <c r="M1151">
        <v>1004</v>
      </c>
      <c r="O1151" t="s">
        <v>28</v>
      </c>
      <c r="R1151" t="s">
        <v>44</v>
      </c>
      <c r="S1151" s="49" t="str">
        <f t="shared" si="137"/>
        <v>Card</v>
      </c>
      <c r="T1151" s="3">
        <v>0.03</v>
      </c>
      <c r="U1151" s="2">
        <v>6.36</v>
      </c>
      <c r="V1151" s="2">
        <v>1.41</v>
      </c>
      <c r="W1151" s="54">
        <f>_xlfn.XLOOKUP(M1151,Market!A:A,Market!F:F,0)</f>
        <v>0.06</v>
      </c>
      <c r="X1151" s="55">
        <f t="shared" si="138"/>
        <v>0.1908</v>
      </c>
      <c r="Y1151" s="55">
        <f t="shared" si="139"/>
        <v>4.95</v>
      </c>
      <c r="Z1151" s="54">
        <f t="shared" si="140"/>
        <v>0.77830188679245282</v>
      </c>
      <c r="AA1151" s="49" t="str">
        <f t="shared" ca="1" si="141"/>
        <v>N</v>
      </c>
      <c r="AB1151" s="49">
        <f t="shared" ca="1" si="142"/>
        <v>5</v>
      </c>
      <c r="AC1151" s="49" t="str">
        <f t="shared" ca="1" si="143"/>
        <v>N</v>
      </c>
    </row>
    <row r="1152" spans="1:29" x14ac:dyDescent="0.25">
      <c r="A1152">
        <v>8338</v>
      </c>
      <c r="B1152" s="9">
        <v>43581</v>
      </c>
      <c r="C1152" s="50" t="str">
        <f t="shared" si="136"/>
        <v>N</v>
      </c>
      <c r="D1152" s="52">
        <f>_xlfn.XLOOKUP(B1152,Cal_Date!B:B,Cal_Date!A:A,0)</f>
        <v>4</v>
      </c>
      <c r="E1152">
        <v>2019</v>
      </c>
      <c r="F1152" t="s">
        <v>125</v>
      </c>
      <c r="G1152" t="s">
        <v>129</v>
      </c>
      <c r="H1152" t="s">
        <v>48</v>
      </c>
      <c r="I1152" t="s">
        <v>18</v>
      </c>
      <c r="J1152" t="s">
        <v>11</v>
      </c>
      <c r="K1152" t="s">
        <v>42</v>
      </c>
      <c r="L1152">
        <v>1</v>
      </c>
      <c r="M1152">
        <v>1003</v>
      </c>
      <c r="O1152" t="s">
        <v>25</v>
      </c>
      <c r="R1152" t="s">
        <v>44</v>
      </c>
      <c r="S1152" s="49" t="str">
        <f t="shared" si="137"/>
        <v>Card</v>
      </c>
      <c r="T1152" s="3">
        <v>0.03</v>
      </c>
      <c r="U1152" s="2">
        <v>6.36</v>
      </c>
      <c r="V1152" s="2">
        <v>1.41</v>
      </c>
      <c r="W1152" s="54">
        <f>_xlfn.XLOOKUP(M1152,Market!A:A,Market!F:F,0)</f>
        <v>0.06</v>
      </c>
      <c r="X1152" s="55">
        <f t="shared" si="138"/>
        <v>0.1908</v>
      </c>
      <c r="Y1152" s="55">
        <f t="shared" si="139"/>
        <v>4.95</v>
      </c>
      <c r="Z1152" s="54">
        <f t="shared" si="140"/>
        <v>0.77830188679245282</v>
      </c>
      <c r="AA1152" s="49" t="str">
        <f t="shared" ca="1" si="141"/>
        <v>N</v>
      </c>
      <c r="AB1152" s="49">
        <f t="shared" ca="1" si="142"/>
        <v>5</v>
      </c>
      <c r="AC1152" s="49" t="str">
        <f t="shared" ca="1" si="143"/>
        <v>N</v>
      </c>
    </row>
    <row r="1153" spans="1:29" x14ac:dyDescent="0.25">
      <c r="A1153">
        <v>8339</v>
      </c>
      <c r="B1153" s="9">
        <v>43581</v>
      </c>
      <c r="C1153" s="50" t="str">
        <f t="shared" si="136"/>
        <v>N</v>
      </c>
      <c r="D1153" s="52">
        <f>_xlfn.XLOOKUP(B1153,Cal_Date!B:B,Cal_Date!A:A,0)</f>
        <v>4</v>
      </c>
      <c r="E1153">
        <v>2019</v>
      </c>
      <c r="F1153" t="s">
        <v>125</v>
      </c>
      <c r="G1153" t="s">
        <v>129</v>
      </c>
      <c r="H1153" t="s">
        <v>48</v>
      </c>
      <c r="I1153" t="s">
        <v>18</v>
      </c>
      <c r="J1153" t="s">
        <v>11</v>
      </c>
      <c r="K1153" t="s">
        <v>42</v>
      </c>
      <c r="L1153">
        <v>1</v>
      </c>
      <c r="M1153">
        <v>1002</v>
      </c>
      <c r="O1153" t="s">
        <v>28</v>
      </c>
      <c r="R1153" t="s">
        <v>46</v>
      </c>
      <c r="S1153" s="49" t="str">
        <f t="shared" si="137"/>
        <v>Card</v>
      </c>
      <c r="T1153" s="3">
        <v>0.04</v>
      </c>
      <c r="U1153" s="2">
        <v>6.36</v>
      </c>
      <c r="V1153" s="2">
        <v>1.41</v>
      </c>
      <c r="W1153" s="54">
        <f>_xlfn.XLOOKUP(M1153,Market!A:A,Market!F:F,0)</f>
        <v>0.06</v>
      </c>
      <c r="X1153" s="55">
        <f t="shared" si="138"/>
        <v>0.25440000000000002</v>
      </c>
      <c r="Y1153" s="55">
        <f t="shared" si="139"/>
        <v>4.95</v>
      </c>
      <c r="Z1153" s="54">
        <f t="shared" si="140"/>
        <v>0.77830188679245282</v>
      </c>
      <c r="AA1153" s="49" t="str">
        <f t="shared" ca="1" si="141"/>
        <v>N</v>
      </c>
      <c r="AB1153" s="49">
        <f t="shared" ca="1" si="142"/>
        <v>5</v>
      </c>
      <c r="AC1153" s="49" t="str">
        <f t="shared" ca="1" si="143"/>
        <v>N</v>
      </c>
    </row>
    <row r="1154" spans="1:29" x14ac:dyDescent="0.25">
      <c r="A1154">
        <v>8340</v>
      </c>
      <c r="B1154" s="9">
        <v>43581</v>
      </c>
      <c r="C1154" s="50" t="str">
        <f t="shared" si="136"/>
        <v>N</v>
      </c>
      <c r="D1154" s="52">
        <f>_xlfn.XLOOKUP(B1154,Cal_Date!B:B,Cal_Date!A:A,0)</f>
        <v>4</v>
      </c>
      <c r="E1154">
        <v>2019</v>
      </c>
      <c r="F1154" t="s">
        <v>125</v>
      </c>
      <c r="G1154" t="s">
        <v>129</v>
      </c>
      <c r="H1154" t="s">
        <v>48</v>
      </c>
      <c r="I1154" t="s">
        <v>18</v>
      </c>
      <c r="J1154" t="s">
        <v>11</v>
      </c>
      <c r="K1154" t="s">
        <v>42</v>
      </c>
      <c r="L1154">
        <v>1</v>
      </c>
      <c r="M1154">
        <v>1007</v>
      </c>
      <c r="O1154" t="s">
        <v>28</v>
      </c>
      <c r="R1154" t="s">
        <v>44</v>
      </c>
      <c r="S1154" s="49" t="str">
        <f t="shared" si="137"/>
        <v>Card</v>
      </c>
      <c r="T1154" s="3">
        <v>0.03</v>
      </c>
      <c r="U1154" s="2">
        <v>6.5339999999999998</v>
      </c>
      <c r="V1154" s="2">
        <v>1.41</v>
      </c>
      <c r="W1154" s="54">
        <f>_xlfn.XLOOKUP(M1154,Market!A:A,Market!F:F,0)</f>
        <v>8.8999999999999996E-2</v>
      </c>
      <c r="X1154" s="55">
        <f t="shared" si="138"/>
        <v>0.19602</v>
      </c>
      <c r="Y1154" s="55">
        <f t="shared" si="139"/>
        <v>5.1239999999999997</v>
      </c>
      <c r="Z1154" s="54">
        <f t="shared" si="140"/>
        <v>0.78420569329660239</v>
      </c>
      <c r="AA1154" s="49" t="str">
        <f t="shared" ca="1" si="141"/>
        <v>N</v>
      </c>
      <c r="AB1154" s="49">
        <f t="shared" ca="1" si="142"/>
        <v>5</v>
      </c>
      <c r="AC1154" s="49" t="str">
        <f t="shared" ca="1" si="143"/>
        <v>N</v>
      </c>
    </row>
    <row r="1155" spans="1:29" x14ac:dyDescent="0.25">
      <c r="A1155">
        <v>8341</v>
      </c>
      <c r="B1155" s="9">
        <v>43581</v>
      </c>
      <c r="C1155" s="50" t="str">
        <f t="shared" ref="C1155:C1218" si="144">IF(OR(B1155="04/01/2018"+0,B1155="04/02/2018"+0),"Y","N")</f>
        <v>N</v>
      </c>
      <c r="D1155" s="52">
        <f>_xlfn.XLOOKUP(B1155,Cal_Date!B:B,Cal_Date!A:A,0)</f>
        <v>4</v>
      </c>
      <c r="E1155">
        <v>2019</v>
      </c>
      <c r="F1155" t="s">
        <v>125</v>
      </c>
      <c r="G1155" t="s">
        <v>129</v>
      </c>
      <c r="H1155" t="s">
        <v>48</v>
      </c>
      <c r="I1155" t="s">
        <v>18</v>
      </c>
      <c r="J1155" t="s">
        <v>10</v>
      </c>
      <c r="K1155" t="s">
        <v>43</v>
      </c>
      <c r="L1155">
        <v>1</v>
      </c>
      <c r="M1155">
        <v>1008</v>
      </c>
      <c r="O1155" t="s">
        <v>28</v>
      </c>
      <c r="R1155" t="s">
        <v>44</v>
      </c>
      <c r="S1155" s="49" t="str">
        <f t="shared" ref="S1155:S1218" si="145">IF(R1155="Cash","Cash","Card")</f>
        <v>Card</v>
      </c>
      <c r="T1155" s="3">
        <v>0.03</v>
      </c>
      <c r="U1155" s="2">
        <v>7.6229999999999993</v>
      </c>
      <c r="V1155" s="2">
        <v>1.46</v>
      </c>
      <c r="W1155" s="54">
        <f>_xlfn.XLOOKUP(M1155,Market!A:A,Market!F:F,0)</f>
        <v>8.8999999999999996E-2</v>
      </c>
      <c r="X1155" s="55">
        <f t="shared" ref="X1155:X1218" si="146">T1155*U1155</f>
        <v>0.22868999999999998</v>
      </c>
      <c r="Y1155" s="55">
        <f t="shared" ref="Y1155:Y1218" si="147">U1155-V1155</f>
        <v>6.1629999999999994</v>
      </c>
      <c r="Z1155" s="54">
        <f t="shared" ref="Z1155:Z1218" si="148">Y1155/U1155</f>
        <v>0.80847435392889933</v>
      </c>
      <c r="AA1155" s="49" t="str">
        <f t="shared" ref="AA1155:AA1218" ca="1" si="149">IF(DATEDIF(B1155,TODAY(),"y")&gt;5,"Y","N")</f>
        <v>N</v>
      </c>
      <c r="AB1155" s="49">
        <f t="shared" ref="AB1155:AB1218" ca="1" si="150">DATEDIF(B1155,TODAY(),"y")</f>
        <v>5</v>
      </c>
      <c r="AC1155" s="49" t="str">
        <f t="shared" ref="AC1155:AC1218" ca="1" si="151">IF(AB1155&gt;5,"Y","N")</f>
        <v>N</v>
      </c>
    </row>
    <row r="1156" spans="1:29" x14ac:dyDescent="0.25">
      <c r="A1156">
        <v>8361</v>
      </c>
      <c r="B1156" s="9">
        <v>43581</v>
      </c>
      <c r="C1156" s="50" t="str">
        <f t="shared" si="144"/>
        <v>N</v>
      </c>
      <c r="D1156" s="52">
        <f>_xlfn.XLOOKUP(B1156,Cal_Date!B:B,Cal_Date!A:A,0)</f>
        <v>4</v>
      </c>
      <c r="E1156">
        <v>2019</v>
      </c>
      <c r="F1156" t="s">
        <v>125</v>
      </c>
      <c r="G1156" t="s">
        <v>129</v>
      </c>
      <c r="H1156" t="s">
        <v>48</v>
      </c>
      <c r="I1156" t="s">
        <v>18</v>
      </c>
      <c r="J1156" t="s">
        <v>11</v>
      </c>
      <c r="K1156" t="s">
        <v>42</v>
      </c>
      <c r="L1156">
        <v>1</v>
      </c>
      <c r="M1156">
        <v>1003</v>
      </c>
      <c r="O1156" t="s">
        <v>25</v>
      </c>
      <c r="R1156" t="s">
        <v>47</v>
      </c>
      <c r="S1156" s="49" t="str">
        <f t="shared" si="145"/>
        <v>Card</v>
      </c>
      <c r="T1156" s="3">
        <v>3.5000000000000003E-2</v>
      </c>
      <c r="U1156" s="2">
        <v>6.36</v>
      </c>
      <c r="V1156" s="2">
        <v>1.41</v>
      </c>
      <c r="W1156" s="54">
        <f>_xlfn.XLOOKUP(M1156,Market!A:A,Market!F:F,0)</f>
        <v>0.06</v>
      </c>
      <c r="X1156" s="55">
        <f t="shared" si="146"/>
        <v>0.22260000000000002</v>
      </c>
      <c r="Y1156" s="55">
        <f t="shared" si="147"/>
        <v>4.95</v>
      </c>
      <c r="Z1156" s="54">
        <f t="shared" si="148"/>
        <v>0.77830188679245282</v>
      </c>
      <c r="AA1156" s="49" t="str">
        <f t="shared" ca="1" si="149"/>
        <v>N</v>
      </c>
      <c r="AB1156" s="49">
        <f t="shared" ca="1" si="150"/>
        <v>5</v>
      </c>
      <c r="AC1156" s="49" t="str">
        <f t="shared" ca="1" si="151"/>
        <v>N</v>
      </c>
    </row>
    <row r="1157" spans="1:29" x14ac:dyDescent="0.25">
      <c r="A1157">
        <v>8362</v>
      </c>
      <c r="B1157" s="9">
        <v>43581</v>
      </c>
      <c r="C1157" s="50" t="str">
        <f t="shared" si="144"/>
        <v>N</v>
      </c>
      <c r="D1157" s="52">
        <f>_xlfn.XLOOKUP(B1157,Cal_Date!B:B,Cal_Date!A:A,0)</f>
        <v>4</v>
      </c>
      <c r="E1157">
        <v>2019</v>
      </c>
      <c r="F1157" t="s">
        <v>125</v>
      </c>
      <c r="G1157" t="s">
        <v>129</v>
      </c>
      <c r="H1157" t="s">
        <v>48</v>
      </c>
      <c r="I1157" t="s">
        <v>18</v>
      </c>
      <c r="J1157" t="s">
        <v>11</v>
      </c>
      <c r="K1157" t="s">
        <v>42</v>
      </c>
      <c r="L1157">
        <v>2</v>
      </c>
      <c r="M1157">
        <v>1003</v>
      </c>
      <c r="O1157" t="s">
        <v>25</v>
      </c>
      <c r="R1157" t="s">
        <v>44</v>
      </c>
      <c r="S1157" s="49" t="str">
        <f t="shared" si="145"/>
        <v>Card</v>
      </c>
      <c r="T1157" s="3">
        <v>0.03</v>
      </c>
      <c r="U1157" s="2">
        <v>12.72</v>
      </c>
      <c r="V1157" s="2">
        <v>2.82</v>
      </c>
      <c r="W1157" s="54">
        <f>_xlfn.XLOOKUP(M1157,Market!A:A,Market!F:F,0)</f>
        <v>0.06</v>
      </c>
      <c r="X1157" s="55">
        <f t="shared" si="146"/>
        <v>0.38159999999999999</v>
      </c>
      <c r="Y1157" s="55">
        <f t="shared" si="147"/>
        <v>9.9</v>
      </c>
      <c r="Z1157" s="54">
        <f t="shared" si="148"/>
        <v>0.77830188679245282</v>
      </c>
      <c r="AA1157" s="49" t="str">
        <f t="shared" ca="1" si="149"/>
        <v>N</v>
      </c>
      <c r="AB1157" s="49">
        <f t="shared" ca="1" si="150"/>
        <v>5</v>
      </c>
      <c r="AC1157" s="49" t="str">
        <f t="shared" ca="1" si="151"/>
        <v>N</v>
      </c>
    </row>
    <row r="1158" spans="1:29" x14ac:dyDescent="0.25">
      <c r="A1158">
        <v>8363</v>
      </c>
      <c r="B1158" s="9">
        <v>43581</v>
      </c>
      <c r="C1158" s="50" t="str">
        <f t="shared" si="144"/>
        <v>N</v>
      </c>
      <c r="D1158" s="52">
        <f>_xlfn.XLOOKUP(B1158,Cal_Date!B:B,Cal_Date!A:A,0)</f>
        <v>4</v>
      </c>
      <c r="E1158">
        <v>2019</v>
      </c>
      <c r="F1158" t="s">
        <v>125</v>
      </c>
      <c r="G1158" t="s">
        <v>129</v>
      </c>
      <c r="H1158" t="s">
        <v>48</v>
      </c>
      <c r="I1158" t="s">
        <v>18</v>
      </c>
      <c r="J1158" t="s">
        <v>11</v>
      </c>
      <c r="K1158" t="s">
        <v>42</v>
      </c>
      <c r="L1158">
        <v>2</v>
      </c>
      <c r="M1158">
        <v>1004</v>
      </c>
      <c r="O1158" t="s">
        <v>28</v>
      </c>
      <c r="R1158" t="s">
        <v>46</v>
      </c>
      <c r="S1158" s="49" t="str">
        <f t="shared" si="145"/>
        <v>Card</v>
      </c>
      <c r="T1158" s="3">
        <v>0.04</v>
      </c>
      <c r="U1158" s="2">
        <v>12.72</v>
      </c>
      <c r="V1158" s="2">
        <v>2.82</v>
      </c>
      <c r="W1158" s="54">
        <f>_xlfn.XLOOKUP(M1158,Market!A:A,Market!F:F,0)</f>
        <v>0.06</v>
      </c>
      <c r="X1158" s="55">
        <f t="shared" si="146"/>
        <v>0.50880000000000003</v>
      </c>
      <c r="Y1158" s="55">
        <f t="shared" si="147"/>
        <v>9.9</v>
      </c>
      <c r="Z1158" s="54">
        <f t="shared" si="148"/>
        <v>0.77830188679245282</v>
      </c>
      <c r="AA1158" s="49" t="str">
        <f t="shared" ca="1" si="149"/>
        <v>N</v>
      </c>
      <c r="AB1158" s="49">
        <f t="shared" ca="1" si="150"/>
        <v>5</v>
      </c>
      <c r="AC1158" s="49" t="str">
        <f t="shared" ca="1" si="151"/>
        <v>N</v>
      </c>
    </row>
    <row r="1159" spans="1:29" x14ac:dyDescent="0.25">
      <c r="A1159">
        <v>8364</v>
      </c>
      <c r="B1159" s="9">
        <v>43581</v>
      </c>
      <c r="C1159" s="50" t="str">
        <f t="shared" si="144"/>
        <v>N</v>
      </c>
      <c r="D1159" s="52">
        <f>_xlfn.XLOOKUP(B1159,Cal_Date!B:B,Cal_Date!A:A,0)</f>
        <v>4</v>
      </c>
      <c r="E1159">
        <v>2019</v>
      </c>
      <c r="F1159" t="s">
        <v>125</v>
      </c>
      <c r="G1159" t="s">
        <v>129</v>
      </c>
      <c r="H1159" t="s">
        <v>48</v>
      </c>
      <c r="I1159" t="s">
        <v>18</v>
      </c>
      <c r="J1159" t="s">
        <v>11</v>
      </c>
      <c r="K1159" t="s">
        <v>42</v>
      </c>
      <c r="L1159">
        <v>1</v>
      </c>
      <c r="M1159">
        <v>1005</v>
      </c>
      <c r="O1159" t="s">
        <v>25</v>
      </c>
      <c r="R1159" t="s">
        <v>47</v>
      </c>
      <c r="S1159" s="49" t="str">
        <f t="shared" si="145"/>
        <v>Card</v>
      </c>
      <c r="T1159" s="3">
        <v>3.5000000000000003E-2</v>
      </c>
      <c r="U1159" s="2">
        <v>6.5339999999999998</v>
      </c>
      <c r="V1159" s="2">
        <v>1.41</v>
      </c>
      <c r="W1159" s="54">
        <f>_xlfn.XLOOKUP(M1159,Market!A:A,Market!F:F,0)</f>
        <v>8.8999999999999996E-2</v>
      </c>
      <c r="X1159" s="55">
        <f t="shared" si="146"/>
        <v>0.22869</v>
      </c>
      <c r="Y1159" s="55">
        <f t="shared" si="147"/>
        <v>5.1239999999999997</v>
      </c>
      <c r="Z1159" s="54">
        <f t="shared" si="148"/>
        <v>0.78420569329660239</v>
      </c>
      <c r="AA1159" s="49" t="str">
        <f t="shared" ca="1" si="149"/>
        <v>N</v>
      </c>
      <c r="AB1159" s="49">
        <f t="shared" ca="1" si="150"/>
        <v>5</v>
      </c>
      <c r="AC1159" s="49" t="str">
        <f t="shared" ca="1" si="151"/>
        <v>N</v>
      </c>
    </row>
    <row r="1160" spans="1:29" x14ac:dyDescent="0.25">
      <c r="A1160">
        <v>8365</v>
      </c>
      <c r="B1160" s="9">
        <v>43581</v>
      </c>
      <c r="C1160" s="50" t="str">
        <f t="shared" si="144"/>
        <v>N</v>
      </c>
      <c r="D1160" s="52">
        <f>_xlfn.XLOOKUP(B1160,Cal_Date!B:B,Cal_Date!A:A,0)</f>
        <v>4</v>
      </c>
      <c r="E1160">
        <v>2019</v>
      </c>
      <c r="F1160" t="s">
        <v>125</v>
      </c>
      <c r="G1160" t="s">
        <v>129</v>
      </c>
      <c r="H1160" t="s">
        <v>48</v>
      </c>
      <c r="I1160" t="s">
        <v>18</v>
      </c>
      <c r="J1160" t="s">
        <v>11</v>
      </c>
      <c r="K1160" t="s">
        <v>42</v>
      </c>
      <c r="L1160">
        <v>1</v>
      </c>
      <c r="M1160">
        <v>1005</v>
      </c>
      <c r="O1160" t="s">
        <v>25</v>
      </c>
      <c r="R1160" t="s">
        <v>47</v>
      </c>
      <c r="S1160" s="49" t="str">
        <f t="shared" si="145"/>
        <v>Card</v>
      </c>
      <c r="T1160" s="3">
        <v>3.5000000000000003E-2</v>
      </c>
      <c r="U1160" s="2">
        <v>6.5339999999999998</v>
      </c>
      <c r="V1160" s="2">
        <v>1.41</v>
      </c>
      <c r="W1160" s="54">
        <f>_xlfn.XLOOKUP(M1160,Market!A:A,Market!F:F,0)</f>
        <v>8.8999999999999996E-2</v>
      </c>
      <c r="X1160" s="55">
        <f t="shared" si="146"/>
        <v>0.22869</v>
      </c>
      <c r="Y1160" s="55">
        <f t="shared" si="147"/>
        <v>5.1239999999999997</v>
      </c>
      <c r="Z1160" s="54">
        <f t="shared" si="148"/>
        <v>0.78420569329660239</v>
      </c>
      <c r="AA1160" s="49" t="str">
        <f t="shared" ca="1" si="149"/>
        <v>N</v>
      </c>
      <c r="AB1160" s="49">
        <f t="shared" ca="1" si="150"/>
        <v>5</v>
      </c>
      <c r="AC1160" s="49" t="str">
        <f t="shared" ca="1" si="151"/>
        <v>N</v>
      </c>
    </row>
    <row r="1161" spans="1:29" x14ac:dyDescent="0.25">
      <c r="A1161">
        <v>8366</v>
      </c>
      <c r="B1161" s="9">
        <v>43581</v>
      </c>
      <c r="C1161" s="50" t="str">
        <f t="shared" si="144"/>
        <v>N</v>
      </c>
      <c r="D1161" s="52">
        <f>_xlfn.XLOOKUP(B1161,Cal_Date!B:B,Cal_Date!A:A,0)</f>
        <v>4</v>
      </c>
      <c r="E1161">
        <v>2019</v>
      </c>
      <c r="F1161" t="s">
        <v>125</v>
      </c>
      <c r="G1161" t="s">
        <v>129</v>
      </c>
      <c r="H1161" t="s">
        <v>48</v>
      </c>
      <c r="I1161" t="s">
        <v>18</v>
      </c>
      <c r="J1161" t="s">
        <v>11</v>
      </c>
      <c r="K1161" t="s">
        <v>42</v>
      </c>
      <c r="L1161">
        <v>1</v>
      </c>
      <c r="M1161">
        <v>1003</v>
      </c>
      <c r="O1161" t="s">
        <v>25</v>
      </c>
      <c r="R1161" t="s">
        <v>46</v>
      </c>
      <c r="S1161" s="49" t="str">
        <f t="shared" si="145"/>
        <v>Card</v>
      </c>
      <c r="T1161" s="3">
        <v>0.04</v>
      </c>
      <c r="U1161" s="2">
        <v>6.36</v>
      </c>
      <c r="V1161" s="2">
        <v>1.41</v>
      </c>
      <c r="W1161" s="54">
        <f>_xlfn.XLOOKUP(M1161,Market!A:A,Market!F:F,0)</f>
        <v>0.06</v>
      </c>
      <c r="X1161" s="55">
        <f t="shared" si="146"/>
        <v>0.25440000000000002</v>
      </c>
      <c r="Y1161" s="55">
        <f t="shared" si="147"/>
        <v>4.95</v>
      </c>
      <c r="Z1161" s="54">
        <f t="shared" si="148"/>
        <v>0.77830188679245282</v>
      </c>
      <c r="AA1161" s="49" t="str">
        <f t="shared" ca="1" si="149"/>
        <v>N</v>
      </c>
      <c r="AB1161" s="49">
        <f t="shared" ca="1" si="150"/>
        <v>5</v>
      </c>
      <c r="AC1161" s="49" t="str">
        <f t="shared" ca="1" si="151"/>
        <v>N</v>
      </c>
    </row>
    <row r="1162" spans="1:29" x14ac:dyDescent="0.25">
      <c r="A1162">
        <v>8367</v>
      </c>
      <c r="B1162" s="9">
        <v>43581</v>
      </c>
      <c r="C1162" s="50" t="str">
        <f t="shared" si="144"/>
        <v>N</v>
      </c>
      <c r="D1162" s="52">
        <f>_xlfn.XLOOKUP(B1162,Cal_Date!B:B,Cal_Date!A:A,0)</f>
        <v>4</v>
      </c>
      <c r="E1162">
        <v>2019</v>
      </c>
      <c r="F1162" t="s">
        <v>125</v>
      </c>
      <c r="G1162" t="s">
        <v>129</v>
      </c>
      <c r="H1162" t="s">
        <v>48</v>
      </c>
      <c r="I1162" t="s">
        <v>18</v>
      </c>
      <c r="J1162" t="s">
        <v>11</v>
      </c>
      <c r="K1162" t="s">
        <v>42</v>
      </c>
      <c r="L1162">
        <v>2</v>
      </c>
      <c r="M1162">
        <v>1007</v>
      </c>
      <c r="O1162" t="s">
        <v>28</v>
      </c>
      <c r="R1162" t="s">
        <v>47</v>
      </c>
      <c r="S1162" s="49" t="str">
        <f t="shared" si="145"/>
        <v>Card</v>
      </c>
      <c r="T1162" s="3">
        <v>3.5000000000000003E-2</v>
      </c>
      <c r="U1162" s="2">
        <v>13.068</v>
      </c>
      <c r="V1162" s="2">
        <v>2.82</v>
      </c>
      <c r="W1162" s="54">
        <f>_xlfn.XLOOKUP(M1162,Market!A:A,Market!F:F,0)</f>
        <v>8.8999999999999996E-2</v>
      </c>
      <c r="X1162" s="55">
        <f t="shared" si="146"/>
        <v>0.45738000000000001</v>
      </c>
      <c r="Y1162" s="55">
        <f t="shared" si="147"/>
        <v>10.247999999999999</v>
      </c>
      <c r="Z1162" s="54">
        <f t="shared" si="148"/>
        <v>0.78420569329660239</v>
      </c>
      <c r="AA1162" s="49" t="str">
        <f t="shared" ca="1" si="149"/>
        <v>N</v>
      </c>
      <c r="AB1162" s="49">
        <f t="shared" ca="1" si="150"/>
        <v>5</v>
      </c>
      <c r="AC1162" s="49" t="str">
        <f t="shared" ca="1" si="151"/>
        <v>N</v>
      </c>
    </row>
    <row r="1163" spans="1:29" x14ac:dyDescent="0.25">
      <c r="A1163">
        <v>8398</v>
      </c>
      <c r="B1163" s="9">
        <v>43581</v>
      </c>
      <c r="C1163" s="50" t="str">
        <f t="shared" si="144"/>
        <v>N</v>
      </c>
      <c r="D1163" s="52">
        <f>_xlfn.XLOOKUP(B1163,Cal_Date!B:B,Cal_Date!A:A,0)</f>
        <v>4</v>
      </c>
      <c r="E1163">
        <v>2019</v>
      </c>
      <c r="F1163" t="s">
        <v>125</v>
      </c>
      <c r="G1163" t="s">
        <v>129</v>
      </c>
      <c r="H1163" t="s">
        <v>48</v>
      </c>
      <c r="I1163" t="s">
        <v>18</v>
      </c>
      <c r="J1163" t="s">
        <v>11</v>
      </c>
      <c r="K1163" t="s">
        <v>42</v>
      </c>
      <c r="L1163">
        <v>1</v>
      </c>
      <c r="M1163">
        <v>1008</v>
      </c>
      <c r="O1163" t="s">
        <v>28</v>
      </c>
      <c r="R1163" t="s">
        <v>46</v>
      </c>
      <c r="S1163" s="49" t="str">
        <f t="shared" si="145"/>
        <v>Card</v>
      </c>
      <c r="T1163" s="3">
        <v>0.04</v>
      </c>
      <c r="U1163" s="2">
        <v>6.5339999999999998</v>
      </c>
      <c r="V1163" s="2">
        <v>1.41</v>
      </c>
      <c r="W1163" s="54">
        <f>_xlfn.XLOOKUP(M1163,Market!A:A,Market!F:F,0)</f>
        <v>8.8999999999999996E-2</v>
      </c>
      <c r="X1163" s="55">
        <f t="shared" si="146"/>
        <v>0.26135999999999998</v>
      </c>
      <c r="Y1163" s="55">
        <f t="shared" si="147"/>
        <v>5.1239999999999997</v>
      </c>
      <c r="Z1163" s="54">
        <f t="shared" si="148"/>
        <v>0.78420569329660239</v>
      </c>
      <c r="AA1163" s="49" t="str">
        <f t="shared" ca="1" si="149"/>
        <v>N</v>
      </c>
      <c r="AB1163" s="49">
        <f t="shared" ca="1" si="150"/>
        <v>5</v>
      </c>
      <c r="AC1163" s="49" t="str">
        <f t="shared" ca="1" si="151"/>
        <v>N</v>
      </c>
    </row>
    <row r="1164" spans="1:29" x14ac:dyDescent="0.25">
      <c r="A1164">
        <v>8399</v>
      </c>
      <c r="B1164" s="9">
        <v>43581</v>
      </c>
      <c r="C1164" s="50" t="str">
        <f t="shared" si="144"/>
        <v>N</v>
      </c>
      <c r="D1164" s="52">
        <f>_xlfn.XLOOKUP(B1164,Cal_Date!B:B,Cal_Date!A:A,0)</f>
        <v>4</v>
      </c>
      <c r="E1164">
        <v>2019</v>
      </c>
      <c r="F1164" t="s">
        <v>125</v>
      </c>
      <c r="G1164" t="s">
        <v>129</v>
      </c>
      <c r="H1164" t="s">
        <v>48</v>
      </c>
      <c r="I1164" t="s">
        <v>18</v>
      </c>
      <c r="J1164" t="s">
        <v>11</v>
      </c>
      <c r="K1164" t="s">
        <v>42</v>
      </c>
      <c r="L1164">
        <v>1</v>
      </c>
      <c r="M1164">
        <v>1009</v>
      </c>
      <c r="O1164" t="s">
        <v>28</v>
      </c>
      <c r="R1164" t="s">
        <v>46</v>
      </c>
      <c r="S1164" s="49" t="str">
        <f t="shared" si="145"/>
        <v>Card</v>
      </c>
      <c r="T1164" s="3">
        <v>0.04</v>
      </c>
      <c r="U1164" s="2">
        <v>6.5339999999999998</v>
      </c>
      <c r="V1164" s="2">
        <v>1.41</v>
      </c>
      <c r="W1164" s="54">
        <f>_xlfn.XLOOKUP(M1164,Market!A:A,Market!F:F,0)</f>
        <v>8.8999999999999996E-2</v>
      </c>
      <c r="X1164" s="55">
        <f t="shared" si="146"/>
        <v>0.26135999999999998</v>
      </c>
      <c r="Y1164" s="55">
        <f t="shared" si="147"/>
        <v>5.1239999999999997</v>
      </c>
      <c r="Z1164" s="54">
        <f t="shared" si="148"/>
        <v>0.78420569329660239</v>
      </c>
      <c r="AA1164" s="49" t="str">
        <f t="shared" ca="1" si="149"/>
        <v>N</v>
      </c>
      <c r="AB1164" s="49">
        <f t="shared" ca="1" si="150"/>
        <v>5</v>
      </c>
      <c r="AC1164" s="49" t="str">
        <f t="shared" ca="1" si="151"/>
        <v>N</v>
      </c>
    </row>
    <row r="1165" spans="1:29" x14ac:dyDescent="0.25">
      <c r="A1165">
        <v>8400</v>
      </c>
      <c r="B1165" s="9">
        <v>43581</v>
      </c>
      <c r="C1165" s="50" t="str">
        <f t="shared" si="144"/>
        <v>N</v>
      </c>
      <c r="D1165" s="52">
        <f>_xlfn.XLOOKUP(B1165,Cal_Date!B:B,Cal_Date!A:A,0)</f>
        <v>4</v>
      </c>
      <c r="E1165">
        <v>2019</v>
      </c>
      <c r="F1165" t="s">
        <v>125</v>
      </c>
      <c r="G1165" t="s">
        <v>129</v>
      </c>
      <c r="H1165" t="s">
        <v>48</v>
      </c>
      <c r="I1165" t="s">
        <v>18</v>
      </c>
      <c r="J1165" t="s">
        <v>10</v>
      </c>
      <c r="K1165" t="s">
        <v>43</v>
      </c>
      <c r="L1165">
        <v>1</v>
      </c>
      <c r="M1165">
        <v>1006</v>
      </c>
      <c r="O1165" t="s">
        <v>28</v>
      </c>
      <c r="R1165" t="s">
        <v>47</v>
      </c>
      <c r="S1165" s="49" t="str">
        <f t="shared" si="145"/>
        <v>Card</v>
      </c>
      <c r="T1165" s="3">
        <v>3.5000000000000003E-2</v>
      </c>
      <c r="U1165" s="2">
        <v>9.8010000000000002</v>
      </c>
      <c r="V1165" s="2">
        <v>1.46</v>
      </c>
      <c r="W1165" s="54">
        <f>_xlfn.XLOOKUP(M1165,Market!A:A,Market!F:F,0)</f>
        <v>8.8999999999999996E-2</v>
      </c>
      <c r="X1165" s="55">
        <f t="shared" si="146"/>
        <v>0.34303500000000003</v>
      </c>
      <c r="Y1165" s="55">
        <f t="shared" si="147"/>
        <v>8.3410000000000011</v>
      </c>
      <c r="Z1165" s="54">
        <f t="shared" si="148"/>
        <v>0.85103560861136629</v>
      </c>
      <c r="AA1165" s="49" t="str">
        <f t="shared" ca="1" si="149"/>
        <v>N</v>
      </c>
      <c r="AB1165" s="49">
        <f t="shared" ca="1" si="150"/>
        <v>5</v>
      </c>
      <c r="AC1165" s="49" t="str">
        <f t="shared" ca="1" si="151"/>
        <v>N</v>
      </c>
    </row>
    <row r="1166" spans="1:29" x14ac:dyDescent="0.25">
      <c r="A1166">
        <v>8401</v>
      </c>
      <c r="B1166" s="9">
        <v>43581</v>
      </c>
      <c r="C1166" s="50" t="str">
        <f t="shared" si="144"/>
        <v>N</v>
      </c>
      <c r="D1166" s="52">
        <f>_xlfn.XLOOKUP(B1166,Cal_Date!B:B,Cal_Date!A:A,0)</f>
        <v>4</v>
      </c>
      <c r="E1166">
        <v>2019</v>
      </c>
      <c r="F1166" t="s">
        <v>125</v>
      </c>
      <c r="G1166" t="s">
        <v>129</v>
      </c>
      <c r="H1166" t="s">
        <v>48</v>
      </c>
      <c r="I1166" t="s">
        <v>18</v>
      </c>
      <c r="J1166" t="s">
        <v>10</v>
      </c>
      <c r="K1166" t="s">
        <v>43</v>
      </c>
      <c r="L1166">
        <v>1</v>
      </c>
      <c r="M1166">
        <v>1007</v>
      </c>
      <c r="O1166" t="s">
        <v>28</v>
      </c>
      <c r="R1166" t="s">
        <v>44</v>
      </c>
      <c r="S1166" s="49" t="str">
        <f t="shared" si="145"/>
        <v>Card</v>
      </c>
      <c r="T1166" s="3">
        <v>0.03</v>
      </c>
      <c r="U1166" s="2">
        <v>7.6229999999999993</v>
      </c>
      <c r="V1166" s="2">
        <v>1.46</v>
      </c>
      <c r="W1166" s="54">
        <f>_xlfn.XLOOKUP(M1166,Market!A:A,Market!F:F,0)</f>
        <v>8.8999999999999996E-2</v>
      </c>
      <c r="X1166" s="55">
        <f t="shared" si="146"/>
        <v>0.22868999999999998</v>
      </c>
      <c r="Y1166" s="55">
        <f t="shared" si="147"/>
        <v>6.1629999999999994</v>
      </c>
      <c r="Z1166" s="54">
        <f t="shared" si="148"/>
        <v>0.80847435392889933</v>
      </c>
      <c r="AA1166" s="49" t="str">
        <f t="shared" ca="1" si="149"/>
        <v>N</v>
      </c>
      <c r="AB1166" s="49">
        <f t="shared" ca="1" si="150"/>
        <v>5</v>
      </c>
      <c r="AC1166" s="49" t="str">
        <f t="shared" ca="1" si="151"/>
        <v>N</v>
      </c>
    </row>
    <row r="1167" spans="1:29" x14ac:dyDescent="0.25">
      <c r="A1167">
        <v>8402</v>
      </c>
      <c r="B1167" s="9">
        <v>43581</v>
      </c>
      <c r="C1167" s="50" t="str">
        <f t="shared" si="144"/>
        <v>N</v>
      </c>
      <c r="D1167" s="52">
        <f>_xlfn.XLOOKUP(B1167,Cal_Date!B:B,Cal_Date!A:A,0)</f>
        <v>4</v>
      </c>
      <c r="E1167">
        <v>2019</v>
      </c>
      <c r="F1167" t="s">
        <v>125</v>
      </c>
      <c r="G1167" t="s">
        <v>129</v>
      </c>
      <c r="H1167" t="s">
        <v>48</v>
      </c>
      <c r="I1167" t="s">
        <v>18</v>
      </c>
      <c r="J1167" t="s">
        <v>11</v>
      </c>
      <c r="K1167" t="s">
        <v>42</v>
      </c>
      <c r="L1167">
        <v>2</v>
      </c>
      <c r="M1167">
        <v>1007</v>
      </c>
      <c r="O1167" t="s">
        <v>28</v>
      </c>
      <c r="R1167" t="s">
        <v>44</v>
      </c>
      <c r="S1167" s="49" t="str">
        <f t="shared" si="145"/>
        <v>Card</v>
      </c>
      <c r="T1167" s="3">
        <v>0.03</v>
      </c>
      <c r="U1167" s="2">
        <v>13.068</v>
      </c>
      <c r="V1167" s="2">
        <v>2.82</v>
      </c>
      <c r="W1167" s="54">
        <f>_xlfn.XLOOKUP(M1167,Market!A:A,Market!F:F,0)</f>
        <v>8.8999999999999996E-2</v>
      </c>
      <c r="X1167" s="55">
        <f t="shared" si="146"/>
        <v>0.39204</v>
      </c>
      <c r="Y1167" s="55">
        <f t="shared" si="147"/>
        <v>10.247999999999999</v>
      </c>
      <c r="Z1167" s="54">
        <f t="shared" si="148"/>
        <v>0.78420569329660239</v>
      </c>
      <c r="AA1167" s="49" t="str">
        <f t="shared" ca="1" si="149"/>
        <v>N</v>
      </c>
      <c r="AB1167" s="49">
        <f t="shared" ca="1" si="150"/>
        <v>5</v>
      </c>
      <c r="AC1167" s="49" t="str">
        <f t="shared" ca="1" si="151"/>
        <v>N</v>
      </c>
    </row>
    <row r="1168" spans="1:29" x14ac:dyDescent="0.25">
      <c r="A1168">
        <v>8403</v>
      </c>
      <c r="B1168" s="9">
        <v>43581</v>
      </c>
      <c r="C1168" s="50" t="str">
        <f t="shared" si="144"/>
        <v>N</v>
      </c>
      <c r="D1168" s="52">
        <f>_xlfn.XLOOKUP(B1168,Cal_Date!B:B,Cal_Date!A:A,0)</f>
        <v>4</v>
      </c>
      <c r="E1168">
        <v>2019</v>
      </c>
      <c r="F1168" t="s">
        <v>125</v>
      </c>
      <c r="G1168" t="s">
        <v>129</v>
      </c>
      <c r="H1168" t="s">
        <v>48</v>
      </c>
      <c r="I1168" t="s">
        <v>18</v>
      </c>
      <c r="J1168" t="s">
        <v>11</v>
      </c>
      <c r="K1168" t="s">
        <v>42</v>
      </c>
      <c r="L1168">
        <v>2</v>
      </c>
      <c r="M1168">
        <v>1007</v>
      </c>
      <c r="O1168" t="s">
        <v>28</v>
      </c>
      <c r="R1168" t="s">
        <v>44</v>
      </c>
      <c r="S1168" s="49" t="str">
        <f t="shared" si="145"/>
        <v>Card</v>
      </c>
      <c r="T1168" s="3">
        <v>0.03</v>
      </c>
      <c r="U1168" s="2">
        <v>13.068</v>
      </c>
      <c r="V1168" s="2">
        <v>2.82</v>
      </c>
      <c r="W1168" s="54">
        <f>_xlfn.XLOOKUP(M1168,Market!A:A,Market!F:F,0)</f>
        <v>8.8999999999999996E-2</v>
      </c>
      <c r="X1168" s="55">
        <f t="shared" si="146"/>
        <v>0.39204</v>
      </c>
      <c r="Y1168" s="55">
        <f t="shared" si="147"/>
        <v>10.247999999999999</v>
      </c>
      <c r="Z1168" s="54">
        <f t="shared" si="148"/>
        <v>0.78420569329660239</v>
      </c>
      <c r="AA1168" s="49" t="str">
        <f t="shared" ca="1" si="149"/>
        <v>N</v>
      </c>
      <c r="AB1168" s="49">
        <f t="shared" ca="1" si="150"/>
        <v>5</v>
      </c>
      <c r="AC1168" s="49" t="str">
        <f t="shared" ca="1" si="151"/>
        <v>N</v>
      </c>
    </row>
    <row r="1169" spans="1:29" x14ac:dyDescent="0.25">
      <c r="A1169">
        <v>8404</v>
      </c>
      <c r="B1169" s="9">
        <v>43581</v>
      </c>
      <c r="C1169" s="50" t="str">
        <f t="shared" si="144"/>
        <v>N</v>
      </c>
      <c r="D1169" s="52">
        <f>_xlfn.XLOOKUP(B1169,Cal_Date!B:B,Cal_Date!A:A,0)</f>
        <v>4</v>
      </c>
      <c r="E1169">
        <v>2019</v>
      </c>
      <c r="F1169" t="s">
        <v>125</v>
      </c>
      <c r="G1169" t="s">
        <v>129</v>
      </c>
      <c r="H1169" t="s">
        <v>48</v>
      </c>
      <c r="I1169" t="s">
        <v>18</v>
      </c>
      <c r="J1169" t="s">
        <v>11</v>
      </c>
      <c r="K1169" t="s">
        <v>42</v>
      </c>
      <c r="L1169">
        <v>1</v>
      </c>
      <c r="M1169">
        <v>1005</v>
      </c>
      <c r="O1169" t="s">
        <v>25</v>
      </c>
      <c r="R1169" t="s">
        <v>46</v>
      </c>
      <c r="S1169" s="49" t="str">
        <f t="shared" si="145"/>
        <v>Card</v>
      </c>
      <c r="T1169" s="3">
        <v>0.04</v>
      </c>
      <c r="U1169" s="2">
        <v>6.5339999999999998</v>
      </c>
      <c r="V1169" s="2">
        <v>1.41</v>
      </c>
      <c r="W1169" s="54">
        <f>_xlfn.XLOOKUP(M1169,Market!A:A,Market!F:F,0)</f>
        <v>8.8999999999999996E-2</v>
      </c>
      <c r="X1169" s="55">
        <f t="shared" si="146"/>
        <v>0.26135999999999998</v>
      </c>
      <c r="Y1169" s="55">
        <f t="shared" si="147"/>
        <v>5.1239999999999997</v>
      </c>
      <c r="Z1169" s="54">
        <f t="shared" si="148"/>
        <v>0.78420569329660239</v>
      </c>
      <c r="AA1169" s="49" t="str">
        <f t="shared" ca="1" si="149"/>
        <v>N</v>
      </c>
      <c r="AB1169" s="49">
        <f t="shared" ca="1" si="150"/>
        <v>5</v>
      </c>
      <c r="AC1169" s="49" t="str">
        <f t="shared" ca="1" si="151"/>
        <v>N</v>
      </c>
    </row>
    <row r="1170" spans="1:29" x14ac:dyDescent="0.25">
      <c r="A1170">
        <v>8405</v>
      </c>
      <c r="B1170" s="9">
        <v>43581</v>
      </c>
      <c r="C1170" s="50" t="str">
        <f t="shared" si="144"/>
        <v>N</v>
      </c>
      <c r="D1170" s="52">
        <f>_xlfn.XLOOKUP(B1170,Cal_Date!B:B,Cal_Date!A:A,0)</f>
        <v>4</v>
      </c>
      <c r="E1170">
        <v>2019</v>
      </c>
      <c r="F1170" t="s">
        <v>125</v>
      </c>
      <c r="G1170" t="s">
        <v>129</v>
      </c>
      <c r="H1170" t="s">
        <v>48</v>
      </c>
      <c r="I1170" t="s">
        <v>18</v>
      </c>
      <c r="J1170" t="s">
        <v>11</v>
      </c>
      <c r="K1170" t="s">
        <v>42</v>
      </c>
      <c r="L1170">
        <v>1</v>
      </c>
      <c r="M1170">
        <v>1005</v>
      </c>
      <c r="O1170" t="s">
        <v>25</v>
      </c>
      <c r="R1170" t="s">
        <v>47</v>
      </c>
      <c r="S1170" s="49" t="str">
        <f t="shared" si="145"/>
        <v>Card</v>
      </c>
      <c r="T1170" s="3">
        <v>3.5000000000000003E-2</v>
      </c>
      <c r="U1170" s="2">
        <v>6.5339999999999998</v>
      </c>
      <c r="V1170" s="2">
        <v>1.41</v>
      </c>
      <c r="W1170" s="54">
        <f>_xlfn.XLOOKUP(M1170,Market!A:A,Market!F:F,0)</f>
        <v>8.8999999999999996E-2</v>
      </c>
      <c r="X1170" s="55">
        <f t="shared" si="146"/>
        <v>0.22869</v>
      </c>
      <c r="Y1170" s="55">
        <f t="shared" si="147"/>
        <v>5.1239999999999997</v>
      </c>
      <c r="Z1170" s="54">
        <f t="shared" si="148"/>
        <v>0.78420569329660239</v>
      </c>
      <c r="AA1170" s="49" t="str">
        <f t="shared" ca="1" si="149"/>
        <v>N</v>
      </c>
      <c r="AB1170" s="49">
        <f t="shared" ca="1" si="150"/>
        <v>5</v>
      </c>
      <c r="AC1170" s="49" t="str">
        <f t="shared" ca="1" si="151"/>
        <v>N</v>
      </c>
    </row>
    <row r="1171" spans="1:29" x14ac:dyDescent="0.25">
      <c r="A1171">
        <v>8406</v>
      </c>
      <c r="B1171" s="9">
        <v>43581</v>
      </c>
      <c r="C1171" s="50" t="str">
        <f t="shared" si="144"/>
        <v>N</v>
      </c>
      <c r="D1171" s="52">
        <f>_xlfn.XLOOKUP(B1171,Cal_Date!B:B,Cal_Date!A:A,0)</f>
        <v>4</v>
      </c>
      <c r="E1171">
        <v>2019</v>
      </c>
      <c r="F1171" t="s">
        <v>125</v>
      </c>
      <c r="G1171" t="s">
        <v>129</v>
      </c>
      <c r="H1171" t="s">
        <v>48</v>
      </c>
      <c r="I1171" t="s">
        <v>18</v>
      </c>
      <c r="J1171" t="s">
        <v>11</v>
      </c>
      <c r="K1171" t="s">
        <v>42</v>
      </c>
      <c r="L1171">
        <v>1</v>
      </c>
      <c r="M1171">
        <v>1002</v>
      </c>
      <c r="O1171" t="s">
        <v>28</v>
      </c>
      <c r="R1171" t="s">
        <v>44</v>
      </c>
      <c r="S1171" s="49" t="str">
        <f t="shared" si="145"/>
        <v>Card</v>
      </c>
      <c r="T1171" s="3">
        <v>0.03</v>
      </c>
      <c r="U1171" s="2">
        <v>6.36</v>
      </c>
      <c r="V1171" s="2">
        <v>1.41</v>
      </c>
      <c r="W1171" s="54">
        <f>_xlfn.XLOOKUP(M1171,Market!A:A,Market!F:F,0)</f>
        <v>0.06</v>
      </c>
      <c r="X1171" s="55">
        <f t="shared" si="146"/>
        <v>0.1908</v>
      </c>
      <c r="Y1171" s="55">
        <f t="shared" si="147"/>
        <v>4.95</v>
      </c>
      <c r="Z1171" s="54">
        <f t="shared" si="148"/>
        <v>0.77830188679245282</v>
      </c>
      <c r="AA1171" s="49" t="str">
        <f t="shared" ca="1" si="149"/>
        <v>N</v>
      </c>
      <c r="AB1171" s="49">
        <f t="shared" ca="1" si="150"/>
        <v>5</v>
      </c>
      <c r="AC1171" s="49" t="str">
        <f t="shared" ca="1" si="151"/>
        <v>N</v>
      </c>
    </row>
    <row r="1172" spans="1:29" x14ac:dyDescent="0.25">
      <c r="A1172">
        <v>8407</v>
      </c>
      <c r="B1172" s="9">
        <v>43581</v>
      </c>
      <c r="C1172" s="50" t="str">
        <f t="shared" si="144"/>
        <v>N</v>
      </c>
      <c r="D1172" s="52">
        <f>_xlfn.XLOOKUP(B1172,Cal_Date!B:B,Cal_Date!A:A,0)</f>
        <v>4</v>
      </c>
      <c r="E1172">
        <v>2019</v>
      </c>
      <c r="F1172" t="s">
        <v>125</v>
      </c>
      <c r="G1172" t="s">
        <v>129</v>
      </c>
      <c r="H1172" t="s">
        <v>48</v>
      </c>
      <c r="I1172" t="s">
        <v>18</v>
      </c>
      <c r="J1172" t="s">
        <v>11</v>
      </c>
      <c r="K1172" t="s">
        <v>42</v>
      </c>
      <c r="L1172">
        <v>2</v>
      </c>
      <c r="M1172">
        <v>1004</v>
      </c>
      <c r="O1172" t="s">
        <v>28</v>
      </c>
      <c r="R1172" t="s">
        <v>44</v>
      </c>
      <c r="S1172" s="49" t="str">
        <f t="shared" si="145"/>
        <v>Card</v>
      </c>
      <c r="T1172" s="3">
        <v>0.03</v>
      </c>
      <c r="U1172" s="2">
        <v>12.72</v>
      </c>
      <c r="V1172" s="2">
        <v>2.82</v>
      </c>
      <c r="W1172" s="54">
        <f>_xlfn.XLOOKUP(M1172,Market!A:A,Market!F:F,0)</f>
        <v>0.06</v>
      </c>
      <c r="X1172" s="55">
        <f t="shared" si="146"/>
        <v>0.38159999999999999</v>
      </c>
      <c r="Y1172" s="55">
        <f t="shared" si="147"/>
        <v>9.9</v>
      </c>
      <c r="Z1172" s="54">
        <f t="shared" si="148"/>
        <v>0.77830188679245282</v>
      </c>
      <c r="AA1172" s="49" t="str">
        <f t="shared" ca="1" si="149"/>
        <v>N</v>
      </c>
      <c r="AB1172" s="49">
        <f t="shared" ca="1" si="150"/>
        <v>5</v>
      </c>
      <c r="AC1172" s="49" t="str">
        <f t="shared" ca="1" si="151"/>
        <v>N</v>
      </c>
    </row>
    <row r="1173" spans="1:29" x14ac:dyDescent="0.25">
      <c r="A1173">
        <v>8408</v>
      </c>
      <c r="B1173" s="9">
        <v>43581</v>
      </c>
      <c r="C1173" s="50" t="str">
        <f t="shared" si="144"/>
        <v>N</v>
      </c>
      <c r="D1173" s="52">
        <f>_xlfn.XLOOKUP(B1173,Cal_Date!B:B,Cal_Date!A:A,0)</f>
        <v>4</v>
      </c>
      <c r="E1173">
        <v>2019</v>
      </c>
      <c r="F1173" t="s">
        <v>125</v>
      </c>
      <c r="G1173" t="s">
        <v>129</v>
      </c>
      <c r="H1173" t="s">
        <v>48</v>
      </c>
      <c r="I1173" t="s">
        <v>18</v>
      </c>
      <c r="J1173" t="s">
        <v>11</v>
      </c>
      <c r="K1173" t="s">
        <v>42</v>
      </c>
      <c r="L1173">
        <v>1</v>
      </c>
      <c r="M1173">
        <v>1005</v>
      </c>
      <c r="O1173" t="s">
        <v>25</v>
      </c>
      <c r="R1173" t="s">
        <v>46</v>
      </c>
      <c r="S1173" s="49" t="str">
        <f t="shared" si="145"/>
        <v>Card</v>
      </c>
      <c r="T1173" s="3">
        <v>0.04</v>
      </c>
      <c r="U1173" s="2">
        <v>6.5339999999999998</v>
      </c>
      <c r="V1173" s="2">
        <v>1.41</v>
      </c>
      <c r="W1173" s="54">
        <f>_xlfn.XLOOKUP(M1173,Market!A:A,Market!F:F,0)</f>
        <v>8.8999999999999996E-2</v>
      </c>
      <c r="X1173" s="55">
        <f t="shared" si="146"/>
        <v>0.26135999999999998</v>
      </c>
      <c r="Y1173" s="55">
        <f t="shared" si="147"/>
        <v>5.1239999999999997</v>
      </c>
      <c r="Z1173" s="54">
        <f t="shared" si="148"/>
        <v>0.78420569329660239</v>
      </c>
      <c r="AA1173" s="49" t="str">
        <f t="shared" ca="1" si="149"/>
        <v>N</v>
      </c>
      <c r="AB1173" s="49">
        <f t="shared" ca="1" si="150"/>
        <v>5</v>
      </c>
      <c r="AC1173" s="49" t="str">
        <f t="shared" ca="1" si="151"/>
        <v>N</v>
      </c>
    </row>
    <row r="1174" spans="1:29" x14ac:dyDescent="0.25">
      <c r="A1174">
        <v>8409</v>
      </c>
      <c r="B1174" s="9">
        <v>43581</v>
      </c>
      <c r="C1174" s="50" t="str">
        <f t="shared" si="144"/>
        <v>N</v>
      </c>
      <c r="D1174" s="52">
        <f>_xlfn.XLOOKUP(B1174,Cal_Date!B:B,Cal_Date!A:A,0)</f>
        <v>4</v>
      </c>
      <c r="E1174">
        <v>2019</v>
      </c>
      <c r="F1174" t="s">
        <v>125</v>
      </c>
      <c r="G1174" t="s">
        <v>129</v>
      </c>
      <c r="H1174" t="s">
        <v>48</v>
      </c>
      <c r="I1174" t="s">
        <v>18</v>
      </c>
      <c r="J1174" t="s">
        <v>11</v>
      </c>
      <c r="K1174" t="s">
        <v>42</v>
      </c>
      <c r="L1174">
        <v>2</v>
      </c>
      <c r="M1174">
        <v>1001</v>
      </c>
      <c r="O1174" t="s">
        <v>25</v>
      </c>
      <c r="R1174" t="s">
        <v>46</v>
      </c>
      <c r="S1174" s="49" t="str">
        <f t="shared" si="145"/>
        <v>Card</v>
      </c>
      <c r="T1174" s="3">
        <v>0.04</v>
      </c>
      <c r="U1174" s="2">
        <v>12.72</v>
      </c>
      <c r="V1174" s="2">
        <v>2.82</v>
      </c>
      <c r="W1174" s="54">
        <f>_xlfn.XLOOKUP(M1174,Market!A:A,Market!F:F,0)</f>
        <v>0.06</v>
      </c>
      <c r="X1174" s="55">
        <f t="shared" si="146"/>
        <v>0.50880000000000003</v>
      </c>
      <c r="Y1174" s="55">
        <f t="shared" si="147"/>
        <v>9.9</v>
      </c>
      <c r="Z1174" s="54">
        <f t="shared" si="148"/>
        <v>0.77830188679245282</v>
      </c>
      <c r="AA1174" s="49" t="str">
        <f t="shared" ca="1" si="149"/>
        <v>N</v>
      </c>
      <c r="AB1174" s="49">
        <f t="shared" ca="1" si="150"/>
        <v>5</v>
      </c>
      <c r="AC1174" s="49" t="str">
        <f t="shared" ca="1" si="151"/>
        <v>N</v>
      </c>
    </row>
    <row r="1175" spans="1:29" x14ac:dyDescent="0.25">
      <c r="A1175">
        <v>8410</v>
      </c>
      <c r="B1175" s="9">
        <v>43581</v>
      </c>
      <c r="C1175" s="50" t="str">
        <f t="shared" si="144"/>
        <v>N</v>
      </c>
      <c r="D1175" s="52">
        <f>_xlfn.XLOOKUP(B1175,Cal_Date!B:B,Cal_Date!A:A,0)</f>
        <v>4</v>
      </c>
      <c r="E1175">
        <v>2019</v>
      </c>
      <c r="F1175" t="s">
        <v>125</v>
      </c>
      <c r="G1175" t="s">
        <v>129</v>
      </c>
      <c r="H1175" t="s">
        <v>48</v>
      </c>
      <c r="I1175" t="s">
        <v>18</v>
      </c>
      <c r="J1175" t="s">
        <v>11</v>
      </c>
      <c r="K1175" t="s">
        <v>42</v>
      </c>
      <c r="L1175">
        <v>1</v>
      </c>
      <c r="M1175">
        <v>1010</v>
      </c>
      <c r="O1175" t="s">
        <v>25</v>
      </c>
      <c r="R1175" t="s">
        <v>47</v>
      </c>
      <c r="S1175" s="49" t="str">
        <f t="shared" si="145"/>
        <v>Card</v>
      </c>
      <c r="T1175" s="3">
        <v>3.5000000000000003E-2</v>
      </c>
      <c r="U1175" s="2">
        <v>6.48</v>
      </c>
      <c r="V1175" s="2">
        <v>1.41</v>
      </c>
      <c r="W1175" s="54">
        <f>_xlfn.XLOOKUP(M1175,Market!A:A,Market!F:F,0)</f>
        <v>0.08</v>
      </c>
      <c r="X1175" s="55">
        <f t="shared" si="146"/>
        <v>0.22680000000000003</v>
      </c>
      <c r="Y1175" s="55">
        <f t="shared" si="147"/>
        <v>5.07</v>
      </c>
      <c r="Z1175" s="54">
        <f t="shared" si="148"/>
        <v>0.78240740740740744</v>
      </c>
      <c r="AA1175" s="49" t="str">
        <f t="shared" ca="1" si="149"/>
        <v>N</v>
      </c>
      <c r="AB1175" s="49">
        <f t="shared" ca="1" si="150"/>
        <v>5</v>
      </c>
      <c r="AC1175" s="49" t="str">
        <f t="shared" ca="1" si="151"/>
        <v>N</v>
      </c>
    </row>
    <row r="1176" spans="1:29" x14ac:dyDescent="0.25">
      <c r="A1176">
        <v>8411</v>
      </c>
      <c r="B1176" s="9">
        <v>43581</v>
      </c>
      <c r="C1176" s="50" t="str">
        <f t="shared" si="144"/>
        <v>N</v>
      </c>
      <c r="D1176" s="52">
        <f>_xlfn.XLOOKUP(B1176,Cal_Date!B:B,Cal_Date!A:A,0)</f>
        <v>4</v>
      </c>
      <c r="E1176">
        <v>2019</v>
      </c>
      <c r="F1176" t="s">
        <v>125</v>
      </c>
      <c r="G1176" t="s">
        <v>129</v>
      </c>
      <c r="H1176" t="s">
        <v>48</v>
      </c>
      <c r="I1176" t="s">
        <v>18</v>
      </c>
      <c r="J1176" t="s">
        <v>11</v>
      </c>
      <c r="K1176" t="s">
        <v>42</v>
      </c>
      <c r="L1176">
        <v>2</v>
      </c>
      <c r="M1176">
        <v>1011</v>
      </c>
      <c r="O1176" t="s">
        <v>25</v>
      </c>
      <c r="R1176" t="s">
        <v>46</v>
      </c>
      <c r="S1176" s="49" t="str">
        <f t="shared" si="145"/>
        <v>Card</v>
      </c>
      <c r="T1176" s="3">
        <v>0.04</v>
      </c>
      <c r="U1176" s="2">
        <v>12.72</v>
      </c>
      <c r="V1176" s="2">
        <v>2.82</v>
      </c>
      <c r="W1176" s="54">
        <f>_xlfn.XLOOKUP(M1176,Market!A:A,Market!F:F,0)</f>
        <v>0.06</v>
      </c>
      <c r="X1176" s="55">
        <f t="shared" si="146"/>
        <v>0.50880000000000003</v>
      </c>
      <c r="Y1176" s="55">
        <f t="shared" si="147"/>
        <v>9.9</v>
      </c>
      <c r="Z1176" s="54">
        <f t="shared" si="148"/>
        <v>0.77830188679245282</v>
      </c>
      <c r="AA1176" s="49" t="str">
        <f t="shared" ca="1" si="149"/>
        <v>N</v>
      </c>
      <c r="AB1176" s="49">
        <f t="shared" ca="1" si="150"/>
        <v>5</v>
      </c>
      <c r="AC1176" s="49" t="str">
        <f t="shared" ca="1" si="151"/>
        <v>N</v>
      </c>
    </row>
    <row r="1177" spans="1:29" x14ac:dyDescent="0.25">
      <c r="A1177">
        <v>8412</v>
      </c>
      <c r="B1177" s="9">
        <v>43581</v>
      </c>
      <c r="C1177" s="50" t="str">
        <f t="shared" si="144"/>
        <v>N</v>
      </c>
      <c r="D1177" s="52">
        <f>_xlfn.XLOOKUP(B1177,Cal_Date!B:B,Cal_Date!A:A,0)</f>
        <v>4</v>
      </c>
      <c r="E1177">
        <v>2019</v>
      </c>
      <c r="F1177" t="s">
        <v>125</v>
      </c>
      <c r="G1177" t="s">
        <v>129</v>
      </c>
      <c r="H1177" t="s">
        <v>48</v>
      </c>
      <c r="I1177" t="s">
        <v>18</v>
      </c>
      <c r="J1177" t="s">
        <v>11</v>
      </c>
      <c r="K1177" t="s">
        <v>42</v>
      </c>
      <c r="L1177">
        <v>1</v>
      </c>
      <c r="M1177">
        <v>1011</v>
      </c>
      <c r="O1177" t="s">
        <v>25</v>
      </c>
      <c r="R1177" t="s">
        <v>47</v>
      </c>
      <c r="S1177" s="49" t="str">
        <f t="shared" si="145"/>
        <v>Card</v>
      </c>
      <c r="T1177" s="3">
        <v>3.5000000000000003E-2</v>
      </c>
      <c r="U1177" s="2">
        <v>6.36</v>
      </c>
      <c r="V1177" s="2">
        <v>1.41</v>
      </c>
      <c r="W1177" s="54">
        <f>_xlfn.XLOOKUP(M1177,Market!A:A,Market!F:F,0)</f>
        <v>0.06</v>
      </c>
      <c r="X1177" s="55">
        <f t="shared" si="146"/>
        <v>0.22260000000000002</v>
      </c>
      <c r="Y1177" s="55">
        <f t="shared" si="147"/>
        <v>4.95</v>
      </c>
      <c r="Z1177" s="54">
        <f t="shared" si="148"/>
        <v>0.77830188679245282</v>
      </c>
      <c r="AA1177" s="49" t="str">
        <f t="shared" ca="1" si="149"/>
        <v>N</v>
      </c>
      <c r="AB1177" s="49">
        <f t="shared" ca="1" si="150"/>
        <v>5</v>
      </c>
      <c r="AC1177" s="49" t="str">
        <f t="shared" ca="1" si="151"/>
        <v>N</v>
      </c>
    </row>
    <row r="1178" spans="1:29" x14ac:dyDescent="0.25">
      <c r="A1178">
        <v>8413</v>
      </c>
      <c r="B1178" s="9">
        <v>43581</v>
      </c>
      <c r="C1178" s="50" t="str">
        <f t="shared" si="144"/>
        <v>N</v>
      </c>
      <c r="D1178" s="52">
        <f>_xlfn.XLOOKUP(B1178,Cal_Date!B:B,Cal_Date!A:A,0)</f>
        <v>4</v>
      </c>
      <c r="E1178">
        <v>2019</v>
      </c>
      <c r="F1178" t="s">
        <v>125</v>
      </c>
      <c r="G1178" t="s">
        <v>129</v>
      </c>
      <c r="H1178" t="s">
        <v>48</v>
      </c>
      <c r="I1178" t="s">
        <v>18</v>
      </c>
      <c r="J1178" t="s">
        <v>10</v>
      </c>
      <c r="K1178" t="s">
        <v>43</v>
      </c>
      <c r="L1178">
        <v>1</v>
      </c>
      <c r="M1178">
        <v>1001</v>
      </c>
      <c r="O1178" t="s">
        <v>25</v>
      </c>
      <c r="R1178" t="s">
        <v>47</v>
      </c>
      <c r="S1178" s="49" t="str">
        <f t="shared" si="145"/>
        <v>Card</v>
      </c>
      <c r="T1178" s="3">
        <v>3.5000000000000003E-2</v>
      </c>
      <c r="U1178" s="2">
        <v>7.42</v>
      </c>
      <c r="V1178" s="2">
        <v>1.46</v>
      </c>
      <c r="W1178" s="54">
        <f>_xlfn.XLOOKUP(M1178,Market!A:A,Market!F:F,0)</f>
        <v>0.06</v>
      </c>
      <c r="X1178" s="55">
        <f t="shared" si="146"/>
        <v>0.25970000000000004</v>
      </c>
      <c r="Y1178" s="55">
        <f t="shared" si="147"/>
        <v>5.96</v>
      </c>
      <c r="Z1178" s="54">
        <f t="shared" si="148"/>
        <v>0.80323450134770891</v>
      </c>
      <c r="AA1178" s="49" t="str">
        <f t="shared" ca="1" si="149"/>
        <v>N</v>
      </c>
      <c r="AB1178" s="49">
        <f t="shared" ca="1" si="150"/>
        <v>5</v>
      </c>
      <c r="AC1178" s="49" t="str">
        <f t="shared" ca="1" si="151"/>
        <v>N</v>
      </c>
    </row>
    <row r="1179" spans="1:29" x14ac:dyDescent="0.25">
      <c r="A1179">
        <v>8414</v>
      </c>
      <c r="B1179" s="9">
        <v>43582</v>
      </c>
      <c r="C1179" s="50" t="str">
        <f t="shared" si="144"/>
        <v>N</v>
      </c>
      <c r="D1179" s="52">
        <f>_xlfn.XLOOKUP(B1179,Cal_Date!B:B,Cal_Date!A:A,0)</f>
        <v>4</v>
      </c>
      <c r="E1179">
        <v>2019</v>
      </c>
      <c r="F1179" t="s">
        <v>126</v>
      </c>
      <c r="G1179" t="s">
        <v>130</v>
      </c>
      <c r="H1179" t="s">
        <v>48</v>
      </c>
      <c r="I1179" t="s">
        <v>18</v>
      </c>
      <c r="J1179" t="s">
        <v>10</v>
      </c>
      <c r="K1179" t="s">
        <v>43</v>
      </c>
      <c r="L1179">
        <v>1</v>
      </c>
      <c r="M1179">
        <v>1003</v>
      </c>
      <c r="O1179" t="s">
        <v>25</v>
      </c>
      <c r="R1179" t="s">
        <v>47</v>
      </c>
      <c r="S1179" s="49" t="str">
        <f t="shared" si="145"/>
        <v>Card</v>
      </c>
      <c r="T1179" s="3">
        <v>3.5000000000000003E-2</v>
      </c>
      <c r="U1179" s="2">
        <v>9.01</v>
      </c>
      <c r="V1179" s="2">
        <v>1.46</v>
      </c>
      <c r="W1179" s="54">
        <f>_xlfn.XLOOKUP(M1179,Market!A:A,Market!F:F,0)</f>
        <v>0.06</v>
      </c>
      <c r="X1179" s="55">
        <f t="shared" si="146"/>
        <v>0.31535000000000002</v>
      </c>
      <c r="Y1179" s="55">
        <f t="shared" si="147"/>
        <v>7.55</v>
      </c>
      <c r="Z1179" s="54">
        <f t="shared" si="148"/>
        <v>0.83795782463928969</v>
      </c>
      <c r="AA1179" s="49" t="str">
        <f t="shared" ca="1" si="149"/>
        <v>N</v>
      </c>
      <c r="AB1179" s="49">
        <f t="shared" ca="1" si="150"/>
        <v>5</v>
      </c>
      <c r="AC1179" s="49" t="str">
        <f t="shared" ca="1" si="151"/>
        <v>N</v>
      </c>
    </row>
    <row r="1180" spans="1:29" x14ac:dyDescent="0.25">
      <c r="A1180">
        <v>8415</v>
      </c>
      <c r="B1180" s="9">
        <v>43582</v>
      </c>
      <c r="C1180" s="50" t="str">
        <f t="shared" si="144"/>
        <v>N</v>
      </c>
      <c r="D1180" s="52">
        <f>_xlfn.XLOOKUP(B1180,Cal_Date!B:B,Cal_Date!A:A,0)</f>
        <v>4</v>
      </c>
      <c r="E1180">
        <v>2019</v>
      </c>
      <c r="F1180" t="s">
        <v>126</v>
      </c>
      <c r="G1180" t="s">
        <v>130</v>
      </c>
      <c r="H1180" t="s">
        <v>48</v>
      </c>
      <c r="I1180" t="s">
        <v>18</v>
      </c>
      <c r="J1180" t="s">
        <v>10</v>
      </c>
      <c r="K1180" t="s">
        <v>43</v>
      </c>
      <c r="L1180">
        <v>1</v>
      </c>
      <c r="M1180">
        <v>1005</v>
      </c>
      <c r="O1180" t="s">
        <v>25</v>
      </c>
      <c r="R1180" t="s">
        <v>46</v>
      </c>
      <c r="S1180" s="49" t="str">
        <f t="shared" si="145"/>
        <v>Card</v>
      </c>
      <c r="T1180" s="3">
        <v>0.04</v>
      </c>
      <c r="U1180" s="2">
        <v>7.6229999999999993</v>
      </c>
      <c r="V1180" s="2">
        <v>1.46</v>
      </c>
      <c r="W1180" s="54">
        <f>_xlfn.XLOOKUP(M1180,Market!A:A,Market!F:F,0)</f>
        <v>8.8999999999999996E-2</v>
      </c>
      <c r="X1180" s="55">
        <f t="shared" si="146"/>
        <v>0.30491999999999997</v>
      </c>
      <c r="Y1180" s="55">
        <f t="shared" si="147"/>
        <v>6.1629999999999994</v>
      </c>
      <c r="Z1180" s="54">
        <f t="shared" si="148"/>
        <v>0.80847435392889933</v>
      </c>
      <c r="AA1180" s="49" t="str">
        <f t="shared" ca="1" si="149"/>
        <v>N</v>
      </c>
      <c r="AB1180" s="49">
        <f t="shared" ca="1" si="150"/>
        <v>5</v>
      </c>
      <c r="AC1180" s="49" t="str">
        <f t="shared" ca="1" si="151"/>
        <v>N</v>
      </c>
    </row>
    <row r="1181" spans="1:29" x14ac:dyDescent="0.25">
      <c r="A1181">
        <v>8416</v>
      </c>
      <c r="B1181" s="9">
        <v>43582</v>
      </c>
      <c r="C1181" s="50" t="str">
        <f t="shared" si="144"/>
        <v>N</v>
      </c>
      <c r="D1181" s="52">
        <f>_xlfn.XLOOKUP(B1181,Cal_Date!B:B,Cal_Date!A:A,0)</f>
        <v>4</v>
      </c>
      <c r="E1181">
        <v>2019</v>
      </c>
      <c r="F1181" t="s">
        <v>126</v>
      </c>
      <c r="G1181" t="s">
        <v>130</v>
      </c>
      <c r="H1181" t="s">
        <v>48</v>
      </c>
      <c r="I1181" t="s">
        <v>18</v>
      </c>
      <c r="J1181" t="s">
        <v>11</v>
      </c>
      <c r="K1181" t="s">
        <v>42</v>
      </c>
      <c r="L1181">
        <v>2</v>
      </c>
      <c r="M1181">
        <v>1005</v>
      </c>
      <c r="O1181" t="s">
        <v>25</v>
      </c>
      <c r="R1181" t="s">
        <v>44</v>
      </c>
      <c r="S1181" s="49" t="str">
        <f t="shared" si="145"/>
        <v>Card</v>
      </c>
      <c r="T1181" s="3">
        <v>0.03</v>
      </c>
      <c r="U1181" s="2">
        <v>13.068</v>
      </c>
      <c r="V1181" s="2">
        <v>2.82</v>
      </c>
      <c r="W1181" s="54">
        <f>_xlfn.XLOOKUP(M1181,Market!A:A,Market!F:F,0)</f>
        <v>8.8999999999999996E-2</v>
      </c>
      <c r="X1181" s="55">
        <f t="shared" si="146"/>
        <v>0.39204</v>
      </c>
      <c r="Y1181" s="55">
        <f t="shared" si="147"/>
        <v>10.247999999999999</v>
      </c>
      <c r="Z1181" s="54">
        <f t="shared" si="148"/>
        <v>0.78420569329660239</v>
      </c>
      <c r="AA1181" s="49" t="str">
        <f t="shared" ca="1" si="149"/>
        <v>N</v>
      </c>
      <c r="AB1181" s="49">
        <f t="shared" ca="1" si="150"/>
        <v>5</v>
      </c>
      <c r="AC1181" s="49" t="str">
        <f t="shared" ca="1" si="151"/>
        <v>N</v>
      </c>
    </row>
    <row r="1182" spans="1:29" x14ac:dyDescent="0.25">
      <c r="A1182">
        <v>8417</v>
      </c>
      <c r="B1182" s="9">
        <v>43582</v>
      </c>
      <c r="C1182" s="50" t="str">
        <f t="shared" si="144"/>
        <v>N</v>
      </c>
      <c r="D1182" s="52">
        <f>_xlfn.XLOOKUP(B1182,Cal_Date!B:B,Cal_Date!A:A,0)</f>
        <v>4</v>
      </c>
      <c r="E1182">
        <v>2019</v>
      </c>
      <c r="F1182" t="s">
        <v>126</v>
      </c>
      <c r="G1182" t="s">
        <v>130</v>
      </c>
      <c r="H1182" t="s">
        <v>48</v>
      </c>
      <c r="I1182" t="s">
        <v>18</v>
      </c>
      <c r="J1182" t="s">
        <v>11</v>
      </c>
      <c r="K1182" t="s">
        <v>42</v>
      </c>
      <c r="L1182">
        <v>1</v>
      </c>
      <c r="M1182">
        <v>1006</v>
      </c>
      <c r="O1182" t="s">
        <v>28</v>
      </c>
      <c r="R1182" t="s">
        <v>44</v>
      </c>
      <c r="S1182" s="49" t="str">
        <f t="shared" si="145"/>
        <v>Card</v>
      </c>
      <c r="T1182" s="3">
        <v>0.03</v>
      </c>
      <c r="U1182" s="2">
        <v>6.5339999999999998</v>
      </c>
      <c r="V1182" s="2">
        <v>1.41</v>
      </c>
      <c r="W1182" s="54">
        <f>_xlfn.XLOOKUP(M1182,Market!A:A,Market!F:F,0)</f>
        <v>8.8999999999999996E-2</v>
      </c>
      <c r="X1182" s="55">
        <f t="shared" si="146"/>
        <v>0.19602</v>
      </c>
      <c r="Y1182" s="55">
        <f t="shared" si="147"/>
        <v>5.1239999999999997</v>
      </c>
      <c r="Z1182" s="54">
        <f t="shared" si="148"/>
        <v>0.78420569329660239</v>
      </c>
      <c r="AA1182" s="49" t="str">
        <f t="shared" ca="1" si="149"/>
        <v>N</v>
      </c>
      <c r="AB1182" s="49">
        <f t="shared" ca="1" si="150"/>
        <v>5</v>
      </c>
      <c r="AC1182" s="49" t="str">
        <f t="shared" ca="1" si="151"/>
        <v>N</v>
      </c>
    </row>
    <row r="1183" spans="1:29" x14ac:dyDescent="0.25">
      <c r="A1183">
        <v>8418</v>
      </c>
      <c r="B1183" s="9">
        <v>43582</v>
      </c>
      <c r="C1183" s="50" t="str">
        <f t="shared" si="144"/>
        <v>N</v>
      </c>
      <c r="D1183" s="52">
        <f>_xlfn.XLOOKUP(B1183,Cal_Date!B:B,Cal_Date!A:A,0)</f>
        <v>4</v>
      </c>
      <c r="E1183">
        <v>2019</v>
      </c>
      <c r="F1183" t="s">
        <v>126</v>
      </c>
      <c r="G1183" t="s">
        <v>130</v>
      </c>
      <c r="H1183" t="s">
        <v>48</v>
      </c>
      <c r="I1183" t="s">
        <v>18</v>
      </c>
      <c r="J1183" t="s">
        <v>11</v>
      </c>
      <c r="K1183" t="s">
        <v>42</v>
      </c>
      <c r="L1183">
        <v>1</v>
      </c>
      <c r="M1183">
        <v>1002</v>
      </c>
      <c r="O1183" t="s">
        <v>28</v>
      </c>
      <c r="R1183" t="s">
        <v>44</v>
      </c>
      <c r="S1183" s="49" t="str">
        <f t="shared" si="145"/>
        <v>Card</v>
      </c>
      <c r="T1183" s="3">
        <v>0.03</v>
      </c>
      <c r="U1183" s="2">
        <v>6.36</v>
      </c>
      <c r="V1183" s="2">
        <v>1.41</v>
      </c>
      <c r="W1183" s="54">
        <f>_xlfn.XLOOKUP(M1183,Market!A:A,Market!F:F,0)</f>
        <v>0.06</v>
      </c>
      <c r="X1183" s="55">
        <f t="shared" si="146"/>
        <v>0.1908</v>
      </c>
      <c r="Y1183" s="55">
        <f t="shared" si="147"/>
        <v>4.95</v>
      </c>
      <c r="Z1183" s="54">
        <f t="shared" si="148"/>
        <v>0.77830188679245282</v>
      </c>
      <c r="AA1183" s="49" t="str">
        <f t="shared" ca="1" si="149"/>
        <v>N</v>
      </c>
      <c r="AB1183" s="49">
        <f t="shared" ca="1" si="150"/>
        <v>5</v>
      </c>
      <c r="AC1183" s="49" t="str">
        <f t="shared" ca="1" si="151"/>
        <v>N</v>
      </c>
    </row>
    <row r="1184" spans="1:29" x14ac:dyDescent="0.25">
      <c r="A1184">
        <v>8419</v>
      </c>
      <c r="B1184" s="9">
        <v>43582</v>
      </c>
      <c r="C1184" s="50" t="str">
        <f t="shared" si="144"/>
        <v>N</v>
      </c>
      <c r="D1184" s="52">
        <f>_xlfn.XLOOKUP(B1184,Cal_Date!B:B,Cal_Date!A:A,0)</f>
        <v>4</v>
      </c>
      <c r="E1184">
        <v>2019</v>
      </c>
      <c r="F1184" t="s">
        <v>126</v>
      </c>
      <c r="G1184" t="s">
        <v>130</v>
      </c>
      <c r="H1184" t="s">
        <v>48</v>
      </c>
      <c r="I1184" t="s">
        <v>18</v>
      </c>
      <c r="J1184" t="s">
        <v>11</v>
      </c>
      <c r="K1184" t="s">
        <v>42</v>
      </c>
      <c r="L1184">
        <v>1</v>
      </c>
      <c r="M1184">
        <v>1001</v>
      </c>
      <c r="O1184" t="s">
        <v>25</v>
      </c>
      <c r="R1184" t="s">
        <v>44</v>
      </c>
      <c r="S1184" s="49" t="str">
        <f t="shared" si="145"/>
        <v>Card</v>
      </c>
      <c r="T1184" s="3">
        <v>0.03</v>
      </c>
      <c r="U1184" s="2">
        <v>6.36</v>
      </c>
      <c r="V1184" s="2">
        <v>1.41</v>
      </c>
      <c r="W1184" s="54">
        <f>_xlfn.XLOOKUP(M1184,Market!A:A,Market!F:F,0)</f>
        <v>0.06</v>
      </c>
      <c r="X1184" s="55">
        <f t="shared" si="146"/>
        <v>0.1908</v>
      </c>
      <c r="Y1184" s="55">
        <f t="shared" si="147"/>
        <v>4.95</v>
      </c>
      <c r="Z1184" s="54">
        <f t="shared" si="148"/>
        <v>0.77830188679245282</v>
      </c>
      <c r="AA1184" s="49" t="str">
        <f t="shared" ca="1" si="149"/>
        <v>N</v>
      </c>
      <c r="AB1184" s="49">
        <f t="shared" ca="1" si="150"/>
        <v>5</v>
      </c>
      <c r="AC1184" s="49" t="str">
        <f t="shared" ca="1" si="151"/>
        <v>N</v>
      </c>
    </row>
    <row r="1185" spans="1:29" x14ac:dyDescent="0.25">
      <c r="A1185">
        <v>8420</v>
      </c>
      <c r="B1185" s="9">
        <v>43582</v>
      </c>
      <c r="C1185" s="50" t="str">
        <f t="shared" si="144"/>
        <v>N</v>
      </c>
      <c r="D1185" s="52">
        <f>_xlfn.XLOOKUP(B1185,Cal_Date!B:B,Cal_Date!A:A,0)</f>
        <v>4</v>
      </c>
      <c r="E1185">
        <v>2019</v>
      </c>
      <c r="F1185" t="s">
        <v>126</v>
      </c>
      <c r="G1185" t="s">
        <v>130</v>
      </c>
      <c r="H1185" t="s">
        <v>48</v>
      </c>
      <c r="I1185" t="s">
        <v>18</v>
      </c>
      <c r="J1185" t="s">
        <v>11</v>
      </c>
      <c r="K1185" t="s">
        <v>42</v>
      </c>
      <c r="L1185">
        <v>1</v>
      </c>
      <c r="M1185">
        <v>1003</v>
      </c>
      <c r="O1185" t="s">
        <v>25</v>
      </c>
      <c r="R1185" t="s">
        <v>44</v>
      </c>
      <c r="S1185" s="49" t="str">
        <f t="shared" si="145"/>
        <v>Card</v>
      </c>
      <c r="T1185" s="3">
        <v>0.03</v>
      </c>
      <c r="U1185" s="2">
        <v>6.36</v>
      </c>
      <c r="V1185" s="2">
        <v>1.41</v>
      </c>
      <c r="W1185" s="54">
        <f>_xlfn.XLOOKUP(M1185,Market!A:A,Market!F:F,0)</f>
        <v>0.06</v>
      </c>
      <c r="X1185" s="55">
        <f t="shared" si="146"/>
        <v>0.1908</v>
      </c>
      <c r="Y1185" s="55">
        <f t="shared" si="147"/>
        <v>4.95</v>
      </c>
      <c r="Z1185" s="54">
        <f t="shared" si="148"/>
        <v>0.77830188679245282</v>
      </c>
      <c r="AA1185" s="49" t="str">
        <f t="shared" ca="1" si="149"/>
        <v>N</v>
      </c>
      <c r="AB1185" s="49">
        <f t="shared" ca="1" si="150"/>
        <v>5</v>
      </c>
      <c r="AC1185" s="49" t="str">
        <f t="shared" ca="1" si="151"/>
        <v>N</v>
      </c>
    </row>
    <row r="1186" spans="1:29" x14ac:dyDescent="0.25">
      <c r="A1186">
        <v>8421</v>
      </c>
      <c r="B1186" s="9">
        <v>43582</v>
      </c>
      <c r="C1186" s="50" t="str">
        <f t="shared" si="144"/>
        <v>N</v>
      </c>
      <c r="D1186" s="52">
        <f>_xlfn.XLOOKUP(B1186,Cal_Date!B:B,Cal_Date!A:A,0)</f>
        <v>4</v>
      </c>
      <c r="E1186">
        <v>2019</v>
      </c>
      <c r="F1186" t="s">
        <v>126</v>
      </c>
      <c r="G1186" t="s">
        <v>130</v>
      </c>
      <c r="H1186" t="s">
        <v>48</v>
      </c>
      <c r="I1186" t="s">
        <v>18</v>
      </c>
      <c r="J1186" t="s">
        <v>11</v>
      </c>
      <c r="K1186" t="s">
        <v>42</v>
      </c>
      <c r="L1186">
        <v>1</v>
      </c>
      <c r="M1186">
        <v>1004</v>
      </c>
      <c r="O1186" t="s">
        <v>28</v>
      </c>
      <c r="R1186" t="s">
        <v>46</v>
      </c>
      <c r="S1186" s="49" t="str">
        <f t="shared" si="145"/>
        <v>Card</v>
      </c>
      <c r="T1186" s="3">
        <v>0.04</v>
      </c>
      <c r="U1186" s="2">
        <v>6.36</v>
      </c>
      <c r="V1186" s="2">
        <v>1.41</v>
      </c>
      <c r="W1186" s="54">
        <f>_xlfn.XLOOKUP(M1186,Market!A:A,Market!F:F,0)</f>
        <v>0.06</v>
      </c>
      <c r="X1186" s="55">
        <f t="shared" si="146"/>
        <v>0.25440000000000002</v>
      </c>
      <c r="Y1186" s="55">
        <f t="shared" si="147"/>
        <v>4.95</v>
      </c>
      <c r="Z1186" s="54">
        <f t="shared" si="148"/>
        <v>0.77830188679245282</v>
      </c>
      <c r="AA1186" s="49" t="str">
        <f t="shared" ca="1" si="149"/>
        <v>N</v>
      </c>
      <c r="AB1186" s="49">
        <f t="shared" ca="1" si="150"/>
        <v>5</v>
      </c>
      <c r="AC1186" s="49" t="str">
        <f t="shared" ca="1" si="151"/>
        <v>N</v>
      </c>
    </row>
    <row r="1187" spans="1:29" x14ac:dyDescent="0.25">
      <c r="A1187">
        <v>8422</v>
      </c>
      <c r="B1187" s="9">
        <v>43582</v>
      </c>
      <c r="C1187" s="50" t="str">
        <f t="shared" si="144"/>
        <v>N</v>
      </c>
      <c r="D1187" s="52">
        <f>_xlfn.XLOOKUP(B1187,Cal_Date!B:B,Cal_Date!A:A,0)</f>
        <v>4</v>
      </c>
      <c r="E1187">
        <v>2019</v>
      </c>
      <c r="F1187" t="s">
        <v>126</v>
      </c>
      <c r="G1187" t="s">
        <v>130</v>
      </c>
      <c r="H1187" t="s">
        <v>48</v>
      </c>
      <c r="I1187" t="s">
        <v>18</v>
      </c>
      <c r="J1187" t="s">
        <v>11</v>
      </c>
      <c r="K1187" t="s">
        <v>42</v>
      </c>
      <c r="L1187">
        <v>2</v>
      </c>
      <c r="M1187">
        <v>1003</v>
      </c>
      <c r="O1187" t="s">
        <v>25</v>
      </c>
      <c r="R1187" t="s">
        <v>44</v>
      </c>
      <c r="S1187" s="49" t="str">
        <f t="shared" si="145"/>
        <v>Card</v>
      </c>
      <c r="T1187" s="3">
        <v>0.03</v>
      </c>
      <c r="U1187" s="2">
        <v>12.72</v>
      </c>
      <c r="V1187" s="2">
        <v>2.82</v>
      </c>
      <c r="W1187" s="54">
        <f>_xlfn.XLOOKUP(M1187,Market!A:A,Market!F:F,0)</f>
        <v>0.06</v>
      </c>
      <c r="X1187" s="55">
        <f t="shared" si="146"/>
        <v>0.38159999999999999</v>
      </c>
      <c r="Y1187" s="55">
        <f t="shared" si="147"/>
        <v>9.9</v>
      </c>
      <c r="Z1187" s="54">
        <f t="shared" si="148"/>
        <v>0.77830188679245282</v>
      </c>
      <c r="AA1187" s="49" t="str">
        <f t="shared" ca="1" si="149"/>
        <v>N</v>
      </c>
      <c r="AB1187" s="49">
        <f t="shared" ca="1" si="150"/>
        <v>5</v>
      </c>
      <c r="AC1187" s="49" t="str">
        <f t="shared" ca="1" si="151"/>
        <v>N</v>
      </c>
    </row>
    <row r="1188" spans="1:29" x14ac:dyDescent="0.25">
      <c r="A1188">
        <v>8423</v>
      </c>
      <c r="B1188" s="9">
        <v>43582</v>
      </c>
      <c r="C1188" s="50" t="str">
        <f t="shared" si="144"/>
        <v>N</v>
      </c>
      <c r="D1188" s="52">
        <f>_xlfn.XLOOKUP(B1188,Cal_Date!B:B,Cal_Date!A:A,0)</f>
        <v>4</v>
      </c>
      <c r="E1188">
        <v>2019</v>
      </c>
      <c r="F1188" t="s">
        <v>126</v>
      </c>
      <c r="G1188" t="s">
        <v>130</v>
      </c>
      <c r="H1188" t="s">
        <v>48</v>
      </c>
      <c r="I1188" t="s">
        <v>18</v>
      </c>
      <c r="J1188" t="s">
        <v>11</v>
      </c>
      <c r="K1188" t="s">
        <v>42</v>
      </c>
      <c r="L1188">
        <v>2</v>
      </c>
      <c r="M1188">
        <v>1005</v>
      </c>
      <c r="O1188" t="s">
        <v>25</v>
      </c>
      <c r="R1188" t="s">
        <v>44</v>
      </c>
      <c r="S1188" s="49" t="str">
        <f t="shared" si="145"/>
        <v>Card</v>
      </c>
      <c r="T1188" s="3">
        <v>0.03</v>
      </c>
      <c r="U1188" s="2">
        <v>13.068</v>
      </c>
      <c r="V1188" s="2">
        <v>2.82</v>
      </c>
      <c r="W1188" s="54">
        <f>_xlfn.XLOOKUP(M1188,Market!A:A,Market!F:F,0)</f>
        <v>8.8999999999999996E-2</v>
      </c>
      <c r="X1188" s="55">
        <f t="shared" si="146"/>
        <v>0.39204</v>
      </c>
      <c r="Y1188" s="55">
        <f t="shared" si="147"/>
        <v>10.247999999999999</v>
      </c>
      <c r="Z1188" s="54">
        <f t="shared" si="148"/>
        <v>0.78420569329660239</v>
      </c>
      <c r="AA1188" s="49" t="str">
        <f t="shared" ca="1" si="149"/>
        <v>N</v>
      </c>
      <c r="AB1188" s="49">
        <f t="shared" ca="1" si="150"/>
        <v>5</v>
      </c>
      <c r="AC1188" s="49" t="str">
        <f t="shared" ca="1" si="151"/>
        <v>N</v>
      </c>
    </row>
    <row r="1189" spans="1:29" x14ac:dyDescent="0.25">
      <c r="A1189">
        <v>8424</v>
      </c>
      <c r="B1189" s="9">
        <v>43582</v>
      </c>
      <c r="C1189" s="50" t="str">
        <f t="shared" si="144"/>
        <v>N</v>
      </c>
      <c r="D1189" s="52">
        <f>_xlfn.XLOOKUP(B1189,Cal_Date!B:B,Cal_Date!A:A,0)</f>
        <v>4</v>
      </c>
      <c r="E1189">
        <v>2019</v>
      </c>
      <c r="F1189" t="s">
        <v>126</v>
      </c>
      <c r="G1189" t="s">
        <v>130</v>
      </c>
      <c r="H1189" t="s">
        <v>48</v>
      </c>
      <c r="I1189" t="s">
        <v>18</v>
      </c>
      <c r="J1189" t="s">
        <v>11</v>
      </c>
      <c r="K1189" t="s">
        <v>42</v>
      </c>
      <c r="L1189">
        <v>1</v>
      </c>
      <c r="M1189">
        <v>1007</v>
      </c>
      <c r="O1189" t="s">
        <v>28</v>
      </c>
      <c r="R1189" t="s">
        <v>44</v>
      </c>
      <c r="S1189" s="49" t="str">
        <f t="shared" si="145"/>
        <v>Card</v>
      </c>
      <c r="T1189" s="3">
        <v>0.03</v>
      </c>
      <c r="U1189" s="2">
        <v>6.5339999999999998</v>
      </c>
      <c r="V1189" s="2">
        <v>1.41</v>
      </c>
      <c r="W1189" s="54">
        <f>_xlfn.XLOOKUP(M1189,Market!A:A,Market!F:F,0)</f>
        <v>8.8999999999999996E-2</v>
      </c>
      <c r="X1189" s="55">
        <f t="shared" si="146"/>
        <v>0.19602</v>
      </c>
      <c r="Y1189" s="55">
        <f t="shared" si="147"/>
        <v>5.1239999999999997</v>
      </c>
      <c r="Z1189" s="54">
        <f t="shared" si="148"/>
        <v>0.78420569329660239</v>
      </c>
      <c r="AA1189" s="49" t="str">
        <f t="shared" ca="1" si="149"/>
        <v>N</v>
      </c>
      <c r="AB1189" s="49">
        <f t="shared" ca="1" si="150"/>
        <v>5</v>
      </c>
      <c r="AC1189" s="49" t="str">
        <f t="shared" ca="1" si="151"/>
        <v>N</v>
      </c>
    </row>
    <row r="1190" spans="1:29" x14ac:dyDescent="0.25">
      <c r="A1190">
        <v>8425</v>
      </c>
      <c r="B1190" s="9">
        <v>43582</v>
      </c>
      <c r="C1190" s="50" t="str">
        <f t="shared" si="144"/>
        <v>N</v>
      </c>
      <c r="D1190" s="52">
        <f>_xlfn.XLOOKUP(B1190,Cal_Date!B:B,Cal_Date!A:A,0)</f>
        <v>4</v>
      </c>
      <c r="E1190">
        <v>2019</v>
      </c>
      <c r="F1190" t="s">
        <v>126</v>
      </c>
      <c r="G1190" t="s">
        <v>130</v>
      </c>
      <c r="H1190" t="s">
        <v>48</v>
      </c>
      <c r="I1190" t="s">
        <v>18</v>
      </c>
      <c r="J1190" t="s">
        <v>11</v>
      </c>
      <c r="K1190" t="s">
        <v>42</v>
      </c>
      <c r="L1190">
        <v>1</v>
      </c>
      <c r="M1190">
        <v>1009</v>
      </c>
      <c r="O1190" t="s">
        <v>28</v>
      </c>
      <c r="R1190" t="s">
        <v>44</v>
      </c>
      <c r="S1190" s="49" t="str">
        <f t="shared" si="145"/>
        <v>Card</v>
      </c>
      <c r="T1190" s="3">
        <v>0.03</v>
      </c>
      <c r="U1190" s="2">
        <v>6.5339999999999998</v>
      </c>
      <c r="V1190" s="2">
        <v>1.41</v>
      </c>
      <c r="W1190" s="54">
        <f>_xlfn.XLOOKUP(M1190,Market!A:A,Market!F:F,0)</f>
        <v>8.8999999999999996E-2</v>
      </c>
      <c r="X1190" s="55">
        <f t="shared" si="146"/>
        <v>0.19602</v>
      </c>
      <c r="Y1190" s="55">
        <f t="shared" si="147"/>
        <v>5.1239999999999997</v>
      </c>
      <c r="Z1190" s="54">
        <f t="shared" si="148"/>
        <v>0.78420569329660239</v>
      </c>
      <c r="AA1190" s="49" t="str">
        <f t="shared" ca="1" si="149"/>
        <v>N</v>
      </c>
      <c r="AB1190" s="49">
        <f t="shared" ca="1" si="150"/>
        <v>5</v>
      </c>
      <c r="AC1190" s="49" t="str">
        <f t="shared" ca="1" si="151"/>
        <v>N</v>
      </c>
    </row>
    <row r="1191" spans="1:29" x14ac:dyDescent="0.25">
      <c r="A1191">
        <v>8426</v>
      </c>
      <c r="B1191" s="9">
        <v>43582</v>
      </c>
      <c r="C1191" s="50" t="str">
        <f t="shared" si="144"/>
        <v>N</v>
      </c>
      <c r="D1191" s="52">
        <f>_xlfn.XLOOKUP(B1191,Cal_Date!B:B,Cal_Date!A:A,0)</f>
        <v>4</v>
      </c>
      <c r="E1191">
        <v>2019</v>
      </c>
      <c r="F1191" t="s">
        <v>126</v>
      </c>
      <c r="G1191" t="s">
        <v>130</v>
      </c>
      <c r="H1191" t="s">
        <v>48</v>
      </c>
      <c r="I1191" t="s">
        <v>18</v>
      </c>
      <c r="J1191" t="s">
        <v>11</v>
      </c>
      <c r="K1191" t="s">
        <v>42</v>
      </c>
      <c r="L1191">
        <v>1</v>
      </c>
      <c r="M1191">
        <v>1001</v>
      </c>
      <c r="O1191" t="s">
        <v>25</v>
      </c>
      <c r="R1191" t="s">
        <v>46</v>
      </c>
      <c r="S1191" s="49" t="str">
        <f t="shared" si="145"/>
        <v>Card</v>
      </c>
      <c r="T1191" s="3">
        <v>0.04</v>
      </c>
      <c r="U1191" s="2">
        <v>6.36</v>
      </c>
      <c r="V1191" s="2">
        <v>1.41</v>
      </c>
      <c r="W1191" s="54">
        <f>_xlfn.XLOOKUP(M1191,Market!A:A,Market!F:F,0)</f>
        <v>0.06</v>
      </c>
      <c r="X1191" s="55">
        <f t="shared" si="146"/>
        <v>0.25440000000000002</v>
      </c>
      <c r="Y1191" s="55">
        <f t="shared" si="147"/>
        <v>4.95</v>
      </c>
      <c r="Z1191" s="54">
        <f t="shared" si="148"/>
        <v>0.77830188679245282</v>
      </c>
      <c r="AA1191" s="49" t="str">
        <f t="shared" ca="1" si="149"/>
        <v>N</v>
      </c>
      <c r="AB1191" s="49">
        <f t="shared" ca="1" si="150"/>
        <v>5</v>
      </c>
      <c r="AC1191" s="49" t="str">
        <f t="shared" ca="1" si="151"/>
        <v>N</v>
      </c>
    </row>
    <row r="1192" spans="1:29" x14ac:dyDescent="0.25">
      <c r="A1192">
        <v>8427</v>
      </c>
      <c r="B1192" s="9">
        <v>43582</v>
      </c>
      <c r="C1192" s="50" t="str">
        <f t="shared" si="144"/>
        <v>N</v>
      </c>
      <c r="D1192" s="52">
        <f>_xlfn.XLOOKUP(B1192,Cal_Date!B:B,Cal_Date!A:A,0)</f>
        <v>4</v>
      </c>
      <c r="E1192">
        <v>2019</v>
      </c>
      <c r="F1192" t="s">
        <v>126</v>
      </c>
      <c r="G1192" t="s">
        <v>130</v>
      </c>
      <c r="H1192" t="s">
        <v>48</v>
      </c>
      <c r="I1192" t="s">
        <v>18</v>
      </c>
      <c r="J1192" t="s">
        <v>10</v>
      </c>
      <c r="K1192" t="s">
        <v>43</v>
      </c>
      <c r="L1192">
        <v>2</v>
      </c>
      <c r="M1192">
        <v>1010</v>
      </c>
      <c r="O1192" t="s">
        <v>25</v>
      </c>
      <c r="R1192" t="s">
        <v>46</v>
      </c>
      <c r="S1192" s="49" t="str">
        <f t="shared" si="145"/>
        <v>Card</v>
      </c>
      <c r="T1192" s="3">
        <v>0.04</v>
      </c>
      <c r="U1192" s="2">
        <v>15.120000000000001</v>
      </c>
      <c r="V1192" s="2">
        <v>2.92</v>
      </c>
      <c r="W1192" s="54">
        <f>_xlfn.XLOOKUP(M1192,Market!A:A,Market!F:F,0)</f>
        <v>0.08</v>
      </c>
      <c r="X1192" s="55">
        <f t="shared" si="146"/>
        <v>0.6048</v>
      </c>
      <c r="Y1192" s="55">
        <f t="shared" si="147"/>
        <v>12.200000000000001</v>
      </c>
      <c r="Z1192" s="54">
        <f t="shared" si="148"/>
        <v>0.80687830687830686</v>
      </c>
      <c r="AA1192" s="49" t="str">
        <f t="shared" ca="1" si="149"/>
        <v>N</v>
      </c>
      <c r="AB1192" s="49">
        <f t="shared" ca="1" si="150"/>
        <v>5</v>
      </c>
      <c r="AC1192" s="49" t="str">
        <f t="shared" ca="1" si="151"/>
        <v>N</v>
      </c>
    </row>
    <row r="1193" spans="1:29" x14ac:dyDescent="0.25">
      <c r="A1193">
        <v>8450</v>
      </c>
      <c r="B1193" s="9">
        <v>43582</v>
      </c>
      <c r="C1193" s="50" t="str">
        <f t="shared" si="144"/>
        <v>N</v>
      </c>
      <c r="D1193" s="52">
        <f>_xlfn.XLOOKUP(B1193,Cal_Date!B:B,Cal_Date!A:A,0)</f>
        <v>4</v>
      </c>
      <c r="E1193">
        <v>2019</v>
      </c>
      <c r="F1193" t="s">
        <v>126</v>
      </c>
      <c r="G1193" t="s">
        <v>130</v>
      </c>
      <c r="H1193" t="s">
        <v>48</v>
      </c>
      <c r="I1193" t="s">
        <v>18</v>
      </c>
      <c r="J1193" t="s">
        <v>11</v>
      </c>
      <c r="K1193" t="s">
        <v>42</v>
      </c>
      <c r="L1193">
        <v>1</v>
      </c>
      <c r="M1193">
        <v>1006</v>
      </c>
      <c r="O1193" t="s">
        <v>28</v>
      </c>
      <c r="R1193" t="s">
        <v>44</v>
      </c>
      <c r="S1193" s="49" t="str">
        <f t="shared" si="145"/>
        <v>Card</v>
      </c>
      <c r="T1193" s="3">
        <v>0.03</v>
      </c>
      <c r="U1193" s="2">
        <v>6.5339999999999998</v>
      </c>
      <c r="V1193" s="2">
        <v>1.41</v>
      </c>
      <c r="W1193" s="54">
        <f>_xlfn.XLOOKUP(M1193,Market!A:A,Market!F:F,0)</f>
        <v>8.8999999999999996E-2</v>
      </c>
      <c r="X1193" s="55">
        <f t="shared" si="146"/>
        <v>0.19602</v>
      </c>
      <c r="Y1193" s="55">
        <f t="shared" si="147"/>
        <v>5.1239999999999997</v>
      </c>
      <c r="Z1193" s="54">
        <f t="shared" si="148"/>
        <v>0.78420569329660239</v>
      </c>
      <c r="AA1193" s="49" t="str">
        <f t="shared" ca="1" si="149"/>
        <v>N</v>
      </c>
      <c r="AB1193" s="49">
        <f t="shared" ca="1" si="150"/>
        <v>5</v>
      </c>
      <c r="AC1193" s="49" t="str">
        <f t="shared" ca="1" si="151"/>
        <v>N</v>
      </c>
    </row>
    <row r="1194" spans="1:29" x14ac:dyDescent="0.25">
      <c r="A1194">
        <v>8451</v>
      </c>
      <c r="B1194" s="9">
        <v>43582</v>
      </c>
      <c r="C1194" s="50" t="str">
        <f t="shared" si="144"/>
        <v>N</v>
      </c>
      <c r="D1194" s="52">
        <f>_xlfn.XLOOKUP(B1194,Cal_Date!B:B,Cal_Date!A:A,0)</f>
        <v>4</v>
      </c>
      <c r="E1194">
        <v>2019</v>
      </c>
      <c r="F1194" t="s">
        <v>126</v>
      </c>
      <c r="G1194" t="s">
        <v>130</v>
      </c>
      <c r="H1194" t="s">
        <v>48</v>
      </c>
      <c r="I1194" t="s">
        <v>18</v>
      </c>
      <c r="J1194" t="s">
        <v>11</v>
      </c>
      <c r="K1194" t="s">
        <v>42</v>
      </c>
      <c r="L1194">
        <v>2</v>
      </c>
      <c r="M1194">
        <v>1000</v>
      </c>
      <c r="O1194" t="s">
        <v>25</v>
      </c>
      <c r="R1194" t="s">
        <v>44</v>
      </c>
      <c r="S1194" s="49" t="str">
        <f t="shared" si="145"/>
        <v>Card</v>
      </c>
      <c r="T1194" s="3">
        <v>0.03</v>
      </c>
      <c r="U1194" s="2">
        <v>12.96</v>
      </c>
      <c r="V1194" s="2">
        <v>2.82</v>
      </c>
      <c r="W1194" s="54">
        <f>_xlfn.XLOOKUP(M1194,Market!A:A,Market!F:F,0)</f>
        <v>0.08</v>
      </c>
      <c r="X1194" s="55">
        <f t="shared" si="146"/>
        <v>0.38880000000000003</v>
      </c>
      <c r="Y1194" s="55">
        <f t="shared" si="147"/>
        <v>10.14</v>
      </c>
      <c r="Z1194" s="54">
        <f t="shared" si="148"/>
        <v>0.78240740740740744</v>
      </c>
      <c r="AA1194" s="49" t="str">
        <f t="shared" ca="1" si="149"/>
        <v>N</v>
      </c>
      <c r="AB1194" s="49">
        <f t="shared" ca="1" si="150"/>
        <v>5</v>
      </c>
      <c r="AC1194" s="49" t="str">
        <f t="shared" ca="1" si="151"/>
        <v>N</v>
      </c>
    </row>
    <row r="1195" spans="1:29" x14ac:dyDescent="0.25">
      <c r="A1195">
        <v>8452</v>
      </c>
      <c r="B1195" s="9">
        <v>43582</v>
      </c>
      <c r="C1195" s="50" t="str">
        <f t="shared" si="144"/>
        <v>N</v>
      </c>
      <c r="D1195" s="52">
        <f>_xlfn.XLOOKUP(B1195,Cal_Date!B:B,Cal_Date!A:A,0)</f>
        <v>4</v>
      </c>
      <c r="E1195">
        <v>2019</v>
      </c>
      <c r="F1195" t="s">
        <v>126</v>
      </c>
      <c r="G1195" t="s">
        <v>130</v>
      </c>
      <c r="H1195" t="s">
        <v>48</v>
      </c>
      <c r="I1195" t="s">
        <v>18</v>
      </c>
      <c r="J1195" t="s">
        <v>10</v>
      </c>
      <c r="K1195" t="s">
        <v>43</v>
      </c>
      <c r="L1195">
        <v>1</v>
      </c>
      <c r="M1195">
        <v>1001</v>
      </c>
      <c r="O1195" t="s">
        <v>25</v>
      </c>
      <c r="R1195" t="s">
        <v>44</v>
      </c>
      <c r="S1195" s="49" t="str">
        <f t="shared" si="145"/>
        <v>Card</v>
      </c>
      <c r="T1195" s="3">
        <v>0.03</v>
      </c>
      <c r="U1195" s="2">
        <v>7.42</v>
      </c>
      <c r="V1195" s="2">
        <v>1.46</v>
      </c>
      <c r="W1195" s="54">
        <f>_xlfn.XLOOKUP(M1195,Market!A:A,Market!F:F,0)</f>
        <v>0.06</v>
      </c>
      <c r="X1195" s="55">
        <f t="shared" si="146"/>
        <v>0.22259999999999999</v>
      </c>
      <c r="Y1195" s="55">
        <f t="shared" si="147"/>
        <v>5.96</v>
      </c>
      <c r="Z1195" s="54">
        <f t="shared" si="148"/>
        <v>0.80323450134770891</v>
      </c>
      <c r="AA1195" s="49" t="str">
        <f t="shared" ca="1" si="149"/>
        <v>N</v>
      </c>
      <c r="AB1195" s="49">
        <f t="shared" ca="1" si="150"/>
        <v>5</v>
      </c>
      <c r="AC1195" s="49" t="str">
        <f t="shared" ca="1" si="151"/>
        <v>N</v>
      </c>
    </row>
    <row r="1196" spans="1:29" x14ac:dyDescent="0.25">
      <c r="A1196">
        <v>8453</v>
      </c>
      <c r="B1196" s="9">
        <v>43582</v>
      </c>
      <c r="C1196" s="50" t="str">
        <f t="shared" si="144"/>
        <v>N</v>
      </c>
      <c r="D1196" s="52">
        <f>_xlfn.XLOOKUP(B1196,Cal_Date!B:B,Cal_Date!A:A,0)</f>
        <v>4</v>
      </c>
      <c r="E1196">
        <v>2019</v>
      </c>
      <c r="F1196" t="s">
        <v>126</v>
      </c>
      <c r="G1196" t="s">
        <v>130</v>
      </c>
      <c r="H1196" t="s">
        <v>48</v>
      </c>
      <c r="I1196" t="s">
        <v>18</v>
      </c>
      <c r="J1196" t="s">
        <v>11</v>
      </c>
      <c r="K1196" t="s">
        <v>42</v>
      </c>
      <c r="L1196">
        <v>1</v>
      </c>
      <c r="M1196">
        <v>1008</v>
      </c>
      <c r="O1196" t="s">
        <v>28</v>
      </c>
      <c r="R1196" t="s">
        <v>44</v>
      </c>
      <c r="S1196" s="49" t="str">
        <f t="shared" si="145"/>
        <v>Card</v>
      </c>
      <c r="T1196" s="3">
        <v>0.03</v>
      </c>
      <c r="U1196" s="2">
        <v>6.5339999999999998</v>
      </c>
      <c r="V1196" s="2">
        <v>1.41</v>
      </c>
      <c r="W1196" s="54">
        <f>_xlfn.XLOOKUP(M1196,Market!A:A,Market!F:F,0)</f>
        <v>8.8999999999999996E-2</v>
      </c>
      <c r="X1196" s="55">
        <f t="shared" si="146"/>
        <v>0.19602</v>
      </c>
      <c r="Y1196" s="55">
        <f t="shared" si="147"/>
        <v>5.1239999999999997</v>
      </c>
      <c r="Z1196" s="54">
        <f t="shared" si="148"/>
        <v>0.78420569329660239</v>
      </c>
      <c r="AA1196" s="49" t="str">
        <f t="shared" ca="1" si="149"/>
        <v>N</v>
      </c>
      <c r="AB1196" s="49">
        <f t="shared" ca="1" si="150"/>
        <v>5</v>
      </c>
      <c r="AC1196" s="49" t="str">
        <f t="shared" ca="1" si="151"/>
        <v>N</v>
      </c>
    </row>
    <row r="1197" spans="1:29" x14ac:dyDescent="0.25">
      <c r="A1197">
        <v>8454</v>
      </c>
      <c r="B1197" s="9">
        <v>43582</v>
      </c>
      <c r="C1197" s="50" t="str">
        <f t="shared" si="144"/>
        <v>N</v>
      </c>
      <c r="D1197" s="52">
        <f>_xlfn.XLOOKUP(B1197,Cal_Date!B:B,Cal_Date!A:A,0)</f>
        <v>4</v>
      </c>
      <c r="E1197">
        <v>2019</v>
      </c>
      <c r="F1197" t="s">
        <v>126</v>
      </c>
      <c r="G1197" t="s">
        <v>130</v>
      </c>
      <c r="H1197" t="s">
        <v>48</v>
      </c>
      <c r="I1197" t="s">
        <v>18</v>
      </c>
      <c r="J1197" t="s">
        <v>11</v>
      </c>
      <c r="K1197" t="s">
        <v>42</v>
      </c>
      <c r="L1197">
        <v>1</v>
      </c>
      <c r="M1197">
        <v>1009</v>
      </c>
      <c r="O1197" t="s">
        <v>28</v>
      </c>
      <c r="R1197" t="s">
        <v>47</v>
      </c>
      <c r="S1197" s="49" t="str">
        <f t="shared" si="145"/>
        <v>Card</v>
      </c>
      <c r="T1197" s="3">
        <v>3.5000000000000003E-2</v>
      </c>
      <c r="U1197" s="2">
        <v>6.5339999999999998</v>
      </c>
      <c r="V1197" s="2">
        <v>1.41</v>
      </c>
      <c r="W1197" s="54">
        <f>_xlfn.XLOOKUP(M1197,Market!A:A,Market!F:F,0)</f>
        <v>8.8999999999999996E-2</v>
      </c>
      <c r="X1197" s="55">
        <f t="shared" si="146"/>
        <v>0.22869</v>
      </c>
      <c r="Y1197" s="55">
        <f t="shared" si="147"/>
        <v>5.1239999999999997</v>
      </c>
      <c r="Z1197" s="54">
        <f t="shared" si="148"/>
        <v>0.78420569329660239</v>
      </c>
      <c r="AA1197" s="49" t="str">
        <f t="shared" ca="1" si="149"/>
        <v>N</v>
      </c>
      <c r="AB1197" s="49">
        <f t="shared" ca="1" si="150"/>
        <v>5</v>
      </c>
      <c r="AC1197" s="49" t="str">
        <f t="shared" ca="1" si="151"/>
        <v>N</v>
      </c>
    </row>
    <row r="1198" spans="1:29" x14ac:dyDescent="0.25">
      <c r="A1198">
        <v>8455</v>
      </c>
      <c r="B1198" s="9">
        <v>43582</v>
      </c>
      <c r="C1198" s="50" t="str">
        <f t="shared" si="144"/>
        <v>N</v>
      </c>
      <c r="D1198" s="52">
        <f>_xlfn.XLOOKUP(B1198,Cal_Date!B:B,Cal_Date!A:A,0)</f>
        <v>4</v>
      </c>
      <c r="E1198">
        <v>2019</v>
      </c>
      <c r="F1198" t="s">
        <v>126</v>
      </c>
      <c r="G1198" t="s">
        <v>130</v>
      </c>
      <c r="H1198" t="s">
        <v>48</v>
      </c>
      <c r="I1198" t="s">
        <v>18</v>
      </c>
      <c r="J1198" t="s">
        <v>11</v>
      </c>
      <c r="K1198" t="s">
        <v>42</v>
      </c>
      <c r="L1198">
        <v>1</v>
      </c>
      <c r="M1198">
        <v>1001</v>
      </c>
      <c r="O1198" t="s">
        <v>25</v>
      </c>
      <c r="R1198" t="s">
        <v>44</v>
      </c>
      <c r="S1198" s="49" t="str">
        <f t="shared" si="145"/>
        <v>Card</v>
      </c>
      <c r="T1198" s="3">
        <v>0.03</v>
      </c>
      <c r="U1198" s="2">
        <v>6.36</v>
      </c>
      <c r="V1198" s="2">
        <v>1.41</v>
      </c>
      <c r="W1198" s="54">
        <f>_xlfn.XLOOKUP(M1198,Market!A:A,Market!F:F,0)</f>
        <v>0.06</v>
      </c>
      <c r="X1198" s="55">
        <f t="shared" si="146"/>
        <v>0.1908</v>
      </c>
      <c r="Y1198" s="55">
        <f t="shared" si="147"/>
        <v>4.95</v>
      </c>
      <c r="Z1198" s="54">
        <f t="shared" si="148"/>
        <v>0.77830188679245282</v>
      </c>
      <c r="AA1198" s="49" t="str">
        <f t="shared" ca="1" si="149"/>
        <v>N</v>
      </c>
      <c r="AB1198" s="49">
        <f t="shared" ca="1" si="150"/>
        <v>5</v>
      </c>
      <c r="AC1198" s="49" t="str">
        <f t="shared" ca="1" si="151"/>
        <v>N</v>
      </c>
    </row>
    <row r="1199" spans="1:29" x14ac:dyDescent="0.25">
      <c r="A1199">
        <v>8456</v>
      </c>
      <c r="B1199" s="9">
        <v>43582</v>
      </c>
      <c r="C1199" s="50" t="str">
        <f t="shared" si="144"/>
        <v>N</v>
      </c>
      <c r="D1199" s="52">
        <f>_xlfn.XLOOKUP(B1199,Cal_Date!B:B,Cal_Date!A:A,0)</f>
        <v>4</v>
      </c>
      <c r="E1199">
        <v>2019</v>
      </c>
      <c r="F1199" t="s">
        <v>126</v>
      </c>
      <c r="G1199" t="s">
        <v>130</v>
      </c>
      <c r="H1199" t="s">
        <v>48</v>
      </c>
      <c r="I1199" t="s">
        <v>18</v>
      </c>
      <c r="J1199" t="s">
        <v>10</v>
      </c>
      <c r="K1199" t="s">
        <v>43</v>
      </c>
      <c r="L1199">
        <v>2</v>
      </c>
      <c r="M1199">
        <v>1001</v>
      </c>
      <c r="O1199" t="s">
        <v>25</v>
      </c>
      <c r="R1199" t="s">
        <v>47</v>
      </c>
      <c r="S1199" s="49" t="str">
        <f t="shared" si="145"/>
        <v>Card</v>
      </c>
      <c r="T1199" s="3">
        <v>3.5000000000000003E-2</v>
      </c>
      <c r="U1199" s="2">
        <v>18.02</v>
      </c>
      <c r="V1199" s="2">
        <v>2.92</v>
      </c>
      <c r="W1199" s="54">
        <f>_xlfn.XLOOKUP(M1199,Market!A:A,Market!F:F,0)</f>
        <v>0.06</v>
      </c>
      <c r="X1199" s="55">
        <f t="shared" si="146"/>
        <v>0.63070000000000004</v>
      </c>
      <c r="Y1199" s="55">
        <f t="shared" si="147"/>
        <v>15.1</v>
      </c>
      <c r="Z1199" s="54">
        <f t="shared" si="148"/>
        <v>0.83795782463928969</v>
      </c>
      <c r="AA1199" s="49" t="str">
        <f t="shared" ca="1" si="149"/>
        <v>N</v>
      </c>
      <c r="AB1199" s="49">
        <f t="shared" ca="1" si="150"/>
        <v>5</v>
      </c>
      <c r="AC1199" s="49" t="str">
        <f t="shared" ca="1" si="151"/>
        <v>N</v>
      </c>
    </row>
    <row r="1200" spans="1:29" x14ac:dyDescent="0.25">
      <c r="A1200">
        <v>8457</v>
      </c>
      <c r="B1200" s="9">
        <v>43582</v>
      </c>
      <c r="C1200" s="50" t="str">
        <f t="shared" si="144"/>
        <v>N</v>
      </c>
      <c r="D1200" s="52">
        <f>_xlfn.XLOOKUP(B1200,Cal_Date!B:B,Cal_Date!A:A,0)</f>
        <v>4</v>
      </c>
      <c r="E1200">
        <v>2019</v>
      </c>
      <c r="F1200" t="s">
        <v>126</v>
      </c>
      <c r="G1200" t="s">
        <v>130</v>
      </c>
      <c r="H1200" t="s">
        <v>48</v>
      </c>
      <c r="I1200" t="s">
        <v>18</v>
      </c>
      <c r="J1200" t="s">
        <v>10</v>
      </c>
      <c r="K1200" t="s">
        <v>43</v>
      </c>
      <c r="L1200">
        <v>1</v>
      </c>
      <c r="M1200">
        <v>1001</v>
      </c>
      <c r="O1200" t="s">
        <v>25</v>
      </c>
      <c r="R1200" t="s">
        <v>44</v>
      </c>
      <c r="S1200" s="49" t="str">
        <f t="shared" si="145"/>
        <v>Card</v>
      </c>
      <c r="T1200" s="3">
        <v>0.03</v>
      </c>
      <c r="U1200" s="2">
        <v>7.42</v>
      </c>
      <c r="V1200" s="2">
        <v>1.46</v>
      </c>
      <c r="W1200" s="54">
        <f>_xlfn.XLOOKUP(M1200,Market!A:A,Market!F:F,0)</f>
        <v>0.06</v>
      </c>
      <c r="X1200" s="55">
        <f t="shared" si="146"/>
        <v>0.22259999999999999</v>
      </c>
      <c r="Y1200" s="55">
        <f t="shared" si="147"/>
        <v>5.96</v>
      </c>
      <c r="Z1200" s="54">
        <f t="shared" si="148"/>
        <v>0.80323450134770891</v>
      </c>
      <c r="AA1200" s="49" t="str">
        <f t="shared" ca="1" si="149"/>
        <v>N</v>
      </c>
      <c r="AB1200" s="49">
        <f t="shared" ca="1" si="150"/>
        <v>5</v>
      </c>
      <c r="AC1200" s="49" t="str">
        <f t="shared" ca="1" si="151"/>
        <v>N</v>
      </c>
    </row>
    <row r="1201" spans="1:29" x14ac:dyDescent="0.25">
      <c r="A1201">
        <v>8458</v>
      </c>
      <c r="B1201" s="9">
        <v>43582</v>
      </c>
      <c r="C1201" s="50" t="str">
        <f t="shared" si="144"/>
        <v>N</v>
      </c>
      <c r="D1201" s="52">
        <f>_xlfn.XLOOKUP(B1201,Cal_Date!B:B,Cal_Date!A:A,0)</f>
        <v>4</v>
      </c>
      <c r="E1201">
        <v>2019</v>
      </c>
      <c r="F1201" t="s">
        <v>126</v>
      </c>
      <c r="G1201" t="s">
        <v>130</v>
      </c>
      <c r="H1201" t="s">
        <v>48</v>
      </c>
      <c r="I1201" t="s">
        <v>18</v>
      </c>
      <c r="J1201" t="s">
        <v>10</v>
      </c>
      <c r="K1201" t="s">
        <v>43</v>
      </c>
      <c r="L1201">
        <v>1</v>
      </c>
      <c r="M1201">
        <v>1002</v>
      </c>
      <c r="O1201" t="s">
        <v>28</v>
      </c>
      <c r="R1201" t="s">
        <v>47</v>
      </c>
      <c r="S1201" s="49" t="str">
        <f t="shared" si="145"/>
        <v>Card</v>
      </c>
      <c r="T1201" s="3">
        <v>3.5000000000000003E-2</v>
      </c>
      <c r="U1201" s="2">
        <v>7.42</v>
      </c>
      <c r="V1201" s="2">
        <v>1.46</v>
      </c>
      <c r="W1201" s="54">
        <f>_xlfn.XLOOKUP(M1201,Market!A:A,Market!F:F,0)</f>
        <v>0.06</v>
      </c>
      <c r="X1201" s="55">
        <f t="shared" si="146"/>
        <v>0.25970000000000004</v>
      </c>
      <c r="Y1201" s="55">
        <f t="shared" si="147"/>
        <v>5.96</v>
      </c>
      <c r="Z1201" s="54">
        <f t="shared" si="148"/>
        <v>0.80323450134770891</v>
      </c>
      <c r="AA1201" s="49" t="str">
        <f t="shared" ca="1" si="149"/>
        <v>N</v>
      </c>
      <c r="AB1201" s="49">
        <f t="shared" ca="1" si="150"/>
        <v>5</v>
      </c>
      <c r="AC1201" s="49" t="str">
        <f t="shared" ca="1" si="151"/>
        <v>N</v>
      </c>
    </row>
    <row r="1202" spans="1:29" x14ac:dyDescent="0.25">
      <c r="A1202">
        <v>8459</v>
      </c>
      <c r="B1202" s="9">
        <v>43582</v>
      </c>
      <c r="C1202" s="50" t="str">
        <f t="shared" si="144"/>
        <v>N</v>
      </c>
      <c r="D1202" s="52">
        <f>_xlfn.XLOOKUP(B1202,Cal_Date!B:B,Cal_Date!A:A,0)</f>
        <v>4</v>
      </c>
      <c r="E1202">
        <v>2019</v>
      </c>
      <c r="F1202" t="s">
        <v>126</v>
      </c>
      <c r="G1202" t="s">
        <v>130</v>
      </c>
      <c r="H1202" t="s">
        <v>48</v>
      </c>
      <c r="I1202" t="s">
        <v>18</v>
      </c>
      <c r="J1202" t="s">
        <v>11</v>
      </c>
      <c r="K1202" t="s">
        <v>42</v>
      </c>
      <c r="L1202">
        <v>1</v>
      </c>
      <c r="M1202">
        <v>1003</v>
      </c>
      <c r="O1202" t="s">
        <v>25</v>
      </c>
      <c r="R1202" t="s">
        <v>47</v>
      </c>
      <c r="S1202" s="49" t="str">
        <f t="shared" si="145"/>
        <v>Card</v>
      </c>
      <c r="T1202" s="3">
        <v>3.5000000000000003E-2</v>
      </c>
      <c r="U1202" s="2">
        <v>6.36</v>
      </c>
      <c r="V1202" s="2">
        <v>1.41</v>
      </c>
      <c r="W1202" s="54">
        <f>_xlfn.XLOOKUP(M1202,Market!A:A,Market!F:F,0)</f>
        <v>0.06</v>
      </c>
      <c r="X1202" s="55">
        <f t="shared" si="146"/>
        <v>0.22260000000000002</v>
      </c>
      <c r="Y1202" s="55">
        <f t="shared" si="147"/>
        <v>4.95</v>
      </c>
      <c r="Z1202" s="54">
        <f t="shared" si="148"/>
        <v>0.77830188679245282</v>
      </c>
      <c r="AA1202" s="49" t="str">
        <f t="shared" ca="1" si="149"/>
        <v>N</v>
      </c>
      <c r="AB1202" s="49">
        <f t="shared" ca="1" si="150"/>
        <v>5</v>
      </c>
      <c r="AC1202" s="49" t="str">
        <f t="shared" ca="1" si="151"/>
        <v>N</v>
      </c>
    </row>
    <row r="1203" spans="1:29" x14ac:dyDescent="0.25">
      <c r="A1203">
        <v>8460</v>
      </c>
      <c r="B1203" s="9">
        <v>43582</v>
      </c>
      <c r="C1203" s="50" t="str">
        <f t="shared" si="144"/>
        <v>N</v>
      </c>
      <c r="D1203" s="52">
        <f>_xlfn.XLOOKUP(B1203,Cal_Date!B:B,Cal_Date!A:A,0)</f>
        <v>4</v>
      </c>
      <c r="E1203">
        <v>2019</v>
      </c>
      <c r="F1203" t="s">
        <v>126</v>
      </c>
      <c r="G1203" t="s">
        <v>130</v>
      </c>
      <c r="H1203" t="s">
        <v>48</v>
      </c>
      <c r="I1203" t="s">
        <v>18</v>
      </c>
      <c r="J1203" t="s">
        <v>11</v>
      </c>
      <c r="K1203" t="s">
        <v>42</v>
      </c>
      <c r="L1203">
        <v>1</v>
      </c>
      <c r="M1203">
        <v>1003</v>
      </c>
      <c r="O1203" t="s">
        <v>25</v>
      </c>
      <c r="R1203" t="s">
        <v>47</v>
      </c>
      <c r="S1203" s="49" t="str">
        <f t="shared" si="145"/>
        <v>Card</v>
      </c>
      <c r="T1203" s="3">
        <v>3.5000000000000003E-2</v>
      </c>
      <c r="U1203" s="2">
        <v>6.36</v>
      </c>
      <c r="V1203" s="2">
        <v>1.41</v>
      </c>
      <c r="W1203" s="54">
        <f>_xlfn.XLOOKUP(M1203,Market!A:A,Market!F:F,0)</f>
        <v>0.06</v>
      </c>
      <c r="X1203" s="55">
        <f t="shared" si="146"/>
        <v>0.22260000000000002</v>
      </c>
      <c r="Y1203" s="55">
        <f t="shared" si="147"/>
        <v>4.95</v>
      </c>
      <c r="Z1203" s="54">
        <f t="shared" si="148"/>
        <v>0.77830188679245282</v>
      </c>
      <c r="AA1203" s="49" t="str">
        <f t="shared" ca="1" si="149"/>
        <v>N</v>
      </c>
      <c r="AB1203" s="49">
        <f t="shared" ca="1" si="150"/>
        <v>5</v>
      </c>
      <c r="AC1203" s="49" t="str">
        <f t="shared" ca="1" si="151"/>
        <v>N</v>
      </c>
    </row>
    <row r="1204" spans="1:29" x14ac:dyDescent="0.25">
      <c r="A1204">
        <v>8461</v>
      </c>
      <c r="B1204" s="9">
        <v>43582</v>
      </c>
      <c r="C1204" s="50" t="str">
        <f t="shared" si="144"/>
        <v>N</v>
      </c>
      <c r="D1204" s="52">
        <f>_xlfn.XLOOKUP(B1204,Cal_Date!B:B,Cal_Date!A:A,0)</f>
        <v>4</v>
      </c>
      <c r="E1204">
        <v>2019</v>
      </c>
      <c r="F1204" t="s">
        <v>126</v>
      </c>
      <c r="G1204" t="s">
        <v>130</v>
      </c>
      <c r="H1204" t="s">
        <v>48</v>
      </c>
      <c r="I1204" t="s">
        <v>18</v>
      </c>
      <c r="J1204" t="s">
        <v>11</v>
      </c>
      <c r="K1204" t="s">
        <v>42</v>
      </c>
      <c r="L1204">
        <v>1</v>
      </c>
      <c r="M1204">
        <v>1003</v>
      </c>
      <c r="O1204" t="s">
        <v>25</v>
      </c>
      <c r="R1204" t="s">
        <v>47</v>
      </c>
      <c r="S1204" s="49" t="str">
        <f t="shared" si="145"/>
        <v>Card</v>
      </c>
      <c r="T1204" s="3">
        <v>3.5000000000000003E-2</v>
      </c>
      <c r="U1204" s="2">
        <v>6.36</v>
      </c>
      <c r="V1204" s="2">
        <v>1.41</v>
      </c>
      <c r="W1204" s="54">
        <f>_xlfn.XLOOKUP(M1204,Market!A:A,Market!F:F,0)</f>
        <v>0.06</v>
      </c>
      <c r="X1204" s="55">
        <f t="shared" si="146"/>
        <v>0.22260000000000002</v>
      </c>
      <c r="Y1204" s="55">
        <f t="shared" si="147"/>
        <v>4.95</v>
      </c>
      <c r="Z1204" s="54">
        <f t="shared" si="148"/>
        <v>0.77830188679245282</v>
      </c>
      <c r="AA1204" s="49" t="str">
        <f t="shared" ca="1" si="149"/>
        <v>N</v>
      </c>
      <c r="AB1204" s="49">
        <f t="shared" ca="1" si="150"/>
        <v>5</v>
      </c>
      <c r="AC1204" s="49" t="str">
        <f t="shared" ca="1" si="151"/>
        <v>N</v>
      </c>
    </row>
    <row r="1205" spans="1:29" x14ac:dyDescent="0.25">
      <c r="A1205">
        <v>8462</v>
      </c>
      <c r="B1205" s="9">
        <v>43582</v>
      </c>
      <c r="C1205" s="50" t="str">
        <f t="shared" si="144"/>
        <v>N</v>
      </c>
      <c r="D1205" s="52">
        <f>_xlfn.XLOOKUP(B1205,Cal_Date!B:B,Cal_Date!A:A,0)</f>
        <v>4</v>
      </c>
      <c r="E1205">
        <v>2019</v>
      </c>
      <c r="F1205" t="s">
        <v>126</v>
      </c>
      <c r="G1205" t="s">
        <v>130</v>
      </c>
      <c r="H1205" t="s">
        <v>48</v>
      </c>
      <c r="I1205" t="s">
        <v>18</v>
      </c>
      <c r="J1205" t="s">
        <v>11</v>
      </c>
      <c r="K1205" t="s">
        <v>42</v>
      </c>
      <c r="L1205">
        <v>2</v>
      </c>
      <c r="M1205">
        <v>1004</v>
      </c>
      <c r="O1205" t="s">
        <v>28</v>
      </c>
      <c r="R1205" t="s">
        <v>44</v>
      </c>
      <c r="S1205" s="49" t="str">
        <f t="shared" si="145"/>
        <v>Card</v>
      </c>
      <c r="T1205" s="3">
        <v>0.03</v>
      </c>
      <c r="U1205" s="2">
        <v>12.72</v>
      </c>
      <c r="V1205" s="2">
        <v>2.82</v>
      </c>
      <c r="W1205" s="54">
        <f>_xlfn.XLOOKUP(M1205,Market!A:A,Market!F:F,0)</f>
        <v>0.06</v>
      </c>
      <c r="X1205" s="55">
        <f t="shared" si="146"/>
        <v>0.38159999999999999</v>
      </c>
      <c r="Y1205" s="55">
        <f t="shared" si="147"/>
        <v>9.9</v>
      </c>
      <c r="Z1205" s="54">
        <f t="shared" si="148"/>
        <v>0.77830188679245282</v>
      </c>
      <c r="AA1205" s="49" t="str">
        <f t="shared" ca="1" si="149"/>
        <v>N</v>
      </c>
      <c r="AB1205" s="49">
        <f t="shared" ca="1" si="150"/>
        <v>5</v>
      </c>
      <c r="AC1205" s="49" t="str">
        <f t="shared" ca="1" si="151"/>
        <v>N</v>
      </c>
    </row>
    <row r="1206" spans="1:29" x14ac:dyDescent="0.25">
      <c r="A1206">
        <v>8463</v>
      </c>
      <c r="B1206" s="9">
        <v>43582</v>
      </c>
      <c r="C1206" s="50" t="str">
        <f t="shared" si="144"/>
        <v>N</v>
      </c>
      <c r="D1206" s="52">
        <f>_xlfn.XLOOKUP(B1206,Cal_Date!B:B,Cal_Date!A:A,0)</f>
        <v>4</v>
      </c>
      <c r="E1206">
        <v>2019</v>
      </c>
      <c r="F1206" t="s">
        <v>126</v>
      </c>
      <c r="G1206" t="s">
        <v>130</v>
      </c>
      <c r="H1206" t="s">
        <v>48</v>
      </c>
      <c r="I1206" t="s">
        <v>18</v>
      </c>
      <c r="J1206" t="s">
        <v>11</v>
      </c>
      <c r="K1206" t="s">
        <v>42</v>
      </c>
      <c r="L1206">
        <v>2</v>
      </c>
      <c r="M1206">
        <v>1005</v>
      </c>
      <c r="O1206" t="s">
        <v>25</v>
      </c>
      <c r="R1206" t="s">
        <v>44</v>
      </c>
      <c r="S1206" s="49" t="str">
        <f t="shared" si="145"/>
        <v>Card</v>
      </c>
      <c r="T1206" s="3">
        <v>0.03</v>
      </c>
      <c r="U1206" s="2">
        <v>13.068</v>
      </c>
      <c r="V1206" s="2">
        <v>2.82</v>
      </c>
      <c r="W1206" s="54">
        <f>_xlfn.XLOOKUP(M1206,Market!A:A,Market!F:F,0)</f>
        <v>8.8999999999999996E-2</v>
      </c>
      <c r="X1206" s="55">
        <f t="shared" si="146"/>
        <v>0.39204</v>
      </c>
      <c r="Y1206" s="55">
        <f t="shared" si="147"/>
        <v>10.247999999999999</v>
      </c>
      <c r="Z1206" s="54">
        <f t="shared" si="148"/>
        <v>0.78420569329660239</v>
      </c>
      <c r="AA1206" s="49" t="str">
        <f t="shared" ca="1" si="149"/>
        <v>N</v>
      </c>
      <c r="AB1206" s="49">
        <f t="shared" ca="1" si="150"/>
        <v>5</v>
      </c>
      <c r="AC1206" s="49" t="str">
        <f t="shared" ca="1" si="151"/>
        <v>N</v>
      </c>
    </row>
    <row r="1207" spans="1:29" x14ac:dyDescent="0.25">
      <c r="A1207">
        <v>8464</v>
      </c>
      <c r="B1207" s="9">
        <v>43582</v>
      </c>
      <c r="C1207" s="50" t="str">
        <f t="shared" si="144"/>
        <v>N</v>
      </c>
      <c r="D1207" s="52">
        <f>_xlfn.XLOOKUP(B1207,Cal_Date!B:B,Cal_Date!A:A,0)</f>
        <v>4</v>
      </c>
      <c r="E1207">
        <v>2019</v>
      </c>
      <c r="F1207" t="s">
        <v>126</v>
      </c>
      <c r="G1207" t="s">
        <v>130</v>
      </c>
      <c r="H1207" t="s">
        <v>48</v>
      </c>
      <c r="I1207" t="s">
        <v>18</v>
      </c>
      <c r="J1207" t="s">
        <v>11</v>
      </c>
      <c r="K1207" t="s">
        <v>42</v>
      </c>
      <c r="L1207">
        <v>1</v>
      </c>
      <c r="M1207">
        <v>1005</v>
      </c>
      <c r="O1207" t="s">
        <v>25</v>
      </c>
      <c r="R1207" t="s">
        <v>47</v>
      </c>
      <c r="S1207" s="49" t="str">
        <f t="shared" si="145"/>
        <v>Card</v>
      </c>
      <c r="T1207" s="3">
        <v>3.5000000000000003E-2</v>
      </c>
      <c r="U1207" s="2">
        <v>6.5339999999999998</v>
      </c>
      <c r="V1207" s="2">
        <v>1.41</v>
      </c>
      <c r="W1207" s="54">
        <f>_xlfn.XLOOKUP(M1207,Market!A:A,Market!F:F,0)</f>
        <v>8.8999999999999996E-2</v>
      </c>
      <c r="X1207" s="55">
        <f t="shared" si="146"/>
        <v>0.22869</v>
      </c>
      <c r="Y1207" s="55">
        <f t="shared" si="147"/>
        <v>5.1239999999999997</v>
      </c>
      <c r="Z1207" s="54">
        <f t="shared" si="148"/>
        <v>0.78420569329660239</v>
      </c>
      <c r="AA1207" s="49" t="str">
        <f t="shared" ca="1" si="149"/>
        <v>N</v>
      </c>
      <c r="AB1207" s="49">
        <f t="shared" ca="1" si="150"/>
        <v>5</v>
      </c>
      <c r="AC1207" s="49" t="str">
        <f t="shared" ca="1" si="151"/>
        <v>N</v>
      </c>
    </row>
    <row r="1208" spans="1:29" x14ac:dyDescent="0.25">
      <c r="A1208">
        <v>8465</v>
      </c>
      <c r="B1208" s="9">
        <v>43582</v>
      </c>
      <c r="C1208" s="50" t="str">
        <f t="shared" si="144"/>
        <v>N</v>
      </c>
      <c r="D1208" s="52">
        <f>_xlfn.XLOOKUP(B1208,Cal_Date!B:B,Cal_Date!A:A,0)</f>
        <v>4</v>
      </c>
      <c r="E1208">
        <v>2019</v>
      </c>
      <c r="F1208" t="s">
        <v>126</v>
      </c>
      <c r="G1208" t="s">
        <v>130</v>
      </c>
      <c r="H1208" t="s">
        <v>48</v>
      </c>
      <c r="I1208" t="s">
        <v>18</v>
      </c>
      <c r="J1208" t="s">
        <v>11</v>
      </c>
      <c r="K1208" t="s">
        <v>42</v>
      </c>
      <c r="L1208">
        <v>1</v>
      </c>
      <c r="M1208">
        <v>1003</v>
      </c>
      <c r="O1208" t="s">
        <v>25</v>
      </c>
      <c r="R1208" t="s">
        <v>44</v>
      </c>
      <c r="S1208" s="49" t="str">
        <f t="shared" si="145"/>
        <v>Card</v>
      </c>
      <c r="T1208" s="3">
        <v>0.03</v>
      </c>
      <c r="U1208" s="2">
        <v>6.36</v>
      </c>
      <c r="V1208" s="2">
        <v>1.41</v>
      </c>
      <c r="W1208" s="54">
        <f>_xlfn.XLOOKUP(M1208,Market!A:A,Market!F:F,0)</f>
        <v>0.06</v>
      </c>
      <c r="X1208" s="55">
        <f t="shared" si="146"/>
        <v>0.1908</v>
      </c>
      <c r="Y1208" s="55">
        <f t="shared" si="147"/>
        <v>4.95</v>
      </c>
      <c r="Z1208" s="54">
        <f t="shared" si="148"/>
        <v>0.77830188679245282</v>
      </c>
      <c r="AA1208" s="49" t="str">
        <f t="shared" ca="1" si="149"/>
        <v>N</v>
      </c>
      <c r="AB1208" s="49">
        <f t="shared" ca="1" si="150"/>
        <v>5</v>
      </c>
      <c r="AC1208" s="49" t="str">
        <f t="shared" ca="1" si="151"/>
        <v>N</v>
      </c>
    </row>
    <row r="1209" spans="1:29" x14ac:dyDescent="0.25">
      <c r="A1209">
        <v>8466</v>
      </c>
      <c r="B1209" s="9">
        <v>43582</v>
      </c>
      <c r="C1209" s="50" t="str">
        <f t="shared" si="144"/>
        <v>N</v>
      </c>
      <c r="D1209" s="52">
        <f>_xlfn.XLOOKUP(B1209,Cal_Date!B:B,Cal_Date!A:A,0)</f>
        <v>4</v>
      </c>
      <c r="E1209">
        <v>2019</v>
      </c>
      <c r="F1209" t="s">
        <v>126</v>
      </c>
      <c r="G1209" t="s">
        <v>130</v>
      </c>
      <c r="H1209" t="s">
        <v>48</v>
      </c>
      <c r="I1209" t="s">
        <v>18</v>
      </c>
      <c r="J1209" t="s">
        <v>11</v>
      </c>
      <c r="K1209" t="s">
        <v>42</v>
      </c>
      <c r="L1209">
        <v>1</v>
      </c>
      <c r="M1209">
        <v>1007</v>
      </c>
      <c r="O1209" t="s">
        <v>28</v>
      </c>
      <c r="R1209" t="s">
        <v>44</v>
      </c>
      <c r="S1209" s="49" t="str">
        <f t="shared" si="145"/>
        <v>Card</v>
      </c>
      <c r="T1209" s="3">
        <v>0.03</v>
      </c>
      <c r="U1209" s="2">
        <v>6.5339999999999998</v>
      </c>
      <c r="V1209" s="2">
        <v>1.41</v>
      </c>
      <c r="W1209" s="54">
        <f>_xlfn.XLOOKUP(M1209,Market!A:A,Market!F:F,0)</f>
        <v>8.8999999999999996E-2</v>
      </c>
      <c r="X1209" s="55">
        <f t="shared" si="146"/>
        <v>0.19602</v>
      </c>
      <c r="Y1209" s="55">
        <f t="shared" si="147"/>
        <v>5.1239999999999997</v>
      </c>
      <c r="Z1209" s="54">
        <f t="shared" si="148"/>
        <v>0.78420569329660239</v>
      </c>
      <c r="AA1209" s="49" t="str">
        <f t="shared" ca="1" si="149"/>
        <v>N</v>
      </c>
      <c r="AB1209" s="49">
        <f t="shared" ca="1" si="150"/>
        <v>5</v>
      </c>
      <c r="AC1209" s="49" t="str">
        <f t="shared" ca="1" si="151"/>
        <v>N</v>
      </c>
    </row>
    <row r="1210" spans="1:29" x14ac:dyDescent="0.25">
      <c r="A1210">
        <v>8467</v>
      </c>
      <c r="B1210" s="9">
        <v>43582</v>
      </c>
      <c r="C1210" s="50" t="str">
        <f t="shared" si="144"/>
        <v>N</v>
      </c>
      <c r="D1210" s="52">
        <f>_xlfn.XLOOKUP(B1210,Cal_Date!B:B,Cal_Date!A:A,0)</f>
        <v>4</v>
      </c>
      <c r="E1210">
        <v>2019</v>
      </c>
      <c r="F1210" t="s">
        <v>126</v>
      </c>
      <c r="G1210" t="s">
        <v>130</v>
      </c>
      <c r="H1210" t="s">
        <v>48</v>
      </c>
      <c r="I1210" t="s">
        <v>18</v>
      </c>
      <c r="J1210" t="s">
        <v>11</v>
      </c>
      <c r="K1210" t="s">
        <v>42</v>
      </c>
      <c r="L1210">
        <v>2</v>
      </c>
      <c r="M1210">
        <v>1006</v>
      </c>
      <c r="O1210" t="s">
        <v>28</v>
      </c>
      <c r="R1210" t="s">
        <v>47</v>
      </c>
      <c r="S1210" s="49" t="str">
        <f t="shared" si="145"/>
        <v>Card</v>
      </c>
      <c r="T1210" s="3">
        <v>3.5000000000000003E-2</v>
      </c>
      <c r="U1210" s="2">
        <v>13.068</v>
      </c>
      <c r="V1210" s="2">
        <v>2.82</v>
      </c>
      <c r="W1210" s="54">
        <f>_xlfn.XLOOKUP(M1210,Market!A:A,Market!F:F,0)</f>
        <v>8.8999999999999996E-2</v>
      </c>
      <c r="X1210" s="55">
        <f t="shared" si="146"/>
        <v>0.45738000000000001</v>
      </c>
      <c r="Y1210" s="55">
        <f t="shared" si="147"/>
        <v>10.247999999999999</v>
      </c>
      <c r="Z1210" s="54">
        <f t="shared" si="148"/>
        <v>0.78420569329660239</v>
      </c>
      <c r="AA1210" s="49" t="str">
        <f t="shared" ca="1" si="149"/>
        <v>N</v>
      </c>
      <c r="AB1210" s="49">
        <f t="shared" ca="1" si="150"/>
        <v>5</v>
      </c>
      <c r="AC1210" s="49" t="str">
        <f t="shared" ca="1" si="151"/>
        <v>N</v>
      </c>
    </row>
    <row r="1211" spans="1:29" x14ac:dyDescent="0.25">
      <c r="A1211">
        <v>8468</v>
      </c>
      <c r="B1211" s="9">
        <v>43582</v>
      </c>
      <c r="C1211" s="50" t="str">
        <f t="shared" si="144"/>
        <v>N</v>
      </c>
      <c r="D1211" s="52">
        <f>_xlfn.XLOOKUP(B1211,Cal_Date!B:B,Cal_Date!A:A,0)</f>
        <v>4</v>
      </c>
      <c r="E1211">
        <v>2019</v>
      </c>
      <c r="F1211" t="s">
        <v>126</v>
      </c>
      <c r="G1211" t="s">
        <v>130</v>
      </c>
      <c r="H1211" t="s">
        <v>48</v>
      </c>
      <c r="I1211" t="s">
        <v>18</v>
      </c>
      <c r="J1211" t="s">
        <v>11</v>
      </c>
      <c r="K1211" t="s">
        <v>42</v>
      </c>
      <c r="L1211">
        <v>1</v>
      </c>
      <c r="M1211">
        <v>1006</v>
      </c>
      <c r="O1211" t="s">
        <v>28</v>
      </c>
      <c r="R1211" t="s">
        <v>44</v>
      </c>
      <c r="S1211" s="49" t="str">
        <f t="shared" si="145"/>
        <v>Card</v>
      </c>
      <c r="T1211" s="3">
        <v>0.03</v>
      </c>
      <c r="U1211" s="2">
        <v>6.5339999999999998</v>
      </c>
      <c r="V1211" s="2">
        <v>1.41</v>
      </c>
      <c r="W1211" s="54">
        <f>_xlfn.XLOOKUP(M1211,Market!A:A,Market!F:F,0)</f>
        <v>8.8999999999999996E-2</v>
      </c>
      <c r="X1211" s="55">
        <f t="shared" si="146"/>
        <v>0.19602</v>
      </c>
      <c r="Y1211" s="55">
        <f t="shared" si="147"/>
        <v>5.1239999999999997</v>
      </c>
      <c r="Z1211" s="54">
        <f t="shared" si="148"/>
        <v>0.78420569329660239</v>
      </c>
      <c r="AA1211" s="49" t="str">
        <f t="shared" ca="1" si="149"/>
        <v>N</v>
      </c>
      <c r="AB1211" s="49">
        <f t="shared" ca="1" si="150"/>
        <v>5</v>
      </c>
      <c r="AC1211" s="49" t="str">
        <f t="shared" ca="1" si="151"/>
        <v>N</v>
      </c>
    </row>
    <row r="1212" spans="1:29" x14ac:dyDescent="0.25">
      <c r="A1212">
        <v>8469</v>
      </c>
      <c r="B1212" s="9">
        <v>43582</v>
      </c>
      <c r="C1212" s="50" t="str">
        <f t="shared" si="144"/>
        <v>N</v>
      </c>
      <c r="D1212" s="52">
        <f>_xlfn.XLOOKUP(B1212,Cal_Date!B:B,Cal_Date!A:A,0)</f>
        <v>4</v>
      </c>
      <c r="E1212">
        <v>2019</v>
      </c>
      <c r="F1212" t="s">
        <v>126</v>
      </c>
      <c r="G1212" t="s">
        <v>130</v>
      </c>
      <c r="H1212" t="s">
        <v>48</v>
      </c>
      <c r="I1212" t="s">
        <v>18</v>
      </c>
      <c r="J1212" t="s">
        <v>11</v>
      </c>
      <c r="K1212" t="s">
        <v>42</v>
      </c>
      <c r="L1212">
        <v>2</v>
      </c>
      <c r="M1212">
        <v>1006</v>
      </c>
      <c r="O1212" t="s">
        <v>28</v>
      </c>
      <c r="R1212" t="s">
        <v>44</v>
      </c>
      <c r="S1212" s="49" t="str">
        <f t="shared" si="145"/>
        <v>Card</v>
      </c>
      <c r="T1212" s="3">
        <v>0.03</v>
      </c>
      <c r="U1212" s="2">
        <v>13.068</v>
      </c>
      <c r="V1212" s="2">
        <v>2.82</v>
      </c>
      <c r="W1212" s="54">
        <f>_xlfn.XLOOKUP(M1212,Market!A:A,Market!F:F,0)</f>
        <v>8.8999999999999996E-2</v>
      </c>
      <c r="X1212" s="55">
        <f t="shared" si="146"/>
        <v>0.39204</v>
      </c>
      <c r="Y1212" s="55">
        <f t="shared" si="147"/>
        <v>10.247999999999999</v>
      </c>
      <c r="Z1212" s="54">
        <f t="shared" si="148"/>
        <v>0.78420569329660239</v>
      </c>
      <c r="AA1212" s="49" t="str">
        <f t="shared" ca="1" si="149"/>
        <v>N</v>
      </c>
      <c r="AB1212" s="49">
        <f t="shared" ca="1" si="150"/>
        <v>5</v>
      </c>
      <c r="AC1212" s="49" t="str">
        <f t="shared" ca="1" si="151"/>
        <v>N</v>
      </c>
    </row>
    <row r="1213" spans="1:29" x14ac:dyDescent="0.25">
      <c r="A1213">
        <v>8470</v>
      </c>
      <c r="B1213" s="9">
        <v>43582</v>
      </c>
      <c r="C1213" s="50" t="str">
        <f t="shared" si="144"/>
        <v>N</v>
      </c>
      <c r="D1213" s="52">
        <f>_xlfn.XLOOKUP(B1213,Cal_Date!B:B,Cal_Date!A:A,0)</f>
        <v>4</v>
      </c>
      <c r="E1213">
        <v>2019</v>
      </c>
      <c r="F1213" t="s">
        <v>126</v>
      </c>
      <c r="G1213" t="s">
        <v>130</v>
      </c>
      <c r="H1213" t="s">
        <v>48</v>
      </c>
      <c r="I1213" t="s">
        <v>18</v>
      </c>
      <c r="J1213" t="s">
        <v>11</v>
      </c>
      <c r="K1213" t="s">
        <v>42</v>
      </c>
      <c r="L1213">
        <v>1</v>
      </c>
      <c r="M1213">
        <v>1004</v>
      </c>
      <c r="O1213" t="s">
        <v>28</v>
      </c>
      <c r="R1213" t="s">
        <v>46</v>
      </c>
      <c r="S1213" s="49" t="str">
        <f t="shared" si="145"/>
        <v>Card</v>
      </c>
      <c r="T1213" s="3">
        <v>0.04</v>
      </c>
      <c r="U1213" s="2">
        <v>6.36</v>
      </c>
      <c r="V1213" s="2">
        <v>1.41</v>
      </c>
      <c r="W1213" s="54">
        <f>_xlfn.XLOOKUP(M1213,Market!A:A,Market!F:F,0)</f>
        <v>0.06</v>
      </c>
      <c r="X1213" s="55">
        <f t="shared" si="146"/>
        <v>0.25440000000000002</v>
      </c>
      <c r="Y1213" s="55">
        <f t="shared" si="147"/>
        <v>4.95</v>
      </c>
      <c r="Z1213" s="54">
        <f t="shared" si="148"/>
        <v>0.77830188679245282</v>
      </c>
      <c r="AA1213" s="49" t="str">
        <f t="shared" ca="1" si="149"/>
        <v>N</v>
      </c>
      <c r="AB1213" s="49">
        <f t="shared" ca="1" si="150"/>
        <v>5</v>
      </c>
      <c r="AC1213" s="49" t="str">
        <f t="shared" ca="1" si="151"/>
        <v>N</v>
      </c>
    </row>
    <row r="1214" spans="1:29" x14ac:dyDescent="0.25">
      <c r="A1214">
        <v>8471</v>
      </c>
      <c r="B1214" s="9">
        <v>43582</v>
      </c>
      <c r="C1214" s="50" t="str">
        <f t="shared" si="144"/>
        <v>N</v>
      </c>
      <c r="D1214" s="52">
        <f>_xlfn.XLOOKUP(B1214,Cal_Date!B:B,Cal_Date!A:A,0)</f>
        <v>4</v>
      </c>
      <c r="E1214">
        <v>2019</v>
      </c>
      <c r="F1214" t="s">
        <v>126</v>
      </c>
      <c r="G1214" t="s">
        <v>130</v>
      </c>
      <c r="H1214" t="s">
        <v>48</v>
      </c>
      <c r="I1214" t="s">
        <v>18</v>
      </c>
      <c r="J1214" t="s">
        <v>11</v>
      </c>
      <c r="K1214" t="s">
        <v>42</v>
      </c>
      <c r="L1214">
        <v>2</v>
      </c>
      <c r="M1214">
        <v>1004</v>
      </c>
      <c r="O1214" t="s">
        <v>28</v>
      </c>
      <c r="R1214" t="s">
        <v>46</v>
      </c>
      <c r="S1214" s="49" t="str">
        <f t="shared" si="145"/>
        <v>Card</v>
      </c>
      <c r="T1214" s="3">
        <v>0.04</v>
      </c>
      <c r="U1214" s="2">
        <v>12.72</v>
      </c>
      <c r="V1214" s="2">
        <v>2.82</v>
      </c>
      <c r="W1214" s="54">
        <f>_xlfn.XLOOKUP(M1214,Market!A:A,Market!F:F,0)</f>
        <v>0.06</v>
      </c>
      <c r="X1214" s="55">
        <f t="shared" si="146"/>
        <v>0.50880000000000003</v>
      </c>
      <c r="Y1214" s="55">
        <f t="shared" si="147"/>
        <v>9.9</v>
      </c>
      <c r="Z1214" s="54">
        <f t="shared" si="148"/>
        <v>0.77830188679245282</v>
      </c>
      <c r="AA1214" s="49" t="str">
        <f t="shared" ca="1" si="149"/>
        <v>N</v>
      </c>
      <c r="AB1214" s="49">
        <f t="shared" ca="1" si="150"/>
        <v>5</v>
      </c>
      <c r="AC1214" s="49" t="str">
        <f t="shared" ca="1" si="151"/>
        <v>N</v>
      </c>
    </row>
    <row r="1215" spans="1:29" x14ac:dyDescent="0.25">
      <c r="A1215">
        <v>8472</v>
      </c>
      <c r="B1215" s="9">
        <v>43582</v>
      </c>
      <c r="C1215" s="50" t="str">
        <f t="shared" si="144"/>
        <v>N</v>
      </c>
      <c r="D1215" s="52">
        <f>_xlfn.XLOOKUP(B1215,Cal_Date!B:B,Cal_Date!A:A,0)</f>
        <v>4</v>
      </c>
      <c r="E1215">
        <v>2019</v>
      </c>
      <c r="F1215" t="s">
        <v>126</v>
      </c>
      <c r="G1215" t="s">
        <v>130</v>
      </c>
      <c r="H1215" t="s">
        <v>48</v>
      </c>
      <c r="I1215" t="s">
        <v>18</v>
      </c>
      <c r="J1215" t="s">
        <v>11</v>
      </c>
      <c r="K1215" t="s">
        <v>42</v>
      </c>
      <c r="L1215">
        <v>1</v>
      </c>
      <c r="M1215">
        <v>1000</v>
      </c>
      <c r="O1215" t="s">
        <v>25</v>
      </c>
      <c r="R1215" t="s">
        <v>44</v>
      </c>
      <c r="S1215" s="49" t="str">
        <f t="shared" si="145"/>
        <v>Card</v>
      </c>
      <c r="T1215" s="3">
        <v>0.03</v>
      </c>
      <c r="U1215" s="2">
        <v>6.48</v>
      </c>
      <c r="V1215" s="2">
        <v>1.41</v>
      </c>
      <c r="W1215" s="54">
        <f>_xlfn.XLOOKUP(M1215,Market!A:A,Market!F:F,0)</f>
        <v>0.08</v>
      </c>
      <c r="X1215" s="55">
        <f t="shared" si="146"/>
        <v>0.19440000000000002</v>
      </c>
      <c r="Y1215" s="55">
        <f t="shared" si="147"/>
        <v>5.07</v>
      </c>
      <c r="Z1215" s="54">
        <f t="shared" si="148"/>
        <v>0.78240740740740744</v>
      </c>
      <c r="AA1215" s="49" t="str">
        <f t="shared" ca="1" si="149"/>
        <v>N</v>
      </c>
      <c r="AB1215" s="49">
        <f t="shared" ca="1" si="150"/>
        <v>5</v>
      </c>
      <c r="AC1215" s="49" t="str">
        <f t="shared" ca="1" si="151"/>
        <v>N</v>
      </c>
    </row>
    <row r="1216" spans="1:29" x14ac:dyDescent="0.25">
      <c r="A1216">
        <v>8473</v>
      </c>
      <c r="B1216" s="9">
        <v>43582</v>
      </c>
      <c r="C1216" s="50" t="str">
        <f t="shared" si="144"/>
        <v>N</v>
      </c>
      <c r="D1216" s="52">
        <f>_xlfn.XLOOKUP(B1216,Cal_Date!B:B,Cal_Date!A:A,0)</f>
        <v>4</v>
      </c>
      <c r="E1216">
        <v>2019</v>
      </c>
      <c r="F1216" t="s">
        <v>126</v>
      </c>
      <c r="G1216" t="s">
        <v>130</v>
      </c>
      <c r="H1216" t="s">
        <v>48</v>
      </c>
      <c r="I1216" t="s">
        <v>18</v>
      </c>
      <c r="J1216" t="s">
        <v>11</v>
      </c>
      <c r="K1216" t="s">
        <v>42</v>
      </c>
      <c r="L1216">
        <v>1</v>
      </c>
      <c r="M1216">
        <v>1000</v>
      </c>
      <c r="O1216" t="s">
        <v>25</v>
      </c>
      <c r="R1216" t="s">
        <v>47</v>
      </c>
      <c r="S1216" s="49" t="str">
        <f t="shared" si="145"/>
        <v>Card</v>
      </c>
      <c r="T1216" s="3">
        <v>3.5000000000000003E-2</v>
      </c>
      <c r="U1216" s="2">
        <v>6.48</v>
      </c>
      <c r="V1216" s="2">
        <v>1.41</v>
      </c>
      <c r="W1216" s="54">
        <f>_xlfn.XLOOKUP(M1216,Market!A:A,Market!F:F,0)</f>
        <v>0.08</v>
      </c>
      <c r="X1216" s="55">
        <f t="shared" si="146"/>
        <v>0.22680000000000003</v>
      </c>
      <c r="Y1216" s="55">
        <f t="shared" si="147"/>
        <v>5.07</v>
      </c>
      <c r="Z1216" s="54">
        <f t="shared" si="148"/>
        <v>0.78240740740740744</v>
      </c>
      <c r="AA1216" s="49" t="str">
        <f t="shared" ca="1" si="149"/>
        <v>N</v>
      </c>
      <c r="AB1216" s="49">
        <f t="shared" ca="1" si="150"/>
        <v>5</v>
      </c>
      <c r="AC1216" s="49" t="str">
        <f t="shared" ca="1" si="151"/>
        <v>N</v>
      </c>
    </row>
    <row r="1217" spans="1:29" x14ac:dyDescent="0.25">
      <c r="A1217">
        <v>8474</v>
      </c>
      <c r="B1217" s="9">
        <v>43582</v>
      </c>
      <c r="C1217" s="50" t="str">
        <f t="shared" si="144"/>
        <v>N</v>
      </c>
      <c r="D1217" s="52">
        <f>_xlfn.XLOOKUP(B1217,Cal_Date!B:B,Cal_Date!A:A,0)</f>
        <v>4</v>
      </c>
      <c r="E1217">
        <v>2019</v>
      </c>
      <c r="F1217" t="s">
        <v>126</v>
      </c>
      <c r="G1217" t="s">
        <v>130</v>
      </c>
      <c r="H1217" t="s">
        <v>48</v>
      </c>
      <c r="I1217" t="s">
        <v>18</v>
      </c>
      <c r="J1217" t="s">
        <v>11</v>
      </c>
      <c r="K1217" t="s">
        <v>42</v>
      </c>
      <c r="L1217">
        <v>1</v>
      </c>
      <c r="M1217">
        <v>1000</v>
      </c>
      <c r="O1217" t="s">
        <v>25</v>
      </c>
      <c r="R1217" t="s">
        <v>44</v>
      </c>
      <c r="S1217" s="49" t="str">
        <f t="shared" si="145"/>
        <v>Card</v>
      </c>
      <c r="T1217" s="3">
        <v>0.03</v>
      </c>
      <c r="U1217" s="2">
        <v>6.48</v>
      </c>
      <c r="V1217" s="2">
        <v>1.41</v>
      </c>
      <c r="W1217" s="54">
        <f>_xlfn.XLOOKUP(M1217,Market!A:A,Market!F:F,0)</f>
        <v>0.08</v>
      </c>
      <c r="X1217" s="55">
        <f t="shared" si="146"/>
        <v>0.19440000000000002</v>
      </c>
      <c r="Y1217" s="55">
        <f t="shared" si="147"/>
        <v>5.07</v>
      </c>
      <c r="Z1217" s="54">
        <f t="shared" si="148"/>
        <v>0.78240740740740744</v>
      </c>
      <c r="AA1217" s="49" t="str">
        <f t="shared" ca="1" si="149"/>
        <v>N</v>
      </c>
      <c r="AB1217" s="49">
        <f t="shared" ca="1" si="150"/>
        <v>5</v>
      </c>
      <c r="AC1217" s="49" t="str">
        <f t="shared" ca="1" si="151"/>
        <v>N</v>
      </c>
    </row>
    <row r="1218" spans="1:29" x14ac:dyDescent="0.25">
      <c r="A1218">
        <v>8475</v>
      </c>
      <c r="B1218" s="9">
        <v>43582</v>
      </c>
      <c r="C1218" s="50" t="str">
        <f t="shared" si="144"/>
        <v>N</v>
      </c>
      <c r="D1218" s="52">
        <f>_xlfn.XLOOKUP(B1218,Cal_Date!B:B,Cal_Date!A:A,0)</f>
        <v>4</v>
      </c>
      <c r="E1218">
        <v>2019</v>
      </c>
      <c r="F1218" t="s">
        <v>126</v>
      </c>
      <c r="G1218" t="s">
        <v>130</v>
      </c>
      <c r="H1218" t="s">
        <v>48</v>
      </c>
      <c r="I1218" t="s">
        <v>18</v>
      </c>
      <c r="J1218" t="s">
        <v>11</v>
      </c>
      <c r="K1218" t="s">
        <v>42</v>
      </c>
      <c r="L1218">
        <v>1</v>
      </c>
      <c r="M1218">
        <v>1008</v>
      </c>
      <c r="O1218" t="s">
        <v>28</v>
      </c>
      <c r="R1218" t="s">
        <v>44</v>
      </c>
      <c r="S1218" s="49" t="str">
        <f t="shared" si="145"/>
        <v>Card</v>
      </c>
      <c r="T1218" s="3">
        <v>0.03</v>
      </c>
      <c r="U1218" s="2">
        <v>6.5339999999999998</v>
      </c>
      <c r="V1218" s="2">
        <v>1.41</v>
      </c>
      <c r="W1218" s="54">
        <f>_xlfn.XLOOKUP(M1218,Market!A:A,Market!F:F,0)</f>
        <v>8.8999999999999996E-2</v>
      </c>
      <c r="X1218" s="55">
        <f t="shared" si="146"/>
        <v>0.19602</v>
      </c>
      <c r="Y1218" s="55">
        <f t="shared" si="147"/>
        <v>5.1239999999999997</v>
      </c>
      <c r="Z1218" s="54">
        <f t="shared" si="148"/>
        <v>0.78420569329660239</v>
      </c>
      <c r="AA1218" s="49" t="str">
        <f t="shared" ca="1" si="149"/>
        <v>N</v>
      </c>
      <c r="AB1218" s="49">
        <f t="shared" ca="1" si="150"/>
        <v>5</v>
      </c>
      <c r="AC1218" s="49" t="str">
        <f t="shared" ca="1" si="151"/>
        <v>N</v>
      </c>
    </row>
    <row r="1219" spans="1:29" x14ac:dyDescent="0.25">
      <c r="A1219">
        <v>8476</v>
      </c>
      <c r="B1219" s="9">
        <v>43582</v>
      </c>
      <c r="C1219" s="50" t="str">
        <f t="shared" ref="C1219:C1282" si="152">IF(OR(B1219="04/01/2018"+0,B1219="04/02/2018"+0),"Y","N")</f>
        <v>N</v>
      </c>
      <c r="D1219" s="52">
        <f>_xlfn.XLOOKUP(B1219,Cal_Date!B:B,Cal_Date!A:A,0)</f>
        <v>4</v>
      </c>
      <c r="E1219">
        <v>2019</v>
      </c>
      <c r="F1219" t="s">
        <v>126</v>
      </c>
      <c r="G1219" t="s">
        <v>130</v>
      </c>
      <c r="H1219" t="s">
        <v>48</v>
      </c>
      <c r="I1219" t="s">
        <v>18</v>
      </c>
      <c r="J1219" t="s">
        <v>11</v>
      </c>
      <c r="K1219" t="s">
        <v>42</v>
      </c>
      <c r="L1219">
        <v>2</v>
      </c>
      <c r="M1219">
        <v>1008</v>
      </c>
      <c r="O1219" t="s">
        <v>28</v>
      </c>
      <c r="R1219" t="s">
        <v>47</v>
      </c>
      <c r="S1219" s="49" t="str">
        <f t="shared" ref="S1219:S1282" si="153">IF(R1219="Cash","Cash","Card")</f>
        <v>Card</v>
      </c>
      <c r="T1219" s="3">
        <v>3.5000000000000003E-2</v>
      </c>
      <c r="U1219" s="2">
        <v>13.068</v>
      </c>
      <c r="V1219" s="2">
        <v>2.82</v>
      </c>
      <c r="W1219" s="54">
        <f>_xlfn.XLOOKUP(M1219,Market!A:A,Market!F:F,0)</f>
        <v>8.8999999999999996E-2</v>
      </c>
      <c r="X1219" s="55">
        <f t="shared" ref="X1219:X1282" si="154">T1219*U1219</f>
        <v>0.45738000000000001</v>
      </c>
      <c r="Y1219" s="55">
        <f t="shared" ref="Y1219:Y1282" si="155">U1219-V1219</f>
        <v>10.247999999999999</v>
      </c>
      <c r="Z1219" s="54">
        <f t="shared" ref="Z1219:Z1282" si="156">Y1219/U1219</f>
        <v>0.78420569329660239</v>
      </c>
      <c r="AA1219" s="49" t="str">
        <f t="shared" ref="AA1219:AA1282" ca="1" si="157">IF(DATEDIF(B1219,TODAY(),"y")&gt;5,"Y","N")</f>
        <v>N</v>
      </c>
      <c r="AB1219" s="49">
        <f t="shared" ref="AB1219:AB1282" ca="1" si="158">DATEDIF(B1219,TODAY(),"y")</f>
        <v>5</v>
      </c>
      <c r="AC1219" s="49" t="str">
        <f t="shared" ref="AC1219:AC1282" ca="1" si="159">IF(AB1219&gt;5,"Y","N")</f>
        <v>N</v>
      </c>
    </row>
    <row r="1220" spans="1:29" x14ac:dyDescent="0.25">
      <c r="A1220">
        <v>8477</v>
      </c>
      <c r="B1220" s="9">
        <v>43582</v>
      </c>
      <c r="C1220" s="50" t="str">
        <f t="shared" si="152"/>
        <v>N</v>
      </c>
      <c r="D1220" s="52">
        <f>_xlfn.XLOOKUP(B1220,Cal_Date!B:B,Cal_Date!A:A,0)</f>
        <v>4</v>
      </c>
      <c r="E1220">
        <v>2019</v>
      </c>
      <c r="F1220" t="s">
        <v>126</v>
      </c>
      <c r="G1220" t="s">
        <v>130</v>
      </c>
      <c r="H1220" t="s">
        <v>48</v>
      </c>
      <c r="I1220" t="s">
        <v>18</v>
      </c>
      <c r="J1220" t="s">
        <v>11</v>
      </c>
      <c r="K1220" t="s">
        <v>42</v>
      </c>
      <c r="L1220">
        <v>1</v>
      </c>
      <c r="M1220">
        <v>1009</v>
      </c>
      <c r="O1220" t="s">
        <v>28</v>
      </c>
      <c r="R1220" t="s">
        <v>46</v>
      </c>
      <c r="S1220" s="49" t="str">
        <f t="shared" si="153"/>
        <v>Card</v>
      </c>
      <c r="T1220" s="3">
        <v>0.04</v>
      </c>
      <c r="U1220" s="2">
        <v>6.5339999999999998</v>
      </c>
      <c r="V1220" s="2">
        <v>1.41</v>
      </c>
      <c r="W1220" s="54">
        <f>_xlfn.XLOOKUP(M1220,Market!A:A,Market!F:F,0)</f>
        <v>8.8999999999999996E-2</v>
      </c>
      <c r="X1220" s="55">
        <f t="shared" si="154"/>
        <v>0.26135999999999998</v>
      </c>
      <c r="Y1220" s="55">
        <f t="shared" si="155"/>
        <v>5.1239999999999997</v>
      </c>
      <c r="Z1220" s="54">
        <f t="shared" si="156"/>
        <v>0.78420569329660239</v>
      </c>
      <c r="AA1220" s="49" t="str">
        <f t="shared" ca="1" si="157"/>
        <v>N</v>
      </c>
      <c r="AB1220" s="49">
        <f t="shared" ca="1" si="158"/>
        <v>5</v>
      </c>
      <c r="AC1220" s="49" t="str">
        <f t="shared" ca="1" si="159"/>
        <v>N</v>
      </c>
    </row>
    <row r="1221" spans="1:29" x14ac:dyDescent="0.25">
      <c r="A1221">
        <v>8497</v>
      </c>
      <c r="B1221" s="9">
        <v>43583</v>
      </c>
      <c r="C1221" s="50" t="str">
        <f t="shared" si="152"/>
        <v>N</v>
      </c>
      <c r="D1221" s="52">
        <f>_xlfn.XLOOKUP(B1221,Cal_Date!B:B,Cal_Date!A:A,0)</f>
        <v>5</v>
      </c>
      <c r="E1221">
        <v>2019</v>
      </c>
      <c r="F1221" t="s">
        <v>127</v>
      </c>
      <c r="G1221" t="s">
        <v>130</v>
      </c>
      <c r="H1221" t="s">
        <v>48</v>
      </c>
      <c r="I1221" t="s">
        <v>18</v>
      </c>
      <c r="J1221" t="s">
        <v>11</v>
      </c>
      <c r="K1221" t="s">
        <v>42</v>
      </c>
      <c r="L1221">
        <v>1</v>
      </c>
      <c r="M1221">
        <v>1008</v>
      </c>
      <c r="O1221" t="s">
        <v>28</v>
      </c>
      <c r="R1221" t="s">
        <v>46</v>
      </c>
      <c r="S1221" s="49" t="str">
        <f t="shared" si="153"/>
        <v>Card</v>
      </c>
      <c r="T1221" s="3">
        <v>0.04</v>
      </c>
      <c r="U1221" s="2">
        <v>6.5339999999999998</v>
      </c>
      <c r="V1221" s="2">
        <v>1.41</v>
      </c>
      <c r="W1221" s="54">
        <f>_xlfn.XLOOKUP(M1221,Market!A:A,Market!F:F,0)</f>
        <v>8.8999999999999996E-2</v>
      </c>
      <c r="X1221" s="55">
        <f t="shared" si="154"/>
        <v>0.26135999999999998</v>
      </c>
      <c r="Y1221" s="55">
        <f t="shared" si="155"/>
        <v>5.1239999999999997</v>
      </c>
      <c r="Z1221" s="54">
        <f t="shared" si="156"/>
        <v>0.78420569329660239</v>
      </c>
      <c r="AA1221" s="49" t="str">
        <f t="shared" ca="1" si="157"/>
        <v>N</v>
      </c>
      <c r="AB1221" s="49">
        <f t="shared" ca="1" si="158"/>
        <v>5</v>
      </c>
      <c r="AC1221" s="49" t="str">
        <f t="shared" ca="1" si="159"/>
        <v>N</v>
      </c>
    </row>
    <row r="1222" spans="1:29" x14ac:dyDescent="0.25">
      <c r="A1222">
        <v>8498</v>
      </c>
      <c r="B1222" s="9">
        <v>43583</v>
      </c>
      <c r="C1222" s="50" t="str">
        <f t="shared" si="152"/>
        <v>N</v>
      </c>
      <c r="D1222" s="52">
        <f>_xlfn.XLOOKUP(B1222,Cal_Date!B:B,Cal_Date!A:A,0)</f>
        <v>5</v>
      </c>
      <c r="E1222">
        <v>2019</v>
      </c>
      <c r="F1222" t="s">
        <v>127</v>
      </c>
      <c r="G1222" t="s">
        <v>130</v>
      </c>
      <c r="H1222" t="s">
        <v>48</v>
      </c>
      <c r="I1222" t="s">
        <v>18</v>
      </c>
      <c r="J1222" t="s">
        <v>10</v>
      </c>
      <c r="K1222" t="s">
        <v>43</v>
      </c>
      <c r="L1222">
        <v>1</v>
      </c>
      <c r="M1222">
        <v>1009</v>
      </c>
      <c r="O1222" t="s">
        <v>28</v>
      </c>
      <c r="R1222" t="s">
        <v>44</v>
      </c>
      <c r="S1222" s="49" t="str">
        <f t="shared" si="153"/>
        <v>Card</v>
      </c>
      <c r="T1222" s="3">
        <v>0.03</v>
      </c>
      <c r="U1222" s="2">
        <v>7.6229999999999993</v>
      </c>
      <c r="V1222" s="2">
        <v>1.46</v>
      </c>
      <c r="W1222" s="54">
        <f>_xlfn.XLOOKUP(M1222,Market!A:A,Market!F:F,0)</f>
        <v>8.8999999999999996E-2</v>
      </c>
      <c r="X1222" s="55">
        <f t="shared" si="154"/>
        <v>0.22868999999999998</v>
      </c>
      <c r="Y1222" s="55">
        <f t="shared" si="155"/>
        <v>6.1629999999999994</v>
      </c>
      <c r="Z1222" s="54">
        <f t="shared" si="156"/>
        <v>0.80847435392889933</v>
      </c>
      <c r="AA1222" s="49" t="str">
        <f t="shared" ca="1" si="157"/>
        <v>N</v>
      </c>
      <c r="AB1222" s="49">
        <f t="shared" ca="1" si="158"/>
        <v>5</v>
      </c>
      <c r="AC1222" s="49" t="str">
        <f t="shared" ca="1" si="159"/>
        <v>N</v>
      </c>
    </row>
    <row r="1223" spans="1:29" x14ac:dyDescent="0.25">
      <c r="A1223">
        <v>8499</v>
      </c>
      <c r="B1223" s="9">
        <v>43583</v>
      </c>
      <c r="C1223" s="50" t="str">
        <f t="shared" si="152"/>
        <v>N</v>
      </c>
      <c r="D1223" s="52">
        <f>_xlfn.XLOOKUP(B1223,Cal_Date!B:B,Cal_Date!A:A,0)</f>
        <v>5</v>
      </c>
      <c r="E1223">
        <v>2019</v>
      </c>
      <c r="F1223" t="s">
        <v>127</v>
      </c>
      <c r="G1223" t="s">
        <v>130</v>
      </c>
      <c r="H1223" t="s">
        <v>48</v>
      </c>
      <c r="I1223" t="s">
        <v>18</v>
      </c>
      <c r="J1223" t="s">
        <v>11</v>
      </c>
      <c r="K1223" t="s">
        <v>42</v>
      </c>
      <c r="L1223">
        <v>1</v>
      </c>
      <c r="M1223">
        <v>1006</v>
      </c>
      <c r="O1223" t="s">
        <v>28</v>
      </c>
      <c r="R1223" t="s">
        <v>44</v>
      </c>
      <c r="S1223" s="49" t="str">
        <f t="shared" si="153"/>
        <v>Card</v>
      </c>
      <c r="T1223" s="3">
        <v>0.03</v>
      </c>
      <c r="U1223" s="2">
        <v>6.5339999999999998</v>
      </c>
      <c r="V1223" s="2">
        <v>1.41</v>
      </c>
      <c r="W1223" s="54">
        <f>_xlfn.XLOOKUP(M1223,Market!A:A,Market!F:F,0)</f>
        <v>8.8999999999999996E-2</v>
      </c>
      <c r="X1223" s="55">
        <f t="shared" si="154"/>
        <v>0.19602</v>
      </c>
      <c r="Y1223" s="55">
        <f t="shared" si="155"/>
        <v>5.1239999999999997</v>
      </c>
      <c r="Z1223" s="54">
        <f t="shared" si="156"/>
        <v>0.78420569329660239</v>
      </c>
      <c r="AA1223" s="49" t="str">
        <f t="shared" ca="1" si="157"/>
        <v>N</v>
      </c>
      <c r="AB1223" s="49">
        <f t="shared" ca="1" si="158"/>
        <v>5</v>
      </c>
      <c r="AC1223" s="49" t="str">
        <f t="shared" ca="1" si="159"/>
        <v>N</v>
      </c>
    </row>
    <row r="1224" spans="1:29" x14ac:dyDescent="0.25">
      <c r="A1224">
        <v>8500</v>
      </c>
      <c r="B1224" s="9">
        <v>43583</v>
      </c>
      <c r="C1224" s="50" t="str">
        <f t="shared" si="152"/>
        <v>N</v>
      </c>
      <c r="D1224" s="52">
        <f>_xlfn.XLOOKUP(B1224,Cal_Date!B:B,Cal_Date!A:A,0)</f>
        <v>5</v>
      </c>
      <c r="E1224">
        <v>2019</v>
      </c>
      <c r="F1224" t="s">
        <v>127</v>
      </c>
      <c r="G1224" t="s">
        <v>130</v>
      </c>
      <c r="H1224" t="s">
        <v>48</v>
      </c>
      <c r="I1224" t="s">
        <v>18</v>
      </c>
      <c r="J1224" t="s">
        <v>11</v>
      </c>
      <c r="K1224" t="s">
        <v>42</v>
      </c>
      <c r="L1224">
        <v>1</v>
      </c>
      <c r="M1224">
        <v>1007</v>
      </c>
      <c r="O1224" t="s">
        <v>28</v>
      </c>
      <c r="R1224" t="s">
        <v>46</v>
      </c>
      <c r="S1224" s="49" t="str">
        <f t="shared" si="153"/>
        <v>Card</v>
      </c>
      <c r="T1224" s="3">
        <v>0.04</v>
      </c>
      <c r="U1224" s="2">
        <v>6.5339999999999998</v>
      </c>
      <c r="V1224" s="2">
        <v>1.41</v>
      </c>
      <c r="W1224" s="54">
        <f>_xlfn.XLOOKUP(M1224,Market!A:A,Market!F:F,0)</f>
        <v>8.8999999999999996E-2</v>
      </c>
      <c r="X1224" s="55">
        <f t="shared" si="154"/>
        <v>0.26135999999999998</v>
      </c>
      <c r="Y1224" s="55">
        <f t="shared" si="155"/>
        <v>5.1239999999999997</v>
      </c>
      <c r="Z1224" s="54">
        <f t="shared" si="156"/>
        <v>0.78420569329660239</v>
      </c>
      <c r="AA1224" s="49" t="str">
        <f t="shared" ca="1" si="157"/>
        <v>N</v>
      </c>
      <c r="AB1224" s="49">
        <f t="shared" ca="1" si="158"/>
        <v>5</v>
      </c>
      <c r="AC1224" s="49" t="str">
        <f t="shared" ca="1" si="159"/>
        <v>N</v>
      </c>
    </row>
    <row r="1225" spans="1:29" x14ac:dyDescent="0.25">
      <c r="A1225">
        <v>8501</v>
      </c>
      <c r="B1225" s="9">
        <v>43583</v>
      </c>
      <c r="C1225" s="50" t="str">
        <f t="shared" si="152"/>
        <v>N</v>
      </c>
      <c r="D1225" s="52">
        <f>_xlfn.XLOOKUP(B1225,Cal_Date!B:B,Cal_Date!A:A,0)</f>
        <v>5</v>
      </c>
      <c r="E1225">
        <v>2019</v>
      </c>
      <c r="F1225" t="s">
        <v>127</v>
      </c>
      <c r="G1225" t="s">
        <v>130</v>
      </c>
      <c r="H1225" t="s">
        <v>48</v>
      </c>
      <c r="I1225" t="s">
        <v>18</v>
      </c>
      <c r="J1225" t="s">
        <v>11</v>
      </c>
      <c r="K1225" t="s">
        <v>42</v>
      </c>
      <c r="L1225">
        <v>1</v>
      </c>
      <c r="M1225">
        <v>1007</v>
      </c>
      <c r="O1225" t="s">
        <v>28</v>
      </c>
      <c r="R1225" t="s">
        <v>44</v>
      </c>
      <c r="S1225" s="49" t="str">
        <f t="shared" si="153"/>
        <v>Card</v>
      </c>
      <c r="T1225" s="3">
        <v>0.03</v>
      </c>
      <c r="U1225" s="2">
        <v>6.5339999999999998</v>
      </c>
      <c r="V1225" s="2">
        <v>1.41</v>
      </c>
      <c r="W1225" s="54">
        <f>_xlfn.XLOOKUP(M1225,Market!A:A,Market!F:F,0)</f>
        <v>8.8999999999999996E-2</v>
      </c>
      <c r="X1225" s="55">
        <f t="shared" si="154"/>
        <v>0.19602</v>
      </c>
      <c r="Y1225" s="55">
        <f t="shared" si="155"/>
        <v>5.1239999999999997</v>
      </c>
      <c r="Z1225" s="54">
        <f t="shared" si="156"/>
        <v>0.78420569329660239</v>
      </c>
      <c r="AA1225" s="49" t="str">
        <f t="shared" ca="1" si="157"/>
        <v>N</v>
      </c>
      <c r="AB1225" s="49">
        <f t="shared" ca="1" si="158"/>
        <v>5</v>
      </c>
      <c r="AC1225" s="49" t="str">
        <f t="shared" ca="1" si="159"/>
        <v>N</v>
      </c>
    </row>
    <row r="1226" spans="1:29" x14ac:dyDescent="0.25">
      <c r="A1226">
        <v>8502</v>
      </c>
      <c r="B1226" s="9">
        <v>43583</v>
      </c>
      <c r="C1226" s="50" t="str">
        <f t="shared" si="152"/>
        <v>N</v>
      </c>
      <c r="D1226" s="52">
        <f>_xlfn.XLOOKUP(B1226,Cal_Date!B:B,Cal_Date!A:A,0)</f>
        <v>5</v>
      </c>
      <c r="E1226">
        <v>2019</v>
      </c>
      <c r="F1226" t="s">
        <v>127</v>
      </c>
      <c r="G1226" t="s">
        <v>130</v>
      </c>
      <c r="H1226" t="s">
        <v>48</v>
      </c>
      <c r="I1226" t="s">
        <v>18</v>
      </c>
      <c r="J1226" t="s">
        <v>11</v>
      </c>
      <c r="K1226" t="s">
        <v>42</v>
      </c>
      <c r="L1226">
        <v>2</v>
      </c>
      <c r="M1226">
        <v>1007</v>
      </c>
      <c r="O1226" t="s">
        <v>28</v>
      </c>
      <c r="R1226" t="s">
        <v>47</v>
      </c>
      <c r="S1226" s="49" t="str">
        <f t="shared" si="153"/>
        <v>Card</v>
      </c>
      <c r="T1226" s="3">
        <v>3.5000000000000003E-2</v>
      </c>
      <c r="U1226" s="2">
        <v>13.068</v>
      </c>
      <c r="V1226" s="2">
        <v>2.82</v>
      </c>
      <c r="W1226" s="54">
        <f>_xlfn.XLOOKUP(M1226,Market!A:A,Market!F:F,0)</f>
        <v>8.8999999999999996E-2</v>
      </c>
      <c r="X1226" s="55">
        <f t="shared" si="154"/>
        <v>0.45738000000000001</v>
      </c>
      <c r="Y1226" s="55">
        <f t="shared" si="155"/>
        <v>10.247999999999999</v>
      </c>
      <c r="Z1226" s="54">
        <f t="shared" si="156"/>
        <v>0.78420569329660239</v>
      </c>
      <c r="AA1226" s="49" t="str">
        <f t="shared" ca="1" si="157"/>
        <v>N</v>
      </c>
      <c r="AB1226" s="49">
        <f t="shared" ca="1" si="158"/>
        <v>5</v>
      </c>
      <c r="AC1226" s="49" t="str">
        <f t="shared" ca="1" si="159"/>
        <v>N</v>
      </c>
    </row>
    <row r="1227" spans="1:29" x14ac:dyDescent="0.25">
      <c r="A1227">
        <v>8503</v>
      </c>
      <c r="B1227" s="9">
        <v>43583</v>
      </c>
      <c r="C1227" s="50" t="str">
        <f t="shared" si="152"/>
        <v>N</v>
      </c>
      <c r="D1227" s="52">
        <f>_xlfn.XLOOKUP(B1227,Cal_Date!B:B,Cal_Date!A:A,0)</f>
        <v>5</v>
      </c>
      <c r="E1227">
        <v>2019</v>
      </c>
      <c r="F1227" t="s">
        <v>127</v>
      </c>
      <c r="G1227" t="s">
        <v>130</v>
      </c>
      <c r="H1227" t="s">
        <v>48</v>
      </c>
      <c r="I1227" t="s">
        <v>18</v>
      </c>
      <c r="J1227" t="s">
        <v>11</v>
      </c>
      <c r="K1227" t="s">
        <v>42</v>
      </c>
      <c r="L1227">
        <v>2</v>
      </c>
      <c r="M1227">
        <v>1005</v>
      </c>
      <c r="O1227" t="s">
        <v>25</v>
      </c>
      <c r="R1227" t="s">
        <v>46</v>
      </c>
      <c r="S1227" s="49" t="str">
        <f t="shared" si="153"/>
        <v>Card</v>
      </c>
      <c r="T1227" s="3">
        <v>0.04</v>
      </c>
      <c r="U1227" s="2">
        <v>13.068</v>
      </c>
      <c r="V1227" s="2">
        <v>2.82</v>
      </c>
      <c r="W1227" s="54">
        <f>_xlfn.XLOOKUP(M1227,Market!A:A,Market!F:F,0)</f>
        <v>8.8999999999999996E-2</v>
      </c>
      <c r="X1227" s="55">
        <f t="shared" si="154"/>
        <v>0.52271999999999996</v>
      </c>
      <c r="Y1227" s="55">
        <f t="shared" si="155"/>
        <v>10.247999999999999</v>
      </c>
      <c r="Z1227" s="54">
        <f t="shared" si="156"/>
        <v>0.78420569329660239</v>
      </c>
      <c r="AA1227" s="49" t="str">
        <f t="shared" ca="1" si="157"/>
        <v>N</v>
      </c>
      <c r="AB1227" s="49">
        <f t="shared" ca="1" si="158"/>
        <v>5</v>
      </c>
      <c r="AC1227" s="49" t="str">
        <f t="shared" ca="1" si="159"/>
        <v>N</v>
      </c>
    </row>
    <row r="1228" spans="1:29" x14ac:dyDescent="0.25">
      <c r="A1228">
        <v>8504</v>
      </c>
      <c r="B1228" s="9">
        <v>43583</v>
      </c>
      <c r="C1228" s="50" t="str">
        <f t="shared" si="152"/>
        <v>N</v>
      </c>
      <c r="D1228" s="52">
        <f>_xlfn.XLOOKUP(B1228,Cal_Date!B:B,Cal_Date!A:A,0)</f>
        <v>5</v>
      </c>
      <c r="E1228">
        <v>2019</v>
      </c>
      <c r="F1228" t="s">
        <v>127</v>
      </c>
      <c r="G1228" t="s">
        <v>130</v>
      </c>
      <c r="H1228" t="s">
        <v>48</v>
      </c>
      <c r="I1228" t="s">
        <v>18</v>
      </c>
      <c r="J1228" t="s">
        <v>11</v>
      </c>
      <c r="K1228" t="s">
        <v>42</v>
      </c>
      <c r="L1228">
        <v>1</v>
      </c>
      <c r="M1228">
        <v>1005</v>
      </c>
      <c r="O1228" t="s">
        <v>25</v>
      </c>
      <c r="R1228" t="s">
        <v>46</v>
      </c>
      <c r="S1228" s="49" t="str">
        <f t="shared" si="153"/>
        <v>Card</v>
      </c>
      <c r="T1228" s="3">
        <v>0.04</v>
      </c>
      <c r="U1228" s="2">
        <v>6.5339999999999998</v>
      </c>
      <c r="V1228" s="2">
        <v>1.41</v>
      </c>
      <c r="W1228" s="54">
        <f>_xlfn.XLOOKUP(M1228,Market!A:A,Market!F:F,0)</f>
        <v>8.8999999999999996E-2</v>
      </c>
      <c r="X1228" s="55">
        <f t="shared" si="154"/>
        <v>0.26135999999999998</v>
      </c>
      <c r="Y1228" s="55">
        <f t="shared" si="155"/>
        <v>5.1239999999999997</v>
      </c>
      <c r="Z1228" s="54">
        <f t="shared" si="156"/>
        <v>0.78420569329660239</v>
      </c>
      <c r="AA1228" s="49" t="str">
        <f t="shared" ca="1" si="157"/>
        <v>N</v>
      </c>
      <c r="AB1228" s="49">
        <f t="shared" ca="1" si="158"/>
        <v>5</v>
      </c>
      <c r="AC1228" s="49" t="str">
        <f t="shared" ca="1" si="159"/>
        <v>N</v>
      </c>
    </row>
    <row r="1229" spans="1:29" x14ac:dyDescent="0.25">
      <c r="A1229">
        <v>8505</v>
      </c>
      <c r="B1229" s="9">
        <v>43583</v>
      </c>
      <c r="C1229" s="50" t="str">
        <f t="shared" si="152"/>
        <v>N</v>
      </c>
      <c r="D1229" s="52">
        <f>_xlfn.XLOOKUP(B1229,Cal_Date!B:B,Cal_Date!A:A,0)</f>
        <v>5</v>
      </c>
      <c r="E1229">
        <v>2019</v>
      </c>
      <c r="F1229" t="s">
        <v>127</v>
      </c>
      <c r="G1229" t="s">
        <v>130</v>
      </c>
      <c r="H1229" t="s">
        <v>48</v>
      </c>
      <c r="I1229" t="s">
        <v>18</v>
      </c>
      <c r="J1229" t="s">
        <v>11</v>
      </c>
      <c r="K1229" t="s">
        <v>42</v>
      </c>
      <c r="L1229">
        <v>1</v>
      </c>
      <c r="M1229">
        <v>1002</v>
      </c>
      <c r="O1229" t="s">
        <v>28</v>
      </c>
      <c r="R1229" t="s">
        <v>46</v>
      </c>
      <c r="S1229" s="49" t="str">
        <f t="shared" si="153"/>
        <v>Card</v>
      </c>
      <c r="T1229" s="3">
        <v>0.04</v>
      </c>
      <c r="U1229" s="2">
        <v>6.36</v>
      </c>
      <c r="V1229" s="2">
        <v>1.41</v>
      </c>
      <c r="W1229" s="54">
        <f>_xlfn.XLOOKUP(M1229,Market!A:A,Market!F:F,0)</f>
        <v>0.06</v>
      </c>
      <c r="X1229" s="55">
        <f t="shared" si="154"/>
        <v>0.25440000000000002</v>
      </c>
      <c r="Y1229" s="55">
        <f t="shared" si="155"/>
        <v>4.95</v>
      </c>
      <c r="Z1229" s="54">
        <f t="shared" si="156"/>
        <v>0.77830188679245282</v>
      </c>
      <c r="AA1229" s="49" t="str">
        <f t="shared" ca="1" si="157"/>
        <v>N</v>
      </c>
      <c r="AB1229" s="49">
        <f t="shared" ca="1" si="158"/>
        <v>5</v>
      </c>
      <c r="AC1229" s="49" t="str">
        <f t="shared" ca="1" si="159"/>
        <v>N</v>
      </c>
    </row>
    <row r="1230" spans="1:29" x14ac:dyDescent="0.25">
      <c r="A1230">
        <v>8506</v>
      </c>
      <c r="B1230" s="9">
        <v>43583</v>
      </c>
      <c r="C1230" s="50" t="str">
        <f t="shared" si="152"/>
        <v>N</v>
      </c>
      <c r="D1230" s="52">
        <f>_xlfn.XLOOKUP(B1230,Cal_Date!B:B,Cal_Date!A:A,0)</f>
        <v>5</v>
      </c>
      <c r="E1230">
        <v>2019</v>
      </c>
      <c r="F1230" t="s">
        <v>127</v>
      </c>
      <c r="G1230" t="s">
        <v>130</v>
      </c>
      <c r="H1230" t="s">
        <v>48</v>
      </c>
      <c r="I1230" t="s">
        <v>18</v>
      </c>
      <c r="J1230" t="s">
        <v>11</v>
      </c>
      <c r="K1230" t="s">
        <v>42</v>
      </c>
      <c r="L1230">
        <v>1</v>
      </c>
      <c r="M1230">
        <v>1004</v>
      </c>
      <c r="O1230" t="s">
        <v>28</v>
      </c>
      <c r="R1230" t="s">
        <v>44</v>
      </c>
      <c r="S1230" s="49" t="str">
        <f t="shared" si="153"/>
        <v>Card</v>
      </c>
      <c r="T1230" s="3">
        <v>0.03</v>
      </c>
      <c r="U1230" s="2">
        <v>6.36</v>
      </c>
      <c r="V1230" s="2">
        <v>1.41</v>
      </c>
      <c r="W1230" s="54">
        <f>_xlfn.XLOOKUP(M1230,Market!A:A,Market!F:F,0)</f>
        <v>0.06</v>
      </c>
      <c r="X1230" s="55">
        <f t="shared" si="154"/>
        <v>0.1908</v>
      </c>
      <c r="Y1230" s="55">
        <f t="shared" si="155"/>
        <v>4.95</v>
      </c>
      <c r="Z1230" s="54">
        <f t="shared" si="156"/>
        <v>0.77830188679245282</v>
      </c>
      <c r="AA1230" s="49" t="str">
        <f t="shared" ca="1" si="157"/>
        <v>N</v>
      </c>
      <c r="AB1230" s="49">
        <f t="shared" ca="1" si="158"/>
        <v>5</v>
      </c>
      <c r="AC1230" s="49" t="str">
        <f t="shared" ca="1" si="159"/>
        <v>N</v>
      </c>
    </row>
    <row r="1231" spans="1:29" x14ac:dyDescent="0.25">
      <c r="A1231">
        <v>8507</v>
      </c>
      <c r="B1231" s="9">
        <v>43583</v>
      </c>
      <c r="C1231" s="50" t="str">
        <f t="shared" si="152"/>
        <v>N</v>
      </c>
      <c r="D1231" s="52">
        <f>_xlfn.XLOOKUP(B1231,Cal_Date!B:B,Cal_Date!A:A,0)</f>
        <v>5</v>
      </c>
      <c r="E1231">
        <v>2019</v>
      </c>
      <c r="F1231" t="s">
        <v>127</v>
      </c>
      <c r="G1231" t="s">
        <v>130</v>
      </c>
      <c r="H1231" t="s">
        <v>48</v>
      </c>
      <c r="I1231" t="s">
        <v>18</v>
      </c>
      <c r="J1231" t="s">
        <v>11</v>
      </c>
      <c r="K1231" t="s">
        <v>42</v>
      </c>
      <c r="L1231">
        <v>2</v>
      </c>
      <c r="M1231">
        <v>1005</v>
      </c>
      <c r="O1231" t="s">
        <v>25</v>
      </c>
      <c r="R1231" t="s">
        <v>47</v>
      </c>
      <c r="S1231" s="49" t="str">
        <f t="shared" si="153"/>
        <v>Card</v>
      </c>
      <c r="T1231" s="3">
        <v>3.5000000000000003E-2</v>
      </c>
      <c r="U1231" s="2">
        <v>13.068</v>
      </c>
      <c r="V1231" s="2">
        <v>2.82</v>
      </c>
      <c r="W1231" s="54">
        <f>_xlfn.XLOOKUP(M1231,Market!A:A,Market!F:F,0)</f>
        <v>8.8999999999999996E-2</v>
      </c>
      <c r="X1231" s="55">
        <f t="shared" si="154"/>
        <v>0.45738000000000001</v>
      </c>
      <c r="Y1231" s="55">
        <f t="shared" si="155"/>
        <v>10.247999999999999</v>
      </c>
      <c r="Z1231" s="54">
        <f t="shared" si="156"/>
        <v>0.78420569329660239</v>
      </c>
      <c r="AA1231" s="49" t="str">
        <f t="shared" ca="1" si="157"/>
        <v>N</v>
      </c>
      <c r="AB1231" s="49">
        <f t="shared" ca="1" si="158"/>
        <v>5</v>
      </c>
      <c r="AC1231" s="49" t="str">
        <f t="shared" ca="1" si="159"/>
        <v>N</v>
      </c>
    </row>
    <row r="1232" spans="1:29" x14ac:dyDescent="0.25">
      <c r="A1232">
        <v>8508</v>
      </c>
      <c r="B1232" s="9">
        <v>43583</v>
      </c>
      <c r="C1232" s="50" t="str">
        <f t="shared" si="152"/>
        <v>N</v>
      </c>
      <c r="D1232" s="52">
        <f>_xlfn.XLOOKUP(B1232,Cal_Date!B:B,Cal_Date!A:A,0)</f>
        <v>5</v>
      </c>
      <c r="E1232">
        <v>2019</v>
      </c>
      <c r="F1232" t="s">
        <v>127</v>
      </c>
      <c r="G1232" t="s">
        <v>130</v>
      </c>
      <c r="H1232" t="s">
        <v>48</v>
      </c>
      <c r="I1232" t="s">
        <v>18</v>
      </c>
      <c r="J1232" t="s">
        <v>11</v>
      </c>
      <c r="K1232" t="s">
        <v>42</v>
      </c>
      <c r="L1232">
        <v>1</v>
      </c>
      <c r="M1232">
        <v>1001</v>
      </c>
      <c r="O1232" t="s">
        <v>25</v>
      </c>
      <c r="R1232" t="s">
        <v>46</v>
      </c>
      <c r="S1232" s="49" t="str">
        <f t="shared" si="153"/>
        <v>Card</v>
      </c>
      <c r="T1232" s="3">
        <v>0.04</v>
      </c>
      <c r="U1232" s="2">
        <v>6.36</v>
      </c>
      <c r="V1232" s="2">
        <v>1.41</v>
      </c>
      <c r="W1232" s="54">
        <f>_xlfn.XLOOKUP(M1232,Market!A:A,Market!F:F,0)</f>
        <v>0.06</v>
      </c>
      <c r="X1232" s="55">
        <f t="shared" si="154"/>
        <v>0.25440000000000002</v>
      </c>
      <c r="Y1232" s="55">
        <f t="shared" si="155"/>
        <v>4.95</v>
      </c>
      <c r="Z1232" s="54">
        <f t="shared" si="156"/>
        <v>0.77830188679245282</v>
      </c>
      <c r="AA1232" s="49" t="str">
        <f t="shared" ca="1" si="157"/>
        <v>N</v>
      </c>
      <c r="AB1232" s="49">
        <f t="shared" ca="1" si="158"/>
        <v>5</v>
      </c>
      <c r="AC1232" s="49" t="str">
        <f t="shared" ca="1" si="159"/>
        <v>N</v>
      </c>
    </row>
    <row r="1233" spans="1:29" x14ac:dyDescent="0.25">
      <c r="A1233">
        <v>8509</v>
      </c>
      <c r="B1233" s="9">
        <v>43583</v>
      </c>
      <c r="C1233" s="50" t="str">
        <f t="shared" si="152"/>
        <v>N</v>
      </c>
      <c r="D1233" s="52">
        <f>_xlfn.XLOOKUP(B1233,Cal_Date!B:B,Cal_Date!A:A,0)</f>
        <v>5</v>
      </c>
      <c r="E1233">
        <v>2019</v>
      </c>
      <c r="F1233" t="s">
        <v>127</v>
      </c>
      <c r="G1233" t="s">
        <v>130</v>
      </c>
      <c r="H1233" t="s">
        <v>48</v>
      </c>
      <c r="I1233" t="s">
        <v>18</v>
      </c>
      <c r="J1233" t="s">
        <v>11</v>
      </c>
      <c r="K1233" t="s">
        <v>42</v>
      </c>
      <c r="L1233">
        <v>2</v>
      </c>
      <c r="M1233">
        <v>1010</v>
      </c>
      <c r="O1233" t="s">
        <v>25</v>
      </c>
      <c r="R1233" t="s">
        <v>47</v>
      </c>
      <c r="S1233" s="49" t="str">
        <f t="shared" si="153"/>
        <v>Card</v>
      </c>
      <c r="T1233" s="3">
        <v>3.5000000000000003E-2</v>
      </c>
      <c r="U1233" s="2">
        <v>12.96</v>
      </c>
      <c r="V1233" s="2">
        <v>2.82</v>
      </c>
      <c r="W1233" s="54">
        <f>_xlfn.XLOOKUP(M1233,Market!A:A,Market!F:F,0)</f>
        <v>0.08</v>
      </c>
      <c r="X1233" s="55">
        <f t="shared" si="154"/>
        <v>0.45360000000000006</v>
      </c>
      <c r="Y1233" s="55">
        <f t="shared" si="155"/>
        <v>10.14</v>
      </c>
      <c r="Z1233" s="54">
        <f t="shared" si="156"/>
        <v>0.78240740740740744</v>
      </c>
      <c r="AA1233" s="49" t="str">
        <f t="shared" ca="1" si="157"/>
        <v>N</v>
      </c>
      <c r="AB1233" s="49">
        <f t="shared" ca="1" si="158"/>
        <v>5</v>
      </c>
      <c r="AC1233" s="49" t="str">
        <f t="shared" ca="1" si="159"/>
        <v>N</v>
      </c>
    </row>
    <row r="1234" spans="1:29" x14ac:dyDescent="0.25">
      <c r="A1234">
        <v>8510</v>
      </c>
      <c r="B1234" s="9">
        <v>43583</v>
      </c>
      <c r="C1234" s="50" t="str">
        <f t="shared" si="152"/>
        <v>N</v>
      </c>
      <c r="D1234" s="52">
        <f>_xlfn.XLOOKUP(B1234,Cal_Date!B:B,Cal_Date!A:A,0)</f>
        <v>5</v>
      </c>
      <c r="E1234">
        <v>2019</v>
      </c>
      <c r="F1234" t="s">
        <v>127</v>
      </c>
      <c r="G1234" t="s">
        <v>130</v>
      </c>
      <c r="H1234" t="s">
        <v>48</v>
      </c>
      <c r="I1234" t="s">
        <v>18</v>
      </c>
      <c r="J1234" t="s">
        <v>11</v>
      </c>
      <c r="K1234" t="s">
        <v>42</v>
      </c>
      <c r="L1234">
        <v>1</v>
      </c>
      <c r="M1234">
        <v>1011</v>
      </c>
      <c r="O1234" t="s">
        <v>25</v>
      </c>
      <c r="R1234" t="s">
        <v>46</v>
      </c>
      <c r="S1234" s="49" t="str">
        <f t="shared" si="153"/>
        <v>Card</v>
      </c>
      <c r="T1234" s="3">
        <v>0.04</v>
      </c>
      <c r="U1234" s="2">
        <v>6.36</v>
      </c>
      <c r="V1234" s="2">
        <v>1.41</v>
      </c>
      <c r="W1234" s="54">
        <f>_xlfn.XLOOKUP(M1234,Market!A:A,Market!F:F,0)</f>
        <v>0.06</v>
      </c>
      <c r="X1234" s="55">
        <f t="shared" si="154"/>
        <v>0.25440000000000002</v>
      </c>
      <c r="Y1234" s="55">
        <f t="shared" si="155"/>
        <v>4.95</v>
      </c>
      <c r="Z1234" s="54">
        <f t="shared" si="156"/>
        <v>0.77830188679245282</v>
      </c>
      <c r="AA1234" s="49" t="str">
        <f t="shared" ca="1" si="157"/>
        <v>N</v>
      </c>
      <c r="AB1234" s="49">
        <f t="shared" ca="1" si="158"/>
        <v>5</v>
      </c>
      <c r="AC1234" s="49" t="str">
        <f t="shared" ca="1" si="159"/>
        <v>N</v>
      </c>
    </row>
    <row r="1235" spans="1:29" x14ac:dyDescent="0.25">
      <c r="A1235">
        <v>8511</v>
      </c>
      <c r="B1235" s="9">
        <v>43583</v>
      </c>
      <c r="C1235" s="50" t="str">
        <f t="shared" si="152"/>
        <v>N</v>
      </c>
      <c r="D1235" s="52">
        <f>_xlfn.XLOOKUP(B1235,Cal_Date!B:B,Cal_Date!A:A,0)</f>
        <v>5</v>
      </c>
      <c r="E1235">
        <v>2019</v>
      </c>
      <c r="F1235" t="s">
        <v>127</v>
      </c>
      <c r="G1235" t="s">
        <v>130</v>
      </c>
      <c r="H1235" t="s">
        <v>48</v>
      </c>
      <c r="I1235" t="s">
        <v>18</v>
      </c>
      <c r="J1235" t="s">
        <v>10</v>
      </c>
      <c r="K1235" t="s">
        <v>43</v>
      </c>
      <c r="L1235">
        <v>2</v>
      </c>
      <c r="M1235">
        <v>1011</v>
      </c>
      <c r="O1235" t="s">
        <v>25</v>
      </c>
      <c r="R1235" t="s">
        <v>46</v>
      </c>
      <c r="S1235" s="49" t="str">
        <f t="shared" si="153"/>
        <v>Card</v>
      </c>
      <c r="T1235" s="3">
        <v>0.04</v>
      </c>
      <c r="U1235" s="2">
        <v>18.02</v>
      </c>
      <c r="V1235" s="2">
        <v>2.92</v>
      </c>
      <c r="W1235" s="54">
        <f>_xlfn.XLOOKUP(M1235,Market!A:A,Market!F:F,0)</f>
        <v>0.06</v>
      </c>
      <c r="X1235" s="55">
        <f t="shared" si="154"/>
        <v>0.7208</v>
      </c>
      <c r="Y1235" s="55">
        <f t="shared" si="155"/>
        <v>15.1</v>
      </c>
      <c r="Z1235" s="54">
        <f t="shared" si="156"/>
        <v>0.83795782463928969</v>
      </c>
      <c r="AA1235" s="49" t="str">
        <f t="shared" ca="1" si="157"/>
        <v>N</v>
      </c>
      <c r="AB1235" s="49">
        <f t="shared" ca="1" si="158"/>
        <v>5</v>
      </c>
      <c r="AC1235" s="49" t="str">
        <f t="shared" ca="1" si="159"/>
        <v>N</v>
      </c>
    </row>
    <row r="1236" spans="1:29" x14ac:dyDescent="0.25">
      <c r="A1236">
        <v>8512</v>
      </c>
      <c r="B1236" s="9">
        <v>43583</v>
      </c>
      <c r="C1236" s="50" t="str">
        <f t="shared" si="152"/>
        <v>N</v>
      </c>
      <c r="D1236" s="52">
        <f>_xlfn.XLOOKUP(B1236,Cal_Date!B:B,Cal_Date!A:A,0)</f>
        <v>5</v>
      </c>
      <c r="E1236">
        <v>2019</v>
      </c>
      <c r="F1236" t="s">
        <v>127</v>
      </c>
      <c r="G1236" t="s">
        <v>130</v>
      </c>
      <c r="H1236" t="s">
        <v>48</v>
      </c>
      <c r="I1236" t="s">
        <v>18</v>
      </c>
      <c r="J1236" t="s">
        <v>10</v>
      </c>
      <c r="K1236" t="s">
        <v>43</v>
      </c>
      <c r="L1236">
        <v>1</v>
      </c>
      <c r="M1236">
        <v>1001</v>
      </c>
      <c r="O1236" t="s">
        <v>25</v>
      </c>
      <c r="R1236" t="s">
        <v>47</v>
      </c>
      <c r="S1236" s="49" t="str">
        <f t="shared" si="153"/>
        <v>Card</v>
      </c>
      <c r="T1236" s="3">
        <v>3.5000000000000003E-2</v>
      </c>
      <c r="U1236" s="2">
        <v>9.01</v>
      </c>
      <c r="V1236" s="2">
        <v>1.46</v>
      </c>
      <c r="W1236" s="54">
        <f>_xlfn.XLOOKUP(M1236,Market!A:A,Market!F:F,0)</f>
        <v>0.06</v>
      </c>
      <c r="X1236" s="55">
        <f t="shared" si="154"/>
        <v>0.31535000000000002</v>
      </c>
      <c r="Y1236" s="55">
        <f t="shared" si="155"/>
        <v>7.55</v>
      </c>
      <c r="Z1236" s="54">
        <f t="shared" si="156"/>
        <v>0.83795782463928969</v>
      </c>
      <c r="AA1236" s="49" t="str">
        <f t="shared" ca="1" si="157"/>
        <v>N</v>
      </c>
      <c r="AB1236" s="49">
        <f t="shared" ca="1" si="158"/>
        <v>5</v>
      </c>
      <c r="AC1236" s="49" t="str">
        <f t="shared" ca="1" si="159"/>
        <v>N</v>
      </c>
    </row>
    <row r="1237" spans="1:29" x14ac:dyDescent="0.25">
      <c r="A1237">
        <v>8513</v>
      </c>
      <c r="B1237" s="9">
        <v>43583</v>
      </c>
      <c r="C1237" s="50" t="str">
        <f t="shared" si="152"/>
        <v>N</v>
      </c>
      <c r="D1237" s="52">
        <f>_xlfn.XLOOKUP(B1237,Cal_Date!B:B,Cal_Date!A:A,0)</f>
        <v>5</v>
      </c>
      <c r="E1237">
        <v>2019</v>
      </c>
      <c r="F1237" t="s">
        <v>127</v>
      </c>
      <c r="G1237" t="s">
        <v>130</v>
      </c>
      <c r="H1237" t="s">
        <v>48</v>
      </c>
      <c r="I1237" t="s">
        <v>18</v>
      </c>
      <c r="J1237" t="s">
        <v>11</v>
      </c>
      <c r="K1237" t="s">
        <v>42</v>
      </c>
      <c r="L1237">
        <v>1</v>
      </c>
      <c r="M1237">
        <v>1003</v>
      </c>
      <c r="O1237" t="s">
        <v>25</v>
      </c>
      <c r="R1237" t="s">
        <v>44</v>
      </c>
      <c r="S1237" s="49" t="str">
        <f t="shared" si="153"/>
        <v>Card</v>
      </c>
      <c r="T1237" s="3">
        <v>0.03</v>
      </c>
      <c r="U1237" s="2">
        <v>6.36</v>
      </c>
      <c r="V1237" s="2">
        <v>1.41</v>
      </c>
      <c r="W1237" s="54">
        <f>_xlfn.XLOOKUP(M1237,Market!A:A,Market!F:F,0)</f>
        <v>0.06</v>
      </c>
      <c r="X1237" s="55">
        <f t="shared" si="154"/>
        <v>0.1908</v>
      </c>
      <c r="Y1237" s="55">
        <f t="shared" si="155"/>
        <v>4.95</v>
      </c>
      <c r="Z1237" s="54">
        <f t="shared" si="156"/>
        <v>0.77830188679245282</v>
      </c>
      <c r="AA1237" s="49" t="str">
        <f t="shared" ca="1" si="157"/>
        <v>N</v>
      </c>
      <c r="AB1237" s="49">
        <f t="shared" ca="1" si="158"/>
        <v>5</v>
      </c>
      <c r="AC1237" s="49" t="str">
        <f t="shared" ca="1" si="159"/>
        <v>N</v>
      </c>
    </row>
    <row r="1238" spans="1:29" x14ac:dyDescent="0.25">
      <c r="A1238">
        <v>8514</v>
      </c>
      <c r="B1238" s="9">
        <v>43583</v>
      </c>
      <c r="C1238" s="50" t="str">
        <f t="shared" si="152"/>
        <v>N</v>
      </c>
      <c r="D1238" s="52">
        <f>_xlfn.XLOOKUP(B1238,Cal_Date!B:B,Cal_Date!A:A,0)</f>
        <v>5</v>
      </c>
      <c r="E1238">
        <v>2019</v>
      </c>
      <c r="F1238" t="s">
        <v>127</v>
      </c>
      <c r="G1238" t="s">
        <v>130</v>
      </c>
      <c r="H1238" t="s">
        <v>48</v>
      </c>
      <c r="I1238" t="s">
        <v>18</v>
      </c>
      <c r="J1238" t="s">
        <v>11</v>
      </c>
      <c r="K1238" t="s">
        <v>42</v>
      </c>
      <c r="L1238">
        <v>1</v>
      </c>
      <c r="M1238">
        <v>1005</v>
      </c>
      <c r="O1238" t="s">
        <v>25</v>
      </c>
      <c r="R1238" t="s">
        <v>44</v>
      </c>
      <c r="S1238" s="49" t="str">
        <f t="shared" si="153"/>
        <v>Card</v>
      </c>
      <c r="T1238" s="3">
        <v>0.03</v>
      </c>
      <c r="U1238" s="2">
        <v>6.5339999999999998</v>
      </c>
      <c r="V1238" s="2">
        <v>1.41</v>
      </c>
      <c r="W1238" s="54">
        <f>_xlfn.XLOOKUP(M1238,Market!A:A,Market!F:F,0)</f>
        <v>8.8999999999999996E-2</v>
      </c>
      <c r="X1238" s="55">
        <f t="shared" si="154"/>
        <v>0.19602</v>
      </c>
      <c r="Y1238" s="55">
        <f t="shared" si="155"/>
        <v>5.1239999999999997</v>
      </c>
      <c r="Z1238" s="54">
        <f t="shared" si="156"/>
        <v>0.78420569329660239</v>
      </c>
      <c r="AA1238" s="49" t="str">
        <f t="shared" ca="1" si="157"/>
        <v>N</v>
      </c>
      <c r="AB1238" s="49">
        <f t="shared" ca="1" si="158"/>
        <v>5</v>
      </c>
      <c r="AC1238" s="49" t="str">
        <f t="shared" ca="1" si="159"/>
        <v>N</v>
      </c>
    </row>
    <row r="1239" spans="1:29" x14ac:dyDescent="0.25">
      <c r="A1239">
        <v>8515</v>
      </c>
      <c r="B1239" s="9">
        <v>43583</v>
      </c>
      <c r="C1239" s="50" t="str">
        <f t="shared" si="152"/>
        <v>N</v>
      </c>
      <c r="D1239" s="52">
        <f>_xlfn.XLOOKUP(B1239,Cal_Date!B:B,Cal_Date!A:A,0)</f>
        <v>5</v>
      </c>
      <c r="E1239">
        <v>2019</v>
      </c>
      <c r="F1239" t="s">
        <v>127</v>
      </c>
      <c r="G1239" t="s">
        <v>130</v>
      </c>
      <c r="H1239" t="s">
        <v>48</v>
      </c>
      <c r="I1239" t="s">
        <v>18</v>
      </c>
      <c r="J1239" t="s">
        <v>11</v>
      </c>
      <c r="K1239" t="s">
        <v>42</v>
      </c>
      <c r="L1239">
        <v>1</v>
      </c>
      <c r="M1239">
        <v>1005</v>
      </c>
      <c r="O1239" t="s">
        <v>25</v>
      </c>
      <c r="R1239" t="s">
        <v>46</v>
      </c>
      <c r="S1239" s="49" t="str">
        <f t="shared" si="153"/>
        <v>Card</v>
      </c>
      <c r="T1239" s="3">
        <v>0.04</v>
      </c>
      <c r="U1239" s="2">
        <v>6.5339999999999998</v>
      </c>
      <c r="V1239" s="2">
        <v>1.41</v>
      </c>
      <c r="W1239" s="54">
        <f>_xlfn.XLOOKUP(M1239,Market!A:A,Market!F:F,0)</f>
        <v>8.8999999999999996E-2</v>
      </c>
      <c r="X1239" s="55">
        <f t="shared" si="154"/>
        <v>0.26135999999999998</v>
      </c>
      <c r="Y1239" s="55">
        <f t="shared" si="155"/>
        <v>5.1239999999999997</v>
      </c>
      <c r="Z1239" s="54">
        <f t="shared" si="156"/>
        <v>0.78420569329660239</v>
      </c>
      <c r="AA1239" s="49" t="str">
        <f t="shared" ca="1" si="157"/>
        <v>N</v>
      </c>
      <c r="AB1239" s="49">
        <f t="shared" ca="1" si="158"/>
        <v>5</v>
      </c>
      <c r="AC1239" s="49" t="str">
        <f t="shared" ca="1" si="159"/>
        <v>N</v>
      </c>
    </row>
    <row r="1240" spans="1:29" x14ac:dyDescent="0.25">
      <c r="A1240">
        <v>8516</v>
      </c>
      <c r="B1240" s="9">
        <v>43583</v>
      </c>
      <c r="C1240" s="50" t="str">
        <f t="shared" si="152"/>
        <v>N</v>
      </c>
      <c r="D1240" s="52">
        <f>_xlfn.XLOOKUP(B1240,Cal_Date!B:B,Cal_Date!A:A,0)</f>
        <v>5</v>
      </c>
      <c r="E1240">
        <v>2019</v>
      </c>
      <c r="F1240" t="s">
        <v>127</v>
      </c>
      <c r="G1240" t="s">
        <v>130</v>
      </c>
      <c r="H1240" t="s">
        <v>48</v>
      </c>
      <c r="I1240" t="s">
        <v>18</v>
      </c>
      <c r="J1240" t="s">
        <v>11</v>
      </c>
      <c r="K1240" t="s">
        <v>42</v>
      </c>
      <c r="L1240">
        <v>2</v>
      </c>
      <c r="M1240">
        <v>1006</v>
      </c>
      <c r="O1240" t="s">
        <v>28</v>
      </c>
      <c r="R1240" t="s">
        <v>44</v>
      </c>
      <c r="S1240" s="49" t="str">
        <f t="shared" si="153"/>
        <v>Card</v>
      </c>
      <c r="T1240" s="3">
        <v>0.03</v>
      </c>
      <c r="U1240" s="2">
        <v>13.068</v>
      </c>
      <c r="V1240" s="2">
        <v>2.82</v>
      </c>
      <c r="W1240" s="54">
        <f>_xlfn.XLOOKUP(M1240,Market!A:A,Market!F:F,0)</f>
        <v>8.8999999999999996E-2</v>
      </c>
      <c r="X1240" s="55">
        <f t="shared" si="154"/>
        <v>0.39204</v>
      </c>
      <c r="Y1240" s="55">
        <f t="shared" si="155"/>
        <v>10.247999999999999</v>
      </c>
      <c r="Z1240" s="54">
        <f t="shared" si="156"/>
        <v>0.78420569329660239</v>
      </c>
      <c r="AA1240" s="49" t="str">
        <f t="shared" ca="1" si="157"/>
        <v>N</v>
      </c>
      <c r="AB1240" s="49">
        <f t="shared" ca="1" si="158"/>
        <v>5</v>
      </c>
      <c r="AC1240" s="49" t="str">
        <f t="shared" ca="1" si="159"/>
        <v>N</v>
      </c>
    </row>
    <row r="1241" spans="1:29" x14ac:dyDescent="0.25">
      <c r="A1241">
        <v>8517</v>
      </c>
      <c r="B1241" s="9">
        <v>43583</v>
      </c>
      <c r="C1241" s="50" t="str">
        <f t="shared" si="152"/>
        <v>N</v>
      </c>
      <c r="D1241" s="52">
        <f>_xlfn.XLOOKUP(B1241,Cal_Date!B:B,Cal_Date!A:A,0)</f>
        <v>5</v>
      </c>
      <c r="E1241">
        <v>2019</v>
      </c>
      <c r="F1241" t="s">
        <v>127</v>
      </c>
      <c r="G1241" t="s">
        <v>130</v>
      </c>
      <c r="H1241" t="s">
        <v>48</v>
      </c>
      <c r="I1241" t="s">
        <v>18</v>
      </c>
      <c r="J1241" t="s">
        <v>11</v>
      </c>
      <c r="K1241" t="s">
        <v>42</v>
      </c>
      <c r="L1241">
        <v>1</v>
      </c>
      <c r="M1241">
        <v>1002</v>
      </c>
      <c r="O1241" t="s">
        <v>28</v>
      </c>
      <c r="R1241" t="s">
        <v>44</v>
      </c>
      <c r="S1241" s="49" t="str">
        <f t="shared" si="153"/>
        <v>Card</v>
      </c>
      <c r="T1241" s="3">
        <v>0.03</v>
      </c>
      <c r="U1241" s="2">
        <v>6.36</v>
      </c>
      <c r="V1241" s="2">
        <v>1.41</v>
      </c>
      <c r="W1241" s="54">
        <f>_xlfn.XLOOKUP(M1241,Market!A:A,Market!F:F,0)</f>
        <v>0.06</v>
      </c>
      <c r="X1241" s="55">
        <f t="shared" si="154"/>
        <v>0.1908</v>
      </c>
      <c r="Y1241" s="55">
        <f t="shared" si="155"/>
        <v>4.95</v>
      </c>
      <c r="Z1241" s="54">
        <f t="shared" si="156"/>
        <v>0.77830188679245282</v>
      </c>
      <c r="AA1241" s="49" t="str">
        <f t="shared" ca="1" si="157"/>
        <v>N</v>
      </c>
      <c r="AB1241" s="49">
        <f t="shared" ca="1" si="158"/>
        <v>5</v>
      </c>
      <c r="AC1241" s="49" t="str">
        <f t="shared" ca="1" si="159"/>
        <v>N</v>
      </c>
    </row>
    <row r="1242" spans="1:29" x14ac:dyDescent="0.25">
      <c r="A1242">
        <v>8518</v>
      </c>
      <c r="B1242" s="9">
        <v>43583</v>
      </c>
      <c r="C1242" s="50" t="str">
        <f t="shared" si="152"/>
        <v>N</v>
      </c>
      <c r="D1242" s="52">
        <f>_xlfn.XLOOKUP(B1242,Cal_Date!B:B,Cal_Date!A:A,0)</f>
        <v>5</v>
      </c>
      <c r="E1242">
        <v>2019</v>
      </c>
      <c r="F1242" t="s">
        <v>127</v>
      </c>
      <c r="G1242" t="s">
        <v>130</v>
      </c>
      <c r="H1242" t="s">
        <v>48</v>
      </c>
      <c r="I1242" t="s">
        <v>18</v>
      </c>
      <c r="J1242" t="s">
        <v>11</v>
      </c>
      <c r="K1242" t="s">
        <v>42</v>
      </c>
      <c r="L1242">
        <v>1</v>
      </c>
      <c r="M1242">
        <v>1001</v>
      </c>
      <c r="O1242" t="s">
        <v>25</v>
      </c>
      <c r="R1242" t="s">
        <v>44</v>
      </c>
      <c r="S1242" s="49" t="str">
        <f t="shared" si="153"/>
        <v>Card</v>
      </c>
      <c r="T1242" s="3">
        <v>0.03</v>
      </c>
      <c r="U1242" s="2">
        <v>6.36</v>
      </c>
      <c r="V1242" s="2">
        <v>1.41</v>
      </c>
      <c r="W1242" s="54">
        <f>_xlfn.XLOOKUP(M1242,Market!A:A,Market!F:F,0)</f>
        <v>0.06</v>
      </c>
      <c r="X1242" s="55">
        <f t="shared" si="154"/>
        <v>0.1908</v>
      </c>
      <c r="Y1242" s="55">
        <f t="shared" si="155"/>
        <v>4.95</v>
      </c>
      <c r="Z1242" s="54">
        <f t="shared" si="156"/>
        <v>0.77830188679245282</v>
      </c>
      <c r="AA1242" s="49" t="str">
        <f t="shared" ca="1" si="157"/>
        <v>N</v>
      </c>
      <c r="AB1242" s="49">
        <f t="shared" ca="1" si="158"/>
        <v>5</v>
      </c>
      <c r="AC1242" s="49" t="str">
        <f t="shared" ca="1" si="159"/>
        <v>N</v>
      </c>
    </row>
    <row r="1243" spans="1:29" x14ac:dyDescent="0.25">
      <c r="A1243">
        <v>8519</v>
      </c>
      <c r="B1243" s="9">
        <v>43583</v>
      </c>
      <c r="C1243" s="50" t="str">
        <f t="shared" si="152"/>
        <v>N</v>
      </c>
      <c r="D1243" s="52">
        <f>_xlfn.XLOOKUP(B1243,Cal_Date!B:B,Cal_Date!A:A,0)</f>
        <v>5</v>
      </c>
      <c r="E1243">
        <v>2019</v>
      </c>
      <c r="F1243" t="s">
        <v>127</v>
      </c>
      <c r="G1243" t="s">
        <v>130</v>
      </c>
      <c r="H1243" t="s">
        <v>48</v>
      </c>
      <c r="I1243" t="s">
        <v>18</v>
      </c>
      <c r="J1243" t="s">
        <v>11</v>
      </c>
      <c r="K1243" t="s">
        <v>42</v>
      </c>
      <c r="L1243">
        <v>1</v>
      </c>
      <c r="M1243">
        <v>1003</v>
      </c>
      <c r="O1243" t="s">
        <v>25</v>
      </c>
      <c r="R1243" t="s">
        <v>44</v>
      </c>
      <c r="S1243" s="49" t="str">
        <f t="shared" si="153"/>
        <v>Card</v>
      </c>
      <c r="T1243" s="3">
        <v>0.03</v>
      </c>
      <c r="U1243" s="2">
        <v>6.36</v>
      </c>
      <c r="V1243" s="2">
        <v>1.41</v>
      </c>
      <c r="W1243" s="54">
        <f>_xlfn.XLOOKUP(M1243,Market!A:A,Market!F:F,0)</f>
        <v>0.06</v>
      </c>
      <c r="X1243" s="55">
        <f t="shared" si="154"/>
        <v>0.1908</v>
      </c>
      <c r="Y1243" s="55">
        <f t="shared" si="155"/>
        <v>4.95</v>
      </c>
      <c r="Z1243" s="54">
        <f t="shared" si="156"/>
        <v>0.77830188679245282</v>
      </c>
      <c r="AA1243" s="49" t="str">
        <f t="shared" ca="1" si="157"/>
        <v>N</v>
      </c>
      <c r="AB1243" s="49">
        <f t="shared" ca="1" si="158"/>
        <v>5</v>
      </c>
      <c r="AC1243" s="49" t="str">
        <f t="shared" ca="1" si="159"/>
        <v>N</v>
      </c>
    </row>
    <row r="1244" spans="1:29" x14ac:dyDescent="0.25">
      <c r="A1244">
        <v>8520</v>
      </c>
      <c r="B1244" s="9">
        <v>43583</v>
      </c>
      <c r="C1244" s="50" t="str">
        <f t="shared" si="152"/>
        <v>N</v>
      </c>
      <c r="D1244" s="52">
        <f>_xlfn.XLOOKUP(B1244,Cal_Date!B:B,Cal_Date!A:A,0)</f>
        <v>5</v>
      </c>
      <c r="E1244">
        <v>2019</v>
      </c>
      <c r="F1244" t="s">
        <v>127</v>
      </c>
      <c r="G1244" t="s">
        <v>130</v>
      </c>
      <c r="H1244" t="s">
        <v>48</v>
      </c>
      <c r="I1244" t="s">
        <v>18</v>
      </c>
      <c r="J1244" t="s">
        <v>11</v>
      </c>
      <c r="K1244" t="s">
        <v>42</v>
      </c>
      <c r="L1244">
        <v>1</v>
      </c>
      <c r="M1244">
        <v>1004</v>
      </c>
      <c r="O1244" t="s">
        <v>28</v>
      </c>
      <c r="R1244" t="s">
        <v>47</v>
      </c>
      <c r="S1244" s="49" t="str">
        <f t="shared" si="153"/>
        <v>Card</v>
      </c>
      <c r="T1244" s="3">
        <v>3.5000000000000003E-2</v>
      </c>
      <c r="U1244" s="2">
        <v>6.36</v>
      </c>
      <c r="V1244" s="2">
        <v>1.41</v>
      </c>
      <c r="W1244" s="54">
        <f>_xlfn.XLOOKUP(M1244,Market!A:A,Market!F:F,0)</f>
        <v>0.06</v>
      </c>
      <c r="X1244" s="55">
        <f t="shared" si="154"/>
        <v>0.22260000000000002</v>
      </c>
      <c r="Y1244" s="55">
        <f t="shared" si="155"/>
        <v>4.95</v>
      </c>
      <c r="Z1244" s="54">
        <f t="shared" si="156"/>
        <v>0.77830188679245282</v>
      </c>
      <c r="AA1244" s="49" t="str">
        <f t="shared" ca="1" si="157"/>
        <v>N</v>
      </c>
      <c r="AB1244" s="49">
        <f t="shared" ca="1" si="158"/>
        <v>5</v>
      </c>
      <c r="AC1244" s="49" t="str">
        <f t="shared" ca="1" si="159"/>
        <v>N</v>
      </c>
    </row>
    <row r="1245" spans="1:29" x14ac:dyDescent="0.25">
      <c r="A1245">
        <v>8521</v>
      </c>
      <c r="B1245" s="9">
        <v>43583</v>
      </c>
      <c r="C1245" s="50" t="str">
        <f t="shared" si="152"/>
        <v>N</v>
      </c>
      <c r="D1245" s="52">
        <f>_xlfn.XLOOKUP(B1245,Cal_Date!B:B,Cal_Date!A:A,0)</f>
        <v>5</v>
      </c>
      <c r="E1245">
        <v>2019</v>
      </c>
      <c r="F1245" t="s">
        <v>127</v>
      </c>
      <c r="G1245" t="s">
        <v>130</v>
      </c>
      <c r="H1245" t="s">
        <v>48</v>
      </c>
      <c r="I1245" t="s">
        <v>18</v>
      </c>
      <c r="J1245" t="s">
        <v>11</v>
      </c>
      <c r="K1245" t="s">
        <v>42</v>
      </c>
      <c r="L1245">
        <v>1</v>
      </c>
      <c r="M1245">
        <v>1003</v>
      </c>
      <c r="O1245" t="s">
        <v>25</v>
      </c>
      <c r="R1245" t="s">
        <v>46</v>
      </c>
      <c r="S1245" s="49" t="str">
        <f t="shared" si="153"/>
        <v>Card</v>
      </c>
      <c r="T1245" s="3">
        <v>0.04</v>
      </c>
      <c r="U1245" s="2">
        <v>6.36</v>
      </c>
      <c r="V1245" s="2">
        <v>1.41</v>
      </c>
      <c r="W1245" s="54">
        <f>_xlfn.XLOOKUP(M1245,Market!A:A,Market!F:F,0)</f>
        <v>0.06</v>
      </c>
      <c r="X1245" s="55">
        <f t="shared" si="154"/>
        <v>0.25440000000000002</v>
      </c>
      <c r="Y1245" s="55">
        <f t="shared" si="155"/>
        <v>4.95</v>
      </c>
      <c r="Z1245" s="54">
        <f t="shared" si="156"/>
        <v>0.77830188679245282</v>
      </c>
      <c r="AA1245" s="49" t="str">
        <f t="shared" ca="1" si="157"/>
        <v>N</v>
      </c>
      <c r="AB1245" s="49">
        <f t="shared" ca="1" si="158"/>
        <v>5</v>
      </c>
      <c r="AC1245" s="49" t="str">
        <f t="shared" ca="1" si="159"/>
        <v>N</v>
      </c>
    </row>
    <row r="1246" spans="1:29" x14ac:dyDescent="0.25">
      <c r="A1246">
        <v>8522</v>
      </c>
      <c r="B1246" s="9">
        <v>43583</v>
      </c>
      <c r="C1246" s="50" t="str">
        <f t="shared" si="152"/>
        <v>N</v>
      </c>
      <c r="D1246" s="52">
        <f>_xlfn.XLOOKUP(B1246,Cal_Date!B:B,Cal_Date!A:A,0)</f>
        <v>5</v>
      </c>
      <c r="E1246">
        <v>2019</v>
      </c>
      <c r="F1246" t="s">
        <v>127</v>
      </c>
      <c r="G1246" t="s">
        <v>130</v>
      </c>
      <c r="H1246" t="s">
        <v>48</v>
      </c>
      <c r="I1246" t="s">
        <v>18</v>
      </c>
      <c r="J1246" t="s">
        <v>11</v>
      </c>
      <c r="K1246" t="s">
        <v>42</v>
      </c>
      <c r="L1246">
        <v>2</v>
      </c>
      <c r="M1246">
        <v>1005</v>
      </c>
      <c r="O1246" t="s">
        <v>25</v>
      </c>
      <c r="R1246" t="s">
        <v>47</v>
      </c>
      <c r="S1246" s="49" t="str">
        <f t="shared" si="153"/>
        <v>Card</v>
      </c>
      <c r="T1246" s="3">
        <v>3.5000000000000003E-2</v>
      </c>
      <c r="U1246" s="2">
        <v>13.068</v>
      </c>
      <c r="V1246" s="2">
        <v>2.82</v>
      </c>
      <c r="W1246" s="54">
        <f>_xlfn.XLOOKUP(M1246,Market!A:A,Market!F:F,0)</f>
        <v>8.8999999999999996E-2</v>
      </c>
      <c r="X1246" s="55">
        <f t="shared" si="154"/>
        <v>0.45738000000000001</v>
      </c>
      <c r="Y1246" s="55">
        <f t="shared" si="155"/>
        <v>10.247999999999999</v>
      </c>
      <c r="Z1246" s="54">
        <f t="shared" si="156"/>
        <v>0.78420569329660239</v>
      </c>
      <c r="AA1246" s="49" t="str">
        <f t="shared" ca="1" si="157"/>
        <v>N</v>
      </c>
      <c r="AB1246" s="49">
        <f t="shared" ca="1" si="158"/>
        <v>5</v>
      </c>
      <c r="AC1246" s="49" t="str">
        <f t="shared" ca="1" si="159"/>
        <v>N</v>
      </c>
    </row>
    <row r="1247" spans="1:29" x14ac:dyDescent="0.25">
      <c r="A1247">
        <v>8523</v>
      </c>
      <c r="B1247" s="9">
        <v>43583</v>
      </c>
      <c r="C1247" s="50" t="str">
        <f t="shared" si="152"/>
        <v>N</v>
      </c>
      <c r="D1247" s="52">
        <f>_xlfn.XLOOKUP(B1247,Cal_Date!B:B,Cal_Date!A:A,0)</f>
        <v>5</v>
      </c>
      <c r="E1247">
        <v>2019</v>
      </c>
      <c r="F1247" t="s">
        <v>127</v>
      </c>
      <c r="G1247" t="s">
        <v>130</v>
      </c>
      <c r="H1247" t="s">
        <v>48</v>
      </c>
      <c r="I1247" t="s">
        <v>18</v>
      </c>
      <c r="J1247" t="s">
        <v>11</v>
      </c>
      <c r="K1247" t="s">
        <v>42</v>
      </c>
      <c r="L1247">
        <v>2</v>
      </c>
      <c r="M1247">
        <v>1007</v>
      </c>
      <c r="O1247" t="s">
        <v>28</v>
      </c>
      <c r="R1247" t="s">
        <v>47</v>
      </c>
      <c r="S1247" s="49" t="str">
        <f t="shared" si="153"/>
        <v>Card</v>
      </c>
      <c r="T1247" s="3">
        <v>3.5000000000000003E-2</v>
      </c>
      <c r="U1247" s="2">
        <v>13.068</v>
      </c>
      <c r="V1247" s="2">
        <v>2.82</v>
      </c>
      <c r="W1247" s="54">
        <f>_xlfn.XLOOKUP(M1247,Market!A:A,Market!F:F,0)</f>
        <v>8.8999999999999996E-2</v>
      </c>
      <c r="X1247" s="55">
        <f t="shared" si="154"/>
        <v>0.45738000000000001</v>
      </c>
      <c r="Y1247" s="55">
        <f t="shared" si="155"/>
        <v>10.247999999999999</v>
      </c>
      <c r="Z1247" s="54">
        <f t="shared" si="156"/>
        <v>0.78420569329660239</v>
      </c>
      <c r="AA1247" s="49" t="str">
        <f t="shared" ca="1" si="157"/>
        <v>N</v>
      </c>
      <c r="AB1247" s="49">
        <f t="shared" ca="1" si="158"/>
        <v>5</v>
      </c>
      <c r="AC1247" s="49" t="str">
        <f t="shared" ca="1" si="159"/>
        <v>N</v>
      </c>
    </row>
    <row r="1248" spans="1:29" x14ac:dyDescent="0.25">
      <c r="A1248">
        <v>8524</v>
      </c>
      <c r="B1248" s="9">
        <v>43583</v>
      </c>
      <c r="C1248" s="50" t="str">
        <f t="shared" si="152"/>
        <v>N</v>
      </c>
      <c r="D1248" s="52">
        <f>_xlfn.XLOOKUP(B1248,Cal_Date!B:B,Cal_Date!A:A,0)</f>
        <v>5</v>
      </c>
      <c r="E1248">
        <v>2019</v>
      </c>
      <c r="F1248" t="s">
        <v>127</v>
      </c>
      <c r="G1248" t="s">
        <v>130</v>
      </c>
      <c r="H1248" t="s">
        <v>48</v>
      </c>
      <c r="I1248" t="s">
        <v>18</v>
      </c>
      <c r="J1248" t="s">
        <v>10</v>
      </c>
      <c r="K1248" t="s">
        <v>43</v>
      </c>
      <c r="L1248">
        <v>1</v>
      </c>
      <c r="M1248">
        <v>1009</v>
      </c>
      <c r="O1248" t="s">
        <v>28</v>
      </c>
      <c r="R1248" t="s">
        <v>46</v>
      </c>
      <c r="S1248" s="49" t="str">
        <f t="shared" si="153"/>
        <v>Card</v>
      </c>
      <c r="T1248" s="3">
        <v>0.04</v>
      </c>
      <c r="U1248" s="2">
        <v>7.6229999999999993</v>
      </c>
      <c r="V1248" s="2">
        <v>1.46</v>
      </c>
      <c r="W1248" s="54">
        <f>_xlfn.XLOOKUP(M1248,Market!A:A,Market!F:F,0)</f>
        <v>8.8999999999999996E-2</v>
      </c>
      <c r="X1248" s="55">
        <f t="shared" si="154"/>
        <v>0.30491999999999997</v>
      </c>
      <c r="Y1248" s="55">
        <f t="shared" si="155"/>
        <v>6.1629999999999994</v>
      </c>
      <c r="Z1248" s="54">
        <f t="shared" si="156"/>
        <v>0.80847435392889933</v>
      </c>
      <c r="AA1248" s="49" t="str">
        <f t="shared" ca="1" si="157"/>
        <v>N</v>
      </c>
      <c r="AB1248" s="49">
        <f t="shared" ca="1" si="158"/>
        <v>5</v>
      </c>
      <c r="AC1248" s="49" t="str">
        <f t="shared" ca="1" si="159"/>
        <v>N</v>
      </c>
    </row>
    <row r="1249" spans="1:29" x14ac:dyDescent="0.25">
      <c r="A1249">
        <v>8525</v>
      </c>
      <c r="B1249" s="9">
        <v>43584</v>
      </c>
      <c r="C1249" s="50" t="str">
        <f t="shared" si="152"/>
        <v>N</v>
      </c>
      <c r="D1249" s="52">
        <f>_xlfn.XLOOKUP(B1249,Cal_Date!B:B,Cal_Date!A:A,0)</f>
        <v>5</v>
      </c>
      <c r="E1249">
        <v>2019</v>
      </c>
      <c r="F1249" t="s">
        <v>121</v>
      </c>
      <c r="G1249" t="s">
        <v>129</v>
      </c>
      <c r="H1249" t="s">
        <v>48</v>
      </c>
      <c r="I1249" t="s">
        <v>18</v>
      </c>
      <c r="J1249" t="s">
        <v>10</v>
      </c>
      <c r="K1249" t="s">
        <v>43</v>
      </c>
      <c r="L1249">
        <v>1</v>
      </c>
      <c r="M1249">
        <v>1001</v>
      </c>
      <c r="O1249" t="s">
        <v>25</v>
      </c>
      <c r="R1249" t="s">
        <v>46</v>
      </c>
      <c r="S1249" s="49" t="str">
        <f t="shared" si="153"/>
        <v>Card</v>
      </c>
      <c r="T1249" s="3">
        <v>0.04</v>
      </c>
      <c r="U1249" s="2">
        <v>7.42</v>
      </c>
      <c r="V1249" s="2">
        <v>1.46</v>
      </c>
      <c r="W1249" s="54">
        <f>_xlfn.XLOOKUP(M1249,Market!A:A,Market!F:F,0)</f>
        <v>0.06</v>
      </c>
      <c r="X1249" s="55">
        <f t="shared" si="154"/>
        <v>0.29680000000000001</v>
      </c>
      <c r="Y1249" s="55">
        <f t="shared" si="155"/>
        <v>5.96</v>
      </c>
      <c r="Z1249" s="54">
        <f t="shared" si="156"/>
        <v>0.80323450134770891</v>
      </c>
      <c r="AA1249" s="49" t="str">
        <f t="shared" ca="1" si="157"/>
        <v>N</v>
      </c>
      <c r="AB1249" s="49">
        <f t="shared" ca="1" si="158"/>
        <v>5</v>
      </c>
      <c r="AC1249" s="49" t="str">
        <f t="shared" ca="1" si="159"/>
        <v>N</v>
      </c>
    </row>
    <row r="1250" spans="1:29" x14ac:dyDescent="0.25">
      <c r="A1250">
        <v>8526</v>
      </c>
      <c r="B1250" s="9">
        <v>43584</v>
      </c>
      <c r="C1250" s="50" t="str">
        <f t="shared" si="152"/>
        <v>N</v>
      </c>
      <c r="D1250" s="52">
        <f>_xlfn.XLOOKUP(B1250,Cal_Date!B:B,Cal_Date!A:A,0)</f>
        <v>5</v>
      </c>
      <c r="E1250">
        <v>2019</v>
      </c>
      <c r="F1250" t="s">
        <v>121</v>
      </c>
      <c r="G1250" t="s">
        <v>129</v>
      </c>
      <c r="H1250" t="s">
        <v>48</v>
      </c>
      <c r="I1250" t="s">
        <v>18</v>
      </c>
      <c r="J1250" t="s">
        <v>10</v>
      </c>
      <c r="K1250" t="s">
        <v>43</v>
      </c>
      <c r="L1250">
        <v>1</v>
      </c>
      <c r="M1250">
        <v>1010</v>
      </c>
      <c r="O1250" t="s">
        <v>25</v>
      </c>
      <c r="R1250" t="s">
        <v>47</v>
      </c>
      <c r="S1250" s="49" t="str">
        <f t="shared" si="153"/>
        <v>Card</v>
      </c>
      <c r="T1250" s="3">
        <v>3.5000000000000003E-2</v>
      </c>
      <c r="U1250" s="2">
        <v>7.5600000000000005</v>
      </c>
      <c r="V1250" s="2">
        <v>1.46</v>
      </c>
      <c r="W1250" s="54">
        <f>_xlfn.XLOOKUP(M1250,Market!A:A,Market!F:F,0)</f>
        <v>0.08</v>
      </c>
      <c r="X1250" s="55">
        <f t="shared" si="154"/>
        <v>0.26460000000000006</v>
      </c>
      <c r="Y1250" s="55">
        <f t="shared" si="155"/>
        <v>6.1000000000000005</v>
      </c>
      <c r="Z1250" s="54">
        <f t="shared" si="156"/>
        <v>0.80687830687830686</v>
      </c>
      <c r="AA1250" s="49" t="str">
        <f t="shared" ca="1" si="157"/>
        <v>N</v>
      </c>
      <c r="AB1250" s="49">
        <f t="shared" ca="1" si="158"/>
        <v>5</v>
      </c>
      <c r="AC1250" s="49" t="str">
        <f t="shared" ca="1" si="159"/>
        <v>N</v>
      </c>
    </row>
    <row r="1251" spans="1:29" x14ac:dyDescent="0.25">
      <c r="A1251">
        <v>8527</v>
      </c>
      <c r="B1251" s="9">
        <v>43584</v>
      </c>
      <c r="C1251" s="50" t="str">
        <f t="shared" si="152"/>
        <v>N</v>
      </c>
      <c r="D1251" s="52">
        <f>_xlfn.XLOOKUP(B1251,Cal_Date!B:B,Cal_Date!A:A,0)</f>
        <v>5</v>
      </c>
      <c r="E1251">
        <v>2019</v>
      </c>
      <c r="F1251" t="s">
        <v>121</v>
      </c>
      <c r="G1251" t="s">
        <v>129</v>
      </c>
      <c r="H1251" t="s">
        <v>48</v>
      </c>
      <c r="I1251" t="s">
        <v>18</v>
      </c>
      <c r="J1251" t="s">
        <v>11</v>
      </c>
      <c r="K1251" t="s">
        <v>42</v>
      </c>
      <c r="L1251">
        <v>2</v>
      </c>
      <c r="M1251">
        <v>1010</v>
      </c>
      <c r="O1251" t="s">
        <v>25</v>
      </c>
      <c r="R1251" t="s">
        <v>46</v>
      </c>
      <c r="S1251" s="49" t="str">
        <f t="shared" si="153"/>
        <v>Card</v>
      </c>
      <c r="T1251" s="3">
        <v>0.04</v>
      </c>
      <c r="U1251" s="2">
        <v>12.96</v>
      </c>
      <c r="V1251" s="2">
        <v>2.82</v>
      </c>
      <c r="W1251" s="54">
        <f>_xlfn.XLOOKUP(M1251,Market!A:A,Market!F:F,0)</f>
        <v>0.08</v>
      </c>
      <c r="X1251" s="55">
        <f t="shared" si="154"/>
        <v>0.51840000000000008</v>
      </c>
      <c r="Y1251" s="55">
        <f t="shared" si="155"/>
        <v>10.14</v>
      </c>
      <c r="Z1251" s="54">
        <f t="shared" si="156"/>
        <v>0.78240740740740744</v>
      </c>
      <c r="AA1251" s="49" t="str">
        <f t="shared" ca="1" si="157"/>
        <v>N</v>
      </c>
      <c r="AB1251" s="49">
        <f t="shared" ca="1" si="158"/>
        <v>5</v>
      </c>
      <c r="AC1251" s="49" t="str">
        <f t="shared" ca="1" si="159"/>
        <v>N</v>
      </c>
    </row>
    <row r="1252" spans="1:29" x14ac:dyDescent="0.25">
      <c r="A1252">
        <v>8528</v>
      </c>
      <c r="B1252" s="9">
        <v>43584</v>
      </c>
      <c r="C1252" s="50" t="str">
        <f t="shared" si="152"/>
        <v>N</v>
      </c>
      <c r="D1252" s="52">
        <f>_xlfn.XLOOKUP(B1252,Cal_Date!B:B,Cal_Date!A:A,0)</f>
        <v>5</v>
      </c>
      <c r="E1252">
        <v>2019</v>
      </c>
      <c r="F1252" t="s">
        <v>121</v>
      </c>
      <c r="G1252" t="s">
        <v>129</v>
      </c>
      <c r="H1252" t="s">
        <v>48</v>
      </c>
      <c r="I1252" t="s">
        <v>18</v>
      </c>
      <c r="J1252" t="s">
        <v>11</v>
      </c>
      <c r="K1252" t="s">
        <v>42</v>
      </c>
      <c r="L1252">
        <v>1</v>
      </c>
      <c r="M1252">
        <v>1010</v>
      </c>
      <c r="O1252" t="s">
        <v>25</v>
      </c>
      <c r="R1252" t="s">
        <v>47</v>
      </c>
      <c r="S1252" s="49" t="str">
        <f t="shared" si="153"/>
        <v>Card</v>
      </c>
      <c r="T1252" s="3">
        <v>3.5000000000000003E-2</v>
      </c>
      <c r="U1252" s="2">
        <v>6.48</v>
      </c>
      <c r="V1252" s="2">
        <v>1.41</v>
      </c>
      <c r="W1252" s="54">
        <f>_xlfn.XLOOKUP(M1252,Market!A:A,Market!F:F,0)</f>
        <v>0.08</v>
      </c>
      <c r="X1252" s="55">
        <f t="shared" si="154"/>
        <v>0.22680000000000003</v>
      </c>
      <c r="Y1252" s="55">
        <f t="shared" si="155"/>
        <v>5.07</v>
      </c>
      <c r="Z1252" s="54">
        <f t="shared" si="156"/>
        <v>0.78240740740740744</v>
      </c>
      <c r="AA1252" s="49" t="str">
        <f t="shared" ca="1" si="157"/>
        <v>N</v>
      </c>
      <c r="AB1252" s="49">
        <f t="shared" ca="1" si="158"/>
        <v>5</v>
      </c>
      <c r="AC1252" s="49" t="str">
        <f t="shared" ca="1" si="159"/>
        <v>N</v>
      </c>
    </row>
    <row r="1253" spans="1:29" x14ac:dyDescent="0.25">
      <c r="A1253">
        <v>8529</v>
      </c>
      <c r="B1253" s="9">
        <v>43584</v>
      </c>
      <c r="C1253" s="50" t="str">
        <f t="shared" si="152"/>
        <v>N</v>
      </c>
      <c r="D1253" s="52">
        <f>_xlfn.XLOOKUP(B1253,Cal_Date!B:B,Cal_Date!A:A,0)</f>
        <v>5</v>
      </c>
      <c r="E1253">
        <v>2019</v>
      </c>
      <c r="F1253" t="s">
        <v>121</v>
      </c>
      <c r="G1253" t="s">
        <v>129</v>
      </c>
      <c r="H1253" t="s">
        <v>48</v>
      </c>
      <c r="I1253" t="s">
        <v>18</v>
      </c>
      <c r="J1253" t="s">
        <v>11</v>
      </c>
      <c r="K1253" t="s">
        <v>42</v>
      </c>
      <c r="L1253">
        <v>2</v>
      </c>
      <c r="M1253">
        <v>1010</v>
      </c>
      <c r="O1253" t="s">
        <v>25</v>
      </c>
      <c r="R1253" t="s">
        <v>47</v>
      </c>
      <c r="S1253" s="49" t="str">
        <f t="shared" si="153"/>
        <v>Card</v>
      </c>
      <c r="T1253" s="3">
        <v>3.5000000000000003E-2</v>
      </c>
      <c r="U1253" s="2">
        <v>12.96</v>
      </c>
      <c r="V1253" s="2">
        <v>2.82</v>
      </c>
      <c r="W1253" s="54">
        <f>_xlfn.XLOOKUP(M1253,Market!A:A,Market!F:F,0)</f>
        <v>0.08</v>
      </c>
      <c r="X1253" s="55">
        <f t="shared" si="154"/>
        <v>0.45360000000000006</v>
      </c>
      <c r="Y1253" s="55">
        <f t="shared" si="155"/>
        <v>10.14</v>
      </c>
      <c r="Z1253" s="54">
        <f t="shared" si="156"/>
        <v>0.78240740740740744</v>
      </c>
      <c r="AA1253" s="49" t="str">
        <f t="shared" ca="1" si="157"/>
        <v>N</v>
      </c>
      <c r="AB1253" s="49">
        <f t="shared" ca="1" si="158"/>
        <v>5</v>
      </c>
      <c r="AC1253" s="49" t="str">
        <f t="shared" ca="1" si="159"/>
        <v>N</v>
      </c>
    </row>
    <row r="1254" spans="1:29" x14ac:dyDescent="0.25">
      <c r="A1254">
        <v>8530</v>
      </c>
      <c r="B1254" s="9">
        <v>43584</v>
      </c>
      <c r="C1254" s="50" t="str">
        <f t="shared" si="152"/>
        <v>N</v>
      </c>
      <c r="D1254" s="52">
        <f>_xlfn.XLOOKUP(B1254,Cal_Date!B:B,Cal_Date!A:A,0)</f>
        <v>5</v>
      </c>
      <c r="E1254">
        <v>2019</v>
      </c>
      <c r="F1254" t="s">
        <v>121</v>
      </c>
      <c r="G1254" t="s">
        <v>129</v>
      </c>
      <c r="H1254" t="s">
        <v>48</v>
      </c>
      <c r="I1254" t="s">
        <v>18</v>
      </c>
      <c r="J1254" t="s">
        <v>11</v>
      </c>
      <c r="K1254" t="s">
        <v>42</v>
      </c>
      <c r="L1254">
        <v>1</v>
      </c>
      <c r="M1254">
        <v>1011</v>
      </c>
      <c r="O1254" t="s">
        <v>25</v>
      </c>
      <c r="R1254" t="s">
        <v>46</v>
      </c>
      <c r="S1254" s="49" t="str">
        <f t="shared" si="153"/>
        <v>Card</v>
      </c>
      <c r="T1254" s="3">
        <v>0.04</v>
      </c>
      <c r="U1254" s="2">
        <v>6.36</v>
      </c>
      <c r="V1254" s="2">
        <v>1.41</v>
      </c>
      <c r="W1254" s="54">
        <f>_xlfn.XLOOKUP(M1254,Market!A:A,Market!F:F,0)</f>
        <v>0.06</v>
      </c>
      <c r="X1254" s="55">
        <f t="shared" si="154"/>
        <v>0.25440000000000002</v>
      </c>
      <c r="Y1254" s="55">
        <f t="shared" si="155"/>
        <v>4.95</v>
      </c>
      <c r="Z1254" s="54">
        <f t="shared" si="156"/>
        <v>0.77830188679245282</v>
      </c>
      <c r="AA1254" s="49" t="str">
        <f t="shared" ca="1" si="157"/>
        <v>N</v>
      </c>
      <c r="AB1254" s="49">
        <f t="shared" ca="1" si="158"/>
        <v>5</v>
      </c>
      <c r="AC1254" s="49" t="str">
        <f t="shared" ca="1" si="159"/>
        <v>N</v>
      </c>
    </row>
    <row r="1255" spans="1:29" x14ac:dyDescent="0.25">
      <c r="A1255">
        <v>8531</v>
      </c>
      <c r="B1255" s="9">
        <v>43584</v>
      </c>
      <c r="C1255" s="50" t="str">
        <f t="shared" si="152"/>
        <v>N</v>
      </c>
      <c r="D1255" s="52">
        <f>_xlfn.XLOOKUP(B1255,Cal_Date!B:B,Cal_Date!A:A,0)</f>
        <v>5</v>
      </c>
      <c r="E1255">
        <v>2019</v>
      </c>
      <c r="F1255" t="s">
        <v>121</v>
      </c>
      <c r="G1255" t="s">
        <v>129</v>
      </c>
      <c r="H1255" t="s">
        <v>48</v>
      </c>
      <c r="I1255" t="s">
        <v>18</v>
      </c>
      <c r="J1255" t="s">
        <v>11</v>
      </c>
      <c r="K1255" t="s">
        <v>42</v>
      </c>
      <c r="L1255">
        <v>2</v>
      </c>
      <c r="M1255">
        <v>1007</v>
      </c>
      <c r="O1255" t="s">
        <v>28</v>
      </c>
      <c r="R1255" t="s">
        <v>47</v>
      </c>
      <c r="S1255" s="49" t="str">
        <f t="shared" si="153"/>
        <v>Card</v>
      </c>
      <c r="T1255" s="3">
        <v>3.5000000000000003E-2</v>
      </c>
      <c r="U1255" s="2">
        <v>13.068</v>
      </c>
      <c r="V1255" s="2">
        <v>2.82</v>
      </c>
      <c r="W1255" s="54">
        <f>_xlfn.XLOOKUP(M1255,Market!A:A,Market!F:F,0)</f>
        <v>8.8999999999999996E-2</v>
      </c>
      <c r="X1255" s="55">
        <f t="shared" si="154"/>
        <v>0.45738000000000001</v>
      </c>
      <c r="Y1255" s="55">
        <f t="shared" si="155"/>
        <v>10.247999999999999</v>
      </c>
      <c r="Z1255" s="54">
        <f t="shared" si="156"/>
        <v>0.78420569329660239</v>
      </c>
      <c r="AA1255" s="49" t="str">
        <f t="shared" ca="1" si="157"/>
        <v>N</v>
      </c>
      <c r="AB1255" s="49">
        <f t="shared" ca="1" si="158"/>
        <v>5</v>
      </c>
      <c r="AC1255" s="49" t="str">
        <f t="shared" ca="1" si="159"/>
        <v>N</v>
      </c>
    </row>
    <row r="1256" spans="1:29" x14ac:dyDescent="0.25">
      <c r="A1256">
        <v>8532</v>
      </c>
      <c r="B1256" s="9">
        <v>43584</v>
      </c>
      <c r="C1256" s="50" t="str">
        <f t="shared" si="152"/>
        <v>N</v>
      </c>
      <c r="D1256" s="52">
        <f>_xlfn.XLOOKUP(B1256,Cal_Date!B:B,Cal_Date!A:A,0)</f>
        <v>5</v>
      </c>
      <c r="E1256">
        <v>2019</v>
      </c>
      <c r="F1256" t="s">
        <v>121</v>
      </c>
      <c r="G1256" t="s">
        <v>129</v>
      </c>
      <c r="H1256" t="s">
        <v>48</v>
      </c>
      <c r="I1256" t="s">
        <v>18</v>
      </c>
      <c r="J1256" t="s">
        <v>11</v>
      </c>
      <c r="K1256" t="s">
        <v>42</v>
      </c>
      <c r="L1256">
        <v>1</v>
      </c>
      <c r="M1256">
        <v>1007</v>
      </c>
      <c r="O1256" t="s">
        <v>28</v>
      </c>
      <c r="R1256" t="s">
        <v>47</v>
      </c>
      <c r="S1256" s="49" t="str">
        <f t="shared" si="153"/>
        <v>Card</v>
      </c>
      <c r="T1256" s="3">
        <v>3.5000000000000003E-2</v>
      </c>
      <c r="U1256" s="2">
        <v>6.5339999999999998</v>
      </c>
      <c r="V1256" s="2">
        <v>1.41</v>
      </c>
      <c r="W1256" s="54">
        <f>_xlfn.XLOOKUP(M1256,Market!A:A,Market!F:F,0)</f>
        <v>8.8999999999999996E-2</v>
      </c>
      <c r="X1256" s="55">
        <f t="shared" si="154"/>
        <v>0.22869</v>
      </c>
      <c r="Y1256" s="55">
        <f t="shared" si="155"/>
        <v>5.1239999999999997</v>
      </c>
      <c r="Z1256" s="54">
        <f t="shared" si="156"/>
        <v>0.78420569329660239</v>
      </c>
      <c r="AA1256" s="49" t="str">
        <f t="shared" ca="1" si="157"/>
        <v>N</v>
      </c>
      <c r="AB1256" s="49">
        <f t="shared" ca="1" si="158"/>
        <v>5</v>
      </c>
      <c r="AC1256" s="49" t="str">
        <f t="shared" ca="1" si="159"/>
        <v>N</v>
      </c>
    </row>
    <row r="1257" spans="1:29" x14ac:dyDescent="0.25">
      <c r="A1257">
        <v>8533</v>
      </c>
      <c r="B1257" s="9">
        <v>43584</v>
      </c>
      <c r="C1257" s="50" t="str">
        <f t="shared" si="152"/>
        <v>N</v>
      </c>
      <c r="D1257" s="52">
        <f>_xlfn.XLOOKUP(B1257,Cal_Date!B:B,Cal_Date!A:A,0)</f>
        <v>5</v>
      </c>
      <c r="E1257">
        <v>2019</v>
      </c>
      <c r="F1257" t="s">
        <v>121</v>
      </c>
      <c r="G1257" t="s">
        <v>129</v>
      </c>
      <c r="H1257" t="s">
        <v>48</v>
      </c>
      <c r="I1257" t="s">
        <v>18</v>
      </c>
      <c r="J1257" t="s">
        <v>11</v>
      </c>
      <c r="K1257" t="s">
        <v>42</v>
      </c>
      <c r="L1257">
        <v>1</v>
      </c>
      <c r="M1257">
        <v>1008</v>
      </c>
      <c r="O1257" t="s">
        <v>28</v>
      </c>
      <c r="R1257" t="s">
        <v>46</v>
      </c>
      <c r="S1257" s="49" t="str">
        <f t="shared" si="153"/>
        <v>Card</v>
      </c>
      <c r="T1257" s="3">
        <v>0.04</v>
      </c>
      <c r="U1257" s="2">
        <v>6.5339999999999998</v>
      </c>
      <c r="V1257" s="2">
        <v>1.41</v>
      </c>
      <c r="W1257" s="54">
        <f>_xlfn.XLOOKUP(M1257,Market!A:A,Market!F:F,0)</f>
        <v>8.8999999999999996E-2</v>
      </c>
      <c r="X1257" s="55">
        <f t="shared" si="154"/>
        <v>0.26135999999999998</v>
      </c>
      <c r="Y1257" s="55">
        <f t="shared" si="155"/>
        <v>5.1239999999999997</v>
      </c>
      <c r="Z1257" s="54">
        <f t="shared" si="156"/>
        <v>0.78420569329660239</v>
      </c>
      <c r="AA1257" s="49" t="str">
        <f t="shared" ca="1" si="157"/>
        <v>N</v>
      </c>
      <c r="AB1257" s="49">
        <f t="shared" ca="1" si="158"/>
        <v>5</v>
      </c>
      <c r="AC1257" s="49" t="str">
        <f t="shared" ca="1" si="159"/>
        <v>N</v>
      </c>
    </row>
    <row r="1258" spans="1:29" x14ac:dyDescent="0.25">
      <c r="A1258">
        <v>8534</v>
      </c>
      <c r="B1258" s="9">
        <v>43584</v>
      </c>
      <c r="C1258" s="50" t="str">
        <f t="shared" si="152"/>
        <v>N</v>
      </c>
      <c r="D1258" s="52">
        <f>_xlfn.XLOOKUP(B1258,Cal_Date!B:B,Cal_Date!A:A,0)</f>
        <v>5</v>
      </c>
      <c r="E1258">
        <v>2019</v>
      </c>
      <c r="F1258" t="s">
        <v>121</v>
      </c>
      <c r="G1258" t="s">
        <v>129</v>
      </c>
      <c r="H1258" t="s">
        <v>48</v>
      </c>
      <c r="I1258" t="s">
        <v>18</v>
      </c>
      <c r="J1258" t="s">
        <v>11</v>
      </c>
      <c r="K1258" t="s">
        <v>42</v>
      </c>
      <c r="L1258">
        <v>1</v>
      </c>
      <c r="M1258">
        <v>1004</v>
      </c>
      <c r="O1258" t="s">
        <v>28</v>
      </c>
      <c r="R1258" t="s">
        <v>47</v>
      </c>
      <c r="S1258" s="49" t="str">
        <f t="shared" si="153"/>
        <v>Card</v>
      </c>
      <c r="T1258" s="3">
        <v>3.5000000000000003E-2</v>
      </c>
      <c r="U1258" s="2">
        <v>6.36</v>
      </c>
      <c r="V1258" s="2">
        <v>1.41</v>
      </c>
      <c r="W1258" s="54">
        <f>_xlfn.XLOOKUP(M1258,Market!A:A,Market!F:F,0)</f>
        <v>0.06</v>
      </c>
      <c r="X1258" s="55">
        <f t="shared" si="154"/>
        <v>0.22260000000000002</v>
      </c>
      <c r="Y1258" s="55">
        <f t="shared" si="155"/>
        <v>4.95</v>
      </c>
      <c r="Z1258" s="54">
        <f t="shared" si="156"/>
        <v>0.77830188679245282</v>
      </c>
      <c r="AA1258" s="49" t="str">
        <f t="shared" ca="1" si="157"/>
        <v>N</v>
      </c>
      <c r="AB1258" s="49">
        <f t="shared" ca="1" si="158"/>
        <v>5</v>
      </c>
      <c r="AC1258" s="49" t="str">
        <f t="shared" ca="1" si="159"/>
        <v>N</v>
      </c>
    </row>
    <row r="1259" spans="1:29" x14ac:dyDescent="0.25">
      <c r="A1259">
        <v>8535</v>
      </c>
      <c r="B1259" s="9">
        <v>43584</v>
      </c>
      <c r="C1259" s="50" t="str">
        <f t="shared" si="152"/>
        <v>N</v>
      </c>
      <c r="D1259" s="52">
        <f>_xlfn.XLOOKUP(B1259,Cal_Date!B:B,Cal_Date!A:A,0)</f>
        <v>5</v>
      </c>
      <c r="E1259">
        <v>2019</v>
      </c>
      <c r="F1259" t="s">
        <v>121</v>
      </c>
      <c r="G1259" t="s">
        <v>129</v>
      </c>
      <c r="H1259" t="s">
        <v>48</v>
      </c>
      <c r="I1259" t="s">
        <v>18</v>
      </c>
      <c r="J1259" t="s">
        <v>11</v>
      </c>
      <c r="K1259" t="s">
        <v>42</v>
      </c>
      <c r="L1259">
        <v>1</v>
      </c>
      <c r="M1259">
        <v>1003</v>
      </c>
      <c r="O1259" t="s">
        <v>25</v>
      </c>
      <c r="R1259" t="s">
        <v>44</v>
      </c>
      <c r="S1259" s="49" t="str">
        <f t="shared" si="153"/>
        <v>Card</v>
      </c>
      <c r="T1259" s="3">
        <v>0.03</v>
      </c>
      <c r="U1259" s="2">
        <v>6.36</v>
      </c>
      <c r="V1259" s="2">
        <v>1.41</v>
      </c>
      <c r="W1259" s="54">
        <f>_xlfn.XLOOKUP(M1259,Market!A:A,Market!F:F,0)</f>
        <v>0.06</v>
      </c>
      <c r="X1259" s="55">
        <f t="shared" si="154"/>
        <v>0.1908</v>
      </c>
      <c r="Y1259" s="55">
        <f t="shared" si="155"/>
        <v>4.95</v>
      </c>
      <c r="Z1259" s="54">
        <f t="shared" si="156"/>
        <v>0.77830188679245282</v>
      </c>
      <c r="AA1259" s="49" t="str">
        <f t="shared" ca="1" si="157"/>
        <v>N</v>
      </c>
      <c r="AB1259" s="49">
        <f t="shared" ca="1" si="158"/>
        <v>5</v>
      </c>
      <c r="AC1259" s="49" t="str">
        <f t="shared" ca="1" si="159"/>
        <v>N</v>
      </c>
    </row>
    <row r="1260" spans="1:29" x14ac:dyDescent="0.25">
      <c r="A1260">
        <v>8536</v>
      </c>
      <c r="B1260" s="9">
        <v>43584</v>
      </c>
      <c r="C1260" s="50" t="str">
        <f t="shared" si="152"/>
        <v>N</v>
      </c>
      <c r="D1260" s="52">
        <f>_xlfn.XLOOKUP(B1260,Cal_Date!B:B,Cal_Date!A:A,0)</f>
        <v>5</v>
      </c>
      <c r="E1260">
        <v>2019</v>
      </c>
      <c r="F1260" t="s">
        <v>121</v>
      </c>
      <c r="G1260" t="s">
        <v>129</v>
      </c>
      <c r="H1260" t="s">
        <v>48</v>
      </c>
      <c r="I1260" t="s">
        <v>18</v>
      </c>
      <c r="J1260" t="s">
        <v>11</v>
      </c>
      <c r="K1260" t="s">
        <v>42</v>
      </c>
      <c r="L1260">
        <v>2</v>
      </c>
      <c r="M1260">
        <v>1002</v>
      </c>
      <c r="O1260" t="s">
        <v>28</v>
      </c>
      <c r="R1260" t="s">
        <v>47</v>
      </c>
      <c r="S1260" s="49" t="str">
        <f t="shared" si="153"/>
        <v>Card</v>
      </c>
      <c r="T1260" s="3">
        <v>3.5000000000000003E-2</v>
      </c>
      <c r="U1260" s="2">
        <v>12.72</v>
      </c>
      <c r="V1260" s="2">
        <v>2.82</v>
      </c>
      <c r="W1260" s="54">
        <f>_xlfn.XLOOKUP(M1260,Market!A:A,Market!F:F,0)</f>
        <v>0.06</v>
      </c>
      <c r="X1260" s="55">
        <f t="shared" si="154"/>
        <v>0.44520000000000004</v>
      </c>
      <c r="Y1260" s="55">
        <f t="shared" si="155"/>
        <v>9.9</v>
      </c>
      <c r="Z1260" s="54">
        <f t="shared" si="156"/>
        <v>0.77830188679245282</v>
      </c>
      <c r="AA1260" s="49" t="str">
        <f t="shared" ca="1" si="157"/>
        <v>N</v>
      </c>
      <c r="AB1260" s="49">
        <f t="shared" ca="1" si="158"/>
        <v>5</v>
      </c>
      <c r="AC1260" s="49" t="str">
        <f t="shared" ca="1" si="159"/>
        <v>N</v>
      </c>
    </row>
    <row r="1261" spans="1:29" x14ac:dyDescent="0.25">
      <c r="A1261">
        <v>8558</v>
      </c>
      <c r="B1261" s="9">
        <v>43584</v>
      </c>
      <c r="C1261" s="50" t="str">
        <f t="shared" si="152"/>
        <v>N</v>
      </c>
      <c r="D1261" s="52">
        <f>_xlfn.XLOOKUP(B1261,Cal_Date!B:B,Cal_Date!A:A,0)</f>
        <v>5</v>
      </c>
      <c r="E1261">
        <v>2019</v>
      </c>
      <c r="F1261" t="s">
        <v>121</v>
      </c>
      <c r="G1261" t="s">
        <v>129</v>
      </c>
      <c r="H1261" t="s">
        <v>48</v>
      </c>
      <c r="I1261" t="s">
        <v>18</v>
      </c>
      <c r="J1261" t="s">
        <v>11</v>
      </c>
      <c r="K1261" t="s">
        <v>42</v>
      </c>
      <c r="L1261">
        <v>1</v>
      </c>
      <c r="M1261">
        <v>1003</v>
      </c>
      <c r="O1261" t="s">
        <v>25</v>
      </c>
      <c r="R1261" t="s">
        <v>44</v>
      </c>
      <c r="S1261" s="49" t="str">
        <f t="shared" si="153"/>
        <v>Card</v>
      </c>
      <c r="T1261" s="3">
        <v>0.03</v>
      </c>
      <c r="U1261" s="2">
        <v>6.36</v>
      </c>
      <c r="V1261" s="2">
        <v>1.41</v>
      </c>
      <c r="W1261" s="54">
        <f>_xlfn.XLOOKUP(M1261,Market!A:A,Market!F:F,0)</f>
        <v>0.06</v>
      </c>
      <c r="X1261" s="55">
        <f t="shared" si="154"/>
        <v>0.1908</v>
      </c>
      <c r="Y1261" s="55">
        <f t="shared" si="155"/>
        <v>4.95</v>
      </c>
      <c r="Z1261" s="54">
        <f t="shared" si="156"/>
        <v>0.77830188679245282</v>
      </c>
      <c r="AA1261" s="49" t="str">
        <f t="shared" ca="1" si="157"/>
        <v>N</v>
      </c>
      <c r="AB1261" s="49">
        <f t="shared" ca="1" si="158"/>
        <v>5</v>
      </c>
      <c r="AC1261" s="49" t="str">
        <f t="shared" ca="1" si="159"/>
        <v>N</v>
      </c>
    </row>
    <row r="1262" spans="1:29" x14ac:dyDescent="0.25">
      <c r="A1262">
        <v>8559</v>
      </c>
      <c r="B1262" s="9">
        <v>43584</v>
      </c>
      <c r="C1262" s="50" t="str">
        <f t="shared" si="152"/>
        <v>N</v>
      </c>
      <c r="D1262" s="52">
        <f>_xlfn.XLOOKUP(B1262,Cal_Date!B:B,Cal_Date!A:A,0)</f>
        <v>5</v>
      </c>
      <c r="E1262">
        <v>2019</v>
      </c>
      <c r="F1262" t="s">
        <v>121</v>
      </c>
      <c r="G1262" t="s">
        <v>129</v>
      </c>
      <c r="H1262" t="s">
        <v>48</v>
      </c>
      <c r="I1262" t="s">
        <v>18</v>
      </c>
      <c r="J1262" t="s">
        <v>11</v>
      </c>
      <c r="K1262" t="s">
        <v>42</v>
      </c>
      <c r="L1262">
        <v>1</v>
      </c>
      <c r="M1262">
        <v>1003</v>
      </c>
      <c r="O1262" t="s">
        <v>25</v>
      </c>
      <c r="R1262" t="s">
        <v>47</v>
      </c>
      <c r="S1262" s="49" t="str">
        <f t="shared" si="153"/>
        <v>Card</v>
      </c>
      <c r="T1262" s="3">
        <v>3.5000000000000003E-2</v>
      </c>
      <c r="U1262" s="2">
        <v>6.36</v>
      </c>
      <c r="V1262" s="2">
        <v>1.41</v>
      </c>
      <c r="W1262" s="54">
        <f>_xlfn.XLOOKUP(M1262,Market!A:A,Market!F:F,0)</f>
        <v>0.06</v>
      </c>
      <c r="X1262" s="55">
        <f t="shared" si="154"/>
        <v>0.22260000000000002</v>
      </c>
      <c r="Y1262" s="55">
        <f t="shared" si="155"/>
        <v>4.95</v>
      </c>
      <c r="Z1262" s="54">
        <f t="shared" si="156"/>
        <v>0.77830188679245282</v>
      </c>
      <c r="AA1262" s="49" t="str">
        <f t="shared" ca="1" si="157"/>
        <v>N</v>
      </c>
      <c r="AB1262" s="49">
        <f t="shared" ca="1" si="158"/>
        <v>5</v>
      </c>
      <c r="AC1262" s="49" t="str">
        <f t="shared" ca="1" si="159"/>
        <v>N</v>
      </c>
    </row>
    <row r="1263" spans="1:29" x14ac:dyDescent="0.25">
      <c r="A1263">
        <v>8560</v>
      </c>
      <c r="B1263" s="9">
        <v>43584</v>
      </c>
      <c r="C1263" s="50" t="str">
        <f t="shared" si="152"/>
        <v>N</v>
      </c>
      <c r="D1263" s="52">
        <f>_xlfn.XLOOKUP(B1263,Cal_Date!B:B,Cal_Date!A:A,0)</f>
        <v>5</v>
      </c>
      <c r="E1263">
        <v>2019</v>
      </c>
      <c r="F1263" t="s">
        <v>121</v>
      </c>
      <c r="G1263" t="s">
        <v>129</v>
      </c>
      <c r="H1263" t="s">
        <v>48</v>
      </c>
      <c r="I1263" t="s">
        <v>18</v>
      </c>
      <c r="J1263" t="s">
        <v>11</v>
      </c>
      <c r="K1263" t="s">
        <v>42</v>
      </c>
      <c r="L1263">
        <v>1</v>
      </c>
      <c r="M1263">
        <v>1003</v>
      </c>
      <c r="O1263" t="s">
        <v>25</v>
      </c>
      <c r="R1263" t="s">
        <v>47</v>
      </c>
      <c r="S1263" s="49" t="str">
        <f t="shared" si="153"/>
        <v>Card</v>
      </c>
      <c r="T1263" s="3">
        <v>3.5000000000000003E-2</v>
      </c>
      <c r="U1263" s="2">
        <v>6.36</v>
      </c>
      <c r="V1263" s="2">
        <v>1.41</v>
      </c>
      <c r="W1263" s="54">
        <f>_xlfn.XLOOKUP(M1263,Market!A:A,Market!F:F,0)</f>
        <v>0.06</v>
      </c>
      <c r="X1263" s="55">
        <f t="shared" si="154"/>
        <v>0.22260000000000002</v>
      </c>
      <c r="Y1263" s="55">
        <f t="shared" si="155"/>
        <v>4.95</v>
      </c>
      <c r="Z1263" s="54">
        <f t="shared" si="156"/>
        <v>0.77830188679245282</v>
      </c>
      <c r="AA1263" s="49" t="str">
        <f t="shared" ca="1" si="157"/>
        <v>N</v>
      </c>
      <c r="AB1263" s="49">
        <f t="shared" ca="1" si="158"/>
        <v>5</v>
      </c>
      <c r="AC1263" s="49" t="str">
        <f t="shared" ca="1" si="159"/>
        <v>N</v>
      </c>
    </row>
    <row r="1264" spans="1:29" x14ac:dyDescent="0.25">
      <c r="A1264">
        <v>8561</v>
      </c>
      <c r="B1264" s="9">
        <v>43584</v>
      </c>
      <c r="C1264" s="50" t="str">
        <f t="shared" si="152"/>
        <v>N</v>
      </c>
      <c r="D1264" s="52">
        <f>_xlfn.XLOOKUP(B1264,Cal_Date!B:B,Cal_Date!A:A,0)</f>
        <v>5</v>
      </c>
      <c r="E1264">
        <v>2019</v>
      </c>
      <c r="F1264" t="s">
        <v>121</v>
      </c>
      <c r="G1264" t="s">
        <v>129</v>
      </c>
      <c r="H1264" t="s">
        <v>48</v>
      </c>
      <c r="I1264" t="s">
        <v>18</v>
      </c>
      <c r="J1264" t="s">
        <v>11</v>
      </c>
      <c r="K1264" t="s">
        <v>42</v>
      </c>
      <c r="L1264">
        <v>1</v>
      </c>
      <c r="M1264">
        <v>1004</v>
      </c>
      <c r="O1264" t="s">
        <v>28</v>
      </c>
      <c r="R1264" t="s">
        <v>47</v>
      </c>
      <c r="S1264" s="49" t="str">
        <f t="shared" si="153"/>
        <v>Card</v>
      </c>
      <c r="T1264" s="3">
        <v>3.5000000000000003E-2</v>
      </c>
      <c r="U1264" s="2">
        <v>6.36</v>
      </c>
      <c r="V1264" s="2">
        <v>1.41</v>
      </c>
      <c r="W1264" s="54">
        <f>_xlfn.XLOOKUP(M1264,Market!A:A,Market!F:F,0)</f>
        <v>0.06</v>
      </c>
      <c r="X1264" s="55">
        <f t="shared" si="154"/>
        <v>0.22260000000000002</v>
      </c>
      <c r="Y1264" s="55">
        <f t="shared" si="155"/>
        <v>4.95</v>
      </c>
      <c r="Z1264" s="54">
        <f t="shared" si="156"/>
        <v>0.77830188679245282</v>
      </c>
      <c r="AA1264" s="49" t="str">
        <f t="shared" ca="1" si="157"/>
        <v>N</v>
      </c>
      <c r="AB1264" s="49">
        <f t="shared" ca="1" si="158"/>
        <v>5</v>
      </c>
      <c r="AC1264" s="49" t="str">
        <f t="shared" ca="1" si="159"/>
        <v>N</v>
      </c>
    </row>
    <row r="1265" spans="1:29" x14ac:dyDescent="0.25">
      <c r="A1265">
        <v>8562</v>
      </c>
      <c r="B1265" s="9">
        <v>43584</v>
      </c>
      <c r="C1265" s="50" t="str">
        <f t="shared" si="152"/>
        <v>N</v>
      </c>
      <c r="D1265" s="52">
        <f>_xlfn.XLOOKUP(B1265,Cal_Date!B:B,Cal_Date!A:A,0)</f>
        <v>5</v>
      </c>
      <c r="E1265">
        <v>2019</v>
      </c>
      <c r="F1265" t="s">
        <v>121</v>
      </c>
      <c r="G1265" t="s">
        <v>129</v>
      </c>
      <c r="H1265" t="s">
        <v>48</v>
      </c>
      <c r="I1265" t="s">
        <v>18</v>
      </c>
      <c r="J1265" t="s">
        <v>11</v>
      </c>
      <c r="K1265" t="s">
        <v>42</v>
      </c>
      <c r="L1265">
        <v>2</v>
      </c>
      <c r="M1265">
        <v>1005</v>
      </c>
      <c r="O1265" t="s">
        <v>25</v>
      </c>
      <c r="R1265" t="s">
        <v>44</v>
      </c>
      <c r="S1265" s="49" t="str">
        <f t="shared" si="153"/>
        <v>Card</v>
      </c>
      <c r="T1265" s="3">
        <v>0.03</v>
      </c>
      <c r="U1265" s="2">
        <v>13.068</v>
      </c>
      <c r="V1265" s="2">
        <v>2.82</v>
      </c>
      <c r="W1265" s="54">
        <f>_xlfn.XLOOKUP(M1265,Market!A:A,Market!F:F,0)</f>
        <v>8.8999999999999996E-2</v>
      </c>
      <c r="X1265" s="55">
        <f t="shared" si="154"/>
        <v>0.39204</v>
      </c>
      <c r="Y1265" s="55">
        <f t="shared" si="155"/>
        <v>10.247999999999999</v>
      </c>
      <c r="Z1265" s="54">
        <f t="shared" si="156"/>
        <v>0.78420569329660239</v>
      </c>
      <c r="AA1265" s="49" t="str">
        <f t="shared" ca="1" si="157"/>
        <v>N</v>
      </c>
      <c r="AB1265" s="49">
        <f t="shared" ca="1" si="158"/>
        <v>5</v>
      </c>
      <c r="AC1265" s="49" t="str">
        <f t="shared" ca="1" si="159"/>
        <v>N</v>
      </c>
    </row>
    <row r="1266" spans="1:29" x14ac:dyDescent="0.25">
      <c r="A1266">
        <v>8563</v>
      </c>
      <c r="B1266" s="9">
        <v>43584</v>
      </c>
      <c r="C1266" s="50" t="str">
        <f t="shared" si="152"/>
        <v>N</v>
      </c>
      <c r="D1266" s="52">
        <f>_xlfn.XLOOKUP(B1266,Cal_Date!B:B,Cal_Date!A:A,0)</f>
        <v>5</v>
      </c>
      <c r="E1266">
        <v>2019</v>
      </c>
      <c r="F1266" t="s">
        <v>121</v>
      </c>
      <c r="G1266" t="s">
        <v>129</v>
      </c>
      <c r="H1266" t="s">
        <v>48</v>
      </c>
      <c r="I1266" t="s">
        <v>18</v>
      </c>
      <c r="J1266" t="s">
        <v>10</v>
      </c>
      <c r="K1266" t="s">
        <v>43</v>
      </c>
      <c r="L1266">
        <v>2</v>
      </c>
      <c r="M1266">
        <v>1005</v>
      </c>
      <c r="O1266" t="s">
        <v>25</v>
      </c>
      <c r="R1266" t="s">
        <v>46</v>
      </c>
      <c r="S1266" s="49" t="str">
        <f t="shared" si="153"/>
        <v>Card</v>
      </c>
      <c r="T1266" s="3">
        <v>0.04</v>
      </c>
      <c r="U1266" s="2">
        <v>15.245999999999999</v>
      </c>
      <c r="V1266" s="2">
        <v>2.92</v>
      </c>
      <c r="W1266" s="54">
        <f>_xlfn.XLOOKUP(M1266,Market!A:A,Market!F:F,0)</f>
        <v>8.8999999999999996E-2</v>
      </c>
      <c r="X1266" s="55">
        <f t="shared" si="154"/>
        <v>0.60983999999999994</v>
      </c>
      <c r="Y1266" s="55">
        <f t="shared" si="155"/>
        <v>12.325999999999999</v>
      </c>
      <c r="Z1266" s="54">
        <f t="shared" si="156"/>
        <v>0.80847435392889933</v>
      </c>
      <c r="AA1266" s="49" t="str">
        <f t="shared" ca="1" si="157"/>
        <v>N</v>
      </c>
      <c r="AB1266" s="49">
        <f t="shared" ca="1" si="158"/>
        <v>5</v>
      </c>
      <c r="AC1266" s="49" t="str">
        <f t="shared" ca="1" si="159"/>
        <v>N</v>
      </c>
    </row>
    <row r="1267" spans="1:29" x14ac:dyDescent="0.25">
      <c r="A1267">
        <v>8564</v>
      </c>
      <c r="B1267" s="9">
        <v>43584</v>
      </c>
      <c r="C1267" s="50" t="str">
        <f t="shared" si="152"/>
        <v>N</v>
      </c>
      <c r="D1267" s="52">
        <f>_xlfn.XLOOKUP(B1267,Cal_Date!B:B,Cal_Date!A:A,0)</f>
        <v>5</v>
      </c>
      <c r="E1267">
        <v>2019</v>
      </c>
      <c r="F1267" t="s">
        <v>121</v>
      </c>
      <c r="G1267" t="s">
        <v>129</v>
      </c>
      <c r="H1267" t="s">
        <v>48</v>
      </c>
      <c r="I1267" t="s">
        <v>18</v>
      </c>
      <c r="J1267" t="s">
        <v>11</v>
      </c>
      <c r="K1267" t="s">
        <v>42</v>
      </c>
      <c r="L1267">
        <v>1</v>
      </c>
      <c r="M1267">
        <v>1003</v>
      </c>
      <c r="O1267" t="s">
        <v>25</v>
      </c>
      <c r="R1267" t="s">
        <v>47</v>
      </c>
      <c r="S1267" s="49" t="str">
        <f t="shared" si="153"/>
        <v>Card</v>
      </c>
      <c r="T1267" s="3">
        <v>3.5000000000000003E-2</v>
      </c>
      <c r="U1267" s="2">
        <v>6.36</v>
      </c>
      <c r="V1267" s="2">
        <v>1.41</v>
      </c>
      <c r="W1267" s="54">
        <f>_xlfn.XLOOKUP(M1267,Market!A:A,Market!F:F,0)</f>
        <v>0.06</v>
      </c>
      <c r="X1267" s="55">
        <f t="shared" si="154"/>
        <v>0.22260000000000002</v>
      </c>
      <c r="Y1267" s="55">
        <f t="shared" si="155"/>
        <v>4.95</v>
      </c>
      <c r="Z1267" s="54">
        <f t="shared" si="156"/>
        <v>0.77830188679245282</v>
      </c>
      <c r="AA1267" s="49" t="str">
        <f t="shared" ca="1" si="157"/>
        <v>N</v>
      </c>
      <c r="AB1267" s="49">
        <f t="shared" ca="1" si="158"/>
        <v>5</v>
      </c>
      <c r="AC1267" s="49" t="str">
        <f t="shared" ca="1" si="159"/>
        <v>N</v>
      </c>
    </row>
    <row r="1268" spans="1:29" x14ac:dyDescent="0.25">
      <c r="A1268">
        <v>8565</v>
      </c>
      <c r="B1268" s="9">
        <v>43584</v>
      </c>
      <c r="C1268" s="50" t="str">
        <f t="shared" si="152"/>
        <v>N</v>
      </c>
      <c r="D1268" s="52">
        <f>_xlfn.XLOOKUP(B1268,Cal_Date!B:B,Cal_Date!A:A,0)</f>
        <v>5</v>
      </c>
      <c r="E1268">
        <v>2019</v>
      </c>
      <c r="F1268" t="s">
        <v>121</v>
      </c>
      <c r="G1268" t="s">
        <v>129</v>
      </c>
      <c r="H1268" t="s">
        <v>48</v>
      </c>
      <c r="I1268" t="s">
        <v>18</v>
      </c>
      <c r="J1268" t="s">
        <v>11</v>
      </c>
      <c r="K1268" t="s">
        <v>42</v>
      </c>
      <c r="L1268">
        <v>1</v>
      </c>
      <c r="M1268">
        <v>1007</v>
      </c>
      <c r="O1268" t="s">
        <v>28</v>
      </c>
      <c r="R1268" t="s">
        <v>46</v>
      </c>
      <c r="S1268" s="49" t="str">
        <f t="shared" si="153"/>
        <v>Card</v>
      </c>
      <c r="T1268" s="3">
        <v>0.04</v>
      </c>
      <c r="U1268" s="2">
        <v>6.5339999999999998</v>
      </c>
      <c r="V1268" s="2">
        <v>1.41</v>
      </c>
      <c r="W1268" s="54">
        <f>_xlfn.XLOOKUP(M1268,Market!A:A,Market!F:F,0)</f>
        <v>8.8999999999999996E-2</v>
      </c>
      <c r="X1268" s="55">
        <f t="shared" si="154"/>
        <v>0.26135999999999998</v>
      </c>
      <c r="Y1268" s="55">
        <f t="shared" si="155"/>
        <v>5.1239999999999997</v>
      </c>
      <c r="Z1268" s="54">
        <f t="shared" si="156"/>
        <v>0.78420569329660239</v>
      </c>
      <c r="AA1268" s="49" t="str">
        <f t="shared" ca="1" si="157"/>
        <v>N</v>
      </c>
      <c r="AB1268" s="49">
        <f t="shared" ca="1" si="158"/>
        <v>5</v>
      </c>
      <c r="AC1268" s="49" t="str">
        <f t="shared" ca="1" si="159"/>
        <v>N</v>
      </c>
    </row>
    <row r="1269" spans="1:29" x14ac:dyDescent="0.25">
      <c r="A1269">
        <v>8566</v>
      </c>
      <c r="B1269" s="9">
        <v>43584</v>
      </c>
      <c r="C1269" s="50" t="str">
        <f t="shared" si="152"/>
        <v>N</v>
      </c>
      <c r="D1269" s="52">
        <f>_xlfn.XLOOKUP(B1269,Cal_Date!B:B,Cal_Date!A:A,0)</f>
        <v>5</v>
      </c>
      <c r="E1269">
        <v>2019</v>
      </c>
      <c r="F1269" t="s">
        <v>121</v>
      </c>
      <c r="G1269" t="s">
        <v>129</v>
      </c>
      <c r="H1269" t="s">
        <v>48</v>
      </c>
      <c r="I1269" t="s">
        <v>18</v>
      </c>
      <c r="J1269" t="s">
        <v>11</v>
      </c>
      <c r="K1269" t="s">
        <v>42</v>
      </c>
      <c r="L1269">
        <v>1</v>
      </c>
      <c r="M1269">
        <v>1006</v>
      </c>
      <c r="O1269" t="s">
        <v>28</v>
      </c>
      <c r="R1269" t="s">
        <v>46</v>
      </c>
      <c r="S1269" s="49" t="str">
        <f t="shared" si="153"/>
        <v>Card</v>
      </c>
      <c r="T1269" s="3">
        <v>0.04</v>
      </c>
      <c r="U1269" s="2">
        <v>6.5339999999999998</v>
      </c>
      <c r="V1269" s="2">
        <v>1.41</v>
      </c>
      <c r="W1269" s="54">
        <f>_xlfn.XLOOKUP(M1269,Market!A:A,Market!F:F,0)</f>
        <v>8.8999999999999996E-2</v>
      </c>
      <c r="X1269" s="55">
        <f t="shared" si="154"/>
        <v>0.26135999999999998</v>
      </c>
      <c r="Y1269" s="55">
        <f t="shared" si="155"/>
        <v>5.1239999999999997</v>
      </c>
      <c r="Z1269" s="54">
        <f t="shared" si="156"/>
        <v>0.78420569329660239</v>
      </c>
      <c r="AA1269" s="49" t="str">
        <f t="shared" ca="1" si="157"/>
        <v>N</v>
      </c>
      <c r="AB1269" s="49">
        <f t="shared" ca="1" si="158"/>
        <v>5</v>
      </c>
      <c r="AC1269" s="49" t="str">
        <f t="shared" ca="1" si="159"/>
        <v>N</v>
      </c>
    </row>
    <row r="1270" spans="1:29" x14ac:dyDescent="0.25">
      <c r="A1270">
        <v>8567</v>
      </c>
      <c r="B1270" s="9">
        <v>43584</v>
      </c>
      <c r="C1270" s="50" t="str">
        <f t="shared" si="152"/>
        <v>N</v>
      </c>
      <c r="D1270" s="52">
        <f>_xlfn.XLOOKUP(B1270,Cal_Date!B:B,Cal_Date!A:A,0)</f>
        <v>5</v>
      </c>
      <c r="E1270">
        <v>2019</v>
      </c>
      <c r="F1270" t="s">
        <v>121</v>
      </c>
      <c r="G1270" t="s">
        <v>129</v>
      </c>
      <c r="H1270" t="s">
        <v>48</v>
      </c>
      <c r="I1270" t="s">
        <v>18</v>
      </c>
      <c r="J1270" t="s">
        <v>10</v>
      </c>
      <c r="K1270" t="s">
        <v>43</v>
      </c>
      <c r="L1270">
        <v>2</v>
      </c>
      <c r="M1270">
        <v>1006</v>
      </c>
      <c r="O1270" t="s">
        <v>28</v>
      </c>
      <c r="R1270" t="s">
        <v>47</v>
      </c>
      <c r="S1270" s="49" t="str">
        <f t="shared" si="153"/>
        <v>Card</v>
      </c>
      <c r="T1270" s="3">
        <v>3.5000000000000003E-2</v>
      </c>
      <c r="U1270" s="2">
        <v>18.512999999999998</v>
      </c>
      <c r="V1270" s="2">
        <v>2.92</v>
      </c>
      <c r="W1270" s="54">
        <f>_xlfn.XLOOKUP(M1270,Market!A:A,Market!F:F,0)</f>
        <v>8.8999999999999996E-2</v>
      </c>
      <c r="X1270" s="55">
        <f t="shared" si="154"/>
        <v>0.64795499999999995</v>
      </c>
      <c r="Y1270" s="55">
        <f t="shared" si="155"/>
        <v>15.592999999999998</v>
      </c>
      <c r="Z1270" s="54">
        <f t="shared" si="156"/>
        <v>0.84227299735321126</v>
      </c>
      <c r="AA1270" s="49" t="str">
        <f t="shared" ca="1" si="157"/>
        <v>N</v>
      </c>
      <c r="AB1270" s="49">
        <f t="shared" ca="1" si="158"/>
        <v>5</v>
      </c>
      <c r="AC1270" s="49" t="str">
        <f t="shared" ca="1" si="159"/>
        <v>N</v>
      </c>
    </row>
    <row r="1271" spans="1:29" x14ac:dyDescent="0.25">
      <c r="A1271">
        <v>8568</v>
      </c>
      <c r="B1271" s="9">
        <v>43584</v>
      </c>
      <c r="C1271" s="50" t="str">
        <f t="shared" si="152"/>
        <v>N</v>
      </c>
      <c r="D1271" s="52">
        <f>_xlfn.XLOOKUP(B1271,Cal_Date!B:B,Cal_Date!A:A,0)</f>
        <v>5</v>
      </c>
      <c r="E1271">
        <v>2019</v>
      </c>
      <c r="F1271" t="s">
        <v>121</v>
      </c>
      <c r="G1271" t="s">
        <v>129</v>
      </c>
      <c r="H1271" t="s">
        <v>48</v>
      </c>
      <c r="I1271" t="s">
        <v>18</v>
      </c>
      <c r="J1271" t="s">
        <v>10</v>
      </c>
      <c r="K1271" t="s">
        <v>43</v>
      </c>
      <c r="L1271">
        <v>1</v>
      </c>
      <c r="M1271">
        <v>1006</v>
      </c>
      <c r="O1271" t="s">
        <v>28</v>
      </c>
      <c r="R1271" t="s">
        <v>47</v>
      </c>
      <c r="S1271" s="49" t="str">
        <f t="shared" si="153"/>
        <v>Card</v>
      </c>
      <c r="T1271" s="3">
        <v>3.5000000000000003E-2</v>
      </c>
      <c r="U1271" s="2">
        <v>7.6229999999999993</v>
      </c>
      <c r="V1271" s="2">
        <v>1.46</v>
      </c>
      <c r="W1271" s="54">
        <f>_xlfn.XLOOKUP(M1271,Market!A:A,Market!F:F,0)</f>
        <v>8.8999999999999996E-2</v>
      </c>
      <c r="X1271" s="55">
        <f t="shared" si="154"/>
        <v>0.26680500000000001</v>
      </c>
      <c r="Y1271" s="55">
        <f t="shared" si="155"/>
        <v>6.1629999999999994</v>
      </c>
      <c r="Z1271" s="54">
        <f t="shared" si="156"/>
        <v>0.80847435392889933</v>
      </c>
      <c r="AA1271" s="49" t="str">
        <f t="shared" ca="1" si="157"/>
        <v>N</v>
      </c>
      <c r="AB1271" s="49">
        <f t="shared" ca="1" si="158"/>
        <v>5</v>
      </c>
      <c r="AC1271" s="49" t="str">
        <f t="shared" ca="1" si="159"/>
        <v>N</v>
      </c>
    </row>
    <row r="1272" spans="1:29" x14ac:dyDescent="0.25">
      <c r="A1272">
        <v>8569</v>
      </c>
      <c r="B1272" s="9">
        <v>43584</v>
      </c>
      <c r="C1272" s="50" t="str">
        <f t="shared" si="152"/>
        <v>N</v>
      </c>
      <c r="D1272" s="52">
        <f>_xlfn.XLOOKUP(B1272,Cal_Date!B:B,Cal_Date!A:A,0)</f>
        <v>5</v>
      </c>
      <c r="E1272">
        <v>2019</v>
      </c>
      <c r="F1272" t="s">
        <v>121</v>
      </c>
      <c r="G1272" t="s">
        <v>129</v>
      </c>
      <c r="H1272" t="s">
        <v>48</v>
      </c>
      <c r="I1272" t="s">
        <v>18</v>
      </c>
      <c r="J1272" t="s">
        <v>10</v>
      </c>
      <c r="K1272" t="s">
        <v>43</v>
      </c>
      <c r="L1272">
        <v>2</v>
      </c>
      <c r="M1272">
        <v>1004</v>
      </c>
      <c r="O1272" t="s">
        <v>28</v>
      </c>
      <c r="R1272" t="s">
        <v>47</v>
      </c>
      <c r="S1272" s="49" t="str">
        <f t="shared" si="153"/>
        <v>Card</v>
      </c>
      <c r="T1272" s="3">
        <v>3.5000000000000003E-2</v>
      </c>
      <c r="U1272" s="2">
        <v>14.84</v>
      </c>
      <c r="V1272" s="2">
        <v>2.92</v>
      </c>
      <c r="W1272" s="54">
        <f>_xlfn.XLOOKUP(M1272,Market!A:A,Market!F:F,0)</f>
        <v>0.06</v>
      </c>
      <c r="X1272" s="55">
        <f t="shared" si="154"/>
        <v>0.51940000000000008</v>
      </c>
      <c r="Y1272" s="55">
        <f t="shared" si="155"/>
        <v>11.92</v>
      </c>
      <c r="Z1272" s="54">
        <f t="shared" si="156"/>
        <v>0.80323450134770891</v>
      </c>
      <c r="AA1272" s="49" t="str">
        <f t="shared" ca="1" si="157"/>
        <v>N</v>
      </c>
      <c r="AB1272" s="49">
        <f t="shared" ca="1" si="158"/>
        <v>5</v>
      </c>
      <c r="AC1272" s="49" t="str">
        <f t="shared" ca="1" si="159"/>
        <v>N</v>
      </c>
    </row>
    <row r="1273" spans="1:29" x14ac:dyDescent="0.25">
      <c r="A1273">
        <v>8570</v>
      </c>
      <c r="B1273" s="9">
        <v>43584</v>
      </c>
      <c r="C1273" s="50" t="str">
        <f t="shared" si="152"/>
        <v>N</v>
      </c>
      <c r="D1273" s="52">
        <f>_xlfn.XLOOKUP(B1273,Cal_Date!B:B,Cal_Date!A:A,0)</f>
        <v>5</v>
      </c>
      <c r="E1273">
        <v>2019</v>
      </c>
      <c r="F1273" t="s">
        <v>121</v>
      </c>
      <c r="G1273" t="s">
        <v>129</v>
      </c>
      <c r="H1273" t="s">
        <v>48</v>
      </c>
      <c r="I1273" t="s">
        <v>18</v>
      </c>
      <c r="J1273" t="s">
        <v>11</v>
      </c>
      <c r="K1273" t="s">
        <v>42</v>
      </c>
      <c r="L1273">
        <v>1</v>
      </c>
      <c r="M1273">
        <v>1004</v>
      </c>
      <c r="O1273" t="s">
        <v>28</v>
      </c>
      <c r="R1273" t="s">
        <v>46</v>
      </c>
      <c r="S1273" s="49" t="str">
        <f t="shared" si="153"/>
        <v>Card</v>
      </c>
      <c r="T1273" s="3">
        <v>0.04</v>
      </c>
      <c r="U1273" s="2">
        <v>6.36</v>
      </c>
      <c r="V1273" s="2">
        <v>1.41</v>
      </c>
      <c r="W1273" s="54">
        <f>_xlfn.XLOOKUP(M1273,Market!A:A,Market!F:F,0)</f>
        <v>0.06</v>
      </c>
      <c r="X1273" s="55">
        <f t="shared" si="154"/>
        <v>0.25440000000000002</v>
      </c>
      <c r="Y1273" s="55">
        <f t="shared" si="155"/>
        <v>4.95</v>
      </c>
      <c r="Z1273" s="54">
        <f t="shared" si="156"/>
        <v>0.77830188679245282</v>
      </c>
      <c r="AA1273" s="49" t="str">
        <f t="shared" ca="1" si="157"/>
        <v>N</v>
      </c>
      <c r="AB1273" s="49">
        <f t="shared" ca="1" si="158"/>
        <v>5</v>
      </c>
      <c r="AC1273" s="49" t="str">
        <f t="shared" ca="1" si="159"/>
        <v>N</v>
      </c>
    </row>
    <row r="1274" spans="1:29" x14ac:dyDescent="0.25">
      <c r="A1274">
        <v>8571</v>
      </c>
      <c r="B1274" s="9">
        <v>43584</v>
      </c>
      <c r="C1274" s="50" t="str">
        <f t="shared" si="152"/>
        <v>N</v>
      </c>
      <c r="D1274" s="52">
        <f>_xlfn.XLOOKUP(B1274,Cal_Date!B:B,Cal_Date!A:A,0)</f>
        <v>5</v>
      </c>
      <c r="E1274">
        <v>2019</v>
      </c>
      <c r="F1274" t="s">
        <v>121</v>
      </c>
      <c r="G1274" t="s">
        <v>129</v>
      </c>
      <c r="H1274" t="s">
        <v>48</v>
      </c>
      <c r="I1274" t="s">
        <v>18</v>
      </c>
      <c r="J1274" t="s">
        <v>11</v>
      </c>
      <c r="K1274" t="s">
        <v>42</v>
      </c>
      <c r="L1274">
        <v>2</v>
      </c>
      <c r="M1274">
        <v>1000</v>
      </c>
      <c r="O1274" t="s">
        <v>25</v>
      </c>
      <c r="R1274" t="s">
        <v>46</v>
      </c>
      <c r="S1274" s="49" t="str">
        <f t="shared" si="153"/>
        <v>Card</v>
      </c>
      <c r="T1274" s="3">
        <v>0.04</v>
      </c>
      <c r="U1274" s="2">
        <v>12.96</v>
      </c>
      <c r="V1274" s="2">
        <v>2.82</v>
      </c>
      <c r="W1274" s="54">
        <f>_xlfn.XLOOKUP(M1274,Market!A:A,Market!F:F,0)</f>
        <v>0.08</v>
      </c>
      <c r="X1274" s="55">
        <f t="shared" si="154"/>
        <v>0.51840000000000008</v>
      </c>
      <c r="Y1274" s="55">
        <f t="shared" si="155"/>
        <v>10.14</v>
      </c>
      <c r="Z1274" s="54">
        <f t="shared" si="156"/>
        <v>0.78240740740740744</v>
      </c>
      <c r="AA1274" s="49" t="str">
        <f t="shared" ca="1" si="157"/>
        <v>N</v>
      </c>
      <c r="AB1274" s="49">
        <f t="shared" ca="1" si="158"/>
        <v>5</v>
      </c>
      <c r="AC1274" s="49" t="str">
        <f t="shared" ca="1" si="159"/>
        <v>N</v>
      </c>
    </row>
    <row r="1275" spans="1:29" x14ac:dyDescent="0.25">
      <c r="A1275">
        <v>8572</v>
      </c>
      <c r="B1275" s="9">
        <v>43584</v>
      </c>
      <c r="C1275" s="50" t="str">
        <f t="shared" si="152"/>
        <v>N</v>
      </c>
      <c r="D1275" s="52">
        <f>_xlfn.XLOOKUP(B1275,Cal_Date!B:B,Cal_Date!A:A,0)</f>
        <v>5</v>
      </c>
      <c r="E1275">
        <v>2019</v>
      </c>
      <c r="F1275" t="s">
        <v>121</v>
      </c>
      <c r="G1275" t="s">
        <v>129</v>
      </c>
      <c r="H1275" t="s">
        <v>48</v>
      </c>
      <c r="I1275" t="s">
        <v>18</v>
      </c>
      <c r="J1275" t="s">
        <v>11</v>
      </c>
      <c r="K1275" t="s">
        <v>42</v>
      </c>
      <c r="L1275">
        <v>1</v>
      </c>
      <c r="M1275">
        <v>1000</v>
      </c>
      <c r="O1275" t="s">
        <v>25</v>
      </c>
      <c r="R1275" t="s">
        <v>47</v>
      </c>
      <c r="S1275" s="49" t="str">
        <f t="shared" si="153"/>
        <v>Card</v>
      </c>
      <c r="T1275" s="3">
        <v>3.5000000000000003E-2</v>
      </c>
      <c r="U1275" s="2">
        <v>6.48</v>
      </c>
      <c r="V1275" s="2">
        <v>1.41</v>
      </c>
      <c r="W1275" s="54">
        <f>_xlfn.XLOOKUP(M1275,Market!A:A,Market!F:F,0)</f>
        <v>0.08</v>
      </c>
      <c r="X1275" s="55">
        <f t="shared" si="154"/>
        <v>0.22680000000000003</v>
      </c>
      <c r="Y1275" s="55">
        <f t="shared" si="155"/>
        <v>5.07</v>
      </c>
      <c r="Z1275" s="54">
        <f t="shared" si="156"/>
        <v>0.78240740740740744</v>
      </c>
      <c r="AA1275" s="49" t="str">
        <f t="shared" ca="1" si="157"/>
        <v>N</v>
      </c>
      <c r="AB1275" s="49">
        <f t="shared" ca="1" si="158"/>
        <v>5</v>
      </c>
      <c r="AC1275" s="49" t="str">
        <f t="shared" ca="1" si="159"/>
        <v>N</v>
      </c>
    </row>
    <row r="1276" spans="1:29" x14ac:dyDescent="0.25">
      <c r="A1276">
        <v>8573</v>
      </c>
      <c r="B1276" s="9">
        <v>43584</v>
      </c>
      <c r="C1276" s="50" t="str">
        <f t="shared" si="152"/>
        <v>N</v>
      </c>
      <c r="D1276" s="52">
        <f>_xlfn.XLOOKUP(B1276,Cal_Date!B:B,Cal_Date!A:A,0)</f>
        <v>5</v>
      </c>
      <c r="E1276">
        <v>2019</v>
      </c>
      <c r="F1276" t="s">
        <v>121</v>
      </c>
      <c r="G1276" t="s">
        <v>129</v>
      </c>
      <c r="H1276" t="s">
        <v>48</v>
      </c>
      <c r="I1276" t="s">
        <v>18</v>
      </c>
      <c r="J1276" t="s">
        <v>11</v>
      </c>
      <c r="K1276" t="s">
        <v>42</v>
      </c>
      <c r="L1276">
        <v>1</v>
      </c>
      <c r="M1276">
        <v>1000</v>
      </c>
      <c r="O1276" t="s">
        <v>25</v>
      </c>
      <c r="R1276" t="s">
        <v>46</v>
      </c>
      <c r="S1276" s="49" t="str">
        <f t="shared" si="153"/>
        <v>Card</v>
      </c>
      <c r="T1276" s="3">
        <v>0.04</v>
      </c>
      <c r="U1276" s="2">
        <v>6.48</v>
      </c>
      <c r="V1276" s="2">
        <v>1.41</v>
      </c>
      <c r="W1276" s="54">
        <f>_xlfn.XLOOKUP(M1276,Market!A:A,Market!F:F,0)</f>
        <v>0.08</v>
      </c>
      <c r="X1276" s="55">
        <f t="shared" si="154"/>
        <v>0.25920000000000004</v>
      </c>
      <c r="Y1276" s="55">
        <f t="shared" si="155"/>
        <v>5.07</v>
      </c>
      <c r="Z1276" s="54">
        <f t="shared" si="156"/>
        <v>0.78240740740740744</v>
      </c>
      <c r="AA1276" s="49" t="str">
        <f t="shared" ca="1" si="157"/>
        <v>N</v>
      </c>
      <c r="AB1276" s="49">
        <f t="shared" ca="1" si="158"/>
        <v>5</v>
      </c>
      <c r="AC1276" s="49" t="str">
        <f t="shared" ca="1" si="159"/>
        <v>N</v>
      </c>
    </row>
    <row r="1277" spans="1:29" x14ac:dyDescent="0.25">
      <c r="A1277">
        <v>8574</v>
      </c>
      <c r="B1277" s="9">
        <v>43584</v>
      </c>
      <c r="C1277" s="50" t="str">
        <f t="shared" si="152"/>
        <v>N</v>
      </c>
      <c r="D1277" s="52">
        <f>_xlfn.XLOOKUP(B1277,Cal_Date!B:B,Cal_Date!A:A,0)</f>
        <v>5</v>
      </c>
      <c r="E1277">
        <v>2019</v>
      </c>
      <c r="F1277" t="s">
        <v>121</v>
      </c>
      <c r="G1277" t="s">
        <v>129</v>
      </c>
      <c r="H1277" t="s">
        <v>48</v>
      </c>
      <c r="I1277" t="s">
        <v>18</v>
      </c>
      <c r="J1277" t="s">
        <v>11</v>
      </c>
      <c r="K1277" t="s">
        <v>42</v>
      </c>
      <c r="L1277">
        <v>1</v>
      </c>
      <c r="M1277">
        <v>1008</v>
      </c>
      <c r="O1277" t="s">
        <v>28</v>
      </c>
      <c r="R1277" t="s">
        <v>46</v>
      </c>
      <c r="S1277" s="49" t="str">
        <f t="shared" si="153"/>
        <v>Card</v>
      </c>
      <c r="T1277" s="3">
        <v>0.04</v>
      </c>
      <c r="U1277" s="2">
        <v>6.5339999999999998</v>
      </c>
      <c r="V1277" s="2">
        <v>1.41</v>
      </c>
      <c r="W1277" s="54">
        <f>_xlfn.XLOOKUP(M1277,Market!A:A,Market!F:F,0)</f>
        <v>8.8999999999999996E-2</v>
      </c>
      <c r="X1277" s="55">
        <f t="shared" si="154"/>
        <v>0.26135999999999998</v>
      </c>
      <c r="Y1277" s="55">
        <f t="shared" si="155"/>
        <v>5.1239999999999997</v>
      </c>
      <c r="Z1277" s="54">
        <f t="shared" si="156"/>
        <v>0.78420569329660239</v>
      </c>
      <c r="AA1277" s="49" t="str">
        <f t="shared" ca="1" si="157"/>
        <v>N</v>
      </c>
      <c r="AB1277" s="49">
        <f t="shared" ca="1" si="158"/>
        <v>5</v>
      </c>
      <c r="AC1277" s="49" t="str">
        <f t="shared" ca="1" si="159"/>
        <v>N</v>
      </c>
    </row>
    <row r="1278" spans="1:29" x14ac:dyDescent="0.25">
      <c r="A1278">
        <v>8575</v>
      </c>
      <c r="B1278" s="9">
        <v>43584</v>
      </c>
      <c r="C1278" s="50" t="str">
        <f t="shared" si="152"/>
        <v>N</v>
      </c>
      <c r="D1278" s="52">
        <f>_xlfn.XLOOKUP(B1278,Cal_Date!B:B,Cal_Date!A:A,0)</f>
        <v>5</v>
      </c>
      <c r="E1278">
        <v>2019</v>
      </c>
      <c r="F1278" t="s">
        <v>121</v>
      </c>
      <c r="G1278" t="s">
        <v>129</v>
      </c>
      <c r="H1278" t="s">
        <v>48</v>
      </c>
      <c r="I1278" t="s">
        <v>18</v>
      </c>
      <c r="J1278" t="s">
        <v>11</v>
      </c>
      <c r="K1278" t="s">
        <v>42</v>
      </c>
      <c r="L1278">
        <v>1</v>
      </c>
      <c r="M1278">
        <v>1008</v>
      </c>
      <c r="O1278" t="s">
        <v>28</v>
      </c>
      <c r="R1278" t="s">
        <v>46</v>
      </c>
      <c r="S1278" s="49" t="str">
        <f t="shared" si="153"/>
        <v>Card</v>
      </c>
      <c r="T1278" s="3">
        <v>0.04</v>
      </c>
      <c r="U1278" s="2">
        <v>6.5339999999999998</v>
      </c>
      <c r="V1278" s="2">
        <v>1.41</v>
      </c>
      <c r="W1278" s="54">
        <f>_xlfn.XLOOKUP(M1278,Market!A:A,Market!F:F,0)</f>
        <v>8.8999999999999996E-2</v>
      </c>
      <c r="X1278" s="55">
        <f t="shared" si="154"/>
        <v>0.26135999999999998</v>
      </c>
      <c r="Y1278" s="55">
        <f t="shared" si="155"/>
        <v>5.1239999999999997</v>
      </c>
      <c r="Z1278" s="54">
        <f t="shared" si="156"/>
        <v>0.78420569329660239</v>
      </c>
      <c r="AA1278" s="49" t="str">
        <f t="shared" ca="1" si="157"/>
        <v>N</v>
      </c>
      <c r="AB1278" s="49">
        <f t="shared" ca="1" si="158"/>
        <v>5</v>
      </c>
      <c r="AC1278" s="49" t="str">
        <f t="shared" ca="1" si="159"/>
        <v>N</v>
      </c>
    </row>
    <row r="1279" spans="1:29" x14ac:dyDescent="0.25">
      <c r="A1279">
        <v>8576</v>
      </c>
      <c r="B1279" s="9">
        <v>43584</v>
      </c>
      <c r="C1279" s="50" t="str">
        <f t="shared" si="152"/>
        <v>N</v>
      </c>
      <c r="D1279" s="52">
        <f>_xlfn.XLOOKUP(B1279,Cal_Date!B:B,Cal_Date!A:A,0)</f>
        <v>5</v>
      </c>
      <c r="E1279">
        <v>2019</v>
      </c>
      <c r="F1279" t="s">
        <v>121</v>
      </c>
      <c r="G1279" t="s">
        <v>129</v>
      </c>
      <c r="H1279" t="s">
        <v>48</v>
      </c>
      <c r="I1279" t="s">
        <v>18</v>
      </c>
      <c r="J1279" t="s">
        <v>11</v>
      </c>
      <c r="K1279" t="s">
        <v>42</v>
      </c>
      <c r="L1279">
        <v>2</v>
      </c>
      <c r="M1279">
        <v>1009</v>
      </c>
      <c r="O1279" t="s">
        <v>28</v>
      </c>
      <c r="R1279" t="s">
        <v>47</v>
      </c>
      <c r="S1279" s="49" t="str">
        <f t="shared" si="153"/>
        <v>Card</v>
      </c>
      <c r="T1279" s="3">
        <v>3.5000000000000003E-2</v>
      </c>
      <c r="U1279" s="2">
        <v>13.068</v>
      </c>
      <c r="V1279" s="2">
        <v>2.82</v>
      </c>
      <c r="W1279" s="54">
        <f>_xlfn.XLOOKUP(M1279,Market!A:A,Market!F:F,0)</f>
        <v>8.8999999999999996E-2</v>
      </c>
      <c r="X1279" s="55">
        <f t="shared" si="154"/>
        <v>0.45738000000000001</v>
      </c>
      <c r="Y1279" s="55">
        <f t="shared" si="155"/>
        <v>10.247999999999999</v>
      </c>
      <c r="Z1279" s="54">
        <f t="shared" si="156"/>
        <v>0.78420569329660239</v>
      </c>
      <c r="AA1279" s="49" t="str">
        <f t="shared" ca="1" si="157"/>
        <v>N</v>
      </c>
      <c r="AB1279" s="49">
        <f t="shared" ca="1" si="158"/>
        <v>5</v>
      </c>
      <c r="AC1279" s="49" t="str">
        <f t="shared" ca="1" si="159"/>
        <v>N</v>
      </c>
    </row>
    <row r="1280" spans="1:29" x14ac:dyDescent="0.25">
      <c r="A1280">
        <v>8577</v>
      </c>
      <c r="B1280" s="9">
        <v>43584</v>
      </c>
      <c r="C1280" s="50" t="str">
        <f t="shared" si="152"/>
        <v>N</v>
      </c>
      <c r="D1280" s="52">
        <f>_xlfn.XLOOKUP(B1280,Cal_Date!B:B,Cal_Date!A:A,0)</f>
        <v>5</v>
      </c>
      <c r="E1280">
        <v>2019</v>
      </c>
      <c r="F1280" t="s">
        <v>121</v>
      </c>
      <c r="G1280" t="s">
        <v>129</v>
      </c>
      <c r="H1280" t="s">
        <v>48</v>
      </c>
      <c r="I1280" t="s">
        <v>18</v>
      </c>
      <c r="J1280" t="s">
        <v>11</v>
      </c>
      <c r="K1280" t="s">
        <v>42</v>
      </c>
      <c r="L1280">
        <v>1</v>
      </c>
      <c r="M1280">
        <v>1010</v>
      </c>
      <c r="O1280" t="s">
        <v>25</v>
      </c>
      <c r="R1280" t="s">
        <v>46</v>
      </c>
      <c r="S1280" s="49" t="str">
        <f t="shared" si="153"/>
        <v>Card</v>
      </c>
      <c r="T1280" s="3">
        <v>0.04</v>
      </c>
      <c r="U1280" s="2">
        <v>6.48</v>
      </c>
      <c r="V1280" s="2">
        <v>1.41</v>
      </c>
      <c r="W1280" s="54">
        <f>_xlfn.XLOOKUP(M1280,Market!A:A,Market!F:F,0)</f>
        <v>0.08</v>
      </c>
      <c r="X1280" s="55">
        <f t="shared" si="154"/>
        <v>0.25920000000000004</v>
      </c>
      <c r="Y1280" s="55">
        <f t="shared" si="155"/>
        <v>5.07</v>
      </c>
      <c r="Z1280" s="54">
        <f t="shared" si="156"/>
        <v>0.78240740740740744</v>
      </c>
      <c r="AA1280" s="49" t="str">
        <f t="shared" ca="1" si="157"/>
        <v>N</v>
      </c>
      <c r="AB1280" s="49">
        <f t="shared" ca="1" si="158"/>
        <v>5</v>
      </c>
      <c r="AC1280" s="49" t="str">
        <f t="shared" ca="1" si="159"/>
        <v>N</v>
      </c>
    </row>
    <row r="1281" spans="1:29" x14ac:dyDescent="0.25">
      <c r="A1281">
        <v>8578</v>
      </c>
      <c r="B1281" s="9">
        <v>43584</v>
      </c>
      <c r="C1281" s="50" t="str">
        <f t="shared" si="152"/>
        <v>N</v>
      </c>
      <c r="D1281" s="52">
        <f>_xlfn.XLOOKUP(B1281,Cal_Date!B:B,Cal_Date!A:A,0)</f>
        <v>5</v>
      </c>
      <c r="E1281">
        <v>2019</v>
      </c>
      <c r="F1281" t="s">
        <v>121</v>
      </c>
      <c r="G1281" t="s">
        <v>129</v>
      </c>
      <c r="H1281" t="s">
        <v>48</v>
      </c>
      <c r="I1281" t="s">
        <v>18</v>
      </c>
      <c r="J1281" t="s">
        <v>11</v>
      </c>
      <c r="K1281" t="s">
        <v>42</v>
      </c>
      <c r="L1281">
        <v>1</v>
      </c>
      <c r="M1281">
        <v>1008</v>
      </c>
      <c r="O1281" t="s">
        <v>28</v>
      </c>
      <c r="R1281" t="s">
        <v>46</v>
      </c>
      <c r="S1281" s="49" t="str">
        <f t="shared" si="153"/>
        <v>Card</v>
      </c>
      <c r="T1281" s="3">
        <v>0.04</v>
      </c>
      <c r="U1281" s="2">
        <v>6.5339999999999998</v>
      </c>
      <c r="V1281" s="2">
        <v>1.41</v>
      </c>
      <c r="W1281" s="54">
        <f>_xlfn.XLOOKUP(M1281,Market!A:A,Market!F:F,0)</f>
        <v>8.8999999999999996E-2</v>
      </c>
      <c r="X1281" s="55">
        <f t="shared" si="154"/>
        <v>0.26135999999999998</v>
      </c>
      <c r="Y1281" s="55">
        <f t="shared" si="155"/>
        <v>5.1239999999999997</v>
      </c>
      <c r="Z1281" s="54">
        <f t="shared" si="156"/>
        <v>0.78420569329660239</v>
      </c>
      <c r="AA1281" s="49" t="str">
        <f t="shared" ca="1" si="157"/>
        <v>N</v>
      </c>
      <c r="AB1281" s="49">
        <f t="shared" ca="1" si="158"/>
        <v>5</v>
      </c>
      <c r="AC1281" s="49" t="str">
        <f t="shared" ca="1" si="159"/>
        <v>N</v>
      </c>
    </row>
    <row r="1282" spans="1:29" x14ac:dyDescent="0.25">
      <c r="A1282">
        <v>8579</v>
      </c>
      <c r="B1282" s="9">
        <v>43584</v>
      </c>
      <c r="C1282" s="50" t="str">
        <f t="shared" si="152"/>
        <v>N</v>
      </c>
      <c r="D1282" s="52">
        <f>_xlfn.XLOOKUP(B1282,Cal_Date!B:B,Cal_Date!A:A,0)</f>
        <v>5</v>
      </c>
      <c r="E1282">
        <v>2019</v>
      </c>
      <c r="F1282" t="s">
        <v>121</v>
      </c>
      <c r="G1282" t="s">
        <v>129</v>
      </c>
      <c r="H1282" t="s">
        <v>48</v>
      </c>
      <c r="I1282" t="s">
        <v>18</v>
      </c>
      <c r="J1282" t="s">
        <v>11</v>
      </c>
      <c r="K1282" t="s">
        <v>42</v>
      </c>
      <c r="L1282">
        <v>1</v>
      </c>
      <c r="M1282">
        <v>1008</v>
      </c>
      <c r="O1282" t="s">
        <v>28</v>
      </c>
      <c r="R1282" t="s">
        <v>44</v>
      </c>
      <c r="S1282" s="49" t="str">
        <f t="shared" si="153"/>
        <v>Card</v>
      </c>
      <c r="T1282" s="3">
        <v>0.03</v>
      </c>
      <c r="U1282" s="2">
        <v>6.5339999999999998</v>
      </c>
      <c r="V1282" s="2">
        <v>1.41</v>
      </c>
      <c r="W1282" s="54">
        <f>_xlfn.XLOOKUP(M1282,Market!A:A,Market!F:F,0)</f>
        <v>8.8999999999999996E-2</v>
      </c>
      <c r="X1282" s="55">
        <f t="shared" si="154"/>
        <v>0.19602</v>
      </c>
      <c r="Y1282" s="55">
        <f t="shared" si="155"/>
        <v>5.1239999999999997</v>
      </c>
      <c r="Z1282" s="54">
        <f t="shared" si="156"/>
        <v>0.78420569329660239</v>
      </c>
      <c r="AA1282" s="49" t="str">
        <f t="shared" ca="1" si="157"/>
        <v>N</v>
      </c>
      <c r="AB1282" s="49">
        <f t="shared" ca="1" si="158"/>
        <v>5</v>
      </c>
      <c r="AC1282" s="49" t="str">
        <f t="shared" ca="1" si="159"/>
        <v>N</v>
      </c>
    </row>
    <row r="1283" spans="1:29" x14ac:dyDescent="0.25">
      <c r="A1283">
        <v>8580</v>
      </c>
      <c r="B1283" s="9">
        <v>43584</v>
      </c>
      <c r="C1283" s="50" t="str">
        <f t="shared" ref="C1283:C1346" si="160">IF(OR(B1283="04/01/2018"+0,B1283="04/02/2018"+0),"Y","N")</f>
        <v>N</v>
      </c>
      <c r="D1283" s="52">
        <f>_xlfn.XLOOKUP(B1283,Cal_Date!B:B,Cal_Date!A:A,0)</f>
        <v>5</v>
      </c>
      <c r="E1283">
        <v>2019</v>
      </c>
      <c r="F1283" t="s">
        <v>121</v>
      </c>
      <c r="G1283" t="s">
        <v>129</v>
      </c>
      <c r="H1283" t="s">
        <v>48</v>
      </c>
      <c r="I1283" t="s">
        <v>18</v>
      </c>
      <c r="J1283" t="s">
        <v>11</v>
      </c>
      <c r="K1283" t="s">
        <v>42</v>
      </c>
      <c r="L1283">
        <v>1</v>
      </c>
      <c r="M1283">
        <v>1008</v>
      </c>
      <c r="O1283" t="s">
        <v>28</v>
      </c>
      <c r="R1283" t="s">
        <v>44</v>
      </c>
      <c r="S1283" s="49" t="str">
        <f t="shared" ref="S1283:S1346" si="161">IF(R1283="Cash","Cash","Card")</f>
        <v>Card</v>
      </c>
      <c r="T1283" s="3">
        <v>0.03</v>
      </c>
      <c r="U1283" s="2">
        <v>6.5339999999999998</v>
      </c>
      <c r="V1283" s="2">
        <v>1.41</v>
      </c>
      <c r="W1283" s="54">
        <f>_xlfn.XLOOKUP(M1283,Market!A:A,Market!F:F,0)</f>
        <v>8.8999999999999996E-2</v>
      </c>
      <c r="X1283" s="55">
        <f t="shared" ref="X1283:X1346" si="162">T1283*U1283</f>
        <v>0.19602</v>
      </c>
      <c r="Y1283" s="55">
        <f t="shared" ref="Y1283:Y1346" si="163">U1283-V1283</f>
        <v>5.1239999999999997</v>
      </c>
      <c r="Z1283" s="54">
        <f t="shared" ref="Z1283:Z1346" si="164">Y1283/U1283</f>
        <v>0.78420569329660239</v>
      </c>
      <c r="AA1283" s="49" t="str">
        <f t="shared" ref="AA1283:AA1346" ca="1" si="165">IF(DATEDIF(B1283,TODAY(),"y")&gt;5,"Y","N")</f>
        <v>N</v>
      </c>
      <c r="AB1283" s="49">
        <f t="shared" ref="AB1283:AB1346" ca="1" si="166">DATEDIF(B1283,TODAY(),"y")</f>
        <v>5</v>
      </c>
      <c r="AC1283" s="49" t="str">
        <f t="shared" ref="AC1283:AC1346" ca="1" si="167">IF(AB1283&gt;5,"Y","N")</f>
        <v>N</v>
      </c>
    </row>
    <row r="1284" spans="1:29" x14ac:dyDescent="0.25">
      <c r="A1284">
        <v>8581</v>
      </c>
      <c r="B1284" s="9">
        <v>43584</v>
      </c>
      <c r="C1284" s="50" t="str">
        <f t="shared" si="160"/>
        <v>N</v>
      </c>
      <c r="D1284" s="52">
        <f>_xlfn.XLOOKUP(B1284,Cal_Date!B:B,Cal_Date!A:A,0)</f>
        <v>5</v>
      </c>
      <c r="E1284">
        <v>2019</v>
      </c>
      <c r="F1284" t="s">
        <v>121</v>
      </c>
      <c r="G1284" t="s">
        <v>129</v>
      </c>
      <c r="H1284" t="s">
        <v>48</v>
      </c>
      <c r="I1284" t="s">
        <v>18</v>
      </c>
      <c r="J1284" t="s">
        <v>11</v>
      </c>
      <c r="K1284" t="s">
        <v>42</v>
      </c>
      <c r="L1284">
        <v>1</v>
      </c>
      <c r="M1284">
        <v>1004</v>
      </c>
      <c r="O1284" t="s">
        <v>28</v>
      </c>
      <c r="R1284" t="s">
        <v>44</v>
      </c>
      <c r="S1284" s="49" t="str">
        <f t="shared" si="161"/>
        <v>Card</v>
      </c>
      <c r="T1284" s="3">
        <v>0.03</v>
      </c>
      <c r="U1284" s="2">
        <v>6.36</v>
      </c>
      <c r="V1284" s="2">
        <v>1.41</v>
      </c>
      <c r="W1284" s="54">
        <f>_xlfn.XLOOKUP(M1284,Market!A:A,Market!F:F,0)</f>
        <v>0.06</v>
      </c>
      <c r="X1284" s="55">
        <f t="shared" si="162"/>
        <v>0.1908</v>
      </c>
      <c r="Y1284" s="55">
        <f t="shared" si="163"/>
        <v>4.95</v>
      </c>
      <c r="Z1284" s="54">
        <f t="shared" si="164"/>
        <v>0.77830188679245282</v>
      </c>
      <c r="AA1284" s="49" t="str">
        <f t="shared" ca="1" si="165"/>
        <v>N</v>
      </c>
      <c r="AB1284" s="49">
        <f t="shared" ca="1" si="166"/>
        <v>5</v>
      </c>
      <c r="AC1284" s="49" t="str">
        <f t="shared" ca="1" si="167"/>
        <v>N</v>
      </c>
    </row>
    <row r="1285" spans="1:29" x14ac:dyDescent="0.25">
      <c r="A1285">
        <v>8582</v>
      </c>
      <c r="B1285" s="9">
        <v>43584</v>
      </c>
      <c r="C1285" s="50" t="str">
        <f t="shared" si="160"/>
        <v>N</v>
      </c>
      <c r="D1285" s="52">
        <f>_xlfn.XLOOKUP(B1285,Cal_Date!B:B,Cal_Date!A:A,0)</f>
        <v>5</v>
      </c>
      <c r="E1285">
        <v>2019</v>
      </c>
      <c r="F1285" t="s">
        <v>121</v>
      </c>
      <c r="G1285" t="s">
        <v>129</v>
      </c>
      <c r="H1285" t="s">
        <v>48</v>
      </c>
      <c r="I1285" t="s">
        <v>18</v>
      </c>
      <c r="J1285" t="s">
        <v>11</v>
      </c>
      <c r="K1285" t="s">
        <v>42</v>
      </c>
      <c r="L1285">
        <v>2</v>
      </c>
      <c r="M1285">
        <v>1009</v>
      </c>
      <c r="O1285" t="s">
        <v>28</v>
      </c>
      <c r="R1285" t="s">
        <v>44</v>
      </c>
      <c r="S1285" s="49" t="str">
        <f t="shared" si="161"/>
        <v>Card</v>
      </c>
      <c r="T1285" s="3">
        <v>0.03</v>
      </c>
      <c r="U1285" s="2">
        <v>13.068</v>
      </c>
      <c r="V1285" s="2">
        <v>2.82</v>
      </c>
      <c r="W1285" s="54">
        <f>_xlfn.XLOOKUP(M1285,Market!A:A,Market!F:F,0)</f>
        <v>8.8999999999999996E-2</v>
      </c>
      <c r="X1285" s="55">
        <f t="shared" si="162"/>
        <v>0.39204</v>
      </c>
      <c r="Y1285" s="55">
        <f t="shared" si="163"/>
        <v>10.247999999999999</v>
      </c>
      <c r="Z1285" s="54">
        <f t="shared" si="164"/>
        <v>0.78420569329660239</v>
      </c>
      <c r="AA1285" s="49" t="str">
        <f t="shared" ca="1" si="165"/>
        <v>N</v>
      </c>
      <c r="AB1285" s="49">
        <f t="shared" ca="1" si="166"/>
        <v>5</v>
      </c>
      <c r="AC1285" s="49" t="str">
        <f t="shared" ca="1" si="167"/>
        <v>N</v>
      </c>
    </row>
    <row r="1286" spans="1:29" x14ac:dyDescent="0.25">
      <c r="A1286">
        <v>8583</v>
      </c>
      <c r="B1286" s="9">
        <v>43584</v>
      </c>
      <c r="C1286" s="50" t="str">
        <f t="shared" si="160"/>
        <v>N</v>
      </c>
      <c r="D1286" s="52">
        <f>_xlfn.XLOOKUP(B1286,Cal_Date!B:B,Cal_Date!A:A,0)</f>
        <v>5</v>
      </c>
      <c r="E1286">
        <v>2019</v>
      </c>
      <c r="F1286" t="s">
        <v>121</v>
      </c>
      <c r="G1286" t="s">
        <v>129</v>
      </c>
      <c r="H1286" t="s">
        <v>48</v>
      </c>
      <c r="I1286" t="s">
        <v>18</v>
      </c>
      <c r="J1286" t="s">
        <v>11</v>
      </c>
      <c r="K1286" t="s">
        <v>42</v>
      </c>
      <c r="L1286">
        <v>2</v>
      </c>
      <c r="M1286">
        <v>1010</v>
      </c>
      <c r="O1286" t="s">
        <v>25</v>
      </c>
      <c r="R1286" t="s">
        <v>44</v>
      </c>
      <c r="S1286" s="49" t="str">
        <f t="shared" si="161"/>
        <v>Card</v>
      </c>
      <c r="T1286" s="3">
        <v>0.03</v>
      </c>
      <c r="U1286" s="2">
        <v>12.96</v>
      </c>
      <c r="V1286" s="2">
        <v>2.82</v>
      </c>
      <c r="W1286" s="54">
        <f>_xlfn.XLOOKUP(M1286,Market!A:A,Market!F:F,0)</f>
        <v>0.08</v>
      </c>
      <c r="X1286" s="55">
        <f t="shared" si="162"/>
        <v>0.38880000000000003</v>
      </c>
      <c r="Y1286" s="55">
        <f t="shared" si="163"/>
        <v>10.14</v>
      </c>
      <c r="Z1286" s="54">
        <f t="shared" si="164"/>
        <v>0.78240740740740744</v>
      </c>
      <c r="AA1286" s="49" t="str">
        <f t="shared" ca="1" si="165"/>
        <v>N</v>
      </c>
      <c r="AB1286" s="49">
        <f t="shared" ca="1" si="166"/>
        <v>5</v>
      </c>
      <c r="AC1286" s="49" t="str">
        <f t="shared" ca="1" si="167"/>
        <v>N</v>
      </c>
    </row>
    <row r="1287" spans="1:29" x14ac:dyDescent="0.25">
      <c r="A1287">
        <v>8584</v>
      </c>
      <c r="B1287" s="9">
        <v>43584</v>
      </c>
      <c r="C1287" s="50" t="str">
        <f t="shared" si="160"/>
        <v>N</v>
      </c>
      <c r="D1287" s="52">
        <f>_xlfn.XLOOKUP(B1287,Cal_Date!B:B,Cal_Date!A:A,0)</f>
        <v>5</v>
      </c>
      <c r="E1287">
        <v>2019</v>
      </c>
      <c r="F1287" t="s">
        <v>121</v>
      </c>
      <c r="G1287" t="s">
        <v>129</v>
      </c>
      <c r="H1287" t="s">
        <v>48</v>
      </c>
      <c r="I1287" t="s">
        <v>18</v>
      </c>
      <c r="J1287" t="s">
        <v>11</v>
      </c>
      <c r="K1287" t="s">
        <v>42</v>
      </c>
      <c r="L1287">
        <v>1</v>
      </c>
      <c r="M1287">
        <v>1011</v>
      </c>
      <c r="O1287" t="s">
        <v>25</v>
      </c>
      <c r="R1287" t="s">
        <v>44</v>
      </c>
      <c r="S1287" s="49" t="str">
        <f t="shared" si="161"/>
        <v>Card</v>
      </c>
      <c r="T1287" s="3">
        <v>0.03</v>
      </c>
      <c r="U1287" s="2">
        <v>6.36</v>
      </c>
      <c r="V1287" s="2">
        <v>1.41</v>
      </c>
      <c r="W1287" s="54">
        <f>_xlfn.XLOOKUP(M1287,Market!A:A,Market!F:F,0)</f>
        <v>0.06</v>
      </c>
      <c r="X1287" s="55">
        <f t="shared" si="162"/>
        <v>0.1908</v>
      </c>
      <c r="Y1287" s="55">
        <f t="shared" si="163"/>
        <v>4.95</v>
      </c>
      <c r="Z1287" s="54">
        <f t="shared" si="164"/>
        <v>0.77830188679245282</v>
      </c>
      <c r="AA1287" s="49" t="str">
        <f t="shared" ca="1" si="165"/>
        <v>N</v>
      </c>
      <c r="AB1287" s="49">
        <f t="shared" ca="1" si="166"/>
        <v>5</v>
      </c>
      <c r="AC1287" s="49" t="str">
        <f t="shared" ca="1" si="167"/>
        <v>N</v>
      </c>
    </row>
    <row r="1288" spans="1:29" x14ac:dyDescent="0.25">
      <c r="A1288">
        <v>8585</v>
      </c>
      <c r="B1288" s="9">
        <v>43584</v>
      </c>
      <c r="C1288" s="50" t="str">
        <f t="shared" si="160"/>
        <v>N</v>
      </c>
      <c r="D1288" s="52">
        <f>_xlfn.XLOOKUP(B1288,Cal_Date!B:B,Cal_Date!A:A,0)</f>
        <v>5</v>
      </c>
      <c r="E1288">
        <v>2019</v>
      </c>
      <c r="F1288" t="s">
        <v>121</v>
      </c>
      <c r="G1288" t="s">
        <v>129</v>
      </c>
      <c r="H1288" t="s">
        <v>48</v>
      </c>
      <c r="I1288" t="s">
        <v>18</v>
      </c>
      <c r="J1288" t="s">
        <v>11</v>
      </c>
      <c r="K1288" t="s">
        <v>42</v>
      </c>
      <c r="L1288">
        <v>1</v>
      </c>
      <c r="M1288">
        <v>1011</v>
      </c>
      <c r="O1288" t="s">
        <v>25</v>
      </c>
      <c r="R1288" t="s">
        <v>44</v>
      </c>
      <c r="S1288" s="49" t="str">
        <f t="shared" si="161"/>
        <v>Card</v>
      </c>
      <c r="T1288" s="3">
        <v>0.03</v>
      </c>
      <c r="U1288" s="2">
        <v>6.36</v>
      </c>
      <c r="V1288" s="2">
        <v>1.41</v>
      </c>
      <c r="W1288" s="54">
        <f>_xlfn.XLOOKUP(M1288,Market!A:A,Market!F:F,0)</f>
        <v>0.06</v>
      </c>
      <c r="X1288" s="55">
        <f t="shared" si="162"/>
        <v>0.1908</v>
      </c>
      <c r="Y1288" s="55">
        <f t="shared" si="163"/>
        <v>4.95</v>
      </c>
      <c r="Z1288" s="54">
        <f t="shared" si="164"/>
        <v>0.77830188679245282</v>
      </c>
      <c r="AA1288" s="49" t="str">
        <f t="shared" ca="1" si="165"/>
        <v>N</v>
      </c>
      <c r="AB1288" s="49">
        <f t="shared" ca="1" si="166"/>
        <v>5</v>
      </c>
      <c r="AC1288" s="49" t="str">
        <f t="shared" ca="1" si="167"/>
        <v>N</v>
      </c>
    </row>
    <row r="1289" spans="1:29" x14ac:dyDescent="0.25">
      <c r="A1289">
        <v>8586</v>
      </c>
      <c r="B1289" s="9">
        <v>43585</v>
      </c>
      <c r="C1289" s="50" t="str">
        <f t="shared" si="160"/>
        <v>N</v>
      </c>
      <c r="D1289" s="52">
        <f>_xlfn.XLOOKUP(B1289,Cal_Date!B:B,Cal_Date!A:A,0)</f>
        <v>5</v>
      </c>
      <c r="E1289">
        <v>2019</v>
      </c>
      <c r="F1289" t="s">
        <v>122</v>
      </c>
      <c r="G1289" t="s">
        <v>129</v>
      </c>
      <c r="H1289" t="s">
        <v>48</v>
      </c>
      <c r="I1289" t="s">
        <v>18</v>
      </c>
      <c r="J1289" t="s">
        <v>11</v>
      </c>
      <c r="K1289" t="s">
        <v>42</v>
      </c>
      <c r="L1289">
        <v>1</v>
      </c>
      <c r="M1289">
        <v>1011</v>
      </c>
      <c r="O1289" t="s">
        <v>25</v>
      </c>
      <c r="R1289" t="s">
        <v>44</v>
      </c>
      <c r="S1289" s="49" t="str">
        <f t="shared" si="161"/>
        <v>Card</v>
      </c>
      <c r="T1289" s="3">
        <v>0.03</v>
      </c>
      <c r="U1289" s="2">
        <v>6.36</v>
      </c>
      <c r="V1289" s="2">
        <v>1.41</v>
      </c>
      <c r="W1289" s="54">
        <f>_xlfn.XLOOKUP(M1289,Market!A:A,Market!F:F,0)</f>
        <v>0.06</v>
      </c>
      <c r="X1289" s="55">
        <f t="shared" si="162"/>
        <v>0.1908</v>
      </c>
      <c r="Y1289" s="55">
        <f t="shared" si="163"/>
        <v>4.95</v>
      </c>
      <c r="Z1289" s="54">
        <f t="shared" si="164"/>
        <v>0.77830188679245282</v>
      </c>
      <c r="AA1289" s="49" t="str">
        <f t="shared" ca="1" si="165"/>
        <v>N</v>
      </c>
      <c r="AB1289" s="49">
        <f t="shared" ca="1" si="166"/>
        <v>5</v>
      </c>
      <c r="AC1289" s="49" t="str">
        <f t="shared" ca="1" si="167"/>
        <v>N</v>
      </c>
    </row>
    <row r="1290" spans="1:29" x14ac:dyDescent="0.25">
      <c r="A1290">
        <v>8587</v>
      </c>
      <c r="B1290" s="9">
        <v>43585</v>
      </c>
      <c r="C1290" s="50" t="str">
        <f t="shared" si="160"/>
        <v>N</v>
      </c>
      <c r="D1290" s="52">
        <f>_xlfn.XLOOKUP(B1290,Cal_Date!B:B,Cal_Date!A:A,0)</f>
        <v>5</v>
      </c>
      <c r="E1290">
        <v>2019</v>
      </c>
      <c r="F1290" t="s">
        <v>122</v>
      </c>
      <c r="G1290" t="s">
        <v>129</v>
      </c>
      <c r="H1290" t="s">
        <v>48</v>
      </c>
      <c r="I1290" t="s">
        <v>18</v>
      </c>
      <c r="J1290" t="s">
        <v>11</v>
      </c>
      <c r="K1290" t="s">
        <v>42</v>
      </c>
      <c r="L1290">
        <v>2</v>
      </c>
      <c r="M1290">
        <v>1001</v>
      </c>
      <c r="O1290" t="s">
        <v>25</v>
      </c>
      <c r="R1290" t="s">
        <v>44</v>
      </c>
      <c r="S1290" s="49" t="str">
        <f t="shared" si="161"/>
        <v>Card</v>
      </c>
      <c r="T1290" s="3">
        <v>0.03</v>
      </c>
      <c r="U1290" s="2">
        <v>12.72</v>
      </c>
      <c r="V1290" s="2">
        <v>2.82</v>
      </c>
      <c r="W1290" s="54">
        <f>_xlfn.XLOOKUP(M1290,Market!A:A,Market!F:F,0)</f>
        <v>0.06</v>
      </c>
      <c r="X1290" s="55">
        <f t="shared" si="162"/>
        <v>0.38159999999999999</v>
      </c>
      <c r="Y1290" s="55">
        <f t="shared" si="163"/>
        <v>9.9</v>
      </c>
      <c r="Z1290" s="54">
        <f t="shared" si="164"/>
        <v>0.77830188679245282</v>
      </c>
      <c r="AA1290" s="49" t="str">
        <f t="shared" ca="1" si="165"/>
        <v>N</v>
      </c>
      <c r="AB1290" s="49">
        <f t="shared" ca="1" si="166"/>
        <v>5</v>
      </c>
      <c r="AC1290" s="49" t="str">
        <f t="shared" ca="1" si="167"/>
        <v>N</v>
      </c>
    </row>
    <row r="1291" spans="1:29" x14ac:dyDescent="0.25">
      <c r="A1291">
        <v>8588</v>
      </c>
      <c r="B1291" s="9">
        <v>43585</v>
      </c>
      <c r="C1291" s="50" t="str">
        <f t="shared" si="160"/>
        <v>N</v>
      </c>
      <c r="D1291" s="52">
        <f>_xlfn.XLOOKUP(B1291,Cal_Date!B:B,Cal_Date!A:A,0)</f>
        <v>5</v>
      </c>
      <c r="E1291">
        <v>2019</v>
      </c>
      <c r="F1291" t="s">
        <v>122</v>
      </c>
      <c r="G1291" t="s">
        <v>129</v>
      </c>
      <c r="H1291" t="s">
        <v>48</v>
      </c>
      <c r="I1291" t="s">
        <v>18</v>
      </c>
      <c r="J1291" t="s">
        <v>11</v>
      </c>
      <c r="K1291" t="s">
        <v>42</v>
      </c>
      <c r="L1291">
        <v>1</v>
      </c>
      <c r="M1291">
        <v>1000</v>
      </c>
      <c r="O1291" t="s">
        <v>25</v>
      </c>
      <c r="R1291" t="s">
        <v>44</v>
      </c>
      <c r="S1291" s="49" t="str">
        <f t="shared" si="161"/>
        <v>Card</v>
      </c>
      <c r="T1291" s="3">
        <v>0.03</v>
      </c>
      <c r="U1291" s="2">
        <v>6.48</v>
      </c>
      <c r="V1291" s="2">
        <v>1.41</v>
      </c>
      <c r="W1291" s="54">
        <f>_xlfn.XLOOKUP(M1291,Market!A:A,Market!F:F,0)</f>
        <v>0.08</v>
      </c>
      <c r="X1291" s="55">
        <f t="shared" si="162"/>
        <v>0.19440000000000002</v>
      </c>
      <c r="Y1291" s="55">
        <f t="shared" si="163"/>
        <v>5.07</v>
      </c>
      <c r="Z1291" s="54">
        <f t="shared" si="164"/>
        <v>0.78240740740740744</v>
      </c>
      <c r="AA1291" s="49" t="str">
        <f t="shared" ca="1" si="165"/>
        <v>N</v>
      </c>
      <c r="AB1291" s="49">
        <f t="shared" ca="1" si="166"/>
        <v>5</v>
      </c>
      <c r="AC1291" s="49" t="str">
        <f t="shared" ca="1" si="167"/>
        <v>N</v>
      </c>
    </row>
    <row r="1292" spans="1:29" x14ac:dyDescent="0.25">
      <c r="A1292">
        <v>8589</v>
      </c>
      <c r="B1292" s="9">
        <v>43585</v>
      </c>
      <c r="C1292" s="50" t="str">
        <f t="shared" si="160"/>
        <v>N</v>
      </c>
      <c r="D1292" s="52">
        <f>_xlfn.XLOOKUP(B1292,Cal_Date!B:B,Cal_Date!A:A,0)</f>
        <v>5</v>
      </c>
      <c r="E1292">
        <v>2019</v>
      </c>
      <c r="F1292" t="s">
        <v>122</v>
      </c>
      <c r="G1292" t="s">
        <v>129</v>
      </c>
      <c r="H1292" t="s">
        <v>48</v>
      </c>
      <c r="I1292" t="s">
        <v>18</v>
      </c>
      <c r="J1292" t="s">
        <v>11</v>
      </c>
      <c r="K1292" t="s">
        <v>42</v>
      </c>
      <c r="L1292">
        <v>2</v>
      </c>
      <c r="M1292">
        <v>1000</v>
      </c>
      <c r="O1292" t="s">
        <v>25</v>
      </c>
      <c r="R1292" t="s">
        <v>44</v>
      </c>
      <c r="S1292" s="49" t="str">
        <f t="shared" si="161"/>
        <v>Card</v>
      </c>
      <c r="T1292" s="3">
        <v>0.03</v>
      </c>
      <c r="U1292" s="2">
        <v>12.96</v>
      </c>
      <c r="V1292" s="2">
        <v>2.82</v>
      </c>
      <c r="W1292" s="54">
        <f>_xlfn.XLOOKUP(M1292,Market!A:A,Market!F:F,0)</f>
        <v>0.08</v>
      </c>
      <c r="X1292" s="55">
        <f t="shared" si="162"/>
        <v>0.38880000000000003</v>
      </c>
      <c r="Y1292" s="55">
        <f t="shared" si="163"/>
        <v>10.14</v>
      </c>
      <c r="Z1292" s="54">
        <f t="shared" si="164"/>
        <v>0.78240740740740744</v>
      </c>
      <c r="AA1292" s="49" t="str">
        <f t="shared" ca="1" si="165"/>
        <v>N</v>
      </c>
      <c r="AB1292" s="49">
        <f t="shared" ca="1" si="166"/>
        <v>5</v>
      </c>
      <c r="AC1292" s="49" t="str">
        <f t="shared" ca="1" si="167"/>
        <v>N</v>
      </c>
    </row>
    <row r="1293" spans="1:29" x14ac:dyDescent="0.25">
      <c r="A1293">
        <v>8590</v>
      </c>
      <c r="B1293" s="9">
        <v>43585</v>
      </c>
      <c r="C1293" s="50" t="str">
        <f t="shared" si="160"/>
        <v>N</v>
      </c>
      <c r="D1293" s="52">
        <f>_xlfn.XLOOKUP(B1293,Cal_Date!B:B,Cal_Date!A:A,0)</f>
        <v>5</v>
      </c>
      <c r="E1293">
        <v>2019</v>
      </c>
      <c r="F1293" t="s">
        <v>122</v>
      </c>
      <c r="G1293" t="s">
        <v>129</v>
      </c>
      <c r="H1293" t="s">
        <v>48</v>
      </c>
      <c r="I1293" t="s">
        <v>18</v>
      </c>
      <c r="J1293" t="s">
        <v>11</v>
      </c>
      <c r="K1293" t="s">
        <v>42</v>
      </c>
      <c r="L1293">
        <v>1</v>
      </c>
      <c r="M1293">
        <v>1002</v>
      </c>
      <c r="O1293" t="s">
        <v>28</v>
      </c>
      <c r="R1293" t="s">
        <v>44</v>
      </c>
      <c r="S1293" s="49" t="str">
        <f t="shared" si="161"/>
        <v>Card</v>
      </c>
      <c r="T1293" s="3">
        <v>0.03</v>
      </c>
      <c r="U1293" s="2">
        <v>6.36</v>
      </c>
      <c r="V1293" s="2">
        <v>1.41</v>
      </c>
      <c r="W1293" s="54">
        <f>_xlfn.XLOOKUP(M1293,Market!A:A,Market!F:F,0)</f>
        <v>0.06</v>
      </c>
      <c r="X1293" s="55">
        <f t="shared" si="162"/>
        <v>0.1908</v>
      </c>
      <c r="Y1293" s="55">
        <f t="shared" si="163"/>
        <v>4.95</v>
      </c>
      <c r="Z1293" s="54">
        <f t="shared" si="164"/>
        <v>0.77830188679245282</v>
      </c>
      <c r="AA1293" s="49" t="str">
        <f t="shared" ca="1" si="165"/>
        <v>N</v>
      </c>
      <c r="AB1293" s="49">
        <f t="shared" ca="1" si="166"/>
        <v>5</v>
      </c>
      <c r="AC1293" s="49" t="str">
        <f t="shared" ca="1" si="167"/>
        <v>N</v>
      </c>
    </row>
    <row r="1294" spans="1:29" x14ac:dyDescent="0.25">
      <c r="A1294">
        <v>8591</v>
      </c>
      <c r="B1294" s="9">
        <v>43585</v>
      </c>
      <c r="C1294" s="50" t="str">
        <f t="shared" si="160"/>
        <v>N</v>
      </c>
      <c r="D1294" s="52">
        <f>_xlfn.XLOOKUP(B1294,Cal_Date!B:B,Cal_Date!A:A,0)</f>
        <v>5</v>
      </c>
      <c r="E1294">
        <v>2019</v>
      </c>
      <c r="F1294" t="s">
        <v>122</v>
      </c>
      <c r="G1294" t="s">
        <v>129</v>
      </c>
      <c r="H1294" t="s">
        <v>48</v>
      </c>
      <c r="I1294" t="s">
        <v>18</v>
      </c>
      <c r="J1294" t="s">
        <v>11</v>
      </c>
      <c r="K1294" t="s">
        <v>42</v>
      </c>
      <c r="L1294">
        <v>2</v>
      </c>
      <c r="M1294">
        <v>1003</v>
      </c>
      <c r="O1294" t="s">
        <v>25</v>
      </c>
      <c r="R1294" t="s">
        <v>44</v>
      </c>
      <c r="S1294" s="49" t="str">
        <f t="shared" si="161"/>
        <v>Card</v>
      </c>
      <c r="T1294" s="3">
        <v>0.03</v>
      </c>
      <c r="U1294" s="2">
        <v>12.72</v>
      </c>
      <c r="V1294" s="2">
        <v>2.82</v>
      </c>
      <c r="W1294" s="54">
        <f>_xlfn.XLOOKUP(M1294,Market!A:A,Market!F:F,0)</f>
        <v>0.06</v>
      </c>
      <c r="X1294" s="55">
        <f t="shared" si="162"/>
        <v>0.38159999999999999</v>
      </c>
      <c r="Y1294" s="55">
        <f t="shared" si="163"/>
        <v>9.9</v>
      </c>
      <c r="Z1294" s="54">
        <f t="shared" si="164"/>
        <v>0.77830188679245282</v>
      </c>
      <c r="AA1294" s="49" t="str">
        <f t="shared" ca="1" si="165"/>
        <v>N</v>
      </c>
      <c r="AB1294" s="49">
        <f t="shared" ca="1" si="166"/>
        <v>5</v>
      </c>
      <c r="AC1294" s="49" t="str">
        <f t="shared" ca="1" si="167"/>
        <v>N</v>
      </c>
    </row>
    <row r="1295" spans="1:29" x14ac:dyDescent="0.25">
      <c r="A1295">
        <v>8592</v>
      </c>
      <c r="B1295" s="9">
        <v>43585</v>
      </c>
      <c r="C1295" s="50" t="str">
        <f t="shared" si="160"/>
        <v>N</v>
      </c>
      <c r="D1295" s="52">
        <f>_xlfn.XLOOKUP(B1295,Cal_Date!B:B,Cal_Date!A:A,0)</f>
        <v>5</v>
      </c>
      <c r="E1295">
        <v>2019</v>
      </c>
      <c r="F1295" t="s">
        <v>122</v>
      </c>
      <c r="G1295" t="s">
        <v>129</v>
      </c>
      <c r="H1295" t="s">
        <v>48</v>
      </c>
      <c r="I1295" t="s">
        <v>18</v>
      </c>
      <c r="J1295" t="s">
        <v>11</v>
      </c>
      <c r="K1295" t="s">
        <v>42</v>
      </c>
      <c r="L1295">
        <v>1</v>
      </c>
      <c r="M1295">
        <v>1005</v>
      </c>
      <c r="O1295" t="s">
        <v>25</v>
      </c>
      <c r="R1295" t="s">
        <v>44</v>
      </c>
      <c r="S1295" s="49" t="str">
        <f t="shared" si="161"/>
        <v>Card</v>
      </c>
      <c r="T1295" s="3">
        <v>0.03</v>
      </c>
      <c r="U1295" s="2">
        <v>6.5339999999999998</v>
      </c>
      <c r="V1295" s="2">
        <v>1.41</v>
      </c>
      <c r="W1295" s="54">
        <f>_xlfn.XLOOKUP(M1295,Market!A:A,Market!F:F,0)</f>
        <v>8.8999999999999996E-2</v>
      </c>
      <c r="X1295" s="55">
        <f t="shared" si="162"/>
        <v>0.19602</v>
      </c>
      <c r="Y1295" s="55">
        <f t="shared" si="163"/>
        <v>5.1239999999999997</v>
      </c>
      <c r="Z1295" s="54">
        <f t="shared" si="164"/>
        <v>0.78420569329660239</v>
      </c>
      <c r="AA1295" s="49" t="str">
        <f t="shared" ca="1" si="165"/>
        <v>N</v>
      </c>
      <c r="AB1295" s="49">
        <f t="shared" ca="1" si="166"/>
        <v>5</v>
      </c>
      <c r="AC1295" s="49" t="str">
        <f t="shared" ca="1" si="167"/>
        <v>N</v>
      </c>
    </row>
    <row r="1296" spans="1:29" x14ac:dyDescent="0.25">
      <c r="A1296">
        <v>8593</v>
      </c>
      <c r="B1296" s="9">
        <v>43585</v>
      </c>
      <c r="C1296" s="50" t="str">
        <f t="shared" si="160"/>
        <v>N</v>
      </c>
      <c r="D1296" s="52">
        <f>_xlfn.XLOOKUP(B1296,Cal_Date!B:B,Cal_Date!A:A,0)</f>
        <v>5</v>
      </c>
      <c r="E1296">
        <v>2019</v>
      </c>
      <c r="F1296" t="s">
        <v>122</v>
      </c>
      <c r="G1296" t="s">
        <v>129</v>
      </c>
      <c r="H1296" t="s">
        <v>48</v>
      </c>
      <c r="I1296" t="s">
        <v>18</v>
      </c>
      <c r="J1296" t="s">
        <v>11</v>
      </c>
      <c r="K1296" t="s">
        <v>42</v>
      </c>
      <c r="L1296">
        <v>1</v>
      </c>
      <c r="M1296">
        <v>1005</v>
      </c>
      <c r="O1296" t="s">
        <v>25</v>
      </c>
      <c r="R1296" t="s">
        <v>44</v>
      </c>
      <c r="S1296" s="49" t="str">
        <f t="shared" si="161"/>
        <v>Card</v>
      </c>
      <c r="T1296" s="3">
        <v>0.03</v>
      </c>
      <c r="U1296" s="2">
        <v>6.5339999999999998</v>
      </c>
      <c r="V1296" s="2">
        <v>1.41</v>
      </c>
      <c r="W1296" s="54">
        <f>_xlfn.XLOOKUP(M1296,Market!A:A,Market!F:F,0)</f>
        <v>8.8999999999999996E-2</v>
      </c>
      <c r="X1296" s="55">
        <f t="shared" si="162"/>
        <v>0.19602</v>
      </c>
      <c r="Y1296" s="55">
        <f t="shared" si="163"/>
        <v>5.1239999999999997</v>
      </c>
      <c r="Z1296" s="54">
        <f t="shared" si="164"/>
        <v>0.78420569329660239</v>
      </c>
      <c r="AA1296" s="49" t="str">
        <f t="shared" ca="1" si="165"/>
        <v>N</v>
      </c>
      <c r="AB1296" s="49">
        <f t="shared" ca="1" si="166"/>
        <v>5</v>
      </c>
      <c r="AC1296" s="49" t="str">
        <f t="shared" ca="1" si="167"/>
        <v>N</v>
      </c>
    </row>
    <row r="1297" spans="1:29" x14ac:dyDescent="0.25">
      <c r="A1297">
        <v>8594</v>
      </c>
      <c r="B1297" s="9">
        <v>43585</v>
      </c>
      <c r="C1297" s="50" t="str">
        <f t="shared" si="160"/>
        <v>N</v>
      </c>
      <c r="D1297" s="52">
        <f>_xlfn.XLOOKUP(B1297,Cal_Date!B:B,Cal_Date!A:A,0)</f>
        <v>5</v>
      </c>
      <c r="E1297">
        <v>2019</v>
      </c>
      <c r="F1297" t="s">
        <v>122</v>
      </c>
      <c r="G1297" t="s">
        <v>129</v>
      </c>
      <c r="H1297" t="s">
        <v>48</v>
      </c>
      <c r="I1297" t="s">
        <v>18</v>
      </c>
      <c r="J1297" t="s">
        <v>11</v>
      </c>
      <c r="K1297" t="s">
        <v>42</v>
      </c>
      <c r="L1297">
        <v>1</v>
      </c>
      <c r="M1297">
        <v>1006</v>
      </c>
      <c r="O1297" t="s">
        <v>28</v>
      </c>
      <c r="R1297" t="s">
        <v>46</v>
      </c>
      <c r="S1297" s="49" t="str">
        <f t="shared" si="161"/>
        <v>Card</v>
      </c>
      <c r="T1297" s="3">
        <v>0.04</v>
      </c>
      <c r="U1297" s="2">
        <v>6.5339999999999998</v>
      </c>
      <c r="V1297" s="2">
        <v>1.41</v>
      </c>
      <c r="W1297" s="54">
        <f>_xlfn.XLOOKUP(M1297,Market!A:A,Market!F:F,0)</f>
        <v>8.8999999999999996E-2</v>
      </c>
      <c r="X1297" s="55">
        <f t="shared" si="162"/>
        <v>0.26135999999999998</v>
      </c>
      <c r="Y1297" s="55">
        <f t="shared" si="163"/>
        <v>5.1239999999999997</v>
      </c>
      <c r="Z1297" s="54">
        <f t="shared" si="164"/>
        <v>0.78420569329660239</v>
      </c>
      <c r="AA1297" s="49" t="str">
        <f t="shared" ca="1" si="165"/>
        <v>N</v>
      </c>
      <c r="AB1297" s="49">
        <f t="shared" ca="1" si="166"/>
        <v>5</v>
      </c>
      <c r="AC1297" s="49" t="str">
        <f t="shared" ca="1" si="167"/>
        <v>N</v>
      </c>
    </row>
    <row r="1298" spans="1:29" x14ac:dyDescent="0.25">
      <c r="A1298">
        <v>8595</v>
      </c>
      <c r="B1298" s="9">
        <v>43585</v>
      </c>
      <c r="C1298" s="50" t="str">
        <f t="shared" si="160"/>
        <v>N</v>
      </c>
      <c r="D1298" s="52">
        <f>_xlfn.XLOOKUP(B1298,Cal_Date!B:B,Cal_Date!A:A,0)</f>
        <v>5</v>
      </c>
      <c r="E1298">
        <v>2019</v>
      </c>
      <c r="F1298" t="s">
        <v>122</v>
      </c>
      <c r="G1298" t="s">
        <v>129</v>
      </c>
      <c r="H1298" t="s">
        <v>48</v>
      </c>
      <c r="I1298" t="s">
        <v>18</v>
      </c>
      <c r="J1298" t="s">
        <v>11</v>
      </c>
      <c r="K1298" t="s">
        <v>42</v>
      </c>
      <c r="L1298">
        <v>1</v>
      </c>
      <c r="M1298">
        <v>1007</v>
      </c>
      <c r="O1298" t="s">
        <v>28</v>
      </c>
      <c r="R1298" t="s">
        <v>44</v>
      </c>
      <c r="S1298" s="49" t="str">
        <f t="shared" si="161"/>
        <v>Card</v>
      </c>
      <c r="T1298" s="3">
        <v>0.03</v>
      </c>
      <c r="U1298" s="2">
        <v>6.5339999999999998</v>
      </c>
      <c r="V1298" s="2">
        <v>1.41</v>
      </c>
      <c r="W1298" s="54">
        <f>_xlfn.XLOOKUP(M1298,Market!A:A,Market!F:F,0)</f>
        <v>8.8999999999999996E-2</v>
      </c>
      <c r="X1298" s="55">
        <f t="shared" si="162"/>
        <v>0.19602</v>
      </c>
      <c r="Y1298" s="55">
        <f t="shared" si="163"/>
        <v>5.1239999999999997</v>
      </c>
      <c r="Z1298" s="54">
        <f t="shared" si="164"/>
        <v>0.78420569329660239</v>
      </c>
      <c r="AA1298" s="49" t="str">
        <f t="shared" ca="1" si="165"/>
        <v>N</v>
      </c>
      <c r="AB1298" s="49">
        <f t="shared" ca="1" si="166"/>
        <v>5</v>
      </c>
      <c r="AC1298" s="49" t="str">
        <f t="shared" ca="1" si="167"/>
        <v>N</v>
      </c>
    </row>
    <row r="1299" spans="1:29" x14ac:dyDescent="0.25">
      <c r="A1299">
        <v>8596</v>
      </c>
      <c r="B1299" s="9">
        <v>43585</v>
      </c>
      <c r="C1299" s="50" t="str">
        <f t="shared" si="160"/>
        <v>N</v>
      </c>
      <c r="D1299" s="52">
        <f>_xlfn.XLOOKUP(B1299,Cal_Date!B:B,Cal_Date!A:A,0)</f>
        <v>5</v>
      </c>
      <c r="E1299">
        <v>2019</v>
      </c>
      <c r="F1299" t="s">
        <v>122</v>
      </c>
      <c r="G1299" t="s">
        <v>129</v>
      </c>
      <c r="H1299" t="s">
        <v>48</v>
      </c>
      <c r="I1299" t="s">
        <v>18</v>
      </c>
      <c r="J1299" t="s">
        <v>10</v>
      </c>
      <c r="K1299" t="s">
        <v>43</v>
      </c>
      <c r="L1299">
        <v>2</v>
      </c>
      <c r="M1299">
        <v>1008</v>
      </c>
      <c r="O1299" t="s">
        <v>28</v>
      </c>
      <c r="R1299" t="s">
        <v>47</v>
      </c>
      <c r="S1299" s="49" t="str">
        <f t="shared" si="161"/>
        <v>Card</v>
      </c>
      <c r="T1299" s="3">
        <v>3.5000000000000003E-2</v>
      </c>
      <c r="U1299" s="2">
        <v>15.245999999999999</v>
      </c>
      <c r="V1299" s="2">
        <v>2.92</v>
      </c>
      <c r="W1299" s="54">
        <f>_xlfn.XLOOKUP(M1299,Market!A:A,Market!F:F,0)</f>
        <v>8.8999999999999996E-2</v>
      </c>
      <c r="X1299" s="55">
        <f t="shared" si="162"/>
        <v>0.53361000000000003</v>
      </c>
      <c r="Y1299" s="55">
        <f t="shared" si="163"/>
        <v>12.325999999999999</v>
      </c>
      <c r="Z1299" s="54">
        <f t="shared" si="164"/>
        <v>0.80847435392889933</v>
      </c>
      <c r="AA1299" s="49" t="str">
        <f t="shared" ca="1" si="165"/>
        <v>N</v>
      </c>
      <c r="AB1299" s="49">
        <f t="shared" ca="1" si="166"/>
        <v>5</v>
      </c>
      <c r="AC1299" s="49" t="str">
        <f t="shared" ca="1" si="167"/>
        <v>N</v>
      </c>
    </row>
    <row r="1300" spans="1:29" x14ac:dyDescent="0.25">
      <c r="A1300">
        <v>8597</v>
      </c>
      <c r="B1300" s="9">
        <v>43585</v>
      </c>
      <c r="C1300" s="50" t="str">
        <f t="shared" si="160"/>
        <v>N</v>
      </c>
      <c r="D1300" s="52">
        <f>_xlfn.XLOOKUP(B1300,Cal_Date!B:B,Cal_Date!A:A,0)</f>
        <v>5</v>
      </c>
      <c r="E1300">
        <v>2019</v>
      </c>
      <c r="F1300" t="s">
        <v>122</v>
      </c>
      <c r="G1300" t="s">
        <v>129</v>
      </c>
      <c r="H1300" t="s">
        <v>48</v>
      </c>
      <c r="I1300" t="s">
        <v>18</v>
      </c>
      <c r="J1300" t="s">
        <v>11</v>
      </c>
      <c r="K1300" t="s">
        <v>42</v>
      </c>
      <c r="L1300">
        <v>1</v>
      </c>
      <c r="M1300">
        <v>1009</v>
      </c>
      <c r="O1300" t="s">
        <v>28</v>
      </c>
      <c r="R1300" t="s">
        <v>46</v>
      </c>
      <c r="S1300" s="49" t="str">
        <f t="shared" si="161"/>
        <v>Card</v>
      </c>
      <c r="T1300" s="3">
        <v>0.04</v>
      </c>
      <c r="U1300" s="2">
        <v>6.5339999999999998</v>
      </c>
      <c r="V1300" s="2">
        <v>1.41</v>
      </c>
      <c r="W1300" s="54">
        <f>_xlfn.XLOOKUP(M1300,Market!A:A,Market!F:F,0)</f>
        <v>8.8999999999999996E-2</v>
      </c>
      <c r="X1300" s="55">
        <f t="shared" si="162"/>
        <v>0.26135999999999998</v>
      </c>
      <c r="Y1300" s="55">
        <f t="shared" si="163"/>
        <v>5.1239999999999997</v>
      </c>
      <c r="Z1300" s="54">
        <f t="shared" si="164"/>
        <v>0.78420569329660239</v>
      </c>
      <c r="AA1300" s="49" t="str">
        <f t="shared" ca="1" si="165"/>
        <v>N</v>
      </c>
      <c r="AB1300" s="49">
        <f t="shared" ca="1" si="166"/>
        <v>5</v>
      </c>
      <c r="AC1300" s="49" t="str">
        <f t="shared" ca="1" si="167"/>
        <v>N</v>
      </c>
    </row>
    <row r="1301" spans="1:29" x14ac:dyDescent="0.25">
      <c r="A1301">
        <v>8598</v>
      </c>
      <c r="B1301" s="9">
        <v>43585</v>
      </c>
      <c r="C1301" s="50" t="str">
        <f t="shared" si="160"/>
        <v>N</v>
      </c>
      <c r="D1301" s="52">
        <f>_xlfn.XLOOKUP(B1301,Cal_Date!B:B,Cal_Date!A:A,0)</f>
        <v>5</v>
      </c>
      <c r="E1301">
        <v>2019</v>
      </c>
      <c r="F1301" t="s">
        <v>122</v>
      </c>
      <c r="G1301" t="s">
        <v>129</v>
      </c>
      <c r="H1301" t="s">
        <v>48</v>
      </c>
      <c r="I1301" t="s">
        <v>18</v>
      </c>
      <c r="J1301" t="s">
        <v>11</v>
      </c>
      <c r="K1301" t="s">
        <v>42</v>
      </c>
      <c r="L1301">
        <v>1</v>
      </c>
      <c r="M1301">
        <v>1006</v>
      </c>
      <c r="O1301" t="s">
        <v>28</v>
      </c>
      <c r="R1301" t="s">
        <v>44</v>
      </c>
      <c r="S1301" s="49" t="str">
        <f t="shared" si="161"/>
        <v>Card</v>
      </c>
      <c r="T1301" s="3">
        <v>0.03</v>
      </c>
      <c r="U1301" s="2">
        <v>6.5339999999999998</v>
      </c>
      <c r="V1301" s="2">
        <v>1.41</v>
      </c>
      <c r="W1301" s="54">
        <f>_xlfn.XLOOKUP(M1301,Market!A:A,Market!F:F,0)</f>
        <v>8.8999999999999996E-2</v>
      </c>
      <c r="X1301" s="55">
        <f t="shared" si="162"/>
        <v>0.19602</v>
      </c>
      <c r="Y1301" s="55">
        <f t="shared" si="163"/>
        <v>5.1239999999999997</v>
      </c>
      <c r="Z1301" s="54">
        <f t="shared" si="164"/>
        <v>0.78420569329660239</v>
      </c>
      <c r="AA1301" s="49" t="str">
        <f t="shared" ca="1" si="165"/>
        <v>N</v>
      </c>
      <c r="AB1301" s="49">
        <f t="shared" ca="1" si="166"/>
        <v>5</v>
      </c>
      <c r="AC1301" s="49" t="str">
        <f t="shared" ca="1" si="167"/>
        <v>N</v>
      </c>
    </row>
    <row r="1302" spans="1:29" x14ac:dyDescent="0.25">
      <c r="A1302">
        <v>8599</v>
      </c>
      <c r="B1302" s="9">
        <v>43585</v>
      </c>
      <c r="C1302" s="50" t="str">
        <f t="shared" si="160"/>
        <v>N</v>
      </c>
      <c r="D1302" s="52">
        <f>_xlfn.XLOOKUP(B1302,Cal_Date!B:B,Cal_Date!A:A,0)</f>
        <v>5</v>
      </c>
      <c r="E1302">
        <v>2019</v>
      </c>
      <c r="F1302" t="s">
        <v>122</v>
      </c>
      <c r="G1302" t="s">
        <v>129</v>
      </c>
      <c r="H1302" t="s">
        <v>48</v>
      </c>
      <c r="I1302" t="s">
        <v>18</v>
      </c>
      <c r="J1302" t="s">
        <v>11</v>
      </c>
      <c r="K1302" t="s">
        <v>42</v>
      </c>
      <c r="L1302">
        <v>1</v>
      </c>
      <c r="M1302">
        <v>1007</v>
      </c>
      <c r="O1302" t="s">
        <v>28</v>
      </c>
      <c r="R1302" t="s">
        <v>44</v>
      </c>
      <c r="S1302" s="49" t="str">
        <f t="shared" si="161"/>
        <v>Card</v>
      </c>
      <c r="T1302" s="3">
        <v>0.03</v>
      </c>
      <c r="U1302" s="2">
        <v>6.5339999999999998</v>
      </c>
      <c r="V1302" s="2">
        <v>1.41</v>
      </c>
      <c r="W1302" s="54">
        <f>_xlfn.XLOOKUP(M1302,Market!A:A,Market!F:F,0)</f>
        <v>8.8999999999999996E-2</v>
      </c>
      <c r="X1302" s="55">
        <f t="shared" si="162"/>
        <v>0.19602</v>
      </c>
      <c r="Y1302" s="55">
        <f t="shared" si="163"/>
        <v>5.1239999999999997</v>
      </c>
      <c r="Z1302" s="54">
        <f t="shared" si="164"/>
        <v>0.78420569329660239</v>
      </c>
      <c r="AA1302" s="49" t="str">
        <f t="shared" ca="1" si="165"/>
        <v>N</v>
      </c>
      <c r="AB1302" s="49">
        <f t="shared" ca="1" si="166"/>
        <v>5</v>
      </c>
      <c r="AC1302" s="49" t="str">
        <f t="shared" ca="1" si="167"/>
        <v>N</v>
      </c>
    </row>
    <row r="1303" spans="1:29" x14ac:dyDescent="0.25">
      <c r="A1303">
        <v>8600</v>
      </c>
      <c r="B1303" s="9">
        <v>43585</v>
      </c>
      <c r="C1303" s="50" t="str">
        <f t="shared" si="160"/>
        <v>N</v>
      </c>
      <c r="D1303" s="52">
        <f>_xlfn.XLOOKUP(B1303,Cal_Date!B:B,Cal_Date!A:A,0)</f>
        <v>5</v>
      </c>
      <c r="E1303">
        <v>2019</v>
      </c>
      <c r="F1303" t="s">
        <v>122</v>
      </c>
      <c r="G1303" t="s">
        <v>129</v>
      </c>
      <c r="H1303" t="s">
        <v>48</v>
      </c>
      <c r="I1303" t="s">
        <v>18</v>
      </c>
      <c r="J1303" t="s">
        <v>11</v>
      </c>
      <c r="K1303" t="s">
        <v>42</v>
      </c>
      <c r="L1303">
        <v>1</v>
      </c>
      <c r="M1303">
        <v>1007</v>
      </c>
      <c r="O1303" t="s">
        <v>28</v>
      </c>
      <c r="R1303" t="s">
        <v>44</v>
      </c>
      <c r="S1303" s="49" t="str">
        <f t="shared" si="161"/>
        <v>Card</v>
      </c>
      <c r="T1303" s="3">
        <v>0.03</v>
      </c>
      <c r="U1303" s="2">
        <v>6.5339999999999998</v>
      </c>
      <c r="V1303" s="2">
        <v>1.41</v>
      </c>
      <c r="W1303" s="54">
        <f>_xlfn.XLOOKUP(M1303,Market!A:A,Market!F:F,0)</f>
        <v>8.8999999999999996E-2</v>
      </c>
      <c r="X1303" s="55">
        <f t="shared" si="162"/>
        <v>0.19602</v>
      </c>
      <c r="Y1303" s="55">
        <f t="shared" si="163"/>
        <v>5.1239999999999997</v>
      </c>
      <c r="Z1303" s="54">
        <f t="shared" si="164"/>
        <v>0.78420569329660239</v>
      </c>
      <c r="AA1303" s="49" t="str">
        <f t="shared" ca="1" si="165"/>
        <v>N</v>
      </c>
      <c r="AB1303" s="49">
        <f t="shared" ca="1" si="166"/>
        <v>5</v>
      </c>
      <c r="AC1303" s="49" t="str">
        <f t="shared" ca="1" si="167"/>
        <v>N</v>
      </c>
    </row>
    <row r="1304" spans="1:29" x14ac:dyDescent="0.25">
      <c r="A1304">
        <v>8601</v>
      </c>
      <c r="B1304" s="9">
        <v>43585</v>
      </c>
      <c r="C1304" s="50" t="str">
        <f t="shared" si="160"/>
        <v>N</v>
      </c>
      <c r="D1304" s="52">
        <f>_xlfn.XLOOKUP(B1304,Cal_Date!B:B,Cal_Date!A:A,0)</f>
        <v>5</v>
      </c>
      <c r="E1304">
        <v>2019</v>
      </c>
      <c r="F1304" t="s">
        <v>122</v>
      </c>
      <c r="G1304" t="s">
        <v>129</v>
      </c>
      <c r="H1304" t="s">
        <v>48</v>
      </c>
      <c r="I1304" t="s">
        <v>18</v>
      </c>
      <c r="J1304" t="s">
        <v>11</v>
      </c>
      <c r="K1304" t="s">
        <v>42</v>
      </c>
      <c r="L1304">
        <v>1</v>
      </c>
      <c r="M1304">
        <v>1007</v>
      </c>
      <c r="O1304" t="s">
        <v>28</v>
      </c>
      <c r="R1304" t="s">
        <v>44</v>
      </c>
      <c r="S1304" s="49" t="str">
        <f t="shared" si="161"/>
        <v>Card</v>
      </c>
      <c r="T1304" s="3">
        <v>0.03</v>
      </c>
      <c r="U1304" s="2">
        <v>6.5339999999999998</v>
      </c>
      <c r="V1304" s="2">
        <v>1.41</v>
      </c>
      <c r="W1304" s="54">
        <f>_xlfn.XLOOKUP(M1304,Market!A:A,Market!F:F,0)</f>
        <v>8.8999999999999996E-2</v>
      </c>
      <c r="X1304" s="55">
        <f t="shared" si="162"/>
        <v>0.19602</v>
      </c>
      <c r="Y1304" s="55">
        <f t="shared" si="163"/>
        <v>5.1239999999999997</v>
      </c>
      <c r="Z1304" s="54">
        <f t="shared" si="164"/>
        <v>0.78420569329660239</v>
      </c>
      <c r="AA1304" s="49" t="str">
        <f t="shared" ca="1" si="165"/>
        <v>N</v>
      </c>
      <c r="AB1304" s="49">
        <f t="shared" ca="1" si="166"/>
        <v>5</v>
      </c>
      <c r="AC1304" s="49" t="str">
        <f t="shared" ca="1" si="167"/>
        <v>N</v>
      </c>
    </row>
    <row r="1305" spans="1:29" x14ac:dyDescent="0.25">
      <c r="A1305">
        <v>8602</v>
      </c>
      <c r="B1305" s="9">
        <v>43585</v>
      </c>
      <c r="C1305" s="50" t="str">
        <f t="shared" si="160"/>
        <v>N</v>
      </c>
      <c r="D1305" s="52">
        <f>_xlfn.XLOOKUP(B1305,Cal_Date!B:B,Cal_Date!A:A,0)</f>
        <v>5</v>
      </c>
      <c r="E1305">
        <v>2019</v>
      </c>
      <c r="F1305" t="s">
        <v>122</v>
      </c>
      <c r="G1305" t="s">
        <v>129</v>
      </c>
      <c r="H1305" t="s">
        <v>48</v>
      </c>
      <c r="I1305" t="s">
        <v>18</v>
      </c>
      <c r="J1305" t="s">
        <v>11</v>
      </c>
      <c r="K1305" t="s">
        <v>42</v>
      </c>
      <c r="L1305">
        <v>2</v>
      </c>
      <c r="M1305">
        <v>1005</v>
      </c>
      <c r="O1305" t="s">
        <v>25</v>
      </c>
      <c r="R1305" t="s">
        <v>44</v>
      </c>
      <c r="S1305" s="49" t="str">
        <f t="shared" si="161"/>
        <v>Card</v>
      </c>
      <c r="T1305" s="3">
        <v>0.03</v>
      </c>
      <c r="U1305" s="2">
        <v>13.068</v>
      </c>
      <c r="V1305" s="2">
        <v>2.82</v>
      </c>
      <c r="W1305" s="54">
        <f>_xlfn.XLOOKUP(M1305,Market!A:A,Market!F:F,0)</f>
        <v>8.8999999999999996E-2</v>
      </c>
      <c r="X1305" s="55">
        <f t="shared" si="162"/>
        <v>0.39204</v>
      </c>
      <c r="Y1305" s="55">
        <f t="shared" si="163"/>
        <v>10.247999999999999</v>
      </c>
      <c r="Z1305" s="54">
        <f t="shared" si="164"/>
        <v>0.78420569329660239</v>
      </c>
      <c r="AA1305" s="49" t="str">
        <f t="shared" ca="1" si="165"/>
        <v>N</v>
      </c>
      <c r="AB1305" s="49">
        <f t="shared" ca="1" si="166"/>
        <v>5</v>
      </c>
      <c r="AC1305" s="49" t="str">
        <f t="shared" ca="1" si="167"/>
        <v>N</v>
      </c>
    </row>
    <row r="1306" spans="1:29" x14ac:dyDescent="0.25">
      <c r="A1306">
        <v>8603</v>
      </c>
      <c r="B1306" s="9">
        <v>43585</v>
      </c>
      <c r="C1306" s="50" t="str">
        <f t="shared" si="160"/>
        <v>N</v>
      </c>
      <c r="D1306" s="52">
        <f>_xlfn.XLOOKUP(B1306,Cal_Date!B:B,Cal_Date!A:A,0)</f>
        <v>5</v>
      </c>
      <c r="E1306">
        <v>2019</v>
      </c>
      <c r="F1306" t="s">
        <v>122</v>
      </c>
      <c r="G1306" t="s">
        <v>129</v>
      </c>
      <c r="H1306" t="s">
        <v>48</v>
      </c>
      <c r="I1306" t="s">
        <v>18</v>
      </c>
      <c r="J1306" t="s">
        <v>11</v>
      </c>
      <c r="K1306" t="s">
        <v>42</v>
      </c>
      <c r="L1306">
        <v>2</v>
      </c>
      <c r="M1306">
        <v>1005</v>
      </c>
      <c r="O1306" t="s">
        <v>25</v>
      </c>
      <c r="R1306" t="s">
        <v>44</v>
      </c>
      <c r="S1306" s="49" t="str">
        <f t="shared" si="161"/>
        <v>Card</v>
      </c>
      <c r="T1306" s="3">
        <v>0.03</v>
      </c>
      <c r="U1306" s="2">
        <v>13.068</v>
      </c>
      <c r="V1306" s="2">
        <v>2.82</v>
      </c>
      <c r="W1306" s="54">
        <f>_xlfn.XLOOKUP(M1306,Market!A:A,Market!F:F,0)</f>
        <v>8.8999999999999996E-2</v>
      </c>
      <c r="X1306" s="55">
        <f t="shared" si="162"/>
        <v>0.39204</v>
      </c>
      <c r="Y1306" s="55">
        <f t="shared" si="163"/>
        <v>10.247999999999999</v>
      </c>
      <c r="Z1306" s="54">
        <f t="shared" si="164"/>
        <v>0.78420569329660239</v>
      </c>
      <c r="AA1306" s="49" t="str">
        <f t="shared" ca="1" si="165"/>
        <v>N</v>
      </c>
      <c r="AB1306" s="49">
        <f t="shared" ca="1" si="166"/>
        <v>5</v>
      </c>
      <c r="AC1306" s="49" t="str">
        <f t="shared" ca="1" si="167"/>
        <v>N</v>
      </c>
    </row>
    <row r="1307" spans="1:29" x14ac:dyDescent="0.25">
      <c r="A1307">
        <v>8604</v>
      </c>
      <c r="B1307" s="9">
        <v>43585</v>
      </c>
      <c r="C1307" s="50" t="str">
        <f t="shared" si="160"/>
        <v>N</v>
      </c>
      <c r="D1307" s="52">
        <f>_xlfn.XLOOKUP(B1307,Cal_Date!B:B,Cal_Date!A:A,0)</f>
        <v>5</v>
      </c>
      <c r="E1307">
        <v>2019</v>
      </c>
      <c r="F1307" t="s">
        <v>122</v>
      </c>
      <c r="G1307" t="s">
        <v>129</v>
      </c>
      <c r="H1307" t="s">
        <v>48</v>
      </c>
      <c r="I1307" t="s">
        <v>18</v>
      </c>
      <c r="J1307" t="s">
        <v>11</v>
      </c>
      <c r="K1307" t="s">
        <v>42</v>
      </c>
      <c r="L1307">
        <v>1</v>
      </c>
      <c r="M1307">
        <v>1002</v>
      </c>
      <c r="O1307" t="s">
        <v>28</v>
      </c>
      <c r="R1307" t="s">
        <v>44</v>
      </c>
      <c r="S1307" s="49" t="str">
        <f t="shared" si="161"/>
        <v>Card</v>
      </c>
      <c r="T1307" s="3">
        <v>0.03</v>
      </c>
      <c r="U1307" s="2">
        <v>6.36</v>
      </c>
      <c r="V1307" s="2">
        <v>1.41</v>
      </c>
      <c r="W1307" s="54">
        <f>_xlfn.XLOOKUP(M1307,Market!A:A,Market!F:F,0)</f>
        <v>0.06</v>
      </c>
      <c r="X1307" s="55">
        <f t="shared" si="162"/>
        <v>0.1908</v>
      </c>
      <c r="Y1307" s="55">
        <f t="shared" si="163"/>
        <v>4.95</v>
      </c>
      <c r="Z1307" s="54">
        <f t="shared" si="164"/>
        <v>0.77830188679245282</v>
      </c>
      <c r="AA1307" s="49" t="str">
        <f t="shared" ca="1" si="165"/>
        <v>N</v>
      </c>
      <c r="AB1307" s="49">
        <f t="shared" ca="1" si="166"/>
        <v>5</v>
      </c>
      <c r="AC1307" s="49" t="str">
        <f t="shared" ca="1" si="167"/>
        <v>N</v>
      </c>
    </row>
    <row r="1308" spans="1:29" x14ac:dyDescent="0.25">
      <c r="A1308">
        <v>8605</v>
      </c>
      <c r="B1308" s="9">
        <v>43585</v>
      </c>
      <c r="C1308" s="50" t="str">
        <f t="shared" si="160"/>
        <v>N</v>
      </c>
      <c r="D1308" s="52">
        <f>_xlfn.XLOOKUP(B1308,Cal_Date!B:B,Cal_Date!A:A,0)</f>
        <v>5</v>
      </c>
      <c r="E1308">
        <v>2019</v>
      </c>
      <c r="F1308" t="s">
        <v>122</v>
      </c>
      <c r="G1308" t="s">
        <v>129</v>
      </c>
      <c r="H1308" t="s">
        <v>48</v>
      </c>
      <c r="I1308" t="s">
        <v>18</v>
      </c>
      <c r="J1308" t="s">
        <v>10</v>
      </c>
      <c r="K1308" t="s">
        <v>43</v>
      </c>
      <c r="L1308">
        <v>1</v>
      </c>
      <c r="M1308">
        <v>1004</v>
      </c>
      <c r="O1308" t="s">
        <v>28</v>
      </c>
      <c r="R1308" t="s">
        <v>44</v>
      </c>
      <c r="S1308" s="49" t="str">
        <f t="shared" si="161"/>
        <v>Card</v>
      </c>
      <c r="T1308" s="3">
        <v>0.03</v>
      </c>
      <c r="U1308" s="2">
        <v>9.01</v>
      </c>
      <c r="V1308" s="2">
        <v>1.46</v>
      </c>
      <c r="W1308" s="54">
        <f>_xlfn.XLOOKUP(M1308,Market!A:A,Market!F:F,0)</f>
        <v>0.06</v>
      </c>
      <c r="X1308" s="55">
        <f t="shared" si="162"/>
        <v>0.27029999999999998</v>
      </c>
      <c r="Y1308" s="55">
        <f t="shared" si="163"/>
        <v>7.55</v>
      </c>
      <c r="Z1308" s="54">
        <f t="shared" si="164"/>
        <v>0.83795782463928969</v>
      </c>
      <c r="AA1308" s="49" t="str">
        <f t="shared" ca="1" si="165"/>
        <v>N</v>
      </c>
      <c r="AB1308" s="49">
        <f t="shared" ca="1" si="166"/>
        <v>5</v>
      </c>
      <c r="AC1308" s="49" t="str">
        <f t="shared" ca="1" si="167"/>
        <v>N</v>
      </c>
    </row>
    <row r="1309" spans="1:29" x14ac:dyDescent="0.25">
      <c r="A1309">
        <v>8606</v>
      </c>
      <c r="B1309" s="9">
        <v>43585</v>
      </c>
      <c r="C1309" s="50" t="str">
        <f t="shared" si="160"/>
        <v>N</v>
      </c>
      <c r="D1309" s="52">
        <f>_xlfn.XLOOKUP(B1309,Cal_Date!B:B,Cal_Date!A:A,0)</f>
        <v>5</v>
      </c>
      <c r="E1309">
        <v>2019</v>
      </c>
      <c r="F1309" t="s">
        <v>122</v>
      </c>
      <c r="G1309" t="s">
        <v>129</v>
      </c>
      <c r="H1309" t="s">
        <v>48</v>
      </c>
      <c r="I1309" t="s">
        <v>18</v>
      </c>
      <c r="J1309" t="s">
        <v>11</v>
      </c>
      <c r="K1309" t="s">
        <v>42</v>
      </c>
      <c r="L1309">
        <v>1</v>
      </c>
      <c r="M1309">
        <v>1005</v>
      </c>
      <c r="O1309" t="s">
        <v>25</v>
      </c>
      <c r="R1309" t="s">
        <v>44</v>
      </c>
      <c r="S1309" s="49" t="str">
        <f t="shared" si="161"/>
        <v>Card</v>
      </c>
      <c r="T1309" s="3">
        <v>0.03</v>
      </c>
      <c r="U1309" s="2">
        <v>6.5339999999999998</v>
      </c>
      <c r="V1309" s="2">
        <v>1.41</v>
      </c>
      <c r="W1309" s="54">
        <f>_xlfn.XLOOKUP(M1309,Market!A:A,Market!F:F,0)</f>
        <v>8.8999999999999996E-2</v>
      </c>
      <c r="X1309" s="55">
        <f t="shared" si="162"/>
        <v>0.19602</v>
      </c>
      <c r="Y1309" s="55">
        <f t="shared" si="163"/>
        <v>5.1239999999999997</v>
      </c>
      <c r="Z1309" s="54">
        <f t="shared" si="164"/>
        <v>0.78420569329660239</v>
      </c>
      <c r="AA1309" s="49" t="str">
        <f t="shared" ca="1" si="165"/>
        <v>N</v>
      </c>
      <c r="AB1309" s="49">
        <f t="shared" ca="1" si="166"/>
        <v>5</v>
      </c>
      <c r="AC1309" s="49" t="str">
        <f t="shared" ca="1" si="167"/>
        <v>N</v>
      </c>
    </row>
    <row r="1310" spans="1:29" x14ac:dyDescent="0.25">
      <c r="A1310">
        <v>8607</v>
      </c>
      <c r="B1310" s="9">
        <v>43585</v>
      </c>
      <c r="C1310" s="50" t="str">
        <f t="shared" si="160"/>
        <v>N</v>
      </c>
      <c r="D1310" s="52">
        <f>_xlfn.XLOOKUP(B1310,Cal_Date!B:B,Cal_Date!A:A,0)</f>
        <v>5</v>
      </c>
      <c r="E1310">
        <v>2019</v>
      </c>
      <c r="F1310" t="s">
        <v>122</v>
      </c>
      <c r="G1310" t="s">
        <v>129</v>
      </c>
      <c r="H1310" t="s">
        <v>48</v>
      </c>
      <c r="I1310" t="s">
        <v>18</v>
      </c>
      <c r="J1310" t="s">
        <v>11</v>
      </c>
      <c r="K1310" t="s">
        <v>42</v>
      </c>
      <c r="L1310">
        <v>2</v>
      </c>
      <c r="M1310">
        <v>1001</v>
      </c>
      <c r="O1310" t="s">
        <v>25</v>
      </c>
      <c r="R1310" t="s">
        <v>44</v>
      </c>
      <c r="S1310" s="49" t="str">
        <f t="shared" si="161"/>
        <v>Card</v>
      </c>
      <c r="T1310" s="3">
        <v>0.03</v>
      </c>
      <c r="U1310" s="2">
        <v>12.72</v>
      </c>
      <c r="V1310" s="2">
        <v>2.82</v>
      </c>
      <c r="W1310" s="54">
        <f>_xlfn.XLOOKUP(M1310,Market!A:A,Market!F:F,0)</f>
        <v>0.06</v>
      </c>
      <c r="X1310" s="55">
        <f t="shared" si="162"/>
        <v>0.38159999999999999</v>
      </c>
      <c r="Y1310" s="55">
        <f t="shared" si="163"/>
        <v>9.9</v>
      </c>
      <c r="Z1310" s="54">
        <f t="shared" si="164"/>
        <v>0.77830188679245282</v>
      </c>
      <c r="AA1310" s="49" t="str">
        <f t="shared" ca="1" si="165"/>
        <v>N</v>
      </c>
      <c r="AB1310" s="49">
        <f t="shared" ca="1" si="166"/>
        <v>5</v>
      </c>
      <c r="AC1310" s="49" t="str">
        <f t="shared" ca="1" si="167"/>
        <v>N</v>
      </c>
    </row>
    <row r="1311" spans="1:29" x14ac:dyDescent="0.25">
      <c r="A1311">
        <v>8608</v>
      </c>
      <c r="B1311" s="9">
        <v>43585</v>
      </c>
      <c r="C1311" s="50" t="str">
        <f t="shared" si="160"/>
        <v>N</v>
      </c>
      <c r="D1311" s="52">
        <f>_xlfn.XLOOKUP(B1311,Cal_Date!B:B,Cal_Date!A:A,0)</f>
        <v>5</v>
      </c>
      <c r="E1311">
        <v>2019</v>
      </c>
      <c r="F1311" t="s">
        <v>122</v>
      </c>
      <c r="G1311" t="s">
        <v>129</v>
      </c>
      <c r="H1311" t="s">
        <v>48</v>
      </c>
      <c r="I1311" t="s">
        <v>18</v>
      </c>
      <c r="J1311" t="s">
        <v>11</v>
      </c>
      <c r="K1311" t="s">
        <v>42</v>
      </c>
      <c r="L1311">
        <v>1</v>
      </c>
      <c r="M1311">
        <v>1010</v>
      </c>
      <c r="O1311" t="s">
        <v>25</v>
      </c>
      <c r="R1311" t="s">
        <v>44</v>
      </c>
      <c r="S1311" s="49" t="str">
        <f t="shared" si="161"/>
        <v>Card</v>
      </c>
      <c r="T1311" s="3">
        <v>0.03</v>
      </c>
      <c r="U1311" s="2">
        <v>6.48</v>
      </c>
      <c r="V1311" s="2">
        <v>1.41</v>
      </c>
      <c r="W1311" s="54">
        <f>_xlfn.XLOOKUP(M1311,Market!A:A,Market!F:F,0)</f>
        <v>0.08</v>
      </c>
      <c r="X1311" s="55">
        <f t="shared" si="162"/>
        <v>0.19440000000000002</v>
      </c>
      <c r="Y1311" s="55">
        <f t="shared" si="163"/>
        <v>5.07</v>
      </c>
      <c r="Z1311" s="54">
        <f t="shared" si="164"/>
        <v>0.78240740740740744</v>
      </c>
      <c r="AA1311" s="49" t="str">
        <f t="shared" ca="1" si="165"/>
        <v>N</v>
      </c>
      <c r="AB1311" s="49">
        <f t="shared" ca="1" si="166"/>
        <v>5</v>
      </c>
      <c r="AC1311" s="49" t="str">
        <f t="shared" ca="1" si="167"/>
        <v>N</v>
      </c>
    </row>
    <row r="1312" spans="1:29" x14ac:dyDescent="0.25">
      <c r="A1312">
        <v>8609</v>
      </c>
      <c r="B1312" s="9">
        <v>43585</v>
      </c>
      <c r="C1312" s="50" t="str">
        <f t="shared" si="160"/>
        <v>N</v>
      </c>
      <c r="D1312" s="52">
        <f>_xlfn.XLOOKUP(B1312,Cal_Date!B:B,Cal_Date!A:A,0)</f>
        <v>5</v>
      </c>
      <c r="E1312">
        <v>2019</v>
      </c>
      <c r="F1312" t="s">
        <v>122</v>
      </c>
      <c r="G1312" t="s">
        <v>129</v>
      </c>
      <c r="H1312" t="s">
        <v>48</v>
      </c>
      <c r="I1312" t="s">
        <v>18</v>
      </c>
      <c r="J1312" t="s">
        <v>10</v>
      </c>
      <c r="K1312" t="s">
        <v>43</v>
      </c>
      <c r="L1312">
        <v>2</v>
      </c>
      <c r="M1312">
        <v>1011</v>
      </c>
      <c r="O1312" t="s">
        <v>25</v>
      </c>
      <c r="R1312" t="s">
        <v>44</v>
      </c>
      <c r="S1312" s="49" t="str">
        <f t="shared" si="161"/>
        <v>Card</v>
      </c>
      <c r="T1312" s="3">
        <v>0.03</v>
      </c>
      <c r="U1312" s="2">
        <v>14.84</v>
      </c>
      <c r="V1312" s="2">
        <v>2.92</v>
      </c>
      <c r="W1312" s="54">
        <f>_xlfn.XLOOKUP(M1312,Market!A:A,Market!F:F,0)</f>
        <v>0.06</v>
      </c>
      <c r="X1312" s="55">
        <f t="shared" si="162"/>
        <v>0.44519999999999998</v>
      </c>
      <c r="Y1312" s="55">
        <f t="shared" si="163"/>
        <v>11.92</v>
      </c>
      <c r="Z1312" s="54">
        <f t="shared" si="164"/>
        <v>0.80323450134770891</v>
      </c>
      <c r="AA1312" s="49" t="str">
        <f t="shared" ca="1" si="165"/>
        <v>N</v>
      </c>
      <c r="AB1312" s="49">
        <f t="shared" ca="1" si="166"/>
        <v>5</v>
      </c>
      <c r="AC1312" s="49" t="str">
        <f t="shared" ca="1" si="167"/>
        <v>N</v>
      </c>
    </row>
    <row r="1313" spans="1:29" x14ac:dyDescent="0.25">
      <c r="A1313">
        <v>8610</v>
      </c>
      <c r="B1313" s="9">
        <v>43585</v>
      </c>
      <c r="C1313" s="50" t="str">
        <f t="shared" si="160"/>
        <v>N</v>
      </c>
      <c r="D1313" s="52">
        <f>_xlfn.XLOOKUP(B1313,Cal_Date!B:B,Cal_Date!A:A,0)</f>
        <v>5</v>
      </c>
      <c r="E1313">
        <v>2019</v>
      </c>
      <c r="F1313" t="s">
        <v>122</v>
      </c>
      <c r="G1313" t="s">
        <v>129</v>
      </c>
      <c r="H1313" t="s">
        <v>48</v>
      </c>
      <c r="I1313" t="s">
        <v>18</v>
      </c>
      <c r="J1313" t="s">
        <v>11</v>
      </c>
      <c r="K1313" t="s">
        <v>42</v>
      </c>
      <c r="L1313">
        <v>1</v>
      </c>
      <c r="M1313">
        <v>1011</v>
      </c>
      <c r="O1313" t="s">
        <v>25</v>
      </c>
      <c r="R1313" t="s">
        <v>44</v>
      </c>
      <c r="S1313" s="49" t="str">
        <f t="shared" si="161"/>
        <v>Card</v>
      </c>
      <c r="T1313" s="3">
        <v>0.03</v>
      </c>
      <c r="U1313" s="2">
        <v>6.36</v>
      </c>
      <c r="V1313" s="2">
        <v>1.41</v>
      </c>
      <c r="W1313" s="54">
        <f>_xlfn.XLOOKUP(M1313,Market!A:A,Market!F:F,0)</f>
        <v>0.06</v>
      </c>
      <c r="X1313" s="55">
        <f t="shared" si="162"/>
        <v>0.1908</v>
      </c>
      <c r="Y1313" s="55">
        <f t="shared" si="163"/>
        <v>4.95</v>
      </c>
      <c r="Z1313" s="54">
        <f t="shared" si="164"/>
        <v>0.77830188679245282</v>
      </c>
      <c r="AA1313" s="49" t="str">
        <f t="shared" ca="1" si="165"/>
        <v>N</v>
      </c>
      <c r="AB1313" s="49">
        <f t="shared" ca="1" si="166"/>
        <v>5</v>
      </c>
      <c r="AC1313" s="49" t="str">
        <f t="shared" ca="1" si="167"/>
        <v>N</v>
      </c>
    </row>
    <row r="1314" spans="1:29" x14ac:dyDescent="0.25">
      <c r="A1314">
        <v>8611</v>
      </c>
      <c r="B1314" s="9">
        <v>43585</v>
      </c>
      <c r="C1314" s="50" t="str">
        <f t="shared" si="160"/>
        <v>N</v>
      </c>
      <c r="D1314" s="52">
        <f>_xlfn.XLOOKUP(B1314,Cal_Date!B:B,Cal_Date!A:A,0)</f>
        <v>5</v>
      </c>
      <c r="E1314">
        <v>2019</v>
      </c>
      <c r="F1314" t="s">
        <v>122</v>
      </c>
      <c r="G1314" t="s">
        <v>129</v>
      </c>
      <c r="H1314" t="s">
        <v>48</v>
      </c>
      <c r="I1314" t="s">
        <v>18</v>
      </c>
      <c r="J1314" t="s">
        <v>11</v>
      </c>
      <c r="K1314" t="s">
        <v>42</v>
      </c>
      <c r="L1314">
        <v>2</v>
      </c>
      <c r="M1314">
        <v>1001</v>
      </c>
      <c r="O1314" t="s">
        <v>25</v>
      </c>
      <c r="R1314" t="s">
        <v>44</v>
      </c>
      <c r="S1314" s="49" t="str">
        <f t="shared" si="161"/>
        <v>Card</v>
      </c>
      <c r="T1314" s="3">
        <v>0.03</v>
      </c>
      <c r="U1314" s="2">
        <v>12.72</v>
      </c>
      <c r="V1314" s="2">
        <v>2.82</v>
      </c>
      <c r="W1314" s="54">
        <f>_xlfn.XLOOKUP(M1314,Market!A:A,Market!F:F,0)</f>
        <v>0.06</v>
      </c>
      <c r="X1314" s="55">
        <f t="shared" si="162"/>
        <v>0.38159999999999999</v>
      </c>
      <c r="Y1314" s="55">
        <f t="shared" si="163"/>
        <v>9.9</v>
      </c>
      <c r="Z1314" s="54">
        <f t="shared" si="164"/>
        <v>0.77830188679245282</v>
      </c>
      <c r="AA1314" s="49" t="str">
        <f t="shared" ca="1" si="165"/>
        <v>N</v>
      </c>
      <c r="AB1314" s="49">
        <f t="shared" ca="1" si="166"/>
        <v>5</v>
      </c>
      <c r="AC1314" s="49" t="str">
        <f t="shared" ca="1" si="167"/>
        <v>N</v>
      </c>
    </row>
    <row r="1315" spans="1:29" x14ac:dyDescent="0.25">
      <c r="A1315">
        <v>8612</v>
      </c>
      <c r="B1315" s="9">
        <v>43585</v>
      </c>
      <c r="C1315" s="50" t="str">
        <f t="shared" si="160"/>
        <v>N</v>
      </c>
      <c r="D1315" s="52">
        <f>_xlfn.XLOOKUP(B1315,Cal_Date!B:B,Cal_Date!A:A,0)</f>
        <v>5</v>
      </c>
      <c r="E1315">
        <v>2019</v>
      </c>
      <c r="F1315" t="s">
        <v>122</v>
      </c>
      <c r="G1315" t="s">
        <v>129</v>
      </c>
      <c r="H1315" t="s">
        <v>48</v>
      </c>
      <c r="I1315" t="s">
        <v>18</v>
      </c>
      <c r="J1315" t="s">
        <v>11</v>
      </c>
      <c r="K1315" t="s">
        <v>42</v>
      </c>
      <c r="L1315">
        <v>1</v>
      </c>
      <c r="M1315">
        <v>1003</v>
      </c>
      <c r="O1315" t="s">
        <v>25</v>
      </c>
      <c r="R1315" t="s">
        <v>44</v>
      </c>
      <c r="S1315" s="49" t="str">
        <f t="shared" si="161"/>
        <v>Card</v>
      </c>
      <c r="T1315" s="3">
        <v>0.03</v>
      </c>
      <c r="U1315" s="2">
        <v>6.36</v>
      </c>
      <c r="V1315" s="2">
        <v>1.41</v>
      </c>
      <c r="W1315" s="54">
        <f>_xlfn.XLOOKUP(M1315,Market!A:A,Market!F:F,0)</f>
        <v>0.06</v>
      </c>
      <c r="X1315" s="55">
        <f t="shared" si="162"/>
        <v>0.1908</v>
      </c>
      <c r="Y1315" s="55">
        <f t="shared" si="163"/>
        <v>4.95</v>
      </c>
      <c r="Z1315" s="54">
        <f t="shared" si="164"/>
        <v>0.77830188679245282</v>
      </c>
      <c r="AA1315" s="49" t="str">
        <f t="shared" ca="1" si="165"/>
        <v>N</v>
      </c>
      <c r="AB1315" s="49">
        <f t="shared" ca="1" si="166"/>
        <v>5</v>
      </c>
      <c r="AC1315" s="49" t="str">
        <f t="shared" ca="1" si="167"/>
        <v>N</v>
      </c>
    </row>
    <row r="1316" spans="1:29" x14ac:dyDescent="0.25">
      <c r="A1316">
        <v>8613</v>
      </c>
      <c r="B1316" s="9">
        <v>43585</v>
      </c>
      <c r="C1316" s="50" t="str">
        <f t="shared" si="160"/>
        <v>N</v>
      </c>
      <c r="D1316" s="52">
        <f>_xlfn.XLOOKUP(B1316,Cal_Date!B:B,Cal_Date!A:A,0)</f>
        <v>5</v>
      </c>
      <c r="E1316">
        <v>2019</v>
      </c>
      <c r="F1316" t="s">
        <v>122</v>
      </c>
      <c r="G1316" t="s">
        <v>129</v>
      </c>
      <c r="H1316" t="s">
        <v>48</v>
      </c>
      <c r="I1316" t="s">
        <v>18</v>
      </c>
      <c r="J1316" t="s">
        <v>11</v>
      </c>
      <c r="K1316" t="s">
        <v>42</v>
      </c>
      <c r="L1316">
        <v>1</v>
      </c>
      <c r="M1316">
        <v>1005</v>
      </c>
      <c r="O1316" t="s">
        <v>25</v>
      </c>
      <c r="R1316" t="s">
        <v>44</v>
      </c>
      <c r="S1316" s="49" t="str">
        <f t="shared" si="161"/>
        <v>Card</v>
      </c>
      <c r="T1316" s="3">
        <v>0.03</v>
      </c>
      <c r="U1316" s="2">
        <v>6.5339999999999998</v>
      </c>
      <c r="V1316" s="2">
        <v>1.41</v>
      </c>
      <c r="W1316" s="54">
        <f>_xlfn.XLOOKUP(M1316,Market!A:A,Market!F:F,0)</f>
        <v>8.8999999999999996E-2</v>
      </c>
      <c r="X1316" s="55">
        <f t="shared" si="162"/>
        <v>0.19602</v>
      </c>
      <c r="Y1316" s="55">
        <f t="shared" si="163"/>
        <v>5.1239999999999997</v>
      </c>
      <c r="Z1316" s="54">
        <f t="shared" si="164"/>
        <v>0.78420569329660239</v>
      </c>
      <c r="AA1316" s="49" t="str">
        <f t="shared" ca="1" si="165"/>
        <v>N</v>
      </c>
      <c r="AB1316" s="49">
        <f t="shared" ca="1" si="166"/>
        <v>5</v>
      </c>
      <c r="AC1316" s="49" t="str">
        <f t="shared" ca="1" si="167"/>
        <v>N</v>
      </c>
    </row>
    <row r="1317" spans="1:29" x14ac:dyDescent="0.25">
      <c r="A1317">
        <v>8614</v>
      </c>
      <c r="B1317" s="9">
        <v>43585</v>
      </c>
      <c r="C1317" s="50" t="str">
        <f t="shared" si="160"/>
        <v>N</v>
      </c>
      <c r="D1317" s="52">
        <f>_xlfn.XLOOKUP(B1317,Cal_Date!B:B,Cal_Date!A:A,0)</f>
        <v>5</v>
      </c>
      <c r="E1317">
        <v>2019</v>
      </c>
      <c r="F1317" t="s">
        <v>122</v>
      </c>
      <c r="G1317" t="s">
        <v>129</v>
      </c>
      <c r="H1317" t="s">
        <v>48</v>
      </c>
      <c r="I1317" t="s">
        <v>18</v>
      </c>
      <c r="J1317" t="s">
        <v>11</v>
      </c>
      <c r="K1317" t="s">
        <v>42</v>
      </c>
      <c r="L1317">
        <v>1</v>
      </c>
      <c r="M1317">
        <v>1005</v>
      </c>
      <c r="O1317" t="s">
        <v>25</v>
      </c>
      <c r="R1317" t="s">
        <v>44</v>
      </c>
      <c r="S1317" s="49" t="str">
        <f t="shared" si="161"/>
        <v>Card</v>
      </c>
      <c r="T1317" s="3">
        <v>0.03</v>
      </c>
      <c r="U1317" s="2">
        <v>6.5339999999999998</v>
      </c>
      <c r="V1317" s="2">
        <v>1.41</v>
      </c>
      <c r="W1317" s="54">
        <f>_xlfn.XLOOKUP(M1317,Market!A:A,Market!F:F,0)</f>
        <v>8.8999999999999996E-2</v>
      </c>
      <c r="X1317" s="55">
        <f t="shared" si="162"/>
        <v>0.19602</v>
      </c>
      <c r="Y1317" s="55">
        <f t="shared" si="163"/>
        <v>5.1239999999999997</v>
      </c>
      <c r="Z1317" s="54">
        <f t="shared" si="164"/>
        <v>0.78420569329660239</v>
      </c>
      <c r="AA1317" s="49" t="str">
        <f t="shared" ca="1" si="165"/>
        <v>N</v>
      </c>
      <c r="AB1317" s="49">
        <f t="shared" ca="1" si="166"/>
        <v>5</v>
      </c>
      <c r="AC1317" s="49" t="str">
        <f t="shared" ca="1" si="167"/>
        <v>N</v>
      </c>
    </row>
    <row r="1318" spans="1:29" x14ac:dyDescent="0.25">
      <c r="A1318">
        <v>8615</v>
      </c>
      <c r="B1318" s="9">
        <v>43585</v>
      </c>
      <c r="C1318" s="50" t="str">
        <f t="shared" si="160"/>
        <v>N</v>
      </c>
      <c r="D1318" s="52">
        <f>_xlfn.XLOOKUP(B1318,Cal_Date!B:B,Cal_Date!A:A,0)</f>
        <v>5</v>
      </c>
      <c r="E1318">
        <v>2019</v>
      </c>
      <c r="F1318" t="s">
        <v>122</v>
      </c>
      <c r="G1318" t="s">
        <v>129</v>
      </c>
      <c r="H1318" t="s">
        <v>48</v>
      </c>
      <c r="I1318" t="s">
        <v>18</v>
      </c>
      <c r="J1318" t="s">
        <v>11</v>
      </c>
      <c r="K1318" t="s">
        <v>42</v>
      </c>
      <c r="L1318">
        <v>1</v>
      </c>
      <c r="M1318">
        <v>1006</v>
      </c>
      <c r="O1318" t="s">
        <v>28</v>
      </c>
      <c r="R1318" t="s">
        <v>44</v>
      </c>
      <c r="S1318" s="49" t="str">
        <f t="shared" si="161"/>
        <v>Card</v>
      </c>
      <c r="T1318" s="3">
        <v>0.03</v>
      </c>
      <c r="U1318" s="2">
        <v>6.5339999999999998</v>
      </c>
      <c r="V1318" s="2">
        <v>1.41</v>
      </c>
      <c r="W1318" s="54">
        <f>_xlfn.XLOOKUP(M1318,Market!A:A,Market!F:F,0)</f>
        <v>8.8999999999999996E-2</v>
      </c>
      <c r="X1318" s="55">
        <f t="shared" si="162"/>
        <v>0.19602</v>
      </c>
      <c r="Y1318" s="55">
        <f t="shared" si="163"/>
        <v>5.1239999999999997</v>
      </c>
      <c r="Z1318" s="54">
        <f t="shared" si="164"/>
        <v>0.78420569329660239</v>
      </c>
      <c r="AA1318" s="49" t="str">
        <f t="shared" ca="1" si="165"/>
        <v>N</v>
      </c>
      <c r="AB1318" s="49">
        <f t="shared" ca="1" si="166"/>
        <v>5</v>
      </c>
      <c r="AC1318" s="49" t="str">
        <f t="shared" ca="1" si="167"/>
        <v>N</v>
      </c>
    </row>
    <row r="1319" spans="1:29" x14ac:dyDescent="0.25">
      <c r="A1319">
        <v>8616</v>
      </c>
      <c r="B1319" s="9">
        <v>43585</v>
      </c>
      <c r="C1319" s="50" t="str">
        <f t="shared" si="160"/>
        <v>N</v>
      </c>
      <c r="D1319" s="52">
        <f>_xlfn.XLOOKUP(B1319,Cal_Date!B:B,Cal_Date!A:A,0)</f>
        <v>5</v>
      </c>
      <c r="E1319">
        <v>2019</v>
      </c>
      <c r="F1319" t="s">
        <v>122</v>
      </c>
      <c r="G1319" t="s">
        <v>129</v>
      </c>
      <c r="H1319" t="s">
        <v>48</v>
      </c>
      <c r="I1319" t="s">
        <v>18</v>
      </c>
      <c r="J1319" t="s">
        <v>11</v>
      </c>
      <c r="K1319" t="s">
        <v>42</v>
      </c>
      <c r="L1319">
        <v>2</v>
      </c>
      <c r="M1319">
        <v>1002</v>
      </c>
      <c r="O1319" t="s">
        <v>28</v>
      </c>
      <c r="R1319" t="s">
        <v>44</v>
      </c>
      <c r="S1319" s="49" t="str">
        <f t="shared" si="161"/>
        <v>Card</v>
      </c>
      <c r="T1319" s="3">
        <v>0.03</v>
      </c>
      <c r="U1319" s="2">
        <v>12.72</v>
      </c>
      <c r="V1319" s="2">
        <v>2.82</v>
      </c>
      <c r="W1319" s="54">
        <f>_xlfn.XLOOKUP(M1319,Market!A:A,Market!F:F,0)</f>
        <v>0.06</v>
      </c>
      <c r="X1319" s="55">
        <f t="shared" si="162"/>
        <v>0.38159999999999999</v>
      </c>
      <c r="Y1319" s="55">
        <f t="shared" si="163"/>
        <v>9.9</v>
      </c>
      <c r="Z1319" s="54">
        <f t="shared" si="164"/>
        <v>0.77830188679245282</v>
      </c>
      <c r="AA1319" s="49" t="str">
        <f t="shared" ca="1" si="165"/>
        <v>N</v>
      </c>
      <c r="AB1319" s="49">
        <f t="shared" ca="1" si="166"/>
        <v>5</v>
      </c>
      <c r="AC1319" s="49" t="str">
        <f t="shared" ca="1" si="167"/>
        <v>N</v>
      </c>
    </row>
    <row r="1320" spans="1:29" x14ac:dyDescent="0.25">
      <c r="A1320">
        <v>8617</v>
      </c>
      <c r="B1320" s="9">
        <v>43585</v>
      </c>
      <c r="C1320" s="50" t="str">
        <f t="shared" si="160"/>
        <v>N</v>
      </c>
      <c r="D1320" s="52">
        <f>_xlfn.XLOOKUP(B1320,Cal_Date!B:B,Cal_Date!A:A,0)</f>
        <v>5</v>
      </c>
      <c r="E1320">
        <v>2019</v>
      </c>
      <c r="F1320" t="s">
        <v>122</v>
      </c>
      <c r="G1320" t="s">
        <v>129</v>
      </c>
      <c r="H1320" t="s">
        <v>48</v>
      </c>
      <c r="I1320" t="s">
        <v>18</v>
      </c>
      <c r="J1320" t="s">
        <v>11</v>
      </c>
      <c r="K1320" t="s">
        <v>42</v>
      </c>
      <c r="L1320">
        <v>1</v>
      </c>
      <c r="M1320">
        <v>1001</v>
      </c>
      <c r="O1320" t="s">
        <v>25</v>
      </c>
      <c r="R1320" t="s">
        <v>44</v>
      </c>
      <c r="S1320" s="49" t="str">
        <f t="shared" si="161"/>
        <v>Card</v>
      </c>
      <c r="T1320" s="3">
        <v>0.03</v>
      </c>
      <c r="U1320" s="2">
        <v>6.36</v>
      </c>
      <c r="V1320" s="2">
        <v>1.41</v>
      </c>
      <c r="W1320" s="54">
        <f>_xlfn.XLOOKUP(M1320,Market!A:A,Market!F:F,0)</f>
        <v>0.06</v>
      </c>
      <c r="X1320" s="55">
        <f t="shared" si="162"/>
        <v>0.1908</v>
      </c>
      <c r="Y1320" s="55">
        <f t="shared" si="163"/>
        <v>4.95</v>
      </c>
      <c r="Z1320" s="54">
        <f t="shared" si="164"/>
        <v>0.77830188679245282</v>
      </c>
      <c r="AA1320" s="49" t="str">
        <f t="shared" ca="1" si="165"/>
        <v>N</v>
      </c>
      <c r="AB1320" s="49">
        <f t="shared" ca="1" si="166"/>
        <v>5</v>
      </c>
      <c r="AC1320" s="49" t="str">
        <f t="shared" ca="1" si="167"/>
        <v>N</v>
      </c>
    </row>
    <row r="1321" spans="1:29" x14ac:dyDescent="0.25">
      <c r="A1321">
        <v>8618</v>
      </c>
      <c r="B1321" s="9">
        <v>43585</v>
      </c>
      <c r="C1321" s="50" t="str">
        <f t="shared" si="160"/>
        <v>N</v>
      </c>
      <c r="D1321" s="52">
        <f>_xlfn.XLOOKUP(B1321,Cal_Date!B:B,Cal_Date!A:A,0)</f>
        <v>5</v>
      </c>
      <c r="E1321">
        <v>2019</v>
      </c>
      <c r="F1321" t="s">
        <v>122</v>
      </c>
      <c r="G1321" t="s">
        <v>129</v>
      </c>
      <c r="H1321" t="s">
        <v>48</v>
      </c>
      <c r="I1321" t="s">
        <v>18</v>
      </c>
      <c r="J1321" t="s">
        <v>11</v>
      </c>
      <c r="K1321" t="s">
        <v>42</v>
      </c>
      <c r="L1321">
        <v>1</v>
      </c>
      <c r="M1321">
        <v>1003</v>
      </c>
      <c r="O1321" t="s">
        <v>25</v>
      </c>
      <c r="R1321" t="s">
        <v>46</v>
      </c>
      <c r="S1321" s="49" t="str">
        <f t="shared" si="161"/>
        <v>Card</v>
      </c>
      <c r="T1321" s="3">
        <v>0.04</v>
      </c>
      <c r="U1321" s="2">
        <v>6.36</v>
      </c>
      <c r="V1321" s="2">
        <v>1.41</v>
      </c>
      <c r="W1321" s="54">
        <f>_xlfn.XLOOKUP(M1321,Market!A:A,Market!F:F,0)</f>
        <v>0.06</v>
      </c>
      <c r="X1321" s="55">
        <f t="shared" si="162"/>
        <v>0.25440000000000002</v>
      </c>
      <c r="Y1321" s="55">
        <f t="shared" si="163"/>
        <v>4.95</v>
      </c>
      <c r="Z1321" s="54">
        <f t="shared" si="164"/>
        <v>0.77830188679245282</v>
      </c>
      <c r="AA1321" s="49" t="str">
        <f t="shared" ca="1" si="165"/>
        <v>N</v>
      </c>
      <c r="AB1321" s="49">
        <f t="shared" ca="1" si="166"/>
        <v>5</v>
      </c>
      <c r="AC1321" s="49" t="str">
        <f t="shared" ca="1" si="167"/>
        <v>N</v>
      </c>
    </row>
    <row r="1322" spans="1:29" x14ac:dyDescent="0.25">
      <c r="A1322">
        <v>8619</v>
      </c>
      <c r="B1322" s="9">
        <v>43585</v>
      </c>
      <c r="C1322" s="50" t="str">
        <f t="shared" si="160"/>
        <v>N</v>
      </c>
      <c r="D1322" s="52">
        <f>_xlfn.XLOOKUP(B1322,Cal_Date!B:B,Cal_Date!A:A,0)</f>
        <v>5</v>
      </c>
      <c r="E1322">
        <v>2019</v>
      </c>
      <c r="F1322" t="s">
        <v>122</v>
      </c>
      <c r="G1322" t="s">
        <v>129</v>
      </c>
      <c r="H1322" t="s">
        <v>48</v>
      </c>
      <c r="I1322" t="s">
        <v>18</v>
      </c>
      <c r="J1322" t="s">
        <v>11</v>
      </c>
      <c r="K1322" t="s">
        <v>42</v>
      </c>
      <c r="L1322">
        <v>1</v>
      </c>
      <c r="M1322">
        <v>1004</v>
      </c>
      <c r="O1322" t="s">
        <v>28</v>
      </c>
      <c r="R1322" t="s">
        <v>44</v>
      </c>
      <c r="S1322" s="49" t="str">
        <f t="shared" si="161"/>
        <v>Card</v>
      </c>
      <c r="T1322" s="3">
        <v>0.03</v>
      </c>
      <c r="U1322" s="2">
        <v>6.36</v>
      </c>
      <c r="V1322" s="2">
        <v>1.41</v>
      </c>
      <c r="W1322" s="54">
        <f>_xlfn.XLOOKUP(M1322,Market!A:A,Market!F:F,0)</f>
        <v>0.06</v>
      </c>
      <c r="X1322" s="55">
        <f t="shared" si="162"/>
        <v>0.1908</v>
      </c>
      <c r="Y1322" s="55">
        <f t="shared" si="163"/>
        <v>4.95</v>
      </c>
      <c r="Z1322" s="54">
        <f t="shared" si="164"/>
        <v>0.77830188679245282</v>
      </c>
      <c r="AA1322" s="49" t="str">
        <f t="shared" ca="1" si="165"/>
        <v>N</v>
      </c>
      <c r="AB1322" s="49">
        <f t="shared" ca="1" si="166"/>
        <v>5</v>
      </c>
      <c r="AC1322" s="49" t="str">
        <f t="shared" ca="1" si="167"/>
        <v>N</v>
      </c>
    </row>
    <row r="1323" spans="1:29" x14ac:dyDescent="0.25">
      <c r="A1323">
        <v>8620</v>
      </c>
      <c r="B1323" s="9">
        <v>43585</v>
      </c>
      <c r="C1323" s="50" t="str">
        <f t="shared" si="160"/>
        <v>N</v>
      </c>
      <c r="D1323" s="52">
        <f>_xlfn.XLOOKUP(B1323,Cal_Date!B:B,Cal_Date!A:A,0)</f>
        <v>5</v>
      </c>
      <c r="E1323">
        <v>2019</v>
      </c>
      <c r="F1323" t="s">
        <v>122</v>
      </c>
      <c r="G1323" t="s">
        <v>129</v>
      </c>
      <c r="H1323" t="s">
        <v>48</v>
      </c>
      <c r="I1323" t="s">
        <v>18</v>
      </c>
      <c r="J1323" t="s">
        <v>11</v>
      </c>
      <c r="K1323" t="s">
        <v>42</v>
      </c>
      <c r="L1323">
        <v>1</v>
      </c>
      <c r="M1323">
        <v>1003</v>
      </c>
      <c r="O1323" t="s">
        <v>25</v>
      </c>
      <c r="R1323" t="s">
        <v>44</v>
      </c>
      <c r="S1323" s="49" t="str">
        <f t="shared" si="161"/>
        <v>Card</v>
      </c>
      <c r="T1323" s="3">
        <v>0.03</v>
      </c>
      <c r="U1323" s="2">
        <v>6.36</v>
      </c>
      <c r="V1323" s="2">
        <v>1.41</v>
      </c>
      <c r="W1323" s="54">
        <f>_xlfn.XLOOKUP(M1323,Market!A:A,Market!F:F,0)</f>
        <v>0.06</v>
      </c>
      <c r="X1323" s="55">
        <f t="shared" si="162"/>
        <v>0.1908</v>
      </c>
      <c r="Y1323" s="55">
        <f t="shared" si="163"/>
        <v>4.95</v>
      </c>
      <c r="Z1323" s="54">
        <f t="shared" si="164"/>
        <v>0.77830188679245282</v>
      </c>
      <c r="AA1323" s="49" t="str">
        <f t="shared" ca="1" si="165"/>
        <v>N</v>
      </c>
      <c r="AB1323" s="49">
        <f t="shared" ca="1" si="166"/>
        <v>5</v>
      </c>
      <c r="AC1323" s="49" t="str">
        <f t="shared" ca="1" si="167"/>
        <v>N</v>
      </c>
    </row>
    <row r="1324" spans="1:29" x14ac:dyDescent="0.25">
      <c r="A1324">
        <v>8621</v>
      </c>
      <c r="B1324" s="9">
        <v>43585</v>
      </c>
      <c r="C1324" s="50" t="str">
        <f t="shared" si="160"/>
        <v>N</v>
      </c>
      <c r="D1324" s="52">
        <f>_xlfn.XLOOKUP(B1324,Cal_Date!B:B,Cal_Date!A:A,0)</f>
        <v>5</v>
      </c>
      <c r="E1324">
        <v>2019</v>
      </c>
      <c r="F1324" t="s">
        <v>122</v>
      </c>
      <c r="G1324" t="s">
        <v>129</v>
      </c>
      <c r="H1324" t="s">
        <v>48</v>
      </c>
      <c r="I1324" t="s">
        <v>18</v>
      </c>
      <c r="J1324" t="s">
        <v>11</v>
      </c>
      <c r="K1324" t="s">
        <v>42</v>
      </c>
      <c r="L1324">
        <v>1</v>
      </c>
      <c r="M1324">
        <v>1005</v>
      </c>
      <c r="O1324" t="s">
        <v>25</v>
      </c>
      <c r="R1324" t="s">
        <v>44</v>
      </c>
      <c r="S1324" s="49" t="str">
        <f t="shared" si="161"/>
        <v>Card</v>
      </c>
      <c r="T1324" s="3">
        <v>0.03</v>
      </c>
      <c r="U1324" s="2">
        <v>6.5339999999999998</v>
      </c>
      <c r="V1324" s="2">
        <v>1.41</v>
      </c>
      <c r="W1324" s="54">
        <f>_xlfn.XLOOKUP(M1324,Market!A:A,Market!F:F,0)</f>
        <v>8.8999999999999996E-2</v>
      </c>
      <c r="X1324" s="55">
        <f t="shared" si="162"/>
        <v>0.19602</v>
      </c>
      <c r="Y1324" s="55">
        <f t="shared" si="163"/>
        <v>5.1239999999999997</v>
      </c>
      <c r="Z1324" s="54">
        <f t="shared" si="164"/>
        <v>0.78420569329660239</v>
      </c>
      <c r="AA1324" s="49" t="str">
        <f t="shared" ca="1" si="165"/>
        <v>N</v>
      </c>
      <c r="AB1324" s="49">
        <f t="shared" ca="1" si="166"/>
        <v>5</v>
      </c>
      <c r="AC1324" s="49" t="str">
        <f t="shared" ca="1" si="167"/>
        <v>N</v>
      </c>
    </row>
    <row r="1325" spans="1:29" x14ac:dyDescent="0.25">
      <c r="A1325">
        <v>8622</v>
      </c>
      <c r="B1325" s="9">
        <v>43585</v>
      </c>
      <c r="C1325" s="50" t="str">
        <f t="shared" si="160"/>
        <v>N</v>
      </c>
      <c r="D1325" s="52">
        <f>_xlfn.XLOOKUP(B1325,Cal_Date!B:B,Cal_Date!A:A,0)</f>
        <v>5</v>
      </c>
      <c r="E1325">
        <v>2019</v>
      </c>
      <c r="F1325" t="s">
        <v>122</v>
      </c>
      <c r="G1325" t="s">
        <v>129</v>
      </c>
      <c r="H1325" t="s">
        <v>48</v>
      </c>
      <c r="I1325" t="s">
        <v>18</v>
      </c>
      <c r="J1325" t="s">
        <v>10</v>
      </c>
      <c r="K1325" t="s">
        <v>43</v>
      </c>
      <c r="L1325">
        <v>2</v>
      </c>
      <c r="M1325">
        <v>1007</v>
      </c>
      <c r="O1325" t="s">
        <v>28</v>
      </c>
      <c r="R1325" t="s">
        <v>44</v>
      </c>
      <c r="S1325" s="49" t="str">
        <f t="shared" si="161"/>
        <v>Card</v>
      </c>
      <c r="T1325" s="3">
        <v>0.03</v>
      </c>
      <c r="U1325" s="2">
        <v>15.245999999999999</v>
      </c>
      <c r="V1325" s="2">
        <v>2.92</v>
      </c>
      <c r="W1325" s="54">
        <f>_xlfn.XLOOKUP(M1325,Market!A:A,Market!F:F,0)</f>
        <v>8.8999999999999996E-2</v>
      </c>
      <c r="X1325" s="55">
        <f t="shared" si="162"/>
        <v>0.45737999999999995</v>
      </c>
      <c r="Y1325" s="55">
        <f t="shared" si="163"/>
        <v>12.325999999999999</v>
      </c>
      <c r="Z1325" s="54">
        <f t="shared" si="164"/>
        <v>0.80847435392889933</v>
      </c>
      <c r="AA1325" s="49" t="str">
        <f t="shared" ca="1" si="165"/>
        <v>N</v>
      </c>
      <c r="AB1325" s="49">
        <f t="shared" ca="1" si="166"/>
        <v>5</v>
      </c>
      <c r="AC1325" s="49" t="str">
        <f t="shared" ca="1" si="167"/>
        <v>N</v>
      </c>
    </row>
    <row r="1326" spans="1:29" x14ac:dyDescent="0.25">
      <c r="A1326">
        <v>8623</v>
      </c>
      <c r="B1326" s="9">
        <v>43585</v>
      </c>
      <c r="C1326" s="50" t="str">
        <f t="shared" si="160"/>
        <v>N</v>
      </c>
      <c r="D1326" s="52">
        <f>_xlfn.XLOOKUP(B1326,Cal_Date!B:B,Cal_Date!A:A,0)</f>
        <v>5</v>
      </c>
      <c r="E1326">
        <v>2019</v>
      </c>
      <c r="F1326" t="s">
        <v>122</v>
      </c>
      <c r="G1326" t="s">
        <v>129</v>
      </c>
      <c r="H1326" t="s">
        <v>48</v>
      </c>
      <c r="I1326" t="s">
        <v>18</v>
      </c>
      <c r="J1326" t="s">
        <v>10</v>
      </c>
      <c r="K1326" t="s">
        <v>43</v>
      </c>
      <c r="L1326">
        <v>2</v>
      </c>
      <c r="M1326">
        <v>1009</v>
      </c>
      <c r="O1326" t="s">
        <v>28</v>
      </c>
      <c r="R1326" t="s">
        <v>44</v>
      </c>
      <c r="S1326" s="49" t="str">
        <f t="shared" si="161"/>
        <v>Card</v>
      </c>
      <c r="T1326" s="3">
        <v>0.03</v>
      </c>
      <c r="U1326" s="2">
        <v>15.245999999999999</v>
      </c>
      <c r="V1326" s="2">
        <v>2.92</v>
      </c>
      <c r="W1326" s="54">
        <f>_xlfn.XLOOKUP(M1326,Market!A:A,Market!F:F,0)</f>
        <v>8.8999999999999996E-2</v>
      </c>
      <c r="X1326" s="55">
        <f t="shared" si="162"/>
        <v>0.45737999999999995</v>
      </c>
      <c r="Y1326" s="55">
        <f t="shared" si="163"/>
        <v>12.325999999999999</v>
      </c>
      <c r="Z1326" s="54">
        <f t="shared" si="164"/>
        <v>0.80847435392889933</v>
      </c>
      <c r="AA1326" s="49" t="str">
        <f t="shared" ca="1" si="165"/>
        <v>N</v>
      </c>
      <c r="AB1326" s="49">
        <f t="shared" ca="1" si="166"/>
        <v>5</v>
      </c>
      <c r="AC1326" s="49" t="str">
        <f t="shared" ca="1" si="167"/>
        <v>N</v>
      </c>
    </row>
    <row r="1327" spans="1:29" x14ac:dyDescent="0.25">
      <c r="A1327">
        <v>8624</v>
      </c>
      <c r="B1327" s="9">
        <v>43585</v>
      </c>
      <c r="C1327" s="50" t="str">
        <f t="shared" si="160"/>
        <v>N</v>
      </c>
      <c r="D1327" s="52">
        <f>_xlfn.XLOOKUP(B1327,Cal_Date!B:B,Cal_Date!A:A,0)</f>
        <v>5</v>
      </c>
      <c r="E1327">
        <v>2019</v>
      </c>
      <c r="F1327" t="s">
        <v>122</v>
      </c>
      <c r="G1327" t="s">
        <v>129</v>
      </c>
      <c r="H1327" t="s">
        <v>48</v>
      </c>
      <c r="I1327" t="s">
        <v>18</v>
      </c>
      <c r="J1327" t="s">
        <v>11</v>
      </c>
      <c r="K1327" t="s">
        <v>42</v>
      </c>
      <c r="L1327">
        <v>1</v>
      </c>
      <c r="M1327">
        <v>1001</v>
      </c>
      <c r="O1327" t="s">
        <v>25</v>
      </c>
      <c r="R1327" t="s">
        <v>44</v>
      </c>
      <c r="S1327" s="49" t="str">
        <f t="shared" si="161"/>
        <v>Card</v>
      </c>
      <c r="T1327" s="3">
        <v>0.03</v>
      </c>
      <c r="U1327" s="2">
        <v>6.36</v>
      </c>
      <c r="V1327" s="2">
        <v>1.41</v>
      </c>
      <c r="W1327" s="54">
        <f>_xlfn.XLOOKUP(M1327,Market!A:A,Market!F:F,0)</f>
        <v>0.06</v>
      </c>
      <c r="X1327" s="55">
        <f t="shared" si="162"/>
        <v>0.1908</v>
      </c>
      <c r="Y1327" s="55">
        <f t="shared" si="163"/>
        <v>4.95</v>
      </c>
      <c r="Z1327" s="54">
        <f t="shared" si="164"/>
        <v>0.77830188679245282</v>
      </c>
      <c r="AA1327" s="49" t="str">
        <f t="shared" ca="1" si="165"/>
        <v>N</v>
      </c>
      <c r="AB1327" s="49">
        <f t="shared" ca="1" si="166"/>
        <v>5</v>
      </c>
      <c r="AC1327" s="49" t="str">
        <f t="shared" ca="1" si="167"/>
        <v>N</v>
      </c>
    </row>
    <row r="1328" spans="1:29" x14ac:dyDescent="0.25">
      <c r="A1328">
        <v>8625</v>
      </c>
      <c r="B1328" s="9">
        <v>43585</v>
      </c>
      <c r="C1328" s="50" t="str">
        <f t="shared" si="160"/>
        <v>N</v>
      </c>
      <c r="D1328" s="52">
        <f>_xlfn.XLOOKUP(B1328,Cal_Date!B:B,Cal_Date!A:A,0)</f>
        <v>5</v>
      </c>
      <c r="E1328">
        <v>2019</v>
      </c>
      <c r="F1328" t="s">
        <v>122</v>
      </c>
      <c r="G1328" t="s">
        <v>129</v>
      </c>
      <c r="H1328" t="s">
        <v>48</v>
      </c>
      <c r="I1328" t="s">
        <v>18</v>
      </c>
      <c r="J1328" t="s">
        <v>11</v>
      </c>
      <c r="K1328" t="s">
        <v>42</v>
      </c>
      <c r="L1328">
        <v>1</v>
      </c>
      <c r="M1328">
        <v>1010</v>
      </c>
      <c r="O1328" t="s">
        <v>25</v>
      </c>
      <c r="R1328" t="s">
        <v>44</v>
      </c>
      <c r="S1328" s="49" t="str">
        <f t="shared" si="161"/>
        <v>Card</v>
      </c>
      <c r="T1328" s="3">
        <v>0.03</v>
      </c>
      <c r="U1328" s="2">
        <v>6.48</v>
      </c>
      <c r="V1328" s="2">
        <v>1.41</v>
      </c>
      <c r="W1328" s="54">
        <f>_xlfn.XLOOKUP(M1328,Market!A:A,Market!F:F,0)</f>
        <v>0.08</v>
      </c>
      <c r="X1328" s="55">
        <f t="shared" si="162"/>
        <v>0.19440000000000002</v>
      </c>
      <c r="Y1328" s="55">
        <f t="shared" si="163"/>
        <v>5.07</v>
      </c>
      <c r="Z1328" s="54">
        <f t="shared" si="164"/>
        <v>0.78240740740740744</v>
      </c>
      <c r="AA1328" s="49" t="str">
        <f t="shared" ca="1" si="165"/>
        <v>N</v>
      </c>
      <c r="AB1328" s="49">
        <f t="shared" ca="1" si="166"/>
        <v>5</v>
      </c>
      <c r="AC1328" s="49" t="str">
        <f t="shared" ca="1" si="167"/>
        <v>N</v>
      </c>
    </row>
    <row r="1329" spans="1:29" x14ac:dyDescent="0.25">
      <c r="A1329">
        <v>8626</v>
      </c>
      <c r="B1329" s="9">
        <v>43585</v>
      </c>
      <c r="C1329" s="50" t="str">
        <f t="shared" si="160"/>
        <v>N</v>
      </c>
      <c r="D1329" s="52">
        <f>_xlfn.XLOOKUP(B1329,Cal_Date!B:B,Cal_Date!A:A,0)</f>
        <v>5</v>
      </c>
      <c r="E1329">
        <v>2019</v>
      </c>
      <c r="F1329" t="s">
        <v>122</v>
      </c>
      <c r="G1329" t="s">
        <v>129</v>
      </c>
      <c r="H1329" t="s">
        <v>48</v>
      </c>
      <c r="I1329" t="s">
        <v>18</v>
      </c>
      <c r="J1329" t="s">
        <v>11</v>
      </c>
      <c r="K1329" t="s">
        <v>42</v>
      </c>
      <c r="L1329">
        <v>1</v>
      </c>
      <c r="M1329">
        <v>1010</v>
      </c>
      <c r="O1329" t="s">
        <v>25</v>
      </c>
      <c r="R1329" t="s">
        <v>44</v>
      </c>
      <c r="S1329" s="49" t="str">
        <f t="shared" si="161"/>
        <v>Card</v>
      </c>
      <c r="T1329" s="3">
        <v>0.03</v>
      </c>
      <c r="U1329" s="2">
        <v>6.48</v>
      </c>
      <c r="V1329" s="2">
        <v>1.41</v>
      </c>
      <c r="W1329" s="54">
        <f>_xlfn.XLOOKUP(M1329,Market!A:A,Market!F:F,0)</f>
        <v>0.08</v>
      </c>
      <c r="X1329" s="55">
        <f t="shared" si="162"/>
        <v>0.19440000000000002</v>
      </c>
      <c r="Y1329" s="55">
        <f t="shared" si="163"/>
        <v>5.07</v>
      </c>
      <c r="Z1329" s="54">
        <f t="shared" si="164"/>
        <v>0.78240740740740744</v>
      </c>
      <c r="AA1329" s="49" t="str">
        <f t="shared" ca="1" si="165"/>
        <v>N</v>
      </c>
      <c r="AB1329" s="49">
        <f t="shared" ca="1" si="166"/>
        <v>5</v>
      </c>
      <c r="AC1329" s="49" t="str">
        <f t="shared" ca="1" si="167"/>
        <v>N</v>
      </c>
    </row>
    <row r="1330" spans="1:29" x14ac:dyDescent="0.25">
      <c r="A1330">
        <v>8627</v>
      </c>
      <c r="B1330" s="9">
        <v>43585</v>
      </c>
      <c r="C1330" s="50" t="str">
        <f t="shared" si="160"/>
        <v>N</v>
      </c>
      <c r="D1330" s="52">
        <f>_xlfn.XLOOKUP(B1330,Cal_Date!B:B,Cal_Date!A:A,0)</f>
        <v>5</v>
      </c>
      <c r="E1330">
        <v>2019</v>
      </c>
      <c r="F1330" t="s">
        <v>122</v>
      </c>
      <c r="G1330" t="s">
        <v>129</v>
      </c>
      <c r="H1330" t="s">
        <v>48</v>
      </c>
      <c r="I1330" t="s">
        <v>18</v>
      </c>
      <c r="J1330" t="s">
        <v>11</v>
      </c>
      <c r="K1330" t="s">
        <v>42</v>
      </c>
      <c r="L1330">
        <v>2</v>
      </c>
      <c r="M1330">
        <v>1010</v>
      </c>
      <c r="O1330" t="s">
        <v>25</v>
      </c>
      <c r="R1330" t="s">
        <v>44</v>
      </c>
      <c r="S1330" s="49" t="str">
        <f t="shared" si="161"/>
        <v>Card</v>
      </c>
      <c r="T1330" s="3">
        <v>0.03</v>
      </c>
      <c r="U1330" s="2">
        <v>12.96</v>
      </c>
      <c r="V1330" s="2">
        <v>2.82</v>
      </c>
      <c r="W1330" s="54">
        <f>_xlfn.XLOOKUP(M1330,Market!A:A,Market!F:F,0)</f>
        <v>0.08</v>
      </c>
      <c r="X1330" s="55">
        <f t="shared" si="162"/>
        <v>0.38880000000000003</v>
      </c>
      <c r="Y1330" s="55">
        <f t="shared" si="163"/>
        <v>10.14</v>
      </c>
      <c r="Z1330" s="54">
        <f t="shared" si="164"/>
        <v>0.78240740740740744</v>
      </c>
      <c r="AA1330" s="49" t="str">
        <f t="shared" ca="1" si="165"/>
        <v>N</v>
      </c>
      <c r="AB1330" s="49">
        <f t="shared" ca="1" si="166"/>
        <v>5</v>
      </c>
      <c r="AC1330" s="49" t="str">
        <f t="shared" ca="1" si="167"/>
        <v>N</v>
      </c>
    </row>
    <row r="1331" spans="1:29" x14ac:dyDescent="0.25">
      <c r="A1331">
        <v>8628</v>
      </c>
      <c r="B1331" s="9">
        <v>43585</v>
      </c>
      <c r="C1331" s="50" t="str">
        <f t="shared" si="160"/>
        <v>N</v>
      </c>
      <c r="D1331" s="52">
        <f>_xlfn.XLOOKUP(B1331,Cal_Date!B:B,Cal_Date!A:A,0)</f>
        <v>5</v>
      </c>
      <c r="E1331">
        <v>2019</v>
      </c>
      <c r="F1331" t="s">
        <v>122</v>
      </c>
      <c r="G1331" t="s">
        <v>129</v>
      </c>
      <c r="H1331" t="s">
        <v>48</v>
      </c>
      <c r="I1331" t="s">
        <v>18</v>
      </c>
      <c r="J1331" t="s">
        <v>11</v>
      </c>
      <c r="K1331" t="s">
        <v>42</v>
      </c>
      <c r="L1331">
        <v>1</v>
      </c>
      <c r="M1331">
        <v>1010</v>
      </c>
      <c r="O1331" t="s">
        <v>25</v>
      </c>
      <c r="R1331" t="s">
        <v>44</v>
      </c>
      <c r="S1331" s="49" t="str">
        <f t="shared" si="161"/>
        <v>Card</v>
      </c>
      <c r="T1331" s="3">
        <v>0.03</v>
      </c>
      <c r="U1331" s="2">
        <v>6.48</v>
      </c>
      <c r="V1331" s="2">
        <v>1.41</v>
      </c>
      <c r="W1331" s="54">
        <f>_xlfn.XLOOKUP(M1331,Market!A:A,Market!F:F,0)</f>
        <v>0.08</v>
      </c>
      <c r="X1331" s="55">
        <f t="shared" si="162"/>
        <v>0.19440000000000002</v>
      </c>
      <c r="Y1331" s="55">
        <f t="shared" si="163"/>
        <v>5.07</v>
      </c>
      <c r="Z1331" s="54">
        <f t="shared" si="164"/>
        <v>0.78240740740740744</v>
      </c>
      <c r="AA1331" s="49" t="str">
        <f t="shared" ca="1" si="165"/>
        <v>N</v>
      </c>
      <c r="AB1331" s="49">
        <f t="shared" ca="1" si="166"/>
        <v>5</v>
      </c>
      <c r="AC1331" s="49" t="str">
        <f t="shared" ca="1" si="167"/>
        <v>N</v>
      </c>
    </row>
    <row r="1332" spans="1:29" x14ac:dyDescent="0.25">
      <c r="A1332">
        <v>8629</v>
      </c>
      <c r="B1332" s="9">
        <v>43585</v>
      </c>
      <c r="C1332" s="50" t="str">
        <f t="shared" si="160"/>
        <v>N</v>
      </c>
      <c r="D1332" s="52">
        <f>_xlfn.XLOOKUP(B1332,Cal_Date!B:B,Cal_Date!A:A,0)</f>
        <v>5</v>
      </c>
      <c r="E1332">
        <v>2019</v>
      </c>
      <c r="F1332" t="s">
        <v>122</v>
      </c>
      <c r="G1332" t="s">
        <v>129</v>
      </c>
      <c r="H1332" t="s">
        <v>48</v>
      </c>
      <c r="I1332" t="s">
        <v>18</v>
      </c>
      <c r="J1332" t="s">
        <v>11</v>
      </c>
      <c r="K1332" t="s">
        <v>42</v>
      </c>
      <c r="L1332">
        <v>2</v>
      </c>
      <c r="M1332">
        <v>1011</v>
      </c>
      <c r="O1332" t="s">
        <v>25</v>
      </c>
      <c r="R1332" t="s">
        <v>44</v>
      </c>
      <c r="S1332" s="49" t="str">
        <f t="shared" si="161"/>
        <v>Card</v>
      </c>
      <c r="T1332" s="3">
        <v>0.03</v>
      </c>
      <c r="U1332" s="2">
        <v>12.72</v>
      </c>
      <c r="V1332" s="2">
        <v>2.82</v>
      </c>
      <c r="W1332" s="54">
        <f>_xlfn.XLOOKUP(M1332,Market!A:A,Market!F:F,0)</f>
        <v>0.06</v>
      </c>
      <c r="X1332" s="55">
        <f t="shared" si="162"/>
        <v>0.38159999999999999</v>
      </c>
      <c r="Y1332" s="55">
        <f t="shared" si="163"/>
        <v>9.9</v>
      </c>
      <c r="Z1332" s="54">
        <f t="shared" si="164"/>
        <v>0.77830188679245282</v>
      </c>
      <c r="AA1332" s="49" t="str">
        <f t="shared" ca="1" si="165"/>
        <v>N</v>
      </c>
      <c r="AB1332" s="49">
        <f t="shared" ca="1" si="166"/>
        <v>5</v>
      </c>
      <c r="AC1332" s="49" t="str">
        <f t="shared" ca="1" si="167"/>
        <v>N</v>
      </c>
    </row>
    <row r="1333" spans="1:29" x14ac:dyDescent="0.25">
      <c r="A1333">
        <v>8630</v>
      </c>
      <c r="B1333" s="9">
        <v>43585</v>
      </c>
      <c r="C1333" s="50" t="str">
        <f t="shared" si="160"/>
        <v>N</v>
      </c>
      <c r="D1333" s="52">
        <f>_xlfn.XLOOKUP(B1333,Cal_Date!B:B,Cal_Date!A:A,0)</f>
        <v>5</v>
      </c>
      <c r="E1333">
        <v>2019</v>
      </c>
      <c r="F1333" t="s">
        <v>122</v>
      </c>
      <c r="G1333" t="s">
        <v>129</v>
      </c>
      <c r="H1333" t="s">
        <v>48</v>
      </c>
      <c r="I1333" t="s">
        <v>18</v>
      </c>
      <c r="J1333" t="s">
        <v>11</v>
      </c>
      <c r="K1333" t="s">
        <v>42</v>
      </c>
      <c r="L1333">
        <v>1</v>
      </c>
      <c r="M1333">
        <v>1007</v>
      </c>
      <c r="O1333" t="s">
        <v>28</v>
      </c>
      <c r="R1333" t="s">
        <v>44</v>
      </c>
      <c r="S1333" s="49" t="str">
        <f t="shared" si="161"/>
        <v>Card</v>
      </c>
      <c r="T1333" s="3">
        <v>0.03</v>
      </c>
      <c r="U1333" s="2">
        <v>6.5339999999999998</v>
      </c>
      <c r="V1333" s="2">
        <v>1.41</v>
      </c>
      <c r="W1333" s="54">
        <f>_xlfn.XLOOKUP(M1333,Market!A:A,Market!F:F,0)</f>
        <v>8.8999999999999996E-2</v>
      </c>
      <c r="X1333" s="55">
        <f t="shared" si="162"/>
        <v>0.19602</v>
      </c>
      <c r="Y1333" s="55">
        <f t="shared" si="163"/>
        <v>5.1239999999999997</v>
      </c>
      <c r="Z1333" s="54">
        <f t="shared" si="164"/>
        <v>0.78420569329660239</v>
      </c>
      <c r="AA1333" s="49" t="str">
        <f t="shared" ca="1" si="165"/>
        <v>N</v>
      </c>
      <c r="AB1333" s="49">
        <f t="shared" ca="1" si="166"/>
        <v>5</v>
      </c>
      <c r="AC1333" s="49" t="str">
        <f t="shared" ca="1" si="167"/>
        <v>N</v>
      </c>
    </row>
    <row r="1334" spans="1:29" x14ac:dyDescent="0.25">
      <c r="A1334">
        <v>8631</v>
      </c>
      <c r="B1334" s="9">
        <v>43585</v>
      </c>
      <c r="C1334" s="50" t="str">
        <f t="shared" si="160"/>
        <v>N</v>
      </c>
      <c r="D1334" s="52">
        <f>_xlfn.XLOOKUP(B1334,Cal_Date!B:B,Cal_Date!A:A,0)</f>
        <v>5</v>
      </c>
      <c r="E1334">
        <v>2019</v>
      </c>
      <c r="F1334" t="s">
        <v>122</v>
      </c>
      <c r="G1334" t="s">
        <v>129</v>
      </c>
      <c r="H1334" t="s">
        <v>48</v>
      </c>
      <c r="I1334" t="s">
        <v>18</v>
      </c>
      <c r="J1334" t="s">
        <v>11</v>
      </c>
      <c r="K1334" t="s">
        <v>42</v>
      </c>
      <c r="L1334">
        <v>2</v>
      </c>
      <c r="M1334">
        <v>1007</v>
      </c>
      <c r="O1334" t="s">
        <v>28</v>
      </c>
      <c r="R1334" t="s">
        <v>47</v>
      </c>
      <c r="S1334" s="49" t="str">
        <f t="shared" si="161"/>
        <v>Card</v>
      </c>
      <c r="T1334" s="3">
        <v>3.5000000000000003E-2</v>
      </c>
      <c r="U1334" s="2">
        <v>13.068</v>
      </c>
      <c r="V1334" s="2">
        <v>2.82</v>
      </c>
      <c r="W1334" s="54">
        <f>_xlfn.XLOOKUP(M1334,Market!A:A,Market!F:F,0)</f>
        <v>8.8999999999999996E-2</v>
      </c>
      <c r="X1334" s="55">
        <f t="shared" si="162"/>
        <v>0.45738000000000001</v>
      </c>
      <c r="Y1334" s="55">
        <f t="shared" si="163"/>
        <v>10.247999999999999</v>
      </c>
      <c r="Z1334" s="54">
        <f t="shared" si="164"/>
        <v>0.78420569329660239</v>
      </c>
      <c r="AA1334" s="49" t="str">
        <f t="shared" ca="1" si="165"/>
        <v>N</v>
      </c>
      <c r="AB1334" s="49">
        <f t="shared" ca="1" si="166"/>
        <v>5</v>
      </c>
      <c r="AC1334" s="49" t="str">
        <f t="shared" ca="1" si="167"/>
        <v>N</v>
      </c>
    </row>
    <row r="1335" spans="1:29" x14ac:dyDescent="0.25">
      <c r="A1335">
        <v>8632</v>
      </c>
      <c r="B1335" s="9">
        <v>43585</v>
      </c>
      <c r="C1335" s="50" t="str">
        <f t="shared" si="160"/>
        <v>N</v>
      </c>
      <c r="D1335" s="52">
        <f>_xlfn.XLOOKUP(B1335,Cal_Date!B:B,Cal_Date!A:A,0)</f>
        <v>5</v>
      </c>
      <c r="E1335">
        <v>2019</v>
      </c>
      <c r="F1335" t="s">
        <v>122</v>
      </c>
      <c r="G1335" t="s">
        <v>129</v>
      </c>
      <c r="H1335" t="s">
        <v>48</v>
      </c>
      <c r="I1335" t="s">
        <v>18</v>
      </c>
      <c r="J1335" t="s">
        <v>11</v>
      </c>
      <c r="K1335" t="s">
        <v>42</v>
      </c>
      <c r="L1335">
        <v>1</v>
      </c>
      <c r="M1335">
        <v>1008</v>
      </c>
      <c r="O1335" t="s">
        <v>28</v>
      </c>
      <c r="R1335" t="s">
        <v>47</v>
      </c>
      <c r="S1335" s="49" t="str">
        <f t="shared" si="161"/>
        <v>Card</v>
      </c>
      <c r="T1335" s="3">
        <v>3.5000000000000003E-2</v>
      </c>
      <c r="U1335" s="2">
        <v>6.5339999999999998</v>
      </c>
      <c r="V1335" s="2">
        <v>1.41</v>
      </c>
      <c r="W1335" s="54">
        <f>_xlfn.XLOOKUP(M1335,Market!A:A,Market!F:F,0)</f>
        <v>8.8999999999999996E-2</v>
      </c>
      <c r="X1335" s="55">
        <f t="shared" si="162"/>
        <v>0.22869</v>
      </c>
      <c r="Y1335" s="55">
        <f t="shared" si="163"/>
        <v>5.1239999999999997</v>
      </c>
      <c r="Z1335" s="54">
        <f t="shared" si="164"/>
        <v>0.78420569329660239</v>
      </c>
      <c r="AA1335" s="49" t="str">
        <f t="shared" ca="1" si="165"/>
        <v>N</v>
      </c>
      <c r="AB1335" s="49">
        <f t="shared" ca="1" si="166"/>
        <v>5</v>
      </c>
      <c r="AC1335" s="49" t="str">
        <f t="shared" ca="1" si="167"/>
        <v>N</v>
      </c>
    </row>
    <row r="1336" spans="1:29" x14ac:dyDescent="0.25">
      <c r="A1336">
        <v>8633</v>
      </c>
      <c r="B1336" s="9">
        <v>43585</v>
      </c>
      <c r="C1336" s="50" t="str">
        <f t="shared" si="160"/>
        <v>N</v>
      </c>
      <c r="D1336" s="52">
        <f>_xlfn.XLOOKUP(B1336,Cal_Date!B:B,Cal_Date!A:A,0)</f>
        <v>5</v>
      </c>
      <c r="E1336">
        <v>2019</v>
      </c>
      <c r="F1336" t="s">
        <v>122</v>
      </c>
      <c r="G1336" t="s">
        <v>129</v>
      </c>
      <c r="H1336" t="s">
        <v>48</v>
      </c>
      <c r="I1336" t="s">
        <v>18</v>
      </c>
      <c r="J1336" t="s">
        <v>11</v>
      </c>
      <c r="K1336" t="s">
        <v>42</v>
      </c>
      <c r="L1336">
        <v>1</v>
      </c>
      <c r="M1336">
        <v>1004</v>
      </c>
      <c r="O1336" t="s">
        <v>28</v>
      </c>
      <c r="R1336" t="s">
        <v>46</v>
      </c>
      <c r="S1336" s="49" t="str">
        <f t="shared" si="161"/>
        <v>Card</v>
      </c>
      <c r="T1336" s="3">
        <v>0.04</v>
      </c>
      <c r="U1336" s="2">
        <v>6.36</v>
      </c>
      <c r="V1336" s="2">
        <v>1.41</v>
      </c>
      <c r="W1336" s="54">
        <f>_xlfn.XLOOKUP(M1336,Market!A:A,Market!F:F,0)</f>
        <v>0.06</v>
      </c>
      <c r="X1336" s="55">
        <f t="shared" si="162"/>
        <v>0.25440000000000002</v>
      </c>
      <c r="Y1336" s="55">
        <f t="shared" si="163"/>
        <v>4.95</v>
      </c>
      <c r="Z1336" s="54">
        <f t="shared" si="164"/>
        <v>0.77830188679245282</v>
      </c>
      <c r="AA1336" s="49" t="str">
        <f t="shared" ca="1" si="165"/>
        <v>N</v>
      </c>
      <c r="AB1336" s="49">
        <f t="shared" ca="1" si="166"/>
        <v>5</v>
      </c>
      <c r="AC1336" s="49" t="str">
        <f t="shared" ca="1" si="167"/>
        <v>N</v>
      </c>
    </row>
    <row r="1337" spans="1:29" x14ac:dyDescent="0.25">
      <c r="A1337">
        <v>8634</v>
      </c>
      <c r="B1337" s="9">
        <v>43585</v>
      </c>
      <c r="C1337" s="50" t="str">
        <f t="shared" si="160"/>
        <v>N</v>
      </c>
      <c r="D1337" s="52">
        <f>_xlfn.XLOOKUP(B1337,Cal_Date!B:B,Cal_Date!A:A,0)</f>
        <v>5</v>
      </c>
      <c r="E1337">
        <v>2019</v>
      </c>
      <c r="F1337" t="s">
        <v>122</v>
      </c>
      <c r="G1337" t="s">
        <v>129</v>
      </c>
      <c r="H1337" t="s">
        <v>48</v>
      </c>
      <c r="I1337" t="s">
        <v>18</v>
      </c>
      <c r="J1337" t="s">
        <v>11</v>
      </c>
      <c r="K1337" t="s">
        <v>42</v>
      </c>
      <c r="L1337">
        <v>1</v>
      </c>
      <c r="M1337">
        <v>1003</v>
      </c>
      <c r="O1337" t="s">
        <v>25</v>
      </c>
      <c r="R1337" t="s">
        <v>47</v>
      </c>
      <c r="S1337" s="49" t="str">
        <f t="shared" si="161"/>
        <v>Card</v>
      </c>
      <c r="T1337" s="3">
        <v>3.5000000000000003E-2</v>
      </c>
      <c r="U1337" s="2">
        <v>6.36</v>
      </c>
      <c r="V1337" s="2">
        <v>1.41</v>
      </c>
      <c r="W1337" s="54">
        <f>_xlfn.XLOOKUP(M1337,Market!A:A,Market!F:F,0)</f>
        <v>0.06</v>
      </c>
      <c r="X1337" s="55">
        <f t="shared" si="162"/>
        <v>0.22260000000000002</v>
      </c>
      <c r="Y1337" s="55">
        <f t="shared" si="163"/>
        <v>4.95</v>
      </c>
      <c r="Z1337" s="54">
        <f t="shared" si="164"/>
        <v>0.77830188679245282</v>
      </c>
      <c r="AA1337" s="49" t="str">
        <f t="shared" ca="1" si="165"/>
        <v>N</v>
      </c>
      <c r="AB1337" s="49">
        <f t="shared" ca="1" si="166"/>
        <v>5</v>
      </c>
      <c r="AC1337" s="49" t="str">
        <f t="shared" ca="1" si="167"/>
        <v>N</v>
      </c>
    </row>
    <row r="1338" spans="1:29" x14ac:dyDescent="0.25">
      <c r="A1338">
        <v>8635</v>
      </c>
      <c r="B1338" s="9">
        <v>43585</v>
      </c>
      <c r="C1338" s="50" t="str">
        <f t="shared" si="160"/>
        <v>N</v>
      </c>
      <c r="D1338" s="52">
        <f>_xlfn.XLOOKUP(B1338,Cal_Date!B:B,Cal_Date!A:A,0)</f>
        <v>5</v>
      </c>
      <c r="E1338">
        <v>2019</v>
      </c>
      <c r="F1338" t="s">
        <v>122</v>
      </c>
      <c r="G1338" t="s">
        <v>129</v>
      </c>
      <c r="H1338" t="s">
        <v>48</v>
      </c>
      <c r="I1338" t="s">
        <v>18</v>
      </c>
      <c r="J1338" t="s">
        <v>10</v>
      </c>
      <c r="K1338" t="s">
        <v>43</v>
      </c>
      <c r="L1338">
        <v>1</v>
      </c>
      <c r="M1338">
        <v>1002</v>
      </c>
      <c r="O1338" t="s">
        <v>28</v>
      </c>
      <c r="R1338" t="s">
        <v>44</v>
      </c>
      <c r="S1338" s="49" t="str">
        <f t="shared" si="161"/>
        <v>Card</v>
      </c>
      <c r="T1338" s="3">
        <v>0.03</v>
      </c>
      <c r="U1338" s="2">
        <v>7.42</v>
      </c>
      <c r="V1338" s="2">
        <v>1.46</v>
      </c>
      <c r="W1338" s="54">
        <f>_xlfn.XLOOKUP(M1338,Market!A:A,Market!F:F,0)</f>
        <v>0.06</v>
      </c>
      <c r="X1338" s="55">
        <f t="shared" si="162"/>
        <v>0.22259999999999999</v>
      </c>
      <c r="Y1338" s="55">
        <f t="shared" si="163"/>
        <v>5.96</v>
      </c>
      <c r="Z1338" s="54">
        <f t="shared" si="164"/>
        <v>0.80323450134770891</v>
      </c>
      <c r="AA1338" s="49" t="str">
        <f t="shared" ca="1" si="165"/>
        <v>N</v>
      </c>
      <c r="AB1338" s="49">
        <f t="shared" ca="1" si="166"/>
        <v>5</v>
      </c>
      <c r="AC1338" s="49" t="str">
        <f t="shared" ca="1" si="167"/>
        <v>N</v>
      </c>
    </row>
    <row r="1339" spans="1:29" x14ac:dyDescent="0.25">
      <c r="A1339">
        <v>8636</v>
      </c>
      <c r="B1339" s="9">
        <v>43556</v>
      </c>
      <c r="C1339" s="50" t="str">
        <f t="shared" si="160"/>
        <v>N</v>
      </c>
      <c r="D1339" s="52">
        <f>_xlfn.XLOOKUP(B1339,Cal_Date!B:B,Cal_Date!A:A,0)</f>
        <v>1</v>
      </c>
      <c r="E1339">
        <v>2019</v>
      </c>
      <c r="F1339" t="s">
        <v>121</v>
      </c>
      <c r="G1339" t="s">
        <v>129</v>
      </c>
      <c r="H1339" t="s">
        <v>48</v>
      </c>
      <c r="I1339" t="s">
        <v>18</v>
      </c>
      <c r="J1339" t="s">
        <v>10</v>
      </c>
      <c r="K1339" t="s">
        <v>43</v>
      </c>
      <c r="L1339">
        <v>2</v>
      </c>
      <c r="M1339">
        <v>1007</v>
      </c>
      <c r="O1339" t="s">
        <v>28</v>
      </c>
      <c r="R1339" t="s">
        <v>44</v>
      </c>
      <c r="S1339" s="49" t="str">
        <f t="shared" si="161"/>
        <v>Card</v>
      </c>
      <c r="T1339" s="3">
        <v>0.03</v>
      </c>
      <c r="U1339" s="2">
        <v>15.245999999999999</v>
      </c>
      <c r="V1339" s="2">
        <v>2.92</v>
      </c>
      <c r="W1339" s="54">
        <f>_xlfn.XLOOKUP(M1339,Market!A:A,Market!F:F,0)</f>
        <v>8.8999999999999996E-2</v>
      </c>
      <c r="X1339" s="55">
        <f t="shared" si="162"/>
        <v>0.45737999999999995</v>
      </c>
      <c r="Y1339" s="55">
        <f t="shared" si="163"/>
        <v>12.325999999999999</v>
      </c>
      <c r="Z1339" s="54">
        <f t="shared" si="164"/>
        <v>0.80847435392889933</v>
      </c>
      <c r="AA1339" s="49" t="str">
        <f t="shared" ca="1" si="165"/>
        <v>N</v>
      </c>
      <c r="AB1339" s="49">
        <f t="shared" ca="1" si="166"/>
        <v>5</v>
      </c>
      <c r="AC1339" s="49" t="str">
        <f t="shared" ca="1" si="167"/>
        <v>N</v>
      </c>
    </row>
    <row r="1340" spans="1:29" x14ac:dyDescent="0.25">
      <c r="A1340">
        <v>8637</v>
      </c>
      <c r="B1340" s="9">
        <v>43556</v>
      </c>
      <c r="C1340" s="50" t="str">
        <f t="shared" si="160"/>
        <v>N</v>
      </c>
      <c r="D1340" s="52">
        <f>_xlfn.XLOOKUP(B1340,Cal_Date!B:B,Cal_Date!A:A,0)</f>
        <v>1</v>
      </c>
      <c r="E1340">
        <v>2019</v>
      </c>
      <c r="F1340" t="s">
        <v>121</v>
      </c>
      <c r="G1340" t="s">
        <v>129</v>
      </c>
      <c r="H1340" t="s">
        <v>48</v>
      </c>
      <c r="I1340" t="s">
        <v>18</v>
      </c>
      <c r="J1340" t="s">
        <v>10</v>
      </c>
      <c r="K1340" t="s">
        <v>43</v>
      </c>
      <c r="L1340">
        <v>1</v>
      </c>
      <c r="M1340">
        <v>1008</v>
      </c>
      <c r="O1340" t="s">
        <v>28</v>
      </c>
      <c r="R1340" t="s">
        <v>44</v>
      </c>
      <c r="S1340" s="49" t="str">
        <f t="shared" si="161"/>
        <v>Card</v>
      </c>
      <c r="T1340" s="3">
        <v>0.03</v>
      </c>
      <c r="U1340" s="2">
        <v>7.6229999999999993</v>
      </c>
      <c r="V1340" s="2">
        <v>1.46</v>
      </c>
      <c r="W1340" s="54">
        <f>_xlfn.XLOOKUP(M1340,Market!A:A,Market!F:F,0)</f>
        <v>8.8999999999999996E-2</v>
      </c>
      <c r="X1340" s="55">
        <f t="shared" si="162"/>
        <v>0.22868999999999998</v>
      </c>
      <c r="Y1340" s="55">
        <f t="shared" si="163"/>
        <v>6.1629999999999994</v>
      </c>
      <c r="Z1340" s="54">
        <f t="shared" si="164"/>
        <v>0.80847435392889933</v>
      </c>
      <c r="AA1340" s="49" t="str">
        <f t="shared" ca="1" si="165"/>
        <v>N</v>
      </c>
      <c r="AB1340" s="49">
        <f t="shared" ca="1" si="166"/>
        <v>5</v>
      </c>
      <c r="AC1340" s="49" t="str">
        <f t="shared" ca="1" si="167"/>
        <v>N</v>
      </c>
    </row>
    <row r="1341" spans="1:29" x14ac:dyDescent="0.25">
      <c r="A1341">
        <v>8638</v>
      </c>
      <c r="B1341" s="9">
        <v>43556</v>
      </c>
      <c r="C1341" s="50" t="str">
        <f t="shared" si="160"/>
        <v>N</v>
      </c>
      <c r="D1341" s="52">
        <f>_xlfn.XLOOKUP(B1341,Cal_Date!B:B,Cal_Date!A:A,0)</f>
        <v>1</v>
      </c>
      <c r="E1341">
        <v>2019</v>
      </c>
      <c r="F1341" t="s">
        <v>121</v>
      </c>
      <c r="G1341" t="s">
        <v>129</v>
      </c>
      <c r="H1341" t="s">
        <v>48</v>
      </c>
      <c r="I1341" t="s">
        <v>18</v>
      </c>
      <c r="J1341" t="s">
        <v>11</v>
      </c>
      <c r="K1341" t="s">
        <v>42</v>
      </c>
      <c r="L1341">
        <v>1</v>
      </c>
      <c r="M1341">
        <v>1008</v>
      </c>
      <c r="O1341" t="s">
        <v>28</v>
      </c>
      <c r="R1341" t="s">
        <v>44</v>
      </c>
      <c r="S1341" s="49" t="str">
        <f t="shared" si="161"/>
        <v>Card</v>
      </c>
      <c r="T1341" s="3">
        <v>0.03</v>
      </c>
      <c r="U1341" s="2">
        <v>6.5339999999999998</v>
      </c>
      <c r="V1341" s="2">
        <v>1.41</v>
      </c>
      <c r="W1341" s="54">
        <f>_xlfn.XLOOKUP(M1341,Market!A:A,Market!F:F,0)</f>
        <v>8.8999999999999996E-2</v>
      </c>
      <c r="X1341" s="55">
        <f t="shared" si="162"/>
        <v>0.19602</v>
      </c>
      <c r="Y1341" s="55">
        <f t="shared" si="163"/>
        <v>5.1239999999999997</v>
      </c>
      <c r="Z1341" s="54">
        <f t="shared" si="164"/>
        <v>0.78420569329660239</v>
      </c>
      <c r="AA1341" s="49" t="str">
        <f t="shared" ca="1" si="165"/>
        <v>N</v>
      </c>
      <c r="AB1341" s="49">
        <f t="shared" ca="1" si="166"/>
        <v>5</v>
      </c>
      <c r="AC1341" s="49" t="str">
        <f t="shared" ca="1" si="167"/>
        <v>N</v>
      </c>
    </row>
    <row r="1342" spans="1:29" x14ac:dyDescent="0.25">
      <c r="A1342">
        <v>8639</v>
      </c>
      <c r="B1342" s="9">
        <v>43556</v>
      </c>
      <c r="C1342" s="50" t="str">
        <f t="shared" si="160"/>
        <v>N</v>
      </c>
      <c r="D1342" s="52">
        <f>_xlfn.XLOOKUP(B1342,Cal_Date!B:B,Cal_Date!A:A,0)</f>
        <v>1</v>
      </c>
      <c r="E1342">
        <v>2019</v>
      </c>
      <c r="F1342" t="s">
        <v>121</v>
      </c>
      <c r="G1342" t="s">
        <v>129</v>
      </c>
      <c r="H1342" t="s">
        <v>48</v>
      </c>
      <c r="I1342" t="s">
        <v>18</v>
      </c>
      <c r="J1342" t="s">
        <v>11</v>
      </c>
      <c r="K1342" t="s">
        <v>42</v>
      </c>
      <c r="L1342">
        <v>1</v>
      </c>
      <c r="M1342">
        <v>1000</v>
      </c>
      <c r="O1342" t="s">
        <v>25</v>
      </c>
      <c r="R1342" t="s">
        <v>44</v>
      </c>
      <c r="S1342" s="49" t="str">
        <f t="shared" si="161"/>
        <v>Card</v>
      </c>
      <c r="T1342" s="3">
        <v>0.03</v>
      </c>
      <c r="U1342" s="2">
        <v>6.48</v>
      </c>
      <c r="V1342" s="2">
        <v>1.41</v>
      </c>
      <c r="W1342" s="54">
        <f>_xlfn.XLOOKUP(M1342,Market!A:A,Market!F:F,0)</f>
        <v>0.08</v>
      </c>
      <c r="X1342" s="55">
        <f t="shared" si="162"/>
        <v>0.19440000000000002</v>
      </c>
      <c r="Y1342" s="55">
        <f t="shared" si="163"/>
        <v>5.07</v>
      </c>
      <c r="Z1342" s="54">
        <f t="shared" si="164"/>
        <v>0.78240740740740744</v>
      </c>
      <c r="AA1342" s="49" t="str">
        <f t="shared" ca="1" si="165"/>
        <v>N</v>
      </c>
      <c r="AB1342" s="49">
        <f t="shared" ca="1" si="166"/>
        <v>5</v>
      </c>
      <c r="AC1342" s="49" t="str">
        <f t="shared" ca="1" si="167"/>
        <v>N</v>
      </c>
    </row>
    <row r="1343" spans="1:29" x14ac:dyDescent="0.25">
      <c r="A1343">
        <v>8640</v>
      </c>
      <c r="B1343" s="9">
        <v>43556</v>
      </c>
      <c r="C1343" s="50" t="str">
        <f t="shared" si="160"/>
        <v>N</v>
      </c>
      <c r="D1343" s="52">
        <f>_xlfn.XLOOKUP(B1343,Cal_Date!B:B,Cal_Date!A:A,0)</f>
        <v>1</v>
      </c>
      <c r="E1343">
        <v>2019</v>
      </c>
      <c r="F1343" t="s">
        <v>121</v>
      </c>
      <c r="G1343" t="s">
        <v>129</v>
      </c>
      <c r="H1343" t="s">
        <v>48</v>
      </c>
      <c r="I1343" t="s">
        <v>18</v>
      </c>
      <c r="J1343" t="s">
        <v>11</v>
      </c>
      <c r="K1343" t="s">
        <v>42</v>
      </c>
      <c r="L1343">
        <v>1</v>
      </c>
      <c r="M1343">
        <v>1000</v>
      </c>
      <c r="O1343" t="s">
        <v>25</v>
      </c>
      <c r="R1343" t="s">
        <v>46</v>
      </c>
      <c r="S1343" s="49" t="str">
        <f t="shared" si="161"/>
        <v>Card</v>
      </c>
      <c r="T1343" s="3">
        <v>0.04</v>
      </c>
      <c r="U1343" s="2">
        <v>6.48</v>
      </c>
      <c r="V1343" s="2">
        <v>1.41</v>
      </c>
      <c r="W1343" s="54">
        <f>_xlfn.XLOOKUP(M1343,Market!A:A,Market!F:F,0)</f>
        <v>0.08</v>
      </c>
      <c r="X1343" s="55">
        <f t="shared" si="162"/>
        <v>0.25920000000000004</v>
      </c>
      <c r="Y1343" s="55">
        <f t="shared" si="163"/>
        <v>5.07</v>
      </c>
      <c r="Z1343" s="54">
        <f t="shared" si="164"/>
        <v>0.78240740740740744</v>
      </c>
      <c r="AA1343" s="49" t="str">
        <f t="shared" ca="1" si="165"/>
        <v>N</v>
      </c>
      <c r="AB1343" s="49">
        <f t="shared" ca="1" si="166"/>
        <v>5</v>
      </c>
      <c r="AC1343" s="49" t="str">
        <f t="shared" ca="1" si="167"/>
        <v>N</v>
      </c>
    </row>
    <row r="1344" spans="1:29" x14ac:dyDescent="0.25">
      <c r="A1344">
        <v>8641</v>
      </c>
      <c r="B1344" s="9">
        <v>43556</v>
      </c>
      <c r="C1344" s="50" t="str">
        <f t="shared" si="160"/>
        <v>N</v>
      </c>
      <c r="D1344" s="52">
        <f>_xlfn.XLOOKUP(B1344,Cal_Date!B:B,Cal_Date!A:A,0)</f>
        <v>1</v>
      </c>
      <c r="E1344">
        <v>2019</v>
      </c>
      <c r="F1344" t="s">
        <v>121</v>
      </c>
      <c r="G1344" t="s">
        <v>129</v>
      </c>
      <c r="H1344" t="s">
        <v>48</v>
      </c>
      <c r="I1344" t="s">
        <v>18</v>
      </c>
      <c r="J1344" t="s">
        <v>11</v>
      </c>
      <c r="K1344" t="s">
        <v>42</v>
      </c>
      <c r="L1344">
        <v>1</v>
      </c>
      <c r="M1344">
        <v>1000</v>
      </c>
      <c r="O1344" t="s">
        <v>25</v>
      </c>
      <c r="R1344" t="s">
        <v>44</v>
      </c>
      <c r="S1344" s="49" t="str">
        <f t="shared" si="161"/>
        <v>Card</v>
      </c>
      <c r="T1344" s="3">
        <v>0.03</v>
      </c>
      <c r="U1344" s="2">
        <v>6.48</v>
      </c>
      <c r="V1344" s="2">
        <v>1.41</v>
      </c>
      <c r="W1344" s="54">
        <f>_xlfn.XLOOKUP(M1344,Market!A:A,Market!F:F,0)</f>
        <v>0.08</v>
      </c>
      <c r="X1344" s="55">
        <f t="shared" si="162"/>
        <v>0.19440000000000002</v>
      </c>
      <c r="Y1344" s="55">
        <f t="shared" si="163"/>
        <v>5.07</v>
      </c>
      <c r="Z1344" s="54">
        <f t="shared" si="164"/>
        <v>0.78240740740740744</v>
      </c>
      <c r="AA1344" s="49" t="str">
        <f t="shared" ca="1" si="165"/>
        <v>N</v>
      </c>
      <c r="AB1344" s="49">
        <f t="shared" ca="1" si="166"/>
        <v>5</v>
      </c>
      <c r="AC1344" s="49" t="str">
        <f t="shared" ca="1" si="167"/>
        <v>N</v>
      </c>
    </row>
    <row r="1345" spans="1:29" x14ac:dyDescent="0.25">
      <c r="A1345">
        <v>8642</v>
      </c>
      <c r="B1345" s="9">
        <v>43556</v>
      </c>
      <c r="C1345" s="50" t="str">
        <f t="shared" si="160"/>
        <v>N</v>
      </c>
      <c r="D1345" s="52">
        <f>_xlfn.XLOOKUP(B1345,Cal_Date!B:B,Cal_Date!A:A,0)</f>
        <v>1</v>
      </c>
      <c r="E1345">
        <v>2019</v>
      </c>
      <c r="F1345" t="s">
        <v>121</v>
      </c>
      <c r="G1345" t="s">
        <v>129</v>
      </c>
      <c r="H1345" t="s">
        <v>48</v>
      </c>
      <c r="I1345" t="s">
        <v>18</v>
      </c>
      <c r="J1345" t="s">
        <v>11</v>
      </c>
      <c r="K1345" t="s">
        <v>42</v>
      </c>
      <c r="L1345">
        <v>2</v>
      </c>
      <c r="M1345">
        <v>1001</v>
      </c>
      <c r="O1345" t="s">
        <v>25</v>
      </c>
      <c r="R1345" t="s">
        <v>44</v>
      </c>
      <c r="S1345" s="49" t="str">
        <f t="shared" si="161"/>
        <v>Card</v>
      </c>
      <c r="T1345" s="3">
        <v>0.03</v>
      </c>
      <c r="U1345" s="2">
        <v>12.72</v>
      </c>
      <c r="V1345" s="2">
        <v>2.82</v>
      </c>
      <c r="W1345" s="54">
        <f>_xlfn.XLOOKUP(M1345,Market!A:A,Market!F:F,0)</f>
        <v>0.06</v>
      </c>
      <c r="X1345" s="55">
        <f t="shared" si="162"/>
        <v>0.38159999999999999</v>
      </c>
      <c r="Y1345" s="55">
        <f t="shared" si="163"/>
        <v>9.9</v>
      </c>
      <c r="Z1345" s="54">
        <f t="shared" si="164"/>
        <v>0.77830188679245282</v>
      </c>
      <c r="AA1345" s="49" t="str">
        <f t="shared" ca="1" si="165"/>
        <v>N</v>
      </c>
      <c r="AB1345" s="49">
        <f t="shared" ca="1" si="166"/>
        <v>5</v>
      </c>
      <c r="AC1345" s="49" t="str">
        <f t="shared" ca="1" si="167"/>
        <v>N</v>
      </c>
    </row>
    <row r="1346" spans="1:29" x14ac:dyDescent="0.25">
      <c r="A1346">
        <v>8643</v>
      </c>
      <c r="B1346" s="9">
        <v>43556</v>
      </c>
      <c r="C1346" s="50" t="str">
        <f t="shared" si="160"/>
        <v>N</v>
      </c>
      <c r="D1346" s="52">
        <f>_xlfn.XLOOKUP(B1346,Cal_Date!B:B,Cal_Date!A:A,0)</f>
        <v>1</v>
      </c>
      <c r="E1346">
        <v>2019</v>
      </c>
      <c r="F1346" t="s">
        <v>121</v>
      </c>
      <c r="G1346" t="s">
        <v>129</v>
      </c>
      <c r="H1346" t="s">
        <v>48</v>
      </c>
      <c r="I1346" t="s">
        <v>18</v>
      </c>
      <c r="J1346" t="s">
        <v>11</v>
      </c>
      <c r="K1346" t="s">
        <v>42</v>
      </c>
      <c r="L1346">
        <v>2</v>
      </c>
      <c r="M1346">
        <v>1000</v>
      </c>
      <c r="O1346" t="s">
        <v>25</v>
      </c>
      <c r="R1346" t="s">
        <v>44</v>
      </c>
      <c r="S1346" s="49" t="str">
        <f t="shared" si="161"/>
        <v>Card</v>
      </c>
      <c r="T1346" s="3">
        <v>0.03</v>
      </c>
      <c r="U1346" s="2">
        <v>12.96</v>
      </c>
      <c r="V1346" s="2">
        <v>2.82</v>
      </c>
      <c r="W1346" s="54">
        <f>_xlfn.XLOOKUP(M1346,Market!A:A,Market!F:F,0)</f>
        <v>0.08</v>
      </c>
      <c r="X1346" s="55">
        <f t="shared" si="162"/>
        <v>0.38880000000000003</v>
      </c>
      <c r="Y1346" s="55">
        <f t="shared" si="163"/>
        <v>10.14</v>
      </c>
      <c r="Z1346" s="54">
        <f t="shared" si="164"/>
        <v>0.78240740740740744</v>
      </c>
      <c r="AA1346" s="49" t="str">
        <f t="shared" ca="1" si="165"/>
        <v>N</v>
      </c>
      <c r="AB1346" s="49">
        <f t="shared" ca="1" si="166"/>
        <v>5</v>
      </c>
      <c r="AC1346" s="49" t="str">
        <f t="shared" ca="1" si="167"/>
        <v>N</v>
      </c>
    </row>
    <row r="1347" spans="1:29" x14ac:dyDescent="0.25">
      <c r="A1347">
        <v>8644</v>
      </c>
      <c r="B1347" s="9">
        <v>43556</v>
      </c>
      <c r="C1347" s="50" t="str">
        <f t="shared" ref="C1347:C1410" si="168">IF(OR(B1347="04/01/2018"+0,B1347="04/02/2018"+0),"Y","N")</f>
        <v>N</v>
      </c>
      <c r="D1347" s="52">
        <f>_xlfn.XLOOKUP(B1347,Cal_Date!B:B,Cal_Date!A:A,0)</f>
        <v>1</v>
      </c>
      <c r="E1347">
        <v>2019</v>
      </c>
      <c r="F1347" t="s">
        <v>121</v>
      </c>
      <c r="G1347" t="s">
        <v>129</v>
      </c>
      <c r="H1347" t="s">
        <v>48</v>
      </c>
      <c r="I1347" t="s">
        <v>18</v>
      </c>
      <c r="J1347" t="s">
        <v>11</v>
      </c>
      <c r="K1347" t="s">
        <v>42</v>
      </c>
      <c r="L1347">
        <v>1</v>
      </c>
      <c r="M1347">
        <v>1000</v>
      </c>
      <c r="O1347" t="s">
        <v>25</v>
      </c>
      <c r="R1347" t="s">
        <v>44</v>
      </c>
      <c r="S1347" s="49" t="str">
        <f t="shared" ref="S1347:S1410" si="169">IF(R1347="Cash","Cash","Card")</f>
        <v>Card</v>
      </c>
      <c r="T1347" s="3">
        <v>0.03</v>
      </c>
      <c r="U1347" s="2">
        <v>6.48</v>
      </c>
      <c r="V1347" s="2">
        <v>1.41</v>
      </c>
      <c r="W1347" s="54">
        <f>_xlfn.XLOOKUP(M1347,Market!A:A,Market!F:F,0)</f>
        <v>0.08</v>
      </c>
      <c r="X1347" s="55">
        <f t="shared" ref="X1347:X1410" si="170">T1347*U1347</f>
        <v>0.19440000000000002</v>
      </c>
      <c r="Y1347" s="55">
        <f t="shared" ref="Y1347:Y1410" si="171">U1347-V1347</f>
        <v>5.07</v>
      </c>
      <c r="Z1347" s="54">
        <f t="shared" ref="Z1347:Z1410" si="172">Y1347/U1347</f>
        <v>0.78240740740740744</v>
      </c>
      <c r="AA1347" s="49" t="str">
        <f t="shared" ref="AA1347:AA1410" ca="1" si="173">IF(DATEDIF(B1347,TODAY(),"y")&gt;5,"Y","N")</f>
        <v>N</v>
      </c>
      <c r="AB1347" s="49">
        <f t="shared" ref="AB1347:AB1410" ca="1" si="174">DATEDIF(B1347,TODAY(),"y")</f>
        <v>5</v>
      </c>
      <c r="AC1347" s="49" t="str">
        <f t="shared" ref="AC1347:AC1410" ca="1" si="175">IF(AB1347&gt;5,"Y","N")</f>
        <v>N</v>
      </c>
    </row>
    <row r="1348" spans="1:29" x14ac:dyDescent="0.25">
      <c r="A1348">
        <v>8645</v>
      </c>
      <c r="B1348" s="9">
        <v>43556</v>
      </c>
      <c r="C1348" s="50" t="str">
        <f t="shared" si="168"/>
        <v>N</v>
      </c>
      <c r="D1348" s="52">
        <f>_xlfn.XLOOKUP(B1348,Cal_Date!B:B,Cal_Date!A:A,0)</f>
        <v>1</v>
      </c>
      <c r="E1348">
        <v>2019</v>
      </c>
      <c r="F1348" t="s">
        <v>121</v>
      </c>
      <c r="G1348" t="s">
        <v>129</v>
      </c>
      <c r="H1348" t="s">
        <v>48</v>
      </c>
      <c r="I1348" t="s">
        <v>18</v>
      </c>
      <c r="J1348" t="s">
        <v>11</v>
      </c>
      <c r="K1348" t="s">
        <v>42</v>
      </c>
      <c r="L1348">
        <v>1</v>
      </c>
      <c r="M1348">
        <v>1004</v>
      </c>
      <c r="O1348" t="s">
        <v>28</v>
      </c>
      <c r="R1348" t="s">
        <v>44</v>
      </c>
      <c r="S1348" s="49" t="str">
        <f t="shared" si="169"/>
        <v>Card</v>
      </c>
      <c r="T1348" s="3">
        <v>0.03</v>
      </c>
      <c r="U1348" s="2">
        <v>6.36</v>
      </c>
      <c r="V1348" s="2">
        <v>1.41</v>
      </c>
      <c r="W1348" s="54">
        <f>_xlfn.XLOOKUP(M1348,Market!A:A,Market!F:F,0)</f>
        <v>0.06</v>
      </c>
      <c r="X1348" s="55">
        <f t="shared" si="170"/>
        <v>0.1908</v>
      </c>
      <c r="Y1348" s="55">
        <f t="shared" si="171"/>
        <v>4.95</v>
      </c>
      <c r="Z1348" s="54">
        <f t="shared" si="172"/>
        <v>0.77830188679245282</v>
      </c>
      <c r="AA1348" s="49" t="str">
        <f t="shared" ca="1" si="173"/>
        <v>N</v>
      </c>
      <c r="AB1348" s="49">
        <f t="shared" ca="1" si="174"/>
        <v>5</v>
      </c>
      <c r="AC1348" s="49" t="str">
        <f t="shared" ca="1" si="175"/>
        <v>N</v>
      </c>
    </row>
    <row r="1349" spans="1:29" x14ac:dyDescent="0.25">
      <c r="A1349">
        <v>8646</v>
      </c>
      <c r="B1349" s="9">
        <v>43556</v>
      </c>
      <c r="C1349" s="50" t="str">
        <f t="shared" si="168"/>
        <v>N</v>
      </c>
      <c r="D1349" s="52">
        <f>_xlfn.XLOOKUP(B1349,Cal_Date!B:B,Cal_Date!A:A,0)</f>
        <v>1</v>
      </c>
      <c r="E1349">
        <v>2019</v>
      </c>
      <c r="F1349" t="s">
        <v>121</v>
      </c>
      <c r="G1349" t="s">
        <v>129</v>
      </c>
      <c r="H1349" t="s">
        <v>48</v>
      </c>
      <c r="I1349" t="s">
        <v>18</v>
      </c>
      <c r="J1349" t="s">
        <v>11</v>
      </c>
      <c r="K1349" t="s">
        <v>42</v>
      </c>
      <c r="L1349">
        <v>1</v>
      </c>
      <c r="M1349">
        <v>1005</v>
      </c>
      <c r="O1349" t="s">
        <v>25</v>
      </c>
      <c r="R1349" t="s">
        <v>44</v>
      </c>
      <c r="S1349" s="49" t="str">
        <f t="shared" si="169"/>
        <v>Card</v>
      </c>
      <c r="T1349" s="3">
        <v>0.03</v>
      </c>
      <c r="U1349" s="2">
        <v>6.5339999999999998</v>
      </c>
      <c r="V1349" s="2">
        <v>1.41</v>
      </c>
      <c r="W1349" s="54">
        <f>_xlfn.XLOOKUP(M1349,Market!A:A,Market!F:F,0)</f>
        <v>8.8999999999999996E-2</v>
      </c>
      <c r="X1349" s="55">
        <f t="shared" si="170"/>
        <v>0.19602</v>
      </c>
      <c r="Y1349" s="55">
        <f t="shared" si="171"/>
        <v>5.1239999999999997</v>
      </c>
      <c r="Z1349" s="54">
        <f t="shared" si="172"/>
        <v>0.78420569329660239</v>
      </c>
      <c r="AA1349" s="49" t="str">
        <f t="shared" ca="1" si="173"/>
        <v>N</v>
      </c>
      <c r="AB1349" s="49">
        <f t="shared" ca="1" si="174"/>
        <v>5</v>
      </c>
      <c r="AC1349" s="49" t="str">
        <f t="shared" ca="1" si="175"/>
        <v>N</v>
      </c>
    </row>
    <row r="1350" spans="1:29" x14ac:dyDescent="0.25">
      <c r="A1350">
        <v>8647</v>
      </c>
      <c r="B1350" s="9">
        <v>43556</v>
      </c>
      <c r="C1350" s="50" t="str">
        <f t="shared" si="168"/>
        <v>N</v>
      </c>
      <c r="D1350" s="52">
        <f>_xlfn.XLOOKUP(B1350,Cal_Date!B:B,Cal_Date!A:A,0)</f>
        <v>1</v>
      </c>
      <c r="E1350">
        <v>2019</v>
      </c>
      <c r="F1350" t="s">
        <v>121</v>
      </c>
      <c r="G1350" t="s">
        <v>129</v>
      </c>
      <c r="H1350" t="s">
        <v>48</v>
      </c>
      <c r="I1350" t="s">
        <v>18</v>
      </c>
      <c r="J1350" t="s">
        <v>11</v>
      </c>
      <c r="K1350" t="s">
        <v>42</v>
      </c>
      <c r="L1350">
        <v>2</v>
      </c>
      <c r="M1350">
        <v>1000</v>
      </c>
      <c r="O1350" t="s">
        <v>25</v>
      </c>
      <c r="R1350" t="s">
        <v>44</v>
      </c>
      <c r="S1350" s="49" t="str">
        <f t="shared" si="169"/>
        <v>Card</v>
      </c>
      <c r="T1350" s="3">
        <v>0.03</v>
      </c>
      <c r="U1350" s="2">
        <v>12.96</v>
      </c>
      <c r="V1350" s="2">
        <v>2.82</v>
      </c>
      <c r="W1350" s="54">
        <f>_xlfn.XLOOKUP(M1350,Market!A:A,Market!F:F,0)</f>
        <v>0.08</v>
      </c>
      <c r="X1350" s="55">
        <f t="shared" si="170"/>
        <v>0.38880000000000003</v>
      </c>
      <c r="Y1350" s="55">
        <f t="shared" si="171"/>
        <v>10.14</v>
      </c>
      <c r="Z1350" s="54">
        <f t="shared" si="172"/>
        <v>0.78240740740740744</v>
      </c>
      <c r="AA1350" s="49" t="str">
        <f t="shared" ca="1" si="173"/>
        <v>N</v>
      </c>
      <c r="AB1350" s="49">
        <f t="shared" ca="1" si="174"/>
        <v>5</v>
      </c>
      <c r="AC1350" s="49" t="str">
        <f t="shared" ca="1" si="175"/>
        <v>N</v>
      </c>
    </row>
    <row r="1351" spans="1:29" x14ac:dyDescent="0.25">
      <c r="A1351">
        <v>8648</v>
      </c>
      <c r="B1351" s="9">
        <v>43556</v>
      </c>
      <c r="C1351" s="50" t="str">
        <f t="shared" si="168"/>
        <v>N</v>
      </c>
      <c r="D1351" s="52">
        <f>_xlfn.XLOOKUP(B1351,Cal_Date!B:B,Cal_Date!A:A,0)</f>
        <v>1</v>
      </c>
      <c r="E1351">
        <v>2019</v>
      </c>
      <c r="F1351" t="s">
        <v>121</v>
      </c>
      <c r="G1351" t="s">
        <v>129</v>
      </c>
      <c r="H1351" t="s">
        <v>48</v>
      </c>
      <c r="I1351" t="s">
        <v>18</v>
      </c>
      <c r="J1351" t="s">
        <v>11</v>
      </c>
      <c r="K1351" t="s">
        <v>42</v>
      </c>
      <c r="L1351">
        <v>1</v>
      </c>
      <c r="M1351">
        <v>1006</v>
      </c>
      <c r="O1351" t="s">
        <v>28</v>
      </c>
      <c r="R1351" t="s">
        <v>44</v>
      </c>
      <c r="S1351" s="49" t="str">
        <f t="shared" si="169"/>
        <v>Card</v>
      </c>
      <c r="T1351" s="3">
        <v>0.03</v>
      </c>
      <c r="U1351" s="2">
        <v>6.5339999999999998</v>
      </c>
      <c r="V1351" s="2">
        <v>1.41</v>
      </c>
      <c r="W1351" s="54">
        <f>_xlfn.XLOOKUP(M1351,Market!A:A,Market!F:F,0)</f>
        <v>8.8999999999999996E-2</v>
      </c>
      <c r="X1351" s="55">
        <f t="shared" si="170"/>
        <v>0.19602</v>
      </c>
      <c r="Y1351" s="55">
        <f t="shared" si="171"/>
        <v>5.1239999999999997</v>
      </c>
      <c r="Z1351" s="54">
        <f t="shared" si="172"/>
        <v>0.78420569329660239</v>
      </c>
      <c r="AA1351" s="49" t="str">
        <f t="shared" ca="1" si="173"/>
        <v>N</v>
      </c>
      <c r="AB1351" s="49">
        <f t="shared" ca="1" si="174"/>
        <v>5</v>
      </c>
      <c r="AC1351" s="49" t="str">
        <f t="shared" ca="1" si="175"/>
        <v>N</v>
      </c>
    </row>
    <row r="1352" spans="1:29" x14ac:dyDescent="0.25">
      <c r="A1352">
        <v>8649</v>
      </c>
      <c r="B1352" s="9">
        <v>43556</v>
      </c>
      <c r="C1352" s="50" t="str">
        <f t="shared" si="168"/>
        <v>N</v>
      </c>
      <c r="D1352" s="52">
        <f>_xlfn.XLOOKUP(B1352,Cal_Date!B:B,Cal_Date!A:A,0)</f>
        <v>1</v>
      </c>
      <c r="E1352">
        <v>2019</v>
      </c>
      <c r="F1352" t="s">
        <v>121</v>
      </c>
      <c r="G1352" t="s">
        <v>129</v>
      </c>
      <c r="H1352" t="s">
        <v>48</v>
      </c>
      <c r="I1352" t="s">
        <v>18</v>
      </c>
      <c r="J1352" t="s">
        <v>10</v>
      </c>
      <c r="K1352" t="s">
        <v>43</v>
      </c>
      <c r="L1352">
        <v>2</v>
      </c>
      <c r="M1352">
        <v>1000</v>
      </c>
      <c r="O1352" t="s">
        <v>25</v>
      </c>
      <c r="R1352" t="s">
        <v>44</v>
      </c>
      <c r="S1352" s="49" t="str">
        <f t="shared" si="169"/>
        <v>Card</v>
      </c>
      <c r="T1352" s="3">
        <v>0.03</v>
      </c>
      <c r="U1352" s="2">
        <v>15.120000000000001</v>
      </c>
      <c r="V1352" s="2">
        <v>2.92</v>
      </c>
      <c r="W1352" s="54">
        <f>_xlfn.XLOOKUP(M1352,Market!A:A,Market!F:F,0)</f>
        <v>0.08</v>
      </c>
      <c r="X1352" s="55">
        <f t="shared" si="170"/>
        <v>0.4536</v>
      </c>
      <c r="Y1352" s="55">
        <f t="shared" si="171"/>
        <v>12.200000000000001</v>
      </c>
      <c r="Z1352" s="54">
        <f t="shared" si="172"/>
        <v>0.80687830687830686</v>
      </c>
      <c r="AA1352" s="49" t="str">
        <f t="shared" ca="1" si="173"/>
        <v>N</v>
      </c>
      <c r="AB1352" s="49">
        <f t="shared" ca="1" si="174"/>
        <v>5</v>
      </c>
      <c r="AC1352" s="49" t="str">
        <f t="shared" ca="1" si="175"/>
        <v>N</v>
      </c>
    </row>
    <row r="1353" spans="1:29" x14ac:dyDescent="0.25">
      <c r="A1353">
        <v>8650</v>
      </c>
      <c r="B1353" s="9">
        <v>43556</v>
      </c>
      <c r="C1353" s="50" t="str">
        <f t="shared" si="168"/>
        <v>N</v>
      </c>
      <c r="D1353" s="52">
        <f>_xlfn.XLOOKUP(B1353,Cal_Date!B:B,Cal_Date!A:A,0)</f>
        <v>1</v>
      </c>
      <c r="E1353">
        <v>2019</v>
      </c>
      <c r="F1353" t="s">
        <v>121</v>
      </c>
      <c r="G1353" t="s">
        <v>129</v>
      </c>
      <c r="H1353" t="s">
        <v>48</v>
      </c>
      <c r="I1353" t="s">
        <v>18</v>
      </c>
      <c r="J1353" t="s">
        <v>10</v>
      </c>
      <c r="K1353" t="s">
        <v>43</v>
      </c>
      <c r="L1353">
        <v>1</v>
      </c>
      <c r="M1353">
        <v>1001</v>
      </c>
      <c r="O1353" t="s">
        <v>25</v>
      </c>
      <c r="R1353" t="s">
        <v>44</v>
      </c>
      <c r="S1353" s="49" t="str">
        <f t="shared" si="169"/>
        <v>Card</v>
      </c>
      <c r="T1353" s="3">
        <v>0.03</v>
      </c>
      <c r="U1353" s="2">
        <v>9.01</v>
      </c>
      <c r="V1353" s="2">
        <v>1.46</v>
      </c>
      <c r="W1353" s="54">
        <f>_xlfn.XLOOKUP(M1353,Market!A:A,Market!F:F,0)</f>
        <v>0.06</v>
      </c>
      <c r="X1353" s="55">
        <f t="shared" si="170"/>
        <v>0.27029999999999998</v>
      </c>
      <c r="Y1353" s="55">
        <f t="shared" si="171"/>
        <v>7.55</v>
      </c>
      <c r="Z1353" s="54">
        <f t="shared" si="172"/>
        <v>0.83795782463928969</v>
      </c>
      <c r="AA1353" s="49" t="str">
        <f t="shared" ca="1" si="173"/>
        <v>N</v>
      </c>
      <c r="AB1353" s="49">
        <f t="shared" ca="1" si="174"/>
        <v>5</v>
      </c>
      <c r="AC1353" s="49" t="str">
        <f t="shared" ca="1" si="175"/>
        <v>N</v>
      </c>
    </row>
    <row r="1354" spans="1:29" x14ac:dyDescent="0.25">
      <c r="A1354">
        <v>8651</v>
      </c>
      <c r="B1354" s="9">
        <v>43556</v>
      </c>
      <c r="C1354" s="50" t="str">
        <f t="shared" si="168"/>
        <v>N</v>
      </c>
      <c r="D1354" s="52">
        <f>_xlfn.XLOOKUP(B1354,Cal_Date!B:B,Cal_Date!A:A,0)</f>
        <v>1</v>
      </c>
      <c r="E1354">
        <v>2019</v>
      </c>
      <c r="F1354" t="s">
        <v>121</v>
      </c>
      <c r="G1354" t="s">
        <v>129</v>
      </c>
      <c r="H1354" t="s">
        <v>48</v>
      </c>
      <c r="I1354" t="s">
        <v>18</v>
      </c>
      <c r="J1354" t="s">
        <v>11</v>
      </c>
      <c r="K1354" t="s">
        <v>42</v>
      </c>
      <c r="L1354">
        <v>2</v>
      </c>
      <c r="M1354">
        <v>1008</v>
      </c>
      <c r="O1354" t="s">
        <v>28</v>
      </c>
      <c r="R1354" t="s">
        <v>44</v>
      </c>
      <c r="S1354" s="49" t="str">
        <f t="shared" si="169"/>
        <v>Card</v>
      </c>
      <c r="T1354" s="3">
        <v>0.03</v>
      </c>
      <c r="U1354" s="2">
        <v>13.068</v>
      </c>
      <c r="V1354" s="2">
        <v>2.82</v>
      </c>
      <c r="W1354" s="54">
        <f>_xlfn.XLOOKUP(M1354,Market!A:A,Market!F:F,0)</f>
        <v>8.8999999999999996E-2</v>
      </c>
      <c r="X1354" s="55">
        <f t="shared" si="170"/>
        <v>0.39204</v>
      </c>
      <c r="Y1354" s="55">
        <f t="shared" si="171"/>
        <v>10.247999999999999</v>
      </c>
      <c r="Z1354" s="54">
        <f t="shared" si="172"/>
        <v>0.78420569329660239</v>
      </c>
      <c r="AA1354" s="49" t="str">
        <f t="shared" ca="1" si="173"/>
        <v>N</v>
      </c>
      <c r="AB1354" s="49">
        <f t="shared" ca="1" si="174"/>
        <v>5</v>
      </c>
      <c r="AC1354" s="49" t="str">
        <f t="shared" ca="1" si="175"/>
        <v>N</v>
      </c>
    </row>
    <row r="1355" spans="1:29" x14ac:dyDescent="0.25">
      <c r="A1355">
        <v>8652</v>
      </c>
      <c r="B1355" s="9">
        <v>43556</v>
      </c>
      <c r="C1355" s="50" t="str">
        <f t="shared" si="168"/>
        <v>N</v>
      </c>
      <c r="D1355" s="52">
        <f>_xlfn.XLOOKUP(B1355,Cal_Date!B:B,Cal_Date!A:A,0)</f>
        <v>1</v>
      </c>
      <c r="E1355">
        <v>2019</v>
      </c>
      <c r="F1355" t="s">
        <v>121</v>
      </c>
      <c r="G1355" t="s">
        <v>129</v>
      </c>
      <c r="H1355" t="s">
        <v>48</v>
      </c>
      <c r="I1355" t="s">
        <v>18</v>
      </c>
      <c r="J1355" t="s">
        <v>11</v>
      </c>
      <c r="K1355" t="s">
        <v>42</v>
      </c>
      <c r="L1355">
        <v>1</v>
      </c>
      <c r="M1355">
        <v>1009</v>
      </c>
      <c r="O1355" t="s">
        <v>28</v>
      </c>
      <c r="R1355" t="s">
        <v>44</v>
      </c>
      <c r="S1355" s="49" t="str">
        <f t="shared" si="169"/>
        <v>Card</v>
      </c>
      <c r="T1355" s="3">
        <v>0.03</v>
      </c>
      <c r="U1355" s="2">
        <v>6.5339999999999998</v>
      </c>
      <c r="V1355" s="2">
        <v>1.41</v>
      </c>
      <c r="W1355" s="54">
        <f>_xlfn.XLOOKUP(M1355,Market!A:A,Market!F:F,0)</f>
        <v>8.8999999999999996E-2</v>
      </c>
      <c r="X1355" s="55">
        <f t="shared" si="170"/>
        <v>0.19602</v>
      </c>
      <c r="Y1355" s="55">
        <f t="shared" si="171"/>
        <v>5.1239999999999997</v>
      </c>
      <c r="Z1355" s="54">
        <f t="shared" si="172"/>
        <v>0.78420569329660239</v>
      </c>
      <c r="AA1355" s="49" t="str">
        <f t="shared" ca="1" si="173"/>
        <v>N</v>
      </c>
      <c r="AB1355" s="49">
        <f t="shared" ca="1" si="174"/>
        <v>5</v>
      </c>
      <c r="AC1355" s="49" t="str">
        <f t="shared" ca="1" si="175"/>
        <v>N</v>
      </c>
    </row>
    <row r="1356" spans="1:29" x14ac:dyDescent="0.25">
      <c r="A1356">
        <v>8653</v>
      </c>
      <c r="B1356" s="9">
        <v>43556</v>
      </c>
      <c r="C1356" s="50" t="str">
        <f t="shared" si="168"/>
        <v>N</v>
      </c>
      <c r="D1356" s="52">
        <f>_xlfn.XLOOKUP(B1356,Cal_Date!B:B,Cal_Date!A:A,0)</f>
        <v>1</v>
      </c>
      <c r="E1356">
        <v>2019</v>
      </c>
      <c r="F1356" t="s">
        <v>121</v>
      </c>
      <c r="G1356" t="s">
        <v>129</v>
      </c>
      <c r="H1356" t="s">
        <v>48</v>
      </c>
      <c r="I1356" t="s">
        <v>18</v>
      </c>
      <c r="J1356" t="s">
        <v>11</v>
      </c>
      <c r="K1356" t="s">
        <v>42</v>
      </c>
      <c r="L1356">
        <v>1</v>
      </c>
      <c r="M1356">
        <v>1001</v>
      </c>
      <c r="O1356" t="s">
        <v>25</v>
      </c>
      <c r="R1356" t="s">
        <v>44</v>
      </c>
      <c r="S1356" s="49" t="str">
        <f t="shared" si="169"/>
        <v>Card</v>
      </c>
      <c r="T1356" s="3">
        <v>0.03</v>
      </c>
      <c r="U1356" s="2">
        <v>6.36</v>
      </c>
      <c r="V1356" s="2">
        <v>1.41</v>
      </c>
      <c r="W1356" s="54">
        <f>_xlfn.XLOOKUP(M1356,Market!A:A,Market!F:F,0)</f>
        <v>0.06</v>
      </c>
      <c r="X1356" s="55">
        <f t="shared" si="170"/>
        <v>0.1908</v>
      </c>
      <c r="Y1356" s="55">
        <f t="shared" si="171"/>
        <v>4.95</v>
      </c>
      <c r="Z1356" s="54">
        <f t="shared" si="172"/>
        <v>0.77830188679245282</v>
      </c>
      <c r="AA1356" s="49" t="str">
        <f t="shared" ca="1" si="173"/>
        <v>N</v>
      </c>
      <c r="AB1356" s="49">
        <f t="shared" ca="1" si="174"/>
        <v>5</v>
      </c>
      <c r="AC1356" s="49" t="str">
        <f t="shared" ca="1" si="175"/>
        <v>N</v>
      </c>
    </row>
    <row r="1357" spans="1:29" x14ac:dyDescent="0.25">
      <c r="A1357">
        <v>8654</v>
      </c>
      <c r="B1357" s="9">
        <v>43556</v>
      </c>
      <c r="C1357" s="50" t="str">
        <f t="shared" si="168"/>
        <v>N</v>
      </c>
      <c r="D1357" s="52">
        <f>_xlfn.XLOOKUP(B1357,Cal_Date!B:B,Cal_Date!A:A,0)</f>
        <v>1</v>
      </c>
      <c r="E1357">
        <v>2019</v>
      </c>
      <c r="F1357" t="s">
        <v>121</v>
      </c>
      <c r="G1357" t="s">
        <v>129</v>
      </c>
      <c r="H1357" t="s">
        <v>48</v>
      </c>
      <c r="I1357" t="s">
        <v>18</v>
      </c>
      <c r="J1357" t="s">
        <v>11</v>
      </c>
      <c r="K1357" t="s">
        <v>42</v>
      </c>
      <c r="L1357">
        <v>1</v>
      </c>
      <c r="M1357">
        <v>1001</v>
      </c>
      <c r="O1357" t="s">
        <v>25</v>
      </c>
      <c r="R1357" t="s">
        <v>44</v>
      </c>
      <c r="S1357" s="49" t="str">
        <f t="shared" si="169"/>
        <v>Card</v>
      </c>
      <c r="T1357" s="3">
        <v>0.03</v>
      </c>
      <c r="U1357" s="2">
        <v>6.36</v>
      </c>
      <c r="V1357" s="2">
        <v>1.41</v>
      </c>
      <c r="W1357" s="54">
        <f>_xlfn.XLOOKUP(M1357,Market!A:A,Market!F:F,0)</f>
        <v>0.06</v>
      </c>
      <c r="X1357" s="55">
        <f t="shared" si="170"/>
        <v>0.1908</v>
      </c>
      <c r="Y1357" s="55">
        <f t="shared" si="171"/>
        <v>4.95</v>
      </c>
      <c r="Z1357" s="54">
        <f t="shared" si="172"/>
        <v>0.77830188679245282</v>
      </c>
      <c r="AA1357" s="49" t="str">
        <f t="shared" ca="1" si="173"/>
        <v>N</v>
      </c>
      <c r="AB1357" s="49">
        <f t="shared" ca="1" si="174"/>
        <v>5</v>
      </c>
      <c r="AC1357" s="49" t="str">
        <f t="shared" ca="1" si="175"/>
        <v>N</v>
      </c>
    </row>
    <row r="1358" spans="1:29" x14ac:dyDescent="0.25">
      <c r="A1358">
        <v>8655</v>
      </c>
      <c r="B1358" s="9">
        <v>43556</v>
      </c>
      <c r="C1358" s="50" t="str">
        <f t="shared" si="168"/>
        <v>N</v>
      </c>
      <c r="D1358" s="52">
        <f>_xlfn.XLOOKUP(B1358,Cal_Date!B:B,Cal_Date!A:A,0)</f>
        <v>1</v>
      </c>
      <c r="E1358">
        <v>2019</v>
      </c>
      <c r="F1358" t="s">
        <v>121</v>
      </c>
      <c r="G1358" t="s">
        <v>129</v>
      </c>
      <c r="H1358" t="s">
        <v>48</v>
      </c>
      <c r="I1358" t="s">
        <v>18</v>
      </c>
      <c r="J1358" t="s">
        <v>11</v>
      </c>
      <c r="K1358" t="s">
        <v>42</v>
      </c>
      <c r="L1358">
        <v>1</v>
      </c>
      <c r="M1358">
        <v>1001</v>
      </c>
      <c r="O1358" t="s">
        <v>25</v>
      </c>
      <c r="R1358" t="s">
        <v>44</v>
      </c>
      <c r="S1358" s="49" t="str">
        <f t="shared" si="169"/>
        <v>Card</v>
      </c>
      <c r="T1358" s="3">
        <v>0.03</v>
      </c>
      <c r="U1358" s="2">
        <v>6.36</v>
      </c>
      <c r="V1358" s="2">
        <v>1.41</v>
      </c>
      <c r="W1358" s="54">
        <f>_xlfn.XLOOKUP(M1358,Market!A:A,Market!F:F,0)</f>
        <v>0.06</v>
      </c>
      <c r="X1358" s="55">
        <f t="shared" si="170"/>
        <v>0.1908</v>
      </c>
      <c r="Y1358" s="55">
        <f t="shared" si="171"/>
        <v>4.95</v>
      </c>
      <c r="Z1358" s="54">
        <f t="shared" si="172"/>
        <v>0.77830188679245282</v>
      </c>
      <c r="AA1358" s="49" t="str">
        <f t="shared" ca="1" si="173"/>
        <v>N</v>
      </c>
      <c r="AB1358" s="49">
        <f t="shared" ca="1" si="174"/>
        <v>5</v>
      </c>
      <c r="AC1358" s="49" t="str">
        <f t="shared" ca="1" si="175"/>
        <v>N</v>
      </c>
    </row>
    <row r="1359" spans="1:29" x14ac:dyDescent="0.25">
      <c r="A1359">
        <v>8656</v>
      </c>
      <c r="B1359" s="9">
        <v>43556</v>
      </c>
      <c r="C1359" s="50" t="str">
        <f t="shared" si="168"/>
        <v>N</v>
      </c>
      <c r="D1359" s="52">
        <f>_xlfn.XLOOKUP(B1359,Cal_Date!B:B,Cal_Date!A:A,0)</f>
        <v>1</v>
      </c>
      <c r="E1359">
        <v>2019</v>
      </c>
      <c r="F1359" t="s">
        <v>121</v>
      </c>
      <c r="G1359" t="s">
        <v>129</v>
      </c>
      <c r="H1359" t="s">
        <v>48</v>
      </c>
      <c r="I1359" t="s">
        <v>18</v>
      </c>
      <c r="J1359" t="s">
        <v>11</v>
      </c>
      <c r="K1359" t="s">
        <v>42</v>
      </c>
      <c r="L1359">
        <v>2</v>
      </c>
      <c r="M1359">
        <v>1002</v>
      </c>
      <c r="O1359" t="s">
        <v>28</v>
      </c>
      <c r="R1359" t="s">
        <v>44</v>
      </c>
      <c r="S1359" s="49" t="str">
        <f t="shared" si="169"/>
        <v>Card</v>
      </c>
      <c r="T1359" s="3">
        <v>0.03</v>
      </c>
      <c r="U1359" s="2">
        <v>12.72</v>
      </c>
      <c r="V1359" s="2">
        <v>2.82</v>
      </c>
      <c r="W1359" s="54">
        <f>_xlfn.XLOOKUP(M1359,Market!A:A,Market!F:F,0)</f>
        <v>0.06</v>
      </c>
      <c r="X1359" s="55">
        <f t="shared" si="170"/>
        <v>0.38159999999999999</v>
      </c>
      <c r="Y1359" s="55">
        <f t="shared" si="171"/>
        <v>9.9</v>
      </c>
      <c r="Z1359" s="54">
        <f t="shared" si="172"/>
        <v>0.77830188679245282</v>
      </c>
      <c r="AA1359" s="49" t="str">
        <f t="shared" ca="1" si="173"/>
        <v>N</v>
      </c>
      <c r="AB1359" s="49">
        <f t="shared" ca="1" si="174"/>
        <v>5</v>
      </c>
      <c r="AC1359" s="49" t="str">
        <f t="shared" ca="1" si="175"/>
        <v>N</v>
      </c>
    </row>
    <row r="1360" spans="1:29" x14ac:dyDescent="0.25">
      <c r="A1360">
        <v>8657</v>
      </c>
      <c r="B1360" s="9">
        <v>43556</v>
      </c>
      <c r="C1360" s="50" t="str">
        <f t="shared" si="168"/>
        <v>N</v>
      </c>
      <c r="D1360" s="52">
        <f>_xlfn.XLOOKUP(B1360,Cal_Date!B:B,Cal_Date!A:A,0)</f>
        <v>1</v>
      </c>
      <c r="E1360">
        <v>2019</v>
      </c>
      <c r="F1360" t="s">
        <v>121</v>
      </c>
      <c r="G1360" t="s">
        <v>129</v>
      </c>
      <c r="H1360" t="s">
        <v>48</v>
      </c>
      <c r="I1360" t="s">
        <v>18</v>
      </c>
      <c r="J1360" t="s">
        <v>11</v>
      </c>
      <c r="K1360" t="s">
        <v>42</v>
      </c>
      <c r="L1360">
        <v>1</v>
      </c>
      <c r="M1360">
        <v>1003</v>
      </c>
      <c r="O1360" t="s">
        <v>25</v>
      </c>
      <c r="R1360" t="s">
        <v>44</v>
      </c>
      <c r="S1360" s="49" t="str">
        <f t="shared" si="169"/>
        <v>Card</v>
      </c>
      <c r="T1360" s="3">
        <v>0.03</v>
      </c>
      <c r="U1360" s="2">
        <v>6.36</v>
      </c>
      <c r="V1360" s="2">
        <v>1.41</v>
      </c>
      <c r="W1360" s="54">
        <f>_xlfn.XLOOKUP(M1360,Market!A:A,Market!F:F,0)</f>
        <v>0.06</v>
      </c>
      <c r="X1360" s="55">
        <f t="shared" si="170"/>
        <v>0.1908</v>
      </c>
      <c r="Y1360" s="55">
        <f t="shared" si="171"/>
        <v>4.95</v>
      </c>
      <c r="Z1360" s="54">
        <f t="shared" si="172"/>
        <v>0.77830188679245282</v>
      </c>
      <c r="AA1360" s="49" t="str">
        <f t="shared" ca="1" si="173"/>
        <v>N</v>
      </c>
      <c r="AB1360" s="49">
        <f t="shared" ca="1" si="174"/>
        <v>5</v>
      </c>
      <c r="AC1360" s="49" t="str">
        <f t="shared" ca="1" si="175"/>
        <v>N</v>
      </c>
    </row>
    <row r="1361" spans="1:29" x14ac:dyDescent="0.25">
      <c r="A1361">
        <v>8658</v>
      </c>
      <c r="B1361" s="9">
        <v>43556</v>
      </c>
      <c r="C1361" s="50" t="str">
        <f t="shared" si="168"/>
        <v>N</v>
      </c>
      <c r="D1361" s="52">
        <f>_xlfn.XLOOKUP(B1361,Cal_Date!B:B,Cal_Date!A:A,0)</f>
        <v>1</v>
      </c>
      <c r="E1361">
        <v>2019</v>
      </c>
      <c r="F1361" t="s">
        <v>121</v>
      </c>
      <c r="G1361" t="s">
        <v>129</v>
      </c>
      <c r="H1361" t="s">
        <v>48</v>
      </c>
      <c r="I1361" t="s">
        <v>18</v>
      </c>
      <c r="J1361" t="s">
        <v>11</v>
      </c>
      <c r="K1361" t="s">
        <v>42</v>
      </c>
      <c r="L1361">
        <v>1</v>
      </c>
      <c r="M1361">
        <v>1003</v>
      </c>
      <c r="O1361" t="s">
        <v>25</v>
      </c>
      <c r="R1361" t="s">
        <v>44</v>
      </c>
      <c r="S1361" s="49" t="str">
        <f t="shared" si="169"/>
        <v>Card</v>
      </c>
      <c r="T1361" s="3">
        <v>0.03</v>
      </c>
      <c r="U1361" s="2">
        <v>6.36</v>
      </c>
      <c r="V1361" s="2">
        <v>1.41</v>
      </c>
      <c r="W1361" s="54">
        <f>_xlfn.XLOOKUP(M1361,Market!A:A,Market!F:F,0)</f>
        <v>0.06</v>
      </c>
      <c r="X1361" s="55">
        <f t="shared" si="170"/>
        <v>0.1908</v>
      </c>
      <c r="Y1361" s="55">
        <f t="shared" si="171"/>
        <v>4.95</v>
      </c>
      <c r="Z1361" s="54">
        <f t="shared" si="172"/>
        <v>0.77830188679245282</v>
      </c>
      <c r="AA1361" s="49" t="str">
        <f t="shared" ca="1" si="173"/>
        <v>N</v>
      </c>
      <c r="AB1361" s="49">
        <f t="shared" ca="1" si="174"/>
        <v>5</v>
      </c>
      <c r="AC1361" s="49" t="str">
        <f t="shared" ca="1" si="175"/>
        <v>N</v>
      </c>
    </row>
    <row r="1362" spans="1:29" x14ac:dyDescent="0.25">
      <c r="A1362">
        <v>8659</v>
      </c>
      <c r="B1362" s="9">
        <v>43556</v>
      </c>
      <c r="C1362" s="50" t="str">
        <f t="shared" si="168"/>
        <v>N</v>
      </c>
      <c r="D1362" s="52">
        <f>_xlfn.XLOOKUP(B1362,Cal_Date!B:B,Cal_Date!A:A,0)</f>
        <v>1</v>
      </c>
      <c r="E1362">
        <v>2019</v>
      </c>
      <c r="F1362" t="s">
        <v>121</v>
      </c>
      <c r="G1362" t="s">
        <v>129</v>
      </c>
      <c r="H1362" t="s">
        <v>48</v>
      </c>
      <c r="I1362" t="s">
        <v>18</v>
      </c>
      <c r="J1362" t="s">
        <v>11</v>
      </c>
      <c r="K1362" t="s">
        <v>42</v>
      </c>
      <c r="L1362">
        <v>1</v>
      </c>
      <c r="M1362">
        <v>1003</v>
      </c>
      <c r="O1362" t="s">
        <v>25</v>
      </c>
      <c r="R1362" t="s">
        <v>44</v>
      </c>
      <c r="S1362" s="49" t="str">
        <f t="shared" si="169"/>
        <v>Card</v>
      </c>
      <c r="T1362" s="3">
        <v>0.03</v>
      </c>
      <c r="U1362" s="2">
        <v>6.36</v>
      </c>
      <c r="V1362" s="2">
        <v>1.41</v>
      </c>
      <c r="W1362" s="54">
        <f>_xlfn.XLOOKUP(M1362,Market!A:A,Market!F:F,0)</f>
        <v>0.06</v>
      </c>
      <c r="X1362" s="55">
        <f t="shared" si="170"/>
        <v>0.1908</v>
      </c>
      <c r="Y1362" s="55">
        <f t="shared" si="171"/>
        <v>4.95</v>
      </c>
      <c r="Z1362" s="54">
        <f t="shared" si="172"/>
        <v>0.77830188679245282</v>
      </c>
      <c r="AA1362" s="49" t="str">
        <f t="shared" ca="1" si="173"/>
        <v>N</v>
      </c>
      <c r="AB1362" s="49">
        <f t="shared" ca="1" si="174"/>
        <v>5</v>
      </c>
      <c r="AC1362" s="49" t="str">
        <f t="shared" ca="1" si="175"/>
        <v>N</v>
      </c>
    </row>
    <row r="1363" spans="1:29" x14ac:dyDescent="0.25">
      <c r="A1363">
        <v>8660</v>
      </c>
      <c r="B1363" s="9">
        <v>43556</v>
      </c>
      <c r="C1363" s="50" t="str">
        <f t="shared" si="168"/>
        <v>N</v>
      </c>
      <c r="D1363" s="52">
        <f>_xlfn.XLOOKUP(B1363,Cal_Date!B:B,Cal_Date!A:A,0)</f>
        <v>1</v>
      </c>
      <c r="E1363">
        <v>2019</v>
      </c>
      <c r="F1363" t="s">
        <v>121</v>
      </c>
      <c r="G1363" t="s">
        <v>129</v>
      </c>
      <c r="H1363" t="s">
        <v>48</v>
      </c>
      <c r="I1363" t="s">
        <v>18</v>
      </c>
      <c r="J1363" t="s">
        <v>10</v>
      </c>
      <c r="K1363" t="s">
        <v>43</v>
      </c>
      <c r="L1363">
        <v>1</v>
      </c>
      <c r="M1363">
        <v>1004</v>
      </c>
      <c r="O1363" t="s">
        <v>28</v>
      </c>
      <c r="R1363" t="s">
        <v>44</v>
      </c>
      <c r="S1363" s="49" t="str">
        <f t="shared" si="169"/>
        <v>Card</v>
      </c>
      <c r="T1363" s="3">
        <v>0.03</v>
      </c>
      <c r="U1363" s="2">
        <v>9.01</v>
      </c>
      <c r="V1363" s="2">
        <v>1.46</v>
      </c>
      <c r="W1363" s="54">
        <f>_xlfn.XLOOKUP(M1363,Market!A:A,Market!F:F,0)</f>
        <v>0.06</v>
      </c>
      <c r="X1363" s="55">
        <f t="shared" si="170"/>
        <v>0.27029999999999998</v>
      </c>
      <c r="Y1363" s="55">
        <f t="shared" si="171"/>
        <v>7.55</v>
      </c>
      <c r="Z1363" s="54">
        <f t="shared" si="172"/>
        <v>0.83795782463928969</v>
      </c>
      <c r="AA1363" s="49" t="str">
        <f t="shared" ca="1" si="173"/>
        <v>N</v>
      </c>
      <c r="AB1363" s="49">
        <f t="shared" ca="1" si="174"/>
        <v>5</v>
      </c>
      <c r="AC1363" s="49" t="str">
        <f t="shared" ca="1" si="175"/>
        <v>N</v>
      </c>
    </row>
    <row r="1364" spans="1:29" x14ac:dyDescent="0.25">
      <c r="A1364">
        <v>8661</v>
      </c>
      <c r="B1364" s="9">
        <v>43556</v>
      </c>
      <c r="C1364" s="50" t="str">
        <f t="shared" si="168"/>
        <v>N</v>
      </c>
      <c r="D1364" s="52">
        <f>_xlfn.XLOOKUP(B1364,Cal_Date!B:B,Cal_Date!A:A,0)</f>
        <v>1</v>
      </c>
      <c r="E1364">
        <v>2019</v>
      </c>
      <c r="F1364" t="s">
        <v>121</v>
      </c>
      <c r="G1364" t="s">
        <v>129</v>
      </c>
      <c r="H1364" t="s">
        <v>48</v>
      </c>
      <c r="I1364" t="s">
        <v>18</v>
      </c>
      <c r="J1364" t="s">
        <v>11</v>
      </c>
      <c r="K1364" t="s">
        <v>42</v>
      </c>
      <c r="L1364">
        <v>1</v>
      </c>
      <c r="M1364">
        <v>1005</v>
      </c>
      <c r="O1364" t="s">
        <v>25</v>
      </c>
      <c r="R1364" t="s">
        <v>44</v>
      </c>
      <c r="S1364" s="49" t="str">
        <f t="shared" si="169"/>
        <v>Card</v>
      </c>
      <c r="T1364" s="3">
        <v>0.03</v>
      </c>
      <c r="U1364" s="2">
        <v>6.5339999999999998</v>
      </c>
      <c r="V1364" s="2">
        <v>1.41</v>
      </c>
      <c r="W1364" s="54">
        <f>_xlfn.XLOOKUP(M1364,Market!A:A,Market!F:F,0)</f>
        <v>8.8999999999999996E-2</v>
      </c>
      <c r="X1364" s="55">
        <f t="shared" si="170"/>
        <v>0.19602</v>
      </c>
      <c r="Y1364" s="55">
        <f t="shared" si="171"/>
        <v>5.1239999999999997</v>
      </c>
      <c r="Z1364" s="54">
        <f t="shared" si="172"/>
        <v>0.78420569329660239</v>
      </c>
      <c r="AA1364" s="49" t="str">
        <f t="shared" ca="1" si="173"/>
        <v>N</v>
      </c>
      <c r="AB1364" s="49">
        <f t="shared" ca="1" si="174"/>
        <v>5</v>
      </c>
      <c r="AC1364" s="49" t="str">
        <f t="shared" ca="1" si="175"/>
        <v>N</v>
      </c>
    </row>
    <row r="1365" spans="1:29" x14ac:dyDescent="0.25">
      <c r="A1365">
        <v>8662</v>
      </c>
      <c r="B1365" s="9">
        <v>43556</v>
      </c>
      <c r="C1365" s="50" t="str">
        <f t="shared" si="168"/>
        <v>N</v>
      </c>
      <c r="D1365" s="52">
        <f>_xlfn.XLOOKUP(B1365,Cal_Date!B:B,Cal_Date!A:A,0)</f>
        <v>1</v>
      </c>
      <c r="E1365">
        <v>2019</v>
      </c>
      <c r="F1365" t="s">
        <v>121</v>
      </c>
      <c r="G1365" t="s">
        <v>129</v>
      </c>
      <c r="H1365" t="s">
        <v>48</v>
      </c>
      <c r="I1365" t="s">
        <v>18</v>
      </c>
      <c r="J1365" t="s">
        <v>10</v>
      </c>
      <c r="K1365" t="s">
        <v>43</v>
      </c>
      <c r="L1365">
        <v>2</v>
      </c>
      <c r="M1365">
        <v>1005</v>
      </c>
      <c r="O1365" t="s">
        <v>25</v>
      </c>
      <c r="R1365" t="s">
        <v>44</v>
      </c>
      <c r="S1365" s="49" t="str">
        <f t="shared" si="169"/>
        <v>Card</v>
      </c>
      <c r="T1365" s="3">
        <v>0.03</v>
      </c>
      <c r="U1365" s="2">
        <v>15.245999999999999</v>
      </c>
      <c r="V1365" s="2">
        <v>2.92</v>
      </c>
      <c r="W1365" s="54">
        <f>_xlfn.XLOOKUP(M1365,Market!A:A,Market!F:F,0)</f>
        <v>8.8999999999999996E-2</v>
      </c>
      <c r="X1365" s="55">
        <f t="shared" si="170"/>
        <v>0.45737999999999995</v>
      </c>
      <c r="Y1365" s="55">
        <f t="shared" si="171"/>
        <v>12.325999999999999</v>
      </c>
      <c r="Z1365" s="54">
        <f t="shared" si="172"/>
        <v>0.80847435392889933</v>
      </c>
      <c r="AA1365" s="49" t="str">
        <f t="shared" ca="1" si="173"/>
        <v>N</v>
      </c>
      <c r="AB1365" s="49">
        <f t="shared" ca="1" si="174"/>
        <v>5</v>
      </c>
      <c r="AC1365" s="49" t="str">
        <f t="shared" ca="1" si="175"/>
        <v>N</v>
      </c>
    </row>
    <row r="1366" spans="1:29" x14ac:dyDescent="0.25">
      <c r="A1366">
        <v>8663</v>
      </c>
      <c r="B1366" s="9">
        <v>43556</v>
      </c>
      <c r="C1366" s="50" t="str">
        <f t="shared" si="168"/>
        <v>N</v>
      </c>
      <c r="D1366" s="52">
        <f>_xlfn.XLOOKUP(B1366,Cal_Date!B:B,Cal_Date!A:A,0)</f>
        <v>1</v>
      </c>
      <c r="E1366">
        <v>2019</v>
      </c>
      <c r="F1366" t="s">
        <v>121</v>
      </c>
      <c r="G1366" t="s">
        <v>129</v>
      </c>
      <c r="H1366" t="s">
        <v>48</v>
      </c>
      <c r="I1366" t="s">
        <v>18</v>
      </c>
      <c r="J1366" t="s">
        <v>10</v>
      </c>
      <c r="K1366" t="s">
        <v>43</v>
      </c>
      <c r="L1366">
        <v>2</v>
      </c>
      <c r="M1366">
        <v>1003</v>
      </c>
      <c r="O1366" t="s">
        <v>25</v>
      </c>
      <c r="R1366" t="s">
        <v>44</v>
      </c>
      <c r="S1366" s="49" t="str">
        <f t="shared" si="169"/>
        <v>Card</v>
      </c>
      <c r="T1366" s="3">
        <v>0.03</v>
      </c>
      <c r="U1366" s="2">
        <v>14.84</v>
      </c>
      <c r="V1366" s="2">
        <v>2.92</v>
      </c>
      <c r="W1366" s="54">
        <f>_xlfn.XLOOKUP(M1366,Market!A:A,Market!F:F,0)</f>
        <v>0.06</v>
      </c>
      <c r="X1366" s="55">
        <f t="shared" si="170"/>
        <v>0.44519999999999998</v>
      </c>
      <c r="Y1366" s="55">
        <f t="shared" si="171"/>
        <v>11.92</v>
      </c>
      <c r="Z1366" s="54">
        <f t="shared" si="172"/>
        <v>0.80323450134770891</v>
      </c>
      <c r="AA1366" s="49" t="str">
        <f t="shared" ca="1" si="173"/>
        <v>N</v>
      </c>
      <c r="AB1366" s="49">
        <f t="shared" ca="1" si="174"/>
        <v>5</v>
      </c>
      <c r="AC1366" s="49" t="str">
        <f t="shared" ca="1" si="175"/>
        <v>N</v>
      </c>
    </row>
    <row r="1367" spans="1:29" x14ac:dyDescent="0.25">
      <c r="A1367">
        <v>8664</v>
      </c>
      <c r="B1367" s="9">
        <v>43556</v>
      </c>
      <c r="C1367" s="50" t="str">
        <f t="shared" si="168"/>
        <v>N</v>
      </c>
      <c r="D1367" s="52">
        <f>_xlfn.XLOOKUP(B1367,Cal_Date!B:B,Cal_Date!A:A,0)</f>
        <v>1</v>
      </c>
      <c r="E1367">
        <v>2019</v>
      </c>
      <c r="F1367" t="s">
        <v>121</v>
      </c>
      <c r="G1367" t="s">
        <v>129</v>
      </c>
      <c r="H1367" t="s">
        <v>48</v>
      </c>
      <c r="I1367" t="s">
        <v>18</v>
      </c>
      <c r="J1367" t="s">
        <v>10</v>
      </c>
      <c r="K1367" t="s">
        <v>43</v>
      </c>
      <c r="L1367">
        <v>1</v>
      </c>
      <c r="M1367">
        <v>1007</v>
      </c>
      <c r="O1367" t="s">
        <v>28</v>
      </c>
      <c r="R1367" t="s">
        <v>44</v>
      </c>
      <c r="S1367" s="49" t="str">
        <f t="shared" si="169"/>
        <v>Card</v>
      </c>
      <c r="T1367" s="3">
        <v>0.03</v>
      </c>
      <c r="U1367" s="2">
        <v>9.2564999999999991</v>
      </c>
      <c r="V1367" s="2">
        <v>1.46</v>
      </c>
      <c r="W1367" s="54">
        <f>_xlfn.XLOOKUP(M1367,Market!A:A,Market!F:F,0)</f>
        <v>8.8999999999999996E-2</v>
      </c>
      <c r="X1367" s="55">
        <f t="shared" si="170"/>
        <v>0.27769499999999997</v>
      </c>
      <c r="Y1367" s="55">
        <f t="shared" si="171"/>
        <v>7.7964999999999991</v>
      </c>
      <c r="Z1367" s="54">
        <f t="shared" si="172"/>
        <v>0.84227299735321126</v>
      </c>
      <c r="AA1367" s="49" t="str">
        <f t="shared" ca="1" si="173"/>
        <v>N</v>
      </c>
      <c r="AB1367" s="49">
        <f t="shared" ca="1" si="174"/>
        <v>5</v>
      </c>
      <c r="AC1367" s="49" t="str">
        <f t="shared" ca="1" si="175"/>
        <v>N</v>
      </c>
    </row>
    <row r="1368" spans="1:29" x14ac:dyDescent="0.25">
      <c r="A1368">
        <v>8665</v>
      </c>
      <c r="B1368" s="9">
        <v>43556</v>
      </c>
      <c r="C1368" s="50" t="str">
        <f t="shared" si="168"/>
        <v>N</v>
      </c>
      <c r="D1368" s="52">
        <f>_xlfn.XLOOKUP(B1368,Cal_Date!B:B,Cal_Date!A:A,0)</f>
        <v>1</v>
      </c>
      <c r="E1368">
        <v>2019</v>
      </c>
      <c r="F1368" t="s">
        <v>121</v>
      </c>
      <c r="G1368" t="s">
        <v>129</v>
      </c>
      <c r="H1368" t="s">
        <v>48</v>
      </c>
      <c r="I1368" t="s">
        <v>18</v>
      </c>
      <c r="J1368" t="s">
        <v>11</v>
      </c>
      <c r="K1368" t="s">
        <v>42</v>
      </c>
      <c r="L1368">
        <v>1</v>
      </c>
      <c r="M1368">
        <v>1006</v>
      </c>
      <c r="O1368" t="s">
        <v>28</v>
      </c>
      <c r="R1368" t="s">
        <v>44</v>
      </c>
      <c r="S1368" s="49" t="str">
        <f t="shared" si="169"/>
        <v>Card</v>
      </c>
      <c r="T1368" s="3">
        <v>0.03</v>
      </c>
      <c r="U1368" s="2">
        <v>6.5339999999999998</v>
      </c>
      <c r="V1368" s="2">
        <v>1.41</v>
      </c>
      <c r="W1368" s="54">
        <f>_xlfn.XLOOKUP(M1368,Market!A:A,Market!F:F,0)</f>
        <v>8.8999999999999996E-2</v>
      </c>
      <c r="X1368" s="55">
        <f t="shared" si="170"/>
        <v>0.19602</v>
      </c>
      <c r="Y1368" s="55">
        <f t="shared" si="171"/>
        <v>5.1239999999999997</v>
      </c>
      <c r="Z1368" s="54">
        <f t="shared" si="172"/>
        <v>0.78420569329660239</v>
      </c>
      <c r="AA1368" s="49" t="str">
        <f t="shared" ca="1" si="173"/>
        <v>N</v>
      </c>
      <c r="AB1368" s="49">
        <f t="shared" ca="1" si="174"/>
        <v>5</v>
      </c>
      <c r="AC1368" s="49" t="str">
        <f t="shared" ca="1" si="175"/>
        <v>N</v>
      </c>
    </row>
    <row r="1369" spans="1:29" x14ac:dyDescent="0.25">
      <c r="A1369">
        <v>8666</v>
      </c>
      <c r="B1369" s="9">
        <v>43556</v>
      </c>
      <c r="C1369" s="50" t="str">
        <f t="shared" si="168"/>
        <v>N</v>
      </c>
      <c r="D1369" s="52">
        <f>_xlfn.XLOOKUP(B1369,Cal_Date!B:B,Cal_Date!A:A,0)</f>
        <v>1</v>
      </c>
      <c r="E1369">
        <v>2019</v>
      </c>
      <c r="F1369" t="s">
        <v>121</v>
      </c>
      <c r="G1369" t="s">
        <v>129</v>
      </c>
      <c r="H1369" t="s">
        <v>48</v>
      </c>
      <c r="I1369" t="s">
        <v>18</v>
      </c>
      <c r="J1369" t="s">
        <v>11</v>
      </c>
      <c r="K1369" t="s">
        <v>42</v>
      </c>
      <c r="L1369">
        <v>1</v>
      </c>
      <c r="M1369">
        <v>1006</v>
      </c>
      <c r="O1369" t="s">
        <v>28</v>
      </c>
      <c r="R1369" t="s">
        <v>44</v>
      </c>
      <c r="S1369" s="49" t="str">
        <f t="shared" si="169"/>
        <v>Card</v>
      </c>
      <c r="T1369" s="3">
        <v>0.03</v>
      </c>
      <c r="U1369" s="2">
        <v>6.5339999999999998</v>
      </c>
      <c r="V1369" s="2">
        <v>1.41</v>
      </c>
      <c r="W1369" s="54">
        <f>_xlfn.XLOOKUP(M1369,Market!A:A,Market!F:F,0)</f>
        <v>8.8999999999999996E-2</v>
      </c>
      <c r="X1369" s="55">
        <f t="shared" si="170"/>
        <v>0.19602</v>
      </c>
      <c r="Y1369" s="55">
        <f t="shared" si="171"/>
        <v>5.1239999999999997</v>
      </c>
      <c r="Z1369" s="54">
        <f t="shared" si="172"/>
        <v>0.78420569329660239</v>
      </c>
      <c r="AA1369" s="49" t="str">
        <f t="shared" ca="1" si="173"/>
        <v>N</v>
      </c>
      <c r="AB1369" s="49">
        <f t="shared" ca="1" si="174"/>
        <v>5</v>
      </c>
      <c r="AC1369" s="49" t="str">
        <f t="shared" ca="1" si="175"/>
        <v>N</v>
      </c>
    </row>
    <row r="1370" spans="1:29" x14ac:dyDescent="0.25">
      <c r="A1370">
        <v>8667</v>
      </c>
      <c r="B1370" s="9">
        <v>43556</v>
      </c>
      <c r="C1370" s="50" t="str">
        <f t="shared" si="168"/>
        <v>N</v>
      </c>
      <c r="D1370" s="52">
        <f>_xlfn.XLOOKUP(B1370,Cal_Date!B:B,Cal_Date!A:A,0)</f>
        <v>1</v>
      </c>
      <c r="E1370">
        <v>2019</v>
      </c>
      <c r="F1370" t="s">
        <v>121</v>
      </c>
      <c r="G1370" t="s">
        <v>129</v>
      </c>
      <c r="H1370" t="s">
        <v>48</v>
      </c>
      <c r="I1370" t="s">
        <v>18</v>
      </c>
      <c r="J1370" t="s">
        <v>11</v>
      </c>
      <c r="K1370" t="s">
        <v>42</v>
      </c>
      <c r="L1370">
        <v>2</v>
      </c>
      <c r="M1370">
        <v>1006</v>
      </c>
      <c r="O1370" t="s">
        <v>28</v>
      </c>
      <c r="R1370" t="s">
        <v>44</v>
      </c>
      <c r="S1370" s="49" t="str">
        <f t="shared" si="169"/>
        <v>Card</v>
      </c>
      <c r="T1370" s="3">
        <v>0.03</v>
      </c>
      <c r="U1370" s="2">
        <v>13.068</v>
      </c>
      <c r="V1370" s="2">
        <v>2.82</v>
      </c>
      <c r="W1370" s="54">
        <f>_xlfn.XLOOKUP(M1370,Market!A:A,Market!F:F,0)</f>
        <v>8.8999999999999996E-2</v>
      </c>
      <c r="X1370" s="55">
        <f t="shared" si="170"/>
        <v>0.39204</v>
      </c>
      <c r="Y1370" s="55">
        <f t="shared" si="171"/>
        <v>10.247999999999999</v>
      </c>
      <c r="Z1370" s="54">
        <f t="shared" si="172"/>
        <v>0.78420569329660239</v>
      </c>
      <c r="AA1370" s="49" t="str">
        <f t="shared" ca="1" si="173"/>
        <v>N</v>
      </c>
      <c r="AB1370" s="49">
        <f t="shared" ca="1" si="174"/>
        <v>5</v>
      </c>
      <c r="AC1370" s="49" t="str">
        <f t="shared" ca="1" si="175"/>
        <v>N</v>
      </c>
    </row>
    <row r="1371" spans="1:29" x14ac:dyDescent="0.25">
      <c r="A1371">
        <v>8668</v>
      </c>
      <c r="B1371" s="9">
        <v>43556</v>
      </c>
      <c r="C1371" s="50" t="str">
        <f t="shared" si="168"/>
        <v>N</v>
      </c>
      <c r="D1371" s="52">
        <f>_xlfn.XLOOKUP(B1371,Cal_Date!B:B,Cal_Date!A:A,0)</f>
        <v>1</v>
      </c>
      <c r="E1371">
        <v>2019</v>
      </c>
      <c r="F1371" t="s">
        <v>121</v>
      </c>
      <c r="G1371" t="s">
        <v>129</v>
      </c>
      <c r="H1371" t="s">
        <v>48</v>
      </c>
      <c r="I1371" t="s">
        <v>18</v>
      </c>
      <c r="J1371" t="s">
        <v>11</v>
      </c>
      <c r="K1371" t="s">
        <v>42</v>
      </c>
      <c r="L1371">
        <v>1</v>
      </c>
      <c r="M1371">
        <v>1004</v>
      </c>
      <c r="O1371" t="s">
        <v>28</v>
      </c>
      <c r="R1371" t="s">
        <v>44</v>
      </c>
      <c r="S1371" s="49" t="str">
        <f t="shared" si="169"/>
        <v>Card</v>
      </c>
      <c r="T1371" s="3">
        <v>0.03</v>
      </c>
      <c r="U1371" s="2">
        <v>6.36</v>
      </c>
      <c r="V1371" s="2">
        <v>1.41</v>
      </c>
      <c r="W1371" s="54">
        <f>_xlfn.XLOOKUP(M1371,Market!A:A,Market!F:F,0)</f>
        <v>0.06</v>
      </c>
      <c r="X1371" s="55">
        <f t="shared" si="170"/>
        <v>0.1908</v>
      </c>
      <c r="Y1371" s="55">
        <f t="shared" si="171"/>
        <v>4.95</v>
      </c>
      <c r="Z1371" s="54">
        <f t="shared" si="172"/>
        <v>0.77830188679245282</v>
      </c>
      <c r="AA1371" s="49" t="str">
        <f t="shared" ca="1" si="173"/>
        <v>N</v>
      </c>
      <c r="AB1371" s="49">
        <f t="shared" ca="1" si="174"/>
        <v>5</v>
      </c>
      <c r="AC1371" s="49" t="str">
        <f t="shared" ca="1" si="175"/>
        <v>N</v>
      </c>
    </row>
    <row r="1372" spans="1:29" x14ac:dyDescent="0.25">
      <c r="A1372">
        <v>8669</v>
      </c>
      <c r="B1372" s="9">
        <v>43556</v>
      </c>
      <c r="C1372" s="50" t="str">
        <f t="shared" si="168"/>
        <v>N</v>
      </c>
      <c r="D1372" s="52">
        <f>_xlfn.XLOOKUP(B1372,Cal_Date!B:B,Cal_Date!A:A,0)</f>
        <v>1</v>
      </c>
      <c r="E1372">
        <v>2019</v>
      </c>
      <c r="F1372" t="s">
        <v>121</v>
      </c>
      <c r="G1372" t="s">
        <v>129</v>
      </c>
      <c r="H1372" t="s">
        <v>48</v>
      </c>
      <c r="I1372" t="s">
        <v>18</v>
      </c>
      <c r="J1372" t="s">
        <v>11</v>
      </c>
      <c r="K1372" t="s">
        <v>42</v>
      </c>
      <c r="L1372">
        <v>2</v>
      </c>
      <c r="M1372">
        <v>1004</v>
      </c>
      <c r="O1372" t="s">
        <v>28</v>
      </c>
      <c r="R1372" t="s">
        <v>44</v>
      </c>
      <c r="S1372" s="49" t="str">
        <f t="shared" si="169"/>
        <v>Card</v>
      </c>
      <c r="T1372" s="3">
        <v>0.03</v>
      </c>
      <c r="U1372" s="2">
        <v>12.72</v>
      </c>
      <c r="V1372" s="2">
        <v>2.82</v>
      </c>
      <c r="W1372" s="54">
        <f>_xlfn.XLOOKUP(M1372,Market!A:A,Market!F:F,0)</f>
        <v>0.06</v>
      </c>
      <c r="X1372" s="55">
        <f t="shared" si="170"/>
        <v>0.38159999999999999</v>
      </c>
      <c r="Y1372" s="55">
        <f t="shared" si="171"/>
        <v>9.9</v>
      </c>
      <c r="Z1372" s="54">
        <f t="shared" si="172"/>
        <v>0.77830188679245282</v>
      </c>
      <c r="AA1372" s="49" t="str">
        <f t="shared" ca="1" si="173"/>
        <v>N</v>
      </c>
      <c r="AB1372" s="49">
        <f t="shared" ca="1" si="174"/>
        <v>5</v>
      </c>
      <c r="AC1372" s="49" t="str">
        <f t="shared" ca="1" si="175"/>
        <v>N</v>
      </c>
    </row>
    <row r="1373" spans="1:29" x14ac:dyDescent="0.25">
      <c r="A1373">
        <v>8670</v>
      </c>
      <c r="B1373" s="9">
        <v>43556</v>
      </c>
      <c r="C1373" s="50" t="str">
        <f t="shared" si="168"/>
        <v>N</v>
      </c>
      <c r="D1373" s="52">
        <f>_xlfn.XLOOKUP(B1373,Cal_Date!B:B,Cal_Date!A:A,0)</f>
        <v>1</v>
      </c>
      <c r="E1373">
        <v>2019</v>
      </c>
      <c r="F1373" t="s">
        <v>121</v>
      </c>
      <c r="G1373" t="s">
        <v>129</v>
      </c>
      <c r="H1373" t="s">
        <v>48</v>
      </c>
      <c r="I1373" t="s">
        <v>18</v>
      </c>
      <c r="J1373" t="s">
        <v>11</v>
      </c>
      <c r="K1373" t="s">
        <v>42</v>
      </c>
      <c r="L1373">
        <v>1</v>
      </c>
      <c r="M1373">
        <v>1000</v>
      </c>
      <c r="O1373" t="s">
        <v>25</v>
      </c>
      <c r="R1373" t="s">
        <v>44</v>
      </c>
      <c r="S1373" s="49" t="str">
        <f t="shared" si="169"/>
        <v>Card</v>
      </c>
      <c r="T1373" s="3">
        <v>0.03</v>
      </c>
      <c r="U1373" s="2">
        <v>6.48</v>
      </c>
      <c r="V1373" s="2">
        <v>1.41</v>
      </c>
      <c r="W1373" s="54">
        <f>_xlfn.XLOOKUP(M1373,Market!A:A,Market!F:F,0)</f>
        <v>0.08</v>
      </c>
      <c r="X1373" s="55">
        <f t="shared" si="170"/>
        <v>0.19440000000000002</v>
      </c>
      <c r="Y1373" s="55">
        <f t="shared" si="171"/>
        <v>5.07</v>
      </c>
      <c r="Z1373" s="54">
        <f t="shared" si="172"/>
        <v>0.78240740740740744</v>
      </c>
      <c r="AA1373" s="49" t="str">
        <f t="shared" ca="1" si="173"/>
        <v>N</v>
      </c>
      <c r="AB1373" s="49">
        <f t="shared" ca="1" si="174"/>
        <v>5</v>
      </c>
      <c r="AC1373" s="49" t="str">
        <f t="shared" ca="1" si="175"/>
        <v>N</v>
      </c>
    </row>
    <row r="1374" spans="1:29" x14ac:dyDescent="0.25">
      <c r="A1374">
        <v>8671</v>
      </c>
      <c r="B1374" s="9">
        <v>43556</v>
      </c>
      <c r="C1374" s="50" t="str">
        <f t="shared" si="168"/>
        <v>N</v>
      </c>
      <c r="D1374" s="52">
        <f>_xlfn.XLOOKUP(B1374,Cal_Date!B:B,Cal_Date!A:A,0)</f>
        <v>1</v>
      </c>
      <c r="E1374">
        <v>2019</v>
      </c>
      <c r="F1374" t="s">
        <v>121</v>
      </c>
      <c r="G1374" t="s">
        <v>129</v>
      </c>
      <c r="H1374" t="s">
        <v>48</v>
      </c>
      <c r="I1374" t="s">
        <v>18</v>
      </c>
      <c r="J1374" t="s">
        <v>11</v>
      </c>
      <c r="K1374" t="s">
        <v>42</v>
      </c>
      <c r="L1374">
        <v>2</v>
      </c>
      <c r="M1374">
        <v>1000</v>
      </c>
      <c r="O1374" t="s">
        <v>25</v>
      </c>
      <c r="R1374" t="s">
        <v>44</v>
      </c>
      <c r="S1374" s="49" t="str">
        <f t="shared" si="169"/>
        <v>Card</v>
      </c>
      <c r="T1374" s="3">
        <v>0.03</v>
      </c>
      <c r="U1374" s="2">
        <v>12.96</v>
      </c>
      <c r="V1374" s="2">
        <v>2.82</v>
      </c>
      <c r="W1374" s="54">
        <f>_xlfn.XLOOKUP(M1374,Market!A:A,Market!F:F,0)</f>
        <v>0.08</v>
      </c>
      <c r="X1374" s="55">
        <f t="shared" si="170"/>
        <v>0.38880000000000003</v>
      </c>
      <c r="Y1374" s="55">
        <f t="shared" si="171"/>
        <v>10.14</v>
      </c>
      <c r="Z1374" s="54">
        <f t="shared" si="172"/>
        <v>0.78240740740740744</v>
      </c>
      <c r="AA1374" s="49" t="str">
        <f t="shared" ca="1" si="173"/>
        <v>N</v>
      </c>
      <c r="AB1374" s="49">
        <f t="shared" ca="1" si="174"/>
        <v>5</v>
      </c>
      <c r="AC1374" s="49" t="str">
        <f t="shared" ca="1" si="175"/>
        <v>N</v>
      </c>
    </row>
    <row r="1375" spans="1:29" x14ac:dyDescent="0.25">
      <c r="A1375">
        <v>8672</v>
      </c>
      <c r="B1375" s="9">
        <v>43556</v>
      </c>
      <c r="C1375" s="50" t="str">
        <f t="shared" si="168"/>
        <v>N</v>
      </c>
      <c r="D1375" s="52">
        <f>_xlfn.XLOOKUP(B1375,Cal_Date!B:B,Cal_Date!A:A,0)</f>
        <v>1</v>
      </c>
      <c r="E1375">
        <v>2019</v>
      </c>
      <c r="F1375" t="s">
        <v>121</v>
      </c>
      <c r="G1375" t="s">
        <v>129</v>
      </c>
      <c r="H1375" t="s">
        <v>48</v>
      </c>
      <c r="I1375" t="s">
        <v>18</v>
      </c>
      <c r="J1375" t="s">
        <v>11</v>
      </c>
      <c r="K1375" t="s">
        <v>42</v>
      </c>
      <c r="L1375">
        <v>1</v>
      </c>
      <c r="M1375">
        <v>1000</v>
      </c>
      <c r="O1375" t="s">
        <v>25</v>
      </c>
      <c r="R1375" t="s">
        <v>44</v>
      </c>
      <c r="S1375" s="49" t="str">
        <f t="shared" si="169"/>
        <v>Card</v>
      </c>
      <c r="T1375" s="3">
        <v>0.03</v>
      </c>
      <c r="U1375" s="2">
        <v>6.48</v>
      </c>
      <c r="V1375" s="2">
        <v>1.41</v>
      </c>
      <c r="W1375" s="54">
        <f>_xlfn.XLOOKUP(M1375,Market!A:A,Market!F:F,0)</f>
        <v>0.08</v>
      </c>
      <c r="X1375" s="55">
        <f t="shared" si="170"/>
        <v>0.19440000000000002</v>
      </c>
      <c r="Y1375" s="55">
        <f t="shared" si="171"/>
        <v>5.07</v>
      </c>
      <c r="Z1375" s="54">
        <f t="shared" si="172"/>
        <v>0.78240740740740744</v>
      </c>
      <c r="AA1375" s="49" t="str">
        <f t="shared" ca="1" si="173"/>
        <v>N</v>
      </c>
      <c r="AB1375" s="49">
        <f t="shared" ca="1" si="174"/>
        <v>5</v>
      </c>
      <c r="AC1375" s="49" t="str">
        <f t="shared" ca="1" si="175"/>
        <v>N</v>
      </c>
    </row>
    <row r="1376" spans="1:29" x14ac:dyDescent="0.25">
      <c r="A1376">
        <v>8673</v>
      </c>
      <c r="B1376" s="9">
        <v>43556</v>
      </c>
      <c r="C1376" s="50" t="str">
        <f t="shared" si="168"/>
        <v>N</v>
      </c>
      <c r="D1376" s="52">
        <f>_xlfn.XLOOKUP(B1376,Cal_Date!B:B,Cal_Date!A:A,0)</f>
        <v>1</v>
      </c>
      <c r="E1376">
        <v>2019</v>
      </c>
      <c r="F1376" t="s">
        <v>121</v>
      </c>
      <c r="G1376" t="s">
        <v>129</v>
      </c>
      <c r="H1376" t="s">
        <v>48</v>
      </c>
      <c r="I1376" t="s">
        <v>18</v>
      </c>
      <c r="J1376" t="s">
        <v>11</v>
      </c>
      <c r="K1376" t="s">
        <v>42</v>
      </c>
      <c r="L1376">
        <v>1</v>
      </c>
      <c r="M1376">
        <v>1008</v>
      </c>
      <c r="O1376" t="s">
        <v>28</v>
      </c>
      <c r="R1376" t="s">
        <v>44</v>
      </c>
      <c r="S1376" s="49" t="str">
        <f t="shared" si="169"/>
        <v>Card</v>
      </c>
      <c r="T1376" s="3">
        <v>0.03</v>
      </c>
      <c r="U1376" s="2">
        <v>6.5339999999999998</v>
      </c>
      <c r="V1376" s="2">
        <v>1.41</v>
      </c>
      <c r="W1376" s="54">
        <f>_xlfn.XLOOKUP(M1376,Market!A:A,Market!F:F,0)</f>
        <v>8.8999999999999996E-2</v>
      </c>
      <c r="X1376" s="55">
        <f t="shared" si="170"/>
        <v>0.19602</v>
      </c>
      <c r="Y1376" s="55">
        <f t="shared" si="171"/>
        <v>5.1239999999999997</v>
      </c>
      <c r="Z1376" s="54">
        <f t="shared" si="172"/>
        <v>0.78420569329660239</v>
      </c>
      <c r="AA1376" s="49" t="str">
        <f t="shared" ca="1" si="173"/>
        <v>N</v>
      </c>
      <c r="AB1376" s="49">
        <f t="shared" ca="1" si="174"/>
        <v>5</v>
      </c>
      <c r="AC1376" s="49" t="str">
        <f t="shared" ca="1" si="175"/>
        <v>N</v>
      </c>
    </row>
    <row r="1377" spans="1:29" x14ac:dyDescent="0.25">
      <c r="A1377">
        <v>8674</v>
      </c>
      <c r="B1377" s="9">
        <v>43556</v>
      </c>
      <c r="C1377" s="50" t="str">
        <f t="shared" si="168"/>
        <v>N</v>
      </c>
      <c r="D1377" s="52">
        <f>_xlfn.XLOOKUP(B1377,Cal_Date!B:B,Cal_Date!A:A,0)</f>
        <v>1</v>
      </c>
      <c r="E1377">
        <v>2019</v>
      </c>
      <c r="F1377" t="s">
        <v>121</v>
      </c>
      <c r="G1377" t="s">
        <v>129</v>
      </c>
      <c r="H1377" t="s">
        <v>48</v>
      </c>
      <c r="I1377" t="s">
        <v>18</v>
      </c>
      <c r="J1377" t="s">
        <v>10</v>
      </c>
      <c r="K1377" t="s">
        <v>43</v>
      </c>
      <c r="L1377">
        <v>1</v>
      </c>
      <c r="M1377">
        <v>1008</v>
      </c>
      <c r="O1377" t="s">
        <v>28</v>
      </c>
      <c r="R1377" t="s">
        <v>44</v>
      </c>
      <c r="S1377" s="49" t="str">
        <f t="shared" si="169"/>
        <v>Card</v>
      </c>
      <c r="T1377" s="3">
        <v>0.03</v>
      </c>
      <c r="U1377" s="2">
        <v>9.2564999999999991</v>
      </c>
      <c r="V1377" s="2">
        <v>1.46</v>
      </c>
      <c r="W1377" s="54">
        <f>_xlfn.XLOOKUP(M1377,Market!A:A,Market!F:F,0)</f>
        <v>8.8999999999999996E-2</v>
      </c>
      <c r="X1377" s="55">
        <f t="shared" si="170"/>
        <v>0.27769499999999997</v>
      </c>
      <c r="Y1377" s="55">
        <f t="shared" si="171"/>
        <v>7.7964999999999991</v>
      </c>
      <c r="Z1377" s="54">
        <f t="shared" si="172"/>
        <v>0.84227299735321126</v>
      </c>
      <c r="AA1377" s="49" t="str">
        <f t="shared" ca="1" si="173"/>
        <v>N</v>
      </c>
      <c r="AB1377" s="49">
        <f t="shared" ca="1" si="174"/>
        <v>5</v>
      </c>
      <c r="AC1377" s="49" t="str">
        <f t="shared" ca="1" si="175"/>
        <v>N</v>
      </c>
    </row>
    <row r="1378" spans="1:29" x14ac:dyDescent="0.25">
      <c r="A1378">
        <v>8675</v>
      </c>
      <c r="B1378" s="9">
        <v>43556</v>
      </c>
      <c r="C1378" s="50" t="str">
        <f t="shared" si="168"/>
        <v>N</v>
      </c>
      <c r="D1378" s="52">
        <f>_xlfn.XLOOKUP(B1378,Cal_Date!B:B,Cal_Date!A:A,0)</f>
        <v>1</v>
      </c>
      <c r="E1378">
        <v>2019</v>
      </c>
      <c r="F1378" t="s">
        <v>121</v>
      </c>
      <c r="G1378" t="s">
        <v>129</v>
      </c>
      <c r="H1378" t="s">
        <v>48</v>
      </c>
      <c r="I1378" t="s">
        <v>18</v>
      </c>
      <c r="J1378" t="s">
        <v>11</v>
      </c>
      <c r="K1378" t="s">
        <v>42</v>
      </c>
      <c r="L1378">
        <v>1</v>
      </c>
      <c r="M1378">
        <v>1009</v>
      </c>
      <c r="O1378" t="s">
        <v>28</v>
      </c>
      <c r="R1378" t="s">
        <v>44</v>
      </c>
      <c r="S1378" s="49" t="str">
        <f t="shared" si="169"/>
        <v>Card</v>
      </c>
      <c r="T1378" s="3">
        <v>0.03</v>
      </c>
      <c r="U1378" s="2">
        <v>6.5339999999999998</v>
      </c>
      <c r="V1378" s="2">
        <v>1.41</v>
      </c>
      <c r="W1378" s="54">
        <f>_xlfn.XLOOKUP(M1378,Market!A:A,Market!F:F,0)</f>
        <v>8.8999999999999996E-2</v>
      </c>
      <c r="X1378" s="55">
        <f t="shared" si="170"/>
        <v>0.19602</v>
      </c>
      <c r="Y1378" s="55">
        <f t="shared" si="171"/>
        <v>5.1239999999999997</v>
      </c>
      <c r="Z1378" s="54">
        <f t="shared" si="172"/>
        <v>0.78420569329660239</v>
      </c>
      <c r="AA1378" s="49" t="str">
        <f t="shared" ca="1" si="173"/>
        <v>N</v>
      </c>
      <c r="AB1378" s="49">
        <f t="shared" ca="1" si="174"/>
        <v>5</v>
      </c>
      <c r="AC1378" s="49" t="str">
        <f t="shared" ca="1" si="175"/>
        <v>N</v>
      </c>
    </row>
    <row r="1379" spans="1:29" x14ac:dyDescent="0.25">
      <c r="A1379">
        <v>8676</v>
      </c>
      <c r="B1379" s="9">
        <v>43556</v>
      </c>
      <c r="C1379" s="50" t="str">
        <f t="shared" si="168"/>
        <v>N</v>
      </c>
      <c r="D1379" s="52">
        <f>_xlfn.XLOOKUP(B1379,Cal_Date!B:B,Cal_Date!A:A,0)</f>
        <v>1</v>
      </c>
      <c r="E1379">
        <v>2019</v>
      </c>
      <c r="F1379" t="s">
        <v>121</v>
      </c>
      <c r="G1379" t="s">
        <v>129</v>
      </c>
      <c r="H1379" t="s">
        <v>48</v>
      </c>
      <c r="I1379" t="s">
        <v>18</v>
      </c>
      <c r="J1379" t="s">
        <v>11</v>
      </c>
      <c r="K1379" t="s">
        <v>42</v>
      </c>
      <c r="L1379">
        <v>2</v>
      </c>
      <c r="M1379">
        <v>1010</v>
      </c>
      <c r="O1379" t="s">
        <v>25</v>
      </c>
      <c r="R1379" t="s">
        <v>44</v>
      </c>
      <c r="S1379" s="49" t="str">
        <f t="shared" si="169"/>
        <v>Card</v>
      </c>
      <c r="T1379" s="3">
        <v>0.03</v>
      </c>
      <c r="U1379" s="2">
        <v>12.96</v>
      </c>
      <c r="V1379" s="2">
        <v>2.82</v>
      </c>
      <c r="W1379" s="54">
        <f>_xlfn.XLOOKUP(M1379,Market!A:A,Market!F:F,0)</f>
        <v>0.08</v>
      </c>
      <c r="X1379" s="55">
        <f t="shared" si="170"/>
        <v>0.38880000000000003</v>
      </c>
      <c r="Y1379" s="55">
        <f t="shared" si="171"/>
        <v>10.14</v>
      </c>
      <c r="Z1379" s="54">
        <f t="shared" si="172"/>
        <v>0.78240740740740744</v>
      </c>
      <c r="AA1379" s="49" t="str">
        <f t="shared" ca="1" si="173"/>
        <v>N</v>
      </c>
      <c r="AB1379" s="49">
        <f t="shared" ca="1" si="174"/>
        <v>5</v>
      </c>
      <c r="AC1379" s="49" t="str">
        <f t="shared" ca="1" si="175"/>
        <v>N</v>
      </c>
    </row>
    <row r="1380" spans="1:29" x14ac:dyDescent="0.25">
      <c r="A1380">
        <v>8677</v>
      </c>
      <c r="B1380" s="9">
        <v>43556</v>
      </c>
      <c r="C1380" s="50" t="str">
        <f t="shared" si="168"/>
        <v>N</v>
      </c>
      <c r="D1380" s="52">
        <f>_xlfn.XLOOKUP(B1380,Cal_Date!B:B,Cal_Date!A:A,0)</f>
        <v>1</v>
      </c>
      <c r="E1380">
        <v>2019</v>
      </c>
      <c r="F1380" t="s">
        <v>121</v>
      </c>
      <c r="G1380" t="s">
        <v>129</v>
      </c>
      <c r="H1380" t="s">
        <v>48</v>
      </c>
      <c r="I1380" t="s">
        <v>18</v>
      </c>
      <c r="J1380" t="s">
        <v>11</v>
      </c>
      <c r="K1380" t="s">
        <v>42</v>
      </c>
      <c r="L1380">
        <v>1</v>
      </c>
      <c r="M1380">
        <v>1008</v>
      </c>
      <c r="O1380" t="s">
        <v>28</v>
      </c>
      <c r="R1380" t="s">
        <v>44</v>
      </c>
      <c r="S1380" s="49" t="str">
        <f t="shared" si="169"/>
        <v>Card</v>
      </c>
      <c r="T1380" s="3">
        <v>0.03</v>
      </c>
      <c r="U1380" s="2">
        <v>6.5339999999999998</v>
      </c>
      <c r="V1380" s="2">
        <v>1.41</v>
      </c>
      <c r="W1380" s="54">
        <f>_xlfn.XLOOKUP(M1380,Market!A:A,Market!F:F,0)</f>
        <v>8.8999999999999996E-2</v>
      </c>
      <c r="X1380" s="55">
        <f t="shared" si="170"/>
        <v>0.19602</v>
      </c>
      <c r="Y1380" s="55">
        <f t="shared" si="171"/>
        <v>5.1239999999999997</v>
      </c>
      <c r="Z1380" s="54">
        <f t="shared" si="172"/>
        <v>0.78420569329660239</v>
      </c>
      <c r="AA1380" s="49" t="str">
        <f t="shared" ca="1" si="173"/>
        <v>N</v>
      </c>
      <c r="AB1380" s="49">
        <f t="shared" ca="1" si="174"/>
        <v>5</v>
      </c>
      <c r="AC1380" s="49" t="str">
        <f t="shared" ca="1" si="175"/>
        <v>N</v>
      </c>
    </row>
    <row r="1381" spans="1:29" x14ac:dyDescent="0.25">
      <c r="A1381">
        <v>8678</v>
      </c>
      <c r="B1381" s="9">
        <v>43556</v>
      </c>
      <c r="C1381" s="50" t="str">
        <f t="shared" si="168"/>
        <v>N</v>
      </c>
      <c r="D1381" s="52">
        <f>_xlfn.XLOOKUP(B1381,Cal_Date!B:B,Cal_Date!A:A,0)</f>
        <v>1</v>
      </c>
      <c r="E1381">
        <v>2019</v>
      </c>
      <c r="F1381" t="s">
        <v>121</v>
      </c>
      <c r="G1381" t="s">
        <v>129</v>
      </c>
      <c r="H1381" t="s">
        <v>48</v>
      </c>
      <c r="I1381" t="s">
        <v>18</v>
      </c>
      <c r="J1381" t="s">
        <v>10</v>
      </c>
      <c r="K1381" t="s">
        <v>43</v>
      </c>
      <c r="L1381">
        <v>1</v>
      </c>
      <c r="M1381">
        <v>1008</v>
      </c>
      <c r="O1381" t="s">
        <v>28</v>
      </c>
      <c r="R1381" t="s">
        <v>44</v>
      </c>
      <c r="S1381" s="49" t="str">
        <f t="shared" si="169"/>
        <v>Card</v>
      </c>
      <c r="T1381" s="3">
        <v>0.03</v>
      </c>
      <c r="U1381" s="2">
        <v>7.6229999999999993</v>
      </c>
      <c r="V1381" s="2">
        <v>1.46</v>
      </c>
      <c r="W1381" s="54">
        <f>_xlfn.XLOOKUP(M1381,Market!A:A,Market!F:F,0)</f>
        <v>8.8999999999999996E-2</v>
      </c>
      <c r="X1381" s="55">
        <f t="shared" si="170"/>
        <v>0.22868999999999998</v>
      </c>
      <c r="Y1381" s="55">
        <f t="shared" si="171"/>
        <v>6.1629999999999994</v>
      </c>
      <c r="Z1381" s="54">
        <f t="shared" si="172"/>
        <v>0.80847435392889933</v>
      </c>
      <c r="AA1381" s="49" t="str">
        <f t="shared" ca="1" si="173"/>
        <v>N</v>
      </c>
      <c r="AB1381" s="49">
        <f t="shared" ca="1" si="174"/>
        <v>5</v>
      </c>
      <c r="AC1381" s="49" t="str">
        <f t="shared" ca="1" si="175"/>
        <v>N</v>
      </c>
    </row>
    <row r="1382" spans="1:29" x14ac:dyDescent="0.25">
      <c r="A1382">
        <v>8679</v>
      </c>
      <c r="B1382" s="9">
        <v>43556</v>
      </c>
      <c r="C1382" s="50" t="str">
        <f t="shared" si="168"/>
        <v>N</v>
      </c>
      <c r="D1382" s="52">
        <f>_xlfn.XLOOKUP(B1382,Cal_Date!B:B,Cal_Date!A:A,0)</f>
        <v>1</v>
      </c>
      <c r="E1382">
        <v>2019</v>
      </c>
      <c r="F1382" t="s">
        <v>121</v>
      </c>
      <c r="G1382" t="s">
        <v>129</v>
      </c>
      <c r="H1382" t="s">
        <v>48</v>
      </c>
      <c r="I1382" t="s">
        <v>18</v>
      </c>
      <c r="J1382" t="s">
        <v>10</v>
      </c>
      <c r="K1382" t="s">
        <v>43</v>
      </c>
      <c r="L1382">
        <v>1</v>
      </c>
      <c r="M1382">
        <v>1008</v>
      </c>
      <c r="O1382" t="s">
        <v>28</v>
      </c>
      <c r="R1382" t="s">
        <v>44</v>
      </c>
      <c r="S1382" s="49" t="str">
        <f t="shared" si="169"/>
        <v>Card</v>
      </c>
      <c r="T1382" s="3">
        <v>0.03</v>
      </c>
      <c r="U1382" s="2">
        <v>7.6229999999999993</v>
      </c>
      <c r="V1382" s="2">
        <v>1.46</v>
      </c>
      <c r="W1382" s="54">
        <f>_xlfn.XLOOKUP(M1382,Market!A:A,Market!F:F,0)</f>
        <v>8.8999999999999996E-2</v>
      </c>
      <c r="X1382" s="55">
        <f t="shared" si="170"/>
        <v>0.22868999999999998</v>
      </c>
      <c r="Y1382" s="55">
        <f t="shared" si="171"/>
        <v>6.1629999999999994</v>
      </c>
      <c r="Z1382" s="54">
        <f t="shared" si="172"/>
        <v>0.80847435392889933</v>
      </c>
      <c r="AA1382" s="49" t="str">
        <f t="shared" ca="1" si="173"/>
        <v>N</v>
      </c>
      <c r="AB1382" s="49">
        <f t="shared" ca="1" si="174"/>
        <v>5</v>
      </c>
      <c r="AC1382" s="49" t="str">
        <f t="shared" ca="1" si="175"/>
        <v>N</v>
      </c>
    </row>
    <row r="1383" spans="1:29" x14ac:dyDescent="0.25">
      <c r="A1383">
        <v>8680</v>
      </c>
      <c r="B1383" s="9">
        <v>43556</v>
      </c>
      <c r="C1383" s="50" t="str">
        <f t="shared" si="168"/>
        <v>N</v>
      </c>
      <c r="D1383" s="52">
        <f>_xlfn.XLOOKUP(B1383,Cal_Date!B:B,Cal_Date!A:A,0)</f>
        <v>1</v>
      </c>
      <c r="E1383">
        <v>2019</v>
      </c>
      <c r="F1383" t="s">
        <v>121</v>
      </c>
      <c r="G1383" t="s">
        <v>129</v>
      </c>
      <c r="H1383" t="s">
        <v>48</v>
      </c>
      <c r="I1383" t="s">
        <v>18</v>
      </c>
      <c r="J1383" t="s">
        <v>10</v>
      </c>
      <c r="K1383" t="s">
        <v>43</v>
      </c>
      <c r="L1383">
        <v>1</v>
      </c>
      <c r="M1383">
        <v>1004</v>
      </c>
      <c r="O1383" t="s">
        <v>28</v>
      </c>
      <c r="R1383" t="s">
        <v>44</v>
      </c>
      <c r="S1383" s="49" t="str">
        <f t="shared" si="169"/>
        <v>Card</v>
      </c>
      <c r="T1383" s="3">
        <v>0.03</v>
      </c>
      <c r="U1383" s="2">
        <v>7.42</v>
      </c>
      <c r="V1383" s="2">
        <v>1.46</v>
      </c>
      <c r="W1383" s="54">
        <f>_xlfn.XLOOKUP(M1383,Market!A:A,Market!F:F,0)</f>
        <v>0.06</v>
      </c>
      <c r="X1383" s="55">
        <f t="shared" si="170"/>
        <v>0.22259999999999999</v>
      </c>
      <c r="Y1383" s="55">
        <f t="shared" si="171"/>
        <v>5.96</v>
      </c>
      <c r="Z1383" s="54">
        <f t="shared" si="172"/>
        <v>0.80323450134770891</v>
      </c>
      <c r="AA1383" s="49" t="str">
        <f t="shared" ca="1" si="173"/>
        <v>N</v>
      </c>
      <c r="AB1383" s="49">
        <f t="shared" ca="1" si="174"/>
        <v>5</v>
      </c>
      <c r="AC1383" s="49" t="str">
        <f t="shared" ca="1" si="175"/>
        <v>N</v>
      </c>
    </row>
    <row r="1384" spans="1:29" x14ac:dyDescent="0.25">
      <c r="A1384">
        <v>8681</v>
      </c>
      <c r="B1384" s="9">
        <v>43556</v>
      </c>
      <c r="C1384" s="50" t="str">
        <f t="shared" si="168"/>
        <v>N</v>
      </c>
      <c r="D1384" s="52">
        <f>_xlfn.XLOOKUP(B1384,Cal_Date!B:B,Cal_Date!A:A,0)</f>
        <v>1</v>
      </c>
      <c r="E1384">
        <v>2019</v>
      </c>
      <c r="F1384" t="s">
        <v>121</v>
      </c>
      <c r="G1384" t="s">
        <v>129</v>
      </c>
      <c r="H1384" t="s">
        <v>48</v>
      </c>
      <c r="I1384" t="s">
        <v>18</v>
      </c>
      <c r="J1384" t="s">
        <v>11</v>
      </c>
      <c r="K1384" t="s">
        <v>42</v>
      </c>
      <c r="L1384">
        <v>1</v>
      </c>
      <c r="M1384">
        <v>1009</v>
      </c>
      <c r="O1384" t="s">
        <v>28</v>
      </c>
      <c r="R1384" t="s">
        <v>44</v>
      </c>
      <c r="S1384" s="49" t="str">
        <f t="shared" si="169"/>
        <v>Card</v>
      </c>
      <c r="T1384" s="3">
        <v>0.03</v>
      </c>
      <c r="U1384" s="2">
        <v>6.5339999999999998</v>
      </c>
      <c r="V1384" s="2">
        <v>1.41</v>
      </c>
      <c r="W1384" s="54">
        <f>_xlfn.XLOOKUP(M1384,Market!A:A,Market!F:F,0)</f>
        <v>8.8999999999999996E-2</v>
      </c>
      <c r="X1384" s="55">
        <f t="shared" si="170"/>
        <v>0.19602</v>
      </c>
      <c r="Y1384" s="55">
        <f t="shared" si="171"/>
        <v>5.1239999999999997</v>
      </c>
      <c r="Z1384" s="54">
        <f t="shared" si="172"/>
        <v>0.78420569329660239</v>
      </c>
      <c r="AA1384" s="49" t="str">
        <f t="shared" ca="1" si="173"/>
        <v>N</v>
      </c>
      <c r="AB1384" s="49">
        <f t="shared" ca="1" si="174"/>
        <v>5</v>
      </c>
      <c r="AC1384" s="49" t="str">
        <f t="shared" ca="1" si="175"/>
        <v>N</v>
      </c>
    </row>
    <row r="1385" spans="1:29" x14ac:dyDescent="0.25">
      <c r="A1385">
        <v>8682</v>
      </c>
      <c r="B1385" s="9">
        <v>43556</v>
      </c>
      <c r="C1385" s="50" t="str">
        <f t="shared" si="168"/>
        <v>N</v>
      </c>
      <c r="D1385" s="52">
        <f>_xlfn.XLOOKUP(B1385,Cal_Date!B:B,Cal_Date!A:A,0)</f>
        <v>1</v>
      </c>
      <c r="E1385">
        <v>2019</v>
      </c>
      <c r="F1385" t="s">
        <v>121</v>
      </c>
      <c r="G1385" t="s">
        <v>129</v>
      </c>
      <c r="H1385" t="s">
        <v>48</v>
      </c>
      <c r="I1385" t="s">
        <v>18</v>
      </c>
      <c r="J1385" t="s">
        <v>11</v>
      </c>
      <c r="K1385" t="s">
        <v>42</v>
      </c>
      <c r="L1385">
        <v>2</v>
      </c>
      <c r="M1385">
        <v>1010</v>
      </c>
      <c r="O1385" t="s">
        <v>25</v>
      </c>
      <c r="R1385" t="s">
        <v>44</v>
      </c>
      <c r="S1385" s="49" t="str">
        <f t="shared" si="169"/>
        <v>Card</v>
      </c>
      <c r="T1385" s="3">
        <v>0.03</v>
      </c>
      <c r="U1385" s="2">
        <v>12.96</v>
      </c>
      <c r="V1385" s="2">
        <v>2.82</v>
      </c>
      <c r="W1385" s="54">
        <f>_xlfn.XLOOKUP(M1385,Market!A:A,Market!F:F,0)</f>
        <v>0.08</v>
      </c>
      <c r="X1385" s="55">
        <f t="shared" si="170"/>
        <v>0.38880000000000003</v>
      </c>
      <c r="Y1385" s="55">
        <f t="shared" si="171"/>
        <v>10.14</v>
      </c>
      <c r="Z1385" s="54">
        <f t="shared" si="172"/>
        <v>0.78240740740740744</v>
      </c>
      <c r="AA1385" s="49" t="str">
        <f t="shared" ca="1" si="173"/>
        <v>N</v>
      </c>
      <c r="AB1385" s="49">
        <f t="shared" ca="1" si="174"/>
        <v>5</v>
      </c>
      <c r="AC1385" s="49" t="str">
        <f t="shared" ca="1" si="175"/>
        <v>N</v>
      </c>
    </row>
    <row r="1386" spans="1:29" x14ac:dyDescent="0.25">
      <c r="A1386">
        <v>8683</v>
      </c>
      <c r="B1386" s="9">
        <v>43556</v>
      </c>
      <c r="C1386" s="50" t="str">
        <f t="shared" si="168"/>
        <v>N</v>
      </c>
      <c r="D1386" s="52">
        <f>_xlfn.XLOOKUP(B1386,Cal_Date!B:B,Cal_Date!A:A,0)</f>
        <v>1</v>
      </c>
      <c r="E1386">
        <v>2019</v>
      </c>
      <c r="F1386" t="s">
        <v>121</v>
      </c>
      <c r="G1386" t="s">
        <v>129</v>
      </c>
      <c r="H1386" t="s">
        <v>48</v>
      </c>
      <c r="I1386" t="s">
        <v>18</v>
      </c>
      <c r="J1386" t="s">
        <v>11</v>
      </c>
      <c r="K1386" t="s">
        <v>42</v>
      </c>
      <c r="L1386">
        <v>2</v>
      </c>
      <c r="M1386">
        <v>1011</v>
      </c>
      <c r="O1386" t="s">
        <v>25</v>
      </c>
      <c r="R1386" t="s">
        <v>44</v>
      </c>
      <c r="S1386" s="49" t="str">
        <f t="shared" si="169"/>
        <v>Card</v>
      </c>
      <c r="T1386" s="3">
        <v>0.03</v>
      </c>
      <c r="U1386" s="2">
        <v>12.72</v>
      </c>
      <c r="V1386" s="2">
        <v>2.82</v>
      </c>
      <c r="W1386" s="54">
        <f>_xlfn.XLOOKUP(M1386,Market!A:A,Market!F:F,0)</f>
        <v>0.06</v>
      </c>
      <c r="X1386" s="55">
        <f t="shared" si="170"/>
        <v>0.38159999999999999</v>
      </c>
      <c r="Y1386" s="55">
        <f t="shared" si="171"/>
        <v>9.9</v>
      </c>
      <c r="Z1386" s="54">
        <f t="shared" si="172"/>
        <v>0.77830188679245282</v>
      </c>
      <c r="AA1386" s="49" t="str">
        <f t="shared" ca="1" si="173"/>
        <v>N</v>
      </c>
      <c r="AB1386" s="49">
        <f t="shared" ca="1" si="174"/>
        <v>5</v>
      </c>
      <c r="AC1386" s="49" t="str">
        <f t="shared" ca="1" si="175"/>
        <v>N</v>
      </c>
    </row>
    <row r="1387" spans="1:29" x14ac:dyDescent="0.25">
      <c r="A1387">
        <v>8684</v>
      </c>
      <c r="B1387" s="9">
        <v>43556</v>
      </c>
      <c r="C1387" s="50" t="str">
        <f t="shared" si="168"/>
        <v>N</v>
      </c>
      <c r="D1387" s="52">
        <f>_xlfn.XLOOKUP(B1387,Cal_Date!B:B,Cal_Date!A:A,0)</f>
        <v>1</v>
      </c>
      <c r="E1387">
        <v>2019</v>
      </c>
      <c r="F1387" t="s">
        <v>121</v>
      </c>
      <c r="G1387" t="s">
        <v>129</v>
      </c>
      <c r="H1387" t="s">
        <v>48</v>
      </c>
      <c r="I1387" t="s">
        <v>18</v>
      </c>
      <c r="J1387" t="s">
        <v>11</v>
      </c>
      <c r="K1387" t="s">
        <v>42</v>
      </c>
      <c r="L1387">
        <v>1</v>
      </c>
      <c r="M1387">
        <v>1011</v>
      </c>
      <c r="O1387" t="s">
        <v>25</v>
      </c>
      <c r="R1387" t="s">
        <v>44</v>
      </c>
      <c r="S1387" s="49" t="str">
        <f t="shared" si="169"/>
        <v>Card</v>
      </c>
      <c r="T1387" s="3">
        <v>0.03</v>
      </c>
      <c r="U1387" s="2">
        <v>6.36</v>
      </c>
      <c r="V1387" s="2">
        <v>1.41</v>
      </c>
      <c r="W1387" s="54">
        <f>_xlfn.XLOOKUP(M1387,Market!A:A,Market!F:F,0)</f>
        <v>0.06</v>
      </c>
      <c r="X1387" s="55">
        <f t="shared" si="170"/>
        <v>0.1908</v>
      </c>
      <c r="Y1387" s="55">
        <f t="shared" si="171"/>
        <v>4.95</v>
      </c>
      <c r="Z1387" s="54">
        <f t="shared" si="172"/>
        <v>0.77830188679245282</v>
      </c>
      <c r="AA1387" s="49" t="str">
        <f t="shared" ca="1" si="173"/>
        <v>N</v>
      </c>
      <c r="AB1387" s="49">
        <f t="shared" ca="1" si="174"/>
        <v>5</v>
      </c>
      <c r="AC1387" s="49" t="str">
        <f t="shared" ca="1" si="175"/>
        <v>N</v>
      </c>
    </row>
    <row r="1388" spans="1:29" x14ac:dyDescent="0.25">
      <c r="A1388">
        <v>8685</v>
      </c>
      <c r="B1388" s="9">
        <v>43556</v>
      </c>
      <c r="C1388" s="50" t="str">
        <f t="shared" si="168"/>
        <v>N</v>
      </c>
      <c r="D1388" s="52">
        <f>_xlfn.XLOOKUP(B1388,Cal_Date!B:B,Cal_Date!A:A,0)</f>
        <v>1</v>
      </c>
      <c r="E1388">
        <v>2019</v>
      </c>
      <c r="F1388" t="s">
        <v>121</v>
      </c>
      <c r="G1388" t="s">
        <v>129</v>
      </c>
      <c r="H1388" t="s">
        <v>48</v>
      </c>
      <c r="I1388" t="s">
        <v>18</v>
      </c>
      <c r="J1388" t="s">
        <v>11</v>
      </c>
      <c r="K1388" t="s">
        <v>42</v>
      </c>
      <c r="L1388">
        <v>1</v>
      </c>
      <c r="M1388">
        <v>1011</v>
      </c>
      <c r="O1388" t="s">
        <v>25</v>
      </c>
      <c r="R1388" t="s">
        <v>44</v>
      </c>
      <c r="S1388" s="49" t="str">
        <f t="shared" si="169"/>
        <v>Card</v>
      </c>
      <c r="T1388" s="3">
        <v>0.03</v>
      </c>
      <c r="U1388" s="2">
        <v>6.36</v>
      </c>
      <c r="V1388" s="2">
        <v>1.41</v>
      </c>
      <c r="W1388" s="54">
        <f>_xlfn.XLOOKUP(M1388,Market!A:A,Market!F:F,0)</f>
        <v>0.06</v>
      </c>
      <c r="X1388" s="55">
        <f t="shared" si="170"/>
        <v>0.1908</v>
      </c>
      <c r="Y1388" s="55">
        <f t="shared" si="171"/>
        <v>4.95</v>
      </c>
      <c r="Z1388" s="54">
        <f t="shared" si="172"/>
        <v>0.77830188679245282</v>
      </c>
      <c r="AA1388" s="49" t="str">
        <f t="shared" ca="1" si="173"/>
        <v>N</v>
      </c>
      <c r="AB1388" s="49">
        <f t="shared" ca="1" si="174"/>
        <v>5</v>
      </c>
      <c r="AC1388" s="49" t="str">
        <f t="shared" ca="1" si="175"/>
        <v>N</v>
      </c>
    </row>
    <row r="1389" spans="1:29" x14ac:dyDescent="0.25">
      <c r="A1389">
        <v>8686</v>
      </c>
      <c r="B1389" s="9">
        <v>43556</v>
      </c>
      <c r="C1389" s="50" t="str">
        <f t="shared" si="168"/>
        <v>N</v>
      </c>
      <c r="D1389" s="52">
        <f>_xlfn.XLOOKUP(B1389,Cal_Date!B:B,Cal_Date!A:A,0)</f>
        <v>1</v>
      </c>
      <c r="E1389">
        <v>2019</v>
      </c>
      <c r="F1389" t="s">
        <v>121</v>
      </c>
      <c r="G1389" t="s">
        <v>129</v>
      </c>
      <c r="H1389" t="s">
        <v>48</v>
      </c>
      <c r="I1389" t="s">
        <v>18</v>
      </c>
      <c r="J1389" t="s">
        <v>11</v>
      </c>
      <c r="K1389" t="s">
        <v>42</v>
      </c>
      <c r="L1389">
        <v>1</v>
      </c>
      <c r="M1389">
        <v>1001</v>
      </c>
      <c r="O1389" t="s">
        <v>25</v>
      </c>
      <c r="R1389" t="s">
        <v>44</v>
      </c>
      <c r="S1389" s="49" t="str">
        <f t="shared" si="169"/>
        <v>Card</v>
      </c>
      <c r="T1389" s="3">
        <v>0.03</v>
      </c>
      <c r="U1389" s="2">
        <v>6.36</v>
      </c>
      <c r="V1389" s="2">
        <v>1.41</v>
      </c>
      <c r="W1389" s="54">
        <f>_xlfn.XLOOKUP(M1389,Market!A:A,Market!F:F,0)</f>
        <v>0.06</v>
      </c>
      <c r="X1389" s="55">
        <f t="shared" si="170"/>
        <v>0.1908</v>
      </c>
      <c r="Y1389" s="55">
        <f t="shared" si="171"/>
        <v>4.95</v>
      </c>
      <c r="Z1389" s="54">
        <f t="shared" si="172"/>
        <v>0.77830188679245282</v>
      </c>
      <c r="AA1389" s="49" t="str">
        <f t="shared" ca="1" si="173"/>
        <v>N</v>
      </c>
      <c r="AB1389" s="49">
        <f t="shared" ca="1" si="174"/>
        <v>5</v>
      </c>
      <c r="AC1389" s="49" t="str">
        <f t="shared" ca="1" si="175"/>
        <v>N</v>
      </c>
    </row>
    <row r="1390" spans="1:29" x14ac:dyDescent="0.25">
      <c r="A1390">
        <v>8687</v>
      </c>
      <c r="B1390" s="9">
        <v>43556</v>
      </c>
      <c r="C1390" s="50" t="str">
        <f t="shared" si="168"/>
        <v>N</v>
      </c>
      <c r="D1390" s="52">
        <f>_xlfn.XLOOKUP(B1390,Cal_Date!B:B,Cal_Date!A:A,0)</f>
        <v>1</v>
      </c>
      <c r="E1390">
        <v>2019</v>
      </c>
      <c r="F1390" t="s">
        <v>121</v>
      </c>
      <c r="G1390" t="s">
        <v>129</v>
      </c>
      <c r="H1390" t="s">
        <v>48</v>
      </c>
      <c r="I1390" t="s">
        <v>18</v>
      </c>
      <c r="J1390" t="s">
        <v>11</v>
      </c>
      <c r="K1390" t="s">
        <v>42</v>
      </c>
      <c r="L1390">
        <v>2</v>
      </c>
      <c r="M1390">
        <v>1000</v>
      </c>
      <c r="O1390" t="s">
        <v>25</v>
      </c>
      <c r="R1390" t="s">
        <v>44</v>
      </c>
      <c r="S1390" s="49" t="str">
        <f t="shared" si="169"/>
        <v>Card</v>
      </c>
      <c r="T1390" s="3">
        <v>0.03</v>
      </c>
      <c r="U1390" s="2">
        <v>12.96</v>
      </c>
      <c r="V1390" s="2">
        <v>2.82</v>
      </c>
      <c r="W1390" s="54">
        <f>_xlfn.XLOOKUP(M1390,Market!A:A,Market!F:F,0)</f>
        <v>0.08</v>
      </c>
      <c r="X1390" s="55">
        <f t="shared" si="170"/>
        <v>0.38880000000000003</v>
      </c>
      <c r="Y1390" s="55">
        <f t="shared" si="171"/>
        <v>10.14</v>
      </c>
      <c r="Z1390" s="54">
        <f t="shared" si="172"/>
        <v>0.78240740740740744</v>
      </c>
      <c r="AA1390" s="49" t="str">
        <f t="shared" ca="1" si="173"/>
        <v>N</v>
      </c>
      <c r="AB1390" s="49">
        <f t="shared" ca="1" si="174"/>
        <v>5</v>
      </c>
      <c r="AC1390" s="49" t="str">
        <f t="shared" ca="1" si="175"/>
        <v>N</v>
      </c>
    </row>
    <row r="1391" spans="1:29" x14ac:dyDescent="0.25">
      <c r="A1391">
        <v>8688</v>
      </c>
      <c r="B1391" s="9">
        <v>43556</v>
      </c>
      <c r="C1391" s="50" t="str">
        <f t="shared" si="168"/>
        <v>N</v>
      </c>
      <c r="D1391" s="52">
        <f>_xlfn.XLOOKUP(B1391,Cal_Date!B:B,Cal_Date!A:A,0)</f>
        <v>1</v>
      </c>
      <c r="E1391">
        <v>2019</v>
      </c>
      <c r="F1391" t="s">
        <v>121</v>
      </c>
      <c r="G1391" t="s">
        <v>129</v>
      </c>
      <c r="H1391" t="s">
        <v>48</v>
      </c>
      <c r="I1391" t="s">
        <v>18</v>
      </c>
      <c r="J1391" t="s">
        <v>11</v>
      </c>
      <c r="K1391" t="s">
        <v>42</v>
      </c>
      <c r="L1391">
        <v>1</v>
      </c>
      <c r="M1391">
        <v>1000</v>
      </c>
      <c r="O1391" t="s">
        <v>25</v>
      </c>
      <c r="R1391" t="s">
        <v>44</v>
      </c>
      <c r="S1391" s="49" t="str">
        <f t="shared" si="169"/>
        <v>Card</v>
      </c>
      <c r="T1391" s="3">
        <v>0.03</v>
      </c>
      <c r="U1391" s="2">
        <v>6.48</v>
      </c>
      <c r="V1391" s="2">
        <v>1.41</v>
      </c>
      <c r="W1391" s="54">
        <f>_xlfn.XLOOKUP(M1391,Market!A:A,Market!F:F,0)</f>
        <v>0.08</v>
      </c>
      <c r="X1391" s="55">
        <f t="shared" si="170"/>
        <v>0.19440000000000002</v>
      </c>
      <c r="Y1391" s="55">
        <f t="shared" si="171"/>
        <v>5.07</v>
      </c>
      <c r="Z1391" s="54">
        <f t="shared" si="172"/>
        <v>0.78240740740740744</v>
      </c>
      <c r="AA1391" s="49" t="str">
        <f t="shared" ca="1" si="173"/>
        <v>N</v>
      </c>
      <c r="AB1391" s="49">
        <f t="shared" ca="1" si="174"/>
        <v>5</v>
      </c>
      <c r="AC1391" s="49" t="str">
        <f t="shared" ca="1" si="175"/>
        <v>N</v>
      </c>
    </row>
    <row r="1392" spans="1:29" x14ac:dyDescent="0.25">
      <c r="A1392">
        <v>8689</v>
      </c>
      <c r="B1392" s="9">
        <v>43556</v>
      </c>
      <c r="C1392" s="50" t="str">
        <f t="shared" si="168"/>
        <v>N</v>
      </c>
      <c r="D1392" s="52">
        <f>_xlfn.XLOOKUP(B1392,Cal_Date!B:B,Cal_Date!A:A,0)</f>
        <v>1</v>
      </c>
      <c r="E1392">
        <v>2019</v>
      </c>
      <c r="F1392" t="s">
        <v>121</v>
      </c>
      <c r="G1392" t="s">
        <v>129</v>
      </c>
      <c r="H1392" t="s">
        <v>48</v>
      </c>
      <c r="I1392" t="s">
        <v>18</v>
      </c>
      <c r="J1392" t="s">
        <v>11</v>
      </c>
      <c r="K1392" t="s">
        <v>42</v>
      </c>
      <c r="L1392">
        <v>2</v>
      </c>
      <c r="M1392">
        <v>1002</v>
      </c>
      <c r="O1392" t="s">
        <v>28</v>
      </c>
      <c r="R1392" t="s">
        <v>44</v>
      </c>
      <c r="S1392" s="49" t="str">
        <f t="shared" si="169"/>
        <v>Card</v>
      </c>
      <c r="T1392" s="3">
        <v>0.03</v>
      </c>
      <c r="U1392" s="2">
        <v>12.72</v>
      </c>
      <c r="V1392" s="2">
        <v>2.82</v>
      </c>
      <c r="W1392" s="54">
        <f>_xlfn.XLOOKUP(M1392,Market!A:A,Market!F:F,0)</f>
        <v>0.06</v>
      </c>
      <c r="X1392" s="55">
        <f t="shared" si="170"/>
        <v>0.38159999999999999</v>
      </c>
      <c r="Y1392" s="55">
        <f t="shared" si="171"/>
        <v>9.9</v>
      </c>
      <c r="Z1392" s="54">
        <f t="shared" si="172"/>
        <v>0.77830188679245282</v>
      </c>
      <c r="AA1392" s="49" t="str">
        <f t="shared" ca="1" si="173"/>
        <v>N</v>
      </c>
      <c r="AB1392" s="49">
        <f t="shared" ca="1" si="174"/>
        <v>5</v>
      </c>
      <c r="AC1392" s="49" t="str">
        <f t="shared" ca="1" si="175"/>
        <v>N</v>
      </c>
    </row>
    <row r="1393" spans="1:29" x14ac:dyDescent="0.25">
      <c r="A1393">
        <v>8690</v>
      </c>
      <c r="B1393" s="9">
        <v>43556</v>
      </c>
      <c r="C1393" s="50" t="str">
        <f t="shared" si="168"/>
        <v>N</v>
      </c>
      <c r="D1393" s="52">
        <f>_xlfn.XLOOKUP(B1393,Cal_Date!B:B,Cal_Date!A:A,0)</f>
        <v>1</v>
      </c>
      <c r="E1393">
        <v>2019</v>
      </c>
      <c r="F1393" t="s">
        <v>121</v>
      </c>
      <c r="G1393" t="s">
        <v>129</v>
      </c>
      <c r="H1393" t="s">
        <v>48</v>
      </c>
      <c r="I1393" t="s">
        <v>18</v>
      </c>
      <c r="J1393" t="s">
        <v>11</v>
      </c>
      <c r="K1393" t="s">
        <v>42</v>
      </c>
      <c r="L1393">
        <v>1</v>
      </c>
      <c r="M1393">
        <v>1003</v>
      </c>
      <c r="O1393" t="s">
        <v>25</v>
      </c>
      <c r="R1393" t="s">
        <v>44</v>
      </c>
      <c r="S1393" s="49" t="str">
        <f t="shared" si="169"/>
        <v>Card</v>
      </c>
      <c r="T1393" s="3">
        <v>0.03</v>
      </c>
      <c r="U1393" s="2">
        <v>6.36</v>
      </c>
      <c r="V1393" s="2">
        <v>1.41</v>
      </c>
      <c r="W1393" s="54">
        <f>_xlfn.XLOOKUP(M1393,Market!A:A,Market!F:F,0)</f>
        <v>0.06</v>
      </c>
      <c r="X1393" s="55">
        <f t="shared" si="170"/>
        <v>0.1908</v>
      </c>
      <c r="Y1393" s="55">
        <f t="shared" si="171"/>
        <v>4.95</v>
      </c>
      <c r="Z1393" s="54">
        <f t="shared" si="172"/>
        <v>0.77830188679245282</v>
      </c>
      <c r="AA1393" s="49" t="str">
        <f t="shared" ca="1" si="173"/>
        <v>N</v>
      </c>
      <c r="AB1393" s="49">
        <f t="shared" ca="1" si="174"/>
        <v>5</v>
      </c>
      <c r="AC1393" s="49" t="str">
        <f t="shared" ca="1" si="175"/>
        <v>N</v>
      </c>
    </row>
    <row r="1394" spans="1:29" x14ac:dyDescent="0.25">
      <c r="A1394">
        <v>8691</v>
      </c>
      <c r="B1394" s="9">
        <v>43556</v>
      </c>
      <c r="C1394" s="50" t="str">
        <f t="shared" si="168"/>
        <v>N</v>
      </c>
      <c r="D1394" s="52">
        <f>_xlfn.XLOOKUP(B1394,Cal_Date!B:B,Cal_Date!A:A,0)</f>
        <v>1</v>
      </c>
      <c r="E1394">
        <v>2019</v>
      </c>
      <c r="F1394" t="s">
        <v>121</v>
      </c>
      <c r="G1394" t="s">
        <v>129</v>
      </c>
      <c r="H1394" t="s">
        <v>48</v>
      </c>
      <c r="I1394" t="s">
        <v>18</v>
      </c>
      <c r="J1394" t="s">
        <v>11</v>
      </c>
      <c r="K1394" t="s">
        <v>42</v>
      </c>
      <c r="L1394">
        <v>2</v>
      </c>
      <c r="M1394">
        <v>1005</v>
      </c>
      <c r="O1394" t="s">
        <v>25</v>
      </c>
      <c r="R1394" t="s">
        <v>44</v>
      </c>
      <c r="S1394" s="49" t="str">
        <f t="shared" si="169"/>
        <v>Card</v>
      </c>
      <c r="T1394" s="3">
        <v>0.03</v>
      </c>
      <c r="U1394" s="2">
        <v>13.068</v>
      </c>
      <c r="V1394" s="2">
        <v>2.82</v>
      </c>
      <c r="W1394" s="54">
        <f>_xlfn.XLOOKUP(M1394,Market!A:A,Market!F:F,0)</f>
        <v>8.8999999999999996E-2</v>
      </c>
      <c r="X1394" s="55">
        <f t="shared" si="170"/>
        <v>0.39204</v>
      </c>
      <c r="Y1394" s="55">
        <f t="shared" si="171"/>
        <v>10.247999999999999</v>
      </c>
      <c r="Z1394" s="54">
        <f t="shared" si="172"/>
        <v>0.78420569329660239</v>
      </c>
      <c r="AA1394" s="49" t="str">
        <f t="shared" ca="1" si="173"/>
        <v>N</v>
      </c>
      <c r="AB1394" s="49">
        <f t="shared" ca="1" si="174"/>
        <v>5</v>
      </c>
      <c r="AC1394" s="49" t="str">
        <f t="shared" ca="1" si="175"/>
        <v>N</v>
      </c>
    </row>
    <row r="1395" spans="1:29" x14ac:dyDescent="0.25">
      <c r="A1395">
        <v>8692</v>
      </c>
      <c r="B1395" s="9">
        <v>43556</v>
      </c>
      <c r="C1395" s="50" t="str">
        <f t="shared" si="168"/>
        <v>N</v>
      </c>
      <c r="D1395" s="52">
        <f>_xlfn.XLOOKUP(B1395,Cal_Date!B:B,Cal_Date!A:A,0)</f>
        <v>1</v>
      </c>
      <c r="E1395">
        <v>2019</v>
      </c>
      <c r="F1395" t="s">
        <v>121</v>
      </c>
      <c r="G1395" t="s">
        <v>129</v>
      </c>
      <c r="H1395" t="s">
        <v>48</v>
      </c>
      <c r="I1395" t="s">
        <v>18</v>
      </c>
      <c r="J1395" t="s">
        <v>11</v>
      </c>
      <c r="K1395" t="s">
        <v>42</v>
      </c>
      <c r="L1395">
        <v>1</v>
      </c>
      <c r="M1395">
        <v>1005</v>
      </c>
      <c r="O1395" t="s">
        <v>25</v>
      </c>
      <c r="R1395" t="s">
        <v>44</v>
      </c>
      <c r="S1395" s="49" t="str">
        <f t="shared" si="169"/>
        <v>Card</v>
      </c>
      <c r="T1395" s="3">
        <v>0.03</v>
      </c>
      <c r="U1395" s="2">
        <v>6.5339999999999998</v>
      </c>
      <c r="V1395" s="2">
        <v>1.41</v>
      </c>
      <c r="W1395" s="54">
        <f>_xlfn.XLOOKUP(M1395,Market!A:A,Market!F:F,0)</f>
        <v>8.8999999999999996E-2</v>
      </c>
      <c r="X1395" s="55">
        <f t="shared" si="170"/>
        <v>0.19602</v>
      </c>
      <c r="Y1395" s="55">
        <f t="shared" si="171"/>
        <v>5.1239999999999997</v>
      </c>
      <c r="Z1395" s="54">
        <f t="shared" si="172"/>
        <v>0.78420569329660239</v>
      </c>
      <c r="AA1395" s="49" t="str">
        <f t="shared" ca="1" si="173"/>
        <v>N</v>
      </c>
      <c r="AB1395" s="49">
        <f t="shared" ca="1" si="174"/>
        <v>5</v>
      </c>
      <c r="AC1395" s="49" t="str">
        <f t="shared" ca="1" si="175"/>
        <v>N</v>
      </c>
    </row>
    <row r="1396" spans="1:29" x14ac:dyDescent="0.25">
      <c r="A1396">
        <v>8693</v>
      </c>
      <c r="B1396" s="9">
        <v>43556</v>
      </c>
      <c r="C1396" s="50" t="str">
        <f t="shared" si="168"/>
        <v>N</v>
      </c>
      <c r="D1396" s="52">
        <f>_xlfn.XLOOKUP(B1396,Cal_Date!B:B,Cal_Date!A:A,0)</f>
        <v>1</v>
      </c>
      <c r="E1396">
        <v>2019</v>
      </c>
      <c r="F1396" t="s">
        <v>121</v>
      </c>
      <c r="G1396" t="s">
        <v>129</v>
      </c>
      <c r="H1396" t="s">
        <v>48</v>
      </c>
      <c r="I1396" t="s">
        <v>18</v>
      </c>
      <c r="J1396" t="s">
        <v>11</v>
      </c>
      <c r="K1396" t="s">
        <v>42</v>
      </c>
      <c r="L1396">
        <v>1</v>
      </c>
      <c r="M1396">
        <v>1006</v>
      </c>
      <c r="O1396" t="s">
        <v>28</v>
      </c>
      <c r="R1396" t="s">
        <v>44</v>
      </c>
      <c r="S1396" s="49" t="str">
        <f t="shared" si="169"/>
        <v>Card</v>
      </c>
      <c r="T1396" s="3">
        <v>0.03</v>
      </c>
      <c r="U1396" s="2">
        <v>6.5339999999999998</v>
      </c>
      <c r="V1396" s="2">
        <v>1.41</v>
      </c>
      <c r="W1396" s="54">
        <f>_xlfn.XLOOKUP(M1396,Market!A:A,Market!F:F,0)</f>
        <v>8.8999999999999996E-2</v>
      </c>
      <c r="X1396" s="55">
        <f t="shared" si="170"/>
        <v>0.19602</v>
      </c>
      <c r="Y1396" s="55">
        <f t="shared" si="171"/>
        <v>5.1239999999999997</v>
      </c>
      <c r="Z1396" s="54">
        <f t="shared" si="172"/>
        <v>0.78420569329660239</v>
      </c>
      <c r="AA1396" s="49" t="str">
        <f t="shared" ca="1" si="173"/>
        <v>N</v>
      </c>
      <c r="AB1396" s="49">
        <f t="shared" ca="1" si="174"/>
        <v>5</v>
      </c>
      <c r="AC1396" s="49" t="str">
        <f t="shared" ca="1" si="175"/>
        <v>N</v>
      </c>
    </row>
    <row r="1397" spans="1:29" x14ac:dyDescent="0.25">
      <c r="A1397">
        <v>8694</v>
      </c>
      <c r="B1397" s="9">
        <v>43556</v>
      </c>
      <c r="C1397" s="50" t="str">
        <f t="shared" si="168"/>
        <v>N</v>
      </c>
      <c r="D1397" s="52">
        <f>_xlfn.XLOOKUP(B1397,Cal_Date!B:B,Cal_Date!A:A,0)</f>
        <v>1</v>
      </c>
      <c r="E1397">
        <v>2019</v>
      </c>
      <c r="F1397" t="s">
        <v>121</v>
      </c>
      <c r="G1397" t="s">
        <v>129</v>
      </c>
      <c r="H1397" t="s">
        <v>48</v>
      </c>
      <c r="I1397" t="s">
        <v>18</v>
      </c>
      <c r="J1397" t="s">
        <v>11</v>
      </c>
      <c r="K1397" t="s">
        <v>42</v>
      </c>
      <c r="L1397">
        <v>1</v>
      </c>
      <c r="M1397">
        <v>1007</v>
      </c>
      <c r="O1397" t="s">
        <v>28</v>
      </c>
      <c r="R1397" t="s">
        <v>44</v>
      </c>
      <c r="S1397" s="49" t="str">
        <f t="shared" si="169"/>
        <v>Card</v>
      </c>
      <c r="T1397" s="3">
        <v>0.03</v>
      </c>
      <c r="U1397" s="2">
        <v>6.5339999999999998</v>
      </c>
      <c r="V1397" s="2">
        <v>1.41</v>
      </c>
      <c r="W1397" s="54">
        <f>_xlfn.XLOOKUP(M1397,Market!A:A,Market!F:F,0)</f>
        <v>8.8999999999999996E-2</v>
      </c>
      <c r="X1397" s="55">
        <f t="shared" si="170"/>
        <v>0.19602</v>
      </c>
      <c r="Y1397" s="55">
        <f t="shared" si="171"/>
        <v>5.1239999999999997</v>
      </c>
      <c r="Z1397" s="54">
        <f t="shared" si="172"/>
        <v>0.78420569329660239</v>
      </c>
      <c r="AA1397" s="49" t="str">
        <f t="shared" ca="1" si="173"/>
        <v>N</v>
      </c>
      <c r="AB1397" s="49">
        <f t="shared" ca="1" si="174"/>
        <v>5</v>
      </c>
      <c r="AC1397" s="49" t="str">
        <f t="shared" ca="1" si="175"/>
        <v>N</v>
      </c>
    </row>
    <row r="1398" spans="1:29" x14ac:dyDescent="0.25">
      <c r="A1398">
        <v>8695</v>
      </c>
      <c r="B1398" s="9">
        <v>43556</v>
      </c>
      <c r="C1398" s="50" t="str">
        <f t="shared" si="168"/>
        <v>N</v>
      </c>
      <c r="D1398" s="52">
        <f>_xlfn.XLOOKUP(B1398,Cal_Date!B:B,Cal_Date!A:A,0)</f>
        <v>1</v>
      </c>
      <c r="E1398">
        <v>2019</v>
      </c>
      <c r="F1398" t="s">
        <v>121</v>
      </c>
      <c r="G1398" t="s">
        <v>129</v>
      </c>
      <c r="H1398" t="s">
        <v>48</v>
      </c>
      <c r="I1398" t="s">
        <v>18</v>
      </c>
      <c r="J1398" t="s">
        <v>11</v>
      </c>
      <c r="K1398" t="s">
        <v>42</v>
      </c>
      <c r="L1398">
        <v>1</v>
      </c>
      <c r="M1398">
        <v>1008</v>
      </c>
      <c r="O1398" t="s">
        <v>28</v>
      </c>
      <c r="R1398" t="s">
        <v>44</v>
      </c>
      <c r="S1398" s="49" t="str">
        <f t="shared" si="169"/>
        <v>Card</v>
      </c>
      <c r="T1398" s="3">
        <v>0.03</v>
      </c>
      <c r="U1398" s="2">
        <v>6.5339999999999998</v>
      </c>
      <c r="V1398" s="2">
        <v>1.41</v>
      </c>
      <c r="W1398" s="54">
        <f>_xlfn.XLOOKUP(M1398,Market!A:A,Market!F:F,0)</f>
        <v>8.8999999999999996E-2</v>
      </c>
      <c r="X1398" s="55">
        <f t="shared" si="170"/>
        <v>0.19602</v>
      </c>
      <c r="Y1398" s="55">
        <f t="shared" si="171"/>
        <v>5.1239999999999997</v>
      </c>
      <c r="Z1398" s="54">
        <f t="shared" si="172"/>
        <v>0.78420569329660239</v>
      </c>
      <c r="AA1398" s="49" t="str">
        <f t="shared" ca="1" si="173"/>
        <v>N</v>
      </c>
      <c r="AB1398" s="49">
        <f t="shared" ca="1" si="174"/>
        <v>5</v>
      </c>
      <c r="AC1398" s="49" t="str">
        <f t="shared" ca="1" si="175"/>
        <v>N</v>
      </c>
    </row>
    <row r="1399" spans="1:29" x14ac:dyDescent="0.25">
      <c r="A1399">
        <v>8696</v>
      </c>
      <c r="B1399" s="9">
        <v>43556</v>
      </c>
      <c r="C1399" s="50" t="str">
        <f t="shared" si="168"/>
        <v>N</v>
      </c>
      <c r="D1399" s="52">
        <f>_xlfn.XLOOKUP(B1399,Cal_Date!B:B,Cal_Date!A:A,0)</f>
        <v>1</v>
      </c>
      <c r="E1399">
        <v>2019</v>
      </c>
      <c r="F1399" t="s">
        <v>121</v>
      </c>
      <c r="G1399" t="s">
        <v>129</v>
      </c>
      <c r="H1399" t="s">
        <v>48</v>
      </c>
      <c r="I1399" t="s">
        <v>18</v>
      </c>
      <c r="J1399" t="s">
        <v>11</v>
      </c>
      <c r="K1399" t="s">
        <v>42</v>
      </c>
      <c r="L1399">
        <v>2</v>
      </c>
      <c r="M1399">
        <v>1009</v>
      </c>
      <c r="O1399" t="s">
        <v>28</v>
      </c>
      <c r="R1399" t="s">
        <v>47</v>
      </c>
      <c r="S1399" s="49" t="str">
        <f t="shared" si="169"/>
        <v>Card</v>
      </c>
      <c r="T1399" s="3">
        <v>3.5000000000000003E-2</v>
      </c>
      <c r="U1399" s="2">
        <v>13.068</v>
      </c>
      <c r="V1399" s="2">
        <v>2.82</v>
      </c>
      <c r="W1399" s="54">
        <f>_xlfn.XLOOKUP(M1399,Market!A:A,Market!F:F,0)</f>
        <v>8.8999999999999996E-2</v>
      </c>
      <c r="X1399" s="55">
        <f t="shared" si="170"/>
        <v>0.45738000000000001</v>
      </c>
      <c r="Y1399" s="55">
        <f t="shared" si="171"/>
        <v>10.247999999999999</v>
      </c>
      <c r="Z1399" s="54">
        <f t="shared" si="172"/>
        <v>0.78420569329660239</v>
      </c>
      <c r="AA1399" s="49" t="str">
        <f t="shared" ca="1" si="173"/>
        <v>N</v>
      </c>
      <c r="AB1399" s="49">
        <f t="shared" ca="1" si="174"/>
        <v>5</v>
      </c>
      <c r="AC1399" s="49" t="str">
        <f t="shared" ca="1" si="175"/>
        <v>N</v>
      </c>
    </row>
    <row r="1400" spans="1:29" x14ac:dyDescent="0.25">
      <c r="A1400">
        <v>8697</v>
      </c>
      <c r="B1400" s="9">
        <v>43556</v>
      </c>
      <c r="C1400" s="50" t="str">
        <f t="shared" si="168"/>
        <v>N</v>
      </c>
      <c r="D1400" s="52">
        <f>_xlfn.XLOOKUP(B1400,Cal_Date!B:B,Cal_Date!A:A,0)</f>
        <v>1</v>
      </c>
      <c r="E1400">
        <v>2019</v>
      </c>
      <c r="F1400" t="s">
        <v>121</v>
      </c>
      <c r="G1400" t="s">
        <v>129</v>
      </c>
      <c r="H1400" t="s">
        <v>48</v>
      </c>
      <c r="I1400" t="s">
        <v>18</v>
      </c>
      <c r="J1400" t="s">
        <v>11</v>
      </c>
      <c r="K1400" t="s">
        <v>42</v>
      </c>
      <c r="L1400">
        <v>1</v>
      </c>
      <c r="M1400">
        <v>1006</v>
      </c>
      <c r="O1400" t="s">
        <v>28</v>
      </c>
      <c r="R1400" t="s">
        <v>46</v>
      </c>
      <c r="S1400" s="49" t="str">
        <f t="shared" si="169"/>
        <v>Card</v>
      </c>
      <c r="T1400" s="3">
        <v>0.04</v>
      </c>
      <c r="U1400" s="2">
        <v>6.5339999999999998</v>
      </c>
      <c r="V1400" s="2">
        <v>1.41</v>
      </c>
      <c r="W1400" s="54">
        <f>_xlfn.XLOOKUP(M1400,Market!A:A,Market!F:F,0)</f>
        <v>8.8999999999999996E-2</v>
      </c>
      <c r="X1400" s="55">
        <f t="shared" si="170"/>
        <v>0.26135999999999998</v>
      </c>
      <c r="Y1400" s="55">
        <f t="shared" si="171"/>
        <v>5.1239999999999997</v>
      </c>
      <c r="Z1400" s="54">
        <f t="shared" si="172"/>
        <v>0.78420569329660239</v>
      </c>
      <c r="AA1400" s="49" t="str">
        <f t="shared" ca="1" si="173"/>
        <v>N</v>
      </c>
      <c r="AB1400" s="49">
        <f t="shared" ca="1" si="174"/>
        <v>5</v>
      </c>
      <c r="AC1400" s="49" t="str">
        <f t="shared" ca="1" si="175"/>
        <v>N</v>
      </c>
    </row>
    <row r="1401" spans="1:29" x14ac:dyDescent="0.25">
      <c r="A1401">
        <v>8698</v>
      </c>
      <c r="B1401" s="9">
        <v>43556</v>
      </c>
      <c r="C1401" s="50" t="str">
        <f t="shared" si="168"/>
        <v>N</v>
      </c>
      <c r="D1401" s="52">
        <f>_xlfn.XLOOKUP(B1401,Cal_Date!B:B,Cal_Date!A:A,0)</f>
        <v>1</v>
      </c>
      <c r="E1401">
        <v>2019</v>
      </c>
      <c r="F1401" t="s">
        <v>121</v>
      </c>
      <c r="G1401" t="s">
        <v>129</v>
      </c>
      <c r="H1401" t="s">
        <v>48</v>
      </c>
      <c r="I1401" t="s">
        <v>18</v>
      </c>
      <c r="J1401" t="s">
        <v>11</v>
      </c>
      <c r="K1401" t="s">
        <v>42</v>
      </c>
      <c r="L1401">
        <v>1</v>
      </c>
      <c r="M1401">
        <v>1007</v>
      </c>
      <c r="O1401" t="s">
        <v>28</v>
      </c>
      <c r="R1401" t="s">
        <v>47</v>
      </c>
      <c r="S1401" s="49" t="str">
        <f t="shared" si="169"/>
        <v>Card</v>
      </c>
      <c r="T1401" s="3">
        <v>3.5000000000000003E-2</v>
      </c>
      <c r="U1401" s="2">
        <v>6.5339999999999998</v>
      </c>
      <c r="V1401" s="2">
        <v>1.41</v>
      </c>
      <c r="W1401" s="54">
        <f>_xlfn.XLOOKUP(M1401,Market!A:A,Market!F:F,0)</f>
        <v>8.8999999999999996E-2</v>
      </c>
      <c r="X1401" s="55">
        <f t="shared" si="170"/>
        <v>0.22869</v>
      </c>
      <c r="Y1401" s="55">
        <f t="shared" si="171"/>
        <v>5.1239999999999997</v>
      </c>
      <c r="Z1401" s="54">
        <f t="shared" si="172"/>
        <v>0.78420569329660239</v>
      </c>
      <c r="AA1401" s="49" t="str">
        <f t="shared" ca="1" si="173"/>
        <v>N</v>
      </c>
      <c r="AB1401" s="49">
        <f t="shared" ca="1" si="174"/>
        <v>5</v>
      </c>
      <c r="AC1401" s="49" t="str">
        <f t="shared" ca="1" si="175"/>
        <v>N</v>
      </c>
    </row>
    <row r="1402" spans="1:29" x14ac:dyDescent="0.25">
      <c r="A1402">
        <v>8699</v>
      </c>
      <c r="B1402" s="9">
        <v>43556</v>
      </c>
      <c r="C1402" s="50" t="str">
        <f t="shared" si="168"/>
        <v>N</v>
      </c>
      <c r="D1402" s="52">
        <f>_xlfn.XLOOKUP(B1402,Cal_Date!B:B,Cal_Date!A:A,0)</f>
        <v>1</v>
      </c>
      <c r="E1402">
        <v>2019</v>
      </c>
      <c r="F1402" t="s">
        <v>121</v>
      </c>
      <c r="G1402" t="s">
        <v>129</v>
      </c>
      <c r="H1402" t="s">
        <v>48</v>
      </c>
      <c r="I1402" t="s">
        <v>18</v>
      </c>
      <c r="J1402" t="s">
        <v>11</v>
      </c>
      <c r="K1402" t="s">
        <v>42</v>
      </c>
      <c r="L1402">
        <v>1</v>
      </c>
      <c r="M1402">
        <v>1007</v>
      </c>
      <c r="O1402" t="s">
        <v>28</v>
      </c>
      <c r="R1402" t="s">
        <v>44</v>
      </c>
      <c r="S1402" s="49" t="str">
        <f t="shared" si="169"/>
        <v>Card</v>
      </c>
      <c r="T1402" s="3">
        <v>0.03</v>
      </c>
      <c r="U1402" s="2">
        <v>6.5339999999999998</v>
      </c>
      <c r="V1402" s="2">
        <v>1.41</v>
      </c>
      <c r="W1402" s="54">
        <f>_xlfn.XLOOKUP(M1402,Market!A:A,Market!F:F,0)</f>
        <v>8.8999999999999996E-2</v>
      </c>
      <c r="X1402" s="55">
        <f t="shared" si="170"/>
        <v>0.19602</v>
      </c>
      <c r="Y1402" s="55">
        <f t="shared" si="171"/>
        <v>5.1239999999999997</v>
      </c>
      <c r="Z1402" s="54">
        <f t="shared" si="172"/>
        <v>0.78420569329660239</v>
      </c>
      <c r="AA1402" s="49" t="str">
        <f t="shared" ca="1" si="173"/>
        <v>N</v>
      </c>
      <c r="AB1402" s="49">
        <f t="shared" ca="1" si="174"/>
        <v>5</v>
      </c>
      <c r="AC1402" s="49" t="str">
        <f t="shared" ca="1" si="175"/>
        <v>N</v>
      </c>
    </row>
    <row r="1403" spans="1:29" x14ac:dyDescent="0.25">
      <c r="A1403">
        <v>8700</v>
      </c>
      <c r="B1403" s="9">
        <v>43556</v>
      </c>
      <c r="C1403" s="50" t="str">
        <f t="shared" si="168"/>
        <v>N</v>
      </c>
      <c r="D1403" s="52">
        <f>_xlfn.XLOOKUP(B1403,Cal_Date!B:B,Cal_Date!A:A,0)</f>
        <v>1</v>
      </c>
      <c r="E1403">
        <v>2019</v>
      </c>
      <c r="F1403" t="s">
        <v>121</v>
      </c>
      <c r="G1403" t="s">
        <v>129</v>
      </c>
      <c r="H1403" t="s">
        <v>48</v>
      </c>
      <c r="I1403" t="s">
        <v>18</v>
      </c>
      <c r="J1403" t="s">
        <v>11</v>
      </c>
      <c r="K1403" t="s">
        <v>42</v>
      </c>
      <c r="L1403">
        <v>1</v>
      </c>
      <c r="M1403">
        <v>1007</v>
      </c>
      <c r="O1403" t="s">
        <v>28</v>
      </c>
      <c r="R1403" t="s">
        <v>44</v>
      </c>
      <c r="S1403" s="49" t="str">
        <f t="shared" si="169"/>
        <v>Card</v>
      </c>
      <c r="T1403" s="3">
        <v>0.03</v>
      </c>
      <c r="U1403" s="2">
        <v>6.5339999999999998</v>
      </c>
      <c r="V1403" s="2">
        <v>1.41</v>
      </c>
      <c r="W1403" s="54">
        <f>_xlfn.XLOOKUP(M1403,Market!A:A,Market!F:F,0)</f>
        <v>8.8999999999999996E-2</v>
      </c>
      <c r="X1403" s="55">
        <f t="shared" si="170"/>
        <v>0.19602</v>
      </c>
      <c r="Y1403" s="55">
        <f t="shared" si="171"/>
        <v>5.1239999999999997</v>
      </c>
      <c r="Z1403" s="54">
        <f t="shared" si="172"/>
        <v>0.78420569329660239</v>
      </c>
      <c r="AA1403" s="49" t="str">
        <f t="shared" ca="1" si="173"/>
        <v>N</v>
      </c>
      <c r="AB1403" s="49">
        <f t="shared" ca="1" si="174"/>
        <v>5</v>
      </c>
      <c r="AC1403" s="49" t="str">
        <f t="shared" ca="1" si="175"/>
        <v>N</v>
      </c>
    </row>
    <row r="1404" spans="1:29" x14ac:dyDescent="0.25">
      <c r="A1404">
        <v>8701</v>
      </c>
      <c r="B1404" s="9">
        <v>43556</v>
      </c>
      <c r="C1404" s="50" t="str">
        <f t="shared" si="168"/>
        <v>N</v>
      </c>
      <c r="D1404" s="52">
        <f>_xlfn.XLOOKUP(B1404,Cal_Date!B:B,Cal_Date!A:A,0)</f>
        <v>1</v>
      </c>
      <c r="E1404">
        <v>2019</v>
      </c>
      <c r="F1404" t="s">
        <v>121</v>
      </c>
      <c r="G1404" t="s">
        <v>129</v>
      </c>
      <c r="H1404" t="s">
        <v>48</v>
      </c>
      <c r="I1404" t="s">
        <v>18</v>
      </c>
      <c r="J1404" t="s">
        <v>11</v>
      </c>
      <c r="K1404" t="s">
        <v>42</v>
      </c>
      <c r="L1404">
        <v>1</v>
      </c>
      <c r="M1404">
        <v>1005</v>
      </c>
      <c r="O1404" t="s">
        <v>25</v>
      </c>
      <c r="R1404" t="s">
        <v>44</v>
      </c>
      <c r="S1404" s="49" t="str">
        <f t="shared" si="169"/>
        <v>Card</v>
      </c>
      <c r="T1404" s="3">
        <v>0.03</v>
      </c>
      <c r="U1404" s="2">
        <v>6.5339999999999998</v>
      </c>
      <c r="V1404" s="2">
        <v>1.41</v>
      </c>
      <c r="W1404" s="54">
        <f>_xlfn.XLOOKUP(M1404,Market!A:A,Market!F:F,0)</f>
        <v>8.8999999999999996E-2</v>
      </c>
      <c r="X1404" s="55">
        <f t="shared" si="170"/>
        <v>0.19602</v>
      </c>
      <c r="Y1404" s="55">
        <f t="shared" si="171"/>
        <v>5.1239999999999997</v>
      </c>
      <c r="Z1404" s="54">
        <f t="shared" si="172"/>
        <v>0.78420569329660239</v>
      </c>
      <c r="AA1404" s="49" t="str">
        <f t="shared" ca="1" si="173"/>
        <v>N</v>
      </c>
      <c r="AB1404" s="49">
        <f t="shared" ca="1" si="174"/>
        <v>5</v>
      </c>
      <c r="AC1404" s="49" t="str">
        <f t="shared" ca="1" si="175"/>
        <v>N</v>
      </c>
    </row>
    <row r="1405" spans="1:29" x14ac:dyDescent="0.25">
      <c r="A1405">
        <v>8702</v>
      </c>
      <c r="B1405" s="9">
        <v>43556</v>
      </c>
      <c r="C1405" s="50" t="str">
        <f t="shared" si="168"/>
        <v>N</v>
      </c>
      <c r="D1405" s="52">
        <f>_xlfn.XLOOKUP(B1405,Cal_Date!B:B,Cal_Date!A:A,0)</f>
        <v>1</v>
      </c>
      <c r="E1405">
        <v>2019</v>
      </c>
      <c r="F1405" t="s">
        <v>121</v>
      </c>
      <c r="G1405" t="s">
        <v>129</v>
      </c>
      <c r="H1405" t="s">
        <v>48</v>
      </c>
      <c r="I1405" t="s">
        <v>18</v>
      </c>
      <c r="J1405" t="s">
        <v>11</v>
      </c>
      <c r="K1405" t="s">
        <v>42</v>
      </c>
      <c r="L1405">
        <v>2</v>
      </c>
      <c r="M1405">
        <v>1005</v>
      </c>
      <c r="O1405" t="s">
        <v>25</v>
      </c>
      <c r="R1405" t="s">
        <v>44</v>
      </c>
      <c r="S1405" s="49" t="str">
        <f t="shared" si="169"/>
        <v>Card</v>
      </c>
      <c r="T1405" s="3">
        <v>0.03</v>
      </c>
      <c r="U1405" s="2">
        <v>13.068</v>
      </c>
      <c r="V1405" s="2">
        <v>2.82</v>
      </c>
      <c r="W1405" s="54">
        <f>_xlfn.XLOOKUP(M1405,Market!A:A,Market!F:F,0)</f>
        <v>8.8999999999999996E-2</v>
      </c>
      <c r="X1405" s="55">
        <f t="shared" si="170"/>
        <v>0.39204</v>
      </c>
      <c r="Y1405" s="55">
        <f t="shared" si="171"/>
        <v>10.247999999999999</v>
      </c>
      <c r="Z1405" s="54">
        <f t="shared" si="172"/>
        <v>0.78420569329660239</v>
      </c>
      <c r="AA1405" s="49" t="str">
        <f t="shared" ca="1" si="173"/>
        <v>N</v>
      </c>
      <c r="AB1405" s="49">
        <f t="shared" ca="1" si="174"/>
        <v>5</v>
      </c>
      <c r="AC1405" s="49" t="str">
        <f t="shared" ca="1" si="175"/>
        <v>N</v>
      </c>
    </row>
    <row r="1406" spans="1:29" x14ac:dyDescent="0.25">
      <c r="A1406">
        <v>8703</v>
      </c>
      <c r="B1406" s="9">
        <v>43556</v>
      </c>
      <c r="C1406" s="50" t="str">
        <f t="shared" si="168"/>
        <v>N</v>
      </c>
      <c r="D1406" s="52">
        <f>_xlfn.XLOOKUP(B1406,Cal_Date!B:B,Cal_Date!A:A,0)</f>
        <v>1</v>
      </c>
      <c r="E1406">
        <v>2019</v>
      </c>
      <c r="F1406" t="s">
        <v>121</v>
      </c>
      <c r="G1406" t="s">
        <v>129</v>
      </c>
      <c r="H1406" t="s">
        <v>48</v>
      </c>
      <c r="I1406" t="s">
        <v>18</v>
      </c>
      <c r="J1406" t="s">
        <v>11</v>
      </c>
      <c r="K1406" t="s">
        <v>42</v>
      </c>
      <c r="L1406">
        <v>2</v>
      </c>
      <c r="M1406">
        <v>1002</v>
      </c>
      <c r="O1406" t="s">
        <v>28</v>
      </c>
      <c r="R1406" t="s">
        <v>44</v>
      </c>
      <c r="S1406" s="49" t="str">
        <f t="shared" si="169"/>
        <v>Card</v>
      </c>
      <c r="T1406" s="3">
        <v>0.03</v>
      </c>
      <c r="U1406" s="2">
        <v>12.72</v>
      </c>
      <c r="V1406" s="2">
        <v>2.82</v>
      </c>
      <c r="W1406" s="54">
        <f>_xlfn.XLOOKUP(M1406,Market!A:A,Market!F:F,0)</f>
        <v>0.06</v>
      </c>
      <c r="X1406" s="55">
        <f t="shared" si="170"/>
        <v>0.38159999999999999</v>
      </c>
      <c r="Y1406" s="55">
        <f t="shared" si="171"/>
        <v>9.9</v>
      </c>
      <c r="Z1406" s="54">
        <f t="shared" si="172"/>
        <v>0.77830188679245282</v>
      </c>
      <c r="AA1406" s="49" t="str">
        <f t="shared" ca="1" si="173"/>
        <v>N</v>
      </c>
      <c r="AB1406" s="49">
        <f t="shared" ca="1" si="174"/>
        <v>5</v>
      </c>
      <c r="AC1406" s="49" t="str">
        <f t="shared" ca="1" si="175"/>
        <v>N</v>
      </c>
    </row>
    <row r="1407" spans="1:29" x14ac:dyDescent="0.25">
      <c r="A1407">
        <v>8704</v>
      </c>
      <c r="B1407" s="9">
        <v>43556</v>
      </c>
      <c r="C1407" s="50" t="str">
        <f t="shared" si="168"/>
        <v>N</v>
      </c>
      <c r="D1407" s="52">
        <f>_xlfn.XLOOKUP(B1407,Cal_Date!B:B,Cal_Date!A:A,0)</f>
        <v>1</v>
      </c>
      <c r="E1407">
        <v>2019</v>
      </c>
      <c r="F1407" t="s">
        <v>121</v>
      </c>
      <c r="G1407" t="s">
        <v>129</v>
      </c>
      <c r="H1407" t="s">
        <v>48</v>
      </c>
      <c r="I1407" t="s">
        <v>18</v>
      </c>
      <c r="J1407" t="s">
        <v>11</v>
      </c>
      <c r="K1407" t="s">
        <v>42</v>
      </c>
      <c r="L1407">
        <v>1</v>
      </c>
      <c r="M1407">
        <v>1004</v>
      </c>
      <c r="O1407" t="s">
        <v>28</v>
      </c>
      <c r="R1407" t="s">
        <v>44</v>
      </c>
      <c r="S1407" s="49" t="str">
        <f t="shared" si="169"/>
        <v>Card</v>
      </c>
      <c r="T1407" s="3">
        <v>0.03</v>
      </c>
      <c r="U1407" s="2">
        <v>6.36</v>
      </c>
      <c r="V1407" s="2">
        <v>1.41</v>
      </c>
      <c r="W1407" s="54">
        <f>_xlfn.XLOOKUP(M1407,Market!A:A,Market!F:F,0)</f>
        <v>0.06</v>
      </c>
      <c r="X1407" s="55">
        <f t="shared" si="170"/>
        <v>0.1908</v>
      </c>
      <c r="Y1407" s="55">
        <f t="shared" si="171"/>
        <v>4.95</v>
      </c>
      <c r="Z1407" s="54">
        <f t="shared" si="172"/>
        <v>0.77830188679245282</v>
      </c>
      <c r="AA1407" s="49" t="str">
        <f t="shared" ca="1" si="173"/>
        <v>N</v>
      </c>
      <c r="AB1407" s="49">
        <f t="shared" ca="1" si="174"/>
        <v>5</v>
      </c>
      <c r="AC1407" s="49" t="str">
        <f t="shared" ca="1" si="175"/>
        <v>N</v>
      </c>
    </row>
    <row r="1408" spans="1:29" x14ac:dyDescent="0.25">
      <c r="A1408">
        <v>8705</v>
      </c>
      <c r="B1408" s="9">
        <v>43556</v>
      </c>
      <c r="C1408" s="50" t="str">
        <f t="shared" si="168"/>
        <v>N</v>
      </c>
      <c r="D1408" s="52">
        <f>_xlfn.XLOOKUP(B1408,Cal_Date!B:B,Cal_Date!A:A,0)</f>
        <v>1</v>
      </c>
      <c r="E1408">
        <v>2019</v>
      </c>
      <c r="F1408" t="s">
        <v>121</v>
      </c>
      <c r="G1408" t="s">
        <v>129</v>
      </c>
      <c r="H1408" t="s">
        <v>48</v>
      </c>
      <c r="I1408" t="s">
        <v>18</v>
      </c>
      <c r="J1408" t="s">
        <v>11</v>
      </c>
      <c r="K1408" t="s">
        <v>42</v>
      </c>
      <c r="L1408">
        <v>1</v>
      </c>
      <c r="M1408">
        <v>1005</v>
      </c>
      <c r="O1408" t="s">
        <v>25</v>
      </c>
      <c r="R1408" t="s">
        <v>44</v>
      </c>
      <c r="S1408" s="49" t="str">
        <f t="shared" si="169"/>
        <v>Card</v>
      </c>
      <c r="T1408" s="3">
        <v>0.03</v>
      </c>
      <c r="U1408" s="2">
        <v>6.5339999999999998</v>
      </c>
      <c r="V1408" s="2">
        <v>1.41</v>
      </c>
      <c r="W1408" s="54">
        <f>_xlfn.XLOOKUP(M1408,Market!A:A,Market!F:F,0)</f>
        <v>8.8999999999999996E-2</v>
      </c>
      <c r="X1408" s="55">
        <f t="shared" si="170"/>
        <v>0.19602</v>
      </c>
      <c r="Y1408" s="55">
        <f t="shared" si="171"/>
        <v>5.1239999999999997</v>
      </c>
      <c r="Z1408" s="54">
        <f t="shared" si="172"/>
        <v>0.78420569329660239</v>
      </c>
      <c r="AA1408" s="49" t="str">
        <f t="shared" ca="1" si="173"/>
        <v>N</v>
      </c>
      <c r="AB1408" s="49">
        <f t="shared" ca="1" si="174"/>
        <v>5</v>
      </c>
      <c r="AC1408" s="49" t="str">
        <f t="shared" ca="1" si="175"/>
        <v>N</v>
      </c>
    </row>
    <row r="1409" spans="1:29" x14ac:dyDescent="0.25">
      <c r="A1409">
        <v>8706</v>
      </c>
      <c r="B1409" s="9">
        <v>43556</v>
      </c>
      <c r="C1409" s="50" t="str">
        <f t="shared" si="168"/>
        <v>N</v>
      </c>
      <c r="D1409" s="52">
        <f>_xlfn.XLOOKUP(B1409,Cal_Date!B:B,Cal_Date!A:A,0)</f>
        <v>1</v>
      </c>
      <c r="E1409">
        <v>2019</v>
      </c>
      <c r="F1409" t="s">
        <v>121</v>
      </c>
      <c r="G1409" t="s">
        <v>129</v>
      </c>
      <c r="H1409" t="s">
        <v>48</v>
      </c>
      <c r="I1409" t="s">
        <v>18</v>
      </c>
      <c r="J1409" t="s">
        <v>11</v>
      </c>
      <c r="K1409" t="s">
        <v>42</v>
      </c>
      <c r="L1409">
        <v>1</v>
      </c>
      <c r="M1409">
        <v>1001</v>
      </c>
      <c r="O1409" t="s">
        <v>25</v>
      </c>
      <c r="R1409" t="s">
        <v>44</v>
      </c>
      <c r="S1409" s="49" t="str">
        <f t="shared" si="169"/>
        <v>Card</v>
      </c>
      <c r="T1409" s="3">
        <v>0.03</v>
      </c>
      <c r="U1409" s="2">
        <v>6.36</v>
      </c>
      <c r="V1409" s="2">
        <v>1.41</v>
      </c>
      <c r="W1409" s="54">
        <f>_xlfn.XLOOKUP(M1409,Market!A:A,Market!F:F,0)</f>
        <v>0.06</v>
      </c>
      <c r="X1409" s="55">
        <f t="shared" si="170"/>
        <v>0.1908</v>
      </c>
      <c r="Y1409" s="55">
        <f t="shared" si="171"/>
        <v>4.95</v>
      </c>
      <c r="Z1409" s="54">
        <f t="shared" si="172"/>
        <v>0.77830188679245282</v>
      </c>
      <c r="AA1409" s="49" t="str">
        <f t="shared" ca="1" si="173"/>
        <v>N</v>
      </c>
      <c r="AB1409" s="49">
        <f t="shared" ca="1" si="174"/>
        <v>5</v>
      </c>
      <c r="AC1409" s="49" t="str">
        <f t="shared" ca="1" si="175"/>
        <v>N</v>
      </c>
    </row>
    <row r="1410" spans="1:29" x14ac:dyDescent="0.25">
      <c r="A1410">
        <v>8707</v>
      </c>
      <c r="B1410" s="9">
        <v>43556</v>
      </c>
      <c r="C1410" s="50" t="str">
        <f t="shared" si="168"/>
        <v>N</v>
      </c>
      <c r="D1410" s="52">
        <f>_xlfn.XLOOKUP(B1410,Cal_Date!B:B,Cal_Date!A:A,0)</f>
        <v>1</v>
      </c>
      <c r="E1410">
        <v>2019</v>
      </c>
      <c r="F1410" t="s">
        <v>121</v>
      </c>
      <c r="G1410" t="s">
        <v>129</v>
      </c>
      <c r="H1410" t="s">
        <v>48</v>
      </c>
      <c r="I1410" t="s">
        <v>18</v>
      </c>
      <c r="J1410" t="s">
        <v>10</v>
      </c>
      <c r="K1410" t="s">
        <v>43</v>
      </c>
      <c r="L1410">
        <v>2</v>
      </c>
      <c r="M1410">
        <v>1010</v>
      </c>
      <c r="O1410" t="s">
        <v>25</v>
      </c>
      <c r="R1410" t="s">
        <v>44</v>
      </c>
      <c r="S1410" s="49" t="str">
        <f t="shared" si="169"/>
        <v>Card</v>
      </c>
      <c r="T1410" s="3">
        <v>0.03</v>
      </c>
      <c r="U1410" s="2">
        <v>15.120000000000001</v>
      </c>
      <c r="V1410" s="2">
        <v>2.92</v>
      </c>
      <c r="W1410" s="54">
        <f>_xlfn.XLOOKUP(M1410,Market!A:A,Market!F:F,0)</f>
        <v>0.08</v>
      </c>
      <c r="X1410" s="55">
        <f t="shared" si="170"/>
        <v>0.4536</v>
      </c>
      <c r="Y1410" s="55">
        <f t="shared" si="171"/>
        <v>12.200000000000001</v>
      </c>
      <c r="Z1410" s="54">
        <f t="shared" si="172"/>
        <v>0.80687830687830686</v>
      </c>
      <c r="AA1410" s="49" t="str">
        <f t="shared" ca="1" si="173"/>
        <v>N</v>
      </c>
      <c r="AB1410" s="49">
        <f t="shared" ca="1" si="174"/>
        <v>5</v>
      </c>
      <c r="AC1410" s="49" t="str">
        <f t="shared" ca="1" si="175"/>
        <v>N</v>
      </c>
    </row>
    <row r="1411" spans="1:29" x14ac:dyDescent="0.25">
      <c r="A1411">
        <v>8708</v>
      </c>
      <c r="B1411" s="9">
        <v>43556</v>
      </c>
      <c r="C1411" s="50" t="str">
        <f t="shared" ref="C1411:C1474" si="176">IF(OR(B1411="04/01/2018"+0,B1411="04/02/2018"+0),"Y","N")</f>
        <v>N</v>
      </c>
      <c r="D1411" s="52">
        <f>_xlfn.XLOOKUP(B1411,Cal_Date!B:B,Cal_Date!A:A,0)</f>
        <v>1</v>
      </c>
      <c r="E1411">
        <v>2019</v>
      </c>
      <c r="F1411" t="s">
        <v>121</v>
      </c>
      <c r="G1411" t="s">
        <v>129</v>
      </c>
      <c r="H1411" t="s">
        <v>48</v>
      </c>
      <c r="I1411" t="s">
        <v>18</v>
      </c>
      <c r="J1411" t="s">
        <v>11</v>
      </c>
      <c r="K1411" t="s">
        <v>42</v>
      </c>
      <c r="L1411">
        <v>1</v>
      </c>
      <c r="M1411">
        <v>1011</v>
      </c>
      <c r="O1411" t="s">
        <v>25</v>
      </c>
      <c r="R1411" t="s">
        <v>44</v>
      </c>
      <c r="S1411" s="49" t="str">
        <f t="shared" ref="S1411:S1474" si="177">IF(R1411="Cash","Cash","Card")</f>
        <v>Card</v>
      </c>
      <c r="T1411" s="3">
        <v>0.03</v>
      </c>
      <c r="U1411" s="2">
        <v>6.36</v>
      </c>
      <c r="V1411" s="2">
        <v>1.41</v>
      </c>
      <c r="W1411" s="54">
        <f>_xlfn.XLOOKUP(M1411,Market!A:A,Market!F:F,0)</f>
        <v>0.06</v>
      </c>
      <c r="X1411" s="55">
        <f t="shared" ref="X1411:X1474" si="178">T1411*U1411</f>
        <v>0.1908</v>
      </c>
      <c r="Y1411" s="55">
        <f t="shared" ref="Y1411:Y1474" si="179">U1411-V1411</f>
        <v>4.95</v>
      </c>
      <c r="Z1411" s="54">
        <f t="shared" ref="Z1411:Z1474" si="180">Y1411/U1411</f>
        <v>0.77830188679245282</v>
      </c>
      <c r="AA1411" s="49" t="str">
        <f t="shared" ref="AA1411:AA1474" ca="1" si="181">IF(DATEDIF(B1411,TODAY(),"y")&gt;5,"Y","N")</f>
        <v>N</v>
      </c>
      <c r="AB1411" s="49">
        <f t="shared" ref="AB1411:AB1474" ca="1" si="182">DATEDIF(B1411,TODAY(),"y")</f>
        <v>5</v>
      </c>
      <c r="AC1411" s="49" t="str">
        <f t="shared" ref="AC1411:AC1474" ca="1" si="183">IF(AB1411&gt;5,"Y","N")</f>
        <v>N</v>
      </c>
    </row>
    <row r="1412" spans="1:29" x14ac:dyDescent="0.25">
      <c r="A1412">
        <v>8709</v>
      </c>
      <c r="B1412" s="9">
        <v>43556</v>
      </c>
      <c r="C1412" s="50" t="str">
        <f t="shared" si="176"/>
        <v>N</v>
      </c>
      <c r="D1412" s="52">
        <f>_xlfn.XLOOKUP(B1412,Cal_Date!B:B,Cal_Date!A:A,0)</f>
        <v>1</v>
      </c>
      <c r="E1412">
        <v>2019</v>
      </c>
      <c r="F1412" t="s">
        <v>121</v>
      </c>
      <c r="G1412" t="s">
        <v>129</v>
      </c>
      <c r="H1412" t="s">
        <v>48</v>
      </c>
      <c r="I1412" t="s">
        <v>18</v>
      </c>
      <c r="J1412" t="s">
        <v>11</v>
      </c>
      <c r="K1412" t="s">
        <v>42</v>
      </c>
      <c r="L1412">
        <v>2</v>
      </c>
      <c r="M1412">
        <v>1011</v>
      </c>
      <c r="O1412" t="s">
        <v>25</v>
      </c>
      <c r="R1412" t="s">
        <v>44</v>
      </c>
      <c r="S1412" s="49" t="str">
        <f t="shared" si="177"/>
        <v>Card</v>
      </c>
      <c r="T1412" s="3">
        <v>0.03</v>
      </c>
      <c r="U1412" s="2">
        <v>12.72</v>
      </c>
      <c r="V1412" s="2">
        <v>2.82</v>
      </c>
      <c r="W1412" s="54">
        <f>_xlfn.XLOOKUP(M1412,Market!A:A,Market!F:F,0)</f>
        <v>0.06</v>
      </c>
      <c r="X1412" s="55">
        <f t="shared" si="178"/>
        <v>0.38159999999999999</v>
      </c>
      <c r="Y1412" s="55">
        <f t="shared" si="179"/>
        <v>9.9</v>
      </c>
      <c r="Z1412" s="54">
        <f t="shared" si="180"/>
        <v>0.77830188679245282</v>
      </c>
      <c r="AA1412" s="49" t="str">
        <f t="shared" ca="1" si="181"/>
        <v>N</v>
      </c>
      <c r="AB1412" s="49">
        <f t="shared" ca="1" si="182"/>
        <v>5</v>
      </c>
      <c r="AC1412" s="49" t="str">
        <f t="shared" ca="1" si="183"/>
        <v>N</v>
      </c>
    </row>
    <row r="1413" spans="1:29" x14ac:dyDescent="0.25">
      <c r="A1413">
        <v>8710</v>
      </c>
      <c r="B1413" s="9">
        <v>43556</v>
      </c>
      <c r="C1413" s="50" t="str">
        <f t="shared" si="176"/>
        <v>N</v>
      </c>
      <c r="D1413" s="52">
        <f>_xlfn.XLOOKUP(B1413,Cal_Date!B:B,Cal_Date!A:A,0)</f>
        <v>1</v>
      </c>
      <c r="E1413">
        <v>2019</v>
      </c>
      <c r="F1413" t="s">
        <v>121</v>
      </c>
      <c r="G1413" t="s">
        <v>129</v>
      </c>
      <c r="H1413" t="s">
        <v>48</v>
      </c>
      <c r="I1413" t="s">
        <v>18</v>
      </c>
      <c r="J1413" t="s">
        <v>11</v>
      </c>
      <c r="K1413" t="s">
        <v>42</v>
      </c>
      <c r="L1413">
        <v>1</v>
      </c>
      <c r="M1413">
        <v>1001</v>
      </c>
      <c r="O1413" t="s">
        <v>25</v>
      </c>
      <c r="R1413" t="s">
        <v>44</v>
      </c>
      <c r="S1413" s="49" t="str">
        <f t="shared" si="177"/>
        <v>Card</v>
      </c>
      <c r="T1413" s="3">
        <v>0.03</v>
      </c>
      <c r="U1413" s="2">
        <v>6.36</v>
      </c>
      <c r="V1413" s="2">
        <v>1.41</v>
      </c>
      <c r="W1413" s="54">
        <f>_xlfn.XLOOKUP(M1413,Market!A:A,Market!F:F,0)</f>
        <v>0.06</v>
      </c>
      <c r="X1413" s="55">
        <f t="shared" si="178"/>
        <v>0.1908</v>
      </c>
      <c r="Y1413" s="55">
        <f t="shared" si="179"/>
        <v>4.95</v>
      </c>
      <c r="Z1413" s="54">
        <f t="shared" si="180"/>
        <v>0.77830188679245282</v>
      </c>
      <c r="AA1413" s="49" t="str">
        <f t="shared" ca="1" si="181"/>
        <v>N</v>
      </c>
      <c r="AB1413" s="49">
        <f t="shared" ca="1" si="182"/>
        <v>5</v>
      </c>
      <c r="AC1413" s="49" t="str">
        <f t="shared" ca="1" si="183"/>
        <v>N</v>
      </c>
    </row>
    <row r="1414" spans="1:29" x14ac:dyDescent="0.25">
      <c r="A1414">
        <v>8711</v>
      </c>
      <c r="B1414" s="9">
        <v>43556</v>
      </c>
      <c r="C1414" s="50" t="str">
        <f t="shared" si="176"/>
        <v>N</v>
      </c>
      <c r="D1414" s="52">
        <f>_xlfn.XLOOKUP(B1414,Cal_Date!B:B,Cal_Date!A:A,0)</f>
        <v>1</v>
      </c>
      <c r="E1414">
        <v>2019</v>
      </c>
      <c r="F1414" t="s">
        <v>121</v>
      </c>
      <c r="G1414" t="s">
        <v>129</v>
      </c>
      <c r="H1414" t="s">
        <v>48</v>
      </c>
      <c r="I1414" t="s">
        <v>18</v>
      </c>
      <c r="J1414" t="s">
        <v>11</v>
      </c>
      <c r="K1414" t="s">
        <v>42</v>
      </c>
      <c r="L1414">
        <v>2</v>
      </c>
      <c r="M1414">
        <v>1003</v>
      </c>
      <c r="O1414" t="s">
        <v>25</v>
      </c>
      <c r="R1414" t="s">
        <v>44</v>
      </c>
      <c r="S1414" s="49" t="str">
        <f t="shared" si="177"/>
        <v>Card</v>
      </c>
      <c r="T1414" s="3">
        <v>0.03</v>
      </c>
      <c r="U1414" s="2">
        <v>12.72</v>
      </c>
      <c r="V1414" s="2">
        <v>2.82</v>
      </c>
      <c r="W1414" s="54">
        <f>_xlfn.XLOOKUP(M1414,Market!A:A,Market!F:F,0)</f>
        <v>0.06</v>
      </c>
      <c r="X1414" s="55">
        <f t="shared" si="178"/>
        <v>0.38159999999999999</v>
      </c>
      <c r="Y1414" s="55">
        <f t="shared" si="179"/>
        <v>9.9</v>
      </c>
      <c r="Z1414" s="54">
        <f t="shared" si="180"/>
        <v>0.77830188679245282</v>
      </c>
      <c r="AA1414" s="49" t="str">
        <f t="shared" ca="1" si="181"/>
        <v>N</v>
      </c>
      <c r="AB1414" s="49">
        <f t="shared" ca="1" si="182"/>
        <v>5</v>
      </c>
      <c r="AC1414" s="49" t="str">
        <f t="shared" ca="1" si="183"/>
        <v>N</v>
      </c>
    </row>
    <row r="1415" spans="1:29" x14ac:dyDescent="0.25">
      <c r="A1415">
        <v>8712</v>
      </c>
      <c r="B1415" s="9">
        <v>43556</v>
      </c>
      <c r="C1415" s="50" t="str">
        <f t="shared" si="176"/>
        <v>N</v>
      </c>
      <c r="D1415" s="52">
        <f>_xlfn.XLOOKUP(B1415,Cal_Date!B:B,Cal_Date!A:A,0)</f>
        <v>1</v>
      </c>
      <c r="E1415">
        <v>2019</v>
      </c>
      <c r="F1415" t="s">
        <v>121</v>
      </c>
      <c r="G1415" t="s">
        <v>129</v>
      </c>
      <c r="H1415" t="s">
        <v>48</v>
      </c>
      <c r="I1415" t="s">
        <v>18</v>
      </c>
      <c r="J1415" t="s">
        <v>11</v>
      </c>
      <c r="K1415" t="s">
        <v>42</v>
      </c>
      <c r="L1415">
        <v>1</v>
      </c>
      <c r="M1415">
        <v>1005</v>
      </c>
      <c r="O1415" t="s">
        <v>25</v>
      </c>
      <c r="R1415" t="s">
        <v>44</v>
      </c>
      <c r="S1415" s="49" t="str">
        <f t="shared" si="177"/>
        <v>Card</v>
      </c>
      <c r="T1415" s="3">
        <v>0.03</v>
      </c>
      <c r="U1415" s="2">
        <v>6.5339999999999998</v>
      </c>
      <c r="V1415" s="2">
        <v>1.41</v>
      </c>
      <c r="W1415" s="54">
        <f>_xlfn.XLOOKUP(M1415,Market!A:A,Market!F:F,0)</f>
        <v>8.8999999999999996E-2</v>
      </c>
      <c r="X1415" s="55">
        <f t="shared" si="178"/>
        <v>0.19602</v>
      </c>
      <c r="Y1415" s="55">
        <f t="shared" si="179"/>
        <v>5.1239999999999997</v>
      </c>
      <c r="Z1415" s="54">
        <f t="shared" si="180"/>
        <v>0.78420569329660239</v>
      </c>
      <c r="AA1415" s="49" t="str">
        <f t="shared" ca="1" si="181"/>
        <v>N</v>
      </c>
      <c r="AB1415" s="49">
        <f t="shared" ca="1" si="182"/>
        <v>5</v>
      </c>
      <c r="AC1415" s="49" t="str">
        <f t="shared" ca="1" si="183"/>
        <v>N</v>
      </c>
    </row>
    <row r="1416" spans="1:29" x14ac:dyDescent="0.25">
      <c r="A1416">
        <v>8713</v>
      </c>
      <c r="B1416" s="9">
        <v>43556</v>
      </c>
      <c r="C1416" s="50" t="str">
        <f t="shared" si="176"/>
        <v>N</v>
      </c>
      <c r="D1416" s="52">
        <f>_xlfn.XLOOKUP(B1416,Cal_Date!B:B,Cal_Date!A:A,0)</f>
        <v>1</v>
      </c>
      <c r="E1416">
        <v>2019</v>
      </c>
      <c r="F1416" t="s">
        <v>121</v>
      </c>
      <c r="G1416" t="s">
        <v>129</v>
      </c>
      <c r="H1416" t="s">
        <v>48</v>
      </c>
      <c r="I1416" t="s">
        <v>18</v>
      </c>
      <c r="J1416" t="s">
        <v>11</v>
      </c>
      <c r="K1416" t="s">
        <v>42</v>
      </c>
      <c r="L1416">
        <v>1</v>
      </c>
      <c r="M1416">
        <v>1005</v>
      </c>
      <c r="O1416" t="s">
        <v>25</v>
      </c>
      <c r="R1416" t="s">
        <v>44</v>
      </c>
      <c r="S1416" s="49" t="str">
        <f t="shared" si="177"/>
        <v>Card</v>
      </c>
      <c r="T1416" s="3">
        <v>0.03</v>
      </c>
      <c r="U1416" s="2">
        <v>6.5339999999999998</v>
      </c>
      <c r="V1416" s="2">
        <v>1.41</v>
      </c>
      <c r="W1416" s="54">
        <f>_xlfn.XLOOKUP(M1416,Market!A:A,Market!F:F,0)</f>
        <v>8.8999999999999996E-2</v>
      </c>
      <c r="X1416" s="55">
        <f t="shared" si="178"/>
        <v>0.19602</v>
      </c>
      <c r="Y1416" s="55">
        <f t="shared" si="179"/>
        <v>5.1239999999999997</v>
      </c>
      <c r="Z1416" s="54">
        <f t="shared" si="180"/>
        <v>0.78420569329660239</v>
      </c>
      <c r="AA1416" s="49" t="str">
        <f t="shared" ca="1" si="181"/>
        <v>N</v>
      </c>
      <c r="AB1416" s="49">
        <f t="shared" ca="1" si="182"/>
        <v>5</v>
      </c>
      <c r="AC1416" s="49" t="str">
        <f t="shared" ca="1" si="183"/>
        <v>N</v>
      </c>
    </row>
    <row r="1417" spans="1:29" x14ac:dyDescent="0.25">
      <c r="A1417">
        <v>8714</v>
      </c>
      <c r="B1417" s="9">
        <v>43556</v>
      </c>
      <c r="C1417" s="50" t="str">
        <f t="shared" si="176"/>
        <v>N</v>
      </c>
      <c r="D1417" s="52">
        <f>_xlfn.XLOOKUP(B1417,Cal_Date!B:B,Cal_Date!A:A,0)</f>
        <v>1</v>
      </c>
      <c r="E1417">
        <v>2019</v>
      </c>
      <c r="F1417" t="s">
        <v>121</v>
      </c>
      <c r="G1417" t="s">
        <v>129</v>
      </c>
      <c r="H1417" t="s">
        <v>48</v>
      </c>
      <c r="I1417" t="s">
        <v>18</v>
      </c>
      <c r="J1417" t="s">
        <v>11</v>
      </c>
      <c r="K1417" t="s">
        <v>42</v>
      </c>
      <c r="L1417">
        <v>1</v>
      </c>
      <c r="M1417">
        <v>1006</v>
      </c>
      <c r="O1417" t="s">
        <v>28</v>
      </c>
      <c r="R1417" t="s">
        <v>44</v>
      </c>
      <c r="S1417" s="49" t="str">
        <f t="shared" si="177"/>
        <v>Card</v>
      </c>
      <c r="T1417" s="3">
        <v>0.03</v>
      </c>
      <c r="U1417" s="2">
        <v>6.5339999999999998</v>
      </c>
      <c r="V1417" s="2">
        <v>1.41</v>
      </c>
      <c r="W1417" s="54">
        <f>_xlfn.XLOOKUP(M1417,Market!A:A,Market!F:F,0)</f>
        <v>8.8999999999999996E-2</v>
      </c>
      <c r="X1417" s="55">
        <f t="shared" si="178"/>
        <v>0.19602</v>
      </c>
      <c r="Y1417" s="55">
        <f t="shared" si="179"/>
        <v>5.1239999999999997</v>
      </c>
      <c r="Z1417" s="54">
        <f t="shared" si="180"/>
        <v>0.78420569329660239</v>
      </c>
      <c r="AA1417" s="49" t="str">
        <f t="shared" ca="1" si="181"/>
        <v>N</v>
      </c>
      <c r="AB1417" s="49">
        <f t="shared" ca="1" si="182"/>
        <v>5</v>
      </c>
      <c r="AC1417" s="49" t="str">
        <f t="shared" ca="1" si="183"/>
        <v>N</v>
      </c>
    </row>
    <row r="1418" spans="1:29" x14ac:dyDescent="0.25">
      <c r="A1418">
        <v>8715</v>
      </c>
      <c r="B1418" s="9">
        <v>43556</v>
      </c>
      <c r="C1418" s="50" t="str">
        <f t="shared" si="176"/>
        <v>N</v>
      </c>
      <c r="D1418" s="52">
        <f>_xlfn.XLOOKUP(B1418,Cal_Date!B:B,Cal_Date!A:A,0)</f>
        <v>1</v>
      </c>
      <c r="E1418">
        <v>2019</v>
      </c>
      <c r="F1418" t="s">
        <v>121</v>
      </c>
      <c r="G1418" t="s">
        <v>129</v>
      </c>
      <c r="H1418" t="s">
        <v>48</v>
      </c>
      <c r="I1418" t="s">
        <v>18</v>
      </c>
      <c r="J1418" t="s">
        <v>11</v>
      </c>
      <c r="K1418" t="s">
        <v>42</v>
      </c>
      <c r="L1418">
        <v>1</v>
      </c>
      <c r="M1418">
        <v>1002</v>
      </c>
      <c r="O1418" t="s">
        <v>28</v>
      </c>
      <c r="R1418" t="s">
        <v>44</v>
      </c>
      <c r="S1418" s="49" t="str">
        <f t="shared" si="177"/>
        <v>Card</v>
      </c>
      <c r="T1418" s="3">
        <v>0.03</v>
      </c>
      <c r="U1418" s="2">
        <v>6.36</v>
      </c>
      <c r="V1418" s="2">
        <v>1.41</v>
      </c>
      <c r="W1418" s="54">
        <f>_xlfn.XLOOKUP(M1418,Market!A:A,Market!F:F,0)</f>
        <v>0.06</v>
      </c>
      <c r="X1418" s="55">
        <f t="shared" si="178"/>
        <v>0.1908</v>
      </c>
      <c r="Y1418" s="55">
        <f t="shared" si="179"/>
        <v>4.95</v>
      </c>
      <c r="Z1418" s="54">
        <f t="shared" si="180"/>
        <v>0.77830188679245282</v>
      </c>
      <c r="AA1418" s="49" t="str">
        <f t="shared" ca="1" si="181"/>
        <v>N</v>
      </c>
      <c r="AB1418" s="49">
        <f t="shared" ca="1" si="182"/>
        <v>5</v>
      </c>
      <c r="AC1418" s="49" t="str">
        <f t="shared" ca="1" si="183"/>
        <v>N</v>
      </c>
    </row>
    <row r="1419" spans="1:29" x14ac:dyDescent="0.25">
      <c r="A1419">
        <v>8716</v>
      </c>
      <c r="B1419" s="9">
        <v>43556</v>
      </c>
      <c r="C1419" s="50" t="str">
        <f t="shared" si="176"/>
        <v>N</v>
      </c>
      <c r="D1419" s="52">
        <f>_xlfn.XLOOKUP(B1419,Cal_Date!B:B,Cal_Date!A:A,0)</f>
        <v>1</v>
      </c>
      <c r="E1419">
        <v>2019</v>
      </c>
      <c r="F1419" t="s">
        <v>121</v>
      </c>
      <c r="G1419" t="s">
        <v>129</v>
      </c>
      <c r="H1419" t="s">
        <v>48</v>
      </c>
      <c r="I1419" t="s">
        <v>18</v>
      </c>
      <c r="J1419" t="s">
        <v>10</v>
      </c>
      <c r="K1419" t="s">
        <v>43</v>
      </c>
      <c r="L1419">
        <v>2</v>
      </c>
      <c r="M1419">
        <v>1001</v>
      </c>
      <c r="O1419" t="s">
        <v>25</v>
      </c>
      <c r="R1419" t="s">
        <v>44</v>
      </c>
      <c r="S1419" s="49" t="str">
        <f t="shared" si="177"/>
        <v>Card</v>
      </c>
      <c r="T1419" s="3">
        <v>0.03</v>
      </c>
      <c r="U1419" s="2">
        <v>14.84</v>
      </c>
      <c r="V1419" s="2">
        <v>2.92</v>
      </c>
      <c r="W1419" s="54">
        <f>_xlfn.XLOOKUP(M1419,Market!A:A,Market!F:F,0)</f>
        <v>0.06</v>
      </c>
      <c r="X1419" s="55">
        <f t="shared" si="178"/>
        <v>0.44519999999999998</v>
      </c>
      <c r="Y1419" s="55">
        <f t="shared" si="179"/>
        <v>11.92</v>
      </c>
      <c r="Z1419" s="54">
        <f t="shared" si="180"/>
        <v>0.80323450134770891</v>
      </c>
      <c r="AA1419" s="49" t="str">
        <f t="shared" ca="1" si="181"/>
        <v>N</v>
      </c>
      <c r="AB1419" s="49">
        <f t="shared" ca="1" si="182"/>
        <v>5</v>
      </c>
      <c r="AC1419" s="49" t="str">
        <f t="shared" ca="1" si="183"/>
        <v>N</v>
      </c>
    </row>
    <row r="1420" spans="1:29" x14ac:dyDescent="0.25">
      <c r="A1420">
        <v>8717</v>
      </c>
      <c r="B1420" s="9">
        <v>43556</v>
      </c>
      <c r="C1420" s="50" t="str">
        <f t="shared" si="176"/>
        <v>N</v>
      </c>
      <c r="D1420" s="52">
        <f>_xlfn.XLOOKUP(B1420,Cal_Date!B:B,Cal_Date!A:A,0)</f>
        <v>1</v>
      </c>
      <c r="E1420">
        <v>2019</v>
      </c>
      <c r="F1420" t="s">
        <v>121</v>
      </c>
      <c r="G1420" t="s">
        <v>129</v>
      </c>
      <c r="H1420" t="s">
        <v>48</v>
      </c>
      <c r="I1420" t="s">
        <v>18</v>
      </c>
      <c r="J1420" t="s">
        <v>11</v>
      </c>
      <c r="K1420" t="s">
        <v>42</v>
      </c>
      <c r="L1420">
        <v>1</v>
      </c>
      <c r="M1420">
        <v>1003</v>
      </c>
      <c r="O1420" t="s">
        <v>25</v>
      </c>
      <c r="R1420" t="s">
        <v>44</v>
      </c>
      <c r="S1420" s="49" t="str">
        <f t="shared" si="177"/>
        <v>Card</v>
      </c>
      <c r="T1420" s="3">
        <v>0.03</v>
      </c>
      <c r="U1420" s="2">
        <v>6.36</v>
      </c>
      <c r="V1420" s="2">
        <v>1.41</v>
      </c>
      <c r="W1420" s="54">
        <f>_xlfn.XLOOKUP(M1420,Market!A:A,Market!F:F,0)</f>
        <v>0.06</v>
      </c>
      <c r="X1420" s="55">
        <f t="shared" si="178"/>
        <v>0.1908</v>
      </c>
      <c r="Y1420" s="55">
        <f t="shared" si="179"/>
        <v>4.95</v>
      </c>
      <c r="Z1420" s="54">
        <f t="shared" si="180"/>
        <v>0.77830188679245282</v>
      </c>
      <c r="AA1420" s="49" t="str">
        <f t="shared" ca="1" si="181"/>
        <v>N</v>
      </c>
      <c r="AB1420" s="49">
        <f t="shared" ca="1" si="182"/>
        <v>5</v>
      </c>
      <c r="AC1420" s="49" t="str">
        <f t="shared" ca="1" si="183"/>
        <v>N</v>
      </c>
    </row>
    <row r="1421" spans="1:29" x14ac:dyDescent="0.25">
      <c r="A1421">
        <v>8718</v>
      </c>
      <c r="B1421" s="9">
        <v>43556</v>
      </c>
      <c r="C1421" s="50" t="str">
        <f t="shared" si="176"/>
        <v>N</v>
      </c>
      <c r="D1421" s="52">
        <f>_xlfn.XLOOKUP(B1421,Cal_Date!B:B,Cal_Date!A:A,0)</f>
        <v>1</v>
      </c>
      <c r="E1421">
        <v>2019</v>
      </c>
      <c r="F1421" t="s">
        <v>121</v>
      </c>
      <c r="G1421" t="s">
        <v>129</v>
      </c>
      <c r="H1421" t="s">
        <v>48</v>
      </c>
      <c r="I1421" t="s">
        <v>18</v>
      </c>
      <c r="J1421" t="s">
        <v>11</v>
      </c>
      <c r="K1421" t="s">
        <v>42</v>
      </c>
      <c r="L1421">
        <v>1</v>
      </c>
      <c r="M1421">
        <v>1004</v>
      </c>
      <c r="O1421" t="s">
        <v>28</v>
      </c>
      <c r="R1421" t="s">
        <v>44</v>
      </c>
      <c r="S1421" s="49" t="str">
        <f t="shared" si="177"/>
        <v>Card</v>
      </c>
      <c r="T1421" s="3">
        <v>0.03</v>
      </c>
      <c r="U1421" s="2">
        <v>6.36</v>
      </c>
      <c r="V1421" s="2">
        <v>1.41</v>
      </c>
      <c r="W1421" s="54">
        <f>_xlfn.XLOOKUP(M1421,Market!A:A,Market!F:F,0)</f>
        <v>0.06</v>
      </c>
      <c r="X1421" s="55">
        <f t="shared" si="178"/>
        <v>0.1908</v>
      </c>
      <c r="Y1421" s="55">
        <f t="shared" si="179"/>
        <v>4.95</v>
      </c>
      <c r="Z1421" s="54">
        <f t="shared" si="180"/>
        <v>0.77830188679245282</v>
      </c>
      <c r="AA1421" s="49" t="str">
        <f t="shared" ca="1" si="181"/>
        <v>N</v>
      </c>
      <c r="AB1421" s="49">
        <f t="shared" ca="1" si="182"/>
        <v>5</v>
      </c>
      <c r="AC1421" s="49" t="str">
        <f t="shared" ca="1" si="183"/>
        <v>N</v>
      </c>
    </row>
    <row r="1422" spans="1:29" x14ac:dyDescent="0.25">
      <c r="A1422">
        <v>8719</v>
      </c>
      <c r="B1422" s="9">
        <v>43556</v>
      </c>
      <c r="C1422" s="50" t="str">
        <f t="shared" si="176"/>
        <v>N</v>
      </c>
      <c r="D1422" s="52">
        <f>_xlfn.XLOOKUP(B1422,Cal_Date!B:B,Cal_Date!A:A,0)</f>
        <v>1</v>
      </c>
      <c r="E1422">
        <v>2019</v>
      </c>
      <c r="F1422" t="s">
        <v>121</v>
      </c>
      <c r="G1422" t="s">
        <v>129</v>
      </c>
      <c r="H1422" t="s">
        <v>48</v>
      </c>
      <c r="I1422" t="s">
        <v>18</v>
      </c>
      <c r="J1422" t="s">
        <v>11</v>
      </c>
      <c r="K1422" t="s">
        <v>42</v>
      </c>
      <c r="L1422">
        <v>1</v>
      </c>
      <c r="M1422">
        <v>1003</v>
      </c>
      <c r="O1422" t="s">
        <v>25</v>
      </c>
      <c r="R1422" t="s">
        <v>44</v>
      </c>
      <c r="S1422" s="49" t="str">
        <f t="shared" si="177"/>
        <v>Card</v>
      </c>
      <c r="T1422" s="3">
        <v>0.03</v>
      </c>
      <c r="U1422" s="2">
        <v>6.36</v>
      </c>
      <c r="V1422" s="2">
        <v>1.41</v>
      </c>
      <c r="W1422" s="54">
        <f>_xlfn.XLOOKUP(M1422,Market!A:A,Market!F:F,0)</f>
        <v>0.06</v>
      </c>
      <c r="X1422" s="55">
        <f t="shared" si="178"/>
        <v>0.1908</v>
      </c>
      <c r="Y1422" s="55">
        <f t="shared" si="179"/>
        <v>4.95</v>
      </c>
      <c r="Z1422" s="54">
        <f t="shared" si="180"/>
        <v>0.77830188679245282</v>
      </c>
      <c r="AA1422" s="49" t="str">
        <f t="shared" ca="1" si="181"/>
        <v>N</v>
      </c>
      <c r="AB1422" s="49">
        <f t="shared" ca="1" si="182"/>
        <v>5</v>
      </c>
      <c r="AC1422" s="49" t="str">
        <f t="shared" ca="1" si="183"/>
        <v>N</v>
      </c>
    </row>
    <row r="1423" spans="1:29" x14ac:dyDescent="0.25">
      <c r="A1423">
        <v>8720</v>
      </c>
      <c r="B1423" s="9">
        <v>43556</v>
      </c>
      <c r="C1423" s="50" t="str">
        <f t="shared" si="176"/>
        <v>N</v>
      </c>
      <c r="D1423" s="52">
        <f>_xlfn.XLOOKUP(B1423,Cal_Date!B:B,Cal_Date!A:A,0)</f>
        <v>1</v>
      </c>
      <c r="E1423">
        <v>2019</v>
      </c>
      <c r="F1423" t="s">
        <v>121</v>
      </c>
      <c r="G1423" t="s">
        <v>129</v>
      </c>
      <c r="H1423" t="s">
        <v>48</v>
      </c>
      <c r="I1423" t="s">
        <v>18</v>
      </c>
      <c r="J1423" t="s">
        <v>10</v>
      </c>
      <c r="K1423" t="s">
        <v>43</v>
      </c>
      <c r="L1423">
        <v>1</v>
      </c>
      <c r="M1423">
        <v>1005</v>
      </c>
      <c r="O1423" t="s">
        <v>25</v>
      </c>
      <c r="R1423" t="s">
        <v>44</v>
      </c>
      <c r="S1423" s="49" t="str">
        <f t="shared" si="177"/>
        <v>Card</v>
      </c>
      <c r="T1423" s="3">
        <v>0.03</v>
      </c>
      <c r="U1423" s="2">
        <v>9.2564999999999991</v>
      </c>
      <c r="V1423" s="2">
        <v>1.46</v>
      </c>
      <c r="W1423" s="54">
        <f>_xlfn.XLOOKUP(M1423,Market!A:A,Market!F:F,0)</f>
        <v>8.8999999999999996E-2</v>
      </c>
      <c r="X1423" s="55">
        <f t="shared" si="178"/>
        <v>0.27769499999999997</v>
      </c>
      <c r="Y1423" s="55">
        <f t="shared" si="179"/>
        <v>7.7964999999999991</v>
      </c>
      <c r="Z1423" s="54">
        <f t="shared" si="180"/>
        <v>0.84227299735321126</v>
      </c>
      <c r="AA1423" s="49" t="str">
        <f t="shared" ca="1" si="181"/>
        <v>N</v>
      </c>
      <c r="AB1423" s="49">
        <f t="shared" ca="1" si="182"/>
        <v>5</v>
      </c>
      <c r="AC1423" s="49" t="str">
        <f t="shared" ca="1" si="183"/>
        <v>N</v>
      </c>
    </row>
    <row r="1424" spans="1:29" x14ac:dyDescent="0.25">
      <c r="A1424">
        <v>8721</v>
      </c>
      <c r="B1424" s="9">
        <v>43556</v>
      </c>
      <c r="C1424" s="50" t="str">
        <f t="shared" si="176"/>
        <v>N</v>
      </c>
      <c r="D1424" s="52">
        <f>_xlfn.XLOOKUP(B1424,Cal_Date!B:B,Cal_Date!A:A,0)</f>
        <v>1</v>
      </c>
      <c r="E1424">
        <v>2019</v>
      </c>
      <c r="F1424" t="s">
        <v>121</v>
      </c>
      <c r="G1424" t="s">
        <v>129</v>
      </c>
      <c r="H1424" t="s">
        <v>48</v>
      </c>
      <c r="I1424" t="s">
        <v>18</v>
      </c>
      <c r="J1424" t="s">
        <v>11</v>
      </c>
      <c r="K1424" t="s">
        <v>42</v>
      </c>
      <c r="L1424">
        <v>1</v>
      </c>
      <c r="M1424">
        <v>1007</v>
      </c>
      <c r="O1424" t="s">
        <v>28</v>
      </c>
      <c r="R1424" t="s">
        <v>44</v>
      </c>
      <c r="S1424" s="49" t="str">
        <f t="shared" si="177"/>
        <v>Card</v>
      </c>
      <c r="T1424" s="3">
        <v>0.03</v>
      </c>
      <c r="U1424" s="2">
        <v>6.5339999999999998</v>
      </c>
      <c r="V1424" s="2">
        <v>1.41</v>
      </c>
      <c r="W1424" s="54">
        <f>_xlfn.XLOOKUP(M1424,Market!A:A,Market!F:F,0)</f>
        <v>8.8999999999999996E-2</v>
      </c>
      <c r="X1424" s="55">
        <f t="shared" si="178"/>
        <v>0.19602</v>
      </c>
      <c r="Y1424" s="55">
        <f t="shared" si="179"/>
        <v>5.1239999999999997</v>
      </c>
      <c r="Z1424" s="54">
        <f t="shared" si="180"/>
        <v>0.78420569329660239</v>
      </c>
      <c r="AA1424" s="49" t="str">
        <f t="shared" ca="1" si="181"/>
        <v>N</v>
      </c>
      <c r="AB1424" s="49">
        <f t="shared" ca="1" si="182"/>
        <v>5</v>
      </c>
      <c r="AC1424" s="49" t="str">
        <f t="shared" ca="1" si="183"/>
        <v>N</v>
      </c>
    </row>
    <row r="1425" spans="1:29" x14ac:dyDescent="0.25">
      <c r="A1425">
        <v>8722</v>
      </c>
      <c r="B1425" s="9">
        <v>43556</v>
      </c>
      <c r="C1425" s="50" t="str">
        <f t="shared" si="176"/>
        <v>N</v>
      </c>
      <c r="D1425" s="52">
        <f>_xlfn.XLOOKUP(B1425,Cal_Date!B:B,Cal_Date!A:A,0)</f>
        <v>1</v>
      </c>
      <c r="E1425">
        <v>2019</v>
      </c>
      <c r="F1425" t="s">
        <v>121</v>
      </c>
      <c r="G1425" t="s">
        <v>129</v>
      </c>
      <c r="H1425" t="s">
        <v>48</v>
      </c>
      <c r="I1425" t="s">
        <v>18</v>
      </c>
      <c r="J1425" t="s">
        <v>11</v>
      </c>
      <c r="K1425" t="s">
        <v>42</v>
      </c>
      <c r="L1425">
        <v>2</v>
      </c>
      <c r="M1425">
        <v>1009</v>
      </c>
      <c r="O1425" t="s">
        <v>28</v>
      </c>
      <c r="R1425" t="s">
        <v>44</v>
      </c>
      <c r="S1425" s="49" t="str">
        <f t="shared" si="177"/>
        <v>Card</v>
      </c>
      <c r="T1425" s="3">
        <v>0.03</v>
      </c>
      <c r="U1425" s="2">
        <v>13.068</v>
      </c>
      <c r="V1425" s="2">
        <v>2.82</v>
      </c>
      <c r="W1425" s="54">
        <f>_xlfn.XLOOKUP(M1425,Market!A:A,Market!F:F,0)</f>
        <v>8.8999999999999996E-2</v>
      </c>
      <c r="X1425" s="55">
        <f t="shared" si="178"/>
        <v>0.39204</v>
      </c>
      <c r="Y1425" s="55">
        <f t="shared" si="179"/>
        <v>10.247999999999999</v>
      </c>
      <c r="Z1425" s="54">
        <f t="shared" si="180"/>
        <v>0.78420569329660239</v>
      </c>
      <c r="AA1425" s="49" t="str">
        <f t="shared" ca="1" si="181"/>
        <v>N</v>
      </c>
      <c r="AB1425" s="49">
        <f t="shared" ca="1" si="182"/>
        <v>5</v>
      </c>
      <c r="AC1425" s="49" t="str">
        <f t="shared" ca="1" si="183"/>
        <v>N</v>
      </c>
    </row>
    <row r="1426" spans="1:29" x14ac:dyDescent="0.25">
      <c r="A1426">
        <v>8723</v>
      </c>
      <c r="B1426" s="9">
        <v>43556</v>
      </c>
      <c r="C1426" s="50" t="str">
        <f t="shared" si="176"/>
        <v>N</v>
      </c>
      <c r="D1426" s="52">
        <f>_xlfn.XLOOKUP(B1426,Cal_Date!B:B,Cal_Date!A:A,0)</f>
        <v>1</v>
      </c>
      <c r="E1426">
        <v>2019</v>
      </c>
      <c r="F1426" t="s">
        <v>121</v>
      </c>
      <c r="G1426" t="s">
        <v>129</v>
      </c>
      <c r="H1426" t="s">
        <v>48</v>
      </c>
      <c r="I1426" t="s">
        <v>18</v>
      </c>
      <c r="J1426" t="s">
        <v>11</v>
      </c>
      <c r="K1426" t="s">
        <v>42</v>
      </c>
      <c r="L1426">
        <v>2</v>
      </c>
      <c r="M1426">
        <v>1001</v>
      </c>
      <c r="O1426" t="s">
        <v>25</v>
      </c>
      <c r="R1426" t="s">
        <v>44</v>
      </c>
      <c r="S1426" s="49" t="str">
        <f t="shared" si="177"/>
        <v>Card</v>
      </c>
      <c r="T1426" s="3">
        <v>0.03</v>
      </c>
      <c r="U1426" s="2">
        <v>12.72</v>
      </c>
      <c r="V1426" s="2">
        <v>2.82</v>
      </c>
      <c r="W1426" s="54">
        <f>_xlfn.XLOOKUP(M1426,Market!A:A,Market!F:F,0)</f>
        <v>0.06</v>
      </c>
      <c r="X1426" s="55">
        <f t="shared" si="178"/>
        <v>0.38159999999999999</v>
      </c>
      <c r="Y1426" s="55">
        <f t="shared" si="179"/>
        <v>9.9</v>
      </c>
      <c r="Z1426" s="54">
        <f t="shared" si="180"/>
        <v>0.77830188679245282</v>
      </c>
      <c r="AA1426" s="49" t="str">
        <f t="shared" ca="1" si="181"/>
        <v>N</v>
      </c>
      <c r="AB1426" s="49">
        <f t="shared" ca="1" si="182"/>
        <v>5</v>
      </c>
      <c r="AC1426" s="49" t="str">
        <f t="shared" ca="1" si="183"/>
        <v>N</v>
      </c>
    </row>
    <row r="1427" spans="1:29" x14ac:dyDescent="0.25">
      <c r="A1427">
        <v>8724</v>
      </c>
      <c r="B1427" s="9">
        <v>43556</v>
      </c>
      <c r="C1427" s="50" t="str">
        <f t="shared" si="176"/>
        <v>N</v>
      </c>
      <c r="D1427" s="52">
        <f>_xlfn.XLOOKUP(B1427,Cal_Date!B:B,Cal_Date!A:A,0)</f>
        <v>1</v>
      </c>
      <c r="E1427">
        <v>2019</v>
      </c>
      <c r="F1427" t="s">
        <v>121</v>
      </c>
      <c r="G1427" t="s">
        <v>129</v>
      </c>
      <c r="H1427" t="s">
        <v>48</v>
      </c>
      <c r="I1427" t="s">
        <v>18</v>
      </c>
      <c r="J1427" t="s">
        <v>11</v>
      </c>
      <c r="K1427" t="s">
        <v>42</v>
      </c>
      <c r="L1427">
        <v>1</v>
      </c>
      <c r="M1427">
        <v>1010</v>
      </c>
      <c r="O1427" t="s">
        <v>25</v>
      </c>
      <c r="R1427" t="s">
        <v>44</v>
      </c>
      <c r="S1427" s="49" t="str">
        <f t="shared" si="177"/>
        <v>Card</v>
      </c>
      <c r="T1427" s="3">
        <v>0.03</v>
      </c>
      <c r="U1427" s="2">
        <v>6.48</v>
      </c>
      <c r="V1427" s="2">
        <v>1.41</v>
      </c>
      <c r="W1427" s="54">
        <f>_xlfn.XLOOKUP(M1427,Market!A:A,Market!F:F,0)</f>
        <v>0.08</v>
      </c>
      <c r="X1427" s="55">
        <f t="shared" si="178"/>
        <v>0.19440000000000002</v>
      </c>
      <c r="Y1427" s="55">
        <f t="shared" si="179"/>
        <v>5.07</v>
      </c>
      <c r="Z1427" s="54">
        <f t="shared" si="180"/>
        <v>0.78240740740740744</v>
      </c>
      <c r="AA1427" s="49" t="str">
        <f t="shared" ca="1" si="181"/>
        <v>N</v>
      </c>
      <c r="AB1427" s="49">
        <f t="shared" ca="1" si="182"/>
        <v>5</v>
      </c>
      <c r="AC1427" s="49" t="str">
        <f t="shared" ca="1" si="183"/>
        <v>N</v>
      </c>
    </row>
    <row r="1428" spans="1:29" x14ac:dyDescent="0.25">
      <c r="A1428">
        <v>8725</v>
      </c>
      <c r="B1428" s="9">
        <v>43556</v>
      </c>
      <c r="C1428" s="50" t="str">
        <f t="shared" si="176"/>
        <v>N</v>
      </c>
      <c r="D1428" s="52">
        <f>_xlfn.XLOOKUP(B1428,Cal_Date!B:B,Cal_Date!A:A,0)</f>
        <v>1</v>
      </c>
      <c r="E1428">
        <v>2019</v>
      </c>
      <c r="F1428" t="s">
        <v>121</v>
      </c>
      <c r="G1428" t="s">
        <v>129</v>
      </c>
      <c r="H1428" t="s">
        <v>48</v>
      </c>
      <c r="I1428" t="s">
        <v>18</v>
      </c>
      <c r="J1428" t="s">
        <v>11</v>
      </c>
      <c r="K1428" t="s">
        <v>42</v>
      </c>
      <c r="L1428">
        <v>1</v>
      </c>
      <c r="M1428">
        <v>1010</v>
      </c>
      <c r="O1428" t="s">
        <v>25</v>
      </c>
      <c r="R1428" t="s">
        <v>44</v>
      </c>
      <c r="S1428" s="49" t="str">
        <f t="shared" si="177"/>
        <v>Card</v>
      </c>
      <c r="T1428" s="3">
        <v>0.03</v>
      </c>
      <c r="U1428" s="2">
        <v>6.48</v>
      </c>
      <c r="V1428" s="2">
        <v>1.41</v>
      </c>
      <c r="W1428" s="54">
        <f>_xlfn.XLOOKUP(M1428,Market!A:A,Market!F:F,0)</f>
        <v>0.08</v>
      </c>
      <c r="X1428" s="55">
        <f t="shared" si="178"/>
        <v>0.19440000000000002</v>
      </c>
      <c r="Y1428" s="55">
        <f t="shared" si="179"/>
        <v>5.07</v>
      </c>
      <c r="Z1428" s="54">
        <f t="shared" si="180"/>
        <v>0.78240740740740744</v>
      </c>
      <c r="AA1428" s="49" t="str">
        <f t="shared" ca="1" si="181"/>
        <v>N</v>
      </c>
      <c r="AB1428" s="49">
        <f t="shared" ca="1" si="182"/>
        <v>5</v>
      </c>
      <c r="AC1428" s="49" t="str">
        <f t="shared" ca="1" si="183"/>
        <v>N</v>
      </c>
    </row>
    <row r="1429" spans="1:29" x14ac:dyDescent="0.25">
      <c r="A1429">
        <v>8726</v>
      </c>
      <c r="B1429" s="9">
        <v>43556</v>
      </c>
      <c r="C1429" s="50" t="str">
        <f t="shared" si="176"/>
        <v>N</v>
      </c>
      <c r="D1429" s="52">
        <f>_xlfn.XLOOKUP(B1429,Cal_Date!B:B,Cal_Date!A:A,0)</f>
        <v>1</v>
      </c>
      <c r="E1429">
        <v>2019</v>
      </c>
      <c r="F1429" t="s">
        <v>121</v>
      </c>
      <c r="G1429" t="s">
        <v>129</v>
      </c>
      <c r="H1429" t="s">
        <v>48</v>
      </c>
      <c r="I1429" t="s">
        <v>18</v>
      </c>
      <c r="J1429" t="s">
        <v>11</v>
      </c>
      <c r="K1429" t="s">
        <v>42</v>
      </c>
      <c r="L1429">
        <v>1</v>
      </c>
      <c r="M1429">
        <v>1010</v>
      </c>
      <c r="O1429" t="s">
        <v>25</v>
      </c>
      <c r="R1429" t="s">
        <v>44</v>
      </c>
      <c r="S1429" s="49" t="str">
        <f t="shared" si="177"/>
        <v>Card</v>
      </c>
      <c r="T1429" s="3">
        <v>0.03</v>
      </c>
      <c r="U1429" s="2">
        <v>6.48</v>
      </c>
      <c r="V1429" s="2">
        <v>1.41</v>
      </c>
      <c r="W1429" s="54">
        <f>_xlfn.XLOOKUP(M1429,Market!A:A,Market!F:F,0)</f>
        <v>0.08</v>
      </c>
      <c r="X1429" s="55">
        <f t="shared" si="178"/>
        <v>0.19440000000000002</v>
      </c>
      <c r="Y1429" s="55">
        <f t="shared" si="179"/>
        <v>5.07</v>
      </c>
      <c r="Z1429" s="54">
        <f t="shared" si="180"/>
        <v>0.78240740740740744</v>
      </c>
      <c r="AA1429" s="49" t="str">
        <f t="shared" ca="1" si="181"/>
        <v>N</v>
      </c>
      <c r="AB1429" s="49">
        <f t="shared" ca="1" si="182"/>
        <v>5</v>
      </c>
      <c r="AC1429" s="49" t="str">
        <f t="shared" ca="1" si="183"/>
        <v>N</v>
      </c>
    </row>
    <row r="1430" spans="1:29" x14ac:dyDescent="0.25">
      <c r="A1430">
        <v>8727</v>
      </c>
      <c r="B1430" s="9">
        <v>43556</v>
      </c>
      <c r="C1430" s="50" t="str">
        <f t="shared" si="176"/>
        <v>N</v>
      </c>
      <c r="D1430" s="52">
        <f>_xlfn.XLOOKUP(B1430,Cal_Date!B:B,Cal_Date!A:A,0)</f>
        <v>1</v>
      </c>
      <c r="E1430">
        <v>2019</v>
      </c>
      <c r="F1430" t="s">
        <v>121</v>
      </c>
      <c r="G1430" t="s">
        <v>129</v>
      </c>
      <c r="H1430" t="s">
        <v>48</v>
      </c>
      <c r="I1430" t="s">
        <v>18</v>
      </c>
      <c r="J1430" t="s">
        <v>11</v>
      </c>
      <c r="K1430" t="s">
        <v>42</v>
      </c>
      <c r="L1430">
        <v>2</v>
      </c>
      <c r="M1430">
        <v>1010</v>
      </c>
      <c r="O1430" t="s">
        <v>25</v>
      </c>
      <c r="R1430" t="s">
        <v>44</v>
      </c>
      <c r="S1430" s="49" t="str">
        <f t="shared" si="177"/>
        <v>Card</v>
      </c>
      <c r="T1430" s="3">
        <v>0.03</v>
      </c>
      <c r="U1430" s="2">
        <v>12.96</v>
      </c>
      <c r="V1430" s="2">
        <v>2.82</v>
      </c>
      <c r="W1430" s="54">
        <f>_xlfn.XLOOKUP(M1430,Market!A:A,Market!F:F,0)</f>
        <v>0.08</v>
      </c>
      <c r="X1430" s="55">
        <f t="shared" si="178"/>
        <v>0.38880000000000003</v>
      </c>
      <c r="Y1430" s="55">
        <f t="shared" si="179"/>
        <v>10.14</v>
      </c>
      <c r="Z1430" s="54">
        <f t="shared" si="180"/>
        <v>0.78240740740740744</v>
      </c>
      <c r="AA1430" s="49" t="str">
        <f t="shared" ca="1" si="181"/>
        <v>N</v>
      </c>
      <c r="AB1430" s="49">
        <f t="shared" ca="1" si="182"/>
        <v>5</v>
      </c>
      <c r="AC1430" s="49" t="str">
        <f t="shared" ca="1" si="183"/>
        <v>N</v>
      </c>
    </row>
    <row r="1431" spans="1:29" x14ac:dyDescent="0.25">
      <c r="A1431">
        <v>8728</v>
      </c>
      <c r="B1431" s="9">
        <v>43556</v>
      </c>
      <c r="C1431" s="50" t="str">
        <f t="shared" si="176"/>
        <v>N</v>
      </c>
      <c r="D1431" s="52">
        <f>_xlfn.XLOOKUP(B1431,Cal_Date!B:B,Cal_Date!A:A,0)</f>
        <v>1</v>
      </c>
      <c r="E1431">
        <v>2019</v>
      </c>
      <c r="F1431" t="s">
        <v>121</v>
      </c>
      <c r="G1431" t="s">
        <v>129</v>
      </c>
      <c r="H1431" t="s">
        <v>48</v>
      </c>
      <c r="I1431" t="s">
        <v>18</v>
      </c>
      <c r="J1431" t="s">
        <v>11</v>
      </c>
      <c r="K1431" t="s">
        <v>42</v>
      </c>
      <c r="L1431">
        <v>1</v>
      </c>
      <c r="M1431">
        <v>1011</v>
      </c>
      <c r="O1431" t="s">
        <v>25</v>
      </c>
      <c r="R1431" t="s">
        <v>47</v>
      </c>
      <c r="S1431" s="49" t="str">
        <f t="shared" si="177"/>
        <v>Card</v>
      </c>
      <c r="T1431" s="3">
        <v>3.5000000000000003E-2</v>
      </c>
      <c r="U1431" s="2">
        <v>6.36</v>
      </c>
      <c r="V1431" s="2">
        <v>1.41</v>
      </c>
      <c r="W1431" s="54">
        <f>_xlfn.XLOOKUP(M1431,Market!A:A,Market!F:F,0)</f>
        <v>0.06</v>
      </c>
      <c r="X1431" s="55">
        <f t="shared" si="178"/>
        <v>0.22260000000000002</v>
      </c>
      <c r="Y1431" s="55">
        <f t="shared" si="179"/>
        <v>4.95</v>
      </c>
      <c r="Z1431" s="54">
        <f t="shared" si="180"/>
        <v>0.77830188679245282</v>
      </c>
      <c r="AA1431" s="49" t="str">
        <f t="shared" ca="1" si="181"/>
        <v>N</v>
      </c>
      <c r="AB1431" s="49">
        <f t="shared" ca="1" si="182"/>
        <v>5</v>
      </c>
      <c r="AC1431" s="49" t="str">
        <f t="shared" ca="1" si="183"/>
        <v>N</v>
      </c>
    </row>
    <row r="1432" spans="1:29" x14ac:dyDescent="0.25">
      <c r="A1432">
        <v>8729</v>
      </c>
      <c r="B1432" s="9">
        <v>43556</v>
      </c>
      <c r="C1432" s="50" t="str">
        <f t="shared" si="176"/>
        <v>N</v>
      </c>
      <c r="D1432" s="52">
        <f>_xlfn.XLOOKUP(B1432,Cal_Date!B:B,Cal_Date!A:A,0)</f>
        <v>1</v>
      </c>
      <c r="E1432">
        <v>2019</v>
      </c>
      <c r="F1432" t="s">
        <v>121</v>
      </c>
      <c r="G1432" t="s">
        <v>129</v>
      </c>
      <c r="H1432" t="s">
        <v>48</v>
      </c>
      <c r="I1432" t="s">
        <v>18</v>
      </c>
      <c r="J1432" t="s">
        <v>11</v>
      </c>
      <c r="K1432" t="s">
        <v>42</v>
      </c>
      <c r="L1432">
        <v>2</v>
      </c>
      <c r="M1432">
        <v>1007</v>
      </c>
      <c r="O1432" t="s">
        <v>28</v>
      </c>
      <c r="R1432" t="s">
        <v>46</v>
      </c>
      <c r="S1432" s="49" t="str">
        <f t="shared" si="177"/>
        <v>Card</v>
      </c>
      <c r="T1432" s="3">
        <v>0.04</v>
      </c>
      <c r="U1432" s="2">
        <v>13.068</v>
      </c>
      <c r="V1432" s="2">
        <v>2.82</v>
      </c>
      <c r="W1432" s="54">
        <f>_xlfn.XLOOKUP(M1432,Market!A:A,Market!F:F,0)</f>
        <v>8.8999999999999996E-2</v>
      </c>
      <c r="X1432" s="55">
        <f t="shared" si="178"/>
        <v>0.52271999999999996</v>
      </c>
      <c r="Y1432" s="55">
        <f t="shared" si="179"/>
        <v>10.247999999999999</v>
      </c>
      <c r="Z1432" s="54">
        <f t="shared" si="180"/>
        <v>0.78420569329660239</v>
      </c>
      <c r="AA1432" s="49" t="str">
        <f t="shared" ca="1" si="181"/>
        <v>N</v>
      </c>
      <c r="AB1432" s="49">
        <f t="shared" ca="1" si="182"/>
        <v>5</v>
      </c>
      <c r="AC1432" s="49" t="str">
        <f t="shared" ca="1" si="183"/>
        <v>N</v>
      </c>
    </row>
    <row r="1433" spans="1:29" x14ac:dyDescent="0.25">
      <c r="A1433">
        <v>8730</v>
      </c>
      <c r="B1433" s="9">
        <v>43556</v>
      </c>
      <c r="C1433" s="50" t="str">
        <f t="shared" si="176"/>
        <v>N</v>
      </c>
      <c r="D1433" s="52">
        <f>_xlfn.XLOOKUP(B1433,Cal_Date!B:B,Cal_Date!A:A,0)</f>
        <v>1</v>
      </c>
      <c r="E1433">
        <v>2019</v>
      </c>
      <c r="F1433" t="s">
        <v>121</v>
      </c>
      <c r="G1433" t="s">
        <v>129</v>
      </c>
      <c r="H1433" t="s">
        <v>48</v>
      </c>
      <c r="I1433" t="s">
        <v>18</v>
      </c>
      <c r="J1433" t="s">
        <v>11</v>
      </c>
      <c r="K1433" t="s">
        <v>42</v>
      </c>
      <c r="L1433">
        <v>1</v>
      </c>
      <c r="M1433">
        <v>1007</v>
      </c>
      <c r="O1433" t="s">
        <v>28</v>
      </c>
      <c r="R1433" t="s">
        <v>44</v>
      </c>
      <c r="S1433" s="49" t="str">
        <f t="shared" si="177"/>
        <v>Card</v>
      </c>
      <c r="T1433" s="3">
        <v>0.03</v>
      </c>
      <c r="U1433" s="2">
        <v>6.5339999999999998</v>
      </c>
      <c r="V1433" s="2">
        <v>1.41</v>
      </c>
      <c r="W1433" s="54">
        <f>_xlfn.XLOOKUP(M1433,Market!A:A,Market!F:F,0)</f>
        <v>8.8999999999999996E-2</v>
      </c>
      <c r="X1433" s="55">
        <f t="shared" si="178"/>
        <v>0.19602</v>
      </c>
      <c r="Y1433" s="55">
        <f t="shared" si="179"/>
        <v>5.1239999999999997</v>
      </c>
      <c r="Z1433" s="54">
        <f t="shared" si="180"/>
        <v>0.78420569329660239</v>
      </c>
      <c r="AA1433" s="49" t="str">
        <f t="shared" ca="1" si="181"/>
        <v>N</v>
      </c>
      <c r="AB1433" s="49">
        <f t="shared" ca="1" si="182"/>
        <v>5</v>
      </c>
      <c r="AC1433" s="49" t="str">
        <f t="shared" ca="1" si="183"/>
        <v>N</v>
      </c>
    </row>
    <row r="1434" spans="1:29" x14ac:dyDescent="0.25">
      <c r="A1434">
        <v>8731</v>
      </c>
      <c r="B1434" s="9">
        <v>43556</v>
      </c>
      <c r="C1434" s="50" t="str">
        <f t="shared" si="176"/>
        <v>N</v>
      </c>
      <c r="D1434" s="52">
        <f>_xlfn.XLOOKUP(B1434,Cal_Date!B:B,Cal_Date!A:A,0)</f>
        <v>1</v>
      </c>
      <c r="E1434">
        <v>2019</v>
      </c>
      <c r="F1434" t="s">
        <v>121</v>
      </c>
      <c r="G1434" t="s">
        <v>129</v>
      </c>
      <c r="H1434" t="s">
        <v>48</v>
      </c>
      <c r="I1434" t="s">
        <v>18</v>
      </c>
      <c r="J1434" t="s">
        <v>11</v>
      </c>
      <c r="K1434" t="s">
        <v>42</v>
      </c>
      <c r="L1434">
        <v>2</v>
      </c>
      <c r="M1434">
        <v>1008</v>
      </c>
      <c r="O1434" t="s">
        <v>28</v>
      </c>
      <c r="R1434" t="s">
        <v>47</v>
      </c>
      <c r="S1434" s="49" t="str">
        <f t="shared" si="177"/>
        <v>Card</v>
      </c>
      <c r="T1434" s="3">
        <v>3.5000000000000003E-2</v>
      </c>
      <c r="U1434" s="2">
        <v>13.068</v>
      </c>
      <c r="V1434" s="2">
        <v>2.82</v>
      </c>
      <c r="W1434" s="54">
        <f>_xlfn.XLOOKUP(M1434,Market!A:A,Market!F:F,0)</f>
        <v>8.8999999999999996E-2</v>
      </c>
      <c r="X1434" s="55">
        <f t="shared" si="178"/>
        <v>0.45738000000000001</v>
      </c>
      <c r="Y1434" s="55">
        <f t="shared" si="179"/>
        <v>10.247999999999999</v>
      </c>
      <c r="Z1434" s="54">
        <f t="shared" si="180"/>
        <v>0.78420569329660239</v>
      </c>
      <c r="AA1434" s="49" t="str">
        <f t="shared" ca="1" si="181"/>
        <v>N</v>
      </c>
      <c r="AB1434" s="49">
        <f t="shared" ca="1" si="182"/>
        <v>5</v>
      </c>
      <c r="AC1434" s="49" t="str">
        <f t="shared" ca="1" si="183"/>
        <v>N</v>
      </c>
    </row>
    <row r="1435" spans="1:29" x14ac:dyDescent="0.25">
      <c r="A1435">
        <v>8732</v>
      </c>
      <c r="B1435" s="9">
        <v>43556</v>
      </c>
      <c r="C1435" s="50" t="str">
        <f t="shared" si="176"/>
        <v>N</v>
      </c>
      <c r="D1435" s="52">
        <f>_xlfn.XLOOKUP(B1435,Cal_Date!B:B,Cal_Date!A:A,0)</f>
        <v>1</v>
      </c>
      <c r="E1435">
        <v>2019</v>
      </c>
      <c r="F1435" t="s">
        <v>121</v>
      </c>
      <c r="G1435" t="s">
        <v>129</v>
      </c>
      <c r="H1435" t="s">
        <v>48</v>
      </c>
      <c r="I1435" t="s">
        <v>18</v>
      </c>
      <c r="J1435" t="s">
        <v>11</v>
      </c>
      <c r="K1435" t="s">
        <v>42</v>
      </c>
      <c r="L1435">
        <v>1</v>
      </c>
      <c r="M1435">
        <v>1004</v>
      </c>
      <c r="O1435" t="s">
        <v>28</v>
      </c>
      <c r="R1435" t="s">
        <v>44</v>
      </c>
      <c r="S1435" s="49" t="str">
        <f t="shared" si="177"/>
        <v>Card</v>
      </c>
      <c r="T1435" s="3">
        <v>0.03</v>
      </c>
      <c r="U1435" s="2">
        <v>6.36</v>
      </c>
      <c r="V1435" s="2">
        <v>1.41</v>
      </c>
      <c r="W1435" s="54">
        <f>_xlfn.XLOOKUP(M1435,Market!A:A,Market!F:F,0)</f>
        <v>0.06</v>
      </c>
      <c r="X1435" s="55">
        <f t="shared" si="178"/>
        <v>0.1908</v>
      </c>
      <c r="Y1435" s="55">
        <f t="shared" si="179"/>
        <v>4.95</v>
      </c>
      <c r="Z1435" s="54">
        <f t="shared" si="180"/>
        <v>0.77830188679245282</v>
      </c>
      <c r="AA1435" s="49" t="str">
        <f t="shared" ca="1" si="181"/>
        <v>N</v>
      </c>
      <c r="AB1435" s="49">
        <f t="shared" ca="1" si="182"/>
        <v>5</v>
      </c>
      <c r="AC1435" s="49" t="str">
        <f t="shared" ca="1" si="183"/>
        <v>N</v>
      </c>
    </row>
    <row r="1436" spans="1:29" x14ac:dyDescent="0.25">
      <c r="A1436">
        <v>8733</v>
      </c>
      <c r="B1436" s="9">
        <v>43556</v>
      </c>
      <c r="C1436" s="50" t="str">
        <f t="shared" si="176"/>
        <v>N</v>
      </c>
      <c r="D1436" s="52">
        <f>_xlfn.XLOOKUP(B1436,Cal_Date!B:B,Cal_Date!A:A,0)</f>
        <v>1</v>
      </c>
      <c r="E1436">
        <v>2019</v>
      </c>
      <c r="F1436" t="s">
        <v>121</v>
      </c>
      <c r="G1436" t="s">
        <v>129</v>
      </c>
      <c r="H1436" t="s">
        <v>48</v>
      </c>
      <c r="I1436" t="s">
        <v>18</v>
      </c>
      <c r="J1436" t="s">
        <v>10</v>
      </c>
      <c r="K1436" t="s">
        <v>43</v>
      </c>
      <c r="L1436">
        <v>1</v>
      </c>
      <c r="M1436">
        <v>1003</v>
      </c>
      <c r="O1436" t="s">
        <v>25</v>
      </c>
      <c r="R1436" t="s">
        <v>44</v>
      </c>
      <c r="S1436" s="49" t="str">
        <f t="shared" si="177"/>
        <v>Card</v>
      </c>
      <c r="T1436" s="3">
        <v>0.03</v>
      </c>
      <c r="U1436" s="2">
        <v>9.5400000000000009</v>
      </c>
      <c r="V1436" s="2">
        <v>1.46</v>
      </c>
      <c r="W1436" s="54">
        <f>_xlfn.XLOOKUP(M1436,Market!A:A,Market!F:F,0)</f>
        <v>0.06</v>
      </c>
      <c r="X1436" s="55">
        <f t="shared" si="178"/>
        <v>0.28620000000000001</v>
      </c>
      <c r="Y1436" s="55">
        <f t="shared" si="179"/>
        <v>8.0800000000000018</v>
      </c>
      <c r="Z1436" s="54">
        <f t="shared" si="180"/>
        <v>0.8469601677148848</v>
      </c>
      <c r="AA1436" s="49" t="str">
        <f t="shared" ca="1" si="181"/>
        <v>N</v>
      </c>
      <c r="AB1436" s="49">
        <f t="shared" ca="1" si="182"/>
        <v>5</v>
      </c>
      <c r="AC1436" s="49" t="str">
        <f t="shared" ca="1" si="183"/>
        <v>N</v>
      </c>
    </row>
    <row r="1437" spans="1:29" x14ac:dyDescent="0.25">
      <c r="A1437">
        <v>8734</v>
      </c>
      <c r="B1437" s="9">
        <v>43556</v>
      </c>
      <c r="C1437" s="50" t="str">
        <f t="shared" si="176"/>
        <v>N</v>
      </c>
      <c r="D1437" s="52">
        <f>_xlfn.XLOOKUP(B1437,Cal_Date!B:B,Cal_Date!A:A,0)</f>
        <v>1</v>
      </c>
      <c r="E1437">
        <v>2019</v>
      </c>
      <c r="F1437" t="s">
        <v>121</v>
      </c>
      <c r="G1437" t="s">
        <v>129</v>
      </c>
      <c r="H1437" t="s">
        <v>48</v>
      </c>
      <c r="I1437" t="s">
        <v>18</v>
      </c>
      <c r="J1437" t="s">
        <v>10</v>
      </c>
      <c r="K1437" t="s">
        <v>43</v>
      </c>
      <c r="L1437">
        <v>1</v>
      </c>
      <c r="M1437">
        <v>1002</v>
      </c>
      <c r="O1437" t="s">
        <v>28</v>
      </c>
      <c r="R1437" t="s">
        <v>46</v>
      </c>
      <c r="S1437" s="49" t="str">
        <f t="shared" si="177"/>
        <v>Card</v>
      </c>
      <c r="T1437" s="3">
        <v>0.04</v>
      </c>
      <c r="U1437" s="2">
        <v>9.5400000000000009</v>
      </c>
      <c r="V1437" s="2">
        <v>1.46</v>
      </c>
      <c r="W1437" s="54">
        <f>_xlfn.XLOOKUP(M1437,Market!A:A,Market!F:F,0)</f>
        <v>0.06</v>
      </c>
      <c r="X1437" s="55">
        <f t="shared" si="178"/>
        <v>0.38160000000000005</v>
      </c>
      <c r="Y1437" s="55">
        <f t="shared" si="179"/>
        <v>8.0800000000000018</v>
      </c>
      <c r="Z1437" s="54">
        <f t="shared" si="180"/>
        <v>0.8469601677148848</v>
      </c>
      <c r="AA1437" s="49" t="str">
        <f t="shared" ca="1" si="181"/>
        <v>N</v>
      </c>
      <c r="AB1437" s="49">
        <f t="shared" ca="1" si="182"/>
        <v>5</v>
      </c>
      <c r="AC1437" s="49" t="str">
        <f t="shared" ca="1" si="183"/>
        <v>N</v>
      </c>
    </row>
    <row r="1438" spans="1:29" x14ac:dyDescent="0.25">
      <c r="A1438">
        <v>8735</v>
      </c>
      <c r="B1438" s="9">
        <v>43556</v>
      </c>
      <c r="C1438" s="50" t="str">
        <f t="shared" si="176"/>
        <v>N</v>
      </c>
      <c r="D1438" s="52">
        <f>_xlfn.XLOOKUP(B1438,Cal_Date!B:B,Cal_Date!A:A,0)</f>
        <v>1</v>
      </c>
      <c r="E1438">
        <v>2019</v>
      </c>
      <c r="F1438" t="s">
        <v>121</v>
      </c>
      <c r="G1438" t="s">
        <v>129</v>
      </c>
      <c r="H1438" t="s">
        <v>48</v>
      </c>
      <c r="I1438" t="s">
        <v>18</v>
      </c>
      <c r="J1438" t="s">
        <v>11</v>
      </c>
      <c r="K1438" t="s">
        <v>42</v>
      </c>
      <c r="L1438">
        <v>1</v>
      </c>
      <c r="M1438">
        <v>1007</v>
      </c>
      <c r="O1438" t="s">
        <v>28</v>
      </c>
      <c r="R1438" t="s">
        <v>44</v>
      </c>
      <c r="S1438" s="49" t="str">
        <f t="shared" si="177"/>
        <v>Card</v>
      </c>
      <c r="T1438" s="3">
        <v>0.03</v>
      </c>
      <c r="U1438" s="2">
        <v>6.5339999999999998</v>
      </c>
      <c r="V1438" s="2">
        <v>1.41</v>
      </c>
      <c r="W1438" s="54">
        <f>_xlfn.XLOOKUP(M1438,Market!A:A,Market!F:F,0)</f>
        <v>8.8999999999999996E-2</v>
      </c>
      <c r="X1438" s="55">
        <f t="shared" si="178"/>
        <v>0.19602</v>
      </c>
      <c r="Y1438" s="55">
        <f t="shared" si="179"/>
        <v>5.1239999999999997</v>
      </c>
      <c r="Z1438" s="54">
        <f t="shared" si="180"/>
        <v>0.78420569329660239</v>
      </c>
      <c r="AA1438" s="49" t="str">
        <f t="shared" ca="1" si="181"/>
        <v>N</v>
      </c>
      <c r="AB1438" s="49">
        <f t="shared" ca="1" si="182"/>
        <v>5</v>
      </c>
      <c r="AC1438" s="49" t="str">
        <f t="shared" ca="1" si="183"/>
        <v>N</v>
      </c>
    </row>
    <row r="1439" spans="1:29" x14ac:dyDescent="0.25">
      <c r="A1439">
        <v>8736</v>
      </c>
      <c r="B1439" s="9">
        <v>43556</v>
      </c>
      <c r="C1439" s="50" t="str">
        <f t="shared" si="176"/>
        <v>N</v>
      </c>
      <c r="D1439" s="52">
        <f>_xlfn.XLOOKUP(B1439,Cal_Date!B:B,Cal_Date!A:A,0)</f>
        <v>1</v>
      </c>
      <c r="E1439">
        <v>2019</v>
      </c>
      <c r="F1439" t="s">
        <v>121</v>
      </c>
      <c r="G1439" t="s">
        <v>129</v>
      </c>
      <c r="H1439" t="s">
        <v>48</v>
      </c>
      <c r="I1439" t="s">
        <v>18</v>
      </c>
      <c r="J1439" t="s">
        <v>11</v>
      </c>
      <c r="K1439" t="s">
        <v>42</v>
      </c>
      <c r="L1439">
        <v>2</v>
      </c>
      <c r="M1439">
        <v>1008</v>
      </c>
      <c r="O1439" t="s">
        <v>28</v>
      </c>
      <c r="R1439" t="s">
        <v>44</v>
      </c>
      <c r="S1439" s="49" t="str">
        <f t="shared" si="177"/>
        <v>Card</v>
      </c>
      <c r="T1439" s="3">
        <v>0.03</v>
      </c>
      <c r="U1439" s="2">
        <v>13.068</v>
      </c>
      <c r="V1439" s="2">
        <v>2.82</v>
      </c>
      <c r="W1439" s="54">
        <f>_xlfn.XLOOKUP(M1439,Market!A:A,Market!F:F,0)</f>
        <v>8.8999999999999996E-2</v>
      </c>
      <c r="X1439" s="55">
        <f t="shared" si="178"/>
        <v>0.39204</v>
      </c>
      <c r="Y1439" s="55">
        <f t="shared" si="179"/>
        <v>10.247999999999999</v>
      </c>
      <c r="Z1439" s="54">
        <f t="shared" si="180"/>
        <v>0.78420569329660239</v>
      </c>
      <c r="AA1439" s="49" t="str">
        <f t="shared" ca="1" si="181"/>
        <v>N</v>
      </c>
      <c r="AB1439" s="49">
        <f t="shared" ca="1" si="182"/>
        <v>5</v>
      </c>
      <c r="AC1439" s="49" t="str">
        <f t="shared" ca="1" si="183"/>
        <v>N</v>
      </c>
    </row>
    <row r="1440" spans="1:29" x14ac:dyDescent="0.25">
      <c r="A1440">
        <v>8737</v>
      </c>
      <c r="B1440" s="9">
        <v>43556</v>
      </c>
      <c r="C1440" s="50" t="str">
        <f t="shared" si="176"/>
        <v>N</v>
      </c>
      <c r="D1440" s="52">
        <f>_xlfn.XLOOKUP(B1440,Cal_Date!B:B,Cal_Date!A:A,0)</f>
        <v>1</v>
      </c>
      <c r="E1440">
        <v>2019</v>
      </c>
      <c r="F1440" t="s">
        <v>121</v>
      </c>
      <c r="G1440" t="s">
        <v>129</v>
      </c>
      <c r="H1440" t="s">
        <v>48</v>
      </c>
      <c r="I1440" t="s">
        <v>18</v>
      </c>
      <c r="J1440" t="s">
        <v>11</v>
      </c>
      <c r="K1440" t="s">
        <v>42</v>
      </c>
      <c r="L1440">
        <v>1</v>
      </c>
      <c r="M1440">
        <v>1008</v>
      </c>
      <c r="O1440" t="s">
        <v>28</v>
      </c>
      <c r="R1440" t="s">
        <v>44</v>
      </c>
      <c r="S1440" s="49" t="str">
        <f t="shared" si="177"/>
        <v>Card</v>
      </c>
      <c r="T1440" s="3">
        <v>0.03</v>
      </c>
      <c r="U1440" s="2">
        <v>6.5339999999999998</v>
      </c>
      <c r="V1440" s="2">
        <v>1.41</v>
      </c>
      <c r="W1440" s="54">
        <f>_xlfn.XLOOKUP(M1440,Market!A:A,Market!F:F,0)</f>
        <v>8.8999999999999996E-2</v>
      </c>
      <c r="X1440" s="55">
        <f t="shared" si="178"/>
        <v>0.19602</v>
      </c>
      <c r="Y1440" s="55">
        <f t="shared" si="179"/>
        <v>5.1239999999999997</v>
      </c>
      <c r="Z1440" s="54">
        <f t="shared" si="180"/>
        <v>0.78420569329660239</v>
      </c>
      <c r="AA1440" s="49" t="str">
        <f t="shared" ca="1" si="181"/>
        <v>N</v>
      </c>
      <c r="AB1440" s="49">
        <f t="shared" ca="1" si="182"/>
        <v>5</v>
      </c>
      <c r="AC1440" s="49" t="str">
        <f t="shared" ca="1" si="183"/>
        <v>N</v>
      </c>
    </row>
    <row r="1441" spans="1:29" x14ac:dyDescent="0.25">
      <c r="A1441">
        <v>8738</v>
      </c>
      <c r="B1441" s="9">
        <v>43556</v>
      </c>
      <c r="C1441" s="50" t="str">
        <f t="shared" si="176"/>
        <v>N</v>
      </c>
      <c r="D1441" s="52">
        <f>_xlfn.XLOOKUP(B1441,Cal_Date!B:B,Cal_Date!A:A,0)</f>
        <v>1</v>
      </c>
      <c r="E1441">
        <v>2019</v>
      </c>
      <c r="F1441" t="s">
        <v>121</v>
      </c>
      <c r="G1441" t="s">
        <v>129</v>
      </c>
      <c r="H1441" t="s">
        <v>48</v>
      </c>
      <c r="I1441" t="s">
        <v>18</v>
      </c>
      <c r="J1441" t="s">
        <v>11</v>
      </c>
      <c r="K1441" t="s">
        <v>42</v>
      </c>
      <c r="L1441">
        <v>1</v>
      </c>
      <c r="M1441">
        <v>1000</v>
      </c>
      <c r="O1441" t="s">
        <v>25</v>
      </c>
      <c r="R1441" t="s">
        <v>44</v>
      </c>
      <c r="S1441" s="49" t="str">
        <f t="shared" si="177"/>
        <v>Card</v>
      </c>
      <c r="T1441" s="3">
        <v>0.03</v>
      </c>
      <c r="U1441" s="2">
        <v>6.48</v>
      </c>
      <c r="V1441" s="2">
        <v>1.41</v>
      </c>
      <c r="W1441" s="54">
        <f>_xlfn.XLOOKUP(M1441,Market!A:A,Market!F:F,0)</f>
        <v>0.08</v>
      </c>
      <c r="X1441" s="55">
        <f t="shared" si="178"/>
        <v>0.19440000000000002</v>
      </c>
      <c r="Y1441" s="55">
        <f t="shared" si="179"/>
        <v>5.07</v>
      </c>
      <c r="Z1441" s="54">
        <f t="shared" si="180"/>
        <v>0.78240740740740744</v>
      </c>
      <c r="AA1441" s="49" t="str">
        <f t="shared" ca="1" si="181"/>
        <v>N</v>
      </c>
      <c r="AB1441" s="49">
        <f t="shared" ca="1" si="182"/>
        <v>5</v>
      </c>
      <c r="AC1441" s="49" t="str">
        <f t="shared" ca="1" si="183"/>
        <v>N</v>
      </c>
    </row>
    <row r="1442" spans="1:29" x14ac:dyDescent="0.25">
      <c r="A1442">
        <v>8739</v>
      </c>
      <c r="B1442" s="9">
        <v>43556</v>
      </c>
      <c r="C1442" s="50" t="str">
        <f t="shared" si="176"/>
        <v>N</v>
      </c>
      <c r="D1442" s="52">
        <f>_xlfn.XLOOKUP(B1442,Cal_Date!B:B,Cal_Date!A:A,0)</f>
        <v>1</v>
      </c>
      <c r="E1442">
        <v>2019</v>
      </c>
      <c r="F1442" t="s">
        <v>121</v>
      </c>
      <c r="G1442" t="s">
        <v>129</v>
      </c>
      <c r="H1442" t="s">
        <v>48</v>
      </c>
      <c r="I1442" t="s">
        <v>18</v>
      </c>
      <c r="J1442" t="s">
        <v>11</v>
      </c>
      <c r="K1442" t="s">
        <v>42</v>
      </c>
      <c r="L1442">
        <v>1</v>
      </c>
      <c r="M1442">
        <v>1000</v>
      </c>
      <c r="O1442" t="s">
        <v>25</v>
      </c>
      <c r="R1442" t="s">
        <v>44</v>
      </c>
      <c r="S1442" s="49" t="str">
        <f t="shared" si="177"/>
        <v>Card</v>
      </c>
      <c r="T1442" s="3">
        <v>0.03</v>
      </c>
      <c r="U1442" s="2">
        <v>6.48</v>
      </c>
      <c r="V1442" s="2">
        <v>1.41</v>
      </c>
      <c r="W1442" s="54">
        <f>_xlfn.XLOOKUP(M1442,Market!A:A,Market!F:F,0)</f>
        <v>0.08</v>
      </c>
      <c r="X1442" s="55">
        <f t="shared" si="178"/>
        <v>0.19440000000000002</v>
      </c>
      <c r="Y1442" s="55">
        <f t="shared" si="179"/>
        <v>5.07</v>
      </c>
      <c r="Z1442" s="54">
        <f t="shared" si="180"/>
        <v>0.78240740740740744</v>
      </c>
      <c r="AA1442" s="49" t="str">
        <f t="shared" ca="1" si="181"/>
        <v>N</v>
      </c>
      <c r="AB1442" s="49">
        <f t="shared" ca="1" si="182"/>
        <v>5</v>
      </c>
      <c r="AC1442" s="49" t="str">
        <f t="shared" ca="1" si="183"/>
        <v>N</v>
      </c>
    </row>
    <row r="1443" spans="1:29" x14ac:dyDescent="0.25">
      <c r="A1443">
        <v>8740</v>
      </c>
      <c r="B1443" s="9">
        <v>43556</v>
      </c>
      <c r="C1443" s="50" t="str">
        <f t="shared" si="176"/>
        <v>N</v>
      </c>
      <c r="D1443" s="52">
        <f>_xlfn.XLOOKUP(B1443,Cal_Date!B:B,Cal_Date!A:A,0)</f>
        <v>1</v>
      </c>
      <c r="E1443">
        <v>2019</v>
      </c>
      <c r="F1443" t="s">
        <v>121</v>
      </c>
      <c r="G1443" t="s">
        <v>129</v>
      </c>
      <c r="H1443" t="s">
        <v>48</v>
      </c>
      <c r="I1443" t="s">
        <v>18</v>
      </c>
      <c r="J1443" t="s">
        <v>11</v>
      </c>
      <c r="K1443" t="s">
        <v>42</v>
      </c>
      <c r="L1443">
        <v>1</v>
      </c>
      <c r="M1443">
        <v>1000</v>
      </c>
      <c r="O1443" t="s">
        <v>25</v>
      </c>
      <c r="R1443" t="s">
        <v>44</v>
      </c>
      <c r="S1443" s="49" t="str">
        <f t="shared" si="177"/>
        <v>Card</v>
      </c>
      <c r="T1443" s="3">
        <v>0.03</v>
      </c>
      <c r="U1443" s="2">
        <v>6.48</v>
      </c>
      <c r="V1443" s="2">
        <v>1.41</v>
      </c>
      <c r="W1443" s="54">
        <f>_xlfn.XLOOKUP(M1443,Market!A:A,Market!F:F,0)</f>
        <v>0.08</v>
      </c>
      <c r="X1443" s="55">
        <f t="shared" si="178"/>
        <v>0.19440000000000002</v>
      </c>
      <c r="Y1443" s="55">
        <f t="shared" si="179"/>
        <v>5.07</v>
      </c>
      <c r="Z1443" s="54">
        <f t="shared" si="180"/>
        <v>0.78240740740740744</v>
      </c>
      <c r="AA1443" s="49" t="str">
        <f t="shared" ca="1" si="181"/>
        <v>N</v>
      </c>
      <c r="AB1443" s="49">
        <f t="shared" ca="1" si="182"/>
        <v>5</v>
      </c>
      <c r="AC1443" s="49" t="str">
        <f t="shared" ca="1" si="183"/>
        <v>N</v>
      </c>
    </row>
    <row r="1444" spans="1:29" x14ac:dyDescent="0.25">
      <c r="A1444">
        <v>8741</v>
      </c>
      <c r="B1444" s="9">
        <v>43556</v>
      </c>
      <c r="C1444" s="50" t="str">
        <f t="shared" si="176"/>
        <v>N</v>
      </c>
      <c r="D1444" s="52">
        <f>_xlfn.XLOOKUP(B1444,Cal_Date!B:B,Cal_Date!A:A,0)</f>
        <v>1</v>
      </c>
      <c r="E1444">
        <v>2019</v>
      </c>
      <c r="F1444" t="s">
        <v>121</v>
      </c>
      <c r="G1444" t="s">
        <v>129</v>
      </c>
      <c r="H1444" t="s">
        <v>48</v>
      </c>
      <c r="I1444" t="s">
        <v>18</v>
      </c>
      <c r="J1444" t="s">
        <v>11</v>
      </c>
      <c r="K1444" t="s">
        <v>42</v>
      </c>
      <c r="L1444">
        <v>1</v>
      </c>
      <c r="M1444">
        <v>1001</v>
      </c>
      <c r="O1444" t="s">
        <v>25</v>
      </c>
      <c r="R1444" t="s">
        <v>44</v>
      </c>
      <c r="S1444" s="49" t="str">
        <f t="shared" si="177"/>
        <v>Card</v>
      </c>
      <c r="T1444" s="3">
        <v>0.03</v>
      </c>
      <c r="U1444" s="2">
        <v>6.36</v>
      </c>
      <c r="V1444" s="2">
        <v>1.41</v>
      </c>
      <c r="W1444" s="54">
        <f>_xlfn.XLOOKUP(M1444,Market!A:A,Market!F:F,0)</f>
        <v>0.06</v>
      </c>
      <c r="X1444" s="55">
        <f t="shared" si="178"/>
        <v>0.1908</v>
      </c>
      <c r="Y1444" s="55">
        <f t="shared" si="179"/>
        <v>4.95</v>
      </c>
      <c r="Z1444" s="54">
        <f t="shared" si="180"/>
        <v>0.77830188679245282</v>
      </c>
      <c r="AA1444" s="49" t="str">
        <f t="shared" ca="1" si="181"/>
        <v>N</v>
      </c>
      <c r="AB1444" s="49">
        <f t="shared" ca="1" si="182"/>
        <v>5</v>
      </c>
      <c r="AC1444" s="49" t="str">
        <f t="shared" ca="1" si="183"/>
        <v>N</v>
      </c>
    </row>
    <row r="1445" spans="1:29" x14ac:dyDescent="0.25">
      <c r="A1445">
        <v>8742</v>
      </c>
      <c r="B1445" s="9">
        <v>43556</v>
      </c>
      <c r="C1445" s="50" t="str">
        <f t="shared" si="176"/>
        <v>N</v>
      </c>
      <c r="D1445" s="52">
        <f>_xlfn.XLOOKUP(B1445,Cal_Date!B:B,Cal_Date!A:A,0)</f>
        <v>1</v>
      </c>
      <c r="E1445">
        <v>2019</v>
      </c>
      <c r="F1445" t="s">
        <v>121</v>
      </c>
      <c r="G1445" t="s">
        <v>129</v>
      </c>
      <c r="H1445" t="s">
        <v>48</v>
      </c>
      <c r="I1445" t="s">
        <v>18</v>
      </c>
      <c r="J1445" t="s">
        <v>11</v>
      </c>
      <c r="K1445" t="s">
        <v>42</v>
      </c>
      <c r="L1445">
        <v>2</v>
      </c>
      <c r="M1445">
        <v>1000</v>
      </c>
      <c r="O1445" t="s">
        <v>25</v>
      </c>
      <c r="R1445" t="s">
        <v>44</v>
      </c>
      <c r="S1445" s="49" t="str">
        <f t="shared" si="177"/>
        <v>Card</v>
      </c>
      <c r="T1445" s="3">
        <v>0.03</v>
      </c>
      <c r="U1445" s="2">
        <v>12.96</v>
      </c>
      <c r="V1445" s="2">
        <v>2.82</v>
      </c>
      <c r="W1445" s="54">
        <f>_xlfn.XLOOKUP(M1445,Market!A:A,Market!F:F,0)</f>
        <v>0.08</v>
      </c>
      <c r="X1445" s="55">
        <f t="shared" si="178"/>
        <v>0.38880000000000003</v>
      </c>
      <c r="Y1445" s="55">
        <f t="shared" si="179"/>
        <v>10.14</v>
      </c>
      <c r="Z1445" s="54">
        <f t="shared" si="180"/>
        <v>0.78240740740740744</v>
      </c>
      <c r="AA1445" s="49" t="str">
        <f t="shared" ca="1" si="181"/>
        <v>N</v>
      </c>
      <c r="AB1445" s="49">
        <f t="shared" ca="1" si="182"/>
        <v>5</v>
      </c>
      <c r="AC1445" s="49" t="str">
        <f t="shared" ca="1" si="183"/>
        <v>N</v>
      </c>
    </row>
    <row r="1446" spans="1:29" x14ac:dyDescent="0.25">
      <c r="A1446">
        <v>8743</v>
      </c>
      <c r="B1446" s="9">
        <v>43556</v>
      </c>
      <c r="C1446" s="50" t="str">
        <f t="shared" si="176"/>
        <v>N</v>
      </c>
      <c r="D1446" s="52">
        <f>_xlfn.XLOOKUP(B1446,Cal_Date!B:B,Cal_Date!A:A,0)</f>
        <v>1</v>
      </c>
      <c r="E1446">
        <v>2019</v>
      </c>
      <c r="F1446" t="s">
        <v>121</v>
      </c>
      <c r="G1446" t="s">
        <v>129</v>
      </c>
      <c r="H1446" t="s">
        <v>48</v>
      </c>
      <c r="I1446" t="s">
        <v>18</v>
      </c>
      <c r="J1446" t="s">
        <v>11</v>
      </c>
      <c r="K1446" t="s">
        <v>42</v>
      </c>
      <c r="L1446">
        <v>2</v>
      </c>
      <c r="M1446">
        <v>1000</v>
      </c>
      <c r="O1446" t="s">
        <v>25</v>
      </c>
      <c r="R1446" t="s">
        <v>44</v>
      </c>
      <c r="S1446" s="49" t="str">
        <f t="shared" si="177"/>
        <v>Card</v>
      </c>
      <c r="T1446" s="3">
        <v>0.03</v>
      </c>
      <c r="U1446" s="2">
        <v>12.96</v>
      </c>
      <c r="V1446" s="2">
        <v>2.82</v>
      </c>
      <c r="W1446" s="54">
        <f>_xlfn.XLOOKUP(M1446,Market!A:A,Market!F:F,0)</f>
        <v>0.08</v>
      </c>
      <c r="X1446" s="55">
        <f t="shared" si="178"/>
        <v>0.38880000000000003</v>
      </c>
      <c r="Y1446" s="55">
        <f t="shared" si="179"/>
        <v>10.14</v>
      </c>
      <c r="Z1446" s="54">
        <f t="shared" si="180"/>
        <v>0.78240740740740744</v>
      </c>
      <c r="AA1446" s="49" t="str">
        <f t="shared" ca="1" si="181"/>
        <v>N</v>
      </c>
      <c r="AB1446" s="49">
        <f t="shared" ca="1" si="182"/>
        <v>5</v>
      </c>
      <c r="AC1446" s="49" t="str">
        <f t="shared" ca="1" si="183"/>
        <v>N</v>
      </c>
    </row>
    <row r="1447" spans="1:29" x14ac:dyDescent="0.25">
      <c r="A1447">
        <v>8744</v>
      </c>
      <c r="B1447" s="9">
        <v>43556</v>
      </c>
      <c r="C1447" s="50" t="str">
        <f t="shared" si="176"/>
        <v>N</v>
      </c>
      <c r="D1447" s="52">
        <f>_xlfn.XLOOKUP(B1447,Cal_Date!B:B,Cal_Date!A:A,0)</f>
        <v>1</v>
      </c>
      <c r="E1447">
        <v>2019</v>
      </c>
      <c r="F1447" t="s">
        <v>121</v>
      </c>
      <c r="G1447" t="s">
        <v>129</v>
      </c>
      <c r="H1447" t="s">
        <v>48</v>
      </c>
      <c r="I1447" t="s">
        <v>18</v>
      </c>
      <c r="J1447" t="s">
        <v>11</v>
      </c>
      <c r="K1447" t="s">
        <v>42</v>
      </c>
      <c r="L1447">
        <v>1</v>
      </c>
      <c r="M1447">
        <v>1004</v>
      </c>
      <c r="O1447" t="s">
        <v>28</v>
      </c>
      <c r="R1447" t="s">
        <v>44</v>
      </c>
      <c r="S1447" s="49" t="str">
        <f t="shared" si="177"/>
        <v>Card</v>
      </c>
      <c r="T1447" s="3">
        <v>0.03</v>
      </c>
      <c r="U1447" s="2">
        <v>6.36</v>
      </c>
      <c r="V1447" s="2">
        <v>1.41</v>
      </c>
      <c r="W1447" s="54">
        <f>_xlfn.XLOOKUP(M1447,Market!A:A,Market!F:F,0)</f>
        <v>0.06</v>
      </c>
      <c r="X1447" s="55">
        <f t="shared" si="178"/>
        <v>0.1908</v>
      </c>
      <c r="Y1447" s="55">
        <f t="shared" si="179"/>
        <v>4.95</v>
      </c>
      <c r="Z1447" s="54">
        <f t="shared" si="180"/>
        <v>0.77830188679245282</v>
      </c>
      <c r="AA1447" s="49" t="str">
        <f t="shared" ca="1" si="181"/>
        <v>N</v>
      </c>
      <c r="AB1447" s="49">
        <f t="shared" ca="1" si="182"/>
        <v>5</v>
      </c>
      <c r="AC1447" s="49" t="str">
        <f t="shared" ca="1" si="183"/>
        <v>N</v>
      </c>
    </row>
    <row r="1448" spans="1:29" x14ac:dyDescent="0.25">
      <c r="A1448">
        <v>8745</v>
      </c>
      <c r="B1448" s="9">
        <v>43556</v>
      </c>
      <c r="C1448" s="50" t="str">
        <f t="shared" si="176"/>
        <v>N</v>
      </c>
      <c r="D1448" s="52">
        <f>_xlfn.XLOOKUP(B1448,Cal_Date!B:B,Cal_Date!A:A,0)</f>
        <v>1</v>
      </c>
      <c r="E1448">
        <v>2019</v>
      </c>
      <c r="F1448" t="s">
        <v>121</v>
      </c>
      <c r="G1448" t="s">
        <v>129</v>
      </c>
      <c r="H1448" t="s">
        <v>48</v>
      </c>
      <c r="I1448" t="s">
        <v>18</v>
      </c>
      <c r="J1448" t="s">
        <v>11</v>
      </c>
      <c r="K1448" t="s">
        <v>42</v>
      </c>
      <c r="L1448">
        <v>1</v>
      </c>
      <c r="M1448">
        <v>1005</v>
      </c>
      <c r="O1448" t="s">
        <v>25</v>
      </c>
      <c r="R1448" t="s">
        <v>44</v>
      </c>
      <c r="S1448" s="49" t="str">
        <f t="shared" si="177"/>
        <v>Card</v>
      </c>
      <c r="T1448" s="3">
        <v>0.03</v>
      </c>
      <c r="U1448" s="2">
        <v>6.5339999999999998</v>
      </c>
      <c r="V1448" s="2">
        <v>1.41</v>
      </c>
      <c r="W1448" s="54">
        <f>_xlfn.XLOOKUP(M1448,Market!A:A,Market!F:F,0)</f>
        <v>8.8999999999999996E-2</v>
      </c>
      <c r="X1448" s="55">
        <f t="shared" si="178"/>
        <v>0.19602</v>
      </c>
      <c r="Y1448" s="55">
        <f t="shared" si="179"/>
        <v>5.1239999999999997</v>
      </c>
      <c r="Z1448" s="54">
        <f t="shared" si="180"/>
        <v>0.78420569329660239</v>
      </c>
      <c r="AA1448" s="49" t="str">
        <f t="shared" ca="1" si="181"/>
        <v>N</v>
      </c>
      <c r="AB1448" s="49">
        <f t="shared" ca="1" si="182"/>
        <v>5</v>
      </c>
      <c r="AC1448" s="49" t="str">
        <f t="shared" ca="1" si="183"/>
        <v>N</v>
      </c>
    </row>
    <row r="1449" spans="1:29" x14ac:dyDescent="0.25">
      <c r="A1449">
        <v>8746</v>
      </c>
      <c r="B1449" s="9">
        <v>43556</v>
      </c>
      <c r="C1449" s="50" t="str">
        <f t="shared" si="176"/>
        <v>N</v>
      </c>
      <c r="D1449" s="52">
        <f>_xlfn.XLOOKUP(B1449,Cal_Date!B:B,Cal_Date!A:A,0)</f>
        <v>1</v>
      </c>
      <c r="E1449">
        <v>2019</v>
      </c>
      <c r="F1449" t="s">
        <v>121</v>
      </c>
      <c r="G1449" t="s">
        <v>129</v>
      </c>
      <c r="H1449" t="s">
        <v>48</v>
      </c>
      <c r="I1449" t="s">
        <v>18</v>
      </c>
      <c r="J1449" t="s">
        <v>10</v>
      </c>
      <c r="K1449" t="s">
        <v>43</v>
      </c>
      <c r="L1449">
        <v>1</v>
      </c>
      <c r="M1449">
        <v>1000</v>
      </c>
      <c r="O1449" t="s">
        <v>25</v>
      </c>
      <c r="R1449" t="s">
        <v>44</v>
      </c>
      <c r="S1449" s="49" t="str">
        <f t="shared" si="177"/>
        <v>Card</v>
      </c>
      <c r="T1449" s="3">
        <v>0.03</v>
      </c>
      <c r="U1449" s="2">
        <v>7.5600000000000005</v>
      </c>
      <c r="V1449" s="2">
        <v>1.46</v>
      </c>
      <c r="W1449" s="54">
        <f>_xlfn.XLOOKUP(M1449,Market!A:A,Market!F:F,0)</f>
        <v>0.08</v>
      </c>
      <c r="X1449" s="55">
        <f t="shared" si="178"/>
        <v>0.2268</v>
      </c>
      <c r="Y1449" s="55">
        <f t="shared" si="179"/>
        <v>6.1000000000000005</v>
      </c>
      <c r="Z1449" s="54">
        <f t="shared" si="180"/>
        <v>0.80687830687830686</v>
      </c>
      <c r="AA1449" s="49" t="str">
        <f t="shared" ca="1" si="181"/>
        <v>N</v>
      </c>
      <c r="AB1449" s="49">
        <f t="shared" ca="1" si="182"/>
        <v>5</v>
      </c>
      <c r="AC1449" s="49" t="str">
        <f t="shared" ca="1" si="183"/>
        <v>N</v>
      </c>
    </row>
    <row r="1450" spans="1:29" x14ac:dyDescent="0.25">
      <c r="A1450">
        <v>8747</v>
      </c>
      <c r="B1450" s="9">
        <v>43556</v>
      </c>
      <c r="C1450" s="50" t="str">
        <f t="shared" si="176"/>
        <v>N</v>
      </c>
      <c r="D1450" s="52">
        <f>_xlfn.XLOOKUP(B1450,Cal_Date!B:B,Cal_Date!A:A,0)</f>
        <v>1</v>
      </c>
      <c r="E1450">
        <v>2019</v>
      </c>
      <c r="F1450" t="s">
        <v>121</v>
      </c>
      <c r="G1450" t="s">
        <v>129</v>
      </c>
      <c r="H1450" t="s">
        <v>48</v>
      </c>
      <c r="I1450" t="s">
        <v>18</v>
      </c>
      <c r="J1450" t="s">
        <v>10</v>
      </c>
      <c r="K1450" t="s">
        <v>43</v>
      </c>
      <c r="L1450">
        <v>2</v>
      </c>
      <c r="M1450">
        <v>1006</v>
      </c>
      <c r="O1450" t="s">
        <v>28</v>
      </c>
      <c r="R1450" t="s">
        <v>44</v>
      </c>
      <c r="S1450" s="49" t="str">
        <f t="shared" si="177"/>
        <v>Card</v>
      </c>
      <c r="T1450" s="3">
        <v>0.03</v>
      </c>
      <c r="U1450" s="2">
        <v>15.245999999999999</v>
      </c>
      <c r="V1450" s="2">
        <v>2.92</v>
      </c>
      <c r="W1450" s="54">
        <f>_xlfn.XLOOKUP(M1450,Market!A:A,Market!F:F,0)</f>
        <v>8.8999999999999996E-2</v>
      </c>
      <c r="X1450" s="55">
        <f t="shared" si="178"/>
        <v>0.45737999999999995</v>
      </c>
      <c r="Y1450" s="55">
        <f t="shared" si="179"/>
        <v>12.325999999999999</v>
      </c>
      <c r="Z1450" s="54">
        <f t="shared" si="180"/>
        <v>0.80847435392889933</v>
      </c>
      <c r="AA1450" s="49" t="str">
        <f t="shared" ca="1" si="181"/>
        <v>N</v>
      </c>
      <c r="AB1450" s="49">
        <f t="shared" ca="1" si="182"/>
        <v>5</v>
      </c>
      <c r="AC1450" s="49" t="str">
        <f t="shared" ca="1" si="183"/>
        <v>N</v>
      </c>
    </row>
    <row r="1451" spans="1:29" x14ac:dyDescent="0.25">
      <c r="A1451">
        <v>8748</v>
      </c>
      <c r="B1451" s="9">
        <v>43556</v>
      </c>
      <c r="C1451" s="50" t="str">
        <f t="shared" si="176"/>
        <v>N</v>
      </c>
      <c r="D1451" s="52">
        <f>_xlfn.XLOOKUP(B1451,Cal_Date!B:B,Cal_Date!A:A,0)</f>
        <v>1</v>
      </c>
      <c r="E1451">
        <v>2019</v>
      </c>
      <c r="F1451" t="s">
        <v>121</v>
      </c>
      <c r="G1451" t="s">
        <v>129</v>
      </c>
      <c r="H1451" t="s">
        <v>48</v>
      </c>
      <c r="I1451" t="s">
        <v>18</v>
      </c>
      <c r="J1451" t="s">
        <v>10</v>
      </c>
      <c r="K1451" t="s">
        <v>43</v>
      </c>
      <c r="L1451">
        <v>1</v>
      </c>
      <c r="M1451">
        <v>1000</v>
      </c>
      <c r="O1451" t="s">
        <v>25</v>
      </c>
      <c r="R1451" t="s">
        <v>44</v>
      </c>
      <c r="S1451" s="49" t="str">
        <f t="shared" si="177"/>
        <v>Card</v>
      </c>
      <c r="T1451" s="3">
        <v>0.03</v>
      </c>
      <c r="U1451" s="2">
        <v>7.5600000000000005</v>
      </c>
      <c r="V1451" s="2">
        <v>1.46</v>
      </c>
      <c r="W1451" s="54">
        <f>_xlfn.XLOOKUP(M1451,Market!A:A,Market!F:F,0)</f>
        <v>0.08</v>
      </c>
      <c r="X1451" s="55">
        <f t="shared" si="178"/>
        <v>0.2268</v>
      </c>
      <c r="Y1451" s="55">
        <f t="shared" si="179"/>
        <v>6.1000000000000005</v>
      </c>
      <c r="Z1451" s="54">
        <f t="shared" si="180"/>
        <v>0.80687830687830686</v>
      </c>
      <c r="AA1451" s="49" t="str">
        <f t="shared" ca="1" si="181"/>
        <v>N</v>
      </c>
      <c r="AB1451" s="49">
        <f t="shared" ca="1" si="182"/>
        <v>5</v>
      </c>
      <c r="AC1451" s="49" t="str">
        <f t="shared" ca="1" si="183"/>
        <v>N</v>
      </c>
    </row>
    <row r="1452" spans="1:29" x14ac:dyDescent="0.25">
      <c r="A1452">
        <v>8749</v>
      </c>
      <c r="B1452" s="9">
        <v>43556</v>
      </c>
      <c r="C1452" s="50" t="str">
        <f t="shared" si="176"/>
        <v>N</v>
      </c>
      <c r="D1452" s="52">
        <f>_xlfn.XLOOKUP(B1452,Cal_Date!B:B,Cal_Date!A:A,0)</f>
        <v>1</v>
      </c>
      <c r="E1452">
        <v>2019</v>
      </c>
      <c r="F1452" t="s">
        <v>121</v>
      </c>
      <c r="G1452" t="s">
        <v>129</v>
      </c>
      <c r="H1452" t="s">
        <v>48</v>
      </c>
      <c r="I1452" t="s">
        <v>18</v>
      </c>
      <c r="J1452" t="s">
        <v>11</v>
      </c>
      <c r="K1452" t="s">
        <v>42</v>
      </c>
      <c r="L1452">
        <v>2</v>
      </c>
      <c r="M1452">
        <v>1001</v>
      </c>
      <c r="O1452" t="s">
        <v>25</v>
      </c>
      <c r="R1452" t="s">
        <v>44</v>
      </c>
      <c r="S1452" s="49" t="str">
        <f t="shared" si="177"/>
        <v>Card</v>
      </c>
      <c r="T1452" s="3">
        <v>0.03</v>
      </c>
      <c r="U1452" s="2">
        <v>12.72</v>
      </c>
      <c r="V1452" s="2">
        <v>2.82</v>
      </c>
      <c r="W1452" s="54">
        <f>_xlfn.XLOOKUP(M1452,Market!A:A,Market!F:F,0)</f>
        <v>0.06</v>
      </c>
      <c r="X1452" s="55">
        <f t="shared" si="178"/>
        <v>0.38159999999999999</v>
      </c>
      <c r="Y1452" s="55">
        <f t="shared" si="179"/>
        <v>9.9</v>
      </c>
      <c r="Z1452" s="54">
        <f t="shared" si="180"/>
        <v>0.77830188679245282</v>
      </c>
      <c r="AA1452" s="49" t="str">
        <f t="shared" ca="1" si="181"/>
        <v>N</v>
      </c>
      <c r="AB1452" s="49">
        <f t="shared" ca="1" si="182"/>
        <v>5</v>
      </c>
      <c r="AC1452" s="49" t="str">
        <f t="shared" ca="1" si="183"/>
        <v>N</v>
      </c>
    </row>
    <row r="1453" spans="1:29" x14ac:dyDescent="0.25">
      <c r="A1453">
        <v>8750</v>
      </c>
      <c r="B1453" s="9">
        <v>43556</v>
      </c>
      <c r="C1453" s="50" t="str">
        <f t="shared" si="176"/>
        <v>N</v>
      </c>
      <c r="D1453" s="52">
        <f>_xlfn.XLOOKUP(B1453,Cal_Date!B:B,Cal_Date!A:A,0)</f>
        <v>1</v>
      </c>
      <c r="E1453">
        <v>2019</v>
      </c>
      <c r="F1453" t="s">
        <v>121</v>
      </c>
      <c r="G1453" t="s">
        <v>129</v>
      </c>
      <c r="H1453" t="s">
        <v>48</v>
      </c>
      <c r="I1453" t="s">
        <v>18</v>
      </c>
      <c r="J1453" t="s">
        <v>11</v>
      </c>
      <c r="K1453" t="s">
        <v>42</v>
      </c>
      <c r="L1453">
        <v>1</v>
      </c>
      <c r="M1453">
        <v>1008</v>
      </c>
      <c r="O1453" t="s">
        <v>28</v>
      </c>
      <c r="R1453" t="s">
        <v>44</v>
      </c>
      <c r="S1453" s="49" t="str">
        <f t="shared" si="177"/>
        <v>Card</v>
      </c>
      <c r="T1453" s="3">
        <v>0.03</v>
      </c>
      <c r="U1453" s="2">
        <v>6.5339999999999998</v>
      </c>
      <c r="V1453" s="2">
        <v>1.41</v>
      </c>
      <c r="W1453" s="54">
        <f>_xlfn.XLOOKUP(M1453,Market!A:A,Market!F:F,0)</f>
        <v>8.8999999999999996E-2</v>
      </c>
      <c r="X1453" s="55">
        <f t="shared" si="178"/>
        <v>0.19602</v>
      </c>
      <c r="Y1453" s="55">
        <f t="shared" si="179"/>
        <v>5.1239999999999997</v>
      </c>
      <c r="Z1453" s="54">
        <f t="shared" si="180"/>
        <v>0.78420569329660239</v>
      </c>
      <c r="AA1453" s="49" t="str">
        <f t="shared" ca="1" si="181"/>
        <v>N</v>
      </c>
      <c r="AB1453" s="49">
        <f t="shared" ca="1" si="182"/>
        <v>5</v>
      </c>
      <c r="AC1453" s="49" t="str">
        <f t="shared" ca="1" si="183"/>
        <v>N</v>
      </c>
    </row>
    <row r="1454" spans="1:29" x14ac:dyDescent="0.25">
      <c r="A1454">
        <v>8751</v>
      </c>
      <c r="B1454" s="9">
        <v>43556</v>
      </c>
      <c r="C1454" s="50" t="str">
        <f t="shared" si="176"/>
        <v>N</v>
      </c>
      <c r="D1454" s="52">
        <f>_xlfn.XLOOKUP(B1454,Cal_Date!B:B,Cal_Date!A:A,0)</f>
        <v>1</v>
      </c>
      <c r="E1454">
        <v>2019</v>
      </c>
      <c r="F1454" t="s">
        <v>121</v>
      </c>
      <c r="G1454" t="s">
        <v>129</v>
      </c>
      <c r="H1454" t="s">
        <v>48</v>
      </c>
      <c r="I1454" t="s">
        <v>18</v>
      </c>
      <c r="J1454" t="s">
        <v>11</v>
      </c>
      <c r="K1454" t="s">
        <v>42</v>
      </c>
      <c r="L1454">
        <v>2</v>
      </c>
      <c r="M1454">
        <v>1009</v>
      </c>
      <c r="O1454" t="s">
        <v>28</v>
      </c>
      <c r="R1454" t="s">
        <v>44</v>
      </c>
      <c r="S1454" s="49" t="str">
        <f t="shared" si="177"/>
        <v>Card</v>
      </c>
      <c r="T1454" s="3">
        <v>0.03</v>
      </c>
      <c r="U1454" s="2">
        <v>13.068</v>
      </c>
      <c r="V1454" s="2">
        <v>2.82</v>
      </c>
      <c r="W1454" s="54">
        <f>_xlfn.XLOOKUP(M1454,Market!A:A,Market!F:F,0)</f>
        <v>8.8999999999999996E-2</v>
      </c>
      <c r="X1454" s="55">
        <f t="shared" si="178"/>
        <v>0.39204</v>
      </c>
      <c r="Y1454" s="55">
        <f t="shared" si="179"/>
        <v>10.247999999999999</v>
      </c>
      <c r="Z1454" s="54">
        <f t="shared" si="180"/>
        <v>0.78420569329660239</v>
      </c>
      <c r="AA1454" s="49" t="str">
        <f t="shared" ca="1" si="181"/>
        <v>N</v>
      </c>
      <c r="AB1454" s="49">
        <f t="shared" ca="1" si="182"/>
        <v>5</v>
      </c>
      <c r="AC1454" s="49" t="str">
        <f t="shared" ca="1" si="183"/>
        <v>N</v>
      </c>
    </row>
    <row r="1455" spans="1:29" x14ac:dyDescent="0.25">
      <c r="A1455">
        <v>8752</v>
      </c>
      <c r="B1455" s="9">
        <v>43556</v>
      </c>
      <c r="C1455" s="50" t="str">
        <f t="shared" si="176"/>
        <v>N</v>
      </c>
      <c r="D1455" s="52">
        <f>_xlfn.XLOOKUP(B1455,Cal_Date!B:B,Cal_Date!A:A,0)</f>
        <v>1</v>
      </c>
      <c r="E1455">
        <v>2019</v>
      </c>
      <c r="F1455" t="s">
        <v>121</v>
      </c>
      <c r="G1455" t="s">
        <v>129</v>
      </c>
      <c r="H1455" t="s">
        <v>48</v>
      </c>
      <c r="I1455" t="s">
        <v>18</v>
      </c>
      <c r="J1455" t="s">
        <v>11</v>
      </c>
      <c r="K1455" t="s">
        <v>42</v>
      </c>
      <c r="L1455">
        <v>1</v>
      </c>
      <c r="M1455">
        <v>1001</v>
      </c>
      <c r="O1455" t="s">
        <v>25</v>
      </c>
      <c r="R1455" t="s">
        <v>46</v>
      </c>
      <c r="S1455" s="49" t="str">
        <f t="shared" si="177"/>
        <v>Card</v>
      </c>
      <c r="T1455" s="3">
        <v>0.04</v>
      </c>
      <c r="U1455" s="2">
        <v>6.36</v>
      </c>
      <c r="V1455" s="2">
        <v>1.41</v>
      </c>
      <c r="W1455" s="54">
        <f>_xlfn.XLOOKUP(M1455,Market!A:A,Market!F:F,0)</f>
        <v>0.06</v>
      </c>
      <c r="X1455" s="55">
        <f t="shared" si="178"/>
        <v>0.25440000000000002</v>
      </c>
      <c r="Y1455" s="55">
        <f t="shared" si="179"/>
        <v>4.95</v>
      </c>
      <c r="Z1455" s="54">
        <f t="shared" si="180"/>
        <v>0.77830188679245282</v>
      </c>
      <c r="AA1455" s="49" t="str">
        <f t="shared" ca="1" si="181"/>
        <v>N</v>
      </c>
      <c r="AB1455" s="49">
        <f t="shared" ca="1" si="182"/>
        <v>5</v>
      </c>
      <c r="AC1455" s="49" t="str">
        <f t="shared" ca="1" si="183"/>
        <v>N</v>
      </c>
    </row>
    <row r="1456" spans="1:29" x14ac:dyDescent="0.25">
      <c r="A1456">
        <v>8753</v>
      </c>
      <c r="B1456" s="9">
        <v>43556</v>
      </c>
      <c r="C1456" s="50" t="str">
        <f t="shared" si="176"/>
        <v>N</v>
      </c>
      <c r="D1456" s="52">
        <f>_xlfn.XLOOKUP(B1456,Cal_Date!B:B,Cal_Date!A:A,0)</f>
        <v>1</v>
      </c>
      <c r="E1456">
        <v>2019</v>
      </c>
      <c r="F1456" t="s">
        <v>121</v>
      </c>
      <c r="G1456" t="s">
        <v>129</v>
      </c>
      <c r="H1456" t="s">
        <v>48</v>
      </c>
      <c r="I1456" t="s">
        <v>18</v>
      </c>
      <c r="J1456" t="s">
        <v>11</v>
      </c>
      <c r="K1456" t="s">
        <v>42</v>
      </c>
      <c r="L1456">
        <v>1</v>
      </c>
      <c r="M1456">
        <v>1001</v>
      </c>
      <c r="O1456" t="s">
        <v>25</v>
      </c>
      <c r="R1456" t="s">
        <v>46</v>
      </c>
      <c r="S1456" s="49" t="str">
        <f t="shared" si="177"/>
        <v>Card</v>
      </c>
      <c r="T1456" s="3">
        <v>0.04</v>
      </c>
      <c r="U1456" s="2">
        <v>6.36</v>
      </c>
      <c r="V1456" s="2">
        <v>1.41</v>
      </c>
      <c r="W1456" s="54">
        <f>_xlfn.XLOOKUP(M1456,Market!A:A,Market!F:F,0)</f>
        <v>0.06</v>
      </c>
      <c r="X1456" s="55">
        <f t="shared" si="178"/>
        <v>0.25440000000000002</v>
      </c>
      <c r="Y1456" s="55">
        <f t="shared" si="179"/>
        <v>4.95</v>
      </c>
      <c r="Z1456" s="54">
        <f t="shared" si="180"/>
        <v>0.77830188679245282</v>
      </c>
      <c r="AA1456" s="49" t="str">
        <f t="shared" ca="1" si="181"/>
        <v>N</v>
      </c>
      <c r="AB1456" s="49">
        <f t="shared" ca="1" si="182"/>
        <v>5</v>
      </c>
      <c r="AC1456" s="49" t="str">
        <f t="shared" ca="1" si="183"/>
        <v>N</v>
      </c>
    </row>
    <row r="1457" spans="1:29" x14ac:dyDescent="0.25">
      <c r="A1457">
        <v>8754</v>
      </c>
      <c r="B1457" s="9">
        <v>43556</v>
      </c>
      <c r="C1457" s="50" t="str">
        <f t="shared" si="176"/>
        <v>N</v>
      </c>
      <c r="D1457" s="52">
        <f>_xlfn.XLOOKUP(B1457,Cal_Date!B:B,Cal_Date!A:A,0)</f>
        <v>1</v>
      </c>
      <c r="E1457">
        <v>2019</v>
      </c>
      <c r="F1457" t="s">
        <v>121</v>
      </c>
      <c r="G1457" t="s">
        <v>129</v>
      </c>
      <c r="H1457" t="s">
        <v>48</v>
      </c>
      <c r="I1457" t="s">
        <v>18</v>
      </c>
      <c r="J1457" t="s">
        <v>11</v>
      </c>
      <c r="K1457" t="s">
        <v>42</v>
      </c>
      <c r="L1457">
        <v>1</v>
      </c>
      <c r="M1457">
        <v>1001</v>
      </c>
      <c r="O1457" t="s">
        <v>25</v>
      </c>
      <c r="R1457" t="s">
        <v>44</v>
      </c>
      <c r="S1457" s="49" t="str">
        <f t="shared" si="177"/>
        <v>Card</v>
      </c>
      <c r="T1457" s="3">
        <v>0.03</v>
      </c>
      <c r="U1457" s="2">
        <v>6.36</v>
      </c>
      <c r="V1457" s="2">
        <v>1.41</v>
      </c>
      <c r="W1457" s="54">
        <f>_xlfn.XLOOKUP(M1457,Market!A:A,Market!F:F,0)</f>
        <v>0.06</v>
      </c>
      <c r="X1457" s="55">
        <f t="shared" si="178"/>
        <v>0.1908</v>
      </c>
      <c r="Y1457" s="55">
        <f t="shared" si="179"/>
        <v>4.95</v>
      </c>
      <c r="Z1457" s="54">
        <f t="shared" si="180"/>
        <v>0.77830188679245282</v>
      </c>
      <c r="AA1457" s="49" t="str">
        <f t="shared" ca="1" si="181"/>
        <v>N</v>
      </c>
      <c r="AB1457" s="49">
        <f t="shared" ca="1" si="182"/>
        <v>5</v>
      </c>
      <c r="AC1457" s="49" t="str">
        <f t="shared" ca="1" si="183"/>
        <v>N</v>
      </c>
    </row>
    <row r="1458" spans="1:29" x14ac:dyDescent="0.25">
      <c r="A1458">
        <v>8755</v>
      </c>
      <c r="B1458" s="9">
        <v>43556</v>
      </c>
      <c r="C1458" s="50" t="str">
        <f t="shared" si="176"/>
        <v>N</v>
      </c>
      <c r="D1458" s="52">
        <f>_xlfn.XLOOKUP(B1458,Cal_Date!B:B,Cal_Date!A:A,0)</f>
        <v>1</v>
      </c>
      <c r="E1458">
        <v>2019</v>
      </c>
      <c r="F1458" t="s">
        <v>121</v>
      </c>
      <c r="G1458" t="s">
        <v>129</v>
      </c>
      <c r="H1458" t="s">
        <v>48</v>
      </c>
      <c r="I1458" t="s">
        <v>18</v>
      </c>
      <c r="J1458" t="s">
        <v>11</v>
      </c>
      <c r="K1458" t="s">
        <v>42</v>
      </c>
      <c r="L1458">
        <v>1</v>
      </c>
      <c r="M1458">
        <v>1002</v>
      </c>
      <c r="O1458" t="s">
        <v>28</v>
      </c>
      <c r="R1458" t="s">
        <v>44</v>
      </c>
      <c r="S1458" s="49" t="str">
        <f t="shared" si="177"/>
        <v>Card</v>
      </c>
      <c r="T1458" s="3">
        <v>0.03</v>
      </c>
      <c r="U1458" s="2">
        <v>6.36</v>
      </c>
      <c r="V1458" s="2">
        <v>1.41</v>
      </c>
      <c r="W1458" s="54">
        <f>_xlfn.XLOOKUP(M1458,Market!A:A,Market!F:F,0)</f>
        <v>0.06</v>
      </c>
      <c r="X1458" s="55">
        <f t="shared" si="178"/>
        <v>0.1908</v>
      </c>
      <c r="Y1458" s="55">
        <f t="shared" si="179"/>
        <v>4.95</v>
      </c>
      <c r="Z1458" s="54">
        <f t="shared" si="180"/>
        <v>0.77830188679245282</v>
      </c>
      <c r="AA1458" s="49" t="str">
        <f t="shared" ca="1" si="181"/>
        <v>N</v>
      </c>
      <c r="AB1458" s="49">
        <f t="shared" ca="1" si="182"/>
        <v>5</v>
      </c>
      <c r="AC1458" s="49" t="str">
        <f t="shared" ca="1" si="183"/>
        <v>N</v>
      </c>
    </row>
    <row r="1459" spans="1:29" x14ac:dyDescent="0.25">
      <c r="A1459">
        <v>8756</v>
      </c>
      <c r="B1459" s="9">
        <v>43556</v>
      </c>
      <c r="C1459" s="50" t="str">
        <f t="shared" si="176"/>
        <v>N</v>
      </c>
      <c r="D1459" s="52">
        <f>_xlfn.XLOOKUP(B1459,Cal_Date!B:B,Cal_Date!A:A,0)</f>
        <v>1</v>
      </c>
      <c r="E1459">
        <v>2019</v>
      </c>
      <c r="F1459" t="s">
        <v>121</v>
      </c>
      <c r="G1459" t="s">
        <v>129</v>
      </c>
      <c r="H1459" t="s">
        <v>48</v>
      </c>
      <c r="I1459" t="s">
        <v>18</v>
      </c>
      <c r="J1459" t="s">
        <v>11</v>
      </c>
      <c r="K1459" t="s">
        <v>42</v>
      </c>
      <c r="L1459">
        <v>2</v>
      </c>
      <c r="M1459">
        <v>1003</v>
      </c>
      <c r="O1459" t="s">
        <v>25</v>
      </c>
      <c r="R1459" t="s">
        <v>44</v>
      </c>
      <c r="S1459" s="49" t="str">
        <f t="shared" si="177"/>
        <v>Card</v>
      </c>
      <c r="T1459" s="3">
        <v>0.03</v>
      </c>
      <c r="U1459" s="2">
        <v>12.72</v>
      </c>
      <c r="V1459" s="2">
        <v>2.82</v>
      </c>
      <c r="W1459" s="54">
        <f>_xlfn.XLOOKUP(M1459,Market!A:A,Market!F:F,0)</f>
        <v>0.06</v>
      </c>
      <c r="X1459" s="55">
        <f t="shared" si="178"/>
        <v>0.38159999999999999</v>
      </c>
      <c r="Y1459" s="55">
        <f t="shared" si="179"/>
        <v>9.9</v>
      </c>
      <c r="Z1459" s="54">
        <f t="shared" si="180"/>
        <v>0.77830188679245282</v>
      </c>
      <c r="AA1459" s="49" t="str">
        <f t="shared" ca="1" si="181"/>
        <v>N</v>
      </c>
      <c r="AB1459" s="49">
        <f t="shared" ca="1" si="182"/>
        <v>5</v>
      </c>
      <c r="AC1459" s="49" t="str">
        <f t="shared" ca="1" si="183"/>
        <v>N</v>
      </c>
    </row>
    <row r="1460" spans="1:29" x14ac:dyDescent="0.25">
      <c r="A1460">
        <v>8757</v>
      </c>
      <c r="B1460" s="9">
        <v>43557</v>
      </c>
      <c r="C1460" s="50" t="str">
        <f t="shared" si="176"/>
        <v>N</v>
      </c>
      <c r="D1460" s="52">
        <f>_xlfn.XLOOKUP(B1460,Cal_Date!B:B,Cal_Date!A:A,0)</f>
        <v>1</v>
      </c>
      <c r="E1460">
        <v>2019</v>
      </c>
      <c r="F1460" t="s">
        <v>122</v>
      </c>
      <c r="G1460" t="s">
        <v>129</v>
      </c>
      <c r="H1460" t="s">
        <v>48</v>
      </c>
      <c r="I1460" t="s">
        <v>18</v>
      </c>
      <c r="J1460" t="s">
        <v>11</v>
      </c>
      <c r="K1460" t="s">
        <v>42</v>
      </c>
      <c r="L1460">
        <v>1</v>
      </c>
      <c r="M1460">
        <v>1003</v>
      </c>
      <c r="O1460" t="s">
        <v>25</v>
      </c>
      <c r="R1460" t="s">
        <v>44</v>
      </c>
      <c r="S1460" s="49" t="str">
        <f t="shared" si="177"/>
        <v>Card</v>
      </c>
      <c r="T1460" s="3">
        <v>0.03</v>
      </c>
      <c r="U1460" s="2">
        <v>6.36</v>
      </c>
      <c r="V1460" s="2">
        <v>1.41</v>
      </c>
      <c r="W1460" s="54">
        <f>_xlfn.XLOOKUP(M1460,Market!A:A,Market!F:F,0)</f>
        <v>0.06</v>
      </c>
      <c r="X1460" s="55">
        <f t="shared" si="178"/>
        <v>0.1908</v>
      </c>
      <c r="Y1460" s="55">
        <f t="shared" si="179"/>
        <v>4.95</v>
      </c>
      <c r="Z1460" s="54">
        <f t="shared" si="180"/>
        <v>0.77830188679245282</v>
      </c>
      <c r="AA1460" s="49" t="str">
        <f t="shared" ca="1" si="181"/>
        <v>N</v>
      </c>
      <c r="AB1460" s="49">
        <f t="shared" ca="1" si="182"/>
        <v>5</v>
      </c>
      <c r="AC1460" s="49" t="str">
        <f t="shared" ca="1" si="183"/>
        <v>N</v>
      </c>
    </row>
    <row r="1461" spans="1:29" x14ac:dyDescent="0.25">
      <c r="A1461">
        <v>8758</v>
      </c>
      <c r="B1461" s="9">
        <v>43557</v>
      </c>
      <c r="C1461" s="50" t="str">
        <f t="shared" si="176"/>
        <v>N</v>
      </c>
      <c r="D1461" s="52">
        <f>_xlfn.XLOOKUP(B1461,Cal_Date!B:B,Cal_Date!A:A,0)</f>
        <v>1</v>
      </c>
      <c r="E1461">
        <v>2019</v>
      </c>
      <c r="F1461" t="s">
        <v>122</v>
      </c>
      <c r="G1461" t="s">
        <v>129</v>
      </c>
      <c r="H1461" t="s">
        <v>48</v>
      </c>
      <c r="I1461" t="s">
        <v>18</v>
      </c>
      <c r="J1461" t="s">
        <v>11</v>
      </c>
      <c r="K1461" t="s">
        <v>42</v>
      </c>
      <c r="L1461">
        <v>1</v>
      </c>
      <c r="M1461">
        <v>1003</v>
      </c>
      <c r="O1461" t="s">
        <v>25</v>
      </c>
      <c r="R1461" t="s">
        <v>44</v>
      </c>
      <c r="S1461" s="49" t="str">
        <f t="shared" si="177"/>
        <v>Card</v>
      </c>
      <c r="T1461" s="3">
        <v>0.03</v>
      </c>
      <c r="U1461" s="2">
        <v>6.36</v>
      </c>
      <c r="V1461" s="2">
        <v>1.41</v>
      </c>
      <c r="W1461" s="54">
        <f>_xlfn.XLOOKUP(M1461,Market!A:A,Market!F:F,0)</f>
        <v>0.06</v>
      </c>
      <c r="X1461" s="55">
        <f t="shared" si="178"/>
        <v>0.1908</v>
      </c>
      <c r="Y1461" s="55">
        <f t="shared" si="179"/>
        <v>4.95</v>
      </c>
      <c r="Z1461" s="54">
        <f t="shared" si="180"/>
        <v>0.77830188679245282</v>
      </c>
      <c r="AA1461" s="49" t="str">
        <f t="shared" ca="1" si="181"/>
        <v>N</v>
      </c>
      <c r="AB1461" s="49">
        <f t="shared" ca="1" si="182"/>
        <v>5</v>
      </c>
      <c r="AC1461" s="49" t="str">
        <f t="shared" ca="1" si="183"/>
        <v>N</v>
      </c>
    </row>
    <row r="1462" spans="1:29" x14ac:dyDescent="0.25">
      <c r="A1462">
        <v>8759</v>
      </c>
      <c r="B1462" s="9">
        <v>43557</v>
      </c>
      <c r="C1462" s="50" t="str">
        <f t="shared" si="176"/>
        <v>N</v>
      </c>
      <c r="D1462" s="52">
        <f>_xlfn.XLOOKUP(B1462,Cal_Date!B:B,Cal_Date!A:A,0)</f>
        <v>1</v>
      </c>
      <c r="E1462">
        <v>2019</v>
      </c>
      <c r="F1462" t="s">
        <v>122</v>
      </c>
      <c r="G1462" t="s">
        <v>129</v>
      </c>
      <c r="H1462" t="s">
        <v>48</v>
      </c>
      <c r="I1462" t="s">
        <v>18</v>
      </c>
      <c r="J1462" t="s">
        <v>11</v>
      </c>
      <c r="K1462" t="s">
        <v>42</v>
      </c>
      <c r="L1462">
        <v>1</v>
      </c>
      <c r="M1462">
        <v>1004</v>
      </c>
      <c r="O1462" t="s">
        <v>28</v>
      </c>
      <c r="R1462" t="s">
        <v>44</v>
      </c>
      <c r="S1462" s="49" t="str">
        <f t="shared" si="177"/>
        <v>Card</v>
      </c>
      <c r="T1462" s="3">
        <v>0.03</v>
      </c>
      <c r="U1462" s="2">
        <v>6.36</v>
      </c>
      <c r="V1462" s="2">
        <v>1.41</v>
      </c>
      <c r="W1462" s="54">
        <f>_xlfn.XLOOKUP(M1462,Market!A:A,Market!F:F,0)</f>
        <v>0.06</v>
      </c>
      <c r="X1462" s="55">
        <f t="shared" si="178"/>
        <v>0.1908</v>
      </c>
      <c r="Y1462" s="55">
        <f t="shared" si="179"/>
        <v>4.95</v>
      </c>
      <c r="Z1462" s="54">
        <f t="shared" si="180"/>
        <v>0.77830188679245282</v>
      </c>
      <c r="AA1462" s="49" t="str">
        <f t="shared" ca="1" si="181"/>
        <v>N</v>
      </c>
      <c r="AB1462" s="49">
        <f t="shared" ca="1" si="182"/>
        <v>5</v>
      </c>
      <c r="AC1462" s="49" t="str">
        <f t="shared" ca="1" si="183"/>
        <v>N</v>
      </c>
    </row>
    <row r="1463" spans="1:29" x14ac:dyDescent="0.25">
      <c r="A1463">
        <v>8760</v>
      </c>
      <c r="B1463" s="9">
        <v>43557</v>
      </c>
      <c r="C1463" s="50" t="str">
        <f t="shared" si="176"/>
        <v>N</v>
      </c>
      <c r="D1463" s="52">
        <f>_xlfn.XLOOKUP(B1463,Cal_Date!B:B,Cal_Date!A:A,0)</f>
        <v>1</v>
      </c>
      <c r="E1463">
        <v>2019</v>
      </c>
      <c r="F1463" t="s">
        <v>122</v>
      </c>
      <c r="G1463" t="s">
        <v>129</v>
      </c>
      <c r="H1463" t="s">
        <v>48</v>
      </c>
      <c r="I1463" t="s">
        <v>18</v>
      </c>
      <c r="J1463" t="s">
        <v>10</v>
      </c>
      <c r="K1463" t="s">
        <v>43</v>
      </c>
      <c r="L1463">
        <v>1</v>
      </c>
      <c r="M1463">
        <v>1005</v>
      </c>
      <c r="O1463" t="s">
        <v>25</v>
      </c>
      <c r="R1463" t="s">
        <v>44</v>
      </c>
      <c r="S1463" s="49" t="str">
        <f t="shared" si="177"/>
        <v>Card</v>
      </c>
      <c r="T1463" s="3">
        <v>0.03</v>
      </c>
      <c r="U1463" s="2">
        <v>7.6229999999999993</v>
      </c>
      <c r="V1463" s="2">
        <v>1.46</v>
      </c>
      <c r="W1463" s="54">
        <f>_xlfn.XLOOKUP(M1463,Market!A:A,Market!F:F,0)</f>
        <v>8.8999999999999996E-2</v>
      </c>
      <c r="X1463" s="55">
        <f t="shared" si="178"/>
        <v>0.22868999999999998</v>
      </c>
      <c r="Y1463" s="55">
        <f t="shared" si="179"/>
        <v>6.1629999999999994</v>
      </c>
      <c r="Z1463" s="54">
        <f t="shared" si="180"/>
        <v>0.80847435392889933</v>
      </c>
      <c r="AA1463" s="49" t="str">
        <f t="shared" ca="1" si="181"/>
        <v>N</v>
      </c>
      <c r="AB1463" s="49">
        <f t="shared" ca="1" si="182"/>
        <v>5</v>
      </c>
      <c r="AC1463" s="49" t="str">
        <f t="shared" ca="1" si="183"/>
        <v>N</v>
      </c>
    </row>
    <row r="1464" spans="1:29" x14ac:dyDescent="0.25">
      <c r="A1464">
        <v>8761</v>
      </c>
      <c r="B1464" s="9">
        <v>43557</v>
      </c>
      <c r="C1464" s="50" t="str">
        <f t="shared" si="176"/>
        <v>N</v>
      </c>
      <c r="D1464" s="52">
        <f>_xlfn.XLOOKUP(B1464,Cal_Date!B:B,Cal_Date!A:A,0)</f>
        <v>1</v>
      </c>
      <c r="E1464">
        <v>2019</v>
      </c>
      <c r="F1464" t="s">
        <v>122</v>
      </c>
      <c r="G1464" t="s">
        <v>129</v>
      </c>
      <c r="H1464" t="s">
        <v>48</v>
      </c>
      <c r="I1464" t="s">
        <v>18</v>
      </c>
      <c r="J1464" t="s">
        <v>10</v>
      </c>
      <c r="K1464" t="s">
        <v>43</v>
      </c>
      <c r="L1464">
        <v>1</v>
      </c>
      <c r="M1464">
        <v>1005</v>
      </c>
      <c r="O1464" t="s">
        <v>25</v>
      </c>
      <c r="R1464" t="s">
        <v>44</v>
      </c>
      <c r="S1464" s="49" t="str">
        <f t="shared" si="177"/>
        <v>Card</v>
      </c>
      <c r="T1464" s="3">
        <v>0.03</v>
      </c>
      <c r="U1464" s="2">
        <v>7.6229999999999993</v>
      </c>
      <c r="V1464" s="2">
        <v>1.46</v>
      </c>
      <c r="W1464" s="54">
        <f>_xlfn.XLOOKUP(M1464,Market!A:A,Market!F:F,0)</f>
        <v>8.8999999999999996E-2</v>
      </c>
      <c r="X1464" s="55">
        <f t="shared" si="178"/>
        <v>0.22868999999999998</v>
      </c>
      <c r="Y1464" s="55">
        <f t="shared" si="179"/>
        <v>6.1629999999999994</v>
      </c>
      <c r="Z1464" s="54">
        <f t="shared" si="180"/>
        <v>0.80847435392889933</v>
      </c>
      <c r="AA1464" s="49" t="str">
        <f t="shared" ca="1" si="181"/>
        <v>N</v>
      </c>
      <c r="AB1464" s="49">
        <f t="shared" ca="1" si="182"/>
        <v>5</v>
      </c>
      <c r="AC1464" s="49" t="str">
        <f t="shared" ca="1" si="183"/>
        <v>N</v>
      </c>
    </row>
    <row r="1465" spans="1:29" x14ac:dyDescent="0.25">
      <c r="A1465">
        <v>8762</v>
      </c>
      <c r="B1465" s="9">
        <v>43557</v>
      </c>
      <c r="C1465" s="50" t="str">
        <f t="shared" si="176"/>
        <v>N</v>
      </c>
      <c r="D1465" s="52">
        <f>_xlfn.XLOOKUP(B1465,Cal_Date!B:B,Cal_Date!A:A,0)</f>
        <v>1</v>
      </c>
      <c r="E1465">
        <v>2019</v>
      </c>
      <c r="F1465" t="s">
        <v>122</v>
      </c>
      <c r="G1465" t="s">
        <v>129</v>
      </c>
      <c r="H1465" t="s">
        <v>48</v>
      </c>
      <c r="I1465" t="s">
        <v>18</v>
      </c>
      <c r="J1465" t="s">
        <v>11</v>
      </c>
      <c r="K1465" t="s">
        <v>42</v>
      </c>
      <c r="L1465">
        <v>2</v>
      </c>
      <c r="M1465">
        <v>1003</v>
      </c>
      <c r="O1465" t="s">
        <v>25</v>
      </c>
      <c r="R1465" t="s">
        <v>44</v>
      </c>
      <c r="S1465" s="49" t="str">
        <f t="shared" si="177"/>
        <v>Card</v>
      </c>
      <c r="T1465" s="3">
        <v>0.03</v>
      </c>
      <c r="U1465" s="2">
        <v>12.72</v>
      </c>
      <c r="V1465" s="2">
        <v>2.82</v>
      </c>
      <c r="W1465" s="54">
        <f>_xlfn.XLOOKUP(M1465,Market!A:A,Market!F:F,0)</f>
        <v>0.06</v>
      </c>
      <c r="X1465" s="55">
        <f t="shared" si="178"/>
        <v>0.38159999999999999</v>
      </c>
      <c r="Y1465" s="55">
        <f t="shared" si="179"/>
        <v>9.9</v>
      </c>
      <c r="Z1465" s="54">
        <f t="shared" si="180"/>
        <v>0.77830188679245282</v>
      </c>
      <c r="AA1465" s="49" t="str">
        <f t="shared" ca="1" si="181"/>
        <v>N</v>
      </c>
      <c r="AB1465" s="49">
        <f t="shared" ca="1" si="182"/>
        <v>5</v>
      </c>
      <c r="AC1465" s="49" t="str">
        <f t="shared" ca="1" si="183"/>
        <v>N</v>
      </c>
    </row>
    <row r="1466" spans="1:29" x14ac:dyDescent="0.25">
      <c r="A1466">
        <v>8763</v>
      </c>
      <c r="B1466" s="9">
        <v>43557</v>
      </c>
      <c r="C1466" s="50" t="str">
        <f t="shared" si="176"/>
        <v>N</v>
      </c>
      <c r="D1466" s="52">
        <f>_xlfn.XLOOKUP(B1466,Cal_Date!B:B,Cal_Date!A:A,0)</f>
        <v>1</v>
      </c>
      <c r="E1466">
        <v>2019</v>
      </c>
      <c r="F1466" t="s">
        <v>122</v>
      </c>
      <c r="G1466" t="s">
        <v>129</v>
      </c>
      <c r="H1466" t="s">
        <v>48</v>
      </c>
      <c r="I1466" t="s">
        <v>18</v>
      </c>
      <c r="J1466" t="s">
        <v>11</v>
      </c>
      <c r="K1466" t="s">
        <v>42</v>
      </c>
      <c r="L1466">
        <v>2</v>
      </c>
      <c r="M1466">
        <v>1007</v>
      </c>
      <c r="O1466" t="s">
        <v>28</v>
      </c>
      <c r="R1466" t="s">
        <v>44</v>
      </c>
      <c r="S1466" s="49" t="str">
        <f t="shared" si="177"/>
        <v>Card</v>
      </c>
      <c r="T1466" s="3">
        <v>0.03</v>
      </c>
      <c r="U1466" s="2">
        <v>13.068</v>
      </c>
      <c r="V1466" s="2">
        <v>2.82</v>
      </c>
      <c r="W1466" s="54">
        <f>_xlfn.XLOOKUP(M1466,Market!A:A,Market!F:F,0)</f>
        <v>8.8999999999999996E-2</v>
      </c>
      <c r="X1466" s="55">
        <f t="shared" si="178"/>
        <v>0.39204</v>
      </c>
      <c r="Y1466" s="55">
        <f t="shared" si="179"/>
        <v>10.247999999999999</v>
      </c>
      <c r="Z1466" s="54">
        <f t="shared" si="180"/>
        <v>0.78420569329660239</v>
      </c>
      <c r="AA1466" s="49" t="str">
        <f t="shared" ca="1" si="181"/>
        <v>N</v>
      </c>
      <c r="AB1466" s="49">
        <f t="shared" ca="1" si="182"/>
        <v>5</v>
      </c>
      <c r="AC1466" s="49" t="str">
        <f t="shared" ca="1" si="183"/>
        <v>N</v>
      </c>
    </row>
    <row r="1467" spans="1:29" x14ac:dyDescent="0.25">
      <c r="A1467">
        <v>8764</v>
      </c>
      <c r="B1467" s="9">
        <v>43557</v>
      </c>
      <c r="C1467" s="50" t="str">
        <f t="shared" si="176"/>
        <v>N</v>
      </c>
      <c r="D1467" s="52">
        <f>_xlfn.XLOOKUP(B1467,Cal_Date!B:B,Cal_Date!A:A,0)</f>
        <v>1</v>
      </c>
      <c r="E1467">
        <v>2019</v>
      </c>
      <c r="F1467" t="s">
        <v>122</v>
      </c>
      <c r="G1467" t="s">
        <v>129</v>
      </c>
      <c r="H1467" t="s">
        <v>48</v>
      </c>
      <c r="I1467" t="s">
        <v>18</v>
      </c>
      <c r="J1467" t="s">
        <v>11</v>
      </c>
      <c r="K1467" t="s">
        <v>42</v>
      </c>
      <c r="L1467">
        <v>1</v>
      </c>
      <c r="M1467">
        <v>1006</v>
      </c>
      <c r="O1467" t="s">
        <v>28</v>
      </c>
      <c r="R1467" t="s">
        <v>44</v>
      </c>
      <c r="S1467" s="49" t="str">
        <f t="shared" si="177"/>
        <v>Card</v>
      </c>
      <c r="T1467" s="3">
        <v>0.03</v>
      </c>
      <c r="U1467" s="2">
        <v>6.5339999999999998</v>
      </c>
      <c r="V1467" s="2">
        <v>1.41</v>
      </c>
      <c r="W1467" s="54">
        <f>_xlfn.XLOOKUP(M1467,Market!A:A,Market!F:F,0)</f>
        <v>8.8999999999999996E-2</v>
      </c>
      <c r="X1467" s="55">
        <f t="shared" si="178"/>
        <v>0.19602</v>
      </c>
      <c r="Y1467" s="55">
        <f t="shared" si="179"/>
        <v>5.1239999999999997</v>
      </c>
      <c r="Z1467" s="54">
        <f t="shared" si="180"/>
        <v>0.78420569329660239</v>
      </c>
      <c r="AA1467" s="49" t="str">
        <f t="shared" ca="1" si="181"/>
        <v>N</v>
      </c>
      <c r="AB1467" s="49">
        <f t="shared" ca="1" si="182"/>
        <v>5</v>
      </c>
      <c r="AC1467" s="49" t="str">
        <f t="shared" ca="1" si="183"/>
        <v>N</v>
      </c>
    </row>
    <row r="1468" spans="1:29" x14ac:dyDescent="0.25">
      <c r="A1468">
        <v>8765</v>
      </c>
      <c r="B1468" s="9">
        <v>43557</v>
      </c>
      <c r="C1468" s="50" t="str">
        <f t="shared" si="176"/>
        <v>N</v>
      </c>
      <c r="D1468" s="52">
        <f>_xlfn.XLOOKUP(B1468,Cal_Date!B:B,Cal_Date!A:A,0)</f>
        <v>1</v>
      </c>
      <c r="E1468">
        <v>2019</v>
      </c>
      <c r="F1468" t="s">
        <v>122</v>
      </c>
      <c r="G1468" t="s">
        <v>129</v>
      </c>
      <c r="H1468" t="s">
        <v>48</v>
      </c>
      <c r="I1468" t="s">
        <v>18</v>
      </c>
      <c r="J1468" t="s">
        <v>11</v>
      </c>
      <c r="K1468" t="s">
        <v>42</v>
      </c>
      <c r="L1468">
        <v>1</v>
      </c>
      <c r="M1468">
        <v>1006</v>
      </c>
      <c r="O1468" t="s">
        <v>28</v>
      </c>
      <c r="R1468" t="s">
        <v>46</v>
      </c>
      <c r="S1468" s="49" t="str">
        <f t="shared" si="177"/>
        <v>Card</v>
      </c>
      <c r="T1468" s="3">
        <v>0.04</v>
      </c>
      <c r="U1468" s="2">
        <v>6.5339999999999998</v>
      </c>
      <c r="V1468" s="2">
        <v>1.41</v>
      </c>
      <c r="W1468" s="54">
        <f>_xlfn.XLOOKUP(M1468,Market!A:A,Market!F:F,0)</f>
        <v>8.8999999999999996E-2</v>
      </c>
      <c r="X1468" s="55">
        <f t="shared" si="178"/>
        <v>0.26135999999999998</v>
      </c>
      <c r="Y1468" s="55">
        <f t="shared" si="179"/>
        <v>5.1239999999999997</v>
      </c>
      <c r="Z1468" s="54">
        <f t="shared" si="180"/>
        <v>0.78420569329660239</v>
      </c>
      <c r="AA1468" s="49" t="str">
        <f t="shared" ca="1" si="181"/>
        <v>N</v>
      </c>
      <c r="AB1468" s="49">
        <f t="shared" ca="1" si="182"/>
        <v>5</v>
      </c>
      <c r="AC1468" s="49" t="str">
        <f t="shared" ca="1" si="183"/>
        <v>N</v>
      </c>
    </row>
    <row r="1469" spans="1:29" x14ac:dyDescent="0.25">
      <c r="A1469">
        <v>8766</v>
      </c>
      <c r="B1469" s="9">
        <v>43557</v>
      </c>
      <c r="C1469" s="50" t="str">
        <f t="shared" si="176"/>
        <v>N</v>
      </c>
      <c r="D1469" s="52">
        <f>_xlfn.XLOOKUP(B1469,Cal_Date!B:B,Cal_Date!A:A,0)</f>
        <v>1</v>
      </c>
      <c r="E1469">
        <v>2019</v>
      </c>
      <c r="F1469" t="s">
        <v>122</v>
      </c>
      <c r="G1469" t="s">
        <v>129</v>
      </c>
      <c r="H1469" t="s">
        <v>48</v>
      </c>
      <c r="I1469" t="s">
        <v>18</v>
      </c>
      <c r="J1469" t="s">
        <v>11</v>
      </c>
      <c r="K1469" t="s">
        <v>42</v>
      </c>
      <c r="L1469">
        <v>1</v>
      </c>
      <c r="M1469">
        <v>1006</v>
      </c>
      <c r="O1469" t="s">
        <v>28</v>
      </c>
      <c r="R1469" t="s">
        <v>44</v>
      </c>
      <c r="S1469" s="49" t="str">
        <f t="shared" si="177"/>
        <v>Card</v>
      </c>
      <c r="T1469" s="3">
        <v>0.03</v>
      </c>
      <c r="U1469" s="2">
        <v>6.5339999999999998</v>
      </c>
      <c r="V1469" s="2">
        <v>1.41</v>
      </c>
      <c r="W1469" s="54">
        <f>_xlfn.XLOOKUP(M1469,Market!A:A,Market!F:F,0)</f>
        <v>8.8999999999999996E-2</v>
      </c>
      <c r="X1469" s="55">
        <f t="shared" si="178"/>
        <v>0.19602</v>
      </c>
      <c r="Y1469" s="55">
        <f t="shared" si="179"/>
        <v>5.1239999999999997</v>
      </c>
      <c r="Z1469" s="54">
        <f t="shared" si="180"/>
        <v>0.78420569329660239</v>
      </c>
      <c r="AA1469" s="49" t="str">
        <f t="shared" ca="1" si="181"/>
        <v>N</v>
      </c>
      <c r="AB1469" s="49">
        <f t="shared" ca="1" si="182"/>
        <v>5</v>
      </c>
      <c r="AC1469" s="49" t="str">
        <f t="shared" ca="1" si="183"/>
        <v>N</v>
      </c>
    </row>
    <row r="1470" spans="1:29" x14ac:dyDescent="0.25">
      <c r="A1470">
        <v>8767</v>
      </c>
      <c r="B1470" s="9">
        <v>43557</v>
      </c>
      <c r="C1470" s="50" t="str">
        <f t="shared" si="176"/>
        <v>N</v>
      </c>
      <c r="D1470" s="52">
        <f>_xlfn.XLOOKUP(B1470,Cal_Date!B:B,Cal_Date!A:A,0)</f>
        <v>1</v>
      </c>
      <c r="E1470">
        <v>2019</v>
      </c>
      <c r="F1470" t="s">
        <v>122</v>
      </c>
      <c r="G1470" t="s">
        <v>129</v>
      </c>
      <c r="H1470" t="s">
        <v>48</v>
      </c>
      <c r="I1470" t="s">
        <v>18</v>
      </c>
      <c r="J1470" t="s">
        <v>11</v>
      </c>
      <c r="K1470" t="s">
        <v>42</v>
      </c>
      <c r="L1470">
        <v>2</v>
      </c>
      <c r="M1470">
        <v>1004</v>
      </c>
      <c r="O1470" t="s">
        <v>28</v>
      </c>
      <c r="R1470" t="s">
        <v>44</v>
      </c>
      <c r="S1470" s="49" t="str">
        <f t="shared" si="177"/>
        <v>Card</v>
      </c>
      <c r="T1470" s="3">
        <v>0.03</v>
      </c>
      <c r="U1470" s="2">
        <v>12.72</v>
      </c>
      <c r="V1470" s="2">
        <v>2.82</v>
      </c>
      <c r="W1470" s="54">
        <f>_xlfn.XLOOKUP(M1470,Market!A:A,Market!F:F,0)</f>
        <v>0.06</v>
      </c>
      <c r="X1470" s="55">
        <f t="shared" si="178"/>
        <v>0.38159999999999999</v>
      </c>
      <c r="Y1470" s="55">
        <f t="shared" si="179"/>
        <v>9.9</v>
      </c>
      <c r="Z1470" s="54">
        <f t="shared" si="180"/>
        <v>0.77830188679245282</v>
      </c>
      <c r="AA1470" s="49" t="str">
        <f t="shared" ca="1" si="181"/>
        <v>N</v>
      </c>
      <c r="AB1470" s="49">
        <f t="shared" ca="1" si="182"/>
        <v>5</v>
      </c>
      <c r="AC1470" s="49" t="str">
        <f t="shared" ca="1" si="183"/>
        <v>N</v>
      </c>
    </row>
    <row r="1471" spans="1:29" x14ac:dyDescent="0.25">
      <c r="A1471">
        <v>8768</v>
      </c>
      <c r="B1471" s="9">
        <v>43557</v>
      </c>
      <c r="C1471" s="50" t="str">
        <f t="shared" si="176"/>
        <v>N</v>
      </c>
      <c r="D1471" s="52">
        <f>_xlfn.XLOOKUP(B1471,Cal_Date!B:B,Cal_Date!A:A,0)</f>
        <v>1</v>
      </c>
      <c r="E1471">
        <v>2019</v>
      </c>
      <c r="F1471" t="s">
        <v>122</v>
      </c>
      <c r="G1471" t="s">
        <v>129</v>
      </c>
      <c r="H1471" t="s">
        <v>48</v>
      </c>
      <c r="I1471" t="s">
        <v>18</v>
      </c>
      <c r="J1471" t="s">
        <v>11</v>
      </c>
      <c r="K1471" t="s">
        <v>42</v>
      </c>
      <c r="L1471">
        <v>1</v>
      </c>
      <c r="M1471">
        <v>1004</v>
      </c>
      <c r="O1471" t="s">
        <v>28</v>
      </c>
      <c r="R1471" t="s">
        <v>46</v>
      </c>
      <c r="S1471" s="49" t="str">
        <f t="shared" si="177"/>
        <v>Card</v>
      </c>
      <c r="T1471" s="3">
        <v>0.04</v>
      </c>
      <c r="U1471" s="2">
        <v>6.36</v>
      </c>
      <c r="V1471" s="2">
        <v>1.41</v>
      </c>
      <c r="W1471" s="54">
        <f>_xlfn.XLOOKUP(M1471,Market!A:A,Market!F:F,0)</f>
        <v>0.06</v>
      </c>
      <c r="X1471" s="55">
        <f t="shared" si="178"/>
        <v>0.25440000000000002</v>
      </c>
      <c r="Y1471" s="55">
        <f t="shared" si="179"/>
        <v>4.95</v>
      </c>
      <c r="Z1471" s="54">
        <f t="shared" si="180"/>
        <v>0.77830188679245282</v>
      </c>
      <c r="AA1471" s="49" t="str">
        <f t="shared" ca="1" si="181"/>
        <v>N</v>
      </c>
      <c r="AB1471" s="49">
        <f t="shared" ca="1" si="182"/>
        <v>5</v>
      </c>
      <c r="AC1471" s="49" t="str">
        <f t="shared" ca="1" si="183"/>
        <v>N</v>
      </c>
    </row>
    <row r="1472" spans="1:29" x14ac:dyDescent="0.25">
      <c r="A1472">
        <v>8769</v>
      </c>
      <c r="B1472" s="9">
        <v>43557</v>
      </c>
      <c r="C1472" s="50" t="str">
        <f t="shared" si="176"/>
        <v>N</v>
      </c>
      <c r="D1472" s="52">
        <f>_xlfn.XLOOKUP(B1472,Cal_Date!B:B,Cal_Date!A:A,0)</f>
        <v>1</v>
      </c>
      <c r="E1472">
        <v>2019</v>
      </c>
      <c r="F1472" t="s">
        <v>122</v>
      </c>
      <c r="G1472" t="s">
        <v>129</v>
      </c>
      <c r="H1472" t="s">
        <v>48</v>
      </c>
      <c r="I1472" t="s">
        <v>18</v>
      </c>
      <c r="J1472" t="s">
        <v>11</v>
      </c>
      <c r="K1472" t="s">
        <v>42</v>
      </c>
      <c r="L1472">
        <v>2</v>
      </c>
      <c r="M1472">
        <v>1000</v>
      </c>
      <c r="O1472" t="s">
        <v>25</v>
      </c>
      <c r="R1472" t="s">
        <v>44</v>
      </c>
      <c r="S1472" s="49" t="str">
        <f t="shared" si="177"/>
        <v>Card</v>
      </c>
      <c r="T1472" s="3">
        <v>0.03</v>
      </c>
      <c r="U1472" s="2">
        <v>12.96</v>
      </c>
      <c r="V1472" s="2">
        <v>2.82</v>
      </c>
      <c r="W1472" s="54">
        <f>_xlfn.XLOOKUP(M1472,Market!A:A,Market!F:F,0)</f>
        <v>0.08</v>
      </c>
      <c r="X1472" s="55">
        <f t="shared" si="178"/>
        <v>0.38880000000000003</v>
      </c>
      <c r="Y1472" s="55">
        <f t="shared" si="179"/>
        <v>10.14</v>
      </c>
      <c r="Z1472" s="54">
        <f t="shared" si="180"/>
        <v>0.78240740740740744</v>
      </c>
      <c r="AA1472" s="49" t="str">
        <f t="shared" ca="1" si="181"/>
        <v>N</v>
      </c>
      <c r="AB1472" s="49">
        <f t="shared" ca="1" si="182"/>
        <v>5</v>
      </c>
      <c r="AC1472" s="49" t="str">
        <f t="shared" ca="1" si="183"/>
        <v>N</v>
      </c>
    </row>
    <row r="1473" spans="1:29" x14ac:dyDescent="0.25">
      <c r="A1473">
        <v>8770</v>
      </c>
      <c r="B1473" s="9">
        <v>43557</v>
      </c>
      <c r="C1473" s="50" t="str">
        <f t="shared" si="176"/>
        <v>N</v>
      </c>
      <c r="D1473" s="52">
        <f>_xlfn.XLOOKUP(B1473,Cal_Date!B:B,Cal_Date!A:A,0)</f>
        <v>1</v>
      </c>
      <c r="E1473">
        <v>2019</v>
      </c>
      <c r="F1473" t="s">
        <v>122</v>
      </c>
      <c r="G1473" t="s">
        <v>129</v>
      </c>
      <c r="H1473" t="s">
        <v>48</v>
      </c>
      <c r="I1473" t="s">
        <v>18</v>
      </c>
      <c r="J1473" t="s">
        <v>11</v>
      </c>
      <c r="K1473" t="s">
        <v>42</v>
      </c>
      <c r="L1473">
        <v>1</v>
      </c>
      <c r="M1473">
        <v>1000</v>
      </c>
      <c r="O1473" t="s">
        <v>25</v>
      </c>
      <c r="R1473" t="s">
        <v>44</v>
      </c>
      <c r="S1473" s="49" t="str">
        <f t="shared" si="177"/>
        <v>Card</v>
      </c>
      <c r="T1473" s="3">
        <v>0.03</v>
      </c>
      <c r="U1473" s="2">
        <v>6.48</v>
      </c>
      <c r="V1473" s="2">
        <v>1.41</v>
      </c>
      <c r="W1473" s="54">
        <f>_xlfn.XLOOKUP(M1473,Market!A:A,Market!F:F,0)</f>
        <v>0.08</v>
      </c>
      <c r="X1473" s="55">
        <f t="shared" si="178"/>
        <v>0.19440000000000002</v>
      </c>
      <c r="Y1473" s="55">
        <f t="shared" si="179"/>
        <v>5.07</v>
      </c>
      <c r="Z1473" s="54">
        <f t="shared" si="180"/>
        <v>0.78240740740740744</v>
      </c>
      <c r="AA1473" s="49" t="str">
        <f t="shared" ca="1" si="181"/>
        <v>N</v>
      </c>
      <c r="AB1473" s="49">
        <f t="shared" ca="1" si="182"/>
        <v>5</v>
      </c>
      <c r="AC1473" s="49" t="str">
        <f t="shared" ca="1" si="183"/>
        <v>N</v>
      </c>
    </row>
    <row r="1474" spans="1:29" x14ac:dyDescent="0.25">
      <c r="A1474">
        <v>8771</v>
      </c>
      <c r="B1474" s="9">
        <v>43557</v>
      </c>
      <c r="C1474" s="50" t="str">
        <f t="shared" si="176"/>
        <v>N</v>
      </c>
      <c r="D1474" s="52">
        <f>_xlfn.XLOOKUP(B1474,Cal_Date!B:B,Cal_Date!A:A,0)</f>
        <v>1</v>
      </c>
      <c r="E1474">
        <v>2019</v>
      </c>
      <c r="F1474" t="s">
        <v>122</v>
      </c>
      <c r="G1474" t="s">
        <v>129</v>
      </c>
      <c r="H1474" t="s">
        <v>48</v>
      </c>
      <c r="I1474" t="s">
        <v>18</v>
      </c>
      <c r="J1474" t="s">
        <v>10</v>
      </c>
      <c r="K1474" t="s">
        <v>43</v>
      </c>
      <c r="L1474">
        <v>2</v>
      </c>
      <c r="M1474">
        <v>1000</v>
      </c>
      <c r="O1474" t="s">
        <v>25</v>
      </c>
      <c r="R1474" t="s">
        <v>44</v>
      </c>
      <c r="S1474" s="49" t="str">
        <f t="shared" si="177"/>
        <v>Card</v>
      </c>
      <c r="T1474" s="3">
        <v>0.03</v>
      </c>
      <c r="U1474" s="2">
        <v>18.36</v>
      </c>
      <c r="V1474" s="2">
        <v>2.92</v>
      </c>
      <c r="W1474" s="54">
        <f>_xlfn.XLOOKUP(M1474,Market!A:A,Market!F:F,0)</f>
        <v>0.08</v>
      </c>
      <c r="X1474" s="55">
        <f t="shared" si="178"/>
        <v>0.55079999999999996</v>
      </c>
      <c r="Y1474" s="55">
        <f t="shared" si="179"/>
        <v>15.44</v>
      </c>
      <c r="Z1474" s="54">
        <f t="shared" si="180"/>
        <v>0.84095860566448799</v>
      </c>
      <c r="AA1474" s="49" t="str">
        <f t="shared" ca="1" si="181"/>
        <v>N</v>
      </c>
      <c r="AB1474" s="49">
        <f t="shared" ca="1" si="182"/>
        <v>5</v>
      </c>
      <c r="AC1474" s="49" t="str">
        <f t="shared" ca="1" si="183"/>
        <v>N</v>
      </c>
    </row>
    <row r="1475" spans="1:29" x14ac:dyDescent="0.25">
      <c r="A1475">
        <v>8772</v>
      </c>
      <c r="B1475" s="9">
        <v>43557</v>
      </c>
      <c r="C1475" s="50" t="str">
        <f t="shared" ref="C1475:C1538" si="184">IF(OR(B1475="04/01/2018"+0,B1475="04/02/2018"+0),"Y","N")</f>
        <v>N</v>
      </c>
      <c r="D1475" s="52">
        <f>_xlfn.XLOOKUP(B1475,Cal_Date!B:B,Cal_Date!A:A,0)</f>
        <v>1</v>
      </c>
      <c r="E1475">
        <v>2019</v>
      </c>
      <c r="F1475" t="s">
        <v>122</v>
      </c>
      <c r="G1475" t="s">
        <v>129</v>
      </c>
      <c r="H1475" t="s">
        <v>48</v>
      </c>
      <c r="I1475" t="s">
        <v>18</v>
      </c>
      <c r="J1475" t="s">
        <v>11</v>
      </c>
      <c r="K1475" t="s">
        <v>42</v>
      </c>
      <c r="L1475">
        <v>1</v>
      </c>
      <c r="M1475">
        <v>1008</v>
      </c>
      <c r="O1475" t="s">
        <v>28</v>
      </c>
      <c r="R1475" t="s">
        <v>44</v>
      </c>
      <c r="S1475" s="49" t="str">
        <f t="shared" ref="S1475:S1538" si="185">IF(R1475="Cash","Cash","Card")</f>
        <v>Card</v>
      </c>
      <c r="T1475" s="3">
        <v>0.03</v>
      </c>
      <c r="U1475" s="2">
        <v>6.5339999999999998</v>
      </c>
      <c r="V1475" s="2">
        <v>1.41</v>
      </c>
      <c r="W1475" s="54">
        <f>_xlfn.XLOOKUP(M1475,Market!A:A,Market!F:F,0)</f>
        <v>8.8999999999999996E-2</v>
      </c>
      <c r="X1475" s="55">
        <f t="shared" ref="X1475:X1538" si="186">T1475*U1475</f>
        <v>0.19602</v>
      </c>
      <c r="Y1475" s="55">
        <f t="shared" ref="Y1475:Y1538" si="187">U1475-V1475</f>
        <v>5.1239999999999997</v>
      </c>
      <c r="Z1475" s="54">
        <f t="shared" ref="Z1475:Z1538" si="188">Y1475/U1475</f>
        <v>0.78420569329660239</v>
      </c>
      <c r="AA1475" s="49" t="str">
        <f t="shared" ref="AA1475:AA1538" ca="1" si="189">IF(DATEDIF(B1475,TODAY(),"y")&gt;5,"Y","N")</f>
        <v>N</v>
      </c>
      <c r="AB1475" s="49">
        <f t="shared" ref="AB1475:AB1538" ca="1" si="190">DATEDIF(B1475,TODAY(),"y")</f>
        <v>5</v>
      </c>
      <c r="AC1475" s="49" t="str">
        <f t="shared" ref="AC1475:AC1538" ca="1" si="191">IF(AB1475&gt;5,"Y","N")</f>
        <v>N</v>
      </c>
    </row>
    <row r="1476" spans="1:29" x14ac:dyDescent="0.25">
      <c r="A1476">
        <v>8773</v>
      </c>
      <c r="B1476" s="9">
        <v>43557</v>
      </c>
      <c r="C1476" s="50" t="str">
        <f t="shared" si="184"/>
        <v>N</v>
      </c>
      <c r="D1476" s="52">
        <f>_xlfn.XLOOKUP(B1476,Cal_Date!B:B,Cal_Date!A:A,0)</f>
        <v>1</v>
      </c>
      <c r="E1476">
        <v>2019</v>
      </c>
      <c r="F1476" t="s">
        <v>122</v>
      </c>
      <c r="G1476" t="s">
        <v>129</v>
      </c>
      <c r="H1476" t="s">
        <v>48</v>
      </c>
      <c r="I1476" t="s">
        <v>18</v>
      </c>
      <c r="J1476" t="s">
        <v>10</v>
      </c>
      <c r="K1476" t="s">
        <v>43</v>
      </c>
      <c r="L1476">
        <v>1</v>
      </c>
      <c r="M1476">
        <v>1008</v>
      </c>
      <c r="O1476" t="s">
        <v>28</v>
      </c>
      <c r="R1476" t="s">
        <v>44</v>
      </c>
      <c r="S1476" s="49" t="str">
        <f t="shared" si="185"/>
        <v>Card</v>
      </c>
      <c r="T1476" s="3">
        <v>0.03</v>
      </c>
      <c r="U1476" s="2">
        <v>7.6229999999999993</v>
      </c>
      <c r="V1476" s="2">
        <v>1.46</v>
      </c>
      <c r="W1476" s="54">
        <f>_xlfn.XLOOKUP(M1476,Market!A:A,Market!F:F,0)</f>
        <v>8.8999999999999996E-2</v>
      </c>
      <c r="X1476" s="55">
        <f t="shared" si="186"/>
        <v>0.22868999999999998</v>
      </c>
      <c r="Y1476" s="55">
        <f t="shared" si="187"/>
        <v>6.1629999999999994</v>
      </c>
      <c r="Z1476" s="54">
        <f t="shared" si="188"/>
        <v>0.80847435392889933</v>
      </c>
      <c r="AA1476" s="49" t="str">
        <f t="shared" ca="1" si="189"/>
        <v>N</v>
      </c>
      <c r="AB1476" s="49">
        <f t="shared" ca="1" si="190"/>
        <v>5</v>
      </c>
      <c r="AC1476" s="49" t="str">
        <f t="shared" ca="1" si="191"/>
        <v>N</v>
      </c>
    </row>
    <row r="1477" spans="1:29" x14ac:dyDescent="0.25">
      <c r="A1477">
        <v>8774</v>
      </c>
      <c r="B1477" s="9">
        <v>43557</v>
      </c>
      <c r="C1477" s="50" t="str">
        <f t="shared" si="184"/>
        <v>N</v>
      </c>
      <c r="D1477" s="52">
        <f>_xlfn.XLOOKUP(B1477,Cal_Date!B:B,Cal_Date!A:A,0)</f>
        <v>1</v>
      </c>
      <c r="E1477">
        <v>2019</v>
      </c>
      <c r="F1477" t="s">
        <v>122</v>
      </c>
      <c r="G1477" t="s">
        <v>129</v>
      </c>
      <c r="H1477" t="s">
        <v>48</v>
      </c>
      <c r="I1477" t="s">
        <v>18</v>
      </c>
      <c r="J1477" t="s">
        <v>10</v>
      </c>
      <c r="K1477" t="s">
        <v>43</v>
      </c>
      <c r="L1477">
        <v>1</v>
      </c>
      <c r="M1477">
        <v>1009</v>
      </c>
      <c r="O1477" t="s">
        <v>28</v>
      </c>
      <c r="R1477" t="s">
        <v>44</v>
      </c>
      <c r="S1477" s="49" t="str">
        <f t="shared" si="185"/>
        <v>Card</v>
      </c>
      <c r="T1477" s="3">
        <v>0.03</v>
      </c>
      <c r="U1477" s="2">
        <v>7.6229999999999993</v>
      </c>
      <c r="V1477" s="2">
        <v>1.46</v>
      </c>
      <c r="W1477" s="54">
        <f>_xlfn.XLOOKUP(M1477,Market!A:A,Market!F:F,0)</f>
        <v>8.8999999999999996E-2</v>
      </c>
      <c r="X1477" s="55">
        <f t="shared" si="186"/>
        <v>0.22868999999999998</v>
      </c>
      <c r="Y1477" s="55">
        <f t="shared" si="187"/>
        <v>6.1629999999999994</v>
      </c>
      <c r="Z1477" s="54">
        <f t="shared" si="188"/>
        <v>0.80847435392889933</v>
      </c>
      <c r="AA1477" s="49" t="str">
        <f t="shared" ca="1" si="189"/>
        <v>N</v>
      </c>
      <c r="AB1477" s="49">
        <f t="shared" ca="1" si="190"/>
        <v>5</v>
      </c>
      <c r="AC1477" s="49" t="str">
        <f t="shared" ca="1" si="191"/>
        <v>N</v>
      </c>
    </row>
    <row r="1478" spans="1:29" x14ac:dyDescent="0.25">
      <c r="A1478">
        <v>8775</v>
      </c>
      <c r="B1478" s="9">
        <v>43557</v>
      </c>
      <c r="C1478" s="50" t="str">
        <f t="shared" si="184"/>
        <v>N</v>
      </c>
      <c r="D1478" s="52">
        <f>_xlfn.XLOOKUP(B1478,Cal_Date!B:B,Cal_Date!A:A,0)</f>
        <v>1</v>
      </c>
      <c r="E1478">
        <v>2019</v>
      </c>
      <c r="F1478" t="s">
        <v>122</v>
      </c>
      <c r="G1478" t="s">
        <v>129</v>
      </c>
      <c r="H1478" t="s">
        <v>48</v>
      </c>
      <c r="I1478" t="s">
        <v>18</v>
      </c>
      <c r="J1478" t="s">
        <v>10</v>
      </c>
      <c r="K1478" t="s">
        <v>43</v>
      </c>
      <c r="L1478">
        <v>1</v>
      </c>
      <c r="M1478">
        <v>1010</v>
      </c>
      <c r="O1478" t="s">
        <v>25</v>
      </c>
      <c r="R1478" t="s">
        <v>44</v>
      </c>
      <c r="S1478" s="49" t="str">
        <f t="shared" si="185"/>
        <v>Card</v>
      </c>
      <c r="T1478" s="3">
        <v>0.03</v>
      </c>
      <c r="U1478" s="2">
        <v>7.5600000000000005</v>
      </c>
      <c r="V1478" s="2">
        <v>1.46</v>
      </c>
      <c r="W1478" s="54">
        <f>_xlfn.XLOOKUP(M1478,Market!A:A,Market!F:F,0)</f>
        <v>0.08</v>
      </c>
      <c r="X1478" s="55">
        <f t="shared" si="186"/>
        <v>0.2268</v>
      </c>
      <c r="Y1478" s="55">
        <f t="shared" si="187"/>
        <v>6.1000000000000005</v>
      </c>
      <c r="Z1478" s="54">
        <f t="shared" si="188"/>
        <v>0.80687830687830686</v>
      </c>
      <c r="AA1478" s="49" t="str">
        <f t="shared" ca="1" si="189"/>
        <v>N</v>
      </c>
      <c r="AB1478" s="49">
        <f t="shared" ca="1" si="190"/>
        <v>5</v>
      </c>
      <c r="AC1478" s="49" t="str">
        <f t="shared" ca="1" si="191"/>
        <v>N</v>
      </c>
    </row>
    <row r="1479" spans="1:29" x14ac:dyDescent="0.25">
      <c r="A1479">
        <v>8776</v>
      </c>
      <c r="B1479" s="9">
        <v>43557</v>
      </c>
      <c r="C1479" s="50" t="str">
        <f t="shared" si="184"/>
        <v>N</v>
      </c>
      <c r="D1479" s="52">
        <f>_xlfn.XLOOKUP(B1479,Cal_Date!B:B,Cal_Date!A:A,0)</f>
        <v>1</v>
      </c>
      <c r="E1479">
        <v>2019</v>
      </c>
      <c r="F1479" t="s">
        <v>122</v>
      </c>
      <c r="G1479" t="s">
        <v>129</v>
      </c>
      <c r="H1479" t="s">
        <v>48</v>
      </c>
      <c r="I1479" t="s">
        <v>18</v>
      </c>
      <c r="J1479" t="s">
        <v>11</v>
      </c>
      <c r="K1479" t="s">
        <v>42</v>
      </c>
      <c r="L1479">
        <v>2</v>
      </c>
      <c r="M1479">
        <v>1008</v>
      </c>
      <c r="O1479" t="s">
        <v>28</v>
      </c>
      <c r="R1479" t="s">
        <v>44</v>
      </c>
      <c r="S1479" s="49" t="str">
        <f t="shared" si="185"/>
        <v>Card</v>
      </c>
      <c r="T1479" s="3">
        <v>0.03</v>
      </c>
      <c r="U1479" s="2">
        <v>13.068</v>
      </c>
      <c r="V1479" s="2">
        <v>2.82</v>
      </c>
      <c r="W1479" s="54">
        <f>_xlfn.XLOOKUP(M1479,Market!A:A,Market!F:F,0)</f>
        <v>8.8999999999999996E-2</v>
      </c>
      <c r="X1479" s="55">
        <f t="shared" si="186"/>
        <v>0.39204</v>
      </c>
      <c r="Y1479" s="55">
        <f t="shared" si="187"/>
        <v>10.247999999999999</v>
      </c>
      <c r="Z1479" s="54">
        <f t="shared" si="188"/>
        <v>0.78420569329660239</v>
      </c>
      <c r="AA1479" s="49" t="str">
        <f t="shared" ca="1" si="189"/>
        <v>N</v>
      </c>
      <c r="AB1479" s="49">
        <f t="shared" ca="1" si="190"/>
        <v>5</v>
      </c>
      <c r="AC1479" s="49" t="str">
        <f t="shared" ca="1" si="191"/>
        <v>N</v>
      </c>
    </row>
    <row r="1480" spans="1:29" x14ac:dyDescent="0.25">
      <c r="A1480">
        <v>8777</v>
      </c>
      <c r="B1480" s="9">
        <v>43557</v>
      </c>
      <c r="C1480" s="50" t="str">
        <f t="shared" si="184"/>
        <v>N</v>
      </c>
      <c r="D1480" s="52">
        <f>_xlfn.XLOOKUP(B1480,Cal_Date!B:B,Cal_Date!A:A,0)</f>
        <v>1</v>
      </c>
      <c r="E1480">
        <v>2019</v>
      </c>
      <c r="F1480" t="s">
        <v>122</v>
      </c>
      <c r="G1480" t="s">
        <v>129</v>
      </c>
      <c r="H1480" t="s">
        <v>48</v>
      </c>
      <c r="I1480" t="s">
        <v>18</v>
      </c>
      <c r="J1480" t="s">
        <v>11</v>
      </c>
      <c r="K1480" t="s">
        <v>42</v>
      </c>
      <c r="L1480">
        <v>1</v>
      </c>
      <c r="M1480">
        <v>1008</v>
      </c>
      <c r="O1480" t="s">
        <v>28</v>
      </c>
      <c r="R1480" t="s">
        <v>44</v>
      </c>
      <c r="S1480" s="49" t="str">
        <f t="shared" si="185"/>
        <v>Card</v>
      </c>
      <c r="T1480" s="3">
        <v>0.03</v>
      </c>
      <c r="U1480" s="2">
        <v>6.5339999999999998</v>
      </c>
      <c r="V1480" s="2">
        <v>1.41</v>
      </c>
      <c r="W1480" s="54">
        <f>_xlfn.XLOOKUP(M1480,Market!A:A,Market!F:F,0)</f>
        <v>8.8999999999999996E-2</v>
      </c>
      <c r="X1480" s="55">
        <f t="shared" si="186"/>
        <v>0.19602</v>
      </c>
      <c r="Y1480" s="55">
        <f t="shared" si="187"/>
        <v>5.1239999999999997</v>
      </c>
      <c r="Z1480" s="54">
        <f t="shared" si="188"/>
        <v>0.78420569329660239</v>
      </c>
      <c r="AA1480" s="49" t="str">
        <f t="shared" ca="1" si="189"/>
        <v>N</v>
      </c>
      <c r="AB1480" s="49">
        <f t="shared" ca="1" si="190"/>
        <v>5</v>
      </c>
      <c r="AC1480" s="49" t="str">
        <f t="shared" ca="1" si="191"/>
        <v>N</v>
      </c>
    </row>
    <row r="1481" spans="1:29" x14ac:dyDescent="0.25">
      <c r="A1481">
        <v>8778</v>
      </c>
      <c r="B1481" s="9">
        <v>43557</v>
      </c>
      <c r="C1481" s="50" t="str">
        <f t="shared" si="184"/>
        <v>N</v>
      </c>
      <c r="D1481" s="52">
        <f>_xlfn.XLOOKUP(B1481,Cal_Date!B:B,Cal_Date!A:A,0)</f>
        <v>1</v>
      </c>
      <c r="E1481">
        <v>2019</v>
      </c>
      <c r="F1481" t="s">
        <v>122</v>
      </c>
      <c r="G1481" t="s">
        <v>129</v>
      </c>
      <c r="H1481" t="s">
        <v>48</v>
      </c>
      <c r="I1481" t="s">
        <v>18</v>
      </c>
      <c r="J1481" t="s">
        <v>11</v>
      </c>
      <c r="K1481" t="s">
        <v>42</v>
      </c>
      <c r="L1481">
        <v>1</v>
      </c>
      <c r="M1481">
        <v>1008</v>
      </c>
      <c r="O1481" t="s">
        <v>28</v>
      </c>
      <c r="R1481" t="s">
        <v>44</v>
      </c>
      <c r="S1481" s="49" t="str">
        <f t="shared" si="185"/>
        <v>Card</v>
      </c>
      <c r="T1481" s="3">
        <v>0.03</v>
      </c>
      <c r="U1481" s="2">
        <v>6.5339999999999998</v>
      </c>
      <c r="V1481" s="2">
        <v>1.41</v>
      </c>
      <c r="W1481" s="54">
        <f>_xlfn.XLOOKUP(M1481,Market!A:A,Market!F:F,0)</f>
        <v>8.8999999999999996E-2</v>
      </c>
      <c r="X1481" s="55">
        <f t="shared" si="186"/>
        <v>0.19602</v>
      </c>
      <c r="Y1481" s="55">
        <f t="shared" si="187"/>
        <v>5.1239999999999997</v>
      </c>
      <c r="Z1481" s="54">
        <f t="shared" si="188"/>
        <v>0.78420569329660239</v>
      </c>
      <c r="AA1481" s="49" t="str">
        <f t="shared" ca="1" si="189"/>
        <v>N</v>
      </c>
      <c r="AB1481" s="49">
        <f t="shared" ca="1" si="190"/>
        <v>5</v>
      </c>
      <c r="AC1481" s="49" t="str">
        <f t="shared" ca="1" si="191"/>
        <v>N</v>
      </c>
    </row>
    <row r="1482" spans="1:29" x14ac:dyDescent="0.25">
      <c r="A1482">
        <v>8779</v>
      </c>
      <c r="B1482" s="9">
        <v>43557</v>
      </c>
      <c r="C1482" s="50" t="str">
        <f t="shared" si="184"/>
        <v>N</v>
      </c>
      <c r="D1482" s="52">
        <f>_xlfn.XLOOKUP(B1482,Cal_Date!B:B,Cal_Date!A:A,0)</f>
        <v>1</v>
      </c>
      <c r="E1482">
        <v>2019</v>
      </c>
      <c r="F1482" t="s">
        <v>122</v>
      </c>
      <c r="G1482" t="s">
        <v>129</v>
      </c>
      <c r="H1482" t="s">
        <v>48</v>
      </c>
      <c r="I1482" t="s">
        <v>18</v>
      </c>
      <c r="J1482" t="s">
        <v>11</v>
      </c>
      <c r="K1482" t="s">
        <v>42</v>
      </c>
      <c r="L1482">
        <v>1</v>
      </c>
      <c r="M1482">
        <v>1004</v>
      </c>
      <c r="O1482" t="s">
        <v>28</v>
      </c>
      <c r="R1482" t="s">
        <v>44</v>
      </c>
      <c r="S1482" s="49" t="str">
        <f t="shared" si="185"/>
        <v>Card</v>
      </c>
      <c r="T1482" s="3">
        <v>0.03</v>
      </c>
      <c r="U1482" s="2">
        <v>6.36</v>
      </c>
      <c r="V1482" s="2">
        <v>1.41</v>
      </c>
      <c r="W1482" s="54">
        <f>_xlfn.XLOOKUP(M1482,Market!A:A,Market!F:F,0)</f>
        <v>0.06</v>
      </c>
      <c r="X1482" s="55">
        <f t="shared" si="186"/>
        <v>0.1908</v>
      </c>
      <c r="Y1482" s="55">
        <f t="shared" si="187"/>
        <v>4.95</v>
      </c>
      <c r="Z1482" s="54">
        <f t="shared" si="188"/>
        <v>0.77830188679245282</v>
      </c>
      <c r="AA1482" s="49" t="str">
        <f t="shared" ca="1" si="189"/>
        <v>N</v>
      </c>
      <c r="AB1482" s="49">
        <f t="shared" ca="1" si="190"/>
        <v>5</v>
      </c>
      <c r="AC1482" s="49" t="str">
        <f t="shared" ca="1" si="191"/>
        <v>N</v>
      </c>
    </row>
    <row r="1483" spans="1:29" x14ac:dyDescent="0.25">
      <c r="A1483">
        <v>8780</v>
      </c>
      <c r="B1483" s="9">
        <v>43557</v>
      </c>
      <c r="C1483" s="50" t="str">
        <f t="shared" si="184"/>
        <v>N</v>
      </c>
      <c r="D1483" s="52">
        <f>_xlfn.XLOOKUP(B1483,Cal_Date!B:B,Cal_Date!A:A,0)</f>
        <v>1</v>
      </c>
      <c r="E1483">
        <v>2019</v>
      </c>
      <c r="F1483" t="s">
        <v>122</v>
      </c>
      <c r="G1483" t="s">
        <v>129</v>
      </c>
      <c r="H1483" t="s">
        <v>48</v>
      </c>
      <c r="I1483" t="s">
        <v>18</v>
      </c>
      <c r="J1483" t="s">
        <v>11</v>
      </c>
      <c r="K1483" t="s">
        <v>42</v>
      </c>
      <c r="L1483">
        <v>1</v>
      </c>
      <c r="M1483">
        <v>1009</v>
      </c>
      <c r="O1483" t="s">
        <v>28</v>
      </c>
      <c r="R1483" t="s">
        <v>44</v>
      </c>
      <c r="S1483" s="49" t="str">
        <f t="shared" si="185"/>
        <v>Card</v>
      </c>
      <c r="T1483" s="3">
        <v>0.03</v>
      </c>
      <c r="U1483" s="2">
        <v>6.5339999999999998</v>
      </c>
      <c r="V1483" s="2">
        <v>1.41</v>
      </c>
      <c r="W1483" s="54">
        <f>_xlfn.XLOOKUP(M1483,Market!A:A,Market!F:F,0)</f>
        <v>8.8999999999999996E-2</v>
      </c>
      <c r="X1483" s="55">
        <f t="shared" si="186"/>
        <v>0.19602</v>
      </c>
      <c r="Y1483" s="55">
        <f t="shared" si="187"/>
        <v>5.1239999999999997</v>
      </c>
      <c r="Z1483" s="54">
        <f t="shared" si="188"/>
        <v>0.78420569329660239</v>
      </c>
      <c r="AA1483" s="49" t="str">
        <f t="shared" ca="1" si="189"/>
        <v>N</v>
      </c>
      <c r="AB1483" s="49">
        <f t="shared" ca="1" si="190"/>
        <v>5</v>
      </c>
      <c r="AC1483" s="49" t="str">
        <f t="shared" ca="1" si="191"/>
        <v>N</v>
      </c>
    </row>
    <row r="1484" spans="1:29" x14ac:dyDescent="0.25">
      <c r="A1484">
        <v>8781</v>
      </c>
      <c r="B1484" s="9">
        <v>43557</v>
      </c>
      <c r="C1484" s="50" t="str">
        <f t="shared" si="184"/>
        <v>N</v>
      </c>
      <c r="D1484" s="52">
        <f>_xlfn.XLOOKUP(B1484,Cal_Date!B:B,Cal_Date!A:A,0)</f>
        <v>1</v>
      </c>
      <c r="E1484">
        <v>2019</v>
      </c>
      <c r="F1484" t="s">
        <v>122</v>
      </c>
      <c r="G1484" t="s">
        <v>129</v>
      </c>
      <c r="H1484" t="s">
        <v>48</v>
      </c>
      <c r="I1484" t="s">
        <v>18</v>
      </c>
      <c r="J1484" t="s">
        <v>11</v>
      </c>
      <c r="K1484" t="s">
        <v>42</v>
      </c>
      <c r="L1484">
        <v>1</v>
      </c>
      <c r="M1484">
        <v>1010</v>
      </c>
      <c r="O1484" t="s">
        <v>25</v>
      </c>
      <c r="R1484" t="s">
        <v>44</v>
      </c>
      <c r="S1484" s="49" t="str">
        <f t="shared" si="185"/>
        <v>Card</v>
      </c>
      <c r="T1484" s="3">
        <v>0.03</v>
      </c>
      <c r="U1484" s="2">
        <v>6.48</v>
      </c>
      <c r="V1484" s="2">
        <v>1.41</v>
      </c>
      <c r="W1484" s="54">
        <f>_xlfn.XLOOKUP(M1484,Market!A:A,Market!F:F,0)</f>
        <v>0.08</v>
      </c>
      <c r="X1484" s="55">
        <f t="shared" si="186"/>
        <v>0.19440000000000002</v>
      </c>
      <c r="Y1484" s="55">
        <f t="shared" si="187"/>
        <v>5.07</v>
      </c>
      <c r="Z1484" s="54">
        <f t="shared" si="188"/>
        <v>0.78240740740740744</v>
      </c>
      <c r="AA1484" s="49" t="str">
        <f t="shared" ca="1" si="189"/>
        <v>N</v>
      </c>
      <c r="AB1484" s="49">
        <f t="shared" ca="1" si="190"/>
        <v>5</v>
      </c>
      <c r="AC1484" s="49" t="str">
        <f t="shared" ca="1" si="191"/>
        <v>N</v>
      </c>
    </row>
    <row r="1485" spans="1:29" x14ac:dyDescent="0.25">
      <c r="A1485">
        <v>8782</v>
      </c>
      <c r="B1485" s="9">
        <v>43557</v>
      </c>
      <c r="C1485" s="50" t="str">
        <f t="shared" si="184"/>
        <v>N</v>
      </c>
      <c r="D1485" s="52">
        <f>_xlfn.XLOOKUP(B1485,Cal_Date!B:B,Cal_Date!A:A,0)</f>
        <v>1</v>
      </c>
      <c r="E1485">
        <v>2019</v>
      </c>
      <c r="F1485" t="s">
        <v>122</v>
      </c>
      <c r="G1485" t="s">
        <v>129</v>
      </c>
      <c r="H1485" t="s">
        <v>17</v>
      </c>
      <c r="I1485" t="s">
        <v>18</v>
      </c>
      <c r="J1485" t="s">
        <v>10</v>
      </c>
      <c r="K1485" t="s">
        <v>43</v>
      </c>
      <c r="L1485">
        <v>2</v>
      </c>
      <c r="M1485">
        <v>1011</v>
      </c>
      <c r="O1485" t="s">
        <v>25</v>
      </c>
      <c r="R1485" t="s">
        <v>44</v>
      </c>
      <c r="S1485" s="49" t="str">
        <f t="shared" si="185"/>
        <v>Card</v>
      </c>
      <c r="T1485" s="3">
        <v>0.03</v>
      </c>
      <c r="U1485" s="2">
        <v>8.48</v>
      </c>
      <c r="V1485" s="2">
        <v>2.36</v>
      </c>
      <c r="W1485" s="54">
        <f>_xlfn.XLOOKUP(M1485,Market!A:A,Market!F:F,0)</f>
        <v>0.06</v>
      </c>
      <c r="X1485" s="55">
        <f t="shared" si="186"/>
        <v>0.25440000000000002</v>
      </c>
      <c r="Y1485" s="55">
        <f t="shared" si="187"/>
        <v>6.120000000000001</v>
      </c>
      <c r="Z1485" s="54">
        <f t="shared" si="188"/>
        <v>0.72169811320754729</v>
      </c>
      <c r="AA1485" s="49" t="str">
        <f t="shared" ca="1" si="189"/>
        <v>N</v>
      </c>
      <c r="AB1485" s="49">
        <f t="shared" ca="1" si="190"/>
        <v>5</v>
      </c>
      <c r="AC1485" s="49" t="str">
        <f t="shared" ca="1" si="191"/>
        <v>N</v>
      </c>
    </row>
    <row r="1486" spans="1:29" x14ac:dyDescent="0.25">
      <c r="A1486">
        <v>8783</v>
      </c>
      <c r="B1486" s="9">
        <v>43557</v>
      </c>
      <c r="C1486" s="50" t="str">
        <f t="shared" si="184"/>
        <v>N</v>
      </c>
      <c r="D1486" s="52">
        <f>_xlfn.XLOOKUP(B1486,Cal_Date!B:B,Cal_Date!A:A,0)</f>
        <v>1</v>
      </c>
      <c r="E1486">
        <v>2019</v>
      </c>
      <c r="F1486" t="s">
        <v>122</v>
      </c>
      <c r="G1486" t="s">
        <v>129</v>
      </c>
      <c r="H1486" t="s">
        <v>19</v>
      </c>
      <c r="I1486" t="s">
        <v>18</v>
      </c>
      <c r="J1486" t="s">
        <v>10</v>
      </c>
      <c r="K1486" t="s">
        <v>43</v>
      </c>
      <c r="L1486">
        <v>2</v>
      </c>
      <c r="M1486">
        <v>1011</v>
      </c>
      <c r="O1486" t="s">
        <v>25</v>
      </c>
      <c r="R1486" t="s">
        <v>44</v>
      </c>
      <c r="S1486" s="49" t="str">
        <f t="shared" si="185"/>
        <v>Card</v>
      </c>
      <c r="T1486" s="3">
        <v>0.03</v>
      </c>
      <c r="U1486" s="2">
        <v>10.600000000000001</v>
      </c>
      <c r="V1486" s="2">
        <v>2.56</v>
      </c>
      <c r="W1486" s="54">
        <f>_xlfn.XLOOKUP(M1486,Market!A:A,Market!F:F,0)</f>
        <v>0.06</v>
      </c>
      <c r="X1486" s="55">
        <f t="shared" si="186"/>
        <v>0.318</v>
      </c>
      <c r="Y1486" s="55">
        <f t="shared" si="187"/>
        <v>8.0400000000000009</v>
      </c>
      <c r="Z1486" s="54">
        <f t="shared" si="188"/>
        <v>0.75849056603773579</v>
      </c>
      <c r="AA1486" s="49" t="str">
        <f t="shared" ca="1" si="189"/>
        <v>N</v>
      </c>
      <c r="AB1486" s="49">
        <f t="shared" ca="1" si="190"/>
        <v>5</v>
      </c>
      <c r="AC1486" s="49" t="str">
        <f t="shared" ca="1" si="191"/>
        <v>N</v>
      </c>
    </row>
    <row r="1487" spans="1:29" x14ac:dyDescent="0.25">
      <c r="A1487">
        <v>8784</v>
      </c>
      <c r="B1487" s="9">
        <v>43557</v>
      </c>
      <c r="C1487" s="50" t="str">
        <f t="shared" si="184"/>
        <v>N</v>
      </c>
      <c r="D1487" s="52">
        <f>_xlfn.XLOOKUP(B1487,Cal_Date!B:B,Cal_Date!A:A,0)</f>
        <v>1</v>
      </c>
      <c r="E1487">
        <v>2019</v>
      </c>
      <c r="F1487" t="s">
        <v>122</v>
      </c>
      <c r="G1487" t="s">
        <v>129</v>
      </c>
      <c r="H1487" t="s">
        <v>19</v>
      </c>
      <c r="I1487" t="s">
        <v>18</v>
      </c>
      <c r="J1487" t="s">
        <v>10</v>
      </c>
      <c r="K1487" t="s">
        <v>43</v>
      </c>
      <c r="L1487">
        <v>1</v>
      </c>
      <c r="M1487">
        <v>1011</v>
      </c>
      <c r="O1487" t="s">
        <v>25</v>
      </c>
      <c r="R1487" t="s">
        <v>44</v>
      </c>
      <c r="S1487" s="49" t="str">
        <f t="shared" si="185"/>
        <v>Card</v>
      </c>
      <c r="T1487" s="3">
        <v>0.03</v>
      </c>
      <c r="U1487" s="2">
        <v>5.3000000000000007</v>
      </c>
      <c r="V1487" s="2">
        <v>1.28</v>
      </c>
      <c r="W1487" s="54">
        <f>_xlfn.XLOOKUP(M1487,Market!A:A,Market!F:F,0)</f>
        <v>0.06</v>
      </c>
      <c r="X1487" s="55">
        <f t="shared" si="186"/>
        <v>0.159</v>
      </c>
      <c r="Y1487" s="55">
        <f t="shared" si="187"/>
        <v>4.0200000000000005</v>
      </c>
      <c r="Z1487" s="54">
        <f t="shared" si="188"/>
        <v>0.75849056603773579</v>
      </c>
      <c r="AA1487" s="49" t="str">
        <f t="shared" ca="1" si="189"/>
        <v>N</v>
      </c>
      <c r="AB1487" s="49">
        <f t="shared" ca="1" si="190"/>
        <v>5</v>
      </c>
      <c r="AC1487" s="49" t="str">
        <f t="shared" ca="1" si="191"/>
        <v>N</v>
      </c>
    </row>
    <row r="1488" spans="1:29" x14ac:dyDescent="0.25">
      <c r="A1488">
        <v>8785</v>
      </c>
      <c r="B1488" s="9">
        <v>43557</v>
      </c>
      <c r="C1488" s="50" t="str">
        <f t="shared" si="184"/>
        <v>N</v>
      </c>
      <c r="D1488" s="52">
        <f>_xlfn.XLOOKUP(B1488,Cal_Date!B:B,Cal_Date!A:A,0)</f>
        <v>1</v>
      </c>
      <c r="E1488">
        <v>2019</v>
      </c>
      <c r="F1488" t="s">
        <v>122</v>
      </c>
      <c r="G1488" t="s">
        <v>129</v>
      </c>
      <c r="H1488" t="s">
        <v>48</v>
      </c>
      <c r="I1488" t="s">
        <v>18</v>
      </c>
      <c r="J1488" t="s">
        <v>10</v>
      </c>
      <c r="K1488" t="s">
        <v>43</v>
      </c>
      <c r="L1488">
        <v>1</v>
      </c>
      <c r="M1488">
        <v>1001</v>
      </c>
      <c r="O1488" t="s">
        <v>25</v>
      </c>
      <c r="R1488" t="s">
        <v>44</v>
      </c>
      <c r="S1488" s="49" t="str">
        <f t="shared" si="185"/>
        <v>Card</v>
      </c>
      <c r="T1488" s="3">
        <v>0.03</v>
      </c>
      <c r="U1488" s="2">
        <v>7.42</v>
      </c>
      <c r="V1488" s="2">
        <v>1.46</v>
      </c>
      <c r="W1488" s="54">
        <f>_xlfn.XLOOKUP(M1488,Market!A:A,Market!F:F,0)</f>
        <v>0.06</v>
      </c>
      <c r="X1488" s="55">
        <f t="shared" si="186"/>
        <v>0.22259999999999999</v>
      </c>
      <c r="Y1488" s="55">
        <f t="shared" si="187"/>
        <v>5.96</v>
      </c>
      <c r="Z1488" s="54">
        <f t="shared" si="188"/>
        <v>0.80323450134770891</v>
      </c>
      <c r="AA1488" s="49" t="str">
        <f t="shared" ca="1" si="189"/>
        <v>N</v>
      </c>
      <c r="AB1488" s="49">
        <f t="shared" ca="1" si="190"/>
        <v>5</v>
      </c>
      <c r="AC1488" s="49" t="str">
        <f t="shared" ca="1" si="191"/>
        <v>N</v>
      </c>
    </row>
    <row r="1489" spans="1:29" x14ac:dyDescent="0.25">
      <c r="A1489">
        <v>8786</v>
      </c>
      <c r="B1489" s="9">
        <v>43557</v>
      </c>
      <c r="C1489" s="50" t="str">
        <f t="shared" si="184"/>
        <v>N</v>
      </c>
      <c r="D1489" s="52">
        <f>_xlfn.XLOOKUP(B1489,Cal_Date!B:B,Cal_Date!A:A,0)</f>
        <v>1</v>
      </c>
      <c r="E1489">
        <v>2019</v>
      </c>
      <c r="F1489" t="s">
        <v>122</v>
      </c>
      <c r="G1489" t="s">
        <v>129</v>
      </c>
      <c r="H1489" t="s">
        <v>17</v>
      </c>
      <c r="I1489" t="s">
        <v>18</v>
      </c>
      <c r="J1489" t="s">
        <v>10</v>
      </c>
      <c r="K1489" t="s">
        <v>43</v>
      </c>
      <c r="L1489">
        <v>1</v>
      </c>
      <c r="M1489">
        <v>1000</v>
      </c>
      <c r="O1489" t="s">
        <v>25</v>
      </c>
      <c r="R1489" t="s">
        <v>44</v>
      </c>
      <c r="S1489" s="49" t="str">
        <f t="shared" si="185"/>
        <v>Card</v>
      </c>
      <c r="T1489" s="3">
        <v>0.03</v>
      </c>
      <c r="U1489" s="2">
        <v>4.32</v>
      </c>
      <c r="V1489" s="2">
        <v>1.18</v>
      </c>
      <c r="W1489" s="54">
        <f>_xlfn.XLOOKUP(M1489,Market!A:A,Market!F:F,0)</f>
        <v>0.08</v>
      </c>
      <c r="X1489" s="55">
        <f t="shared" si="186"/>
        <v>0.12959999999999999</v>
      </c>
      <c r="Y1489" s="55">
        <f t="shared" si="187"/>
        <v>3.1400000000000006</v>
      </c>
      <c r="Z1489" s="54">
        <f t="shared" si="188"/>
        <v>0.72685185185185197</v>
      </c>
      <c r="AA1489" s="49" t="str">
        <f t="shared" ca="1" si="189"/>
        <v>N</v>
      </c>
      <c r="AB1489" s="49">
        <f t="shared" ca="1" si="190"/>
        <v>5</v>
      </c>
      <c r="AC1489" s="49" t="str">
        <f t="shared" ca="1" si="191"/>
        <v>N</v>
      </c>
    </row>
    <row r="1490" spans="1:29" x14ac:dyDescent="0.25">
      <c r="A1490">
        <v>8787</v>
      </c>
      <c r="B1490" s="9">
        <v>43557</v>
      </c>
      <c r="C1490" s="50" t="str">
        <f t="shared" si="184"/>
        <v>N</v>
      </c>
      <c r="D1490" s="52">
        <f>_xlfn.XLOOKUP(B1490,Cal_Date!B:B,Cal_Date!A:A,0)</f>
        <v>1</v>
      </c>
      <c r="E1490">
        <v>2019</v>
      </c>
      <c r="F1490" t="s">
        <v>122</v>
      </c>
      <c r="G1490" t="s">
        <v>129</v>
      </c>
      <c r="H1490" t="s">
        <v>48</v>
      </c>
      <c r="I1490" t="s">
        <v>18</v>
      </c>
      <c r="J1490" t="s">
        <v>10</v>
      </c>
      <c r="K1490" t="s">
        <v>43</v>
      </c>
      <c r="L1490">
        <v>2</v>
      </c>
      <c r="M1490">
        <v>1000</v>
      </c>
      <c r="O1490" t="s">
        <v>25</v>
      </c>
      <c r="R1490" t="s">
        <v>44</v>
      </c>
      <c r="S1490" s="49" t="str">
        <f t="shared" si="185"/>
        <v>Card</v>
      </c>
      <c r="T1490" s="3">
        <v>0.03</v>
      </c>
      <c r="U1490" s="2">
        <v>15.120000000000001</v>
      </c>
      <c r="V1490" s="2">
        <v>2.92</v>
      </c>
      <c r="W1490" s="54">
        <f>_xlfn.XLOOKUP(M1490,Market!A:A,Market!F:F,0)</f>
        <v>0.08</v>
      </c>
      <c r="X1490" s="55">
        <f t="shared" si="186"/>
        <v>0.4536</v>
      </c>
      <c r="Y1490" s="55">
        <f t="shared" si="187"/>
        <v>12.200000000000001</v>
      </c>
      <c r="Z1490" s="54">
        <f t="shared" si="188"/>
        <v>0.80687830687830686</v>
      </c>
      <c r="AA1490" s="49" t="str">
        <f t="shared" ca="1" si="189"/>
        <v>N</v>
      </c>
      <c r="AB1490" s="49">
        <f t="shared" ca="1" si="190"/>
        <v>5</v>
      </c>
      <c r="AC1490" s="49" t="str">
        <f t="shared" ca="1" si="191"/>
        <v>N</v>
      </c>
    </row>
    <row r="1491" spans="1:29" x14ac:dyDescent="0.25">
      <c r="A1491">
        <v>8788</v>
      </c>
      <c r="B1491" s="9">
        <v>43557</v>
      </c>
      <c r="C1491" s="50" t="str">
        <f t="shared" si="184"/>
        <v>N</v>
      </c>
      <c r="D1491" s="52">
        <f>_xlfn.XLOOKUP(B1491,Cal_Date!B:B,Cal_Date!A:A,0)</f>
        <v>1</v>
      </c>
      <c r="E1491">
        <v>2019</v>
      </c>
      <c r="F1491" t="s">
        <v>122</v>
      </c>
      <c r="G1491" t="s">
        <v>129</v>
      </c>
      <c r="H1491" t="s">
        <v>19</v>
      </c>
      <c r="I1491" t="s">
        <v>11</v>
      </c>
      <c r="J1491" t="s">
        <v>15</v>
      </c>
      <c r="K1491" t="s">
        <v>42</v>
      </c>
      <c r="L1491">
        <v>1</v>
      </c>
      <c r="M1491">
        <v>1002</v>
      </c>
      <c r="O1491" t="s">
        <v>28</v>
      </c>
      <c r="R1491" t="s">
        <v>44</v>
      </c>
      <c r="S1491" s="49" t="str">
        <f t="shared" si="185"/>
        <v>Card</v>
      </c>
      <c r="T1491" s="3">
        <v>0.03</v>
      </c>
      <c r="U1491" s="2">
        <v>4.7700000000000005</v>
      </c>
      <c r="V1491" s="2">
        <v>1.57</v>
      </c>
      <c r="W1491" s="54">
        <f>_xlfn.XLOOKUP(M1491,Market!A:A,Market!F:F,0)</f>
        <v>0.06</v>
      </c>
      <c r="X1491" s="55">
        <f t="shared" si="186"/>
        <v>0.1431</v>
      </c>
      <c r="Y1491" s="55">
        <f t="shared" si="187"/>
        <v>3.2</v>
      </c>
      <c r="Z1491" s="54">
        <f t="shared" si="188"/>
        <v>0.67085953878406701</v>
      </c>
      <c r="AA1491" s="49" t="str">
        <f t="shared" ca="1" si="189"/>
        <v>N</v>
      </c>
      <c r="AB1491" s="49">
        <f t="shared" ca="1" si="190"/>
        <v>5</v>
      </c>
      <c r="AC1491" s="49" t="str">
        <f t="shared" ca="1" si="191"/>
        <v>N</v>
      </c>
    </row>
    <row r="1492" spans="1:29" x14ac:dyDescent="0.25">
      <c r="A1492">
        <v>8789</v>
      </c>
      <c r="B1492" s="9">
        <v>43557</v>
      </c>
      <c r="C1492" s="50" t="str">
        <f t="shared" si="184"/>
        <v>N</v>
      </c>
      <c r="D1492" s="52">
        <f>_xlfn.XLOOKUP(B1492,Cal_Date!B:B,Cal_Date!A:A,0)</f>
        <v>1</v>
      </c>
      <c r="E1492">
        <v>2019</v>
      </c>
      <c r="F1492" t="s">
        <v>122</v>
      </c>
      <c r="G1492" t="s">
        <v>129</v>
      </c>
      <c r="H1492" t="s">
        <v>48</v>
      </c>
      <c r="I1492" t="s">
        <v>18</v>
      </c>
      <c r="J1492" t="s">
        <v>10</v>
      </c>
      <c r="K1492" t="s">
        <v>43</v>
      </c>
      <c r="L1492">
        <v>2</v>
      </c>
      <c r="M1492">
        <v>1003</v>
      </c>
      <c r="O1492" t="s">
        <v>25</v>
      </c>
      <c r="R1492" t="s">
        <v>44</v>
      </c>
      <c r="S1492" s="49" t="str">
        <f t="shared" si="185"/>
        <v>Card</v>
      </c>
      <c r="T1492" s="3">
        <v>0.03</v>
      </c>
      <c r="U1492" s="2">
        <v>14.84</v>
      </c>
      <c r="V1492" s="2">
        <v>2.92</v>
      </c>
      <c r="W1492" s="54">
        <f>_xlfn.XLOOKUP(M1492,Market!A:A,Market!F:F,0)</f>
        <v>0.06</v>
      </c>
      <c r="X1492" s="55">
        <f t="shared" si="186"/>
        <v>0.44519999999999998</v>
      </c>
      <c r="Y1492" s="55">
        <f t="shared" si="187"/>
        <v>11.92</v>
      </c>
      <c r="Z1492" s="54">
        <f t="shared" si="188"/>
        <v>0.80323450134770891</v>
      </c>
      <c r="AA1492" s="49" t="str">
        <f t="shared" ca="1" si="189"/>
        <v>N</v>
      </c>
      <c r="AB1492" s="49">
        <f t="shared" ca="1" si="190"/>
        <v>5</v>
      </c>
      <c r="AC1492" s="49" t="str">
        <f t="shared" ca="1" si="191"/>
        <v>N</v>
      </c>
    </row>
    <row r="1493" spans="1:29" x14ac:dyDescent="0.25">
      <c r="A1493">
        <v>8790</v>
      </c>
      <c r="B1493" s="9">
        <v>43557</v>
      </c>
      <c r="C1493" s="50" t="str">
        <f t="shared" si="184"/>
        <v>N</v>
      </c>
      <c r="D1493" s="52">
        <f>_xlfn.XLOOKUP(B1493,Cal_Date!B:B,Cal_Date!A:A,0)</f>
        <v>1</v>
      </c>
      <c r="E1493">
        <v>2019</v>
      </c>
      <c r="F1493" t="s">
        <v>122</v>
      </c>
      <c r="G1493" t="s">
        <v>129</v>
      </c>
      <c r="H1493" t="s">
        <v>48</v>
      </c>
      <c r="I1493" t="s">
        <v>18</v>
      </c>
      <c r="J1493" t="s">
        <v>10</v>
      </c>
      <c r="K1493" t="s">
        <v>43</v>
      </c>
      <c r="L1493">
        <v>1</v>
      </c>
      <c r="M1493">
        <v>1005</v>
      </c>
      <c r="O1493" t="s">
        <v>25</v>
      </c>
      <c r="R1493" t="s">
        <v>44</v>
      </c>
      <c r="S1493" s="49" t="str">
        <f t="shared" si="185"/>
        <v>Card</v>
      </c>
      <c r="T1493" s="3">
        <v>0.03</v>
      </c>
      <c r="U1493" s="2">
        <v>7.6229999999999993</v>
      </c>
      <c r="V1493" s="2">
        <v>1.46</v>
      </c>
      <c r="W1493" s="54">
        <f>_xlfn.XLOOKUP(M1493,Market!A:A,Market!F:F,0)</f>
        <v>8.8999999999999996E-2</v>
      </c>
      <c r="X1493" s="55">
        <f t="shared" si="186"/>
        <v>0.22868999999999998</v>
      </c>
      <c r="Y1493" s="55">
        <f t="shared" si="187"/>
        <v>6.1629999999999994</v>
      </c>
      <c r="Z1493" s="54">
        <f t="shared" si="188"/>
        <v>0.80847435392889933</v>
      </c>
      <c r="AA1493" s="49" t="str">
        <f t="shared" ca="1" si="189"/>
        <v>N</v>
      </c>
      <c r="AB1493" s="49">
        <f t="shared" ca="1" si="190"/>
        <v>5</v>
      </c>
      <c r="AC1493" s="49" t="str">
        <f t="shared" ca="1" si="191"/>
        <v>N</v>
      </c>
    </row>
    <row r="1494" spans="1:29" x14ac:dyDescent="0.25">
      <c r="A1494">
        <v>8791</v>
      </c>
      <c r="B1494" s="9">
        <v>43557</v>
      </c>
      <c r="C1494" s="50" t="str">
        <f t="shared" si="184"/>
        <v>N</v>
      </c>
      <c r="D1494" s="52">
        <f>_xlfn.XLOOKUP(B1494,Cal_Date!B:B,Cal_Date!A:A,0)</f>
        <v>1</v>
      </c>
      <c r="E1494">
        <v>2019</v>
      </c>
      <c r="F1494" t="s">
        <v>122</v>
      </c>
      <c r="G1494" t="s">
        <v>129</v>
      </c>
      <c r="H1494" t="s">
        <v>48</v>
      </c>
      <c r="I1494" t="s">
        <v>18</v>
      </c>
      <c r="J1494" t="s">
        <v>10</v>
      </c>
      <c r="K1494" t="s">
        <v>43</v>
      </c>
      <c r="L1494">
        <v>2</v>
      </c>
      <c r="M1494">
        <v>1005</v>
      </c>
      <c r="O1494" t="s">
        <v>25</v>
      </c>
      <c r="R1494" t="s">
        <v>44</v>
      </c>
      <c r="S1494" s="49" t="str">
        <f t="shared" si="185"/>
        <v>Card</v>
      </c>
      <c r="T1494" s="3">
        <v>0.03</v>
      </c>
      <c r="U1494" s="2">
        <v>15.245999999999999</v>
      </c>
      <c r="V1494" s="2">
        <v>2.92</v>
      </c>
      <c r="W1494" s="54">
        <f>_xlfn.XLOOKUP(M1494,Market!A:A,Market!F:F,0)</f>
        <v>8.8999999999999996E-2</v>
      </c>
      <c r="X1494" s="55">
        <f t="shared" si="186"/>
        <v>0.45737999999999995</v>
      </c>
      <c r="Y1494" s="55">
        <f t="shared" si="187"/>
        <v>12.325999999999999</v>
      </c>
      <c r="Z1494" s="54">
        <f t="shared" si="188"/>
        <v>0.80847435392889933</v>
      </c>
      <c r="AA1494" s="49" t="str">
        <f t="shared" ca="1" si="189"/>
        <v>N</v>
      </c>
      <c r="AB1494" s="49">
        <f t="shared" ca="1" si="190"/>
        <v>5</v>
      </c>
      <c r="AC1494" s="49" t="str">
        <f t="shared" ca="1" si="191"/>
        <v>N</v>
      </c>
    </row>
    <row r="1495" spans="1:29" x14ac:dyDescent="0.25">
      <c r="A1495">
        <v>8792</v>
      </c>
      <c r="B1495" s="9">
        <v>43557</v>
      </c>
      <c r="C1495" s="50" t="str">
        <f t="shared" si="184"/>
        <v>N</v>
      </c>
      <c r="D1495" s="52">
        <f>_xlfn.XLOOKUP(B1495,Cal_Date!B:B,Cal_Date!A:A,0)</f>
        <v>1</v>
      </c>
      <c r="E1495">
        <v>2019</v>
      </c>
      <c r="F1495" t="s">
        <v>122</v>
      </c>
      <c r="G1495" t="s">
        <v>129</v>
      </c>
      <c r="H1495" t="s">
        <v>17</v>
      </c>
      <c r="I1495" t="s">
        <v>18</v>
      </c>
      <c r="J1495" t="s">
        <v>10</v>
      </c>
      <c r="K1495" t="s">
        <v>43</v>
      </c>
      <c r="L1495">
        <v>1</v>
      </c>
      <c r="M1495">
        <v>1006</v>
      </c>
      <c r="O1495" t="s">
        <v>28</v>
      </c>
      <c r="R1495" t="s">
        <v>44</v>
      </c>
      <c r="S1495" s="49" t="str">
        <f t="shared" si="185"/>
        <v>Card</v>
      </c>
      <c r="T1495" s="3">
        <v>0.03</v>
      </c>
      <c r="U1495" s="2">
        <v>4.3559999999999999</v>
      </c>
      <c r="V1495" s="2">
        <v>1.18</v>
      </c>
      <c r="W1495" s="54">
        <f>_xlfn.XLOOKUP(M1495,Market!A:A,Market!F:F,0)</f>
        <v>8.8999999999999996E-2</v>
      </c>
      <c r="X1495" s="55">
        <f t="shared" si="186"/>
        <v>0.13067999999999999</v>
      </c>
      <c r="Y1495" s="55">
        <f t="shared" si="187"/>
        <v>3.1760000000000002</v>
      </c>
      <c r="Z1495" s="54">
        <f t="shared" si="188"/>
        <v>0.72910927456382013</v>
      </c>
      <c r="AA1495" s="49" t="str">
        <f t="shared" ca="1" si="189"/>
        <v>N</v>
      </c>
      <c r="AB1495" s="49">
        <f t="shared" ca="1" si="190"/>
        <v>5</v>
      </c>
      <c r="AC1495" s="49" t="str">
        <f t="shared" ca="1" si="191"/>
        <v>N</v>
      </c>
    </row>
    <row r="1496" spans="1:29" x14ac:dyDescent="0.25">
      <c r="A1496">
        <v>8793</v>
      </c>
      <c r="B1496" s="9">
        <v>43557</v>
      </c>
      <c r="C1496" s="50" t="str">
        <f t="shared" si="184"/>
        <v>N</v>
      </c>
      <c r="D1496" s="52">
        <f>_xlfn.XLOOKUP(B1496,Cal_Date!B:B,Cal_Date!A:A,0)</f>
        <v>1</v>
      </c>
      <c r="E1496">
        <v>2019</v>
      </c>
      <c r="F1496" t="s">
        <v>122</v>
      </c>
      <c r="G1496" t="s">
        <v>129</v>
      </c>
      <c r="H1496" t="s">
        <v>17</v>
      </c>
      <c r="I1496" t="s">
        <v>18</v>
      </c>
      <c r="J1496" t="s">
        <v>15</v>
      </c>
      <c r="K1496" t="s">
        <v>43</v>
      </c>
      <c r="L1496">
        <v>1</v>
      </c>
      <c r="M1496">
        <v>1007</v>
      </c>
      <c r="O1496" t="s">
        <v>28</v>
      </c>
      <c r="R1496" t="s">
        <v>44</v>
      </c>
      <c r="S1496" s="49" t="str">
        <f t="shared" si="185"/>
        <v>Card</v>
      </c>
      <c r="T1496" s="3">
        <v>0.03</v>
      </c>
      <c r="U1496" s="2">
        <v>5.9894999999999996</v>
      </c>
      <c r="V1496" s="2">
        <v>2</v>
      </c>
      <c r="W1496" s="54">
        <f>_xlfn.XLOOKUP(M1496,Market!A:A,Market!F:F,0)</f>
        <v>8.8999999999999996E-2</v>
      </c>
      <c r="X1496" s="55">
        <f t="shared" si="186"/>
        <v>0.17968499999999998</v>
      </c>
      <c r="Y1496" s="55">
        <f t="shared" si="187"/>
        <v>3.9894999999999996</v>
      </c>
      <c r="Z1496" s="54">
        <f t="shared" si="188"/>
        <v>0.66608231071040991</v>
      </c>
      <c r="AA1496" s="49" t="str">
        <f t="shared" ca="1" si="189"/>
        <v>N</v>
      </c>
      <c r="AB1496" s="49">
        <f t="shared" ca="1" si="190"/>
        <v>5</v>
      </c>
      <c r="AC1496" s="49" t="str">
        <f t="shared" ca="1" si="191"/>
        <v>N</v>
      </c>
    </row>
    <row r="1497" spans="1:29" x14ac:dyDescent="0.25">
      <c r="A1497">
        <v>8794</v>
      </c>
      <c r="B1497" s="9">
        <v>43557</v>
      </c>
      <c r="C1497" s="50" t="str">
        <f t="shared" si="184"/>
        <v>N</v>
      </c>
      <c r="D1497" s="52">
        <f>_xlfn.XLOOKUP(B1497,Cal_Date!B:B,Cal_Date!A:A,0)</f>
        <v>1</v>
      </c>
      <c r="E1497">
        <v>2019</v>
      </c>
      <c r="F1497" t="s">
        <v>122</v>
      </c>
      <c r="G1497" t="s">
        <v>129</v>
      </c>
      <c r="H1497" t="s">
        <v>19</v>
      </c>
      <c r="I1497" t="s">
        <v>18</v>
      </c>
      <c r="J1497" t="s">
        <v>10</v>
      </c>
      <c r="K1497" t="s">
        <v>43</v>
      </c>
      <c r="L1497">
        <v>1</v>
      </c>
      <c r="M1497">
        <v>1008</v>
      </c>
      <c r="O1497" t="s">
        <v>28</v>
      </c>
      <c r="R1497" t="s">
        <v>46</v>
      </c>
      <c r="S1497" s="49" t="str">
        <f t="shared" si="185"/>
        <v>Card</v>
      </c>
      <c r="T1497" s="3">
        <v>0.04</v>
      </c>
      <c r="U1497" s="2">
        <v>5.4450000000000003</v>
      </c>
      <c r="V1497" s="2">
        <v>1.28</v>
      </c>
      <c r="W1497" s="54">
        <f>_xlfn.XLOOKUP(M1497,Market!A:A,Market!F:F,0)</f>
        <v>8.8999999999999996E-2</v>
      </c>
      <c r="X1497" s="55">
        <f t="shared" si="186"/>
        <v>0.21780000000000002</v>
      </c>
      <c r="Y1497" s="55">
        <f t="shared" si="187"/>
        <v>4.165</v>
      </c>
      <c r="Z1497" s="54">
        <f t="shared" si="188"/>
        <v>0.76492194674012848</v>
      </c>
      <c r="AA1497" s="49" t="str">
        <f t="shared" ca="1" si="189"/>
        <v>N</v>
      </c>
      <c r="AB1497" s="49">
        <f t="shared" ca="1" si="190"/>
        <v>5</v>
      </c>
      <c r="AC1497" s="49" t="str">
        <f t="shared" ca="1" si="191"/>
        <v>N</v>
      </c>
    </row>
    <row r="1498" spans="1:29" x14ac:dyDescent="0.25">
      <c r="A1498">
        <v>8795</v>
      </c>
      <c r="B1498" s="9">
        <v>43557</v>
      </c>
      <c r="C1498" s="50" t="str">
        <f t="shared" si="184"/>
        <v>N</v>
      </c>
      <c r="D1498" s="52">
        <f>_xlfn.XLOOKUP(B1498,Cal_Date!B:B,Cal_Date!A:A,0)</f>
        <v>1</v>
      </c>
      <c r="E1498">
        <v>2019</v>
      </c>
      <c r="F1498" t="s">
        <v>122</v>
      </c>
      <c r="G1498" t="s">
        <v>129</v>
      </c>
      <c r="H1498" t="s">
        <v>48</v>
      </c>
      <c r="I1498" t="s">
        <v>18</v>
      </c>
      <c r="J1498" t="s">
        <v>10</v>
      </c>
      <c r="K1498" t="s">
        <v>43</v>
      </c>
      <c r="L1498">
        <v>1</v>
      </c>
      <c r="M1498">
        <v>1009</v>
      </c>
      <c r="O1498" t="s">
        <v>28</v>
      </c>
      <c r="R1498" t="s">
        <v>44</v>
      </c>
      <c r="S1498" s="49" t="str">
        <f t="shared" si="185"/>
        <v>Card</v>
      </c>
      <c r="T1498" s="3">
        <v>0.03</v>
      </c>
      <c r="U1498" s="2">
        <v>7.6229999999999993</v>
      </c>
      <c r="V1498" s="2">
        <v>1.46</v>
      </c>
      <c r="W1498" s="54">
        <f>_xlfn.XLOOKUP(M1498,Market!A:A,Market!F:F,0)</f>
        <v>8.8999999999999996E-2</v>
      </c>
      <c r="X1498" s="55">
        <f t="shared" si="186"/>
        <v>0.22868999999999998</v>
      </c>
      <c r="Y1498" s="55">
        <f t="shared" si="187"/>
        <v>6.1629999999999994</v>
      </c>
      <c r="Z1498" s="54">
        <f t="shared" si="188"/>
        <v>0.80847435392889933</v>
      </c>
      <c r="AA1498" s="49" t="str">
        <f t="shared" ca="1" si="189"/>
        <v>N</v>
      </c>
      <c r="AB1498" s="49">
        <f t="shared" ca="1" si="190"/>
        <v>5</v>
      </c>
      <c r="AC1498" s="49" t="str">
        <f t="shared" ca="1" si="191"/>
        <v>N</v>
      </c>
    </row>
    <row r="1499" spans="1:29" x14ac:dyDescent="0.25">
      <c r="A1499">
        <v>8796</v>
      </c>
      <c r="B1499" s="9">
        <v>43557</v>
      </c>
      <c r="C1499" s="50" t="str">
        <f t="shared" si="184"/>
        <v>N</v>
      </c>
      <c r="D1499" s="52">
        <f>_xlfn.XLOOKUP(B1499,Cal_Date!B:B,Cal_Date!A:A,0)</f>
        <v>1</v>
      </c>
      <c r="E1499">
        <v>2019</v>
      </c>
      <c r="F1499" t="s">
        <v>122</v>
      </c>
      <c r="G1499" t="s">
        <v>129</v>
      </c>
      <c r="H1499" t="s">
        <v>19</v>
      </c>
      <c r="I1499" t="s">
        <v>18</v>
      </c>
      <c r="J1499" t="s">
        <v>10</v>
      </c>
      <c r="K1499" t="s">
        <v>43</v>
      </c>
      <c r="L1499">
        <v>2</v>
      </c>
      <c r="M1499">
        <v>1006</v>
      </c>
      <c r="O1499" t="s">
        <v>28</v>
      </c>
      <c r="R1499" t="s">
        <v>46</v>
      </c>
      <c r="S1499" s="49" t="str">
        <f t="shared" si="185"/>
        <v>Card</v>
      </c>
      <c r="T1499" s="3">
        <v>0.04</v>
      </c>
      <c r="U1499" s="2">
        <v>10.89</v>
      </c>
      <c r="V1499" s="2">
        <v>2.56</v>
      </c>
      <c r="W1499" s="54">
        <f>_xlfn.XLOOKUP(M1499,Market!A:A,Market!F:F,0)</f>
        <v>8.8999999999999996E-2</v>
      </c>
      <c r="X1499" s="55">
        <f t="shared" si="186"/>
        <v>0.43560000000000004</v>
      </c>
      <c r="Y1499" s="55">
        <f t="shared" si="187"/>
        <v>8.33</v>
      </c>
      <c r="Z1499" s="54">
        <f t="shared" si="188"/>
        <v>0.76492194674012848</v>
      </c>
      <c r="AA1499" s="49" t="str">
        <f t="shared" ca="1" si="189"/>
        <v>N</v>
      </c>
      <c r="AB1499" s="49">
        <f t="shared" ca="1" si="190"/>
        <v>5</v>
      </c>
      <c r="AC1499" s="49" t="str">
        <f t="shared" ca="1" si="191"/>
        <v>N</v>
      </c>
    </row>
    <row r="1500" spans="1:29" x14ac:dyDescent="0.25">
      <c r="A1500">
        <v>8797</v>
      </c>
      <c r="B1500" s="9">
        <v>43557</v>
      </c>
      <c r="C1500" s="50" t="str">
        <f t="shared" si="184"/>
        <v>N</v>
      </c>
      <c r="D1500" s="52">
        <f>_xlfn.XLOOKUP(B1500,Cal_Date!B:B,Cal_Date!A:A,0)</f>
        <v>1</v>
      </c>
      <c r="E1500">
        <v>2019</v>
      </c>
      <c r="F1500" t="s">
        <v>122</v>
      </c>
      <c r="G1500" t="s">
        <v>129</v>
      </c>
      <c r="H1500" t="s">
        <v>17</v>
      </c>
      <c r="I1500" t="s">
        <v>18</v>
      </c>
      <c r="J1500" t="s">
        <v>10</v>
      </c>
      <c r="K1500" t="s">
        <v>43</v>
      </c>
      <c r="L1500">
        <v>1</v>
      </c>
      <c r="M1500">
        <v>1007</v>
      </c>
      <c r="O1500" t="s">
        <v>28</v>
      </c>
      <c r="R1500" t="s">
        <v>44</v>
      </c>
      <c r="S1500" s="49" t="str">
        <f t="shared" si="185"/>
        <v>Card</v>
      </c>
      <c r="T1500" s="3">
        <v>0.03</v>
      </c>
      <c r="U1500" s="2">
        <v>4.3559999999999999</v>
      </c>
      <c r="V1500" s="2">
        <v>1.18</v>
      </c>
      <c r="W1500" s="54">
        <f>_xlfn.XLOOKUP(M1500,Market!A:A,Market!F:F,0)</f>
        <v>8.8999999999999996E-2</v>
      </c>
      <c r="X1500" s="55">
        <f t="shared" si="186"/>
        <v>0.13067999999999999</v>
      </c>
      <c r="Y1500" s="55">
        <f t="shared" si="187"/>
        <v>3.1760000000000002</v>
      </c>
      <c r="Z1500" s="54">
        <f t="shared" si="188"/>
        <v>0.72910927456382013</v>
      </c>
      <c r="AA1500" s="49" t="str">
        <f t="shared" ca="1" si="189"/>
        <v>N</v>
      </c>
      <c r="AB1500" s="49">
        <f t="shared" ca="1" si="190"/>
        <v>5</v>
      </c>
      <c r="AC1500" s="49" t="str">
        <f t="shared" ca="1" si="191"/>
        <v>N</v>
      </c>
    </row>
    <row r="1501" spans="1:29" x14ac:dyDescent="0.25">
      <c r="A1501">
        <v>8798</v>
      </c>
      <c r="B1501" s="9">
        <v>43557</v>
      </c>
      <c r="C1501" s="50" t="str">
        <f t="shared" si="184"/>
        <v>N</v>
      </c>
      <c r="D1501" s="52">
        <f>_xlfn.XLOOKUP(B1501,Cal_Date!B:B,Cal_Date!A:A,0)</f>
        <v>1</v>
      </c>
      <c r="E1501">
        <v>2019</v>
      </c>
      <c r="F1501" t="s">
        <v>122</v>
      </c>
      <c r="G1501" t="s">
        <v>129</v>
      </c>
      <c r="H1501" t="s">
        <v>19</v>
      </c>
      <c r="I1501" t="s">
        <v>18</v>
      </c>
      <c r="J1501" t="s">
        <v>10</v>
      </c>
      <c r="K1501" t="s">
        <v>43</v>
      </c>
      <c r="L1501">
        <v>1</v>
      </c>
      <c r="M1501">
        <v>1007</v>
      </c>
      <c r="O1501" t="s">
        <v>28</v>
      </c>
      <c r="R1501" t="s">
        <v>44</v>
      </c>
      <c r="S1501" s="49" t="str">
        <f t="shared" si="185"/>
        <v>Card</v>
      </c>
      <c r="T1501" s="3">
        <v>0.03</v>
      </c>
      <c r="U1501" s="2">
        <v>5.4450000000000003</v>
      </c>
      <c r="V1501" s="2">
        <v>1.28</v>
      </c>
      <c r="W1501" s="54">
        <f>_xlfn.XLOOKUP(M1501,Market!A:A,Market!F:F,0)</f>
        <v>8.8999999999999996E-2</v>
      </c>
      <c r="X1501" s="55">
        <f t="shared" si="186"/>
        <v>0.16335</v>
      </c>
      <c r="Y1501" s="55">
        <f t="shared" si="187"/>
        <v>4.165</v>
      </c>
      <c r="Z1501" s="54">
        <f t="shared" si="188"/>
        <v>0.76492194674012848</v>
      </c>
      <c r="AA1501" s="49" t="str">
        <f t="shared" ca="1" si="189"/>
        <v>N</v>
      </c>
      <c r="AB1501" s="49">
        <f t="shared" ca="1" si="190"/>
        <v>5</v>
      </c>
      <c r="AC1501" s="49" t="str">
        <f t="shared" ca="1" si="191"/>
        <v>N</v>
      </c>
    </row>
    <row r="1502" spans="1:29" x14ac:dyDescent="0.25">
      <c r="A1502">
        <v>8799</v>
      </c>
      <c r="B1502" s="9">
        <v>43557</v>
      </c>
      <c r="C1502" s="50" t="str">
        <f t="shared" si="184"/>
        <v>N</v>
      </c>
      <c r="D1502" s="52">
        <f>_xlfn.XLOOKUP(B1502,Cal_Date!B:B,Cal_Date!A:A,0)</f>
        <v>1</v>
      </c>
      <c r="E1502">
        <v>2019</v>
      </c>
      <c r="F1502" t="s">
        <v>122</v>
      </c>
      <c r="G1502" t="s">
        <v>129</v>
      </c>
      <c r="H1502" t="s">
        <v>48</v>
      </c>
      <c r="I1502" t="s">
        <v>18</v>
      </c>
      <c r="J1502" t="s">
        <v>10</v>
      </c>
      <c r="K1502" t="s">
        <v>43</v>
      </c>
      <c r="L1502">
        <v>1</v>
      </c>
      <c r="M1502">
        <v>1007</v>
      </c>
      <c r="O1502" t="s">
        <v>28</v>
      </c>
      <c r="R1502" t="s">
        <v>44</v>
      </c>
      <c r="S1502" s="49" t="str">
        <f t="shared" si="185"/>
        <v>Card</v>
      </c>
      <c r="T1502" s="3">
        <v>0.03</v>
      </c>
      <c r="U1502" s="2">
        <v>7.6229999999999993</v>
      </c>
      <c r="V1502" s="2">
        <v>1.46</v>
      </c>
      <c r="W1502" s="54">
        <f>_xlfn.XLOOKUP(M1502,Market!A:A,Market!F:F,0)</f>
        <v>8.8999999999999996E-2</v>
      </c>
      <c r="X1502" s="55">
        <f t="shared" si="186"/>
        <v>0.22868999999999998</v>
      </c>
      <c r="Y1502" s="55">
        <f t="shared" si="187"/>
        <v>6.1629999999999994</v>
      </c>
      <c r="Z1502" s="54">
        <f t="shared" si="188"/>
        <v>0.80847435392889933</v>
      </c>
      <c r="AA1502" s="49" t="str">
        <f t="shared" ca="1" si="189"/>
        <v>N</v>
      </c>
      <c r="AB1502" s="49">
        <f t="shared" ca="1" si="190"/>
        <v>5</v>
      </c>
      <c r="AC1502" s="49" t="str">
        <f t="shared" ca="1" si="191"/>
        <v>N</v>
      </c>
    </row>
    <row r="1503" spans="1:29" x14ac:dyDescent="0.25">
      <c r="A1503">
        <v>8800</v>
      </c>
      <c r="B1503" s="9">
        <v>43557</v>
      </c>
      <c r="C1503" s="50" t="str">
        <f t="shared" si="184"/>
        <v>N</v>
      </c>
      <c r="D1503" s="52">
        <f>_xlfn.XLOOKUP(B1503,Cal_Date!B:B,Cal_Date!A:A,0)</f>
        <v>1</v>
      </c>
      <c r="E1503">
        <v>2019</v>
      </c>
      <c r="F1503" t="s">
        <v>122</v>
      </c>
      <c r="G1503" t="s">
        <v>129</v>
      </c>
      <c r="H1503" t="s">
        <v>48</v>
      </c>
      <c r="I1503" t="s">
        <v>18</v>
      </c>
      <c r="J1503" t="s">
        <v>10</v>
      </c>
      <c r="K1503" t="s">
        <v>43</v>
      </c>
      <c r="L1503">
        <v>1</v>
      </c>
      <c r="M1503">
        <v>1005</v>
      </c>
      <c r="O1503" t="s">
        <v>25</v>
      </c>
      <c r="R1503" t="s">
        <v>44</v>
      </c>
      <c r="S1503" s="49" t="str">
        <f t="shared" si="185"/>
        <v>Card</v>
      </c>
      <c r="T1503" s="3">
        <v>0.03</v>
      </c>
      <c r="U1503" s="2">
        <v>7.6229999999999993</v>
      </c>
      <c r="V1503" s="2">
        <v>1.46</v>
      </c>
      <c r="W1503" s="54">
        <f>_xlfn.XLOOKUP(M1503,Market!A:A,Market!F:F,0)</f>
        <v>8.8999999999999996E-2</v>
      </c>
      <c r="X1503" s="55">
        <f t="shared" si="186"/>
        <v>0.22868999999999998</v>
      </c>
      <c r="Y1503" s="55">
        <f t="shared" si="187"/>
        <v>6.1629999999999994</v>
      </c>
      <c r="Z1503" s="54">
        <f t="shared" si="188"/>
        <v>0.80847435392889933</v>
      </c>
      <c r="AA1503" s="49" t="str">
        <f t="shared" ca="1" si="189"/>
        <v>N</v>
      </c>
      <c r="AB1503" s="49">
        <f t="shared" ca="1" si="190"/>
        <v>5</v>
      </c>
      <c r="AC1503" s="49" t="str">
        <f t="shared" ca="1" si="191"/>
        <v>N</v>
      </c>
    </row>
    <row r="1504" spans="1:29" x14ac:dyDescent="0.25">
      <c r="A1504">
        <v>8801</v>
      </c>
      <c r="B1504" s="9">
        <v>43557</v>
      </c>
      <c r="C1504" s="50" t="str">
        <f t="shared" si="184"/>
        <v>N</v>
      </c>
      <c r="D1504" s="52">
        <f>_xlfn.XLOOKUP(B1504,Cal_Date!B:B,Cal_Date!A:A,0)</f>
        <v>1</v>
      </c>
      <c r="E1504">
        <v>2019</v>
      </c>
      <c r="F1504" t="s">
        <v>122</v>
      </c>
      <c r="G1504" t="s">
        <v>129</v>
      </c>
      <c r="H1504" t="s">
        <v>19</v>
      </c>
      <c r="I1504" t="s">
        <v>11</v>
      </c>
      <c r="J1504" t="s">
        <v>15</v>
      </c>
      <c r="K1504" t="s">
        <v>42</v>
      </c>
      <c r="L1504">
        <v>1</v>
      </c>
      <c r="M1504">
        <v>1005</v>
      </c>
      <c r="O1504" t="s">
        <v>25</v>
      </c>
      <c r="R1504" t="s">
        <v>44</v>
      </c>
      <c r="S1504" s="49" t="str">
        <f t="shared" si="185"/>
        <v>Card</v>
      </c>
      <c r="T1504" s="3">
        <v>0.03</v>
      </c>
      <c r="U1504" s="2">
        <v>5.4450000000000003</v>
      </c>
      <c r="V1504" s="2">
        <v>1.69</v>
      </c>
      <c r="W1504" s="54">
        <f>_xlfn.XLOOKUP(M1504,Market!A:A,Market!F:F,0)</f>
        <v>8.8999999999999996E-2</v>
      </c>
      <c r="X1504" s="55">
        <f t="shared" si="186"/>
        <v>0.16335</v>
      </c>
      <c r="Y1504" s="55">
        <f t="shared" si="187"/>
        <v>3.7550000000000003</v>
      </c>
      <c r="Z1504" s="54">
        <f t="shared" si="188"/>
        <v>0.689623507805326</v>
      </c>
      <c r="AA1504" s="49" t="str">
        <f t="shared" ca="1" si="189"/>
        <v>N</v>
      </c>
      <c r="AB1504" s="49">
        <f t="shared" ca="1" si="190"/>
        <v>5</v>
      </c>
      <c r="AC1504" s="49" t="str">
        <f t="shared" ca="1" si="191"/>
        <v>N</v>
      </c>
    </row>
    <row r="1505" spans="1:29" x14ac:dyDescent="0.25">
      <c r="A1505">
        <v>8802</v>
      </c>
      <c r="B1505" s="9">
        <v>43557</v>
      </c>
      <c r="C1505" s="50" t="str">
        <f t="shared" si="184"/>
        <v>N</v>
      </c>
      <c r="D1505" s="52">
        <f>_xlfn.XLOOKUP(B1505,Cal_Date!B:B,Cal_Date!A:A,0)</f>
        <v>1</v>
      </c>
      <c r="E1505">
        <v>2019</v>
      </c>
      <c r="F1505" t="s">
        <v>122</v>
      </c>
      <c r="G1505" t="s">
        <v>129</v>
      </c>
      <c r="H1505" t="s">
        <v>17</v>
      </c>
      <c r="I1505" t="s">
        <v>18</v>
      </c>
      <c r="J1505" t="s">
        <v>10</v>
      </c>
      <c r="K1505" t="s">
        <v>43</v>
      </c>
      <c r="L1505">
        <v>2</v>
      </c>
      <c r="M1505">
        <v>1002</v>
      </c>
      <c r="O1505" t="s">
        <v>28</v>
      </c>
      <c r="R1505" t="s">
        <v>44</v>
      </c>
      <c r="S1505" s="49" t="str">
        <f t="shared" si="185"/>
        <v>Card</v>
      </c>
      <c r="T1505" s="3">
        <v>0.03</v>
      </c>
      <c r="U1505" s="2">
        <v>8.48</v>
      </c>
      <c r="V1505" s="2">
        <v>2.36</v>
      </c>
      <c r="W1505" s="54">
        <f>_xlfn.XLOOKUP(M1505,Market!A:A,Market!F:F,0)</f>
        <v>0.06</v>
      </c>
      <c r="X1505" s="55">
        <f t="shared" si="186"/>
        <v>0.25440000000000002</v>
      </c>
      <c r="Y1505" s="55">
        <f t="shared" si="187"/>
        <v>6.120000000000001</v>
      </c>
      <c r="Z1505" s="54">
        <f t="shared" si="188"/>
        <v>0.72169811320754729</v>
      </c>
      <c r="AA1505" s="49" t="str">
        <f t="shared" ca="1" si="189"/>
        <v>N</v>
      </c>
      <c r="AB1505" s="49">
        <f t="shared" ca="1" si="190"/>
        <v>5</v>
      </c>
      <c r="AC1505" s="49" t="str">
        <f t="shared" ca="1" si="191"/>
        <v>N</v>
      </c>
    </row>
    <row r="1506" spans="1:29" x14ac:dyDescent="0.25">
      <c r="A1506">
        <v>8803</v>
      </c>
      <c r="B1506" s="9">
        <v>43557</v>
      </c>
      <c r="C1506" s="50" t="str">
        <f t="shared" si="184"/>
        <v>N</v>
      </c>
      <c r="D1506" s="52">
        <f>_xlfn.XLOOKUP(B1506,Cal_Date!B:B,Cal_Date!A:A,0)</f>
        <v>1</v>
      </c>
      <c r="E1506">
        <v>2019</v>
      </c>
      <c r="F1506" t="s">
        <v>122</v>
      </c>
      <c r="G1506" t="s">
        <v>129</v>
      </c>
      <c r="H1506" t="s">
        <v>19</v>
      </c>
      <c r="I1506" t="s">
        <v>18</v>
      </c>
      <c r="J1506" t="s">
        <v>10</v>
      </c>
      <c r="K1506" t="s">
        <v>43</v>
      </c>
      <c r="L1506">
        <v>2</v>
      </c>
      <c r="M1506">
        <v>1004</v>
      </c>
      <c r="O1506" t="s">
        <v>28</v>
      </c>
      <c r="R1506" t="s">
        <v>44</v>
      </c>
      <c r="S1506" s="49" t="str">
        <f t="shared" si="185"/>
        <v>Card</v>
      </c>
      <c r="T1506" s="3">
        <v>0.03</v>
      </c>
      <c r="U1506" s="2">
        <v>10.600000000000001</v>
      </c>
      <c r="V1506" s="2">
        <v>2.56</v>
      </c>
      <c r="W1506" s="54">
        <f>_xlfn.XLOOKUP(M1506,Market!A:A,Market!F:F,0)</f>
        <v>0.06</v>
      </c>
      <c r="X1506" s="55">
        <f t="shared" si="186"/>
        <v>0.318</v>
      </c>
      <c r="Y1506" s="55">
        <f t="shared" si="187"/>
        <v>8.0400000000000009</v>
      </c>
      <c r="Z1506" s="54">
        <f t="shared" si="188"/>
        <v>0.75849056603773579</v>
      </c>
      <c r="AA1506" s="49" t="str">
        <f t="shared" ca="1" si="189"/>
        <v>N</v>
      </c>
      <c r="AB1506" s="49">
        <f t="shared" ca="1" si="190"/>
        <v>5</v>
      </c>
      <c r="AC1506" s="49" t="str">
        <f t="shared" ca="1" si="191"/>
        <v>N</v>
      </c>
    </row>
    <row r="1507" spans="1:29" x14ac:dyDescent="0.25">
      <c r="A1507">
        <v>8804</v>
      </c>
      <c r="B1507" s="9">
        <v>43557</v>
      </c>
      <c r="C1507" s="50" t="str">
        <f t="shared" si="184"/>
        <v>N</v>
      </c>
      <c r="D1507" s="52">
        <f>_xlfn.XLOOKUP(B1507,Cal_Date!B:B,Cal_Date!A:A,0)</f>
        <v>1</v>
      </c>
      <c r="E1507">
        <v>2019</v>
      </c>
      <c r="F1507" t="s">
        <v>122</v>
      </c>
      <c r="G1507" t="s">
        <v>129</v>
      </c>
      <c r="H1507" t="s">
        <v>19</v>
      </c>
      <c r="I1507" t="s">
        <v>11</v>
      </c>
      <c r="J1507" t="s">
        <v>15</v>
      </c>
      <c r="K1507" t="s">
        <v>42</v>
      </c>
      <c r="L1507">
        <v>1</v>
      </c>
      <c r="M1507">
        <v>1005</v>
      </c>
      <c r="O1507" t="s">
        <v>25</v>
      </c>
      <c r="R1507" t="s">
        <v>44</v>
      </c>
      <c r="S1507" s="49" t="str">
        <f t="shared" si="185"/>
        <v>Card</v>
      </c>
      <c r="T1507" s="3">
        <v>0.03</v>
      </c>
      <c r="U1507" s="2">
        <v>5.4450000000000003</v>
      </c>
      <c r="V1507" s="2">
        <v>1.69</v>
      </c>
      <c r="W1507" s="54">
        <f>_xlfn.XLOOKUP(M1507,Market!A:A,Market!F:F,0)</f>
        <v>8.8999999999999996E-2</v>
      </c>
      <c r="X1507" s="55">
        <f t="shared" si="186"/>
        <v>0.16335</v>
      </c>
      <c r="Y1507" s="55">
        <f t="shared" si="187"/>
        <v>3.7550000000000003</v>
      </c>
      <c r="Z1507" s="54">
        <f t="shared" si="188"/>
        <v>0.689623507805326</v>
      </c>
      <c r="AA1507" s="49" t="str">
        <f t="shared" ca="1" si="189"/>
        <v>N</v>
      </c>
      <c r="AB1507" s="49">
        <f t="shared" ca="1" si="190"/>
        <v>5</v>
      </c>
      <c r="AC1507" s="49" t="str">
        <f t="shared" ca="1" si="191"/>
        <v>N</v>
      </c>
    </row>
    <row r="1508" spans="1:29" x14ac:dyDescent="0.25">
      <c r="A1508">
        <v>8805</v>
      </c>
      <c r="B1508" s="9">
        <v>43557</v>
      </c>
      <c r="C1508" s="50" t="str">
        <f t="shared" si="184"/>
        <v>N</v>
      </c>
      <c r="D1508" s="52">
        <f>_xlfn.XLOOKUP(B1508,Cal_Date!B:B,Cal_Date!A:A,0)</f>
        <v>1</v>
      </c>
      <c r="E1508">
        <v>2019</v>
      </c>
      <c r="F1508" t="s">
        <v>122</v>
      </c>
      <c r="G1508" t="s">
        <v>129</v>
      </c>
      <c r="H1508" t="s">
        <v>48</v>
      </c>
      <c r="I1508" t="s">
        <v>18</v>
      </c>
      <c r="J1508" t="s">
        <v>10</v>
      </c>
      <c r="K1508" t="s">
        <v>43</v>
      </c>
      <c r="L1508">
        <v>1</v>
      </c>
      <c r="M1508">
        <v>1001</v>
      </c>
      <c r="O1508" t="s">
        <v>25</v>
      </c>
      <c r="R1508" t="s">
        <v>44</v>
      </c>
      <c r="S1508" s="49" t="str">
        <f t="shared" si="185"/>
        <v>Card</v>
      </c>
      <c r="T1508" s="3">
        <v>0.03</v>
      </c>
      <c r="U1508" s="2">
        <v>7.42</v>
      </c>
      <c r="V1508" s="2">
        <v>1.46</v>
      </c>
      <c r="W1508" s="54">
        <f>_xlfn.XLOOKUP(M1508,Market!A:A,Market!F:F,0)</f>
        <v>0.06</v>
      </c>
      <c r="X1508" s="55">
        <f t="shared" si="186"/>
        <v>0.22259999999999999</v>
      </c>
      <c r="Y1508" s="55">
        <f t="shared" si="187"/>
        <v>5.96</v>
      </c>
      <c r="Z1508" s="54">
        <f t="shared" si="188"/>
        <v>0.80323450134770891</v>
      </c>
      <c r="AA1508" s="49" t="str">
        <f t="shared" ca="1" si="189"/>
        <v>N</v>
      </c>
      <c r="AB1508" s="49">
        <f t="shared" ca="1" si="190"/>
        <v>5</v>
      </c>
      <c r="AC1508" s="49" t="str">
        <f t="shared" ca="1" si="191"/>
        <v>N</v>
      </c>
    </row>
    <row r="1509" spans="1:29" x14ac:dyDescent="0.25">
      <c r="A1509">
        <v>8806</v>
      </c>
      <c r="B1509" s="9">
        <v>43557</v>
      </c>
      <c r="C1509" s="50" t="str">
        <f t="shared" si="184"/>
        <v>N</v>
      </c>
      <c r="D1509" s="52">
        <f>_xlfn.XLOOKUP(B1509,Cal_Date!B:B,Cal_Date!A:A,0)</f>
        <v>1</v>
      </c>
      <c r="E1509">
        <v>2019</v>
      </c>
      <c r="F1509" t="s">
        <v>122</v>
      </c>
      <c r="G1509" t="s">
        <v>129</v>
      </c>
      <c r="H1509" t="s">
        <v>48</v>
      </c>
      <c r="I1509" t="s">
        <v>18</v>
      </c>
      <c r="J1509" t="s">
        <v>10</v>
      </c>
      <c r="K1509" t="s">
        <v>43</v>
      </c>
      <c r="L1509">
        <v>1</v>
      </c>
      <c r="M1509">
        <v>1010</v>
      </c>
      <c r="O1509" t="s">
        <v>25</v>
      </c>
      <c r="R1509" t="s">
        <v>44</v>
      </c>
      <c r="S1509" s="49" t="str">
        <f t="shared" si="185"/>
        <v>Card</v>
      </c>
      <c r="T1509" s="3">
        <v>0.03</v>
      </c>
      <c r="U1509" s="2">
        <v>7.5600000000000005</v>
      </c>
      <c r="V1509" s="2">
        <v>1.46</v>
      </c>
      <c r="W1509" s="54">
        <f>_xlfn.XLOOKUP(M1509,Market!A:A,Market!F:F,0)</f>
        <v>0.08</v>
      </c>
      <c r="X1509" s="55">
        <f t="shared" si="186"/>
        <v>0.2268</v>
      </c>
      <c r="Y1509" s="55">
        <f t="shared" si="187"/>
        <v>6.1000000000000005</v>
      </c>
      <c r="Z1509" s="54">
        <f t="shared" si="188"/>
        <v>0.80687830687830686</v>
      </c>
      <c r="AA1509" s="49" t="str">
        <f t="shared" ca="1" si="189"/>
        <v>N</v>
      </c>
      <c r="AB1509" s="49">
        <f t="shared" ca="1" si="190"/>
        <v>5</v>
      </c>
      <c r="AC1509" s="49" t="str">
        <f t="shared" ca="1" si="191"/>
        <v>N</v>
      </c>
    </row>
    <row r="1510" spans="1:29" x14ac:dyDescent="0.25">
      <c r="A1510">
        <v>8807</v>
      </c>
      <c r="B1510" s="9">
        <v>43557</v>
      </c>
      <c r="C1510" s="50" t="str">
        <f t="shared" si="184"/>
        <v>N</v>
      </c>
      <c r="D1510" s="52">
        <f>_xlfn.XLOOKUP(B1510,Cal_Date!B:B,Cal_Date!A:A,0)</f>
        <v>1</v>
      </c>
      <c r="E1510">
        <v>2019</v>
      </c>
      <c r="F1510" t="s">
        <v>122</v>
      </c>
      <c r="G1510" t="s">
        <v>129</v>
      </c>
      <c r="H1510" t="s">
        <v>17</v>
      </c>
      <c r="I1510" t="s">
        <v>18</v>
      </c>
      <c r="J1510" t="s">
        <v>15</v>
      </c>
      <c r="K1510" t="s">
        <v>43</v>
      </c>
      <c r="L1510">
        <v>2</v>
      </c>
      <c r="M1510">
        <v>1011</v>
      </c>
      <c r="O1510" t="s">
        <v>25</v>
      </c>
      <c r="R1510" t="s">
        <v>44</v>
      </c>
      <c r="S1510" s="49" t="str">
        <f t="shared" si="185"/>
        <v>Card</v>
      </c>
      <c r="T1510" s="3">
        <v>0.03</v>
      </c>
      <c r="U1510" s="2">
        <v>11.66</v>
      </c>
      <c r="V1510" s="2">
        <v>4</v>
      </c>
      <c r="W1510" s="54">
        <f>_xlfn.XLOOKUP(M1510,Market!A:A,Market!F:F,0)</f>
        <v>0.06</v>
      </c>
      <c r="X1510" s="55">
        <f t="shared" si="186"/>
        <v>0.3498</v>
      </c>
      <c r="Y1510" s="55">
        <f t="shared" si="187"/>
        <v>7.66</v>
      </c>
      <c r="Z1510" s="54">
        <f t="shared" si="188"/>
        <v>0.65694682675814753</v>
      </c>
      <c r="AA1510" s="49" t="str">
        <f t="shared" ca="1" si="189"/>
        <v>N</v>
      </c>
      <c r="AB1510" s="49">
        <f t="shared" ca="1" si="190"/>
        <v>5</v>
      </c>
      <c r="AC1510" s="49" t="str">
        <f t="shared" ca="1" si="191"/>
        <v>N</v>
      </c>
    </row>
    <row r="1511" spans="1:29" x14ac:dyDescent="0.25">
      <c r="A1511">
        <v>8808</v>
      </c>
      <c r="B1511" s="9">
        <v>43557</v>
      </c>
      <c r="C1511" s="50" t="str">
        <f t="shared" si="184"/>
        <v>N</v>
      </c>
      <c r="D1511" s="52">
        <f>_xlfn.XLOOKUP(B1511,Cal_Date!B:B,Cal_Date!A:A,0)</f>
        <v>1</v>
      </c>
      <c r="E1511">
        <v>2019</v>
      </c>
      <c r="F1511" t="s">
        <v>122</v>
      </c>
      <c r="G1511" t="s">
        <v>129</v>
      </c>
      <c r="H1511" t="s">
        <v>17</v>
      </c>
      <c r="I1511" t="s">
        <v>18</v>
      </c>
      <c r="J1511" t="s">
        <v>15</v>
      </c>
      <c r="K1511" t="s">
        <v>43</v>
      </c>
      <c r="L1511">
        <v>1</v>
      </c>
      <c r="M1511">
        <v>1011</v>
      </c>
      <c r="O1511" t="s">
        <v>25</v>
      </c>
      <c r="R1511" t="s">
        <v>44</v>
      </c>
      <c r="S1511" s="49" t="str">
        <f t="shared" si="185"/>
        <v>Card</v>
      </c>
      <c r="T1511" s="3">
        <v>0.03</v>
      </c>
      <c r="U1511" s="2">
        <v>5.83</v>
      </c>
      <c r="V1511" s="2">
        <v>2</v>
      </c>
      <c r="W1511" s="54">
        <f>_xlfn.XLOOKUP(M1511,Market!A:A,Market!F:F,0)</f>
        <v>0.06</v>
      </c>
      <c r="X1511" s="55">
        <f t="shared" si="186"/>
        <v>0.1749</v>
      </c>
      <c r="Y1511" s="55">
        <f t="shared" si="187"/>
        <v>3.83</v>
      </c>
      <c r="Z1511" s="54">
        <f t="shared" si="188"/>
        <v>0.65694682675814753</v>
      </c>
      <c r="AA1511" s="49" t="str">
        <f t="shared" ca="1" si="189"/>
        <v>N</v>
      </c>
      <c r="AB1511" s="49">
        <f t="shared" ca="1" si="190"/>
        <v>5</v>
      </c>
      <c r="AC1511" s="49" t="str">
        <f t="shared" ca="1" si="191"/>
        <v>N</v>
      </c>
    </row>
    <row r="1512" spans="1:29" x14ac:dyDescent="0.25">
      <c r="A1512">
        <v>8809</v>
      </c>
      <c r="B1512" s="9">
        <v>43557</v>
      </c>
      <c r="C1512" s="50" t="str">
        <f t="shared" si="184"/>
        <v>N</v>
      </c>
      <c r="D1512" s="52">
        <f>_xlfn.XLOOKUP(B1512,Cal_Date!B:B,Cal_Date!A:A,0)</f>
        <v>1</v>
      </c>
      <c r="E1512">
        <v>2019</v>
      </c>
      <c r="F1512" t="s">
        <v>122</v>
      </c>
      <c r="G1512" t="s">
        <v>129</v>
      </c>
      <c r="H1512" t="s">
        <v>17</v>
      </c>
      <c r="I1512" t="s">
        <v>18</v>
      </c>
      <c r="J1512" t="s">
        <v>15</v>
      </c>
      <c r="K1512" t="s">
        <v>43</v>
      </c>
      <c r="L1512">
        <v>2</v>
      </c>
      <c r="M1512">
        <v>1001</v>
      </c>
      <c r="O1512" t="s">
        <v>25</v>
      </c>
      <c r="R1512" t="s">
        <v>44</v>
      </c>
      <c r="S1512" s="49" t="str">
        <f t="shared" si="185"/>
        <v>Card</v>
      </c>
      <c r="T1512" s="3">
        <v>0.03</v>
      </c>
      <c r="U1512" s="2">
        <v>11.66</v>
      </c>
      <c r="V1512" s="2">
        <v>4</v>
      </c>
      <c r="W1512" s="54">
        <f>_xlfn.XLOOKUP(M1512,Market!A:A,Market!F:F,0)</f>
        <v>0.06</v>
      </c>
      <c r="X1512" s="55">
        <f t="shared" si="186"/>
        <v>0.3498</v>
      </c>
      <c r="Y1512" s="55">
        <f t="shared" si="187"/>
        <v>7.66</v>
      </c>
      <c r="Z1512" s="54">
        <f t="shared" si="188"/>
        <v>0.65694682675814753</v>
      </c>
      <c r="AA1512" s="49" t="str">
        <f t="shared" ca="1" si="189"/>
        <v>N</v>
      </c>
      <c r="AB1512" s="49">
        <f t="shared" ca="1" si="190"/>
        <v>5</v>
      </c>
      <c r="AC1512" s="49" t="str">
        <f t="shared" ca="1" si="191"/>
        <v>N</v>
      </c>
    </row>
    <row r="1513" spans="1:29" x14ac:dyDescent="0.25">
      <c r="A1513">
        <v>8810</v>
      </c>
      <c r="B1513" s="9">
        <v>43557</v>
      </c>
      <c r="C1513" s="50" t="str">
        <f t="shared" si="184"/>
        <v>N</v>
      </c>
      <c r="D1513" s="52">
        <f>_xlfn.XLOOKUP(B1513,Cal_Date!B:B,Cal_Date!A:A,0)</f>
        <v>1</v>
      </c>
      <c r="E1513">
        <v>2019</v>
      </c>
      <c r="F1513" t="s">
        <v>122</v>
      </c>
      <c r="G1513" t="s">
        <v>129</v>
      </c>
      <c r="H1513" t="s">
        <v>19</v>
      </c>
      <c r="I1513" t="s">
        <v>11</v>
      </c>
      <c r="J1513" t="s">
        <v>15</v>
      </c>
      <c r="K1513" t="s">
        <v>42</v>
      </c>
      <c r="L1513">
        <v>1</v>
      </c>
      <c r="M1513">
        <v>1003</v>
      </c>
      <c r="O1513" t="s">
        <v>25</v>
      </c>
      <c r="R1513" t="s">
        <v>44</v>
      </c>
      <c r="S1513" s="49" t="str">
        <f t="shared" si="185"/>
        <v>Card</v>
      </c>
      <c r="T1513" s="3">
        <v>0.03</v>
      </c>
      <c r="U1513" s="2">
        <v>4.7700000000000005</v>
      </c>
      <c r="V1513" s="2">
        <v>1.57</v>
      </c>
      <c r="W1513" s="54">
        <f>_xlfn.XLOOKUP(M1513,Market!A:A,Market!F:F,0)</f>
        <v>0.06</v>
      </c>
      <c r="X1513" s="55">
        <f t="shared" si="186"/>
        <v>0.1431</v>
      </c>
      <c r="Y1513" s="55">
        <f t="shared" si="187"/>
        <v>3.2</v>
      </c>
      <c r="Z1513" s="54">
        <f t="shared" si="188"/>
        <v>0.67085953878406701</v>
      </c>
      <c r="AA1513" s="49" t="str">
        <f t="shared" ca="1" si="189"/>
        <v>N</v>
      </c>
      <c r="AB1513" s="49">
        <f t="shared" ca="1" si="190"/>
        <v>5</v>
      </c>
      <c r="AC1513" s="49" t="str">
        <f t="shared" ca="1" si="191"/>
        <v>N</v>
      </c>
    </row>
    <row r="1514" spans="1:29" x14ac:dyDescent="0.25">
      <c r="A1514">
        <v>8811</v>
      </c>
      <c r="B1514" s="9">
        <v>43557</v>
      </c>
      <c r="C1514" s="50" t="str">
        <f t="shared" si="184"/>
        <v>N</v>
      </c>
      <c r="D1514" s="52">
        <f>_xlfn.XLOOKUP(B1514,Cal_Date!B:B,Cal_Date!A:A,0)</f>
        <v>1</v>
      </c>
      <c r="E1514">
        <v>2019</v>
      </c>
      <c r="F1514" t="s">
        <v>122</v>
      </c>
      <c r="G1514" t="s">
        <v>129</v>
      </c>
      <c r="H1514" t="s">
        <v>19</v>
      </c>
      <c r="I1514" t="s">
        <v>11</v>
      </c>
      <c r="J1514" t="s">
        <v>15</v>
      </c>
      <c r="K1514" t="s">
        <v>42</v>
      </c>
      <c r="L1514">
        <v>2</v>
      </c>
      <c r="M1514">
        <v>1005</v>
      </c>
      <c r="O1514" t="s">
        <v>25</v>
      </c>
      <c r="R1514" t="s">
        <v>44</v>
      </c>
      <c r="S1514" s="49" t="str">
        <f t="shared" si="185"/>
        <v>Card</v>
      </c>
      <c r="T1514" s="3">
        <v>0.03</v>
      </c>
      <c r="U1514" s="2">
        <v>9.8010000000000002</v>
      </c>
      <c r="V1514" s="2">
        <v>3.14</v>
      </c>
      <c r="W1514" s="54">
        <f>_xlfn.XLOOKUP(M1514,Market!A:A,Market!F:F,0)</f>
        <v>8.8999999999999996E-2</v>
      </c>
      <c r="X1514" s="55">
        <f t="shared" si="186"/>
        <v>0.29403000000000001</v>
      </c>
      <c r="Y1514" s="55">
        <f t="shared" si="187"/>
        <v>6.6609999999999996</v>
      </c>
      <c r="Z1514" s="54">
        <f t="shared" si="188"/>
        <v>0.67962452810937657</v>
      </c>
      <c r="AA1514" s="49" t="str">
        <f t="shared" ca="1" si="189"/>
        <v>N</v>
      </c>
      <c r="AB1514" s="49">
        <f t="shared" ca="1" si="190"/>
        <v>5</v>
      </c>
      <c r="AC1514" s="49" t="str">
        <f t="shared" ca="1" si="191"/>
        <v>N</v>
      </c>
    </row>
    <row r="1515" spans="1:29" x14ac:dyDescent="0.25">
      <c r="A1515">
        <v>8812</v>
      </c>
      <c r="B1515" s="9">
        <v>43557</v>
      </c>
      <c r="C1515" s="50" t="str">
        <f t="shared" si="184"/>
        <v>N</v>
      </c>
      <c r="D1515" s="52">
        <f>_xlfn.XLOOKUP(B1515,Cal_Date!B:B,Cal_Date!A:A,0)</f>
        <v>1</v>
      </c>
      <c r="E1515">
        <v>2019</v>
      </c>
      <c r="F1515" t="s">
        <v>122</v>
      </c>
      <c r="G1515" t="s">
        <v>129</v>
      </c>
      <c r="H1515" t="s">
        <v>17</v>
      </c>
      <c r="I1515" t="s">
        <v>18</v>
      </c>
      <c r="J1515" t="s">
        <v>15</v>
      </c>
      <c r="K1515" t="s">
        <v>43</v>
      </c>
      <c r="L1515">
        <v>1</v>
      </c>
      <c r="M1515">
        <v>1005</v>
      </c>
      <c r="O1515" t="s">
        <v>25</v>
      </c>
      <c r="R1515" t="s">
        <v>44</v>
      </c>
      <c r="S1515" s="49" t="str">
        <f t="shared" si="185"/>
        <v>Card</v>
      </c>
      <c r="T1515" s="3">
        <v>0.03</v>
      </c>
      <c r="U1515" s="2">
        <v>5.9894999999999996</v>
      </c>
      <c r="V1515" s="2">
        <v>2</v>
      </c>
      <c r="W1515" s="54">
        <f>_xlfn.XLOOKUP(M1515,Market!A:A,Market!F:F,0)</f>
        <v>8.8999999999999996E-2</v>
      </c>
      <c r="X1515" s="55">
        <f t="shared" si="186"/>
        <v>0.17968499999999998</v>
      </c>
      <c r="Y1515" s="55">
        <f t="shared" si="187"/>
        <v>3.9894999999999996</v>
      </c>
      <c r="Z1515" s="54">
        <f t="shared" si="188"/>
        <v>0.66608231071040991</v>
      </c>
      <c r="AA1515" s="49" t="str">
        <f t="shared" ca="1" si="189"/>
        <v>N</v>
      </c>
      <c r="AB1515" s="49">
        <f t="shared" ca="1" si="190"/>
        <v>5</v>
      </c>
      <c r="AC1515" s="49" t="str">
        <f t="shared" ca="1" si="191"/>
        <v>N</v>
      </c>
    </row>
    <row r="1516" spans="1:29" x14ac:dyDescent="0.25">
      <c r="A1516">
        <v>8813</v>
      </c>
      <c r="B1516" s="9">
        <v>43557</v>
      </c>
      <c r="C1516" s="50" t="str">
        <f t="shared" si="184"/>
        <v>N</v>
      </c>
      <c r="D1516" s="52">
        <f>_xlfn.XLOOKUP(B1516,Cal_Date!B:B,Cal_Date!A:A,0)</f>
        <v>1</v>
      </c>
      <c r="E1516">
        <v>2019</v>
      </c>
      <c r="F1516" t="s">
        <v>122</v>
      </c>
      <c r="G1516" t="s">
        <v>129</v>
      </c>
      <c r="H1516" t="s">
        <v>17</v>
      </c>
      <c r="I1516" t="s">
        <v>18</v>
      </c>
      <c r="J1516" t="s">
        <v>10</v>
      </c>
      <c r="K1516" t="s">
        <v>43</v>
      </c>
      <c r="L1516">
        <v>1</v>
      </c>
      <c r="M1516">
        <v>1006</v>
      </c>
      <c r="O1516" t="s">
        <v>28</v>
      </c>
      <c r="R1516" t="s">
        <v>44</v>
      </c>
      <c r="S1516" s="49" t="str">
        <f t="shared" si="185"/>
        <v>Card</v>
      </c>
      <c r="T1516" s="3">
        <v>0.03</v>
      </c>
      <c r="U1516" s="2">
        <v>4.3559999999999999</v>
      </c>
      <c r="V1516" s="2">
        <v>1.18</v>
      </c>
      <c r="W1516" s="54">
        <f>_xlfn.XLOOKUP(M1516,Market!A:A,Market!F:F,0)</f>
        <v>8.8999999999999996E-2</v>
      </c>
      <c r="X1516" s="55">
        <f t="shared" si="186"/>
        <v>0.13067999999999999</v>
      </c>
      <c r="Y1516" s="55">
        <f t="shared" si="187"/>
        <v>3.1760000000000002</v>
      </c>
      <c r="Z1516" s="54">
        <f t="shared" si="188"/>
        <v>0.72910927456382013</v>
      </c>
      <c r="AA1516" s="49" t="str">
        <f t="shared" ca="1" si="189"/>
        <v>N</v>
      </c>
      <c r="AB1516" s="49">
        <f t="shared" ca="1" si="190"/>
        <v>5</v>
      </c>
      <c r="AC1516" s="49" t="str">
        <f t="shared" ca="1" si="191"/>
        <v>N</v>
      </c>
    </row>
    <row r="1517" spans="1:29" x14ac:dyDescent="0.25">
      <c r="A1517">
        <v>8814</v>
      </c>
      <c r="B1517" s="9">
        <v>43557</v>
      </c>
      <c r="C1517" s="50" t="str">
        <f t="shared" si="184"/>
        <v>N</v>
      </c>
      <c r="D1517" s="52">
        <f>_xlfn.XLOOKUP(B1517,Cal_Date!B:B,Cal_Date!A:A,0)</f>
        <v>1</v>
      </c>
      <c r="E1517">
        <v>2019</v>
      </c>
      <c r="F1517" t="s">
        <v>122</v>
      </c>
      <c r="G1517" t="s">
        <v>129</v>
      </c>
      <c r="H1517" t="s">
        <v>17</v>
      </c>
      <c r="I1517" t="s">
        <v>18</v>
      </c>
      <c r="J1517" t="s">
        <v>15</v>
      </c>
      <c r="K1517" t="s">
        <v>43</v>
      </c>
      <c r="L1517">
        <v>1</v>
      </c>
      <c r="M1517">
        <v>1002</v>
      </c>
      <c r="O1517" t="s">
        <v>28</v>
      </c>
      <c r="R1517" t="s">
        <v>44</v>
      </c>
      <c r="S1517" s="49" t="str">
        <f t="shared" si="185"/>
        <v>Card</v>
      </c>
      <c r="T1517" s="3">
        <v>0.03</v>
      </c>
      <c r="U1517" s="2">
        <v>5.83</v>
      </c>
      <c r="V1517" s="2">
        <v>2</v>
      </c>
      <c r="W1517" s="54">
        <f>_xlfn.XLOOKUP(M1517,Market!A:A,Market!F:F,0)</f>
        <v>0.06</v>
      </c>
      <c r="X1517" s="55">
        <f t="shared" si="186"/>
        <v>0.1749</v>
      </c>
      <c r="Y1517" s="55">
        <f t="shared" si="187"/>
        <v>3.83</v>
      </c>
      <c r="Z1517" s="54">
        <f t="shared" si="188"/>
        <v>0.65694682675814753</v>
      </c>
      <c r="AA1517" s="49" t="str">
        <f t="shared" ca="1" si="189"/>
        <v>N</v>
      </c>
      <c r="AB1517" s="49">
        <f t="shared" ca="1" si="190"/>
        <v>5</v>
      </c>
      <c r="AC1517" s="49" t="str">
        <f t="shared" ca="1" si="191"/>
        <v>N</v>
      </c>
    </row>
    <row r="1518" spans="1:29" x14ac:dyDescent="0.25">
      <c r="A1518">
        <v>8815</v>
      </c>
      <c r="B1518" s="9">
        <v>43557</v>
      </c>
      <c r="C1518" s="50" t="str">
        <f t="shared" si="184"/>
        <v>N</v>
      </c>
      <c r="D1518" s="52">
        <f>_xlfn.XLOOKUP(B1518,Cal_Date!B:B,Cal_Date!A:A,0)</f>
        <v>1</v>
      </c>
      <c r="E1518">
        <v>2019</v>
      </c>
      <c r="F1518" t="s">
        <v>122</v>
      </c>
      <c r="G1518" t="s">
        <v>129</v>
      </c>
      <c r="H1518" t="s">
        <v>19</v>
      </c>
      <c r="I1518" t="s">
        <v>18</v>
      </c>
      <c r="J1518" t="s">
        <v>10</v>
      </c>
      <c r="K1518" t="s">
        <v>43</v>
      </c>
      <c r="L1518">
        <v>1</v>
      </c>
      <c r="M1518">
        <v>1001</v>
      </c>
      <c r="O1518" t="s">
        <v>25</v>
      </c>
      <c r="R1518" t="s">
        <v>44</v>
      </c>
      <c r="S1518" s="49" t="str">
        <f t="shared" si="185"/>
        <v>Card</v>
      </c>
      <c r="T1518" s="3">
        <v>0.03</v>
      </c>
      <c r="U1518" s="2">
        <v>5.3000000000000007</v>
      </c>
      <c r="V1518" s="2">
        <v>1.28</v>
      </c>
      <c r="W1518" s="54">
        <f>_xlfn.XLOOKUP(M1518,Market!A:A,Market!F:F,0)</f>
        <v>0.06</v>
      </c>
      <c r="X1518" s="55">
        <f t="shared" si="186"/>
        <v>0.159</v>
      </c>
      <c r="Y1518" s="55">
        <f t="shared" si="187"/>
        <v>4.0200000000000005</v>
      </c>
      <c r="Z1518" s="54">
        <f t="shared" si="188"/>
        <v>0.75849056603773579</v>
      </c>
      <c r="AA1518" s="49" t="str">
        <f t="shared" ca="1" si="189"/>
        <v>N</v>
      </c>
      <c r="AB1518" s="49">
        <f t="shared" ca="1" si="190"/>
        <v>5</v>
      </c>
      <c r="AC1518" s="49" t="str">
        <f t="shared" ca="1" si="191"/>
        <v>N</v>
      </c>
    </row>
    <row r="1519" spans="1:29" x14ac:dyDescent="0.25">
      <c r="A1519">
        <v>8816</v>
      </c>
      <c r="B1519" s="9">
        <v>43557</v>
      </c>
      <c r="C1519" s="50" t="str">
        <f t="shared" si="184"/>
        <v>N</v>
      </c>
      <c r="D1519" s="52">
        <f>_xlfn.XLOOKUP(B1519,Cal_Date!B:B,Cal_Date!A:A,0)</f>
        <v>1</v>
      </c>
      <c r="E1519">
        <v>2019</v>
      </c>
      <c r="F1519" t="s">
        <v>122</v>
      </c>
      <c r="G1519" t="s">
        <v>129</v>
      </c>
      <c r="H1519" t="s">
        <v>17</v>
      </c>
      <c r="I1519" t="s">
        <v>18</v>
      </c>
      <c r="J1519" t="s">
        <v>10</v>
      </c>
      <c r="K1519" t="s">
        <v>43</v>
      </c>
      <c r="L1519">
        <v>2</v>
      </c>
      <c r="M1519">
        <v>1003</v>
      </c>
      <c r="O1519" t="s">
        <v>25</v>
      </c>
      <c r="R1519" t="s">
        <v>44</v>
      </c>
      <c r="S1519" s="49" t="str">
        <f t="shared" si="185"/>
        <v>Card</v>
      </c>
      <c r="T1519" s="3">
        <v>0.03</v>
      </c>
      <c r="U1519" s="2">
        <v>8.48</v>
      </c>
      <c r="V1519" s="2">
        <v>2.36</v>
      </c>
      <c r="W1519" s="54">
        <f>_xlfn.XLOOKUP(M1519,Market!A:A,Market!F:F,0)</f>
        <v>0.06</v>
      </c>
      <c r="X1519" s="55">
        <f t="shared" si="186"/>
        <v>0.25440000000000002</v>
      </c>
      <c r="Y1519" s="55">
        <f t="shared" si="187"/>
        <v>6.120000000000001</v>
      </c>
      <c r="Z1519" s="54">
        <f t="shared" si="188"/>
        <v>0.72169811320754729</v>
      </c>
      <c r="AA1519" s="49" t="str">
        <f t="shared" ca="1" si="189"/>
        <v>N</v>
      </c>
      <c r="AB1519" s="49">
        <f t="shared" ca="1" si="190"/>
        <v>5</v>
      </c>
      <c r="AC1519" s="49" t="str">
        <f t="shared" ca="1" si="191"/>
        <v>N</v>
      </c>
    </row>
    <row r="1520" spans="1:29" x14ac:dyDescent="0.25">
      <c r="A1520">
        <v>8817</v>
      </c>
      <c r="B1520" s="9">
        <v>43557</v>
      </c>
      <c r="C1520" s="50" t="str">
        <f t="shared" si="184"/>
        <v>N</v>
      </c>
      <c r="D1520" s="52">
        <f>_xlfn.XLOOKUP(B1520,Cal_Date!B:B,Cal_Date!A:A,0)</f>
        <v>1</v>
      </c>
      <c r="E1520">
        <v>2019</v>
      </c>
      <c r="F1520" t="s">
        <v>122</v>
      </c>
      <c r="G1520" t="s">
        <v>129</v>
      </c>
      <c r="H1520" t="s">
        <v>17</v>
      </c>
      <c r="I1520" t="s">
        <v>18</v>
      </c>
      <c r="J1520" t="s">
        <v>10</v>
      </c>
      <c r="K1520" t="s">
        <v>43</v>
      </c>
      <c r="L1520">
        <v>1</v>
      </c>
      <c r="M1520">
        <v>1004</v>
      </c>
      <c r="O1520" t="s">
        <v>28</v>
      </c>
      <c r="R1520" t="s">
        <v>44</v>
      </c>
      <c r="S1520" s="49" t="str">
        <f t="shared" si="185"/>
        <v>Card</v>
      </c>
      <c r="T1520" s="3">
        <v>0.03</v>
      </c>
      <c r="U1520" s="2">
        <v>4.24</v>
      </c>
      <c r="V1520" s="2">
        <v>1.18</v>
      </c>
      <c r="W1520" s="54">
        <f>_xlfn.XLOOKUP(M1520,Market!A:A,Market!F:F,0)</f>
        <v>0.06</v>
      </c>
      <c r="X1520" s="55">
        <f t="shared" si="186"/>
        <v>0.12720000000000001</v>
      </c>
      <c r="Y1520" s="55">
        <f t="shared" si="187"/>
        <v>3.0600000000000005</v>
      </c>
      <c r="Z1520" s="54">
        <f t="shared" si="188"/>
        <v>0.72169811320754729</v>
      </c>
      <c r="AA1520" s="49" t="str">
        <f t="shared" ca="1" si="189"/>
        <v>N</v>
      </c>
      <c r="AB1520" s="49">
        <f t="shared" ca="1" si="190"/>
        <v>5</v>
      </c>
      <c r="AC1520" s="49" t="str">
        <f t="shared" ca="1" si="191"/>
        <v>N</v>
      </c>
    </row>
    <row r="1521" spans="1:29" x14ac:dyDescent="0.25">
      <c r="A1521">
        <v>8818</v>
      </c>
      <c r="B1521" s="9">
        <v>43557</v>
      </c>
      <c r="C1521" s="50" t="str">
        <f t="shared" si="184"/>
        <v>N</v>
      </c>
      <c r="D1521" s="52">
        <f>_xlfn.XLOOKUP(B1521,Cal_Date!B:B,Cal_Date!A:A,0)</f>
        <v>1</v>
      </c>
      <c r="E1521">
        <v>2019</v>
      </c>
      <c r="F1521" t="s">
        <v>122</v>
      </c>
      <c r="G1521" t="s">
        <v>129</v>
      </c>
      <c r="H1521" t="s">
        <v>19</v>
      </c>
      <c r="I1521" t="s">
        <v>18</v>
      </c>
      <c r="J1521" t="s">
        <v>10</v>
      </c>
      <c r="K1521" t="s">
        <v>43</v>
      </c>
      <c r="L1521">
        <v>1</v>
      </c>
      <c r="M1521">
        <v>1003</v>
      </c>
      <c r="O1521" t="s">
        <v>25</v>
      </c>
      <c r="R1521" t="s">
        <v>46</v>
      </c>
      <c r="S1521" s="49" t="str">
        <f t="shared" si="185"/>
        <v>Card</v>
      </c>
      <c r="T1521" s="3">
        <v>0.04</v>
      </c>
      <c r="U1521" s="2">
        <v>5.3000000000000007</v>
      </c>
      <c r="V1521" s="2">
        <v>1.28</v>
      </c>
      <c r="W1521" s="54">
        <f>_xlfn.XLOOKUP(M1521,Market!A:A,Market!F:F,0)</f>
        <v>0.06</v>
      </c>
      <c r="X1521" s="55">
        <f t="shared" si="186"/>
        <v>0.21200000000000002</v>
      </c>
      <c r="Y1521" s="55">
        <f t="shared" si="187"/>
        <v>4.0200000000000005</v>
      </c>
      <c r="Z1521" s="54">
        <f t="shared" si="188"/>
        <v>0.75849056603773579</v>
      </c>
      <c r="AA1521" s="49" t="str">
        <f t="shared" ca="1" si="189"/>
        <v>N</v>
      </c>
      <c r="AB1521" s="49">
        <f t="shared" ca="1" si="190"/>
        <v>5</v>
      </c>
      <c r="AC1521" s="49" t="str">
        <f t="shared" ca="1" si="191"/>
        <v>N</v>
      </c>
    </row>
    <row r="1522" spans="1:29" x14ac:dyDescent="0.25">
      <c r="A1522">
        <v>8819</v>
      </c>
      <c r="B1522" s="9">
        <v>43557</v>
      </c>
      <c r="C1522" s="50" t="str">
        <f t="shared" si="184"/>
        <v>N</v>
      </c>
      <c r="D1522" s="52">
        <f>_xlfn.XLOOKUP(B1522,Cal_Date!B:B,Cal_Date!A:A,0)</f>
        <v>1</v>
      </c>
      <c r="E1522">
        <v>2019</v>
      </c>
      <c r="F1522" t="s">
        <v>122</v>
      </c>
      <c r="G1522" t="s">
        <v>129</v>
      </c>
      <c r="H1522" t="s">
        <v>19</v>
      </c>
      <c r="I1522" t="s">
        <v>11</v>
      </c>
      <c r="J1522" t="s">
        <v>15</v>
      </c>
      <c r="K1522" t="s">
        <v>42</v>
      </c>
      <c r="L1522">
        <v>1</v>
      </c>
      <c r="M1522">
        <v>1005</v>
      </c>
      <c r="O1522" t="s">
        <v>25</v>
      </c>
      <c r="R1522" t="s">
        <v>44</v>
      </c>
      <c r="S1522" s="49" t="str">
        <f t="shared" si="185"/>
        <v>Card</v>
      </c>
      <c r="T1522" s="3">
        <v>0.03</v>
      </c>
      <c r="U1522" s="2">
        <v>4.9005000000000001</v>
      </c>
      <c r="V1522" s="2">
        <v>1.57</v>
      </c>
      <c r="W1522" s="54">
        <f>_xlfn.XLOOKUP(M1522,Market!A:A,Market!F:F,0)</f>
        <v>8.8999999999999996E-2</v>
      </c>
      <c r="X1522" s="55">
        <f t="shared" si="186"/>
        <v>0.14701500000000001</v>
      </c>
      <c r="Y1522" s="55">
        <f t="shared" si="187"/>
        <v>3.3304999999999998</v>
      </c>
      <c r="Z1522" s="54">
        <f t="shared" si="188"/>
        <v>0.67962452810937657</v>
      </c>
      <c r="AA1522" s="49" t="str">
        <f t="shared" ca="1" si="189"/>
        <v>N</v>
      </c>
      <c r="AB1522" s="49">
        <f t="shared" ca="1" si="190"/>
        <v>5</v>
      </c>
      <c r="AC1522" s="49" t="str">
        <f t="shared" ca="1" si="191"/>
        <v>N</v>
      </c>
    </row>
    <row r="1523" spans="1:29" x14ac:dyDescent="0.25">
      <c r="A1523">
        <v>8820</v>
      </c>
      <c r="B1523" s="9">
        <v>43557</v>
      </c>
      <c r="C1523" s="50" t="str">
        <f t="shared" si="184"/>
        <v>N</v>
      </c>
      <c r="D1523" s="52">
        <f>_xlfn.XLOOKUP(B1523,Cal_Date!B:B,Cal_Date!A:A,0)</f>
        <v>1</v>
      </c>
      <c r="E1523">
        <v>2019</v>
      </c>
      <c r="F1523" t="s">
        <v>122</v>
      </c>
      <c r="G1523" t="s">
        <v>129</v>
      </c>
      <c r="H1523" t="s">
        <v>17</v>
      </c>
      <c r="I1523" t="s">
        <v>18</v>
      </c>
      <c r="J1523" t="s">
        <v>15</v>
      </c>
      <c r="K1523" t="s">
        <v>43</v>
      </c>
      <c r="L1523">
        <v>1</v>
      </c>
      <c r="M1523">
        <v>1007</v>
      </c>
      <c r="O1523" t="s">
        <v>28</v>
      </c>
      <c r="R1523" t="s">
        <v>44</v>
      </c>
      <c r="S1523" s="49" t="str">
        <f t="shared" si="185"/>
        <v>Card</v>
      </c>
      <c r="T1523" s="3">
        <v>0.03</v>
      </c>
      <c r="U1523" s="2">
        <v>5.9894999999999996</v>
      </c>
      <c r="V1523" s="2">
        <v>2</v>
      </c>
      <c r="W1523" s="54">
        <f>_xlfn.XLOOKUP(M1523,Market!A:A,Market!F:F,0)</f>
        <v>8.8999999999999996E-2</v>
      </c>
      <c r="X1523" s="55">
        <f t="shared" si="186"/>
        <v>0.17968499999999998</v>
      </c>
      <c r="Y1523" s="55">
        <f t="shared" si="187"/>
        <v>3.9894999999999996</v>
      </c>
      <c r="Z1523" s="54">
        <f t="shared" si="188"/>
        <v>0.66608231071040991</v>
      </c>
      <c r="AA1523" s="49" t="str">
        <f t="shared" ca="1" si="189"/>
        <v>N</v>
      </c>
      <c r="AB1523" s="49">
        <f t="shared" ca="1" si="190"/>
        <v>5</v>
      </c>
      <c r="AC1523" s="49" t="str">
        <f t="shared" ca="1" si="191"/>
        <v>N</v>
      </c>
    </row>
    <row r="1524" spans="1:29" x14ac:dyDescent="0.25">
      <c r="A1524">
        <v>8821</v>
      </c>
      <c r="B1524" s="9">
        <v>43557</v>
      </c>
      <c r="C1524" s="50" t="str">
        <f t="shared" si="184"/>
        <v>N</v>
      </c>
      <c r="D1524" s="52">
        <f>_xlfn.XLOOKUP(B1524,Cal_Date!B:B,Cal_Date!A:A,0)</f>
        <v>1</v>
      </c>
      <c r="E1524">
        <v>2019</v>
      </c>
      <c r="F1524" t="s">
        <v>122</v>
      </c>
      <c r="G1524" t="s">
        <v>129</v>
      </c>
      <c r="H1524" t="s">
        <v>17</v>
      </c>
      <c r="I1524" t="s">
        <v>18</v>
      </c>
      <c r="J1524" t="s">
        <v>15</v>
      </c>
      <c r="K1524" t="s">
        <v>43</v>
      </c>
      <c r="L1524">
        <v>1</v>
      </c>
      <c r="M1524">
        <v>1009</v>
      </c>
      <c r="O1524" t="s">
        <v>28</v>
      </c>
      <c r="R1524" t="s">
        <v>44</v>
      </c>
      <c r="S1524" s="49" t="str">
        <f t="shared" si="185"/>
        <v>Card</v>
      </c>
      <c r="T1524" s="3">
        <v>0.03</v>
      </c>
      <c r="U1524" s="2">
        <v>5.9894999999999996</v>
      </c>
      <c r="V1524" s="2">
        <v>2</v>
      </c>
      <c r="W1524" s="54">
        <f>_xlfn.XLOOKUP(M1524,Market!A:A,Market!F:F,0)</f>
        <v>8.8999999999999996E-2</v>
      </c>
      <c r="X1524" s="55">
        <f t="shared" si="186"/>
        <v>0.17968499999999998</v>
      </c>
      <c r="Y1524" s="55">
        <f t="shared" si="187"/>
        <v>3.9894999999999996</v>
      </c>
      <c r="Z1524" s="54">
        <f t="shared" si="188"/>
        <v>0.66608231071040991</v>
      </c>
      <c r="AA1524" s="49" t="str">
        <f t="shared" ca="1" si="189"/>
        <v>N</v>
      </c>
      <c r="AB1524" s="49">
        <f t="shared" ca="1" si="190"/>
        <v>5</v>
      </c>
      <c r="AC1524" s="49" t="str">
        <f t="shared" ca="1" si="191"/>
        <v>N</v>
      </c>
    </row>
    <row r="1525" spans="1:29" x14ac:dyDescent="0.25">
      <c r="A1525">
        <v>8822</v>
      </c>
      <c r="B1525" s="9">
        <v>43557</v>
      </c>
      <c r="C1525" s="50" t="str">
        <f t="shared" si="184"/>
        <v>N</v>
      </c>
      <c r="D1525" s="52">
        <f>_xlfn.XLOOKUP(B1525,Cal_Date!B:B,Cal_Date!A:A,0)</f>
        <v>1</v>
      </c>
      <c r="E1525">
        <v>2019</v>
      </c>
      <c r="F1525" t="s">
        <v>122</v>
      </c>
      <c r="G1525" t="s">
        <v>129</v>
      </c>
      <c r="H1525" t="s">
        <v>48</v>
      </c>
      <c r="I1525" t="s">
        <v>18</v>
      </c>
      <c r="J1525" t="s">
        <v>10</v>
      </c>
      <c r="K1525" t="s">
        <v>43</v>
      </c>
      <c r="L1525">
        <v>2</v>
      </c>
      <c r="M1525">
        <v>1001</v>
      </c>
      <c r="O1525" t="s">
        <v>25</v>
      </c>
      <c r="R1525" t="s">
        <v>44</v>
      </c>
      <c r="S1525" s="49" t="str">
        <f t="shared" si="185"/>
        <v>Card</v>
      </c>
      <c r="T1525" s="3">
        <v>0.03</v>
      </c>
      <c r="U1525" s="2">
        <v>14.84</v>
      </c>
      <c r="V1525" s="2">
        <v>2.92</v>
      </c>
      <c r="W1525" s="54">
        <f>_xlfn.XLOOKUP(M1525,Market!A:A,Market!F:F,0)</f>
        <v>0.06</v>
      </c>
      <c r="X1525" s="55">
        <f t="shared" si="186"/>
        <v>0.44519999999999998</v>
      </c>
      <c r="Y1525" s="55">
        <f t="shared" si="187"/>
        <v>11.92</v>
      </c>
      <c r="Z1525" s="54">
        <f t="shared" si="188"/>
        <v>0.80323450134770891</v>
      </c>
      <c r="AA1525" s="49" t="str">
        <f t="shared" ca="1" si="189"/>
        <v>N</v>
      </c>
      <c r="AB1525" s="49">
        <f t="shared" ca="1" si="190"/>
        <v>5</v>
      </c>
      <c r="AC1525" s="49" t="str">
        <f t="shared" ca="1" si="191"/>
        <v>N</v>
      </c>
    </row>
    <row r="1526" spans="1:29" x14ac:dyDescent="0.25">
      <c r="A1526">
        <v>8823</v>
      </c>
      <c r="B1526" s="9">
        <v>43557</v>
      </c>
      <c r="C1526" s="50" t="str">
        <f t="shared" si="184"/>
        <v>N</v>
      </c>
      <c r="D1526" s="52">
        <f>_xlfn.XLOOKUP(B1526,Cal_Date!B:B,Cal_Date!A:A,0)</f>
        <v>1</v>
      </c>
      <c r="E1526">
        <v>2019</v>
      </c>
      <c r="F1526" t="s">
        <v>122</v>
      </c>
      <c r="G1526" t="s">
        <v>129</v>
      </c>
      <c r="H1526" t="s">
        <v>17</v>
      </c>
      <c r="I1526" t="s">
        <v>18</v>
      </c>
      <c r="J1526" t="s">
        <v>10</v>
      </c>
      <c r="K1526" t="s">
        <v>43</v>
      </c>
      <c r="L1526">
        <v>2</v>
      </c>
      <c r="M1526">
        <v>1010</v>
      </c>
      <c r="O1526" t="s">
        <v>25</v>
      </c>
      <c r="R1526" t="s">
        <v>44</v>
      </c>
      <c r="S1526" s="49" t="str">
        <f t="shared" si="185"/>
        <v>Card</v>
      </c>
      <c r="T1526" s="3">
        <v>0.03</v>
      </c>
      <c r="U1526" s="2">
        <v>8.64</v>
      </c>
      <c r="V1526" s="2">
        <v>2.36</v>
      </c>
      <c r="W1526" s="54">
        <f>_xlfn.XLOOKUP(M1526,Market!A:A,Market!F:F,0)</f>
        <v>0.08</v>
      </c>
      <c r="X1526" s="55">
        <f t="shared" si="186"/>
        <v>0.25919999999999999</v>
      </c>
      <c r="Y1526" s="55">
        <f t="shared" si="187"/>
        <v>6.2800000000000011</v>
      </c>
      <c r="Z1526" s="54">
        <f t="shared" si="188"/>
        <v>0.72685185185185197</v>
      </c>
      <c r="AA1526" s="49" t="str">
        <f t="shared" ca="1" si="189"/>
        <v>N</v>
      </c>
      <c r="AB1526" s="49">
        <f t="shared" ca="1" si="190"/>
        <v>5</v>
      </c>
      <c r="AC1526" s="49" t="str">
        <f t="shared" ca="1" si="191"/>
        <v>N</v>
      </c>
    </row>
    <row r="1527" spans="1:29" x14ac:dyDescent="0.25">
      <c r="A1527">
        <v>8824</v>
      </c>
      <c r="B1527" s="9">
        <v>43557</v>
      </c>
      <c r="C1527" s="50" t="str">
        <f t="shared" si="184"/>
        <v>N</v>
      </c>
      <c r="D1527" s="52">
        <f>_xlfn.XLOOKUP(B1527,Cal_Date!B:B,Cal_Date!A:A,0)</f>
        <v>1</v>
      </c>
      <c r="E1527">
        <v>2019</v>
      </c>
      <c r="F1527" t="s">
        <v>122</v>
      </c>
      <c r="G1527" t="s">
        <v>129</v>
      </c>
      <c r="H1527" t="s">
        <v>19</v>
      </c>
      <c r="I1527" t="s">
        <v>18</v>
      </c>
      <c r="J1527" t="s">
        <v>10</v>
      </c>
      <c r="K1527" t="s">
        <v>43</v>
      </c>
      <c r="L1527">
        <v>1</v>
      </c>
      <c r="M1527">
        <v>1010</v>
      </c>
      <c r="O1527" t="s">
        <v>25</v>
      </c>
      <c r="R1527" t="s">
        <v>44</v>
      </c>
      <c r="S1527" s="49" t="str">
        <f t="shared" si="185"/>
        <v>Card</v>
      </c>
      <c r="T1527" s="3">
        <v>0.03</v>
      </c>
      <c r="U1527" s="2">
        <v>5.4</v>
      </c>
      <c r="V1527" s="2">
        <v>1.28</v>
      </c>
      <c r="W1527" s="54">
        <f>_xlfn.XLOOKUP(M1527,Market!A:A,Market!F:F,0)</f>
        <v>0.08</v>
      </c>
      <c r="X1527" s="55">
        <f t="shared" si="186"/>
        <v>0.16200000000000001</v>
      </c>
      <c r="Y1527" s="55">
        <f t="shared" si="187"/>
        <v>4.12</v>
      </c>
      <c r="Z1527" s="54">
        <f t="shared" si="188"/>
        <v>0.76296296296296295</v>
      </c>
      <c r="AA1527" s="49" t="str">
        <f t="shared" ca="1" si="189"/>
        <v>N</v>
      </c>
      <c r="AB1527" s="49">
        <f t="shared" ca="1" si="190"/>
        <v>5</v>
      </c>
      <c r="AC1527" s="49" t="str">
        <f t="shared" ca="1" si="191"/>
        <v>N</v>
      </c>
    </row>
    <row r="1528" spans="1:29" x14ac:dyDescent="0.25">
      <c r="A1528">
        <v>8825</v>
      </c>
      <c r="B1528" s="9">
        <v>43557</v>
      </c>
      <c r="C1528" s="50" t="str">
        <f t="shared" si="184"/>
        <v>N</v>
      </c>
      <c r="D1528" s="52">
        <f>_xlfn.XLOOKUP(B1528,Cal_Date!B:B,Cal_Date!A:A,0)</f>
        <v>1</v>
      </c>
      <c r="E1528">
        <v>2019</v>
      </c>
      <c r="F1528" t="s">
        <v>122</v>
      </c>
      <c r="G1528" t="s">
        <v>129</v>
      </c>
      <c r="H1528" t="s">
        <v>19</v>
      </c>
      <c r="I1528" t="s">
        <v>11</v>
      </c>
      <c r="J1528" t="s">
        <v>15</v>
      </c>
      <c r="K1528" t="s">
        <v>42</v>
      </c>
      <c r="L1528">
        <v>1</v>
      </c>
      <c r="M1528">
        <v>1010</v>
      </c>
      <c r="O1528" t="s">
        <v>25</v>
      </c>
      <c r="R1528" t="s">
        <v>44</v>
      </c>
      <c r="S1528" s="49" t="str">
        <f t="shared" si="185"/>
        <v>Card</v>
      </c>
      <c r="T1528" s="3">
        <v>0.03</v>
      </c>
      <c r="U1528" s="2">
        <v>5.4</v>
      </c>
      <c r="V1528" s="2">
        <v>1.69</v>
      </c>
      <c r="W1528" s="54">
        <f>_xlfn.XLOOKUP(M1528,Market!A:A,Market!F:F,0)</f>
        <v>0.08</v>
      </c>
      <c r="X1528" s="55">
        <f t="shared" si="186"/>
        <v>0.16200000000000001</v>
      </c>
      <c r="Y1528" s="55">
        <f t="shared" si="187"/>
        <v>3.7100000000000004</v>
      </c>
      <c r="Z1528" s="54">
        <f t="shared" si="188"/>
        <v>0.68703703703703711</v>
      </c>
      <c r="AA1528" s="49" t="str">
        <f t="shared" ca="1" si="189"/>
        <v>N</v>
      </c>
      <c r="AB1528" s="49">
        <f t="shared" ca="1" si="190"/>
        <v>5</v>
      </c>
      <c r="AC1528" s="49" t="str">
        <f t="shared" ca="1" si="191"/>
        <v>N</v>
      </c>
    </row>
    <row r="1529" spans="1:29" x14ac:dyDescent="0.25">
      <c r="A1529">
        <v>8826</v>
      </c>
      <c r="B1529" s="9">
        <v>43557</v>
      </c>
      <c r="C1529" s="50" t="str">
        <f t="shared" si="184"/>
        <v>N</v>
      </c>
      <c r="D1529" s="52">
        <f>_xlfn.XLOOKUP(B1529,Cal_Date!B:B,Cal_Date!A:A,0)</f>
        <v>1</v>
      </c>
      <c r="E1529">
        <v>2019</v>
      </c>
      <c r="F1529" t="s">
        <v>122</v>
      </c>
      <c r="G1529" t="s">
        <v>129</v>
      </c>
      <c r="H1529" t="s">
        <v>17</v>
      </c>
      <c r="I1529" t="s">
        <v>18</v>
      </c>
      <c r="J1529" t="s">
        <v>10</v>
      </c>
      <c r="K1529" t="s">
        <v>43</v>
      </c>
      <c r="L1529">
        <v>1</v>
      </c>
      <c r="M1529">
        <v>1010</v>
      </c>
      <c r="O1529" t="s">
        <v>25</v>
      </c>
      <c r="R1529" t="s">
        <v>44</v>
      </c>
      <c r="S1529" s="49" t="str">
        <f t="shared" si="185"/>
        <v>Card</v>
      </c>
      <c r="T1529" s="3">
        <v>0.03</v>
      </c>
      <c r="U1529" s="2">
        <v>4.32</v>
      </c>
      <c r="V1529" s="2">
        <v>1.18</v>
      </c>
      <c r="W1529" s="54">
        <f>_xlfn.XLOOKUP(M1529,Market!A:A,Market!F:F,0)</f>
        <v>0.08</v>
      </c>
      <c r="X1529" s="55">
        <f t="shared" si="186"/>
        <v>0.12959999999999999</v>
      </c>
      <c r="Y1529" s="55">
        <f t="shared" si="187"/>
        <v>3.1400000000000006</v>
      </c>
      <c r="Z1529" s="54">
        <f t="shared" si="188"/>
        <v>0.72685185185185197</v>
      </c>
      <c r="AA1529" s="49" t="str">
        <f t="shared" ca="1" si="189"/>
        <v>N</v>
      </c>
      <c r="AB1529" s="49">
        <f t="shared" ca="1" si="190"/>
        <v>5</v>
      </c>
      <c r="AC1529" s="49" t="str">
        <f t="shared" ca="1" si="191"/>
        <v>N</v>
      </c>
    </row>
    <row r="1530" spans="1:29" x14ac:dyDescent="0.25">
      <c r="A1530">
        <v>8827</v>
      </c>
      <c r="B1530" s="9">
        <v>43557</v>
      </c>
      <c r="C1530" s="50" t="str">
        <f t="shared" si="184"/>
        <v>N</v>
      </c>
      <c r="D1530" s="52">
        <f>_xlfn.XLOOKUP(B1530,Cal_Date!B:B,Cal_Date!A:A,0)</f>
        <v>1</v>
      </c>
      <c r="E1530">
        <v>2019</v>
      </c>
      <c r="F1530" t="s">
        <v>122</v>
      </c>
      <c r="G1530" t="s">
        <v>129</v>
      </c>
      <c r="H1530" t="s">
        <v>19</v>
      </c>
      <c r="I1530" t="s">
        <v>18</v>
      </c>
      <c r="J1530" t="s">
        <v>10</v>
      </c>
      <c r="K1530" t="s">
        <v>43</v>
      </c>
      <c r="L1530">
        <v>2</v>
      </c>
      <c r="M1530">
        <v>1011</v>
      </c>
      <c r="O1530" t="s">
        <v>25</v>
      </c>
      <c r="R1530" t="s">
        <v>44</v>
      </c>
      <c r="S1530" s="49" t="str">
        <f t="shared" si="185"/>
        <v>Card</v>
      </c>
      <c r="T1530" s="3">
        <v>0.03</v>
      </c>
      <c r="U1530" s="2">
        <v>10.600000000000001</v>
      </c>
      <c r="V1530" s="2">
        <v>2.56</v>
      </c>
      <c r="W1530" s="54">
        <f>_xlfn.XLOOKUP(M1530,Market!A:A,Market!F:F,0)</f>
        <v>0.06</v>
      </c>
      <c r="X1530" s="55">
        <f t="shared" si="186"/>
        <v>0.318</v>
      </c>
      <c r="Y1530" s="55">
        <f t="shared" si="187"/>
        <v>8.0400000000000009</v>
      </c>
      <c r="Z1530" s="54">
        <f t="shared" si="188"/>
        <v>0.75849056603773579</v>
      </c>
      <c r="AA1530" s="49" t="str">
        <f t="shared" ca="1" si="189"/>
        <v>N</v>
      </c>
      <c r="AB1530" s="49">
        <f t="shared" ca="1" si="190"/>
        <v>5</v>
      </c>
      <c r="AC1530" s="49" t="str">
        <f t="shared" ca="1" si="191"/>
        <v>N</v>
      </c>
    </row>
    <row r="1531" spans="1:29" x14ac:dyDescent="0.25">
      <c r="A1531">
        <v>8828</v>
      </c>
      <c r="B1531" s="9">
        <v>43557</v>
      </c>
      <c r="C1531" s="50" t="str">
        <f t="shared" si="184"/>
        <v>N</v>
      </c>
      <c r="D1531" s="52">
        <f>_xlfn.XLOOKUP(B1531,Cal_Date!B:B,Cal_Date!A:A,0)</f>
        <v>1</v>
      </c>
      <c r="E1531">
        <v>2019</v>
      </c>
      <c r="F1531" t="s">
        <v>122</v>
      </c>
      <c r="G1531" t="s">
        <v>129</v>
      </c>
      <c r="H1531" t="s">
        <v>17</v>
      </c>
      <c r="I1531" t="s">
        <v>18</v>
      </c>
      <c r="J1531" t="s">
        <v>15</v>
      </c>
      <c r="K1531" t="s">
        <v>43</v>
      </c>
      <c r="L1531">
        <v>1</v>
      </c>
      <c r="M1531">
        <v>1007</v>
      </c>
      <c r="O1531" t="s">
        <v>28</v>
      </c>
      <c r="R1531" t="s">
        <v>44</v>
      </c>
      <c r="S1531" s="49" t="str">
        <f t="shared" si="185"/>
        <v>Card</v>
      </c>
      <c r="T1531" s="3">
        <v>0.03</v>
      </c>
      <c r="U1531" s="2">
        <v>5.9894999999999996</v>
      </c>
      <c r="V1531" s="2">
        <v>2</v>
      </c>
      <c r="W1531" s="54">
        <f>_xlfn.XLOOKUP(M1531,Market!A:A,Market!F:F,0)</f>
        <v>8.8999999999999996E-2</v>
      </c>
      <c r="X1531" s="55">
        <f t="shared" si="186"/>
        <v>0.17968499999999998</v>
      </c>
      <c r="Y1531" s="55">
        <f t="shared" si="187"/>
        <v>3.9894999999999996</v>
      </c>
      <c r="Z1531" s="54">
        <f t="shared" si="188"/>
        <v>0.66608231071040991</v>
      </c>
      <c r="AA1531" s="49" t="str">
        <f t="shared" ca="1" si="189"/>
        <v>N</v>
      </c>
      <c r="AB1531" s="49">
        <f t="shared" ca="1" si="190"/>
        <v>5</v>
      </c>
      <c r="AC1531" s="49" t="str">
        <f t="shared" ca="1" si="191"/>
        <v>N</v>
      </c>
    </row>
    <row r="1532" spans="1:29" x14ac:dyDescent="0.25">
      <c r="A1532">
        <v>8829</v>
      </c>
      <c r="B1532" s="9">
        <v>43557</v>
      </c>
      <c r="C1532" s="50" t="str">
        <f t="shared" si="184"/>
        <v>N</v>
      </c>
      <c r="D1532" s="52">
        <f>_xlfn.XLOOKUP(B1532,Cal_Date!B:B,Cal_Date!A:A,0)</f>
        <v>1</v>
      </c>
      <c r="E1532">
        <v>2019</v>
      </c>
      <c r="F1532" t="s">
        <v>122</v>
      </c>
      <c r="G1532" t="s">
        <v>129</v>
      </c>
      <c r="H1532" t="s">
        <v>17</v>
      </c>
      <c r="I1532" t="s">
        <v>18</v>
      </c>
      <c r="J1532" t="s">
        <v>15</v>
      </c>
      <c r="K1532" t="s">
        <v>43</v>
      </c>
      <c r="L1532">
        <v>2</v>
      </c>
      <c r="M1532">
        <v>1007</v>
      </c>
      <c r="O1532" t="s">
        <v>28</v>
      </c>
      <c r="R1532" t="s">
        <v>44</v>
      </c>
      <c r="S1532" s="49" t="str">
        <f t="shared" si="185"/>
        <v>Card</v>
      </c>
      <c r="T1532" s="3">
        <v>0.03</v>
      </c>
      <c r="U1532" s="2">
        <v>11.978999999999999</v>
      </c>
      <c r="V1532" s="2">
        <v>4</v>
      </c>
      <c r="W1532" s="54">
        <f>_xlfn.XLOOKUP(M1532,Market!A:A,Market!F:F,0)</f>
        <v>8.8999999999999996E-2</v>
      </c>
      <c r="X1532" s="55">
        <f t="shared" si="186"/>
        <v>0.35936999999999997</v>
      </c>
      <c r="Y1532" s="55">
        <f t="shared" si="187"/>
        <v>7.9789999999999992</v>
      </c>
      <c r="Z1532" s="54">
        <f t="shared" si="188"/>
        <v>0.66608231071040991</v>
      </c>
      <c r="AA1532" s="49" t="str">
        <f t="shared" ca="1" si="189"/>
        <v>N</v>
      </c>
      <c r="AB1532" s="49">
        <f t="shared" ca="1" si="190"/>
        <v>5</v>
      </c>
      <c r="AC1532" s="49" t="str">
        <f t="shared" ca="1" si="191"/>
        <v>N</v>
      </c>
    </row>
    <row r="1533" spans="1:29" x14ac:dyDescent="0.25">
      <c r="A1533">
        <v>8830</v>
      </c>
      <c r="B1533" s="9">
        <v>43557</v>
      </c>
      <c r="C1533" s="50" t="str">
        <f t="shared" si="184"/>
        <v>N</v>
      </c>
      <c r="D1533" s="52">
        <f>_xlfn.XLOOKUP(B1533,Cal_Date!B:B,Cal_Date!A:A,0)</f>
        <v>1</v>
      </c>
      <c r="E1533">
        <v>2019</v>
      </c>
      <c r="F1533" t="s">
        <v>122</v>
      </c>
      <c r="G1533" t="s">
        <v>129</v>
      </c>
      <c r="H1533" t="s">
        <v>17</v>
      </c>
      <c r="I1533" t="s">
        <v>18</v>
      </c>
      <c r="J1533" t="s">
        <v>15</v>
      </c>
      <c r="K1533" t="s">
        <v>43</v>
      </c>
      <c r="L1533">
        <v>1</v>
      </c>
      <c r="M1533">
        <v>1008</v>
      </c>
      <c r="O1533" t="s">
        <v>28</v>
      </c>
      <c r="R1533" t="s">
        <v>44</v>
      </c>
      <c r="S1533" s="49" t="str">
        <f t="shared" si="185"/>
        <v>Card</v>
      </c>
      <c r="T1533" s="3">
        <v>0.03</v>
      </c>
      <c r="U1533" s="2">
        <v>5.9894999999999996</v>
      </c>
      <c r="V1533" s="2">
        <v>2</v>
      </c>
      <c r="W1533" s="54">
        <f>_xlfn.XLOOKUP(M1533,Market!A:A,Market!F:F,0)</f>
        <v>8.8999999999999996E-2</v>
      </c>
      <c r="X1533" s="55">
        <f t="shared" si="186"/>
        <v>0.17968499999999998</v>
      </c>
      <c r="Y1533" s="55">
        <f t="shared" si="187"/>
        <v>3.9894999999999996</v>
      </c>
      <c r="Z1533" s="54">
        <f t="shared" si="188"/>
        <v>0.66608231071040991</v>
      </c>
      <c r="AA1533" s="49" t="str">
        <f t="shared" ca="1" si="189"/>
        <v>N</v>
      </c>
      <c r="AB1533" s="49">
        <f t="shared" ca="1" si="190"/>
        <v>5</v>
      </c>
      <c r="AC1533" s="49" t="str">
        <f t="shared" ca="1" si="191"/>
        <v>N</v>
      </c>
    </row>
    <row r="1534" spans="1:29" x14ac:dyDescent="0.25">
      <c r="A1534">
        <v>8831</v>
      </c>
      <c r="B1534" s="9">
        <v>43558</v>
      </c>
      <c r="C1534" s="50" t="str">
        <f t="shared" si="184"/>
        <v>N</v>
      </c>
      <c r="D1534" s="52">
        <f>_xlfn.XLOOKUP(B1534,Cal_Date!B:B,Cal_Date!A:A,0)</f>
        <v>1</v>
      </c>
      <c r="E1534">
        <v>2019</v>
      </c>
      <c r="F1534" t="s">
        <v>123</v>
      </c>
      <c r="G1534" t="s">
        <v>129</v>
      </c>
      <c r="H1534" t="s">
        <v>48</v>
      </c>
      <c r="I1534" t="s">
        <v>18</v>
      </c>
      <c r="J1534" t="s">
        <v>10</v>
      </c>
      <c r="K1534" t="s">
        <v>43</v>
      </c>
      <c r="L1534">
        <v>2</v>
      </c>
      <c r="M1534">
        <v>1004</v>
      </c>
      <c r="O1534" t="s">
        <v>28</v>
      </c>
      <c r="R1534" t="s">
        <v>47</v>
      </c>
      <c r="S1534" s="49" t="str">
        <f t="shared" si="185"/>
        <v>Card</v>
      </c>
      <c r="T1534" s="3">
        <v>3.5000000000000003E-2</v>
      </c>
      <c r="U1534" s="2">
        <v>14.84</v>
      </c>
      <c r="V1534" s="2">
        <v>2.92</v>
      </c>
      <c r="W1534" s="54">
        <f>_xlfn.XLOOKUP(M1534,Market!A:A,Market!F:F,0)</f>
        <v>0.06</v>
      </c>
      <c r="X1534" s="55">
        <f t="shared" si="186"/>
        <v>0.51940000000000008</v>
      </c>
      <c r="Y1534" s="55">
        <f t="shared" si="187"/>
        <v>11.92</v>
      </c>
      <c r="Z1534" s="54">
        <f t="shared" si="188"/>
        <v>0.80323450134770891</v>
      </c>
      <c r="AA1534" s="49" t="str">
        <f t="shared" ca="1" si="189"/>
        <v>N</v>
      </c>
      <c r="AB1534" s="49">
        <f t="shared" ca="1" si="190"/>
        <v>5</v>
      </c>
      <c r="AC1534" s="49" t="str">
        <f t="shared" ca="1" si="191"/>
        <v>N</v>
      </c>
    </row>
    <row r="1535" spans="1:29" x14ac:dyDescent="0.25">
      <c r="A1535">
        <v>8832</v>
      </c>
      <c r="B1535" s="9">
        <v>43558</v>
      </c>
      <c r="C1535" s="50" t="str">
        <f t="shared" si="184"/>
        <v>N</v>
      </c>
      <c r="D1535" s="52">
        <f>_xlfn.XLOOKUP(B1535,Cal_Date!B:B,Cal_Date!A:A,0)</f>
        <v>1</v>
      </c>
      <c r="E1535">
        <v>2019</v>
      </c>
      <c r="F1535" t="s">
        <v>123</v>
      </c>
      <c r="G1535" t="s">
        <v>129</v>
      </c>
      <c r="H1535" t="s">
        <v>48</v>
      </c>
      <c r="I1535" t="s">
        <v>18</v>
      </c>
      <c r="J1535" t="s">
        <v>10</v>
      </c>
      <c r="K1535" t="s">
        <v>43</v>
      </c>
      <c r="L1535">
        <v>1</v>
      </c>
      <c r="M1535">
        <v>1003</v>
      </c>
      <c r="O1535" t="s">
        <v>25</v>
      </c>
      <c r="R1535" t="s">
        <v>47</v>
      </c>
      <c r="S1535" s="49" t="str">
        <f t="shared" si="185"/>
        <v>Card</v>
      </c>
      <c r="T1535" s="3">
        <v>3.5000000000000003E-2</v>
      </c>
      <c r="U1535" s="2">
        <v>7.42</v>
      </c>
      <c r="V1535" s="2">
        <v>1.46</v>
      </c>
      <c r="W1535" s="54">
        <f>_xlfn.XLOOKUP(M1535,Market!A:A,Market!F:F,0)</f>
        <v>0.06</v>
      </c>
      <c r="X1535" s="55">
        <f t="shared" si="186"/>
        <v>0.25970000000000004</v>
      </c>
      <c r="Y1535" s="55">
        <f t="shared" si="187"/>
        <v>5.96</v>
      </c>
      <c r="Z1535" s="54">
        <f t="shared" si="188"/>
        <v>0.80323450134770891</v>
      </c>
      <c r="AA1535" s="49" t="str">
        <f t="shared" ca="1" si="189"/>
        <v>N</v>
      </c>
      <c r="AB1535" s="49">
        <f t="shared" ca="1" si="190"/>
        <v>5</v>
      </c>
      <c r="AC1535" s="49" t="str">
        <f t="shared" ca="1" si="191"/>
        <v>N</v>
      </c>
    </row>
    <row r="1536" spans="1:29" x14ac:dyDescent="0.25">
      <c r="A1536">
        <v>8833</v>
      </c>
      <c r="B1536" s="9">
        <v>43558</v>
      </c>
      <c r="C1536" s="50" t="str">
        <f t="shared" si="184"/>
        <v>N</v>
      </c>
      <c r="D1536" s="52">
        <f>_xlfn.XLOOKUP(B1536,Cal_Date!B:B,Cal_Date!A:A,0)</f>
        <v>1</v>
      </c>
      <c r="E1536">
        <v>2019</v>
      </c>
      <c r="F1536" t="s">
        <v>123</v>
      </c>
      <c r="G1536" t="s">
        <v>129</v>
      </c>
      <c r="H1536" t="s">
        <v>17</v>
      </c>
      <c r="I1536" t="s">
        <v>18</v>
      </c>
      <c r="J1536" t="s">
        <v>10</v>
      </c>
      <c r="K1536" t="s">
        <v>43</v>
      </c>
      <c r="L1536">
        <v>1</v>
      </c>
      <c r="M1536">
        <v>1002</v>
      </c>
      <c r="O1536" t="s">
        <v>28</v>
      </c>
      <c r="R1536" t="s">
        <v>46</v>
      </c>
      <c r="S1536" s="49" t="str">
        <f t="shared" si="185"/>
        <v>Card</v>
      </c>
      <c r="T1536" s="3">
        <v>0.04</v>
      </c>
      <c r="U1536" s="2">
        <v>4.24</v>
      </c>
      <c r="V1536" s="2">
        <v>1.18</v>
      </c>
      <c r="W1536" s="54">
        <f>_xlfn.XLOOKUP(M1536,Market!A:A,Market!F:F,0)</f>
        <v>0.06</v>
      </c>
      <c r="X1536" s="55">
        <f t="shared" si="186"/>
        <v>0.1696</v>
      </c>
      <c r="Y1536" s="55">
        <f t="shared" si="187"/>
        <v>3.0600000000000005</v>
      </c>
      <c r="Z1536" s="54">
        <f t="shared" si="188"/>
        <v>0.72169811320754729</v>
      </c>
      <c r="AA1536" s="49" t="str">
        <f t="shared" ca="1" si="189"/>
        <v>N</v>
      </c>
      <c r="AB1536" s="49">
        <f t="shared" ca="1" si="190"/>
        <v>5</v>
      </c>
      <c r="AC1536" s="49" t="str">
        <f t="shared" ca="1" si="191"/>
        <v>N</v>
      </c>
    </row>
    <row r="1537" spans="1:29" x14ac:dyDescent="0.25">
      <c r="A1537">
        <v>8834</v>
      </c>
      <c r="B1537" s="9">
        <v>43558</v>
      </c>
      <c r="C1537" s="50" t="str">
        <f t="shared" si="184"/>
        <v>N</v>
      </c>
      <c r="D1537" s="52">
        <f>_xlfn.XLOOKUP(B1537,Cal_Date!B:B,Cal_Date!A:A,0)</f>
        <v>1</v>
      </c>
      <c r="E1537">
        <v>2019</v>
      </c>
      <c r="F1537" t="s">
        <v>123</v>
      </c>
      <c r="G1537" t="s">
        <v>129</v>
      </c>
      <c r="H1537" t="s">
        <v>19</v>
      </c>
      <c r="I1537" t="s">
        <v>18</v>
      </c>
      <c r="J1537" t="s">
        <v>10</v>
      </c>
      <c r="K1537" t="s">
        <v>43</v>
      </c>
      <c r="L1537">
        <v>1</v>
      </c>
      <c r="M1537">
        <v>1007</v>
      </c>
      <c r="O1537" t="s">
        <v>28</v>
      </c>
      <c r="R1537" t="s">
        <v>44</v>
      </c>
      <c r="S1537" s="49" t="str">
        <f t="shared" si="185"/>
        <v>Card</v>
      </c>
      <c r="T1537" s="3">
        <v>0.03</v>
      </c>
      <c r="U1537" s="2">
        <v>5.4450000000000003</v>
      </c>
      <c r="V1537" s="2">
        <v>1.28</v>
      </c>
      <c r="W1537" s="54">
        <f>_xlfn.XLOOKUP(M1537,Market!A:A,Market!F:F,0)</f>
        <v>8.8999999999999996E-2</v>
      </c>
      <c r="X1537" s="55">
        <f t="shared" si="186"/>
        <v>0.16335</v>
      </c>
      <c r="Y1537" s="55">
        <f t="shared" si="187"/>
        <v>4.165</v>
      </c>
      <c r="Z1537" s="54">
        <f t="shared" si="188"/>
        <v>0.76492194674012848</v>
      </c>
      <c r="AA1537" s="49" t="str">
        <f t="shared" ca="1" si="189"/>
        <v>N</v>
      </c>
      <c r="AB1537" s="49">
        <f t="shared" ca="1" si="190"/>
        <v>5</v>
      </c>
      <c r="AC1537" s="49" t="str">
        <f t="shared" ca="1" si="191"/>
        <v>N</v>
      </c>
    </row>
    <row r="1538" spans="1:29" x14ac:dyDescent="0.25">
      <c r="A1538">
        <v>8835</v>
      </c>
      <c r="B1538" s="9">
        <v>43558</v>
      </c>
      <c r="C1538" s="50" t="str">
        <f t="shared" si="184"/>
        <v>N</v>
      </c>
      <c r="D1538" s="52">
        <f>_xlfn.XLOOKUP(B1538,Cal_Date!B:B,Cal_Date!A:A,0)</f>
        <v>1</v>
      </c>
      <c r="E1538">
        <v>2019</v>
      </c>
      <c r="F1538" t="s">
        <v>123</v>
      </c>
      <c r="G1538" t="s">
        <v>129</v>
      </c>
      <c r="H1538" t="s">
        <v>17</v>
      </c>
      <c r="I1538" t="s">
        <v>18</v>
      </c>
      <c r="J1538" t="s">
        <v>10</v>
      </c>
      <c r="K1538" t="s">
        <v>43</v>
      </c>
      <c r="L1538">
        <v>1</v>
      </c>
      <c r="M1538">
        <v>1008</v>
      </c>
      <c r="O1538" t="s">
        <v>28</v>
      </c>
      <c r="R1538" t="s">
        <v>44</v>
      </c>
      <c r="S1538" s="49" t="str">
        <f t="shared" si="185"/>
        <v>Card</v>
      </c>
      <c r="T1538" s="3">
        <v>0.03</v>
      </c>
      <c r="U1538" s="2">
        <v>4.3559999999999999</v>
      </c>
      <c r="V1538" s="2">
        <v>1.18</v>
      </c>
      <c r="W1538" s="54">
        <f>_xlfn.XLOOKUP(M1538,Market!A:A,Market!F:F,0)</f>
        <v>8.8999999999999996E-2</v>
      </c>
      <c r="X1538" s="55">
        <f t="shared" si="186"/>
        <v>0.13067999999999999</v>
      </c>
      <c r="Y1538" s="55">
        <f t="shared" si="187"/>
        <v>3.1760000000000002</v>
      </c>
      <c r="Z1538" s="54">
        <f t="shared" si="188"/>
        <v>0.72910927456382013</v>
      </c>
      <c r="AA1538" s="49" t="str">
        <f t="shared" ca="1" si="189"/>
        <v>N</v>
      </c>
      <c r="AB1538" s="49">
        <f t="shared" ca="1" si="190"/>
        <v>5</v>
      </c>
      <c r="AC1538" s="49" t="str">
        <f t="shared" ca="1" si="191"/>
        <v>N</v>
      </c>
    </row>
    <row r="1539" spans="1:29" x14ac:dyDescent="0.25">
      <c r="A1539">
        <v>8836</v>
      </c>
      <c r="B1539" s="9">
        <v>43558</v>
      </c>
      <c r="C1539" s="50" t="str">
        <f t="shared" ref="C1539:C1602" si="192">IF(OR(B1539="04/01/2018"+0,B1539="04/02/2018"+0),"Y","N")</f>
        <v>N</v>
      </c>
      <c r="D1539" s="52">
        <f>_xlfn.XLOOKUP(B1539,Cal_Date!B:B,Cal_Date!A:A,0)</f>
        <v>1</v>
      </c>
      <c r="E1539">
        <v>2019</v>
      </c>
      <c r="F1539" t="s">
        <v>123</v>
      </c>
      <c r="G1539" t="s">
        <v>129</v>
      </c>
      <c r="H1539" t="s">
        <v>17</v>
      </c>
      <c r="I1539" t="s">
        <v>18</v>
      </c>
      <c r="J1539" t="s">
        <v>15</v>
      </c>
      <c r="K1539" t="s">
        <v>43</v>
      </c>
      <c r="L1539">
        <v>2</v>
      </c>
      <c r="M1539">
        <v>1008</v>
      </c>
      <c r="O1539" t="s">
        <v>28</v>
      </c>
      <c r="R1539" t="s">
        <v>44</v>
      </c>
      <c r="S1539" s="49" t="str">
        <f t="shared" ref="S1539:S1602" si="193">IF(R1539="Cash","Cash","Card")</f>
        <v>Card</v>
      </c>
      <c r="T1539" s="3">
        <v>0.03</v>
      </c>
      <c r="U1539" s="2">
        <v>11.978999999999999</v>
      </c>
      <c r="V1539" s="2">
        <v>4</v>
      </c>
      <c r="W1539" s="54">
        <f>_xlfn.XLOOKUP(M1539,Market!A:A,Market!F:F,0)</f>
        <v>8.8999999999999996E-2</v>
      </c>
      <c r="X1539" s="55">
        <f t="shared" ref="X1539:X1602" si="194">T1539*U1539</f>
        <v>0.35936999999999997</v>
      </c>
      <c r="Y1539" s="55">
        <f t="shared" ref="Y1539:Y1602" si="195">U1539-V1539</f>
        <v>7.9789999999999992</v>
      </c>
      <c r="Z1539" s="54">
        <f t="shared" ref="Z1539:Z1602" si="196">Y1539/U1539</f>
        <v>0.66608231071040991</v>
      </c>
      <c r="AA1539" s="49" t="str">
        <f t="shared" ref="AA1539:AA1602" ca="1" si="197">IF(DATEDIF(B1539,TODAY(),"y")&gt;5,"Y","N")</f>
        <v>N</v>
      </c>
      <c r="AB1539" s="49">
        <f t="shared" ref="AB1539:AB1602" ca="1" si="198">DATEDIF(B1539,TODAY(),"y")</f>
        <v>5</v>
      </c>
      <c r="AC1539" s="49" t="str">
        <f t="shared" ref="AC1539:AC1602" ca="1" si="199">IF(AB1539&gt;5,"Y","N")</f>
        <v>N</v>
      </c>
    </row>
    <row r="1540" spans="1:29" x14ac:dyDescent="0.25">
      <c r="A1540">
        <v>8837</v>
      </c>
      <c r="B1540" s="9">
        <v>43558</v>
      </c>
      <c r="C1540" s="50" t="str">
        <f t="shared" si="192"/>
        <v>N</v>
      </c>
      <c r="D1540" s="52">
        <f>_xlfn.XLOOKUP(B1540,Cal_Date!B:B,Cal_Date!A:A,0)</f>
        <v>1</v>
      </c>
      <c r="E1540">
        <v>2019</v>
      </c>
      <c r="F1540" t="s">
        <v>123</v>
      </c>
      <c r="G1540" t="s">
        <v>129</v>
      </c>
      <c r="H1540" t="s">
        <v>17</v>
      </c>
      <c r="I1540" t="s">
        <v>18</v>
      </c>
      <c r="J1540" t="s">
        <v>15</v>
      </c>
      <c r="K1540" t="s">
        <v>43</v>
      </c>
      <c r="L1540">
        <v>1</v>
      </c>
      <c r="M1540">
        <v>1000</v>
      </c>
      <c r="O1540" t="s">
        <v>25</v>
      </c>
      <c r="R1540" t="s">
        <v>44</v>
      </c>
      <c r="S1540" s="49" t="str">
        <f t="shared" si="193"/>
        <v>Card</v>
      </c>
      <c r="T1540" s="3">
        <v>0.03</v>
      </c>
      <c r="U1540" s="2">
        <v>5.94</v>
      </c>
      <c r="V1540" s="2">
        <v>2</v>
      </c>
      <c r="W1540" s="54">
        <f>_xlfn.XLOOKUP(M1540,Market!A:A,Market!F:F,0)</f>
        <v>0.08</v>
      </c>
      <c r="X1540" s="55">
        <f t="shared" si="194"/>
        <v>0.1782</v>
      </c>
      <c r="Y1540" s="55">
        <f t="shared" si="195"/>
        <v>3.9400000000000004</v>
      </c>
      <c r="Z1540" s="54">
        <f t="shared" si="196"/>
        <v>0.66329966329966328</v>
      </c>
      <c r="AA1540" s="49" t="str">
        <f t="shared" ca="1" si="197"/>
        <v>N</v>
      </c>
      <c r="AB1540" s="49">
        <f t="shared" ca="1" si="198"/>
        <v>5</v>
      </c>
      <c r="AC1540" s="49" t="str">
        <f t="shared" ca="1" si="199"/>
        <v>N</v>
      </c>
    </row>
    <row r="1541" spans="1:29" x14ac:dyDescent="0.25">
      <c r="A1541">
        <v>8838</v>
      </c>
      <c r="B1541" s="9">
        <v>43558</v>
      </c>
      <c r="C1541" s="50" t="str">
        <f t="shared" si="192"/>
        <v>N</v>
      </c>
      <c r="D1541" s="52">
        <f>_xlfn.XLOOKUP(B1541,Cal_Date!B:B,Cal_Date!A:A,0)</f>
        <v>1</v>
      </c>
      <c r="E1541">
        <v>2019</v>
      </c>
      <c r="F1541" t="s">
        <v>123</v>
      </c>
      <c r="G1541" t="s">
        <v>129</v>
      </c>
      <c r="H1541" t="s">
        <v>17</v>
      </c>
      <c r="I1541" t="s">
        <v>18</v>
      </c>
      <c r="J1541" t="s">
        <v>10</v>
      </c>
      <c r="K1541" t="s">
        <v>43</v>
      </c>
      <c r="L1541">
        <v>1</v>
      </c>
      <c r="M1541">
        <v>1000</v>
      </c>
      <c r="O1541" t="s">
        <v>25</v>
      </c>
      <c r="R1541" t="s">
        <v>44</v>
      </c>
      <c r="S1541" s="49" t="str">
        <f t="shared" si="193"/>
        <v>Card</v>
      </c>
      <c r="T1541" s="3">
        <v>0.03</v>
      </c>
      <c r="U1541" s="2">
        <v>4.32</v>
      </c>
      <c r="V1541" s="2">
        <v>1.18</v>
      </c>
      <c r="W1541" s="54">
        <f>_xlfn.XLOOKUP(M1541,Market!A:A,Market!F:F,0)</f>
        <v>0.08</v>
      </c>
      <c r="X1541" s="55">
        <f t="shared" si="194"/>
        <v>0.12959999999999999</v>
      </c>
      <c r="Y1541" s="55">
        <f t="shared" si="195"/>
        <v>3.1400000000000006</v>
      </c>
      <c r="Z1541" s="54">
        <f t="shared" si="196"/>
        <v>0.72685185185185197</v>
      </c>
      <c r="AA1541" s="49" t="str">
        <f t="shared" ca="1" si="197"/>
        <v>N</v>
      </c>
      <c r="AB1541" s="49">
        <f t="shared" ca="1" si="198"/>
        <v>5</v>
      </c>
      <c r="AC1541" s="49" t="str">
        <f t="shared" ca="1" si="199"/>
        <v>N</v>
      </c>
    </row>
    <row r="1542" spans="1:29" x14ac:dyDescent="0.25">
      <c r="A1542">
        <v>8839</v>
      </c>
      <c r="B1542" s="9">
        <v>43558</v>
      </c>
      <c r="C1542" s="50" t="str">
        <f t="shared" si="192"/>
        <v>N</v>
      </c>
      <c r="D1542" s="52">
        <f>_xlfn.XLOOKUP(B1542,Cal_Date!B:B,Cal_Date!A:A,0)</f>
        <v>1</v>
      </c>
      <c r="E1542">
        <v>2019</v>
      </c>
      <c r="F1542" t="s">
        <v>123</v>
      </c>
      <c r="G1542" t="s">
        <v>129</v>
      </c>
      <c r="H1542" t="s">
        <v>17</v>
      </c>
      <c r="I1542" t="s">
        <v>18</v>
      </c>
      <c r="J1542" t="s">
        <v>10</v>
      </c>
      <c r="K1542" t="s">
        <v>43</v>
      </c>
      <c r="L1542">
        <v>1</v>
      </c>
      <c r="M1542">
        <v>1000</v>
      </c>
      <c r="O1542" t="s">
        <v>25</v>
      </c>
      <c r="R1542" t="s">
        <v>44</v>
      </c>
      <c r="S1542" s="49" t="str">
        <f t="shared" si="193"/>
        <v>Card</v>
      </c>
      <c r="T1542" s="3">
        <v>0.03</v>
      </c>
      <c r="U1542" s="2">
        <v>4.32</v>
      </c>
      <c r="V1542" s="2">
        <v>1.18</v>
      </c>
      <c r="W1542" s="54">
        <f>_xlfn.XLOOKUP(M1542,Market!A:A,Market!F:F,0)</f>
        <v>0.08</v>
      </c>
      <c r="X1542" s="55">
        <f t="shared" si="194"/>
        <v>0.12959999999999999</v>
      </c>
      <c r="Y1542" s="55">
        <f t="shared" si="195"/>
        <v>3.1400000000000006</v>
      </c>
      <c r="Z1542" s="54">
        <f t="shared" si="196"/>
        <v>0.72685185185185197</v>
      </c>
      <c r="AA1542" s="49" t="str">
        <f t="shared" ca="1" si="197"/>
        <v>N</v>
      </c>
      <c r="AB1542" s="49">
        <f t="shared" ca="1" si="198"/>
        <v>5</v>
      </c>
      <c r="AC1542" s="49" t="str">
        <f t="shared" ca="1" si="199"/>
        <v>N</v>
      </c>
    </row>
    <row r="1543" spans="1:29" x14ac:dyDescent="0.25">
      <c r="A1543">
        <v>8840</v>
      </c>
      <c r="B1543" s="9">
        <v>43558</v>
      </c>
      <c r="C1543" s="50" t="str">
        <f t="shared" si="192"/>
        <v>N</v>
      </c>
      <c r="D1543" s="52">
        <f>_xlfn.XLOOKUP(B1543,Cal_Date!B:B,Cal_Date!A:A,0)</f>
        <v>1</v>
      </c>
      <c r="E1543">
        <v>2019</v>
      </c>
      <c r="F1543" t="s">
        <v>123</v>
      </c>
      <c r="G1543" t="s">
        <v>129</v>
      </c>
      <c r="H1543" t="s">
        <v>19</v>
      </c>
      <c r="I1543" t="s">
        <v>11</v>
      </c>
      <c r="J1543" t="s">
        <v>15</v>
      </c>
      <c r="K1543" t="s">
        <v>42</v>
      </c>
      <c r="L1543">
        <v>1</v>
      </c>
      <c r="M1543">
        <v>1001</v>
      </c>
      <c r="O1543" t="s">
        <v>25</v>
      </c>
      <c r="R1543" t="s">
        <v>44</v>
      </c>
      <c r="S1543" s="49" t="str">
        <f t="shared" si="193"/>
        <v>Card</v>
      </c>
      <c r="T1543" s="3">
        <v>0.03</v>
      </c>
      <c r="U1543" s="2">
        <v>4.7700000000000005</v>
      </c>
      <c r="V1543" s="2">
        <v>1.57</v>
      </c>
      <c r="W1543" s="54">
        <f>_xlfn.XLOOKUP(M1543,Market!A:A,Market!F:F,0)</f>
        <v>0.06</v>
      </c>
      <c r="X1543" s="55">
        <f t="shared" si="194"/>
        <v>0.1431</v>
      </c>
      <c r="Y1543" s="55">
        <f t="shared" si="195"/>
        <v>3.2</v>
      </c>
      <c r="Z1543" s="54">
        <f t="shared" si="196"/>
        <v>0.67085953878406701</v>
      </c>
      <c r="AA1543" s="49" t="str">
        <f t="shared" ca="1" si="197"/>
        <v>N</v>
      </c>
      <c r="AB1543" s="49">
        <f t="shared" ca="1" si="198"/>
        <v>5</v>
      </c>
      <c r="AC1543" s="49" t="str">
        <f t="shared" ca="1" si="199"/>
        <v>N</v>
      </c>
    </row>
    <row r="1544" spans="1:29" x14ac:dyDescent="0.25">
      <c r="A1544">
        <v>8841</v>
      </c>
      <c r="B1544" s="9">
        <v>43558</v>
      </c>
      <c r="C1544" s="50" t="str">
        <f t="shared" si="192"/>
        <v>N</v>
      </c>
      <c r="D1544" s="52">
        <f>_xlfn.XLOOKUP(B1544,Cal_Date!B:B,Cal_Date!A:A,0)</f>
        <v>1</v>
      </c>
      <c r="E1544">
        <v>2019</v>
      </c>
      <c r="F1544" t="s">
        <v>123</v>
      </c>
      <c r="G1544" t="s">
        <v>129</v>
      </c>
      <c r="H1544" t="s">
        <v>48</v>
      </c>
      <c r="I1544" t="s">
        <v>18</v>
      </c>
      <c r="J1544" t="s">
        <v>10</v>
      </c>
      <c r="K1544" t="s">
        <v>43</v>
      </c>
      <c r="L1544">
        <v>1</v>
      </c>
      <c r="M1544">
        <v>1000</v>
      </c>
      <c r="O1544" t="s">
        <v>25</v>
      </c>
      <c r="R1544" t="s">
        <v>44</v>
      </c>
      <c r="S1544" s="49" t="str">
        <f t="shared" si="193"/>
        <v>Card</v>
      </c>
      <c r="T1544" s="3">
        <v>0.03</v>
      </c>
      <c r="U1544" s="2">
        <v>7.5600000000000005</v>
      </c>
      <c r="V1544" s="2">
        <v>1.46</v>
      </c>
      <c r="W1544" s="54">
        <f>_xlfn.XLOOKUP(M1544,Market!A:A,Market!F:F,0)</f>
        <v>0.08</v>
      </c>
      <c r="X1544" s="55">
        <f t="shared" si="194"/>
        <v>0.2268</v>
      </c>
      <c r="Y1544" s="55">
        <f t="shared" si="195"/>
        <v>6.1000000000000005</v>
      </c>
      <c r="Z1544" s="54">
        <f t="shared" si="196"/>
        <v>0.80687830687830686</v>
      </c>
      <c r="AA1544" s="49" t="str">
        <f t="shared" ca="1" si="197"/>
        <v>N</v>
      </c>
      <c r="AB1544" s="49">
        <f t="shared" ca="1" si="198"/>
        <v>5</v>
      </c>
      <c r="AC1544" s="49" t="str">
        <f t="shared" ca="1" si="199"/>
        <v>N</v>
      </c>
    </row>
    <row r="1545" spans="1:29" x14ac:dyDescent="0.25">
      <c r="A1545">
        <v>8842</v>
      </c>
      <c r="B1545" s="9">
        <v>43558</v>
      </c>
      <c r="C1545" s="50" t="str">
        <f t="shared" si="192"/>
        <v>N</v>
      </c>
      <c r="D1545" s="52">
        <f>_xlfn.XLOOKUP(B1545,Cal_Date!B:B,Cal_Date!A:A,0)</f>
        <v>1</v>
      </c>
      <c r="E1545">
        <v>2019</v>
      </c>
      <c r="F1545" t="s">
        <v>123</v>
      </c>
      <c r="G1545" t="s">
        <v>129</v>
      </c>
      <c r="H1545" t="s">
        <v>17</v>
      </c>
      <c r="I1545" t="s">
        <v>18</v>
      </c>
      <c r="J1545" t="s">
        <v>15</v>
      </c>
      <c r="K1545" t="s">
        <v>43</v>
      </c>
      <c r="L1545">
        <v>2</v>
      </c>
      <c r="M1545">
        <v>1000</v>
      </c>
      <c r="O1545" t="s">
        <v>25</v>
      </c>
      <c r="R1545" t="s">
        <v>44</v>
      </c>
      <c r="S1545" s="49" t="str">
        <f t="shared" si="193"/>
        <v>Card</v>
      </c>
      <c r="T1545" s="3">
        <v>0.03</v>
      </c>
      <c r="U1545" s="2">
        <v>11.88</v>
      </c>
      <c r="V1545" s="2">
        <v>4</v>
      </c>
      <c r="W1545" s="54">
        <f>_xlfn.XLOOKUP(M1545,Market!A:A,Market!F:F,0)</f>
        <v>0.08</v>
      </c>
      <c r="X1545" s="55">
        <f t="shared" si="194"/>
        <v>0.35639999999999999</v>
      </c>
      <c r="Y1545" s="55">
        <f t="shared" si="195"/>
        <v>7.8800000000000008</v>
      </c>
      <c r="Z1545" s="54">
        <f t="shared" si="196"/>
        <v>0.66329966329966328</v>
      </c>
      <c r="AA1545" s="49" t="str">
        <f t="shared" ca="1" si="197"/>
        <v>N</v>
      </c>
      <c r="AB1545" s="49">
        <f t="shared" ca="1" si="198"/>
        <v>5</v>
      </c>
      <c r="AC1545" s="49" t="str">
        <f t="shared" ca="1" si="199"/>
        <v>N</v>
      </c>
    </row>
    <row r="1546" spans="1:29" x14ac:dyDescent="0.25">
      <c r="A1546">
        <v>8843</v>
      </c>
      <c r="B1546" s="9">
        <v>43558</v>
      </c>
      <c r="C1546" s="50" t="str">
        <f t="shared" si="192"/>
        <v>N</v>
      </c>
      <c r="D1546" s="52">
        <f>_xlfn.XLOOKUP(B1546,Cal_Date!B:B,Cal_Date!A:A,0)</f>
        <v>1</v>
      </c>
      <c r="E1546">
        <v>2019</v>
      </c>
      <c r="F1546" t="s">
        <v>123</v>
      </c>
      <c r="G1546" t="s">
        <v>129</v>
      </c>
      <c r="H1546" t="s">
        <v>48</v>
      </c>
      <c r="I1546" t="s">
        <v>18</v>
      </c>
      <c r="J1546" t="s">
        <v>10</v>
      </c>
      <c r="K1546" t="s">
        <v>43</v>
      </c>
      <c r="L1546">
        <v>2</v>
      </c>
      <c r="M1546">
        <v>1004</v>
      </c>
      <c r="O1546" t="s">
        <v>28</v>
      </c>
      <c r="R1546" t="s">
        <v>44</v>
      </c>
      <c r="S1546" s="49" t="str">
        <f t="shared" si="193"/>
        <v>Card</v>
      </c>
      <c r="T1546" s="3">
        <v>0.03</v>
      </c>
      <c r="U1546" s="2">
        <v>14.84</v>
      </c>
      <c r="V1546" s="2">
        <v>2.92</v>
      </c>
      <c r="W1546" s="54">
        <f>_xlfn.XLOOKUP(M1546,Market!A:A,Market!F:F,0)</f>
        <v>0.06</v>
      </c>
      <c r="X1546" s="55">
        <f t="shared" si="194"/>
        <v>0.44519999999999998</v>
      </c>
      <c r="Y1546" s="55">
        <f t="shared" si="195"/>
        <v>11.92</v>
      </c>
      <c r="Z1546" s="54">
        <f t="shared" si="196"/>
        <v>0.80323450134770891</v>
      </c>
      <c r="AA1546" s="49" t="str">
        <f t="shared" ca="1" si="197"/>
        <v>N</v>
      </c>
      <c r="AB1546" s="49">
        <f t="shared" ca="1" si="198"/>
        <v>5</v>
      </c>
      <c r="AC1546" s="49" t="str">
        <f t="shared" ca="1" si="199"/>
        <v>N</v>
      </c>
    </row>
    <row r="1547" spans="1:29" x14ac:dyDescent="0.25">
      <c r="A1547">
        <v>8844</v>
      </c>
      <c r="B1547" s="9">
        <v>43558</v>
      </c>
      <c r="C1547" s="50" t="str">
        <f t="shared" si="192"/>
        <v>N</v>
      </c>
      <c r="D1547" s="52">
        <f>_xlfn.XLOOKUP(B1547,Cal_Date!B:B,Cal_Date!A:A,0)</f>
        <v>1</v>
      </c>
      <c r="E1547">
        <v>2019</v>
      </c>
      <c r="F1547" t="s">
        <v>123</v>
      </c>
      <c r="G1547" t="s">
        <v>129</v>
      </c>
      <c r="H1547" t="s">
        <v>48</v>
      </c>
      <c r="I1547" t="s">
        <v>18</v>
      </c>
      <c r="J1547" t="s">
        <v>10</v>
      </c>
      <c r="K1547" t="s">
        <v>43</v>
      </c>
      <c r="L1547">
        <v>1</v>
      </c>
      <c r="M1547">
        <v>1005</v>
      </c>
      <c r="O1547" t="s">
        <v>25</v>
      </c>
      <c r="R1547" t="s">
        <v>47</v>
      </c>
      <c r="S1547" s="49" t="str">
        <f t="shared" si="193"/>
        <v>Card</v>
      </c>
      <c r="T1547" s="3">
        <v>3.5000000000000003E-2</v>
      </c>
      <c r="U1547" s="2">
        <v>7.6229999999999993</v>
      </c>
      <c r="V1547" s="2">
        <v>1.46</v>
      </c>
      <c r="W1547" s="54">
        <f>_xlfn.XLOOKUP(M1547,Market!A:A,Market!F:F,0)</f>
        <v>8.8999999999999996E-2</v>
      </c>
      <c r="X1547" s="55">
        <f t="shared" si="194"/>
        <v>0.26680500000000001</v>
      </c>
      <c r="Y1547" s="55">
        <f t="shared" si="195"/>
        <v>6.1629999999999994</v>
      </c>
      <c r="Z1547" s="54">
        <f t="shared" si="196"/>
        <v>0.80847435392889933</v>
      </c>
      <c r="AA1547" s="49" t="str">
        <f t="shared" ca="1" si="197"/>
        <v>N</v>
      </c>
      <c r="AB1547" s="49">
        <f t="shared" ca="1" si="198"/>
        <v>5</v>
      </c>
      <c r="AC1547" s="49" t="str">
        <f t="shared" ca="1" si="199"/>
        <v>N</v>
      </c>
    </row>
    <row r="1548" spans="1:29" x14ac:dyDescent="0.25">
      <c r="A1548">
        <v>8845</v>
      </c>
      <c r="B1548" s="9">
        <v>43558</v>
      </c>
      <c r="C1548" s="50" t="str">
        <f t="shared" si="192"/>
        <v>N</v>
      </c>
      <c r="D1548" s="52">
        <f>_xlfn.XLOOKUP(B1548,Cal_Date!B:B,Cal_Date!A:A,0)</f>
        <v>1</v>
      </c>
      <c r="E1548">
        <v>2019</v>
      </c>
      <c r="F1548" t="s">
        <v>123</v>
      </c>
      <c r="G1548" t="s">
        <v>129</v>
      </c>
      <c r="H1548" t="s">
        <v>17</v>
      </c>
      <c r="I1548" t="s">
        <v>18</v>
      </c>
      <c r="J1548" t="s">
        <v>15</v>
      </c>
      <c r="K1548" t="s">
        <v>43</v>
      </c>
      <c r="L1548">
        <v>1</v>
      </c>
      <c r="M1548">
        <v>1000</v>
      </c>
      <c r="O1548" t="s">
        <v>25</v>
      </c>
      <c r="R1548" t="s">
        <v>44</v>
      </c>
      <c r="S1548" s="49" t="str">
        <f t="shared" si="193"/>
        <v>Card</v>
      </c>
      <c r="T1548" s="3">
        <v>0.03</v>
      </c>
      <c r="U1548" s="2">
        <v>5.94</v>
      </c>
      <c r="V1548" s="2">
        <v>2</v>
      </c>
      <c r="W1548" s="54">
        <f>_xlfn.XLOOKUP(M1548,Market!A:A,Market!F:F,0)</f>
        <v>0.08</v>
      </c>
      <c r="X1548" s="55">
        <f t="shared" si="194"/>
        <v>0.1782</v>
      </c>
      <c r="Y1548" s="55">
        <f t="shared" si="195"/>
        <v>3.9400000000000004</v>
      </c>
      <c r="Z1548" s="54">
        <f t="shared" si="196"/>
        <v>0.66329966329966328</v>
      </c>
      <c r="AA1548" s="49" t="str">
        <f t="shared" ca="1" si="197"/>
        <v>N</v>
      </c>
      <c r="AB1548" s="49">
        <f t="shared" ca="1" si="198"/>
        <v>5</v>
      </c>
      <c r="AC1548" s="49" t="str">
        <f t="shared" ca="1" si="199"/>
        <v>N</v>
      </c>
    </row>
    <row r="1549" spans="1:29" x14ac:dyDescent="0.25">
      <c r="A1549">
        <v>8846</v>
      </c>
      <c r="B1549" s="9">
        <v>43558</v>
      </c>
      <c r="C1549" s="50" t="str">
        <f t="shared" si="192"/>
        <v>N</v>
      </c>
      <c r="D1549" s="52">
        <f>_xlfn.XLOOKUP(B1549,Cal_Date!B:B,Cal_Date!A:A,0)</f>
        <v>1</v>
      </c>
      <c r="E1549">
        <v>2019</v>
      </c>
      <c r="F1549" t="s">
        <v>123</v>
      </c>
      <c r="G1549" t="s">
        <v>129</v>
      </c>
      <c r="H1549" t="s">
        <v>19</v>
      </c>
      <c r="I1549" t="s">
        <v>18</v>
      </c>
      <c r="J1549" t="s">
        <v>10</v>
      </c>
      <c r="K1549" t="s">
        <v>43</v>
      </c>
      <c r="L1549">
        <v>1</v>
      </c>
      <c r="M1549">
        <v>1006</v>
      </c>
      <c r="O1549" t="s">
        <v>28</v>
      </c>
      <c r="R1549" t="s">
        <v>44</v>
      </c>
      <c r="S1549" s="49" t="str">
        <f t="shared" si="193"/>
        <v>Card</v>
      </c>
      <c r="T1549" s="3">
        <v>0.03</v>
      </c>
      <c r="U1549" s="2">
        <v>5.4450000000000003</v>
      </c>
      <c r="V1549" s="2">
        <v>1.28</v>
      </c>
      <c r="W1549" s="54">
        <f>_xlfn.XLOOKUP(M1549,Market!A:A,Market!F:F,0)</f>
        <v>8.8999999999999996E-2</v>
      </c>
      <c r="X1549" s="55">
        <f t="shared" si="194"/>
        <v>0.16335</v>
      </c>
      <c r="Y1549" s="55">
        <f t="shared" si="195"/>
        <v>4.165</v>
      </c>
      <c r="Z1549" s="54">
        <f t="shared" si="196"/>
        <v>0.76492194674012848</v>
      </c>
      <c r="AA1549" s="49" t="str">
        <f t="shared" ca="1" si="197"/>
        <v>N</v>
      </c>
      <c r="AB1549" s="49">
        <f t="shared" ca="1" si="198"/>
        <v>5</v>
      </c>
      <c r="AC1549" s="49" t="str">
        <f t="shared" ca="1" si="199"/>
        <v>N</v>
      </c>
    </row>
    <row r="1550" spans="1:29" x14ac:dyDescent="0.25">
      <c r="A1550">
        <v>8847</v>
      </c>
      <c r="B1550" s="9">
        <v>43558</v>
      </c>
      <c r="C1550" s="50" t="str">
        <f t="shared" si="192"/>
        <v>N</v>
      </c>
      <c r="D1550" s="52">
        <f>_xlfn.XLOOKUP(B1550,Cal_Date!B:B,Cal_Date!A:A,0)</f>
        <v>1</v>
      </c>
      <c r="E1550">
        <v>2019</v>
      </c>
      <c r="F1550" t="s">
        <v>123</v>
      </c>
      <c r="G1550" t="s">
        <v>129</v>
      </c>
      <c r="H1550" t="s">
        <v>19</v>
      </c>
      <c r="I1550" t="s">
        <v>11</v>
      </c>
      <c r="J1550" t="s">
        <v>15</v>
      </c>
      <c r="K1550" t="s">
        <v>42</v>
      </c>
      <c r="L1550">
        <v>2</v>
      </c>
      <c r="M1550">
        <v>1000</v>
      </c>
      <c r="O1550" t="s">
        <v>25</v>
      </c>
      <c r="R1550" t="s">
        <v>44</v>
      </c>
      <c r="S1550" s="49" t="str">
        <f t="shared" si="193"/>
        <v>Card</v>
      </c>
      <c r="T1550" s="3">
        <v>0.03</v>
      </c>
      <c r="U1550" s="2">
        <v>9.7200000000000006</v>
      </c>
      <c r="V1550" s="2">
        <v>3.14</v>
      </c>
      <c r="W1550" s="54">
        <f>_xlfn.XLOOKUP(M1550,Market!A:A,Market!F:F,0)</f>
        <v>0.08</v>
      </c>
      <c r="X1550" s="55">
        <f t="shared" si="194"/>
        <v>0.29160000000000003</v>
      </c>
      <c r="Y1550" s="55">
        <f t="shared" si="195"/>
        <v>6.58</v>
      </c>
      <c r="Z1550" s="54">
        <f t="shared" si="196"/>
        <v>0.67695473251028804</v>
      </c>
      <c r="AA1550" s="49" t="str">
        <f t="shared" ca="1" si="197"/>
        <v>N</v>
      </c>
      <c r="AB1550" s="49">
        <f t="shared" ca="1" si="198"/>
        <v>5</v>
      </c>
      <c r="AC1550" s="49" t="str">
        <f t="shared" ca="1" si="199"/>
        <v>N</v>
      </c>
    </row>
    <row r="1551" spans="1:29" x14ac:dyDescent="0.25">
      <c r="A1551">
        <v>8848</v>
      </c>
      <c r="B1551" s="9">
        <v>43558</v>
      </c>
      <c r="C1551" s="50" t="str">
        <f t="shared" si="192"/>
        <v>N</v>
      </c>
      <c r="D1551" s="52">
        <f>_xlfn.XLOOKUP(B1551,Cal_Date!B:B,Cal_Date!A:A,0)</f>
        <v>1</v>
      </c>
      <c r="E1551">
        <v>2019</v>
      </c>
      <c r="F1551" t="s">
        <v>123</v>
      </c>
      <c r="G1551" t="s">
        <v>129</v>
      </c>
      <c r="H1551" t="s">
        <v>17</v>
      </c>
      <c r="I1551" t="s">
        <v>18</v>
      </c>
      <c r="J1551" t="s">
        <v>10</v>
      </c>
      <c r="K1551" t="s">
        <v>43</v>
      </c>
      <c r="L1551">
        <v>1</v>
      </c>
      <c r="M1551">
        <v>1001</v>
      </c>
      <c r="O1551" t="s">
        <v>25</v>
      </c>
      <c r="R1551" t="s">
        <v>44</v>
      </c>
      <c r="S1551" s="49" t="str">
        <f t="shared" si="193"/>
        <v>Card</v>
      </c>
      <c r="T1551" s="3">
        <v>0.03</v>
      </c>
      <c r="U1551" s="2">
        <v>4.24</v>
      </c>
      <c r="V1551" s="2">
        <v>1.18</v>
      </c>
      <c r="W1551" s="54">
        <f>_xlfn.XLOOKUP(M1551,Market!A:A,Market!F:F,0)</f>
        <v>0.06</v>
      </c>
      <c r="X1551" s="55">
        <f t="shared" si="194"/>
        <v>0.12720000000000001</v>
      </c>
      <c r="Y1551" s="55">
        <f t="shared" si="195"/>
        <v>3.0600000000000005</v>
      </c>
      <c r="Z1551" s="54">
        <f t="shared" si="196"/>
        <v>0.72169811320754729</v>
      </c>
      <c r="AA1551" s="49" t="str">
        <f t="shared" ca="1" si="197"/>
        <v>N</v>
      </c>
      <c r="AB1551" s="49">
        <f t="shared" ca="1" si="198"/>
        <v>5</v>
      </c>
      <c r="AC1551" s="49" t="str">
        <f t="shared" ca="1" si="199"/>
        <v>N</v>
      </c>
    </row>
    <row r="1552" spans="1:29" x14ac:dyDescent="0.25">
      <c r="A1552">
        <v>8849</v>
      </c>
      <c r="B1552" s="9">
        <v>43558</v>
      </c>
      <c r="C1552" s="50" t="str">
        <f t="shared" si="192"/>
        <v>N</v>
      </c>
      <c r="D1552" s="52">
        <f>_xlfn.XLOOKUP(B1552,Cal_Date!B:B,Cal_Date!A:A,0)</f>
        <v>1</v>
      </c>
      <c r="E1552">
        <v>2019</v>
      </c>
      <c r="F1552" t="s">
        <v>123</v>
      </c>
      <c r="G1552" t="s">
        <v>129</v>
      </c>
      <c r="H1552" t="s">
        <v>48</v>
      </c>
      <c r="I1552" t="s">
        <v>18</v>
      </c>
      <c r="J1552" t="s">
        <v>10</v>
      </c>
      <c r="K1552" t="s">
        <v>43</v>
      </c>
      <c r="L1552">
        <v>2</v>
      </c>
      <c r="M1552">
        <v>1008</v>
      </c>
      <c r="O1552" t="s">
        <v>28</v>
      </c>
      <c r="R1552" t="s">
        <v>44</v>
      </c>
      <c r="S1552" s="49" t="str">
        <f t="shared" si="193"/>
        <v>Card</v>
      </c>
      <c r="T1552" s="3">
        <v>0.03</v>
      </c>
      <c r="U1552" s="2">
        <v>15.245999999999999</v>
      </c>
      <c r="V1552" s="2">
        <v>2.92</v>
      </c>
      <c r="W1552" s="54">
        <f>_xlfn.XLOOKUP(M1552,Market!A:A,Market!F:F,0)</f>
        <v>8.8999999999999996E-2</v>
      </c>
      <c r="X1552" s="55">
        <f t="shared" si="194"/>
        <v>0.45737999999999995</v>
      </c>
      <c r="Y1552" s="55">
        <f t="shared" si="195"/>
        <v>12.325999999999999</v>
      </c>
      <c r="Z1552" s="54">
        <f t="shared" si="196"/>
        <v>0.80847435392889933</v>
      </c>
      <c r="AA1552" s="49" t="str">
        <f t="shared" ca="1" si="197"/>
        <v>N</v>
      </c>
      <c r="AB1552" s="49">
        <f t="shared" ca="1" si="198"/>
        <v>5</v>
      </c>
      <c r="AC1552" s="49" t="str">
        <f t="shared" ca="1" si="199"/>
        <v>N</v>
      </c>
    </row>
    <row r="1553" spans="1:29" x14ac:dyDescent="0.25">
      <c r="A1553">
        <v>8850</v>
      </c>
      <c r="B1553" s="9">
        <v>43558</v>
      </c>
      <c r="C1553" s="50" t="str">
        <f t="shared" si="192"/>
        <v>N</v>
      </c>
      <c r="D1553" s="52">
        <f>_xlfn.XLOOKUP(B1553,Cal_Date!B:B,Cal_Date!A:A,0)</f>
        <v>1</v>
      </c>
      <c r="E1553">
        <v>2019</v>
      </c>
      <c r="F1553" t="s">
        <v>123</v>
      </c>
      <c r="G1553" t="s">
        <v>129</v>
      </c>
      <c r="H1553" t="s">
        <v>17</v>
      </c>
      <c r="I1553" t="s">
        <v>18</v>
      </c>
      <c r="J1553" t="s">
        <v>15</v>
      </c>
      <c r="K1553" t="s">
        <v>43</v>
      </c>
      <c r="L1553">
        <v>1</v>
      </c>
      <c r="M1553">
        <v>1009</v>
      </c>
      <c r="O1553" t="s">
        <v>28</v>
      </c>
      <c r="R1553" t="s">
        <v>44</v>
      </c>
      <c r="S1553" s="49" t="str">
        <f t="shared" si="193"/>
        <v>Card</v>
      </c>
      <c r="T1553" s="3">
        <v>0.03</v>
      </c>
      <c r="U1553" s="2">
        <v>5.9894999999999996</v>
      </c>
      <c r="V1553" s="2">
        <v>2</v>
      </c>
      <c r="W1553" s="54">
        <f>_xlfn.XLOOKUP(M1553,Market!A:A,Market!F:F,0)</f>
        <v>8.8999999999999996E-2</v>
      </c>
      <c r="X1553" s="55">
        <f t="shared" si="194"/>
        <v>0.17968499999999998</v>
      </c>
      <c r="Y1553" s="55">
        <f t="shared" si="195"/>
        <v>3.9894999999999996</v>
      </c>
      <c r="Z1553" s="54">
        <f t="shared" si="196"/>
        <v>0.66608231071040991</v>
      </c>
      <c r="AA1553" s="49" t="str">
        <f t="shared" ca="1" si="197"/>
        <v>N</v>
      </c>
      <c r="AB1553" s="49">
        <f t="shared" ca="1" si="198"/>
        <v>5</v>
      </c>
      <c r="AC1553" s="49" t="str">
        <f t="shared" ca="1" si="199"/>
        <v>N</v>
      </c>
    </row>
    <row r="1554" spans="1:29" x14ac:dyDescent="0.25">
      <c r="A1554">
        <v>8851</v>
      </c>
      <c r="B1554" s="9">
        <v>43558</v>
      </c>
      <c r="C1554" s="50" t="str">
        <f t="shared" si="192"/>
        <v>N</v>
      </c>
      <c r="D1554" s="52">
        <f>_xlfn.XLOOKUP(B1554,Cal_Date!B:B,Cal_Date!A:A,0)</f>
        <v>1</v>
      </c>
      <c r="E1554">
        <v>2019</v>
      </c>
      <c r="F1554" t="s">
        <v>123</v>
      </c>
      <c r="G1554" t="s">
        <v>129</v>
      </c>
      <c r="H1554" t="s">
        <v>17</v>
      </c>
      <c r="I1554" t="s">
        <v>18</v>
      </c>
      <c r="J1554" t="s">
        <v>15</v>
      </c>
      <c r="K1554" t="s">
        <v>43</v>
      </c>
      <c r="L1554">
        <v>2</v>
      </c>
      <c r="M1554">
        <v>1001</v>
      </c>
      <c r="O1554" t="s">
        <v>25</v>
      </c>
      <c r="R1554" t="s">
        <v>44</v>
      </c>
      <c r="S1554" s="49" t="str">
        <f t="shared" si="193"/>
        <v>Card</v>
      </c>
      <c r="T1554" s="3">
        <v>0.03</v>
      </c>
      <c r="U1554" s="2">
        <v>11.66</v>
      </c>
      <c r="V1554" s="2">
        <v>4</v>
      </c>
      <c r="W1554" s="54">
        <f>_xlfn.XLOOKUP(M1554,Market!A:A,Market!F:F,0)</f>
        <v>0.06</v>
      </c>
      <c r="X1554" s="55">
        <f t="shared" si="194"/>
        <v>0.3498</v>
      </c>
      <c r="Y1554" s="55">
        <f t="shared" si="195"/>
        <v>7.66</v>
      </c>
      <c r="Z1554" s="54">
        <f t="shared" si="196"/>
        <v>0.65694682675814753</v>
      </c>
      <c r="AA1554" s="49" t="str">
        <f t="shared" ca="1" si="197"/>
        <v>N</v>
      </c>
      <c r="AB1554" s="49">
        <f t="shared" ca="1" si="198"/>
        <v>5</v>
      </c>
      <c r="AC1554" s="49" t="str">
        <f t="shared" ca="1" si="199"/>
        <v>N</v>
      </c>
    </row>
    <row r="1555" spans="1:29" x14ac:dyDescent="0.25">
      <c r="A1555">
        <v>8852</v>
      </c>
      <c r="B1555" s="9">
        <v>43558</v>
      </c>
      <c r="C1555" s="50" t="str">
        <f t="shared" si="192"/>
        <v>N</v>
      </c>
      <c r="D1555" s="52">
        <f>_xlfn.XLOOKUP(B1555,Cal_Date!B:B,Cal_Date!A:A,0)</f>
        <v>1</v>
      </c>
      <c r="E1555">
        <v>2019</v>
      </c>
      <c r="F1555" t="s">
        <v>123</v>
      </c>
      <c r="G1555" t="s">
        <v>129</v>
      </c>
      <c r="H1555" t="s">
        <v>17</v>
      </c>
      <c r="I1555" t="s">
        <v>18</v>
      </c>
      <c r="J1555" t="s">
        <v>15</v>
      </c>
      <c r="K1555" t="s">
        <v>43</v>
      </c>
      <c r="L1555">
        <v>1</v>
      </c>
      <c r="M1555">
        <v>1001</v>
      </c>
      <c r="O1555" t="s">
        <v>25</v>
      </c>
      <c r="R1555" t="s">
        <v>44</v>
      </c>
      <c r="S1555" s="49" t="str">
        <f t="shared" si="193"/>
        <v>Card</v>
      </c>
      <c r="T1555" s="3">
        <v>0.03</v>
      </c>
      <c r="U1555" s="2">
        <v>5.83</v>
      </c>
      <c r="V1555" s="2">
        <v>2</v>
      </c>
      <c r="W1555" s="54">
        <f>_xlfn.XLOOKUP(M1555,Market!A:A,Market!F:F,0)</f>
        <v>0.06</v>
      </c>
      <c r="X1555" s="55">
        <f t="shared" si="194"/>
        <v>0.1749</v>
      </c>
      <c r="Y1555" s="55">
        <f t="shared" si="195"/>
        <v>3.83</v>
      </c>
      <c r="Z1555" s="54">
        <f t="shared" si="196"/>
        <v>0.65694682675814753</v>
      </c>
      <c r="AA1555" s="49" t="str">
        <f t="shared" ca="1" si="197"/>
        <v>N</v>
      </c>
      <c r="AB1555" s="49">
        <f t="shared" ca="1" si="198"/>
        <v>5</v>
      </c>
      <c r="AC1555" s="49" t="str">
        <f t="shared" ca="1" si="199"/>
        <v>N</v>
      </c>
    </row>
    <row r="1556" spans="1:29" x14ac:dyDescent="0.25">
      <c r="A1556">
        <v>8853</v>
      </c>
      <c r="B1556" s="9">
        <v>43558</v>
      </c>
      <c r="C1556" s="50" t="str">
        <f t="shared" si="192"/>
        <v>N</v>
      </c>
      <c r="D1556" s="52">
        <f>_xlfn.XLOOKUP(B1556,Cal_Date!B:B,Cal_Date!A:A,0)</f>
        <v>1</v>
      </c>
      <c r="E1556">
        <v>2019</v>
      </c>
      <c r="F1556" t="s">
        <v>123</v>
      </c>
      <c r="G1556" t="s">
        <v>129</v>
      </c>
      <c r="H1556" t="s">
        <v>19</v>
      </c>
      <c r="I1556" t="s">
        <v>11</v>
      </c>
      <c r="J1556" t="s">
        <v>15</v>
      </c>
      <c r="K1556" t="s">
        <v>42</v>
      </c>
      <c r="L1556">
        <v>1</v>
      </c>
      <c r="M1556">
        <v>1001</v>
      </c>
      <c r="O1556" t="s">
        <v>25</v>
      </c>
      <c r="R1556" t="s">
        <v>44</v>
      </c>
      <c r="S1556" s="49" t="str">
        <f t="shared" si="193"/>
        <v>Card</v>
      </c>
      <c r="T1556" s="3">
        <v>0.03</v>
      </c>
      <c r="U1556" s="2">
        <v>4.7700000000000005</v>
      </c>
      <c r="V1556" s="2">
        <v>1.57</v>
      </c>
      <c r="W1556" s="54">
        <f>_xlfn.XLOOKUP(M1556,Market!A:A,Market!F:F,0)</f>
        <v>0.06</v>
      </c>
      <c r="X1556" s="55">
        <f t="shared" si="194"/>
        <v>0.1431</v>
      </c>
      <c r="Y1556" s="55">
        <f t="shared" si="195"/>
        <v>3.2</v>
      </c>
      <c r="Z1556" s="54">
        <f t="shared" si="196"/>
        <v>0.67085953878406701</v>
      </c>
      <c r="AA1556" s="49" t="str">
        <f t="shared" ca="1" si="197"/>
        <v>N</v>
      </c>
      <c r="AB1556" s="49">
        <f t="shared" ca="1" si="198"/>
        <v>5</v>
      </c>
      <c r="AC1556" s="49" t="str">
        <f t="shared" ca="1" si="199"/>
        <v>N</v>
      </c>
    </row>
    <row r="1557" spans="1:29" x14ac:dyDescent="0.25">
      <c r="A1557">
        <v>8854</v>
      </c>
      <c r="B1557" s="9">
        <v>43558</v>
      </c>
      <c r="C1557" s="50" t="str">
        <f t="shared" si="192"/>
        <v>N</v>
      </c>
      <c r="D1557" s="52">
        <f>_xlfn.XLOOKUP(B1557,Cal_Date!B:B,Cal_Date!A:A,0)</f>
        <v>1</v>
      </c>
      <c r="E1557">
        <v>2019</v>
      </c>
      <c r="F1557" t="s">
        <v>123</v>
      </c>
      <c r="G1557" t="s">
        <v>129</v>
      </c>
      <c r="H1557" t="s">
        <v>17</v>
      </c>
      <c r="I1557" t="s">
        <v>18</v>
      </c>
      <c r="J1557" t="s">
        <v>15</v>
      </c>
      <c r="K1557" t="s">
        <v>43</v>
      </c>
      <c r="L1557">
        <v>1</v>
      </c>
      <c r="M1557">
        <v>1002</v>
      </c>
      <c r="O1557" t="s">
        <v>28</v>
      </c>
      <c r="R1557" t="s">
        <v>44</v>
      </c>
      <c r="S1557" s="49" t="str">
        <f t="shared" si="193"/>
        <v>Card</v>
      </c>
      <c r="T1557" s="3">
        <v>0.03</v>
      </c>
      <c r="U1557" s="2">
        <v>6.36</v>
      </c>
      <c r="V1557" s="2">
        <v>2</v>
      </c>
      <c r="W1557" s="54">
        <f>_xlfn.XLOOKUP(M1557,Market!A:A,Market!F:F,0)</f>
        <v>0.06</v>
      </c>
      <c r="X1557" s="55">
        <f t="shared" si="194"/>
        <v>0.1908</v>
      </c>
      <c r="Y1557" s="55">
        <f t="shared" si="195"/>
        <v>4.3600000000000003</v>
      </c>
      <c r="Z1557" s="54">
        <f t="shared" si="196"/>
        <v>0.68553459119496862</v>
      </c>
      <c r="AA1557" s="49" t="str">
        <f t="shared" ca="1" si="197"/>
        <v>N</v>
      </c>
      <c r="AB1557" s="49">
        <f t="shared" ca="1" si="198"/>
        <v>5</v>
      </c>
      <c r="AC1557" s="49" t="str">
        <f t="shared" ca="1" si="199"/>
        <v>N</v>
      </c>
    </row>
    <row r="1558" spans="1:29" x14ac:dyDescent="0.25">
      <c r="A1558">
        <v>8855</v>
      </c>
      <c r="B1558" s="9">
        <v>43558</v>
      </c>
      <c r="C1558" s="50" t="str">
        <f t="shared" si="192"/>
        <v>N</v>
      </c>
      <c r="D1558" s="52">
        <f>_xlfn.XLOOKUP(B1558,Cal_Date!B:B,Cal_Date!A:A,0)</f>
        <v>1</v>
      </c>
      <c r="E1558">
        <v>2019</v>
      </c>
      <c r="F1558" t="s">
        <v>123</v>
      </c>
      <c r="G1558" t="s">
        <v>129</v>
      </c>
      <c r="H1558" t="s">
        <v>17</v>
      </c>
      <c r="I1558" t="s">
        <v>18</v>
      </c>
      <c r="J1558" t="s">
        <v>10</v>
      </c>
      <c r="K1558" t="s">
        <v>43</v>
      </c>
      <c r="L1558">
        <v>1</v>
      </c>
      <c r="M1558">
        <v>1003</v>
      </c>
      <c r="O1558" t="s">
        <v>25</v>
      </c>
      <c r="R1558" t="s">
        <v>44</v>
      </c>
      <c r="S1558" s="49" t="str">
        <f t="shared" si="193"/>
        <v>Card</v>
      </c>
      <c r="T1558" s="3">
        <v>0.03</v>
      </c>
      <c r="U1558" s="2">
        <v>4.24</v>
      </c>
      <c r="V1558" s="2">
        <v>1.18</v>
      </c>
      <c r="W1558" s="54">
        <f>_xlfn.XLOOKUP(M1558,Market!A:A,Market!F:F,0)</f>
        <v>0.06</v>
      </c>
      <c r="X1558" s="55">
        <f t="shared" si="194"/>
        <v>0.12720000000000001</v>
      </c>
      <c r="Y1558" s="55">
        <f t="shared" si="195"/>
        <v>3.0600000000000005</v>
      </c>
      <c r="Z1558" s="54">
        <f t="shared" si="196"/>
        <v>0.72169811320754729</v>
      </c>
      <c r="AA1558" s="49" t="str">
        <f t="shared" ca="1" si="197"/>
        <v>N</v>
      </c>
      <c r="AB1558" s="49">
        <f t="shared" ca="1" si="198"/>
        <v>5</v>
      </c>
      <c r="AC1558" s="49" t="str">
        <f t="shared" ca="1" si="199"/>
        <v>N</v>
      </c>
    </row>
    <row r="1559" spans="1:29" x14ac:dyDescent="0.25">
      <c r="A1559">
        <v>8856</v>
      </c>
      <c r="B1559" s="9">
        <v>43558</v>
      </c>
      <c r="C1559" s="50" t="str">
        <f t="shared" si="192"/>
        <v>N</v>
      </c>
      <c r="D1559" s="52">
        <f>_xlfn.XLOOKUP(B1559,Cal_Date!B:B,Cal_Date!A:A,0)</f>
        <v>1</v>
      </c>
      <c r="E1559">
        <v>2019</v>
      </c>
      <c r="F1559" t="s">
        <v>123</v>
      </c>
      <c r="G1559" t="s">
        <v>129</v>
      </c>
      <c r="H1559" t="s">
        <v>48</v>
      </c>
      <c r="I1559" t="s">
        <v>18</v>
      </c>
      <c r="J1559" t="s">
        <v>10</v>
      </c>
      <c r="K1559" t="s">
        <v>43</v>
      </c>
      <c r="L1559">
        <v>2</v>
      </c>
      <c r="M1559">
        <v>1003</v>
      </c>
      <c r="O1559" t="s">
        <v>25</v>
      </c>
      <c r="R1559" t="s">
        <v>44</v>
      </c>
      <c r="S1559" s="49" t="str">
        <f t="shared" si="193"/>
        <v>Card</v>
      </c>
      <c r="T1559" s="3">
        <v>0.03</v>
      </c>
      <c r="U1559" s="2">
        <v>14.84</v>
      </c>
      <c r="V1559" s="2">
        <v>2.92</v>
      </c>
      <c r="W1559" s="54">
        <f>_xlfn.XLOOKUP(M1559,Market!A:A,Market!F:F,0)</f>
        <v>0.06</v>
      </c>
      <c r="X1559" s="55">
        <f t="shared" si="194"/>
        <v>0.44519999999999998</v>
      </c>
      <c r="Y1559" s="55">
        <f t="shared" si="195"/>
        <v>11.92</v>
      </c>
      <c r="Z1559" s="54">
        <f t="shared" si="196"/>
        <v>0.80323450134770891</v>
      </c>
      <c r="AA1559" s="49" t="str">
        <f t="shared" ca="1" si="197"/>
        <v>N</v>
      </c>
      <c r="AB1559" s="49">
        <f t="shared" ca="1" si="198"/>
        <v>5</v>
      </c>
      <c r="AC1559" s="49" t="str">
        <f t="shared" ca="1" si="199"/>
        <v>N</v>
      </c>
    </row>
    <row r="1560" spans="1:29" x14ac:dyDescent="0.25">
      <c r="A1560">
        <v>8857</v>
      </c>
      <c r="B1560" s="9">
        <v>43558</v>
      </c>
      <c r="C1560" s="50" t="str">
        <f t="shared" si="192"/>
        <v>N</v>
      </c>
      <c r="D1560" s="52">
        <f>_xlfn.XLOOKUP(B1560,Cal_Date!B:B,Cal_Date!A:A,0)</f>
        <v>1</v>
      </c>
      <c r="E1560">
        <v>2019</v>
      </c>
      <c r="F1560" t="s">
        <v>123</v>
      </c>
      <c r="G1560" t="s">
        <v>129</v>
      </c>
      <c r="H1560" t="s">
        <v>48</v>
      </c>
      <c r="I1560" t="s">
        <v>18</v>
      </c>
      <c r="J1560" t="s">
        <v>10</v>
      </c>
      <c r="K1560" t="s">
        <v>43</v>
      </c>
      <c r="L1560">
        <v>1</v>
      </c>
      <c r="M1560">
        <v>1003</v>
      </c>
      <c r="O1560" t="s">
        <v>25</v>
      </c>
      <c r="R1560" t="s">
        <v>44</v>
      </c>
      <c r="S1560" s="49" t="str">
        <f t="shared" si="193"/>
        <v>Card</v>
      </c>
      <c r="T1560" s="3">
        <v>0.03</v>
      </c>
      <c r="U1560" s="2">
        <v>7.42</v>
      </c>
      <c r="V1560" s="2">
        <v>1.46</v>
      </c>
      <c r="W1560" s="54">
        <f>_xlfn.XLOOKUP(M1560,Market!A:A,Market!F:F,0)</f>
        <v>0.06</v>
      </c>
      <c r="X1560" s="55">
        <f t="shared" si="194"/>
        <v>0.22259999999999999</v>
      </c>
      <c r="Y1560" s="55">
        <f t="shared" si="195"/>
        <v>5.96</v>
      </c>
      <c r="Z1560" s="54">
        <f t="shared" si="196"/>
        <v>0.80323450134770891</v>
      </c>
      <c r="AA1560" s="49" t="str">
        <f t="shared" ca="1" si="197"/>
        <v>N</v>
      </c>
      <c r="AB1560" s="49">
        <f t="shared" ca="1" si="198"/>
        <v>5</v>
      </c>
      <c r="AC1560" s="49" t="str">
        <f t="shared" ca="1" si="199"/>
        <v>N</v>
      </c>
    </row>
    <row r="1561" spans="1:29" x14ac:dyDescent="0.25">
      <c r="A1561">
        <v>8858</v>
      </c>
      <c r="B1561" s="9">
        <v>43558</v>
      </c>
      <c r="C1561" s="50" t="str">
        <f t="shared" si="192"/>
        <v>N</v>
      </c>
      <c r="D1561" s="52">
        <f>_xlfn.XLOOKUP(B1561,Cal_Date!B:B,Cal_Date!A:A,0)</f>
        <v>1</v>
      </c>
      <c r="E1561">
        <v>2019</v>
      </c>
      <c r="F1561" t="s">
        <v>123</v>
      </c>
      <c r="G1561" t="s">
        <v>129</v>
      </c>
      <c r="H1561" t="s">
        <v>19</v>
      </c>
      <c r="I1561" t="s">
        <v>18</v>
      </c>
      <c r="J1561" t="s">
        <v>10</v>
      </c>
      <c r="K1561" t="s">
        <v>43</v>
      </c>
      <c r="L1561">
        <v>1</v>
      </c>
      <c r="M1561">
        <v>1004</v>
      </c>
      <c r="O1561" t="s">
        <v>28</v>
      </c>
      <c r="R1561" t="s">
        <v>44</v>
      </c>
      <c r="S1561" s="49" t="str">
        <f t="shared" si="193"/>
        <v>Card</v>
      </c>
      <c r="T1561" s="3">
        <v>0.03</v>
      </c>
      <c r="U1561" s="2">
        <v>5.3000000000000007</v>
      </c>
      <c r="V1561" s="2">
        <v>1.28</v>
      </c>
      <c r="W1561" s="54">
        <f>_xlfn.XLOOKUP(M1561,Market!A:A,Market!F:F,0)</f>
        <v>0.06</v>
      </c>
      <c r="X1561" s="55">
        <f t="shared" si="194"/>
        <v>0.159</v>
      </c>
      <c r="Y1561" s="55">
        <f t="shared" si="195"/>
        <v>4.0200000000000005</v>
      </c>
      <c r="Z1561" s="54">
        <f t="shared" si="196"/>
        <v>0.75849056603773579</v>
      </c>
      <c r="AA1561" s="49" t="str">
        <f t="shared" ca="1" si="197"/>
        <v>N</v>
      </c>
      <c r="AB1561" s="49">
        <f t="shared" ca="1" si="198"/>
        <v>5</v>
      </c>
      <c r="AC1561" s="49" t="str">
        <f t="shared" ca="1" si="199"/>
        <v>N</v>
      </c>
    </row>
    <row r="1562" spans="1:29" x14ac:dyDescent="0.25">
      <c r="A1562">
        <v>8859</v>
      </c>
      <c r="B1562" s="9">
        <v>43558</v>
      </c>
      <c r="C1562" s="50" t="str">
        <f t="shared" si="192"/>
        <v>N</v>
      </c>
      <c r="D1562" s="52">
        <f>_xlfn.XLOOKUP(B1562,Cal_Date!B:B,Cal_Date!A:A,0)</f>
        <v>1</v>
      </c>
      <c r="E1562">
        <v>2019</v>
      </c>
      <c r="F1562" t="s">
        <v>123</v>
      </c>
      <c r="G1562" t="s">
        <v>129</v>
      </c>
      <c r="H1562" t="s">
        <v>19</v>
      </c>
      <c r="I1562" t="s">
        <v>11</v>
      </c>
      <c r="J1562" t="s">
        <v>15</v>
      </c>
      <c r="K1562" t="s">
        <v>42</v>
      </c>
      <c r="L1562">
        <v>1</v>
      </c>
      <c r="M1562">
        <v>1005</v>
      </c>
      <c r="O1562" t="s">
        <v>25</v>
      </c>
      <c r="R1562" t="s">
        <v>44</v>
      </c>
      <c r="S1562" s="49" t="str">
        <f t="shared" si="193"/>
        <v>Card</v>
      </c>
      <c r="T1562" s="3">
        <v>0.03</v>
      </c>
      <c r="U1562" s="2">
        <v>5.4450000000000003</v>
      </c>
      <c r="V1562" s="2">
        <v>1.69</v>
      </c>
      <c r="W1562" s="54">
        <f>_xlfn.XLOOKUP(M1562,Market!A:A,Market!F:F,0)</f>
        <v>8.8999999999999996E-2</v>
      </c>
      <c r="X1562" s="55">
        <f t="shared" si="194"/>
        <v>0.16335</v>
      </c>
      <c r="Y1562" s="55">
        <f t="shared" si="195"/>
        <v>3.7550000000000003</v>
      </c>
      <c r="Z1562" s="54">
        <f t="shared" si="196"/>
        <v>0.689623507805326</v>
      </c>
      <c r="AA1562" s="49" t="str">
        <f t="shared" ca="1" si="197"/>
        <v>N</v>
      </c>
      <c r="AB1562" s="49">
        <f t="shared" ca="1" si="198"/>
        <v>5</v>
      </c>
      <c r="AC1562" s="49" t="str">
        <f t="shared" ca="1" si="199"/>
        <v>N</v>
      </c>
    </row>
    <row r="1563" spans="1:29" x14ac:dyDescent="0.25">
      <c r="A1563">
        <v>8860</v>
      </c>
      <c r="B1563" s="9">
        <v>43558</v>
      </c>
      <c r="C1563" s="50" t="str">
        <f t="shared" si="192"/>
        <v>N</v>
      </c>
      <c r="D1563" s="52">
        <f>_xlfn.XLOOKUP(B1563,Cal_Date!B:B,Cal_Date!A:A,0)</f>
        <v>1</v>
      </c>
      <c r="E1563">
        <v>2019</v>
      </c>
      <c r="F1563" t="s">
        <v>123</v>
      </c>
      <c r="G1563" t="s">
        <v>129</v>
      </c>
      <c r="H1563" t="s">
        <v>17</v>
      </c>
      <c r="I1563" t="s">
        <v>18</v>
      </c>
      <c r="J1563" t="s">
        <v>15</v>
      </c>
      <c r="K1563" t="s">
        <v>43</v>
      </c>
      <c r="L1563">
        <v>1</v>
      </c>
      <c r="M1563">
        <v>1005</v>
      </c>
      <c r="O1563" t="s">
        <v>25</v>
      </c>
      <c r="R1563" t="s">
        <v>44</v>
      </c>
      <c r="S1563" s="49" t="str">
        <f t="shared" si="193"/>
        <v>Card</v>
      </c>
      <c r="T1563" s="3">
        <v>0.03</v>
      </c>
      <c r="U1563" s="2">
        <v>6.5339999999999998</v>
      </c>
      <c r="V1563" s="2">
        <v>2</v>
      </c>
      <c r="W1563" s="54">
        <f>_xlfn.XLOOKUP(M1563,Market!A:A,Market!F:F,0)</f>
        <v>8.8999999999999996E-2</v>
      </c>
      <c r="X1563" s="55">
        <f t="shared" si="194"/>
        <v>0.19602</v>
      </c>
      <c r="Y1563" s="55">
        <f t="shared" si="195"/>
        <v>4.5339999999999998</v>
      </c>
      <c r="Z1563" s="54">
        <f t="shared" si="196"/>
        <v>0.69390878481787577</v>
      </c>
      <c r="AA1563" s="49" t="str">
        <f t="shared" ca="1" si="197"/>
        <v>N</v>
      </c>
      <c r="AB1563" s="49">
        <f t="shared" ca="1" si="198"/>
        <v>5</v>
      </c>
      <c r="AC1563" s="49" t="str">
        <f t="shared" ca="1" si="199"/>
        <v>N</v>
      </c>
    </row>
    <row r="1564" spans="1:29" x14ac:dyDescent="0.25">
      <c r="A1564">
        <v>8861</v>
      </c>
      <c r="B1564" s="9">
        <v>43558</v>
      </c>
      <c r="C1564" s="50" t="str">
        <f t="shared" si="192"/>
        <v>N</v>
      </c>
      <c r="D1564" s="52">
        <f>_xlfn.XLOOKUP(B1564,Cal_Date!B:B,Cal_Date!A:A,0)</f>
        <v>1</v>
      </c>
      <c r="E1564">
        <v>2019</v>
      </c>
      <c r="F1564" t="s">
        <v>123</v>
      </c>
      <c r="G1564" t="s">
        <v>129</v>
      </c>
      <c r="H1564" t="s">
        <v>17</v>
      </c>
      <c r="I1564" t="s">
        <v>18</v>
      </c>
      <c r="J1564" t="s">
        <v>10</v>
      </c>
      <c r="K1564" t="s">
        <v>43</v>
      </c>
      <c r="L1564">
        <v>1</v>
      </c>
      <c r="M1564">
        <v>1003</v>
      </c>
      <c r="O1564" t="s">
        <v>25</v>
      </c>
      <c r="R1564" t="s">
        <v>44</v>
      </c>
      <c r="S1564" s="49" t="str">
        <f t="shared" si="193"/>
        <v>Card</v>
      </c>
      <c r="T1564" s="3">
        <v>0.03</v>
      </c>
      <c r="U1564" s="2">
        <v>4.24</v>
      </c>
      <c r="V1564" s="2">
        <v>1.18</v>
      </c>
      <c r="W1564" s="54">
        <f>_xlfn.XLOOKUP(M1564,Market!A:A,Market!F:F,0)</f>
        <v>0.06</v>
      </c>
      <c r="X1564" s="55">
        <f t="shared" si="194"/>
        <v>0.12720000000000001</v>
      </c>
      <c r="Y1564" s="55">
        <f t="shared" si="195"/>
        <v>3.0600000000000005</v>
      </c>
      <c r="Z1564" s="54">
        <f t="shared" si="196"/>
        <v>0.72169811320754729</v>
      </c>
      <c r="AA1564" s="49" t="str">
        <f t="shared" ca="1" si="197"/>
        <v>N</v>
      </c>
      <c r="AB1564" s="49">
        <f t="shared" ca="1" si="198"/>
        <v>5</v>
      </c>
      <c r="AC1564" s="49" t="str">
        <f t="shared" ca="1" si="199"/>
        <v>N</v>
      </c>
    </row>
    <row r="1565" spans="1:29" x14ac:dyDescent="0.25">
      <c r="A1565">
        <v>8862</v>
      </c>
      <c r="B1565" s="9">
        <v>43558</v>
      </c>
      <c r="C1565" s="50" t="str">
        <f t="shared" si="192"/>
        <v>N</v>
      </c>
      <c r="D1565" s="52">
        <f>_xlfn.XLOOKUP(B1565,Cal_Date!B:B,Cal_Date!A:A,0)</f>
        <v>1</v>
      </c>
      <c r="E1565">
        <v>2019</v>
      </c>
      <c r="F1565" t="s">
        <v>123</v>
      </c>
      <c r="G1565" t="s">
        <v>129</v>
      </c>
      <c r="H1565" t="s">
        <v>17</v>
      </c>
      <c r="I1565" t="s">
        <v>18</v>
      </c>
      <c r="J1565" t="s">
        <v>15</v>
      </c>
      <c r="K1565" t="s">
        <v>43</v>
      </c>
      <c r="L1565">
        <v>2</v>
      </c>
      <c r="M1565">
        <v>1007</v>
      </c>
      <c r="O1565" t="s">
        <v>28</v>
      </c>
      <c r="R1565" t="s">
        <v>44</v>
      </c>
      <c r="S1565" s="49" t="str">
        <f t="shared" si="193"/>
        <v>Card</v>
      </c>
      <c r="T1565" s="3">
        <v>0.03</v>
      </c>
      <c r="U1565" s="2">
        <v>13.068</v>
      </c>
      <c r="V1565" s="2">
        <v>4</v>
      </c>
      <c r="W1565" s="54">
        <f>_xlfn.XLOOKUP(M1565,Market!A:A,Market!F:F,0)</f>
        <v>8.8999999999999996E-2</v>
      </c>
      <c r="X1565" s="55">
        <f t="shared" si="194"/>
        <v>0.39204</v>
      </c>
      <c r="Y1565" s="55">
        <f t="shared" si="195"/>
        <v>9.0679999999999996</v>
      </c>
      <c r="Z1565" s="54">
        <f t="shared" si="196"/>
        <v>0.69390878481787577</v>
      </c>
      <c r="AA1565" s="49" t="str">
        <f t="shared" ca="1" si="197"/>
        <v>N</v>
      </c>
      <c r="AB1565" s="49">
        <f t="shared" ca="1" si="198"/>
        <v>5</v>
      </c>
      <c r="AC1565" s="49" t="str">
        <f t="shared" ca="1" si="199"/>
        <v>N</v>
      </c>
    </row>
    <row r="1566" spans="1:29" x14ac:dyDescent="0.25">
      <c r="A1566">
        <v>8863</v>
      </c>
      <c r="B1566" s="9">
        <v>43558</v>
      </c>
      <c r="C1566" s="50" t="str">
        <f t="shared" si="192"/>
        <v>N</v>
      </c>
      <c r="D1566" s="52">
        <f>_xlfn.XLOOKUP(B1566,Cal_Date!B:B,Cal_Date!A:A,0)</f>
        <v>1</v>
      </c>
      <c r="E1566">
        <v>2019</v>
      </c>
      <c r="F1566" t="s">
        <v>123</v>
      </c>
      <c r="G1566" t="s">
        <v>129</v>
      </c>
      <c r="H1566" t="s">
        <v>48</v>
      </c>
      <c r="I1566" t="s">
        <v>18</v>
      </c>
      <c r="J1566" t="s">
        <v>10</v>
      </c>
      <c r="K1566" t="s">
        <v>43</v>
      </c>
      <c r="L1566">
        <v>2</v>
      </c>
      <c r="M1566">
        <v>1006</v>
      </c>
      <c r="O1566" t="s">
        <v>28</v>
      </c>
      <c r="R1566" t="s">
        <v>44</v>
      </c>
      <c r="S1566" s="49" t="str">
        <f t="shared" si="193"/>
        <v>Card</v>
      </c>
      <c r="T1566" s="3">
        <v>0.03</v>
      </c>
      <c r="U1566" s="2">
        <v>15.245999999999999</v>
      </c>
      <c r="V1566" s="2">
        <v>2.92</v>
      </c>
      <c r="W1566" s="54">
        <f>_xlfn.XLOOKUP(M1566,Market!A:A,Market!F:F,0)</f>
        <v>8.8999999999999996E-2</v>
      </c>
      <c r="X1566" s="55">
        <f t="shared" si="194"/>
        <v>0.45737999999999995</v>
      </c>
      <c r="Y1566" s="55">
        <f t="shared" si="195"/>
        <v>12.325999999999999</v>
      </c>
      <c r="Z1566" s="54">
        <f t="shared" si="196"/>
        <v>0.80847435392889933</v>
      </c>
      <c r="AA1566" s="49" t="str">
        <f t="shared" ca="1" si="197"/>
        <v>N</v>
      </c>
      <c r="AB1566" s="49">
        <f t="shared" ca="1" si="198"/>
        <v>5</v>
      </c>
      <c r="AC1566" s="49" t="str">
        <f t="shared" ca="1" si="199"/>
        <v>N</v>
      </c>
    </row>
    <row r="1567" spans="1:29" x14ac:dyDescent="0.25">
      <c r="A1567">
        <v>8864</v>
      </c>
      <c r="B1567" s="9">
        <v>43558</v>
      </c>
      <c r="C1567" s="50" t="str">
        <f t="shared" si="192"/>
        <v>N</v>
      </c>
      <c r="D1567" s="52">
        <f>_xlfn.XLOOKUP(B1567,Cal_Date!B:B,Cal_Date!A:A,0)</f>
        <v>1</v>
      </c>
      <c r="E1567">
        <v>2019</v>
      </c>
      <c r="F1567" t="s">
        <v>123</v>
      </c>
      <c r="G1567" t="s">
        <v>129</v>
      </c>
      <c r="H1567" t="s">
        <v>17</v>
      </c>
      <c r="I1567" t="s">
        <v>18</v>
      </c>
      <c r="J1567" t="s">
        <v>10</v>
      </c>
      <c r="K1567" t="s">
        <v>43</v>
      </c>
      <c r="L1567">
        <v>1</v>
      </c>
      <c r="M1567">
        <v>1006</v>
      </c>
      <c r="O1567" t="s">
        <v>28</v>
      </c>
      <c r="R1567" t="s">
        <v>44</v>
      </c>
      <c r="S1567" s="49" t="str">
        <f t="shared" si="193"/>
        <v>Card</v>
      </c>
      <c r="T1567" s="3">
        <v>0.03</v>
      </c>
      <c r="U1567" s="2">
        <v>4.3559999999999999</v>
      </c>
      <c r="V1567" s="2">
        <v>1.18</v>
      </c>
      <c r="W1567" s="54">
        <f>_xlfn.XLOOKUP(M1567,Market!A:A,Market!F:F,0)</f>
        <v>8.8999999999999996E-2</v>
      </c>
      <c r="X1567" s="55">
        <f t="shared" si="194"/>
        <v>0.13067999999999999</v>
      </c>
      <c r="Y1567" s="55">
        <f t="shared" si="195"/>
        <v>3.1760000000000002</v>
      </c>
      <c r="Z1567" s="54">
        <f t="shared" si="196"/>
        <v>0.72910927456382013</v>
      </c>
      <c r="AA1567" s="49" t="str">
        <f t="shared" ca="1" si="197"/>
        <v>N</v>
      </c>
      <c r="AB1567" s="49">
        <f t="shared" ca="1" si="198"/>
        <v>5</v>
      </c>
      <c r="AC1567" s="49" t="str">
        <f t="shared" ca="1" si="199"/>
        <v>N</v>
      </c>
    </row>
    <row r="1568" spans="1:29" x14ac:dyDescent="0.25">
      <c r="A1568">
        <v>8865</v>
      </c>
      <c r="B1568" s="9">
        <v>43558</v>
      </c>
      <c r="C1568" s="50" t="str">
        <f t="shared" si="192"/>
        <v>N</v>
      </c>
      <c r="D1568" s="52">
        <f>_xlfn.XLOOKUP(B1568,Cal_Date!B:B,Cal_Date!A:A,0)</f>
        <v>1</v>
      </c>
      <c r="E1568">
        <v>2019</v>
      </c>
      <c r="F1568" t="s">
        <v>123</v>
      </c>
      <c r="G1568" t="s">
        <v>129</v>
      </c>
      <c r="H1568" t="s">
        <v>19</v>
      </c>
      <c r="I1568" t="s">
        <v>18</v>
      </c>
      <c r="J1568" t="s">
        <v>10</v>
      </c>
      <c r="K1568" t="s">
        <v>43</v>
      </c>
      <c r="L1568">
        <v>1</v>
      </c>
      <c r="M1568">
        <v>1006</v>
      </c>
      <c r="O1568" t="s">
        <v>28</v>
      </c>
      <c r="R1568" t="s">
        <v>44</v>
      </c>
      <c r="S1568" s="49" t="str">
        <f t="shared" si="193"/>
        <v>Card</v>
      </c>
      <c r="T1568" s="3">
        <v>0.03</v>
      </c>
      <c r="U1568" s="2">
        <v>5.4450000000000003</v>
      </c>
      <c r="V1568" s="2">
        <v>1.28</v>
      </c>
      <c r="W1568" s="54">
        <f>_xlfn.XLOOKUP(M1568,Market!A:A,Market!F:F,0)</f>
        <v>8.8999999999999996E-2</v>
      </c>
      <c r="X1568" s="55">
        <f t="shared" si="194"/>
        <v>0.16335</v>
      </c>
      <c r="Y1568" s="55">
        <f t="shared" si="195"/>
        <v>4.165</v>
      </c>
      <c r="Z1568" s="54">
        <f t="shared" si="196"/>
        <v>0.76492194674012848</v>
      </c>
      <c r="AA1568" s="49" t="str">
        <f t="shared" ca="1" si="197"/>
        <v>N</v>
      </c>
      <c r="AB1568" s="49">
        <f t="shared" ca="1" si="198"/>
        <v>5</v>
      </c>
      <c r="AC1568" s="49" t="str">
        <f t="shared" ca="1" si="199"/>
        <v>N</v>
      </c>
    </row>
    <row r="1569" spans="1:29" x14ac:dyDescent="0.25">
      <c r="A1569">
        <v>8866</v>
      </c>
      <c r="B1569" s="9">
        <v>43558</v>
      </c>
      <c r="C1569" s="50" t="str">
        <f t="shared" si="192"/>
        <v>N</v>
      </c>
      <c r="D1569" s="52">
        <f>_xlfn.XLOOKUP(B1569,Cal_Date!B:B,Cal_Date!A:A,0)</f>
        <v>1</v>
      </c>
      <c r="E1569">
        <v>2019</v>
      </c>
      <c r="F1569" t="s">
        <v>123</v>
      </c>
      <c r="G1569" t="s">
        <v>129</v>
      </c>
      <c r="H1569" t="s">
        <v>17</v>
      </c>
      <c r="I1569" t="s">
        <v>18</v>
      </c>
      <c r="J1569" t="s">
        <v>15</v>
      </c>
      <c r="K1569" t="s">
        <v>43</v>
      </c>
      <c r="L1569">
        <v>1</v>
      </c>
      <c r="M1569">
        <v>1004</v>
      </c>
      <c r="O1569" t="s">
        <v>28</v>
      </c>
      <c r="R1569" t="s">
        <v>44</v>
      </c>
      <c r="S1569" s="49" t="str">
        <f t="shared" si="193"/>
        <v>Card</v>
      </c>
      <c r="T1569" s="3">
        <v>0.03</v>
      </c>
      <c r="U1569" s="2">
        <v>6.36</v>
      </c>
      <c r="V1569" s="2">
        <v>2</v>
      </c>
      <c r="W1569" s="54">
        <f>_xlfn.XLOOKUP(M1569,Market!A:A,Market!F:F,0)</f>
        <v>0.06</v>
      </c>
      <c r="X1569" s="55">
        <f t="shared" si="194"/>
        <v>0.1908</v>
      </c>
      <c r="Y1569" s="55">
        <f t="shared" si="195"/>
        <v>4.3600000000000003</v>
      </c>
      <c r="Z1569" s="54">
        <f t="shared" si="196"/>
        <v>0.68553459119496862</v>
      </c>
      <c r="AA1569" s="49" t="str">
        <f t="shared" ca="1" si="197"/>
        <v>N</v>
      </c>
      <c r="AB1569" s="49">
        <f t="shared" ca="1" si="198"/>
        <v>5</v>
      </c>
      <c r="AC1569" s="49" t="str">
        <f t="shared" ca="1" si="199"/>
        <v>N</v>
      </c>
    </row>
    <row r="1570" spans="1:29" x14ac:dyDescent="0.25">
      <c r="A1570">
        <v>8867</v>
      </c>
      <c r="B1570" s="9">
        <v>43558</v>
      </c>
      <c r="C1570" s="50" t="str">
        <f t="shared" si="192"/>
        <v>N</v>
      </c>
      <c r="D1570" s="52">
        <f>_xlfn.XLOOKUP(B1570,Cal_Date!B:B,Cal_Date!A:A,0)</f>
        <v>1</v>
      </c>
      <c r="E1570">
        <v>2019</v>
      </c>
      <c r="F1570" t="s">
        <v>123</v>
      </c>
      <c r="G1570" t="s">
        <v>129</v>
      </c>
      <c r="H1570" t="s">
        <v>17</v>
      </c>
      <c r="I1570" t="s">
        <v>18</v>
      </c>
      <c r="J1570" t="s">
        <v>15</v>
      </c>
      <c r="K1570" t="s">
        <v>43</v>
      </c>
      <c r="L1570">
        <v>2</v>
      </c>
      <c r="M1570">
        <v>1004</v>
      </c>
      <c r="O1570" t="s">
        <v>28</v>
      </c>
      <c r="R1570" t="s">
        <v>44</v>
      </c>
      <c r="S1570" s="49" t="str">
        <f t="shared" si="193"/>
        <v>Card</v>
      </c>
      <c r="T1570" s="3">
        <v>0.03</v>
      </c>
      <c r="U1570" s="2">
        <v>12.72</v>
      </c>
      <c r="V1570" s="2">
        <v>4</v>
      </c>
      <c r="W1570" s="54">
        <f>_xlfn.XLOOKUP(M1570,Market!A:A,Market!F:F,0)</f>
        <v>0.06</v>
      </c>
      <c r="X1570" s="55">
        <f t="shared" si="194"/>
        <v>0.38159999999999999</v>
      </c>
      <c r="Y1570" s="55">
        <f t="shared" si="195"/>
        <v>8.7200000000000006</v>
      </c>
      <c r="Z1570" s="54">
        <f t="shared" si="196"/>
        <v>0.68553459119496862</v>
      </c>
      <c r="AA1570" s="49" t="str">
        <f t="shared" ca="1" si="197"/>
        <v>N</v>
      </c>
      <c r="AB1570" s="49">
        <f t="shared" ca="1" si="198"/>
        <v>5</v>
      </c>
      <c r="AC1570" s="49" t="str">
        <f t="shared" ca="1" si="199"/>
        <v>N</v>
      </c>
    </row>
    <row r="1571" spans="1:29" x14ac:dyDescent="0.25">
      <c r="A1571">
        <v>8868</v>
      </c>
      <c r="B1571" s="9">
        <v>43559</v>
      </c>
      <c r="C1571" s="50" t="str">
        <f t="shared" si="192"/>
        <v>N</v>
      </c>
      <c r="D1571" s="52">
        <f>_xlfn.XLOOKUP(B1571,Cal_Date!B:B,Cal_Date!A:A,0)</f>
        <v>1</v>
      </c>
      <c r="E1571">
        <v>2019</v>
      </c>
      <c r="F1571" t="s">
        <v>124</v>
      </c>
      <c r="G1571" t="s">
        <v>129</v>
      </c>
      <c r="H1571" t="s">
        <v>19</v>
      </c>
      <c r="I1571" t="s">
        <v>18</v>
      </c>
      <c r="J1571" t="s">
        <v>10</v>
      </c>
      <c r="K1571" t="s">
        <v>43</v>
      </c>
      <c r="L1571">
        <v>1</v>
      </c>
      <c r="M1571">
        <v>1000</v>
      </c>
      <c r="O1571" t="s">
        <v>25</v>
      </c>
      <c r="R1571" t="s">
        <v>44</v>
      </c>
      <c r="S1571" s="49" t="str">
        <f t="shared" si="193"/>
        <v>Card</v>
      </c>
      <c r="T1571" s="3">
        <v>0.03</v>
      </c>
      <c r="U1571" s="2">
        <v>5.4</v>
      </c>
      <c r="V1571" s="2">
        <v>1.28</v>
      </c>
      <c r="W1571" s="54">
        <f>_xlfn.XLOOKUP(M1571,Market!A:A,Market!F:F,0)</f>
        <v>0.08</v>
      </c>
      <c r="X1571" s="55">
        <f t="shared" si="194"/>
        <v>0.16200000000000001</v>
      </c>
      <c r="Y1571" s="55">
        <f t="shared" si="195"/>
        <v>4.12</v>
      </c>
      <c r="Z1571" s="54">
        <f t="shared" si="196"/>
        <v>0.76296296296296295</v>
      </c>
      <c r="AA1571" s="49" t="str">
        <f t="shared" ca="1" si="197"/>
        <v>N</v>
      </c>
      <c r="AB1571" s="49">
        <f t="shared" ca="1" si="198"/>
        <v>5</v>
      </c>
      <c r="AC1571" s="49" t="str">
        <f t="shared" ca="1" si="199"/>
        <v>N</v>
      </c>
    </row>
    <row r="1572" spans="1:29" x14ac:dyDescent="0.25">
      <c r="A1572">
        <v>8869</v>
      </c>
      <c r="B1572" s="9">
        <v>43559</v>
      </c>
      <c r="C1572" s="50" t="str">
        <f t="shared" si="192"/>
        <v>N</v>
      </c>
      <c r="D1572" s="52">
        <f>_xlfn.XLOOKUP(B1572,Cal_Date!B:B,Cal_Date!A:A,0)</f>
        <v>1</v>
      </c>
      <c r="E1572">
        <v>2019</v>
      </c>
      <c r="F1572" t="s">
        <v>124</v>
      </c>
      <c r="G1572" t="s">
        <v>129</v>
      </c>
      <c r="H1572" t="s">
        <v>17</v>
      </c>
      <c r="I1572" t="s">
        <v>18</v>
      </c>
      <c r="J1572" t="s">
        <v>15</v>
      </c>
      <c r="K1572" t="s">
        <v>43</v>
      </c>
      <c r="L1572">
        <v>2</v>
      </c>
      <c r="M1572">
        <v>1000</v>
      </c>
      <c r="O1572" t="s">
        <v>25</v>
      </c>
      <c r="R1572" t="s">
        <v>44</v>
      </c>
      <c r="S1572" s="49" t="str">
        <f t="shared" si="193"/>
        <v>Card</v>
      </c>
      <c r="T1572" s="3">
        <v>0.03</v>
      </c>
      <c r="U1572" s="2">
        <v>12.96</v>
      </c>
      <c r="V1572" s="2">
        <v>4</v>
      </c>
      <c r="W1572" s="54">
        <f>_xlfn.XLOOKUP(M1572,Market!A:A,Market!F:F,0)</f>
        <v>0.08</v>
      </c>
      <c r="X1572" s="55">
        <f t="shared" si="194"/>
        <v>0.38880000000000003</v>
      </c>
      <c r="Y1572" s="55">
        <f t="shared" si="195"/>
        <v>8.9600000000000009</v>
      </c>
      <c r="Z1572" s="54">
        <f t="shared" si="196"/>
        <v>0.6913580246913581</v>
      </c>
      <c r="AA1572" s="49" t="str">
        <f t="shared" ca="1" si="197"/>
        <v>N</v>
      </c>
      <c r="AB1572" s="49">
        <f t="shared" ca="1" si="198"/>
        <v>5</v>
      </c>
      <c r="AC1572" s="49" t="str">
        <f t="shared" ca="1" si="199"/>
        <v>N</v>
      </c>
    </row>
    <row r="1573" spans="1:29" x14ac:dyDescent="0.25">
      <c r="A1573">
        <v>8870</v>
      </c>
      <c r="B1573" s="9">
        <v>43559</v>
      </c>
      <c r="C1573" s="50" t="str">
        <f t="shared" si="192"/>
        <v>N</v>
      </c>
      <c r="D1573" s="52">
        <f>_xlfn.XLOOKUP(B1573,Cal_Date!B:B,Cal_Date!A:A,0)</f>
        <v>1</v>
      </c>
      <c r="E1573">
        <v>2019</v>
      </c>
      <c r="F1573" t="s">
        <v>124</v>
      </c>
      <c r="G1573" t="s">
        <v>129</v>
      </c>
      <c r="H1573" t="s">
        <v>17</v>
      </c>
      <c r="I1573" t="s">
        <v>18</v>
      </c>
      <c r="J1573" t="s">
        <v>15</v>
      </c>
      <c r="K1573" t="s">
        <v>43</v>
      </c>
      <c r="L1573">
        <v>1</v>
      </c>
      <c r="M1573">
        <v>1000</v>
      </c>
      <c r="O1573" t="s">
        <v>25</v>
      </c>
      <c r="R1573" t="s">
        <v>44</v>
      </c>
      <c r="S1573" s="49" t="str">
        <f t="shared" si="193"/>
        <v>Card</v>
      </c>
      <c r="T1573" s="3">
        <v>0.03</v>
      </c>
      <c r="U1573" s="2">
        <v>6.48</v>
      </c>
      <c r="V1573" s="2">
        <v>2</v>
      </c>
      <c r="W1573" s="54">
        <f>_xlfn.XLOOKUP(M1573,Market!A:A,Market!F:F,0)</f>
        <v>0.08</v>
      </c>
      <c r="X1573" s="55">
        <f t="shared" si="194"/>
        <v>0.19440000000000002</v>
      </c>
      <c r="Y1573" s="55">
        <f t="shared" si="195"/>
        <v>4.4800000000000004</v>
      </c>
      <c r="Z1573" s="54">
        <f t="shared" si="196"/>
        <v>0.6913580246913581</v>
      </c>
      <c r="AA1573" s="49" t="str">
        <f t="shared" ca="1" si="197"/>
        <v>N</v>
      </c>
      <c r="AB1573" s="49">
        <f t="shared" ca="1" si="198"/>
        <v>5</v>
      </c>
      <c r="AC1573" s="49" t="str">
        <f t="shared" ca="1" si="199"/>
        <v>N</v>
      </c>
    </row>
    <row r="1574" spans="1:29" x14ac:dyDescent="0.25">
      <c r="A1574">
        <v>8871</v>
      </c>
      <c r="B1574" s="9">
        <v>43559</v>
      </c>
      <c r="C1574" s="50" t="str">
        <f t="shared" si="192"/>
        <v>N</v>
      </c>
      <c r="D1574" s="52">
        <f>_xlfn.XLOOKUP(B1574,Cal_Date!B:B,Cal_Date!A:A,0)</f>
        <v>1</v>
      </c>
      <c r="E1574">
        <v>2019</v>
      </c>
      <c r="F1574" t="s">
        <v>124</v>
      </c>
      <c r="G1574" t="s">
        <v>129</v>
      </c>
      <c r="H1574" t="s">
        <v>19</v>
      </c>
      <c r="I1574" t="s">
        <v>18</v>
      </c>
      <c r="J1574" t="s">
        <v>10</v>
      </c>
      <c r="K1574" t="s">
        <v>43</v>
      </c>
      <c r="L1574">
        <v>2</v>
      </c>
      <c r="M1574">
        <v>1008</v>
      </c>
      <c r="O1574" t="s">
        <v>28</v>
      </c>
      <c r="R1574" t="s">
        <v>44</v>
      </c>
      <c r="S1574" s="49" t="str">
        <f t="shared" si="193"/>
        <v>Card</v>
      </c>
      <c r="T1574" s="3">
        <v>0.03</v>
      </c>
      <c r="U1574" s="2">
        <v>10.89</v>
      </c>
      <c r="V1574" s="2">
        <v>2.56</v>
      </c>
      <c r="W1574" s="54">
        <f>_xlfn.XLOOKUP(M1574,Market!A:A,Market!F:F,0)</f>
        <v>8.8999999999999996E-2</v>
      </c>
      <c r="X1574" s="55">
        <f t="shared" si="194"/>
        <v>0.32669999999999999</v>
      </c>
      <c r="Y1574" s="55">
        <f t="shared" si="195"/>
        <v>8.33</v>
      </c>
      <c r="Z1574" s="54">
        <f t="shared" si="196"/>
        <v>0.76492194674012848</v>
      </c>
      <c r="AA1574" s="49" t="str">
        <f t="shared" ca="1" si="197"/>
        <v>N</v>
      </c>
      <c r="AB1574" s="49">
        <f t="shared" ca="1" si="198"/>
        <v>5</v>
      </c>
      <c r="AC1574" s="49" t="str">
        <f t="shared" ca="1" si="199"/>
        <v>N</v>
      </c>
    </row>
    <row r="1575" spans="1:29" x14ac:dyDescent="0.25">
      <c r="A1575">
        <v>8872</v>
      </c>
      <c r="B1575" s="9">
        <v>43559</v>
      </c>
      <c r="C1575" s="50" t="str">
        <f t="shared" si="192"/>
        <v>N</v>
      </c>
      <c r="D1575" s="52">
        <f>_xlfn.XLOOKUP(B1575,Cal_Date!B:B,Cal_Date!A:A,0)</f>
        <v>1</v>
      </c>
      <c r="E1575">
        <v>2019</v>
      </c>
      <c r="F1575" t="s">
        <v>124</v>
      </c>
      <c r="G1575" t="s">
        <v>129</v>
      </c>
      <c r="H1575" t="s">
        <v>17</v>
      </c>
      <c r="I1575" t="s">
        <v>18</v>
      </c>
      <c r="J1575" t="s">
        <v>15</v>
      </c>
      <c r="K1575" t="s">
        <v>43</v>
      </c>
      <c r="L1575">
        <v>1</v>
      </c>
      <c r="M1575">
        <v>1008</v>
      </c>
      <c r="O1575" t="s">
        <v>28</v>
      </c>
      <c r="R1575" t="s">
        <v>44</v>
      </c>
      <c r="S1575" s="49" t="str">
        <f t="shared" si="193"/>
        <v>Card</v>
      </c>
      <c r="T1575" s="3">
        <v>0.03</v>
      </c>
      <c r="U1575" s="2">
        <v>6.5339999999999998</v>
      </c>
      <c r="V1575" s="2">
        <v>2</v>
      </c>
      <c r="W1575" s="54">
        <f>_xlfn.XLOOKUP(M1575,Market!A:A,Market!F:F,0)</f>
        <v>8.8999999999999996E-2</v>
      </c>
      <c r="X1575" s="55">
        <f t="shared" si="194"/>
        <v>0.19602</v>
      </c>
      <c r="Y1575" s="55">
        <f t="shared" si="195"/>
        <v>4.5339999999999998</v>
      </c>
      <c r="Z1575" s="54">
        <f t="shared" si="196"/>
        <v>0.69390878481787577</v>
      </c>
      <c r="AA1575" s="49" t="str">
        <f t="shared" ca="1" si="197"/>
        <v>N</v>
      </c>
      <c r="AB1575" s="49">
        <f t="shared" ca="1" si="198"/>
        <v>5</v>
      </c>
      <c r="AC1575" s="49" t="str">
        <f t="shared" ca="1" si="199"/>
        <v>N</v>
      </c>
    </row>
    <row r="1576" spans="1:29" x14ac:dyDescent="0.25">
      <c r="A1576">
        <v>8873</v>
      </c>
      <c r="B1576" s="9">
        <v>43559</v>
      </c>
      <c r="C1576" s="50" t="str">
        <f t="shared" si="192"/>
        <v>N</v>
      </c>
      <c r="D1576" s="52">
        <f>_xlfn.XLOOKUP(B1576,Cal_Date!B:B,Cal_Date!A:A,0)</f>
        <v>1</v>
      </c>
      <c r="E1576">
        <v>2019</v>
      </c>
      <c r="F1576" t="s">
        <v>124</v>
      </c>
      <c r="G1576" t="s">
        <v>129</v>
      </c>
      <c r="H1576" t="s">
        <v>48</v>
      </c>
      <c r="I1576" t="s">
        <v>18</v>
      </c>
      <c r="J1576" t="s">
        <v>10</v>
      </c>
      <c r="K1576" t="s">
        <v>43</v>
      </c>
      <c r="L1576">
        <v>1</v>
      </c>
      <c r="M1576">
        <v>1009</v>
      </c>
      <c r="O1576" t="s">
        <v>28</v>
      </c>
      <c r="R1576" t="s">
        <v>44</v>
      </c>
      <c r="S1576" s="49" t="str">
        <f t="shared" si="193"/>
        <v>Card</v>
      </c>
      <c r="T1576" s="3">
        <v>0.03</v>
      </c>
      <c r="U1576" s="2">
        <v>7.6229999999999993</v>
      </c>
      <c r="V1576" s="2">
        <v>1.46</v>
      </c>
      <c r="W1576" s="54">
        <f>_xlfn.XLOOKUP(M1576,Market!A:A,Market!F:F,0)</f>
        <v>8.8999999999999996E-2</v>
      </c>
      <c r="X1576" s="55">
        <f t="shared" si="194"/>
        <v>0.22868999999999998</v>
      </c>
      <c r="Y1576" s="55">
        <f t="shared" si="195"/>
        <v>6.1629999999999994</v>
      </c>
      <c r="Z1576" s="54">
        <f t="shared" si="196"/>
        <v>0.80847435392889933</v>
      </c>
      <c r="AA1576" s="49" t="str">
        <f t="shared" ca="1" si="197"/>
        <v>N</v>
      </c>
      <c r="AB1576" s="49">
        <f t="shared" ca="1" si="198"/>
        <v>5</v>
      </c>
      <c r="AC1576" s="49" t="str">
        <f t="shared" ca="1" si="199"/>
        <v>N</v>
      </c>
    </row>
    <row r="1577" spans="1:29" x14ac:dyDescent="0.25">
      <c r="A1577">
        <v>8874</v>
      </c>
      <c r="B1577" s="9">
        <v>43559</v>
      </c>
      <c r="C1577" s="50" t="str">
        <f t="shared" si="192"/>
        <v>N</v>
      </c>
      <c r="D1577" s="52">
        <f>_xlfn.XLOOKUP(B1577,Cal_Date!B:B,Cal_Date!A:A,0)</f>
        <v>1</v>
      </c>
      <c r="E1577">
        <v>2019</v>
      </c>
      <c r="F1577" t="s">
        <v>124</v>
      </c>
      <c r="G1577" t="s">
        <v>129</v>
      </c>
      <c r="H1577" t="s">
        <v>48</v>
      </c>
      <c r="I1577" t="s">
        <v>18</v>
      </c>
      <c r="J1577" t="s">
        <v>10</v>
      </c>
      <c r="K1577" t="s">
        <v>43</v>
      </c>
      <c r="L1577">
        <v>1</v>
      </c>
      <c r="M1577">
        <v>1010</v>
      </c>
      <c r="O1577" t="s">
        <v>25</v>
      </c>
      <c r="R1577" t="s">
        <v>44</v>
      </c>
      <c r="S1577" s="49" t="str">
        <f t="shared" si="193"/>
        <v>Card</v>
      </c>
      <c r="T1577" s="3">
        <v>0.03</v>
      </c>
      <c r="U1577" s="2">
        <v>7.5600000000000005</v>
      </c>
      <c r="V1577" s="2">
        <v>1.46</v>
      </c>
      <c r="W1577" s="54">
        <f>_xlfn.XLOOKUP(M1577,Market!A:A,Market!F:F,0)</f>
        <v>0.08</v>
      </c>
      <c r="X1577" s="55">
        <f t="shared" si="194"/>
        <v>0.2268</v>
      </c>
      <c r="Y1577" s="55">
        <f t="shared" si="195"/>
        <v>6.1000000000000005</v>
      </c>
      <c r="Z1577" s="54">
        <f t="shared" si="196"/>
        <v>0.80687830687830686</v>
      </c>
      <c r="AA1577" s="49" t="str">
        <f t="shared" ca="1" si="197"/>
        <v>N</v>
      </c>
      <c r="AB1577" s="49">
        <f t="shared" ca="1" si="198"/>
        <v>5</v>
      </c>
      <c r="AC1577" s="49" t="str">
        <f t="shared" ca="1" si="199"/>
        <v>N</v>
      </c>
    </row>
    <row r="1578" spans="1:29" x14ac:dyDescent="0.25">
      <c r="A1578">
        <v>8875</v>
      </c>
      <c r="B1578" s="9">
        <v>43559</v>
      </c>
      <c r="C1578" s="50" t="str">
        <f t="shared" si="192"/>
        <v>N</v>
      </c>
      <c r="D1578" s="52">
        <f>_xlfn.XLOOKUP(B1578,Cal_Date!B:B,Cal_Date!A:A,0)</f>
        <v>1</v>
      </c>
      <c r="E1578">
        <v>2019</v>
      </c>
      <c r="F1578" t="s">
        <v>124</v>
      </c>
      <c r="G1578" t="s">
        <v>129</v>
      </c>
      <c r="H1578" t="s">
        <v>19</v>
      </c>
      <c r="I1578" t="s">
        <v>18</v>
      </c>
      <c r="J1578" t="s">
        <v>10</v>
      </c>
      <c r="K1578" t="s">
        <v>43</v>
      </c>
      <c r="L1578">
        <v>1</v>
      </c>
      <c r="M1578">
        <v>1008</v>
      </c>
      <c r="O1578" t="s">
        <v>28</v>
      </c>
      <c r="R1578" t="s">
        <v>44</v>
      </c>
      <c r="S1578" s="49" t="str">
        <f t="shared" si="193"/>
        <v>Card</v>
      </c>
      <c r="T1578" s="3">
        <v>0.03</v>
      </c>
      <c r="U1578" s="2">
        <v>5.4450000000000003</v>
      </c>
      <c r="V1578" s="2">
        <v>1.28</v>
      </c>
      <c r="W1578" s="54">
        <f>_xlfn.XLOOKUP(M1578,Market!A:A,Market!F:F,0)</f>
        <v>8.8999999999999996E-2</v>
      </c>
      <c r="X1578" s="55">
        <f t="shared" si="194"/>
        <v>0.16335</v>
      </c>
      <c r="Y1578" s="55">
        <f t="shared" si="195"/>
        <v>4.165</v>
      </c>
      <c r="Z1578" s="54">
        <f t="shared" si="196"/>
        <v>0.76492194674012848</v>
      </c>
      <c r="AA1578" s="49" t="str">
        <f t="shared" ca="1" si="197"/>
        <v>N</v>
      </c>
      <c r="AB1578" s="49">
        <f t="shared" ca="1" si="198"/>
        <v>5</v>
      </c>
      <c r="AC1578" s="49" t="str">
        <f t="shared" ca="1" si="199"/>
        <v>N</v>
      </c>
    </row>
    <row r="1579" spans="1:29" x14ac:dyDescent="0.25">
      <c r="A1579">
        <v>8876</v>
      </c>
      <c r="B1579" s="9">
        <v>43559</v>
      </c>
      <c r="C1579" s="50" t="str">
        <f t="shared" si="192"/>
        <v>N</v>
      </c>
      <c r="D1579" s="52">
        <f>_xlfn.XLOOKUP(B1579,Cal_Date!B:B,Cal_Date!A:A,0)</f>
        <v>1</v>
      </c>
      <c r="E1579">
        <v>2019</v>
      </c>
      <c r="F1579" t="s">
        <v>124</v>
      </c>
      <c r="G1579" t="s">
        <v>129</v>
      </c>
      <c r="H1579" t="s">
        <v>17</v>
      </c>
      <c r="I1579" t="s">
        <v>18</v>
      </c>
      <c r="J1579" t="s">
        <v>10</v>
      </c>
      <c r="K1579" t="s">
        <v>43</v>
      </c>
      <c r="L1579">
        <v>2</v>
      </c>
      <c r="M1579">
        <v>1008</v>
      </c>
      <c r="O1579" t="s">
        <v>28</v>
      </c>
      <c r="R1579" t="s">
        <v>44</v>
      </c>
      <c r="S1579" s="49" t="str">
        <f t="shared" si="193"/>
        <v>Card</v>
      </c>
      <c r="T1579" s="3">
        <v>0.03</v>
      </c>
      <c r="U1579" s="2">
        <v>8.7119999999999997</v>
      </c>
      <c r="V1579" s="2">
        <v>2.36</v>
      </c>
      <c r="W1579" s="54">
        <f>_xlfn.XLOOKUP(M1579,Market!A:A,Market!F:F,0)</f>
        <v>8.8999999999999996E-2</v>
      </c>
      <c r="X1579" s="55">
        <f t="shared" si="194"/>
        <v>0.26135999999999998</v>
      </c>
      <c r="Y1579" s="55">
        <f t="shared" si="195"/>
        <v>6.3520000000000003</v>
      </c>
      <c r="Z1579" s="54">
        <f t="shared" si="196"/>
        <v>0.72910927456382013</v>
      </c>
      <c r="AA1579" s="49" t="str">
        <f t="shared" ca="1" si="197"/>
        <v>N</v>
      </c>
      <c r="AB1579" s="49">
        <f t="shared" ca="1" si="198"/>
        <v>5</v>
      </c>
      <c r="AC1579" s="49" t="str">
        <f t="shared" ca="1" si="199"/>
        <v>N</v>
      </c>
    </row>
    <row r="1580" spans="1:29" x14ac:dyDescent="0.25">
      <c r="A1580">
        <v>8877</v>
      </c>
      <c r="B1580" s="9">
        <v>43559</v>
      </c>
      <c r="C1580" s="50" t="str">
        <f t="shared" si="192"/>
        <v>N</v>
      </c>
      <c r="D1580" s="52">
        <f>_xlfn.XLOOKUP(B1580,Cal_Date!B:B,Cal_Date!A:A,0)</f>
        <v>1</v>
      </c>
      <c r="E1580">
        <v>2019</v>
      </c>
      <c r="F1580" t="s">
        <v>124</v>
      </c>
      <c r="G1580" t="s">
        <v>129</v>
      </c>
      <c r="H1580" t="s">
        <v>48</v>
      </c>
      <c r="I1580" t="s">
        <v>18</v>
      </c>
      <c r="J1580" t="s">
        <v>10</v>
      </c>
      <c r="K1580" t="s">
        <v>43</v>
      </c>
      <c r="L1580">
        <v>1</v>
      </c>
      <c r="M1580">
        <v>1008</v>
      </c>
      <c r="O1580" t="s">
        <v>28</v>
      </c>
      <c r="R1580" t="s">
        <v>44</v>
      </c>
      <c r="S1580" s="49" t="str">
        <f t="shared" si="193"/>
        <v>Card</v>
      </c>
      <c r="T1580" s="3">
        <v>0.03</v>
      </c>
      <c r="U1580" s="2">
        <v>7.6229999999999993</v>
      </c>
      <c r="V1580" s="2">
        <v>1.46</v>
      </c>
      <c r="W1580" s="54">
        <f>_xlfn.XLOOKUP(M1580,Market!A:A,Market!F:F,0)</f>
        <v>8.8999999999999996E-2</v>
      </c>
      <c r="X1580" s="55">
        <f t="shared" si="194"/>
        <v>0.22868999999999998</v>
      </c>
      <c r="Y1580" s="55">
        <f t="shared" si="195"/>
        <v>6.1629999999999994</v>
      </c>
      <c r="Z1580" s="54">
        <f t="shared" si="196"/>
        <v>0.80847435392889933</v>
      </c>
      <c r="AA1580" s="49" t="str">
        <f t="shared" ca="1" si="197"/>
        <v>N</v>
      </c>
      <c r="AB1580" s="49">
        <f t="shared" ca="1" si="198"/>
        <v>5</v>
      </c>
      <c r="AC1580" s="49" t="str">
        <f t="shared" ca="1" si="199"/>
        <v>N</v>
      </c>
    </row>
    <row r="1581" spans="1:29" x14ac:dyDescent="0.25">
      <c r="A1581">
        <v>8878</v>
      </c>
      <c r="B1581" s="9">
        <v>43559</v>
      </c>
      <c r="C1581" s="50" t="str">
        <f t="shared" si="192"/>
        <v>N</v>
      </c>
      <c r="D1581" s="52">
        <f>_xlfn.XLOOKUP(B1581,Cal_Date!B:B,Cal_Date!A:A,0)</f>
        <v>1</v>
      </c>
      <c r="E1581">
        <v>2019</v>
      </c>
      <c r="F1581" t="s">
        <v>124</v>
      </c>
      <c r="G1581" t="s">
        <v>129</v>
      </c>
      <c r="H1581" t="s">
        <v>48</v>
      </c>
      <c r="I1581" t="s">
        <v>18</v>
      </c>
      <c r="J1581" t="s">
        <v>10</v>
      </c>
      <c r="K1581" t="s">
        <v>43</v>
      </c>
      <c r="L1581">
        <v>1</v>
      </c>
      <c r="M1581">
        <v>1004</v>
      </c>
      <c r="O1581" t="s">
        <v>28</v>
      </c>
      <c r="R1581" t="s">
        <v>44</v>
      </c>
      <c r="S1581" s="49" t="str">
        <f t="shared" si="193"/>
        <v>Card</v>
      </c>
      <c r="T1581" s="3">
        <v>0.03</v>
      </c>
      <c r="U1581" s="2">
        <v>7.42</v>
      </c>
      <c r="V1581" s="2">
        <v>1.46</v>
      </c>
      <c r="W1581" s="54">
        <f>_xlfn.XLOOKUP(M1581,Market!A:A,Market!F:F,0)</f>
        <v>0.06</v>
      </c>
      <c r="X1581" s="55">
        <f t="shared" si="194"/>
        <v>0.22259999999999999</v>
      </c>
      <c r="Y1581" s="55">
        <f t="shared" si="195"/>
        <v>5.96</v>
      </c>
      <c r="Z1581" s="54">
        <f t="shared" si="196"/>
        <v>0.80323450134770891</v>
      </c>
      <c r="AA1581" s="49" t="str">
        <f t="shared" ca="1" si="197"/>
        <v>N</v>
      </c>
      <c r="AB1581" s="49">
        <f t="shared" ca="1" si="198"/>
        <v>5</v>
      </c>
      <c r="AC1581" s="49" t="str">
        <f t="shared" ca="1" si="199"/>
        <v>N</v>
      </c>
    </row>
    <row r="1582" spans="1:29" x14ac:dyDescent="0.25">
      <c r="A1582">
        <v>8879</v>
      </c>
      <c r="B1582" s="9">
        <v>43559</v>
      </c>
      <c r="C1582" s="50" t="str">
        <f t="shared" si="192"/>
        <v>N</v>
      </c>
      <c r="D1582" s="52">
        <f>_xlfn.XLOOKUP(B1582,Cal_Date!B:B,Cal_Date!A:A,0)</f>
        <v>1</v>
      </c>
      <c r="E1582">
        <v>2019</v>
      </c>
      <c r="F1582" t="s">
        <v>124</v>
      </c>
      <c r="G1582" t="s">
        <v>129</v>
      </c>
      <c r="H1582" t="s">
        <v>19</v>
      </c>
      <c r="I1582" t="s">
        <v>11</v>
      </c>
      <c r="J1582" t="s">
        <v>15</v>
      </c>
      <c r="K1582" t="s">
        <v>42</v>
      </c>
      <c r="L1582">
        <v>1</v>
      </c>
      <c r="M1582">
        <v>1009</v>
      </c>
      <c r="O1582" t="s">
        <v>28</v>
      </c>
      <c r="R1582" t="s">
        <v>44</v>
      </c>
      <c r="S1582" s="49" t="str">
        <f t="shared" si="193"/>
        <v>Card</v>
      </c>
      <c r="T1582" s="3">
        <v>0.03</v>
      </c>
      <c r="U1582" s="2">
        <v>4.9005000000000001</v>
      </c>
      <c r="V1582" s="2">
        <v>1.57</v>
      </c>
      <c r="W1582" s="54">
        <f>_xlfn.XLOOKUP(M1582,Market!A:A,Market!F:F,0)</f>
        <v>8.8999999999999996E-2</v>
      </c>
      <c r="X1582" s="55">
        <f t="shared" si="194"/>
        <v>0.14701500000000001</v>
      </c>
      <c r="Y1582" s="55">
        <f t="shared" si="195"/>
        <v>3.3304999999999998</v>
      </c>
      <c r="Z1582" s="54">
        <f t="shared" si="196"/>
        <v>0.67962452810937657</v>
      </c>
      <c r="AA1582" s="49" t="str">
        <f t="shared" ca="1" si="197"/>
        <v>N</v>
      </c>
      <c r="AB1582" s="49">
        <f t="shared" ca="1" si="198"/>
        <v>5</v>
      </c>
      <c r="AC1582" s="49" t="str">
        <f t="shared" ca="1" si="199"/>
        <v>N</v>
      </c>
    </row>
    <row r="1583" spans="1:29" x14ac:dyDescent="0.25">
      <c r="A1583">
        <v>8880</v>
      </c>
      <c r="B1583" s="9">
        <v>43559</v>
      </c>
      <c r="C1583" s="50" t="str">
        <f t="shared" si="192"/>
        <v>N</v>
      </c>
      <c r="D1583" s="52">
        <f>_xlfn.XLOOKUP(B1583,Cal_Date!B:B,Cal_Date!A:A,0)</f>
        <v>1</v>
      </c>
      <c r="E1583">
        <v>2019</v>
      </c>
      <c r="F1583" t="s">
        <v>124</v>
      </c>
      <c r="G1583" t="s">
        <v>129</v>
      </c>
      <c r="H1583" t="s">
        <v>19</v>
      </c>
      <c r="I1583" t="s">
        <v>11</v>
      </c>
      <c r="J1583" t="s">
        <v>15</v>
      </c>
      <c r="K1583" t="s">
        <v>42</v>
      </c>
      <c r="L1583">
        <v>1</v>
      </c>
      <c r="M1583">
        <v>1010</v>
      </c>
      <c r="O1583" t="s">
        <v>25</v>
      </c>
      <c r="R1583" t="s">
        <v>44</v>
      </c>
      <c r="S1583" s="49" t="str">
        <f t="shared" si="193"/>
        <v>Card</v>
      </c>
      <c r="T1583" s="3">
        <v>0.03</v>
      </c>
      <c r="U1583" s="2">
        <v>5.4</v>
      </c>
      <c r="V1583" s="2">
        <v>1.69</v>
      </c>
      <c r="W1583" s="54">
        <f>_xlfn.XLOOKUP(M1583,Market!A:A,Market!F:F,0)</f>
        <v>0.08</v>
      </c>
      <c r="X1583" s="55">
        <f t="shared" si="194"/>
        <v>0.16200000000000001</v>
      </c>
      <c r="Y1583" s="55">
        <f t="shared" si="195"/>
        <v>3.7100000000000004</v>
      </c>
      <c r="Z1583" s="54">
        <f t="shared" si="196"/>
        <v>0.68703703703703711</v>
      </c>
      <c r="AA1583" s="49" t="str">
        <f t="shared" ca="1" si="197"/>
        <v>N</v>
      </c>
      <c r="AB1583" s="49">
        <f t="shared" ca="1" si="198"/>
        <v>5</v>
      </c>
      <c r="AC1583" s="49" t="str">
        <f t="shared" ca="1" si="199"/>
        <v>N</v>
      </c>
    </row>
    <row r="1584" spans="1:29" x14ac:dyDescent="0.25">
      <c r="A1584">
        <v>8881</v>
      </c>
      <c r="B1584" s="9">
        <v>43559</v>
      </c>
      <c r="C1584" s="50" t="str">
        <f t="shared" si="192"/>
        <v>N</v>
      </c>
      <c r="D1584" s="52">
        <f>_xlfn.XLOOKUP(B1584,Cal_Date!B:B,Cal_Date!A:A,0)</f>
        <v>1</v>
      </c>
      <c r="E1584">
        <v>2019</v>
      </c>
      <c r="F1584" t="s">
        <v>124</v>
      </c>
      <c r="G1584" t="s">
        <v>129</v>
      </c>
      <c r="H1584" t="s">
        <v>17</v>
      </c>
      <c r="I1584" t="s">
        <v>18</v>
      </c>
      <c r="J1584" t="s">
        <v>10</v>
      </c>
      <c r="K1584" t="s">
        <v>43</v>
      </c>
      <c r="L1584">
        <v>1</v>
      </c>
      <c r="M1584">
        <v>1011</v>
      </c>
      <c r="O1584" t="s">
        <v>25</v>
      </c>
      <c r="R1584" t="s">
        <v>44</v>
      </c>
      <c r="S1584" s="49" t="str">
        <f t="shared" si="193"/>
        <v>Card</v>
      </c>
      <c r="T1584" s="3">
        <v>0.03</v>
      </c>
      <c r="U1584" s="2">
        <v>4.24</v>
      </c>
      <c r="V1584" s="2">
        <v>1.18</v>
      </c>
      <c r="W1584" s="54">
        <f>_xlfn.XLOOKUP(M1584,Market!A:A,Market!F:F,0)</f>
        <v>0.06</v>
      </c>
      <c r="X1584" s="55">
        <f t="shared" si="194"/>
        <v>0.12720000000000001</v>
      </c>
      <c r="Y1584" s="55">
        <f t="shared" si="195"/>
        <v>3.0600000000000005</v>
      </c>
      <c r="Z1584" s="54">
        <f t="shared" si="196"/>
        <v>0.72169811320754729</v>
      </c>
      <c r="AA1584" s="49" t="str">
        <f t="shared" ca="1" si="197"/>
        <v>N</v>
      </c>
      <c r="AB1584" s="49">
        <f t="shared" ca="1" si="198"/>
        <v>5</v>
      </c>
      <c r="AC1584" s="49" t="str">
        <f t="shared" ca="1" si="199"/>
        <v>N</v>
      </c>
    </row>
    <row r="1585" spans="1:29" x14ac:dyDescent="0.25">
      <c r="A1585">
        <v>8882</v>
      </c>
      <c r="B1585" s="9">
        <v>43559</v>
      </c>
      <c r="C1585" s="50" t="str">
        <f t="shared" si="192"/>
        <v>N</v>
      </c>
      <c r="D1585" s="52">
        <f>_xlfn.XLOOKUP(B1585,Cal_Date!B:B,Cal_Date!A:A,0)</f>
        <v>1</v>
      </c>
      <c r="E1585">
        <v>2019</v>
      </c>
      <c r="F1585" t="s">
        <v>124</v>
      </c>
      <c r="G1585" t="s">
        <v>129</v>
      </c>
      <c r="H1585" t="s">
        <v>48</v>
      </c>
      <c r="I1585" t="s">
        <v>18</v>
      </c>
      <c r="J1585" t="s">
        <v>10</v>
      </c>
      <c r="K1585" t="s">
        <v>43</v>
      </c>
      <c r="L1585">
        <v>2</v>
      </c>
      <c r="M1585">
        <v>1011</v>
      </c>
      <c r="O1585" t="s">
        <v>25</v>
      </c>
      <c r="R1585" t="s">
        <v>44</v>
      </c>
      <c r="S1585" s="49" t="str">
        <f t="shared" si="193"/>
        <v>Card</v>
      </c>
      <c r="T1585" s="3">
        <v>0.03</v>
      </c>
      <c r="U1585" s="2">
        <v>14.84</v>
      </c>
      <c r="V1585" s="2">
        <v>2.92</v>
      </c>
      <c r="W1585" s="54">
        <f>_xlfn.XLOOKUP(M1585,Market!A:A,Market!F:F,0)</f>
        <v>0.06</v>
      </c>
      <c r="X1585" s="55">
        <f t="shared" si="194"/>
        <v>0.44519999999999998</v>
      </c>
      <c r="Y1585" s="55">
        <f t="shared" si="195"/>
        <v>11.92</v>
      </c>
      <c r="Z1585" s="54">
        <f t="shared" si="196"/>
        <v>0.80323450134770891</v>
      </c>
      <c r="AA1585" s="49" t="str">
        <f t="shared" ca="1" si="197"/>
        <v>N</v>
      </c>
      <c r="AB1585" s="49">
        <f t="shared" ca="1" si="198"/>
        <v>5</v>
      </c>
      <c r="AC1585" s="49" t="str">
        <f t="shared" ca="1" si="199"/>
        <v>N</v>
      </c>
    </row>
    <row r="1586" spans="1:29" x14ac:dyDescent="0.25">
      <c r="A1586">
        <v>8883</v>
      </c>
      <c r="B1586" s="9">
        <v>43559</v>
      </c>
      <c r="C1586" s="50" t="str">
        <f t="shared" si="192"/>
        <v>N</v>
      </c>
      <c r="D1586" s="52">
        <f>_xlfn.XLOOKUP(B1586,Cal_Date!B:B,Cal_Date!A:A,0)</f>
        <v>1</v>
      </c>
      <c r="E1586">
        <v>2019</v>
      </c>
      <c r="F1586" t="s">
        <v>124</v>
      </c>
      <c r="G1586" t="s">
        <v>129</v>
      </c>
      <c r="H1586" t="s">
        <v>17</v>
      </c>
      <c r="I1586" t="s">
        <v>18</v>
      </c>
      <c r="J1586" t="s">
        <v>15</v>
      </c>
      <c r="K1586" t="s">
        <v>43</v>
      </c>
      <c r="L1586">
        <v>2</v>
      </c>
      <c r="M1586">
        <v>1011</v>
      </c>
      <c r="O1586" t="s">
        <v>25</v>
      </c>
      <c r="R1586" t="s">
        <v>44</v>
      </c>
      <c r="S1586" s="49" t="str">
        <f t="shared" si="193"/>
        <v>Card</v>
      </c>
      <c r="T1586" s="3">
        <v>0.03</v>
      </c>
      <c r="U1586" s="2">
        <v>11.66</v>
      </c>
      <c r="V1586" s="2">
        <v>4</v>
      </c>
      <c r="W1586" s="54">
        <f>_xlfn.XLOOKUP(M1586,Market!A:A,Market!F:F,0)</f>
        <v>0.06</v>
      </c>
      <c r="X1586" s="55">
        <f t="shared" si="194"/>
        <v>0.3498</v>
      </c>
      <c r="Y1586" s="55">
        <f t="shared" si="195"/>
        <v>7.66</v>
      </c>
      <c r="Z1586" s="54">
        <f t="shared" si="196"/>
        <v>0.65694682675814753</v>
      </c>
      <c r="AA1586" s="49" t="str">
        <f t="shared" ca="1" si="197"/>
        <v>N</v>
      </c>
      <c r="AB1586" s="49">
        <f t="shared" ca="1" si="198"/>
        <v>5</v>
      </c>
      <c r="AC1586" s="49" t="str">
        <f t="shared" ca="1" si="199"/>
        <v>N</v>
      </c>
    </row>
    <row r="1587" spans="1:29" x14ac:dyDescent="0.25">
      <c r="A1587">
        <v>8884</v>
      </c>
      <c r="B1587" s="9">
        <v>43559</v>
      </c>
      <c r="C1587" s="50" t="str">
        <f t="shared" si="192"/>
        <v>N</v>
      </c>
      <c r="D1587" s="52">
        <f>_xlfn.XLOOKUP(B1587,Cal_Date!B:B,Cal_Date!A:A,0)</f>
        <v>1</v>
      </c>
      <c r="E1587">
        <v>2019</v>
      </c>
      <c r="F1587" t="s">
        <v>124</v>
      </c>
      <c r="G1587" t="s">
        <v>129</v>
      </c>
      <c r="H1587" t="s">
        <v>17</v>
      </c>
      <c r="I1587" t="s">
        <v>18</v>
      </c>
      <c r="J1587" t="s">
        <v>15</v>
      </c>
      <c r="K1587" t="s">
        <v>43</v>
      </c>
      <c r="L1587">
        <v>1</v>
      </c>
      <c r="M1587">
        <v>1001</v>
      </c>
      <c r="O1587" t="s">
        <v>25</v>
      </c>
      <c r="R1587" t="s">
        <v>44</v>
      </c>
      <c r="S1587" s="49" t="str">
        <f t="shared" si="193"/>
        <v>Card</v>
      </c>
      <c r="T1587" s="3">
        <v>0.03</v>
      </c>
      <c r="U1587" s="2">
        <v>5.83</v>
      </c>
      <c r="V1587" s="2">
        <v>2</v>
      </c>
      <c r="W1587" s="54">
        <f>_xlfn.XLOOKUP(M1587,Market!A:A,Market!F:F,0)</f>
        <v>0.06</v>
      </c>
      <c r="X1587" s="55">
        <f t="shared" si="194"/>
        <v>0.1749</v>
      </c>
      <c r="Y1587" s="55">
        <f t="shared" si="195"/>
        <v>3.83</v>
      </c>
      <c r="Z1587" s="54">
        <f t="shared" si="196"/>
        <v>0.65694682675814753</v>
      </c>
      <c r="AA1587" s="49" t="str">
        <f t="shared" ca="1" si="197"/>
        <v>N</v>
      </c>
      <c r="AB1587" s="49">
        <f t="shared" ca="1" si="198"/>
        <v>5</v>
      </c>
      <c r="AC1587" s="49" t="str">
        <f t="shared" ca="1" si="199"/>
        <v>N</v>
      </c>
    </row>
    <row r="1588" spans="1:29" x14ac:dyDescent="0.25">
      <c r="A1588">
        <v>8885</v>
      </c>
      <c r="B1588" s="9">
        <v>43559</v>
      </c>
      <c r="C1588" s="50" t="str">
        <f t="shared" si="192"/>
        <v>N</v>
      </c>
      <c r="D1588" s="52">
        <f>_xlfn.XLOOKUP(B1588,Cal_Date!B:B,Cal_Date!A:A,0)</f>
        <v>1</v>
      </c>
      <c r="E1588">
        <v>2019</v>
      </c>
      <c r="F1588" t="s">
        <v>124</v>
      </c>
      <c r="G1588" t="s">
        <v>129</v>
      </c>
      <c r="H1588" t="s">
        <v>17</v>
      </c>
      <c r="I1588" t="s">
        <v>18</v>
      </c>
      <c r="J1588" t="s">
        <v>10</v>
      </c>
      <c r="K1588" t="s">
        <v>43</v>
      </c>
      <c r="L1588">
        <v>1</v>
      </c>
      <c r="M1588">
        <v>1000</v>
      </c>
      <c r="O1588" t="s">
        <v>25</v>
      </c>
      <c r="R1588" t="s">
        <v>44</v>
      </c>
      <c r="S1588" s="49" t="str">
        <f t="shared" si="193"/>
        <v>Card</v>
      </c>
      <c r="T1588" s="3">
        <v>0.03</v>
      </c>
      <c r="U1588" s="2">
        <v>4.32</v>
      </c>
      <c r="V1588" s="2">
        <v>1.18</v>
      </c>
      <c r="W1588" s="54">
        <f>_xlfn.XLOOKUP(M1588,Market!A:A,Market!F:F,0)</f>
        <v>0.08</v>
      </c>
      <c r="X1588" s="55">
        <f t="shared" si="194"/>
        <v>0.12959999999999999</v>
      </c>
      <c r="Y1588" s="55">
        <f t="shared" si="195"/>
        <v>3.1400000000000006</v>
      </c>
      <c r="Z1588" s="54">
        <f t="shared" si="196"/>
        <v>0.72685185185185197</v>
      </c>
      <c r="AA1588" s="49" t="str">
        <f t="shared" ca="1" si="197"/>
        <v>N</v>
      </c>
      <c r="AB1588" s="49">
        <f t="shared" ca="1" si="198"/>
        <v>5</v>
      </c>
      <c r="AC1588" s="49" t="str">
        <f t="shared" ca="1" si="199"/>
        <v>N</v>
      </c>
    </row>
    <row r="1589" spans="1:29" x14ac:dyDescent="0.25">
      <c r="A1589">
        <v>8886</v>
      </c>
      <c r="B1589" s="9">
        <v>43559</v>
      </c>
      <c r="C1589" s="50" t="str">
        <f t="shared" si="192"/>
        <v>N</v>
      </c>
      <c r="D1589" s="52">
        <f>_xlfn.XLOOKUP(B1589,Cal_Date!B:B,Cal_Date!A:A,0)</f>
        <v>1</v>
      </c>
      <c r="E1589">
        <v>2019</v>
      </c>
      <c r="F1589" t="s">
        <v>124</v>
      </c>
      <c r="G1589" t="s">
        <v>129</v>
      </c>
      <c r="H1589" t="s">
        <v>19</v>
      </c>
      <c r="I1589" t="s">
        <v>18</v>
      </c>
      <c r="J1589" t="s">
        <v>10</v>
      </c>
      <c r="K1589" t="s">
        <v>43</v>
      </c>
      <c r="L1589">
        <v>1</v>
      </c>
      <c r="M1589">
        <v>1000</v>
      </c>
      <c r="O1589" t="s">
        <v>25</v>
      </c>
      <c r="R1589" t="s">
        <v>44</v>
      </c>
      <c r="S1589" s="49" t="str">
        <f t="shared" si="193"/>
        <v>Card</v>
      </c>
      <c r="T1589" s="3">
        <v>0.03</v>
      </c>
      <c r="U1589" s="2">
        <v>5.4</v>
      </c>
      <c r="V1589" s="2">
        <v>1.28</v>
      </c>
      <c r="W1589" s="54">
        <f>_xlfn.XLOOKUP(M1589,Market!A:A,Market!F:F,0)</f>
        <v>0.08</v>
      </c>
      <c r="X1589" s="55">
        <f t="shared" si="194"/>
        <v>0.16200000000000001</v>
      </c>
      <c r="Y1589" s="55">
        <f t="shared" si="195"/>
        <v>4.12</v>
      </c>
      <c r="Z1589" s="54">
        <f t="shared" si="196"/>
        <v>0.76296296296296295</v>
      </c>
      <c r="AA1589" s="49" t="str">
        <f t="shared" ca="1" si="197"/>
        <v>N</v>
      </c>
      <c r="AB1589" s="49">
        <f t="shared" ca="1" si="198"/>
        <v>5</v>
      </c>
      <c r="AC1589" s="49" t="str">
        <f t="shared" ca="1" si="199"/>
        <v>N</v>
      </c>
    </row>
    <row r="1590" spans="1:29" x14ac:dyDescent="0.25">
      <c r="A1590">
        <v>8887</v>
      </c>
      <c r="B1590" s="9">
        <v>43559</v>
      </c>
      <c r="C1590" s="50" t="str">
        <f t="shared" si="192"/>
        <v>N</v>
      </c>
      <c r="D1590" s="52">
        <f>_xlfn.XLOOKUP(B1590,Cal_Date!B:B,Cal_Date!A:A,0)</f>
        <v>1</v>
      </c>
      <c r="E1590">
        <v>2019</v>
      </c>
      <c r="F1590" t="s">
        <v>124</v>
      </c>
      <c r="G1590" t="s">
        <v>129</v>
      </c>
      <c r="H1590" t="s">
        <v>19</v>
      </c>
      <c r="I1590" t="s">
        <v>11</v>
      </c>
      <c r="J1590" t="s">
        <v>15</v>
      </c>
      <c r="K1590" t="s">
        <v>42</v>
      </c>
      <c r="L1590">
        <v>2</v>
      </c>
      <c r="M1590">
        <v>1002</v>
      </c>
      <c r="O1590" t="s">
        <v>28</v>
      </c>
      <c r="R1590" t="s">
        <v>44</v>
      </c>
      <c r="S1590" s="49" t="str">
        <f t="shared" si="193"/>
        <v>Card</v>
      </c>
      <c r="T1590" s="3">
        <v>0.03</v>
      </c>
      <c r="U1590" s="2">
        <v>10.600000000000001</v>
      </c>
      <c r="V1590" s="2">
        <v>3.38</v>
      </c>
      <c r="W1590" s="54">
        <f>_xlfn.XLOOKUP(M1590,Market!A:A,Market!F:F,0)</f>
        <v>0.06</v>
      </c>
      <c r="X1590" s="55">
        <f t="shared" si="194"/>
        <v>0.318</v>
      </c>
      <c r="Y1590" s="55">
        <f t="shared" si="195"/>
        <v>7.2200000000000015</v>
      </c>
      <c r="Z1590" s="54">
        <f t="shared" si="196"/>
        <v>0.68113207547169818</v>
      </c>
      <c r="AA1590" s="49" t="str">
        <f t="shared" ca="1" si="197"/>
        <v>N</v>
      </c>
      <c r="AB1590" s="49">
        <f t="shared" ca="1" si="198"/>
        <v>5</v>
      </c>
      <c r="AC1590" s="49" t="str">
        <f t="shared" ca="1" si="199"/>
        <v>N</v>
      </c>
    </row>
    <row r="1591" spans="1:29" x14ac:dyDescent="0.25">
      <c r="A1591">
        <v>8888</v>
      </c>
      <c r="B1591" s="9">
        <v>43559</v>
      </c>
      <c r="C1591" s="50" t="str">
        <f t="shared" si="192"/>
        <v>N</v>
      </c>
      <c r="D1591" s="52">
        <f>_xlfn.XLOOKUP(B1591,Cal_Date!B:B,Cal_Date!A:A,0)</f>
        <v>1</v>
      </c>
      <c r="E1591">
        <v>2019</v>
      </c>
      <c r="F1591" t="s">
        <v>124</v>
      </c>
      <c r="G1591" t="s">
        <v>129</v>
      </c>
      <c r="H1591" t="s">
        <v>17</v>
      </c>
      <c r="I1591" t="s">
        <v>18</v>
      </c>
      <c r="J1591" t="s">
        <v>10</v>
      </c>
      <c r="K1591" t="s">
        <v>43</v>
      </c>
      <c r="L1591">
        <v>1</v>
      </c>
      <c r="M1591">
        <v>1003</v>
      </c>
      <c r="O1591" t="s">
        <v>25</v>
      </c>
      <c r="R1591" t="s">
        <v>44</v>
      </c>
      <c r="S1591" s="49" t="str">
        <f t="shared" si="193"/>
        <v>Card</v>
      </c>
      <c r="T1591" s="3">
        <v>0.03</v>
      </c>
      <c r="U1591" s="2">
        <v>4.24</v>
      </c>
      <c r="V1591" s="2">
        <v>1.18</v>
      </c>
      <c r="W1591" s="54">
        <f>_xlfn.XLOOKUP(M1591,Market!A:A,Market!F:F,0)</f>
        <v>0.06</v>
      </c>
      <c r="X1591" s="55">
        <f t="shared" si="194"/>
        <v>0.12720000000000001</v>
      </c>
      <c r="Y1591" s="55">
        <f t="shared" si="195"/>
        <v>3.0600000000000005</v>
      </c>
      <c r="Z1591" s="54">
        <f t="shared" si="196"/>
        <v>0.72169811320754729</v>
      </c>
      <c r="AA1591" s="49" t="str">
        <f t="shared" ca="1" si="197"/>
        <v>N</v>
      </c>
      <c r="AB1591" s="49">
        <f t="shared" ca="1" si="198"/>
        <v>5</v>
      </c>
      <c r="AC1591" s="49" t="str">
        <f t="shared" ca="1" si="199"/>
        <v>N</v>
      </c>
    </row>
    <row r="1592" spans="1:29" x14ac:dyDescent="0.25">
      <c r="A1592">
        <v>8889</v>
      </c>
      <c r="B1592" s="9">
        <v>43559</v>
      </c>
      <c r="C1592" s="50" t="str">
        <f t="shared" si="192"/>
        <v>N</v>
      </c>
      <c r="D1592" s="52">
        <f>_xlfn.XLOOKUP(B1592,Cal_Date!B:B,Cal_Date!A:A,0)</f>
        <v>1</v>
      </c>
      <c r="E1592">
        <v>2019</v>
      </c>
      <c r="F1592" t="s">
        <v>124</v>
      </c>
      <c r="G1592" t="s">
        <v>129</v>
      </c>
      <c r="H1592" t="s">
        <v>17</v>
      </c>
      <c r="I1592" t="s">
        <v>18</v>
      </c>
      <c r="J1592" t="s">
        <v>10</v>
      </c>
      <c r="K1592" t="s">
        <v>43</v>
      </c>
      <c r="L1592">
        <v>2</v>
      </c>
      <c r="M1592">
        <v>1005</v>
      </c>
      <c r="O1592" t="s">
        <v>25</v>
      </c>
      <c r="R1592" t="s">
        <v>44</v>
      </c>
      <c r="S1592" s="49" t="str">
        <f t="shared" si="193"/>
        <v>Card</v>
      </c>
      <c r="T1592" s="3">
        <v>0.03</v>
      </c>
      <c r="U1592" s="2">
        <v>8.7119999999999997</v>
      </c>
      <c r="V1592" s="2">
        <v>2.36</v>
      </c>
      <c r="W1592" s="54">
        <f>_xlfn.XLOOKUP(M1592,Market!A:A,Market!F:F,0)</f>
        <v>8.8999999999999996E-2</v>
      </c>
      <c r="X1592" s="55">
        <f t="shared" si="194"/>
        <v>0.26135999999999998</v>
      </c>
      <c r="Y1592" s="55">
        <f t="shared" si="195"/>
        <v>6.3520000000000003</v>
      </c>
      <c r="Z1592" s="54">
        <f t="shared" si="196"/>
        <v>0.72910927456382013</v>
      </c>
      <c r="AA1592" s="49" t="str">
        <f t="shared" ca="1" si="197"/>
        <v>N</v>
      </c>
      <c r="AB1592" s="49">
        <f t="shared" ca="1" si="198"/>
        <v>5</v>
      </c>
      <c r="AC1592" s="49" t="str">
        <f t="shared" ca="1" si="199"/>
        <v>N</v>
      </c>
    </row>
    <row r="1593" spans="1:29" x14ac:dyDescent="0.25">
      <c r="A1593">
        <v>8890</v>
      </c>
      <c r="B1593" s="9">
        <v>43559</v>
      </c>
      <c r="C1593" s="50" t="str">
        <f t="shared" si="192"/>
        <v>N</v>
      </c>
      <c r="D1593" s="52">
        <f>_xlfn.XLOOKUP(B1593,Cal_Date!B:B,Cal_Date!A:A,0)</f>
        <v>1</v>
      </c>
      <c r="E1593">
        <v>2019</v>
      </c>
      <c r="F1593" t="s">
        <v>124</v>
      </c>
      <c r="G1593" t="s">
        <v>129</v>
      </c>
      <c r="H1593" t="s">
        <v>19</v>
      </c>
      <c r="I1593" t="s">
        <v>18</v>
      </c>
      <c r="J1593" t="s">
        <v>10</v>
      </c>
      <c r="K1593" t="s">
        <v>43</v>
      </c>
      <c r="L1593">
        <v>1</v>
      </c>
      <c r="M1593">
        <v>1005</v>
      </c>
      <c r="O1593" t="s">
        <v>25</v>
      </c>
      <c r="R1593" t="s">
        <v>44</v>
      </c>
      <c r="S1593" s="49" t="str">
        <f t="shared" si="193"/>
        <v>Card</v>
      </c>
      <c r="T1593" s="3">
        <v>0.03</v>
      </c>
      <c r="U1593" s="2">
        <v>5.4450000000000003</v>
      </c>
      <c r="V1593" s="2">
        <v>1.28</v>
      </c>
      <c r="W1593" s="54">
        <f>_xlfn.XLOOKUP(M1593,Market!A:A,Market!F:F,0)</f>
        <v>8.8999999999999996E-2</v>
      </c>
      <c r="X1593" s="55">
        <f t="shared" si="194"/>
        <v>0.16335</v>
      </c>
      <c r="Y1593" s="55">
        <f t="shared" si="195"/>
        <v>4.165</v>
      </c>
      <c r="Z1593" s="54">
        <f t="shared" si="196"/>
        <v>0.76492194674012848</v>
      </c>
      <c r="AA1593" s="49" t="str">
        <f t="shared" ca="1" si="197"/>
        <v>N</v>
      </c>
      <c r="AB1593" s="49">
        <f t="shared" ca="1" si="198"/>
        <v>5</v>
      </c>
      <c r="AC1593" s="49" t="str">
        <f t="shared" ca="1" si="199"/>
        <v>N</v>
      </c>
    </row>
    <row r="1594" spans="1:29" x14ac:dyDescent="0.25">
      <c r="A1594">
        <v>8891</v>
      </c>
      <c r="B1594" s="9">
        <v>43559</v>
      </c>
      <c r="C1594" s="50" t="str">
        <f t="shared" si="192"/>
        <v>N</v>
      </c>
      <c r="D1594" s="52">
        <f>_xlfn.XLOOKUP(B1594,Cal_Date!B:B,Cal_Date!A:A,0)</f>
        <v>1</v>
      </c>
      <c r="E1594">
        <v>2019</v>
      </c>
      <c r="F1594" t="s">
        <v>124</v>
      </c>
      <c r="G1594" t="s">
        <v>129</v>
      </c>
      <c r="H1594" t="s">
        <v>48</v>
      </c>
      <c r="I1594" t="s">
        <v>18</v>
      </c>
      <c r="J1594" t="s">
        <v>10</v>
      </c>
      <c r="K1594" t="s">
        <v>43</v>
      </c>
      <c r="L1594">
        <v>2</v>
      </c>
      <c r="M1594">
        <v>1006</v>
      </c>
      <c r="O1594" t="s">
        <v>28</v>
      </c>
      <c r="R1594" t="s">
        <v>44</v>
      </c>
      <c r="S1594" s="49" t="str">
        <f t="shared" si="193"/>
        <v>Card</v>
      </c>
      <c r="T1594" s="3">
        <v>0.03</v>
      </c>
      <c r="U1594" s="2">
        <v>15.245999999999999</v>
      </c>
      <c r="V1594" s="2">
        <v>2.92</v>
      </c>
      <c r="W1594" s="54">
        <f>_xlfn.XLOOKUP(M1594,Market!A:A,Market!F:F,0)</f>
        <v>8.8999999999999996E-2</v>
      </c>
      <c r="X1594" s="55">
        <f t="shared" si="194"/>
        <v>0.45737999999999995</v>
      </c>
      <c r="Y1594" s="55">
        <f t="shared" si="195"/>
        <v>12.325999999999999</v>
      </c>
      <c r="Z1594" s="54">
        <f t="shared" si="196"/>
        <v>0.80847435392889933</v>
      </c>
      <c r="AA1594" s="49" t="str">
        <f t="shared" ca="1" si="197"/>
        <v>N</v>
      </c>
      <c r="AB1594" s="49">
        <f t="shared" ca="1" si="198"/>
        <v>5</v>
      </c>
      <c r="AC1594" s="49" t="str">
        <f t="shared" ca="1" si="199"/>
        <v>N</v>
      </c>
    </row>
    <row r="1595" spans="1:29" x14ac:dyDescent="0.25">
      <c r="A1595">
        <v>8892</v>
      </c>
      <c r="B1595" s="9">
        <v>43559</v>
      </c>
      <c r="C1595" s="50" t="str">
        <f t="shared" si="192"/>
        <v>N</v>
      </c>
      <c r="D1595" s="52">
        <f>_xlfn.XLOOKUP(B1595,Cal_Date!B:B,Cal_Date!A:A,0)</f>
        <v>1</v>
      </c>
      <c r="E1595">
        <v>2019</v>
      </c>
      <c r="F1595" t="s">
        <v>124</v>
      </c>
      <c r="G1595" t="s">
        <v>129</v>
      </c>
      <c r="H1595" t="s">
        <v>48</v>
      </c>
      <c r="I1595" t="s">
        <v>18</v>
      </c>
      <c r="J1595" t="s">
        <v>10</v>
      </c>
      <c r="K1595" t="s">
        <v>43</v>
      </c>
      <c r="L1595">
        <v>1</v>
      </c>
      <c r="M1595">
        <v>1007</v>
      </c>
      <c r="O1595" t="s">
        <v>28</v>
      </c>
      <c r="R1595" t="s">
        <v>44</v>
      </c>
      <c r="S1595" s="49" t="str">
        <f t="shared" si="193"/>
        <v>Card</v>
      </c>
      <c r="T1595" s="3">
        <v>0.03</v>
      </c>
      <c r="U1595" s="2">
        <v>7.6229999999999993</v>
      </c>
      <c r="V1595" s="2">
        <v>1.46</v>
      </c>
      <c r="W1595" s="54">
        <f>_xlfn.XLOOKUP(M1595,Market!A:A,Market!F:F,0)</f>
        <v>8.8999999999999996E-2</v>
      </c>
      <c r="X1595" s="55">
        <f t="shared" si="194"/>
        <v>0.22868999999999998</v>
      </c>
      <c r="Y1595" s="55">
        <f t="shared" si="195"/>
        <v>6.1629999999999994</v>
      </c>
      <c r="Z1595" s="54">
        <f t="shared" si="196"/>
        <v>0.80847435392889933</v>
      </c>
      <c r="AA1595" s="49" t="str">
        <f t="shared" ca="1" si="197"/>
        <v>N</v>
      </c>
      <c r="AB1595" s="49">
        <f t="shared" ca="1" si="198"/>
        <v>5</v>
      </c>
      <c r="AC1595" s="49" t="str">
        <f t="shared" ca="1" si="199"/>
        <v>N</v>
      </c>
    </row>
    <row r="1596" spans="1:29" x14ac:dyDescent="0.25">
      <c r="A1596">
        <v>8893</v>
      </c>
      <c r="B1596" s="9">
        <v>43559</v>
      </c>
      <c r="C1596" s="50" t="str">
        <f t="shared" si="192"/>
        <v>N</v>
      </c>
      <c r="D1596" s="52">
        <f>_xlfn.XLOOKUP(B1596,Cal_Date!B:B,Cal_Date!A:A,0)</f>
        <v>1</v>
      </c>
      <c r="E1596">
        <v>2019</v>
      </c>
      <c r="F1596" t="s">
        <v>124</v>
      </c>
      <c r="G1596" t="s">
        <v>129</v>
      </c>
      <c r="H1596" t="s">
        <v>17</v>
      </c>
      <c r="I1596" t="s">
        <v>18</v>
      </c>
      <c r="J1596" t="s">
        <v>15</v>
      </c>
      <c r="K1596" t="s">
        <v>43</v>
      </c>
      <c r="L1596">
        <v>1</v>
      </c>
      <c r="M1596">
        <v>1008</v>
      </c>
      <c r="O1596" t="s">
        <v>28</v>
      </c>
      <c r="R1596" t="s">
        <v>44</v>
      </c>
      <c r="S1596" s="49" t="str">
        <f t="shared" si="193"/>
        <v>Card</v>
      </c>
      <c r="T1596" s="3">
        <v>0.03</v>
      </c>
      <c r="U1596" s="2">
        <v>5.9894999999999996</v>
      </c>
      <c r="V1596" s="2">
        <v>2</v>
      </c>
      <c r="W1596" s="54">
        <f>_xlfn.XLOOKUP(M1596,Market!A:A,Market!F:F,0)</f>
        <v>8.8999999999999996E-2</v>
      </c>
      <c r="X1596" s="55">
        <f t="shared" si="194"/>
        <v>0.17968499999999998</v>
      </c>
      <c r="Y1596" s="55">
        <f t="shared" si="195"/>
        <v>3.9894999999999996</v>
      </c>
      <c r="Z1596" s="54">
        <f t="shared" si="196"/>
        <v>0.66608231071040991</v>
      </c>
      <c r="AA1596" s="49" t="str">
        <f t="shared" ca="1" si="197"/>
        <v>N</v>
      </c>
      <c r="AB1596" s="49">
        <f t="shared" ca="1" si="198"/>
        <v>5</v>
      </c>
      <c r="AC1596" s="49" t="str">
        <f t="shared" ca="1" si="199"/>
        <v>N</v>
      </c>
    </row>
    <row r="1597" spans="1:29" x14ac:dyDescent="0.25">
      <c r="A1597">
        <v>8894</v>
      </c>
      <c r="B1597" s="9">
        <v>43559</v>
      </c>
      <c r="C1597" s="50" t="str">
        <f t="shared" si="192"/>
        <v>N</v>
      </c>
      <c r="D1597" s="52">
        <f>_xlfn.XLOOKUP(B1597,Cal_Date!B:B,Cal_Date!A:A,0)</f>
        <v>1</v>
      </c>
      <c r="E1597">
        <v>2019</v>
      </c>
      <c r="F1597" t="s">
        <v>124</v>
      </c>
      <c r="G1597" t="s">
        <v>129</v>
      </c>
      <c r="H1597" t="s">
        <v>17</v>
      </c>
      <c r="I1597" t="s">
        <v>18</v>
      </c>
      <c r="J1597" t="s">
        <v>10</v>
      </c>
      <c r="K1597" t="s">
        <v>43</v>
      </c>
      <c r="L1597">
        <v>1</v>
      </c>
      <c r="M1597">
        <v>1009</v>
      </c>
      <c r="O1597" t="s">
        <v>28</v>
      </c>
      <c r="R1597" t="s">
        <v>44</v>
      </c>
      <c r="S1597" s="49" t="str">
        <f t="shared" si="193"/>
        <v>Card</v>
      </c>
      <c r="T1597" s="3">
        <v>0.03</v>
      </c>
      <c r="U1597" s="2">
        <v>4.3559999999999999</v>
      </c>
      <c r="V1597" s="2">
        <v>1.18</v>
      </c>
      <c r="W1597" s="54">
        <f>_xlfn.XLOOKUP(M1597,Market!A:A,Market!F:F,0)</f>
        <v>8.8999999999999996E-2</v>
      </c>
      <c r="X1597" s="55">
        <f t="shared" si="194"/>
        <v>0.13067999999999999</v>
      </c>
      <c r="Y1597" s="55">
        <f t="shared" si="195"/>
        <v>3.1760000000000002</v>
      </c>
      <c r="Z1597" s="54">
        <f t="shared" si="196"/>
        <v>0.72910927456382013</v>
      </c>
      <c r="AA1597" s="49" t="str">
        <f t="shared" ca="1" si="197"/>
        <v>N</v>
      </c>
      <c r="AB1597" s="49">
        <f t="shared" ca="1" si="198"/>
        <v>5</v>
      </c>
      <c r="AC1597" s="49" t="str">
        <f t="shared" ca="1" si="199"/>
        <v>N</v>
      </c>
    </row>
    <row r="1598" spans="1:29" x14ac:dyDescent="0.25">
      <c r="A1598">
        <v>8895</v>
      </c>
      <c r="B1598" s="9">
        <v>43559</v>
      </c>
      <c r="C1598" s="50" t="str">
        <f t="shared" si="192"/>
        <v>N</v>
      </c>
      <c r="D1598" s="52">
        <f>_xlfn.XLOOKUP(B1598,Cal_Date!B:B,Cal_Date!A:A,0)</f>
        <v>1</v>
      </c>
      <c r="E1598">
        <v>2019</v>
      </c>
      <c r="F1598" t="s">
        <v>124</v>
      </c>
      <c r="G1598" t="s">
        <v>129</v>
      </c>
      <c r="H1598" t="s">
        <v>19</v>
      </c>
      <c r="I1598" t="s">
        <v>11</v>
      </c>
      <c r="J1598" t="s">
        <v>15</v>
      </c>
      <c r="K1598" t="s">
        <v>42</v>
      </c>
      <c r="L1598">
        <v>1</v>
      </c>
      <c r="M1598">
        <v>1006</v>
      </c>
      <c r="O1598" t="s">
        <v>28</v>
      </c>
      <c r="R1598" t="s">
        <v>44</v>
      </c>
      <c r="S1598" s="49" t="str">
        <f t="shared" si="193"/>
        <v>Card</v>
      </c>
      <c r="T1598" s="3">
        <v>0.03</v>
      </c>
      <c r="U1598" s="2">
        <v>5.4450000000000003</v>
      </c>
      <c r="V1598" s="2">
        <v>1.69</v>
      </c>
      <c r="W1598" s="54">
        <f>_xlfn.XLOOKUP(M1598,Market!A:A,Market!F:F,0)</f>
        <v>8.8999999999999996E-2</v>
      </c>
      <c r="X1598" s="55">
        <f t="shared" si="194"/>
        <v>0.16335</v>
      </c>
      <c r="Y1598" s="55">
        <f t="shared" si="195"/>
        <v>3.7550000000000003</v>
      </c>
      <c r="Z1598" s="54">
        <f t="shared" si="196"/>
        <v>0.689623507805326</v>
      </c>
      <c r="AA1598" s="49" t="str">
        <f t="shared" ca="1" si="197"/>
        <v>N</v>
      </c>
      <c r="AB1598" s="49">
        <f t="shared" ca="1" si="198"/>
        <v>5</v>
      </c>
      <c r="AC1598" s="49" t="str">
        <f t="shared" ca="1" si="199"/>
        <v>N</v>
      </c>
    </row>
    <row r="1599" spans="1:29" x14ac:dyDescent="0.25">
      <c r="A1599">
        <v>8896</v>
      </c>
      <c r="B1599" s="9">
        <v>43559</v>
      </c>
      <c r="C1599" s="50" t="str">
        <f t="shared" si="192"/>
        <v>N</v>
      </c>
      <c r="D1599" s="52">
        <f>_xlfn.XLOOKUP(B1599,Cal_Date!B:B,Cal_Date!A:A,0)</f>
        <v>1</v>
      </c>
      <c r="E1599">
        <v>2019</v>
      </c>
      <c r="F1599" t="s">
        <v>124</v>
      </c>
      <c r="G1599" t="s">
        <v>129</v>
      </c>
      <c r="H1599" t="s">
        <v>19</v>
      </c>
      <c r="I1599" t="s">
        <v>11</v>
      </c>
      <c r="J1599" t="s">
        <v>15</v>
      </c>
      <c r="K1599" t="s">
        <v>42</v>
      </c>
      <c r="L1599">
        <v>2</v>
      </c>
      <c r="M1599">
        <v>1007</v>
      </c>
      <c r="O1599" t="s">
        <v>28</v>
      </c>
      <c r="R1599" t="s">
        <v>46</v>
      </c>
      <c r="S1599" s="49" t="str">
        <f t="shared" si="193"/>
        <v>Card</v>
      </c>
      <c r="T1599" s="3">
        <v>0.04</v>
      </c>
      <c r="U1599" s="2">
        <v>10.89</v>
      </c>
      <c r="V1599" s="2">
        <v>3.38</v>
      </c>
      <c r="W1599" s="54">
        <f>_xlfn.XLOOKUP(M1599,Market!A:A,Market!F:F,0)</f>
        <v>8.8999999999999996E-2</v>
      </c>
      <c r="X1599" s="55">
        <f t="shared" si="194"/>
        <v>0.43560000000000004</v>
      </c>
      <c r="Y1599" s="55">
        <f t="shared" si="195"/>
        <v>7.5100000000000007</v>
      </c>
      <c r="Z1599" s="54">
        <f t="shared" si="196"/>
        <v>0.689623507805326</v>
      </c>
      <c r="AA1599" s="49" t="str">
        <f t="shared" ca="1" si="197"/>
        <v>N</v>
      </c>
      <c r="AB1599" s="49">
        <f t="shared" ca="1" si="198"/>
        <v>5</v>
      </c>
      <c r="AC1599" s="49" t="str">
        <f t="shared" ca="1" si="199"/>
        <v>N</v>
      </c>
    </row>
    <row r="1600" spans="1:29" x14ac:dyDescent="0.25">
      <c r="A1600">
        <v>8897</v>
      </c>
      <c r="B1600" s="9">
        <v>43559</v>
      </c>
      <c r="C1600" s="50" t="str">
        <f t="shared" si="192"/>
        <v>N</v>
      </c>
      <c r="D1600" s="52">
        <f>_xlfn.XLOOKUP(B1600,Cal_Date!B:B,Cal_Date!A:A,0)</f>
        <v>1</v>
      </c>
      <c r="E1600">
        <v>2019</v>
      </c>
      <c r="F1600" t="s">
        <v>124</v>
      </c>
      <c r="G1600" t="s">
        <v>129</v>
      </c>
      <c r="H1600" t="s">
        <v>19</v>
      </c>
      <c r="I1600" t="s">
        <v>11</v>
      </c>
      <c r="J1600" t="s">
        <v>15</v>
      </c>
      <c r="K1600" t="s">
        <v>42</v>
      </c>
      <c r="L1600">
        <v>1</v>
      </c>
      <c r="M1600">
        <v>1007</v>
      </c>
      <c r="O1600" t="s">
        <v>28</v>
      </c>
      <c r="R1600" t="s">
        <v>47</v>
      </c>
      <c r="S1600" s="49" t="str">
        <f t="shared" si="193"/>
        <v>Card</v>
      </c>
      <c r="T1600" s="3">
        <v>3.5000000000000003E-2</v>
      </c>
      <c r="U1600" s="2">
        <v>5.4450000000000003</v>
      </c>
      <c r="V1600" s="2">
        <v>1.69</v>
      </c>
      <c r="W1600" s="54">
        <f>_xlfn.XLOOKUP(M1600,Market!A:A,Market!F:F,0)</f>
        <v>8.8999999999999996E-2</v>
      </c>
      <c r="X1600" s="55">
        <f t="shared" si="194"/>
        <v>0.19057500000000002</v>
      </c>
      <c r="Y1600" s="55">
        <f t="shared" si="195"/>
        <v>3.7550000000000003</v>
      </c>
      <c r="Z1600" s="54">
        <f t="shared" si="196"/>
        <v>0.689623507805326</v>
      </c>
      <c r="AA1600" s="49" t="str">
        <f t="shared" ca="1" si="197"/>
        <v>N</v>
      </c>
      <c r="AB1600" s="49">
        <f t="shared" ca="1" si="198"/>
        <v>5</v>
      </c>
      <c r="AC1600" s="49" t="str">
        <f t="shared" ca="1" si="199"/>
        <v>N</v>
      </c>
    </row>
    <row r="1601" spans="1:29" x14ac:dyDescent="0.25">
      <c r="A1601">
        <v>8898</v>
      </c>
      <c r="B1601" s="9">
        <v>43559</v>
      </c>
      <c r="C1601" s="50" t="str">
        <f t="shared" si="192"/>
        <v>N</v>
      </c>
      <c r="D1601" s="52">
        <f>_xlfn.XLOOKUP(B1601,Cal_Date!B:B,Cal_Date!A:A,0)</f>
        <v>1</v>
      </c>
      <c r="E1601">
        <v>2019</v>
      </c>
      <c r="F1601" t="s">
        <v>124</v>
      </c>
      <c r="G1601" t="s">
        <v>129</v>
      </c>
      <c r="H1601" t="s">
        <v>17</v>
      </c>
      <c r="I1601" t="s">
        <v>18</v>
      </c>
      <c r="J1601" t="s">
        <v>15</v>
      </c>
      <c r="K1601" t="s">
        <v>43</v>
      </c>
      <c r="L1601">
        <v>1</v>
      </c>
      <c r="M1601">
        <v>1007</v>
      </c>
      <c r="O1601" t="s">
        <v>28</v>
      </c>
      <c r="R1601" t="s">
        <v>47</v>
      </c>
      <c r="S1601" s="49" t="str">
        <f t="shared" si="193"/>
        <v>Card</v>
      </c>
      <c r="T1601" s="3">
        <v>3.5000000000000003E-2</v>
      </c>
      <c r="U1601" s="2">
        <v>5.9894999999999996</v>
      </c>
      <c r="V1601" s="2">
        <v>2</v>
      </c>
      <c r="W1601" s="54">
        <f>_xlfn.XLOOKUP(M1601,Market!A:A,Market!F:F,0)</f>
        <v>8.8999999999999996E-2</v>
      </c>
      <c r="X1601" s="55">
        <f t="shared" si="194"/>
        <v>0.2096325</v>
      </c>
      <c r="Y1601" s="55">
        <f t="shared" si="195"/>
        <v>3.9894999999999996</v>
      </c>
      <c r="Z1601" s="54">
        <f t="shared" si="196"/>
        <v>0.66608231071040991</v>
      </c>
      <c r="AA1601" s="49" t="str">
        <f t="shared" ca="1" si="197"/>
        <v>N</v>
      </c>
      <c r="AB1601" s="49">
        <f t="shared" ca="1" si="198"/>
        <v>5</v>
      </c>
      <c r="AC1601" s="49" t="str">
        <f t="shared" ca="1" si="199"/>
        <v>N</v>
      </c>
    </row>
    <row r="1602" spans="1:29" x14ac:dyDescent="0.25">
      <c r="A1602">
        <v>8899</v>
      </c>
      <c r="B1602" s="9">
        <v>43559</v>
      </c>
      <c r="C1602" s="50" t="str">
        <f t="shared" si="192"/>
        <v>N</v>
      </c>
      <c r="D1602" s="52">
        <f>_xlfn.XLOOKUP(B1602,Cal_Date!B:B,Cal_Date!A:A,0)</f>
        <v>1</v>
      </c>
      <c r="E1602">
        <v>2019</v>
      </c>
      <c r="F1602" t="s">
        <v>124</v>
      </c>
      <c r="G1602" t="s">
        <v>129</v>
      </c>
      <c r="H1602" t="s">
        <v>17</v>
      </c>
      <c r="I1602" t="s">
        <v>18</v>
      </c>
      <c r="J1602" t="s">
        <v>15</v>
      </c>
      <c r="K1602" t="s">
        <v>43</v>
      </c>
      <c r="L1602">
        <v>1</v>
      </c>
      <c r="M1602">
        <v>1005</v>
      </c>
      <c r="O1602" t="s">
        <v>25</v>
      </c>
      <c r="R1602" t="s">
        <v>44</v>
      </c>
      <c r="S1602" s="49" t="str">
        <f t="shared" si="193"/>
        <v>Card</v>
      </c>
      <c r="T1602" s="3">
        <v>0.03</v>
      </c>
      <c r="U1602" s="2">
        <v>5.9894999999999996</v>
      </c>
      <c r="V1602" s="2">
        <v>2</v>
      </c>
      <c r="W1602" s="54">
        <f>_xlfn.XLOOKUP(M1602,Market!A:A,Market!F:F,0)</f>
        <v>8.8999999999999996E-2</v>
      </c>
      <c r="X1602" s="55">
        <f t="shared" si="194"/>
        <v>0.17968499999999998</v>
      </c>
      <c r="Y1602" s="55">
        <f t="shared" si="195"/>
        <v>3.9894999999999996</v>
      </c>
      <c r="Z1602" s="54">
        <f t="shared" si="196"/>
        <v>0.66608231071040991</v>
      </c>
      <c r="AA1602" s="49" t="str">
        <f t="shared" ca="1" si="197"/>
        <v>N</v>
      </c>
      <c r="AB1602" s="49">
        <f t="shared" ca="1" si="198"/>
        <v>5</v>
      </c>
      <c r="AC1602" s="49" t="str">
        <f t="shared" ca="1" si="199"/>
        <v>N</v>
      </c>
    </row>
    <row r="1603" spans="1:29" x14ac:dyDescent="0.25">
      <c r="A1603">
        <v>8900</v>
      </c>
      <c r="B1603" s="9">
        <v>43559</v>
      </c>
      <c r="C1603" s="50" t="str">
        <f t="shared" ref="C1603:C1666" si="200">IF(OR(B1603="04/01/2018"+0,B1603="04/02/2018"+0),"Y","N")</f>
        <v>N</v>
      </c>
      <c r="D1603" s="52">
        <f>_xlfn.XLOOKUP(B1603,Cal_Date!B:B,Cal_Date!A:A,0)</f>
        <v>1</v>
      </c>
      <c r="E1603">
        <v>2019</v>
      </c>
      <c r="F1603" t="s">
        <v>124</v>
      </c>
      <c r="G1603" t="s">
        <v>129</v>
      </c>
      <c r="H1603" t="s">
        <v>17</v>
      </c>
      <c r="I1603" t="s">
        <v>18</v>
      </c>
      <c r="J1603" t="s">
        <v>10</v>
      </c>
      <c r="K1603" t="s">
        <v>43</v>
      </c>
      <c r="L1603">
        <v>1</v>
      </c>
      <c r="M1603">
        <v>1005</v>
      </c>
      <c r="O1603" t="s">
        <v>25</v>
      </c>
      <c r="R1603" t="s">
        <v>44</v>
      </c>
      <c r="S1603" s="49" t="str">
        <f t="shared" ref="S1603:S1666" si="201">IF(R1603="Cash","Cash","Card")</f>
        <v>Card</v>
      </c>
      <c r="T1603" s="3">
        <v>0.03</v>
      </c>
      <c r="U1603" s="2">
        <v>4.3559999999999999</v>
      </c>
      <c r="V1603" s="2">
        <v>1.18</v>
      </c>
      <c r="W1603" s="54">
        <f>_xlfn.XLOOKUP(M1603,Market!A:A,Market!F:F,0)</f>
        <v>8.8999999999999996E-2</v>
      </c>
      <c r="X1603" s="55">
        <f t="shared" ref="X1603:X1666" si="202">T1603*U1603</f>
        <v>0.13067999999999999</v>
      </c>
      <c r="Y1603" s="55">
        <f t="shared" ref="Y1603:Y1666" si="203">U1603-V1603</f>
        <v>3.1760000000000002</v>
      </c>
      <c r="Z1603" s="54">
        <f t="shared" ref="Z1603:Z1666" si="204">Y1603/U1603</f>
        <v>0.72910927456382013</v>
      </c>
      <c r="AA1603" s="49" t="str">
        <f t="shared" ref="AA1603:AA1666" ca="1" si="205">IF(DATEDIF(B1603,TODAY(),"y")&gt;5,"Y","N")</f>
        <v>N</v>
      </c>
      <c r="AB1603" s="49">
        <f t="shared" ref="AB1603:AB1666" ca="1" si="206">DATEDIF(B1603,TODAY(),"y")</f>
        <v>5</v>
      </c>
      <c r="AC1603" s="49" t="str">
        <f t="shared" ref="AC1603:AC1666" ca="1" si="207">IF(AB1603&gt;5,"Y","N")</f>
        <v>N</v>
      </c>
    </row>
    <row r="1604" spans="1:29" x14ac:dyDescent="0.25">
      <c r="A1604">
        <v>8901</v>
      </c>
      <c r="B1604" s="9">
        <v>43559</v>
      </c>
      <c r="C1604" s="50" t="str">
        <f t="shared" si="200"/>
        <v>N</v>
      </c>
      <c r="D1604" s="52">
        <f>_xlfn.XLOOKUP(B1604,Cal_Date!B:B,Cal_Date!A:A,0)</f>
        <v>1</v>
      </c>
      <c r="E1604">
        <v>2019</v>
      </c>
      <c r="F1604" t="s">
        <v>124</v>
      </c>
      <c r="G1604" t="s">
        <v>129</v>
      </c>
      <c r="H1604" t="s">
        <v>17</v>
      </c>
      <c r="I1604" t="s">
        <v>18</v>
      </c>
      <c r="J1604" t="s">
        <v>10</v>
      </c>
      <c r="K1604" t="s">
        <v>43</v>
      </c>
      <c r="L1604">
        <v>1</v>
      </c>
      <c r="M1604">
        <v>1002</v>
      </c>
      <c r="O1604" t="s">
        <v>28</v>
      </c>
      <c r="R1604" t="s">
        <v>44</v>
      </c>
      <c r="S1604" s="49" t="str">
        <f t="shared" si="201"/>
        <v>Card</v>
      </c>
      <c r="T1604" s="3">
        <v>0.03</v>
      </c>
      <c r="U1604" s="2">
        <v>4.24</v>
      </c>
      <c r="V1604" s="2">
        <v>1.18</v>
      </c>
      <c r="W1604" s="54">
        <f>_xlfn.XLOOKUP(M1604,Market!A:A,Market!F:F,0)</f>
        <v>0.06</v>
      </c>
      <c r="X1604" s="55">
        <f t="shared" si="202"/>
        <v>0.12720000000000001</v>
      </c>
      <c r="Y1604" s="55">
        <f t="shared" si="203"/>
        <v>3.0600000000000005</v>
      </c>
      <c r="Z1604" s="54">
        <f t="shared" si="204"/>
        <v>0.72169811320754729</v>
      </c>
      <c r="AA1604" s="49" t="str">
        <f t="shared" ca="1" si="205"/>
        <v>N</v>
      </c>
      <c r="AB1604" s="49">
        <f t="shared" ca="1" si="206"/>
        <v>5</v>
      </c>
      <c r="AC1604" s="49" t="str">
        <f t="shared" ca="1" si="207"/>
        <v>N</v>
      </c>
    </row>
    <row r="1605" spans="1:29" x14ac:dyDescent="0.25">
      <c r="A1605">
        <v>8902</v>
      </c>
      <c r="B1605" s="9">
        <v>43559</v>
      </c>
      <c r="C1605" s="50" t="str">
        <f t="shared" si="200"/>
        <v>N</v>
      </c>
      <c r="D1605" s="52">
        <f>_xlfn.XLOOKUP(B1605,Cal_Date!B:B,Cal_Date!A:A,0)</f>
        <v>1</v>
      </c>
      <c r="E1605">
        <v>2019</v>
      </c>
      <c r="F1605" t="s">
        <v>124</v>
      </c>
      <c r="G1605" t="s">
        <v>129</v>
      </c>
      <c r="H1605" t="s">
        <v>19</v>
      </c>
      <c r="I1605" t="s">
        <v>18</v>
      </c>
      <c r="J1605" t="s">
        <v>10</v>
      </c>
      <c r="K1605" t="s">
        <v>43</v>
      </c>
      <c r="L1605">
        <v>2</v>
      </c>
      <c r="M1605">
        <v>1004</v>
      </c>
      <c r="O1605" t="s">
        <v>28</v>
      </c>
      <c r="R1605" t="s">
        <v>44</v>
      </c>
      <c r="S1605" s="49" t="str">
        <f t="shared" si="201"/>
        <v>Card</v>
      </c>
      <c r="T1605" s="3">
        <v>0.03</v>
      </c>
      <c r="U1605" s="2">
        <v>10.600000000000001</v>
      </c>
      <c r="V1605" s="2">
        <v>2.56</v>
      </c>
      <c r="W1605" s="54">
        <f>_xlfn.XLOOKUP(M1605,Market!A:A,Market!F:F,0)</f>
        <v>0.06</v>
      </c>
      <c r="X1605" s="55">
        <f t="shared" si="202"/>
        <v>0.318</v>
      </c>
      <c r="Y1605" s="55">
        <f t="shared" si="203"/>
        <v>8.0400000000000009</v>
      </c>
      <c r="Z1605" s="54">
        <f t="shared" si="204"/>
        <v>0.75849056603773579</v>
      </c>
      <c r="AA1605" s="49" t="str">
        <f t="shared" ca="1" si="205"/>
        <v>N</v>
      </c>
      <c r="AB1605" s="49">
        <f t="shared" ca="1" si="206"/>
        <v>5</v>
      </c>
      <c r="AC1605" s="49" t="str">
        <f t="shared" ca="1" si="207"/>
        <v>N</v>
      </c>
    </row>
    <row r="1606" spans="1:29" x14ac:dyDescent="0.25">
      <c r="A1606">
        <v>8903</v>
      </c>
      <c r="B1606" s="9">
        <v>43559</v>
      </c>
      <c r="C1606" s="50" t="str">
        <f t="shared" si="200"/>
        <v>N</v>
      </c>
      <c r="D1606" s="52">
        <f>_xlfn.XLOOKUP(B1606,Cal_Date!B:B,Cal_Date!A:A,0)</f>
        <v>1</v>
      </c>
      <c r="E1606">
        <v>2019</v>
      </c>
      <c r="F1606" t="s">
        <v>124</v>
      </c>
      <c r="G1606" t="s">
        <v>129</v>
      </c>
      <c r="H1606" t="s">
        <v>17</v>
      </c>
      <c r="I1606" t="s">
        <v>18</v>
      </c>
      <c r="J1606" t="s">
        <v>10</v>
      </c>
      <c r="K1606" t="s">
        <v>43</v>
      </c>
      <c r="L1606">
        <v>2</v>
      </c>
      <c r="M1606">
        <v>1005</v>
      </c>
      <c r="O1606" t="s">
        <v>25</v>
      </c>
      <c r="R1606" t="s">
        <v>44</v>
      </c>
      <c r="S1606" s="49" t="str">
        <f t="shared" si="201"/>
        <v>Card</v>
      </c>
      <c r="T1606" s="3">
        <v>0.03</v>
      </c>
      <c r="U1606" s="2">
        <v>8.7119999999999997</v>
      </c>
      <c r="V1606" s="2">
        <v>2.36</v>
      </c>
      <c r="W1606" s="54">
        <f>_xlfn.XLOOKUP(M1606,Market!A:A,Market!F:F,0)</f>
        <v>8.8999999999999996E-2</v>
      </c>
      <c r="X1606" s="55">
        <f t="shared" si="202"/>
        <v>0.26135999999999998</v>
      </c>
      <c r="Y1606" s="55">
        <f t="shared" si="203"/>
        <v>6.3520000000000003</v>
      </c>
      <c r="Z1606" s="54">
        <f t="shared" si="204"/>
        <v>0.72910927456382013</v>
      </c>
      <c r="AA1606" s="49" t="str">
        <f t="shared" ca="1" si="205"/>
        <v>N</v>
      </c>
      <c r="AB1606" s="49">
        <f t="shared" ca="1" si="206"/>
        <v>5</v>
      </c>
      <c r="AC1606" s="49" t="str">
        <f t="shared" ca="1" si="207"/>
        <v>N</v>
      </c>
    </row>
    <row r="1607" spans="1:29" x14ac:dyDescent="0.25">
      <c r="A1607">
        <v>8904</v>
      </c>
      <c r="B1607" s="9">
        <v>43559</v>
      </c>
      <c r="C1607" s="50" t="str">
        <f t="shared" si="200"/>
        <v>N</v>
      </c>
      <c r="D1607" s="52">
        <f>_xlfn.XLOOKUP(B1607,Cal_Date!B:B,Cal_Date!A:A,0)</f>
        <v>1</v>
      </c>
      <c r="E1607">
        <v>2019</v>
      </c>
      <c r="F1607" t="s">
        <v>124</v>
      </c>
      <c r="G1607" t="s">
        <v>129</v>
      </c>
      <c r="H1607" t="s">
        <v>48</v>
      </c>
      <c r="I1607" t="s">
        <v>18</v>
      </c>
      <c r="J1607" t="s">
        <v>10</v>
      </c>
      <c r="K1607" t="s">
        <v>43</v>
      </c>
      <c r="L1607">
        <v>1</v>
      </c>
      <c r="M1607">
        <v>1001</v>
      </c>
      <c r="O1607" t="s">
        <v>25</v>
      </c>
      <c r="R1607" t="s">
        <v>44</v>
      </c>
      <c r="S1607" s="49" t="str">
        <f t="shared" si="201"/>
        <v>Card</v>
      </c>
      <c r="T1607" s="3">
        <v>0.03</v>
      </c>
      <c r="U1607" s="2">
        <v>7.42</v>
      </c>
      <c r="V1607" s="2">
        <v>1.46</v>
      </c>
      <c r="W1607" s="54">
        <f>_xlfn.XLOOKUP(M1607,Market!A:A,Market!F:F,0)</f>
        <v>0.06</v>
      </c>
      <c r="X1607" s="55">
        <f t="shared" si="202"/>
        <v>0.22259999999999999</v>
      </c>
      <c r="Y1607" s="55">
        <f t="shared" si="203"/>
        <v>5.96</v>
      </c>
      <c r="Z1607" s="54">
        <f t="shared" si="204"/>
        <v>0.80323450134770891</v>
      </c>
      <c r="AA1607" s="49" t="str">
        <f t="shared" ca="1" si="205"/>
        <v>N</v>
      </c>
      <c r="AB1607" s="49">
        <f t="shared" ca="1" si="206"/>
        <v>5</v>
      </c>
      <c r="AC1607" s="49" t="str">
        <f t="shared" ca="1" si="207"/>
        <v>N</v>
      </c>
    </row>
    <row r="1608" spans="1:29" x14ac:dyDescent="0.25">
      <c r="A1608">
        <v>8905</v>
      </c>
      <c r="B1608" s="9">
        <v>43559</v>
      </c>
      <c r="C1608" s="50" t="str">
        <f t="shared" si="200"/>
        <v>N</v>
      </c>
      <c r="D1608" s="52">
        <f>_xlfn.XLOOKUP(B1608,Cal_Date!B:B,Cal_Date!A:A,0)</f>
        <v>1</v>
      </c>
      <c r="E1608">
        <v>2019</v>
      </c>
      <c r="F1608" t="s">
        <v>124</v>
      </c>
      <c r="G1608" t="s">
        <v>129</v>
      </c>
      <c r="H1608" t="s">
        <v>19</v>
      </c>
      <c r="I1608" t="s">
        <v>18</v>
      </c>
      <c r="J1608" t="s">
        <v>10</v>
      </c>
      <c r="K1608" t="s">
        <v>43</v>
      </c>
      <c r="L1608">
        <v>1</v>
      </c>
      <c r="M1608">
        <v>1010</v>
      </c>
      <c r="O1608" t="s">
        <v>25</v>
      </c>
      <c r="R1608" t="s">
        <v>44</v>
      </c>
      <c r="S1608" s="49" t="str">
        <f t="shared" si="201"/>
        <v>Card</v>
      </c>
      <c r="T1608" s="3">
        <v>0.03</v>
      </c>
      <c r="U1608" s="2">
        <v>5.4</v>
      </c>
      <c r="V1608" s="2">
        <v>1.28</v>
      </c>
      <c r="W1608" s="54">
        <f>_xlfn.XLOOKUP(M1608,Market!A:A,Market!F:F,0)</f>
        <v>0.08</v>
      </c>
      <c r="X1608" s="55">
        <f t="shared" si="202"/>
        <v>0.16200000000000001</v>
      </c>
      <c r="Y1608" s="55">
        <f t="shared" si="203"/>
        <v>4.12</v>
      </c>
      <c r="Z1608" s="54">
        <f t="shared" si="204"/>
        <v>0.76296296296296295</v>
      </c>
      <c r="AA1608" s="49" t="str">
        <f t="shared" ca="1" si="205"/>
        <v>N</v>
      </c>
      <c r="AB1608" s="49">
        <f t="shared" ca="1" si="206"/>
        <v>5</v>
      </c>
      <c r="AC1608" s="49" t="str">
        <f t="shared" ca="1" si="207"/>
        <v>N</v>
      </c>
    </row>
    <row r="1609" spans="1:29" x14ac:dyDescent="0.25">
      <c r="A1609">
        <v>8906</v>
      </c>
      <c r="B1609" s="9">
        <v>43559</v>
      </c>
      <c r="C1609" s="50" t="str">
        <f t="shared" si="200"/>
        <v>N</v>
      </c>
      <c r="D1609" s="52">
        <f>_xlfn.XLOOKUP(B1609,Cal_Date!B:B,Cal_Date!A:A,0)</f>
        <v>1</v>
      </c>
      <c r="E1609">
        <v>2019</v>
      </c>
      <c r="F1609" t="s">
        <v>124</v>
      </c>
      <c r="G1609" t="s">
        <v>129</v>
      </c>
      <c r="H1609" t="s">
        <v>17</v>
      </c>
      <c r="I1609" t="s">
        <v>18</v>
      </c>
      <c r="J1609" t="s">
        <v>15</v>
      </c>
      <c r="K1609" t="s">
        <v>43</v>
      </c>
      <c r="L1609">
        <v>1</v>
      </c>
      <c r="M1609">
        <v>1011</v>
      </c>
      <c r="O1609" t="s">
        <v>25</v>
      </c>
      <c r="R1609" t="s">
        <v>44</v>
      </c>
      <c r="S1609" s="49" t="str">
        <f t="shared" si="201"/>
        <v>Card</v>
      </c>
      <c r="T1609" s="3">
        <v>0.03</v>
      </c>
      <c r="U1609" s="2">
        <v>5.83</v>
      </c>
      <c r="V1609" s="2">
        <v>2</v>
      </c>
      <c r="W1609" s="54">
        <f>_xlfn.XLOOKUP(M1609,Market!A:A,Market!F:F,0)</f>
        <v>0.06</v>
      </c>
      <c r="X1609" s="55">
        <f t="shared" si="202"/>
        <v>0.1749</v>
      </c>
      <c r="Y1609" s="55">
        <f t="shared" si="203"/>
        <v>3.83</v>
      </c>
      <c r="Z1609" s="54">
        <f t="shared" si="204"/>
        <v>0.65694682675814753</v>
      </c>
      <c r="AA1609" s="49" t="str">
        <f t="shared" ca="1" si="205"/>
        <v>N</v>
      </c>
      <c r="AB1609" s="49">
        <f t="shared" ca="1" si="206"/>
        <v>5</v>
      </c>
      <c r="AC1609" s="49" t="str">
        <f t="shared" ca="1" si="207"/>
        <v>N</v>
      </c>
    </row>
    <row r="1610" spans="1:29" x14ac:dyDescent="0.25">
      <c r="A1610">
        <v>8907</v>
      </c>
      <c r="B1610" s="9">
        <v>43559</v>
      </c>
      <c r="C1610" s="50" t="str">
        <f t="shared" si="200"/>
        <v>N</v>
      </c>
      <c r="D1610" s="52">
        <f>_xlfn.XLOOKUP(B1610,Cal_Date!B:B,Cal_Date!A:A,0)</f>
        <v>1</v>
      </c>
      <c r="E1610">
        <v>2019</v>
      </c>
      <c r="F1610" t="s">
        <v>124</v>
      </c>
      <c r="G1610" t="s">
        <v>129</v>
      </c>
      <c r="H1610" t="s">
        <v>19</v>
      </c>
      <c r="I1610" t="s">
        <v>11</v>
      </c>
      <c r="J1610" t="s">
        <v>15</v>
      </c>
      <c r="K1610" t="s">
        <v>42</v>
      </c>
      <c r="L1610">
        <v>2</v>
      </c>
      <c r="M1610">
        <v>1011</v>
      </c>
      <c r="O1610" t="s">
        <v>25</v>
      </c>
      <c r="R1610" t="s">
        <v>44</v>
      </c>
      <c r="S1610" s="49" t="str">
        <f t="shared" si="201"/>
        <v>Card</v>
      </c>
      <c r="T1610" s="3">
        <v>0.03</v>
      </c>
      <c r="U1610" s="2">
        <v>9.5400000000000009</v>
      </c>
      <c r="V1610" s="2">
        <v>3.14</v>
      </c>
      <c r="W1610" s="54">
        <f>_xlfn.XLOOKUP(M1610,Market!A:A,Market!F:F,0)</f>
        <v>0.06</v>
      </c>
      <c r="X1610" s="55">
        <f t="shared" si="202"/>
        <v>0.28620000000000001</v>
      </c>
      <c r="Y1610" s="55">
        <f t="shared" si="203"/>
        <v>6.4</v>
      </c>
      <c r="Z1610" s="54">
        <f t="shared" si="204"/>
        <v>0.67085953878406701</v>
      </c>
      <c r="AA1610" s="49" t="str">
        <f t="shared" ca="1" si="205"/>
        <v>N</v>
      </c>
      <c r="AB1610" s="49">
        <f t="shared" ca="1" si="206"/>
        <v>5</v>
      </c>
      <c r="AC1610" s="49" t="str">
        <f t="shared" ca="1" si="207"/>
        <v>N</v>
      </c>
    </row>
    <row r="1611" spans="1:29" x14ac:dyDescent="0.25">
      <c r="A1611">
        <v>8908</v>
      </c>
      <c r="B1611" s="9">
        <v>43559</v>
      </c>
      <c r="C1611" s="50" t="str">
        <f t="shared" si="200"/>
        <v>N</v>
      </c>
      <c r="D1611" s="52">
        <f>_xlfn.XLOOKUP(B1611,Cal_Date!B:B,Cal_Date!A:A,0)</f>
        <v>1</v>
      </c>
      <c r="E1611">
        <v>2019</v>
      </c>
      <c r="F1611" t="s">
        <v>124</v>
      </c>
      <c r="G1611" t="s">
        <v>129</v>
      </c>
      <c r="H1611" t="s">
        <v>17</v>
      </c>
      <c r="I1611" t="s">
        <v>18</v>
      </c>
      <c r="J1611" t="s">
        <v>10</v>
      </c>
      <c r="K1611" t="s">
        <v>43</v>
      </c>
      <c r="L1611">
        <v>1</v>
      </c>
      <c r="M1611">
        <v>1001</v>
      </c>
      <c r="O1611" t="s">
        <v>25</v>
      </c>
      <c r="R1611" t="s">
        <v>44</v>
      </c>
      <c r="S1611" s="49" t="str">
        <f t="shared" si="201"/>
        <v>Card</v>
      </c>
      <c r="T1611" s="3">
        <v>0.03</v>
      </c>
      <c r="U1611" s="2">
        <v>4.24</v>
      </c>
      <c r="V1611" s="2">
        <v>1.18</v>
      </c>
      <c r="W1611" s="54">
        <f>_xlfn.XLOOKUP(M1611,Market!A:A,Market!F:F,0)</f>
        <v>0.06</v>
      </c>
      <c r="X1611" s="55">
        <f t="shared" si="202"/>
        <v>0.12720000000000001</v>
      </c>
      <c r="Y1611" s="55">
        <f t="shared" si="203"/>
        <v>3.0600000000000005</v>
      </c>
      <c r="Z1611" s="54">
        <f t="shared" si="204"/>
        <v>0.72169811320754729</v>
      </c>
      <c r="AA1611" s="49" t="str">
        <f t="shared" ca="1" si="205"/>
        <v>N</v>
      </c>
      <c r="AB1611" s="49">
        <f t="shared" ca="1" si="206"/>
        <v>5</v>
      </c>
      <c r="AC1611" s="49" t="str">
        <f t="shared" ca="1" si="207"/>
        <v>N</v>
      </c>
    </row>
    <row r="1612" spans="1:29" x14ac:dyDescent="0.25">
      <c r="A1612">
        <v>8909</v>
      </c>
      <c r="B1612" s="9">
        <v>43559</v>
      </c>
      <c r="C1612" s="50" t="str">
        <f t="shared" si="200"/>
        <v>N</v>
      </c>
      <c r="D1612" s="52">
        <f>_xlfn.XLOOKUP(B1612,Cal_Date!B:B,Cal_Date!A:A,0)</f>
        <v>1</v>
      </c>
      <c r="E1612">
        <v>2019</v>
      </c>
      <c r="F1612" t="s">
        <v>124</v>
      </c>
      <c r="G1612" t="s">
        <v>129</v>
      </c>
      <c r="H1612" t="s">
        <v>19</v>
      </c>
      <c r="I1612" t="s">
        <v>18</v>
      </c>
      <c r="J1612" t="s">
        <v>10</v>
      </c>
      <c r="K1612" t="s">
        <v>43</v>
      </c>
      <c r="L1612">
        <v>2</v>
      </c>
      <c r="M1612">
        <v>1003</v>
      </c>
      <c r="O1612" t="s">
        <v>25</v>
      </c>
      <c r="R1612" t="s">
        <v>44</v>
      </c>
      <c r="S1612" s="49" t="str">
        <f t="shared" si="201"/>
        <v>Card</v>
      </c>
      <c r="T1612" s="3">
        <v>0.03</v>
      </c>
      <c r="U1612" s="2">
        <v>10.600000000000001</v>
      </c>
      <c r="V1612" s="2">
        <v>2.56</v>
      </c>
      <c r="W1612" s="54">
        <f>_xlfn.XLOOKUP(M1612,Market!A:A,Market!F:F,0)</f>
        <v>0.06</v>
      </c>
      <c r="X1612" s="55">
        <f t="shared" si="202"/>
        <v>0.318</v>
      </c>
      <c r="Y1612" s="55">
        <f t="shared" si="203"/>
        <v>8.0400000000000009</v>
      </c>
      <c r="Z1612" s="54">
        <f t="shared" si="204"/>
        <v>0.75849056603773579</v>
      </c>
      <c r="AA1612" s="49" t="str">
        <f t="shared" ca="1" si="205"/>
        <v>N</v>
      </c>
      <c r="AB1612" s="49">
        <f t="shared" ca="1" si="206"/>
        <v>5</v>
      </c>
      <c r="AC1612" s="49" t="str">
        <f t="shared" ca="1" si="207"/>
        <v>N</v>
      </c>
    </row>
    <row r="1613" spans="1:29" x14ac:dyDescent="0.25">
      <c r="A1613">
        <v>8910</v>
      </c>
      <c r="B1613" s="9">
        <v>43559</v>
      </c>
      <c r="C1613" s="50" t="str">
        <f t="shared" si="200"/>
        <v>N</v>
      </c>
      <c r="D1613" s="52">
        <f>_xlfn.XLOOKUP(B1613,Cal_Date!B:B,Cal_Date!A:A,0)</f>
        <v>1</v>
      </c>
      <c r="E1613">
        <v>2019</v>
      </c>
      <c r="F1613" t="s">
        <v>124</v>
      </c>
      <c r="G1613" t="s">
        <v>129</v>
      </c>
      <c r="H1613" t="s">
        <v>17</v>
      </c>
      <c r="I1613" t="s">
        <v>18</v>
      </c>
      <c r="J1613" t="s">
        <v>15</v>
      </c>
      <c r="K1613" t="s">
        <v>43</v>
      </c>
      <c r="L1613">
        <v>1</v>
      </c>
      <c r="M1613">
        <v>1005</v>
      </c>
      <c r="O1613" t="s">
        <v>25</v>
      </c>
      <c r="R1613" t="s">
        <v>44</v>
      </c>
      <c r="S1613" s="49" t="str">
        <f t="shared" si="201"/>
        <v>Card</v>
      </c>
      <c r="T1613" s="3">
        <v>0.03</v>
      </c>
      <c r="U1613" s="2">
        <v>5.9894999999999996</v>
      </c>
      <c r="V1613" s="2">
        <v>2</v>
      </c>
      <c r="W1613" s="54">
        <f>_xlfn.XLOOKUP(M1613,Market!A:A,Market!F:F,0)</f>
        <v>8.8999999999999996E-2</v>
      </c>
      <c r="X1613" s="55">
        <f t="shared" si="202"/>
        <v>0.17968499999999998</v>
      </c>
      <c r="Y1613" s="55">
        <f t="shared" si="203"/>
        <v>3.9894999999999996</v>
      </c>
      <c r="Z1613" s="54">
        <f t="shared" si="204"/>
        <v>0.66608231071040991</v>
      </c>
      <c r="AA1613" s="49" t="str">
        <f t="shared" ca="1" si="205"/>
        <v>N</v>
      </c>
      <c r="AB1613" s="49">
        <f t="shared" ca="1" si="206"/>
        <v>5</v>
      </c>
      <c r="AC1613" s="49" t="str">
        <f t="shared" ca="1" si="207"/>
        <v>N</v>
      </c>
    </row>
    <row r="1614" spans="1:29" x14ac:dyDescent="0.25">
      <c r="A1614">
        <v>8911</v>
      </c>
      <c r="B1614" s="9">
        <v>43559</v>
      </c>
      <c r="C1614" s="50" t="str">
        <f t="shared" si="200"/>
        <v>N</v>
      </c>
      <c r="D1614" s="52">
        <f>_xlfn.XLOOKUP(B1614,Cal_Date!B:B,Cal_Date!A:A,0)</f>
        <v>1</v>
      </c>
      <c r="E1614">
        <v>2019</v>
      </c>
      <c r="F1614" t="s">
        <v>124</v>
      </c>
      <c r="G1614" t="s">
        <v>129</v>
      </c>
      <c r="H1614" t="s">
        <v>17</v>
      </c>
      <c r="I1614" t="s">
        <v>18</v>
      </c>
      <c r="J1614" t="s">
        <v>15</v>
      </c>
      <c r="K1614" t="s">
        <v>43</v>
      </c>
      <c r="L1614">
        <v>2</v>
      </c>
      <c r="M1614">
        <v>1005</v>
      </c>
      <c r="O1614" t="s">
        <v>25</v>
      </c>
      <c r="R1614" t="s">
        <v>44</v>
      </c>
      <c r="S1614" s="49" t="str">
        <f t="shared" si="201"/>
        <v>Card</v>
      </c>
      <c r="T1614" s="3">
        <v>0.03</v>
      </c>
      <c r="U1614" s="2">
        <v>11.978999999999999</v>
      </c>
      <c r="V1614" s="2">
        <v>4</v>
      </c>
      <c r="W1614" s="54">
        <f>_xlfn.XLOOKUP(M1614,Market!A:A,Market!F:F,0)</f>
        <v>8.8999999999999996E-2</v>
      </c>
      <c r="X1614" s="55">
        <f t="shared" si="202"/>
        <v>0.35936999999999997</v>
      </c>
      <c r="Y1614" s="55">
        <f t="shared" si="203"/>
        <v>7.9789999999999992</v>
      </c>
      <c r="Z1614" s="54">
        <f t="shared" si="204"/>
        <v>0.66608231071040991</v>
      </c>
      <c r="AA1614" s="49" t="str">
        <f t="shared" ca="1" si="205"/>
        <v>N</v>
      </c>
      <c r="AB1614" s="49">
        <f t="shared" ca="1" si="206"/>
        <v>5</v>
      </c>
      <c r="AC1614" s="49" t="str">
        <f t="shared" ca="1" si="207"/>
        <v>N</v>
      </c>
    </row>
    <row r="1615" spans="1:29" x14ac:dyDescent="0.25">
      <c r="A1615">
        <v>8912</v>
      </c>
      <c r="B1615" s="9">
        <v>43559</v>
      </c>
      <c r="C1615" s="50" t="str">
        <f t="shared" si="200"/>
        <v>N</v>
      </c>
      <c r="D1615" s="52">
        <f>_xlfn.XLOOKUP(B1615,Cal_Date!B:B,Cal_Date!A:A,0)</f>
        <v>1</v>
      </c>
      <c r="E1615">
        <v>2019</v>
      </c>
      <c r="F1615" t="s">
        <v>124</v>
      </c>
      <c r="G1615" t="s">
        <v>129</v>
      </c>
      <c r="H1615" t="s">
        <v>19</v>
      </c>
      <c r="I1615" t="s">
        <v>11</v>
      </c>
      <c r="J1615" t="s">
        <v>15</v>
      </c>
      <c r="K1615" t="s">
        <v>42</v>
      </c>
      <c r="L1615">
        <v>1</v>
      </c>
      <c r="M1615">
        <v>1006</v>
      </c>
      <c r="O1615" t="s">
        <v>28</v>
      </c>
      <c r="R1615" t="s">
        <v>44</v>
      </c>
      <c r="S1615" s="49" t="str">
        <f t="shared" si="201"/>
        <v>Card</v>
      </c>
      <c r="T1615" s="3">
        <v>0.03</v>
      </c>
      <c r="U1615" s="2">
        <v>4.9005000000000001</v>
      </c>
      <c r="V1615" s="2">
        <v>1.57</v>
      </c>
      <c r="W1615" s="54">
        <f>_xlfn.XLOOKUP(M1615,Market!A:A,Market!F:F,0)</f>
        <v>8.8999999999999996E-2</v>
      </c>
      <c r="X1615" s="55">
        <f t="shared" si="202"/>
        <v>0.14701500000000001</v>
      </c>
      <c r="Y1615" s="55">
        <f t="shared" si="203"/>
        <v>3.3304999999999998</v>
      </c>
      <c r="Z1615" s="54">
        <f t="shared" si="204"/>
        <v>0.67962452810937657</v>
      </c>
      <c r="AA1615" s="49" t="str">
        <f t="shared" ca="1" si="205"/>
        <v>N</v>
      </c>
      <c r="AB1615" s="49">
        <f t="shared" ca="1" si="206"/>
        <v>5</v>
      </c>
      <c r="AC1615" s="49" t="str">
        <f t="shared" ca="1" si="207"/>
        <v>N</v>
      </c>
    </row>
    <row r="1616" spans="1:29" x14ac:dyDescent="0.25">
      <c r="A1616">
        <v>8913</v>
      </c>
      <c r="B1616" s="9">
        <v>43559</v>
      </c>
      <c r="C1616" s="50" t="str">
        <f t="shared" si="200"/>
        <v>N</v>
      </c>
      <c r="D1616" s="52">
        <f>_xlfn.XLOOKUP(B1616,Cal_Date!B:B,Cal_Date!A:A,0)</f>
        <v>1</v>
      </c>
      <c r="E1616">
        <v>2019</v>
      </c>
      <c r="F1616" t="s">
        <v>124</v>
      </c>
      <c r="G1616" t="s">
        <v>129</v>
      </c>
      <c r="H1616" t="s">
        <v>48</v>
      </c>
      <c r="I1616" t="s">
        <v>18</v>
      </c>
      <c r="J1616" t="s">
        <v>10</v>
      </c>
      <c r="K1616" t="s">
        <v>43</v>
      </c>
      <c r="L1616">
        <v>1</v>
      </c>
      <c r="M1616">
        <v>1002</v>
      </c>
      <c r="O1616" t="s">
        <v>28</v>
      </c>
      <c r="R1616" t="s">
        <v>44</v>
      </c>
      <c r="S1616" s="49" t="str">
        <f t="shared" si="201"/>
        <v>Card</v>
      </c>
      <c r="T1616" s="3">
        <v>0.03</v>
      </c>
      <c r="U1616" s="2">
        <v>7.42</v>
      </c>
      <c r="V1616" s="2">
        <v>1.46</v>
      </c>
      <c r="W1616" s="54">
        <f>_xlfn.XLOOKUP(M1616,Market!A:A,Market!F:F,0)</f>
        <v>0.06</v>
      </c>
      <c r="X1616" s="55">
        <f t="shared" si="202"/>
        <v>0.22259999999999999</v>
      </c>
      <c r="Y1616" s="55">
        <f t="shared" si="203"/>
        <v>5.96</v>
      </c>
      <c r="Z1616" s="54">
        <f t="shared" si="204"/>
        <v>0.80323450134770891</v>
      </c>
      <c r="AA1616" s="49" t="str">
        <f t="shared" ca="1" si="205"/>
        <v>N</v>
      </c>
      <c r="AB1616" s="49">
        <f t="shared" ca="1" si="206"/>
        <v>5</v>
      </c>
      <c r="AC1616" s="49" t="str">
        <f t="shared" ca="1" si="207"/>
        <v>N</v>
      </c>
    </row>
    <row r="1617" spans="1:29" x14ac:dyDescent="0.25">
      <c r="A1617">
        <v>8914</v>
      </c>
      <c r="B1617" s="9">
        <v>43559</v>
      </c>
      <c r="C1617" s="50" t="str">
        <f t="shared" si="200"/>
        <v>N</v>
      </c>
      <c r="D1617" s="52">
        <f>_xlfn.XLOOKUP(B1617,Cal_Date!B:B,Cal_Date!A:A,0)</f>
        <v>1</v>
      </c>
      <c r="E1617">
        <v>2019</v>
      </c>
      <c r="F1617" t="s">
        <v>124</v>
      </c>
      <c r="G1617" t="s">
        <v>129</v>
      </c>
      <c r="H1617" t="s">
        <v>17</v>
      </c>
      <c r="I1617" t="s">
        <v>18</v>
      </c>
      <c r="J1617" t="s">
        <v>10</v>
      </c>
      <c r="K1617" t="s">
        <v>43</v>
      </c>
      <c r="L1617">
        <v>1</v>
      </c>
      <c r="M1617">
        <v>1001</v>
      </c>
      <c r="O1617" t="s">
        <v>25</v>
      </c>
      <c r="R1617" t="s">
        <v>44</v>
      </c>
      <c r="S1617" s="49" t="str">
        <f t="shared" si="201"/>
        <v>Card</v>
      </c>
      <c r="T1617" s="3">
        <v>0.03</v>
      </c>
      <c r="U1617" s="2">
        <v>4.24</v>
      </c>
      <c r="V1617" s="2">
        <v>1.18</v>
      </c>
      <c r="W1617" s="54">
        <f>_xlfn.XLOOKUP(M1617,Market!A:A,Market!F:F,0)</f>
        <v>0.06</v>
      </c>
      <c r="X1617" s="55">
        <f t="shared" si="202"/>
        <v>0.12720000000000001</v>
      </c>
      <c r="Y1617" s="55">
        <f t="shared" si="203"/>
        <v>3.0600000000000005</v>
      </c>
      <c r="Z1617" s="54">
        <f t="shared" si="204"/>
        <v>0.72169811320754729</v>
      </c>
      <c r="AA1617" s="49" t="str">
        <f t="shared" ca="1" si="205"/>
        <v>N</v>
      </c>
      <c r="AB1617" s="49">
        <f t="shared" ca="1" si="206"/>
        <v>5</v>
      </c>
      <c r="AC1617" s="49" t="str">
        <f t="shared" ca="1" si="207"/>
        <v>N</v>
      </c>
    </row>
    <row r="1618" spans="1:29" x14ac:dyDescent="0.25">
      <c r="A1618">
        <v>8915</v>
      </c>
      <c r="B1618" s="9">
        <v>43559</v>
      </c>
      <c r="C1618" s="50" t="str">
        <f t="shared" si="200"/>
        <v>N</v>
      </c>
      <c r="D1618" s="52">
        <f>_xlfn.XLOOKUP(B1618,Cal_Date!B:B,Cal_Date!A:A,0)</f>
        <v>1</v>
      </c>
      <c r="E1618">
        <v>2019</v>
      </c>
      <c r="F1618" t="s">
        <v>124</v>
      </c>
      <c r="G1618" t="s">
        <v>129</v>
      </c>
      <c r="H1618" t="s">
        <v>19</v>
      </c>
      <c r="I1618" t="s">
        <v>18</v>
      </c>
      <c r="J1618" t="s">
        <v>10</v>
      </c>
      <c r="K1618" t="s">
        <v>43</v>
      </c>
      <c r="L1618">
        <v>1</v>
      </c>
      <c r="M1618">
        <v>1003</v>
      </c>
      <c r="O1618" t="s">
        <v>25</v>
      </c>
      <c r="R1618" t="s">
        <v>44</v>
      </c>
      <c r="S1618" s="49" t="str">
        <f t="shared" si="201"/>
        <v>Card</v>
      </c>
      <c r="T1618" s="3">
        <v>0.03</v>
      </c>
      <c r="U1618" s="2">
        <v>5.3000000000000007</v>
      </c>
      <c r="V1618" s="2">
        <v>1.28</v>
      </c>
      <c r="W1618" s="54">
        <f>_xlfn.XLOOKUP(M1618,Market!A:A,Market!F:F,0)</f>
        <v>0.06</v>
      </c>
      <c r="X1618" s="55">
        <f t="shared" si="202"/>
        <v>0.159</v>
      </c>
      <c r="Y1618" s="55">
        <f t="shared" si="203"/>
        <v>4.0200000000000005</v>
      </c>
      <c r="Z1618" s="54">
        <f t="shared" si="204"/>
        <v>0.75849056603773579</v>
      </c>
      <c r="AA1618" s="49" t="str">
        <f t="shared" ca="1" si="205"/>
        <v>N</v>
      </c>
      <c r="AB1618" s="49">
        <f t="shared" ca="1" si="206"/>
        <v>5</v>
      </c>
      <c r="AC1618" s="49" t="str">
        <f t="shared" ca="1" si="207"/>
        <v>N</v>
      </c>
    </row>
    <row r="1619" spans="1:29" x14ac:dyDescent="0.25">
      <c r="A1619">
        <v>8916</v>
      </c>
      <c r="B1619" s="9">
        <v>43559</v>
      </c>
      <c r="C1619" s="50" t="str">
        <f t="shared" si="200"/>
        <v>N</v>
      </c>
      <c r="D1619" s="52">
        <f>_xlfn.XLOOKUP(B1619,Cal_Date!B:B,Cal_Date!A:A,0)</f>
        <v>1</v>
      </c>
      <c r="E1619">
        <v>2019</v>
      </c>
      <c r="F1619" t="s">
        <v>124</v>
      </c>
      <c r="G1619" t="s">
        <v>129</v>
      </c>
      <c r="H1619" t="s">
        <v>48</v>
      </c>
      <c r="I1619" t="s">
        <v>18</v>
      </c>
      <c r="J1619" t="s">
        <v>10</v>
      </c>
      <c r="K1619" t="s">
        <v>43</v>
      </c>
      <c r="L1619">
        <v>2</v>
      </c>
      <c r="M1619">
        <v>1004</v>
      </c>
      <c r="O1619" t="s">
        <v>28</v>
      </c>
      <c r="R1619" t="s">
        <v>44</v>
      </c>
      <c r="S1619" s="49" t="str">
        <f t="shared" si="201"/>
        <v>Card</v>
      </c>
      <c r="T1619" s="3">
        <v>0.03</v>
      </c>
      <c r="U1619" s="2">
        <v>14.84</v>
      </c>
      <c r="V1619" s="2">
        <v>2.92</v>
      </c>
      <c r="W1619" s="54">
        <f>_xlfn.XLOOKUP(M1619,Market!A:A,Market!F:F,0)</f>
        <v>0.06</v>
      </c>
      <c r="X1619" s="55">
        <f t="shared" si="202"/>
        <v>0.44519999999999998</v>
      </c>
      <c r="Y1619" s="55">
        <f t="shared" si="203"/>
        <v>11.92</v>
      </c>
      <c r="Z1619" s="54">
        <f t="shared" si="204"/>
        <v>0.80323450134770891</v>
      </c>
      <c r="AA1619" s="49" t="str">
        <f t="shared" ca="1" si="205"/>
        <v>N</v>
      </c>
      <c r="AB1619" s="49">
        <f t="shared" ca="1" si="206"/>
        <v>5</v>
      </c>
      <c r="AC1619" s="49" t="str">
        <f t="shared" ca="1" si="207"/>
        <v>N</v>
      </c>
    </row>
    <row r="1620" spans="1:29" x14ac:dyDescent="0.25">
      <c r="A1620">
        <v>8917</v>
      </c>
      <c r="B1620" s="9">
        <v>43559</v>
      </c>
      <c r="C1620" s="50" t="str">
        <f t="shared" si="200"/>
        <v>N</v>
      </c>
      <c r="D1620" s="52">
        <f>_xlfn.XLOOKUP(B1620,Cal_Date!B:B,Cal_Date!A:A,0)</f>
        <v>1</v>
      </c>
      <c r="E1620">
        <v>2019</v>
      </c>
      <c r="F1620" t="s">
        <v>124</v>
      </c>
      <c r="G1620" t="s">
        <v>129</v>
      </c>
      <c r="H1620" t="s">
        <v>17</v>
      </c>
      <c r="I1620" t="s">
        <v>18</v>
      </c>
      <c r="J1620" t="s">
        <v>15</v>
      </c>
      <c r="K1620" t="s">
        <v>43</v>
      </c>
      <c r="L1620">
        <v>1</v>
      </c>
      <c r="M1620">
        <v>1003</v>
      </c>
      <c r="O1620" t="s">
        <v>25</v>
      </c>
      <c r="R1620" t="s">
        <v>44</v>
      </c>
      <c r="S1620" s="49" t="str">
        <f t="shared" si="201"/>
        <v>Card</v>
      </c>
      <c r="T1620" s="3">
        <v>0.03</v>
      </c>
      <c r="U1620" s="2">
        <v>5.83</v>
      </c>
      <c r="V1620" s="2">
        <v>2</v>
      </c>
      <c r="W1620" s="54">
        <f>_xlfn.XLOOKUP(M1620,Market!A:A,Market!F:F,0)</f>
        <v>0.06</v>
      </c>
      <c r="X1620" s="55">
        <f t="shared" si="202"/>
        <v>0.1749</v>
      </c>
      <c r="Y1620" s="55">
        <f t="shared" si="203"/>
        <v>3.83</v>
      </c>
      <c r="Z1620" s="54">
        <f t="shared" si="204"/>
        <v>0.65694682675814753</v>
      </c>
      <c r="AA1620" s="49" t="str">
        <f t="shared" ca="1" si="205"/>
        <v>N</v>
      </c>
      <c r="AB1620" s="49">
        <f t="shared" ca="1" si="206"/>
        <v>5</v>
      </c>
      <c r="AC1620" s="49" t="str">
        <f t="shared" ca="1" si="207"/>
        <v>N</v>
      </c>
    </row>
    <row r="1621" spans="1:29" x14ac:dyDescent="0.25">
      <c r="A1621">
        <v>8918</v>
      </c>
      <c r="B1621" s="9">
        <v>43559</v>
      </c>
      <c r="C1621" s="50" t="str">
        <f t="shared" si="200"/>
        <v>N</v>
      </c>
      <c r="D1621" s="52">
        <f>_xlfn.XLOOKUP(B1621,Cal_Date!B:B,Cal_Date!A:A,0)</f>
        <v>1</v>
      </c>
      <c r="E1621">
        <v>2019</v>
      </c>
      <c r="F1621" t="s">
        <v>124</v>
      </c>
      <c r="G1621" t="s">
        <v>129</v>
      </c>
      <c r="H1621" t="s">
        <v>17</v>
      </c>
      <c r="I1621" t="s">
        <v>18</v>
      </c>
      <c r="J1621" t="s">
        <v>15</v>
      </c>
      <c r="K1621" t="s">
        <v>43</v>
      </c>
      <c r="L1621">
        <v>1</v>
      </c>
      <c r="M1621">
        <v>1005</v>
      </c>
      <c r="O1621" t="s">
        <v>25</v>
      </c>
      <c r="R1621" t="s">
        <v>44</v>
      </c>
      <c r="S1621" s="49" t="str">
        <f t="shared" si="201"/>
        <v>Card</v>
      </c>
      <c r="T1621" s="3">
        <v>0.03</v>
      </c>
      <c r="U1621" s="2">
        <v>5.9894999999999996</v>
      </c>
      <c r="V1621" s="2">
        <v>2</v>
      </c>
      <c r="W1621" s="54">
        <f>_xlfn.XLOOKUP(M1621,Market!A:A,Market!F:F,0)</f>
        <v>8.8999999999999996E-2</v>
      </c>
      <c r="X1621" s="55">
        <f t="shared" si="202"/>
        <v>0.17968499999999998</v>
      </c>
      <c r="Y1621" s="55">
        <f t="shared" si="203"/>
        <v>3.9894999999999996</v>
      </c>
      <c r="Z1621" s="54">
        <f t="shared" si="204"/>
        <v>0.66608231071040991</v>
      </c>
      <c r="AA1621" s="49" t="str">
        <f t="shared" ca="1" si="205"/>
        <v>N</v>
      </c>
      <c r="AB1621" s="49">
        <f t="shared" ca="1" si="206"/>
        <v>5</v>
      </c>
      <c r="AC1621" s="49" t="str">
        <f t="shared" ca="1" si="207"/>
        <v>N</v>
      </c>
    </row>
    <row r="1622" spans="1:29" x14ac:dyDescent="0.25">
      <c r="A1622">
        <v>8919</v>
      </c>
      <c r="B1622" s="9">
        <v>43559</v>
      </c>
      <c r="C1622" s="50" t="str">
        <f t="shared" si="200"/>
        <v>N</v>
      </c>
      <c r="D1622" s="52">
        <f>_xlfn.XLOOKUP(B1622,Cal_Date!B:B,Cal_Date!A:A,0)</f>
        <v>1</v>
      </c>
      <c r="E1622">
        <v>2019</v>
      </c>
      <c r="F1622" t="s">
        <v>124</v>
      </c>
      <c r="G1622" t="s">
        <v>129</v>
      </c>
      <c r="H1622" t="s">
        <v>19</v>
      </c>
      <c r="I1622" t="s">
        <v>18</v>
      </c>
      <c r="J1622" t="s">
        <v>10</v>
      </c>
      <c r="K1622" t="s">
        <v>43</v>
      </c>
      <c r="L1622">
        <v>1</v>
      </c>
      <c r="M1622">
        <v>1007</v>
      </c>
      <c r="O1622" t="s">
        <v>28</v>
      </c>
      <c r="R1622" t="s">
        <v>44</v>
      </c>
      <c r="S1622" s="49" t="str">
        <f t="shared" si="201"/>
        <v>Card</v>
      </c>
      <c r="T1622" s="3">
        <v>0.03</v>
      </c>
      <c r="U1622" s="2">
        <v>5.4450000000000003</v>
      </c>
      <c r="V1622" s="2">
        <v>1.28</v>
      </c>
      <c r="W1622" s="54">
        <f>_xlfn.XLOOKUP(M1622,Market!A:A,Market!F:F,0)</f>
        <v>8.8999999999999996E-2</v>
      </c>
      <c r="X1622" s="55">
        <f t="shared" si="202"/>
        <v>0.16335</v>
      </c>
      <c r="Y1622" s="55">
        <f t="shared" si="203"/>
        <v>4.165</v>
      </c>
      <c r="Z1622" s="54">
        <f t="shared" si="204"/>
        <v>0.76492194674012848</v>
      </c>
      <c r="AA1622" s="49" t="str">
        <f t="shared" ca="1" si="205"/>
        <v>N</v>
      </c>
      <c r="AB1622" s="49">
        <f t="shared" ca="1" si="206"/>
        <v>5</v>
      </c>
      <c r="AC1622" s="49" t="str">
        <f t="shared" ca="1" si="207"/>
        <v>N</v>
      </c>
    </row>
    <row r="1623" spans="1:29" x14ac:dyDescent="0.25">
      <c r="A1623">
        <v>8920</v>
      </c>
      <c r="B1623" s="9">
        <v>43559</v>
      </c>
      <c r="C1623" s="50" t="str">
        <f t="shared" si="200"/>
        <v>N</v>
      </c>
      <c r="D1623" s="52">
        <f>_xlfn.XLOOKUP(B1623,Cal_Date!B:B,Cal_Date!A:A,0)</f>
        <v>1</v>
      </c>
      <c r="E1623">
        <v>2019</v>
      </c>
      <c r="F1623" t="s">
        <v>124</v>
      </c>
      <c r="G1623" t="s">
        <v>129</v>
      </c>
      <c r="H1623" t="s">
        <v>17</v>
      </c>
      <c r="I1623" t="s">
        <v>18</v>
      </c>
      <c r="J1623" t="s">
        <v>15</v>
      </c>
      <c r="K1623" t="s">
        <v>43</v>
      </c>
      <c r="L1623">
        <v>1</v>
      </c>
      <c r="M1623">
        <v>1009</v>
      </c>
      <c r="O1623" t="s">
        <v>28</v>
      </c>
      <c r="R1623" t="s">
        <v>44</v>
      </c>
      <c r="S1623" s="49" t="str">
        <f t="shared" si="201"/>
        <v>Card</v>
      </c>
      <c r="T1623" s="3">
        <v>0.03</v>
      </c>
      <c r="U1623" s="2">
        <v>5.9894999999999996</v>
      </c>
      <c r="V1623" s="2">
        <v>2</v>
      </c>
      <c r="W1623" s="54">
        <f>_xlfn.XLOOKUP(M1623,Market!A:A,Market!F:F,0)</f>
        <v>8.8999999999999996E-2</v>
      </c>
      <c r="X1623" s="55">
        <f t="shared" si="202"/>
        <v>0.17968499999999998</v>
      </c>
      <c r="Y1623" s="55">
        <f t="shared" si="203"/>
        <v>3.9894999999999996</v>
      </c>
      <c r="Z1623" s="54">
        <f t="shared" si="204"/>
        <v>0.66608231071040991</v>
      </c>
      <c r="AA1623" s="49" t="str">
        <f t="shared" ca="1" si="205"/>
        <v>N</v>
      </c>
      <c r="AB1623" s="49">
        <f t="shared" ca="1" si="206"/>
        <v>5</v>
      </c>
      <c r="AC1623" s="49" t="str">
        <f t="shared" ca="1" si="207"/>
        <v>N</v>
      </c>
    </row>
    <row r="1624" spans="1:29" x14ac:dyDescent="0.25">
      <c r="A1624">
        <v>8921</v>
      </c>
      <c r="B1624" s="9">
        <v>43559</v>
      </c>
      <c r="C1624" s="50" t="str">
        <f t="shared" si="200"/>
        <v>N</v>
      </c>
      <c r="D1624" s="52">
        <f>_xlfn.XLOOKUP(B1624,Cal_Date!B:B,Cal_Date!A:A,0)</f>
        <v>1</v>
      </c>
      <c r="E1624">
        <v>2019</v>
      </c>
      <c r="F1624" t="s">
        <v>124</v>
      </c>
      <c r="G1624" t="s">
        <v>129</v>
      </c>
      <c r="H1624" t="s">
        <v>17</v>
      </c>
      <c r="I1624" t="s">
        <v>18</v>
      </c>
      <c r="J1624" t="s">
        <v>15</v>
      </c>
      <c r="K1624" t="s">
        <v>43</v>
      </c>
      <c r="L1624">
        <v>1</v>
      </c>
      <c r="M1624">
        <v>1001</v>
      </c>
      <c r="O1624" t="s">
        <v>25</v>
      </c>
      <c r="R1624" t="s">
        <v>44</v>
      </c>
      <c r="S1624" s="49" t="str">
        <f t="shared" si="201"/>
        <v>Card</v>
      </c>
      <c r="T1624" s="3">
        <v>0.03</v>
      </c>
      <c r="U1624" s="2">
        <v>5.83</v>
      </c>
      <c r="V1624" s="2">
        <v>2</v>
      </c>
      <c r="W1624" s="54">
        <f>_xlfn.XLOOKUP(M1624,Market!A:A,Market!F:F,0)</f>
        <v>0.06</v>
      </c>
      <c r="X1624" s="55">
        <f t="shared" si="202"/>
        <v>0.1749</v>
      </c>
      <c r="Y1624" s="55">
        <f t="shared" si="203"/>
        <v>3.83</v>
      </c>
      <c r="Z1624" s="54">
        <f t="shared" si="204"/>
        <v>0.65694682675814753</v>
      </c>
      <c r="AA1624" s="49" t="str">
        <f t="shared" ca="1" si="205"/>
        <v>N</v>
      </c>
      <c r="AB1624" s="49">
        <f t="shared" ca="1" si="206"/>
        <v>5</v>
      </c>
      <c r="AC1624" s="49" t="str">
        <f t="shared" ca="1" si="207"/>
        <v>N</v>
      </c>
    </row>
    <row r="1625" spans="1:29" x14ac:dyDescent="0.25">
      <c r="A1625">
        <v>8922</v>
      </c>
      <c r="B1625" s="9">
        <v>43559</v>
      </c>
      <c r="C1625" s="50" t="str">
        <f t="shared" si="200"/>
        <v>N</v>
      </c>
      <c r="D1625" s="52">
        <f>_xlfn.XLOOKUP(B1625,Cal_Date!B:B,Cal_Date!A:A,0)</f>
        <v>1</v>
      </c>
      <c r="E1625">
        <v>2019</v>
      </c>
      <c r="F1625" t="s">
        <v>124</v>
      </c>
      <c r="G1625" t="s">
        <v>129</v>
      </c>
      <c r="H1625" t="s">
        <v>17</v>
      </c>
      <c r="I1625" t="s">
        <v>18</v>
      </c>
      <c r="J1625" t="s">
        <v>10</v>
      </c>
      <c r="K1625" t="s">
        <v>43</v>
      </c>
      <c r="L1625">
        <v>2</v>
      </c>
      <c r="M1625">
        <v>1010</v>
      </c>
      <c r="O1625" t="s">
        <v>25</v>
      </c>
      <c r="R1625" t="s">
        <v>44</v>
      </c>
      <c r="S1625" s="49" t="str">
        <f t="shared" si="201"/>
        <v>Card</v>
      </c>
      <c r="T1625" s="3">
        <v>0.03</v>
      </c>
      <c r="U1625" s="2">
        <v>8.64</v>
      </c>
      <c r="V1625" s="2">
        <v>2.36</v>
      </c>
      <c r="W1625" s="54">
        <f>_xlfn.XLOOKUP(M1625,Market!A:A,Market!F:F,0)</f>
        <v>0.08</v>
      </c>
      <c r="X1625" s="55">
        <f t="shared" si="202"/>
        <v>0.25919999999999999</v>
      </c>
      <c r="Y1625" s="55">
        <f t="shared" si="203"/>
        <v>6.2800000000000011</v>
      </c>
      <c r="Z1625" s="54">
        <f t="shared" si="204"/>
        <v>0.72685185185185197</v>
      </c>
      <c r="AA1625" s="49" t="str">
        <f t="shared" ca="1" si="205"/>
        <v>N</v>
      </c>
      <c r="AB1625" s="49">
        <f t="shared" ca="1" si="206"/>
        <v>5</v>
      </c>
      <c r="AC1625" s="49" t="str">
        <f t="shared" ca="1" si="207"/>
        <v>N</v>
      </c>
    </row>
    <row r="1626" spans="1:29" x14ac:dyDescent="0.25">
      <c r="A1626">
        <v>8923</v>
      </c>
      <c r="B1626" s="9">
        <v>43559</v>
      </c>
      <c r="C1626" s="50" t="str">
        <f t="shared" si="200"/>
        <v>N</v>
      </c>
      <c r="D1626" s="52">
        <f>_xlfn.XLOOKUP(B1626,Cal_Date!B:B,Cal_Date!A:A,0)</f>
        <v>1</v>
      </c>
      <c r="E1626">
        <v>2019</v>
      </c>
      <c r="F1626" t="s">
        <v>124</v>
      </c>
      <c r="G1626" t="s">
        <v>129</v>
      </c>
      <c r="H1626" t="s">
        <v>48</v>
      </c>
      <c r="I1626" t="s">
        <v>18</v>
      </c>
      <c r="J1626" t="s">
        <v>10</v>
      </c>
      <c r="K1626" t="s">
        <v>43</v>
      </c>
      <c r="L1626">
        <v>2</v>
      </c>
      <c r="M1626">
        <v>1010</v>
      </c>
      <c r="O1626" t="s">
        <v>25</v>
      </c>
      <c r="R1626" t="s">
        <v>44</v>
      </c>
      <c r="S1626" s="49" t="str">
        <f t="shared" si="201"/>
        <v>Card</v>
      </c>
      <c r="T1626" s="3">
        <v>0.03</v>
      </c>
      <c r="U1626" s="2">
        <v>15.120000000000001</v>
      </c>
      <c r="V1626" s="2">
        <v>2.92</v>
      </c>
      <c r="W1626" s="54">
        <f>_xlfn.XLOOKUP(M1626,Market!A:A,Market!F:F,0)</f>
        <v>0.08</v>
      </c>
      <c r="X1626" s="55">
        <f t="shared" si="202"/>
        <v>0.4536</v>
      </c>
      <c r="Y1626" s="55">
        <f t="shared" si="203"/>
        <v>12.200000000000001</v>
      </c>
      <c r="Z1626" s="54">
        <f t="shared" si="204"/>
        <v>0.80687830687830686</v>
      </c>
      <c r="AA1626" s="49" t="str">
        <f t="shared" ca="1" si="205"/>
        <v>N</v>
      </c>
      <c r="AB1626" s="49">
        <f t="shared" ca="1" si="206"/>
        <v>5</v>
      </c>
      <c r="AC1626" s="49" t="str">
        <f t="shared" ca="1" si="207"/>
        <v>N</v>
      </c>
    </row>
    <row r="1627" spans="1:29" x14ac:dyDescent="0.25">
      <c r="A1627">
        <v>8924</v>
      </c>
      <c r="B1627" s="9">
        <v>43559</v>
      </c>
      <c r="C1627" s="50" t="str">
        <f t="shared" si="200"/>
        <v>N</v>
      </c>
      <c r="D1627" s="52">
        <f>_xlfn.XLOOKUP(B1627,Cal_Date!B:B,Cal_Date!A:A,0)</f>
        <v>1</v>
      </c>
      <c r="E1627">
        <v>2019</v>
      </c>
      <c r="F1627" t="s">
        <v>124</v>
      </c>
      <c r="G1627" t="s">
        <v>129</v>
      </c>
      <c r="H1627" t="s">
        <v>19</v>
      </c>
      <c r="I1627" t="s">
        <v>18</v>
      </c>
      <c r="J1627" t="s">
        <v>10</v>
      </c>
      <c r="K1627" t="s">
        <v>43</v>
      </c>
      <c r="L1627">
        <v>1</v>
      </c>
      <c r="M1627">
        <v>1010</v>
      </c>
      <c r="O1627" t="s">
        <v>25</v>
      </c>
      <c r="R1627" t="s">
        <v>44</v>
      </c>
      <c r="S1627" s="49" t="str">
        <f t="shared" si="201"/>
        <v>Card</v>
      </c>
      <c r="T1627" s="3">
        <v>0.03</v>
      </c>
      <c r="U1627" s="2">
        <v>5.4</v>
      </c>
      <c r="V1627" s="2">
        <v>1.28</v>
      </c>
      <c r="W1627" s="54">
        <f>_xlfn.XLOOKUP(M1627,Market!A:A,Market!F:F,0)</f>
        <v>0.08</v>
      </c>
      <c r="X1627" s="55">
        <f t="shared" si="202"/>
        <v>0.16200000000000001</v>
      </c>
      <c r="Y1627" s="55">
        <f t="shared" si="203"/>
        <v>4.12</v>
      </c>
      <c r="Z1627" s="54">
        <f t="shared" si="204"/>
        <v>0.76296296296296295</v>
      </c>
      <c r="AA1627" s="49" t="str">
        <f t="shared" ca="1" si="205"/>
        <v>N</v>
      </c>
      <c r="AB1627" s="49">
        <f t="shared" ca="1" si="206"/>
        <v>5</v>
      </c>
      <c r="AC1627" s="49" t="str">
        <f t="shared" ca="1" si="207"/>
        <v>N</v>
      </c>
    </row>
    <row r="1628" spans="1:29" x14ac:dyDescent="0.25">
      <c r="A1628">
        <v>8925</v>
      </c>
      <c r="B1628" s="9">
        <v>43559</v>
      </c>
      <c r="C1628" s="50" t="str">
        <f t="shared" si="200"/>
        <v>N</v>
      </c>
      <c r="D1628" s="52">
        <f>_xlfn.XLOOKUP(B1628,Cal_Date!B:B,Cal_Date!A:A,0)</f>
        <v>1</v>
      </c>
      <c r="E1628">
        <v>2019</v>
      </c>
      <c r="F1628" t="s">
        <v>124</v>
      </c>
      <c r="G1628" t="s">
        <v>129</v>
      </c>
      <c r="H1628" t="s">
        <v>19</v>
      </c>
      <c r="I1628" t="s">
        <v>18</v>
      </c>
      <c r="J1628" t="s">
        <v>10</v>
      </c>
      <c r="K1628" t="s">
        <v>43</v>
      </c>
      <c r="L1628">
        <v>1</v>
      </c>
      <c r="M1628">
        <v>1010</v>
      </c>
      <c r="O1628" t="s">
        <v>25</v>
      </c>
      <c r="R1628" t="s">
        <v>44</v>
      </c>
      <c r="S1628" s="49" t="str">
        <f t="shared" si="201"/>
        <v>Card</v>
      </c>
      <c r="T1628" s="3">
        <v>0.03</v>
      </c>
      <c r="U1628" s="2">
        <v>5.4</v>
      </c>
      <c r="V1628" s="2">
        <v>1.28</v>
      </c>
      <c r="W1628" s="54">
        <f>_xlfn.XLOOKUP(M1628,Market!A:A,Market!F:F,0)</f>
        <v>0.08</v>
      </c>
      <c r="X1628" s="55">
        <f t="shared" si="202"/>
        <v>0.16200000000000001</v>
      </c>
      <c r="Y1628" s="55">
        <f t="shared" si="203"/>
        <v>4.12</v>
      </c>
      <c r="Z1628" s="54">
        <f t="shared" si="204"/>
        <v>0.76296296296296295</v>
      </c>
      <c r="AA1628" s="49" t="str">
        <f t="shared" ca="1" si="205"/>
        <v>N</v>
      </c>
      <c r="AB1628" s="49">
        <f t="shared" ca="1" si="206"/>
        <v>5</v>
      </c>
      <c r="AC1628" s="49" t="str">
        <f t="shared" ca="1" si="207"/>
        <v>N</v>
      </c>
    </row>
    <row r="1629" spans="1:29" x14ac:dyDescent="0.25">
      <c r="A1629">
        <v>8926</v>
      </c>
      <c r="B1629" s="9">
        <v>43559</v>
      </c>
      <c r="C1629" s="50" t="str">
        <f t="shared" si="200"/>
        <v>N</v>
      </c>
      <c r="D1629" s="52">
        <f>_xlfn.XLOOKUP(B1629,Cal_Date!B:B,Cal_Date!A:A,0)</f>
        <v>1</v>
      </c>
      <c r="E1629">
        <v>2019</v>
      </c>
      <c r="F1629" t="s">
        <v>124</v>
      </c>
      <c r="G1629" t="s">
        <v>129</v>
      </c>
      <c r="H1629" t="s">
        <v>17</v>
      </c>
      <c r="I1629" t="s">
        <v>18</v>
      </c>
      <c r="J1629" t="s">
        <v>15</v>
      </c>
      <c r="K1629" t="s">
        <v>43</v>
      </c>
      <c r="L1629">
        <v>1</v>
      </c>
      <c r="M1629">
        <v>1011</v>
      </c>
      <c r="O1629" t="s">
        <v>25</v>
      </c>
      <c r="R1629" t="s">
        <v>44</v>
      </c>
      <c r="S1629" s="49" t="str">
        <f t="shared" si="201"/>
        <v>Card</v>
      </c>
      <c r="T1629" s="3">
        <v>0.03</v>
      </c>
      <c r="U1629" s="2">
        <v>5.83</v>
      </c>
      <c r="V1629" s="2">
        <v>2</v>
      </c>
      <c r="W1629" s="54">
        <f>_xlfn.XLOOKUP(M1629,Market!A:A,Market!F:F,0)</f>
        <v>0.06</v>
      </c>
      <c r="X1629" s="55">
        <f t="shared" si="202"/>
        <v>0.1749</v>
      </c>
      <c r="Y1629" s="55">
        <f t="shared" si="203"/>
        <v>3.83</v>
      </c>
      <c r="Z1629" s="54">
        <f t="shared" si="204"/>
        <v>0.65694682675814753</v>
      </c>
      <c r="AA1629" s="49" t="str">
        <f t="shared" ca="1" si="205"/>
        <v>N</v>
      </c>
      <c r="AB1629" s="49">
        <f t="shared" ca="1" si="206"/>
        <v>5</v>
      </c>
      <c r="AC1629" s="49" t="str">
        <f t="shared" ca="1" si="207"/>
        <v>N</v>
      </c>
    </row>
    <row r="1630" spans="1:29" x14ac:dyDescent="0.25">
      <c r="A1630">
        <v>8927</v>
      </c>
      <c r="B1630" s="9">
        <v>43559</v>
      </c>
      <c r="C1630" s="50" t="str">
        <f t="shared" si="200"/>
        <v>N</v>
      </c>
      <c r="D1630" s="52">
        <f>_xlfn.XLOOKUP(B1630,Cal_Date!B:B,Cal_Date!A:A,0)</f>
        <v>1</v>
      </c>
      <c r="E1630">
        <v>2019</v>
      </c>
      <c r="F1630" t="s">
        <v>124</v>
      </c>
      <c r="G1630" t="s">
        <v>129</v>
      </c>
      <c r="H1630" t="s">
        <v>17</v>
      </c>
      <c r="I1630" t="s">
        <v>18</v>
      </c>
      <c r="J1630" t="s">
        <v>15</v>
      </c>
      <c r="K1630" t="s">
        <v>43</v>
      </c>
      <c r="L1630">
        <v>2</v>
      </c>
      <c r="M1630">
        <v>1007</v>
      </c>
      <c r="O1630" t="s">
        <v>28</v>
      </c>
      <c r="R1630" t="s">
        <v>44</v>
      </c>
      <c r="S1630" s="49" t="str">
        <f t="shared" si="201"/>
        <v>Card</v>
      </c>
      <c r="T1630" s="3">
        <v>0.03</v>
      </c>
      <c r="U1630" s="2">
        <v>11.978999999999999</v>
      </c>
      <c r="V1630" s="2">
        <v>4</v>
      </c>
      <c r="W1630" s="54">
        <f>_xlfn.XLOOKUP(M1630,Market!A:A,Market!F:F,0)</f>
        <v>8.8999999999999996E-2</v>
      </c>
      <c r="X1630" s="55">
        <f t="shared" si="202"/>
        <v>0.35936999999999997</v>
      </c>
      <c r="Y1630" s="55">
        <f t="shared" si="203"/>
        <v>7.9789999999999992</v>
      </c>
      <c r="Z1630" s="54">
        <f t="shared" si="204"/>
        <v>0.66608231071040991</v>
      </c>
      <c r="AA1630" s="49" t="str">
        <f t="shared" ca="1" si="205"/>
        <v>N</v>
      </c>
      <c r="AB1630" s="49">
        <f t="shared" ca="1" si="206"/>
        <v>5</v>
      </c>
      <c r="AC1630" s="49" t="str">
        <f t="shared" ca="1" si="207"/>
        <v>N</v>
      </c>
    </row>
    <row r="1631" spans="1:29" x14ac:dyDescent="0.25">
      <c r="A1631">
        <v>8928</v>
      </c>
      <c r="B1631" s="9">
        <v>43559</v>
      </c>
      <c r="C1631" s="50" t="str">
        <f t="shared" si="200"/>
        <v>N</v>
      </c>
      <c r="D1631" s="52">
        <f>_xlfn.XLOOKUP(B1631,Cal_Date!B:B,Cal_Date!A:A,0)</f>
        <v>1</v>
      </c>
      <c r="E1631">
        <v>2019</v>
      </c>
      <c r="F1631" t="s">
        <v>124</v>
      </c>
      <c r="G1631" t="s">
        <v>129</v>
      </c>
      <c r="H1631" t="s">
        <v>17</v>
      </c>
      <c r="I1631" t="s">
        <v>18</v>
      </c>
      <c r="J1631" t="s">
        <v>15</v>
      </c>
      <c r="K1631" t="s">
        <v>43</v>
      </c>
      <c r="L1631">
        <v>1</v>
      </c>
      <c r="M1631">
        <v>1007</v>
      </c>
      <c r="O1631" t="s">
        <v>28</v>
      </c>
      <c r="R1631" t="s">
        <v>47</v>
      </c>
      <c r="S1631" s="49" t="str">
        <f t="shared" si="201"/>
        <v>Card</v>
      </c>
      <c r="T1631" s="3">
        <v>3.5000000000000003E-2</v>
      </c>
      <c r="U1631" s="2">
        <v>5.9894999999999996</v>
      </c>
      <c r="V1631" s="2">
        <v>2</v>
      </c>
      <c r="W1631" s="54">
        <f>_xlfn.XLOOKUP(M1631,Market!A:A,Market!F:F,0)</f>
        <v>8.8999999999999996E-2</v>
      </c>
      <c r="X1631" s="55">
        <f t="shared" si="202"/>
        <v>0.2096325</v>
      </c>
      <c r="Y1631" s="55">
        <f t="shared" si="203"/>
        <v>3.9894999999999996</v>
      </c>
      <c r="Z1631" s="54">
        <f t="shared" si="204"/>
        <v>0.66608231071040991</v>
      </c>
      <c r="AA1631" s="49" t="str">
        <f t="shared" ca="1" si="205"/>
        <v>N</v>
      </c>
      <c r="AB1631" s="49">
        <f t="shared" ca="1" si="206"/>
        <v>5</v>
      </c>
      <c r="AC1631" s="49" t="str">
        <f t="shared" ca="1" si="207"/>
        <v>N</v>
      </c>
    </row>
    <row r="1632" spans="1:29" x14ac:dyDescent="0.25">
      <c r="A1632">
        <v>8929</v>
      </c>
      <c r="B1632" s="9">
        <v>43560</v>
      </c>
      <c r="C1632" s="50" t="str">
        <f t="shared" si="200"/>
        <v>N</v>
      </c>
      <c r="D1632" s="52">
        <f>_xlfn.XLOOKUP(B1632,Cal_Date!B:B,Cal_Date!A:A,0)</f>
        <v>1</v>
      </c>
      <c r="E1632">
        <v>2019</v>
      </c>
      <c r="F1632" t="s">
        <v>125</v>
      </c>
      <c r="G1632" t="s">
        <v>129</v>
      </c>
      <c r="H1632" t="s">
        <v>17</v>
      </c>
      <c r="I1632" t="s">
        <v>18</v>
      </c>
      <c r="J1632" t="s">
        <v>15</v>
      </c>
      <c r="K1632" t="s">
        <v>43</v>
      </c>
      <c r="L1632">
        <v>2</v>
      </c>
      <c r="M1632">
        <v>1008</v>
      </c>
      <c r="O1632" t="s">
        <v>28</v>
      </c>
      <c r="R1632" t="s">
        <v>46</v>
      </c>
      <c r="S1632" s="49" t="str">
        <f t="shared" si="201"/>
        <v>Card</v>
      </c>
      <c r="T1632" s="3">
        <v>0.04</v>
      </c>
      <c r="U1632" s="2">
        <v>11.978999999999999</v>
      </c>
      <c r="V1632" s="2">
        <v>4</v>
      </c>
      <c r="W1632" s="54">
        <f>_xlfn.XLOOKUP(M1632,Market!A:A,Market!F:F,0)</f>
        <v>8.8999999999999996E-2</v>
      </c>
      <c r="X1632" s="55">
        <f t="shared" si="202"/>
        <v>0.47915999999999997</v>
      </c>
      <c r="Y1632" s="55">
        <f t="shared" si="203"/>
        <v>7.9789999999999992</v>
      </c>
      <c r="Z1632" s="54">
        <f t="shared" si="204"/>
        <v>0.66608231071040991</v>
      </c>
      <c r="AA1632" s="49" t="str">
        <f t="shared" ca="1" si="205"/>
        <v>N</v>
      </c>
      <c r="AB1632" s="49">
        <f t="shared" ca="1" si="206"/>
        <v>5</v>
      </c>
      <c r="AC1632" s="49" t="str">
        <f t="shared" ca="1" si="207"/>
        <v>N</v>
      </c>
    </row>
    <row r="1633" spans="1:29" x14ac:dyDescent="0.25">
      <c r="A1633">
        <v>8930</v>
      </c>
      <c r="B1633" s="9">
        <v>43560</v>
      </c>
      <c r="C1633" s="50" t="str">
        <f t="shared" si="200"/>
        <v>N</v>
      </c>
      <c r="D1633" s="52">
        <f>_xlfn.XLOOKUP(B1633,Cal_Date!B:B,Cal_Date!A:A,0)</f>
        <v>1</v>
      </c>
      <c r="E1633">
        <v>2019</v>
      </c>
      <c r="F1633" t="s">
        <v>125</v>
      </c>
      <c r="G1633" t="s">
        <v>129</v>
      </c>
      <c r="H1633" t="s">
        <v>19</v>
      </c>
      <c r="I1633" t="s">
        <v>11</v>
      </c>
      <c r="J1633" t="s">
        <v>15</v>
      </c>
      <c r="K1633" t="s">
        <v>42</v>
      </c>
      <c r="L1633">
        <v>1</v>
      </c>
      <c r="M1633">
        <v>1004</v>
      </c>
      <c r="O1633" t="s">
        <v>28</v>
      </c>
      <c r="R1633" t="s">
        <v>44</v>
      </c>
      <c r="S1633" s="49" t="str">
        <f t="shared" si="201"/>
        <v>Card</v>
      </c>
      <c r="T1633" s="3">
        <v>0.03</v>
      </c>
      <c r="U1633" s="2">
        <v>4.7700000000000005</v>
      </c>
      <c r="V1633" s="2">
        <v>1.57</v>
      </c>
      <c r="W1633" s="54">
        <f>_xlfn.XLOOKUP(M1633,Market!A:A,Market!F:F,0)</f>
        <v>0.06</v>
      </c>
      <c r="X1633" s="55">
        <f t="shared" si="202"/>
        <v>0.1431</v>
      </c>
      <c r="Y1633" s="55">
        <f t="shared" si="203"/>
        <v>3.2</v>
      </c>
      <c r="Z1633" s="54">
        <f t="shared" si="204"/>
        <v>0.67085953878406701</v>
      </c>
      <c r="AA1633" s="49" t="str">
        <f t="shared" ca="1" si="205"/>
        <v>N</v>
      </c>
      <c r="AB1633" s="49">
        <f t="shared" ca="1" si="206"/>
        <v>5</v>
      </c>
      <c r="AC1633" s="49" t="str">
        <f t="shared" ca="1" si="207"/>
        <v>N</v>
      </c>
    </row>
    <row r="1634" spans="1:29" x14ac:dyDescent="0.25">
      <c r="A1634">
        <v>8931</v>
      </c>
      <c r="B1634" s="9">
        <v>43560</v>
      </c>
      <c r="C1634" s="50" t="str">
        <f t="shared" si="200"/>
        <v>N</v>
      </c>
      <c r="D1634" s="52">
        <f>_xlfn.XLOOKUP(B1634,Cal_Date!B:B,Cal_Date!A:A,0)</f>
        <v>1</v>
      </c>
      <c r="E1634">
        <v>2019</v>
      </c>
      <c r="F1634" t="s">
        <v>125</v>
      </c>
      <c r="G1634" t="s">
        <v>129</v>
      </c>
      <c r="H1634" t="s">
        <v>17</v>
      </c>
      <c r="I1634" t="s">
        <v>18</v>
      </c>
      <c r="J1634" t="s">
        <v>10</v>
      </c>
      <c r="K1634" t="s">
        <v>43</v>
      </c>
      <c r="L1634">
        <v>2</v>
      </c>
      <c r="M1634">
        <v>1003</v>
      </c>
      <c r="O1634" t="s">
        <v>25</v>
      </c>
      <c r="R1634" t="s">
        <v>46</v>
      </c>
      <c r="S1634" s="49" t="str">
        <f t="shared" si="201"/>
        <v>Card</v>
      </c>
      <c r="T1634" s="3">
        <v>0.04</v>
      </c>
      <c r="U1634" s="2">
        <v>8.48</v>
      </c>
      <c r="V1634" s="2">
        <v>2.36</v>
      </c>
      <c r="W1634" s="54">
        <f>_xlfn.XLOOKUP(M1634,Market!A:A,Market!F:F,0)</f>
        <v>0.06</v>
      </c>
      <c r="X1634" s="55">
        <f t="shared" si="202"/>
        <v>0.3392</v>
      </c>
      <c r="Y1634" s="55">
        <f t="shared" si="203"/>
        <v>6.120000000000001</v>
      </c>
      <c r="Z1634" s="54">
        <f t="shared" si="204"/>
        <v>0.72169811320754729</v>
      </c>
      <c r="AA1634" s="49" t="str">
        <f t="shared" ca="1" si="205"/>
        <v>N</v>
      </c>
      <c r="AB1634" s="49">
        <f t="shared" ca="1" si="206"/>
        <v>5</v>
      </c>
      <c r="AC1634" s="49" t="str">
        <f t="shared" ca="1" si="207"/>
        <v>N</v>
      </c>
    </row>
    <row r="1635" spans="1:29" x14ac:dyDescent="0.25">
      <c r="A1635">
        <v>8932</v>
      </c>
      <c r="B1635" s="9">
        <v>43560</v>
      </c>
      <c r="C1635" s="50" t="str">
        <f t="shared" si="200"/>
        <v>N</v>
      </c>
      <c r="D1635" s="52">
        <f>_xlfn.XLOOKUP(B1635,Cal_Date!B:B,Cal_Date!A:A,0)</f>
        <v>1</v>
      </c>
      <c r="E1635">
        <v>2019</v>
      </c>
      <c r="F1635" t="s">
        <v>125</v>
      </c>
      <c r="G1635" t="s">
        <v>129</v>
      </c>
      <c r="H1635" t="s">
        <v>48</v>
      </c>
      <c r="I1635" t="s">
        <v>18</v>
      </c>
      <c r="J1635" t="s">
        <v>10</v>
      </c>
      <c r="K1635" t="s">
        <v>43</v>
      </c>
      <c r="L1635">
        <v>1</v>
      </c>
      <c r="M1635">
        <v>1002</v>
      </c>
      <c r="O1635" t="s">
        <v>28</v>
      </c>
      <c r="R1635" t="s">
        <v>44</v>
      </c>
      <c r="S1635" s="49" t="str">
        <f t="shared" si="201"/>
        <v>Card</v>
      </c>
      <c r="T1635" s="3">
        <v>0.03</v>
      </c>
      <c r="U1635" s="2">
        <v>7.42</v>
      </c>
      <c r="V1635" s="2">
        <v>1.46</v>
      </c>
      <c r="W1635" s="54">
        <f>_xlfn.XLOOKUP(M1635,Market!A:A,Market!F:F,0)</f>
        <v>0.06</v>
      </c>
      <c r="X1635" s="55">
        <f t="shared" si="202"/>
        <v>0.22259999999999999</v>
      </c>
      <c r="Y1635" s="55">
        <f t="shared" si="203"/>
        <v>5.96</v>
      </c>
      <c r="Z1635" s="54">
        <f t="shared" si="204"/>
        <v>0.80323450134770891</v>
      </c>
      <c r="AA1635" s="49" t="str">
        <f t="shared" ca="1" si="205"/>
        <v>N</v>
      </c>
      <c r="AB1635" s="49">
        <f t="shared" ca="1" si="206"/>
        <v>5</v>
      </c>
      <c r="AC1635" s="49" t="str">
        <f t="shared" ca="1" si="207"/>
        <v>N</v>
      </c>
    </row>
    <row r="1636" spans="1:29" x14ac:dyDescent="0.25">
      <c r="A1636">
        <v>8933</v>
      </c>
      <c r="B1636" s="9">
        <v>43560</v>
      </c>
      <c r="C1636" s="50" t="str">
        <f t="shared" si="200"/>
        <v>N</v>
      </c>
      <c r="D1636" s="52">
        <f>_xlfn.XLOOKUP(B1636,Cal_Date!B:B,Cal_Date!A:A,0)</f>
        <v>1</v>
      </c>
      <c r="E1636">
        <v>2019</v>
      </c>
      <c r="F1636" t="s">
        <v>125</v>
      </c>
      <c r="G1636" t="s">
        <v>129</v>
      </c>
      <c r="H1636" t="s">
        <v>17</v>
      </c>
      <c r="I1636" t="s">
        <v>18</v>
      </c>
      <c r="J1636" t="s">
        <v>10</v>
      </c>
      <c r="K1636" t="s">
        <v>43</v>
      </c>
      <c r="L1636">
        <v>1</v>
      </c>
      <c r="M1636">
        <v>1007</v>
      </c>
      <c r="O1636" t="s">
        <v>28</v>
      </c>
      <c r="R1636" t="s">
        <v>46</v>
      </c>
      <c r="S1636" s="49" t="str">
        <f t="shared" si="201"/>
        <v>Card</v>
      </c>
      <c r="T1636" s="3">
        <v>0.04</v>
      </c>
      <c r="U1636" s="2">
        <v>4.3559999999999999</v>
      </c>
      <c r="V1636" s="2">
        <v>1.18</v>
      </c>
      <c r="W1636" s="54">
        <f>_xlfn.XLOOKUP(M1636,Market!A:A,Market!F:F,0)</f>
        <v>8.8999999999999996E-2</v>
      </c>
      <c r="X1636" s="55">
        <f t="shared" si="202"/>
        <v>0.17424000000000001</v>
      </c>
      <c r="Y1636" s="55">
        <f t="shared" si="203"/>
        <v>3.1760000000000002</v>
      </c>
      <c r="Z1636" s="54">
        <f t="shared" si="204"/>
        <v>0.72910927456382013</v>
      </c>
      <c r="AA1636" s="49" t="str">
        <f t="shared" ca="1" si="205"/>
        <v>N</v>
      </c>
      <c r="AB1636" s="49">
        <f t="shared" ca="1" si="206"/>
        <v>5</v>
      </c>
      <c r="AC1636" s="49" t="str">
        <f t="shared" ca="1" si="207"/>
        <v>N</v>
      </c>
    </row>
    <row r="1637" spans="1:29" x14ac:dyDescent="0.25">
      <c r="A1637">
        <v>8934</v>
      </c>
      <c r="B1637" s="9">
        <v>43560</v>
      </c>
      <c r="C1637" s="50" t="str">
        <f t="shared" si="200"/>
        <v>N</v>
      </c>
      <c r="D1637" s="52">
        <f>_xlfn.XLOOKUP(B1637,Cal_Date!B:B,Cal_Date!A:A,0)</f>
        <v>1</v>
      </c>
      <c r="E1637">
        <v>2019</v>
      </c>
      <c r="F1637" t="s">
        <v>125</v>
      </c>
      <c r="G1637" t="s">
        <v>129</v>
      </c>
      <c r="H1637" t="s">
        <v>17</v>
      </c>
      <c r="I1637" t="s">
        <v>18</v>
      </c>
      <c r="J1637" t="s">
        <v>10</v>
      </c>
      <c r="K1637" t="s">
        <v>43</v>
      </c>
      <c r="L1637">
        <v>1</v>
      </c>
      <c r="M1637">
        <v>1008</v>
      </c>
      <c r="O1637" t="s">
        <v>28</v>
      </c>
      <c r="R1637" t="s">
        <v>44</v>
      </c>
      <c r="S1637" s="49" t="str">
        <f t="shared" si="201"/>
        <v>Card</v>
      </c>
      <c r="T1637" s="3">
        <v>0.03</v>
      </c>
      <c r="U1637" s="2">
        <v>4.3559999999999999</v>
      </c>
      <c r="V1637" s="2">
        <v>1.18</v>
      </c>
      <c r="W1637" s="54">
        <f>_xlfn.XLOOKUP(M1637,Market!A:A,Market!F:F,0)</f>
        <v>8.8999999999999996E-2</v>
      </c>
      <c r="X1637" s="55">
        <f t="shared" si="202"/>
        <v>0.13067999999999999</v>
      </c>
      <c r="Y1637" s="55">
        <f t="shared" si="203"/>
        <v>3.1760000000000002</v>
      </c>
      <c r="Z1637" s="54">
        <f t="shared" si="204"/>
        <v>0.72910927456382013</v>
      </c>
      <c r="AA1637" s="49" t="str">
        <f t="shared" ca="1" si="205"/>
        <v>N</v>
      </c>
      <c r="AB1637" s="49">
        <f t="shared" ca="1" si="206"/>
        <v>5</v>
      </c>
      <c r="AC1637" s="49" t="str">
        <f t="shared" ca="1" si="207"/>
        <v>N</v>
      </c>
    </row>
    <row r="1638" spans="1:29" x14ac:dyDescent="0.25">
      <c r="A1638">
        <v>8935</v>
      </c>
      <c r="B1638" s="9">
        <v>43560</v>
      </c>
      <c r="C1638" s="50" t="str">
        <f t="shared" si="200"/>
        <v>N</v>
      </c>
      <c r="D1638" s="52">
        <f>_xlfn.XLOOKUP(B1638,Cal_Date!B:B,Cal_Date!A:A,0)</f>
        <v>1</v>
      </c>
      <c r="E1638">
        <v>2019</v>
      </c>
      <c r="F1638" t="s">
        <v>125</v>
      </c>
      <c r="G1638" t="s">
        <v>129</v>
      </c>
      <c r="H1638" t="s">
        <v>48</v>
      </c>
      <c r="I1638" t="s">
        <v>18</v>
      </c>
      <c r="J1638" t="s">
        <v>10</v>
      </c>
      <c r="K1638" t="s">
        <v>43</v>
      </c>
      <c r="L1638">
        <v>1</v>
      </c>
      <c r="M1638">
        <v>1008</v>
      </c>
      <c r="O1638" t="s">
        <v>28</v>
      </c>
      <c r="R1638" t="s">
        <v>44</v>
      </c>
      <c r="S1638" s="49" t="str">
        <f t="shared" si="201"/>
        <v>Card</v>
      </c>
      <c r="T1638" s="3">
        <v>0.03</v>
      </c>
      <c r="U1638" s="2">
        <v>7.6229999999999993</v>
      </c>
      <c r="V1638" s="2">
        <v>1.46</v>
      </c>
      <c r="W1638" s="54">
        <f>_xlfn.XLOOKUP(M1638,Market!A:A,Market!F:F,0)</f>
        <v>8.8999999999999996E-2</v>
      </c>
      <c r="X1638" s="55">
        <f t="shared" si="202"/>
        <v>0.22868999999999998</v>
      </c>
      <c r="Y1638" s="55">
        <f t="shared" si="203"/>
        <v>6.1629999999999994</v>
      </c>
      <c r="Z1638" s="54">
        <f t="shared" si="204"/>
        <v>0.80847435392889933</v>
      </c>
      <c r="AA1638" s="49" t="str">
        <f t="shared" ca="1" si="205"/>
        <v>N</v>
      </c>
      <c r="AB1638" s="49">
        <f t="shared" ca="1" si="206"/>
        <v>5</v>
      </c>
      <c r="AC1638" s="49" t="str">
        <f t="shared" ca="1" si="207"/>
        <v>N</v>
      </c>
    </row>
    <row r="1639" spans="1:29" x14ac:dyDescent="0.25">
      <c r="A1639">
        <v>8936</v>
      </c>
      <c r="B1639" s="9">
        <v>43560</v>
      </c>
      <c r="C1639" s="50" t="str">
        <f t="shared" si="200"/>
        <v>N</v>
      </c>
      <c r="D1639" s="52">
        <f>_xlfn.XLOOKUP(B1639,Cal_Date!B:B,Cal_Date!A:A,0)</f>
        <v>1</v>
      </c>
      <c r="E1639">
        <v>2019</v>
      </c>
      <c r="F1639" t="s">
        <v>125</v>
      </c>
      <c r="G1639" t="s">
        <v>129</v>
      </c>
      <c r="H1639" t="s">
        <v>19</v>
      </c>
      <c r="I1639" t="s">
        <v>11</v>
      </c>
      <c r="J1639" t="s">
        <v>15</v>
      </c>
      <c r="K1639" t="s">
        <v>42</v>
      </c>
      <c r="L1639">
        <v>2</v>
      </c>
      <c r="M1639">
        <v>1000</v>
      </c>
      <c r="O1639" t="s">
        <v>25</v>
      </c>
      <c r="R1639" t="s">
        <v>44</v>
      </c>
      <c r="S1639" s="49" t="str">
        <f t="shared" si="201"/>
        <v>Card</v>
      </c>
      <c r="T1639" s="3">
        <v>0.03</v>
      </c>
      <c r="U1639" s="2">
        <v>9.7200000000000006</v>
      </c>
      <c r="V1639" s="2">
        <v>3.14</v>
      </c>
      <c r="W1639" s="54">
        <f>_xlfn.XLOOKUP(M1639,Market!A:A,Market!F:F,0)</f>
        <v>0.08</v>
      </c>
      <c r="X1639" s="55">
        <f t="shared" si="202"/>
        <v>0.29160000000000003</v>
      </c>
      <c r="Y1639" s="55">
        <f t="shared" si="203"/>
        <v>6.58</v>
      </c>
      <c r="Z1639" s="54">
        <f t="shared" si="204"/>
        <v>0.67695473251028804</v>
      </c>
      <c r="AA1639" s="49" t="str">
        <f t="shared" ca="1" si="205"/>
        <v>N</v>
      </c>
      <c r="AB1639" s="49">
        <f t="shared" ca="1" si="206"/>
        <v>5</v>
      </c>
      <c r="AC1639" s="49" t="str">
        <f t="shared" ca="1" si="207"/>
        <v>N</v>
      </c>
    </row>
    <row r="1640" spans="1:29" x14ac:dyDescent="0.25">
      <c r="A1640">
        <v>8937</v>
      </c>
      <c r="B1640" s="9">
        <v>43560</v>
      </c>
      <c r="C1640" s="50" t="str">
        <f t="shared" si="200"/>
        <v>N</v>
      </c>
      <c r="D1640" s="52">
        <f>_xlfn.XLOOKUP(B1640,Cal_Date!B:B,Cal_Date!A:A,0)</f>
        <v>1</v>
      </c>
      <c r="E1640">
        <v>2019</v>
      </c>
      <c r="F1640" t="s">
        <v>125</v>
      </c>
      <c r="G1640" t="s">
        <v>129</v>
      </c>
      <c r="H1640" t="s">
        <v>17</v>
      </c>
      <c r="I1640" t="s">
        <v>18</v>
      </c>
      <c r="J1640" t="s">
        <v>15</v>
      </c>
      <c r="K1640" t="s">
        <v>43</v>
      </c>
      <c r="L1640">
        <v>1</v>
      </c>
      <c r="M1640">
        <v>1000</v>
      </c>
      <c r="O1640" t="s">
        <v>25</v>
      </c>
      <c r="R1640" t="s">
        <v>44</v>
      </c>
      <c r="S1640" s="49" t="str">
        <f t="shared" si="201"/>
        <v>Card</v>
      </c>
      <c r="T1640" s="3">
        <v>0.03</v>
      </c>
      <c r="U1640" s="2">
        <v>5.94</v>
      </c>
      <c r="V1640" s="2">
        <v>2</v>
      </c>
      <c r="W1640" s="54">
        <f>_xlfn.XLOOKUP(M1640,Market!A:A,Market!F:F,0)</f>
        <v>0.08</v>
      </c>
      <c r="X1640" s="55">
        <f t="shared" si="202"/>
        <v>0.1782</v>
      </c>
      <c r="Y1640" s="55">
        <f t="shared" si="203"/>
        <v>3.9400000000000004</v>
      </c>
      <c r="Z1640" s="54">
        <f t="shared" si="204"/>
        <v>0.66329966329966328</v>
      </c>
      <c r="AA1640" s="49" t="str">
        <f t="shared" ca="1" si="205"/>
        <v>N</v>
      </c>
      <c r="AB1640" s="49">
        <f t="shared" ca="1" si="206"/>
        <v>5</v>
      </c>
      <c r="AC1640" s="49" t="str">
        <f t="shared" ca="1" si="207"/>
        <v>N</v>
      </c>
    </row>
    <row r="1641" spans="1:29" x14ac:dyDescent="0.25">
      <c r="A1641">
        <v>8938</v>
      </c>
      <c r="B1641" s="9">
        <v>43560</v>
      </c>
      <c r="C1641" s="50" t="str">
        <f t="shared" si="200"/>
        <v>N</v>
      </c>
      <c r="D1641" s="52">
        <f>_xlfn.XLOOKUP(B1641,Cal_Date!B:B,Cal_Date!A:A,0)</f>
        <v>1</v>
      </c>
      <c r="E1641">
        <v>2019</v>
      </c>
      <c r="F1641" t="s">
        <v>125</v>
      </c>
      <c r="G1641" t="s">
        <v>129</v>
      </c>
      <c r="H1641" t="s">
        <v>17</v>
      </c>
      <c r="I1641" t="s">
        <v>18</v>
      </c>
      <c r="J1641" t="s">
        <v>15</v>
      </c>
      <c r="K1641" t="s">
        <v>43</v>
      </c>
      <c r="L1641">
        <v>1</v>
      </c>
      <c r="M1641">
        <v>1000</v>
      </c>
      <c r="O1641" t="s">
        <v>25</v>
      </c>
      <c r="R1641" t="s">
        <v>44</v>
      </c>
      <c r="S1641" s="49" t="str">
        <f t="shared" si="201"/>
        <v>Card</v>
      </c>
      <c r="T1641" s="3">
        <v>0.03</v>
      </c>
      <c r="U1641" s="2">
        <v>5.94</v>
      </c>
      <c r="V1641" s="2">
        <v>2</v>
      </c>
      <c r="W1641" s="54">
        <f>_xlfn.XLOOKUP(M1641,Market!A:A,Market!F:F,0)</f>
        <v>0.08</v>
      </c>
      <c r="X1641" s="55">
        <f t="shared" si="202"/>
        <v>0.1782</v>
      </c>
      <c r="Y1641" s="55">
        <f t="shared" si="203"/>
        <v>3.9400000000000004</v>
      </c>
      <c r="Z1641" s="54">
        <f t="shared" si="204"/>
        <v>0.66329966329966328</v>
      </c>
      <c r="AA1641" s="49" t="str">
        <f t="shared" ca="1" si="205"/>
        <v>N</v>
      </c>
      <c r="AB1641" s="49">
        <f t="shared" ca="1" si="206"/>
        <v>5</v>
      </c>
      <c r="AC1641" s="49" t="str">
        <f t="shared" ca="1" si="207"/>
        <v>N</v>
      </c>
    </row>
    <row r="1642" spans="1:29" x14ac:dyDescent="0.25">
      <c r="A1642">
        <v>8939</v>
      </c>
      <c r="B1642" s="9">
        <v>43560</v>
      </c>
      <c r="C1642" s="50" t="str">
        <f t="shared" si="200"/>
        <v>N</v>
      </c>
      <c r="D1642" s="52">
        <f>_xlfn.XLOOKUP(B1642,Cal_Date!B:B,Cal_Date!A:A,0)</f>
        <v>1</v>
      </c>
      <c r="E1642">
        <v>2019</v>
      </c>
      <c r="F1642" t="s">
        <v>125</v>
      </c>
      <c r="G1642" t="s">
        <v>129</v>
      </c>
      <c r="H1642" t="s">
        <v>48</v>
      </c>
      <c r="I1642" t="s">
        <v>18</v>
      </c>
      <c r="J1642" t="s">
        <v>10</v>
      </c>
      <c r="K1642" t="s">
        <v>43</v>
      </c>
      <c r="L1642">
        <v>1</v>
      </c>
      <c r="M1642">
        <v>1001</v>
      </c>
      <c r="O1642" t="s">
        <v>25</v>
      </c>
      <c r="R1642" t="s">
        <v>44</v>
      </c>
      <c r="S1642" s="49" t="str">
        <f t="shared" si="201"/>
        <v>Card</v>
      </c>
      <c r="T1642" s="3">
        <v>0.03</v>
      </c>
      <c r="U1642" s="2">
        <v>7.42</v>
      </c>
      <c r="V1642" s="2">
        <v>1.46</v>
      </c>
      <c r="W1642" s="54">
        <f>_xlfn.XLOOKUP(M1642,Market!A:A,Market!F:F,0)</f>
        <v>0.06</v>
      </c>
      <c r="X1642" s="55">
        <f t="shared" si="202"/>
        <v>0.22259999999999999</v>
      </c>
      <c r="Y1642" s="55">
        <f t="shared" si="203"/>
        <v>5.96</v>
      </c>
      <c r="Z1642" s="54">
        <f t="shared" si="204"/>
        <v>0.80323450134770891</v>
      </c>
      <c r="AA1642" s="49" t="str">
        <f t="shared" ca="1" si="205"/>
        <v>N</v>
      </c>
      <c r="AB1642" s="49">
        <f t="shared" ca="1" si="206"/>
        <v>5</v>
      </c>
      <c r="AC1642" s="49" t="str">
        <f t="shared" ca="1" si="207"/>
        <v>N</v>
      </c>
    </row>
    <row r="1643" spans="1:29" x14ac:dyDescent="0.25">
      <c r="A1643">
        <v>8940</v>
      </c>
      <c r="B1643" s="9">
        <v>43560</v>
      </c>
      <c r="C1643" s="50" t="str">
        <f t="shared" si="200"/>
        <v>N</v>
      </c>
      <c r="D1643" s="52">
        <f>_xlfn.XLOOKUP(B1643,Cal_Date!B:B,Cal_Date!A:A,0)</f>
        <v>1</v>
      </c>
      <c r="E1643">
        <v>2019</v>
      </c>
      <c r="F1643" t="s">
        <v>125</v>
      </c>
      <c r="G1643" t="s">
        <v>129</v>
      </c>
      <c r="H1643" t="s">
        <v>17</v>
      </c>
      <c r="I1643" t="s">
        <v>18</v>
      </c>
      <c r="J1643" t="s">
        <v>10</v>
      </c>
      <c r="K1643" t="s">
        <v>43</v>
      </c>
      <c r="L1643">
        <v>1</v>
      </c>
      <c r="M1643">
        <v>1000</v>
      </c>
      <c r="O1643" t="s">
        <v>25</v>
      </c>
      <c r="R1643" t="s">
        <v>44</v>
      </c>
      <c r="S1643" s="49" t="str">
        <f t="shared" si="201"/>
        <v>Card</v>
      </c>
      <c r="T1643" s="3">
        <v>0.03</v>
      </c>
      <c r="U1643" s="2">
        <v>4.32</v>
      </c>
      <c r="V1643" s="2">
        <v>1.18</v>
      </c>
      <c r="W1643" s="54">
        <f>_xlfn.XLOOKUP(M1643,Market!A:A,Market!F:F,0)</f>
        <v>0.08</v>
      </c>
      <c r="X1643" s="55">
        <f t="shared" si="202"/>
        <v>0.12959999999999999</v>
      </c>
      <c r="Y1643" s="55">
        <f t="shared" si="203"/>
        <v>3.1400000000000006</v>
      </c>
      <c r="Z1643" s="54">
        <f t="shared" si="204"/>
        <v>0.72685185185185197</v>
      </c>
      <c r="AA1643" s="49" t="str">
        <f t="shared" ca="1" si="205"/>
        <v>N</v>
      </c>
      <c r="AB1643" s="49">
        <f t="shared" ca="1" si="206"/>
        <v>5</v>
      </c>
      <c r="AC1643" s="49" t="str">
        <f t="shared" ca="1" si="207"/>
        <v>N</v>
      </c>
    </row>
    <row r="1644" spans="1:29" x14ac:dyDescent="0.25">
      <c r="A1644">
        <v>8941</v>
      </c>
      <c r="B1644" s="9">
        <v>43560</v>
      </c>
      <c r="C1644" s="50" t="str">
        <f t="shared" si="200"/>
        <v>N</v>
      </c>
      <c r="D1644" s="52">
        <f>_xlfn.XLOOKUP(B1644,Cal_Date!B:B,Cal_Date!A:A,0)</f>
        <v>1</v>
      </c>
      <c r="E1644">
        <v>2019</v>
      </c>
      <c r="F1644" t="s">
        <v>125</v>
      </c>
      <c r="G1644" t="s">
        <v>129</v>
      </c>
      <c r="H1644" t="s">
        <v>17</v>
      </c>
      <c r="I1644" t="s">
        <v>18</v>
      </c>
      <c r="J1644" t="s">
        <v>15</v>
      </c>
      <c r="K1644" t="s">
        <v>43</v>
      </c>
      <c r="L1644">
        <v>1</v>
      </c>
      <c r="M1644">
        <v>1000</v>
      </c>
      <c r="O1644" t="s">
        <v>25</v>
      </c>
      <c r="R1644" t="s">
        <v>44</v>
      </c>
      <c r="S1644" s="49" t="str">
        <f t="shared" si="201"/>
        <v>Card</v>
      </c>
      <c r="T1644" s="3">
        <v>0.03</v>
      </c>
      <c r="U1644" s="2">
        <v>5.94</v>
      </c>
      <c r="V1644" s="2">
        <v>2</v>
      </c>
      <c r="W1644" s="54">
        <f>_xlfn.XLOOKUP(M1644,Market!A:A,Market!F:F,0)</f>
        <v>0.08</v>
      </c>
      <c r="X1644" s="55">
        <f t="shared" si="202"/>
        <v>0.1782</v>
      </c>
      <c r="Y1644" s="55">
        <f t="shared" si="203"/>
        <v>3.9400000000000004</v>
      </c>
      <c r="Z1644" s="54">
        <f t="shared" si="204"/>
        <v>0.66329966329966328</v>
      </c>
      <c r="AA1644" s="49" t="str">
        <f t="shared" ca="1" si="205"/>
        <v>N</v>
      </c>
      <c r="AB1644" s="49">
        <f t="shared" ca="1" si="206"/>
        <v>5</v>
      </c>
      <c r="AC1644" s="49" t="str">
        <f t="shared" ca="1" si="207"/>
        <v>N</v>
      </c>
    </row>
    <row r="1645" spans="1:29" x14ac:dyDescent="0.25">
      <c r="A1645">
        <v>8942</v>
      </c>
      <c r="B1645" s="9">
        <v>43560</v>
      </c>
      <c r="C1645" s="50" t="str">
        <f t="shared" si="200"/>
        <v>N</v>
      </c>
      <c r="D1645" s="52">
        <f>_xlfn.XLOOKUP(B1645,Cal_Date!B:B,Cal_Date!A:A,0)</f>
        <v>1</v>
      </c>
      <c r="E1645">
        <v>2019</v>
      </c>
      <c r="F1645" t="s">
        <v>125</v>
      </c>
      <c r="G1645" t="s">
        <v>129</v>
      </c>
      <c r="H1645" t="s">
        <v>19</v>
      </c>
      <c r="I1645" t="s">
        <v>11</v>
      </c>
      <c r="J1645" t="s">
        <v>15</v>
      </c>
      <c r="K1645" t="s">
        <v>42</v>
      </c>
      <c r="L1645">
        <v>2</v>
      </c>
      <c r="M1645">
        <v>1004</v>
      </c>
      <c r="O1645" t="s">
        <v>28</v>
      </c>
      <c r="R1645" t="s">
        <v>44</v>
      </c>
      <c r="S1645" s="49" t="str">
        <f t="shared" si="201"/>
        <v>Card</v>
      </c>
      <c r="T1645" s="3">
        <v>0.03</v>
      </c>
      <c r="U1645" s="2">
        <v>9.5400000000000009</v>
      </c>
      <c r="V1645" s="2">
        <v>3.14</v>
      </c>
      <c r="W1645" s="54">
        <f>_xlfn.XLOOKUP(M1645,Market!A:A,Market!F:F,0)</f>
        <v>0.06</v>
      </c>
      <c r="X1645" s="55">
        <f t="shared" si="202"/>
        <v>0.28620000000000001</v>
      </c>
      <c r="Y1645" s="55">
        <f t="shared" si="203"/>
        <v>6.4</v>
      </c>
      <c r="Z1645" s="54">
        <f t="shared" si="204"/>
        <v>0.67085953878406701</v>
      </c>
      <c r="AA1645" s="49" t="str">
        <f t="shared" ca="1" si="205"/>
        <v>N</v>
      </c>
      <c r="AB1645" s="49">
        <f t="shared" ca="1" si="206"/>
        <v>5</v>
      </c>
      <c r="AC1645" s="49" t="str">
        <f t="shared" ca="1" si="207"/>
        <v>N</v>
      </c>
    </row>
    <row r="1646" spans="1:29" x14ac:dyDescent="0.25">
      <c r="A1646">
        <v>8943</v>
      </c>
      <c r="B1646" s="9">
        <v>43560</v>
      </c>
      <c r="C1646" s="50" t="str">
        <f t="shared" si="200"/>
        <v>N</v>
      </c>
      <c r="D1646" s="52">
        <f>_xlfn.XLOOKUP(B1646,Cal_Date!B:B,Cal_Date!A:A,0)</f>
        <v>1</v>
      </c>
      <c r="E1646">
        <v>2019</v>
      </c>
      <c r="F1646" t="s">
        <v>125</v>
      </c>
      <c r="G1646" t="s">
        <v>129</v>
      </c>
      <c r="H1646" t="s">
        <v>19</v>
      </c>
      <c r="I1646" t="s">
        <v>11</v>
      </c>
      <c r="J1646" t="s">
        <v>15</v>
      </c>
      <c r="K1646" t="s">
        <v>42</v>
      </c>
      <c r="L1646">
        <v>2</v>
      </c>
      <c r="M1646">
        <v>1005</v>
      </c>
      <c r="O1646" t="s">
        <v>25</v>
      </c>
      <c r="R1646" t="s">
        <v>44</v>
      </c>
      <c r="S1646" s="49" t="str">
        <f t="shared" si="201"/>
        <v>Card</v>
      </c>
      <c r="T1646" s="3">
        <v>0.03</v>
      </c>
      <c r="U1646" s="2">
        <v>9.8010000000000002</v>
      </c>
      <c r="V1646" s="2">
        <v>3.14</v>
      </c>
      <c r="W1646" s="54">
        <f>_xlfn.XLOOKUP(M1646,Market!A:A,Market!F:F,0)</f>
        <v>8.8999999999999996E-2</v>
      </c>
      <c r="X1646" s="55">
        <f t="shared" si="202"/>
        <v>0.29403000000000001</v>
      </c>
      <c r="Y1646" s="55">
        <f t="shared" si="203"/>
        <v>6.6609999999999996</v>
      </c>
      <c r="Z1646" s="54">
        <f t="shared" si="204"/>
        <v>0.67962452810937657</v>
      </c>
      <c r="AA1646" s="49" t="str">
        <f t="shared" ca="1" si="205"/>
        <v>N</v>
      </c>
      <c r="AB1646" s="49">
        <f t="shared" ca="1" si="206"/>
        <v>5</v>
      </c>
      <c r="AC1646" s="49" t="str">
        <f t="shared" ca="1" si="207"/>
        <v>N</v>
      </c>
    </row>
    <row r="1647" spans="1:29" x14ac:dyDescent="0.25">
      <c r="A1647">
        <v>8944</v>
      </c>
      <c r="B1647" s="9">
        <v>43560</v>
      </c>
      <c r="C1647" s="50" t="str">
        <f t="shared" si="200"/>
        <v>N</v>
      </c>
      <c r="D1647" s="52">
        <f>_xlfn.XLOOKUP(B1647,Cal_Date!B:B,Cal_Date!A:A,0)</f>
        <v>1</v>
      </c>
      <c r="E1647">
        <v>2019</v>
      </c>
      <c r="F1647" t="s">
        <v>125</v>
      </c>
      <c r="G1647" t="s">
        <v>129</v>
      </c>
      <c r="H1647" t="s">
        <v>17</v>
      </c>
      <c r="I1647" t="s">
        <v>18</v>
      </c>
      <c r="J1647" t="s">
        <v>15</v>
      </c>
      <c r="K1647" t="s">
        <v>43</v>
      </c>
      <c r="L1647">
        <v>1</v>
      </c>
      <c r="M1647">
        <v>1000</v>
      </c>
      <c r="O1647" t="s">
        <v>25</v>
      </c>
      <c r="R1647" t="s">
        <v>44</v>
      </c>
      <c r="S1647" s="49" t="str">
        <f t="shared" si="201"/>
        <v>Card</v>
      </c>
      <c r="T1647" s="3">
        <v>0.03</v>
      </c>
      <c r="U1647" s="2">
        <v>5.94</v>
      </c>
      <c r="V1647" s="2">
        <v>2</v>
      </c>
      <c r="W1647" s="54">
        <f>_xlfn.XLOOKUP(M1647,Market!A:A,Market!F:F,0)</f>
        <v>0.08</v>
      </c>
      <c r="X1647" s="55">
        <f t="shared" si="202"/>
        <v>0.1782</v>
      </c>
      <c r="Y1647" s="55">
        <f t="shared" si="203"/>
        <v>3.9400000000000004</v>
      </c>
      <c r="Z1647" s="54">
        <f t="shared" si="204"/>
        <v>0.66329966329966328</v>
      </c>
      <c r="AA1647" s="49" t="str">
        <f t="shared" ca="1" si="205"/>
        <v>N</v>
      </c>
      <c r="AB1647" s="49">
        <f t="shared" ca="1" si="206"/>
        <v>5</v>
      </c>
      <c r="AC1647" s="49" t="str">
        <f t="shared" ca="1" si="207"/>
        <v>N</v>
      </c>
    </row>
    <row r="1648" spans="1:29" x14ac:dyDescent="0.25">
      <c r="A1648">
        <v>8945</v>
      </c>
      <c r="B1648" s="9">
        <v>43560</v>
      </c>
      <c r="C1648" s="50" t="str">
        <f t="shared" si="200"/>
        <v>N</v>
      </c>
      <c r="D1648" s="52">
        <f>_xlfn.XLOOKUP(B1648,Cal_Date!B:B,Cal_Date!A:A,0)</f>
        <v>1</v>
      </c>
      <c r="E1648">
        <v>2019</v>
      </c>
      <c r="F1648" t="s">
        <v>125</v>
      </c>
      <c r="G1648" t="s">
        <v>129</v>
      </c>
      <c r="H1648" t="s">
        <v>17</v>
      </c>
      <c r="I1648" t="s">
        <v>18</v>
      </c>
      <c r="J1648" t="s">
        <v>10</v>
      </c>
      <c r="K1648" t="s">
        <v>43</v>
      </c>
      <c r="L1648">
        <v>1</v>
      </c>
      <c r="M1648">
        <v>1006</v>
      </c>
      <c r="O1648" t="s">
        <v>28</v>
      </c>
      <c r="R1648" t="s">
        <v>44</v>
      </c>
      <c r="S1648" s="49" t="str">
        <f t="shared" si="201"/>
        <v>Card</v>
      </c>
      <c r="T1648" s="3">
        <v>0.03</v>
      </c>
      <c r="U1648" s="2">
        <v>4.3559999999999999</v>
      </c>
      <c r="V1648" s="2">
        <v>1.18</v>
      </c>
      <c r="W1648" s="54">
        <f>_xlfn.XLOOKUP(M1648,Market!A:A,Market!F:F,0)</f>
        <v>8.8999999999999996E-2</v>
      </c>
      <c r="X1648" s="55">
        <f t="shared" si="202"/>
        <v>0.13067999999999999</v>
      </c>
      <c r="Y1648" s="55">
        <f t="shared" si="203"/>
        <v>3.1760000000000002</v>
      </c>
      <c r="Z1648" s="54">
        <f t="shared" si="204"/>
        <v>0.72910927456382013</v>
      </c>
      <c r="AA1648" s="49" t="str">
        <f t="shared" ca="1" si="205"/>
        <v>N</v>
      </c>
      <c r="AB1648" s="49">
        <f t="shared" ca="1" si="206"/>
        <v>5</v>
      </c>
      <c r="AC1648" s="49" t="str">
        <f t="shared" ca="1" si="207"/>
        <v>N</v>
      </c>
    </row>
    <row r="1649" spans="1:29" x14ac:dyDescent="0.25">
      <c r="A1649">
        <v>8946</v>
      </c>
      <c r="B1649" s="9">
        <v>43560</v>
      </c>
      <c r="C1649" s="50" t="str">
        <f t="shared" si="200"/>
        <v>N</v>
      </c>
      <c r="D1649" s="52">
        <f>_xlfn.XLOOKUP(B1649,Cal_Date!B:B,Cal_Date!A:A,0)</f>
        <v>1</v>
      </c>
      <c r="E1649">
        <v>2019</v>
      </c>
      <c r="F1649" t="s">
        <v>125</v>
      </c>
      <c r="G1649" t="s">
        <v>129</v>
      </c>
      <c r="H1649" t="s">
        <v>19</v>
      </c>
      <c r="I1649" t="s">
        <v>18</v>
      </c>
      <c r="J1649" t="s">
        <v>10</v>
      </c>
      <c r="K1649" t="s">
        <v>43</v>
      </c>
      <c r="L1649">
        <v>1</v>
      </c>
      <c r="M1649">
        <v>1000</v>
      </c>
      <c r="O1649" t="s">
        <v>25</v>
      </c>
      <c r="R1649" t="s">
        <v>44</v>
      </c>
      <c r="S1649" s="49" t="str">
        <f t="shared" si="201"/>
        <v>Card</v>
      </c>
      <c r="T1649" s="3">
        <v>0.03</v>
      </c>
      <c r="U1649" s="2">
        <v>5.4</v>
      </c>
      <c r="V1649" s="2">
        <v>1.28</v>
      </c>
      <c r="W1649" s="54">
        <f>_xlfn.XLOOKUP(M1649,Market!A:A,Market!F:F,0)</f>
        <v>0.08</v>
      </c>
      <c r="X1649" s="55">
        <f t="shared" si="202"/>
        <v>0.16200000000000001</v>
      </c>
      <c r="Y1649" s="55">
        <f t="shared" si="203"/>
        <v>4.12</v>
      </c>
      <c r="Z1649" s="54">
        <f t="shared" si="204"/>
        <v>0.76296296296296295</v>
      </c>
      <c r="AA1649" s="49" t="str">
        <f t="shared" ca="1" si="205"/>
        <v>N</v>
      </c>
      <c r="AB1649" s="49">
        <f t="shared" ca="1" si="206"/>
        <v>5</v>
      </c>
      <c r="AC1649" s="49" t="str">
        <f t="shared" ca="1" si="207"/>
        <v>N</v>
      </c>
    </row>
    <row r="1650" spans="1:29" x14ac:dyDescent="0.25">
      <c r="A1650">
        <v>8947</v>
      </c>
      <c r="B1650" s="9">
        <v>43560</v>
      </c>
      <c r="C1650" s="50" t="str">
        <f t="shared" si="200"/>
        <v>N</v>
      </c>
      <c r="D1650" s="52">
        <f>_xlfn.XLOOKUP(B1650,Cal_Date!B:B,Cal_Date!A:A,0)</f>
        <v>1</v>
      </c>
      <c r="E1650">
        <v>2019</v>
      </c>
      <c r="F1650" t="s">
        <v>125</v>
      </c>
      <c r="G1650" t="s">
        <v>129</v>
      </c>
      <c r="H1650" t="s">
        <v>17</v>
      </c>
      <c r="I1650" t="s">
        <v>18</v>
      </c>
      <c r="J1650" t="s">
        <v>10</v>
      </c>
      <c r="K1650" t="s">
        <v>43</v>
      </c>
      <c r="L1650">
        <v>2</v>
      </c>
      <c r="M1650">
        <v>1001</v>
      </c>
      <c r="O1650" t="s">
        <v>25</v>
      </c>
      <c r="R1650" t="s">
        <v>44</v>
      </c>
      <c r="S1650" s="49" t="str">
        <f t="shared" si="201"/>
        <v>Card</v>
      </c>
      <c r="T1650" s="3">
        <v>0.03</v>
      </c>
      <c r="U1650" s="2">
        <v>8.48</v>
      </c>
      <c r="V1650" s="2">
        <v>2.36</v>
      </c>
      <c r="W1650" s="54">
        <f>_xlfn.XLOOKUP(M1650,Market!A:A,Market!F:F,0)</f>
        <v>0.06</v>
      </c>
      <c r="X1650" s="55">
        <f t="shared" si="202"/>
        <v>0.25440000000000002</v>
      </c>
      <c r="Y1650" s="55">
        <f t="shared" si="203"/>
        <v>6.120000000000001</v>
      </c>
      <c r="Z1650" s="54">
        <f t="shared" si="204"/>
        <v>0.72169811320754729</v>
      </c>
      <c r="AA1650" s="49" t="str">
        <f t="shared" ca="1" si="205"/>
        <v>N</v>
      </c>
      <c r="AB1650" s="49">
        <f t="shared" ca="1" si="206"/>
        <v>5</v>
      </c>
      <c r="AC1650" s="49" t="str">
        <f t="shared" ca="1" si="207"/>
        <v>N</v>
      </c>
    </row>
    <row r="1651" spans="1:29" x14ac:dyDescent="0.25">
      <c r="A1651">
        <v>8948</v>
      </c>
      <c r="B1651" s="9">
        <v>43560</v>
      </c>
      <c r="C1651" s="50" t="str">
        <f t="shared" si="200"/>
        <v>N</v>
      </c>
      <c r="D1651" s="52">
        <f>_xlfn.XLOOKUP(B1651,Cal_Date!B:B,Cal_Date!A:A,0)</f>
        <v>1</v>
      </c>
      <c r="E1651">
        <v>2019</v>
      </c>
      <c r="F1651" t="s">
        <v>125</v>
      </c>
      <c r="G1651" t="s">
        <v>129</v>
      </c>
      <c r="H1651" t="s">
        <v>19</v>
      </c>
      <c r="I1651" t="s">
        <v>18</v>
      </c>
      <c r="J1651" t="s">
        <v>10</v>
      </c>
      <c r="K1651" t="s">
        <v>43</v>
      </c>
      <c r="L1651">
        <v>1</v>
      </c>
      <c r="M1651">
        <v>1008</v>
      </c>
      <c r="O1651" t="s">
        <v>28</v>
      </c>
      <c r="R1651" t="s">
        <v>44</v>
      </c>
      <c r="S1651" s="49" t="str">
        <f t="shared" si="201"/>
        <v>Card</v>
      </c>
      <c r="T1651" s="3">
        <v>0.03</v>
      </c>
      <c r="U1651" s="2">
        <v>5.4450000000000003</v>
      </c>
      <c r="V1651" s="2">
        <v>1.28</v>
      </c>
      <c r="W1651" s="54">
        <f>_xlfn.XLOOKUP(M1651,Market!A:A,Market!F:F,0)</f>
        <v>8.8999999999999996E-2</v>
      </c>
      <c r="X1651" s="55">
        <f t="shared" si="202"/>
        <v>0.16335</v>
      </c>
      <c r="Y1651" s="55">
        <f t="shared" si="203"/>
        <v>4.165</v>
      </c>
      <c r="Z1651" s="54">
        <f t="shared" si="204"/>
        <v>0.76492194674012848</v>
      </c>
      <c r="AA1651" s="49" t="str">
        <f t="shared" ca="1" si="205"/>
        <v>N</v>
      </c>
      <c r="AB1651" s="49">
        <f t="shared" ca="1" si="206"/>
        <v>5</v>
      </c>
      <c r="AC1651" s="49" t="str">
        <f t="shared" ca="1" si="207"/>
        <v>N</v>
      </c>
    </row>
    <row r="1652" spans="1:29" x14ac:dyDescent="0.25">
      <c r="A1652">
        <v>8949</v>
      </c>
      <c r="B1652" s="9">
        <v>43560</v>
      </c>
      <c r="C1652" s="50" t="str">
        <f t="shared" si="200"/>
        <v>N</v>
      </c>
      <c r="D1652" s="52">
        <f>_xlfn.XLOOKUP(B1652,Cal_Date!B:B,Cal_Date!A:A,0)</f>
        <v>1</v>
      </c>
      <c r="E1652">
        <v>2019</v>
      </c>
      <c r="F1652" t="s">
        <v>125</v>
      </c>
      <c r="G1652" t="s">
        <v>129</v>
      </c>
      <c r="H1652" t="s">
        <v>17</v>
      </c>
      <c r="I1652" t="s">
        <v>18</v>
      </c>
      <c r="J1652" t="s">
        <v>10</v>
      </c>
      <c r="K1652" t="s">
        <v>43</v>
      </c>
      <c r="L1652">
        <v>2</v>
      </c>
      <c r="M1652">
        <v>1009</v>
      </c>
      <c r="O1652" t="s">
        <v>28</v>
      </c>
      <c r="R1652" t="s">
        <v>44</v>
      </c>
      <c r="S1652" s="49" t="str">
        <f t="shared" si="201"/>
        <v>Card</v>
      </c>
      <c r="T1652" s="3">
        <v>0.03</v>
      </c>
      <c r="U1652" s="2">
        <v>8.7119999999999997</v>
      </c>
      <c r="V1652" s="2">
        <v>2.36</v>
      </c>
      <c r="W1652" s="54">
        <f>_xlfn.XLOOKUP(M1652,Market!A:A,Market!F:F,0)</f>
        <v>8.8999999999999996E-2</v>
      </c>
      <c r="X1652" s="55">
        <f t="shared" si="202"/>
        <v>0.26135999999999998</v>
      </c>
      <c r="Y1652" s="55">
        <f t="shared" si="203"/>
        <v>6.3520000000000003</v>
      </c>
      <c r="Z1652" s="54">
        <f t="shared" si="204"/>
        <v>0.72910927456382013</v>
      </c>
      <c r="AA1652" s="49" t="str">
        <f t="shared" ca="1" si="205"/>
        <v>N</v>
      </c>
      <c r="AB1652" s="49">
        <f t="shared" ca="1" si="206"/>
        <v>5</v>
      </c>
      <c r="AC1652" s="49" t="str">
        <f t="shared" ca="1" si="207"/>
        <v>N</v>
      </c>
    </row>
    <row r="1653" spans="1:29" x14ac:dyDescent="0.25">
      <c r="A1653">
        <v>8950</v>
      </c>
      <c r="B1653" s="9">
        <v>43560</v>
      </c>
      <c r="C1653" s="50" t="str">
        <f t="shared" si="200"/>
        <v>N</v>
      </c>
      <c r="D1653" s="52">
        <f>_xlfn.XLOOKUP(B1653,Cal_Date!B:B,Cal_Date!A:A,0)</f>
        <v>1</v>
      </c>
      <c r="E1653">
        <v>2019</v>
      </c>
      <c r="F1653" t="s">
        <v>125</v>
      </c>
      <c r="G1653" t="s">
        <v>129</v>
      </c>
      <c r="H1653" t="s">
        <v>48</v>
      </c>
      <c r="I1653" t="s">
        <v>18</v>
      </c>
      <c r="J1653" t="s">
        <v>10</v>
      </c>
      <c r="K1653" t="s">
        <v>43</v>
      </c>
      <c r="L1653">
        <v>1</v>
      </c>
      <c r="M1653">
        <v>1001</v>
      </c>
      <c r="O1653" t="s">
        <v>25</v>
      </c>
      <c r="R1653" t="s">
        <v>44</v>
      </c>
      <c r="S1653" s="49" t="str">
        <f t="shared" si="201"/>
        <v>Card</v>
      </c>
      <c r="T1653" s="3">
        <v>0.03</v>
      </c>
      <c r="U1653" s="2">
        <v>7.42</v>
      </c>
      <c r="V1653" s="2">
        <v>1.46</v>
      </c>
      <c r="W1653" s="54">
        <f>_xlfn.XLOOKUP(M1653,Market!A:A,Market!F:F,0)</f>
        <v>0.06</v>
      </c>
      <c r="X1653" s="55">
        <f t="shared" si="202"/>
        <v>0.22259999999999999</v>
      </c>
      <c r="Y1653" s="55">
        <f t="shared" si="203"/>
        <v>5.96</v>
      </c>
      <c r="Z1653" s="54">
        <f t="shared" si="204"/>
        <v>0.80323450134770891</v>
      </c>
      <c r="AA1653" s="49" t="str">
        <f t="shared" ca="1" si="205"/>
        <v>N</v>
      </c>
      <c r="AB1653" s="49">
        <f t="shared" ca="1" si="206"/>
        <v>5</v>
      </c>
      <c r="AC1653" s="49" t="str">
        <f t="shared" ca="1" si="207"/>
        <v>N</v>
      </c>
    </row>
    <row r="1654" spans="1:29" x14ac:dyDescent="0.25">
      <c r="A1654">
        <v>8951</v>
      </c>
      <c r="B1654" s="9">
        <v>43560</v>
      </c>
      <c r="C1654" s="50" t="str">
        <f t="shared" si="200"/>
        <v>N</v>
      </c>
      <c r="D1654" s="52">
        <f>_xlfn.XLOOKUP(B1654,Cal_Date!B:B,Cal_Date!A:A,0)</f>
        <v>1</v>
      </c>
      <c r="E1654">
        <v>2019</v>
      </c>
      <c r="F1654" t="s">
        <v>125</v>
      </c>
      <c r="G1654" t="s">
        <v>129</v>
      </c>
      <c r="H1654" t="s">
        <v>17</v>
      </c>
      <c r="I1654" t="s">
        <v>18</v>
      </c>
      <c r="J1654" t="s">
        <v>15</v>
      </c>
      <c r="K1654" t="s">
        <v>43</v>
      </c>
      <c r="L1654">
        <v>2</v>
      </c>
      <c r="M1654">
        <v>1001</v>
      </c>
      <c r="O1654" t="s">
        <v>25</v>
      </c>
      <c r="R1654" t="s">
        <v>44</v>
      </c>
      <c r="S1654" s="49" t="str">
        <f t="shared" si="201"/>
        <v>Card</v>
      </c>
      <c r="T1654" s="3">
        <v>0.03</v>
      </c>
      <c r="U1654" s="2">
        <v>12.72</v>
      </c>
      <c r="V1654" s="2">
        <v>4</v>
      </c>
      <c r="W1654" s="54">
        <f>_xlfn.XLOOKUP(M1654,Market!A:A,Market!F:F,0)</f>
        <v>0.06</v>
      </c>
      <c r="X1654" s="55">
        <f t="shared" si="202"/>
        <v>0.38159999999999999</v>
      </c>
      <c r="Y1654" s="55">
        <f t="shared" si="203"/>
        <v>8.7200000000000006</v>
      </c>
      <c r="Z1654" s="54">
        <f t="shared" si="204"/>
        <v>0.68553459119496862</v>
      </c>
      <c r="AA1654" s="49" t="str">
        <f t="shared" ca="1" si="205"/>
        <v>N</v>
      </c>
      <c r="AB1654" s="49">
        <f t="shared" ca="1" si="206"/>
        <v>5</v>
      </c>
      <c r="AC1654" s="49" t="str">
        <f t="shared" ca="1" si="207"/>
        <v>N</v>
      </c>
    </row>
    <row r="1655" spans="1:29" x14ac:dyDescent="0.25">
      <c r="A1655">
        <v>8952</v>
      </c>
      <c r="B1655" s="9">
        <v>43560</v>
      </c>
      <c r="C1655" s="50" t="str">
        <f t="shared" si="200"/>
        <v>N</v>
      </c>
      <c r="D1655" s="52">
        <f>_xlfn.XLOOKUP(B1655,Cal_Date!B:B,Cal_Date!A:A,0)</f>
        <v>1</v>
      </c>
      <c r="E1655">
        <v>2019</v>
      </c>
      <c r="F1655" t="s">
        <v>125</v>
      </c>
      <c r="G1655" t="s">
        <v>129</v>
      </c>
      <c r="H1655" t="s">
        <v>17</v>
      </c>
      <c r="I1655" t="s">
        <v>18</v>
      </c>
      <c r="J1655" t="s">
        <v>10</v>
      </c>
      <c r="K1655" t="s">
        <v>43</v>
      </c>
      <c r="L1655">
        <v>1</v>
      </c>
      <c r="M1655">
        <v>1001</v>
      </c>
      <c r="O1655" t="s">
        <v>25</v>
      </c>
      <c r="R1655" t="s">
        <v>46</v>
      </c>
      <c r="S1655" s="49" t="str">
        <f t="shared" si="201"/>
        <v>Card</v>
      </c>
      <c r="T1655" s="3">
        <v>0.04</v>
      </c>
      <c r="U1655" s="2">
        <v>4.24</v>
      </c>
      <c r="V1655" s="2">
        <v>1.18</v>
      </c>
      <c r="W1655" s="54">
        <f>_xlfn.XLOOKUP(M1655,Market!A:A,Market!F:F,0)</f>
        <v>0.06</v>
      </c>
      <c r="X1655" s="55">
        <f t="shared" si="202"/>
        <v>0.1696</v>
      </c>
      <c r="Y1655" s="55">
        <f t="shared" si="203"/>
        <v>3.0600000000000005</v>
      </c>
      <c r="Z1655" s="54">
        <f t="shared" si="204"/>
        <v>0.72169811320754729</v>
      </c>
      <c r="AA1655" s="49" t="str">
        <f t="shared" ca="1" si="205"/>
        <v>N</v>
      </c>
      <c r="AB1655" s="49">
        <f t="shared" ca="1" si="206"/>
        <v>5</v>
      </c>
      <c r="AC1655" s="49" t="str">
        <f t="shared" ca="1" si="207"/>
        <v>N</v>
      </c>
    </row>
    <row r="1656" spans="1:29" x14ac:dyDescent="0.25">
      <c r="A1656">
        <v>8953</v>
      </c>
      <c r="B1656" s="9">
        <v>43560</v>
      </c>
      <c r="C1656" s="50" t="str">
        <f t="shared" si="200"/>
        <v>N</v>
      </c>
      <c r="D1656" s="52">
        <f>_xlfn.XLOOKUP(B1656,Cal_Date!B:B,Cal_Date!A:A,0)</f>
        <v>1</v>
      </c>
      <c r="E1656">
        <v>2019</v>
      </c>
      <c r="F1656" t="s">
        <v>125</v>
      </c>
      <c r="G1656" t="s">
        <v>129</v>
      </c>
      <c r="H1656" t="s">
        <v>17</v>
      </c>
      <c r="I1656" t="s">
        <v>18</v>
      </c>
      <c r="J1656" t="s">
        <v>10</v>
      </c>
      <c r="K1656" t="s">
        <v>43</v>
      </c>
      <c r="L1656">
        <v>1</v>
      </c>
      <c r="M1656">
        <v>1002</v>
      </c>
      <c r="O1656" t="s">
        <v>28</v>
      </c>
      <c r="R1656" t="s">
        <v>47</v>
      </c>
      <c r="S1656" s="49" t="str">
        <f t="shared" si="201"/>
        <v>Card</v>
      </c>
      <c r="T1656" s="3">
        <v>3.5000000000000003E-2</v>
      </c>
      <c r="U1656" s="2">
        <v>4.24</v>
      </c>
      <c r="V1656" s="2">
        <v>1.18</v>
      </c>
      <c r="W1656" s="54">
        <f>_xlfn.XLOOKUP(M1656,Market!A:A,Market!F:F,0)</f>
        <v>0.06</v>
      </c>
      <c r="X1656" s="55">
        <f t="shared" si="202"/>
        <v>0.14840000000000003</v>
      </c>
      <c r="Y1656" s="55">
        <f t="shared" si="203"/>
        <v>3.0600000000000005</v>
      </c>
      <c r="Z1656" s="54">
        <f t="shared" si="204"/>
        <v>0.72169811320754729</v>
      </c>
      <c r="AA1656" s="49" t="str">
        <f t="shared" ca="1" si="205"/>
        <v>N</v>
      </c>
      <c r="AB1656" s="49">
        <f t="shared" ca="1" si="206"/>
        <v>5</v>
      </c>
      <c r="AC1656" s="49" t="str">
        <f t="shared" ca="1" si="207"/>
        <v>N</v>
      </c>
    </row>
    <row r="1657" spans="1:29" x14ac:dyDescent="0.25">
      <c r="A1657">
        <v>8954</v>
      </c>
      <c r="B1657" s="9">
        <v>43560</v>
      </c>
      <c r="C1657" s="50" t="str">
        <f t="shared" si="200"/>
        <v>N</v>
      </c>
      <c r="D1657" s="52">
        <f>_xlfn.XLOOKUP(B1657,Cal_Date!B:B,Cal_Date!A:A,0)</f>
        <v>1</v>
      </c>
      <c r="E1657">
        <v>2019</v>
      </c>
      <c r="F1657" t="s">
        <v>125</v>
      </c>
      <c r="G1657" t="s">
        <v>129</v>
      </c>
      <c r="H1657" t="s">
        <v>48</v>
      </c>
      <c r="I1657" t="s">
        <v>18</v>
      </c>
      <c r="J1657" t="s">
        <v>10</v>
      </c>
      <c r="K1657" t="s">
        <v>43</v>
      </c>
      <c r="L1657">
        <v>1</v>
      </c>
      <c r="M1657">
        <v>1003</v>
      </c>
      <c r="O1657" t="s">
        <v>25</v>
      </c>
      <c r="R1657" t="s">
        <v>44</v>
      </c>
      <c r="S1657" s="49" t="str">
        <f t="shared" si="201"/>
        <v>Card</v>
      </c>
      <c r="T1657" s="3">
        <v>0.03</v>
      </c>
      <c r="U1657" s="2">
        <v>7.42</v>
      </c>
      <c r="V1657" s="2">
        <v>1.46</v>
      </c>
      <c r="W1657" s="54">
        <f>_xlfn.XLOOKUP(M1657,Market!A:A,Market!F:F,0)</f>
        <v>0.06</v>
      </c>
      <c r="X1657" s="55">
        <f t="shared" si="202"/>
        <v>0.22259999999999999</v>
      </c>
      <c r="Y1657" s="55">
        <f t="shared" si="203"/>
        <v>5.96</v>
      </c>
      <c r="Z1657" s="54">
        <f t="shared" si="204"/>
        <v>0.80323450134770891</v>
      </c>
      <c r="AA1657" s="49" t="str">
        <f t="shared" ca="1" si="205"/>
        <v>N</v>
      </c>
      <c r="AB1657" s="49">
        <f t="shared" ca="1" si="206"/>
        <v>5</v>
      </c>
      <c r="AC1657" s="49" t="str">
        <f t="shared" ca="1" si="207"/>
        <v>N</v>
      </c>
    </row>
    <row r="1658" spans="1:29" x14ac:dyDescent="0.25">
      <c r="A1658">
        <v>8955</v>
      </c>
      <c r="B1658" s="9">
        <v>43560</v>
      </c>
      <c r="C1658" s="50" t="str">
        <f t="shared" si="200"/>
        <v>N</v>
      </c>
      <c r="D1658" s="52">
        <f>_xlfn.XLOOKUP(B1658,Cal_Date!B:B,Cal_Date!A:A,0)</f>
        <v>1</v>
      </c>
      <c r="E1658">
        <v>2019</v>
      </c>
      <c r="F1658" t="s">
        <v>125</v>
      </c>
      <c r="G1658" t="s">
        <v>129</v>
      </c>
      <c r="H1658" t="s">
        <v>19</v>
      </c>
      <c r="I1658" t="s">
        <v>11</v>
      </c>
      <c r="J1658" t="s">
        <v>15</v>
      </c>
      <c r="K1658" t="s">
        <v>42</v>
      </c>
      <c r="L1658">
        <v>1</v>
      </c>
      <c r="M1658">
        <v>1003</v>
      </c>
      <c r="O1658" t="s">
        <v>25</v>
      </c>
      <c r="R1658" t="s">
        <v>44</v>
      </c>
      <c r="S1658" s="49" t="str">
        <f t="shared" si="201"/>
        <v>Card</v>
      </c>
      <c r="T1658" s="3">
        <v>0.03</v>
      </c>
      <c r="U1658" s="2">
        <v>4.7700000000000005</v>
      </c>
      <c r="V1658" s="2">
        <v>1.57</v>
      </c>
      <c r="W1658" s="54">
        <f>_xlfn.XLOOKUP(M1658,Market!A:A,Market!F:F,0)</f>
        <v>0.06</v>
      </c>
      <c r="X1658" s="55">
        <f t="shared" si="202"/>
        <v>0.1431</v>
      </c>
      <c r="Y1658" s="55">
        <f t="shared" si="203"/>
        <v>3.2</v>
      </c>
      <c r="Z1658" s="54">
        <f t="shared" si="204"/>
        <v>0.67085953878406701</v>
      </c>
      <c r="AA1658" s="49" t="str">
        <f t="shared" ca="1" si="205"/>
        <v>N</v>
      </c>
      <c r="AB1658" s="49">
        <f t="shared" ca="1" si="206"/>
        <v>5</v>
      </c>
      <c r="AC1658" s="49" t="str">
        <f t="shared" ca="1" si="207"/>
        <v>N</v>
      </c>
    </row>
    <row r="1659" spans="1:29" x14ac:dyDescent="0.25">
      <c r="A1659">
        <v>8956</v>
      </c>
      <c r="B1659" s="9">
        <v>43560</v>
      </c>
      <c r="C1659" s="50" t="str">
        <f t="shared" si="200"/>
        <v>N</v>
      </c>
      <c r="D1659" s="52">
        <f>_xlfn.XLOOKUP(B1659,Cal_Date!B:B,Cal_Date!A:A,0)</f>
        <v>1</v>
      </c>
      <c r="E1659">
        <v>2019</v>
      </c>
      <c r="F1659" t="s">
        <v>125</v>
      </c>
      <c r="G1659" t="s">
        <v>129</v>
      </c>
      <c r="H1659" t="s">
        <v>19</v>
      </c>
      <c r="I1659" t="s">
        <v>11</v>
      </c>
      <c r="J1659" t="s">
        <v>15</v>
      </c>
      <c r="K1659" t="s">
        <v>42</v>
      </c>
      <c r="L1659">
        <v>2</v>
      </c>
      <c r="M1659">
        <v>1003</v>
      </c>
      <c r="O1659" t="s">
        <v>25</v>
      </c>
      <c r="R1659" t="s">
        <v>44</v>
      </c>
      <c r="S1659" s="49" t="str">
        <f t="shared" si="201"/>
        <v>Card</v>
      </c>
      <c r="T1659" s="3">
        <v>0.03</v>
      </c>
      <c r="U1659" s="2">
        <v>10.600000000000001</v>
      </c>
      <c r="V1659" s="2">
        <v>3.38</v>
      </c>
      <c r="W1659" s="54">
        <f>_xlfn.XLOOKUP(M1659,Market!A:A,Market!F:F,0)</f>
        <v>0.06</v>
      </c>
      <c r="X1659" s="55">
        <f t="shared" si="202"/>
        <v>0.318</v>
      </c>
      <c r="Y1659" s="55">
        <f t="shared" si="203"/>
        <v>7.2200000000000015</v>
      </c>
      <c r="Z1659" s="54">
        <f t="shared" si="204"/>
        <v>0.68113207547169818</v>
      </c>
      <c r="AA1659" s="49" t="str">
        <f t="shared" ca="1" si="205"/>
        <v>N</v>
      </c>
      <c r="AB1659" s="49">
        <f t="shared" ca="1" si="206"/>
        <v>5</v>
      </c>
      <c r="AC1659" s="49" t="str">
        <f t="shared" ca="1" si="207"/>
        <v>N</v>
      </c>
    </row>
    <row r="1660" spans="1:29" x14ac:dyDescent="0.25">
      <c r="A1660">
        <v>8957</v>
      </c>
      <c r="B1660" s="9">
        <v>43560</v>
      </c>
      <c r="C1660" s="50" t="str">
        <f t="shared" si="200"/>
        <v>N</v>
      </c>
      <c r="D1660" s="52">
        <f>_xlfn.XLOOKUP(B1660,Cal_Date!B:B,Cal_Date!A:A,0)</f>
        <v>1</v>
      </c>
      <c r="E1660">
        <v>2019</v>
      </c>
      <c r="F1660" t="s">
        <v>125</v>
      </c>
      <c r="G1660" t="s">
        <v>129</v>
      </c>
      <c r="H1660" t="s">
        <v>19</v>
      </c>
      <c r="I1660" t="s">
        <v>11</v>
      </c>
      <c r="J1660" t="s">
        <v>15</v>
      </c>
      <c r="K1660" t="s">
        <v>42</v>
      </c>
      <c r="L1660">
        <v>1</v>
      </c>
      <c r="M1660">
        <v>1004</v>
      </c>
      <c r="O1660" t="s">
        <v>28</v>
      </c>
      <c r="R1660" t="s">
        <v>44</v>
      </c>
      <c r="S1660" s="49" t="str">
        <f t="shared" si="201"/>
        <v>Card</v>
      </c>
      <c r="T1660" s="3">
        <v>0.03</v>
      </c>
      <c r="U1660" s="2">
        <v>5.3000000000000007</v>
      </c>
      <c r="V1660" s="2">
        <v>1.69</v>
      </c>
      <c r="W1660" s="54">
        <f>_xlfn.XLOOKUP(M1660,Market!A:A,Market!F:F,0)</f>
        <v>0.06</v>
      </c>
      <c r="X1660" s="55">
        <f t="shared" si="202"/>
        <v>0.159</v>
      </c>
      <c r="Y1660" s="55">
        <f t="shared" si="203"/>
        <v>3.6100000000000008</v>
      </c>
      <c r="Z1660" s="54">
        <f t="shared" si="204"/>
        <v>0.68113207547169818</v>
      </c>
      <c r="AA1660" s="49" t="str">
        <f t="shared" ca="1" si="205"/>
        <v>N</v>
      </c>
      <c r="AB1660" s="49">
        <f t="shared" ca="1" si="206"/>
        <v>5</v>
      </c>
      <c r="AC1660" s="49" t="str">
        <f t="shared" ca="1" si="207"/>
        <v>N</v>
      </c>
    </row>
    <row r="1661" spans="1:29" x14ac:dyDescent="0.25">
      <c r="A1661">
        <v>8958</v>
      </c>
      <c r="B1661" s="9">
        <v>43560</v>
      </c>
      <c r="C1661" s="50" t="str">
        <f t="shared" si="200"/>
        <v>N</v>
      </c>
      <c r="D1661" s="52">
        <f>_xlfn.XLOOKUP(B1661,Cal_Date!B:B,Cal_Date!A:A,0)</f>
        <v>1</v>
      </c>
      <c r="E1661">
        <v>2019</v>
      </c>
      <c r="F1661" t="s">
        <v>125</v>
      </c>
      <c r="G1661" t="s">
        <v>129</v>
      </c>
      <c r="H1661" t="s">
        <v>19</v>
      </c>
      <c r="I1661" t="s">
        <v>11</v>
      </c>
      <c r="J1661" t="s">
        <v>15</v>
      </c>
      <c r="K1661" t="s">
        <v>42</v>
      </c>
      <c r="L1661">
        <v>1</v>
      </c>
      <c r="M1661">
        <v>1005</v>
      </c>
      <c r="O1661" t="s">
        <v>25</v>
      </c>
      <c r="R1661" t="s">
        <v>44</v>
      </c>
      <c r="S1661" s="49" t="str">
        <f t="shared" si="201"/>
        <v>Card</v>
      </c>
      <c r="T1661" s="3">
        <v>0.03</v>
      </c>
      <c r="U1661" s="2">
        <v>5.4450000000000003</v>
      </c>
      <c r="V1661" s="2">
        <v>1.69</v>
      </c>
      <c r="W1661" s="54">
        <f>_xlfn.XLOOKUP(M1661,Market!A:A,Market!F:F,0)</f>
        <v>8.8999999999999996E-2</v>
      </c>
      <c r="X1661" s="55">
        <f t="shared" si="202"/>
        <v>0.16335</v>
      </c>
      <c r="Y1661" s="55">
        <f t="shared" si="203"/>
        <v>3.7550000000000003</v>
      </c>
      <c r="Z1661" s="54">
        <f t="shared" si="204"/>
        <v>0.689623507805326</v>
      </c>
      <c r="AA1661" s="49" t="str">
        <f t="shared" ca="1" si="205"/>
        <v>N</v>
      </c>
      <c r="AB1661" s="49">
        <f t="shared" ca="1" si="206"/>
        <v>5</v>
      </c>
      <c r="AC1661" s="49" t="str">
        <f t="shared" ca="1" si="207"/>
        <v>N</v>
      </c>
    </row>
    <row r="1662" spans="1:29" x14ac:dyDescent="0.25">
      <c r="A1662">
        <v>8959</v>
      </c>
      <c r="B1662" s="9">
        <v>43560</v>
      </c>
      <c r="C1662" s="50" t="str">
        <f t="shared" si="200"/>
        <v>N</v>
      </c>
      <c r="D1662" s="52">
        <f>_xlfn.XLOOKUP(B1662,Cal_Date!B:B,Cal_Date!A:A,0)</f>
        <v>1</v>
      </c>
      <c r="E1662">
        <v>2019</v>
      </c>
      <c r="F1662" t="s">
        <v>125</v>
      </c>
      <c r="G1662" t="s">
        <v>129</v>
      </c>
      <c r="H1662" t="s">
        <v>19</v>
      </c>
      <c r="I1662" t="s">
        <v>11</v>
      </c>
      <c r="J1662" t="s">
        <v>15</v>
      </c>
      <c r="K1662" t="s">
        <v>42</v>
      </c>
      <c r="L1662">
        <v>1</v>
      </c>
      <c r="M1662">
        <v>1005</v>
      </c>
      <c r="O1662" t="s">
        <v>25</v>
      </c>
      <c r="R1662" t="s">
        <v>44</v>
      </c>
      <c r="S1662" s="49" t="str">
        <f t="shared" si="201"/>
        <v>Card</v>
      </c>
      <c r="T1662" s="3">
        <v>0.03</v>
      </c>
      <c r="U1662" s="2">
        <v>4.9005000000000001</v>
      </c>
      <c r="V1662" s="2">
        <v>1.57</v>
      </c>
      <c r="W1662" s="54">
        <f>_xlfn.XLOOKUP(M1662,Market!A:A,Market!F:F,0)</f>
        <v>8.8999999999999996E-2</v>
      </c>
      <c r="X1662" s="55">
        <f t="shared" si="202"/>
        <v>0.14701500000000001</v>
      </c>
      <c r="Y1662" s="55">
        <f t="shared" si="203"/>
        <v>3.3304999999999998</v>
      </c>
      <c r="Z1662" s="54">
        <f t="shared" si="204"/>
        <v>0.67962452810937657</v>
      </c>
      <c r="AA1662" s="49" t="str">
        <f t="shared" ca="1" si="205"/>
        <v>N</v>
      </c>
      <c r="AB1662" s="49">
        <f t="shared" ca="1" si="206"/>
        <v>5</v>
      </c>
      <c r="AC1662" s="49" t="str">
        <f t="shared" ca="1" si="207"/>
        <v>N</v>
      </c>
    </row>
    <row r="1663" spans="1:29" x14ac:dyDescent="0.25">
      <c r="A1663">
        <v>8960</v>
      </c>
      <c r="B1663" s="9">
        <v>43560</v>
      </c>
      <c r="C1663" s="50" t="str">
        <f t="shared" si="200"/>
        <v>N</v>
      </c>
      <c r="D1663" s="52">
        <f>_xlfn.XLOOKUP(B1663,Cal_Date!B:B,Cal_Date!A:A,0)</f>
        <v>1</v>
      </c>
      <c r="E1663">
        <v>2019</v>
      </c>
      <c r="F1663" t="s">
        <v>125</v>
      </c>
      <c r="G1663" t="s">
        <v>129</v>
      </c>
      <c r="H1663" t="s">
        <v>17</v>
      </c>
      <c r="I1663" t="s">
        <v>18</v>
      </c>
      <c r="J1663" t="s">
        <v>10</v>
      </c>
      <c r="K1663" t="s">
        <v>43</v>
      </c>
      <c r="L1663">
        <v>1</v>
      </c>
      <c r="M1663">
        <v>1003</v>
      </c>
      <c r="O1663" t="s">
        <v>25</v>
      </c>
      <c r="R1663" t="s">
        <v>44</v>
      </c>
      <c r="S1663" s="49" t="str">
        <f t="shared" si="201"/>
        <v>Card</v>
      </c>
      <c r="T1663" s="3">
        <v>0.03</v>
      </c>
      <c r="U1663" s="2">
        <v>4.24</v>
      </c>
      <c r="V1663" s="2">
        <v>1.18</v>
      </c>
      <c r="W1663" s="54">
        <f>_xlfn.XLOOKUP(M1663,Market!A:A,Market!F:F,0)</f>
        <v>0.06</v>
      </c>
      <c r="X1663" s="55">
        <f t="shared" si="202"/>
        <v>0.12720000000000001</v>
      </c>
      <c r="Y1663" s="55">
        <f t="shared" si="203"/>
        <v>3.0600000000000005</v>
      </c>
      <c r="Z1663" s="54">
        <f t="shared" si="204"/>
        <v>0.72169811320754729</v>
      </c>
      <c r="AA1663" s="49" t="str">
        <f t="shared" ca="1" si="205"/>
        <v>N</v>
      </c>
      <c r="AB1663" s="49">
        <f t="shared" ca="1" si="206"/>
        <v>5</v>
      </c>
      <c r="AC1663" s="49" t="str">
        <f t="shared" ca="1" si="207"/>
        <v>N</v>
      </c>
    </row>
    <row r="1664" spans="1:29" x14ac:dyDescent="0.25">
      <c r="A1664">
        <v>8961</v>
      </c>
      <c r="B1664" s="9">
        <v>43560</v>
      </c>
      <c r="C1664" s="50" t="str">
        <f t="shared" si="200"/>
        <v>N</v>
      </c>
      <c r="D1664" s="52">
        <f>_xlfn.XLOOKUP(B1664,Cal_Date!B:B,Cal_Date!A:A,0)</f>
        <v>1</v>
      </c>
      <c r="E1664">
        <v>2019</v>
      </c>
      <c r="F1664" t="s">
        <v>125</v>
      </c>
      <c r="G1664" t="s">
        <v>129</v>
      </c>
      <c r="H1664" t="s">
        <v>48</v>
      </c>
      <c r="I1664" t="s">
        <v>18</v>
      </c>
      <c r="J1664" t="s">
        <v>10</v>
      </c>
      <c r="K1664" t="s">
        <v>43</v>
      </c>
      <c r="L1664">
        <v>1</v>
      </c>
      <c r="M1664">
        <v>1007</v>
      </c>
      <c r="O1664" t="s">
        <v>28</v>
      </c>
      <c r="R1664" t="s">
        <v>44</v>
      </c>
      <c r="S1664" s="49" t="str">
        <f t="shared" si="201"/>
        <v>Card</v>
      </c>
      <c r="T1664" s="3">
        <v>0.03</v>
      </c>
      <c r="U1664" s="2">
        <v>7.6229999999999993</v>
      </c>
      <c r="V1664" s="2">
        <v>1.46</v>
      </c>
      <c r="W1664" s="54">
        <f>_xlfn.XLOOKUP(M1664,Market!A:A,Market!F:F,0)</f>
        <v>8.8999999999999996E-2</v>
      </c>
      <c r="X1664" s="55">
        <f t="shared" si="202"/>
        <v>0.22868999999999998</v>
      </c>
      <c r="Y1664" s="55">
        <f t="shared" si="203"/>
        <v>6.1629999999999994</v>
      </c>
      <c r="Z1664" s="54">
        <f t="shared" si="204"/>
        <v>0.80847435392889933</v>
      </c>
      <c r="AA1664" s="49" t="str">
        <f t="shared" ca="1" si="205"/>
        <v>N</v>
      </c>
      <c r="AB1664" s="49">
        <f t="shared" ca="1" si="206"/>
        <v>5</v>
      </c>
      <c r="AC1664" s="49" t="str">
        <f t="shared" ca="1" si="207"/>
        <v>N</v>
      </c>
    </row>
    <row r="1665" spans="1:29" x14ac:dyDescent="0.25">
      <c r="A1665">
        <v>8962</v>
      </c>
      <c r="B1665" s="9">
        <v>43560</v>
      </c>
      <c r="C1665" s="50" t="str">
        <f t="shared" si="200"/>
        <v>N</v>
      </c>
      <c r="D1665" s="52">
        <f>_xlfn.XLOOKUP(B1665,Cal_Date!B:B,Cal_Date!A:A,0)</f>
        <v>1</v>
      </c>
      <c r="E1665">
        <v>2019</v>
      </c>
      <c r="F1665" t="s">
        <v>125</v>
      </c>
      <c r="G1665" t="s">
        <v>129</v>
      </c>
      <c r="H1665" t="s">
        <v>48</v>
      </c>
      <c r="I1665" t="s">
        <v>18</v>
      </c>
      <c r="J1665" t="s">
        <v>10</v>
      </c>
      <c r="K1665" t="s">
        <v>43</v>
      </c>
      <c r="L1665">
        <v>2</v>
      </c>
      <c r="M1665">
        <v>1006</v>
      </c>
      <c r="O1665" t="s">
        <v>28</v>
      </c>
      <c r="R1665" t="s">
        <v>44</v>
      </c>
      <c r="S1665" s="49" t="str">
        <f t="shared" si="201"/>
        <v>Card</v>
      </c>
      <c r="T1665" s="3">
        <v>0.03</v>
      </c>
      <c r="U1665" s="2">
        <v>15.245999999999999</v>
      </c>
      <c r="V1665" s="2">
        <v>2.92</v>
      </c>
      <c r="W1665" s="54">
        <f>_xlfn.XLOOKUP(M1665,Market!A:A,Market!F:F,0)</f>
        <v>8.8999999999999996E-2</v>
      </c>
      <c r="X1665" s="55">
        <f t="shared" si="202"/>
        <v>0.45737999999999995</v>
      </c>
      <c r="Y1665" s="55">
        <f t="shared" si="203"/>
        <v>12.325999999999999</v>
      </c>
      <c r="Z1665" s="54">
        <f t="shared" si="204"/>
        <v>0.80847435392889933</v>
      </c>
      <c r="AA1665" s="49" t="str">
        <f t="shared" ca="1" si="205"/>
        <v>N</v>
      </c>
      <c r="AB1665" s="49">
        <f t="shared" ca="1" si="206"/>
        <v>5</v>
      </c>
      <c r="AC1665" s="49" t="str">
        <f t="shared" ca="1" si="207"/>
        <v>N</v>
      </c>
    </row>
    <row r="1666" spans="1:29" x14ac:dyDescent="0.25">
      <c r="A1666">
        <v>8963</v>
      </c>
      <c r="B1666" s="9">
        <v>43560</v>
      </c>
      <c r="C1666" s="50" t="str">
        <f t="shared" si="200"/>
        <v>N</v>
      </c>
      <c r="D1666" s="52">
        <f>_xlfn.XLOOKUP(B1666,Cal_Date!B:B,Cal_Date!A:A,0)</f>
        <v>1</v>
      </c>
      <c r="E1666">
        <v>2019</v>
      </c>
      <c r="F1666" t="s">
        <v>125</v>
      </c>
      <c r="G1666" t="s">
        <v>129</v>
      </c>
      <c r="H1666" t="s">
        <v>48</v>
      </c>
      <c r="I1666" t="s">
        <v>18</v>
      </c>
      <c r="J1666" t="s">
        <v>10</v>
      </c>
      <c r="K1666" t="s">
        <v>43</v>
      </c>
      <c r="L1666">
        <v>2</v>
      </c>
      <c r="M1666">
        <v>1006</v>
      </c>
      <c r="O1666" t="s">
        <v>28</v>
      </c>
      <c r="R1666" t="s">
        <v>44</v>
      </c>
      <c r="S1666" s="49" t="str">
        <f t="shared" si="201"/>
        <v>Card</v>
      </c>
      <c r="T1666" s="3">
        <v>0.03</v>
      </c>
      <c r="U1666" s="2">
        <v>15.245999999999999</v>
      </c>
      <c r="V1666" s="2">
        <v>2.92</v>
      </c>
      <c r="W1666" s="54">
        <f>_xlfn.XLOOKUP(M1666,Market!A:A,Market!F:F,0)</f>
        <v>8.8999999999999996E-2</v>
      </c>
      <c r="X1666" s="55">
        <f t="shared" si="202"/>
        <v>0.45737999999999995</v>
      </c>
      <c r="Y1666" s="55">
        <f t="shared" si="203"/>
        <v>12.325999999999999</v>
      </c>
      <c r="Z1666" s="54">
        <f t="shared" si="204"/>
        <v>0.80847435392889933</v>
      </c>
      <c r="AA1666" s="49" t="str">
        <f t="shared" ca="1" si="205"/>
        <v>N</v>
      </c>
      <c r="AB1666" s="49">
        <f t="shared" ca="1" si="206"/>
        <v>5</v>
      </c>
      <c r="AC1666" s="49" t="str">
        <f t="shared" ca="1" si="207"/>
        <v>N</v>
      </c>
    </row>
    <row r="1667" spans="1:29" x14ac:dyDescent="0.25">
      <c r="A1667">
        <v>8964</v>
      </c>
      <c r="B1667" s="9">
        <v>43560</v>
      </c>
      <c r="C1667" s="50" t="str">
        <f t="shared" ref="C1667:C1730" si="208">IF(OR(B1667="04/01/2018"+0,B1667="04/02/2018"+0),"Y","N")</f>
        <v>N</v>
      </c>
      <c r="D1667" s="52">
        <f>_xlfn.XLOOKUP(B1667,Cal_Date!B:B,Cal_Date!A:A,0)</f>
        <v>1</v>
      </c>
      <c r="E1667">
        <v>2019</v>
      </c>
      <c r="F1667" t="s">
        <v>125</v>
      </c>
      <c r="G1667" t="s">
        <v>129</v>
      </c>
      <c r="H1667" t="s">
        <v>19</v>
      </c>
      <c r="I1667" t="s">
        <v>11</v>
      </c>
      <c r="J1667" t="s">
        <v>15</v>
      </c>
      <c r="K1667" t="s">
        <v>42</v>
      </c>
      <c r="L1667">
        <v>1</v>
      </c>
      <c r="M1667">
        <v>1006</v>
      </c>
      <c r="O1667" t="s">
        <v>28</v>
      </c>
      <c r="R1667" t="s">
        <v>44</v>
      </c>
      <c r="S1667" s="49" t="str">
        <f t="shared" ref="S1667:S1730" si="209">IF(R1667="Cash","Cash","Card")</f>
        <v>Card</v>
      </c>
      <c r="T1667" s="3">
        <v>0.03</v>
      </c>
      <c r="U1667" s="2">
        <v>4.9005000000000001</v>
      </c>
      <c r="V1667" s="2">
        <v>1.57</v>
      </c>
      <c r="W1667" s="54">
        <f>_xlfn.XLOOKUP(M1667,Market!A:A,Market!F:F,0)</f>
        <v>8.8999999999999996E-2</v>
      </c>
      <c r="X1667" s="55">
        <f t="shared" ref="X1667:X1730" si="210">T1667*U1667</f>
        <v>0.14701500000000001</v>
      </c>
      <c r="Y1667" s="55">
        <f t="shared" ref="Y1667:Y1730" si="211">U1667-V1667</f>
        <v>3.3304999999999998</v>
      </c>
      <c r="Z1667" s="54">
        <f t="shared" ref="Z1667:Z1730" si="212">Y1667/U1667</f>
        <v>0.67962452810937657</v>
      </c>
      <c r="AA1667" s="49" t="str">
        <f t="shared" ref="AA1667:AA1730" ca="1" si="213">IF(DATEDIF(B1667,TODAY(),"y")&gt;5,"Y","N")</f>
        <v>N</v>
      </c>
      <c r="AB1667" s="49">
        <f t="shared" ref="AB1667:AB1730" ca="1" si="214">DATEDIF(B1667,TODAY(),"y")</f>
        <v>5</v>
      </c>
      <c r="AC1667" s="49" t="str">
        <f t="shared" ref="AC1667:AC1730" ca="1" si="215">IF(AB1667&gt;5,"Y","N")</f>
        <v>N</v>
      </c>
    </row>
    <row r="1668" spans="1:29" x14ac:dyDescent="0.25">
      <c r="A1668">
        <v>8965</v>
      </c>
      <c r="B1668" s="9">
        <v>43560</v>
      </c>
      <c r="C1668" s="50" t="str">
        <f t="shared" si="208"/>
        <v>N</v>
      </c>
      <c r="D1668" s="52">
        <f>_xlfn.XLOOKUP(B1668,Cal_Date!B:B,Cal_Date!A:A,0)</f>
        <v>1</v>
      </c>
      <c r="E1668">
        <v>2019</v>
      </c>
      <c r="F1668" t="s">
        <v>125</v>
      </c>
      <c r="G1668" t="s">
        <v>129</v>
      </c>
      <c r="H1668" t="s">
        <v>19</v>
      </c>
      <c r="I1668" t="s">
        <v>11</v>
      </c>
      <c r="J1668" t="s">
        <v>15</v>
      </c>
      <c r="K1668" t="s">
        <v>42</v>
      </c>
      <c r="L1668">
        <v>1</v>
      </c>
      <c r="M1668">
        <v>1004</v>
      </c>
      <c r="O1668" t="s">
        <v>28</v>
      </c>
      <c r="R1668" t="s">
        <v>44</v>
      </c>
      <c r="S1668" s="49" t="str">
        <f t="shared" si="209"/>
        <v>Card</v>
      </c>
      <c r="T1668" s="3">
        <v>0.03</v>
      </c>
      <c r="U1668" s="2">
        <v>4.7700000000000005</v>
      </c>
      <c r="V1668" s="2">
        <v>1.57</v>
      </c>
      <c r="W1668" s="54">
        <f>_xlfn.XLOOKUP(M1668,Market!A:A,Market!F:F,0)</f>
        <v>0.06</v>
      </c>
      <c r="X1668" s="55">
        <f t="shared" si="210"/>
        <v>0.1431</v>
      </c>
      <c r="Y1668" s="55">
        <f t="shared" si="211"/>
        <v>3.2</v>
      </c>
      <c r="Z1668" s="54">
        <f t="shared" si="212"/>
        <v>0.67085953878406701</v>
      </c>
      <c r="AA1668" s="49" t="str">
        <f t="shared" ca="1" si="213"/>
        <v>N</v>
      </c>
      <c r="AB1668" s="49">
        <f t="shared" ca="1" si="214"/>
        <v>5</v>
      </c>
      <c r="AC1668" s="49" t="str">
        <f t="shared" ca="1" si="215"/>
        <v>N</v>
      </c>
    </row>
    <row r="1669" spans="1:29" x14ac:dyDescent="0.25">
      <c r="A1669">
        <v>8966</v>
      </c>
      <c r="B1669" s="9">
        <v>43560</v>
      </c>
      <c r="C1669" s="50" t="str">
        <f t="shared" si="208"/>
        <v>N</v>
      </c>
      <c r="D1669" s="52">
        <f>_xlfn.XLOOKUP(B1669,Cal_Date!B:B,Cal_Date!A:A,0)</f>
        <v>1</v>
      </c>
      <c r="E1669">
        <v>2019</v>
      </c>
      <c r="F1669" t="s">
        <v>125</v>
      </c>
      <c r="G1669" t="s">
        <v>129</v>
      </c>
      <c r="H1669" t="s">
        <v>17</v>
      </c>
      <c r="I1669" t="s">
        <v>18</v>
      </c>
      <c r="J1669" t="s">
        <v>10</v>
      </c>
      <c r="K1669" t="s">
        <v>43</v>
      </c>
      <c r="L1669">
        <v>1</v>
      </c>
      <c r="M1669">
        <v>1004</v>
      </c>
      <c r="O1669" t="s">
        <v>28</v>
      </c>
      <c r="R1669" t="s">
        <v>44</v>
      </c>
      <c r="S1669" s="49" t="str">
        <f t="shared" si="209"/>
        <v>Card</v>
      </c>
      <c r="T1669" s="3">
        <v>0.03</v>
      </c>
      <c r="U1669" s="2">
        <v>4.24</v>
      </c>
      <c r="V1669" s="2">
        <v>1.18</v>
      </c>
      <c r="W1669" s="54">
        <f>_xlfn.XLOOKUP(M1669,Market!A:A,Market!F:F,0)</f>
        <v>0.06</v>
      </c>
      <c r="X1669" s="55">
        <f t="shared" si="210"/>
        <v>0.12720000000000001</v>
      </c>
      <c r="Y1669" s="55">
        <f t="shared" si="211"/>
        <v>3.0600000000000005</v>
      </c>
      <c r="Z1669" s="54">
        <f t="shared" si="212"/>
        <v>0.72169811320754729</v>
      </c>
      <c r="AA1669" s="49" t="str">
        <f t="shared" ca="1" si="213"/>
        <v>N</v>
      </c>
      <c r="AB1669" s="49">
        <f t="shared" ca="1" si="214"/>
        <v>5</v>
      </c>
      <c r="AC1669" s="49" t="str">
        <f t="shared" ca="1" si="215"/>
        <v>N</v>
      </c>
    </row>
    <row r="1670" spans="1:29" x14ac:dyDescent="0.25">
      <c r="A1670">
        <v>8967</v>
      </c>
      <c r="B1670" s="9">
        <v>43560</v>
      </c>
      <c r="C1670" s="50" t="str">
        <f t="shared" si="208"/>
        <v>N</v>
      </c>
      <c r="D1670" s="52">
        <f>_xlfn.XLOOKUP(B1670,Cal_Date!B:B,Cal_Date!A:A,0)</f>
        <v>1</v>
      </c>
      <c r="E1670">
        <v>2019</v>
      </c>
      <c r="F1670" t="s">
        <v>125</v>
      </c>
      <c r="G1670" t="s">
        <v>129</v>
      </c>
      <c r="H1670" t="s">
        <v>48</v>
      </c>
      <c r="I1670" t="s">
        <v>18</v>
      </c>
      <c r="J1670" t="s">
        <v>10</v>
      </c>
      <c r="K1670" t="s">
        <v>43</v>
      </c>
      <c r="L1670">
        <v>2</v>
      </c>
      <c r="M1670">
        <v>1000</v>
      </c>
      <c r="O1670" t="s">
        <v>25</v>
      </c>
      <c r="R1670" t="s">
        <v>44</v>
      </c>
      <c r="S1670" s="49" t="str">
        <f t="shared" si="209"/>
        <v>Card</v>
      </c>
      <c r="T1670" s="3">
        <v>0.03</v>
      </c>
      <c r="U1670" s="2">
        <v>15.120000000000001</v>
      </c>
      <c r="V1670" s="2">
        <v>2.92</v>
      </c>
      <c r="W1670" s="54">
        <f>_xlfn.XLOOKUP(M1670,Market!A:A,Market!F:F,0)</f>
        <v>0.08</v>
      </c>
      <c r="X1670" s="55">
        <f t="shared" si="210"/>
        <v>0.4536</v>
      </c>
      <c r="Y1670" s="55">
        <f t="shared" si="211"/>
        <v>12.200000000000001</v>
      </c>
      <c r="Z1670" s="54">
        <f t="shared" si="212"/>
        <v>0.80687830687830686</v>
      </c>
      <c r="AA1670" s="49" t="str">
        <f t="shared" ca="1" si="213"/>
        <v>N</v>
      </c>
      <c r="AB1670" s="49">
        <f t="shared" ca="1" si="214"/>
        <v>5</v>
      </c>
      <c r="AC1670" s="49" t="str">
        <f t="shared" ca="1" si="215"/>
        <v>N</v>
      </c>
    </row>
    <row r="1671" spans="1:29" x14ac:dyDescent="0.25">
      <c r="A1671">
        <v>8968</v>
      </c>
      <c r="B1671" s="9">
        <v>43560</v>
      </c>
      <c r="C1671" s="50" t="str">
        <f t="shared" si="208"/>
        <v>N</v>
      </c>
      <c r="D1671" s="52">
        <f>_xlfn.XLOOKUP(B1671,Cal_Date!B:B,Cal_Date!A:A,0)</f>
        <v>1</v>
      </c>
      <c r="E1671">
        <v>2019</v>
      </c>
      <c r="F1671" t="s">
        <v>125</v>
      </c>
      <c r="G1671" t="s">
        <v>129</v>
      </c>
      <c r="H1671" t="s">
        <v>48</v>
      </c>
      <c r="I1671" t="s">
        <v>18</v>
      </c>
      <c r="J1671" t="s">
        <v>10</v>
      </c>
      <c r="K1671" t="s">
        <v>43</v>
      </c>
      <c r="L1671">
        <v>1</v>
      </c>
      <c r="M1671">
        <v>1000</v>
      </c>
      <c r="O1671" t="s">
        <v>25</v>
      </c>
      <c r="R1671" t="s">
        <v>47</v>
      </c>
      <c r="S1671" s="49" t="str">
        <f t="shared" si="209"/>
        <v>Card</v>
      </c>
      <c r="T1671" s="3">
        <v>3.5000000000000003E-2</v>
      </c>
      <c r="U1671" s="2">
        <v>7.5600000000000005</v>
      </c>
      <c r="V1671" s="2">
        <v>1.46</v>
      </c>
      <c r="W1671" s="54">
        <f>_xlfn.XLOOKUP(M1671,Market!A:A,Market!F:F,0)</f>
        <v>0.08</v>
      </c>
      <c r="X1671" s="55">
        <f t="shared" si="210"/>
        <v>0.26460000000000006</v>
      </c>
      <c r="Y1671" s="55">
        <f t="shared" si="211"/>
        <v>6.1000000000000005</v>
      </c>
      <c r="Z1671" s="54">
        <f t="shared" si="212"/>
        <v>0.80687830687830686</v>
      </c>
      <c r="AA1671" s="49" t="str">
        <f t="shared" ca="1" si="213"/>
        <v>N</v>
      </c>
      <c r="AB1671" s="49">
        <f t="shared" ca="1" si="214"/>
        <v>5</v>
      </c>
      <c r="AC1671" s="49" t="str">
        <f t="shared" ca="1" si="215"/>
        <v>N</v>
      </c>
    </row>
    <row r="1672" spans="1:29" x14ac:dyDescent="0.25">
      <c r="A1672">
        <v>8969</v>
      </c>
      <c r="B1672" s="9">
        <v>43560</v>
      </c>
      <c r="C1672" s="50" t="str">
        <f t="shared" si="208"/>
        <v>N</v>
      </c>
      <c r="D1672" s="52">
        <f>_xlfn.XLOOKUP(B1672,Cal_Date!B:B,Cal_Date!A:A,0)</f>
        <v>1</v>
      </c>
      <c r="E1672">
        <v>2019</v>
      </c>
      <c r="F1672" t="s">
        <v>125</v>
      </c>
      <c r="G1672" t="s">
        <v>129</v>
      </c>
      <c r="H1672" t="s">
        <v>19</v>
      </c>
      <c r="I1672" t="s">
        <v>18</v>
      </c>
      <c r="J1672" t="s">
        <v>10</v>
      </c>
      <c r="K1672" t="s">
        <v>43</v>
      </c>
      <c r="L1672">
        <v>2</v>
      </c>
      <c r="M1672">
        <v>1000</v>
      </c>
      <c r="O1672" t="s">
        <v>25</v>
      </c>
      <c r="R1672" t="s">
        <v>44</v>
      </c>
      <c r="S1672" s="49" t="str">
        <f t="shared" si="209"/>
        <v>Card</v>
      </c>
      <c r="T1672" s="3">
        <v>0.03</v>
      </c>
      <c r="U1672" s="2">
        <v>10.8</v>
      </c>
      <c r="V1672" s="2">
        <v>2.56</v>
      </c>
      <c r="W1672" s="54">
        <f>_xlfn.XLOOKUP(M1672,Market!A:A,Market!F:F,0)</f>
        <v>0.08</v>
      </c>
      <c r="X1672" s="55">
        <f t="shared" si="210"/>
        <v>0.32400000000000001</v>
      </c>
      <c r="Y1672" s="55">
        <f t="shared" si="211"/>
        <v>8.24</v>
      </c>
      <c r="Z1672" s="54">
        <f t="shared" si="212"/>
        <v>0.76296296296296295</v>
      </c>
      <c r="AA1672" s="49" t="str">
        <f t="shared" ca="1" si="213"/>
        <v>N</v>
      </c>
      <c r="AB1672" s="49">
        <f t="shared" ca="1" si="214"/>
        <v>5</v>
      </c>
      <c r="AC1672" s="49" t="str">
        <f t="shared" ca="1" si="215"/>
        <v>N</v>
      </c>
    </row>
    <row r="1673" spans="1:29" x14ac:dyDescent="0.25">
      <c r="A1673">
        <v>8970</v>
      </c>
      <c r="B1673" s="9">
        <v>43560</v>
      </c>
      <c r="C1673" s="50" t="str">
        <f t="shared" si="208"/>
        <v>N</v>
      </c>
      <c r="D1673" s="52">
        <f>_xlfn.XLOOKUP(B1673,Cal_Date!B:B,Cal_Date!A:A,0)</f>
        <v>1</v>
      </c>
      <c r="E1673">
        <v>2019</v>
      </c>
      <c r="F1673" t="s">
        <v>125</v>
      </c>
      <c r="G1673" t="s">
        <v>129</v>
      </c>
      <c r="H1673" t="s">
        <v>17</v>
      </c>
      <c r="I1673" t="s">
        <v>18</v>
      </c>
      <c r="J1673" t="s">
        <v>15</v>
      </c>
      <c r="K1673" t="s">
        <v>43</v>
      </c>
      <c r="L1673">
        <v>1</v>
      </c>
      <c r="M1673">
        <v>1008</v>
      </c>
      <c r="O1673" t="s">
        <v>28</v>
      </c>
      <c r="R1673" t="s">
        <v>44</v>
      </c>
      <c r="S1673" s="49" t="str">
        <f t="shared" si="209"/>
        <v>Card</v>
      </c>
      <c r="T1673" s="3">
        <v>0.03</v>
      </c>
      <c r="U1673" s="2">
        <v>5.9894999999999996</v>
      </c>
      <c r="V1673" s="2">
        <v>2</v>
      </c>
      <c r="W1673" s="54">
        <f>_xlfn.XLOOKUP(M1673,Market!A:A,Market!F:F,0)</f>
        <v>8.8999999999999996E-2</v>
      </c>
      <c r="X1673" s="55">
        <f t="shared" si="210"/>
        <v>0.17968499999999998</v>
      </c>
      <c r="Y1673" s="55">
        <f t="shared" si="211"/>
        <v>3.9894999999999996</v>
      </c>
      <c r="Z1673" s="54">
        <f t="shared" si="212"/>
        <v>0.66608231071040991</v>
      </c>
      <c r="AA1673" s="49" t="str">
        <f t="shared" ca="1" si="213"/>
        <v>N</v>
      </c>
      <c r="AB1673" s="49">
        <f t="shared" ca="1" si="214"/>
        <v>5</v>
      </c>
      <c r="AC1673" s="49" t="str">
        <f t="shared" ca="1" si="215"/>
        <v>N</v>
      </c>
    </row>
    <row r="1674" spans="1:29" x14ac:dyDescent="0.25">
      <c r="A1674">
        <v>8971</v>
      </c>
      <c r="B1674" s="9">
        <v>43560</v>
      </c>
      <c r="C1674" s="50" t="str">
        <f t="shared" si="208"/>
        <v>N</v>
      </c>
      <c r="D1674" s="52">
        <f>_xlfn.XLOOKUP(B1674,Cal_Date!B:B,Cal_Date!A:A,0)</f>
        <v>1</v>
      </c>
      <c r="E1674">
        <v>2019</v>
      </c>
      <c r="F1674" t="s">
        <v>125</v>
      </c>
      <c r="G1674" t="s">
        <v>129</v>
      </c>
      <c r="H1674" t="s">
        <v>48</v>
      </c>
      <c r="I1674" t="s">
        <v>18</v>
      </c>
      <c r="J1674" t="s">
        <v>10</v>
      </c>
      <c r="K1674" t="s">
        <v>43</v>
      </c>
      <c r="L1674">
        <v>2</v>
      </c>
      <c r="M1674">
        <v>1008</v>
      </c>
      <c r="O1674" t="s">
        <v>28</v>
      </c>
      <c r="R1674" t="s">
        <v>44</v>
      </c>
      <c r="S1674" s="49" t="str">
        <f t="shared" si="209"/>
        <v>Card</v>
      </c>
      <c r="T1674" s="3">
        <v>0.03</v>
      </c>
      <c r="U1674" s="2">
        <v>15.245999999999999</v>
      </c>
      <c r="V1674" s="2">
        <v>2.92</v>
      </c>
      <c r="W1674" s="54">
        <f>_xlfn.XLOOKUP(M1674,Market!A:A,Market!F:F,0)</f>
        <v>8.8999999999999996E-2</v>
      </c>
      <c r="X1674" s="55">
        <f t="shared" si="210"/>
        <v>0.45737999999999995</v>
      </c>
      <c r="Y1674" s="55">
        <f t="shared" si="211"/>
        <v>12.325999999999999</v>
      </c>
      <c r="Z1674" s="54">
        <f t="shared" si="212"/>
        <v>0.80847435392889933</v>
      </c>
      <c r="AA1674" s="49" t="str">
        <f t="shared" ca="1" si="213"/>
        <v>N</v>
      </c>
      <c r="AB1674" s="49">
        <f t="shared" ca="1" si="214"/>
        <v>5</v>
      </c>
      <c r="AC1674" s="49" t="str">
        <f t="shared" ca="1" si="215"/>
        <v>N</v>
      </c>
    </row>
    <row r="1675" spans="1:29" x14ac:dyDescent="0.25">
      <c r="A1675">
        <v>8972</v>
      </c>
      <c r="B1675" s="9">
        <v>43560</v>
      </c>
      <c r="C1675" s="50" t="str">
        <f t="shared" si="208"/>
        <v>N</v>
      </c>
      <c r="D1675" s="52">
        <f>_xlfn.XLOOKUP(B1675,Cal_Date!B:B,Cal_Date!A:A,0)</f>
        <v>1</v>
      </c>
      <c r="E1675">
        <v>2019</v>
      </c>
      <c r="F1675" t="s">
        <v>125</v>
      </c>
      <c r="G1675" t="s">
        <v>129</v>
      </c>
      <c r="H1675" t="s">
        <v>19</v>
      </c>
      <c r="I1675" t="s">
        <v>11</v>
      </c>
      <c r="J1675" t="s">
        <v>15</v>
      </c>
      <c r="K1675" t="s">
        <v>42</v>
      </c>
      <c r="L1675">
        <v>1</v>
      </c>
      <c r="M1675">
        <v>1009</v>
      </c>
      <c r="O1675" t="s">
        <v>28</v>
      </c>
      <c r="R1675" t="s">
        <v>44</v>
      </c>
      <c r="S1675" s="49" t="str">
        <f t="shared" si="209"/>
        <v>Card</v>
      </c>
      <c r="T1675" s="3">
        <v>0.03</v>
      </c>
      <c r="U1675" s="2">
        <v>5.4450000000000003</v>
      </c>
      <c r="V1675" s="2">
        <v>1.69</v>
      </c>
      <c r="W1675" s="54">
        <f>_xlfn.XLOOKUP(M1675,Market!A:A,Market!F:F,0)</f>
        <v>8.8999999999999996E-2</v>
      </c>
      <c r="X1675" s="55">
        <f t="shared" si="210"/>
        <v>0.16335</v>
      </c>
      <c r="Y1675" s="55">
        <f t="shared" si="211"/>
        <v>3.7550000000000003</v>
      </c>
      <c r="Z1675" s="54">
        <f t="shared" si="212"/>
        <v>0.689623507805326</v>
      </c>
      <c r="AA1675" s="49" t="str">
        <f t="shared" ca="1" si="213"/>
        <v>N</v>
      </c>
      <c r="AB1675" s="49">
        <f t="shared" ca="1" si="214"/>
        <v>5</v>
      </c>
      <c r="AC1675" s="49" t="str">
        <f t="shared" ca="1" si="215"/>
        <v>N</v>
      </c>
    </row>
    <row r="1676" spans="1:29" x14ac:dyDescent="0.25">
      <c r="A1676">
        <v>8973</v>
      </c>
      <c r="B1676" s="9">
        <v>43560</v>
      </c>
      <c r="C1676" s="50" t="str">
        <f t="shared" si="208"/>
        <v>N</v>
      </c>
      <c r="D1676" s="52">
        <f>_xlfn.XLOOKUP(B1676,Cal_Date!B:B,Cal_Date!A:A,0)</f>
        <v>1</v>
      </c>
      <c r="E1676">
        <v>2019</v>
      </c>
      <c r="F1676" t="s">
        <v>125</v>
      </c>
      <c r="G1676" t="s">
        <v>129</v>
      </c>
      <c r="H1676" t="s">
        <v>19</v>
      </c>
      <c r="I1676" t="s">
        <v>11</v>
      </c>
      <c r="J1676" t="s">
        <v>15</v>
      </c>
      <c r="K1676" t="s">
        <v>42</v>
      </c>
      <c r="L1676">
        <v>1</v>
      </c>
      <c r="M1676">
        <v>1010</v>
      </c>
      <c r="O1676" t="s">
        <v>25</v>
      </c>
      <c r="R1676" t="s">
        <v>44</v>
      </c>
      <c r="S1676" s="49" t="str">
        <f t="shared" si="209"/>
        <v>Card</v>
      </c>
      <c r="T1676" s="3">
        <v>0.03</v>
      </c>
      <c r="U1676" s="2">
        <v>5.4</v>
      </c>
      <c r="V1676" s="2">
        <v>1.69</v>
      </c>
      <c r="W1676" s="54">
        <f>_xlfn.XLOOKUP(M1676,Market!A:A,Market!F:F,0)</f>
        <v>0.08</v>
      </c>
      <c r="X1676" s="55">
        <f t="shared" si="210"/>
        <v>0.16200000000000001</v>
      </c>
      <c r="Y1676" s="55">
        <f t="shared" si="211"/>
        <v>3.7100000000000004</v>
      </c>
      <c r="Z1676" s="54">
        <f t="shared" si="212"/>
        <v>0.68703703703703711</v>
      </c>
      <c r="AA1676" s="49" t="str">
        <f t="shared" ca="1" si="213"/>
        <v>N</v>
      </c>
      <c r="AB1676" s="49">
        <f t="shared" ca="1" si="214"/>
        <v>5</v>
      </c>
      <c r="AC1676" s="49" t="str">
        <f t="shared" ca="1" si="215"/>
        <v>N</v>
      </c>
    </row>
    <row r="1677" spans="1:29" x14ac:dyDescent="0.25">
      <c r="A1677">
        <v>8974</v>
      </c>
      <c r="B1677" s="9">
        <v>43560</v>
      </c>
      <c r="C1677" s="50" t="str">
        <f t="shared" si="208"/>
        <v>N</v>
      </c>
      <c r="D1677" s="52">
        <f>_xlfn.XLOOKUP(B1677,Cal_Date!B:B,Cal_Date!A:A,0)</f>
        <v>1</v>
      </c>
      <c r="E1677">
        <v>2019</v>
      </c>
      <c r="F1677" t="s">
        <v>125</v>
      </c>
      <c r="G1677" t="s">
        <v>129</v>
      </c>
      <c r="H1677" t="s">
        <v>19</v>
      </c>
      <c r="I1677" t="s">
        <v>11</v>
      </c>
      <c r="J1677" t="s">
        <v>15</v>
      </c>
      <c r="K1677" t="s">
        <v>42</v>
      </c>
      <c r="L1677">
        <v>1</v>
      </c>
      <c r="M1677">
        <v>1008</v>
      </c>
      <c r="O1677" t="s">
        <v>28</v>
      </c>
      <c r="R1677" t="s">
        <v>44</v>
      </c>
      <c r="S1677" s="49" t="str">
        <f t="shared" si="209"/>
        <v>Card</v>
      </c>
      <c r="T1677" s="3">
        <v>0.03</v>
      </c>
      <c r="U1677" s="2">
        <v>4.9005000000000001</v>
      </c>
      <c r="V1677" s="2">
        <v>1.57</v>
      </c>
      <c r="W1677" s="54">
        <f>_xlfn.XLOOKUP(M1677,Market!A:A,Market!F:F,0)</f>
        <v>8.8999999999999996E-2</v>
      </c>
      <c r="X1677" s="55">
        <f t="shared" si="210"/>
        <v>0.14701500000000001</v>
      </c>
      <c r="Y1677" s="55">
        <f t="shared" si="211"/>
        <v>3.3304999999999998</v>
      </c>
      <c r="Z1677" s="54">
        <f t="shared" si="212"/>
        <v>0.67962452810937657</v>
      </c>
      <c r="AA1677" s="49" t="str">
        <f t="shared" ca="1" si="213"/>
        <v>N</v>
      </c>
      <c r="AB1677" s="49">
        <f t="shared" ca="1" si="214"/>
        <v>5</v>
      </c>
      <c r="AC1677" s="49" t="str">
        <f t="shared" ca="1" si="215"/>
        <v>N</v>
      </c>
    </row>
    <row r="1678" spans="1:29" x14ac:dyDescent="0.25">
      <c r="A1678">
        <v>8975</v>
      </c>
      <c r="B1678" s="9">
        <v>43560</v>
      </c>
      <c r="C1678" s="50" t="str">
        <f t="shared" si="208"/>
        <v>N</v>
      </c>
      <c r="D1678" s="52">
        <f>_xlfn.XLOOKUP(B1678,Cal_Date!B:B,Cal_Date!A:A,0)</f>
        <v>1</v>
      </c>
      <c r="E1678">
        <v>2019</v>
      </c>
      <c r="F1678" t="s">
        <v>125</v>
      </c>
      <c r="G1678" t="s">
        <v>129</v>
      </c>
      <c r="H1678" t="s">
        <v>17</v>
      </c>
      <c r="I1678" t="s">
        <v>18</v>
      </c>
      <c r="J1678" t="s">
        <v>10</v>
      </c>
      <c r="K1678" t="s">
        <v>43</v>
      </c>
      <c r="L1678">
        <v>1</v>
      </c>
      <c r="M1678">
        <v>1008</v>
      </c>
      <c r="O1678" t="s">
        <v>28</v>
      </c>
      <c r="R1678" t="s">
        <v>44</v>
      </c>
      <c r="S1678" s="49" t="str">
        <f t="shared" si="209"/>
        <v>Card</v>
      </c>
      <c r="T1678" s="3">
        <v>0.03</v>
      </c>
      <c r="U1678" s="2">
        <v>4.3559999999999999</v>
      </c>
      <c r="V1678" s="2">
        <v>1.18</v>
      </c>
      <c r="W1678" s="54">
        <f>_xlfn.XLOOKUP(M1678,Market!A:A,Market!F:F,0)</f>
        <v>8.8999999999999996E-2</v>
      </c>
      <c r="X1678" s="55">
        <f t="shared" si="210"/>
        <v>0.13067999999999999</v>
      </c>
      <c r="Y1678" s="55">
        <f t="shared" si="211"/>
        <v>3.1760000000000002</v>
      </c>
      <c r="Z1678" s="54">
        <f t="shared" si="212"/>
        <v>0.72910927456382013</v>
      </c>
      <c r="AA1678" s="49" t="str">
        <f t="shared" ca="1" si="213"/>
        <v>N</v>
      </c>
      <c r="AB1678" s="49">
        <f t="shared" ca="1" si="214"/>
        <v>5</v>
      </c>
      <c r="AC1678" s="49" t="str">
        <f t="shared" ca="1" si="215"/>
        <v>N</v>
      </c>
    </row>
    <row r="1679" spans="1:29" x14ac:dyDescent="0.25">
      <c r="A1679">
        <v>8976</v>
      </c>
      <c r="B1679" s="9">
        <v>43560</v>
      </c>
      <c r="C1679" s="50" t="str">
        <f t="shared" si="208"/>
        <v>N</v>
      </c>
      <c r="D1679" s="52">
        <f>_xlfn.XLOOKUP(B1679,Cal_Date!B:B,Cal_Date!A:A,0)</f>
        <v>1</v>
      </c>
      <c r="E1679">
        <v>2019</v>
      </c>
      <c r="F1679" t="s">
        <v>125</v>
      </c>
      <c r="G1679" t="s">
        <v>129</v>
      </c>
      <c r="H1679" t="s">
        <v>19</v>
      </c>
      <c r="I1679" t="s">
        <v>18</v>
      </c>
      <c r="J1679" t="s">
        <v>10</v>
      </c>
      <c r="K1679" t="s">
        <v>43</v>
      </c>
      <c r="L1679">
        <v>2</v>
      </c>
      <c r="M1679">
        <v>1008</v>
      </c>
      <c r="O1679" t="s">
        <v>28</v>
      </c>
      <c r="R1679" t="s">
        <v>44</v>
      </c>
      <c r="S1679" s="49" t="str">
        <f t="shared" si="209"/>
        <v>Card</v>
      </c>
      <c r="T1679" s="3">
        <v>0.03</v>
      </c>
      <c r="U1679" s="2">
        <v>10.89</v>
      </c>
      <c r="V1679" s="2">
        <v>2.56</v>
      </c>
      <c r="W1679" s="54">
        <f>_xlfn.XLOOKUP(M1679,Market!A:A,Market!F:F,0)</f>
        <v>8.8999999999999996E-2</v>
      </c>
      <c r="X1679" s="55">
        <f t="shared" si="210"/>
        <v>0.32669999999999999</v>
      </c>
      <c r="Y1679" s="55">
        <f t="shared" si="211"/>
        <v>8.33</v>
      </c>
      <c r="Z1679" s="54">
        <f t="shared" si="212"/>
        <v>0.76492194674012848</v>
      </c>
      <c r="AA1679" s="49" t="str">
        <f t="shared" ca="1" si="213"/>
        <v>N</v>
      </c>
      <c r="AB1679" s="49">
        <f t="shared" ca="1" si="214"/>
        <v>5</v>
      </c>
      <c r="AC1679" s="49" t="str">
        <f t="shared" ca="1" si="215"/>
        <v>N</v>
      </c>
    </row>
    <row r="1680" spans="1:29" x14ac:dyDescent="0.25">
      <c r="A1680">
        <v>8977</v>
      </c>
      <c r="B1680" s="9">
        <v>43560</v>
      </c>
      <c r="C1680" s="50" t="str">
        <f t="shared" si="208"/>
        <v>N</v>
      </c>
      <c r="D1680" s="52">
        <f>_xlfn.XLOOKUP(B1680,Cal_Date!B:B,Cal_Date!A:A,0)</f>
        <v>1</v>
      </c>
      <c r="E1680">
        <v>2019</v>
      </c>
      <c r="F1680" t="s">
        <v>125</v>
      </c>
      <c r="G1680" t="s">
        <v>129</v>
      </c>
      <c r="H1680" t="s">
        <v>17</v>
      </c>
      <c r="I1680" t="s">
        <v>18</v>
      </c>
      <c r="J1680" t="s">
        <v>10</v>
      </c>
      <c r="K1680" t="s">
        <v>43</v>
      </c>
      <c r="L1680">
        <v>1</v>
      </c>
      <c r="M1680">
        <v>1004</v>
      </c>
      <c r="O1680" t="s">
        <v>28</v>
      </c>
      <c r="R1680" t="s">
        <v>46</v>
      </c>
      <c r="S1680" s="49" t="str">
        <f t="shared" si="209"/>
        <v>Card</v>
      </c>
      <c r="T1680" s="3">
        <v>0.04</v>
      </c>
      <c r="U1680" s="2">
        <v>4.24</v>
      </c>
      <c r="V1680" s="2">
        <v>1.18</v>
      </c>
      <c r="W1680" s="54">
        <f>_xlfn.XLOOKUP(M1680,Market!A:A,Market!F:F,0)</f>
        <v>0.06</v>
      </c>
      <c r="X1680" s="55">
        <f t="shared" si="210"/>
        <v>0.1696</v>
      </c>
      <c r="Y1680" s="55">
        <f t="shared" si="211"/>
        <v>3.0600000000000005</v>
      </c>
      <c r="Z1680" s="54">
        <f t="shared" si="212"/>
        <v>0.72169811320754729</v>
      </c>
      <c r="AA1680" s="49" t="str">
        <f t="shared" ca="1" si="213"/>
        <v>N</v>
      </c>
      <c r="AB1680" s="49">
        <f t="shared" ca="1" si="214"/>
        <v>5</v>
      </c>
      <c r="AC1680" s="49" t="str">
        <f t="shared" ca="1" si="215"/>
        <v>N</v>
      </c>
    </row>
    <row r="1681" spans="1:29" x14ac:dyDescent="0.25">
      <c r="A1681">
        <v>8978</v>
      </c>
      <c r="B1681" s="9">
        <v>43560</v>
      </c>
      <c r="C1681" s="50" t="str">
        <f t="shared" si="208"/>
        <v>N</v>
      </c>
      <c r="D1681" s="52">
        <f>_xlfn.XLOOKUP(B1681,Cal_Date!B:B,Cal_Date!A:A,0)</f>
        <v>1</v>
      </c>
      <c r="E1681">
        <v>2019</v>
      </c>
      <c r="F1681" t="s">
        <v>125</v>
      </c>
      <c r="G1681" t="s">
        <v>129</v>
      </c>
      <c r="H1681" t="s">
        <v>17</v>
      </c>
      <c r="I1681" t="s">
        <v>18</v>
      </c>
      <c r="J1681" t="s">
        <v>15</v>
      </c>
      <c r="K1681" t="s">
        <v>43</v>
      </c>
      <c r="L1681">
        <v>1</v>
      </c>
      <c r="M1681">
        <v>1009</v>
      </c>
      <c r="O1681" t="s">
        <v>28</v>
      </c>
      <c r="R1681" t="s">
        <v>44</v>
      </c>
      <c r="S1681" s="49" t="str">
        <f t="shared" si="209"/>
        <v>Card</v>
      </c>
      <c r="T1681" s="3">
        <v>0.03</v>
      </c>
      <c r="U1681" s="2">
        <v>5.9894999999999996</v>
      </c>
      <c r="V1681" s="2">
        <v>2</v>
      </c>
      <c r="W1681" s="54">
        <f>_xlfn.XLOOKUP(M1681,Market!A:A,Market!F:F,0)</f>
        <v>8.8999999999999996E-2</v>
      </c>
      <c r="X1681" s="55">
        <f t="shared" si="210"/>
        <v>0.17968499999999998</v>
      </c>
      <c r="Y1681" s="55">
        <f t="shared" si="211"/>
        <v>3.9894999999999996</v>
      </c>
      <c r="Z1681" s="54">
        <f t="shared" si="212"/>
        <v>0.66608231071040991</v>
      </c>
      <c r="AA1681" s="49" t="str">
        <f t="shared" ca="1" si="213"/>
        <v>N</v>
      </c>
      <c r="AB1681" s="49">
        <f t="shared" ca="1" si="214"/>
        <v>5</v>
      </c>
      <c r="AC1681" s="49" t="str">
        <f t="shared" ca="1" si="215"/>
        <v>N</v>
      </c>
    </row>
    <row r="1682" spans="1:29" x14ac:dyDescent="0.25">
      <c r="A1682">
        <v>8979</v>
      </c>
      <c r="B1682" s="9">
        <v>43561</v>
      </c>
      <c r="C1682" s="50" t="str">
        <f t="shared" si="208"/>
        <v>N</v>
      </c>
      <c r="D1682" s="52">
        <f>_xlfn.XLOOKUP(B1682,Cal_Date!B:B,Cal_Date!A:A,0)</f>
        <v>1</v>
      </c>
      <c r="E1682">
        <v>2019</v>
      </c>
      <c r="F1682" t="s">
        <v>126</v>
      </c>
      <c r="G1682" t="s">
        <v>130</v>
      </c>
      <c r="H1682" t="s">
        <v>17</v>
      </c>
      <c r="I1682" t="s">
        <v>18</v>
      </c>
      <c r="J1682" t="s">
        <v>15</v>
      </c>
      <c r="K1682" t="s">
        <v>43</v>
      </c>
      <c r="L1682">
        <v>1</v>
      </c>
      <c r="M1682">
        <v>1010</v>
      </c>
      <c r="O1682" t="s">
        <v>25</v>
      </c>
      <c r="R1682" t="s">
        <v>44</v>
      </c>
      <c r="S1682" s="49" t="str">
        <f t="shared" si="209"/>
        <v>Card</v>
      </c>
      <c r="T1682" s="3">
        <v>0.03</v>
      </c>
      <c r="U1682" s="2">
        <v>5.94</v>
      </c>
      <c r="V1682" s="2">
        <v>2</v>
      </c>
      <c r="W1682" s="54">
        <f>_xlfn.XLOOKUP(M1682,Market!A:A,Market!F:F,0)</f>
        <v>0.08</v>
      </c>
      <c r="X1682" s="55">
        <f t="shared" si="210"/>
        <v>0.1782</v>
      </c>
      <c r="Y1682" s="55">
        <f t="shared" si="211"/>
        <v>3.9400000000000004</v>
      </c>
      <c r="Z1682" s="54">
        <f t="shared" si="212"/>
        <v>0.66329966329966328</v>
      </c>
      <c r="AA1682" s="49" t="str">
        <f t="shared" ca="1" si="213"/>
        <v>N</v>
      </c>
      <c r="AB1682" s="49">
        <f t="shared" ca="1" si="214"/>
        <v>5</v>
      </c>
      <c r="AC1682" s="49" t="str">
        <f t="shared" ca="1" si="215"/>
        <v>N</v>
      </c>
    </row>
    <row r="1683" spans="1:29" x14ac:dyDescent="0.25">
      <c r="A1683">
        <v>8980</v>
      </c>
      <c r="B1683" s="9">
        <v>43561</v>
      </c>
      <c r="C1683" s="50" t="str">
        <f t="shared" si="208"/>
        <v>N</v>
      </c>
      <c r="D1683" s="52">
        <f>_xlfn.XLOOKUP(B1683,Cal_Date!B:B,Cal_Date!A:A,0)</f>
        <v>1</v>
      </c>
      <c r="E1683">
        <v>2019</v>
      </c>
      <c r="F1683" t="s">
        <v>126</v>
      </c>
      <c r="G1683" t="s">
        <v>130</v>
      </c>
      <c r="H1683" t="s">
        <v>48</v>
      </c>
      <c r="I1683" t="s">
        <v>18</v>
      </c>
      <c r="J1683" t="s">
        <v>10</v>
      </c>
      <c r="K1683" t="s">
        <v>43</v>
      </c>
      <c r="L1683">
        <v>1</v>
      </c>
      <c r="M1683">
        <v>1011</v>
      </c>
      <c r="O1683" t="s">
        <v>25</v>
      </c>
      <c r="R1683" t="s">
        <v>44</v>
      </c>
      <c r="S1683" s="49" t="str">
        <f t="shared" si="209"/>
        <v>Card</v>
      </c>
      <c r="T1683" s="3">
        <v>0.03</v>
      </c>
      <c r="U1683" s="2">
        <v>7.42</v>
      </c>
      <c r="V1683" s="2">
        <v>1.46</v>
      </c>
      <c r="W1683" s="54">
        <f>_xlfn.XLOOKUP(M1683,Market!A:A,Market!F:F,0)</f>
        <v>0.06</v>
      </c>
      <c r="X1683" s="55">
        <f t="shared" si="210"/>
        <v>0.22259999999999999</v>
      </c>
      <c r="Y1683" s="55">
        <f t="shared" si="211"/>
        <v>5.96</v>
      </c>
      <c r="Z1683" s="54">
        <f t="shared" si="212"/>
        <v>0.80323450134770891</v>
      </c>
      <c r="AA1683" s="49" t="str">
        <f t="shared" ca="1" si="213"/>
        <v>N</v>
      </c>
      <c r="AB1683" s="49">
        <f t="shared" ca="1" si="214"/>
        <v>5</v>
      </c>
      <c r="AC1683" s="49" t="str">
        <f t="shared" ca="1" si="215"/>
        <v>N</v>
      </c>
    </row>
    <row r="1684" spans="1:29" x14ac:dyDescent="0.25">
      <c r="A1684">
        <v>8981</v>
      </c>
      <c r="B1684" s="9">
        <v>43561</v>
      </c>
      <c r="C1684" s="50" t="str">
        <f t="shared" si="208"/>
        <v>N</v>
      </c>
      <c r="D1684" s="52">
        <f>_xlfn.XLOOKUP(B1684,Cal_Date!B:B,Cal_Date!A:A,0)</f>
        <v>1</v>
      </c>
      <c r="E1684">
        <v>2019</v>
      </c>
      <c r="F1684" t="s">
        <v>126</v>
      </c>
      <c r="G1684" t="s">
        <v>130</v>
      </c>
      <c r="H1684" t="s">
        <v>17</v>
      </c>
      <c r="I1684" t="s">
        <v>18</v>
      </c>
      <c r="J1684" t="s">
        <v>15</v>
      </c>
      <c r="K1684" t="s">
        <v>43</v>
      </c>
      <c r="L1684">
        <v>1</v>
      </c>
      <c r="M1684">
        <v>1011</v>
      </c>
      <c r="O1684" t="s">
        <v>25</v>
      </c>
      <c r="R1684" t="s">
        <v>44</v>
      </c>
      <c r="S1684" s="49" t="str">
        <f t="shared" si="209"/>
        <v>Card</v>
      </c>
      <c r="T1684" s="3">
        <v>0.03</v>
      </c>
      <c r="U1684" s="2">
        <v>5.83</v>
      </c>
      <c r="V1684" s="2">
        <v>2</v>
      </c>
      <c r="W1684" s="54">
        <f>_xlfn.XLOOKUP(M1684,Market!A:A,Market!F:F,0)</f>
        <v>0.06</v>
      </c>
      <c r="X1684" s="55">
        <f t="shared" si="210"/>
        <v>0.1749</v>
      </c>
      <c r="Y1684" s="55">
        <f t="shared" si="211"/>
        <v>3.83</v>
      </c>
      <c r="Z1684" s="54">
        <f t="shared" si="212"/>
        <v>0.65694682675814753</v>
      </c>
      <c r="AA1684" s="49" t="str">
        <f t="shared" ca="1" si="213"/>
        <v>N</v>
      </c>
      <c r="AB1684" s="49">
        <f t="shared" ca="1" si="214"/>
        <v>5</v>
      </c>
      <c r="AC1684" s="49" t="str">
        <f t="shared" ca="1" si="215"/>
        <v>N</v>
      </c>
    </row>
    <row r="1685" spans="1:29" x14ac:dyDescent="0.25">
      <c r="A1685">
        <v>8982</v>
      </c>
      <c r="B1685" s="9">
        <v>43561</v>
      </c>
      <c r="C1685" s="50" t="str">
        <f t="shared" si="208"/>
        <v>N</v>
      </c>
      <c r="D1685" s="52">
        <f>_xlfn.XLOOKUP(B1685,Cal_Date!B:B,Cal_Date!A:A,0)</f>
        <v>1</v>
      </c>
      <c r="E1685">
        <v>2019</v>
      </c>
      <c r="F1685" t="s">
        <v>126</v>
      </c>
      <c r="G1685" t="s">
        <v>130</v>
      </c>
      <c r="H1685" t="s">
        <v>19</v>
      </c>
      <c r="I1685" t="s">
        <v>18</v>
      </c>
      <c r="J1685" t="s">
        <v>10</v>
      </c>
      <c r="K1685" t="s">
        <v>43</v>
      </c>
      <c r="L1685">
        <v>2</v>
      </c>
      <c r="M1685">
        <v>1011</v>
      </c>
      <c r="O1685" t="s">
        <v>25</v>
      </c>
      <c r="R1685" t="s">
        <v>44</v>
      </c>
      <c r="S1685" s="49" t="str">
        <f t="shared" si="209"/>
        <v>Card</v>
      </c>
      <c r="T1685" s="3">
        <v>0.03</v>
      </c>
      <c r="U1685" s="2">
        <v>10.600000000000001</v>
      </c>
      <c r="V1685" s="2">
        <v>2.56</v>
      </c>
      <c r="W1685" s="54">
        <f>_xlfn.XLOOKUP(M1685,Market!A:A,Market!F:F,0)</f>
        <v>0.06</v>
      </c>
      <c r="X1685" s="55">
        <f t="shared" si="210"/>
        <v>0.318</v>
      </c>
      <c r="Y1685" s="55">
        <f t="shared" si="211"/>
        <v>8.0400000000000009</v>
      </c>
      <c r="Z1685" s="54">
        <f t="shared" si="212"/>
        <v>0.75849056603773579</v>
      </c>
      <c r="AA1685" s="49" t="str">
        <f t="shared" ca="1" si="213"/>
        <v>N</v>
      </c>
      <c r="AB1685" s="49">
        <f t="shared" ca="1" si="214"/>
        <v>5</v>
      </c>
      <c r="AC1685" s="49" t="str">
        <f t="shared" ca="1" si="215"/>
        <v>N</v>
      </c>
    </row>
    <row r="1686" spans="1:29" x14ac:dyDescent="0.25">
      <c r="A1686">
        <v>8983</v>
      </c>
      <c r="B1686" s="9">
        <v>43561</v>
      </c>
      <c r="C1686" s="50" t="str">
        <f t="shared" si="208"/>
        <v>N</v>
      </c>
      <c r="D1686" s="52">
        <f>_xlfn.XLOOKUP(B1686,Cal_Date!B:B,Cal_Date!A:A,0)</f>
        <v>1</v>
      </c>
      <c r="E1686">
        <v>2019</v>
      </c>
      <c r="F1686" t="s">
        <v>126</v>
      </c>
      <c r="G1686" t="s">
        <v>130</v>
      </c>
      <c r="H1686" t="s">
        <v>17</v>
      </c>
      <c r="I1686" t="s">
        <v>18</v>
      </c>
      <c r="J1686" t="s">
        <v>10</v>
      </c>
      <c r="K1686" t="s">
        <v>43</v>
      </c>
      <c r="L1686">
        <v>2</v>
      </c>
      <c r="M1686">
        <v>1001</v>
      </c>
      <c r="O1686" t="s">
        <v>25</v>
      </c>
      <c r="R1686" t="s">
        <v>44</v>
      </c>
      <c r="S1686" s="49" t="str">
        <f t="shared" si="209"/>
        <v>Card</v>
      </c>
      <c r="T1686" s="3">
        <v>0.03</v>
      </c>
      <c r="U1686" s="2">
        <v>8.48</v>
      </c>
      <c r="V1686" s="2">
        <v>2.36</v>
      </c>
      <c r="W1686" s="54">
        <f>_xlfn.XLOOKUP(M1686,Market!A:A,Market!F:F,0)</f>
        <v>0.06</v>
      </c>
      <c r="X1686" s="55">
        <f t="shared" si="210"/>
        <v>0.25440000000000002</v>
      </c>
      <c r="Y1686" s="55">
        <f t="shared" si="211"/>
        <v>6.120000000000001</v>
      </c>
      <c r="Z1686" s="54">
        <f t="shared" si="212"/>
        <v>0.72169811320754729</v>
      </c>
      <c r="AA1686" s="49" t="str">
        <f t="shared" ca="1" si="213"/>
        <v>N</v>
      </c>
      <c r="AB1686" s="49">
        <f t="shared" ca="1" si="214"/>
        <v>5</v>
      </c>
      <c r="AC1686" s="49" t="str">
        <f t="shared" ca="1" si="215"/>
        <v>N</v>
      </c>
    </row>
    <row r="1687" spans="1:29" x14ac:dyDescent="0.25">
      <c r="A1687">
        <v>8984</v>
      </c>
      <c r="B1687" s="9">
        <v>43561</v>
      </c>
      <c r="C1687" s="50" t="str">
        <f t="shared" si="208"/>
        <v>N</v>
      </c>
      <c r="D1687" s="52">
        <f>_xlfn.XLOOKUP(B1687,Cal_Date!B:B,Cal_Date!A:A,0)</f>
        <v>1</v>
      </c>
      <c r="E1687">
        <v>2019</v>
      </c>
      <c r="F1687" t="s">
        <v>126</v>
      </c>
      <c r="G1687" t="s">
        <v>130</v>
      </c>
      <c r="H1687" t="s">
        <v>19</v>
      </c>
      <c r="I1687" t="s">
        <v>11</v>
      </c>
      <c r="J1687" t="s">
        <v>15</v>
      </c>
      <c r="K1687" t="s">
        <v>42</v>
      </c>
      <c r="L1687">
        <v>1</v>
      </c>
      <c r="M1687">
        <v>1000</v>
      </c>
      <c r="O1687" t="s">
        <v>25</v>
      </c>
      <c r="R1687" t="s">
        <v>44</v>
      </c>
      <c r="S1687" s="49" t="str">
        <f t="shared" si="209"/>
        <v>Card</v>
      </c>
      <c r="T1687" s="3">
        <v>0.03</v>
      </c>
      <c r="U1687" s="2">
        <v>5.4</v>
      </c>
      <c r="V1687" s="2">
        <v>1.69</v>
      </c>
      <c r="W1687" s="54">
        <f>_xlfn.XLOOKUP(M1687,Market!A:A,Market!F:F,0)</f>
        <v>0.08</v>
      </c>
      <c r="X1687" s="55">
        <f t="shared" si="210"/>
        <v>0.16200000000000001</v>
      </c>
      <c r="Y1687" s="55">
        <f t="shared" si="211"/>
        <v>3.7100000000000004</v>
      </c>
      <c r="Z1687" s="54">
        <f t="shared" si="212"/>
        <v>0.68703703703703711</v>
      </c>
      <c r="AA1687" s="49" t="str">
        <f t="shared" ca="1" si="213"/>
        <v>N</v>
      </c>
      <c r="AB1687" s="49">
        <f t="shared" ca="1" si="214"/>
        <v>5</v>
      </c>
      <c r="AC1687" s="49" t="str">
        <f t="shared" ca="1" si="215"/>
        <v>N</v>
      </c>
    </row>
    <row r="1688" spans="1:29" x14ac:dyDescent="0.25">
      <c r="A1688">
        <v>8985</v>
      </c>
      <c r="B1688" s="9">
        <v>43561</v>
      </c>
      <c r="C1688" s="50" t="str">
        <f t="shared" si="208"/>
        <v>N</v>
      </c>
      <c r="D1688" s="52">
        <f>_xlfn.XLOOKUP(B1688,Cal_Date!B:B,Cal_Date!A:A,0)</f>
        <v>1</v>
      </c>
      <c r="E1688">
        <v>2019</v>
      </c>
      <c r="F1688" t="s">
        <v>126</v>
      </c>
      <c r="G1688" t="s">
        <v>130</v>
      </c>
      <c r="H1688" t="s">
        <v>17</v>
      </c>
      <c r="I1688" t="s">
        <v>18</v>
      </c>
      <c r="J1688" t="s">
        <v>15</v>
      </c>
      <c r="K1688" t="s">
        <v>43</v>
      </c>
      <c r="L1688">
        <v>1</v>
      </c>
      <c r="M1688">
        <v>1000</v>
      </c>
      <c r="O1688" t="s">
        <v>25</v>
      </c>
      <c r="R1688" t="s">
        <v>44</v>
      </c>
      <c r="S1688" s="49" t="str">
        <f t="shared" si="209"/>
        <v>Card</v>
      </c>
      <c r="T1688" s="3">
        <v>0.03</v>
      </c>
      <c r="U1688" s="2">
        <v>5.94</v>
      </c>
      <c r="V1688" s="2">
        <v>2</v>
      </c>
      <c r="W1688" s="54">
        <f>_xlfn.XLOOKUP(M1688,Market!A:A,Market!F:F,0)</f>
        <v>0.08</v>
      </c>
      <c r="X1688" s="55">
        <f t="shared" si="210"/>
        <v>0.1782</v>
      </c>
      <c r="Y1688" s="55">
        <f t="shared" si="211"/>
        <v>3.9400000000000004</v>
      </c>
      <c r="Z1688" s="54">
        <f t="shared" si="212"/>
        <v>0.66329966329966328</v>
      </c>
      <c r="AA1688" s="49" t="str">
        <f t="shared" ca="1" si="213"/>
        <v>N</v>
      </c>
      <c r="AB1688" s="49">
        <f t="shared" ca="1" si="214"/>
        <v>5</v>
      </c>
      <c r="AC1688" s="49" t="str">
        <f t="shared" ca="1" si="215"/>
        <v>N</v>
      </c>
    </row>
    <row r="1689" spans="1:29" x14ac:dyDescent="0.25">
      <c r="A1689">
        <v>8986</v>
      </c>
      <c r="B1689" s="9">
        <v>43561</v>
      </c>
      <c r="C1689" s="50" t="str">
        <f t="shared" si="208"/>
        <v>N</v>
      </c>
      <c r="D1689" s="52">
        <f>_xlfn.XLOOKUP(B1689,Cal_Date!B:B,Cal_Date!A:A,0)</f>
        <v>1</v>
      </c>
      <c r="E1689">
        <v>2019</v>
      </c>
      <c r="F1689" t="s">
        <v>126</v>
      </c>
      <c r="G1689" t="s">
        <v>130</v>
      </c>
      <c r="H1689" t="s">
        <v>17</v>
      </c>
      <c r="I1689" t="s">
        <v>18</v>
      </c>
      <c r="J1689" t="s">
        <v>10</v>
      </c>
      <c r="K1689" t="s">
        <v>43</v>
      </c>
      <c r="L1689">
        <v>1</v>
      </c>
      <c r="M1689">
        <v>1002</v>
      </c>
      <c r="O1689" t="s">
        <v>28</v>
      </c>
      <c r="R1689" t="s">
        <v>44</v>
      </c>
      <c r="S1689" s="49" t="str">
        <f t="shared" si="209"/>
        <v>Card</v>
      </c>
      <c r="T1689" s="3">
        <v>0.03</v>
      </c>
      <c r="U1689" s="2">
        <v>4.24</v>
      </c>
      <c r="V1689" s="2">
        <v>1.18</v>
      </c>
      <c r="W1689" s="54">
        <f>_xlfn.XLOOKUP(M1689,Market!A:A,Market!F:F,0)</f>
        <v>0.06</v>
      </c>
      <c r="X1689" s="55">
        <f t="shared" si="210"/>
        <v>0.12720000000000001</v>
      </c>
      <c r="Y1689" s="55">
        <f t="shared" si="211"/>
        <v>3.0600000000000005</v>
      </c>
      <c r="Z1689" s="54">
        <f t="shared" si="212"/>
        <v>0.72169811320754729</v>
      </c>
      <c r="AA1689" s="49" t="str">
        <f t="shared" ca="1" si="213"/>
        <v>N</v>
      </c>
      <c r="AB1689" s="49">
        <f t="shared" ca="1" si="214"/>
        <v>5</v>
      </c>
      <c r="AC1689" s="49" t="str">
        <f t="shared" ca="1" si="215"/>
        <v>N</v>
      </c>
    </row>
    <row r="1690" spans="1:29" x14ac:dyDescent="0.25">
      <c r="A1690">
        <v>8987</v>
      </c>
      <c r="B1690" s="9">
        <v>43561</v>
      </c>
      <c r="C1690" s="50" t="str">
        <f t="shared" si="208"/>
        <v>N</v>
      </c>
      <c r="D1690" s="52">
        <f>_xlfn.XLOOKUP(B1690,Cal_Date!B:B,Cal_Date!A:A,0)</f>
        <v>1</v>
      </c>
      <c r="E1690">
        <v>2019</v>
      </c>
      <c r="F1690" t="s">
        <v>126</v>
      </c>
      <c r="G1690" t="s">
        <v>130</v>
      </c>
      <c r="H1690" t="s">
        <v>17</v>
      </c>
      <c r="I1690" t="s">
        <v>18</v>
      </c>
      <c r="J1690" t="s">
        <v>10</v>
      </c>
      <c r="K1690" t="s">
        <v>43</v>
      </c>
      <c r="L1690">
        <v>2</v>
      </c>
      <c r="M1690">
        <v>1003</v>
      </c>
      <c r="O1690" t="s">
        <v>25</v>
      </c>
      <c r="R1690" t="s">
        <v>44</v>
      </c>
      <c r="S1690" s="49" t="str">
        <f t="shared" si="209"/>
        <v>Card</v>
      </c>
      <c r="T1690" s="3">
        <v>0.03</v>
      </c>
      <c r="U1690" s="2">
        <v>8.48</v>
      </c>
      <c r="V1690" s="2">
        <v>2.36</v>
      </c>
      <c r="W1690" s="54">
        <f>_xlfn.XLOOKUP(M1690,Market!A:A,Market!F:F,0)</f>
        <v>0.06</v>
      </c>
      <c r="X1690" s="55">
        <f t="shared" si="210"/>
        <v>0.25440000000000002</v>
      </c>
      <c r="Y1690" s="55">
        <f t="shared" si="211"/>
        <v>6.120000000000001</v>
      </c>
      <c r="Z1690" s="54">
        <f t="shared" si="212"/>
        <v>0.72169811320754729</v>
      </c>
      <c r="AA1690" s="49" t="str">
        <f t="shared" ca="1" si="213"/>
        <v>N</v>
      </c>
      <c r="AB1690" s="49">
        <f t="shared" ca="1" si="214"/>
        <v>5</v>
      </c>
      <c r="AC1690" s="49" t="str">
        <f t="shared" ca="1" si="215"/>
        <v>N</v>
      </c>
    </row>
    <row r="1691" spans="1:29" x14ac:dyDescent="0.25">
      <c r="A1691">
        <v>8988</v>
      </c>
      <c r="B1691" s="9">
        <v>43561</v>
      </c>
      <c r="C1691" s="50" t="str">
        <f t="shared" si="208"/>
        <v>N</v>
      </c>
      <c r="D1691" s="52">
        <f>_xlfn.XLOOKUP(B1691,Cal_Date!B:B,Cal_Date!A:A,0)</f>
        <v>1</v>
      </c>
      <c r="E1691">
        <v>2019</v>
      </c>
      <c r="F1691" t="s">
        <v>126</v>
      </c>
      <c r="G1691" t="s">
        <v>130</v>
      </c>
      <c r="H1691" t="s">
        <v>19</v>
      </c>
      <c r="I1691" t="s">
        <v>11</v>
      </c>
      <c r="J1691" t="s">
        <v>15</v>
      </c>
      <c r="K1691" t="s">
        <v>42</v>
      </c>
      <c r="L1691">
        <v>1</v>
      </c>
      <c r="M1691">
        <v>1005</v>
      </c>
      <c r="O1691" t="s">
        <v>25</v>
      </c>
      <c r="R1691" t="s">
        <v>44</v>
      </c>
      <c r="S1691" s="49" t="str">
        <f t="shared" si="209"/>
        <v>Card</v>
      </c>
      <c r="T1691" s="3">
        <v>0.03</v>
      </c>
      <c r="U1691" s="2">
        <v>4.9005000000000001</v>
      </c>
      <c r="V1691" s="2">
        <v>1.57</v>
      </c>
      <c r="W1691" s="54">
        <f>_xlfn.XLOOKUP(M1691,Market!A:A,Market!F:F,0)</f>
        <v>8.8999999999999996E-2</v>
      </c>
      <c r="X1691" s="55">
        <f t="shared" si="210"/>
        <v>0.14701500000000001</v>
      </c>
      <c r="Y1691" s="55">
        <f t="shared" si="211"/>
        <v>3.3304999999999998</v>
      </c>
      <c r="Z1691" s="54">
        <f t="shared" si="212"/>
        <v>0.67962452810937657</v>
      </c>
      <c r="AA1691" s="49" t="str">
        <f t="shared" ca="1" si="213"/>
        <v>N</v>
      </c>
      <c r="AB1691" s="49">
        <f t="shared" ca="1" si="214"/>
        <v>5</v>
      </c>
      <c r="AC1691" s="49" t="str">
        <f t="shared" ca="1" si="215"/>
        <v>N</v>
      </c>
    </row>
    <row r="1692" spans="1:29" x14ac:dyDescent="0.25">
      <c r="A1692">
        <v>8989</v>
      </c>
      <c r="B1692" s="9">
        <v>43561</v>
      </c>
      <c r="C1692" s="50" t="str">
        <f t="shared" si="208"/>
        <v>N</v>
      </c>
      <c r="D1692" s="52">
        <f>_xlfn.XLOOKUP(B1692,Cal_Date!B:B,Cal_Date!A:A,0)</f>
        <v>1</v>
      </c>
      <c r="E1692">
        <v>2019</v>
      </c>
      <c r="F1692" t="s">
        <v>126</v>
      </c>
      <c r="G1692" t="s">
        <v>130</v>
      </c>
      <c r="H1692" t="s">
        <v>48</v>
      </c>
      <c r="I1692" t="s">
        <v>18</v>
      </c>
      <c r="J1692" t="s">
        <v>10</v>
      </c>
      <c r="K1692" t="s">
        <v>43</v>
      </c>
      <c r="L1692">
        <v>2</v>
      </c>
      <c r="M1692">
        <v>1005</v>
      </c>
      <c r="O1692" t="s">
        <v>25</v>
      </c>
      <c r="R1692" t="s">
        <v>44</v>
      </c>
      <c r="S1692" s="49" t="str">
        <f t="shared" si="209"/>
        <v>Card</v>
      </c>
      <c r="T1692" s="3">
        <v>0.03</v>
      </c>
      <c r="U1692" s="2">
        <v>15.245999999999999</v>
      </c>
      <c r="V1692" s="2">
        <v>2.92</v>
      </c>
      <c r="W1692" s="54">
        <f>_xlfn.XLOOKUP(M1692,Market!A:A,Market!F:F,0)</f>
        <v>8.8999999999999996E-2</v>
      </c>
      <c r="X1692" s="55">
        <f t="shared" si="210"/>
        <v>0.45737999999999995</v>
      </c>
      <c r="Y1692" s="55">
        <f t="shared" si="211"/>
        <v>12.325999999999999</v>
      </c>
      <c r="Z1692" s="54">
        <f t="shared" si="212"/>
        <v>0.80847435392889933</v>
      </c>
      <c r="AA1692" s="49" t="str">
        <f t="shared" ca="1" si="213"/>
        <v>N</v>
      </c>
      <c r="AB1692" s="49">
        <f t="shared" ca="1" si="214"/>
        <v>5</v>
      </c>
      <c r="AC1692" s="49" t="str">
        <f t="shared" ca="1" si="215"/>
        <v>N</v>
      </c>
    </row>
    <row r="1693" spans="1:29" x14ac:dyDescent="0.25">
      <c r="A1693">
        <v>8990</v>
      </c>
      <c r="B1693" s="9">
        <v>43561</v>
      </c>
      <c r="C1693" s="50" t="str">
        <f t="shared" si="208"/>
        <v>N</v>
      </c>
      <c r="D1693" s="52">
        <f>_xlfn.XLOOKUP(B1693,Cal_Date!B:B,Cal_Date!A:A,0)</f>
        <v>1</v>
      </c>
      <c r="E1693">
        <v>2019</v>
      </c>
      <c r="F1693" t="s">
        <v>126</v>
      </c>
      <c r="G1693" t="s">
        <v>130</v>
      </c>
      <c r="H1693" t="s">
        <v>19</v>
      </c>
      <c r="I1693" t="s">
        <v>18</v>
      </c>
      <c r="J1693" t="s">
        <v>10</v>
      </c>
      <c r="K1693" t="s">
        <v>43</v>
      </c>
      <c r="L1693">
        <v>1</v>
      </c>
      <c r="M1693">
        <v>1006</v>
      </c>
      <c r="O1693" t="s">
        <v>28</v>
      </c>
      <c r="R1693" t="s">
        <v>44</v>
      </c>
      <c r="S1693" s="49" t="str">
        <f t="shared" si="209"/>
        <v>Card</v>
      </c>
      <c r="T1693" s="3">
        <v>0.03</v>
      </c>
      <c r="U1693" s="2">
        <v>5.4450000000000003</v>
      </c>
      <c r="V1693" s="2">
        <v>1.28</v>
      </c>
      <c r="W1693" s="54">
        <f>_xlfn.XLOOKUP(M1693,Market!A:A,Market!F:F,0)</f>
        <v>8.8999999999999996E-2</v>
      </c>
      <c r="X1693" s="55">
        <f t="shared" si="210"/>
        <v>0.16335</v>
      </c>
      <c r="Y1693" s="55">
        <f t="shared" si="211"/>
        <v>4.165</v>
      </c>
      <c r="Z1693" s="54">
        <f t="shared" si="212"/>
        <v>0.76492194674012848</v>
      </c>
      <c r="AA1693" s="49" t="str">
        <f t="shared" ca="1" si="213"/>
        <v>N</v>
      </c>
      <c r="AB1693" s="49">
        <f t="shared" ca="1" si="214"/>
        <v>5</v>
      </c>
      <c r="AC1693" s="49" t="str">
        <f t="shared" ca="1" si="215"/>
        <v>N</v>
      </c>
    </row>
    <row r="1694" spans="1:29" x14ac:dyDescent="0.25">
      <c r="A1694">
        <v>8991</v>
      </c>
      <c r="B1694" s="9">
        <v>43561</v>
      </c>
      <c r="C1694" s="50" t="str">
        <f t="shared" si="208"/>
        <v>N</v>
      </c>
      <c r="D1694" s="52">
        <f>_xlfn.XLOOKUP(B1694,Cal_Date!B:B,Cal_Date!A:A,0)</f>
        <v>1</v>
      </c>
      <c r="E1694">
        <v>2019</v>
      </c>
      <c r="F1694" t="s">
        <v>126</v>
      </c>
      <c r="G1694" t="s">
        <v>130</v>
      </c>
      <c r="H1694" t="s">
        <v>17</v>
      </c>
      <c r="I1694" t="s">
        <v>18</v>
      </c>
      <c r="J1694" t="s">
        <v>15</v>
      </c>
      <c r="K1694" t="s">
        <v>43</v>
      </c>
      <c r="L1694">
        <v>2</v>
      </c>
      <c r="M1694">
        <v>1007</v>
      </c>
      <c r="O1694" t="s">
        <v>28</v>
      </c>
      <c r="R1694" t="s">
        <v>44</v>
      </c>
      <c r="S1694" s="49" t="str">
        <f t="shared" si="209"/>
        <v>Card</v>
      </c>
      <c r="T1694" s="3">
        <v>0.03</v>
      </c>
      <c r="U1694" s="2">
        <v>11.978999999999999</v>
      </c>
      <c r="V1694" s="2">
        <v>4</v>
      </c>
      <c r="W1694" s="54">
        <f>_xlfn.XLOOKUP(M1694,Market!A:A,Market!F:F,0)</f>
        <v>8.8999999999999996E-2</v>
      </c>
      <c r="X1694" s="55">
        <f t="shared" si="210"/>
        <v>0.35936999999999997</v>
      </c>
      <c r="Y1694" s="55">
        <f t="shared" si="211"/>
        <v>7.9789999999999992</v>
      </c>
      <c r="Z1694" s="54">
        <f t="shared" si="212"/>
        <v>0.66608231071040991</v>
      </c>
      <c r="AA1694" s="49" t="str">
        <f t="shared" ca="1" si="213"/>
        <v>N</v>
      </c>
      <c r="AB1694" s="49">
        <f t="shared" ca="1" si="214"/>
        <v>5</v>
      </c>
      <c r="AC1694" s="49" t="str">
        <f t="shared" ca="1" si="215"/>
        <v>N</v>
      </c>
    </row>
    <row r="1695" spans="1:29" x14ac:dyDescent="0.25">
      <c r="A1695">
        <v>8992</v>
      </c>
      <c r="B1695" s="9">
        <v>43561</v>
      </c>
      <c r="C1695" s="50" t="str">
        <f t="shared" si="208"/>
        <v>N</v>
      </c>
      <c r="D1695" s="52">
        <f>_xlfn.XLOOKUP(B1695,Cal_Date!B:B,Cal_Date!A:A,0)</f>
        <v>1</v>
      </c>
      <c r="E1695">
        <v>2019</v>
      </c>
      <c r="F1695" t="s">
        <v>126</v>
      </c>
      <c r="G1695" t="s">
        <v>130</v>
      </c>
      <c r="H1695" t="s">
        <v>48</v>
      </c>
      <c r="I1695" t="s">
        <v>18</v>
      </c>
      <c r="J1695" t="s">
        <v>10</v>
      </c>
      <c r="K1695" t="s">
        <v>43</v>
      </c>
      <c r="L1695">
        <v>1</v>
      </c>
      <c r="M1695">
        <v>1008</v>
      </c>
      <c r="O1695" t="s">
        <v>28</v>
      </c>
      <c r="R1695" t="s">
        <v>44</v>
      </c>
      <c r="S1695" s="49" t="str">
        <f t="shared" si="209"/>
        <v>Card</v>
      </c>
      <c r="T1695" s="3">
        <v>0.03</v>
      </c>
      <c r="U1695" s="2">
        <v>7.6229999999999993</v>
      </c>
      <c r="V1695" s="2">
        <v>1.46</v>
      </c>
      <c r="W1695" s="54">
        <f>_xlfn.XLOOKUP(M1695,Market!A:A,Market!F:F,0)</f>
        <v>8.8999999999999996E-2</v>
      </c>
      <c r="X1695" s="55">
        <f t="shared" si="210"/>
        <v>0.22868999999999998</v>
      </c>
      <c r="Y1695" s="55">
        <f t="shared" si="211"/>
        <v>6.1629999999999994</v>
      </c>
      <c r="Z1695" s="54">
        <f t="shared" si="212"/>
        <v>0.80847435392889933</v>
      </c>
      <c r="AA1695" s="49" t="str">
        <f t="shared" ca="1" si="213"/>
        <v>N</v>
      </c>
      <c r="AB1695" s="49">
        <f t="shared" ca="1" si="214"/>
        <v>5</v>
      </c>
      <c r="AC1695" s="49" t="str">
        <f t="shared" ca="1" si="215"/>
        <v>N</v>
      </c>
    </row>
    <row r="1696" spans="1:29" x14ac:dyDescent="0.25">
      <c r="A1696">
        <v>8993</v>
      </c>
      <c r="B1696" s="9">
        <v>43561</v>
      </c>
      <c r="C1696" s="50" t="str">
        <f t="shared" si="208"/>
        <v>N</v>
      </c>
      <c r="D1696" s="52">
        <f>_xlfn.XLOOKUP(B1696,Cal_Date!B:B,Cal_Date!A:A,0)</f>
        <v>1</v>
      </c>
      <c r="E1696">
        <v>2019</v>
      </c>
      <c r="F1696" t="s">
        <v>126</v>
      </c>
      <c r="G1696" t="s">
        <v>130</v>
      </c>
      <c r="H1696" t="s">
        <v>19</v>
      </c>
      <c r="I1696" t="s">
        <v>18</v>
      </c>
      <c r="J1696" t="s">
        <v>10</v>
      </c>
      <c r="K1696" t="s">
        <v>43</v>
      </c>
      <c r="L1696">
        <v>1</v>
      </c>
      <c r="M1696">
        <v>1009</v>
      </c>
      <c r="O1696" t="s">
        <v>28</v>
      </c>
      <c r="R1696" t="s">
        <v>44</v>
      </c>
      <c r="S1696" s="49" t="str">
        <f t="shared" si="209"/>
        <v>Card</v>
      </c>
      <c r="T1696" s="3">
        <v>0.03</v>
      </c>
      <c r="U1696" s="2">
        <v>5.4450000000000003</v>
      </c>
      <c r="V1696" s="2">
        <v>1.28</v>
      </c>
      <c r="W1696" s="54">
        <f>_xlfn.XLOOKUP(M1696,Market!A:A,Market!F:F,0)</f>
        <v>8.8999999999999996E-2</v>
      </c>
      <c r="X1696" s="55">
        <f t="shared" si="210"/>
        <v>0.16335</v>
      </c>
      <c r="Y1696" s="55">
        <f t="shared" si="211"/>
        <v>4.165</v>
      </c>
      <c r="Z1696" s="54">
        <f t="shared" si="212"/>
        <v>0.76492194674012848</v>
      </c>
      <c r="AA1696" s="49" t="str">
        <f t="shared" ca="1" si="213"/>
        <v>N</v>
      </c>
      <c r="AB1696" s="49">
        <f t="shared" ca="1" si="214"/>
        <v>5</v>
      </c>
      <c r="AC1696" s="49" t="str">
        <f t="shared" ca="1" si="215"/>
        <v>N</v>
      </c>
    </row>
    <row r="1697" spans="1:29" x14ac:dyDescent="0.25">
      <c r="A1697">
        <v>8994</v>
      </c>
      <c r="B1697" s="9">
        <v>43561</v>
      </c>
      <c r="C1697" s="50" t="str">
        <f t="shared" si="208"/>
        <v>N</v>
      </c>
      <c r="D1697" s="52">
        <f>_xlfn.XLOOKUP(B1697,Cal_Date!B:B,Cal_Date!A:A,0)</f>
        <v>1</v>
      </c>
      <c r="E1697">
        <v>2019</v>
      </c>
      <c r="F1697" t="s">
        <v>126</v>
      </c>
      <c r="G1697" t="s">
        <v>130</v>
      </c>
      <c r="H1697" t="s">
        <v>19</v>
      </c>
      <c r="I1697" t="s">
        <v>11</v>
      </c>
      <c r="J1697" t="s">
        <v>15</v>
      </c>
      <c r="K1697" t="s">
        <v>42</v>
      </c>
      <c r="L1697">
        <v>1</v>
      </c>
      <c r="M1697">
        <v>1006</v>
      </c>
      <c r="O1697" t="s">
        <v>28</v>
      </c>
      <c r="R1697" t="s">
        <v>46</v>
      </c>
      <c r="S1697" s="49" t="str">
        <f t="shared" si="209"/>
        <v>Card</v>
      </c>
      <c r="T1697" s="3">
        <v>0.04</v>
      </c>
      <c r="U1697" s="2">
        <v>4.9005000000000001</v>
      </c>
      <c r="V1697" s="2">
        <v>1.57</v>
      </c>
      <c r="W1697" s="54">
        <f>_xlfn.XLOOKUP(M1697,Market!A:A,Market!F:F,0)</f>
        <v>8.8999999999999996E-2</v>
      </c>
      <c r="X1697" s="55">
        <f t="shared" si="210"/>
        <v>0.19602</v>
      </c>
      <c r="Y1697" s="55">
        <f t="shared" si="211"/>
        <v>3.3304999999999998</v>
      </c>
      <c r="Z1697" s="54">
        <f t="shared" si="212"/>
        <v>0.67962452810937657</v>
      </c>
      <c r="AA1697" s="49" t="str">
        <f t="shared" ca="1" si="213"/>
        <v>N</v>
      </c>
      <c r="AB1697" s="49">
        <f t="shared" ca="1" si="214"/>
        <v>5</v>
      </c>
      <c r="AC1697" s="49" t="str">
        <f t="shared" ca="1" si="215"/>
        <v>N</v>
      </c>
    </row>
    <row r="1698" spans="1:29" x14ac:dyDescent="0.25">
      <c r="A1698">
        <v>8995</v>
      </c>
      <c r="B1698" s="9">
        <v>43561</v>
      </c>
      <c r="C1698" s="50" t="str">
        <f t="shared" si="208"/>
        <v>N</v>
      </c>
      <c r="D1698" s="52">
        <f>_xlfn.XLOOKUP(B1698,Cal_Date!B:B,Cal_Date!A:A,0)</f>
        <v>1</v>
      </c>
      <c r="E1698">
        <v>2019</v>
      </c>
      <c r="F1698" t="s">
        <v>126</v>
      </c>
      <c r="G1698" t="s">
        <v>130</v>
      </c>
      <c r="H1698" t="s">
        <v>17</v>
      </c>
      <c r="I1698" t="s">
        <v>18</v>
      </c>
      <c r="J1698" t="s">
        <v>15</v>
      </c>
      <c r="K1698" t="s">
        <v>43</v>
      </c>
      <c r="L1698">
        <v>1</v>
      </c>
      <c r="M1698">
        <v>1007</v>
      </c>
      <c r="O1698" t="s">
        <v>28</v>
      </c>
      <c r="R1698" t="s">
        <v>44</v>
      </c>
      <c r="S1698" s="49" t="str">
        <f t="shared" si="209"/>
        <v>Card</v>
      </c>
      <c r="T1698" s="3">
        <v>0.03</v>
      </c>
      <c r="U1698" s="2">
        <v>5.9894999999999996</v>
      </c>
      <c r="V1698" s="2">
        <v>2</v>
      </c>
      <c r="W1698" s="54">
        <f>_xlfn.XLOOKUP(M1698,Market!A:A,Market!F:F,0)</f>
        <v>8.8999999999999996E-2</v>
      </c>
      <c r="X1698" s="55">
        <f t="shared" si="210"/>
        <v>0.17968499999999998</v>
      </c>
      <c r="Y1698" s="55">
        <f t="shared" si="211"/>
        <v>3.9894999999999996</v>
      </c>
      <c r="Z1698" s="54">
        <f t="shared" si="212"/>
        <v>0.66608231071040991</v>
      </c>
      <c r="AA1698" s="49" t="str">
        <f t="shared" ca="1" si="213"/>
        <v>N</v>
      </c>
      <c r="AB1698" s="49">
        <f t="shared" ca="1" si="214"/>
        <v>5</v>
      </c>
      <c r="AC1698" s="49" t="str">
        <f t="shared" ca="1" si="215"/>
        <v>N</v>
      </c>
    </row>
    <row r="1699" spans="1:29" x14ac:dyDescent="0.25">
      <c r="A1699">
        <v>8996</v>
      </c>
      <c r="B1699" s="9">
        <v>43561</v>
      </c>
      <c r="C1699" s="50" t="str">
        <f t="shared" si="208"/>
        <v>N</v>
      </c>
      <c r="D1699" s="52">
        <f>_xlfn.XLOOKUP(B1699,Cal_Date!B:B,Cal_Date!A:A,0)</f>
        <v>1</v>
      </c>
      <c r="E1699">
        <v>2019</v>
      </c>
      <c r="F1699" t="s">
        <v>126</v>
      </c>
      <c r="G1699" t="s">
        <v>130</v>
      </c>
      <c r="H1699" t="s">
        <v>17</v>
      </c>
      <c r="I1699" t="s">
        <v>18</v>
      </c>
      <c r="J1699" t="s">
        <v>10</v>
      </c>
      <c r="K1699" t="s">
        <v>43</v>
      </c>
      <c r="L1699">
        <v>2</v>
      </c>
      <c r="M1699">
        <v>1007</v>
      </c>
      <c r="O1699" t="s">
        <v>28</v>
      </c>
      <c r="R1699" t="s">
        <v>46</v>
      </c>
      <c r="S1699" s="49" t="str">
        <f t="shared" si="209"/>
        <v>Card</v>
      </c>
      <c r="T1699" s="3">
        <v>0.04</v>
      </c>
      <c r="U1699" s="2">
        <v>8.7119999999999997</v>
      </c>
      <c r="V1699" s="2">
        <v>2.36</v>
      </c>
      <c r="W1699" s="54">
        <f>_xlfn.XLOOKUP(M1699,Market!A:A,Market!F:F,0)</f>
        <v>8.8999999999999996E-2</v>
      </c>
      <c r="X1699" s="55">
        <f t="shared" si="210"/>
        <v>0.34848000000000001</v>
      </c>
      <c r="Y1699" s="55">
        <f t="shared" si="211"/>
        <v>6.3520000000000003</v>
      </c>
      <c r="Z1699" s="54">
        <f t="shared" si="212"/>
        <v>0.72910927456382013</v>
      </c>
      <c r="AA1699" s="49" t="str">
        <f t="shared" ca="1" si="213"/>
        <v>N</v>
      </c>
      <c r="AB1699" s="49">
        <f t="shared" ca="1" si="214"/>
        <v>5</v>
      </c>
      <c r="AC1699" s="49" t="str">
        <f t="shared" ca="1" si="215"/>
        <v>N</v>
      </c>
    </row>
    <row r="1700" spans="1:29" x14ac:dyDescent="0.25">
      <c r="A1700">
        <v>8997</v>
      </c>
      <c r="B1700" s="9">
        <v>43561</v>
      </c>
      <c r="C1700" s="50" t="str">
        <f t="shared" si="208"/>
        <v>N</v>
      </c>
      <c r="D1700" s="52">
        <f>_xlfn.XLOOKUP(B1700,Cal_Date!B:B,Cal_Date!A:A,0)</f>
        <v>1</v>
      </c>
      <c r="E1700">
        <v>2019</v>
      </c>
      <c r="F1700" t="s">
        <v>126</v>
      </c>
      <c r="G1700" t="s">
        <v>130</v>
      </c>
      <c r="H1700" t="s">
        <v>17</v>
      </c>
      <c r="I1700" t="s">
        <v>18</v>
      </c>
      <c r="J1700" t="s">
        <v>15</v>
      </c>
      <c r="K1700" t="s">
        <v>43</v>
      </c>
      <c r="L1700">
        <v>1</v>
      </c>
      <c r="M1700">
        <v>1007</v>
      </c>
      <c r="O1700" t="s">
        <v>28</v>
      </c>
      <c r="R1700" t="s">
        <v>44</v>
      </c>
      <c r="S1700" s="49" t="str">
        <f t="shared" si="209"/>
        <v>Card</v>
      </c>
      <c r="T1700" s="3">
        <v>0.03</v>
      </c>
      <c r="U1700" s="2">
        <v>5.9894999999999996</v>
      </c>
      <c r="V1700" s="2">
        <v>2</v>
      </c>
      <c r="W1700" s="54">
        <f>_xlfn.XLOOKUP(M1700,Market!A:A,Market!F:F,0)</f>
        <v>8.8999999999999996E-2</v>
      </c>
      <c r="X1700" s="55">
        <f t="shared" si="210"/>
        <v>0.17968499999999998</v>
      </c>
      <c r="Y1700" s="55">
        <f t="shared" si="211"/>
        <v>3.9894999999999996</v>
      </c>
      <c r="Z1700" s="54">
        <f t="shared" si="212"/>
        <v>0.66608231071040991</v>
      </c>
      <c r="AA1700" s="49" t="str">
        <f t="shared" ca="1" si="213"/>
        <v>N</v>
      </c>
      <c r="AB1700" s="49">
        <f t="shared" ca="1" si="214"/>
        <v>5</v>
      </c>
      <c r="AC1700" s="49" t="str">
        <f t="shared" ca="1" si="215"/>
        <v>N</v>
      </c>
    </row>
    <row r="1701" spans="1:29" x14ac:dyDescent="0.25">
      <c r="A1701">
        <v>8998</v>
      </c>
      <c r="B1701" s="9">
        <v>43561</v>
      </c>
      <c r="C1701" s="50" t="str">
        <f t="shared" si="208"/>
        <v>N</v>
      </c>
      <c r="D1701" s="52">
        <f>_xlfn.XLOOKUP(B1701,Cal_Date!B:B,Cal_Date!A:A,0)</f>
        <v>1</v>
      </c>
      <c r="E1701">
        <v>2019</v>
      </c>
      <c r="F1701" t="s">
        <v>126</v>
      </c>
      <c r="G1701" t="s">
        <v>130</v>
      </c>
      <c r="H1701" t="s">
        <v>48</v>
      </c>
      <c r="I1701" t="s">
        <v>18</v>
      </c>
      <c r="J1701" t="s">
        <v>10</v>
      </c>
      <c r="K1701" t="s">
        <v>43</v>
      </c>
      <c r="L1701">
        <v>1</v>
      </c>
      <c r="M1701">
        <v>1005</v>
      </c>
      <c r="O1701" t="s">
        <v>25</v>
      </c>
      <c r="R1701" t="s">
        <v>44</v>
      </c>
      <c r="S1701" s="49" t="str">
        <f t="shared" si="209"/>
        <v>Card</v>
      </c>
      <c r="T1701" s="3">
        <v>0.03</v>
      </c>
      <c r="U1701" s="2">
        <v>7.6229999999999993</v>
      </c>
      <c r="V1701" s="2">
        <v>1.46</v>
      </c>
      <c r="W1701" s="54">
        <f>_xlfn.XLOOKUP(M1701,Market!A:A,Market!F:F,0)</f>
        <v>8.8999999999999996E-2</v>
      </c>
      <c r="X1701" s="55">
        <f t="shared" si="210"/>
        <v>0.22868999999999998</v>
      </c>
      <c r="Y1701" s="55">
        <f t="shared" si="211"/>
        <v>6.1629999999999994</v>
      </c>
      <c r="Z1701" s="54">
        <f t="shared" si="212"/>
        <v>0.80847435392889933</v>
      </c>
      <c r="AA1701" s="49" t="str">
        <f t="shared" ca="1" si="213"/>
        <v>N</v>
      </c>
      <c r="AB1701" s="49">
        <f t="shared" ca="1" si="214"/>
        <v>5</v>
      </c>
      <c r="AC1701" s="49" t="str">
        <f t="shared" ca="1" si="215"/>
        <v>N</v>
      </c>
    </row>
    <row r="1702" spans="1:29" x14ac:dyDescent="0.25">
      <c r="A1702">
        <v>8999</v>
      </c>
      <c r="B1702" s="9">
        <v>43561</v>
      </c>
      <c r="C1702" s="50" t="str">
        <f t="shared" si="208"/>
        <v>N</v>
      </c>
      <c r="D1702" s="52">
        <f>_xlfn.XLOOKUP(B1702,Cal_Date!B:B,Cal_Date!A:A,0)</f>
        <v>1</v>
      </c>
      <c r="E1702">
        <v>2019</v>
      </c>
      <c r="F1702" t="s">
        <v>126</v>
      </c>
      <c r="G1702" t="s">
        <v>130</v>
      </c>
      <c r="H1702" t="s">
        <v>48</v>
      </c>
      <c r="I1702" t="s">
        <v>18</v>
      </c>
      <c r="J1702" t="s">
        <v>10</v>
      </c>
      <c r="K1702" t="s">
        <v>43</v>
      </c>
      <c r="L1702">
        <v>1</v>
      </c>
      <c r="M1702">
        <v>1005</v>
      </c>
      <c r="O1702" t="s">
        <v>25</v>
      </c>
      <c r="R1702" t="s">
        <v>44</v>
      </c>
      <c r="S1702" s="49" t="str">
        <f t="shared" si="209"/>
        <v>Card</v>
      </c>
      <c r="T1702" s="3">
        <v>0.03</v>
      </c>
      <c r="U1702" s="2">
        <v>7.6229999999999993</v>
      </c>
      <c r="V1702" s="2">
        <v>1.46</v>
      </c>
      <c r="W1702" s="54">
        <f>_xlfn.XLOOKUP(M1702,Market!A:A,Market!F:F,0)</f>
        <v>8.8999999999999996E-2</v>
      </c>
      <c r="X1702" s="55">
        <f t="shared" si="210"/>
        <v>0.22868999999999998</v>
      </c>
      <c r="Y1702" s="55">
        <f t="shared" si="211"/>
        <v>6.1629999999999994</v>
      </c>
      <c r="Z1702" s="54">
        <f t="shared" si="212"/>
        <v>0.80847435392889933</v>
      </c>
      <c r="AA1702" s="49" t="str">
        <f t="shared" ca="1" si="213"/>
        <v>N</v>
      </c>
      <c r="AB1702" s="49">
        <f t="shared" ca="1" si="214"/>
        <v>5</v>
      </c>
      <c r="AC1702" s="49" t="str">
        <f t="shared" ca="1" si="215"/>
        <v>N</v>
      </c>
    </row>
    <row r="1703" spans="1:29" x14ac:dyDescent="0.25">
      <c r="A1703">
        <v>9000</v>
      </c>
      <c r="B1703" s="9">
        <v>43561</v>
      </c>
      <c r="C1703" s="50" t="str">
        <f t="shared" si="208"/>
        <v>N</v>
      </c>
      <c r="D1703" s="52">
        <f>_xlfn.XLOOKUP(B1703,Cal_Date!B:B,Cal_Date!A:A,0)</f>
        <v>1</v>
      </c>
      <c r="E1703">
        <v>2019</v>
      </c>
      <c r="F1703" t="s">
        <v>126</v>
      </c>
      <c r="G1703" t="s">
        <v>130</v>
      </c>
      <c r="H1703" t="s">
        <v>17</v>
      </c>
      <c r="I1703" t="s">
        <v>18</v>
      </c>
      <c r="J1703" t="s">
        <v>15</v>
      </c>
      <c r="K1703" t="s">
        <v>43</v>
      </c>
      <c r="L1703">
        <v>1</v>
      </c>
      <c r="M1703">
        <v>1002</v>
      </c>
      <c r="O1703" t="s">
        <v>28</v>
      </c>
      <c r="R1703" t="s">
        <v>44</v>
      </c>
      <c r="S1703" s="49" t="str">
        <f t="shared" si="209"/>
        <v>Card</v>
      </c>
      <c r="T1703" s="3">
        <v>0.03</v>
      </c>
      <c r="U1703" s="2">
        <v>5.83</v>
      </c>
      <c r="V1703" s="2">
        <v>2</v>
      </c>
      <c r="W1703" s="54">
        <f>_xlfn.XLOOKUP(M1703,Market!A:A,Market!F:F,0)</f>
        <v>0.06</v>
      </c>
      <c r="X1703" s="55">
        <f t="shared" si="210"/>
        <v>0.1749</v>
      </c>
      <c r="Y1703" s="55">
        <f t="shared" si="211"/>
        <v>3.83</v>
      </c>
      <c r="Z1703" s="54">
        <f t="shared" si="212"/>
        <v>0.65694682675814753</v>
      </c>
      <c r="AA1703" s="49" t="str">
        <f t="shared" ca="1" si="213"/>
        <v>N</v>
      </c>
      <c r="AB1703" s="49">
        <f t="shared" ca="1" si="214"/>
        <v>5</v>
      </c>
      <c r="AC1703" s="49" t="str">
        <f t="shared" ca="1" si="215"/>
        <v>N</v>
      </c>
    </row>
    <row r="1704" spans="1:29" x14ac:dyDescent="0.25">
      <c r="A1704">
        <v>9001</v>
      </c>
      <c r="B1704" s="9">
        <v>43561</v>
      </c>
      <c r="C1704" s="50" t="str">
        <f t="shared" si="208"/>
        <v>N</v>
      </c>
      <c r="D1704" s="52">
        <f>_xlfn.XLOOKUP(B1704,Cal_Date!B:B,Cal_Date!A:A,0)</f>
        <v>1</v>
      </c>
      <c r="E1704">
        <v>2019</v>
      </c>
      <c r="F1704" t="s">
        <v>126</v>
      </c>
      <c r="G1704" t="s">
        <v>130</v>
      </c>
      <c r="H1704" t="s">
        <v>19</v>
      </c>
      <c r="I1704" t="s">
        <v>11</v>
      </c>
      <c r="J1704" t="s">
        <v>15</v>
      </c>
      <c r="K1704" t="s">
        <v>42</v>
      </c>
      <c r="L1704">
        <v>1</v>
      </c>
      <c r="M1704">
        <v>1004</v>
      </c>
      <c r="O1704" t="s">
        <v>28</v>
      </c>
      <c r="R1704" t="s">
        <v>44</v>
      </c>
      <c r="S1704" s="49" t="str">
        <f t="shared" si="209"/>
        <v>Card</v>
      </c>
      <c r="T1704" s="3">
        <v>0.03</v>
      </c>
      <c r="U1704" s="2">
        <v>4.7700000000000005</v>
      </c>
      <c r="V1704" s="2">
        <v>1.57</v>
      </c>
      <c r="W1704" s="54">
        <f>_xlfn.XLOOKUP(M1704,Market!A:A,Market!F:F,0)</f>
        <v>0.06</v>
      </c>
      <c r="X1704" s="55">
        <f t="shared" si="210"/>
        <v>0.1431</v>
      </c>
      <c r="Y1704" s="55">
        <f t="shared" si="211"/>
        <v>3.2</v>
      </c>
      <c r="Z1704" s="54">
        <f t="shared" si="212"/>
        <v>0.67085953878406701</v>
      </c>
      <c r="AA1704" s="49" t="str">
        <f t="shared" ca="1" si="213"/>
        <v>N</v>
      </c>
      <c r="AB1704" s="49">
        <f t="shared" ca="1" si="214"/>
        <v>5</v>
      </c>
      <c r="AC1704" s="49" t="str">
        <f t="shared" ca="1" si="215"/>
        <v>N</v>
      </c>
    </row>
    <row r="1705" spans="1:29" x14ac:dyDescent="0.25">
      <c r="A1705">
        <v>9002</v>
      </c>
      <c r="B1705" s="9">
        <v>43561</v>
      </c>
      <c r="C1705" s="50" t="str">
        <f t="shared" si="208"/>
        <v>N</v>
      </c>
      <c r="D1705" s="52">
        <f>_xlfn.XLOOKUP(B1705,Cal_Date!B:B,Cal_Date!A:A,0)</f>
        <v>1</v>
      </c>
      <c r="E1705">
        <v>2019</v>
      </c>
      <c r="F1705" t="s">
        <v>126</v>
      </c>
      <c r="G1705" t="s">
        <v>130</v>
      </c>
      <c r="H1705" t="s">
        <v>17</v>
      </c>
      <c r="I1705" t="s">
        <v>18</v>
      </c>
      <c r="J1705" t="s">
        <v>15</v>
      </c>
      <c r="K1705" t="s">
        <v>43</v>
      </c>
      <c r="L1705">
        <v>2</v>
      </c>
      <c r="M1705">
        <v>1005</v>
      </c>
      <c r="O1705" t="s">
        <v>25</v>
      </c>
      <c r="R1705" t="s">
        <v>44</v>
      </c>
      <c r="S1705" s="49" t="str">
        <f t="shared" si="209"/>
        <v>Card</v>
      </c>
      <c r="T1705" s="3">
        <v>0.03</v>
      </c>
      <c r="U1705" s="2">
        <v>11.978999999999999</v>
      </c>
      <c r="V1705" s="2">
        <v>4</v>
      </c>
      <c r="W1705" s="54">
        <f>_xlfn.XLOOKUP(M1705,Market!A:A,Market!F:F,0)</f>
        <v>8.8999999999999996E-2</v>
      </c>
      <c r="X1705" s="55">
        <f t="shared" si="210"/>
        <v>0.35936999999999997</v>
      </c>
      <c r="Y1705" s="55">
        <f t="shared" si="211"/>
        <v>7.9789999999999992</v>
      </c>
      <c r="Z1705" s="54">
        <f t="shared" si="212"/>
        <v>0.66608231071040991</v>
      </c>
      <c r="AA1705" s="49" t="str">
        <f t="shared" ca="1" si="213"/>
        <v>N</v>
      </c>
      <c r="AB1705" s="49">
        <f t="shared" ca="1" si="214"/>
        <v>5</v>
      </c>
      <c r="AC1705" s="49" t="str">
        <f t="shared" ca="1" si="215"/>
        <v>N</v>
      </c>
    </row>
    <row r="1706" spans="1:29" x14ac:dyDescent="0.25">
      <c r="A1706">
        <v>9003</v>
      </c>
      <c r="B1706" s="9">
        <v>43561</v>
      </c>
      <c r="C1706" s="50" t="str">
        <f t="shared" si="208"/>
        <v>N</v>
      </c>
      <c r="D1706" s="52">
        <f>_xlfn.XLOOKUP(B1706,Cal_Date!B:B,Cal_Date!A:A,0)</f>
        <v>1</v>
      </c>
      <c r="E1706">
        <v>2019</v>
      </c>
      <c r="F1706" t="s">
        <v>126</v>
      </c>
      <c r="G1706" t="s">
        <v>130</v>
      </c>
      <c r="H1706" t="s">
        <v>17</v>
      </c>
      <c r="I1706" t="s">
        <v>18</v>
      </c>
      <c r="J1706" t="s">
        <v>10</v>
      </c>
      <c r="K1706" t="s">
        <v>43</v>
      </c>
      <c r="L1706">
        <v>2</v>
      </c>
      <c r="M1706">
        <v>1001</v>
      </c>
      <c r="O1706" t="s">
        <v>25</v>
      </c>
      <c r="R1706" t="s">
        <v>44</v>
      </c>
      <c r="S1706" s="49" t="str">
        <f t="shared" si="209"/>
        <v>Card</v>
      </c>
      <c r="T1706" s="3">
        <v>0.03</v>
      </c>
      <c r="U1706" s="2">
        <v>8.48</v>
      </c>
      <c r="V1706" s="2">
        <v>2.36</v>
      </c>
      <c r="W1706" s="54">
        <f>_xlfn.XLOOKUP(M1706,Market!A:A,Market!F:F,0)</f>
        <v>0.06</v>
      </c>
      <c r="X1706" s="55">
        <f t="shared" si="210"/>
        <v>0.25440000000000002</v>
      </c>
      <c r="Y1706" s="55">
        <f t="shared" si="211"/>
        <v>6.120000000000001</v>
      </c>
      <c r="Z1706" s="54">
        <f t="shared" si="212"/>
        <v>0.72169811320754729</v>
      </c>
      <c r="AA1706" s="49" t="str">
        <f t="shared" ca="1" si="213"/>
        <v>N</v>
      </c>
      <c r="AB1706" s="49">
        <f t="shared" ca="1" si="214"/>
        <v>5</v>
      </c>
      <c r="AC1706" s="49" t="str">
        <f t="shared" ca="1" si="215"/>
        <v>N</v>
      </c>
    </row>
    <row r="1707" spans="1:29" x14ac:dyDescent="0.25">
      <c r="A1707">
        <v>9004</v>
      </c>
      <c r="B1707" s="9">
        <v>43561</v>
      </c>
      <c r="C1707" s="50" t="str">
        <f t="shared" si="208"/>
        <v>N</v>
      </c>
      <c r="D1707" s="52">
        <f>_xlfn.XLOOKUP(B1707,Cal_Date!B:B,Cal_Date!A:A,0)</f>
        <v>1</v>
      </c>
      <c r="E1707">
        <v>2019</v>
      </c>
      <c r="F1707" t="s">
        <v>126</v>
      </c>
      <c r="G1707" t="s">
        <v>130</v>
      </c>
      <c r="H1707" t="s">
        <v>17</v>
      </c>
      <c r="I1707" t="s">
        <v>18</v>
      </c>
      <c r="J1707" t="s">
        <v>15</v>
      </c>
      <c r="K1707" t="s">
        <v>43</v>
      </c>
      <c r="L1707">
        <v>1</v>
      </c>
      <c r="M1707">
        <v>1010</v>
      </c>
      <c r="O1707" t="s">
        <v>25</v>
      </c>
      <c r="R1707" t="s">
        <v>44</v>
      </c>
      <c r="S1707" s="49" t="str">
        <f t="shared" si="209"/>
        <v>Card</v>
      </c>
      <c r="T1707" s="3">
        <v>0.03</v>
      </c>
      <c r="U1707" s="2">
        <v>5.94</v>
      </c>
      <c r="V1707" s="2">
        <v>2</v>
      </c>
      <c r="W1707" s="54">
        <f>_xlfn.XLOOKUP(M1707,Market!A:A,Market!F:F,0)</f>
        <v>0.08</v>
      </c>
      <c r="X1707" s="55">
        <f t="shared" si="210"/>
        <v>0.1782</v>
      </c>
      <c r="Y1707" s="55">
        <f t="shared" si="211"/>
        <v>3.9400000000000004</v>
      </c>
      <c r="Z1707" s="54">
        <f t="shared" si="212"/>
        <v>0.66329966329966328</v>
      </c>
      <c r="AA1707" s="49" t="str">
        <f t="shared" ca="1" si="213"/>
        <v>N</v>
      </c>
      <c r="AB1707" s="49">
        <f t="shared" ca="1" si="214"/>
        <v>5</v>
      </c>
      <c r="AC1707" s="49" t="str">
        <f t="shared" ca="1" si="215"/>
        <v>N</v>
      </c>
    </row>
    <row r="1708" spans="1:29" x14ac:dyDescent="0.25">
      <c r="A1708">
        <v>9005</v>
      </c>
      <c r="B1708" s="9">
        <v>43561</v>
      </c>
      <c r="C1708" s="50" t="str">
        <f t="shared" si="208"/>
        <v>N</v>
      </c>
      <c r="D1708" s="52">
        <f>_xlfn.XLOOKUP(B1708,Cal_Date!B:B,Cal_Date!A:A,0)</f>
        <v>1</v>
      </c>
      <c r="E1708">
        <v>2019</v>
      </c>
      <c r="F1708" t="s">
        <v>126</v>
      </c>
      <c r="G1708" t="s">
        <v>130</v>
      </c>
      <c r="H1708" t="s">
        <v>17</v>
      </c>
      <c r="I1708" t="s">
        <v>18</v>
      </c>
      <c r="J1708" t="s">
        <v>10</v>
      </c>
      <c r="K1708" t="s">
        <v>43</v>
      </c>
      <c r="L1708">
        <v>1</v>
      </c>
      <c r="M1708">
        <v>1011</v>
      </c>
      <c r="O1708" t="s">
        <v>25</v>
      </c>
      <c r="R1708" t="s">
        <v>44</v>
      </c>
      <c r="S1708" s="49" t="str">
        <f t="shared" si="209"/>
        <v>Card</v>
      </c>
      <c r="T1708" s="3">
        <v>0.03</v>
      </c>
      <c r="U1708" s="2">
        <v>4.24</v>
      </c>
      <c r="V1708" s="2">
        <v>1.18</v>
      </c>
      <c r="W1708" s="54">
        <f>_xlfn.XLOOKUP(M1708,Market!A:A,Market!F:F,0)</f>
        <v>0.06</v>
      </c>
      <c r="X1708" s="55">
        <f t="shared" si="210"/>
        <v>0.12720000000000001</v>
      </c>
      <c r="Y1708" s="55">
        <f t="shared" si="211"/>
        <v>3.0600000000000005</v>
      </c>
      <c r="Z1708" s="54">
        <f t="shared" si="212"/>
        <v>0.72169811320754729</v>
      </c>
      <c r="AA1708" s="49" t="str">
        <f t="shared" ca="1" si="213"/>
        <v>N</v>
      </c>
      <c r="AB1708" s="49">
        <f t="shared" ca="1" si="214"/>
        <v>5</v>
      </c>
      <c r="AC1708" s="49" t="str">
        <f t="shared" ca="1" si="215"/>
        <v>N</v>
      </c>
    </row>
    <row r="1709" spans="1:29" x14ac:dyDescent="0.25">
      <c r="A1709">
        <v>9006</v>
      </c>
      <c r="B1709" s="9">
        <v>43561</v>
      </c>
      <c r="C1709" s="50" t="str">
        <f t="shared" si="208"/>
        <v>N</v>
      </c>
      <c r="D1709" s="52">
        <f>_xlfn.XLOOKUP(B1709,Cal_Date!B:B,Cal_Date!A:A,0)</f>
        <v>1</v>
      </c>
      <c r="E1709">
        <v>2019</v>
      </c>
      <c r="F1709" t="s">
        <v>126</v>
      </c>
      <c r="G1709" t="s">
        <v>130</v>
      </c>
      <c r="H1709" t="s">
        <v>17</v>
      </c>
      <c r="I1709" t="s">
        <v>18</v>
      </c>
      <c r="J1709" t="s">
        <v>10</v>
      </c>
      <c r="K1709" t="s">
        <v>43</v>
      </c>
      <c r="L1709">
        <v>1</v>
      </c>
      <c r="M1709">
        <v>1011</v>
      </c>
      <c r="O1709" t="s">
        <v>25</v>
      </c>
      <c r="R1709" t="s">
        <v>44</v>
      </c>
      <c r="S1709" s="49" t="str">
        <f t="shared" si="209"/>
        <v>Card</v>
      </c>
      <c r="T1709" s="3">
        <v>0.03</v>
      </c>
      <c r="U1709" s="2">
        <v>4.24</v>
      </c>
      <c r="V1709" s="2">
        <v>1.18</v>
      </c>
      <c r="W1709" s="54">
        <f>_xlfn.XLOOKUP(M1709,Market!A:A,Market!F:F,0)</f>
        <v>0.06</v>
      </c>
      <c r="X1709" s="55">
        <f t="shared" si="210"/>
        <v>0.12720000000000001</v>
      </c>
      <c r="Y1709" s="55">
        <f t="shared" si="211"/>
        <v>3.0600000000000005</v>
      </c>
      <c r="Z1709" s="54">
        <f t="shared" si="212"/>
        <v>0.72169811320754729</v>
      </c>
      <c r="AA1709" s="49" t="str">
        <f t="shared" ca="1" si="213"/>
        <v>N</v>
      </c>
      <c r="AB1709" s="49">
        <f t="shared" ca="1" si="214"/>
        <v>5</v>
      </c>
      <c r="AC1709" s="49" t="str">
        <f t="shared" ca="1" si="215"/>
        <v>N</v>
      </c>
    </row>
    <row r="1710" spans="1:29" x14ac:dyDescent="0.25">
      <c r="A1710">
        <v>9007</v>
      </c>
      <c r="B1710" s="9">
        <v>43561</v>
      </c>
      <c r="C1710" s="50" t="str">
        <f t="shared" si="208"/>
        <v>N</v>
      </c>
      <c r="D1710" s="52">
        <f>_xlfn.XLOOKUP(B1710,Cal_Date!B:B,Cal_Date!A:A,0)</f>
        <v>1</v>
      </c>
      <c r="E1710">
        <v>2019</v>
      </c>
      <c r="F1710" t="s">
        <v>126</v>
      </c>
      <c r="G1710" t="s">
        <v>130</v>
      </c>
      <c r="H1710" t="s">
        <v>19</v>
      </c>
      <c r="I1710" t="s">
        <v>18</v>
      </c>
      <c r="J1710" t="s">
        <v>10</v>
      </c>
      <c r="K1710" t="s">
        <v>43</v>
      </c>
      <c r="L1710">
        <v>2</v>
      </c>
      <c r="M1710">
        <v>1001</v>
      </c>
      <c r="O1710" t="s">
        <v>25</v>
      </c>
      <c r="R1710" t="s">
        <v>44</v>
      </c>
      <c r="S1710" s="49" t="str">
        <f t="shared" si="209"/>
        <v>Card</v>
      </c>
      <c r="T1710" s="3">
        <v>0.03</v>
      </c>
      <c r="U1710" s="2">
        <v>10.600000000000001</v>
      </c>
      <c r="V1710" s="2">
        <v>2.56</v>
      </c>
      <c r="W1710" s="54">
        <f>_xlfn.XLOOKUP(M1710,Market!A:A,Market!F:F,0)</f>
        <v>0.06</v>
      </c>
      <c r="X1710" s="55">
        <f t="shared" si="210"/>
        <v>0.318</v>
      </c>
      <c r="Y1710" s="55">
        <f t="shared" si="211"/>
        <v>8.0400000000000009</v>
      </c>
      <c r="Z1710" s="54">
        <f t="shared" si="212"/>
        <v>0.75849056603773579</v>
      </c>
      <c r="AA1710" s="49" t="str">
        <f t="shared" ca="1" si="213"/>
        <v>N</v>
      </c>
      <c r="AB1710" s="49">
        <f t="shared" ca="1" si="214"/>
        <v>5</v>
      </c>
      <c r="AC1710" s="49" t="str">
        <f t="shared" ca="1" si="215"/>
        <v>N</v>
      </c>
    </row>
    <row r="1711" spans="1:29" x14ac:dyDescent="0.25">
      <c r="A1711">
        <v>9008</v>
      </c>
      <c r="B1711" s="9">
        <v>43561</v>
      </c>
      <c r="C1711" s="50" t="str">
        <f t="shared" si="208"/>
        <v>N</v>
      </c>
      <c r="D1711" s="52">
        <f>_xlfn.XLOOKUP(B1711,Cal_Date!B:B,Cal_Date!A:A,0)</f>
        <v>1</v>
      </c>
      <c r="E1711">
        <v>2019</v>
      </c>
      <c r="F1711" t="s">
        <v>126</v>
      </c>
      <c r="G1711" t="s">
        <v>130</v>
      </c>
      <c r="H1711" t="s">
        <v>48</v>
      </c>
      <c r="I1711" t="s">
        <v>18</v>
      </c>
      <c r="J1711" t="s">
        <v>10</v>
      </c>
      <c r="K1711" t="s">
        <v>43</v>
      </c>
      <c r="L1711">
        <v>1</v>
      </c>
      <c r="M1711">
        <v>1003</v>
      </c>
      <c r="O1711" t="s">
        <v>25</v>
      </c>
      <c r="R1711" t="s">
        <v>44</v>
      </c>
      <c r="S1711" s="49" t="str">
        <f t="shared" si="209"/>
        <v>Card</v>
      </c>
      <c r="T1711" s="3">
        <v>0.03</v>
      </c>
      <c r="U1711" s="2">
        <v>7.42</v>
      </c>
      <c r="V1711" s="2">
        <v>1.46</v>
      </c>
      <c r="W1711" s="54">
        <f>_xlfn.XLOOKUP(M1711,Market!A:A,Market!F:F,0)</f>
        <v>0.06</v>
      </c>
      <c r="X1711" s="55">
        <f t="shared" si="210"/>
        <v>0.22259999999999999</v>
      </c>
      <c r="Y1711" s="55">
        <f t="shared" si="211"/>
        <v>5.96</v>
      </c>
      <c r="Z1711" s="54">
        <f t="shared" si="212"/>
        <v>0.80323450134770891</v>
      </c>
      <c r="AA1711" s="49" t="str">
        <f t="shared" ca="1" si="213"/>
        <v>N</v>
      </c>
      <c r="AB1711" s="49">
        <f t="shared" ca="1" si="214"/>
        <v>5</v>
      </c>
      <c r="AC1711" s="49" t="str">
        <f t="shared" ca="1" si="215"/>
        <v>N</v>
      </c>
    </row>
    <row r="1712" spans="1:29" x14ac:dyDescent="0.25">
      <c r="A1712">
        <v>9009</v>
      </c>
      <c r="B1712" s="9">
        <v>43561</v>
      </c>
      <c r="C1712" s="50" t="str">
        <f t="shared" si="208"/>
        <v>N</v>
      </c>
      <c r="D1712" s="52">
        <f>_xlfn.XLOOKUP(B1712,Cal_Date!B:B,Cal_Date!A:A,0)</f>
        <v>1</v>
      </c>
      <c r="E1712">
        <v>2019</v>
      </c>
      <c r="F1712" t="s">
        <v>126</v>
      </c>
      <c r="G1712" t="s">
        <v>130</v>
      </c>
      <c r="H1712" t="s">
        <v>19</v>
      </c>
      <c r="I1712" t="s">
        <v>18</v>
      </c>
      <c r="J1712" t="s">
        <v>10</v>
      </c>
      <c r="K1712" t="s">
        <v>43</v>
      </c>
      <c r="L1712">
        <v>2</v>
      </c>
      <c r="M1712">
        <v>1005</v>
      </c>
      <c r="O1712" t="s">
        <v>25</v>
      </c>
      <c r="R1712" t="s">
        <v>44</v>
      </c>
      <c r="S1712" s="49" t="str">
        <f t="shared" si="209"/>
        <v>Card</v>
      </c>
      <c r="T1712" s="3">
        <v>0.03</v>
      </c>
      <c r="U1712" s="2">
        <v>10.89</v>
      </c>
      <c r="V1712" s="2">
        <v>2.56</v>
      </c>
      <c r="W1712" s="54">
        <f>_xlfn.XLOOKUP(M1712,Market!A:A,Market!F:F,0)</f>
        <v>8.8999999999999996E-2</v>
      </c>
      <c r="X1712" s="55">
        <f t="shared" si="210"/>
        <v>0.32669999999999999</v>
      </c>
      <c r="Y1712" s="55">
        <f t="shared" si="211"/>
        <v>8.33</v>
      </c>
      <c r="Z1712" s="54">
        <f t="shared" si="212"/>
        <v>0.76492194674012848</v>
      </c>
      <c r="AA1712" s="49" t="str">
        <f t="shared" ca="1" si="213"/>
        <v>N</v>
      </c>
      <c r="AB1712" s="49">
        <f t="shared" ca="1" si="214"/>
        <v>5</v>
      </c>
      <c r="AC1712" s="49" t="str">
        <f t="shared" ca="1" si="215"/>
        <v>N</v>
      </c>
    </row>
    <row r="1713" spans="1:29" x14ac:dyDescent="0.25">
      <c r="A1713">
        <v>9010</v>
      </c>
      <c r="B1713" s="9">
        <v>43561</v>
      </c>
      <c r="C1713" s="50" t="str">
        <f t="shared" si="208"/>
        <v>N</v>
      </c>
      <c r="D1713" s="52">
        <f>_xlfn.XLOOKUP(B1713,Cal_Date!B:B,Cal_Date!A:A,0)</f>
        <v>1</v>
      </c>
      <c r="E1713">
        <v>2019</v>
      </c>
      <c r="F1713" t="s">
        <v>126</v>
      </c>
      <c r="G1713" t="s">
        <v>130</v>
      </c>
      <c r="H1713" t="s">
        <v>48</v>
      </c>
      <c r="I1713" t="s">
        <v>18</v>
      </c>
      <c r="J1713" t="s">
        <v>10</v>
      </c>
      <c r="K1713" t="s">
        <v>43</v>
      </c>
      <c r="L1713">
        <v>1</v>
      </c>
      <c r="M1713">
        <v>1005</v>
      </c>
      <c r="O1713" t="s">
        <v>25</v>
      </c>
      <c r="R1713" t="s">
        <v>44</v>
      </c>
      <c r="S1713" s="49" t="str">
        <f t="shared" si="209"/>
        <v>Card</v>
      </c>
      <c r="T1713" s="3">
        <v>0.03</v>
      </c>
      <c r="U1713" s="2">
        <v>7.6229999999999993</v>
      </c>
      <c r="V1713" s="2">
        <v>1.46</v>
      </c>
      <c r="W1713" s="54">
        <f>_xlfn.XLOOKUP(M1713,Market!A:A,Market!F:F,0)</f>
        <v>8.8999999999999996E-2</v>
      </c>
      <c r="X1713" s="55">
        <f t="shared" si="210"/>
        <v>0.22868999999999998</v>
      </c>
      <c r="Y1713" s="55">
        <f t="shared" si="211"/>
        <v>6.1629999999999994</v>
      </c>
      <c r="Z1713" s="54">
        <f t="shared" si="212"/>
        <v>0.80847435392889933</v>
      </c>
      <c r="AA1713" s="49" t="str">
        <f t="shared" ca="1" si="213"/>
        <v>N</v>
      </c>
      <c r="AB1713" s="49">
        <f t="shared" ca="1" si="214"/>
        <v>5</v>
      </c>
      <c r="AC1713" s="49" t="str">
        <f t="shared" ca="1" si="215"/>
        <v>N</v>
      </c>
    </row>
    <row r="1714" spans="1:29" x14ac:dyDescent="0.25">
      <c r="A1714">
        <v>9011</v>
      </c>
      <c r="B1714" s="9">
        <v>43561</v>
      </c>
      <c r="C1714" s="50" t="str">
        <f t="shared" si="208"/>
        <v>N</v>
      </c>
      <c r="D1714" s="52">
        <f>_xlfn.XLOOKUP(B1714,Cal_Date!B:B,Cal_Date!A:A,0)</f>
        <v>1</v>
      </c>
      <c r="E1714">
        <v>2019</v>
      </c>
      <c r="F1714" t="s">
        <v>126</v>
      </c>
      <c r="G1714" t="s">
        <v>130</v>
      </c>
      <c r="H1714" t="s">
        <v>48</v>
      </c>
      <c r="I1714" t="s">
        <v>18</v>
      </c>
      <c r="J1714" t="s">
        <v>10</v>
      </c>
      <c r="K1714" t="s">
        <v>43</v>
      </c>
      <c r="L1714">
        <v>2</v>
      </c>
      <c r="M1714">
        <v>1006</v>
      </c>
      <c r="O1714" t="s">
        <v>28</v>
      </c>
      <c r="R1714" t="s">
        <v>44</v>
      </c>
      <c r="S1714" s="49" t="str">
        <f t="shared" si="209"/>
        <v>Card</v>
      </c>
      <c r="T1714" s="3">
        <v>0.03</v>
      </c>
      <c r="U1714" s="2">
        <v>15.245999999999999</v>
      </c>
      <c r="V1714" s="2">
        <v>2.92</v>
      </c>
      <c r="W1714" s="54">
        <f>_xlfn.XLOOKUP(M1714,Market!A:A,Market!F:F,0)</f>
        <v>8.8999999999999996E-2</v>
      </c>
      <c r="X1714" s="55">
        <f t="shared" si="210"/>
        <v>0.45737999999999995</v>
      </c>
      <c r="Y1714" s="55">
        <f t="shared" si="211"/>
        <v>12.325999999999999</v>
      </c>
      <c r="Z1714" s="54">
        <f t="shared" si="212"/>
        <v>0.80847435392889933</v>
      </c>
      <c r="AA1714" s="49" t="str">
        <f t="shared" ca="1" si="213"/>
        <v>N</v>
      </c>
      <c r="AB1714" s="49">
        <f t="shared" ca="1" si="214"/>
        <v>5</v>
      </c>
      <c r="AC1714" s="49" t="str">
        <f t="shared" ca="1" si="215"/>
        <v>N</v>
      </c>
    </row>
    <row r="1715" spans="1:29" x14ac:dyDescent="0.25">
      <c r="A1715">
        <v>9012</v>
      </c>
      <c r="B1715" s="9">
        <v>43561</v>
      </c>
      <c r="C1715" s="50" t="str">
        <f t="shared" si="208"/>
        <v>N</v>
      </c>
      <c r="D1715" s="52">
        <f>_xlfn.XLOOKUP(B1715,Cal_Date!B:B,Cal_Date!A:A,0)</f>
        <v>1</v>
      </c>
      <c r="E1715">
        <v>2019</v>
      </c>
      <c r="F1715" t="s">
        <v>126</v>
      </c>
      <c r="G1715" t="s">
        <v>130</v>
      </c>
      <c r="H1715" t="s">
        <v>17</v>
      </c>
      <c r="I1715" t="s">
        <v>18</v>
      </c>
      <c r="J1715" t="s">
        <v>10</v>
      </c>
      <c r="K1715" t="s">
        <v>43</v>
      </c>
      <c r="L1715">
        <v>1</v>
      </c>
      <c r="M1715">
        <v>1002</v>
      </c>
      <c r="O1715" t="s">
        <v>28</v>
      </c>
      <c r="R1715" t="s">
        <v>44</v>
      </c>
      <c r="S1715" s="49" t="str">
        <f t="shared" si="209"/>
        <v>Card</v>
      </c>
      <c r="T1715" s="3">
        <v>0.03</v>
      </c>
      <c r="U1715" s="2">
        <v>4.24</v>
      </c>
      <c r="V1715" s="2">
        <v>1.18</v>
      </c>
      <c r="W1715" s="54">
        <f>_xlfn.XLOOKUP(M1715,Market!A:A,Market!F:F,0)</f>
        <v>0.06</v>
      </c>
      <c r="X1715" s="55">
        <f t="shared" si="210"/>
        <v>0.12720000000000001</v>
      </c>
      <c r="Y1715" s="55">
        <f t="shared" si="211"/>
        <v>3.0600000000000005</v>
      </c>
      <c r="Z1715" s="54">
        <f t="shared" si="212"/>
        <v>0.72169811320754729</v>
      </c>
      <c r="AA1715" s="49" t="str">
        <f t="shared" ca="1" si="213"/>
        <v>N</v>
      </c>
      <c r="AB1715" s="49">
        <f t="shared" ca="1" si="214"/>
        <v>5</v>
      </c>
      <c r="AC1715" s="49" t="str">
        <f t="shared" ca="1" si="215"/>
        <v>N</v>
      </c>
    </row>
    <row r="1716" spans="1:29" x14ac:dyDescent="0.25">
      <c r="A1716">
        <v>9013</v>
      </c>
      <c r="B1716" s="9">
        <v>43561</v>
      </c>
      <c r="C1716" s="50" t="str">
        <f t="shared" si="208"/>
        <v>N</v>
      </c>
      <c r="D1716" s="52">
        <f>_xlfn.XLOOKUP(B1716,Cal_Date!B:B,Cal_Date!A:A,0)</f>
        <v>1</v>
      </c>
      <c r="E1716">
        <v>2019</v>
      </c>
      <c r="F1716" t="s">
        <v>126</v>
      </c>
      <c r="G1716" t="s">
        <v>130</v>
      </c>
      <c r="H1716" t="s">
        <v>17</v>
      </c>
      <c r="I1716" t="s">
        <v>18</v>
      </c>
      <c r="J1716" t="s">
        <v>10</v>
      </c>
      <c r="K1716" t="s">
        <v>43</v>
      </c>
      <c r="L1716">
        <v>1</v>
      </c>
      <c r="M1716">
        <v>1001</v>
      </c>
      <c r="O1716" t="s">
        <v>25</v>
      </c>
      <c r="R1716" t="s">
        <v>44</v>
      </c>
      <c r="S1716" s="49" t="str">
        <f t="shared" si="209"/>
        <v>Card</v>
      </c>
      <c r="T1716" s="3">
        <v>0.03</v>
      </c>
      <c r="U1716" s="2">
        <v>4.24</v>
      </c>
      <c r="V1716" s="2">
        <v>1.18</v>
      </c>
      <c r="W1716" s="54">
        <f>_xlfn.XLOOKUP(M1716,Market!A:A,Market!F:F,0)</f>
        <v>0.06</v>
      </c>
      <c r="X1716" s="55">
        <f t="shared" si="210"/>
        <v>0.12720000000000001</v>
      </c>
      <c r="Y1716" s="55">
        <f t="shared" si="211"/>
        <v>3.0600000000000005</v>
      </c>
      <c r="Z1716" s="54">
        <f t="shared" si="212"/>
        <v>0.72169811320754729</v>
      </c>
      <c r="AA1716" s="49" t="str">
        <f t="shared" ca="1" si="213"/>
        <v>N</v>
      </c>
      <c r="AB1716" s="49">
        <f t="shared" ca="1" si="214"/>
        <v>5</v>
      </c>
      <c r="AC1716" s="49" t="str">
        <f t="shared" ca="1" si="215"/>
        <v>N</v>
      </c>
    </row>
    <row r="1717" spans="1:29" x14ac:dyDescent="0.25">
      <c r="A1717">
        <v>9014</v>
      </c>
      <c r="B1717" s="9">
        <v>43561</v>
      </c>
      <c r="C1717" s="50" t="str">
        <f t="shared" si="208"/>
        <v>N</v>
      </c>
      <c r="D1717" s="52">
        <f>_xlfn.XLOOKUP(B1717,Cal_Date!B:B,Cal_Date!A:A,0)</f>
        <v>1</v>
      </c>
      <c r="E1717">
        <v>2019</v>
      </c>
      <c r="F1717" t="s">
        <v>126</v>
      </c>
      <c r="G1717" t="s">
        <v>130</v>
      </c>
      <c r="H1717" t="s">
        <v>19</v>
      </c>
      <c r="I1717" t="s">
        <v>11</v>
      </c>
      <c r="J1717" t="s">
        <v>15</v>
      </c>
      <c r="K1717" t="s">
        <v>42</v>
      </c>
      <c r="L1717">
        <v>1</v>
      </c>
      <c r="M1717">
        <v>1003</v>
      </c>
      <c r="O1717" t="s">
        <v>25</v>
      </c>
      <c r="R1717" t="s">
        <v>44</v>
      </c>
      <c r="S1717" s="49" t="str">
        <f t="shared" si="209"/>
        <v>Card</v>
      </c>
      <c r="T1717" s="3">
        <v>0.03</v>
      </c>
      <c r="U1717" s="2">
        <v>4.7700000000000005</v>
      </c>
      <c r="V1717" s="2">
        <v>1.57</v>
      </c>
      <c r="W1717" s="54">
        <f>_xlfn.XLOOKUP(M1717,Market!A:A,Market!F:F,0)</f>
        <v>0.06</v>
      </c>
      <c r="X1717" s="55">
        <f t="shared" si="210"/>
        <v>0.1431</v>
      </c>
      <c r="Y1717" s="55">
        <f t="shared" si="211"/>
        <v>3.2</v>
      </c>
      <c r="Z1717" s="54">
        <f t="shared" si="212"/>
        <v>0.67085953878406701</v>
      </c>
      <c r="AA1717" s="49" t="str">
        <f t="shared" ca="1" si="213"/>
        <v>N</v>
      </c>
      <c r="AB1717" s="49">
        <f t="shared" ca="1" si="214"/>
        <v>5</v>
      </c>
      <c r="AC1717" s="49" t="str">
        <f t="shared" ca="1" si="215"/>
        <v>N</v>
      </c>
    </row>
    <row r="1718" spans="1:29" x14ac:dyDescent="0.25">
      <c r="A1718">
        <v>9015</v>
      </c>
      <c r="B1718" s="9">
        <v>43561</v>
      </c>
      <c r="C1718" s="50" t="str">
        <f t="shared" si="208"/>
        <v>N</v>
      </c>
      <c r="D1718" s="52">
        <f>_xlfn.XLOOKUP(B1718,Cal_Date!B:B,Cal_Date!A:A,0)</f>
        <v>1</v>
      </c>
      <c r="E1718">
        <v>2019</v>
      </c>
      <c r="F1718" t="s">
        <v>126</v>
      </c>
      <c r="G1718" t="s">
        <v>130</v>
      </c>
      <c r="H1718" t="s">
        <v>48</v>
      </c>
      <c r="I1718" t="s">
        <v>18</v>
      </c>
      <c r="J1718" t="s">
        <v>10</v>
      </c>
      <c r="K1718" t="s">
        <v>43</v>
      </c>
      <c r="L1718">
        <v>1</v>
      </c>
      <c r="M1718">
        <v>1004</v>
      </c>
      <c r="O1718" t="s">
        <v>28</v>
      </c>
      <c r="R1718" t="s">
        <v>44</v>
      </c>
      <c r="S1718" s="49" t="str">
        <f t="shared" si="209"/>
        <v>Card</v>
      </c>
      <c r="T1718" s="3">
        <v>0.03</v>
      </c>
      <c r="U1718" s="2">
        <v>7.42</v>
      </c>
      <c r="V1718" s="2">
        <v>1.46</v>
      </c>
      <c r="W1718" s="54">
        <f>_xlfn.XLOOKUP(M1718,Market!A:A,Market!F:F,0)</f>
        <v>0.06</v>
      </c>
      <c r="X1718" s="55">
        <f t="shared" si="210"/>
        <v>0.22259999999999999</v>
      </c>
      <c r="Y1718" s="55">
        <f t="shared" si="211"/>
        <v>5.96</v>
      </c>
      <c r="Z1718" s="54">
        <f t="shared" si="212"/>
        <v>0.80323450134770891</v>
      </c>
      <c r="AA1718" s="49" t="str">
        <f t="shared" ca="1" si="213"/>
        <v>N</v>
      </c>
      <c r="AB1718" s="49">
        <f t="shared" ca="1" si="214"/>
        <v>5</v>
      </c>
      <c r="AC1718" s="49" t="str">
        <f t="shared" ca="1" si="215"/>
        <v>N</v>
      </c>
    </row>
    <row r="1719" spans="1:29" x14ac:dyDescent="0.25">
      <c r="A1719">
        <v>9016</v>
      </c>
      <c r="B1719" s="9">
        <v>43561</v>
      </c>
      <c r="C1719" s="50" t="str">
        <f t="shared" si="208"/>
        <v>N</v>
      </c>
      <c r="D1719" s="52">
        <f>_xlfn.XLOOKUP(B1719,Cal_Date!B:B,Cal_Date!A:A,0)</f>
        <v>1</v>
      </c>
      <c r="E1719">
        <v>2019</v>
      </c>
      <c r="F1719" t="s">
        <v>126</v>
      </c>
      <c r="G1719" t="s">
        <v>130</v>
      </c>
      <c r="H1719" t="s">
        <v>17</v>
      </c>
      <c r="I1719" t="s">
        <v>18</v>
      </c>
      <c r="J1719" t="s">
        <v>10</v>
      </c>
      <c r="K1719" t="s">
        <v>43</v>
      </c>
      <c r="L1719">
        <v>2</v>
      </c>
      <c r="M1719">
        <v>1003</v>
      </c>
      <c r="O1719" t="s">
        <v>25</v>
      </c>
      <c r="R1719" t="s">
        <v>44</v>
      </c>
      <c r="S1719" s="49" t="str">
        <f t="shared" si="209"/>
        <v>Card</v>
      </c>
      <c r="T1719" s="3">
        <v>0.03</v>
      </c>
      <c r="U1719" s="2">
        <v>8.48</v>
      </c>
      <c r="V1719" s="2">
        <v>2.36</v>
      </c>
      <c r="W1719" s="54">
        <f>_xlfn.XLOOKUP(M1719,Market!A:A,Market!F:F,0)</f>
        <v>0.06</v>
      </c>
      <c r="X1719" s="55">
        <f t="shared" si="210"/>
        <v>0.25440000000000002</v>
      </c>
      <c r="Y1719" s="55">
        <f t="shared" si="211"/>
        <v>6.120000000000001</v>
      </c>
      <c r="Z1719" s="54">
        <f t="shared" si="212"/>
        <v>0.72169811320754729</v>
      </c>
      <c r="AA1719" s="49" t="str">
        <f t="shared" ca="1" si="213"/>
        <v>N</v>
      </c>
      <c r="AB1719" s="49">
        <f t="shared" ca="1" si="214"/>
        <v>5</v>
      </c>
      <c r="AC1719" s="49" t="str">
        <f t="shared" ca="1" si="215"/>
        <v>N</v>
      </c>
    </row>
    <row r="1720" spans="1:29" x14ac:dyDescent="0.25">
      <c r="A1720">
        <v>9017</v>
      </c>
      <c r="B1720" s="9">
        <v>43561</v>
      </c>
      <c r="C1720" s="50" t="str">
        <f t="shared" si="208"/>
        <v>N</v>
      </c>
      <c r="D1720" s="52">
        <f>_xlfn.XLOOKUP(B1720,Cal_Date!B:B,Cal_Date!A:A,0)</f>
        <v>1</v>
      </c>
      <c r="E1720">
        <v>2019</v>
      </c>
      <c r="F1720" t="s">
        <v>126</v>
      </c>
      <c r="G1720" t="s">
        <v>130</v>
      </c>
      <c r="H1720" t="s">
        <v>17</v>
      </c>
      <c r="I1720" t="s">
        <v>18</v>
      </c>
      <c r="J1720" t="s">
        <v>15</v>
      </c>
      <c r="K1720" t="s">
        <v>43</v>
      </c>
      <c r="L1720">
        <v>1</v>
      </c>
      <c r="M1720">
        <v>1005</v>
      </c>
      <c r="O1720" t="s">
        <v>25</v>
      </c>
      <c r="R1720" t="s">
        <v>44</v>
      </c>
      <c r="S1720" s="49" t="str">
        <f t="shared" si="209"/>
        <v>Card</v>
      </c>
      <c r="T1720" s="3">
        <v>0.03</v>
      </c>
      <c r="U1720" s="2">
        <v>5.9894999999999996</v>
      </c>
      <c r="V1720" s="2">
        <v>2</v>
      </c>
      <c r="W1720" s="54">
        <f>_xlfn.XLOOKUP(M1720,Market!A:A,Market!F:F,0)</f>
        <v>8.8999999999999996E-2</v>
      </c>
      <c r="X1720" s="55">
        <f t="shared" si="210"/>
        <v>0.17968499999999998</v>
      </c>
      <c r="Y1720" s="55">
        <f t="shared" si="211"/>
        <v>3.9894999999999996</v>
      </c>
      <c r="Z1720" s="54">
        <f t="shared" si="212"/>
        <v>0.66608231071040991</v>
      </c>
      <c r="AA1720" s="49" t="str">
        <f t="shared" ca="1" si="213"/>
        <v>N</v>
      </c>
      <c r="AB1720" s="49">
        <f t="shared" ca="1" si="214"/>
        <v>5</v>
      </c>
      <c r="AC1720" s="49" t="str">
        <f t="shared" ca="1" si="215"/>
        <v>N</v>
      </c>
    </row>
    <row r="1721" spans="1:29" x14ac:dyDescent="0.25">
      <c r="A1721">
        <v>9018</v>
      </c>
      <c r="B1721" s="9">
        <v>43561</v>
      </c>
      <c r="C1721" s="50" t="str">
        <f t="shared" si="208"/>
        <v>N</v>
      </c>
      <c r="D1721" s="52">
        <f>_xlfn.XLOOKUP(B1721,Cal_Date!B:B,Cal_Date!A:A,0)</f>
        <v>1</v>
      </c>
      <c r="E1721">
        <v>2019</v>
      </c>
      <c r="F1721" t="s">
        <v>126</v>
      </c>
      <c r="G1721" t="s">
        <v>130</v>
      </c>
      <c r="H1721" t="s">
        <v>17</v>
      </c>
      <c r="I1721" t="s">
        <v>18</v>
      </c>
      <c r="J1721" t="s">
        <v>15</v>
      </c>
      <c r="K1721" t="s">
        <v>43</v>
      </c>
      <c r="L1721">
        <v>1</v>
      </c>
      <c r="M1721">
        <v>1007</v>
      </c>
      <c r="O1721" t="s">
        <v>28</v>
      </c>
      <c r="R1721" t="s">
        <v>47</v>
      </c>
      <c r="S1721" s="49" t="str">
        <f t="shared" si="209"/>
        <v>Card</v>
      </c>
      <c r="T1721" s="3">
        <v>3.5000000000000003E-2</v>
      </c>
      <c r="U1721" s="2">
        <v>5.9894999999999996</v>
      </c>
      <c r="V1721" s="2">
        <v>2</v>
      </c>
      <c r="W1721" s="54">
        <f>_xlfn.XLOOKUP(M1721,Market!A:A,Market!F:F,0)</f>
        <v>8.8999999999999996E-2</v>
      </c>
      <c r="X1721" s="55">
        <f t="shared" si="210"/>
        <v>0.2096325</v>
      </c>
      <c r="Y1721" s="55">
        <f t="shared" si="211"/>
        <v>3.9894999999999996</v>
      </c>
      <c r="Z1721" s="54">
        <f t="shared" si="212"/>
        <v>0.66608231071040991</v>
      </c>
      <c r="AA1721" s="49" t="str">
        <f t="shared" ca="1" si="213"/>
        <v>N</v>
      </c>
      <c r="AB1721" s="49">
        <f t="shared" ca="1" si="214"/>
        <v>5</v>
      </c>
      <c r="AC1721" s="49" t="str">
        <f t="shared" ca="1" si="215"/>
        <v>N</v>
      </c>
    </row>
    <row r="1722" spans="1:29" x14ac:dyDescent="0.25">
      <c r="A1722">
        <v>9019</v>
      </c>
      <c r="B1722" s="9">
        <v>43561</v>
      </c>
      <c r="C1722" s="50" t="str">
        <f t="shared" si="208"/>
        <v>N</v>
      </c>
      <c r="D1722" s="52">
        <f>_xlfn.XLOOKUP(B1722,Cal_Date!B:B,Cal_Date!A:A,0)</f>
        <v>1</v>
      </c>
      <c r="E1722">
        <v>2019</v>
      </c>
      <c r="F1722" t="s">
        <v>126</v>
      </c>
      <c r="G1722" t="s">
        <v>130</v>
      </c>
      <c r="H1722" t="s">
        <v>17</v>
      </c>
      <c r="I1722" t="s">
        <v>18</v>
      </c>
      <c r="J1722" t="s">
        <v>10</v>
      </c>
      <c r="K1722" t="s">
        <v>43</v>
      </c>
      <c r="L1722">
        <v>1</v>
      </c>
      <c r="M1722">
        <v>1009</v>
      </c>
      <c r="O1722" t="s">
        <v>28</v>
      </c>
      <c r="R1722" t="s">
        <v>44</v>
      </c>
      <c r="S1722" s="49" t="str">
        <f t="shared" si="209"/>
        <v>Card</v>
      </c>
      <c r="T1722" s="3">
        <v>0.03</v>
      </c>
      <c r="U1722" s="2">
        <v>4.3559999999999999</v>
      </c>
      <c r="V1722" s="2">
        <v>1.18</v>
      </c>
      <c r="W1722" s="54">
        <f>_xlfn.XLOOKUP(M1722,Market!A:A,Market!F:F,0)</f>
        <v>8.8999999999999996E-2</v>
      </c>
      <c r="X1722" s="55">
        <f t="shared" si="210"/>
        <v>0.13067999999999999</v>
      </c>
      <c r="Y1722" s="55">
        <f t="shared" si="211"/>
        <v>3.1760000000000002</v>
      </c>
      <c r="Z1722" s="54">
        <f t="shared" si="212"/>
        <v>0.72910927456382013</v>
      </c>
      <c r="AA1722" s="49" t="str">
        <f t="shared" ca="1" si="213"/>
        <v>N</v>
      </c>
      <c r="AB1722" s="49">
        <f t="shared" ca="1" si="214"/>
        <v>5</v>
      </c>
      <c r="AC1722" s="49" t="str">
        <f t="shared" ca="1" si="215"/>
        <v>N</v>
      </c>
    </row>
    <row r="1723" spans="1:29" x14ac:dyDescent="0.25">
      <c r="A1723">
        <v>9020</v>
      </c>
      <c r="B1723" s="9">
        <v>43561</v>
      </c>
      <c r="C1723" s="50" t="str">
        <f t="shared" si="208"/>
        <v>N</v>
      </c>
      <c r="D1723" s="52">
        <f>_xlfn.XLOOKUP(B1723,Cal_Date!B:B,Cal_Date!A:A,0)</f>
        <v>1</v>
      </c>
      <c r="E1723">
        <v>2019</v>
      </c>
      <c r="F1723" t="s">
        <v>126</v>
      </c>
      <c r="G1723" t="s">
        <v>130</v>
      </c>
      <c r="H1723" t="s">
        <v>19</v>
      </c>
      <c r="I1723" t="s">
        <v>11</v>
      </c>
      <c r="J1723" t="s">
        <v>15</v>
      </c>
      <c r="K1723" t="s">
        <v>42</v>
      </c>
      <c r="L1723">
        <v>1</v>
      </c>
      <c r="M1723">
        <v>1001</v>
      </c>
      <c r="O1723" t="s">
        <v>25</v>
      </c>
      <c r="R1723" t="s">
        <v>44</v>
      </c>
      <c r="S1723" s="49" t="str">
        <f t="shared" si="209"/>
        <v>Card</v>
      </c>
      <c r="T1723" s="3">
        <v>0.03</v>
      </c>
      <c r="U1723" s="2">
        <v>4.7700000000000005</v>
      </c>
      <c r="V1723" s="2">
        <v>1.57</v>
      </c>
      <c r="W1723" s="54">
        <f>_xlfn.XLOOKUP(M1723,Market!A:A,Market!F:F,0)</f>
        <v>0.06</v>
      </c>
      <c r="X1723" s="55">
        <f t="shared" si="210"/>
        <v>0.1431</v>
      </c>
      <c r="Y1723" s="55">
        <f t="shared" si="211"/>
        <v>3.2</v>
      </c>
      <c r="Z1723" s="54">
        <f t="shared" si="212"/>
        <v>0.67085953878406701</v>
      </c>
      <c r="AA1723" s="49" t="str">
        <f t="shared" ca="1" si="213"/>
        <v>N</v>
      </c>
      <c r="AB1723" s="49">
        <f t="shared" ca="1" si="214"/>
        <v>5</v>
      </c>
      <c r="AC1723" s="49" t="str">
        <f t="shared" ca="1" si="215"/>
        <v>N</v>
      </c>
    </row>
    <row r="1724" spans="1:29" x14ac:dyDescent="0.25">
      <c r="A1724">
        <v>9021</v>
      </c>
      <c r="B1724" s="9">
        <v>43561</v>
      </c>
      <c r="C1724" s="50" t="str">
        <f t="shared" si="208"/>
        <v>N</v>
      </c>
      <c r="D1724" s="52">
        <f>_xlfn.XLOOKUP(B1724,Cal_Date!B:B,Cal_Date!A:A,0)</f>
        <v>1</v>
      </c>
      <c r="E1724">
        <v>2019</v>
      </c>
      <c r="F1724" t="s">
        <v>126</v>
      </c>
      <c r="G1724" t="s">
        <v>130</v>
      </c>
      <c r="H1724" t="s">
        <v>17</v>
      </c>
      <c r="I1724" t="s">
        <v>18</v>
      </c>
      <c r="J1724" t="s">
        <v>15</v>
      </c>
      <c r="K1724" t="s">
        <v>43</v>
      </c>
      <c r="L1724">
        <v>1</v>
      </c>
      <c r="M1724">
        <v>1010</v>
      </c>
      <c r="O1724" t="s">
        <v>25</v>
      </c>
      <c r="R1724" t="s">
        <v>44</v>
      </c>
      <c r="S1724" s="49" t="str">
        <f t="shared" si="209"/>
        <v>Card</v>
      </c>
      <c r="T1724" s="3">
        <v>0.03</v>
      </c>
      <c r="U1724" s="2">
        <v>6.48</v>
      </c>
      <c r="V1724" s="2">
        <v>2</v>
      </c>
      <c r="W1724" s="54">
        <f>_xlfn.XLOOKUP(M1724,Market!A:A,Market!F:F,0)</f>
        <v>0.08</v>
      </c>
      <c r="X1724" s="55">
        <f t="shared" si="210"/>
        <v>0.19440000000000002</v>
      </c>
      <c r="Y1724" s="55">
        <f t="shared" si="211"/>
        <v>4.4800000000000004</v>
      </c>
      <c r="Z1724" s="54">
        <f t="shared" si="212"/>
        <v>0.6913580246913581</v>
      </c>
      <c r="AA1724" s="49" t="str">
        <f t="shared" ca="1" si="213"/>
        <v>N</v>
      </c>
      <c r="AB1724" s="49">
        <f t="shared" ca="1" si="214"/>
        <v>5</v>
      </c>
      <c r="AC1724" s="49" t="str">
        <f t="shared" ca="1" si="215"/>
        <v>N</v>
      </c>
    </row>
    <row r="1725" spans="1:29" x14ac:dyDescent="0.25">
      <c r="A1725">
        <v>9022</v>
      </c>
      <c r="B1725" s="9">
        <v>43561</v>
      </c>
      <c r="C1725" s="50" t="str">
        <f t="shared" si="208"/>
        <v>N</v>
      </c>
      <c r="D1725" s="52">
        <f>_xlfn.XLOOKUP(B1725,Cal_Date!B:B,Cal_Date!A:A,0)</f>
        <v>1</v>
      </c>
      <c r="E1725">
        <v>2019</v>
      </c>
      <c r="F1725" t="s">
        <v>126</v>
      </c>
      <c r="G1725" t="s">
        <v>130</v>
      </c>
      <c r="H1725" t="s">
        <v>17</v>
      </c>
      <c r="I1725" t="s">
        <v>18</v>
      </c>
      <c r="J1725" t="s">
        <v>10</v>
      </c>
      <c r="K1725" t="s">
        <v>43</v>
      </c>
      <c r="L1725">
        <v>2</v>
      </c>
      <c r="M1725">
        <v>1010</v>
      </c>
      <c r="O1725" t="s">
        <v>25</v>
      </c>
      <c r="R1725" t="s">
        <v>44</v>
      </c>
      <c r="S1725" s="49" t="str">
        <f t="shared" si="209"/>
        <v>Card</v>
      </c>
      <c r="T1725" s="3">
        <v>0.03</v>
      </c>
      <c r="U1725" s="2">
        <v>8.64</v>
      </c>
      <c r="V1725" s="2">
        <v>2.36</v>
      </c>
      <c r="W1725" s="54">
        <f>_xlfn.XLOOKUP(M1725,Market!A:A,Market!F:F,0)</f>
        <v>0.08</v>
      </c>
      <c r="X1725" s="55">
        <f t="shared" si="210"/>
        <v>0.25919999999999999</v>
      </c>
      <c r="Y1725" s="55">
        <f t="shared" si="211"/>
        <v>6.2800000000000011</v>
      </c>
      <c r="Z1725" s="54">
        <f t="shared" si="212"/>
        <v>0.72685185185185197</v>
      </c>
      <c r="AA1725" s="49" t="str">
        <f t="shared" ca="1" si="213"/>
        <v>N</v>
      </c>
      <c r="AB1725" s="49">
        <f t="shared" ca="1" si="214"/>
        <v>5</v>
      </c>
      <c r="AC1725" s="49" t="str">
        <f t="shared" ca="1" si="215"/>
        <v>N</v>
      </c>
    </row>
    <row r="1726" spans="1:29" x14ac:dyDescent="0.25">
      <c r="A1726">
        <v>9023</v>
      </c>
      <c r="B1726" s="9">
        <v>43561</v>
      </c>
      <c r="C1726" s="50" t="str">
        <f t="shared" si="208"/>
        <v>N</v>
      </c>
      <c r="D1726" s="52">
        <f>_xlfn.XLOOKUP(B1726,Cal_Date!B:B,Cal_Date!A:A,0)</f>
        <v>1</v>
      </c>
      <c r="E1726">
        <v>2019</v>
      </c>
      <c r="F1726" t="s">
        <v>126</v>
      </c>
      <c r="G1726" t="s">
        <v>130</v>
      </c>
      <c r="H1726" t="s">
        <v>17</v>
      </c>
      <c r="I1726" t="s">
        <v>18</v>
      </c>
      <c r="J1726" t="s">
        <v>15</v>
      </c>
      <c r="K1726" t="s">
        <v>43</v>
      </c>
      <c r="L1726">
        <v>2</v>
      </c>
      <c r="M1726">
        <v>1010</v>
      </c>
      <c r="O1726" t="s">
        <v>25</v>
      </c>
      <c r="R1726" t="s">
        <v>44</v>
      </c>
      <c r="S1726" s="49" t="str">
        <f t="shared" si="209"/>
        <v>Card</v>
      </c>
      <c r="T1726" s="3">
        <v>0.03</v>
      </c>
      <c r="U1726" s="2">
        <v>12.96</v>
      </c>
      <c r="V1726" s="2">
        <v>4</v>
      </c>
      <c r="W1726" s="54">
        <f>_xlfn.XLOOKUP(M1726,Market!A:A,Market!F:F,0)</f>
        <v>0.08</v>
      </c>
      <c r="X1726" s="55">
        <f t="shared" si="210"/>
        <v>0.38880000000000003</v>
      </c>
      <c r="Y1726" s="55">
        <f t="shared" si="211"/>
        <v>8.9600000000000009</v>
      </c>
      <c r="Z1726" s="54">
        <f t="shared" si="212"/>
        <v>0.6913580246913581</v>
      </c>
      <c r="AA1726" s="49" t="str">
        <f t="shared" ca="1" si="213"/>
        <v>N</v>
      </c>
      <c r="AB1726" s="49">
        <f t="shared" ca="1" si="214"/>
        <v>5</v>
      </c>
      <c r="AC1726" s="49" t="str">
        <f t="shared" ca="1" si="215"/>
        <v>N</v>
      </c>
    </row>
    <row r="1727" spans="1:29" x14ac:dyDescent="0.25">
      <c r="A1727">
        <v>9024</v>
      </c>
      <c r="B1727" s="9">
        <v>43561</v>
      </c>
      <c r="C1727" s="50" t="str">
        <f t="shared" si="208"/>
        <v>N</v>
      </c>
      <c r="D1727" s="52">
        <f>_xlfn.XLOOKUP(B1727,Cal_Date!B:B,Cal_Date!A:A,0)</f>
        <v>1</v>
      </c>
      <c r="E1727">
        <v>2019</v>
      </c>
      <c r="F1727" t="s">
        <v>126</v>
      </c>
      <c r="G1727" t="s">
        <v>130</v>
      </c>
      <c r="H1727" t="s">
        <v>17</v>
      </c>
      <c r="I1727" t="s">
        <v>18</v>
      </c>
      <c r="J1727" t="s">
        <v>15</v>
      </c>
      <c r="K1727" t="s">
        <v>43</v>
      </c>
      <c r="L1727">
        <v>1</v>
      </c>
      <c r="M1727">
        <v>1010</v>
      </c>
      <c r="O1727" t="s">
        <v>25</v>
      </c>
      <c r="R1727" t="s">
        <v>44</v>
      </c>
      <c r="S1727" s="49" t="str">
        <f t="shared" si="209"/>
        <v>Card</v>
      </c>
      <c r="T1727" s="3">
        <v>0.03</v>
      </c>
      <c r="U1727" s="2">
        <v>6.48</v>
      </c>
      <c r="V1727" s="2">
        <v>2</v>
      </c>
      <c r="W1727" s="54">
        <f>_xlfn.XLOOKUP(M1727,Market!A:A,Market!F:F,0)</f>
        <v>0.08</v>
      </c>
      <c r="X1727" s="55">
        <f t="shared" si="210"/>
        <v>0.19440000000000002</v>
      </c>
      <c r="Y1727" s="55">
        <f t="shared" si="211"/>
        <v>4.4800000000000004</v>
      </c>
      <c r="Z1727" s="54">
        <f t="shared" si="212"/>
        <v>0.6913580246913581</v>
      </c>
      <c r="AA1727" s="49" t="str">
        <f t="shared" ca="1" si="213"/>
        <v>N</v>
      </c>
      <c r="AB1727" s="49">
        <f t="shared" ca="1" si="214"/>
        <v>5</v>
      </c>
      <c r="AC1727" s="49" t="str">
        <f t="shared" ca="1" si="215"/>
        <v>N</v>
      </c>
    </row>
    <row r="1728" spans="1:29" x14ac:dyDescent="0.25">
      <c r="A1728">
        <v>9025</v>
      </c>
      <c r="B1728" s="9">
        <v>43561</v>
      </c>
      <c r="C1728" s="50" t="str">
        <f t="shared" si="208"/>
        <v>N</v>
      </c>
      <c r="D1728" s="52">
        <f>_xlfn.XLOOKUP(B1728,Cal_Date!B:B,Cal_Date!A:A,0)</f>
        <v>1</v>
      </c>
      <c r="E1728">
        <v>2019</v>
      </c>
      <c r="F1728" t="s">
        <v>126</v>
      </c>
      <c r="G1728" t="s">
        <v>130</v>
      </c>
      <c r="H1728" t="s">
        <v>48</v>
      </c>
      <c r="I1728" t="s">
        <v>18</v>
      </c>
      <c r="J1728" t="s">
        <v>10</v>
      </c>
      <c r="K1728" t="s">
        <v>43</v>
      </c>
      <c r="L1728">
        <v>1</v>
      </c>
      <c r="M1728">
        <v>1011</v>
      </c>
      <c r="O1728" t="s">
        <v>25</v>
      </c>
      <c r="R1728" t="s">
        <v>44</v>
      </c>
      <c r="S1728" s="49" t="str">
        <f t="shared" si="209"/>
        <v>Card</v>
      </c>
      <c r="T1728" s="3">
        <v>0.03</v>
      </c>
      <c r="U1728" s="2">
        <v>7.42</v>
      </c>
      <c r="V1728" s="2">
        <v>1.46</v>
      </c>
      <c r="W1728" s="54">
        <f>_xlfn.XLOOKUP(M1728,Market!A:A,Market!F:F,0)</f>
        <v>0.06</v>
      </c>
      <c r="X1728" s="55">
        <f t="shared" si="210"/>
        <v>0.22259999999999999</v>
      </c>
      <c r="Y1728" s="55">
        <f t="shared" si="211"/>
        <v>5.96</v>
      </c>
      <c r="Z1728" s="54">
        <f t="shared" si="212"/>
        <v>0.80323450134770891</v>
      </c>
      <c r="AA1728" s="49" t="str">
        <f t="shared" ca="1" si="213"/>
        <v>N</v>
      </c>
      <c r="AB1728" s="49">
        <f t="shared" ca="1" si="214"/>
        <v>5</v>
      </c>
      <c r="AC1728" s="49" t="str">
        <f t="shared" ca="1" si="215"/>
        <v>N</v>
      </c>
    </row>
    <row r="1729" spans="1:29" x14ac:dyDescent="0.25">
      <c r="A1729">
        <v>9026</v>
      </c>
      <c r="B1729" s="9">
        <v>43561</v>
      </c>
      <c r="C1729" s="50" t="str">
        <f t="shared" si="208"/>
        <v>N</v>
      </c>
      <c r="D1729" s="52">
        <f>_xlfn.XLOOKUP(B1729,Cal_Date!B:B,Cal_Date!A:A,0)</f>
        <v>1</v>
      </c>
      <c r="E1729">
        <v>2019</v>
      </c>
      <c r="F1729" t="s">
        <v>126</v>
      </c>
      <c r="G1729" t="s">
        <v>130</v>
      </c>
      <c r="H1729" t="s">
        <v>48</v>
      </c>
      <c r="I1729" t="s">
        <v>18</v>
      </c>
      <c r="J1729" t="s">
        <v>10</v>
      </c>
      <c r="K1729" t="s">
        <v>43</v>
      </c>
      <c r="L1729">
        <v>1</v>
      </c>
      <c r="M1729">
        <v>1007</v>
      </c>
      <c r="O1729" t="s">
        <v>28</v>
      </c>
      <c r="R1729" t="s">
        <v>44</v>
      </c>
      <c r="S1729" s="49" t="str">
        <f t="shared" si="209"/>
        <v>Card</v>
      </c>
      <c r="T1729" s="3">
        <v>0.03</v>
      </c>
      <c r="U1729" s="2">
        <v>7.6229999999999993</v>
      </c>
      <c r="V1729" s="2">
        <v>1.46</v>
      </c>
      <c r="W1729" s="54">
        <f>_xlfn.XLOOKUP(M1729,Market!A:A,Market!F:F,0)</f>
        <v>8.8999999999999996E-2</v>
      </c>
      <c r="X1729" s="55">
        <f t="shared" si="210"/>
        <v>0.22868999999999998</v>
      </c>
      <c r="Y1729" s="55">
        <f t="shared" si="211"/>
        <v>6.1629999999999994</v>
      </c>
      <c r="Z1729" s="54">
        <f t="shared" si="212"/>
        <v>0.80847435392889933</v>
      </c>
      <c r="AA1729" s="49" t="str">
        <f t="shared" ca="1" si="213"/>
        <v>N</v>
      </c>
      <c r="AB1729" s="49">
        <f t="shared" ca="1" si="214"/>
        <v>5</v>
      </c>
      <c r="AC1729" s="49" t="str">
        <f t="shared" ca="1" si="215"/>
        <v>N</v>
      </c>
    </row>
    <row r="1730" spans="1:29" x14ac:dyDescent="0.25">
      <c r="A1730">
        <v>9027</v>
      </c>
      <c r="B1730" s="9">
        <v>43561</v>
      </c>
      <c r="C1730" s="50" t="str">
        <f t="shared" si="208"/>
        <v>N</v>
      </c>
      <c r="D1730" s="52">
        <f>_xlfn.XLOOKUP(B1730,Cal_Date!B:B,Cal_Date!A:A,0)</f>
        <v>1</v>
      </c>
      <c r="E1730">
        <v>2019</v>
      </c>
      <c r="F1730" t="s">
        <v>126</v>
      </c>
      <c r="G1730" t="s">
        <v>130</v>
      </c>
      <c r="H1730" t="s">
        <v>17</v>
      </c>
      <c r="I1730" t="s">
        <v>18</v>
      </c>
      <c r="J1730" t="s">
        <v>10</v>
      </c>
      <c r="K1730" t="s">
        <v>43</v>
      </c>
      <c r="L1730">
        <v>2</v>
      </c>
      <c r="M1730">
        <v>1007</v>
      </c>
      <c r="O1730" t="s">
        <v>28</v>
      </c>
      <c r="R1730" t="s">
        <v>44</v>
      </c>
      <c r="S1730" s="49" t="str">
        <f t="shared" si="209"/>
        <v>Card</v>
      </c>
      <c r="T1730" s="3">
        <v>0.03</v>
      </c>
      <c r="U1730" s="2">
        <v>8.7119999999999997</v>
      </c>
      <c r="V1730" s="2">
        <v>2.36</v>
      </c>
      <c r="W1730" s="54">
        <f>_xlfn.XLOOKUP(M1730,Market!A:A,Market!F:F,0)</f>
        <v>8.8999999999999996E-2</v>
      </c>
      <c r="X1730" s="55">
        <f t="shared" si="210"/>
        <v>0.26135999999999998</v>
      </c>
      <c r="Y1730" s="55">
        <f t="shared" si="211"/>
        <v>6.3520000000000003</v>
      </c>
      <c r="Z1730" s="54">
        <f t="shared" si="212"/>
        <v>0.72910927456382013</v>
      </c>
      <c r="AA1730" s="49" t="str">
        <f t="shared" ca="1" si="213"/>
        <v>N</v>
      </c>
      <c r="AB1730" s="49">
        <f t="shared" ca="1" si="214"/>
        <v>5</v>
      </c>
      <c r="AC1730" s="49" t="str">
        <f t="shared" ca="1" si="215"/>
        <v>N</v>
      </c>
    </row>
    <row r="1731" spans="1:29" x14ac:dyDescent="0.25">
      <c r="A1731">
        <v>9028</v>
      </c>
      <c r="B1731" s="9">
        <v>43561</v>
      </c>
      <c r="C1731" s="50" t="str">
        <f t="shared" ref="C1731:C1794" si="216">IF(OR(B1731="04/01/2018"+0,B1731="04/02/2018"+0),"Y","N")</f>
        <v>N</v>
      </c>
      <c r="D1731" s="52">
        <f>_xlfn.XLOOKUP(B1731,Cal_Date!B:B,Cal_Date!A:A,0)</f>
        <v>1</v>
      </c>
      <c r="E1731">
        <v>2019</v>
      </c>
      <c r="F1731" t="s">
        <v>126</v>
      </c>
      <c r="G1731" t="s">
        <v>130</v>
      </c>
      <c r="H1731" t="s">
        <v>19</v>
      </c>
      <c r="I1731" t="s">
        <v>18</v>
      </c>
      <c r="J1731" t="s">
        <v>10</v>
      </c>
      <c r="K1731" t="s">
        <v>43</v>
      </c>
      <c r="L1731">
        <v>1</v>
      </c>
      <c r="M1731">
        <v>1008</v>
      </c>
      <c r="O1731" t="s">
        <v>28</v>
      </c>
      <c r="R1731" t="s">
        <v>44</v>
      </c>
      <c r="S1731" s="49" t="str">
        <f t="shared" ref="S1731:S1794" si="217">IF(R1731="Cash","Cash","Card")</f>
        <v>Card</v>
      </c>
      <c r="T1731" s="3">
        <v>0.03</v>
      </c>
      <c r="U1731" s="2">
        <v>5.4450000000000003</v>
      </c>
      <c r="V1731" s="2">
        <v>1.28</v>
      </c>
      <c r="W1731" s="54">
        <f>_xlfn.XLOOKUP(M1731,Market!A:A,Market!F:F,0)</f>
        <v>8.8999999999999996E-2</v>
      </c>
      <c r="X1731" s="55">
        <f t="shared" ref="X1731:X1794" si="218">T1731*U1731</f>
        <v>0.16335</v>
      </c>
      <c r="Y1731" s="55">
        <f t="shared" ref="Y1731:Y1794" si="219">U1731-V1731</f>
        <v>4.165</v>
      </c>
      <c r="Z1731" s="54">
        <f t="shared" ref="Z1731:Z1794" si="220">Y1731/U1731</f>
        <v>0.76492194674012848</v>
      </c>
      <c r="AA1731" s="49" t="str">
        <f t="shared" ref="AA1731:AA1794" ca="1" si="221">IF(DATEDIF(B1731,TODAY(),"y")&gt;5,"Y","N")</f>
        <v>N</v>
      </c>
      <c r="AB1731" s="49">
        <f t="shared" ref="AB1731:AB1794" ca="1" si="222">DATEDIF(B1731,TODAY(),"y")</f>
        <v>5</v>
      </c>
      <c r="AC1731" s="49" t="str">
        <f t="shared" ref="AC1731:AC1794" ca="1" si="223">IF(AB1731&gt;5,"Y","N")</f>
        <v>N</v>
      </c>
    </row>
    <row r="1732" spans="1:29" x14ac:dyDescent="0.25">
      <c r="A1732">
        <v>9029</v>
      </c>
      <c r="B1732" s="9">
        <v>43561</v>
      </c>
      <c r="C1732" s="50" t="str">
        <f t="shared" si="216"/>
        <v>N</v>
      </c>
      <c r="D1732" s="52">
        <f>_xlfn.XLOOKUP(B1732,Cal_Date!B:B,Cal_Date!A:A,0)</f>
        <v>1</v>
      </c>
      <c r="E1732">
        <v>2019</v>
      </c>
      <c r="F1732" t="s">
        <v>126</v>
      </c>
      <c r="G1732" t="s">
        <v>130</v>
      </c>
      <c r="H1732" t="s">
        <v>48</v>
      </c>
      <c r="I1732" t="s">
        <v>18</v>
      </c>
      <c r="J1732" t="s">
        <v>10</v>
      </c>
      <c r="K1732" t="s">
        <v>43</v>
      </c>
      <c r="L1732">
        <v>2</v>
      </c>
      <c r="M1732">
        <v>1004</v>
      </c>
      <c r="O1732" t="s">
        <v>28</v>
      </c>
      <c r="R1732" t="s">
        <v>44</v>
      </c>
      <c r="S1732" s="49" t="str">
        <f t="shared" si="217"/>
        <v>Card</v>
      </c>
      <c r="T1732" s="3">
        <v>0.03</v>
      </c>
      <c r="U1732" s="2">
        <v>14.84</v>
      </c>
      <c r="V1732" s="2">
        <v>2.92</v>
      </c>
      <c r="W1732" s="54">
        <f>_xlfn.XLOOKUP(M1732,Market!A:A,Market!F:F,0)</f>
        <v>0.06</v>
      </c>
      <c r="X1732" s="55">
        <f t="shared" si="218"/>
        <v>0.44519999999999998</v>
      </c>
      <c r="Y1732" s="55">
        <f t="shared" si="219"/>
        <v>11.92</v>
      </c>
      <c r="Z1732" s="54">
        <f t="shared" si="220"/>
        <v>0.80323450134770891</v>
      </c>
      <c r="AA1732" s="49" t="str">
        <f t="shared" ca="1" si="221"/>
        <v>N</v>
      </c>
      <c r="AB1732" s="49">
        <f t="shared" ca="1" si="222"/>
        <v>5</v>
      </c>
      <c r="AC1732" s="49" t="str">
        <f t="shared" ca="1" si="223"/>
        <v>N</v>
      </c>
    </row>
    <row r="1733" spans="1:29" x14ac:dyDescent="0.25">
      <c r="A1733">
        <v>9030</v>
      </c>
      <c r="B1733" s="9">
        <v>43561</v>
      </c>
      <c r="C1733" s="50" t="str">
        <f t="shared" si="216"/>
        <v>N</v>
      </c>
      <c r="D1733" s="52">
        <f>_xlfn.XLOOKUP(B1733,Cal_Date!B:B,Cal_Date!A:A,0)</f>
        <v>1</v>
      </c>
      <c r="E1733">
        <v>2019</v>
      </c>
      <c r="F1733" t="s">
        <v>126</v>
      </c>
      <c r="G1733" t="s">
        <v>130</v>
      </c>
      <c r="H1733" t="s">
        <v>17</v>
      </c>
      <c r="I1733" t="s">
        <v>18</v>
      </c>
      <c r="J1733" t="s">
        <v>15</v>
      </c>
      <c r="K1733" t="s">
        <v>43</v>
      </c>
      <c r="L1733">
        <v>1</v>
      </c>
      <c r="M1733">
        <v>1003</v>
      </c>
      <c r="O1733" t="s">
        <v>25</v>
      </c>
      <c r="R1733" t="s">
        <v>44</v>
      </c>
      <c r="S1733" s="49" t="str">
        <f t="shared" si="217"/>
        <v>Card</v>
      </c>
      <c r="T1733" s="3">
        <v>0.03</v>
      </c>
      <c r="U1733" s="2">
        <v>6.36</v>
      </c>
      <c r="V1733" s="2">
        <v>2</v>
      </c>
      <c r="W1733" s="54">
        <f>_xlfn.XLOOKUP(M1733,Market!A:A,Market!F:F,0)</f>
        <v>0.06</v>
      </c>
      <c r="X1733" s="55">
        <f t="shared" si="218"/>
        <v>0.1908</v>
      </c>
      <c r="Y1733" s="55">
        <f t="shared" si="219"/>
        <v>4.3600000000000003</v>
      </c>
      <c r="Z1733" s="54">
        <f t="shared" si="220"/>
        <v>0.68553459119496862</v>
      </c>
      <c r="AA1733" s="49" t="str">
        <f t="shared" ca="1" si="221"/>
        <v>N</v>
      </c>
      <c r="AB1733" s="49">
        <f t="shared" ca="1" si="222"/>
        <v>5</v>
      </c>
      <c r="AC1733" s="49" t="str">
        <f t="shared" ca="1" si="223"/>
        <v>N</v>
      </c>
    </row>
    <row r="1734" spans="1:29" x14ac:dyDescent="0.25">
      <c r="A1734">
        <v>9031</v>
      </c>
      <c r="B1734" s="9">
        <v>43561</v>
      </c>
      <c r="C1734" s="50" t="str">
        <f t="shared" si="216"/>
        <v>N</v>
      </c>
      <c r="D1734" s="52">
        <f>_xlfn.XLOOKUP(B1734,Cal_Date!B:B,Cal_Date!A:A,0)</f>
        <v>1</v>
      </c>
      <c r="E1734">
        <v>2019</v>
      </c>
      <c r="F1734" t="s">
        <v>126</v>
      </c>
      <c r="G1734" t="s">
        <v>130</v>
      </c>
      <c r="H1734" t="s">
        <v>17</v>
      </c>
      <c r="I1734" t="s">
        <v>18</v>
      </c>
      <c r="J1734" t="s">
        <v>10</v>
      </c>
      <c r="K1734" t="s">
        <v>43</v>
      </c>
      <c r="L1734">
        <v>2</v>
      </c>
      <c r="M1734">
        <v>1002</v>
      </c>
      <c r="O1734" t="s">
        <v>28</v>
      </c>
      <c r="R1734" t="s">
        <v>47</v>
      </c>
      <c r="S1734" s="49" t="str">
        <f t="shared" si="217"/>
        <v>Card</v>
      </c>
      <c r="T1734" s="3">
        <v>3.5000000000000003E-2</v>
      </c>
      <c r="U1734" s="2">
        <v>8.48</v>
      </c>
      <c r="V1734" s="2">
        <v>2.36</v>
      </c>
      <c r="W1734" s="54">
        <f>_xlfn.XLOOKUP(M1734,Market!A:A,Market!F:F,0)</f>
        <v>0.06</v>
      </c>
      <c r="X1734" s="55">
        <f t="shared" si="218"/>
        <v>0.29680000000000006</v>
      </c>
      <c r="Y1734" s="55">
        <f t="shared" si="219"/>
        <v>6.120000000000001</v>
      </c>
      <c r="Z1734" s="54">
        <f t="shared" si="220"/>
        <v>0.72169811320754729</v>
      </c>
      <c r="AA1734" s="49" t="str">
        <f t="shared" ca="1" si="221"/>
        <v>N</v>
      </c>
      <c r="AB1734" s="49">
        <f t="shared" ca="1" si="222"/>
        <v>5</v>
      </c>
      <c r="AC1734" s="49" t="str">
        <f t="shared" ca="1" si="223"/>
        <v>N</v>
      </c>
    </row>
    <row r="1735" spans="1:29" x14ac:dyDescent="0.25">
      <c r="A1735">
        <v>9032</v>
      </c>
      <c r="B1735" s="9">
        <v>43561</v>
      </c>
      <c r="C1735" s="50" t="str">
        <f t="shared" si="216"/>
        <v>N</v>
      </c>
      <c r="D1735" s="52">
        <f>_xlfn.XLOOKUP(B1735,Cal_Date!B:B,Cal_Date!A:A,0)</f>
        <v>1</v>
      </c>
      <c r="E1735">
        <v>2019</v>
      </c>
      <c r="F1735" t="s">
        <v>126</v>
      </c>
      <c r="G1735" t="s">
        <v>130</v>
      </c>
      <c r="H1735" t="s">
        <v>19</v>
      </c>
      <c r="I1735" t="s">
        <v>18</v>
      </c>
      <c r="J1735" t="s">
        <v>10</v>
      </c>
      <c r="K1735" t="s">
        <v>43</v>
      </c>
      <c r="L1735">
        <v>1</v>
      </c>
      <c r="M1735">
        <v>1007</v>
      </c>
      <c r="O1735" t="s">
        <v>28</v>
      </c>
      <c r="R1735" t="s">
        <v>47</v>
      </c>
      <c r="S1735" s="49" t="str">
        <f t="shared" si="217"/>
        <v>Card</v>
      </c>
      <c r="T1735" s="3">
        <v>3.5000000000000003E-2</v>
      </c>
      <c r="U1735" s="2">
        <v>5.4450000000000003</v>
      </c>
      <c r="V1735" s="2">
        <v>1.28</v>
      </c>
      <c r="W1735" s="54">
        <f>_xlfn.XLOOKUP(M1735,Market!A:A,Market!F:F,0)</f>
        <v>8.8999999999999996E-2</v>
      </c>
      <c r="X1735" s="55">
        <f t="shared" si="218"/>
        <v>0.19057500000000002</v>
      </c>
      <c r="Y1735" s="55">
        <f t="shared" si="219"/>
        <v>4.165</v>
      </c>
      <c r="Z1735" s="54">
        <f t="shared" si="220"/>
        <v>0.76492194674012848</v>
      </c>
      <c r="AA1735" s="49" t="str">
        <f t="shared" ca="1" si="221"/>
        <v>N</v>
      </c>
      <c r="AB1735" s="49">
        <f t="shared" ca="1" si="222"/>
        <v>5</v>
      </c>
      <c r="AC1735" s="49" t="str">
        <f t="shared" ca="1" si="223"/>
        <v>N</v>
      </c>
    </row>
    <row r="1736" spans="1:29" x14ac:dyDescent="0.25">
      <c r="A1736">
        <v>9033</v>
      </c>
      <c r="B1736" s="9">
        <v>43561</v>
      </c>
      <c r="C1736" s="50" t="str">
        <f t="shared" si="216"/>
        <v>N</v>
      </c>
      <c r="D1736" s="52">
        <f>_xlfn.XLOOKUP(B1736,Cal_Date!B:B,Cal_Date!A:A,0)</f>
        <v>1</v>
      </c>
      <c r="E1736">
        <v>2019</v>
      </c>
      <c r="F1736" t="s">
        <v>126</v>
      </c>
      <c r="G1736" t="s">
        <v>130</v>
      </c>
      <c r="H1736" t="s">
        <v>19</v>
      </c>
      <c r="I1736" t="s">
        <v>11</v>
      </c>
      <c r="J1736" t="s">
        <v>15</v>
      </c>
      <c r="K1736" t="s">
        <v>42</v>
      </c>
      <c r="L1736">
        <v>1</v>
      </c>
      <c r="M1736">
        <v>1008</v>
      </c>
      <c r="O1736" t="s">
        <v>28</v>
      </c>
      <c r="R1736" t="s">
        <v>47</v>
      </c>
      <c r="S1736" s="49" t="str">
        <f t="shared" si="217"/>
        <v>Card</v>
      </c>
      <c r="T1736" s="3">
        <v>3.5000000000000003E-2</v>
      </c>
      <c r="U1736" s="2">
        <v>5.4450000000000003</v>
      </c>
      <c r="V1736" s="2">
        <v>1.69</v>
      </c>
      <c r="W1736" s="54">
        <f>_xlfn.XLOOKUP(M1736,Market!A:A,Market!F:F,0)</f>
        <v>8.8999999999999996E-2</v>
      </c>
      <c r="X1736" s="55">
        <f t="shared" si="218"/>
        <v>0.19057500000000002</v>
      </c>
      <c r="Y1736" s="55">
        <f t="shared" si="219"/>
        <v>3.7550000000000003</v>
      </c>
      <c r="Z1736" s="54">
        <f t="shared" si="220"/>
        <v>0.689623507805326</v>
      </c>
      <c r="AA1736" s="49" t="str">
        <f t="shared" ca="1" si="221"/>
        <v>N</v>
      </c>
      <c r="AB1736" s="49">
        <f t="shared" ca="1" si="222"/>
        <v>5</v>
      </c>
      <c r="AC1736" s="49" t="str">
        <f t="shared" ca="1" si="223"/>
        <v>N</v>
      </c>
    </row>
    <row r="1737" spans="1:29" x14ac:dyDescent="0.25">
      <c r="A1737">
        <v>9034</v>
      </c>
      <c r="B1737" s="9">
        <v>43561</v>
      </c>
      <c r="C1737" s="50" t="str">
        <f t="shared" si="216"/>
        <v>N</v>
      </c>
      <c r="D1737" s="52">
        <f>_xlfn.XLOOKUP(B1737,Cal_Date!B:B,Cal_Date!A:A,0)</f>
        <v>1</v>
      </c>
      <c r="E1737">
        <v>2019</v>
      </c>
      <c r="F1737" t="s">
        <v>126</v>
      </c>
      <c r="G1737" t="s">
        <v>130</v>
      </c>
      <c r="H1737" t="s">
        <v>17</v>
      </c>
      <c r="I1737" t="s">
        <v>18</v>
      </c>
      <c r="J1737" t="s">
        <v>10</v>
      </c>
      <c r="K1737" t="s">
        <v>43</v>
      </c>
      <c r="L1737">
        <v>1</v>
      </c>
      <c r="M1737">
        <v>1008</v>
      </c>
      <c r="O1737" t="s">
        <v>28</v>
      </c>
      <c r="R1737" t="s">
        <v>44</v>
      </c>
      <c r="S1737" s="49" t="str">
        <f t="shared" si="217"/>
        <v>Card</v>
      </c>
      <c r="T1737" s="3">
        <v>0.03</v>
      </c>
      <c r="U1737" s="2">
        <v>4.3559999999999999</v>
      </c>
      <c r="V1737" s="2">
        <v>1.18</v>
      </c>
      <c r="W1737" s="54">
        <f>_xlfn.XLOOKUP(M1737,Market!A:A,Market!F:F,0)</f>
        <v>8.8999999999999996E-2</v>
      </c>
      <c r="X1737" s="55">
        <f t="shared" si="218"/>
        <v>0.13067999999999999</v>
      </c>
      <c r="Y1737" s="55">
        <f t="shared" si="219"/>
        <v>3.1760000000000002</v>
      </c>
      <c r="Z1737" s="54">
        <f t="shared" si="220"/>
        <v>0.72910927456382013</v>
      </c>
      <c r="AA1737" s="49" t="str">
        <f t="shared" ca="1" si="221"/>
        <v>N</v>
      </c>
      <c r="AB1737" s="49">
        <f t="shared" ca="1" si="222"/>
        <v>5</v>
      </c>
      <c r="AC1737" s="49" t="str">
        <f t="shared" ca="1" si="223"/>
        <v>N</v>
      </c>
    </row>
    <row r="1738" spans="1:29" x14ac:dyDescent="0.25">
      <c r="A1738">
        <v>9035</v>
      </c>
      <c r="B1738" s="9">
        <v>43561</v>
      </c>
      <c r="C1738" s="50" t="str">
        <f t="shared" si="216"/>
        <v>N</v>
      </c>
      <c r="D1738" s="52">
        <f>_xlfn.XLOOKUP(B1738,Cal_Date!B:B,Cal_Date!A:A,0)</f>
        <v>1</v>
      </c>
      <c r="E1738">
        <v>2019</v>
      </c>
      <c r="F1738" t="s">
        <v>126</v>
      </c>
      <c r="G1738" t="s">
        <v>130</v>
      </c>
      <c r="H1738" t="s">
        <v>17</v>
      </c>
      <c r="I1738" t="s">
        <v>18</v>
      </c>
      <c r="J1738" t="s">
        <v>10</v>
      </c>
      <c r="K1738" t="s">
        <v>43</v>
      </c>
      <c r="L1738">
        <v>1</v>
      </c>
      <c r="M1738">
        <v>1000</v>
      </c>
      <c r="O1738" t="s">
        <v>25</v>
      </c>
      <c r="R1738" t="s">
        <v>44</v>
      </c>
      <c r="S1738" s="49" t="str">
        <f t="shared" si="217"/>
        <v>Card</v>
      </c>
      <c r="T1738" s="3">
        <v>0.03</v>
      </c>
      <c r="U1738" s="2">
        <v>4.32</v>
      </c>
      <c r="V1738" s="2">
        <v>1.18</v>
      </c>
      <c r="W1738" s="54">
        <f>_xlfn.XLOOKUP(M1738,Market!A:A,Market!F:F,0)</f>
        <v>0.08</v>
      </c>
      <c r="X1738" s="55">
        <f t="shared" si="218"/>
        <v>0.12959999999999999</v>
      </c>
      <c r="Y1738" s="55">
        <f t="shared" si="219"/>
        <v>3.1400000000000006</v>
      </c>
      <c r="Z1738" s="54">
        <f t="shared" si="220"/>
        <v>0.72685185185185197</v>
      </c>
      <c r="AA1738" s="49" t="str">
        <f t="shared" ca="1" si="221"/>
        <v>N</v>
      </c>
      <c r="AB1738" s="49">
        <f t="shared" ca="1" si="222"/>
        <v>5</v>
      </c>
      <c r="AC1738" s="49" t="str">
        <f t="shared" ca="1" si="223"/>
        <v>N</v>
      </c>
    </row>
    <row r="1739" spans="1:29" x14ac:dyDescent="0.25">
      <c r="A1739">
        <v>9036</v>
      </c>
      <c r="B1739" s="9">
        <v>43561</v>
      </c>
      <c r="C1739" s="50" t="str">
        <f t="shared" si="216"/>
        <v>N</v>
      </c>
      <c r="D1739" s="52">
        <f>_xlfn.XLOOKUP(B1739,Cal_Date!B:B,Cal_Date!A:A,0)</f>
        <v>1</v>
      </c>
      <c r="E1739">
        <v>2019</v>
      </c>
      <c r="F1739" t="s">
        <v>126</v>
      </c>
      <c r="G1739" t="s">
        <v>130</v>
      </c>
      <c r="H1739" t="s">
        <v>19</v>
      </c>
      <c r="I1739" t="s">
        <v>18</v>
      </c>
      <c r="J1739" t="s">
        <v>10</v>
      </c>
      <c r="K1739" t="s">
        <v>43</v>
      </c>
      <c r="L1739">
        <v>2</v>
      </c>
      <c r="M1739">
        <v>1000</v>
      </c>
      <c r="O1739" t="s">
        <v>25</v>
      </c>
      <c r="R1739" t="s">
        <v>44</v>
      </c>
      <c r="S1739" s="49" t="str">
        <f t="shared" si="217"/>
        <v>Card</v>
      </c>
      <c r="T1739" s="3">
        <v>0.03</v>
      </c>
      <c r="U1739" s="2">
        <v>10.8</v>
      </c>
      <c r="V1739" s="2">
        <v>2.56</v>
      </c>
      <c r="W1739" s="54">
        <f>_xlfn.XLOOKUP(M1739,Market!A:A,Market!F:F,0)</f>
        <v>0.08</v>
      </c>
      <c r="X1739" s="55">
        <f t="shared" si="218"/>
        <v>0.32400000000000001</v>
      </c>
      <c r="Y1739" s="55">
        <f t="shared" si="219"/>
        <v>8.24</v>
      </c>
      <c r="Z1739" s="54">
        <f t="shared" si="220"/>
        <v>0.76296296296296295</v>
      </c>
      <c r="AA1739" s="49" t="str">
        <f t="shared" ca="1" si="221"/>
        <v>N</v>
      </c>
      <c r="AB1739" s="49">
        <f t="shared" ca="1" si="222"/>
        <v>5</v>
      </c>
      <c r="AC1739" s="49" t="str">
        <f t="shared" ca="1" si="223"/>
        <v>N</v>
      </c>
    </row>
    <row r="1740" spans="1:29" x14ac:dyDescent="0.25">
      <c r="A1740">
        <v>9037</v>
      </c>
      <c r="B1740" s="9">
        <v>43561</v>
      </c>
      <c r="C1740" s="50" t="str">
        <f t="shared" si="216"/>
        <v>N</v>
      </c>
      <c r="D1740" s="52">
        <f>_xlfn.XLOOKUP(B1740,Cal_Date!B:B,Cal_Date!A:A,0)</f>
        <v>1</v>
      </c>
      <c r="E1740">
        <v>2019</v>
      </c>
      <c r="F1740" t="s">
        <v>126</v>
      </c>
      <c r="G1740" t="s">
        <v>130</v>
      </c>
      <c r="H1740" t="s">
        <v>19</v>
      </c>
      <c r="I1740" t="s">
        <v>11</v>
      </c>
      <c r="J1740" t="s">
        <v>15</v>
      </c>
      <c r="K1740" t="s">
        <v>42</v>
      </c>
      <c r="L1740">
        <v>1</v>
      </c>
      <c r="M1740">
        <v>1000</v>
      </c>
      <c r="O1740" t="s">
        <v>25</v>
      </c>
      <c r="R1740" t="s">
        <v>44</v>
      </c>
      <c r="S1740" s="49" t="str">
        <f t="shared" si="217"/>
        <v>Card</v>
      </c>
      <c r="T1740" s="3">
        <v>0.03</v>
      </c>
      <c r="U1740" s="2">
        <v>4.8600000000000003</v>
      </c>
      <c r="V1740" s="2">
        <v>1.57</v>
      </c>
      <c r="W1740" s="54">
        <f>_xlfn.XLOOKUP(M1740,Market!A:A,Market!F:F,0)</f>
        <v>0.08</v>
      </c>
      <c r="X1740" s="55">
        <f t="shared" si="218"/>
        <v>0.14580000000000001</v>
      </c>
      <c r="Y1740" s="55">
        <f t="shared" si="219"/>
        <v>3.29</v>
      </c>
      <c r="Z1740" s="54">
        <f t="shared" si="220"/>
        <v>0.67695473251028804</v>
      </c>
      <c r="AA1740" s="49" t="str">
        <f t="shared" ca="1" si="221"/>
        <v>N</v>
      </c>
      <c r="AB1740" s="49">
        <f t="shared" ca="1" si="222"/>
        <v>5</v>
      </c>
      <c r="AC1740" s="49" t="str">
        <f t="shared" ca="1" si="223"/>
        <v>N</v>
      </c>
    </row>
    <row r="1741" spans="1:29" x14ac:dyDescent="0.25">
      <c r="A1741">
        <v>9038</v>
      </c>
      <c r="B1741" s="9">
        <v>43561</v>
      </c>
      <c r="C1741" s="50" t="str">
        <f t="shared" si="216"/>
        <v>N</v>
      </c>
      <c r="D1741" s="52">
        <f>_xlfn.XLOOKUP(B1741,Cal_Date!B:B,Cal_Date!A:A,0)</f>
        <v>1</v>
      </c>
      <c r="E1741">
        <v>2019</v>
      </c>
      <c r="F1741" t="s">
        <v>126</v>
      </c>
      <c r="G1741" t="s">
        <v>130</v>
      </c>
      <c r="H1741" t="s">
        <v>48</v>
      </c>
      <c r="I1741" t="s">
        <v>18</v>
      </c>
      <c r="J1741" t="s">
        <v>10</v>
      </c>
      <c r="K1741" t="s">
        <v>43</v>
      </c>
      <c r="L1741">
        <v>1</v>
      </c>
      <c r="M1741">
        <v>1001</v>
      </c>
      <c r="O1741" t="s">
        <v>25</v>
      </c>
      <c r="R1741" t="s">
        <v>44</v>
      </c>
      <c r="S1741" s="49" t="str">
        <f t="shared" si="217"/>
        <v>Card</v>
      </c>
      <c r="T1741" s="3">
        <v>0.03</v>
      </c>
      <c r="U1741" s="2">
        <v>7.42</v>
      </c>
      <c r="V1741" s="2">
        <v>1.46</v>
      </c>
      <c r="W1741" s="54">
        <f>_xlfn.XLOOKUP(M1741,Market!A:A,Market!F:F,0)</f>
        <v>0.06</v>
      </c>
      <c r="X1741" s="55">
        <f t="shared" si="218"/>
        <v>0.22259999999999999</v>
      </c>
      <c r="Y1741" s="55">
        <f t="shared" si="219"/>
        <v>5.96</v>
      </c>
      <c r="Z1741" s="54">
        <f t="shared" si="220"/>
        <v>0.80323450134770891</v>
      </c>
      <c r="AA1741" s="49" t="str">
        <f t="shared" ca="1" si="221"/>
        <v>N</v>
      </c>
      <c r="AB1741" s="49">
        <f t="shared" ca="1" si="222"/>
        <v>5</v>
      </c>
      <c r="AC1741" s="49" t="str">
        <f t="shared" ca="1" si="223"/>
        <v>N</v>
      </c>
    </row>
    <row r="1742" spans="1:29" x14ac:dyDescent="0.25">
      <c r="A1742">
        <v>9039</v>
      </c>
      <c r="B1742" s="9">
        <v>43561</v>
      </c>
      <c r="C1742" s="50" t="str">
        <f t="shared" si="216"/>
        <v>N</v>
      </c>
      <c r="D1742" s="52">
        <f>_xlfn.XLOOKUP(B1742,Cal_Date!B:B,Cal_Date!A:A,0)</f>
        <v>1</v>
      </c>
      <c r="E1742">
        <v>2019</v>
      </c>
      <c r="F1742" t="s">
        <v>126</v>
      </c>
      <c r="G1742" t="s">
        <v>130</v>
      </c>
      <c r="H1742" t="s">
        <v>48</v>
      </c>
      <c r="I1742" t="s">
        <v>18</v>
      </c>
      <c r="J1742" t="s">
        <v>10</v>
      </c>
      <c r="K1742" t="s">
        <v>43</v>
      </c>
      <c r="L1742">
        <v>1</v>
      </c>
      <c r="M1742">
        <v>1000</v>
      </c>
      <c r="O1742" t="s">
        <v>25</v>
      </c>
      <c r="R1742" t="s">
        <v>44</v>
      </c>
      <c r="S1742" s="49" t="str">
        <f t="shared" si="217"/>
        <v>Card</v>
      </c>
      <c r="T1742" s="3">
        <v>0.03</v>
      </c>
      <c r="U1742" s="2">
        <v>7.5600000000000005</v>
      </c>
      <c r="V1742" s="2">
        <v>1.46</v>
      </c>
      <c r="W1742" s="54">
        <f>_xlfn.XLOOKUP(M1742,Market!A:A,Market!F:F,0)</f>
        <v>0.08</v>
      </c>
      <c r="X1742" s="55">
        <f t="shared" si="218"/>
        <v>0.2268</v>
      </c>
      <c r="Y1742" s="55">
        <f t="shared" si="219"/>
        <v>6.1000000000000005</v>
      </c>
      <c r="Z1742" s="54">
        <f t="shared" si="220"/>
        <v>0.80687830687830686</v>
      </c>
      <c r="AA1742" s="49" t="str">
        <f t="shared" ca="1" si="221"/>
        <v>N</v>
      </c>
      <c r="AB1742" s="49">
        <f t="shared" ca="1" si="222"/>
        <v>5</v>
      </c>
      <c r="AC1742" s="49" t="str">
        <f t="shared" ca="1" si="223"/>
        <v>N</v>
      </c>
    </row>
    <row r="1743" spans="1:29" x14ac:dyDescent="0.25">
      <c r="A1743">
        <v>9040</v>
      </c>
      <c r="B1743" s="9">
        <v>43561</v>
      </c>
      <c r="C1743" s="50" t="str">
        <f t="shared" si="216"/>
        <v>N</v>
      </c>
      <c r="D1743" s="52">
        <f>_xlfn.XLOOKUP(B1743,Cal_Date!B:B,Cal_Date!A:A,0)</f>
        <v>1</v>
      </c>
      <c r="E1743">
        <v>2019</v>
      </c>
      <c r="F1743" t="s">
        <v>126</v>
      </c>
      <c r="G1743" t="s">
        <v>130</v>
      </c>
      <c r="H1743" t="s">
        <v>48</v>
      </c>
      <c r="I1743" t="s">
        <v>18</v>
      </c>
      <c r="J1743" t="s">
        <v>10</v>
      </c>
      <c r="K1743" t="s">
        <v>43</v>
      </c>
      <c r="L1743">
        <v>1</v>
      </c>
      <c r="M1743">
        <v>1000</v>
      </c>
      <c r="O1743" t="s">
        <v>25</v>
      </c>
      <c r="R1743" t="s">
        <v>44</v>
      </c>
      <c r="S1743" s="49" t="str">
        <f t="shared" si="217"/>
        <v>Card</v>
      </c>
      <c r="T1743" s="3">
        <v>0.03</v>
      </c>
      <c r="U1743" s="2">
        <v>7.5600000000000005</v>
      </c>
      <c r="V1743" s="2">
        <v>1.46</v>
      </c>
      <c r="W1743" s="54">
        <f>_xlfn.XLOOKUP(M1743,Market!A:A,Market!F:F,0)</f>
        <v>0.08</v>
      </c>
      <c r="X1743" s="55">
        <f t="shared" si="218"/>
        <v>0.2268</v>
      </c>
      <c r="Y1743" s="55">
        <f t="shared" si="219"/>
        <v>6.1000000000000005</v>
      </c>
      <c r="Z1743" s="54">
        <f t="shared" si="220"/>
        <v>0.80687830687830686</v>
      </c>
      <c r="AA1743" s="49" t="str">
        <f t="shared" ca="1" si="221"/>
        <v>N</v>
      </c>
      <c r="AB1743" s="49">
        <f t="shared" ca="1" si="222"/>
        <v>5</v>
      </c>
      <c r="AC1743" s="49" t="str">
        <f t="shared" ca="1" si="223"/>
        <v>N</v>
      </c>
    </row>
    <row r="1744" spans="1:29" x14ac:dyDescent="0.25">
      <c r="A1744">
        <v>9041</v>
      </c>
      <c r="B1744" s="9">
        <v>43561</v>
      </c>
      <c r="C1744" s="50" t="str">
        <f t="shared" si="216"/>
        <v>N</v>
      </c>
      <c r="D1744" s="52">
        <f>_xlfn.XLOOKUP(B1744,Cal_Date!B:B,Cal_Date!A:A,0)</f>
        <v>1</v>
      </c>
      <c r="E1744">
        <v>2019</v>
      </c>
      <c r="F1744" t="s">
        <v>126</v>
      </c>
      <c r="G1744" t="s">
        <v>130</v>
      </c>
      <c r="H1744" t="s">
        <v>19</v>
      </c>
      <c r="I1744" t="s">
        <v>11</v>
      </c>
      <c r="J1744" t="s">
        <v>15</v>
      </c>
      <c r="K1744" t="s">
        <v>42</v>
      </c>
      <c r="L1744">
        <v>1</v>
      </c>
      <c r="M1744">
        <v>1004</v>
      </c>
      <c r="O1744" t="s">
        <v>28</v>
      </c>
      <c r="R1744" t="s">
        <v>44</v>
      </c>
      <c r="S1744" s="49" t="str">
        <f t="shared" si="217"/>
        <v>Card</v>
      </c>
      <c r="T1744" s="3">
        <v>0.03</v>
      </c>
      <c r="U1744" s="2">
        <v>4.7700000000000005</v>
      </c>
      <c r="V1744" s="2">
        <v>1.57</v>
      </c>
      <c r="W1744" s="54">
        <f>_xlfn.XLOOKUP(M1744,Market!A:A,Market!F:F,0)</f>
        <v>0.06</v>
      </c>
      <c r="X1744" s="55">
        <f t="shared" si="218"/>
        <v>0.1431</v>
      </c>
      <c r="Y1744" s="55">
        <f t="shared" si="219"/>
        <v>3.2</v>
      </c>
      <c r="Z1744" s="54">
        <f t="shared" si="220"/>
        <v>0.67085953878406701</v>
      </c>
      <c r="AA1744" s="49" t="str">
        <f t="shared" ca="1" si="221"/>
        <v>N</v>
      </c>
      <c r="AB1744" s="49">
        <f t="shared" ca="1" si="222"/>
        <v>5</v>
      </c>
      <c r="AC1744" s="49" t="str">
        <f t="shared" ca="1" si="223"/>
        <v>N</v>
      </c>
    </row>
    <row r="1745" spans="1:29" x14ac:dyDescent="0.25">
      <c r="A1745">
        <v>9042</v>
      </c>
      <c r="B1745" s="9">
        <v>43561</v>
      </c>
      <c r="C1745" s="50" t="str">
        <f t="shared" si="216"/>
        <v>N</v>
      </c>
      <c r="D1745" s="52">
        <f>_xlfn.XLOOKUP(B1745,Cal_Date!B:B,Cal_Date!A:A,0)</f>
        <v>1</v>
      </c>
      <c r="E1745">
        <v>2019</v>
      </c>
      <c r="F1745" t="s">
        <v>126</v>
      </c>
      <c r="G1745" t="s">
        <v>130</v>
      </c>
      <c r="H1745" t="s">
        <v>19</v>
      </c>
      <c r="I1745" t="s">
        <v>11</v>
      </c>
      <c r="J1745" t="s">
        <v>15</v>
      </c>
      <c r="K1745" t="s">
        <v>42</v>
      </c>
      <c r="L1745">
        <v>2</v>
      </c>
      <c r="M1745">
        <v>1005</v>
      </c>
      <c r="O1745" t="s">
        <v>25</v>
      </c>
      <c r="R1745" t="s">
        <v>44</v>
      </c>
      <c r="S1745" s="49" t="str">
        <f t="shared" si="217"/>
        <v>Card</v>
      </c>
      <c r="T1745" s="3">
        <v>0.03</v>
      </c>
      <c r="U1745" s="2">
        <v>9.8010000000000002</v>
      </c>
      <c r="V1745" s="2">
        <v>3.14</v>
      </c>
      <c r="W1745" s="54">
        <f>_xlfn.XLOOKUP(M1745,Market!A:A,Market!F:F,0)</f>
        <v>8.8999999999999996E-2</v>
      </c>
      <c r="X1745" s="55">
        <f t="shared" si="218"/>
        <v>0.29403000000000001</v>
      </c>
      <c r="Y1745" s="55">
        <f t="shared" si="219"/>
        <v>6.6609999999999996</v>
      </c>
      <c r="Z1745" s="54">
        <f t="shared" si="220"/>
        <v>0.67962452810937657</v>
      </c>
      <c r="AA1745" s="49" t="str">
        <f t="shared" ca="1" si="221"/>
        <v>N</v>
      </c>
      <c r="AB1745" s="49">
        <f t="shared" ca="1" si="222"/>
        <v>5</v>
      </c>
      <c r="AC1745" s="49" t="str">
        <f t="shared" ca="1" si="223"/>
        <v>N</v>
      </c>
    </row>
    <row r="1746" spans="1:29" x14ac:dyDescent="0.25">
      <c r="A1746">
        <v>9043</v>
      </c>
      <c r="B1746" s="9">
        <v>43561</v>
      </c>
      <c r="C1746" s="50" t="str">
        <f t="shared" si="216"/>
        <v>N</v>
      </c>
      <c r="D1746" s="52">
        <f>_xlfn.XLOOKUP(B1746,Cal_Date!B:B,Cal_Date!A:A,0)</f>
        <v>1</v>
      </c>
      <c r="E1746">
        <v>2019</v>
      </c>
      <c r="F1746" t="s">
        <v>126</v>
      </c>
      <c r="G1746" t="s">
        <v>130</v>
      </c>
      <c r="H1746" t="s">
        <v>17</v>
      </c>
      <c r="I1746" t="s">
        <v>18</v>
      </c>
      <c r="J1746" t="s">
        <v>10</v>
      </c>
      <c r="K1746" t="s">
        <v>43</v>
      </c>
      <c r="L1746">
        <v>2</v>
      </c>
      <c r="M1746">
        <v>1000</v>
      </c>
      <c r="O1746" t="s">
        <v>25</v>
      </c>
      <c r="R1746" t="s">
        <v>44</v>
      </c>
      <c r="S1746" s="49" t="str">
        <f t="shared" si="217"/>
        <v>Card</v>
      </c>
      <c r="T1746" s="3">
        <v>0.03</v>
      </c>
      <c r="U1746" s="2">
        <v>8.64</v>
      </c>
      <c r="V1746" s="2">
        <v>2.36</v>
      </c>
      <c r="W1746" s="54">
        <f>_xlfn.XLOOKUP(M1746,Market!A:A,Market!F:F,0)</f>
        <v>0.08</v>
      </c>
      <c r="X1746" s="55">
        <f t="shared" si="218"/>
        <v>0.25919999999999999</v>
      </c>
      <c r="Y1746" s="55">
        <f t="shared" si="219"/>
        <v>6.2800000000000011</v>
      </c>
      <c r="Z1746" s="54">
        <f t="shared" si="220"/>
        <v>0.72685185185185197</v>
      </c>
      <c r="AA1746" s="49" t="str">
        <f t="shared" ca="1" si="221"/>
        <v>N</v>
      </c>
      <c r="AB1746" s="49">
        <f t="shared" ca="1" si="222"/>
        <v>5</v>
      </c>
      <c r="AC1746" s="49" t="str">
        <f t="shared" ca="1" si="223"/>
        <v>N</v>
      </c>
    </row>
    <row r="1747" spans="1:29" x14ac:dyDescent="0.25">
      <c r="A1747">
        <v>9044</v>
      </c>
      <c r="B1747" s="9">
        <v>43561</v>
      </c>
      <c r="C1747" s="50" t="str">
        <f t="shared" si="216"/>
        <v>N</v>
      </c>
      <c r="D1747" s="52">
        <f>_xlfn.XLOOKUP(B1747,Cal_Date!B:B,Cal_Date!A:A,0)</f>
        <v>1</v>
      </c>
      <c r="E1747">
        <v>2019</v>
      </c>
      <c r="F1747" t="s">
        <v>126</v>
      </c>
      <c r="G1747" t="s">
        <v>130</v>
      </c>
      <c r="H1747" t="s">
        <v>48</v>
      </c>
      <c r="I1747" t="s">
        <v>18</v>
      </c>
      <c r="J1747" t="s">
        <v>10</v>
      </c>
      <c r="K1747" t="s">
        <v>43</v>
      </c>
      <c r="L1747">
        <v>1</v>
      </c>
      <c r="M1747">
        <v>1006</v>
      </c>
      <c r="O1747" t="s">
        <v>28</v>
      </c>
      <c r="R1747" t="s">
        <v>44</v>
      </c>
      <c r="S1747" s="49" t="str">
        <f t="shared" si="217"/>
        <v>Card</v>
      </c>
      <c r="T1747" s="3">
        <v>0.03</v>
      </c>
      <c r="U1747" s="2">
        <v>7.6229999999999993</v>
      </c>
      <c r="V1747" s="2">
        <v>1.46</v>
      </c>
      <c r="W1747" s="54">
        <f>_xlfn.XLOOKUP(M1747,Market!A:A,Market!F:F,0)</f>
        <v>8.8999999999999996E-2</v>
      </c>
      <c r="X1747" s="55">
        <f t="shared" si="218"/>
        <v>0.22868999999999998</v>
      </c>
      <c r="Y1747" s="55">
        <f t="shared" si="219"/>
        <v>6.1629999999999994</v>
      </c>
      <c r="Z1747" s="54">
        <f t="shared" si="220"/>
        <v>0.80847435392889933</v>
      </c>
      <c r="AA1747" s="49" t="str">
        <f t="shared" ca="1" si="221"/>
        <v>N</v>
      </c>
      <c r="AB1747" s="49">
        <f t="shared" ca="1" si="222"/>
        <v>5</v>
      </c>
      <c r="AC1747" s="49" t="str">
        <f t="shared" ca="1" si="223"/>
        <v>N</v>
      </c>
    </row>
    <row r="1748" spans="1:29" x14ac:dyDescent="0.25">
      <c r="A1748">
        <v>9045</v>
      </c>
      <c r="B1748" s="9">
        <v>43561</v>
      </c>
      <c r="C1748" s="50" t="str">
        <f t="shared" si="216"/>
        <v>N</v>
      </c>
      <c r="D1748" s="52">
        <f>_xlfn.XLOOKUP(B1748,Cal_Date!B:B,Cal_Date!A:A,0)</f>
        <v>1</v>
      </c>
      <c r="E1748">
        <v>2019</v>
      </c>
      <c r="F1748" t="s">
        <v>126</v>
      </c>
      <c r="G1748" t="s">
        <v>130</v>
      </c>
      <c r="H1748" t="s">
        <v>17</v>
      </c>
      <c r="I1748" t="s">
        <v>18</v>
      </c>
      <c r="J1748" t="s">
        <v>10</v>
      </c>
      <c r="K1748" t="s">
        <v>43</v>
      </c>
      <c r="L1748">
        <v>1</v>
      </c>
      <c r="M1748">
        <v>1000</v>
      </c>
      <c r="O1748" t="s">
        <v>25</v>
      </c>
      <c r="R1748" t="s">
        <v>44</v>
      </c>
      <c r="S1748" s="49" t="str">
        <f t="shared" si="217"/>
        <v>Card</v>
      </c>
      <c r="T1748" s="3">
        <v>0.03</v>
      </c>
      <c r="U1748" s="2">
        <v>4.32</v>
      </c>
      <c r="V1748" s="2">
        <v>1.18</v>
      </c>
      <c r="W1748" s="54">
        <f>_xlfn.XLOOKUP(M1748,Market!A:A,Market!F:F,0)</f>
        <v>0.08</v>
      </c>
      <c r="X1748" s="55">
        <f t="shared" si="218"/>
        <v>0.12959999999999999</v>
      </c>
      <c r="Y1748" s="55">
        <f t="shared" si="219"/>
        <v>3.1400000000000006</v>
      </c>
      <c r="Z1748" s="54">
        <f t="shared" si="220"/>
        <v>0.72685185185185197</v>
      </c>
      <c r="AA1748" s="49" t="str">
        <f t="shared" ca="1" si="221"/>
        <v>N</v>
      </c>
      <c r="AB1748" s="49">
        <f t="shared" ca="1" si="222"/>
        <v>5</v>
      </c>
      <c r="AC1748" s="49" t="str">
        <f t="shared" ca="1" si="223"/>
        <v>N</v>
      </c>
    </row>
    <row r="1749" spans="1:29" x14ac:dyDescent="0.25">
      <c r="A1749">
        <v>9046</v>
      </c>
      <c r="B1749" s="9">
        <v>43561</v>
      </c>
      <c r="C1749" s="50" t="str">
        <f t="shared" si="216"/>
        <v>N</v>
      </c>
      <c r="D1749" s="52">
        <f>_xlfn.XLOOKUP(B1749,Cal_Date!B:B,Cal_Date!A:A,0)</f>
        <v>1</v>
      </c>
      <c r="E1749">
        <v>2019</v>
      </c>
      <c r="F1749" t="s">
        <v>126</v>
      </c>
      <c r="G1749" t="s">
        <v>130</v>
      </c>
      <c r="H1749" t="s">
        <v>17</v>
      </c>
      <c r="I1749" t="s">
        <v>18</v>
      </c>
      <c r="J1749" t="s">
        <v>10</v>
      </c>
      <c r="K1749" t="s">
        <v>43</v>
      </c>
      <c r="L1749">
        <v>1</v>
      </c>
      <c r="M1749">
        <v>1001</v>
      </c>
      <c r="O1749" t="s">
        <v>25</v>
      </c>
      <c r="R1749" t="s">
        <v>44</v>
      </c>
      <c r="S1749" s="49" t="str">
        <f t="shared" si="217"/>
        <v>Card</v>
      </c>
      <c r="T1749" s="3">
        <v>0.03</v>
      </c>
      <c r="U1749" s="2">
        <v>4.24</v>
      </c>
      <c r="V1749" s="2">
        <v>1.18</v>
      </c>
      <c r="W1749" s="54">
        <f>_xlfn.XLOOKUP(M1749,Market!A:A,Market!F:F,0)</f>
        <v>0.06</v>
      </c>
      <c r="X1749" s="55">
        <f t="shared" si="218"/>
        <v>0.12720000000000001</v>
      </c>
      <c r="Y1749" s="55">
        <f t="shared" si="219"/>
        <v>3.0600000000000005</v>
      </c>
      <c r="Z1749" s="54">
        <f t="shared" si="220"/>
        <v>0.72169811320754729</v>
      </c>
      <c r="AA1749" s="49" t="str">
        <f t="shared" ca="1" si="221"/>
        <v>N</v>
      </c>
      <c r="AB1749" s="49">
        <f t="shared" ca="1" si="222"/>
        <v>5</v>
      </c>
      <c r="AC1749" s="49" t="str">
        <f t="shared" ca="1" si="223"/>
        <v>N</v>
      </c>
    </row>
    <row r="1750" spans="1:29" x14ac:dyDescent="0.25">
      <c r="A1750">
        <v>9047</v>
      </c>
      <c r="B1750" s="9">
        <v>43561</v>
      </c>
      <c r="C1750" s="50" t="str">
        <f t="shared" si="216"/>
        <v>N</v>
      </c>
      <c r="D1750" s="52">
        <f>_xlfn.XLOOKUP(B1750,Cal_Date!B:B,Cal_Date!A:A,0)</f>
        <v>1</v>
      </c>
      <c r="E1750">
        <v>2019</v>
      </c>
      <c r="F1750" t="s">
        <v>126</v>
      </c>
      <c r="G1750" t="s">
        <v>130</v>
      </c>
      <c r="H1750" t="s">
        <v>19</v>
      </c>
      <c r="I1750" t="s">
        <v>18</v>
      </c>
      <c r="J1750" t="s">
        <v>10</v>
      </c>
      <c r="K1750" t="s">
        <v>43</v>
      </c>
      <c r="L1750">
        <v>2</v>
      </c>
      <c r="M1750">
        <v>1008</v>
      </c>
      <c r="O1750" t="s">
        <v>28</v>
      </c>
      <c r="R1750" t="s">
        <v>44</v>
      </c>
      <c r="S1750" s="49" t="str">
        <f t="shared" si="217"/>
        <v>Card</v>
      </c>
      <c r="T1750" s="3">
        <v>0.03</v>
      </c>
      <c r="U1750" s="2">
        <v>10.89</v>
      </c>
      <c r="V1750" s="2">
        <v>2.56</v>
      </c>
      <c r="W1750" s="54">
        <f>_xlfn.XLOOKUP(M1750,Market!A:A,Market!F:F,0)</f>
        <v>8.8999999999999996E-2</v>
      </c>
      <c r="X1750" s="55">
        <f t="shared" si="218"/>
        <v>0.32669999999999999</v>
      </c>
      <c r="Y1750" s="55">
        <f t="shared" si="219"/>
        <v>8.33</v>
      </c>
      <c r="Z1750" s="54">
        <f t="shared" si="220"/>
        <v>0.76492194674012848</v>
      </c>
      <c r="AA1750" s="49" t="str">
        <f t="shared" ca="1" si="221"/>
        <v>N</v>
      </c>
      <c r="AB1750" s="49">
        <f t="shared" ca="1" si="222"/>
        <v>5</v>
      </c>
      <c r="AC1750" s="49" t="str">
        <f t="shared" ca="1" si="223"/>
        <v>N</v>
      </c>
    </row>
    <row r="1751" spans="1:29" x14ac:dyDescent="0.25">
      <c r="A1751">
        <v>9048</v>
      </c>
      <c r="B1751" s="9">
        <v>43561</v>
      </c>
      <c r="C1751" s="50" t="str">
        <f t="shared" si="216"/>
        <v>N</v>
      </c>
      <c r="D1751" s="52">
        <f>_xlfn.XLOOKUP(B1751,Cal_Date!B:B,Cal_Date!A:A,0)</f>
        <v>1</v>
      </c>
      <c r="E1751">
        <v>2019</v>
      </c>
      <c r="F1751" t="s">
        <v>126</v>
      </c>
      <c r="G1751" t="s">
        <v>130</v>
      </c>
      <c r="H1751" t="s">
        <v>48</v>
      </c>
      <c r="I1751" t="s">
        <v>18</v>
      </c>
      <c r="J1751" t="s">
        <v>10</v>
      </c>
      <c r="K1751" t="s">
        <v>43</v>
      </c>
      <c r="L1751">
        <v>1</v>
      </c>
      <c r="M1751">
        <v>1001</v>
      </c>
      <c r="O1751" t="s">
        <v>25</v>
      </c>
      <c r="R1751" t="s">
        <v>44</v>
      </c>
      <c r="S1751" s="49" t="str">
        <f t="shared" si="217"/>
        <v>Card</v>
      </c>
      <c r="T1751" s="3">
        <v>0.03</v>
      </c>
      <c r="U1751" s="2">
        <v>7.42</v>
      </c>
      <c r="V1751" s="2">
        <v>1.46</v>
      </c>
      <c r="W1751" s="54">
        <f>_xlfn.XLOOKUP(M1751,Market!A:A,Market!F:F,0)</f>
        <v>0.06</v>
      </c>
      <c r="X1751" s="55">
        <f t="shared" si="218"/>
        <v>0.22259999999999999</v>
      </c>
      <c r="Y1751" s="55">
        <f t="shared" si="219"/>
        <v>5.96</v>
      </c>
      <c r="Z1751" s="54">
        <f t="shared" si="220"/>
        <v>0.80323450134770891</v>
      </c>
      <c r="AA1751" s="49" t="str">
        <f t="shared" ca="1" si="221"/>
        <v>N</v>
      </c>
      <c r="AB1751" s="49">
        <f t="shared" ca="1" si="222"/>
        <v>5</v>
      </c>
      <c r="AC1751" s="49" t="str">
        <f t="shared" ca="1" si="223"/>
        <v>N</v>
      </c>
    </row>
    <row r="1752" spans="1:29" x14ac:dyDescent="0.25">
      <c r="A1752">
        <v>9049</v>
      </c>
      <c r="B1752" s="9">
        <v>43561</v>
      </c>
      <c r="C1752" s="50" t="str">
        <f t="shared" si="216"/>
        <v>N</v>
      </c>
      <c r="D1752" s="52">
        <f>_xlfn.XLOOKUP(B1752,Cal_Date!B:B,Cal_Date!A:A,0)</f>
        <v>1</v>
      </c>
      <c r="E1752">
        <v>2019</v>
      </c>
      <c r="F1752" t="s">
        <v>126</v>
      </c>
      <c r="G1752" t="s">
        <v>130</v>
      </c>
      <c r="H1752" t="s">
        <v>19</v>
      </c>
      <c r="I1752" t="s">
        <v>11</v>
      </c>
      <c r="J1752" t="s">
        <v>15</v>
      </c>
      <c r="K1752" t="s">
        <v>42</v>
      </c>
      <c r="L1752">
        <v>2</v>
      </c>
      <c r="M1752">
        <v>1001</v>
      </c>
      <c r="O1752" t="s">
        <v>25</v>
      </c>
      <c r="R1752" t="s">
        <v>44</v>
      </c>
      <c r="S1752" s="49" t="str">
        <f t="shared" si="217"/>
        <v>Card</v>
      </c>
      <c r="T1752" s="3">
        <v>0.03</v>
      </c>
      <c r="U1752" s="2">
        <v>10.600000000000001</v>
      </c>
      <c r="V1752" s="2">
        <v>3.38</v>
      </c>
      <c r="W1752" s="54">
        <f>_xlfn.XLOOKUP(M1752,Market!A:A,Market!F:F,0)</f>
        <v>0.06</v>
      </c>
      <c r="X1752" s="55">
        <f t="shared" si="218"/>
        <v>0.318</v>
      </c>
      <c r="Y1752" s="55">
        <f t="shared" si="219"/>
        <v>7.2200000000000015</v>
      </c>
      <c r="Z1752" s="54">
        <f t="shared" si="220"/>
        <v>0.68113207547169818</v>
      </c>
      <c r="AA1752" s="49" t="str">
        <f t="shared" ca="1" si="221"/>
        <v>N</v>
      </c>
      <c r="AB1752" s="49">
        <f t="shared" ca="1" si="222"/>
        <v>5</v>
      </c>
      <c r="AC1752" s="49" t="str">
        <f t="shared" ca="1" si="223"/>
        <v>N</v>
      </c>
    </row>
    <row r="1753" spans="1:29" x14ac:dyDescent="0.25">
      <c r="A1753">
        <v>9050</v>
      </c>
      <c r="B1753" s="9">
        <v>43561</v>
      </c>
      <c r="C1753" s="50" t="str">
        <f t="shared" si="216"/>
        <v>N</v>
      </c>
      <c r="D1753" s="52">
        <f>_xlfn.XLOOKUP(B1753,Cal_Date!B:B,Cal_Date!A:A,0)</f>
        <v>1</v>
      </c>
      <c r="E1753">
        <v>2019</v>
      </c>
      <c r="F1753" t="s">
        <v>126</v>
      </c>
      <c r="G1753" t="s">
        <v>130</v>
      </c>
      <c r="H1753" t="s">
        <v>19</v>
      </c>
      <c r="I1753" t="s">
        <v>11</v>
      </c>
      <c r="J1753" t="s">
        <v>15</v>
      </c>
      <c r="K1753" t="s">
        <v>42</v>
      </c>
      <c r="L1753">
        <v>1</v>
      </c>
      <c r="M1753">
        <v>1001</v>
      </c>
      <c r="O1753" t="s">
        <v>25</v>
      </c>
      <c r="R1753" t="s">
        <v>44</v>
      </c>
      <c r="S1753" s="49" t="str">
        <f t="shared" si="217"/>
        <v>Card</v>
      </c>
      <c r="T1753" s="3">
        <v>0.03</v>
      </c>
      <c r="U1753" s="2">
        <v>5.3000000000000007</v>
      </c>
      <c r="V1753" s="2">
        <v>1.69</v>
      </c>
      <c r="W1753" s="54">
        <f>_xlfn.XLOOKUP(M1753,Market!A:A,Market!F:F,0)</f>
        <v>0.06</v>
      </c>
      <c r="X1753" s="55">
        <f t="shared" si="218"/>
        <v>0.159</v>
      </c>
      <c r="Y1753" s="55">
        <f t="shared" si="219"/>
        <v>3.6100000000000008</v>
      </c>
      <c r="Z1753" s="54">
        <f t="shared" si="220"/>
        <v>0.68113207547169818</v>
      </c>
      <c r="AA1753" s="49" t="str">
        <f t="shared" ca="1" si="221"/>
        <v>N</v>
      </c>
      <c r="AB1753" s="49">
        <f t="shared" ca="1" si="222"/>
        <v>5</v>
      </c>
      <c r="AC1753" s="49" t="str">
        <f t="shared" ca="1" si="223"/>
        <v>N</v>
      </c>
    </row>
    <row r="1754" spans="1:29" x14ac:dyDescent="0.25">
      <c r="A1754">
        <v>9051</v>
      </c>
      <c r="B1754" s="9">
        <v>43561</v>
      </c>
      <c r="C1754" s="50" t="str">
        <f t="shared" si="216"/>
        <v>N</v>
      </c>
      <c r="D1754" s="52">
        <f>_xlfn.XLOOKUP(B1754,Cal_Date!B:B,Cal_Date!A:A,0)</f>
        <v>1</v>
      </c>
      <c r="E1754">
        <v>2019</v>
      </c>
      <c r="F1754" t="s">
        <v>126</v>
      </c>
      <c r="G1754" t="s">
        <v>130</v>
      </c>
      <c r="H1754" t="s">
        <v>19</v>
      </c>
      <c r="I1754" t="s">
        <v>11</v>
      </c>
      <c r="J1754" t="s">
        <v>15</v>
      </c>
      <c r="K1754" t="s">
        <v>42</v>
      </c>
      <c r="L1754">
        <v>2</v>
      </c>
      <c r="M1754">
        <v>1002</v>
      </c>
      <c r="O1754" t="s">
        <v>28</v>
      </c>
      <c r="R1754" t="s">
        <v>44</v>
      </c>
      <c r="S1754" s="49" t="str">
        <f t="shared" si="217"/>
        <v>Card</v>
      </c>
      <c r="T1754" s="3">
        <v>0.03</v>
      </c>
      <c r="U1754" s="2">
        <v>9.5400000000000009</v>
      </c>
      <c r="V1754" s="2">
        <v>3.14</v>
      </c>
      <c r="W1754" s="54">
        <f>_xlfn.XLOOKUP(M1754,Market!A:A,Market!F:F,0)</f>
        <v>0.06</v>
      </c>
      <c r="X1754" s="55">
        <f t="shared" si="218"/>
        <v>0.28620000000000001</v>
      </c>
      <c r="Y1754" s="55">
        <f t="shared" si="219"/>
        <v>6.4</v>
      </c>
      <c r="Z1754" s="54">
        <f t="shared" si="220"/>
        <v>0.67085953878406701</v>
      </c>
      <c r="AA1754" s="49" t="str">
        <f t="shared" ca="1" si="221"/>
        <v>N</v>
      </c>
      <c r="AB1754" s="49">
        <f t="shared" ca="1" si="222"/>
        <v>5</v>
      </c>
      <c r="AC1754" s="49" t="str">
        <f t="shared" ca="1" si="223"/>
        <v>N</v>
      </c>
    </row>
    <row r="1755" spans="1:29" x14ac:dyDescent="0.25">
      <c r="A1755">
        <v>9052</v>
      </c>
      <c r="B1755" s="9">
        <v>43561</v>
      </c>
      <c r="C1755" s="50" t="str">
        <f t="shared" si="216"/>
        <v>N</v>
      </c>
      <c r="D1755" s="52">
        <f>_xlfn.XLOOKUP(B1755,Cal_Date!B:B,Cal_Date!A:A,0)</f>
        <v>1</v>
      </c>
      <c r="E1755">
        <v>2019</v>
      </c>
      <c r="F1755" t="s">
        <v>126</v>
      </c>
      <c r="G1755" t="s">
        <v>130</v>
      </c>
      <c r="H1755" t="s">
        <v>17</v>
      </c>
      <c r="I1755" t="s">
        <v>18</v>
      </c>
      <c r="J1755" t="s">
        <v>15</v>
      </c>
      <c r="K1755" t="s">
        <v>43</v>
      </c>
      <c r="L1755">
        <v>1</v>
      </c>
      <c r="M1755">
        <v>1003</v>
      </c>
      <c r="O1755" t="s">
        <v>25</v>
      </c>
      <c r="R1755" t="s">
        <v>44</v>
      </c>
      <c r="S1755" s="49" t="str">
        <f t="shared" si="217"/>
        <v>Card</v>
      </c>
      <c r="T1755" s="3">
        <v>0.03</v>
      </c>
      <c r="U1755" s="2">
        <v>5.83</v>
      </c>
      <c r="V1755" s="2">
        <v>2</v>
      </c>
      <c r="W1755" s="54">
        <f>_xlfn.XLOOKUP(M1755,Market!A:A,Market!F:F,0)</f>
        <v>0.06</v>
      </c>
      <c r="X1755" s="55">
        <f t="shared" si="218"/>
        <v>0.1749</v>
      </c>
      <c r="Y1755" s="55">
        <f t="shared" si="219"/>
        <v>3.83</v>
      </c>
      <c r="Z1755" s="54">
        <f t="shared" si="220"/>
        <v>0.65694682675814753</v>
      </c>
      <c r="AA1755" s="49" t="str">
        <f t="shared" ca="1" si="221"/>
        <v>N</v>
      </c>
      <c r="AB1755" s="49">
        <f t="shared" ca="1" si="222"/>
        <v>5</v>
      </c>
      <c r="AC1755" s="49" t="str">
        <f t="shared" ca="1" si="223"/>
        <v>N</v>
      </c>
    </row>
    <row r="1756" spans="1:29" x14ac:dyDescent="0.25">
      <c r="A1756">
        <v>9053</v>
      </c>
      <c r="B1756" s="9">
        <v>43561</v>
      </c>
      <c r="C1756" s="50" t="str">
        <f t="shared" si="216"/>
        <v>N</v>
      </c>
      <c r="D1756" s="52">
        <f>_xlfn.XLOOKUP(B1756,Cal_Date!B:B,Cal_Date!A:A,0)</f>
        <v>1</v>
      </c>
      <c r="E1756">
        <v>2019</v>
      </c>
      <c r="F1756" t="s">
        <v>126</v>
      </c>
      <c r="G1756" t="s">
        <v>130</v>
      </c>
      <c r="H1756" t="s">
        <v>17</v>
      </c>
      <c r="I1756" t="s">
        <v>18</v>
      </c>
      <c r="J1756" t="s">
        <v>15</v>
      </c>
      <c r="K1756" t="s">
        <v>43</v>
      </c>
      <c r="L1756">
        <v>1</v>
      </c>
      <c r="M1756">
        <v>1003</v>
      </c>
      <c r="O1756" t="s">
        <v>25</v>
      </c>
      <c r="R1756" t="s">
        <v>44</v>
      </c>
      <c r="S1756" s="49" t="str">
        <f t="shared" si="217"/>
        <v>Card</v>
      </c>
      <c r="T1756" s="3">
        <v>0.03</v>
      </c>
      <c r="U1756" s="2">
        <v>5.83</v>
      </c>
      <c r="V1756" s="2">
        <v>2</v>
      </c>
      <c r="W1756" s="54">
        <f>_xlfn.XLOOKUP(M1756,Market!A:A,Market!F:F,0)</f>
        <v>0.06</v>
      </c>
      <c r="X1756" s="55">
        <f t="shared" si="218"/>
        <v>0.1749</v>
      </c>
      <c r="Y1756" s="55">
        <f t="shared" si="219"/>
        <v>3.83</v>
      </c>
      <c r="Z1756" s="54">
        <f t="shared" si="220"/>
        <v>0.65694682675814753</v>
      </c>
      <c r="AA1756" s="49" t="str">
        <f t="shared" ca="1" si="221"/>
        <v>N</v>
      </c>
      <c r="AB1756" s="49">
        <f t="shared" ca="1" si="222"/>
        <v>5</v>
      </c>
      <c r="AC1756" s="49" t="str">
        <f t="shared" ca="1" si="223"/>
        <v>N</v>
      </c>
    </row>
    <row r="1757" spans="1:29" x14ac:dyDescent="0.25">
      <c r="A1757">
        <v>9054</v>
      </c>
      <c r="B1757" s="9">
        <v>43561</v>
      </c>
      <c r="C1757" s="50" t="str">
        <f t="shared" si="216"/>
        <v>N</v>
      </c>
      <c r="D1757" s="52">
        <f>_xlfn.XLOOKUP(B1757,Cal_Date!B:B,Cal_Date!A:A,0)</f>
        <v>1</v>
      </c>
      <c r="E1757">
        <v>2019</v>
      </c>
      <c r="F1757" t="s">
        <v>126</v>
      </c>
      <c r="G1757" t="s">
        <v>130</v>
      </c>
      <c r="H1757" t="s">
        <v>17</v>
      </c>
      <c r="I1757" t="s">
        <v>18</v>
      </c>
      <c r="J1757" t="s">
        <v>15</v>
      </c>
      <c r="K1757" t="s">
        <v>43</v>
      </c>
      <c r="L1757">
        <v>1</v>
      </c>
      <c r="M1757">
        <v>1003</v>
      </c>
      <c r="O1757" t="s">
        <v>25</v>
      </c>
      <c r="R1757" t="s">
        <v>44</v>
      </c>
      <c r="S1757" s="49" t="str">
        <f t="shared" si="217"/>
        <v>Card</v>
      </c>
      <c r="T1757" s="3">
        <v>0.03</v>
      </c>
      <c r="U1757" s="2">
        <v>5.83</v>
      </c>
      <c r="V1757" s="2">
        <v>2</v>
      </c>
      <c r="W1757" s="54">
        <f>_xlfn.XLOOKUP(M1757,Market!A:A,Market!F:F,0)</f>
        <v>0.06</v>
      </c>
      <c r="X1757" s="55">
        <f t="shared" si="218"/>
        <v>0.1749</v>
      </c>
      <c r="Y1757" s="55">
        <f t="shared" si="219"/>
        <v>3.83</v>
      </c>
      <c r="Z1757" s="54">
        <f t="shared" si="220"/>
        <v>0.65694682675814753</v>
      </c>
      <c r="AA1757" s="49" t="str">
        <f t="shared" ca="1" si="221"/>
        <v>N</v>
      </c>
      <c r="AB1757" s="49">
        <f t="shared" ca="1" si="222"/>
        <v>5</v>
      </c>
      <c r="AC1757" s="49" t="str">
        <f t="shared" ca="1" si="223"/>
        <v>N</v>
      </c>
    </row>
    <row r="1758" spans="1:29" x14ac:dyDescent="0.25">
      <c r="A1758">
        <v>9055</v>
      </c>
      <c r="B1758" s="9">
        <v>43561</v>
      </c>
      <c r="C1758" s="50" t="str">
        <f t="shared" si="216"/>
        <v>N</v>
      </c>
      <c r="D1758" s="52">
        <f>_xlfn.XLOOKUP(B1758,Cal_Date!B:B,Cal_Date!A:A,0)</f>
        <v>1</v>
      </c>
      <c r="E1758">
        <v>2019</v>
      </c>
      <c r="F1758" t="s">
        <v>126</v>
      </c>
      <c r="G1758" t="s">
        <v>130</v>
      </c>
      <c r="H1758" t="s">
        <v>19</v>
      </c>
      <c r="I1758" t="s">
        <v>18</v>
      </c>
      <c r="J1758" t="s">
        <v>10</v>
      </c>
      <c r="K1758" t="s">
        <v>43</v>
      </c>
      <c r="L1758">
        <v>1</v>
      </c>
      <c r="M1758">
        <v>1004</v>
      </c>
      <c r="O1758" t="s">
        <v>28</v>
      </c>
      <c r="R1758" t="s">
        <v>44</v>
      </c>
      <c r="S1758" s="49" t="str">
        <f t="shared" si="217"/>
        <v>Card</v>
      </c>
      <c r="T1758" s="3">
        <v>0.03</v>
      </c>
      <c r="U1758" s="2">
        <v>5.3000000000000007</v>
      </c>
      <c r="V1758" s="2">
        <v>1.28</v>
      </c>
      <c r="W1758" s="54">
        <f>_xlfn.XLOOKUP(M1758,Market!A:A,Market!F:F,0)</f>
        <v>0.06</v>
      </c>
      <c r="X1758" s="55">
        <f t="shared" si="218"/>
        <v>0.159</v>
      </c>
      <c r="Y1758" s="55">
        <f t="shared" si="219"/>
        <v>4.0200000000000005</v>
      </c>
      <c r="Z1758" s="54">
        <f t="shared" si="220"/>
        <v>0.75849056603773579</v>
      </c>
      <c r="AA1758" s="49" t="str">
        <f t="shared" ca="1" si="221"/>
        <v>N</v>
      </c>
      <c r="AB1758" s="49">
        <f t="shared" ca="1" si="222"/>
        <v>5</v>
      </c>
      <c r="AC1758" s="49" t="str">
        <f t="shared" ca="1" si="223"/>
        <v>N</v>
      </c>
    </row>
    <row r="1759" spans="1:29" x14ac:dyDescent="0.25">
      <c r="A1759">
        <v>9056</v>
      </c>
      <c r="B1759" s="9">
        <v>43561</v>
      </c>
      <c r="C1759" s="50" t="str">
        <f t="shared" si="216"/>
        <v>N</v>
      </c>
      <c r="D1759" s="52">
        <f>_xlfn.XLOOKUP(B1759,Cal_Date!B:B,Cal_Date!A:A,0)</f>
        <v>1</v>
      </c>
      <c r="E1759">
        <v>2019</v>
      </c>
      <c r="F1759" t="s">
        <v>126</v>
      </c>
      <c r="G1759" t="s">
        <v>130</v>
      </c>
      <c r="H1759" t="s">
        <v>17</v>
      </c>
      <c r="I1759" t="s">
        <v>18</v>
      </c>
      <c r="J1759" t="s">
        <v>15</v>
      </c>
      <c r="K1759" t="s">
        <v>43</v>
      </c>
      <c r="L1759">
        <v>2</v>
      </c>
      <c r="M1759">
        <v>1005</v>
      </c>
      <c r="O1759" t="s">
        <v>25</v>
      </c>
      <c r="R1759" t="s">
        <v>44</v>
      </c>
      <c r="S1759" s="49" t="str">
        <f t="shared" si="217"/>
        <v>Card</v>
      </c>
      <c r="T1759" s="3">
        <v>0.03</v>
      </c>
      <c r="U1759" s="2">
        <v>11.978999999999999</v>
      </c>
      <c r="V1759" s="2">
        <v>4</v>
      </c>
      <c r="W1759" s="54">
        <f>_xlfn.XLOOKUP(M1759,Market!A:A,Market!F:F,0)</f>
        <v>8.8999999999999996E-2</v>
      </c>
      <c r="X1759" s="55">
        <f t="shared" si="218"/>
        <v>0.35936999999999997</v>
      </c>
      <c r="Y1759" s="55">
        <f t="shared" si="219"/>
        <v>7.9789999999999992</v>
      </c>
      <c r="Z1759" s="54">
        <f t="shared" si="220"/>
        <v>0.66608231071040991</v>
      </c>
      <c r="AA1759" s="49" t="str">
        <f t="shared" ca="1" si="221"/>
        <v>N</v>
      </c>
      <c r="AB1759" s="49">
        <f t="shared" ca="1" si="222"/>
        <v>5</v>
      </c>
      <c r="AC1759" s="49" t="str">
        <f t="shared" ca="1" si="223"/>
        <v>N</v>
      </c>
    </row>
    <row r="1760" spans="1:29" x14ac:dyDescent="0.25">
      <c r="A1760">
        <v>9057</v>
      </c>
      <c r="B1760" s="9">
        <v>43561</v>
      </c>
      <c r="C1760" s="50" t="str">
        <f t="shared" si="216"/>
        <v>N</v>
      </c>
      <c r="D1760" s="52">
        <f>_xlfn.XLOOKUP(B1760,Cal_Date!B:B,Cal_Date!A:A,0)</f>
        <v>1</v>
      </c>
      <c r="E1760">
        <v>2019</v>
      </c>
      <c r="F1760" t="s">
        <v>126</v>
      </c>
      <c r="G1760" t="s">
        <v>130</v>
      </c>
      <c r="H1760" t="s">
        <v>19</v>
      </c>
      <c r="I1760" t="s">
        <v>11</v>
      </c>
      <c r="J1760" t="s">
        <v>15</v>
      </c>
      <c r="K1760" t="s">
        <v>42</v>
      </c>
      <c r="L1760">
        <v>1</v>
      </c>
      <c r="M1760">
        <v>1005</v>
      </c>
      <c r="O1760" t="s">
        <v>25</v>
      </c>
      <c r="R1760" t="s">
        <v>44</v>
      </c>
      <c r="S1760" s="49" t="str">
        <f t="shared" si="217"/>
        <v>Card</v>
      </c>
      <c r="T1760" s="3">
        <v>0.03</v>
      </c>
      <c r="U1760" s="2">
        <v>5.4450000000000003</v>
      </c>
      <c r="V1760" s="2">
        <v>1.69</v>
      </c>
      <c r="W1760" s="54">
        <f>_xlfn.XLOOKUP(M1760,Market!A:A,Market!F:F,0)</f>
        <v>8.8999999999999996E-2</v>
      </c>
      <c r="X1760" s="55">
        <f t="shared" si="218"/>
        <v>0.16335</v>
      </c>
      <c r="Y1760" s="55">
        <f t="shared" si="219"/>
        <v>3.7550000000000003</v>
      </c>
      <c r="Z1760" s="54">
        <f t="shared" si="220"/>
        <v>0.689623507805326</v>
      </c>
      <c r="AA1760" s="49" t="str">
        <f t="shared" ca="1" si="221"/>
        <v>N</v>
      </c>
      <c r="AB1760" s="49">
        <f t="shared" ca="1" si="222"/>
        <v>5</v>
      </c>
      <c r="AC1760" s="49" t="str">
        <f t="shared" ca="1" si="223"/>
        <v>N</v>
      </c>
    </row>
    <row r="1761" spans="1:29" x14ac:dyDescent="0.25">
      <c r="A1761">
        <v>9058</v>
      </c>
      <c r="B1761" s="9">
        <v>43561</v>
      </c>
      <c r="C1761" s="50" t="str">
        <f t="shared" si="216"/>
        <v>N</v>
      </c>
      <c r="D1761" s="52">
        <f>_xlfn.XLOOKUP(B1761,Cal_Date!B:B,Cal_Date!A:A,0)</f>
        <v>1</v>
      </c>
      <c r="E1761">
        <v>2019</v>
      </c>
      <c r="F1761" t="s">
        <v>126</v>
      </c>
      <c r="G1761" t="s">
        <v>130</v>
      </c>
      <c r="H1761" t="s">
        <v>17</v>
      </c>
      <c r="I1761" t="s">
        <v>18</v>
      </c>
      <c r="J1761" t="s">
        <v>15</v>
      </c>
      <c r="K1761" t="s">
        <v>43</v>
      </c>
      <c r="L1761">
        <v>1</v>
      </c>
      <c r="M1761">
        <v>1003</v>
      </c>
      <c r="O1761" t="s">
        <v>25</v>
      </c>
      <c r="R1761" t="s">
        <v>44</v>
      </c>
      <c r="S1761" s="49" t="str">
        <f t="shared" si="217"/>
        <v>Card</v>
      </c>
      <c r="T1761" s="3">
        <v>0.03</v>
      </c>
      <c r="U1761" s="2">
        <v>5.83</v>
      </c>
      <c r="V1761" s="2">
        <v>2</v>
      </c>
      <c r="W1761" s="54">
        <f>_xlfn.XLOOKUP(M1761,Market!A:A,Market!F:F,0)</f>
        <v>0.06</v>
      </c>
      <c r="X1761" s="55">
        <f t="shared" si="218"/>
        <v>0.1749</v>
      </c>
      <c r="Y1761" s="55">
        <f t="shared" si="219"/>
        <v>3.83</v>
      </c>
      <c r="Z1761" s="54">
        <f t="shared" si="220"/>
        <v>0.65694682675814753</v>
      </c>
      <c r="AA1761" s="49" t="str">
        <f t="shared" ca="1" si="221"/>
        <v>N</v>
      </c>
      <c r="AB1761" s="49">
        <f t="shared" ca="1" si="222"/>
        <v>5</v>
      </c>
      <c r="AC1761" s="49" t="str">
        <f t="shared" ca="1" si="223"/>
        <v>N</v>
      </c>
    </row>
    <row r="1762" spans="1:29" x14ac:dyDescent="0.25">
      <c r="A1762">
        <v>9059</v>
      </c>
      <c r="B1762" s="9">
        <v>43561</v>
      </c>
      <c r="C1762" s="50" t="str">
        <f t="shared" si="216"/>
        <v>N</v>
      </c>
      <c r="D1762" s="52">
        <f>_xlfn.XLOOKUP(B1762,Cal_Date!B:B,Cal_Date!A:A,0)</f>
        <v>1</v>
      </c>
      <c r="E1762">
        <v>2019</v>
      </c>
      <c r="F1762" t="s">
        <v>126</v>
      </c>
      <c r="G1762" t="s">
        <v>130</v>
      </c>
      <c r="H1762" t="s">
        <v>17</v>
      </c>
      <c r="I1762" t="s">
        <v>18</v>
      </c>
      <c r="J1762" t="s">
        <v>15</v>
      </c>
      <c r="K1762" t="s">
        <v>43</v>
      </c>
      <c r="L1762">
        <v>1</v>
      </c>
      <c r="M1762">
        <v>1007</v>
      </c>
      <c r="O1762" t="s">
        <v>28</v>
      </c>
      <c r="R1762" t="s">
        <v>44</v>
      </c>
      <c r="S1762" s="49" t="str">
        <f t="shared" si="217"/>
        <v>Card</v>
      </c>
      <c r="T1762" s="3">
        <v>0.03</v>
      </c>
      <c r="U1762" s="2">
        <v>5.9894999999999996</v>
      </c>
      <c r="V1762" s="2">
        <v>2</v>
      </c>
      <c r="W1762" s="54">
        <f>_xlfn.XLOOKUP(M1762,Market!A:A,Market!F:F,0)</f>
        <v>8.8999999999999996E-2</v>
      </c>
      <c r="X1762" s="55">
        <f t="shared" si="218"/>
        <v>0.17968499999999998</v>
      </c>
      <c r="Y1762" s="55">
        <f t="shared" si="219"/>
        <v>3.9894999999999996</v>
      </c>
      <c r="Z1762" s="54">
        <f t="shared" si="220"/>
        <v>0.66608231071040991</v>
      </c>
      <c r="AA1762" s="49" t="str">
        <f t="shared" ca="1" si="221"/>
        <v>N</v>
      </c>
      <c r="AB1762" s="49">
        <f t="shared" ca="1" si="222"/>
        <v>5</v>
      </c>
      <c r="AC1762" s="49" t="str">
        <f t="shared" ca="1" si="223"/>
        <v>N</v>
      </c>
    </row>
    <row r="1763" spans="1:29" x14ac:dyDescent="0.25">
      <c r="A1763">
        <v>9060</v>
      </c>
      <c r="B1763" s="9">
        <v>43561</v>
      </c>
      <c r="C1763" s="50" t="str">
        <f t="shared" si="216"/>
        <v>N</v>
      </c>
      <c r="D1763" s="52">
        <f>_xlfn.XLOOKUP(B1763,Cal_Date!B:B,Cal_Date!A:A,0)</f>
        <v>1</v>
      </c>
      <c r="E1763">
        <v>2019</v>
      </c>
      <c r="F1763" t="s">
        <v>126</v>
      </c>
      <c r="G1763" t="s">
        <v>130</v>
      </c>
      <c r="H1763" t="s">
        <v>17</v>
      </c>
      <c r="I1763" t="s">
        <v>18</v>
      </c>
      <c r="J1763" t="s">
        <v>15</v>
      </c>
      <c r="K1763" t="s">
        <v>43</v>
      </c>
      <c r="L1763">
        <v>1</v>
      </c>
      <c r="M1763">
        <v>1006</v>
      </c>
      <c r="O1763" t="s">
        <v>28</v>
      </c>
      <c r="R1763" t="s">
        <v>44</v>
      </c>
      <c r="S1763" s="49" t="str">
        <f t="shared" si="217"/>
        <v>Card</v>
      </c>
      <c r="T1763" s="3">
        <v>0.03</v>
      </c>
      <c r="U1763" s="2">
        <v>5.9894999999999996</v>
      </c>
      <c r="V1763" s="2">
        <v>2</v>
      </c>
      <c r="W1763" s="54">
        <f>_xlfn.XLOOKUP(M1763,Market!A:A,Market!F:F,0)</f>
        <v>8.8999999999999996E-2</v>
      </c>
      <c r="X1763" s="55">
        <f t="shared" si="218"/>
        <v>0.17968499999999998</v>
      </c>
      <c r="Y1763" s="55">
        <f t="shared" si="219"/>
        <v>3.9894999999999996</v>
      </c>
      <c r="Z1763" s="54">
        <f t="shared" si="220"/>
        <v>0.66608231071040991</v>
      </c>
      <c r="AA1763" s="49" t="str">
        <f t="shared" ca="1" si="221"/>
        <v>N</v>
      </c>
      <c r="AB1763" s="49">
        <f t="shared" ca="1" si="222"/>
        <v>5</v>
      </c>
      <c r="AC1763" s="49" t="str">
        <f t="shared" ca="1" si="223"/>
        <v>N</v>
      </c>
    </row>
    <row r="1764" spans="1:29" x14ac:dyDescent="0.25">
      <c r="A1764">
        <v>9061</v>
      </c>
      <c r="B1764" s="9">
        <v>43561</v>
      </c>
      <c r="C1764" s="50" t="str">
        <f t="shared" si="216"/>
        <v>N</v>
      </c>
      <c r="D1764" s="52">
        <f>_xlfn.XLOOKUP(B1764,Cal_Date!B:B,Cal_Date!A:A,0)</f>
        <v>1</v>
      </c>
      <c r="E1764">
        <v>2019</v>
      </c>
      <c r="F1764" t="s">
        <v>126</v>
      </c>
      <c r="G1764" t="s">
        <v>130</v>
      </c>
      <c r="H1764" t="s">
        <v>17</v>
      </c>
      <c r="I1764" t="s">
        <v>18</v>
      </c>
      <c r="J1764" t="s">
        <v>10</v>
      </c>
      <c r="K1764" t="s">
        <v>43</v>
      </c>
      <c r="L1764">
        <v>1</v>
      </c>
      <c r="M1764">
        <v>1006</v>
      </c>
      <c r="O1764" t="s">
        <v>28</v>
      </c>
      <c r="R1764" t="s">
        <v>44</v>
      </c>
      <c r="S1764" s="49" t="str">
        <f t="shared" si="217"/>
        <v>Card</v>
      </c>
      <c r="T1764" s="3">
        <v>0.03</v>
      </c>
      <c r="U1764" s="2">
        <v>4.3559999999999999</v>
      </c>
      <c r="V1764" s="2">
        <v>1.18</v>
      </c>
      <c r="W1764" s="54">
        <f>_xlfn.XLOOKUP(M1764,Market!A:A,Market!F:F,0)</f>
        <v>8.8999999999999996E-2</v>
      </c>
      <c r="X1764" s="55">
        <f t="shared" si="218"/>
        <v>0.13067999999999999</v>
      </c>
      <c r="Y1764" s="55">
        <f t="shared" si="219"/>
        <v>3.1760000000000002</v>
      </c>
      <c r="Z1764" s="54">
        <f t="shared" si="220"/>
        <v>0.72910927456382013</v>
      </c>
      <c r="AA1764" s="49" t="str">
        <f t="shared" ca="1" si="221"/>
        <v>N</v>
      </c>
      <c r="AB1764" s="49">
        <f t="shared" ca="1" si="222"/>
        <v>5</v>
      </c>
      <c r="AC1764" s="49" t="str">
        <f t="shared" ca="1" si="223"/>
        <v>N</v>
      </c>
    </row>
    <row r="1765" spans="1:29" x14ac:dyDescent="0.25">
      <c r="A1765">
        <v>9062</v>
      </c>
      <c r="B1765" s="9">
        <v>43561</v>
      </c>
      <c r="C1765" s="50" t="str">
        <f t="shared" si="216"/>
        <v>N</v>
      </c>
      <c r="D1765" s="52">
        <f>_xlfn.XLOOKUP(B1765,Cal_Date!B:B,Cal_Date!A:A,0)</f>
        <v>1</v>
      </c>
      <c r="E1765">
        <v>2019</v>
      </c>
      <c r="F1765" t="s">
        <v>126</v>
      </c>
      <c r="G1765" t="s">
        <v>130</v>
      </c>
      <c r="H1765" t="s">
        <v>19</v>
      </c>
      <c r="I1765" t="s">
        <v>11</v>
      </c>
      <c r="J1765" t="s">
        <v>15</v>
      </c>
      <c r="K1765" t="s">
        <v>42</v>
      </c>
      <c r="L1765">
        <v>2</v>
      </c>
      <c r="M1765">
        <v>1006</v>
      </c>
      <c r="O1765" t="s">
        <v>28</v>
      </c>
      <c r="R1765" t="s">
        <v>44</v>
      </c>
      <c r="S1765" s="49" t="str">
        <f t="shared" si="217"/>
        <v>Card</v>
      </c>
      <c r="T1765" s="3">
        <v>0.03</v>
      </c>
      <c r="U1765" s="2">
        <v>9.8010000000000002</v>
      </c>
      <c r="V1765" s="2">
        <v>3.14</v>
      </c>
      <c r="W1765" s="54">
        <f>_xlfn.XLOOKUP(M1765,Market!A:A,Market!F:F,0)</f>
        <v>8.8999999999999996E-2</v>
      </c>
      <c r="X1765" s="55">
        <f t="shared" si="218"/>
        <v>0.29403000000000001</v>
      </c>
      <c r="Y1765" s="55">
        <f t="shared" si="219"/>
        <v>6.6609999999999996</v>
      </c>
      <c r="Z1765" s="54">
        <f t="shared" si="220"/>
        <v>0.67962452810937657</v>
      </c>
      <c r="AA1765" s="49" t="str">
        <f t="shared" ca="1" si="221"/>
        <v>N</v>
      </c>
      <c r="AB1765" s="49">
        <f t="shared" ca="1" si="222"/>
        <v>5</v>
      </c>
      <c r="AC1765" s="49" t="str">
        <f t="shared" ca="1" si="223"/>
        <v>N</v>
      </c>
    </row>
    <row r="1766" spans="1:29" x14ac:dyDescent="0.25">
      <c r="A1766">
        <v>9063</v>
      </c>
      <c r="B1766" s="9">
        <v>43561</v>
      </c>
      <c r="C1766" s="50" t="str">
        <f t="shared" si="216"/>
        <v>N</v>
      </c>
      <c r="D1766" s="52">
        <f>_xlfn.XLOOKUP(B1766,Cal_Date!B:B,Cal_Date!A:A,0)</f>
        <v>1</v>
      </c>
      <c r="E1766">
        <v>2019</v>
      </c>
      <c r="F1766" t="s">
        <v>126</v>
      </c>
      <c r="G1766" t="s">
        <v>130</v>
      </c>
      <c r="H1766" t="s">
        <v>19</v>
      </c>
      <c r="I1766" t="s">
        <v>18</v>
      </c>
      <c r="J1766" t="s">
        <v>10</v>
      </c>
      <c r="K1766" t="s">
        <v>43</v>
      </c>
      <c r="L1766">
        <v>2</v>
      </c>
      <c r="M1766">
        <v>1004</v>
      </c>
      <c r="O1766" t="s">
        <v>28</v>
      </c>
      <c r="R1766" t="s">
        <v>44</v>
      </c>
      <c r="S1766" s="49" t="str">
        <f t="shared" si="217"/>
        <v>Card</v>
      </c>
      <c r="T1766" s="3">
        <v>0.03</v>
      </c>
      <c r="U1766" s="2">
        <v>10.600000000000001</v>
      </c>
      <c r="V1766" s="2">
        <v>2.56</v>
      </c>
      <c r="W1766" s="54">
        <f>_xlfn.XLOOKUP(M1766,Market!A:A,Market!F:F,0)</f>
        <v>0.06</v>
      </c>
      <c r="X1766" s="55">
        <f t="shared" si="218"/>
        <v>0.318</v>
      </c>
      <c r="Y1766" s="55">
        <f t="shared" si="219"/>
        <v>8.0400000000000009</v>
      </c>
      <c r="Z1766" s="54">
        <f t="shared" si="220"/>
        <v>0.75849056603773579</v>
      </c>
      <c r="AA1766" s="49" t="str">
        <f t="shared" ca="1" si="221"/>
        <v>N</v>
      </c>
      <c r="AB1766" s="49">
        <f t="shared" ca="1" si="222"/>
        <v>5</v>
      </c>
      <c r="AC1766" s="49" t="str">
        <f t="shared" ca="1" si="223"/>
        <v>N</v>
      </c>
    </row>
    <row r="1767" spans="1:29" x14ac:dyDescent="0.25">
      <c r="A1767">
        <v>9064</v>
      </c>
      <c r="B1767" s="9">
        <v>43561</v>
      </c>
      <c r="C1767" s="50" t="str">
        <f t="shared" si="216"/>
        <v>N</v>
      </c>
      <c r="D1767" s="52">
        <f>_xlfn.XLOOKUP(B1767,Cal_Date!B:B,Cal_Date!A:A,0)</f>
        <v>1</v>
      </c>
      <c r="E1767">
        <v>2019</v>
      </c>
      <c r="F1767" t="s">
        <v>126</v>
      </c>
      <c r="G1767" t="s">
        <v>130</v>
      </c>
      <c r="H1767" t="s">
        <v>19</v>
      </c>
      <c r="I1767" t="s">
        <v>18</v>
      </c>
      <c r="J1767" t="s">
        <v>10</v>
      </c>
      <c r="K1767" t="s">
        <v>43</v>
      </c>
      <c r="L1767">
        <v>1</v>
      </c>
      <c r="M1767">
        <v>1004</v>
      </c>
      <c r="O1767" t="s">
        <v>28</v>
      </c>
      <c r="R1767" t="s">
        <v>44</v>
      </c>
      <c r="S1767" s="49" t="str">
        <f t="shared" si="217"/>
        <v>Card</v>
      </c>
      <c r="T1767" s="3">
        <v>0.03</v>
      </c>
      <c r="U1767" s="2">
        <v>5.3000000000000007</v>
      </c>
      <c r="V1767" s="2">
        <v>1.28</v>
      </c>
      <c r="W1767" s="54">
        <f>_xlfn.XLOOKUP(M1767,Market!A:A,Market!F:F,0)</f>
        <v>0.06</v>
      </c>
      <c r="X1767" s="55">
        <f t="shared" si="218"/>
        <v>0.159</v>
      </c>
      <c r="Y1767" s="55">
        <f t="shared" si="219"/>
        <v>4.0200000000000005</v>
      </c>
      <c r="Z1767" s="54">
        <f t="shared" si="220"/>
        <v>0.75849056603773579</v>
      </c>
      <c r="AA1767" s="49" t="str">
        <f t="shared" ca="1" si="221"/>
        <v>N</v>
      </c>
      <c r="AB1767" s="49">
        <f t="shared" ca="1" si="222"/>
        <v>5</v>
      </c>
      <c r="AC1767" s="49" t="str">
        <f t="shared" ca="1" si="223"/>
        <v>N</v>
      </c>
    </row>
    <row r="1768" spans="1:29" x14ac:dyDescent="0.25">
      <c r="A1768">
        <v>9065</v>
      </c>
      <c r="B1768" s="9">
        <v>43561</v>
      </c>
      <c r="C1768" s="50" t="str">
        <f t="shared" si="216"/>
        <v>N</v>
      </c>
      <c r="D1768" s="52">
        <f>_xlfn.XLOOKUP(B1768,Cal_Date!B:B,Cal_Date!A:A,0)</f>
        <v>1</v>
      </c>
      <c r="E1768">
        <v>2019</v>
      </c>
      <c r="F1768" t="s">
        <v>126</v>
      </c>
      <c r="G1768" t="s">
        <v>130</v>
      </c>
      <c r="H1768" t="s">
        <v>17</v>
      </c>
      <c r="I1768" t="s">
        <v>18</v>
      </c>
      <c r="J1768" t="s">
        <v>15</v>
      </c>
      <c r="K1768" t="s">
        <v>43</v>
      </c>
      <c r="L1768">
        <v>1</v>
      </c>
      <c r="M1768">
        <v>1000</v>
      </c>
      <c r="O1768" t="s">
        <v>25</v>
      </c>
      <c r="R1768" t="s">
        <v>44</v>
      </c>
      <c r="S1768" s="49" t="str">
        <f t="shared" si="217"/>
        <v>Card</v>
      </c>
      <c r="T1768" s="3">
        <v>0.03</v>
      </c>
      <c r="U1768" s="2">
        <v>5.94</v>
      </c>
      <c r="V1768" s="2">
        <v>2</v>
      </c>
      <c r="W1768" s="54">
        <f>_xlfn.XLOOKUP(M1768,Market!A:A,Market!F:F,0)</f>
        <v>0.08</v>
      </c>
      <c r="X1768" s="55">
        <f t="shared" si="218"/>
        <v>0.1782</v>
      </c>
      <c r="Y1768" s="55">
        <f t="shared" si="219"/>
        <v>3.9400000000000004</v>
      </c>
      <c r="Z1768" s="54">
        <f t="shared" si="220"/>
        <v>0.66329966329966328</v>
      </c>
      <c r="AA1768" s="49" t="str">
        <f t="shared" ca="1" si="221"/>
        <v>N</v>
      </c>
      <c r="AB1768" s="49">
        <f t="shared" ca="1" si="222"/>
        <v>5</v>
      </c>
      <c r="AC1768" s="49" t="str">
        <f t="shared" ca="1" si="223"/>
        <v>N</v>
      </c>
    </row>
    <row r="1769" spans="1:29" x14ac:dyDescent="0.25">
      <c r="A1769">
        <v>9066</v>
      </c>
      <c r="B1769" s="9">
        <v>43561</v>
      </c>
      <c r="C1769" s="50" t="str">
        <f t="shared" si="216"/>
        <v>N</v>
      </c>
      <c r="D1769" s="52">
        <f>_xlfn.XLOOKUP(B1769,Cal_Date!B:B,Cal_Date!A:A,0)</f>
        <v>1</v>
      </c>
      <c r="E1769">
        <v>2019</v>
      </c>
      <c r="F1769" t="s">
        <v>126</v>
      </c>
      <c r="G1769" t="s">
        <v>130</v>
      </c>
      <c r="H1769" t="s">
        <v>19</v>
      </c>
      <c r="I1769" t="s">
        <v>11</v>
      </c>
      <c r="J1769" t="s">
        <v>15</v>
      </c>
      <c r="K1769" t="s">
        <v>42</v>
      </c>
      <c r="L1769">
        <v>1</v>
      </c>
      <c r="M1769">
        <v>1000</v>
      </c>
      <c r="O1769" t="s">
        <v>25</v>
      </c>
      <c r="R1769" t="s">
        <v>44</v>
      </c>
      <c r="S1769" s="49" t="str">
        <f t="shared" si="217"/>
        <v>Card</v>
      </c>
      <c r="T1769" s="3">
        <v>0.03</v>
      </c>
      <c r="U1769" s="2">
        <v>5.4</v>
      </c>
      <c r="V1769" s="2">
        <v>1.69</v>
      </c>
      <c r="W1769" s="54">
        <f>_xlfn.XLOOKUP(M1769,Market!A:A,Market!F:F,0)</f>
        <v>0.08</v>
      </c>
      <c r="X1769" s="55">
        <f t="shared" si="218"/>
        <v>0.16200000000000001</v>
      </c>
      <c r="Y1769" s="55">
        <f t="shared" si="219"/>
        <v>3.7100000000000004</v>
      </c>
      <c r="Z1769" s="54">
        <f t="shared" si="220"/>
        <v>0.68703703703703711</v>
      </c>
      <c r="AA1769" s="49" t="str">
        <f t="shared" ca="1" si="221"/>
        <v>N</v>
      </c>
      <c r="AB1769" s="49">
        <f t="shared" ca="1" si="222"/>
        <v>5</v>
      </c>
      <c r="AC1769" s="49" t="str">
        <f t="shared" ca="1" si="223"/>
        <v>N</v>
      </c>
    </row>
    <row r="1770" spans="1:29" x14ac:dyDescent="0.25">
      <c r="A1770">
        <v>9067</v>
      </c>
      <c r="B1770" s="9">
        <v>43561</v>
      </c>
      <c r="C1770" s="50" t="str">
        <f t="shared" si="216"/>
        <v>N</v>
      </c>
      <c r="D1770" s="52">
        <f>_xlfn.XLOOKUP(B1770,Cal_Date!B:B,Cal_Date!A:A,0)</f>
        <v>1</v>
      </c>
      <c r="E1770">
        <v>2019</v>
      </c>
      <c r="F1770" t="s">
        <v>126</v>
      </c>
      <c r="G1770" t="s">
        <v>130</v>
      </c>
      <c r="H1770" t="s">
        <v>48</v>
      </c>
      <c r="I1770" t="s">
        <v>18</v>
      </c>
      <c r="J1770" t="s">
        <v>10</v>
      </c>
      <c r="K1770" t="s">
        <v>43</v>
      </c>
      <c r="L1770">
        <v>2</v>
      </c>
      <c r="M1770">
        <v>1000</v>
      </c>
      <c r="O1770" t="s">
        <v>25</v>
      </c>
      <c r="R1770" t="s">
        <v>44</v>
      </c>
      <c r="S1770" s="49" t="str">
        <f t="shared" si="217"/>
        <v>Card</v>
      </c>
      <c r="T1770" s="3">
        <v>0.03</v>
      </c>
      <c r="U1770" s="2">
        <v>15.120000000000001</v>
      </c>
      <c r="V1770" s="2">
        <v>2.92</v>
      </c>
      <c r="W1770" s="54">
        <f>_xlfn.XLOOKUP(M1770,Market!A:A,Market!F:F,0)</f>
        <v>0.08</v>
      </c>
      <c r="X1770" s="55">
        <f t="shared" si="218"/>
        <v>0.4536</v>
      </c>
      <c r="Y1770" s="55">
        <f t="shared" si="219"/>
        <v>12.200000000000001</v>
      </c>
      <c r="Z1770" s="54">
        <f t="shared" si="220"/>
        <v>0.80687830687830686</v>
      </c>
      <c r="AA1770" s="49" t="str">
        <f t="shared" ca="1" si="221"/>
        <v>N</v>
      </c>
      <c r="AB1770" s="49">
        <f t="shared" ca="1" si="222"/>
        <v>5</v>
      </c>
      <c r="AC1770" s="49" t="str">
        <f t="shared" ca="1" si="223"/>
        <v>N</v>
      </c>
    </row>
    <row r="1771" spans="1:29" x14ac:dyDescent="0.25">
      <c r="A1771">
        <v>9068</v>
      </c>
      <c r="B1771" s="9">
        <v>43561</v>
      </c>
      <c r="C1771" s="50" t="str">
        <f t="shared" si="216"/>
        <v>N</v>
      </c>
      <c r="D1771" s="52">
        <f>_xlfn.XLOOKUP(B1771,Cal_Date!B:B,Cal_Date!A:A,0)</f>
        <v>1</v>
      </c>
      <c r="E1771">
        <v>2019</v>
      </c>
      <c r="F1771" t="s">
        <v>126</v>
      </c>
      <c r="G1771" t="s">
        <v>130</v>
      </c>
      <c r="H1771" t="s">
        <v>17</v>
      </c>
      <c r="I1771" t="s">
        <v>18</v>
      </c>
      <c r="J1771" t="s">
        <v>10</v>
      </c>
      <c r="K1771" t="s">
        <v>43</v>
      </c>
      <c r="L1771">
        <v>1</v>
      </c>
      <c r="M1771">
        <v>1008</v>
      </c>
      <c r="O1771" t="s">
        <v>28</v>
      </c>
      <c r="R1771" t="s">
        <v>44</v>
      </c>
      <c r="S1771" s="49" t="str">
        <f t="shared" si="217"/>
        <v>Card</v>
      </c>
      <c r="T1771" s="3">
        <v>0.03</v>
      </c>
      <c r="U1771" s="2">
        <v>4.3559999999999999</v>
      </c>
      <c r="V1771" s="2">
        <v>1.18</v>
      </c>
      <c r="W1771" s="54">
        <f>_xlfn.XLOOKUP(M1771,Market!A:A,Market!F:F,0)</f>
        <v>8.8999999999999996E-2</v>
      </c>
      <c r="X1771" s="55">
        <f t="shared" si="218"/>
        <v>0.13067999999999999</v>
      </c>
      <c r="Y1771" s="55">
        <f t="shared" si="219"/>
        <v>3.1760000000000002</v>
      </c>
      <c r="Z1771" s="54">
        <f t="shared" si="220"/>
        <v>0.72910927456382013</v>
      </c>
      <c r="AA1771" s="49" t="str">
        <f t="shared" ca="1" si="221"/>
        <v>N</v>
      </c>
      <c r="AB1771" s="49">
        <f t="shared" ca="1" si="222"/>
        <v>5</v>
      </c>
      <c r="AC1771" s="49" t="str">
        <f t="shared" ca="1" si="223"/>
        <v>N</v>
      </c>
    </row>
    <row r="1772" spans="1:29" x14ac:dyDescent="0.25">
      <c r="A1772">
        <v>9069</v>
      </c>
      <c r="B1772" s="9">
        <v>43561</v>
      </c>
      <c r="C1772" s="50" t="str">
        <f t="shared" si="216"/>
        <v>N</v>
      </c>
      <c r="D1772" s="52">
        <f>_xlfn.XLOOKUP(B1772,Cal_Date!B:B,Cal_Date!A:A,0)</f>
        <v>1</v>
      </c>
      <c r="E1772">
        <v>2019</v>
      </c>
      <c r="F1772" t="s">
        <v>126</v>
      </c>
      <c r="G1772" t="s">
        <v>130</v>
      </c>
      <c r="H1772" t="s">
        <v>19</v>
      </c>
      <c r="I1772" t="s">
        <v>18</v>
      </c>
      <c r="J1772" t="s">
        <v>10</v>
      </c>
      <c r="K1772" t="s">
        <v>43</v>
      </c>
      <c r="L1772">
        <v>2</v>
      </c>
      <c r="M1772">
        <v>1008</v>
      </c>
      <c r="O1772" t="s">
        <v>28</v>
      </c>
      <c r="R1772" t="s">
        <v>44</v>
      </c>
      <c r="S1772" s="49" t="str">
        <f t="shared" si="217"/>
        <v>Card</v>
      </c>
      <c r="T1772" s="3">
        <v>0.03</v>
      </c>
      <c r="U1772" s="2">
        <v>10.89</v>
      </c>
      <c r="V1772" s="2">
        <v>2.56</v>
      </c>
      <c r="W1772" s="54">
        <f>_xlfn.XLOOKUP(M1772,Market!A:A,Market!F:F,0)</f>
        <v>8.8999999999999996E-2</v>
      </c>
      <c r="X1772" s="55">
        <f t="shared" si="218"/>
        <v>0.32669999999999999</v>
      </c>
      <c r="Y1772" s="55">
        <f t="shared" si="219"/>
        <v>8.33</v>
      </c>
      <c r="Z1772" s="54">
        <f t="shared" si="220"/>
        <v>0.76492194674012848</v>
      </c>
      <c r="AA1772" s="49" t="str">
        <f t="shared" ca="1" si="221"/>
        <v>N</v>
      </c>
      <c r="AB1772" s="49">
        <f t="shared" ca="1" si="222"/>
        <v>5</v>
      </c>
      <c r="AC1772" s="49" t="str">
        <f t="shared" ca="1" si="223"/>
        <v>N</v>
      </c>
    </row>
    <row r="1773" spans="1:29" x14ac:dyDescent="0.25">
      <c r="A1773">
        <v>9070</v>
      </c>
      <c r="B1773" s="9">
        <v>43561</v>
      </c>
      <c r="C1773" s="50" t="str">
        <f t="shared" si="216"/>
        <v>N</v>
      </c>
      <c r="D1773" s="52">
        <f>_xlfn.XLOOKUP(B1773,Cal_Date!B:B,Cal_Date!A:A,0)</f>
        <v>1</v>
      </c>
      <c r="E1773">
        <v>2019</v>
      </c>
      <c r="F1773" t="s">
        <v>126</v>
      </c>
      <c r="G1773" t="s">
        <v>130</v>
      </c>
      <c r="H1773" t="s">
        <v>17</v>
      </c>
      <c r="I1773" t="s">
        <v>18</v>
      </c>
      <c r="J1773" t="s">
        <v>15</v>
      </c>
      <c r="K1773" t="s">
        <v>43</v>
      </c>
      <c r="L1773">
        <v>1</v>
      </c>
      <c r="M1773">
        <v>1009</v>
      </c>
      <c r="O1773" t="s">
        <v>28</v>
      </c>
      <c r="R1773" t="s">
        <v>44</v>
      </c>
      <c r="S1773" s="49" t="str">
        <f t="shared" si="217"/>
        <v>Card</v>
      </c>
      <c r="T1773" s="3">
        <v>0.03</v>
      </c>
      <c r="U1773" s="2">
        <v>5.9894999999999996</v>
      </c>
      <c r="V1773" s="2">
        <v>2</v>
      </c>
      <c r="W1773" s="54">
        <f>_xlfn.XLOOKUP(M1773,Market!A:A,Market!F:F,0)</f>
        <v>8.8999999999999996E-2</v>
      </c>
      <c r="X1773" s="55">
        <f t="shared" si="218"/>
        <v>0.17968499999999998</v>
      </c>
      <c r="Y1773" s="55">
        <f t="shared" si="219"/>
        <v>3.9894999999999996</v>
      </c>
      <c r="Z1773" s="54">
        <f t="shared" si="220"/>
        <v>0.66608231071040991</v>
      </c>
      <c r="AA1773" s="49" t="str">
        <f t="shared" ca="1" si="221"/>
        <v>N</v>
      </c>
      <c r="AB1773" s="49">
        <f t="shared" ca="1" si="222"/>
        <v>5</v>
      </c>
      <c r="AC1773" s="49" t="str">
        <f t="shared" ca="1" si="223"/>
        <v>N</v>
      </c>
    </row>
    <row r="1774" spans="1:29" x14ac:dyDescent="0.25">
      <c r="A1774">
        <v>9071</v>
      </c>
      <c r="B1774" s="9">
        <v>43561</v>
      </c>
      <c r="C1774" s="50" t="str">
        <f t="shared" si="216"/>
        <v>N</v>
      </c>
      <c r="D1774" s="52">
        <f>_xlfn.XLOOKUP(B1774,Cal_Date!B:B,Cal_Date!A:A,0)</f>
        <v>1</v>
      </c>
      <c r="E1774">
        <v>2019</v>
      </c>
      <c r="F1774" t="s">
        <v>126</v>
      </c>
      <c r="G1774" t="s">
        <v>130</v>
      </c>
      <c r="H1774" t="s">
        <v>17</v>
      </c>
      <c r="I1774" t="s">
        <v>18</v>
      </c>
      <c r="J1774" t="s">
        <v>15</v>
      </c>
      <c r="K1774" t="s">
        <v>43</v>
      </c>
      <c r="L1774">
        <v>2</v>
      </c>
      <c r="M1774">
        <v>1010</v>
      </c>
      <c r="O1774" t="s">
        <v>25</v>
      </c>
      <c r="R1774" t="s">
        <v>44</v>
      </c>
      <c r="S1774" s="49" t="str">
        <f t="shared" si="217"/>
        <v>Card</v>
      </c>
      <c r="T1774" s="3">
        <v>0.03</v>
      </c>
      <c r="U1774" s="2">
        <v>11.88</v>
      </c>
      <c r="V1774" s="2">
        <v>4</v>
      </c>
      <c r="W1774" s="54">
        <f>_xlfn.XLOOKUP(M1774,Market!A:A,Market!F:F,0)</f>
        <v>0.08</v>
      </c>
      <c r="X1774" s="55">
        <f t="shared" si="218"/>
        <v>0.35639999999999999</v>
      </c>
      <c r="Y1774" s="55">
        <f t="shared" si="219"/>
        <v>7.8800000000000008</v>
      </c>
      <c r="Z1774" s="54">
        <f t="shared" si="220"/>
        <v>0.66329966329966328</v>
      </c>
      <c r="AA1774" s="49" t="str">
        <f t="shared" ca="1" si="221"/>
        <v>N</v>
      </c>
      <c r="AB1774" s="49">
        <f t="shared" ca="1" si="222"/>
        <v>5</v>
      </c>
      <c r="AC1774" s="49" t="str">
        <f t="shared" ca="1" si="223"/>
        <v>N</v>
      </c>
    </row>
    <row r="1775" spans="1:29" x14ac:dyDescent="0.25">
      <c r="A1775">
        <v>9072</v>
      </c>
      <c r="B1775" s="9">
        <v>43561</v>
      </c>
      <c r="C1775" s="50" t="str">
        <f t="shared" si="216"/>
        <v>N</v>
      </c>
      <c r="D1775" s="52">
        <f>_xlfn.XLOOKUP(B1775,Cal_Date!B:B,Cal_Date!A:A,0)</f>
        <v>1</v>
      </c>
      <c r="E1775">
        <v>2019</v>
      </c>
      <c r="F1775" t="s">
        <v>126</v>
      </c>
      <c r="G1775" t="s">
        <v>130</v>
      </c>
      <c r="H1775" t="s">
        <v>19</v>
      </c>
      <c r="I1775" t="s">
        <v>11</v>
      </c>
      <c r="J1775" t="s">
        <v>15</v>
      </c>
      <c r="K1775" t="s">
        <v>42</v>
      </c>
      <c r="L1775">
        <v>1</v>
      </c>
      <c r="M1775">
        <v>1008</v>
      </c>
      <c r="O1775" t="s">
        <v>28</v>
      </c>
      <c r="R1775" t="s">
        <v>44</v>
      </c>
      <c r="S1775" s="49" t="str">
        <f t="shared" si="217"/>
        <v>Card</v>
      </c>
      <c r="T1775" s="3">
        <v>0.03</v>
      </c>
      <c r="U1775" s="2">
        <v>4.9005000000000001</v>
      </c>
      <c r="V1775" s="2">
        <v>1.57</v>
      </c>
      <c r="W1775" s="54">
        <f>_xlfn.XLOOKUP(M1775,Market!A:A,Market!F:F,0)</f>
        <v>8.8999999999999996E-2</v>
      </c>
      <c r="X1775" s="55">
        <f t="shared" si="218"/>
        <v>0.14701500000000001</v>
      </c>
      <c r="Y1775" s="55">
        <f t="shared" si="219"/>
        <v>3.3304999999999998</v>
      </c>
      <c r="Z1775" s="54">
        <f t="shared" si="220"/>
        <v>0.67962452810937657</v>
      </c>
      <c r="AA1775" s="49" t="str">
        <f t="shared" ca="1" si="221"/>
        <v>N</v>
      </c>
      <c r="AB1775" s="49">
        <f t="shared" ca="1" si="222"/>
        <v>5</v>
      </c>
      <c r="AC1775" s="49" t="str">
        <f t="shared" ca="1" si="223"/>
        <v>N</v>
      </c>
    </row>
    <row r="1776" spans="1:29" x14ac:dyDescent="0.25">
      <c r="A1776">
        <v>9073</v>
      </c>
      <c r="B1776" s="9">
        <v>43561</v>
      </c>
      <c r="C1776" s="50" t="str">
        <f t="shared" si="216"/>
        <v>N</v>
      </c>
      <c r="D1776" s="52">
        <f>_xlfn.XLOOKUP(B1776,Cal_Date!B:B,Cal_Date!A:A,0)</f>
        <v>1</v>
      </c>
      <c r="E1776">
        <v>2019</v>
      </c>
      <c r="F1776" t="s">
        <v>126</v>
      </c>
      <c r="G1776" t="s">
        <v>130</v>
      </c>
      <c r="H1776" t="s">
        <v>17</v>
      </c>
      <c r="I1776" t="s">
        <v>18</v>
      </c>
      <c r="J1776" t="s">
        <v>15</v>
      </c>
      <c r="K1776" t="s">
        <v>43</v>
      </c>
      <c r="L1776">
        <v>1</v>
      </c>
      <c r="M1776">
        <v>1008</v>
      </c>
      <c r="O1776" t="s">
        <v>28</v>
      </c>
      <c r="R1776" t="s">
        <v>44</v>
      </c>
      <c r="S1776" s="49" t="str">
        <f t="shared" si="217"/>
        <v>Card</v>
      </c>
      <c r="T1776" s="3">
        <v>0.03</v>
      </c>
      <c r="U1776" s="2">
        <v>5.9894999999999996</v>
      </c>
      <c r="V1776" s="2">
        <v>2</v>
      </c>
      <c r="W1776" s="54">
        <f>_xlfn.XLOOKUP(M1776,Market!A:A,Market!F:F,0)</f>
        <v>8.8999999999999996E-2</v>
      </c>
      <c r="X1776" s="55">
        <f t="shared" si="218"/>
        <v>0.17968499999999998</v>
      </c>
      <c r="Y1776" s="55">
        <f t="shared" si="219"/>
        <v>3.9894999999999996</v>
      </c>
      <c r="Z1776" s="54">
        <f t="shared" si="220"/>
        <v>0.66608231071040991</v>
      </c>
      <c r="AA1776" s="49" t="str">
        <f t="shared" ca="1" si="221"/>
        <v>N</v>
      </c>
      <c r="AB1776" s="49">
        <f t="shared" ca="1" si="222"/>
        <v>5</v>
      </c>
      <c r="AC1776" s="49" t="str">
        <f t="shared" ca="1" si="223"/>
        <v>N</v>
      </c>
    </row>
    <row r="1777" spans="1:29" x14ac:dyDescent="0.25">
      <c r="A1777">
        <v>9074</v>
      </c>
      <c r="B1777" s="9">
        <v>43561</v>
      </c>
      <c r="C1777" s="50" t="str">
        <f t="shared" si="216"/>
        <v>N</v>
      </c>
      <c r="D1777" s="52">
        <f>_xlfn.XLOOKUP(B1777,Cal_Date!B:B,Cal_Date!A:A,0)</f>
        <v>1</v>
      </c>
      <c r="E1777">
        <v>2019</v>
      </c>
      <c r="F1777" t="s">
        <v>126</v>
      </c>
      <c r="G1777" t="s">
        <v>130</v>
      </c>
      <c r="H1777" t="s">
        <v>17</v>
      </c>
      <c r="I1777" t="s">
        <v>18</v>
      </c>
      <c r="J1777" t="s">
        <v>15</v>
      </c>
      <c r="K1777" t="s">
        <v>43</v>
      </c>
      <c r="L1777">
        <v>1</v>
      </c>
      <c r="M1777">
        <v>1008</v>
      </c>
      <c r="O1777" t="s">
        <v>28</v>
      </c>
      <c r="R1777" t="s">
        <v>44</v>
      </c>
      <c r="S1777" s="49" t="str">
        <f t="shared" si="217"/>
        <v>Card</v>
      </c>
      <c r="T1777" s="3">
        <v>0.03</v>
      </c>
      <c r="U1777" s="2">
        <v>5.9894999999999996</v>
      </c>
      <c r="V1777" s="2">
        <v>2</v>
      </c>
      <c r="W1777" s="54">
        <f>_xlfn.XLOOKUP(M1777,Market!A:A,Market!F:F,0)</f>
        <v>8.8999999999999996E-2</v>
      </c>
      <c r="X1777" s="55">
        <f t="shared" si="218"/>
        <v>0.17968499999999998</v>
      </c>
      <c r="Y1777" s="55">
        <f t="shared" si="219"/>
        <v>3.9894999999999996</v>
      </c>
      <c r="Z1777" s="54">
        <f t="shared" si="220"/>
        <v>0.66608231071040991</v>
      </c>
      <c r="AA1777" s="49" t="str">
        <f t="shared" ca="1" si="221"/>
        <v>N</v>
      </c>
      <c r="AB1777" s="49">
        <f t="shared" ca="1" si="222"/>
        <v>5</v>
      </c>
      <c r="AC1777" s="49" t="str">
        <f t="shared" ca="1" si="223"/>
        <v>N</v>
      </c>
    </row>
    <row r="1778" spans="1:29" x14ac:dyDescent="0.25">
      <c r="A1778">
        <v>9075</v>
      </c>
      <c r="B1778" s="9">
        <v>43561</v>
      </c>
      <c r="C1778" s="50" t="str">
        <f t="shared" si="216"/>
        <v>N</v>
      </c>
      <c r="D1778" s="52">
        <f>_xlfn.XLOOKUP(B1778,Cal_Date!B:B,Cal_Date!A:A,0)</f>
        <v>1</v>
      </c>
      <c r="E1778">
        <v>2019</v>
      </c>
      <c r="F1778" t="s">
        <v>126</v>
      </c>
      <c r="G1778" t="s">
        <v>130</v>
      </c>
      <c r="H1778" t="s">
        <v>48</v>
      </c>
      <c r="I1778" t="s">
        <v>18</v>
      </c>
      <c r="J1778" t="s">
        <v>10</v>
      </c>
      <c r="K1778" t="s">
        <v>43</v>
      </c>
      <c r="L1778">
        <v>1</v>
      </c>
      <c r="M1778">
        <v>1004</v>
      </c>
      <c r="O1778" t="s">
        <v>28</v>
      </c>
      <c r="R1778" t="s">
        <v>44</v>
      </c>
      <c r="S1778" s="49" t="str">
        <f t="shared" si="217"/>
        <v>Card</v>
      </c>
      <c r="T1778" s="3">
        <v>0.03</v>
      </c>
      <c r="U1778" s="2">
        <v>7.42</v>
      </c>
      <c r="V1778" s="2">
        <v>1.46</v>
      </c>
      <c r="W1778" s="54">
        <f>_xlfn.XLOOKUP(M1778,Market!A:A,Market!F:F,0)</f>
        <v>0.06</v>
      </c>
      <c r="X1778" s="55">
        <f t="shared" si="218"/>
        <v>0.22259999999999999</v>
      </c>
      <c r="Y1778" s="55">
        <f t="shared" si="219"/>
        <v>5.96</v>
      </c>
      <c r="Z1778" s="54">
        <f t="shared" si="220"/>
        <v>0.80323450134770891</v>
      </c>
      <c r="AA1778" s="49" t="str">
        <f t="shared" ca="1" si="221"/>
        <v>N</v>
      </c>
      <c r="AB1778" s="49">
        <f t="shared" ca="1" si="222"/>
        <v>5</v>
      </c>
      <c r="AC1778" s="49" t="str">
        <f t="shared" ca="1" si="223"/>
        <v>N</v>
      </c>
    </row>
    <row r="1779" spans="1:29" x14ac:dyDescent="0.25">
      <c r="A1779">
        <v>9076</v>
      </c>
      <c r="B1779" s="9">
        <v>43561</v>
      </c>
      <c r="C1779" s="50" t="str">
        <f t="shared" si="216"/>
        <v>N</v>
      </c>
      <c r="D1779" s="52">
        <f>_xlfn.XLOOKUP(B1779,Cal_Date!B:B,Cal_Date!A:A,0)</f>
        <v>1</v>
      </c>
      <c r="E1779">
        <v>2019</v>
      </c>
      <c r="F1779" t="s">
        <v>126</v>
      </c>
      <c r="G1779" t="s">
        <v>130</v>
      </c>
      <c r="H1779" t="s">
        <v>48</v>
      </c>
      <c r="I1779" t="s">
        <v>18</v>
      </c>
      <c r="J1779" t="s">
        <v>10</v>
      </c>
      <c r="K1779" t="s">
        <v>43</v>
      </c>
      <c r="L1779">
        <v>2</v>
      </c>
      <c r="M1779">
        <v>1009</v>
      </c>
      <c r="O1779" t="s">
        <v>28</v>
      </c>
      <c r="R1779" t="s">
        <v>44</v>
      </c>
      <c r="S1779" s="49" t="str">
        <f t="shared" si="217"/>
        <v>Card</v>
      </c>
      <c r="T1779" s="3">
        <v>0.03</v>
      </c>
      <c r="U1779" s="2">
        <v>15.245999999999999</v>
      </c>
      <c r="V1779" s="2">
        <v>2.92</v>
      </c>
      <c r="W1779" s="54">
        <f>_xlfn.XLOOKUP(M1779,Market!A:A,Market!F:F,0)</f>
        <v>8.8999999999999996E-2</v>
      </c>
      <c r="X1779" s="55">
        <f t="shared" si="218"/>
        <v>0.45737999999999995</v>
      </c>
      <c r="Y1779" s="55">
        <f t="shared" si="219"/>
        <v>12.325999999999999</v>
      </c>
      <c r="Z1779" s="54">
        <f t="shared" si="220"/>
        <v>0.80847435392889933</v>
      </c>
      <c r="AA1779" s="49" t="str">
        <f t="shared" ca="1" si="221"/>
        <v>N</v>
      </c>
      <c r="AB1779" s="49">
        <f t="shared" ca="1" si="222"/>
        <v>5</v>
      </c>
      <c r="AC1779" s="49" t="str">
        <f t="shared" ca="1" si="223"/>
        <v>N</v>
      </c>
    </row>
    <row r="1780" spans="1:29" x14ac:dyDescent="0.25">
      <c r="A1780">
        <v>9077</v>
      </c>
      <c r="B1780" s="9">
        <v>43561</v>
      </c>
      <c r="C1780" s="50" t="str">
        <f t="shared" si="216"/>
        <v>N</v>
      </c>
      <c r="D1780" s="52">
        <f>_xlfn.XLOOKUP(B1780,Cal_Date!B:B,Cal_Date!A:A,0)</f>
        <v>1</v>
      </c>
      <c r="E1780">
        <v>2019</v>
      </c>
      <c r="F1780" t="s">
        <v>126</v>
      </c>
      <c r="G1780" t="s">
        <v>130</v>
      </c>
      <c r="H1780" t="s">
        <v>17</v>
      </c>
      <c r="I1780" t="s">
        <v>18</v>
      </c>
      <c r="J1780" t="s">
        <v>10</v>
      </c>
      <c r="K1780" t="s">
        <v>43</v>
      </c>
      <c r="L1780">
        <v>1</v>
      </c>
      <c r="M1780">
        <v>1010</v>
      </c>
      <c r="O1780" t="s">
        <v>25</v>
      </c>
      <c r="R1780" t="s">
        <v>44</v>
      </c>
      <c r="S1780" s="49" t="str">
        <f t="shared" si="217"/>
        <v>Card</v>
      </c>
      <c r="T1780" s="3">
        <v>0.03</v>
      </c>
      <c r="U1780" s="2">
        <v>4.32</v>
      </c>
      <c r="V1780" s="2">
        <v>1.18</v>
      </c>
      <c r="W1780" s="54">
        <f>_xlfn.XLOOKUP(M1780,Market!A:A,Market!F:F,0)</f>
        <v>0.08</v>
      </c>
      <c r="X1780" s="55">
        <f t="shared" si="218"/>
        <v>0.12959999999999999</v>
      </c>
      <c r="Y1780" s="55">
        <f t="shared" si="219"/>
        <v>3.1400000000000006</v>
      </c>
      <c r="Z1780" s="54">
        <f t="shared" si="220"/>
        <v>0.72685185185185197</v>
      </c>
      <c r="AA1780" s="49" t="str">
        <f t="shared" ca="1" si="221"/>
        <v>N</v>
      </c>
      <c r="AB1780" s="49">
        <f t="shared" ca="1" si="222"/>
        <v>5</v>
      </c>
      <c r="AC1780" s="49" t="str">
        <f t="shared" ca="1" si="223"/>
        <v>N</v>
      </c>
    </row>
    <row r="1781" spans="1:29" x14ac:dyDescent="0.25">
      <c r="A1781">
        <v>9078</v>
      </c>
      <c r="B1781" s="9">
        <v>43561</v>
      </c>
      <c r="C1781" s="50" t="str">
        <f t="shared" si="216"/>
        <v>N</v>
      </c>
      <c r="D1781" s="52">
        <f>_xlfn.XLOOKUP(B1781,Cal_Date!B:B,Cal_Date!A:A,0)</f>
        <v>1</v>
      </c>
      <c r="E1781">
        <v>2019</v>
      </c>
      <c r="F1781" t="s">
        <v>126</v>
      </c>
      <c r="G1781" t="s">
        <v>130</v>
      </c>
      <c r="H1781" t="s">
        <v>19</v>
      </c>
      <c r="I1781" t="s">
        <v>18</v>
      </c>
      <c r="J1781" t="s">
        <v>10</v>
      </c>
      <c r="K1781" t="s">
        <v>43</v>
      </c>
      <c r="L1781">
        <v>1</v>
      </c>
      <c r="M1781">
        <v>1011</v>
      </c>
      <c r="O1781" t="s">
        <v>25</v>
      </c>
      <c r="R1781" t="s">
        <v>44</v>
      </c>
      <c r="S1781" s="49" t="str">
        <f t="shared" si="217"/>
        <v>Card</v>
      </c>
      <c r="T1781" s="3">
        <v>0.03</v>
      </c>
      <c r="U1781" s="2">
        <v>5.3000000000000007</v>
      </c>
      <c r="V1781" s="2">
        <v>1.28</v>
      </c>
      <c r="W1781" s="54">
        <f>_xlfn.XLOOKUP(M1781,Market!A:A,Market!F:F,0)</f>
        <v>0.06</v>
      </c>
      <c r="X1781" s="55">
        <f t="shared" si="218"/>
        <v>0.159</v>
      </c>
      <c r="Y1781" s="55">
        <f t="shared" si="219"/>
        <v>4.0200000000000005</v>
      </c>
      <c r="Z1781" s="54">
        <f t="shared" si="220"/>
        <v>0.75849056603773579</v>
      </c>
      <c r="AA1781" s="49" t="str">
        <f t="shared" ca="1" si="221"/>
        <v>N</v>
      </c>
      <c r="AB1781" s="49">
        <f t="shared" ca="1" si="222"/>
        <v>5</v>
      </c>
      <c r="AC1781" s="49" t="str">
        <f t="shared" ca="1" si="223"/>
        <v>N</v>
      </c>
    </row>
    <row r="1782" spans="1:29" x14ac:dyDescent="0.25">
      <c r="A1782">
        <v>9079</v>
      </c>
      <c r="B1782" s="9">
        <v>43561</v>
      </c>
      <c r="C1782" s="50" t="str">
        <f t="shared" si="216"/>
        <v>N</v>
      </c>
      <c r="D1782" s="52">
        <f>_xlfn.XLOOKUP(B1782,Cal_Date!B:B,Cal_Date!A:A,0)</f>
        <v>1</v>
      </c>
      <c r="E1782">
        <v>2019</v>
      </c>
      <c r="F1782" t="s">
        <v>126</v>
      </c>
      <c r="G1782" t="s">
        <v>130</v>
      </c>
      <c r="H1782" t="s">
        <v>17</v>
      </c>
      <c r="I1782" t="s">
        <v>18</v>
      </c>
      <c r="J1782" t="s">
        <v>10</v>
      </c>
      <c r="K1782" t="s">
        <v>43</v>
      </c>
      <c r="L1782">
        <v>1</v>
      </c>
      <c r="M1782">
        <v>1011</v>
      </c>
      <c r="O1782" t="s">
        <v>25</v>
      </c>
      <c r="R1782" t="s">
        <v>44</v>
      </c>
      <c r="S1782" s="49" t="str">
        <f t="shared" si="217"/>
        <v>Card</v>
      </c>
      <c r="T1782" s="3">
        <v>0.03</v>
      </c>
      <c r="U1782" s="2">
        <v>4.24</v>
      </c>
      <c r="V1782" s="2">
        <v>1.18</v>
      </c>
      <c r="W1782" s="54">
        <f>_xlfn.XLOOKUP(M1782,Market!A:A,Market!F:F,0)</f>
        <v>0.06</v>
      </c>
      <c r="X1782" s="55">
        <f t="shared" si="218"/>
        <v>0.12720000000000001</v>
      </c>
      <c r="Y1782" s="55">
        <f t="shared" si="219"/>
        <v>3.0600000000000005</v>
      </c>
      <c r="Z1782" s="54">
        <f t="shared" si="220"/>
        <v>0.72169811320754729</v>
      </c>
      <c r="AA1782" s="49" t="str">
        <f t="shared" ca="1" si="221"/>
        <v>N</v>
      </c>
      <c r="AB1782" s="49">
        <f t="shared" ca="1" si="222"/>
        <v>5</v>
      </c>
      <c r="AC1782" s="49" t="str">
        <f t="shared" ca="1" si="223"/>
        <v>N</v>
      </c>
    </row>
    <row r="1783" spans="1:29" x14ac:dyDescent="0.25">
      <c r="A1783">
        <v>9080</v>
      </c>
      <c r="B1783" s="9">
        <v>43561</v>
      </c>
      <c r="C1783" s="50" t="str">
        <f t="shared" si="216"/>
        <v>N</v>
      </c>
      <c r="D1783" s="52">
        <f>_xlfn.XLOOKUP(B1783,Cal_Date!B:B,Cal_Date!A:A,0)</f>
        <v>1</v>
      </c>
      <c r="E1783">
        <v>2019</v>
      </c>
      <c r="F1783" t="s">
        <v>126</v>
      </c>
      <c r="G1783" t="s">
        <v>130</v>
      </c>
      <c r="H1783" t="s">
        <v>19</v>
      </c>
      <c r="I1783" t="s">
        <v>18</v>
      </c>
      <c r="J1783" t="s">
        <v>10</v>
      </c>
      <c r="K1783" t="s">
        <v>43</v>
      </c>
      <c r="L1783">
        <v>1</v>
      </c>
      <c r="M1783">
        <v>1011</v>
      </c>
      <c r="O1783" t="s">
        <v>25</v>
      </c>
      <c r="R1783" t="s">
        <v>44</v>
      </c>
      <c r="S1783" s="49" t="str">
        <f t="shared" si="217"/>
        <v>Card</v>
      </c>
      <c r="T1783" s="3">
        <v>0.03</v>
      </c>
      <c r="U1783" s="2">
        <v>5.3000000000000007</v>
      </c>
      <c r="V1783" s="2">
        <v>1.28</v>
      </c>
      <c r="W1783" s="54">
        <f>_xlfn.XLOOKUP(M1783,Market!A:A,Market!F:F,0)</f>
        <v>0.06</v>
      </c>
      <c r="X1783" s="55">
        <f t="shared" si="218"/>
        <v>0.159</v>
      </c>
      <c r="Y1783" s="55">
        <f t="shared" si="219"/>
        <v>4.0200000000000005</v>
      </c>
      <c r="Z1783" s="54">
        <f t="shared" si="220"/>
        <v>0.75849056603773579</v>
      </c>
      <c r="AA1783" s="49" t="str">
        <f t="shared" ca="1" si="221"/>
        <v>N</v>
      </c>
      <c r="AB1783" s="49">
        <f t="shared" ca="1" si="222"/>
        <v>5</v>
      </c>
      <c r="AC1783" s="49" t="str">
        <f t="shared" ca="1" si="223"/>
        <v>N</v>
      </c>
    </row>
    <row r="1784" spans="1:29" x14ac:dyDescent="0.25">
      <c r="A1784">
        <v>9081</v>
      </c>
      <c r="B1784" s="9">
        <v>43561</v>
      </c>
      <c r="C1784" s="50" t="str">
        <f t="shared" si="216"/>
        <v>N</v>
      </c>
      <c r="D1784" s="52">
        <f>_xlfn.XLOOKUP(B1784,Cal_Date!B:B,Cal_Date!A:A,0)</f>
        <v>1</v>
      </c>
      <c r="E1784">
        <v>2019</v>
      </c>
      <c r="F1784" t="s">
        <v>126</v>
      </c>
      <c r="G1784" t="s">
        <v>130</v>
      </c>
      <c r="H1784" t="s">
        <v>17</v>
      </c>
      <c r="I1784" t="s">
        <v>18</v>
      </c>
      <c r="J1784" t="s">
        <v>15</v>
      </c>
      <c r="K1784" t="s">
        <v>43</v>
      </c>
      <c r="L1784">
        <v>1</v>
      </c>
      <c r="M1784">
        <v>1001</v>
      </c>
      <c r="O1784" t="s">
        <v>25</v>
      </c>
      <c r="R1784" t="s">
        <v>44</v>
      </c>
      <c r="S1784" s="49" t="str">
        <f t="shared" si="217"/>
        <v>Card</v>
      </c>
      <c r="T1784" s="3">
        <v>0.03</v>
      </c>
      <c r="U1784" s="2">
        <v>5.83</v>
      </c>
      <c r="V1784" s="2">
        <v>2</v>
      </c>
      <c r="W1784" s="54">
        <f>_xlfn.XLOOKUP(M1784,Market!A:A,Market!F:F,0)</f>
        <v>0.06</v>
      </c>
      <c r="X1784" s="55">
        <f t="shared" si="218"/>
        <v>0.1749</v>
      </c>
      <c r="Y1784" s="55">
        <f t="shared" si="219"/>
        <v>3.83</v>
      </c>
      <c r="Z1784" s="54">
        <f t="shared" si="220"/>
        <v>0.65694682675814753</v>
      </c>
      <c r="AA1784" s="49" t="str">
        <f t="shared" ca="1" si="221"/>
        <v>N</v>
      </c>
      <c r="AB1784" s="49">
        <f t="shared" ca="1" si="222"/>
        <v>5</v>
      </c>
      <c r="AC1784" s="49" t="str">
        <f t="shared" ca="1" si="223"/>
        <v>N</v>
      </c>
    </row>
    <row r="1785" spans="1:29" x14ac:dyDescent="0.25">
      <c r="A1785">
        <v>9082</v>
      </c>
      <c r="B1785" s="9">
        <v>43561</v>
      </c>
      <c r="C1785" s="50" t="str">
        <f t="shared" si="216"/>
        <v>N</v>
      </c>
      <c r="D1785" s="52">
        <f>_xlfn.XLOOKUP(B1785,Cal_Date!B:B,Cal_Date!A:A,0)</f>
        <v>1</v>
      </c>
      <c r="E1785">
        <v>2019</v>
      </c>
      <c r="F1785" t="s">
        <v>126</v>
      </c>
      <c r="G1785" t="s">
        <v>130</v>
      </c>
      <c r="H1785" t="s">
        <v>17</v>
      </c>
      <c r="I1785" t="s">
        <v>18</v>
      </c>
      <c r="J1785" t="s">
        <v>15</v>
      </c>
      <c r="K1785" t="s">
        <v>43</v>
      </c>
      <c r="L1785">
        <v>2</v>
      </c>
      <c r="M1785">
        <v>1000</v>
      </c>
      <c r="O1785" t="s">
        <v>25</v>
      </c>
      <c r="R1785" t="s">
        <v>44</v>
      </c>
      <c r="S1785" s="49" t="str">
        <f t="shared" si="217"/>
        <v>Card</v>
      </c>
      <c r="T1785" s="3">
        <v>0.03</v>
      </c>
      <c r="U1785" s="2">
        <v>11.88</v>
      </c>
      <c r="V1785" s="2">
        <v>4</v>
      </c>
      <c r="W1785" s="54">
        <f>_xlfn.XLOOKUP(M1785,Market!A:A,Market!F:F,0)</f>
        <v>0.08</v>
      </c>
      <c r="X1785" s="55">
        <f t="shared" si="218"/>
        <v>0.35639999999999999</v>
      </c>
      <c r="Y1785" s="55">
        <f t="shared" si="219"/>
        <v>7.8800000000000008</v>
      </c>
      <c r="Z1785" s="54">
        <f t="shared" si="220"/>
        <v>0.66329966329966328</v>
      </c>
      <c r="AA1785" s="49" t="str">
        <f t="shared" ca="1" si="221"/>
        <v>N</v>
      </c>
      <c r="AB1785" s="49">
        <f t="shared" ca="1" si="222"/>
        <v>5</v>
      </c>
      <c r="AC1785" s="49" t="str">
        <f t="shared" ca="1" si="223"/>
        <v>N</v>
      </c>
    </row>
    <row r="1786" spans="1:29" x14ac:dyDescent="0.25">
      <c r="A1786">
        <v>9083</v>
      </c>
      <c r="B1786" s="9">
        <v>43561</v>
      </c>
      <c r="C1786" s="50" t="str">
        <f t="shared" si="216"/>
        <v>N</v>
      </c>
      <c r="D1786" s="52">
        <f>_xlfn.XLOOKUP(B1786,Cal_Date!B:B,Cal_Date!A:A,0)</f>
        <v>1</v>
      </c>
      <c r="E1786">
        <v>2019</v>
      </c>
      <c r="F1786" t="s">
        <v>126</v>
      </c>
      <c r="G1786" t="s">
        <v>130</v>
      </c>
      <c r="H1786" t="s">
        <v>17</v>
      </c>
      <c r="I1786" t="s">
        <v>18</v>
      </c>
      <c r="J1786" t="s">
        <v>10</v>
      </c>
      <c r="K1786" t="s">
        <v>43</v>
      </c>
      <c r="L1786">
        <v>2</v>
      </c>
      <c r="M1786">
        <v>1000</v>
      </c>
      <c r="O1786" t="s">
        <v>25</v>
      </c>
      <c r="R1786" t="s">
        <v>44</v>
      </c>
      <c r="S1786" s="49" t="str">
        <f t="shared" si="217"/>
        <v>Card</v>
      </c>
      <c r="T1786" s="3">
        <v>0.03</v>
      </c>
      <c r="U1786" s="2">
        <v>8.64</v>
      </c>
      <c r="V1786" s="2">
        <v>2.36</v>
      </c>
      <c r="W1786" s="54">
        <f>_xlfn.XLOOKUP(M1786,Market!A:A,Market!F:F,0)</f>
        <v>0.08</v>
      </c>
      <c r="X1786" s="55">
        <f t="shared" si="218"/>
        <v>0.25919999999999999</v>
      </c>
      <c r="Y1786" s="55">
        <f t="shared" si="219"/>
        <v>6.2800000000000011</v>
      </c>
      <c r="Z1786" s="54">
        <f t="shared" si="220"/>
        <v>0.72685185185185197</v>
      </c>
      <c r="AA1786" s="49" t="str">
        <f t="shared" ca="1" si="221"/>
        <v>N</v>
      </c>
      <c r="AB1786" s="49">
        <f t="shared" ca="1" si="222"/>
        <v>5</v>
      </c>
      <c r="AC1786" s="49" t="str">
        <f t="shared" ca="1" si="223"/>
        <v>N</v>
      </c>
    </row>
    <row r="1787" spans="1:29" x14ac:dyDescent="0.25">
      <c r="A1787">
        <v>9084</v>
      </c>
      <c r="B1787" s="9">
        <v>43561</v>
      </c>
      <c r="C1787" s="50" t="str">
        <f t="shared" si="216"/>
        <v>N</v>
      </c>
      <c r="D1787" s="52">
        <f>_xlfn.XLOOKUP(B1787,Cal_Date!B:B,Cal_Date!A:A,0)</f>
        <v>1</v>
      </c>
      <c r="E1787">
        <v>2019</v>
      </c>
      <c r="F1787" t="s">
        <v>126</v>
      </c>
      <c r="G1787" t="s">
        <v>130</v>
      </c>
      <c r="H1787" t="s">
        <v>19</v>
      </c>
      <c r="I1787" t="s">
        <v>18</v>
      </c>
      <c r="J1787" t="s">
        <v>10</v>
      </c>
      <c r="K1787" t="s">
        <v>43</v>
      </c>
      <c r="L1787">
        <v>1</v>
      </c>
      <c r="M1787">
        <v>1002</v>
      </c>
      <c r="O1787" t="s">
        <v>28</v>
      </c>
      <c r="R1787" t="s">
        <v>44</v>
      </c>
      <c r="S1787" s="49" t="str">
        <f t="shared" si="217"/>
        <v>Card</v>
      </c>
      <c r="T1787" s="3">
        <v>0.03</v>
      </c>
      <c r="U1787" s="2">
        <v>5.3000000000000007</v>
      </c>
      <c r="V1787" s="2">
        <v>1.28</v>
      </c>
      <c r="W1787" s="54">
        <f>_xlfn.XLOOKUP(M1787,Market!A:A,Market!F:F,0)</f>
        <v>0.06</v>
      </c>
      <c r="X1787" s="55">
        <f t="shared" si="218"/>
        <v>0.159</v>
      </c>
      <c r="Y1787" s="55">
        <f t="shared" si="219"/>
        <v>4.0200000000000005</v>
      </c>
      <c r="Z1787" s="54">
        <f t="shared" si="220"/>
        <v>0.75849056603773579</v>
      </c>
      <c r="AA1787" s="49" t="str">
        <f t="shared" ca="1" si="221"/>
        <v>N</v>
      </c>
      <c r="AB1787" s="49">
        <f t="shared" ca="1" si="222"/>
        <v>5</v>
      </c>
      <c r="AC1787" s="49" t="str">
        <f t="shared" ca="1" si="223"/>
        <v>N</v>
      </c>
    </row>
    <row r="1788" spans="1:29" x14ac:dyDescent="0.25">
      <c r="A1788">
        <v>9085</v>
      </c>
      <c r="B1788" s="9">
        <v>43561</v>
      </c>
      <c r="C1788" s="50" t="str">
        <f t="shared" si="216"/>
        <v>N</v>
      </c>
      <c r="D1788" s="52">
        <f>_xlfn.XLOOKUP(B1788,Cal_Date!B:B,Cal_Date!A:A,0)</f>
        <v>1</v>
      </c>
      <c r="E1788">
        <v>2019</v>
      </c>
      <c r="F1788" t="s">
        <v>126</v>
      </c>
      <c r="G1788" t="s">
        <v>130</v>
      </c>
      <c r="H1788" t="s">
        <v>48</v>
      </c>
      <c r="I1788" t="s">
        <v>18</v>
      </c>
      <c r="J1788" t="s">
        <v>10</v>
      </c>
      <c r="K1788" t="s">
        <v>43</v>
      </c>
      <c r="L1788">
        <v>1</v>
      </c>
      <c r="M1788">
        <v>1003</v>
      </c>
      <c r="O1788" t="s">
        <v>25</v>
      </c>
      <c r="R1788" t="s">
        <v>44</v>
      </c>
      <c r="S1788" s="49" t="str">
        <f t="shared" si="217"/>
        <v>Card</v>
      </c>
      <c r="T1788" s="3">
        <v>0.03</v>
      </c>
      <c r="U1788" s="2">
        <v>7.42</v>
      </c>
      <c r="V1788" s="2">
        <v>1.46</v>
      </c>
      <c r="W1788" s="54">
        <f>_xlfn.XLOOKUP(M1788,Market!A:A,Market!F:F,0)</f>
        <v>0.06</v>
      </c>
      <c r="X1788" s="55">
        <f t="shared" si="218"/>
        <v>0.22259999999999999</v>
      </c>
      <c r="Y1788" s="55">
        <f t="shared" si="219"/>
        <v>5.96</v>
      </c>
      <c r="Z1788" s="54">
        <f t="shared" si="220"/>
        <v>0.80323450134770891</v>
      </c>
      <c r="AA1788" s="49" t="str">
        <f t="shared" ca="1" si="221"/>
        <v>N</v>
      </c>
      <c r="AB1788" s="49">
        <f t="shared" ca="1" si="222"/>
        <v>5</v>
      </c>
      <c r="AC1788" s="49" t="str">
        <f t="shared" ca="1" si="223"/>
        <v>N</v>
      </c>
    </row>
    <row r="1789" spans="1:29" x14ac:dyDescent="0.25">
      <c r="A1789">
        <v>9086</v>
      </c>
      <c r="B1789" s="9">
        <v>43561</v>
      </c>
      <c r="C1789" s="50" t="str">
        <f t="shared" si="216"/>
        <v>N</v>
      </c>
      <c r="D1789" s="52">
        <f>_xlfn.XLOOKUP(B1789,Cal_Date!B:B,Cal_Date!A:A,0)</f>
        <v>1</v>
      </c>
      <c r="E1789">
        <v>2019</v>
      </c>
      <c r="F1789" t="s">
        <v>126</v>
      </c>
      <c r="G1789" t="s">
        <v>130</v>
      </c>
      <c r="H1789" t="s">
        <v>17</v>
      </c>
      <c r="I1789" t="s">
        <v>18</v>
      </c>
      <c r="J1789" t="s">
        <v>15</v>
      </c>
      <c r="K1789" t="s">
        <v>43</v>
      </c>
      <c r="L1789">
        <v>1</v>
      </c>
      <c r="M1789">
        <v>1005</v>
      </c>
      <c r="O1789" t="s">
        <v>25</v>
      </c>
      <c r="R1789" t="s">
        <v>44</v>
      </c>
      <c r="S1789" s="49" t="str">
        <f t="shared" si="217"/>
        <v>Card</v>
      </c>
      <c r="T1789" s="3">
        <v>0.03</v>
      </c>
      <c r="U1789" s="2">
        <v>5.9894999999999996</v>
      </c>
      <c r="V1789" s="2">
        <v>2</v>
      </c>
      <c r="W1789" s="54">
        <f>_xlfn.XLOOKUP(M1789,Market!A:A,Market!F:F,0)</f>
        <v>8.8999999999999996E-2</v>
      </c>
      <c r="X1789" s="55">
        <f t="shared" si="218"/>
        <v>0.17968499999999998</v>
      </c>
      <c r="Y1789" s="55">
        <f t="shared" si="219"/>
        <v>3.9894999999999996</v>
      </c>
      <c r="Z1789" s="54">
        <f t="shared" si="220"/>
        <v>0.66608231071040991</v>
      </c>
      <c r="AA1789" s="49" t="str">
        <f t="shared" ca="1" si="221"/>
        <v>N</v>
      </c>
      <c r="AB1789" s="49">
        <f t="shared" ca="1" si="222"/>
        <v>5</v>
      </c>
      <c r="AC1789" s="49" t="str">
        <f t="shared" ca="1" si="223"/>
        <v>N</v>
      </c>
    </row>
    <row r="1790" spans="1:29" x14ac:dyDescent="0.25">
      <c r="A1790">
        <v>9087</v>
      </c>
      <c r="B1790" s="9">
        <v>43561</v>
      </c>
      <c r="C1790" s="50" t="str">
        <f t="shared" si="216"/>
        <v>N</v>
      </c>
      <c r="D1790" s="52">
        <f>_xlfn.XLOOKUP(B1790,Cal_Date!B:B,Cal_Date!A:A,0)</f>
        <v>1</v>
      </c>
      <c r="E1790">
        <v>2019</v>
      </c>
      <c r="F1790" t="s">
        <v>126</v>
      </c>
      <c r="G1790" t="s">
        <v>130</v>
      </c>
      <c r="H1790" t="s">
        <v>48</v>
      </c>
      <c r="I1790" t="s">
        <v>18</v>
      </c>
      <c r="J1790" t="s">
        <v>10</v>
      </c>
      <c r="K1790" t="s">
        <v>43</v>
      </c>
      <c r="L1790">
        <v>2</v>
      </c>
      <c r="M1790">
        <v>1005</v>
      </c>
      <c r="O1790" t="s">
        <v>25</v>
      </c>
      <c r="R1790" t="s">
        <v>44</v>
      </c>
      <c r="S1790" s="49" t="str">
        <f t="shared" si="217"/>
        <v>Card</v>
      </c>
      <c r="T1790" s="3">
        <v>0.03</v>
      </c>
      <c r="U1790" s="2">
        <v>15.245999999999999</v>
      </c>
      <c r="V1790" s="2">
        <v>2.92</v>
      </c>
      <c r="W1790" s="54">
        <f>_xlfn.XLOOKUP(M1790,Market!A:A,Market!F:F,0)</f>
        <v>8.8999999999999996E-2</v>
      </c>
      <c r="X1790" s="55">
        <f t="shared" si="218"/>
        <v>0.45737999999999995</v>
      </c>
      <c r="Y1790" s="55">
        <f t="shared" si="219"/>
        <v>12.325999999999999</v>
      </c>
      <c r="Z1790" s="54">
        <f t="shared" si="220"/>
        <v>0.80847435392889933</v>
      </c>
      <c r="AA1790" s="49" t="str">
        <f t="shared" ca="1" si="221"/>
        <v>N</v>
      </c>
      <c r="AB1790" s="49">
        <f t="shared" ca="1" si="222"/>
        <v>5</v>
      </c>
      <c r="AC1790" s="49" t="str">
        <f t="shared" ca="1" si="223"/>
        <v>N</v>
      </c>
    </row>
    <row r="1791" spans="1:29" x14ac:dyDescent="0.25">
      <c r="A1791">
        <v>9088</v>
      </c>
      <c r="B1791" s="9">
        <v>43561</v>
      </c>
      <c r="C1791" s="50" t="str">
        <f t="shared" si="216"/>
        <v>N</v>
      </c>
      <c r="D1791" s="52">
        <f>_xlfn.XLOOKUP(B1791,Cal_Date!B:B,Cal_Date!A:A,0)</f>
        <v>1</v>
      </c>
      <c r="E1791">
        <v>2019</v>
      </c>
      <c r="F1791" t="s">
        <v>126</v>
      </c>
      <c r="G1791" t="s">
        <v>130</v>
      </c>
      <c r="H1791" t="s">
        <v>48</v>
      </c>
      <c r="I1791" t="s">
        <v>18</v>
      </c>
      <c r="J1791" t="s">
        <v>10</v>
      </c>
      <c r="K1791" t="s">
        <v>43</v>
      </c>
      <c r="L1791">
        <v>1</v>
      </c>
      <c r="M1791">
        <v>1006</v>
      </c>
      <c r="O1791" t="s">
        <v>28</v>
      </c>
      <c r="R1791" t="s">
        <v>44</v>
      </c>
      <c r="S1791" s="49" t="str">
        <f t="shared" si="217"/>
        <v>Card</v>
      </c>
      <c r="T1791" s="3">
        <v>0.03</v>
      </c>
      <c r="U1791" s="2">
        <v>7.6229999999999993</v>
      </c>
      <c r="V1791" s="2">
        <v>1.46</v>
      </c>
      <c r="W1791" s="54">
        <f>_xlfn.XLOOKUP(M1791,Market!A:A,Market!F:F,0)</f>
        <v>8.8999999999999996E-2</v>
      </c>
      <c r="X1791" s="55">
        <f t="shared" si="218"/>
        <v>0.22868999999999998</v>
      </c>
      <c r="Y1791" s="55">
        <f t="shared" si="219"/>
        <v>6.1629999999999994</v>
      </c>
      <c r="Z1791" s="54">
        <f t="shared" si="220"/>
        <v>0.80847435392889933</v>
      </c>
      <c r="AA1791" s="49" t="str">
        <f t="shared" ca="1" si="221"/>
        <v>N</v>
      </c>
      <c r="AB1791" s="49">
        <f t="shared" ca="1" si="222"/>
        <v>5</v>
      </c>
      <c r="AC1791" s="49" t="str">
        <f t="shared" ca="1" si="223"/>
        <v>N</v>
      </c>
    </row>
    <row r="1792" spans="1:29" x14ac:dyDescent="0.25">
      <c r="A1792">
        <v>9089</v>
      </c>
      <c r="B1792" s="9">
        <v>43561</v>
      </c>
      <c r="C1792" s="50" t="str">
        <f t="shared" si="216"/>
        <v>N</v>
      </c>
      <c r="D1792" s="52">
        <f>_xlfn.XLOOKUP(B1792,Cal_Date!B:B,Cal_Date!A:A,0)</f>
        <v>1</v>
      </c>
      <c r="E1792">
        <v>2019</v>
      </c>
      <c r="F1792" t="s">
        <v>126</v>
      </c>
      <c r="G1792" t="s">
        <v>130</v>
      </c>
      <c r="H1792" t="s">
        <v>17</v>
      </c>
      <c r="I1792" t="s">
        <v>18</v>
      </c>
      <c r="J1792" t="s">
        <v>15</v>
      </c>
      <c r="K1792" t="s">
        <v>43</v>
      </c>
      <c r="L1792">
        <v>2</v>
      </c>
      <c r="M1792">
        <v>1007</v>
      </c>
      <c r="O1792" t="s">
        <v>28</v>
      </c>
      <c r="R1792" t="s">
        <v>44</v>
      </c>
      <c r="S1792" s="49" t="str">
        <f t="shared" si="217"/>
        <v>Card</v>
      </c>
      <c r="T1792" s="3">
        <v>0.03</v>
      </c>
      <c r="U1792" s="2">
        <v>11.978999999999999</v>
      </c>
      <c r="V1792" s="2">
        <v>4</v>
      </c>
      <c r="W1792" s="54">
        <f>_xlfn.XLOOKUP(M1792,Market!A:A,Market!F:F,0)</f>
        <v>8.8999999999999996E-2</v>
      </c>
      <c r="X1792" s="55">
        <f t="shared" si="218"/>
        <v>0.35936999999999997</v>
      </c>
      <c r="Y1792" s="55">
        <f t="shared" si="219"/>
        <v>7.9789999999999992</v>
      </c>
      <c r="Z1792" s="54">
        <f t="shared" si="220"/>
        <v>0.66608231071040991</v>
      </c>
      <c r="AA1792" s="49" t="str">
        <f t="shared" ca="1" si="221"/>
        <v>N</v>
      </c>
      <c r="AB1792" s="49">
        <f t="shared" ca="1" si="222"/>
        <v>5</v>
      </c>
      <c r="AC1792" s="49" t="str">
        <f t="shared" ca="1" si="223"/>
        <v>N</v>
      </c>
    </row>
    <row r="1793" spans="1:29" x14ac:dyDescent="0.25">
      <c r="A1793">
        <v>9090</v>
      </c>
      <c r="B1793" s="9">
        <v>43561</v>
      </c>
      <c r="C1793" s="50" t="str">
        <f t="shared" si="216"/>
        <v>N</v>
      </c>
      <c r="D1793" s="52">
        <f>_xlfn.XLOOKUP(B1793,Cal_Date!B:B,Cal_Date!A:A,0)</f>
        <v>1</v>
      </c>
      <c r="E1793">
        <v>2019</v>
      </c>
      <c r="F1793" t="s">
        <v>126</v>
      </c>
      <c r="G1793" t="s">
        <v>130</v>
      </c>
      <c r="H1793" t="s">
        <v>17</v>
      </c>
      <c r="I1793" t="s">
        <v>18</v>
      </c>
      <c r="J1793" t="s">
        <v>15</v>
      </c>
      <c r="K1793" t="s">
        <v>43</v>
      </c>
      <c r="L1793">
        <v>1</v>
      </c>
      <c r="M1793">
        <v>1008</v>
      </c>
      <c r="O1793" t="s">
        <v>28</v>
      </c>
      <c r="R1793" t="s">
        <v>44</v>
      </c>
      <c r="S1793" s="49" t="str">
        <f t="shared" si="217"/>
        <v>Card</v>
      </c>
      <c r="T1793" s="3">
        <v>0.03</v>
      </c>
      <c r="U1793" s="2">
        <v>5.9894999999999996</v>
      </c>
      <c r="V1793" s="2">
        <v>2</v>
      </c>
      <c r="W1793" s="54">
        <f>_xlfn.XLOOKUP(M1793,Market!A:A,Market!F:F,0)</f>
        <v>8.8999999999999996E-2</v>
      </c>
      <c r="X1793" s="55">
        <f t="shared" si="218"/>
        <v>0.17968499999999998</v>
      </c>
      <c r="Y1793" s="55">
        <f t="shared" si="219"/>
        <v>3.9894999999999996</v>
      </c>
      <c r="Z1793" s="54">
        <f t="shared" si="220"/>
        <v>0.66608231071040991</v>
      </c>
      <c r="AA1793" s="49" t="str">
        <f t="shared" ca="1" si="221"/>
        <v>N</v>
      </c>
      <c r="AB1793" s="49">
        <f t="shared" ca="1" si="222"/>
        <v>5</v>
      </c>
      <c r="AC1793" s="49" t="str">
        <f t="shared" ca="1" si="223"/>
        <v>N</v>
      </c>
    </row>
    <row r="1794" spans="1:29" x14ac:dyDescent="0.25">
      <c r="A1794">
        <v>9091</v>
      </c>
      <c r="B1794" s="9">
        <v>43561</v>
      </c>
      <c r="C1794" s="50" t="str">
        <f t="shared" si="216"/>
        <v>N</v>
      </c>
      <c r="D1794" s="52">
        <f>_xlfn.XLOOKUP(B1794,Cal_Date!B:B,Cal_Date!A:A,0)</f>
        <v>1</v>
      </c>
      <c r="E1794">
        <v>2019</v>
      </c>
      <c r="F1794" t="s">
        <v>126</v>
      </c>
      <c r="G1794" t="s">
        <v>130</v>
      </c>
      <c r="H1794" t="s">
        <v>19</v>
      </c>
      <c r="I1794" t="s">
        <v>18</v>
      </c>
      <c r="J1794" t="s">
        <v>10</v>
      </c>
      <c r="K1794" t="s">
        <v>43</v>
      </c>
      <c r="L1794">
        <v>2</v>
      </c>
      <c r="M1794">
        <v>1009</v>
      </c>
      <c r="O1794" t="s">
        <v>28</v>
      </c>
      <c r="R1794" t="s">
        <v>44</v>
      </c>
      <c r="S1794" s="49" t="str">
        <f t="shared" si="217"/>
        <v>Card</v>
      </c>
      <c r="T1794" s="3">
        <v>0.03</v>
      </c>
      <c r="U1794" s="2">
        <v>10.89</v>
      </c>
      <c r="V1794" s="2">
        <v>2.56</v>
      </c>
      <c r="W1794" s="54">
        <f>_xlfn.XLOOKUP(M1794,Market!A:A,Market!F:F,0)</f>
        <v>8.8999999999999996E-2</v>
      </c>
      <c r="X1794" s="55">
        <f t="shared" si="218"/>
        <v>0.32669999999999999</v>
      </c>
      <c r="Y1794" s="55">
        <f t="shared" si="219"/>
        <v>8.33</v>
      </c>
      <c r="Z1794" s="54">
        <f t="shared" si="220"/>
        <v>0.76492194674012848</v>
      </c>
      <c r="AA1794" s="49" t="str">
        <f t="shared" ca="1" si="221"/>
        <v>N</v>
      </c>
      <c r="AB1794" s="49">
        <f t="shared" ca="1" si="222"/>
        <v>5</v>
      </c>
      <c r="AC1794" s="49" t="str">
        <f t="shared" ca="1" si="223"/>
        <v>N</v>
      </c>
    </row>
    <row r="1795" spans="1:29" x14ac:dyDescent="0.25">
      <c r="A1795">
        <v>9092</v>
      </c>
      <c r="B1795" s="9">
        <v>43561</v>
      </c>
      <c r="C1795" s="50" t="str">
        <f t="shared" ref="C1795:C1858" si="224">IF(OR(B1795="04/01/2018"+0,B1795="04/02/2018"+0),"Y","N")</f>
        <v>N</v>
      </c>
      <c r="D1795" s="52">
        <f>_xlfn.XLOOKUP(B1795,Cal_Date!B:B,Cal_Date!A:A,0)</f>
        <v>1</v>
      </c>
      <c r="E1795">
        <v>2019</v>
      </c>
      <c r="F1795" t="s">
        <v>126</v>
      </c>
      <c r="G1795" t="s">
        <v>130</v>
      </c>
      <c r="H1795" t="s">
        <v>48</v>
      </c>
      <c r="I1795" t="s">
        <v>18</v>
      </c>
      <c r="J1795" t="s">
        <v>10</v>
      </c>
      <c r="K1795" t="s">
        <v>43</v>
      </c>
      <c r="L1795">
        <v>1</v>
      </c>
      <c r="M1795">
        <v>1006</v>
      </c>
      <c r="O1795" t="s">
        <v>28</v>
      </c>
      <c r="R1795" t="s">
        <v>44</v>
      </c>
      <c r="S1795" s="49" t="str">
        <f t="shared" ref="S1795:S1858" si="225">IF(R1795="Cash","Cash","Card")</f>
        <v>Card</v>
      </c>
      <c r="T1795" s="3">
        <v>0.03</v>
      </c>
      <c r="U1795" s="2">
        <v>7.6229999999999993</v>
      </c>
      <c r="V1795" s="2">
        <v>1.46</v>
      </c>
      <c r="W1795" s="54">
        <f>_xlfn.XLOOKUP(M1795,Market!A:A,Market!F:F,0)</f>
        <v>8.8999999999999996E-2</v>
      </c>
      <c r="X1795" s="55">
        <f t="shared" ref="X1795:X1858" si="226">T1795*U1795</f>
        <v>0.22868999999999998</v>
      </c>
      <c r="Y1795" s="55">
        <f t="shared" ref="Y1795:Y1858" si="227">U1795-V1795</f>
        <v>6.1629999999999994</v>
      </c>
      <c r="Z1795" s="54">
        <f t="shared" ref="Z1795:Z1858" si="228">Y1795/U1795</f>
        <v>0.80847435392889933</v>
      </c>
      <c r="AA1795" s="49" t="str">
        <f t="shared" ref="AA1795:AA1858" ca="1" si="229">IF(DATEDIF(B1795,TODAY(),"y")&gt;5,"Y","N")</f>
        <v>N</v>
      </c>
      <c r="AB1795" s="49">
        <f t="shared" ref="AB1795:AB1858" ca="1" si="230">DATEDIF(B1795,TODAY(),"y")</f>
        <v>5</v>
      </c>
      <c r="AC1795" s="49" t="str">
        <f t="shared" ref="AC1795:AC1858" ca="1" si="231">IF(AB1795&gt;5,"Y","N")</f>
        <v>N</v>
      </c>
    </row>
    <row r="1796" spans="1:29" x14ac:dyDescent="0.25">
      <c r="A1796">
        <v>9093</v>
      </c>
      <c r="B1796" s="9">
        <v>43561</v>
      </c>
      <c r="C1796" s="50" t="str">
        <f t="shared" si="224"/>
        <v>N</v>
      </c>
      <c r="D1796" s="52">
        <f>_xlfn.XLOOKUP(B1796,Cal_Date!B:B,Cal_Date!A:A,0)</f>
        <v>1</v>
      </c>
      <c r="E1796">
        <v>2019</v>
      </c>
      <c r="F1796" t="s">
        <v>126</v>
      </c>
      <c r="G1796" t="s">
        <v>130</v>
      </c>
      <c r="H1796" t="s">
        <v>48</v>
      </c>
      <c r="I1796" t="s">
        <v>18</v>
      </c>
      <c r="J1796" t="s">
        <v>10</v>
      </c>
      <c r="K1796" t="s">
        <v>43</v>
      </c>
      <c r="L1796">
        <v>1</v>
      </c>
      <c r="M1796">
        <v>1007</v>
      </c>
      <c r="O1796" t="s">
        <v>28</v>
      </c>
      <c r="R1796" t="s">
        <v>44</v>
      </c>
      <c r="S1796" s="49" t="str">
        <f t="shared" si="225"/>
        <v>Card</v>
      </c>
      <c r="T1796" s="3">
        <v>0.03</v>
      </c>
      <c r="U1796" s="2">
        <v>7.6229999999999993</v>
      </c>
      <c r="V1796" s="2">
        <v>1.46</v>
      </c>
      <c r="W1796" s="54">
        <f>_xlfn.XLOOKUP(M1796,Market!A:A,Market!F:F,0)</f>
        <v>8.8999999999999996E-2</v>
      </c>
      <c r="X1796" s="55">
        <f t="shared" si="226"/>
        <v>0.22868999999999998</v>
      </c>
      <c r="Y1796" s="55">
        <f t="shared" si="227"/>
        <v>6.1629999999999994</v>
      </c>
      <c r="Z1796" s="54">
        <f t="shared" si="228"/>
        <v>0.80847435392889933</v>
      </c>
      <c r="AA1796" s="49" t="str">
        <f t="shared" ca="1" si="229"/>
        <v>N</v>
      </c>
      <c r="AB1796" s="49">
        <f t="shared" ca="1" si="230"/>
        <v>5</v>
      </c>
      <c r="AC1796" s="49" t="str">
        <f t="shared" ca="1" si="231"/>
        <v>N</v>
      </c>
    </row>
    <row r="1797" spans="1:29" x14ac:dyDescent="0.25">
      <c r="A1797">
        <v>9094</v>
      </c>
      <c r="B1797" s="9">
        <v>43561</v>
      </c>
      <c r="C1797" s="50" t="str">
        <f t="shared" si="224"/>
        <v>N</v>
      </c>
      <c r="D1797" s="52">
        <f>_xlfn.XLOOKUP(B1797,Cal_Date!B:B,Cal_Date!A:A,0)</f>
        <v>1</v>
      </c>
      <c r="E1797">
        <v>2019</v>
      </c>
      <c r="F1797" t="s">
        <v>126</v>
      </c>
      <c r="G1797" t="s">
        <v>130</v>
      </c>
      <c r="H1797" t="s">
        <v>17</v>
      </c>
      <c r="I1797" t="s">
        <v>18</v>
      </c>
      <c r="J1797" t="s">
        <v>10</v>
      </c>
      <c r="K1797" t="s">
        <v>43</v>
      </c>
      <c r="L1797">
        <v>1</v>
      </c>
      <c r="M1797">
        <v>1007</v>
      </c>
      <c r="O1797" t="s">
        <v>28</v>
      </c>
      <c r="R1797" t="s">
        <v>44</v>
      </c>
      <c r="S1797" s="49" t="str">
        <f t="shared" si="225"/>
        <v>Card</v>
      </c>
      <c r="T1797" s="3">
        <v>0.03</v>
      </c>
      <c r="U1797" s="2">
        <v>4.3559999999999999</v>
      </c>
      <c r="V1797" s="2">
        <v>1.18</v>
      </c>
      <c r="W1797" s="54">
        <f>_xlfn.XLOOKUP(M1797,Market!A:A,Market!F:F,0)</f>
        <v>8.8999999999999996E-2</v>
      </c>
      <c r="X1797" s="55">
        <f t="shared" si="226"/>
        <v>0.13067999999999999</v>
      </c>
      <c r="Y1797" s="55">
        <f t="shared" si="227"/>
        <v>3.1760000000000002</v>
      </c>
      <c r="Z1797" s="54">
        <f t="shared" si="228"/>
        <v>0.72910927456382013</v>
      </c>
      <c r="AA1797" s="49" t="str">
        <f t="shared" ca="1" si="229"/>
        <v>N</v>
      </c>
      <c r="AB1797" s="49">
        <f t="shared" ca="1" si="230"/>
        <v>5</v>
      </c>
      <c r="AC1797" s="49" t="str">
        <f t="shared" ca="1" si="231"/>
        <v>N</v>
      </c>
    </row>
    <row r="1798" spans="1:29" x14ac:dyDescent="0.25">
      <c r="A1798">
        <v>9095</v>
      </c>
      <c r="B1798" s="9">
        <v>43561</v>
      </c>
      <c r="C1798" s="50" t="str">
        <f t="shared" si="224"/>
        <v>N</v>
      </c>
      <c r="D1798" s="52">
        <f>_xlfn.XLOOKUP(B1798,Cal_Date!B:B,Cal_Date!A:A,0)</f>
        <v>1</v>
      </c>
      <c r="E1798">
        <v>2019</v>
      </c>
      <c r="F1798" t="s">
        <v>126</v>
      </c>
      <c r="G1798" t="s">
        <v>130</v>
      </c>
      <c r="H1798" t="s">
        <v>17</v>
      </c>
      <c r="I1798" t="s">
        <v>18</v>
      </c>
      <c r="J1798" t="s">
        <v>15</v>
      </c>
      <c r="K1798" t="s">
        <v>43</v>
      </c>
      <c r="L1798">
        <v>1</v>
      </c>
      <c r="M1798">
        <v>1007</v>
      </c>
      <c r="O1798" t="s">
        <v>28</v>
      </c>
      <c r="R1798" t="s">
        <v>44</v>
      </c>
      <c r="S1798" s="49" t="str">
        <f t="shared" si="225"/>
        <v>Card</v>
      </c>
      <c r="T1798" s="3">
        <v>0.03</v>
      </c>
      <c r="U1798" s="2">
        <v>5.9894999999999996</v>
      </c>
      <c r="V1798" s="2">
        <v>2</v>
      </c>
      <c r="W1798" s="54">
        <f>_xlfn.XLOOKUP(M1798,Market!A:A,Market!F:F,0)</f>
        <v>8.8999999999999996E-2</v>
      </c>
      <c r="X1798" s="55">
        <f t="shared" si="226"/>
        <v>0.17968499999999998</v>
      </c>
      <c r="Y1798" s="55">
        <f t="shared" si="227"/>
        <v>3.9894999999999996</v>
      </c>
      <c r="Z1798" s="54">
        <f t="shared" si="228"/>
        <v>0.66608231071040991</v>
      </c>
      <c r="AA1798" s="49" t="str">
        <f t="shared" ca="1" si="229"/>
        <v>N</v>
      </c>
      <c r="AB1798" s="49">
        <f t="shared" ca="1" si="230"/>
        <v>5</v>
      </c>
      <c r="AC1798" s="49" t="str">
        <f t="shared" ca="1" si="231"/>
        <v>N</v>
      </c>
    </row>
    <row r="1799" spans="1:29" x14ac:dyDescent="0.25">
      <c r="A1799">
        <v>9096</v>
      </c>
      <c r="B1799" s="9">
        <v>43561</v>
      </c>
      <c r="C1799" s="50" t="str">
        <f t="shared" si="224"/>
        <v>N</v>
      </c>
      <c r="D1799" s="52">
        <f>_xlfn.XLOOKUP(B1799,Cal_Date!B:B,Cal_Date!A:A,0)</f>
        <v>1</v>
      </c>
      <c r="E1799">
        <v>2019</v>
      </c>
      <c r="F1799" t="s">
        <v>126</v>
      </c>
      <c r="G1799" t="s">
        <v>130</v>
      </c>
      <c r="H1799" t="s">
        <v>19</v>
      </c>
      <c r="I1799" t="s">
        <v>11</v>
      </c>
      <c r="J1799" t="s">
        <v>15</v>
      </c>
      <c r="K1799" t="s">
        <v>42</v>
      </c>
      <c r="L1799">
        <v>2</v>
      </c>
      <c r="M1799">
        <v>1005</v>
      </c>
      <c r="O1799" t="s">
        <v>25</v>
      </c>
      <c r="R1799" t="s">
        <v>44</v>
      </c>
      <c r="S1799" s="49" t="str">
        <f t="shared" si="225"/>
        <v>Card</v>
      </c>
      <c r="T1799" s="3">
        <v>0.03</v>
      </c>
      <c r="U1799" s="2">
        <v>9.8010000000000002</v>
      </c>
      <c r="V1799" s="2">
        <v>3.14</v>
      </c>
      <c r="W1799" s="54">
        <f>_xlfn.XLOOKUP(M1799,Market!A:A,Market!F:F,0)</f>
        <v>8.8999999999999996E-2</v>
      </c>
      <c r="X1799" s="55">
        <f t="shared" si="226"/>
        <v>0.29403000000000001</v>
      </c>
      <c r="Y1799" s="55">
        <f t="shared" si="227"/>
        <v>6.6609999999999996</v>
      </c>
      <c r="Z1799" s="54">
        <f t="shared" si="228"/>
        <v>0.67962452810937657</v>
      </c>
      <c r="AA1799" s="49" t="str">
        <f t="shared" ca="1" si="229"/>
        <v>N</v>
      </c>
      <c r="AB1799" s="49">
        <f t="shared" ca="1" si="230"/>
        <v>5</v>
      </c>
      <c r="AC1799" s="49" t="str">
        <f t="shared" ca="1" si="231"/>
        <v>N</v>
      </c>
    </row>
    <row r="1800" spans="1:29" x14ac:dyDescent="0.25">
      <c r="A1800">
        <v>9097</v>
      </c>
      <c r="B1800" s="9">
        <v>43561</v>
      </c>
      <c r="C1800" s="50" t="str">
        <f t="shared" si="224"/>
        <v>N</v>
      </c>
      <c r="D1800" s="52">
        <f>_xlfn.XLOOKUP(B1800,Cal_Date!B:B,Cal_Date!A:A,0)</f>
        <v>1</v>
      </c>
      <c r="E1800">
        <v>2019</v>
      </c>
      <c r="F1800" t="s">
        <v>126</v>
      </c>
      <c r="G1800" t="s">
        <v>130</v>
      </c>
      <c r="H1800" t="s">
        <v>17</v>
      </c>
      <c r="I1800" t="s">
        <v>18</v>
      </c>
      <c r="J1800" t="s">
        <v>10</v>
      </c>
      <c r="K1800" t="s">
        <v>43</v>
      </c>
      <c r="L1800">
        <v>1</v>
      </c>
      <c r="M1800">
        <v>1005</v>
      </c>
      <c r="O1800" t="s">
        <v>25</v>
      </c>
      <c r="R1800" t="s">
        <v>44</v>
      </c>
      <c r="S1800" s="49" t="str">
        <f t="shared" si="225"/>
        <v>Card</v>
      </c>
      <c r="T1800" s="3">
        <v>0.03</v>
      </c>
      <c r="U1800" s="2">
        <v>4.3559999999999999</v>
      </c>
      <c r="V1800" s="2">
        <v>1.18</v>
      </c>
      <c r="W1800" s="54">
        <f>_xlfn.XLOOKUP(M1800,Market!A:A,Market!F:F,0)</f>
        <v>8.8999999999999996E-2</v>
      </c>
      <c r="X1800" s="55">
        <f t="shared" si="226"/>
        <v>0.13067999999999999</v>
      </c>
      <c r="Y1800" s="55">
        <f t="shared" si="227"/>
        <v>3.1760000000000002</v>
      </c>
      <c r="Z1800" s="54">
        <f t="shared" si="228"/>
        <v>0.72910927456382013</v>
      </c>
      <c r="AA1800" s="49" t="str">
        <f t="shared" ca="1" si="229"/>
        <v>N</v>
      </c>
      <c r="AB1800" s="49">
        <f t="shared" ca="1" si="230"/>
        <v>5</v>
      </c>
      <c r="AC1800" s="49" t="str">
        <f t="shared" ca="1" si="231"/>
        <v>N</v>
      </c>
    </row>
    <row r="1801" spans="1:29" x14ac:dyDescent="0.25">
      <c r="A1801">
        <v>9098</v>
      </c>
      <c r="B1801" s="9">
        <v>43561</v>
      </c>
      <c r="C1801" s="50" t="str">
        <f t="shared" si="224"/>
        <v>N</v>
      </c>
      <c r="D1801" s="52">
        <f>_xlfn.XLOOKUP(B1801,Cal_Date!B:B,Cal_Date!A:A,0)</f>
        <v>1</v>
      </c>
      <c r="E1801">
        <v>2019</v>
      </c>
      <c r="F1801" t="s">
        <v>126</v>
      </c>
      <c r="G1801" t="s">
        <v>130</v>
      </c>
      <c r="H1801" t="s">
        <v>48</v>
      </c>
      <c r="I1801" t="s">
        <v>18</v>
      </c>
      <c r="J1801" t="s">
        <v>10</v>
      </c>
      <c r="K1801" t="s">
        <v>43</v>
      </c>
      <c r="L1801">
        <v>1</v>
      </c>
      <c r="M1801">
        <v>1002</v>
      </c>
      <c r="O1801" t="s">
        <v>28</v>
      </c>
      <c r="R1801" t="s">
        <v>47</v>
      </c>
      <c r="S1801" s="49" t="str">
        <f t="shared" si="225"/>
        <v>Card</v>
      </c>
      <c r="T1801" s="3">
        <v>3.5000000000000003E-2</v>
      </c>
      <c r="U1801" s="2">
        <v>7.42</v>
      </c>
      <c r="V1801" s="2">
        <v>1.46</v>
      </c>
      <c r="W1801" s="54">
        <f>_xlfn.XLOOKUP(M1801,Market!A:A,Market!F:F,0)</f>
        <v>0.06</v>
      </c>
      <c r="X1801" s="55">
        <f t="shared" si="226"/>
        <v>0.25970000000000004</v>
      </c>
      <c r="Y1801" s="55">
        <f t="shared" si="227"/>
        <v>5.96</v>
      </c>
      <c r="Z1801" s="54">
        <f t="shared" si="228"/>
        <v>0.80323450134770891</v>
      </c>
      <c r="AA1801" s="49" t="str">
        <f t="shared" ca="1" si="229"/>
        <v>N</v>
      </c>
      <c r="AB1801" s="49">
        <f t="shared" ca="1" si="230"/>
        <v>5</v>
      </c>
      <c r="AC1801" s="49" t="str">
        <f t="shared" ca="1" si="231"/>
        <v>N</v>
      </c>
    </row>
    <row r="1802" spans="1:29" x14ac:dyDescent="0.25">
      <c r="A1802">
        <v>9099</v>
      </c>
      <c r="B1802" s="9">
        <v>43561</v>
      </c>
      <c r="C1802" s="50" t="str">
        <f t="shared" si="224"/>
        <v>N</v>
      </c>
      <c r="D1802" s="52">
        <f>_xlfn.XLOOKUP(B1802,Cal_Date!B:B,Cal_Date!A:A,0)</f>
        <v>1</v>
      </c>
      <c r="E1802">
        <v>2019</v>
      </c>
      <c r="F1802" t="s">
        <v>126</v>
      </c>
      <c r="G1802" t="s">
        <v>130</v>
      </c>
      <c r="H1802" t="s">
        <v>17</v>
      </c>
      <c r="I1802" t="s">
        <v>18</v>
      </c>
      <c r="J1802" t="s">
        <v>15</v>
      </c>
      <c r="K1802" t="s">
        <v>43</v>
      </c>
      <c r="L1802">
        <v>1</v>
      </c>
      <c r="M1802">
        <v>1004</v>
      </c>
      <c r="O1802" t="s">
        <v>28</v>
      </c>
      <c r="R1802" t="s">
        <v>44</v>
      </c>
      <c r="S1802" s="49" t="str">
        <f t="shared" si="225"/>
        <v>Card</v>
      </c>
      <c r="T1802" s="3">
        <v>0.03</v>
      </c>
      <c r="U1802" s="2">
        <v>6.36</v>
      </c>
      <c r="V1802" s="2">
        <v>2</v>
      </c>
      <c r="W1802" s="54">
        <f>_xlfn.XLOOKUP(M1802,Market!A:A,Market!F:F,0)</f>
        <v>0.06</v>
      </c>
      <c r="X1802" s="55">
        <f t="shared" si="226"/>
        <v>0.1908</v>
      </c>
      <c r="Y1802" s="55">
        <f t="shared" si="227"/>
        <v>4.3600000000000003</v>
      </c>
      <c r="Z1802" s="54">
        <f t="shared" si="228"/>
        <v>0.68553459119496862</v>
      </c>
      <c r="AA1802" s="49" t="str">
        <f t="shared" ca="1" si="229"/>
        <v>N</v>
      </c>
      <c r="AB1802" s="49">
        <f t="shared" ca="1" si="230"/>
        <v>5</v>
      </c>
      <c r="AC1802" s="49" t="str">
        <f t="shared" ca="1" si="231"/>
        <v>N</v>
      </c>
    </row>
    <row r="1803" spans="1:29" x14ac:dyDescent="0.25">
      <c r="A1803">
        <v>9100</v>
      </c>
      <c r="B1803" s="9">
        <v>43562</v>
      </c>
      <c r="C1803" s="50" t="str">
        <f t="shared" si="224"/>
        <v>N</v>
      </c>
      <c r="D1803" s="52">
        <f>_xlfn.XLOOKUP(B1803,Cal_Date!B:B,Cal_Date!A:A,0)</f>
        <v>2</v>
      </c>
      <c r="E1803">
        <v>2019</v>
      </c>
      <c r="F1803" t="s">
        <v>127</v>
      </c>
      <c r="G1803" t="s">
        <v>130</v>
      </c>
      <c r="H1803" t="s">
        <v>17</v>
      </c>
      <c r="I1803" t="s">
        <v>18</v>
      </c>
      <c r="J1803" t="s">
        <v>10</v>
      </c>
      <c r="K1803" t="s">
        <v>43</v>
      </c>
      <c r="L1803">
        <v>1</v>
      </c>
      <c r="M1803">
        <v>1005</v>
      </c>
      <c r="O1803" t="s">
        <v>25</v>
      </c>
      <c r="R1803" t="s">
        <v>44</v>
      </c>
      <c r="S1803" s="49" t="str">
        <f t="shared" si="225"/>
        <v>Card</v>
      </c>
      <c r="T1803" s="3">
        <v>0.03</v>
      </c>
      <c r="U1803" s="2">
        <v>4.3559999999999999</v>
      </c>
      <c r="V1803" s="2">
        <v>1.18</v>
      </c>
      <c r="W1803" s="54">
        <f>_xlfn.XLOOKUP(M1803,Market!A:A,Market!F:F,0)</f>
        <v>8.8999999999999996E-2</v>
      </c>
      <c r="X1803" s="55">
        <f t="shared" si="226"/>
        <v>0.13067999999999999</v>
      </c>
      <c r="Y1803" s="55">
        <f t="shared" si="227"/>
        <v>3.1760000000000002</v>
      </c>
      <c r="Z1803" s="54">
        <f t="shared" si="228"/>
        <v>0.72910927456382013</v>
      </c>
      <c r="AA1803" s="49" t="str">
        <f t="shared" ca="1" si="229"/>
        <v>N</v>
      </c>
      <c r="AB1803" s="49">
        <f t="shared" ca="1" si="230"/>
        <v>5</v>
      </c>
      <c r="AC1803" s="49" t="str">
        <f t="shared" ca="1" si="231"/>
        <v>N</v>
      </c>
    </row>
    <row r="1804" spans="1:29" x14ac:dyDescent="0.25">
      <c r="A1804">
        <v>9101</v>
      </c>
      <c r="B1804" s="9">
        <v>43562</v>
      </c>
      <c r="C1804" s="50" t="str">
        <f t="shared" si="224"/>
        <v>N</v>
      </c>
      <c r="D1804" s="52">
        <f>_xlfn.XLOOKUP(B1804,Cal_Date!B:B,Cal_Date!A:A,0)</f>
        <v>2</v>
      </c>
      <c r="E1804">
        <v>2019</v>
      </c>
      <c r="F1804" t="s">
        <v>127</v>
      </c>
      <c r="G1804" t="s">
        <v>130</v>
      </c>
      <c r="H1804" t="s">
        <v>17</v>
      </c>
      <c r="I1804" t="s">
        <v>18</v>
      </c>
      <c r="J1804" t="s">
        <v>10</v>
      </c>
      <c r="K1804" t="s">
        <v>43</v>
      </c>
      <c r="L1804">
        <v>1</v>
      </c>
      <c r="M1804">
        <v>1001</v>
      </c>
      <c r="O1804" t="s">
        <v>25</v>
      </c>
      <c r="R1804" t="s">
        <v>44</v>
      </c>
      <c r="S1804" s="49" t="str">
        <f t="shared" si="225"/>
        <v>Card</v>
      </c>
      <c r="T1804" s="3">
        <v>0.03</v>
      </c>
      <c r="U1804" s="2">
        <v>4.24</v>
      </c>
      <c r="V1804" s="2">
        <v>1.18</v>
      </c>
      <c r="W1804" s="54">
        <f>_xlfn.XLOOKUP(M1804,Market!A:A,Market!F:F,0)</f>
        <v>0.06</v>
      </c>
      <c r="X1804" s="55">
        <f t="shared" si="226"/>
        <v>0.12720000000000001</v>
      </c>
      <c r="Y1804" s="55">
        <f t="shared" si="227"/>
        <v>3.0600000000000005</v>
      </c>
      <c r="Z1804" s="54">
        <f t="shared" si="228"/>
        <v>0.72169811320754729</v>
      </c>
      <c r="AA1804" s="49" t="str">
        <f t="shared" ca="1" si="229"/>
        <v>N</v>
      </c>
      <c r="AB1804" s="49">
        <f t="shared" ca="1" si="230"/>
        <v>5</v>
      </c>
      <c r="AC1804" s="49" t="str">
        <f t="shared" ca="1" si="231"/>
        <v>N</v>
      </c>
    </row>
    <row r="1805" spans="1:29" x14ac:dyDescent="0.25">
      <c r="A1805">
        <v>9102</v>
      </c>
      <c r="B1805" s="9">
        <v>43562</v>
      </c>
      <c r="C1805" s="50" t="str">
        <f t="shared" si="224"/>
        <v>N</v>
      </c>
      <c r="D1805" s="52">
        <f>_xlfn.XLOOKUP(B1805,Cal_Date!B:B,Cal_Date!A:A,0)</f>
        <v>2</v>
      </c>
      <c r="E1805">
        <v>2019</v>
      </c>
      <c r="F1805" t="s">
        <v>127</v>
      </c>
      <c r="G1805" t="s">
        <v>130</v>
      </c>
      <c r="H1805" t="s">
        <v>19</v>
      </c>
      <c r="I1805" t="s">
        <v>18</v>
      </c>
      <c r="J1805" t="s">
        <v>10</v>
      </c>
      <c r="K1805" t="s">
        <v>43</v>
      </c>
      <c r="L1805">
        <v>2</v>
      </c>
      <c r="M1805">
        <v>1010</v>
      </c>
      <c r="O1805" t="s">
        <v>25</v>
      </c>
      <c r="R1805" t="s">
        <v>44</v>
      </c>
      <c r="S1805" s="49" t="str">
        <f t="shared" si="225"/>
        <v>Card</v>
      </c>
      <c r="T1805" s="3">
        <v>0.03</v>
      </c>
      <c r="U1805" s="2">
        <v>10.8</v>
      </c>
      <c r="V1805" s="2">
        <v>2.56</v>
      </c>
      <c r="W1805" s="54">
        <f>_xlfn.XLOOKUP(M1805,Market!A:A,Market!F:F,0)</f>
        <v>0.08</v>
      </c>
      <c r="X1805" s="55">
        <f t="shared" si="226"/>
        <v>0.32400000000000001</v>
      </c>
      <c r="Y1805" s="55">
        <f t="shared" si="227"/>
        <v>8.24</v>
      </c>
      <c r="Z1805" s="54">
        <f t="shared" si="228"/>
        <v>0.76296296296296295</v>
      </c>
      <c r="AA1805" s="49" t="str">
        <f t="shared" ca="1" si="229"/>
        <v>N</v>
      </c>
      <c r="AB1805" s="49">
        <f t="shared" ca="1" si="230"/>
        <v>5</v>
      </c>
      <c r="AC1805" s="49" t="str">
        <f t="shared" ca="1" si="231"/>
        <v>N</v>
      </c>
    </row>
    <row r="1806" spans="1:29" x14ac:dyDescent="0.25">
      <c r="A1806">
        <v>9103</v>
      </c>
      <c r="B1806" s="9">
        <v>43562</v>
      </c>
      <c r="C1806" s="50" t="str">
        <f t="shared" si="224"/>
        <v>N</v>
      </c>
      <c r="D1806" s="52">
        <f>_xlfn.XLOOKUP(B1806,Cal_Date!B:B,Cal_Date!A:A,0)</f>
        <v>2</v>
      </c>
      <c r="E1806">
        <v>2019</v>
      </c>
      <c r="F1806" t="s">
        <v>127</v>
      </c>
      <c r="G1806" t="s">
        <v>130</v>
      </c>
      <c r="H1806" t="s">
        <v>17</v>
      </c>
      <c r="I1806" t="s">
        <v>18</v>
      </c>
      <c r="J1806" t="s">
        <v>15</v>
      </c>
      <c r="K1806" t="s">
        <v>43</v>
      </c>
      <c r="L1806">
        <v>2</v>
      </c>
      <c r="M1806">
        <v>1011</v>
      </c>
      <c r="O1806" t="s">
        <v>25</v>
      </c>
      <c r="R1806" t="s">
        <v>44</v>
      </c>
      <c r="S1806" s="49" t="str">
        <f t="shared" si="225"/>
        <v>Card</v>
      </c>
      <c r="T1806" s="3">
        <v>0.03</v>
      </c>
      <c r="U1806" s="2">
        <v>12.72</v>
      </c>
      <c r="V1806" s="2">
        <v>4</v>
      </c>
      <c r="W1806" s="54">
        <f>_xlfn.XLOOKUP(M1806,Market!A:A,Market!F:F,0)</f>
        <v>0.06</v>
      </c>
      <c r="X1806" s="55">
        <f t="shared" si="226"/>
        <v>0.38159999999999999</v>
      </c>
      <c r="Y1806" s="55">
        <f t="shared" si="227"/>
        <v>8.7200000000000006</v>
      </c>
      <c r="Z1806" s="54">
        <f t="shared" si="228"/>
        <v>0.68553459119496862</v>
      </c>
      <c r="AA1806" s="49" t="str">
        <f t="shared" ca="1" si="229"/>
        <v>N</v>
      </c>
      <c r="AB1806" s="49">
        <f t="shared" ca="1" si="230"/>
        <v>5</v>
      </c>
      <c r="AC1806" s="49" t="str">
        <f t="shared" ca="1" si="231"/>
        <v>N</v>
      </c>
    </row>
    <row r="1807" spans="1:29" x14ac:dyDescent="0.25">
      <c r="A1807">
        <v>9104</v>
      </c>
      <c r="B1807" s="9">
        <v>43562</v>
      </c>
      <c r="C1807" s="50" t="str">
        <f t="shared" si="224"/>
        <v>N</v>
      </c>
      <c r="D1807" s="52">
        <f>_xlfn.XLOOKUP(B1807,Cal_Date!B:B,Cal_Date!A:A,0)</f>
        <v>2</v>
      </c>
      <c r="E1807">
        <v>2019</v>
      </c>
      <c r="F1807" t="s">
        <v>127</v>
      </c>
      <c r="G1807" t="s">
        <v>130</v>
      </c>
      <c r="H1807" t="s">
        <v>48</v>
      </c>
      <c r="I1807" t="s">
        <v>18</v>
      </c>
      <c r="J1807" t="s">
        <v>10</v>
      </c>
      <c r="K1807" t="s">
        <v>43</v>
      </c>
      <c r="L1807">
        <v>1</v>
      </c>
      <c r="M1807">
        <v>1011</v>
      </c>
      <c r="O1807" t="s">
        <v>25</v>
      </c>
      <c r="R1807" t="s">
        <v>44</v>
      </c>
      <c r="S1807" s="49" t="str">
        <f t="shared" si="225"/>
        <v>Card</v>
      </c>
      <c r="T1807" s="3">
        <v>0.03</v>
      </c>
      <c r="U1807" s="2">
        <v>7.42</v>
      </c>
      <c r="V1807" s="2">
        <v>1.46</v>
      </c>
      <c r="W1807" s="54">
        <f>_xlfn.XLOOKUP(M1807,Market!A:A,Market!F:F,0)</f>
        <v>0.06</v>
      </c>
      <c r="X1807" s="55">
        <f t="shared" si="226"/>
        <v>0.22259999999999999</v>
      </c>
      <c r="Y1807" s="55">
        <f t="shared" si="227"/>
        <v>5.96</v>
      </c>
      <c r="Z1807" s="54">
        <f t="shared" si="228"/>
        <v>0.80323450134770891</v>
      </c>
      <c r="AA1807" s="49" t="str">
        <f t="shared" ca="1" si="229"/>
        <v>N</v>
      </c>
      <c r="AB1807" s="49">
        <f t="shared" ca="1" si="230"/>
        <v>5</v>
      </c>
      <c r="AC1807" s="49" t="str">
        <f t="shared" ca="1" si="231"/>
        <v>N</v>
      </c>
    </row>
    <row r="1808" spans="1:29" x14ac:dyDescent="0.25">
      <c r="A1808">
        <v>9105</v>
      </c>
      <c r="B1808" s="9">
        <v>43562</v>
      </c>
      <c r="C1808" s="50" t="str">
        <f t="shared" si="224"/>
        <v>N</v>
      </c>
      <c r="D1808" s="52">
        <f>_xlfn.XLOOKUP(B1808,Cal_Date!B:B,Cal_Date!A:A,0)</f>
        <v>2</v>
      </c>
      <c r="E1808">
        <v>2019</v>
      </c>
      <c r="F1808" t="s">
        <v>127</v>
      </c>
      <c r="G1808" t="s">
        <v>130</v>
      </c>
      <c r="H1808" t="s">
        <v>17</v>
      </c>
      <c r="I1808" t="s">
        <v>18</v>
      </c>
      <c r="J1808" t="s">
        <v>15</v>
      </c>
      <c r="K1808" t="s">
        <v>43</v>
      </c>
      <c r="L1808">
        <v>1</v>
      </c>
      <c r="M1808">
        <v>1001</v>
      </c>
      <c r="O1808" t="s">
        <v>25</v>
      </c>
      <c r="R1808" t="s">
        <v>44</v>
      </c>
      <c r="S1808" s="49" t="str">
        <f t="shared" si="225"/>
        <v>Card</v>
      </c>
      <c r="T1808" s="3">
        <v>0.03</v>
      </c>
      <c r="U1808" s="2">
        <v>6.36</v>
      </c>
      <c r="V1808" s="2">
        <v>2</v>
      </c>
      <c r="W1808" s="54">
        <f>_xlfn.XLOOKUP(M1808,Market!A:A,Market!F:F,0)</f>
        <v>0.06</v>
      </c>
      <c r="X1808" s="55">
        <f t="shared" si="226"/>
        <v>0.1908</v>
      </c>
      <c r="Y1808" s="55">
        <f t="shared" si="227"/>
        <v>4.3600000000000003</v>
      </c>
      <c r="Z1808" s="54">
        <f t="shared" si="228"/>
        <v>0.68553459119496862</v>
      </c>
      <c r="AA1808" s="49" t="str">
        <f t="shared" ca="1" si="229"/>
        <v>N</v>
      </c>
      <c r="AB1808" s="49">
        <f t="shared" ca="1" si="230"/>
        <v>5</v>
      </c>
      <c r="AC1808" s="49" t="str">
        <f t="shared" ca="1" si="231"/>
        <v>N</v>
      </c>
    </row>
    <row r="1809" spans="1:29" x14ac:dyDescent="0.25">
      <c r="A1809">
        <v>9106</v>
      </c>
      <c r="B1809" s="9">
        <v>43562</v>
      </c>
      <c r="C1809" s="50" t="str">
        <f t="shared" si="224"/>
        <v>N</v>
      </c>
      <c r="D1809" s="52">
        <f>_xlfn.XLOOKUP(B1809,Cal_Date!B:B,Cal_Date!A:A,0)</f>
        <v>2</v>
      </c>
      <c r="E1809">
        <v>2019</v>
      </c>
      <c r="F1809" t="s">
        <v>127</v>
      </c>
      <c r="G1809" t="s">
        <v>130</v>
      </c>
      <c r="H1809" t="s">
        <v>17</v>
      </c>
      <c r="I1809" t="s">
        <v>18</v>
      </c>
      <c r="J1809" t="s">
        <v>15</v>
      </c>
      <c r="K1809" t="s">
        <v>43</v>
      </c>
      <c r="L1809">
        <v>1</v>
      </c>
      <c r="M1809">
        <v>1003</v>
      </c>
      <c r="O1809" t="s">
        <v>25</v>
      </c>
      <c r="R1809" t="s">
        <v>44</v>
      </c>
      <c r="S1809" s="49" t="str">
        <f t="shared" si="225"/>
        <v>Card</v>
      </c>
      <c r="T1809" s="3">
        <v>0.03</v>
      </c>
      <c r="U1809" s="2">
        <v>6.36</v>
      </c>
      <c r="V1809" s="2">
        <v>2</v>
      </c>
      <c r="W1809" s="54">
        <f>_xlfn.XLOOKUP(M1809,Market!A:A,Market!F:F,0)</f>
        <v>0.06</v>
      </c>
      <c r="X1809" s="55">
        <f t="shared" si="226"/>
        <v>0.1908</v>
      </c>
      <c r="Y1809" s="55">
        <f t="shared" si="227"/>
        <v>4.3600000000000003</v>
      </c>
      <c r="Z1809" s="54">
        <f t="shared" si="228"/>
        <v>0.68553459119496862</v>
      </c>
      <c r="AA1809" s="49" t="str">
        <f t="shared" ca="1" si="229"/>
        <v>N</v>
      </c>
      <c r="AB1809" s="49">
        <f t="shared" ca="1" si="230"/>
        <v>5</v>
      </c>
      <c r="AC1809" s="49" t="str">
        <f t="shared" ca="1" si="231"/>
        <v>N</v>
      </c>
    </row>
    <row r="1810" spans="1:29" x14ac:dyDescent="0.25">
      <c r="A1810">
        <v>9107</v>
      </c>
      <c r="B1810" s="9">
        <v>43562</v>
      </c>
      <c r="C1810" s="50" t="str">
        <f t="shared" si="224"/>
        <v>N</v>
      </c>
      <c r="D1810" s="52">
        <f>_xlfn.XLOOKUP(B1810,Cal_Date!B:B,Cal_Date!A:A,0)</f>
        <v>2</v>
      </c>
      <c r="E1810">
        <v>2019</v>
      </c>
      <c r="F1810" t="s">
        <v>127</v>
      </c>
      <c r="G1810" t="s">
        <v>130</v>
      </c>
      <c r="H1810" t="s">
        <v>17</v>
      </c>
      <c r="I1810" t="s">
        <v>18</v>
      </c>
      <c r="J1810" t="s">
        <v>10</v>
      </c>
      <c r="K1810" t="s">
        <v>43</v>
      </c>
      <c r="L1810">
        <v>2</v>
      </c>
      <c r="M1810">
        <v>1005</v>
      </c>
      <c r="O1810" t="s">
        <v>25</v>
      </c>
      <c r="R1810" t="s">
        <v>44</v>
      </c>
      <c r="S1810" s="49" t="str">
        <f t="shared" si="225"/>
        <v>Card</v>
      </c>
      <c r="T1810" s="3">
        <v>0.03</v>
      </c>
      <c r="U1810" s="2">
        <v>8.7119999999999997</v>
      </c>
      <c r="V1810" s="2">
        <v>2.36</v>
      </c>
      <c r="W1810" s="54">
        <f>_xlfn.XLOOKUP(M1810,Market!A:A,Market!F:F,0)</f>
        <v>8.8999999999999996E-2</v>
      </c>
      <c r="X1810" s="55">
        <f t="shared" si="226"/>
        <v>0.26135999999999998</v>
      </c>
      <c r="Y1810" s="55">
        <f t="shared" si="227"/>
        <v>6.3520000000000003</v>
      </c>
      <c r="Z1810" s="54">
        <f t="shared" si="228"/>
        <v>0.72910927456382013</v>
      </c>
      <c r="AA1810" s="49" t="str">
        <f t="shared" ca="1" si="229"/>
        <v>N</v>
      </c>
      <c r="AB1810" s="49">
        <f t="shared" ca="1" si="230"/>
        <v>5</v>
      </c>
      <c r="AC1810" s="49" t="str">
        <f t="shared" ca="1" si="231"/>
        <v>N</v>
      </c>
    </row>
    <row r="1811" spans="1:29" x14ac:dyDescent="0.25">
      <c r="A1811">
        <v>9108</v>
      </c>
      <c r="B1811" s="9">
        <v>43562</v>
      </c>
      <c r="C1811" s="50" t="str">
        <f t="shared" si="224"/>
        <v>N</v>
      </c>
      <c r="D1811" s="52">
        <f>_xlfn.XLOOKUP(B1811,Cal_Date!B:B,Cal_Date!A:A,0)</f>
        <v>2</v>
      </c>
      <c r="E1811">
        <v>2019</v>
      </c>
      <c r="F1811" t="s">
        <v>127</v>
      </c>
      <c r="G1811" t="s">
        <v>130</v>
      </c>
      <c r="H1811" t="s">
        <v>17</v>
      </c>
      <c r="I1811" t="s">
        <v>18</v>
      </c>
      <c r="J1811" t="s">
        <v>15</v>
      </c>
      <c r="K1811" t="s">
        <v>43</v>
      </c>
      <c r="L1811">
        <v>1</v>
      </c>
      <c r="M1811">
        <v>1005</v>
      </c>
      <c r="O1811" t="s">
        <v>25</v>
      </c>
      <c r="R1811" t="s">
        <v>44</v>
      </c>
      <c r="S1811" s="49" t="str">
        <f t="shared" si="225"/>
        <v>Card</v>
      </c>
      <c r="T1811" s="3">
        <v>0.03</v>
      </c>
      <c r="U1811" s="2">
        <v>6.5339999999999998</v>
      </c>
      <c r="V1811" s="2">
        <v>2</v>
      </c>
      <c r="W1811" s="54">
        <f>_xlfn.XLOOKUP(M1811,Market!A:A,Market!F:F,0)</f>
        <v>8.8999999999999996E-2</v>
      </c>
      <c r="X1811" s="55">
        <f t="shared" si="226"/>
        <v>0.19602</v>
      </c>
      <c r="Y1811" s="55">
        <f t="shared" si="227"/>
        <v>4.5339999999999998</v>
      </c>
      <c r="Z1811" s="54">
        <f t="shared" si="228"/>
        <v>0.69390878481787577</v>
      </c>
      <c r="AA1811" s="49" t="str">
        <f t="shared" ca="1" si="229"/>
        <v>N</v>
      </c>
      <c r="AB1811" s="49">
        <f t="shared" ca="1" si="230"/>
        <v>5</v>
      </c>
      <c r="AC1811" s="49" t="str">
        <f t="shared" ca="1" si="231"/>
        <v>N</v>
      </c>
    </row>
    <row r="1812" spans="1:29" x14ac:dyDescent="0.25">
      <c r="A1812">
        <v>9109</v>
      </c>
      <c r="B1812" s="9">
        <v>43562</v>
      </c>
      <c r="C1812" s="50" t="str">
        <f t="shared" si="224"/>
        <v>N</v>
      </c>
      <c r="D1812" s="52">
        <f>_xlfn.XLOOKUP(B1812,Cal_Date!B:B,Cal_Date!A:A,0)</f>
        <v>2</v>
      </c>
      <c r="E1812">
        <v>2019</v>
      </c>
      <c r="F1812" t="s">
        <v>127</v>
      </c>
      <c r="G1812" t="s">
        <v>130</v>
      </c>
      <c r="H1812" t="s">
        <v>17</v>
      </c>
      <c r="I1812" t="s">
        <v>18</v>
      </c>
      <c r="J1812" t="s">
        <v>15</v>
      </c>
      <c r="K1812" t="s">
        <v>43</v>
      </c>
      <c r="L1812">
        <v>2</v>
      </c>
      <c r="M1812">
        <v>1006</v>
      </c>
      <c r="O1812" t="s">
        <v>28</v>
      </c>
      <c r="R1812" t="s">
        <v>44</v>
      </c>
      <c r="S1812" s="49" t="str">
        <f t="shared" si="225"/>
        <v>Card</v>
      </c>
      <c r="T1812" s="3">
        <v>0.03</v>
      </c>
      <c r="U1812" s="2">
        <v>13.068</v>
      </c>
      <c r="V1812" s="2">
        <v>4</v>
      </c>
      <c r="W1812" s="54">
        <f>_xlfn.XLOOKUP(M1812,Market!A:A,Market!F:F,0)</f>
        <v>8.8999999999999996E-2</v>
      </c>
      <c r="X1812" s="55">
        <f t="shared" si="226"/>
        <v>0.39204</v>
      </c>
      <c r="Y1812" s="55">
        <f t="shared" si="227"/>
        <v>9.0679999999999996</v>
      </c>
      <c r="Z1812" s="54">
        <f t="shared" si="228"/>
        <v>0.69390878481787577</v>
      </c>
      <c r="AA1812" s="49" t="str">
        <f t="shared" ca="1" si="229"/>
        <v>N</v>
      </c>
      <c r="AB1812" s="49">
        <f t="shared" ca="1" si="230"/>
        <v>5</v>
      </c>
      <c r="AC1812" s="49" t="str">
        <f t="shared" ca="1" si="231"/>
        <v>N</v>
      </c>
    </row>
    <row r="1813" spans="1:29" x14ac:dyDescent="0.25">
      <c r="A1813">
        <v>9110</v>
      </c>
      <c r="B1813" s="9">
        <v>43562</v>
      </c>
      <c r="C1813" s="50" t="str">
        <f t="shared" si="224"/>
        <v>N</v>
      </c>
      <c r="D1813" s="52">
        <f>_xlfn.XLOOKUP(B1813,Cal_Date!B:B,Cal_Date!A:A,0)</f>
        <v>2</v>
      </c>
      <c r="E1813">
        <v>2019</v>
      </c>
      <c r="F1813" t="s">
        <v>127</v>
      </c>
      <c r="G1813" t="s">
        <v>130</v>
      </c>
      <c r="H1813" t="s">
        <v>19</v>
      </c>
      <c r="I1813" t="s">
        <v>11</v>
      </c>
      <c r="J1813" t="s">
        <v>15</v>
      </c>
      <c r="K1813" t="s">
        <v>42</v>
      </c>
      <c r="L1813">
        <v>1</v>
      </c>
      <c r="M1813">
        <v>1002</v>
      </c>
      <c r="O1813" t="s">
        <v>28</v>
      </c>
      <c r="R1813" t="s">
        <v>44</v>
      </c>
      <c r="S1813" s="49" t="str">
        <f t="shared" si="225"/>
        <v>Card</v>
      </c>
      <c r="T1813" s="3">
        <v>0.03</v>
      </c>
      <c r="U1813" s="2">
        <v>5.3000000000000007</v>
      </c>
      <c r="V1813" s="2">
        <v>1.69</v>
      </c>
      <c r="W1813" s="54">
        <f>_xlfn.XLOOKUP(M1813,Market!A:A,Market!F:F,0)</f>
        <v>0.06</v>
      </c>
      <c r="X1813" s="55">
        <f t="shared" si="226"/>
        <v>0.159</v>
      </c>
      <c r="Y1813" s="55">
        <f t="shared" si="227"/>
        <v>3.6100000000000008</v>
      </c>
      <c r="Z1813" s="54">
        <f t="shared" si="228"/>
        <v>0.68113207547169818</v>
      </c>
      <c r="AA1813" s="49" t="str">
        <f t="shared" ca="1" si="229"/>
        <v>N</v>
      </c>
      <c r="AB1813" s="49">
        <f t="shared" ca="1" si="230"/>
        <v>5</v>
      </c>
      <c r="AC1813" s="49" t="str">
        <f t="shared" ca="1" si="231"/>
        <v>N</v>
      </c>
    </row>
    <row r="1814" spans="1:29" x14ac:dyDescent="0.25">
      <c r="A1814">
        <v>9111</v>
      </c>
      <c r="B1814" s="9">
        <v>43562</v>
      </c>
      <c r="C1814" s="50" t="str">
        <f t="shared" si="224"/>
        <v>N</v>
      </c>
      <c r="D1814" s="52">
        <f>_xlfn.XLOOKUP(B1814,Cal_Date!B:B,Cal_Date!A:A,0)</f>
        <v>2</v>
      </c>
      <c r="E1814">
        <v>2019</v>
      </c>
      <c r="F1814" t="s">
        <v>127</v>
      </c>
      <c r="G1814" t="s">
        <v>130</v>
      </c>
      <c r="H1814" t="s">
        <v>19</v>
      </c>
      <c r="I1814" t="s">
        <v>11</v>
      </c>
      <c r="J1814" t="s">
        <v>15</v>
      </c>
      <c r="K1814" t="s">
        <v>42</v>
      </c>
      <c r="L1814">
        <v>2</v>
      </c>
      <c r="M1814">
        <v>1001</v>
      </c>
      <c r="O1814" t="s">
        <v>25</v>
      </c>
      <c r="R1814" t="s">
        <v>44</v>
      </c>
      <c r="S1814" s="49" t="str">
        <f t="shared" si="225"/>
        <v>Card</v>
      </c>
      <c r="T1814" s="3">
        <v>0.03</v>
      </c>
      <c r="U1814" s="2">
        <v>10.600000000000001</v>
      </c>
      <c r="V1814" s="2">
        <v>3.38</v>
      </c>
      <c r="W1814" s="54">
        <f>_xlfn.XLOOKUP(M1814,Market!A:A,Market!F:F,0)</f>
        <v>0.06</v>
      </c>
      <c r="X1814" s="55">
        <f t="shared" si="226"/>
        <v>0.318</v>
      </c>
      <c r="Y1814" s="55">
        <f t="shared" si="227"/>
        <v>7.2200000000000015</v>
      </c>
      <c r="Z1814" s="54">
        <f t="shared" si="228"/>
        <v>0.68113207547169818</v>
      </c>
      <c r="AA1814" s="49" t="str">
        <f t="shared" ca="1" si="229"/>
        <v>N</v>
      </c>
      <c r="AB1814" s="49">
        <f t="shared" ca="1" si="230"/>
        <v>5</v>
      </c>
      <c r="AC1814" s="49" t="str">
        <f t="shared" ca="1" si="231"/>
        <v>N</v>
      </c>
    </row>
    <row r="1815" spans="1:29" x14ac:dyDescent="0.25">
      <c r="A1815">
        <v>9112</v>
      </c>
      <c r="B1815" s="9">
        <v>43562</v>
      </c>
      <c r="C1815" s="50" t="str">
        <f t="shared" si="224"/>
        <v>N</v>
      </c>
      <c r="D1815" s="52">
        <f>_xlfn.XLOOKUP(B1815,Cal_Date!B:B,Cal_Date!A:A,0)</f>
        <v>2</v>
      </c>
      <c r="E1815">
        <v>2019</v>
      </c>
      <c r="F1815" t="s">
        <v>127</v>
      </c>
      <c r="G1815" t="s">
        <v>130</v>
      </c>
      <c r="H1815" t="s">
        <v>19</v>
      </c>
      <c r="I1815" t="s">
        <v>18</v>
      </c>
      <c r="J1815" t="s">
        <v>10</v>
      </c>
      <c r="K1815" t="s">
        <v>43</v>
      </c>
      <c r="L1815">
        <v>1</v>
      </c>
      <c r="M1815">
        <v>1003</v>
      </c>
      <c r="O1815" t="s">
        <v>25</v>
      </c>
      <c r="R1815" t="s">
        <v>44</v>
      </c>
      <c r="S1815" s="49" t="str">
        <f t="shared" si="225"/>
        <v>Card</v>
      </c>
      <c r="T1815" s="3">
        <v>0.03</v>
      </c>
      <c r="U1815" s="2">
        <v>5.3000000000000007</v>
      </c>
      <c r="V1815" s="2">
        <v>1.28</v>
      </c>
      <c r="W1815" s="54">
        <f>_xlfn.XLOOKUP(M1815,Market!A:A,Market!F:F,0)</f>
        <v>0.06</v>
      </c>
      <c r="X1815" s="55">
        <f t="shared" si="226"/>
        <v>0.159</v>
      </c>
      <c r="Y1815" s="55">
        <f t="shared" si="227"/>
        <v>4.0200000000000005</v>
      </c>
      <c r="Z1815" s="54">
        <f t="shared" si="228"/>
        <v>0.75849056603773579</v>
      </c>
      <c r="AA1815" s="49" t="str">
        <f t="shared" ca="1" si="229"/>
        <v>N</v>
      </c>
      <c r="AB1815" s="49">
        <f t="shared" ca="1" si="230"/>
        <v>5</v>
      </c>
      <c r="AC1815" s="49" t="str">
        <f t="shared" ca="1" si="231"/>
        <v>N</v>
      </c>
    </row>
    <row r="1816" spans="1:29" x14ac:dyDescent="0.25">
      <c r="A1816">
        <v>9113</v>
      </c>
      <c r="B1816" s="9">
        <v>43562</v>
      </c>
      <c r="C1816" s="50" t="str">
        <f t="shared" si="224"/>
        <v>N</v>
      </c>
      <c r="D1816" s="52">
        <f>_xlfn.XLOOKUP(B1816,Cal_Date!B:B,Cal_Date!A:A,0)</f>
        <v>2</v>
      </c>
      <c r="E1816">
        <v>2019</v>
      </c>
      <c r="F1816" t="s">
        <v>127</v>
      </c>
      <c r="G1816" t="s">
        <v>130</v>
      </c>
      <c r="H1816" t="s">
        <v>48</v>
      </c>
      <c r="I1816" t="s">
        <v>18</v>
      </c>
      <c r="J1816" t="s">
        <v>10</v>
      </c>
      <c r="K1816" t="s">
        <v>43</v>
      </c>
      <c r="L1816">
        <v>1</v>
      </c>
      <c r="M1816">
        <v>1004</v>
      </c>
      <c r="O1816" t="s">
        <v>28</v>
      </c>
      <c r="R1816" t="s">
        <v>44</v>
      </c>
      <c r="S1816" s="49" t="str">
        <f t="shared" si="225"/>
        <v>Card</v>
      </c>
      <c r="T1816" s="3">
        <v>0.03</v>
      </c>
      <c r="U1816" s="2">
        <v>7.42</v>
      </c>
      <c r="V1816" s="2">
        <v>1.46</v>
      </c>
      <c r="W1816" s="54">
        <f>_xlfn.XLOOKUP(M1816,Market!A:A,Market!F:F,0)</f>
        <v>0.06</v>
      </c>
      <c r="X1816" s="55">
        <f t="shared" si="226"/>
        <v>0.22259999999999999</v>
      </c>
      <c r="Y1816" s="55">
        <f t="shared" si="227"/>
        <v>5.96</v>
      </c>
      <c r="Z1816" s="54">
        <f t="shared" si="228"/>
        <v>0.80323450134770891</v>
      </c>
      <c r="AA1816" s="49" t="str">
        <f t="shared" ca="1" si="229"/>
        <v>N</v>
      </c>
      <c r="AB1816" s="49">
        <f t="shared" ca="1" si="230"/>
        <v>5</v>
      </c>
      <c r="AC1816" s="49" t="str">
        <f t="shared" ca="1" si="231"/>
        <v>N</v>
      </c>
    </row>
    <row r="1817" spans="1:29" x14ac:dyDescent="0.25">
      <c r="A1817">
        <v>9114</v>
      </c>
      <c r="B1817" s="9">
        <v>43562</v>
      </c>
      <c r="C1817" s="50" t="str">
        <f t="shared" si="224"/>
        <v>N</v>
      </c>
      <c r="D1817" s="52">
        <f>_xlfn.XLOOKUP(B1817,Cal_Date!B:B,Cal_Date!A:A,0)</f>
        <v>2</v>
      </c>
      <c r="E1817">
        <v>2019</v>
      </c>
      <c r="F1817" t="s">
        <v>127</v>
      </c>
      <c r="G1817" t="s">
        <v>130</v>
      </c>
      <c r="H1817" t="s">
        <v>19</v>
      </c>
      <c r="I1817" t="s">
        <v>11</v>
      </c>
      <c r="J1817" t="s">
        <v>15</v>
      </c>
      <c r="K1817" t="s">
        <v>42</v>
      </c>
      <c r="L1817">
        <v>1</v>
      </c>
      <c r="M1817">
        <v>1003</v>
      </c>
      <c r="O1817" t="s">
        <v>25</v>
      </c>
      <c r="R1817" t="s">
        <v>44</v>
      </c>
      <c r="S1817" s="49" t="str">
        <f t="shared" si="225"/>
        <v>Card</v>
      </c>
      <c r="T1817" s="3">
        <v>0.03</v>
      </c>
      <c r="U1817" s="2">
        <v>5.3000000000000007</v>
      </c>
      <c r="V1817" s="2">
        <v>1.69</v>
      </c>
      <c r="W1817" s="54">
        <f>_xlfn.XLOOKUP(M1817,Market!A:A,Market!F:F,0)</f>
        <v>0.06</v>
      </c>
      <c r="X1817" s="55">
        <f t="shared" si="226"/>
        <v>0.159</v>
      </c>
      <c r="Y1817" s="55">
        <f t="shared" si="227"/>
        <v>3.6100000000000008</v>
      </c>
      <c r="Z1817" s="54">
        <f t="shared" si="228"/>
        <v>0.68113207547169818</v>
      </c>
      <c r="AA1817" s="49" t="str">
        <f t="shared" ca="1" si="229"/>
        <v>N</v>
      </c>
      <c r="AB1817" s="49">
        <f t="shared" ca="1" si="230"/>
        <v>5</v>
      </c>
      <c r="AC1817" s="49" t="str">
        <f t="shared" ca="1" si="231"/>
        <v>N</v>
      </c>
    </row>
    <row r="1818" spans="1:29" x14ac:dyDescent="0.25">
      <c r="A1818">
        <v>9115</v>
      </c>
      <c r="B1818" s="9">
        <v>43562</v>
      </c>
      <c r="C1818" s="50" t="str">
        <f t="shared" si="224"/>
        <v>N</v>
      </c>
      <c r="D1818" s="52">
        <f>_xlfn.XLOOKUP(B1818,Cal_Date!B:B,Cal_Date!A:A,0)</f>
        <v>2</v>
      </c>
      <c r="E1818">
        <v>2019</v>
      </c>
      <c r="F1818" t="s">
        <v>127</v>
      </c>
      <c r="G1818" t="s">
        <v>130</v>
      </c>
      <c r="H1818" t="s">
        <v>19</v>
      </c>
      <c r="I1818" t="s">
        <v>18</v>
      </c>
      <c r="J1818" t="s">
        <v>10</v>
      </c>
      <c r="K1818" t="s">
        <v>43</v>
      </c>
      <c r="L1818">
        <v>1</v>
      </c>
      <c r="M1818">
        <v>1005</v>
      </c>
      <c r="O1818" t="s">
        <v>25</v>
      </c>
      <c r="R1818" t="s">
        <v>44</v>
      </c>
      <c r="S1818" s="49" t="str">
        <f t="shared" si="225"/>
        <v>Card</v>
      </c>
      <c r="T1818" s="3">
        <v>0.03</v>
      </c>
      <c r="U1818" s="2">
        <v>5.4450000000000003</v>
      </c>
      <c r="V1818" s="2">
        <v>1.28</v>
      </c>
      <c r="W1818" s="54">
        <f>_xlfn.XLOOKUP(M1818,Market!A:A,Market!F:F,0)</f>
        <v>8.8999999999999996E-2</v>
      </c>
      <c r="X1818" s="55">
        <f t="shared" si="226"/>
        <v>0.16335</v>
      </c>
      <c r="Y1818" s="55">
        <f t="shared" si="227"/>
        <v>4.165</v>
      </c>
      <c r="Z1818" s="54">
        <f t="shared" si="228"/>
        <v>0.76492194674012848</v>
      </c>
      <c r="AA1818" s="49" t="str">
        <f t="shared" ca="1" si="229"/>
        <v>N</v>
      </c>
      <c r="AB1818" s="49">
        <f t="shared" ca="1" si="230"/>
        <v>5</v>
      </c>
      <c r="AC1818" s="49" t="str">
        <f t="shared" ca="1" si="231"/>
        <v>N</v>
      </c>
    </row>
    <row r="1819" spans="1:29" x14ac:dyDescent="0.25">
      <c r="A1819">
        <v>9116</v>
      </c>
      <c r="B1819" s="9">
        <v>43562</v>
      </c>
      <c r="C1819" s="50" t="str">
        <f t="shared" si="224"/>
        <v>N</v>
      </c>
      <c r="D1819" s="52">
        <f>_xlfn.XLOOKUP(B1819,Cal_Date!B:B,Cal_Date!A:A,0)</f>
        <v>2</v>
      </c>
      <c r="E1819">
        <v>2019</v>
      </c>
      <c r="F1819" t="s">
        <v>127</v>
      </c>
      <c r="G1819" t="s">
        <v>130</v>
      </c>
      <c r="H1819" t="s">
        <v>17</v>
      </c>
      <c r="I1819" t="s">
        <v>18</v>
      </c>
      <c r="J1819" t="s">
        <v>15</v>
      </c>
      <c r="K1819" t="s">
        <v>43</v>
      </c>
      <c r="L1819">
        <v>2</v>
      </c>
      <c r="M1819">
        <v>1007</v>
      </c>
      <c r="O1819" t="s">
        <v>28</v>
      </c>
      <c r="R1819" t="s">
        <v>44</v>
      </c>
      <c r="S1819" s="49" t="str">
        <f t="shared" si="225"/>
        <v>Card</v>
      </c>
      <c r="T1819" s="3">
        <v>0.03</v>
      </c>
      <c r="U1819" s="2">
        <v>11.978999999999999</v>
      </c>
      <c r="V1819" s="2">
        <v>4</v>
      </c>
      <c r="W1819" s="54">
        <f>_xlfn.XLOOKUP(M1819,Market!A:A,Market!F:F,0)</f>
        <v>8.8999999999999996E-2</v>
      </c>
      <c r="X1819" s="55">
        <f t="shared" si="226"/>
        <v>0.35936999999999997</v>
      </c>
      <c r="Y1819" s="55">
        <f t="shared" si="227"/>
        <v>7.9789999999999992</v>
      </c>
      <c r="Z1819" s="54">
        <f t="shared" si="228"/>
        <v>0.66608231071040991</v>
      </c>
      <c r="AA1819" s="49" t="str">
        <f t="shared" ca="1" si="229"/>
        <v>N</v>
      </c>
      <c r="AB1819" s="49">
        <f t="shared" ca="1" si="230"/>
        <v>5</v>
      </c>
      <c r="AC1819" s="49" t="str">
        <f t="shared" ca="1" si="231"/>
        <v>N</v>
      </c>
    </row>
    <row r="1820" spans="1:29" x14ac:dyDescent="0.25">
      <c r="A1820">
        <v>9117</v>
      </c>
      <c r="B1820" s="9">
        <v>43562</v>
      </c>
      <c r="C1820" s="50" t="str">
        <f t="shared" si="224"/>
        <v>N</v>
      </c>
      <c r="D1820" s="52">
        <f>_xlfn.XLOOKUP(B1820,Cal_Date!B:B,Cal_Date!A:A,0)</f>
        <v>2</v>
      </c>
      <c r="E1820">
        <v>2019</v>
      </c>
      <c r="F1820" t="s">
        <v>127</v>
      </c>
      <c r="G1820" t="s">
        <v>130</v>
      </c>
      <c r="H1820" t="s">
        <v>17</v>
      </c>
      <c r="I1820" t="s">
        <v>18</v>
      </c>
      <c r="J1820" t="s">
        <v>15</v>
      </c>
      <c r="K1820" t="s">
        <v>43</v>
      </c>
      <c r="L1820">
        <v>1</v>
      </c>
      <c r="M1820">
        <v>1009</v>
      </c>
      <c r="O1820" t="s">
        <v>28</v>
      </c>
      <c r="R1820" t="s">
        <v>44</v>
      </c>
      <c r="S1820" s="49" t="str">
        <f t="shared" si="225"/>
        <v>Card</v>
      </c>
      <c r="T1820" s="3">
        <v>0.03</v>
      </c>
      <c r="U1820" s="2">
        <v>5.9894999999999996</v>
      </c>
      <c r="V1820" s="2">
        <v>2</v>
      </c>
      <c r="W1820" s="54">
        <f>_xlfn.XLOOKUP(M1820,Market!A:A,Market!F:F,0)</f>
        <v>8.8999999999999996E-2</v>
      </c>
      <c r="X1820" s="55">
        <f t="shared" si="226"/>
        <v>0.17968499999999998</v>
      </c>
      <c r="Y1820" s="55">
        <f t="shared" si="227"/>
        <v>3.9894999999999996</v>
      </c>
      <c r="Z1820" s="54">
        <f t="shared" si="228"/>
        <v>0.66608231071040991</v>
      </c>
      <c r="AA1820" s="49" t="str">
        <f t="shared" ca="1" si="229"/>
        <v>N</v>
      </c>
      <c r="AB1820" s="49">
        <f t="shared" ca="1" si="230"/>
        <v>5</v>
      </c>
      <c r="AC1820" s="49" t="str">
        <f t="shared" ca="1" si="231"/>
        <v>N</v>
      </c>
    </row>
    <row r="1821" spans="1:29" x14ac:dyDescent="0.25">
      <c r="A1821">
        <v>9118</v>
      </c>
      <c r="B1821" s="9">
        <v>43562</v>
      </c>
      <c r="C1821" s="50" t="str">
        <f t="shared" si="224"/>
        <v>N</v>
      </c>
      <c r="D1821" s="52">
        <f>_xlfn.XLOOKUP(B1821,Cal_Date!B:B,Cal_Date!A:A,0)</f>
        <v>2</v>
      </c>
      <c r="E1821">
        <v>2019</v>
      </c>
      <c r="F1821" t="s">
        <v>127</v>
      </c>
      <c r="G1821" t="s">
        <v>130</v>
      </c>
      <c r="H1821" t="s">
        <v>19</v>
      </c>
      <c r="I1821" t="s">
        <v>11</v>
      </c>
      <c r="J1821" t="s">
        <v>15</v>
      </c>
      <c r="K1821" t="s">
        <v>42</v>
      </c>
      <c r="L1821">
        <v>1</v>
      </c>
      <c r="M1821">
        <v>1001</v>
      </c>
      <c r="O1821" t="s">
        <v>25</v>
      </c>
      <c r="R1821" t="s">
        <v>44</v>
      </c>
      <c r="S1821" s="49" t="str">
        <f t="shared" si="225"/>
        <v>Card</v>
      </c>
      <c r="T1821" s="3">
        <v>0.03</v>
      </c>
      <c r="U1821" s="2">
        <v>5.3000000000000007</v>
      </c>
      <c r="V1821" s="2">
        <v>1.69</v>
      </c>
      <c r="W1821" s="54">
        <f>_xlfn.XLOOKUP(M1821,Market!A:A,Market!F:F,0)</f>
        <v>0.06</v>
      </c>
      <c r="X1821" s="55">
        <f t="shared" si="226"/>
        <v>0.159</v>
      </c>
      <c r="Y1821" s="55">
        <f t="shared" si="227"/>
        <v>3.6100000000000008</v>
      </c>
      <c r="Z1821" s="54">
        <f t="shared" si="228"/>
        <v>0.68113207547169818</v>
      </c>
      <c r="AA1821" s="49" t="str">
        <f t="shared" ca="1" si="229"/>
        <v>N</v>
      </c>
      <c r="AB1821" s="49">
        <f t="shared" ca="1" si="230"/>
        <v>5</v>
      </c>
      <c r="AC1821" s="49" t="str">
        <f t="shared" ca="1" si="231"/>
        <v>N</v>
      </c>
    </row>
    <row r="1822" spans="1:29" x14ac:dyDescent="0.25">
      <c r="A1822">
        <v>9119</v>
      </c>
      <c r="B1822" s="9">
        <v>43562</v>
      </c>
      <c r="C1822" s="50" t="str">
        <f t="shared" si="224"/>
        <v>N</v>
      </c>
      <c r="D1822" s="52">
        <f>_xlfn.XLOOKUP(B1822,Cal_Date!B:B,Cal_Date!A:A,0)</f>
        <v>2</v>
      </c>
      <c r="E1822">
        <v>2019</v>
      </c>
      <c r="F1822" t="s">
        <v>127</v>
      </c>
      <c r="G1822" t="s">
        <v>130</v>
      </c>
      <c r="H1822" t="s">
        <v>17</v>
      </c>
      <c r="I1822" t="s">
        <v>18</v>
      </c>
      <c r="J1822" t="s">
        <v>10</v>
      </c>
      <c r="K1822" t="s">
        <v>43</v>
      </c>
      <c r="L1822">
        <v>1</v>
      </c>
      <c r="M1822">
        <v>1010</v>
      </c>
      <c r="O1822" t="s">
        <v>25</v>
      </c>
      <c r="R1822" t="s">
        <v>44</v>
      </c>
      <c r="S1822" s="49" t="str">
        <f t="shared" si="225"/>
        <v>Card</v>
      </c>
      <c r="T1822" s="3">
        <v>0.03</v>
      </c>
      <c r="U1822" s="2">
        <v>4.32</v>
      </c>
      <c r="V1822" s="2">
        <v>1.18</v>
      </c>
      <c r="W1822" s="54">
        <f>_xlfn.XLOOKUP(M1822,Market!A:A,Market!F:F,0)</f>
        <v>0.08</v>
      </c>
      <c r="X1822" s="55">
        <f t="shared" si="226"/>
        <v>0.12959999999999999</v>
      </c>
      <c r="Y1822" s="55">
        <f t="shared" si="227"/>
        <v>3.1400000000000006</v>
      </c>
      <c r="Z1822" s="54">
        <f t="shared" si="228"/>
        <v>0.72685185185185197</v>
      </c>
      <c r="AA1822" s="49" t="str">
        <f t="shared" ca="1" si="229"/>
        <v>N</v>
      </c>
      <c r="AB1822" s="49">
        <f t="shared" ca="1" si="230"/>
        <v>5</v>
      </c>
      <c r="AC1822" s="49" t="str">
        <f t="shared" ca="1" si="231"/>
        <v>N</v>
      </c>
    </row>
    <row r="1823" spans="1:29" x14ac:dyDescent="0.25">
      <c r="A1823">
        <v>9120</v>
      </c>
      <c r="B1823" s="9">
        <v>43562</v>
      </c>
      <c r="C1823" s="50" t="str">
        <f t="shared" si="224"/>
        <v>N</v>
      </c>
      <c r="D1823" s="52">
        <f>_xlfn.XLOOKUP(B1823,Cal_Date!B:B,Cal_Date!A:A,0)</f>
        <v>2</v>
      </c>
      <c r="E1823">
        <v>2019</v>
      </c>
      <c r="F1823" t="s">
        <v>127</v>
      </c>
      <c r="G1823" t="s">
        <v>130</v>
      </c>
      <c r="H1823" t="s">
        <v>19</v>
      </c>
      <c r="I1823" t="s">
        <v>11</v>
      </c>
      <c r="J1823" t="s">
        <v>15</v>
      </c>
      <c r="K1823" t="s">
        <v>42</v>
      </c>
      <c r="L1823">
        <v>1</v>
      </c>
      <c r="M1823">
        <v>1010</v>
      </c>
      <c r="O1823" t="s">
        <v>25</v>
      </c>
      <c r="R1823" t="s">
        <v>44</v>
      </c>
      <c r="S1823" s="49" t="str">
        <f t="shared" si="225"/>
        <v>Card</v>
      </c>
      <c r="T1823" s="3">
        <v>0.03</v>
      </c>
      <c r="U1823" s="2">
        <v>5.4</v>
      </c>
      <c r="V1823" s="2">
        <v>1.69</v>
      </c>
      <c r="W1823" s="54">
        <f>_xlfn.XLOOKUP(M1823,Market!A:A,Market!F:F,0)</f>
        <v>0.08</v>
      </c>
      <c r="X1823" s="55">
        <f t="shared" si="226"/>
        <v>0.16200000000000001</v>
      </c>
      <c r="Y1823" s="55">
        <f t="shared" si="227"/>
        <v>3.7100000000000004</v>
      </c>
      <c r="Z1823" s="54">
        <f t="shared" si="228"/>
        <v>0.68703703703703711</v>
      </c>
      <c r="AA1823" s="49" t="str">
        <f t="shared" ca="1" si="229"/>
        <v>N</v>
      </c>
      <c r="AB1823" s="49">
        <f t="shared" ca="1" si="230"/>
        <v>5</v>
      </c>
      <c r="AC1823" s="49" t="str">
        <f t="shared" ca="1" si="231"/>
        <v>N</v>
      </c>
    </row>
    <row r="1824" spans="1:29" x14ac:dyDescent="0.25">
      <c r="A1824">
        <v>9121</v>
      </c>
      <c r="B1824" s="9">
        <v>43562</v>
      </c>
      <c r="C1824" s="50" t="str">
        <f t="shared" si="224"/>
        <v>N</v>
      </c>
      <c r="D1824" s="52">
        <f>_xlfn.XLOOKUP(B1824,Cal_Date!B:B,Cal_Date!A:A,0)</f>
        <v>2</v>
      </c>
      <c r="E1824">
        <v>2019</v>
      </c>
      <c r="F1824" t="s">
        <v>127</v>
      </c>
      <c r="G1824" t="s">
        <v>130</v>
      </c>
      <c r="H1824" t="s">
        <v>17</v>
      </c>
      <c r="I1824" t="s">
        <v>18</v>
      </c>
      <c r="J1824" t="s">
        <v>15</v>
      </c>
      <c r="K1824" t="s">
        <v>43</v>
      </c>
      <c r="L1824">
        <v>1</v>
      </c>
      <c r="M1824">
        <v>1010</v>
      </c>
      <c r="O1824" t="s">
        <v>25</v>
      </c>
      <c r="R1824" t="s">
        <v>44</v>
      </c>
      <c r="S1824" s="49" t="str">
        <f t="shared" si="225"/>
        <v>Card</v>
      </c>
      <c r="T1824" s="3">
        <v>0.03</v>
      </c>
      <c r="U1824" s="2">
        <v>5.94</v>
      </c>
      <c r="V1824" s="2">
        <v>2</v>
      </c>
      <c r="W1824" s="54">
        <f>_xlfn.XLOOKUP(M1824,Market!A:A,Market!F:F,0)</f>
        <v>0.08</v>
      </c>
      <c r="X1824" s="55">
        <f t="shared" si="226"/>
        <v>0.1782</v>
      </c>
      <c r="Y1824" s="55">
        <f t="shared" si="227"/>
        <v>3.9400000000000004</v>
      </c>
      <c r="Z1824" s="54">
        <f t="shared" si="228"/>
        <v>0.66329966329966328</v>
      </c>
      <c r="AA1824" s="49" t="str">
        <f t="shared" ca="1" si="229"/>
        <v>N</v>
      </c>
      <c r="AB1824" s="49">
        <f t="shared" ca="1" si="230"/>
        <v>5</v>
      </c>
      <c r="AC1824" s="49" t="str">
        <f t="shared" ca="1" si="231"/>
        <v>N</v>
      </c>
    </row>
    <row r="1825" spans="1:29" x14ac:dyDescent="0.25">
      <c r="A1825">
        <v>9122</v>
      </c>
      <c r="B1825" s="9">
        <v>43562</v>
      </c>
      <c r="C1825" s="50" t="str">
        <f t="shared" si="224"/>
        <v>N</v>
      </c>
      <c r="D1825" s="52">
        <f>_xlfn.XLOOKUP(B1825,Cal_Date!B:B,Cal_Date!A:A,0)</f>
        <v>2</v>
      </c>
      <c r="E1825">
        <v>2019</v>
      </c>
      <c r="F1825" t="s">
        <v>127</v>
      </c>
      <c r="G1825" t="s">
        <v>130</v>
      </c>
      <c r="H1825" t="s">
        <v>19</v>
      </c>
      <c r="I1825" t="s">
        <v>18</v>
      </c>
      <c r="J1825" t="s">
        <v>10</v>
      </c>
      <c r="K1825" t="s">
        <v>43</v>
      </c>
      <c r="L1825">
        <v>2</v>
      </c>
      <c r="M1825">
        <v>1010</v>
      </c>
      <c r="O1825" t="s">
        <v>25</v>
      </c>
      <c r="R1825" t="s">
        <v>44</v>
      </c>
      <c r="S1825" s="49" t="str">
        <f t="shared" si="225"/>
        <v>Card</v>
      </c>
      <c r="T1825" s="3">
        <v>0.03</v>
      </c>
      <c r="U1825" s="2">
        <v>10.8</v>
      </c>
      <c r="V1825" s="2">
        <v>2.56</v>
      </c>
      <c r="W1825" s="54">
        <f>_xlfn.XLOOKUP(M1825,Market!A:A,Market!F:F,0)</f>
        <v>0.08</v>
      </c>
      <c r="X1825" s="55">
        <f t="shared" si="226"/>
        <v>0.32400000000000001</v>
      </c>
      <c r="Y1825" s="55">
        <f t="shared" si="227"/>
        <v>8.24</v>
      </c>
      <c r="Z1825" s="54">
        <f t="shared" si="228"/>
        <v>0.76296296296296295</v>
      </c>
      <c r="AA1825" s="49" t="str">
        <f t="shared" ca="1" si="229"/>
        <v>N</v>
      </c>
      <c r="AB1825" s="49">
        <f t="shared" ca="1" si="230"/>
        <v>5</v>
      </c>
      <c r="AC1825" s="49" t="str">
        <f t="shared" ca="1" si="231"/>
        <v>N</v>
      </c>
    </row>
    <row r="1826" spans="1:29" x14ac:dyDescent="0.25">
      <c r="A1826">
        <v>9123</v>
      </c>
      <c r="B1826" s="9">
        <v>43562</v>
      </c>
      <c r="C1826" s="50" t="str">
        <f t="shared" si="224"/>
        <v>N</v>
      </c>
      <c r="D1826" s="52">
        <f>_xlfn.XLOOKUP(B1826,Cal_Date!B:B,Cal_Date!A:A,0)</f>
        <v>2</v>
      </c>
      <c r="E1826">
        <v>2019</v>
      </c>
      <c r="F1826" t="s">
        <v>127</v>
      </c>
      <c r="G1826" t="s">
        <v>130</v>
      </c>
      <c r="H1826" t="s">
        <v>48</v>
      </c>
      <c r="I1826" t="s">
        <v>18</v>
      </c>
      <c r="J1826" t="s">
        <v>10</v>
      </c>
      <c r="K1826" t="s">
        <v>43</v>
      </c>
      <c r="L1826">
        <v>2</v>
      </c>
      <c r="M1826">
        <v>1011</v>
      </c>
      <c r="O1826" t="s">
        <v>25</v>
      </c>
      <c r="R1826" t="s">
        <v>44</v>
      </c>
      <c r="S1826" s="49" t="str">
        <f t="shared" si="225"/>
        <v>Card</v>
      </c>
      <c r="T1826" s="3">
        <v>0.03</v>
      </c>
      <c r="U1826" s="2">
        <v>14.84</v>
      </c>
      <c r="V1826" s="2">
        <v>2.92</v>
      </c>
      <c r="W1826" s="54">
        <f>_xlfn.XLOOKUP(M1826,Market!A:A,Market!F:F,0)</f>
        <v>0.06</v>
      </c>
      <c r="X1826" s="55">
        <f t="shared" si="226"/>
        <v>0.44519999999999998</v>
      </c>
      <c r="Y1826" s="55">
        <f t="shared" si="227"/>
        <v>11.92</v>
      </c>
      <c r="Z1826" s="54">
        <f t="shared" si="228"/>
        <v>0.80323450134770891</v>
      </c>
      <c r="AA1826" s="49" t="str">
        <f t="shared" ca="1" si="229"/>
        <v>N</v>
      </c>
      <c r="AB1826" s="49">
        <f t="shared" ca="1" si="230"/>
        <v>5</v>
      </c>
      <c r="AC1826" s="49" t="str">
        <f t="shared" ca="1" si="231"/>
        <v>N</v>
      </c>
    </row>
    <row r="1827" spans="1:29" x14ac:dyDescent="0.25">
      <c r="A1827">
        <v>9124</v>
      </c>
      <c r="B1827" s="9">
        <v>43562</v>
      </c>
      <c r="C1827" s="50" t="str">
        <f t="shared" si="224"/>
        <v>N</v>
      </c>
      <c r="D1827" s="52">
        <f>_xlfn.XLOOKUP(B1827,Cal_Date!B:B,Cal_Date!A:A,0)</f>
        <v>2</v>
      </c>
      <c r="E1827">
        <v>2019</v>
      </c>
      <c r="F1827" t="s">
        <v>127</v>
      </c>
      <c r="G1827" t="s">
        <v>130</v>
      </c>
      <c r="H1827" t="s">
        <v>48</v>
      </c>
      <c r="I1827" t="s">
        <v>18</v>
      </c>
      <c r="J1827" t="s">
        <v>10</v>
      </c>
      <c r="K1827" t="s">
        <v>43</v>
      </c>
      <c r="L1827">
        <v>1</v>
      </c>
      <c r="M1827">
        <v>1007</v>
      </c>
      <c r="O1827" t="s">
        <v>28</v>
      </c>
      <c r="R1827" t="s">
        <v>44</v>
      </c>
      <c r="S1827" s="49" t="str">
        <f t="shared" si="225"/>
        <v>Card</v>
      </c>
      <c r="T1827" s="3">
        <v>0.03</v>
      </c>
      <c r="U1827" s="2">
        <v>7.6229999999999993</v>
      </c>
      <c r="V1827" s="2">
        <v>1.46</v>
      </c>
      <c r="W1827" s="54">
        <f>_xlfn.XLOOKUP(M1827,Market!A:A,Market!F:F,0)</f>
        <v>8.8999999999999996E-2</v>
      </c>
      <c r="X1827" s="55">
        <f t="shared" si="226"/>
        <v>0.22868999999999998</v>
      </c>
      <c r="Y1827" s="55">
        <f t="shared" si="227"/>
        <v>6.1629999999999994</v>
      </c>
      <c r="Z1827" s="54">
        <f t="shared" si="228"/>
        <v>0.80847435392889933</v>
      </c>
      <c r="AA1827" s="49" t="str">
        <f t="shared" ca="1" si="229"/>
        <v>N</v>
      </c>
      <c r="AB1827" s="49">
        <f t="shared" ca="1" si="230"/>
        <v>5</v>
      </c>
      <c r="AC1827" s="49" t="str">
        <f t="shared" ca="1" si="231"/>
        <v>N</v>
      </c>
    </row>
    <row r="1828" spans="1:29" x14ac:dyDescent="0.25">
      <c r="A1828">
        <v>9125</v>
      </c>
      <c r="B1828" s="9">
        <v>43562</v>
      </c>
      <c r="C1828" s="50" t="str">
        <f t="shared" si="224"/>
        <v>N</v>
      </c>
      <c r="D1828" s="52">
        <f>_xlfn.XLOOKUP(B1828,Cal_Date!B:B,Cal_Date!A:A,0)</f>
        <v>2</v>
      </c>
      <c r="E1828">
        <v>2019</v>
      </c>
      <c r="F1828" t="s">
        <v>127</v>
      </c>
      <c r="G1828" t="s">
        <v>130</v>
      </c>
      <c r="H1828" t="s">
        <v>48</v>
      </c>
      <c r="I1828" t="s">
        <v>18</v>
      </c>
      <c r="J1828" t="s">
        <v>10</v>
      </c>
      <c r="K1828" t="s">
        <v>43</v>
      </c>
      <c r="L1828">
        <v>1</v>
      </c>
      <c r="M1828">
        <v>1007</v>
      </c>
      <c r="O1828" t="s">
        <v>28</v>
      </c>
      <c r="R1828" t="s">
        <v>44</v>
      </c>
      <c r="S1828" s="49" t="str">
        <f t="shared" si="225"/>
        <v>Card</v>
      </c>
      <c r="T1828" s="3">
        <v>0.03</v>
      </c>
      <c r="U1828" s="2">
        <v>7.6229999999999993</v>
      </c>
      <c r="V1828" s="2">
        <v>1.46</v>
      </c>
      <c r="W1828" s="54">
        <f>_xlfn.XLOOKUP(M1828,Market!A:A,Market!F:F,0)</f>
        <v>8.8999999999999996E-2</v>
      </c>
      <c r="X1828" s="55">
        <f t="shared" si="226"/>
        <v>0.22868999999999998</v>
      </c>
      <c r="Y1828" s="55">
        <f t="shared" si="227"/>
        <v>6.1629999999999994</v>
      </c>
      <c r="Z1828" s="54">
        <f t="shared" si="228"/>
        <v>0.80847435392889933</v>
      </c>
      <c r="AA1828" s="49" t="str">
        <f t="shared" ca="1" si="229"/>
        <v>N</v>
      </c>
      <c r="AB1828" s="49">
        <f t="shared" ca="1" si="230"/>
        <v>5</v>
      </c>
      <c r="AC1828" s="49" t="str">
        <f t="shared" ca="1" si="231"/>
        <v>N</v>
      </c>
    </row>
    <row r="1829" spans="1:29" x14ac:dyDescent="0.25">
      <c r="A1829">
        <v>9126</v>
      </c>
      <c r="B1829" s="9">
        <v>43562</v>
      </c>
      <c r="C1829" s="50" t="str">
        <f t="shared" si="224"/>
        <v>N</v>
      </c>
      <c r="D1829" s="52">
        <f>_xlfn.XLOOKUP(B1829,Cal_Date!B:B,Cal_Date!A:A,0)</f>
        <v>2</v>
      </c>
      <c r="E1829">
        <v>2019</v>
      </c>
      <c r="F1829" t="s">
        <v>127</v>
      </c>
      <c r="G1829" t="s">
        <v>130</v>
      </c>
      <c r="H1829" t="s">
        <v>11</v>
      </c>
      <c r="I1829" t="s">
        <v>11</v>
      </c>
      <c r="J1829" t="s">
        <v>15</v>
      </c>
      <c r="K1829" t="s">
        <v>42</v>
      </c>
      <c r="L1829">
        <v>1</v>
      </c>
      <c r="M1829">
        <v>1008</v>
      </c>
      <c r="O1829" t="s">
        <v>28</v>
      </c>
      <c r="R1829" t="s">
        <v>44</v>
      </c>
      <c r="S1829" s="49" t="str">
        <f t="shared" si="225"/>
        <v>Card</v>
      </c>
      <c r="T1829" s="3">
        <v>0.03</v>
      </c>
      <c r="U1829" s="2">
        <v>2.7225000000000001</v>
      </c>
      <c r="V1829" s="2">
        <v>0.87</v>
      </c>
      <c r="W1829" s="54">
        <f>_xlfn.XLOOKUP(M1829,Market!A:A,Market!F:F,0)</f>
        <v>8.8999999999999996E-2</v>
      </c>
      <c r="X1829" s="55">
        <f t="shared" si="226"/>
        <v>8.1674999999999998E-2</v>
      </c>
      <c r="Y1829" s="55">
        <f t="shared" si="227"/>
        <v>1.8525</v>
      </c>
      <c r="Z1829" s="54">
        <f t="shared" si="228"/>
        <v>0.68044077134986225</v>
      </c>
      <c r="AA1829" s="49" t="str">
        <f t="shared" ca="1" si="229"/>
        <v>N</v>
      </c>
      <c r="AB1829" s="49">
        <f t="shared" ca="1" si="230"/>
        <v>5</v>
      </c>
      <c r="AC1829" s="49" t="str">
        <f t="shared" ca="1" si="231"/>
        <v>N</v>
      </c>
    </row>
    <row r="1830" spans="1:29" x14ac:dyDescent="0.25">
      <c r="A1830">
        <v>9127</v>
      </c>
      <c r="B1830" s="9">
        <v>43562</v>
      </c>
      <c r="C1830" s="50" t="str">
        <f t="shared" si="224"/>
        <v>N</v>
      </c>
      <c r="D1830" s="52">
        <f>_xlfn.XLOOKUP(B1830,Cal_Date!B:B,Cal_Date!A:A,0)</f>
        <v>2</v>
      </c>
      <c r="E1830">
        <v>2019</v>
      </c>
      <c r="F1830" t="s">
        <v>127</v>
      </c>
      <c r="G1830" t="s">
        <v>130</v>
      </c>
      <c r="H1830" t="s">
        <v>14</v>
      </c>
      <c r="I1830" t="s">
        <v>18</v>
      </c>
      <c r="J1830" t="s">
        <v>15</v>
      </c>
      <c r="K1830" t="s">
        <v>43</v>
      </c>
      <c r="L1830">
        <v>2</v>
      </c>
      <c r="M1830">
        <v>1004</v>
      </c>
      <c r="O1830" t="s">
        <v>28</v>
      </c>
      <c r="R1830" t="s">
        <v>44</v>
      </c>
      <c r="S1830" s="49" t="str">
        <f t="shared" si="225"/>
        <v>Card</v>
      </c>
      <c r="T1830" s="3">
        <v>0.03</v>
      </c>
      <c r="U1830" s="2">
        <v>13.780000000000001</v>
      </c>
      <c r="V1830" s="2">
        <v>4.2</v>
      </c>
      <c r="W1830" s="54">
        <f>_xlfn.XLOOKUP(M1830,Market!A:A,Market!F:F,0)</f>
        <v>0.06</v>
      </c>
      <c r="X1830" s="55">
        <f t="shared" si="226"/>
        <v>0.41340000000000005</v>
      </c>
      <c r="Y1830" s="55">
        <f t="shared" si="227"/>
        <v>9.5800000000000018</v>
      </c>
      <c r="Z1830" s="54">
        <f t="shared" si="228"/>
        <v>0.69521044992743108</v>
      </c>
      <c r="AA1830" s="49" t="str">
        <f t="shared" ca="1" si="229"/>
        <v>N</v>
      </c>
      <c r="AB1830" s="49">
        <f t="shared" ca="1" si="230"/>
        <v>5</v>
      </c>
      <c r="AC1830" s="49" t="str">
        <f t="shared" ca="1" si="231"/>
        <v>N</v>
      </c>
    </row>
    <row r="1831" spans="1:29" x14ac:dyDescent="0.25">
      <c r="A1831">
        <v>9128</v>
      </c>
      <c r="B1831" s="9">
        <v>43562</v>
      </c>
      <c r="C1831" s="50" t="str">
        <f t="shared" si="224"/>
        <v>N</v>
      </c>
      <c r="D1831" s="52">
        <f>_xlfn.XLOOKUP(B1831,Cal_Date!B:B,Cal_Date!A:A,0)</f>
        <v>2</v>
      </c>
      <c r="E1831">
        <v>2019</v>
      </c>
      <c r="F1831" t="s">
        <v>127</v>
      </c>
      <c r="G1831" t="s">
        <v>130</v>
      </c>
      <c r="H1831" t="s">
        <v>14</v>
      </c>
      <c r="I1831" t="s">
        <v>18</v>
      </c>
      <c r="J1831" t="s">
        <v>15</v>
      </c>
      <c r="K1831" t="s">
        <v>43</v>
      </c>
      <c r="L1831">
        <v>1</v>
      </c>
      <c r="M1831">
        <v>1003</v>
      </c>
      <c r="O1831" t="s">
        <v>25</v>
      </c>
      <c r="R1831" t="s">
        <v>44</v>
      </c>
      <c r="S1831" s="49" t="str">
        <f t="shared" si="225"/>
        <v>Card</v>
      </c>
      <c r="T1831" s="3">
        <v>0.03</v>
      </c>
      <c r="U1831" s="2">
        <v>7.42</v>
      </c>
      <c r="V1831" s="2">
        <v>2.2200000000000002</v>
      </c>
      <c r="W1831" s="54">
        <f>_xlfn.XLOOKUP(M1831,Market!A:A,Market!F:F,0)</f>
        <v>0.06</v>
      </c>
      <c r="X1831" s="55">
        <f t="shared" si="226"/>
        <v>0.22259999999999999</v>
      </c>
      <c r="Y1831" s="55">
        <f t="shared" si="227"/>
        <v>5.1999999999999993</v>
      </c>
      <c r="Z1831" s="54">
        <f t="shared" si="228"/>
        <v>0.70080862533692712</v>
      </c>
      <c r="AA1831" s="49" t="str">
        <f t="shared" ca="1" si="229"/>
        <v>N</v>
      </c>
      <c r="AB1831" s="49">
        <f t="shared" ca="1" si="230"/>
        <v>5</v>
      </c>
      <c r="AC1831" s="49" t="str">
        <f t="shared" ca="1" si="231"/>
        <v>N</v>
      </c>
    </row>
    <row r="1832" spans="1:29" x14ac:dyDescent="0.25">
      <c r="A1832">
        <v>9129</v>
      </c>
      <c r="B1832" s="9">
        <v>43562</v>
      </c>
      <c r="C1832" s="50" t="str">
        <f t="shared" si="224"/>
        <v>N</v>
      </c>
      <c r="D1832" s="52">
        <f>_xlfn.XLOOKUP(B1832,Cal_Date!B:B,Cal_Date!A:A,0)</f>
        <v>2</v>
      </c>
      <c r="E1832">
        <v>2019</v>
      </c>
      <c r="F1832" t="s">
        <v>127</v>
      </c>
      <c r="G1832" t="s">
        <v>130</v>
      </c>
      <c r="H1832" t="s">
        <v>48</v>
      </c>
      <c r="I1832" t="s">
        <v>18</v>
      </c>
      <c r="J1832" t="s">
        <v>10</v>
      </c>
      <c r="K1832" t="s">
        <v>43</v>
      </c>
      <c r="L1832">
        <v>2</v>
      </c>
      <c r="M1832">
        <v>1002</v>
      </c>
      <c r="O1832" t="s">
        <v>28</v>
      </c>
      <c r="R1832" t="s">
        <v>44</v>
      </c>
      <c r="S1832" s="49" t="str">
        <f t="shared" si="225"/>
        <v>Card</v>
      </c>
      <c r="T1832" s="3">
        <v>0.03</v>
      </c>
      <c r="U1832" s="2">
        <v>14.84</v>
      </c>
      <c r="V1832" s="2">
        <v>2.92</v>
      </c>
      <c r="W1832" s="54">
        <f>_xlfn.XLOOKUP(M1832,Market!A:A,Market!F:F,0)</f>
        <v>0.06</v>
      </c>
      <c r="X1832" s="55">
        <f t="shared" si="226"/>
        <v>0.44519999999999998</v>
      </c>
      <c r="Y1832" s="55">
        <f t="shared" si="227"/>
        <v>11.92</v>
      </c>
      <c r="Z1832" s="54">
        <f t="shared" si="228"/>
        <v>0.80323450134770891</v>
      </c>
      <c r="AA1832" s="49" t="str">
        <f t="shared" ca="1" si="229"/>
        <v>N</v>
      </c>
      <c r="AB1832" s="49">
        <f t="shared" ca="1" si="230"/>
        <v>5</v>
      </c>
      <c r="AC1832" s="49" t="str">
        <f t="shared" ca="1" si="231"/>
        <v>N</v>
      </c>
    </row>
    <row r="1833" spans="1:29" x14ac:dyDescent="0.25">
      <c r="A1833">
        <v>9130</v>
      </c>
      <c r="B1833" s="9">
        <v>43562</v>
      </c>
      <c r="C1833" s="50" t="str">
        <f t="shared" si="224"/>
        <v>N</v>
      </c>
      <c r="D1833" s="52">
        <f>_xlfn.XLOOKUP(B1833,Cal_Date!B:B,Cal_Date!A:A,0)</f>
        <v>2</v>
      </c>
      <c r="E1833">
        <v>2019</v>
      </c>
      <c r="F1833" t="s">
        <v>127</v>
      </c>
      <c r="G1833" t="s">
        <v>130</v>
      </c>
      <c r="H1833" t="s">
        <v>48</v>
      </c>
      <c r="I1833" t="s">
        <v>18</v>
      </c>
      <c r="J1833" t="s">
        <v>10</v>
      </c>
      <c r="K1833" t="s">
        <v>43</v>
      </c>
      <c r="L1833">
        <v>1</v>
      </c>
      <c r="M1833">
        <v>1007</v>
      </c>
      <c r="O1833" t="s">
        <v>28</v>
      </c>
      <c r="R1833" t="s">
        <v>44</v>
      </c>
      <c r="S1833" s="49" t="str">
        <f t="shared" si="225"/>
        <v>Card</v>
      </c>
      <c r="T1833" s="3">
        <v>0.03</v>
      </c>
      <c r="U1833" s="2">
        <v>7.6229999999999993</v>
      </c>
      <c r="V1833" s="2">
        <v>1.46</v>
      </c>
      <c r="W1833" s="54">
        <f>_xlfn.XLOOKUP(M1833,Market!A:A,Market!F:F,0)</f>
        <v>8.8999999999999996E-2</v>
      </c>
      <c r="X1833" s="55">
        <f t="shared" si="226"/>
        <v>0.22868999999999998</v>
      </c>
      <c r="Y1833" s="55">
        <f t="shared" si="227"/>
        <v>6.1629999999999994</v>
      </c>
      <c r="Z1833" s="54">
        <f t="shared" si="228"/>
        <v>0.80847435392889933</v>
      </c>
      <c r="AA1833" s="49" t="str">
        <f t="shared" ca="1" si="229"/>
        <v>N</v>
      </c>
      <c r="AB1833" s="49">
        <f t="shared" ca="1" si="230"/>
        <v>5</v>
      </c>
      <c r="AC1833" s="49" t="str">
        <f t="shared" ca="1" si="231"/>
        <v>N</v>
      </c>
    </row>
    <row r="1834" spans="1:29" x14ac:dyDescent="0.25">
      <c r="A1834">
        <v>9131</v>
      </c>
      <c r="B1834" s="9">
        <v>43562</v>
      </c>
      <c r="C1834" s="50" t="str">
        <f t="shared" si="224"/>
        <v>N</v>
      </c>
      <c r="D1834" s="52">
        <f>_xlfn.XLOOKUP(B1834,Cal_Date!B:B,Cal_Date!A:A,0)</f>
        <v>2</v>
      </c>
      <c r="E1834">
        <v>2019</v>
      </c>
      <c r="F1834" t="s">
        <v>127</v>
      </c>
      <c r="G1834" t="s">
        <v>130</v>
      </c>
      <c r="H1834" t="s">
        <v>11</v>
      </c>
      <c r="I1834" t="s">
        <v>11</v>
      </c>
      <c r="J1834" t="s">
        <v>15</v>
      </c>
      <c r="K1834" t="s">
        <v>42</v>
      </c>
      <c r="L1834">
        <v>2</v>
      </c>
      <c r="M1834">
        <v>1008</v>
      </c>
      <c r="O1834" t="s">
        <v>28</v>
      </c>
      <c r="R1834" t="s">
        <v>46</v>
      </c>
      <c r="S1834" s="49" t="str">
        <f t="shared" si="225"/>
        <v>Card</v>
      </c>
      <c r="T1834" s="3">
        <v>0.04</v>
      </c>
      <c r="U1834" s="2">
        <v>5.4450000000000003</v>
      </c>
      <c r="V1834" s="2">
        <v>1.74</v>
      </c>
      <c r="W1834" s="54">
        <f>_xlfn.XLOOKUP(M1834,Market!A:A,Market!F:F,0)</f>
        <v>8.8999999999999996E-2</v>
      </c>
      <c r="X1834" s="55">
        <f t="shared" si="226"/>
        <v>0.21780000000000002</v>
      </c>
      <c r="Y1834" s="55">
        <f t="shared" si="227"/>
        <v>3.7050000000000001</v>
      </c>
      <c r="Z1834" s="54">
        <f t="shared" si="228"/>
        <v>0.68044077134986225</v>
      </c>
      <c r="AA1834" s="49" t="str">
        <f t="shared" ca="1" si="229"/>
        <v>N</v>
      </c>
      <c r="AB1834" s="49">
        <f t="shared" ca="1" si="230"/>
        <v>5</v>
      </c>
      <c r="AC1834" s="49" t="str">
        <f t="shared" ca="1" si="231"/>
        <v>N</v>
      </c>
    </row>
    <row r="1835" spans="1:29" x14ac:dyDescent="0.25">
      <c r="A1835">
        <v>9132</v>
      </c>
      <c r="B1835" s="9">
        <v>43562</v>
      </c>
      <c r="C1835" s="50" t="str">
        <f t="shared" si="224"/>
        <v>N</v>
      </c>
      <c r="D1835" s="52">
        <f>_xlfn.XLOOKUP(B1835,Cal_Date!B:B,Cal_Date!A:A,0)</f>
        <v>2</v>
      </c>
      <c r="E1835">
        <v>2019</v>
      </c>
      <c r="F1835" t="s">
        <v>127</v>
      </c>
      <c r="G1835" t="s">
        <v>130</v>
      </c>
      <c r="H1835" t="s">
        <v>11</v>
      </c>
      <c r="I1835" t="s">
        <v>13</v>
      </c>
      <c r="J1835" t="s">
        <v>15</v>
      </c>
      <c r="K1835" t="s">
        <v>42</v>
      </c>
      <c r="L1835">
        <v>1</v>
      </c>
      <c r="M1835">
        <v>1008</v>
      </c>
      <c r="O1835" t="s">
        <v>28</v>
      </c>
      <c r="R1835" t="s">
        <v>44</v>
      </c>
      <c r="S1835" s="49" t="str">
        <f t="shared" si="225"/>
        <v>Card</v>
      </c>
      <c r="T1835" s="3">
        <v>0.03</v>
      </c>
      <c r="U1835" s="2">
        <v>2.7225000000000001</v>
      </c>
      <c r="V1835" s="2">
        <v>1.42</v>
      </c>
      <c r="W1835" s="54">
        <f>_xlfn.XLOOKUP(M1835,Market!A:A,Market!F:F,0)</f>
        <v>8.8999999999999996E-2</v>
      </c>
      <c r="X1835" s="55">
        <f t="shared" si="226"/>
        <v>8.1674999999999998E-2</v>
      </c>
      <c r="Y1835" s="55">
        <f t="shared" si="227"/>
        <v>1.3025000000000002</v>
      </c>
      <c r="Z1835" s="54">
        <f t="shared" si="228"/>
        <v>0.47842056932966032</v>
      </c>
      <c r="AA1835" s="49" t="str">
        <f t="shared" ca="1" si="229"/>
        <v>N</v>
      </c>
      <c r="AB1835" s="49">
        <f t="shared" ca="1" si="230"/>
        <v>5</v>
      </c>
      <c r="AC1835" s="49" t="str">
        <f t="shared" ca="1" si="231"/>
        <v>N</v>
      </c>
    </row>
    <row r="1836" spans="1:29" x14ac:dyDescent="0.25">
      <c r="A1836">
        <v>9133</v>
      </c>
      <c r="B1836" s="9">
        <v>43562</v>
      </c>
      <c r="C1836" s="50" t="str">
        <f t="shared" si="224"/>
        <v>N</v>
      </c>
      <c r="D1836" s="52">
        <f>_xlfn.XLOOKUP(B1836,Cal_Date!B:B,Cal_Date!A:A,0)</f>
        <v>2</v>
      </c>
      <c r="E1836">
        <v>2019</v>
      </c>
      <c r="F1836" t="s">
        <v>127</v>
      </c>
      <c r="G1836" t="s">
        <v>130</v>
      </c>
      <c r="H1836" t="s">
        <v>11</v>
      </c>
      <c r="I1836" t="s">
        <v>11</v>
      </c>
      <c r="J1836" t="s">
        <v>15</v>
      </c>
      <c r="K1836" t="s">
        <v>42</v>
      </c>
      <c r="L1836">
        <v>1</v>
      </c>
      <c r="M1836">
        <v>1000</v>
      </c>
      <c r="O1836" t="s">
        <v>25</v>
      </c>
      <c r="R1836" t="s">
        <v>44</v>
      </c>
      <c r="S1836" s="49" t="str">
        <f t="shared" si="225"/>
        <v>Card</v>
      </c>
      <c r="T1836" s="3">
        <v>0.03</v>
      </c>
      <c r="U1836" s="2">
        <v>2.7</v>
      </c>
      <c r="V1836" s="2">
        <v>0.87</v>
      </c>
      <c r="W1836" s="54">
        <f>_xlfn.XLOOKUP(M1836,Market!A:A,Market!F:F,0)</f>
        <v>0.08</v>
      </c>
      <c r="X1836" s="55">
        <f t="shared" si="226"/>
        <v>8.1000000000000003E-2</v>
      </c>
      <c r="Y1836" s="55">
        <f t="shared" si="227"/>
        <v>1.83</v>
      </c>
      <c r="Z1836" s="54">
        <f t="shared" si="228"/>
        <v>0.67777777777777781</v>
      </c>
      <c r="AA1836" s="49" t="str">
        <f t="shared" ca="1" si="229"/>
        <v>N</v>
      </c>
      <c r="AB1836" s="49">
        <f t="shared" ca="1" si="230"/>
        <v>5</v>
      </c>
      <c r="AC1836" s="49" t="str">
        <f t="shared" ca="1" si="231"/>
        <v>N</v>
      </c>
    </row>
    <row r="1837" spans="1:29" x14ac:dyDescent="0.25">
      <c r="A1837">
        <v>9134</v>
      </c>
      <c r="B1837" s="9">
        <v>43562</v>
      </c>
      <c r="C1837" s="50" t="str">
        <f t="shared" si="224"/>
        <v>N</v>
      </c>
      <c r="D1837" s="52">
        <f>_xlfn.XLOOKUP(B1837,Cal_Date!B:B,Cal_Date!A:A,0)</f>
        <v>2</v>
      </c>
      <c r="E1837">
        <v>2019</v>
      </c>
      <c r="F1837" t="s">
        <v>127</v>
      </c>
      <c r="G1837" t="s">
        <v>130</v>
      </c>
      <c r="H1837" t="s">
        <v>14</v>
      </c>
      <c r="I1837" t="s">
        <v>18</v>
      </c>
      <c r="J1837" t="s">
        <v>15</v>
      </c>
      <c r="K1837" t="s">
        <v>43</v>
      </c>
      <c r="L1837">
        <v>1</v>
      </c>
      <c r="M1837">
        <v>1000</v>
      </c>
      <c r="O1837" t="s">
        <v>25</v>
      </c>
      <c r="R1837" t="s">
        <v>44</v>
      </c>
      <c r="S1837" s="49" t="str">
        <f t="shared" si="225"/>
        <v>Card</v>
      </c>
      <c r="T1837" s="3">
        <v>0.03</v>
      </c>
      <c r="U1837" s="2">
        <v>7.0200000000000005</v>
      </c>
      <c r="V1837" s="2">
        <v>2.1</v>
      </c>
      <c r="W1837" s="54">
        <f>_xlfn.XLOOKUP(M1837,Market!A:A,Market!F:F,0)</f>
        <v>0.08</v>
      </c>
      <c r="X1837" s="55">
        <f t="shared" si="226"/>
        <v>0.21060000000000001</v>
      </c>
      <c r="Y1837" s="55">
        <f t="shared" si="227"/>
        <v>4.92</v>
      </c>
      <c r="Z1837" s="54">
        <f t="shared" si="228"/>
        <v>0.70085470085470081</v>
      </c>
      <c r="AA1837" s="49" t="str">
        <f t="shared" ca="1" si="229"/>
        <v>N</v>
      </c>
      <c r="AB1837" s="49">
        <f t="shared" ca="1" si="230"/>
        <v>5</v>
      </c>
      <c r="AC1837" s="49" t="str">
        <f t="shared" ca="1" si="231"/>
        <v>N</v>
      </c>
    </row>
    <row r="1838" spans="1:29" x14ac:dyDescent="0.25">
      <c r="A1838">
        <v>9135</v>
      </c>
      <c r="B1838" s="9">
        <v>43562</v>
      </c>
      <c r="C1838" s="50" t="str">
        <f t="shared" si="224"/>
        <v>N</v>
      </c>
      <c r="D1838" s="52">
        <f>_xlfn.XLOOKUP(B1838,Cal_Date!B:B,Cal_Date!A:A,0)</f>
        <v>2</v>
      </c>
      <c r="E1838">
        <v>2019</v>
      </c>
      <c r="F1838" t="s">
        <v>127</v>
      </c>
      <c r="G1838" t="s">
        <v>130</v>
      </c>
      <c r="H1838" t="s">
        <v>11</v>
      </c>
      <c r="I1838" t="s">
        <v>11</v>
      </c>
      <c r="J1838" t="s">
        <v>15</v>
      </c>
      <c r="K1838" t="s">
        <v>42</v>
      </c>
      <c r="L1838">
        <v>1</v>
      </c>
      <c r="M1838">
        <v>1000</v>
      </c>
      <c r="O1838" t="s">
        <v>25</v>
      </c>
      <c r="R1838" t="s">
        <v>44</v>
      </c>
      <c r="S1838" s="49" t="str">
        <f t="shared" si="225"/>
        <v>Card</v>
      </c>
      <c r="T1838" s="3">
        <v>0.03</v>
      </c>
      <c r="U1838" s="2">
        <v>2.7</v>
      </c>
      <c r="V1838" s="2">
        <v>0.87</v>
      </c>
      <c r="W1838" s="54">
        <f>_xlfn.XLOOKUP(M1838,Market!A:A,Market!F:F,0)</f>
        <v>0.08</v>
      </c>
      <c r="X1838" s="55">
        <f t="shared" si="226"/>
        <v>8.1000000000000003E-2</v>
      </c>
      <c r="Y1838" s="55">
        <f t="shared" si="227"/>
        <v>1.83</v>
      </c>
      <c r="Z1838" s="54">
        <f t="shared" si="228"/>
        <v>0.67777777777777781</v>
      </c>
      <c r="AA1838" s="49" t="str">
        <f t="shared" ca="1" si="229"/>
        <v>N</v>
      </c>
      <c r="AB1838" s="49">
        <f t="shared" ca="1" si="230"/>
        <v>5</v>
      </c>
      <c r="AC1838" s="49" t="str">
        <f t="shared" ca="1" si="231"/>
        <v>N</v>
      </c>
    </row>
    <row r="1839" spans="1:29" x14ac:dyDescent="0.25">
      <c r="A1839">
        <v>9136</v>
      </c>
      <c r="B1839" s="9">
        <v>43562</v>
      </c>
      <c r="C1839" s="50" t="str">
        <f t="shared" si="224"/>
        <v>N</v>
      </c>
      <c r="D1839" s="52">
        <f>_xlfn.XLOOKUP(B1839,Cal_Date!B:B,Cal_Date!A:A,0)</f>
        <v>2</v>
      </c>
      <c r="E1839">
        <v>2019</v>
      </c>
      <c r="F1839" t="s">
        <v>127</v>
      </c>
      <c r="G1839" t="s">
        <v>130</v>
      </c>
      <c r="H1839" t="s">
        <v>11</v>
      </c>
      <c r="I1839" t="s">
        <v>13</v>
      </c>
      <c r="J1839" t="s">
        <v>15</v>
      </c>
      <c r="K1839" t="s">
        <v>42</v>
      </c>
      <c r="L1839">
        <v>2</v>
      </c>
      <c r="M1839">
        <v>1001</v>
      </c>
      <c r="O1839" t="s">
        <v>25</v>
      </c>
      <c r="R1839" t="s">
        <v>44</v>
      </c>
      <c r="S1839" s="49" t="str">
        <f t="shared" si="225"/>
        <v>Card</v>
      </c>
      <c r="T1839" s="3">
        <v>0.03</v>
      </c>
      <c r="U1839" s="2">
        <v>5.3000000000000007</v>
      </c>
      <c r="V1839" s="2">
        <v>2.84</v>
      </c>
      <c r="W1839" s="54">
        <f>_xlfn.XLOOKUP(M1839,Market!A:A,Market!F:F,0)</f>
        <v>0.06</v>
      </c>
      <c r="X1839" s="55">
        <f t="shared" si="226"/>
        <v>0.159</v>
      </c>
      <c r="Y1839" s="55">
        <f t="shared" si="227"/>
        <v>2.4600000000000009</v>
      </c>
      <c r="Z1839" s="54">
        <f t="shared" si="228"/>
        <v>0.46415094339622653</v>
      </c>
      <c r="AA1839" s="49" t="str">
        <f t="shared" ca="1" si="229"/>
        <v>N</v>
      </c>
      <c r="AB1839" s="49">
        <f t="shared" ca="1" si="230"/>
        <v>5</v>
      </c>
      <c r="AC1839" s="49" t="str">
        <f t="shared" ca="1" si="231"/>
        <v>N</v>
      </c>
    </row>
    <row r="1840" spans="1:29" x14ac:dyDescent="0.25">
      <c r="A1840">
        <v>9137</v>
      </c>
      <c r="B1840" s="9">
        <v>43562</v>
      </c>
      <c r="C1840" s="50" t="str">
        <f t="shared" si="224"/>
        <v>N</v>
      </c>
      <c r="D1840" s="52">
        <f>_xlfn.XLOOKUP(B1840,Cal_Date!B:B,Cal_Date!A:A,0)</f>
        <v>2</v>
      </c>
      <c r="E1840">
        <v>2019</v>
      </c>
      <c r="F1840" t="s">
        <v>127</v>
      </c>
      <c r="G1840" t="s">
        <v>130</v>
      </c>
      <c r="H1840" t="s">
        <v>48</v>
      </c>
      <c r="I1840" t="s">
        <v>18</v>
      </c>
      <c r="J1840" t="s">
        <v>10</v>
      </c>
      <c r="K1840" t="s">
        <v>43</v>
      </c>
      <c r="L1840">
        <v>1</v>
      </c>
      <c r="M1840">
        <v>1000</v>
      </c>
      <c r="O1840" t="s">
        <v>25</v>
      </c>
      <c r="R1840" t="s">
        <v>44</v>
      </c>
      <c r="S1840" s="49" t="str">
        <f t="shared" si="225"/>
        <v>Card</v>
      </c>
      <c r="T1840" s="3">
        <v>0.03</v>
      </c>
      <c r="U1840" s="2">
        <v>7.5600000000000005</v>
      </c>
      <c r="V1840" s="2">
        <v>1.46</v>
      </c>
      <c r="W1840" s="54">
        <f>_xlfn.XLOOKUP(M1840,Market!A:A,Market!F:F,0)</f>
        <v>0.08</v>
      </c>
      <c r="X1840" s="55">
        <f t="shared" si="226"/>
        <v>0.2268</v>
      </c>
      <c r="Y1840" s="55">
        <f t="shared" si="227"/>
        <v>6.1000000000000005</v>
      </c>
      <c r="Z1840" s="54">
        <f t="shared" si="228"/>
        <v>0.80687830687830686</v>
      </c>
      <c r="AA1840" s="49" t="str">
        <f t="shared" ca="1" si="229"/>
        <v>N</v>
      </c>
      <c r="AB1840" s="49">
        <f t="shared" ca="1" si="230"/>
        <v>5</v>
      </c>
      <c r="AC1840" s="49" t="str">
        <f t="shared" ca="1" si="231"/>
        <v>N</v>
      </c>
    </row>
    <row r="1841" spans="1:29" x14ac:dyDescent="0.25">
      <c r="A1841">
        <v>9138</v>
      </c>
      <c r="B1841" s="9">
        <v>43562</v>
      </c>
      <c r="C1841" s="50" t="str">
        <f t="shared" si="224"/>
        <v>N</v>
      </c>
      <c r="D1841" s="52">
        <f>_xlfn.XLOOKUP(B1841,Cal_Date!B:B,Cal_Date!A:A,0)</f>
        <v>2</v>
      </c>
      <c r="E1841">
        <v>2019</v>
      </c>
      <c r="F1841" t="s">
        <v>127</v>
      </c>
      <c r="G1841" t="s">
        <v>130</v>
      </c>
      <c r="H1841" t="s">
        <v>11</v>
      </c>
      <c r="I1841" t="s">
        <v>13</v>
      </c>
      <c r="J1841" t="s">
        <v>15</v>
      </c>
      <c r="K1841" t="s">
        <v>42</v>
      </c>
      <c r="L1841">
        <v>1</v>
      </c>
      <c r="M1841">
        <v>1000</v>
      </c>
      <c r="O1841" t="s">
        <v>25</v>
      </c>
      <c r="R1841" t="s">
        <v>44</v>
      </c>
      <c r="S1841" s="49" t="str">
        <f t="shared" si="225"/>
        <v>Card</v>
      </c>
      <c r="T1841" s="3">
        <v>0.03</v>
      </c>
      <c r="U1841" s="2">
        <v>2.7</v>
      </c>
      <c r="V1841" s="2">
        <v>1.42</v>
      </c>
      <c r="W1841" s="54">
        <f>_xlfn.XLOOKUP(M1841,Market!A:A,Market!F:F,0)</f>
        <v>0.08</v>
      </c>
      <c r="X1841" s="55">
        <f t="shared" si="226"/>
        <v>8.1000000000000003E-2</v>
      </c>
      <c r="Y1841" s="55">
        <f t="shared" si="227"/>
        <v>1.2800000000000002</v>
      </c>
      <c r="Z1841" s="54">
        <f t="shared" si="228"/>
        <v>0.47407407407407415</v>
      </c>
      <c r="AA1841" s="49" t="str">
        <f t="shared" ca="1" si="229"/>
        <v>N</v>
      </c>
      <c r="AB1841" s="49">
        <f t="shared" ca="1" si="230"/>
        <v>5</v>
      </c>
      <c r="AC1841" s="49" t="str">
        <f t="shared" ca="1" si="231"/>
        <v>N</v>
      </c>
    </row>
    <row r="1842" spans="1:29" x14ac:dyDescent="0.25">
      <c r="A1842">
        <v>9139</v>
      </c>
      <c r="B1842" s="9">
        <v>43562</v>
      </c>
      <c r="C1842" s="50" t="str">
        <f t="shared" si="224"/>
        <v>N</v>
      </c>
      <c r="D1842" s="52">
        <f>_xlfn.XLOOKUP(B1842,Cal_Date!B:B,Cal_Date!A:A,0)</f>
        <v>2</v>
      </c>
      <c r="E1842">
        <v>2019</v>
      </c>
      <c r="F1842" t="s">
        <v>127</v>
      </c>
      <c r="G1842" t="s">
        <v>130</v>
      </c>
      <c r="H1842" t="s">
        <v>14</v>
      </c>
      <c r="I1842" t="s">
        <v>18</v>
      </c>
      <c r="J1842" t="s">
        <v>15</v>
      </c>
      <c r="K1842" t="s">
        <v>43</v>
      </c>
      <c r="L1842">
        <v>1</v>
      </c>
      <c r="M1842">
        <v>1004</v>
      </c>
      <c r="O1842" t="s">
        <v>28</v>
      </c>
      <c r="R1842" t="s">
        <v>44</v>
      </c>
      <c r="S1842" s="49" t="str">
        <f t="shared" si="225"/>
        <v>Card</v>
      </c>
      <c r="T1842" s="3">
        <v>0.03</v>
      </c>
      <c r="U1842" s="2">
        <v>6.8900000000000006</v>
      </c>
      <c r="V1842" s="2">
        <v>2.1</v>
      </c>
      <c r="W1842" s="54">
        <f>_xlfn.XLOOKUP(M1842,Market!A:A,Market!F:F,0)</f>
        <v>0.06</v>
      </c>
      <c r="X1842" s="55">
        <f t="shared" si="226"/>
        <v>0.20670000000000002</v>
      </c>
      <c r="Y1842" s="55">
        <f t="shared" si="227"/>
        <v>4.7900000000000009</v>
      </c>
      <c r="Z1842" s="54">
        <f t="shared" si="228"/>
        <v>0.69521044992743108</v>
      </c>
      <c r="AA1842" s="49" t="str">
        <f t="shared" ca="1" si="229"/>
        <v>N</v>
      </c>
      <c r="AB1842" s="49">
        <f t="shared" ca="1" si="230"/>
        <v>5</v>
      </c>
      <c r="AC1842" s="49" t="str">
        <f t="shared" ca="1" si="231"/>
        <v>N</v>
      </c>
    </row>
    <row r="1843" spans="1:29" x14ac:dyDescent="0.25">
      <c r="A1843">
        <v>9140</v>
      </c>
      <c r="B1843" s="9">
        <v>43562</v>
      </c>
      <c r="C1843" s="50" t="str">
        <f t="shared" si="224"/>
        <v>N</v>
      </c>
      <c r="D1843" s="52">
        <f>_xlfn.XLOOKUP(B1843,Cal_Date!B:B,Cal_Date!A:A,0)</f>
        <v>2</v>
      </c>
      <c r="E1843">
        <v>2019</v>
      </c>
      <c r="F1843" t="s">
        <v>127</v>
      </c>
      <c r="G1843" t="s">
        <v>130</v>
      </c>
      <c r="H1843" t="s">
        <v>11</v>
      </c>
      <c r="I1843" t="s">
        <v>13</v>
      </c>
      <c r="J1843" t="s">
        <v>15</v>
      </c>
      <c r="K1843" t="s">
        <v>42</v>
      </c>
      <c r="L1843">
        <v>1</v>
      </c>
      <c r="M1843">
        <v>1005</v>
      </c>
      <c r="O1843" t="s">
        <v>25</v>
      </c>
      <c r="R1843" t="s">
        <v>44</v>
      </c>
      <c r="S1843" s="49" t="str">
        <f t="shared" si="225"/>
        <v>Card</v>
      </c>
      <c r="T1843" s="3">
        <v>0.03</v>
      </c>
      <c r="U1843" s="2">
        <v>2.7225000000000001</v>
      </c>
      <c r="V1843" s="2">
        <v>1.42</v>
      </c>
      <c r="W1843" s="54">
        <f>_xlfn.XLOOKUP(M1843,Market!A:A,Market!F:F,0)</f>
        <v>8.8999999999999996E-2</v>
      </c>
      <c r="X1843" s="55">
        <f t="shared" si="226"/>
        <v>8.1674999999999998E-2</v>
      </c>
      <c r="Y1843" s="55">
        <f t="shared" si="227"/>
        <v>1.3025000000000002</v>
      </c>
      <c r="Z1843" s="54">
        <f t="shared" si="228"/>
        <v>0.47842056932966032</v>
      </c>
      <c r="AA1843" s="49" t="str">
        <f t="shared" ca="1" si="229"/>
        <v>N</v>
      </c>
      <c r="AB1843" s="49">
        <f t="shared" ca="1" si="230"/>
        <v>5</v>
      </c>
      <c r="AC1843" s="49" t="str">
        <f t="shared" ca="1" si="231"/>
        <v>N</v>
      </c>
    </row>
    <row r="1844" spans="1:29" x14ac:dyDescent="0.25">
      <c r="A1844">
        <v>9141</v>
      </c>
      <c r="B1844" s="9">
        <v>43562</v>
      </c>
      <c r="C1844" s="50" t="str">
        <f t="shared" si="224"/>
        <v>N</v>
      </c>
      <c r="D1844" s="52">
        <f>_xlfn.XLOOKUP(B1844,Cal_Date!B:B,Cal_Date!A:A,0)</f>
        <v>2</v>
      </c>
      <c r="E1844">
        <v>2019</v>
      </c>
      <c r="F1844" t="s">
        <v>127</v>
      </c>
      <c r="G1844" t="s">
        <v>130</v>
      </c>
      <c r="H1844" t="s">
        <v>48</v>
      </c>
      <c r="I1844" t="s">
        <v>18</v>
      </c>
      <c r="J1844" t="s">
        <v>10</v>
      </c>
      <c r="K1844" t="s">
        <v>43</v>
      </c>
      <c r="L1844">
        <v>1</v>
      </c>
      <c r="M1844">
        <v>1000</v>
      </c>
      <c r="O1844" t="s">
        <v>25</v>
      </c>
      <c r="R1844" t="s">
        <v>44</v>
      </c>
      <c r="S1844" s="49" t="str">
        <f t="shared" si="225"/>
        <v>Card</v>
      </c>
      <c r="T1844" s="3">
        <v>0.03</v>
      </c>
      <c r="U1844" s="2">
        <v>7.5600000000000005</v>
      </c>
      <c r="V1844" s="2">
        <v>1.46</v>
      </c>
      <c r="W1844" s="54">
        <f>_xlfn.XLOOKUP(M1844,Market!A:A,Market!F:F,0)</f>
        <v>0.08</v>
      </c>
      <c r="X1844" s="55">
        <f t="shared" si="226"/>
        <v>0.2268</v>
      </c>
      <c r="Y1844" s="55">
        <f t="shared" si="227"/>
        <v>6.1000000000000005</v>
      </c>
      <c r="Z1844" s="54">
        <f t="shared" si="228"/>
        <v>0.80687830687830686</v>
      </c>
      <c r="AA1844" s="49" t="str">
        <f t="shared" ca="1" si="229"/>
        <v>N</v>
      </c>
      <c r="AB1844" s="49">
        <f t="shared" ca="1" si="230"/>
        <v>5</v>
      </c>
      <c r="AC1844" s="49" t="str">
        <f t="shared" ca="1" si="231"/>
        <v>N</v>
      </c>
    </row>
    <row r="1845" spans="1:29" x14ac:dyDescent="0.25">
      <c r="A1845">
        <v>9142</v>
      </c>
      <c r="B1845" s="9">
        <v>43562</v>
      </c>
      <c r="C1845" s="50" t="str">
        <f t="shared" si="224"/>
        <v>N</v>
      </c>
      <c r="D1845" s="52">
        <f>_xlfn.XLOOKUP(B1845,Cal_Date!B:B,Cal_Date!A:A,0)</f>
        <v>2</v>
      </c>
      <c r="E1845">
        <v>2019</v>
      </c>
      <c r="F1845" t="s">
        <v>127</v>
      </c>
      <c r="G1845" t="s">
        <v>130</v>
      </c>
      <c r="H1845" t="s">
        <v>11</v>
      </c>
      <c r="I1845" t="s">
        <v>13</v>
      </c>
      <c r="J1845" t="s">
        <v>15</v>
      </c>
      <c r="K1845" t="s">
        <v>42</v>
      </c>
      <c r="L1845">
        <v>2</v>
      </c>
      <c r="M1845">
        <v>1006</v>
      </c>
      <c r="O1845" t="s">
        <v>28</v>
      </c>
      <c r="R1845" t="s">
        <v>44</v>
      </c>
      <c r="S1845" s="49" t="str">
        <f t="shared" si="225"/>
        <v>Card</v>
      </c>
      <c r="T1845" s="3">
        <v>0.03</v>
      </c>
      <c r="U1845" s="2">
        <v>5.4450000000000003</v>
      </c>
      <c r="V1845" s="2">
        <v>2.84</v>
      </c>
      <c r="W1845" s="54">
        <f>_xlfn.XLOOKUP(M1845,Market!A:A,Market!F:F,0)</f>
        <v>8.8999999999999996E-2</v>
      </c>
      <c r="X1845" s="55">
        <f t="shared" si="226"/>
        <v>0.16335</v>
      </c>
      <c r="Y1845" s="55">
        <f t="shared" si="227"/>
        <v>2.6050000000000004</v>
      </c>
      <c r="Z1845" s="54">
        <f t="shared" si="228"/>
        <v>0.47842056932966032</v>
      </c>
      <c r="AA1845" s="49" t="str">
        <f t="shared" ca="1" si="229"/>
        <v>N</v>
      </c>
      <c r="AB1845" s="49">
        <f t="shared" ca="1" si="230"/>
        <v>5</v>
      </c>
      <c r="AC1845" s="49" t="str">
        <f t="shared" ca="1" si="231"/>
        <v>N</v>
      </c>
    </row>
    <row r="1846" spans="1:29" x14ac:dyDescent="0.25">
      <c r="A1846">
        <v>9143</v>
      </c>
      <c r="B1846" s="9">
        <v>43562</v>
      </c>
      <c r="C1846" s="50" t="str">
        <f t="shared" si="224"/>
        <v>N</v>
      </c>
      <c r="D1846" s="52">
        <f>_xlfn.XLOOKUP(B1846,Cal_Date!B:B,Cal_Date!A:A,0)</f>
        <v>2</v>
      </c>
      <c r="E1846">
        <v>2019</v>
      </c>
      <c r="F1846" t="s">
        <v>127</v>
      </c>
      <c r="G1846" t="s">
        <v>130</v>
      </c>
      <c r="H1846" t="s">
        <v>14</v>
      </c>
      <c r="I1846" t="s">
        <v>18</v>
      </c>
      <c r="J1846" t="s">
        <v>15</v>
      </c>
      <c r="K1846" t="s">
        <v>43</v>
      </c>
      <c r="L1846">
        <v>2</v>
      </c>
      <c r="M1846">
        <v>1000</v>
      </c>
      <c r="O1846" t="s">
        <v>25</v>
      </c>
      <c r="R1846" t="s">
        <v>44</v>
      </c>
      <c r="S1846" s="49" t="str">
        <f t="shared" si="225"/>
        <v>Card</v>
      </c>
      <c r="T1846" s="3">
        <v>0.03</v>
      </c>
      <c r="U1846" s="2">
        <v>14.040000000000001</v>
      </c>
      <c r="V1846" s="2">
        <v>4.2</v>
      </c>
      <c r="W1846" s="54">
        <f>_xlfn.XLOOKUP(M1846,Market!A:A,Market!F:F,0)</f>
        <v>0.08</v>
      </c>
      <c r="X1846" s="55">
        <f t="shared" si="226"/>
        <v>0.42120000000000002</v>
      </c>
      <c r="Y1846" s="55">
        <f t="shared" si="227"/>
        <v>9.84</v>
      </c>
      <c r="Z1846" s="54">
        <f t="shared" si="228"/>
        <v>0.70085470085470081</v>
      </c>
      <c r="AA1846" s="49" t="str">
        <f t="shared" ca="1" si="229"/>
        <v>N</v>
      </c>
      <c r="AB1846" s="49">
        <f t="shared" ca="1" si="230"/>
        <v>5</v>
      </c>
      <c r="AC1846" s="49" t="str">
        <f t="shared" ca="1" si="231"/>
        <v>N</v>
      </c>
    </row>
    <row r="1847" spans="1:29" x14ac:dyDescent="0.25">
      <c r="A1847">
        <v>9144</v>
      </c>
      <c r="B1847" s="9">
        <v>43562</v>
      </c>
      <c r="C1847" s="50" t="str">
        <f t="shared" si="224"/>
        <v>N</v>
      </c>
      <c r="D1847" s="52">
        <f>_xlfn.XLOOKUP(B1847,Cal_Date!B:B,Cal_Date!A:A,0)</f>
        <v>2</v>
      </c>
      <c r="E1847">
        <v>2019</v>
      </c>
      <c r="F1847" t="s">
        <v>127</v>
      </c>
      <c r="G1847" t="s">
        <v>130</v>
      </c>
      <c r="H1847" t="s">
        <v>11</v>
      </c>
      <c r="I1847" t="s">
        <v>11</v>
      </c>
      <c r="J1847" t="s">
        <v>15</v>
      </c>
      <c r="K1847" t="s">
        <v>42</v>
      </c>
      <c r="L1847">
        <v>1</v>
      </c>
      <c r="M1847">
        <v>1001</v>
      </c>
      <c r="O1847" t="s">
        <v>25</v>
      </c>
      <c r="R1847" t="s">
        <v>44</v>
      </c>
      <c r="S1847" s="49" t="str">
        <f t="shared" si="225"/>
        <v>Card</v>
      </c>
      <c r="T1847" s="3">
        <v>0.03</v>
      </c>
      <c r="U1847" s="2">
        <v>2.6500000000000004</v>
      </c>
      <c r="V1847" s="2">
        <v>0.87</v>
      </c>
      <c r="W1847" s="54">
        <f>_xlfn.XLOOKUP(M1847,Market!A:A,Market!F:F,0)</f>
        <v>0.06</v>
      </c>
      <c r="X1847" s="55">
        <f t="shared" si="226"/>
        <v>7.9500000000000001E-2</v>
      </c>
      <c r="Y1847" s="55">
        <f t="shared" si="227"/>
        <v>1.7800000000000002</v>
      </c>
      <c r="Z1847" s="54">
        <f t="shared" si="228"/>
        <v>0.67169811320754713</v>
      </c>
      <c r="AA1847" s="49" t="str">
        <f t="shared" ca="1" si="229"/>
        <v>N</v>
      </c>
      <c r="AB1847" s="49">
        <f t="shared" ca="1" si="230"/>
        <v>5</v>
      </c>
      <c r="AC1847" s="49" t="str">
        <f t="shared" ca="1" si="231"/>
        <v>N</v>
      </c>
    </row>
    <row r="1848" spans="1:29" x14ac:dyDescent="0.25">
      <c r="A1848">
        <v>9145</v>
      </c>
      <c r="B1848" s="9">
        <v>43562</v>
      </c>
      <c r="C1848" s="50" t="str">
        <f t="shared" si="224"/>
        <v>N</v>
      </c>
      <c r="D1848" s="52">
        <f>_xlfn.XLOOKUP(B1848,Cal_Date!B:B,Cal_Date!A:A,0)</f>
        <v>2</v>
      </c>
      <c r="E1848">
        <v>2019</v>
      </c>
      <c r="F1848" t="s">
        <v>127</v>
      </c>
      <c r="G1848" t="s">
        <v>130</v>
      </c>
      <c r="H1848" t="s">
        <v>11</v>
      </c>
      <c r="I1848" t="s">
        <v>11</v>
      </c>
      <c r="J1848" t="s">
        <v>15</v>
      </c>
      <c r="K1848" t="s">
        <v>42</v>
      </c>
      <c r="L1848">
        <v>1</v>
      </c>
      <c r="M1848">
        <v>1008</v>
      </c>
      <c r="O1848" t="s">
        <v>28</v>
      </c>
      <c r="R1848" t="s">
        <v>44</v>
      </c>
      <c r="S1848" s="49" t="str">
        <f t="shared" si="225"/>
        <v>Card</v>
      </c>
      <c r="T1848" s="3">
        <v>0.03</v>
      </c>
      <c r="U1848" s="2">
        <v>2.7225000000000001</v>
      </c>
      <c r="V1848" s="2">
        <v>0.87</v>
      </c>
      <c r="W1848" s="54">
        <f>_xlfn.XLOOKUP(M1848,Market!A:A,Market!F:F,0)</f>
        <v>8.8999999999999996E-2</v>
      </c>
      <c r="X1848" s="55">
        <f t="shared" si="226"/>
        <v>8.1674999999999998E-2</v>
      </c>
      <c r="Y1848" s="55">
        <f t="shared" si="227"/>
        <v>1.8525</v>
      </c>
      <c r="Z1848" s="54">
        <f t="shared" si="228"/>
        <v>0.68044077134986225</v>
      </c>
      <c r="AA1848" s="49" t="str">
        <f t="shared" ca="1" si="229"/>
        <v>N</v>
      </c>
      <c r="AB1848" s="49">
        <f t="shared" ca="1" si="230"/>
        <v>5</v>
      </c>
      <c r="AC1848" s="49" t="str">
        <f t="shared" ca="1" si="231"/>
        <v>N</v>
      </c>
    </row>
    <row r="1849" spans="1:29" x14ac:dyDescent="0.25">
      <c r="A1849">
        <v>9146</v>
      </c>
      <c r="B1849" s="9">
        <v>43562</v>
      </c>
      <c r="C1849" s="50" t="str">
        <f t="shared" si="224"/>
        <v>N</v>
      </c>
      <c r="D1849" s="52">
        <f>_xlfn.XLOOKUP(B1849,Cal_Date!B:B,Cal_Date!A:A,0)</f>
        <v>2</v>
      </c>
      <c r="E1849">
        <v>2019</v>
      </c>
      <c r="F1849" t="s">
        <v>127</v>
      </c>
      <c r="G1849" t="s">
        <v>130</v>
      </c>
      <c r="H1849" t="s">
        <v>48</v>
      </c>
      <c r="I1849" t="s">
        <v>18</v>
      </c>
      <c r="J1849" t="s">
        <v>10</v>
      </c>
      <c r="K1849" t="s">
        <v>43</v>
      </c>
      <c r="L1849">
        <v>1</v>
      </c>
      <c r="M1849">
        <v>1009</v>
      </c>
      <c r="O1849" t="s">
        <v>28</v>
      </c>
      <c r="R1849" t="s">
        <v>44</v>
      </c>
      <c r="S1849" s="49" t="str">
        <f t="shared" si="225"/>
        <v>Card</v>
      </c>
      <c r="T1849" s="3">
        <v>0.03</v>
      </c>
      <c r="U1849" s="2">
        <v>7.6229999999999993</v>
      </c>
      <c r="V1849" s="2">
        <v>1.46</v>
      </c>
      <c r="W1849" s="54">
        <f>_xlfn.XLOOKUP(M1849,Market!A:A,Market!F:F,0)</f>
        <v>8.8999999999999996E-2</v>
      </c>
      <c r="X1849" s="55">
        <f t="shared" si="226"/>
        <v>0.22868999999999998</v>
      </c>
      <c r="Y1849" s="55">
        <f t="shared" si="227"/>
        <v>6.1629999999999994</v>
      </c>
      <c r="Z1849" s="54">
        <f t="shared" si="228"/>
        <v>0.80847435392889933</v>
      </c>
      <c r="AA1849" s="49" t="str">
        <f t="shared" ca="1" si="229"/>
        <v>N</v>
      </c>
      <c r="AB1849" s="49">
        <f t="shared" ca="1" si="230"/>
        <v>5</v>
      </c>
      <c r="AC1849" s="49" t="str">
        <f t="shared" ca="1" si="231"/>
        <v>N</v>
      </c>
    </row>
    <row r="1850" spans="1:29" x14ac:dyDescent="0.25">
      <c r="A1850">
        <v>9147</v>
      </c>
      <c r="B1850" s="9">
        <v>43562</v>
      </c>
      <c r="C1850" s="50" t="str">
        <f t="shared" si="224"/>
        <v>N</v>
      </c>
      <c r="D1850" s="52">
        <f>_xlfn.XLOOKUP(B1850,Cal_Date!B:B,Cal_Date!A:A,0)</f>
        <v>2</v>
      </c>
      <c r="E1850">
        <v>2019</v>
      </c>
      <c r="F1850" t="s">
        <v>127</v>
      </c>
      <c r="G1850" t="s">
        <v>130</v>
      </c>
      <c r="H1850" t="s">
        <v>48</v>
      </c>
      <c r="I1850" t="s">
        <v>18</v>
      </c>
      <c r="J1850" t="s">
        <v>10</v>
      </c>
      <c r="K1850" t="s">
        <v>43</v>
      </c>
      <c r="L1850">
        <v>2</v>
      </c>
      <c r="M1850">
        <v>1001</v>
      </c>
      <c r="O1850" t="s">
        <v>25</v>
      </c>
      <c r="R1850" t="s">
        <v>44</v>
      </c>
      <c r="S1850" s="49" t="str">
        <f t="shared" si="225"/>
        <v>Card</v>
      </c>
      <c r="T1850" s="3">
        <v>0.03</v>
      </c>
      <c r="U1850" s="2">
        <v>14.84</v>
      </c>
      <c r="V1850" s="2">
        <v>2.92</v>
      </c>
      <c r="W1850" s="54">
        <f>_xlfn.XLOOKUP(M1850,Market!A:A,Market!F:F,0)</f>
        <v>0.06</v>
      </c>
      <c r="X1850" s="55">
        <f t="shared" si="226"/>
        <v>0.44519999999999998</v>
      </c>
      <c r="Y1850" s="55">
        <f t="shared" si="227"/>
        <v>11.92</v>
      </c>
      <c r="Z1850" s="54">
        <f t="shared" si="228"/>
        <v>0.80323450134770891</v>
      </c>
      <c r="AA1850" s="49" t="str">
        <f t="shared" ca="1" si="229"/>
        <v>N</v>
      </c>
      <c r="AB1850" s="49">
        <f t="shared" ca="1" si="230"/>
        <v>5</v>
      </c>
      <c r="AC1850" s="49" t="str">
        <f t="shared" ca="1" si="231"/>
        <v>N</v>
      </c>
    </row>
    <row r="1851" spans="1:29" x14ac:dyDescent="0.25">
      <c r="A1851">
        <v>9148</v>
      </c>
      <c r="B1851" s="9">
        <v>43562</v>
      </c>
      <c r="C1851" s="50" t="str">
        <f t="shared" si="224"/>
        <v>N</v>
      </c>
      <c r="D1851" s="52">
        <f>_xlfn.XLOOKUP(B1851,Cal_Date!B:B,Cal_Date!A:A,0)</f>
        <v>2</v>
      </c>
      <c r="E1851">
        <v>2019</v>
      </c>
      <c r="F1851" t="s">
        <v>127</v>
      </c>
      <c r="G1851" t="s">
        <v>130</v>
      </c>
      <c r="H1851" t="s">
        <v>11</v>
      </c>
      <c r="I1851" t="s">
        <v>11</v>
      </c>
      <c r="J1851" t="s">
        <v>15</v>
      </c>
      <c r="K1851" t="s">
        <v>42</v>
      </c>
      <c r="L1851">
        <v>1</v>
      </c>
      <c r="M1851">
        <v>1001</v>
      </c>
      <c r="O1851" t="s">
        <v>25</v>
      </c>
      <c r="R1851" t="s">
        <v>44</v>
      </c>
      <c r="S1851" s="49" t="str">
        <f t="shared" si="225"/>
        <v>Card</v>
      </c>
      <c r="T1851" s="3">
        <v>0.03</v>
      </c>
      <c r="U1851" s="2">
        <v>2.6500000000000004</v>
      </c>
      <c r="V1851" s="2">
        <v>0.87</v>
      </c>
      <c r="W1851" s="54">
        <f>_xlfn.XLOOKUP(M1851,Market!A:A,Market!F:F,0)</f>
        <v>0.06</v>
      </c>
      <c r="X1851" s="55">
        <f t="shared" si="226"/>
        <v>7.9500000000000001E-2</v>
      </c>
      <c r="Y1851" s="55">
        <f t="shared" si="227"/>
        <v>1.7800000000000002</v>
      </c>
      <c r="Z1851" s="54">
        <f t="shared" si="228"/>
        <v>0.67169811320754713</v>
      </c>
      <c r="AA1851" s="49" t="str">
        <f t="shared" ca="1" si="229"/>
        <v>N</v>
      </c>
      <c r="AB1851" s="49">
        <f t="shared" ca="1" si="230"/>
        <v>5</v>
      </c>
      <c r="AC1851" s="49" t="str">
        <f t="shared" ca="1" si="231"/>
        <v>N</v>
      </c>
    </row>
    <row r="1852" spans="1:29" x14ac:dyDescent="0.25">
      <c r="A1852">
        <v>9149</v>
      </c>
      <c r="B1852" s="9">
        <v>43562</v>
      </c>
      <c r="C1852" s="50" t="str">
        <f t="shared" si="224"/>
        <v>N</v>
      </c>
      <c r="D1852" s="52">
        <f>_xlfn.XLOOKUP(B1852,Cal_Date!B:B,Cal_Date!A:A,0)</f>
        <v>2</v>
      </c>
      <c r="E1852">
        <v>2019</v>
      </c>
      <c r="F1852" t="s">
        <v>127</v>
      </c>
      <c r="G1852" t="s">
        <v>130</v>
      </c>
      <c r="H1852" t="s">
        <v>14</v>
      </c>
      <c r="I1852" t="s">
        <v>18</v>
      </c>
      <c r="J1852" t="s">
        <v>15</v>
      </c>
      <c r="K1852" t="s">
        <v>43</v>
      </c>
      <c r="L1852">
        <v>2</v>
      </c>
      <c r="M1852">
        <v>1001</v>
      </c>
      <c r="O1852" t="s">
        <v>25</v>
      </c>
      <c r="R1852" t="s">
        <v>44</v>
      </c>
      <c r="S1852" s="49" t="str">
        <f t="shared" si="225"/>
        <v>Card</v>
      </c>
      <c r="T1852" s="3">
        <v>0.03</v>
      </c>
      <c r="U1852" s="2">
        <v>14.84</v>
      </c>
      <c r="V1852" s="2">
        <v>4.4400000000000004</v>
      </c>
      <c r="W1852" s="54">
        <f>_xlfn.XLOOKUP(M1852,Market!A:A,Market!F:F,0)</f>
        <v>0.06</v>
      </c>
      <c r="X1852" s="55">
        <f t="shared" si="226"/>
        <v>0.44519999999999998</v>
      </c>
      <c r="Y1852" s="55">
        <f t="shared" si="227"/>
        <v>10.399999999999999</v>
      </c>
      <c r="Z1852" s="54">
        <f t="shared" si="228"/>
        <v>0.70080862533692712</v>
      </c>
      <c r="AA1852" s="49" t="str">
        <f t="shared" ca="1" si="229"/>
        <v>N</v>
      </c>
      <c r="AB1852" s="49">
        <f t="shared" ca="1" si="230"/>
        <v>5</v>
      </c>
      <c r="AC1852" s="49" t="str">
        <f t="shared" ca="1" si="231"/>
        <v>N</v>
      </c>
    </row>
    <row r="1853" spans="1:29" x14ac:dyDescent="0.25">
      <c r="A1853">
        <v>9150</v>
      </c>
      <c r="B1853" s="9">
        <v>43562</v>
      </c>
      <c r="C1853" s="50" t="str">
        <f t="shared" si="224"/>
        <v>N</v>
      </c>
      <c r="D1853" s="52">
        <f>_xlfn.XLOOKUP(B1853,Cal_Date!B:B,Cal_Date!A:A,0)</f>
        <v>2</v>
      </c>
      <c r="E1853">
        <v>2019</v>
      </c>
      <c r="F1853" t="s">
        <v>127</v>
      </c>
      <c r="G1853" t="s">
        <v>130</v>
      </c>
      <c r="H1853" t="s">
        <v>11</v>
      </c>
      <c r="I1853" t="s">
        <v>11</v>
      </c>
      <c r="J1853" t="s">
        <v>15</v>
      </c>
      <c r="K1853" t="s">
        <v>42</v>
      </c>
      <c r="L1853">
        <v>1</v>
      </c>
      <c r="M1853">
        <v>1002</v>
      </c>
      <c r="O1853" t="s">
        <v>28</v>
      </c>
      <c r="R1853" t="s">
        <v>44</v>
      </c>
      <c r="S1853" s="49" t="str">
        <f t="shared" si="225"/>
        <v>Card</v>
      </c>
      <c r="T1853" s="3">
        <v>0.03</v>
      </c>
      <c r="U1853" s="2">
        <v>2.6500000000000004</v>
      </c>
      <c r="V1853" s="2">
        <v>0.87</v>
      </c>
      <c r="W1853" s="54">
        <f>_xlfn.XLOOKUP(M1853,Market!A:A,Market!F:F,0)</f>
        <v>0.06</v>
      </c>
      <c r="X1853" s="55">
        <f t="shared" si="226"/>
        <v>7.9500000000000001E-2</v>
      </c>
      <c r="Y1853" s="55">
        <f t="shared" si="227"/>
        <v>1.7800000000000002</v>
      </c>
      <c r="Z1853" s="54">
        <f t="shared" si="228"/>
        <v>0.67169811320754713</v>
      </c>
      <c r="AA1853" s="49" t="str">
        <f t="shared" ca="1" si="229"/>
        <v>N</v>
      </c>
      <c r="AB1853" s="49">
        <f t="shared" ca="1" si="230"/>
        <v>5</v>
      </c>
      <c r="AC1853" s="49" t="str">
        <f t="shared" ca="1" si="231"/>
        <v>N</v>
      </c>
    </row>
    <row r="1854" spans="1:29" x14ac:dyDescent="0.25">
      <c r="A1854">
        <v>9151</v>
      </c>
      <c r="B1854" s="9">
        <v>43562</v>
      </c>
      <c r="C1854" s="50" t="str">
        <f t="shared" si="224"/>
        <v>N</v>
      </c>
      <c r="D1854" s="52">
        <f>_xlfn.XLOOKUP(B1854,Cal_Date!B:B,Cal_Date!A:A,0)</f>
        <v>2</v>
      </c>
      <c r="E1854">
        <v>2019</v>
      </c>
      <c r="F1854" t="s">
        <v>127</v>
      </c>
      <c r="G1854" t="s">
        <v>130</v>
      </c>
      <c r="H1854" t="s">
        <v>11</v>
      </c>
      <c r="I1854" t="s">
        <v>11</v>
      </c>
      <c r="J1854" t="s">
        <v>15</v>
      </c>
      <c r="K1854" t="s">
        <v>42</v>
      </c>
      <c r="L1854">
        <v>2</v>
      </c>
      <c r="M1854">
        <v>1003</v>
      </c>
      <c r="O1854" t="s">
        <v>25</v>
      </c>
      <c r="R1854" t="s">
        <v>44</v>
      </c>
      <c r="S1854" s="49" t="str">
        <f t="shared" si="225"/>
        <v>Card</v>
      </c>
      <c r="T1854" s="3">
        <v>0.03</v>
      </c>
      <c r="U1854" s="2">
        <v>5.3000000000000007</v>
      </c>
      <c r="V1854" s="2">
        <v>1.74</v>
      </c>
      <c r="W1854" s="54">
        <f>_xlfn.XLOOKUP(M1854,Market!A:A,Market!F:F,0)</f>
        <v>0.06</v>
      </c>
      <c r="X1854" s="55">
        <f t="shared" si="226"/>
        <v>0.159</v>
      </c>
      <c r="Y1854" s="55">
        <f t="shared" si="227"/>
        <v>3.5600000000000005</v>
      </c>
      <c r="Z1854" s="54">
        <f t="shared" si="228"/>
        <v>0.67169811320754713</v>
      </c>
      <c r="AA1854" s="49" t="str">
        <f t="shared" ca="1" si="229"/>
        <v>N</v>
      </c>
      <c r="AB1854" s="49">
        <f t="shared" ca="1" si="230"/>
        <v>5</v>
      </c>
      <c r="AC1854" s="49" t="str">
        <f t="shared" ca="1" si="231"/>
        <v>N</v>
      </c>
    </row>
    <row r="1855" spans="1:29" x14ac:dyDescent="0.25">
      <c r="A1855">
        <v>9152</v>
      </c>
      <c r="B1855" s="9">
        <v>43562</v>
      </c>
      <c r="C1855" s="50" t="str">
        <f t="shared" si="224"/>
        <v>N</v>
      </c>
      <c r="D1855" s="52">
        <f>_xlfn.XLOOKUP(B1855,Cal_Date!B:B,Cal_Date!A:A,0)</f>
        <v>2</v>
      </c>
      <c r="E1855">
        <v>2019</v>
      </c>
      <c r="F1855" t="s">
        <v>127</v>
      </c>
      <c r="G1855" t="s">
        <v>130</v>
      </c>
      <c r="H1855" t="s">
        <v>11</v>
      </c>
      <c r="I1855" t="s">
        <v>13</v>
      </c>
      <c r="J1855" t="s">
        <v>15</v>
      </c>
      <c r="K1855" t="s">
        <v>42</v>
      </c>
      <c r="L1855">
        <v>1</v>
      </c>
      <c r="M1855">
        <v>1003</v>
      </c>
      <c r="O1855" t="s">
        <v>25</v>
      </c>
      <c r="R1855" t="s">
        <v>44</v>
      </c>
      <c r="S1855" s="49" t="str">
        <f t="shared" si="225"/>
        <v>Card</v>
      </c>
      <c r="T1855" s="3">
        <v>0.03</v>
      </c>
      <c r="U1855" s="2">
        <v>2.6500000000000004</v>
      </c>
      <c r="V1855" s="2">
        <v>1.42</v>
      </c>
      <c r="W1855" s="54">
        <f>_xlfn.XLOOKUP(M1855,Market!A:A,Market!F:F,0)</f>
        <v>0.06</v>
      </c>
      <c r="X1855" s="55">
        <f t="shared" si="226"/>
        <v>7.9500000000000001E-2</v>
      </c>
      <c r="Y1855" s="55">
        <f t="shared" si="227"/>
        <v>1.2300000000000004</v>
      </c>
      <c r="Z1855" s="54">
        <f t="shared" si="228"/>
        <v>0.46415094339622653</v>
      </c>
      <c r="AA1855" s="49" t="str">
        <f t="shared" ca="1" si="229"/>
        <v>N</v>
      </c>
      <c r="AB1855" s="49">
        <f t="shared" ca="1" si="230"/>
        <v>5</v>
      </c>
      <c r="AC1855" s="49" t="str">
        <f t="shared" ca="1" si="231"/>
        <v>N</v>
      </c>
    </row>
    <row r="1856" spans="1:29" x14ac:dyDescent="0.25">
      <c r="A1856">
        <v>9153</v>
      </c>
      <c r="B1856" s="9">
        <v>43562</v>
      </c>
      <c r="C1856" s="50" t="str">
        <f t="shared" si="224"/>
        <v>N</v>
      </c>
      <c r="D1856" s="52">
        <f>_xlfn.XLOOKUP(B1856,Cal_Date!B:B,Cal_Date!A:A,0)</f>
        <v>2</v>
      </c>
      <c r="E1856">
        <v>2019</v>
      </c>
      <c r="F1856" t="s">
        <v>127</v>
      </c>
      <c r="G1856" t="s">
        <v>130</v>
      </c>
      <c r="H1856" t="s">
        <v>11</v>
      </c>
      <c r="I1856" t="s">
        <v>13</v>
      </c>
      <c r="J1856" t="s">
        <v>15</v>
      </c>
      <c r="K1856" t="s">
        <v>42</v>
      </c>
      <c r="L1856">
        <v>1</v>
      </c>
      <c r="M1856">
        <v>1003</v>
      </c>
      <c r="O1856" t="s">
        <v>25</v>
      </c>
      <c r="R1856" t="s">
        <v>47</v>
      </c>
      <c r="S1856" s="49" t="str">
        <f t="shared" si="225"/>
        <v>Card</v>
      </c>
      <c r="T1856" s="3">
        <v>3.5000000000000003E-2</v>
      </c>
      <c r="U1856" s="2">
        <v>2.6500000000000004</v>
      </c>
      <c r="V1856" s="2">
        <v>1.42</v>
      </c>
      <c r="W1856" s="54">
        <f>_xlfn.XLOOKUP(M1856,Market!A:A,Market!F:F,0)</f>
        <v>0.06</v>
      </c>
      <c r="X1856" s="55">
        <f t="shared" si="226"/>
        <v>9.2750000000000027E-2</v>
      </c>
      <c r="Y1856" s="55">
        <f t="shared" si="227"/>
        <v>1.2300000000000004</v>
      </c>
      <c r="Z1856" s="54">
        <f t="shared" si="228"/>
        <v>0.46415094339622653</v>
      </c>
      <c r="AA1856" s="49" t="str">
        <f t="shared" ca="1" si="229"/>
        <v>N</v>
      </c>
      <c r="AB1856" s="49">
        <f t="shared" ca="1" si="230"/>
        <v>5</v>
      </c>
      <c r="AC1856" s="49" t="str">
        <f t="shared" ca="1" si="231"/>
        <v>N</v>
      </c>
    </row>
    <row r="1857" spans="1:29" x14ac:dyDescent="0.25">
      <c r="A1857">
        <v>9154</v>
      </c>
      <c r="B1857" s="9">
        <v>43562</v>
      </c>
      <c r="C1857" s="50" t="str">
        <f t="shared" si="224"/>
        <v>N</v>
      </c>
      <c r="D1857" s="52">
        <f>_xlfn.XLOOKUP(B1857,Cal_Date!B:B,Cal_Date!A:A,0)</f>
        <v>2</v>
      </c>
      <c r="E1857">
        <v>2019</v>
      </c>
      <c r="F1857" t="s">
        <v>127</v>
      </c>
      <c r="G1857" t="s">
        <v>130</v>
      </c>
      <c r="H1857" t="s">
        <v>11</v>
      </c>
      <c r="I1857" t="s">
        <v>11</v>
      </c>
      <c r="J1857" t="s">
        <v>15</v>
      </c>
      <c r="K1857" t="s">
        <v>42</v>
      </c>
      <c r="L1857">
        <v>1</v>
      </c>
      <c r="M1857">
        <v>1004</v>
      </c>
      <c r="O1857" t="s">
        <v>28</v>
      </c>
      <c r="R1857" t="s">
        <v>44</v>
      </c>
      <c r="S1857" s="49" t="str">
        <f t="shared" si="225"/>
        <v>Card</v>
      </c>
      <c r="T1857" s="3">
        <v>0.03</v>
      </c>
      <c r="U1857" s="2">
        <v>2.6500000000000004</v>
      </c>
      <c r="V1857" s="2">
        <v>0.87</v>
      </c>
      <c r="W1857" s="54">
        <f>_xlfn.XLOOKUP(M1857,Market!A:A,Market!F:F,0)</f>
        <v>0.06</v>
      </c>
      <c r="X1857" s="55">
        <f t="shared" si="226"/>
        <v>7.9500000000000001E-2</v>
      </c>
      <c r="Y1857" s="55">
        <f t="shared" si="227"/>
        <v>1.7800000000000002</v>
      </c>
      <c r="Z1857" s="54">
        <f t="shared" si="228"/>
        <v>0.67169811320754713</v>
      </c>
      <c r="AA1857" s="49" t="str">
        <f t="shared" ca="1" si="229"/>
        <v>N</v>
      </c>
      <c r="AB1857" s="49">
        <f t="shared" ca="1" si="230"/>
        <v>5</v>
      </c>
      <c r="AC1857" s="49" t="str">
        <f t="shared" ca="1" si="231"/>
        <v>N</v>
      </c>
    </row>
    <row r="1858" spans="1:29" x14ac:dyDescent="0.25">
      <c r="A1858">
        <v>9155</v>
      </c>
      <c r="B1858" s="9">
        <v>43562</v>
      </c>
      <c r="C1858" s="50" t="str">
        <f t="shared" si="224"/>
        <v>N</v>
      </c>
      <c r="D1858" s="52">
        <f>_xlfn.XLOOKUP(B1858,Cal_Date!B:B,Cal_Date!A:A,0)</f>
        <v>2</v>
      </c>
      <c r="E1858">
        <v>2019</v>
      </c>
      <c r="F1858" t="s">
        <v>127</v>
      </c>
      <c r="G1858" t="s">
        <v>130</v>
      </c>
      <c r="H1858" t="s">
        <v>48</v>
      </c>
      <c r="I1858" t="s">
        <v>18</v>
      </c>
      <c r="J1858" t="s">
        <v>10</v>
      </c>
      <c r="K1858" t="s">
        <v>43</v>
      </c>
      <c r="L1858">
        <v>1</v>
      </c>
      <c r="M1858">
        <v>1005</v>
      </c>
      <c r="O1858" t="s">
        <v>25</v>
      </c>
      <c r="R1858" t="s">
        <v>44</v>
      </c>
      <c r="S1858" s="49" t="str">
        <f t="shared" si="225"/>
        <v>Card</v>
      </c>
      <c r="T1858" s="3">
        <v>0.03</v>
      </c>
      <c r="U1858" s="2">
        <v>7.6229999999999993</v>
      </c>
      <c r="V1858" s="2">
        <v>1.46</v>
      </c>
      <c r="W1858" s="54">
        <f>_xlfn.XLOOKUP(M1858,Market!A:A,Market!F:F,0)</f>
        <v>8.8999999999999996E-2</v>
      </c>
      <c r="X1858" s="55">
        <f t="shared" si="226"/>
        <v>0.22868999999999998</v>
      </c>
      <c r="Y1858" s="55">
        <f t="shared" si="227"/>
        <v>6.1629999999999994</v>
      </c>
      <c r="Z1858" s="54">
        <f t="shared" si="228"/>
        <v>0.80847435392889933</v>
      </c>
      <c r="AA1858" s="49" t="str">
        <f t="shared" ca="1" si="229"/>
        <v>N</v>
      </c>
      <c r="AB1858" s="49">
        <f t="shared" ca="1" si="230"/>
        <v>5</v>
      </c>
      <c r="AC1858" s="49" t="str">
        <f t="shared" ca="1" si="231"/>
        <v>N</v>
      </c>
    </row>
    <row r="1859" spans="1:29" x14ac:dyDescent="0.25">
      <c r="A1859">
        <v>9156</v>
      </c>
      <c r="B1859" s="9">
        <v>43562</v>
      </c>
      <c r="C1859" s="50" t="str">
        <f t="shared" ref="C1859:C1922" si="232">IF(OR(B1859="04/01/2018"+0,B1859="04/02/2018"+0),"Y","N")</f>
        <v>N</v>
      </c>
      <c r="D1859" s="52">
        <f>_xlfn.XLOOKUP(B1859,Cal_Date!B:B,Cal_Date!A:A,0)</f>
        <v>2</v>
      </c>
      <c r="E1859">
        <v>2019</v>
      </c>
      <c r="F1859" t="s">
        <v>127</v>
      </c>
      <c r="G1859" t="s">
        <v>130</v>
      </c>
      <c r="H1859" t="s">
        <v>14</v>
      </c>
      <c r="I1859" t="s">
        <v>18</v>
      </c>
      <c r="J1859" t="s">
        <v>15</v>
      </c>
      <c r="K1859" t="s">
        <v>43</v>
      </c>
      <c r="L1859">
        <v>2</v>
      </c>
      <c r="M1859">
        <v>1005</v>
      </c>
      <c r="O1859" t="s">
        <v>25</v>
      </c>
      <c r="R1859" t="s">
        <v>44</v>
      </c>
      <c r="S1859" s="49" t="str">
        <f t="shared" ref="S1859:S1922" si="233">IF(R1859="Cash","Cash","Card")</f>
        <v>Card</v>
      </c>
      <c r="T1859" s="3">
        <v>0.03</v>
      </c>
      <c r="U1859" s="2">
        <v>15.245999999999999</v>
      </c>
      <c r="V1859" s="2">
        <v>4.4400000000000004</v>
      </c>
      <c r="W1859" s="54">
        <f>_xlfn.XLOOKUP(M1859,Market!A:A,Market!F:F,0)</f>
        <v>8.8999999999999996E-2</v>
      </c>
      <c r="X1859" s="55">
        <f t="shared" ref="X1859:X1922" si="234">T1859*U1859</f>
        <v>0.45737999999999995</v>
      </c>
      <c r="Y1859" s="55">
        <f t="shared" ref="Y1859:Y1922" si="235">U1859-V1859</f>
        <v>10.805999999999997</v>
      </c>
      <c r="Z1859" s="54">
        <f t="shared" ref="Z1859:Z1922" si="236">Y1859/U1859</f>
        <v>0.7087760724124359</v>
      </c>
      <c r="AA1859" s="49" t="str">
        <f t="shared" ref="AA1859:AA1922" ca="1" si="237">IF(DATEDIF(B1859,TODAY(),"y")&gt;5,"Y","N")</f>
        <v>N</v>
      </c>
      <c r="AB1859" s="49">
        <f t="shared" ref="AB1859:AB1922" ca="1" si="238">DATEDIF(B1859,TODAY(),"y")</f>
        <v>5</v>
      </c>
      <c r="AC1859" s="49" t="str">
        <f t="shared" ref="AC1859:AC1922" ca="1" si="239">IF(AB1859&gt;5,"Y","N")</f>
        <v>N</v>
      </c>
    </row>
    <row r="1860" spans="1:29" x14ac:dyDescent="0.25">
      <c r="A1860">
        <v>9157</v>
      </c>
      <c r="B1860" s="9">
        <v>43562</v>
      </c>
      <c r="C1860" s="50" t="str">
        <f t="shared" si="232"/>
        <v>N</v>
      </c>
      <c r="D1860" s="52">
        <f>_xlfn.XLOOKUP(B1860,Cal_Date!B:B,Cal_Date!A:A,0)</f>
        <v>2</v>
      </c>
      <c r="E1860">
        <v>2019</v>
      </c>
      <c r="F1860" t="s">
        <v>127</v>
      </c>
      <c r="G1860" t="s">
        <v>130</v>
      </c>
      <c r="H1860" t="s">
        <v>11</v>
      </c>
      <c r="I1860" t="s">
        <v>11</v>
      </c>
      <c r="J1860" t="s">
        <v>15</v>
      </c>
      <c r="K1860" t="s">
        <v>42</v>
      </c>
      <c r="L1860">
        <v>1</v>
      </c>
      <c r="M1860">
        <v>1003</v>
      </c>
      <c r="O1860" t="s">
        <v>25</v>
      </c>
      <c r="R1860" t="s">
        <v>44</v>
      </c>
      <c r="S1860" s="49" t="str">
        <f t="shared" si="233"/>
        <v>Card</v>
      </c>
      <c r="T1860" s="3">
        <v>0.03</v>
      </c>
      <c r="U1860" s="2">
        <v>2.6500000000000004</v>
      </c>
      <c r="V1860" s="2">
        <v>0.87</v>
      </c>
      <c r="W1860" s="54">
        <f>_xlfn.XLOOKUP(M1860,Market!A:A,Market!F:F,0)</f>
        <v>0.06</v>
      </c>
      <c r="X1860" s="55">
        <f t="shared" si="234"/>
        <v>7.9500000000000001E-2</v>
      </c>
      <c r="Y1860" s="55">
        <f t="shared" si="235"/>
        <v>1.7800000000000002</v>
      </c>
      <c r="Z1860" s="54">
        <f t="shared" si="236"/>
        <v>0.67169811320754713</v>
      </c>
      <c r="AA1860" s="49" t="str">
        <f t="shared" ca="1" si="237"/>
        <v>N</v>
      </c>
      <c r="AB1860" s="49">
        <f t="shared" ca="1" si="238"/>
        <v>5</v>
      </c>
      <c r="AC1860" s="49" t="str">
        <f t="shared" ca="1" si="239"/>
        <v>N</v>
      </c>
    </row>
    <row r="1861" spans="1:29" x14ac:dyDescent="0.25">
      <c r="A1861">
        <v>9158</v>
      </c>
      <c r="B1861" s="9">
        <v>43562</v>
      </c>
      <c r="C1861" s="50" t="str">
        <f t="shared" si="232"/>
        <v>N</v>
      </c>
      <c r="D1861" s="52">
        <f>_xlfn.XLOOKUP(B1861,Cal_Date!B:B,Cal_Date!A:A,0)</f>
        <v>2</v>
      </c>
      <c r="E1861">
        <v>2019</v>
      </c>
      <c r="F1861" t="s">
        <v>127</v>
      </c>
      <c r="G1861" t="s">
        <v>130</v>
      </c>
      <c r="H1861" t="s">
        <v>11</v>
      </c>
      <c r="I1861" t="s">
        <v>11</v>
      </c>
      <c r="J1861" t="s">
        <v>15</v>
      </c>
      <c r="K1861" t="s">
        <v>42</v>
      </c>
      <c r="L1861">
        <v>1</v>
      </c>
      <c r="M1861">
        <v>1007</v>
      </c>
      <c r="O1861" t="s">
        <v>28</v>
      </c>
      <c r="R1861" t="s">
        <v>44</v>
      </c>
      <c r="S1861" s="49" t="str">
        <f t="shared" si="233"/>
        <v>Card</v>
      </c>
      <c r="T1861" s="3">
        <v>0.03</v>
      </c>
      <c r="U1861" s="2">
        <v>2.7225000000000001</v>
      </c>
      <c r="V1861" s="2">
        <v>0.87</v>
      </c>
      <c r="W1861" s="54">
        <f>_xlfn.XLOOKUP(M1861,Market!A:A,Market!F:F,0)</f>
        <v>8.8999999999999996E-2</v>
      </c>
      <c r="X1861" s="55">
        <f t="shared" si="234"/>
        <v>8.1674999999999998E-2</v>
      </c>
      <c r="Y1861" s="55">
        <f t="shared" si="235"/>
        <v>1.8525</v>
      </c>
      <c r="Z1861" s="54">
        <f t="shared" si="236"/>
        <v>0.68044077134986225</v>
      </c>
      <c r="AA1861" s="49" t="str">
        <f t="shared" ca="1" si="237"/>
        <v>N</v>
      </c>
      <c r="AB1861" s="49">
        <f t="shared" ca="1" si="238"/>
        <v>5</v>
      </c>
      <c r="AC1861" s="49" t="str">
        <f t="shared" ca="1" si="239"/>
        <v>N</v>
      </c>
    </row>
    <row r="1862" spans="1:29" x14ac:dyDescent="0.25">
      <c r="A1862">
        <v>9159</v>
      </c>
      <c r="B1862" s="9">
        <v>43562</v>
      </c>
      <c r="C1862" s="50" t="str">
        <f t="shared" si="232"/>
        <v>N</v>
      </c>
      <c r="D1862" s="52">
        <f>_xlfn.XLOOKUP(B1862,Cal_Date!B:B,Cal_Date!A:A,0)</f>
        <v>2</v>
      </c>
      <c r="E1862">
        <v>2019</v>
      </c>
      <c r="F1862" t="s">
        <v>127</v>
      </c>
      <c r="G1862" t="s">
        <v>130</v>
      </c>
      <c r="H1862" t="s">
        <v>11</v>
      </c>
      <c r="I1862" t="s">
        <v>11</v>
      </c>
      <c r="J1862" t="s">
        <v>15</v>
      </c>
      <c r="K1862" t="s">
        <v>42</v>
      </c>
      <c r="L1862">
        <v>1</v>
      </c>
      <c r="M1862">
        <v>1006</v>
      </c>
      <c r="O1862" t="s">
        <v>28</v>
      </c>
      <c r="R1862" t="s">
        <v>44</v>
      </c>
      <c r="S1862" s="49" t="str">
        <f t="shared" si="233"/>
        <v>Card</v>
      </c>
      <c r="T1862" s="3">
        <v>0.03</v>
      </c>
      <c r="U1862" s="2">
        <v>2.7225000000000001</v>
      </c>
      <c r="V1862" s="2">
        <v>0.87</v>
      </c>
      <c r="W1862" s="54">
        <f>_xlfn.XLOOKUP(M1862,Market!A:A,Market!F:F,0)</f>
        <v>8.8999999999999996E-2</v>
      </c>
      <c r="X1862" s="55">
        <f t="shared" si="234"/>
        <v>8.1674999999999998E-2</v>
      </c>
      <c r="Y1862" s="55">
        <f t="shared" si="235"/>
        <v>1.8525</v>
      </c>
      <c r="Z1862" s="54">
        <f t="shared" si="236"/>
        <v>0.68044077134986225</v>
      </c>
      <c r="AA1862" s="49" t="str">
        <f t="shared" ca="1" si="237"/>
        <v>N</v>
      </c>
      <c r="AB1862" s="49">
        <f t="shared" ca="1" si="238"/>
        <v>5</v>
      </c>
      <c r="AC1862" s="49" t="str">
        <f t="shared" ca="1" si="239"/>
        <v>N</v>
      </c>
    </row>
    <row r="1863" spans="1:29" x14ac:dyDescent="0.25">
      <c r="A1863">
        <v>9160</v>
      </c>
      <c r="B1863" s="9">
        <v>43562</v>
      </c>
      <c r="C1863" s="50" t="str">
        <f t="shared" si="232"/>
        <v>N</v>
      </c>
      <c r="D1863" s="52">
        <f>_xlfn.XLOOKUP(B1863,Cal_Date!B:B,Cal_Date!A:A,0)</f>
        <v>2</v>
      </c>
      <c r="E1863">
        <v>2019</v>
      </c>
      <c r="F1863" t="s">
        <v>127</v>
      </c>
      <c r="G1863" t="s">
        <v>130</v>
      </c>
      <c r="H1863" t="s">
        <v>11</v>
      </c>
      <c r="I1863" t="s">
        <v>13</v>
      </c>
      <c r="J1863" t="s">
        <v>15</v>
      </c>
      <c r="K1863" t="s">
        <v>42</v>
      </c>
      <c r="L1863">
        <v>1</v>
      </c>
      <c r="M1863">
        <v>1006</v>
      </c>
      <c r="O1863" t="s">
        <v>28</v>
      </c>
      <c r="R1863" t="s">
        <v>44</v>
      </c>
      <c r="S1863" s="49" t="str">
        <f t="shared" si="233"/>
        <v>Card</v>
      </c>
      <c r="T1863" s="3">
        <v>0.03</v>
      </c>
      <c r="U1863" s="2">
        <v>2.7225000000000001</v>
      </c>
      <c r="V1863" s="2">
        <v>1.42</v>
      </c>
      <c r="W1863" s="54">
        <f>_xlfn.XLOOKUP(M1863,Market!A:A,Market!F:F,0)</f>
        <v>8.8999999999999996E-2</v>
      </c>
      <c r="X1863" s="55">
        <f t="shared" si="234"/>
        <v>8.1674999999999998E-2</v>
      </c>
      <c r="Y1863" s="55">
        <f t="shared" si="235"/>
        <v>1.3025000000000002</v>
      </c>
      <c r="Z1863" s="54">
        <f t="shared" si="236"/>
        <v>0.47842056932966032</v>
      </c>
      <c r="AA1863" s="49" t="str">
        <f t="shared" ca="1" si="237"/>
        <v>N</v>
      </c>
      <c r="AB1863" s="49">
        <f t="shared" ca="1" si="238"/>
        <v>5</v>
      </c>
      <c r="AC1863" s="49" t="str">
        <f t="shared" ca="1" si="239"/>
        <v>N</v>
      </c>
    </row>
    <row r="1864" spans="1:29" x14ac:dyDescent="0.25">
      <c r="A1864">
        <v>9161</v>
      </c>
      <c r="B1864" s="9">
        <v>43562</v>
      </c>
      <c r="C1864" s="50" t="str">
        <f t="shared" si="232"/>
        <v>N</v>
      </c>
      <c r="D1864" s="52">
        <f>_xlfn.XLOOKUP(B1864,Cal_Date!B:B,Cal_Date!A:A,0)</f>
        <v>2</v>
      </c>
      <c r="E1864">
        <v>2019</v>
      </c>
      <c r="F1864" t="s">
        <v>127</v>
      </c>
      <c r="G1864" t="s">
        <v>130</v>
      </c>
      <c r="H1864" t="s">
        <v>14</v>
      </c>
      <c r="I1864" t="s">
        <v>18</v>
      </c>
      <c r="J1864" t="s">
        <v>15</v>
      </c>
      <c r="K1864" t="s">
        <v>43</v>
      </c>
      <c r="L1864">
        <v>1</v>
      </c>
      <c r="M1864">
        <v>1006</v>
      </c>
      <c r="O1864" t="s">
        <v>28</v>
      </c>
      <c r="R1864" t="s">
        <v>44</v>
      </c>
      <c r="S1864" s="49" t="str">
        <f t="shared" si="233"/>
        <v>Card</v>
      </c>
      <c r="T1864" s="3">
        <v>0.03</v>
      </c>
      <c r="U1864" s="2">
        <v>7.0785</v>
      </c>
      <c r="V1864" s="2">
        <v>2.1</v>
      </c>
      <c r="W1864" s="54">
        <f>_xlfn.XLOOKUP(M1864,Market!A:A,Market!F:F,0)</f>
        <v>8.8999999999999996E-2</v>
      </c>
      <c r="X1864" s="55">
        <f t="shared" si="234"/>
        <v>0.21235499999999999</v>
      </c>
      <c r="Y1864" s="55">
        <f t="shared" si="235"/>
        <v>4.9785000000000004</v>
      </c>
      <c r="Z1864" s="54">
        <f t="shared" si="236"/>
        <v>0.70332697605424888</v>
      </c>
      <c r="AA1864" s="49" t="str">
        <f t="shared" ca="1" si="237"/>
        <v>N</v>
      </c>
      <c r="AB1864" s="49">
        <f t="shared" ca="1" si="238"/>
        <v>5</v>
      </c>
      <c r="AC1864" s="49" t="str">
        <f t="shared" ca="1" si="239"/>
        <v>N</v>
      </c>
    </row>
    <row r="1865" spans="1:29" x14ac:dyDescent="0.25">
      <c r="A1865">
        <v>9162</v>
      </c>
      <c r="B1865" s="9">
        <v>43562</v>
      </c>
      <c r="C1865" s="50" t="str">
        <f t="shared" si="232"/>
        <v>N</v>
      </c>
      <c r="D1865" s="52">
        <f>_xlfn.XLOOKUP(B1865,Cal_Date!B:B,Cal_Date!A:A,0)</f>
        <v>2</v>
      </c>
      <c r="E1865">
        <v>2019</v>
      </c>
      <c r="F1865" t="s">
        <v>127</v>
      </c>
      <c r="G1865" t="s">
        <v>130</v>
      </c>
      <c r="H1865" t="s">
        <v>11</v>
      </c>
      <c r="I1865" t="s">
        <v>11</v>
      </c>
      <c r="J1865" t="s">
        <v>15</v>
      </c>
      <c r="K1865" t="s">
        <v>42</v>
      </c>
      <c r="L1865">
        <v>2</v>
      </c>
      <c r="M1865">
        <v>1004</v>
      </c>
      <c r="O1865" t="s">
        <v>28</v>
      </c>
      <c r="R1865" t="s">
        <v>44</v>
      </c>
      <c r="S1865" s="49" t="str">
        <f t="shared" si="233"/>
        <v>Card</v>
      </c>
      <c r="T1865" s="3">
        <v>0.03</v>
      </c>
      <c r="U1865" s="2">
        <v>5.3000000000000007</v>
      </c>
      <c r="V1865" s="2">
        <v>1.74</v>
      </c>
      <c r="W1865" s="54">
        <f>_xlfn.XLOOKUP(M1865,Market!A:A,Market!F:F,0)</f>
        <v>0.06</v>
      </c>
      <c r="X1865" s="55">
        <f t="shared" si="234"/>
        <v>0.159</v>
      </c>
      <c r="Y1865" s="55">
        <f t="shared" si="235"/>
        <v>3.5600000000000005</v>
      </c>
      <c r="Z1865" s="54">
        <f t="shared" si="236"/>
        <v>0.67169811320754713</v>
      </c>
      <c r="AA1865" s="49" t="str">
        <f t="shared" ca="1" si="237"/>
        <v>N</v>
      </c>
      <c r="AB1865" s="49">
        <f t="shared" ca="1" si="238"/>
        <v>5</v>
      </c>
      <c r="AC1865" s="49" t="str">
        <f t="shared" ca="1" si="239"/>
        <v>N</v>
      </c>
    </row>
    <row r="1866" spans="1:29" x14ac:dyDescent="0.25">
      <c r="A1866">
        <v>9163</v>
      </c>
      <c r="B1866" s="9">
        <v>43562</v>
      </c>
      <c r="C1866" s="50" t="str">
        <f t="shared" si="232"/>
        <v>N</v>
      </c>
      <c r="D1866" s="52">
        <f>_xlfn.XLOOKUP(B1866,Cal_Date!B:B,Cal_Date!A:A,0)</f>
        <v>2</v>
      </c>
      <c r="E1866">
        <v>2019</v>
      </c>
      <c r="F1866" t="s">
        <v>127</v>
      </c>
      <c r="G1866" t="s">
        <v>130</v>
      </c>
      <c r="H1866" t="s">
        <v>11</v>
      </c>
      <c r="I1866" t="s">
        <v>11</v>
      </c>
      <c r="J1866" t="s">
        <v>15</v>
      </c>
      <c r="K1866" t="s">
        <v>42</v>
      </c>
      <c r="L1866">
        <v>2</v>
      </c>
      <c r="M1866">
        <v>1004</v>
      </c>
      <c r="O1866" t="s">
        <v>28</v>
      </c>
      <c r="R1866" t="s">
        <v>44</v>
      </c>
      <c r="S1866" s="49" t="str">
        <f t="shared" si="233"/>
        <v>Card</v>
      </c>
      <c r="T1866" s="3">
        <v>0.03</v>
      </c>
      <c r="U1866" s="2">
        <v>5.3000000000000007</v>
      </c>
      <c r="V1866" s="2">
        <v>1.74</v>
      </c>
      <c r="W1866" s="54">
        <f>_xlfn.XLOOKUP(M1866,Market!A:A,Market!F:F,0)</f>
        <v>0.06</v>
      </c>
      <c r="X1866" s="55">
        <f t="shared" si="234"/>
        <v>0.159</v>
      </c>
      <c r="Y1866" s="55">
        <f t="shared" si="235"/>
        <v>3.5600000000000005</v>
      </c>
      <c r="Z1866" s="54">
        <f t="shared" si="236"/>
        <v>0.67169811320754713</v>
      </c>
      <c r="AA1866" s="49" t="str">
        <f t="shared" ca="1" si="237"/>
        <v>N</v>
      </c>
      <c r="AB1866" s="49">
        <f t="shared" ca="1" si="238"/>
        <v>5</v>
      </c>
      <c r="AC1866" s="49" t="str">
        <f t="shared" ca="1" si="239"/>
        <v>N</v>
      </c>
    </row>
    <row r="1867" spans="1:29" x14ac:dyDescent="0.25">
      <c r="A1867">
        <v>9164</v>
      </c>
      <c r="B1867" s="9">
        <v>43562</v>
      </c>
      <c r="C1867" s="50" t="str">
        <f t="shared" si="232"/>
        <v>N</v>
      </c>
      <c r="D1867" s="52">
        <f>_xlfn.XLOOKUP(B1867,Cal_Date!B:B,Cal_Date!A:A,0)</f>
        <v>2</v>
      </c>
      <c r="E1867">
        <v>2019</v>
      </c>
      <c r="F1867" t="s">
        <v>127</v>
      </c>
      <c r="G1867" t="s">
        <v>130</v>
      </c>
      <c r="H1867" t="s">
        <v>11</v>
      </c>
      <c r="I1867" t="s">
        <v>11</v>
      </c>
      <c r="J1867" t="s">
        <v>15</v>
      </c>
      <c r="K1867" t="s">
        <v>42</v>
      </c>
      <c r="L1867">
        <v>1</v>
      </c>
      <c r="M1867">
        <v>1000</v>
      </c>
      <c r="O1867" t="s">
        <v>25</v>
      </c>
      <c r="R1867" t="s">
        <v>44</v>
      </c>
      <c r="S1867" s="49" t="str">
        <f t="shared" si="233"/>
        <v>Card</v>
      </c>
      <c r="T1867" s="3">
        <v>0.03</v>
      </c>
      <c r="U1867" s="2">
        <v>2.7</v>
      </c>
      <c r="V1867" s="2">
        <v>0.87</v>
      </c>
      <c r="W1867" s="54">
        <f>_xlfn.XLOOKUP(M1867,Market!A:A,Market!F:F,0)</f>
        <v>0.08</v>
      </c>
      <c r="X1867" s="55">
        <f t="shared" si="234"/>
        <v>8.1000000000000003E-2</v>
      </c>
      <c r="Y1867" s="55">
        <f t="shared" si="235"/>
        <v>1.83</v>
      </c>
      <c r="Z1867" s="54">
        <f t="shared" si="236"/>
        <v>0.67777777777777781</v>
      </c>
      <c r="AA1867" s="49" t="str">
        <f t="shared" ca="1" si="237"/>
        <v>N</v>
      </c>
      <c r="AB1867" s="49">
        <f t="shared" ca="1" si="238"/>
        <v>5</v>
      </c>
      <c r="AC1867" s="49" t="str">
        <f t="shared" ca="1" si="239"/>
        <v>N</v>
      </c>
    </row>
    <row r="1868" spans="1:29" x14ac:dyDescent="0.25">
      <c r="A1868">
        <v>9165</v>
      </c>
      <c r="B1868" s="9">
        <v>43562</v>
      </c>
      <c r="C1868" s="50" t="str">
        <f t="shared" si="232"/>
        <v>N</v>
      </c>
      <c r="D1868" s="52">
        <f>_xlfn.XLOOKUP(B1868,Cal_Date!B:B,Cal_Date!A:A,0)</f>
        <v>2</v>
      </c>
      <c r="E1868">
        <v>2019</v>
      </c>
      <c r="F1868" t="s">
        <v>127</v>
      </c>
      <c r="G1868" t="s">
        <v>130</v>
      </c>
      <c r="H1868" t="s">
        <v>48</v>
      </c>
      <c r="I1868" t="s">
        <v>18</v>
      </c>
      <c r="J1868" t="s">
        <v>10</v>
      </c>
      <c r="K1868" t="s">
        <v>43</v>
      </c>
      <c r="L1868">
        <v>1</v>
      </c>
      <c r="M1868">
        <v>1000</v>
      </c>
      <c r="O1868" t="s">
        <v>25</v>
      </c>
      <c r="R1868" t="s">
        <v>44</v>
      </c>
      <c r="S1868" s="49" t="str">
        <f t="shared" si="233"/>
        <v>Card</v>
      </c>
      <c r="T1868" s="3">
        <v>0.03</v>
      </c>
      <c r="U1868" s="2">
        <v>7.5600000000000005</v>
      </c>
      <c r="V1868" s="2">
        <v>1.46</v>
      </c>
      <c r="W1868" s="54">
        <f>_xlfn.XLOOKUP(M1868,Market!A:A,Market!F:F,0)</f>
        <v>0.08</v>
      </c>
      <c r="X1868" s="55">
        <f t="shared" si="234"/>
        <v>0.2268</v>
      </c>
      <c r="Y1868" s="55">
        <f t="shared" si="235"/>
        <v>6.1000000000000005</v>
      </c>
      <c r="Z1868" s="54">
        <f t="shared" si="236"/>
        <v>0.80687830687830686</v>
      </c>
      <c r="AA1868" s="49" t="str">
        <f t="shared" ca="1" si="237"/>
        <v>N</v>
      </c>
      <c r="AB1868" s="49">
        <f t="shared" ca="1" si="238"/>
        <v>5</v>
      </c>
      <c r="AC1868" s="49" t="str">
        <f t="shared" ca="1" si="239"/>
        <v>N</v>
      </c>
    </row>
    <row r="1869" spans="1:29" x14ac:dyDescent="0.25">
      <c r="A1869">
        <v>9166</v>
      </c>
      <c r="B1869" s="9">
        <v>43562</v>
      </c>
      <c r="C1869" s="50" t="str">
        <f t="shared" si="232"/>
        <v>N</v>
      </c>
      <c r="D1869" s="52">
        <f>_xlfn.XLOOKUP(B1869,Cal_Date!B:B,Cal_Date!A:A,0)</f>
        <v>2</v>
      </c>
      <c r="E1869">
        <v>2019</v>
      </c>
      <c r="F1869" t="s">
        <v>127</v>
      </c>
      <c r="G1869" t="s">
        <v>130</v>
      </c>
      <c r="H1869" t="s">
        <v>11</v>
      </c>
      <c r="I1869" t="s">
        <v>13</v>
      </c>
      <c r="J1869" t="s">
        <v>15</v>
      </c>
      <c r="K1869" t="s">
        <v>42</v>
      </c>
      <c r="L1869">
        <v>1</v>
      </c>
      <c r="M1869">
        <v>1000</v>
      </c>
      <c r="O1869" t="s">
        <v>25</v>
      </c>
      <c r="R1869" t="s">
        <v>44</v>
      </c>
      <c r="S1869" s="49" t="str">
        <f t="shared" si="233"/>
        <v>Card</v>
      </c>
      <c r="T1869" s="3">
        <v>0.03</v>
      </c>
      <c r="U1869" s="2">
        <v>2.7</v>
      </c>
      <c r="V1869" s="2">
        <v>1.42</v>
      </c>
      <c r="W1869" s="54">
        <f>_xlfn.XLOOKUP(M1869,Market!A:A,Market!F:F,0)</f>
        <v>0.08</v>
      </c>
      <c r="X1869" s="55">
        <f t="shared" si="234"/>
        <v>8.1000000000000003E-2</v>
      </c>
      <c r="Y1869" s="55">
        <f t="shared" si="235"/>
        <v>1.2800000000000002</v>
      </c>
      <c r="Z1869" s="54">
        <f t="shared" si="236"/>
        <v>0.47407407407407415</v>
      </c>
      <c r="AA1869" s="49" t="str">
        <f t="shared" ca="1" si="237"/>
        <v>N</v>
      </c>
      <c r="AB1869" s="49">
        <f t="shared" ca="1" si="238"/>
        <v>5</v>
      </c>
      <c r="AC1869" s="49" t="str">
        <f t="shared" ca="1" si="239"/>
        <v>N</v>
      </c>
    </row>
    <row r="1870" spans="1:29" x14ac:dyDescent="0.25">
      <c r="A1870">
        <v>9167</v>
      </c>
      <c r="B1870" s="9">
        <v>43562</v>
      </c>
      <c r="C1870" s="50" t="str">
        <f t="shared" si="232"/>
        <v>N</v>
      </c>
      <c r="D1870" s="52">
        <f>_xlfn.XLOOKUP(B1870,Cal_Date!B:B,Cal_Date!A:A,0)</f>
        <v>2</v>
      </c>
      <c r="E1870">
        <v>2019</v>
      </c>
      <c r="F1870" t="s">
        <v>127</v>
      </c>
      <c r="G1870" t="s">
        <v>130</v>
      </c>
      <c r="H1870" t="s">
        <v>48</v>
      </c>
      <c r="I1870" t="s">
        <v>18</v>
      </c>
      <c r="J1870" t="s">
        <v>10</v>
      </c>
      <c r="K1870" t="s">
        <v>43</v>
      </c>
      <c r="L1870">
        <v>2</v>
      </c>
      <c r="M1870">
        <v>1008</v>
      </c>
      <c r="O1870" t="s">
        <v>28</v>
      </c>
      <c r="R1870" t="s">
        <v>44</v>
      </c>
      <c r="S1870" s="49" t="str">
        <f t="shared" si="233"/>
        <v>Card</v>
      </c>
      <c r="T1870" s="3">
        <v>0.03</v>
      </c>
      <c r="U1870" s="2">
        <v>15.245999999999999</v>
      </c>
      <c r="V1870" s="2">
        <v>2.92</v>
      </c>
      <c r="W1870" s="54">
        <f>_xlfn.XLOOKUP(M1870,Market!A:A,Market!F:F,0)</f>
        <v>8.8999999999999996E-2</v>
      </c>
      <c r="X1870" s="55">
        <f t="shared" si="234"/>
        <v>0.45737999999999995</v>
      </c>
      <c r="Y1870" s="55">
        <f t="shared" si="235"/>
        <v>12.325999999999999</v>
      </c>
      <c r="Z1870" s="54">
        <f t="shared" si="236"/>
        <v>0.80847435392889933</v>
      </c>
      <c r="AA1870" s="49" t="str">
        <f t="shared" ca="1" si="237"/>
        <v>N</v>
      </c>
      <c r="AB1870" s="49">
        <f t="shared" ca="1" si="238"/>
        <v>5</v>
      </c>
      <c r="AC1870" s="49" t="str">
        <f t="shared" ca="1" si="239"/>
        <v>N</v>
      </c>
    </row>
    <row r="1871" spans="1:29" x14ac:dyDescent="0.25">
      <c r="A1871">
        <v>9168</v>
      </c>
      <c r="B1871" s="9">
        <v>43562</v>
      </c>
      <c r="C1871" s="50" t="str">
        <f t="shared" si="232"/>
        <v>N</v>
      </c>
      <c r="D1871" s="52">
        <f>_xlfn.XLOOKUP(B1871,Cal_Date!B:B,Cal_Date!A:A,0)</f>
        <v>2</v>
      </c>
      <c r="E1871">
        <v>2019</v>
      </c>
      <c r="F1871" t="s">
        <v>127</v>
      </c>
      <c r="G1871" t="s">
        <v>130</v>
      </c>
      <c r="H1871" t="s">
        <v>48</v>
      </c>
      <c r="I1871" t="s">
        <v>18</v>
      </c>
      <c r="J1871" t="s">
        <v>10</v>
      </c>
      <c r="K1871" t="s">
        <v>43</v>
      </c>
      <c r="L1871">
        <v>1</v>
      </c>
      <c r="M1871">
        <v>1008</v>
      </c>
      <c r="O1871" t="s">
        <v>28</v>
      </c>
      <c r="R1871" t="s">
        <v>47</v>
      </c>
      <c r="S1871" s="49" t="str">
        <f t="shared" si="233"/>
        <v>Card</v>
      </c>
      <c r="T1871" s="3">
        <v>3.5000000000000003E-2</v>
      </c>
      <c r="U1871" s="2">
        <v>7.6229999999999993</v>
      </c>
      <c r="V1871" s="2">
        <v>1.46</v>
      </c>
      <c r="W1871" s="54">
        <f>_xlfn.XLOOKUP(M1871,Market!A:A,Market!F:F,0)</f>
        <v>8.8999999999999996E-2</v>
      </c>
      <c r="X1871" s="55">
        <f t="shared" si="234"/>
        <v>0.26680500000000001</v>
      </c>
      <c r="Y1871" s="55">
        <f t="shared" si="235"/>
        <v>6.1629999999999994</v>
      </c>
      <c r="Z1871" s="54">
        <f t="shared" si="236"/>
        <v>0.80847435392889933</v>
      </c>
      <c r="AA1871" s="49" t="str">
        <f t="shared" ca="1" si="237"/>
        <v>N</v>
      </c>
      <c r="AB1871" s="49">
        <f t="shared" ca="1" si="238"/>
        <v>5</v>
      </c>
      <c r="AC1871" s="49" t="str">
        <f t="shared" ca="1" si="239"/>
        <v>N</v>
      </c>
    </row>
    <row r="1872" spans="1:29" x14ac:dyDescent="0.25">
      <c r="A1872">
        <v>9169</v>
      </c>
      <c r="B1872" s="9">
        <v>43562</v>
      </c>
      <c r="C1872" s="50" t="str">
        <f t="shared" si="232"/>
        <v>N</v>
      </c>
      <c r="D1872" s="52">
        <f>_xlfn.XLOOKUP(B1872,Cal_Date!B:B,Cal_Date!A:A,0)</f>
        <v>2</v>
      </c>
      <c r="E1872">
        <v>2019</v>
      </c>
      <c r="F1872" t="s">
        <v>127</v>
      </c>
      <c r="G1872" t="s">
        <v>130</v>
      </c>
      <c r="H1872" t="s">
        <v>11</v>
      </c>
      <c r="I1872" t="s">
        <v>11</v>
      </c>
      <c r="J1872" t="s">
        <v>15</v>
      </c>
      <c r="K1872" t="s">
        <v>42</v>
      </c>
      <c r="L1872">
        <v>2</v>
      </c>
      <c r="M1872">
        <v>1009</v>
      </c>
      <c r="O1872" t="s">
        <v>28</v>
      </c>
      <c r="R1872" t="s">
        <v>44</v>
      </c>
      <c r="S1872" s="49" t="str">
        <f t="shared" si="233"/>
        <v>Card</v>
      </c>
      <c r="T1872" s="3">
        <v>0.03</v>
      </c>
      <c r="U1872" s="2">
        <v>5.4450000000000003</v>
      </c>
      <c r="V1872" s="2">
        <v>1.74</v>
      </c>
      <c r="W1872" s="54">
        <f>_xlfn.XLOOKUP(M1872,Market!A:A,Market!F:F,0)</f>
        <v>8.8999999999999996E-2</v>
      </c>
      <c r="X1872" s="55">
        <f t="shared" si="234"/>
        <v>0.16335</v>
      </c>
      <c r="Y1872" s="55">
        <f t="shared" si="235"/>
        <v>3.7050000000000001</v>
      </c>
      <c r="Z1872" s="54">
        <f t="shared" si="236"/>
        <v>0.68044077134986225</v>
      </c>
      <c r="AA1872" s="49" t="str">
        <f t="shared" ca="1" si="237"/>
        <v>N</v>
      </c>
      <c r="AB1872" s="49">
        <f t="shared" ca="1" si="238"/>
        <v>5</v>
      </c>
      <c r="AC1872" s="49" t="str">
        <f t="shared" ca="1" si="239"/>
        <v>N</v>
      </c>
    </row>
    <row r="1873" spans="1:29" x14ac:dyDescent="0.25">
      <c r="A1873">
        <v>9170</v>
      </c>
      <c r="B1873" s="9">
        <v>43562</v>
      </c>
      <c r="C1873" s="50" t="str">
        <f t="shared" si="232"/>
        <v>N</v>
      </c>
      <c r="D1873" s="52">
        <f>_xlfn.XLOOKUP(B1873,Cal_Date!B:B,Cal_Date!A:A,0)</f>
        <v>2</v>
      </c>
      <c r="E1873">
        <v>2019</v>
      </c>
      <c r="F1873" t="s">
        <v>127</v>
      </c>
      <c r="G1873" t="s">
        <v>130</v>
      </c>
      <c r="H1873" t="s">
        <v>11</v>
      </c>
      <c r="I1873" t="s">
        <v>11</v>
      </c>
      <c r="J1873" t="s">
        <v>15</v>
      </c>
      <c r="K1873" t="s">
        <v>42</v>
      </c>
      <c r="L1873">
        <v>1</v>
      </c>
      <c r="M1873">
        <v>1010</v>
      </c>
      <c r="O1873" t="s">
        <v>25</v>
      </c>
      <c r="R1873" t="s">
        <v>44</v>
      </c>
      <c r="S1873" s="49" t="str">
        <f t="shared" si="233"/>
        <v>Card</v>
      </c>
      <c r="T1873" s="3">
        <v>0.03</v>
      </c>
      <c r="U1873" s="2">
        <v>2.7</v>
      </c>
      <c r="V1873" s="2">
        <v>0.87</v>
      </c>
      <c r="W1873" s="54">
        <f>_xlfn.XLOOKUP(M1873,Market!A:A,Market!F:F,0)</f>
        <v>0.08</v>
      </c>
      <c r="X1873" s="55">
        <f t="shared" si="234"/>
        <v>8.1000000000000003E-2</v>
      </c>
      <c r="Y1873" s="55">
        <f t="shared" si="235"/>
        <v>1.83</v>
      </c>
      <c r="Z1873" s="54">
        <f t="shared" si="236"/>
        <v>0.67777777777777781</v>
      </c>
      <c r="AA1873" s="49" t="str">
        <f t="shared" ca="1" si="237"/>
        <v>N</v>
      </c>
      <c r="AB1873" s="49">
        <f t="shared" ca="1" si="238"/>
        <v>5</v>
      </c>
      <c r="AC1873" s="49" t="str">
        <f t="shared" ca="1" si="239"/>
        <v>N</v>
      </c>
    </row>
    <row r="1874" spans="1:29" x14ac:dyDescent="0.25">
      <c r="A1874">
        <v>9171</v>
      </c>
      <c r="B1874" s="9">
        <v>43562</v>
      </c>
      <c r="C1874" s="50" t="str">
        <f t="shared" si="232"/>
        <v>N</v>
      </c>
      <c r="D1874" s="52">
        <f>_xlfn.XLOOKUP(B1874,Cal_Date!B:B,Cal_Date!A:A,0)</f>
        <v>2</v>
      </c>
      <c r="E1874">
        <v>2019</v>
      </c>
      <c r="F1874" t="s">
        <v>127</v>
      </c>
      <c r="G1874" t="s">
        <v>130</v>
      </c>
      <c r="H1874" t="s">
        <v>11</v>
      </c>
      <c r="I1874" t="s">
        <v>11</v>
      </c>
      <c r="J1874" t="s">
        <v>15</v>
      </c>
      <c r="K1874" t="s">
        <v>42</v>
      </c>
      <c r="L1874">
        <v>2</v>
      </c>
      <c r="M1874">
        <v>1008</v>
      </c>
      <c r="O1874" t="s">
        <v>28</v>
      </c>
      <c r="R1874" t="s">
        <v>44</v>
      </c>
      <c r="S1874" s="49" t="str">
        <f t="shared" si="233"/>
        <v>Card</v>
      </c>
      <c r="T1874" s="3">
        <v>0.03</v>
      </c>
      <c r="U1874" s="2">
        <v>5.4450000000000003</v>
      </c>
      <c r="V1874" s="2">
        <v>1.74</v>
      </c>
      <c r="W1874" s="54">
        <f>_xlfn.XLOOKUP(M1874,Market!A:A,Market!F:F,0)</f>
        <v>8.8999999999999996E-2</v>
      </c>
      <c r="X1874" s="55">
        <f t="shared" si="234"/>
        <v>0.16335</v>
      </c>
      <c r="Y1874" s="55">
        <f t="shared" si="235"/>
        <v>3.7050000000000001</v>
      </c>
      <c r="Z1874" s="54">
        <f t="shared" si="236"/>
        <v>0.68044077134986225</v>
      </c>
      <c r="AA1874" s="49" t="str">
        <f t="shared" ca="1" si="237"/>
        <v>N</v>
      </c>
      <c r="AB1874" s="49">
        <f t="shared" ca="1" si="238"/>
        <v>5</v>
      </c>
      <c r="AC1874" s="49" t="str">
        <f t="shared" ca="1" si="239"/>
        <v>N</v>
      </c>
    </row>
    <row r="1875" spans="1:29" x14ac:dyDescent="0.25">
      <c r="A1875">
        <v>9172</v>
      </c>
      <c r="B1875" s="9">
        <v>43562</v>
      </c>
      <c r="C1875" s="50" t="str">
        <f t="shared" si="232"/>
        <v>N</v>
      </c>
      <c r="D1875" s="52">
        <f>_xlfn.XLOOKUP(B1875,Cal_Date!B:B,Cal_Date!A:A,0)</f>
        <v>2</v>
      </c>
      <c r="E1875">
        <v>2019</v>
      </c>
      <c r="F1875" t="s">
        <v>127</v>
      </c>
      <c r="G1875" t="s">
        <v>130</v>
      </c>
      <c r="H1875" t="s">
        <v>48</v>
      </c>
      <c r="I1875" t="s">
        <v>18</v>
      </c>
      <c r="J1875" t="s">
        <v>10</v>
      </c>
      <c r="K1875" t="s">
        <v>43</v>
      </c>
      <c r="L1875">
        <v>1</v>
      </c>
      <c r="M1875">
        <v>1008</v>
      </c>
      <c r="O1875" t="s">
        <v>28</v>
      </c>
      <c r="R1875" t="s">
        <v>44</v>
      </c>
      <c r="S1875" s="49" t="str">
        <f t="shared" si="233"/>
        <v>Card</v>
      </c>
      <c r="T1875" s="3">
        <v>0.03</v>
      </c>
      <c r="U1875" s="2">
        <v>7.6229999999999993</v>
      </c>
      <c r="V1875" s="2">
        <v>1.46</v>
      </c>
      <c r="W1875" s="54">
        <f>_xlfn.XLOOKUP(M1875,Market!A:A,Market!F:F,0)</f>
        <v>8.8999999999999996E-2</v>
      </c>
      <c r="X1875" s="55">
        <f t="shared" si="234"/>
        <v>0.22868999999999998</v>
      </c>
      <c r="Y1875" s="55">
        <f t="shared" si="235"/>
        <v>6.1629999999999994</v>
      </c>
      <c r="Z1875" s="54">
        <f t="shared" si="236"/>
        <v>0.80847435392889933</v>
      </c>
      <c r="AA1875" s="49" t="str">
        <f t="shared" ca="1" si="237"/>
        <v>N</v>
      </c>
      <c r="AB1875" s="49">
        <f t="shared" ca="1" si="238"/>
        <v>5</v>
      </c>
      <c r="AC1875" s="49" t="str">
        <f t="shared" ca="1" si="239"/>
        <v>N</v>
      </c>
    </row>
    <row r="1876" spans="1:29" x14ac:dyDescent="0.25">
      <c r="A1876">
        <v>9173</v>
      </c>
      <c r="B1876" s="9">
        <v>43562</v>
      </c>
      <c r="C1876" s="50" t="str">
        <f t="shared" si="232"/>
        <v>N</v>
      </c>
      <c r="D1876" s="52">
        <f>_xlfn.XLOOKUP(B1876,Cal_Date!B:B,Cal_Date!A:A,0)</f>
        <v>2</v>
      </c>
      <c r="E1876">
        <v>2019</v>
      </c>
      <c r="F1876" t="s">
        <v>127</v>
      </c>
      <c r="G1876" t="s">
        <v>130</v>
      </c>
      <c r="H1876" t="s">
        <v>14</v>
      </c>
      <c r="I1876" t="s">
        <v>18</v>
      </c>
      <c r="J1876" t="s">
        <v>15</v>
      </c>
      <c r="K1876" t="s">
        <v>43</v>
      </c>
      <c r="L1876">
        <v>1</v>
      </c>
      <c r="M1876">
        <v>1008</v>
      </c>
      <c r="O1876" t="s">
        <v>28</v>
      </c>
      <c r="R1876" t="s">
        <v>44</v>
      </c>
      <c r="S1876" s="49" t="str">
        <f t="shared" si="233"/>
        <v>Card</v>
      </c>
      <c r="T1876" s="3">
        <v>0.03</v>
      </c>
      <c r="U1876" s="2">
        <v>7.6229999999999993</v>
      </c>
      <c r="V1876" s="2">
        <v>2.2200000000000002</v>
      </c>
      <c r="W1876" s="54">
        <f>_xlfn.XLOOKUP(M1876,Market!A:A,Market!F:F,0)</f>
        <v>8.8999999999999996E-2</v>
      </c>
      <c r="X1876" s="55">
        <f t="shared" si="234"/>
        <v>0.22868999999999998</v>
      </c>
      <c r="Y1876" s="55">
        <f t="shared" si="235"/>
        <v>5.4029999999999987</v>
      </c>
      <c r="Z1876" s="54">
        <f t="shared" si="236"/>
        <v>0.7087760724124359</v>
      </c>
      <c r="AA1876" s="49" t="str">
        <f t="shared" ca="1" si="237"/>
        <v>N</v>
      </c>
      <c r="AB1876" s="49">
        <f t="shared" ca="1" si="238"/>
        <v>5</v>
      </c>
      <c r="AC1876" s="49" t="str">
        <f t="shared" ca="1" si="239"/>
        <v>N</v>
      </c>
    </row>
    <row r="1877" spans="1:29" x14ac:dyDescent="0.25">
      <c r="A1877">
        <v>9174</v>
      </c>
      <c r="B1877" s="9">
        <v>43563</v>
      </c>
      <c r="C1877" s="50" t="str">
        <f t="shared" si="232"/>
        <v>N</v>
      </c>
      <c r="D1877" s="52">
        <f>_xlfn.XLOOKUP(B1877,Cal_Date!B:B,Cal_Date!A:A,0)</f>
        <v>2</v>
      </c>
      <c r="E1877">
        <v>2019</v>
      </c>
      <c r="F1877" t="s">
        <v>121</v>
      </c>
      <c r="G1877" t="s">
        <v>129</v>
      </c>
      <c r="H1877" t="s">
        <v>14</v>
      </c>
      <c r="I1877" t="s">
        <v>18</v>
      </c>
      <c r="J1877" t="s">
        <v>15</v>
      </c>
      <c r="K1877" t="s">
        <v>43</v>
      </c>
      <c r="L1877">
        <v>1</v>
      </c>
      <c r="M1877">
        <v>1004</v>
      </c>
      <c r="O1877" t="s">
        <v>28</v>
      </c>
      <c r="R1877" t="s">
        <v>44</v>
      </c>
      <c r="S1877" s="49" t="str">
        <f t="shared" si="233"/>
        <v>Card</v>
      </c>
      <c r="T1877" s="3">
        <v>0.03</v>
      </c>
      <c r="U1877" s="2">
        <v>6.8900000000000006</v>
      </c>
      <c r="V1877" s="2">
        <v>2.1</v>
      </c>
      <c r="W1877" s="54">
        <f>_xlfn.XLOOKUP(M1877,Market!A:A,Market!F:F,0)</f>
        <v>0.06</v>
      </c>
      <c r="X1877" s="55">
        <f t="shared" si="234"/>
        <v>0.20670000000000002</v>
      </c>
      <c r="Y1877" s="55">
        <f t="shared" si="235"/>
        <v>4.7900000000000009</v>
      </c>
      <c r="Z1877" s="54">
        <f t="shared" si="236"/>
        <v>0.69521044992743108</v>
      </c>
      <c r="AA1877" s="49" t="str">
        <f t="shared" ca="1" si="237"/>
        <v>N</v>
      </c>
      <c r="AB1877" s="49">
        <f t="shared" ca="1" si="238"/>
        <v>5</v>
      </c>
      <c r="AC1877" s="49" t="str">
        <f t="shared" ca="1" si="239"/>
        <v>N</v>
      </c>
    </row>
    <row r="1878" spans="1:29" x14ac:dyDescent="0.25">
      <c r="A1878">
        <v>9175</v>
      </c>
      <c r="B1878" s="9">
        <v>43563</v>
      </c>
      <c r="C1878" s="50" t="str">
        <f t="shared" si="232"/>
        <v>N</v>
      </c>
      <c r="D1878" s="52">
        <f>_xlfn.XLOOKUP(B1878,Cal_Date!B:B,Cal_Date!A:A,0)</f>
        <v>2</v>
      </c>
      <c r="E1878">
        <v>2019</v>
      </c>
      <c r="F1878" t="s">
        <v>121</v>
      </c>
      <c r="G1878" t="s">
        <v>129</v>
      </c>
      <c r="H1878" t="s">
        <v>48</v>
      </c>
      <c r="I1878" t="s">
        <v>18</v>
      </c>
      <c r="J1878" t="s">
        <v>10</v>
      </c>
      <c r="K1878" t="s">
        <v>43</v>
      </c>
      <c r="L1878">
        <v>1</v>
      </c>
      <c r="M1878">
        <v>1009</v>
      </c>
      <c r="O1878" t="s">
        <v>28</v>
      </c>
      <c r="R1878" t="s">
        <v>44</v>
      </c>
      <c r="S1878" s="49" t="str">
        <f t="shared" si="233"/>
        <v>Card</v>
      </c>
      <c r="T1878" s="3">
        <v>0.03</v>
      </c>
      <c r="U1878" s="2">
        <v>7.6229999999999993</v>
      </c>
      <c r="V1878" s="2">
        <v>1.46</v>
      </c>
      <c r="W1878" s="54">
        <f>_xlfn.XLOOKUP(M1878,Market!A:A,Market!F:F,0)</f>
        <v>8.8999999999999996E-2</v>
      </c>
      <c r="X1878" s="55">
        <f t="shared" si="234"/>
        <v>0.22868999999999998</v>
      </c>
      <c r="Y1878" s="55">
        <f t="shared" si="235"/>
        <v>6.1629999999999994</v>
      </c>
      <c r="Z1878" s="54">
        <f t="shared" si="236"/>
        <v>0.80847435392889933</v>
      </c>
      <c r="AA1878" s="49" t="str">
        <f t="shared" ca="1" si="237"/>
        <v>N</v>
      </c>
      <c r="AB1878" s="49">
        <f t="shared" ca="1" si="238"/>
        <v>5</v>
      </c>
      <c r="AC1878" s="49" t="str">
        <f t="shared" ca="1" si="239"/>
        <v>N</v>
      </c>
    </row>
    <row r="1879" spans="1:29" x14ac:dyDescent="0.25">
      <c r="A1879">
        <v>9176</v>
      </c>
      <c r="B1879" s="9">
        <v>43563</v>
      </c>
      <c r="C1879" s="50" t="str">
        <f t="shared" si="232"/>
        <v>N</v>
      </c>
      <c r="D1879" s="52">
        <f>_xlfn.XLOOKUP(B1879,Cal_Date!B:B,Cal_Date!A:A,0)</f>
        <v>2</v>
      </c>
      <c r="E1879">
        <v>2019</v>
      </c>
      <c r="F1879" t="s">
        <v>121</v>
      </c>
      <c r="G1879" t="s">
        <v>129</v>
      </c>
      <c r="H1879" t="s">
        <v>48</v>
      </c>
      <c r="I1879" t="s">
        <v>18</v>
      </c>
      <c r="J1879" t="s">
        <v>10</v>
      </c>
      <c r="K1879" t="s">
        <v>43</v>
      </c>
      <c r="L1879">
        <v>2</v>
      </c>
      <c r="M1879">
        <v>1010</v>
      </c>
      <c r="O1879" t="s">
        <v>25</v>
      </c>
      <c r="R1879" t="s">
        <v>44</v>
      </c>
      <c r="S1879" s="49" t="str">
        <f t="shared" si="233"/>
        <v>Card</v>
      </c>
      <c r="T1879" s="3">
        <v>0.03</v>
      </c>
      <c r="U1879" s="2">
        <v>15.120000000000001</v>
      </c>
      <c r="V1879" s="2">
        <v>2.92</v>
      </c>
      <c r="W1879" s="54">
        <f>_xlfn.XLOOKUP(M1879,Market!A:A,Market!F:F,0)</f>
        <v>0.08</v>
      </c>
      <c r="X1879" s="55">
        <f t="shared" si="234"/>
        <v>0.4536</v>
      </c>
      <c r="Y1879" s="55">
        <f t="shared" si="235"/>
        <v>12.200000000000001</v>
      </c>
      <c r="Z1879" s="54">
        <f t="shared" si="236"/>
        <v>0.80687830687830686</v>
      </c>
      <c r="AA1879" s="49" t="str">
        <f t="shared" ca="1" si="237"/>
        <v>N</v>
      </c>
      <c r="AB1879" s="49">
        <f t="shared" ca="1" si="238"/>
        <v>5</v>
      </c>
      <c r="AC1879" s="49" t="str">
        <f t="shared" ca="1" si="239"/>
        <v>N</v>
      </c>
    </row>
    <row r="1880" spans="1:29" x14ac:dyDescent="0.25">
      <c r="A1880">
        <v>9177</v>
      </c>
      <c r="B1880" s="9">
        <v>43563</v>
      </c>
      <c r="C1880" s="50" t="str">
        <f t="shared" si="232"/>
        <v>N</v>
      </c>
      <c r="D1880" s="52">
        <f>_xlfn.XLOOKUP(B1880,Cal_Date!B:B,Cal_Date!A:A,0)</f>
        <v>2</v>
      </c>
      <c r="E1880">
        <v>2019</v>
      </c>
      <c r="F1880" t="s">
        <v>121</v>
      </c>
      <c r="G1880" t="s">
        <v>129</v>
      </c>
      <c r="H1880" t="s">
        <v>48</v>
      </c>
      <c r="I1880" t="s">
        <v>18</v>
      </c>
      <c r="J1880" t="s">
        <v>10</v>
      </c>
      <c r="K1880" t="s">
        <v>43</v>
      </c>
      <c r="L1880">
        <v>1</v>
      </c>
      <c r="M1880">
        <v>1011</v>
      </c>
      <c r="O1880" t="s">
        <v>25</v>
      </c>
      <c r="R1880" t="s">
        <v>44</v>
      </c>
      <c r="S1880" s="49" t="str">
        <f t="shared" si="233"/>
        <v>Card</v>
      </c>
      <c r="T1880" s="3">
        <v>0.03</v>
      </c>
      <c r="U1880" s="2">
        <v>7.42</v>
      </c>
      <c r="V1880" s="2">
        <v>1.46</v>
      </c>
      <c r="W1880" s="54">
        <f>_xlfn.XLOOKUP(M1880,Market!A:A,Market!F:F,0)</f>
        <v>0.06</v>
      </c>
      <c r="X1880" s="55">
        <f t="shared" si="234"/>
        <v>0.22259999999999999</v>
      </c>
      <c r="Y1880" s="55">
        <f t="shared" si="235"/>
        <v>5.96</v>
      </c>
      <c r="Z1880" s="54">
        <f t="shared" si="236"/>
        <v>0.80323450134770891</v>
      </c>
      <c r="AA1880" s="49" t="str">
        <f t="shared" ca="1" si="237"/>
        <v>N</v>
      </c>
      <c r="AB1880" s="49">
        <f t="shared" ca="1" si="238"/>
        <v>5</v>
      </c>
      <c r="AC1880" s="49" t="str">
        <f t="shared" ca="1" si="239"/>
        <v>N</v>
      </c>
    </row>
    <row r="1881" spans="1:29" x14ac:dyDescent="0.25">
      <c r="A1881">
        <v>9178</v>
      </c>
      <c r="B1881" s="9">
        <v>43563</v>
      </c>
      <c r="C1881" s="50" t="str">
        <f t="shared" si="232"/>
        <v>N</v>
      </c>
      <c r="D1881" s="52">
        <f>_xlfn.XLOOKUP(B1881,Cal_Date!B:B,Cal_Date!A:A,0)</f>
        <v>2</v>
      </c>
      <c r="E1881">
        <v>2019</v>
      </c>
      <c r="F1881" t="s">
        <v>121</v>
      </c>
      <c r="G1881" t="s">
        <v>129</v>
      </c>
      <c r="H1881" t="s">
        <v>11</v>
      </c>
      <c r="I1881" t="s">
        <v>13</v>
      </c>
      <c r="J1881" t="s">
        <v>15</v>
      </c>
      <c r="K1881" t="s">
        <v>42</v>
      </c>
      <c r="L1881">
        <v>1</v>
      </c>
      <c r="M1881">
        <v>1011</v>
      </c>
      <c r="O1881" t="s">
        <v>25</v>
      </c>
      <c r="R1881" t="s">
        <v>44</v>
      </c>
      <c r="S1881" s="49" t="str">
        <f t="shared" si="233"/>
        <v>Card</v>
      </c>
      <c r="T1881" s="3">
        <v>0.03</v>
      </c>
      <c r="U1881" s="2">
        <v>2.6500000000000004</v>
      </c>
      <c r="V1881" s="2">
        <v>1.42</v>
      </c>
      <c r="W1881" s="54">
        <f>_xlfn.XLOOKUP(M1881,Market!A:A,Market!F:F,0)</f>
        <v>0.06</v>
      </c>
      <c r="X1881" s="55">
        <f t="shared" si="234"/>
        <v>7.9500000000000001E-2</v>
      </c>
      <c r="Y1881" s="55">
        <f t="shared" si="235"/>
        <v>1.2300000000000004</v>
      </c>
      <c r="Z1881" s="54">
        <f t="shared" si="236"/>
        <v>0.46415094339622653</v>
      </c>
      <c r="AA1881" s="49" t="str">
        <f t="shared" ca="1" si="237"/>
        <v>N</v>
      </c>
      <c r="AB1881" s="49">
        <f t="shared" ca="1" si="238"/>
        <v>5</v>
      </c>
      <c r="AC1881" s="49" t="str">
        <f t="shared" ca="1" si="239"/>
        <v>N</v>
      </c>
    </row>
    <row r="1882" spans="1:29" x14ac:dyDescent="0.25">
      <c r="A1882">
        <v>9179</v>
      </c>
      <c r="B1882" s="9">
        <v>43563</v>
      </c>
      <c r="C1882" s="50" t="str">
        <f t="shared" si="232"/>
        <v>N</v>
      </c>
      <c r="D1882" s="52">
        <f>_xlfn.XLOOKUP(B1882,Cal_Date!B:B,Cal_Date!A:A,0)</f>
        <v>2</v>
      </c>
      <c r="E1882">
        <v>2019</v>
      </c>
      <c r="F1882" t="s">
        <v>121</v>
      </c>
      <c r="G1882" t="s">
        <v>129</v>
      </c>
      <c r="H1882" t="s">
        <v>11</v>
      </c>
      <c r="I1882" t="s">
        <v>11</v>
      </c>
      <c r="J1882" t="s">
        <v>15</v>
      </c>
      <c r="K1882" t="s">
        <v>42</v>
      </c>
      <c r="L1882">
        <v>1</v>
      </c>
      <c r="M1882">
        <v>1011</v>
      </c>
      <c r="O1882" t="s">
        <v>25</v>
      </c>
      <c r="R1882" t="s">
        <v>44</v>
      </c>
      <c r="S1882" s="49" t="str">
        <f t="shared" si="233"/>
        <v>Card</v>
      </c>
      <c r="T1882" s="3">
        <v>0.03</v>
      </c>
      <c r="U1882" s="2">
        <v>2.6500000000000004</v>
      </c>
      <c r="V1882" s="2">
        <v>0.87</v>
      </c>
      <c r="W1882" s="54">
        <f>_xlfn.XLOOKUP(M1882,Market!A:A,Market!F:F,0)</f>
        <v>0.06</v>
      </c>
      <c r="X1882" s="55">
        <f t="shared" si="234"/>
        <v>7.9500000000000001E-2</v>
      </c>
      <c r="Y1882" s="55">
        <f t="shared" si="235"/>
        <v>1.7800000000000002</v>
      </c>
      <c r="Z1882" s="54">
        <f t="shared" si="236"/>
        <v>0.67169811320754713</v>
      </c>
      <c r="AA1882" s="49" t="str">
        <f t="shared" ca="1" si="237"/>
        <v>N</v>
      </c>
      <c r="AB1882" s="49">
        <f t="shared" ca="1" si="238"/>
        <v>5</v>
      </c>
      <c r="AC1882" s="49" t="str">
        <f t="shared" ca="1" si="239"/>
        <v>N</v>
      </c>
    </row>
    <row r="1883" spans="1:29" x14ac:dyDescent="0.25">
      <c r="A1883">
        <v>9180</v>
      </c>
      <c r="B1883" s="9">
        <v>43563</v>
      </c>
      <c r="C1883" s="50" t="str">
        <f t="shared" si="232"/>
        <v>N</v>
      </c>
      <c r="D1883" s="52">
        <f>_xlfn.XLOOKUP(B1883,Cal_Date!B:B,Cal_Date!A:A,0)</f>
        <v>2</v>
      </c>
      <c r="E1883">
        <v>2019</v>
      </c>
      <c r="F1883" t="s">
        <v>121</v>
      </c>
      <c r="G1883" t="s">
        <v>129</v>
      </c>
      <c r="H1883" t="s">
        <v>48</v>
      </c>
      <c r="I1883" t="s">
        <v>18</v>
      </c>
      <c r="J1883" t="s">
        <v>10</v>
      </c>
      <c r="K1883" t="s">
        <v>43</v>
      </c>
      <c r="L1883">
        <v>1</v>
      </c>
      <c r="M1883">
        <v>1001</v>
      </c>
      <c r="O1883" t="s">
        <v>25</v>
      </c>
      <c r="R1883" t="s">
        <v>44</v>
      </c>
      <c r="S1883" s="49" t="str">
        <f t="shared" si="233"/>
        <v>Card</v>
      </c>
      <c r="T1883" s="3">
        <v>0.03</v>
      </c>
      <c r="U1883" s="2">
        <v>7.42</v>
      </c>
      <c r="V1883" s="2">
        <v>1.46</v>
      </c>
      <c r="W1883" s="54">
        <f>_xlfn.XLOOKUP(M1883,Market!A:A,Market!F:F,0)</f>
        <v>0.06</v>
      </c>
      <c r="X1883" s="55">
        <f t="shared" si="234"/>
        <v>0.22259999999999999</v>
      </c>
      <c r="Y1883" s="55">
        <f t="shared" si="235"/>
        <v>5.96</v>
      </c>
      <c r="Z1883" s="54">
        <f t="shared" si="236"/>
        <v>0.80323450134770891</v>
      </c>
      <c r="AA1883" s="49" t="str">
        <f t="shared" ca="1" si="237"/>
        <v>N</v>
      </c>
      <c r="AB1883" s="49">
        <f t="shared" ca="1" si="238"/>
        <v>5</v>
      </c>
      <c r="AC1883" s="49" t="str">
        <f t="shared" ca="1" si="239"/>
        <v>N</v>
      </c>
    </row>
    <row r="1884" spans="1:29" x14ac:dyDescent="0.25">
      <c r="A1884">
        <v>9181</v>
      </c>
      <c r="B1884" s="9">
        <v>43563</v>
      </c>
      <c r="C1884" s="50" t="str">
        <f t="shared" si="232"/>
        <v>N</v>
      </c>
      <c r="D1884" s="52">
        <f>_xlfn.XLOOKUP(B1884,Cal_Date!B:B,Cal_Date!A:A,0)</f>
        <v>2</v>
      </c>
      <c r="E1884">
        <v>2019</v>
      </c>
      <c r="F1884" t="s">
        <v>121</v>
      </c>
      <c r="G1884" t="s">
        <v>129</v>
      </c>
      <c r="H1884" t="s">
        <v>48</v>
      </c>
      <c r="I1884" t="s">
        <v>18</v>
      </c>
      <c r="J1884" t="s">
        <v>10</v>
      </c>
      <c r="K1884" t="s">
        <v>43</v>
      </c>
      <c r="L1884">
        <v>1</v>
      </c>
      <c r="M1884">
        <v>1000</v>
      </c>
      <c r="O1884" t="s">
        <v>25</v>
      </c>
      <c r="R1884" t="s">
        <v>44</v>
      </c>
      <c r="S1884" s="49" t="str">
        <f t="shared" si="233"/>
        <v>Card</v>
      </c>
      <c r="T1884" s="3">
        <v>0.03</v>
      </c>
      <c r="U1884" s="2">
        <v>7.5600000000000005</v>
      </c>
      <c r="V1884" s="2">
        <v>1.46</v>
      </c>
      <c r="W1884" s="54">
        <f>_xlfn.XLOOKUP(M1884,Market!A:A,Market!F:F,0)</f>
        <v>0.08</v>
      </c>
      <c r="X1884" s="55">
        <f t="shared" si="234"/>
        <v>0.2268</v>
      </c>
      <c r="Y1884" s="55">
        <f t="shared" si="235"/>
        <v>6.1000000000000005</v>
      </c>
      <c r="Z1884" s="54">
        <f t="shared" si="236"/>
        <v>0.80687830687830686</v>
      </c>
      <c r="AA1884" s="49" t="str">
        <f t="shared" ca="1" si="237"/>
        <v>N</v>
      </c>
      <c r="AB1884" s="49">
        <f t="shared" ca="1" si="238"/>
        <v>5</v>
      </c>
      <c r="AC1884" s="49" t="str">
        <f t="shared" ca="1" si="239"/>
        <v>N</v>
      </c>
    </row>
    <row r="1885" spans="1:29" x14ac:dyDescent="0.25">
      <c r="A1885">
        <v>9182</v>
      </c>
      <c r="B1885" s="9">
        <v>43563</v>
      </c>
      <c r="C1885" s="50" t="str">
        <f t="shared" si="232"/>
        <v>N</v>
      </c>
      <c r="D1885" s="52">
        <f>_xlfn.XLOOKUP(B1885,Cal_Date!B:B,Cal_Date!A:A,0)</f>
        <v>2</v>
      </c>
      <c r="E1885">
        <v>2019</v>
      </c>
      <c r="F1885" t="s">
        <v>121</v>
      </c>
      <c r="G1885" t="s">
        <v>129</v>
      </c>
      <c r="H1885" t="s">
        <v>48</v>
      </c>
      <c r="I1885" t="s">
        <v>18</v>
      </c>
      <c r="J1885" t="s">
        <v>10</v>
      </c>
      <c r="K1885" t="s">
        <v>43</v>
      </c>
      <c r="L1885">
        <v>2</v>
      </c>
      <c r="M1885">
        <v>1000</v>
      </c>
      <c r="O1885" t="s">
        <v>25</v>
      </c>
      <c r="R1885" t="s">
        <v>44</v>
      </c>
      <c r="S1885" s="49" t="str">
        <f t="shared" si="233"/>
        <v>Card</v>
      </c>
      <c r="T1885" s="3">
        <v>0.03</v>
      </c>
      <c r="U1885" s="2">
        <v>15.120000000000001</v>
      </c>
      <c r="V1885" s="2">
        <v>2.92</v>
      </c>
      <c r="W1885" s="54">
        <f>_xlfn.XLOOKUP(M1885,Market!A:A,Market!F:F,0)</f>
        <v>0.08</v>
      </c>
      <c r="X1885" s="55">
        <f t="shared" si="234"/>
        <v>0.4536</v>
      </c>
      <c r="Y1885" s="55">
        <f t="shared" si="235"/>
        <v>12.200000000000001</v>
      </c>
      <c r="Z1885" s="54">
        <f t="shared" si="236"/>
        <v>0.80687830687830686</v>
      </c>
      <c r="AA1885" s="49" t="str">
        <f t="shared" ca="1" si="237"/>
        <v>N</v>
      </c>
      <c r="AB1885" s="49">
        <f t="shared" ca="1" si="238"/>
        <v>5</v>
      </c>
      <c r="AC1885" s="49" t="str">
        <f t="shared" ca="1" si="239"/>
        <v>N</v>
      </c>
    </row>
    <row r="1886" spans="1:29" x14ac:dyDescent="0.25">
      <c r="A1886">
        <v>9183</v>
      </c>
      <c r="B1886" s="9">
        <v>43563</v>
      </c>
      <c r="C1886" s="50" t="str">
        <f t="shared" si="232"/>
        <v>N</v>
      </c>
      <c r="D1886" s="52">
        <f>_xlfn.XLOOKUP(B1886,Cal_Date!B:B,Cal_Date!A:A,0)</f>
        <v>2</v>
      </c>
      <c r="E1886">
        <v>2019</v>
      </c>
      <c r="F1886" t="s">
        <v>121</v>
      </c>
      <c r="G1886" t="s">
        <v>129</v>
      </c>
      <c r="H1886" t="s">
        <v>11</v>
      </c>
      <c r="I1886" t="s">
        <v>13</v>
      </c>
      <c r="J1886" t="s">
        <v>15</v>
      </c>
      <c r="K1886" t="s">
        <v>42</v>
      </c>
      <c r="L1886">
        <v>2</v>
      </c>
      <c r="M1886">
        <v>1002</v>
      </c>
      <c r="O1886" t="s">
        <v>28</v>
      </c>
      <c r="R1886" t="s">
        <v>44</v>
      </c>
      <c r="S1886" s="49" t="str">
        <f t="shared" si="233"/>
        <v>Card</v>
      </c>
      <c r="T1886" s="3">
        <v>0.03</v>
      </c>
      <c r="U1886" s="2">
        <v>5.3000000000000007</v>
      </c>
      <c r="V1886" s="2">
        <v>2.84</v>
      </c>
      <c r="W1886" s="54">
        <f>_xlfn.XLOOKUP(M1886,Market!A:A,Market!F:F,0)</f>
        <v>0.06</v>
      </c>
      <c r="X1886" s="55">
        <f t="shared" si="234"/>
        <v>0.159</v>
      </c>
      <c r="Y1886" s="55">
        <f t="shared" si="235"/>
        <v>2.4600000000000009</v>
      </c>
      <c r="Z1886" s="54">
        <f t="shared" si="236"/>
        <v>0.46415094339622653</v>
      </c>
      <c r="AA1886" s="49" t="str">
        <f t="shared" ca="1" si="237"/>
        <v>N</v>
      </c>
      <c r="AB1886" s="49">
        <f t="shared" ca="1" si="238"/>
        <v>5</v>
      </c>
      <c r="AC1886" s="49" t="str">
        <f t="shared" ca="1" si="239"/>
        <v>N</v>
      </c>
    </row>
    <row r="1887" spans="1:29" x14ac:dyDescent="0.25">
      <c r="A1887">
        <v>9184</v>
      </c>
      <c r="B1887" s="9">
        <v>43563</v>
      </c>
      <c r="C1887" s="50" t="str">
        <f t="shared" si="232"/>
        <v>N</v>
      </c>
      <c r="D1887" s="52">
        <f>_xlfn.XLOOKUP(B1887,Cal_Date!B:B,Cal_Date!A:A,0)</f>
        <v>2</v>
      </c>
      <c r="E1887">
        <v>2019</v>
      </c>
      <c r="F1887" t="s">
        <v>121</v>
      </c>
      <c r="G1887" t="s">
        <v>129</v>
      </c>
      <c r="H1887" t="s">
        <v>11</v>
      </c>
      <c r="I1887" t="s">
        <v>11</v>
      </c>
      <c r="J1887" t="s">
        <v>15</v>
      </c>
      <c r="K1887" t="s">
        <v>42</v>
      </c>
      <c r="L1887">
        <v>1</v>
      </c>
      <c r="M1887">
        <v>1003</v>
      </c>
      <c r="O1887" t="s">
        <v>25</v>
      </c>
      <c r="R1887" t="s">
        <v>44</v>
      </c>
      <c r="S1887" s="49" t="str">
        <f t="shared" si="233"/>
        <v>Card</v>
      </c>
      <c r="T1887" s="3">
        <v>0.03</v>
      </c>
      <c r="U1887" s="2">
        <v>2.6500000000000004</v>
      </c>
      <c r="V1887" s="2">
        <v>0.87</v>
      </c>
      <c r="W1887" s="54">
        <f>_xlfn.XLOOKUP(M1887,Market!A:A,Market!F:F,0)</f>
        <v>0.06</v>
      </c>
      <c r="X1887" s="55">
        <f t="shared" si="234"/>
        <v>7.9500000000000001E-2</v>
      </c>
      <c r="Y1887" s="55">
        <f t="shared" si="235"/>
        <v>1.7800000000000002</v>
      </c>
      <c r="Z1887" s="54">
        <f t="shared" si="236"/>
        <v>0.67169811320754713</v>
      </c>
      <c r="AA1887" s="49" t="str">
        <f t="shared" ca="1" si="237"/>
        <v>N</v>
      </c>
      <c r="AB1887" s="49">
        <f t="shared" ca="1" si="238"/>
        <v>5</v>
      </c>
      <c r="AC1887" s="49" t="str">
        <f t="shared" ca="1" si="239"/>
        <v>N</v>
      </c>
    </row>
    <row r="1888" spans="1:29" x14ac:dyDescent="0.25">
      <c r="A1888">
        <v>9185</v>
      </c>
      <c r="B1888" s="9">
        <v>43563</v>
      </c>
      <c r="C1888" s="50" t="str">
        <f t="shared" si="232"/>
        <v>N</v>
      </c>
      <c r="D1888" s="52">
        <f>_xlfn.XLOOKUP(B1888,Cal_Date!B:B,Cal_Date!A:A,0)</f>
        <v>2</v>
      </c>
      <c r="E1888">
        <v>2019</v>
      </c>
      <c r="F1888" t="s">
        <v>121</v>
      </c>
      <c r="G1888" t="s">
        <v>129</v>
      </c>
      <c r="H1888" t="s">
        <v>48</v>
      </c>
      <c r="I1888" t="s">
        <v>18</v>
      </c>
      <c r="J1888" t="s">
        <v>10</v>
      </c>
      <c r="K1888" t="s">
        <v>43</v>
      </c>
      <c r="L1888">
        <v>1</v>
      </c>
      <c r="M1888">
        <v>1005</v>
      </c>
      <c r="O1888" t="s">
        <v>25</v>
      </c>
      <c r="R1888" t="s">
        <v>44</v>
      </c>
      <c r="S1888" s="49" t="str">
        <f t="shared" si="233"/>
        <v>Card</v>
      </c>
      <c r="T1888" s="3">
        <v>0.03</v>
      </c>
      <c r="U1888" s="2">
        <v>7.6229999999999993</v>
      </c>
      <c r="V1888" s="2">
        <v>1.46</v>
      </c>
      <c r="W1888" s="54">
        <f>_xlfn.XLOOKUP(M1888,Market!A:A,Market!F:F,0)</f>
        <v>8.8999999999999996E-2</v>
      </c>
      <c r="X1888" s="55">
        <f t="shared" si="234"/>
        <v>0.22868999999999998</v>
      </c>
      <c r="Y1888" s="55">
        <f t="shared" si="235"/>
        <v>6.1629999999999994</v>
      </c>
      <c r="Z1888" s="54">
        <f t="shared" si="236"/>
        <v>0.80847435392889933</v>
      </c>
      <c r="AA1888" s="49" t="str">
        <f t="shared" ca="1" si="237"/>
        <v>N</v>
      </c>
      <c r="AB1888" s="49">
        <f t="shared" ca="1" si="238"/>
        <v>5</v>
      </c>
      <c r="AC1888" s="49" t="str">
        <f t="shared" ca="1" si="239"/>
        <v>N</v>
      </c>
    </row>
    <row r="1889" spans="1:29" x14ac:dyDescent="0.25">
      <c r="A1889">
        <v>9186</v>
      </c>
      <c r="B1889" s="9">
        <v>43563</v>
      </c>
      <c r="C1889" s="50" t="str">
        <f t="shared" si="232"/>
        <v>N</v>
      </c>
      <c r="D1889" s="52">
        <f>_xlfn.XLOOKUP(B1889,Cal_Date!B:B,Cal_Date!A:A,0)</f>
        <v>2</v>
      </c>
      <c r="E1889">
        <v>2019</v>
      </c>
      <c r="F1889" t="s">
        <v>121</v>
      </c>
      <c r="G1889" t="s">
        <v>129</v>
      </c>
      <c r="H1889" t="s">
        <v>48</v>
      </c>
      <c r="I1889" t="s">
        <v>18</v>
      </c>
      <c r="J1889" t="s">
        <v>10</v>
      </c>
      <c r="K1889" t="s">
        <v>43</v>
      </c>
      <c r="L1889">
        <v>1</v>
      </c>
      <c r="M1889">
        <v>1005</v>
      </c>
      <c r="O1889" t="s">
        <v>25</v>
      </c>
      <c r="R1889" t="s">
        <v>44</v>
      </c>
      <c r="S1889" s="49" t="str">
        <f t="shared" si="233"/>
        <v>Card</v>
      </c>
      <c r="T1889" s="3">
        <v>0.03</v>
      </c>
      <c r="U1889" s="2">
        <v>7.6229999999999993</v>
      </c>
      <c r="V1889" s="2">
        <v>1.46</v>
      </c>
      <c r="W1889" s="54">
        <f>_xlfn.XLOOKUP(M1889,Market!A:A,Market!F:F,0)</f>
        <v>8.8999999999999996E-2</v>
      </c>
      <c r="X1889" s="55">
        <f t="shared" si="234"/>
        <v>0.22868999999999998</v>
      </c>
      <c r="Y1889" s="55">
        <f t="shared" si="235"/>
        <v>6.1629999999999994</v>
      </c>
      <c r="Z1889" s="54">
        <f t="shared" si="236"/>
        <v>0.80847435392889933</v>
      </c>
      <c r="AA1889" s="49" t="str">
        <f t="shared" ca="1" si="237"/>
        <v>N</v>
      </c>
      <c r="AB1889" s="49">
        <f t="shared" ca="1" si="238"/>
        <v>5</v>
      </c>
      <c r="AC1889" s="49" t="str">
        <f t="shared" ca="1" si="239"/>
        <v>N</v>
      </c>
    </row>
    <row r="1890" spans="1:29" x14ac:dyDescent="0.25">
      <c r="A1890">
        <v>9187</v>
      </c>
      <c r="B1890" s="9">
        <v>43563</v>
      </c>
      <c r="C1890" s="50" t="str">
        <f t="shared" si="232"/>
        <v>N</v>
      </c>
      <c r="D1890" s="52">
        <f>_xlfn.XLOOKUP(B1890,Cal_Date!B:B,Cal_Date!A:A,0)</f>
        <v>2</v>
      </c>
      <c r="E1890">
        <v>2019</v>
      </c>
      <c r="F1890" t="s">
        <v>121</v>
      </c>
      <c r="G1890" t="s">
        <v>129</v>
      </c>
      <c r="H1890" t="s">
        <v>14</v>
      </c>
      <c r="I1890" t="s">
        <v>18</v>
      </c>
      <c r="J1890" t="s">
        <v>15</v>
      </c>
      <c r="K1890" t="s">
        <v>43</v>
      </c>
      <c r="L1890">
        <v>2</v>
      </c>
      <c r="M1890">
        <v>1006</v>
      </c>
      <c r="O1890" t="s">
        <v>28</v>
      </c>
      <c r="R1890" t="s">
        <v>44</v>
      </c>
      <c r="S1890" s="49" t="str">
        <f t="shared" si="233"/>
        <v>Card</v>
      </c>
      <c r="T1890" s="3">
        <v>0.03</v>
      </c>
      <c r="U1890" s="2">
        <v>15.245999999999999</v>
      </c>
      <c r="V1890" s="2">
        <v>4.4400000000000004</v>
      </c>
      <c r="W1890" s="54">
        <f>_xlfn.XLOOKUP(M1890,Market!A:A,Market!F:F,0)</f>
        <v>8.8999999999999996E-2</v>
      </c>
      <c r="X1890" s="55">
        <f t="shared" si="234"/>
        <v>0.45737999999999995</v>
      </c>
      <c r="Y1890" s="55">
        <f t="shared" si="235"/>
        <v>10.805999999999997</v>
      </c>
      <c r="Z1890" s="54">
        <f t="shared" si="236"/>
        <v>0.7087760724124359</v>
      </c>
      <c r="AA1890" s="49" t="str">
        <f t="shared" ca="1" si="237"/>
        <v>N</v>
      </c>
      <c r="AB1890" s="49">
        <f t="shared" ca="1" si="238"/>
        <v>5</v>
      </c>
      <c r="AC1890" s="49" t="str">
        <f t="shared" ca="1" si="239"/>
        <v>N</v>
      </c>
    </row>
    <row r="1891" spans="1:29" x14ac:dyDescent="0.25">
      <c r="A1891">
        <v>9188</v>
      </c>
      <c r="B1891" s="9">
        <v>43563</v>
      </c>
      <c r="C1891" s="50" t="str">
        <f t="shared" si="232"/>
        <v>N</v>
      </c>
      <c r="D1891" s="52">
        <f>_xlfn.XLOOKUP(B1891,Cal_Date!B:B,Cal_Date!A:A,0)</f>
        <v>2</v>
      </c>
      <c r="E1891">
        <v>2019</v>
      </c>
      <c r="F1891" t="s">
        <v>121</v>
      </c>
      <c r="G1891" t="s">
        <v>129</v>
      </c>
      <c r="H1891" t="s">
        <v>14</v>
      </c>
      <c r="I1891" t="s">
        <v>18</v>
      </c>
      <c r="J1891" t="s">
        <v>15</v>
      </c>
      <c r="K1891" t="s">
        <v>43</v>
      </c>
      <c r="L1891">
        <v>1</v>
      </c>
      <c r="M1891">
        <v>1007</v>
      </c>
      <c r="O1891" t="s">
        <v>28</v>
      </c>
      <c r="R1891" t="s">
        <v>44</v>
      </c>
      <c r="S1891" s="49" t="str">
        <f t="shared" si="233"/>
        <v>Card</v>
      </c>
      <c r="T1891" s="3">
        <v>0.03</v>
      </c>
      <c r="U1891" s="2">
        <v>7.0785</v>
      </c>
      <c r="V1891" s="2">
        <v>2.1</v>
      </c>
      <c r="W1891" s="54">
        <f>_xlfn.XLOOKUP(M1891,Market!A:A,Market!F:F,0)</f>
        <v>8.8999999999999996E-2</v>
      </c>
      <c r="X1891" s="55">
        <f t="shared" si="234"/>
        <v>0.21235499999999999</v>
      </c>
      <c r="Y1891" s="55">
        <f t="shared" si="235"/>
        <v>4.9785000000000004</v>
      </c>
      <c r="Z1891" s="54">
        <f t="shared" si="236"/>
        <v>0.70332697605424888</v>
      </c>
      <c r="AA1891" s="49" t="str">
        <f t="shared" ca="1" si="237"/>
        <v>N</v>
      </c>
      <c r="AB1891" s="49">
        <f t="shared" ca="1" si="238"/>
        <v>5</v>
      </c>
      <c r="AC1891" s="49" t="str">
        <f t="shared" ca="1" si="239"/>
        <v>N</v>
      </c>
    </row>
    <row r="1892" spans="1:29" x14ac:dyDescent="0.25">
      <c r="A1892">
        <v>9189</v>
      </c>
      <c r="B1892" s="9">
        <v>43563</v>
      </c>
      <c r="C1892" s="50" t="str">
        <f t="shared" si="232"/>
        <v>N</v>
      </c>
      <c r="D1892" s="52">
        <f>_xlfn.XLOOKUP(B1892,Cal_Date!B:B,Cal_Date!A:A,0)</f>
        <v>2</v>
      </c>
      <c r="E1892">
        <v>2019</v>
      </c>
      <c r="F1892" t="s">
        <v>121</v>
      </c>
      <c r="G1892" t="s">
        <v>129</v>
      </c>
      <c r="H1892" t="s">
        <v>14</v>
      </c>
      <c r="I1892" t="s">
        <v>18</v>
      </c>
      <c r="J1892" t="s">
        <v>15</v>
      </c>
      <c r="K1892" t="s">
        <v>43</v>
      </c>
      <c r="L1892">
        <v>2</v>
      </c>
      <c r="M1892">
        <v>1008</v>
      </c>
      <c r="O1892" t="s">
        <v>28</v>
      </c>
      <c r="R1892" t="s">
        <v>44</v>
      </c>
      <c r="S1892" s="49" t="str">
        <f t="shared" si="233"/>
        <v>Card</v>
      </c>
      <c r="T1892" s="3">
        <v>0.03</v>
      </c>
      <c r="U1892" s="2">
        <v>14.157</v>
      </c>
      <c r="V1892" s="2">
        <v>4.2</v>
      </c>
      <c r="W1892" s="54">
        <f>_xlfn.XLOOKUP(M1892,Market!A:A,Market!F:F,0)</f>
        <v>8.8999999999999996E-2</v>
      </c>
      <c r="X1892" s="55">
        <f t="shared" si="234"/>
        <v>0.42470999999999998</v>
      </c>
      <c r="Y1892" s="55">
        <f t="shared" si="235"/>
        <v>9.9570000000000007</v>
      </c>
      <c r="Z1892" s="54">
        <f t="shared" si="236"/>
        <v>0.70332697605424888</v>
      </c>
      <c r="AA1892" s="49" t="str">
        <f t="shared" ca="1" si="237"/>
        <v>N</v>
      </c>
      <c r="AB1892" s="49">
        <f t="shared" ca="1" si="238"/>
        <v>5</v>
      </c>
      <c r="AC1892" s="49" t="str">
        <f t="shared" ca="1" si="239"/>
        <v>N</v>
      </c>
    </row>
    <row r="1893" spans="1:29" x14ac:dyDescent="0.25">
      <c r="A1893">
        <v>9190</v>
      </c>
      <c r="B1893" s="9">
        <v>43563</v>
      </c>
      <c r="C1893" s="50" t="str">
        <f t="shared" si="232"/>
        <v>N</v>
      </c>
      <c r="D1893" s="52">
        <f>_xlfn.XLOOKUP(B1893,Cal_Date!B:B,Cal_Date!A:A,0)</f>
        <v>2</v>
      </c>
      <c r="E1893">
        <v>2019</v>
      </c>
      <c r="F1893" t="s">
        <v>121</v>
      </c>
      <c r="G1893" t="s">
        <v>129</v>
      </c>
      <c r="H1893" t="s">
        <v>48</v>
      </c>
      <c r="I1893" t="s">
        <v>18</v>
      </c>
      <c r="J1893" t="s">
        <v>10</v>
      </c>
      <c r="K1893" t="s">
        <v>43</v>
      </c>
      <c r="L1893">
        <v>1</v>
      </c>
      <c r="M1893">
        <v>1009</v>
      </c>
      <c r="O1893" t="s">
        <v>28</v>
      </c>
      <c r="R1893" t="s">
        <v>44</v>
      </c>
      <c r="S1893" s="49" t="str">
        <f t="shared" si="233"/>
        <v>Card</v>
      </c>
      <c r="T1893" s="3">
        <v>0.03</v>
      </c>
      <c r="U1893" s="2">
        <v>7.6229999999999993</v>
      </c>
      <c r="V1893" s="2">
        <v>1.46</v>
      </c>
      <c r="W1893" s="54">
        <f>_xlfn.XLOOKUP(M1893,Market!A:A,Market!F:F,0)</f>
        <v>8.8999999999999996E-2</v>
      </c>
      <c r="X1893" s="55">
        <f t="shared" si="234"/>
        <v>0.22868999999999998</v>
      </c>
      <c r="Y1893" s="55">
        <f t="shared" si="235"/>
        <v>6.1629999999999994</v>
      </c>
      <c r="Z1893" s="54">
        <f t="shared" si="236"/>
        <v>0.80847435392889933</v>
      </c>
      <c r="AA1893" s="49" t="str">
        <f t="shared" ca="1" si="237"/>
        <v>N</v>
      </c>
      <c r="AB1893" s="49">
        <f t="shared" ca="1" si="238"/>
        <v>5</v>
      </c>
      <c r="AC1893" s="49" t="str">
        <f t="shared" ca="1" si="239"/>
        <v>N</v>
      </c>
    </row>
    <row r="1894" spans="1:29" x14ac:dyDescent="0.25">
      <c r="A1894">
        <v>9191</v>
      </c>
      <c r="B1894" s="9">
        <v>43563</v>
      </c>
      <c r="C1894" s="50" t="str">
        <f t="shared" si="232"/>
        <v>N</v>
      </c>
      <c r="D1894" s="52">
        <f>_xlfn.XLOOKUP(B1894,Cal_Date!B:B,Cal_Date!A:A,0)</f>
        <v>2</v>
      </c>
      <c r="E1894">
        <v>2019</v>
      </c>
      <c r="F1894" t="s">
        <v>121</v>
      </c>
      <c r="G1894" t="s">
        <v>129</v>
      </c>
      <c r="H1894" t="s">
        <v>14</v>
      </c>
      <c r="I1894" t="s">
        <v>18</v>
      </c>
      <c r="J1894" t="s">
        <v>15</v>
      </c>
      <c r="K1894" t="s">
        <v>43</v>
      </c>
      <c r="L1894">
        <v>2</v>
      </c>
      <c r="M1894">
        <v>1006</v>
      </c>
      <c r="O1894" t="s">
        <v>28</v>
      </c>
      <c r="R1894" t="s">
        <v>44</v>
      </c>
      <c r="S1894" s="49" t="str">
        <f t="shared" si="233"/>
        <v>Card</v>
      </c>
      <c r="T1894" s="3">
        <v>0.03</v>
      </c>
      <c r="U1894" s="2">
        <v>15.245999999999999</v>
      </c>
      <c r="V1894" s="2">
        <v>4.4400000000000004</v>
      </c>
      <c r="W1894" s="54">
        <f>_xlfn.XLOOKUP(M1894,Market!A:A,Market!F:F,0)</f>
        <v>8.8999999999999996E-2</v>
      </c>
      <c r="X1894" s="55">
        <f t="shared" si="234"/>
        <v>0.45737999999999995</v>
      </c>
      <c r="Y1894" s="55">
        <f t="shared" si="235"/>
        <v>10.805999999999997</v>
      </c>
      <c r="Z1894" s="54">
        <f t="shared" si="236"/>
        <v>0.7087760724124359</v>
      </c>
      <c r="AA1894" s="49" t="str">
        <f t="shared" ca="1" si="237"/>
        <v>N</v>
      </c>
      <c r="AB1894" s="49">
        <f t="shared" ca="1" si="238"/>
        <v>5</v>
      </c>
      <c r="AC1894" s="49" t="str">
        <f t="shared" ca="1" si="239"/>
        <v>N</v>
      </c>
    </row>
    <row r="1895" spans="1:29" x14ac:dyDescent="0.25">
      <c r="A1895">
        <v>9192</v>
      </c>
      <c r="B1895" s="9">
        <v>43563</v>
      </c>
      <c r="C1895" s="50" t="str">
        <f t="shared" si="232"/>
        <v>N</v>
      </c>
      <c r="D1895" s="52">
        <f>_xlfn.XLOOKUP(B1895,Cal_Date!B:B,Cal_Date!A:A,0)</f>
        <v>2</v>
      </c>
      <c r="E1895">
        <v>2019</v>
      </c>
      <c r="F1895" t="s">
        <v>121</v>
      </c>
      <c r="G1895" t="s">
        <v>129</v>
      </c>
      <c r="H1895" t="s">
        <v>48</v>
      </c>
      <c r="I1895" t="s">
        <v>18</v>
      </c>
      <c r="J1895" t="s">
        <v>10</v>
      </c>
      <c r="K1895" t="s">
        <v>43</v>
      </c>
      <c r="L1895">
        <v>1</v>
      </c>
      <c r="M1895">
        <v>1007</v>
      </c>
      <c r="O1895" t="s">
        <v>28</v>
      </c>
      <c r="R1895" t="s">
        <v>44</v>
      </c>
      <c r="S1895" s="49" t="str">
        <f t="shared" si="233"/>
        <v>Card</v>
      </c>
      <c r="T1895" s="3">
        <v>0.03</v>
      </c>
      <c r="U1895" s="2">
        <v>7.6229999999999993</v>
      </c>
      <c r="V1895" s="2">
        <v>1.46</v>
      </c>
      <c r="W1895" s="54">
        <f>_xlfn.XLOOKUP(M1895,Market!A:A,Market!F:F,0)</f>
        <v>8.8999999999999996E-2</v>
      </c>
      <c r="X1895" s="55">
        <f t="shared" si="234"/>
        <v>0.22868999999999998</v>
      </c>
      <c r="Y1895" s="55">
        <f t="shared" si="235"/>
        <v>6.1629999999999994</v>
      </c>
      <c r="Z1895" s="54">
        <f t="shared" si="236"/>
        <v>0.80847435392889933</v>
      </c>
      <c r="AA1895" s="49" t="str">
        <f t="shared" ca="1" si="237"/>
        <v>N</v>
      </c>
      <c r="AB1895" s="49">
        <f t="shared" ca="1" si="238"/>
        <v>5</v>
      </c>
      <c r="AC1895" s="49" t="str">
        <f t="shared" ca="1" si="239"/>
        <v>N</v>
      </c>
    </row>
    <row r="1896" spans="1:29" x14ac:dyDescent="0.25">
      <c r="A1896">
        <v>9193</v>
      </c>
      <c r="B1896" s="9">
        <v>43563</v>
      </c>
      <c r="C1896" s="50" t="str">
        <f t="shared" si="232"/>
        <v>N</v>
      </c>
      <c r="D1896" s="52">
        <f>_xlfn.XLOOKUP(B1896,Cal_Date!B:B,Cal_Date!A:A,0)</f>
        <v>2</v>
      </c>
      <c r="E1896">
        <v>2019</v>
      </c>
      <c r="F1896" t="s">
        <v>121</v>
      </c>
      <c r="G1896" t="s">
        <v>129</v>
      </c>
      <c r="H1896" t="s">
        <v>11</v>
      </c>
      <c r="I1896" t="s">
        <v>11</v>
      </c>
      <c r="J1896" t="s">
        <v>15</v>
      </c>
      <c r="K1896" t="s">
        <v>42</v>
      </c>
      <c r="L1896">
        <v>1</v>
      </c>
      <c r="M1896">
        <v>1007</v>
      </c>
      <c r="O1896" t="s">
        <v>28</v>
      </c>
      <c r="R1896" t="s">
        <v>44</v>
      </c>
      <c r="S1896" s="49" t="str">
        <f t="shared" si="233"/>
        <v>Card</v>
      </c>
      <c r="T1896" s="3">
        <v>0.03</v>
      </c>
      <c r="U1896" s="2">
        <v>2.7225000000000001</v>
      </c>
      <c r="V1896" s="2">
        <v>0.87</v>
      </c>
      <c r="W1896" s="54">
        <f>_xlfn.XLOOKUP(M1896,Market!A:A,Market!F:F,0)</f>
        <v>8.8999999999999996E-2</v>
      </c>
      <c r="X1896" s="55">
        <f t="shared" si="234"/>
        <v>8.1674999999999998E-2</v>
      </c>
      <c r="Y1896" s="55">
        <f t="shared" si="235"/>
        <v>1.8525</v>
      </c>
      <c r="Z1896" s="54">
        <f t="shared" si="236"/>
        <v>0.68044077134986225</v>
      </c>
      <c r="AA1896" s="49" t="str">
        <f t="shared" ca="1" si="237"/>
        <v>N</v>
      </c>
      <c r="AB1896" s="49">
        <f t="shared" ca="1" si="238"/>
        <v>5</v>
      </c>
      <c r="AC1896" s="49" t="str">
        <f t="shared" ca="1" si="239"/>
        <v>N</v>
      </c>
    </row>
    <row r="1897" spans="1:29" x14ac:dyDescent="0.25">
      <c r="A1897">
        <v>9194</v>
      </c>
      <c r="B1897" s="9">
        <v>43563</v>
      </c>
      <c r="C1897" s="50" t="str">
        <f t="shared" si="232"/>
        <v>N</v>
      </c>
      <c r="D1897" s="52">
        <f>_xlfn.XLOOKUP(B1897,Cal_Date!B:B,Cal_Date!A:A,0)</f>
        <v>2</v>
      </c>
      <c r="E1897">
        <v>2019</v>
      </c>
      <c r="F1897" t="s">
        <v>121</v>
      </c>
      <c r="G1897" t="s">
        <v>129</v>
      </c>
      <c r="H1897" t="s">
        <v>14</v>
      </c>
      <c r="I1897" t="s">
        <v>18</v>
      </c>
      <c r="J1897" t="s">
        <v>15</v>
      </c>
      <c r="K1897" t="s">
        <v>43</v>
      </c>
      <c r="L1897">
        <v>1</v>
      </c>
      <c r="M1897">
        <v>1007</v>
      </c>
      <c r="O1897" t="s">
        <v>28</v>
      </c>
      <c r="R1897" t="s">
        <v>47</v>
      </c>
      <c r="S1897" s="49" t="str">
        <f t="shared" si="233"/>
        <v>Card</v>
      </c>
      <c r="T1897" s="3">
        <v>3.5000000000000003E-2</v>
      </c>
      <c r="U1897" s="2">
        <v>7.0785</v>
      </c>
      <c r="V1897" s="2">
        <v>2.1</v>
      </c>
      <c r="W1897" s="54">
        <f>_xlfn.XLOOKUP(M1897,Market!A:A,Market!F:F,0)</f>
        <v>8.8999999999999996E-2</v>
      </c>
      <c r="X1897" s="55">
        <f t="shared" si="234"/>
        <v>0.24774750000000004</v>
      </c>
      <c r="Y1897" s="55">
        <f t="shared" si="235"/>
        <v>4.9785000000000004</v>
      </c>
      <c r="Z1897" s="54">
        <f t="shared" si="236"/>
        <v>0.70332697605424888</v>
      </c>
      <c r="AA1897" s="49" t="str">
        <f t="shared" ca="1" si="237"/>
        <v>N</v>
      </c>
      <c r="AB1897" s="49">
        <f t="shared" ca="1" si="238"/>
        <v>5</v>
      </c>
      <c r="AC1897" s="49" t="str">
        <f t="shared" ca="1" si="239"/>
        <v>N</v>
      </c>
    </row>
    <row r="1898" spans="1:29" x14ac:dyDescent="0.25">
      <c r="A1898">
        <v>9195</v>
      </c>
      <c r="B1898" s="9">
        <v>43563</v>
      </c>
      <c r="C1898" s="50" t="str">
        <f t="shared" si="232"/>
        <v>N</v>
      </c>
      <c r="D1898" s="52">
        <f>_xlfn.XLOOKUP(B1898,Cal_Date!B:B,Cal_Date!A:A,0)</f>
        <v>2</v>
      </c>
      <c r="E1898">
        <v>2019</v>
      </c>
      <c r="F1898" t="s">
        <v>121</v>
      </c>
      <c r="G1898" t="s">
        <v>129</v>
      </c>
      <c r="H1898" t="s">
        <v>14</v>
      </c>
      <c r="I1898" t="s">
        <v>18</v>
      </c>
      <c r="J1898" t="s">
        <v>15</v>
      </c>
      <c r="K1898" t="s">
        <v>43</v>
      </c>
      <c r="L1898">
        <v>1</v>
      </c>
      <c r="M1898">
        <v>1005</v>
      </c>
      <c r="O1898" t="s">
        <v>25</v>
      </c>
      <c r="R1898" t="s">
        <v>44</v>
      </c>
      <c r="S1898" s="49" t="str">
        <f t="shared" si="233"/>
        <v>Card</v>
      </c>
      <c r="T1898" s="3">
        <v>0.03</v>
      </c>
      <c r="U1898" s="2">
        <v>7.0785</v>
      </c>
      <c r="V1898" s="2">
        <v>2.1</v>
      </c>
      <c r="W1898" s="54">
        <f>_xlfn.XLOOKUP(M1898,Market!A:A,Market!F:F,0)</f>
        <v>8.8999999999999996E-2</v>
      </c>
      <c r="X1898" s="55">
        <f t="shared" si="234"/>
        <v>0.21235499999999999</v>
      </c>
      <c r="Y1898" s="55">
        <f t="shared" si="235"/>
        <v>4.9785000000000004</v>
      </c>
      <c r="Z1898" s="54">
        <f t="shared" si="236"/>
        <v>0.70332697605424888</v>
      </c>
      <c r="AA1898" s="49" t="str">
        <f t="shared" ca="1" si="237"/>
        <v>N</v>
      </c>
      <c r="AB1898" s="49">
        <f t="shared" ca="1" si="238"/>
        <v>5</v>
      </c>
      <c r="AC1898" s="49" t="str">
        <f t="shared" ca="1" si="239"/>
        <v>N</v>
      </c>
    </row>
    <row r="1899" spans="1:29" x14ac:dyDescent="0.25">
      <c r="A1899">
        <v>9196</v>
      </c>
      <c r="B1899" s="9">
        <v>43563</v>
      </c>
      <c r="C1899" s="50" t="str">
        <f t="shared" si="232"/>
        <v>N</v>
      </c>
      <c r="D1899" s="52">
        <f>_xlfn.XLOOKUP(B1899,Cal_Date!B:B,Cal_Date!A:A,0)</f>
        <v>2</v>
      </c>
      <c r="E1899">
        <v>2019</v>
      </c>
      <c r="F1899" t="s">
        <v>121</v>
      </c>
      <c r="G1899" t="s">
        <v>129</v>
      </c>
      <c r="H1899" t="s">
        <v>14</v>
      </c>
      <c r="I1899" t="s">
        <v>18</v>
      </c>
      <c r="J1899" t="s">
        <v>15</v>
      </c>
      <c r="K1899" t="s">
        <v>43</v>
      </c>
      <c r="L1899">
        <v>2</v>
      </c>
      <c r="M1899">
        <v>1005</v>
      </c>
      <c r="O1899" t="s">
        <v>25</v>
      </c>
      <c r="R1899" t="s">
        <v>47</v>
      </c>
      <c r="S1899" s="49" t="str">
        <f t="shared" si="233"/>
        <v>Card</v>
      </c>
      <c r="T1899" s="3">
        <v>3.5000000000000003E-2</v>
      </c>
      <c r="U1899" s="2">
        <v>14.157</v>
      </c>
      <c r="V1899" s="2">
        <v>4.2</v>
      </c>
      <c r="W1899" s="54">
        <f>_xlfn.XLOOKUP(M1899,Market!A:A,Market!F:F,0)</f>
        <v>8.8999999999999996E-2</v>
      </c>
      <c r="X1899" s="55">
        <f t="shared" si="234"/>
        <v>0.49549500000000007</v>
      </c>
      <c r="Y1899" s="55">
        <f t="shared" si="235"/>
        <v>9.9570000000000007</v>
      </c>
      <c r="Z1899" s="54">
        <f t="shared" si="236"/>
        <v>0.70332697605424888</v>
      </c>
      <c r="AA1899" s="49" t="str">
        <f t="shared" ca="1" si="237"/>
        <v>N</v>
      </c>
      <c r="AB1899" s="49">
        <f t="shared" ca="1" si="238"/>
        <v>5</v>
      </c>
      <c r="AC1899" s="49" t="str">
        <f t="shared" ca="1" si="239"/>
        <v>N</v>
      </c>
    </row>
    <row r="1900" spans="1:29" x14ac:dyDescent="0.25">
      <c r="A1900">
        <v>9197</v>
      </c>
      <c r="B1900" s="9">
        <v>43563</v>
      </c>
      <c r="C1900" s="50" t="str">
        <f t="shared" si="232"/>
        <v>N</v>
      </c>
      <c r="D1900" s="52">
        <f>_xlfn.XLOOKUP(B1900,Cal_Date!B:B,Cal_Date!A:A,0)</f>
        <v>2</v>
      </c>
      <c r="E1900">
        <v>2019</v>
      </c>
      <c r="F1900" t="s">
        <v>121</v>
      </c>
      <c r="G1900" t="s">
        <v>129</v>
      </c>
      <c r="H1900" t="s">
        <v>11</v>
      </c>
      <c r="I1900" t="s">
        <v>11</v>
      </c>
      <c r="J1900" t="s">
        <v>15</v>
      </c>
      <c r="K1900" t="s">
        <v>42</v>
      </c>
      <c r="L1900">
        <v>1</v>
      </c>
      <c r="M1900">
        <v>1002</v>
      </c>
      <c r="O1900" t="s">
        <v>28</v>
      </c>
      <c r="R1900" t="s">
        <v>44</v>
      </c>
      <c r="S1900" s="49" t="str">
        <f t="shared" si="233"/>
        <v>Card</v>
      </c>
      <c r="T1900" s="3">
        <v>0.03</v>
      </c>
      <c r="U1900" s="2">
        <v>2.6500000000000004</v>
      </c>
      <c r="V1900" s="2">
        <v>0.87</v>
      </c>
      <c r="W1900" s="54">
        <f>_xlfn.XLOOKUP(M1900,Market!A:A,Market!F:F,0)</f>
        <v>0.06</v>
      </c>
      <c r="X1900" s="55">
        <f t="shared" si="234"/>
        <v>7.9500000000000001E-2</v>
      </c>
      <c r="Y1900" s="55">
        <f t="shared" si="235"/>
        <v>1.7800000000000002</v>
      </c>
      <c r="Z1900" s="54">
        <f t="shared" si="236"/>
        <v>0.67169811320754713</v>
      </c>
      <c r="AA1900" s="49" t="str">
        <f t="shared" ca="1" si="237"/>
        <v>N</v>
      </c>
      <c r="AB1900" s="49">
        <f t="shared" ca="1" si="238"/>
        <v>5</v>
      </c>
      <c r="AC1900" s="49" t="str">
        <f t="shared" ca="1" si="239"/>
        <v>N</v>
      </c>
    </row>
    <row r="1901" spans="1:29" x14ac:dyDescent="0.25">
      <c r="A1901">
        <v>9198</v>
      </c>
      <c r="B1901" s="9">
        <v>43563</v>
      </c>
      <c r="C1901" s="50" t="str">
        <f t="shared" si="232"/>
        <v>N</v>
      </c>
      <c r="D1901" s="52">
        <f>_xlfn.XLOOKUP(B1901,Cal_Date!B:B,Cal_Date!A:A,0)</f>
        <v>2</v>
      </c>
      <c r="E1901">
        <v>2019</v>
      </c>
      <c r="F1901" t="s">
        <v>121</v>
      </c>
      <c r="G1901" t="s">
        <v>129</v>
      </c>
      <c r="H1901" t="s">
        <v>11</v>
      </c>
      <c r="I1901" t="s">
        <v>13</v>
      </c>
      <c r="J1901" t="s">
        <v>15</v>
      </c>
      <c r="K1901" t="s">
        <v>42</v>
      </c>
      <c r="L1901">
        <v>1</v>
      </c>
      <c r="M1901">
        <v>1004</v>
      </c>
      <c r="O1901" t="s">
        <v>28</v>
      </c>
      <c r="R1901" t="s">
        <v>44</v>
      </c>
      <c r="S1901" s="49" t="str">
        <f t="shared" si="233"/>
        <v>Card</v>
      </c>
      <c r="T1901" s="3">
        <v>0.03</v>
      </c>
      <c r="U1901" s="2">
        <v>2.6500000000000004</v>
      </c>
      <c r="V1901" s="2">
        <v>1.42</v>
      </c>
      <c r="W1901" s="54">
        <f>_xlfn.XLOOKUP(M1901,Market!A:A,Market!F:F,0)</f>
        <v>0.06</v>
      </c>
      <c r="X1901" s="55">
        <f t="shared" si="234"/>
        <v>7.9500000000000001E-2</v>
      </c>
      <c r="Y1901" s="55">
        <f t="shared" si="235"/>
        <v>1.2300000000000004</v>
      </c>
      <c r="Z1901" s="54">
        <f t="shared" si="236"/>
        <v>0.46415094339622653</v>
      </c>
      <c r="AA1901" s="49" t="str">
        <f t="shared" ca="1" si="237"/>
        <v>N</v>
      </c>
      <c r="AB1901" s="49">
        <f t="shared" ca="1" si="238"/>
        <v>5</v>
      </c>
      <c r="AC1901" s="49" t="str">
        <f t="shared" ca="1" si="239"/>
        <v>N</v>
      </c>
    </row>
    <row r="1902" spans="1:29" x14ac:dyDescent="0.25">
      <c r="A1902">
        <v>9199</v>
      </c>
      <c r="B1902" s="9">
        <v>43563</v>
      </c>
      <c r="C1902" s="50" t="str">
        <f t="shared" si="232"/>
        <v>N</v>
      </c>
      <c r="D1902" s="52">
        <f>_xlfn.XLOOKUP(B1902,Cal_Date!B:B,Cal_Date!A:A,0)</f>
        <v>2</v>
      </c>
      <c r="E1902">
        <v>2019</v>
      </c>
      <c r="F1902" t="s">
        <v>121</v>
      </c>
      <c r="G1902" t="s">
        <v>129</v>
      </c>
      <c r="H1902" t="s">
        <v>48</v>
      </c>
      <c r="I1902" t="s">
        <v>18</v>
      </c>
      <c r="J1902" t="s">
        <v>10</v>
      </c>
      <c r="K1902" t="s">
        <v>43</v>
      </c>
      <c r="L1902">
        <v>1</v>
      </c>
      <c r="M1902">
        <v>1005</v>
      </c>
      <c r="O1902" t="s">
        <v>25</v>
      </c>
      <c r="R1902" t="s">
        <v>44</v>
      </c>
      <c r="S1902" s="49" t="str">
        <f t="shared" si="233"/>
        <v>Card</v>
      </c>
      <c r="T1902" s="3">
        <v>0.03</v>
      </c>
      <c r="U1902" s="2">
        <v>7.6229999999999993</v>
      </c>
      <c r="V1902" s="2">
        <v>1.46</v>
      </c>
      <c r="W1902" s="54">
        <f>_xlfn.XLOOKUP(M1902,Market!A:A,Market!F:F,0)</f>
        <v>8.8999999999999996E-2</v>
      </c>
      <c r="X1902" s="55">
        <f t="shared" si="234"/>
        <v>0.22868999999999998</v>
      </c>
      <c r="Y1902" s="55">
        <f t="shared" si="235"/>
        <v>6.1629999999999994</v>
      </c>
      <c r="Z1902" s="54">
        <f t="shared" si="236"/>
        <v>0.80847435392889933</v>
      </c>
      <c r="AA1902" s="49" t="str">
        <f t="shared" ca="1" si="237"/>
        <v>N</v>
      </c>
      <c r="AB1902" s="49">
        <f t="shared" ca="1" si="238"/>
        <v>5</v>
      </c>
      <c r="AC1902" s="49" t="str">
        <f t="shared" ca="1" si="239"/>
        <v>N</v>
      </c>
    </row>
    <row r="1903" spans="1:29" x14ac:dyDescent="0.25">
      <c r="A1903">
        <v>9200</v>
      </c>
      <c r="B1903" s="9">
        <v>43563</v>
      </c>
      <c r="C1903" s="50" t="str">
        <f t="shared" si="232"/>
        <v>N</v>
      </c>
      <c r="D1903" s="52">
        <f>_xlfn.XLOOKUP(B1903,Cal_Date!B:B,Cal_Date!A:A,0)</f>
        <v>2</v>
      </c>
      <c r="E1903">
        <v>2019</v>
      </c>
      <c r="F1903" t="s">
        <v>121</v>
      </c>
      <c r="G1903" t="s">
        <v>129</v>
      </c>
      <c r="H1903" t="s">
        <v>11</v>
      </c>
      <c r="I1903" t="s">
        <v>11</v>
      </c>
      <c r="J1903" t="s">
        <v>15</v>
      </c>
      <c r="K1903" t="s">
        <v>42</v>
      </c>
      <c r="L1903">
        <v>1</v>
      </c>
      <c r="M1903">
        <v>1001</v>
      </c>
      <c r="O1903" t="s">
        <v>25</v>
      </c>
      <c r="R1903" t="s">
        <v>44</v>
      </c>
      <c r="S1903" s="49" t="str">
        <f t="shared" si="233"/>
        <v>Card</v>
      </c>
      <c r="T1903" s="3">
        <v>0.03</v>
      </c>
      <c r="U1903" s="2">
        <v>2.6500000000000004</v>
      </c>
      <c r="V1903" s="2">
        <v>0.87</v>
      </c>
      <c r="W1903" s="54">
        <f>_xlfn.XLOOKUP(M1903,Market!A:A,Market!F:F,0)</f>
        <v>0.06</v>
      </c>
      <c r="X1903" s="55">
        <f t="shared" si="234"/>
        <v>7.9500000000000001E-2</v>
      </c>
      <c r="Y1903" s="55">
        <f t="shared" si="235"/>
        <v>1.7800000000000002</v>
      </c>
      <c r="Z1903" s="54">
        <f t="shared" si="236"/>
        <v>0.67169811320754713</v>
      </c>
      <c r="AA1903" s="49" t="str">
        <f t="shared" ca="1" si="237"/>
        <v>N</v>
      </c>
      <c r="AB1903" s="49">
        <f t="shared" ca="1" si="238"/>
        <v>5</v>
      </c>
      <c r="AC1903" s="49" t="str">
        <f t="shared" ca="1" si="239"/>
        <v>N</v>
      </c>
    </row>
    <row r="1904" spans="1:29" x14ac:dyDescent="0.25">
      <c r="A1904">
        <v>9201</v>
      </c>
      <c r="B1904" s="9">
        <v>43563</v>
      </c>
      <c r="C1904" s="50" t="str">
        <f t="shared" si="232"/>
        <v>N</v>
      </c>
      <c r="D1904" s="52">
        <f>_xlfn.XLOOKUP(B1904,Cal_Date!B:B,Cal_Date!A:A,0)</f>
        <v>2</v>
      </c>
      <c r="E1904">
        <v>2019</v>
      </c>
      <c r="F1904" t="s">
        <v>121</v>
      </c>
      <c r="G1904" t="s">
        <v>129</v>
      </c>
      <c r="H1904" t="s">
        <v>11</v>
      </c>
      <c r="I1904" t="s">
        <v>11</v>
      </c>
      <c r="J1904" t="s">
        <v>15</v>
      </c>
      <c r="K1904" t="s">
        <v>42</v>
      </c>
      <c r="L1904">
        <v>1</v>
      </c>
      <c r="M1904">
        <v>1010</v>
      </c>
      <c r="O1904" t="s">
        <v>25</v>
      </c>
      <c r="R1904" t="s">
        <v>44</v>
      </c>
      <c r="S1904" s="49" t="str">
        <f t="shared" si="233"/>
        <v>Card</v>
      </c>
      <c r="T1904" s="3">
        <v>0.03</v>
      </c>
      <c r="U1904" s="2">
        <v>2.7</v>
      </c>
      <c r="V1904" s="2">
        <v>0.87</v>
      </c>
      <c r="W1904" s="54">
        <f>_xlfn.XLOOKUP(M1904,Market!A:A,Market!F:F,0)</f>
        <v>0.08</v>
      </c>
      <c r="X1904" s="55">
        <f t="shared" si="234"/>
        <v>8.1000000000000003E-2</v>
      </c>
      <c r="Y1904" s="55">
        <f t="shared" si="235"/>
        <v>1.83</v>
      </c>
      <c r="Z1904" s="54">
        <f t="shared" si="236"/>
        <v>0.67777777777777781</v>
      </c>
      <c r="AA1904" s="49" t="str">
        <f t="shared" ca="1" si="237"/>
        <v>N</v>
      </c>
      <c r="AB1904" s="49">
        <f t="shared" ca="1" si="238"/>
        <v>5</v>
      </c>
      <c r="AC1904" s="49" t="str">
        <f t="shared" ca="1" si="239"/>
        <v>N</v>
      </c>
    </row>
    <row r="1905" spans="1:29" x14ac:dyDescent="0.25">
      <c r="A1905">
        <v>9202</v>
      </c>
      <c r="B1905" s="9">
        <v>43563</v>
      </c>
      <c r="C1905" s="50" t="str">
        <f t="shared" si="232"/>
        <v>N</v>
      </c>
      <c r="D1905" s="52">
        <f>_xlfn.XLOOKUP(B1905,Cal_Date!B:B,Cal_Date!A:A,0)</f>
        <v>2</v>
      </c>
      <c r="E1905">
        <v>2019</v>
      </c>
      <c r="F1905" t="s">
        <v>121</v>
      </c>
      <c r="G1905" t="s">
        <v>129</v>
      </c>
      <c r="H1905" t="s">
        <v>11</v>
      </c>
      <c r="I1905" t="s">
        <v>11</v>
      </c>
      <c r="J1905" t="s">
        <v>15</v>
      </c>
      <c r="K1905" t="s">
        <v>42</v>
      </c>
      <c r="L1905">
        <v>2</v>
      </c>
      <c r="M1905">
        <v>1011</v>
      </c>
      <c r="O1905" t="s">
        <v>25</v>
      </c>
      <c r="R1905" t="s">
        <v>44</v>
      </c>
      <c r="S1905" s="49" t="str">
        <f t="shared" si="233"/>
        <v>Card</v>
      </c>
      <c r="T1905" s="3">
        <v>0.03</v>
      </c>
      <c r="U1905" s="2">
        <v>5.3000000000000007</v>
      </c>
      <c r="V1905" s="2">
        <v>1.74</v>
      </c>
      <c r="W1905" s="54">
        <f>_xlfn.XLOOKUP(M1905,Market!A:A,Market!F:F,0)</f>
        <v>0.06</v>
      </c>
      <c r="X1905" s="55">
        <f t="shared" si="234"/>
        <v>0.159</v>
      </c>
      <c r="Y1905" s="55">
        <f t="shared" si="235"/>
        <v>3.5600000000000005</v>
      </c>
      <c r="Z1905" s="54">
        <f t="shared" si="236"/>
        <v>0.67169811320754713</v>
      </c>
      <c r="AA1905" s="49" t="str">
        <f t="shared" ca="1" si="237"/>
        <v>N</v>
      </c>
      <c r="AB1905" s="49">
        <f t="shared" ca="1" si="238"/>
        <v>5</v>
      </c>
      <c r="AC1905" s="49" t="str">
        <f t="shared" ca="1" si="239"/>
        <v>N</v>
      </c>
    </row>
    <row r="1906" spans="1:29" x14ac:dyDescent="0.25">
      <c r="A1906">
        <v>9203</v>
      </c>
      <c r="B1906" s="9">
        <v>43563</v>
      </c>
      <c r="C1906" s="50" t="str">
        <f t="shared" si="232"/>
        <v>N</v>
      </c>
      <c r="D1906" s="52">
        <f>_xlfn.XLOOKUP(B1906,Cal_Date!B:B,Cal_Date!A:A,0)</f>
        <v>2</v>
      </c>
      <c r="E1906">
        <v>2019</v>
      </c>
      <c r="F1906" t="s">
        <v>121</v>
      </c>
      <c r="G1906" t="s">
        <v>129</v>
      </c>
      <c r="H1906" t="s">
        <v>14</v>
      </c>
      <c r="I1906" t="s">
        <v>18</v>
      </c>
      <c r="J1906" t="s">
        <v>15</v>
      </c>
      <c r="K1906" t="s">
        <v>43</v>
      </c>
      <c r="L1906">
        <v>2</v>
      </c>
      <c r="M1906">
        <v>1011</v>
      </c>
      <c r="O1906" t="s">
        <v>25</v>
      </c>
      <c r="R1906" t="s">
        <v>44</v>
      </c>
      <c r="S1906" s="49" t="str">
        <f t="shared" si="233"/>
        <v>Card</v>
      </c>
      <c r="T1906" s="3">
        <v>0.03</v>
      </c>
      <c r="U1906" s="2">
        <v>14.84</v>
      </c>
      <c r="V1906" s="2">
        <v>4.4400000000000004</v>
      </c>
      <c r="W1906" s="54">
        <f>_xlfn.XLOOKUP(M1906,Market!A:A,Market!F:F,0)</f>
        <v>0.06</v>
      </c>
      <c r="X1906" s="55">
        <f t="shared" si="234"/>
        <v>0.44519999999999998</v>
      </c>
      <c r="Y1906" s="55">
        <f t="shared" si="235"/>
        <v>10.399999999999999</v>
      </c>
      <c r="Z1906" s="54">
        <f t="shared" si="236"/>
        <v>0.70080862533692712</v>
      </c>
      <c r="AA1906" s="49" t="str">
        <f t="shared" ca="1" si="237"/>
        <v>N</v>
      </c>
      <c r="AB1906" s="49">
        <f t="shared" ca="1" si="238"/>
        <v>5</v>
      </c>
      <c r="AC1906" s="49" t="str">
        <f t="shared" ca="1" si="239"/>
        <v>N</v>
      </c>
    </row>
    <row r="1907" spans="1:29" x14ac:dyDescent="0.25">
      <c r="A1907">
        <v>9204</v>
      </c>
      <c r="B1907" s="9">
        <v>43563</v>
      </c>
      <c r="C1907" s="50" t="str">
        <f t="shared" si="232"/>
        <v>N</v>
      </c>
      <c r="D1907" s="52">
        <f>_xlfn.XLOOKUP(B1907,Cal_Date!B:B,Cal_Date!A:A,0)</f>
        <v>2</v>
      </c>
      <c r="E1907">
        <v>2019</v>
      </c>
      <c r="F1907" t="s">
        <v>121</v>
      </c>
      <c r="G1907" t="s">
        <v>129</v>
      </c>
      <c r="H1907" t="s">
        <v>14</v>
      </c>
      <c r="I1907" t="s">
        <v>13</v>
      </c>
      <c r="J1907" t="s">
        <v>15</v>
      </c>
      <c r="K1907" t="s">
        <v>43</v>
      </c>
      <c r="L1907">
        <v>1</v>
      </c>
      <c r="M1907">
        <v>1001</v>
      </c>
      <c r="O1907" t="s">
        <v>25</v>
      </c>
      <c r="R1907" t="s">
        <v>44</v>
      </c>
      <c r="S1907" s="49" t="str">
        <f t="shared" si="233"/>
        <v>Card</v>
      </c>
      <c r="T1907" s="3">
        <v>0.03</v>
      </c>
      <c r="U1907" s="2">
        <v>6.8900000000000006</v>
      </c>
      <c r="V1907" s="2">
        <v>2.12</v>
      </c>
      <c r="W1907" s="54">
        <f>_xlfn.XLOOKUP(M1907,Market!A:A,Market!F:F,0)</f>
        <v>0.06</v>
      </c>
      <c r="X1907" s="55">
        <f t="shared" si="234"/>
        <v>0.20670000000000002</v>
      </c>
      <c r="Y1907" s="55">
        <f t="shared" si="235"/>
        <v>4.7700000000000005</v>
      </c>
      <c r="Z1907" s="54">
        <f t="shared" si="236"/>
        <v>0.69230769230769229</v>
      </c>
      <c r="AA1907" s="49" t="str">
        <f t="shared" ca="1" si="237"/>
        <v>N</v>
      </c>
      <c r="AB1907" s="49">
        <f t="shared" ca="1" si="238"/>
        <v>5</v>
      </c>
      <c r="AC1907" s="49" t="str">
        <f t="shared" ca="1" si="239"/>
        <v>N</v>
      </c>
    </row>
    <row r="1908" spans="1:29" x14ac:dyDescent="0.25">
      <c r="A1908">
        <v>9205</v>
      </c>
      <c r="B1908" s="9">
        <v>43563</v>
      </c>
      <c r="C1908" s="50" t="str">
        <f t="shared" si="232"/>
        <v>N</v>
      </c>
      <c r="D1908" s="52">
        <f>_xlfn.XLOOKUP(B1908,Cal_Date!B:B,Cal_Date!A:A,0)</f>
        <v>2</v>
      </c>
      <c r="E1908">
        <v>2019</v>
      </c>
      <c r="F1908" t="s">
        <v>121</v>
      </c>
      <c r="G1908" t="s">
        <v>129</v>
      </c>
      <c r="H1908" t="s">
        <v>14</v>
      </c>
      <c r="I1908" t="s">
        <v>18</v>
      </c>
      <c r="J1908" t="s">
        <v>15</v>
      </c>
      <c r="K1908" t="s">
        <v>43</v>
      </c>
      <c r="L1908">
        <v>1</v>
      </c>
      <c r="M1908">
        <v>1003</v>
      </c>
      <c r="O1908" t="s">
        <v>25</v>
      </c>
      <c r="R1908" t="s">
        <v>44</v>
      </c>
      <c r="S1908" s="49" t="str">
        <f t="shared" si="233"/>
        <v>Card</v>
      </c>
      <c r="T1908" s="3">
        <v>0.03</v>
      </c>
      <c r="U1908" s="2">
        <v>6.8900000000000006</v>
      </c>
      <c r="V1908" s="2">
        <v>2.1</v>
      </c>
      <c r="W1908" s="54">
        <f>_xlfn.XLOOKUP(M1908,Market!A:A,Market!F:F,0)</f>
        <v>0.06</v>
      </c>
      <c r="X1908" s="55">
        <f t="shared" si="234"/>
        <v>0.20670000000000002</v>
      </c>
      <c r="Y1908" s="55">
        <f t="shared" si="235"/>
        <v>4.7900000000000009</v>
      </c>
      <c r="Z1908" s="54">
        <f t="shared" si="236"/>
        <v>0.69521044992743108</v>
      </c>
      <c r="AA1908" s="49" t="str">
        <f t="shared" ca="1" si="237"/>
        <v>N</v>
      </c>
      <c r="AB1908" s="49">
        <f t="shared" ca="1" si="238"/>
        <v>5</v>
      </c>
      <c r="AC1908" s="49" t="str">
        <f t="shared" ca="1" si="239"/>
        <v>N</v>
      </c>
    </row>
    <row r="1909" spans="1:29" x14ac:dyDescent="0.25">
      <c r="A1909">
        <v>9206</v>
      </c>
      <c r="B1909" s="9">
        <v>43563</v>
      </c>
      <c r="C1909" s="50" t="str">
        <f t="shared" si="232"/>
        <v>N</v>
      </c>
      <c r="D1909" s="52">
        <f>_xlfn.XLOOKUP(B1909,Cal_Date!B:B,Cal_Date!A:A,0)</f>
        <v>2</v>
      </c>
      <c r="E1909">
        <v>2019</v>
      </c>
      <c r="F1909" t="s">
        <v>121</v>
      </c>
      <c r="G1909" t="s">
        <v>129</v>
      </c>
      <c r="H1909" t="s">
        <v>11</v>
      </c>
      <c r="I1909" t="s">
        <v>11</v>
      </c>
      <c r="J1909" t="s">
        <v>15</v>
      </c>
      <c r="K1909" t="s">
        <v>42</v>
      </c>
      <c r="L1909">
        <v>1</v>
      </c>
      <c r="M1909">
        <v>1005</v>
      </c>
      <c r="O1909" t="s">
        <v>25</v>
      </c>
      <c r="R1909" t="s">
        <v>44</v>
      </c>
      <c r="S1909" s="49" t="str">
        <f t="shared" si="233"/>
        <v>Card</v>
      </c>
      <c r="T1909" s="3">
        <v>0.03</v>
      </c>
      <c r="U1909" s="2">
        <v>2.7225000000000001</v>
      </c>
      <c r="V1909" s="2">
        <v>0.87</v>
      </c>
      <c r="W1909" s="54">
        <f>_xlfn.XLOOKUP(M1909,Market!A:A,Market!F:F,0)</f>
        <v>8.8999999999999996E-2</v>
      </c>
      <c r="X1909" s="55">
        <f t="shared" si="234"/>
        <v>8.1674999999999998E-2</v>
      </c>
      <c r="Y1909" s="55">
        <f t="shared" si="235"/>
        <v>1.8525</v>
      </c>
      <c r="Z1909" s="54">
        <f t="shared" si="236"/>
        <v>0.68044077134986225</v>
      </c>
      <c r="AA1909" s="49" t="str">
        <f t="shared" ca="1" si="237"/>
        <v>N</v>
      </c>
      <c r="AB1909" s="49">
        <f t="shared" ca="1" si="238"/>
        <v>5</v>
      </c>
      <c r="AC1909" s="49" t="str">
        <f t="shared" ca="1" si="239"/>
        <v>N</v>
      </c>
    </row>
    <row r="1910" spans="1:29" x14ac:dyDescent="0.25">
      <c r="A1910">
        <v>9207</v>
      </c>
      <c r="B1910" s="9">
        <v>43563</v>
      </c>
      <c r="C1910" s="50" t="str">
        <f t="shared" si="232"/>
        <v>N</v>
      </c>
      <c r="D1910" s="52">
        <f>_xlfn.XLOOKUP(B1910,Cal_Date!B:B,Cal_Date!A:A,0)</f>
        <v>2</v>
      </c>
      <c r="E1910">
        <v>2019</v>
      </c>
      <c r="F1910" t="s">
        <v>121</v>
      </c>
      <c r="G1910" t="s">
        <v>129</v>
      </c>
      <c r="H1910" t="s">
        <v>11</v>
      </c>
      <c r="I1910" t="s">
        <v>11</v>
      </c>
      <c r="J1910" t="s">
        <v>15</v>
      </c>
      <c r="K1910" t="s">
        <v>42</v>
      </c>
      <c r="L1910">
        <v>2</v>
      </c>
      <c r="M1910">
        <v>1005</v>
      </c>
      <c r="O1910" t="s">
        <v>25</v>
      </c>
      <c r="R1910" t="s">
        <v>44</v>
      </c>
      <c r="S1910" s="49" t="str">
        <f t="shared" si="233"/>
        <v>Card</v>
      </c>
      <c r="T1910" s="3">
        <v>0.03</v>
      </c>
      <c r="U1910" s="2">
        <v>5.4450000000000003</v>
      </c>
      <c r="V1910" s="2">
        <v>1.74</v>
      </c>
      <c r="W1910" s="54">
        <f>_xlfn.XLOOKUP(M1910,Market!A:A,Market!F:F,0)</f>
        <v>8.8999999999999996E-2</v>
      </c>
      <c r="X1910" s="55">
        <f t="shared" si="234"/>
        <v>0.16335</v>
      </c>
      <c r="Y1910" s="55">
        <f t="shared" si="235"/>
        <v>3.7050000000000001</v>
      </c>
      <c r="Z1910" s="54">
        <f t="shared" si="236"/>
        <v>0.68044077134986225</v>
      </c>
      <c r="AA1910" s="49" t="str">
        <f t="shared" ca="1" si="237"/>
        <v>N</v>
      </c>
      <c r="AB1910" s="49">
        <f t="shared" ca="1" si="238"/>
        <v>5</v>
      </c>
      <c r="AC1910" s="49" t="str">
        <f t="shared" ca="1" si="239"/>
        <v>N</v>
      </c>
    </row>
    <row r="1911" spans="1:29" x14ac:dyDescent="0.25">
      <c r="A1911">
        <v>9208</v>
      </c>
      <c r="B1911" s="9">
        <v>43563</v>
      </c>
      <c r="C1911" s="50" t="str">
        <f t="shared" si="232"/>
        <v>N</v>
      </c>
      <c r="D1911" s="52">
        <f>_xlfn.XLOOKUP(B1911,Cal_Date!B:B,Cal_Date!A:A,0)</f>
        <v>2</v>
      </c>
      <c r="E1911">
        <v>2019</v>
      </c>
      <c r="F1911" t="s">
        <v>121</v>
      </c>
      <c r="G1911" t="s">
        <v>129</v>
      </c>
      <c r="H1911" t="s">
        <v>48</v>
      </c>
      <c r="I1911" t="s">
        <v>18</v>
      </c>
      <c r="J1911" t="s">
        <v>10</v>
      </c>
      <c r="K1911" t="s">
        <v>43</v>
      </c>
      <c r="L1911">
        <v>1</v>
      </c>
      <c r="M1911">
        <v>1006</v>
      </c>
      <c r="O1911" t="s">
        <v>28</v>
      </c>
      <c r="R1911" t="s">
        <v>44</v>
      </c>
      <c r="S1911" s="49" t="str">
        <f t="shared" si="233"/>
        <v>Card</v>
      </c>
      <c r="T1911" s="3">
        <v>0.03</v>
      </c>
      <c r="U1911" s="2">
        <v>7.6229999999999993</v>
      </c>
      <c r="V1911" s="2">
        <v>1.46</v>
      </c>
      <c r="W1911" s="54">
        <f>_xlfn.XLOOKUP(M1911,Market!A:A,Market!F:F,0)</f>
        <v>8.8999999999999996E-2</v>
      </c>
      <c r="X1911" s="55">
        <f t="shared" si="234"/>
        <v>0.22868999999999998</v>
      </c>
      <c r="Y1911" s="55">
        <f t="shared" si="235"/>
        <v>6.1629999999999994</v>
      </c>
      <c r="Z1911" s="54">
        <f t="shared" si="236"/>
        <v>0.80847435392889933</v>
      </c>
      <c r="AA1911" s="49" t="str">
        <f t="shared" ca="1" si="237"/>
        <v>N</v>
      </c>
      <c r="AB1911" s="49">
        <f t="shared" ca="1" si="238"/>
        <v>5</v>
      </c>
      <c r="AC1911" s="49" t="str">
        <f t="shared" ca="1" si="239"/>
        <v>N</v>
      </c>
    </row>
    <row r="1912" spans="1:29" x14ac:dyDescent="0.25">
      <c r="A1912">
        <v>9209</v>
      </c>
      <c r="B1912" s="9">
        <v>43563</v>
      </c>
      <c r="C1912" s="50" t="str">
        <f t="shared" si="232"/>
        <v>N</v>
      </c>
      <c r="D1912" s="52">
        <f>_xlfn.XLOOKUP(B1912,Cal_Date!B:B,Cal_Date!A:A,0)</f>
        <v>2</v>
      </c>
      <c r="E1912">
        <v>2019</v>
      </c>
      <c r="F1912" t="s">
        <v>121</v>
      </c>
      <c r="G1912" t="s">
        <v>129</v>
      </c>
      <c r="H1912" t="s">
        <v>48</v>
      </c>
      <c r="I1912" t="s">
        <v>18</v>
      </c>
      <c r="J1912" t="s">
        <v>10</v>
      </c>
      <c r="K1912" t="s">
        <v>43</v>
      </c>
      <c r="L1912">
        <v>2</v>
      </c>
      <c r="M1912">
        <v>1002</v>
      </c>
      <c r="O1912" t="s">
        <v>28</v>
      </c>
      <c r="R1912" t="s">
        <v>44</v>
      </c>
      <c r="S1912" s="49" t="str">
        <f t="shared" si="233"/>
        <v>Card</v>
      </c>
      <c r="T1912" s="3">
        <v>0.03</v>
      </c>
      <c r="U1912" s="2">
        <v>14.84</v>
      </c>
      <c r="V1912" s="2">
        <v>2.92</v>
      </c>
      <c r="W1912" s="54">
        <f>_xlfn.XLOOKUP(M1912,Market!A:A,Market!F:F,0)</f>
        <v>0.06</v>
      </c>
      <c r="X1912" s="55">
        <f t="shared" si="234"/>
        <v>0.44519999999999998</v>
      </c>
      <c r="Y1912" s="55">
        <f t="shared" si="235"/>
        <v>11.92</v>
      </c>
      <c r="Z1912" s="54">
        <f t="shared" si="236"/>
        <v>0.80323450134770891</v>
      </c>
      <c r="AA1912" s="49" t="str">
        <f t="shared" ca="1" si="237"/>
        <v>N</v>
      </c>
      <c r="AB1912" s="49">
        <f t="shared" ca="1" si="238"/>
        <v>5</v>
      </c>
      <c r="AC1912" s="49" t="str">
        <f t="shared" ca="1" si="239"/>
        <v>N</v>
      </c>
    </row>
    <row r="1913" spans="1:29" x14ac:dyDescent="0.25">
      <c r="A1913">
        <v>9210</v>
      </c>
      <c r="B1913" s="9">
        <v>43563</v>
      </c>
      <c r="C1913" s="50" t="str">
        <f t="shared" si="232"/>
        <v>N</v>
      </c>
      <c r="D1913" s="52">
        <f>_xlfn.XLOOKUP(B1913,Cal_Date!B:B,Cal_Date!A:A,0)</f>
        <v>2</v>
      </c>
      <c r="E1913">
        <v>2019</v>
      </c>
      <c r="F1913" t="s">
        <v>121</v>
      </c>
      <c r="G1913" t="s">
        <v>129</v>
      </c>
      <c r="H1913" t="s">
        <v>11</v>
      </c>
      <c r="I1913" t="s">
        <v>13</v>
      </c>
      <c r="J1913" t="s">
        <v>15</v>
      </c>
      <c r="K1913" t="s">
        <v>42</v>
      </c>
      <c r="L1913">
        <v>1</v>
      </c>
      <c r="M1913">
        <v>1001</v>
      </c>
      <c r="O1913" t="s">
        <v>25</v>
      </c>
      <c r="R1913" t="s">
        <v>44</v>
      </c>
      <c r="S1913" s="49" t="str">
        <f t="shared" si="233"/>
        <v>Card</v>
      </c>
      <c r="T1913" s="3">
        <v>0.03</v>
      </c>
      <c r="U1913" s="2">
        <v>2.6500000000000004</v>
      </c>
      <c r="V1913" s="2">
        <v>1.42</v>
      </c>
      <c r="W1913" s="54">
        <f>_xlfn.XLOOKUP(M1913,Market!A:A,Market!F:F,0)</f>
        <v>0.06</v>
      </c>
      <c r="X1913" s="55">
        <f t="shared" si="234"/>
        <v>7.9500000000000001E-2</v>
      </c>
      <c r="Y1913" s="55">
        <f t="shared" si="235"/>
        <v>1.2300000000000004</v>
      </c>
      <c r="Z1913" s="54">
        <f t="shared" si="236"/>
        <v>0.46415094339622653</v>
      </c>
      <c r="AA1913" s="49" t="str">
        <f t="shared" ca="1" si="237"/>
        <v>N</v>
      </c>
      <c r="AB1913" s="49">
        <f t="shared" ca="1" si="238"/>
        <v>5</v>
      </c>
      <c r="AC1913" s="49" t="str">
        <f t="shared" ca="1" si="239"/>
        <v>N</v>
      </c>
    </row>
    <row r="1914" spans="1:29" x14ac:dyDescent="0.25">
      <c r="A1914">
        <v>9211</v>
      </c>
      <c r="B1914" s="9">
        <v>43564</v>
      </c>
      <c r="C1914" s="50" t="str">
        <f t="shared" si="232"/>
        <v>N</v>
      </c>
      <c r="D1914" s="52">
        <f>_xlfn.XLOOKUP(B1914,Cal_Date!B:B,Cal_Date!A:A,0)</f>
        <v>2</v>
      </c>
      <c r="E1914">
        <v>2019</v>
      </c>
      <c r="F1914" t="s">
        <v>122</v>
      </c>
      <c r="G1914" t="s">
        <v>129</v>
      </c>
      <c r="H1914" t="s">
        <v>48</v>
      </c>
      <c r="I1914" t="s">
        <v>18</v>
      </c>
      <c r="J1914" t="s">
        <v>10</v>
      </c>
      <c r="K1914" t="s">
        <v>43</v>
      </c>
      <c r="L1914">
        <v>2</v>
      </c>
      <c r="M1914">
        <v>1003</v>
      </c>
      <c r="O1914" t="s">
        <v>25</v>
      </c>
      <c r="R1914" t="s">
        <v>44</v>
      </c>
      <c r="S1914" s="49" t="str">
        <f t="shared" si="233"/>
        <v>Card</v>
      </c>
      <c r="T1914" s="3">
        <v>0.03</v>
      </c>
      <c r="U1914" s="2">
        <v>14.84</v>
      </c>
      <c r="V1914" s="2">
        <v>2.92</v>
      </c>
      <c r="W1914" s="54">
        <f>_xlfn.XLOOKUP(M1914,Market!A:A,Market!F:F,0)</f>
        <v>0.06</v>
      </c>
      <c r="X1914" s="55">
        <f t="shared" si="234"/>
        <v>0.44519999999999998</v>
      </c>
      <c r="Y1914" s="55">
        <f t="shared" si="235"/>
        <v>11.92</v>
      </c>
      <c r="Z1914" s="54">
        <f t="shared" si="236"/>
        <v>0.80323450134770891</v>
      </c>
      <c r="AA1914" s="49" t="str">
        <f t="shared" ca="1" si="237"/>
        <v>N</v>
      </c>
      <c r="AB1914" s="49">
        <f t="shared" ca="1" si="238"/>
        <v>5</v>
      </c>
      <c r="AC1914" s="49" t="str">
        <f t="shared" ca="1" si="239"/>
        <v>N</v>
      </c>
    </row>
    <row r="1915" spans="1:29" x14ac:dyDescent="0.25">
      <c r="A1915">
        <v>9212</v>
      </c>
      <c r="B1915" s="9">
        <v>43564</v>
      </c>
      <c r="C1915" s="50" t="str">
        <f t="shared" si="232"/>
        <v>N</v>
      </c>
      <c r="D1915" s="52">
        <f>_xlfn.XLOOKUP(B1915,Cal_Date!B:B,Cal_Date!A:A,0)</f>
        <v>2</v>
      </c>
      <c r="E1915">
        <v>2019</v>
      </c>
      <c r="F1915" t="s">
        <v>122</v>
      </c>
      <c r="G1915" t="s">
        <v>129</v>
      </c>
      <c r="H1915" t="s">
        <v>11</v>
      </c>
      <c r="I1915" t="s">
        <v>11</v>
      </c>
      <c r="J1915" t="s">
        <v>15</v>
      </c>
      <c r="K1915" t="s">
        <v>42</v>
      </c>
      <c r="L1915">
        <v>1</v>
      </c>
      <c r="M1915">
        <v>1004</v>
      </c>
      <c r="O1915" t="s">
        <v>28</v>
      </c>
      <c r="R1915" t="s">
        <v>44</v>
      </c>
      <c r="S1915" s="49" t="str">
        <f t="shared" si="233"/>
        <v>Card</v>
      </c>
      <c r="T1915" s="3">
        <v>0.03</v>
      </c>
      <c r="U1915" s="2">
        <v>2.6500000000000004</v>
      </c>
      <c r="V1915" s="2">
        <v>0.87</v>
      </c>
      <c r="W1915" s="54">
        <f>_xlfn.XLOOKUP(M1915,Market!A:A,Market!F:F,0)</f>
        <v>0.06</v>
      </c>
      <c r="X1915" s="55">
        <f t="shared" si="234"/>
        <v>7.9500000000000001E-2</v>
      </c>
      <c r="Y1915" s="55">
        <f t="shared" si="235"/>
        <v>1.7800000000000002</v>
      </c>
      <c r="Z1915" s="54">
        <f t="shared" si="236"/>
        <v>0.67169811320754713</v>
      </c>
      <c r="AA1915" s="49" t="str">
        <f t="shared" ca="1" si="237"/>
        <v>N</v>
      </c>
      <c r="AB1915" s="49">
        <f t="shared" ca="1" si="238"/>
        <v>5</v>
      </c>
      <c r="AC1915" s="49" t="str">
        <f t="shared" ca="1" si="239"/>
        <v>N</v>
      </c>
    </row>
    <row r="1916" spans="1:29" x14ac:dyDescent="0.25">
      <c r="A1916">
        <v>9213</v>
      </c>
      <c r="B1916" s="9">
        <v>43564</v>
      </c>
      <c r="C1916" s="50" t="str">
        <f t="shared" si="232"/>
        <v>N</v>
      </c>
      <c r="D1916" s="52">
        <f>_xlfn.XLOOKUP(B1916,Cal_Date!B:B,Cal_Date!A:A,0)</f>
        <v>2</v>
      </c>
      <c r="E1916">
        <v>2019</v>
      </c>
      <c r="F1916" t="s">
        <v>122</v>
      </c>
      <c r="G1916" t="s">
        <v>129</v>
      </c>
      <c r="H1916" t="s">
        <v>11</v>
      </c>
      <c r="I1916" t="s">
        <v>11</v>
      </c>
      <c r="J1916" t="s">
        <v>15</v>
      </c>
      <c r="K1916" t="s">
        <v>42</v>
      </c>
      <c r="L1916">
        <v>1</v>
      </c>
      <c r="M1916">
        <v>1003</v>
      </c>
      <c r="O1916" t="s">
        <v>25</v>
      </c>
      <c r="R1916" t="s">
        <v>44</v>
      </c>
      <c r="S1916" s="49" t="str">
        <f t="shared" si="233"/>
        <v>Card</v>
      </c>
      <c r="T1916" s="3">
        <v>0.03</v>
      </c>
      <c r="U1916" s="2">
        <v>2.6500000000000004</v>
      </c>
      <c r="V1916" s="2">
        <v>0.87</v>
      </c>
      <c r="W1916" s="54">
        <f>_xlfn.XLOOKUP(M1916,Market!A:A,Market!F:F,0)</f>
        <v>0.06</v>
      </c>
      <c r="X1916" s="55">
        <f t="shared" si="234"/>
        <v>7.9500000000000001E-2</v>
      </c>
      <c r="Y1916" s="55">
        <f t="shared" si="235"/>
        <v>1.7800000000000002</v>
      </c>
      <c r="Z1916" s="54">
        <f t="shared" si="236"/>
        <v>0.67169811320754713</v>
      </c>
      <c r="AA1916" s="49" t="str">
        <f t="shared" ca="1" si="237"/>
        <v>N</v>
      </c>
      <c r="AB1916" s="49">
        <f t="shared" ca="1" si="238"/>
        <v>5</v>
      </c>
      <c r="AC1916" s="49" t="str">
        <f t="shared" ca="1" si="239"/>
        <v>N</v>
      </c>
    </row>
    <row r="1917" spans="1:29" x14ac:dyDescent="0.25">
      <c r="A1917">
        <v>9214</v>
      </c>
      <c r="B1917" s="9">
        <v>43564</v>
      </c>
      <c r="C1917" s="50" t="str">
        <f t="shared" si="232"/>
        <v>N</v>
      </c>
      <c r="D1917" s="52">
        <f>_xlfn.XLOOKUP(B1917,Cal_Date!B:B,Cal_Date!A:A,0)</f>
        <v>2</v>
      </c>
      <c r="E1917">
        <v>2019</v>
      </c>
      <c r="F1917" t="s">
        <v>122</v>
      </c>
      <c r="G1917" t="s">
        <v>129</v>
      </c>
      <c r="H1917" t="s">
        <v>11</v>
      </c>
      <c r="I1917" t="s">
        <v>11</v>
      </c>
      <c r="J1917" t="s">
        <v>15</v>
      </c>
      <c r="K1917" t="s">
        <v>42</v>
      </c>
      <c r="L1917">
        <v>1</v>
      </c>
      <c r="M1917">
        <v>1005</v>
      </c>
      <c r="O1917" t="s">
        <v>25</v>
      </c>
      <c r="R1917" t="s">
        <v>44</v>
      </c>
      <c r="S1917" s="49" t="str">
        <f t="shared" si="233"/>
        <v>Card</v>
      </c>
      <c r="T1917" s="3">
        <v>0.03</v>
      </c>
      <c r="U1917" s="2">
        <v>2.7225000000000001</v>
      </c>
      <c r="V1917" s="2">
        <v>0.87</v>
      </c>
      <c r="W1917" s="54">
        <f>_xlfn.XLOOKUP(M1917,Market!A:A,Market!F:F,0)</f>
        <v>8.8999999999999996E-2</v>
      </c>
      <c r="X1917" s="55">
        <f t="shared" si="234"/>
        <v>8.1674999999999998E-2</v>
      </c>
      <c r="Y1917" s="55">
        <f t="shared" si="235"/>
        <v>1.8525</v>
      </c>
      <c r="Z1917" s="54">
        <f t="shared" si="236"/>
        <v>0.68044077134986225</v>
      </c>
      <c r="AA1917" s="49" t="str">
        <f t="shared" ca="1" si="237"/>
        <v>N</v>
      </c>
      <c r="AB1917" s="49">
        <f t="shared" ca="1" si="238"/>
        <v>5</v>
      </c>
      <c r="AC1917" s="49" t="str">
        <f t="shared" ca="1" si="239"/>
        <v>N</v>
      </c>
    </row>
    <row r="1918" spans="1:29" x14ac:dyDescent="0.25">
      <c r="A1918">
        <v>9215</v>
      </c>
      <c r="B1918" s="9">
        <v>43564</v>
      </c>
      <c r="C1918" s="50" t="str">
        <f t="shared" si="232"/>
        <v>N</v>
      </c>
      <c r="D1918" s="52">
        <f>_xlfn.XLOOKUP(B1918,Cal_Date!B:B,Cal_Date!A:A,0)</f>
        <v>2</v>
      </c>
      <c r="E1918">
        <v>2019</v>
      </c>
      <c r="F1918" t="s">
        <v>122</v>
      </c>
      <c r="G1918" t="s">
        <v>129</v>
      </c>
      <c r="H1918" t="s">
        <v>14</v>
      </c>
      <c r="I1918" t="s">
        <v>18</v>
      </c>
      <c r="J1918" t="s">
        <v>15</v>
      </c>
      <c r="K1918" t="s">
        <v>43</v>
      </c>
      <c r="L1918">
        <v>1</v>
      </c>
      <c r="M1918">
        <v>1007</v>
      </c>
      <c r="O1918" t="s">
        <v>28</v>
      </c>
      <c r="R1918" t="s">
        <v>44</v>
      </c>
      <c r="S1918" s="49" t="str">
        <f t="shared" si="233"/>
        <v>Card</v>
      </c>
      <c r="T1918" s="3">
        <v>0.03</v>
      </c>
      <c r="U1918" s="2">
        <v>7.0785</v>
      </c>
      <c r="V1918" s="2">
        <v>2.1</v>
      </c>
      <c r="W1918" s="54">
        <f>_xlfn.XLOOKUP(M1918,Market!A:A,Market!F:F,0)</f>
        <v>8.8999999999999996E-2</v>
      </c>
      <c r="X1918" s="55">
        <f t="shared" si="234"/>
        <v>0.21235499999999999</v>
      </c>
      <c r="Y1918" s="55">
        <f t="shared" si="235"/>
        <v>4.9785000000000004</v>
      </c>
      <c r="Z1918" s="54">
        <f t="shared" si="236"/>
        <v>0.70332697605424888</v>
      </c>
      <c r="AA1918" s="49" t="str">
        <f t="shared" ca="1" si="237"/>
        <v>N</v>
      </c>
      <c r="AB1918" s="49">
        <f t="shared" ca="1" si="238"/>
        <v>5</v>
      </c>
      <c r="AC1918" s="49" t="str">
        <f t="shared" ca="1" si="239"/>
        <v>N</v>
      </c>
    </row>
    <row r="1919" spans="1:29" x14ac:dyDescent="0.25">
      <c r="A1919">
        <v>9216</v>
      </c>
      <c r="B1919" s="9">
        <v>43564</v>
      </c>
      <c r="C1919" s="50" t="str">
        <f t="shared" si="232"/>
        <v>N</v>
      </c>
      <c r="D1919" s="52">
        <f>_xlfn.XLOOKUP(B1919,Cal_Date!B:B,Cal_Date!A:A,0)</f>
        <v>2</v>
      </c>
      <c r="E1919">
        <v>2019</v>
      </c>
      <c r="F1919" t="s">
        <v>122</v>
      </c>
      <c r="G1919" t="s">
        <v>129</v>
      </c>
      <c r="H1919" t="s">
        <v>11</v>
      </c>
      <c r="I1919" t="s">
        <v>13</v>
      </c>
      <c r="J1919" t="s">
        <v>15</v>
      </c>
      <c r="K1919" t="s">
        <v>42</v>
      </c>
      <c r="L1919">
        <v>2</v>
      </c>
      <c r="M1919">
        <v>1009</v>
      </c>
      <c r="O1919" t="s">
        <v>28</v>
      </c>
      <c r="R1919" t="s">
        <v>44</v>
      </c>
      <c r="S1919" s="49" t="str">
        <f t="shared" si="233"/>
        <v>Card</v>
      </c>
      <c r="T1919" s="3">
        <v>0.03</v>
      </c>
      <c r="U1919" s="2">
        <v>5.4450000000000003</v>
      </c>
      <c r="V1919" s="2">
        <v>2.84</v>
      </c>
      <c r="W1919" s="54">
        <f>_xlfn.XLOOKUP(M1919,Market!A:A,Market!F:F,0)</f>
        <v>8.8999999999999996E-2</v>
      </c>
      <c r="X1919" s="55">
        <f t="shared" si="234"/>
        <v>0.16335</v>
      </c>
      <c r="Y1919" s="55">
        <f t="shared" si="235"/>
        <v>2.6050000000000004</v>
      </c>
      <c r="Z1919" s="54">
        <f t="shared" si="236"/>
        <v>0.47842056932966032</v>
      </c>
      <c r="AA1919" s="49" t="str">
        <f t="shared" ca="1" si="237"/>
        <v>N</v>
      </c>
      <c r="AB1919" s="49">
        <f t="shared" ca="1" si="238"/>
        <v>5</v>
      </c>
      <c r="AC1919" s="49" t="str">
        <f t="shared" ca="1" si="239"/>
        <v>N</v>
      </c>
    </row>
    <row r="1920" spans="1:29" x14ac:dyDescent="0.25">
      <c r="A1920">
        <v>9217</v>
      </c>
      <c r="B1920" s="9">
        <v>43564</v>
      </c>
      <c r="C1920" s="50" t="str">
        <f t="shared" si="232"/>
        <v>N</v>
      </c>
      <c r="D1920" s="52">
        <f>_xlfn.XLOOKUP(B1920,Cal_Date!B:B,Cal_Date!A:A,0)</f>
        <v>2</v>
      </c>
      <c r="E1920">
        <v>2019</v>
      </c>
      <c r="F1920" t="s">
        <v>122</v>
      </c>
      <c r="G1920" t="s">
        <v>129</v>
      </c>
      <c r="H1920" t="s">
        <v>48</v>
      </c>
      <c r="I1920" t="s">
        <v>18</v>
      </c>
      <c r="J1920" t="s">
        <v>10</v>
      </c>
      <c r="K1920" t="s">
        <v>43</v>
      </c>
      <c r="L1920">
        <v>1</v>
      </c>
      <c r="M1920">
        <v>1001</v>
      </c>
      <c r="O1920" t="s">
        <v>25</v>
      </c>
      <c r="R1920" t="s">
        <v>44</v>
      </c>
      <c r="S1920" s="49" t="str">
        <f t="shared" si="233"/>
        <v>Card</v>
      </c>
      <c r="T1920" s="3">
        <v>0.03</v>
      </c>
      <c r="U1920" s="2">
        <v>7.42</v>
      </c>
      <c r="V1920" s="2">
        <v>1.46</v>
      </c>
      <c r="W1920" s="54">
        <f>_xlfn.XLOOKUP(M1920,Market!A:A,Market!F:F,0)</f>
        <v>0.06</v>
      </c>
      <c r="X1920" s="55">
        <f t="shared" si="234"/>
        <v>0.22259999999999999</v>
      </c>
      <c r="Y1920" s="55">
        <f t="shared" si="235"/>
        <v>5.96</v>
      </c>
      <c r="Z1920" s="54">
        <f t="shared" si="236"/>
        <v>0.80323450134770891</v>
      </c>
      <c r="AA1920" s="49" t="str">
        <f t="shared" ca="1" si="237"/>
        <v>N</v>
      </c>
      <c r="AB1920" s="49">
        <f t="shared" ca="1" si="238"/>
        <v>5</v>
      </c>
      <c r="AC1920" s="49" t="str">
        <f t="shared" ca="1" si="239"/>
        <v>N</v>
      </c>
    </row>
    <row r="1921" spans="1:29" x14ac:dyDescent="0.25">
      <c r="A1921">
        <v>9218</v>
      </c>
      <c r="B1921" s="9">
        <v>43564</v>
      </c>
      <c r="C1921" s="50" t="str">
        <f t="shared" si="232"/>
        <v>N</v>
      </c>
      <c r="D1921" s="52">
        <f>_xlfn.XLOOKUP(B1921,Cal_Date!B:B,Cal_Date!A:A,0)</f>
        <v>2</v>
      </c>
      <c r="E1921">
        <v>2019</v>
      </c>
      <c r="F1921" t="s">
        <v>122</v>
      </c>
      <c r="G1921" t="s">
        <v>129</v>
      </c>
      <c r="H1921" t="s">
        <v>48</v>
      </c>
      <c r="I1921" t="s">
        <v>18</v>
      </c>
      <c r="J1921" t="s">
        <v>10</v>
      </c>
      <c r="K1921" t="s">
        <v>43</v>
      </c>
      <c r="L1921">
        <v>1</v>
      </c>
      <c r="M1921">
        <v>1010</v>
      </c>
      <c r="O1921" t="s">
        <v>25</v>
      </c>
      <c r="R1921" t="s">
        <v>47</v>
      </c>
      <c r="S1921" s="49" t="str">
        <f t="shared" si="233"/>
        <v>Card</v>
      </c>
      <c r="T1921" s="3">
        <v>3.5000000000000003E-2</v>
      </c>
      <c r="U1921" s="2">
        <v>7.5600000000000005</v>
      </c>
      <c r="V1921" s="2">
        <v>1.46</v>
      </c>
      <c r="W1921" s="54">
        <f>_xlfn.XLOOKUP(M1921,Market!A:A,Market!F:F,0)</f>
        <v>0.08</v>
      </c>
      <c r="X1921" s="55">
        <f t="shared" si="234"/>
        <v>0.26460000000000006</v>
      </c>
      <c r="Y1921" s="55">
        <f t="shared" si="235"/>
        <v>6.1000000000000005</v>
      </c>
      <c r="Z1921" s="54">
        <f t="shared" si="236"/>
        <v>0.80687830687830686</v>
      </c>
      <c r="AA1921" s="49" t="str">
        <f t="shared" ca="1" si="237"/>
        <v>N</v>
      </c>
      <c r="AB1921" s="49">
        <f t="shared" ca="1" si="238"/>
        <v>5</v>
      </c>
      <c r="AC1921" s="49" t="str">
        <f t="shared" ca="1" si="239"/>
        <v>N</v>
      </c>
    </row>
    <row r="1922" spans="1:29" x14ac:dyDescent="0.25">
      <c r="A1922">
        <v>9219</v>
      </c>
      <c r="B1922" s="9">
        <v>43564</v>
      </c>
      <c r="C1922" s="50" t="str">
        <f t="shared" si="232"/>
        <v>N</v>
      </c>
      <c r="D1922" s="52">
        <f>_xlfn.XLOOKUP(B1922,Cal_Date!B:B,Cal_Date!A:A,0)</f>
        <v>2</v>
      </c>
      <c r="E1922">
        <v>2019</v>
      </c>
      <c r="F1922" t="s">
        <v>122</v>
      </c>
      <c r="G1922" t="s">
        <v>129</v>
      </c>
      <c r="H1922" t="s">
        <v>11</v>
      </c>
      <c r="I1922" t="s">
        <v>11</v>
      </c>
      <c r="J1922" t="s">
        <v>15</v>
      </c>
      <c r="K1922" t="s">
        <v>42</v>
      </c>
      <c r="L1922">
        <v>1</v>
      </c>
      <c r="M1922">
        <v>1010</v>
      </c>
      <c r="O1922" t="s">
        <v>25</v>
      </c>
      <c r="R1922" t="s">
        <v>44</v>
      </c>
      <c r="S1922" s="49" t="str">
        <f t="shared" si="233"/>
        <v>Card</v>
      </c>
      <c r="T1922" s="3">
        <v>0.03</v>
      </c>
      <c r="U1922" s="2">
        <v>2.7</v>
      </c>
      <c r="V1922" s="2">
        <v>0.87</v>
      </c>
      <c r="W1922" s="54">
        <f>_xlfn.XLOOKUP(M1922,Market!A:A,Market!F:F,0)</f>
        <v>0.08</v>
      </c>
      <c r="X1922" s="55">
        <f t="shared" si="234"/>
        <v>8.1000000000000003E-2</v>
      </c>
      <c r="Y1922" s="55">
        <f t="shared" si="235"/>
        <v>1.83</v>
      </c>
      <c r="Z1922" s="54">
        <f t="shared" si="236"/>
        <v>0.67777777777777781</v>
      </c>
      <c r="AA1922" s="49" t="str">
        <f t="shared" ca="1" si="237"/>
        <v>N</v>
      </c>
      <c r="AB1922" s="49">
        <f t="shared" ca="1" si="238"/>
        <v>5</v>
      </c>
      <c r="AC1922" s="49" t="str">
        <f t="shared" ca="1" si="239"/>
        <v>N</v>
      </c>
    </row>
    <row r="1923" spans="1:29" x14ac:dyDescent="0.25">
      <c r="A1923">
        <v>9220</v>
      </c>
      <c r="B1923" s="9">
        <v>43564</v>
      </c>
      <c r="C1923" s="50" t="str">
        <f t="shared" ref="C1923:C1986" si="240">IF(OR(B1923="04/01/2018"+0,B1923="04/02/2018"+0),"Y","N")</f>
        <v>N</v>
      </c>
      <c r="D1923" s="52">
        <f>_xlfn.XLOOKUP(B1923,Cal_Date!B:B,Cal_Date!A:A,0)</f>
        <v>2</v>
      </c>
      <c r="E1923">
        <v>2019</v>
      </c>
      <c r="F1923" t="s">
        <v>122</v>
      </c>
      <c r="G1923" t="s">
        <v>129</v>
      </c>
      <c r="H1923" t="s">
        <v>14</v>
      </c>
      <c r="I1923" t="s">
        <v>18</v>
      </c>
      <c r="J1923" t="s">
        <v>15</v>
      </c>
      <c r="K1923" t="s">
        <v>43</v>
      </c>
      <c r="L1923">
        <v>1</v>
      </c>
      <c r="M1923">
        <v>1010</v>
      </c>
      <c r="O1923" t="s">
        <v>25</v>
      </c>
      <c r="R1923" t="s">
        <v>44</v>
      </c>
      <c r="S1923" s="49" t="str">
        <f t="shared" ref="S1923:S1986" si="241">IF(R1923="Cash","Cash","Card")</f>
        <v>Card</v>
      </c>
      <c r="T1923" s="3">
        <v>0.03</v>
      </c>
      <c r="U1923" s="2">
        <v>7.0200000000000005</v>
      </c>
      <c r="V1923" s="2">
        <v>2.1</v>
      </c>
      <c r="W1923" s="54">
        <f>_xlfn.XLOOKUP(M1923,Market!A:A,Market!F:F,0)</f>
        <v>0.08</v>
      </c>
      <c r="X1923" s="55">
        <f t="shared" ref="X1923:X1986" si="242">T1923*U1923</f>
        <v>0.21060000000000001</v>
      </c>
      <c r="Y1923" s="55">
        <f t="shared" ref="Y1923:Y1986" si="243">U1923-V1923</f>
        <v>4.92</v>
      </c>
      <c r="Z1923" s="54">
        <f t="shared" ref="Z1923:Z1986" si="244">Y1923/U1923</f>
        <v>0.70085470085470081</v>
      </c>
      <c r="AA1923" s="49" t="str">
        <f t="shared" ref="AA1923:AA1986" ca="1" si="245">IF(DATEDIF(B1923,TODAY(),"y")&gt;5,"Y","N")</f>
        <v>N</v>
      </c>
      <c r="AB1923" s="49">
        <f t="shared" ref="AB1923:AB1986" ca="1" si="246">DATEDIF(B1923,TODAY(),"y")</f>
        <v>5</v>
      </c>
      <c r="AC1923" s="49" t="str">
        <f t="shared" ref="AC1923:AC1986" ca="1" si="247">IF(AB1923&gt;5,"Y","N")</f>
        <v>N</v>
      </c>
    </row>
    <row r="1924" spans="1:29" x14ac:dyDescent="0.25">
      <c r="A1924">
        <v>9221</v>
      </c>
      <c r="B1924" s="9">
        <v>43564</v>
      </c>
      <c r="C1924" s="50" t="str">
        <f t="shared" si="240"/>
        <v>N</v>
      </c>
      <c r="D1924" s="52">
        <f>_xlfn.XLOOKUP(B1924,Cal_Date!B:B,Cal_Date!A:A,0)</f>
        <v>2</v>
      </c>
      <c r="E1924">
        <v>2019</v>
      </c>
      <c r="F1924" t="s">
        <v>122</v>
      </c>
      <c r="G1924" t="s">
        <v>129</v>
      </c>
      <c r="H1924" t="s">
        <v>11</v>
      </c>
      <c r="I1924" t="s">
        <v>13</v>
      </c>
      <c r="J1924" t="s">
        <v>15</v>
      </c>
      <c r="K1924" t="s">
        <v>42</v>
      </c>
      <c r="L1924">
        <v>1</v>
      </c>
      <c r="M1924">
        <v>1010</v>
      </c>
      <c r="O1924" t="s">
        <v>25</v>
      </c>
      <c r="R1924" t="s">
        <v>44</v>
      </c>
      <c r="S1924" s="49" t="str">
        <f t="shared" si="241"/>
        <v>Card</v>
      </c>
      <c r="T1924" s="3">
        <v>0.03</v>
      </c>
      <c r="U1924" s="2">
        <v>2.7</v>
      </c>
      <c r="V1924" s="2">
        <v>1.42</v>
      </c>
      <c r="W1924" s="54">
        <f>_xlfn.XLOOKUP(M1924,Market!A:A,Market!F:F,0)</f>
        <v>0.08</v>
      </c>
      <c r="X1924" s="55">
        <f t="shared" si="242"/>
        <v>8.1000000000000003E-2</v>
      </c>
      <c r="Y1924" s="55">
        <f t="shared" si="243"/>
        <v>1.2800000000000002</v>
      </c>
      <c r="Z1924" s="54">
        <f t="shared" si="244"/>
        <v>0.47407407407407415</v>
      </c>
      <c r="AA1924" s="49" t="str">
        <f t="shared" ca="1" si="245"/>
        <v>N</v>
      </c>
      <c r="AB1924" s="49">
        <f t="shared" ca="1" si="246"/>
        <v>5</v>
      </c>
      <c r="AC1924" s="49" t="str">
        <f t="shared" ca="1" si="247"/>
        <v>N</v>
      </c>
    </row>
    <row r="1925" spans="1:29" x14ac:dyDescent="0.25">
      <c r="A1925">
        <v>9222</v>
      </c>
      <c r="B1925" s="9">
        <v>43564</v>
      </c>
      <c r="C1925" s="50" t="str">
        <f t="shared" si="240"/>
        <v>N</v>
      </c>
      <c r="D1925" s="52">
        <f>_xlfn.XLOOKUP(B1925,Cal_Date!B:B,Cal_Date!A:A,0)</f>
        <v>2</v>
      </c>
      <c r="E1925">
        <v>2019</v>
      </c>
      <c r="F1925" t="s">
        <v>122</v>
      </c>
      <c r="G1925" t="s">
        <v>129</v>
      </c>
      <c r="H1925" t="s">
        <v>11</v>
      </c>
      <c r="I1925" t="s">
        <v>11</v>
      </c>
      <c r="J1925" t="s">
        <v>15</v>
      </c>
      <c r="K1925" t="s">
        <v>42</v>
      </c>
      <c r="L1925">
        <v>2</v>
      </c>
      <c r="M1925">
        <v>1011</v>
      </c>
      <c r="O1925" t="s">
        <v>25</v>
      </c>
      <c r="R1925" t="s">
        <v>44</v>
      </c>
      <c r="S1925" s="49" t="str">
        <f t="shared" si="241"/>
        <v>Card</v>
      </c>
      <c r="T1925" s="3">
        <v>0.03</v>
      </c>
      <c r="U1925" s="2">
        <v>5.3000000000000007</v>
      </c>
      <c r="V1925" s="2">
        <v>1.74</v>
      </c>
      <c r="W1925" s="54">
        <f>_xlfn.XLOOKUP(M1925,Market!A:A,Market!F:F,0)</f>
        <v>0.06</v>
      </c>
      <c r="X1925" s="55">
        <f t="shared" si="242"/>
        <v>0.159</v>
      </c>
      <c r="Y1925" s="55">
        <f t="shared" si="243"/>
        <v>3.5600000000000005</v>
      </c>
      <c r="Z1925" s="54">
        <f t="shared" si="244"/>
        <v>0.67169811320754713</v>
      </c>
      <c r="AA1925" s="49" t="str">
        <f t="shared" ca="1" si="245"/>
        <v>N</v>
      </c>
      <c r="AB1925" s="49">
        <f t="shared" ca="1" si="246"/>
        <v>5</v>
      </c>
      <c r="AC1925" s="49" t="str">
        <f t="shared" ca="1" si="247"/>
        <v>N</v>
      </c>
    </row>
    <row r="1926" spans="1:29" x14ac:dyDescent="0.25">
      <c r="A1926">
        <v>9223</v>
      </c>
      <c r="B1926" s="9">
        <v>43564</v>
      </c>
      <c r="C1926" s="50" t="str">
        <f t="shared" si="240"/>
        <v>N</v>
      </c>
      <c r="D1926" s="52">
        <f>_xlfn.XLOOKUP(B1926,Cal_Date!B:B,Cal_Date!A:A,0)</f>
        <v>2</v>
      </c>
      <c r="E1926">
        <v>2019</v>
      </c>
      <c r="F1926" t="s">
        <v>122</v>
      </c>
      <c r="G1926" t="s">
        <v>129</v>
      </c>
      <c r="H1926" t="s">
        <v>11</v>
      </c>
      <c r="I1926" t="s">
        <v>11</v>
      </c>
      <c r="J1926" t="s">
        <v>15</v>
      </c>
      <c r="K1926" t="s">
        <v>42</v>
      </c>
      <c r="L1926">
        <v>2</v>
      </c>
      <c r="M1926">
        <v>1007</v>
      </c>
      <c r="O1926" t="s">
        <v>28</v>
      </c>
      <c r="R1926" t="s">
        <v>44</v>
      </c>
      <c r="S1926" s="49" t="str">
        <f t="shared" si="241"/>
        <v>Card</v>
      </c>
      <c r="T1926" s="3">
        <v>0.03</v>
      </c>
      <c r="U1926" s="2">
        <v>5.4450000000000003</v>
      </c>
      <c r="V1926" s="2">
        <v>1.74</v>
      </c>
      <c r="W1926" s="54">
        <f>_xlfn.XLOOKUP(M1926,Market!A:A,Market!F:F,0)</f>
        <v>8.8999999999999996E-2</v>
      </c>
      <c r="X1926" s="55">
        <f t="shared" si="242"/>
        <v>0.16335</v>
      </c>
      <c r="Y1926" s="55">
        <f t="shared" si="243"/>
        <v>3.7050000000000001</v>
      </c>
      <c r="Z1926" s="54">
        <f t="shared" si="244"/>
        <v>0.68044077134986225</v>
      </c>
      <c r="AA1926" s="49" t="str">
        <f t="shared" ca="1" si="245"/>
        <v>N</v>
      </c>
      <c r="AB1926" s="49">
        <f t="shared" ca="1" si="246"/>
        <v>5</v>
      </c>
      <c r="AC1926" s="49" t="str">
        <f t="shared" ca="1" si="247"/>
        <v>N</v>
      </c>
    </row>
    <row r="1927" spans="1:29" x14ac:dyDescent="0.25">
      <c r="A1927">
        <v>9224</v>
      </c>
      <c r="B1927" s="9">
        <v>43564</v>
      </c>
      <c r="C1927" s="50" t="str">
        <f t="shared" si="240"/>
        <v>N</v>
      </c>
      <c r="D1927" s="52">
        <f>_xlfn.XLOOKUP(B1927,Cal_Date!B:B,Cal_Date!A:A,0)</f>
        <v>2</v>
      </c>
      <c r="E1927">
        <v>2019</v>
      </c>
      <c r="F1927" t="s">
        <v>122</v>
      </c>
      <c r="G1927" t="s">
        <v>129</v>
      </c>
      <c r="H1927" t="s">
        <v>11</v>
      </c>
      <c r="I1927" t="s">
        <v>11</v>
      </c>
      <c r="J1927" t="s">
        <v>15</v>
      </c>
      <c r="K1927" t="s">
        <v>42</v>
      </c>
      <c r="L1927">
        <v>1</v>
      </c>
      <c r="M1927">
        <v>1007</v>
      </c>
      <c r="O1927" t="s">
        <v>28</v>
      </c>
      <c r="R1927" t="s">
        <v>44</v>
      </c>
      <c r="S1927" s="49" t="str">
        <f t="shared" si="241"/>
        <v>Card</v>
      </c>
      <c r="T1927" s="3">
        <v>0.03</v>
      </c>
      <c r="U1927" s="2">
        <v>2.7225000000000001</v>
      </c>
      <c r="V1927" s="2">
        <v>0.87</v>
      </c>
      <c r="W1927" s="54">
        <f>_xlfn.XLOOKUP(M1927,Market!A:A,Market!F:F,0)</f>
        <v>8.8999999999999996E-2</v>
      </c>
      <c r="X1927" s="55">
        <f t="shared" si="242"/>
        <v>8.1674999999999998E-2</v>
      </c>
      <c r="Y1927" s="55">
        <f t="shared" si="243"/>
        <v>1.8525</v>
      </c>
      <c r="Z1927" s="54">
        <f t="shared" si="244"/>
        <v>0.68044077134986225</v>
      </c>
      <c r="AA1927" s="49" t="str">
        <f t="shared" ca="1" si="245"/>
        <v>N</v>
      </c>
      <c r="AB1927" s="49">
        <f t="shared" ca="1" si="246"/>
        <v>5</v>
      </c>
      <c r="AC1927" s="49" t="str">
        <f t="shared" ca="1" si="247"/>
        <v>N</v>
      </c>
    </row>
    <row r="1928" spans="1:29" x14ac:dyDescent="0.25">
      <c r="A1928">
        <v>9225</v>
      </c>
      <c r="B1928" s="9">
        <v>43564</v>
      </c>
      <c r="C1928" s="50" t="str">
        <f t="shared" si="240"/>
        <v>N</v>
      </c>
      <c r="D1928" s="52">
        <f>_xlfn.XLOOKUP(B1928,Cal_Date!B:B,Cal_Date!A:A,0)</f>
        <v>2</v>
      </c>
      <c r="E1928">
        <v>2019</v>
      </c>
      <c r="F1928" t="s">
        <v>122</v>
      </c>
      <c r="G1928" t="s">
        <v>129</v>
      </c>
      <c r="H1928" t="s">
        <v>11</v>
      </c>
      <c r="I1928" t="s">
        <v>11</v>
      </c>
      <c r="J1928" t="s">
        <v>15</v>
      </c>
      <c r="K1928" t="s">
        <v>42</v>
      </c>
      <c r="L1928">
        <v>1</v>
      </c>
      <c r="M1928">
        <v>1008</v>
      </c>
      <c r="O1928" t="s">
        <v>28</v>
      </c>
      <c r="R1928" t="s">
        <v>44</v>
      </c>
      <c r="S1928" s="49" t="str">
        <f t="shared" si="241"/>
        <v>Card</v>
      </c>
      <c r="T1928" s="3">
        <v>0.03</v>
      </c>
      <c r="U1928" s="2">
        <v>2.7225000000000001</v>
      </c>
      <c r="V1928" s="2">
        <v>0.87</v>
      </c>
      <c r="W1928" s="54">
        <f>_xlfn.XLOOKUP(M1928,Market!A:A,Market!F:F,0)</f>
        <v>8.8999999999999996E-2</v>
      </c>
      <c r="X1928" s="55">
        <f t="shared" si="242"/>
        <v>8.1674999999999998E-2</v>
      </c>
      <c r="Y1928" s="55">
        <f t="shared" si="243"/>
        <v>1.8525</v>
      </c>
      <c r="Z1928" s="54">
        <f t="shared" si="244"/>
        <v>0.68044077134986225</v>
      </c>
      <c r="AA1928" s="49" t="str">
        <f t="shared" ca="1" si="245"/>
        <v>N</v>
      </c>
      <c r="AB1928" s="49">
        <f t="shared" ca="1" si="246"/>
        <v>5</v>
      </c>
      <c r="AC1928" s="49" t="str">
        <f t="shared" ca="1" si="247"/>
        <v>N</v>
      </c>
    </row>
    <row r="1929" spans="1:29" x14ac:dyDescent="0.25">
      <c r="A1929">
        <v>9226</v>
      </c>
      <c r="B1929" s="9">
        <v>43564</v>
      </c>
      <c r="C1929" s="50" t="str">
        <f t="shared" si="240"/>
        <v>N</v>
      </c>
      <c r="D1929" s="52">
        <f>_xlfn.XLOOKUP(B1929,Cal_Date!B:B,Cal_Date!A:A,0)</f>
        <v>2</v>
      </c>
      <c r="E1929">
        <v>2019</v>
      </c>
      <c r="F1929" t="s">
        <v>122</v>
      </c>
      <c r="G1929" t="s">
        <v>129</v>
      </c>
      <c r="H1929" t="s">
        <v>14</v>
      </c>
      <c r="I1929" t="s">
        <v>13</v>
      </c>
      <c r="J1929" t="s">
        <v>15</v>
      </c>
      <c r="K1929" t="s">
        <v>43</v>
      </c>
      <c r="L1929">
        <v>1</v>
      </c>
      <c r="M1929">
        <v>1004</v>
      </c>
      <c r="O1929" t="s">
        <v>28</v>
      </c>
      <c r="R1929" t="s">
        <v>44</v>
      </c>
      <c r="S1929" s="49" t="str">
        <f t="shared" si="241"/>
        <v>Card</v>
      </c>
      <c r="T1929" s="3">
        <v>0.03</v>
      </c>
      <c r="U1929" s="2">
        <v>6.8900000000000006</v>
      </c>
      <c r="V1929" s="2">
        <v>2.12</v>
      </c>
      <c r="W1929" s="54">
        <f>_xlfn.XLOOKUP(M1929,Market!A:A,Market!F:F,0)</f>
        <v>0.06</v>
      </c>
      <c r="X1929" s="55">
        <f t="shared" si="242"/>
        <v>0.20670000000000002</v>
      </c>
      <c r="Y1929" s="55">
        <f t="shared" si="243"/>
        <v>4.7700000000000005</v>
      </c>
      <c r="Z1929" s="54">
        <f t="shared" si="244"/>
        <v>0.69230769230769229</v>
      </c>
      <c r="AA1929" s="49" t="str">
        <f t="shared" ca="1" si="245"/>
        <v>N</v>
      </c>
      <c r="AB1929" s="49">
        <f t="shared" ca="1" si="246"/>
        <v>5</v>
      </c>
      <c r="AC1929" s="49" t="str">
        <f t="shared" ca="1" si="247"/>
        <v>N</v>
      </c>
    </row>
    <row r="1930" spans="1:29" x14ac:dyDescent="0.25">
      <c r="A1930">
        <v>9227</v>
      </c>
      <c r="B1930" s="9">
        <v>43564</v>
      </c>
      <c r="C1930" s="50" t="str">
        <f t="shared" si="240"/>
        <v>N</v>
      </c>
      <c r="D1930" s="52">
        <f>_xlfn.XLOOKUP(B1930,Cal_Date!B:B,Cal_Date!A:A,0)</f>
        <v>2</v>
      </c>
      <c r="E1930">
        <v>2019</v>
      </c>
      <c r="F1930" t="s">
        <v>122</v>
      </c>
      <c r="G1930" t="s">
        <v>129</v>
      </c>
      <c r="H1930" t="s">
        <v>48</v>
      </c>
      <c r="I1930" t="s">
        <v>18</v>
      </c>
      <c r="J1930" t="s">
        <v>10</v>
      </c>
      <c r="K1930" t="s">
        <v>43</v>
      </c>
      <c r="L1930">
        <v>2</v>
      </c>
      <c r="M1930">
        <v>1003</v>
      </c>
      <c r="O1930" t="s">
        <v>25</v>
      </c>
      <c r="R1930" t="s">
        <v>44</v>
      </c>
      <c r="S1930" s="49" t="str">
        <f t="shared" si="241"/>
        <v>Card</v>
      </c>
      <c r="T1930" s="3">
        <v>0.03</v>
      </c>
      <c r="U1930" s="2">
        <v>14.84</v>
      </c>
      <c r="V1930" s="2">
        <v>2.92</v>
      </c>
      <c r="W1930" s="54">
        <f>_xlfn.XLOOKUP(M1930,Market!A:A,Market!F:F,0)</f>
        <v>0.06</v>
      </c>
      <c r="X1930" s="55">
        <f t="shared" si="242"/>
        <v>0.44519999999999998</v>
      </c>
      <c r="Y1930" s="55">
        <f t="shared" si="243"/>
        <v>11.92</v>
      </c>
      <c r="Z1930" s="54">
        <f t="shared" si="244"/>
        <v>0.80323450134770891</v>
      </c>
      <c r="AA1930" s="49" t="str">
        <f t="shared" ca="1" si="245"/>
        <v>N</v>
      </c>
      <c r="AB1930" s="49">
        <f t="shared" ca="1" si="246"/>
        <v>5</v>
      </c>
      <c r="AC1930" s="49" t="str">
        <f t="shared" ca="1" si="247"/>
        <v>N</v>
      </c>
    </row>
    <row r="1931" spans="1:29" x14ac:dyDescent="0.25">
      <c r="A1931">
        <v>9228</v>
      </c>
      <c r="B1931" s="9">
        <v>43564</v>
      </c>
      <c r="C1931" s="50" t="str">
        <f t="shared" si="240"/>
        <v>N</v>
      </c>
      <c r="D1931" s="52">
        <f>_xlfn.XLOOKUP(B1931,Cal_Date!B:B,Cal_Date!A:A,0)</f>
        <v>2</v>
      </c>
      <c r="E1931">
        <v>2019</v>
      </c>
      <c r="F1931" t="s">
        <v>122</v>
      </c>
      <c r="G1931" t="s">
        <v>129</v>
      </c>
      <c r="H1931" t="s">
        <v>11</v>
      </c>
      <c r="I1931" t="s">
        <v>11</v>
      </c>
      <c r="J1931" t="s">
        <v>15</v>
      </c>
      <c r="K1931" t="s">
        <v>42</v>
      </c>
      <c r="L1931">
        <v>1</v>
      </c>
      <c r="M1931">
        <v>1002</v>
      </c>
      <c r="O1931" t="s">
        <v>28</v>
      </c>
      <c r="R1931" t="s">
        <v>44</v>
      </c>
      <c r="S1931" s="49" t="str">
        <f t="shared" si="241"/>
        <v>Card</v>
      </c>
      <c r="T1931" s="3">
        <v>0.03</v>
      </c>
      <c r="U1931" s="2">
        <v>2.6500000000000004</v>
      </c>
      <c r="V1931" s="2">
        <v>0.87</v>
      </c>
      <c r="W1931" s="54">
        <f>_xlfn.XLOOKUP(M1931,Market!A:A,Market!F:F,0)</f>
        <v>0.06</v>
      </c>
      <c r="X1931" s="55">
        <f t="shared" si="242"/>
        <v>7.9500000000000001E-2</v>
      </c>
      <c r="Y1931" s="55">
        <f t="shared" si="243"/>
        <v>1.7800000000000002</v>
      </c>
      <c r="Z1931" s="54">
        <f t="shared" si="244"/>
        <v>0.67169811320754713</v>
      </c>
      <c r="AA1931" s="49" t="str">
        <f t="shared" ca="1" si="245"/>
        <v>N</v>
      </c>
      <c r="AB1931" s="49">
        <f t="shared" ca="1" si="246"/>
        <v>5</v>
      </c>
      <c r="AC1931" s="49" t="str">
        <f t="shared" ca="1" si="247"/>
        <v>N</v>
      </c>
    </row>
    <row r="1932" spans="1:29" x14ac:dyDescent="0.25">
      <c r="A1932">
        <v>9229</v>
      </c>
      <c r="B1932" s="9">
        <v>43564</v>
      </c>
      <c r="C1932" s="50" t="str">
        <f t="shared" si="240"/>
        <v>N</v>
      </c>
      <c r="D1932" s="52">
        <f>_xlfn.XLOOKUP(B1932,Cal_Date!B:B,Cal_Date!A:A,0)</f>
        <v>2</v>
      </c>
      <c r="E1932">
        <v>2019</v>
      </c>
      <c r="F1932" t="s">
        <v>122</v>
      </c>
      <c r="G1932" t="s">
        <v>129</v>
      </c>
      <c r="H1932" t="s">
        <v>48</v>
      </c>
      <c r="I1932" t="s">
        <v>18</v>
      </c>
      <c r="J1932" t="s">
        <v>10</v>
      </c>
      <c r="K1932" t="s">
        <v>43</v>
      </c>
      <c r="L1932">
        <v>2</v>
      </c>
      <c r="M1932">
        <v>1007</v>
      </c>
      <c r="O1932" t="s">
        <v>28</v>
      </c>
      <c r="R1932" t="s">
        <v>44</v>
      </c>
      <c r="S1932" s="49" t="str">
        <f t="shared" si="241"/>
        <v>Card</v>
      </c>
      <c r="T1932" s="3">
        <v>0.03</v>
      </c>
      <c r="U1932" s="2">
        <v>15.245999999999999</v>
      </c>
      <c r="V1932" s="2">
        <v>2.92</v>
      </c>
      <c r="W1932" s="54">
        <f>_xlfn.XLOOKUP(M1932,Market!A:A,Market!F:F,0)</f>
        <v>8.8999999999999996E-2</v>
      </c>
      <c r="X1932" s="55">
        <f t="shared" si="242"/>
        <v>0.45737999999999995</v>
      </c>
      <c r="Y1932" s="55">
        <f t="shared" si="243"/>
        <v>12.325999999999999</v>
      </c>
      <c r="Z1932" s="54">
        <f t="shared" si="244"/>
        <v>0.80847435392889933</v>
      </c>
      <c r="AA1932" s="49" t="str">
        <f t="shared" ca="1" si="245"/>
        <v>N</v>
      </c>
      <c r="AB1932" s="49">
        <f t="shared" ca="1" si="246"/>
        <v>5</v>
      </c>
      <c r="AC1932" s="49" t="str">
        <f t="shared" ca="1" si="247"/>
        <v>N</v>
      </c>
    </row>
    <row r="1933" spans="1:29" x14ac:dyDescent="0.25">
      <c r="A1933">
        <v>9230</v>
      </c>
      <c r="B1933" s="9">
        <v>43564</v>
      </c>
      <c r="C1933" s="50" t="str">
        <f t="shared" si="240"/>
        <v>N</v>
      </c>
      <c r="D1933" s="52">
        <f>_xlfn.XLOOKUP(B1933,Cal_Date!B:B,Cal_Date!A:A,0)</f>
        <v>2</v>
      </c>
      <c r="E1933">
        <v>2019</v>
      </c>
      <c r="F1933" t="s">
        <v>122</v>
      </c>
      <c r="G1933" t="s">
        <v>129</v>
      </c>
      <c r="H1933" t="s">
        <v>48</v>
      </c>
      <c r="I1933" t="s">
        <v>18</v>
      </c>
      <c r="J1933" t="s">
        <v>10</v>
      </c>
      <c r="K1933" t="s">
        <v>43</v>
      </c>
      <c r="L1933">
        <v>1</v>
      </c>
      <c r="M1933">
        <v>1008</v>
      </c>
      <c r="O1933" t="s">
        <v>28</v>
      </c>
      <c r="R1933" t="s">
        <v>44</v>
      </c>
      <c r="S1933" s="49" t="str">
        <f t="shared" si="241"/>
        <v>Card</v>
      </c>
      <c r="T1933" s="3">
        <v>0.03</v>
      </c>
      <c r="U1933" s="2">
        <v>7.6229999999999993</v>
      </c>
      <c r="V1933" s="2">
        <v>1.46</v>
      </c>
      <c r="W1933" s="54">
        <f>_xlfn.XLOOKUP(M1933,Market!A:A,Market!F:F,0)</f>
        <v>8.8999999999999996E-2</v>
      </c>
      <c r="X1933" s="55">
        <f t="shared" si="242"/>
        <v>0.22868999999999998</v>
      </c>
      <c r="Y1933" s="55">
        <f t="shared" si="243"/>
        <v>6.1629999999999994</v>
      </c>
      <c r="Z1933" s="54">
        <f t="shared" si="244"/>
        <v>0.80847435392889933</v>
      </c>
      <c r="AA1933" s="49" t="str">
        <f t="shared" ca="1" si="245"/>
        <v>N</v>
      </c>
      <c r="AB1933" s="49">
        <f t="shared" ca="1" si="246"/>
        <v>5</v>
      </c>
      <c r="AC1933" s="49" t="str">
        <f t="shared" ca="1" si="247"/>
        <v>N</v>
      </c>
    </row>
    <row r="1934" spans="1:29" x14ac:dyDescent="0.25">
      <c r="A1934">
        <v>9231</v>
      </c>
      <c r="B1934" s="9">
        <v>43564</v>
      </c>
      <c r="C1934" s="50" t="str">
        <f t="shared" si="240"/>
        <v>N</v>
      </c>
      <c r="D1934" s="52">
        <f>_xlfn.XLOOKUP(B1934,Cal_Date!B:B,Cal_Date!A:A,0)</f>
        <v>2</v>
      </c>
      <c r="E1934">
        <v>2019</v>
      </c>
      <c r="F1934" t="s">
        <v>122</v>
      </c>
      <c r="G1934" t="s">
        <v>129</v>
      </c>
      <c r="H1934" t="s">
        <v>11</v>
      </c>
      <c r="I1934" t="s">
        <v>11</v>
      </c>
      <c r="J1934" t="s">
        <v>15</v>
      </c>
      <c r="K1934" t="s">
        <v>42</v>
      </c>
      <c r="L1934">
        <v>2</v>
      </c>
      <c r="M1934">
        <v>1008</v>
      </c>
      <c r="O1934" t="s">
        <v>28</v>
      </c>
      <c r="R1934" t="s">
        <v>47</v>
      </c>
      <c r="S1934" s="49" t="str">
        <f t="shared" si="241"/>
        <v>Card</v>
      </c>
      <c r="T1934" s="3">
        <v>3.5000000000000003E-2</v>
      </c>
      <c r="U1934" s="2">
        <v>5.4450000000000003</v>
      </c>
      <c r="V1934" s="2">
        <v>1.74</v>
      </c>
      <c r="W1934" s="54">
        <f>_xlfn.XLOOKUP(M1934,Market!A:A,Market!F:F,0)</f>
        <v>8.8999999999999996E-2</v>
      </c>
      <c r="X1934" s="55">
        <f t="shared" si="242"/>
        <v>0.19057500000000002</v>
      </c>
      <c r="Y1934" s="55">
        <f t="shared" si="243"/>
        <v>3.7050000000000001</v>
      </c>
      <c r="Z1934" s="54">
        <f t="shared" si="244"/>
        <v>0.68044077134986225</v>
      </c>
      <c r="AA1934" s="49" t="str">
        <f t="shared" ca="1" si="245"/>
        <v>N</v>
      </c>
      <c r="AB1934" s="49">
        <f t="shared" ca="1" si="246"/>
        <v>5</v>
      </c>
      <c r="AC1934" s="49" t="str">
        <f t="shared" ca="1" si="247"/>
        <v>N</v>
      </c>
    </row>
    <row r="1935" spans="1:29" x14ac:dyDescent="0.25">
      <c r="A1935">
        <v>9232</v>
      </c>
      <c r="B1935" s="9">
        <v>43564</v>
      </c>
      <c r="C1935" s="50" t="str">
        <f t="shared" si="240"/>
        <v>N</v>
      </c>
      <c r="D1935" s="52">
        <f>_xlfn.XLOOKUP(B1935,Cal_Date!B:B,Cal_Date!A:A,0)</f>
        <v>2</v>
      </c>
      <c r="E1935">
        <v>2019</v>
      </c>
      <c r="F1935" t="s">
        <v>122</v>
      </c>
      <c r="G1935" t="s">
        <v>129</v>
      </c>
      <c r="H1935" t="s">
        <v>14</v>
      </c>
      <c r="I1935" t="s">
        <v>13</v>
      </c>
      <c r="J1935" t="s">
        <v>15</v>
      </c>
      <c r="K1935" t="s">
        <v>43</v>
      </c>
      <c r="L1935">
        <v>1</v>
      </c>
      <c r="M1935">
        <v>1000</v>
      </c>
      <c r="O1935" t="s">
        <v>25</v>
      </c>
      <c r="R1935" t="s">
        <v>44</v>
      </c>
      <c r="S1935" s="49" t="str">
        <f t="shared" si="241"/>
        <v>Card</v>
      </c>
      <c r="T1935" s="3">
        <v>0.03</v>
      </c>
      <c r="U1935" s="2">
        <v>7.0200000000000005</v>
      </c>
      <c r="V1935" s="2">
        <v>2.12</v>
      </c>
      <c r="W1935" s="54">
        <f>_xlfn.XLOOKUP(M1935,Market!A:A,Market!F:F,0)</f>
        <v>0.08</v>
      </c>
      <c r="X1935" s="55">
        <f t="shared" si="242"/>
        <v>0.21060000000000001</v>
      </c>
      <c r="Y1935" s="55">
        <f t="shared" si="243"/>
        <v>4.9000000000000004</v>
      </c>
      <c r="Z1935" s="54">
        <f t="shared" si="244"/>
        <v>0.69800569800569801</v>
      </c>
      <c r="AA1935" s="49" t="str">
        <f t="shared" ca="1" si="245"/>
        <v>N</v>
      </c>
      <c r="AB1935" s="49">
        <f t="shared" ca="1" si="246"/>
        <v>5</v>
      </c>
      <c r="AC1935" s="49" t="str">
        <f t="shared" ca="1" si="247"/>
        <v>N</v>
      </c>
    </row>
    <row r="1936" spans="1:29" x14ac:dyDescent="0.25">
      <c r="A1936">
        <v>9233</v>
      </c>
      <c r="B1936" s="9">
        <v>43564</v>
      </c>
      <c r="C1936" s="50" t="str">
        <f t="shared" si="240"/>
        <v>N</v>
      </c>
      <c r="D1936" s="52">
        <f>_xlfn.XLOOKUP(B1936,Cal_Date!B:B,Cal_Date!A:A,0)</f>
        <v>2</v>
      </c>
      <c r="E1936">
        <v>2019</v>
      </c>
      <c r="F1936" t="s">
        <v>122</v>
      </c>
      <c r="G1936" t="s">
        <v>129</v>
      </c>
      <c r="H1936" t="s">
        <v>11</v>
      </c>
      <c r="I1936" t="s">
        <v>11</v>
      </c>
      <c r="J1936" t="s">
        <v>15</v>
      </c>
      <c r="K1936" t="s">
        <v>42</v>
      </c>
      <c r="L1936">
        <v>1</v>
      </c>
      <c r="M1936">
        <v>1000</v>
      </c>
      <c r="O1936" t="s">
        <v>25</v>
      </c>
      <c r="R1936" t="s">
        <v>44</v>
      </c>
      <c r="S1936" s="49" t="str">
        <f t="shared" si="241"/>
        <v>Card</v>
      </c>
      <c r="T1936" s="3">
        <v>0.03</v>
      </c>
      <c r="U1936" s="2">
        <v>2.7</v>
      </c>
      <c r="V1936" s="2">
        <v>0.87</v>
      </c>
      <c r="W1936" s="54">
        <f>_xlfn.XLOOKUP(M1936,Market!A:A,Market!F:F,0)</f>
        <v>0.08</v>
      </c>
      <c r="X1936" s="55">
        <f t="shared" si="242"/>
        <v>8.1000000000000003E-2</v>
      </c>
      <c r="Y1936" s="55">
        <f t="shared" si="243"/>
        <v>1.83</v>
      </c>
      <c r="Z1936" s="54">
        <f t="shared" si="244"/>
        <v>0.67777777777777781</v>
      </c>
      <c r="AA1936" s="49" t="str">
        <f t="shared" ca="1" si="245"/>
        <v>N</v>
      </c>
      <c r="AB1936" s="49">
        <f t="shared" ca="1" si="246"/>
        <v>5</v>
      </c>
      <c r="AC1936" s="49" t="str">
        <f t="shared" ca="1" si="247"/>
        <v>N</v>
      </c>
    </row>
    <row r="1937" spans="1:29" x14ac:dyDescent="0.25">
      <c r="A1937">
        <v>9234</v>
      </c>
      <c r="B1937" s="9">
        <v>43564</v>
      </c>
      <c r="C1937" s="50" t="str">
        <f t="shared" si="240"/>
        <v>N</v>
      </c>
      <c r="D1937" s="52">
        <f>_xlfn.XLOOKUP(B1937,Cal_Date!B:B,Cal_Date!A:A,0)</f>
        <v>2</v>
      </c>
      <c r="E1937">
        <v>2019</v>
      </c>
      <c r="F1937" t="s">
        <v>122</v>
      </c>
      <c r="G1937" t="s">
        <v>129</v>
      </c>
      <c r="H1937" t="s">
        <v>48</v>
      </c>
      <c r="I1937" t="s">
        <v>18</v>
      </c>
      <c r="J1937" t="s">
        <v>10</v>
      </c>
      <c r="K1937" t="s">
        <v>43</v>
      </c>
      <c r="L1937">
        <v>1</v>
      </c>
      <c r="M1937">
        <v>1000</v>
      </c>
      <c r="O1937" t="s">
        <v>25</v>
      </c>
      <c r="R1937" t="s">
        <v>44</v>
      </c>
      <c r="S1937" s="49" t="str">
        <f t="shared" si="241"/>
        <v>Card</v>
      </c>
      <c r="T1937" s="3">
        <v>0.03</v>
      </c>
      <c r="U1937" s="2">
        <v>7.5600000000000005</v>
      </c>
      <c r="V1937" s="2">
        <v>1.46</v>
      </c>
      <c r="W1937" s="54">
        <f>_xlfn.XLOOKUP(M1937,Market!A:A,Market!F:F,0)</f>
        <v>0.08</v>
      </c>
      <c r="X1937" s="55">
        <f t="shared" si="242"/>
        <v>0.2268</v>
      </c>
      <c r="Y1937" s="55">
        <f t="shared" si="243"/>
        <v>6.1000000000000005</v>
      </c>
      <c r="Z1937" s="54">
        <f t="shared" si="244"/>
        <v>0.80687830687830686</v>
      </c>
      <c r="AA1937" s="49" t="str">
        <f t="shared" ca="1" si="245"/>
        <v>N</v>
      </c>
      <c r="AB1937" s="49">
        <f t="shared" ca="1" si="246"/>
        <v>5</v>
      </c>
      <c r="AC1937" s="49" t="str">
        <f t="shared" ca="1" si="247"/>
        <v>N</v>
      </c>
    </row>
    <row r="1938" spans="1:29" x14ac:dyDescent="0.25">
      <c r="A1938">
        <v>9235</v>
      </c>
      <c r="B1938" s="9">
        <v>43564</v>
      </c>
      <c r="C1938" s="50" t="str">
        <f t="shared" si="240"/>
        <v>N</v>
      </c>
      <c r="D1938" s="52">
        <f>_xlfn.XLOOKUP(B1938,Cal_Date!B:B,Cal_Date!A:A,0)</f>
        <v>2</v>
      </c>
      <c r="E1938">
        <v>2019</v>
      </c>
      <c r="F1938" t="s">
        <v>122</v>
      </c>
      <c r="G1938" t="s">
        <v>129</v>
      </c>
      <c r="H1938" t="s">
        <v>48</v>
      </c>
      <c r="I1938" t="s">
        <v>18</v>
      </c>
      <c r="J1938" t="s">
        <v>10</v>
      </c>
      <c r="K1938" t="s">
        <v>43</v>
      </c>
      <c r="L1938">
        <v>1</v>
      </c>
      <c r="M1938">
        <v>1001</v>
      </c>
      <c r="O1938" t="s">
        <v>25</v>
      </c>
      <c r="R1938" t="s">
        <v>44</v>
      </c>
      <c r="S1938" s="49" t="str">
        <f t="shared" si="241"/>
        <v>Card</v>
      </c>
      <c r="T1938" s="3">
        <v>0.03</v>
      </c>
      <c r="U1938" s="2">
        <v>7.42</v>
      </c>
      <c r="V1938" s="2">
        <v>1.46</v>
      </c>
      <c r="W1938" s="54">
        <f>_xlfn.XLOOKUP(M1938,Market!A:A,Market!F:F,0)</f>
        <v>0.06</v>
      </c>
      <c r="X1938" s="55">
        <f t="shared" si="242"/>
        <v>0.22259999999999999</v>
      </c>
      <c r="Y1938" s="55">
        <f t="shared" si="243"/>
        <v>5.96</v>
      </c>
      <c r="Z1938" s="54">
        <f t="shared" si="244"/>
        <v>0.80323450134770891</v>
      </c>
      <c r="AA1938" s="49" t="str">
        <f t="shared" ca="1" si="245"/>
        <v>N</v>
      </c>
      <c r="AB1938" s="49">
        <f t="shared" ca="1" si="246"/>
        <v>5</v>
      </c>
      <c r="AC1938" s="49" t="str">
        <f t="shared" ca="1" si="247"/>
        <v>N</v>
      </c>
    </row>
    <row r="1939" spans="1:29" x14ac:dyDescent="0.25">
      <c r="A1939">
        <v>9236</v>
      </c>
      <c r="B1939" s="9">
        <v>43564</v>
      </c>
      <c r="C1939" s="50" t="str">
        <f t="shared" si="240"/>
        <v>N</v>
      </c>
      <c r="D1939" s="52">
        <f>_xlfn.XLOOKUP(B1939,Cal_Date!B:B,Cal_Date!A:A,0)</f>
        <v>2</v>
      </c>
      <c r="E1939">
        <v>2019</v>
      </c>
      <c r="F1939" t="s">
        <v>122</v>
      </c>
      <c r="G1939" t="s">
        <v>129</v>
      </c>
      <c r="H1939" t="s">
        <v>11</v>
      </c>
      <c r="I1939" t="s">
        <v>13</v>
      </c>
      <c r="J1939" t="s">
        <v>15</v>
      </c>
      <c r="K1939" t="s">
        <v>42</v>
      </c>
      <c r="L1939">
        <v>2</v>
      </c>
      <c r="M1939">
        <v>1000</v>
      </c>
      <c r="O1939" t="s">
        <v>25</v>
      </c>
      <c r="R1939" t="s">
        <v>44</v>
      </c>
      <c r="S1939" s="49" t="str">
        <f t="shared" si="241"/>
        <v>Card</v>
      </c>
      <c r="T1939" s="3">
        <v>0.03</v>
      </c>
      <c r="U1939" s="2">
        <v>5.4</v>
      </c>
      <c r="V1939" s="2">
        <v>2.84</v>
      </c>
      <c r="W1939" s="54">
        <f>_xlfn.XLOOKUP(M1939,Market!A:A,Market!F:F,0)</f>
        <v>0.08</v>
      </c>
      <c r="X1939" s="55">
        <f t="shared" si="242"/>
        <v>0.16200000000000001</v>
      </c>
      <c r="Y1939" s="55">
        <f t="shared" si="243"/>
        <v>2.5600000000000005</v>
      </c>
      <c r="Z1939" s="54">
        <f t="shared" si="244"/>
        <v>0.47407407407407415</v>
      </c>
      <c r="AA1939" s="49" t="str">
        <f t="shared" ca="1" si="245"/>
        <v>N</v>
      </c>
      <c r="AB1939" s="49">
        <f t="shared" ca="1" si="246"/>
        <v>5</v>
      </c>
      <c r="AC1939" s="49" t="str">
        <f t="shared" ca="1" si="247"/>
        <v>N</v>
      </c>
    </row>
    <row r="1940" spans="1:29" x14ac:dyDescent="0.25">
      <c r="A1940">
        <v>9237</v>
      </c>
      <c r="B1940" s="9">
        <v>43564</v>
      </c>
      <c r="C1940" s="50" t="str">
        <f t="shared" si="240"/>
        <v>N</v>
      </c>
      <c r="D1940" s="52">
        <f>_xlfn.XLOOKUP(B1940,Cal_Date!B:B,Cal_Date!A:A,0)</f>
        <v>2</v>
      </c>
      <c r="E1940">
        <v>2019</v>
      </c>
      <c r="F1940" t="s">
        <v>122</v>
      </c>
      <c r="G1940" t="s">
        <v>129</v>
      </c>
      <c r="H1940" t="s">
        <v>11</v>
      </c>
      <c r="I1940" t="s">
        <v>11</v>
      </c>
      <c r="J1940" t="s">
        <v>15</v>
      </c>
      <c r="K1940" t="s">
        <v>42</v>
      </c>
      <c r="L1940">
        <v>1</v>
      </c>
      <c r="M1940">
        <v>1000</v>
      </c>
      <c r="O1940" t="s">
        <v>25</v>
      </c>
      <c r="R1940" t="s">
        <v>44</v>
      </c>
      <c r="S1940" s="49" t="str">
        <f t="shared" si="241"/>
        <v>Card</v>
      </c>
      <c r="T1940" s="3">
        <v>0.03</v>
      </c>
      <c r="U1940" s="2">
        <v>2.7</v>
      </c>
      <c r="V1940" s="2">
        <v>0.87</v>
      </c>
      <c r="W1940" s="54">
        <f>_xlfn.XLOOKUP(M1940,Market!A:A,Market!F:F,0)</f>
        <v>0.08</v>
      </c>
      <c r="X1940" s="55">
        <f t="shared" si="242"/>
        <v>8.1000000000000003E-2</v>
      </c>
      <c r="Y1940" s="55">
        <f t="shared" si="243"/>
        <v>1.83</v>
      </c>
      <c r="Z1940" s="54">
        <f t="shared" si="244"/>
        <v>0.67777777777777781</v>
      </c>
      <c r="AA1940" s="49" t="str">
        <f t="shared" ca="1" si="245"/>
        <v>N</v>
      </c>
      <c r="AB1940" s="49">
        <f t="shared" ca="1" si="246"/>
        <v>5</v>
      </c>
      <c r="AC1940" s="49" t="str">
        <f t="shared" ca="1" si="247"/>
        <v>N</v>
      </c>
    </row>
    <row r="1941" spans="1:29" x14ac:dyDescent="0.25">
      <c r="A1941">
        <v>9238</v>
      </c>
      <c r="B1941" s="9">
        <v>43564</v>
      </c>
      <c r="C1941" s="50" t="str">
        <f t="shared" si="240"/>
        <v>N</v>
      </c>
      <c r="D1941" s="52">
        <f>_xlfn.XLOOKUP(B1941,Cal_Date!B:B,Cal_Date!A:A,0)</f>
        <v>2</v>
      </c>
      <c r="E1941">
        <v>2019</v>
      </c>
      <c r="F1941" t="s">
        <v>122</v>
      </c>
      <c r="G1941" t="s">
        <v>129</v>
      </c>
      <c r="H1941" t="s">
        <v>14</v>
      </c>
      <c r="I1941" t="s">
        <v>18</v>
      </c>
      <c r="J1941" t="s">
        <v>15</v>
      </c>
      <c r="K1941" t="s">
        <v>43</v>
      </c>
      <c r="L1941">
        <v>1</v>
      </c>
      <c r="M1941">
        <v>1004</v>
      </c>
      <c r="O1941" t="s">
        <v>28</v>
      </c>
      <c r="R1941" t="s">
        <v>44</v>
      </c>
      <c r="S1941" s="49" t="str">
        <f t="shared" si="241"/>
        <v>Card</v>
      </c>
      <c r="T1941" s="3">
        <v>0.03</v>
      </c>
      <c r="U1941" s="2">
        <v>6.8900000000000006</v>
      </c>
      <c r="V1941" s="2">
        <v>2.1</v>
      </c>
      <c r="W1941" s="54">
        <f>_xlfn.XLOOKUP(M1941,Market!A:A,Market!F:F,0)</f>
        <v>0.06</v>
      </c>
      <c r="X1941" s="55">
        <f t="shared" si="242"/>
        <v>0.20670000000000002</v>
      </c>
      <c r="Y1941" s="55">
        <f t="shared" si="243"/>
        <v>4.7900000000000009</v>
      </c>
      <c r="Z1941" s="54">
        <f t="shared" si="244"/>
        <v>0.69521044992743108</v>
      </c>
      <c r="AA1941" s="49" t="str">
        <f t="shared" ca="1" si="245"/>
        <v>N</v>
      </c>
      <c r="AB1941" s="49">
        <f t="shared" ca="1" si="246"/>
        <v>5</v>
      </c>
      <c r="AC1941" s="49" t="str">
        <f t="shared" ca="1" si="247"/>
        <v>N</v>
      </c>
    </row>
    <row r="1942" spans="1:29" x14ac:dyDescent="0.25">
      <c r="A1942">
        <v>9239</v>
      </c>
      <c r="B1942" s="9">
        <v>43564</v>
      </c>
      <c r="C1942" s="50" t="str">
        <f t="shared" si="240"/>
        <v>N</v>
      </c>
      <c r="D1942" s="52">
        <f>_xlfn.XLOOKUP(B1942,Cal_Date!B:B,Cal_Date!A:A,0)</f>
        <v>2</v>
      </c>
      <c r="E1942">
        <v>2019</v>
      </c>
      <c r="F1942" t="s">
        <v>122</v>
      </c>
      <c r="G1942" t="s">
        <v>129</v>
      </c>
      <c r="H1942" t="s">
        <v>11</v>
      </c>
      <c r="I1942" t="s">
        <v>11</v>
      </c>
      <c r="J1942" t="s">
        <v>15</v>
      </c>
      <c r="K1942" t="s">
        <v>42</v>
      </c>
      <c r="L1942">
        <v>1</v>
      </c>
      <c r="M1942">
        <v>1005</v>
      </c>
      <c r="O1942" t="s">
        <v>25</v>
      </c>
      <c r="R1942" t="s">
        <v>44</v>
      </c>
      <c r="S1942" s="49" t="str">
        <f t="shared" si="241"/>
        <v>Card</v>
      </c>
      <c r="T1942" s="3">
        <v>0.03</v>
      </c>
      <c r="U1942" s="2">
        <v>2.7225000000000001</v>
      </c>
      <c r="V1942" s="2">
        <v>0.87</v>
      </c>
      <c r="W1942" s="54">
        <f>_xlfn.XLOOKUP(M1942,Market!A:A,Market!F:F,0)</f>
        <v>8.8999999999999996E-2</v>
      </c>
      <c r="X1942" s="55">
        <f t="shared" si="242"/>
        <v>8.1674999999999998E-2</v>
      </c>
      <c r="Y1942" s="55">
        <f t="shared" si="243"/>
        <v>1.8525</v>
      </c>
      <c r="Z1942" s="54">
        <f t="shared" si="244"/>
        <v>0.68044077134986225</v>
      </c>
      <c r="AA1942" s="49" t="str">
        <f t="shared" ca="1" si="245"/>
        <v>N</v>
      </c>
      <c r="AB1942" s="49">
        <f t="shared" ca="1" si="246"/>
        <v>5</v>
      </c>
      <c r="AC1942" s="49" t="str">
        <f t="shared" ca="1" si="247"/>
        <v>N</v>
      </c>
    </row>
    <row r="1943" spans="1:29" x14ac:dyDescent="0.25">
      <c r="A1943">
        <v>9240</v>
      </c>
      <c r="B1943" s="9">
        <v>43564</v>
      </c>
      <c r="C1943" s="50" t="str">
        <f t="shared" si="240"/>
        <v>N</v>
      </c>
      <c r="D1943" s="52">
        <f>_xlfn.XLOOKUP(B1943,Cal_Date!B:B,Cal_Date!A:A,0)</f>
        <v>2</v>
      </c>
      <c r="E1943">
        <v>2019</v>
      </c>
      <c r="F1943" t="s">
        <v>122</v>
      </c>
      <c r="G1943" t="s">
        <v>129</v>
      </c>
      <c r="H1943" t="s">
        <v>48</v>
      </c>
      <c r="I1943" t="s">
        <v>18</v>
      </c>
      <c r="J1943" t="s">
        <v>10</v>
      </c>
      <c r="K1943" t="s">
        <v>43</v>
      </c>
      <c r="L1943">
        <v>1</v>
      </c>
      <c r="M1943">
        <v>1000</v>
      </c>
      <c r="O1943" t="s">
        <v>25</v>
      </c>
      <c r="R1943" t="s">
        <v>44</v>
      </c>
      <c r="S1943" s="49" t="str">
        <f t="shared" si="241"/>
        <v>Card</v>
      </c>
      <c r="T1943" s="3">
        <v>0.03</v>
      </c>
      <c r="U1943" s="2">
        <v>7.5600000000000005</v>
      </c>
      <c r="V1943" s="2">
        <v>1.46</v>
      </c>
      <c r="W1943" s="54">
        <f>_xlfn.XLOOKUP(M1943,Market!A:A,Market!F:F,0)</f>
        <v>0.08</v>
      </c>
      <c r="X1943" s="55">
        <f t="shared" si="242"/>
        <v>0.2268</v>
      </c>
      <c r="Y1943" s="55">
        <f t="shared" si="243"/>
        <v>6.1000000000000005</v>
      </c>
      <c r="Z1943" s="54">
        <f t="shared" si="244"/>
        <v>0.80687830687830686</v>
      </c>
      <c r="AA1943" s="49" t="str">
        <f t="shared" ca="1" si="245"/>
        <v>N</v>
      </c>
      <c r="AB1943" s="49">
        <f t="shared" ca="1" si="246"/>
        <v>5</v>
      </c>
      <c r="AC1943" s="49" t="str">
        <f t="shared" ca="1" si="247"/>
        <v>N</v>
      </c>
    </row>
    <row r="1944" spans="1:29" x14ac:dyDescent="0.25">
      <c r="A1944">
        <v>9241</v>
      </c>
      <c r="B1944" s="9">
        <v>43564</v>
      </c>
      <c r="C1944" s="50" t="str">
        <f t="shared" si="240"/>
        <v>N</v>
      </c>
      <c r="D1944" s="52">
        <f>_xlfn.XLOOKUP(B1944,Cal_Date!B:B,Cal_Date!A:A,0)</f>
        <v>2</v>
      </c>
      <c r="E1944">
        <v>2019</v>
      </c>
      <c r="F1944" t="s">
        <v>122</v>
      </c>
      <c r="G1944" t="s">
        <v>129</v>
      </c>
      <c r="H1944" t="s">
        <v>48</v>
      </c>
      <c r="I1944" t="s">
        <v>18</v>
      </c>
      <c r="J1944" t="s">
        <v>10</v>
      </c>
      <c r="K1944" t="s">
        <v>43</v>
      </c>
      <c r="L1944">
        <v>1</v>
      </c>
      <c r="M1944">
        <v>1006</v>
      </c>
      <c r="O1944" t="s">
        <v>28</v>
      </c>
      <c r="R1944" t="s">
        <v>44</v>
      </c>
      <c r="S1944" s="49" t="str">
        <f t="shared" si="241"/>
        <v>Card</v>
      </c>
      <c r="T1944" s="3">
        <v>0.03</v>
      </c>
      <c r="U1944" s="2">
        <v>7.6229999999999993</v>
      </c>
      <c r="V1944" s="2">
        <v>1.46</v>
      </c>
      <c r="W1944" s="54">
        <f>_xlfn.XLOOKUP(M1944,Market!A:A,Market!F:F,0)</f>
        <v>8.8999999999999996E-2</v>
      </c>
      <c r="X1944" s="55">
        <f t="shared" si="242"/>
        <v>0.22868999999999998</v>
      </c>
      <c r="Y1944" s="55">
        <f t="shared" si="243"/>
        <v>6.1629999999999994</v>
      </c>
      <c r="Z1944" s="54">
        <f t="shared" si="244"/>
        <v>0.80847435392889933</v>
      </c>
      <c r="AA1944" s="49" t="str">
        <f t="shared" ca="1" si="245"/>
        <v>N</v>
      </c>
      <c r="AB1944" s="49">
        <f t="shared" ca="1" si="246"/>
        <v>5</v>
      </c>
      <c r="AC1944" s="49" t="str">
        <f t="shared" ca="1" si="247"/>
        <v>N</v>
      </c>
    </row>
    <row r="1945" spans="1:29" x14ac:dyDescent="0.25">
      <c r="A1945">
        <v>9242</v>
      </c>
      <c r="B1945" s="9">
        <v>43564</v>
      </c>
      <c r="C1945" s="50" t="str">
        <f t="shared" si="240"/>
        <v>N</v>
      </c>
      <c r="D1945" s="52">
        <f>_xlfn.XLOOKUP(B1945,Cal_Date!B:B,Cal_Date!A:A,0)</f>
        <v>2</v>
      </c>
      <c r="E1945">
        <v>2019</v>
      </c>
      <c r="F1945" t="s">
        <v>122</v>
      </c>
      <c r="G1945" t="s">
        <v>129</v>
      </c>
      <c r="H1945" t="s">
        <v>11</v>
      </c>
      <c r="I1945" t="s">
        <v>11</v>
      </c>
      <c r="J1945" t="s">
        <v>15</v>
      </c>
      <c r="K1945" t="s">
        <v>42</v>
      </c>
      <c r="L1945">
        <v>2</v>
      </c>
      <c r="M1945">
        <v>1000</v>
      </c>
      <c r="O1945" t="s">
        <v>25</v>
      </c>
      <c r="R1945" t="s">
        <v>44</v>
      </c>
      <c r="S1945" s="49" t="str">
        <f t="shared" si="241"/>
        <v>Card</v>
      </c>
      <c r="T1945" s="3">
        <v>0.03</v>
      </c>
      <c r="U1945" s="2">
        <v>6.48</v>
      </c>
      <c r="V1945" s="2">
        <v>1.98</v>
      </c>
      <c r="W1945" s="54">
        <f>_xlfn.XLOOKUP(M1945,Market!A:A,Market!F:F,0)</f>
        <v>0.08</v>
      </c>
      <c r="X1945" s="55">
        <f t="shared" si="242"/>
        <v>0.19440000000000002</v>
      </c>
      <c r="Y1945" s="55">
        <f t="shared" si="243"/>
        <v>4.5</v>
      </c>
      <c r="Z1945" s="54">
        <f t="shared" si="244"/>
        <v>0.69444444444444442</v>
      </c>
      <c r="AA1945" s="49" t="str">
        <f t="shared" ca="1" si="245"/>
        <v>N</v>
      </c>
      <c r="AB1945" s="49">
        <f t="shared" ca="1" si="246"/>
        <v>5</v>
      </c>
      <c r="AC1945" s="49" t="str">
        <f t="shared" ca="1" si="247"/>
        <v>N</v>
      </c>
    </row>
    <row r="1946" spans="1:29" x14ac:dyDescent="0.25">
      <c r="A1946">
        <v>9243</v>
      </c>
      <c r="B1946" s="9">
        <v>43564</v>
      </c>
      <c r="C1946" s="50" t="str">
        <f t="shared" si="240"/>
        <v>N</v>
      </c>
      <c r="D1946" s="52">
        <f>_xlfn.XLOOKUP(B1946,Cal_Date!B:B,Cal_Date!A:A,0)</f>
        <v>2</v>
      </c>
      <c r="E1946">
        <v>2019</v>
      </c>
      <c r="F1946" t="s">
        <v>122</v>
      </c>
      <c r="G1946" t="s">
        <v>129</v>
      </c>
      <c r="H1946" t="s">
        <v>11</v>
      </c>
      <c r="I1946" t="s">
        <v>11</v>
      </c>
      <c r="J1946" t="s">
        <v>15</v>
      </c>
      <c r="K1946" t="s">
        <v>42</v>
      </c>
      <c r="L1946">
        <v>2</v>
      </c>
      <c r="M1946">
        <v>1001</v>
      </c>
      <c r="O1946" t="s">
        <v>25</v>
      </c>
      <c r="R1946" t="s">
        <v>44</v>
      </c>
      <c r="S1946" s="49" t="str">
        <f t="shared" si="241"/>
        <v>Card</v>
      </c>
      <c r="T1946" s="3">
        <v>0.03</v>
      </c>
      <c r="U1946" s="2">
        <v>6.36</v>
      </c>
      <c r="V1946" s="2">
        <v>1.98</v>
      </c>
      <c r="W1946" s="54">
        <f>_xlfn.XLOOKUP(M1946,Market!A:A,Market!F:F,0)</f>
        <v>0.06</v>
      </c>
      <c r="X1946" s="55">
        <f t="shared" si="242"/>
        <v>0.1908</v>
      </c>
      <c r="Y1946" s="55">
        <f t="shared" si="243"/>
        <v>4.3800000000000008</v>
      </c>
      <c r="Z1946" s="54">
        <f t="shared" si="244"/>
        <v>0.68867924528301894</v>
      </c>
      <c r="AA1946" s="49" t="str">
        <f t="shared" ca="1" si="245"/>
        <v>N</v>
      </c>
      <c r="AB1946" s="49">
        <f t="shared" ca="1" si="246"/>
        <v>5</v>
      </c>
      <c r="AC1946" s="49" t="str">
        <f t="shared" ca="1" si="247"/>
        <v>N</v>
      </c>
    </row>
    <row r="1947" spans="1:29" x14ac:dyDescent="0.25">
      <c r="A1947">
        <v>9244</v>
      </c>
      <c r="B1947" s="9">
        <v>43564</v>
      </c>
      <c r="C1947" s="50" t="str">
        <f t="shared" si="240"/>
        <v>N</v>
      </c>
      <c r="D1947" s="52">
        <f>_xlfn.XLOOKUP(B1947,Cal_Date!B:B,Cal_Date!A:A,0)</f>
        <v>2</v>
      </c>
      <c r="E1947">
        <v>2019</v>
      </c>
      <c r="F1947" t="s">
        <v>122</v>
      </c>
      <c r="G1947" t="s">
        <v>129</v>
      </c>
      <c r="H1947" t="s">
        <v>11</v>
      </c>
      <c r="I1947" t="s">
        <v>11</v>
      </c>
      <c r="J1947" t="s">
        <v>15</v>
      </c>
      <c r="K1947" t="s">
        <v>42</v>
      </c>
      <c r="L1947">
        <v>1</v>
      </c>
      <c r="M1947">
        <v>1008</v>
      </c>
      <c r="O1947" t="s">
        <v>28</v>
      </c>
      <c r="R1947" t="s">
        <v>44</v>
      </c>
      <c r="S1947" s="49" t="str">
        <f t="shared" si="241"/>
        <v>Card</v>
      </c>
      <c r="T1947" s="3">
        <v>0.03</v>
      </c>
      <c r="U1947" s="2">
        <v>3.2669999999999999</v>
      </c>
      <c r="V1947" s="2">
        <v>0.99</v>
      </c>
      <c r="W1947" s="54">
        <f>_xlfn.XLOOKUP(M1947,Market!A:A,Market!F:F,0)</f>
        <v>8.8999999999999996E-2</v>
      </c>
      <c r="X1947" s="55">
        <f t="shared" si="242"/>
        <v>9.801E-2</v>
      </c>
      <c r="Y1947" s="55">
        <f t="shared" si="243"/>
        <v>2.2770000000000001</v>
      </c>
      <c r="Z1947" s="54">
        <f t="shared" si="244"/>
        <v>0.69696969696969702</v>
      </c>
      <c r="AA1947" s="49" t="str">
        <f t="shared" ca="1" si="245"/>
        <v>N</v>
      </c>
      <c r="AB1947" s="49">
        <f t="shared" ca="1" si="246"/>
        <v>5</v>
      </c>
      <c r="AC1947" s="49" t="str">
        <f t="shared" ca="1" si="247"/>
        <v>N</v>
      </c>
    </row>
    <row r="1948" spans="1:29" x14ac:dyDescent="0.25">
      <c r="A1948">
        <v>9245</v>
      </c>
      <c r="B1948" s="9">
        <v>43564</v>
      </c>
      <c r="C1948" s="50" t="str">
        <f t="shared" si="240"/>
        <v>N</v>
      </c>
      <c r="D1948" s="52">
        <f>_xlfn.XLOOKUP(B1948,Cal_Date!B:B,Cal_Date!A:A,0)</f>
        <v>2</v>
      </c>
      <c r="E1948">
        <v>2019</v>
      </c>
      <c r="F1948" t="s">
        <v>122</v>
      </c>
      <c r="G1948" t="s">
        <v>129</v>
      </c>
      <c r="H1948" t="s">
        <v>14</v>
      </c>
      <c r="I1948" t="s">
        <v>18</v>
      </c>
      <c r="J1948" t="s">
        <v>15</v>
      </c>
      <c r="K1948" t="s">
        <v>43</v>
      </c>
      <c r="L1948">
        <v>1</v>
      </c>
      <c r="M1948">
        <v>1009</v>
      </c>
      <c r="O1948" t="s">
        <v>28</v>
      </c>
      <c r="R1948" t="s">
        <v>44</v>
      </c>
      <c r="S1948" s="49" t="str">
        <f t="shared" si="241"/>
        <v>Card</v>
      </c>
      <c r="T1948" s="3">
        <v>0.03</v>
      </c>
      <c r="U1948" s="2">
        <v>7.6229999999999993</v>
      </c>
      <c r="V1948" s="2">
        <v>2.1</v>
      </c>
      <c r="W1948" s="54">
        <f>_xlfn.XLOOKUP(M1948,Market!A:A,Market!F:F,0)</f>
        <v>8.8999999999999996E-2</v>
      </c>
      <c r="X1948" s="55">
        <f t="shared" si="242"/>
        <v>0.22868999999999998</v>
      </c>
      <c r="Y1948" s="55">
        <f t="shared" si="243"/>
        <v>5.5229999999999997</v>
      </c>
      <c r="Z1948" s="54">
        <f t="shared" si="244"/>
        <v>0.72451790633608815</v>
      </c>
      <c r="AA1948" s="49" t="str">
        <f t="shared" ca="1" si="245"/>
        <v>N</v>
      </c>
      <c r="AB1948" s="49">
        <f t="shared" ca="1" si="246"/>
        <v>5</v>
      </c>
      <c r="AC1948" s="49" t="str">
        <f t="shared" ca="1" si="247"/>
        <v>N</v>
      </c>
    </row>
    <row r="1949" spans="1:29" x14ac:dyDescent="0.25">
      <c r="A1949">
        <v>9246</v>
      </c>
      <c r="B1949" s="9">
        <v>43564</v>
      </c>
      <c r="C1949" s="50" t="str">
        <f t="shared" si="240"/>
        <v>N</v>
      </c>
      <c r="D1949" s="52">
        <f>_xlfn.XLOOKUP(B1949,Cal_Date!B:B,Cal_Date!A:A,0)</f>
        <v>2</v>
      </c>
      <c r="E1949">
        <v>2019</v>
      </c>
      <c r="F1949" t="s">
        <v>122</v>
      </c>
      <c r="G1949" t="s">
        <v>129</v>
      </c>
      <c r="H1949" t="s">
        <v>48</v>
      </c>
      <c r="I1949" t="s">
        <v>18</v>
      </c>
      <c r="J1949" t="s">
        <v>10</v>
      </c>
      <c r="K1949" t="s">
        <v>43</v>
      </c>
      <c r="L1949">
        <v>1</v>
      </c>
      <c r="M1949">
        <v>1001</v>
      </c>
      <c r="O1949" t="s">
        <v>25</v>
      </c>
      <c r="R1949" t="s">
        <v>44</v>
      </c>
      <c r="S1949" s="49" t="str">
        <f t="shared" si="241"/>
        <v>Card</v>
      </c>
      <c r="T1949" s="3">
        <v>0.03</v>
      </c>
      <c r="U1949" s="2">
        <v>7.42</v>
      </c>
      <c r="V1949" s="2">
        <v>1.46</v>
      </c>
      <c r="W1949" s="54">
        <f>_xlfn.XLOOKUP(M1949,Market!A:A,Market!F:F,0)</f>
        <v>0.06</v>
      </c>
      <c r="X1949" s="55">
        <f t="shared" si="242"/>
        <v>0.22259999999999999</v>
      </c>
      <c r="Y1949" s="55">
        <f t="shared" si="243"/>
        <v>5.96</v>
      </c>
      <c r="Z1949" s="54">
        <f t="shared" si="244"/>
        <v>0.80323450134770891</v>
      </c>
      <c r="AA1949" s="49" t="str">
        <f t="shared" ca="1" si="245"/>
        <v>N</v>
      </c>
      <c r="AB1949" s="49">
        <f t="shared" ca="1" si="246"/>
        <v>5</v>
      </c>
      <c r="AC1949" s="49" t="str">
        <f t="shared" ca="1" si="247"/>
        <v>N</v>
      </c>
    </row>
    <row r="1950" spans="1:29" x14ac:dyDescent="0.25">
      <c r="A1950">
        <v>9247</v>
      </c>
      <c r="B1950" s="9">
        <v>43564</v>
      </c>
      <c r="C1950" s="50" t="str">
        <f t="shared" si="240"/>
        <v>N</v>
      </c>
      <c r="D1950" s="52">
        <f>_xlfn.XLOOKUP(B1950,Cal_Date!B:B,Cal_Date!A:A,0)</f>
        <v>2</v>
      </c>
      <c r="E1950">
        <v>2019</v>
      </c>
      <c r="F1950" t="s">
        <v>122</v>
      </c>
      <c r="G1950" t="s">
        <v>129</v>
      </c>
      <c r="H1950" t="s">
        <v>48</v>
      </c>
      <c r="I1950" t="s">
        <v>18</v>
      </c>
      <c r="J1950" t="s">
        <v>10</v>
      </c>
      <c r="K1950" t="s">
        <v>43</v>
      </c>
      <c r="L1950">
        <v>2</v>
      </c>
      <c r="M1950">
        <v>1001</v>
      </c>
      <c r="O1950" t="s">
        <v>25</v>
      </c>
      <c r="R1950" t="s">
        <v>44</v>
      </c>
      <c r="S1950" s="49" t="str">
        <f t="shared" si="241"/>
        <v>Card</v>
      </c>
      <c r="T1950" s="3">
        <v>0.03</v>
      </c>
      <c r="U1950" s="2">
        <v>14.84</v>
      </c>
      <c r="V1950" s="2">
        <v>2.92</v>
      </c>
      <c r="W1950" s="54">
        <f>_xlfn.XLOOKUP(M1950,Market!A:A,Market!F:F,0)</f>
        <v>0.06</v>
      </c>
      <c r="X1950" s="55">
        <f t="shared" si="242"/>
        <v>0.44519999999999998</v>
      </c>
      <c r="Y1950" s="55">
        <f t="shared" si="243"/>
        <v>11.92</v>
      </c>
      <c r="Z1950" s="54">
        <f t="shared" si="244"/>
        <v>0.80323450134770891</v>
      </c>
      <c r="AA1950" s="49" t="str">
        <f t="shared" ca="1" si="245"/>
        <v>N</v>
      </c>
      <c r="AB1950" s="49">
        <f t="shared" ca="1" si="246"/>
        <v>5</v>
      </c>
      <c r="AC1950" s="49" t="str">
        <f t="shared" ca="1" si="247"/>
        <v>N</v>
      </c>
    </row>
    <row r="1951" spans="1:29" x14ac:dyDescent="0.25">
      <c r="A1951">
        <v>9248</v>
      </c>
      <c r="B1951" s="9">
        <v>43564</v>
      </c>
      <c r="C1951" s="50" t="str">
        <f t="shared" si="240"/>
        <v>N</v>
      </c>
      <c r="D1951" s="52">
        <f>_xlfn.XLOOKUP(B1951,Cal_Date!B:B,Cal_Date!A:A,0)</f>
        <v>2</v>
      </c>
      <c r="E1951">
        <v>2019</v>
      </c>
      <c r="F1951" t="s">
        <v>122</v>
      </c>
      <c r="G1951" t="s">
        <v>129</v>
      </c>
      <c r="H1951" t="s">
        <v>11</v>
      </c>
      <c r="I1951" t="s">
        <v>11</v>
      </c>
      <c r="J1951" t="s">
        <v>15</v>
      </c>
      <c r="K1951" t="s">
        <v>42</v>
      </c>
      <c r="L1951">
        <v>1</v>
      </c>
      <c r="M1951">
        <v>1001</v>
      </c>
      <c r="O1951" t="s">
        <v>25</v>
      </c>
      <c r="R1951" t="s">
        <v>44</v>
      </c>
      <c r="S1951" s="49" t="str">
        <f t="shared" si="241"/>
        <v>Card</v>
      </c>
      <c r="T1951" s="3">
        <v>0.03</v>
      </c>
      <c r="U1951" s="2">
        <v>3.18</v>
      </c>
      <c r="V1951" s="2">
        <v>0.99</v>
      </c>
      <c r="W1951" s="54">
        <f>_xlfn.XLOOKUP(M1951,Market!A:A,Market!F:F,0)</f>
        <v>0.06</v>
      </c>
      <c r="X1951" s="55">
        <f t="shared" si="242"/>
        <v>9.5399999999999999E-2</v>
      </c>
      <c r="Y1951" s="55">
        <f t="shared" si="243"/>
        <v>2.1900000000000004</v>
      </c>
      <c r="Z1951" s="54">
        <f t="shared" si="244"/>
        <v>0.68867924528301894</v>
      </c>
      <c r="AA1951" s="49" t="str">
        <f t="shared" ca="1" si="245"/>
        <v>N</v>
      </c>
      <c r="AB1951" s="49">
        <f t="shared" ca="1" si="246"/>
        <v>5</v>
      </c>
      <c r="AC1951" s="49" t="str">
        <f t="shared" ca="1" si="247"/>
        <v>N</v>
      </c>
    </row>
    <row r="1952" spans="1:29" x14ac:dyDescent="0.25">
      <c r="A1952">
        <v>9249</v>
      </c>
      <c r="B1952" s="9">
        <v>43564</v>
      </c>
      <c r="C1952" s="50" t="str">
        <f t="shared" si="240"/>
        <v>N</v>
      </c>
      <c r="D1952" s="52">
        <f>_xlfn.XLOOKUP(B1952,Cal_Date!B:B,Cal_Date!A:A,0)</f>
        <v>2</v>
      </c>
      <c r="E1952">
        <v>2019</v>
      </c>
      <c r="F1952" t="s">
        <v>122</v>
      </c>
      <c r="G1952" t="s">
        <v>129</v>
      </c>
      <c r="H1952" t="s">
        <v>11</v>
      </c>
      <c r="I1952" t="s">
        <v>11</v>
      </c>
      <c r="J1952" t="s">
        <v>15</v>
      </c>
      <c r="K1952" t="s">
        <v>42</v>
      </c>
      <c r="L1952">
        <v>2</v>
      </c>
      <c r="M1952">
        <v>1002</v>
      </c>
      <c r="O1952" t="s">
        <v>28</v>
      </c>
      <c r="R1952" t="s">
        <v>44</v>
      </c>
      <c r="S1952" s="49" t="str">
        <f t="shared" si="241"/>
        <v>Card</v>
      </c>
      <c r="T1952" s="3">
        <v>0.03</v>
      </c>
      <c r="U1952" s="2">
        <v>6.36</v>
      </c>
      <c r="V1952" s="2">
        <v>1.98</v>
      </c>
      <c r="W1952" s="54">
        <f>_xlfn.XLOOKUP(M1952,Market!A:A,Market!F:F,0)</f>
        <v>0.06</v>
      </c>
      <c r="X1952" s="55">
        <f t="shared" si="242"/>
        <v>0.1908</v>
      </c>
      <c r="Y1952" s="55">
        <f t="shared" si="243"/>
        <v>4.3800000000000008</v>
      </c>
      <c r="Z1952" s="54">
        <f t="shared" si="244"/>
        <v>0.68867924528301894</v>
      </c>
      <c r="AA1952" s="49" t="str">
        <f t="shared" ca="1" si="245"/>
        <v>N</v>
      </c>
      <c r="AB1952" s="49">
        <f t="shared" ca="1" si="246"/>
        <v>5</v>
      </c>
      <c r="AC1952" s="49" t="str">
        <f t="shared" ca="1" si="247"/>
        <v>N</v>
      </c>
    </row>
    <row r="1953" spans="1:29" x14ac:dyDescent="0.25">
      <c r="A1953">
        <v>9250</v>
      </c>
      <c r="B1953" s="9">
        <v>43564</v>
      </c>
      <c r="C1953" s="50" t="str">
        <f t="shared" si="240"/>
        <v>N</v>
      </c>
      <c r="D1953" s="52">
        <f>_xlfn.XLOOKUP(B1953,Cal_Date!B:B,Cal_Date!A:A,0)</f>
        <v>2</v>
      </c>
      <c r="E1953">
        <v>2019</v>
      </c>
      <c r="F1953" t="s">
        <v>122</v>
      </c>
      <c r="G1953" t="s">
        <v>129</v>
      </c>
      <c r="H1953" t="s">
        <v>14</v>
      </c>
      <c r="I1953" t="s">
        <v>18</v>
      </c>
      <c r="J1953" t="s">
        <v>15</v>
      </c>
      <c r="K1953" t="s">
        <v>43</v>
      </c>
      <c r="L1953">
        <v>1</v>
      </c>
      <c r="M1953">
        <v>1003</v>
      </c>
      <c r="O1953" t="s">
        <v>25</v>
      </c>
      <c r="R1953" t="s">
        <v>44</v>
      </c>
      <c r="S1953" s="49" t="str">
        <f t="shared" si="241"/>
        <v>Card</v>
      </c>
      <c r="T1953" s="3">
        <v>0.03</v>
      </c>
      <c r="U1953" s="2">
        <v>7.42</v>
      </c>
      <c r="V1953" s="2">
        <v>2.1</v>
      </c>
      <c r="W1953" s="54">
        <f>_xlfn.XLOOKUP(M1953,Market!A:A,Market!F:F,0)</f>
        <v>0.06</v>
      </c>
      <c r="X1953" s="55">
        <f t="shared" si="242"/>
        <v>0.22259999999999999</v>
      </c>
      <c r="Y1953" s="55">
        <f t="shared" si="243"/>
        <v>5.32</v>
      </c>
      <c r="Z1953" s="54">
        <f t="shared" si="244"/>
        <v>0.71698113207547176</v>
      </c>
      <c r="AA1953" s="49" t="str">
        <f t="shared" ca="1" si="245"/>
        <v>N</v>
      </c>
      <c r="AB1953" s="49">
        <f t="shared" ca="1" si="246"/>
        <v>5</v>
      </c>
      <c r="AC1953" s="49" t="str">
        <f t="shared" ca="1" si="247"/>
        <v>N</v>
      </c>
    </row>
    <row r="1954" spans="1:29" x14ac:dyDescent="0.25">
      <c r="A1954">
        <v>9251</v>
      </c>
      <c r="B1954" s="9">
        <v>43564</v>
      </c>
      <c r="C1954" s="50" t="str">
        <f t="shared" si="240"/>
        <v>N</v>
      </c>
      <c r="D1954" s="52">
        <f>_xlfn.XLOOKUP(B1954,Cal_Date!B:B,Cal_Date!A:A,0)</f>
        <v>2</v>
      </c>
      <c r="E1954">
        <v>2019</v>
      </c>
      <c r="F1954" t="s">
        <v>122</v>
      </c>
      <c r="G1954" t="s">
        <v>129</v>
      </c>
      <c r="H1954" t="s">
        <v>14</v>
      </c>
      <c r="I1954" t="s">
        <v>18</v>
      </c>
      <c r="J1954" t="s">
        <v>15</v>
      </c>
      <c r="K1954" t="s">
        <v>43</v>
      </c>
      <c r="L1954">
        <v>2</v>
      </c>
      <c r="M1954">
        <v>1003</v>
      </c>
      <c r="O1954" t="s">
        <v>25</v>
      </c>
      <c r="R1954" t="s">
        <v>44</v>
      </c>
      <c r="S1954" s="49" t="str">
        <f t="shared" si="241"/>
        <v>Card</v>
      </c>
      <c r="T1954" s="3">
        <v>0.03</v>
      </c>
      <c r="U1954" s="2">
        <v>13.780000000000001</v>
      </c>
      <c r="V1954" s="2">
        <v>4.2</v>
      </c>
      <c r="W1954" s="54">
        <f>_xlfn.XLOOKUP(M1954,Market!A:A,Market!F:F,0)</f>
        <v>0.06</v>
      </c>
      <c r="X1954" s="55">
        <f t="shared" si="242"/>
        <v>0.41340000000000005</v>
      </c>
      <c r="Y1954" s="55">
        <f t="shared" si="243"/>
        <v>9.5800000000000018</v>
      </c>
      <c r="Z1954" s="54">
        <f t="shared" si="244"/>
        <v>0.69521044992743108</v>
      </c>
      <c r="AA1954" s="49" t="str">
        <f t="shared" ca="1" si="245"/>
        <v>N</v>
      </c>
      <c r="AB1954" s="49">
        <f t="shared" ca="1" si="246"/>
        <v>5</v>
      </c>
      <c r="AC1954" s="49" t="str">
        <f t="shared" ca="1" si="247"/>
        <v>N</v>
      </c>
    </row>
    <row r="1955" spans="1:29" x14ac:dyDescent="0.25">
      <c r="A1955">
        <v>9252</v>
      </c>
      <c r="B1955" s="9">
        <v>43564</v>
      </c>
      <c r="C1955" s="50" t="str">
        <f t="shared" si="240"/>
        <v>N</v>
      </c>
      <c r="D1955" s="52">
        <f>_xlfn.XLOOKUP(B1955,Cal_Date!B:B,Cal_Date!A:A,0)</f>
        <v>2</v>
      </c>
      <c r="E1955">
        <v>2019</v>
      </c>
      <c r="F1955" t="s">
        <v>122</v>
      </c>
      <c r="G1955" t="s">
        <v>129</v>
      </c>
      <c r="H1955" t="s">
        <v>48</v>
      </c>
      <c r="I1955" t="s">
        <v>18</v>
      </c>
      <c r="J1955" t="s">
        <v>10</v>
      </c>
      <c r="K1955" t="s">
        <v>43</v>
      </c>
      <c r="L1955">
        <v>1</v>
      </c>
      <c r="M1955">
        <v>1003</v>
      </c>
      <c r="O1955" t="s">
        <v>25</v>
      </c>
      <c r="R1955" t="s">
        <v>44</v>
      </c>
      <c r="S1955" s="49" t="str">
        <f t="shared" si="241"/>
        <v>Card</v>
      </c>
      <c r="T1955" s="3">
        <v>0.03</v>
      </c>
      <c r="U1955" s="2">
        <v>7.42</v>
      </c>
      <c r="V1955" s="2">
        <v>1.46</v>
      </c>
      <c r="W1955" s="54">
        <f>_xlfn.XLOOKUP(M1955,Market!A:A,Market!F:F,0)</f>
        <v>0.06</v>
      </c>
      <c r="X1955" s="55">
        <f t="shared" si="242"/>
        <v>0.22259999999999999</v>
      </c>
      <c r="Y1955" s="55">
        <f t="shared" si="243"/>
        <v>5.96</v>
      </c>
      <c r="Z1955" s="54">
        <f t="shared" si="244"/>
        <v>0.80323450134770891</v>
      </c>
      <c r="AA1955" s="49" t="str">
        <f t="shared" ca="1" si="245"/>
        <v>N</v>
      </c>
      <c r="AB1955" s="49">
        <f t="shared" ca="1" si="246"/>
        <v>5</v>
      </c>
      <c r="AC1955" s="49" t="str">
        <f t="shared" ca="1" si="247"/>
        <v>N</v>
      </c>
    </row>
    <row r="1956" spans="1:29" x14ac:dyDescent="0.25">
      <c r="A1956">
        <v>9253</v>
      </c>
      <c r="B1956" s="9">
        <v>43564</v>
      </c>
      <c r="C1956" s="50" t="str">
        <f t="shared" si="240"/>
        <v>N</v>
      </c>
      <c r="D1956" s="52">
        <f>_xlfn.XLOOKUP(B1956,Cal_Date!B:B,Cal_Date!A:A,0)</f>
        <v>2</v>
      </c>
      <c r="E1956">
        <v>2019</v>
      </c>
      <c r="F1956" t="s">
        <v>122</v>
      </c>
      <c r="G1956" t="s">
        <v>129</v>
      </c>
      <c r="H1956" t="s">
        <v>48</v>
      </c>
      <c r="I1956" t="s">
        <v>18</v>
      </c>
      <c r="J1956" t="s">
        <v>10</v>
      </c>
      <c r="K1956" t="s">
        <v>43</v>
      </c>
      <c r="L1956">
        <v>1</v>
      </c>
      <c r="M1956">
        <v>1004</v>
      </c>
      <c r="O1956" t="s">
        <v>28</v>
      </c>
      <c r="R1956" t="s">
        <v>44</v>
      </c>
      <c r="S1956" s="49" t="str">
        <f t="shared" si="241"/>
        <v>Card</v>
      </c>
      <c r="T1956" s="3">
        <v>0.03</v>
      </c>
      <c r="U1956" s="2">
        <v>7.42</v>
      </c>
      <c r="V1956" s="2">
        <v>1.46</v>
      </c>
      <c r="W1956" s="54">
        <f>_xlfn.XLOOKUP(M1956,Market!A:A,Market!F:F,0)</f>
        <v>0.06</v>
      </c>
      <c r="X1956" s="55">
        <f t="shared" si="242"/>
        <v>0.22259999999999999</v>
      </c>
      <c r="Y1956" s="55">
        <f t="shared" si="243"/>
        <v>5.96</v>
      </c>
      <c r="Z1956" s="54">
        <f t="shared" si="244"/>
        <v>0.80323450134770891</v>
      </c>
      <c r="AA1956" s="49" t="str">
        <f t="shared" ca="1" si="245"/>
        <v>N</v>
      </c>
      <c r="AB1956" s="49">
        <f t="shared" ca="1" si="246"/>
        <v>5</v>
      </c>
      <c r="AC1956" s="49" t="str">
        <f t="shared" ca="1" si="247"/>
        <v>N</v>
      </c>
    </row>
    <row r="1957" spans="1:29" x14ac:dyDescent="0.25">
      <c r="A1957">
        <v>9254</v>
      </c>
      <c r="B1957" s="9">
        <v>43564</v>
      </c>
      <c r="C1957" s="50" t="str">
        <f t="shared" si="240"/>
        <v>N</v>
      </c>
      <c r="D1957" s="52">
        <f>_xlfn.XLOOKUP(B1957,Cal_Date!B:B,Cal_Date!A:A,0)</f>
        <v>2</v>
      </c>
      <c r="E1957">
        <v>2019</v>
      </c>
      <c r="F1957" t="s">
        <v>122</v>
      </c>
      <c r="G1957" t="s">
        <v>129</v>
      </c>
      <c r="H1957" t="s">
        <v>48</v>
      </c>
      <c r="I1957" t="s">
        <v>18</v>
      </c>
      <c r="J1957" t="s">
        <v>10</v>
      </c>
      <c r="K1957" t="s">
        <v>43</v>
      </c>
      <c r="L1957">
        <v>1</v>
      </c>
      <c r="M1957">
        <v>1005</v>
      </c>
      <c r="O1957" t="s">
        <v>25</v>
      </c>
      <c r="R1957" t="s">
        <v>44</v>
      </c>
      <c r="S1957" s="49" t="str">
        <f t="shared" si="241"/>
        <v>Card</v>
      </c>
      <c r="T1957" s="3">
        <v>0.03</v>
      </c>
      <c r="U1957" s="2">
        <v>7.6229999999999993</v>
      </c>
      <c r="V1957" s="2">
        <v>1.46</v>
      </c>
      <c r="W1957" s="54">
        <f>_xlfn.XLOOKUP(M1957,Market!A:A,Market!F:F,0)</f>
        <v>8.8999999999999996E-2</v>
      </c>
      <c r="X1957" s="55">
        <f t="shared" si="242"/>
        <v>0.22868999999999998</v>
      </c>
      <c r="Y1957" s="55">
        <f t="shared" si="243"/>
        <v>6.1629999999999994</v>
      </c>
      <c r="Z1957" s="54">
        <f t="shared" si="244"/>
        <v>0.80847435392889933</v>
      </c>
      <c r="AA1957" s="49" t="str">
        <f t="shared" ca="1" si="245"/>
        <v>N</v>
      </c>
      <c r="AB1957" s="49">
        <f t="shared" ca="1" si="246"/>
        <v>5</v>
      </c>
      <c r="AC1957" s="49" t="str">
        <f t="shared" ca="1" si="247"/>
        <v>N</v>
      </c>
    </row>
    <row r="1958" spans="1:29" x14ac:dyDescent="0.25">
      <c r="A1958">
        <v>9255</v>
      </c>
      <c r="B1958" s="9">
        <v>43564</v>
      </c>
      <c r="C1958" s="50" t="str">
        <f t="shared" si="240"/>
        <v>N</v>
      </c>
      <c r="D1958" s="52">
        <f>_xlfn.XLOOKUP(B1958,Cal_Date!B:B,Cal_Date!A:A,0)</f>
        <v>2</v>
      </c>
      <c r="E1958">
        <v>2019</v>
      </c>
      <c r="F1958" t="s">
        <v>122</v>
      </c>
      <c r="G1958" t="s">
        <v>129</v>
      </c>
      <c r="H1958" t="s">
        <v>11</v>
      </c>
      <c r="I1958" t="s">
        <v>13</v>
      </c>
      <c r="J1958" t="s">
        <v>15</v>
      </c>
      <c r="K1958" t="s">
        <v>42</v>
      </c>
      <c r="L1958">
        <v>1</v>
      </c>
      <c r="M1958">
        <v>1005</v>
      </c>
      <c r="O1958" t="s">
        <v>25</v>
      </c>
      <c r="R1958" t="s">
        <v>44</v>
      </c>
      <c r="S1958" s="49" t="str">
        <f t="shared" si="241"/>
        <v>Card</v>
      </c>
      <c r="T1958" s="3">
        <v>0.03</v>
      </c>
      <c r="U1958" s="2">
        <v>2.7225000000000001</v>
      </c>
      <c r="V1958" s="2">
        <v>1.42</v>
      </c>
      <c r="W1958" s="54">
        <f>_xlfn.XLOOKUP(M1958,Market!A:A,Market!F:F,0)</f>
        <v>8.8999999999999996E-2</v>
      </c>
      <c r="X1958" s="55">
        <f t="shared" si="242"/>
        <v>8.1674999999999998E-2</v>
      </c>
      <c r="Y1958" s="55">
        <f t="shared" si="243"/>
        <v>1.3025000000000002</v>
      </c>
      <c r="Z1958" s="54">
        <f t="shared" si="244"/>
        <v>0.47842056932966032</v>
      </c>
      <c r="AA1958" s="49" t="str">
        <f t="shared" ca="1" si="245"/>
        <v>N</v>
      </c>
      <c r="AB1958" s="49">
        <f t="shared" ca="1" si="246"/>
        <v>5</v>
      </c>
      <c r="AC1958" s="49" t="str">
        <f t="shared" ca="1" si="247"/>
        <v>N</v>
      </c>
    </row>
    <row r="1959" spans="1:29" x14ac:dyDescent="0.25">
      <c r="A1959">
        <v>9256</v>
      </c>
      <c r="B1959" s="9">
        <v>43564</v>
      </c>
      <c r="C1959" s="50" t="str">
        <f t="shared" si="240"/>
        <v>N</v>
      </c>
      <c r="D1959" s="52">
        <f>_xlfn.XLOOKUP(B1959,Cal_Date!B:B,Cal_Date!A:A,0)</f>
        <v>2</v>
      </c>
      <c r="E1959">
        <v>2019</v>
      </c>
      <c r="F1959" t="s">
        <v>122</v>
      </c>
      <c r="G1959" t="s">
        <v>129</v>
      </c>
      <c r="H1959" t="s">
        <v>11</v>
      </c>
      <c r="I1959" t="s">
        <v>13</v>
      </c>
      <c r="J1959" t="s">
        <v>15</v>
      </c>
      <c r="K1959" t="s">
        <v>42</v>
      </c>
      <c r="L1959">
        <v>2</v>
      </c>
      <c r="M1959">
        <v>1003</v>
      </c>
      <c r="O1959" t="s">
        <v>25</v>
      </c>
      <c r="R1959" t="s">
        <v>44</v>
      </c>
      <c r="S1959" s="49" t="str">
        <f t="shared" si="241"/>
        <v>Card</v>
      </c>
      <c r="T1959" s="3">
        <v>0.03</v>
      </c>
      <c r="U1959" s="2">
        <v>5.3000000000000007</v>
      </c>
      <c r="V1959" s="2">
        <v>2.84</v>
      </c>
      <c r="W1959" s="54">
        <f>_xlfn.XLOOKUP(M1959,Market!A:A,Market!F:F,0)</f>
        <v>0.06</v>
      </c>
      <c r="X1959" s="55">
        <f t="shared" si="242"/>
        <v>0.159</v>
      </c>
      <c r="Y1959" s="55">
        <f t="shared" si="243"/>
        <v>2.4600000000000009</v>
      </c>
      <c r="Z1959" s="54">
        <f t="shared" si="244"/>
        <v>0.46415094339622653</v>
      </c>
      <c r="AA1959" s="49" t="str">
        <f t="shared" ca="1" si="245"/>
        <v>N</v>
      </c>
      <c r="AB1959" s="49">
        <f t="shared" ca="1" si="246"/>
        <v>5</v>
      </c>
      <c r="AC1959" s="49" t="str">
        <f t="shared" ca="1" si="247"/>
        <v>N</v>
      </c>
    </row>
    <row r="1960" spans="1:29" x14ac:dyDescent="0.25">
      <c r="A1960">
        <v>9257</v>
      </c>
      <c r="B1960" s="9">
        <v>43564</v>
      </c>
      <c r="C1960" s="50" t="str">
        <f t="shared" si="240"/>
        <v>N</v>
      </c>
      <c r="D1960" s="52">
        <f>_xlfn.XLOOKUP(B1960,Cal_Date!B:B,Cal_Date!A:A,0)</f>
        <v>2</v>
      </c>
      <c r="E1960">
        <v>2019</v>
      </c>
      <c r="F1960" t="s">
        <v>122</v>
      </c>
      <c r="G1960" t="s">
        <v>129</v>
      </c>
      <c r="H1960" t="s">
        <v>48</v>
      </c>
      <c r="I1960" t="s">
        <v>18</v>
      </c>
      <c r="J1960" t="s">
        <v>10</v>
      </c>
      <c r="K1960" t="s">
        <v>43</v>
      </c>
      <c r="L1960">
        <v>1</v>
      </c>
      <c r="M1960">
        <v>1007</v>
      </c>
      <c r="O1960" t="s">
        <v>28</v>
      </c>
      <c r="R1960" t="s">
        <v>44</v>
      </c>
      <c r="S1960" s="49" t="str">
        <f t="shared" si="241"/>
        <v>Card</v>
      </c>
      <c r="T1960" s="3">
        <v>0.03</v>
      </c>
      <c r="U1960" s="2">
        <v>7.6229999999999993</v>
      </c>
      <c r="V1960" s="2">
        <v>1.46</v>
      </c>
      <c r="W1960" s="54">
        <f>_xlfn.XLOOKUP(M1960,Market!A:A,Market!F:F,0)</f>
        <v>8.8999999999999996E-2</v>
      </c>
      <c r="X1960" s="55">
        <f t="shared" si="242"/>
        <v>0.22868999999999998</v>
      </c>
      <c r="Y1960" s="55">
        <f t="shared" si="243"/>
        <v>6.1629999999999994</v>
      </c>
      <c r="Z1960" s="54">
        <f t="shared" si="244"/>
        <v>0.80847435392889933</v>
      </c>
      <c r="AA1960" s="49" t="str">
        <f t="shared" ca="1" si="245"/>
        <v>N</v>
      </c>
      <c r="AB1960" s="49">
        <f t="shared" ca="1" si="246"/>
        <v>5</v>
      </c>
      <c r="AC1960" s="49" t="str">
        <f t="shared" ca="1" si="247"/>
        <v>N</v>
      </c>
    </row>
    <row r="1961" spans="1:29" x14ac:dyDescent="0.25">
      <c r="A1961">
        <v>9258</v>
      </c>
      <c r="B1961" s="9">
        <v>43564</v>
      </c>
      <c r="C1961" s="50" t="str">
        <f t="shared" si="240"/>
        <v>N</v>
      </c>
      <c r="D1961" s="52">
        <f>_xlfn.XLOOKUP(B1961,Cal_Date!B:B,Cal_Date!A:A,0)</f>
        <v>2</v>
      </c>
      <c r="E1961">
        <v>2019</v>
      </c>
      <c r="F1961" t="s">
        <v>122</v>
      </c>
      <c r="G1961" t="s">
        <v>129</v>
      </c>
      <c r="H1961" t="s">
        <v>48</v>
      </c>
      <c r="I1961" t="s">
        <v>18</v>
      </c>
      <c r="J1961" t="s">
        <v>10</v>
      </c>
      <c r="K1961" t="s">
        <v>43</v>
      </c>
      <c r="L1961">
        <v>1</v>
      </c>
      <c r="M1961">
        <v>1006</v>
      </c>
      <c r="O1961" t="s">
        <v>28</v>
      </c>
      <c r="R1961" t="s">
        <v>44</v>
      </c>
      <c r="S1961" s="49" t="str">
        <f t="shared" si="241"/>
        <v>Card</v>
      </c>
      <c r="T1961" s="3">
        <v>0.03</v>
      </c>
      <c r="U1961" s="2">
        <v>7.6229999999999993</v>
      </c>
      <c r="V1961" s="2">
        <v>1.46</v>
      </c>
      <c r="W1961" s="54">
        <f>_xlfn.XLOOKUP(M1961,Market!A:A,Market!F:F,0)</f>
        <v>8.8999999999999996E-2</v>
      </c>
      <c r="X1961" s="55">
        <f t="shared" si="242"/>
        <v>0.22868999999999998</v>
      </c>
      <c r="Y1961" s="55">
        <f t="shared" si="243"/>
        <v>6.1629999999999994</v>
      </c>
      <c r="Z1961" s="54">
        <f t="shared" si="244"/>
        <v>0.80847435392889933</v>
      </c>
      <c r="AA1961" s="49" t="str">
        <f t="shared" ca="1" si="245"/>
        <v>N</v>
      </c>
      <c r="AB1961" s="49">
        <f t="shared" ca="1" si="246"/>
        <v>5</v>
      </c>
      <c r="AC1961" s="49" t="str">
        <f t="shared" ca="1" si="247"/>
        <v>N</v>
      </c>
    </row>
    <row r="1962" spans="1:29" x14ac:dyDescent="0.25">
      <c r="A1962">
        <v>9259</v>
      </c>
      <c r="B1962" s="9">
        <v>43564</v>
      </c>
      <c r="C1962" s="50" t="str">
        <f t="shared" si="240"/>
        <v>N</v>
      </c>
      <c r="D1962" s="52">
        <f>_xlfn.XLOOKUP(B1962,Cal_Date!B:B,Cal_Date!A:A,0)</f>
        <v>2</v>
      </c>
      <c r="E1962">
        <v>2019</v>
      </c>
      <c r="F1962" t="s">
        <v>122</v>
      </c>
      <c r="G1962" t="s">
        <v>129</v>
      </c>
      <c r="H1962" t="s">
        <v>48</v>
      </c>
      <c r="I1962" t="s">
        <v>18</v>
      </c>
      <c r="J1962" t="s">
        <v>10</v>
      </c>
      <c r="K1962" t="s">
        <v>43</v>
      </c>
      <c r="L1962">
        <v>1</v>
      </c>
      <c r="M1962">
        <v>1006</v>
      </c>
      <c r="O1962" t="s">
        <v>28</v>
      </c>
      <c r="R1962" t="s">
        <v>44</v>
      </c>
      <c r="S1962" s="49" t="str">
        <f t="shared" si="241"/>
        <v>Card</v>
      </c>
      <c r="T1962" s="3">
        <v>0.03</v>
      </c>
      <c r="U1962" s="2">
        <v>7.6229999999999993</v>
      </c>
      <c r="V1962" s="2">
        <v>1.46</v>
      </c>
      <c r="W1962" s="54">
        <f>_xlfn.XLOOKUP(M1962,Market!A:A,Market!F:F,0)</f>
        <v>8.8999999999999996E-2</v>
      </c>
      <c r="X1962" s="55">
        <f t="shared" si="242"/>
        <v>0.22868999999999998</v>
      </c>
      <c r="Y1962" s="55">
        <f t="shared" si="243"/>
        <v>6.1629999999999994</v>
      </c>
      <c r="Z1962" s="54">
        <f t="shared" si="244"/>
        <v>0.80847435392889933</v>
      </c>
      <c r="AA1962" s="49" t="str">
        <f t="shared" ca="1" si="245"/>
        <v>N</v>
      </c>
      <c r="AB1962" s="49">
        <f t="shared" ca="1" si="246"/>
        <v>5</v>
      </c>
      <c r="AC1962" s="49" t="str">
        <f t="shared" ca="1" si="247"/>
        <v>N</v>
      </c>
    </row>
    <row r="1963" spans="1:29" x14ac:dyDescent="0.25">
      <c r="A1963">
        <v>9260</v>
      </c>
      <c r="B1963" s="9">
        <v>43564</v>
      </c>
      <c r="C1963" s="50" t="str">
        <f t="shared" si="240"/>
        <v>N</v>
      </c>
      <c r="D1963" s="52">
        <f>_xlfn.XLOOKUP(B1963,Cal_Date!B:B,Cal_Date!A:A,0)</f>
        <v>2</v>
      </c>
      <c r="E1963">
        <v>2019</v>
      </c>
      <c r="F1963" t="s">
        <v>122</v>
      </c>
      <c r="G1963" t="s">
        <v>129</v>
      </c>
      <c r="H1963" t="s">
        <v>11</v>
      </c>
      <c r="I1963" t="s">
        <v>11</v>
      </c>
      <c r="J1963" t="s">
        <v>15</v>
      </c>
      <c r="K1963" t="s">
        <v>42</v>
      </c>
      <c r="L1963">
        <v>1</v>
      </c>
      <c r="M1963">
        <v>1006</v>
      </c>
      <c r="O1963" t="s">
        <v>28</v>
      </c>
      <c r="R1963" t="s">
        <v>44</v>
      </c>
      <c r="S1963" s="49" t="str">
        <f t="shared" si="241"/>
        <v>Card</v>
      </c>
      <c r="T1963" s="3">
        <v>0.03</v>
      </c>
      <c r="U1963" s="2">
        <v>2.7225000000000001</v>
      </c>
      <c r="V1963" s="2">
        <v>0.87</v>
      </c>
      <c r="W1963" s="54">
        <f>_xlfn.XLOOKUP(M1963,Market!A:A,Market!F:F,0)</f>
        <v>8.8999999999999996E-2</v>
      </c>
      <c r="X1963" s="55">
        <f t="shared" si="242"/>
        <v>8.1674999999999998E-2</v>
      </c>
      <c r="Y1963" s="55">
        <f t="shared" si="243"/>
        <v>1.8525</v>
      </c>
      <c r="Z1963" s="54">
        <f t="shared" si="244"/>
        <v>0.68044077134986225</v>
      </c>
      <c r="AA1963" s="49" t="str">
        <f t="shared" ca="1" si="245"/>
        <v>N</v>
      </c>
      <c r="AB1963" s="49">
        <f t="shared" ca="1" si="246"/>
        <v>5</v>
      </c>
      <c r="AC1963" s="49" t="str">
        <f t="shared" ca="1" si="247"/>
        <v>N</v>
      </c>
    </row>
    <row r="1964" spans="1:29" x14ac:dyDescent="0.25">
      <c r="A1964">
        <v>9261</v>
      </c>
      <c r="B1964" s="9">
        <v>43564</v>
      </c>
      <c r="C1964" s="50" t="str">
        <f t="shared" si="240"/>
        <v>N</v>
      </c>
      <c r="D1964" s="52">
        <f>_xlfn.XLOOKUP(B1964,Cal_Date!B:B,Cal_Date!A:A,0)</f>
        <v>2</v>
      </c>
      <c r="E1964">
        <v>2019</v>
      </c>
      <c r="F1964" t="s">
        <v>122</v>
      </c>
      <c r="G1964" t="s">
        <v>129</v>
      </c>
      <c r="H1964" t="s">
        <v>11</v>
      </c>
      <c r="I1964" t="s">
        <v>11</v>
      </c>
      <c r="J1964" t="s">
        <v>15</v>
      </c>
      <c r="K1964" t="s">
        <v>42</v>
      </c>
      <c r="L1964">
        <v>1</v>
      </c>
      <c r="M1964">
        <v>1004</v>
      </c>
      <c r="O1964" t="s">
        <v>28</v>
      </c>
      <c r="R1964" t="s">
        <v>44</v>
      </c>
      <c r="S1964" s="49" t="str">
        <f t="shared" si="241"/>
        <v>Card</v>
      </c>
      <c r="T1964" s="3">
        <v>0.03</v>
      </c>
      <c r="U1964" s="2">
        <v>2.6500000000000004</v>
      </c>
      <c r="V1964" s="2">
        <v>0.87</v>
      </c>
      <c r="W1964" s="54">
        <f>_xlfn.XLOOKUP(M1964,Market!A:A,Market!F:F,0)</f>
        <v>0.06</v>
      </c>
      <c r="X1964" s="55">
        <f t="shared" si="242"/>
        <v>7.9500000000000001E-2</v>
      </c>
      <c r="Y1964" s="55">
        <f t="shared" si="243"/>
        <v>1.7800000000000002</v>
      </c>
      <c r="Z1964" s="54">
        <f t="shared" si="244"/>
        <v>0.67169811320754713</v>
      </c>
      <c r="AA1964" s="49" t="str">
        <f t="shared" ca="1" si="245"/>
        <v>N</v>
      </c>
      <c r="AB1964" s="49">
        <f t="shared" ca="1" si="246"/>
        <v>5</v>
      </c>
      <c r="AC1964" s="49" t="str">
        <f t="shared" ca="1" si="247"/>
        <v>N</v>
      </c>
    </row>
    <row r="1965" spans="1:29" x14ac:dyDescent="0.25">
      <c r="A1965">
        <v>9262</v>
      </c>
      <c r="B1965" s="9">
        <v>43564</v>
      </c>
      <c r="C1965" s="50" t="str">
        <f t="shared" si="240"/>
        <v>N</v>
      </c>
      <c r="D1965" s="52">
        <f>_xlfn.XLOOKUP(B1965,Cal_Date!B:B,Cal_Date!A:A,0)</f>
        <v>2</v>
      </c>
      <c r="E1965">
        <v>2019</v>
      </c>
      <c r="F1965" t="s">
        <v>122</v>
      </c>
      <c r="G1965" t="s">
        <v>129</v>
      </c>
      <c r="H1965" t="s">
        <v>48</v>
      </c>
      <c r="I1965" t="s">
        <v>18</v>
      </c>
      <c r="J1965" t="s">
        <v>10</v>
      </c>
      <c r="K1965" t="s">
        <v>43</v>
      </c>
      <c r="L1965">
        <v>2</v>
      </c>
      <c r="M1965">
        <v>1004</v>
      </c>
      <c r="O1965" t="s">
        <v>28</v>
      </c>
      <c r="R1965" t="s">
        <v>44</v>
      </c>
      <c r="S1965" s="49" t="str">
        <f t="shared" si="241"/>
        <v>Card</v>
      </c>
      <c r="T1965" s="3">
        <v>0.03</v>
      </c>
      <c r="U1965" s="2">
        <v>14.84</v>
      </c>
      <c r="V1965" s="2">
        <v>2.92</v>
      </c>
      <c r="W1965" s="54">
        <f>_xlfn.XLOOKUP(M1965,Market!A:A,Market!F:F,0)</f>
        <v>0.06</v>
      </c>
      <c r="X1965" s="55">
        <f t="shared" si="242"/>
        <v>0.44519999999999998</v>
      </c>
      <c r="Y1965" s="55">
        <f t="shared" si="243"/>
        <v>11.92</v>
      </c>
      <c r="Z1965" s="54">
        <f t="shared" si="244"/>
        <v>0.80323450134770891</v>
      </c>
      <c r="AA1965" s="49" t="str">
        <f t="shared" ca="1" si="245"/>
        <v>N</v>
      </c>
      <c r="AB1965" s="49">
        <f t="shared" ca="1" si="246"/>
        <v>5</v>
      </c>
      <c r="AC1965" s="49" t="str">
        <f t="shared" ca="1" si="247"/>
        <v>N</v>
      </c>
    </row>
    <row r="1966" spans="1:29" x14ac:dyDescent="0.25">
      <c r="A1966">
        <v>9263</v>
      </c>
      <c r="B1966" s="9">
        <v>43564</v>
      </c>
      <c r="C1966" s="50" t="str">
        <f t="shared" si="240"/>
        <v>N</v>
      </c>
      <c r="D1966" s="52">
        <f>_xlfn.XLOOKUP(B1966,Cal_Date!B:B,Cal_Date!A:A,0)</f>
        <v>2</v>
      </c>
      <c r="E1966">
        <v>2019</v>
      </c>
      <c r="F1966" t="s">
        <v>122</v>
      </c>
      <c r="G1966" t="s">
        <v>129</v>
      </c>
      <c r="H1966" t="s">
        <v>14</v>
      </c>
      <c r="I1966" t="s">
        <v>18</v>
      </c>
      <c r="J1966" t="s">
        <v>15</v>
      </c>
      <c r="K1966" t="s">
        <v>43</v>
      </c>
      <c r="L1966">
        <v>2</v>
      </c>
      <c r="M1966">
        <v>1000</v>
      </c>
      <c r="O1966" t="s">
        <v>25</v>
      </c>
      <c r="R1966" t="s">
        <v>44</v>
      </c>
      <c r="S1966" s="49" t="str">
        <f t="shared" si="241"/>
        <v>Card</v>
      </c>
      <c r="T1966" s="3">
        <v>0.03</v>
      </c>
      <c r="U1966" s="2">
        <v>15.120000000000001</v>
      </c>
      <c r="V1966" s="2">
        <v>4.4400000000000004</v>
      </c>
      <c r="W1966" s="54">
        <f>_xlfn.XLOOKUP(M1966,Market!A:A,Market!F:F,0)</f>
        <v>0.08</v>
      </c>
      <c r="X1966" s="55">
        <f t="shared" si="242"/>
        <v>0.4536</v>
      </c>
      <c r="Y1966" s="55">
        <f t="shared" si="243"/>
        <v>10.68</v>
      </c>
      <c r="Z1966" s="54">
        <f t="shared" si="244"/>
        <v>0.70634920634920628</v>
      </c>
      <c r="AA1966" s="49" t="str">
        <f t="shared" ca="1" si="245"/>
        <v>N</v>
      </c>
      <c r="AB1966" s="49">
        <f t="shared" ca="1" si="246"/>
        <v>5</v>
      </c>
      <c r="AC1966" s="49" t="str">
        <f t="shared" ca="1" si="247"/>
        <v>N</v>
      </c>
    </row>
    <row r="1967" spans="1:29" x14ac:dyDescent="0.25">
      <c r="A1967">
        <v>9264</v>
      </c>
      <c r="B1967" s="9">
        <v>43564</v>
      </c>
      <c r="C1967" s="50" t="str">
        <f t="shared" si="240"/>
        <v>N</v>
      </c>
      <c r="D1967" s="52">
        <f>_xlfn.XLOOKUP(B1967,Cal_Date!B:B,Cal_Date!A:A,0)</f>
        <v>2</v>
      </c>
      <c r="E1967">
        <v>2019</v>
      </c>
      <c r="F1967" t="s">
        <v>122</v>
      </c>
      <c r="G1967" t="s">
        <v>129</v>
      </c>
      <c r="H1967" t="s">
        <v>14</v>
      </c>
      <c r="I1967" t="s">
        <v>18</v>
      </c>
      <c r="J1967" t="s">
        <v>15</v>
      </c>
      <c r="K1967" t="s">
        <v>43</v>
      </c>
      <c r="L1967">
        <v>1</v>
      </c>
      <c r="M1967">
        <v>1000</v>
      </c>
      <c r="O1967" t="s">
        <v>25</v>
      </c>
      <c r="R1967" t="s">
        <v>44</v>
      </c>
      <c r="S1967" s="49" t="str">
        <f t="shared" si="241"/>
        <v>Card</v>
      </c>
      <c r="T1967" s="3">
        <v>0.03</v>
      </c>
      <c r="U1967" s="2">
        <v>7.5600000000000005</v>
      </c>
      <c r="V1967" s="2">
        <v>2.2200000000000002</v>
      </c>
      <c r="W1967" s="54">
        <f>_xlfn.XLOOKUP(M1967,Market!A:A,Market!F:F,0)</f>
        <v>0.08</v>
      </c>
      <c r="X1967" s="55">
        <f t="shared" si="242"/>
        <v>0.2268</v>
      </c>
      <c r="Y1967" s="55">
        <f t="shared" si="243"/>
        <v>5.34</v>
      </c>
      <c r="Z1967" s="54">
        <f t="shared" si="244"/>
        <v>0.70634920634920628</v>
      </c>
      <c r="AA1967" s="49" t="str">
        <f t="shared" ca="1" si="245"/>
        <v>N</v>
      </c>
      <c r="AB1967" s="49">
        <f t="shared" ca="1" si="246"/>
        <v>5</v>
      </c>
      <c r="AC1967" s="49" t="str">
        <f t="shared" ca="1" si="247"/>
        <v>N</v>
      </c>
    </row>
    <row r="1968" spans="1:29" x14ac:dyDescent="0.25">
      <c r="A1968">
        <v>9265</v>
      </c>
      <c r="B1968" s="9">
        <v>43564</v>
      </c>
      <c r="C1968" s="50" t="str">
        <f t="shared" si="240"/>
        <v>N</v>
      </c>
      <c r="D1968" s="52">
        <f>_xlfn.XLOOKUP(B1968,Cal_Date!B:B,Cal_Date!A:A,0)</f>
        <v>2</v>
      </c>
      <c r="E1968">
        <v>2019</v>
      </c>
      <c r="F1968" t="s">
        <v>122</v>
      </c>
      <c r="G1968" t="s">
        <v>129</v>
      </c>
      <c r="H1968" t="s">
        <v>14</v>
      </c>
      <c r="I1968" t="s">
        <v>18</v>
      </c>
      <c r="J1968" t="s">
        <v>15</v>
      </c>
      <c r="K1968" t="s">
        <v>43</v>
      </c>
      <c r="L1968">
        <v>1</v>
      </c>
      <c r="M1968">
        <v>1000</v>
      </c>
      <c r="O1968" t="s">
        <v>25</v>
      </c>
      <c r="R1968" t="s">
        <v>44</v>
      </c>
      <c r="S1968" s="49" t="str">
        <f t="shared" si="241"/>
        <v>Card</v>
      </c>
      <c r="T1968" s="3">
        <v>0.03</v>
      </c>
      <c r="U1968" s="2">
        <v>7.0200000000000005</v>
      </c>
      <c r="V1968" s="2">
        <v>2.1</v>
      </c>
      <c r="W1968" s="54">
        <f>_xlfn.XLOOKUP(M1968,Market!A:A,Market!F:F,0)</f>
        <v>0.08</v>
      </c>
      <c r="X1968" s="55">
        <f t="shared" si="242"/>
        <v>0.21060000000000001</v>
      </c>
      <c r="Y1968" s="55">
        <f t="shared" si="243"/>
        <v>4.92</v>
      </c>
      <c r="Z1968" s="54">
        <f t="shared" si="244"/>
        <v>0.70085470085470081</v>
      </c>
      <c r="AA1968" s="49" t="str">
        <f t="shared" ca="1" si="245"/>
        <v>N</v>
      </c>
      <c r="AB1968" s="49">
        <f t="shared" ca="1" si="246"/>
        <v>5</v>
      </c>
      <c r="AC1968" s="49" t="str">
        <f t="shared" ca="1" si="247"/>
        <v>N</v>
      </c>
    </row>
    <row r="1969" spans="1:29" x14ac:dyDescent="0.25">
      <c r="A1969">
        <v>9266</v>
      </c>
      <c r="B1969" s="9">
        <v>43564</v>
      </c>
      <c r="C1969" s="50" t="str">
        <f t="shared" si="240"/>
        <v>N</v>
      </c>
      <c r="D1969" s="52">
        <f>_xlfn.XLOOKUP(B1969,Cal_Date!B:B,Cal_Date!A:A,0)</f>
        <v>2</v>
      </c>
      <c r="E1969">
        <v>2019</v>
      </c>
      <c r="F1969" t="s">
        <v>122</v>
      </c>
      <c r="G1969" t="s">
        <v>129</v>
      </c>
      <c r="H1969" t="s">
        <v>14</v>
      </c>
      <c r="I1969" t="s">
        <v>13</v>
      </c>
      <c r="J1969" t="s">
        <v>15</v>
      </c>
      <c r="K1969" t="s">
        <v>43</v>
      </c>
      <c r="L1969">
        <v>1</v>
      </c>
      <c r="M1969">
        <v>1008</v>
      </c>
      <c r="O1969" t="s">
        <v>28</v>
      </c>
      <c r="R1969" t="s">
        <v>44</v>
      </c>
      <c r="S1969" s="49" t="str">
        <f t="shared" si="241"/>
        <v>Card</v>
      </c>
      <c r="T1969" s="3">
        <v>0.03</v>
      </c>
      <c r="U1969" s="2">
        <v>7.0785</v>
      </c>
      <c r="V1969" s="2">
        <v>2.12</v>
      </c>
      <c r="W1969" s="54">
        <f>_xlfn.XLOOKUP(M1969,Market!A:A,Market!F:F,0)</f>
        <v>8.8999999999999996E-2</v>
      </c>
      <c r="X1969" s="55">
        <f t="shared" si="242"/>
        <v>0.21235499999999999</v>
      </c>
      <c r="Y1969" s="55">
        <f t="shared" si="243"/>
        <v>4.9584999999999999</v>
      </c>
      <c r="Z1969" s="54">
        <f t="shared" si="244"/>
        <v>0.70050151868333688</v>
      </c>
      <c r="AA1969" s="49" t="str">
        <f t="shared" ca="1" si="245"/>
        <v>N</v>
      </c>
      <c r="AB1969" s="49">
        <f t="shared" ca="1" si="246"/>
        <v>5</v>
      </c>
      <c r="AC1969" s="49" t="str">
        <f t="shared" ca="1" si="247"/>
        <v>N</v>
      </c>
    </row>
    <row r="1970" spans="1:29" x14ac:dyDescent="0.25">
      <c r="A1970">
        <v>9267</v>
      </c>
      <c r="B1970" s="9">
        <v>43564</v>
      </c>
      <c r="C1970" s="50" t="str">
        <f t="shared" si="240"/>
        <v>N</v>
      </c>
      <c r="D1970" s="52">
        <f>_xlfn.XLOOKUP(B1970,Cal_Date!B:B,Cal_Date!A:A,0)</f>
        <v>2</v>
      </c>
      <c r="E1970">
        <v>2019</v>
      </c>
      <c r="F1970" t="s">
        <v>122</v>
      </c>
      <c r="G1970" t="s">
        <v>129</v>
      </c>
      <c r="H1970" t="s">
        <v>14</v>
      </c>
      <c r="I1970" t="s">
        <v>18</v>
      </c>
      <c r="J1970" t="s">
        <v>15</v>
      </c>
      <c r="K1970" t="s">
        <v>43</v>
      </c>
      <c r="L1970">
        <v>2</v>
      </c>
      <c r="M1970">
        <v>1008</v>
      </c>
      <c r="O1970" t="s">
        <v>28</v>
      </c>
      <c r="R1970" t="s">
        <v>44</v>
      </c>
      <c r="S1970" s="49" t="str">
        <f t="shared" si="241"/>
        <v>Card</v>
      </c>
      <c r="T1970" s="3">
        <v>0.03</v>
      </c>
      <c r="U1970" s="2">
        <v>15.245999999999999</v>
      </c>
      <c r="V1970" s="2">
        <v>4.4400000000000004</v>
      </c>
      <c r="W1970" s="54">
        <f>_xlfn.XLOOKUP(M1970,Market!A:A,Market!F:F,0)</f>
        <v>8.8999999999999996E-2</v>
      </c>
      <c r="X1970" s="55">
        <f t="shared" si="242"/>
        <v>0.45737999999999995</v>
      </c>
      <c r="Y1970" s="55">
        <f t="shared" si="243"/>
        <v>10.805999999999997</v>
      </c>
      <c r="Z1970" s="54">
        <f t="shared" si="244"/>
        <v>0.7087760724124359</v>
      </c>
      <c r="AA1970" s="49" t="str">
        <f t="shared" ca="1" si="245"/>
        <v>N</v>
      </c>
      <c r="AB1970" s="49">
        <f t="shared" ca="1" si="246"/>
        <v>5</v>
      </c>
      <c r="AC1970" s="49" t="str">
        <f t="shared" ca="1" si="247"/>
        <v>N</v>
      </c>
    </row>
    <row r="1971" spans="1:29" x14ac:dyDescent="0.25">
      <c r="A1971">
        <v>9268</v>
      </c>
      <c r="B1971" s="9">
        <v>43564</v>
      </c>
      <c r="C1971" s="50" t="str">
        <f t="shared" si="240"/>
        <v>N</v>
      </c>
      <c r="D1971" s="52">
        <f>_xlfn.XLOOKUP(B1971,Cal_Date!B:B,Cal_Date!A:A,0)</f>
        <v>2</v>
      </c>
      <c r="E1971">
        <v>2019</v>
      </c>
      <c r="F1971" t="s">
        <v>122</v>
      </c>
      <c r="G1971" t="s">
        <v>129</v>
      </c>
      <c r="H1971" t="s">
        <v>48</v>
      </c>
      <c r="I1971" t="s">
        <v>18</v>
      </c>
      <c r="J1971" t="s">
        <v>10</v>
      </c>
      <c r="K1971" t="s">
        <v>43</v>
      </c>
      <c r="L1971">
        <v>1</v>
      </c>
      <c r="M1971">
        <v>1009</v>
      </c>
      <c r="O1971" t="s">
        <v>28</v>
      </c>
      <c r="R1971" t="s">
        <v>44</v>
      </c>
      <c r="S1971" s="49" t="str">
        <f t="shared" si="241"/>
        <v>Card</v>
      </c>
      <c r="T1971" s="3">
        <v>0.03</v>
      </c>
      <c r="U1971" s="2">
        <v>7.6229999999999993</v>
      </c>
      <c r="V1971" s="2">
        <v>1.46</v>
      </c>
      <c r="W1971" s="54">
        <f>_xlfn.XLOOKUP(M1971,Market!A:A,Market!F:F,0)</f>
        <v>8.8999999999999996E-2</v>
      </c>
      <c r="X1971" s="55">
        <f t="shared" si="242"/>
        <v>0.22868999999999998</v>
      </c>
      <c r="Y1971" s="55">
        <f t="shared" si="243"/>
        <v>6.1629999999999994</v>
      </c>
      <c r="Z1971" s="54">
        <f t="shared" si="244"/>
        <v>0.80847435392889933</v>
      </c>
      <c r="AA1971" s="49" t="str">
        <f t="shared" ca="1" si="245"/>
        <v>N</v>
      </c>
      <c r="AB1971" s="49">
        <f t="shared" ca="1" si="246"/>
        <v>5</v>
      </c>
      <c r="AC1971" s="49" t="str">
        <f t="shared" ca="1" si="247"/>
        <v>N</v>
      </c>
    </row>
    <row r="1972" spans="1:29" x14ac:dyDescent="0.25">
      <c r="A1972">
        <v>9269</v>
      </c>
      <c r="B1972" s="9">
        <v>43564</v>
      </c>
      <c r="C1972" s="50" t="str">
        <f t="shared" si="240"/>
        <v>N</v>
      </c>
      <c r="D1972" s="52">
        <f>_xlfn.XLOOKUP(B1972,Cal_Date!B:B,Cal_Date!A:A,0)</f>
        <v>2</v>
      </c>
      <c r="E1972">
        <v>2019</v>
      </c>
      <c r="F1972" t="s">
        <v>122</v>
      </c>
      <c r="G1972" t="s">
        <v>129</v>
      </c>
      <c r="H1972" t="s">
        <v>48</v>
      </c>
      <c r="I1972" t="s">
        <v>18</v>
      </c>
      <c r="J1972" t="s">
        <v>10</v>
      </c>
      <c r="K1972" t="s">
        <v>43</v>
      </c>
      <c r="L1972">
        <v>2</v>
      </c>
      <c r="M1972">
        <v>1010</v>
      </c>
      <c r="O1972" t="s">
        <v>25</v>
      </c>
      <c r="R1972" t="s">
        <v>44</v>
      </c>
      <c r="S1972" s="49" t="str">
        <f t="shared" si="241"/>
        <v>Card</v>
      </c>
      <c r="T1972" s="3">
        <v>0.03</v>
      </c>
      <c r="U1972" s="2">
        <v>15.120000000000001</v>
      </c>
      <c r="V1972" s="2">
        <v>2.92</v>
      </c>
      <c r="W1972" s="54">
        <f>_xlfn.XLOOKUP(M1972,Market!A:A,Market!F:F,0)</f>
        <v>0.08</v>
      </c>
      <c r="X1972" s="55">
        <f t="shared" si="242"/>
        <v>0.4536</v>
      </c>
      <c r="Y1972" s="55">
        <f t="shared" si="243"/>
        <v>12.200000000000001</v>
      </c>
      <c r="Z1972" s="54">
        <f t="shared" si="244"/>
        <v>0.80687830687830686</v>
      </c>
      <c r="AA1972" s="49" t="str">
        <f t="shared" ca="1" si="245"/>
        <v>N</v>
      </c>
      <c r="AB1972" s="49">
        <f t="shared" ca="1" si="246"/>
        <v>5</v>
      </c>
      <c r="AC1972" s="49" t="str">
        <f t="shared" ca="1" si="247"/>
        <v>N</v>
      </c>
    </row>
    <row r="1973" spans="1:29" x14ac:dyDescent="0.25">
      <c r="A1973">
        <v>9270</v>
      </c>
      <c r="B1973" s="9">
        <v>43564</v>
      </c>
      <c r="C1973" s="50" t="str">
        <f t="shared" si="240"/>
        <v>N</v>
      </c>
      <c r="D1973" s="52">
        <f>_xlfn.XLOOKUP(B1973,Cal_Date!B:B,Cal_Date!A:A,0)</f>
        <v>2</v>
      </c>
      <c r="E1973">
        <v>2019</v>
      </c>
      <c r="F1973" t="s">
        <v>122</v>
      </c>
      <c r="G1973" t="s">
        <v>129</v>
      </c>
      <c r="H1973" t="s">
        <v>11</v>
      </c>
      <c r="I1973" t="s">
        <v>11</v>
      </c>
      <c r="J1973" t="s">
        <v>15</v>
      </c>
      <c r="K1973" t="s">
        <v>42</v>
      </c>
      <c r="L1973">
        <v>1</v>
      </c>
      <c r="M1973">
        <v>1008</v>
      </c>
      <c r="O1973" t="s">
        <v>28</v>
      </c>
      <c r="R1973" t="s">
        <v>44</v>
      </c>
      <c r="S1973" s="49" t="str">
        <f t="shared" si="241"/>
        <v>Card</v>
      </c>
      <c r="T1973" s="3">
        <v>0.03</v>
      </c>
      <c r="U1973" s="2">
        <v>2.7225000000000001</v>
      </c>
      <c r="V1973" s="2">
        <v>0.87</v>
      </c>
      <c r="W1973" s="54">
        <f>_xlfn.XLOOKUP(M1973,Market!A:A,Market!F:F,0)</f>
        <v>8.8999999999999996E-2</v>
      </c>
      <c r="X1973" s="55">
        <f t="shared" si="242"/>
        <v>8.1674999999999998E-2</v>
      </c>
      <c r="Y1973" s="55">
        <f t="shared" si="243"/>
        <v>1.8525</v>
      </c>
      <c r="Z1973" s="54">
        <f t="shared" si="244"/>
        <v>0.68044077134986225</v>
      </c>
      <c r="AA1973" s="49" t="str">
        <f t="shared" ca="1" si="245"/>
        <v>N</v>
      </c>
      <c r="AB1973" s="49">
        <f t="shared" ca="1" si="246"/>
        <v>5</v>
      </c>
      <c r="AC1973" s="49" t="str">
        <f t="shared" ca="1" si="247"/>
        <v>N</v>
      </c>
    </row>
    <row r="1974" spans="1:29" x14ac:dyDescent="0.25">
      <c r="A1974">
        <v>9271</v>
      </c>
      <c r="B1974" s="9">
        <v>43564</v>
      </c>
      <c r="C1974" s="50" t="str">
        <f t="shared" si="240"/>
        <v>N</v>
      </c>
      <c r="D1974" s="52">
        <f>_xlfn.XLOOKUP(B1974,Cal_Date!B:B,Cal_Date!A:A,0)</f>
        <v>2</v>
      </c>
      <c r="E1974">
        <v>2019</v>
      </c>
      <c r="F1974" t="s">
        <v>122</v>
      </c>
      <c r="G1974" t="s">
        <v>129</v>
      </c>
      <c r="H1974" t="s">
        <v>14</v>
      </c>
      <c r="I1974" t="s">
        <v>18</v>
      </c>
      <c r="J1974" t="s">
        <v>15</v>
      </c>
      <c r="K1974" t="s">
        <v>43</v>
      </c>
      <c r="L1974">
        <v>2</v>
      </c>
      <c r="M1974">
        <v>1008</v>
      </c>
      <c r="O1974" t="s">
        <v>28</v>
      </c>
      <c r="R1974" t="s">
        <v>44</v>
      </c>
      <c r="S1974" s="49" t="str">
        <f t="shared" si="241"/>
        <v>Card</v>
      </c>
      <c r="T1974" s="3">
        <v>0.03</v>
      </c>
      <c r="U1974" s="2">
        <v>14.157</v>
      </c>
      <c r="V1974" s="2">
        <v>4.2</v>
      </c>
      <c r="W1974" s="54">
        <f>_xlfn.XLOOKUP(M1974,Market!A:A,Market!F:F,0)</f>
        <v>8.8999999999999996E-2</v>
      </c>
      <c r="X1974" s="55">
        <f t="shared" si="242"/>
        <v>0.42470999999999998</v>
      </c>
      <c r="Y1974" s="55">
        <f t="shared" si="243"/>
        <v>9.9570000000000007</v>
      </c>
      <c r="Z1974" s="54">
        <f t="shared" si="244"/>
        <v>0.70332697605424888</v>
      </c>
      <c r="AA1974" s="49" t="str">
        <f t="shared" ca="1" si="245"/>
        <v>N</v>
      </c>
      <c r="AB1974" s="49">
        <f t="shared" ca="1" si="246"/>
        <v>5</v>
      </c>
      <c r="AC1974" s="49" t="str">
        <f t="shared" ca="1" si="247"/>
        <v>N</v>
      </c>
    </row>
    <row r="1975" spans="1:29" x14ac:dyDescent="0.25">
      <c r="A1975">
        <v>9272</v>
      </c>
      <c r="B1975" s="9">
        <v>43565</v>
      </c>
      <c r="C1975" s="50" t="str">
        <f t="shared" si="240"/>
        <v>N</v>
      </c>
      <c r="D1975" s="52">
        <f>_xlfn.XLOOKUP(B1975,Cal_Date!B:B,Cal_Date!A:A,0)</f>
        <v>2</v>
      </c>
      <c r="E1975">
        <v>2019</v>
      </c>
      <c r="F1975" t="s">
        <v>123</v>
      </c>
      <c r="G1975" t="s">
        <v>129</v>
      </c>
      <c r="H1975" t="s">
        <v>14</v>
      </c>
      <c r="I1975" t="s">
        <v>18</v>
      </c>
      <c r="J1975" t="s">
        <v>15</v>
      </c>
      <c r="K1975" t="s">
        <v>43</v>
      </c>
      <c r="L1975">
        <v>1</v>
      </c>
      <c r="M1975">
        <v>1008</v>
      </c>
      <c r="O1975" t="s">
        <v>28</v>
      </c>
      <c r="R1975" t="s">
        <v>44</v>
      </c>
      <c r="S1975" s="49" t="str">
        <f t="shared" si="241"/>
        <v>Card</v>
      </c>
      <c r="T1975" s="3">
        <v>0.03</v>
      </c>
      <c r="U1975" s="2">
        <v>7.0785</v>
      </c>
      <c r="V1975" s="2">
        <v>2.1</v>
      </c>
      <c r="W1975" s="54">
        <f>_xlfn.XLOOKUP(M1975,Market!A:A,Market!F:F,0)</f>
        <v>8.8999999999999996E-2</v>
      </c>
      <c r="X1975" s="55">
        <f t="shared" si="242"/>
        <v>0.21235499999999999</v>
      </c>
      <c r="Y1975" s="55">
        <f t="shared" si="243"/>
        <v>4.9785000000000004</v>
      </c>
      <c r="Z1975" s="54">
        <f t="shared" si="244"/>
        <v>0.70332697605424888</v>
      </c>
      <c r="AA1975" s="49" t="str">
        <f t="shared" ca="1" si="245"/>
        <v>N</v>
      </c>
      <c r="AB1975" s="49">
        <f t="shared" ca="1" si="246"/>
        <v>5</v>
      </c>
      <c r="AC1975" s="49" t="str">
        <f t="shared" ca="1" si="247"/>
        <v>N</v>
      </c>
    </row>
    <row r="1976" spans="1:29" x14ac:dyDescent="0.25">
      <c r="A1976">
        <v>9273</v>
      </c>
      <c r="B1976" s="9">
        <v>43565</v>
      </c>
      <c r="C1976" s="50" t="str">
        <f t="shared" si="240"/>
        <v>N</v>
      </c>
      <c r="D1976" s="52">
        <f>_xlfn.XLOOKUP(B1976,Cal_Date!B:B,Cal_Date!A:A,0)</f>
        <v>2</v>
      </c>
      <c r="E1976">
        <v>2019</v>
      </c>
      <c r="F1976" t="s">
        <v>123</v>
      </c>
      <c r="G1976" t="s">
        <v>129</v>
      </c>
      <c r="H1976" t="s">
        <v>14</v>
      </c>
      <c r="I1976" t="s">
        <v>18</v>
      </c>
      <c r="J1976" t="s">
        <v>15</v>
      </c>
      <c r="K1976" t="s">
        <v>43</v>
      </c>
      <c r="L1976">
        <v>1</v>
      </c>
      <c r="M1976">
        <v>1004</v>
      </c>
      <c r="O1976" t="s">
        <v>28</v>
      </c>
      <c r="R1976" t="s">
        <v>44</v>
      </c>
      <c r="S1976" s="49" t="str">
        <f t="shared" si="241"/>
        <v>Card</v>
      </c>
      <c r="T1976" s="3">
        <v>0.03</v>
      </c>
      <c r="U1976" s="2">
        <v>6.8900000000000006</v>
      </c>
      <c r="V1976" s="2">
        <v>2.1</v>
      </c>
      <c r="W1976" s="54">
        <f>_xlfn.XLOOKUP(M1976,Market!A:A,Market!F:F,0)</f>
        <v>0.06</v>
      </c>
      <c r="X1976" s="55">
        <f t="shared" si="242"/>
        <v>0.20670000000000002</v>
      </c>
      <c r="Y1976" s="55">
        <f t="shared" si="243"/>
        <v>4.7900000000000009</v>
      </c>
      <c r="Z1976" s="54">
        <f t="shared" si="244"/>
        <v>0.69521044992743108</v>
      </c>
      <c r="AA1976" s="49" t="str">
        <f t="shared" ca="1" si="245"/>
        <v>N</v>
      </c>
      <c r="AB1976" s="49">
        <f t="shared" ca="1" si="246"/>
        <v>5</v>
      </c>
      <c r="AC1976" s="49" t="str">
        <f t="shared" ca="1" si="247"/>
        <v>N</v>
      </c>
    </row>
    <row r="1977" spans="1:29" x14ac:dyDescent="0.25">
      <c r="A1977">
        <v>9274</v>
      </c>
      <c r="B1977" s="9">
        <v>43565</v>
      </c>
      <c r="C1977" s="50" t="str">
        <f t="shared" si="240"/>
        <v>N</v>
      </c>
      <c r="D1977" s="52">
        <f>_xlfn.XLOOKUP(B1977,Cal_Date!B:B,Cal_Date!A:A,0)</f>
        <v>2</v>
      </c>
      <c r="E1977">
        <v>2019</v>
      </c>
      <c r="F1977" t="s">
        <v>123</v>
      </c>
      <c r="G1977" t="s">
        <v>129</v>
      </c>
      <c r="H1977" t="s">
        <v>11</v>
      </c>
      <c r="I1977" t="s">
        <v>11</v>
      </c>
      <c r="J1977" t="s">
        <v>15</v>
      </c>
      <c r="K1977" t="s">
        <v>42</v>
      </c>
      <c r="L1977">
        <v>1</v>
      </c>
      <c r="M1977">
        <v>1009</v>
      </c>
      <c r="O1977" t="s">
        <v>28</v>
      </c>
      <c r="R1977" t="s">
        <v>44</v>
      </c>
      <c r="S1977" s="49" t="str">
        <f t="shared" si="241"/>
        <v>Card</v>
      </c>
      <c r="T1977" s="3">
        <v>0.03</v>
      </c>
      <c r="U1977" s="2">
        <v>2.7225000000000001</v>
      </c>
      <c r="V1977" s="2">
        <v>0.87</v>
      </c>
      <c r="W1977" s="54">
        <f>_xlfn.XLOOKUP(M1977,Market!A:A,Market!F:F,0)</f>
        <v>8.8999999999999996E-2</v>
      </c>
      <c r="X1977" s="55">
        <f t="shared" si="242"/>
        <v>8.1674999999999998E-2</v>
      </c>
      <c r="Y1977" s="55">
        <f t="shared" si="243"/>
        <v>1.8525</v>
      </c>
      <c r="Z1977" s="54">
        <f t="shared" si="244"/>
        <v>0.68044077134986225</v>
      </c>
      <c r="AA1977" s="49" t="str">
        <f t="shared" ca="1" si="245"/>
        <v>N</v>
      </c>
      <c r="AB1977" s="49">
        <f t="shared" ca="1" si="246"/>
        <v>5</v>
      </c>
      <c r="AC1977" s="49" t="str">
        <f t="shared" ca="1" si="247"/>
        <v>N</v>
      </c>
    </row>
    <row r="1978" spans="1:29" x14ac:dyDescent="0.25">
      <c r="A1978">
        <v>9275</v>
      </c>
      <c r="B1978" s="9">
        <v>43565</v>
      </c>
      <c r="C1978" s="50" t="str">
        <f t="shared" si="240"/>
        <v>N</v>
      </c>
      <c r="D1978" s="52">
        <f>_xlfn.XLOOKUP(B1978,Cal_Date!B:B,Cal_Date!A:A,0)</f>
        <v>2</v>
      </c>
      <c r="E1978">
        <v>2019</v>
      </c>
      <c r="F1978" t="s">
        <v>123</v>
      </c>
      <c r="G1978" t="s">
        <v>129</v>
      </c>
      <c r="H1978" t="s">
        <v>11</v>
      </c>
      <c r="I1978" t="s">
        <v>11</v>
      </c>
      <c r="J1978" t="s">
        <v>15</v>
      </c>
      <c r="K1978" t="s">
        <v>42</v>
      </c>
      <c r="L1978">
        <v>1</v>
      </c>
      <c r="M1978">
        <v>1010</v>
      </c>
      <c r="O1978" t="s">
        <v>25</v>
      </c>
      <c r="R1978" t="s">
        <v>44</v>
      </c>
      <c r="S1978" s="49" t="str">
        <f t="shared" si="241"/>
        <v>Card</v>
      </c>
      <c r="T1978" s="3">
        <v>0.03</v>
      </c>
      <c r="U1978" s="2">
        <v>2.7</v>
      </c>
      <c r="V1978" s="2">
        <v>0.87</v>
      </c>
      <c r="W1978" s="54">
        <f>_xlfn.XLOOKUP(M1978,Market!A:A,Market!F:F,0)</f>
        <v>0.08</v>
      </c>
      <c r="X1978" s="55">
        <f t="shared" si="242"/>
        <v>8.1000000000000003E-2</v>
      </c>
      <c r="Y1978" s="55">
        <f t="shared" si="243"/>
        <v>1.83</v>
      </c>
      <c r="Z1978" s="54">
        <f t="shared" si="244"/>
        <v>0.67777777777777781</v>
      </c>
      <c r="AA1978" s="49" t="str">
        <f t="shared" ca="1" si="245"/>
        <v>N</v>
      </c>
      <c r="AB1978" s="49">
        <f t="shared" ca="1" si="246"/>
        <v>5</v>
      </c>
      <c r="AC1978" s="49" t="str">
        <f t="shared" ca="1" si="247"/>
        <v>N</v>
      </c>
    </row>
    <row r="1979" spans="1:29" x14ac:dyDescent="0.25">
      <c r="A1979">
        <v>9276</v>
      </c>
      <c r="B1979" s="9">
        <v>43565</v>
      </c>
      <c r="C1979" s="50" t="str">
        <f t="shared" si="240"/>
        <v>N</v>
      </c>
      <c r="D1979" s="52">
        <f>_xlfn.XLOOKUP(B1979,Cal_Date!B:B,Cal_Date!A:A,0)</f>
        <v>2</v>
      </c>
      <c r="E1979">
        <v>2019</v>
      </c>
      <c r="F1979" t="s">
        <v>123</v>
      </c>
      <c r="G1979" t="s">
        <v>129</v>
      </c>
      <c r="H1979" t="s">
        <v>48</v>
      </c>
      <c r="I1979" t="s">
        <v>18</v>
      </c>
      <c r="J1979" t="s">
        <v>10</v>
      </c>
      <c r="K1979" t="s">
        <v>43</v>
      </c>
      <c r="L1979">
        <v>2</v>
      </c>
      <c r="M1979">
        <v>1011</v>
      </c>
      <c r="O1979" t="s">
        <v>25</v>
      </c>
      <c r="R1979" t="s">
        <v>44</v>
      </c>
      <c r="S1979" s="49" t="str">
        <f t="shared" si="241"/>
        <v>Card</v>
      </c>
      <c r="T1979" s="3">
        <v>0.03</v>
      </c>
      <c r="U1979" s="2">
        <v>14.84</v>
      </c>
      <c r="V1979" s="2">
        <v>2.92</v>
      </c>
      <c r="W1979" s="54">
        <f>_xlfn.XLOOKUP(M1979,Market!A:A,Market!F:F,0)</f>
        <v>0.06</v>
      </c>
      <c r="X1979" s="55">
        <f t="shared" si="242"/>
        <v>0.44519999999999998</v>
      </c>
      <c r="Y1979" s="55">
        <f t="shared" si="243"/>
        <v>11.92</v>
      </c>
      <c r="Z1979" s="54">
        <f t="shared" si="244"/>
        <v>0.80323450134770891</v>
      </c>
      <c r="AA1979" s="49" t="str">
        <f t="shared" ca="1" si="245"/>
        <v>N</v>
      </c>
      <c r="AB1979" s="49">
        <f t="shared" ca="1" si="246"/>
        <v>5</v>
      </c>
      <c r="AC1979" s="49" t="str">
        <f t="shared" ca="1" si="247"/>
        <v>N</v>
      </c>
    </row>
    <row r="1980" spans="1:29" x14ac:dyDescent="0.25">
      <c r="A1980">
        <v>9277</v>
      </c>
      <c r="B1980" s="9">
        <v>43565</v>
      </c>
      <c r="C1980" s="50" t="str">
        <f t="shared" si="240"/>
        <v>N</v>
      </c>
      <c r="D1980" s="52">
        <f>_xlfn.XLOOKUP(B1980,Cal_Date!B:B,Cal_Date!A:A,0)</f>
        <v>2</v>
      </c>
      <c r="E1980">
        <v>2019</v>
      </c>
      <c r="F1980" t="s">
        <v>123</v>
      </c>
      <c r="G1980" t="s">
        <v>129</v>
      </c>
      <c r="H1980" t="s">
        <v>11</v>
      </c>
      <c r="I1980" t="s">
        <v>11</v>
      </c>
      <c r="J1980" t="s">
        <v>15</v>
      </c>
      <c r="K1980" t="s">
        <v>42</v>
      </c>
      <c r="L1980">
        <v>1</v>
      </c>
      <c r="M1980">
        <v>1011</v>
      </c>
      <c r="O1980" t="s">
        <v>25</v>
      </c>
      <c r="R1980" t="s">
        <v>44</v>
      </c>
      <c r="S1980" s="49" t="str">
        <f t="shared" si="241"/>
        <v>Card</v>
      </c>
      <c r="T1980" s="3">
        <v>0.03</v>
      </c>
      <c r="U1980" s="2">
        <v>2.6500000000000004</v>
      </c>
      <c r="V1980" s="2">
        <v>0.87</v>
      </c>
      <c r="W1980" s="54">
        <f>_xlfn.XLOOKUP(M1980,Market!A:A,Market!F:F,0)</f>
        <v>0.06</v>
      </c>
      <c r="X1980" s="55">
        <f t="shared" si="242"/>
        <v>7.9500000000000001E-2</v>
      </c>
      <c r="Y1980" s="55">
        <f t="shared" si="243"/>
        <v>1.7800000000000002</v>
      </c>
      <c r="Z1980" s="54">
        <f t="shared" si="244"/>
        <v>0.67169811320754713</v>
      </c>
      <c r="AA1980" s="49" t="str">
        <f t="shared" ca="1" si="245"/>
        <v>N</v>
      </c>
      <c r="AB1980" s="49">
        <f t="shared" ca="1" si="246"/>
        <v>5</v>
      </c>
      <c r="AC1980" s="49" t="str">
        <f t="shared" ca="1" si="247"/>
        <v>N</v>
      </c>
    </row>
    <row r="1981" spans="1:29" x14ac:dyDescent="0.25">
      <c r="A1981">
        <v>9278</v>
      </c>
      <c r="B1981" s="9">
        <v>43565</v>
      </c>
      <c r="C1981" s="50" t="str">
        <f t="shared" si="240"/>
        <v>N</v>
      </c>
      <c r="D1981" s="52">
        <f>_xlfn.XLOOKUP(B1981,Cal_Date!B:B,Cal_Date!A:A,0)</f>
        <v>2</v>
      </c>
      <c r="E1981">
        <v>2019</v>
      </c>
      <c r="F1981" t="s">
        <v>123</v>
      </c>
      <c r="G1981" t="s">
        <v>129</v>
      </c>
      <c r="H1981" t="s">
        <v>11</v>
      </c>
      <c r="I1981" t="s">
        <v>11</v>
      </c>
      <c r="J1981" t="s">
        <v>15</v>
      </c>
      <c r="K1981" t="s">
        <v>42</v>
      </c>
      <c r="L1981">
        <v>1</v>
      </c>
      <c r="M1981">
        <v>1011</v>
      </c>
      <c r="O1981" t="s">
        <v>25</v>
      </c>
      <c r="R1981" t="s">
        <v>44</v>
      </c>
      <c r="S1981" s="49" t="str">
        <f t="shared" si="241"/>
        <v>Card</v>
      </c>
      <c r="T1981" s="3">
        <v>0.03</v>
      </c>
      <c r="U1981" s="2">
        <v>2.6500000000000004</v>
      </c>
      <c r="V1981" s="2">
        <v>0.87</v>
      </c>
      <c r="W1981" s="54">
        <f>_xlfn.XLOOKUP(M1981,Market!A:A,Market!F:F,0)</f>
        <v>0.06</v>
      </c>
      <c r="X1981" s="55">
        <f t="shared" si="242"/>
        <v>7.9500000000000001E-2</v>
      </c>
      <c r="Y1981" s="55">
        <f t="shared" si="243"/>
        <v>1.7800000000000002</v>
      </c>
      <c r="Z1981" s="54">
        <f t="shared" si="244"/>
        <v>0.67169811320754713</v>
      </c>
      <c r="AA1981" s="49" t="str">
        <f t="shared" ca="1" si="245"/>
        <v>N</v>
      </c>
      <c r="AB1981" s="49">
        <f t="shared" ca="1" si="246"/>
        <v>5</v>
      </c>
      <c r="AC1981" s="49" t="str">
        <f t="shared" ca="1" si="247"/>
        <v>N</v>
      </c>
    </row>
    <row r="1982" spans="1:29" x14ac:dyDescent="0.25">
      <c r="A1982">
        <v>9279</v>
      </c>
      <c r="B1982" s="9">
        <v>43565</v>
      </c>
      <c r="C1982" s="50" t="str">
        <f t="shared" si="240"/>
        <v>N</v>
      </c>
      <c r="D1982" s="52">
        <f>_xlfn.XLOOKUP(B1982,Cal_Date!B:B,Cal_Date!A:A,0)</f>
        <v>2</v>
      </c>
      <c r="E1982">
        <v>2019</v>
      </c>
      <c r="F1982" t="s">
        <v>123</v>
      </c>
      <c r="G1982" t="s">
        <v>129</v>
      </c>
      <c r="H1982" t="s">
        <v>11</v>
      </c>
      <c r="I1982" t="s">
        <v>11</v>
      </c>
      <c r="J1982" t="s">
        <v>15</v>
      </c>
      <c r="K1982" t="s">
        <v>42</v>
      </c>
      <c r="L1982">
        <v>1</v>
      </c>
      <c r="M1982">
        <v>1001</v>
      </c>
      <c r="O1982" t="s">
        <v>25</v>
      </c>
      <c r="R1982" t="s">
        <v>44</v>
      </c>
      <c r="S1982" s="49" t="str">
        <f t="shared" si="241"/>
        <v>Card</v>
      </c>
      <c r="T1982" s="3">
        <v>0.03</v>
      </c>
      <c r="U1982" s="2">
        <v>2.6500000000000004</v>
      </c>
      <c r="V1982" s="2">
        <v>0.87</v>
      </c>
      <c r="W1982" s="54">
        <f>_xlfn.XLOOKUP(M1982,Market!A:A,Market!F:F,0)</f>
        <v>0.06</v>
      </c>
      <c r="X1982" s="55">
        <f t="shared" si="242"/>
        <v>7.9500000000000001E-2</v>
      </c>
      <c r="Y1982" s="55">
        <f t="shared" si="243"/>
        <v>1.7800000000000002</v>
      </c>
      <c r="Z1982" s="54">
        <f t="shared" si="244"/>
        <v>0.67169811320754713</v>
      </c>
      <c r="AA1982" s="49" t="str">
        <f t="shared" ca="1" si="245"/>
        <v>N</v>
      </c>
      <c r="AB1982" s="49">
        <f t="shared" ca="1" si="246"/>
        <v>5</v>
      </c>
      <c r="AC1982" s="49" t="str">
        <f t="shared" ca="1" si="247"/>
        <v>N</v>
      </c>
    </row>
    <row r="1983" spans="1:29" x14ac:dyDescent="0.25">
      <c r="A1983">
        <v>9280</v>
      </c>
      <c r="B1983" s="9">
        <v>43565</v>
      </c>
      <c r="C1983" s="50" t="str">
        <f t="shared" si="240"/>
        <v>N</v>
      </c>
      <c r="D1983" s="52">
        <f>_xlfn.XLOOKUP(B1983,Cal_Date!B:B,Cal_Date!A:A,0)</f>
        <v>2</v>
      </c>
      <c r="E1983">
        <v>2019</v>
      </c>
      <c r="F1983" t="s">
        <v>123</v>
      </c>
      <c r="G1983" t="s">
        <v>129</v>
      </c>
      <c r="H1983" t="s">
        <v>14</v>
      </c>
      <c r="I1983" t="s">
        <v>13</v>
      </c>
      <c r="J1983" t="s">
        <v>15</v>
      </c>
      <c r="K1983" t="s">
        <v>43</v>
      </c>
      <c r="L1983">
        <v>1</v>
      </c>
      <c r="M1983">
        <v>1000</v>
      </c>
      <c r="O1983" t="s">
        <v>25</v>
      </c>
      <c r="R1983" t="s">
        <v>44</v>
      </c>
      <c r="S1983" s="49" t="str">
        <f t="shared" si="241"/>
        <v>Card</v>
      </c>
      <c r="T1983" s="3">
        <v>0.03</v>
      </c>
      <c r="U1983" s="2">
        <v>7.5600000000000005</v>
      </c>
      <c r="V1983" s="2">
        <v>2.2400000000000002</v>
      </c>
      <c r="W1983" s="54">
        <f>_xlfn.XLOOKUP(M1983,Market!A:A,Market!F:F,0)</f>
        <v>0.08</v>
      </c>
      <c r="X1983" s="55">
        <f t="shared" si="242"/>
        <v>0.2268</v>
      </c>
      <c r="Y1983" s="55">
        <f t="shared" si="243"/>
        <v>5.32</v>
      </c>
      <c r="Z1983" s="54">
        <f t="shared" si="244"/>
        <v>0.70370370370370372</v>
      </c>
      <c r="AA1983" s="49" t="str">
        <f t="shared" ca="1" si="245"/>
        <v>N</v>
      </c>
      <c r="AB1983" s="49">
        <f t="shared" ca="1" si="246"/>
        <v>5</v>
      </c>
      <c r="AC1983" s="49" t="str">
        <f t="shared" ca="1" si="247"/>
        <v>N</v>
      </c>
    </row>
    <row r="1984" spans="1:29" x14ac:dyDescent="0.25">
      <c r="A1984">
        <v>9281</v>
      </c>
      <c r="B1984" s="9">
        <v>43565</v>
      </c>
      <c r="C1984" s="50" t="str">
        <f t="shared" si="240"/>
        <v>N</v>
      </c>
      <c r="D1984" s="52">
        <f>_xlfn.XLOOKUP(B1984,Cal_Date!B:B,Cal_Date!A:A,0)</f>
        <v>2</v>
      </c>
      <c r="E1984">
        <v>2019</v>
      </c>
      <c r="F1984" t="s">
        <v>123</v>
      </c>
      <c r="G1984" t="s">
        <v>129</v>
      </c>
      <c r="H1984" t="s">
        <v>14</v>
      </c>
      <c r="I1984" t="s">
        <v>18</v>
      </c>
      <c r="J1984" t="s">
        <v>15</v>
      </c>
      <c r="K1984" t="s">
        <v>43</v>
      </c>
      <c r="L1984">
        <v>1</v>
      </c>
      <c r="M1984">
        <v>1000</v>
      </c>
      <c r="O1984" t="s">
        <v>25</v>
      </c>
      <c r="R1984" t="s">
        <v>44</v>
      </c>
      <c r="S1984" s="49" t="str">
        <f t="shared" si="241"/>
        <v>Card</v>
      </c>
      <c r="T1984" s="3">
        <v>0.03</v>
      </c>
      <c r="U1984" s="2">
        <v>7.0200000000000005</v>
      </c>
      <c r="V1984" s="2">
        <v>2.1</v>
      </c>
      <c r="W1984" s="54">
        <f>_xlfn.XLOOKUP(M1984,Market!A:A,Market!F:F,0)</f>
        <v>0.08</v>
      </c>
      <c r="X1984" s="55">
        <f t="shared" si="242"/>
        <v>0.21060000000000001</v>
      </c>
      <c r="Y1984" s="55">
        <f t="shared" si="243"/>
        <v>4.92</v>
      </c>
      <c r="Z1984" s="54">
        <f t="shared" si="244"/>
        <v>0.70085470085470081</v>
      </c>
      <c r="AA1984" s="49" t="str">
        <f t="shared" ca="1" si="245"/>
        <v>N</v>
      </c>
      <c r="AB1984" s="49">
        <f t="shared" ca="1" si="246"/>
        <v>5</v>
      </c>
      <c r="AC1984" s="49" t="str">
        <f t="shared" ca="1" si="247"/>
        <v>N</v>
      </c>
    </row>
    <row r="1985" spans="1:29" x14ac:dyDescent="0.25">
      <c r="A1985">
        <v>9282</v>
      </c>
      <c r="B1985" s="9">
        <v>43565</v>
      </c>
      <c r="C1985" s="50" t="str">
        <f t="shared" si="240"/>
        <v>N</v>
      </c>
      <c r="D1985" s="52">
        <f>_xlfn.XLOOKUP(B1985,Cal_Date!B:B,Cal_Date!A:A,0)</f>
        <v>2</v>
      </c>
      <c r="E1985">
        <v>2019</v>
      </c>
      <c r="F1985" t="s">
        <v>123</v>
      </c>
      <c r="G1985" t="s">
        <v>129</v>
      </c>
      <c r="H1985" t="s">
        <v>11</v>
      </c>
      <c r="I1985" t="s">
        <v>11</v>
      </c>
      <c r="J1985" t="s">
        <v>15</v>
      </c>
      <c r="K1985" t="s">
        <v>42</v>
      </c>
      <c r="L1985">
        <v>2</v>
      </c>
      <c r="M1985">
        <v>1002</v>
      </c>
      <c r="O1985" t="s">
        <v>28</v>
      </c>
      <c r="R1985" t="s">
        <v>44</v>
      </c>
      <c r="S1985" s="49" t="str">
        <f t="shared" si="241"/>
        <v>Card</v>
      </c>
      <c r="T1985" s="3">
        <v>0.03</v>
      </c>
      <c r="U1985" s="2">
        <v>5.3000000000000007</v>
      </c>
      <c r="V1985" s="2">
        <v>1.74</v>
      </c>
      <c r="W1985" s="54">
        <f>_xlfn.XLOOKUP(M1985,Market!A:A,Market!F:F,0)</f>
        <v>0.06</v>
      </c>
      <c r="X1985" s="55">
        <f t="shared" si="242"/>
        <v>0.159</v>
      </c>
      <c r="Y1985" s="55">
        <f t="shared" si="243"/>
        <v>3.5600000000000005</v>
      </c>
      <c r="Z1985" s="54">
        <f t="shared" si="244"/>
        <v>0.67169811320754713</v>
      </c>
      <c r="AA1985" s="49" t="str">
        <f t="shared" ca="1" si="245"/>
        <v>N</v>
      </c>
      <c r="AB1985" s="49">
        <f t="shared" ca="1" si="246"/>
        <v>5</v>
      </c>
      <c r="AC1985" s="49" t="str">
        <f t="shared" ca="1" si="247"/>
        <v>N</v>
      </c>
    </row>
    <row r="1986" spans="1:29" x14ac:dyDescent="0.25">
      <c r="A1986">
        <v>9283</v>
      </c>
      <c r="B1986" s="9">
        <v>43565</v>
      </c>
      <c r="C1986" s="50" t="str">
        <f t="shared" si="240"/>
        <v>N</v>
      </c>
      <c r="D1986" s="52">
        <f>_xlfn.XLOOKUP(B1986,Cal_Date!B:B,Cal_Date!A:A,0)</f>
        <v>2</v>
      </c>
      <c r="E1986">
        <v>2019</v>
      </c>
      <c r="F1986" t="s">
        <v>123</v>
      </c>
      <c r="G1986" t="s">
        <v>129</v>
      </c>
      <c r="H1986" t="s">
        <v>11</v>
      </c>
      <c r="I1986" t="s">
        <v>11</v>
      </c>
      <c r="J1986" t="s">
        <v>15</v>
      </c>
      <c r="K1986" t="s">
        <v>42</v>
      </c>
      <c r="L1986">
        <v>2</v>
      </c>
      <c r="M1986">
        <v>1003</v>
      </c>
      <c r="O1986" t="s">
        <v>25</v>
      </c>
      <c r="R1986" t="s">
        <v>44</v>
      </c>
      <c r="S1986" s="49" t="str">
        <f t="shared" si="241"/>
        <v>Card</v>
      </c>
      <c r="T1986" s="3">
        <v>0.03</v>
      </c>
      <c r="U1986" s="2">
        <v>5.3000000000000007</v>
      </c>
      <c r="V1986" s="2">
        <v>1.74</v>
      </c>
      <c r="W1986" s="54">
        <f>_xlfn.XLOOKUP(M1986,Market!A:A,Market!F:F,0)</f>
        <v>0.06</v>
      </c>
      <c r="X1986" s="55">
        <f t="shared" si="242"/>
        <v>0.159</v>
      </c>
      <c r="Y1986" s="55">
        <f t="shared" si="243"/>
        <v>3.5600000000000005</v>
      </c>
      <c r="Z1986" s="54">
        <f t="shared" si="244"/>
        <v>0.67169811320754713</v>
      </c>
      <c r="AA1986" s="49" t="str">
        <f t="shared" ca="1" si="245"/>
        <v>N</v>
      </c>
      <c r="AB1986" s="49">
        <f t="shared" ca="1" si="246"/>
        <v>5</v>
      </c>
      <c r="AC1986" s="49" t="str">
        <f t="shared" ca="1" si="247"/>
        <v>N</v>
      </c>
    </row>
    <row r="1987" spans="1:29" x14ac:dyDescent="0.25">
      <c r="A1987">
        <v>9284</v>
      </c>
      <c r="B1987" s="9">
        <v>43565</v>
      </c>
      <c r="C1987" s="50" t="str">
        <f t="shared" ref="C1987:C2050" si="248">IF(OR(B1987="04/01/2018"+0,B1987="04/02/2018"+0),"Y","N")</f>
        <v>N</v>
      </c>
      <c r="D1987" s="52">
        <f>_xlfn.XLOOKUP(B1987,Cal_Date!B:B,Cal_Date!A:A,0)</f>
        <v>2</v>
      </c>
      <c r="E1987">
        <v>2019</v>
      </c>
      <c r="F1987" t="s">
        <v>123</v>
      </c>
      <c r="G1987" t="s">
        <v>129</v>
      </c>
      <c r="H1987" t="s">
        <v>11</v>
      </c>
      <c r="I1987" t="s">
        <v>11</v>
      </c>
      <c r="J1987" t="s">
        <v>15</v>
      </c>
      <c r="K1987" t="s">
        <v>42</v>
      </c>
      <c r="L1987">
        <v>1</v>
      </c>
      <c r="M1987">
        <v>1005</v>
      </c>
      <c r="O1987" t="s">
        <v>25</v>
      </c>
      <c r="R1987" t="s">
        <v>44</v>
      </c>
      <c r="S1987" s="49" t="str">
        <f t="shared" ref="S1987:S2050" si="249">IF(R1987="Cash","Cash","Card")</f>
        <v>Card</v>
      </c>
      <c r="T1987" s="3">
        <v>0.03</v>
      </c>
      <c r="U1987" s="2">
        <v>2.7225000000000001</v>
      </c>
      <c r="V1987" s="2">
        <v>0.87</v>
      </c>
      <c r="W1987" s="54">
        <f>_xlfn.XLOOKUP(M1987,Market!A:A,Market!F:F,0)</f>
        <v>8.8999999999999996E-2</v>
      </c>
      <c r="X1987" s="55">
        <f t="shared" ref="X1987:X2050" si="250">T1987*U1987</f>
        <v>8.1674999999999998E-2</v>
      </c>
      <c r="Y1987" s="55">
        <f t="shared" ref="Y1987:Y2050" si="251">U1987-V1987</f>
        <v>1.8525</v>
      </c>
      <c r="Z1987" s="54">
        <f t="shared" ref="Z1987:Z2050" si="252">Y1987/U1987</f>
        <v>0.68044077134986225</v>
      </c>
      <c r="AA1987" s="49" t="str">
        <f t="shared" ref="AA1987:AA2050" ca="1" si="253">IF(DATEDIF(B1987,TODAY(),"y")&gt;5,"Y","N")</f>
        <v>N</v>
      </c>
      <c r="AB1987" s="49">
        <f t="shared" ref="AB1987:AB2050" ca="1" si="254">DATEDIF(B1987,TODAY(),"y")</f>
        <v>5</v>
      </c>
      <c r="AC1987" s="49" t="str">
        <f t="shared" ref="AC1987:AC2050" ca="1" si="255">IF(AB1987&gt;5,"Y","N")</f>
        <v>N</v>
      </c>
    </row>
    <row r="1988" spans="1:29" x14ac:dyDescent="0.25">
      <c r="A1988">
        <v>9285</v>
      </c>
      <c r="B1988" s="9">
        <v>43565</v>
      </c>
      <c r="C1988" s="50" t="str">
        <f t="shared" si="248"/>
        <v>N</v>
      </c>
      <c r="D1988" s="52">
        <f>_xlfn.XLOOKUP(B1988,Cal_Date!B:B,Cal_Date!A:A,0)</f>
        <v>2</v>
      </c>
      <c r="E1988">
        <v>2019</v>
      </c>
      <c r="F1988" t="s">
        <v>123</v>
      </c>
      <c r="G1988" t="s">
        <v>129</v>
      </c>
      <c r="H1988" t="s">
        <v>48</v>
      </c>
      <c r="I1988" t="s">
        <v>18</v>
      </c>
      <c r="J1988" t="s">
        <v>10</v>
      </c>
      <c r="K1988" t="s">
        <v>43</v>
      </c>
      <c r="L1988">
        <v>1</v>
      </c>
      <c r="M1988">
        <v>1005</v>
      </c>
      <c r="O1988" t="s">
        <v>25</v>
      </c>
      <c r="R1988" t="s">
        <v>44</v>
      </c>
      <c r="S1988" s="49" t="str">
        <f t="shared" si="249"/>
        <v>Card</v>
      </c>
      <c r="T1988" s="3">
        <v>0.03</v>
      </c>
      <c r="U1988" s="2">
        <v>7.6229999999999993</v>
      </c>
      <c r="V1988" s="2">
        <v>1.46</v>
      </c>
      <c r="W1988" s="54">
        <f>_xlfn.XLOOKUP(M1988,Market!A:A,Market!F:F,0)</f>
        <v>8.8999999999999996E-2</v>
      </c>
      <c r="X1988" s="55">
        <f t="shared" si="250"/>
        <v>0.22868999999999998</v>
      </c>
      <c r="Y1988" s="55">
        <f t="shared" si="251"/>
        <v>6.1629999999999994</v>
      </c>
      <c r="Z1988" s="54">
        <f t="shared" si="252"/>
        <v>0.80847435392889933</v>
      </c>
      <c r="AA1988" s="49" t="str">
        <f t="shared" ca="1" si="253"/>
        <v>N</v>
      </c>
      <c r="AB1988" s="49">
        <f t="shared" ca="1" si="254"/>
        <v>5</v>
      </c>
      <c r="AC1988" s="49" t="str">
        <f t="shared" ca="1" si="255"/>
        <v>N</v>
      </c>
    </row>
    <row r="1989" spans="1:29" x14ac:dyDescent="0.25">
      <c r="A1989">
        <v>9286</v>
      </c>
      <c r="B1989" s="9">
        <v>43565</v>
      </c>
      <c r="C1989" s="50" t="str">
        <f t="shared" si="248"/>
        <v>N</v>
      </c>
      <c r="D1989" s="52">
        <f>_xlfn.XLOOKUP(B1989,Cal_Date!B:B,Cal_Date!A:A,0)</f>
        <v>2</v>
      </c>
      <c r="E1989">
        <v>2019</v>
      </c>
      <c r="F1989" t="s">
        <v>123</v>
      </c>
      <c r="G1989" t="s">
        <v>129</v>
      </c>
      <c r="H1989" t="s">
        <v>48</v>
      </c>
      <c r="I1989" t="s">
        <v>18</v>
      </c>
      <c r="J1989" t="s">
        <v>10</v>
      </c>
      <c r="K1989" t="s">
        <v>43</v>
      </c>
      <c r="L1989">
        <v>1</v>
      </c>
      <c r="M1989">
        <v>1006</v>
      </c>
      <c r="O1989" t="s">
        <v>28</v>
      </c>
      <c r="R1989" t="s">
        <v>44</v>
      </c>
      <c r="S1989" s="49" t="str">
        <f t="shared" si="249"/>
        <v>Card</v>
      </c>
      <c r="T1989" s="3">
        <v>0.03</v>
      </c>
      <c r="U1989" s="2">
        <v>7.6229999999999993</v>
      </c>
      <c r="V1989" s="2">
        <v>1.46</v>
      </c>
      <c r="W1989" s="54">
        <f>_xlfn.XLOOKUP(M1989,Market!A:A,Market!F:F,0)</f>
        <v>8.8999999999999996E-2</v>
      </c>
      <c r="X1989" s="55">
        <f t="shared" si="250"/>
        <v>0.22868999999999998</v>
      </c>
      <c r="Y1989" s="55">
        <f t="shared" si="251"/>
        <v>6.1629999999999994</v>
      </c>
      <c r="Z1989" s="54">
        <f t="shared" si="252"/>
        <v>0.80847435392889933</v>
      </c>
      <c r="AA1989" s="49" t="str">
        <f t="shared" ca="1" si="253"/>
        <v>N</v>
      </c>
      <c r="AB1989" s="49">
        <f t="shared" ca="1" si="254"/>
        <v>5</v>
      </c>
      <c r="AC1989" s="49" t="str">
        <f t="shared" ca="1" si="255"/>
        <v>N</v>
      </c>
    </row>
    <row r="1990" spans="1:29" x14ac:dyDescent="0.25">
      <c r="A1990">
        <v>9287</v>
      </c>
      <c r="B1990" s="9">
        <v>43565</v>
      </c>
      <c r="C1990" s="50" t="str">
        <f t="shared" si="248"/>
        <v>N</v>
      </c>
      <c r="D1990" s="52">
        <f>_xlfn.XLOOKUP(B1990,Cal_Date!B:B,Cal_Date!A:A,0)</f>
        <v>2</v>
      </c>
      <c r="E1990">
        <v>2019</v>
      </c>
      <c r="F1990" t="s">
        <v>123</v>
      </c>
      <c r="G1990" t="s">
        <v>129</v>
      </c>
      <c r="H1990" t="s">
        <v>14</v>
      </c>
      <c r="I1990" t="s">
        <v>13</v>
      </c>
      <c r="J1990" t="s">
        <v>15</v>
      </c>
      <c r="K1990" t="s">
        <v>43</v>
      </c>
      <c r="L1990">
        <v>2</v>
      </c>
      <c r="M1990">
        <v>1007</v>
      </c>
      <c r="O1990" t="s">
        <v>28</v>
      </c>
      <c r="R1990" t="s">
        <v>44</v>
      </c>
      <c r="S1990" s="49" t="str">
        <f t="shared" si="249"/>
        <v>Card</v>
      </c>
      <c r="T1990" s="3">
        <v>0.03</v>
      </c>
      <c r="U1990" s="2">
        <v>14.157</v>
      </c>
      <c r="V1990" s="2">
        <v>4.24</v>
      </c>
      <c r="W1990" s="54">
        <f>_xlfn.XLOOKUP(M1990,Market!A:A,Market!F:F,0)</f>
        <v>8.8999999999999996E-2</v>
      </c>
      <c r="X1990" s="55">
        <f t="shared" si="250"/>
        <v>0.42470999999999998</v>
      </c>
      <c r="Y1990" s="55">
        <f t="shared" si="251"/>
        <v>9.9169999999999998</v>
      </c>
      <c r="Z1990" s="54">
        <f t="shared" si="252"/>
        <v>0.70050151868333688</v>
      </c>
      <c r="AA1990" s="49" t="str">
        <f t="shared" ca="1" si="253"/>
        <v>N</v>
      </c>
      <c r="AB1990" s="49">
        <f t="shared" ca="1" si="254"/>
        <v>5</v>
      </c>
      <c r="AC1990" s="49" t="str">
        <f t="shared" ca="1" si="255"/>
        <v>N</v>
      </c>
    </row>
    <row r="1991" spans="1:29" x14ac:dyDescent="0.25">
      <c r="A1991">
        <v>9288</v>
      </c>
      <c r="B1991" s="9">
        <v>43565</v>
      </c>
      <c r="C1991" s="50" t="str">
        <f t="shared" si="248"/>
        <v>N</v>
      </c>
      <c r="D1991" s="52">
        <f>_xlfn.XLOOKUP(B1991,Cal_Date!B:B,Cal_Date!A:A,0)</f>
        <v>2</v>
      </c>
      <c r="E1991">
        <v>2019</v>
      </c>
      <c r="F1991" t="s">
        <v>123</v>
      </c>
      <c r="G1991" t="s">
        <v>129</v>
      </c>
      <c r="H1991" t="s">
        <v>48</v>
      </c>
      <c r="I1991" t="s">
        <v>18</v>
      </c>
      <c r="J1991" t="s">
        <v>10</v>
      </c>
      <c r="K1991" t="s">
        <v>43</v>
      </c>
      <c r="L1991">
        <v>1</v>
      </c>
      <c r="M1991">
        <v>1008</v>
      </c>
      <c r="O1991" t="s">
        <v>28</v>
      </c>
      <c r="R1991" t="s">
        <v>44</v>
      </c>
      <c r="S1991" s="49" t="str">
        <f t="shared" si="249"/>
        <v>Card</v>
      </c>
      <c r="T1991" s="3">
        <v>0.03</v>
      </c>
      <c r="U1991" s="2">
        <v>7.6229999999999993</v>
      </c>
      <c r="V1991" s="2">
        <v>1.46</v>
      </c>
      <c r="W1991" s="54">
        <f>_xlfn.XLOOKUP(M1991,Market!A:A,Market!F:F,0)</f>
        <v>8.8999999999999996E-2</v>
      </c>
      <c r="X1991" s="55">
        <f t="shared" si="250"/>
        <v>0.22868999999999998</v>
      </c>
      <c r="Y1991" s="55">
        <f t="shared" si="251"/>
        <v>6.1629999999999994</v>
      </c>
      <c r="Z1991" s="54">
        <f t="shared" si="252"/>
        <v>0.80847435392889933</v>
      </c>
      <c r="AA1991" s="49" t="str">
        <f t="shared" ca="1" si="253"/>
        <v>N</v>
      </c>
      <c r="AB1991" s="49">
        <f t="shared" ca="1" si="254"/>
        <v>5</v>
      </c>
      <c r="AC1991" s="49" t="str">
        <f t="shared" ca="1" si="255"/>
        <v>N</v>
      </c>
    </row>
    <row r="1992" spans="1:29" x14ac:dyDescent="0.25">
      <c r="A1992">
        <v>9289</v>
      </c>
      <c r="B1992" s="9">
        <v>43565</v>
      </c>
      <c r="C1992" s="50" t="str">
        <f t="shared" si="248"/>
        <v>N</v>
      </c>
      <c r="D1992" s="52">
        <f>_xlfn.XLOOKUP(B1992,Cal_Date!B:B,Cal_Date!A:A,0)</f>
        <v>2</v>
      </c>
      <c r="E1992">
        <v>2019</v>
      </c>
      <c r="F1992" t="s">
        <v>123</v>
      </c>
      <c r="G1992" t="s">
        <v>129</v>
      </c>
      <c r="H1992" t="s">
        <v>11</v>
      </c>
      <c r="I1992" t="s">
        <v>13</v>
      </c>
      <c r="J1992" t="s">
        <v>15</v>
      </c>
      <c r="K1992" t="s">
        <v>42</v>
      </c>
      <c r="L1992">
        <v>2</v>
      </c>
      <c r="M1992">
        <v>1009</v>
      </c>
      <c r="O1992" t="s">
        <v>28</v>
      </c>
      <c r="R1992" t="s">
        <v>44</v>
      </c>
      <c r="S1992" s="49" t="str">
        <f t="shared" si="249"/>
        <v>Card</v>
      </c>
      <c r="T1992" s="3">
        <v>0.03</v>
      </c>
      <c r="U1992" s="2">
        <v>5.4450000000000003</v>
      </c>
      <c r="V1992" s="2">
        <v>2.84</v>
      </c>
      <c r="W1992" s="54">
        <f>_xlfn.XLOOKUP(M1992,Market!A:A,Market!F:F,0)</f>
        <v>8.8999999999999996E-2</v>
      </c>
      <c r="X1992" s="55">
        <f t="shared" si="250"/>
        <v>0.16335</v>
      </c>
      <c r="Y1992" s="55">
        <f t="shared" si="251"/>
        <v>2.6050000000000004</v>
      </c>
      <c r="Z1992" s="54">
        <f t="shared" si="252"/>
        <v>0.47842056932966032</v>
      </c>
      <c r="AA1992" s="49" t="str">
        <f t="shared" ca="1" si="253"/>
        <v>N</v>
      </c>
      <c r="AB1992" s="49">
        <f t="shared" ca="1" si="254"/>
        <v>5</v>
      </c>
      <c r="AC1992" s="49" t="str">
        <f t="shared" ca="1" si="255"/>
        <v>N</v>
      </c>
    </row>
    <row r="1993" spans="1:29" x14ac:dyDescent="0.25">
      <c r="A1993">
        <v>9290</v>
      </c>
      <c r="B1993" s="9">
        <v>43565</v>
      </c>
      <c r="C1993" s="50" t="str">
        <f t="shared" si="248"/>
        <v>N</v>
      </c>
      <c r="D1993" s="52">
        <f>_xlfn.XLOOKUP(B1993,Cal_Date!B:B,Cal_Date!A:A,0)</f>
        <v>2</v>
      </c>
      <c r="E1993">
        <v>2019</v>
      </c>
      <c r="F1993" t="s">
        <v>123</v>
      </c>
      <c r="G1993" t="s">
        <v>129</v>
      </c>
      <c r="H1993" t="s">
        <v>11</v>
      </c>
      <c r="I1993" t="s">
        <v>11</v>
      </c>
      <c r="J1993" t="s">
        <v>15</v>
      </c>
      <c r="K1993" t="s">
        <v>42</v>
      </c>
      <c r="L1993">
        <v>1</v>
      </c>
      <c r="M1993">
        <v>1006</v>
      </c>
      <c r="O1993" t="s">
        <v>28</v>
      </c>
      <c r="R1993" t="s">
        <v>44</v>
      </c>
      <c r="S1993" s="49" t="str">
        <f t="shared" si="249"/>
        <v>Card</v>
      </c>
      <c r="T1993" s="3">
        <v>0.03</v>
      </c>
      <c r="U1993" s="2">
        <v>2.7225000000000001</v>
      </c>
      <c r="V1993" s="2">
        <v>0.87</v>
      </c>
      <c r="W1993" s="54">
        <f>_xlfn.XLOOKUP(M1993,Market!A:A,Market!F:F,0)</f>
        <v>8.8999999999999996E-2</v>
      </c>
      <c r="X1993" s="55">
        <f t="shared" si="250"/>
        <v>8.1674999999999998E-2</v>
      </c>
      <c r="Y1993" s="55">
        <f t="shared" si="251"/>
        <v>1.8525</v>
      </c>
      <c r="Z1993" s="54">
        <f t="shared" si="252"/>
        <v>0.68044077134986225</v>
      </c>
      <c r="AA1993" s="49" t="str">
        <f t="shared" ca="1" si="253"/>
        <v>N</v>
      </c>
      <c r="AB1993" s="49">
        <f t="shared" ca="1" si="254"/>
        <v>5</v>
      </c>
      <c r="AC1993" s="49" t="str">
        <f t="shared" ca="1" si="255"/>
        <v>N</v>
      </c>
    </row>
    <row r="1994" spans="1:29" x14ac:dyDescent="0.25">
      <c r="A1994">
        <v>9291</v>
      </c>
      <c r="B1994" s="9">
        <v>43565</v>
      </c>
      <c r="C1994" s="50" t="str">
        <f t="shared" si="248"/>
        <v>N</v>
      </c>
      <c r="D1994" s="52">
        <f>_xlfn.XLOOKUP(B1994,Cal_Date!B:B,Cal_Date!A:A,0)</f>
        <v>2</v>
      </c>
      <c r="E1994">
        <v>2019</v>
      </c>
      <c r="F1994" t="s">
        <v>123</v>
      </c>
      <c r="G1994" t="s">
        <v>129</v>
      </c>
      <c r="H1994" t="s">
        <v>11</v>
      </c>
      <c r="I1994" t="s">
        <v>11</v>
      </c>
      <c r="J1994" t="s">
        <v>15</v>
      </c>
      <c r="K1994" t="s">
        <v>42</v>
      </c>
      <c r="L1994">
        <v>2</v>
      </c>
      <c r="M1994">
        <v>1007</v>
      </c>
      <c r="O1994" t="s">
        <v>28</v>
      </c>
      <c r="R1994" t="s">
        <v>44</v>
      </c>
      <c r="S1994" s="49" t="str">
        <f t="shared" si="249"/>
        <v>Card</v>
      </c>
      <c r="T1994" s="3">
        <v>0.03</v>
      </c>
      <c r="U1994" s="2">
        <v>5.4450000000000003</v>
      </c>
      <c r="V1994" s="2">
        <v>1.74</v>
      </c>
      <c r="W1994" s="54">
        <f>_xlfn.XLOOKUP(M1994,Market!A:A,Market!F:F,0)</f>
        <v>8.8999999999999996E-2</v>
      </c>
      <c r="X1994" s="55">
        <f t="shared" si="250"/>
        <v>0.16335</v>
      </c>
      <c r="Y1994" s="55">
        <f t="shared" si="251"/>
        <v>3.7050000000000001</v>
      </c>
      <c r="Z1994" s="54">
        <f t="shared" si="252"/>
        <v>0.68044077134986225</v>
      </c>
      <c r="AA1994" s="49" t="str">
        <f t="shared" ca="1" si="253"/>
        <v>N</v>
      </c>
      <c r="AB1994" s="49">
        <f t="shared" ca="1" si="254"/>
        <v>5</v>
      </c>
      <c r="AC1994" s="49" t="str">
        <f t="shared" ca="1" si="255"/>
        <v>N</v>
      </c>
    </row>
    <row r="1995" spans="1:29" x14ac:dyDescent="0.25">
      <c r="A1995">
        <v>9292</v>
      </c>
      <c r="B1995" s="9">
        <v>43565</v>
      </c>
      <c r="C1995" s="50" t="str">
        <f t="shared" si="248"/>
        <v>N</v>
      </c>
      <c r="D1995" s="52">
        <f>_xlfn.XLOOKUP(B1995,Cal_Date!B:B,Cal_Date!A:A,0)</f>
        <v>2</v>
      </c>
      <c r="E1995">
        <v>2019</v>
      </c>
      <c r="F1995" t="s">
        <v>123</v>
      </c>
      <c r="G1995" t="s">
        <v>129</v>
      </c>
      <c r="H1995" t="s">
        <v>11</v>
      </c>
      <c r="I1995" t="s">
        <v>13</v>
      </c>
      <c r="J1995" t="s">
        <v>15</v>
      </c>
      <c r="K1995" t="s">
        <v>42</v>
      </c>
      <c r="L1995">
        <v>1</v>
      </c>
      <c r="M1995">
        <v>1007</v>
      </c>
      <c r="O1995" t="s">
        <v>28</v>
      </c>
      <c r="R1995" t="s">
        <v>44</v>
      </c>
      <c r="S1995" s="49" t="str">
        <f t="shared" si="249"/>
        <v>Card</v>
      </c>
      <c r="T1995" s="3">
        <v>0.03</v>
      </c>
      <c r="U1995" s="2">
        <v>2.7225000000000001</v>
      </c>
      <c r="V1995" s="2">
        <v>1.42</v>
      </c>
      <c r="W1995" s="54">
        <f>_xlfn.XLOOKUP(M1995,Market!A:A,Market!F:F,0)</f>
        <v>8.8999999999999996E-2</v>
      </c>
      <c r="X1995" s="55">
        <f t="shared" si="250"/>
        <v>8.1674999999999998E-2</v>
      </c>
      <c r="Y1995" s="55">
        <f t="shared" si="251"/>
        <v>1.3025000000000002</v>
      </c>
      <c r="Z1995" s="54">
        <f t="shared" si="252"/>
        <v>0.47842056932966032</v>
      </c>
      <c r="AA1995" s="49" t="str">
        <f t="shared" ca="1" si="253"/>
        <v>N</v>
      </c>
      <c r="AB1995" s="49">
        <f t="shared" ca="1" si="254"/>
        <v>5</v>
      </c>
      <c r="AC1995" s="49" t="str">
        <f t="shared" ca="1" si="255"/>
        <v>N</v>
      </c>
    </row>
    <row r="1996" spans="1:29" x14ac:dyDescent="0.25">
      <c r="A1996">
        <v>9293</v>
      </c>
      <c r="B1996" s="9">
        <v>43565</v>
      </c>
      <c r="C1996" s="50" t="str">
        <f t="shared" si="248"/>
        <v>N</v>
      </c>
      <c r="D1996" s="52">
        <f>_xlfn.XLOOKUP(B1996,Cal_Date!B:B,Cal_Date!A:A,0)</f>
        <v>2</v>
      </c>
      <c r="E1996">
        <v>2019</v>
      </c>
      <c r="F1996" t="s">
        <v>123</v>
      </c>
      <c r="G1996" t="s">
        <v>129</v>
      </c>
      <c r="H1996" t="s">
        <v>11</v>
      </c>
      <c r="I1996" t="s">
        <v>11</v>
      </c>
      <c r="J1996" t="s">
        <v>15</v>
      </c>
      <c r="K1996" t="s">
        <v>42</v>
      </c>
      <c r="L1996">
        <v>1</v>
      </c>
      <c r="M1996">
        <v>1007</v>
      </c>
      <c r="O1996" t="s">
        <v>28</v>
      </c>
      <c r="R1996" t="s">
        <v>44</v>
      </c>
      <c r="S1996" s="49" t="str">
        <f t="shared" si="249"/>
        <v>Card</v>
      </c>
      <c r="T1996" s="3">
        <v>0.03</v>
      </c>
      <c r="U1996" s="2">
        <v>2.7225000000000001</v>
      </c>
      <c r="V1996" s="2">
        <v>0.87</v>
      </c>
      <c r="W1996" s="54">
        <f>_xlfn.XLOOKUP(M1996,Market!A:A,Market!F:F,0)</f>
        <v>8.8999999999999996E-2</v>
      </c>
      <c r="X1996" s="55">
        <f t="shared" si="250"/>
        <v>8.1674999999999998E-2</v>
      </c>
      <c r="Y1996" s="55">
        <f t="shared" si="251"/>
        <v>1.8525</v>
      </c>
      <c r="Z1996" s="54">
        <f t="shared" si="252"/>
        <v>0.68044077134986225</v>
      </c>
      <c r="AA1996" s="49" t="str">
        <f t="shared" ca="1" si="253"/>
        <v>N</v>
      </c>
      <c r="AB1996" s="49">
        <f t="shared" ca="1" si="254"/>
        <v>5</v>
      </c>
      <c r="AC1996" s="49" t="str">
        <f t="shared" ca="1" si="255"/>
        <v>N</v>
      </c>
    </row>
    <row r="1997" spans="1:29" x14ac:dyDescent="0.25">
      <c r="A1997">
        <v>9294</v>
      </c>
      <c r="B1997" s="9">
        <v>43565</v>
      </c>
      <c r="C1997" s="50" t="str">
        <f t="shared" si="248"/>
        <v>N</v>
      </c>
      <c r="D1997" s="52">
        <f>_xlfn.XLOOKUP(B1997,Cal_Date!B:B,Cal_Date!A:A,0)</f>
        <v>2</v>
      </c>
      <c r="E1997">
        <v>2019</v>
      </c>
      <c r="F1997" t="s">
        <v>123</v>
      </c>
      <c r="G1997" t="s">
        <v>129</v>
      </c>
      <c r="H1997" t="s">
        <v>48</v>
      </c>
      <c r="I1997" t="s">
        <v>18</v>
      </c>
      <c r="J1997" t="s">
        <v>10</v>
      </c>
      <c r="K1997" t="s">
        <v>43</v>
      </c>
      <c r="L1997">
        <v>1</v>
      </c>
      <c r="M1997">
        <v>1005</v>
      </c>
      <c r="O1997" t="s">
        <v>25</v>
      </c>
      <c r="R1997" t="s">
        <v>44</v>
      </c>
      <c r="S1997" s="49" t="str">
        <f t="shared" si="249"/>
        <v>Card</v>
      </c>
      <c r="T1997" s="3">
        <v>0.03</v>
      </c>
      <c r="U1997" s="2">
        <v>7.6229999999999993</v>
      </c>
      <c r="V1997" s="2">
        <v>1.46</v>
      </c>
      <c r="W1997" s="54">
        <f>_xlfn.XLOOKUP(M1997,Market!A:A,Market!F:F,0)</f>
        <v>8.8999999999999996E-2</v>
      </c>
      <c r="X1997" s="55">
        <f t="shared" si="250"/>
        <v>0.22868999999999998</v>
      </c>
      <c r="Y1997" s="55">
        <f t="shared" si="251"/>
        <v>6.1629999999999994</v>
      </c>
      <c r="Z1997" s="54">
        <f t="shared" si="252"/>
        <v>0.80847435392889933</v>
      </c>
      <c r="AA1997" s="49" t="str">
        <f t="shared" ca="1" si="253"/>
        <v>N</v>
      </c>
      <c r="AB1997" s="49">
        <f t="shared" ca="1" si="254"/>
        <v>5</v>
      </c>
      <c r="AC1997" s="49" t="str">
        <f t="shared" ca="1" si="255"/>
        <v>N</v>
      </c>
    </row>
    <row r="1998" spans="1:29" x14ac:dyDescent="0.25">
      <c r="A1998">
        <v>9295</v>
      </c>
      <c r="B1998" s="9">
        <v>43565</v>
      </c>
      <c r="C1998" s="50" t="str">
        <f t="shared" si="248"/>
        <v>N</v>
      </c>
      <c r="D1998" s="52">
        <f>_xlfn.XLOOKUP(B1998,Cal_Date!B:B,Cal_Date!A:A,0)</f>
        <v>2</v>
      </c>
      <c r="E1998">
        <v>2019</v>
      </c>
      <c r="F1998" t="s">
        <v>123</v>
      </c>
      <c r="G1998" t="s">
        <v>129</v>
      </c>
      <c r="H1998" t="s">
        <v>48</v>
      </c>
      <c r="I1998" t="s">
        <v>18</v>
      </c>
      <c r="J1998" t="s">
        <v>10</v>
      </c>
      <c r="K1998" t="s">
        <v>43</v>
      </c>
      <c r="L1998">
        <v>1</v>
      </c>
      <c r="M1998">
        <v>1005</v>
      </c>
      <c r="O1998" t="s">
        <v>25</v>
      </c>
      <c r="R1998" t="s">
        <v>44</v>
      </c>
      <c r="S1998" s="49" t="str">
        <f t="shared" si="249"/>
        <v>Card</v>
      </c>
      <c r="T1998" s="3">
        <v>0.03</v>
      </c>
      <c r="U1998" s="2">
        <v>7.6229999999999993</v>
      </c>
      <c r="V1998" s="2">
        <v>1.46</v>
      </c>
      <c r="W1998" s="54">
        <f>_xlfn.XLOOKUP(M1998,Market!A:A,Market!F:F,0)</f>
        <v>8.8999999999999996E-2</v>
      </c>
      <c r="X1998" s="55">
        <f t="shared" si="250"/>
        <v>0.22868999999999998</v>
      </c>
      <c r="Y1998" s="55">
        <f t="shared" si="251"/>
        <v>6.1629999999999994</v>
      </c>
      <c r="Z1998" s="54">
        <f t="shared" si="252"/>
        <v>0.80847435392889933</v>
      </c>
      <c r="AA1998" s="49" t="str">
        <f t="shared" ca="1" si="253"/>
        <v>N</v>
      </c>
      <c r="AB1998" s="49">
        <f t="shared" ca="1" si="254"/>
        <v>5</v>
      </c>
      <c r="AC1998" s="49" t="str">
        <f t="shared" ca="1" si="255"/>
        <v>N</v>
      </c>
    </row>
    <row r="1999" spans="1:29" x14ac:dyDescent="0.25">
      <c r="A1999">
        <v>9296</v>
      </c>
      <c r="B1999" s="9">
        <v>43565</v>
      </c>
      <c r="C1999" s="50" t="str">
        <f t="shared" si="248"/>
        <v>N</v>
      </c>
      <c r="D1999" s="52">
        <f>_xlfn.XLOOKUP(B1999,Cal_Date!B:B,Cal_Date!A:A,0)</f>
        <v>2</v>
      </c>
      <c r="E1999">
        <v>2019</v>
      </c>
      <c r="F1999" t="s">
        <v>123</v>
      </c>
      <c r="G1999" t="s">
        <v>129</v>
      </c>
      <c r="H1999" t="s">
        <v>11</v>
      </c>
      <c r="I1999" t="s">
        <v>13</v>
      </c>
      <c r="J1999" t="s">
        <v>15</v>
      </c>
      <c r="K1999" t="s">
        <v>42</v>
      </c>
      <c r="L1999">
        <v>2</v>
      </c>
      <c r="M1999">
        <v>1002</v>
      </c>
      <c r="O1999" t="s">
        <v>28</v>
      </c>
      <c r="R1999" t="s">
        <v>44</v>
      </c>
      <c r="S1999" s="49" t="str">
        <f t="shared" si="249"/>
        <v>Card</v>
      </c>
      <c r="T1999" s="3">
        <v>0.03</v>
      </c>
      <c r="U1999" s="2">
        <v>5.3000000000000007</v>
      </c>
      <c r="V1999" s="2">
        <v>2.84</v>
      </c>
      <c r="W1999" s="54">
        <f>_xlfn.XLOOKUP(M1999,Market!A:A,Market!F:F,0)</f>
        <v>0.06</v>
      </c>
      <c r="X1999" s="55">
        <f t="shared" si="250"/>
        <v>0.159</v>
      </c>
      <c r="Y1999" s="55">
        <f t="shared" si="251"/>
        <v>2.4600000000000009</v>
      </c>
      <c r="Z1999" s="54">
        <f t="shared" si="252"/>
        <v>0.46415094339622653</v>
      </c>
      <c r="AA1999" s="49" t="str">
        <f t="shared" ca="1" si="253"/>
        <v>N</v>
      </c>
      <c r="AB1999" s="49">
        <f t="shared" ca="1" si="254"/>
        <v>5</v>
      </c>
      <c r="AC1999" s="49" t="str">
        <f t="shared" ca="1" si="255"/>
        <v>N</v>
      </c>
    </row>
    <row r="2000" spans="1:29" x14ac:dyDescent="0.25">
      <c r="A2000">
        <v>9297</v>
      </c>
      <c r="B2000" s="9">
        <v>43565</v>
      </c>
      <c r="C2000" s="50" t="str">
        <f t="shared" si="248"/>
        <v>N</v>
      </c>
      <c r="D2000" s="52">
        <f>_xlfn.XLOOKUP(B2000,Cal_Date!B:B,Cal_Date!A:A,0)</f>
        <v>2</v>
      </c>
      <c r="E2000">
        <v>2019</v>
      </c>
      <c r="F2000" t="s">
        <v>123</v>
      </c>
      <c r="G2000" t="s">
        <v>129</v>
      </c>
      <c r="H2000" t="s">
        <v>14</v>
      </c>
      <c r="I2000" t="s">
        <v>18</v>
      </c>
      <c r="J2000" t="s">
        <v>15</v>
      </c>
      <c r="K2000" t="s">
        <v>43</v>
      </c>
      <c r="L2000">
        <v>1</v>
      </c>
      <c r="M2000">
        <v>1004</v>
      </c>
      <c r="O2000" t="s">
        <v>28</v>
      </c>
      <c r="R2000" t="s">
        <v>44</v>
      </c>
      <c r="S2000" s="49" t="str">
        <f t="shared" si="249"/>
        <v>Card</v>
      </c>
      <c r="T2000" s="3">
        <v>0.03</v>
      </c>
      <c r="U2000" s="2">
        <v>6.8900000000000006</v>
      </c>
      <c r="V2000" s="2">
        <v>2.1</v>
      </c>
      <c r="W2000" s="54">
        <f>_xlfn.XLOOKUP(M2000,Market!A:A,Market!F:F,0)</f>
        <v>0.06</v>
      </c>
      <c r="X2000" s="55">
        <f t="shared" si="250"/>
        <v>0.20670000000000002</v>
      </c>
      <c r="Y2000" s="55">
        <f t="shared" si="251"/>
        <v>4.7900000000000009</v>
      </c>
      <c r="Z2000" s="54">
        <f t="shared" si="252"/>
        <v>0.69521044992743108</v>
      </c>
      <c r="AA2000" s="49" t="str">
        <f t="shared" ca="1" si="253"/>
        <v>N</v>
      </c>
      <c r="AB2000" s="49">
        <f t="shared" ca="1" si="254"/>
        <v>5</v>
      </c>
      <c r="AC2000" s="49" t="str">
        <f t="shared" ca="1" si="255"/>
        <v>N</v>
      </c>
    </row>
    <row r="2001" spans="1:29" x14ac:dyDescent="0.25">
      <c r="A2001">
        <v>9298</v>
      </c>
      <c r="B2001" s="9">
        <v>43565</v>
      </c>
      <c r="C2001" s="50" t="str">
        <f t="shared" si="248"/>
        <v>N</v>
      </c>
      <c r="D2001" s="52">
        <f>_xlfn.XLOOKUP(B2001,Cal_Date!B:B,Cal_Date!A:A,0)</f>
        <v>2</v>
      </c>
      <c r="E2001">
        <v>2019</v>
      </c>
      <c r="F2001" t="s">
        <v>123</v>
      </c>
      <c r="G2001" t="s">
        <v>129</v>
      </c>
      <c r="H2001" t="s">
        <v>11</v>
      </c>
      <c r="I2001" t="s">
        <v>11</v>
      </c>
      <c r="J2001" t="s">
        <v>15</v>
      </c>
      <c r="K2001" t="s">
        <v>42</v>
      </c>
      <c r="L2001">
        <v>1</v>
      </c>
      <c r="M2001">
        <v>1005</v>
      </c>
      <c r="O2001" t="s">
        <v>25</v>
      </c>
      <c r="R2001" t="s">
        <v>44</v>
      </c>
      <c r="S2001" s="49" t="str">
        <f t="shared" si="249"/>
        <v>Card</v>
      </c>
      <c r="T2001" s="3">
        <v>0.03</v>
      </c>
      <c r="U2001" s="2">
        <v>2.7225000000000001</v>
      </c>
      <c r="V2001" s="2">
        <v>0.87</v>
      </c>
      <c r="W2001" s="54">
        <f>_xlfn.XLOOKUP(M2001,Market!A:A,Market!F:F,0)</f>
        <v>8.8999999999999996E-2</v>
      </c>
      <c r="X2001" s="55">
        <f t="shared" si="250"/>
        <v>8.1674999999999998E-2</v>
      </c>
      <c r="Y2001" s="55">
        <f t="shared" si="251"/>
        <v>1.8525</v>
      </c>
      <c r="Z2001" s="54">
        <f t="shared" si="252"/>
        <v>0.68044077134986225</v>
      </c>
      <c r="AA2001" s="49" t="str">
        <f t="shared" ca="1" si="253"/>
        <v>N</v>
      </c>
      <c r="AB2001" s="49">
        <f t="shared" ca="1" si="254"/>
        <v>5</v>
      </c>
      <c r="AC2001" s="49" t="str">
        <f t="shared" ca="1" si="255"/>
        <v>N</v>
      </c>
    </row>
    <row r="2002" spans="1:29" x14ac:dyDescent="0.25">
      <c r="A2002">
        <v>9299</v>
      </c>
      <c r="B2002" s="9">
        <v>43565</v>
      </c>
      <c r="C2002" s="50" t="str">
        <f t="shared" si="248"/>
        <v>N</v>
      </c>
      <c r="D2002" s="52">
        <f>_xlfn.XLOOKUP(B2002,Cal_Date!B:B,Cal_Date!A:A,0)</f>
        <v>2</v>
      </c>
      <c r="E2002">
        <v>2019</v>
      </c>
      <c r="F2002" t="s">
        <v>123</v>
      </c>
      <c r="G2002" t="s">
        <v>129</v>
      </c>
      <c r="H2002" t="s">
        <v>11</v>
      </c>
      <c r="I2002" t="s">
        <v>11</v>
      </c>
      <c r="J2002" t="s">
        <v>15</v>
      </c>
      <c r="K2002" t="s">
        <v>42</v>
      </c>
      <c r="L2002">
        <v>1</v>
      </c>
      <c r="M2002">
        <v>1001</v>
      </c>
      <c r="O2002" t="s">
        <v>25</v>
      </c>
      <c r="R2002" t="s">
        <v>44</v>
      </c>
      <c r="S2002" s="49" t="str">
        <f t="shared" si="249"/>
        <v>Card</v>
      </c>
      <c r="T2002" s="3">
        <v>0.03</v>
      </c>
      <c r="U2002" s="2">
        <v>2.6500000000000004</v>
      </c>
      <c r="V2002" s="2">
        <v>0.87</v>
      </c>
      <c r="W2002" s="54">
        <f>_xlfn.XLOOKUP(M2002,Market!A:A,Market!F:F,0)</f>
        <v>0.06</v>
      </c>
      <c r="X2002" s="55">
        <f t="shared" si="250"/>
        <v>7.9500000000000001E-2</v>
      </c>
      <c r="Y2002" s="55">
        <f t="shared" si="251"/>
        <v>1.7800000000000002</v>
      </c>
      <c r="Z2002" s="54">
        <f t="shared" si="252"/>
        <v>0.67169811320754713</v>
      </c>
      <c r="AA2002" s="49" t="str">
        <f t="shared" ca="1" si="253"/>
        <v>N</v>
      </c>
      <c r="AB2002" s="49">
        <f t="shared" ca="1" si="254"/>
        <v>5</v>
      </c>
      <c r="AC2002" s="49" t="str">
        <f t="shared" ca="1" si="255"/>
        <v>N</v>
      </c>
    </row>
    <row r="2003" spans="1:29" x14ac:dyDescent="0.25">
      <c r="A2003">
        <v>9300</v>
      </c>
      <c r="B2003" s="9">
        <v>43565</v>
      </c>
      <c r="C2003" s="50" t="str">
        <f t="shared" si="248"/>
        <v>N</v>
      </c>
      <c r="D2003" s="52">
        <f>_xlfn.XLOOKUP(B2003,Cal_Date!B:B,Cal_Date!A:A,0)</f>
        <v>2</v>
      </c>
      <c r="E2003">
        <v>2019</v>
      </c>
      <c r="F2003" t="s">
        <v>123</v>
      </c>
      <c r="G2003" t="s">
        <v>129</v>
      </c>
      <c r="H2003" t="s">
        <v>11</v>
      </c>
      <c r="I2003" t="s">
        <v>11</v>
      </c>
      <c r="J2003" t="s">
        <v>15</v>
      </c>
      <c r="K2003" t="s">
        <v>42</v>
      </c>
      <c r="L2003">
        <v>1</v>
      </c>
      <c r="M2003">
        <v>1010</v>
      </c>
      <c r="O2003" t="s">
        <v>25</v>
      </c>
      <c r="R2003" t="s">
        <v>44</v>
      </c>
      <c r="S2003" s="49" t="str">
        <f t="shared" si="249"/>
        <v>Card</v>
      </c>
      <c r="T2003" s="3">
        <v>0.03</v>
      </c>
      <c r="U2003" s="2">
        <v>2.7</v>
      </c>
      <c r="V2003" s="2">
        <v>0.87</v>
      </c>
      <c r="W2003" s="54">
        <f>_xlfn.XLOOKUP(M2003,Market!A:A,Market!F:F,0)</f>
        <v>0.08</v>
      </c>
      <c r="X2003" s="55">
        <f t="shared" si="250"/>
        <v>8.1000000000000003E-2</v>
      </c>
      <c r="Y2003" s="55">
        <f t="shared" si="251"/>
        <v>1.83</v>
      </c>
      <c r="Z2003" s="54">
        <f t="shared" si="252"/>
        <v>0.67777777777777781</v>
      </c>
      <c r="AA2003" s="49" t="str">
        <f t="shared" ca="1" si="253"/>
        <v>N</v>
      </c>
      <c r="AB2003" s="49">
        <f t="shared" ca="1" si="254"/>
        <v>5</v>
      </c>
      <c r="AC2003" s="49" t="str">
        <f t="shared" ca="1" si="255"/>
        <v>N</v>
      </c>
    </row>
    <row r="2004" spans="1:29" x14ac:dyDescent="0.25">
      <c r="A2004">
        <v>9301</v>
      </c>
      <c r="B2004" s="9">
        <v>43565</v>
      </c>
      <c r="C2004" s="50" t="str">
        <f t="shared" si="248"/>
        <v>N</v>
      </c>
      <c r="D2004" s="52">
        <f>_xlfn.XLOOKUP(B2004,Cal_Date!B:B,Cal_Date!A:A,0)</f>
        <v>2</v>
      </c>
      <c r="E2004">
        <v>2019</v>
      </c>
      <c r="F2004" t="s">
        <v>123</v>
      </c>
      <c r="G2004" t="s">
        <v>129</v>
      </c>
      <c r="H2004" t="s">
        <v>11</v>
      </c>
      <c r="I2004" t="s">
        <v>11</v>
      </c>
      <c r="J2004" t="s">
        <v>15</v>
      </c>
      <c r="K2004" t="s">
        <v>42</v>
      </c>
      <c r="L2004">
        <v>1</v>
      </c>
      <c r="M2004">
        <v>1011</v>
      </c>
      <c r="O2004" t="s">
        <v>25</v>
      </c>
      <c r="R2004" t="s">
        <v>44</v>
      </c>
      <c r="S2004" s="49" t="str">
        <f t="shared" si="249"/>
        <v>Card</v>
      </c>
      <c r="T2004" s="3">
        <v>0.03</v>
      </c>
      <c r="U2004" s="2">
        <v>2.6500000000000004</v>
      </c>
      <c r="V2004" s="2">
        <v>0.87</v>
      </c>
      <c r="W2004" s="54">
        <f>_xlfn.XLOOKUP(M2004,Market!A:A,Market!F:F,0)</f>
        <v>0.06</v>
      </c>
      <c r="X2004" s="55">
        <f t="shared" si="250"/>
        <v>7.9500000000000001E-2</v>
      </c>
      <c r="Y2004" s="55">
        <f t="shared" si="251"/>
        <v>1.7800000000000002</v>
      </c>
      <c r="Z2004" s="54">
        <f t="shared" si="252"/>
        <v>0.67169811320754713</v>
      </c>
      <c r="AA2004" s="49" t="str">
        <f t="shared" ca="1" si="253"/>
        <v>N</v>
      </c>
      <c r="AB2004" s="49">
        <f t="shared" ca="1" si="254"/>
        <v>5</v>
      </c>
      <c r="AC2004" s="49" t="str">
        <f t="shared" ca="1" si="255"/>
        <v>N</v>
      </c>
    </row>
    <row r="2005" spans="1:29" x14ac:dyDescent="0.25">
      <c r="A2005">
        <v>9302</v>
      </c>
      <c r="B2005" s="9">
        <v>43565</v>
      </c>
      <c r="C2005" s="50" t="str">
        <f t="shared" si="248"/>
        <v>N</v>
      </c>
      <c r="D2005" s="52">
        <f>_xlfn.XLOOKUP(B2005,Cal_Date!B:B,Cal_Date!A:A,0)</f>
        <v>2</v>
      </c>
      <c r="E2005">
        <v>2019</v>
      </c>
      <c r="F2005" t="s">
        <v>123</v>
      </c>
      <c r="G2005" t="s">
        <v>129</v>
      </c>
      <c r="H2005" t="s">
        <v>14</v>
      </c>
      <c r="I2005" t="s">
        <v>18</v>
      </c>
      <c r="J2005" t="s">
        <v>15</v>
      </c>
      <c r="K2005" t="s">
        <v>43</v>
      </c>
      <c r="L2005">
        <v>2</v>
      </c>
      <c r="M2005">
        <v>1011</v>
      </c>
      <c r="O2005" t="s">
        <v>25</v>
      </c>
      <c r="R2005" t="s">
        <v>44</v>
      </c>
      <c r="S2005" s="49" t="str">
        <f t="shared" si="249"/>
        <v>Card</v>
      </c>
      <c r="T2005" s="3">
        <v>0.03</v>
      </c>
      <c r="U2005" s="2">
        <v>13.780000000000001</v>
      </c>
      <c r="V2005" s="2">
        <v>4.2</v>
      </c>
      <c r="W2005" s="54">
        <f>_xlfn.XLOOKUP(M2005,Market!A:A,Market!F:F,0)</f>
        <v>0.06</v>
      </c>
      <c r="X2005" s="55">
        <f t="shared" si="250"/>
        <v>0.41340000000000005</v>
      </c>
      <c r="Y2005" s="55">
        <f t="shared" si="251"/>
        <v>9.5800000000000018</v>
      </c>
      <c r="Z2005" s="54">
        <f t="shared" si="252"/>
        <v>0.69521044992743108</v>
      </c>
      <c r="AA2005" s="49" t="str">
        <f t="shared" ca="1" si="253"/>
        <v>N</v>
      </c>
      <c r="AB2005" s="49">
        <f t="shared" ca="1" si="254"/>
        <v>5</v>
      </c>
      <c r="AC2005" s="49" t="str">
        <f t="shared" ca="1" si="255"/>
        <v>N</v>
      </c>
    </row>
    <row r="2006" spans="1:29" x14ac:dyDescent="0.25">
      <c r="A2006">
        <v>9303</v>
      </c>
      <c r="B2006" s="9">
        <v>43565</v>
      </c>
      <c r="C2006" s="50" t="str">
        <f t="shared" si="248"/>
        <v>N</v>
      </c>
      <c r="D2006" s="52">
        <f>_xlfn.XLOOKUP(B2006,Cal_Date!B:B,Cal_Date!A:A,0)</f>
        <v>2</v>
      </c>
      <c r="E2006">
        <v>2019</v>
      </c>
      <c r="F2006" t="s">
        <v>123</v>
      </c>
      <c r="G2006" t="s">
        <v>129</v>
      </c>
      <c r="H2006" t="s">
        <v>11</v>
      </c>
      <c r="I2006" t="s">
        <v>11</v>
      </c>
      <c r="J2006" t="s">
        <v>15</v>
      </c>
      <c r="K2006" t="s">
        <v>42</v>
      </c>
      <c r="L2006">
        <v>2</v>
      </c>
      <c r="M2006">
        <v>1001</v>
      </c>
      <c r="O2006" t="s">
        <v>25</v>
      </c>
      <c r="R2006" t="s">
        <v>44</v>
      </c>
      <c r="S2006" s="49" t="str">
        <f t="shared" si="249"/>
        <v>Card</v>
      </c>
      <c r="T2006" s="3">
        <v>0.03</v>
      </c>
      <c r="U2006" s="2">
        <v>5.3000000000000007</v>
      </c>
      <c r="V2006" s="2">
        <v>1.74</v>
      </c>
      <c r="W2006" s="54">
        <f>_xlfn.XLOOKUP(M2006,Market!A:A,Market!F:F,0)</f>
        <v>0.06</v>
      </c>
      <c r="X2006" s="55">
        <f t="shared" si="250"/>
        <v>0.159</v>
      </c>
      <c r="Y2006" s="55">
        <f t="shared" si="251"/>
        <v>3.5600000000000005</v>
      </c>
      <c r="Z2006" s="54">
        <f t="shared" si="252"/>
        <v>0.67169811320754713</v>
      </c>
      <c r="AA2006" s="49" t="str">
        <f t="shared" ca="1" si="253"/>
        <v>N</v>
      </c>
      <c r="AB2006" s="49">
        <f t="shared" ca="1" si="254"/>
        <v>5</v>
      </c>
      <c r="AC2006" s="49" t="str">
        <f t="shared" ca="1" si="255"/>
        <v>N</v>
      </c>
    </row>
    <row r="2007" spans="1:29" x14ac:dyDescent="0.25">
      <c r="A2007">
        <v>9304</v>
      </c>
      <c r="B2007" s="9">
        <v>43565</v>
      </c>
      <c r="C2007" s="50" t="str">
        <f t="shared" si="248"/>
        <v>N</v>
      </c>
      <c r="D2007" s="52">
        <f>_xlfn.XLOOKUP(B2007,Cal_Date!B:B,Cal_Date!A:A,0)</f>
        <v>2</v>
      </c>
      <c r="E2007">
        <v>2019</v>
      </c>
      <c r="F2007" t="s">
        <v>123</v>
      </c>
      <c r="G2007" t="s">
        <v>129</v>
      </c>
      <c r="H2007" t="s">
        <v>48</v>
      </c>
      <c r="I2007" t="s">
        <v>18</v>
      </c>
      <c r="J2007" t="s">
        <v>10</v>
      </c>
      <c r="K2007" t="s">
        <v>43</v>
      </c>
      <c r="L2007">
        <v>1</v>
      </c>
      <c r="M2007">
        <v>1003</v>
      </c>
      <c r="O2007" t="s">
        <v>25</v>
      </c>
      <c r="R2007" t="s">
        <v>44</v>
      </c>
      <c r="S2007" s="49" t="str">
        <f t="shared" si="249"/>
        <v>Card</v>
      </c>
      <c r="T2007" s="3">
        <v>0.03</v>
      </c>
      <c r="U2007" s="2">
        <v>7.42</v>
      </c>
      <c r="V2007" s="2">
        <v>1.46</v>
      </c>
      <c r="W2007" s="54">
        <f>_xlfn.XLOOKUP(M2007,Market!A:A,Market!F:F,0)</f>
        <v>0.06</v>
      </c>
      <c r="X2007" s="55">
        <f t="shared" si="250"/>
        <v>0.22259999999999999</v>
      </c>
      <c r="Y2007" s="55">
        <f t="shared" si="251"/>
        <v>5.96</v>
      </c>
      <c r="Z2007" s="54">
        <f t="shared" si="252"/>
        <v>0.80323450134770891</v>
      </c>
      <c r="AA2007" s="49" t="str">
        <f t="shared" ca="1" si="253"/>
        <v>N</v>
      </c>
      <c r="AB2007" s="49">
        <f t="shared" ca="1" si="254"/>
        <v>5</v>
      </c>
      <c r="AC2007" s="49" t="str">
        <f t="shared" ca="1" si="255"/>
        <v>N</v>
      </c>
    </row>
    <row r="2008" spans="1:29" x14ac:dyDescent="0.25">
      <c r="A2008">
        <v>9305</v>
      </c>
      <c r="B2008" s="9">
        <v>43565</v>
      </c>
      <c r="C2008" s="50" t="str">
        <f t="shared" si="248"/>
        <v>N</v>
      </c>
      <c r="D2008" s="52">
        <f>_xlfn.XLOOKUP(B2008,Cal_Date!B:B,Cal_Date!A:A,0)</f>
        <v>2</v>
      </c>
      <c r="E2008">
        <v>2019</v>
      </c>
      <c r="F2008" t="s">
        <v>123</v>
      </c>
      <c r="G2008" t="s">
        <v>129</v>
      </c>
      <c r="H2008" t="s">
        <v>11</v>
      </c>
      <c r="I2008" t="s">
        <v>11</v>
      </c>
      <c r="J2008" t="s">
        <v>15</v>
      </c>
      <c r="K2008" t="s">
        <v>42</v>
      </c>
      <c r="L2008">
        <v>1</v>
      </c>
      <c r="M2008">
        <v>1005</v>
      </c>
      <c r="O2008" t="s">
        <v>25</v>
      </c>
      <c r="R2008" t="s">
        <v>44</v>
      </c>
      <c r="S2008" s="49" t="str">
        <f t="shared" si="249"/>
        <v>Card</v>
      </c>
      <c r="T2008" s="3">
        <v>0.03</v>
      </c>
      <c r="U2008" s="2">
        <v>2.7225000000000001</v>
      </c>
      <c r="V2008" s="2">
        <v>0.87</v>
      </c>
      <c r="W2008" s="54">
        <f>_xlfn.XLOOKUP(M2008,Market!A:A,Market!F:F,0)</f>
        <v>8.8999999999999996E-2</v>
      </c>
      <c r="X2008" s="55">
        <f t="shared" si="250"/>
        <v>8.1674999999999998E-2</v>
      </c>
      <c r="Y2008" s="55">
        <f t="shared" si="251"/>
        <v>1.8525</v>
      </c>
      <c r="Z2008" s="54">
        <f t="shared" si="252"/>
        <v>0.68044077134986225</v>
      </c>
      <c r="AA2008" s="49" t="str">
        <f t="shared" ca="1" si="253"/>
        <v>N</v>
      </c>
      <c r="AB2008" s="49">
        <f t="shared" ca="1" si="254"/>
        <v>5</v>
      </c>
      <c r="AC2008" s="49" t="str">
        <f t="shared" ca="1" si="255"/>
        <v>N</v>
      </c>
    </row>
    <row r="2009" spans="1:29" x14ac:dyDescent="0.25">
      <c r="A2009">
        <v>9306</v>
      </c>
      <c r="B2009" s="9">
        <v>43565</v>
      </c>
      <c r="C2009" s="50" t="str">
        <f t="shared" si="248"/>
        <v>N</v>
      </c>
      <c r="D2009" s="52">
        <f>_xlfn.XLOOKUP(B2009,Cal_Date!B:B,Cal_Date!A:A,0)</f>
        <v>2</v>
      </c>
      <c r="E2009">
        <v>2019</v>
      </c>
      <c r="F2009" t="s">
        <v>123</v>
      </c>
      <c r="G2009" t="s">
        <v>129</v>
      </c>
      <c r="H2009" t="s">
        <v>48</v>
      </c>
      <c r="I2009" t="s">
        <v>18</v>
      </c>
      <c r="J2009" t="s">
        <v>10</v>
      </c>
      <c r="K2009" t="s">
        <v>43</v>
      </c>
      <c r="L2009">
        <v>1</v>
      </c>
      <c r="M2009">
        <v>1005</v>
      </c>
      <c r="O2009" t="s">
        <v>25</v>
      </c>
      <c r="R2009" t="s">
        <v>44</v>
      </c>
      <c r="S2009" s="49" t="str">
        <f t="shared" si="249"/>
        <v>Card</v>
      </c>
      <c r="T2009" s="3">
        <v>0.03</v>
      </c>
      <c r="U2009" s="2">
        <v>7.6229999999999993</v>
      </c>
      <c r="V2009" s="2">
        <v>1.46</v>
      </c>
      <c r="W2009" s="54">
        <f>_xlfn.XLOOKUP(M2009,Market!A:A,Market!F:F,0)</f>
        <v>8.8999999999999996E-2</v>
      </c>
      <c r="X2009" s="55">
        <f t="shared" si="250"/>
        <v>0.22868999999999998</v>
      </c>
      <c r="Y2009" s="55">
        <f t="shared" si="251"/>
        <v>6.1629999999999994</v>
      </c>
      <c r="Z2009" s="54">
        <f t="shared" si="252"/>
        <v>0.80847435392889933</v>
      </c>
      <c r="AA2009" s="49" t="str">
        <f t="shared" ca="1" si="253"/>
        <v>N</v>
      </c>
      <c r="AB2009" s="49">
        <f t="shared" ca="1" si="254"/>
        <v>5</v>
      </c>
      <c r="AC2009" s="49" t="str">
        <f t="shared" ca="1" si="255"/>
        <v>N</v>
      </c>
    </row>
    <row r="2010" spans="1:29" x14ac:dyDescent="0.25">
      <c r="A2010">
        <v>9307</v>
      </c>
      <c r="B2010" s="9">
        <v>43565</v>
      </c>
      <c r="C2010" s="50" t="str">
        <f t="shared" si="248"/>
        <v>N</v>
      </c>
      <c r="D2010" s="52">
        <f>_xlfn.XLOOKUP(B2010,Cal_Date!B:B,Cal_Date!A:A,0)</f>
        <v>2</v>
      </c>
      <c r="E2010">
        <v>2019</v>
      </c>
      <c r="F2010" t="s">
        <v>123</v>
      </c>
      <c r="G2010" t="s">
        <v>129</v>
      </c>
      <c r="H2010" t="s">
        <v>48</v>
      </c>
      <c r="I2010" t="s">
        <v>18</v>
      </c>
      <c r="J2010" t="s">
        <v>10</v>
      </c>
      <c r="K2010" t="s">
        <v>43</v>
      </c>
      <c r="L2010">
        <v>2</v>
      </c>
      <c r="M2010">
        <v>1006</v>
      </c>
      <c r="O2010" t="s">
        <v>28</v>
      </c>
      <c r="R2010" t="s">
        <v>44</v>
      </c>
      <c r="S2010" s="49" t="str">
        <f t="shared" si="249"/>
        <v>Card</v>
      </c>
      <c r="T2010" s="3">
        <v>0.03</v>
      </c>
      <c r="U2010" s="2">
        <v>15.245999999999999</v>
      </c>
      <c r="V2010" s="2">
        <v>2.92</v>
      </c>
      <c r="W2010" s="54">
        <f>_xlfn.XLOOKUP(M2010,Market!A:A,Market!F:F,0)</f>
        <v>8.8999999999999996E-2</v>
      </c>
      <c r="X2010" s="55">
        <f t="shared" si="250"/>
        <v>0.45737999999999995</v>
      </c>
      <c r="Y2010" s="55">
        <f t="shared" si="251"/>
        <v>12.325999999999999</v>
      </c>
      <c r="Z2010" s="54">
        <f t="shared" si="252"/>
        <v>0.80847435392889933</v>
      </c>
      <c r="AA2010" s="49" t="str">
        <f t="shared" ca="1" si="253"/>
        <v>N</v>
      </c>
      <c r="AB2010" s="49">
        <f t="shared" ca="1" si="254"/>
        <v>5</v>
      </c>
      <c r="AC2010" s="49" t="str">
        <f t="shared" ca="1" si="255"/>
        <v>N</v>
      </c>
    </row>
    <row r="2011" spans="1:29" x14ac:dyDescent="0.25">
      <c r="A2011">
        <v>9308</v>
      </c>
      <c r="B2011" s="9">
        <v>43565</v>
      </c>
      <c r="C2011" s="50" t="str">
        <f t="shared" si="248"/>
        <v>N</v>
      </c>
      <c r="D2011" s="52">
        <f>_xlfn.XLOOKUP(B2011,Cal_Date!B:B,Cal_Date!A:A,0)</f>
        <v>2</v>
      </c>
      <c r="E2011">
        <v>2019</v>
      </c>
      <c r="F2011" t="s">
        <v>123</v>
      </c>
      <c r="G2011" t="s">
        <v>129</v>
      </c>
      <c r="H2011" t="s">
        <v>11</v>
      </c>
      <c r="I2011" t="s">
        <v>11</v>
      </c>
      <c r="J2011" t="s">
        <v>15</v>
      </c>
      <c r="K2011" t="s">
        <v>42</v>
      </c>
      <c r="L2011">
        <v>1</v>
      </c>
      <c r="M2011">
        <v>1002</v>
      </c>
      <c r="O2011" t="s">
        <v>28</v>
      </c>
      <c r="R2011" t="s">
        <v>44</v>
      </c>
      <c r="S2011" s="49" t="str">
        <f t="shared" si="249"/>
        <v>Card</v>
      </c>
      <c r="T2011" s="3">
        <v>0.03</v>
      </c>
      <c r="U2011" s="2">
        <v>2.6500000000000004</v>
      </c>
      <c r="V2011" s="2">
        <v>0.87</v>
      </c>
      <c r="W2011" s="54">
        <f>_xlfn.XLOOKUP(M2011,Market!A:A,Market!F:F,0)</f>
        <v>0.06</v>
      </c>
      <c r="X2011" s="55">
        <f t="shared" si="250"/>
        <v>7.9500000000000001E-2</v>
      </c>
      <c r="Y2011" s="55">
        <f t="shared" si="251"/>
        <v>1.7800000000000002</v>
      </c>
      <c r="Z2011" s="54">
        <f t="shared" si="252"/>
        <v>0.67169811320754713</v>
      </c>
      <c r="AA2011" s="49" t="str">
        <f t="shared" ca="1" si="253"/>
        <v>N</v>
      </c>
      <c r="AB2011" s="49">
        <f t="shared" ca="1" si="254"/>
        <v>5</v>
      </c>
      <c r="AC2011" s="49" t="str">
        <f t="shared" ca="1" si="255"/>
        <v>N</v>
      </c>
    </row>
    <row r="2012" spans="1:29" x14ac:dyDescent="0.25">
      <c r="A2012">
        <v>9309</v>
      </c>
      <c r="B2012" s="9">
        <v>43565</v>
      </c>
      <c r="C2012" s="50" t="str">
        <f t="shared" si="248"/>
        <v>N</v>
      </c>
      <c r="D2012" s="52">
        <f>_xlfn.XLOOKUP(B2012,Cal_Date!B:B,Cal_Date!A:A,0)</f>
        <v>2</v>
      </c>
      <c r="E2012">
        <v>2019</v>
      </c>
      <c r="F2012" t="s">
        <v>123</v>
      </c>
      <c r="G2012" t="s">
        <v>129</v>
      </c>
      <c r="H2012" t="s">
        <v>14</v>
      </c>
      <c r="I2012" t="s">
        <v>18</v>
      </c>
      <c r="J2012" t="s">
        <v>15</v>
      </c>
      <c r="K2012" t="s">
        <v>43</v>
      </c>
      <c r="L2012">
        <v>2</v>
      </c>
      <c r="M2012">
        <v>1001</v>
      </c>
      <c r="O2012" t="s">
        <v>25</v>
      </c>
      <c r="R2012" t="s">
        <v>44</v>
      </c>
      <c r="S2012" s="49" t="str">
        <f t="shared" si="249"/>
        <v>Card</v>
      </c>
      <c r="T2012" s="3">
        <v>0.03</v>
      </c>
      <c r="U2012" s="2">
        <v>13.780000000000001</v>
      </c>
      <c r="V2012" s="2">
        <v>4.2</v>
      </c>
      <c r="W2012" s="54">
        <f>_xlfn.XLOOKUP(M2012,Market!A:A,Market!F:F,0)</f>
        <v>0.06</v>
      </c>
      <c r="X2012" s="55">
        <f t="shared" si="250"/>
        <v>0.41340000000000005</v>
      </c>
      <c r="Y2012" s="55">
        <f t="shared" si="251"/>
        <v>9.5800000000000018</v>
      </c>
      <c r="Z2012" s="54">
        <f t="shared" si="252"/>
        <v>0.69521044992743108</v>
      </c>
      <c r="AA2012" s="49" t="str">
        <f t="shared" ca="1" si="253"/>
        <v>N</v>
      </c>
      <c r="AB2012" s="49">
        <f t="shared" ca="1" si="254"/>
        <v>5</v>
      </c>
      <c r="AC2012" s="49" t="str">
        <f t="shared" ca="1" si="255"/>
        <v>N</v>
      </c>
    </row>
    <row r="2013" spans="1:29" x14ac:dyDescent="0.25">
      <c r="A2013">
        <v>9310</v>
      </c>
      <c r="B2013" s="9">
        <v>43565</v>
      </c>
      <c r="C2013" s="50" t="str">
        <f t="shared" si="248"/>
        <v>N</v>
      </c>
      <c r="D2013" s="52">
        <f>_xlfn.XLOOKUP(B2013,Cal_Date!B:B,Cal_Date!A:A,0)</f>
        <v>2</v>
      </c>
      <c r="E2013">
        <v>2019</v>
      </c>
      <c r="F2013" t="s">
        <v>123</v>
      </c>
      <c r="G2013" t="s">
        <v>129</v>
      </c>
      <c r="H2013" t="s">
        <v>11</v>
      </c>
      <c r="I2013" t="s">
        <v>11</v>
      </c>
      <c r="J2013" t="s">
        <v>15</v>
      </c>
      <c r="K2013" t="s">
        <v>42</v>
      </c>
      <c r="L2013">
        <v>1</v>
      </c>
      <c r="M2013">
        <v>1003</v>
      </c>
      <c r="O2013" t="s">
        <v>25</v>
      </c>
      <c r="R2013" t="s">
        <v>44</v>
      </c>
      <c r="S2013" s="49" t="str">
        <f t="shared" si="249"/>
        <v>Card</v>
      </c>
      <c r="T2013" s="3">
        <v>0.03</v>
      </c>
      <c r="U2013" s="2">
        <v>2.6500000000000004</v>
      </c>
      <c r="V2013" s="2">
        <v>0.87</v>
      </c>
      <c r="W2013" s="54">
        <f>_xlfn.XLOOKUP(M2013,Market!A:A,Market!F:F,0)</f>
        <v>0.06</v>
      </c>
      <c r="X2013" s="55">
        <f t="shared" si="250"/>
        <v>7.9500000000000001E-2</v>
      </c>
      <c r="Y2013" s="55">
        <f t="shared" si="251"/>
        <v>1.7800000000000002</v>
      </c>
      <c r="Z2013" s="54">
        <f t="shared" si="252"/>
        <v>0.67169811320754713</v>
      </c>
      <c r="AA2013" s="49" t="str">
        <f t="shared" ca="1" si="253"/>
        <v>N</v>
      </c>
      <c r="AB2013" s="49">
        <f t="shared" ca="1" si="254"/>
        <v>5</v>
      </c>
      <c r="AC2013" s="49" t="str">
        <f t="shared" ca="1" si="255"/>
        <v>N</v>
      </c>
    </row>
    <row r="2014" spans="1:29" x14ac:dyDescent="0.25">
      <c r="A2014">
        <v>9311</v>
      </c>
      <c r="B2014" s="9">
        <v>43565</v>
      </c>
      <c r="C2014" s="50" t="str">
        <f t="shared" si="248"/>
        <v>N</v>
      </c>
      <c r="D2014" s="52">
        <f>_xlfn.XLOOKUP(B2014,Cal_Date!B:B,Cal_Date!A:A,0)</f>
        <v>2</v>
      </c>
      <c r="E2014">
        <v>2019</v>
      </c>
      <c r="F2014" t="s">
        <v>123</v>
      </c>
      <c r="G2014" t="s">
        <v>129</v>
      </c>
      <c r="H2014" t="s">
        <v>48</v>
      </c>
      <c r="I2014" t="s">
        <v>18</v>
      </c>
      <c r="J2014" t="s">
        <v>10</v>
      </c>
      <c r="K2014" t="s">
        <v>43</v>
      </c>
      <c r="L2014">
        <v>2</v>
      </c>
      <c r="M2014">
        <v>1004</v>
      </c>
      <c r="O2014" t="s">
        <v>28</v>
      </c>
      <c r="R2014" t="s">
        <v>44</v>
      </c>
      <c r="S2014" s="49" t="str">
        <f t="shared" si="249"/>
        <v>Card</v>
      </c>
      <c r="T2014" s="3">
        <v>0.03</v>
      </c>
      <c r="U2014" s="2">
        <v>14.84</v>
      </c>
      <c r="V2014" s="2">
        <v>2.92</v>
      </c>
      <c r="W2014" s="54">
        <f>_xlfn.XLOOKUP(M2014,Market!A:A,Market!F:F,0)</f>
        <v>0.06</v>
      </c>
      <c r="X2014" s="55">
        <f t="shared" si="250"/>
        <v>0.44519999999999998</v>
      </c>
      <c r="Y2014" s="55">
        <f t="shared" si="251"/>
        <v>11.92</v>
      </c>
      <c r="Z2014" s="54">
        <f t="shared" si="252"/>
        <v>0.80323450134770891</v>
      </c>
      <c r="AA2014" s="49" t="str">
        <f t="shared" ca="1" si="253"/>
        <v>N</v>
      </c>
      <c r="AB2014" s="49">
        <f t="shared" ca="1" si="254"/>
        <v>5</v>
      </c>
      <c r="AC2014" s="49" t="str">
        <f t="shared" ca="1" si="255"/>
        <v>N</v>
      </c>
    </row>
    <row r="2015" spans="1:29" x14ac:dyDescent="0.25">
      <c r="A2015">
        <v>9312</v>
      </c>
      <c r="B2015" s="9">
        <v>43565</v>
      </c>
      <c r="C2015" s="50" t="str">
        <f t="shared" si="248"/>
        <v>N</v>
      </c>
      <c r="D2015" s="52">
        <f>_xlfn.XLOOKUP(B2015,Cal_Date!B:B,Cal_Date!A:A,0)</f>
        <v>2</v>
      </c>
      <c r="E2015">
        <v>2019</v>
      </c>
      <c r="F2015" t="s">
        <v>123</v>
      </c>
      <c r="G2015" t="s">
        <v>129</v>
      </c>
      <c r="H2015" t="s">
        <v>48</v>
      </c>
      <c r="I2015" t="s">
        <v>18</v>
      </c>
      <c r="J2015" t="s">
        <v>10</v>
      </c>
      <c r="K2015" t="s">
        <v>43</v>
      </c>
      <c r="L2015">
        <v>1</v>
      </c>
      <c r="M2015">
        <v>1003</v>
      </c>
      <c r="O2015" t="s">
        <v>25</v>
      </c>
      <c r="R2015" t="s">
        <v>44</v>
      </c>
      <c r="S2015" s="49" t="str">
        <f t="shared" si="249"/>
        <v>Card</v>
      </c>
      <c r="T2015" s="3">
        <v>0.03</v>
      </c>
      <c r="U2015" s="2">
        <v>7.42</v>
      </c>
      <c r="V2015" s="2">
        <v>1.46</v>
      </c>
      <c r="W2015" s="54">
        <f>_xlfn.XLOOKUP(M2015,Market!A:A,Market!F:F,0)</f>
        <v>0.06</v>
      </c>
      <c r="X2015" s="55">
        <f t="shared" si="250"/>
        <v>0.22259999999999999</v>
      </c>
      <c r="Y2015" s="55">
        <f t="shared" si="251"/>
        <v>5.96</v>
      </c>
      <c r="Z2015" s="54">
        <f t="shared" si="252"/>
        <v>0.80323450134770891</v>
      </c>
      <c r="AA2015" s="49" t="str">
        <f t="shared" ca="1" si="253"/>
        <v>N</v>
      </c>
      <c r="AB2015" s="49">
        <f t="shared" ca="1" si="254"/>
        <v>5</v>
      </c>
      <c r="AC2015" s="49" t="str">
        <f t="shared" ca="1" si="255"/>
        <v>N</v>
      </c>
    </row>
    <row r="2016" spans="1:29" x14ac:dyDescent="0.25">
      <c r="A2016">
        <v>9313</v>
      </c>
      <c r="B2016" s="9">
        <v>43565</v>
      </c>
      <c r="C2016" s="50" t="str">
        <f t="shared" si="248"/>
        <v>N</v>
      </c>
      <c r="D2016" s="52">
        <f>_xlfn.XLOOKUP(B2016,Cal_Date!B:B,Cal_Date!A:A,0)</f>
        <v>2</v>
      </c>
      <c r="E2016">
        <v>2019</v>
      </c>
      <c r="F2016" t="s">
        <v>123</v>
      </c>
      <c r="G2016" t="s">
        <v>129</v>
      </c>
      <c r="H2016" t="s">
        <v>11</v>
      </c>
      <c r="I2016" t="s">
        <v>11</v>
      </c>
      <c r="J2016" t="s">
        <v>15</v>
      </c>
      <c r="K2016" t="s">
        <v>42</v>
      </c>
      <c r="L2016">
        <v>1</v>
      </c>
      <c r="M2016">
        <v>1005</v>
      </c>
      <c r="O2016" t="s">
        <v>25</v>
      </c>
      <c r="R2016" t="s">
        <v>44</v>
      </c>
      <c r="S2016" s="49" t="str">
        <f t="shared" si="249"/>
        <v>Card</v>
      </c>
      <c r="T2016" s="3">
        <v>0.03</v>
      </c>
      <c r="U2016" s="2">
        <v>2.7225000000000001</v>
      </c>
      <c r="V2016" s="2">
        <v>0.87</v>
      </c>
      <c r="W2016" s="54">
        <f>_xlfn.XLOOKUP(M2016,Market!A:A,Market!F:F,0)</f>
        <v>8.8999999999999996E-2</v>
      </c>
      <c r="X2016" s="55">
        <f t="shared" si="250"/>
        <v>8.1674999999999998E-2</v>
      </c>
      <c r="Y2016" s="55">
        <f t="shared" si="251"/>
        <v>1.8525</v>
      </c>
      <c r="Z2016" s="54">
        <f t="shared" si="252"/>
        <v>0.68044077134986225</v>
      </c>
      <c r="AA2016" s="49" t="str">
        <f t="shared" ca="1" si="253"/>
        <v>N</v>
      </c>
      <c r="AB2016" s="49">
        <f t="shared" ca="1" si="254"/>
        <v>5</v>
      </c>
      <c r="AC2016" s="49" t="str">
        <f t="shared" ca="1" si="255"/>
        <v>N</v>
      </c>
    </row>
    <row r="2017" spans="1:29" x14ac:dyDescent="0.25">
      <c r="A2017">
        <v>9314</v>
      </c>
      <c r="B2017" s="9">
        <v>43565</v>
      </c>
      <c r="C2017" s="50" t="str">
        <f t="shared" si="248"/>
        <v>N</v>
      </c>
      <c r="D2017" s="52">
        <f>_xlfn.XLOOKUP(B2017,Cal_Date!B:B,Cal_Date!A:A,0)</f>
        <v>2</v>
      </c>
      <c r="E2017">
        <v>2019</v>
      </c>
      <c r="F2017" t="s">
        <v>123</v>
      </c>
      <c r="G2017" t="s">
        <v>129</v>
      </c>
      <c r="H2017" t="s">
        <v>11</v>
      </c>
      <c r="I2017" t="s">
        <v>11</v>
      </c>
      <c r="J2017" t="s">
        <v>15</v>
      </c>
      <c r="K2017" t="s">
        <v>42</v>
      </c>
      <c r="L2017">
        <v>1</v>
      </c>
      <c r="M2017">
        <v>1007</v>
      </c>
      <c r="O2017" t="s">
        <v>28</v>
      </c>
      <c r="R2017" t="s">
        <v>44</v>
      </c>
      <c r="S2017" s="49" t="str">
        <f t="shared" si="249"/>
        <v>Card</v>
      </c>
      <c r="T2017" s="3">
        <v>0.03</v>
      </c>
      <c r="U2017" s="2">
        <v>2.7225000000000001</v>
      </c>
      <c r="V2017" s="2">
        <v>0.87</v>
      </c>
      <c r="W2017" s="54">
        <f>_xlfn.XLOOKUP(M2017,Market!A:A,Market!F:F,0)</f>
        <v>8.8999999999999996E-2</v>
      </c>
      <c r="X2017" s="55">
        <f t="shared" si="250"/>
        <v>8.1674999999999998E-2</v>
      </c>
      <c r="Y2017" s="55">
        <f t="shared" si="251"/>
        <v>1.8525</v>
      </c>
      <c r="Z2017" s="54">
        <f t="shared" si="252"/>
        <v>0.68044077134986225</v>
      </c>
      <c r="AA2017" s="49" t="str">
        <f t="shared" ca="1" si="253"/>
        <v>N</v>
      </c>
      <c r="AB2017" s="49">
        <f t="shared" ca="1" si="254"/>
        <v>5</v>
      </c>
      <c r="AC2017" s="49" t="str">
        <f t="shared" ca="1" si="255"/>
        <v>N</v>
      </c>
    </row>
    <row r="2018" spans="1:29" x14ac:dyDescent="0.25">
      <c r="A2018">
        <v>9315</v>
      </c>
      <c r="B2018" s="9">
        <v>43565</v>
      </c>
      <c r="C2018" s="50" t="str">
        <f t="shared" si="248"/>
        <v>N</v>
      </c>
      <c r="D2018" s="52">
        <f>_xlfn.XLOOKUP(B2018,Cal_Date!B:B,Cal_Date!A:A,0)</f>
        <v>2</v>
      </c>
      <c r="E2018">
        <v>2019</v>
      </c>
      <c r="F2018" t="s">
        <v>123</v>
      </c>
      <c r="G2018" t="s">
        <v>129</v>
      </c>
      <c r="H2018" t="s">
        <v>14</v>
      </c>
      <c r="I2018" t="s">
        <v>18</v>
      </c>
      <c r="J2018" t="s">
        <v>15</v>
      </c>
      <c r="K2018" t="s">
        <v>43</v>
      </c>
      <c r="L2018">
        <v>1</v>
      </c>
      <c r="M2018">
        <v>1009</v>
      </c>
      <c r="O2018" t="s">
        <v>28</v>
      </c>
      <c r="R2018" t="s">
        <v>44</v>
      </c>
      <c r="S2018" s="49" t="str">
        <f t="shared" si="249"/>
        <v>Card</v>
      </c>
      <c r="T2018" s="3">
        <v>0.03</v>
      </c>
      <c r="U2018" s="2">
        <v>7.0785</v>
      </c>
      <c r="V2018" s="2">
        <v>2.1</v>
      </c>
      <c r="W2018" s="54">
        <f>_xlfn.XLOOKUP(M2018,Market!A:A,Market!F:F,0)</f>
        <v>8.8999999999999996E-2</v>
      </c>
      <c r="X2018" s="55">
        <f t="shared" si="250"/>
        <v>0.21235499999999999</v>
      </c>
      <c r="Y2018" s="55">
        <f t="shared" si="251"/>
        <v>4.9785000000000004</v>
      </c>
      <c r="Z2018" s="54">
        <f t="shared" si="252"/>
        <v>0.70332697605424888</v>
      </c>
      <c r="AA2018" s="49" t="str">
        <f t="shared" ca="1" si="253"/>
        <v>N</v>
      </c>
      <c r="AB2018" s="49">
        <f t="shared" ca="1" si="254"/>
        <v>5</v>
      </c>
      <c r="AC2018" s="49" t="str">
        <f t="shared" ca="1" si="255"/>
        <v>N</v>
      </c>
    </row>
    <row r="2019" spans="1:29" x14ac:dyDescent="0.25">
      <c r="A2019">
        <v>9316</v>
      </c>
      <c r="B2019" s="9">
        <v>43565</v>
      </c>
      <c r="C2019" s="50" t="str">
        <f t="shared" si="248"/>
        <v>N</v>
      </c>
      <c r="D2019" s="52">
        <f>_xlfn.XLOOKUP(B2019,Cal_Date!B:B,Cal_Date!A:A,0)</f>
        <v>2</v>
      </c>
      <c r="E2019">
        <v>2019</v>
      </c>
      <c r="F2019" t="s">
        <v>123</v>
      </c>
      <c r="G2019" t="s">
        <v>129</v>
      </c>
      <c r="H2019" t="s">
        <v>11</v>
      </c>
      <c r="I2019" t="s">
        <v>11</v>
      </c>
      <c r="J2019" t="s">
        <v>15</v>
      </c>
      <c r="K2019" t="s">
        <v>42</v>
      </c>
      <c r="L2019">
        <v>2</v>
      </c>
      <c r="M2019">
        <v>1001</v>
      </c>
      <c r="O2019" t="s">
        <v>25</v>
      </c>
      <c r="R2019" t="s">
        <v>44</v>
      </c>
      <c r="S2019" s="49" t="str">
        <f t="shared" si="249"/>
        <v>Card</v>
      </c>
      <c r="T2019" s="3">
        <v>0.03</v>
      </c>
      <c r="U2019" s="2">
        <v>5.3000000000000007</v>
      </c>
      <c r="V2019" s="2">
        <v>1.74</v>
      </c>
      <c r="W2019" s="54">
        <f>_xlfn.XLOOKUP(M2019,Market!A:A,Market!F:F,0)</f>
        <v>0.06</v>
      </c>
      <c r="X2019" s="55">
        <f t="shared" si="250"/>
        <v>0.159</v>
      </c>
      <c r="Y2019" s="55">
        <f t="shared" si="251"/>
        <v>3.5600000000000005</v>
      </c>
      <c r="Z2019" s="54">
        <f t="shared" si="252"/>
        <v>0.67169811320754713</v>
      </c>
      <c r="AA2019" s="49" t="str">
        <f t="shared" ca="1" si="253"/>
        <v>N</v>
      </c>
      <c r="AB2019" s="49">
        <f t="shared" ca="1" si="254"/>
        <v>5</v>
      </c>
      <c r="AC2019" s="49" t="str">
        <f t="shared" ca="1" si="255"/>
        <v>N</v>
      </c>
    </row>
    <row r="2020" spans="1:29" x14ac:dyDescent="0.25">
      <c r="A2020">
        <v>9317</v>
      </c>
      <c r="B2020" s="9">
        <v>43565</v>
      </c>
      <c r="C2020" s="50" t="str">
        <f t="shared" si="248"/>
        <v>N</v>
      </c>
      <c r="D2020" s="52">
        <f>_xlfn.XLOOKUP(B2020,Cal_Date!B:B,Cal_Date!A:A,0)</f>
        <v>2</v>
      </c>
      <c r="E2020">
        <v>2019</v>
      </c>
      <c r="F2020" t="s">
        <v>123</v>
      </c>
      <c r="G2020" t="s">
        <v>129</v>
      </c>
      <c r="H2020" t="s">
        <v>11</v>
      </c>
      <c r="I2020" t="s">
        <v>11</v>
      </c>
      <c r="J2020" t="s">
        <v>15</v>
      </c>
      <c r="K2020" t="s">
        <v>42</v>
      </c>
      <c r="L2020">
        <v>1</v>
      </c>
      <c r="M2020">
        <v>1010</v>
      </c>
      <c r="O2020" t="s">
        <v>25</v>
      </c>
      <c r="R2020" t="s">
        <v>44</v>
      </c>
      <c r="S2020" s="49" t="str">
        <f t="shared" si="249"/>
        <v>Card</v>
      </c>
      <c r="T2020" s="3">
        <v>0.03</v>
      </c>
      <c r="U2020" s="2">
        <v>2.7</v>
      </c>
      <c r="V2020" s="2">
        <v>0.87</v>
      </c>
      <c r="W2020" s="54">
        <f>_xlfn.XLOOKUP(M2020,Market!A:A,Market!F:F,0)</f>
        <v>0.08</v>
      </c>
      <c r="X2020" s="55">
        <f t="shared" si="250"/>
        <v>8.1000000000000003E-2</v>
      </c>
      <c r="Y2020" s="55">
        <f t="shared" si="251"/>
        <v>1.83</v>
      </c>
      <c r="Z2020" s="54">
        <f t="shared" si="252"/>
        <v>0.67777777777777781</v>
      </c>
      <c r="AA2020" s="49" t="str">
        <f t="shared" ca="1" si="253"/>
        <v>N</v>
      </c>
      <c r="AB2020" s="49">
        <f t="shared" ca="1" si="254"/>
        <v>5</v>
      </c>
      <c r="AC2020" s="49" t="str">
        <f t="shared" ca="1" si="255"/>
        <v>N</v>
      </c>
    </row>
    <row r="2021" spans="1:29" x14ac:dyDescent="0.25">
      <c r="A2021">
        <v>9318</v>
      </c>
      <c r="B2021" s="9">
        <v>43565</v>
      </c>
      <c r="C2021" s="50" t="str">
        <f t="shared" si="248"/>
        <v>N</v>
      </c>
      <c r="D2021" s="52">
        <f>_xlfn.XLOOKUP(B2021,Cal_Date!B:B,Cal_Date!A:A,0)</f>
        <v>2</v>
      </c>
      <c r="E2021">
        <v>2019</v>
      </c>
      <c r="F2021" t="s">
        <v>123</v>
      </c>
      <c r="G2021" t="s">
        <v>129</v>
      </c>
      <c r="H2021" t="s">
        <v>48</v>
      </c>
      <c r="I2021" t="s">
        <v>18</v>
      </c>
      <c r="J2021" t="s">
        <v>10</v>
      </c>
      <c r="K2021" t="s">
        <v>43</v>
      </c>
      <c r="L2021">
        <v>1</v>
      </c>
      <c r="M2021">
        <v>1010</v>
      </c>
      <c r="O2021" t="s">
        <v>25</v>
      </c>
      <c r="R2021" t="s">
        <v>44</v>
      </c>
      <c r="S2021" s="49" t="str">
        <f t="shared" si="249"/>
        <v>Card</v>
      </c>
      <c r="T2021" s="3">
        <v>0.03</v>
      </c>
      <c r="U2021" s="2">
        <v>7.5600000000000005</v>
      </c>
      <c r="V2021" s="2">
        <v>1.46</v>
      </c>
      <c r="W2021" s="54">
        <f>_xlfn.XLOOKUP(M2021,Market!A:A,Market!F:F,0)</f>
        <v>0.08</v>
      </c>
      <c r="X2021" s="55">
        <f t="shared" si="250"/>
        <v>0.2268</v>
      </c>
      <c r="Y2021" s="55">
        <f t="shared" si="251"/>
        <v>6.1000000000000005</v>
      </c>
      <c r="Z2021" s="54">
        <f t="shared" si="252"/>
        <v>0.80687830687830686</v>
      </c>
      <c r="AA2021" s="49" t="str">
        <f t="shared" ca="1" si="253"/>
        <v>N</v>
      </c>
      <c r="AB2021" s="49">
        <f t="shared" ca="1" si="254"/>
        <v>5</v>
      </c>
      <c r="AC2021" s="49" t="str">
        <f t="shared" ca="1" si="255"/>
        <v>N</v>
      </c>
    </row>
    <row r="2022" spans="1:29" x14ac:dyDescent="0.25">
      <c r="A2022">
        <v>9319</v>
      </c>
      <c r="B2022" s="9">
        <v>43565</v>
      </c>
      <c r="C2022" s="50" t="str">
        <f t="shared" si="248"/>
        <v>N</v>
      </c>
      <c r="D2022" s="52">
        <f>_xlfn.XLOOKUP(B2022,Cal_Date!B:B,Cal_Date!A:A,0)</f>
        <v>2</v>
      </c>
      <c r="E2022">
        <v>2019</v>
      </c>
      <c r="F2022" t="s">
        <v>123</v>
      </c>
      <c r="G2022" t="s">
        <v>129</v>
      </c>
      <c r="H2022" t="s">
        <v>48</v>
      </c>
      <c r="I2022" t="s">
        <v>18</v>
      </c>
      <c r="J2022" t="s">
        <v>10</v>
      </c>
      <c r="K2022" t="s">
        <v>43</v>
      </c>
      <c r="L2022">
        <v>1</v>
      </c>
      <c r="M2022">
        <v>1010</v>
      </c>
      <c r="O2022" t="s">
        <v>25</v>
      </c>
      <c r="R2022" t="s">
        <v>44</v>
      </c>
      <c r="S2022" s="49" t="str">
        <f t="shared" si="249"/>
        <v>Card</v>
      </c>
      <c r="T2022" s="3">
        <v>0.03</v>
      </c>
      <c r="U2022" s="2">
        <v>7.5600000000000005</v>
      </c>
      <c r="V2022" s="2">
        <v>1.46</v>
      </c>
      <c r="W2022" s="54">
        <f>_xlfn.XLOOKUP(M2022,Market!A:A,Market!F:F,0)</f>
        <v>0.08</v>
      </c>
      <c r="X2022" s="55">
        <f t="shared" si="250"/>
        <v>0.2268</v>
      </c>
      <c r="Y2022" s="55">
        <f t="shared" si="251"/>
        <v>6.1000000000000005</v>
      </c>
      <c r="Z2022" s="54">
        <f t="shared" si="252"/>
        <v>0.80687830687830686</v>
      </c>
      <c r="AA2022" s="49" t="str">
        <f t="shared" ca="1" si="253"/>
        <v>N</v>
      </c>
      <c r="AB2022" s="49">
        <f t="shared" ca="1" si="254"/>
        <v>5</v>
      </c>
      <c r="AC2022" s="49" t="str">
        <f t="shared" ca="1" si="255"/>
        <v>N</v>
      </c>
    </row>
    <row r="2023" spans="1:29" x14ac:dyDescent="0.25">
      <c r="A2023">
        <v>9320</v>
      </c>
      <c r="B2023" s="9">
        <v>43565</v>
      </c>
      <c r="C2023" s="50" t="str">
        <f t="shared" si="248"/>
        <v>N</v>
      </c>
      <c r="D2023" s="52">
        <f>_xlfn.XLOOKUP(B2023,Cal_Date!B:B,Cal_Date!A:A,0)</f>
        <v>2</v>
      </c>
      <c r="E2023">
        <v>2019</v>
      </c>
      <c r="F2023" t="s">
        <v>123</v>
      </c>
      <c r="G2023" t="s">
        <v>129</v>
      </c>
      <c r="H2023" t="s">
        <v>11</v>
      </c>
      <c r="I2023" t="s">
        <v>11</v>
      </c>
      <c r="J2023" t="s">
        <v>15</v>
      </c>
      <c r="K2023" t="s">
        <v>42</v>
      </c>
      <c r="L2023">
        <v>1</v>
      </c>
      <c r="M2023">
        <v>1010</v>
      </c>
      <c r="O2023" t="s">
        <v>25</v>
      </c>
      <c r="R2023" t="s">
        <v>44</v>
      </c>
      <c r="S2023" s="49" t="str">
        <f t="shared" si="249"/>
        <v>Card</v>
      </c>
      <c r="T2023" s="3">
        <v>0.03</v>
      </c>
      <c r="U2023" s="2">
        <v>2.7</v>
      </c>
      <c r="V2023" s="2">
        <v>0.87</v>
      </c>
      <c r="W2023" s="54">
        <f>_xlfn.XLOOKUP(M2023,Market!A:A,Market!F:F,0)</f>
        <v>0.08</v>
      </c>
      <c r="X2023" s="55">
        <f t="shared" si="250"/>
        <v>8.1000000000000003E-2</v>
      </c>
      <c r="Y2023" s="55">
        <f t="shared" si="251"/>
        <v>1.83</v>
      </c>
      <c r="Z2023" s="54">
        <f t="shared" si="252"/>
        <v>0.67777777777777781</v>
      </c>
      <c r="AA2023" s="49" t="str">
        <f t="shared" ca="1" si="253"/>
        <v>N</v>
      </c>
      <c r="AB2023" s="49">
        <f t="shared" ca="1" si="254"/>
        <v>5</v>
      </c>
      <c r="AC2023" s="49" t="str">
        <f t="shared" ca="1" si="255"/>
        <v>N</v>
      </c>
    </row>
    <row r="2024" spans="1:29" x14ac:dyDescent="0.25">
      <c r="A2024">
        <v>9321</v>
      </c>
      <c r="B2024" s="9">
        <v>43565</v>
      </c>
      <c r="C2024" s="50" t="str">
        <f t="shared" si="248"/>
        <v>N</v>
      </c>
      <c r="D2024" s="52">
        <f>_xlfn.XLOOKUP(B2024,Cal_Date!B:B,Cal_Date!A:A,0)</f>
        <v>2</v>
      </c>
      <c r="E2024">
        <v>2019</v>
      </c>
      <c r="F2024" t="s">
        <v>123</v>
      </c>
      <c r="G2024" t="s">
        <v>129</v>
      </c>
      <c r="H2024" t="s">
        <v>11</v>
      </c>
      <c r="I2024" t="s">
        <v>13</v>
      </c>
      <c r="J2024" t="s">
        <v>15</v>
      </c>
      <c r="K2024" t="s">
        <v>42</v>
      </c>
      <c r="L2024">
        <v>1</v>
      </c>
      <c r="M2024">
        <v>1011</v>
      </c>
      <c r="O2024" t="s">
        <v>25</v>
      </c>
      <c r="R2024" t="s">
        <v>44</v>
      </c>
      <c r="S2024" s="49" t="str">
        <f t="shared" si="249"/>
        <v>Card</v>
      </c>
      <c r="T2024" s="3">
        <v>0.03</v>
      </c>
      <c r="U2024" s="2">
        <v>2.6500000000000004</v>
      </c>
      <c r="V2024" s="2">
        <v>1.42</v>
      </c>
      <c r="W2024" s="54">
        <f>_xlfn.XLOOKUP(M2024,Market!A:A,Market!F:F,0)</f>
        <v>0.06</v>
      </c>
      <c r="X2024" s="55">
        <f t="shared" si="250"/>
        <v>7.9500000000000001E-2</v>
      </c>
      <c r="Y2024" s="55">
        <f t="shared" si="251"/>
        <v>1.2300000000000004</v>
      </c>
      <c r="Z2024" s="54">
        <f t="shared" si="252"/>
        <v>0.46415094339622653</v>
      </c>
      <c r="AA2024" s="49" t="str">
        <f t="shared" ca="1" si="253"/>
        <v>N</v>
      </c>
      <c r="AB2024" s="49">
        <f t="shared" ca="1" si="254"/>
        <v>5</v>
      </c>
      <c r="AC2024" s="49" t="str">
        <f t="shared" ca="1" si="255"/>
        <v>N</v>
      </c>
    </row>
    <row r="2025" spans="1:29" x14ac:dyDescent="0.25">
      <c r="A2025">
        <v>9322</v>
      </c>
      <c r="B2025" s="9">
        <v>43566</v>
      </c>
      <c r="C2025" s="50" t="str">
        <f t="shared" si="248"/>
        <v>N</v>
      </c>
      <c r="D2025" s="52">
        <f>_xlfn.XLOOKUP(B2025,Cal_Date!B:B,Cal_Date!A:A,0)</f>
        <v>2</v>
      </c>
      <c r="E2025">
        <v>2019</v>
      </c>
      <c r="F2025" t="s">
        <v>124</v>
      </c>
      <c r="G2025" t="s">
        <v>129</v>
      </c>
      <c r="H2025" t="s">
        <v>11</v>
      </c>
      <c r="I2025" t="s">
        <v>13</v>
      </c>
      <c r="J2025" t="s">
        <v>15</v>
      </c>
      <c r="K2025" t="s">
        <v>42</v>
      </c>
      <c r="L2025">
        <v>2</v>
      </c>
      <c r="M2025">
        <v>1007</v>
      </c>
      <c r="O2025" t="s">
        <v>28</v>
      </c>
      <c r="R2025" t="s">
        <v>44</v>
      </c>
      <c r="S2025" s="49" t="str">
        <f t="shared" si="249"/>
        <v>Card</v>
      </c>
      <c r="T2025" s="3">
        <v>0.03</v>
      </c>
      <c r="U2025" s="2">
        <v>5.4450000000000003</v>
      </c>
      <c r="V2025" s="2">
        <v>2.84</v>
      </c>
      <c r="W2025" s="54">
        <f>_xlfn.XLOOKUP(M2025,Market!A:A,Market!F:F,0)</f>
        <v>8.8999999999999996E-2</v>
      </c>
      <c r="X2025" s="55">
        <f t="shared" si="250"/>
        <v>0.16335</v>
      </c>
      <c r="Y2025" s="55">
        <f t="shared" si="251"/>
        <v>2.6050000000000004</v>
      </c>
      <c r="Z2025" s="54">
        <f t="shared" si="252"/>
        <v>0.47842056932966032</v>
      </c>
      <c r="AA2025" s="49" t="str">
        <f t="shared" ca="1" si="253"/>
        <v>N</v>
      </c>
      <c r="AB2025" s="49">
        <f t="shared" ca="1" si="254"/>
        <v>5</v>
      </c>
      <c r="AC2025" s="49" t="str">
        <f t="shared" ca="1" si="255"/>
        <v>N</v>
      </c>
    </row>
    <row r="2026" spans="1:29" x14ac:dyDescent="0.25">
      <c r="A2026">
        <v>9323</v>
      </c>
      <c r="B2026" s="9">
        <v>43566</v>
      </c>
      <c r="C2026" s="50" t="str">
        <f t="shared" si="248"/>
        <v>N</v>
      </c>
      <c r="D2026" s="52">
        <f>_xlfn.XLOOKUP(B2026,Cal_Date!B:B,Cal_Date!A:A,0)</f>
        <v>2</v>
      </c>
      <c r="E2026">
        <v>2019</v>
      </c>
      <c r="F2026" t="s">
        <v>124</v>
      </c>
      <c r="G2026" t="s">
        <v>129</v>
      </c>
      <c r="H2026" t="s">
        <v>11</v>
      </c>
      <c r="I2026" t="s">
        <v>11</v>
      </c>
      <c r="J2026" t="s">
        <v>15</v>
      </c>
      <c r="K2026" t="s">
        <v>42</v>
      </c>
      <c r="L2026">
        <v>2</v>
      </c>
      <c r="M2026">
        <v>1007</v>
      </c>
      <c r="O2026" t="s">
        <v>28</v>
      </c>
      <c r="R2026" t="s">
        <v>44</v>
      </c>
      <c r="S2026" s="49" t="str">
        <f t="shared" si="249"/>
        <v>Card</v>
      </c>
      <c r="T2026" s="3">
        <v>0.03</v>
      </c>
      <c r="U2026" s="2">
        <v>5.4450000000000003</v>
      </c>
      <c r="V2026" s="2">
        <v>1.74</v>
      </c>
      <c r="W2026" s="54">
        <f>_xlfn.XLOOKUP(M2026,Market!A:A,Market!F:F,0)</f>
        <v>8.8999999999999996E-2</v>
      </c>
      <c r="X2026" s="55">
        <f t="shared" si="250"/>
        <v>0.16335</v>
      </c>
      <c r="Y2026" s="55">
        <f t="shared" si="251"/>
        <v>3.7050000000000001</v>
      </c>
      <c r="Z2026" s="54">
        <f t="shared" si="252"/>
        <v>0.68044077134986225</v>
      </c>
      <c r="AA2026" s="49" t="str">
        <f t="shared" ca="1" si="253"/>
        <v>N</v>
      </c>
      <c r="AB2026" s="49">
        <f t="shared" ca="1" si="254"/>
        <v>5</v>
      </c>
      <c r="AC2026" s="49" t="str">
        <f t="shared" ca="1" si="255"/>
        <v>N</v>
      </c>
    </row>
    <row r="2027" spans="1:29" x14ac:dyDescent="0.25">
      <c r="A2027">
        <v>9324</v>
      </c>
      <c r="B2027" s="9">
        <v>43566</v>
      </c>
      <c r="C2027" s="50" t="str">
        <f t="shared" si="248"/>
        <v>N</v>
      </c>
      <c r="D2027" s="52">
        <f>_xlfn.XLOOKUP(B2027,Cal_Date!B:B,Cal_Date!A:A,0)</f>
        <v>2</v>
      </c>
      <c r="E2027">
        <v>2019</v>
      </c>
      <c r="F2027" t="s">
        <v>124</v>
      </c>
      <c r="G2027" t="s">
        <v>129</v>
      </c>
      <c r="H2027" t="s">
        <v>11</v>
      </c>
      <c r="I2027" t="s">
        <v>11</v>
      </c>
      <c r="J2027" t="s">
        <v>15</v>
      </c>
      <c r="K2027" t="s">
        <v>42</v>
      </c>
      <c r="L2027">
        <v>1</v>
      </c>
      <c r="M2027">
        <v>1008</v>
      </c>
      <c r="O2027" t="s">
        <v>28</v>
      </c>
      <c r="R2027" t="s">
        <v>44</v>
      </c>
      <c r="S2027" s="49" t="str">
        <f t="shared" si="249"/>
        <v>Card</v>
      </c>
      <c r="T2027" s="3">
        <v>0.03</v>
      </c>
      <c r="U2027" s="2">
        <v>2.7225000000000001</v>
      </c>
      <c r="V2027" s="2">
        <v>0.87</v>
      </c>
      <c r="W2027" s="54">
        <f>_xlfn.XLOOKUP(M2027,Market!A:A,Market!F:F,0)</f>
        <v>8.8999999999999996E-2</v>
      </c>
      <c r="X2027" s="55">
        <f t="shared" si="250"/>
        <v>8.1674999999999998E-2</v>
      </c>
      <c r="Y2027" s="55">
        <f t="shared" si="251"/>
        <v>1.8525</v>
      </c>
      <c r="Z2027" s="54">
        <f t="shared" si="252"/>
        <v>0.68044077134986225</v>
      </c>
      <c r="AA2027" s="49" t="str">
        <f t="shared" ca="1" si="253"/>
        <v>N</v>
      </c>
      <c r="AB2027" s="49">
        <f t="shared" ca="1" si="254"/>
        <v>5</v>
      </c>
      <c r="AC2027" s="49" t="str">
        <f t="shared" ca="1" si="255"/>
        <v>N</v>
      </c>
    </row>
    <row r="2028" spans="1:29" x14ac:dyDescent="0.25">
      <c r="A2028">
        <v>9325</v>
      </c>
      <c r="B2028" s="9">
        <v>43566</v>
      </c>
      <c r="C2028" s="50" t="str">
        <f t="shared" si="248"/>
        <v>N</v>
      </c>
      <c r="D2028" s="52">
        <f>_xlfn.XLOOKUP(B2028,Cal_Date!B:B,Cal_Date!A:A,0)</f>
        <v>2</v>
      </c>
      <c r="E2028">
        <v>2019</v>
      </c>
      <c r="F2028" t="s">
        <v>124</v>
      </c>
      <c r="G2028" t="s">
        <v>129</v>
      </c>
      <c r="H2028" t="s">
        <v>11</v>
      </c>
      <c r="I2028" t="s">
        <v>11</v>
      </c>
      <c r="J2028" t="s">
        <v>15</v>
      </c>
      <c r="K2028" t="s">
        <v>42</v>
      </c>
      <c r="L2028">
        <v>1</v>
      </c>
      <c r="M2028">
        <v>1004</v>
      </c>
      <c r="O2028" t="s">
        <v>28</v>
      </c>
      <c r="R2028" t="s">
        <v>44</v>
      </c>
      <c r="S2028" s="49" t="str">
        <f t="shared" si="249"/>
        <v>Card</v>
      </c>
      <c r="T2028" s="3">
        <v>0.03</v>
      </c>
      <c r="U2028" s="2">
        <v>2.6500000000000004</v>
      </c>
      <c r="V2028" s="2">
        <v>0.87</v>
      </c>
      <c r="W2028" s="54">
        <f>_xlfn.XLOOKUP(M2028,Market!A:A,Market!F:F,0)</f>
        <v>0.06</v>
      </c>
      <c r="X2028" s="55">
        <f t="shared" si="250"/>
        <v>7.9500000000000001E-2</v>
      </c>
      <c r="Y2028" s="55">
        <f t="shared" si="251"/>
        <v>1.7800000000000002</v>
      </c>
      <c r="Z2028" s="54">
        <f t="shared" si="252"/>
        <v>0.67169811320754713</v>
      </c>
      <c r="AA2028" s="49" t="str">
        <f t="shared" ca="1" si="253"/>
        <v>N</v>
      </c>
      <c r="AB2028" s="49">
        <f t="shared" ca="1" si="254"/>
        <v>5</v>
      </c>
      <c r="AC2028" s="49" t="str">
        <f t="shared" ca="1" si="255"/>
        <v>N</v>
      </c>
    </row>
    <row r="2029" spans="1:29" x14ac:dyDescent="0.25">
      <c r="A2029">
        <v>9326</v>
      </c>
      <c r="B2029" s="9">
        <v>43566</v>
      </c>
      <c r="C2029" s="50" t="str">
        <f t="shared" si="248"/>
        <v>N</v>
      </c>
      <c r="D2029" s="52">
        <f>_xlfn.XLOOKUP(B2029,Cal_Date!B:B,Cal_Date!A:A,0)</f>
        <v>2</v>
      </c>
      <c r="E2029">
        <v>2019</v>
      </c>
      <c r="F2029" t="s">
        <v>124</v>
      </c>
      <c r="G2029" t="s">
        <v>129</v>
      </c>
      <c r="H2029" t="s">
        <v>11</v>
      </c>
      <c r="I2029" t="s">
        <v>13</v>
      </c>
      <c r="J2029" t="s">
        <v>15</v>
      </c>
      <c r="K2029" t="s">
        <v>42</v>
      </c>
      <c r="L2029">
        <v>1</v>
      </c>
      <c r="M2029">
        <v>1003</v>
      </c>
      <c r="O2029" t="s">
        <v>25</v>
      </c>
      <c r="R2029" t="s">
        <v>44</v>
      </c>
      <c r="S2029" s="49" t="str">
        <f t="shared" si="249"/>
        <v>Card</v>
      </c>
      <c r="T2029" s="3">
        <v>0.03</v>
      </c>
      <c r="U2029" s="2">
        <v>2.6500000000000004</v>
      </c>
      <c r="V2029" s="2">
        <v>1.42</v>
      </c>
      <c r="W2029" s="54">
        <f>_xlfn.XLOOKUP(M2029,Market!A:A,Market!F:F,0)</f>
        <v>0.06</v>
      </c>
      <c r="X2029" s="55">
        <f t="shared" si="250"/>
        <v>7.9500000000000001E-2</v>
      </c>
      <c r="Y2029" s="55">
        <f t="shared" si="251"/>
        <v>1.2300000000000004</v>
      </c>
      <c r="Z2029" s="54">
        <f t="shared" si="252"/>
        <v>0.46415094339622653</v>
      </c>
      <c r="AA2029" s="49" t="str">
        <f t="shared" ca="1" si="253"/>
        <v>N</v>
      </c>
      <c r="AB2029" s="49">
        <f t="shared" ca="1" si="254"/>
        <v>5</v>
      </c>
      <c r="AC2029" s="49" t="str">
        <f t="shared" ca="1" si="255"/>
        <v>N</v>
      </c>
    </row>
    <row r="2030" spans="1:29" x14ac:dyDescent="0.25">
      <c r="A2030">
        <v>9327</v>
      </c>
      <c r="B2030" s="9">
        <v>43566</v>
      </c>
      <c r="C2030" s="50" t="str">
        <f t="shared" si="248"/>
        <v>N</v>
      </c>
      <c r="D2030" s="52">
        <f>_xlfn.XLOOKUP(B2030,Cal_Date!B:B,Cal_Date!A:A,0)</f>
        <v>2</v>
      </c>
      <c r="E2030">
        <v>2019</v>
      </c>
      <c r="F2030" t="s">
        <v>124</v>
      </c>
      <c r="G2030" t="s">
        <v>129</v>
      </c>
      <c r="H2030" t="s">
        <v>14</v>
      </c>
      <c r="I2030" t="s">
        <v>18</v>
      </c>
      <c r="J2030" t="s">
        <v>15</v>
      </c>
      <c r="K2030" t="s">
        <v>43</v>
      </c>
      <c r="L2030">
        <v>2</v>
      </c>
      <c r="M2030">
        <v>1002</v>
      </c>
      <c r="O2030" t="s">
        <v>28</v>
      </c>
      <c r="R2030" t="s">
        <v>44</v>
      </c>
      <c r="S2030" s="49" t="str">
        <f t="shared" si="249"/>
        <v>Card</v>
      </c>
      <c r="T2030" s="3">
        <v>0.03</v>
      </c>
      <c r="U2030" s="2">
        <v>14.84</v>
      </c>
      <c r="V2030" s="2">
        <v>4.4400000000000004</v>
      </c>
      <c r="W2030" s="54">
        <f>_xlfn.XLOOKUP(M2030,Market!A:A,Market!F:F,0)</f>
        <v>0.06</v>
      </c>
      <c r="X2030" s="55">
        <f t="shared" si="250"/>
        <v>0.44519999999999998</v>
      </c>
      <c r="Y2030" s="55">
        <f t="shared" si="251"/>
        <v>10.399999999999999</v>
      </c>
      <c r="Z2030" s="54">
        <f t="shared" si="252"/>
        <v>0.70080862533692712</v>
      </c>
      <c r="AA2030" s="49" t="str">
        <f t="shared" ca="1" si="253"/>
        <v>N</v>
      </c>
      <c r="AB2030" s="49">
        <f t="shared" ca="1" si="254"/>
        <v>5</v>
      </c>
      <c r="AC2030" s="49" t="str">
        <f t="shared" ca="1" si="255"/>
        <v>N</v>
      </c>
    </row>
    <row r="2031" spans="1:29" x14ac:dyDescent="0.25">
      <c r="A2031">
        <v>9328</v>
      </c>
      <c r="B2031" s="9">
        <v>43566</v>
      </c>
      <c r="C2031" s="50" t="str">
        <f t="shared" si="248"/>
        <v>N</v>
      </c>
      <c r="D2031" s="52">
        <f>_xlfn.XLOOKUP(B2031,Cal_Date!B:B,Cal_Date!A:A,0)</f>
        <v>2</v>
      </c>
      <c r="E2031">
        <v>2019</v>
      </c>
      <c r="F2031" t="s">
        <v>124</v>
      </c>
      <c r="G2031" t="s">
        <v>129</v>
      </c>
      <c r="H2031" t="s">
        <v>11</v>
      </c>
      <c r="I2031" t="s">
        <v>11</v>
      </c>
      <c r="J2031" t="s">
        <v>15</v>
      </c>
      <c r="K2031" t="s">
        <v>42</v>
      </c>
      <c r="L2031">
        <v>1</v>
      </c>
      <c r="M2031">
        <v>1007</v>
      </c>
      <c r="O2031" t="s">
        <v>28</v>
      </c>
      <c r="R2031" t="s">
        <v>44</v>
      </c>
      <c r="S2031" s="49" t="str">
        <f t="shared" si="249"/>
        <v>Card</v>
      </c>
      <c r="T2031" s="3">
        <v>0.03</v>
      </c>
      <c r="U2031" s="2">
        <v>2.7225000000000001</v>
      </c>
      <c r="V2031" s="2">
        <v>0.87</v>
      </c>
      <c r="W2031" s="54">
        <f>_xlfn.XLOOKUP(M2031,Market!A:A,Market!F:F,0)</f>
        <v>8.8999999999999996E-2</v>
      </c>
      <c r="X2031" s="55">
        <f t="shared" si="250"/>
        <v>8.1674999999999998E-2</v>
      </c>
      <c r="Y2031" s="55">
        <f t="shared" si="251"/>
        <v>1.8525</v>
      </c>
      <c r="Z2031" s="54">
        <f t="shared" si="252"/>
        <v>0.68044077134986225</v>
      </c>
      <c r="AA2031" s="49" t="str">
        <f t="shared" ca="1" si="253"/>
        <v>N</v>
      </c>
      <c r="AB2031" s="49">
        <f t="shared" ca="1" si="254"/>
        <v>5</v>
      </c>
      <c r="AC2031" s="49" t="str">
        <f t="shared" ca="1" si="255"/>
        <v>N</v>
      </c>
    </row>
    <row r="2032" spans="1:29" x14ac:dyDescent="0.25">
      <c r="A2032">
        <v>9329</v>
      </c>
      <c r="B2032" s="9">
        <v>43566</v>
      </c>
      <c r="C2032" s="50" t="str">
        <f t="shared" si="248"/>
        <v>N</v>
      </c>
      <c r="D2032" s="52">
        <f>_xlfn.XLOOKUP(B2032,Cal_Date!B:B,Cal_Date!A:A,0)</f>
        <v>2</v>
      </c>
      <c r="E2032">
        <v>2019</v>
      </c>
      <c r="F2032" t="s">
        <v>124</v>
      </c>
      <c r="G2032" t="s">
        <v>129</v>
      </c>
      <c r="H2032" t="s">
        <v>11</v>
      </c>
      <c r="I2032" t="s">
        <v>13</v>
      </c>
      <c r="J2032" t="s">
        <v>15</v>
      </c>
      <c r="K2032" t="s">
        <v>42</v>
      </c>
      <c r="L2032">
        <v>2</v>
      </c>
      <c r="M2032">
        <v>1008</v>
      </c>
      <c r="O2032" t="s">
        <v>28</v>
      </c>
      <c r="R2032" t="s">
        <v>44</v>
      </c>
      <c r="S2032" s="49" t="str">
        <f t="shared" si="249"/>
        <v>Card</v>
      </c>
      <c r="T2032" s="3">
        <v>0.03</v>
      </c>
      <c r="U2032" s="2">
        <v>5.4450000000000003</v>
      </c>
      <c r="V2032" s="2">
        <v>2.84</v>
      </c>
      <c r="W2032" s="54">
        <f>_xlfn.XLOOKUP(M2032,Market!A:A,Market!F:F,0)</f>
        <v>8.8999999999999996E-2</v>
      </c>
      <c r="X2032" s="55">
        <f t="shared" si="250"/>
        <v>0.16335</v>
      </c>
      <c r="Y2032" s="55">
        <f t="shared" si="251"/>
        <v>2.6050000000000004</v>
      </c>
      <c r="Z2032" s="54">
        <f t="shared" si="252"/>
        <v>0.47842056932966032</v>
      </c>
      <c r="AA2032" s="49" t="str">
        <f t="shared" ca="1" si="253"/>
        <v>N</v>
      </c>
      <c r="AB2032" s="49">
        <f t="shared" ca="1" si="254"/>
        <v>5</v>
      </c>
      <c r="AC2032" s="49" t="str">
        <f t="shared" ca="1" si="255"/>
        <v>N</v>
      </c>
    </row>
    <row r="2033" spans="1:29" x14ac:dyDescent="0.25">
      <c r="A2033">
        <v>9330</v>
      </c>
      <c r="B2033" s="9">
        <v>43566</v>
      </c>
      <c r="C2033" s="50" t="str">
        <f t="shared" si="248"/>
        <v>N</v>
      </c>
      <c r="D2033" s="52">
        <f>_xlfn.XLOOKUP(B2033,Cal_Date!B:B,Cal_Date!A:A,0)</f>
        <v>2</v>
      </c>
      <c r="E2033">
        <v>2019</v>
      </c>
      <c r="F2033" t="s">
        <v>124</v>
      </c>
      <c r="G2033" t="s">
        <v>129</v>
      </c>
      <c r="H2033" t="s">
        <v>11</v>
      </c>
      <c r="I2033" t="s">
        <v>11</v>
      </c>
      <c r="J2033" t="s">
        <v>15</v>
      </c>
      <c r="K2033" t="s">
        <v>42</v>
      </c>
      <c r="L2033">
        <v>1</v>
      </c>
      <c r="M2033">
        <v>1008</v>
      </c>
      <c r="O2033" t="s">
        <v>28</v>
      </c>
      <c r="R2033" t="s">
        <v>44</v>
      </c>
      <c r="S2033" s="49" t="str">
        <f t="shared" si="249"/>
        <v>Card</v>
      </c>
      <c r="T2033" s="3">
        <v>0.03</v>
      </c>
      <c r="U2033" s="2">
        <v>2.7225000000000001</v>
      </c>
      <c r="V2033" s="2">
        <v>0.87</v>
      </c>
      <c r="W2033" s="54">
        <f>_xlfn.XLOOKUP(M2033,Market!A:A,Market!F:F,0)</f>
        <v>8.8999999999999996E-2</v>
      </c>
      <c r="X2033" s="55">
        <f t="shared" si="250"/>
        <v>8.1674999999999998E-2</v>
      </c>
      <c r="Y2033" s="55">
        <f t="shared" si="251"/>
        <v>1.8525</v>
      </c>
      <c r="Z2033" s="54">
        <f t="shared" si="252"/>
        <v>0.68044077134986225</v>
      </c>
      <c r="AA2033" s="49" t="str">
        <f t="shared" ca="1" si="253"/>
        <v>N</v>
      </c>
      <c r="AB2033" s="49">
        <f t="shared" ca="1" si="254"/>
        <v>5</v>
      </c>
      <c r="AC2033" s="49" t="str">
        <f t="shared" ca="1" si="255"/>
        <v>N</v>
      </c>
    </row>
    <row r="2034" spans="1:29" x14ac:dyDescent="0.25">
      <c r="A2034">
        <v>9331</v>
      </c>
      <c r="B2034" s="9">
        <v>43566</v>
      </c>
      <c r="C2034" s="50" t="str">
        <f t="shared" si="248"/>
        <v>N</v>
      </c>
      <c r="D2034" s="52">
        <f>_xlfn.XLOOKUP(B2034,Cal_Date!B:B,Cal_Date!A:A,0)</f>
        <v>2</v>
      </c>
      <c r="E2034">
        <v>2019</v>
      </c>
      <c r="F2034" t="s">
        <v>124</v>
      </c>
      <c r="G2034" t="s">
        <v>129</v>
      </c>
      <c r="H2034" t="s">
        <v>11</v>
      </c>
      <c r="I2034" t="s">
        <v>11</v>
      </c>
      <c r="J2034" t="s">
        <v>15</v>
      </c>
      <c r="K2034" t="s">
        <v>42</v>
      </c>
      <c r="L2034">
        <v>2</v>
      </c>
      <c r="M2034">
        <v>1000</v>
      </c>
      <c r="O2034" t="s">
        <v>25</v>
      </c>
      <c r="R2034" t="s">
        <v>47</v>
      </c>
      <c r="S2034" s="49" t="str">
        <f t="shared" si="249"/>
        <v>Card</v>
      </c>
      <c r="T2034" s="3">
        <v>3.5000000000000003E-2</v>
      </c>
      <c r="U2034" s="2">
        <v>5.4</v>
      </c>
      <c r="V2034" s="2">
        <v>1.74</v>
      </c>
      <c r="W2034" s="54">
        <f>_xlfn.XLOOKUP(M2034,Market!A:A,Market!F:F,0)</f>
        <v>0.08</v>
      </c>
      <c r="X2034" s="55">
        <f t="shared" si="250"/>
        <v>0.18900000000000003</v>
      </c>
      <c r="Y2034" s="55">
        <f t="shared" si="251"/>
        <v>3.66</v>
      </c>
      <c r="Z2034" s="54">
        <f t="shared" si="252"/>
        <v>0.67777777777777781</v>
      </c>
      <c r="AA2034" s="49" t="str">
        <f t="shared" ca="1" si="253"/>
        <v>N</v>
      </c>
      <c r="AB2034" s="49">
        <f t="shared" ca="1" si="254"/>
        <v>5</v>
      </c>
      <c r="AC2034" s="49" t="str">
        <f t="shared" ca="1" si="255"/>
        <v>N</v>
      </c>
    </row>
    <row r="2035" spans="1:29" x14ac:dyDescent="0.25">
      <c r="A2035">
        <v>9332</v>
      </c>
      <c r="B2035" s="9">
        <v>43566</v>
      </c>
      <c r="C2035" s="50" t="str">
        <f t="shared" si="248"/>
        <v>N</v>
      </c>
      <c r="D2035" s="52">
        <f>_xlfn.XLOOKUP(B2035,Cal_Date!B:B,Cal_Date!A:A,0)</f>
        <v>2</v>
      </c>
      <c r="E2035">
        <v>2019</v>
      </c>
      <c r="F2035" t="s">
        <v>124</v>
      </c>
      <c r="G2035" t="s">
        <v>129</v>
      </c>
      <c r="H2035" t="s">
        <v>48</v>
      </c>
      <c r="I2035" t="s">
        <v>18</v>
      </c>
      <c r="J2035" t="s">
        <v>10</v>
      </c>
      <c r="K2035" t="s">
        <v>43</v>
      </c>
      <c r="L2035">
        <v>1</v>
      </c>
      <c r="M2035">
        <v>1000</v>
      </c>
      <c r="O2035" t="s">
        <v>25</v>
      </c>
      <c r="R2035" t="s">
        <v>44</v>
      </c>
      <c r="S2035" s="49" t="str">
        <f t="shared" si="249"/>
        <v>Card</v>
      </c>
      <c r="T2035" s="3">
        <v>0.03</v>
      </c>
      <c r="U2035" s="2">
        <v>7.5600000000000005</v>
      </c>
      <c r="V2035" s="2">
        <v>1.46</v>
      </c>
      <c r="W2035" s="54">
        <f>_xlfn.XLOOKUP(M2035,Market!A:A,Market!F:F,0)</f>
        <v>0.08</v>
      </c>
      <c r="X2035" s="55">
        <f t="shared" si="250"/>
        <v>0.2268</v>
      </c>
      <c r="Y2035" s="55">
        <f t="shared" si="251"/>
        <v>6.1000000000000005</v>
      </c>
      <c r="Z2035" s="54">
        <f t="shared" si="252"/>
        <v>0.80687830687830686</v>
      </c>
      <c r="AA2035" s="49" t="str">
        <f t="shared" ca="1" si="253"/>
        <v>N</v>
      </c>
      <c r="AB2035" s="49">
        <f t="shared" ca="1" si="254"/>
        <v>5</v>
      </c>
      <c r="AC2035" s="49" t="str">
        <f t="shared" ca="1" si="255"/>
        <v>N</v>
      </c>
    </row>
    <row r="2036" spans="1:29" x14ac:dyDescent="0.25">
      <c r="A2036">
        <v>9333</v>
      </c>
      <c r="B2036" s="9">
        <v>43566</v>
      </c>
      <c r="C2036" s="50" t="str">
        <f t="shared" si="248"/>
        <v>N</v>
      </c>
      <c r="D2036" s="52">
        <f>_xlfn.XLOOKUP(B2036,Cal_Date!B:B,Cal_Date!A:A,0)</f>
        <v>2</v>
      </c>
      <c r="E2036">
        <v>2019</v>
      </c>
      <c r="F2036" t="s">
        <v>124</v>
      </c>
      <c r="G2036" t="s">
        <v>129</v>
      </c>
      <c r="H2036" t="s">
        <v>48</v>
      </c>
      <c r="I2036" t="s">
        <v>18</v>
      </c>
      <c r="J2036" t="s">
        <v>10</v>
      </c>
      <c r="K2036" t="s">
        <v>43</v>
      </c>
      <c r="L2036">
        <v>1</v>
      </c>
      <c r="M2036">
        <v>1000</v>
      </c>
      <c r="O2036" t="s">
        <v>25</v>
      </c>
      <c r="R2036" t="s">
        <v>44</v>
      </c>
      <c r="S2036" s="49" t="str">
        <f t="shared" si="249"/>
        <v>Card</v>
      </c>
      <c r="T2036" s="3">
        <v>0.03</v>
      </c>
      <c r="U2036" s="2">
        <v>7.5600000000000005</v>
      </c>
      <c r="V2036" s="2">
        <v>1.46</v>
      </c>
      <c r="W2036" s="54">
        <f>_xlfn.XLOOKUP(M2036,Market!A:A,Market!F:F,0)</f>
        <v>0.08</v>
      </c>
      <c r="X2036" s="55">
        <f t="shared" si="250"/>
        <v>0.2268</v>
      </c>
      <c r="Y2036" s="55">
        <f t="shared" si="251"/>
        <v>6.1000000000000005</v>
      </c>
      <c r="Z2036" s="54">
        <f t="shared" si="252"/>
        <v>0.80687830687830686</v>
      </c>
      <c r="AA2036" s="49" t="str">
        <f t="shared" ca="1" si="253"/>
        <v>N</v>
      </c>
      <c r="AB2036" s="49">
        <f t="shared" ca="1" si="254"/>
        <v>5</v>
      </c>
      <c r="AC2036" s="49" t="str">
        <f t="shared" ca="1" si="255"/>
        <v>N</v>
      </c>
    </row>
    <row r="2037" spans="1:29" x14ac:dyDescent="0.25">
      <c r="A2037">
        <v>9334</v>
      </c>
      <c r="B2037" s="9">
        <v>43566</v>
      </c>
      <c r="C2037" s="50" t="str">
        <f t="shared" si="248"/>
        <v>N</v>
      </c>
      <c r="D2037" s="52">
        <f>_xlfn.XLOOKUP(B2037,Cal_Date!B:B,Cal_Date!A:A,0)</f>
        <v>2</v>
      </c>
      <c r="E2037">
        <v>2019</v>
      </c>
      <c r="F2037" t="s">
        <v>124</v>
      </c>
      <c r="G2037" t="s">
        <v>129</v>
      </c>
      <c r="H2037" t="s">
        <v>11</v>
      </c>
      <c r="I2037" t="s">
        <v>13</v>
      </c>
      <c r="J2037" t="s">
        <v>15</v>
      </c>
      <c r="K2037" t="s">
        <v>42</v>
      </c>
      <c r="L2037">
        <v>1</v>
      </c>
      <c r="M2037">
        <v>1001</v>
      </c>
      <c r="O2037" t="s">
        <v>25</v>
      </c>
      <c r="R2037" t="s">
        <v>44</v>
      </c>
      <c r="S2037" s="49" t="str">
        <f t="shared" si="249"/>
        <v>Card</v>
      </c>
      <c r="T2037" s="3">
        <v>0.03</v>
      </c>
      <c r="U2037" s="2">
        <v>2.6500000000000004</v>
      </c>
      <c r="V2037" s="2">
        <v>1.42</v>
      </c>
      <c r="W2037" s="54">
        <f>_xlfn.XLOOKUP(M2037,Market!A:A,Market!F:F,0)</f>
        <v>0.06</v>
      </c>
      <c r="X2037" s="55">
        <f t="shared" si="250"/>
        <v>7.9500000000000001E-2</v>
      </c>
      <c r="Y2037" s="55">
        <f t="shared" si="251"/>
        <v>1.2300000000000004</v>
      </c>
      <c r="Z2037" s="54">
        <f t="shared" si="252"/>
        <v>0.46415094339622653</v>
      </c>
      <c r="AA2037" s="49" t="str">
        <f t="shared" ca="1" si="253"/>
        <v>N</v>
      </c>
      <c r="AB2037" s="49">
        <f t="shared" ca="1" si="254"/>
        <v>5</v>
      </c>
      <c r="AC2037" s="49" t="str">
        <f t="shared" ca="1" si="255"/>
        <v>N</v>
      </c>
    </row>
    <row r="2038" spans="1:29" x14ac:dyDescent="0.25">
      <c r="A2038">
        <v>9335</v>
      </c>
      <c r="B2038" s="9">
        <v>43566</v>
      </c>
      <c r="C2038" s="50" t="str">
        <f t="shared" si="248"/>
        <v>N</v>
      </c>
      <c r="D2038" s="52">
        <f>_xlfn.XLOOKUP(B2038,Cal_Date!B:B,Cal_Date!A:A,0)</f>
        <v>2</v>
      </c>
      <c r="E2038">
        <v>2019</v>
      </c>
      <c r="F2038" t="s">
        <v>124</v>
      </c>
      <c r="G2038" t="s">
        <v>129</v>
      </c>
      <c r="H2038" t="s">
        <v>11</v>
      </c>
      <c r="I2038" t="s">
        <v>11</v>
      </c>
      <c r="J2038" t="s">
        <v>15</v>
      </c>
      <c r="K2038" t="s">
        <v>42</v>
      </c>
      <c r="L2038">
        <v>1</v>
      </c>
      <c r="M2038">
        <v>1000</v>
      </c>
      <c r="O2038" t="s">
        <v>25</v>
      </c>
      <c r="R2038" t="s">
        <v>44</v>
      </c>
      <c r="S2038" s="49" t="str">
        <f t="shared" si="249"/>
        <v>Card</v>
      </c>
      <c r="T2038" s="3">
        <v>0.03</v>
      </c>
      <c r="U2038" s="2">
        <v>2.7</v>
      </c>
      <c r="V2038" s="2">
        <v>0.87</v>
      </c>
      <c r="W2038" s="54">
        <f>_xlfn.XLOOKUP(M2038,Market!A:A,Market!F:F,0)</f>
        <v>0.08</v>
      </c>
      <c r="X2038" s="55">
        <f t="shared" si="250"/>
        <v>8.1000000000000003E-2</v>
      </c>
      <c r="Y2038" s="55">
        <f t="shared" si="251"/>
        <v>1.83</v>
      </c>
      <c r="Z2038" s="54">
        <f t="shared" si="252"/>
        <v>0.67777777777777781</v>
      </c>
      <c r="AA2038" s="49" t="str">
        <f t="shared" ca="1" si="253"/>
        <v>N</v>
      </c>
      <c r="AB2038" s="49">
        <f t="shared" ca="1" si="254"/>
        <v>5</v>
      </c>
      <c r="AC2038" s="49" t="str">
        <f t="shared" ca="1" si="255"/>
        <v>N</v>
      </c>
    </row>
    <row r="2039" spans="1:29" x14ac:dyDescent="0.25">
      <c r="A2039">
        <v>9336</v>
      </c>
      <c r="B2039" s="9">
        <v>43566</v>
      </c>
      <c r="C2039" s="50" t="str">
        <f t="shared" si="248"/>
        <v>N</v>
      </c>
      <c r="D2039" s="52">
        <f>_xlfn.XLOOKUP(B2039,Cal_Date!B:B,Cal_Date!A:A,0)</f>
        <v>2</v>
      </c>
      <c r="E2039">
        <v>2019</v>
      </c>
      <c r="F2039" t="s">
        <v>124</v>
      </c>
      <c r="G2039" t="s">
        <v>129</v>
      </c>
      <c r="H2039" t="s">
        <v>48</v>
      </c>
      <c r="I2039" t="s">
        <v>18</v>
      </c>
      <c r="J2039" t="s">
        <v>10</v>
      </c>
      <c r="K2039" t="s">
        <v>43</v>
      </c>
      <c r="L2039">
        <v>2</v>
      </c>
      <c r="M2039">
        <v>1000</v>
      </c>
      <c r="O2039" t="s">
        <v>25</v>
      </c>
      <c r="R2039" t="s">
        <v>44</v>
      </c>
      <c r="S2039" s="49" t="str">
        <f t="shared" si="249"/>
        <v>Card</v>
      </c>
      <c r="T2039" s="3">
        <v>0.03</v>
      </c>
      <c r="U2039" s="2">
        <v>15.120000000000001</v>
      </c>
      <c r="V2039" s="2">
        <v>2.92</v>
      </c>
      <c r="W2039" s="54">
        <f>_xlfn.XLOOKUP(M2039,Market!A:A,Market!F:F,0)</f>
        <v>0.08</v>
      </c>
      <c r="X2039" s="55">
        <f t="shared" si="250"/>
        <v>0.4536</v>
      </c>
      <c r="Y2039" s="55">
        <f t="shared" si="251"/>
        <v>12.200000000000001</v>
      </c>
      <c r="Z2039" s="54">
        <f t="shared" si="252"/>
        <v>0.80687830687830686</v>
      </c>
      <c r="AA2039" s="49" t="str">
        <f t="shared" ca="1" si="253"/>
        <v>N</v>
      </c>
      <c r="AB2039" s="49">
        <f t="shared" ca="1" si="254"/>
        <v>5</v>
      </c>
      <c r="AC2039" s="49" t="str">
        <f t="shared" ca="1" si="255"/>
        <v>N</v>
      </c>
    </row>
    <row r="2040" spans="1:29" x14ac:dyDescent="0.25">
      <c r="A2040">
        <v>9337</v>
      </c>
      <c r="B2040" s="9">
        <v>43566</v>
      </c>
      <c r="C2040" s="50" t="str">
        <f t="shared" si="248"/>
        <v>N</v>
      </c>
      <c r="D2040" s="52">
        <f>_xlfn.XLOOKUP(B2040,Cal_Date!B:B,Cal_Date!A:A,0)</f>
        <v>2</v>
      </c>
      <c r="E2040">
        <v>2019</v>
      </c>
      <c r="F2040" t="s">
        <v>124</v>
      </c>
      <c r="G2040" t="s">
        <v>129</v>
      </c>
      <c r="H2040" t="s">
        <v>11</v>
      </c>
      <c r="I2040" t="s">
        <v>11</v>
      </c>
      <c r="J2040" t="s">
        <v>15</v>
      </c>
      <c r="K2040" t="s">
        <v>42</v>
      </c>
      <c r="L2040">
        <v>1</v>
      </c>
      <c r="M2040">
        <v>1004</v>
      </c>
      <c r="O2040" t="s">
        <v>28</v>
      </c>
      <c r="R2040" t="s">
        <v>44</v>
      </c>
      <c r="S2040" s="49" t="str">
        <f t="shared" si="249"/>
        <v>Card</v>
      </c>
      <c r="T2040" s="3">
        <v>0.03</v>
      </c>
      <c r="U2040" s="2">
        <v>2.6500000000000004</v>
      </c>
      <c r="V2040" s="2">
        <v>0.87</v>
      </c>
      <c r="W2040" s="54">
        <f>_xlfn.XLOOKUP(M2040,Market!A:A,Market!F:F,0)</f>
        <v>0.06</v>
      </c>
      <c r="X2040" s="55">
        <f t="shared" si="250"/>
        <v>7.9500000000000001E-2</v>
      </c>
      <c r="Y2040" s="55">
        <f t="shared" si="251"/>
        <v>1.7800000000000002</v>
      </c>
      <c r="Z2040" s="54">
        <f t="shared" si="252"/>
        <v>0.67169811320754713</v>
      </c>
      <c r="AA2040" s="49" t="str">
        <f t="shared" ca="1" si="253"/>
        <v>N</v>
      </c>
      <c r="AB2040" s="49">
        <f t="shared" ca="1" si="254"/>
        <v>5</v>
      </c>
      <c r="AC2040" s="49" t="str">
        <f t="shared" ca="1" si="255"/>
        <v>N</v>
      </c>
    </row>
    <row r="2041" spans="1:29" x14ac:dyDescent="0.25">
      <c r="A2041">
        <v>9338</v>
      </c>
      <c r="B2041" s="9">
        <v>43566</v>
      </c>
      <c r="C2041" s="50" t="str">
        <f t="shared" si="248"/>
        <v>N</v>
      </c>
      <c r="D2041" s="52">
        <f>_xlfn.XLOOKUP(B2041,Cal_Date!B:B,Cal_Date!A:A,0)</f>
        <v>2</v>
      </c>
      <c r="E2041">
        <v>2019</v>
      </c>
      <c r="F2041" t="s">
        <v>124</v>
      </c>
      <c r="G2041" t="s">
        <v>129</v>
      </c>
      <c r="H2041" t="s">
        <v>11</v>
      </c>
      <c r="I2041" t="s">
        <v>11</v>
      </c>
      <c r="J2041" t="s">
        <v>15</v>
      </c>
      <c r="K2041" t="s">
        <v>42</v>
      </c>
      <c r="L2041">
        <v>1</v>
      </c>
      <c r="M2041">
        <v>1005</v>
      </c>
      <c r="O2041" t="s">
        <v>25</v>
      </c>
      <c r="R2041" t="s">
        <v>44</v>
      </c>
      <c r="S2041" s="49" t="str">
        <f t="shared" si="249"/>
        <v>Card</v>
      </c>
      <c r="T2041" s="3">
        <v>0.03</v>
      </c>
      <c r="U2041" s="2">
        <v>2.7225000000000001</v>
      </c>
      <c r="V2041" s="2">
        <v>0.87</v>
      </c>
      <c r="W2041" s="54">
        <f>_xlfn.XLOOKUP(M2041,Market!A:A,Market!F:F,0)</f>
        <v>8.8999999999999996E-2</v>
      </c>
      <c r="X2041" s="55">
        <f t="shared" si="250"/>
        <v>8.1674999999999998E-2</v>
      </c>
      <c r="Y2041" s="55">
        <f t="shared" si="251"/>
        <v>1.8525</v>
      </c>
      <c r="Z2041" s="54">
        <f t="shared" si="252"/>
        <v>0.68044077134986225</v>
      </c>
      <c r="AA2041" s="49" t="str">
        <f t="shared" ca="1" si="253"/>
        <v>N</v>
      </c>
      <c r="AB2041" s="49">
        <f t="shared" ca="1" si="254"/>
        <v>5</v>
      </c>
      <c r="AC2041" s="49" t="str">
        <f t="shared" ca="1" si="255"/>
        <v>N</v>
      </c>
    </row>
    <row r="2042" spans="1:29" x14ac:dyDescent="0.25">
      <c r="A2042">
        <v>9339</v>
      </c>
      <c r="B2042" s="9">
        <v>43566</v>
      </c>
      <c r="C2042" s="50" t="str">
        <f t="shared" si="248"/>
        <v>N</v>
      </c>
      <c r="D2042" s="52">
        <f>_xlfn.XLOOKUP(B2042,Cal_Date!B:B,Cal_Date!A:A,0)</f>
        <v>2</v>
      </c>
      <c r="E2042">
        <v>2019</v>
      </c>
      <c r="F2042" t="s">
        <v>124</v>
      </c>
      <c r="G2042" t="s">
        <v>129</v>
      </c>
      <c r="H2042" t="s">
        <v>14</v>
      </c>
      <c r="I2042" t="s">
        <v>13</v>
      </c>
      <c r="J2042" t="s">
        <v>15</v>
      </c>
      <c r="K2042" t="s">
        <v>43</v>
      </c>
      <c r="L2042">
        <v>1</v>
      </c>
      <c r="M2042">
        <v>1000</v>
      </c>
      <c r="O2042" t="s">
        <v>25</v>
      </c>
      <c r="R2042" t="s">
        <v>44</v>
      </c>
      <c r="S2042" s="49" t="str">
        <f t="shared" si="249"/>
        <v>Card</v>
      </c>
      <c r="T2042" s="3">
        <v>0.03</v>
      </c>
      <c r="U2042" s="2">
        <v>7.0200000000000005</v>
      </c>
      <c r="V2042" s="2">
        <v>2.12</v>
      </c>
      <c r="W2042" s="54">
        <f>_xlfn.XLOOKUP(M2042,Market!A:A,Market!F:F,0)</f>
        <v>0.08</v>
      </c>
      <c r="X2042" s="55">
        <f t="shared" si="250"/>
        <v>0.21060000000000001</v>
      </c>
      <c r="Y2042" s="55">
        <f t="shared" si="251"/>
        <v>4.9000000000000004</v>
      </c>
      <c r="Z2042" s="54">
        <f t="shared" si="252"/>
        <v>0.69800569800569801</v>
      </c>
      <c r="AA2042" s="49" t="str">
        <f t="shared" ca="1" si="253"/>
        <v>N</v>
      </c>
      <c r="AB2042" s="49">
        <f t="shared" ca="1" si="254"/>
        <v>5</v>
      </c>
      <c r="AC2042" s="49" t="str">
        <f t="shared" ca="1" si="255"/>
        <v>N</v>
      </c>
    </row>
    <row r="2043" spans="1:29" x14ac:dyDescent="0.25">
      <c r="A2043">
        <v>9340</v>
      </c>
      <c r="B2043" s="9">
        <v>43566</v>
      </c>
      <c r="C2043" s="50" t="str">
        <f t="shared" si="248"/>
        <v>N</v>
      </c>
      <c r="D2043" s="52">
        <f>_xlfn.XLOOKUP(B2043,Cal_Date!B:B,Cal_Date!A:A,0)</f>
        <v>2</v>
      </c>
      <c r="E2043">
        <v>2019</v>
      </c>
      <c r="F2043" t="s">
        <v>124</v>
      </c>
      <c r="G2043" t="s">
        <v>129</v>
      </c>
      <c r="H2043" t="s">
        <v>14</v>
      </c>
      <c r="I2043" t="s">
        <v>13</v>
      </c>
      <c r="J2043" t="s">
        <v>15</v>
      </c>
      <c r="K2043" t="s">
        <v>43</v>
      </c>
      <c r="L2043">
        <v>1</v>
      </c>
      <c r="M2043">
        <v>1006</v>
      </c>
      <c r="O2043" t="s">
        <v>28</v>
      </c>
      <c r="R2043" t="s">
        <v>44</v>
      </c>
      <c r="S2043" s="49" t="str">
        <f t="shared" si="249"/>
        <v>Card</v>
      </c>
      <c r="T2043" s="3">
        <v>0.03</v>
      </c>
      <c r="U2043" s="2">
        <v>7.6229999999999993</v>
      </c>
      <c r="V2043" s="2">
        <v>2.2400000000000002</v>
      </c>
      <c r="W2043" s="54">
        <f>_xlfn.XLOOKUP(M2043,Market!A:A,Market!F:F,0)</f>
        <v>8.8999999999999996E-2</v>
      </c>
      <c r="X2043" s="55">
        <f t="shared" si="250"/>
        <v>0.22868999999999998</v>
      </c>
      <c r="Y2043" s="55">
        <f t="shared" si="251"/>
        <v>5.3829999999999991</v>
      </c>
      <c r="Z2043" s="54">
        <f t="shared" si="252"/>
        <v>0.70615243342516065</v>
      </c>
      <c r="AA2043" s="49" t="str">
        <f t="shared" ca="1" si="253"/>
        <v>N</v>
      </c>
      <c r="AB2043" s="49">
        <f t="shared" ca="1" si="254"/>
        <v>5</v>
      </c>
      <c r="AC2043" s="49" t="str">
        <f t="shared" ca="1" si="255"/>
        <v>N</v>
      </c>
    </row>
    <row r="2044" spans="1:29" x14ac:dyDescent="0.25">
      <c r="A2044">
        <v>9341</v>
      </c>
      <c r="B2044" s="9">
        <v>43566</v>
      </c>
      <c r="C2044" s="50" t="str">
        <f t="shared" si="248"/>
        <v>N</v>
      </c>
      <c r="D2044" s="52">
        <f>_xlfn.XLOOKUP(B2044,Cal_Date!B:B,Cal_Date!A:A,0)</f>
        <v>2</v>
      </c>
      <c r="E2044">
        <v>2019</v>
      </c>
      <c r="F2044" t="s">
        <v>124</v>
      </c>
      <c r="G2044" t="s">
        <v>129</v>
      </c>
      <c r="H2044" t="s">
        <v>14</v>
      </c>
      <c r="I2044" t="s">
        <v>18</v>
      </c>
      <c r="J2044" t="s">
        <v>15</v>
      </c>
      <c r="K2044" t="s">
        <v>43</v>
      </c>
      <c r="L2044">
        <v>1</v>
      </c>
      <c r="M2044">
        <v>1000</v>
      </c>
      <c r="O2044" t="s">
        <v>25</v>
      </c>
      <c r="R2044" t="s">
        <v>44</v>
      </c>
      <c r="S2044" s="49" t="str">
        <f t="shared" si="249"/>
        <v>Card</v>
      </c>
      <c r="T2044" s="3">
        <v>0.03</v>
      </c>
      <c r="U2044" s="2">
        <v>7.5600000000000005</v>
      </c>
      <c r="V2044" s="2">
        <v>2.2200000000000002</v>
      </c>
      <c r="W2044" s="54">
        <f>_xlfn.XLOOKUP(M2044,Market!A:A,Market!F:F,0)</f>
        <v>0.08</v>
      </c>
      <c r="X2044" s="55">
        <f t="shared" si="250"/>
        <v>0.2268</v>
      </c>
      <c r="Y2044" s="55">
        <f t="shared" si="251"/>
        <v>5.34</v>
      </c>
      <c r="Z2044" s="54">
        <f t="shared" si="252"/>
        <v>0.70634920634920628</v>
      </c>
      <c r="AA2044" s="49" t="str">
        <f t="shared" ca="1" si="253"/>
        <v>N</v>
      </c>
      <c r="AB2044" s="49">
        <f t="shared" ca="1" si="254"/>
        <v>5</v>
      </c>
      <c r="AC2044" s="49" t="str">
        <f t="shared" ca="1" si="255"/>
        <v>N</v>
      </c>
    </row>
    <row r="2045" spans="1:29" x14ac:dyDescent="0.25">
      <c r="A2045">
        <v>9342</v>
      </c>
      <c r="B2045" s="9">
        <v>43566</v>
      </c>
      <c r="C2045" s="50" t="str">
        <f t="shared" si="248"/>
        <v>N</v>
      </c>
      <c r="D2045" s="52">
        <f>_xlfn.XLOOKUP(B2045,Cal_Date!B:B,Cal_Date!A:A,0)</f>
        <v>2</v>
      </c>
      <c r="E2045">
        <v>2019</v>
      </c>
      <c r="F2045" t="s">
        <v>124</v>
      </c>
      <c r="G2045" t="s">
        <v>129</v>
      </c>
      <c r="H2045" t="s">
        <v>14</v>
      </c>
      <c r="I2045" t="s">
        <v>18</v>
      </c>
      <c r="J2045" t="s">
        <v>15</v>
      </c>
      <c r="K2045" t="s">
        <v>43</v>
      </c>
      <c r="L2045">
        <v>2</v>
      </c>
      <c r="M2045">
        <v>1001</v>
      </c>
      <c r="O2045" t="s">
        <v>25</v>
      </c>
      <c r="R2045" t="s">
        <v>44</v>
      </c>
      <c r="S2045" s="49" t="str">
        <f t="shared" si="249"/>
        <v>Card</v>
      </c>
      <c r="T2045" s="3">
        <v>0.03</v>
      </c>
      <c r="U2045" s="2">
        <v>13.780000000000001</v>
      </c>
      <c r="V2045" s="2">
        <v>4.2</v>
      </c>
      <c r="W2045" s="54">
        <f>_xlfn.XLOOKUP(M2045,Market!A:A,Market!F:F,0)</f>
        <v>0.06</v>
      </c>
      <c r="X2045" s="55">
        <f t="shared" si="250"/>
        <v>0.41340000000000005</v>
      </c>
      <c r="Y2045" s="55">
        <f t="shared" si="251"/>
        <v>9.5800000000000018</v>
      </c>
      <c r="Z2045" s="54">
        <f t="shared" si="252"/>
        <v>0.69521044992743108</v>
      </c>
      <c r="AA2045" s="49" t="str">
        <f t="shared" ca="1" si="253"/>
        <v>N</v>
      </c>
      <c r="AB2045" s="49">
        <f t="shared" ca="1" si="254"/>
        <v>5</v>
      </c>
      <c r="AC2045" s="49" t="str">
        <f t="shared" ca="1" si="255"/>
        <v>N</v>
      </c>
    </row>
    <row r="2046" spans="1:29" x14ac:dyDescent="0.25">
      <c r="A2046">
        <v>9343</v>
      </c>
      <c r="B2046" s="9">
        <v>43566</v>
      </c>
      <c r="C2046" s="50" t="str">
        <f t="shared" si="248"/>
        <v>N</v>
      </c>
      <c r="D2046" s="52">
        <f>_xlfn.XLOOKUP(B2046,Cal_Date!B:B,Cal_Date!A:A,0)</f>
        <v>2</v>
      </c>
      <c r="E2046">
        <v>2019</v>
      </c>
      <c r="F2046" t="s">
        <v>124</v>
      </c>
      <c r="G2046" t="s">
        <v>129</v>
      </c>
      <c r="H2046" t="s">
        <v>11</v>
      </c>
      <c r="I2046" t="s">
        <v>13</v>
      </c>
      <c r="J2046" t="s">
        <v>15</v>
      </c>
      <c r="K2046" t="s">
        <v>42</v>
      </c>
      <c r="L2046">
        <v>2</v>
      </c>
      <c r="M2046">
        <v>1008</v>
      </c>
      <c r="O2046" t="s">
        <v>28</v>
      </c>
      <c r="R2046" t="s">
        <v>44</v>
      </c>
      <c r="S2046" s="49" t="str">
        <f t="shared" si="249"/>
        <v>Card</v>
      </c>
      <c r="T2046" s="3">
        <v>0.03</v>
      </c>
      <c r="U2046" s="2">
        <v>5.4450000000000003</v>
      </c>
      <c r="V2046" s="2">
        <v>2.84</v>
      </c>
      <c r="W2046" s="54">
        <f>_xlfn.XLOOKUP(M2046,Market!A:A,Market!F:F,0)</f>
        <v>8.8999999999999996E-2</v>
      </c>
      <c r="X2046" s="55">
        <f t="shared" si="250"/>
        <v>0.16335</v>
      </c>
      <c r="Y2046" s="55">
        <f t="shared" si="251"/>
        <v>2.6050000000000004</v>
      </c>
      <c r="Z2046" s="54">
        <f t="shared" si="252"/>
        <v>0.47842056932966032</v>
      </c>
      <c r="AA2046" s="49" t="str">
        <f t="shared" ca="1" si="253"/>
        <v>N</v>
      </c>
      <c r="AB2046" s="49">
        <f t="shared" ca="1" si="254"/>
        <v>5</v>
      </c>
      <c r="AC2046" s="49" t="str">
        <f t="shared" ca="1" si="255"/>
        <v>N</v>
      </c>
    </row>
    <row r="2047" spans="1:29" x14ac:dyDescent="0.25">
      <c r="A2047">
        <v>9344</v>
      </c>
      <c r="B2047" s="9">
        <v>43566</v>
      </c>
      <c r="C2047" s="50" t="str">
        <f t="shared" si="248"/>
        <v>N</v>
      </c>
      <c r="D2047" s="52">
        <f>_xlfn.XLOOKUP(B2047,Cal_Date!B:B,Cal_Date!A:A,0)</f>
        <v>2</v>
      </c>
      <c r="E2047">
        <v>2019</v>
      </c>
      <c r="F2047" t="s">
        <v>124</v>
      </c>
      <c r="G2047" t="s">
        <v>129</v>
      </c>
      <c r="H2047" t="s">
        <v>14</v>
      </c>
      <c r="I2047" t="s">
        <v>18</v>
      </c>
      <c r="J2047" t="s">
        <v>15</v>
      </c>
      <c r="K2047" t="s">
        <v>43</v>
      </c>
      <c r="L2047">
        <v>1</v>
      </c>
      <c r="M2047">
        <v>1009</v>
      </c>
      <c r="O2047" t="s">
        <v>28</v>
      </c>
      <c r="R2047" t="s">
        <v>44</v>
      </c>
      <c r="S2047" s="49" t="str">
        <f t="shared" si="249"/>
        <v>Card</v>
      </c>
      <c r="T2047" s="3">
        <v>0.03</v>
      </c>
      <c r="U2047" s="2">
        <v>7.0785</v>
      </c>
      <c r="V2047" s="2">
        <v>2.1</v>
      </c>
      <c r="W2047" s="54">
        <f>_xlfn.XLOOKUP(M2047,Market!A:A,Market!F:F,0)</f>
        <v>8.8999999999999996E-2</v>
      </c>
      <c r="X2047" s="55">
        <f t="shared" si="250"/>
        <v>0.21235499999999999</v>
      </c>
      <c r="Y2047" s="55">
        <f t="shared" si="251"/>
        <v>4.9785000000000004</v>
      </c>
      <c r="Z2047" s="54">
        <f t="shared" si="252"/>
        <v>0.70332697605424888</v>
      </c>
      <c r="AA2047" s="49" t="str">
        <f t="shared" ca="1" si="253"/>
        <v>N</v>
      </c>
      <c r="AB2047" s="49">
        <f t="shared" ca="1" si="254"/>
        <v>5</v>
      </c>
      <c r="AC2047" s="49" t="str">
        <f t="shared" ca="1" si="255"/>
        <v>N</v>
      </c>
    </row>
    <row r="2048" spans="1:29" x14ac:dyDescent="0.25">
      <c r="A2048">
        <v>9345</v>
      </c>
      <c r="B2048" s="9">
        <v>43566</v>
      </c>
      <c r="C2048" s="50" t="str">
        <f t="shared" si="248"/>
        <v>N</v>
      </c>
      <c r="D2048" s="52">
        <f>_xlfn.XLOOKUP(B2048,Cal_Date!B:B,Cal_Date!A:A,0)</f>
        <v>2</v>
      </c>
      <c r="E2048">
        <v>2019</v>
      </c>
      <c r="F2048" t="s">
        <v>124</v>
      </c>
      <c r="G2048" t="s">
        <v>129</v>
      </c>
      <c r="H2048" t="s">
        <v>11</v>
      </c>
      <c r="I2048" t="s">
        <v>11</v>
      </c>
      <c r="J2048" t="s">
        <v>15</v>
      </c>
      <c r="K2048" t="s">
        <v>42</v>
      </c>
      <c r="L2048">
        <v>1</v>
      </c>
      <c r="M2048">
        <v>1001</v>
      </c>
      <c r="O2048" t="s">
        <v>25</v>
      </c>
      <c r="R2048" t="s">
        <v>44</v>
      </c>
      <c r="S2048" s="49" t="str">
        <f t="shared" si="249"/>
        <v>Card</v>
      </c>
      <c r="T2048" s="3">
        <v>0.03</v>
      </c>
      <c r="U2048" s="2">
        <v>2.6500000000000004</v>
      </c>
      <c r="V2048" s="2">
        <v>0.87</v>
      </c>
      <c r="W2048" s="54">
        <f>_xlfn.XLOOKUP(M2048,Market!A:A,Market!F:F,0)</f>
        <v>0.06</v>
      </c>
      <c r="X2048" s="55">
        <f t="shared" si="250"/>
        <v>7.9500000000000001E-2</v>
      </c>
      <c r="Y2048" s="55">
        <f t="shared" si="251"/>
        <v>1.7800000000000002</v>
      </c>
      <c r="Z2048" s="54">
        <f t="shared" si="252"/>
        <v>0.67169811320754713</v>
      </c>
      <c r="AA2048" s="49" t="str">
        <f t="shared" ca="1" si="253"/>
        <v>N</v>
      </c>
      <c r="AB2048" s="49">
        <f t="shared" ca="1" si="254"/>
        <v>5</v>
      </c>
      <c r="AC2048" s="49" t="str">
        <f t="shared" ca="1" si="255"/>
        <v>N</v>
      </c>
    </row>
    <row r="2049" spans="1:29" x14ac:dyDescent="0.25">
      <c r="A2049">
        <v>9346</v>
      </c>
      <c r="B2049" s="9">
        <v>43566</v>
      </c>
      <c r="C2049" s="50" t="str">
        <f t="shared" si="248"/>
        <v>N</v>
      </c>
      <c r="D2049" s="52">
        <f>_xlfn.XLOOKUP(B2049,Cal_Date!B:B,Cal_Date!A:A,0)</f>
        <v>2</v>
      </c>
      <c r="E2049">
        <v>2019</v>
      </c>
      <c r="F2049" t="s">
        <v>124</v>
      </c>
      <c r="G2049" t="s">
        <v>129</v>
      </c>
      <c r="H2049" t="s">
        <v>11</v>
      </c>
      <c r="I2049" t="s">
        <v>13</v>
      </c>
      <c r="J2049" t="s">
        <v>15</v>
      </c>
      <c r="K2049" t="s">
        <v>42</v>
      </c>
      <c r="L2049">
        <v>1</v>
      </c>
      <c r="M2049">
        <v>1001</v>
      </c>
      <c r="O2049" t="s">
        <v>25</v>
      </c>
      <c r="R2049" t="s">
        <v>44</v>
      </c>
      <c r="S2049" s="49" t="str">
        <f t="shared" si="249"/>
        <v>Card</v>
      </c>
      <c r="T2049" s="3">
        <v>0.03</v>
      </c>
      <c r="U2049" s="2">
        <v>2.6500000000000004</v>
      </c>
      <c r="V2049" s="2">
        <v>1.42</v>
      </c>
      <c r="W2049" s="54">
        <f>_xlfn.XLOOKUP(M2049,Market!A:A,Market!F:F,0)</f>
        <v>0.06</v>
      </c>
      <c r="X2049" s="55">
        <f t="shared" si="250"/>
        <v>7.9500000000000001E-2</v>
      </c>
      <c r="Y2049" s="55">
        <f t="shared" si="251"/>
        <v>1.2300000000000004</v>
      </c>
      <c r="Z2049" s="54">
        <f t="shared" si="252"/>
        <v>0.46415094339622653</v>
      </c>
      <c r="AA2049" s="49" t="str">
        <f t="shared" ca="1" si="253"/>
        <v>N</v>
      </c>
      <c r="AB2049" s="49">
        <f t="shared" ca="1" si="254"/>
        <v>5</v>
      </c>
      <c r="AC2049" s="49" t="str">
        <f t="shared" ca="1" si="255"/>
        <v>N</v>
      </c>
    </row>
    <row r="2050" spans="1:29" x14ac:dyDescent="0.25">
      <c r="A2050">
        <v>9347</v>
      </c>
      <c r="B2050" s="9">
        <v>43566</v>
      </c>
      <c r="C2050" s="50" t="str">
        <f t="shared" si="248"/>
        <v>N</v>
      </c>
      <c r="D2050" s="52">
        <f>_xlfn.XLOOKUP(B2050,Cal_Date!B:B,Cal_Date!A:A,0)</f>
        <v>2</v>
      </c>
      <c r="E2050">
        <v>2019</v>
      </c>
      <c r="F2050" t="s">
        <v>124</v>
      </c>
      <c r="G2050" t="s">
        <v>129</v>
      </c>
      <c r="H2050" t="s">
        <v>11</v>
      </c>
      <c r="I2050" t="s">
        <v>11</v>
      </c>
      <c r="J2050" t="s">
        <v>15</v>
      </c>
      <c r="K2050" t="s">
        <v>42</v>
      </c>
      <c r="L2050">
        <v>2</v>
      </c>
      <c r="M2050">
        <v>1001</v>
      </c>
      <c r="O2050" t="s">
        <v>25</v>
      </c>
      <c r="R2050" t="s">
        <v>44</v>
      </c>
      <c r="S2050" s="49" t="str">
        <f t="shared" si="249"/>
        <v>Card</v>
      </c>
      <c r="T2050" s="3">
        <v>0.03</v>
      </c>
      <c r="U2050" s="2">
        <v>5.3000000000000007</v>
      </c>
      <c r="V2050" s="2">
        <v>1.74</v>
      </c>
      <c r="W2050" s="54">
        <f>_xlfn.XLOOKUP(M2050,Market!A:A,Market!F:F,0)</f>
        <v>0.06</v>
      </c>
      <c r="X2050" s="55">
        <f t="shared" si="250"/>
        <v>0.159</v>
      </c>
      <c r="Y2050" s="55">
        <f t="shared" si="251"/>
        <v>3.5600000000000005</v>
      </c>
      <c r="Z2050" s="54">
        <f t="shared" si="252"/>
        <v>0.67169811320754713</v>
      </c>
      <c r="AA2050" s="49" t="str">
        <f t="shared" ca="1" si="253"/>
        <v>N</v>
      </c>
      <c r="AB2050" s="49">
        <f t="shared" ca="1" si="254"/>
        <v>5</v>
      </c>
      <c r="AC2050" s="49" t="str">
        <f t="shared" ca="1" si="255"/>
        <v>N</v>
      </c>
    </row>
    <row r="2051" spans="1:29" x14ac:dyDescent="0.25">
      <c r="A2051">
        <v>9348</v>
      </c>
      <c r="B2051" s="9">
        <v>43566</v>
      </c>
      <c r="C2051" s="50" t="str">
        <f t="shared" ref="C2051:C2114" si="256">IF(OR(B2051="04/01/2018"+0,B2051="04/02/2018"+0),"Y","N")</f>
        <v>N</v>
      </c>
      <c r="D2051" s="52">
        <f>_xlfn.XLOOKUP(B2051,Cal_Date!B:B,Cal_Date!A:A,0)</f>
        <v>2</v>
      </c>
      <c r="E2051">
        <v>2019</v>
      </c>
      <c r="F2051" t="s">
        <v>124</v>
      </c>
      <c r="G2051" t="s">
        <v>129</v>
      </c>
      <c r="H2051" t="s">
        <v>14</v>
      </c>
      <c r="I2051" t="s">
        <v>18</v>
      </c>
      <c r="J2051" t="s">
        <v>15</v>
      </c>
      <c r="K2051" t="s">
        <v>43</v>
      </c>
      <c r="L2051">
        <v>1</v>
      </c>
      <c r="M2051">
        <v>1002</v>
      </c>
      <c r="O2051" t="s">
        <v>28</v>
      </c>
      <c r="R2051" t="s">
        <v>44</v>
      </c>
      <c r="S2051" s="49" t="str">
        <f t="shared" ref="S2051:S2114" si="257">IF(R2051="Cash","Cash","Card")</f>
        <v>Card</v>
      </c>
      <c r="T2051" s="3">
        <v>0.03</v>
      </c>
      <c r="U2051" s="2">
        <v>6.8900000000000006</v>
      </c>
      <c r="V2051" s="2">
        <v>2.1</v>
      </c>
      <c r="W2051" s="54">
        <f>_xlfn.XLOOKUP(M2051,Market!A:A,Market!F:F,0)</f>
        <v>0.06</v>
      </c>
      <c r="X2051" s="55">
        <f t="shared" ref="X2051:X2114" si="258">T2051*U2051</f>
        <v>0.20670000000000002</v>
      </c>
      <c r="Y2051" s="55">
        <f t="shared" ref="Y2051:Y2114" si="259">U2051-V2051</f>
        <v>4.7900000000000009</v>
      </c>
      <c r="Z2051" s="54">
        <f t="shared" ref="Z2051:Z2114" si="260">Y2051/U2051</f>
        <v>0.69521044992743108</v>
      </c>
      <c r="AA2051" s="49" t="str">
        <f t="shared" ref="AA2051:AA2114" ca="1" si="261">IF(DATEDIF(B2051,TODAY(),"y")&gt;5,"Y","N")</f>
        <v>N</v>
      </c>
      <c r="AB2051" s="49">
        <f t="shared" ref="AB2051:AB2114" ca="1" si="262">DATEDIF(B2051,TODAY(),"y")</f>
        <v>5</v>
      </c>
      <c r="AC2051" s="49" t="str">
        <f t="shared" ref="AC2051:AC2114" ca="1" si="263">IF(AB2051&gt;5,"Y","N")</f>
        <v>N</v>
      </c>
    </row>
    <row r="2052" spans="1:29" x14ac:dyDescent="0.25">
      <c r="A2052">
        <v>9349</v>
      </c>
      <c r="B2052" s="9">
        <v>43566</v>
      </c>
      <c r="C2052" s="50" t="str">
        <f t="shared" si="256"/>
        <v>N</v>
      </c>
      <c r="D2052" s="52">
        <f>_xlfn.XLOOKUP(B2052,Cal_Date!B:B,Cal_Date!A:A,0)</f>
        <v>2</v>
      </c>
      <c r="E2052">
        <v>2019</v>
      </c>
      <c r="F2052" t="s">
        <v>124</v>
      </c>
      <c r="G2052" t="s">
        <v>129</v>
      </c>
      <c r="H2052" t="s">
        <v>14</v>
      </c>
      <c r="I2052" t="s">
        <v>18</v>
      </c>
      <c r="J2052" t="s">
        <v>15</v>
      </c>
      <c r="K2052" t="s">
        <v>43</v>
      </c>
      <c r="L2052">
        <v>2</v>
      </c>
      <c r="M2052">
        <v>1003</v>
      </c>
      <c r="O2052" t="s">
        <v>25</v>
      </c>
      <c r="R2052" t="s">
        <v>44</v>
      </c>
      <c r="S2052" s="49" t="str">
        <f t="shared" si="257"/>
        <v>Card</v>
      </c>
      <c r="T2052" s="3">
        <v>0.03</v>
      </c>
      <c r="U2052" s="2">
        <v>13.780000000000001</v>
      </c>
      <c r="V2052" s="2">
        <v>4.2</v>
      </c>
      <c r="W2052" s="54">
        <f>_xlfn.XLOOKUP(M2052,Market!A:A,Market!F:F,0)</f>
        <v>0.06</v>
      </c>
      <c r="X2052" s="55">
        <f t="shared" si="258"/>
        <v>0.41340000000000005</v>
      </c>
      <c r="Y2052" s="55">
        <f t="shared" si="259"/>
        <v>9.5800000000000018</v>
      </c>
      <c r="Z2052" s="54">
        <f t="shared" si="260"/>
        <v>0.69521044992743108</v>
      </c>
      <c r="AA2052" s="49" t="str">
        <f t="shared" ca="1" si="261"/>
        <v>N</v>
      </c>
      <c r="AB2052" s="49">
        <f t="shared" ca="1" si="262"/>
        <v>5</v>
      </c>
      <c r="AC2052" s="49" t="str">
        <f t="shared" ca="1" si="263"/>
        <v>N</v>
      </c>
    </row>
    <row r="2053" spans="1:29" x14ac:dyDescent="0.25">
      <c r="A2053">
        <v>9350</v>
      </c>
      <c r="B2053" s="9">
        <v>43566</v>
      </c>
      <c r="C2053" s="50" t="str">
        <f t="shared" si="256"/>
        <v>N</v>
      </c>
      <c r="D2053" s="52">
        <f>_xlfn.XLOOKUP(B2053,Cal_Date!B:B,Cal_Date!A:A,0)</f>
        <v>2</v>
      </c>
      <c r="E2053">
        <v>2019</v>
      </c>
      <c r="F2053" t="s">
        <v>124</v>
      </c>
      <c r="G2053" t="s">
        <v>129</v>
      </c>
      <c r="H2053" t="s">
        <v>48</v>
      </c>
      <c r="I2053" t="s">
        <v>18</v>
      </c>
      <c r="J2053" t="s">
        <v>10</v>
      </c>
      <c r="K2053" t="s">
        <v>43</v>
      </c>
      <c r="L2053">
        <v>1</v>
      </c>
      <c r="M2053">
        <v>1003</v>
      </c>
      <c r="O2053" t="s">
        <v>25</v>
      </c>
      <c r="R2053" t="s">
        <v>44</v>
      </c>
      <c r="S2053" s="49" t="str">
        <f t="shared" si="257"/>
        <v>Card</v>
      </c>
      <c r="T2053" s="3">
        <v>0.03</v>
      </c>
      <c r="U2053" s="2">
        <v>7.42</v>
      </c>
      <c r="V2053" s="2">
        <v>1.46</v>
      </c>
      <c r="W2053" s="54">
        <f>_xlfn.XLOOKUP(M2053,Market!A:A,Market!F:F,0)</f>
        <v>0.06</v>
      </c>
      <c r="X2053" s="55">
        <f t="shared" si="258"/>
        <v>0.22259999999999999</v>
      </c>
      <c r="Y2053" s="55">
        <f t="shared" si="259"/>
        <v>5.96</v>
      </c>
      <c r="Z2053" s="54">
        <f t="shared" si="260"/>
        <v>0.80323450134770891</v>
      </c>
      <c r="AA2053" s="49" t="str">
        <f t="shared" ca="1" si="261"/>
        <v>N</v>
      </c>
      <c r="AB2053" s="49">
        <f t="shared" ca="1" si="262"/>
        <v>5</v>
      </c>
      <c r="AC2053" s="49" t="str">
        <f t="shared" ca="1" si="263"/>
        <v>N</v>
      </c>
    </row>
    <row r="2054" spans="1:29" x14ac:dyDescent="0.25">
      <c r="A2054">
        <v>9351</v>
      </c>
      <c r="B2054" s="9">
        <v>43566</v>
      </c>
      <c r="C2054" s="50" t="str">
        <f t="shared" si="256"/>
        <v>N</v>
      </c>
      <c r="D2054" s="52">
        <f>_xlfn.XLOOKUP(B2054,Cal_Date!B:B,Cal_Date!A:A,0)</f>
        <v>2</v>
      </c>
      <c r="E2054">
        <v>2019</v>
      </c>
      <c r="F2054" t="s">
        <v>124</v>
      </c>
      <c r="G2054" t="s">
        <v>129</v>
      </c>
      <c r="H2054" t="s">
        <v>48</v>
      </c>
      <c r="I2054" t="s">
        <v>18</v>
      </c>
      <c r="J2054" t="s">
        <v>10</v>
      </c>
      <c r="K2054" t="s">
        <v>43</v>
      </c>
      <c r="L2054">
        <v>2</v>
      </c>
      <c r="M2054">
        <v>1003</v>
      </c>
      <c r="O2054" t="s">
        <v>25</v>
      </c>
      <c r="R2054" t="s">
        <v>44</v>
      </c>
      <c r="S2054" s="49" t="str">
        <f t="shared" si="257"/>
        <v>Card</v>
      </c>
      <c r="T2054" s="3">
        <v>0.03</v>
      </c>
      <c r="U2054" s="2">
        <v>14.84</v>
      </c>
      <c r="V2054" s="2">
        <v>2.92</v>
      </c>
      <c r="W2054" s="54">
        <f>_xlfn.XLOOKUP(M2054,Market!A:A,Market!F:F,0)</f>
        <v>0.06</v>
      </c>
      <c r="X2054" s="55">
        <f t="shared" si="258"/>
        <v>0.44519999999999998</v>
      </c>
      <c r="Y2054" s="55">
        <f t="shared" si="259"/>
        <v>11.92</v>
      </c>
      <c r="Z2054" s="54">
        <f t="shared" si="260"/>
        <v>0.80323450134770891</v>
      </c>
      <c r="AA2054" s="49" t="str">
        <f t="shared" ca="1" si="261"/>
        <v>N</v>
      </c>
      <c r="AB2054" s="49">
        <f t="shared" ca="1" si="262"/>
        <v>5</v>
      </c>
      <c r="AC2054" s="49" t="str">
        <f t="shared" ca="1" si="263"/>
        <v>N</v>
      </c>
    </row>
    <row r="2055" spans="1:29" x14ac:dyDescent="0.25">
      <c r="A2055">
        <v>9352</v>
      </c>
      <c r="B2055" s="9">
        <v>43566</v>
      </c>
      <c r="C2055" s="50" t="str">
        <f t="shared" si="256"/>
        <v>N</v>
      </c>
      <c r="D2055" s="52">
        <f>_xlfn.XLOOKUP(B2055,Cal_Date!B:B,Cal_Date!A:A,0)</f>
        <v>2</v>
      </c>
      <c r="E2055">
        <v>2019</v>
      </c>
      <c r="F2055" t="s">
        <v>124</v>
      </c>
      <c r="G2055" t="s">
        <v>129</v>
      </c>
      <c r="H2055" t="s">
        <v>11</v>
      </c>
      <c r="I2055" t="s">
        <v>11</v>
      </c>
      <c r="J2055" t="s">
        <v>15</v>
      </c>
      <c r="K2055" t="s">
        <v>42</v>
      </c>
      <c r="L2055">
        <v>1</v>
      </c>
      <c r="M2055">
        <v>1004</v>
      </c>
      <c r="O2055" t="s">
        <v>28</v>
      </c>
      <c r="R2055" t="s">
        <v>47</v>
      </c>
      <c r="S2055" s="49" t="str">
        <f t="shared" si="257"/>
        <v>Card</v>
      </c>
      <c r="T2055" s="3">
        <v>3.5000000000000003E-2</v>
      </c>
      <c r="U2055" s="2">
        <v>2.6500000000000004</v>
      </c>
      <c r="V2055" s="2">
        <v>0.87</v>
      </c>
      <c r="W2055" s="54">
        <f>_xlfn.XLOOKUP(M2055,Market!A:A,Market!F:F,0)</f>
        <v>0.06</v>
      </c>
      <c r="X2055" s="55">
        <f t="shared" si="258"/>
        <v>9.2750000000000027E-2</v>
      </c>
      <c r="Y2055" s="55">
        <f t="shared" si="259"/>
        <v>1.7800000000000002</v>
      </c>
      <c r="Z2055" s="54">
        <f t="shared" si="260"/>
        <v>0.67169811320754713</v>
      </c>
      <c r="AA2055" s="49" t="str">
        <f t="shared" ca="1" si="261"/>
        <v>N</v>
      </c>
      <c r="AB2055" s="49">
        <f t="shared" ca="1" si="262"/>
        <v>5</v>
      </c>
      <c r="AC2055" s="49" t="str">
        <f t="shared" ca="1" si="263"/>
        <v>N</v>
      </c>
    </row>
    <row r="2056" spans="1:29" x14ac:dyDescent="0.25">
      <c r="A2056">
        <v>9353</v>
      </c>
      <c r="B2056" s="9">
        <v>43566</v>
      </c>
      <c r="C2056" s="50" t="str">
        <f t="shared" si="256"/>
        <v>N</v>
      </c>
      <c r="D2056" s="52">
        <f>_xlfn.XLOOKUP(B2056,Cal_Date!B:B,Cal_Date!A:A,0)</f>
        <v>2</v>
      </c>
      <c r="E2056">
        <v>2019</v>
      </c>
      <c r="F2056" t="s">
        <v>124</v>
      </c>
      <c r="G2056" t="s">
        <v>129</v>
      </c>
      <c r="H2056" t="s">
        <v>11</v>
      </c>
      <c r="I2056" t="s">
        <v>11</v>
      </c>
      <c r="J2056" t="s">
        <v>15</v>
      </c>
      <c r="K2056" t="s">
        <v>42</v>
      </c>
      <c r="L2056">
        <v>1</v>
      </c>
      <c r="M2056">
        <v>1005</v>
      </c>
      <c r="O2056" t="s">
        <v>25</v>
      </c>
      <c r="R2056" t="s">
        <v>46</v>
      </c>
      <c r="S2056" s="49" t="str">
        <f t="shared" si="257"/>
        <v>Card</v>
      </c>
      <c r="T2056" s="3">
        <v>0.04</v>
      </c>
      <c r="U2056" s="2">
        <v>2.7225000000000001</v>
      </c>
      <c r="V2056" s="2">
        <v>0.87</v>
      </c>
      <c r="W2056" s="54">
        <f>_xlfn.XLOOKUP(M2056,Market!A:A,Market!F:F,0)</f>
        <v>8.8999999999999996E-2</v>
      </c>
      <c r="X2056" s="55">
        <f t="shared" si="258"/>
        <v>0.10890000000000001</v>
      </c>
      <c r="Y2056" s="55">
        <f t="shared" si="259"/>
        <v>1.8525</v>
      </c>
      <c r="Z2056" s="54">
        <f t="shared" si="260"/>
        <v>0.68044077134986225</v>
      </c>
      <c r="AA2056" s="49" t="str">
        <f t="shared" ca="1" si="261"/>
        <v>N</v>
      </c>
      <c r="AB2056" s="49">
        <f t="shared" ca="1" si="262"/>
        <v>5</v>
      </c>
      <c r="AC2056" s="49" t="str">
        <f t="shared" ca="1" si="263"/>
        <v>N</v>
      </c>
    </row>
    <row r="2057" spans="1:29" x14ac:dyDescent="0.25">
      <c r="A2057">
        <v>9354</v>
      </c>
      <c r="B2057" s="9">
        <v>43566</v>
      </c>
      <c r="C2057" s="50" t="str">
        <f t="shared" si="256"/>
        <v>N</v>
      </c>
      <c r="D2057" s="52">
        <f>_xlfn.XLOOKUP(B2057,Cal_Date!B:B,Cal_Date!A:A,0)</f>
        <v>2</v>
      </c>
      <c r="E2057">
        <v>2019</v>
      </c>
      <c r="F2057" t="s">
        <v>124</v>
      </c>
      <c r="G2057" t="s">
        <v>129</v>
      </c>
      <c r="H2057" t="s">
        <v>11</v>
      </c>
      <c r="I2057" t="s">
        <v>13</v>
      </c>
      <c r="J2057" t="s">
        <v>15</v>
      </c>
      <c r="K2057" t="s">
        <v>42</v>
      </c>
      <c r="L2057">
        <v>1</v>
      </c>
      <c r="M2057">
        <v>1005</v>
      </c>
      <c r="O2057" t="s">
        <v>25</v>
      </c>
      <c r="R2057" t="s">
        <v>44</v>
      </c>
      <c r="S2057" s="49" t="str">
        <f t="shared" si="257"/>
        <v>Card</v>
      </c>
      <c r="T2057" s="3">
        <v>0.03</v>
      </c>
      <c r="U2057" s="2">
        <v>2.7225000000000001</v>
      </c>
      <c r="V2057" s="2">
        <v>1.42</v>
      </c>
      <c r="W2057" s="54">
        <f>_xlfn.XLOOKUP(M2057,Market!A:A,Market!F:F,0)</f>
        <v>8.8999999999999996E-2</v>
      </c>
      <c r="X2057" s="55">
        <f t="shared" si="258"/>
        <v>8.1674999999999998E-2</v>
      </c>
      <c r="Y2057" s="55">
        <f t="shared" si="259"/>
        <v>1.3025000000000002</v>
      </c>
      <c r="Z2057" s="54">
        <f t="shared" si="260"/>
        <v>0.47842056932966032</v>
      </c>
      <c r="AA2057" s="49" t="str">
        <f t="shared" ca="1" si="261"/>
        <v>N</v>
      </c>
      <c r="AB2057" s="49">
        <f t="shared" ca="1" si="262"/>
        <v>5</v>
      </c>
      <c r="AC2057" s="49" t="str">
        <f t="shared" ca="1" si="263"/>
        <v>N</v>
      </c>
    </row>
    <row r="2058" spans="1:29" x14ac:dyDescent="0.25">
      <c r="A2058">
        <v>9355</v>
      </c>
      <c r="B2058" s="9">
        <v>43566</v>
      </c>
      <c r="C2058" s="50" t="str">
        <f t="shared" si="256"/>
        <v>N</v>
      </c>
      <c r="D2058" s="52">
        <f>_xlfn.XLOOKUP(B2058,Cal_Date!B:B,Cal_Date!A:A,0)</f>
        <v>2</v>
      </c>
      <c r="E2058">
        <v>2019</v>
      </c>
      <c r="F2058" t="s">
        <v>124</v>
      </c>
      <c r="G2058" t="s">
        <v>129</v>
      </c>
      <c r="H2058" t="s">
        <v>11</v>
      </c>
      <c r="I2058" t="s">
        <v>11</v>
      </c>
      <c r="J2058" t="s">
        <v>15</v>
      </c>
      <c r="K2058" t="s">
        <v>42</v>
      </c>
      <c r="L2058">
        <v>1</v>
      </c>
      <c r="M2058">
        <v>1003</v>
      </c>
      <c r="O2058" t="s">
        <v>25</v>
      </c>
      <c r="R2058" t="s">
        <v>44</v>
      </c>
      <c r="S2058" s="49" t="str">
        <f t="shared" si="257"/>
        <v>Card</v>
      </c>
      <c r="T2058" s="3">
        <v>0.03</v>
      </c>
      <c r="U2058" s="2">
        <v>2.6500000000000004</v>
      </c>
      <c r="V2058" s="2">
        <v>0.87</v>
      </c>
      <c r="W2058" s="54">
        <f>_xlfn.XLOOKUP(M2058,Market!A:A,Market!F:F,0)</f>
        <v>0.06</v>
      </c>
      <c r="X2058" s="55">
        <f t="shared" si="258"/>
        <v>7.9500000000000001E-2</v>
      </c>
      <c r="Y2058" s="55">
        <f t="shared" si="259"/>
        <v>1.7800000000000002</v>
      </c>
      <c r="Z2058" s="54">
        <f t="shared" si="260"/>
        <v>0.67169811320754713</v>
      </c>
      <c r="AA2058" s="49" t="str">
        <f t="shared" ca="1" si="261"/>
        <v>N</v>
      </c>
      <c r="AB2058" s="49">
        <f t="shared" ca="1" si="262"/>
        <v>5</v>
      </c>
      <c r="AC2058" s="49" t="str">
        <f t="shared" ca="1" si="263"/>
        <v>N</v>
      </c>
    </row>
    <row r="2059" spans="1:29" x14ac:dyDescent="0.25">
      <c r="A2059">
        <v>9356</v>
      </c>
      <c r="B2059" s="9">
        <v>43566</v>
      </c>
      <c r="C2059" s="50" t="str">
        <f t="shared" si="256"/>
        <v>N</v>
      </c>
      <c r="D2059" s="52">
        <f>_xlfn.XLOOKUP(B2059,Cal_Date!B:B,Cal_Date!A:A,0)</f>
        <v>2</v>
      </c>
      <c r="E2059">
        <v>2019</v>
      </c>
      <c r="F2059" t="s">
        <v>124</v>
      </c>
      <c r="G2059" t="s">
        <v>129</v>
      </c>
      <c r="H2059" t="s">
        <v>14</v>
      </c>
      <c r="I2059" t="s">
        <v>18</v>
      </c>
      <c r="J2059" t="s">
        <v>15</v>
      </c>
      <c r="K2059" t="s">
        <v>43</v>
      </c>
      <c r="L2059">
        <v>2</v>
      </c>
      <c r="M2059">
        <v>1007</v>
      </c>
      <c r="O2059" t="s">
        <v>28</v>
      </c>
      <c r="R2059" t="s">
        <v>44</v>
      </c>
      <c r="S2059" s="49" t="str">
        <f t="shared" si="257"/>
        <v>Card</v>
      </c>
      <c r="T2059" s="3">
        <v>0.03</v>
      </c>
      <c r="U2059" s="2">
        <v>15.245999999999999</v>
      </c>
      <c r="V2059" s="2">
        <v>4.4400000000000004</v>
      </c>
      <c r="W2059" s="54">
        <f>_xlfn.XLOOKUP(M2059,Market!A:A,Market!F:F,0)</f>
        <v>8.8999999999999996E-2</v>
      </c>
      <c r="X2059" s="55">
        <f t="shared" si="258"/>
        <v>0.45737999999999995</v>
      </c>
      <c r="Y2059" s="55">
        <f t="shared" si="259"/>
        <v>10.805999999999997</v>
      </c>
      <c r="Z2059" s="54">
        <f t="shared" si="260"/>
        <v>0.7087760724124359</v>
      </c>
      <c r="AA2059" s="49" t="str">
        <f t="shared" ca="1" si="261"/>
        <v>N</v>
      </c>
      <c r="AB2059" s="49">
        <f t="shared" ca="1" si="262"/>
        <v>5</v>
      </c>
      <c r="AC2059" s="49" t="str">
        <f t="shared" ca="1" si="263"/>
        <v>N</v>
      </c>
    </row>
    <row r="2060" spans="1:29" x14ac:dyDescent="0.25">
      <c r="A2060">
        <v>9357</v>
      </c>
      <c r="B2060" s="9">
        <v>43566</v>
      </c>
      <c r="C2060" s="50" t="str">
        <f t="shared" si="256"/>
        <v>N</v>
      </c>
      <c r="D2060" s="52">
        <f>_xlfn.XLOOKUP(B2060,Cal_Date!B:B,Cal_Date!A:A,0)</f>
        <v>2</v>
      </c>
      <c r="E2060">
        <v>2019</v>
      </c>
      <c r="F2060" t="s">
        <v>124</v>
      </c>
      <c r="G2060" t="s">
        <v>129</v>
      </c>
      <c r="H2060" t="s">
        <v>14</v>
      </c>
      <c r="I2060" t="s">
        <v>18</v>
      </c>
      <c r="J2060" t="s">
        <v>15</v>
      </c>
      <c r="K2060" t="s">
        <v>43</v>
      </c>
      <c r="L2060">
        <v>1</v>
      </c>
      <c r="M2060">
        <v>1006</v>
      </c>
      <c r="O2060" t="s">
        <v>28</v>
      </c>
      <c r="R2060" t="s">
        <v>44</v>
      </c>
      <c r="S2060" s="49" t="str">
        <f t="shared" si="257"/>
        <v>Card</v>
      </c>
      <c r="T2060" s="3">
        <v>0.03</v>
      </c>
      <c r="U2060" s="2">
        <v>7.6229999999999993</v>
      </c>
      <c r="V2060" s="2">
        <v>2.2200000000000002</v>
      </c>
      <c r="W2060" s="54">
        <f>_xlfn.XLOOKUP(M2060,Market!A:A,Market!F:F,0)</f>
        <v>8.8999999999999996E-2</v>
      </c>
      <c r="X2060" s="55">
        <f t="shared" si="258"/>
        <v>0.22868999999999998</v>
      </c>
      <c r="Y2060" s="55">
        <f t="shared" si="259"/>
        <v>5.4029999999999987</v>
      </c>
      <c r="Z2060" s="54">
        <f t="shared" si="260"/>
        <v>0.7087760724124359</v>
      </c>
      <c r="AA2060" s="49" t="str">
        <f t="shared" ca="1" si="261"/>
        <v>N</v>
      </c>
      <c r="AB2060" s="49">
        <f t="shared" ca="1" si="262"/>
        <v>5</v>
      </c>
      <c r="AC2060" s="49" t="str">
        <f t="shared" ca="1" si="263"/>
        <v>N</v>
      </c>
    </row>
    <row r="2061" spans="1:29" x14ac:dyDescent="0.25">
      <c r="A2061">
        <v>9358</v>
      </c>
      <c r="B2061" s="9">
        <v>43566</v>
      </c>
      <c r="C2061" s="50" t="str">
        <f t="shared" si="256"/>
        <v>N</v>
      </c>
      <c r="D2061" s="52">
        <f>_xlfn.XLOOKUP(B2061,Cal_Date!B:B,Cal_Date!A:A,0)</f>
        <v>2</v>
      </c>
      <c r="E2061">
        <v>2019</v>
      </c>
      <c r="F2061" t="s">
        <v>124</v>
      </c>
      <c r="G2061" t="s">
        <v>129</v>
      </c>
      <c r="H2061" t="s">
        <v>11</v>
      </c>
      <c r="I2061" t="s">
        <v>11</v>
      </c>
      <c r="J2061" t="s">
        <v>15</v>
      </c>
      <c r="K2061" t="s">
        <v>42</v>
      </c>
      <c r="L2061">
        <v>1</v>
      </c>
      <c r="M2061">
        <v>1006</v>
      </c>
      <c r="O2061" t="s">
        <v>28</v>
      </c>
      <c r="R2061" t="s">
        <v>44</v>
      </c>
      <c r="S2061" s="49" t="str">
        <f t="shared" si="257"/>
        <v>Card</v>
      </c>
      <c r="T2061" s="3">
        <v>0.03</v>
      </c>
      <c r="U2061" s="2">
        <v>2.7225000000000001</v>
      </c>
      <c r="V2061" s="2">
        <v>0.87</v>
      </c>
      <c r="W2061" s="54">
        <f>_xlfn.XLOOKUP(M2061,Market!A:A,Market!F:F,0)</f>
        <v>8.8999999999999996E-2</v>
      </c>
      <c r="X2061" s="55">
        <f t="shared" si="258"/>
        <v>8.1674999999999998E-2</v>
      </c>
      <c r="Y2061" s="55">
        <f t="shared" si="259"/>
        <v>1.8525</v>
      </c>
      <c r="Z2061" s="54">
        <f t="shared" si="260"/>
        <v>0.68044077134986225</v>
      </c>
      <c r="AA2061" s="49" t="str">
        <f t="shared" ca="1" si="261"/>
        <v>N</v>
      </c>
      <c r="AB2061" s="49">
        <f t="shared" ca="1" si="262"/>
        <v>5</v>
      </c>
      <c r="AC2061" s="49" t="str">
        <f t="shared" ca="1" si="263"/>
        <v>N</v>
      </c>
    </row>
    <row r="2062" spans="1:29" x14ac:dyDescent="0.25">
      <c r="A2062">
        <v>9359</v>
      </c>
      <c r="B2062" s="9">
        <v>43566</v>
      </c>
      <c r="C2062" s="50" t="str">
        <f t="shared" si="256"/>
        <v>N</v>
      </c>
      <c r="D2062" s="52">
        <f>_xlfn.XLOOKUP(B2062,Cal_Date!B:B,Cal_Date!A:A,0)</f>
        <v>2</v>
      </c>
      <c r="E2062">
        <v>2019</v>
      </c>
      <c r="F2062" t="s">
        <v>124</v>
      </c>
      <c r="G2062" t="s">
        <v>129</v>
      </c>
      <c r="H2062" t="s">
        <v>11</v>
      </c>
      <c r="I2062" t="s">
        <v>13</v>
      </c>
      <c r="J2062" t="s">
        <v>15</v>
      </c>
      <c r="K2062" t="s">
        <v>42</v>
      </c>
      <c r="L2062">
        <v>1</v>
      </c>
      <c r="M2062">
        <v>1006</v>
      </c>
      <c r="O2062" t="s">
        <v>28</v>
      </c>
      <c r="R2062" t="s">
        <v>44</v>
      </c>
      <c r="S2062" s="49" t="str">
        <f t="shared" si="257"/>
        <v>Card</v>
      </c>
      <c r="T2062" s="3">
        <v>0.03</v>
      </c>
      <c r="U2062" s="2">
        <v>2.7225000000000001</v>
      </c>
      <c r="V2062" s="2">
        <v>1.42</v>
      </c>
      <c r="W2062" s="54">
        <f>_xlfn.XLOOKUP(M2062,Market!A:A,Market!F:F,0)</f>
        <v>8.8999999999999996E-2</v>
      </c>
      <c r="X2062" s="55">
        <f t="shared" si="258"/>
        <v>8.1674999999999998E-2</v>
      </c>
      <c r="Y2062" s="55">
        <f t="shared" si="259"/>
        <v>1.3025000000000002</v>
      </c>
      <c r="Z2062" s="54">
        <f t="shared" si="260"/>
        <v>0.47842056932966032</v>
      </c>
      <c r="AA2062" s="49" t="str">
        <f t="shared" ca="1" si="261"/>
        <v>N</v>
      </c>
      <c r="AB2062" s="49">
        <f t="shared" ca="1" si="262"/>
        <v>5</v>
      </c>
      <c r="AC2062" s="49" t="str">
        <f t="shared" ca="1" si="263"/>
        <v>N</v>
      </c>
    </row>
    <row r="2063" spans="1:29" x14ac:dyDescent="0.25">
      <c r="A2063">
        <v>9360</v>
      </c>
      <c r="B2063" s="9">
        <v>43566</v>
      </c>
      <c r="C2063" s="50" t="str">
        <f t="shared" si="256"/>
        <v>N</v>
      </c>
      <c r="D2063" s="52">
        <f>_xlfn.XLOOKUP(B2063,Cal_Date!B:B,Cal_Date!A:A,0)</f>
        <v>2</v>
      </c>
      <c r="E2063">
        <v>2019</v>
      </c>
      <c r="F2063" t="s">
        <v>124</v>
      </c>
      <c r="G2063" t="s">
        <v>129</v>
      </c>
      <c r="H2063" t="s">
        <v>11</v>
      </c>
      <c r="I2063" t="s">
        <v>13</v>
      </c>
      <c r="J2063" t="s">
        <v>15</v>
      </c>
      <c r="K2063" t="s">
        <v>42</v>
      </c>
      <c r="L2063">
        <v>1</v>
      </c>
      <c r="M2063">
        <v>1004</v>
      </c>
      <c r="O2063" t="s">
        <v>28</v>
      </c>
      <c r="R2063" t="s">
        <v>44</v>
      </c>
      <c r="S2063" s="49" t="str">
        <f t="shared" si="257"/>
        <v>Card</v>
      </c>
      <c r="T2063" s="3">
        <v>0.03</v>
      </c>
      <c r="U2063" s="2">
        <v>2.6500000000000004</v>
      </c>
      <c r="V2063" s="2">
        <v>1.42</v>
      </c>
      <c r="W2063" s="54">
        <f>_xlfn.XLOOKUP(M2063,Market!A:A,Market!F:F,0)</f>
        <v>0.06</v>
      </c>
      <c r="X2063" s="55">
        <f t="shared" si="258"/>
        <v>7.9500000000000001E-2</v>
      </c>
      <c r="Y2063" s="55">
        <f t="shared" si="259"/>
        <v>1.2300000000000004</v>
      </c>
      <c r="Z2063" s="54">
        <f t="shared" si="260"/>
        <v>0.46415094339622653</v>
      </c>
      <c r="AA2063" s="49" t="str">
        <f t="shared" ca="1" si="261"/>
        <v>N</v>
      </c>
      <c r="AB2063" s="49">
        <f t="shared" ca="1" si="262"/>
        <v>5</v>
      </c>
      <c r="AC2063" s="49" t="str">
        <f t="shared" ca="1" si="263"/>
        <v>N</v>
      </c>
    </row>
    <row r="2064" spans="1:29" x14ac:dyDescent="0.25">
      <c r="A2064">
        <v>9361</v>
      </c>
      <c r="B2064" s="9">
        <v>43566</v>
      </c>
      <c r="C2064" s="50" t="str">
        <f t="shared" si="256"/>
        <v>N</v>
      </c>
      <c r="D2064" s="52">
        <f>_xlfn.XLOOKUP(B2064,Cal_Date!B:B,Cal_Date!A:A,0)</f>
        <v>2</v>
      </c>
      <c r="E2064">
        <v>2019</v>
      </c>
      <c r="F2064" t="s">
        <v>124</v>
      </c>
      <c r="G2064" t="s">
        <v>129</v>
      </c>
      <c r="H2064" t="s">
        <v>11</v>
      </c>
      <c r="I2064" t="s">
        <v>11</v>
      </c>
      <c r="J2064" t="s">
        <v>15</v>
      </c>
      <c r="K2064" t="s">
        <v>42</v>
      </c>
      <c r="L2064">
        <v>1</v>
      </c>
      <c r="M2064">
        <v>1004</v>
      </c>
      <c r="O2064" t="s">
        <v>28</v>
      </c>
      <c r="R2064" t="s">
        <v>44</v>
      </c>
      <c r="S2064" s="49" t="str">
        <f t="shared" si="257"/>
        <v>Card</v>
      </c>
      <c r="T2064" s="3">
        <v>0.03</v>
      </c>
      <c r="U2064" s="2">
        <v>2.6500000000000004</v>
      </c>
      <c r="V2064" s="2">
        <v>0.87</v>
      </c>
      <c r="W2064" s="54">
        <f>_xlfn.XLOOKUP(M2064,Market!A:A,Market!F:F,0)</f>
        <v>0.06</v>
      </c>
      <c r="X2064" s="55">
        <f t="shared" si="258"/>
        <v>7.9500000000000001E-2</v>
      </c>
      <c r="Y2064" s="55">
        <f t="shared" si="259"/>
        <v>1.7800000000000002</v>
      </c>
      <c r="Z2064" s="54">
        <f t="shared" si="260"/>
        <v>0.67169811320754713</v>
      </c>
      <c r="AA2064" s="49" t="str">
        <f t="shared" ca="1" si="261"/>
        <v>N</v>
      </c>
      <c r="AB2064" s="49">
        <f t="shared" ca="1" si="262"/>
        <v>5</v>
      </c>
      <c r="AC2064" s="49" t="str">
        <f t="shared" ca="1" si="263"/>
        <v>N</v>
      </c>
    </row>
    <row r="2065" spans="1:29" x14ac:dyDescent="0.25">
      <c r="A2065">
        <v>9362</v>
      </c>
      <c r="B2065" s="9">
        <v>43566</v>
      </c>
      <c r="C2065" s="50" t="str">
        <f t="shared" si="256"/>
        <v>N</v>
      </c>
      <c r="D2065" s="52">
        <f>_xlfn.XLOOKUP(B2065,Cal_Date!B:B,Cal_Date!A:A,0)</f>
        <v>2</v>
      </c>
      <c r="E2065">
        <v>2019</v>
      </c>
      <c r="F2065" t="s">
        <v>124</v>
      </c>
      <c r="G2065" t="s">
        <v>129</v>
      </c>
      <c r="H2065" t="s">
        <v>11</v>
      </c>
      <c r="I2065" t="s">
        <v>11</v>
      </c>
      <c r="J2065" t="s">
        <v>15</v>
      </c>
      <c r="K2065" t="s">
        <v>42</v>
      </c>
      <c r="L2065">
        <v>2</v>
      </c>
      <c r="M2065">
        <v>1000</v>
      </c>
      <c r="O2065" t="s">
        <v>25</v>
      </c>
      <c r="R2065" t="s">
        <v>44</v>
      </c>
      <c r="S2065" s="49" t="str">
        <f t="shared" si="257"/>
        <v>Card</v>
      </c>
      <c r="T2065" s="3">
        <v>0.03</v>
      </c>
      <c r="U2065" s="2">
        <v>5.4</v>
      </c>
      <c r="V2065" s="2">
        <v>1.74</v>
      </c>
      <c r="W2065" s="54">
        <f>_xlfn.XLOOKUP(M2065,Market!A:A,Market!F:F,0)</f>
        <v>0.08</v>
      </c>
      <c r="X2065" s="55">
        <f t="shared" si="258"/>
        <v>0.16200000000000001</v>
      </c>
      <c r="Y2065" s="55">
        <f t="shared" si="259"/>
        <v>3.66</v>
      </c>
      <c r="Z2065" s="54">
        <f t="shared" si="260"/>
        <v>0.67777777777777781</v>
      </c>
      <c r="AA2065" s="49" t="str">
        <f t="shared" ca="1" si="261"/>
        <v>N</v>
      </c>
      <c r="AB2065" s="49">
        <f t="shared" ca="1" si="262"/>
        <v>5</v>
      </c>
      <c r="AC2065" s="49" t="str">
        <f t="shared" ca="1" si="263"/>
        <v>N</v>
      </c>
    </row>
    <row r="2066" spans="1:29" x14ac:dyDescent="0.25">
      <c r="A2066">
        <v>9363</v>
      </c>
      <c r="B2066" s="9">
        <v>43566</v>
      </c>
      <c r="C2066" s="50" t="str">
        <f t="shared" si="256"/>
        <v>N</v>
      </c>
      <c r="D2066" s="52">
        <f>_xlfn.XLOOKUP(B2066,Cal_Date!B:B,Cal_Date!A:A,0)</f>
        <v>2</v>
      </c>
      <c r="E2066">
        <v>2019</v>
      </c>
      <c r="F2066" t="s">
        <v>124</v>
      </c>
      <c r="G2066" t="s">
        <v>129</v>
      </c>
      <c r="H2066" t="s">
        <v>14</v>
      </c>
      <c r="I2066" t="s">
        <v>18</v>
      </c>
      <c r="J2066" t="s">
        <v>15</v>
      </c>
      <c r="K2066" t="s">
        <v>43</v>
      </c>
      <c r="L2066">
        <v>2</v>
      </c>
      <c r="M2066">
        <v>1000</v>
      </c>
      <c r="O2066" t="s">
        <v>25</v>
      </c>
      <c r="R2066" t="s">
        <v>44</v>
      </c>
      <c r="S2066" s="49" t="str">
        <f t="shared" si="257"/>
        <v>Card</v>
      </c>
      <c r="T2066" s="3">
        <v>0.03</v>
      </c>
      <c r="U2066" s="2">
        <v>14.040000000000001</v>
      </c>
      <c r="V2066" s="2">
        <v>4.2</v>
      </c>
      <c r="W2066" s="54">
        <f>_xlfn.XLOOKUP(M2066,Market!A:A,Market!F:F,0)</f>
        <v>0.08</v>
      </c>
      <c r="X2066" s="55">
        <f t="shared" si="258"/>
        <v>0.42120000000000002</v>
      </c>
      <c r="Y2066" s="55">
        <f t="shared" si="259"/>
        <v>9.84</v>
      </c>
      <c r="Z2066" s="54">
        <f t="shared" si="260"/>
        <v>0.70085470085470081</v>
      </c>
      <c r="AA2066" s="49" t="str">
        <f t="shared" ca="1" si="261"/>
        <v>N</v>
      </c>
      <c r="AB2066" s="49">
        <f t="shared" ca="1" si="262"/>
        <v>5</v>
      </c>
      <c r="AC2066" s="49" t="str">
        <f t="shared" ca="1" si="263"/>
        <v>N</v>
      </c>
    </row>
    <row r="2067" spans="1:29" x14ac:dyDescent="0.25">
      <c r="A2067">
        <v>9364</v>
      </c>
      <c r="B2067" s="9">
        <v>43566</v>
      </c>
      <c r="C2067" s="50" t="str">
        <f t="shared" si="256"/>
        <v>N</v>
      </c>
      <c r="D2067" s="52">
        <f>_xlfn.XLOOKUP(B2067,Cal_Date!B:B,Cal_Date!A:A,0)</f>
        <v>2</v>
      </c>
      <c r="E2067">
        <v>2019</v>
      </c>
      <c r="F2067" t="s">
        <v>124</v>
      </c>
      <c r="G2067" t="s">
        <v>129</v>
      </c>
      <c r="H2067" t="s">
        <v>11</v>
      </c>
      <c r="I2067" t="s">
        <v>11</v>
      </c>
      <c r="J2067" t="s">
        <v>15</v>
      </c>
      <c r="K2067" t="s">
        <v>42</v>
      </c>
      <c r="L2067">
        <v>1</v>
      </c>
      <c r="M2067">
        <v>1000</v>
      </c>
      <c r="O2067" t="s">
        <v>25</v>
      </c>
      <c r="R2067" t="s">
        <v>44</v>
      </c>
      <c r="S2067" s="49" t="str">
        <f t="shared" si="257"/>
        <v>Card</v>
      </c>
      <c r="T2067" s="3">
        <v>0.03</v>
      </c>
      <c r="U2067" s="2">
        <v>2.7</v>
      </c>
      <c r="V2067" s="2">
        <v>0.87</v>
      </c>
      <c r="W2067" s="54">
        <f>_xlfn.XLOOKUP(M2067,Market!A:A,Market!F:F,0)</f>
        <v>0.08</v>
      </c>
      <c r="X2067" s="55">
        <f t="shared" si="258"/>
        <v>8.1000000000000003E-2</v>
      </c>
      <c r="Y2067" s="55">
        <f t="shared" si="259"/>
        <v>1.83</v>
      </c>
      <c r="Z2067" s="54">
        <f t="shared" si="260"/>
        <v>0.67777777777777781</v>
      </c>
      <c r="AA2067" s="49" t="str">
        <f t="shared" ca="1" si="261"/>
        <v>N</v>
      </c>
      <c r="AB2067" s="49">
        <f t="shared" ca="1" si="262"/>
        <v>5</v>
      </c>
      <c r="AC2067" s="49" t="str">
        <f t="shared" ca="1" si="263"/>
        <v>N</v>
      </c>
    </row>
    <row r="2068" spans="1:29" x14ac:dyDescent="0.25">
      <c r="A2068">
        <v>9365</v>
      </c>
      <c r="B2068" s="9">
        <v>43566</v>
      </c>
      <c r="C2068" s="50" t="str">
        <f t="shared" si="256"/>
        <v>N</v>
      </c>
      <c r="D2068" s="52">
        <f>_xlfn.XLOOKUP(B2068,Cal_Date!B:B,Cal_Date!A:A,0)</f>
        <v>2</v>
      </c>
      <c r="E2068">
        <v>2019</v>
      </c>
      <c r="F2068" t="s">
        <v>124</v>
      </c>
      <c r="G2068" t="s">
        <v>129</v>
      </c>
      <c r="H2068" t="s">
        <v>48</v>
      </c>
      <c r="I2068" t="s">
        <v>18</v>
      </c>
      <c r="J2068" t="s">
        <v>10</v>
      </c>
      <c r="K2068" t="s">
        <v>43</v>
      </c>
      <c r="L2068">
        <v>1</v>
      </c>
      <c r="M2068">
        <v>1008</v>
      </c>
      <c r="O2068" t="s">
        <v>28</v>
      </c>
      <c r="R2068" t="s">
        <v>44</v>
      </c>
      <c r="S2068" s="49" t="str">
        <f t="shared" si="257"/>
        <v>Card</v>
      </c>
      <c r="T2068" s="3">
        <v>0.03</v>
      </c>
      <c r="U2068" s="2">
        <v>7.6229999999999993</v>
      </c>
      <c r="V2068" s="2">
        <v>1.46</v>
      </c>
      <c r="W2068" s="54">
        <f>_xlfn.XLOOKUP(M2068,Market!A:A,Market!F:F,0)</f>
        <v>8.8999999999999996E-2</v>
      </c>
      <c r="X2068" s="55">
        <f t="shared" si="258"/>
        <v>0.22868999999999998</v>
      </c>
      <c r="Y2068" s="55">
        <f t="shared" si="259"/>
        <v>6.1629999999999994</v>
      </c>
      <c r="Z2068" s="54">
        <f t="shared" si="260"/>
        <v>0.80847435392889933</v>
      </c>
      <c r="AA2068" s="49" t="str">
        <f t="shared" ca="1" si="261"/>
        <v>N</v>
      </c>
      <c r="AB2068" s="49">
        <f t="shared" ca="1" si="262"/>
        <v>5</v>
      </c>
      <c r="AC2068" s="49" t="str">
        <f t="shared" ca="1" si="263"/>
        <v>N</v>
      </c>
    </row>
    <row r="2069" spans="1:29" x14ac:dyDescent="0.25">
      <c r="A2069">
        <v>9366</v>
      </c>
      <c r="B2069" s="9">
        <v>43566</v>
      </c>
      <c r="C2069" s="50" t="str">
        <f t="shared" si="256"/>
        <v>N</v>
      </c>
      <c r="D2069" s="52">
        <f>_xlfn.XLOOKUP(B2069,Cal_Date!B:B,Cal_Date!A:A,0)</f>
        <v>2</v>
      </c>
      <c r="E2069">
        <v>2019</v>
      </c>
      <c r="F2069" t="s">
        <v>124</v>
      </c>
      <c r="G2069" t="s">
        <v>129</v>
      </c>
      <c r="H2069" t="s">
        <v>48</v>
      </c>
      <c r="I2069" t="s">
        <v>18</v>
      </c>
      <c r="J2069" t="s">
        <v>10</v>
      </c>
      <c r="K2069" t="s">
        <v>43</v>
      </c>
      <c r="L2069">
        <v>1</v>
      </c>
      <c r="M2069">
        <v>1008</v>
      </c>
      <c r="O2069" t="s">
        <v>28</v>
      </c>
      <c r="R2069" t="s">
        <v>44</v>
      </c>
      <c r="S2069" s="49" t="str">
        <f t="shared" si="257"/>
        <v>Card</v>
      </c>
      <c r="T2069" s="3">
        <v>0.03</v>
      </c>
      <c r="U2069" s="2">
        <v>7.6229999999999993</v>
      </c>
      <c r="V2069" s="2">
        <v>1.46</v>
      </c>
      <c r="W2069" s="54">
        <f>_xlfn.XLOOKUP(M2069,Market!A:A,Market!F:F,0)</f>
        <v>8.8999999999999996E-2</v>
      </c>
      <c r="X2069" s="55">
        <f t="shared" si="258"/>
        <v>0.22868999999999998</v>
      </c>
      <c r="Y2069" s="55">
        <f t="shared" si="259"/>
        <v>6.1629999999999994</v>
      </c>
      <c r="Z2069" s="54">
        <f t="shared" si="260"/>
        <v>0.80847435392889933</v>
      </c>
      <c r="AA2069" s="49" t="str">
        <f t="shared" ca="1" si="261"/>
        <v>N</v>
      </c>
      <c r="AB2069" s="49">
        <f t="shared" ca="1" si="262"/>
        <v>5</v>
      </c>
      <c r="AC2069" s="49" t="str">
        <f t="shared" ca="1" si="263"/>
        <v>N</v>
      </c>
    </row>
    <row r="2070" spans="1:29" x14ac:dyDescent="0.25">
      <c r="A2070">
        <v>9367</v>
      </c>
      <c r="B2070" s="9">
        <v>43566</v>
      </c>
      <c r="C2070" s="50" t="str">
        <f t="shared" si="256"/>
        <v>N</v>
      </c>
      <c r="D2070" s="52">
        <f>_xlfn.XLOOKUP(B2070,Cal_Date!B:B,Cal_Date!A:A,0)</f>
        <v>2</v>
      </c>
      <c r="E2070">
        <v>2019</v>
      </c>
      <c r="F2070" t="s">
        <v>124</v>
      </c>
      <c r="G2070" t="s">
        <v>129</v>
      </c>
      <c r="H2070" t="s">
        <v>48</v>
      </c>
      <c r="I2070" t="s">
        <v>18</v>
      </c>
      <c r="J2070" t="s">
        <v>10</v>
      </c>
      <c r="K2070" t="s">
        <v>43</v>
      </c>
      <c r="L2070">
        <v>2</v>
      </c>
      <c r="M2070">
        <v>1009</v>
      </c>
      <c r="O2070" t="s">
        <v>28</v>
      </c>
      <c r="R2070" t="s">
        <v>44</v>
      </c>
      <c r="S2070" s="49" t="str">
        <f t="shared" si="257"/>
        <v>Card</v>
      </c>
      <c r="T2070" s="3">
        <v>0.03</v>
      </c>
      <c r="U2070" s="2">
        <v>15.245999999999999</v>
      </c>
      <c r="V2070" s="2">
        <v>2.92</v>
      </c>
      <c r="W2070" s="54">
        <f>_xlfn.XLOOKUP(M2070,Market!A:A,Market!F:F,0)</f>
        <v>8.8999999999999996E-2</v>
      </c>
      <c r="X2070" s="55">
        <f t="shared" si="258"/>
        <v>0.45737999999999995</v>
      </c>
      <c r="Y2070" s="55">
        <f t="shared" si="259"/>
        <v>12.325999999999999</v>
      </c>
      <c r="Z2070" s="54">
        <f t="shared" si="260"/>
        <v>0.80847435392889933</v>
      </c>
      <c r="AA2070" s="49" t="str">
        <f t="shared" ca="1" si="261"/>
        <v>N</v>
      </c>
      <c r="AB2070" s="49">
        <f t="shared" ca="1" si="262"/>
        <v>5</v>
      </c>
      <c r="AC2070" s="49" t="str">
        <f t="shared" ca="1" si="263"/>
        <v>N</v>
      </c>
    </row>
    <row r="2071" spans="1:29" x14ac:dyDescent="0.25">
      <c r="A2071">
        <v>9368</v>
      </c>
      <c r="B2071" s="9">
        <v>43566</v>
      </c>
      <c r="C2071" s="50" t="str">
        <f t="shared" si="256"/>
        <v>N</v>
      </c>
      <c r="D2071" s="52">
        <f>_xlfn.XLOOKUP(B2071,Cal_Date!B:B,Cal_Date!A:A,0)</f>
        <v>2</v>
      </c>
      <c r="E2071">
        <v>2019</v>
      </c>
      <c r="F2071" t="s">
        <v>124</v>
      </c>
      <c r="G2071" t="s">
        <v>129</v>
      </c>
      <c r="H2071" t="s">
        <v>14</v>
      </c>
      <c r="I2071" t="s">
        <v>18</v>
      </c>
      <c r="J2071" t="s">
        <v>15</v>
      </c>
      <c r="K2071" t="s">
        <v>43</v>
      </c>
      <c r="L2071">
        <v>1</v>
      </c>
      <c r="M2071">
        <v>1010</v>
      </c>
      <c r="O2071" t="s">
        <v>25</v>
      </c>
      <c r="R2071" t="s">
        <v>46</v>
      </c>
      <c r="S2071" s="49" t="str">
        <f t="shared" si="257"/>
        <v>Card</v>
      </c>
      <c r="T2071" s="3">
        <v>0.04</v>
      </c>
      <c r="U2071" s="2">
        <v>7.5600000000000005</v>
      </c>
      <c r="V2071" s="2">
        <v>2.2200000000000002</v>
      </c>
      <c r="W2071" s="54">
        <f>_xlfn.XLOOKUP(M2071,Market!A:A,Market!F:F,0)</f>
        <v>0.08</v>
      </c>
      <c r="X2071" s="55">
        <f t="shared" si="258"/>
        <v>0.3024</v>
      </c>
      <c r="Y2071" s="55">
        <f t="shared" si="259"/>
        <v>5.34</v>
      </c>
      <c r="Z2071" s="54">
        <f t="shared" si="260"/>
        <v>0.70634920634920628</v>
      </c>
      <c r="AA2071" s="49" t="str">
        <f t="shared" ca="1" si="261"/>
        <v>N</v>
      </c>
      <c r="AB2071" s="49">
        <f t="shared" ca="1" si="262"/>
        <v>5</v>
      </c>
      <c r="AC2071" s="49" t="str">
        <f t="shared" ca="1" si="263"/>
        <v>N</v>
      </c>
    </row>
    <row r="2072" spans="1:29" x14ac:dyDescent="0.25">
      <c r="A2072">
        <v>9369</v>
      </c>
      <c r="B2072" s="9">
        <v>43566</v>
      </c>
      <c r="C2072" s="50" t="str">
        <f t="shared" si="256"/>
        <v>N</v>
      </c>
      <c r="D2072" s="52">
        <f>_xlfn.XLOOKUP(B2072,Cal_Date!B:B,Cal_Date!A:A,0)</f>
        <v>2</v>
      </c>
      <c r="E2072">
        <v>2019</v>
      </c>
      <c r="F2072" t="s">
        <v>124</v>
      </c>
      <c r="G2072" t="s">
        <v>129</v>
      </c>
      <c r="H2072" t="s">
        <v>11</v>
      </c>
      <c r="I2072" t="s">
        <v>11</v>
      </c>
      <c r="J2072" t="s">
        <v>15</v>
      </c>
      <c r="K2072" t="s">
        <v>42</v>
      </c>
      <c r="L2072">
        <v>2</v>
      </c>
      <c r="M2072">
        <v>1008</v>
      </c>
      <c r="O2072" t="s">
        <v>28</v>
      </c>
      <c r="R2072" t="s">
        <v>44</v>
      </c>
      <c r="S2072" s="49" t="str">
        <f t="shared" si="257"/>
        <v>Card</v>
      </c>
      <c r="T2072" s="3">
        <v>0.03</v>
      </c>
      <c r="U2072" s="2">
        <v>5.4450000000000003</v>
      </c>
      <c r="V2072" s="2">
        <v>1.74</v>
      </c>
      <c r="W2072" s="54">
        <f>_xlfn.XLOOKUP(M2072,Market!A:A,Market!F:F,0)</f>
        <v>8.8999999999999996E-2</v>
      </c>
      <c r="X2072" s="55">
        <f t="shared" si="258"/>
        <v>0.16335</v>
      </c>
      <c r="Y2072" s="55">
        <f t="shared" si="259"/>
        <v>3.7050000000000001</v>
      </c>
      <c r="Z2072" s="54">
        <f t="shared" si="260"/>
        <v>0.68044077134986225</v>
      </c>
      <c r="AA2072" s="49" t="str">
        <f t="shared" ca="1" si="261"/>
        <v>N</v>
      </c>
      <c r="AB2072" s="49">
        <f t="shared" ca="1" si="262"/>
        <v>5</v>
      </c>
      <c r="AC2072" s="49" t="str">
        <f t="shared" ca="1" si="263"/>
        <v>N</v>
      </c>
    </row>
    <row r="2073" spans="1:29" x14ac:dyDescent="0.25">
      <c r="A2073">
        <v>9370</v>
      </c>
      <c r="B2073" s="9">
        <v>43566</v>
      </c>
      <c r="C2073" s="50" t="str">
        <f t="shared" si="256"/>
        <v>N</v>
      </c>
      <c r="D2073" s="52">
        <f>_xlfn.XLOOKUP(B2073,Cal_Date!B:B,Cal_Date!A:A,0)</f>
        <v>2</v>
      </c>
      <c r="E2073">
        <v>2019</v>
      </c>
      <c r="F2073" t="s">
        <v>124</v>
      </c>
      <c r="G2073" t="s">
        <v>129</v>
      </c>
      <c r="H2073" t="s">
        <v>48</v>
      </c>
      <c r="I2073" t="s">
        <v>18</v>
      </c>
      <c r="J2073" t="s">
        <v>10</v>
      </c>
      <c r="K2073" t="s">
        <v>43</v>
      </c>
      <c r="L2073">
        <v>1</v>
      </c>
      <c r="M2073">
        <v>1008</v>
      </c>
      <c r="O2073" t="s">
        <v>28</v>
      </c>
      <c r="R2073" t="s">
        <v>44</v>
      </c>
      <c r="S2073" s="49" t="str">
        <f t="shared" si="257"/>
        <v>Card</v>
      </c>
      <c r="T2073" s="3">
        <v>0.03</v>
      </c>
      <c r="U2073" s="2">
        <v>7.6229999999999993</v>
      </c>
      <c r="V2073" s="2">
        <v>1.46</v>
      </c>
      <c r="W2073" s="54">
        <f>_xlfn.XLOOKUP(M2073,Market!A:A,Market!F:F,0)</f>
        <v>8.8999999999999996E-2</v>
      </c>
      <c r="X2073" s="55">
        <f t="shared" si="258"/>
        <v>0.22868999999999998</v>
      </c>
      <c r="Y2073" s="55">
        <f t="shared" si="259"/>
        <v>6.1629999999999994</v>
      </c>
      <c r="Z2073" s="54">
        <f t="shared" si="260"/>
        <v>0.80847435392889933</v>
      </c>
      <c r="AA2073" s="49" t="str">
        <f t="shared" ca="1" si="261"/>
        <v>N</v>
      </c>
      <c r="AB2073" s="49">
        <f t="shared" ca="1" si="262"/>
        <v>5</v>
      </c>
      <c r="AC2073" s="49" t="str">
        <f t="shared" ca="1" si="263"/>
        <v>N</v>
      </c>
    </row>
    <row r="2074" spans="1:29" x14ac:dyDescent="0.25">
      <c r="A2074">
        <v>9371</v>
      </c>
      <c r="B2074" s="9">
        <v>43566</v>
      </c>
      <c r="C2074" s="50" t="str">
        <f t="shared" si="256"/>
        <v>N</v>
      </c>
      <c r="D2074" s="52">
        <f>_xlfn.XLOOKUP(B2074,Cal_Date!B:B,Cal_Date!A:A,0)</f>
        <v>2</v>
      </c>
      <c r="E2074">
        <v>2019</v>
      </c>
      <c r="F2074" t="s">
        <v>124</v>
      </c>
      <c r="G2074" t="s">
        <v>129</v>
      </c>
      <c r="H2074" t="s">
        <v>11</v>
      </c>
      <c r="I2074" t="s">
        <v>11</v>
      </c>
      <c r="J2074" t="s">
        <v>15</v>
      </c>
      <c r="K2074" t="s">
        <v>42</v>
      </c>
      <c r="L2074">
        <v>2</v>
      </c>
      <c r="M2074">
        <v>1008</v>
      </c>
      <c r="O2074" t="s">
        <v>28</v>
      </c>
      <c r="R2074" t="s">
        <v>44</v>
      </c>
      <c r="S2074" s="49" t="str">
        <f t="shared" si="257"/>
        <v>Card</v>
      </c>
      <c r="T2074" s="3">
        <v>0.03</v>
      </c>
      <c r="U2074" s="2">
        <v>5.4450000000000003</v>
      </c>
      <c r="V2074" s="2">
        <v>1.74</v>
      </c>
      <c r="W2074" s="54">
        <f>_xlfn.XLOOKUP(M2074,Market!A:A,Market!F:F,0)</f>
        <v>8.8999999999999996E-2</v>
      </c>
      <c r="X2074" s="55">
        <f t="shared" si="258"/>
        <v>0.16335</v>
      </c>
      <c r="Y2074" s="55">
        <f t="shared" si="259"/>
        <v>3.7050000000000001</v>
      </c>
      <c r="Z2074" s="54">
        <f t="shared" si="260"/>
        <v>0.68044077134986225</v>
      </c>
      <c r="AA2074" s="49" t="str">
        <f t="shared" ca="1" si="261"/>
        <v>N</v>
      </c>
      <c r="AB2074" s="49">
        <f t="shared" ca="1" si="262"/>
        <v>5</v>
      </c>
      <c r="AC2074" s="49" t="str">
        <f t="shared" ca="1" si="263"/>
        <v>N</v>
      </c>
    </row>
    <row r="2075" spans="1:29" x14ac:dyDescent="0.25">
      <c r="A2075">
        <v>9372</v>
      </c>
      <c r="B2075" s="9">
        <v>43566</v>
      </c>
      <c r="C2075" s="50" t="str">
        <f t="shared" si="256"/>
        <v>N</v>
      </c>
      <c r="D2075" s="52">
        <f>_xlfn.XLOOKUP(B2075,Cal_Date!B:B,Cal_Date!A:A,0)</f>
        <v>2</v>
      </c>
      <c r="E2075">
        <v>2019</v>
      </c>
      <c r="F2075" t="s">
        <v>124</v>
      </c>
      <c r="G2075" t="s">
        <v>129</v>
      </c>
      <c r="H2075" t="s">
        <v>48</v>
      </c>
      <c r="I2075" t="s">
        <v>18</v>
      </c>
      <c r="J2075" t="s">
        <v>10</v>
      </c>
      <c r="K2075" t="s">
        <v>43</v>
      </c>
      <c r="L2075">
        <v>1</v>
      </c>
      <c r="M2075">
        <v>1004</v>
      </c>
      <c r="O2075" t="s">
        <v>28</v>
      </c>
      <c r="R2075" t="s">
        <v>44</v>
      </c>
      <c r="S2075" s="49" t="str">
        <f t="shared" si="257"/>
        <v>Card</v>
      </c>
      <c r="T2075" s="3">
        <v>0.03</v>
      </c>
      <c r="U2075" s="2">
        <v>7.42</v>
      </c>
      <c r="V2075" s="2">
        <v>1.46</v>
      </c>
      <c r="W2075" s="54">
        <f>_xlfn.XLOOKUP(M2075,Market!A:A,Market!F:F,0)</f>
        <v>0.06</v>
      </c>
      <c r="X2075" s="55">
        <f t="shared" si="258"/>
        <v>0.22259999999999999</v>
      </c>
      <c r="Y2075" s="55">
        <f t="shared" si="259"/>
        <v>5.96</v>
      </c>
      <c r="Z2075" s="54">
        <f t="shared" si="260"/>
        <v>0.80323450134770891</v>
      </c>
      <c r="AA2075" s="49" t="str">
        <f t="shared" ca="1" si="261"/>
        <v>N</v>
      </c>
      <c r="AB2075" s="49">
        <f t="shared" ca="1" si="262"/>
        <v>5</v>
      </c>
      <c r="AC2075" s="49" t="str">
        <f t="shared" ca="1" si="263"/>
        <v>N</v>
      </c>
    </row>
    <row r="2076" spans="1:29" x14ac:dyDescent="0.25">
      <c r="A2076">
        <v>9373</v>
      </c>
      <c r="B2076" s="9">
        <v>43566</v>
      </c>
      <c r="C2076" s="50" t="str">
        <f t="shared" si="256"/>
        <v>N</v>
      </c>
      <c r="D2076" s="52">
        <f>_xlfn.XLOOKUP(B2076,Cal_Date!B:B,Cal_Date!A:A,0)</f>
        <v>2</v>
      </c>
      <c r="E2076">
        <v>2019</v>
      </c>
      <c r="F2076" t="s">
        <v>124</v>
      </c>
      <c r="G2076" t="s">
        <v>129</v>
      </c>
      <c r="H2076" t="s">
        <v>14</v>
      </c>
      <c r="I2076" t="s">
        <v>18</v>
      </c>
      <c r="J2076" t="s">
        <v>15</v>
      </c>
      <c r="K2076" t="s">
        <v>43</v>
      </c>
      <c r="L2076">
        <v>1</v>
      </c>
      <c r="M2076">
        <v>1009</v>
      </c>
      <c r="O2076" t="s">
        <v>28</v>
      </c>
      <c r="R2076" t="s">
        <v>44</v>
      </c>
      <c r="S2076" s="49" t="str">
        <f t="shared" si="257"/>
        <v>Card</v>
      </c>
      <c r="T2076" s="3">
        <v>0.03</v>
      </c>
      <c r="U2076" s="2">
        <v>7.0785</v>
      </c>
      <c r="V2076" s="2">
        <v>2.1</v>
      </c>
      <c r="W2076" s="54">
        <f>_xlfn.XLOOKUP(M2076,Market!A:A,Market!F:F,0)</f>
        <v>8.8999999999999996E-2</v>
      </c>
      <c r="X2076" s="55">
        <f t="shared" si="258"/>
        <v>0.21235499999999999</v>
      </c>
      <c r="Y2076" s="55">
        <f t="shared" si="259"/>
        <v>4.9785000000000004</v>
      </c>
      <c r="Z2076" s="54">
        <f t="shared" si="260"/>
        <v>0.70332697605424888</v>
      </c>
      <c r="AA2076" s="49" t="str">
        <f t="shared" ca="1" si="261"/>
        <v>N</v>
      </c>
      <c r="AB2076" s="49">
        <f t="shared" ca="1" si="262"/>
        <v>5</v>
      </c>
      <c r="AC2076" s="49" t="str">
        <f t="shared" ca="1" si="263"/>
        <v>N</v>
      </c>
    </row>
    <row r="2077" spans="1:29" x14ac:dyDescent="0.25">
      <c r="A2077">
        <v>9374</v>
      </c>
      <c r="B2077" s="9">
        <v>43566</v>
      </c>
      <c r="C2077" s="50" t="str">
        <f t="shared" si="256"/>
        <v>N</v>
      </c>
      <c r="D2077" s="52">
        <f>_xlfn.XLOOKUP(B2077,Cal_Date!B:B,Cal_Date!A:A,0)</f>
        <v>2</v>
      </c>
      <c r="E2077">
        <v>2019</v>
      </c>
      <c r="F2077" t="s">
        <v>124</v>
      </c>
      <c r="G2077" t="s">
        <v>129</v>
      </c>
      <c r="H2077" t="s">
        <v>11</v>
      </c>
      <c r="I2077" t="s">
        <v>13</v>
      </c>
      <c r="J2077" t="s">
        <v>15</v>
      </c>
      <c r="K2077" t="s">
        <v>42</v>
      </c>
      <c r="L2077">
        <v>1</v>
      </c>
      <c r="M2077">
        <v>1010</v>
      </c>
      <c r="O2077" t="s">
        <v>25</v>
      </c>
      <c r="R2077" t="s">
        <v>44</v>
      </c>
      <c r="S2077" s="49" t="str">
        <f t="shared" si="257"/>
        <v>Card</v>
      </c>
      <c r="T2077" s="3">
        <v>0.03</v>
      </c>
      <c r="U2077" s="2">
        <v>2.7</v>
      </c>
      <c r="V2077" s="2">
        <v>1.42</v>
      </c>
      <c r="W2077" s="54">
        <f>_xlfn.XLOOKUP(M2077,Market!A:A,Market!F:F,0)</f>
        <v>0.08</v>
      </c>
      <c r="X2077" s="55">
        <f t="shared" si="258"/>
        <v>8.1000000000000003E-2</v>
      </c>
      <c r="Y2077" s="55">
        <f t="shared" si="259"/>
        <v>1.2800000000000002</v>
      </c>
      <c r="Z2077" s="54">
        <f t="shared" si="260"/>
        <v>0.47407407407407415</v>
      </c>
      <c r="AA2077" s="49" t="str">
        <f t="shared" ca="1" si="261"/>
        <v>N</v>
      </c>
      <c r="AB2077" s="49">
        <f t="shared" ca="1" si="262"/>
        <v>5</v>
      </c>
      <c r="AC2077" s="49" t="str">
        <f t="shared" ca="1" si="263"/>
        <v>N</v>
      </c>
    </row>
    <row r="2078" spans="1:29" x14ac:dyDescent="0.25">
      <c r="A2078">
        <v>9375</v>
      </c>
      <c r="B2078" s="9">
        <v>43566</v>
      </c>
      <c r="C2078" s="50" t="str">
        <f t="shared" si="256"/>
        <v>N</v>
      </c>
      <c r="D2078" s="52">
        <f>_xlfn.XLOOKUP(B2078,Cal_Date!B:B,Cal_Date!A:A,0)</f>
        <v>2</v>
      </c>
      <c r="E2078">
        <v>2019</v>
      </c>
      <c r="F2078" t="s">
        <v>124</v>
      </c>
      <c r="G2078" t="s">
        <v>129</v>
      </c>
      <c r="H2078" t="s">
        <v>48</v>
      </c>
      <c r="I2078" t="s">
        <v>18</v>
      </c>
      <c r="J2078" t="s">
        <v>10</v>
      </c>
      <c r="K2078" t="s">
        <v>43</v>
      </c>
      <c r="L2078">
        <v>1</v>
      </c>
      <c r="M2078">
        <v>1011</v>
      </c>
      <c r="O2078" t="s">
        <v>25</v>
      </c>
      <c r="R2078" t="s">
        <v>44</v>
      </c>
      <c r="S2078" s="49" t="str">
        <f t="shared" si="257"/>
        <v>Card</v>
      </c>
      <c r="T2078" s="3">
        <v>0.03</v>
      </c>
      <c r="U2078" s="2">
        <v>7.42</v>
      </c>
      <c r="V2078" s="2">
        <v>1.46</v>
      </c>
      <c r="W2078" s="54">
        <f>_xlfn.XLOOKUP(M2078,Market!A:A,Market!F:F,0)</f>
        <v>0.06</v>
      </c>
      <c r="X2078" s="55">
        <f t="shared" si="258"/>
        <v>0.22259999999999999</v>
      </c>
      <c r="Y2078" s="55">
        <f t="shared" si="259"/>
        <v>5.96</v>
      </c>
      <c r="Z2078" s="54">
        <f t="shared" si="260"/>
        <v>0.80323450134770891</v>
      </c>
      <c r="AA2078" s="49" t="str">
        <f t="shared" ca="1" si="261"/>
        <v>N</v>
      </c>
      <c r="AB2078" s="49">
        <f t="shared" ca="1" si="262"/>
        <v>5</v>
      </c>
      <c r="AC2078" s="49" t="str">
        <f t="shared" ca="1" si="263"/>
        <v>N</v>
      </c>
    </row>
    <row r="2079" spans="1:29" x14ac:dyDescent="0.25">
      <c r="A2079">
        <v>9376</v>
      </c>
      <c r="B2079" s="9">
        <v>43566</v>
      </c>
      <c r="C2079" s="50" t="str">
        <f t="shared" si="256"/>
        <v>N</v>
      </c>
      <c r="D2079" s="52">
        <f>_xlfn.XLOOKUP(B2079,Cal_Date!B:B,Cal_Date!A:A,0)</f>
        <v>2</v>
      </c>
      <c r="E2079">
        <v>2019</v>
      </c>
      <c r="F2079" t="s">
        <v>124</v>
      </c>
      <c r="G2079" t="s">
        <v>129</v>
      </c>
      <c r="H2079" t="s">
        <v>11</v>
      </c>
      <c r="I2079" t="s">
        <v>11</v>
      </c>
      <c r="J2079" t="s">
        <v>15</v>
      </c>
      <c r="K2079" t="s">
        <v>42</v>
      </c>
      <c r="L2079">
        <v>2</v>
      </c>
      <c r="M2079">
        <v>1011</v>
      </c>
      <c r="O2079" t="s">
        <v>25</v>
      </c>
      <c r="R2079" t="s">
        <v>44</v>
      </c>
      <c r="S2079" s="49" t="str">
        <f t="shared" si="257"/>
        <v>Card</v>
      </c>
      <c r="T2079" s="3">
        <v>0.03</v>
      </c>
      <c r="U2079" s="2">
        <v>5.3000000000000007</v>
      </c>
      <c r="V2079" s="2">
        <v>1.74</v>
      </c>
      <c r="W2079" s="54">
        <f>_xlfn.XLOOKUP(M2079,Market!A:A,Market!F:F,0)</f>
        <v>0.06</v>
      </c>
      <c r="X2079" s="55">
        <f t="shared" si="258"/>
        <v>0.159</v>
      </c>
      <c r="Y2079" s="55">
        <f t="shared" si="259"/>
        <v>3.5600000000000005</v>
      </c>
      <c r="Z2079" s="54">
        <f t="shared" si="260"/>
        <v>0.67169811320754713</v>
      </c>
      <c r="AA2079" s="49" t="str">
        <f t="shared" ca="1" si="261"/>
        <v>N</v>
      </c>
      <c r="AB2079" s="49">
        <f t="shared" ca="1" si="262"/>
        <v>5</v>
      </c>
      <c r="AC2079" s="49" t="str">
        <f t="shared" ca="1" si="263"/>
        <v>N</v>
      </c>
    </row>
    <row r="2080" spans="1:29" x14ac:dyDescent="0.25">
      <c r="A2080">
        <v>9377</v>
      </c>
      <c r="B2080" s="9">
        <v>43566</v>
      </c>
      <c r="C2080" s="50" t="str">
        <f t="shared" si="256"/>
        <v>N</v>
      </c>
      <c r="D2080" s="52">
        <f>_xlfn.XLOOKUP(B2080,Cal_Date!B:B,Cal_Date!A:A,0)</f>
        <v>2</v>
      </c>
      <c r="E2080">
        <v>2019</v>
      </c>
      <c r="F2080" t="s">
        <v>124</v>
      </c>
      <c r="G2080" t="s">
        <v>129</v>
      </c>
      <c r="H2080" t="s">
        <v>48</v>
      </c>
      <c r="I2080" t="s">
        <v>18</v>
      </c>
      <c r="J2080" t="s">
        <v>10</v>
      </c>
      <c r="K2080" t="s">
        <v>43</v>
      </c>
      <c r="L2080">
        <v>1</v>
      </c>
      <c r="M2080">
        <v>1011</v>
      </c>
      <c r="O2080" t="s">
        <v>25</v>
      </c>
      <c r="R2080" t="s">
        <v>44</v>
      </c>
      <c r="S2080" s="49" t="str">
        <f t="shared" si="257"/>
        <v>Card</v>
      </c>
      <c r="T2080" s="3">
        <v>0.03</v>
      </c>
      <c r="U2080" s="2">
        <v>7.42</v>
      </c>
      <c r="V2080" s="2">
        <v>1.46</v>
      </c>
      <c r="W2080" s="54">
        <f>_xlfn.XLOOKUP(M2080,Market!A:A,Market!F:F,0)</f>
        <v>0.06</v>
      </c>
      <c r="X2080" s="55">
        <f t="shared" si="258"/>
        <v>0.22259999999999999</v>
      </c>
      <c r="Y2080" s="55">
        <f t="shared" si="259"/>
        <v>5.96</v>
      </c>
      <c r="Z2080" s="54">
        <f t="shared" si="260"/>
        <v>0.80323450134770891</v>
      </c>
      <c r="AA2080" s="49" t="str">
        <f t="shared" ca="1" si="261"/>
        <v>N</v>
      </c>
      <c r="AB2080" s="49">
        <f t="shared" ca="1" si="262"/>
        <v>5</v>
      </c>
      <c r="AC2080" s="49" t="str">
        <f t="shared" ca="1" si="263"/>
        <v>N</v>
      </c>
    </row>
    <row r="2081" spans="1:29" x14ac:dyDescent="0.25">
      <c r="A2081">
        <v>9378</v>
      </c>
      <c r="B2081" s="9">
        <v>43566</v>
      </c>
      <c r="C2081" s="50" t="str">
        <f t="shared" si="256"/>
        <v>N</v>
      </c>
      <c r="D2081" s="52">
        <f>_xlfn.XLOOKUP(B2081,Cal_Date!B:B,Cal_Date!A:A,0)</f>
        <v>2</v>
      </c>
      <c r="E2081">
        <v>2019</v>
      </c>
      <c r="F2081" t="s">
        <v>124</v>
      </c>
      <c r="G2081" t="s">
        <v>129</v>
      </c>
      <c r="H2081" t="s">
        <v>14</v>
      </c>
      <c r="I2081" t="s">
        <v>18</v>
      </c>
      <c r="J2081" t="s">
        <v>15</v>
      </c>
      <c r="K2081" t="s">
        <v>43</v>
      </c>
      <c r="L2081">
        <v>1</v>
      </c>
      <c r="M2081">
        <v>1001</v>
      </c>
      <c r="O2081" t="s">
        <v>25</v>
      </c>
      <c r="R2081" t="s">
        <v>44</v>
      </c>
      <c r="S2081" s="49" t="str">
        <f t="shared" si="257"/>
        <v>Card</v>
      </c>
      <c r="T2081" s="3">
        <v>0.03</v>
      </c>
      <c r="U2081" s="2">
        <v>6.8900000000000006</v>
      </c>
      <c r="V2081" s="2">
        <v>2.1</v>
      </c>
      <c r="W2081" s="54">
        <f>_xlfn.XLOOKUP(M2081,Market!A:A,Market!F:F,0)</f>
        <v>0.06</v>
      </c>
      <c r="X2081" s="55">
        <f t="shared" si="258"/>
        <v>0.20670000000000002</v>
      </c>
      <c r="Y2081" s="55">
        <f t="shared" si="259"/>
        <v>4.7900000000000009</v>
      </c>
      <c r="Z2081" s="54">
        <f t="shared" si="260"/>
        <v>0.69521044992743108</v>
      </c>
      <c r="AA2081" s="49" t="str">
        <f t="shared" ca="1" si="261"/>
        <v>N</v>
      </c>
      <c r="AB2081" s="49">
        <f t="shared" ca="1" si="262"/>
        <v>5</v>
      </c>
      <c r="AC2081" s="49" t="str">
        <f t="shared" ca="1" si="263"/>
        <v>N</v>
      </c>
    </row>
    <row r="2082" spans="1:29" x14ac:dyDescent="0.25">
      <c r="A2082">
        <v>9379</v>
      </c>
      <c r="B2082" s="9">
        <v>43566</v>
      </c>
      <c r="C2082" s="50" t="str">
        <f t="shared" si="256"/>
        <v>N</v>
      </c>
      <c r="D2082" s="52">
        <f>_xlfn.XLOOKUP(B2082,Cal_Date!B:B,Cal_Date!A:A,0)</f>
        <v>2</v>
      </c>
      <c r="E2082">
        <v>2019</v>
      </c>
      <c r="F2082" t="s">
        <v>124</v>
      </c>
      <c r="G2082" t="s">
        <v>129</v>
      </c>
      <c r="H2082" t="s">
        <v>11</v>
      </c>
      <c r="I2082" t="s">
        <v>11</v>
      </c>
      <c r="J2082" t="s">
        <v>15</v>
      </c>
      <c r="K2082" t="s">
        <v>42</v>
      </c>
      <c r="L2082">
        <v>1</v>
      </c>
      <c r="M2082">
        <v>1000</v>
      </c>
      <c r="O2082" t="s">
        <v>25</v>
      </c>
      <c r="R2082" t="s">
        <v>44</v>
      </c>
      <c r="S2082" s="49" t="str">
        <f t="shared" si="257"/>
        <v>Card</v>
      </c>
      <c r="T2082" s="3">
        <v>0.03</v>
      </c>
      <c r="U2082" s="2">
        <v>2.7</v>
      </c>
      <c r="V2082" s="2">
        <v>0.87</v>
      </c>
      <c r="W2082" s="54">
        <f>_xlfn.XLOOKUP(M2082,Market!A:A,Market!F:F,0)</f>
        <v>0.08</v>
      </c>
      <c r="X2082" s="55">
        <f t="shared" si="258"/>
        <v>8.1000000000000003E-2</v>
      </c>
      <c r="Y2082" s="55">
        <f t="shared" si="259"/>
        <v>1.83</v>
      </c>
      <c r="Z2082" s="54">
        <f t="shared" si="260"/>
        <v>0.67777777777777781</v>
      </c>
      <c r="AA2082" s="49" t="str">
        <f t="shared" ca="1" si="261"/>
        <v>N</v>
      </c>
      <c r="AB2082" s="49">
        <f t="shared" ca="1" si="262"/>
        <v>5</v>
      </c>
      <c r="AC2082" s="49" t="str">
        <f t="shared" ca="1" si="263"/>
        <v>N</v>
      </c>
    </row>
    <row r="2083" spans="1:29" x14ac:dyDescent="0.25">
      <c r="A2083">
        <v>9380</v>
      </c>
      <c r="B2083" s="9">
        <v>43566</v>
      </c>
      <c r="C2083" s="50" t="str">
        <f t="shared" si="256"/>
        <v>N</v>
      </c>
      <c r="D2083" s="52">
        <f>_xlfn.XLOOKUP(B2083,Cal_Date!B:B,Cal_Date!A:A,0)</f>
        <v>2</v>
      </c>
      <c r="E2083">
        <v>2019</v>
      </c>
      <c r="F2083" t="s">
        <v>124</v>
      </c>
      <c r="G2083" t="s">
        <v>129</v>
      </c>
      <c r="H2083" t="s">
        <v>11</v>
      </c>
      <c r="I2083" t="s">
        <v>11</v>
      </c>
      <c r="J2083" t="s">
        <v>15</v>
      </c>
      <c r="K2083" t="s">
        <v>42</v>
      </c>
      <c r="L2083">
        <v>1</v>
      </c>
      <c r="M2083">
        <v>1000</v>
      </c>
      <c r="O2083" t="s">
        <v>25</v>
      </c>
      <c r="R2083" t="s">
        <v>44</v>
      </c>
      <c r="S2083" s="49" t="str">
        <f t="shared" si="257"/>
        <v>Card</v>
      </c>
      <c r="T2083" s="3">
        <v>0.03</v>
      </c>
      <c r="U2083" s="2">
        <v>2.7</v>
      </c>
      <c r="V2083" s="2">
        <v>0.87</v>
      </c>
      <c r="W2083" s="54">
        <f>_xlfn.XLOOKUP(M2083,Market!A:A,Market!F:F,0)</f>
        <v>0.08</v>
      </c>
      <c r="X2083" s="55">
        <f t="shared" si="258"/>
        <v>8.1000000000000003E-2</v>
      </c>
      <c r="Y2083" s="55">
        <f t="shared" si="259"/>
        <v>1.83</v>
      </c>
      <c r="Z2083" s="54">
        <f t="shared" si="260"/>
        <v>0.67777777777777781</v>
      </c>
      <c r="AA2083" s="49" t="str">
        <f t="shared" ca="1" si="261"/>
        <v>N</v>
      </c>
      <c r="AB2083" s="49">
        <f t="shared" ca="1" si="262"/>
        <v>5</v>
      </c>
      <c r="AC2083" s="49" t="str">
        <f t="shared" ca="1" si="263"/>
        <v>N</v>
      </c>
    </row>
    <row r="2084" spans="1:29" x14ac:dyDescent="0.25">
      <c r="A2084">
        <v>9381</v>
      </c>
      <c r="B2084" s="9">
        <v>43566</v>
      </c>
      <c r="C2084" s="50" t="str">
        <f t="shared" si="256"/>
        <v>N</v>
      </c>
      <c r="D2084" s="52">
        <f>_xlfn.XLOOKUP(B2084,Cal_Date!B:B,Cal_Date!A:A,0)</f>
        <v>2</v>
      </c>
      <c r="E2084">
        <v>2019</v>
      </c>
      <c r="F2084" t="s">
        <v>124</v>
      </c>
      <c r="G2084" t="s">
        <v>129</v>
      </c>
      <c r="H2084" t="s">
        <v>11</v>
      </c>
      <c r="I2084" t="s">
        <v>11</v>
      </c>
      <c r="J2084" t="s">
        <v>15</v>
      </c>
      <c r="K2084" t="s">
        <v>42</v>
      </c>
      <c r="L2084">
        <v>1</v>
      </c>
      <c r="M2084">
        <v>1002</v>
      </c>
      <c r="O2084" t="s">
        <v>28</v>
      </c>
      <c r="R2084" t="s">
        <v>44</v>
      </c>
      <c r="S2084" s="49" t="str">
        <f t="shared" si="257"/>
        <v>Card</v>
      </c>
      <c r="T2084" s="3">
        <v>0.03</v>
      </c>
      <c r="U2084" s="2">
        <v>2.6500000000000004</v>
      </c>
      <c r="V2084" s="2">
        <v>0.87</v>
      </c>
      <c r="W2084" s="54">
        <f>_xlfn.XLOOKUP(M2084,Market!A:A,Market!F:F,0)</f>
        <v>0.06</v>
      </c>
      <c r="X2084" s="55">
        <f t="shared" si="258"/>
        <v>7.9500000000000001E-2</v>
      </c>
      <c r="Y2084" s="55">
        <f t="shared" si="259"/>
        <v>1.7800000000000002</v>
      </c>
      <c r="Z2084" s="54">
        <f t="shared" si="260"/>
        <v>0.67169811320754713</v>
      </c>
      <c r="AA2084" s="49" t="str">
        <f t="shared" ca="1" si="261"/>
        <v>N</v>
      </c>
      <c r="AB2084" s="49">
        <f t="shared" ca="1" si="262"/>
        <v>5</v>
      </c>
      <c r="AC2084" s="49" t="str">
        <f t="shared" ca="1" si="263"/>
        <v>N</v>
      </c>
    </row>
    <row r="2085" spans="1:29" x14ac:dyDescent="0.25">
      <c r="A2085">
        <v>9382</v>
      </c>
      <c r="B2085" s="9">
        <v>43566</v>
      </c>
      <c r="C2085" s="50" t="str">
        <f t="shared" si="256"/>
        <v>N</v>
      </c>
      <c r="D2085" s="52">
        <f>_xlfn.XLOOKUP(B2085,Cal_Date!B:B,Cal_Date!A:A,0)</f>
        <v>2</v>
      </c>
      <c r="E2085">
        <v>2019</v>
      </c>
      <c r="F2085" t="s">
        <v>124</v>
      </c>
      <c r="G2085" t="s">
        <v>129</v>
      </c>
      <c r="H2085" t="s">
        <v>48</v>
      </c>
      <c r="I2085" t="s">
        <v>18</v>
      </c>
      <c r="J2085" t="s">
        <v>10</v>
      </c>
      <c r="K2085" t="s">
        <v>43</v>
      </c>
      <c r="L2085">
        <v>2</v>
      </c>
      <c r="M2085">
        <v>1003</v>
      </c>
      <c r="O2085" t="s">
        <v>25</v>
      </c>
      <c r="R2085" t="s">
        <v>44</v>
      </c>
      <c r="S2085" s="49" t="str">
        <f t="shared" si="257"/>
        <v>Card</v>
      </c>
      <c r="T2085" s="3">
        <v>0.03</v>
      </c>
      <c r="U2085" s="2">
        <v>14.84</v>
      </c>
      <c r="V2085" s="2">
        <v>2.92</v>
      </c>
      <c r="W2085" s="54">
        <f>_xlfn.XLOOKUP(M2085,Market!A:A,Market!F:F,0)</f>
        <v>0.06</v>
      </c>
      <c r="X2085" s="55">
        <f t="shared" si="258"/>
        <v>0.44519999999999998</v>
      </c>
      <c r="Y2085" s="55">
        <f t="shared" si="259"/>
        <v>11.92</v>
      </c>
      <c r="Z2085" s="54">
        <f t="shared" si="260"/>
        <v>0.80323450134770891</v>
      </c>
      <c r="AA2085" s="49" t="str">
        <f t="shared" ca="1" si="261"/>
        <v>N</v>
      </c>
      <c r="AB2085" s="49">
        <f t="shared" ca="1" si="262"/>
        <v>5</v>
      </c>
      <c r="AC2085" s="49" t="str">
        <f t="shared" ca="1" si="263"/>
        <v>N</v>
      </c>
    </row>
    <row r="2086" spans="1:29" x14ac:dyDescent="0.25">
      <c r="A2086">
        <v>9383</v>
      </c>
      <c r="B2086" s="9">
        <v>43566</v>
      </c>
      <c r="C2086" s="50" t="str">
        <f t="shared" si="256"/>
        <v>N</v>
      </c>
      <c r="D2086" s="52">
        <f>_xlfn.XLOOKUP(B2086,Cal_Date!B:B,Cal_Date!A:A,0)</f>
        <v>2</v>
      </c>
      <c r="E2086">
        <v>2019</v>
      </c>
      <c r="F2086" t="s">
        <v>124</v>
      </c>
      <c r="G2086" t="s">
        <v>129</v>
      </c>
      <c r="H2086" t="s">
        <v>48</v>
      </c>
      <c r="I2086" t="s">
        <v>18</v>
      </c>
      <c r="J2086" t="s">
        <v>10</v>
      </c>
      <c r="K2086" t="s">
        <v>43</v>
      </c>
      <c r="L2086">
        <v>2</v>
      </c>
      <c r="M2086">
        <v>1005</v>
      </c>
      <c r="O2086" t="s">
        <v>25</v>
      </c>
      <c r="R2086" t="s">
        <v>44</v>
      </c>
      <c r="S2086" s="49" t="str">
        <f t="shared" si="257"/>
        <v>Card</v>
      </c>
      <c r="T2086" s="3">
        <v>0.03</v>
      </c>
      <c r="U2086" s="2">
        <v>15.245999999999999</v>
      </c>
      <c r="V2086" s="2">
        <v>2.92</v>
      </c>
      <c r="W2086" s="54">
        <f>_xlfn.XLOOKUP(M2086,Market!A:A,Market!F:F,0)</f>
        <v>8.8999999999999996E-2</v>
      </c>
      <c r="X2086" s="55">
        <f t="shared" si="258"/>
        <v>0.45737999999999995</v>
      </c>
      <c r="Y2086" s="55">
        <f t="shared" si="259"/>
        <v>12.325999999999999</v>
      </c>
      <c r="Z2086" s="54">
        <f t="shared" si="260"/>
        <v>0.80847435392889933</v>
      </c>
      <c r="AA2086" s="49" t="str">
        <f t="shared" ca="1" si="261"/>
        <v>N</v>
      </c>
      <c r="AB2086" s="49">
        <f t="shared" ca="1" si="262"/>
        <v>5</v>
      </c>
      <c r="AC2086" s="49" t="str">
        <f t="shared" ca="1" si="263"/>
        <v>N</v>
      </c>
    </row>
    <row r="2087" spans="1:29" x14ac:dyDescent="0.25">
      <c r="A2087">
        <v>9384</v>
      </c>
      <c r="B2087" s="9">
        <v>43566</v>
      </c>
      <c r="C2087" s="50" t="str">
        <f t="shared" si="256"/>
        <v>N</v>
      </c>
      <c r="D2087" s="52">
        <f>_xlfn.XLOOKUP(B2087,Cal_Date!B:B,Cal_Date!A:A,0)</f>
        <v>2</v>
      </c>
      <c r="E2087">
        <v>2019</v>
      </c>
      <c r="F2087" t="s">
        <v>124</v>
      </c>
      <c r="G2087" t="s">
        <v>129</v>
      </c>
      <c r="H2087" t="s">
        <v>48</v>
      </c>
      <c r="I2087" t="s">
        <v>18</v>
      </c>
      <c r="J2087" t="s">
        <v>10</v>
      </c>
      <c r="K2087" t="s">
        <v>43</v>
      </c>
      <c r="L2087">
        <v>1</v>
      </c>
      <c r="M2087">
        <v>1005</v>
      </c>
      <c r="O2087" t="s">
        <v>25</v>
      </c>
      <c r="R2087" t="s">
        <v>44</v>
      </c>
      <c r="S2087" s="49" t="str">
        <f t="shared" si="257"/>
        <v>Card</v>
      </c>
      <c r="T2087" s="3">
        <v>0.03</v>
      </c>
      <c r="U2087" s="2">
        <v>7.6229999999999993</v>
      </c>
      <c r="V2087" s="2">
        <v>1.46</v>
      </c>
      <c r="W2087" s="54">
        <f>_xlfn.XLOOKUP(M2087,Market!A:A,Market!F:F,0)</f>
        <v>8.8999999999999996E-2</v>
      </c>
      <c r="X2087" s="55">
        <f t="shared" si="258"/>
        <v>0.22868999999999998</v>
      </c>
      <c r="Y2087" s="55">
        <f t="shared" si="259"/>
        <v>6.1629999999999994</v>
      </c>
      <c r="Z2087" s="54">
        <f t="shared" si="260"/>
        <v>0.80847435392889933</v>
      </c>
      <c r="AA2087" s="49" t="str">
        <f t="shared" ca="1" si="261"/>
        <v>N</v>
      </c>
      <c r="AB2087" s="49">
        <f t="shared" ca="1" si="262"/>
        <v>5</v>
      </c>
      <c r="AC2087" s="49" t="str">
        <f t="shared" ca="1" si="263"/>
        <v>N</v>
      </c>
    </row>
    <row r="2088" spans="1:29" x14ac:dyDescent="0.25">
      <c r="A2088">
        <v>9385</v>
      </c>
      <c r="B2088" s="9">
        <v>43566</v>
      </c>
      <c r="C2088" s="50" t="str">
        <f t="shared" si="256"/>
        <v>N</v>
      </c>
      <c r="D2088" s="52">
        <f>_xlfn.XLOOKUP(B2088,Cal_Date!B:B,Cal_Date!A:A,0)</f>
        <v>2</v>
      </c>
      <c r="E2088">
        <v>2019</v>
      </c>
      <c r="F2088" t="s">
        <v>124</v>
      </c>
      <c r="G2088" t="s">
        <v>129</v>
      </c>
      <c r="H2088" t="s">
        <v>11</v>
      </c>
      <c r="I2088" t="s">
        <v>11</v>
      </c>
      <c r="J2088" t="s">
        <v>15</v>
      </c>
      <c r="K2088" t="s">
        <v>42</v>
      </c>
      <c r="L2088">
        <v>1</v>
      </c>
      <c r="M2088">
        <v>1006</v>
      </c>
      <c r="O2088" t="s">
        <v>28</v>
      </c>
      <c r="R2088" t="s">
        <v>44</v>
      </c>
      <c r="S2088" s="49" t="str">
        <f t="shared" si="257"/>
        <v>Card</v>
      </c>
      <c r="T2088" s="3">
        <v>0.03</v>
      </c>
      <c r="U2088" s="2">
        <v>3.2669999999999999</v>
      </c>
      <c r="V2088" s="2">
        <v>0.99</v>
      </c>
      <c r="W2088" s="54">
        <f>_xlfn.XLOOKUP(M2088,Market!A:A,Market!F:F,0)</f>
        <v>8.8999999999999996E-2</v>
      </c>
      <c r="X2088" s="55">
        <f t="shared" si="258"/>
        <v>9.801E-2</v>
      </c>
      <c r="Y2088" s="55">
        <f t="shared" si="259"/>
        <v>2.2770000000000001</v>
      </c>
      <c r="Z2088" s="54">
        <f t="shared" si="260"/>
        <v>0.69696969696969702</v>
      </c>
      <c r="AA2088" s="49" t="str">
        <f t="shared" ca="1" si="261"/>
        <v>N</v>
      </c>
      <c r="AB2088" s="49">
        <f t="shared" ca="1" si="262"/>
        <v>5</v>
      </c>
      <c r="AC2088" s="49" t="str">
        <f t="shared" ca="1" si="263"/>
        <v>N</v>
      </c>
    </row>
    <row r="2089" spans="1:29" x14ac:dyDescent="0.25">
      <c r="A2089">
        <v>9386</v>
      </c>
      <c r="B2089" s="9">
        <v>43566</v>
      </c>
      <c r="C2089" s="50" t="str">
        <f t="shared" si="256"/>
        <v>N</v>
      </c>
      <c r="D2089" s="52">
        <f>_xlfn.XLOOKUP(B2089,Cal_Date!B:B,Cal_Date!A:A,0)</f>
        <v>2</v>
      </c>
      <c r="E2089">
        <v>2019</v>
      </c>
      <c r="F2089" t="s">
        <v>124</v>
      </c>
      <c r="G2089" t="s">
        <v>129</v>
      </c>
      <c r="H2089" t="s">
        <v>48</v>
      </c>
      <c r="I2089" t="s">
        <v>18</v>
      </c>
      <c r="J2089" t="s">
        <v>10</v>
      </c>
      <c r="K2089" t="s">
        <v>43</v>
      </c>
      <c r="L2089">
        <v>1</v>
      </c>
      <c r="M2089">
        <v>1007</v>
      </c>
      <c r="O2089" t="s">
        <v>28</v>
      </c>
      <c r="R2089" t="s">
        <v>44</v>
      </c>
      <c r="S2089" s="49" t="str">
        <f t="shared" si="257"/>
        <v>Card</v>
      </c>
      <c r="T2089" s="3">
        <v>0.03</v>
      </c>
      <c r="U2089" s="2">
        <v>7.6229999999999993</v>
      </c>
      <c r="V2089" s="2">
        <v>1.46</v>
      </c>
      <c r="W2089" s="54">
        <f>_xlfn.XLOOKUP(M2089,Market!A:A,Market!F:F,0)</f>
        <v>8.8999999999999996E-2</v>
      </c>
      <c r="X2089" s="55">
        <f t="shared" si="258"/>
        <v>0.22868999999999998</v>
      </c>
      <c r="Y2089" s="55">
        <f t="shared" si="259"/>
        <v>6.1629999999999994</v>
      </c>
      <c r="Z2089" s="54">
        <f t="shared" si="260"/>
        <v>0.80847435392889933</v>
      </c>
      <c r="AA2089" s="49" t="str">
        <f t="shared" ca="1" si="261"/>
        <v>N</v>
      </c>
      <c r="AB2089" s="49">
        <f t="shared" ca="1" si="262"/>
        <v>5</v>
      </c>
      <c r="AC2089" s="49" t="str">
        <f t="shared" ca="1" si="263"/>
        <v>N</v>
      </c>
    </row>
    <row r="2090" spans="1:29" x14ac:dyDescent="0.25">
      <c r="A2090">
        <v>9387</v>
      </c>
      <c r="B2090" s="9">
        <v>43566</v>
      </c>
      <c r="C2090" s="50" t="str">
        <f t="shared" si="256"/>
        <v>N</v>
      </c>
      <c r="D2090" s="52">
        <f>_xlfn.XLOOKUP(B2090,Cal_Date!B:B,Cal_Date!A:A,0)</f>
        <v>2</v>
      </c>
      <c r="E2090">
        <v>2019</v>
      </c>
      <c r="F2090" t="s">
        <v>124</v>
      </c>
      <c r="G2090" t="s">
        <v>129</v>
      </c>
      <c r="H2090" t="s">
        <v>11</v>
      </c>
      <c r="I2090" t="s">
        <v>11</v>
      </c>
      <c r="J2090" t="s">
        <v>15</v>
      </c>
      <c r="K2090" t="s">
        <v>42</v>
      </c>
      <c r="L2090">
        <v>2</v>
      </c>
      <c r="M2090">
        <v>1008</v>
      </c>
      <c r="O2090" t="s">
        <v>28</v>
      </c>
      <c r="R2090" t="s">
        <v>44</v>
      </c>
      <c r="S2090" s="49" t="str">
        <f t="shared" si="257"/>
        <v>Card</v>
      </c>
      <c r="T2090" s="3">
        <v>0.03</v>
      </c>
      <c r="U2090" s="2">
        <v>6.5339999999999998</v>
      </c>
      <c r="V2090" s="2">
        <v>1.98</v>
      </c>
      <c r="W2090" s="54">
        <f>_xlfn.XLOOKUP(M2090,Market!A:A,Market!F:F,0)</f>
        <v>8.8999999999999996E-2</v>
      </c>
      <c r="X2090" s="55">
        <f t="shared" si="258"/>
        <v>0.19602</v>
      </c>
      <c r="Y2090" s="55">
        <f t="shared" si="259"/>
        <v>4.5540000000000003</v>
      </c>
      <c r="Z2090" s="54">
        <f t="shared" si="260"/>
        <v>0.69696969696969702</v>
      </c>
      <c r="AA2090" s="49" t="str">
        <f t="shared" ca="1" si="261"/>
        <v>N</v>
      </c>
      <c r="AB2090" s="49">
        <f t="shared" ca="1" si="262"/>
        <v>5</v>
      </c>
      <c r="AC2090" s="49" t="str">
        <f t="shared" ca="1" si="263"/>
        <v>N</v>
      </c>
    </row>
    <row r="2091" spans="1:29" x14ac:dyDescent="0.25">
      <c r="A2091">
        <v>9388</v>
      </c>
      <c r="B2091" s="9">
        <v>43566</v>
      </c>
      <c r="C2091" s="50" t="str">
        <f t="shared" si="256"/>
        <v>N</v>
      </c>
      <c r="D2091" s="52">
        <f>_xlfn.XLOOKUP(B2091,Cal_Date!B:B,Cal_Date!A:A,0)</f>
        <v>2</v>
      </c>
      <c r="E2091">
        <v>2019</v>
      </c>
      <c r="F2091" t="s">
        <v>124</v>
      </c>
      <c r="G2091" t="s">
        <v>129</v>
      </c>
      <c r="H2091" t="s">
        <v>48</v>
      </c>
      <c r="I2091" t="s">
        <v>18</v>
      </c>
      <c r="J2091" t="s">
        <v>10</v>
      </c>
      <c r="K2091" t="s">
        <v>43</v>
      </c>
      <c r="L2091">
        <v>1</v>
      </c>
      <c r="M2091">
        <v>1009</v>
      </c>
      <c r="O2091" t="s">
        <v>28</v>
      </c>
      <c r="R2091" t="s">
        <v>44</v>
      </c>
      <c r="S2091" s="49" t="str">
        <f t="shared" si="257"/>
        <v>Card</v>
      </c>
      <c r="T2091" s="3">
        <v>0.03</v>
      </c>
      <c r="U2091" s="2">
        <v>7.6229999999999993</v>
      </c>
      <c r="V2091" s="2">
        <v>1.46</v>
      </c>
      <c r="W2091" s="54">
        <f>_xlfn.XLOOKUP(M2091,Market!A:A,Market!F:F,0)</f>
        <v>8.8999999999999996E-2</v>
      </c>
      <c r="X2091" s="55">
        <f t="shared" si="258"/>
        <v>0.22868999999999998</v>
      </c>
      <c r="Y2091" s="55">
        <f t="shared" si="259"/>
        <v>6.1629999999999994</v>
      </c>
      <c r="Z2091" s="54">
        <f t="shared" si="260"/>
        <v>0.80847435392889933</v>
      </c>
      <c r="AA2091" s="49" t="str">
        <f t="shared" ca="1" si="261"/>
        <v>N</v>
      </c>
      <c r="AB2091" s="49">
        <f t="shared" ca="1" si="262"/>
        <v>5</v>
      </c>
      <c r="AC2091" s="49" t="str">
        <f t="shared" ca="1" si="263"/>
        <v>N</v>
      </c>
    </row>
    <row r="2092" spans="1:29" x14ac:dyDescent="0.25">
      <c r="A2092">
        <v>9389</v>
      </c>
      <c r="B2092" s="9">
        <v>43566</v>
      </c>
      <c r="C2092" s="50" t="str">
        <f t="shared" si="256"/>
        <v>N</v>
      </c>
      <c r="D2092" s="52">
        <f>_xlfn.XLOOKUP(B2092,Cal_Date!B:B,Cal_Date!A:A,0)</f>
        <v>2</v>
      </c>
      <c r="E2092">
        <v>2019</v>
      </c>
      <c r="F2092" t="s">
        <v>124</v>
      </c>
      <c r="G2092" t="s">
        <v>129</v>
      </c>
      <c r="H2092" t="s">
        <v>48</v>
      </c>
      <c r="I2092" t="s">
        <v>18</v>
      </c>
      <c r="J2092" t="s">
        <v>10</v>
      </c>
      <c r="K2092" t="s">
        <v>43</v>
      </c>
      <c r="L2092">
        <v>2</v>
      </c>
      <c r="M2092">
        <v>1006</v>
      </c>
      <c r="O2092" t="s">
        <v>28</v>
      </c>
      <c r="R2092" t="s">
        <v>44</v>
      </c>
      <c r="S2092" s="49" t="str">
        <f t="shared" si="257"/>
        <v>Card</v>
      </c>
      <c r="T2092" s="3">
        <v>0.03</v>
      </c>
      <c r="U2092" s="2">
        <v>15.245999999999999</v>
      </c>
      <c r="V2092" s="2">
        <v>2.92</v>
      </c>
      <c r="W2092" s="54">
        <f>_xlfn.XLOOKUP(M2092,Market!A:A,Market!F:F,0)</f>
        <v>8.8999999999999996E-2</v>
      </c>
      <c r="X2092" s="55">
        <f t="shared" si="258"/>
        <v>0.45737999999999995</v>
      </c>
      <c r="Y2092" s="55">
        <f t="shared" si="259"/>
        <v>12.325999999999999</v>
      </c>
      <c r="Z2092" s="54">
        <f t="shared" si="260"/>
        <v>0.80847435392889933</v>
      </c>
      <c r="AA2092" s="49" t="str">
        <f t="shared" ca="1" si="261"/>
        <v>N</v>
      </c>
      <c r="AB2092" s="49">
        <f t="shared" ca="1" si="262"/>
        <v>5</v>
      </c>
      <c r="AC2092" s="49" t="str">
        <f t="shared" ca="1" si="263"/>
        <v>N</v>
      </c>
    </row>
    <row r="2093" spans="1:29" x14ac:dyDescent="0.25">
      <c r="A2093">
        <v>9390</v>
      </c>
      <c r="B2093" s="9">
        <v>43566</v>
      </c>
      <c r="C2093" s="50" t="str">
        <f t="shared" si="256"/>
        <v>N</v>
      </c>
      <c r="D2093" s="52">
        <f>_xlfn.XLOOKUP(B2093,Cal_Date!B:B,Cal_Date!A:A,0)</f>
        <v>2</v>
      </c>
      <c r="E2093">
        <v>2019</v>
      </c>
      <c r="F2093" t="s">
        <v>124</v>
      </c>
      <c r="G2093" t="s">
        <v>129</v>
      </c>
      <c r="H2093" t="s">
        <v>11</v>
      </c>
      <c r="I2093" t="s">
        <v>11</v>
      </c>
      <c r="J2093" t="s">
        <v>15</v>
      </c>
      <c r="K2093" t="s">
        <v>42</v>
      </c>
      <c r="L2093">
        <v>1</v>
      </c>
      <c r="M2093">
        <v>1007</v>
      </c>
      <c r="O2093" t="s">
        <v>28</v>
      </c>
      <c r="R2093" t="s">
        <v>44</v>
      </c>
      <c r="S2093" s="49" t="str">
        <f t="shared" si="257"/>
        <v>Card</v>
      </c>
      <c r="T2093" s="3">
        <v>0.03</v>
      </c>
      <c r="U2093" s="2">
        <v>3.2669999999999999</v>
      </c>
      <c r="V2093" s="2">
        <v>0.99</v>
      </c>
      <c r="W2093" s="54">
        <f>_xlfn.XLOOKUP(M2093,Market!A:A,Market!F:F,0)</f>
        <v>8.8999999999999996E-2</v>
      </c>
      <c r="X2093" s="55">
        <f t="shared" si="258"/>
        <v>9.801E-2</v>
      </c>
      <c r="Y2093" s="55">
        <f t="shared" si="259"/>
        <v>2.2770000000000001</v>
      </c>
      <c r="Z2093" s="54">
        <f t="shared" si="260"/>
        <v>0.69696969696969702</v>
      </c>
      <c r="AA2093" s="49" t="str">
        <f t="shared" ca="1" si="261"/>
        <v>N</v>
      </c>
      <c r="AB2093" s="49">
        <f t="shared" ca="1" si="262"/>
        <v>5</v>
      </c>
      <c r="AC2093" s="49" t="str">
        <f t="shared" ca="1" si="263"/>
        <v>N</v>
      </c>
    </row>
    <row r="2094" spans="1:29" x14ac:dyDescent="0.25">
      <c r="A2094">
        <v>9391</v>
      </c>
      <c r="B2094" s="9">
        <v>43566</v>
      </c>
      <c r="C2094" s="50" t="str">
        <f t="shared" si="256"/>
        <v>N</v>
      </c>
      <c r="D2094" s="52">
        <f>_xlfn.XLOOKUP(B2094,Cal_Date!B:B,Cal_Date!A:A,0)</f>
        <v>2</v>
      </c>
      <c r="E2094">
        <v>2019</v>
      </c>
      <c r="F2094" t="s">
        <v>124</v>
      </c>
      <c r="G2094" t="s">
        <v>129</v>
      </c>
      <c r="H2094" t="s">
        <v>11</v>
      </c>
      <c r="I2094" t="s">
        <v>11</v>
      </c>
      <c r="J2094" t="s">
        <v>15</v>
      </c>
      <c r="K2094" t="s">
        <v>42</v>
      </c>
      <c r="L2094">
        <v>2</v>
      </c>
      <c r="M2094">
        <v>1007</v>
      </c>
      <c r="O2094" t="s">
        <v>28</v>
      </c>
      <c r="R2094" t="s">
        <v>44</v>
      </c>
      <c r="S2094" s="49" t="str">
        <f t="shared" si="257"/>
        <v>Card</v>
      </c>
      <c r="T2094" s="3">
        <v>0.03</v>
      </c>
      <c r="U2094" s="2">
        <v>6.5339999999999998</v>
      </c>
      <c r="V2094" s="2">
        <v>1.98</v>
      </c>
      <c r="W2094" s="54">
        <f>_xlfn.XLOOKUP(M2094,Market!A:A,Market!F:F,0)</f>
        <v>8.8999999999999996E-2</v>
      </c>
      <c r="X2094" s="55">
        <f t="shared" si="258"/>
        <v>0.19602</v>
      </c>
      <c r="Y2094" s="55">
        <f t="shared" si="259"/>
        <v>4.5540000000000003</v>
      </c>
      <c r="Z2094" s="54">
        <f t="shared" si="260"/>
        <v>0.69696969696969702</v>
      </c>
      <c r="AA2094" s="49" t="str">
        <f t="shared" ca="1" si="261"/>
        <v>N</v>
      </c>
      <c r="AB2094" s="49">
        <f t="shared" ca="1" si="262"/>
        <v>5</v>
      </c>
      <c r="AC2094" s="49" t="str">
        <f t="shared" ca="1" si="263"/>
        <v>N</v>
      </c>
    </row>
    <row r="2095" spans="1:29" x14ac:dyDescent="0.25">
      <c r="A2095">
        <v>9392</v>
      </c>
      <c r="B2095" s="9">
        <v>43566</v>
      </c>
      <c r="C2095" s="50" t="str">
        <f t="shared" si="256"/>
        <v>N</v>
      </c>
      <c r="D2095" s="52">
        <f>_xlfn.XLOOKUP(B2095,Cal_Date!B:B,Cal_Date!A:A,0)</f>
        <v>2</v>
      </c>
      <c r="E2095">
        <v>2019</v>
      </c>
      <c r="F2095" t="s">
        <v>124</v>
      </c>
      <c r="G2095" t="s">
        <v>129</v>
      </c>
      <c r="H2095" t="s">
        <v>11</v>
      </c>
      <c r="I2095" t="s">
        <v>11</v>
      </c>
      <c r="J2095" t="s">
        <v>15</v>
      </c>
      <c r="K2095" t="s">
        <v>42</v>
      </c>
      <c r="L2095">
        <v>1</v>
      </c>
      <c r="M2095">
        <v>1007</v>
      </c>
      <c r="O2095" t="s">
        <v>28</v>
      </c>
      <c r="R2095" t="s">
        <v>44</v>
      </c>
      <c r="S2095" s="49" t="str">
        <f t="shared" si="257"/>
        <v>Card</v>
      </c>
      <c r="T2095" s="3">
        <v>0.03</v>
      </c>
      <c r="U2095" s="2">
        <v>3.2669999999999999</v>
      </c>
      <c r="V2095" s="2">
        <v>0.99</v>
      </c>
      <c r="W2095" s="54">
        <f>_xlfn.XLOOKUP(M2095,Market!A:A,Market!F:F,0)</f>
        <v>8.8999999999999996E-2</v>
      </c>
      <c r="X2095" s="55">
        <f t="shared" si="258"/>
        <v>9.801E-2</v>
      </c>
      <c r="Y2095" s="55">
        <f t="shared" si="259"/>
        <v>2.2770000000000001</v>
      </c>
      <c r="Z2095" s="54">
        <f t="shared" si="260"/>
        <v>0.69696969696969702</v>
      </c>
      <c r="AA2095" s="49" t="str">
        <f t="shared" ca="1" si="261"/>
        <v>N</v>
      </c>
      <c r="AB2095" s="49">
        <f t="shared" ca="1" si="262"/>
        <v>5</v>
      </c>
      <c r="AC2095" s="49" t="str">
        <f t="shared" ca="1" si="263"/>
        <v>N</v>
      </c>
    </row>
    <row r="2096" spans="1:29" x14ac:dyDescent="0.25">
      <c r="A2096">
        <v>9393</v>
      </c>
      <c r="B2096" s="9">
        <v>43566</v>
      </c>
      <c r="C2096" s="50" t="str">
        <f t="shared" si="256"/>
        <v>N</v>
      </c>
      <c r="D2096" s="52">
        <f>_xlfn.XLOOKUP(B2096,Cal_Date!B:B,Cal_Date!A:A,0)</f>
        <v>2</v>
      </c>
      <c r="E2096">
        <v>2019</v>
      </c>
      <c r="F2096" t="s">
        <v>124</v>
      </c>
      <c r="G2096" t="s">
        <v>129</v>
      </c>
      <c r="H2096" t="s">
        <v>11</v>
      </c>
      <c r="I2096" t="s">
        <v>11</v>
      </c>
      <c r="J2096" t="s">
        <v>15</v>
      </c>
      <c r="K2096" t="s">
        <v>42</v>
      </c>
      <c r="L2096">
        <v>1</v>
      </c>
      <c r="M2096">
        <v>1005</v>
      </c>
      <c r="O2096" t="s">
        <v>25</v>
      </c>
      <c r="R2096" t="s">
        <v>44</v>
      </c>
      <c r="S2096" s="49" t="str">
        <f t="shared" si="257"/>
        <v>Card</v>
      </c>
      <c r="T2096" s="3">
        <v>0.03</v>
      </c>
      <c r="U2096" s="2">
        <v>3.2669999999999999</v>
      </c>
      <c r="V2096" s="2">
        <v>0.99</v>
      </c>
      <c r="W2096" s="54">
        <f>_xlfn.XLOOKUP(M2096,Market!A:A,Market!F:F,0)</f>
        <v>8.8999999999999996E-2</v>
      </c>
      <c r="X2096" s="55">
        <f t="shared" si="258"/>
        <v>9.801E-2</v>
      </c>
      <c r="Y2096" s="55">
        <f t="shared" si="259"/>
        <v>2.2770000000000001</v>
      </c>
      <c r="Z2096" s="54">
        <f t="shared" si="260"/>
        <v>0.69696969696969702</v>
      </c>
      <c r="AA2096" s="49" t="str">
        <f t="shared" ca="1" si="261"/>
        <v>N</v>
      </c>
      <c r="AB2096" s="49">
        <f t="shared" ca="1" si="262"/>
        <v>5</v>
      </c>
      <c r="AC2096" s="49" t="str">
        <f t="shared" ca="1" si="263"/>
        <v>N</v>
      </c>
    </row>
    <row r="2097" spans="1:29" x14ac:dyDescent="0.25">
      <c r="A2097">
        <v>9394</v>
      </c>
      <c r="B2097" s="9">
        <v>43566</v>
      </c>
      <c r="C2097" s="50" t="str">
        <f t="shared" si="256"/>
        <v>N</v>
      </c>
      <c r="D2097" s="52">
        <f>_xlfn.XLOOKUP(B2097,Cal_Date!B:B,Cal_Date!A:A,0)</f>
        <v>2</v>
      </c>
      <c r="E2097">
        <v>2019</v>
      </c>
      <c r="F2097" t="s">
        <v>124</v>
      </c>
      <c r="G2097" t="s">
        <v>129</v>
      </c>
      <c r="H2097" t="s">
        <v>48</v>
      </c>
      <c r="I2097" t="s">
        <v>18</v>
      </c>
      <c r="J2097" t="s">
        <v>10</v>
      </c>
      <c r="K2097" t="s">
        <v>43</v>
      </c>
      <c r="L2097">
        <v>1</v>
      </c>
      <c r="M2097">
        <v>1005</v>
      </c>
      <c r="O2097" t="s">
        <v>25</v>
      </c>
      <c r="R2097" t="s">
        <v>44</v>
      </c>
      <c r="S2097" s="49" t="str">
        <f t="shared" si="257"/>
        <v>Card</v>
      </c>
      <c r="T2097" s="3">
        <v>0.03</v>
      </c>
      <c r="U2097" s="2">
        <v>7.6229999999999993</v>
      </c>
      <c r="V2097" s="2">
        <v>1.46</v>
      </c>
      <c r="W2097" s="54">
        <f>_xlfn.XLOOKUP(M2097,Market!A:A,Market!F:F,0)</f>
        <v>8.8999999999999996E-2</v>
      </c>
      <c r="X2097" s="55">
        <f t="shared" si="258"/>
        <v>0.22868999999999998</v>
      </c>
      <c r="Y2097" s="55">
        <f t="shared" si="259"/>
        <v>6.1629999999999994</v>
      </c>
      <c r="Z2097" s="54">
        <f t="shared" si="260"/>
        <v>0.80847435392889933</v>
      </c>
      <c r="AA2097" s="49" t="str">
        <f t="shared" ca="1" si="261"/>
        <v>N</v>
      </c>
      <c r="AB2097" s="49">
        <f t="shared" ca="1" si="262"/>
        <v>5</v>
      </c>
      <c r="AC2097" s="49" t="str">
        <f t="shared" ca="1" si="263"/>
        <v>N</v>
      </c>
    </row>
    <row r="2098" spans="1:29" x14ac:dyDescent="0.25">
      <c r="A2098">
        <v>9395</v>
      </c>
      <c r="B2098" s="9">
        <v>43566</v>
      </c>
      <c r="C2098" s="50" t="str">
        <f t="shared" si="256"/>
        <v>N</v>
      </c>
      <c r="D2098" s="52">
        <f>_xlfn.XLOOKUP(B2098,Cal_Date!B:B,Cal_Date!A:A,0)</f>
        <v>2</v>
      </c>
      <c r="E2098">
        <v>2019</v>
      </c>
      <c r="F2098" t="s">
        <v>124</v>
      </c>
      <c r="G2098" t="s">
        <v>129</v>
      </c>
      <c r="H2098" t="s">
        <v>48</v>
      </c>
      <c r="I2098" t="s">
        <v>18</v>
      </c>
      <c r="J2098" t="s">
        <v>10</v>
      </c>
      <c r="K2098" t="s">
        <v>43</v>
      </c>
      <c r="L2098">
        <v>1</v>
      </c>
      <c r="M2098">
        <v>1002</v>
      </c>
      <c r="O2098" t="s">
        <v>28</v>
      </c>
      <c r="R2098" t="s">
        <v>44</v>
      </c>
      <c r="S2098" s="49" t="str">
        <f t="shared" si="257"/>
        <v>Card</v>
      </c>
      <c r="T2098" s="3">
        <v>0.03</v>
      </c>
      <c r="U2098" s="2">
        <v>7.42</v>
      </c>
      <c r="V2098" s="2">
        <v>1.46</v>
      </c>
      <c r="W2098" s="54">
        <f>_xlfn.XLOOKUP(M2098,Market!A:A,Market!F:F,0)</f>
        <v>0.06</v>
      </c>
      <c r="X2098" s="55">
        <f t="shared" si="258"/>
        <v>0.22259999999999999</v>
      </c>
      <c r="Y2098" s="55">
        <f t="shared" si="259"/>
        <v>5.96</v>
      </c>
      <c r="Z2098" s="54">
        <f t="shared" si="260"/>
        <v>0.80323450134770891</v>
      </c>
      <c r="AA2098" s="49" t="str">
        <f t="shared" ca="1" si="261"/>
        <v>N</v>
      </c>
      <c r="AB2098" s="49">
        <f t="shared" ca="1" si="262"/>
        <v>5</v>
      </c>
      <c r="AC2098" s="49" t="str">
        <f t="shared" ca="1" si="263"/>
        <v>N</v>
      </c>
    </row>
    <row r="2099" spans="1:29" x14ac:dyDescent="0.25">
      <c r="A2099">
        <v>9396</v>
      </c>
      <c r="B2099" s="9">
        <v>43566</v>
      </c>
      <c r="C2099" s="50" t="str">
        <f t="shared" si="256"/>
        <v>N</v>
      </c>
      <c r="D2099" s="52">
        <f>_xlfn.XLOOKUP(B2099,Cal_Date!B:B,Cal_Date!A:A,0)</f>
        <v>2</v>
      </c>
      <c r="E2099">
        <v>2019</v>
      </c>
      <c r="F2099" t="s">
        <v>124</v>
      </c>
      <c r="G2099" t="s">
        <v>129</v>
      </c>
      <c r="H2099" t="s">
        <v>11</v>
      </c>
      <c r="I2099" t="s">
        <v>11</v>
      </c>
      <c r="J2099" t="s">
        <v>15</v>
      </c>
      <c r="K2099" t="s">
        <v>42</v>
      </c>
      <c r="L2099">
        <v>2</v>
      </c>
      <c r="M2099">
        <v>1004</v>
      </c>
      <c r="O2099" t="s">
        <v>28</v>
      </c>
      <c r="R2099" t="s">
        <v>47</v>
      </c>
      <c r="S2099" s="49" t="str">
        <f t="shared" si="257"/>
        <v>Card</v>
      </c>
      <c r="T2099" s="3">
        <v>3.5000000000000003E-2</v>
      </c>
      <c r="U2099" s="2">
        <v>6.36</v>
      </c>
      <c r="V2099" s="2">
        <v>1.98</v>
      </c>
      <c r="W2099" s="54">
        <f>_xlfn.XLOOKUP(M2099,Market!A:A,Market!F:F,0)</f>
        <v>0.06</v>
      </c>
      <c r="X2099" s="55">
        <f t="shared" si="258"/>
        <v>0.22260000000000002</v>
      </c>
      <c r="Y2099" s="55">
        <f t="shared" si="259"/>
        <v>4.3800000000000008</v>
      </c>
      <c r="Z2099" s="54">
        <f t="shared" si="260"/>
        <v>0.68867924528301894</v>
      </c>
      <c r="AA2099" s="49" t="str">
        <f t="shared" ca="1" si="261"/>
        <v>N</v>
      </c>
      <c r="AB2099" s="49">
        <f t="shared" ca="1" si="262"/>
        <v>5</v>
      </c>
      <c r="AC2099" s="49" t="str">
        <f t="shared" ca="1" si="263"/>
        <v>N</v>
      </c>
    </row>
    <row r="2100" spans="1:29" x14ac:dyDescent="0.25">
      <c r="A2100">
        <v>9397</v>
      </c>
      <c r="B2100" s="9">
        <v>43566</v>
      </c>
      <c r="C2100" s="50" t="str">
        <f t="shared" si="256"/>
        <v>N</v>
      </c>
      <c r="D2100" s="52">
        <f>_xlfn.XLOOKUP(B2100,Cal_Date!B:B,Cal_Date!A:A,0)</f>
        <v>2</v>
      </c>
      <c r="E2100">
        <v>2019</v>
      </c>
      <c r="F2100" t="s">
        <v>124</v>
      </c>
      <c r="G2100" t="s">
        <v>129</v>
      </c>
      <c r="H2100" t="s">
        <v>14</v>
      </c>
      <c r="I2100" t="s">
        <v>18</v>
      </c>
      <c r="J2100" t="s">
        <v>15</v>
      </c>
      <c r="K2100" t="s">
        <v>43</v>
      </c>
      <c r="L2100">
        <v>1</v>
      </c>
      <c r="M2100">
        <v>1005</v>
      </c>
      <c r="O2100" t="s">
        <v>25</v>
      </c>
      <c r="R2100" t="s">
        <v>44</v>
      </c>
      <c r="S2100" s="49" t="str">
        <f t="shared" si="257"/>
        <v>Card</v>
      </c>
      <c r="T2100" s="3">
        <v>0.03</v>
      </c>
      <c r="U2100" s="2">
        <v>7.6229999999999993</v>
      </c>
      <c r="V2100" s="2">
        <v>2.1</v>
      </c>
      <c r="W2100" s="54">
        <f>_xlfn.XLOOKUP(M2100,Market!A:A,Market!F:F,0)</f>
        <v>8.8999999999999996E-2</v>
      </c>
      <c r="X2100" s="55">
        <f t="shared" si="258"/>
        <v>0.22868999999999998</v>
      </c>
      <c r="Y2100" s="55">
        <f t="shared" si="259"/>
        <v>5.5229999999999997</v>
      </c>
      <c r="Z2100" s="54">
        <f t="shared" si="260"/>
        <v>0.72451790633608815</v>
      </c>
      <c r="AA2100" s="49" t="str">
        <f t="shared" ca="1" si="261"/>
        <v>N</v>
      </c>
      <c r="AB2100" s="49">
        <f t="shared" ca="1" si="262"/>
        <v>5</v>
      </c>
      <c r="AC2100" s="49" t="str">
        <f t="shared" ca="1" si="263"/>
        <v>N</v>
      </c>
    </row>
    <row r="2101" spans="1:29" x14ac:dyDescent="0.25">
      <c r="A2101">
        <v>9398</v>
      </c>
      <c r="B2101" s="9">
        <v>43566</v>
      </c>
      <c r="C2101" s="50" t="str">
        <f t="shared" si="256"/>
        <v>N</v>
      </c>
      <c r="D2101" s="52">
        <f>_xlfn.XLOOKUP(B2101,Cal_Date!B:B,Cal_Date!A:A,0)</f>
        <v>2</v>
      </c>
      <c r="E2101">
        <v>2019</v>
      </c>
      <c r="F2101" t="s">
        <v>124</v>
      </c>
      <c r="G2101" t="s">
        <v>129</v>
      </c>
      <c r="H2101" t="s">
        <v>11</v>
      </c>
      <c r="I2101" t="s">
        <v>11</v>
      </c>
      <c r="J2101" t="s">
        <v>15</v>
      </c>
      <c r="K2101" t="s">
        <v>42</v>
      </c>
      <c r="L2101">
        <v>1</v>
      </c>
      <c r="M2101">
        <v>1001</v>
      </c>
      <c r="O2101" t="s">
        <v>25</v>
      </c>
      <c r="R2101" t="s">
        <v>44</v>
      </c>
      <c r="S2101" s="49" t="str">
        <f t="shared" si="257"/>
        <v>Card</v>
      </c>
      <c r="T2101" s="3">
        <v>0.03</v>
      </c>
      <c r="U2101" s="2">
        <v>3.18</v>
      </c>
      <c r="V2101" s="2">
        <v>0.99</v>
      </c>
      <c r="W2101" s="54">
        <f>_xlfn.XLOOKUP(M2101,Market!A:A,Market!F:F,0)</f>
        <v>0.06</v>
      </c>
      <c r="X2101" s="55">
        <f t="shared" si="258"/>
        <v>9.5399999999999999E-2</v>
      </c>
      <c r="Y2101" s="55">
        <f t="shared" si="259"/>
        <v>2.1900000000000004</v>
      </c>
      <c r="Z2101" s="54">
        <f t="shared" si="260"/>
        <v>0.68867924528301894</v>
      </c>
      <c r="AA2101" s="49" t="str">
        <f t="shared" ca="1" si="261"/>
        <v>N</v>
      </c>
      <c r="AB2101" s="49">
        <f t="shared" ca="1" si="262"/>
        <v>5</v>
      </c>
      <c r="AC2101" s="49" t="str">
        <f t="shared" ca="1" si="263"/>
        <v>N</v>
      </c>
    </row>
    <row r="2102" spans="1:29" x14ac:dyDescent="0.25">
      <c r="A2102">
        <v>9399</v>
      </c>
      <c r="B2102" s="9">
        <v>43566</v>
      </c>
      <c r="C2102" s="50" t="str">
        <f t="shared" si="256"/>
        <v>N</v>
      </c>
      <c r="D2102" s="52">
        <f>_xlfn.XLOOKUP(B2102,Cal_Date!B:B,Cal_Date!A:A,0)</f>
        <v>2</v>
      </c>
      <c r="E2102">
        <v>2019</v>
      </c>
      <c r="F2102" t="s">
        <v>124</v>
      </c>
      <c r="G2102" t="s">
        <v>129</v>
      </c>
      <c r="H2102" t="s">
        <v>48</v>
      </c>
      <c r="I2102" t="s">
        <v>18</v>
      </c>
      <c r="J2102" t="s">
        <v>10</v>
      </c>
      <c r="K2102" t="s">
        <v>43</v>
      </c>
      <c r="L2102">
        <v>1</v>
      </c>
      <c r="M2102">
        <v>1010</v>
      </c>
      <c r="O2102" t="s">
        <v>25</v>
      </c>
      <c r="R2102" t="s">
        <v>44</v>
      </c>
      <c r="S2102" s="49" t="str">
        <f t="shared" si="257"/>
        <v>Card</v>
      </c>
      <c r="T2102" s="3">
        <v>0.03</v>
      </c>
      <c r="U2102" s="2">
        <v>7.5600000000000005</v>
      </c>
      <c r="V2102" s="2">
        <v>1.46</v>
      </c>
      <c r="W2102" s="54">
        <f>_xlfn.XLOOKUP(M2102,Market!A:A,Market!F:F,0)</f>
        <v>0.08</v>
      </c>
      <c r="X2102" s="55">
        <f t="shared" si="258"/>
        <v>0.2268</v>
      </c>
      <c r="Y2102" s="55">
        <f t="shared" si="259"/>
        <v>6.1000000000000005</v>
      </c>
      <c r="Z2102" s="54">
        <f t="shared" si="260"/>
        <v>0.80687830687830686</v>
      </c>
      <c r="AA2102" s="49" t="str">
        <f t="shared" ca="1" si="261"/>
        <v>N</v>
      </c>
      <c r="AB2102" s="49">
        <f t="shared" ca="1" si="262"/>
        <v>5</v>
      </c>
      <c r="AC2102" s="49" t="str">
        <f t="shared" ca="1" si="263"/>
        <v>N</v>
      </c>
    </row>
    <row r="2103" spans="1:29" x14ac:dyDescent="0.25">
      <c r="A2103">
        <v>9400</v>
      </c>
      <c r="B2103" s="9">
        <v>43566</v>
      </c>
      <c r="C2103" s="50" t="str">
        <f t="shared" si="256"/>
        <v>N</v>
      </c>
      <c r="D2103" s="52">
        <f>_xlfn.XLOOKUP(B2103,Cal_Date!B:B,Cal_Date!A:A,0)</f>
        <v>2</v>
      </c>
      <c r="E2103">
        <v>2019</v>
      </c>
      <c r="F2103" t="s">
        <v>124</v>
      </c>
      <c r="G2103" t="s">
        <v>129</v>
      </c>
      <c r="H2103" t="s">
        <v>11</v>
      </c>
      <c r="I2103" t="s">
        <v>13</v>
      </c>
      <c r="J2103" t="s">
        <v>15</v>
      </c>
      <c r="K2103" t="s">
        <v>42</v>
      </c>
      <c r="L2103">
        <v>1</v>
      </c>
      <c r="M2103">
        <v>1011</v>
      </c>
      <c r="O2103" t="s">
        <v>25</v>
      </c>
      <c r="R2103" t="s">
        <v>44</v>
      </c>
      <c r="S2103" s="49" t="str">
        <f t="shared" si="257"/>
        <v>Card</v>
      </c>
      <c r="T2103" s="3">
        <v>0.03</v>
      </c>
      <c r="U2103" s="2">
        <v>3.18</v>
      </c>
      <c r="V2103" s="2">
        <v>1.42</v>
      </c>
      <c r="W2103" s="54">
        <f>_xlfn.XLOOKUP(M2103,Market!A:A,Market!F:F,0)</f>
        <v>0.06</v>
      </c>
      <c r="X2103" s="55">
        <f t="shared" si="258"/>
        <v>9.5399999999999999E-2</v>
      </c>
      <c r="Y2103" s="55">
        <f t="shared" si="259"/>
        <v>1.7600000000000002</v>
      </c>
      <c r="Z2103" s="54">
        <f t="shared" si="260"/>
        <v>0.55345911949685545</v>
      </c>
      <c r="AA2103" s="49" t="str">
        <f t="shared" ca="1" si="261"/>
        <v>N</v>
      </c>
      <c r="AB2103" s="49">
        <f t="shared" ca="1" si="262"/>
        <v>5</v>
      </c>
      <c r="AC2103" s="49" t="str">
        <f t="shared" ca="1" si="263"/>
        <v>N</v>
      </c>
    </row>
    <row r="2104" spans="1:29" x14ac:dyDescent="0.25">
      <c r="A2104">
        <v>9401</v>
      </c>
      <c r="B2104" s="9">
        <v>43566</v>
      </c>
      <c r="C2104" s="50" t="str">
        <f t="shared" si="256"/>
        <v>N</v>
      </c>
      <c r="D2104" s="52">
        <f>_xlfn.XLOOKUP(B2104,Cal_Date!B:B,Cal_Date!A:A,0)</f>
        <v>2</v>
      </c>
      <c r="E2104">
        <v>2019</v>
      </c>
      <c r="F2104" t="s">
        <v>124</v>
      </c>
      <c r="G2104" t="s">
        <v>129</v>
      </c>
      <c r="H2104" t="s">
        <v>48</v>
      </c>
      <c r="I2104" t="s">
        <v>18</v>
      </c>
      <c r="J2104" t="s">
        <v>10</v>
      </c>
      <c r="K2104" t="s">
        <v>43</v>
      </c>
      <c r="L2104">
        <v>1</v>
      </c>
      <c r="M2104">
        <v>1011</v>
      </c>
      <c r="O2104" t="s">
        <v>25</v>
      </c>
      <c r="R2104" t="s">
        <v>44</v>
      </c>
      <c r="S2104" s="49" t="str">
        <f t="shared" si="257"/>
        <v>Card</v>
      </c>
      <c r="T2104" s="3">
        <v>0.03</v>
      </c>
      <c r="U2104" s="2">
        <v>7.42</v>
      </c>
      <c r="V2104" s="2">
        <v>1.46</v>
      </c>
      <c r="W2104" s="54">
        <f>_xlfn.XLOOKUP(M2104,Market!A:A,Market!F:F,0)</f>
        <v>0.06</v>
      </c>
      <c r="X2104" s="55">
        <f t="shared" si="258"/>
        <v>0.22259999999999999</v>
      </c>
      <c r="Y2104" s="55">
        <f t="shared" si="259"/>
        <v>5.96</v>
      </c>
      <c r="Z2104" s="54">
        <f t="shared" si="260"/>
        <v>0.80323450134770891</v>
      </c>
      <c r="AA2104" s="49" t="str">
        <f t="shared" ca="1" si="261"/>
        <v>N</v>
      </c>
      <c r="AB2104" s="49">
        <f t="shared" ca="1" si="262"/>
        <v>5</v>
      </c>
      <c r="AC2104" s="49" t="str">
        <f t="shared" ca="1" si="263"/>
        <v>N</v>
      </c>
    </row>
    <row r="2105" spans="1:29" x14ac:dyDescent="0.25">
      <c r="A2105">
        <v>9402</v>
      </c>
      <c r="B2105" s="9">
        <v>43566</v>
      </c>
      <c r="C2105" s="50" t="str">
        <f t="shared" si="256"/>
        <v>N</v>
      </c>
      <c r="D2105" s="52">
        <f>_xlfn.XLOOKUP(B2105,Cal_Date!B:B,Cal_Date!A:A,0)</f>
        <v>2</v>
      </c>
      <c r="E2105">
        <v>2019</v>
      </c>
      <c r="F2105" t="s">
        <v>124</v>
      </c>
      <c r="G2105" t="s">
        <v>129</v>
      </c>
      <c r="H2105" t="s">
        <v>11</v>
      </c>
      <c r="I2105" t="s">
        <v>13</v>
      </c>
      <c r="J2105" t="s">
        <v>15</v>
      </c>
      <c r="K2105" t="s">
        <v>42</v>
      </c>
      <c r="L2105">
        <v>2</v>
      </c>
      <c r="M2105">
        <v>1001</v>
      </c>
      <c r="O2105" t="s">
        <v>25</v>
      </c>
      <c r="R2105" t="s">
        <v>44</v>
      </c>
      <c r="S2105" s="49" t="str">
        <f t="shared" si="257"/>
        <v>Card</v>
      </c>
      <c r="T2105" s="3">
        <v>0.03</v>
      </c>
      <c r="U2105" s="2">
        <v>6.36</v>
      </c>
      <c r="V2105" s="2">
        <v>2.84</v>
      </c>
      <c r="W2105" s="54">
        <f>_xlfn.XLOOKUP(M2105,Market!A:A,Market!F:F,0)</f>
        <v>0.06</v>
      </c>
      <c r="X2105" s="55">
        <f t="shared" si="258"/>
        <v>0.1908</v>
      </c>
      <c r="Y2105" s="55">
        <f t="shared" si="259"/>
        <v>3.5200000000000005</v>
      </c>
      <c r="Z2105" s="54">
        <f t="shared" si="260"/>
        <v>0.55345911949685545</v>
      </c>
      <c r="AA2105" s="49" t="str">
        <f t="shared" ca="1" si="261"/>
        <v>N</v>
      </c>
      <c r="AB2105" s="49">
        <f t="shared" ca="1" si="262"/>
        <v>5</v>
      </c>
      <c r="AC2105" s="49" t="str">
        <f t="shared" ca="1" si="263"/>
        <v>N</v>
      </c>
    </row>
    <row r="2106" spans="1:29" x14ac:dyDescent="0.25">
      <c r="A2106">
        <v>9403</v>
      </c>
      <c r="B2106" s="9">
        <v>43566</v>
      </c>
      <c r="C2106" s="50" t="str">
        <f t="shared" si="256"/>
        <v>N</v>
      </c>
      <c r="D2106" s="52">
        <f>_xlfn.XLOOKUP(B2106,Cal_Date!B:B,Cal_Date!A:A,0)</f>
        <v>2</v>
      </c>
      <c r="E2106">
        <v>2019</v>
      </c>
      <c r="F2106" t="s">
        <v>124</v>
      </c>
      <c r="G2106" t="s">
        <v>129</v>
      </c>
      <c r="H2106" t="s">
        <v>14</v>
      </c>
      <c r="I2106" t="s">
        <v>13</v>
      </c>
      <c r="J2106" t="s">
        <v>15</v>
      </c>
      <c r="K2106" t="s">
        <v>43</v>
      </c>
      <c r="L2106">
        <v>2</v>
      </c>
      <c r="M2106">
        <v>1003</v>
      </c>
      <c r="O2106" t="s">
        <v>25</v>
      </c>
      <c r="R2106" t="s">
        <v>44</v>
      </c>
      <c r="S2106" s="49" t="str">
        <f t="shared" si="257"/>
        <v>Card</v>
      </c>
      <c r="T2106" s="3">
        <v>0.03</v>
      </c>
      <c r="U2106" s="2">
        <v>14.84</v>
      </c>
      <c r="V2106" s="2">
        <v>4.24</v>
      </c>
      <c r="W2106" s="54">
        <f>_xlfn.XLOOKUP(M2106,Market!A:A,Market!F:F,0)</f>
        <v>0.06</v>
      </c>
      <c r="X2106" s="55">
        <f t="shared" si="258"/>
        <v>0.44519999999999998</v>
      </c>
      <c r="Y2106" s="55">
        <f t="shared" si="259"/>
        <v>10.6</v>
      </c>
      <c r="Z2106" s="54">
        <f t="shared" si="260"/>
        <v>0.7142857142857143</v>
      </c>
      <c r="AA2106" s="49" t="str">
        <f t="shared" ca="1" si="261"/>
        <v>N</v>
      </c>
      <c r="AB2106" s="49">
        <f t="shared" ca="1" si="262"/>
        <v>5</v>
      </c>
      <c r="AC2106" s="49" t="str">
        <f t="shared" ca="1" si="263"/>
        <v>N</v>
      </c>
    </row>
    <row r="2107" spans="1:29" x14ac:dyDescent="0.25">
      <c r="A2107">
        <v>9404</v>
      </c>
      <c r="B2107" s="9">
        <v>43566</v>
      </c>
      <c r="C2107" s="50" t="str">
        <f t="shared" si="256"/>
        <v>N</v>
      </c>
      <c r="D2107" s="52">
        <f>_xlfn.XLOOKUP(B2107,Cal_Date!B:B,Cal_Date!A:A,0)</f>
        <v>2</v>
      </c>
      <c r="E2107">
        <v>2019</v>
      </c>
      <c r="F2107" t="s">
        <v>124</v>
      </c>
      <c r="G2107" t="s">
        <v>129</v>
      </c>
      <c r="H2107" t="s">
        <v>14</v>
      </c>
      <c r="I2107" t="s">
        <v>18</v>
      </c>
      <c r="J2107" t="s">
        <v>15</v>
      </c>
      <c r="K2107" t="s">
        <v>43</v>
      </c>
      <c r="L2107">
        <v>1</v>
      </c>
      <c r="M2107">
        <v>1005</v>
      </c>
      <c r="O2107" t="s">
        <v>25</v>
      </c>
      <c r="R2107" t="s">
        <v>44</v>
      </c>
      <c r="S2107" s="49" t="str">
        <f t="shared" si="257"/>
        <v>Card</v>
      </c>
      <c r="T2107" s="3">
        <v>0.03</v>
      </c>
      <c r="U2107" s="2">
        <v>7.6229999999999993</v>
      </c>
      <c r="V2107" s="2">
        <v>2.1</v>
      </c>
      <c r="W2107" s="54">
        <f>_xlfn.XLOOKUP(M2107,Market!A:A,Market!F:F,0)</f>
        <v>8.8999999999999996E-2</v>
      </c>
      <c r="X2107" s="55">
        <f t="shared" si="258"/>
        <v>0.22868999999999998</v>
      </c>
      <c r="Y2107" s="55">
        <f t="shared" si="259"/>
        <v>5.5229999999999997</v>
      </c>
      <c r="Z2107" s="54">
        <f t="shared" si="260"/>
        <v>0.72451790633608815</v>
      </c>
      <c r="AA2107" s="49" t="str">
        <f t="shared" ca="1" si="261"/>
        <v>N</v>
      </c>
      <c r="AB2107" s="49">
        <f t="shared" ca="1" si="262"/>
        <v>5</v>
      </c>
      <c r="AC2107" s="49" t="str">
        <f t="shared" ca="1" si="263"/>
        <v>N</v>
      </c>
    </row>
    <row r="2108" spans="1:29" x14ac:dyDescent="0.25">
      <c r="A2108">
        <v>9405</v>
      </c>
      <c r="B2108" s="9">
        <v>43566</v>
      </c>
      <c r="C2108" s="50" t="str">
        <f t="shared" si="256"/>
        <v>N</v>
      </c>
      <c r="D2108" s="52">
        <f>_xlfn.XLOOKUP(B2108,Cal_Date!B:B,Cal_Date!A:A,0)</f>
        <v>2</v>
      </c>
      <c r="E2108">
        <v>2019</v>
      </c>
      <c r="F2108" t="s">
        <v>124</v>
      </c>
      <c r="G2108" t="s">
        <v>129</v>
      </c>
      <c r="H2108" t="s">
        <v>11</v>
      </c>
      <c r="I2108" t="s">
        <v>11</v>
      </c>
      <c r="J2108" t="s">
        <v>15</v>
      </c>
      <c r="K2108" t="s">
        <v>42</v>
      </c>
      <c r="L2108">
        <v>1</v>
      </c>
      <c r="M2108">
        <v>1005</v>
      </c>
      <c r="O2108" t="s">
        <v>25</v>
      </c>
      <c r="R2108" t="s">
        <v>44</v>
      </c>
      <c r="S2108" s="49" t="str">
        <f t="shared" si="257"/>
        <v>Card</v>
      </c>
      <c r="T2108" s="3">
        <v>0.03</v>
      </c>
      <c r="U2108" s="2">
        <v>3.2669999999999999</v>
      </c>
      <c r="V2108" s="2">
        <v>0.99</v>
      </c>
      <c r="W2108" s="54">
        <f>_xlfn.XLOOKUP(M2108,Market!A:A,Market!F:F,0)</f>
        <v>8.8999999999999996E-2</v>
      </c>
      <c r="X2108" s="55">
        <f t="shared" si="258"/>
        <v>9.801E-2</v>
      </c>
      <c r="Y2108" s="55">
        <f t="shared" si="259"/>
        <v>2.2770000000000001</v>
      </c>
      <c r="Z2108" s="54">
        <f t="shared" si="260"/>
        <v>0.69696969696969702</v>
      </c>
      <c r="AA2108" s="49" t="str">
        <f t="shared" ca="1" si="261"/>
        <v>N</v>
      </c>
      <c r="AB2108" s="49">
        <f t="shared" ca="1" si="262"/>
        <v>5</v>
      </c>
      <c r="AC2108" s="49" t="str">
        <f t="shared" ca="1" si="263"/>
        <v>N</v>
      </c>
    </row>
    <row r="2109" spans="1:29" x14ac:dyDescent="0.25">
      <c r="A2109">
        <v>9406</v>
      </c>
      <c r="B2109" s="9">
        <v>43566</v>
      </c>
      <c r="C2109" s="50" t="str">
        <f t="shared" si="256"/>
        <v>N</v>
      </c>
      <c r="D2109" s="52">
        <f>_xlfn.XLOOKUP(B2109,Cal_Date!B:B,Cal_Date!A:A,0)</f>
        <v>2</v>
      </c>
      <c r="E2109">
        <v>2019</v>
      </c>
      <c r="F2109" t="s">
        <v>124</v>
      </c>
      <c r="G2109" t="s">
        <v>129</v>
      </c>
      <c r="H2109" t="s">
        <v>11</v>
      </c>
      <c r="I2109" t="s">
        <v>13</v>
      </c>
      <c r="J2109" t="s">
        <v>15</v>
      </c>
      <c r="K2109" t="s">
        <v>42</v>
      </c>
      <c r="L2109">
        <v>1</v>
      </c>
      <c r="M2109">
        <v>1006</v>
      </c>
      <c r="O2109" t="s">
        <v>28</v>
      </c>
      <c r="R2109" t="s">
        <v>44</v>
      </c>
      <c r="S2109" s="49" t="str">
        <f t="shared" si="257"/>
        <v>Card</v>
      </c>
      <c r="T2109" s="3">
        <v>0.03</v>
      </c>
      <c r="U2109" s="2">
        <v>3.2669999999999999</v>
      </c>
      <c r="V2109" s="2">
        <v>1.42</v>
      </c>
      <c r="W2109" s="54">
        <f>_xlfn.XLOOKUP(M2109,Market!A:A,Market!F:F,0)</f>
        <v>8.8999999999999996E-2</v>
      </c>
      <c r="X2109" s="55">
        <f t="shared" si="258"/>
        <v>9.801E-2</v>
      </c>
      <c r="Y2109" s="55">
        <f t="shared" si="259"/>
        <v>1.847</v>
      </c>
      <c r="Z2109" s="54">
        <f t="shared" si="260"/>
        <v>0.56535047444138353</v>
      </c>
      <c r="AA2109" s="49" t="str">
        <f t="shared" ca="1" si="261"/>
        <v>N</v>
      </c>
      <c r="AB2109" s="49">
        <f t="shared" ca="1" si="262"/>
        <v>5</v>
      </c>
      <c r="AC2109" s="49" t="str">
        <f t="shared" ca="1" si="263"/>
        <v>N</v>
      </c>
    </row>
    <row r="2110" spans="1:29" x14ac:dyDescent="0.25">
      <c r="A2110">
        <v>9407</v>
      </c>
      <c r="B2110" s="9">
        <v>43566</v>
      </c>
      <c r="C2110" s="50" t="str">
        <f t="shared" si="256"/>
        <v>N</v>
      </c>
      <c r="D2110" s="52">
        <f>_xlfn.XLOOKUP(B2110,Cal_Date!B:B,Cal_Date!A:A,0)</f>
        <v>2</v>
      </c>
      <c r="E2110">
        <v>2019</v>
      </c>
      <c r="F2110" t="s">
        <v>124</v>
      </c>
      <c r="G2110" t="s">
        <v>129</v>
      </c>
      <c r="H2110" t="s">
        <v>11</v>
      </c>
      <c r="I2110" t="s">
        <v>13</v>
      </c>
      <c r="J2110" t="s">
        <v>15</v>
      </c>
      <c r="K2110" t="s">
        <v>42</v>
      </c>
      <c r="L2110">
        <v>2</v>
      </c>
      <c r="M2110">
        <v>1002</v>
      </c>
      <c r="O2110" t="s">
        <v>28</v>
      </c>
      <c r="R2110" t="s">
        <v>44</v>
      </c>
      <c r="S2110" s="49" t="str">
        <f t="shared" si="257"/>
        <v>Card</v>
      </c>
      <c r="T2110" s="3">
        <v>0.03</v>
      </c>
      <c r="U2110" s="2">
        <v>6.36</v>
      </c>
      <c r="V2110" s="2">
        <v>2.84</v>
      </c>
      <c r="W2110" s="54">
        <f>_xlfn.XLOOKUP(M2110,Market!A:A,Market!F:F,0)</f>
        <v>0.06</v>
      </c>
      <c r="X2110" s="55">
        <f t="shared" si="258"/>
        <v>0.1908</v>
      </c>
      <c r="Y2110" s="55">
        <f t="shared" si="259"/>
        <v>3.5200000000000005</v>
      </c>
      <c r="Z2110" s="54">
        <f t="shared" si="260"/>
        <v>0.55345911949685545</v>
      </c>
      <c r="AA2110" s="49" t="str">
        <f t="shared" ca="1" si="261"/>
        <v>N</v>
      </c>
      <c r="AB2110" s="49">
        <f t="shared" ca="1" si="262"/>
        <v>5</v>
      </c>
      <c r="AC2110" s="49" t="str">
        <f t="shared" ca="1" si="263"/>
        <v>N</v>
      </c>
    </row>
    <row r="2111" spans="1:29" x14ac:dyDescent="0.25">
      <c r="A2111">
        <v>9408</v>
      </c>
      <c r="B2111" s="9">
        <v>43566</v>
      </c>
      <c r="C2111" s="50" t="str">
        <f t="shared" si="256"/>
        <v>N</v>
      </c>
      <c r="D2111" s="52">
        <f>_xlfn.XLOOKUP(B2111,Cal_Date!B:B,Cal_Date!A:A,0)</f>
        <v>2</v>
      </c>
      <c r="E2111">
        <v>2019</v>
      </c>
      <c r="F2111" t="s">
        <v>124</v>
      </c>
      <c r="G2111" t="s">
        <v>129</v>
      </c>
      <c r="H2111" t="s">
        <v>11</v>
      </c>
      <c r="I2111" t="s">
        <v>11</v>
      </c>
      <c r="J2111" t="s">
        <v>15</v>
      </c>
      <c r="K2111" t="s">
        <v>42</v>
      </c>
      <c r="L2111">
        <v>1</v>
      </c>
      <c r="M2111">
        <v>1001</v>
      </c>
      <c r="O2111" t="s">
        <v>25</v>
      </c>
      <c r="R2111" t="s">
        <v>44</v>
      </c>
      <c r="S2111" s="49" t="str">
        <f t="shared" si="257"/>
        <v>Card</v>
      </c>
      <c r="T2111" s="3">
        <v>0.03</v>
      </c>
      <c r="U2111" s="2">
        <v>3.18</v>
      </c>
      <c r="V2111" s="2">
        <v>0.99</v>
      </c>
      <c r="W2111" s="54">
        <f>_xlfn.XLOOKUP(M2111,Market!A:A,Market!F:F,0)</f>
        <v>0.06</v>
      </c>
      <c r="X2111" s="55">
        <f t="shared" si="258"/>
        <v>9.5399999999999999E-2</v>
      </c>
      <c r="Y2111" s="55">
        <f t="shared" si="259"/>
        <v>2.1900000000000004</v>
      </c>
      <c r="Z2111" s="54">
        <f t="shared" si="260"/>
        <v>0.68867924528301894</v>
      </c>
      <c r="AA2111" s="49" t="str">
        <f t="shared" ca="1" si="261"/>
        <v>N</v>
      </c>
      <c r="AB2111" s="49">
        <f t="shared" ca="1" si="262"/>
        <v>5</v>
      </c>
      <c r="AC2111" s="49" t="str">
        <f t="shared" ca="1" si="263"/>
        <v>N</v>
      </c>
    </row>
    <row r="2112" spans="1:29" x14ac:dyDescent="0.25">
      <c r="A2112">
        <v>9409</v>
      </c>
      <c r="B2112" s="9">
        <v>43566</v>
      </c>
      <c r="C2112" s="50" t="str">
        <f t="shared" si="256"/>
        <v>N</v>
      </c>
      <c r="D2112" s="52">
        <f>_xlfn.XLOOKUP(B2112,Cal_Date!B:B,Cal_Date!A:A,0)</f>
        <v>2</v>
      </c>
      <c r="E2112">
        <v>2019</v>
      </c>
      <c r="F2112" t="s">
        <v>124</v>
      </c>
      <c r="G2112" t="s">
        <v>129</v>
      </c>
      <c r="H2112" t="s">
        <v>48</v>
      </c>
      <c r="I2112" t="s">
        <v>18</v>
      </c>
      <c r="J2112" t="s">
        <v>10</v>
      </c>
      <c r="K2112" t="s">
        <v>43</v>
      </c>
      <c r="L2112">
        <v>2</v>
      </c>
      <c r="M2112">
        <v>1003</v>
      </c>
      <c r="O2112" t="s">
        <v>25</v>
      </c>
      <c r="R2112" t="s">
        <v>44</v>
      </c>
      <c r="S2112" s="49" t="str">
        <f t="shared" si="257"/>
        <v>Card</v>
      </c>
      <c r="T2112" s="3">
        <v>0.03</v>
      </c>
      <c r="U2112" s="2">
        <v>14.84</v>
      </c>
      <c r="V2112" s="2">
        <v>2.92</v>
      </c>
      <c r="W2112" s="54">
        <f>_xlfn.XLOOKUP(M2112,Market!A:A,Market!F:F,0)</f>
        <v>0.06</v>
      </c>
      <c r="X2112" s="55">
        <f t="shared" si="258"/>
        <v>0.44519999999999998</v>
      </c>
      <c r="Y2112" s="55">
        <f t="shared" si="259"/>
        <v>11.92</v>
      </c>
      <c r="Z2112" s="54">
        <f t="shared" si="260"/>
        <v>0.80323450134770891</v>
      </c>
      <c r="AA2112" s="49" t="str">
        <f t="shared" ca="1" si="261"/>
        <v>N</v>
      </c>
      <c r="AB2112" s="49">
        <f t="shared" ca="1" si="262"/>
        <v>5</v>
      </c>
      <c r="AC2112" s="49" t="str">
        <f t="shared" ca="1" si="263"/>
        <v>N</v>
      </c>
    </row>
    <row r="2113" spans="1:29" x14ac:dyDescent="0.25">
      <c r="A2113">
        <v>9410</v>
      </c>
      <c r="B2113" s="9">
        <v>43566</v>
      </c>
      <c r="C2113" s="50" t="str">
        <f t="shared" si="256"/>
        <v>N</v>
      </c>
      <c r="D2113" s="52">
        <f>_xlfn.XLOOKUP(B2113,Cal_Date!B:B,Cal_Date!A:A,0)</f>
        <v>2</v>
      </c>
      <c r="E2113">
        <v>2019</v>
      </c>
      <c r="F2113" t="s">
        <v>124</v>
      </c>
      <c r="G2113" t="s">
        <v>129</v>
      </c>
      <c r="H2113" t="s">
        <v>11</v>
      </c>
      <c r="I2113" t="s">
        <v>13</v>
      </c>
      <c r="J2113" t="s">
        <v>15</v>
      </c>
      <c r="K2113" t="s">
        <v>42</v>
      </c>
      <c r="L2113">
        <v>1</v>
      </c>
      <c r="M2113">
        <v>1004</v>
      </c>
      <c r="O2113" t="s">
        <v>28</v>
      </c>
      <c r="R2113" t="s">
        <v>44</v>
      </c>
      <c r="S2113" s="49" t="str">
        <f t="shared" si="257"/>
        <v>Card</v>
      </c>
      <c r="T2113" s="3">
        <v>0.03</v>
      </c>
      <c r="U2113" s="2">
        <v>3.18</v>
      </c>
      <c r="V2113" s="2">
        <v>1.42</v>
      </c>
      <c r="W2113" s="54">
        <f>_xlfn.XLOOKUP(M2113,Market!A:A,Market!F:F,0)</f>
        <v>0.06</v>
      </c>
      <c r="X2113" s="55">
        <f t="shared" si="258"/>
        <v>9.5399999999999999E-2</v>
      </c>
      <c r="Y2113" s="55">
        <f t="shared" si="259"/>
        <v>1.7600000000000002</v>
      </c>
      <c r="Z2113" s="54">
        <f t="shared" si="260"/>
        <v>0.55345911949685545</v>
      </c>
      <c r="AA2113" s="49" t="str">
        <f t="shared" ca="1" si="261"/>
        <v>N</v>
      </c>
      <c r="AB2113" s="49">
        <f t="shared" ca="1" si="262"/>
        <v>5</v>
      </c>
      <c r="AC2113" s="49" t="str">
        <f t="shared" ca="1" si="263"/>
        <v>N</v>
      </c>
    </row>
    <row r="2114" spans="1:29" x14ac:dyDescent="0.25">
      <c r="A2114">
        <v>9411</v>
      </c>
      <c r="B2114" s="9">
        <v>43566</v>
      </c>
      <c r="C2114" s="50" t="str">
        <f t="shared" si="256"/>
        <v>N</v>
      </c>
      <c r="D2114" s="52">
        <f>_xlfn.XLOOKUP(B2114,Cal_Date!B:B,Cal_Date!A:A,0)</f>
        <v>2</v>
      </c>
      <c r="E2114">
        <v>2019</v>
      </c>
      <c r="F2114" t="s">
        <v>124</v>
      </c>
      <c r="G2114" t="s">
        <v>129</v>
      </c>
      <c r="H2114" t="s">
        <v>48</v>
      </c>
      <c r="I2114" t="s">
        <v>18</v>
      </c>
      <c r="J2114" t="s">
        <v>10</v>
      </c>
      <c r="K2114" t="s">
        <v>43</v>
      </c>
      <c r="L2114">
        <v>2</v>
      </c>
      <c r="M2114">
        <v>1003</v>
      </c>
      <c r="O2114" t="s">
        <v>25</v>
      </c>
      <c r="R2114" t="s">
        <v>44</v>
      </c>
      <c r="S2114" s="49" t="str">
        <f t="shared" si="257"/>
        <v>Card</v>
      </c>
      <c r="T2114" s="3">
        <v>0.03</v>
      </c>
      <c r="U2114" s="2">
        <v>14.84</v>
      </c>
      <c r="V2114" s="2">
        <v>2.92</v>
      </c>
      <c r="W2114" s="54">
        <f>_xlfn.XLOOKUP(M2114,Market!A:A,Market!F:F,0)</f>
        <v>0.06</v>
      </c>
      <c r="X2114" s="55">
        <f t="shared" si="258"/>
        <v>0.44519999999999998</v>
      </c>
      <c r="Y2114" s="55">
        <f t="shared" si="259"/>
        <v>11.92</v>
      </c>
      <c r="Z2114" s="54">
        <f t="shared" si="260"/>
        <v>0.80323450134770891</v>
      </c>
      <c r="AA2114" s="49" t="str">
        <f t="shared" ca="1" si="261"/>
        <v>N</v>
      </c>
      <c r="AB2114" s="49">
        <f t="shared" ca="1" si="262"/>
        <v>5</v>
      </c>
      <c r="AC2114" s="49" t="str">
        <f t="shared" ca="1" si="263"/>
        <v>N</v>
      </c>
    </row>
    <row r="2115" spans="1:29" x14ac:dyDescent="0.25">
      <c r="A2115">
        <v>9412</v>
      </c>
      <c r="B2115" s="9">
        <v>43566</v>
      </c>
      <c r="C2115" s="50" t="str">
        <f t="shared" ref="C2115:C2178" si="264">IF(OR(B2115="04/01/2018"+0,B2115="04/02/2018"+0),"Y","N")</f>
        <v>N</v>
      </c>
      <c r="D2115" s="52">
        <f>_xlfn.XLOOKUP(B2115,Cal_Date!B:B,Cal_Date!A:A,0)</f>
        <v>2</v>
      </c>
      <c r="E2115">
        <v>2019</v>
      </c>
      <c r="F2115" t="s">
        <v>124</v>
      </c>
      <c r="G2115" t="s">
        <v>129</v>
      </c>
      <c r="H2115" t="s">
        <v>48</v>
      </c>
      <c r="I2115" t="s">
        <v>18</v>
      </c>
      <c r="J2115" t="s">
        <v>10</v>
      </c>
      <c r="K2115" t="s">
        <v>43</v>
      </c>
      <c r="L2115">
        <v>1</v>
      </c>
      <c r="M2115">
        <v>1005</v>
      </c>
      <c r="O2115" t="s">
        <v>25</v>
      </c>
      <c r="R2115" t="s">
        <v>44</v>
      </c>
      <c r="S2115" s="49" t="str">
        <f t="shared" ref="S2115:S2178" si="265">IF(R2115="Cash","Cash","Card")</f>
        <v>Card</v>
      </c>
      <c r="T2115" s="3">
        <v>0.03</v>
      </c>
      <c r="U2115" s="2">
        <v>7.6229999999999993</v>
      </c>
      <c r="V2115" s="2">
        <v>1.46</v>
      </c>
      <c r="W2115" s="54">
        <f>_xlfn.XLOOKUP(M2115,Market!A:A,Market!F:F,0)</f>
        <v>8.8999999999999996E-2</v>
      </c>
      <c r="X2115" s="55">
        <f t="shared" ref="X2115:X2178" si="266">T2115*U2115</f>
        <v>0.22868999999999998</v>
      </c>
      <c r="Y2115" s="55">
        <f t="shared" ref="Y2115:Y2178" si="267">U2115-V2115</f>
        <v>6.1629999999999994</v>
      </c>
      <c r="Z2115" s="54">
        <f t="shared" ref="Z2115:Z2178" si="268">Y2115/U2115</f>
        <v>0.80847435392889933</v>
      </c>
      <c r="AA2115" s="49" t="str">
        <f t="shared" ref="AA2115:AA2178" ca="1" si="269">IF(DATEDIF(B2115,TODAY(),"y")&gt;5,"Y","N")</f>
        <v>N</v>
      </c>
      <c r="AB2115" s="49">
        <f t="shared" ref="AB2115:AB2178" ca="1" si="270">DATEDIF(B2115,TODAY(),"y")</f>
        <v>5</v>
      </c>
      <c r="AC2115" s="49" t="str">
        <f t="shared" ref="AC2115:AC2178" ca="1" si="271">IF(AB2115&gt;5,"Y","N")</f>
        <v>N</v>
      </c>
    </row>
    <row r="2116" spans="1:29" x14ac:dyDescent="0.25">
      <c r="A2116">
        <v>9413</v>
      </c>
      <c r="B2116" s="9">
        <v>43566</v>
      </c>
      <c r="C2116" s="50" t="str">
        <f t="shared" si="264"/>
        <v>N</v>
      </c>
      <c r="D2116" s="52">
        <f>_xlfn.XLOOKUP(B2116,Cal_Date!B:B,Cal_Date!A:A,0)</f>
        <v>2</v>
      </c>
      <c r="E2116">
        <v>2019</v>
      </c>
      <c r="F2116" t="s">
        <v>124</v>
      </c>
      <c r="G2116" t="s">
        <v>129</v>
      </c>
      <c r="H2116" t="s">
        <v>48</v>
      </c>
      <c r="I2116" t="s">
        <v>18</v>
      </c>
      <c r="J2116" t="s">
        <v>10</v>
      </c>
      <c r="K2116" t="s">
        <v>43</v>
      </c>
      <c r="L2116">
        <v>1</v>
      </c>
      <c r="M2116">
        <v>1007</v>
      </c>
      <c r="O2116" t="s">
        <v>28</v>
      </c>
      <c r="R2116" t="s">
        <v>44</v>
      </c>
      <c r="S2116" s="49" t="str">
        <f t="shared" si="265"/>
        <v>Card</v>
      </c>
      <c r="T2116" s="3">
        <v>0.03</v>
      </c>
      <c r="U2116" s="2">
        <v>7.6229999999999993</v>
      </c>
      <c r="V2116" s="2">
        <v>1.46</v>
      </c>
      <c r="W2116" s="54">
        <f>_xlfn.XLOOKUP(M2116,Market!A:A,Market!F:F,0)</f>
        <v>8.8999999999999996E-2</v>
      </c>
      <c r="X2116" s="55">
        <f t="shared" si="266"/>
        <v>0.22868999999999998</v>
      </c>
      <c r="Y2116" s="55">
        <f t="shared" si="267"/>
        <v>6.1629999999999994</v>
      </c>
      <c r="Z2116" s="54">
        <f t="shared" si="268"/>
        <v>0.80847435392889933</v>
      </c>
      <c r="AA2116" s="49" t="str">
        <f t="shared" ca="1" si="269"/>
        <v>N</v>
      </c>
      <c r="AB2116" s="49">
        <f t="shared" ca="1" si="270"/>
        <v>5</v>
      </c>
      <c r="AC2116" s="49" t="str">
        <f t="shared" ca="1" si="271"/>
        <v>N</v>
      </c>
    </row>
    <row r="2117" spans="1:29" x14ac:dyDescent="0.25">
      <c r="A2117">
        <v>9414</v>
      </c>
      <c r="B2117" s="9">
        <v>43566</v>
      </c>
      <c r="C2117" s="50" t="str">
        <f t="shared" si="264"/>
        <v>N</v>
      </c>
      <c r="D2117" s="52">
        <f>_xlfn.XLOOKUP(B2117,Cal_Date!B:B,Cal_Date!A:A,0)</f>
        <v>2</v>
      </c>
      <c r="E2117">
        <v>2019</v>
      </c>
      <c r="F2117" t="s">
        <v>124</v>
      </c>
      <c r="G2117" t="s">
        <v>129</v>
      </c>
      <c r="H2117" t="s">
        <v>48</v>
      </c>
      <c r="I2117" t="s">
        <v>18</v>
      </c>
      <c r="J2117" t="s">
        <v>10</v>
      </c>
      <c r="K2117" t="s">
        <v>43</v>
      </c>
      <c r="L2117">
        <v>1</v>
      </c>
      <c r="M2117">
        <v>1009</v>
      </c>
      <c r="O2117" t="s">
        <v>28</v>
      </c>
      <c r="R2117" t="s">
        <v>44</v>
      </c>
      <c r="S2117" s="49" t="str">
        <f t="shared" si="265"/>
        <v>Card</v>
      </c>
      <c r="T2117" s="3">
        <v>0.03</v>
      </c>
      <c r="U2117" s="2">
        <v>7.6229999999999993</v>
      </c>
      <c r="V2117" s="2">
        <v>1.46</v>
      </c>
      <c r="W2117" s="54">
        <f>_xlfn.XLOOKUP(M2117,Market!A:A,Market!F:F,0)</f>
        <v>8.8999999999999996E-2</v>
      </c>
      <c r="X2117" s="55">
        <f t="shared" si="266"/>
        <v>0.22868999999999998</v>
      </c>
      <c r="Y2117" s="55">
        <f t="shared" si="267"/>
        <v>6.1629999999999994</v>
      </c>
      <c r="Z2117" s="54">
        <f t="shared" si="268"/>
        <v>0.80847435392889933</v>
      </c>
      <c r="AA2117" s="49" t="str">
        <f t="shared" ca="1" si="269"/>
        <v>N</v>
      </c>
      <c r="AB2117" s="49">
        <f t="shared" ca="1" si="270"/>
        <v>5</v>
      </c>
      <c r="AC2117" s="49" t="str">
        <f t="shared" ca="1" si="271"/>
        <v>N</v>
      </c>
    </row>
    <row r="2118" spans="1:29" x14ac:dyDescent="0.25">
      <c r="A2118">
        <v>9415</v>
      </c>
      <c r="B2118" s="9">
        <v>43566</v>
      </c>
      <c r="C2118" s="50" t="str">
        <f t="shared" si="264"/>
        <v>N</v>
      </c>
      <c r="D2118" s="52">
        <f>_xlfn.XLOOKUP(B2118,Cal_Date!B:B,Cal_Date!A:A,0)</f>
        <v>2</v>
      </c>
      <c r="E2118">
        <v>2019</v>
      </c>
      <c r="F2118" t="s">
        <v>124</v>
      </c>
      <c r="G2118" t="s">
        <v>129</v>
      </c>
      <c r="H2118" t="s">
        <v>48</v>
      </c>
      <c r="I2118" t="s">
        <v>18</v>
      </c>
      <c r="J2118" t="s">
        <v>10</v>
      </c>
      <c r="K2118" t="s">
        <v>43</v>
      </c>
      <c r="L2118">
        <v>1</v>
      </c>
      <c r="M2118">
        <v>1001</v>
      </c>
      <c r="O2118" t="s">
        <v>25</v>
      </c>
      <c r="R2118" t="s">
        <v>44</v>
      </c>
      <c r="S2118" s="49" t="str">
        <f t="shared" si="265"/>
        <v>Card</v>
      </c>
      <c r="T2118" s="3">
        <v>0.03</v>
      </c>
      <c r="U2118" s="2">
        <v>7.42</v>
      </c>
      <c r="V2118" s="2">
        <v>1.46</v>
      </c>
      <c r="W2118" s="54">
        <f>_xlfn.XLOOKUP(M2118,Market!A:A,Market!F:F,0)</f>
        <v>0.06</v>
      </c>
      <c r="X2118" s="55">
        <f t="shared" si="266"/>
        <v>0.22259999999999999</v>
      </c>
      <c r="Y2118" s="55">
        <f t="shared" si="267"/>
        <v>5.96</v>
      </c>
      <c r="Z2118" s="54">
        <f t="shared" si="268"/>
        <v>0.80323450134770891</v>
      </c>
      <c r="AA2118" s="49" t="str">
        <f t="shared" ca="1" si="269"/>
        <v>N</v>
      </c>
      <c r="AB2118" s="49">
        <f t="shared" ca="1" si="270"/>
        <v>5</v>
      </c>
      <c r="AC2118" s="49" t="str">
        <f t="shared" ca="1" si="271"/>
        <v>N</v>
      </c>
    </row>
    <row r="2119" spans="1:29" x14ac:dyDescent="0.25">
      <c r="A2119">
        <v>9416</v>
      </c>
      <c r="B2119" s="9">
        <v>43566</v>
      </c>
      <c r="C2119" s="50" t="str">
        <f t="shared" si="264"/>
        <v>N</v>
      </c>
      <c r="D2119" s="52">
        <f>_xlfn.XLOOKUP(B2119,Cal_Date!B:B,Cal_Date!A:A,0)</f>
        <v>2</v>
      </c>
      <c r="E2119">
        <v>2019</v>
      </c>
      <c r="F2119" t="s">
        <v>124</v>
      </c>
      <c r="G2119" t="s">
        <v>129</v>
      </c>
      <c r="H2119" t="s">
        <v>14</v>
      </c>
      <c r="I2119" t="s">
        <v>18</v>
      </c>
      <c r="J2119" t="s">
        <v>15</v>
      </c>
      <c r="K2119" t="s">
        <v>43</v>
      </c>
      <c r="L2119">
        <v>2</v>
      </c>
      <c r="M2119">
        <v>1010</v>
      </c>
      <c r="O2119" t="s">
        <v>25</v>
      </c>
      <c r="R2119" t="s">
        <v>44</v>
      </c>
      <c r="S2119" s="49" t="str">
        <f t="shared" si="265"/>
        <v>Card</v>
      </c>
      <c r="T2119" s="3">
        <v>0.03</v>
      </c>
      <c r="U2119" s="2">
        <v>14.040000000000001</v>
      </c>
      <c r="V2119" s="2">
        <v>4.2</v>
      </c>
      <c r="W2119" s="54">
        <f>_xlfn.XLOOKUP(M2119,Market!A:A,Market!F:F,0)</f>
        <v>0.08</v>
      </c>
      <c r="X2119" s="55">
        <f t="shared" si="266"/>
        <v>0.42120000000000002</v>
      </c>
      <c r="Y2119" s="55">
        <f t="shared" si="267"/>
        <v>9.84</v>
      </c>
      <c r="Z2119" s="54">
        <f t="shared" si="268"/>
        <v>0.70085470085470081</v>
      </c>
      <c r="AA2119" s="49" t="str">
        <f t="shared" ca="1" si="269"/>
        <v>N</v>
      </c>
      <c r="AB2119" s="49">
        <f t="shared" ca="1" si="270"/>
        <v>5</v>
      </c>
      <c r="AC2119" s="49" t="str">
        <f t="shared" ca="1" si="271"/>
        <v>N</v>
      </c>
    </row>
    <row r="2120" spans="1:29" x14ac:dyDescent="0.25">
      <c r="A2120">
        <v>9417</v>
      </c>
      <c r="B2120" s="9">
        <v>43566</v>
      </c>
      <c r="C2120" s="50" t="str">
        <f t="shared" si="264"/>
        <v>N</v>
      </c>
      <c r="D2120" s="52">
        <f>_xlfn.XLOOKUP(B2120,Cal_Date!B:B,Cal_Date!A:A,0)</f>
        <v>2</v>
      </c>
      <c r="E2120">
        <v>2019</v>
      </c>
      <c r="F2120" t="s">
        <v>124</v>
      </c>
      <c r="G2120" t="s">
        <v>129</v>
      </c>
      <c r="H2120" t="s">
        <v>14</v>
      </c>
      <c r="I2120" t="s">
        <v>18</v>
      </c>
      <c r="J2120" t="s">
        <v>15</v>
      </c>
      <c r="K2120" t="s">
        <v>43</v>
      </c>
      <c r="L2120">
        <v>1</v>
      </c>
      <c r="M2120">
        <v>1010</v>
      </c>
      <c r="O2120" t="s">
        <v>25</v>
      </c>
      <c r="R2120" t="s">
        <v>44</v>
      </c>
      <c r="S2120" s="49" t="str">
        <f t="shared" si="265"/>
        <v>Card</v>
      </c>
      <c r="T2120" s="3">
        <v>0.03</v>
      </c>
      <c r="U2120" s="2">
        <v>7.5600000000000005</v>
      </c>
      <c r="V2120" s="2">
        <v>2.2200000000000002</v>
      </c>
      <c r="W2120" s="54">
        <f>_xlfn.XLOOKUP(M2120,Market!A:A,Market!F:F,0)</f>
        <v>0.08</v>
      </c>
      <c r="X2120" s="55">
        <f t="shared" si="266"/>
        <v>0.2268</v>
      </c>
      <c r="Y2120" s="55">
        <f t="shared" si="267"/>
        <v>5.34</v>
      </c>
      <c r="Z2120" s="54">
        <f t="shared" si="268"/>
        <v>0.70634920634920628</v>
      </c>
      <c r="AA2120" s="49" t="str">
        <f t="shared" ca="1" si="269"/>
        <v>N</v>
      </c>
      <c r="AB2120" s="49">
        <f t="shared" ca="1" si="270"/>
        <v>5</v>
      </c>
      <c r="AC2120" s="49" t="str">
        <f t="shared" ca="1" si="271"/>
        <v>N</v>
      </c>
    </row>
    <row r="2121" spans="1:29" x14ac:dyDescent="0.25">
      <c r="A2121">
        <v>9418</v>
      </c>
      <c r="B2121" s="9">
        <v>43566</v>
      </c>
      <c r="C2121" s="50" t="str">
        <f t="shared" si="264"/>
        <v>N</v>
      </c>
      <c r="D2121" s="52">
        <f>_xlfn.XLOOKUP(B2121,Cal_Date!B:B,Cal_Date!A:A,0)</f>
        <v>2</v>
      </c>
      <c r="E2121">
        <v>2019</v>
      </c>
      <c r="F2121" t="s">
        <v>124</v>
      </c>
      <c r="G2121" t="s">
        <v>129</v>
      </c>
      <c r="H2121" t="s">
        <v>14</v>
      </c>
      <c r="I2121" t="s">
        <v>18</v>
      </c>
      <c r="J2121" t="s">
        <v>15</v>
      </c>
      <c r="K2121" t="s">
        <v>43</v>
      </c>
      <c r="L2121">
        <v>1</v>
      </c>
      <c r="M2121">
        <v>1010</v>
      </c>
      <c r="O2121" t="s">
        <v>25</v>
      </c>
      <c r="R2121" t="s">
        <v>44</v>
      </c>
      <c r="S2121" s="49" t="str">
        <f t="shared" si="265"/>
        <v>Card</v>
      </c>
      <c r="T2121" s="3">
        <v>0.03</v>
      </c>
      <c r="U2121" s="2">
        <v>7.5600000000000005</v>
      </c>
      <c r="V2121" s="2">
        <v>2.2200000000000002</v>
      </c>
      <c r="W2121" s="54">
        <f>_xlfn.XLOOKUP(M2121,Market!A:A,Market!F:F,0)</f>
        <v>0.08</v>
      </c>
      <c r="X2121" s="55">
        <f t="shared" si="266"/>
        <v>0.2268</v>
      </c>
      <c r="Y2121" s="55">
        <f t="shared" si="267"/>
        <v>5.34</v>
      </c>
      <c r="Z2121" s="54">
        <f t="shared" si="268"/>
        <v>0.70634920634920628</v>
      </c>
      <c r="AA2121" s="49" t="str">
        <f t="shared" ca="1" si="269"/>
        <v>N</v>
      </c>
      <c r="AB2121" s="49">
        <f t="shared" ca="1" si="270"/>
        <v>5</v>
      </c>
      <c r="AC2121" s="49" t="str">
        <f t="shared" ca="1" si="271"/>
        <v>N</v>
      </c>
    </row>
    <row r="2122" spans="1:29" x14ac:dyDescent="0.25">
      <c r="A2122">
        <v>9419</v>
      </c>
      <c r="B2122" s="9">
        <v>43566</v>
      </c>
      <c r="C2122" s="50" t="str">
        <f t="shared" si="264"/>
        <v>N</v>
      </c>
      <c r="D2122" s="52">
        <f>_xlfn.XLOOKUP(B2122,Cal_Date!B:B,Cal_Date!A:A,0)</f>
        <v>2</v>
      </c>
      <c r="E2122">
        <v>2019</v>
      </c>
      <c r="F2122" t="s">
        <v>124</v>
      </c>
      <c r="G2122" t="s">
        <v>129</v>
      </c>
      <c r="H2122" t="s">
        <v>14</v>
      </c>
      <c r="I2122" t="s">
        <v>13</v>
      </c>
      <c r="J2122" t="s">
        <v>15</v>
      </c>
      <c r="K2122" t="s">
        <v>43</v>
      </c>
      <c r="L2122">
        <v>1</v>
      </c>
      <c r="M2122">
        <v>1010</v>
      </c>
      <c r="O2122" t="s">
        <v>25</v>
      </c>
      <c r="R2122" t="s">
        <v>44</v>
      </c>
      <c r="S2122" s="49" t="str">
        <f t="shared" si="265"/>
        <v>Card</v>
      </c>
      <c r="T2122" s="3">
        <v>0.03</v>
      </c>
      <c r="U2122" s="2">
        <v>7.5600000000000005</v>
      </c>
      <c r="V2122" s="2">
        <v>2.2400000000000002</v>
      </c>
      <c r="W2122" s="54">
        <f>_xlfn.XLOOKUP(M2122,Market!A:A,Market!F:F,0)</f>
        <v>0.08</v>
      </c>
      <c r="X2122" s="55">
        <f t="shared" si="266"/>
        <v>0.2268</v>
      </c>
      <c r="Y2122" s="55">
        <f t="shared" si="267"/>
        <v>5.32</v>
      </c>
      <c r="Z2122" s="54">
        <f t="shared" si="268"/>
        <v>0.70370370370370372</v>
      </c>
      <c r="AA2122" s="49" t="str">
        <f t="shared" ca="1" si="269"/>
        <v>N</v>
      </c>
      <c r="AB2122" s="49">
        <f t="shared" ca="1" si="270"/>
        <v>5</v>
      </c>
      <c r="AC2122" s="49" t="str">
        <f t="shared" ca="1" si="271"/>
        <v>N</v>
      </c>
    </row>
    <row r="2123" spans="1:29" x14ac:dyDescent="0.25">
      <c r="A2123">
        <v>9420</v>
      </c>
      <c r="B2123" s="9">
        <v>43566</v>
      </c>
      <c r="C2123" s="50" t="str">
        <f t="shared" si="264"/>
        <v>N</v>
      </c>
      <c r="D2123" s="52">
        <f>_xlfn.XLOOKUP(B2123,Cal_Date!B:B,Cal_Date!A:A,0)</f>
        <v>2</v>
      </c>
      <c r="E2123">
        <v>2019</v>
      </c>
      <c r="F2123" t="s">
        <v>124</v>
      </c>
      <c r="G2123" t="s">
        <v>129</v>
      </c>
      <c r="H2123" t="s">
        <v>14</v>
      </c>
      <c r="I2123" t="s">
        <v>18</v>
      </c>
      <c r="J2123" t="s">
        <v>15</v>
      </c>
      <c r="K2123" t="s">
        <v>43</v>
      </c>
      <c r="L2123">
        <v>1</v>
      </c>
      <c r="M2123">
        <v>1011</v>
      </c>
      <c r="O2123" t="s">
        <v>25</v>
      </c>
      <c r="R2123" t="s">
        <v>44</v>
      </c>
      <c r="S2123" s="49" t="str">
        <f t="shared" si="265"/>
        <v>Card</v>
      </c>
      <c r="T2123" s="3">
        <v>0.03</v>
      </c>
      <c r="U2123" s="2">
        <v>6.8900000000000006</v>
      </c>
      <c r="V2123" s="2">
        <v>2.1</v>
      </c>
      <c r="W2123" s="54">
        <f>_xlfn.XLOOKUP(M2123,Market!A:A,Market!F:F,0)</f>
        <v>0.06</v>
      </c>
      <c r="X2123" s="55">
        <f t="shared" si="266"/>
        <v>0.20670000000000002</v>
      </c>
      <c r="Y2123" s="55">
        <f t="shared" si="267"/>
        <v>4.7900000000000009</v>
      </c>
      <c r="Z2123" s="54">
        <f t="shared" si="268"/>
        <v>0.69521044992743108</v>
      </c>
      <c r="AA2123" s="49" t="str">
        <f t="shared" ca="1" si="269"/>
        <v>N</v>
      </c>
      <c r="AB2123" s="49">
        <f t="shared" ca="1" si="270"/>
        <v>5</v>
      </c>
      <c r="AC2123" s="49" t="str">
        <f t="shared" ca="1" si="271"/>
        <v>N</v>
      </c>
    </row>
    <row r="2124" spans="1:29" x14ac:dyDescent="0.25">
      <c r="A2124">
        <v>9421</v>
      </c>
      <c r="B2124" s="9">
        <v>43566</v>
      </c>
      <c r="C2124" s="50" t="str">
        <f t="shared" si="264"/>
        <v>N</v>
      </c>
      <c r="D2124" s="52">
        <f>_xlfn.XLOOKUP(B2124,Cal_Date!B:B,Cal_Date!A:A,0)</f>
        <v>2</v>
      </c>
      <c r="E2124">
        <v>2019</v>
      </c>
      <c r="F2124" t="s">
        <v>124</v>
      </c>
      <c r="G2124" t="s">
        <v>129</v>
      </c>
      <c r="H2124" t="s">
        <v>11</v>
      </c>
      <c r="I2124" t="s">
        <v>11</v>
      </c>
      <c r="J2124" t="s">
        <v>15</v>
      </c>
      <c r="K2124" t="s">
        <v>42</v>
      </c>
      <c r="L2124">
        <v>1</v>
      </c>
      <c r="M2124">
        <v>1007</v>
      </c>
      <c r="O2124" t="s">
        <v>28</v>
      </c>
      <c r="R2124" t="s">
        <v>44</v>
      </c>
      <c r="S2124" s="49" t="str">
        <f t="shared" si="265"/>
        <v>Card</v>
      </c>
      <c r="T2124" s="3">
        <v>0.03</v>
      </c>
      <c r="U2124" s="2">
        <v>2.7225000000000001</v>
      </c>
      <c r="V2124" s="2">
        <v>0.87</v>
      </c>
      <c r="W2124" s="54">
        <f>_xlfn.XLOOKUP(M2124,Market!A:A,Market!F:F,0)</f>
        <v>8.8999999999999996E-2</v>
      </c>
      <c r="X2124" s="55">
        <f t="shared" si="266"/>
        <v>8.1674999999999998E-2</v>
      </c>
      <c r="Y2124" s="55">
        <f t="shared" si="267"/>
        <v>1.8525</v>
      </c>
      <c r="Z2124" s="54">
        <f t="shared" si="268"/>
        <v>0.68044077134986225</v>
      </c>
      <c r="AA2124" s="49" t="str">
        <f t="shared" ca="1" si="269"/>
        <v>N</v>
      </c>
      <c r="AB2124" s="49">
        <f t="shared" ca="1" si="270"/>
        <v>5</v>
      </c>
      <c r="AC2124" s="49" t="str">
        <f t="shared" ca="1" si="271"/>
        <v>N</v>
      </c>
    </row>
    <row r="2125" spans="1:29" x14ac:dyDescent="0.25">
      <c r="A2125">
        <v>9422</v>
      </c>
      <c r="B2125" s="9">
        <v>43566</v>
      </c>
      <c r="C2125" s="50" t="str">
        <f t="shared" si="264"/>
        <v>N</v>
      </c>
      <c r="D2125" s="52">
        <f>_xlfn.XLOOKUP(B2125,Cal_Date!B:B,Cal_Date!A:A,0)</f>
        <v>2</v>
      </c>
      <c r="E2125">
        <v>2019</v>
      </c>
      <c r="F2125" t="s">
        <v>124</v>
      </c>
      <c r="G2125" t="s">
        <v>129</v>
      </c>
      <c r="H2125" t="s">
        <v>48</v>
      </c>
      <c r="I2125" t="s">
        <v>18</v>
      </c>
      <c r="J2125" t="s">
        <v>10</v>
      </c>
      <c r="K2125" t="s">
        <v>43</v>
      </c>
      <c r="L2125">
        <v>2</v>
      </c>
      <c r="M2125">
        <v>1007</v>
      </c>
      <c r="O2125" t="s">
        <v>28</v>
      </c>
      <c r="R2125" t="s">
        <v>44</v>
      </c>
      <c r="S2125" s="49" t="str">
        <f t="shared" si="265"/>
        <v>Card</v>
      </c>
      <c r="T2125" s="3">
        <v>0.03</v>
      </c>
      <c r="U2125" s="2">
        <v>15.245999999999999</v>
      </c>
      <c r="V2125" s="2">
        <v>2.92</v>
      </c>
      <c r="W2125" s="54">
        <f>_xlfn.XLOOKUP(M2125,Market!A:A,Market!F:F,0)</f>
        <v>8.8999999999999996E-2</v>
      </c>
      <c r="X2125" s="55">
        <f t="shared" si="266"/>
        <v>0.45737999999999995</v>
      </c>
      <c r="Y2125" s="55">
        <f t="shared" si="267"/>
        <v>12.325999999999999</v>
      </c>
      <c r="Z2125" s="54">
        <f t="shared" si="268"/>
        <v>0.80847435392889933</v>
      </c>
      <c r="AA2125" s="49" t="str">
        <f t="shared" ca="1" si="269"/>
        <v>N</v>
      </c>
      <c r="AB2125" s="49">
        <f t="shared" ca="1" si="270"/>
        <v>5</v>
      </c>
      <c r="AC2125" s="49" t="str">
        <f t="shared" ca="1" si="271"/>
        <v>N</v>
      </c>
    </row>
    <row r="2126" spans="1:29" x14ac:dyDescent="0.25">
      <c r="A2126">
        <v>9423</v>
      </c>
      <c r="B2126" s="9">
        <v>43566</v>
      </c>
      <c r="C2126" s="50" t="str">
        <f t="shared" si="264"/>
        <v>N</v>
      </c>
      <c r="D2126" s="52">
        <f>_xlfn.XLOOKUP(B2126,Cal_Date!B:B,Cal_Date!A:A,0)</f>
        <v>2</v>
      </c>
      <c r="E2126">
        <v>2019</v>
      </c>
      <c r="F2126" t="s">
        <v>124</v>
      </c>
      <c r="G2126" t="s">
        <v>129</v>
      </c>
      <c r="H2126" t="s">
        <v>48</v>
      </c>
      <c r="I2126" t="s">
        <v>18</v>
      </c>
      <c r="J2126" t="s">
        <v>10</v>
      </c>
      <c r="K2126" t="s">
        <v>43</v>
      </c>
      <c r="L2126">
        <v>2</v>
      </c>
      <c r="M2126">
        <v>1008</v>
      </c>
      <c r="O2126" t="s">
        <v>28</v>
      </c>
      <c r="R2126" t="s">
        <v>44</v>
      </c>
      <c r="S2126" s="49" t="str">
        <f t="shared" si="265"/>
        <v>Card</v>
      </c>
      <c r="T2126" s="3">
        <v>0.03</v>
      </c>
      <c r="U2126" s="2">
        <v>15.245999999999999</v>
      </c>
      <c r="V2126" s="2">
        <v>2.92</v>
      </c>
      <c r="W2126" s="54">
        <f>_xlfn.XLOOKUP(M2126,Market!A:A,Market!F:F,0)</f>
        <v>8.8999999999999996E-2</v>
      </c>
      <c r="X2126" s="55">
        <f t="shared" si="266"/>
        <v>0.45737999999999995</v>
      </c>
      <c r="Y2126" s="55">
        <f t="shared" si="267"/>
        <v>12.325999999999999</v>
      </c>
      <c r="Z2126" s="54">
        <f t="shared" si="268"/>
        <v>0.80847435392889933</v>
      </c>
      <c r="AA2126" s="49" t="str">
        <f t="shared" ca="1" si="269"/>
        <v>N</v>
      </c>
      <c r="AB2126" s="49">
        <f t="shared" ca="1" si="270"/>
        <v>5</v>
      </c>
      <c r="AC2126" s="49" t="str">
        <f t="shared" ca="1" si="271"/>
        <v>N</v>
      </c>
    </row>
    <row r="2127" spans="1:29" x14ac:dyDescent="0.25">
      <c r="A2127">
        <v>9424</v>
      </c>
      <c r="B2127" s="9">
        <v>43566</v>
      </c>
      <c r="C2127" s="50" t="str">
        <f t="shared" si="264"/>
        <v>N</v>
      </c>
      <c r="D2127" s="52">
        <f>_xlfn.XLOOKUP(B2127,Cal_Date!B:B,Cal_Date!A:A,0)</f>
        <v>2</v>
      </c>
      <c r="E2127">
        <v>2019</v>
      </c>
      <c r="F2127" t="s">
        <v>124</v>
      </c>
      <c r="G2127" t="s">
        <v>129</v>
      </c>
      <c r="H2127" t="s">
        <v>48</v>
      </c>
      <c r="I2127" t="s">
        <v>18</v>
      </c>
      <c r="J2127" t="s">
        <v>10</v>
      </c>
      <c r="K2127" t="s">
        <v>43</v>
      </c>
      <c r="L2127">
        <v>1</v>
      </c>
      <c r="M2127">
        <v>1004</v>
      </c>
      <c r="O2127" t="s">
        <v>28</v>
      </c>
      <c r="R2127" t="s">
        <v>44</v>
      </c>
      <c r="S2127" s="49" t="str">
        <f t="shared" si="265"/>
        <v>Card</v>
      </c>
      <c r="T2127" s="3">
        <v>0.03</v>
      </c>
      <c r="U2127" s="2">
        <v>7.42</v>
      </c>
      <c r="V2127" s="2">
        <v>1.46</v>
      </c>
      <c r="W2127" s="54">
        <f>_xlfn.XLOOKUP(M2127,Market!A:A,Market!F:F,0)</f>
        <v>0.06</v>
      </c>
      <c r="X2127" s="55">
        <f t="shared" si="266"/>
        <v>0.22259999999999999</v>
      </c>
      <c r="Y2127" s="55">
        <f t="shared" si="267"/>
        <v>5.96</v>
      </c>
      <c r="Z2127" s="54">
        <f t="shared" si="268"/>
        <v>0.80323450134770891</v>
      </c>
      <c r="AA2127" s="49" t="str">
        <f t="shared" ca="1" si="269"/>
        <v>N</v>
      </c>
      <c r="AB2127" s="49">
        <f t="shared" ca="1" si="270"/>
        <v>5</v>
      </c>
      <c r="AC2127" s="49" t="str">
        <f t="shared" ca="1" si="271"/>
        <v>N</v>
      </c>
    </row>
    <row r="2128" spans="1:29" x14ac:dyDescent="0.25">
      <c r="A2128">
        <v>9425</v>
      </c>
      <c r="B2128" s="9">
        <v>43566</v>
      </c>
      <c r="C2128" s="50" t="str">
        <f t="shared" si="264"/>
        <v>N</v>
      </c>
      <c r="D2128" s="52">
        <f>_xlfn.XLOOKUP(B2128,Cal_Date!B:B,Cal_Date!A:A,0)</f>
        <v>2</v>
      </c>
      <c r="E2128">
        <v>2019</v>
      </c>
      <c r="F2128" t="s">
        <v>124</v>
      </c>
      <c r="G2128" t="s">
        <v>129</v>
      </c>
      <c r="H2128" t="s">
        <v>14</v>
      </c>
      <c r="I2128" t="s">
        <v>18</v>
      </c>
      <c r="J2128" t="s">
        <v>15</v>
      </c>
      <c r="K2128" t="s">
        <v>43</v>
      </c>
      <c r="L2128">
        <v>1</v>
      </c>
      <c r="M2128">
        <v>1003</v>
      </c>
      <c r="O2128" t="s">
        <v>25</v>
      </c>
      <c r="R2128" t="s">
        <v>44</v>
      </c>
      <c r="S2128" s="49" t="str">
        <f t="shared" si="265"/>
        <v>Card</v>
      </c>
      <c r="T2128" s="3">
        <v>0.03</v>
      </c>
      <c r="U2128" s="2">
        <v>6.8900000000000006</v>
      </c>
      <c r="V2128" s="2">
        <v>2.1</v>
      </c>
      <c r="W2128" s="54">
        <f>_xlfn.XLOOKUP(M2128,Market!A:A,Market!F:F,0)</f>
        <v>0.06</v>
      </c>
      <c r="X2128" s="55">
        <f t="shared" si="266"/>
        <v>0.20670000000000002</v>
      </c>
      <c r="Y2128" s="55">
        <f t="shared" si="267"/>
        <v>4.7900000000000009</v>
      </c>
      <c r="Z2128" s="54">
        <f t="shared" si="268"/>
        <v>0.69521044992743108</v>
      </c>
      <c r="AA2128" s="49" t="str">
        <f t="shared" ca="1" si="269"/>
        <v>N</v>
      </c>
      <c r="AB2128" s="49">
        <f t="shared" ca="1" si="270"/>
        <v>5</v>
      </c>
      <c r="AC2128" s="49" t="str">
        <f t="shared" ca="1" si="271"/>
        <v>N</v>
      </c>
    </row>
    <row r="2129" spans="1:29" x14ac:dyDescent="0.25">
      <c r="A2129">
        <v>9426</v>
      </c>
      <c r="B2129" s="9">
        <v>43566</v>
      </c>
      <c r="C2129" s="50" t="str">
        <f t="shared" si="264"/>
        <v>N</v>
      </c>
      <c r="D2129" s="52">
        <f>_xlfn.XLOOKUP(B2129,Cal_Date!B:B,Cal_Date!A:A,0)</f>
        <v>2</v>
      </c>
      <c r="E2129">
        <v>2019</v>
      </c>
      <c r="F2129" t="s">
        <v>124</v>
      </c>
      <c r="G2129" t="s">
        <v>129</v>
      </c>
      <c r="H2129" t="s">
        <v>11</v>
      </c>
      <c r="I2129" t="s">
        <v>13</v>
      </c>
      <c r="J2129" t="s">
        <v>15</v>
      </c>
      <c r="K2129" t="s">
        <v>42</v>
      </c>
      <c r="L2129">
        <v>1</v>
      </c>
      <c r="M2129">
        <v>1002</v>
      </c>
      <c r="O2129" t="s">
        <v>28</v>
      </c>
      <c r="R2129" t="s">
        <v>44</v>
      </c>
      <c r="S2129" s="49" t="str">
        <f t="shared" si="265"/>
        <v>Card</v>
      </c>
      <c r="T2129" s="3">
        <v>0.03</v>
      </c>
      <c r="U2129" s="2">
        <v>2.6500000000000004</v>
      </c>
      <c r="V2129" s="2">
        <v>1.42</v>
      </c>
      <c r="W2129" s="54">
        <f>_xlfn.XLOOKUP(M2129,Market!A:A,Market!F:F,0)</f>
        <v>0.06</v>
      </c>
      <c r="X2129" s="55">
        <f t="shared" si="266"/>
        <v>7.9500000000000001E-2</v>
      </c>
      <c r="Y2129" s="55">
        <f t="shared" si="267"/>
        <v>1.2300000000000004</v>
      </c>
      <c r="Z2129" s="54">
        <f t="shared" si="268"/>
        <v>0.46415094339622653</v>
      </c>
      <c r="AA2129" s="49" t="str">
        <f t="shared" ca="1" si="269"/>
        <v>N</v>
      </c>
      <c r="AB2129" s="49">
        <f t="shared" ca="1" si="270"/>
        <v>5</v>
      </c>
      <c r="AC2129" s="49" t="str">
        <f t="shared" ca="1" si="271"/>
        <v>N</v>
      </c>
    </row>
    <row r="2130" spans="1:29" x14ac:dyDescent="0.25">
      <c r="A2130">
        <v>9427</v>
      </c>
      <c r="B2130" s="9">
        <v>43566</v>
      </c>
      <c r="C2130" s="50" t="str">
        <f t="shared" si="264"/>
        <v>N</v>
      </c>
      <c r="D2130" s="52">
        <f>_xlfn.XLOOKUP(B2130,Cal_Date!B:B,Cal_Date!A:A,0)</f>
        <v>2</v>
      </c>
      <c r="E2130">
        <v>2019</v>
      </c>
      <c r="F2130" t="s">
        <v>124</v>
      </c>
      <c r="G2130" t="s">
        <v>129</v>
      </c>
      <c r="H2130" t="s">
        <v>48</v>
      </c>
      <c r="I2130" t="s">
        <v>18</v>
      </c>
      <c r="J2130" t="s">
        <v>10</v>
      </c>
      <c r="K2130" t="s">
        <v>43</v>
      </c>
      <c r="L2130">
        <v>2</v>
      </c>
      <c r="M2130">
        <v>1007</v>
      </c>
      <c r="O2130" t="s">
        <v>28</v>
      </c>
      <c r="R2130" t="s">
        <v>44</v>
      </c>
      <c r="S2130" s="49" t="str">
        <f t="shared" si="265"/>
        <v>Card</v>
      </c>
      <c r="T2130" s="3">
        <v>0.03</v>
      </c>
      <c r="U2130" s="2">
        <v>15.245999999999999</v>
      </c>
      <c r="V2130" s="2">
        <v>2.92</v>
      </c>
      <c r="W2130" s="54">
        <f>_xlfn.XLOOKUP(M2130,Market!A:A,Market!F:F,0)</f>
        <v>8.8999999999999996E-2</v>
      </c>
      <c r="X2130" s="55">
        <f t="shared" si="266"/>
        <v>0.45737999999999995</v>
      </c>
      <c r="Y2130" s="55">
        <f t="shared" si="267"/>
        <v>12.325999999999999</v>
      </c>
      <c r="Z2130" s="54">
        <f t="shared" si="268"/>
        <v>0.80847435392889933</v>
      </c>
      <c r="AA2130" s="49" t="str">
        <f t="shared" ca="1" si="269"/>
        <v>N</v>
      </c>
      <c r="AB2130" s="49">
        <f t="shared" ca="1" si="270"/>
        <v>5</v>
      </c>
      <c r="AC2130" s="49" t="str">
        <f t="shared" ca="1" si="271"/>
        <v>N</v>
      </c>
    </row>
    <row r="2131" spans="1:29" x14ac:dyDescent="0.25">
      <c r="A2131">
        <v>9428</v>
      </c>
      <c r="B2131" s="9">
        <v>43566</v>
      </c>
      <c r="C2131" s="50" t="str">
        <f t="shared" si="264"/>
        <v>N</v>
      </c>
      <c r="D2131" s="52">
        <f>_xlfn.XLOOKUP(B2131,Cal_Date!B:B,Cal_Date!A:A,0)</f>
        <v>2</v>
      </c>
      <c r="E2131">
        <v>2019</v>
      </c>
      <c r="F2131" t="s">
        <v>124</v>
      </c>
      <c r="G2131" t="s">
        <v>129</v>
      </c>
      <c r="H2131" t="s">
        <v>48</v>
      </c>
      <c r="I2131" t="s">
        <v>18</v>
      </c>
      <c r="J2131" t="s">
        <v>10</v>
      </c>
      <c r="K2131" t="s">
        <v>43</v>
      </c>
      <c r="L2131">
        <v>1</v>
      </c>
      <c r="M2131">
        <v>1008</v>
      </c>
      <c r="O2131" t="s">
        <v>28</v>
      </c>
      <c r="R2131" t="s">
        <v>44</v>
      </c>
      <c r="S2131" s="49" t="str">
        <f t="shared" si="265"/>
        <v>Card</v>
      </c>
      <c r="T2131" s="3">
        <v>0.03</v>
      </c>
      <c r="U2131" s="2">
        <v>7.6229999999999993</v>
      </c>
      <c r="V2131" s="2">
        <v>1.46</v>
      </c>
      <c r="W2131" s="54">
        <f>_xlfn.XLOOKUP(M2131,Market!A:A,Market!F:F,0)</f>
        <v>8.8999999999999996E-2</v>
      </c>
      <c r="X2131" s="55">
        <f t="shared" si="266"/>
        <v>0.22868999999999998</v>
      </c>
      <c r="Y2131" s="55">
        <f t="shared" si="267"/>
        <v>6.1629999999999994</v>
      </c>
      <c r="Z2131" s="54">
        <f t="shared" si="268"/>
        <v>0.80847435392889933</v>
      </c>
      <c r="AA2131" s="49" t="str">
        <f t="shared" ca="1" si="269"/>
        <v>N</v>
      </c>
      <c r="AB2131" s="49">
        <f t="shared" ca="1" si="270"/>
        <v>5</v>
      </c>
      <c r="AC2131" s="49" t="str">
        <f t="shared" ca="1" si="271"/>
        <v>N</v>
      </c>
    </row>
    <row r="2132" spans="1:29" x14ac:dyDescent="0.25">
      <c r="A2132">
        <v>9429</v>
      </c>
      <c r="B2132" s="9">
        <v>43566</v>
      </c>
      <c r="C2132" s="50" t="str">
        <f t="shared" si="264"/>
        <v>N</v>
      </c>
      <c r="D2132" s="52">
        <f>_xlfn.XLOOKUP(B2132,Cal_Date!B:B,Cal_Date!A:A,0)</f>
        <v>2</v>
      </c>
      <c r="E2132">
        <v>2019</v>
      </c>
      <c r="F2132" t="s">
        <v>124</v>
      </c>
      <c r="G2132" t="s">
        <v>129</v>
      </c>
      <c r="H2132" t="s">
        <v>48</v>
      </c>
      <c r="I2132" t="s">
        <v>18</v>
      </c>
      <c r="J2132" t="s">
        <v>10</v>
      </c>
      <c r="K2132" t="s">
        <v>43</v>
      </c>
      <c r="L2132">
        <v>2</v>
      </c>
      <c r="M2132">
        <v>1008</v>
      </c>
      <c r="O2132" t="s">
        <v>28</v>
      </c>
      <c r="R2132" t="s">
        <v>44</v>
      </c>
      <c r="S2132" s="49" t="str">
        <f t="shared" si="265"/>
        <v>Card</v>
      </c>
      <c r="T2132" s="3">
        <v>0.03</v>
      </c>
      <c r="U2132" s="2">
        <v>15.245999999999999</v>
      </c>
      <c r="V2132" s="2">
        <v>2.92</v>
      </c>
      <c r="W2132" s="54">
        <f>_xlfn.XLOOKUP(M2132,Market!A:A,Market!F:F,0)</f>
        <v>8.8999999999999996E-2</v>
      </c>
      <c r="X2132" s="55">
        <f t="shared" si="266"/>
        <v>0.45737999999999995</v>
      </c>
      <c r="Y2132" s="55">
        <f t="shared" si="267"/>
        <v>12.325999999999999</v>
      </c>
      <c r="Z2132" s="54">
        <f t="shared" si="268"/>
        <v>0.80847435392889933</v>
      </c>
      <c r="AA2132" s="49" t="str">
        <f t="shared" ca="1" si="269"/>
        <v>N</v>
      </c>
      <c r="AB2132" s="49">
        <f t="shared" ca="1" si="270"/>
        <v>5</v>
      </c>
      <c r="AC2132" s="49" t="str">
        <f t="shared" ca="1" si="271"/>
        <v>N</v>
      </c>
    </row>
    <row r="2133" spans="1:29" x14ac:dyDescent="0.25">
      <c r="A2133">
        <v>9430</v>
      </c>
      <c r="B2133" s="9">
        <v>43566</v>
      </c>
      <c r="C2133" s="50" t="str">
        <f t="shared" si="264"/>
        <v>N</v>
      </c>
      <c r="D2133" s="52">
        <f>_xlfn.XLOOKUP(B2133,Cal_Date!B:B,Cal_Date!A:A,0)</f>
        <v>2</v>
      </c>
      <c r="E2133">
        <v>2019</v>
      </c>
      <c r="F2133" t="s">
        <v>124</v>
      </c>
      <c r="G2133" t="s">
        <v>129</v>
      </c>
      <c r="H2133" t="s">
        <v>11</v>
      </c>
      <c r="I2133" t="s">
        <v>13</v>
      </c>
      <c r="J2133" t="s">
        <v>15</v>
      </c>
      <c r="K2133" t="s">
        <v>42</v>
      </c>
      <c r="L2133">
        <v>1</v>
      </c>
      <c r="M2133">
        <v>1000</v>
      </c>
      <c r="O2133" t="s">
        <v>25</v>
      </c>
      <c r="R2133" t="s">
        <v>44</v>
      </c>
      <c r="S2133" s="49" t="str">
        <f t="shared" si="265"/>
        <v>Card</v>
      </c>
      <c r="T2133" s="3">
        <v>0.03</v>
      </c>
      <c r="U2133" s="2">
        <v>2.7</v>
      </c>
      <c r="V2133" s="2">
        <v>1.42</v>
      </c>
      <c r="W2133" s="54">
        <f>_xlfn.XLOOKUP(M2133,Market!A:A,Market!F:F,0)</f>
        <v>0.08</v>
      </c>
      <c r="X2133" s="55">
        <f t="shared" si="266"/>
        <v>8.1000000000000003E-2</v>
      </c>
      <c r="Y2133" s="55">
        <f t="shared" si="267"/>
        <v>1.2800000000000002</v>
      </c>
      <c r="Z2133" s="54">
        <f t="shared" si="268"/>
        <v>0.47407407407407415</v>
      </c>
      <c r="AA2133" s="49" t="str">
        <f t="shared" ca="1" si="269"/>
        <v>N</v>
      </c>
      <c r="AB2133" s="49">
        <f t="shared" ca="1" si="270"/>
        <v>5</v>
      </c>
      <c r="AC2133" s="49" t="str">
        <f t="shared" ca="1" si="271"/>
        <v>N</v>
      </c>
    </row>
    <row r="2134" spans="1:29" x14ac:dyDescent="0.25">
      <c r="A2134">
        <v>9431</v>
      </c>
      <c r="B2134" s="9">
        <v>43566</v>
      </c>
      <c r="C2134" s="50" t="str">
        <f t="shared" si="264"/>
        <v>N</v>
      </c>
      <c r="D2134" s="52">
        <f>_xlfn.XLOOKUP(B2134,Cal_Date!B:B,Cal_Date!A:A,0)</f>
        <v>2</v>
      </c>
      <c r="E2134">
        <v>2019</v>
      </c>
      <c r="F2134" t="s">
        <v>124</v>
      </c>
      <c r="G2134" t="s">
        <v>129</v>
      </c>
      <c r="H2134" t="s">
        <v>11</v>
      </c>
      <c r="I2134" t="s">
        <v>11</v>
      </c>
      <c r="J2134" t="s">
        <v>15</v>
      </c>
      <c r="K2134" t="s">
        <v>42</v>
      </c>
      <c r="L2134">
        <v>2</v>
      </c>
      <c r="M2134">
        <v>1000</v>
      </c>
      <c r="O2134" t="s">
        <v>25</v>
      </c>
      <c r="R2134" t="s">
        <v>47</v>
      </c>
      <c r="S2134" s="49" t="str">
        <f t="shared" si="265"/>
        <v>Card</v>
      </c>
      <c r="T2134" s="3">
        <v>3.5000000000000003E-2</v>
      </c>
      <c r="U2134" s="2">
        <v>5.4</v>
      </c>
      <c r="V2134" s="2">
        <v>1.74</v>
      </c>
      <c r="W2134" s="54">
        <f>_xlfn.XLOOKUP(M2134,Market!A:A,Market!F:F,0)</f>
        <v>0.08</v>
      </c>
      <c r="X2134" s="55">
        <f t="shared" si="266"/>
        <v>0.18900000000000003</v>
      </c>
      <c r="Y2134" s="55">
        <f t="shared" si="267"/>
        <v>3.66</v>
      </c>
      <c r="Z2134" s="54">
        <f t="shared" si="268"/>
        <v>0.67777777777777781</v>
      </c>
      <c r="AA2134" s="49" t="str">
        <f t="shared" ca="1" si="269"/>
        <v>N</v>
      </c>
      <c r="AB2134" s="49">
        <f t="shared" ca="1" si="270"/>
        <v>5</v>
      </c>
      <c r="AC2134" s="49" t="str">
        <f t="shared" ca="1" si="271"/>
        <v>N</v>
      </c>
    </row>
    <row r="2135" spans="1:29" x14ac:dyDescent="0.25">
      <c r="A2135">
        <v>9432</v>
      </c>
      <c r="B2135" s="9">
        <v>43566</v>
      </c>
      <c r="C2135" s="50" t="str">
        <f t="shared" si="264"/>
        <v>N</v>
      </c>
      <c r="D2135" s="52">
        <f>_xlfn.XLOOKUP(B2135,Cal_Date!B:B,Cal_Date!A:A,0)</f>
        <v>2</v>
      </c>
      <c r="E2135">
        <v>2019</v>
      </c>
      <c r="F2135" t="s">
        <v>124</v>
      </c>
      <c r="G2135" t="s">
        <v>129</v>
      </c>
      <c r="H2135" t="s">
        <v>48</v>
      </c>
      <c r="I2135" t="s">
        <v>18</v>
      </c>
      <c r="J2135" t="s">
        <v>10</v>
      </c>
      <c r="K2135" t="s">
        <v>43</v>
      </c>
      <c r="L2135">
        <v>1</v>
      </c>
      <c r="M2135">
        <v>1000</v>
      </c>
      <c r="O2135" t="s">
        <v>25</v>
      </c>
      <c r="R2135" t="s">
        <v>47</v>
      </c>
      <c r="S2135" s="49" t="str">
        <f t="shared" si="265"/>
        <v>Card</v>
      </c>
      <c r="T2135" s="3">
        <v>3.5000000000000003E-2</v>
      </c>
      <c r="U2135" s="2">
        <v>7.5600000000000005</v>
      </c>
      <c r="V2135" s="2">
        <v>1.46</v>
      </c>
      <c r="W2135" s="54">
        <f>_xlfn.XLOOKUP(M2135,Market!A:A,Market!F:F,0)</f>
        <v>0.08</v>
      </c>
      <c r="X2135" s="55">
        <f t="shared" si="266"/>
        <v>0.26460000000000006</v>
      </c>
      <c r="Y2135" s="55">
        <f t="shared" si="267"/>
        <v>6.1000000000000005</v>
      </c>
      <c r="Z2135" s="54">
        <f t="shared" si="268"/>
        <v>0.80687830687830686</v>
      </c>
      <c r="AA2135" s="49" t="str">
        <f t="shared" ca="1" si="269"/>
        <v>N</v>
      </c>
      <c r="AB2135" s="49">
        <f t="shared" ca="1" si="270"/>
        <v>5</v>
      </c>
      <c r="AC2135" s="49" t="str">
        <f t="shared" ca="1" si="271"/>
        <v>N</v>
      </c>
    </row>
    <row r="2136" spans="1:29" x14ac:dyDescent="0.25">
      <c r="A2136">
        <v>9433</v>
      </c>
      <c r="B2136" s="9">
        <v>43566</v>
      </c>
      <c r="C2136" s="50" t="str">
        <f t="shared" si="264"/>
        <v>N</v>
      </c>
      <c r="D2136" s="52">
        <f>_xlfn.XLOOKUP(B2136,Cal_Date!B:B,Cal_Date!A:A,0)</f>
        <v>2</v>
      </c>
      <c r="E2136">
        <v>2019</v>
      </c>
      <c r="F2136" t="s">
        <v>124</v>
      </c>
      <c r="G2136" t="s">
        <v>129</v>
      </c>
      <c r="H2136" t="s">
        <v>14</v>
      </c>
      <c r="I2136" t="s">
        <v>13</v>
      </c>
      <c r="J2136" t="s">
        <v>15</v>
      </c>
      <c r="K2136" t="s">
        <v>43</v>
      </c>
      <c r="L2136">
        <v>1</v>
      </c>
      <c r="M2136">
        <v>1001</v>
      </c>
      <c r="O2136" t="s">
        <v>25</v>
      </c>
      <c r="R2136" t="s">
        <v>47</v>
      </c>
      <c r="S2136" s="49" t="str">
        <f t="shared" si="265"/>
        <v>Card</v>
      </c>
      <c r="T2136" s="3">
        <v>3.5000000000000003E-2</v>
      </c>
      <c r="U2136" s="2">
        <v>7.42</v>
      </c>
      <c r="V2136" s="2">
        <v>2.2400000000000002</v>
      </c>
      <c r="W2136" s="54">
        <f>_xlfn.XLOOKUP(M2136,Market!A:A,Market!F:F,0)</f>
        <v>0.06</v>
      </c>
      <c r="X2136" s="55">
        <f t="shared" si="266"/>
        <v>0.25970000000000004</v>
      </c>
      <c r="Y2136" s="55">
        <f t="shared" si="267"/>
        <v>5.18</v>
      </c>
      <c r="Z2136" s="54">
        <f t="shared" si="268"/>
        <v>0.69811320754716977</v>
      </c>
      <c r="AA2136" s="49" t="str">
        <f t="shared" ca="1" si="269"/>
        <v>N</v>
      </c>
      <c r="AB2136" s="49">
        <f t="shared" ca="1" si="270"/>
        <v>5</v>
      </c>
      <c r="AC2136" s="49" t="str">
        <f t="shared" ca="1" si="271"/>
        <v>N</v>
      </c>
    </row>
    <row r="2137" spans="1:29" x14ac:dyDescent="0.25">
      <c r="A2137">
        <v>9434</v>
      </c>
      <c r="B2137" s="9">
        <v>43566</v>
      </c>
      <c r="C2137" s="50" t="str">
        <f t="shared" si="264"/>
        <v>N</v>
      </c>
      <c r="D2137" s="52">
        <f>_xlfn.XLOOKUP(B2137,Cal_Date!B:B,Cal_Date!A:A,0)</f>
        <v>2</v>
      </c>
      <c r="E2137">
        <v>2019</v>
      </c>
      <c r="F2137" t="s">
        <v>124</v>
      </c>
      <c r="G2137" t="s">
        <v>129</v>
      </c>
      <c r="H2137" t="s">
        <v>14</v>
      </c>
      <c r="I2137" t="s">
        <v>13</v>
      </c>
      <c r="J2137" t="s">
        <v>15</v>
      </c>
      <c r="K2137" t="s">
        <v>43</v>
      </c>
      <c r="L2137">
        <v>1</v>
      </c>
      <c r="M2137">
        <v>1000</v>
      </c>
      <c r="O2137" t="s">
        <v>25</v>
      </c>
      <c r="R2137" t="s">
        <v>44</v>
      </c>
      <c r="S2137" s="49" t="str">
        <f t="shared" si="265"/>
        <v>Card</v>
      </c>
      <c r="T2137" s="3">
        <v>0.03</v>
      </c>
      <c r="U2137" s="2">
        <v>7.5600000000000005</v>
      </c>
      <c r="V2137" s="2">
        <v>2.2400000000000002</v>
      </c>
      <c r="W2137" s="54">
        <f>_xlfn.XLOOKUP(M2137,Market!A:A,Market!F:F,0)</f>
        <v>0.08</v>
      </c>
      <c r="X2137" s="55">
        <f t="shared" si="266"/>
        <v>0.2268</v>
      </c>
      <c r="Y2137" s="55">
        <f t="shared" si="267"/>
        <v>5.32</v>
      </c>
      <c r="Z2137" s="54">
        <f t="shared" si="268"/>
        <v>0.70370370370370372</v>
      </c>
      <c r="AA2137" s="49" t="str">
        <f t="shared" ca="1" si="269"/>
        <v>N</v>
      </c>
      <c r="AB2137" s="49">
        <f t="shared" ca="1" si="270"/>
        <v>5</v>
      </c>
      <c r="AC2137" s="49" t="str">
        <f t="shared" ca="1" si="271"/>
        <v>N</v>
      </c>
    </row>
    <row r="2138" spans="1:29" x14ac:dyDescent="0.25">
      <c r="A2138">
        <v>9435</v>
      </c>
      <c r="B2138" s="9">
        <v>43566</v>
      </c>
      <c r="C2138" s="50" t="str">
        <f t="shared" si="264"/>
        <v>N</v>
      </c>
      <c r="D2138" s="52">
        <f>_xlfn.XLOOKUP(B2138,Cal_Date!B:B,Cal_Date!A:A,0)</f>
        <v>2</v>
      </c>
      <c r="E2138">
        <v>2019</v>
      </c>
      <c r="F2138" t="s">
        <v>124</v>
      </c>
      <c r="G2138" t="s">
        <v>129</v>
      </c>
      <c r="H2138" t="s">
        <v>11</v>
      </c>
      <c r="I2138" t="s">
        <v>13</v>
      </c>
      <c r="J2138" t="s">
        <v>15</v>
      </c>
      <c r="K2138" t="s">
        <v>42</v>
      </c>
      <c r="L2138">
        <v>1</v>
      </c>
      <c r="M2138">
        <v>1000</v>
      </c>
      <c r="O2138" t="s">
        <v>25</v>
      </c>
      <c r="R2138" t="s">
        <v>44</v>
      </c>
      <c r="S2138" s="49" t="str">
        <f t="shared" si="265"/>
        <v>Card</v>
      </c>
      <c r="T2138" s="3">
        <v>0.03</v>
      </c>
      <c r="U2138" s="2">
        <v>2.7</v>
      </c>
      <c r="V2138" s="2">
        <v>1.42</v>
      </c>
      <c r="W2138" s="54">
        <f>_xlfn.XLOOKUP(M2138,Market!A:A,Market!F:F,0)</f>
        <v>0.08</v>
      </c>
      <c r="X2138" s="55">
        <f t="shared" si="266"/>
        <v>8.1000000000000003E-2</v>
      </c>
      <c r="Y2138" s="55">
        <f t="shared" si="267"/>
        <v>1.2800000000000002</v>
      </c>
      <c r="Z2138" s="54">
        <f t="shared" si="268"/>
        <v>0.47407407407407415</v>
      </c>
      <c r="AA2138" s="49" t="str">
        <f t="shared" ca="1" si="269"/>
        <v>N</v>
      </c>
      <c r="AB2138" s="49">
        <f t="shared" ca="1" si="270"/>
        <v>5</v>
      </c>
      <c r="AC2138" s="49" t="str">
        <f t="shared" ca="1" si="271"/>
        <v>N</v>
      </c>
    </row>
    <row r="2139" spans="1:29" x14ac:dyDescent="0.25">
      <c r="A2139">
        <v>9436</v>
      </c>
      <c r="B2139" s="9">
        <v>43566</v>
      </c>
      <c r="C2139" s="50" t="str">
        <f t="shared" si="264"/>
        <v>N</v>
      </c>
      <c r="D2139" s="52">
        <f>_xlfn.XLOOKUP(B2139,Cal_Date!B:B,Cal_Date!A:A,0)</f>
        <v>2</v>
      </c>
      <c r="E2139">
        <v>2019</v>
      </c>
      <c r="F2139" t="s">
        <v>124</v>
      </c>
      <c r="G2139" t="s">
        <v>129</v>
      </c>
      <c r="H2139" t="s">
        <v>11</v>
      </c>
      <c r="I2139" t="s">
        <v>11</v>
      </c>
      <c r="J2139" t="s">
        <v>15</v>
      </c>
      <c r="K2139" t="s">
        <v>42</v>
      </c>
      <c r="L2139">
        <v>2</v>
      </c>
      <c r="M2139">
        <v>1004</v>
      </c>
      <c r="O2139" t="s">
        <v>28</v>
      </c>
      <c r="R2139" t="s">
        <v>44</v>
      </c>
      <c r="S2139" s="49" t="str">
        <f t="shared" si="265"/>
        <v>Card</v>
      </c>
      <c r="T2139" s="3">
        <v>0.03</v>
      </c>
      <c r="U2139" s="2">
        <v>5.3000000000000007</v>
      </c>
      <c r="V2139" s="2">
        <v>1.74</v>
      </c>
      <c r="W2139" s="54">
        <f>_xlfn.XLOOKUP(M2139,Market!A:A,Market!F:F,0)</f>
        <v>0.06</v>
      </c>
      <c r="X2139" s="55">
        <f t="shared" si="266"/>
        <v>0.159</v>
      </c>
      <c r="Y2139" s="55">
        <f t="shared" si="267"/>
        <v>3.5600000000000005</v>
      </c>
      <c r="Z2139" s="54">
        <f t="shared" si="268"/>
        <v>0.67169811320754713</v>
      </c>
      <c r="AA2139" s="49" t="str">
        <f t="shared" ca="1" si="269"/>
        <v>N</v>
      </c>
      <c r="AB2139" s="49">
        <f t="shared" ca="1" si="270"/>
        <v>5</v>
      </c>
      <c r="AC2139" s="49" t="str">
        <f t="shared" ca="1" si="271"/>
        <v>N</v>
      </c>
    </row>
    <row r="2140" spans="1:29" x14ac:dyDescent="0.25">
      <c r="A2140">
        <v>9437</v>
      </c>
      <c r="B2140" s="9">
        <v>43566</v>
      </c>
      <c r="C2140" s="50" t="str">
        <f t="shared" si="264"/>
        <v>N</v>
      </c>
      <c r="D2140" s="52">
        <f>_xlfn.XLOOKUP(B2140,Cal_Date!B:B,Cal_Date!A:A,0)</f>
        <v>2</v>
      </c>
      <c r="E2140">
        <v>2019</v>
      </c>
      <c r="F2140" t="s">
        <v>124</v>
      </c>
      <c r="G2140" t="s">
        <v>129</v>
      </c>
      <c r="H2140" t="s">
        <v>11</v>
      </c>
      <c r="I2140" t="s">
        <v>11</v>
      </c>
      <c r="J2140" t="s">
        <v>15</v>
      </c>
      <c r="K2140" t="s">
        <v>42</v>
      </c>
      <c r="L2140">
        <v>1</v>
      </c>
      <c r="M2140">
        <v>1005</v>
      </c>
      <c r="O2140" t="s">
        <v>25</v>
      </c>
      <c r="R2140" t="s">
        <v>44</v>
      </c>
      <c r="S2140" s="49" t="str">
        <f t="shared" si="265"/>
        <v>Card</v>
      </c>
      <c r="T2140" s="3">
        <v>0.03</v>
      </c>
      <c r="U2140" s="2">
        <v>2.7225000000000001</v>
      </c>
      <c r="V2140" s="2">
        <v>0.87</v>
      </c>
      <c r="W2140" s="54">
        <f>_xlfn.XLOOKUP(M2140,Market!A:A,Market!F:F,0)</f>
        <v>8.8999999999999996E-2</v>
      </c>
      <c r="X2140" s="55">
        <f t="shared" si="266"/>
        <v>8.1674999999999998E-2</v>
      </c>
      <c r="Y2140" s="55">
        <f t="shared" si="267"/>
        <v>1.8525</v>
      </c>
      <c r="Z2140" s="54">
        <f t="shared" si="268"/>
        <v>0.68044077134986225</v>
      </c>
      <c r="AA2140" s="49" t="str">
        <f t="shared" ca="1" si="269"/>
        <v>N</v>
      </c>
      <c r="AB2140" s="49">
        <f t="shared" ca="1" si="270"/>
        <v>5</v>
      </c>
      <c r="AC2140" s="49" t="str">
        <f t="shared" ca="1" si="271"/>
        <v>N</v>
      </c>
    </row>
    <row r="2141" spans="1:29" x14ac:dyDescent="0.25">
      <c r="A2141">
        <v>9438</v>
      </c>
      <c r="B2141" s="9">
        <v>43566</v>
      </c>
      <c r="C2141" s="50" t="str">
        <f t="shared" si="264"/>
        <v>N</v>
      </c>
      <c r="D2141" s="52">
        <f>_xlfn.XLOOKUP(B2141,Cal_Date!B:B,Cal_Date!A:A,0)</f>
        <v>2</v>
      </c>
      <c r="E2141">
        <v>2019</v>
      </c>
      <c r="F2141" t="s">
        <v>124</v>
      </c>
      <c r="G2141" t="s">
        <v>129</v>
      </c>
      <c r="H2141" t="s">
        <v>11</v>
      </c>
      <c r="I2141" t="s">
        <v>11</v>
      </c>
      <c r="J2141" t="s">
        <v>15</v>
      </c>
      <c r="K2141" t="s">
        <v>42</v>
      </c>
      <c r="L2141">
        <v>1</v>
      </c>
      <c r="M2141">
        <v>1000</v>
      </c>
      <c r="O2141" t="s">
        <v>25</v>
      </c>
      <c r="R2141" t="s">
        <v>44</v>
      </c>
      <c r="S2141" s="49" t="str">
        <f t="shared" si="265"/>
        <v>Card</v>
      </c>
      <c r="T2141" s="3">
        <v>0.03</v>
      </c>
      <c r="U2141" s="2">
        <v>2.7</v>
      </c>
      <c r="V2141" s="2">
        <v>0.87</v>
      </c>
      <c r="W2141" s="54">
        <f>_xlfn.XLOOKUP(M2141,Market!A:A,Market!F:F,0)</f>
        <v>0.08</v>
      </c>
      <c r="X2141" s="55">
        <f t="shared" si="266"/>
        <v>8.1000000000000003E-2</v>
      </c>
      <c r="Y2141" s="55">
        <f t="shared" si="267"/>
        <v>1.83</v>
      </c>
      <c r="Z2141" s="54">
        <f t="shared" si="268"/>
        <v>0.67777777777777781</v>
      </c>
      <c r="AA2141" s="49" t="str">
        <f t="shared" ca="1" si="269"/>
        <v>N</v>
      </c>
      <c r="AB2141" s="49">
        <f t="shared" ca="1" si="270"/>
        <v>5</v>
      </c>
      <c r="AC2141" s="49" t="str">
        <f t="shared" ca="1" si="271"/>
        <v>N</v>
      </c>
    </row>
    <row r="2142" spans="1:29" x14ac:dyDescent="0.25">
      <c r="A2142">
        <v>9439</v>
      </c>
      <c r="B2142" s="9">
        <v>43566</v>
      </c>
      <c r="C2142" s="50" t="str">
        <f t="shared" si="264"/>
        <v>N</v>
      </c>
      <c r="D2142" s="52">
        <f>_xlfn.XLOOKUP(B2142,Cal_Date!B:B,Cal_Date!A:A,0)</f>
        <v>2</v>
      </c>
      <c r="E2142">
        <v>2019</v>
      </c>
      <c r="F2142" t="s">
        <v>124</v>
      </c>
      <c r="G2142" t="s">
        <v>129</v>
      </c>
      <c r="H2142" t="s">
        <v>11</v>
      </c>
      <c r="I2142" t="s">
        <v>11</v>
      </c>
      <c r="J2142" t="s">
        <v>15</v>
      </c>
      <c r="K2142" t="s">
        <v>42</v>
      </c>
      <c r="L2142">
        <v>1</v>
      </c>
      <c r="M2142">
        <v>1006</v>
      </c>
      <c r="O2142" t="s">
        <v>28</v>
      </c>
      <c r="R2142" t="s">
        <v>44</v>
      </c>
      <c r="S2142" s="49" t="str">
        <f t="shared" si="265"/>
        <v>Card</v>
      </c>
      <c r="T2142" s="3">
        <v>0.03</v>
      </c>
      <c r="U2142" s="2">
        <v>2.7225000000000001</v>
      </c>
      <c r="V2142" s="2">
        <v>0.87</v>
      </c>
      <c r="W2142" s="54">
        <f>_xlfn.XLOOKUP(M2142,Market!A:A,Market!F:F,0)</f>
        <v>8.8999999999999996E-2</v>
      </c>
      <c r="X2142" s="55">
        <f t="shared" si="266"/>
        <v>8.1674999999999998E-2</v>
      </c>
      <c r="Y2142" s="55">
        <f t="shared" si="267"/>
        <v>1.8525</v>
      </c>
      <c r="Z2142" s="54">
        <f t="shared" si="268"/>
        <v>0.68044077134986225</v>
      </c>
      <c r="AA2142" s="49" t="str">
        <f t="shared" ca="1" si="269"/>
        <v>N</v>
      </c>
      <c r="AB2142" s="49">
        <f t="shared" ca="1" si="270"/>
        <v>5</v>
      </c>
      <c r="AC2142" s="49" t="str">
        <f t="shared" ca="1" si="271"/>
        <v>N</v>
      </c>
    </row>
    <row r="2143" spans="1:29" x14ac:dyDescent="0.25">
      <c r="A2143">
        <v>9440</v>
      </c>
      <c r="B2143" s="9">
        <v>43566</v>
      </c>
      <c r="C2143" s="50" t="str">
        <f t="shared" si="264"/>
        <v>N</v>
      </c>
      <c r="D2143" s="52">
        <f>_xlfn.XLOOKUP(B2143,Cal_Date!B:B,Cal_Date!A:A,0)</f>
        <v>2</v>
      </c>
      <c r="E2143">
        <v>2019</v>
      </c>
      <c r="F2143" t="s">
        <v>124</v>
      </c>
      <c r="G2143" t="s">
        <v>129</v>
      </c>
      <c r="H2143" t="s">
        <v>11</v>
      </c>
      <c r="I2143" t="s">
        <v>11</v>
      </c>
      <c r="J2143" t="s">
        <v>15</v>
      </c>
      <c r="K2143" t="s">
        <v>42</v>
      </c>
      <c r="L2143">
        <v>1</v>
      </c>
      <c r="M2143">
        <v>1000</v>
      </c>
      <c r="O2143" t="s">
        <v>25</v>
      </c>
      <c r="R2143" t="s">
        <v>44</v>
      </c>
      <c r="S2143" s="49" t="str">
        <f t="shared" si="265"/>
        <v>Card</v>
      </c>
      <c r="T2143" s="3">
        <v>0.03</v>
      </c>
      <c r="U2143" s="2">
        <v>2.7</v>
      </c>
      <c r="V2143" s="2">
        <v>0.87</v>
      </c>
      <c r="W2143" s="54">
        <f>_xlfn.XLOOKUP(M2143,Market!A:A,Market!F:F,0)</f>
        <v>0.08</v>
      </c>
      <c r="X2143" s="55">
        <f t="shared" si="266"/>
        <v>8.1000000000000003E-2</v>
      </c>
      <c r="Y2143" s="55">
        <f t="shared" si="267"/>
        <v>1.83</v>
      </c>
      <c r="Z2143" s="54">
        <f t="shared" si="268"/>
        <v>0.67777777777777781</v>
      </c>
      <c r="AA2143" s="49" t="str">
        <f t="shared" ca="1" si="269"/>
        <v>N</v>
      </c>
      <c r="AB2143" s="49">
        <f t="shared" ca="1" si="270"/>
        <v>5</v>
      </c>
      <c r="AC2143" s="49" t="str">
        <f t="shared" ca="1" si="271"/>
        <v>N</v>
      </c>
    </row>
    <row r="2144" spans="1:29" x14ac:dyDescent="0.25">
      <c r="A2144">
        <v>9441</v>
      </c>
      <c r="B2144" s="9">
        <v>43566</v>
      </c>
      <c r="C2144" s="50" t="str">
        <f t="shared" si="264"/>
        <v>N</v>
      </c>
      <c r="D2144" s="52">
        <f>_xlfn.XLOOKUP(B2144,Cal_Date!B:B,Cal_Date!A:A,0)</f>
        <v>2</v>
      </c>
      <c r="E2144">
        <v>2019</v>
      </c>
      <c r="F2144" t="s">
        <v>124</v>
      </c>
      <c r="G2144" t="s">
        <v>129</v>
      </c>
      <c r="H2144" t="s">
        <v>48</v>
      </c>
      <c r="I2144" t="s">
        <v>18</v>
      </c>
      <c r="J2144" t="s">
        <v>10</v>
      </c>
      <c r="K2144" t="s">
        <v>43</v>
      </c>
      <c r="L2144">
        <v>1</v>
      </c>
      <c r="M2144">
        <v>1001</v>
      </c>
      <c r="O2144" t="s">
        <v>25</v>
      </c>
      <c r="R2144" t="s">
        <v>44</v>
      </c>
      <c r="S2144" s="49" t="str">
        <f t="shared" si="265"/>
        <v>Card</v>
      </c>
      <c r="T2144" s="3">
        <v>0.03</v>
      </c>
      <c r="U2144" s="2">
        <v>7.42</v>
      </c>
      <c r="V2144" s="2">
        <v>1.46</v>
      </c>
      <c r="W2144" s="54">
        <f>_xlfn.XLOOKUP(M2144,Market!A:A,Market!F:F,0)</f>
        <v>0.06</v>
      </c>
      <c r="X2144" s="55">
        <f t="shared" si="266"/>
        <v>0.22259999999999999</v>
      </c>
      <c r="Y2144" s="55">
        <f t="shared" si="267"/>
        <v>5.96</v>
      </c>
      <c r="Z2144" s="54">
        <f t="shared" si="268"/>
        <v>0.80323450134770891</v>
      </c>
      <c r="AA2144" s="49" t="str">
        <f t="shared" ca="1" si="269"/>
        <v>N</v>
      </c>
      <c r="AB2144" s="49">
        <f t="shared" ca="1" si="270"/>
        <v>5</v>
      </c>
      <c r="AC2144" s="49" t="str">
        <f t="shared" ca="1" si="271"/>
        <v>N</v>
      </c>
    </row>
    <row r="2145" spans="1:29" x14ac:dyDescent="0.25">
      <c r="A2145">
        <v>9442</v>
      </c>
      <c r="B2145" s="9">
        <v>43566</v>
      </c>
      <c r="C2145" s="50" t="str">
        <f t="shared" si="264"/>
        <v>N</v>
      </c>
      <c r="D2145" s="52">
        <f>_xlfn.XLOOKUP(B2145,Cal_Date!B:B,Cal_Date!A:A,0)</f>
        <v>2</v>
      </c>
      <c r="E2145">
        <v>2019</v>
      </c>
      <c r="F2145" t="s">
        <v>124</v>
      </c>
      <c r="G2145" t="s">
        <v>129</v>
      </c>
      <c r="H2145" t="s">
        <v>11</v>
      </c>
      <c r="I2145" t="s">
        <v>11</v>
      </c>
      <c r="J2145" t="s">
        <v>15</v>
      </c>
      <c r="K2145" t="s">
        <v>42</v>
      </c>
      <c r="L2145">
        <v>2</v>
      </c>
      <c r="M2145">
        <v>1008</v>
      </c>
      <c r="O2145" t="s">
        <v>28</v>
      </c>
      <c r="R2145" t="s">
        <v>44</v>
      </c>
      <c r="S2145" s="49" t="str">
        <f t="shared" si="265"/>
        <v>Card</v>
      </c>
      <c r="T2145" s="3">
        <v>0.03</v>
      </c>
      <c r="U2145" s="2">
        <v>5.4450000000000003</v>
      </c>
      <c r="V2145" s="2">
        <v>1.74</v>
      </c>
      <c r="W2145" s="54">
        <f>_xlfn.XLOOKUP(M2145,Market!A:A,Market!F:F,0)</f>
        <v>8.8999999999999996E-2</v>
      </c>
      <c r="X2145" s="55">
        <f t="shared" si="266"/>
        <v>0.16335</v>
      </c>
      <c r="Y2145" s="55">
        <f t="shared" si="267"/>
        <v>3.7050000000000001</v>
      </c>
      <c r="Z2145" s="54">
        <f t="shared" si="268"/>
        <v>0.68044077134986225</v>
      </c>
      <c r="AA2145" s="49" t="str">
        <f t="shared" ca="1" si="269"/>
        <v>N</v>
      </c>
      <c r="AB2145" s="49">
        <f t="shared" ca="1" si="270"/>
        <v>5</v>
      </c>
      <c r="AC2145" s="49" t="str">
        <f t="shared" ca="1" si="271"/>
        <v>N</v>
      </c>
    </row>
    <row r="2146" spans="1:29" x14ac:dyDescent="0.25">
      <c r="A2146">
        <v>9443</v>
      </c>
      <c r="B2146" s="9">
        <v>43567</v>
      </c>
      <c r="C2146" s="50" t="str">
        <f t="shared" si="264"/>
        <v>N</v>
      </c>
      <c r="D2146" s="52">
        <f>_xlfn.XLOOKUP(B2146,Cal_Date!B:B,Cal_Date!A:A,0)</f>
        <v>2</v>
      </c>
      <c r="E2146">
        <v>2019</v>
      </c>
      <c r="F2146" t="s">
        <v>125</v>
      </c>
      <c r="G2146" t="s">
        <v>129</v>
      </c>
      <c r="H2146" t="s">
        <v>11</v>
      </c>
      <c r="I2146" t="s">
        <v>11</v>
      </c>
      <c r="J2146" t="s">
        <v>15</v>
      </c>
      <c r="K2146" t="s">
        <v>42</v>
      </c>
      <c r="L2146">
        <v>2</v>
      </c>
      <c r="M2146">
        <v>1001</v>
      </c>
      <c r="O2146" t="s">
        <v>25</v>
      </c>
      <c r="R2146" t="s">
        <v>44</v>
      </c>
      <c r="S2146" s="49" t="str">
        <f t="shared" si="265"/>
        <v>Card</v>
      </c>
      <c r="T2146" s="3">
        <v>0.03</v>
      </c>
      <c r="U2146" s="2">
        <v>5.3000000000000007</v>
      </c>
      <c r="V2146" s="2">
        <v>1.74</v>
      </c>
      <c r="W2146" s="54">
        <f>_xlfn.XLOOKUP(M2146,Market!A:A,Market!F:F,0)</f>
        <v>0.06</v>
      </c>
      <c r="X2146" s="55">
        <f t="shared" si="266"/>
        <v>0.159</v>
      </c>
      <c r="Y2146" s="55">
        <f t="shared" si="267"/>
        <v>3.5600000000000005</v>
      </c>
      <c r="Z2146" s="54">
        <f t="shared" si="268"/>
        <v>0.67169811320754713</v>
      </c>
      <c r="AA2146" s="49" t="str">
        <f t="shared" ca="1" si="269"/>
        <v>N</v>
      </c>
      <c r="AB2146" s="49">
        <f t="shared" ca="1" si="270"/>
        <v>5</v>
      </c>
      <c r="AC2146" s="49" t="str">
        <f t="shared" ca="1" si="271"/>
        <v>N</v>
      </c>
    </row>
    <row r="2147" spans="1:29" x14ac:dyDescent="0.25">
      <c r="A2147">
        <v>9444</v>
      </c>
      <c r="B2147" s="9">
        <v>43567</v>
      </c>
      <c r="C2147" s="50" t="str">
        <f t="shared" si="264"/>
        <v>N</v>
      </c>
      <c r="D2147" s="52">
        <f>_xlfn.XLOOKUP(B2147,Cal_Date!B:B,Cal_Date!A:A,0)</f>
        <v>2</v>
      </c>
      <c r="E2147">
        <v>2019</v>
      </c>
      <c r="F2147" t="s">
        <v>125</v>
      </c>
      <c r="G2147" t="s">
        <v>129</v>
      </c>
      <c r="H2147" t="s">
        <v>14</v>
      </c>
      <c r="I2147" t="s">
        <v>18</v>
      </c>
      <c r="J2147" t="s">
        <v>15</v>
      </c>
      <c r="K2147" t="s">
        <v>43</v>
      </c>
      <c r="L2147">
        <v>1</v>
      </c>
      <c r="M2147">
        <v>1001</v>
      </c>
      <c r="O2147" t="s">
        <v>25</v>
      </c>
      <c r="R2147" t="s">
        <v>44</v>
      </c>
      <c r="S2147" s="49" t="str">
        <f t="shared" si="265"/>
        <v>Card</v>
      </c>
      <c r="T2147" s="3">
        <v>0.03</v>
      </c>
      <c r="U2147" s="2">
        <v>6.8900000000000006</v>
      </c>
      <c r="V2147" s="2">
        <v>2.1</v>
      </c>
      <c r="W2147" s="54">
        <f>_xlfn.XLOOKUP(M2147,Market!A:A,Market!F:F,0)</f>
        <v>0.06</v>
      </c>
      <c r="X2147" s="55">
        <f t="shared" si="266"/>
        <v>0.20670000000000002</v>
      </c>
      <c r="Y2147" s="55">
        <f t="shared" si="267"/>
        <v>4.7900000000000009</v>
      </c>
      <c r="Z2147" s="54">
        <f t="shared" si="268"/>
        <v>0.69521044992743108</v>
      </c>
      <c r="AA2147" s="49" t="str">
        <f t="shared" ca="1" si="269"/>
        <v>N</v>
      </c>
      <c r="AB2147" s="49">
        <f t="shared" ca="1" si="270"/>
        <v>5</v>
      </c>
      <c r="AC2147" s="49" t="str">
        <f t="shared" ca="1" si="271"/>
        <v>N</v>
      </c>
    </row>
    <row r="2148" spans="1:29" x14ac:dyDescent="0.25">
      <c r="A2148">
        <v>9445</v>
      </c>
      <c r="B2148" s="9">
        <v>43567</v>
      </c>
      <c r="C2148" s="50" t="str">
        <f t="shared" si="264"/>
        <v>N</v>
      </c>
      <c r="D2148" s="52">
        <f>_xlfn.XLOOKUP(B2148,Cal_Date!B:B,Cal_Date!A:A,0)</f>
        <v>2</v>
      </c>
      <c r="E2148">
        <v>2019</v>
      </c>
      <c r="F2148" t="s">
        <v>125</v>
      </c>
      <c r="G2148" t="s">
        <v>129</v>
      </c>
      <c r="H2148" t="s">
        <v>48</v>
      </c>
      <c r="I2148" t="s">
        <v>18</v>
      </c>
      <c r="J2148" t="s">
        <v>10</v>
      </c>
      <c r="K2148" t="s">
        <v>43</v>
      </c>
      <c r="L2148">
        <v>1</v>
      </c>
      <c r="M2148">
        <v>1001</v>
      </c>
      <c r="O2148" t="s">
        <v>25</v>
      </c>
      <c r="R2148" t="s">
        <v>44</v>
      </c>
      <c r="S2148" s="49" t="str">
        <f t="shared" si="265"/>
        <v>Card</v>
      </c>
      <c r="T2148" s="3">
        <v>0.03</v>
      </c>
      <c r="U2148" s="2">
        <v>7.42</v>
      </c>
      <c r="V2148" s="2">
        <v>1.46</v>
      </c>
      <c r="W2148" s="54">
        <f>_xlfn.XLOOKUP(M2148,Market!A:A,Market!F:F,0)</f>
        <v>0.06</v>
      </c>
      <c r="X2148" s="55">
        <f t="shared" si="266"/>
        <v>0.22259999999999999</v>
      </c>
      <c r="Y2148" s="55">
        <f t="shared" si="267"/>
        <v>5.96</v>
      </c>
      <c r="Z2148" s="54">
        <f t="shared" si="268"/>
        <v>0.80323450134770891</v>
      </c>
      <c r="AA2148" s="49" t="str">
        <f t="shared" ca="1" si="269"/>
        <v>N</v>
      </c>
      <c r="AB2148" s="49">
        <f t="shared" ca="1" si="270"/>
        <v>5</v>
      </c>
      <c r="AC2148" s="49" t="str">
        <f t="shared" ca="1" si="271"/>
        <v>N</v>
      </c>
    </row>
    <row r="2149" spans="1:29" x14ac:dyDescent="0.25">
      <c r="A2149">
        <v>9446</v>
      </c>
      <c r="B2149" s="9">
        <v>43567</v>
      </c>
      <c r="C2149" s="50" t="str">
        <f t="shared" si="264"/>
        <v>N</v>
      </c>
      <c r="D2149" s="52">
        <f>_xlfn.XLOOKUP(B2149,Cal_Date!B:B,Cal_Date!A:A,0)</f>
        <v>2</v>
      </c>
      <c r="E2149">
        <v>2019</v>
      </c>
      <c r="F2149" t="s">
        <v>125</v>
      </c>
      <c r="G2149" t="s">
        <v>129</v>
      </c>
      <c r="H2149" t="s">
        <v>11</v>
      </c>
      <c r="I2149" t="s">
        <v>11</v>
      </c>
      <c r="J2149" t="s">
        <v>15</v>
      </c>
      <c r="K2149" t="s">
        <v>42</v>
      </c>
      <c r="L2149">
        <v>1</v>
      </c>
      <c r="M2149">
        <v>1002</v>
      </c>
      <c r="O2149" t="s">
        <v>28</v>
      </c>
      <c r="R2149" t="s">
        <v>44</v>
      </c>
      <c r="S2149" s="49" t="str">
        <f t="shared" si="265"/>
        <v>Card</v>
      </c>
      <c r="T2149" s="3">
        <v>0.03</v>
      </c>
      <c r="U2149" s="2">
        <v>2.6500000000000004</v>
      </c>
      <c r="V2149" s="2">
        <v>0.87</v>
      </c>
      <c r="W2149" s="54">
        <f>_xlfn.XLOOKUP(M2149,Market!A:A,Market!F:F,0)</f>
        <v>0.06</v>
      </c>
      <c r="X2149" s="55">
        <f t="shared" si="266"/>
        <v>7.9500000000000001E-2</v>
      </c>
      <c r="Y2149" s="55">
        <f t="shared" si="267"/>
        <v>1.7800000000000002</v>
      </c>
      <c r="Z2149" s="54">
        <f t="shared" si="268"/>
        <v>0.67169811320754713</v>
      </c>
      <c r="AA2149" s="49" t="str">
        <f t="shared" ca="1" si="269"/>
        <v>N</v>
      </c>
      <c r="AB2149" s="49">
        <f t="shared" ca="1" si="270"/>
        <v>5</v>
      </c>
      <c r="AC2149" s="49" t="str">
        <f t="shared" ca="1" si="271"/>
        <v>N</v>
      </c>
    </row>
    <row r="2150" spans="1:29" x14ac:dyDescent="0.25">
      <c r="A2150">
        <v>9447</v>
      </c>
      <c r="B2150" s="9">
        <v>43567</v>
      </c>
      <c r="C2150" s="50" t="str">
        <f t="shared" si="264"/>
        <v>N</v>
      </c>
      <c r="D2150" s="52">
        <f>_xlfn.XLOOKUP(B2150,Cal_Date!B:B,Cal_Date!A:A,0)</f>
        <v>2</v>
      </c>
      <c r="E2150">
        <v>2019</v>
      </c>
      <c r="F2150" t="s">
        <v>125</v>
      </c>
      <c r="G2150" t="s">
        <v>129</v>
      </c>
      <c r="H2150" t="s">
        <v>11</v>
      </c>
      <c r="I2150" t="s">
        <v>11</v>
      </c>
      <c r="J2150" t="s">
        <v>15</v>
      </c>
      <c r="K2150" t="s">
        <v>42</v>
      </c>
      <c r="L2150">
        <v>2</v>
      </c>
      <c r="M2150">
        <v>1003</v>
      </c>
      <c r="O2150" t="s">
        <v>25</v>
      </c>
      <c r="R2150" t="s">
        <v>44</v>
      </c>
      <c r="S2150" s="49" t="str">
        <f t="shared" si="265"/>
        <v>Card</v>
      </c>
      <c r="T2150" s="3">
        <v>0.03</v>
      </c>
      <c r="U2150" s="2">
        <v>5.3000000000000007</v>
      </c>
      <c r="V2150" s="2">
        <v>1.74</v>
      </c>
      <c r="W2150" s="54">
        <f>_xlfn.XLOOKUP(M2150,Market!A:A,Market!F:F,0)</f>
        <v>0.06</v>
      </c>
      <c r="X2150" s="55">
        <f t="shared" si="266"/>
        <v>0.159</v>
      </c>
      <c r="Y2150" s="55">
        <f t="shared" si="267"/>
        <v>3.5600000000000005</v>
      </c>
      <c r="Z2150" s="54">
        <f t="shared" si="268"/>
        <v>0.67169811320754713</v>
      </c>
      <c r="AA2150" s="49" t="str">
        <f t="shared" ca="1" si="269"/>
        <v>N</v>
      </c>
      <c r="AB2150" s="49">
        <f t="shared" ca="1" si="270"/>
        <v>5</v>
      </c>
      <c r="AC2150" s="49" t="str">
        <f t="shared" ca="1" si="271"/>
        <v>N</v>
      </c>
    </row>
    <row r="2151" spans="1:29" x14ac:dyDescent="0.25">
      <c r="A2151">
        <v>9448</v>
      </c>
      <c r="B2151" s="9">
        <v>43567</v>
      </c>
      <c r="C2151" s="50" t="str">
        <f t="shared" si="264"/>
        <v>N</v>
      </c>
      <c r="D2151" s="52">
        <f>_xlfn.XLOOKUP(B2151,Cal_Date!B:B,Cal_Date!A:A,0)</f>
        <v>2</v>
      </c>
      <c r="E2151">
        <v>2019</v>
      </c>
      <c r="F2151" t="s">
        <v>125</v>
      </c>
      <c r="G2151" t="s">
        <v>129</v>
      </c>
      <c r="H2151" t="s">
        <v>11</v>
      </c>
      <c r="I2151" t="s">
        <v>11</v>
      </c>
      <c r="J2151" t="s">
        <v>15</v>
      </c>
      <c r="K2151" t="s">
        <v>42</v>
      </c>
      <c r="L2151">
        <v>1</v>
      </c>
      <c r="M2151">
        <v>1003</v>
      </c>
      <c r="O2151" t="s">
        <v>25</v>
      </c>
      <c r="R2151" t="s">
        <v>44</v>
      </c>
      <c r="S2151" s="49" t="str">
        <f t="shared" si="265"/>
        <v>Card</v>
      </c>
      <c r="T2151" s="3">
        <v>0.03</v>
      </c>
      <c r="U2151" s="2">
        <v>2.6500000000000004</v>
      </c>
      <c r="V2151" s="2">
        <v>0.87</v>
      </c>
      <c r="W2151" s="54">
        <f>_xlfn.XLOOKUP(M2151,Market!A:A,Market!F:F,0)</f>
        <v>0.06</v>
      </c>
      <c r="X2151" s="55">
        <f t="shared" si="266"/>
        <v>7.9500000000000001E-2</v>
      </c>
      <c r="Y2151" s="55">
        <f t="shared" si="267"/>
        <v>1.7800000000000002</v>
      </c>
      <c r="Z2151" s="54">
        <f t="shared" si="268"/>
        <v>0.67169811320754713</v>
      </c>
      <c r="AA2151" s="49" t="str">
        <f t="shared" ca="1" si="269"/>
        <v>N</v>
      </c>
      <c r="AB2151" s="49">
        <f t="shared" ca="1" si="270"/>
        <v>5</v>
      </c>
      <c r="AC2151" s="49" t="str">
        <f t="shared" ca="1" si="271"/>
        <v>N</v>
      </c>
    </row>
    <row r="2152" spans="1:29" x14ac:dyDescent="0.25">
      <c r="A2152">
        <v>9449</v>
      </c>
      <c r="B2152" s="9">
        <v>43567</v>
      </c>
      <c r="C2152" s="50" t="str">
        <f t="shared" si="264"/>
        <v>N</v>
      </c>
      <c r="D2152" s="52">
        <f>_xlfn.XLOOKUP(B2152,Cal_Date!B:B,Cal_Date!A:A,0)</f>
        <v>2</v>
      </c>
      <c r="E2152">
        <v>2019</v>
      </c>
      <c r="F2152" t="s">
        <v>125</v>
      </c>
      <c r="G2152" t="s">
        <v>129</v>
      </c>
      <c r="H2152" t="s">
        <v>11</v>
      </c>
      <c r="I2152" t="s">
        <v>11</v>
      </c>
      <c r="J2152" t="s">
        <v>15</v>
      </c>
      <c r="K2152" t="s">
        <v>42</v>
      </c>
      <c r="L2152">
        <v>2</v>
      </c>
      <c r="M2152">
        <v>1003</v>
      </c>
      <c r="O2152" t="s">
        <v>25</v>
      </c>
      <c r="R2152" t="s">
        <v>44</v>
      </c>
      <c r="S2152" s="49" t="str">
        <f t="shared" si="265"/>
        <v>Card</v>
      </c>
      <c r="T2152" s="3">
        <v>0.03</v>
      </c>
      <c r="U2152" s="2">
        <v>5.3000000000000007</v>
      </c>
      <c r="V2152" s="2">
        <v>1.74</v>
      </c>
      <c r="W2152" s="54">
        <f>_xlfn.XLOOKUP(M2152,Market!A:A,Market!F:F,0)</f>
        <v>0.06</v>
      </c>
      <c r="X2152" s="55">
        <f t="shared" si="266"/>
        <v>0.159</v>
      </c>
      <c r="Y2152" s="55">
        <f t="shared" si="267"/>
        <v>3.5600000000000005</v>
      </c>
      <c r="Z2152" s="54">
        <f t="shared" si="268"/>
        <v>0.67169811320754713</v>
      </c>
      <c r="AA2152" s="49" t="str">
        <f t="shared" ca="1" si="269"/>
        <v>N</v>
      </c>
      <c r="AB2152" s="49">
        <f t="shared" ca="1" si="270"/>
        <v>5</v>
      </c>
      <c r="AC2152" s="49" t="str">
        <f t="shared" ca="1" si="271"/>
        <v>N</v>
      </c>
    </row>
    <row r="2153" spans="1:29" x14ac:dyDescent="0.25">
      <c r="A2153">
        <v>9450</v>
      </c>
      <c r="B2153" s="9">
        <v>43567</v>
      </c>
      <c r="C2153" s="50" t="str">
        <f t="shared" si="264"/>
        <v>N</v>
      </c>
      <c r="D2153" s="52">
        <f>_xlfn.XLOOKUP(B2153,Cal_Date!B:B,Cal_Date!A:A,0)</f>
        <v>2</v>
      </c>
      <c r="E2153">
        <v>2019</v>
      </c>
      <c r="F2153" t="s">
        <v>125</v>
      </c>
      <c r="G2153" t="s">
        <v>129</v>
      </c>
      <c r="H2153" t="s">
        <v>48</v>
      </c>
      <c r="I2153" t="s">
        <v>18</v>
      </c>
      <c r="J2153" t="s">
        <v>10</v>
      </c>
      <c r="K2153" t="s">
        <v>43</v>
      </c>
      <c r="L2153">
        <v>1</v>
      </c>
      <c r="M2153">
        <v>1004</v>
      </c>
      <c r="O2153" t="s">
        <v>28</v>
      </c>
      <c r="R2153" t="s">
        <v>44</v>
      </c>
      <c r="S2153" s="49" t="str">
        <f t="shared" si="265"/>
        <v>Card</v>
      </c>
      <c r="T2153" s="3">
        <v>0.03</v>
      </c>
      <c r="U2153" s="2">
        <v>7.42</v>
      </c>
      <c r="V2153" s="2">
        <v>1.46</v>
      </c>
      <c r="W2153" s="54">
        <f>_xlfn.XLOOKUP(M2153,Market!A:A,Market!F:F,0)</f>
        <v>0.06</v>
      </c>
      <c r="X2153" s="55">
        <f t="shared" si="266"/>
        <v>0.22259999999999999</v>
      </c>
      <c r="Y2153" s="55">
        <f t="shared" si="267"/>
        <v>5.96</v>
      </c>
      <c r="Z2153" s="54">
        <f t="shared" si="268"/>
        <v>0.80323450134770891</v>
      </c>
      <c r="AA2153" s="49" t="str">
        <f t="shared" ca="1" si="269"/>
        <v>N</v>
      </c>
      <c r="AB2153" s="49">
        <f t="shared" ca="1" si="270"/>
        <v>5</v>
      </c>
      <c r="AC2153" s="49" t="str">
        <f t="shared" ca="1" si="271"/>
        <v>N</v>
      </c>
    </row>
    <row r="2154" spans="1:29" x14ac:dyDescent="0.25">
      <c r="A2154">
        <v>9451</v>
      </c>
      <c r="B2154" s="9">
        <v>43567</v>
      </c>
      <c r="C2154" s="50" t="str">
        <f t="shared" si="264"/>
        <v>N</v>
      </c>
      <c r="D2154" s="52">
        <f>_xlfn.XLOOKUP(B2154,Cal_Date!B:B,Cal_Date!A:A,0)</f>
        <v>2</v>
      </c>
      <c r="E2154">
        <v>2019</v>
      </c>
      <c r="F2154" t="s">
        <v>125</v>
      </c>
      <c r="G2154" t="s">
        <v>129</v>
      </c>
      <c r="H2154" t="s">
        <v>48</v>
      </c>
      <c r="I2154" t="s">
        <v>18</v>
      </c>
      <c r="J2154" t="s">
        <v>10</v>
      </c>
      <c r="K2154" t="s">
        <v>43</v>
      </c>
      <c r="L2154">
        <v>2</v>
      </c>
      <c r="M2154">
        <v>1005</v>
      </c>
      <c r="O2154" t="s">
        <v>25</v>
      </c>
      <c r="R2154" t="s">
        <v>44</v>
      </c>
      <c r="S2154" s="49" t="str">
        <f t="shared" si="265"/>
        <v>Card</v>
      </c>
      <c r="T2154" s="3">
        <v>0.03</v>
      </c>
      <c r="U2154" s="2">
        <v>15.245999999999999</v>
      </c>
      <c r="V2154" s="2">
        <v>2.92</v>
      </c>
      <c r="W2154" s="54">
        <f>_xlfn.XLOOKUP(M2154,Market!A:A,Market!F:F,0)</f>
        <v>8.8999999999999996E-2</v>
      </c>
      <c r="X2154" s="55">
        <f t="shared" si="266"/>
        <v>0.45737999999999995</v>
      </c>
      <c r="Y2154" s="55">
        <f t="shared" si="267"/>
        <v>12.325999999999999</v>
      </c>
      <c r="Z2154" s="54">
        <f t="shared" si="268"/>
        <v>0.80847435392889933</v>
      </c>
      <c r="AA2154" s="49" t="str">
        <f t="shared" ca="1" si="269"/>
        <v>N</v>
      </c>
      <c r="AB2154" s="49">
        <f t="shared" ca="1" si="270"/>
        <v>5</v>
      </c>
      <c r="AC2154" s="49" t="str">
        <f t="shared" ca="1" si="271"/>
        <v>N</v>
      </c>
    </row>
    <row r="2155" spans="1:29" x14ac:dyDescent="0.25">
      <c r="A2155">
        <v>9452</v>
      </c>
      <c r="B2155" s="9">
        <v>43567</v>
      </c>
      <c r="C2155" s="50" t="str">
        <f t="shared" si="264"/>
        <v>N</v>
      </c>
      <c r="D2155" s="52">
        <f>_xlfn.XLOOKUP(B2155,Cal_Date!B:B,Cal_Date!A:A,0)</f>
        <v>2</v>
      </c>
      <c r="E2155">
        <v>2019</v>
      </c>
      <c r="F2155" t="s">
        <v>125</v>
      </c>
      <c r="G2155" t="s">
        <v>129</v>
      </c>
      <c r="H2155" t="s">
        <v>11</v>
      </c>
      <c r="I2155" t="s">
        <v>13</v>
      </c>
      <c r="J2155" t="s">
        <v>15</v>
      </c>
      <c r="K2155" t="s">
        <v>42</v>
      </c>
      <c r="L2155">
        <v>1</v>
      </c>
      <c r="M2155">
        <v>1005</v>
      </c>
      <c r="O2155" t="s">
        <v>25</v>
      </c>
      <c r="R2155" t="s">
        <v>44</v>
      </c>
      <c r="S2155" s="49" t="str">
        <f t="shared" si="265"/>
        <v>Card</v>
      </c>
      <c r="T2155" s="3">
        <v>0.03</v>
      </c>
      <c r="U2155" s="2">
        <v>2.7225000000000001</v>
      </c>
      <c r="V2155" s="2">
        <v>1.42</v>
      </c>
      <c r="W2155" s="54">
        <f>_xlfn.XLOOKUP(M2155,Market!A:A,Market!F:F,0)</f>
        <v>8.8999999999999996E-2</v>
      </c>
      <c r="X2155" s="55">
        <f t="shared" si="266"/>
        <v>8.1674999999999998E-2</v>
      </c>
      <c r="Y2155" s="55">
        <f t="shared" si="267"/>
        <v>1.3025000000000002</v>
      </c>
      <c r="Z2155" s="54">
        <f t="shared" si="268"/>
        <v>0.47842056932966032</v>
      </c>
      <c r="AA2155" s="49" t="str">
        <f t="shared" ca="1" si="269"/>
        <v>N</v>
      </c>
      <c r="AB2155" s="49">
        <f t="shared" ca="1" si="270"/>
        <v>5</v>
      </c>
      <c r="AC2155" s="49" t="str">
        <f t="shared" ca="1" si="271"/>
        <v>N</v>
      </c>
    </row>
    <row r="2156" spans="1:29" x14ac:dyDescent="0.25">
      <c r="A2156">
        <v>9453</v>
      </c>
      <c r="B2156" s="9">
        <v>43567</v>
      </c>
      <c r="C2156" s="50" t="str">
        <f t="shared" si="264"/>
        <v>N</v>
      </c>
      <c r="D2156" s="52">
        <f>_xlfn.XLOOKUP(B2156,Cal_Date!B:B,Cal_Date!A:A,0)</f>
        <v>2</v>
      </c>
      <c r="E2156">
        <v>2019</v>
      </c>
      <c r="F2156" t="s">
        <v>125</v>
      </c>
      <c r="G2156" t="s">
        <v>129</v>
      </c>
      <c r="H2156" t="s">
        <v>48</v>
      </c>
      <c r="I2156" t="s">
        <v>18</v>
      </c>
      <c r="J2156" t="s">
        <v>10</v>
      </c>
      <c r="K2156" t="s">
        <v>43</v>
      </c>
      <c r="L2156">
        <v>1</v>
      </c>
      <c r="M2156">
        <v>1003</v>
      </c>
      <c r="O2156" t="s">
        <v>25</v>
      </c>
      <c r="R2156" t="s">
        <v>44</v>
      </c>
      <c r="S2156" s="49" t="str">
        <f t="shared" si="265"/>
        <v>Card</v>
      </c>
      <c r="T2156" s="3">
        <v>0.03</v>
      </c>
      <c r="U2156" s="2">
        <v>7.42</v>
      </c>
      <c r="V2156" s="2">
        <v>1.46</v>
      </c>
      <c r="W2156" s="54">
        <f>_xlfn.XLOOKUP(M2156,Market!A:A,Market!F:F,0)</f>
        <v>0.06</v>
      </c>
      <c r="X2156" s="55">
        <f t="shared" si="266"/>
        <v>0.22259999999999999</v>
      </c>
      <c r="Y2156" s="55">
        <f t="shared" si="267"/>
        <v>5.96</v>
      </c>
      <c r="Z2156" s="54">
        <f t="shared" si="268"/>
        <v>0.80323450134770891</v>
      </c>
      <c r="AA2156" s="49" t="str">
        <f t="shared" ca="1" si="269"/>
        <v>N</v>
      </c>
      <c r="AB2156" s="49">
        <f t="shared" ca="1" si="270"/>
        <v>5</v>
      </c>
      <c r="AC2156" s="49" t="str">
        <f t="shared" ca="1" si="271"/>
        <v>N</v>
      </c>
    </row>
    <row r="2157" spans="1:29" x14ac:dyDescent="0.25">
      <c r="A2157">
        <v>9454</v>
      </c>
      <c r="B2157" s="9">
        <v>43567</v>
      </c>
      <c r="C2157" s="50" t="str">
        <f t="shared" si="264"/>
        <v>N</v>
      </c>
      <c r="D2157" s="52">
        <f>_xlfn.XLOOKUP(B2157,Cal_Date!B:B,Cal_Date!A:A,0)</f>
        <v>2</v>
      </c>
      <c r="E2157">
        <v>2019</v>
      </c>
      <c r="F2157" t="s">
        <v>125</v>
      </c>
      <c r="G2157" t="s">
        <v>129</v>
      </c>
      <c r="H2157" t="s">
        <v>11</v>
      </c>
      <c r="I2157" t="s">
        <v>11</v>
      </c>
      <c r="J2157" t="s">
        <v>15</v>
      </c>
      <c r="K2157" t="s">
        <v>42</v>
      </c>
      <c r="L2157">
        <v>1</v>
      </c>
      <c r="M2157">
        <v>1007</v>
      </c>
      <c r="O2157" t="s">
        <v>28</v>
      </c>
      <c r="R2157" t="s">
        <v>44</v>
      </c>
      <c r="S2157" s="49" t="str">
        <f t="shared" si="265"/>
        <v>Card</v>
      </c>
      <c r="T2157" s="3">
        <v>0.03</v>
      </c>
      <c r="U2157" s="2">
        <v>2.7225000000000001</v>
      </c>
      <c r="V2157" s="2">
        <v>0.87</v>
      </c>
      <c r="W2157" s="54">
        <f>_xlfn.XLOOKUP(M2157,Market!A:A,Market!F:F,0)</f>
        <v>8.8999999999999996E-2</v>
      </c>
      <c r="X2157" s="55">
        <f t="shared" si="266"/>
        <v>8.1674999999999998E-2</v>
      </c>
      <c r="Y2157" s="55">
        <f t="shared" si="267"/>
        <v>1.8525</v>
      </c>
      <c r="Z2157" s="54">
        <f t="shared" si="268"/>
        <v>0.68044077134986225</v>
      </c>
      <c r="AA2157" s="49" t="str">
        <f t="shared" ca="1" si="269"/>
        <v>N</v>
      </c>
      <c r="AB2157" s="49">
        <f t="shared" ca="1" si="270"/>
        <v>5</v>
      </c>
      <c r="AC2157" s="49" t="str">
        <f t="shared" ca="1" si="271"/>
        <v>N</v>
      </c>
    </row>
    <row r="2158" spans="1:29" x14ac:dyDescent="0.25">
      <c r="A2158">
        <v>9455</v>
      </c>
      <c r="B2158" s="9">
        <v>43567</v>
      </c>
      <c r="C2158" s="50" t="str">
        <f t="shared" si="264"/>
        <v>N</v>
      </c>
      <c r="D2158" s="52">
        <f>_xlfn.XLOOKUP(B2158,Cal_Date!B:B,Cal_Date!A:A,0)</f>
        <v>2</v>
      </c>
      <c r="E2158">
        <v>2019</v>
      </c>
      <c r="F2158" t="s">
        <v>125</v>
      </c>
      <c r="G2158" t="s">
        <v>129</v>
      </c>
      <c r="H2158" t="s">
        <v>14</v>
      </c>
      <c r="I2158" t="s">
        <v>13</v>
      </c>
      <c r="J2158" t="s">
        <v>15</v>
      </c>
      <c r="K2158" t="s">
        <v>43</v>
      </c>
      <c r="L2158">
        <v>1</v>
      </c>
      <c r="M2158">
        <v>1006</v>
      </c>
      <c r="O2158" t="s">
        <v>28</v>
      </c>
      <c r="R2158" t="s">
        <v>44</v>
      </c>
      <c r="S2158" s="49" t="str">
        <f t="shared" si="265"/>
        <v>Card</v>
      </c>
      <c r="T2158" s="3">
        <v>0.03</v>
      </c>
      <c r="U2158" s="2">
        <v>7.0785</v>
      </c>
      <c r="V2158" s="2">
        <v>2.12</v>
      </c>
      <c r="W2158" s="54">
        <f>_xlfn.XLOOKUP(M2158,Market!A:A,Market!F:F,0)</f>
        <v>8.8999999999999996E-2</v>
      </c>
      <c r="X2158" s="55">
        <f t="shared" si="266"/>
        <v>0.21235499999999999</v>
      </c>
      <c r="Y2158" s="55">
        <f t="shared" si="267"/>
        <v>4.9584999999999999</v>
      </c>
      <c r="Z2158" s="54">
        <f t="shared" si="268"/>
        <v>0.70050151868333688</v>
      </c>
      <c r="AA2158" s="49" t="str">
        <f t="shared" ca="1" si="269"/>
        <v>N</v>
      </c>
      <c r="AB2158" s="49">
        <f t="shared" ca="1" si="270"/>
        <v>5</v>
      </c>
      <c r="AC2158" s="49" t="str">
        <f t="shared" ca="1" si="271"/>
        <v>N</v>
      </c>
    </row>
    <row r="2159" spans="1:29" x14ac:dyDescent="0.25">
      <c r="A2159">
        <v>9456</v>
      </c>
      <c r="B2159" s="9">
        <v>43567</v>
      </c>
      <c r="C2159" s="50" t="str">
        <f t="shared" si="264"/>
        <v>N</v>
      </c>
      <c r="D2159" s="52">
        <f>_xlfn.XLOOKUP(B2159,Cal_Date!B:B,Cal_Date!A:A,0)</f>
        <v>2</v>
      </c>
      <c r="E2159">
        <v>2019</v>
      </c>
      <c r="F2159" t="s">
        <v>125</v>
      </c>
      <c r="G2159" t="s">
        <v>129</v>
      </c>
      <c r="H2159" t="s">
        <v>11</v>
      </c>
      <c r="I2159" t="s">
        <v>13</v>
      </c>
      <c r="J2159" t="s">
        <v>15</v>
      </c>
      <c r="K2159" t="s">
        <v>42</v>
      </c>
      <c r="L2159">
        <v>2</v>
      </c>
      <c r="M2159">
        <v>1006</v>
      </c>
      <c r="O2159" t="s">
        <v>28</v>
      </c>
      <c r="R2159" t="s">
        <v>44</v>
      </c>
      <c r="S2159" s="49" t="str">
        <f t="shared" si="265"/>
        <v>Card</v>
      </c>
      <c r="T2159" s="3">
        <v>0.03</v>
      </c>
      <c r="U2159" s="2">
        <v>5.4450000000000003</v>
      </c>
      <c r="V2159" s="2">
        <v>2.84</v>
      </c>
      <c r="W2159" s="54">
        <f>_xlfn.XLOOKUP(M2159,Market!A:A,Market!F:F,0)</f>
        <v>8.8999999999999996E-2</v>
      </c>
      <c r="X2159" s="55">
        <f t="shared" si="266"/>
        <v>0.16335</v>
      </c>
      <c r="Y2159" s="55">
        <f t="shared" si="267"/>
        <v>2.6050000000000004</v>
      </c>
      <c r="Z2159" s="54">
        <f t="shared" si="268"/>
        <v>0.47842056932966032</v>
      </c>
      <c r="AA2159" s="49" t="str">
        <f t="shared" ca="1" si="269"/>
        <v>N</v>
      </c>
      <c r="AB2159" s="49">
        <f t="shared" ca="1" si="270"/>
        <v>5</v>
      </c>
      <c r="AC2159" s="49" t="str">
        <f t="shared" ca="1" si="271"/>
        <v>N</v>
      </c>
    </row>
    <row r="2160" spans="1:29" x14ac:dyDescent="0.25">
      <c r="A2160">
        <v>9457</v>
      </c>
      <c r="B2160" s="9">
        <v>43567</v>
      </c>
      <c r="C2160" s="50" t="str">
        <f t="shared" si="264"/>
        <v>N</v>
      </c>
      <c r="D2160" s="52">
        <f>_xlfn.XLOOKUP(B2160,Cal_Date!B:B,Cal_Date!A:A,0)</f>
        <v>2</v>
      </c>
      <c r="E2160">
        <v>2019</v>
      </c>
      <c r="F2160" t="s">
        <v>125</v>
      </c>
      <c r="G2160" t="s">
        <v>129</v>
      </c>
      <c r="H2160" t="s">
        <v>11</v>
      </c>
      <c r="I2160" t="s">
        <v>11</v>
      </c>
      <c r="J2160" t="s">
        <v>15</v>
      </c>
      <c r="K2160" t="s">
        <v>42</v>
      </c>
      <c r="L2160">
        <v>1</v>
      </c>
      <c r="M2160">
        <v>1006</v>
      </c>
      <c r="O2160" t="s">
        <v>28</v>
      </c>
      <c r="R2160" t="s">
        <v>44</v>
      </c>
      <c r="S2160" s="49" t="str">
        <f t="shared" si="265"/>
        <v>Card</v>
      </c>
      <c r="T2160" s="3">
        <v>0.03</v>
      </c>
      <c r="U2160" s="2">
        <v>2.7225000000000001</v>
      </c>
      <c r="V2160" s="2">
        <v>0.87</v>
      </c>
      <c r="W2160" s="54">
        <f>_xlfn.XLOOKUP(M2160,Market!A:A,Market!F:F,0)</f>
        <v>8.8999999999999996E-2</v>
      </c>
      <c r="X2160" s="55">
        <f t="shared" si="266"/>
        <v>8.1674999999999998E-2</v>
      </c>
      <c r="Y2160" s="55">
        <f t="shared" si="267"/>
        <v>1.8525</v>
      </c>
      <c r="Z2160" s="54">
        <f t="shared" si="268"/>
        <v>0.68044077134986225</v>
      </c>
      <c r="AA2160" s="49" t="str">
        <f t="shared" ca="1" si="269"/>
        <v>N</v>
      </c>
      <c r="AB2160" s="49">
        <f t="shared" ca="1" si="270"/>
        <v>5</v>
      </c>
      <c r="AC2160" s="49" t="str">
        <f t="shared" ca="1" si="271"/>
        <v>N</v>
      </c>
    </row>
    <row r="2161" spans="1:29" x14ac:dyDescent="0.25">
      <c r="A2161">
        <v>9458</v>
      </c>
      <c r="B2161" s="9">
        <v>43567</v>
      </c>
      <c r="C2161" s="50" t="str">
        <f t="shared" si="264"/>
        <v>N</v>
      </c>
      <c r="D2161" s="52">
        <f>_xlfn.XLOOKUP(B2161,Cal_Date!B:B,Cal_Date!A:A,0)</f>
        <v>2</v>
      </c>
      <c r="E2161">
        <v>2019</v>
      </c>
      <c r="F2161" t="s">
        <v>125</v>
      </c>
      <c r="G2161" t="s">
        <v>129</v>
      </c>
      <c r="H2161" t="s">
        <v>11</v>
      </c>
      <c r="I2161" t="s">
        <v>11</v>
      </c>
      <c r="J2161" t="s">
        <v>15</v>
      </c>
      <c r="K2161" t="s">
        <v>42</v>
      </c>
      <c r="L2161">
        <v>1</v>
      </c>
      <c r="M2161">
        <v>1004</v>
      </c>
      <c r="O2161" t="s">
        <v>28</v>
      </c>
      <c r="R2161" t="s">
        <v>44</v>
      </c>
      <c r="S2161" s="49" t="str">
        <f t="shared" si="265"/>
        <v>Card</v>
      </c>
      <c r="T2161" s="3">
        <v>0.03</v>
      </c>
      <c r="U2161" s="2">
        <v>2.6500000000000004</v>
      </c>
      <c r="V2161" s="2">
        <v>0.87</v>
      </c>
      <c r="W2161" s="54">
        <f>_xlfn.XLOOKUP(M2161,Market!A:A,Market!F:F,0)</f>
        <v>0.06</v>
      </c>
      <c r="X2161" s="55">
        <f t="shared" si="266"/>
        <v>7.9500000000000001E-2</v>
      </c>
      <c r="Y2161" s="55">
        <f t="shared" si="267"/>
        <v>1.7800000000000002</v>
      </c>
      <c r="Z2161" s="54">
        <f t="shared" si="268"/>
        <v>0.67169811320754713</v>
      </c>
      <c r="AA2161" s="49" t="str">
        <f t="shared" ca="1" si="269"/>
        <v>N</v>
      </c>
      <c r="AB2161" s="49">
        <f t="shared" ca="1" si="270"/>
        <v>5</v>
      </c>
      <c r="AC2161" s="49" t="str">
        <f t="shared" ca="1" si="271"/>
        <v>N</v>
      </c>
    </row>
    <row r="2162" spans="1:29" x14ac:dyDescent="0.25">
      <c r="A2162">
        <v>9459</v>
      </c>
      <c r="B2162" s="9">
        <v>43567</v>
      </c>
      <c r="C2162" s="50" t="str">
        <f t="shared" si="264"/>
        <v>N</v>
      </c>
      <c r="D2162" s="52">
        <f>_xlfn.XLOOKUP(B2162,Cal_Date!B:B,Cal_Date!A:A,0)</f>
        <v>2</v>
      </c>
      <c r="E2162">
        <v>2019</v>
      </c>
      <c r="F2162" t="s">
        <v>125</v>
      </c>
      <c r="G2162" t="s">
        <v>129</v>
      </c>
      <c r="H2162" t="s">
        <v>48</v>
      </c>
      <c r="I2162" t="s">
        <v>18</v>
      </c>
      <c r="J2162" t="s">
        <v>10</v>
      </c>
      <c r="K2162" t="s">
        <v>43</v>
      </c>
      <c r="L2162">
        <v>1</v>
      </c>
      <c r="M2162">
        <v>1004</v>
      </c>
      <c r="O2162" t="s">
        <v>28</v>
      </c>
      <c r="R2162" t="s">
        <v>44</v>
      </c>
      <c r="S2162" s="49" t="str">
        <f t="shared" si="265"/>
        <v>Card</v>
      </c>
      <c r="T2162" s="3">
        <v>0.03</v>
      </c>
      <c r="U2162" s="2">
        <v>7.42</v>
      </c>
      <c r="V2162" s="2">
        <v>1.46</v>
      </c>
      <c r="W2162" s="54">
        <f>_xlfn.XLOOKUP(M2162,Market!A:A,Market!F:F,0)</f>
        <v>0.06</v>
      </c>
      <c r="X2162" s="55">
        <f t="shared" si="266"/>
        <v>0.22259999999999999</v>
      </c>
      <c r="Y2162" s="55">
        <f t="shared" si="267"/>
        <v>5.96</v>
      </c>
      <c r="Z2162" s="54">
        <f t="shared" si="268"/>
        <v>0.80323450134770891</v>
      </c>
      <c r="AA2162" s="49" t="str">
        <f t="shared" ca="1" si="269"/>
        <v>N</v>
      </c>
      <c r="AB2162" s="49">
        <f t="shared" ca="1" si="270"/>
        <v>5</v>
      </c>
      <c r="AC2162" s="49" t="str">
        <f t="shared" ca="1" si="271"/>
        <v>N</v>
      </c>
    </row>
    <row r="2163" spans="1:29" x14ac:dyDescent="0.25">
      <c r="A2163">
        <v>9460</v>
      </c>
      <c r="B2163" s="9">
        <v>43567</v>
      </c>
      <c r="C2163" s="50" t="str">
        <f t="shared" si="264"/>
        <v>N</v>
      </c>
      <c r="D2163" s="52">
        <f>_xlfn.XLOOKUP(B2163,Cal_Date!B:B,Cal_Date!A:A,0)</f>
        <v>2</v>
      </c>
      <c r="E2163">
        <v>2019</v>
      </c>
      <c r="F2163" t="s">
        <v>125</v>
      </c>
      <c r="G2163" t="s">
        <v>129</v>
      </c>
      <c r="H2163" t="s">
        <v>48</v>
      </c>
      <c r="I2163" t="s">
        <v>18</v>
      </c>
      <c r="J2163" t="s">
        <v>10</v>
      </c>
      <c r="K2163" t="s">
        <v>43</v>
      </c>
      <c r="L2163">
        <v>1</v>
      </c>
      <c r="M2163">
        <v>1000</v>
      </c>
      <c r="O2163" t="s">
        <v>25</v>
      </c>
      <c r="R2163" t="s">
        <v>44</v>
      </c>
      <c r="S2163" s="49" t="str">
        <f t="shared" si="265"/>
        <v>Card</v>
      </c>
      <c r="T2163" s="3">
        <v>0.03</v>
      </c>
      <c r="U2163" s="2">
        <v>7.5600000000000005</v>
      </c>
      <c r="V2163" s="2">
        <v>1.46</v>
      </c>
      <c r="W2163" s="54">
        <f>_xlfn.XLOOKUP(M2163,Market!A:A,Market!F:F,0)</f>
        <v>0.08</v>
      </c>
      <c r="X2163" s="55">
        <f t="shared" si="266"/>
        <v>0.2268</v>
      </c>
      <c r="Y2163" s="55">
        <f t="shared" si="267"/>
        <v>6.1000000000000005</v>
      </c>
      <c r="Z2163" s="54">
        <f t="shared" si="268"/>
        <v>0.80687830687830686</v>
      </c>
      <c r="AA2163" s="49" t="str">
        <f t="shared" ca="1" si="269"/>
        <v>N</v>
      </c>
      <c r="AB2163" s="49">
        <f t="shared" ca="1" si="270"/>
        <v>5</v>
      </c>
      <c r="AC2163" s="49" t="str">
        <f t="shared" ca="1" si="271"/>
        <v>N</v>
      </c>
    </row>
    <row r="2164" spans="1:29" x14ac:dyDescent="0.25">
      <c r="A2164">
        <v>9461</v>
      </c>
      <c r="B2164" s="9">
        <v>43567</v>
      </c>
      <c r="C2164" s="50" t="str">
        <f t="shared" si="264"/>
        <v>N</v>
      </c>
      <c r="D2164" s="52">
        <f>_xlfn.XLOOKUP(B2164,Cal_Date!B:B,Cal_Date!A:A,0)</f>
        <v>2</v>
      </c>
      <c r="E2164">
        <v>2019</v>
      </c>
      <c r="F2164" t="s">
        <v>125</v>
      </c>
      <c r="G2164" t="s">
        <v>129</v>
      </c>
      <c r="H2164" t="s">
        <v>14</v>
      </c>
      <c r="I2164" t="s">
        <v>18</v>
      </c>
      <c r="J2164" t="s">
        <v>15</v>
      </c>
      <c r="K2164" t="s">
        <v>43</v>
      </c>
      <c r="L2164">
        <v>1</v>
      </c>
      <c r="M2164">
        <v>1000</v>
      </c>
      <c r="O2164" t="s">
        <v>25</v>
      </c>
      <c r="R2164" t="s">
        <v>44</v>
      </c>
      <c r="S2164" s="49" t="str">
        <f t="shared" si="265"/>
        <v>Card</v>
      </c>
      <c r="T2164" s="3">
        <v>0.03</v>
      </c>
      <c r="U2164" s="2">
        <v>7.0200000000000005</v>
      </c>
      <c r="V2164" s="2">
        <v>2.1</v>
      </c>
      <c r="W2164" s="54">
        <f>_xlfn.XLOOKUP(M2164,Market!A:A,Market!F:F,0)</f>
        <v>0.08</v>
      </c>
      <c r="X2164" s="55">
        <f t="shared" si="266"/>
        <v>0.21060000000000001</v>
      </c>
      <c r="Y2164" s="55">
        <f t="shared" si="267"/>
        <v>4.92</v>
      </c>
      <c r="Z2164" s="54">
        <f t="shared" si="268"/>
        <v>0.70085470085470081</v>
      </c>
      <c r="AA2164" s="49" t="str">
        <f t="shared" ca="1" si="269"/>
        <v>N</v>
      </c>
      <c r="AB2164" s="49">
        <f t="shared" ca="1" si="270"/>
        <v>5</v>
      </c>
      <c r="AC2164" s="49" t="str">
        <f t="shared" ca="1" si="271"/>
        <v>N</v>
      </c>
    </row>
    <row r="2165" spans="1:29" x14ac:dyDescent="0.25">
      <c r="A2165">
        <v>9462</v>
      </c>
      <c r="B2165" s="9">
        <v>43567</v>
      </c>
      <c r="C2165" s="50" t="str">
        <f t="shared" si="264"/>
        <v>N</v>
      </c>
      <c r="D2165" s="52">
        <f>_xlfn.XLOOKUP(B2165,Cal_Date!B:B,Cal_Date!A:A,0)</f>
        <v>2</v>
      </c>
      <c r="E2165">
        <v>2019</v>
      </c>
      <c r="F2165" t="s">
        <v>125</v>
      </c>
      <c r="G2165" t="s">
        <v>129</v>
      </c>
      <c r="H2165" t="s">
        <v>11</v>
      </c>
      <c r="I2165" t="s">
        <v>11</v>
      </c>
      <c r="J2165" t="s">
        <v>15</v>
      </c>
      <c r="K2165" t="s">
        <v>42</v>
      </c>
      <c r="L2165">
        <v>2</v>
      </c>
      <c r="M2165">
        <v>1000</v>
      </c>
      <c r="O2165" t="s">
        <v>25</v>
      </c>
      <c r="R2165" t="s">
        <v>44</v>
      </c>
      <c r="S2165" s="49" t="str">
        <f t="shared" si="265"/>
        <v>Card</v>
      </c>
      <c r="T2165" s="3">
        <v>0.03</v>
      </c>
      <c r="U2165" s="2">
        <v>5.4</v>
      </c>
      <c r="V2165" s="2">
        <v>1.74</v>
      </c>
      <c r="W2165" s="54">
        <f>_xlfn.XLOOKUP(M2165,Market!A:A,Market!F:F,0)</f>
        <v>0.08</v>
      </c>
      <c r="X2165" s="55">
        <f t="shared" si="266"/>
        <v>0.16200000000000001</v>
      </c>
      <c r="Y2165" s="55">
        <f t="shared" si="267"/>
        <v>3.66</v>
      </c>
      <c r="Z2165" s="54">
        <f t="shared" si="268"/>
        <v>0.67777777777777781</v>
      </c>
      <c r="AA2165" s="49" t="str">
        <f t="shared" ca="1" si="269"/>
        <v>N</v>
      </c>
      <c r="AB2165" s="49">
        <f t="shared" ca="1" si="270"/>
        <v>5</v>
      </c>
      <c r="AC2165" s="49" t="str">
        <f t="shared" ca="1" si="271"/>
        <v>N</v>
      </c>
    </row>
    <row r="2166" spans="1:29" x14ac:dyDescent="0.25">
      <c r="A2166">
        <v>9463</v>
      </c>
      <c r="B2166" s="9">
        <v>43567</v>
      </c>
      <c r="C2166" s="50" t="str">
        <f t="shared" si="264"/>
        <v>N</v>
      </c>
      <c r="D2166" s="52">
        <f>_xlfn.XLOOKUP(B2166,Cal_Date!B:B,Cal_Date!A:A,0)</f>
        <v>2</v>
      </c>
      <c r="E2166">
        <v>2019</v>
      </c>
      <c r="F2166" t="s">
        <v>125</v>
      </c>
      <c r="G2166" t="s">
        <v>129</v>
      </c>
      <c r="H2166" t="s">
        <v>11</v>
      </c>
      <c r="I2166" t="s">
        <v>11</v>
      </c>
      <c r="J2166" t="s">
        <v>15</v>
      </c>
      <c r="K2166" t="s">
        <v>42</v>
      </c>
      <c r="L2166">
        <v>2</v>
      </c>
      <c r="M2166">
        <v>1008</v>
      </c>
      <c r="O2166" t="s">
        <v>28</v>
      </c>
      <c r="R2166" t="s">
        <v>44</v>
      </c>
      <c r="S2166" s="49" t="str">
        <f t="shared" si="265"/>
        <v>Card</v>
      </c>
      <c r="T2166" s="3">
        <v>0.03</v>
      </c>
      <c r="U2166" s="2">
        <v>5.4450000000000003</v>
      </c>
      <c r="V2166" s="2">
        <v>1.74</v>
      </c>
      <c r="W2166" s="54">
        <f>_xlfn.XLOOKUP(M2166,Market!A:A,Market!F:F,0)</f>
        <v>8.8999999999999996E-2</v>
      </c>
      <c r="X2166" s="55">
        <f t="shared" si="266"/>
        <v>0.16335</v>
      </c>
      <c r="Y2166" s="55">
        <f t="shared" si="267"/>
        <v>3.7050000000000001</v>
      </c>
      <c r="Z2166" s="54">
        <f t="shared" si="268"/>
        <v>0.68044077134986225</v>
      </c>
      <c r="AA2166" s="49" t="str">
        <f t="shared" ca="1" si="269"/>
        <v>N</v>
      </c>
      <c r="AB2166" s="49">
        <f t="shared" ca="1" si="270"/>
        <v>5</v>
      </c>
      <c r="AC2166" s="49" t="str">
        <f t="shared" ca="1" si="271"/>
        <v>N</v>
      </c>
    </row>
    <row r="2167" spans="1:29" x14ac:dyDescent="0.25">
      <c r="A2167">
        <v>9464</v>
      </c>
      <c r="B2167" s="9">
        <v>43567</v>
      </c>
      <c r="C2167" s="50" t="str">
        <f t="shared" si="264"/>
        <v>N</v>
      </c>
      <c r="D2167" s="52">
        <f>_xlfn.XLOOKUP(B2167,Cal_Date!B:B,Cal_Date!A:A,0)</f>
        <v>2</v>
      </c>
      <c r="E2167">
        <v>2019</v>
      </c>
      <c r="F2167" t="s">
        <v>125</v>
      </c>
      <c r="G2167" t="s">
        <v>129</v>
      </c>
      <c r="H2167" t="s">
        <v>11</v>
      </c>
      <c r="I2167" t="s">
        <v>13</v>
      </c>
      <c r="J2167" t="s">
        <v>15</v>
      </c>
      <c r="K2167" t="s">
        <v>42</v>
      </c>
      <c r="L2167">
        <v>1</v>
      </c>
      <c r="M2167">
        <v>1008</v>
      </c>
      <c r="O2167" t="s">
        <v>28</v>
      </c>
      <c r="R2167" t="s">
        <v>44</v>
      </c>
      <c r="S2167" s="49" t="str">
        <f t="shared" si="265"/>
        <v>Card</v>
      </c>
      <c r="T2167" s="3">
        <v>0.03</v>
      </c>
      <c r="U2167" s="2">
        <v>2.7225000000000001</v>
      </c>
      <c r="V2167" s="2">
        <v>1.42</v>
      </c>
      <c r="W2167" s="54">
        <f>_xlfn.XLOOKUP(M2167,Market!A:A,Market!F:F,0)</f>
        <v>8.8999999999999996E-2</v>
      </c>
      <c r="X2167" s="55">
        <f t="shared" si="266"/>
        <v>8.1674999999999998E-2</v>
      </c>
      <c r="Y2167" s="55">
        <f t="shared" si="267"/>
        <v>1.3025000000000002</v>
      </c>
      <c r="Z2167" s="54">
        <f t="shared" si="268"/>
        <v>0.47842056932966032</v>
      </c>
      <c r="AA2167" s="49" t="str">
        <f t="shared" ca="1" si="269"/>
        <v>N</v>
      </c>
      <c r="AB2167" s="49">
        <f t="shared" ca="1" si="270"/>
        <v>5</v>
      </c>
      <c r="AC2167" s="49" t="str">
        <f t="shared" ca="1" si="271"/>
        <v>N</v>
      </c>
    </row>
    <row r="2168" spans="1:29" x14ac:dyDescent="0.25">
      <c r="A2168">
        <v>9465</v>
      </c>
      <c r="B2168" s="9">
        <v>43567</v>
      </c>
      <c r="C2168" s="50" t="str">
        <f t="shared" si="264"/>
        <v>N</v>
      </c>
      <c r="D2168" s="52">
        <f>_xlfn.XLOOKUP(B2168,Cal_Date!B:B,Cal_Date!A:A,0)</f>
        <v>2</v>
      </c>
      <c r="E2168">
        <v>2019</v>
      </c>
      <c r="F2168" t="s">
        <v>125</v>
      </c>
      <c r="G2168" t="s">
        <v>129</v>
      </c>
      <c r="H2168" t="s">
        <v>11</v>
      </c>
      <c r="I2168" t="s">
        <v>11</v>
      </c>
      <c r="J2168" t="s">
        <v>15</v>
      </c>
      <c r="K2168" t="s">
        <v>42</v>
      </c>
      <c r="L2168">
        <v>1</v>
      </c>
      <c r="M2168">
        <v>1009</v>
      </c>
      <c r="O2168" t="s">
        <v>28</v>
      </c>
      <c r="R2168" t="s">
        <v>44</v>
      </c>
      <c r="S2168" s="49" t="str">
        <f t="shared" si="265"/>
        <v>Card</v>
      </c>
      <c r="T2168" s="3">
        <v>0.03</v>
      </c>
      <c r="U2168" s="2">
        <v>2.7225000000000001</v>
      </c>
      <c r="V2168" s="2">
        <v>0.87</v>
      </c>
      <c r="W2168" s="54">
        <f>_xlfn.XLOOKUP(M2168,Market!A:A,Market!F:F,0)</f>
        <v>8.8999999999999996E-2</v>
      </c>
      <c r="X2168" s="55">
        <f t="shared" si="266"/>
        <v>8.1674999999999998E-2</v>
      </c>
      <c r="Y2168" s="55">
        <f t="shared" si="267"/>
        <v>1.8525</v>
      </c>
      <c r="Z2168" s="54">
        <f t="shared" si="268"/>
        <v>0.68044077134986225</v>
      </c>
      <c r="AA2168" s="49" t="str">
        <f t="shared" ca="1" si="269"/>
        <v>N</v>
      </c>
      <c r="AB2168" s="49">
        <f t="shared" ca="1" si="270"/>
        <v>5</v>
      </c>
      <c r="AC2168" s="49" t="str">
        <f t="shared" ca="1" si="271"/>
        <v>N</v>
      </c>
    </row>
    <row r="2169" spans="1:29" x14ac:dyDescent="0.25">
      <c r="A2169">
        <v>9466</v>
      </c>
      <c r="B2169" s="9">
        <v>43567</v>
      </c>
      <c r="C2169" s="50" t="str">
        <f t="shared" si="264"/>
        <v>N</v>
      </c>
      <c r="D2169" s="52">
        <f>_xlfn.XLOOKUP(B2169,Cal_Date!B:B,Cal_Date!A:A,0)</f>
        <v>2</v>
      </c>
      <c r="E2169">
        <v>2019</v>
      </c>
      <c r="F2169" t="s">
        <v>125</v>
      </c>
      <c r="G2169" t="s">
        <v>129</v>
      </c>
      <c r="H2169" t="s">
        <v>11</v>
      </c>
      <c r="I2169" t="s">
        <v>11</v>
      </c>
      <c r="J2169" t="s">
        <v>15</v>
      </c>
      <c r="K2169" t="s">
        <v>42</v>
      </c>
      <c r="L2169">
        <v>1</v>
      </c>
      <c r="M2169">
        <v>1010</v>
      </c>
      <c r="O2169" t="s">
        <v>25</v>
      </c>
      <c r="R2169" t="s">
        <v>44</v>
      </c>
      <c r="S2169" s="49" t="str">
        <f t="shared" si="265"/>
        <v>Card</v>
      </c>
      <c r="T2169" s="3">
        <v>0.03</v>
      </c>
      <c r="U2169" s="2">
        <v>2.7</v>
      </c>
      <c r="V2169" s="2">
        <v>0.87</v>
      </c>
      <c r="W2169" s="54">
        <f>_xlfn.XLOOKUP(M2169,Market!A:A,Market!F:F,0)</f>
        <v>0.08</v>
      </c>
      <c r="X2169" s="55">
        <f t="shared" si="266"/>
        <v>8.1000000000000003E-2</v>
      </c>
      <c r="Y2169" s="55">
        <f t="shared" si="267"/>
        <v>1.83</v>
      </c>
      <c r="Z2169" s="54">
        <f t="shared" si="268"/>
        <v>0.67777777777777781</v>
      </c>
      <c r="AA2169" s="49" t="str">
        <f t="shared" ca="1" si="269"/>
        <v>N</v>
      </c>
      <c r="AB2169" s="49">
        <f t="shared" ca="1" si="270"/>
        <v>5</v>
      </c>
      <c r="AC2169" s="49" t="str">
        <f t="shared" ca="1" si="271"/>
        <v>N</v>
      </c>
    </row>
    <row r="2170" spans="1:29" x14ac:dyDescent="0.25">
      <c r="A2170">
        <v>9467</v>
      </c>
      <c r="B2170" s="9">
        <v>43567</v>
      </c>
      <c r="C2170" s="50" t="str">
        <f t="shared" si="264"/>
        <v>N</v>
      </c>
      <c r="D2170" s="52">
        <f>_xlfn.XLOOKUP(B2170,Cal_Date!B:B,Cal_Date!A:A,0)</f>
        <v>2</v>
      </c>
      <c r="E2170">
        <v>2019</v>
      </c>
      <c r="F2170" t="s">
        <v>125</v>
      </c>
      <c r="G2170" t="s">
        <v>129</v>
      </c>
      <c r="H2170" t="s">
        <v>14</v>
      </c>
      <c r="I2170" t="s">
        <v>18</v>
      </c>
      <c r="J2170" t="s">
        <v>15</v>
      </c>
      <c r="K2170" t="s">
        <v>43</v>
      </c>
      <c r="L2170">
        <v>2</v>
      </c>
      <c r="M2170">
        <v>1008</v>
      </c>
      <c r="O2170" t="s">
        <v>28</v>
      </c>
      <c r="R2170" t="s">
        <v>44</v>
      </c>
      <c r="S2170" s="49" t="str">
        <f t="shared" si="265"/>
        <v>Card</v>
      </c>
      <c r="T2170" s="3">
        <v>0.03</v>
      </c>
      <c r="U2170" s="2">
        <v>14.157</v>
      </c>
      <c r="V2170" s="2">
        <v>4.2</v>
      </c>
      <c r="W2170" s="54">
        <f>_xlfn.XLOOKUP(M2170,Market!A:A,Market!F:F,0)</f>
        <v>8.8999999999999996E-2</v>
      </c>
      <c r="X2170" s="55">
        <f t="shared" si="266"/>
        <v>0.42470999999999998</v>
      </c>
      <c r="Y2170" s="55">
        <f t="shared" si="267"/>
        <v>9.9570000000000007</v>
      </c>
      <c r="Z2170" s="54">
        <f t="shared" si="268"/>
        <v>0.70332697605424888</v>
      </c>
      <c r="AA2170" s="49" t="str">
        <f t="shared" ca="1" si="269"/>
        <v>N</v>
      </c>
      <c r="AB2170" s="49">
        <f t="shared" ca="1" si="270"/>
        <v>5</v>
      </c>
      <c r="AC2170" s="49" t="str">
        <f t="shared" ca="1" si="271"/>
        <v>N</v>
      </c>
    </row>
    <row r="2171" spans="1:29" x14ac:dyDescent="0.25">
      <c r="A2171">
        <v>9468</v>
      </c>
      <c r="B2171" s="9">
        <v>43567</v>
      </c>
      <c r="C2171" s="50" t="str">
        <f t="shared" si="264"/>
        <v>N</v>
      </c>
      <c r="D2171" s="52">
        <f>_xlfn.XLOOKUP(B2171,Cal_Date!B:B,Cal_Date!A:A,0)</f>
        <v>2</v>
      </c>
      <c r="E2171">
        <v>2019</v>
      </c>
      <c r="F2171" t="s">
        <v>125</v>
      </c>
      <c r="G2171" t="s">
        <v>129</v>
      </c>
      <c r="H2171" t="s">
        <v>11</v>
      </c>
      <c r="I2171" t="s">
        <v>11</v>
      </c>
      <c r="J2171" t="s">
        <v>15</v>
      </c>
      <c r="K2171" t="s">
        <v>42</v>
      </c>
      <c r="L2171">
        <v>1</v>
      </c>
      <c r="M2171">
        <v>1008</v>
      </c>
      <c r="O2171" t="s">
        <v>28</v>
      </c>
      <c r="R2171" t="s">
        <v>44</v>
      </c>
      <c r="S2171" s="49" t="str">
        <f t="shared" si="265"/>
        <v>Card</v>
      </c>
      <c r="T2171" s="3">
        <v>0.03</v>
      </c>
      <c r="U2171" s="2">
        <v>2.7225000000000001</v>
      </c>
      <c r="V2171" s="2">
        <v>0.87</v>
      </c>
      <c r="W2171" s="54">
        <f>_xlfn.XLOOKUP(M2171,Market!A:A,Market!F:F,0)</f>
        <v>8.8999999999999996E-2</v>
      </c>
      <c r="X2171" s="55">
        <f t="shared" si="266"/>
        <v>8.1674999999999998E-2</v>
      </c>
      <c r="Y2171" s="55">
        <f t="shared" si="267"/>
        <v>1.8525</v>
      </c>
      <c r="Z2171" s="54">
        <f t="shared" si="268"/>
        <v>0.68044077134986225</v>
      </c>
      <c r="AA2171" s="49" t="str">
        <f t="shared" ca="1" si="269"/>
        <v>N</v>
      </c>
      <c r="AB2171" s="49">
        <f t="shared" ca="1" si="270"/>
        <v>5</v>
      </c>
      <c r="AC2171" s="49" t="str">
        <f t="shared" ca="1" si="271"/>
        <v>N</v>
      </c>
    </row>
    <row r="2172" spans="1:29" x14ac:dyDescent="0.25">
      <c r="A2172">
        <v>9469</v>
      </c>
      <c r="B2172" s="9">
        <v>43567</v>
      </c>
      <c r="C2172" s="50" t="str">
        <f t="shared" si="264"/>
        <v>N</v>
      </c>
      <c r="D2172" s="52">
        <f>_xlfn.XLOOKUP(B2172,Cal_Date!B:B,Cal_Date!A:A,0)</f>
        <v>2</v>
      </c>
      <c r="E2172">
        <v>2019</v>
      </c>
      <c r="F2172" t="s">
        <v>125</v>
      </c>
      <c r="G2172" t="s">
        <v>129</v>
      </c>
      <c r="H2172" t="s">
        <v>48</v>
      </c>
      <c r="I2172" t="s">
        <v>18</v>
      </c>
      <c r="J2172" t="s">
        <v>10</v>
      </c>
      <c r="K2172" t="s">
        <v>43</v>
      </c>
      <c r="L2172">
        <v>2</v>
      </c>
      <c r="M2172">
        <v>1008</v>
      </c>
      <c r="O2172" t="s">
        <v>28</v>
      </c>
      <c r="R2172" t="s">
        <v>44</v>
      </c>
      <c r="S2172" s="49" t="str">
        <f t="shared" si="265"/>
        <v>Card</v>
      </c>
      <c r="T2172" s="3">
        <v>0.03</v>
      </c>
      <c r="U2172" s="2">
        <v>15.245999999999999</v>
      </c>
      <c r="V2172" s="2">
        <v>2.92</v>
      </c>
      <c r="W2172" s="54">
        <f>_xlfn.XLOOKUP(M2172,Market!A:A,Market!F:F,0)</f>
        <v>8.8999999999999996E-2</v>
      </c>
      <c r="X2172" s="55">
        <f t="shared" si="266"/>
        <v>0.45737999999999995</v>
      </c>
      <c r="Y2172" s="55">
        <f t="shared" si="267"/>
        <v>12.325999999999999</v>
      </c>
      <c r="Z2172" s="54">
        <f t="shared" si="268"/>
        <v>0.80847435392889933</v>
      </c>
      <c r="AA2172" s="49" t="str">
        <f t="shared" ca="1" si="269"/>
        <v>N</v>
      </c>
      <c r="AB2172" s="49">
        <f t="shared" ca="1" si="270"/>
        <v>5</v>
      </c>
      <c r="AC2172" s="49" t="str">
        <f t="shared" ca="1" si="271"/>
        <v>N</v>
      </c>
    </row>
    <row r="2173" spans="1:29" x14ac:dyDescent="0.25">
      <c r="A2173">
        <v>9470</v>
      </c>
      <c r="B2173" s="9">
        <v>43567</v>
      </c>
      <c r="C2173" s="50" t="str">
        <f t="shared" si="264"/>
        <v>N</v>
      </c>
      <c r="D2173" s="52">
        <f>_xlfn.XLOOKUP(B2173,Cal_Date!B:B,Cal_Date!A:A,0)</f>
        <v>2</v>
      </c>
      <c r="E2173">
        <v>2019</v>
      </c>
      <c r="F2173" t="s">
        <v>125</v>
      </c>
      <c r="G2173" t="s">
        <v>129</v>
      </c>
      <c r="H2173" t="s">
        <v>11</v>
      </c>
      <c r="I2173" t="s">
        <v>11</v>
      </c>
      <c r="J2173" t="s">
        <v>15</v>
      </c>
      <c r="K2173" t="s">
        <v>42</v>
      </c>
      <c r="L2173">
        <v>1</v>
      </c>
      <c r="M2173">
        <v>1004</v>
      </c>
      <c r="O2173" t="s">
        <v>28</v>
      </c>
      <c r="R2173" t="s">
        <v>44</v>
      </c>
      <c r="S2173" s="49" t="str">
        <f t="shared" si="265"/>
        <v>Card</v>
      </c>
      <c r="T2173" s="3">
        <v>0.03</v>
      </c>
      <c r="U2173" s="2">
        <v>2.6500000000000004</v>
      </c>
      <c r="V2173" s="2">
        <v>0.87</v>
      </c>
      <c r="W2173" s="54">
        <f>_xlfn.XLOOKUP(M2173,Market!A:A,Market!F:F,0)</f>
        <v>0.06</v>
      </c>
      <c r="X2173" s="55">
        <f t="shared" si="266"/>
        <v>7.9500000000000001E-2</v>
      </c>
      <c r="Y2173" s="55">
        <f t="shared" si="267"/>
        <v>1.7800000000000002</v>
      </c>
      <c r="Z2173" s="54">
        <f t="shared" si="268"/>
        <v>0.67169811320754713</v>
      </c>
      <c r="AA2173" s="49" t="str">
        <f t="shared" ca="1" si="269"/>
        <v>N</v>
      </c>
      <c r="AB2173" s="49">
        <f t="shared" ca="1" si="270"/>
        <v>5</v>
      </c>
      <c r="AC2173" s="49" t="str">
        <f t="shared" ca="1" si="271"/>
        <v>N</v>
      </c>
    </row>
    <row r="2174" spans="1:29" x14ac:dyDescent="0.25">
      <c r="A2174">
        <v>9471</v>
      </c>
      <c r="B2174" s="9">
        <v>43567</v>
      </c>
      <c r="C2174" s="50" t="str">
        <f t="shared" si="264"/>
        <v>N</v>
      </c>
      <c r="D2174" s="52">
        <f>_xlfn.XLOOKUP(B2174,Cal_Date!B:B,Cal_Date!A:A,0)</f>
        <v>2</v>
      </c>
      <c r="E2174">
        <v>2019</v>
      </c>
      <c r="F2174" t="s">
        <v>125</v>
      </c>
      <c r="G2174" t="s">
        <v>129</v>
      </c>
      <c r="H2174" t="s">
        <v>48</v>
      </c>
      <c r="I2174" t="s">
        <v>18</v>
      </c>
      <c r="J2174" t="s">
        <v>10</v>
      </c>
      <c r="K2174" t="s">
        <v>43</v>
      </c>
      <c r="L2174">
        <v>2</v>
      </c>
      <c r="M2174">
        <v>1009</v>
      </c>
      <c r="O2174" t="s">
        <v>28</v>
      </c>
      <c r="R2174" t="s">
        <v>44</v>
      </c>
      <c r="S2174" s="49" t="str">
        <f t="shared" si="265"/>
        <v>Card</v>
      </c>
      <c r="T2174" s="3">
        <v>0.03</v>
      </c>
      <c r="U2174" s="2">
        <v>15.245999999999999</v>
      </c>
      <c r="V2174" s="2">
        <v>2.92</v>
      </c>
      <c r="W2174" s="54">
        <f>_xlfn.XLOOKUP(M2174,Market!A:A,Market!F:F,0)</f>
        <v>8.8999999999999996E-2</v>
      </c>
      <c r="X2174" s="55">
        <f t="shared" si="266"/>
        <v>0.45737999999999995</v>
      </c>
      <c r="Y2174" s="55">
        <f t="shared" si="267"/>
        <v>12.325999999999999</v>
      </c>
      <c r="Z2174" s="54">
        <f t="shared" si="268"/>
        <v>0.80847435392889933</v>
      </c>
      <c r="AA2174" s="49" t="str">
        <f t="shared" ca="1" si="269"/>
        <v>N</v>
      </c>
      <c r="AB2174" s="49">
        <f t="shared" ca="1" si="270"/>
        <v>5</v>
      </c>
      <c r="AC2174" s="49" t="str">
        <f t="shared" ca="1" si="271"/>
        <v>N</v>
      </c>
    </row>
    <row r="2175" spans="1:29" x14ac:dyDescent="0.25">
      <c r="A2175">
        <v>9472</v>
      </c>
      <c r="B2175" s="9">
        <v>43567</v>
      </c>
      <c r="C2175" s="50" t="str">
        <f t="shared" si="264"/>
        <v>N</v>
      </c>
      <c r="D2175" s="52">
        <f>_xlfn.XLOOKUP(B2175,Cal_Date!B:B,Cal_Date!A:A,0)</f>
        <v>2</v>
      </c>
      <c r="E2175">
        <v>2019</v>
      </c>
      <c r="F2175" t="s">
        <v>125</v>
      </c>
      <c r="G2175" t="s">
        <v>129</v>
      </c>
      <c r="H2175" t="s">
        <v>48</v>
      </c>
      <c r="I2175" t="s">
        <v>18</v>
      </c>
      <c r="J2175" t="s">
        <v>10</v>
      </c>
      <c r="K2175" t="s">
        <v>43</v>
      </c>
      <c r="L2175">
        <v>1</v>
      </c>
      <c r="M2175">
        <v>1010</v>
      </c>
      <c r="O2175" t="s">
        <v>25</v>
      </c>
      <c r="R2175" t="s">
        <v>44</v>
      </c>
      <c r="S2175" s="49" t="str">
        <f t="shared" si="265"/>
        <v>Card</v>
      </c>
      <c r="T2175" s="3">
        <v>0.03</v>
      </c>
      <c r="U2175" s="2">
        <v>7.5600000000000005</v>
      </c>
      <c r="V2175" s="2">
        <v>1.46</v>
      </c>
      <c r="W2175" s="54">
        <f>_xlfn.XLOOKUP(M2175,Market!A:A,Market!F:F,0)</f>
        <v>0.08</v>
      </c>
      <c r="X2175" s="55">
        <f t="shared" si="266"/>
        <v>0.2268</v>
      </c>
      <c r="Y2175" s="55">
        <f t="shared" si="267"/>
        <v>6.1000000000000005</v>
      </c>
      <c r="Z2175" s="54">
        <f t="shared" si="268"/>
        <v>0.80687830687830686</v>
      </c>
      <c r="AA2175" s="49" t="str">
        <f t="shared" ca="1" si="269"/>
        <v>N</v>
      </c>
      <c r="AB2175" s="49">
        <f t="shared" ca="1" si="270"/>
        <v>5</v>
      </c>
      <c r="AC2175" s="49" t="str">
        <f t="shared" ca="1" si="271"/>
        <v>N</v>
      </c>
    </row>
    <row r="2176" spans="1:29" x14ac:dyDescent="0.25">
      <c r="A2176">
        <v>9473</v>
      </c>
      <c r="B2176" s="9">
        <v>43567</v>
      </c>
      <c r="C2176" s="50" t="str">
        <f t="shared" si="264"/>
        <v>N</v>
      </c>
      <c r="D2176" s="52">
        <f>_xlfn.XLOOKUP(B2176,Cal_Date!B:B,Cal_Date!A:A,0)</f>
        <v>2</v>
      </c>
      <c r="E2176">
        <v>2019</v>
      </c>
      <c r="F2176" t="s">
        <v>125</v>
      </c>
      <c r="G2176" t="s">
        <v>129</v>
      </c>
      <c r="H2176" t="s">
        <v>14</v>
      </c>
      <c r="I2176" t="s">
        <v>18</v>
      </c>
      <c r="J2176" t="s">
        <v>15</v>
      </c>
      <c r="K2176" t="s">
        <v>43</v>
      </c>
      <c r="L2176">
        <v>1</v>
      </c>
      <c r="M2176">
        <v>1011</v>
      </c>
      <c r="O2176" t="s">
        <v>25</v>
      </c>
      <c r="R2176" t="s">
        <v>44</v>
      </c>
      <c r="S2176" s="49" t="str">
        <f t="shared" si="265"/>
        <v>Card</v>
      </c>
      <c r="T2176" s="3">
        <v>0.03</v>
      </c>
      <c r="U2176" s="2">
        <v>6.8900000000000006</v>
      </c>
      <c r="V2176" s="2">
        <v>2.1</v>
      </c>
      <c r="W2176" s="54">
        <f>_xlfn.XLOOKUP(M2176,Market!A:A,Market!F:F,0)</f>
        <v>0.06</v>
      </c>
      <c r="X2176" s="55">
        <f t="shared" si="266"/>
        <v>0.20670000000000002</v>
      </c>
      <c r="Y2176" s="55">
        <f t="shared" si="267"/>
        <v>4.7900000000000009</v>
      </c>
      <c r="Z2176" s="54">
        <f t="shared" si="268"/>
        <v>0.69521044992743108</v>
      </c>
      <c r="AA2176" s="49" t="str">
        <f t="shared" ca="1" si="269"/>
        <v>N</v>
      </c>
      <c r="AB2176" s="49">
        <f t="shared" ca="1" si="270"/>
        <v>5</v>
      </c>
      <c r="AC2176" s="49" t="str">
        <f t="shared" ca="1" si="271"/>
        <v>N</v>
      </c>
    </row>
    <row r="2177" spans="1:29" x14ac:dyDescent="0.25">
      <c r="A2177">
        <v>9474</v>
      </c>
      <c r="B2177" s="9">
        <v>43567</v>
      </c>
      <c r="C2177" s="50" t="str">
        <f t="shared" si="264"/>
        <v>N</v>
      </c>
      <c r="D2177" s="52">
        <f>_xlfn.XLOOKUP(B2177,Cal_Date!B:B,Cal_Date!A:A,0)</f>
        <v>2</v>
      </c>
      <c r="E2177">
        <v>2019</v>
      </c>
      <c r="F2177" t="s">
        <v>125</v>
      </c>
      <c r="G2177" t="s">
        <v>129</v>
      </c>
      <c r="H2177" t="s">
        <v>11</v>
      </c>
      <c r="I2177" t="s">
        <v>11</v>
      </c>
      <c r="J2177" t="s">
        <v>15</v>
      </c>
      <c r="K2177" t="s">
        <v>42</v>
      </c>
      <c r="L2177">
        <v>1</v>
      </c>
      <c r="M2177">
        <v>1011</v>
      </c>
      <c r="O2177" t="s">
        <v>25</v>
      </c>
      <c r="R2177" t="s">
        <v>44</v>
      </c>
      <c r="S2177" s="49" t="str">
        <f t="shared" si="265"/>
        <v>Card</v>
      </c>
      <c r="T2177" s="3">
        <v>0.03</v>
      </c>
      <c r="U2177" s="2">
        <v>2.6500000000000004</v>
      </c>
      <c r="V2177" s="2">
        <v>0.87</v>
      </c>
      <c r="W2177" s="54">
        <f>_xlfn.XLOOKUP(M2177,Market!A:A,Market!F:F,0)</f>
        <v>0.06</v>
      </c>
      <c r="X2177" s="55">
        <f t="shared" si="266"/>
        <v>7.9500000000000001E-2</v>
      </c>
      <c r="Y2177" s="55">
        <f t="shared" si="267"/>
        <v>1.7800000000000002</v>
      </c>
      <c r="Z2177" s="54">
        <f t="shared" si="268"/>
        <v>0.67169811320754713</v>
      </c>
      <c r="AA2177" s="49" t="str">
        <f t="shared" ca="1" si="269"/>
        <v>N</v>
      </c>
      <c r="AB2177" s="49">
        <f t="shared" ca="1" si="270"/>
        <v>5</v>
      </c>
      <c r="AC2177" s="49" t="str">
        <f t="shared" ca="1" si="271"/>
        <v>N</v>
      </c>
    </row>
    <row r="2178" spans="1:29" x14ac:dyDescent="0.25">
      <c r="A2178">
        <v>9475</v>
      </c>
      <c r="B2178" s="9">
        <v>43567</v>
      </c>
      <c r="C2178" s="50" t="str">
        <f t="shared" si="264"/>
        <v>N</v>
      </c>
      <c r="D2178" s="52">
        <f>_xlfn.XLOOKUP(B2178,Cal_Date!B:B,Cal_Date!A:A,0)</f>
        <v>2</v>
      </c>
      <c r="E2178">
        <v>2019</v>
      </c>
      <c r="F2178" t="s">
        <v>125</v>
      </c>
      <c r="G2178" t="s">
        <v>129</v>
      </c>
      <c r="H2178" t="s">
        <v>11</v>
      </c>
      <c r="I2178" t="s">
        <v>13</v>
      </c>
      <c r="J2178" t="s">
        <v>15</v>
      </c>
      <c r="K2178" t="s">
        <v>42</v>
      </c>
      <c r="L2178">
        <v>1</v>
      </c>
      <c r="M2178">
        <v>1011</v>
      </c>
      <c r="O2178" t="s">
        <v>25</v>
      </c>
      <c r="R2178" t="s">
        <v>44</v>
      </c>
      <c r="S2178" s="49" t="str">
        <f t="shared" si="265"/>
        <v>Card</v>
      </c>
      <c r="T2178" s="3">
        <v>0.03</v>
      </c>
      <c r="U2178" s="2">
        <v>2.6500000000000004</v>
      </c>
      <c r="V2178" s="2">
        <v>1.42</v>
      </c>
      <c r="W2178" s="54">
        <f>_xlfn.XLOOKUP(M2178,Market!A:A,Market!F:F,0)</f>
        <v>0.06</v>
      </c>
      <c r="X2178" s="55">
        <f t="shared" si="266"/>
        <v>7.9500000000000001E-2</v>
      </c>
      <c r="Y2178" s="55">
        <f t="shared" si="267"/>
        <v>1.2300000000000004</v>
      </c>
      <c r="Z2178" s="54">
        <f t="shared" si="268"/>
        <v>0.46415094339622653</v>
      </c>
      <c r="AA2178" s="49" t="str">
        <f t="shared" ca="1" si="269"/>
        <v>N</v>
      </c>
      <c r="AB2178" s="49">
        <f t="shared" ca="1" si="270"/>
        <v>5</v>
      </c>
      <c r="AC2178" s="49" t="str">
        <f t="shared" ca="1" si="271"/>
        <v>N</v>
      </c>
    </row>
    <row r="2179" spans="1:29" x14ac:dyDescent="0.25">
      <c r="A2179">
        <v>9476</v>
      </c>
      <c r="B2179" s="9">
        <v>43567</v>
      </c>
      <c r="C2179" s="50" t="str">
        <f t="shared" ref="C2179:C2242" si="272">IF(OR(B2179="04/01/2018"+0,B2179="04/02/2018"+0),"Y","N")</f>
        <v>N</v>
      </c>
      <c r="D2179" s="52">
        <f>_xlfn.XLOOKUP(B2179,Cal_Date!B:B,Cal_Date!A:A,0)</f>
        <v>2</v>
      </c>
      <c r="E2179">
        <v>2019</v>
      </c>
      <c r="F2179" t="s">
        <v>125</v>
      </c>
      <c r="G2179" t="s">
        <v>129</v>
      </c>
      <c r="H2179" t="s">
        <v>48</v>
      </c>
      <c r="I2179" t="s">
        <v>18</v>
      </c>
      <c r="J2179" t="s">
        <v>10</v>
      </c>
      <c r="K2179" t="s">
        <v>43</v>
      </c>
      <c r="L2179">
        <v>2</v>
      </c>
      <c r="M2179">
        <v>1001</v>
      </c>
      <c r="O2179" t="s">
        <v>25</v>
      </c>
      <c r="R2179" t="s">
        <v>44</v>
      </c>
      <c r="S2179" s="49" t="str">
        <f t="shared" ref="S2179:S2242" si="273">IF(R2179="Cash","Cash","Card")</f>
        <v>Card</v>
      </c>
      <c r="T2179" s="3">
        <v>0.03</v>
      </c>
      <c r="U2179" s="2">
        <v>14.84</v>
      </c>
      <c r="V2179" s="2">
        <v>2.92</v>
      </c>
      <c r="W2179" s="54">
        <f>_xlfn.XLOOKUP(M2179,Market!A:A,Market!F:F,0)</f>
        <v>0.06</v>
      </c>
      <c r="X2179" s="55">
        <f t="shared" ref="X2179:X2242" si="274">T2179*U2179</f>
        <v>0.44519999999999998</v>
      </c>
      <c r="Y2179" s="55">
        <f t="shared" ref="Y2179:Y2242" si="275">U2179-V2179</f>
        <v>11.92</v>
      </c>
      <c r="Z2179" s="54">
        <f t="shared" ref="Z2179:Z2242" si="276">Y2179/U2179</f>
        <v>0.80323450134770891</v>
      </c>
      <c r="AA2179" s="49" t="str">
        <f t="shared" ref="AA2179:AA2242" ca="1" si="277">IF(DATEDIF(B2179,TODAY(),"y")&gt;5,"Y","N")</f>
        <v>N</v>
      </c>
      <c r="AB2179" s="49">
        <f t="shared" ref="AB2179:AB2242" ca="1" si="278">DATEDIF(B2179,TODAY(),"y")</f>
        <v>5</v>
      </c>
      <c r="AC2179" s="49" t="str">
        <f t="shared" ref="AC2179:AC2242" ca="1" si="279">IF(AB2179&gt;5,"Y","N")</f>
        <v>N</v>
      </c>
    </row>
    <row r="2180" spans="1:29" x14ac:dyDescent="0.25">
      <c r="A2180">
        <v>9477</v>
      </c>
      <c r="B2180" s="9">
        <v>43567</v>
      </c>
      <c r="C2180" s="50" t="str">
        <f t="shared" si="272"/>
        <v>N</v>
      </c>
      <c r="D2180" s="52">
        <f>_xlfn.XLOOKUP(B2180,Cal_Date!B:B,Cal_Date!A:A,0)</f>
        <v>2</v>
      </c>
      <c r="E2180">
        <v>2019</v>
      </c>
      <c r="F2180" t="s">
        <v>125</v>
      </c>
      <c r="G2180" t="s">
        <v>129</v>
      </c>
      <c r="H2180" t="s">
        <v>48</v>
      </c>
      <c r="I2180" t="s">
        <v>18</v>
      </c>
      <c r="J2180" t="s">
        <v>10</v>
      </c>
      <c r="K2180" t="s">
        <v>43</v>
      </c>
      <c r="L2180">
        <v>1</v>
      </c>
      <c r="M2180">
        <v>1000</v>
      </c>
      <c r="O2180" t="s">
        <v>25</v>
      </c>
      <c r="R2180" t="s">
        <v>44</v>
      </c>
      <c r="S2180" s="49" t="str">
        <f t="shared" si="273"/>
        <v>Card</v>
      </c>
      <c r="T2180" s="3">
        <v>0.03</v>
      </c>
      <c r="U2180" s="2">
        <v>7.5600000000000005</v>
      </c>
      <c r="V2180" s="2">
        <v>1.46</v>
      </c>
      <c r="W2180" s="54">
        <f>_xlfn.XLOOKUP(M2180,Market!A:A,Market!F:F,0)</f>
        <v>0.08</v>
      </c>
      <c r="X2180" s="55">
        <f t="shared" si="274"/>
        <v>0.2268</v>
      </c>
      <c r="Y2180" s="55">
        <f t="shared" si="275"/>
        <v>6.1000000000000005</v>
      </c>
      <c r="Z2180" s="54">
        <f t="shared" si="276"/>
        <v>0.80687830687830686</v>
      </c>
      <c r="AA2180" s="49" t="str">
        <f t="shared" ca="1" si="277"/>
        <v>N</v>
      </c>
      <c r="AB2180" s="49">
        <f t="shared" ca="1" si="278"/>
        <v>5</v>
      </c>
      <c r="AC2180" s="49" t="str">
        <f t="shared" ca="1" si="279"/>
        <v>N</v>
      </c>
    </row>
    <row r="2181" spans="1:29" x14ac:dyDescent="0.25">
      <c r="A2181">
        <v>9478</v>
      </c>
      <c r="B2181" s="9">
        <v>43567</v>
      </c>
      <c r="C2181" s="50" t="str">
        <f t="shared" si="272"/>
        <v>N</v>
      </c>
      <c r="D2181" s="52">
        <f>_xlfn.XLOOKUP(B2181,Cal_Date!B:B,Cal_Date!A:A,0)</f>
        <v>2</v>
      </c>
      <c r="E2181">
        <v>2019</v>
      </c>
      <c r="F2181" t="s">
        <v>125</v>
      </c>
      <c r="G2181" t="s">
        <v>129</v>
      </c>
      <c r="H2181" t="s">
        <v>14</v>
      </c>
      <c r="I2181" t="s">
        <v>18</v>
      </c>
      <c r="J2181" t="s">
        <v>15</v>
      </c>
      <c r="K2181" t="s">
        <v>43</v>
      </c>
      <c r="L2181">
        <v>1</v>
      </c>
      <c r="M2181">
        <v>1000</v>
      </c>
      <c r="O2181" t="s">
        <v>25</v>
      </c>
      <c r="R2181" t="s">
        <v>44</v>
      </c>
      <c r="S2181" s="49" t="str">
        <f t="shared" si="273"/>
        <v>Card</v>
      </c>
      <c r="T2181" s="3">
        <v>0.03</v>
      </c>
      <c r="U2181" s="2">
        <v>7.0200000000000005</v>
      </c>
      <c r="V2181" s="2">
        <v>2.1</v>
      </c>
      <c r="W2181" s="54">
        <f>_xlfn.XLOOKUP(M2181,Market!A:A,Market!F:F,0)</f>
        <v>0.08</v>
      </c>
      <c r="X2181" s="55">
        <f t="shared" si="274"/>
        <v>0.21060000000000001</v>
      </c>
      <c r="Y2181" s="55">
        <f t="shared" si="275"/>
        <v>4.92</v>
      </c>
      <c r="Z2181" s="54">
        <f t="shared" si="276"/>
        <v>0.70085470085470081</v>
      </c>
      <c r="AA2181" s="49" t="str">
        <f t="shared" ca="1" si="277"/>
        <v>N</v>
      </c>
      <c r="AB2181" s="49">
        <f t="shared" ca="1" si="278"/>
        <v>5</v>
      </c>
      <c r="AC2181" s="49" t="str">
        <f t="shared" ca="1" si="279"/>
        <v>N</v>
      </c>
    </row>
    <row r="2182" spans="1:29" x14ac:dyDescent="0.25">
      <c r="A2182">
        <v>9479</v>
      </c>
      <c r="B2182" s="9">
        <v>43567</v>
      </c>
      <c r="C2182" s="50" t="str">
        <f t="shared" si="272"/>
        <v>N</v>
      </c>
      <c r="D2182" s="52">
        <f>_xlfn.XLOOKUP(B2182,Cal_Date!B:B,Cal_Date!A:A,0)</f>
        <v>2</v>
      </c>
      <c r="E2182">
        <v>2019</v>
      </c>
      <c r="F2182" t="s">
        <v>125</v>
      </c>
      <c r="G2182" t="s">
        <v>129</v>
      </c>
      <c r="H2182" t="s">
        <v>14</v>
      </c>
      <c r="I2182" t="s">
        <v>18</v>
      </c>
      <c r="J2182" t="s">
        <v>15</v>
      </c>
      <c r="K2182" t="s">
        <v>43</v>
      </c>
      <c r="L2182">
        <v>1</v>
      </c>
      <c r="M2182">
        <v>1002</v>
      </c>
      <c r="O2182" t="s">
        <v>28</v>
      </c>
      <c r="R2182" t="s">
        <v>44</v>
      </c>
      <c r="S2182" s="49" t="str">
        <f t="shared" si="273"/>
        <v>Card</v>
      </c>
      <c r="T2182" s="3">
        <v>0.03</v>
      </c>
      <c r="U2182" s="2">
        <v>6.8900000000000006</v>
      </c>
      <c r="V2182" s="2">
        <v>2.1</v>
      </c>
      <c r="W2182" s="54">
        <f>_xlfn.XLOOKUP(M2182,Market!A:A,Market!F:F,0)</f>
        <v>0.06</v>
      </c>
      <c r="X2182" s="55">
        <f t="shared" si="274"/>
        <v>0.20670000000000002</v>
      </c>
      <c r="Y2182" s="55">
        <f t="shared" si="275"/>
        <v>4.7900000000000009</v>
      </c>
      <c r="Z2182" s="54">
        <f t="shared" si="276"/>
        <v>0.69521044992743108</v>
      </c>
      <c r="AA2182" s="49" t="str">
        <f t="shared" ca="1" si="277"/>
        <v>N</v>
      </c>
      <c r="AB2182" s="49">
        <f t="shared" ca="1" si="278"/>
        <v>5</v>
      </c>
      <c r="AC2182" s="49" t="str">
        <f t="shared" ca="1" si="279"/>
        <v>N</v>
      </c>
    </row>
    <row r="2183" spans="1:29" x14ac:dyDescent="0.25">
      <c r="A2183">
        <v>9480</v>
      </c>
      <c r="B2183" s="9">
        <v>43567</v>
      </c>
      <c r="C2183" s="50" t="str">
        <f t="shared" si="272"/>
        <v>N</v>
      </c>
      <c r="D2183" s="52">
        <f>_xlfn.XLOOKUP(B2183,Cal_Date!B:B,Cal_Date!A:A,0)</f>
        <v>2</v>
      </c>
      <c r="E2183">
        <v>2019</v>
      </c>
      <c r="F2183" t="s">
        <v>125</v>
      </c>
      <c r="G2183" t="s">
        <v>129</v>
      </c>
      <c r="H2183" t="s">
        <v>11</v>
      </c>
      <c r="I2183" t="s">
        <v>13</v>
      </c>
      <c r="J2183" t="s">
        <v>15</v>
      </c>
      <c r="K2183" t="s">
        <v>42</v>
      </c>
      <c r="L2183">
        <v>1</v>
      </c>
      <c r="M2183">
        <v>1003</v>
      </c>
      <c r="O2183" t="s">
        <v>25</v>
      </c>
      <c r="R2183" t="s">
        <v>44</v>
      </c>
      <c r="S2183" s="49" t="str">
        <f t="shared" si="273"/>
        <v>Card</v>
      </c>
      <c r="T2183" s="3">
        <v>0.03</v>
      </c>
      <c r="U2183" s="2">
        <v>2.6500000000000004</v>
      </c>
      <c r="V2183" s="2">
        <v>1.42</v>
      </c>
      <c r="W2183" s="54">
        <f>_xlfn.XLOOKUP(M2183,Market!A:A,Market!F:F,0)</f>
        <v>0.06</v>
      </c>
      <c r="X2183" s="55">
        <f t="shared" si="274"/>
        <v>7.9500000000000001E-2</v>
      </c>
      <c r="Y2183" s="55">
        <f t="shared" si="275"/>
        <v>1.2300000000000004</v>
      </c>
      <c r="Z2183" s="54">
        <f t="shared" si="276"/>
        <v>0.46415094339622653</v>
      </c>
      <c r="AA2183" s="49" t="str">
        <f t="shared" ca="1" si="277"/>
        <v>N</v>
      </c>
      <c r="AB2183" s="49">
        <f t="shared" ca="1" si="278"/>
        <v>5</v>
      </c>
      <c r="AC2183" s="49" t="str">
        <f t="shared" ca="1" si="279"/>
        <v>N</v>
      </c>
    </row>
    <row r="2184" spans="1:29" x14ac:dyDescent="0.25">
      <c r="A2184">
        <v>9481</v>
      </c>
      <c r="B2184" s="9">
        <v>43567</v>
      </c>
      <c r="C2184" s="50" t="str">
        <f t="shared" si="272"/>
        <v>N</v>
      </c>
      <c r="D2184" s="52">
        <f>_xlfn.XLOOKUP(B2184,Cal_Date!B:B,Cal_Date!A:A,0)</f>
        <v>2</v>
      </c>
      <c r="E2184">
        <v>2019</v>
      </c>
      <c r="F2184" t="s">
        <v>125</v>
      </c>
      <c r="G2184" t="s">
        <v>129</v>
      </c>
      <c r="H2184" t="s">
        <v>11</v>
      </c>
      <c r="I2184" t="s">
        <v>11</v>
      </c>
      <c r="J2184" t="s">
        <v>15</v>
      </c>
      <c r="K2184" t="s">
        <v>42</v>
      </c>
      <c r="L2184">
        <v>1</v>
      </c>
      <c r="M2184">
        <v>1005</v>
      </c>
      <c r="O2184" t="s">
        <v>25</v>
      </c>
      <c r="R2184" t="s">
        <v>44</v>
      </c>
      <c r="S2184" s="49" t="str">
        <f t="shared" si="273"/>
        <v>Card</v>
      </c>
      <c r="T2184" s="3">
        <v>0.03</v>
      </c>
      <c r="U2184" s="2">
        <v>2.7225000000000001</v>
      </c>
      <c r="V2184" s="2">
        <v>0.87</v>
      </c>
      <c r="W2184" s="54">
        <f>_xlfn.XLOOKUP(M2184,Market!A:A,Market!F:F,0)</f>
        <v>8.8999999999999996E-2</v>
      </c>
      <c r="X2184" s="55">
        <f t="shared" si="274"/>
        <v>8.1674999999999998E-2</v>
      </c>
      <c r="Y2184" s="55">
        <f t="shared" si="275"/>
        <v>1.8525</v>
      </c>
      <c r="Z2184" s="54">
        <f t="shared" si="276"/>
        <v>0.68044077134986225</v>
      </c>
      <c r="AA2184" s="49" t="str">
        <f t="shared" ca="1" si="277"/>
        <v>N</v>
      </c>
      <c r="AB2184" s="49">
        <f t="shared" ca="1" si="278"/>
        <v>5</v>
      </c>
      <c r="AC2184" s="49" t="str">
        <f t="shared" ca="1" si="279"/>
        <v>N</v>
      </c>
    </row>
    <row r="2185" spans="1:29" x14ac:dyDescent="0.25">
      <c r="A2185">
        <v>9482</v>
      </c>
      <c r="B2185" s="9">
        <v>43567</v>
      </c>
      <c r="C2185" s="50" t="str">
        <f t="shared" si="272"/>
        <v>N</v>
      </c>
      <c r="D2185" s="52">
        <f>_xlfn.XLOOKUP(B2185,Cal_Date!B:B,Cal_Date!A:A,0)</f>
        <v>2</v>
      </c>
      <c r="E2185">
        <v>2019</v>
      </c>
      <c r="F2185" t="s">
        <v>125</v>
      </c>
      <c r="G2185" t="s">
        <v>129</v>
      </c>
      <c r="H2185" t="s">
        <v>11</v>
      </c>
      <c r="I2185" t="s">
        <v>11</v>
      </c>
      <c r="J2185" t="s">
        <v>15</v>
      </c>
      <c r="K2185" t="s">
        <v>42</v>
      </c>
      <c r="L2185">
        <v>2</v>
      </c>
      <c r="M2185">
        <v>1005</v>
      </c>
      <c r="O2185" t="s">
        <v>25</v>
      </c>
      <c r="R2185" t="s">
        <v>44</v>
      </c>
      <c r="S2185" s="49" t="str">
        <f t="shared" si="273"/>
        <v>Card</v>
      </c>
      <c r="T2185" s="3">
        <v>0.03</v>
      </c>
      <c r="U2185" s="2">
        <v>5.4450000000000003</v>
      </c>
      <c r="V2185" s="2">
        <v>1.74</v>
      </c>
      <c r="W2185" s="54">
        <f>_xlfn.XLOOKUP(M2185,Market!A:A,Market!F:F,0)</f>
        <v>8.8999999999999996E-2</v>
      </c>
      <c r="X2185" s="55">
        <f t="shared" si="274"/>
        <v>0.16335</v>
      </c>
      <c r="Y2185" s="55">
        <f t="shared" si="275"/>
        <v>3.7050000000000001</v>
      </c>
      <c r="Z2185" s="54">
        <f t="shared" si="276"/>
        <v>0.68044077134986225</v>
      </c>
      <c r="AA2185" s="49" t="str">
        <f t="shared" ca="1" si="277"/>
        <v>N</v>
      </c>
      <c r="AB2185" s="49">
        <f t="shared" ca="1" si="278"/>
        <v>5</v>
      </c>
      <c r="AC2185" s="49" t="str">
        <f t="shared" ca="1" si="279"/>
        <v>N</v>
      </c>
    </row>
    <row r="2186" spans="1:29" x14ac:dyDescent="0.25">
      <c r="A2186">
        <v>9483</v>
      </c>
      <c r="B2186" s="9">
        <v>43567</v>
      </c>
      <c r="C2186" s="50" t="str">
        <f t="shared" si="272"/>
        <v>N</v>
      </c>
      <c r="D2186" s="52">
        <f>_xlfn.XLOOKUP(B2186,Cal_Date!B:B,Cal_Date!A:A,0)</f>
        <v>2</v>
      </c>
      <c r="E2186">
        <v>2019</v>
      </c>
      <c r="F2186" t="s">
        <v>125</v>
      </c>
      <c r="G2186" t="s">
        <v>129</v>
      </c>
      <c r="H2186" t="s">
        <v>48</v>
      </c>
      <c r="I2186" t="s">
        <v>18</v>
      </c>
      <c r="J2186" t="s">
        <v>10</v>
      </c>
      <c r="K2186" t="s">
        <v>43</v>
      </c>
      <c r="L2186">
        <v>2</v>
      </c>
      <c r="M2186">
        <v>1006</v>
      </c>
      <c r="O2186" t="s">
        <v>28</v>
      </c>
      <c r="R2186" t="s">
        <v>44</v>
      </c>
      <c r="S2186" s="49" t="str">
        <f t="shared" si="273"/>
        <v>Card</v>
      </c>
      <c r="T2186" s="3">
        <v>0.03</v>
      </c>
      <c r="U2186" s="2">
        <v>15.245999999999999</v>
      </c>
      <c r="V2186" s="2">
        <v>2.92</v>
      </c>
      <c r="W2186" s="54">
        <f>_xlfn.XLOOKUP(M2186,Market!A:A,Market!F:F,0)</f>
        <v>8.8999999999999996E-2</v>
      </c>
      <c r="X2186" s="55">
        <f t="shared" si="274"/>
        <v>0.45737999999999995</v>
      </c>
      <c r="Y2186" s="55">
        <f t="shared" si="275"/>
        <v>12.325999999999999</v>
      </c>
      <c r="Z2186" s="54">
        <f t="shared" si="276"/>
        <v>0.80847435392889933</v>
      </c>
      <c r="AA2186" s="49" t="str">
        <f t="shared" ca="1" si="277"/>
        <v>N</v>
      </c>
      <c r="AB2186" s="49">
        <f t="shared" ca="1" si="278"/>
        <v>5</v>
      </c>
      <c r="AC2186" s="49" t="str">
        <f t="shared" ca="1" si="279"/>
        <v>N</v>
      </c>
    </row>
    <row r="2187" spans="1:29" x14ac:dyDescent="0.25">
      <c r="A2187">
        <v>9484</v>
      </c>
      <c r="B2187" s="9">
        <v>43567</v>
      </c>
      <c r="C2187" s="50" t="str">
        <f t="shared" si="272"/>
        <v>N</v>
      </c>
      <c r="D2187" s="52">
        <f>_xlfn.XLOOKUP(B2187,Cal_Date!B:B,Cal_Date!A:A,0)</f>
        <v>2</v>
      </c>
      <c r="E2187">
        <v>2019</v>
      </c>
      <c r="F2187" t="s">
        <v>125</v>
      </c>
      <c r="G2187" t="s">
        <v>129</v>
      </c>
      <c r="H2187" t="s">
        <v>48</v>
      </c>
      <c r="I2187" t="s">
        <v>18</v>
      </c>
      <c r="J2187" t="s">
        <v>10</v>
      </c>
      <c r="K2187" t="s">
        <v>43</v>
      </c>
      <c r="L2187">
        <v>1</v>
      </c>
      <c r="M2187">
        <v>1007</v>
      </c>
      <c r="O2187" t="s">
        <v>28</v>
      </c>
      <c r="R2187" t="s">
        <v>44</v>
      </c>
      <c r="S2187" s="49" t="str">
        <f t="shared" si="273"/>
        <v>Card</v>
      </c>
      <c r="T2187" s="3">
        <v>0.03</v>
      </c>
      <c r="U2187" s="2">
        <v>7.6229999999999993</v>
      </c>
      <c r="V2187" s="2">
        <v>1.46</v>
      </c>
      <c r="W2187" s="54">
        <f>_xlfn.XLOOKUP(M2187,Market!A:A,Market!F:F,0)</f>
        <v>8.8999999999999996E-2</v>
      </c>
      <c r="X2187" s="55">
        <f t="shared" si="274"/>
        <v>0.22868999999999998</v>
      </c>
      <c r="Y2187" s="55">
        <f t="shared" si="275"/>
        <v>6.1629999999999994</v>
      </c>
      <c r="Z2187" s="54">
        <f t="shared" si="276"/>
        <v>0.80847435392889933</v>
      </c>
      <c r="AA2187" s="49" t="str">
        <f t="shared" ca="1" si="277"/>
        <v>N</v>
      </c>
      <c r="AB2187" s="49">
        <f t="shared" ca="1" si="278"/>
        <v>5</v>
      </c>
      <c r="AC2187" s="49" t="str">
        <f t="shared" ca="1" si="279"/>
        <v>N</v>
      </c>
    </row>
    <row r="2188" spans="1:29" x14ac:dyDescent="0.25">
      <c r="A2188">
        <v>9485</v>
      </c>
      <c r="B2188" s="9">
        <v>43567</v>
      </c>
      <c r="C2188" s="50" t="str">
        <f t="shared" si="272"/>
        <v>N</v>
      </c>
      <c r="D2188" s="52">
        <f>_xlfn.XLOOKUP(B2188,Cal_Date!B:B,Cal_Date!A:A,0)</f>
        <v>2</v>
      </c>
      <c r="E2188">
        <v>2019</v>
      </c>
      <c r="F2188" t="s">
        <v>125</v>
      </c>
      <c r="G2188" t="s">
        <v>129</v>
      </c>
      <c r="H2188" t="s">
        <v>11</v>
      </c>
      <c r="I2188" t="s">
        <v>11</v>
      </c>
      <c r="J2188" t="s">
        <v>15</v>
      </c>
      <c r="K2188" t="s">
        <v>42</v>
      </c>
      <c r="L2188">
        <v>1</v>
      </c>
      <c r="M2188">
        <v>1008</v>
      </c>
      <c r="O2188" t="s">
        <v>28</v>
      </c>
      <c r="R2188" t="s">
        <v>44</v>
      </c>
      <c r="S2188" s="49" t="str">
        <f t="shared" si="273"/>
        <v>Card</v>
      </c>
      <c r="T2188" s="3">
        <v>0.03</v>
      </c>
      <c r="U2188" s="2">
        <v>2.7225000000000001</v>
      </c>
      <c r="V2188" s="2">
        <v>0.87</v>
      </c>
      <c r="W2188" s="54">
        <f>_xlfn.XLOOKUP(M2188,Market!A:A,Market!F:F,0)</f>
        <v>8.8999999999999996E-2</v>
      </c>
      <c r="X2188" s="55">
        <f t="shared" si="274"/>
        <v>8.1674999999999998E-2</v>
      </c>
      <c r="Y2188" s="55">
        <f t="shared" si="275"/>
        <v>1.8525</v>
      </c>
      <c r="Z2188" s="54">
        <f t="shared" si="276"/>
        <v>0.68044077134986225</v>
      </c>
      <c r="AA2188" s="49" t="str">
        <f t="shared" ca="1" si="277"/>
        <v>N</v>
      </c>
      <c r="AB2188" s="49">
        <f t="shared" ca="1" si="278"/>
        <v>5</v>
      </c>
      <c r="AC2188" s="49" t="str">
        <f t="shared" ca="1" si="279"/>
        <v>N</v>
      </c>
    </row>
    <row r="2189" spans="1:29" x14ac:dyDescent="0.25">
      <c r="A2189">
        <v>9486</v>
      </c>
      <c r="B2189" s="9">
        <v>43567</v>
      </c>
      <c r="C2189" s="50" t="str">
        <f t="shared" si="272"/>
        <v>N</v>
      </c>
      <c r="D2189" s="52">
        <f>_xlfn.XLOOKUP(B2189,Cal_Date!B:B,Cal_Date!A:A,0)</f>
        <v>2</v>
      </c>
      <c r="E2189">
        <v>2019</v>
      </c>
      <c r="F2189" t="s">
        <v>125</v>
      </c>
      <c r="G2189" t="s">
        <v>129</v>
      </c>
      <c r="H2189" t="s">
        <v>11</v>
      </c>
      <c r="I2189" t="s">
        <v>11</v>
      </c>
      <c r="J2189" t="s">
        <v>15</v>
      </c>
      <c r="K2189" t="s">
        <v>42</v>
      </c>
      <c r="L2189">
        <v>1</v>
      </c>
      <c r="M2189">
        <v>1009</v>
      </c>
      <c r="O2189" t="s">
        <v>28</v>
      </c>
      <c r="R2189" t="s">
        <v>46</v>
      </c>
      <c r="S2189" s="49" t="str">
        <f t="shared" si="273"/>
        <v>Card</v>
      </c>
      <c r="T2189" s="3">
        <v>0.04</v>
      </c>
      <c r="U2189" s="2">
        <v>2.7225000000000001</v>
      </c>
      <c r="V2189" s="2">
        <v>0.87</v>
      </c>
      <c r="W2189" s="54">
        <f>_xlfn.XLOOKUP(M2189,Market!A:A,Market!F:F,0)</f>
        <v>8.8999999999999996E-2</v>
      </c>
      <c r="X2189" s="55">
        <f t="shared" si="274"/>
        <v>0.10890000000000001</v>
      </c>
      <c r="Y2189" s="55">
        <f t="shared" si="275"/>
        <v>1.8525</v>
      </c>
      <c r="Z2189" s="54">
        <f t="shared" si="276"/>
        <v>0.68044077134986225</v>
      </c>
      <c r="AA2189" s="49" t="str">
        <f t="shared" ca="1" si="277"/>
        <v>N</v>
      </c>
      <c r="AB2189" s="49">
        <f t="shared" ca="1" si="278"/>
        <v>5</v>
      </c>
      <c r="AC2189" s="49" t="str">
        <f t="shared" ca="1" si="279"/>
        <v>N</v>
      </c>
    </row>
    <row r="2190" spans="1:29" x14ac:dyDescent="0.25">
      <c r="A2190">
        <v>9487</v>
      </c>
      <c r="B2190" s="9">
        <v>43567</v>
      </c>
      <c r="C2190" s="50" t="str">
        <f t="shared" si="272"/>
        <v>N</v>
      </c>
      <c r="D2190" s="52">
        <f>_xlfn.XLOOKUP(B2190,Cal_Date!B:B,Cal_Date!A:A,0)</f>
        <v>2</v>
      </c>
      <c r="E2190">
        <v>2019</v>
      </c>
      <c r="F2190" t="s">
        <v>125</v>
      </c>
      <c r="G2190" t="s">
        <v>129</v>
      </c>
      <c r="H2190" t="s">
        <v>11</v>
      </c>
      <c r="I2190" t="s">
        <v>11</v>
      </c>
      <c r="J2190" t="s">
        <v>15</v>
      </c>
      <c r="K2190" t="s">
        <v>42</v>
      </c>
      <c r="L2190">
        <v>2</v>
      </c>
      <c r="M2190">
        <v>1006</v>
      </c>
      <c r="O2190" t="s">
        <v>28</v>
      </c>
      <c r="R2190" t="s">
        <v>47</v>
      </c>
      <c r="S2190" s="49" t="str">
        <f t="shared" si="273"/>
        <v>Card</v>
      </c>
      <c r="T2190" s="3">
        <v>3.5000000000000003E-2</v>
      </c>
      <c r="U2190" s="2">
        <v>5.4450000000000003</v>
      </c>
      <c r="V2190" s="2">
        <v>1.74</v>
      </c>
      <c r="W2190" s="54">
        <f>_xlfn.XLOOKUP(M2190,Market!A:A,Market!F:F,0)</f>
        <v>8.8999999999999996E-2</v>
      </c>
      <c r="X2190" s="55">
        <f t="shared" si="274"/>
        <v>0.19057500000000002</v>
      </c>
      <c r="Y2190" s="55">
        <f t="shared" si="275"/>
        <v>3.7050000000000001</v>
      </c>
      <c r="Z2190" s="54">
        <f t="shared" si="276"/>
        <v>0.68044077134986225</v>
      </c>
      <c r="AA2190" s="49" t="str">
        <f t="shared" ca="1" si="277"/>
        <v>N</v>
      </c>
      <c r="AB2190" s="49">
        <f t="shared" ca="1" si="278"/>
        <v>5</v>
      </c>
      <c r="AC2190" s="49" t="str">
        <f t="shared" ca="1" si="279"/>
        <v>N</v>
      </c>
    </row>
    <row r="2191" spans="1:29" x14ac:dyDescent="0.25">
      <c r="A2191">
        <v>9488</v>
      </c>
      <c r="B2191" s="9">
        <v>43567</v>
      </c>
      <c r="C2191" s="50" t="str">
        <f t="shared" si="272"/>
        <v>N</v>
      </c>
      <c r="D2191" s="52">
        <f>_xlfn.XLOOKUP(B2191,Cal_Date!B:B,Cal_Date!A:A,0)</f>
        <v>2</v>
      </c>
      <c r="E2191">
        <v>2019</v>
      </c>
      <c r="F2191" t="s">
        <v>125</v>
      </c>
      <c r="G2191" t="s">
        <v>129</v>
      </c>
      <c r="H2191" t="s">
        <v>11</v>
      </c>
      <c r="I2191" t="s">
        <v>13</v>
      </c>
      <c r="J2191" t="s">
        <v>15</v>
      </c>
      <c r="K2191" t="s">
        <v>42</v>
      </c>
      <c r="L2191">
        <v>1</v>
      </c>
      <c r="M2191">
        <v>1007</v>
      </c>
      <c r="O2191" t="s">
        <v>28</v>
      </c>
      <c r="R2191" t="s">
        <v>44</v>
      </c>
      <c r="S2191" s="49" t="str">
        <f t="shared" si="273"/>
        <v>Card</v>
      </c>
      <c r="T2191" s="3">
        <v>0.03</v>
      </c>
      <c r="U2191" s="2">
        <v>2.7225000000000001</v>
      </c>
      <c r="V2191" s="2">
        <v>1.42</v>
      </c>
      <c r="W2191" s="54">
        <f>_xlfn.XLOOKUP(M2191,Market!A:A,Market!F:F,0)</f>
        <v>8.8999999999999996E-2</v>
      </c>
      <c r="X2191" s="55">
        <f t="shared" si="274"/>
        <v>8.1674999999999998E-2</v>
      </c>
      <c r="Y2191" s="55">
        <f t="shared" si="275"/>
        <v>1.3025000000000002</v>
      </c>
      <c r="Z2191" s="54">
        <f t="shared" si="276"/>
        <v>0.47842056932966032</v>
      </c>
      <c r="AA2191" s="49" t="str">
        <f t="shared" ca="1" si="277"/>
        <v>N</v>
      </c>
      <c r="AB2191" s="49">
        <f t="shared" ca="1" si="278"/>
        <v>5</v>
      </c>
      <c r="AC2191" s="49" t="str">
        <f t="shared" ca="1" si="279"/>
        <v>N</v>
      </c>
    </row>
    <row r="2192" spans="1:29" x14ac:dyDescent="0.25">
      <c r="A2192">
        <v>9489</v>
      </c>
      <c r="B2192" s="9">
        <v>43567</v>
      </c>
      <c r="C2192" s="50" t="str">
        <f t="shared" si="272"/>
        <v>N</v>
      </c>
      <c r="D2192" s="52">
        <f>_xlfn.XLOOKUP(B2192,Cal_Date!B:B,Cal_Date!A:A,0)</f>
        <v>2</v>
      </c>
      <c r="E2192">
        <v>2019</v>
      </c>
      <c r="F2192" t="s">
        <v>125</v>
      </c>
      <c r="G2192" t="s">
        <v>129</v>
      </c>
      <c r="H2192" t="s">
        <v>11</v>
      </c>
      <c r="I2192" t="s">
        <v>13</v>
      </c>
      <c r="J2192" t="s">
        <v>15</v>
      </c>
      <c r="K2192" t="s">
        <v>42</v>
      </c>
      <c r="L2192">
        <v>2</v>
      </c>
      <c r="M2192">
        <v>1007</v>
      </c>
      <c r="O2192" t="s">
        <v>28</v>
      </c>
      <c r="R2192" t="s">
        <v>44</v>
      </c>
      <c r="S2192" s="49" t="str">
        <f t="shared" si="273"/>
        <v>Card</v>
      </c>
      <c r="T2192" s="3">
        <v>0.03</v>
      </c>
      <c r="U2192" s="2">
        <v>5.4450000000000003</v>
      </c>
      <c r="V2192" s="2">
        <v>2.84</v>
      </c>
      <c r="W2192" s="54">
        <f>_xlfn.XLOOKUP(M2192,Market!A:A,Market!F:F,0)</f>
        <v>8.8999999999999996E-2</v>
      </c>
      <c r="X2192" s="55">
        <f t="shared" si="274"/>
        <v>0.16335</v>
      </c>
      <c r="Y2192" s="55">
        <f t="shared" si="275"/>
        <v>2.6050000000000004</v>
      </c>
      <c r="Z2192" s="54">
        <f t="shared" si="276"/>
        <v>0.47842056932966032</v>
      </c>
      <c r="AA2192" s="49" t="str">
        <f t="shared" ca="1" si="277"/>
        <v>N</v>
      </c>
      <c r="AB2192" s="49">
        <f t="shared" ca="1" si="278"/>
        <v>5</v>
      </c>
      <c r="AC2192" s="49" t="str">
        <f t="shared" ca="1" si="279"/>
        <v>N</v>
      </c>
    </row>
    <row r="2193" spans="1:29" x14ac:dyDescent="0.25">
      <c r="A2193">
        <v>9490</v>
      </c>
      <c r="B2193" s="9">
        <v>43567</v>
      </c>
      <c r="C2193" s="50" t="str">
        <f t="shared" si="272"/>
        <v>N</v>
      </c>
      <c r="D2193" s="52">
        <f>_xlfn.XLOOKUP(B2193,Cal_Date!B:B,Cal_Date!A:A,0)</f>
        <v>2</v>
      </c>
      <c r="E2193">
        <v>2019</v>
      </c>
      <c r="F2193" t="s">
        <v>125</v>
      </c>
      <c r="G2193" t="s">
        <v>129</v>
      </c>
      <c r="H2193" t="s">
        <v>11</v>
      </c>
      <c r="I2193" t="s">
        <v>11</v>
      </c>
      <c r="J2193" t="s">
        <v>15</v>
      </c>
      <c r="K2193" t="s">
        <v>42</v>
      </c>
      <c r="L2193">
        <v>1</v>
      </c>
      <c r="M2193">
        <v>1007</v>
      </c>
      <c r="O2193" t="s">
        <v>28</v>
      </c>
      <c r="R2193" t="s">
        <v>44</v>
      </c>
      <c r="S2193" s="49" t="str">
        <f t="shared" si="273"/>
        <v>Card</v>
      </c>
      <c r="T2193" s="3">
        <v>0.03</v>
      </c>
      <c r="U2193" s="2">
        <v>2.7225000000000001</v>
      </c>
      <c r="V2193" s="2">
        <v>0.87</v>
      </c>
      <c r="W2193" s="54">
        <f>_xlfn.XLOOKUP(M2193,Market!A:A,Market!F:F,0)</f>
        <v>8.8999999999999996E-2</v>
      </c>
      <c r="X2193" s="55">
        <f t="shared" si="274"/>
        <v>8.1674999999999998E-2</v>
      </c>
      <c r="Y2193" s="55">
        <f t="shared" si="275"/>
        <v>1.8525</v>
      </c>
      <c r="Z2193" s="54">
        <f t="shared" si="276"/>
        <v>0.68044077134986225</v>
      </c>
      <c r="AA2193" s="49" t="str">
        <f t="shared" ca="1" si="277"/>
        <v>N</v>
      </c>
      <c r="AB2193" s="49">
        <f t="shared" ca="1" si="278"/>
        <v>5</v>
      </c>
      <c r="AC2193" s="49" t="str">
        <f t="shared" ca="1" si="279"/>
        <v>N</v>
      </c>
    </row>
    <row r="2194" spans="1:29" x14ac:dyDescent="0.25">
      <c r="A2194">
        <v>9491</v>
      </c>
      <c r="B2194" s="9">
        <v>43567</v>
      </c>
      <c r="C2194" s="50" t="str">
        <f t="shared" si="272"/>
        <v>N</v>
      </c>
      <c r="D2194" s="52">
        <f>_xlfn.XLOOKUP(B2194,Cal_Date!B:B,Cal_Date!A:A,0)</f>
        <v>2</v>
      </c>
      <c r="E2194">
        <v>2019</v>
      </c>
      <c r="F2194" t="s">
        <v>125</v>
      </c>
      <c r="G2194" t="s">
        <v>129</v>
      </c>
      <c r="H2194" t="s">
        <v>11</v>
      </c>
      <c r="I2194" t="s">
        <v>11</v>
      </c>
      <c r="J2194" t="s">
        <v>15</v>
      </c>
      <c r="K2194" t="s">
        <v>42</v>
      </c>
      <c r="L2194">
        <v>2</v>
      </c>
      <c r="M2194">
        <v>1005</v>
      </c>
      <c r="O2194" t="s">
        <v>25</v>
      </c>
      <c r="R2194" t="s">
        <v>44</v>
      </c>
      <c r="S2194" s="49" t="str">
        <f t="shared" si="273"/>
        <v>Card</v>
      </c>
      <c r="T2194" s="3">
        <v>0.03</v>
      </c>
      <c r="U2194" s="2">
        <v>5.4450000000000003</v>
      </c>
      <c r="V2194" s="2">
        <v>1.74</v>
      </c>
      <c r="W2194" s="54">
        <f>_xlfn.XLOOKUP(M2194,Market!A:A,Market!F:F,0)</f>
        <v>8.8999999999999996E-2</v>
      </c>
      <c r="X2194" s="55">
        <f t="shared" si="274"/>
        <v>0.16335</v>
      </c>
      <c r="Y2194" s="55">
        <f t="shared" si="275"/>
        <v>3.7050000000000001</v>
      </c>
      <c r="Z2194" s="54">
        <f t="shared" si="276"/>
        <v>0.68044077134986225</v>
      </c>
      <c r="AA2194" s="49" t="str">
        <f t="shared" ca="1" si="277"/>
        <v>N</v>
      </c>
      <c r="AB2194" s="49">
        <f t="shared" ca="1" si="278"/>
        <v>5</v>
      </c>
      <c r="AC2194" s="49" t="str">
        <f t="shared" ca="1" si="279"/>
        <v>N</v>
      </c>
    </row>
    <row r="2195" spans="1:29" x14ac:dyDescent="0.25">
      <c r="A2195">
        <v>9492</v>
      </c>
      <c r="B2195" s="9">
        <v>43567</v>
      </c>
      <c r="C2195" s="50" t="str">
        <f t="shared" si="272"/>
        <v>N</v>
      </c>
      <c r="D2195" s="52">
        <f>_xlfn.XLOOKUP(B2195,Cal_Date!B:B,Cal_Date!A:A,0)</f>
        <v>2</v>
      </c>
      <c r="E2195">
        <v>2019</v>
      </c>
      <c r="F2195" t="s">
        <v>125</v>
      </c>
      <c r="G2195" t="s">
        <v>129</v>
      </c>
      <c r="H2195" t="s">
        <v>14</v>
      </c>
      <c r="I2195" t="s">
        <v>18</v>
      </c>
      <c r="J2195" t="s">
        <v>15</v>
      </c>
      <c r="K2195" t="s">
        <v>43</v>
      </c>
      <c r="L2195">
        <v>1</v>
      </c>
      <c r="M2195">
        <v>1005</v>
      </c>
      <c r="O2195" t="s">
        <v>25</v>
      </c>
      <c r="R2195" t="s">
        <v>44</v>
      </c>
      <c r="S2195" s="49" t="str">
        <f t="shared" si="273"/>
        <v>Card</v>
      </c>
      <c r="T2195" s="3">
        <v>0.03</v>
      </c>
      <c r="U2195" s="2">
        <v>7.6229999999999993</v>
      </c>
      <c r="V2195" s="2">
        <v>2.2200000000000002</v>
      </c>
      <c r="W2195" s="54">
        <f>_xlfn.XLOOKUP(M2195,Market!A:A,Market!F:F,0)</f>
        <v>8.8999999999999996E-2</v>
      </c>
      <c r="X2195" s="55">
        <f t="shared" si="274"/>
        <v>0.22868999999999998</v>
      </c>
      <c r="Y2195" s="55">
        <f t="shared" si="275"/>
        <v>5.4029999999999987</v>
      </c>
      <c r="Z2195" s="54">
        <f t="shared" si="276"/>
        <v>0.7087760724124359</v>
      </c>
      <c r="AA2195" s="49" t="str">
        <f t="shared" ca="1" si="277"/>
        <v>N</v>
      </c>
      <c r="AB2195" s="49">
        <f t="shared" ca="1" si="278"/>
        <v>5</v>
      </c>
      <c r="AC2195" s="49" t="str">
        <f t="shared" ca="1" si="279"/>
        <v>N</v>
      </c>
    </row>
    <row r="2196" spans="1:29" x14ac:dyDescent="0.25">
      <c r="A2196">
        <v>9493</v>
      </c>
      <c r="B2196" s="9">
        <v>43567</v>
      </c>
      <c r="C2196" s="50" t="str">
        <f t="shared" si="272"/>
        <v>N</v>
      </c>
      <c r="D2196" s="52">
        <f>_xlfn.XLOOKUP(B2196,Cal_Date!B:B,Cal_Date!A:A,0)</f>
        <v>2</v>
      </c>
      <c r="E2196">
        <v>2019</v>
      </c>
      <c r="F2196" t="s">
        <v>125</v>
      </c>
      <c r="G2196" t="s">
        <v>129</v>
      </c>
      <c r="H2196" t="s">
        <v>14</v>
      </c>
      <c r="I2196" t="s">
        <v>18</v>
      </c>
      <c r="J2196" t="s">
        <v>15</v>
      </c>
      <c r="K2196" t="s">
        <v>43</v>
      </c>
      <c r="L2196">
        <v>1</v>
      </c>
      <c r="M2196">
        <v>1002</v>
      </c>
      <c r="O2196" t="s">
        <v>28</v>
      </c>
      <c r="R2196" t="s">
        <v>44</v>
      </c>
      <c r="S2196" s="49" t="str">
        <f t="shared" si="273"/>
        <v>Card</v>
      </c>
      <c r="T2196" s="3">
        <v>0.03</v>
      </c>
      <c r="U2196" s="2">
        <v>6.8900000000000006</v>
      </c>
      <c r="V2196" s="2">
        <v>2.1</v>
      </c>
      <c r="W2196" s="54">
        <f>_xlfn.XLOOKUP(M2196,Market!A:A,Market!F:F,0)</f>
        <v>0.06</v>
      </c>
      <c r="X2196" s="55">
        <f t="shared" si="274"/>
        <v>0.20670000000000002</v>
      </c>
      <c r="Y2196" s="55">
        <f t="shared" si="275"/>
        <v>4.7900000000000009</v>
      </c>
      <c r="Z2196" s="54">
        <f t="shared" si="276"/>
        <v>0.69521044992743108</v>
      </c>
      <c r="AA2196" s="49" t="str">
        <f t="shared" ca="1" si="277"/>
        <v>N</v>
      </c>
      <c r="AB2196" s="49">
        <f t="shared" ca="1" si="278"/>
        <v>5</v>
      </c>
      <c r="AC2196" s="49" t="str">
        <f t="shared" ca="1" si="279"/>
        <v>N</v>
      </c>
    </row>
    <row r="2197" spans="1:29" x14ac:dyDescent="0.25">
      <c r="A2197">
        <v>9494</v>
      </c>
      <c r="B2197" s="9">
        <v>43567</v>
      </c>
      <c r="C2197" s="50" t="str">
        <f t="shared" si="272"/>
        <v>N</v>
      </c>
      <c r="D2197" s="52">
        <f>_xlfn.XLOOKUP(B2197,Cal_Date!B:B,Cal_Date!A:A,0)</f>
        <v>2</v>
      </c>
      <c r="E2197">
        <v>2019</v>
      </c>
      <c r="F2197" t="s">
        <v>125</v>
      </c>
      <c r="G2197" t="s">
        <v>129</v>
      </c>
      <c r="H2197" t="s">
        <v>14</v>
      </c>
      <c r="I2197" t="s">
        <v>18</v>
      </c>
      <c r="J2197" t="s">
        <v>15</v>
      </c>
      <c r="K2197" t="s">
        <v>43</v>
      </c>
      <c r="L2197">
        <v>1</v>
      </c>
      <c r="M2197">
        <v>1004</v>
      </c>
      <c r="O2197" t="s">
        <v>28</v>
      </c>
      <c r="R2197" t="s">
        <v>44</v>
      </c>
      <c r="S2197" s="49" t="str">
        <f t="shared" si="273"/>
        <v>Card</v>
      </c>
      <c r="T2197" s="3">
        <v>0.03</v>
      </c>
      <c r="U2197" s="2">
        <v>6.8900000000000006</v>
      </c>
      <c r="V2197" s="2">
        <v>2.1</v>
      </c>
      <c r="W2197" s="54">
        <f>_xlfn.XLOOKUP(M2197,Market!A:A,Market!F:F,0)</f>
        <v>0.06</v>
      </c>
      <c r="X2197" s="55">
        <f t="shared" si="274"/>
        <v>0.20670000000000002</v>
      </c>
      <c r="Y2197" s="55">
        <f t="shared" si="275"/>
        <v>4.7900000000000009</v>
      </c>
      <c r="Z2197" s="54">
        <f t="shared" si="276"/>
        <v>0.69521044992743108</v>
      </c>
      <c r="AA2197" s="49" t="str">
        <f t="shared" ca="1" si="277"/>
        <v>N</v>
      </c>
      <c r="AB2197" s="49">
        <f t="shared" ca="1" si="278"/>
        <v>5</v>
      </c>
      <c r="AC2197" s="49" t="str">
        <f t="shared" ca="1" si="279"/>
        <v>N</v>
      </c>
    </row>
    <row r="2198" spans="1:29" x14ac:dyDescent="0.25">
      <c r="A2198">
        <v>9495</v>
      </c>
      <c r="B2198" s="9">
        <v>43567</v>
      </c>
      <c r="C2198" s="50" t="str">
        <f t="shared" si="272"/>
        <v>N</v>
      </c>
      <c r="D2198" s="52">
        <f>_xlfn.XLOOKUP(B2198,Cal_Date!B:B,Cal_Date!A:A,0)</f>
        <v>2</v>
      </c>
      <c r="E2198">
        <v>2019</v>
      </c>
      <c r="F2198" t="s">
        <v>125</v>
      </c>
      <c r="G2198" t="s">
        <v>129</v>
      </c>
      <c r="H2198" t="s">
        <v>14</v>
      </c>
      <c r="I2198" t="s">
        <v>18</v>
      </c>
      <c r="J2198" t="s">
        <v>15</v>
      </c>
      <c r="K2198" t="s">
        <v>43</v>
      </c>
      <c r="L2198">
        <v>1</v>
      </c>
      <c r="M2198">
        <v>1005</v>
      </c>
      <c r="O2198" t="s">
        <v>25</v>
      </c>
      <c r="R2198" t="s">
        <v>44</v>
      </c>
      <c r="S2198" s="49" t="str">
        <f t="shared" si="273"/>
        <v>Card</v>
      </c>
      <c r="T2198" s="3">
        <v>0.03</v>
      </c>
      <c r="U2198" s="2">
        <v>7.0785</v>
      </c>
      <c r="V2198" s="2">
        <v>2.1</v>
      </c>
      <c r="W2198" s="54">
        <f>_xlfn.XLOOKUP(M2198,Market!A:A,Market!F:F,0)</f>
        <v>8.8999999999999996E-2</v>
      </c>
      <c r="X2198" s="55">
        <f t="shared" si="274"/>
        <v>0.21235499999999999</v>
      </c>
      <c r="Y2198" s="55">
        <f t="shared" si="275"/>
        <v>4.9785000000000004</v>
      </c>
      <c r="Z2198" s="54">
        <f t="shared" si="276"/>
        <v>0.70332697605424888</v>
      </c>
      <c r="AA2198" s="49" t="str">
        <f t="shared" ca="1" si="277"/>
        <v>N</v>
      </c>
      <c r="AB2198" s="49">
        <f t="shared" ca="1" si="278"/>
        <v>5</v>
      </c>
      <c r="AC2198" s="49" t="str">
        <f t="shared" ca="1" si="279"/>
        <v>N</v>
      </c>
    </row>
    <row r="2199" spans="1:29" x14ac:dyDescent="0.25">
      <c r="A2199">
        <v>9496</v>
      </c>
      <c r="B2199" s="9">
        <v>43567</v>
      </c>
      <c r="C2199" s="50" t="str">
        <f t="shared" si="272"/>
        <v>N</v>
      </c>
      <c r="D2199" s="52">
        <f>_xlfn.XLOOKUP(B2199,Cal_Date!B:B,Cal_Date!A:A,0)</f>
        <v>2</v>
      </c>
      <c r="E2199">
        <v>2019</v>
      </c>
      <c r="F2199" t="s">
        <v>125</v>
      </c>
      <c r="G2199" t="s">
        <v>129</v>
      </c>
      <c r="H2199" t="s">
        <v>11</v>
      </c>
      <c r="I2199" t="s">
        <v>11</v>
      </c>
      <c r="J2199" t="s">
        <v>15</v>
      </c>
      <c r="K2199" t="s">
        <v>42</v>
      </c>
      <c r="L2199">
        <v>2</v>
      </c>
      <c r="M2199">
        <v>1001</v>
      </c>
      <c r="O2199" t="s">
        <v>25</v>
      </c>
      <c r="R2199" t="s">
        <v>44</v>
      </c>
      <c r="S2199" s="49" t="str">
        <f t="shared" si="273"/>
        <v>Card</v>
      </c>
      <c r="T2199" s="3">
        <v>0.03</v>
      </c>
      <c r="U2199" s="2">
        <v>5.3000000000000007</v>
      </c>
      <c r="V2199" s="2">
        <v>1.74</v>
      </c>
      <c r="W2199" s="54">
        <f>_xlfn.XLOOKUP(M2199,Market!A:A,Market!F:F,0)</f>
        <v>0.06</v>
      </c>
      <c r="X2199" s="55">
        <f t="shared" si="274"/>
        <v>0.159</v>
      </c>
      <c r="Y2199" s="55">
        <f t="shared" si="275"/>
        <v>3.5600000000000005</v>
      </c>
      <c r="Z2199" s="54">
        <f t="shared" si="276"/>
        <v>0.67169811320754713</v>
      </c>
      <c r="AA2199" s="49" t="str">
        <f t="shared" ca="1" si="277"/>
        <v>N</v>
      </c>
      <c r="AB2199" s="49">
        <f t="shared" ca="1" si="278"/>
        <v>5</v>
      </c>
      <c r="AC2199" s="49" t="str">
        <f t="shared" ca="1" si="279"/>
        <v>N</v>
      </c>
    </row>
    <row r="2200" spans="1:29" x14ac:dyDescent="0.25">
      <c r="A2200">
        <v>9497</v>
      </c>
      <c r="B2200" s="9">
        <v>43567</v>
      </c>
      <c r="C2200" s="50" t="str">
        <f t="shared" si="272"/>
        <v>N</v>
      </c>
      <c r="D2200" s="52">
        <f>_xlfn.XLOOKUP(B2200,Cal_Date!B:B,Cal_Date!A:A,0)</f>
        <v>2</v>
      </c>
      <c r="E2200">
        <v>2019</v>
      </c>
      <c r="F2200" t="s">
        <v>125</v>
      </c>
      <c r="G2200" t="s">
        <v>129</v>
      </c>
      <c r="H2200" t="s">
        <v>48</v>
      </c>
      <c r="I2200" t="s">
        <v>18</v>
      </c>
      <c r="J2200" t="s">
        <v>10</v>
      </c>
      <c r="K2200" t="s">
        <v>43</v>
      </c>
      <c r="L2200">
        <v>1</v>
      </c>
      <c r="M2200">
        <v>1010</v>
      </c>
      <c r="O2200" t="s">
        <v>25</v>
      </c>
      <c r="R2200" t="s">
        <v>44</v>
      </c>
      <c r="S2200" s="49" t="str">
        <f t="shared" si="273"/>
        <v>Card</v>
      </c>
      <c r="T2200" s="3">
        <v>0.03</v>
      </c>
      <c r="U2200" s="2">
        <v>7.5600000000000005</v>
      </c>
      <c r="V2200" s="2">
        <v>1.46</v>
      </c>
      <c r="W2200" s="54">
        <f>_xlfn.XLOOKUP(M2200,Market!A:A,Market!F:F,0)</f>
        <v>0.08</v>
      </c>
      <c r="X2200" s="55">
        <f t="shared" si="274"/>
        <v>0.2268</v>
      </c>
      <c r="Y2200" s="55">
        <f t="shared" si="275"/>
        <v>6.1000000000000005</v>
      </c>
      <c r="Z2200" s="54">
        <f t="shared" si="276"/>
        <v>0.80687830687830686</v>
      </c>
      <c r="AA2200" s="49" t="str">
        <f t="shared" ca="1" si="277"/>
        <v>N</v>
      </c>
      <c r="AB2200" s="49">
        <f t="shared" ca="1" si="278"/>
        <v>5</v>
      </c>
      <c r="AC2200" s="49" t="str">
        <f t="shared" ca="1" si="279"/>
        <v>N</v>
      </c>
    </row>
    <row r="2201" spans="1:29" x14ac:dyDescent="0.25">
      <c r="A2201">
        <v>9498</v>
      </c>
      <c r="B2201" s="9">
        <v>43567</v>
      </c>
      <c r="C2201" s="50" t="str">
        <f t="shared" si="272"/>
        <v>N</v>
      </c>
      <c r="D2201" s="52">
        <f>_xlfn.XLOOKUP(B2201,Cal_Date!B:B,Cal_Date!A:A,0)</f>
        <v>2</v>
      </c>
      <c r="E2201">
        <v>2019</v>
      </c>
      <c r="F2201" t="s">
        <v>125</v>
      </c>
      <c r="G2201" t="s">
        <v>129</v>
      </c>
      <c r="H2201" t="s">
        <v>48</v>
      </c>
      <c r="I2201" t="s">
        <v>18</v>
      </c>
      <c r="J2201" t="s">
        <v>10</v>
      </c>
      <c r="K2201" t="s">
        <v>43</v>
      </c>
      <c r="L2201">
        <v>1</v>
      </c>
      <c r="M2201">
        <v>1011</v>
      </c>
      <c r="O2201" t="s">
        <v>25</v>
      </c>
      <c r="R2201" t="s">
        <v>47</v>
      </c>
      <c r="S2201" s="49" t="str">
        <f t="shared" si="273"/>
        <v>Card</v>
      </c>
      <c r="T2201" s="3">
        <v>3.5000000000000003E-2</v>
      </c>
      <c r="U2201" s="2">
        <v>7.42</v>
      </c>
      <c r="V2201" s="2">
        <v>1.46</v>
      </c>
      <c r="W2201" s="54">
        <f>_xlfn.XLOOKUP(M2201,Market!A:A,Market!F:F,0)</f>
        <v>0.06</v>
      </c>
      <c r="X2201" s="55">
        <f t="shared" si="274"/>
        <v>0.25970000000000004</v>
      </c>
      <c r="Y2201" s="55">
        <f t="shared" si="275"/>
        <v>5.96</v>
      </c>
      <c r="Z2201" s="54">
        <f t="shared" si="276"/>
        <v>0.80323450134770891</v>
      </c>
      <c r="AA2201" s="49" t="str">
        <f t="shared" ca="1" si="277"/>
        <v>N</v>
      </c>
      <c r="AB2201" s="49">
        <f t="shared" ca="1" si="278"/>
        <v>5</v>
      </c>
      <c r="AC2201" s="49" t="str">
        <f t="shared" ca="1" si="279"/>
        <v>N</v>
      </c>
    </row>
    <row r="2202" spans="1:29" x14ac:dyDescent="0.25">
      <c r="A2202">
        <v>9499</v>
      </c>
      <c r="B2202" s="9">
        <v>43567</v>
      </c>
      <c r="C2202" s="50" t="str">
        <f t="shared" si="272"/>
        <v>N</v>
      </c>
      <c r="D2202" s="52">
        <f>_xlfn.XLOOKUP(B2202,Cal_Date!B:B,Cal_Date!A:A,0)</f>
        <v>2</v>
      </c>
      <c r="E2202">
        <v>2019</v>
      </c>
      <c r="F2202" t="s">
        <v>125</v>
      </c>
      <c r="G2202" t="s">
        <v>129</v>
      </c>
      <c r="H2202" t="s">
        <v>11</v>
      </c>
      <c r="I2202" t="s">
        <v>11</v>
      </c>
      <c r="J2202" t="s">
        <v>15</v>
      </c>
      <c r="K2202" t="s">
        <v>42</v>
      </c>
      <c r="L2202">
        <v>1</v>
      </c>
      <c r="M2202">
        <v>1011</v>
      </c>
      <c r="O2202" t="s">
        <v>25</v>
      </c>
      <c r="R2202" t="s">
        <v>44</v>
      </c>
      <c r="S2202" s="49" t="str">
        <f t="shared" si="273"/>
        <v>Card</v>
      </c>
      <c r="T2202" s="3">
        <v>0.03</v>
      </c>
      <c r="U2202" s="2">
        <v>2.6500000000000004</v>
      </c>
      <c r="V2202" s="2">
        <v>0.87</v>
      </c>
      <c r="W2202" s="54">
        <f>_xlfn.XLOOKUP(M2202,Market!A:A,Market!F:F,0)</f>
        <v>0.06</v>
      </c>
      <c r="X2202" s="55">
        <f t="shared" si="274"/>
        <v>7.9500000000000001E-2</v>
      </c>
      <c r="Y2202" s="55">
        <f t="shared" si="275"/>
        <v>1.7800000000000002</v>
      </c>
      <c r="Z2202" s="54">
        <f t="shared" si="276"/>
        <v>0.67169811320754713</v>
      </c>
      <c r="AA2202" s="49" t="str">
        <f t="shared" ca="1" si="277"/>
        <v>N</v>
      </c>
      <c r="AB2202" s="49">
        <f t="shared" ca="1" si="278"/>
        <v>5</v>
      </c>
      <c r="AC2202" s="49" t="str">
        <f t="shared" ca="1" si="279"/>
        <v>N</v>
      </c>
    </row>
    <row r="2203" spans="1:29" x14ac:dyDescent="0.25">
      <c r="A2203">
        <v>9500</v>
      </c>
      <c r="B2203" s="9">
        <v>43567</v>
      </c>
      <c r="C2203" s="50" t="str">
        <f t="shared" si="272"/>
        <v>N</v>
      </c>
      <c r="D2203" s="52">
        <f>_xlfn.XLOOKUP(B2203,Cal_Date!B:B,Cal_Date!A:A,0)</f>
        <v>2</v>
      </c>
      <c r="E2203">
        <v>2019</v>
      </c>
      <c r="F2203" t="s">
        <v>125</v>
      </c>
      <c r="G2203" t="s">
        <v>129</v>
      </c>
      <c r="H2203" t="s">
        <v>14</v>
      </c>
      <c r="I2203" t="s">
        <v>13</v>
      </c>
      <c r="J2203" t="s">
        <v>15</v>
      </c>
      <c r="K2203" t="s">
        <v>43</v>
      </c>
      <c r="L2203">
        <v>1</v>
      </c>
      <c r="M2203">
        <v>1001</v>
      </c>
      <c r="O2203" t="s">
        <v>25</v>
      </c>
      <c r="R2203" t="s">
        <v>44</v>
      </c>
      <c r="S2203" s="49" t="str">
        <f t="shared" si="273"/>
        <v>Card</v>
      </c>
      <c r="T2203" s="3">
        <v>0.03</v>
      </c>
      <c r="U2203" s="2">
        <v>6.8900000000000006</v>
      </c>
      <c r="V2203" s="2">
        <v>2.12</v>
      </c>
      <c r="W2203" s="54">
        <f>_xlfn.XLOOKUP(M2203,Market!A:A,Market!F:F,0)</f>
        <v>0.06</v>
      </c>
      <c r="X2203" s="55">
        <f t="shared" si="274"/>
        <v>0.20670000000000002</v>
      </c>
      <c r="Y2203" s="55">
        <f t="shared" si="275"/>
        <v>4.7700000000000005</v>
      </c>
      <c r="Z2203" s="54">
        <f t="shared" si="276"/>
        <v>0.69230769230769229</v>
      </c>
      <c r="AA2203" s="49" t="str">
        <f t="shared" ca="1" si="277"/>
        <v>N</v>
      </c>
      <c r="AB2203" s="49">
        <f t="shared" ca="1" si="278"/>
        <v>5</v>
      </c>
      <c r="AC2203" s="49" t="str">
        <f t="shared" ca="1" si="279"/>
        <v>N</v>
      </c>
    </row>
    <row r="2204" spans="1:29" x14ac:dyDescent="0.25">
      <c r="A2204">
        <v>9501</v>
      </c>
      <c r="B2204" s="9">
        <v>43567</v>
      </c>
      <c r="C2204" s="50" t="str">
        <f t="shared" si="272"/>
        <v>N</v>
      </c>
      <c r="D2204" s="52">
        <f>_xlfn.XLOOKUP(B2204,Cal_Date!B:B,Cal_Date!A:A,0)</f>
        <v>2</v>
      </c>
      <c r="E2204">
        <v>2019</v>
      </c>
      <c r="F2204" t="s">
        <v>125</v>
      </c>
      <c r="G2204" t="s">
        <v>129</v>
      </c>
      <c r="H2204" t="s">
        <v>14</v>
      </c>
      <c r="I2204" t="s">
        <v>18</v>
      </c>
      <c r="J2204" t="s">
        <v>15</v>
      </c>
      <c r="K2204" t="s">
        <v>43</v>
      </c>
      <c r="L2204">
        <v>1</v>
      </c>
      <c r="M2204">
        <v>1003</v>
      </c>
      <c r="O2204" t="s">
        <v>25</v>
      </c>
      <c r="R2204" t="s">
        <v>44</v>
      </c>
      <c r="S2204" s="49" t="str">
        <f t="shared" si="273"/>
        <v>Card</v>
      </c>
      <c r="T2204" s="3">
        <v>0.03</v>
      </c>
      <c r="U2204" s="2">
        <v>7.42</v>
      </c>
      <c r="V2204" s="2">
        <v>2.2200000000000002</v>
      </c>
      <c r="W2204" s="54">
        <f>_xlfn.XLOOKUP(M2204,Market!A:A,Market!F:F,0)</f>
        <v>0.06</v>
      </c>
      <c r="X2204" s="55">
        <f t="shared" si="274"/>
        <v>0.22259999999999999</v>
      </c>
      <c r="Y2204" s="55">
        <f t="shared" si="275"/>
        <v>5.1999999999999993</v>
      </c>
      <c r="Z2204" s="54">
        <f t="shared" si="276"/>
        <v>0.70080862533692712</v>
      </c>
      <c r="AA2204" s="49" t="str">
        <f t="shared" ca="1" si="277"/>
        <v>N</v>
      </c>
      <c r="AB2204" s="49">
        <f t="shared" ca="1" si="278"/>
        <v>5</v>
      </c>
      <c r="AC2204" s="49" t="str">
        <f t="shared" ca="1" si="279"/>
        <v>N</v>
      </c>
    </row>
    <row r="2205" spans="1:29" x14ac:dyDescent="0.25">
      <c r="A2205">
        <v>9502</v>
      </c>
      <c r="B2205" s="9">
        <v>43567</v>
      </c>
      <c r="C2205" s="50" t="str">
        <f t="shared" si="272"/>
        <v>N</v>
      </c>
      <c r="D2205" s="52">
        <f>_xlfn.XLOOKUP(B2205,Cal_Date!B:B,Cal_Date!A:A,0)</f>
        <v>2</v>
      </c>
      <c r="E2205">
        <v>2019</v>
      </c>
      <c r="F2205" t="s">
        <v>125</v>
      </c>
      <c r="G2205" t="s">
        <v>129</v>
      </c>
      <c r="H2205" t="s">
        <v>14</v>
      </c>
      <c r="I2205" t="s">
        <v>18</v>
      </c>
      <c r="J2205" t="s">
        <v>15</v>
      </c>
      <c r="K2205" t="s">
        <v>43</v>
      </c>
      <c r="L2205">
        <v>2</v>
      </c>
      <c r="M2205">
        <v>1005</v>
      </c>
      <c r="O2205" t="s">
        <v>25</v>
      </c>
      <c r="R2205" t="s">
        <v>47</v>
      </c>
      <c r="S2205" s="49" t="str">
        <f t="shared" si="273"/>
        <v>Card</v>
      </c>
      <c r="T2205" s="3">
        <v>3.5000000000000003E-2</v>
      </c>
      <c r="U2205" s="2">
        <v>14.157</v>
      </c>
      <c r="V2205" s="2">
        <v>4.2</v>
      </c>
      <c r="W2205" s="54">
        <f>_xlfn.XLOOKUP(M2205,Market!A:A,Market!F:F,0)</f>
        <v>8.8999999999999996E-2</v>
      </c>
      <c r="X2205" s="55">
        <f t="shared" si="274"/>
        <v>0.49549500000000007</v>
      </c>
      <c r="Y2205" s="55">
        <f t="shared" si="275"/>
        <v>9.9570000000000007</v>
      </c>
      <c r="Z2205" s="54">
        <f t="shared" si="276"/>
        <v>0.70332697605424888</v>
      </c>
      <c r="AA2205" s="49" t="str">
        <f t="shared" ca="1" si="277"/>
        <v>N</v>
      </c>
      <c r="AB2205" s="49">
        <f t="shared" ca="1" si="278"/>
        <v>5</v>
      </c>
      <c r="AC2205" s="49" t="str">
        <f t="shared" ca="1" si="279"/>
        <v>N</v>
      </c>
    </row>
    <row r="2206" spans="1:29" x14ac:dyDescent="0.25">
      <c r="A2206">
        <v>9503</v>
      </c>
      <c r="B2206" s="9">
        <v>43567</v>
      </c>
      <c r="C2206" s="50" t="str">
        <f t="shared" si="272"/>
        <v>N</v>
      </c>
      <c r="D2206" s="52">
        <f>_xlfn.XLOOKUP(B2206,Cal_Date!B:B,Cal_Date!A:A,0)</f>
        <v>2</v>
      </c>
      <c r="E2206">
        <v>2019</v>
      </c>
      <c r="F2206" t="s">
        <v>125</v>
      </c>
      <c r="G2206" t="s">
        <v>129</v>
      </c>
      <c r="H2206" t="s">
        <v>11</v>
      </c>
      <c r="I2206" t="s">
        <v>11</v>
      </c>
      <c r="J2206" t="s">
        <v>15</v>
      </c>
      <c r="K2206" t="s">
        <v>42</v>
      </c>
      <c r="L2206">
        <v>2</v>
      </c>
      <c r="M2206">
        <v>1005</v>
      </c>
      <c r="O2206" t="s">
        <v>25</v>
      </c>
      <c r="R2206" t="s">
        <v>44</v>
      </c>
      <c r="S2206" s="49" t="str">
        <f t="shared" si="273"/>
        <v>Card</v>
      </c>
      <c r="T2206" s="3">
        <v>0.03</v>
      </c>
      <c r="U2206" s="2">
        <v>5.4450000000000003</v>
      </c>
      <c r="V2206" s="2">
        <v>1.74</v>
      </c>
      <c r="W2206" s="54">
        <f>_xlfn.XLOOKUP(M2206,Market!A:A,Market!F:F,0)</f>
        <v>8.8999999999999996E-2</v>
      </c>
      <c r="X2206" s="55">
        <f t="shared" si="274"/>
        <v>0.16335</v>
      </c>
      <c r="Y2206" s="55">
        <f t="shared" si="275"/>
        <v>3.7050000000000001</v>
      </c>
      <c r="Z2206" s="54">
        <f t="shared" si="276"/>
        <v>0.68044077134986225</v>
      </c>
      <c r="AA2206" s="49" t="str">
        <f t="shared" ca="1" si="277"/>
        <v>N</v>
      </c>
      <c r="AB2206" s="49">
        <f t="shared" ca="1" si="278"/>
        <v>5</v>
      </c>
      <c r="AC2206" s="49" t="str">
        <f t="shared" ca="1" si="279"/>
        <v>N</v>
      </c>
    </row>
    <row r="2207" spans="1:29" x14ac:dyDescent="0.25">
      <c r="A2207">
        <v>9504</v>
      </c>
      <c r="B2207" s="9">
        <v>43567</v>
      </c>
      <c r="C2207" s="50" t="str">
        <f t="shared" si="272"/>
        <v>N</v>
      </c>
      <c r="D2207" s="52">
        <f>_xlfn.XLOOKUP(B2207,Cal_Date!B:B,Cal_Date!A:A,0)</f>
        <v>2</v>
      </c>
      <c r="E2207">
        <v>2019</v>
      </c>
      <c r="F2207" t="s">
        <v>125</v>
      </c>
      <c r="G2207" t="s">
        <v>129</v>
      </c>
      <c r="H2207" t="s">
        <v>11</v>
      </c>
      <c r="I2207" t="s">
        <v>11</v>
      </c>
      <c r="J2207" t="s">
        <v>15</v>
      </c>
      <c r="K2207" t="s">
        <v>42</v>
      </c>
      <c r="L2207">
        <v>1</v>
      </c>
      <c r="M2207">
        <v>1006</v>
      </c>
      <c r="O2207" t="s">
        <v>28</v>
      </c>
      <c r="R2207" t="s">
        <v>44</v>
      </c>
      <c r="S2207" s="49" t="str">
        <f t="shared" si="273"/>
        <v>Card</v>
      </c>
      <c r="T2207" s="3">
        <v>0.03</v>
      </c>
      <c r="U2207" s="2">
        <v>2.7225000000000001</v>
      </c>
      <c r="V2207" s="2">
        <v>0.87</v>
      </c>
      <c r="W2207" s="54">
        <f>_xlfn.XLOOKUP(M2207,Market!A:A,Market!F:F,0)</f>
        <v>8.8999999999999996E-2</v>
      </c>
      <c r="X2207" s="55">
        <f t="shared" si="274"/>
        <v>8.1674999999999998E-2</v>
      </c>
      <c r="Y2207" s="55">
        <f t="shared" si="275"/>
        <v>1.8525</v>
      </c>
      <c r="Z2207" s="54">
        <f t="shared" si="276"/>
        <v>0.68044077134986225</v>
      </c>
      <c r="AA2207" s="49" t="str">
        <f t="shared" ca="1" si="277"/>
        <v>N</v>
      </c>
      <c r="AB2207" s="49">
        <f t="shared" ca="1" si="278"/>
        <v>5</v>
      </c>
      <c r="AC2207" s="49" t="str">
        <f t="shared" ca="1" si="279"/>
        <v>N</v>
      </c>
    </row>
    <row r="2208" spans="1:29" x14ac:dyDescent="0.25">
      <c r="A2208">
        <v>9505</v>
      </c>
      <c r="B2208" s="9">
        <v>43567</v>
      </c>
      <c r="C2208" s="50" t="str">
        <f t="shared" si="272"/>
        <v>N</v>
      </c>
      <c r="D2208" s="52">
        <f>_xlfn.XLOOKUP(B2208,Cal_Date!B:B,Cal_Date!A:A,0)</f>
        <v>2</v>
      </c>
      <c r="E2208">
        <v>2019</v>
      </c>
      <c r="F2208" t="s">
        <v>125</v>
      </c>
      <c r="G2208" t="s">
        <v>129</v>
      </c>
      <c r="H2208" t="s">
        <v>48</v>
      </c>
      <c r="I2208" t="s">
        <v>18</v>
      </c>
      <c r="J2208" t="s">
        <v>10</v>
      </c>
      <c r="K2208" t="s">
        <v>43</v>
      </c>
      <c r="L2208">
        <v>1</v>
      </c>
      <c r="M2208">
        <v>1002</v>
      </c>
      <c r="O2208" t="s">
        <v>28</v>
      </c>
      <c r="R2208" t="s">
        <v>44</v>
      </c>
      <c r="S2208" s="49" t="str">
        <f t="shared" si="273"/>
        <v>Card</v>
      </c>
      <c r="T2208" s="3">
        <v>0.03</v>
      </c>
      <c r="U2208" s="2">
        <v>7.42</v>
      </c>
      <c r="V2208" s="2">
        <v>1.46</v>
      </c>
      <c r="W2208" s="54">
        <f>_xlfn.XLOOKUP(M2208,Market!A:A,Market!F:F,0)</f>
        <v>0.06</v>
      </c>
      <c r="X2208" s="55">
        <f t="shared" si="274"/>
        <v>0.22259999999999999</v>
      </c>
      <c r="Y2208" s="55">
        <f t="shared" si="275"/>
        <v>5.96</v>
      </c>
      <c r="Z2208" s="54">
        <f t="shared" si="276"/>
        <v>0.80323450134770891</v>
      </c>
      <c r="AA2208" s="49" t="str">
        <f t="shared" ca="1" si="277"/>
        <v>N</v>
      </c>
      <c r="AB2208" s="49">
        <f t="shared" ca="1" si="278"/>
        <v>5</v>
      </c>
      <c r="AC2208" s="49" t="str">
        <f t="shared" ca="1" si="279"/>
        <v>N</v>
      </c>
    </row>
    <row r="2209" spans="1:29" x14ac:dyDescent="0.25">
      <c r="A2209">
        <v>9506</v>
      </c>
      <c r="B2209" s="9">
        <v>43567</v>
      </c>
      <c r="C2209" s="50" t="str">
        <f t="shared" si="272"/>
        <v>N</v>
      </c>
      <c r="D2209" s="52">
        <f>_xlfn.XLOOKUP(B2209,Cal_Date!B:B,Cal_Date!A:A,0)</f>
        <v>2</v>
      </c>
      <c r="E2209">
        <v>2019</v>
      </c>
      <c r="F2209" t="s">
        <v>125</v>
      </c>
      <c r="G2209" t="s">
        <v>129</v>
      </c>
      <c r="H2209" t="s">
        <v>48</v>
      </c>
      <c r="I2209" t="s">
        <v>18</v>
      </c>
      <c r="J2209" t="s">
        <v>10</v>
      </c>
      <c r="K2209" t="s">
        <v>43</v>
      </c>
      <c r="L2209">
        <v>1</v>
      </c>
      <c r="M2209">
        <v>1001</v>
      </c>
      <c r="O2209" t="s">
        <v>25</v>
      </c>
      <c r="R2209" t="s">
        <v>44</v>
      </c>
      <c r="S2209" s="49" t="str">
        <f t="shared" si="273"/>
        <v>Card</v>
      </c>
      <c r="T2209" s="3">
        <v>0.03</v>
      </c>
      <c r="U2209" s="2">
        <v>7.42</v>
      </c>
      <c r="V2209" s="2">
        <v>1.46</v>
      </c>
      <c r="W2209" s="54">
        <f>_xlfn.XLOOKUP(M2209,Market!A:A,Market!F:F,0)</f>
        <v>0.06</v>
      </c>
      <c r="X2209" s="55">
        <f t="shared" si="274"/>
        <v>0.22259999999999999</v>
      </c>
      <c r="Y2209" s="55">
        <f t="shared" si="275"/>
        <v>5.96</v>
      </c>
      <c r="Z2209" s="54">
        <f t="shared" si="276"/>
        <v>0.80323450134770891</v>
      </c>
      <c r="AA2209" s="49" t="str">
        <f t="shared" ca="1" si="277"/>
        <v>N</v>
      </c>
      <c r="AB2209" s="49">
        <f t="shared" ca="1" si="278"/>
        <v>5</v>
      </c>
      <c r="AC2209" s="49" t="str">
        <f t="shared" ca="1" si="279"/>
        <v>N</v>
      </c>
    </row>
    <row r="2210" spans="1:29" x14ac:dyDescent="0.25">
      <c r="A2210">
        <v>9507</v>
      </c>
      <c r="B2210" s="9">
        <v>43567</v>
      </c>
      <c r="C2210" s="50" t="str">
        <f t="shared" si="272"/>
        <v>N</v>
      </c>
      <c r="D2210" s="52">
        <f>_xlfn.XLOOKUP(B2210,Cal_Date!B:B,Cal_Date!A:A,0)</f>
        <v>2</v>
      </c>
      <c r="E2210">
        <v>2019</v>
      </c>
      <c r="F2210" t="s">
        <v>125</v>
      </c>
      <c r="G2210" t="s">
        <v>129</v>
      </c>
      <c r="H2210" t="s">
        <v>48</v>
      </c>
      <c r="I2210" t="s">
        <v>18</v>
      </c>
      <c r="J2210" t="s">
        <v>10</v>
      </c>
      <c r="K2210" t="s">
        <v>43</v>
      </c>
      <c r="L2210">
        <v>2</v>
      </c>
      <c r="M2210">
        <v>1003</v>
      </c>
      <c r="O2210" t="s">
        <v>25</v>
      </c>
      <c r="R2210" t="s">
        <v>44</v>
      </c>
      <c r="S2210" s="49" t="str">
        <f t="shared" si="273"/>
        <v>Card</v>
      </c>
      <c r="T2210" s="3">
        <v>0.03</v>
      </c>
      <c r="U2210" s="2">
        <v>14.84</v>
      </c>
      <c r="V2210" s="2">
        <v>2.92</v>
      </c>
      <c r="W2210" s="54">
        <f>_xlfn.XLOOKUP(M2210,Market!A:A,Market!F:F,0)</f>
        <v>0.06</v>
      </c>
      <c r="X2210" s="55">
        <f t="shared" si="274"/>
        <v>0.44519999999999998</v>
      </c>
      <c r="Y2210" s="55">
        <f t="shared" si="275"/>
        <v>11.92</v>
      </c>
      <c r="Z2210" s="54">
        <f t="shared" si="276"/>
        <v>0.80323450134770891</v>
      </c>
      <c r="AA2210" s="49" t="str">
        <f t="shared" ca="1" si="277"/>
        <v>N</v>
      </c>
      <c r="AB2210" s="49">
        <f t="shared" ca="1" si="278"/>
        <v>5</v>
      </c>
      <c r="AC2210" s="49" t="str">
        <f t="shared" ca="1" si="279"/>
        <v>N</v>
      </c>
    </row>
    <row r="2211" spans="1:29" x14ac:dyDescent="0.25">
      <c r="A2211">
        <v>9508</v>
      </c>
      <c r="B2211" s="9">
        <v>43567</v>
      </c>
      <c r="C2211" s="50" t="str">
        <f t="shared" si="272"/>
        <v>N</v>
      </c>
      <c r="D2211" s="52">
        <f>_xlfn.XLOOKUP(B2211,Cal_Date!B:B,Cal_Date!A:A,0)</f>
        <v>2</v>
      </c>
      <c r="E2211">
        <v>2019</v>
      </c>
      <c r="F2211" t="s">
        <v>125</v>
      </c>
      <c r="G2211" t="s">
        <v>129</v>
      </c>
      <c r="H2211" t="s">
        <v>11</v>
      </c>
      <c r="I2211" t="s">
        <v>13</v>
      </c>
      <c r="J2211" t="s">
        <v>15</v>
      </c>
      <c r="K2211" t="s">
        <v>42</v>
      </c>
      <c r="L2211">
        <v>1</v>
      </c>
      <c r="M2211">
        <v>1004</v>
      </c>
      <c r="O2211" t="s">
        <v>28</v>
      </c>
      <c r="R2211" t="s">
        <v>44</v>
      </c>
      <c r="S2211" s="49" t="str">
        <f t="shared" si="273"/>
        <v>Card</v>
      </c>
      <c r="T2211" s="3">
        <v>0.03</v>
      </c>
      <c r="U2211" s="2">
        <v>2.6500000000000004</v>
      </c>
      <c r="V2211" s="2">
        <v>1.42</v>
      </c>
      <c r="W2211" s="54">
        <f>_xlfn.XLOOKUP(M2211,Market!A:A,Market!F:F,0)</f>
        <v>0.06</v>
      </c>
      <c r="X2211" s="55">
        <f t="shared" si="274"/>
        <v>7.9500000000000001E-2</v>
      </c>
      <c r="Y2211" s="55">
        <f t="shared" si="275"/>
        <v>1.2300000000000004</v>
      </c>
      <c r="Z2211" s="54">
        <f t="shared" si="276"/>
        <v>0.46415094339622653</v>
      </c>
      <c r="AA2211" s="49" t="str">
        <f t="shared" ca="1" si="277"/>
        <v>N</v>
      </c>
      <c r="AB2211" s="49">
        <f t="shared" ca="1" si="278"/>
        <v>5</v>
      </c>
      <c r="AC2211" s="49" t="str">
        <f t="shared" ca="1" si="279"/>
        <v>N</v>
      </c>
    </row>
    <row r="2212" spans="1:29" x14ac:dyDescent="0.25">
      <c r="A2212">
        <v>9509</v>
      </c>
      <c r="B2212" s="9">
        <v>43567</v>
      </c>
      <c r="C2212" s="50" t="str">
        <f t="shared" si="272"/>
        <v>N</v>
      </c>
      <c r="D2212" s="52">
        <f>_xlfn.XLOOKUP(B2212,Cal_Date!B:B,Cal_Date!A:A,0)</f>
        <v>2</v>
      </c>
      <c r="E2212">
        <v>2019</v>
      </c>
      <c r="F2212" t="s">
        <v>125</v>
      </c>
      <c r="G2212" t="s">
        <v>129</v>
      </c>
      <c r="H2212" t="s">
        <v>14</v>
      </c>
      <c r="I2212" t="s">
        <v>18</v>
      </c>
      <c r="J2212" t="s">
        <v>15</v>
      </c>
      <c r="K2212" t="s">
        <v>43</v>
      </c>
      <c r="L2212">
        <v>2</v>
      </c>
      <c r="M2212">
        <v>1003</v>
      </c>
      <c r="O2212" t="s">
        <v>25</v>
      </c>
      <c r="R2212" t="s">
        <v>44</v>
      </c>
      <c r="S2212" s="49" t="str">
        <f t="shared" si="273"/>
        <v>Card</v>
      </c>
      <c r="T2212" s="3">
        <v>0.03</v>
      </c>
      <c r="U2212" s="2">
        <v>13.780000000000001</v>
      </c>
      <c r="V2212" s="2">
        <v>4.2</v>
      </c>
      <c r="W2212" s="54">
        <f>_xlfn.XLOOKUP(M2212,Market!A:A,Market!F:F,0)</f>
        <v>0.06</v>
      </c>
      <c r="X2212" s="55">
        <f t="shared" si="274"/>
        <v>0.41340000000000005</v>
      </c>
      <c r="Y2212" s="55">
        <f t="shared" si="275"/>
        <v>9.5800000000000018</v>
      </c>
      <c r="Z2212" s="54">
        <f t="shared" si="276"/>
        <v>0.69521044992743108</v>
      </c>
      <c r="AA2212" s="49" t="str">
        <f t="shared" ca="1" si="277"/>
        <v>N</v>
      </c>
      <c r="AB2212" s="49">
        <f t="shared" ca="1" si="278"/>
        <v>5</v>
      </c>
      <c r="AC2212" s="49" t="str">
        <f t="shared" ca="1" si="279"/>
        <v>N</v>
      </c>
    </row>
    <row r="2213" spans="1:29" x14ac:dyDescent="0.25">
      <c r="A2213">
        <v>9510</v>
      </c>
      <c r="B2213" s="9">
        <v>43567</v>
      </c>
      <c r="C2213" s="50" t="str">
        <f t="shared" si="272"/>
        <v>N</v>
      </c>
      <c r="D2213" s="52">
        <f>_xlfn.XLOOKUP(B2213,Cal_Date!B:B,Cal_Date!A:A,0)</f>
        <v>2</v>
      </c>
      <c r="E2213">
        <v>2019</v>
      </c>
      <c r="F2213" t="s">
        <v>125</v>
      </c>
      <c r="G2213" t="s">
        <v>129</v>
      </c>
      <c r="H2213" t="s">
        <v>14</v>
      </c>
      <c r="I2213" t="s">
        <v>18</v>
      </c>
      <c r="J2213" t="s">
        <v>15</v>
      </c>
      <c r="K2213" t="s">
        <v>43</v>
      </c>
      <c r="L2213">
        <v>1</v>
      </c>
      <c r="M2213">
        <v>1005</v>
      </c>
      <c r="O2213" t="s">
        <v>25</v>
      </c>
      <c r="R2213" t="s">
        <v>44</v>
      </c>
      <c r="S2213" s="49" t="str">
        <f t="shared" si="273"/>
        <v>Card</v>
      </c>
      <c r="T2213" s="3">
        <v>0.03</v>
      </c>
      <c r="U2213" s="2">
        <v>7.0785</v>
      </c>
      <c r="V2213" s="2">
        <v>2.1</v>
      </c>
      <c r="W2213" s="54">
        <f>_xlfn.XLOOKUP(M2213,Market!A:A,Market!F:F,0)</f>
        <v>8.8999999999999996E-2</v>
      </c>
      <c r="X2213" s="55">
        <f t="shared" si="274"/>
        <v>0.21235499999999999</v>
      </c>
      <c r="Y2213" s="55">
        <f t="shared" si="275"/>
        <v>4.9785000000000004</v>
      </c>
      <c r="Z2213" s="54">
        <f t="shared" si="276"/>
        <v>0.70332697605424888</v>
      </c>
      <c r="AA2213" s="49" t="str">
        <f t="shared" ca="1" si="277"/>
        <v>N</v>
      </c>
      <c r="AB2213" s="49">
        <f t="shared" ca="1" si="278"/>
        <v>5</v>
      </c>
      <c r="AC2213" s="49" t="str">
        <f t="shared" ca="1" si="279"/>
        <v>N</v>
      </c>
    </row>
    <row r="2214" spans="1:29" x14ac:dyDescent="0.25">
      <c r="A2214">
        <v>9511</v>
      </c>
      <c r="B2214" s="9">
        <v>43567</v>
      </c>
      <c r="C2214" s="50" t="str">
        <f t="shared" si="272"/>
        <v>N</v>
      </c>
      <c r="D2214" s="52">
        <f>_xlfn.XLOOKUP(B2214,Cal_Date!B:B,Cal_Date!A:A,0)</f>
        <v>2</v>
      </c>
      <c r="E2214">
        <v>2019</v>
      </c>
      <c r="F2214" t="s">
        <v>125</v>
      </c>
      <c r="G2214" t="s">
        <v>129</v>
      </c>
      <c r="H2214" t="s">
        <v>11</v>
      </c>
      <c r="I2214" t="s">
        <v>11</v>
      </c>
      <c r="J2214" t="s">
        <v>15</v>
      </c>
      <c r="K2214" t="s">
        <v>42</v>
      </c>
      <c r="L2214">
        <v>2</v>
      </c>
      <c r="M2214">
        <v>1007</v>
      </c>
      <c r="O2214" t="s">
        <v>28</v>
      </c>
      <c r="R2214" t="s">
        <v>44</v>
      </c>
      <c r="S2214" s="49" t="str">
        <f t="shared" si="273"/>
        <v>Card</v>
      </c>
      <c r="T2214" s="3">
        <v>0.03</v>
      </c>
      <c r="U2214" s="2">
        <v>5.4450000000000003</v>
      </c>
      <c r="V2214" s="2">
        <v>1.74</v>
      </c>
      <c r="W2214" s="54">
        <f>_xlfn.XLOOKUP(M2214,Market!A:A,Market!F:F,0)</f>
        <v>8.8999999999999996E-2</v>
      </c>
      <c r="X2214" s="55">
        <f t="shared" si="274"/>
        <v>0.16335</v>
      </c>
      <c r="Y2214" s="55">
        <f t="shared" si="275"/>
        <v>3.7050000000000001</v>
      </c>
      <c r="Z2214" s="54">
        <f t="shared" si="276"/>
        <v>0.68044077134986225</v>
      </c>
      <c r="AA2214" s="49" t="str">
        <f t="shared" ca="1" si="277"/>
        <v>N</v>
      </c>
      <c r="AB2214" s="49">
        <f t="shared" ca="1" si="278"/>
        <v>5</v>
      </c>
      <c r="AC2214" s="49" t="str">
        <f t="shared" ca="1" si="279"/>
        <v>N</v>
      </c>
    </row>
    <row r="2215" spans="1:29" x14ac:dyDescent="0.25">
      <c r="A2215">
        <v>9512</v>
      </c>
      <c r="B2215" s="9">
        <v>43567</v>
      </c>
      <c r="C2215" s="50" t="str">
        <f t="shared" si="272"/>
        <v>N</v>
      </c>
      <c r="D2215" s="52">
        <f>_xlfn.XLOOKUP(B2215,Cal_Date!B:B,Cal_Date!A:A,0)</f>
        <v>2</v>
      </c>
      <c r="E2215">
        <v>2019</v>
      </c>
      <c r="F2215" t="s">
        <v>125</v>
      </c>
      <c r="G2215" t="s">
        <v>129</v>
      </c>
      <c r="H2215" t="s">
        <v>11</v>
      </c>
      <c r="I2215" t="s">
        <v>11</v>
      </c>
      <c r="J2215" t="s">
        <v>15</v>
      </c>
      <c r="K2215" t="s">
        <v>42</v>
      </c>
      <c r="L2215">
        <v>1</v>
      </c>
      <c r="M2215">
        <v>1009</v>
      </c>
      <c r="O2215" t="s">
        <v>28</v>
      </c>
      <c r="R2215" t="s">
        <v>44</v>
      </c>
      <c r="S2215" s="49" t="str">
        <f t="shared" si="273"/>
        <v>Card</v>
      </c>
      <c r="T2215" s="3">
        <v>0.03</v>
      </c>
      <c r="U2215" s="2">
        <v>2.7225000000000001</v>
      </c>
      <c r="V2215" s="2">
        <v>0.87</v>
      </c>
      <c r="W2215" s="54">
        <f>_xlfn.XLOOKUP(M2215,Market!A:A,Market!F:F,0)</f>
        <v>8.8999999999999996E-2</v>
      </c>
      <c r="X2215" s="55">
        <f t="shared" si="274"/>
        <v>8.1674999999999998E-2</v>
      </c>
      <c r="Y2215" s="55">
        <f t="shared" si="275"/>
        <v>1.8525</v>
      </c>
      <c r="Z2215" s="54">
        <f t="shared" si="276"/>
        <v>0.68044077134986225</v>
      </c>
      <c r="AA2215" s="49" t="str">
        <f t="shared" ca="1" si="277"/>
        <v>N</v>
      </c>
      <c r="AB2215" s="49">
        <f t="shared" ca="1" si="278"/>
        <v>5</v>
      </c>
      <c r="AC2215" s="49" t="str">
        <f t="shared" ca="1" si="279"/>
        <v>N</v>
      </c>
    </row>
    <row r="2216" spans="1:29" x14ac:dyDescent="0.25">
      <c r="A2216">
        <v>9513</v>
      </c>
      <c r="B2216" s="9">
        <v>43567</v>
      </c>
      <c r="C2216" s="50" t="str">
        <f t="shared" si="272"/>
        <v>N</v>
      </c>
      <c r="D2216" s="52">
        <f>_xlfn.XLOOKUP(B2216,Cal_Date!B:B,Cal_Date!A:A,0)</f>
        <v>2</v>
      </c>
      <c r="E2216">
        <v>2019</v>
      </c>
      <c r="F2216" t="s">
        <v>125</v>
      </c>
      <c r="G2216" t="s">
        <v>129</v>
      </c>
      <c r="H2216" t="s">
        <v>11</v>
      </c>
      <c r="I2216" t="s">
        <v>13</v>
      </c>
      <c r="J2216" t="s">
        <v>15</v>
      </c>
      <c r="K2216" t="s">
        <v>42</v>
      </c>
      <c r="L2216">
        <v>1</v>
      </c>
      <c r="M2216">
        <v>1001</v>
      </c>
      <c r="O2216" t="s">
        <v>25</v>
      </c>
      <c r="R2216" t="s">
        <v>44</v>
      </c>
      <c r="S2216" s="49" t="str">
        <f t="shared" si="273"/>
        <v>Card</v>
      </c>
      <c r="T2216" s="3">
        <v>0.03</v>
      </c>
      <c r="U2216" s="2">
        <v>2.6500000000000004</v>
      </c>
      <c r="V2216" s="2">
        <v>1.42</v>
      </c>
      <c r="W2216" s="54">
        <f>_xlfn.XLOOKUP(M2216,Market!A:A,Market!F:F,0)</f>
        <v>0.06</v>
      </c>
      <c r="X2216" s="55">
        <f t="shared" si="274"/>
        <v>7.9500000000000001E-2</v>
      </c>
      <c r="Y2216" s="55">
        <f t="shared" si="275"/>
        <v>1.2300000000000004</v>
      </c>
      <c r="Z2216" s="54">
        <f t="shared" si="276"/>
        <v>0.46415094339622653</v>
      </c>
      <c r="AA2216" s="49" t="str">
        <f t="shared" ca="1" si="277"/>
        <v>N</v>
      </c>
      <c r="AB2216" s="49">
        <f t="shared" ca="1" si="278"/>
        <v>5</v>
      </c>
      <c r="AC2216" s="49" t="str">
        <f t="shared" ca="1" si="279"/>
        <v>N</v>
      </c>
    </row>
    <row r="2217" spans="1:29" x14ac:dyDescent="0.25">
      <c r="A2217">
        <v>9514</v>
      </c>
      <c r="B2217" s="9">
        <v>43567</v>
      </c>
      <c r="C2217" s="50" t="str">
        <f t="shared" si="272"/>
        <v>N</v>
      </c>
      <c r="D2217" s="52">
        <f>_xlfn.XLOOKUP(B2217,Cal_Date!B:B,Cal_Date!A:A,0)</f>
        <v>2</v>
      </c>
      <c r="E2217">
        <v>2019</v>
      </c>
      <c r="F2217" t="s">
        <v>125</v>
      </c>
      <c r="G2217" t="s">
        <v>129</v>
      </c>
      <c r="H2217" t="s">
        <v>11</v>
      </c>
      <c r="I2217" t="s">
        <v>13</v>
      </c>
      <c r="J2217" t="s">
        <v>15</v>
      </c>
      <c r="K2217" t="s">
        <v>42</v>
      </c>
      <c r="L2217">
        <v>1</v>
      </c>
      <c r="M2217">
        <v>1010</v>
      </c>
      <c r="O2217" t="s">
        <v>25</v>
      </c>
      <c r="R2217" t="s">
        <v>44</v>
      </c>
      <c r="S2217" s="49" t="str">
        <f t="shared" si="273"/>
        <v>Card</v>
      </c>
      <c r="T2217" s="3">
        <v>0.03</v>
      </c>
      <c r="U2217" s="2">
        <v>2.7</v>
      </c>
      <c r="V2217" s="2">
        <v>1.42</v>
      </c>
      <c r="W2217" s="54">
        <f>_xlfn.XLOOKUP(M2217,Market!A:A,Market!F:F,0)</f>
        <v>0.08</v>
      </c>
      <c r="X2217" s="55">
        <f t="shared" si="274"/>
        <v>8.1000000000000003E-2</v>
      </c>
      <c r="Y2217" s="55">
        <f t="shared" si="275"/>
        <v>1.2800000000000002</v>
      </c>
      <c r="Z2217" s="54">
        <f t="shared" si="276"/>
        <v>0.47407407407407415</v>
      </c>
      <c r="AA2217" s="49" t="str">
        <f t="shared" ca="1" si="277"/>
        <v>N</v>
      </c>
      <c r="AB2217" s="49">
        <f t="shared" ca="1" si="278"/>
        <v>5</v>
      </c>
      <c r="AC2217" s="49" t="str">
        <f t="shared" ca="1" si="279"/>
        <v>N</v>
      </c>
    </row>
    <row r="2218" spans="1:29" x14ac:dyDescent="0.25">
      <c r="A2218">
        <v>9515</v>
      </c>
      <c r="B2218" s="9">
        <v>43567</v>
      </c>
      <c r="C2218" s="50" t="str">
        <f t="shared" si="272"/>
        <v>N</v>
      </c>
      <c r="D2218" s="52">
        <f>_xlfn.XLOOKUP(B2218,Cal_Date!B:B,Cal_Date!A:A,0)</f>
        <v>2</v>
      </c>
      <c r="E2218">
        <v>2019</v>
      </c>
      <c r="F2218" t="s">
        <v>125</v>
      </c>
      <c r="G2218" t="s">
        <v>129</v>
      </c>
      <c r="H2218" t="s">
        <v>14</v>
      </c>
      <c r="I2218" t="s">
        <v>18</v>
      </c>
      <c r="J2218" t="s">
        <v>15</v>
      </c>
      <c r="K2218" t="s">
        <v>43</v>
      </c>
      <c r="L2218">
        <v>1</v>
      </c>
      <c r="M2218">
        <v>1010</v>
      </c>
      <c r="O2218" t="s">
        <v>25</v>
      </c>
      <c r="R2218" t="s">
        <v>44</v>
      </c>
      <c r="S2218" s="49" t="str">
        <f t="shared" si="273"/>
        <v>Card</v>
      </c>
      <c r="T2218" s="3">
        <v>0.03</v>
      </c>
      <c r="U2218" s="2">
        <v>7.5600000000000005</v>
      </c>
      <c r="V2218" s="2">
        <v>2.2200000000000002</v>
      </c>
      <c r="W2218" s="54">
        <f>_xlfn.XLOOKUP(M2218,Market!A:A,Market!F:F,0)</f>
        <v>0.08</v>
      </c>
      <c r="X2218" s="55">
        <f t="shared" si="274"/>
        <v>0.2268</v>
      </c>
      <c r="Y2218" s="55">
        <f t="shared" si="275"/>
        <v>5.34</v>
      </c>
      <c r="Z2218" s="54">
        <f t="shared" si="276"/>
        <v>0.70634920634920628</v>
      </c>
      <c r="AA2218" s="49" t="str">
        <f t="shared" ca="1" si="277"/>
        <v>N</v>
      </c>
      <c r="AB2218" s="49">
        <f t="shared" ca="1" si="278"/>
        <v>5</v>
      </c>
      <c r="AC2218" s="49" t="str">
        <f t="shared" ca="1" si="279"/>
        <v>N</v>
      </c>
    </row>
    <row r="2219" spans="1:29" x14ac:dyDescent="0.25">
      <c r="A2219">
        <v>9516</v>
      </c>
      <c r="B2219" s="9">
        <v>43567</v>
      </c>
      <c r="C2219" s="50" t="str">
        <f t="shared" si="272"/>
        <v>N</v>
      </c>
      <c r="D2219" s="52">
        <f>_xlfn.XLOOKUP(B2219,Cal_Date!B:B,Cal_Date!A:A,0)</f>
        <v>2</v>
      </c>
      <c r="E2219">
        <v>2019</v>
      </c>
      <c r="F2219" t="s">
        <v>125</v>
      </c>
      <c r="G2219" t="s">
        <v>129</v>
      </c>
      <c r="H2219" t="s">
        <v>48</v>
      </c>
      <c r="I2219" t="s">
        <v>18</v>
      </c>
      <c r="J2219" t="s">
        <v>10</v>
      </c>
      <c r="K2219" t="s">
        <v>43</v>
      </c>
      <c r="L2219">
        <v>2</v>
      </c>
      <c r="M2219">
        <v>1010</v>
      </c>
      <c r="O2219" t="s">
        <v>25</v>
      </c>
      <c r="R2219" t="s">
        <v>44</v>
      </c>
      <c r="S2219" s="49" t="str">
        <f t="shared" si="273"/>
        <v>Card</v>
      </c>
      <c r="T2219" s="3">
        <v>0.03</v>
      </c>
      <c r="U2219" s="2">
        <v>15.120000000000001</v>
      </c>
      <c r="V2219" s="2">
        <v>2.92</v>
      </c>
      <c r="W2219" s="54">
        <f>_xlfn.XLOOKUP(M2219,Market!A:A,Market!F:F,0)</f>
        <v>0.08</v>
      </c>
      <c r="X2219" s="55">
        <f t="shared" si="274"/>
        <v>0.4536</v>
      </c>
      <c r="Y2219" s="55">
        <f t="shared" si="275"/>
        <v>12.200000000000001</v>
      </c>
      <c r="Z2219" s="54">
        <f t="shared" si="276"/>
        <v>0.80687830687830686</v>
      </c>
      <c r="AA2219" s="49" t="str">
        <f t="shared" ca="1" si="277"/>
        <v>N</v>
      </c>
      <c r="AB2219" s="49">
        <f t="shared" ca="1" si="278"/>
        <v>5</v>
      </c>
      <c r="AC2219" s="49" t="str">
        <f t="shared" ca="1" si="279"/>
        <v>N</v>
      </c>
    </row>
    <row r="2220" spans="1:29" x14ac:dyDescent="0.25">
      <c r="A2220">
        <v>9517</v>
      </c>
      <c r="B2220" s="9">
        <v>43568</v>
      </c>
      <c r="C2220" s="50" t="str">
        <f t="shared" si="272"/>
        <v>N</v>
      </c>
      <c r="D2220" s="52">
        <f>_xlfn.XLOOKUP(B2220,Cal_Date!B:B,Cal_Date!A:A,0)</f>
        <v>2</v>
      </c>
      <c r="E2220">
        <v>2019</v>
      </c>
      <c r="F2220" t="s">
        <v>126</v>
      </c>
      <c r="G2220" t="s">
        <v>130</v>
      </c>
      <c r="H2220" t="s">
        <v>11</v>
      </c>
      <c r="I2220" t="s">
        <v>11</v>
      </c>
      <c r="J2220" t="s">
        <v>15</v>
      </c>
      <c r="K2220" t="s">
        <v>42</v>
      </c>
      <c r="L2220">
        <v>1</v>
      </c>
      <c r="M2220">
        <v>1010</v>
      </c>
      <c r="O2220" t="s">
        <v>25</v>
      </c>
      <c r="R2220" t="s">
        <v>44</v>
      </c>
      <c r="S2220" s="49" t="str">
        <f t="shared" si="273"/>
        <v>Card</v>
      </c>
      <c r="T2220" s="3">
        <v>0.03</v>
      </c>
      <c r="U2220" s="2">
        <v>2.7</v>
      </c>
      <c r="V2220" s="2">
        <v>0.87</v>
      </c>
      <c r="W2220" s="54">
        <f>_xlfn.XLOOKUP(M2220,Market!A:A,Market!F:F,0)</f>
        <v>0.08</v>
      </c>
      <c r="X2220" s="55">
        <f t="shared" si="274"/>
        <v>8.1000000000000003E-2</v>
      </c>
      <c r="Y2220" s="55">
        <f t="shared" si="275"/>
        <v>1.83</v>
      </c>
      <c r="Z2220" s="54">
        <f t="shared" si="276"/>
        <v>0.67777777777777781</v>
      </c>
      <c r="AA2220" s="49" t="str">
        <f t="shared" ca="1" si="277"/>
        <v>N</v>
      </c>
      <c r="AB2220" s="49">
        <f t="shared" ca="1" si="278"/>
        <v>5</v>
      </c>
      <c r="AC2220" s="49" t="str">
        <f t="shared" ca="1" si="279"/>
        <v>N</v>
      </c>
    </row>
    <row r="2221" spans="1:29" x14ac:dyDescent="0.25">
      <c r="A2221">
        <v>9518</v>
      </c>
      <c r="B2221" s="9">
        <v>43568</v>
      </c>
      <c r="C2221" s="50" t="str">
        <f t="shared" si="272"/>
        <v>N</v>
      </c>
      <c r="D2221" s="52">
        <f>_xlfn.XLOOKUP(B2221,Cal_Date!B:B,Cal_Date!A:A,0)</f>
        <v>2</v>
      </c>
      <c r="E2221">
        <v>2019</v>
      </c>
      <c r="F2221" t="s">
        <v>126</v>
      </c>
      <c r="G2221" t="s">
        <v>130</v>
      </c>
      <c r="H2221" t="s">
        <v>11</v>
      </c>
      <c r="I2221" t="s">
        <v>13</v>
      </c>
      <c r="J2221" t="s">
        <v>15</v>
      </c>
      <c r="K2221" t="s">
        <v>42</v>
      </c>
      <c r="L2221">
        <v>1</v>
      </c>
      <c r="M2221">
        <v>1011</v>
      </c>
      <c r="O2221" t="s">
        <v>25</v>
      </c>
      <c r="R2221" t="s">
        <v>44</v>
      </c>
      <c r="S2221" s="49" t="str">
        <f t="shared" si="273"/>
        <v>Card</v>
      </c>
      <c r="T2221" s="3">
        <v>0.03</v>
      </c>
      <c r="U2221" s="2">
        <v>2.6500000000000004</v>
      </c>
      <c r="V2221" s="2">
        <v>1.42</v>
      </c>
      <c r="W2221" s="54">
        <f>_xlfn.XLOOKUP(M2221,Market!A:A,Market!F:F,0)</f>
        <v>0.06</v>
      </c>
      <c r="X2221" s="55">
        <f t="shared" si="274"/>
        <v>7.9500000000000001E-2</v>
      </c>
      <c r="Y2221" s="55">
        <f t="shared" si="275"/>
        <v>1.2300000000000004</v>
      </c>
      <c r="Z2221" s="54">
        <f t="shared" si="276"/>
        <v>0.46415094339622653</v>
      </c>
      <c r="AA2221" s="49" t="str">
        <f t="shared" ca="1" si="277"/>
        <v>N</v>
      </c>
      <c r="AB2221" s="49">
        <f t="shared" ca="1" si="278"/>
        <v>5</v>
      </c>
      <c r="AC2221" s="49" t="str">
        <f t="shared" ca="1" si="279"/>
        <v>N</v>
      </c>
    </row>
    <row r="2222" spans="1:29" x14ac:dyDescent="0.25">
      <c r="A2222">
        <v>9519</v>
      </c>
      <c r="B2222" s="9">
        <v>43568</v>
      </c>
      <c r="C2222" s="50" t="str">
        <f t="shared" si="272"/>
        <v>N</v>
      </c>
      <c r="D2222" s="52">
        <f>_xlfn.XLOOKUP(B2222,Cal_Date!B:B,Cal_Date!A:A,0)</f>
        <v>2</v>
      </c>
      <c r="E2222">
        <v>2019</v>
      </c>
      <c r="F2222" t="s">
        <v>126</v>
      </c>
      <c r="G2222" t="s">
        <v>130</v>
      </c>
      <c r="H2222" t="s">
        <v>11</v>
      </c>
      <c r="I2222" t="s">
        <v>11</v>
      </c>
      <c r="J2222" t="s">
        <v>15</v>
      </c>
      <c r="K2222" t="s">
        <v>42</v>
      </c>
      <c r="L2222">
        <v>1</v>
      </c>
      <c r="M2222">
        <v>1007</v>
      </c>
      <c r="O2222" t="s">
        <v>28</v>
      </c>
      <c r="R2222" t="s">
        <v>44</v>
      </c>
      <c r="S2222" s="49" t="str">
        <f t="shared" si="273"/>
        <v>Card</v>
      </c>
      <c r="T2222" s="3">
        <v>0.03</v>
      </c>
      <c r="U2222" s="2">
        <v>2.7225000000000001</v>
      </c>
      <c r="V2222" s="2">
        <v>0.87</v>
      </c>
      <c r="W2222" s="54">
        <f>_xlfn.XLOOKUP(M2222,Market!A:A,Market!F:F,0)</f>
        <v>8.8999999999999996E-2</v>
      </c>
      <c r="X2222" s="55">
        <f t="shared" si="274"/>
        <v>8.1674999999999998E-2</v>
      </c>
      <c r="Y2222" s="55">
        <f t="shared" si="275"/>
        <v>1.8525</v>
      </c>
      <c r="Z2222" s="54">
        <f t="shared" si="276"/>
        <v>0.68044077134986225</v>
      </c>
      <c r="AA2222" s="49" t="str">
        <f t="shared" ca="1" si="277"/>
        <v>N</v>
      </c>
      <c r="AB2222" s="49">
        <f t="shared" ca="1" si="278"/>
        <v>5</v>
      </c>
      <c r="AC2222" s="49" t="str">
        <f t="shared" ca="1" si="279"/>
        <v>N</v>
      </c>
    </row>
    <row r="2223" spans="1:29" x14ac:dyDescent="0.25">
      <c r="A2223">
        <v>9520</v>
      </c>
      <c r="B2223" s="9">
        <v>43568</v>
      </c>
      <c r="C2223" s="50" t="str">
        <f t="shared" si="272"/>
        <v>N</v>
      </c>
      <c r="D2223" s="52">
        <f>_xlfn.XLOOKUP(B2223,Cal_Date!B:B,Cal_Date!A:A,0)</f>
        <v>2</v>
      </c>
      <c r="E2223">
        <v>2019</v>
      </c>
      <c r="F2223" t="s">
        <v>126</v>
      </c>
      <c r="G2223" t="s">
        <v>130</v>
      </c>
      <c r="H2223" t="s">
        <v>11</v>
      </c>
      <c r="I2223" t="s">
        <v>11</v>
      </c>
      <c r="J2223" t="s">
        <v>15</v>
      </c>
      <c r="K2223" t="s">
        <v>42</v>
      </c>
      <c r="L2223">
        <v>1</v>
      </c>
      <c r="M2223">
        <v>1007</v>
      </c>
      <c r="O2223" t="s">
        <v>28</v>
      </c>
      <c r="R2223" t="s">
        <v>44</v>
      </c>
      <c r="S2223" s="49" t="str">
        <f t="shared" si="273"/>
        <v>Card</v>
      </c>
      <c r="T2223" s="3">
        <v>0.03</v>
      </c>
      <c r="U2223" s="2">
        <v>2.7225000000000001</v>
      </c>
      <c r="V2223" s="2">
        <v>0.87</v>
      </c>
      <c r="W2223" s="54">
        <f>_xlfn.XLOOKUP(M2223,Market!A:A,Market!F:F,0)</f>
        <v>8.8999999999999996E-2</v>
      </c>
      <c r="X2223" s="55">
        <f t="shared" si="274"/>
        <v>8.1674999999999998E-2</v>
      </c>
      <c r="Y2223" s="55">
        <f t="shared" si="275"/>
        <v>1.8525</v>
      </c>
      <c r="Z2223" s="54">
        <f t="shared" si="276"/>
        <v>0.68044077134986225</v>
      </c>
      <c r="AA2223" s="49" t="str">
        <f t="shared" ca="1" si="277"/>
        <v>N</v>
      </c>
      <c r="AB2223" s="49">
        <f t="shared" ca="1" si="278"/>
        <v>5</v>
      </c>
      <c r="AC2223" s="49" t="str">
        <f t="shared" ca="1" si="279"/>
        <v>N</v>
      </c>
    </row>
    <row r="2224" spans="1:29" x14ac:dyDescent="0.25">
      <c r="A2224">
        <v>9521</v>
      </c>
      <c r="B2224" s="9">
        <v>43568</v>
      </c>
      <c r="C2224" s="50" t="str">
        <f t="shared" si="272"/>
        <v>N</v>
      </c>
      <c r="D2224" s="52">
        <f>_xlfn.XLOOKUP(B2224,Cal_Date!B:B,Cal_Date!A:A,0)</f>
        <v>2</v>
      </c>
      <c r="E2224">
        <v>2019</v>
      </c>
      <c r="F2224" t="s">
        <v>126</v>
      </c>
      <c r="G2224" t="s">
        <v>130</v>
      </c>
      <c r="H2224" t="s">
        <v>14</v>
      </c>
      <c r="I2224" t="s">
        <v>18</v>
      </c>
      <c r="J2224" t="s">
        <v>15</v>
      </c>
      <c r="K2224" t="s">
        <v>43</v>
      </c>
      <c r="L2224">
        <v>1</v>
      </c>
      <c r="M2224">
        <v>1008</v>
      </c>
      <c r="O2224" t="s">
        <v>28</v>
      </c>
      <c r="R2224" t="s">
        <v>44</v>
      </c>
      <c r="S2224" s="49" t="str">
        <f t="shared" si="273"/>
        <v>Card</v>
      </c>
      <c r="T2224" s="3">
        <v>0.03</v>
      </c>
      <c r="U2224" s="2">
        <v>7.6229999999999993</v>
      </c>
      <c r="V2224" s="2">
        <v>2.2200000000000002</v>
      </c>
      <c r="W2224" s="54">
        <f>_xlfn.XLOOKUP(M2224,Market!A:A,Market!F:F,0)</f>
        <v>8.8999999999999996E-2</v>
      </c>
      <c r="X2224" s="55">
        <f t="shared" si="274"/>
        <v>0.22868999999999998</v>
      </c>
      <c r="Y2224" s="55">
        <f t="shared" si="275"/>
        <v>5.4029999999999987</v>
      </c>
      <c r="Z2224" s="54">
        <f t="shared" si="276"/>
        <v>0.7087760724124359</v>
      </c>
      <c r="AA2224" s="49" t="str">
        <f t="shared" ca="1" si="277"/>
        <v>N</v>
      </c>
      <c r="AB2224" s="49">
        <f t="shared" ca="1" si="278"/>
        <v>5</v>
      </c>
      <c r="AC2224" s="49" t="str">
        <f t="shared" ca="1" si="279"/>
        <v>N</v>
      </c>
    </row>
    <row r="2225" spans="1:29" x14ac:dyDescent="0.25">
      <c r="A2225">
        <v>9522</v>
      </c>
      <c r="B2225" s="9">
        <v>43568</v>
      </c>
      <c r="C2225" s="50" t="str">
        <f t="shared" si="272"/>
        <v>N</v>
      </c>
      <c r="D2225" s="52">
        <f>_xlfn.XLOOKUP(B2225,Cal_Date!B:B,Cal_Date!A:A,0)</f>
        <v>2</v>
      </c>
      <c r="E2225">
        <v>2019</v>
      </c>
      <c r="F2225" t="s">
        <v>126</v>
      </c>
      <c r="G2225" t="s">
        <v>130</v>
      </c>
      <c r="H2225" t="s">
        <v>48</v>
      </c>
      <c r="I2225" t="s">
        <v>18</v>
      </c>
      <c r="J2225" t="s">
        <v>10</v>
      </c>
      <c r="K2225" t="s">
        <v>43</v>
      </c>
      <c r="L2225">
        <v>2</v>
      </c>
      <c r="M2225">
        <v>1004</v>
      </c>
      <c r="O2225" t="s">
        <v>28</v>
      </c>
      <c r="R2225" t="s">
        <v>44</v>
      </c>
      <c r="S2225" s="49" t="str">
        <f t="shared" si="273"/>
        <v>Card</v>
      </c>
      <c r="T2225" s="3">
        <v>0.03</v>
      </c>
      <c r="U2225" s="2">
        <v>14.84</v>
      </c>
      <c r="V2225" s="2">
        <v>2.92</v>
      </c>
      <c r="W2225" s="54">
        <f>_xlfn.XLOOKUP(M2225,Market!A:A,Market!F:F,0)</f>
        <v>0.06</v>
      </c>
      <c r="X2225" s="55">
        <f t="shared" si="274"/>
        <v>0.44519999999999998</v>
      </c>
      <c r="Y2225" s="55">
        <f t="shared" si="275"/>
        <v>11.92</v>
      </c>
      <c r="Z2225" s="54">
        <f t="shared" si="276"/>
        <v>0.80323450134770891</v>
      </c>
      <c r="AA2225" s="49" t="str">
        <f t="shared" ca="1" si="277"/>
        <v>N</v>
      </c>
      <c r="AB2225" s="49">
        <f t="shared" ca="1" si="278"/>
        <v>5</v>
      </c>
      <c r="AC2225" s="49" t="str">
        <f t="shared" ca="1" si="279"/>
        <v>N</v>
      </c>
    </row>
    <row r="2226" spans="1:29" x14ac:dyDescent="0.25">
      <c r="A2226">
        <v>9523</v>
      </c>
      <c r="B2226" s="9">
        <v>43568</v>
      </c>
      <c r="C2226" s="50" t="str">
        <f t="shared" si="272"/>
        <v>N</v>
      </c>
      <c r="D2226" s="52">
        <f>_xlfn.XLOOKUP(B2226,Cal_Date!B:B,Cal_Date!A:A,0)</f>
        <v>2</v>
      </c>
      <c r="E2226">
        <v>2019</v>
      </c>
      <c r="F2226" t="s">
        <v>126</v>
      </c>
      <c r="G2226" t="s">
        <v>130</v>
      </c>
      <c r="H2226" t="s">
        <v>11</v>
      </c>
      <c r="I2226" t="s">
        <v>11</v>
      </c>
      <c r="J2226" t="s">
        <v>15</v>
      </c>
      <c r="K2226" t="s">
        <v>42</v>
      </c>
      <c r="L2226">
        <v>2</v>
      </c>
      <c r="M2226">
        <v>1003</v>
      </c>
      <c r="O2226" t="s">
        <v>25</v>
      </c>
      <c r="R2226" t="s">
        <v>44</v>
      </c>
      <c r="S2226" s="49" t="str">
        <f t="shared" si="273"/>
        <v>Card</v>
      </c>
      <c r="T2226" s="3">
        <v>0.03</v>
      </c>
      <c r="U2226" s="2">
        <v>5.3000000000000007</v>
      </c>
      <c r="V2226" s="2">
        <v>1.74</v>
      </c>
      <c r="W2226" s="54">
        <f>_xlfn.XLOOKUP(M2226,Market!A:A,Market!F:F,0)</f>
        <v>0.06</v>
      </c>
      <c r="X2226" s="55">
        <f t="shared" si="274"/>
        <v>0.159</v>
      </c>
      <c r="Y2226" s="55">
        <f t="shared" si="275"/>
        <v>3.5600000000000005</v>
      </c>
      <c r="Z2226" s="54">
        <f t="shared" si="276"/>
        <v>0.67169811320754713</v>
      </c>
      <c r="AA2226" s="49" t="str">
        <f t="shared" ca="1" si="277"/>
        <v>N</v>
      </c>
      <c r="AB2226" s="49">
        <f t="shared" ca="1" si="278"/>
        <v>5</v>
      </c>
      <c r="AC2226" s="49" t="str">
        <f t="shared" ca="1" si="279"/>
        <v>N</v>
      </c>
    </row>
    <row r="2227" spans="1:29" x14ac:dyDescent="0.25">
      <c r="A2227">
        <v>9524</v>
      </c>
      <c r="B2227" s="9">
        <v>43568</v>
      </c>
      <c r="C2227" s="50" t="str">
        <f t="shared" si="272"/>
        <v>N</v>
      </c>
      <c r="D2227" s="52">
        <f>_xlfn.XLOOKUP(B2227,Cal_Date!B:B,Cal_Date!A:A,0)</f>
        <v>2</v>
      </c>
      <c r="E2227">
        <v>2019</v>
      </c>
      <c r="F2227" t="s">
        <v>126</v>
      </c>
      <c r="G2227" t="s">
        <v>130</v>
      </c>
      <c r="H2227" t="s">
        <v>11</v>
      </c>
      <c r="I2227" t="s">
        <v>11</v>
      </c>
      <c r="J2227" t="s">
        <v>15</v>
      </c>
      <c r="K2227" t="s">
        <v>42</v>
      </c>
      <c r="L2227">
        <v>1</v>
      </c>
      <c r="M2227">
        <v>1002</v>
      </c>
      <c r="O2227" t="s">
        <v>28</v>
      </c>
      <c r="R2227" t="s">
        <v>44</v>
      </c>
      <c r="S2227" s="49" t="str">
        <f t="shared" si="273"/>
        <v>Card</v>
      </c>
      <c r="T2227" s="3">
        <v>0.03</v>
      </c>
      <c r="U2227" s="2">
        <v>2.6500000000000004</v>
      </c>
      <c r="V2227" s="2">
        <v>0.87</v>
      </c>
      <c r="W2227" s="54">
        <f>_xlfn.XLOOKUP(M2227,Market!A:A,Market!F:F,0)</f>
        <v>0.06</v>
      </c>
      <c r="X2227" s="55">
        <f t="shared" si="274"/>
        <v>7.9500000000000001E-2</v>
      </c>
      <c r="Y2227" s="55">
        <f t="shared" si="275"/>
        <v>1.7800000000000002</v>
      </c>
      <c r="Z2227" s="54">
        <f t="shared" si="276"/>
        <v>0.67169811320754713</v>
      </c>
      <c r="AA2227" s="49" t="str">
        <f t="shared" ca="1" si="277"/>
        <v>N</v>
      </c>
      <c r="AB2227" s="49">
        <f t="shared" ca="1" si="278"/>
        <v>5</v>
      </c>
      <c r="AC2227" s="49" t="str">
        <f t="shared" ca="1" si="279"/>
        <v>N</v>
      </c>
    </row>
    <row r="2228" spans="1:29" x14ac:dyDescent="0.25">
      <c r="A2228">
        <v>9525</v>
      </c>
      <c r="B2228" s="9">
        <v>43568</v>
      </c>
      <c r="C2228" s="50" t="str">
        <f t="shared" si="272"/>
        <v>N</v>
      </c>
      <c r="D2228" s="52">
        <f>_xlfn.XLOOKUP(B2228,Cal_Date!B:B,Cal_Date!A:A,0)</f>
        <v>2</v>
      </c>
      <c r="E2228">
        <v>2019</v>
      </c>
      <c r="F2228" t="s">
        <v>126</v>
      </c>
      <c r="G2228" t="s">
        <v>130</v>
      </c>
      <c r="H2228" t="s">
        <v>11</v>
      </c>
      <c r="I2228" t="s">
        <v>11</v>
      </c>
      <c r="J2228" t="s">
        <v>15</v>
      </c>
      <c r="K2228" t="s">
        <v>42</v>
      </c>
      <c r="L2228">
        <v>1</v>
      </c>
      <c r="M2228">
        <v>1007</v>
      </c>
      <c r="O2228" t="s">
        <v>28</v>
      </c>
      <c r="R2228" t="s">
        <v>44</v>
      </c>
      <c r="S2228" s="49" t="str">
        <f t="shared" si="273"/>
        <v>Card</v>
      </c>
      <c r="T2228" s="3">
        <v>0.03</v>
      </c>
      <c r="U2228" s="2">
        <v>2.7225000000000001</v>
      </c>
      <c r="V2228" s="2">
        <v>0.87</v>
      </c>
      <c r="W2228" s="54">
        <f>_xlfn.XLOOKUP(M2228,Market!A:A,Market!F:F,0)</f>
        <v>8.8999999999999996E-2</v>
      </c>
      <c r="X2228" s="55">
        <f t="shared" si="274"/>
        <v>8.1674999999999998E-2</v>
      </c>
      <c r="Y2228" s="55">
        <f t="shared" si="275"/>
        <v>1.8525</v>
      </c>
      <c r="Z2228" s="54">
        <f t="shared" si="276"/>
        <v>0.68044077134986225</v>
      </c>
      <c r="AA2228" s="49" t="str">
        <f t="shared" ca="1" si="277"/>
        <v>N</v>
      </c>
      <c r="AB2228" s="49">
        <f t="shared" ca="1" si="278"/>
        <v>5</v>
      </c>
      <c r="AC2228" s="49" t="str">
        <f t="shared" ca="1" si="279"/>
        <v>N</v>
      </c>
    </row>
    <row r="2229" spans="1:29" x14ac:dyDescent="0.25">
      <c r="A2229">
        <v>9526</v>
      </c>
      <c r="B2229" s="9">
        <v>43568</v>
      </c>
      <c r="C2229" s="50" t="str">
        <f t="shared" si="272"/>
        <v>N</v>
      </c>
      <c r="D2229" s="52">
        <f>_xlfn.XLOOKUP(B2229,Cal_Date!B:B,Cal_Date!A:A,0)</f>
        <v>2</v>
      </c>
      <c r="E2229">
        <v>2019</v>
      </c>
      <c r="F2229" t="s">
        <v>126</v>
      </c>
      <c r="G2229" t="s">
        <v>130</v>
      </c>
      <c r="H2229" t="s">
        <v>14</v>
      </c>
      <c r="I2229" t="s">
        <v>18</v>
      </c>
      <c r="J2229" t="s">
        <v>15</v>
      </c>
      <c r="K2229" t="s">
        <v>43</v>
      </c>
      <c r="L2229">
        <v>1</v>
      </c>
      <c r="M2229">
        <v>1008</v>
      </c>
      <c r="O2229" t="s">
        <v>28</v>
      </c>
      <c r="R2229" t="s">
        <v>44</v>
      </c>
      <c r="S2229" s="49" t="str">
        <f t="shared" si="273"/>
        <v>Card</v>
      </c>
      <c r="T2229" s="3">
        <v>0.03</v>
      </c>
      <c r="U2229" s="2">
        <v>7.0785</v>
      </c>
      <c r="V2229" s="2">
        <v>2.1</v>
      </c>
      <c r="W2229" s="54">
        <f>_xlfn.XLOOKUP(M2229,Market!A:A,Market!F:F,0)</f>
        <v>8.8999999999999996E-2</v>
      </c>
      <c r="X2229" s="55">
        <f t="shared" si="274"/>
        <v>0.21235499999999999</v>
      </c>
      <c r="Y2229" s="55">
        <f t="shared" si="275"/>
        <v>4.9785000000000004</v>
      </c>
      <c r="Z2229" s="54">
        <f t="shared" si="276"/>
        <v>0.70332697605424888</v>
      </c>
      <c r="AA2229" s="49" t="str">
        <f t="shared" ca="1" si="277"/>
        <v>N</v>
      </c>
      <c r="AB2229" s="49">
        <f t="shared" ca="1" si="278"/>
        <v>5</v>
      </c>
      <c r="AC2229" s="49" t="str">
        <f t="shared" ca="1" si="279"/>
        <v>N</v>
      </c>
    </row>
    <row r="2230" spans="1:29" x14ac:dyDescent="0.25">
      <c r="A2230">
        <v>9527</v>
      </c>
      <c r="B2230" s="9">
        <v>43568</v>
      </c>
      <c r="C2230" s="50" t="str">
        <f t="shared" si="272"/>
        <v>N</v>
      </c>
      <c r="D2230" s="52">
        <f>_xlfn.XLOOKUP(B2230,Cal_Date!B:B,Cal_Date!A:A,0)</f>
        <v>2</v>
      </c>
      <c r="E2230">
        <v>2019</v>
      </c>
      <c r="F2230" t="s">
        <v>126</v>
      </c>
      <c r="G2230" t="s">
        <v>130</v>
      </c>
      <c r="H2230" t="s">
        <v>11</v>
      </c>
      <c r="I2230" t="s">
        <v>11</v>
      </c>
      <c r="J2230" t="s">
        <v>15</v>
      </c>
      <c r="K2230" t="s">
        <v>42</v>
      </c>
      <c r="L2230">
        <v>2</v>
      </c>
      <c r="M2230">
        <v>1008</v>
      </c>
      <c r="O2230" t="s">
        <v>28</v>
      </c>
      <c r="R2230" t="s">
        <v>44</v>
      </c>
      <c r="S2230" s="49" t="str">
        <f t="shared" si="273"/>
        <v>Card</v>
      </c>
      <c r="T2230" s="3">
        <v>0.03</v>
      </c>
      <c r="U2230" s="2">
        <v>5.4450000000000003</v>
      </c>
      <c r="V2230" s="2">
        <v>1.74</v>
      </c>
      <c r="W2230" s="54">
        <f>_xlfn.XLOOKUP(M2230,Market!A:A,Market!F:F,0)</f>
        <v>8.8999999999999996E-2</v>
      </c>
      <c r="X2230" s="55">
        <f t="shared" si="274"/>
        <v>0.16335</v>
      </c>
      <c r="Y2230" s="55">
        <f t="shared" si="275"/>
        <v>3.7050000000000001</v>
      </c>
      <c r="Z2230" s="54">
        <f t="shared" si="276"/>
        <v>0.68044077134986225</v>
      </c>
      <c r="AA2230" s="49" t="str">
        <f t="shared" ca="1" si="277"/>
        <v>N</v>
      </c>
      <c r="AB2230" s="49">
        <f t="shared" ca="1" si="278"/>
        <v>5</v>
      </c>
      <c r="AC2230" s="49" t="str">
        <f t="shared" ca="1" si="279"/>
        <v>N</v>
      </c>
    </row>
    <row r="2231" spans="1:29" x14ac:dyDescent="0.25">
      <c r="A2231">
        <v>9528</v>
      </c>
      <c r="B2231" s="9">
        <v>43568</v>
      </c>
      <c r="C2231" s="50" t="str">
        <f t="shared" si="272"/>
        <v>N</v>
      </c>
      <c r="D2231" s="52">
        <f>_xlfn.XLOOKUP(B2231,Cal_Date!B:B,Cal_Date!A:A,0)</f>
        <v>2</v>
      </c>
      <c r="E2231">
        <v>2019</v>
      </c>
      <c r="F2231" t="s">
        <v>126</v>
      </c>
      <c r="G2231" t="s">
        <v>130</v>
      </c>
      <c r="H2231" t="s">
        <v>11</v>
      </c>
      <c r="I2231" t="s">
        <v>11</v>
      </c>
      <c r="J2231" t="s">
        <v>15</v>
      </c>
      <c r="K2231" t="s">
        <v>42</v>
      </c>
      <c r="L2231">
        <v>1</v>
      </c>
      <c r="M2231">
        <v>1000</v>
      </c>
      <c r="O2231" t="s">
        <v>25</v>
      </c>
      <c r="R2231" t="s">
        <v>47</v>
      </c>
      <c r="S2231" s="49" t="str">
        <f t="shared" si="273"/>
        <v>Card</v>
      </c>
      <c r="T2231" s="3">
        <v>3.5000000000000003E-2</v>
      </c>
      <c r="U2231" s="2">
        <v>2.7</v>
      </c>
      <c r="V2231" s="2">
        <v>0.87</v>
      </c>
      <c r="W2231" s="54">
        <f>_xlfn.XLOOKUP(M2231,Market!A:A,Market!F:F,0)</f>
        <v>0.08</v>
      </c>
      <c r="X2231" s="55">
        <f t="shared" si="274"/>
        <v>9.4500000000000015E-2</v>
      </c>
      <c r="Y2231" s="55">
        <f t="shared" si="275"/>
        <v>1.83</v>
      </c>
      <c r="Z2231" s="54">
        <f t="shared" si="276"/>
        <v>0.67777777777777781</v>
      </c>
      <c r="AA2231" s="49" t="str">
        <f t="shared" ca="1" si="277"/>
        <v>N</v>
      </c>
      <c r="AB2231" s="49">
        <f t="shared" ca="1" si="278"/>
        <v>5</v>
      </c>
      <c r="AC2231" s="49" t="str">
        <f t="shared" ca="1" si="279"/>
        <v>N</v>
      </c>
    </row>
    <row r="2232" spans="1:29" x14ac:dyDescent="0.25">
      <c r="A2232">
        <v>9529</v>
      </c>
      <c r="B2232" s="9">
        <v>43568</v>
      </c>
      <c r="C2232" s="50" t="str">
        <f t="shared" si="272"/>
        <v>N</v>
      </c>
      <c r="D2232" s="52">
        <f>_xlfn.XLOOKUP(B2232,Cal_Date!B:B,Cal_Date!A:A,0)</f>
        <v>2</v>
      </c>
      <c r="E2232">
        <v>2019</v>
      </c>
      <c r="F2232" t="s">
        <v>126</v>
      </c>
      <c r="G2232" t="s">
        <v>130</v>
      </c>
      <c r="H2232" t="s">
        <v>11</v>
      </c>
      <c r="I2232" t="s">
        <v>11</v>
      </c>
      <c r="J2232" t="s">
        <v>15</v>
      </c>
      <c r="K2232" t="s">
        <v>42</v>
      </c>
      <c r="L2232">
        <v>2</v>
      </c>
      <c r="M2232">
        <v>1000</v>
      </c>
      <c r="O2232" t="s">
        <v>25</v>
      </c>
      <c r="R2232" t="s">
        <v>44</v>
      </c>
      <c r="S2232" s="49" t="str">
        <f t="shared" si="273"/>
        <v>Card</v>
      </c>
      <c r="T2232" s="3">
        <v>0.03</v>
      </c>
      <c r="U2232" s="2">
        <v>5.4</v>
      </c>
      <c r="V2232" s="2">
        <v>1.74</v>
      </c>
      <c r="W2232" s="54">
        <f>_xlfn.XLOOKUP(M2232,Market!A:A,Market!F:F,0)</f>
        <v>0.08</v>
      </c>
      <c r="X2232" s="55">
        <f t="shared" si="274"/>
        <v>0.16200000000000001</v>
      </c>
      <c r="Y2232" s="55">
        <f t="shared" si="275"/>
        <v>3.66</v>
      </c>
      <c r="Z2232" s="54">
        <f t="shared" si="276"/>
        <v>0.67777777777777781</v>
      </c>
      <c r="AA2232" s="49" t="str">
        <f t="shared" ca="1" si="277"/>
        <v>N</v>
      </c>
      <c r="AB2232" s="49">
        <f t="shared" ca="1" si="278"/>
        <v>5</v>
      </c>
      <c r="AC2232" s="49" t="str">
        <f t="shared" ca="1" si="279"/>
        <v>N</v>
      </c>
    </row>
    <row r="2233" spans="1:29" x14ac:dyDescent="0.25">
      <c r="A2233">
        <v>9530</v>
      </c>
      <c r="B2233" s="9">
        <v>43568</v>
      </c>
      <c r="C2233" s="50" t="str">
        <f t="shared" si="272"/>
        <v>N</v>
      </c>
      <c r="D2233" s="52">
        <f>_xlfn.XLOOKUP(B2233,Cal_Date!B:B,Cal_Date!A:A,0)</f>
        <v>2</v>
      </c>
      <c r="E2233">
        <v>2019</v>
      </c>
      <c r="F2233" t="s">
        <v>126</v>
      </c>
      <c r="G2233" t="s">
        <v>130</v>
      </c>
      <c r="H2233" t="s">
        <v>48</v>
      </c>
      <c r="I2233" t="s">
        <v>18</v>
      </c>
      <c r="J2233" t="s">
        <v>10</v>
      </c>
      <c r="K2233" t="s">
        <v>43</v>
      </c>
      <c r="L2233">
        <v>1</v>
      </c>
      <c r="M2233">
        <v>1000</v>
      </c>
      <c r="O2233" t="s">
        <v>25</v>
      </c>
      <c r="R2233" t="s">
        <v>47</v>
      </c>
      <c r="S2233" s="49" t="str">
        <f t="shared" si="273"/>
        <v>Card</v>
      </c>
      <c r="T2233" s="3">
        <v>3.5000000000000003E-2</v>
      </c>
      <c r="U2233" s="2">
        <v>7.5600000000000005</v>
      </c>
      <c r="V2233" s="2">
        <v>1.46</v>
      </c>
      <c r="W2233" s="54">
        <f>_xlfn.XLOOKUP(M2233,Market!A:A,Market!F:F,0)</f>
        <v>0.08</v>
      </c>
      <c r="X2233" s="55">
        <f t="shared" si="274"/>
        <v>0.26460000000000006</v>
      </c>
      <c r="Y2233" s="55">
        <f t="shared" si="275"/>
        <v>6.1000000000000005</v>
      </c>
      <c r="Z2233" s="54">
        <f t="shared" si="276"/>
        <v>0.80687830687830686</v>
      </c>
      <c r="AA2233" s="49" t="str">
        <f t="shared" ca="1" si="277"/>
        <v>N</v>
      </c>
      <c r="AB2233" s="49">
        <f t="shared" ca="1" si="278"/>
        <v>5</v>
      </c>
      <c r="AC2233" s="49" t="str">
        <f t="shared" ca="1" si="279"/>
        <v>N</v>
      </c>
    </row>
    <row r="2234" spans="1:29" x14ac:dyDescent="0.25">
      <c r="A2234">
        <v>9531</v>
      </c>
      <c r="B2234" s="9">
        <v>43568</v>
      </c>
      <c r="C2234" s="50" t="str">
        <f t="shared" si="272"/>
        <v>N</v>
      </c>
      <c r="D2234" s="52">
        <f>_xlfn.XLOOKUP(B2234,Cal_Date!B:B,Cal_Date!A:A,0)</f>
        <v>2</v>
      </c>
      <c r="E2234">
        <v>2019</v>
      </c>
      <c r="F2234" t="s">
        <v>126</v>
      </c>
      <c r="G2234" t="s">
        <v>130</v>
      </c>
      <c r="H2234" t="s">
        <v>48</v>
      </c>
      <c r="I2234" t="s">
        <v>18</v>
      </c>
      <c r="J2234" t="s">
        <v>10</v>
      </c>
      <c r="K2234" t="s">
        <v>43</v>
      </c>
      <c r="L2234">
        <v>2</v>
      </c>
      <c r="M2234">
        <v>1001</v>
      </c>
      <c r="O2234" t="s">
        <v>25</v>
      </c>
      <c r="R2234" t="s">
        <v>46</v>
      </c>
      <c r="S2234" s="49" t="str">
        <f t="shared" si="273"/>
        <v>Card</v>
      </c>
      <c r="T2234" s="3">
        <v>0.04</v>
      </c>
      <c r="U2234" s="2">
        <v>14.84</v>
      </c>
      <c r="V2234" s="2">
        <v>2.92</v>
      </c>
      <c r="W2234" s="54">
        <f>_xlfn.XLOOKUP(M2234,Market!A:A,Market!F:F,0)</f>
        <v>0.06</v>
      </c>
      <c r="X2234" s="55">
        <f t="shared" si="274"/>
        <v>0.59360000000000002</v>
      </c>
      <c r="Y2234" s="55">
        <f t="shared" si="275"/>
        <v>11.92</v>
      </c>
      <c r="Z2234" s="54">
        <f t="shared" si="276"/>
        <v>0.80323450134770891</v>
      </c>
      <c r="AA2234" s="49" t="str">
        <f t="shared" ca="1" si="277"/>
        <v>N</v>
      </c>
      <c r="AB2234" s="49">
        <f t="shared" ca="1" si="278"/>
        <v>5</v>
      </c>
      <c r="AC2234" s="49" t="str">
        <f t="shared" ca="1" si="279"/>
        <v>N</v>
      </c>
    </row>
    <row r="2235" spans="1:29" x14ac:dyDescent="0.25">
      <c r="A2235">
        <v>9532</v>
      </c>
      <c r="B2235" s="9">
        <v>43568</v>
      </c>
      <c r="C2235" s="50" t="str">
        <f t="shared" si="272"/>
        <v>N</v>
      </c>
      <c r="D2235" s="52">
        <f>_xlfn.XLOOKUP(B2235,Cal_Date!B:B,Cal_Date!A:A,0)</f>
        <v>2</v>
      </c>
      <c r="E2235">
        <v>2019</v>
      </c>
      <c r="F2235" t="s">
        <v>126</v>
      </c>
      <c r="G2235" t="s">
        <v>130</v>
      </c>
      <c r="H2235" t="s">
        <v>48</v>
      </c>
      <c r="I2235" t="s">
        <v>18</v>
      </c>
      <c r="J2235" t="s">
        <v>10</v>
      </c>
      <c r="K2235" t="s">
        <v>43</v>
      </c>
      <c r="L2235">
        <v>1</v>
      </c>
      <c r="M2235">
        <v>1000</v>
      </c>
      <c r="O2235" t="s">
        <v>25</v>
      </c>
      <c r="R2235" t="s">
        <v>44</v>
      </c>
      <c r="S2235" s="49" t="str">
        <f t="shared" si="273"/>
        <v>Card</v>
      </c>
      <c r="T2235" s="3">
        <v>0.03</v>
      </c>
      <c r="U2235" s="2">
        <v>7.5600000000000005</v>
      </c>
      <c r="V2235" s="2">
        <v>1.46</v>
      </c>
      <c r="W2235" s="54">
        <f>_xlfn.XLOOKUP(M2235,Market!A:A,Market!F:F,0)</f>
        <v>0.08</v>
      </c>
      <c r="X2235" s="55">
        <f t="shared" si="274"/>
        <v>0.2268</v>
      </c>
      <c r="Y2235" s="55">
        <f t="shared" si="275"/>
        <v>6.1000000000000005</v>
      </c>
      <c r="Z2235" s="54">
        <f t="shared" si="276"/>
        <v>0.80687830687830686</v>
      </c>
      <c r="AA2235" s="49" t="str">
        <f t="shared" ca="1" si="277"/>
        <v>N</v>
      </c>
      <c r="AB2235" s="49">
        <f t="shared" ca="1" si="278"/>
        <v>5</v>
      </c>
      <c r="AC2235" s="49" t="str">
        <f t="shared" ca="1" si="279"/>
        <v>N</v>
      </c>
    </row>
    <row r="2236" spans="1:29" x14ac:dyDescent="0.25">
      <c r="A2236">
        <v>9533</v>
      </c>
      <c r="B2236" s="9">
        <v>43568</v>
      </c>
      <c r="C2236" s="50" t="str">
        <f t="shared" si="272"/>
        <v>N</v>
      </c>
      <c r="D2236" s="52">
        <f>_xlfn.XLOOKUP(B2236,Cal_Date!B:B,Cal_Date!A:A,0)</f>
        <v>2</v>
      </c>
      <c r="E2236">
        <v>2019</v>
      </c>
      <c r="F2236" t="s">
        <v>126</v>
      </c>
      <c r="G2236" t="s">
        <v>130</v>
      </c>
      <c r="H2236" t="s">
        <v>48</v>
      </c>
      <c r="I2236" t="s">
        <v>18</v>
      </c>
      <c r="J2236" t="s">
        <v>10</v>
      </c>
      <c r="K2236" t="s">
        <v>43</v>
      </c>
      <c r="L2236">
        <v>1</v>
      </c>
      <c r="M2236">
        <v>1000</v>
      </c>
      <c r="O2236" t="s">
        <v>25</v>
      </c>
      <c r="R2236" t="s">
        <v>44</v>
      </c>
      <c r="S2236" s="49" t="str">
        <f t="shared" si="273"/>
        <v>Card</v>
      </c>
      <c r="T2236" s="3">
        <v>0.03</v>
      </c>
      <c r="U2236" s="2">
        <v>7.5600000000000005</v>
      </c>
      <c r="V2236" s="2">
        <v>1.46</v>
      </c>
      <c r="W2236" s="54">
        <f>_xlfn.XLOOKUP(M2236,Market!A:A,Market!F:F,0)</f>
        <v>0.08</v>
      </c>
      <c r="X2236" s="55">
        <f t="shared" si="274"/>
        <v>0.2268</v>
      </c>
      <c r="Y2236" s="55">
        <f t="shared" si="275"/>
        <v>6.1000000000000005</v>
      </c>
      <c r="Z2236" s="54">
        <f t="shared" si="276"/>
        <v>0.80687830687830686</v>
      </c>
      <c r="AA2236" s="49" t="str">
        <f t="shared" ca="1" si="277"/>
        <v>N</v>
      </c>
      <c r="AB2236" s="49">
        <f t="shared" ca="1" si="278"/>
        <v>5</v>
      </c>
      <c r="AC2236" s="49" t="str">
        <f t="shared" ca="1" si="279"/>
        <v>N</v>
      </c>
    </row>
    <row r="2237" spans="1:29" x14ac:dyDescent="0.25">
      <c r="A2237">
        <v>9534</v>
      </c>
      <c r="B2237" s="9">
        <v>43568</v>
      </c>
      <c r="C2237" s="50" t="str">
        <f t="shared" si="272"/>
        <v>N</v>
      </c>
      <c r="D2237" s="52">
        <f>_xlfn.XLOOKUP(B2237,Cal_Date!B:B,Cal_Date!A:A,0)</f>
        <v>2</v>
      </c>
      <c r="E2237">
        <v>2019</v>
      </c>
      <c r="F2237" t="s">
        <v>126</v>
      </c>
      <c r="G2237" t="s">
        <v>130</v>
      </c>
      <c r="H2237" t="s">
        <v>11</v>
      </c>
      <c r="I2237" t="s">
        <v>13</v>
      </c>
      <c r="J2237" t="s">
        <v>15</v>
      </c>
      <c r="K2237" t="s">
        <v>42</v>
      </c>
      <c r="L2237">
        <v>1</v>
      </c>
      <c r="M2237">
        <v>1004</v>
      </c>
      <c r="O2237" t="s">
        <v>28</v>
      </c>
      <c r="R2237" t="s">
        <v>44</v>
      </c>
      <c r="S2237" s="49" t="str">
        <f t="shared" si="273"/>
        <v>Card</v>
      </c>
      <c r="T2237" s="3">
        <v>0.03</v>
      </c>
      <c r="U2237" s="2">
        <v>2.6500000000000004</v>
      </c>
      <c r="V2237" s="2">
        <v>1.42</v>
      </c>
      <c r="W2237" s="54">
        <f>_xlfn.XLOOKUP(M2237,Market!A:A,Market!F:F,0)</f>
        <v>0.06</v>
      </c>
      <c r="X2237" s="55">
        <f t="shared" si="274"/>
        <v>7.9500000000000001E-2</v>
      </c>
      <c r="Y2237" s="55">
        <f t="shared" si="275"/>
        <v>1.2300000000000004</v>
      </c>
      <c r="Z2237" s="54">
        <f t="shared" si="276"/>
        <v>0.46415094339622653</v>
      </c>
      <c r="AA2237" s="49" t="str">
        <f t="shared" ca="1" si="277"/>
        <v>N</v>
      </c>
      <c r="AB2237" s="49">
        <f t="shared" ca="1" si="278"/>
        <v>5</v>
      </c>
      <c r="AC2237" s="49" t="str">
        <f t="shared" ca="1" si="279"/>
        <v>N</v>
      </c>
    </row>
    <row r="2238" spans="1:29" x14ac:dyDescent="0.25">
      <c r="A2238">
        <v>9535</v>
      </c>
      <c r="B2238" s="9">
        <v>43568</v>
      </c>
      <c r="C2238" s="50" t="str">
        <f t="shared" si="272"/>
        <v>N</v>
      </c>
      <c r="D2238" s="52">
        <f>_xlfn.XLOOKUP(B2238,Cal_Date!B:B,Cal_Date!A:A,0)</f>
        <v>2</v>
      </c>
      <c r="E2238">
        <v>2019</v>
      </c>
      <c r="F2238" t="s">
        <v>126</v>
      </c>
      <c r="G2238" t="s">
        <v>130</v>
      </c>
      <c r="H2238" t="s">
        <v>48</v>
      </c>
      <c r="I2238" t="s">
        <v>18</v>
      </c>
      <c r="J2238" t="s">
        <v>10</v>
      </c>
      <c r="K2238" t="s">
        <v>43</v>
      </c>
      <c r="L2238">
        <v>1</v>
      </c>
      <c r="M2238">
        <v>1005</v>
      </c>
      <c r="O2238" t="s">
        <v>25</v>
      </c>
      <c r="R2238" t="s">
        <v>44</v>
      </c>
      <c r="S2238" s="49" t="str">
        <f t="shared" si="273"/>
        <v>Card</v>
      </c>
      <c r="T2238" s="3">
        <v>0.03</v>
      </c>
      <c r="U2238" s="2">
        <v>7.6229999999999993</v>
      </c>
      <c r="V2238" s="2">
        <v>1.46</v>
      </c>
      <c r="W2238" s="54">
        <f>_xlfn.XLOOKUP(M2238,Market!A:A,Market!F:F,0)</f>
        <v>8.8999999999999996E-2</v>
      </c>
      <c r="X2238" s="55">
        <f t="shared" si="274"/>
        <v>0.22868999999999998</v>
      </c>
      <c r="Y2238" s="55">
        <f t="shared" si="275"/>
        <v>6.1629999999999994</v>
      </c>
      <c r="Z2238" s="54">
        <f t="shared" si="276"/>
        <v>0.80847435392889933</v>
      </c>
      <c r="AA2238" s="49" t="str">
        <f t="shared" ca="1" si="277"/>
        <v>N</v>
      </c>
      <c r="AB2238" s="49">
        <f t="shared" ca="1" si="278"/>
        <v>5</v>
      </c>
      <c r="AC2238" s="49" t="str">
        <f t="shared" ca="1" si="279"/>
        <v>N</v>
      </c>
    </row>
    <row r="2239" spans="1:29" x14ac:dyDescent="0.25">
      <c r="A2239">
        <v>9536</v>
      </c>
      <c r="B2239" s="9">
        <v>43568</v>
      </c>
      <c r="C2239" s="50" t="str">
        <f t="shared" si="272"/>
        <v>N</v>
      </c>
      <c r="D2239" s="52">
        <f>_xlfn.XLOOKUP(B2239,Cal_Date!B:B,Cal_Date!A:A,0)</f>
        <v>2</v>
      </c>
      <c r="E2239">
        <v>2019</v>
      </c>
      <c r="F2239" t="s">
        <v>126</v>
      </c>
      <c r="G2239" t="s">
        <v>130</v>
      </c>
      <c r="H2239" t="s">
        <v>11</v>
      </c>
      <c r="I2239" t="s">
        <v>13</v>
      </c>
      <c r="J2239" t="s">
        <v>15</v>
      </c>
      <c r="K2239" t="s">
        <v>42</v>
      </c>
      <c r="L2239">
        <v>2</v>
      </c>
      <c r="M2239">
        <v>1000</v>
      </c>
      <c r="O2239" t="s">
        <v>25</v>
      </c>
      <c r="R2239" t="s">
        <v>44</v>
      </c>
      <c r="S2239" s="49" t="str">
        <f t="shared" si="273"/>
        <v>Card</v>
      </c>
      <c r="T2239" s="3">
        <v>0.03</v>
      </c>
      <c r="U2239" s="2">
        <v>5.4</v>
      </c>
      <c r="V2239" s="2">
        <v>2.84</v>
      </c>
      <c r="W2239" s="54">
        <f>_xlfn.XLOOKUP(M2239,Market!A:A,Market!F:F,0)</f>
        <v>0.08</v>
      </c>
      <c r="X2239" s="55">
        <f t="shared" si="274"/>
        <v>0.16200000000000001</v>
      </c>
      <c r="Y2239" s="55">
        <f t="shared" si="275"/>
        <v>2.5600000000000005</v>
      </c>
      <c r="Z2239" s="54">
        <f t="shared" si="276"/>
        <v>0.47407407407407415</v>
      </c>
      <c r="AA2239" s="49" t="str">
        <f t="shared" ca="1" si="277"/>
        <v>N</v>
      </c>
      <c r="AB2239" s="49">
        <f t="shared" ca="1" si="278"/>
        <v>5</v>
      </c>
      <c r="AC2239" s="49" t="str">
        <f t="shared" ca="1" si="279"/>
        <v>N</v>
      </c>
    </row>
    <row r="2240" spans="1:29" x14ac:dyDescent="0.25">
      <c r="A2240">
        <v>9537</v>
      </c>
      <c r="B2240" s="9">
        <v>43568</v>
      </c>
      <c r="C2240" s="50" t="str">
        <f t="shared" si="272"/>
        <v>N</v>
      </c>
      <c r="D2240" s="52">
        <f>_xlfn.XLOOKUP(B2240,Cal_Date!B:B,Cal_Date!A:A,0)</f>
        <v>2</v>
      </c>
      <c r="E2240">
        <v>2019</v>
      </c>
      <c r="F2240" t="s">
        <v>126</v>
      </c>
      <c r="G2240" t="s">
        <v>130</v>
      </c>
      <c r="H2240" t="s">
        <v>14</v>
      </c>
      <c r="I2240" t="s">
        <v>13</v>
      </c>
      <c r="J2240" t="s">
        <v>15</v>
      </c>
      <c r="K2240" t="s">
        <v>43</v>
      </c>
      <c r="L2240">
        <v>1</v>
      </c>
      <c r="M2240">
        <v>1006</v>
      </c>
      <c r="O2240" t="s">
        <v>28</v>
      </c>
      <c r="R2240" t="s">
        <v>44</v>
      </c>
      <c r="S2240" s="49" t="str">
        <f t="shared" si="273"/>
        <v>Card</v>
      </c>
      <c r="T2240" s="3">
        <v>0.03</v>
      </c>
      <c r="U2240" s="2">
        <v>7.6229999999999993</v>
      </c>
      <c r="V2240" s="2">
        <v>2.2400000000000002</v>
      </c>
      <c r="W2240" s="54">
        <f>_xlfn.XLOOKUP(M2240,Market!A:A,Market!F:F,0)</f>
        <v>8.8999999999999996E-2</v>
      </c>
      <c r="X2240" s="55">
        <f t="shared" si="274"/>
        <v>0.22868999999999998</v>
      </c>
      <c r="Y2240" s="55">
        <f t="shared" si="275"/>
        <v>5.3829999999999991</v>
      </c>
      <c r="Z2240" s="54">
        <f t="shared" si="276"/>
        <v>0.70615243342516065</v>
      </c>
      <c r="AA2240" s="49" t="str">
        <f t="shared" ca="1" si="277"/>
        <v>N</v>
      </c>
      <c r="AB2240" s="49">
        <f t="shared" ca="1" si="278"/>
        <v>5</v>
      </c>
      <c r="AC2240" s="49" t="str">
        <f t="shared" ca="1" si="279"/>
        <v>N</v>
      </c>
    </row>
    <row r="2241" spans="1:29" x14ac:dyDescent="0.25">
      <c r="A2241">
        <v>9538</v>
      </c>
      <c r="B2241" s="9">
        <v>43568</v>
      </c>
      <c r="C2241" s="50" t="str">
        <f t="shared" si="272"/>
        <v>N</v>
      </c>
      <c r="D2241" s="52">
        <f>_xlfn.XLOOKUP(B2241,Cal_Date!B:B,Cal_Date!A:A,0)</f>
        <v>2</v>
      </c>
      <c r="E2241">
        <v>2019</v>
      </c>
      <c r="F2241" t="s">
        <v>126</v>
      </c>
      <c r="G2241" t="s">
        <v>130</v>
      </c>
      <c r="H2241" t="s">
        <v>11</v>
      </c>
      <c r="I2241" t="s">
        <v>11</v>
      </c>
      <c r="J2241" t="s">
        <v>15</v>
      </c>
      <c r="K2241" t="s">
        <v>42</v>
      </c>
      <c r="L2241">
        <v>1</v>
      </c>
      <c r="M2241">
        <v>1000</v>
      </c>
      <c r="O2241" t="s">
        <v>25</v>
      </c>
      <c r="R2241" t="s">
        <v>44</v>
      </c>
      <c r="S2241" s="49" t="str">
        <f t="shared" si="273"/>
        <v>Card</v>
      </c>
      <c r="T2241" s="3">
        <v>0.03</v>
      </c>
      <c r="U2241" s="2">
        <v>2.7</v>
      </c>
      <c r="V2241" s="2">
        <v>0.87</v>
      </c>
      <c r="W2241" s="54">
        <f>_xlfn.XLOOKUP(M2241,Market!A:A,Market!F:F,0)</f>
        <v>0.08</v>
      </c>
      <c r="X2241" s="55">
        <f t="shared" si="274"/>
        <v>8.1000000000000003E-2</v>
      </c>
      <c r="Y2241" s="55">
        <f t="shared" si="275"/>
        <v>1.83</v>
      </c>
      <c r="Z2241" s="54">
        <f t="shared" si="276"/>
        <v>0.67777777777777781</v>
      </c>
      <c r="AA2241" s="49" t="str">
        <f t="shared" ca="1" si="277"/>
        <v>N</v>
      </c>
      <c r="AB2241" s="49">
        <f t="shared" ca="1" si="278"/>
        <v>5</v>
      </c>
      <c r="AC2241" s="49" t="str">
        <f t="shared" ca="1" si="279"/>
        <v>N</v>
      </c>
    </row>
    <row r="2242" spans="1:29" x14ac:dyDescent="0.25">
      <c r="A2242">
        <v>9539</v>
      </c>
      <c r="B2242" s="9">
        <v>43568</v>
      </c>
      <c r="C2242" s="50" t="str">
        <f t="shared" si="272"/>
        <v>N</v>
      </c>
      <c r="D2242" s="52">
        <f>_xlfn.XLOOKUP(B2242,Cal_Date!B:B,Cal_Date!A:A,0)</f>
        <v>2</v>
      </c>
      <c r="E2242">
        <v>2019</v>
      </c>
      <c r="F2242" t="s">
        <v>126</v>
      </c>
      <c r="G2242" t="s">
        <v>130</v>
      </c>
      <c r="H2242" t="s">
        <v>11</v>
      </c>
      <c r="I2242" t="s">
        <v>13</v>
      </c>
      <c r="J2242" t="s">
        <v>15</v>
      </c>
      <c r="K2242" t="s">
        <v>42</v>
      </c>
      <c r="L2242">
        <v>1</v>
      </c>
      <c r="M2242">
        <v>1001</v>
      </c>
      <c r="O2242" t="s">
        <v>25</v>
      </c>
      <c r="R2242" t="s">
        <v>44</v>
      </c>
      <c r="S2242" s="49" t="str">
        <f t="shared" si="273"/>
        <v>Card</v>
      </c>
      <c r="T2242" s="3">
        <v>0.03</v>
      </c>
      <c r="U2242" s="2">
        <v>2.6500000000000004</v>
      </c>
      <c r="V2242" s="2">
        <v>1.42</v>
      </c>
      <c r="W2242" s="54">
        <f>_xlfn.XLOOKUP(M2242,Market!A:A,Market!F:F,0)</f>
        <v>0.06</v>
      </c>
      <c r="X2242" s="55">
        <f t="shared" si="274"/>
        <v>7.9500000000000001E-2</v>
      </c>
      <c r="Y2242" s="55">
        <f t="shared" si="275"/>
        <v>1.2300000000000004</v>
      </c>
      <c r="Z2242" s="54">
        <f t="shared" si="276"/>
        <v>0.46415094339622653</v>
      </c>
      <c r="AA2242" s="49" t="str">
        <f t="shared" ca="1" si="277"/>
        <v>N</v>
      </c>
      <c r="AB2242" s="49">
        <f t="shared" ca="1" si="278"/>
        <v>5</v>
      </c>
      <c r="AC2242" s="49" t="str">
        <f t="shared" ca="1" si="279"/>
        <v>N</v>
      </c>
    </row>
    <row r="2243" spans="1:29" x14ac:dyDescent="0.25">
      <c r="A2243">
        <v>9540</v>
      </c>
      <c r="B2243" s="9">
        <v>43568</v>
      </c>
      <c r="C2243" s="50" t="str">
        <f t="shared" ref="C2243:C2306" si="280">IF(OR(B2243="04/01/2018"+0,B2243="04/02/2018"+0),"Y","N")</f>
        <v>N</v>
      </c>
      <c r="D2243" s="52">
        <f>_xlfn.XLOOKUP(B2243,Cal_Date!B:B,Cal_Date!A:A,0)</f>
        <v>2</v>
      </c>
      <c r="E2243">
        <v>2019</v>
      </c>
      <c r="F2243" t="s">
        <v>126</v>
      </c>
      <c r="G2243" t="s">
        <v>130</v>
      </c>
      <c r="H2243" t="s">
        <v>48</v>
      </c>
      <c r="I2243" t="s">
        <v>18</v>
      </c>
      <c r="J2243" t="s">
        <v>10</v>
      </c>
      <c r="K2243" t="s">
        <v>43</v>
      </c>
      <c r="L2243">
        <v>1</v>
      </c>
      <c r="M2243">
        <v>1008</v>
      </c>
      <c r="O2243" t="s">
        <v>28</v>
      </c>
      <c r="R2243" t="s">
        <v>44</v>
      </c>
      <c r="S2243" s="49" t="str">
        <f t="shared" ref="S2243:S2306" si="281">IF(R2243="Cash","Cash","Card")</f>
        <v>Card</v>
      </c>
      <c r="T2243" s="3">
        <v>0.03</v>
      </c>
      <c r="U2243" s="2">
        <v>7.6229999999999993</v>
      </c>
      <c r="V2243" s="2">
        <v>1.46</v>
      </c>
      <c r="W2243" s="54">
        <f>_xlfn.XLOOKUP(M2243,Market!A:A,Market!F:F,0)</f>
        <v>8.8999999999999996E-2</v>
      </c>
      <c r="X2243" s="55">
        <f t="shared" ref="X2243:X2306" si="282">T2243*U2243</f>
        <v>0.22868999999999998</v>
      </c>
      <c r="Y2243" s="55">
        <f t="shared" ref="Y2243:Y2306" si="283">U2243-V2243</f>
        <v>6.1629999999999994</v>
      </c>
      <c r="Z2243" s="54">
        <f t="shared" ref="Z2243:Z2306" si="284">Y2243/U2243</f>
        <v>0.80847435392889933</v>
      </c>
      <c r="AA2243" s="49" t="str">
        <f t="shared" ref="AA2243:AA2306" ca="1" si="285">IF(DATEDIF(B2243,TODAY(),"y")&gt;5,"Y","N")</f>
        <v>N</v>
      </c>
      <c r="AB2243" s="49">
        <f t="shared" ref="AB2243:AB2306" ca="1" si="286">DATEDIF(B2243,TODAY(),"y")</f>
        <v>5</v>
      </c>
      <c r="AC2243" s="49" t="str">
        <f t="shared" ref="AC2243:AC2306" ca="1" si="287">IF(AB2243&gt;5,"Y","N")</f>
        <v>N</v>
      </c>
    </row>
    <row r="2244" spans="1:29" x14ac:dyDescent="0.25">
      <c r="A2244">
        <v>9541</v>
      </c>
      <c r="B2244" s="9">
        <v>43568</v>
      </c>
      <c r="C2244" s="50" t="str">
        <f t="shared" si="280"/>
        <v>N</v>
      </c>
      <c r="D2244" s="52">
        <f>_xlfn.XLOOKUP(B2244,Cal_Date!B:B,Cal_Date!A:A,0)</f>
        <v>2</v>
      </c>
      <c r="E2244">
        <v>2019</v>
      </c>
      <c r="F2244" t="s">
        <v>126</v>
      </c>
      <c r="G2244" t="s">
        <v>130</v>
      </c>
      <c r="H2244" t="s">
        <v>11</v>
      </c>
      <c r="I2244" t="s">
        <v>11</v>
      </c>
      <c r="J2244" t="s">
        <v>15</v>
      </c>
      <c r="K2244" t="s">
        <v>42</v>
      </c>
      <c r="L2244">
        <v>1</v>
      </c>
      <c r="M2244">
        <v>1009</v>
      </c>
      <c r="O2244" t="s">
        <v>28</v>
      </c>
      <c r="R2244" t="s">
        <v>44</v>
      </c>
      <c r="S2244" s="49" t="str">
        <f t="shared" si="281"/>
        <v>Card</v>
      </c>
      <c r="T2244" s="3">
        <v>0.03</v>
      </c>
      <c r="U2244" s="2">
        <v>2.7225000000000001</v>
      </c>
      <c r="V2244" s="2">
        <v>0.87</v>
      </c>
      <c r="W2244" s="54">
        <f>_xlfn.XLOOKUP(M2244,Market!A:A,Market!F:F,0)</f>
        <v>8.8999999999999996E-2</v>
      </c>
      <c r="X2244" s="55">
        <f t="shared" si="282"/>
        <v>8.1674999999999998E-2</v>
      </c>
      <c r="Y2244" s="55">
        <f t="shared" si="283"/>
        <v>1.8525</v>
      </c>
      <c r="Z2244" s="54">
        <f t="shared" si="284"/>
        <v>0.68044077134986225</v>
      </c>
      <c r="AA2244" s="49" t="str">
        <f t="shared" ca="1" si="285"/>
        <v>N</v>
      </c>
      <c r="AB2244" s="49">
        <f t="shared" ca="1" si="286"/>
        <v>5</v>
      </c>
      <c r="AC2244" s="49" t="str">
        <f t="shared" ca="1" si="287"/>
        <v>N</v>
      </c>
    </row>
    <row r="2245" spans="1:29" x14ac:dyDescent="0.25">
      <c r="A2245">
        <v>9542</v>
      </c>
      <c r="B2245" s="9">
        <v>43568</v>
      </c>
      <c r="C2245" s="50" t="str">
        <f t="shared" si="280"/>
        <v>N</v>
      </c>
      <c r="D2245" s="52">
        <f>_xlfn.XLOOKUP(B2245,Cal_Date!B:B,Cal_Date!A:A,0)</f>
        <v>2</v>
      </c>
      <c r="E2245">
        <v>2019</v>
      </c>
      <c r="F2245" t="s">
        <v>126</v>
      </c>
      <c r="G2245" t="s">
        <v>130</v>
      </c>
      <c r="H2245" t="s">
        <v>48</v>
      </c>
      <c r="I2245" t="s">
        <v>18</v>
      </c>
      <c r="J2245" t="s">
        <v>10</v>
      </c>
      <c r="K2245" t="s">
        <v>43</v>
      </c>
      <c r="L2245">
        <v>2</v>
      </c>
      <c r="M2245">
        <v>1001</v>
      </c>
      <c r="O2245" t="s">
        <v>25</v>
      </c>
      <c r="R2245" t="s">
        <v>44</v>
      </c>
      <c r="S2245" s="49" t="str">
        <f t="shared" si="281"/>
        <v>Card</v>
      </c>
      <c r="T2245" s="3">
        <v>0.03</v>
      </c>
      <c r="U2245" s="2">
        <v>14.84</v>
      </c>
      <c r="V2245" s="2">
        <v>2.92</v>
      </c>
      <c r="W2245" s="54">
        <f>_xlfn.XLOOKUP(M2245,Market!A:A,Market!F:F,0)</f>
        <v>0.06</v>
      </c>
      <c r="X2245" s="55">
        <f t="shared" si="282"/>
        <v>0.44519999999999998</v>
      </c>
      <c r="Y2245" s="55">
        <f t="shared" si="283"/>
        <v>11.92</v>
      </c>
      <c r="Z2245" s="54">
        <f t="shared" si="284"/>
        <v>0.80323450134770891</v>
      </c>
      <c r="AA2245" s="49" t="str">
        <f t="shared" ca="1" si="285"/>
        <v>N</v>
      </c>
      <c r="AB2245" s="49">
        <f t="shared" ca="1" si="286"/>
        <v>5</v>
      </c>
      <c r="AC2245" s="49" t="str">
        <f t="shared" ca="1" si="287"/>
        <v>N</v>
      </c>
    </row>
    <row r="2246" spans="1:29" x14ac:dyDescent="0.25">
      <c r="A2246">
        <v>9543</v>
      </c>
      <c r="B2246" s="9">
        <v>43568</v>
      </c>
      <c r="C2246" s="50" t="str">
        <f t="shared" si="280"/>
        <v>N</v>
      </c>
      <c r="D2246" s="52">
        <f>_xlfn.XLOOKUP(B2246,Cal_Date!B:B,Cal_Date!A:A,0)</f>
        <v>2</v>
      </c>
      <c r="E2246">
        <v>2019</v>
      </c>
      <c r="F2246" t="s">
        <v>126</v>
      </c>
      <c r="G2246" t="s">
        <v>130</v>
      </c>
      <c r="H2246" t="s">
        <v>14</v>
      </c>
      <c r="I2246" t="s">
        <v>18</v>
      </c>
      <c r="J2246" t="s">
        <v>15</v>
      </c>
      <c r="K2246" t="s">
        <v>43</v>
      </c>
      <c r="L2246">
        <v>2</v>
      </c>
      <c r="M2246">
        <v>1001</v>
      </c>
      <c r="O2246" t="s">
        <v>25</v>
      </c>
      <c r="R2246" t="s">
        <v>44</v>
      </c>
      <c r="S2246" s="49" t="str">
        <f t="shared" si="281"/>
        <v>Card</v>
      </c>
      <c r="T2246" s="3">
        <v>0.03</v>
      </c>
      <c r="U2246" s="2">
        <v>13.780000000000001</v>
      </c>
      <c r="V2246" s="2">
        <v>4.2</v>
      </c>
      <c r="W2246" s="54">
        <f>_xlfn.XLOOKUP(M2246,Market!A:A,Market!F:F,0)</f>
        <v>0.06</v>
      </c>
      <c r="X2246" s="55">
        <f t="shared" si="282"/>
        <v>0.41340000000000005</v>
      </c>
      <c r="Y2246" s="55">
        <f t="shared" si="283"/>
        <v>9.5800000000000018</v>
      </c>
      <c r="Z2246" s="54">
        <f t="shared" si="284"/>
        <v>0.69521044992743108</v>
      </c>
      <c r="AA2246" s="49" t="str">
        <f t="shared" ca="1" si="285"/>
        <v>N</v>
      </c>
      <c r="AB2246" s="49">
        <f t="shared" ca="1" si="286"/>
        <v>5</v>
      </c>
      <c r="AC2246" s="49" t="str">
        <f t="shared" ca="1" si="287"/>
        <v>N</v>
      </c>
    </row>
    <row r="2247" spans="1:29" x14ac:dyDescent="0.25">
      <c r="A2247">
        <v>9544</v>
      </c>
      <c r="B2247" s="9">
        <v>43568</v>
      </c>
      <c r="C2247" s="50" t="str">
        <f t="shared" si="280"/>
        <v>N</v>
      </c>
      <c r="D2247" s="52">
        <f>_xlfn.XLOOKUP(B2247,Cal_Date!B:B,Cal_Date!A:A,0)</f>
        <v>2</v>
      </c>
      <c r="E2247">
        <v>2019</v>
      </c>
      <c r="F2247" t="s">
        <v>126</v>
      </c>
      <c r="G2247" t="s">
        <v>130</v>
      </c>
      <c r="H2247" t="s">
        <v>11</v>
      </c>
      <c r="I2247" t="s">
        <v>13</v>
      </c>
      <c r="J2247" t="s">
        <v>15</v>
      </c>
      <c r="K2247" t="s">
        <v>42</v>
      </c>
      <c r="L2247">
        <v>1</v>
      </c>
      <c r="M2247">
        <v>1001</v>
      </c>
      <c r="O2247" t="s">
        <v>25</v>
      </c>
      <c r="R2247" t="s">
        <v>44</v>
      </c>
      <c r="S2247" s="49" t="str">
        <f t="shared" si="281"/>
        <v>Card</v>
      </c>
      <c r="T2247" s="3">
        <v>0.03</v>
      </c>
      <c r="U2247" s="2">
        <v>2.6500000000000004</v>
      </c>
      <c r="V2247" s="2">
        <v>1.42</v>
      </c>
      <c r="W2247" s="54">
        <f>_xlfn.XLOOKUP(M2247,Market!A:A,Market!F:F,0)</f>
        <v>0.06</v>
      </c>
      <c r="X2247" s="55">
        <f t="shared" si="282"/>
        <v>7.9500000000000001E-2</v>
      </c>
      <c r="Y2247" s="55">
        <f t="shared" si="283"/>
        <v>1.2300000000000004</v>
      </c>
      <c r="Z2247" s="54">
        <f t="shared" si="284"/>
        <v>0.46415094339622653</v>
      </c>
      <c r="AA2247" s="49" t="str">
        <f t="shared" ca="1" si="285"/>
        <v>N</v>
      </c>
      <c r="AB2247" s="49">
        <f t="shared" ca="1" si="286"/>
        <v>5</v>
      </c>
      <c r="AC2247" s="49" t="str">
        <f t="shared" ca="1" si="287"/>
        <v>N</v>
      </c>
    </row>
    <row r="2248" spans="1:29" x14ac:dyDescent="0.25">
      <c r="A2248">
        <v>9545</v>
      </c>
      <c r="B2248" s="9">
        <v>43568</v>
      </c>
      <c r="C2248" s="50" t="str">
        <f t="shared" si="280"/>
        <v>N</v>
      </c>
      <c r="D2248" s="52">
        <f>_xlfn.XLOOKUP(B2248,Cal_Date!B:B,Cal_Date!A:A,0)</f>
        <v>2</v>
      </c>
      <c r="E2248">
        <v>2019</v>
      </c>
      <c r="F2248" t="s">
        <v>126</v>
      </c>
      <c r="G2248" t="s">
        <v>130</v>
      </c>
      <c r="H2248" t="s">
        <v>11</v>
      </c>
      <c r="I2248" t="s">
        <v>11</v>
      </c>
      <c r="J2248" t="s">
        <v>15</v>
      </c>
      <c r="K2248" t="s">
        <v>42</v>
      </c>
      <c r="L2248">
        <v>1</v>
      </c>
      <c r="M2248">
        <v>1002</v>
      </c>
      <c r="O2248" t="s">
        <v>28</v>
      </c>
      <c r="R2248" t="s">
        <v>44</v>
      </c>
      <c r="S2248" s="49" t="str">
        <f t="shared" si="281"/>
        <v>Card</v>
      </c>
      <c r="T2248" s="3">
        <v>0.03</v>
      </c>
      <c r="U2248" s="2">
        <v>2.6500000000000004</v>
      </c>
      <c r="V2248" s="2">
        <v>0.87</v>
      </c>
      <c r="W2248" s="54">
        <f>_xlfn.XLOOKUP(M2248,Market!A:A,Market!F:F,0)</f>
        <v>0.06</v>
      </c>
      <c r="X2248" s="55">
        <f t="shared" si="282"/>
        <v>7.9500000000000001E-2</v>
      </c>
      <c r="Y2248" s="55">
        <f t="shared" si="283"/>
        <v>1.7800000000000002</v>
      </c>
      <c r="Z2248" s="54">
        <f t="shared" si="284"/>
        <v>0.67169811320754713</v>
      </c>
      <c r="AA2248" s="49" t="str">
        <f t="shared" ca="1" si="285"/>
        <v>N</v>
      </c>
      <c r="AB2248" s="49">
        <f t="shared" ca="1" si="286"/>
        <v>5</v>
      </c>
      <c r="AC2248" s="49" t="str">
        <f t="shared" ca="1" si="287"/>
        <v>N</v>
      </c>
    </row>
    <row r="2249" spans="1:29" x14ac:dyDescent="0.25">
      <c r="A2249">
        <v>9546</v>
      </c>
      <c r="B2249" s="9">
        <v>43568</v>
      </c>
      <c r="C2249" s="50" t="str">
        <f t="shared" si="280"/>
        <v>N</v>
      </c>
      <c r="D2249" s="52">
        <f>_xlfn.XLOOKUP(B2249,Cal_Date!B:B,Cal_Date!A:A,0)</f>
        <v>2</v>
      </c>
      <c r="E2249">
        <v>2019</v>
      </c>
      <c r="F2249" t="s">
        <v>126</v>
      </c>
      <c r="G2249" t="s">
        <v>130</v>
      </c>
      <c r="H2249" t="s">
        <v>11</v>
      </c>
      <c r="I2249" t="s">
        <v>13</v>
      </c>
      <c r="J2249" t="s">
        <v>15</v>
      </c>
      <c r="K2249" t="s">
        <v>42</v>
      </c>
      <c r="L2249">
        <v>1</v>
      </c>
      <c r="M2249">
        <v>1003</v>
      </c>
      <c r="O2249" t="s">
        <v>25</v>
      </c>
      <c r="R2249" t="s">
        <v>44</v>
      </c>
      <c r="S2249" s="49" t="str">
        <f t="shared" si="281"/>
        <v>Card</v>
      </c>
      <c r="T2249" s="3">
        <v>0.03</v>
      </c>
      <c r="U2249" s="2">
        <v>2.6500000000000004</v>
      </c>
      <c r="V2249" s="2">
        <v>1.42</v>
      </c>
      <c r="W2249" s="54">
        <f>_xlfn.XLOOKUP(M2249,Market!A:A,Market!F:F,0)</f>
        <v>0.06</v>
      </c>
      <c r="X2249" s="55">
        <f t="shared" si="282"/>
        <v>7.9500000000000001E-2</v>
      </c>
      <c r="Y2249" s="55">
        <f t="shared" si="283"/>
        <v>1.2300000000000004</v>
      </c>
      <c r="Z2249" s="54">
        <f t="shared" si="284"/>
        <v>0.46415094339622653</v>
      </c>
      <c r="AA2249" s="49" t="str">
        <f t="shared" ca="1" si="285"/>
        <v>N</v>
      </c>
      <c r="AB2249" s="49">
        <f t="shared" ca="1" si="286"/>
        <v>5</v>
      </c>
      <c r="AC2249" s="49" t="str">
        <f t="shared" ca="1" si="287"/>
        <v>N</v>
      </c>
    </row>
    <row r="2250" spans="1:29" x14ac:dyDescent="0.25">
      <c r="A2250">
        <v>9547</v>
      </c>
      <c r="B2250" s="9">
        <v>43568</v>
      </c>
      <c r="C2250" s="50" t="str">
        <f t="shared" si="280"/>
        <v>N</v>
      </c>
      <c r="D2250" s="52">
        <f>_xlfn.XLOOKUP(B2250,Cal_Date!B:B,Cal_Date!A:A,0)</f>
        <v>2</v>
      </c>
      <c r="E2250">
        <v>2019</v>
      </c>
      <c r="F2250" t="s">
        <v>126</v>
      </c>
      <c r="G2250" t="s">
        <v>130</v>
      </c>
      <c r="H2250" t="s">
        <v>48</v>
      </c>
      <c r="I2250" t="s">
        <v>18</v>
      </c>
      <c r="J2250" t="s">
        <v>10</v>
      </c>
      <c r="K2250" t="s">
        <v>43</v>
      </c>
      <c r="L2250">
        <v>2</v>
      </c>
      <c r="M2250">
        <v>1003</v>
      </c>
      <c r="O2250" t="s">
        <v>25</v>
      </c>
      <c r="R2250" t="s">
        <v>44</v>
      </c>
      <c r="S2250" s="49" t="str">
        <f t="shared" si="281"/>
        <v>Card</v>
      </c>
      <c r="T2250" s="3">
        <v>0.03</v>
      </c>
      <c r="U2250" s="2">
        <v>14.84</v>
      </c>
      <c r="V2250" s="2">
        <v>2.92</v>
      </c>
      <c r="W2250" s="54">
        <f>_xlfn.XLOOKUP(M2250,Market!A:A,Market!F:F,0)</f>
        <v>0.06</v>
      </c>
      <c r="X2250" s="55">
        <f t="shared" si="282"/>
        <v>0.44519999999999998</v>
      </c>
      <c r="Y2250" s="55">
        <f t="shared" si="283"/>
        <v>11.92</v>
      </c>
      <c r="Z2250" s="54">
        <f t="shared" si="284"/>
        <v>0.80323450134770891</v>
      </c>
      <c r="AA2250" s="49" t="str">
        <f t="shared" ca="1" si="285"/>
        <v>N</v>
      </c>
      <c r="AB2250" s="49">
        <f t="shared" ca="1" si="286"/>
        <v>5</v>
      </c>
      <c r="AC2250" s="49" t="str">
        <f t="shared" ca="1" si="287"/>
        <v>N</v>
      </c>
    </row>
    <row r="2251" spans="1:29" x14ac:dyDescent="0.25">
      <c r="A2251">
        <v>9548</v>
      </c>
      <c r="B2251" s="9">
        <v>43568</v>
      </c>
      <c r="C2251" s="50" t="str">
        <f t="shared" si="280"/>
        <v>N</v>
      </c>
      <c r="D2251" s="52">
        <f>_xlfn.XLOOKUP(B2251,Cal_Date!B:B,Cal_Date!A:A,0)</f>
        <v>2</v>
      </c>
      <c r="E2251">
        <v>2019</v>
      </c>
      <c r="F2251" t="s">
        <v>126</v>
      </c>
      <c r="G2251" t="s">
        <v>130</v>
      </c>
      <c r="H2251" t="s">
        <v>11</v>
      </c>
      <c r="I2251" t="s">
        <v>13</v>
      </c>
      <c r="J2251" t="s">
        <v>15</v>
      </c>
      <c r="K2251" t="s">
        <v>42</v>
      </c>
      <c r="L2251">
        <v>1</v>
      </c>
      <c r="M2251">
        <v>1003</v>
      </c>
      <c r="O2251" t="s">
        <v>25</v>
      </c>
      <c r="R2251" t="s">
        <v>44</v>
      </c>
      <c r="S2251" s="49" t="str">
        <f t="shared" si="281"/>
        <v>Card</v>
      </c>
      <c r="T2251" s="3">
        <v>0.03</v>
      </c>
      <c r="U2251" s="2">
        <v>3.18</v>
      </c>
      <c r="V2251" s="2">
        <v>1.42</v>
      </c>
      <c r="W2251" s="54">
        <f>_xlfn.XLOOKUP(M2251,Market!A:A,Market!F:F,0)</f>
        <v>0.06</v>
      </c>
      <c r="X2251" s="55">
        <f t="shared" si="282"/>
        <v>9.5399999999999999E-2</v>
      </c>
      <c r="Y2251" s="55">
        <f t="shared" si="283"/>
        <v>1.7600000000000002</v>
      </c>
      <c r="Z2251" s="54">
        <f t="shared" si="284"/>
        <v>0.55345911949685545</v>
      </c>
      <c r="AA2251" s="49" t="str">
        <f t="shared" ca="1" si="285"/>
        <v>N</v>
      </c>
      <c r="AB2251" s="49">
        <f t="shared" ca="1" si="286"/>
        <v>5</v>
      </c>
      <c r="AC2251" s="49" t="str">
        <f t="shared" ca="1" si="287"/>
        <v>N</v>
      </c>
    </row>
    <row r="2252" spans="1:29" x14ac:dyDescent="0.25">
      <c r="A2252">
        <v>9549</v>
      </c>
      <c r="B2252" s="9">
        <v>43568</v>
      </c>
      <c r="C2252" s="50" t="str">
        <f t="shared" si="280"/>
        <v>N</v>
      </c>
      <c r="D2252" s="52">
        <f>_xlfn.XLOOKUP(B2252,Cal_Date!B:B,Cal_Date!A:A,0)</f>
        <v>2</v>
      </c>
      <c r="E2252">
        <v>2019</v>
      </c>
      <c r="F2252" t="s">
        <v>126</v>
      </c>
      <c r="G2252" t="s">
        <v>130</v>
      </c>
      <c r="H2252" t="s">
        <v>14</v>
      </c>
      <c r="I2252" t="s">
        <v>18</v>
      </c>
      <c r="J2252" t="s">
        <v>15</v>
      </c>
      <c r="K2252" t="s">
        <v>43</v>
      </c>
      <c r="L2252">
        <v>2</v>
      </c>
      <c r="M2252">
        <v>1004</v>
      </c>
      <c r="O2252" t="s">
        <v>28</v>
      </c>
      <c r="R2252" t="s">
        <v>44</v>
      </c>
      <c r="S2252" s="49" t="str">
        <f t="shared" si="281"/>
        <v>Card</v>
      </c>
      <c r="T2252" s="3">
        <v>0.03</v>
      </c>
      <c r="U2252" s="2">
        <v>14.84</v>
      </c>
      <c r="V2252" s="2">
        <v>4.2</v>
      </c>
      <c r="W2252" s="54">
        <f>_xlfn.XLOOKUP(M2252,Market!A:A,Market!F:F,0)</f>
        <v>0.06</v>
      </c>
      <c r="X2252" s="55">
        <f t="shared" si="282"/>
        <v>0.44519999999999998</v>
      </c>
      <c r="Y2252" s="55">
        <f t="shared" si="283"/>
        <v>10.64</v>
      </c>
      <c r="Z2252" s="54">
        <f t="shared" si="284"/>
        <v>0.71698113207547176</v>
      </c>
      <c r="AA2252" s="49" t="str">
        <f t="shared" ca="1" si="285"/>
        <v>N</v>
      </c>
      <c r="AB2252" s="49">
        <f t="shared" ca="1" si="286"/>
        <v>5</v>
      </c>
      <c r="AC2252" s="49" t="str">
        <f t="shared" ca="1" si="287"/>
        <v>N</v>
      </c>
    </row>
    <row r="2253" spans="1:29" x14ac:dyDescent="0.25">
      <c r="A2253">
        <v>9550</v>
      </c>
      <c r="B2253" s="9">
        <v>43568</v>
      </c>
      <c r="C2253" s="50" t="str">
        <f t="shared" si="280"/>
        <v>N</v>
      </c>
      <c r="D2253" s="52">
        <f>_xlfn.XLOOKUP(B2253,Cal_Date!B:B,Cal_Date!A:A,0)</f>
        <v>2</v>
      </c>
      <c r="E2253">
        <v>2019</v>
      </c>
      <c r="F2253" t="s">
        <v>126</v>
      </c>
      <c r="G2253" t="s">
        <v>130</v>
      </c>
      <c r="H2253" t="s">
        <v>11</v>
      </c>
      <c r="I2253" t="s">
        <v>11</v>
      </c>
      <c r="J2253" t="s">
        <v>15</v>
      </c>
      <c r="K2253" t="s">
        <v>42</v>
      </c>
      <c r="L2253">
        <v>1</v>
      </c>
      <c r="M2253">
        <v>1005</v>
      </c>
      <c r="O2253" t="s">
        <v>25</v>
      </c>
      <c r="R2253" t="s">
        <v>44</v>
      </c>
      <c r="S2253" s="49" t="str">
        <f t="shared" si="281"/>
        <v>Card</v>
      </c>
      <c r="T2253" s="3">
        <v>0.03</v>
      </c>
      <c r="U2253" s="2">
        <v>3.2669999999999999</v>
      </c>
      <c r="V2253" s="2">
        <v>0.99</v>
      </c>
      <c r="W2253" s="54">
        <f>_xlfn.XLOOKUP(M2253,Market!A:A,Market!F:F,0)</f>
        <v>8.8999999999999996E-2</v>
      </c>
      <c r="X2253" s="55">
        <f t="shared" si="282"/>
        <v>9.801E-2</v>
      </c>
      <c r="Y2253" s="55">
        <f t="shared" si="283"/>
        <v>2.2770000000000001</v>
      </c>
      <c r="Z2253" s="54">
        <f t="shared" si="284"/>
        <v>0.69696969696969702</v>
      </c>
      <c r="AA2253" s="49" t="str">
        <f t="shared" ca="1" si="285"/>
        <v>N</v>
      </c>
      <c r="AB2253" s="49">
        <f t="shared" ca="1" si="286"/>
        <v>5</v>
      </c>
      <c r="AC2253" s="49" t="str">
        <f t="shared" ca="1" si="287"/>
        <v>N</v>
      </c>
    </row>
    <row r="2254" spans="1:29" x14ac:dyDescent="0.25">
      <c r="A2254">
        <v>9551</v>
      </c>
      <c r="B2254" s="9">
        <v>43568</v>
      </c>
      <c r="C2254" s="50" t="str">
        <f t="shared" si="280"/>
        <v>N</v>
      </c>
      <c r="D2254" s="52">
        <f>_xlfn.XLOOKUP(B2254,Cal_Date!B:B,Cal_Date!A:A,0)</f>
        <v>2</v>
      </c>
      <c r="E2254">
        <v>2019</v>
      </c>
      <c r="F2254" t="s">
        <v>126</v>
      </c>
      <c r="G2254" t="s">
        <v>130</v>
      </c>
      <c r="H2254" t="s">
        <v>48</v>
      </c>
      <c r="I2254" t="s">
        <v>18</v>
      </c>
      <c r="J2254" t="s">
        <v>10</v>
      </c>
      <c r="K2254" t="s">
        <v>43</v>
      </c>
      <c r="L2254">
        <v>2</v>
      </c>
      <c r="M2254">
        <v>1005</v>
      </c>
      <c r="O2254" t="s">
        <v>25</v>
      </c>
      <c r="R2254" t="s">
        <v>44</v>
      </c>
      <c r="S2254" s="49" t="str">
        <f t="shared" si="281"/>
        <v>Card</v>
      </c>
      <c r="T2254" s="3">
        <v>0.03</v>
      </c>
      <c r="U2254" s="2">
        <v>15.245999999999999</v>
      </c>
      <c r="V2254" s="2">
        <v>2.92</v>
      </c>
      <c r="W2254" s="54">
        <f>_xlfn.XLOOKUP(M2254,Market!A:A,Market!F:F,0)</f>
        <v>8.8999999999999996E-2</v>
      </c>
      <c r="X2254" s="55">
        <f t="shared" si="282"/>
        <v>0.45737999999999995</v>
      </c>
      <c r="Y2254" s="55">
        <f t="shared" si="283"/>
        <v>12.325999999999999</v>
      </c>
      <c r="Z2254" s="54">
        <f t="shared" si="284"/>
        <v>0.80847435392889933</v>
      </c>
      <c r="AA2254" s="49" t="str">
        <f t="shared" ca="1" si="285"/>
        <v>N</v>
      </c>
      <c r="AB2254" s="49">
        <f t="shared" ca="1" si="286"/>
        <v>5</v>
      </c>
      <c r="AC2254" s="49" t="str">
        <f t="shared" ca="1" si="287"/>
        <v>N</v>
      </c>
    </row>
    <row r="2255" spans="1:29" x14ac:dyDescent="0.25">
      <c r="A2255">
        <v>9552</v>
      </c>
      <c r="B2255" s="9">
        <v>43568</v>
      </c>
      <c r="C2255" s="50" t="str">
        <f t="shared" si="280"/>
        <v>N</v>
      </c>
      <c r="D2255" s="52">
        <f>_xlfn.XLOOKUP(B2255,Cal_Date!B:B,Cal_Date!A:A,0)</f>
        <v>2</v>
      </c>
      <c r="E2255">
        <v>2019</v>
      </c>
      <c r="F2255" t="s">
        <v>126</v>
      </c>
      <c r="G2255" t="s">
        <v>130</v>
      </c>
      <c r="H2255" t="s">
        <v>11</v>
      </c>
      <c r="I2255" t="s">
        <v>13</v>
      </c>
      <c r="J2255" t="s">
        <v>15</v>
      </c>
      <c r="K2255" t="s">
        <v>42</v>
      </c>
      <c r="L2255">
        <v>1</v>
      </c>
      <c r="M2255">
        <v>1003</v>
      </c>
      <c r="O2255" t="s">
        <v>25</v>
      </c>
      <c r="R2255" t="s">
        <v>47</v>
      </c>
      <c r="S2255" s="49" t="str">
        <f t="shared" si="281"/>
        <v>Card</v>
      </c>
      <c r="T2255" s="3">
        <v>3.5000000000000003E-2</v>
      </c>
      <c r="U2255" s="2">
        <v>3.18</v>
      </c>
      <c r="V2255" s="2">
        <v>1.42</v>
      </c>
      <c r="W2255" s="54">
        <f>_xlfn.XLOOKUP(M2255,Market!A:A,Market!F:F,0)</f>
        <v>0.06</v>
      </c>
      <c r="X2255" s="55">
        <f t="shared" si="282"/>
        <v>0.11130000000000001</v>
      </c>
      <c r="Y2255" s="55">
        <f t="shared" si="283"/>
        <v>1.7600000000000002</v>
      </c>
      <c r="Z2255" s="54">
        <f t="shared" si="284"/>
        <v>0.55345911949685545</v>
      </c>
      <c r="AA2255" s="49" t="str">
        <f t="shared" ca="1" si="285"/>
        <v>N</v>
      </c>
      <c r="AB2255" s="49">
        <f t="shared" ca="1" si="286"/>
        <v>5</v>
      </c>
      <c r="AC2255" s="49" t="str">
        <f t="shared" ca="1" si="287"/>
        <v>N</v>
      </c>
    </row>
    <row r="2256" spans="1:29" x14ac:dyDescent="0.25">
      <c r="A2256">
        <v>9553</v>
      </c>
      <c r="B2256" s="9">
        <v>43568</v>
      </c>
      <c r="C2256" s="50" t="str">
        <f t="shared" si="280"/>
        <v>N</v>
      </c>
      <c r="D2256" s="52">
        <f>_xlfn.XLOOKUP(B2256,Cal_Date!B:B,Cal_Date!A:A,0)</f>
        <v>2</v>
      </c>
      <c r="E2256">
        <v>2019</v>
      </c>
      <c r="F2256" t="s">
        <v>126</v>
      </c>
      <c r="G2256" t="s">
        <v>130</v>
      </c>
      <c r="H2256" t="s">
        <v>48</v>
      </c>
      <c r="I2256" t="s">
        <v>18</v>
      </c>
      <c r="J2256" t="s">
        <v>10</v>
      </c>
      <c r="K2256" t="s">
        <v>43</v>
      </c>
      <c r="L2256">
        <v>1</v>
      </c>
      <c r="M2256">
        <v>1007</v>
      </c>
      <c r="O2256" t="s">
        <v>28</v>
      </c>
      <c r="R2256" t="s">
        <v>44</v>
      </c>
      <c r="S2256" s="49" t="str">
        <f t="shared" si="281"/>
        <v>Card</v>
      </c>
      <c r="T2256" s="3">
        <v>0.03</v>
      </c>
      <c r="U2256" s="2">
        <v>7.6229999999999993</v>
      </c>
      <c r="V2256" s="2">
        <v>1.46</v>
      </c>
      <c r="W2256" s="54">
        <f>_xlfn.XLOOKUP(M2256,Market!A:A,Market!F:F,0)</f>
        <v>8.8999999999999996E-2</v>
      </c>
      <c r="X2256" s="55">
        <f t="shared" si="282"/>
        <v>0.22868999999999998</v>
      </c>
      <c r="Y2256" s="55">
        <f t="shared" si="283"/>
        <v>6.1629999999999994</v>
      </c>
      <c r="Z2256" s="54">
        <f t="shared" si="284"/>
        <v>0.80847435392889933</v>
      </c>
      <c r="AA2256" s="49" t="str">
        <f t="shared" ca="1" si="285"/>
        <v>N</v>
      </c>
      <c r="AB2256" s="49">
        <f t="shared" ca="1" si="286"/>
        <v>5</v>
      </c>
      <c r="AC2256" s="49" t="str">
        <f t="shared" ca="1" si="287"/>
        <v>N</v>
      </c>
    </row>
    <row r="2257" spans="1:29" x14ac:dyDescent="0.25">
      <c r="A2257">
        <v>9554</v>
      </c>
      <c r="B2257" s="9">
        <v>43569</v>
      </c>
      <c r="C2257" s="50" t="str">
        <f t="shared" si="280"/>
        <v>N</v>
      </c>
      <c r="D2257" s="52">
        <f>_xlfn.XLOOKUP(B2257,Cal_Date!B:B,Cal_Date!A:A,0)</f>
        <v>3</v>
      </c>
      <c r="E2257">
        <v>2019</v>
      </c>
      <c r="F2257" t="s">
        <v>127</v>
      </c>
      <c r="G2257" t="s">
        <v>130</v>
      </c>
      <c r="H2257" t="s">
        <v>11</v>
      </c>
      <c r="I2257" t="s">
        <v>13</v>
      </c>
      <c r="J2257" t="s">
        <v>15</v>
      </c>
      <c r="K2257" t="s">
        <v>42</v>
      </c>
      <c r="L2257">
        <v>1</v>
      </c>
      <c r="M2257">
        <v>1006</v>
      </c>
      <c r="O2257" t="s">
        <v>28</v>
      </c>
      <c r="R2257" t="s">
        <v>44</v>
      </c>
      <c r="S2257" s="49" t="str">
        <f t="shared" si="281"/>
        <v>Card</v>
      </c>
      <c r="T2257" s="3">
        <v>0.03</v>
      </c>
      <c r="U2257" s="2">
        <v>3.2669999999999999</v>
      </c>
      <c r="V2257" s="2">
        <v>1.42</v>
      </c>
      <c r="W2257" s="54">
        <f>_xlfn.XLOOKUP(M2257,Market!A:A,Market!F:F,0)</f>
        <v>8.8999999999999996E-2</v>
      </c>
      <c r="X2257" s="55">
        <f t="shared" si="282"/>
        <v>9.801E-2</v>
      </c>
      <c r="Y2257" s="55">
        <f t="shared" si="283"/>
        <v>1.847</v>
      </c>
      <c r="Z2257" s="54">
        <f t="shared" si="284"/>
        <v>0.56535047444138353</v>
      </c>
      <c r="AA2257" s="49" t="str">
        <f t="shared" ca="1" si="285"/>
        <v>N</v>
      </c>
      <c r="AB2257" s="49">
        <f t="shared" ca="1" si="286"/>
        <v>5</v>
      </c>
      <c r="AC2257" s="49" t="str">
        <f t="shared" ca="1" si="287"/>
        <v>N</v>
      </c>
    </row>
    <row r="2258" spans="1:29" x14ac:dyDescent="0.25">
      <c r="A2258">
        <v>9555</v>
      </c>
      <c r="B2258" s="9">
        <v>43569</v>
      </c>
      <c r="C2258" s="50" t="str">
        <f t="shared" si="280"/>
        <v>N</v>
      </c>
      <c r="D2258" s="52">
        <f>_xlfn.XLOOKUP(B2258,Cal_Date!B:B,Cal_Date!A:A,0)</f>
        <v>3</v>
      </c>
      <c r="E2258">
        <v>2019</v>
      </c>
      <c r="F2258" t="s">
        <v>127</v>
      </c>
      <c r="G2258" t="s">
        <v>130</v>
      </c>
      <c r="H2258" t="s">
        <v>14</v>
      </c>
      <c r="I2258" t="s">
        <v>18</v>
      </c>
      <c r="J2258" t="s">
        <v>15</v>
      </c>
      <c r="K2258" t="s">
        <v>43</v>
      </c>
      <c r="L2258">
        <v>1</v>
      </c>
      <c r="M2258">
        <v>1006</v>
      </c>
      <c r="O2258" t="s">
        <v>28</v>
      </c>
      <c r="R2258" t="s">
        <v>44</v>
      </c>
      <c r="S2258" s="49" t="str">
        <f t="shared" si="281"/>
        <v>Card</v>
      </c>
      <c r="T2258" s="3">
        <v>0.03</v>
      </c>
      <c r="U2258" s="2">
        <v>7.6229999999999993</v>
      </c>
      <c r="V2258" s="2">
        <v>2.1</v>
      </c>
      <c r="W2258" s="54">
        <f>_xlfn.XLOOKUP(M2258,Market!A:A,Market!F:F,0)</f>
        <v>8.8999999999999996E-2</v>
      </c>
      <c r="X2258" s="55">
        <f t="shared" si="282"/>
        <v>0.22868999999999998</v>
      </c>
      <c r="Y2258" s="55">
        <f t="shared" si="283"/>
        <v>5.5229999999999997</v>
      </c>
      <c r="Z2258" s="54">
        <f t="shared" si="284"/>
        <v>0.72451790633608815</v>
      </c>
      <c r="AA2258" s="49" t="str">
        <f t="shared" ca="1" si="285"/>
        <v>N</v>
      </c>
      <c r="AB2258" s="49">
        <f t="shared" ca="1" si="286"/>
        <v>5</v>
      </c>
      <c r="AC2258" s="49" t="str">
        <f t="shared" ca="1" si="287"/>
        <v>N</v>
      </c>
    </row>
    <row r="2259" spans="1:29" x14ac:dyDescent="0.25">
      <c r="A2259">
        <v>9556</v>
      </c>
      <c r="B2259" s="9">
        <v>43569</v>
      </c>
      <c r="C2259" s="50" t="str">
        <f t="shared" si="280"/>
        <v>N</v>
      </c>
      <c r="D2259" s="52">
        <f>_xlfn.XLOOKUP(B2259,Cal_Date!B:B,Cal_Date!A:A,0)</f>
        <v>3</v>
      </c>
      <c r="E2259">
        <v>2019</v>
      </c>
      <c r="F2259" t="s">
        <v>127</v>
      </c>
      <c r="G2259" t="s">
        <v>130</v>
      </c>
      <c r="H2259" t="s">
        <v>11</v>
      </c>
      <c r="I2259" t="s">
        <v>11</v>
      </c>
      <c r="J2259" t="s">
        <v>15</v>
      </c>
      <c r="K2259" t="s">
        <v>42</v>
      </c>
      <c r="L2259">
        <v>2</v>
      </c>
      <c r="M2259">
        <v>1006</v>
      </c>
      <c r="O2259" t="s">
        <v>28</v>
      </c>
      <c r="R2259" t="s">
        <v>44</v>
      </c>
      <c r="S2259" s="49" t="str">
        <f t="shared" si="281"/>
        <v>Card</v>
      </c>
      <c r="T2259" s="3">
        <v>0.03</v>
      </c>
      <c r="U2259" s="2">
        <v>6.5339999999999998</v>
      </c>
      <c r="V2259" s="2">
        <v>1.98</v>
      </c>
      <c r="W2259" s="54">
        <f>_xlfn.XLOOKUP(M2259,Market!A:A,Market!F:F,0)</f>
        <v>8.8999999999999996E-2</v>
      </c>
      <c r="X2259" s="55">
        <f t="shared" si="282"/>
        <v>0.19602</v>
      </c>
      <c r="Y2259" s="55">
        <f t="shared" si="283"/>
        <v>4.5540000000000003</v>
      </c>
      <c r="Z2259" s="54">
        <f t="shared" si="284"/>
        <v>0.69696969696969702</v>
      </c>
      <c r="AA2259" s="49" t="str">
        <f t="shared" ca="1" si="285"/>
        <v>N</v>
      </c>
      <c r="AB2259" s="49">
        <f t="shared" ca="1" si="286"/>
        <v>5</v>
      </c>
      <c r="AC2259" s="49" t="str">
        <f t="shared" ca="1" si="287"/>
        <v>N</v>
      </c>
    </row>
    <row r="2260" spans="1:29" x14ac:dyDescent="0.25">
      <c r="A2260">
        <v>9557</v>
      </c>
      <c r="B2260" s="9">
        <v>43569</v>
      </c>
      <c r="C2260" s="50" t="str">
        <f t="shared" si="280"/>
        <v>N</v>
      </c>
      <c r="D2260" s="52">
        <f>_xlfn.XLOOKUP(B2260,Cal_Date!B:B,Cal_Date!A:A,0)</f>
        <v>3</v>
      </c>
      <c r="E2260">
        <v>2019</v>
      </c>
      <c r="F2260" t="s">
        <v>127</v>
      </c>
      <c r="G2260" t="s">
        <v>130</v>
      </c>
      <c r="H2260" t="s">
        <v>11</v>
      </c>
      <c r="I2260" t="s">
        <v>11</v>
      </c>
      <c r="J2260" t="s">
        <v>15</v>
      </c>
      <c r="K2260" t="s">
        <v>42</v>
      </c>
      <c r="L2260">
        <v>1</v>
      </c>
      <c r="M2260">
        <v>1004</v>
      </c>
      <c r="O2260" t="s">
        <v>28</v>
      </c>
      <c r="R2260" t="s">
        <v>44</v>
      </c>
      <c r="S2260" s="49" t="str">
        <f t="shared" si="281"/>
        <v>Card</v>
      </c>
      <c r="T2260" s="3">
        <v>0.03</v>
      </c>
      <c r="U2260" s="2">
        <v>3.18</v>
      </c>
      <c r="V2260" s="2">
        <v>0.99</v>
      </c>
      <c r="W2260" s="54">
        <f>_xlfn.XLOOKUP(M2260,Market!A:A,Market!F:F,0)</f>
        <v>0.06</v>
      </c>
      <c r="X2260" s="55">
        <f t="shared" si="282"/>
        <v>9.5399999999999999E-2</v>
      </c>
      <c r="Y2260" s="55">
        <f t="shared" si="283"/>
        <v>2.1900000000000004</v>
      </c>
      <c r="Z2260" s="54">
        <f t="shared" si="284"/>
        <v>0.68867924528301894</v>
      </c>
      <c r="AA2260" s="49" t="str">
        <f t="shared" ca="1" si="285"/>
        <v>N</v>
      </c>
      <c r="AB2260" s="49">
        <f t="shared" ca="1" si="286"/>
        <v>5</v>
      </c>
      <c r="AC2260" s="49" t="str">
        <f t="shared" ca="1" si="287"/>
        <v>N</v>
      </c>
    </row>
    <row r="2261" spans="1:29" x14ac:dyDescent="0.25">
      <c r="A2261">
        <v>9558</v>
      </c>
      <c r="B2261" s="9">
        <v>43569</v>
      </c>
      <c r="C2261" s="50" t="str">
        <f t="shared" si="280"/>
        <v>N</v>
      </c>
      <c r="D2261" s="52">
        <f>_xlfn.XLOOKUP(B2261,Cal_Date!B:B,Cal_Date!A:A,0)</f>
        <v>3</v>
      </c>
      <c r="E2261">
        <v>2019</v>
      </c>
      <c r="F2261" t="s">
        <v>127</v>
      </c>
      <c r="G2261" t="s">
        <v>130</v>
      </c>
      <c r="H2261" t="s">
        <v>11</v>
      </c>
      <c r="I2261" t="s">
        <v>11</v>
      </c>
      <c r="J2261" t="s">
        <v>15</v>
      </c>
      <c r="K2261" t="s">
        <v>42</v>
      </c>
      <c r="L2261">
        <v>1</v>
      </c>
      <c r="M2261">
        <v>1004</v>
      </c>
      <c r="O2261" t="s">
        <v>28</v>
      </c>
      <c r="R2261" t="s">
        <v>44</v>
      </c>
      <c r="S2261" s="49" t="str">
        <f t="shared" si="281"/>
        <v>Card</v>
      </c>
      <c r="T2261" s="3">
        <v>0.03</v>
      </c>
      <c r="U2261" s="2">
        <v>3.18</v>
      </c>
      <c r="V2261" s="2">
        <v>0.99</v>
      </c>
      <c r="W2261" s="54">
        <f>_xlfn.XLOOKUP(M2261,Market!A:A,Market!F:F,0)</f>
        <v>0.06</v>
      </c>
      <c r="X2261" s="55">
        <f t="shared" si="282"/>
        <v>9.5399999999999999E-2</v>
      </c>
      <c r="Y2261" s="55">
        <f t="shared" si="283"/>
        <v>2.1900000000000004</v>
      </c>
      <c r="Z2261" s="54">
        <f t="shared" si="284"/>
        <v>0.68867924528301894</v>
      </c>
      <c r="AA2261" s="49" t="str">
        <f t="shared" ca="1" si="285"/>
        <v>N</v>
      </c>
      <c r="AB2261" s="49">
        <f t="shared" ca="1" si="286"/>
        <v>5</v>
      </c>
      <c r="AC2261" s="49" t="str">
        <f t="shared" ca="1" si="287"/>
        <v>N</v>
      </c>
    </row>
    <row r="2262" spans="1:29" x14ac:dyDescent="0.25">
      <c r="A2262">
        <v>9559</v>
      </c>
      <c r="B2262" s="9">
        <v>43569</v>
      </c>
      <c r="C2262" s="50" t="str">
        <f t="shared" si="280"/>
        <v>N</v>
      </c>
      <c r="D2262" s="52">
        <f>_xlfn.XLOOKUP(B2262,Cal_Date!B:B,Cal_Date!A:A,0)</f>
        <v>3</v>
      </c>
      <c r="E2262">
        <v>2019</v>
      </c>
      <c r="F2262" t="s">
        <v>127</v>
      </c>
      <c r="G2262" t="s">
        <v>130</v>
      </c>
      <c r="H2262" t="s">
        <v>11</v>
      </c>
      <c r="I2262" t="s">
        <v>11</v>
      </c>
      <c r="J2262" t="s">
        <v>15</v>
      </c>
      <c r="K2262" t="s">
        <v>42</v>
      </c>
      <c r="L2262">
        <v>1</v>
      </c>
      <c r="M2262">
        <v>1000</v>
      </c>
      <c r="O2262" t="s">
        <v>25</v>
      </c>
      <c r="R2262" t="s">
        <v>44</v>
      </c>
      <c r="S2262" s="49" t="str">
        <f t="shared" si="281"/>
        <v>Card</v>
      </c>
      <c r="T2262" s="3">
        <v>0.03</v>
      </c>
      <c r="U2262" s="2">
        <v>3.24</v>
      </c>
      <c r="V2262" s="2">
        <v>0.99</v>
      </c>
      <c r="W2262" s="54">
        <f>_xlfn.XLOOKUP(M2262,Market!A:A,Market!F:F,0)</f>
        <v>0.08</v>
      </c>
      <c r="X2262" s="55">
        <f t="shared" si="282"/>
        <v>9.7200000000000009E-2</v>
      </c>
      <c r="Y2262" s="55">
        <f t="shared" si="283"/>
        <v>2.25</v>
      </c>
      <c r="Z2262" s="54">
        <f t="shared" si="284"/>
        <v>0.69444444444444442</v>
      </c>
      <c r="AA2262" s="49" t="str">
        <f t="shared" ca="1" si="285"/>
        <v>N</v>
      </c>
      <c r="AB2262" s="49">
        <f t="shared" ca="1" si="286"/>
        <v>5</v>
      </c>
      <c r="AC2262" s="49" t="str">
        <f t="shared" ca="1" si="287"/>
        <v>N</v>
      </c>
    </row>
    <row r="2263" spans="1:29" x14ac:dyDescent="0.25">
      <c r="A2263">
        <v>9560</v>
      </c>
      <c r="B2263" s="9">
        <v>43569</v>
      </c>
      <c r="C2263" s="50" t="str">
        <f t="shared" si="280"/>
        <v>N</v>
      </c>
      <c r="D2263" s="52">
        <f>_xlfn.XLOOKUP(B2263,Cal_Date!B:B,Cal_Date!A:A,0)</f>
        <v>3</v>
      </c>
      <c r="E2263">
        <v>2019</v>
      </c>
      <c r="F2263" t="s">
        <v>127</v>
      </c>
      <c r="G2263" t="s">
        <v>130</v>
      </c>
      <c r="H2263" t="s">
        <v>11</v>
      </c>
      <c r="I2263" t="s">
        <v>13</v>
      </c>
      <c r="J2263" t="s">
        <v>15</v>
      </c>
      <c r="K2263" t="s">
        <v>42</v>
      </c>
      <c r="L2263">
        <v>1</v>
      </c>
      <c r="M2263">
        <v>1000</v>
      </c>
      <c r="O2263" t="s">
        <v>25</v>
      </c>
      <c r="R2263" t="s">
        <v>44</v>
      </c>
      <c r="S2263" s="49" t="str">
        <f t="shared" si="281"/>
        <v>Card</v>
      </c>
      <c r="T2263" s="3">
        <v>0.03</v>
      </c>
      <c r="U2263" s="2">
        <v>3.24</v>
      </c>
      <c r="V2263" s="2">
        <v>1.42</v>
      </c>
      <c r="W2263" s="54">
        <f>_xlfn.XLOOKUP(M2263,Market!A:A,Market!F:F,0)</f>
        <v>0.08</v>
      </c>
      <c r="X2263" s="55">
        <f t="shared" si="282"/>
        <v>9.7200000000000009E-2</v>
      </c>
      <c r="Y2263" s="55">
        <f t="shared" si="283"/>
        <v>1.8200000000000003</v>
      </c>
      <c r="Z2263" s="54">
        <f t="shared" si="284"/>
        <v>0.56172839506172845</v>
      </c>
      <c r="AA2263" s="49" t="str">
        <f t="shared" ca="1" si="285"/>
        <v>N</v>
      </c>
      <c r="AB2263" s="49">
        <f t="shared" ca="1" si="286"/>
        <v>5</v>
      </c>
      <c r="AC2263" s="49" t="str">
        <f t="shared" ca="1" si="287"/>
        <v>N</v>
      </c>
    </row>
    <row r="2264" spans="1:29" x14ac:dyDescent="0.25">
      <c r="A2264">
        <v>9561</v>
      </c>
      <c r="B2264" s="9">
        <v>43569</v>
      </c>
      <c r="C2264" s="50" t="str">
        <f t="shared" si="280"/>
        <v>N</v>
      </c>
      <c r="D2264" s="52">
        <f>_xlfn.XLOOKUP(B2264,Cal_Date!B:B,Cal_Date!A:A,0)</f>
        <v>3</v>
      </c>
      <c r="E2264">
        <v>2019</v>
      </c>
      <c r="F2264" t="s">
        <v>127</v>
      </c>
      <c r="G2264" t="s">
        <v>130</v>
      </c>
      <c r="H2264" t="s">
        <v>48</v>
      </c>
      <c r="I2264" t="s">
        <v>18</v>
      </c>
      <c r="J2264" t="s">
        <v>10</v>
      </c>
      <c r="K2264" t="s">
        <v>43</v>
      </c>
      <c r="L2264">
        <v>1</v>
      </c>
      <c r="M2264">
        <v>1000</v>
      </c>
      <c r="O2264" t="s">
        <v>25</v>
      </c>
      <c r="R2264" t="s">
        <v>44</v>
      </c>
      <c r="S2264" s="49" t="str">
        <f t="shared" si="281"/>
        <v>Card</v>
      </c>
      <c r="T2264" s="3">
        <v>0.03</v>
      </c>
      <c r="U2264" s="2">
        <v>7.5600000000000005</v>
      </c>
      <c r="V2264" s="2">
        <v>1.46</v>
      </c>
      <c r="W2264" s="54">
        <f>_xlfn.XLOOKUP(M2264,Market!A:A,Market!F:F,0)</f>
        <v>0.08</v>
      </c>
      <c r="X2264" s="55">
        <f t="shared" si="282"/>
        <v>0.2268</v>
      </c>
      <c r="Y2264" s="55">
        <f t="shared" si="283"/>
        <v>6.1000000000000005</v>
      </c>
      <c r="Z2264" s="54">
        <f t="shared" si="284"/>
        <v>0.80687830687830686</v>
      </c>
      <c r="AA2264" s="49" t="str">
        <f t="shared" ca="1" si="285"/>
        <v>N</v>
      </c>
      <c r="AB2264" s="49">
        <f t="shared" ca="1" si="286"/>
        <v>5</v>
      </c>
      <c r="AC2264" s="49" t="str">
        <f t="shared" ca="1" si="287"/>
        <v>N</v>
      </c>
    </row>
    <row r="2265" spans="1:29" x14ac:dyDescent="0.25">
      <c r="A2265">
        <v>9562</v>
      </c>
      <c r="B2265" s="9">
        <v>43569</v>
      </c>
      <c r="C2265" s="50" t="str">
        <f t="shared" si="280"/>
        <v>N</v>
      </c>
      <c r="D2265" s="52">
        <f>_xlfn.XLOOKUP(B2265,Cal_Date!B:B,Cal_Date!A:A,0)</f>
        <v>3</v>
      </c>
      <c r="E2265">
        <v>2019</v>
      </c>
      <c r="F2265" t="s">
        <v>127</v>
      </c>
      <c r="G2265" t="s">
        <v>130</v>
      </c>
      <c r="H2265" t="s">
        <v>11</v>
      </c>
      <c r="I2265" t="s">
        <v>11</v>
      </c>
      <c r="J2265" t="s">
        <v>15</v>
      </c>
      <c r="K2265" t="s">
        <v>42</v>
      </c>
      <c r="L2265">
        <v>2</v>
      </c>
      <c r="M2265">
        <v>1008</v>
      </c>
      <c r="O2265" t="s">
        <v>28</v>
      </c>
      <c r="R2265" t="s">
        <v>44</v>
      </c>
      <c r="S2265" s="49" t="str">
        <f t="shared" si="281"/>
        <v>Card</v>
      </c>
      <c r="T2265" s="3">
        <v>0.03</v>
      </c>
      <c r="U2265" s="2">
        <v>6.5339999999999998</v>
      </c>
      <c r="V2265" s="2">
        <v>1.98</v>
      </c>
      <c r="W2265" s="54">
        <f>_xlfn.XLOOKUP(M2265,Market!A:A,Market!F:F,0)</f>
        <v>8.8999999999999996E-2</v>
      </c>
      <c r="X2265" s="55">
        <f t="shared" si="282"/>
        <v>0.19602</v>
      </c>
      <c r="Y2265" s="55">
        <f t="shared" si="283"/>
        <v>4.5540000000000003</v>
      </c>
      <c r="Z2265" s="54">
        <f t="shared" si="284"/>
        <v>0.69696969696969702</v>
      </c>
      <c r="AA2265" s="49" t="str">
        <f t="shared" ca="1" si="285"/>
        <v>N</v>
      </c>
      <c r="AB2265" s="49">
        <f t="shared" ca="1" si="286"/>
        <v>5</v>
      </c>
      <c r="AC2265" s="49" t="str">
        <f t="shared" ca="1" si="287"/>
        <v>N</v>
      </c>
    </row>
    <row r="2266" spans="1:29" x14ac:dyDescent="0.25">
      <c r="A2266">
        <v>9563</v>
      </c>
      <c r="B2266" s="9">
        <v>43569</v>
      </c>
      <c r="C2266" s="50" t="str">
        <f t="shared" si="280"/>
        <v>N</v>
      </c>
      <c r="D2266" s="52">
        <f>_xlfn.XLOOKUP(B2266,Cal_Date!B:B,Cal_Date!A:A,0)</f>
        <v>3</v>
      </c>
      <c r="E2266">
        <v>2019</v>
      </c>
      <c r="F2266" t="s">
        <v>127</v>
      </c>
      <c r="G2266" t="s">
        <v>130</v>
      </c>
      <c r="H2266" t="s">
        <v>48</v>
      </c>
      <c r="I2266" t="s">
        <v>18</v>
      </c>
      <c r="J2266" t="s">
        <v>10</v>
      </c>
      <c r="K2266" t="s">
        <v>43</v>
      </c>
      <c r="L2266">
        <v>2</v>
      </c>
      <c r="M2266">
        <v>1008</v>
      </c>
      <c r="O2266" t="s">
        <v>28</v>
      </c>
      <c r="R2266" t="s">
        <v>44</v>
      </c>
      <c r="S2266" s="49" t="str">
        <f t="shared" si="281"/>
        <v>Card</v>
      </c>
      <c r="T2266" s="3">
        <v>0.03</v>
      </c>
      <c r="U2266" s="2">
        <v>15.245999999999999</v>
      </c>
      <c r="V2266" s="2">
        <v>2.92</v>
      </c>
      <c r="W2266" s="54">
        <f>_xlfn.XLOOKUP(M2266,Market!A:A,Market!F:F,0)</f>
        <v>8.8999999999999996E-2</v>
      </c>
      <c r="X2266" s="55">
        <f t="shared" si="282"/>
        <v>0.45737999999999995</v>
      </c>
      <c r="Y2266" s="55">
        <f t="shared" si="283"/>
        <v>12.325999999999999</v>
      </c>
      <c r="Z2266" s="54">
        <f t="shared" si="284"/>
        <v>0.80847435392889933</v>
      </c>
      <c r="AA2266" s="49" t="str">
        <f t="shared" ca="1" si="285"/>
        <v>N</v>
      </c>
      <c r="AB2266" s="49">
        <f t="shared" ca="1" si="286"/>
        <v>5</v>
      </c>
      <c r="AC2266" s="49" t="str">
        <f t="shared" ca="1" si="287"/>
        <v>N</v>
      </c>
    </row>
    <row r="2267" spans="1:29" x14ac:dyDescent="0.25">
      <c r="A2267">
        <v>9564</v>
      </c>
      <c r="B2267" s="9">
        <v>43569</v>
      </c>
      <c r="C2267" s="50" t="str">
        <f t="shared" si="280"/>
        <v>N</v>
      </c>
      <c r="D2267" s="52">
        <f>_xlfn.XLOOKUP(B2267,Cal_Date!B:B,Cal_Date!A:A,0)</f>
        <v>3</v>
      </c>
      <c r="E2267">
        <v>2019</v>
      </c>
      <c r="F2267" t="s">
        <v>127</v>
      </c>
      <c r="G2267" t="s">
        <v>130</v>
      </c>
      <c r="H2267" t="s">
        <v>48</v>
      </c>
      <c r="I2267" t="s">
        <v>18</v>
      </c>
      <c r="J2267" t="s">
        <v>10</v>
      </c>
      <c r="K2267" t="s">
        <v>43</v>
      </c>
      <c r="L2267">
        <v>1</v>
      </c>
      <c r="M2267">
        <v>1009</v>
      </c>
      <c r="O2267" t="s">
        <v>28</v>
      </c>
      <c r="R2267" t="s">
        <v>44</v>
      </c>
      <c r="S2267" s="49" t="str">
        <f t="shared" si="281"/>
        <v>Card</v>
      </c>
      <c r="T2267" s="3">
        <v>0.03</v>
      </c>
      <c r="U2267" s="2">
        <v>7.6229999999999993</v>
      </c>
      <c r="V2267" s="2">
        <v>1.46</v>
      </c>
      <c r="W2267" s="54">
        <f>_xlfn.XLOOKUP(M2267,Market!A:A,Market!F:F,0)</f>
        <v>8.8999999999999996E-2</v>
      </c>
      <c r="X2267" s="55">
        <f t="shared" si="282"/>
        <v>0.22868999999999998</v>
      </c>
      <c r="Y2267" s="55">
        <f t="shared" si="283"/>
        <v>6.1629999999999994</v>
      </c>
      <c r="Z2267" s="54">
        <f t="shared" si="284"/>
        <v>0.80847435392889933</v>
      </c>
      <c r="AA2267" s="49" t="str">
        <f t="shared" ca="1" si="285"/>
        <v>N</v>
      </c>
      <c r="AB2267" s="49">
        <f t="shared" ca="1" si="286"/>
        <v>5</v>
      </c>
      <c r="AC2267" s="49" t="str">
        <f t="shared" ca="1" si="287"/>
        <v>N</v>
      </c>
    </row>
    <row r="2268" spans="1:29" x14ac:dyDescent="0.25">
      <c r="A2268">
        <v>9565</v>
      </c>
      <c r="B2268" s="9">
        <v>43569</v>
      </c>
      <c r="C2268" s="50" t="str">
        <f t="shared" si="280"/>
        <v>N</v>
      </c>
      <c r="D2268" s="52">
        <f>_xlfn.XLOOKUP(B2268,Cal_Date!B:B,Cal_Date!A:A,0)</f>
        <v>3</v>
      </c>
      <c r="E2268">
        <v>2019</v>
      </c>
      <c r="F2268" t="s">
        <v>127</v>
      </c>
      <c r="G2268" t="s">
        <v>130</v>
      </c>
      <c r="H2268" t="s">
        <v>48</v>
      </c>
      <c r="I2268" t="s">
        <v>18</v>
      </c>
      <c r="J2268" t="s">
        <v>10</v>
      </c>
      <c r="K2268" t="s">
        <v>43</v>
      </c>
      <c r="L2268">
        <v>1</v>
      </c>
      <c r="M2268">
        <v>1010</v>
      </c>
      <c r="O2268" t="s">
        <v>25</v>
      </c>
      <c r="R2268" t="s">
        <v>46</v>
      </c>
      <c r="S2268" s="49" t="str">
        <f t="shared" si="281"/>
        <v>Card</v>
      </c>
      <c r="T2268" s="3">
        <v>0.04</v>
      </c>
      <c r="U2268" s="2">
        <v>7.5600000000000005</v>
      </c>
      <c r="V2268" s="2">
        <v>1.46</v>
      </c>
      <c r="W2268" s="54">
        <f>_xlfn.XLOOKUP(M2268,Market!A:A,Market!F:F,0)</f>
        <v>0.08</v>
      </c>
      <c r="X2268" s="55">
        <f t="shared" si="282"/>
        <v>0.3024</v>
      </c>
      <c r="Y2268" s="55">
        <f t="shared" si="283"/>
        <v>6.1000000000000005</v>
      </c>
      <c r="Z2268" s="54">
        <f t="shared" si="284"/>
        <v>0.80687830687830686</v>
      </c>
      <c r="AA2268" s="49" t="str">
        <f t="shared" ca="1" si="285"/>
        <v>N</v>
      </c>
      <c r="AB2268" s="49">
        <f t="shared" ca="1" si="286"/>
        <v>5</v>
      </c>
      <c r="AC2268" s="49" t="str">
        <f t="shared" ca="1" si="287"/>
        <v>N</v>
      </c>
    </row>
    <row r="2269" spans="1:29" x14ac:dyDescent="0.25">
      <c r="A2269">
        <v>9566</v>
      </c>
      <c r="B2269" s="9">
        <v>43569</v>
      </c>
      <c r="C2269" s="50" t="str">
        <f t="shared" si="280"/>
        <v>N</v>
      </c>
      <c r="D2269" s="52">
        <f>_xlfn.XLOOKUP(B2269,Cal_Date!B:B,Cal_Date!A:A,0)</f>
        <v>3</v>
      </c>
      <c r="E2269">
        <v>2019</v>
      </c>
      <c r="F2269" t="s">
        <v>127</v>
      </c>
      <c r="G2269" t="s">
        <v>130</v>
      </c>
      <c r="H2269" t="s">
        <v>48</v>
      </c>
      <c r="I2269" t="s">
        <v>18</v>
      </c>
      <c r="J2269" t="s">
        <v>10</v>
      </c>
      <c r="K2269" t="s">
        <v>43</v>
      </c>
      <c r="L2269">
        <v>1</v>
      </c>
      <c r="M2269">
        <v>1008</v>
      </c>
      <c r="O2269" t="s">
        <v>28</v>
      </c>
      <c r="R2269" t="s">
        <v>46</v>
      </c>
      <c r="S2269" s="49" t="str">
        <f t="shared" si="281"/>
        <v>Card</v>
      </c>
      <c r="T2269" s="3">
        <v>0.04</v>
      </c>
      <c r="U2269" s="2">
        <v>7.6229999999999993</v>
      </c>
      <c r="V2269" s="2">
        <v>1.46</v>
      </c>
      <c r="W2269" s="54">
        <f>_xlfn.XLOOKUP(M2269,Market!A:A,Market!F:F,0)</f>
        <v>8.8999999999999996E-2</v>
      </c>
      <c r="X2269" s="55">
        <f t="shared" si="282"/>
        <v>0.30491999999999997</v>
      </c>
      <c r="Y2269" s="55">
        <f t="shared" si="283"/>
        <v>6.1629999999999994</v>
      </c>
      <c r="Z2269" s="54">
        <f t="shared" si="284"/>
        <v>0.80847435392889933</v>
      </c>
      <c r="AA2269" s="49" t="str">
        <f t="shared" ca="1" si="285"/>
        <v>N</v>
      </c>
      <c r="AB2269" s="49">
        <f t="shared" ca="1" si="286"/>
        <v>5</v>
      </c>
      <c r="AC2269" s="49" t="str">
        <f t="shared" ca="1" si="287"/>
        <v>N</v>
      </c>
    </row>
    <row r="2270" spans="1:29" x14ac:dyDescent="0.25">
      <c r="A2270">
        <v>9567</v>
      </c>
      <c r="B2270" s="9">
        <v>43569</v>
      </c>
      <c r="C2270" s="50" t="str">
        <f t="shared" si="280"/>
        <v>N</v>
      </c>
      <c r="D2270" s="52">
        <f>_xlfn.XLOOKUP(B2270,Cal_Date!B:B,Cal_Date!A:A,0)</f>
        <v>3</v>
      </c>
      <c r="E2270">
        <v>2019</v>
      </c>
      <c r="F2270" t="s">
        <v>127</v>
      </c>
      <c r="G2270" t="s">
        <v>130</v>
      </c>
      <c r="H2270" t="s">
        <v>48</v>
      </c>
      <c r="I2270" t="s">
        <v>18</v>
      </c>
      <c r="J2270" t="s">
        <v>10</v>
      </c>
      <c r="K2270" t="s">
        <v>43</v>
      </c>
      <c r="L2270">
        <v>2</v>
      </c>
      <c r="M2270">
        <v>1008</v>
      </c>
      <c r="O2270" t="s">
        <v>28</v>
      </c>
      <c r="R2270" t="s">
        <v>47</v>
      </c>
      <c r="S2270" s="49" t="str">
        <f t="shared" si="281"/>
        <v>Card</v>
      </c>
      <c r="T2270" s="3">
        <v>3.5000000000000003E-2</v>
      </c>
      <c r="U2270" s="2">
        <v>15.245999999999999</v>
      </c>
      <c r="V2270" s="2">
        <v>2.92</v>
      </c>
      <c r="W2270" s="54">
        <f>_xlfn.XLOOKUP(M2270,Market!A:A,Market!F:F,0)</f>
        <v>8.8999999999999996E-2</v>
      </c>
      <c r="X2270" s="55">
        <f t="shared" si="282"/>
        <v>0.53361000000000003</v>
      </c>
      <c r="Y2270" s="55">
        <f t="shared" si="283"/>
        <v>12.325999999999999</v>
      </c>
      <c r="Z2270" s="54">
        <f t="shared" si="284"/>
        <v>0.80847435392889933</v>
      </c>
      <c r="AA2270" s="49" t="str">
        <f t="shared" ca="1" si="285"/>
        <v>N</v>
      </c>
      <c r="AB2270" s="49">
        <f t="shared" ca="1" si="286"/>
        <v>5</v>
      </c>
      <c r="AC2270" s="49" t="str">
        <f t="shared" ca="1" si="287"/>
        <v>N</v>
      </c>
    </row>
    <row r="2271" spans="1:29" x14ac:dyDescent="0.25">
      <c r="A2271">
        <v>9568</v>
      </c>
      <c r="B2271" s="9">
        <v>43569</v>
      </c>
      <c r="C2271" s="50" t="str">
        <f t="shared" si="280"/>
        <v>N</v>
      </c>
      <c r="D2271" s="52">
        <f>_xlfn.XLOOKUP(B2271,Cal_Date!B:B,Cal_Date!A:A,0)</f>
        <v>3</v>
      </c>
      <c r="E2271">
        <v>2019</v>
      </c>
      <c r="F2271" t="s">
        <v>127</v>
      </c>
      <c r="G2271" t="s">
        <v>130</v>
      </c>
      <c r="H2271" t="s">
        <v>48</v>
      </c>
      <c r="I2271" t="s">
        <v>18</v>
      </c>
      <c r="J2271" t="s">
        <v>10</v>
      </c>
      <c r="K2271" t="s">
        <v>43</v>
      </c>
      <c r="L2271">
        <v>1</v>
      </c>
      <c r="M2271">
        <v>1008</v>
      </c>
      <c r="O2271" t="s">
        <v>28</v>
      </c>
      <c r="R2271" t="s">
        <v>46</v>
      </c>
      <c r="S2271" s="49" t="str">
        <f t="shared" si="281"/>
        <v>Card</v>
      </c>
      <c r="T2271" s="3">
        <v>0.04</v>
      </c>
      <c r="U2271" s="2">
        <v>7.6229999999999993</v>
      </c>
      <c r="V2271" s="2">
        <v>1.46</v>
      </c>
      <c r="W2271" s="54">
        <f>_xlfn.XLOOKUP(M2271,Market!A:A,Market!F:F,0)</f>
        <v>8.8999999999999996E-2</v>
      </c>
      <c r="X2271" s="55">
        <f t="shared" si="282"/>
        <v>0.30491999999999997</v>
      </c>
      <c r="Y2271" s="55">
        <f t="shared" si="283"/>
        <v>6.1629999999999994</v>
      </c>
      <c r="Z2271" s="54">
        <f t="shared" si="284"/>
        <v>0.80847435392889933</v>
      </c>
      <c r="AA2271" s="49" t="str">
        <f t="shared" ca="1" si="285"/>
        <v>N</v>
      </c>
      <c r="AB2271" s="49">
        <f t="shared" ca="1" si="286"/>
        <v>5</v>
      </c>
      <c r="AC2271" s="49" t="str">
        <f t="shared" ca="1" si="287"/>
        <v>N</v>
      </c>
    </row>
    <row r="2272" spans="1:29" x14ac:dyDescent="0.25">
      <c r="A2272">
        <v>9569</v>
      </c>
      <c r="B2272" s="9">
        <v>43569</v>
      </c>
      <c r="C2272" s="50" t="str">
        <f t="shared" si="280"/>
        <v>N</v>
      </c>
      <c r="D2272" s="52">
        <f>_xlfn.XLOOKUP(B2272,Cal_Date!B:B,Cal_Date!A:A,0)</f>
        <v>3</v>
      </c>
      <c r="E2272">
        <v>2019</v>
      </c>
      <c r="F2272" t="s">
        <v>127</v>
      </c>
      <c r="G2272" t="s">
        <v>130</v>
      </c>
      <c r="H2272" t="s">
        <v>14</v>
      </c>
      <c r="I2272" t="s">
        <v>18</v>
      </c>
      <c r="J2272" t="s">
        <v>15</v>
      </c>
      <c r="K2272" t="s">
        <v>43</v>
      </c>
      <c r="L2272">
        <v>2</v>
      </c>
      <c r="M2272">
        <v>1004</v>
      </c>
      <c r="O2272" t="s">
        <v>28</v>
      </c>
      <c r="R2272" t="s">
        <v>44</v>
      </c>
      <c r="S2272" s="49" t="str">
        <f t="shared" si="281"/>
        <v>Card</v>
      </c>
      <c r="T2272" s="3">
        <v>0.03</v>
      </c>
      <c r="U2272" s="2">
        <v>13.780000000000001</v>
      </c>
      <c r="V2272" s="2">
        <v>4.2</v>
      </c>
      <c r="W2272" s="54">
        <f>_xlfn.XLOOKUP(M2272,Market!A:A,Market!F:F,0)</f>
        <v>0.06</v>
      </c>
      <c r="X2272" s="55">
        <f t="shared" si="282"/>
        <v>0.41340000000000005</v>
      </c>
      <c r="Y2272" s="55">
        <f t="shared" si="283"/>
        <v>9.5800000000000018</v>
      </c>
      <c r="Z2272" s="54">
        <f t="shared" si="284"/>
        <v>0.69521044992743108</v>
      </c>
      <c r="AA2272" s="49" t="str">
        <f t="shared" ca="1" si="285"/>
        <v>N</v>
      </c>
      <c r="AB2272" s="49">
        <f t="shared" ca="1" si="286"/>
        <v>5</v>
      </c>
      <c r="AC2272" s="49" t="str">
        <f t="shared" ca="1" si="287"/>
        <v>N</v>
      </c>
    </row>
    <row r="2273" spans="1:29" x14ac:dyDescent="0.25">
      <c r="A2273">
        <v>9570</v>
      </c>
      <c r="B2273" s="9">
        <v>43569</v>
      </c>
      <c r="C2273" s="50" t="str">
        <f t="shared" si="280"/>
        <v>N</v>
      </c>
      <c r="D2273" s="52">
        <f>_xlfn.XLOOKUP(B2273,Cal_Date!B:B,Cal_Date!A:A,0)</f>
        <v>3</v>
      </c>
      <c r="E2273">
        <v>2019</v>
      </c>
      <c r="F2273" t="s">
        <v>127</v>
      </c>
      <c r="G2273" t="s">
        <v>130</v>
      </c>
      <c r="H2273" t="s">
        <v>14</v>
      </c>
      <c r="I2273" t="s">
        <v>18</v>
      </c>
      <c r="J2273" t="s">
        <v>15</v>
      </c>
      <c r="K2273" t="s">
        <v>43</v>
      </c>
      <c r="L2273">
        <v>1</v>
      </c>
      <c r="M2273">
        <v>1009</v>
      </c>
      <c r="O2273" t="s">
        <v>28</v>
      </c>
      <c r="R2273" t="s">
        <v>44</v>
      </c>
      <c r="S2273" s="49" t="str">
        <f t="shared" si="281"/>
        <v>Card</v>
      </c>
      <c r="T2273" s="3">
        <v>0.03</v>
      </c>
      <c r="U2273" s="2">
        <v>7.6229999999999993</v>
      </c>
      <c r="V2273" s="2">
        <v>2.2200000000000002</v>
      </c>
      <c r="W2273" s="54">
        <f>_xlfn.XLOOKUP(M2273,Market!A:A,Market!F:F,0)</f>
        <v>8.8999999999999996E-2</v>
      </c>
      <c r="X2273" s="55">
        <f t="shared" si="282"/>
        <v>0.22868999999999998</v>
      </c>
      <c r="Y2273" s="55">
        <f t="shared" si="283"/>
        <v>5.4029999999999987</v>
      </c>
      <c r="Z2273" s="54">
        <f t="shared" si="284"/>
        <v>0.7087760724124359</v>
      </c>
      <c r="AA2273" s="49" t="str">
        <f t="shared" ca="1" si="285"/>
        <v>N</v>
      </c>
      <c r="AB2273" s="49">
        <f t="shared" ca="1" si="286"/>
        <v>5</v>
      </c>
      <c r="AC2273" s="49" t="str">
        <f t="shared" ca="1" si="287"/>
        <v>N</v>
      </c>
    </row>
    <row r="2274" spans="1:29" x14ac:dyDescent="0.25">
      <c r="A2274">
        <v>9571</v>
      </c>
      <c r="B2274" s="9">
        <v>43569</v>
      </c>
      <c r="C2274" s="50" t="str">
        <f t="shared" si="280"/>
        <v>N</v>
      </c>
      <c r="D2274" s="52">
        <f>_xlfn.XLOOKUP(B2274,Cal_Date!B:B,Cal_Date!A:A,0)</f>
        <v>3</v>
      </c>
      <c r="E2274">
        <v>2019</v>
      </c>
      <c r="F2274" t="s">
        <v>127</v>
      </c>
      <c r="G2274" t="s">
        <v>130</v>
      </c>
      <c r="H2274" t="s">
        <v>14</v>
      </c>
      <c r="I2274" t="s">
        <v>18</v>
      </c>
      <c r="J2274" t="s">
        <v>15</v>
      </c>
      <c r="K2274" t="s">
        <v>43</v>
      </c>
      <c r="L2274">
        <v>2</v>
      </c>
      <c r="M2274">
        <v>1010</v>
      </c>
      <c r="O2274" t="s">
        <v>25</v>
      </c>
      <c r="R2274" t="s">
        <v>44</v>
      </c>
      <c r="S2274" s="49" t="str">
        <f t="shared" si="281"/>
        <v>Card</v>
      </c>
      <c r="T2274" s="3">
        <v>0.03</v>
      </c>
      <c r="U2274" s="2">
        <v>15.120000000000001</v>
      </c>
      <c r="V2274" s="2">
        <v>4.4400000000000004</v>
      </c>
      <c r="W2274" s="54">
        <f>_xlfn.XLOOKUP(M2274,Market!A:A,Market!F:F,0)</f>
        <v>0.08</v>
      </c>
      <c r="X2274" s="55">
        <f t="shared" si="282"/>
        <v>0.4536</v>
      </c>
      <c r="Y2274" s="55">
        <f t="shared" si="283"/>
        <v>10.68</v>
      </c>
      <c r="Z2274" s="54">
        <f t="shared" si="284"/>
        <v>0.70634920634920628</v>
      </c>
      <c r="AA2274" s="49" t="str">
        <f t="shared" ca="1" si="285"/>
        <v>N</v>
      </c>
      <c r="AB2274" s="49">
        <f t="shared" ca="1" si="286"/>
        <v>5</v>
      </c>
      <c r="AC2274" s="49" t="str">
        <f t="shared" ca="1" si="287"/>
        <v>N</v>
      </c>
    </row>
    <row r="2275" spans="1:29" x14ac:dyDescent="0.25">
      <c r="A2275">
        <v>9572</v>
      </c>
      <c r="B2275" s="9">
        <v>43569</v>
      </c>
      <c r="C2275" s="50" t="str">
        <f t="shared" si="280"/>
        <v>N</v>
      </c>
      <c r="D2275" s="52">
        <f>_xlfn.XLOOKUP(B2275,Cal_Date!B:B,Cal_Date!A:A,0)</f>
        <v>3</v>
      </c>
      <c r="E2275">
        <v>2019</v>
      </c>
      <c r="F2275" t="s">
        <v>127</v>
      </c>
      <c r="G2275" t="s">
        <v>130</v>
      </c>
      <c r="H2275" t="s">
        <v>48</v>
      </c>
      <c r="I2275" t="s">
        <v>18</v>
      </c>
      <c r="J2275" t="s">
        <v>10</v>
      </c>
      <c r="K2275" t="s">
        <v>43</v>
      </c>
      <c r="L2275">
        <v>1</v>
      </c>
      <c r="M2275">
        <v>1011</v>
      </c>
      <c r="O2275" t="s">
        <v>25</v>
      </c>
      <c r="R2275" t="s">
        <v>44</v>
      </c>
      <c r="S2275" s="49" t="str">
        <f t="shared" si="281"/>
        <v>Card</v>
      </c>
      <c r="T2275" s="3">
        <v>0.03</v>
      </c>
      <c r="U2275" s="2">
        <v>7.42</v>
      </c>
      <c r="V2275" s="2">
        <v>1.46</v>
      </c>
      <c r="W2275" s="54">
        <f>_xlfn.XLOOKUP(M2275,Market!A:A,Market!F:F,0)</f>
        <v>0.06</v>
      </c>
      <c r="X2275" s="55">
        <f t="shared" si="282"/>
        <v>0.22259999999999999</v>
      </c>
      <c r="Y2275" s="55">
        <f t="shared" si="283"/>
        <v>5.96</v>
      </c>
      <c r="Z2275" s="54">
        <f t="shared" si="284"/>
        <v>0.80323450134770891</v>
      </c>
      <c r="AA2275" s="49" t="str">
        <f t="shared" ca="1" si="285"/>
        <v>N</v>
      </c>
      <c r="AB2275" s="49">
        <f t="shared" ca="1" si="286"/>
        <v>5</v>
      </c>
      <c r="AC2275" s="49" t="str">
        <f t="shared" ca="1" si="287"/>
        <v>N</v>
      </c>
    </row>
    <row r="2276" spans="1:29" x14ac:dyDescent="0.25">
      <c r="A2276">
        <v>9573</v>
      </c>
      <c r="B2276" s="9">
        <v>43569</v>
      </c>
      <c r="C2276" s="50" t="str">
        <f t="shared" si="280"/>
        <v>N</v>
      </c>
      <c r="D2276" s="52">
        <f>_xlfn.XLOOKUP(B2276,Cal_Date!B:B,Cal_Date!A:A,0)</f>
        <v>3</v>
      </c>
      <c r="E2276">
        <v>2019</v>
      </c>
      <c r="F2276" t="s">
        <v>127</v>
      </c>
      <c r="G2276" t="s">
        <v>130</v>
      </c>
      <c r="H2276" t="s">
        <v>14</v>
      </c>
      <c r="I2276" t="s">
        <v>18</v>
      </c>
      <c r="J2276" t="s">
        <v>15</v>
      </c>
      <c r="K2276" t="s">
        <v>43</v>
      </c>
      <c r="L2276">
        <v>1</v>
      </c>
      <c r="M2276">
        <v>1011</v>
      </c>
      <c r="O2276" t="s">
        <v>25</v>
      </c>
      <c r="R2276" t="s">
        <v>44</v>
      </c>
      <c r="S2276" s="49" t="str">
        <f t="shared" si="281"/>
        <v>Card</v>
      </c>
      <c r="T2276" s="3">
        <v>0.03</v>
      </c>
      <c r="U2276" s="2">
        <v>6.8900000000000006</v>
      </c>
      <c r="V2276" s="2">
        <v>2.1</v>
      </c>
      <c r="W2276" s="54">
        <f>_xlfn.XLOOKUP(M2276,Market!A:A,Market!F:F,0)</f>
        <v>0.06</v>
      </c>
      <c r="X2276" s="55">
        <f t="shared" si="282"/>
        <v>0.20670000000000002</v>
      </c>
      <c r="Y2276" s="55">
        <f t="shared" si="283"/>
        <v>4.7900000000000009</v>
      </c>
      <c r="Z2276" s="54">
        <f t="shared" si="284"/>
        <v>0.69521044992743108</v>
      </c>
      <c r="AA2276" s="49" t="str">
        <f t="shared" ca="1" si="285"/>
        <v>N</v>
      </c>
      <c r="AB2276" s="49">
        <f t="shared" ca="1" si="286"/>
        <v>5</v>
      </c>
      <c r="AC2276" s="49" t="str">
        <f t="shared" ca="1" si="287"/>
        <v>N</v>
      </c>
    </row>
    <row r="2277" spans="1:29" x14ac:dyDescent="0.25">
      <c r="A2277">
        <v>9574</v>
      </c>
      <c r="B2277" s="9">
        <v>43569</v>
      </c>
      <c r="C2277" s="50" t="str">
        <f t="shared" si="280"/>
        <v>N</v>
      </c>
      <c r="D2277" s="52">
        <f>_xlfn.XLOOKUP(B2277,Cal_Date!B:B,Cal_Date!A:A,0)</f>
        <v>3</v>
      </c>
      <c r="E2277">
        <v>2019</v>
      </c>
      <c r="F2277" t="s">
        <v>127</v>
      </c>
      <c r="G2277" t="s">
        <v>130</v>
      </c>
      <c r="H2277" t="s">
        <v>11</v>
      </c>
      <c r="I2277" t="s">
        <v>11</v>
      </c>
      <c r="J2277" t="s">
        <v>15</v>
      </c>
      <c r="K2277" t="s">
        <v>42</v>
      </c>
      <c r="L2277">
        <v>1</v>
      </c>
      <c r="M2277">
        <v>1011</v>
      </c>
      <c r="O2277" t="s">
        <v>25</v>
      </c>
      <c r="R2277" t="s">
        <v>46</v>
      </c>
      <c r="S2277" s="49" t="str">
        <f t="shared" si="281"/>
        <v>Card</v>
      </c>
      <c r="T2277" s="3">
        <v>0.04</v>
      </c>
      <c r="U2277" s="2">
        <v>2.6500000000000004</v>
      </c>
      <c r="V2277" s="2">
        <v>0.87</v>
      </c>
      <c r="W2277" s="54">
        <f>_xlfn.XLOOKUP(M2277,Market!A:A,Market!F:F,0)</f>
        <v>0.06</v>
      </c>
      <c r="X2277" s="55">
        <f t="shared" si="282"/>
        <v>0.10600000000000001</v>
      </c>
      <c r="Y2277" s="55">
        <f t="shared" si="283"/>
        <v>1.7800000000000002</v>
      </c>
      <c r="Z2277" s="54">
        <f t="shared" si="284"/>
        <v>0.67169811320754713</v>
      </c>
      <c r="AA2277" s="49" t="str">
        <f t="shared" ca="1" si="285"/>
        <v>N</v>
      </c>
      <c r="AB2277" s="49">
        <f t="shared" ca="1" si="286"/>
        <v>5</v>
      </c>
      <c r="AC2277" s="49" t="str">
        <f t="shared" ca="1" si="287"/>
        <v>N</v>
      </c>
    </row>
    <row r="2278" spans="1:29" x14ac:dyDescent="0.25">
      <c r="A2278">
        <v>9575</v>
      </c>
      <c r="B2278" s="9">
        <v>43569</v>
      </c>
      <c r="C2278" s="50" t="str">
        <f t="shared" si="280"/>
        <v>N</v>
      </c>
      <c r="D2278" s="52">
        <f>_xlfn.XLOOKUP(B2278,Cal_Date!B:B,Cal_Date!A:A,0)</f>
        <v>3</v>
      </c>
      <c r="E2278">
        <v>2019</v>
      </c>
      <c r="F2278" t="s">
        <v>127</v>
      </c>
      <c r="G2278" t="s">
        <v>130</v>
      </c>
      <c r="H2278" t="s">
        <v>48</v>
      </c>
      <c r="I2278" t="s">
        <v>18</v>
      </c>
      <c r="J2278" t="s">
        <v>10</v>
      </c>
      <c r="K2278" t="s">
        <v>43</v>
      </c>
      <c r="L2278">
        <v>1</v>
      </c>
      <c r="M2278">
        <v>1001</v>
      </c>
      <c r="O2278" t="s">
        <v>25</v>
      </c>
      <c r="R2278" t="s">
        <v>44</v>
      </c>
      <c r="S2278" s="49" t="str">
        <f t="shared" si="281"/>
        <v>Card</v>
      </c>
      <c r="T2278" s="3">
        <v>0.03</v>
      </c>
      <c r="U2278" s="2">
        <v>7.42</v>
      </c>
      <c r="V2278" s="2">
        <v>1.46</v>
      </c>
      <c r="W2278" s="54">
        <f>_xlfn.XLOOKUP(M2278,Market!A:A,Market!F:F,0)</f>
        <v>0.06</v>
      </c>
      <c r="X2278" s="55">
        <f t="shared" si="282"/>
        <v>0.22259999999999999</v>
      </c>
      <c r="Y2278" s="55">
        <f t="shared" si="283"/>
        <v>5.96</v>
      </c>
      <c r="Z2278" s="54">
        <f t="shared" si="284"/>
        <v>0.80323450134770891</v>
      </c>
      <c r="AA2278" s="49" t="str">
        <f t="shared" ca="1" si="285"/>
        <v>N</v>
      </c>
      <c r="AB2278" s="49">
        <f t="shared" ca="1" si="286"/>
        <v>5</v>
      </c>
      <c r="AC2278" s="49" t="str">
        <f t="shared" ca="1" si="287"/>
        <v>N</v>
      </c>
    </row>
    <row r="2279" spans="1:29" x14ac:dyDescent="0.25">
      <c r="A2279">
        <v>9576</v>
      </c>
      <c r="B2279" s="9">
        <v>43569</v>
      </c>
      <c r="C2279" s="50" t="str">
        <f t="shared" si="280"/>
        <v>N</v>
      </c>
      <c r="D2279" s="52">
        <f>_xlfn.XLOOKUP(B2279,Cal_Date!B:B,Cal_Date!A:A,0)</f>
        <v>3</v>
      </c>
      <c r="E2279">
        <v>2019</v>
      </c>
      <c r="F2279" t="s">
        <v>127</v>
      </c>
      <c r="G2279" t="s">
        <v>130</v>
      </c>
      <c r="H2279" t="s">
        <v>48</v>
      </c>
      <c r="I2279" t="s">
        <v>18</v>
      </c>
      <c r="J2279" t="s">
        <v>10</v>
      </c>
      <c r="K2279" t="s">
        <v>43</v>
      </c>
      <c r="L2279">
        <v>2</v>
      </c>
      <c r="M2279">
        <v>1000</v>
      </c>
      <c r="O2279" t="s">
        <v>25</v>
      </c>
      <c r="R2279" t="s">
        <v>44</v>
      </c>
      <c r="S2279" s="49" t="str">
        <f t="shared" si="281"/>
        <v>Card</v>
      </c>
      <c r="T2279" s="3">
        <v>0.03</v>
      </c>
      <c r="U2279" s="2">
        <v>15.120000000000001</v>
      </c>
      <c r="V2279" s="2">
        <v>2.92</v>
      </c>
      <c r="W2279" s="54">
        <f>_xlfn.XLOOKUP(M2279,Market!A:A,Market!F:F,0)</f>
        <v>0.08</v>
      </c>
      <c r="X2279" s="55">
        <f t="shared" si="282"/>
        <v>0.4536</v>
      </c>
      <c r="Y2279" s="55">
        <f t="shared" si="283"/>
        <v>12.200000000000001</v>
      </c>
      <c r="Z2279" s="54">
        <f t="shared" si="284"/>
        <v>0.80687830687830686</v>
      </c>
      <c r="AA2279" s="49" t="str">
        <f t="shared" ca="1" si="285"/>
        <v>N</v>
      </c>
      <c r="AB2279" s="49">
        <f t="shared" ca="1" si="286"/>
        <v>5</v>
      </c>
      <c r="AC2279" s="49" t="str">
        <f t="shared" ca="1" si="287"/>
        <v>N</v>
      </c>
    </row>
    <row r="2280" spans="1:29" x14ac:dyDescent="0.25">
      <c r="A2280">
        <v>9577</v>
      </c>
      <c r="B2280" s="9">
        <v>43569</v>
      </c>
      <c r="C2280" s="50" t="str">
        <f t="shared" si="280"/>
        <v>N</v>
      </c>
      <c r="D2280" s="52">
        <f>_xlfn.XLOOKUP(B2280,Cal_Date!B:B,Cal_Date!A:A,0)</f>
        <v>3</v>
      </c>
      <c r="E2280">
        <v>2019</v>
      </c>
      <c r="F2280" t="s">
        <v>127</v>
      </c>
      <c r="G2280" t="s">
        <v>130</v>
      </c>
      <c r="H2280" t="s">
        <v>14</v>
      </c>
      <c r="I2280" t="s">
        <v>18</v>
      </c>
      <c r="J2280" t="s">
        <v>15</v>
      </c>
      <c r="K2280" t="s">
        <v>43</v>
      </c>
      <c r="L2280">
        <v>1</v>
      </c>
      <c r="M2280">
        <v>1000</v>
      </c>
      <c r="O2280" t="s">
        <v>25</v>
      </c>
      <c r="R2280" t="s">
        <v>44</v>
      </c>
      <c r="S2280" s="49" t="str">
        <f t="shared" si="281"/>
        <v>Card</v>
      </c>
      <c r="T2280" s="3">
        <v>0.03</v>
      </c>
      <c r="U2280" s="2">
        <v>7.5600000000000005</v>
      </c>
      <c r="V2280" s="2">
        <v>2.2200000000000002</v>
      </c>
      <c r="W2280" s="54">
        <f>_xlfn.XLOOKUP(M2280,Market!A:A,Market!F:F,0)</f>
        <v>0.08</v>
      </c>
      <c r="X2280" s="55">
        <f t="shared" si="282"/>
        <v>0.2268</v>
      </c>
      <c r="Y2280" s="55">
        <f t="shared" si="283"/>
        <v>5.34</v>
      </c>
      <c r="Z2280" s="54">
        <f t="shared" si="284"/>
        <v>0.70634920634920628</v>
      </c>
      <c r="AA2280" s="49" t="str">
        <f t="shared" ca="1" si="285"/>
        <v>N</v>
      </c>
      <c r="AB2280" s="49">
        <f t="shared" ca="1" si="286"/>
        <v>5</v>
      </c>
      <c r="AC2280" s="49" t="str">
        <f t="shared" ca="1" si="287"/>
        <v>N</v>
      </c>
    </row>
    <row r="2281" spans="1:29" x14ac:dyDescent="0.25">
      <c r="A2281">
        <v>9578</v>
      </c>
      <c r="B2281" s="9">
        <v>43569</v>
      </c>
      <c r="C2281" s="50" t="str">
        <f t="shared" si="280"/>
        <v>N</v>
      </c>
      <c r="D2281" s="52">
        <f>_xlfn.XLOOKUP(B2281,Cal_Date!B:B,Cal_Date!A:A,0)</f>
        <v>3</v>
      </c>
      <c r="E2281">
        <v>2019</v>
      </c>
      <c r="F2281" t="s">
        <v>127</v>
      </c>
      <c r="G2281" t="s">
        <v>130</v>
      </c>
      <c r="H2281" t="s">
        <v>14</v>
      </c>
      <c r="I2281" t="s">
        <v>18</v>
      </c>
      <c r="J2281" t="s">
        <v>15</v>
      </c>
      <c r="K2281" t="s">
        <v>43</v>
      </c>
      <c r="L2281">
        <v>1</v>
      </c>
      <c r="M2281">
        <v>1002</v>
      </c>
      <c r="O2281" t="s">
        <v>28</v>
      </c>
      <c r="R2281" t="s">
        <v>44</v>
      </c>
      <c r="S2281" s="49" t="str">
        <f t="shared" si="281"/>
        <v>Card</v>
      </c>
      <c r="T2281" s="3">
        <v>0.03</v>
      </c>
      <c r="U2281" s="2">
        <v>6.8900000000000006</v>
      </c>
      <c r="V2281" s="2">
        <v>2.1</v>
      </c>
      <c r="W2281" s="54">
        <f>_xlfn.XLOOKUP(M2281,Market!A:A,Market!F:F,0)</f>
        <v>0.06</v>
      </c>
      <c r="X2281" s="55">
        <f t="shared" si="282"/>
        <v>0.20670000000000002</v>
      </c>
      <c r="Y2281" s="55">
        <f t="shared" si="283"/>
        <v>4.7900000000000009</v>
      </c>
      <c r="Z2281" s="54">
        <f t="shared" si="284"/>
        <v>0.69521044992743108</v>
      </c>
      <c r="AA2281" s="49" t="str">
        <f t="shared" ca="1" si="285"/>
        <v>N</v>
      </c>
      <c r="AB2281" s="49">
        <f t="shared" ca="1" si="286"/>
        <v>5</v>
      </c>
      <c r="AC2281" s="49" t="str">
        <f t="shared" ca="1" si="287"/>
        <v>N</v>
      </c>
    </row>
    <row r="2282" spans="1:29" x14ac:dyDescent="0.25">
      <c r="A2282">
        <v>9579</v>
      </c>
      <c r="B2282" s="9">
        <v>43569</v>
      </c>
      <c r="C2282" s="50" t="str">
        <f t="shared" si="280"/>
        <v>N</v>
      </c>
      <c r="D2282" s="52">
        <f>_xlfn.XLOOKUP(B2282,Cal_Date!B:B,Cal_Date!A:A,0)</f>
        <v>3</v>
      </c>
      <c r="E2282">
        <v>2019</v>
      </c>
      <c r="F2282" t="s">
        <v>127</v>
      </c>
      <c r="G2282" t="s">
        <v>130</v>
      </c>
      <c r="H2282" t="s">
        <v>11</v>
      </c>
      <c r="I2282" t="s">
        <v>11</v>
      </c>
      <c r="J2282" t="s">
        <v>15</v>
      </c>
      <c r="K2282" t="s">
        <v>42</v>
      </c>
      <c r="L2282">
        <v>1</v>
      </c>
      <c r="M2282">
        <v>1003</v>
      </c>
      <c r="O2282" t="s">
        <v>25</v>
      </c>
      <c r="R2282" t="s">
        <v>44</v>
      </c>
      <c r="S2282" s="49" t="str">
        <f t="shared" si="281"/>
        <v>Card</v>
      </c>
      <c r="T2282" s="3">
        <v>0.03</v>
      </c>
      <c r="U2282" s="2">
        <v>2.6500000000000004</v>
      </c>
      <c r="V2282" s="2">
        <v>0.87</v>
      </c>
      <c r="W2282" s="54">
        <f>_xlfn.XLOOKUP(M2282,Market!A:A,Market!F:F,0)</f>
        <v>0.06</v>
      </c>
      <c r="X2282" s="55">
        <f t="shared" si="282"/>
        <v>7.9500000000000001E-2</v>
      </c>
      <c r="Y2282" s="55">
        <f t="shared" si="283"/>
        <v>1.7800000000000002</v>
      </c>
      <c r="Z2282" s="54">
        <f t="shared" si="284"/>
        <v>0.67169811320754713</v>
      </c>
      <c r="AA2282" s="49" t="str">
        <f t="shared" ca="1" si="285"/>
        <v>N</v>
      </c>
      <c r="AB2282" s="49">
        <f t="shared" ca="1" si="286"/>
        <v>5</v>
      </c>
      <c r="AC2282" s="49" t="str">
        <f t="shared" ca="1" si="287"/>
        <v>N</v>
      </c>
    </row>
    <row r="2283" spans="1:29" x14ac:dyDescent="0.25">
      <c r="A2283">
        <v>9580</v>
      </c>
      <c r="B2283" s="9">
        <v>43569</v>
      </c>
      <c r="C2283" s="50" t="str">
        <f t="shared" si="280"/>
        <v>N</v>
      </c>
      <c r="D2283" s="52">
        <f>_xlfn.XLOOKUP(B2283,Cal_Date!B:B,Cal_Date!A:A,0)</f>
        <v>3</v>
      </c>
      <c r="E2283">
        <v>2019</v>
      </c>
      <c r="F2283" t="s">
        <v>127</v>
      </c>
      <c r="G2283" t="s">
        <v>130</v>
      </c>
      <c r="H2283" t="s">
        <v>48</v>
      </c>
      <c r="I2283" t="s">
        <v>18</v>
      </c>
      <c r="J2283" t="s">
        <v>10</v>
      </c>
      <c r="K2283" t="s">
        <v>43</v>
      </c>
      <c r="L2283">
        <v>1</v>
      </c>
      <c r="M2283">
        <v>1005</v>
      </c>
      <c r="O2283" t="s">
        <v>25</v>
      </c>
      <c r="R2283" t="s">
        <v>44</v>
      </c>
      <c r="S2283" s="49" t="str">
        <f t="shared" si="281"/>
        <v>Card</v>
      </c>
      <c r="T2283" s="3">
        <v>0.03</v>
      </c>
      <c r="U2283" s="2">
        <v>7.6229999999999993</v>
      </c>
      <c r="V2283" s="2">
        <v>1.46</v>
      </c>
      <c r="W2283" s="54">
        <f>_xlfn.XLOOKUP(M2283,Market!A:A,Market!F:F,0)</f>
        <v>8.8999999999999996E-2</v>
      </c>
      <c r="X2283" s="55">
        <f t="shared" si="282"/>
        <v>0.22868999999999998</v>
      </c>
      <c r="Y2283" s="55">
        <f t="shared" si="283"/>
        <v>6.1629999999999994</v>
      </c>
      <c r="Z2283" s="54">
        <f t="shared" si="284"/>
        <v>0.80847435392889933</v>
      </c>
      <c r="AA2283" s="49" t="str">
        <f t="shared" ca="1" si="285"/>
        <v>N</v>
      </c>
      <c r="AB2283" s="49">
        <f t="shared" ca="1" si="286"/>
        <v>5</v>
      </c>
      <c r="AC2283" s="49" t="str">
        <f t="shared" ca="1" si="287"/>
        <v>N</v>
      </c>
    </row>
    <row r="2284" spans="1:29" x14ac:dyDescent="0.25">
      <c r="A2284">
        <v>9581</v>
      </c>
      <c r="B2284" s="9">
        <v>43569</v>
      </c>
      <c r="C2284" s="50" t="str">
        <f t="shared" si="280"/>
        <v>N</v>
      </c>
      <c r="D2284" s="52">
        <f>_xlfn.XLOOKUP(B2284,Cal_Date!B:B,Cal_Date!A:A,0)</f>
        <v>3</v>
      </c>
      <c r="E2284">
        <v>2019</v>
      </c>
      <c r="F2284" t="s">
        <v>127</v>
      </c>
      <c r="G2284" t="s">
        <v>130</v>
      </c>
      <c r="H2284" t="s">
        <v>48</v>
      </c>
      <c r="I2284" t="s">
        <v>18</v>
      </c>
      <c r="J2284" t="s">
        <v>10</v>
      </c>
      <c r="K2284" t="s">
        <v>43</v>
      </c>
      <c r="L2284">
        <v>1</v>
      </c>
      <c r="M2284">
        <v>1005</v>
      </c>
      <c r="O2284" t="s">
        <v>25</v>
      </c>
      <c r="R2284" t="s">
        <v>44</v>
      </c>
      <c r="S2284" s="49" t="str">
        <f t="shared" si="281"/>
        <v>Card</v>
      </c>
      <c r="T2284" s="3">
        <v>0.03</v>
      </c>
      <c r="U2284" s="2">
        <v>7.6229999999999993</v>
      </c>
      <c r="V2284" s="2">
        <v>1.46</v>
      </c>
      <c r="W2284" s="54">
        <f>_xlfn.XLOOKUP(M2284,Market!A:A,Market!F:F,0)</f>
        <v>8.8999999999999996E-2</v>
      </c>
      <c r="X2284" s="55">
        <f t="shared" si="282"/>
        <v>0.22868999999999998</v>
      </c>
      <c r="Y2284" s="55">
        <f t="shared" si="283"/>
        <v>6.1629999999999994</v>
      </c>
      <c r="Z2284" s="54">
        <f t="shared" si="284"/>
        <v>0.80847435392889933</v>
      </c>
      <c r="AA2284" s="49" t="str">
        <f t="shared" ca="1" si="285"/>
        <v>N</v>
      </c>
      <c r="AB2284" s="49">
        <f t="shared" ca="1" si="286"/>
        <v>5</v>
      </c>
      <c r="AC2284" s="49" t="str">
        <f t="shared" ca="1" si="287"/>
        <v>N</v>
      </c>
    </row>
    <row r="2285" spans="1:29" x14ac:dyDescent="0.25">
      <c r="A2285">
        <v>9582</v>
      </c>
      <c r="B2285" s="9">
        <v>43569</v>
      </c>
      <c r="C2285" s="50" t="str">
        <f t="shared" si="280"/>
        <v>N</v>
      </c>
      <c r="D2285" s="52">
        <f>_xlfn.XLOOKUP(B2285,Cal_Date!B:B,Cal_Date!A:A,0)</f>
        <v>3</v>
      </c>
      <c r="E2285">
        <v>2019</v>
      </c>
      <c r="F2285" t="s">
        <v>127</v>
      </c>
      <c r="G2285" t="s">
        <v>130</v>
      </c>
      <c r="H2285" t="s">
        <v>48</v>
      </c>
      <c r="I2285" t="s">
        <v>18</v>
      </c>
      <c r="J2285" t="s">
        <v>10</v>
      </c>
      <c r="K2285" t="s">
        <v>43</v>
      </c>
      <c r="L2285">
        <v>2</v>
      </c>
      <c r="M2285">
        <v>1006</v>
      </c>
      <c r="O2285" t="s">
        <v>28</v>
      </c>
      <c r="R2285" t="s">
        <v>44</v>
      </c>
      <c r="S2285" s="49" t="str">
        <f t="shared" si="281"/>
        <v>Card</v>
      </c>
      <c r="T2285" s="3">
        <v>0.03</v>
      </c>
      <c r="U2285" s="2">
        <v>15.245999999999999</v>
      </c>
      <c r="V2285" s="2">
        <v>2.92</v>
      </c>
      <c r="W2285" s="54">
        <f>_xlfn.XLOOKUP(M2285,Market!A:A,Market!F:F,0)</f>
        <v>8.8999999999999996E-2</v>
      </c>
      <c r="X2285" s="55">
        <f t="shared" si="282"/>
        <v>0.45737999999999995</v>
      </c>
      <c r="Y2285" s="55">
        <f t="shared" si="283"/>
        <v>12.325999999999999</v>
      </c>
      <c r="Z2285" s="54">
        <f t="shared" si="284"/>
        <v>0.80847435392889933</v>
      </c>
      <c r="AA2285" s="49" t="str">
        <f t="shared" ca="1" si="285"/>
        <v>N</v>
      </c>
      <c r="AB2285" s="49">
        <f t="shared" ca="1" si="286"/>
        <v>5</v>
      </c>
      <c r="AC2285" s="49" t="str">
        <f t="shared" ca="1" si="287"/>
        <v>N</v>
      </c>
    </row>
    <row r="2286" spans="1:29" x14ac:dyDescent="0.25">
      <c r="A2286">
        <v>9583</v>
      </c>
      <c r="B2286" s="9">
        <v>43569</v>
      </c>
      <c r="C2286" s="50" t="str">
        <f t="shared" si="280"/>
        <v>N</v>
      </c>
      <c r="D2286" s="52">
        <f>_xlfn.XLOOKUP(B2286,Cal_Date!B:B,Cal_Date!A:A,0)</f>
        <v>3</v>
      </c>
      <c r="E2286">
        <v>2019</v>
      </c>
      <c r="F2286" t="s">
        <v>127</v>
      </c>
      <c r="G2286" t="s">
        <v>130</v>
      </c>
      <c r="H2286" t="s">
        <v>11</v>
      </c>
      <c r="I2286" t="s">
        <v>13</v>
      </c>
      <c r="J2286" t="s">
        <v>15</v>
      </c>
      <c r="K2286" t="s">
        <v>42</v>
      </c>
      <c r="L2286">
        <v>2</v>
      </c>
      <c r="M2286">
        <v>1007</v>
      </c>
      <c r="O2286" t="s">
        <v>28</v>
      </c>
      <c r="R2286" t="s">
        <v>44</v>
      </c>
      <c r="S2286" s="49" t="str">
        <f t="shared" si="281"/>
        <v>Card</v>
      </c>
      <c r="T2286" s="3">
        <v>0.03</v>
      </c>
      <c r="U2286" s="2">
        <v>5.4450000000000003</v>
      </c>
      <c r="V2286" s="2">
        <v>2.84</v>
      </c>
      <c r="W2286" s="54">
        <f>_xlfn.XLOOKUP(M2286,Market!A:A,Market!F:F,0)</f>
        <v>8.8999999999999996E-2</v>
      </c>
      <c r="X2286" s="55">
        <f t="shared" si="282"/>
        <v>0.16335</v>
      </c>
      <c r="Y2286" s="55">
        <f t="shared" si="283"/>
        <v>2.6050000000000004</v>
      </c>
      <c r="Z2286" s="54">
        <f t="shared" si="284"/>
        <v>0.47842056932966032</v>
      </c>
      <c r="AA2286" s="49" t="str">
        <f t="shared" ca="1" si="285"/>
        <v>N</v>
      </c>
      <c r="AB2286" s="49">
        <f t="shared" ca="1" si="286"/>
        <v>5</v>
      </c>
      <c r="AC2286" s="49" t="str">
        <f t="shared" ca="1" si="287"/>
        <v>N</v>
      </c>
    </row>
    <row r="2287" spans="1:29" x14ac:dyDescent="0.25">
      <c r="A2287">
        <v>9584</v>
      </c>
      <c r="B2287" s="9">
        <v>43569</v>
      </c>
      <c r="C2287" s="50" t="str">
        <f t="shared" si="280"/>
        <v>N</v>
      </c>
      <c r="D2287" s="52">
        <f>_xlfn.XLOOKUP(B2287,Cal_Date!B:B,Cal_Date!A:A,0)</f>
        <v>3</v>
      </c>
      <c r="E2287">
        <v>2019</v>
      </c>
      <c r="F2287" t="s">
        <v>127</v>
      </c>
      <c r="G2287" t="s">
        <v>130</v>
      </c>
      <c r="H2287" t="s">
        <v>11</v>
      </c>
      <c r="I2287" t="s">
        <v>13</v>
      </c>
      <c r="J2287" t="s">
        <v>15</v>
      </c>
      <c r="K2287" t="s">
        <v>42</v>
      </c>
      <c r="L2287">
        <v>1</v>
      </c>
      <c r="M2287">
        <v>1008</v>
      </c>
      <c r="O2287" t="s">
        <v>28</v>
      </c>
      <c r="R2287" t="s">
        <v>44</v>
      </c>
      <c r="S2287" s="49" t="str">
        <f t="shared" si="281"/>
        <v>Card</v>
      </c>
      <c r="T2287" s="3">
        <v>0.03</v>
      </c>
      <c r="U2287" s="2">
        <v>2.7225000000000001</v>
      </c>
      <c r="V2287" s="2">
        <v>1.42</v>
      </c>
      <c r="W2287" s="54">
        <f>_xlfn.XLOOKUP(M2287,Market!A:A,Market!F:F,0)</f>
        <v>8.8999999999999996E-2</v>
      </c>
      <c r="X2287" s="55">
        <f t="shared" si="282"/>
        <v>8.1674999999999998E-2</v>
      </c>
      <c r="Y2287" s="55">
        <f t="shared" si="283"/>
        <v>1.3025000000000002</v>
      </c>
      <c r="Z2287" s="54">
        <f t="shared" si="284"/>
        <v>0.47842056932966032</v>
      </c>
      <c r="AA2287" s="49" t="str">
        <f t="shared" ca="1" si="285"/>
        <v>N</v>
      </c>
      <c r="AB2287" s="49">
        <f t="shared" ca="1" si="286"/>
        <v>5</v>
      </c>
      <c r="AC2287" s="49" t="str">
        <f t="shared" ca="1" si="287"/>
        <v>N</v>
      </c>
    </row>
    <row r="2288" spans="1:29" x14ac:dyDescent="0.25">
      <c r="A2288">
        <v>9585</v>
      </c>
      <c r="B2288" s="9">
        <v>43569</v>
      </c>
      <c r="C2288" s="50" t="str">
        <f t="shared" si="280"/>
        <v>N</v>
      </c>
      <c r="D2288" s="52">
        <f>_xlfn.XLOOKUP(B2288,Cal_Date!B:B,Cal_Date!A:A,0)</f>
        <v>3</v>
      </c>
      <c r="E2288">
        <v>2019</v>
      </c>
      <c r="F2288" t="s">
        <v>127</v>
      </c>
      <c r="G2288" t="s">
        <v>130</v>
      </c>
      <c r="H2288" t="s">
        <v>14</v>
      </c>
      <c r="I2288" t="s">
        <v>18</v>
      </c>
      <c r="J2288" t="s">
        <v>15</v>
      </c>
      <c r="K2288" t="s">
        <v>43</v>
      </c>
      <c r="L2288">
        <v>1</v>
      </c>
      <c r="M2288">
        <v>1009</v>
      </c>
      <c r="O2288" t="s">
        <v>28</v>
      </c>
      <c r="R2288" t="s">
        <v>44</v>
      </c>
      <c r="S2288" s="49" t="str">
        <f t="shared" si="281"/>
        <v>Card</v>
      </c>
      <c r="T2288" s="3">
        <v>0.03</v>
      </c>
      <c r="U2288" s="2">
        <v>7.6229999999999993</v>
      </c>
      <c r="V2288" s="2">
        <v>2.2200000000000002</v>
      </c>
      <c r="W2288" s="54">
        <f>_xlfn.XLOOKUP(M2288,Market!A:A,Market!F:F,0)</f>
        <v>8.8999999999999996E-2</v>
      </c>
      <c r="X2288" s="55">
        <f t="shared" si="282"/>
        <v>0.22868999999999998</v>
      </c>
      <c r="Y2288" s="55">
        <f t="shared" si="283"/>
        <v>5.4029999999999987</v>
      </c>
      <c r="Z2288" s="54">
        <f t="shared" si="284"/>
        <v>0.7087760724124359</v>
      </c>
      <c r="AA2288" s="49" t="str">
        <f t="shared" ca="1" si="285"/>
        <v>N</v>
      </c>
      <c r="AB2288" s="49">
        <f t="shared" ca="1" si="286"/>
        <v>5</v>
      </c>
      <c r="AC2288" s="49" t="str">
        <f t="shared" ca="1" si="287"/>
        <v>N</v>
      </c>
    </row>
    <row r="2289" spans="1:29" x14ac:dyDescent="0.25">
      <c r="A2289">
        <v>9586</v>
      </c>
      <c r="B2289" s="9">
        <v>43569</v>
      </c>
      <c r="C2289" s="50" t="str">
        <f t="shared" si="280"/>
        <v>N</v>
      </c>
      <c r="D2289" s="52">
        <f>_xlfn.XLOOKUP(B2289,Cal_Date!B:B,Cal_Date!A:A,0)</f>
        <v>3</v>
      </c>
      <c r="E2289">
        <v>2019</v>
      </c>
      <c r="F2289" t="s">
        <v>127</v>
      </c>
      <c r="G2289" t="s">
        <v>130</v>
      </c>
      <c r="H2289" t="s">
        <v>14</v>
      </c>
      <c r="I2289" t="s">
        <v>18</v>
      </c>
      <c r="J2289" t="s">
        <v>15</v>
      </c>
      <c r="K2289" t="s">
        <v>43</v>
      </c>
      <c r="L2289">
        <v>1</v>
      </c>
      <c r="M2289">
        <v>1006</v>
      </c>
      <c r="O2289" t="s">
        <v>28</v>
      </c>
      <c r="R2289" t="s">
        <v>44</v>
      </c>
      <c r="S2289" s="49" t="str">
        <f t="shared" si="281"/>
        <v>Card</v>
      </c>
      <c r="T2289" s="3">
        <v>0.03</v>
      </c>
      <c r="U2289" s="2">
        <v>7.6229999999999993</v>
      </c>
      <c r="V2289" s="2">
        <v>2.2200000000000002</v>
      </c>
      <c r="W2289" s="54">
        <f>_xlfn.XLOOKUP(M2289,Market!A:A,Market!F:F,0)</f>
        <v>8.8999999999999996E-2</v>
      </c>
      <c r="X2289" s="55">
        <f t="shared" si="282"/>
        <v>0.22868999999999998</v>
      </c>
      <c r="Y2289" s="55">
        <f t="shared" si="283"/>
        <v>5.4029999999999987</v>
      </c>
      <c r="Z2289" s="54">
        <f t="shared" si="284"/>
        <v>0.7087760724124359</v>
      </c>
      <c r="AA2289" s="49" t="str">
        <f t="shared" ca="1" si="285"/>
        <v>N</v>
      </c>
      <c r="AB2289" s="49">
        <f t="shared" ca="1" si="286"/>
        <v>5</v>
      </c>
      <c r="AC2289" s="49" t="str">
        <f t="shared" ca="1" si="287"/>
        <v>N</v>
      </c>
    </row>
    <row r="2290" spans="1:29" x14ac:dyDescent="0.25">
      <c r="A2290">
        <v>9587</v>
      </c>
      <c r="B2290" s="9">
        <v>43569</v>
      </c>
      <c r="C2290" s="50" t="str">
        <f t="shared" si="280"/>
        <v>N</v>
      </c>
      <c r="D2290" s="52">
        <f>_xlfn.XLOOKUP(B2290,Cal_Date!B:B,Cal_Date!A:A,0)</f>
        <v>3</v>
      </c>
      <c r="E2290">
        <v>2019</v>
      </c>
      <c r="F2290" t="s">
        <v>127</v>
      </c>
      <c r="G2290" t="s">
        <v>130</v>
      </c>
      <c r="H2290" t="s">
        <v>48</v>
      </c>
      <c r="I2290" t="s">
        <v>18</v>
      </c>
      <c r="J2290" t="s">
        <v>10</v>
      </c>
      <c r="K2290" t="s">
        <v>43</v>
      </c>
      <c r="L2290">
        <v>2</v>
      </c>
      <c r="M2290">
        <v>1007</v>
      </c>
      <c r="O2290" t="s">
        <v>28</v>
      </c>
      <c r="R2290" t="s">
        <v>44</v>
      </c>
      <c r="S2290" s="49" t="str">
        <f t="shared" si="281"/>
        <v>Card</v>
      </c>
      <c r="T2290" s="3">
        <v>0.03</v>
      </c>
      <c r="U2290" s="2">
        <v>15.245999999999999</v>
      </c>
      <c r="V2290" s="2">
        <v>2.92</v>
      </c>
      <c r="W2290" s="54">
        <f>_xlfn.XLOOKUP(M2290,Market!A:A,Market!F:F,0)</f>
        <v>8.8999999999999996E-2</v>
      </c>
      <c r="X2290" s="55">
        <f t="shared" si="282"/>
        <v>0.45737999999999995</v>
      </c>
      <c r="Y2290" s="55">
        <f t="shared" si="283"/>
        <v>12.325999999999999</v>
      </c>
      <c r="Z2290" s="54">
        <f t="shared" si="284"/>
        <v>0.80847435392889933</v>
      </c>
      <c r="AA2290" s="49" t="str">
        <f t="shared" ca="1" si="285"/>
        <v>N</v>
      </c>
      <c r="AB2290" s="49">
        <f t="shared" ca="1" si="286"/>
        <v>5</v>
      </c>
      <c r="AC2290" s="49" t="str">
        <f t="shared" ca="1" si="287"/>
        <v>N</v>
      </c>
    </row>
    <row r="2291" spans="1:29" x14ac:dyDescent="0.25">
      <c r="A2291">
        <v>9588</v>
      </c>
      <c r="B2291" s="9">
        <v>43569</v>
      </c>
      <c r="C2291" s="50" t="str">
        <f t="shared" si="280"/>
        <v>N</v>
      </c>
      <c r="D2291" s="52">
        <f>_xlfn.XLOOKUP(B2291,Cal_Date!B:B,Cal_Date!A:A,0)</f>
        <v>3</v>
      </c>
      <c r="E2291">
        <v>2019</v>
      </c>
      <c r="F2291" t="s">
        <v>127</v>
      </c>
      <c r="G2291" t="s">
        <v>130</v>
      </c>
      <c r="H2291" t="s">
        <v>11</v>
      </c>
      <c r="I2291" t="s">
        <v>11</v>
      </c>
      <c r="J2291" t="s">
        <v>15</v>
      </c>
      <c r="K2291" t="s">
        <v>42</v>
      </c>
      <c r="L2291">
        <v>1</v>
      </c>
      <c r="M2291">
        <v>1007</v>
      </c>
      <c r="O2291" t="s">
        <v>28</v>
      </c>
      <c r="R2291" t="s">
        <v>44</v>
      </c>
      <c r="S2291" s="49" t="str">
        <f t="shared" si="281"/>
        <v>Card</v>
      </c>
      <c r="T2291" s="3">
        <v>0.03</v>
      </c>
      <c r="U2291" s="2">
        <v>2.7225000000000001</v>
      </c>
      <c r="V2291" s="2">
        <v>0.87</v>
      </c>
      <c r="W2291" s="54">
        <f>_xlfn.XLOOKUP(M2291,Market!A:A,Market!F:F,0)</f>
        <v>8.8999999999999996E-2</v>
      </c>
      <c r="X2291" s="55">
        <f t="shared" si="282"/>
        <v>8.1674999999999998E-2</v>
      </c>
      <c r="Y2291" s="55">
        <f t="shared" si="283"/>
        <v>1.8525</v>
      </c>
      <c r="Z2291" s="54">
        <f t="shared" si="284"/>
        <v>0.68044077134986225</v>
      </c>
      <c r="AA2291" s="49" t="str">
        <f t="shared" ca="1" si="285"/>
        <v>N</v>
      </c>
      <c r="AB2291" s="49">
        <f t="shared" ca="1" si="286"/>
        <v>5</v>
      </c>
      <c r="AC2291" s="49" t="str">
        <f t="shared" ca="1" si="287"/>
        <v>N</v>
      </c>
    </row>
    <row r="2292" spans="1:29" x14ac:dyDescent="0.25">
      <c r="A2292">
        <v>9589</v>
      </c>
      <c r="B2292" s="9">
        <v>43569</v>
      </c>
      <c r="C2292" s="50" t="str">
        <f t="shared" si="280"/>
        <v>N</v>
      </c>
      <c r="D2292" s="52">
        <f>_xlfn.XLOOKUP(B2292,Cal_Date!B:B,Cal_Date!A:A,0)</f>
        <v>3</v>
      </c>
      <c r="E2292">
        <v>2019</v>
      </c>
      <c r="F2292" t="s">
        <v>127</v>
      </c>
      <c r="G2292" t="s">
        <v>130</v>
      </c>
      <c r="H2292" t="s">
        <v>11</v>
      </c>
      <c r="I2292" t="s">
        <v>11</v>
      </c>
      <c r="J2292" t="s">
        <v>15</v>
      </c>
      <c r="K2292" t="s">
        <v>42</v>
      </c>
      <c r="L2292">
        <v>2</v>
      </c>
      <c r="M2292">
        <v>1007</v>
      </c>
      <c r="O2292" t="s">
        <v>28</v>
      </c>
      <c r="R2292" t="s">
        <v>44</v>
      </c>
      <c r="S2292" s="49" t="str">
        <f t="shared" si="281"/>
        <v>Card</v>
      </c>
      <c r="T2292" s="3">
        <v>0.03</v>
      </c>
      <c r="U2292" s="2">
        <v>5.4450000000000003</v>
      </c>
      <c r="V2292" s="2">
        <v>1.74</v>
      </c>
      <c r="W2292" s="54">
        <f>_xlfn.XLOOKUP(M2292,Market!A:A,Market!F:F,0)</f>
        <v>8.8999999999999996E-2</v>
      </c>
      <c r="X2292" s="55">
        <f t="shared" si="282"/>
        <v>0.16335</v>
      </c>
      <c r="Y2292" s="55">
        <f t="shared" si="283"/>
        <v>3.7050000000000001</v>
      </c>
      <c r="Z2292" s="54">
        <f t="shared" si="284"/>
        <v>0.68044077134986225</v>
      </c>
      <c r="AA2292" s="49" t="str">
        <f t="shared" ca="1" si="285"/>
        <v>N</v>
      </c>
      <c r="AB2292" s="49">
        <f t="shared" ca="1" si="286"/>
        <v>5</v>
      </c>
      <c r="AC2292" s="49" t="str">
        <f t="shared" ca="1" si="287"/>
        <v>N</v>
      </c>
    </row>
    <row r="2293" spans="1:29" x14ac:dyDescent="0.25">
      <c r="A2293">
        <v>9590</v>
      </c>
      <c r="B2293" s="9">
        <v>43569</v>
      </c>
      <c r="C2293" s="50" t="str">
        <f t="shared" si="280"/>
        <v>N</v>
      </c>
      <c r="D2293" s="52">
        <f>_xlfn.XLOOKUP(B2293,Cal_Date!B:B,Cal_Date!A:A,0)</f>
        <v>3</v>
      </c>
      <c r="E2293">
        <v>2019</v>
      </c>
      <c r="F2293" t="s">
        <v>127</v>
      </c>
      <c r="G2293" t="s">
        <v>130</v>
      </c>
      <c r="H2293" t="s">
        <v>11</v>
      </c>
      <c r="I2293" t="s">
        <v>11</v>
      </c>
      <c r="J2293" t="s">
        <v>15</v>
      </c>
      <c r="K2293" t="s">
        <v>42</v>
      </c>
      <c r="L2293">
        <v>1</v>
      </c>
      <c r="M2293">
        <v>1005</v>
      </c>
      <c r="O2293" t="s">
        <v>25</v>
      </c>
      <c r="R2293" t="s">
        <v>44</v>
      </c>
      <c r="S2293" s="49" t="str">
        <f t="shared" si="281"/>
        <v>Card</v>
      </c>
      <c r="T2293" s="3">
        <v>0.03</v>
      </c>
      <c r="U2293" s="2">
        <v>2.7225000000000001</v>
      </c>
      <c r="V2293" s="2">
        <v>0.87</v>
      </c>
      <c r="W2293" s="54">
        <f>_xlfn.XLOOKUP(M2293,Market!A:A,Market!F:F,0)</f>
        <v>8.8999999999999996E-2</v>
      </c>
      <c r="X2293" s="55">
        <f t="shared" si="282"/>
        <v>8.1674999999999998E-2</v>
      </c>
      <c r="Y2293" s="55">
        <f t="shared" si="283"/>
        <v>1.8525</v>
      </c>
      <c r="Z2293" s="54">
        <f t="shared" si="284"/>
        <v>0.68044077134986225</v>
      </c>
      <c r="AA2293" s="49" t="str">
        <f t="shared" ca="1" si="285"/>
        <v>N</v>
      </c>
      <c r="AB2293" s="49">
        <f t="shared" ca="1" si="286"/>
        <v>5</v>
      </c>
      <c r="AC2293" s="49" t="str">
        <f t="shared" ca="1" si="287"/>
        <v>N</v>
      </c>
    </row>
    <row r="2294" spans="1:29" x14ac:dyDescent="0.25">
      <c r="A2294">
        <v>9591</v>
      </c>
      <c r="B2294" s="9">
        <v>43569</v>
      </c>
      <c r="C2294" s="50" t="str">
        <f t="shared" si="280"/>
        <v>N</v>
      </c>
      <c r="D2294" s="52">
        <f>_xlfn.XLOOKUP(B2294,Cal_Date!B:B,Cal_Date!A:A,0)</f>
        <v>3</v>
      </c>
      <c r="E2294">
        <v>2019</v>
      </c>
      <c r="F2294" t="s">
        <v>127</v>
      </c>
      <c r="G2294" t="s">
        <v>130</v>
      </c>
      <c r="H2294" t="s">
        <v>11</v>
      </c>
      <c r="I2294" t="s">
        <v>11</v>
      </c>
      <c r="J2294" t="s">
        <v>15</v>
      </c>
      <c r="K2294" t="s">
        <v>42</v>
      </c>
      <c r="L2294">
        <v>2</v>
      </c>
      <c r="M2294">
        <v>1005</v>
      </c>
      <c r="O2294" t="s">
        <v>25</v>
      </c>
      <c r="R2294" t="s">
        <v>44</v>
      </c>
      <c r="S2294" s="49" t="str">
        <f t="shared" si="281"/>
        <v>Card</v>
      </c>
      <c r="T2294" s="3">
        <v>0.03</v>
      </c>
      <c r="U2294" s="2">
        <v>5.4450000000000003</v>
      </c>
      <c r="V2294" s="2">
        <v>1.74</v>
      </c>
      <c r="W2294" s="54">
        <f>_xlfn.XLOOKUP(M2294,Market!A:A,Market!F:F,0)</f>
        <v>8.8999999999999996E-2</v>
      </c>
      <c r="X2294" s="55">
        <f t="shared" si="282"/>
        <v>0.16335</v>
      </c>
      <c r="Y2294" s="55">
        <f t="shared" si="283"/>
        <v>3.7050000000000001</v>
      </c>
      <c r="Z2294" s="54">
        <f t="shared" si="284"/>
        <v>0.68044077134986225</v>
      </c>
      <c r="AA2294" s="49" t="str">
        <f t="shared" ca="1" si="285"/>
        <v>N</v>
      </c>
      <c r="AB2294" s="49">
        <f t="shared" ca="1" si="286"/>
        <v>5</v>
      </c>
      <c r="AC2294" s="49" t="str">
        <f t="shared" ca="1" si="287"/>
        <v>N</v>
      </c>
    </row>
    <row r="2295" spans="1:29" x14ac:dyDescent="0.25">
      <c r="A2295">
        <v>9592</v>
      </c>
      <c r="B2295" s="9">
        <v>43569</v>
      </c>
      <c r="C2295" s="50" t="str">
        <f t="shared" si="280"/>
        <v>N</v>
      </c>
      <c r="D2295" s="52">
        <f>_xlfn.XLOOKUP(B2295,Cal_Date!B:B,Cal_Date!A:A,0)</f>
        <v>3</v>
      </c>
      <c r="E2295">
        <v>2019</v>
      </c>
      <c r="F2295" t="s">
        <v>127</v>
      </c>
      <c r="G2295" t="s">
        <v>130</v>
      </c>
      <c r="H2295" t="s">
        <v>14</v>
      </c>
      <c r="I2295" t="s">
        <v>18</v>
      </c>
      <c r="J2295" t="s">
        <v>15</v>
      </c>
      <c r="K2295" t="s">
        <v>43</v>
      </c>
      <c r="L2295">
        <v>1</v>
      </c>
      <c r="M2295">
        <v>1002</v>
      </c>
      <c r="O2295" t="s">
        <v>28</v>
      </c>
      <c r="R2295" t="s">
        <v>44</v>
      </c>
      <c r="S2295" s="49" t="str">
        <f t="shared" si="281"/>
        <v>Card</v>
      </c>
      <c r="T2295" s="3">
        <v>0.03</v>
      </c>
      <c r="U2295" s="2">
        <v>6.8900000000000006</v>
      </c>
      <c r="V2295" s="2">
        <v>2.1</v>
      </c>
      <c r="W2295" s="54">
        <f>_xlfn.XLOOKUP(M2295,Market!A:A,Market!F:F,0)</f>
        <v>0.06</v>
      </c>
      <c r="X2295" s="55">
        <f t="shared" si="282"/>
        <v>0.20670000000000002</v>
      </c>
      <c r="Y2295" s="55">
        <f t="shared" si="283"/>
        <v>4.7900000000000009</v>
      </c>
      <c r="Z2295" s="54">
        <f t="shared" si="284"/>
        <v>0.69521044992743108</v>
      </c>
      <c r="AA2295" s="49" t="str">
        <f t="shared" ca="1" si="285"/>
        <v>N</v>
      </c>
      <c r="AB2295" s="49">
        <f t="shared" ca="1" si="286"/>
        <v>5</v>
      </c>
      <c r="AC2295" s="49" t="str">
        <f t="shared" ca="1" si="287"/>
        <v>N</v>
      </c>
    </row>
    <row r="2296" spans="1:29" x14ac:dyDescent="0.25">
      <c r="A2296">
        <v>9593</v>
      </c>
      <c r="B2296" s="9">
        <v>43569</v>
      </c>
      <c r="C2296" s="50" t="str">
        <f t="shared" si="280"/>
        <v>N</v>
      </c>
      <c r="D2296" s="52">
        <f>_xlfn.XLOOKUP(B2296,Cal_Date!B:B,Cal_Date!A:A,0)</f>
        <v>3</v>
      </c>
      <c r="E2296">
        <v>2019</v>
      </c>
      <c r="F2296" t="s">
        <v>127</v>
      </c>
      <c r="G2296" t="s">
        <v>130</v>
      </c>
      <c r="H2296" t="s">
        <v>11</v>
      </c>
      <c r="I2296" t="s">
        <v>11</v>
      </c>
      <c r="J2296" t="s">
        <v>15</v>
      </c>
      <c r="K2296" t="s">
        <v>42</v>
      </c>
      <c r="L2296">
        <v>1</v>
      </c>
      <c r="M2296">
        <v>1004</v>
      </c>
      <c r="O2296" t="s">
        <v>28</v>
      </c>
      <c r="R2296" t="s">
        <v>44</v>
      </c>
      <c r="S2296" s="49" t="str">
        <f t="shared" si="281"/>
        <v>Card</v>
      </c>
      <c r="T2296" s="3">
        <v>0.03</v>
      </c>
      <c r="U2296" s="2">
        <v>2.6500000000000004</v>
      </c>
      <c r="V2296" s="2">
        <v>0.87</v>
      </c>
      <c r="W2296" s="54">
        <f>_xlfn.XLOOKUP(M2296,Market!A:A,Market!F:F,0)</f>
        <v>0.06</v>
      </c>
      <c r="X2296" s="55">
        <f t="shared" si="282"/>
        <v>7.9500000000000001E-2</v>
      </c>
      <c r="Y2296" s="55">
        <f t="shared" si="283"/>
        <v>1.7800000000000002</v>
      </c>
      <c r="Z2296" s="54">
        <f t="shared" si="284"/>
        <v>0.67169811320754713</v>
      </c>
      <c r="AA2296" s="49" t="str">
        <f t="shared" ca="1" si="285"/>
        <v>N</v>
      </c>
      <c r="AB2296" s="49">
        <f t="shared" ca="1" si="286"/>
        <v>5</v>
      </c>
      <c r="AC2296" s="49" t="str">
        <f t="shared" ca="1" si="287"/>
        <v>N</v>
      </c>
    </row>
    <row r="2297" spans="1:29" x14ac:dyDescent="0.25">
      <c r="A2297">
        <v>9594</v>
      </c>
      <c r="B2297" s="9">
        <v>43569</v>
      </c>
      <c r="C2297" s="50" t="str">
        <f t="shared" si="280"/>
        <v>N</v>
      </c>
      <c r="D2297" s="52">
        <f>_xlfn.XLOOKUP(B2297,Cal_Date!B:B,Cal_Date!A:A,0)</f>
        <v>3</v>
      </c>
      <c r="E2297">
        <v>2019</v>
      </c>
      <c r="F2297" t="s">
        <v>127</v>
      </c>
      <c r="G2297" t="s">
        <v>130</v>
      </c>
      <c r="H2297" t="s">
        <v>48</v>
      </c>
      <c r="I2297" t="s">
        <v>18</v>
      </c>
      <c r="J2297" t="s">
        <v>10</v>
      </c>
      <c r="K2297" t="s">
        <v>43</v>
      </c>
      <c r="L2297">
        <v>1</v>
      </c>
      <c r="M2297">
        <v>1005</v>
      </c>
      <c r="O2297" t="s">
        <v>25</v>
      </c>
      <c r="R2297" t="s">
        <v>47</v>
      </c>
      <c r="S2297" s="49" t="str">
        <f t="shared" si="281"/>
        <v>Card</v>
      </c>
      <c r="T2297" s="3">
        <v>3.5000000000000003E-2</v>
      </c>
      <c r="U2297" s="2">
        <v>7.6229999999999993</v>
      </c>
      <c r="V2297" s="2">
        <v>1.46</v>
      </c>
      <c r="W2297" s="54">
        <f>_xlfn.XLOOKUP(M2297,Market!A:A,Market!F:F,0)</f>
        <v>8.8999999999999996E-2</v>
      </c>
      <c r="X2297" s="55">
        <f t="shared" si="282"/>
        <v>0.26680500000000001</v>
      </c>
      <c r="Y2297" s="55">
        <f t="shared" si="283"/>
        <v>6.1629999999999994</v>
      </c>
      <c r="Z2297" s="54">
        <f t="shared" si="284"/>
        <v>0.80847435392889933</v>
      </c>
      <c r="AA2297" s="49" t="str">
        <f t="shared" ca="1" si="285"/>
        <v>N</v>
      </c>
      <c r="AB2297" s="49">
        <f t="shared" ca="1" si="286"/>
        <v>5</v>
      </c>
      <c r="AC2297" s="49" t="str">
        <f t="shared" ca="1" si="287"/>
        <v>N</v>
      </c>
    </row>
    <row r="2298" spans="1:29" x14ac:dyDescent="0.25">
      <c r="A2298">
        <v>9595</v>
      </c>
      <c r="B2298" s="9">
        <v>43569</v>
      </c>
      <c r="C2298" s="50" t="str">
        <f t="shared" si="280"/>
        <v>N</v>
      </c>
      <c r="D2298" s="52">
        <f>_xlfn.XLOOKUP(B2298,Cal_Date!B:B,Cal_Date!A:A,0)</f>
        <v>3</v>
      </c>
      <c r="E2298">
        <v>2019</v>
      </c>
      <c r="F2298" t="s">
        <v>127</v>
      </c>
      <c r="G2298" t="s">
        <v>130</v>
      </c>
      <c r="H2298" t="s">
        <v>11</v>
      </c>
      <c r="I2298" t="s">
        <v>13</v>
      </c>
      <c r="J2298" t="s">
        <v>15</v>
      </c>
      <c r="K2298" t="s">
        <v>42</v>
      </c>
      <c r="L2298">
        <v>1</v>
      </c>
      <c r="M2298">
        <v>1001</v>
      </c>
      <c r="O2298" t="s">
        <v>25</v>
      </c>
      <c r="R2298" t="s">
        <v>44</v>
      </c>
      <c r="S2298" s="49" t="str">
        <f t="shared" si="281"/>
        <v>Card</v>
      </c>
      <c r="T2298" s="3">
        <v>0.03</v>
      </c>
      <c r="U2298" s="2">
        <v>2.6500000000000004</v>
      </c>
      <c r="V2298" s="2">
        <v>1.42</v>
      </c>
      <c r="W2298" s="54">
        <f>_xlfn.XLOOKUP(M2298,Market!A:A,Market!F:F,0)</f>
        <v>0.06</v>
      </c>
      <c r="X2298" s="55">
        <f t="shared" si="282"/>
        <v>7.9500000000000001E-2</v>
      </c>
      <c r="Y2298" s="55">
        <f t="shared" si="283"/>
        <v>1.2300000000000004</v>
      </c>
      <c r="Z2298" s="54">
        <f t="shared" si="284"/>
        <v>0.46415094339622653</v>
      </c>
      <c r="AA2298" s="49" t="str">
        <f t="shared" ca="1" si="285"/>
        <v>N</v>
      </c>
      <c r="AB2298" s="49">
        <f t="shared" ca="1" si="286"/>
        <v>5</v>
      </c>
      <c r="AC2298" s="49" t="str">
        <f t="shared" ca="1" si="287"/>
        <v>N</v>
      </c>
    </row>
    <row r="2299" spans="1:29" x14ac:dyDescent="0.25">
      <c r="A2299">
        <v>9596</v>
      </c>
      <c r="B2299" s="9">
        <v>43569</v>
      </c>
      <c r="C2299" s="50" t="str">
        <f t="shared" si="280"/>
        <v>N</v>
      </c>
      <c r="D2299" s="52">
        <f>_xlfn.XLOOKUP(B2299,Cal_Date!B:B,Cal_Date!A:A,0)</f>
        <v>3</v>
      </c>
      <c r="E2299">
        <v>2019</v>
      </c>
      <c r="F2299" t="s">
        <v>127</v>
      </c>
      <c r="G2299" t="s">
        <v>130</v>
      </c>
      <c r="H2299" t="s">
        <v>11</v>
      </c>
      <c r="I2299" t="s">
        <v>13</v>
      </c>
      <c r="J2299" t="s">
        <v>15</v>
      </c>
      <c r="K2299" t="s">
        <v>42</v>
      </c>
      <c r="L2299">
        <v>2</v>
      </c>
      <c r="M2299">
        <v>1010</v>
      </c>
      <c r="O2299" t="s">
        <v>25</v>
      </c>
      <c r="R2299" t="s">
        <v>44</v>
      </c>
      <c r="S2299" s="49" t="str">
        <f t="shared" si="281"/>
        <v>Card</v>
      </c>
      <c r="T2299" s="3">
        <v>0.03</v>
      </c>
      <c r="U2299" s="2">
        <v>5.4</v>
      </c>
      <c r="V2299" s="2">
        <v>2.84</v>
      </c>
      <c r="W2299" s="54">
        <f>_xlfn.XLOOKUP(M2299,Market!A:A,Market!F:F,0)</f>
        <v>0.08</v>
      </c>
      <c r="X2299" s="55">
        <f t="shared" si="282"/>
        <v>0.16200000000000001</v>
      </c>
      <c r="Y2299" s="55">
        <f t="shared" si="283"/>
        <v>2.5600000000000005</v>
      </c>
      <c r="Z2299" s="54">
        <f t="shared" si="284"/>
        <v>0.47407407407407415</v>
      </c>
      <c r="AA2299" s="49" t="str">
        <f t="shared" ca="1" si="285"/>
        <v>N</v>
      </c>
      <c r="AB2299" s="49">
        <f t="shared" ca="1" si="286"/>
        <v>5</v>
      </c>
      <c r="AC2299" s="49" t="str">
        <f t="shared" ca="1" si="287"/>
        <v>N</v>
      </c>
    </row>
    <row r="2300" spans="1:29" x14ac:dyDescent="0.25">
      <c r="A2300">
        <v>9597</v>
      </c>
      <c r="B2300" s="9">
        <v>43569</v>
      </c>
      <c r="C2300" s="50" t="str">
        <f t="shared" si="280"/>
        <v>N</v>
      </c>
      <c r="D2300" s="52">
        <f>_xlfn.XLOOKUP(B2300,Cal_Date!B:B,Cal_Date!A:A,0)</f>
        <v>3</v>
      </c>
      <c r="E2300">
        <v>2019</v>
      </c>
      <c r="F2300" t="s">
        <v>127</v>
      </c>
      <c r="G2300" t="s">
        <v>130</v>
      </c>
      <c r="H2300" t="s">
        <v>11</v>
      </c>
      <c r="I2300" t="s">
        <v>13</v>
      </c>
      <c r="J2300" t="s">
        <v>15</v>
      </c>
      <c r="K2300" t="s">
        <v>42</v>
      </c>
      <c r="L2300">
        <v>1</v>
      </c>
      <c r="M2300">
        <v>1011</v>
      </c>
      <c r="O2300" t="s">
        <v>25</v>
      </c>
      <c r="R2300" t="s">
        <v>44</v>
      </c>
      <c r="S2300" s="49" t="str">
        <f t="shared" si="281"/>
        <v>Card</v>
      </c>
      <c r="T2300" s="3">
        <v>0.03</v>
      </c>
      <c r="U2300" s="2">
        <v>2.6500000000000004</v>
      </c>
      <c r="V2300" s="2">
        <v>1.42</v>
      </c>
      <c r="W2300" s="54">
        <f>_xlfn.XLOOKUP(M2300,Market!A:A,Market!F:F,0)</f>
        <v>0.06</v>
      </c>
      <c r="X2300" s="55">
        <f t="shared" si="282"/>
        <v>7.9500000000000001E-2</v>
      </c>
      <c r="Y2300" s="55">
        <f t="shared" si="283"/>
        <v>1.2300000000000004</v>
      </c>
      <c r="Z2300" s="54">
        <f t="shared" si="284"/>
        <v>0.46415094339622653</v>
      </c>
      <c r="AA2300" s="49" t="str">
        <f t="shared" ca="1" si="285"/>
        <v>N</v>
      </c>
      <c r="AB2300" s="49">
        <f t="shared" ca="1" si="286"/>
        <v>5</v>
      </c>
      <c r="AC2300" s="49" t="str">
        <f t="shared" ca="1" si="287"/>
        <v>N</v>
      </c>
    </row>
    <row r="2301" spans="1:29" x14ac:dyDescent="0.25">
      <c r="A2301">
        <v>9598</v>
      </c>
      <c r="B2301" s="9">
        <v>43569</v>
      </c>
      <c r="C2301" s="50" t="str">
        <f t="shared" si="280"/>
        <v>N</v>
      </c>
      <c r="D2301" s="52">
        <f>_xlfn.XLOOKUP(B2301,Cal_Date!B:B,Cal_Date!A:A,0)</f>
        <v>3</v>
      </c>
      <c r="E2301">
        <v>2019</v>
      </c>
      <c r="F2301" t="s">
        <v>127</v>
      </c>
      <c r="G2301" t="s">
        <v>130</v>
      </c>
      <c r="H2301" t="s">
        <v>48</v>
      </c>
      <c r="I2301" t="s">
        <v>18</v>
      </c>
      <c r="J2301" t="s">
        <v>10</v>
      </c>
      <c r="K2301" t="s">
        <v>43</v>
      </c>
      <c r="L2301">
        <v>1</v>
      </c>
      <c r="M2301">
        <v>1011</v>
      </c>
      <c r="O2301" t="s">
        <v>25</v>
      </c>
      <c r="R2301" t="s">
        <v>46</v>
      </c>
      <c r="S2301" s="49" t="str">
        <f t="shared" si="281"/>
        <v>Card</v>
      </c>
      <c r="T2301" s="3">
        <v>0.04</v>
      </c>
      <c r="U2301" s="2">
        <v>7.42</v>
      </c>
      <c r="V2301" s="2">
        <v>1.46</v>
      </c>
      <c r="W2301" s="54">
        <f>_xlfn.XLOOKUP(M2301,Market!A:A,Market!F:F,0)</f>
        <v>0.06</v>
      </c>
      <c r="X2301" s="55">
        <f t="shared" si="282"/>
        <v>0.29680000000000001</v>
      </c>
      <c r="Y2301" s="55">
        <f t="shared" si="283"/>
        <v>5.96</v>
      </c>
      <c r="Z2301" s="54">
        <f t="shared" si="284"/>
        <v>0.80323450134770891</v>
      </c>
      <c r="AA2301" s="49" t="str">
        <f t="shared" ca="1" si="285"/>
        <v>N</v>
      </c>
      <c r="AB2301" s="49">
        <f t="shared" ca="1" si="286"/>
        <v>5</v>
      </c>
      <c r="AC2301" s="49" t="str">
        <f t="shared" ca="1" si="287"/>
        <v>N</v>
      </c>
    </row>
    <row r="2302" spans="1:29" x14ac:dyDescent="0.25">
      <c r="A2302">
        <v>9599</v>
      </c>
      <c r="B2302" s="9">
        <v>43569</v>
      </c>
      <c r="C2302" s="50" t="str">
        <f t="shared" si="280"/>
        <v>N</v>
      </c>
      <c r="D2302" s="52">
        <f>_xlfn.XLOOKUP(B2302,Cal_Date!B:B,Cal_Date!A:A,0)</f>
        <v>3</v>
      </c>
      <c r="E2302">
        <v>2019</v>
      </c>
      <c r="F2302" t="s">
        <v>127</v>
      </c>
      <c r="G2302" t="s">
        <v>130</v>
      </c>
      <c r="H2302" t="s">
        <v>11</v>
      </c>
      <c r="I2302" t="s">
        <v>13</v>
      </c>
      <c r="J2302" t="s">
        <v>15</v>
      </c>
      <c r="K2302" t="s">
        <v>42</v>
      </c>
      <c r="L2302">
        <v>1</v>
      </c>
      <c r="M2302">
        <v>1001</v>
      </c>
      <c r="O2302" t="s">
        <v>25</v>
      </c>
      <c r="R2302" t="s">
        <v>44</v>
      </c>
      <c r="S2302" s="49" t="str">
        <f t="shared" si="281"/>
        <v>Card</v>
      </c>
      <c r="T2302" s="3">
        <v>0.03</v>
      </c>
      <c r="U2302" s="2">
        <v>2.6500000000000004</v>
      </c>
      <c r="V2302" s="2">
        <v>1.42</v>
      </c>
      <c r="W2302" s="54">
        <f>_xlfn.XLOOKUP(M2302,Market!A:A,Market!F:F,0)</f>
        <v>0.06</v>
      </c>
      <c r="X2302" s="55">
        <f t="shared" si="282"/>
        <v>7.9500000000000001E-2</v>
      </c>
      <c r="Y2302" s="55">
        <f t="shared" si="283"/>
        <v>1.2300000000000004</v>
      </c>
      <c r="Z2302" s="54">
        <f t="shared" si="284"/>
        <v>0.46415094339622653</v>
      </c>
      <c r="AA2302" s="49" t="str">
        <f t="shared" ca="1" si="285"/>
        <v>N</v>
      </c>
      <c r="AB2302" s="49">
        <f t="shared" ca="1" si="286"/>
        <v>5</v>
      </c>
      <c r="AC2302" s="49" t="str">
        <f t="shared" ca="1" si="287"/>
        <v>N</v>
      </c>
    </row>
    <row r="2303" spans="1:29" x14ac:dyDescent="0.25">
      <c r="A2303">
        <v>9600</v>
      </c>
      <c r="B2303" s="9">
        <v>43569</v>
      </c>
      <c r="C2303" s="50" t="str">
        <f t="shared" si="280"/>
        <v>N</v>
      </c>
      <c r="D2303" s="52">
        <f>_xlfn.XLOOKUP(B2303,Cal_Date!B:B,Cal_Date!A:A,0)</f>
        <v>3</v>
      </c>
      <c r="E2303">
        <v>2019</v>
      </c>
      <c r="F2303" t="s">
        <v>127</v>
      </c>
      <c r="G2303" t="s">
        <v>130</v>
      </c>
      <c r="H2303" t="s">
        <v>11</v>
      </c>
      <c r="I2303" t="s">
        <v>11</v>
      </c>
      <c r="J2303" t="s">
        <v>15</v>
      </c>
      <c r="K2303" t="s">
        <v>42</v>
      </c>
      <c r="L2303">
        <v>1</v>
      </c>
      <c r="M2303">
        <v>1003</v>
      </c>
      <c r="O2303" t="s">
        <v>25</v>
      </c>
      <c r="R2303" t="s">
        <v>44</v>
      </c>
      <c r="S2303" s="49" t="str">
        <f t="shared" si="281"/>
        <v>Card</v>
      </c>
      <c r="T2303" s="3">
        <v>0.03</v>
      </c>
      <c r="U2303" s="2">
        <v>2.6500000000000004</v>
      </c>
      <c r="V2303" s="2">
        <v>0.87</v>
      </c>
      <c r="W2303" s="54">
        <f>_xlfn.XLOOKUP(M2303,Market!A:A,Market!F:F,0)</f>
        <v>0.06</v>
      </c>
      <c r="X2303" s="55">
        <f t="shared" si="282"/>
        <v>7.9500000000000001E-2</v>
      </c>
      <c r="Y2303" s="55">
        <f t="shared" si="283"/>
        <v>1.7800000000000002</v>
      </c>
      <c r="Z2303" s="54">
        <f t="shared" si="284"/>
        <v>0.67169811320754713</v>
      </c>
      <c r="AA2303" s="49" t="str">
        <f t="shared" ca="1" si="285"/>
        <v>N</v>
      </c>
      <c r="AB2303" s="49">
        <f t="shared" ca="1" si="286"/>
        <v>5</v>
      </c>
      <c r="AC2303" s="49" t="str">
        <f t="shared" ca="1" si="287"/>
        <v>N</v>
      </c>
    </row>
    <row r="2304" spans="1:29" x14ac:dyDescent="0.25">
      <c r="A2304">
        <v>9601</v>
      </c>
      <c r="B2304" s="9">
        <v>43569</v>
      </c>
      <c r="C2304" s="50" t="str">
        <f t="shared" si="280"/>
        <v>N</v>
      </c>
      <c r="D2304" s="52">
        <f>_xlfn.XLOOKUP(B2304,Cal_Date!B:B,Cal_Date!A:A,0)</f>
        <v>3</v>
      </c>
      <c r="E2304">
        <v>2019</v>
      </c>
      <c r="F2304" t="s">
        <v>127</v>
      </c>
      <c r="G2304" t="s">
        <v>130</v>
      </c>
      <c r="H2304" t="s">
        <v>11</v>
      </c>
      <c r="I2304" t="s">
        <v>11</v>
      </c>
      <c r="J2304" t="s">
        <v>15</v>
      </c>
      <c r="K2304" t="s">
        <v>42</v>
      </c>
      <c r="L2304">
        <v>1</v>
      </c>
      <c r="M2304">
        <v>1005</v>
      </c>
      <c r="O2304" t="s">
        <v>25</v>
      </c>
      <c r="R2304" t="s">
        <v>44</v>
      </c>
      <c r="S2304" s="49" t="str">
        <f t="shared" si="281"/>
        <v>Card</v>
      </c>
      <c r="T2304" s="3">
        <v>0.03</v>
      </c>
      <c r="U2304" s="2">
        <v>2.7225000000000001</v>
      </c>
      <c r="V2304" s="2">
        <v>0.87</v>
      </c>
      <c r="W2304" s="54">
        <f>_xlfn.XLOOKUP(M2304,Market!A:A,Market!F:F,0)</f>
        <v>8.8999999999999996E-2</v>
      </c>
      <c r="X2304" s="55">
        <f t="shared" si="282"/>
        <v>8.1674999999999998E-2</v>
      </c>
      <c r="Y2304" s="55">
        <f t="shared" si="283"/>
        <v>1.8525</v>
      </c>
      <c r="Z2304" s="54">
        <f t="shared" si="284"/>
        <v>0.68044077134986225</v>
      </c>
      <c r="AA2304" s="49" t="str">
        <f t="shared" ca="1" si="285"/>
        <v>N</v>
      </c>
      <c r="AB2304" s="49">
        <f t="shared" ca="1" si="286"/>
        <v>5</v>
      </c>
      <c r="AC2304" s="49" t="str">
        <f t="shared" ca="1" si="287"/>
        <v>N</v>
      </c>
    </row>
    <row r="2305" spans="1:29" x14ac:dyDescent="0.25">
      <c r="A2305">
        <v>9602</v>
      </c>
      <c r="B2305" s="9">
        <v>43569</v>
      </c>
      <c r="C2305" s="50" t="str">
        <f t="shared" si="280"/>
        <v>N</v>
      </c>
      <c r="D2305" s="52">
        <f>_xlfn.XLOOKUP(B2305,Cal_Date!B:B,Cal_Date!A:A,0)</f>
        <v>3</v>
      </c>
      <c r="E2305">
        <v>2019</v>
      </c>
      <c r="F2305" t="s">
        <v>127</v>
      </c>
      <c r="G2305" t="s">
        <v>130</v>
      </c>
      <c r="H2305" t="s">
        <v>11</v>
      </c>
      <c r="I2305" t="s">
        <v>11</v>
      </c>
      <c r="J2305" t="s">
        <v>15</v>
      </c>
      <c r="K2305" t="s">
        <v>42</v>
      </c>
      <c r="L2305">
        <v>2</v>
      </c>
      <c r="M2305">
        <v>1005</v>
      </c>
      <c r="O2305" t="s">
        <v>25</v>
      </c>
      <c r="R2305" t="s">
        <v>44</v>
      </c>
      <c r="S2305" s="49" t="str">
        <f t="shared" si="281"/>
        <v>Card</v>
      </c>
      <c r="T2305" s="3">
        <v>0.03</v>
      </c>
      <c r="U2305" s="2">
        <v>5.4450000000000003</v>
      </c>
      <c r="V2305" s="2">
        <v>1.74</v>
      </c>
      <c r="W2305" s="54">
        <f>_xlfn.XLOOKUP(M2305,Market!A:A,Market!F:F,0)</f>
        <v>8.8999999999999996E-2</v>
      </c>
      <c r="X2305" s="55">
        <f t="shared" si="282"/>
        <v>0.16335</v>
      </c>
      <c r="Y2305" s="55">
        <f t="shared" si="283"/>
        <v>3.7050000000000001</v>
      </c>
      <c r="Z2305" s="54">
        <f t="shared" si="284"/>
        <v>0.68044077134986225</v>
      </c>
      <c r="AA2305" s="49" t="str">
        <f t="shared" ca="1" si="285"/>
        <v>N</v>
      </c>
      <c r="AB2305" s="49">
        <f t="shared" ca="1" si="286"/>
        <v>5</v>
      </c>
      <c r="AC2305" s="49" t="str">
        <f t="shared" ca="1" si="287"/>
        <v>N</v>
      </c>
    </row>
    <row r="2306" spans="1:29" x14ac:dyDescent="0.25">
      <c r="A2306">
        <v>9603</v>
      </c>
      <c r="B2306" s="9">
        <v>43569</v>
      </c>
      <c r="C2306" s="50" t="str">
        <f t="shared" si="280"/>
        <v>N</v>
      </c>
      <c r="D2306" s="52">
        <f>_xlfn.XLOOKUP(B2306,Cal_Date!B:B,Cal_Date!A:A,0)</f>
        <v>3</v>
      </c>
      <c r="E2306">
        <v>2019</v>
      </c>
      <c r="F2306" t="s">
        <v>127</v>
      </c>
      <c r="G2306" t="s">
        <v>130</v>
      </c>
      <c r="H2306" t="s">
        <v>48</v>
      </c>
      <c r="I2306" t="s">
        <v>18</v>
      </c>
      <c r="J2306" t="s">
        <v>10</v>
      </c>
      <c r="K2306" t="s">
        <v>43</v>
      </c>
      <c r="L2306">
        <v>2</v>
      </c>
      <c r="M2306">
        <v>1006</v>
      </c>
      <c r="O2306" t="s">
        <v>28</v>
      </c>
      <c r="R2306" t="s">
        <v>44</v>
      </c>
      <c r="S2306" s="49" t="str">
        <f t="shared" si="281"/>
        <v>Card</v>
      </c>
      <c r="T2306" s="3">
        <v>0.03</v>
      </c>
      <c r="U2306" s="2">
        <v>15.245999999999999</v>
      </c>
      <c r="V2306" s="2">
        <v>2.92</v>
      </c>
      <c r="W2306" s="54">
        <f>_xlfn.XLOOKUP(M2306,Market!A:A,Market!F:F,0)</f>
        <v>8.8999999999999996E-2</v>
      </c>
      <c r="X2306" s="55">
        <f t="shared" si="282"/>
        <v>0.45737999999999995</v>
      </c>
      <c r="Y2306" s="55">
        <f t="shared" si="283"/>
        <v>12.325999999999999</v>
      </c>
      <c r="Z2306" s="54">
        <f t="shared" si="284"/>
        <v>0.80847435392889933</v>
      </c>
      <c r="AA2306" s="49" t="str">
        <f t="shared" ca="1" si="285"/>
        <v>N</v>
      </c>
      <c r="AB2306" s="49">
        <f t="shared" ca="1" si="286"/>
        <v>5</v>
      </c>
      <c r="AC2306" s="49" t="str">
        <f t="shared" ca="1" si="287"/>
        <v>N</v>
      </c>
    </row>
    <row r="2307" spans="1:29" x14ac:dyDescent="0.25">
      <c r="A2307">
        <v>9604</v>
      </c>
      <c r="B2307" s="9">
        <v>43569</v>
      </c>
      <c r="C2307" s="50" t="str">
        <f t="shared" ref="C2307:C2370" si="288">IF(OR(B2307="04/01/2018"+0,B2307="04/02/2018"+0),"Y","N")</f>
        <v>N</v>
      </c>
      <c r="D2307" s="52">
        <f>_xlfn.XLOOKUP(B2307,Cal_Date!B:B,Cal_Date!A:A,0)</f>
        <v>3</v>
      </c>
      <c r="E2307">
        <v>2019</v>
      </c>
      <c r="F2307" t="s">
        <v>127</v>
      </c>
      <c r="G2307" t="s">
        <v>130</v>
      </c>
      <c r="H2307" t="s">
        <v>48</v>
      </c>
      <c r="I2307" t="s">
        <v>18</v>
      </c>
      <c r="J2307" t="s">
        <v>10</v>
      </c>
      <c r="K2307" t="s">
        <v>43</v>
      </c>
      <c r="L2307">
        <v>1</v>
      </c>
      <c r="M2307">
        <v>1002</v>
      </c>
      <c r="O2307" t="s">
        <v>28</v>
      </c>
      <c r="R2307" t="s">
        <v>44</v>
      </c>
      <c r="S2307" s="49" t="str">
        <f t="shared" ref="S2307:S2370" si="289">IF(R2307="Cash","Cash","Card")</f>
        <v>Card</v>
      </c>
      <c r="T2307" s="3">
        <v>0.03</v>
      </c>
      <c r="U2307" s="2">
        <v>7.42</v>
      </c>
      <c r="V2307" s="2">
        <v>1.46</v>
      </c>
      <c r="W2307" s="54">
        <f>_xlfn.XLOOKUP(M2307,Market!A:A,Market!F:F,0)</f>
        <v>0.06</v>
      </c>
      <c r="X2307" s="55">
        <f t="shared" ref="X2307:X2370" si="290">T2307*U2307</f>
        <v>0.22259999999999999</v>
      </c>
      <c r="Y2307" s="55">
        <f t="shared" ref="Y2307:Y2370" si="291">U2307-V2307</f>
        <v>5.96</v>
      </c>
      <c r="Z2307" s="54">
        <f t="shared" ref="Z2307:Z2370" si="292">Y2307/U2307</f>
        <v>0.80323450134770891</v>
      </c>
      <c r="AA2307" s="49" t="str">
        <f t="shared" ref="AA2307:AA2370" ca="1" si="293">IF(DATEDIF(B2307,TODAY(),"y")&gt;5,"Y","N")</f>
        <v>N</v>
      </c>
      <c r="AB2307" s="49">
        <f t="shared" ref="AB2307:AB2370" ca="1" si="294">DATEDIF(B2307,TODAY(),"y")</f>
        <v>5</v>
      </c>
      <c r="AC2307" s="49" t="str">
        <f t="shared" ref="AC2307:AC2370" ca="1" si="295">IF(AB2307&gt;5,"Y","N")</f>
        <v>N</v>
      </c>
    </row>
    <row r="2308" spans="1:29" x14ac:dyDescent="0.25">
      <c r="A2308">
        <v>9605</v>
      </c>
      <c r="B2308" s="9">
        <v>43569</v>
      </c>
      <c r="C2308" s="50" t="str">
        <f t="shared" si="288"/>
        <v>N</v>
      </c>
      <c r="D2308" s="52">
        <f>_xlfn.XLOOKUP(B2308,Cal_Date!B:B,Cal_Date!A:A,0)</f>
        <v>3</v>
      </c>
      <c r="E2308">
        <v>2019</v>
      </c>
      <c r="F2308" t="s">
        <v>127</v>
      </c>
      <c r="G2308" t="s">
        <v>130</v>
      </c>
      <c r="H2308" t="s">
        <v>11</v>
      </c>
      <c r="I2308" t="s">
        <v>11</v>
      </c>
      <c r="J2308" t="s">
        <v>15</v>
      </c>
      <c r="K2308" t="s">
        <v>42</v>
      </c>
      <c r="L2308">
        <v>1</v>
      </c>
      <c r="M2308">
        <v>1001</v>
      </c>
      <c r="O2308" t="s">
        <v>25</v>
      </c>
      <c r="R2308" t="s">
        <v>44</v>
      </c>
      <c r="S2308" s="49" t="str">
        <f t="shared" si="289"/>
        <v>Card</v>
      </c>
      <c r="T2308" s="3">
        <v>0.03</v>
      </c>
      <c r="U2308" s="2">
        <v>2.6500000000000004</v>
      </c>
      <c r="V2308" s="2">
        <v>0.87</v>
      </c>
      <c r="W2308" s="54">
        <f>_xlfn.XLOOKUP(M2308,Market!A:A,Market!F:F,0)</f>
        <v>0.06</v>
      </c>
      <c r="X2308" s="55">
        <f t="shared" si="290"/>
        <v>7.9500000000000001E-2</v>
      </c>
      <c r="Y2308" s="55">
        <f t="shared" si="291"/>
        <v>1.7800000000000002</v>
      </c>
      <c r="Z2308" s="54">
        <f t="shared" si="292"/>
        <v>0.67169811320754713</v>
      </c>
      <c r="AA2308" s="49" t="str">
        <f t="shared" ca="1" si="293"/>
        <v>N</v>
      </c>
      <c r="AB2308" s="49">
        <f t="shared" ca="1" si="294"/>
        <v>5</v>
      </c>
      <c r="AC2308" s="49" t="str">
        <f t="shared" ca="1" si="295"/>
        <v>N</v>
      </c>
    </row>
    <row r="2309" spans="1:29" x14ac:dyDescent="0.25">
      <c r="A2309">
        <v>9606</v>
      </c>
      <c r="B2309" s="9">
        <v>43569</v>
      </c>
      <c r="C2309" s="50" t="str">
        <f t="shared" si="288"/>
        <v>N</v>
      </c>
      <c r="D2309" s="52">
        <f>_xlfn.XLOOKUP(B2309,Cal_Date!B:B,Cal_Date!A:A,0)</f>
        <v>3</v>
      </c>
      <c r="E2309">
        <v>2019</v>
      </c>
      <c r="F2309" t="s">
        <v>127</v>
      </c>
      <c r="G2309" t="s">
        <v>130</v>
      </c>
      <c r="H2309" t="s">
        <v>14</v>
      </c>
      <c r="I2309" t="s">
        <v>18</v>
      </c>
      <c r="J2309" t="s">
        <v>15</v>
      </c>
      <c r="K2309" t="s">
        <v>43</v>
      </c>
      <c r="L2309">
        <v>1</v>
      </c>
      <c r="M2309">
        <v>1003</v>
      </c>
      <c r="O2309" t="s">
        <v>25</v>
      </c>
      <c r="R2309" t="s">
        <v>44</v>
      </c>
      <c r="S2309" s="49" t="str">
        <f t="shared" si="289"/>
        <v>Card</v>
      </c>
      <c r="T2309" s="3">
        <v>0.03</v>
      </c>
      <c r="U2309" s="2">
        <v>7.42</v>
      </c>
      <c r="V2309" s="2">
        <v>2.2200000000000002</v>
      </c>
      <c r="W2309" s="54">
        <f>_xlfn.XLOOKUP(M2309,Market!A:A,Market!F:F,0)</f>
        <v>0.06</v>
      </c>
      <c r="X2309" s="55">
        <f t="shared" si="290"/>
        <v>0.22259999999999999</v>
      </c>
      <c r="Y2309" s="55">
        <f t="shared" si="291"/>
        <v>5.1999999999999993</v>
      </c>
      <c r="Z2309" s="54">
        <f t="shared" si="292"/>
        <v>0.70080862533692712</v>
      </c>
      <c r="AA2309" s="49" t="str">
        <f t="shared" ca="1" si="293"/>
        <v>N</v>
      </c>
      <c r="AB2309" s="49">
        <f t="shared" ca="1" si="294"/>
        <v>5</v>
      </c>
      <c r="AC2309" s="49" t="str">
        <f t="shared" ca="1" si="295"/>
        <v>N</v>
      </c>
    </row>
    <row r="2310" spans="1:29" x14ac:dyDescent="0.25">
      <c r="A2310">
        <v>9607</v>
      </c>
      <c r="B2310" s="9">
        <v>43569</v>
      </c>
      <c r="C2310" s="50" t="str">
        <f t="shared" si="288"/>
        <v>N</v>
      </c>
      <c r="D2310" s="52">
        <f>_xlfn.XLOOKUP(B2310,Cal_Date!B:B,Cal_Date!A:A,0)</f>
        <v>3</v>
      </c>
      <c r="E2310">
        <v>2019</v>
      </c>
      <c r="F2310" t="s">
        <v>127</v>
      </c>
      <c r="G2310" t="s">
        <v>130</v>
      </c>
      <c r="H2310" t="s">
        <v>11</v>
      </c>
      <c r="I2310" t="s">
        <v>13</v>
      </c>
      <c r="J2310" t="s">
        <v>15</v>
      </c>
      <c r="K2310" t="s">
        <v>42</v>
      </c>
      <c r="L2310">
        <v>2</v>
      </c>
      <c r="M2310">
        <v>1004</v>
      </c>
      <c r="O2310" t="s">
        <v>28</v>
      </c>
      <c r="R2310" t="s">
        <v>44</v>
      </c>
      <c r="S2310" s="49" t="str">
        <f t="shared" si="289"/>
        <v>Card</v>
      </c>
      <c r="T2310" s="3">
        <v>0.03</v>
      </c>
      <c r="U2310" s="2">
        <v>5.3000000000000007</v>
      </c>
      <c r="V2310" s="2">
        <v>2.84</v>
      </c>
      <c r="W2310" s="54">
        <f>_xlfn.XLOOKUP(M2310,Market!A:A,Market!F:F,0)</f>
        <v>0.06</v>
      </c>
      <c r="X2310" s="55">
        <f t="shared" si="290"/>
        <v>0.159</v>
      </c>
      <c r="Y2310" s="55">
        <f t="shared" si="291"/>
        <v>2.4600000000000009</v>
      </c>
      <c r="Z2310" s="54">
        <f t="shared" si="292"/>
        <v>0.46415094339622653</v>
      </c>
      <c r="AA2310" s="49" t="str">
        <f t="shared" ca="1" si="293"/>
        <v>N</v>
      </c>
      <c r="AB2310" s="49">
        <f t="shared" ca="1" si="294"/>
        <v>5</v>
      </c>
      <c r="AC2310" s="49" t="str">
        <f t="shared" ca="1" si="295"/>
        <v>N</v>
      </c>
    </row>
    <row r="2311" spans="1:29" x14ac:dyDescent="0.25">
      <c r="A2311">
        <v>9608</v>
      </c>
      <c r="B2311" s="9">
        <v>43569</v>
      </c>
      <c r="C2311" s="50" t="str">
        <f t="shared" si="288"/>
        <v>N</v>
      </c>
      <c r="D2311" s="52">
        <f>_xlfn.XLOOKUP(B2311,Cal_Date!B:B,Cal_Date!A:A,0)</f>
        <v>3</v>
      </c>
      <c r="E2311">
        <v>2019</v>
      </c>
      <c r="F2311" t="s">
        <v>127</v>
      </c>
      <c r="G2311" t="s">
        <v>130</v>
      </c>
      <c r="H2311" t="s">
        <v>11</v>
      </c>
      <c r="I2311" t="s">
        <v>13</v>
      </c>
      <c r="J2311" t="s">
        <v>15</v>
      </c>
      <c r="K2311" t="s">
        <v>42</v>
      </c>
      <c r="L2311">
        <v>1</v>
      </c>
      <c r="M2311">
        <v>1003</v>
      </c>
      <c r="O2311" t="s">
        <v>25</v>
      </c>
      <c r="R2311" t="s">
        <v>44</v>
      </c>
      <c r="S2311" s="49" t="str">
        <f t="shared" si="289"/>
        <v>Card</v>
      </c>
      <c r="T2311" s="3">
        <v>0.03</v>
      </c>
      <c r="U2311" s="2">
        <v>2.6500000000000004</v>
      </c>
      <c r="V2311" s="2">
        <v>1.42</v>
      </c>
      <c r="W2311" s="54">
        <f>_xlfn.XLOOKUP(M2311,Market!A:A,Market!F:F,0)</f>
        <v>0.06</v>
      </c>
      <c r="X2311" s="55">
        <f t="shared" si="290"/>
        <v>7.9500000000000001E-2</v>
      </c>
      <c r="Y2311" s="55">
        <f t="shared" si="291"/>
        <v>1.2300000000000004</v>
      </c>
      <c r="Z2311" s="54">
        <f t="shared" si="292"/>
        <v>0.46415094339622653</v>
      </c>
      <c r="AA2311" s="49" t="str">
        <f t="shared" ca="1" si="293"/>
        <v>N</v>
      </c>
      <c r="AB2311" s="49">
        <f t="shared" ca="1" si="294"/>
        <v>5</v>
      </c>
      <c r="AC2311" s="49" t="str">
        <f t="shared" ca="1" si="295"/>
        <v>N</v>
      </c>
    </row>
    <row r="2312" spans="1:29" x14ac:dyDescent="0.25">
      <c r="A2312">
        <v>9609</v>
      </c>
      <c r="B2312" s="9">
        <v>43569</v>
      </c>
      <c r="C2312" s="50" t="str">
        <f t="shared" si="288"/>
        <v>N</v>
      </c>
      <c r="D2312" s="52">
        <f>_xlfn.XLOOKUP(B2312,Cal_Date!B:B,Cal_Date!A:A,0)</f>
        <v>3</v>
      </c>
      <c r="E2312">
        <v>2019</v>
      </c>
      <c r="F2312" t="s">
        <v>127</v>
      </c>
      <c r="G2312" t="s">
        <v>130</v>
      </c>
      <c r="H2312" t="s">
        <v>11</v>
      </c>
      <c r="I2312" t="s">
        <v>11</v>
      </c>
      <c r="J2312" t="s">
        <v>15</v>
      </c>
      <c r="K2312" t="s">
        <v>42</v>
      </c>
      <c r="L2312">
        <v>2</v>
      </c>
      <c r="M2312">
        <v>1005</v>
      </c>
      <c r="O2312" t="s">
        <v>25</v>
      </c>
      <c r="R2312" t="s">
        <v>44</v>
      </c>
      <c r="S2312" s="49" t="str">
        <f t="shared" si="289"/>
        <v>Card</v>
      </c>
      <c r="T2312" s="3">
        <v>0.03</v>
      </c>
      <c r="U2312" s="2">
        <v>5.4450000000000003</v>
      </c>
      <c r="V2312" s="2">
        <v>1.74</v>
      </c>
      <c r="W2312" s="54">
        <f>_xlfn.XLOOKUP(M2312,Market!A:A,Market!F:F,0)</f>
        <v>8.8999999999999996E-2</v>
      </c>
      <c r="X2312" s="55">
        <f t="shared" si="290"/>
        <v>0.16335</v>
      </c>
      <c r="Y2312" s="55">
        <f t="shared" si="291"/>
        <v>3.7050000000000001</v>
      </c>
      <c r="Z2312" s="54">
        <f t="shared" si="292"/>
        <v>0.68044077134986225</v>
      </c>
      <c r="AA2312" s="49" t="str">
        <f t="shared" ca="1" si="293"/>
        <v>N</v>
      </c>
      <c r="AB2312" s="49">
        <f t="shared" ca="1" si="294"/>
        <v>5</v>
      </c>
      <c r="AC2312" s="49" t="str">
        <f t="shared" ca="1" si="295"/>
        <v>N</v>
      </c>
    </row>
    <row r="2313" spans="1:29" x14ac:dyDescent="0.25">
      <c r="A2313">
        <v>9610</v>
      </c>
      <c r="B2313" s="9">
        <v>43569</v>
      </c>
      <c r="C2313" s="50" t="str">
        <f t="shared" si="288"/>
        <v>N</v>
      </c>
      <c r="D2313" s="52">
        <f>_xlfn.XLOOKUP(B2313,Cal_Date!B:B,Cal_Date!A:A,0)</f>
        <v>3</v>
      </c>
      <c r="E2313">
        <v>2019</v>
      </c>
      <c r="F2313" t="s">
        <v>127</v>
      </c>
      <c r="G2313" t="s">
        <v>130</v>
      </c>
      <c r="H2313" t="s">
        <v>11</v>
      </c>
      <c r="I2313" t="s">
        <v>11</v>
      </c>
      <c r="J2313" t="s">
        <v>15</v>
      </c>
      <c r="K2313" t="s">
        <v>42</v>
      </c>
      <c r="L2313">
        <v>1</v>
      </c>
      <c r="M2313">
        <v>1007</v>
      </c>
      <c r="O2313" t="s">
        <v>28</v>
      </c>
      <c r="R2313" t="s">
        <v>44</v>
      </c>
      <c r="S2313" s="49" t="str">
        <f t="shared" si="289"/>
        <v>Card</v>
      </c>
      <c r="T2313" s="3">
        <v>0.03</v>
      </c>
      <c r="U2313" s="2">
        <v>2.7225000000000001</v>
      </c>
      <c r="V2313" s="2">
        <v>0.87</v>
      </c>
      <c r="W2313" s="54">
        <f>_xlfn.XLOOKUP(M2313,Market!A:A,Market!F:F,0)</f>
        <v>8.8999999999999996E-2</v>
      </c>
      <c r="X2313" s="55">
        <f t="shared" si="290"/>
        <v>8.1674999999999998E-2</v>
      </c>
      <c r="Y2313" s="55">
        <f t="shared" si="291"/>
        <v>1.8525</v>
      </c>
      <c r="Z2313" s="54">
        <f t="shared" si="292"/>
        <v>0.68044077134986225</v>
      </c>
      <c r="AA2313" s="49" t="str">
        <f t="shared" ca="1" si="293"/>
        <v>N</v>
      </c>
      <c r="AB2313" s="49">
        <f t="shared" ca="1" si="294"/>
        <v>5</v>
      </c>
      <c r="AC2313" s="49" t="str">
        <f t="shared" ca="1" si="295"/>
        <v>N</v>
      </c>
    </row>
    <row r="2314" spans="1:29" x14ac:dyDescent="0.25">
      <c r="A2314">
        <v>9611</v>
      </c>
      <c r="B2314" s="9">
        <v>43569</v>
      </c>
      <c r="C2314" s="50" t="str">
        <f t="shared" si="288"/>
        <v>N</v>
      </c>
      <c r="D2314" s="52">
        <f>_xlfn.XLOOKUP(B2314,Cal_Date!B:B,Cal_Date!A:A,0)</f>
        <v>3</v>
      </c>
      <c r="E2314">
        <v>2019</v>
      </c>
      <c r="F2314" t="s">
        <v>127</v>
      </c>
      <c r="G2314" t="s">
        <v>130</v>
      </c>
      <c r="H2314" t="s">
        <v>11</v>
      </c>
      <c r="I2314" t="s">
        <v>11</v>
      </c>
      <c r="J2314" t="s">
        <v>15</v>
      </c>
      <c r="K2314" t="s">
        <v>42</v>
      </c>
      <c r="L2314">
        <v>2</v>
      </c>
      <c r="M2314">
        <v>1009</v>
      </c>
      <c r="O2314" t="s">
        <v>28</v>
      </c>
      <c r="R2314" t="s">
        <v>44</v>
      </c>
      <c r="S2314" s="49" t="str">
        <f t="shared" si="289"/>
        <v>Card</v>
      </c>
      <c r="T2314" s="3">
        <v>0.03</v>
      </c>
      <c r="U2314" s="2">
        <v>5.4450000000000003</v>
      </c>
      <c r="V2314" s="2">
        <v>1.74</v>
      </c>
      <c r="W2314" s="54">
        <f>_xlfn.XLOOKUP(M2314,Market!A:A,Market!F:F,0)</f>
        <v>8.8999999999999996E-2</v>
      </c>
      <c r="X2314" s="55">
        <f t="shared" si="290"/>
        <v>0.16335</v>
      </c>
      <c r="Y2314" s="55">
        <f t="shared" si="291"/>
        <v>3.7050000000000001</v>
      </c>
      <c r="Z2314" s="54">
        <f t="shared" si="292"/>
        <v>0.68044077134986225</v>
      </c>
      <c r="AA2314" s="49" t="str">
        <f t="shared" ca="1" si="293"/>
        <v>N</v>
      </c>
      <c r="AB2314" s="49">
        <f t="shared" ca="1" si="294"/>
        <v>5</v>
      </c>
      <c r="AC2314" s="49" t="str">
        <f t="shared" ca="1" si="295"/>
        <v>N</v>
      </c>
    </row>
    <row r="2315" spans="1:29" x14ac:dyDescent="0.25">
      <c r="A2315">
        <v>9612</v>
      </c>
      <c r="B2315" s="9">
        <v>43569</v>
      </c>
      <c r="C2315" s="50" t="str">
        <f t="shared" si="288"/>
        <v>N</v>
      </c>
      <c r="D2315" s="52">
        <f>_xlfn.XLOOKUP(B2315,Cal_Date!B:B,Cal_Date!A:A,0)</f>
        <v>3</v>
      </c>
      <c r="E2315">
        <v>2019</v>
      </c>
      <c r="F2315" t="s">
        <v>127</v>
      </c>
      <c r="G2315" t="s">
        <v>130</v>
      </c>
      <c r="H2315" t="s">
        <v>14</v>
      </c>
      <c r="I2315" t="s">
        <v>18</v>
      </c>
      <c r="J2315" t="s">
        <v>15</v>
      </c>
      <c r="K2315" t="s">
        <v>43</v>
      </c>
      <c r="L2315">
        <v>1</v>
      </c>
      <c r="M2315">
        <v>1001</v>
      </c>
      <c r="O2315" t="s">
        <v>25</v>
      </c>
      <c r="R2315" t="s">
        <v>44</v>
      </c>
      <c r="S2315" s="49" t="str">
        <f t="shared" si="289"/>
        <v>Card</v>
      </c>
      <c r="T2315" s="3">
        <v>0.03</v>
      </c>
      <c r="U2315" s="2">
        <v>7.42</v>
      </c>
      <c r="V2315" s="2">
        <v>2.2200000000000002</v>
      </c>
      <c r="W2315" s="54">
        <f>_xlfn.XLOOKUP(M2315,Market!A:A,Market!F:F,0)</f>
        <v>0.06</v>
      </c>
      <c r="X2315" s="55">
        <f t="shared" si="290"/>
        <v>0.22259999999999999</v>
      </c>
      <c r="Y2315" s="55">
        <f t="shared" si="291"/>
        <v>5.1999999999999993</v>
      </c>
      <c r="Z2315" s="54">
        <f t="shared" si="292"/>
        <v>0.70080862533692712</v>
      </c>
      <c r="AA2315" s="49" t="str">
        <f t="shared" ca="1" si="293"/>
        <v>N</v>
      </c>
      <c r="AB2315" s="49">
        <f t="shared" ca="1" si="294"/>
        <v>5</v>
      </c>
      <c r="AC2315" s="49" t="str">
        <f t="shared" ca="1" si="295"/>
        <v>N</v>
      </c>
    </row>
    <row r="2316" spans="1:29" x14ac:dyDescent="0.25">
      <c r="A2316">
        <v>9613</v>
      </c>
      <c r="B2316" s="9">
        <v>43569</v>
      </c>
      <c r="C2316" s="50" t="str">
        <f t="shared" si="288"/>
        <v>N</v>
      </c>
      <c r="D2316" s="52">
        <f>_xlfn.XLOOKUP(B2316,Cal_Date!B:B,Cal_Date!A:A,0)</f>
        <v>3</v>
      </c>
      <c r="E2316">
        <v>2019</v>
      </c>
      <c r="F2316" t="s">
        <v>127</v>
      </c>
      <c r="G2316" t="s">
        <v>130</v>
      </c>
      <c r="H2316" t="s">
        <v>48</v>
      </c>
      <c r="I2316" t="s">
        <v>18</v>
      </c>
      <c r="J2316" t="s">
        <v>10</v>
      </c>
      <c r="K2316" t="s">
        <v>43</v>
      </c>
      <c r="L2316">
        <v>1</v>
      </c>
      <c r="M2316">
        <v>1010</v>
      </c>
      <c r="O2316" t="s">
        <v>25</v>
      </c>
      <c r="R2316" t="s">
        <v>44</v>
      </c>
      <c r="S2316" s="49" t="str">
        <f t="shared" si="289"/>
        <v>Card</v>
      </c>
      <c r="T2316" s="3">
        <v>0.03</v>
      </c>
      <c r="U2316" s="2">
        <v>7.5600000000000005</v>
      </c>
      <c r="V2316" s="2">
        <v>1.46</v>
      </c>
      <c r="W2316" s="54">
        <f>_xlfn.XLOOKUP(M2316,Market!A:A,Market!F:F,0)</f>
        <v>0.08</v>
      </c>
      <c r="X2316" s="55">
        <f t="shared" si="290"/>
        <v>0.2268</v>
      </c>
      <c r="Y2316" s="55">
        <f t="shared" si="291"/>
        <v>6.1000000000000005</v>
      </c>
      <c r="Z2316" s="54">
        <f t="shared" si="292"/>
        <v>0.80687830687830686</v>
      </c>
      <c r="AA2316" s="49" t="str">
        <f t="shared" ca="1" si="293"/>
        <v>N</v>
      </c>
      <c r="AB2316" s="49">
        <f t="shared" ca="1" si="294"/>
        <v>5</v>
      </c>
      <c r="AC2316" s="49" t="str">
        <f t="shared" ca="1" si="295"/>
        <v>N</v>
      </c>
    </row>
    <row r="2317" spans="1:29" x14ac:dyDescent="0.25">
      <c r="A2317">
        <v>9614</v>
      </c>
      <c r="B2317" s="9">
        <v>43569</v>
      </c>
      <c r="C2317" s="50" t="str">
        <f t="shared" si="288"/>
        <v>N</v>
      </c>
      <c r="D2317" s="52">
        <f>_xlfn.XLOOKUP(B2317,Cal_Date!B:B,Cal_Date!A:A,0)</f>
        <v>3</v>
      </c>
      <c r="E2317">
        <v>2019</v>
      </c>
      <c r="F2317" t="s">
        <v>127</v>
      </c>
      <c r="G2317" t="s">
        <v>130</v>
      </c>
      <c r="H2317" t="s">
        <v>11</v>
      </c>
      <c r="I2317" t="s">
        <v>13</v>
      </c>
      <c r="J2317" t="s">
        <v>15</v>
      </c>
      <c r="K2317" t="s">
        <v>42</v>
      </c>
      <c r="L2317">
        <v>1</v>
      </c>
      <c r="M2317">
        <v>1010</v>
      </c>
      <c r="O2317" t="s">
        <v>25</v>
      </c>
      <c r="R2317" t="s">
        <v>44</v>
      </c>
      <c r="S2317" s="49" t="str">
        <f t="shared" si="289"/>
        <v>Card</v>
      </c>
      <c r="T2317" s="3">
        <v>0.03</v>
      </c>
      <c r="U2317" s="2">
        <v>2.7</v>
      </c>
      <c r="V2317" s="2">
        <v>1.42</v>
      </c>
      <c r="W2317" s="54">
        <f>_xlfn.XLOOKUP(M2317,Market!A:A,Market!F:F,0)</f>
        <v>0.08</v>
      </c>
      <c r="X2317" s="55">
        <f t="shared" si="290"/>
        <v>8.1000000000000003E-2</v>
      </c>
      <c r="Y2317" s="55">
        <f t="shared" si="291"/>
        <v>1.2800000000000002</v>
      </c>
      <c r="Z2317" s="54">
        <f t="shared" si="292"/>
        <v>0.47407407407407415</v>
      </c>
      <c r="AA2317" s="49" t="str">
        <f t="shared" ca="1" si="293"/>
        <v>N</v>
      </c>
      <c r="AB2317" s="49">
        <f t="shared" ca="1" si="294"/>
        <v>5</v>
      </c>
      <c r="AC2317" s="49" t="str">
        <f t="shared" ca="1" si="295"/>
        <v>N</v>
      </c>
    </row>
    <row r="2318" spans="1:29" x14ac:dyDescent="0.25">
      <c r="A2318">
        <v>9615</v>
      </c>
      <c r="B2318" s="9">
        <v>43570</v>
      </c>
      <c r="C2318" s="50" t="str">
        <f t="shared" si="288"/>
        <v>N</v>
      </c>
      <c r="D2318" s="52">
        <f>_xlfn.XLOOKUP(B2318,Cal_Date!B:B,Cal_Date!A:A,0)</f>
        <v>3</v>
      </c>
      <c r="E2318">
        <v>2019</v>
      </c>
      <c r="F2318" t="s">
        <v>121</v>
      </c>
      <c r="G2318" t="s">
        <v>129</v>
      </c>
      <c r="H2318" t="s">
        <v>11</v>
      </c>
      <c r="I2318" t="s">
        <v>11</v>
      </c>
      <c r="J2318" t="s">
        <v>15</v>
      </c>
      <c r="K2318" t="s">
        <v>42</v>
      </c>
      <c r="L2318">
        <v>1</v>
      </c>
      <c r="M2318">
        <v>1010</v>
      </c>
      <c r="O2318" t="s">
        <v>25</v>
      </c>
      <c r="R2318" t="s">
        <v>47</v>
      </c>
      <c r="S2318" s="49" t="str">
        <f t="shared" si="289"/>
        <v>Card</v>
      </c>
      <c r="T2318" s="3">
        <v>3.5000000000000003E-2</v>
      </c>
      <c r="U2318" s="2">
        <v>2.7</v>
      </c>
      <c r="V2318" s="2">
        <v>0.87</v>
      </c>
      <c r="W2318" s="54">
        <f>_xlfn.XLOOKUP(M2318,Market!A:A,Market!F:F,0)</f>
        <v>0.08</v>
      </c>
      <c r="X2318" s="55">
        <f t="shared" si="290"/>
        <v>9.4500000000000015E-2</v>
      </c>
      <c r="Y2318" s="55">
        <f t="shared" si="291"/>
        <v>1.83</v>
      </c>
      <c r="Z2318" s="54">
        <f t="shared" si="292"/>
        <v>0.67777777777777781</v>
      </c>
      <c r="AA2318" s="49" t="str">
        <f t="shared" ca="1" si="293"/>
        <v>N</v>
      </c>
      <c r="AB2318" s="49">
        <f t="shared" ca="1" si="294"/>
        <v>5</v>
      </c>
      <c r="AC2318" s="49" t="str">
        <f t="shared" ca="1" si="295"/>
        <v>N</v>
      </c>
    </row>
    <row r="2319" spans="1:29" x14ac:dyDescent="0.25">
      <c r="A2319">
        <v>9616</v>
      </c>
      <c r="B2319" s="9">
        <v>43570</v>
      </c>
      <c r="C2319" s="50" t="str">
        <f t="shared" si="288"/>
        <v>N</v>
      </c>
      <c r="D2319" s="52">
        <f>_xlfn.XLOOKUP(B2319,Cal_Date!B:B,Cal_Date!A:A,0)</f>
        <v>3</v>
      </c>
      <c r="E2319">
        <v>2019</v>
      </c>
      <c r="F2319" t="s">
        <v>121</v>
      </c>
      <c r="G2319" t="s">
        <v>129</v>
      </c>
      <c r="H2319" t="s">
        <v>11</v>
      </c>
      <c r="I2319" t="s">
        <v>11</v>
      </c>
      <c r="J2319" t="s">
        <v>15</v>
      </c>
      <c r="K2319" t="s">
        <v>42</v>
      </c>
      <c r="L2319">
        <v>2</v>
      </c>
      <c r="M2319">
        <v>1010</v>
      </c>
      <c r="O2319" t="s">
        <v>25</v>
      </c>
      <c r="R2319" t="s">
        <v>44</v>
      </c>
      <c r="S2319" s="49" t="str">
        <f t="shared" si="289"/>
        <v>Card</v>
      </c>
      <c r="T2319" s="3">
        <v>0.03</v>
      </c>
      <c r="U2319" s="2">
        <v>5.4</v>
      </c>
      <c r="V2319" s="2">
        <v>1.74</v>
      </c>
      <c r="W2319" s="54">
        <f>_xlfn.XLOOKUP(M2319,Market!A:A,Market!F:F,0)</f>
        <v>0.08</v>
      </c>
      <c r="X2319" s="55">
        <f t="shared" si="290"/>
        <v>0.16200000000000001</v>
      </c>
      <c r="Y2319" s="55">
        <f t="shared" si="291"/>
        <v>3.66</v>
      </c>
      <c r="Z2319" s="54">
        <f t="shared" si="292"/>
        <v>0.67777777777777781</v>
      </c>
      <c r="AA2319" s="49" t="str">
        <f t="shared" ca="1" si="293"/>
        <v>N</v>
      </c>
      <c r="AB2319" s="49">
        <f t="shared" ca="1" si="294"/>
        <v>5</v>
      </c>
      <c r="AC2319" s="49" t="str">
        <f t="shared" ca="1" si="295"/>
        <v>N</v>
      </c>
    </row>
    <row r="2320" spans="1:29" x14ac:dyDescent="0.25">
      <c r="A2320">
        <v>9617</v>
      </c>
      <c r="B2320" s="9">
        <v>43570</v>
      </c>
      <c r="C2320" s="50" t="str">
        <f t="shared" si="288"/>
        <v>N</v>
      </c>
      <c r="D2320" s="52">
        <f>_xlfn.XLOOKUP(B2320,Cal_Date!B:B,Cal_Date!A:A,0)</f>
        <v>3</v>
      </c>
      <c r="E2320">
        <v>2019</v>
      </c>
      <c r="F2320" t="s">
        <v>121</v>
      </c>
      <c r="G2320" t="s">
        <v>129</v>
      </c>
      <c r="H2320" t="s">
        <v>11</v>
      </c>
      <c r="I2320" t="s">
        <v>11</v>
      </c>
      <c r="J2320" t="s">
        <v>15</v>
      </c>
      <c r="K2320" t="s">
        <v>42</v>
      </c>
      <c r="L2320">
        <v>1</v>
      </c>
      <c r="M2320">
        <v>1011</v>
      </c>
      <c r="O2320" t="s">
        <v>25</v>
      </c>
      <c r="R2320" t="s">
        <v>44</v>
      </c>
      <c r="S2320" s="49" t="str">
        <f t="shared" si="289"/>
        <v>Card</v>
      </c>
      <c r="T2320" s="3">
        <v>0.03</v>
      </c>
      <c r="U2320" s="2">
        <v>2.6500000000000004</v>
      </c>
      <c r="V2320" s="2">
        <v>0.87</v>
      </c>
      <c r="W2320" s="54">
        <f>_xlfn.XLOOKUP(M2320,Market!A:A,Market!F:F,0)</f>
        <v>0.06</v>
      </c>
      <c r="X2320" s="55">
        <f t="shared" si="290"/>
        <v>7.9500000000000001E-2</v>
      </c>
      <c r="Y2320" s="55">
        <f t="shared" si="291"/>
        <v>1.7800000000000002</v>
      </c>
      <c r="Z2320" s="54">
        <f t="shared" si="292"/>
        <v>0.67169811320754713</v>
      </c>
      <c r="AA2320" s="49" t="str">
        <f t="shared" ca="1" si="293"/>
        <v>N</v>
      </c>
      <c r="AB2320" s="49">
        <f t="shared" ca="1" si="294"/>
        <v>5</v>
      </c>
      <c r="AC2320" s="49" t="str">
        <f t="shared" ca="1" si="295"/>
        <v>N</v>
      </c>
    </row>
    <row r="2321" spans="1:29" x14ac:dyDescent="0.25">
      <c r="A2321">
        <v>9618</v>
      </c>
      <c r="B2321" s="9">
        <v>43570</v>
      </c>
      <c r="C2321" s="50" t="str">
        <f t="shared" si="288"/>
        <v>N</v>
      </c>
      <c r="D2321" s="52">
        <f>_xlfn.XLOOKUP(B2321,Cal_Date!B:B,Cal_Date!A:A,0)</f>
        <v>3</v>
      </c>
      <c r="E2321">
        <v>2019</v>
      </c>
      <c r="F2321" t="s">
        <v>121</v>
      </c>
      <c r="G2321" t="s">
        <v>129</v>
      </c>
      <c r="H2321" t="s">
        <v>14</v>
      </c>
      <c r="I2321" t="s">
        <v>18</v>
      </c>
      <c r="J2321" t="s">
        <v>15</v>
      </c>
      <c r="K2321" t="s">
        <v>43</v>
      </c>
      <c r="L2321">
        <v>1</v>
      </c>
      <c r="M2321">
        <v>1007</v>
      </c>
      <c r="O2321" t="s">
        <v>28</v>
      </c>
      <c r="R2321" t="s">
        <v>44</v>
      </c>
      <c r="S2321" s="49" t="str">
        <f t="shared" si="289"/>
        <v>Card</v>
      </c>
      <c r="T2321" s="3">
        <v>0.03</v>
      </c>
      <c r="U2321" s="2">
        <v>7.0785</v>
      </c>
      <c r="V2321" s="2">
        <v>2.1</v>
      </c>
      <c r="W2321" s="54">
        <f>_xlfn.XLOOKUP(M2321,Market!A:A,Market!F:F,0)</f>
        <v>8.8999999999999996E-2</v>
      </c>
      <c r="X2321" s="55">
        <f t="shared" si="290"/>
        <v>0.21235499999999999</v>
      </c>
      <c r="Y2321" s="55">
        <f t="shared" si="291"/>
        <v>4.9785000000000004</v>
      </c>
      <c r="Z2321" s="54">
        <f t="shared" si="292"/>
        <v>0.70332697605424888</v>
      </c>
      <c r="AA2321" s="49" t="str">
        <f t="shared" ca="1" si="293"/>
        <v>N</v>
      </c>
      <c r="AB2321" s="49">
        <f t="shared" ca="1" si="294"/>
        <v>5</v>
      </c>
      <c r="AC2321" s="49" t="str">
        <f t="shared" ca="1" si="295"/>
        <v>N</v>
      </c>
    </row>
    <row r="2322" spans="1:29" x14ac:dyDescent="0.25">
      <c r="A2322">
        <v>9619</v>
      </c>
      <c r="B2322" s="9">
        <v>43570</v>
      </c>
      <c r="C2322" s="50" t="str">
        <f t="shared" si="288"/>
        <v>N</v>
      </c>
      <c r="D2322" s="52">
        <f>_xlfn.XLOOKUP(B2322,Cal_Date!B:B,Cal_Date!A:A,0)</f>
        <v>3</v>
      </c>
      <c r="E2322">
        <v>2019</v>
      </c>
      <c r="F2322" t="s">
        <v>121</v>
      </c>
      <c r="G2322" t="s">
        <v>129</v>
      </c>
      <c r="H2322" t="s">
        <v>11</v>
      </c>
      <c r="I2322" t="s">
        <v>11</v>
      </c>
      <c r="J2322" t="s">
        <v>15</v>
      </c>
      <c r="K2322" t="s">
        <v>42</v>
      </c>
      <c r="L2322">
        <v>1</v>
      </c>
      <c r="M2322">
        <v>1007</v>
      </c>
      <c r="O2322" t="s">
        <v>28</v>
      </c>
      <c r="R2322" t="s">
        <v>44</v>
      </c>
      <c r="S2322" s="49" t="str">
        <f t="shared" si="289"/>
        <v>Card</v>
      </c>
      <c r="T2322" s="3">
        <v>0.03</v>
      </c>
      <c r="U2322" s="2">
        <v>2.7225000000000001</v>
      </c>
      <c r="V2322" s="2">
        <v>0.87</v>
      </c>
      <c r="W2322" s="54">
        <f>_xlfn.XLOOKUP(M2322,Market!A:A,Market!F:F,0)</f>
        <v>8.8999999999999996E-2</v>
      </c>
      <c r="X2322" s="55">
        <f t="shared" si="290"/>
        <v>8.1674999999999998E-2</v>
      </c>
      <c r="Y2322" s="55">
        <f t="shared" si="291"/>
        <v>1.8525</v>
      </c>
      <c r="Z2322" s="54">
        <f t="shared" si="292"/>
        <v>0.68044077134986225</v>
      </c>
      <c r="AA2322" s="49" t="str">
        <f t="shared" ca="1" si="293"/>
        <v>N</v>
      </c>
      <c r="AB2322" s="49">
        <f t="shared" ca="1" si="294"/>
        <v>5</v>
      </c>
      <c r="AC2322" s="49" t="str">
        <f t="shared" ca="1" si="295"/>
        <v>N</v>
      </c>
    </row>
    <row r="2323" spans="1:29" x14ac:dyDescent="0.25">
      <c r="A2323">
        <v>9620</v>
      </c>
      <c r="B2323" s="9">
        <v>43570</v>
      </c>
      <c r="C2323" s="50" t="str">
        <f t="shared" si="288"/>
        <v>N</v>
      </c>
      <c r="D2323" s="52">
        <f>_xlfn.XLOOKUP(B2323,Cal_Date!B:B,Cal_Date!A:A,0)</f>
        <v>3</v>
      </c>
      <c r="E2323">
        <v>2019</v>
      </c>
      <c r="F2323" t="s">
        <v>121</v>
      </c>
      <c r="G2323" t="s">
        <v>129</v>
      </c>
      <c r="H2323" t="s">
        <v>11</v>
      </c>
      <c r="I2323" t="s">
        <v>11</v>
      </c>
      <c r="J2323" t="s">
        <v>15</v>
      </c>
      <c r="K2323" t="s">
        <v>42</v>
      </c>
      <c r="L2323">
        <v>1</v>
      </c>
      <c r="M2323">
        <v>1008</v>
      </c>
      <c r="O2323" t="s">
        <v>28</v>
      </c>
      <c r="R2323" t="s">
        <v>44</v>
      </c>
      <c r="S2323" s="49" t="str">
        <f t="shared" si="289"/>
        <v>Card</v>
      </c>
      <c r="T2323" s="3">
        <v>0.03</v>
      </c>
      <c r="U2323" s="2">
        <v>2.7225000000000001</v>
      </c>
      <c r="V2323" s="2">
        <v>0.87</v>
      </c>
      <c r="W2323" s="54">
        <f>_xlfn.XLOOKUP(M2323,Market!A:A,Market!F:F,0)</f>
        <v>8.8999999999999996E-2</v>
      </c>
      <c r="X2323" s="55">
        <f t="shared" si="290"/>
        <v>8.1674999999999998E-2</v>
      </c>
      <c r="Y2323" s="55">
        <f t="shared" si="291"/>
        <v>1.8525</v>
      </c>
      <c r="Z2323" s="54">
        <f t="shared" si="292"/>
        <v>0.68044077134986225</v>
      </c>
      <c r="AA2323" s="49" t="str">
        <f t="shared" ca="1" si="293"/>
        <v>N</v>
      </c>
      <c r="AB2323" s="49">
        <f t="shared" ca="1" si="294"/>
        <v>5</v>
      </c>
      <c r="AC2323" s="49" t="str">
        <f t="shared" ca="1" si="295"/>
        <v>N</v>
      </c>
    </row>
    <row r="2324" spans="1:29" x14ac:dyDescent="0.25">
      <c r="A2324">
        <v>9621</v>
      </c>
      <c r="B2324" s="9">
        <v>43570</v>
      </c>
      <c r="C2324" s="50" t="str">
        <f t="shared" si="288"/>
        <v>N</v>
      </c>
      <c r="D2324" s="52">
        <f>_xlfn.XLOOKUP(B2324,Cal_Date!B:B,Cal_Date!A:A,0)</f>
        <v>3</v>
      </c>
      <c r="E2324">
        <v>2019</v>
      </c>
      <c r="F2324" t="s">
        <v>121</v>
      </c>
      <c r="G2324" t="s">
        <v>129</v>
      </c>
      <c r="H2324" t="s">
        <v>11</v>
      </c>
      <c r="I2324" t="s">
        <v>11</v>
      </c>
      <c r="J2324" t="s">
        <v>15</v>
      </c>
      <c r="K2324" t="s">
        <v>42</v>
      </c>
      <c r="L2324">
        <v>1</v>
      </c>
      <c r="M2324">
        <v>1004</v>
      </c>
      <c r="O2324" t="s">
        <v>28</v>
      </c>
      <c r="R2324" t="s">
        <v>44</v>
      </c>
      <c r="S2324" s="49" t="str">
        <f t="shared" si="289"/>
        <v>Card</v>
      </c>
      <c r="T2324" s="3">
        <v>0.03</v>
      </c>
      <c r="U2324" s="2">
        <v>2.6500000000000004</v>
      </c>
      <c r="V2324" s="2">
        <v>0.87</v>
      </c>
      <c r="W2324" s="54">
        <f>_xlfn.XLOOKUP(M2324,Market!A:A,Market!F:F,0)</f>
        <v>0.06</v>
      </c>
      <c r="X2324" s="55">
        <f t="shared" si="290"/>
        <v>7.9500000000000001E-2</v>
      </c>
      <c r="Y2324" s="55">
        <f t="shared" si="291"/>
        <v>1.7800000000000002</v>
      </c>
      <c r="Z2324" s="54">
        <f t="shared" si="292"/>
        <v>0.67169811320754713</v>
      </c>
      <c r="AA2324" s="49" t="str">
        <f t="shared" ca="1" si="293"/>
        <v>N</v>
      </c>
      <c r="AB2324" s="49">
        <f t="shared" ca="1" si="294"/>
        <v>5</v>
      </c>
      <c r="AC2324" s="49" t="str">
        <f t="shared" ca="1" si="295"/>
        <v>N</v>
      </c>
    </row>
    <row r="2325" spans="1:29" x14ac:dyDescent="0.25">
      <c r="A2325">
        <v>9622</v>
      </c>
      <c r="B2325" s="9">
        <v>43570</v>
      </c>
      <c r="C2325" s="50" t="str">
        <f t="shared" si="288"/>
        <v>N</v>
      </c>
      <c r="D2325" s="52">
        <f>_xlfn.XLOOKUP(B2325,Cal_Date!B:B,Cal_Date!A:A,0)</f>
        <v>3</v>
      </c>
      <c r="E2325">
        <v>2019</v>
      </c>
      <c r="F2325" t="s">
        <v>121</v>
      </c>
      <c r="G2325" t="s">
        <v>129</v>
      </c>
      <c r="H2325" t="s">
        <v>48</v>
      </c>
      <c r="I2325" t="s">
        <v>18</v>
      </c>
      <c r="J2325" t="s">
        <v>10</v>
      </c>
      <c r="K2325" t="s">
        <v>43</v>
      </c>
      <c r="L2325">
        <v>2</v>
      </c>
      <c r="M2325">
        <v>1003</v>
      </c>
      <c r="O2325" t="s">
        <v>25</v>
      </c>
      <c r="R2325" t="s">
        <v>44</v>
      </c>
      <c r="S2325" s="49" t="str">
        <f t="shared" si="289"/>
        <v>Card</v>
      </c>
      <c r="T2325" s="3">
        <v>0.03</v>
      </c>
      <c r="U2325" s="2">
        <v>14.84</v>
      </c>
      <c r="V2325" s="2">
        <v>2.92</v>
      </c>
      <c r="W2325" s="54">
        <f>_xlfn.XLOOKUP(M2325,Market!A:A,Market!F:F,0)</f>
        <v>0.06</v>
      </c>
      <c r="X2325" s="55">
        <f t="shared" si="290"/>
        <v>0.44519999999999998</v>
      </c>
      <c r="Y2325" s="55">
        <f t="shared" si="291"/>
        <v>11.92</v>
      </c>
      <c r="Z2325" s="54">
        <f t="shared" si="292"/>
        <v>0.80323450134770891</v>
      </c>
      <c r="AA2325" s="49" t="str">
        <f t="shared" ca="1" si="293"/>
        <v>N</v>
      </c>
      <c r="AB2325" s="49">
        <f t="shared" ca="1" si="294"/>
        <v>5</v>
      </c>
      <c r="AC2325" s="49" t="str">
        <f t="shared" ca="1" si="295"/>
        <v>N</v>
      </c>
    </row>
    <row r="2326" spans="1:29" x14ac:dyDescent="0.25">
      <c r="A2326">
        <v>9623</v>
      </c>
      <c r="B2326" s="9">
        <v>43570</v>
      </c>
      <c r="C2326" s="50" t="str">
        <f t="shared" si="288"/>
        <v>N</v>
      </c>
      <c r="D2326" s="52">
        <f>_xlfn.XLOOKUP(B2326,Cal_Date!B:B,Cal_Date!A:A,0)</f>
        <v>3</v>
      </c>
      <c r="E2326">
        <v>2019</v>
      </c>
      <c r="F2326" t="s">
        <v>121</v>
      </c>
      <c r="G2326" t="s">
        <v>129</v>
      </c>
      <c r="H2326" t="s">
        <v>11</v>
      </c>
      <c r="I2326" t="s">
        <v>13</v>
      </c>
      <c r="J2326" t="s">
        <v>15</v>
      </c>
      <c r="K2326" t="s">
        <v>42</v>
      </c>
      <c r="L2326">
        <v>2</v>
      </c>
      <c r="M2326">
        <v>1002</v>
      </c>
      <c r="O2326" t="s">
        <v>28</v>
      </c>
      <c r="R2326" t="s">
        <v>44</v>
      </c>
      <c r="S2326" s="49" t="str">
        <f t="shared" si="289"/>
        <v>Card</v>
      </c>
      <c r="T2326" s="3">
        <v>0.03</v>
      </c>
      <c r="U2326" s="2">
        <v>5.3000000000000007</v>
      </c>
      <c r="V2326" s="2">
        <v>2.84</v>
      </c>
      <c r="W2326" s="54">
        <f>_xlfn.XLOOKUP(M2326,Market!A:A,Market!F:F,0)</f>
        <v>0.06</v>
      </c>
      <c r="X2326" s="55">
        <f t="shared" si="290"/>
        <v>0.159</v>
      </c>
      <c r="Y2326" s="55">
        <f t="shared" si="291"/>
        <v>2.4600000000000009</v>
      </c>
      <c r="Z2326" s="54">
        <f t="shared" si="292"/>
        <v>0.46415094339622653</v>
      </c>
      <c r="AA2326" s="49" t="str">
        <f t="shared" ca="1" si="293"/>
        <v>N</v>
      </c>
      <c r="AB2326" s="49">
        <f t="shared" ca="1" si="294"/>
        <v>5</v>
      </c>
      <c r="AC2326" s="49" t="str">
        <f t="shared" ca="1" si="295"/>
        <v>N</v>
      </c>
    </row>
    <row r="2327" spans="1:29" x14ac:dyDescent="0.25">
      <c r="A2327">
        <v>9624</v>
      </c>
      <c r="B2327" s="9">
        <v>43570</v>
      </c>
      <c r="C2327" s="50" t="str">
        <f t="shared" si="288"/>
        <v>N</v>
      </c>
      <c r="D2327" s="52">
        <f>_xlfn.XLOOKUP(B2327,Cal_Date!B:B,Cal_Date!A:A,0)</f>
        <v>3</v>
      </c>
      <c r="E2327">
        <v>2019</v>
      </c>
      <c r="F2327" t="s">
        <v>121</v>
      </c>
      <c r="G2327" t="s">
        <v>129</v>
      </c>
      <c r="H2327" t="s">
        <v>48</v>
      </c>
      <c r="I2327" t="s">
        <v>18</v>
      </c>
      <c r="J2327" t="s">
        <v>10</v>
      </c>
      <c r="K2327" t="s">
        <v>43</v>
      </c>
      <c r="L2327">
        <v>1</v>
      </c>
      <c r="M2327">
        <v>1007</v>
      </c>
      <c r="O2327" t="s">
        <v>28</v>
      </c>
      <c r="R2327" t="s">
        <v>44</v>
      </c>
      <c r="S2327" s="49" t="str">
        <f t="shared" si="289"/>
        <v>Card</v>
      </c>
      <c r="T2327" s="3">
        <v>0.03</v>
      </c>
      <c r="U2327" s="2">
        <v>7.6229999999999993</v>
      </c>
      <c r="V2327" s="2">
        <v>1.46</v>
      </c>
      <c r="W2327" s="54">
        <f>_xlfn.XLOOKUP(M2327,Market!A:A,Market!F:F,0)</f>
        <v>8.8999999999999996E-2</v>
      </c>
      <c r="X2327" s="55">
        <f t="shared" si="290"/>
        <v>0.22868999999999998</v>
      </c>
      <c r="Y2327" s="55">
        <f t="shared" si="291"/>
        <v>6.1629999999999994</v>
      </c>
      <c r="Z2327" s="54">
        <f t="shared" si="292"/>
        <v>0.80847435392889933</v>
      </c>
      <c r="AA2327" s="49" t="str">
        <f t="shared" ca="1" si="293"/>
        <v>N</v>
      </c>
      <c r="AB2327" s="49">
        <f t="shared" ca="1" si="294"/>
        <v>5</v>
      </c>
      <c r="AC2327" s="49" t="str">
        <f t="shared" ca="1" si="295"/>
        <v>N</v>
      </c>
    </row>
    <row r="2328" spans="1:29" x14ac:dyDescent="0.25">
      <c r="A2328">
        <v>9625</v>
      </c>
      <c r="B2328" s="9">
        <v>43570</v>
      </c>
      <c r="C2328" s="50" t="str">
        <f t="shared" si="288"/>
        <v>N</v>
      </c>
      <c r="D2328" s="52">
        <f>_xlfn.XLOOKUP(B2328,Cal_Date!B:B,Cal_Date!A:A,0)</f>
        <v>3</v>
      </c>
      <c r="E2328">
        <v>2019</v>
      </c>
      <c r="F2328" t="s">
        <v>121</v>
      </c>
      <c r="G2328" t="s">
        <v>129</v>
      </c>
      <c r="H2328" t="s">
        <v>14</v>
      </c>
      <c r="I2328" t="s">
        <v>13</v>
      </c>
      <c r="J2328" t="s">
        <v>15</v>
      </c>
      <c r="K2328" t="s">
        <v>43</v>
      </c>
      <c r="L2328">
        <v>1</v>
      </c>
      <c r="M2328">
        <v>1008</v>
      </c>
      <c r="O2328" t="s">
        <v>28</v>
      </c>
      <c r="R2328" t="s">
        <v>44</v>
      </c>
      <c r="S2328" s="49" t="str">
        <f t="shared" si="289"/>
        <v>Card</v>
      </c>
      <c r="T2328" s="3">
        <v>0.03</v>
      </c>
      <c r="U2328" s="2">
        <v>7.6229999999999993</v>
      </c>
      <c r="V2328" s="2">
        <v>2.2400000000000002</v>
      </c>
      <c r="W2328" s="54">
        <f>_xlfn.XLOOKUP(M2328,Market!A:A,Market!F:F,0)</f>
        <v>8.8999999999999996E-2</v>
      </c>
      <c r="X2328" s="55">
        <f t="shared" si="290"/>
        <v>0.22868999999999998</v>
      </c>
      <c r="Y2328" s="55">
        <f t="shared" si="291"/>
        <v>5.3829999999999991</v>
      </c>
      <c r="Z2328" s="54">
        <f t="shared" si="292"/>
        <v>0.70615243342516065</v>
      </c>
      <c r="AA2328" s="49" t="str">
        <f t="shared" ca="1" si="293"/>
        <v>N</v>
      </c>
      <c r="AB2328" s="49">
        <f t="shared" ca="1" si="294"/>
        <v>5</v>
      </c>
      <c r="AC2328" s="49" t="str">
        <f t="shared" ca="1" si="295"/>
        <v>N</v>
      </c>
    </row>
    <row r="2329" spans="1:29" x14ac:dyDescent="0.25">
      <c r="A2329">
        <v>9626</v>
      </c>
      <c r="B2329" s="9">
        <v>43570</v>
      </c>
      <c r="C2329" s="50" t="str">
        <f t="shared" si="288"/>
        <v>N</v>
      </c>
      <c r="D2329" s="52">
        <f>_xlfn.XLOOKUP(B2329,Cal_Date!B:B,Cal_Date!A:A,0)</f>
        <v>3</v>
      </c>
      <c r="E2329">
        <v>2019</v>
      </c>
      <c r="F2329" t="s">
        <v>121</v>
      </c>
      <c r="G2329" t="s">
        <v>129</v>
      </c>
      <c r="H2329" t="s">
        <v>11</v>
      </c>
      <c r="I2329" t="s">
        <v>11</v>
      </c>
      <c r="J2329" t="s">
        <v>15</v>
      </c>
      <c r="K2329" t="s">
        <v>42</v>
      </c>
      <c r="L2329">
        <v>1</v>
      </c>
      <c r="M2329">
        <v>1008</v>
      </c>
      <c r="O2329" t="s">
        <v>28</v>
      </c>
      <c r="R2329" t="s">
        <v>44</v>
      </c>
      <c r="S2329" s="49" t="str">
        <f t="shared" si="289"/>
        <v>Card</v>
      </c>
      <c r="T2329" s="3">
        <v>0.03</v>
      </c>
      <c r="U2329" s="2">
        <v>2.7225000000000001</v>
      </c>
      <c r="V2329" s="2">
        <v>0.87</v>
      </c>
      <c r="W2329" s="54">
        <f>_xlfn.XLOOKUP(M2329,Market!A:A,Market!F:F,0)</f>
        <v>8.8999999999999996E-2</v>
      </c>
      <c r="X2329" s="55">
        <f t="shared" si="290"/>
        <v>8.1674999999999998E-2</v>
      </c>
      <c r="Y2329" s="55">
        <f t="shared" si="291"/>
        <v>1.8525</v>
      </c>
      <c r="Z2329" s="54">
        <f t="shared" si="292"/>
        <v>0.68044077134986225</v>
      </c>
      <c r="AA2329" s="49" t="str">
        <f t="shared" ca="1" si="293"/>
        <v>N</v>
      </c>
      <c r="AB2329" s="49">
        <f t="shared" ca="1" si="294"/>
        <v>5</v>
      </c>
      <c r="AC2329" s="49" t="str">
        <f t="shared" ca="1" si="295"/>
        <v>N</v>
      </c>
    </row>
    <row r="2330" spans="1:29" x14ac:dyDescent="0.25">
      <c r="A2330">
        <v>9627</v>
      </c>
      <c r="B2330" s="9">
        <v>43570</v>
      </c>
      <c r="C2330" s="50" t="str">
        <f t="shared" si="288"/>
        <v>N</v>
      </c>
      <c r="D2330" s="52">
        <f>_xlfn.XLOOKUP(B2330,Cal_Date!B:B,Cal_Date!A:A,0)</f>
        <v>3</v>
      </c>
      <c r="E2330">
        <v>2019</v>
      </c>
      <c r="F2330" t="s">
        <v>121</v>
      </c>
      <c r="G2330" t="s">
        <v>129</v>
      </c>
      <c r="H2330" t="s">
        <v>11</v>
      </c>
      <c r="I2330" t="s">
        <v>11</v>
      </c>
      <c r="J2330" t="s">
        <v>15</v>
      </c>
      <c r="K2330" t="s">
        <v>42</v>
      </c>
      <c r="L2330">
        <v>2</v>
      </c>
      <c r="M2330">
        <v>1000</v>
      </c>
      <c r="O2330" t="s">
        <v>25</v>
      </c>
      <c r="R2330" t="s">
        <v>44</v>
      </c>
      <c r="S2330" s="49" t="str">
        <f t="shared" si="289"/>
        <v>Card</v>
      </c>
      <c r="T2330" s="3">
        <v>0.03</v>
      </c>
      <c r="U2330" s="2">
        <v>5.4</v>
      </c>
      <c r="V2330" s="2">
        <v>1.74</v>
      </c>
      <c r="W2330" s="54">
        <f>_xlfn.XLOOKUP(M2330,Market!A:A,Market!F:F,0)</f>
        <v>0.08</v>
      </c>
      <c r="X2330" s="55">
        <f t="shared" si="290"/>
        <v>0.16200000000000001</v>
      </c>
      <c r="Y2330" s="55">
        <f t="shared" si="291"/>
        <v>3.66</v>
      </c>
      <c r="Z2330" s="54">
        <f t="shared" si="292"/>
        <v>0.67777777777777781</v>
      </c>
      <c r="AA2330" s="49" t="str">
        <f t="shared" ca="1" si="293"/>
        <v>N</v>
      </c>
      <c r="AB2330" s="49">
        <f t="shared" ca="1" si="294"/>
        <v>5</v>
      </c>
      <c r="AC2330" s="49" t="str">
        <f t="shared" ca="1" si="295"/>
        <v>N</v>
      </c>
    </row>
    <row r="2331" spans="1:29" x14ac:dyDescent="0.25">
      <c r="A2331">
        <v>9628</v>
      </c>
      <c r="B2331" s="9">
        <v>43570</v>
      </c>
      <c r="C2331" s="50" t="str">
        <f t="shared" si="288"/>
        <v>N</v>
      </c>
      <c r="D2331" s="52">
        <f>_xlfn.XLOOKUP(B2331,Cal_Date!B:B,Cal_Date!A:A,0)</f>
        <v>3</v>
      </c>
      <c r="E2331">
        <v>2019</v>
      </c>
      <c r="F2331" t="s">
        <v>121</v>
      </c>
      <c r="G2331" t="s">
        <v>129</v>
      </c>
      <c r="H2331" t="s">
        <v>11</v>
      </c>
      <c r="I2331" t="s">
        <v>11</v>
      </c>
      <c r="J2331" t="s">
        <v>15</v>
      </c>
      <c r="K2331" t="s">
        <v>42</v>
      </c>
      <c r="L2331">
        <v>1</v>
      </c>
      <c r="M2331">
        <v>1000</v>
      </c>
      <c r="O2331" t="s">
        <v>25</v>
      </c>
      <c r="R2331" t="s">
        <v>44</v>
      </c>
      <c r="S2331" s="49" t="str">
        <f t="shared" si="289"/>
        <v>Card</v>
      </c>
      <c r="T2331" s="3">
        <v>0.03</v>
      </c>
      <c r="U2331" s="2">
        <v>2.7</v>
      </c>
      <c r="V2331" s="2">
        <v>0.87</v>
      </c>
      <c r="W2331" s="54">
        <f>_xlfn.XLOOKUP(M2331,Market!A:A,Market!F:F,0)</f>
        <v>0.08</v>
      </c>
      <c r="X2331" s="55">
        <f t="shared" si="290"/>
        <v>8.1000000000000003E-2</v>
      </c>
      <c r="Y2331" s="55">
        <f t="shared" si="291"/>
        <v>1.83</v>
      </c>
      <c r="Z2331" s="54">
        <f t="shared" si="292"/>
        <v>0.67777777777777781</v>
      </c>
      <c r="AA2331" s="49" t="str">
        <f t="shared" ca="1" si="293"/>
        <v>N</v>
      </c>
      <c r="AB2331" s="49">
        <f t="shared" ca="1" si="294"/>
        <v>5</v>
      </c>
      <c r="AC2331" s="49" t="str">
        <f t="shared" ca="1" si="295"/>
        <v>N</v>
      </c>
    </row>
    <row r="2332" spans="1:29" x14ac:dyDescent="0.25">
      <c r="A2332">
        <v>9629</v>
      </c>
      <c r="B2332" s="9">
        <v>43570</v>
      </c>
      <c r="C2332" s="50" t="str">
        <f t="shared" si="288"/>
        <v>N</v>
      </c>
      <c r="D2332" s="52">
        <f>_xlfn.XLOOKUP(B2332,Cal_Date!B:B,Cal_Date!A:A,0)</f>
        <v>3</v>
      </c>
      <c r="E2332">
        <v>2019</v>
      </c>
      <c r="F2332" t="s">
        <v>121</v>
      </c>
      <c r="G2332" t="s">
        <v>129</v>
      </c>
      <c r="H2332" t="s">
        <v>48</v>
      </c>
      <c r="I2332" t="s">
        <v>18</v>
      </c>
      <c r="J2332" t="s">
        <v>10</v>
      </c>
      <c r="K2332" t="s">
        <v>43</v>
      </c>
      <c r="L2332">
        <v>2</v>
      </c>
      <c r="M2332">
        <v>1000</v>
      </c>
      <c r="O2332" t="s">
        <v>25</v>
      </c>
      <c r="R2332" t="s">
        <v>44</v>
      </c>
      <c r="S2332" s="49" t="str">
        <f t="shared" si="289"/>
        <v>Card</v>
      </c>
      <c r="T2332" s="3">
        <v>0.03</v>
      </c>
      <c r="U2332" s="2">
        <v>15.120000000000001</v>
      </c>
      <c r="V2332" s="2">
        <v>2.92</v>
      </c>
      <c r="W2332" s="54">
        <f>_xlfn.XLOOKUP(M2332,Market!A:A,Market!F:F,0)</f>
        <v>0.08</v>
      </c>
      <c r="X2332" s="55">
        <f t="shared" si="290"/>
        <v>0.4536</v>
      </c>
      <c r="Y2332" s="55">
        <f t="shared" si="291"/>
        <v>12.200000000000001</v>
      </c>
      <c r="Z2332" s="54">
        <f t="shared" si="292"/>
        <v>0.80687830687830686</v>
      </c>
      <c r="AA2332" s="49" t="str">
        <f t="shared" ca="1" si="293"/>
        <v>N</v>
      </c>
      <c r="AB2332" s="49">
        <f t="shared" ca="1" si="294"/>
        <v>5</v>
      </c>
      <c r="AC2332" s="49" t="str">
        <f t="shared" ca="1" si="295"/>
        <v>N</v>
      </c>
    </row>
    <row r="2333" spans="1:29" x14ac:dyDescent="0.25">
      <c r="A2333">
        <v>9630</v>
      </c>
      <c r="B2333" s="9">
        <v>43570</v>
      </c>
      <c r="C2333" s="50" t="str">
        <f t="shared" si="288"/>
        <v>N</v>
      </c>
      <c r="D2333" s="52">
        <f>_xlfn.XLOOKUP(B2333,Cal_Date!B:B,Cal_Date!A:A,0)</f>
        <v>3</v>
      </c>
      <c r="E2333">
        <v>2019</v>
      </c>
      <c r="F2333" t="s">
        <v>121</v>
      </c>
      <c r="G2333" t="s">
        <v>129</v>
      </c>
      <c r="H2333" t="s">
        <v>48</v>
      </c>
      <c r="I2333" t="s">
        <v>18</v>
      </c>
      <c r="J2333" t="s">
        <v>10</v>
      </c>
      <c r="K2333" t="s">
        <v>43</v>
      </c>
      <c r="L2333">
        <v>1</v>
      </c>
      <c r="M2333">
        <v>1001</v>
      </c>
      <c r="O2333" t="s">
        <v>25</v>
      </c>
      <c r="R2333" t="s">
        <v>44</v>
      </c>
      <c r="S2333" s="49" t="str">
        <f t="shared" si="289"/>
        <v>Card</v>
      </c>
      <c r="T2333" s="3">
        <v>0.03</v>
      </c>
      <c r="U2333" s="2">
        <v>7.42</v>
      </c>
      <c r="V2333" s="2">
        <v>1.46</v>
      </c>
      <c r="W2333" s="54">
        <f>_xlfn.XLOOKUP(M2333,Market!A:A,Market!F:F,0)</f>
        <v>0.06</v>
      </c>
      <c r="X2333" s="55">
        <f t="shared" si="290"/>
        <v>0.22259999999999999</v>
      </c>
      <c r="Y2333" s="55">
        <f t="shared" si="291"/>
        <v>5.96</v>
      </c>
      <c r="Z2333" s="54">
        <f t="shared" si="292"/>
        <v>0.80323450134770891</v>
      </c>
      <c r="AA2333" s="49" t="str">
        <f t="shared" ca="1" si="293"/>
        <v>N</v>
      </c>
      <c r="AB2333" s="49">
        <f t="shared" ca="1" si="294"/>
        <v>5</v>
      </c>
      <c r="AC2333" s="49" t="str">
        <f t="shared" ca="1" si="295"/>
        <v>N</v>
      </c>
    </row>
    <row r="2334" spans="1:29" x14ac:dyDescent="0.25">
      <c r="A2334">
        <v>9631</v>
      </c>
      <c r="B2334" s="9">
        <v>43570</v>
      </c>
      <c r="C2334" s="50" t="str">
        <f t="shared" si="288"/>
        <v>N</v>
      </c>
      <c r="D2334" s="52">
        <f>_xlfn.XLOOKUP(B2334,Cal_Date!B:B,Cal_Date!A:A,0)</f>
        <v>3</v>
      </c>
      <c r="E2334">
        <v>2019</v>
      </c>
      <c r="F2334" t="s">
        <v>121</v>
      </c>
      <c r="G2334" t="s">
        <v>129</v>
      </c>
      <c r="H2334" t="s">
        <v>11</v>
      </c>
      <c r="I2334" t="s">
        <v>13</v>
      </c>
      <c r="J2334" t="s">
        <v>15</v>
      </c>
      <c r="K2334" t="s">
        <v>42</v>
      </c>
      <c r="L2334">
        <v>2</v>
      </c>
      <c r="M2334">
        <v>1000</v>
      </c>
      <c r="O2334" t="s">
        <v>25</v>
      </c>
      <c r="R2334" t="s">
        <v>47</v>
      </c>
      <c r="S2334" s="49" t="str">
        <f t="shared" si="289"/>
        <v>Card</v>
      </c>
      <c r="T2334" s="3">
        <v>3.5000000000000003E-2</v>
      </c>
      <c r="U2334" s="2">
        <v>5.4</v>
      </c>
      <c r="V2334" s="2">
        <v>2.84</v>
      </c>
      <c r="W2334" s="54">
        <f>_xlfn.XLOOKUP(M2334,Market!A:A,Market!F:F,0)</f>
        <v>0.08</v>
      </c>
      <c r="X2334" s="55">
        <f t="shared" si="290"/>
        <v>0.18900000000000003</v>
      </c>
      <c r="Y2334" s="55">
        <f t="shared" si="291"/>
        <v>2.5600000000000005</v>
      </c>
      <c r="Z2334" s="54">
        <f t="shared" si="292"/>
        <v>0.47407407407407415</v>
      </c>
      <c r="AA2334" s="49" t="str">
        <f t="shared" ca="1" si="293"/>
        <v>N</v>
      </c>
      <c r="AB2334" s="49">
        <f t="shared" ca="1" si="294"/>
        <v>5</v>
      </c>
      <c r="AC2334" s="49" t="str">
        <f t="shared" ca="1" si="295"/>
        <v>N</v>
      </c>
    </row>
    <row r="2335" spans="1:29" x14ac:dyDescent="0.25">
      <c r="A2335">
        <v>9632</v>
      </c>
      <c r="B2335" s="9">
        <v>43570</v>
      </c>
      <c r="C2335" s="50" t="str">
        <f t="shared" si="288"/>
        <v>N</v>
      </c>
      <c r="D2335" s="52">
        <f>_xlfn.XLOOKUP(B2335,Cal_Date!B:B,Cal_Date!A:A,0)</f>
        <v>3</v>
      </c>
      <c r="E2335">
        <v>2019</v>
      </c>
      <c r="F2335" t="s">
        <v>121</v>
      </c>
      <c r="G2335" t="s">
        <v>129</v>
      </c>
      <c r="H2335" t="s">
        <v>14</v>
      </c>
      <c r="I2335" t="s">
        <v>18</v>
      </c>
      <c r="J2335" t="s">
        <v>15</v>
      </c>
      <c r="K2335" t="s">
        <v>43</v>
      </c>
      <c r="L2335">
        <v>1</v>
      </c>
      <c r="M2335">
        <v>1000</v>
      </c>
      <c r="O2335" t="s">
        <v>25</v>
      </c>
      <c r="R2335" t="s">
        <v>47</v>
      </c>
      <c r="S2335" s="49" t="str">
        <f t="shared" si="289"/>
        <v>Card</v>
      </c>
      <c r="T2335" s="3">
        <v>3.5000000000000003E-2</v>
      </c>
      <c r="U2335" s="2">
        <v>7.0200000000000005</v>
      </c>
      <c r="V2335" s="2">
        <v>2.1</v>
      </c>
      <c r="W2335" s="54">
        <f>_xlfn.XLOOKUP(M2335,Market!A:A,Market!F:F,0)</f>
        <v>0.08</v>
      </c>
      <c r="X2335" s="55">
        <f t="shared" si="290"/>
        <v>0.24570000000000003</v>
      </c>
      <c r="Y2335" s="55">
        <f t="shared" si="291"/>
        <v>4.92</v>
      </c>
      <c r="Z2335" s="54">
        <f t="shared" si="292"/>
        <v>0.70085470085470081</v>
      </c>
      <c r="AA2335" s="49" t="str">
        <f t="shared" ca="1" si="293"/>
        <v>N</v>
      </c>
      <c r="AB2335" s="49">
        <f t="shared" ca="1" si="294"/>
        <v>5</v>
      </c>
      <c r="AC2335" s="49" t="str">
        <f t="shared" ca="1" si="295"/>
        <v>N</v>
      </c>
    </row>
    <row r="2336" spans="1:29" x14ac:dyDescent="0.25">
      <c r="A2336">
        <v>9633</v>
      </c>
      <c r="B2336" s="9">
        <v>43570</v>
      </c>
      <c r="C2336" s="50" t="str">
        <f t="shared" si="288"/>
        <v>N</v>
      </c>
      <c r="D2336" s="52">
        <f>_xlfn.XLOOKUP(B2336,Cal_Date!B:B,Cal_Date!A:A,0)</f>
        <v>3</v>
      </c>
      <c r="E2336">
        <v>2019</v>
      </c>
      <c r="F2336" t="s">
        <v>121</v>
      </c>
      <c r="G2336" t="s">
        <v>129</v>
      </c>
      <c r="H2336" t="s">
        <v>11</v>
      </c>
      <c r="I2336" t="s">
        <v>11</v>
      </c>
      <c r="J2336" t="s">
        <v>15</v>
      </c>
      <c r="K2336" t="s">
        <v>42</v>
      </c>
      <c r="L2336">
        <v>1</v>
      </c>
      <c r="M2336">
        <v>1004</v>
      </c>
      <c r="O2336" t="s">
        <v>28</v>
      </c>
      <c r="R2336" t="s">
        <v>44</v>
      </c>
      <c r="S2336" s="49" t="str">
        <f t="shared" si="289"/>
        <v>Card</v>
      </c>
      <c r="T2336" s="3">
        <v>0.03</v>
      </c>
      <c r="U2336" s="2">
        <v>2.6500000000000004</v>
      </c>
      <c r="V2336" s="2">
        <v>0.87</v>
      </c>
      <c r="W2336" s="54">
        <f>_xlfn.XLOOKUP(M2336,Market!A:A,Market!F:F,0)</f>
        <v>0.06</v>
      </c>
      <c r="X2336" s="55">
        <f t="shared" si="290"/>
        <v>7.9500000000000001E-2</v>
      </c>
      <c r="Y2336" s="55">
        <f t="shared" si="291"/>
        <v>1.7800000000000002</v>
      </c>
      <c r="Z2336" s="54">
        <f t="shared" si="292"/>
        <v>0.67169811320754713</v>
      </c>
      <c r="AA2336" s="49" t="str">
        <f t="shared" ca="1" si="293"/>
        <v>N</v>
      </c>
      <c r="AB2336" s="49">
        <f t="shared" ca="1" si="294"/>
        <v>5</v>
      </c>
      <c r="AC2336" s="49" t="str">
        <f t="shared" ca="1" si="295"/>
        <v>N</v>
      </c>
    </row>
    <row r="2337" spans="1:29" x14ac:dyDescent="0.25">
      <c r="A2337">
        <v>9634</v>
      </c>
      <c r="B2337" s="9">
        <v>43570</v>
      </c>
      <c r="C2337" s="50" t="str">
        <f t="shared" si="288"/>
        <v>N</v>
      </c>
      <c r="D2337" s="52">
        <f>_xlfn.XLOOKUP(B2337,Cal_Date!B:B,Cal_Date!A:A,0)</f>
        <v>3</v>
      </c>
      <c r="E2337">
        <v>2019</v>
      </c>
      <c r="F2337" t="s">
        <v>121</v>
      </c>
      <c r="G2337" t="s">
        <v>129</v>
      </c>
      <c r="H2337" t="s">
        <v>11</v>
      </c>
      <c r="I2337" t="s">
        <v>11</v>
      </c>
      <c r="J2337" t="s">
        <v>15</v>
      </c>
      <c r="K2337" t="s">
        <v>42</v>
      </c>
      <c r="L2337">
        <v>1</v>
      </c>
      <c r="M2337">
        <v>1005</v>
      </c>
      <c r="O2337" t="s">
        <v>25</v>
      </c>
      <c r="R2337" t="s">
        <v>44</v>
      </c>
      <c r="S2337" s="49" t="str">
        <f t="shared" si="289"/>
        <v>Card</v>
      </c>
      <c r="T2337" s="3">
        <v>0.03</v>
      </c>
      <c r="U2337" s="2">
        <v>2.7225000000000001</v>
      </c>
      <c r="V2337" s="2">
        <v>0.87</v>
      </c>
      <c r="W2337" s="54">
        <f>_xlfn.XLOOKUP(M2337,Market!A:A,Market!F:F,0)</f>
        <v>8.8999999999999996E-2</v>
      </c>
      <c r="X2337" s="55">
        <f t="shared" si="290"/>
        <v>8.1674999999999998E-2</v>
      </c>
      <c r="Y2337" s="55">
        <f t="shared" si="291"/>
        <v>1.8525</v>
      </c>
      <c r="Z2337" s="54">
        <f t="shared" si="292"/>
        <v>0.68044077134986225</v>
      </c>
      <c r="AA2337" s="49" t="str">
        <f t="shared" ca="1" si="293"/>
        <v>N</v>
      </c>
      <c r="AB2337" s="49">
        <f t="shared" ca="1" si="294"/>
        <v>5</v>
      </c>
      <c r="AC2337" s="49" t="str">
        <f t="shared" ca="1" si="295"/>
        <v>N</v>
      </c>
    </row>
    <row r="2338" spans="1:29" x14ac:dyDescent="0.25">
      <c r="A2338">
        <v>9635</v>
      </c>
      <c r="B2338" s="9">
        <v>43570</v>
      </c>
      <c r="C2338" s="50" t="str">
        <f t="shared" si="288"/>
        <v>N</v>
      </c>
      <c r="D2338" s="52">
        <f>_xlfn.XLOOKUP(B2338,Cal_Date!B:B,Cal_Date!A:A,0)</f>
        <v>3</v>
      </c>
      <c r="E2338">
        <v>2019</v>
      </c>
      <c r="F2338" t="s">
        <v>121</v>
      </c>
      <c r="G2338" t="s">
        <v>129</v>
      </c>
      <c r="H2338" t="s">
        <v>11</v>
      </c>
      <c r="I2338" t="s">
        <v>11</v>
      </c>
      <c r="J2338" t="s">
        <v>15</v>
      </c>
      <c r="K2338" t="s">
        <v>42</v>
      </c>
      <c r="L2338">
        <v>1</v>
      </c>
      <c r="M2338">
        <v>1000</v>
      </c>
      <c r="O2338" t="s">
        <v>25</v>
      </c>
      <c r="R2338" t="s">
        <v>44</v>
      </c>
      <c r="S2338" s="49" t="str">
        <f t="shared" si="289"/>
        <v>Card</v>
      </c>
      <c r="T2338" s="3">
        <v>0.03</v>
      </c>
      <c r="U2338" s="2">
        <v>2.7</v>
      </c>
      <c r="V2338" s="2">
        <v>0.87</v>
      </c>
      <c r="W2338" s="54">
        <f>_xlfn.XLOOKUP(M2338,Market!A:A,Market!F:F,0)</f>
        <v>0.08</v>
      </c>
      <c r="X2338" s="55">
        <f t="shared" si="290"/>
        <v>8.1000000000000003E-2</v>
      </c>
      <c r="Y2338" s="55">
        <f t="shared" si="291"/>
        <v>1.83</v>
      </c>
      <c r="Z2338" s="54">
        <f t="shared" si="292"/>
        <v>0.67777777777777781</v>
      </c>
      <c r="AA2338" s="49" t="str">
        <f t="shared" ca="1" si="293"/>
        <v>N</v>
      </c>
      <c r="AB2338" s="49">
        <f t="shared" ca="1" si="294"/>
        <v>5</v>
      </c>
      <c r="AC2338" s="49" t="str">
        <f t="shared" ca="1" si="295"/>
        <v>N</v>
      </c>
    </row>
    <row r="2339" spans="1:29" x14ac:dyDescent="0.25">
      <c r="A2339">
        <v>9636</v>
      </c>
      <c r="B2339" s="9">
        <v>43570</v>
      </c>
      <c r="C2339" s="50" t="str">
        <f t="shared" si="288"/>
        <v>N</v>
      </c>
      <c r="D2339" s="52">
        <f>_xlfn.XLOOKUP(B2339,Cal_Date!B:B,Cal_Date!A:A,0)</f>
        <v>3</v>
      </c>
      <c r="E2339">
        <v>2019</v>
      </c>
      <c r="F2339" t="s">
        <v>121</v>
      </c>
      <c r="G2339" t="s">
        <v>129</v>
      </c>
      <c r="H2339" t="s">
        <v>48</v>
      </c>
      <c r="I2339" t="s">
        <v>18</v>
      </c>
      <c r="J2339" t="s">
        <v>10</v>
      </c>
      <c r="K2339" t="s">
        <v>43</v>
      </c>
      <c r="L2339">
        <v>2</v>
      </c>
      <c r="M2339">
        <v>1006</v>
      </c>
      <c r="O2339" t="s">
        <v>28</v>
      </c>
      <c r="R2339" t="s">
        <v>44</v>
      </c>
      <c r="S2339" s="49" t="str">
        <f t="shared" si="289"/>
        <v>Card</v>
      </c>
      <c r="T2339" s="3">
        <v>0.03</v>
      </c>
      <c r="U2339" s="2">
        <v>15.245999999999999</v>
      </c>
      <c r="V2339" s="2">
        <v>2.92</v>
      </c>
      <c r="W2339" s="54">
        <f>_xlfn.XLOOKUP(M2339,Market!A:A,Market!F:F,0)</f>
        <v>8.8999999999999996E-2</v>
      </c>
      <c r="X2339" s="55">
        <f t="shared" si="290"/>
        <v>0.45737999999999995</v>
      </c>
      <c r="Y2339" s="55">
        <f t="shared" si="291"/>
        <v>12.325999999999999</v>
      </c>
      <c r="Z2339" s="54">
        <f t="shared" si="292"/>
        <v>0.80847435392889933</v>
      </c>
      <c r="AA2339" s="49" t="str">
        <f t="shared" ca="1" si="293"/>
        <v>N</v>
      </c>
      <c r="AB2339" s="49">
        <f t="shared" ca="1" si="294"/>
        <v>5</v>
      </c>
      <c r="AC2339" s="49" t="str">
        <f t="shared" ca="1" si="295"/>
        <v>N</v>
      </c>
    </row>
    <row r="2340" spans="1:29" x14ac:dyDescent="0.25">
      <c r="A2340">
        <v>9637</v>
      </c>
      <c r="B2340" s="9">
        <v>43570</v>
      </c>
      <c r="C2340" s="50" t="str">
        <f t="shared" si="288"/>
        <v>N</v>
      </c>
      <c r="D2340" s="52">
        <f>_xlfn.XLOOKUP(B2340,Cal_Date!B:B,Cal_Date!A:A,0)</f>
        <v>3</v>
      </c>
      <c r="E2340">
        <v>2019</v>
      </c>
      <c r="F2340" t="s">
        <v>121</v>
      </c>
      <c r="G2340" t="s">
        <v>129</v>
      </c>
      <c r="H2340" t="s">
        <v>48</v>
      </c>
      <c r="I2340" t="s">
        <v>18</v>
      </c>
      <c r="J2340" t="s">
        <v>10</v>
      </c>
      <c r="K2340" t="s">
        <v>43</v>
      </c>
      <c r="L2340">
        <v>1</v>
      </c>
      <c r="M2340">
        <v>1000</v>
      </c>
      <c r="O2340" t="s">
        <v>25</v>
      </c>
      <c r="R2340" t="s">
        <v>44</v>
      </c>
      <c r="S2340" s="49" t="str">
        <f t="shared" si="289"/>
        <v>Card</v>
      </c>
      <c r="T2340" s="3">
        <v>0.03</v>
      </c>
      <c r="U2340" s="2">
        <v>7.5600000000000005</v>
      </c>
      <c r="V2340" s="2">
        <v>1.46</v>
      </c>
      <c r="W2340" s="54">
        <f>_xlfn.XLOOKUP(M2340,Market!A:A,Market!F:F,0)</f>
        <v>0.08</v>
      </c>
      <c r="X2340" s="55">
        <f t="shared" si="290"/>
        <v>0.2268</v>
      </c>
      <c r="Y2340" s="55">
        <f t="shared" si="291"/>
        <v>6.1000000000000005</v>
      </c>
      <c r="Z2340" s="54">
        <f t="shared" si="292"/>
        <v>0.80687830687830686</v>
      </c>
      <c r="AA2340" s="49" t="str">
        <f t="shared" ca="1" si="293"/>
        <v>N</v>
      </c>
      <c r="AB2340" s="49">
        <f t="shared" ca="1" si="294"/>
        <v>5</v>
      </c>
      <c r="AC2340" s="49" t="str">
        <f t="shared" ca="1" si="295"/>
        <v>N</v>
      </c>
    </row>
    <row r="2341" spans="1:29" x14ac:dyDescent="0.25">
      <c r="A2341">
        <v>9638</v>
      </c>
      <c r="B2341" s="9">
        <v>43570</v>
      </c>
      <c r="C2341" s="50" t="str">
        <f t="shared" si="288"/>
        <v>N</v>
      </c>
      <c r="D2341" s="52">
        <f>_xlfn.XLOOKUP(B2341,Cal_Date!B:B,Cal_Date!A:A,0)</f>
        <v>3</v>
      </c>
      <c r="E2341">
        <v>2019</v>
      </c>
      <c r="F2341" t="s">
        <v>121</v>
      </c>
      <c r="G2341" t="s">
        <v>129</v>
      </c>
      <c r="H2341" t="s">
        <v>11</v>
      </c>
      <c r="I2341" t="s">
        <v>13</v>
      </c>
      <c r="J2341" t="s">
        <v>15</v>
      </c>
      <c r="K2341" t="s">
        <v>42</v>
      </c>
      <c r="L2341">
        <v>1</v>
      </c>
      <c r="M2341">
        <v>1001</v>
      </c>
      <c r="O2341" t="s">
        <v>25</v>
      </c>
      <c r="R2341" t="s">
        <v>44</v>
      </c>
      <c r="S2341" s="49" t="str">
        <f t="shared" si="289"/>
        <v>Card</v>
      </c>
      <c r="T2341" s="3">
        <v>0.03</v>
      </c>
      <c r="U2341" s="2">
        <v>2.6500000000000004</v>
      </c>
      <c r="V2341" s="2">
        <v>1.42</v>
      </c>
      <c r="W2341" s="54">
        <f>_xlfn.XLOOKUP(M2341,Market!A:A,Market!F:F,0)</f>
        <v>0.06</v>
      </c>
      <c r="X2341" s="55">
        <f t="shared" si="290"/>
        <v>7.9500000000000001E-2</v>
      </c>
      <c r="Y2341" s="55">
        <f t="shared" si="291"/>
        <v>1.2300000000000004</v>
      </c>
      <c r="Z2341" s="54">
        <f t="shared" si="292"/>
        <v>0.46415094339622653</v>
      </c>
      <c r="AA2341" s="49" t="str">
        <f t="shared" ca="1" si="293"/>
        <v>N</v>
      </c>
      <c r="AB2341" s="49">
        <f t="shared" ca="1" si="294"/>
        <v>5</v>
      </c>
      <c r="AC2341" s="49" t="str">
        <f t="shared" ca="1" si="295"/>
        <v>N</v>
      </c>
    </row>
    <row r="2342" spans="1:29" x14ac:dyDescent="0.25">
      <c r="A2342">
        <v>9639</v>
      </c>
      <c r="B2342" s="9">
        <v>43570</v>
      </c>
      <c r="C2342" s="50" t="str">
        <f t="shared" si="288"/>
        <v>N</v>
      </c>
      <c r="D2342" s="52">
        <f>_xlfn.XLOOKUP(B2342,Cal_Date!B:B,Cal_Date!A:A,0)</f>
        <v>3</v>
      </c>
      <c r="E2342">
        <v>2019</v>
      </c>
      <c r="F2342" t="s">
        <v>121</v>
      </c>
      <c r="G2342" t="s">
        <v>129</v>
      </c>
      <c r="H2342" t="s">
        <v>11</v>
      </c>
      <c r="I2342" t="s">
        <v>11</v>
      </c>
      <c r="J2342" t="s">
        <v>15</v>
      </c>
      <c r="K2342" t="s">
        <v>42</v>
      </c>
      <c r="L2342">
        <v>1</v>
      </c>
      <c r="M2342">
        <v>1008</v>
      </c>
      <c r="O2342" t="s">
        <v>28</v>
      </c>
      <c r="R2342" t="s">
        <v>44</v>
      </c>
      <c r="S2342" s="49" t="str">
        <f t="shared" si="289"/>
        <v>Card</v>
      </c>
      <c r="T2342" s="3">
        <v>0.03</v>
      </c>
      <c r="U2342" s="2">
        <v>2.7225000000000001</v>
      </c>
      <c r="V2342" s="2">
        <v>0.87</v>
      </c>
      <c r="W2342" s="54">
        <f>_xlfn.XLOOKUP(M2342,Market!A:A,Market!F:F,0)</f>
        <v>8.8999999999999996E-2</v>
      </c>
      <c r="X2342" s="55">
        <f t="shared" si="290"/>
        <v>8.1674999999999998E-2</v>
      </c>
      <c r="Y2342" s="55">
        <f t="shared" si="291"/>
        <v>1.8525</v>
      </c>
      <c r="Z2342" s="54">
        <f t="shared" si="292"/>
        <v>0.68044077134986225</v>
      </c>
      <c r="AA2342" s="49" t="str">
        <f t="shared" ca="1" si="293"/>
        <v>N</v>
      </c>
      <c r="AB2342" s="49">
        <f t="shared" ca="1" si="294"/>
        <v>5</v>
      </c>
      <c r="AC2342" s="49" t="str">
        <f t="shared" ca="1" si="295"/>
        <v>N</v>
      </c>
    </row>
    <row r="2343" spans="1:29" x14ac:dyDescent="0.25">
      <c r="A2343">
        <v>9640</v>
      </c>
      <c r="B2343" s="9">
        <v>43570</v>
      </c>
      <c r="C2343" s="50" t="str">
        <f t="shared" si="288"/>
        <v>N</v>
      </c>
      <c r="D2343" s="52">
        <f>_xlfn.XLOOKUP(B2343,Cal_Date!B:B,Cal_Date!A:A,0)</f>
        <v>3</v>
      </c>
      <c r="E2343">
        <v>2019</v>
      </c>
      <c r="F2343" t="s">
        <v>121</v>
      </c>
      <c r="G2343" t="s">
        <v>129</v>
      </c>
      <c r="H2343" t="s">
        <v>11</v>
      </c>
      <c r="I2343" t="s">
        <v>11</v>
      </c>
      <c r="J2343" t="s">
        <v>15</v>
      </c>
      <c r="K2343" t="s">
        <v>42</v>
      </c>
      <c r="L2343">
        <v>1</v>
      </c>
      <c r="M2343">
        <v>1009</v>
      </c>
      <c r="O2343" t="s">
        <v>28</v>
      </c>
      <c r="R2343" t="s">
        <v>44</v>
      </c>
      <c r="S2343" s="49" t="str">
        <f t="shared" si="289"/>
        <v>Card</v>
      </c>
      <c r="T2343" s="3">
        <v>0.03</v>
      </c>
      <c r="U2343" s="2">
        <v>2.7225000000000001</v>
      </c>
      <c r="V2343" s="2">
        <v>0.87</v>
      </c>
      <c r="W2343" s="54">
        <f>_xlfn.XLOOKUP(M2343,Market!A:A,Market!F:F,0)</f>
        <v>8.8999999999999996E-2</v>
      </c>
      <c r="X2343" s="55">
        <f t="shared" si="290"/>
        <v>8.1674999999999998E-2</v>
      </c>
      <c r="Y2343" s="55">
        <f t="shared" si="291"/>
        <v>1.8525</v>
      </c>
      <c r="Z2343" s="54">
        <f t="shared" si="292"/>
        <v>0.68044077134986225</v>
      </c>
      <c r="AA2343" s="49" t="str">
        <f t="shared" ca="1" si="293"/>
        <v>N</v>
      </c>
      <c r="AB2343" s="49">
        <f t="shared" ca="1" si="294"/>
        <v>5</v>
      </c>
      <c r="AC2343" s="49" t="str">
        <f t="shared" ca="1" si="295"/>
        <v>N</v>
      </c>
    </row>
    <row r="2344" spans="1:29" x14ac:dyDescent="0.25">
      <c r="A2344">
        <v>9641</v>
      </c>
      <c r="B2344" s="9">
        <v>43570</v>
      </c>
      <c r="C2344" s="50" t="str">
        <f t="shared" si="288"/>
        <v>N</v>
      </c>
      <c r="D2344" s="52">
        <f>_xlfn.XLOOKUP(B2344,Cal_Date!B:B,Cal_Date!A:A,0)</f>
        <v>3</v>
      </c>
      <c r="E2344">
        <v>2019</v>
      </c>
      <c r="F2344" t="s">
        <v>121</v>
      </c>
      <c r="G2344" t="s">
        <v>129</v>
      </c>
      <c r="H2344" t="s">
        <v>11</v>
      </c>
      <c r="I2344" t="s">
        <v>11</v>
      </c>
      <c r="J2344" t="s">
        <v>15</v>
      </c>
      <c r="K2344" t="s">
        <v>42</v>
      </c>
      <c r="L2344">
        <v>1</v>
      </c>
      <c r="M2344">
        <v>1001</v>
      </c>
      <c r="O2344" t="s">
        <v>25</v>
      </c>
      <c r="R2344" t="s">
        <v>44</v>
      </c>
      <c r="S2344" s="49" t="str">
        <f t="shared" si="289"/>
        <v>Card</v>
      </c>
      <c r="T2344" s="3">
        <v>0.03</v>
      </c>
      <c r="U2344" s="2">
        <v>2.6500000000000004</v>
      </c>
      <c r="V2344" s="2">
        <v>0.87</v>
      </c>
      <c r="W2344" s="54">
        <f>_xlfn.XLOOKUP(M2344,Market!A:A,Market!F:F,0)</f>
        <v>0.06</v>
      </c>
      <c r="X2344" s="55">
        <f t="shared" si="290"/>
        <v>7.9500000000000001E-2</v>
      </c>
      <c r="Y2344" s="55">
        <f t="shared" si="291"/>
        <v>1.7800000000000002</v>
      </c>
      <c r="Z2344" s="54">
        <f t="shared" si="292"/>
        <v>0.67169811320754713</v>
      </c>
      <c r="AA2344" s="49" t="str">
        <f t="shared" ca="1" si="293"/>
        <v>N</v>
      </c>
      <c r="AB2344" s="49">
        <f t="shared" ca="1" si="294"/>
        <v>5</v>
      </c>
      <c r="AC2344" s="49" t="str">
        <f t="shared" ca="1" si="295"/>
        <v>N</v>
      </c>
    </row>
    <row r="2345" spans="1:29" x14ac:dyDescent="0.25">
      <c r="A2345">
        <v>9642</v>
      </c>
      <c r="B2345" s="9">
        <v>43570</v>
      </c>
      <c r="C2345" s="50" t="str">
        <f t="shared" si="288"/>
        <v>N</v>
      </c>
      <c r="D2345" s="52">
        <f>_xlfn.XLOOKUP(B2345,Cal_Date!B:B,Cal_Date!A:A,0)</f>
        <v>3</v>
      </c>
      <c r="E2345">
        <v>2019</v>
      </c>
      <c r="F2345" t="s">
        <v>121</v>
      </c>
      <c r="G2345" t="s">
        <v>129</v>
      </c>
      <c r="H2345" t="s">
        <v>11</v>
      </c>
      <c r="I2345" t="s">
        <v>13</v>
      </c>
      <c r="J2345" t="s">
        <v>15</v>
      </c>
      <c r="K2345" t="s">
        <v>42</v>
      </c>
      <c r="L2345">
        <v>2</v>
      </c>
      <c r="M2345">
        <v>1001</v>
      </c>
      <c r="O2345" t="s">
        <v>25</v>
      </c>
      <c r="R2345" t="s">
        <v>44</v>
      </c>
      <c r="S2345" s="49" t="str">
        <f t="shared" si="289"/>
        <v>Card</v>
      </c>
      <c r="T2345" s="3">
        <v>0.03</v>
      </c>
      <c r="U2345" s="2">
        <v>5.3000000000000007</v>
      </c>
      <c r="V2345" s="2">
        <v>2.84</v>
      </c>
      <c r="W2345" s="54">
        <f>_xlfn.XLOOKUP(M2345,Market!A:A,Market!F:F,0)</f>
        <v>0.06</v>
      </c>
      <c r="X2345" s="55">
        <f t="shared" si="290"/>
        <v>0.159</v>
      </c>
      <c r="Y2345" s="55">
        <f t="shared" si="291"/>
        <v>2.4600000000000009</v>
      </c>
      <c r="Z2345" s="54">
        <f t="shared" si="292"/>
        <v>0.46415094339622653</v>
      </c>
      <c r="AA2345" s="49" t="str">
        <f t="shared" ca="1" si="293"/>
        <v>N</v>
      </c>
      <c r="AB2345" s="49">
        <f t="shared" ca="1" si="294"/>
        <v>5</v>
      </c>
      <c r="AC2345" s="49" t="str">
        <f t="shared" ca="1" si="295"/>
        <v>N</v>
      </c>
    </row>
    <row r="2346" spans="1:29" x14ac:dyDescent="0.25">
      <c r="A2346">
        <v>9643</v>
      </c>
      <c r="B2346" s="9">
        <v>43570</v>
      </c>
      <c r="C2346" s="50" t="str">
        <f t="shared" si="288"/>
        <v>N</v>
      </c>
      <c r="D2346" s="52">
        <f>_xlfn.XLOOKUP(B2346,Cal_Date!B:B,Cal_Date!A:A,0)</f>
        <v>3</v>
      </c>
      <c r="E2346">
        <v>2019</v>
      </c>
      <c r="F2346" t="s">
        <v>121</v>
      </c>
      <c r="G2346" t="s">
        <v>129</v>
      </c>
      <c r="H2346" t="s">
        <v>11</v>
      </c>
      <c r="I2346" t="s">
        <v>13</v>
      </c>
      <c r="J2346" t="s">
        <v>15</v>
      </c>
      <c r="K2346" t="s">
        <v>42</v>
      </c>
      <c r="L2346">
        <v>2</v>
      </c>
      <c r="M2346">
        <v>1001</v>
      </c>
      <c r="O2346" t="s">
        <v>25</v>
      </c>
      <c r="R2346" t="s">
        <v>44</v>
      </c>
      <c r="S2346" s="49" t="str">
        <f t="shared" si="289"/>
        <v>Card</v>
      </c>
      <c r="T2346" s="3">
        <v>0.03</v>
      </c>
      <c r="U2346" s="2">
        <v>5.3000000000000007</v>
      </c>
      <c r="V2346" s="2">
        <v>2.84</v>
      </c>
      <c r="W2346" s="54">
        <f>_xlfn.XLOOKUP(M2346,Market!A:A,Market!F:F,0)</f>
        <v>0.06</v>
      </c>
      <c r="X2346" s="55">
        <f t="shared" si="290"/>
        <v>0.159</v>
      </c>
      <c r="Y2346" s="55">
        <f t="shared" si="291"/>
        <v>2.4600000000000009</v>
      </c>
      <c r="Z2346" s="54">
        <f t="shared" si="292"/>
        <v>0.46415094339622653</v>
      </c>
      <c r="AA2346" s="49" t="str">
        <f t="shared" ca="1" si="293"/>
        <v>N</v>
      </c>
      <c r="AB2346" s="49">
        <f t="shared" ca="1" si="294"/>
        <v>5</v>
      </c>
      <c r="AC2346" s="49" t="str">
        <f t="shared" ca="1" si="295"/>
        <v>N</v>
      </c>
    </row>
    <row r="2347" spans="1:29" x14ac:dyDescent="0.25">
      <c r="A2347">
        <v>9644</v>
      </c>
      <c r="B2347" s="9">
        <v>43570</v>
      </c>
      <c r="C2347" s="50" t="str">
        <f t="shared" si="288"/>
        <v>N</v>
      </c>
      <c r="D2347" s="52">
        <f>_xlfn.XLOOKUP(B2347,Cal_Date!B:B,Cal_Date!A:A,0)</f>
        <v>3</v>
      </c>
      <c r="E2347">
        <v>2019</v>
      </c>
      <c r="F2347" t="s">
        <v>121</v>
      </c>
      <c r="G2347" t="s">
        <v>129</v>
      </c>
      <c r="H2347" t="s">
        <v>11</v>
      </c>
      <c r="I2347" t="s">
        <v>11</v>
      </c>
      <c r="J2347" t="s">
        <v>15</v>
      </c>
      <c r="K2347" t="s">
        <v>42</v>
      </c>
      <c r="L2347">
        <v>1</v>
      </c>
      <c r="M2347">
        <v>1002</v>
      </c>
      <c r="O2347" t="s">
        <v>28</v>
      </c>
      <c r="R2347" t="s">
        <v>44</v>
      </c>
      <c r="S2347" s="49" t="str">
        <f t="shared" si="289"/>
        <v>Card</v>
      </c>
      <c r="T2347" s="3">
        <v>0.03</v>
      </c>
      <c r="U2347" s="2">
        <v>2.6500000000000004</v>
      </c>
      <c r="V2347" s="2">
        <v>0.87</v>
      </c>
      <c r="W2347" s="54">
        <f>_xlfn.XLOOKUP(M2347,Market!A:A,Market!F:F,0)</f>
        <v>0.06</v>
      </c>
      <c r="X2347" s="55">
        <f t="shared" si="290"/>
        <v>7.9500000000000001E-2</v>
      </c>
      <c r="Y2347" s="55">
        <f t="shared" si="291"/>
        <v>1.7800000000000002</v>
      </c>
      <c r="Z2347" s="54">
        <f t="shared" si="292"/>
        <v>0.67169811320754713</v>
      </c>
      <c r="AA2347" s="49" t="str">
        <f t="shared" ca="1" si="293"/>
        <v>N</v>
      </c>
      <c r="AB2347" s="49">
        <f t="shared" ca="1" si="294"/>
        <v>5</v>
      </c>
      <c r="AC2347" s="49" t="str">
        <f t="shared" ca="1" si="295"/>
        <v>N</v>
      </c>
    </row>
    <row r="2348" spans="1:29" x14ac:dyDescent="0.25">
      <c r="A2348">
        <v>9645</v>
      </c>
      <c r="B2348" s="9">
        <v>43570</v>
      </c>
      <c r="C2348" s="50" t="str">
        <f t="shared" si="288"/>
        <v>N</v>
      </c>
      <c r="D2348" s="52">
        <f>_xlfn.XLOOKUP(B2348,Cal_Date!B:B,Cal_Date!A:A,0)</f>
        <v>3</v>
      </c>
      <c r="E2348">
        <v>2019</v>
      </c>
      <c r="F2348" t="s">
        <v>121</v>
      </c>
      <c r="G2348" t="s">
        <v>129</v>
      </c>
      <c r="H2348" t="s">
        <v>14</v>
      </c>
      <c r="I2348" t="s">
        <v>18</v>
      </c>
      <c r="J2348" t="s">
        <v>15</v>
      </c>
      <c r="K2348" t="s">
        <v>43</v>
      </c>
      <c r="L2348">
        <v>1</v>
      </c>
      <c r="M2348">
        <v>1003</v>
      </c>
      <c r="O2348" t="s">
        <v>25</v>
      </c>
      <c r="R2348" t="s">
        <v>44</v>
      </c>
      <c r="S2348" s="49" t="str">
        <f t="shared" si="289"/>
        <v>Card</v>
      </c>
      <c r="T2348" s="3">
        <v>0.03</v>
      </c>
      <c r="U2348" s="2">
        <v>7.42</v>
      </c>
      <c r="V2348" s="2">
        <v>2.2200000000000002</v>
      </c>
      <c r="W2348" s="54">
        <f>_xlfn.XLOOKUP(M2348,Market!A:A,Market!F:F,0)</f>
        <v>0.06</v>
      </c>
      <c r="X2348" s="55">
        <f t="shared" si="290"/>
        <v>0.22259999999999999</v>
      </c>
      <c r="Y2348" s="55">
        <f t="shared" si="291"/>
        <v>5.1999999999999993</v>
      </c>
      <c r="Z2348" s="54">
        <f t="shared" si="292"/>
        <v>0.70080862533692712</v>
      </c>
      <c r="AA2348" s="49" t="str">
        <f t="shared" ca="1" si="293"/>
        <v>N</v>
      </c>
      <c r="AB2348" s="49">
        <f t="shared" ca="1" si="294"/>
        <v>5</v>
      </c>
      <c r="AC2348" s="49" t="str">
        <f t="shared" ca="1" si="295"/>
        <v>N</v>
      </c>
    </row>
    <row r="2349" spans="1:29" x14ac:dyDescent="0.25">
      <c r="A2349">
        <v>9646</v>
      </c>
      <c r="B2349" s="9">
        <v>43570</v>
      </c>
      <c r="C2349" s="50" t="str">
        <f t="shared" si="288"/>
        <v>N</v>
      </c>
      <c r="D2349" s="52">
        <f>_xlfn.XLOOKUP(B2349,Cal_Date!B:B,Cal_Date!A:A,0)</f>
        <v>3</v>
      </c>
      <c r="E2349">
        <v>2019</v>
      </c>
      <c r="F2349" t="s">
        <v>121</v>
      </c>
      <c r="G2349" t="s">
        <v>129</v>
      </c>
      <c r="H2349" t="s">
        <v>14</v>
      </c>
      <c r="I2349" t="s">
        <v>13</v>
      </c>
      <c r="J2349" t="s">
        <v>15</v>
      </c>
      <c r="K2349" t="s">
        <v>43</v>
      </c>
      <c r="L2349">
        <v>1</v>
      </c>
      <c r="M2349">
        <v>1003</v>
      </c>
      <c r="O2349" t="s">
        <v>25</v>
      </c>
      <c r="R2349" t="s">
        <v>44</v>
      </c>
      <c r="S2349" s="49" t="str">
        <f t="shared" si="289"/>
        <v>Card</v>
      </c>
      <c r="T2349" s="3">
        <v>0.03</v>
      </c>
      <c r="U2349" s="2">
        <v>6.8900000000000006</v>
      </c>
      <c r="V2349" s="2">
        <v>2.12</v>
      </c>
      <c r="W2349" s="54">
        <f>_xlfn.XLOOKUP(M2349,Market!A:A,Market!F:F,0)</f>
        <v>0.06</v>
      </c>
      <c r="X2349" s="55">
        <f t="shared" si="290"/>
        <v>0.20670000000000002</v>
      </c>
      <c r="Y2349" s="55">
        <f t="shared" si="291"/>
        <v>4.7700000000000005</v>
      </c>
      <c r="Z2349" s="54">
        <f t="shared" si="292"/>
        <v>0.69230769230769229</v>
      </c>
      <c r="AA2349" s="49" t="str">
        <f t="shared" ca="1" si="293"/>
        <v>N</v>
      </c>
      <c r="AB2349" s="49">
        <f t="shared" ca="1" si="294"/>
        <v>5</v>
      </c>
      <c r="AC2349" s="49" t="str">
        <f t="shared" ca="1" si="295"/>
        <v>N</v>
      </c>
    </row>
    <row r="2350" spans="1:29" x14ac:dyDescent="0.25">
      <c r="A2350">
        <v>9647</v>
      </c>
      <c r="B2350" s="9">
        <v>43570</v>
      </c>
      <c r="C2350" s="50" t="str">
        <f t="shared" si="288"/>
        <v>N</v>
      </c>
      <c r="D2350" s="52">
        <f>_xlfn.XLOOKUP(B2350,Cal_Date!B:B,Cal_Date!A:A,0)</f>
        <v>3</v>
      </c>
      <c r="E2350">
        <v>2019</v>
      </c>
      <c r="F2350" t="s">
        <v>121</v>
      </c>
      <c r="G2350" t="s">
        <v>129</v>
      </c>
      <c r="H2350" t="s">
        <v>14</v>
      </c>
      <c r="I2350" t="s">
        <v>18</v>
      </c>
      <c r="J2350" t="s">
        <v>15</v>
      </c>
      <c r="K2350" t="s">
        <v>43</v>
      </c>
      <c r="L2350">
        <v>2</v>
      </c>
      <c r="M2350">
        <v>1003</v>
      </c>
      <c r="O2350" t="s">
        <v>25</v>
      </c>
      <c r="R2350" t="s">
        <v>44</v>
      </c>
      <c r="S2350" s="49" t="str">
        <f t="shared" si="289"/>
        <v>Card</v>
      </c>
      <c r="T2350" s="3">
        <v>0.03</v>
      </c>
      <c r="U2350" s="2">
        <v>13.780000000000001</v>
      </c>
      <c r="V2350" s="2">
        <v>4.2</v>
      </c>
      <c r="W2350" s="54">
        <f>_xlfn.XLOOKUP(M2350,Market!A:A,Market!F:F,0)</f>
        <v>0.06</v>
      </c>
      <c r="X2350" s="55">
        <f t="shared" si="290"/>
        <v>0.41340000000000005</v>
      </c>
      <c r="Y2350" s="55">
        <f t="shared" si="291"/>
        <v>9.5800000000000018</v>
      </c>
      <c r="Z2350" s="54">
        <f t="shared" si="292"/>
        <v>0.69521044992743108</v>
      </c>
      <c r="AA2350" s="49" t="str">
        <f t="shared" ca="1" si="293"/>
        <v>N</v>
      </c>
      <c r="AB2350" s="49">
        <f t="shared" ca="1" si="294"/>
        <v>5</v>
      </c>
      <c r="AC2350" s="49" t="str">
        <f t="shared" ca="1" si="295"/>
        <v>N</v>
      </c>
    </row>
    <row r="2351" spans="1:29" x14ac:dyDescent="0.25">
      <c r="A2351">
        <v>9648</v>
      </c>
      <c r="B2351" s="9">
        <v>43570</v>
      </c>
      <c r="C2351" s="50" t="str">
        <f t="shared" si="288"/>
        <v>N</v>
      </c>
      <c r="D2351" s="52">
        <f>_xlfn.XLOOKUP(B2351,Cal_Date!B:B,Cal_Date!A:A,0)</f>
        <v>3</v>
      </c>
      <c r="E2351">
        <v>2019</v>
      </c>
      <c r="F2351" t="s">
        <v>121</v>
      </c>
      <c r="G2351" t="s">
        <v>129</v>
      </c>
      <c r="H2351" t="s">
        <v>11</v>
      </c>
      <c r="I2351" t="s">
        <v>11</v>
      </c>
      <c r="J2351" t="s">
        <v>15</v>
      </c>
      <c r="K2351" t="s">
        <v>42</v>
      </c>
      <c r="L2351">
        <v>1</v>
      </c>
      <c r="M2351">
        <v>1004</v>
      </c>
      <c r="O2351" t="s">
        <v>28</v>
      </c>
      <c r="R2351" t="s">
        <v>44</v>
      </c>
      <c r="S2351" s="49" t="str">
        <f t="shared" si="289"/>
        <v>Card</v>
      </c>
      <c r="T2351" s="3">
        <v>0.03</v>
      </c>
      <c r="U2351" s="2">
        <v>2.6500000000000004</v>
      </c>
      <c r="V2351" s="2">
        <v>0.87</v>
      </c>
      <c r="W2351" s="54">
        <f>_xlfn.XLOOKUP(M2351,Market!A:A,Market!F:F,0)</f>
        <v>0.06</v>
      </c>
      <c r="X2351" s="55">
        <f t="shared" si="290"/>
        <v>7.9500000000000001E-2</v>
      </c>
      <c r="Y2351" s="55">
        <f t="shared" si="291"/>
        <v>1.7800000000000002</v>
      </c>
      <c r="Z2351" s="54">
        <f t="shared" si="292"/>
        <v>0.67169811320754713</v>
      </c>
      <c r="AA2351" s="49" t="str">
        <f t="shared" ca="1" si="293"/>
        <v>N</v>
      </c>
      <c r="AB2351" s="49">
        <f t="shared" ca="1" si="294"/>
        <v>5</v>
      </c>
      <c r="AC2351" s="49" t="str">
        <f t="shared" ca="1" si="295"/>
        <v>N</v>
      </c>
    </row>
    <row r="2352" spans="1:29" x14ac:dyDescent="0.25">
      <c r="A2352">
        <v>9649</v>
      </c>
      <c r="B2352" s="9">
        <v>43570</v>
      </c>
      <c r="C2352" s="50" t="str">
        <f t="shared" si="288"/>
        <v>N</v>
      </c>
      <c r="D2352" s="52">
        <f>_xlfn.XLOOKUP(B2352,Cal_Date!B:B,Cal_Date!A:A,0)</f>
        <v>3</v>
      </c>
      <c r="E2352">
        <v>2019</v>
      </c>
      <c r="F2352" t="s">
        <v>121</v>
      </c>
      <c r="G2352" t="s">
        <v>129</v>
      </c>
      <c r="H2352" t="s">
        <v>11</v>
      </c>
      <c r="I2352" t="s">
        <v>11</v>
      </c>
      <c r="J2352" t="s">
        <v>15</v>
      </c>
      <c r="K2352" t="s">
        <v>42</v>
      </c>
      <c r="L2352">
        <v>2</v>
      </c>
      <c r="M2352">
        <v>1005</v>
      </c>
      <c r="O2352" t="s">
        <v>25</v>
      </c>
      <c r="R2352" t="s">
        <v>44</v>
      </c>
      <c r="S2352" s="49" t="str">
        <f t="shared" si="289"/>
        <v>Card</v>
      </c>
      <c r="T2352" s="3">
        <v>0.03</v>
      </c>
      <c r="U2352" s="2">
        <v>5.4450000000000003</v>
      </c>
      <c r="V2352" s="2">
        <v>1.74</v>
      </c>
      <c r="W2352" s="54">
        <f>_xlfn.XLOOKUP(M2352,Market!A:A,Market!F:F,0)</f>
        <v>8.8999999999999996E-2</v>
      </c>
      <c r="X2352" s="55">
        <f t="shared" si="290"/>
        <v>0.16335</v>
      </c>
      <c r="Y2352" s="55">
        <f t="shared" si="291"/>
        <v>3.7050000000000001</v>
      </c>
      <c r="Z2352" s="54">
        <f t="shared" si="292"/>
        <v>0.68044077134986225</v>
      </c>
      <c r="AA2352" s="49" t="str">
        <f t="shared" ca="1" si="293"/>
        <v>N</v>
      </c>
      <c r="AB2352" s="49">
        <f t="shared" ca="1" si="294"/>
        <v>5</v>
      </c>
      <c r="AC2352" s="49" t="str">
        <f t="shared" ca="1" si="295"/>
        <v>N</v>
      </c>
    </row>
    <row r="2353" spans="1:29" x14ac:dyDescent="0.25">
      <c r="A2353">
        <v>9650</v>
      </c>
      <c r="B2353" s="9">
        <v>43570</v>
      </c>
      <c r="C2353" s="50" t="str">
        <f t="shared" si="288"/>
        <v>N</v>
      </c>
      <c r="D2353" s="52">
        <f>_xlfn.XLOOKUP(B2353,Cal_Date!B:B,Cal_Date!A:A,0)</f>
        <v>3</v>
      </c>
      <c r="E2353">
        <v>2019</v>
      </c>
      <c r="F2353" t="s">
        <v>121</v>
      </c>
      <c r="G2353" t="s">
        <v>129</v>
      </c>
      <c r="H2353" t="s">
        <v>48</v>
      </c>
      <c r="I2353" t="s">
        <v>18</v>
      </c>
      <c r="J2353" t="s">
        <v>10</v>
      </c>
      <c r="K2353" t="s">
        <v>43</v>
      </c>
      <c r="L2353">
        <v>1</v>
      </c>
      <c r="M2353">
        <v>1005</v>
      </c>
      <c r="O2353" t="s">
        <v>25</v>
      </c>
      <c r="R2353" t="s">
        <v>44</v>
      </c>
      <c r="S2353" s="49" t="str">
        <f t="shared" si="289"/>
        <v>Card</v>
      </c>
      <c r="T2353" s="3">
        <v>0.03</v>
      </c>
      <c r="U2353" s="2">
        <v>7.6229999999999993</v>
      </c>
      <c r="V2353" s="2">
        <v>1.46</v>
      </c>
      <c r="W2353" s="54">
        <f>_xlfn.XLOOKUP(M2353,Market!A:A,Market!F:F,0)</f>
        <v>8.8999999999999996E-2</v>
      </c>
      <c r="X2353" s="55">
        <f t="shared" si="290"/>
        <v>0.22868999999999998</v>
      </c>
      <c r="Y2353" s="55">
        <f t="shared" si="291"/>
        <v>6.1629999999999994</v>
      </c>
      <c r="Z2353" s="54">
        <f t="shared" si="292"/>
        <v>0.80847435392889933</v>
      </c>
      <c r="AA2353" s="49" t="str">
        <f t="shared" ca="1" si="293"/>
        <v>N</v>
      </c>
      <c r="AB2353" s="49">
        <f t="shared" ca="1" si="294"/>
        <v>5</v>
      </c>
      <c r="AC2353" s="49" t="str">
        <f t="shared" ca="1" si="295"/>
        <v>N</v>
      </c>
    </row>
    <row r="2354" spans="1:29" x14ac:dyDescent="0.25">
      <c r="A2354">
        <v>9651</v>
      </c>
      <c r="B2354" s="9">
        <v>43570</v>
      </c>
      <c r="C2354" s="50" t="str">
        <f t="shared" si="288"/>
        <v>N</v>
      </c>
      <c r="D2354" s="52">
        <f>_xlfn.XLOOKUP(B2354,Cal_Date!B:B,Cal_Date!A:A,0)</f>
        <v>3</v>
      </c>
      <c r="E2354">
        <v>2019</v>
      </c>
      <c r="F2354" t="s">
        <v>121</v>
      </c>
      <c r="G2354" t="s">
        <v>129</v>
      </c>
      <c r="H2354" t="s">
        <v>14</v>
      </c>
      <c r="I2354" t="s">
        <v>13</v>
      </c>
      <c r="J2354" t="s">
        <v>15</v>
      </c>
      <c r="K2354" t="s">
        <v>43</v>
      </c>
      <c r="L2354">
        <v>2</v>
      </c>
      <c r="M2354">
        <v>1003</v>
      </c>
      <c r="O2354" t="s">
        <v>25</v>
      </c>
      <c r="R2354" t="s">
        <v>44</v>
      </c>
      <c r="S2354" s="49" t="str">
        <f t="shared" si="289"/>
        <v>Card</v>
      </c>
      <c r="T2354" s="3">
        <v>0.03</v>
      </c>
      <c r="U2354" s="2">
        <v>14.84</v>
      </c>
      <c r="V2354" s="2">
        <v>4.4800000000000004</v>
      </c>
      <c r="W2354" s="54">
        <f>_xlfn.XLOOKUP(M2354,Market!A:A,Market!F:F,0)</f>
        <v>0.06</v>
      </c>
      <c r="X2354" s="55">
        <f t="shared" si="290"/>
        <v>0.44519999999999998</v>
      </c>
      <c r="Y2354" s="55">
        <f t="shared" si="291"/>
        <v>10.36</v>
      </c>
      <c r="Z2354" s="54">
        <f t="shared" si="292"/>
        <v>0.69811320754716977</v>
      </c>
      <c r="AA2354" s="49" t="str">
        <f t="shared" ca="1" si="293"/>
        <v>N</v>
      </c>
      <c r="AB2354" s="49">
        <f t="shared" ca="1" si="294"/>
        <v>5</v>
      </c>
      <c r="AC2354" s="49" t="str">
        <f t="shared" ca="1" si="295"/>
        <v>N</v>
      </c>
    </row>
    <row r="2355" spans="1:29" x14ac:dyDescent="0.25">
      <c r="A2355">
        <v>9652</v>
      </c>
      <c r="B2355" s="9">
        <v>43570</v>
      </c>
      <c r="C2355" s="50" t="str">
        <f t="shared" si="288"/>
        <v>N</v>
      </c>
      <c r="D2355" s="52">
        <f>_xlfn.XLOOKUP(B2355,Cal_Date!B:B,Cal_Date!A:A,0)</f>
        <v>3</v>
      </c>
      <c r="E2355">
        <v>2019</v>
      </c>
      <c r="F2355" t="s">
        <v>121</v>
      </c>
      <c r="G2355" t="s">
        <v>129</v>
      </c>
      <c r="H2355" t="s">
        <v>14</v>
      </c>
      <c r="I2355" t="s">
        <v>18</v>
      </c>
      <c r="J2355" t="s">
        <v>15</v>
      </c>
      <c r="K2355" t="s">
        <v>43</v>
      </c>
      <c r="L2355">
        <v>1</v>
      </c>
      <c r="M2355">
        <v>1007</v>
      </c>
      <c r="O2355" t="s">
        <v>28</v>
      </c>
      <c r="R2355" t="s">
        <v>44</v>
      </c>
      <c r="S2355" s="49" t="str">
        <f t="shared" si="289"/>
        <v>Card</v>
      </c>
      <c r="T2355" s="3">
        <v>0.03</v>
      </c>
      <c r="U2355" s="2">
        <v>7.0785</v>
      </c>
      <c r="V2355" s="2">
        <v>2.1</v>
      </c>
      <c r="W2355" s="54">
        <f>_xlfn.XLOOKUP(M2355,Market!A:A,Market!F:F,0)</f>
        <v>8.8999999999999996E-2</v>
      </c>
      <c r="X2355" s="55">
        <f t="shared" si="290"/>
        <v>0.21235499999999999</v>
      </c>
      <c r="Y2355" s="55">
        <f t="shared" si="291"/>
        <v>4.9785000000000004</v>
      </c>
      <c r="Z2355" s="54">
        <f t="shared" si="292"/>
        <v>0.70332697605424888</v>
      </c>
      <c r="AA2355" s="49" t="str">
        <f t="shared" ca="1" si="293"/>
        <v>N</v>
      </c>
      <c r="AB2355" s="49">
        <f t="shared" ca="1" si="294"/>
        <v>5</v>
      </c>
      <c r="AC2355" s="49" t="str">
        <f t="shared" ca="1" si="295"/>
        <v>N</v>
      </c>
    </row>
    <row r="2356" spans="1:29" x14ac:dyDescent="0.25">
      <c r="A2356">
        <v>9653</v>
      </c>
      <c r="B2356" s="9">
        <v>43570</v>
      </c>
      <c r="C2356" s="50" t="str">
        <f t="shared" si="288"/>
        <v>N</v>
      </c>
      <c r="D2356" s="52">
        <f>_xlfn.XLOOKUP(B2356,Cal_Date!B:B,Cal_Date!A:A,0)</f>
        <v>3</v>
      </c>
      <c r="E2356">
        <v>2019</v>
      </c>
      <c r="F2356" t="s">
        <v>121</v>
      </c>
      <c r="G2356" t="s">
        <v>129</v>
      </c>
      <c r="H2356" t="s">
        <v>14</v>
      </c>
      <c r="I2356" t="s">
        <v>18</v>
      </c>
      <c r="J2356" t="s">
        <v>15</v>
      </c>
      <c r="K2356" t="s">
        <v>43</v>
      </c>
      <c r="L2356">
        <v>1</v>
      </c>
      <c r="M2356">
        <v>1006</v>
      </c>
      <c r="O2356" t="s">
        <v>28</v>
      </c>
      <c r="R2356" t="s">
        <v>44</v>
      </c>
      <c r="S2356" s="49" t="str">
        <f t="shared" si="289"/>
        <v>Card</v>
      </c>
      <c r="T2356" s="3">
        <v>0.03</v>
      </c>
      <c r="U2356" s="2">
        <v>7.0785</v>
      </c>
      <c r="V2356" s="2">
        <v>2.1</v>
      </c>
      <c r="W2356" s="54">
        <f>_xlfn.XLOOKUP(M2356,Market!A:A,Market!F:F,0)</f>
        <v>8.8999999999999996E-2</v>
      </c>
      <c r="X2356" s="55">
        <f t="shared" si="290"/>
        <v>0.21235499999999999</v>
      </c>
      <c r="Y2356" s="55">
        <f t="shared" si="291"/>
        <v>4.9785000000000004</v>
      </c>
      <c r="Z2356" s="54">
        <f t="shared" si="292"/>
        <v>0.70332697605424888</v>
      </c>
      <c r="AA2356" s="49" t="str">
        <f t="shared" ca="1" si="293"/>
        <v>N</v>
      </c>
      <c r="AB2356" s="49">
        <f t="shared" ca="1" si="294"/>
        <v>5</v>
      </c>
      <c r="AC2356" s="49" t="str">
        <f t="shared" ca="1" si="295"/>
        <v>N</v>
      </c>
    </row>
    <row r="2357" spans="1:29" x14ac:dyDescent="0.25">
      <c r="A2357">
        <v>9654</v>
      </c>
      <c r="B2357" s="9">
        <v>43570</v>
      </c>
      <c r="C2357" s="50" t="str">
        <f t="shared" si="288"/>
        <v>N</v>
      </c>
      <c r="D2357" s="52">
        <f>_xlfn.XLOOKUP(B2357,Cal_Date!B:B,Cal_Date!A:A,0)</f>
        <v>3</v>
      </c>
      <c r="E2357">
        <v>2019</v>
      </c>
      <c r="F2357" t="s">
        <v>121</v>
      </c>
      <c r="G2357" t="s">
        <v>129</v>
      </c>
      <c r="H2357" t="s">
        <v>48</v>
      </c>
      <c r="I2357" t="s">
        <v>18</v>
      </c>
      <c r="J2357" t="s">
        <v>10</v>
      </c>
      <c r="K2357" t="s">
        <v>43</v>
      </c>
      <c r="L2357">
        <v>1</v>
      </c>
      <c r="M2357">
        <v>1006</v>
      </c>
      <c r="O2357" t="s">
        <v>28</v>
      </c>
      <c r="R2357" t="s">
        <v>44</v>
      </c>
      <c r="S2357" s="49" t="str">
        <f t="shared" si="289"/>
        <v>Card</v>
      </c>
      <c r="T2357" s="3">
        <v>0.03</v>
      </c>
      <c r="U2357" s="2">
        <v>7.6229999999999993</v>
      </c>
      <c r="V2357" s="2">
        <v>1.46</v>
      </c>
      <c r="W2357" s="54">
        <f>_xlfn.XLOOKUP(M2357,Market!A:A,Market!F:F,0)</f>
        <v>8.8999999999999996E-2</v>
      </c>
      <c r="X2357" s="55">
        <f t="shared" si="290"/>
        <v>0.22868999999999998</v>
      </c>
      <c r="Y2357" s="55">
        <f t="shared" si="291"/>
        <v>6.1629999999999994</v>
      </c>
      <c r="Z2357" s="54">
        <f t="shared" si="292"/>
        <v>0.80847435392889933</v>
      </c>
      <c r="AA2357" s="49" t="str">
        <f t="shared" ca="1" si="293"/>
        <v>N</v>
      </c>
      <c r="AB2357" s="49">
        <f t="shared" ca="1" si="294"/>
        <v>5</v>
      </c>
      <c r="AC2357" s="49" t="str">
        <f t="shared" ca="1" si="295"/>
        <v>N</v>
      </c>
    </row>
    <row r="2358" spans="1:29" x14ac:dyDescent="0.25">
      <c r="A2358">
        <v>9655</v>
      </c>
      <c r="B2358" s="9">
        <v>43570</v>
      </c>
      <c r="C2358" s="50" t="str">
        <f t="shared" si="288"/>
        <v>N</v>
      </c>
      <c r="D2358" s="52">
        <f>_xlfn.XLOOKUP(B2358,Cal_Date!B:B,Cal_Date!A:A,0)</f>
        <v>3</v>
      </c>
      <c r="E2358">
        <v>2019</v>
      </c>
      <c r="F2358" t="s">
        <v>121</v>
      </c>
      <c r="G2358" t="s">
        <v>129</v>
      </c>
      <c r="H2358" t="s">
        <v>11</v>
      </c>
      <c r="I2358" t="s">
        <v>11</v>
      </c>
      <c r="J2358" t="s">
        <v>15</v>
      </c>
      <c r="K2358" t="s">
        <v>42</v>
      </c>
      <c r="L2358">
        <v>1</v>
      </c>
      <c r="M2358">
        <v>1006</v>
      </c>
      <c r="O2358" t="s">
        <v>28</v>
      </c>
      <c r="R2358" t="s">
        <v>44</v>
      </c>
      <c r="S2358" s="49" t="str">
        <f t="shared" si="289"/>
        <v>Card</v>
      </c>
      <c r="T2358" s="3">
        <v>0.03</v>
      </c>
      <c r="U2358" s="2">
        <v>2.7225000000000001</v>
      </c>
      <c r="V2358" s="2">
        <v>0.87</v>
      </c>
      <c r="W2358" s="54">
        <f>_xlfn.XLOOKUP(M2358,Market!A:A,Market!F:F,0)</f>
        <v>8.8999999999999996E-2</v>
      </c>
      <c r="X2358" s="55">
        <f t="shared" si="290"/>
        <v>8.1674999999999998E-2</v>
      </c>
      <c r="Y2358" s="55">
        <f t="shared" si="291"/>
        <v>1.8525</v>
      </c>
      <c r="Z2358" s="54">
        <f t="shared" si="292"/>
        <v>0.68044077134986225</v>
      </c>
      <c r="AA2358" s="49" t="str">
        <f t="shared" ca="1" si="293"/>
        <v>N</v>
      </c>
      <c r="AB2358" s="49">
        <f t="shared" ca="1" si="294"/>
        <v>5</v>
      </c>
      <c r="AC2358" s="49" t="str">
        <f t="shared" ca="1" si="295"/>
        <v>N</v>
      </c>
    </row>
    <row r="2359" spans="1:29" x14ac:dyDescent="0.25">
      <c r="A2359">
        <v>9656</v>
      </c>
      <c r="B2359" s="9">
        <v>43570</v>
      </c>
      <c r="C2359" s="50" t="str">
        <f t="shared" si="288"/>
        <v>N</v>
      </c>
      <c r="D2359" s="52">
        <f>_xlfn.XLOOKUP(B2359,Cal_Date!B:B,Cal_Date!A:A,0)</f>
        <v>3</v>
      </c>
      <c r="E2359">
        <v>2019</v>
      </c>
      <c r="F2359" t="s">
        <v>121</v>
      </c>
      <c r="G2359" t="s">
        <v>129</v>
      </c>
      <c r="H2359" t="s">
        <v>11</v>
      </c>
      <c r="I2359" t="s">
        <v>11</v>
      </c>
      <c r="J2359" t="s">
        <v>15</v>
      </c>
      <c r="K2359" t="s">
        <v>42</v>
      </c>
      <c r="L2359">
        <v>2</v>
      </c>
      <c r="M2359">
        <v>1004</v>
      </c>
      <c r="O2359" t="s">
        <v>28</v>
      </c>
      <c r="R2359" t="s">
        <v>44</v>
      </c>
      <c r="S2359" s="49" t="str">
        <f t="shared" si="289"/>
        <v>Card</v>
      </c>
      <c r="T2359" s="3">
        <v>0.03</v>
      </c>
      <c r="U2359" s="2">
        <v>5.3000000000000007</v>
      </c>
      <c r="V2359" s="2">
        <v>1.74</v>
      </c>
      <c r="W2359" s="54">
        <f>_xlfn.XLOOKUP(M2359,Market!A:A,Market!F:F,0)</f>
        <v>0.06</v>
      </c>
      <c r="X2359" s="55">
        <f t="shared" si="290"/>
        <v>0.159</v>
      </c>
      <c r="Y2359" s="55">
        <f t="shared" si="291"/>
        <v>3.5600000000000005</v>
      </c>
      <c r="Z2359" s="54">
        <f t="shared" si="292"/>
        <v>0.67169811320754713</v>
      </c>
      <c r="AA2359" s="49" t="str">
        <f t="shared" ca="1" si="293"/>
        <v>N</v>
      </c>
      <c r="AB2359" s="49">
        <f t="shared" ca="1" si="294"/>
        <v>5</v>
      </c>
      <c r="AC2359" s="49" t="str">
        <f t="shared" ca="1" si="295"/>
        <v>N</v>
      </c>
    </row>
    <row r="2360" spans="1:29" x14ac:dyDescent="0.25">
      <c r="A2360">
        <v>9657</v>
      </c>
      <c r="B2360" s="9">
        <v>43570</v>
      </c>
      <c r="C2360" s="50" t="str">
        <f t="shared" si="288"/>
        <v>N</v>
      </c>
      <c r="D2360" s="52">
        <f>_xlfn.XLOOKUP(B2360,Cal_Date!B:B,Cal_Date!A:A,0)</f>
        <v>3</v>
      </c>
      <c r="E2360">
        <v>2019</v>
      </c>
      <c r="F2360" t="s">
        <v>121</v>
      </c>
      <c r="G2360" t="s">
        <v>129</v>
      </c>
      <c r="H2360" t="s">
        <v>11</v>
      </c>
      <c r="I2360" t="s">
        <v>11</v>
      </c>
      <c r="J2360" t="s">
        <v>15</v>
      </c>
      <c r="K2360" t="s">
        <v>42</v>
      </c>
      <c r="L2360">
        <v>1</v>
      </c>
      <c r="M2360">
        <v>1004</v>
      </c>
      <c r="O2360" t="s">
        <v>28</v>
      </c>
      <c r="R2360" t="s">
        <v>44</v>
      </c>
      <c r="S2360" s="49" t="str">
        <f t="shared" si="289"/>
        <v>Card</v>
      </c>
      <c r="T2360" s="3">
        <v>0.03</v>
      </c>
      <c r="U2360" s="2">
        <v>2.6500000000000004</v>
      </c>
      <c r="V2360" s="2">
        <v>0.87</v>
      </c>
      <c r="W2360" s="54">
        <f>_xlfn.XLOOKUP(M2360,Market!A:A,Market!F:F,0)</f>
        <v>0.06</v>
      </c>
      <c r="X2360" s="55">
        <f t="shared" si="290"/>
        <v>7.9500000000000001E-2</v>
      </c>
      <c r="Y2360" s="55">
        <f t="shared" si="291"/>
        <v>1.7800000000000002</v>
      </c>
      <c r="Z2360" s="54">
        <f t="shared" si="292"/>
        <v>0.67169811320754713</v>
      </c>
      <c r="AA2360" s="49" t="str">
        <f t="shared" ca="1" si="293"/>
        <v>N</v>
      </c>
      <c r="AB2360" s="49">
        <f t="shared" ca="1" si="294"/>
        <v>5</v>
      </c>
      <c r="AC2360" s="49" t="str">
        <f t="shared" ca="1" si="295"/>
        <v>N</v>
      </c>
    </row>
    <row r="2361" spans="1:29" x14ac:dyDescent="0.25">
      <c r="A2361">
        <v>9658</v>
      </c>
      <c r="B2361" s="9">
        <v>43570</v>
      </c>
      <c r="C2361" s="50" t="str">
        <f t="shared" si="288"/>
        <v>N</v>
      </c>
      <c r="D2361" s="52">
        <f>_xlfn.XLOOKUP(B2361,Cal_Date!B:B,Cal_Date!A:A,0)</f>
        <v>3</v>
      </c>
      <c r="E2361">
        <v>2019</v>
      </c>
      <c r="F2361" t="s">
        <v>121</v>
      </c>
      <c r="G2361" t="s">
        <v>129</v>
      </c>
      <c r="H2361" t="s">
        <v>48</v>
      </c>
      <c r="I2361" t="s">
        <v>18</v>
      </c>
      <c r="J2361" t="s">
        <v>10</v>
      </c>
      <c r="K2361" t="s">
        <v>43</v>
      </c>
      <c r="L2361">
        <v>1</v>
      </c>
      <c r="M2361">
        <v>1000</v>
      </c>
      <c r="O2361" t="s">
        <v>25</v>
      </c>
      <c r="R2361" t="s">
        <v>44</v>
      </c>
      <c r="S2361" s="49" t="str">
        <f t="shared" si="289"/>
        <v>Card</v>
      </c>
      <c r="T2361" s="3">
        <v>0.03</v>
      </c>
      <c r="U2361" s="2">
        <v>7.5600000000000005</v>
      </c>
      <c r="V2361" s="2">
        <v>1.46</v>
      </c>
      <c r="W2361" s="54">
        <f>_xlfn.XLOOKUP(M2361,Market!A:A,Market!F:F,0)</f>
        <v>0.08</v>
      </c>
      <c r="X2361" s="55">
        <f t="shared" si="290"/>
        <v>0.2268</v>
      </c>
      <c r="Y2361" s="55">
        <f t="shared" si="291"/>
        <v>6.1000000000000005</v>
      </c>
      <c r="Z2361" s="54">
        <f t="shared" si="292"/>
        <v>0.80687830687830686</v>
      </c>
      <c r="AA2361" s="49" t="str">
        <f t="shared" ca="1" si="293"/>
        <v>N</v>
      </c>
      <c r="AB2361" s="49">
        <f t="shared" ca="1" si="294"/>
        <v>5</v>
      </c>
      <c r="AC2361" s="49" t="str">
        <f t="shared" ca="1" si="295"/>
        <v>N</v>
      </c>
    </row>
    <row r="2362" spans="1:29" x14ac:dyDescent="0.25">
      <c r="A2362">
        <v>9659</v>
      </c>
      <c r="B2362" s="9">
        <v>43570</v>
      </c>
      <c r="C2362" s="50" t="str">
        <f t="shared" si="288"/>
        <v>N</v>
      </c>
      <c r="D2362" s="52">
        <f>_xlfn.XLOOKUP(B2362,Cal_Date!B:B,Cal_Date!A:A,0)</f>
        <v>3</v>
      </c>
      <c r="E2362">
        <v>2019</v>
      </c>
      <c r="F2362" t="s">
        <v>121</v>
      </c>
      <c r="G2362" t="s">
        <v>129</v>
      </c>
      <c r="H2362" t="s">
        <v>48</v>
      </c>
      <c r="I2362" t="s">
        <v>18</v>
      </c>
      <c r="J2362" t="s">
        <v>10</v>
      </c>
      <c r="K2362" t="s">
        <v>43</v>
      </c>
      <c r="L2362">
        <v>1</v>
      </c>
      <c r="M2362">
        <v>1000</v>
      </c>
      <c r="O2362" t="s">
        <v>25</v>
      </c>
      <c r="R2362" t="s">
        <v>44</v>
      </c>
      <c r="S2362" s="49" t="str">
        <f t="shared" si="289"/>
        <v>Card</v>
      </c>
      <c r="T2362" s="3">
        <v>0.03</v>
      </c>
      <c r="U2362" s="2">
        <v>7.5600000000000005</v>
      </c>
      <c r="V2362" s="2">
        <v>1.46</v>
      </c>
      <c r="W2362" s="54">
        <f>_xlfn.XLOOKUP(M2362,Market!A:A,Market!F:F,0)</f>
        <v>0.08</v>
      </c>
      <c r="X2362" s="55">
        <f t="shared" si="290"/>
        <v>0.2268</v>
      </c>
      <c r="Y2362" s="55">
        <f t="shared" si="291"/>
        <v>6.1000000000000005</v>
      </c>
      <c r="Z2362" s="54">
        <f t="shared" si="292"/>
        <v>0.80687830687830686</v>
      </c>
      <c r="AA2362" s="49" t="str">
        <f t="shared" ca="1" si="293"/>
        <v>N</v>
      </c>
      <c r="AB2362" s="49">
        <f t="shared" ca="1" si="294"/>
        <v>5</v>
      </c>
      <c r="AC2362" s="49" t="str">
        <f t="shared" ca="1" si="295"/>
        <v>N</v>
      </c>
    </row>
    <row r="2363" spans="1:29" x14ac:dyDescent="0.25">
      <c r="A2363">
        <v>9660</v>
      </c>
      <c r="B2363" s="9">
        <v>43570</v>
      </c>
      <c r="C2363" s="50" t="str">
        <f t="shared" si="288"/>
        <v>N</v>
      </c>
      <c r="D2363" s="52">
        <f>_xlfn.XLOOKUP(B2363,Cal_Date!B:B,Cal_Date!A:A,0)</f>
        <v>3</v>
      </c>
      <c r="E2363">
        <v>2019</v>
      </c>
      <c r="F2363" t="s">
        <v>121</v>
      </c>
      <c r="G2363" t="s">
        <v>129</v>
      </c>
      <c r="H2363" t="s">
        <v>14</v>
      </c>
      <c r="I2363" t="s">
        <v>13</v>
      </c>
      <c r="J2363" t="s">
        <v>15</v>
      </c>
      <c r="K2363" t="s">
        <v>43</v>
      </c>
      <c r="L2363">
        <v>1</v>
      </c>
      <c r="M2363">
        <v>1000</v>
      </c>
      <c r="O2363" t="s">
        <v>25</v>
      </c>
      <c r="R2363" t="s">
        <v>44</v>
      </c>
      <c r="S2363" s="49" t="str">
        <f t="shared" si="289"/>
        <v>Card</v>
      </c>
      <c r="T2363" s="3">
        <v>0.03</v>
      </c>
      <c r="U2363" s="2">
        <v>7.5600000000000005</v>
      </c>
      <c r="V2363" s="2">
        <v>2.2400000000000002</v>
      </c>
      <c r="W2363" s="54">
        <f>_xlfn.XLOOKUP(M2363,Market!A:A,Market!F:F,0)</f>
        <v>0.08</v>
      </c>
      <c r="X2363" s="55">
        <f t="shared" si="290"/>
        <v>0.2268</v>
      </c>
      <c r="Y2363" s="55">
        <f t="shared" si="291"/>
        <v>5.32</v>
      </c>
      <c r="Z2363" s="54">
        <f t="shared" si="292"/>
        <v>0.70370370370370372</v>
      </c>
      <c r="AA2363" s="49" t="str">
        <f t="shared" ca="1" si="293"/>
        <v>N</v>
      </c>
      <c r="AB2363" s="49">
        <f t="shared" ca="1" si="294"/>
        <v>5</v>
      </c>
      <c r="AC2363" s="49" t="str">
        <f t="shared" ca="1" si="295"/>
        <v>N</v>
      </c>
    </row>
    <row r="2364" spans="1:29" x14ac:dyDescent="0.25">
      <c r="A2364">
        <v>9661</v>
      </c>
      <c r="B2364" s="9">
        <v>43570</v>
      </c>
      <c r="C2364" s="50" t="str">
        <f t="shared" si="288"/>
        <v>N</v>
      </c>
      <c r="D2364" s="52">
        <f>_xlfn.XLOOKUP(B2364,Cal_Date!B:B,Cal_Date!A:A,0)</f>
        <v>3</v>
      </c>
      <c r="E2364">
        <v>2019</v>
      </c>
      <c r="F2364" t="s">
        <v>121</v>
      </c>
      <c r="G2364" t="s">
        <v>129</v>
      </c>
      <c r="H2364" t="s">
        <v>14</v>
      </c>
      <c r="I2364" t="s">
        <v>13</v>
      </c>
      <c r="J2364" t="s">
        <v>15</v>
      </c>
      <c r="K2364" t="s">
        <v>43</v>
      </c>
      <c r="L2364">
        <v>1</v>
      </c>
      <c r="M2364">
        <v>1008</v>
      </c>
      <c r="O2364" t="s">
        <v>28</v>
      </c>
      <c r="R2364" t="s">
        <v>44</v>
      </c>
      <c r="S2364" s="49" t="str">
        <f t="shared" si="289"/>
        <v>Card</v>
      </c>
      <c r="T2364" s="3">
        <v>0.03</v>
      </c>
      <c r="U2364" s="2">
        <v>7.0785</v>
      </c>
      <c r="V2364" s="2">
        <v>2.12</v>
      </c>
      <c r="W2364" s="54">
        <f>_xlfn.XLOOKUP(M2364,Market!A:A,Market!F:F,0)</f>
        <v>8.8999999999999996E-2</v>
      </c>
      <c r="X2364" s="55">
        <f t="shared" si="290"/>
        <v>0.21235499999999999</v>
      </c>
      <c r="Y2364" s="55">
        <f t="shared" si="291"/>
        <v>4.9584999999999999</v>
      </c>
      <c r="Z2364" s="54">
        <f t="shared" si="292"/>
        <v>0.70050151868333688</v>
      </c>
      <c r="AA2364" s="49" t="str">
        <f t="shared" ca="1" si="293"/>
        <v>N</v>
      </c>
      <c r="AB2364" s="49">
        <f t="shared" ca="1" si="294"/>
        <v>5</v>
      </c>
      <c r="AC2364" s="49" t="str">
        <f t="shared" ca="1" si="295"/>
        <v>N</v>
      </c>
    </row>
    <row r="2365" spans="1:29" x14ac:dyDescent="0.25">
      <c r="A2365">
        <v>9662</v>
      </c>
      <c r="B2365" s="9">
        <v>43570</v>
      </c>
      <c r="C2365" s="50" t="str">
        <f t="shared" si="288"/>
        <v>N</v>
      </c>
      <c r="D2365" s="52">
        <f>_xlfn.XLOOKUP(B2365,Cal_Date!B:B,Cal_Date!A:A,0)</f>
        <v>3</v>
      </c>
      <c r="E2365">
        <v>2019</v>
      </c>
      <c r="F2365" t="s">
        <v>121</v>
      </c>
      <c r="G2365" t="s">
        <v>129</v>
      </c>
      <c r="H2365" t="s">
        <v>14</v>
      </c>
      <c r="I2365" t="s">
        <v>18</v>
      </c>
      <c r="J2365" t="s">
        <v>15</v>
      </c>
      <c r="K2365" t="s">
        <v>43</v>
      </c>
      <c r="L2365">
        <v>2</v>
      </c>
      <c r="M2365">
        <v>1008</v>
      </c>
      <c r="O2365" t="s">
        <v>28</v>
      </c>
      <c r="R2365" t="s">
        <v>44</v>
      </c>
      <c r="S2365" s="49" t="str">
        <f t="shared" si="289"/>
        <v>Card</v>
      </c>
      <c r="T2365" s="3">
        <v>0.03</v>
      </c>
      <c r="U2365" s="2">
        <v>14.157</v>
      </c>
      <c r="V2365" s="2">
        <v>4.2</v>
      </c>
      <c r="W2365" s="54">
        <f>_xlfn.XLOOKUP(M2365,Market!A:A,Market!F:F,0)</f>
        <v>8.8999999999999996E-2</v>
      </c>
      <c r="X2365" s="55">
        <f t="shared" si="290"/>
        <v>0.42470999999999998</v>
      </c>
      <c r="Y2365" s="55">
        <f t="shared" si="291"/>
        <v>9.9570000000000007</v>
      </c>
      <c r="Z2365" s="54">
        <f t="shared" si="292"/>
        <v>0.70332697605424888</v>
      </c>
      <c r="AA2365" s="49" t="str">
        <f t="shared" ca="1" si="293"/>
        <v>N</v>
      </c>
      <c r="AB2365" s="49">
        <f t="shared" ca="1" si="294"/>
        <v>5</v>
      </c>
      <c r="AC2365" s="49" t="str">
        <f t="shared" ca="1" si="295"/>
        <v>N</v>
      </c>
    </row>
    <row r="2366" spans="1:29" x14ac:dyDescent="0.25">
      <c r="A2366">
        <v>9663</v>
      </c>
      <c r="B2366" s="9">
        <v>43570</v>
      </c>
      <c r="C2366" s="50" t="str">
        <f t="shared" si="288"/>
        <v>N</v>
      </c>
      <c r="D2366" s="52">
        <f>_xlfn.XLOOKUP(B2366,Cal_Date!B:B,Cal_Date!A:A,0)</f>
        <v>3</v>
      </c>
      <c r="E2366">
        <v>2019</v>
      </c>
      <c r="F2366" t="s">
        <v>121</v>
      </c>
      <c r="G2366" t="s">
        <v>129</v>
      </c>
      <c r="H2366" t="s">
        <v>11</v>
      </c>
      <c r="I2366" t="s">
        <v>11</v>
      </c>
      <c r="J2366" t="s">
        <v>15</v>
      </c>
      <c r="K2366" t="s">
        <v>42</v>
      </c>
      <c r="L2366">
        <v>2</v>
      </c>
      <c r="M2366">
        <v>1009</v>
      </c>
      <c r="O2366" t="s">
        <v>28</v>
      </c>
      <c r="R2366" t="s">
        <v>46</v>
      </c>
      <c r="S2366" s="49" t="str">
        <f t="shared" si="289"/>
        <v>Card</v>
      </c>
      <c r="T2366" s="3">
        <v>0.04</v>
      </c>
      <c r="U2366" s="2">
        <v>5.4450000000000003</v>
      </c>
      <c r="V2366" s="2">
        <v>1.74</v>
      </c>
      <c r="W2366" s="54">
        <f>_xlfn.XLOOKUP(M2366,Market!A:A,Market!F:F,0)</f>
        <v>8.8999999999999996E-2</v>
      </c>
      <c r="X2366" s="55">
        <f t="shared" si="290"/>
        <v>0.21780000000000002</v>
      </c>
      <c r="Y2366" s="55">
        <f t="shared" si="291"/>
        <v>3.7050000000000001</v>
      </c>
      <c r="Z2366" s="54">
        <f t="shared" si="292"/>
        <v>0.68044077134986225</v>
      </c>
      <c r="AA2366" s="49" t="str">
        <f t="shared" ca="1" si="293"/>
        <v>N</v>
      </c>
      <c r="AB2366" s="49">
        <f t="shared" ca="1" si="294"/>
        <v>5</v>
      </c>
      <c r="AC2366" s="49" t="str">
        <f t="shared" ca="1" si="295"/>
        <v>N</v>
      </c>
    </row>
    <row r="2367" spans="1:29" x14ac:dyDescent="0.25">
      <c r="A2367">
        <v>9664</v>
      </c>
      <c r="B2367" s="9">
        <v>43570</v>
      </c>
      <c r="C2367" s="50" t="str">
        <f t="shared" si="288"/>
        <v>N</v>
      </c>
      <c r="D2367" s="52">
        <f>_xlfn.XLOOKUP(B2367,Cal_Date!B:B,Cal_Date!A:A,0)</f>
        <v>3</v>
      </c>
      <c r="E2367">
        <v>2019</v>
      </c>
      <c r="F2367" t="s">
        <v>121</v>
      </c>
      <c r="G2367" t="s">
        <v>129</v>
      </c>
      <c r="H2367" t="s">
        <v>11</v>
      </c>
      <c r="I2367" t="s">
        <v>13</v>
      </c>
      <c r="J2367" t="s">
        <v>15</v>
      </c>
      <c r="K2367" t="s">
        <v>42</v>
      </c>
      <c r="L2367">
        <v>1</v>
      </c>
      <c r="M2367">
        <v>1010</v>
      </c>
      <c r="O2367" t="s">
        <v>25</v>
      </c>
      <c r="R2367" t="s">
        <v>44</v>
      </c>
      <c r="S2367" s="49" t="str">
        <f t="shared" si="289"/>
        <v>Card</v>
      </c>
      <c r="T2367" s="3">
        <v>0.03</v>
      </c>
      <c r="U2367" s="2">
        <v>2.7</v>
      </c>
      <c r="V2367" s="2">
        <v>1.42</v>
      </c>
      <c r="W2367" s="54">
        <f>_xlfn.XLOOKUP(M2367,Market!A:A,Market!F:F,0)</f>
        <v>0.08</v>
      </c>
      <c r="X2367" s="55">
        <f t="shared" si="290"/>
        <v>8.1000000000000003E-2</v>
      </c>
      <c r="Y2367" s="55">
        <f t="shared" si="291"/>
        <v>1.2800000000000002</v>
      </c>
      <c r="Z2367" s="54">
        <f t="shared" si="292"/>
        <v>0.47407407407407415</v>
      </c>
      <c r="AA2367" s="49" t="str">
        <f t="shared" ca="1" si="293"/>
        <v>N</v>
      </c>
      <c r="AB2367" s="49">
        <f t="shared" ca="1" si="294"/>
        <v>5</v>
      </c>
      <c r="AC2367" s="49" t="str">
        <f t="shared" ca="1" si="295"/>
        <v>N</v>
      </c>
    </row>
    <row r="2368" spans="1:29" x14ac:dyDescent="0.25">
      <c r="A2368">
        <v>9665</v>
      </c>
      <c r="B2368" s="9">
        <v>43571</v>
      </c>
      <c r="C2368" s="50" t="str">
        <f t="shared" si="288"/>
        <v>N</v>
      </c>
      <c r="D2368" s="52">
        <f>_xlfn.XLOOKUP(B2368,Cal_Date!B:B,Cal_Date!A:A,0)</f>
        <v>3</v>
      </c>
      <c r="E2368">
        <v>2019</v>
      </c>
      <c r="F2368" t="s">
        <v>122</v>
      </c>
      <c r="G2368" t="s">
        <v>129</v>
      </c>
      <c r="H2368" t="s">
        <v>11</v>
      </c>
      <c r="I2368" t="s">
        <v>11</v>
      </c>
      <c r="J2368" t="s">
        <v>15</v>
      </c>
      <c r="K2368" t="s">
        <v>42</v>
      </c>
      <c r="L2368">
        <v>1</v>
      </c>
      <c r="M2368">
        <v>1008</v>
      </c>
      <c r="O2368" t="s">
        <v>28</v>
      </c>
      <c r="R2368" t="s">
        <v>46</v>
      </c>
      <c r="S2368" s="49" t="str">
        <f t="shared" si="289"/>
        <v>Card</v>
      </c>
      <c r="T2368" s="3">
        <v>0.04</v>
      </c>
      <c r="U2368" s="2">
        <v>2.7225000000000001</v>
      </c>
      <c r="V2368" s="2">
        <v>0.87</v>
      </c>
      <c r="W2368" s="54">
        <f>_xlfn.XLOOKUP(M2368,Market!A:A,Market!F:F,0)</f>
        <v>8.8999999999999996E-2</v>
      </c>
      <c r="X2368" s="55">
        <f t="shared" si="290"/>
        <v>0.10890000000000001</v>
      </c>
      <c r="Y2368" s="55">
        <f t="shared" si="291"/>
        <v>1.8525</v>
      </c>
      <c r="Z2368" s="54">
        <f t="shared" si="292"/>
        <v>0.68044077134986225</v>
      </c>
      <c r="AA2368" s="49" t="str">
        <f t="shared" ca="1" si="293"/>
        <v>N</v>
      </c>
      <c r="AB2368" s="49">
        <f t="shared" ca="1" si="294"/>
        <v>5</v>
      </c>
      <c r="AC2368" s="49" t="str">
        <f t="shared" ca="1" si="295"/>
        <v>N</v>
      </c>
    </row>
    <row r="2369" spans="1:29" x14ac:dyDescent="0.25">
      <c r="A2369">
        <v>9666</v>
      </c>
      <c r="B2369" s="9">
        <v>43571</v>
      </c>
      <c r="C2369" s="50" t="str">
        <f t="shared" si="288"/>
        <v>N</v>
      </c>
      <c r="D2369" s="52">
        <f>_xlfn.XLOOKUP(B2369,Cal_Date!B:B,Cal_Date!A:A,0)</f>
        <v>3</v>
      </c>
      <c r="E2369">
        <v>2019</v>
      </c>
      <c r="F2369" t="s">
        <v>122</v>
      </c>
      <c r="G2369" t="s">
        <v>129</v>
      </c>
      <c r="H2369" t="s">
        <v>11</v>
      </c>
      <c r="I2369" t="s">
        <v>11</v>
      </c>
      <c r="J2369" t="s">
        <v>15</v>
      </c>
      <c r="K2369" t="s">
        <v>42</v>
      </c>
      <c r="L2369">
        <v>1</v>
      </c>
      <c r="M2369">
        <v>1008</v>
      </c>
      <c r="O2369" t="s">
        <v>28</v>
      </c>
      <c r="R2369" t="s">
        <v>44</v>
      </c>
      <c r="S2369" s="49" t="str">
        <f t="shared" si="289"/>
        <v>Card</v>
      </c>
      <c r="T2369" s="3">
        <v>0.03</v>
      </c>
      <c r="U2369" s="2">
        <v>2.7225000000000001</v>
      </c>
      <c r="V2369" s="2">
        <v>0.87</v>
      </c>
      <c r="W2369" s="54">
        <f>_xlfn.XLOOKUP(M2369,Market!A:A,Market!F:F,0)</f>
        <v>8.8999999999999996E-2</v>
      </c>
      <c r="X2369" s="55">
        <f t="shared" si="290"/>
        <v>8.1674999999999998E-2</v>
      </c>
      <c r="Y2369" s="55">
        <f t="shared" si="291"/>
        <v>1.8525</v>
      </c>
      <c r="Z2369" s="54">
        <f t="shared" si="292"/>
        <v>0.68044077134986225</v>
      </c>
      <c r="AA2369" s="49" t="str">
        <f t="shared" ca="1" si="293"/>
        <v>N</v>
      </c>
      <c r="AB2369" s="49">
        <f t="shared" ca="1" si="294"/>
        <v>5</v>
      </c>
      <c r="AC2369" s="49" t="str">
        <f t="shared" ca="1" si="295"/>
        <v>N</v>
      </c>
    </row>
    <row r="2370" spans="1:29" x14ac:dyDescent="0.25">
      <c r="A2370">
        <v>9667</v>
      </c>
      <c r="B2370" s="9">
        <v>43571</v>
      </c>
      <c r="C2370" s="50" t="str">
        <f t="shared" si="288"/>
        <v>N</v>
      </c>
      <c r="D2370" s="52">
        <f>_xlfn.XLOOKUP(B2370,Cal_Date!B:B,Cal_Date!A:A,0)</f>
        <v>3</v>
      </c>
      <c r="E2370">
        <v>2019</v>
      </c>
      <c r="F2370" t="s">
        <v>122</v>
      </c>
      <c r="G2370" t="s">
        <v>129</v>
      </c>
      <c r="H2370" t="s">
        <v>14</v>
      </c>
      <c r="I2370" t="s">
        <v>13</v>
      </c>
      <c r="J2370" t="s">
        <v>15</v>
      </c>
      <c r="K2370" t="s">
        <v>43</v>
      </c>
      <c r="L2370">
        <v>2</v>
      </c>
      <c r="M2370">
        <v>1008</v>
      </c>
      <c r="O2370" t="s">
        <v>28</v>
      </c>
      <c r="R2370" t="s">
        <v>44</v>
      </c>
      <c r="S2370" s="49" t="str">
        <f t="shared" si="289"/>
        <v>Card</v>
      </c>
      <c r="T2370" s="3">
        <v>0.03</v>
      </c>
      <c r="U2370" s="2">
        <v>14.157</v>
      </c>
      <c r="V2370" s="2">
        <v>4.24</v>
      </c>
      <c r="W2370" s="54">
        <f>_xlfn.XLOOKUP(M2370,Market!A:A,Market!F:F,0)</f>
        <v>8.8999999999999996E-2</v>
      </c>
      <c r="X2370" s="55">
        <f t="shared" si="290"/>
        <v>0.42470999999999998</v>
      </c>
      <c r="Y2370" s="55">
        <f t="shared" si="291"/>
        <v>9.9169999999999998</v>
      </c>
      <c r="Z2370" s="54">
        <f t="shared" si="292"/>
        <v>0.70050151868333688</v>
      </c>
      <c r="AA2370" s="49" t="str">
        <f t="shared" ca="1" si="293"/>
        <v>N</v>
      </c>
      <c r="AB2370" s="49">
        <f t="shared" ca="1" si="294"/>
        <v>5</v>
      </c>
      <c r="AC2370" s="49" t="str">
        <f t="shared" ca="1" si="295"/>
        <v>N</v>
      </c>
    </row>
    <row r="2371" spans="1:29" x14ac:dyDescent="0.25">
      <c r="A2371">
        <v>9668</v>
      </c>
      <c r="B2371" s="9">
        <v>43571</v>
      </c>
      <c r="C2371" s="50" t="str">
        <f t="shared" ref="C2371:C2434" si="296">IF(OR(B2371="04/01/2018"+0,B2371="04/02/2018"+0),"Y","N")</f>
        <v>N</v>
      </c>
      <c r="D2371" s="52">
        <f>_xlfn.XLOOKUP(B2371,Cal_Date!B:B,Cal_Date!A:A,0)</f>
        <v>3</v>
      </c>
      <c r="E2371">
        <v>2019</v>
      </c>
      <c r="F2371" t="s">
        <v>122</v>
      </c>
      <c r="G2371" t="s">
        <v>129</v>
      </c>
      <c r="H2371" t="s">
        <v>48</v>
      </c>
      <c r="I2371" t="s">
        <v>18</v>
      </c>
      <c r="J2371" t="s">
        <v>10</v>
      </c>
      <c r="K2371" t="s">
        <v>43</v>
      </c>
      <c r="L2371">
        <v>1</v>
      </c>
      <c r="M2371">
        <v>1004</v>
      </c>
      <c r="O2371" t="s">
        <v>28</v>
      </c>
      <c r="R2371" t="s">
        <v>44</v>
      </c>
      <c r="S2371" s="49" t="str">
        <f t="shared" ref="S2371:S2434" si="297">IF(R2371="Cash","Cash","Card")</f>
        <v>Card</v>
      </c>
      <c r="T2371" s="3">
        <v>0.03</v>
      </c>
      <c r="U2371" s="2">
        <v>7.42</v>
      </c>
      <c r="V2371" s="2">
        <v>1.46</v>
      </c>
      <c r="W2371" s="54">
        <f>_xlfn.XLOOKUP(M2371,Market!A:A,Market!F:F,0)</f>
        <v>0.06</v>
      </c>
      <c r="X2371" s="55">
        <f t="shared" ref="X2371:X2434" si="298">T2371*U2371</f>
        <v>0.22259999999999999</v>
      </c>
      <c r="Y2371" s="55">
        <f t="shared" ref="Y2371:Y2434" si="299">U2371-V2371</f>
        <v>5.96</v>
      </c>
      <c r="Z2371" s="54">
        <f t="shared" ref="Z2371:Z2434" si="300">Y2371/U2371</f>
        <v>0.80323450134770891</v>
      </c>
      <c r="AA2371" s="49" t="str">
        <f t="shared" ref="AA2371:AA2434" ca="1" si="301">IF(DATEDIF(B2371,TODAY(),"y")&gt;5,"Y","N")</f>
        <v>N</v>
      </c>
      <c r="AB2371" s="49">
        <f t="shared" ref="AB2371:AB2434" ca="1" si="302">DATEDIF(B2371,TODAY(),"y")</f>
        <v>5</v>
      </c>
      <c r="AC2371" s="49" t="str">
        <f t="shared" ref="AC2371:AC2434" ca="1" si="303">IF(AB2371&gt;5,"Y","N")</f>
        <v>N</v>
      </c>
    </row>
    <row r="2372" spans="1:29" x14ac:dyDescent="0.25">
      <c r="A2372">
        <v>9669</v>
      </c>
      <c r="B2372" s="9">
        <v>43571</v>
      </c>
      <c r="C2372" s="50" t="str">
        <f t="shared" si="296"/>
        <v>N</v>
      </c>
      <c r="D2372" s="52">
        <f>_xlfn.XLOOKUP(B2372,Cal_Date!B:B,Cal_Date!A:A,0)</f>
        <v>3</v>
      </c>
      <c r="E2372">
        <v>2019</v>
      </c>
      <c r="F2372" t="s">
        <v>122</v>
      </c>
      <c r="G2372" t="s">
        <v>129</v>
      </c>
      <c r="H2372" t="s">
        <v>48</v>
      </c>
      <c r="I2372" t="s">
        <v>18</v>
      </c>
      <c r="J2372" t="s">
        <v>10</v>
      </c>
      <c r="K2372" t="s">
        <v>43</v>
      </c>
      <c r="L2372">
        <v>2</v>
      </c>
      <c r="M2372">
        <v>1009</v>
      </c>
      <c r="O2372" t="s">
        <v>28</v>
      </c>
      <c r="R2372" t="s">
        <v>44</v>
      </c>
      <c r="S2372" s="49" t="str">
        <f t="shared" si="297"/>
        <v>Card</v>
      </c>
      <c r="T2372" s="3">
        <v>0.03</v>
      </c>
      <c r="U2372" s="2">
        <v>15.245999999999999</v>
      </c>
      <c r="V2372" s="2">
        <v>2.92</v>
      </c>
      <c r="W2372" s="54">
        <f>_xlfn.XLOOKUP(M2372,Market!A:A,Market!F:F,0)</f>
        <v>8.8999999999999996E-2</v>
      </c>
      <c r="X2372" s="55">
        <f t="shared" si="298"/>
        <v>0.45737999999999995</v>
      </c>
      <c r="Y2372" s="55">
        <f t="shared" si="299"/>
        <v>12.325999999999999</v>
      </c>
      <c r="Z2372" s="54">
        <f t="shared" si="300"/>
        <v>0.80847435392889933</v>
      </c>
      <c r="AA2372" s="49" t="str">
        <f t="shared" ca="1" si="301"/>
        <v>N</v>
      </c>
      <c r="AB2372" s="49">
        <f t="shared" ca="1" si="302"/>
        <v>5</v>
      </c>
      <c r="AC2372" s="49" t="str">
        <f t="shared" ca="1" si="303"/>
        <v>N</v>
      </c>
    </row>
    <row r="2373" spans="1:29" x14ac:dyDescent="0.25">
      <c r="A2373">
        <v>9670</v>
      </c>
      <c r="B2373" s="9">
        <v>43571</v>
      </c>
      <c r="C2373" s="50" t="str">
        <f t="shared" si="296"/>
        <v>N</v>
      </c>
      <c r="D2373" s="52">
        <f>_xlfn.XLOOKUP(B2373,Cal_Date!B:B,Cal_Date!A:A,0)</f>
        <v>3</v>
      </c>
      <c r="E2373">
        <v>2019</v>
      </c>
      <c r="F2373" t="s">
        <v>122</v>
      </c>
      <c r="G2373" t="s">
        <v>129</v>
      </c>
      <c r="H2373" t="s">
        <v>11</v>
      </c>
      <c r="I2373" t="s">
        <v>11</v>
      </c>
      <c r="J2373" t="s">
        <v>15</v>
      </c>
      <c r="K2373" t="s">
        <v>42</v>
      </c>
      <c r="L2373">
        <v>1</v>
      </c>
      <c r="M2373">
        <v>1010</v>
      </c>
      <c r="O2373" t="s">
        <v>25</v>
      </c>
      <c r="R2373" t="s">
        <v>44</v>
      </c>
      <c r="S2373" s="49" t="str">
        <f t="shared" si="297"/>
        <v>Card</v>
      </c>
      <c r="T2373" s="3">
        <v>0.03</v>
      </c>
      <c r="U2373" s="2">
        <v>2.7</v>
      </c>
      <c r="V2373" s="2">
        <v>0.87</v>
      </c>
      <c r="W2373" s="54">
        <f>_xlfn.XLOOKUP(M2373,Market!A:A,Market!F:F,0)</f>
        <v>0.08</v>
      </c>
      <c r="X2373" s="55">
        <f t="shared" si="298"/>
        <v>8.1000000000000003E-2</v>
      </c>
      <c r="Y2373" s="55">
        <f t="shared" si="299"/>
        <v>1.83</v>
      </c>
      <c r="Z2373" s="54">
        <f t="shared" si="300"/>
        <v>0.67777777777777781</v>
      </c>
      <c r="AA2373" s="49" t="str">
        <f t="shared" ca="1" si="301"/>
        <v>N</v>
      </c>
      <c r="AB2373" s="49">
        <f t="shared" ca="1" si="302"/>
        <v>5</v>
      </c>
      <c r="AC2373" s="49" t="str">
        <f t="shared" ca="1" si="303"/>
        <v>N</v>
      </c>
    </row>
    <row r="2374" spans="1:29" x14ac:dyDescent="0.25">
      <c r="A2374">
        <v>9671</v>
      </c>
      <c r="B2374" s="9">
        <v>43571</v>
      </c>
      <c r="C2374" s="50" t="str">
        <f t="shared" si="296"/>
        <v>N</v>
      </c>
      <c r="D2374" s="52">
        <f>_xlfn.XLOOKUP(B2374,Cal_Date!B:B,Cal_Date!A:A,0)</f>
        <v>3</v>
      </c>
      <c r="E2374">
        <v>2019</v>
      </c>
      <c r="F2374" t="s">
        <v>122</v>
      </c>
      <c r="G2374" t="s">
        <v>129</v>
      </c>
      <c r="H2374" t="s">
        <v>14</v>
      </c>
      <c r="I2374" t="s">
        <v>18</v>
      </c>
      <c r="J2374" t="s">
        <v>15</v>
      </c>
      <c r="K2374" t="s">
        <v>43</v>
      </c>
      <c r="L2374">
        <v>2</v>
      </c>
      <c r="M2374">
        <v>1011</v>
      </c>
      <c r="O2374" t="s">
        <v>25</v>
      </c>
      <c r="R2374" t="s">
        <v>44</v>
      </c>
      <c r="S2374" s="49" t="str">
        <f t="shared" si="297"/>
        <v>Card</v>
      </c>
      <c r="T2374" s="3">
        <v>0.03</v>
      </c>
      <c r="U2374" s="2">
        <v>13.780000000000001</v>
      </c>
      <c r="V2374" s="2">
        <v>4.2</v>
      </c>
      <c r="W2374" s="54">
        <f>_xlfn.XLOOKUP(M2374,Market!A:A,Market!F:F,0)</f>
        <v>0.06</v>
      </c>
      <c r="X2374" s="55">
        <f t="shared" si="298"/>
        <v>0.41340000000000005</v>
      </c>
      <c r="Y2374" s="55">
        <f t="shared" si="299"/>
        <v>9.5800000000000018</v>
      </c>
      <c r="Z2374" s="54">
        <f t="shared" si="300"/>
        <v>0.69521044992743108</v>
      </c>
      <c r="AA2374" s="49" t="str">
        <f t="shared" ca="1" si="301"/>
        <v>N</v>
      </c>
      <c r="AB2374" s="49">
        <f t="shared" ca="1" si="302"/>
        <v>5</v>
      </c>
      <c r="AC2374" s="49" t="str">
        <f t="shared" ca="1" si="303"/>
        <v>N</v>
      </c>
    </row>
    <row r="2375" spans="1:29" x14ac:dyDescent="0.25">
      <c r="A2375">
        <v>9672</v>
      </c>
      <c r="B2375" s="9">
        <v>43571</v>
      </c>
      <c r="C2375" s="50" t="str">
        <f t="shared" si="296"/>
        <v>N</v>
      </c>
      <c r="D2375" s="52">
        <f>_xlfn.XLOOKUP(B2375,Cal_Date!B:B,Cal_Date!A:A,0)</f>
        <v>3</v>
      </c>
      <c r="E2375">
        <v>2019</v>
      </c>
      <c r="F2375" t="s">
        <v>122</v>
      </c>
      <c r="G2375" t="s">
        <v>129</v>
      </c>
      <c r="H2375" t="s">
        <v>11</v>
      </c>
      <c r="I2375" t="s">
        <v>11</v>
      </c>
      <c r="J2375" t="s">
        <v>15</v>
      </c>
      <c r="K2375" t="s">
        <v>42</v>
      </c>
      <c r="L2375">
        <v>1</v>
      </c>
      <c r="M2375">
        <v>1011</v>
      </c>
      <c r="O2375" t="s">
        <v>25</v>
      </c>
      <c r="R2375" t="s">
        <v>44</v>
      </c>
      <c r="S2375" s="49" t="str">
        <f t="shared" si="297"/>
        <v>Card</v>
      </c>
      <c r="T2375" s="3">
        <v>0.03</v>
      </c>
      <c r="U2375" s="2">
        <v>2.6500000000000004</v>
      </c>
      <c r="V2375" s="2">
        <v>0.87</v>
      </c>
      <c r="W2375" s="54">
        <f>_xlfn.XLOOKUP(M2375,Market!A:A,Market!F:F,0)</f>
        <v>0.06</v>
      </c>
      <c r="X2375" s="55">
        <f t="shared" si="298"/>
        <v>7.9500000000000001E-2</v>
      </c>
      <c r="Y2375" s="55">
        <f t="shared" si="299"/>
        <v>1.7800000000000002</v>
      </c>
      <c r="Z2375" s="54">
        <f t="shared" si="300"/>
        <v>0.67169811320754713</v>
      </c>
      <c r="AA2375" s="49" t="str">
        <f t="shared" ca="1" si="301"/>
        <v>N</v>
      </c>
      <c r="AB2375" s="49">
        <f t="shared" ca="1" si="302"/>
        <v>5</v>
      </c>
      <c r="AC2375" s="49" t="str">
        <f t="shared" ca="1" si="303"/>
        <v>N</v>
      </c>
    </row>
    <row r="2376" spans="1:29" x14ac:dyDescent="0.25">
      <c r="A2376">
        <v>9673</v>
      </c>
      <c r="B2376" s="9">
        <v>43571</v>
      </c>
      <c r="C2376" s="50" t="str">
        <f t="shared" si="296"/>
        <v>N</v>
      </c>
      <c r="D2376" s="52">
        <f>_xlfn.XLOOKUP(B2376,Cal_Date!B:B,Cal_Date!A:A,0)</f>
        <v>3</v>
      </c>
      <c r="E2376">
        <v>2019</v>
      </c>
      <c r="F2376" t="s">
        <v>122</v>
      </c>
      <c r="G2376" t="s">
        <v>129</v>
      </c>
      <c r="H2376" t="s">
        <v>11</v>
      </c>
      <c r="I2376" t="s">
        <v>11</v>
      </c>
      <c r="J2376" t="s">
        <v>15</v>
      </c>
      <c r="K2376" t="s">
        <v>42</v>
      </c>
      <c r="L2376">
        <v>1</v>
      </c>
      <c r="M2376">
        <v>1011</v>
      </c>
      <c r="O2376" t="s">
        <v>25</v>
      </c>
      <c r="R2376" t="s">
        <v>44</v>
      </c>
      <c r="S2376" s="49" t="str">
        <f t="shared" si="297"/>
        <v>Card</v>
      </c>
      <c r="T2376" s="3">
        <v>0.03</v>
      </c>
      <c r="U2376" s="2">
        <v>2.6500000000000004</v>
      </c>
      <c r="V2376" s="2">
        <v>0.87</v>
      </c>
      <c r="W2376" s="54">
        <f>_xlfn.XLOOKUP(M2376,Market!A:A,Market!F:F,0)</f>
        <v>0.06</v>
      </c>
      <c r="X2376" s="55">
        <f t="shared" si="298"/>
        <v>7.9500000000000001E-2</v>
      </c>
      <c r="Y2376" s="55">
        <f t="shared" si="299"/>
        <v>1.7800000000000002</v>
      </c>
      <c r="Z2376" s="54">
        <f t="shared" si="300"/>
        <v>0.67169811320754713</v>
      </c>
      <c r="AA2376" s="49" t="str">
        <f t="shared" ca="1" si="301"/>
        <v>N</v>
      </c>
      <c r="AB2376" s="49">
        <f t="shared" ca="1" si="302"/>
        <v>5</v>
      </c>
      <c r="AC2376" s="49" t="str">
        <f t="shared" ca="1" si="303"/>
        <v>N</v>
      </c>
    </row>
    <row r="2377" spans="1:29" x14ac:dyDescent="0.25">
      <c r="A2377">
        <v>9674</v>
      </c>
      <c r="B2377" s="9">
        <v>43571</v>
      </c>
      <c r="C2377" s="50" t="str">
        <f t="shared" si="296"/>
        <v>N</v>
      </c>
      <c r="D2377" s="52">
        <f>_xlfn.XLOOKUP(B2377,Cal_Date!B:B,Cal_Date!A:A,0)</f>
        <v>3</v>
      </c>
      <c r="E2377">
        <v>2019</v>
      </c>
      <c r="F2377" t="s">
        <v>122</v>
      </c>
      <c r="G2377" t="s">
        <v>129</v>
      </c>
      <c r="H2377" t="s">
        <v>48</v>
      </c>
      <c r="I2377" t="s">
        <v>18</v>
      </c>
      <c r="J2377" t="s">
        <v>10</v>
      </c>
      <c r="K2377" t="s">
        <v>43</v>
      </c>
      <c r="L2377">
        <v>1</v>
      </c>
      <c r="M2377">
        <v>1001</v>
      </c>
      <c r="O2377" t="s">
        <v>25</v>
      </c>
      <c r="R2377" t="s">
        <v>44</v>
      </c>
      <c r="S2377" s="49" t="str">
        <f t="shared" si="297"/>
        <v>Card</v>
      </c>
      <c r="T2377" s="3">
        <v>0.03</v>
      </c>
      <c r="U2377" s="2">
        <v>7.42</v>
      </c>
      <c r="V2377" s="2">
        <v>1.46</v>
      </c>
      <c r="W2377" s="54">
        <f>_xlfn.XLOOKUP(M2377,Market!A:A,Market!F:F,0)</f>
        <v>0.06</v>
      </c>
      <c r="X2377" s="55">
        <f t="shared" si="298"/>
        <v>0.22259999999999999</v>
      </c>
      <c r="Y2377" s="55">
        <f t="shared" si="299"/>
        <v>5.96</v>
      </c>
      <c r="Z2377" s="54">
        <f t="shared" si="300"/>
        <v>0.80323450134770891</v>
      </c>
      <c r="AA2377" s="49" t="str">
        <f t="shared" ca="1" si="301"/>
        <v>N</v>
      </c>
      <c r="AB2377" s="49">
        <f t="shared" ca="1" si="302"/>
        <v>5</v>
      </c>
      <c r="AC2377" s="49" t="str">
        <f t="shared" ca="1" si="303"/>
        <v>N</v>
      </c>
    </row>
    <row r="2378" spans="1:29" x14ac:dyDescent="0.25">
      <c r="A2378">
        <v>9675</v>
      </c>
      <c r="B2378" s="9">
        <v>43571</v>
      </c>
      <c r="C2378" s="50" t="str">
        <f t="shared" si="296"/>
        <v>N</v>
      </c>
      <c r="D2378" s="52">
        <f>_xlfn.XLOOKUP(B2378,Cal_Date!B:B,Cal_Date!A:A,0)</f>
        <v>3</v>
      </c>
      <c r="E2378">
        <v>2019</v>
      </c>
      <c r="F2378" t="s">
        <v>122</v>
      </c>
      <c r="G2378" t="s">
        <v>129</v>
      </c>
      <c r="H2378" t="s">
        <v>48</v>
      </c>
      <c r="I2378" t="s">
        <v>18</v>
      </c>
      <c r="J2378" t="s">
        <v>10</v>
      </c>
      <c r="K2378" t="s">
        <v>43</v>
      </c>
      <c r="L2378">
        <v>1</v>
      </c>
      <c r="M2378">
        <v>1000</v>
      </c>
      <c r="O2378" t="s">
        <v>25</v>
      </c>
      <c r="R2378" t="s">
        <v>44</v>
      </c>
      <c r="S2378" s="49" t="str">
        <f t="shared" si="297"/>
        <v>Card</v>
      </c>
      <c r="T2378" s="3">
        <v>0.03</v>
      </c>
      <c r="U2378" s="2">
        <v>7.5600000000000005</v>
      </c>
      <c r="V2378" s="2">
        <v>1.46</v>
      </c>
      <c r="W2378" s="54">
        <f>_xlfn.XLOOKUP(M2378,Market!A:A,Market!F:F,0)</f>
        <v>0.08</v>
      </c>
      <c r="X2378" s="55">
        <f t="shared" si="298"/>
        <v>0.2268</v>
      </c>
      <c r="Y2378" s="55">
        <f t="shared" si="299"/>
        <v>6.1000000000000005</v>
      </c>
      <c r="Z2378" s="54">
        <f t="shared" si="300"/>
        <v>0.80687830687830686</v>
      </c>
      <c r="AA2378" s="49" t="str">
        <f t="shared" ca="1" si="301"/>
        <v>N</v>
      </c>
      <c r="AB2378" s="49">
        <f t="shared" ca="1" si="302"/>
        <v>5</v>
      </c>
      <c r="AC2378" s="49" t="str">
        <f t="shared" ca="1" si="303"/>
        <v>N</v>
      </c>
    </row>
    <row r="2379" spans="1:29" x14ac:dyDescent="0.25">
      <c r="A2379">
        <v>9676</v>
      </c>
      <c r="B2379" s="9">
        <v>43571</v>
      </c>
      <c r="C2379" s="50" t="str">
        <f t="shared" si="296"/>
        <v>N</v>
      </c>
      <c r="D2379" s="52">
        <f>_xlfn.XLOOKUP(B2379,Cal_Date!B:B,Cal_Date!A:A,0)</f>
        <v>3</v>
      </c>
      <c r="E2379">
        <v>2019</v>
      </c>
      <c r="F2379" t="s">
        <v>122</v>
      </c>
      <c r="G2379" t="s">
        <v>129</v>
      </c>
      <c r="H2379" t="s">
        <v>11</v>
      </c>
      <c r="I2379" t="s">
        <v>11</v>
      </c>
      <c r="J2379" t="s">
        <v>15</v>
      </c>
      <c r="K2379" t="s">
        <v>42</v>
      </c>
      <c r="L2379">
        <v>2</v>
      </c>
      <c r="M2379">
        <v>1000</v>
      </c>
      <c r="O2379" t="s">
        <v>25</v>
      </c>
      <c r="R2379" t="s">
        <v>44</v>
      </c>
      <c r="S2379" s="49" t="str">
        <f t="shared" si="297"/>
        <v>Card</v>
      </c>
      <c r="T2379" s="3">
        <v>0.03</v>
      </c>
      <c r="U2379" s="2">
        <v>5.4</v>
      </c>
      <c r="V2379" s="2">
        <v>1.74</v>
      </c>
      <c r="W2379" s="54">
        <f>_xlfn.XLOOKUP(M2379,Market!A:A,Market!F:F,0)</f>
        <v>0.08</v>
      </c>
      <c r="X2379" s="55">
        <f t="shared" si="298"/>
        <v>0.16200000000000001</v>
      </c>
      <c r="Y2379" s="55">
        <f t="shared" si="299"/>
        <v>3.66</v>
      </c>
      <c r="Z2379" s="54">
        <f t="shared" si="300"/>
        <v>0.67777777777777781</v>
      </c>
      <c r="AA2379" s="49" t="str">
        <f t="shared" ca="1" si="301"/>
        <v>N</v>
      </c>
      <c r="AB2379" s="49">
        <f t="shared" ca="1" si="302"/>
        <v>5</v>
      </c>
      <c r="AC2379" s="49" t="str">
        <f t="shared" ca="1" si="303"/>
        <v>N</v>
      </c>
    </row>
    <row r="2380" spans="1:29" x14ac:dyDescent="0.25">
      <c r="A2380">
        <v>9677</v>
      </c>
      <c r="B2380" s="9">
        <v>43571</v>
      </c>
      <c r="C2380" s="50" t="str">
        <f t="shared" si="296"/>
        <v>N</v>
      </c>
      <c r="D2380" s="52">
        <f>_xlfn.XLOOKUP(B2380,Cal_Date!B:B,Cal_Date!A:A,0)</f>
        <v>3</v>
      </c>
      <c r="E2380">
        <v>2019</v>
      </c>
      <c r="F2380" t="s">
        <v>122</v>
      </c>
      <c r="G2380" t="s">
        <v>129</v>
      </c>
      <c r="H2380" t="s">
        <v>11</v>
      </c>
      <c r="I2380" t="s">
        <v>11</v>
      </c>
      <c r="J2380" t="s">
        <v>15</v>
      </c>
      <c r="K2380" t="s">
        <v>42</v>
      </c>
      <c r="L2380">
        <v>1</v>
      </c>
      <c r="M2380">
        <v>1002</v>
      </c>
      <c r="O2380" t="s">
        <v>28</v>
      </c>
      <c r="R2380" t="s">
        <v>44</v>
      </c>
      <c r="S2380" s="49" t="str">
        <f t="shared" si="297"/>
        <v>Card</v>
      </c>
      <c r="T2380" s="3">
        <v>0.03</v>
      </c>
      <c r="U2380" s="2">
        <v>2.6500000000000004</v>
      </c>
      <c r="V2380" s="2">
        <v>0.87</v>
      </c>
      <c r="W2380" s="54">
        <f>_xlfn.XLOOKUP(M2380,Market!A:A,Market!F:F,0)</f>
        <v>0.06</v>
      </c>
      <c r="X2380" s="55">
        <f t="shared" si="298"/>
        <v>7.9500000000000001E-2</v>
      </c>
      <c r="Y2380" s="55">
        <f t="shared" si="299"/>
        <v>1.7800000000000002</v>
      </c>
      <c r="Z2380" s="54">
        <f t="shared" si="300"/>
        <v>0.67169811320754713</v>
      </c>
      <c r="AA2380" s="49" t="str">
        <f t="shared" ca="1" si="301"/>
        <v>N</v>
      </c>
      <c r="AB2380" s="49">
        <f t="shared" ca="1" si="302"/>
        <v>5</v>
      </c>
      <c r="AC2380" s="49" t="str">
        <f t="shared" ca="1" si="303"/>
        <v>N</v>
      </c>
    </row>
    <row r="2381" spans="1:29" x14ac:dyDescent="0.25">
      <c r="A2381">
        <v>9678</v>
      </c>
      <c r="B2381" s="9">
        <v>43571</v>
      </c>
      <c r="C2381" s="50" t="str">
        <f t="shared" si="296"/>
        <v>N</v>
      </c>
      <c r="D2381" s="52">
        <f>_xlfn.XLOOKUP(B2381,Cal_Date!B:B,Cal_Date!A:A,0)</f>
        <v>3</v>
      </c>
      <c r="E2381">
        <v>2019</v>
      </c>
      <c r="F2381" t="s">
        <v>122</v>
      </c>
      <c r="G2381" t="s">
        <v>129</v>
      </c>
      <c r="H2381" t="s">
        <v>11</v>
      </c>
      <c r="I2381" t="s">
        <v>11</v>
      </c>
      <c r="J2381" t="s">
        <v>15</v>
      </c>
      <c r="K2381" t="s">
        <v>42</v>
      </c>
      <c r="L2381">
        <v>1</v>
      </c>
      <c r="M2381">
        <v>1003</v>
      </c>
      <c r="O2381" t="s">
        <v>25</v>
      </c>
      <c r="R2381" t="s">
        <v>44</v>
      </c>
      <c r="S2381" s="49" t="str">
        <f t="shared" si="297"/>
        <v>Card</v>
      </c>
      <c r="T2381" s="3">
        <v>0.03</v>
      </c>
      <c r="U2381" s="2">
        <v>2.6500000000000004</v>
      </c>
      <c r="V2381" s="2">
        <v>0.87</v>
      </c>
      <c r="W2381" s="54">
        <f>_xlfn.XLOOKUP(M2381,Market!A:A,Market!F:F,0)</f>
        <v>0.06</v>
      </c>
      <c r="X2381" s="55">
        <f t="shared" si="298"/>
        <v>7.9500000000000001E-2</v>
      </c>
      <c r="Y2381" s="55">
        <f t="shared" si="299"/>
        <v>1.7800000000000002</v>
      </c>
      <c r="Z2381" s="54">
        <f t="shared" si="300"/>
        <v>0.67169811320754713</v>
      </c>
      <c r="AA2381" s="49" t="str">
        <f t="shared" ca="1" si="301"/>
        <v>N</v>
      </c>
      <c r="AB2381" s="49">
        <f t="shared" ca="1" si="302"/>
        <v>5</v>
      </c>
      <c r="AC2381" s="49" t="str">
        <f t="shared" ca="1" si="303"/>
        <v>N</v>
      </c>
    </row>
    <row r="2382" spans="1:29" x14ac:dyDescent="0.25">
      <c r="A2382">
        <v>9679</v>
      </c>
      <c r="B2382" s="9">
        <v>43571</v>
      </c>
      <c r="C2382" s="50" t="str">
        <f t="shared" si="296"/>
        <v>N</v>
      </c>
      <c r="D2382" s="52">
        <f>_xlfn.XLOOKUP(B2382,Cal_Date!B:B,Cal_Date!A:A,0)</f>
        <v>3</v>
      </c>
      <c r="E2382">
        <v>2019</v>
      </c>
      <c r="F2382" t="s">
        <v>122</v>
      </c>
      <c r="G2382" t="s">
        <v>129</v>
      </c>
      <c r="H2382" t="s">
        <v>11</v>
      </c>
      <c r="I2382" t="s">
        <v>11</v>
      </c>
      <c r="J2382" t="s">
        <v>15</v>
      </c>
      <c r="K2382" t="s">
        <v>42</v>
      </c>
      <c r="L2382">
        <v>1</v>
      </c>
      <c r="M2382">
        <v>1005</v>
      </c>
      <c r="O2382" t="s">
        <v>25</v>
      </c>
      <c r="R2382" t="s">
        <v>44</v>
      </c>
      <c r="S2382" s="49" t="str">
        <f t="shared" si="297"/>
        <v>Card</v>
      </c>
      <c r="T2382" s="3">
        <v>0.03</v>
      </c>
      <c r="U2382" s="2">
        <v>2.7225000000000001</v>
      </c>
      <c r="V2382" s="2">
        <v>0.87</v>
      </c>
      <c r="W2382" s="54">
        <f>_xlfn.XLOOKUP(M2382,Market!A:A,Market!F:F,0)</f>
        <v>8.8999999999999996E-2</v>
      </c>
      <c r="X2382" s="55">
        <f t="shared" si="298"/>
        <v>8.1674999999999998E-2</v>
      </c>
      <c r="Y2382" s="55">
        <f t="shared" si="299"/>
        <v>1.8525</v>
      </c>
      <c r="Z2382" s="54">
        <f t="shared" si="300"/>
        <v>0.68044077134986225</v>
      </c>
      <c r="AA2382" s="49" t="str">
        <f t="shared" ca="1" si="301"/>
        <v>N</v>
      </c>
      <c r="AB2382" s="49">
        <f t="shared" ca="1" si="302"/>
        <v>5</v>
      </c>
      <c r="AC2382" s="49" t="str">
        <f t="shared" ca="1" si="303"/>
        <v>N</v>
      </c>
    </row>
    <row r="2383" spans="1:29" x14ac:dyDescent="0.25">
      <c r="A2383">
        <v>9680</v>
      </c>
      <c r="B2383" s="9">
        <v>43571</v>
      </c>
      <c r="C2383" s="50" t="str">
        <f t="shared" si="296"/>
        <v>N</v>
      </c>
      <c r="D2383" s="52">
        <f>_xlfn.XLOOKUP(B2383,Cal_Date!B:B,Cal_Date!A:A,0)</f>
        <v>3</v>
      </c>
      <c r="E2383">
        <v>2019</v>
      </c>
      <c r="F2383" t="s">
        <v>122</v>
      </c>
      <c r="G2383" t="s">
        <v>129</v>
      </c>
      <c r="H2383" t="s">
        <v>11</v>
      </c>
      <c r="I2383" t="s">
        <v>11</v>
      </c>
      <c r="J2383" t="s">
        <v>15</v>
      </c>
      <c r="K2383" t="s">
        <v>42</v>
      </c>
      <c r="L2383">
        <v>1</v>
      </c>
      <c r="M2383">
        <v>1005</v>
      </c>
      <c r="O2383" t="s">
        <v>25</v>
      </c>
      <c r="R2383" t="s">
        <v>44</v>
      </c>
      <c r="S2383" s="49" t="str">
        <f t="shared" si="297"/>
        <v>Card</v>
      </c>
      <c r="T2383" s="3">
        <v>0.03</v>
      </c>
      <c r="U2383" s="2">
        <v>2.7225000000000001</v>
      </c>
      <c r="V2383" s="2">
        <v>0.87</v>
      </c>
      <c r="W2383" s="54">
        <f>_xlfn.XLOOKUP(M2383,Market!A:A,Market!F:F,0)</f>
        <v>8.8999999999999996E-2</v>
      </c>
      <c r="X2383" s="55">
        <f t="shared" si="298"/>
        <v>8.1674999999999998E-2</v>
      </c>
      <c r="Y2383" s="55">
        <f t="shared" si="299"/>
        <v>1.8525</v>
      </c>
      <c r="Z2383" s="54">
        <f t="shared" si="300"/>
        <v>0.68044077134986225</v>
      </c>
      <c r="AA2383" s="49" t="str">
        <f t="shared" ca="1" si="301"/>
        <v>N</v>
      </c>
      <c r="AB2383" s="49">
        <f t="shared" ca="1" si="302"/>
        <v>5</v>
      </c>
      <c r="AC2383" s="49" t="str">
        <f t="shared" ca="1" si="303"/>
        <v>N</v>
      </c>
    </row>
    <row r="2384" spans="1:29" x14ac:dyDescent="0.25">
      <c r="A2384">
        <v>9681</v>
      </c>
      <c r="B2384" s="9">
        <v>43571</v>
      </c>
      <c r="C2384" s="50" t="str">
        <f t="shared" si="296"/>
        <v>N</v>
      </c>
      <c r="D2384" s="52">
        <f>_xlfn.XLOOKUP(B2384,Cal_Date!B:B,Cal_Date!A:A,0)</f>
        <v>3</v>
      </c>
      <c r="E2384">
        <v>2019</v>
      </c>
      <c r="F2384" t="s">
        <v>122</v>
      </c>
      <c r="G2384" t="s">
        <v>129</v>
      </c>
      <c r="H2384" t="s">
        <v>14</v>
      </c>
      <c r="I2384" t="s">
        <v>18</v>
      </c>
      <c r="J2384" t="s">
        <v>15</v>
      </c>
      <c r="K2384" t="s">
        <v>43</v>
      </c>
      <c r="L2384">
        <v>1</v>
      </c>
      <c r="M2384">
        <v>1006</v>
      </c>
      <c r="O2384" t="s">
        <v>28</v>
      </c>
      <c r="R2384" t="s">
        <v>44</v>
      </c>
      <c r="S2384" s="49" t="str">
        <f t="shared" si="297"/>
        <v>Card</v>
      </c>
      <c r="T2384" s="3">
        <v>0.03</v>
      </c>
      <c r="U2384" s="2">
        <v>7.0785</v>
      </c>
      <c r="V2384" s="2">
        <v>2.1</v>
      </c>
      <c r="W2384" s="54">
        <f>_xlfn.XLOOKUP(M2384,Market!A:A,Market!F:F,0)</f>
        <v>8.8999999999999996E-2</v>
      </c>
      <c r="X2384" s="55">
        <f t="shared" si="298"/>
        <v>0.21235499999999999</v>
      </c>
      <c r="Y2384" s="55">
        <f t="shared" si="299"/>
        <v>4.9785000000000004</v>
      </c>
      <c r="Z2384" s="54">
        <f t="shared" si="300"/>
        <v>0.70332697605424888</v>
      </c>
      <c r="AA2384" s="49" t="str">
        <f t="shared" ca="1" si="301"/>
        <v>N</v>
      </c>
      <c r="AB2384" s="49">
        <f t="shared" ca="1" si="302"/>
        <v>5</v>
      </c>
      <c r="AC2384" s="49" t="str">
        <f t="shared" ca="1" si="303"/>
        <v>N</v>
      </c>
    </row>
    <row r="2385" spans="1:29" x14ac:dyDescent="0.25">
      <c r="A2385">
        <v>9682</v>
      </c>
      <c r="B2385" s="9">
        <v>43571</v>
      </c>
      <c r="C2385" s="50" t="str">
        <f t="shared" si="296"/>
        <v>N</v>
      </c>
      <c r="D2385" s="52">
        <f>_xlfn.XLOOKUP(B2385,Cal_Date!B:B,Cal_Date!A:A,0)</f>
        <v>3</v>
      </c>
      <c r="E2385">
        <v>2019</v>
      </c>
      <c r="F2385" t="s">
        <v>122</v>
      </c>
      <c r="G2385" t="s">
        <v>129</v>
      </c>
      <c r="H2385" t="s">
        <v>11</v>
      </c>
      <c r="I2385" t="s">
        <v>13</v>
      </c>
      <c r="J2385" t="s">
        <v>15</v>
      </c>
      <c r="K2385" t="s">
        <v>42</v>
      </c>
      <c r="L2385">
        <v>2</v>
      </c>
      <c r="M2385">
        <v>1007</v>
      </c>
      <c r="O2385" t="s">
        <v>28</v>
      </c>
      <c r="R2385" t="s">
        <v>44</v>
      </c>
      <c r="S2385" s="49" t="str">
        <f t="shared" si="297"/>
        <v>Card</v>
      </c>
      <c r="T2385" s="3">
        <v>0.03</v>
      </c>
      <c r="U2385" s="2">
        <v>5.4450000000000003</v>
      </c>
      <c r="V2385" s="2">
        <v>2.84</v>
      </c>
      <c r="W2385" s="54">
        <f>_xlfn.XLOOKUP(M2385,Market!A:A,Market!F:F,0)</f>
        <v>8.8999999999999996E-2</v>
      </c>
      <c r="X2385" s="55">
        <f t="shared" si="298"/>
        <v>0.16335</v>
      </c>
      <c r="Y2385" s="55">
        <f t="shared" si="299"/>
        <v>2.6050000000000004</v>
      </c>
      <c r="Z2385" s="54">
        <f t="shared" si="300"/>
        <v>0.47842056932966032</v>
      </c>
      <c r="AA2385" s="49" t="str">
        <f t="shared" ca="1" si="301"/>
        <v>N</v>
      </c>
      <c r="AB2385" s="49">
        <f t="shared" ca="1" si="302"/>
        <v>5</v>
      </c>
      <c r="AC2385" s="49" t="str">
        <f t="shared" ca="1" si="303"/>
        <v>N</v>
      </c>
    </row>
    <row r="2386" spans="1:29" x14ac:dyDescent="0.25">
      <c r="A2386">
        <v>9683</v>
      </c>
      <c r="B2386" s="9">
        <v>43571</v>
      </c>
      <c r="C2386" s="50" t="str">
        <f t="shared" si="296"/>
        <v>N</v>
      </c>
      <c r="D2386" s="52">
        <f>_xlfn.XLOOKUP(B2386,Cal_Date!B:B,Cal_Date!A:A,0)</f>
        <v>3</v>
      </c>
      <c r="E2386">
        <v>2019</v>
      </c>
      <c r="F2386" t="s">
        <v>122</v>
      </c>
      <c r="G2386" t="s">
        <v>129</v>
      </c>
      <c r="H2386" t="s">
        <v>48</v>
      </c>
      <c r="I2386" t="s">
        <v>18</v>
      </c>
      <c r="J2386" t="s">
        <v>10</v>
      </c>
      <c r="K2386" t="s">
        <v>43</v>
      </c>
      <c r="L2386">
        <v>2</v>
      </c>
      <c r="M2386">
        <v>1008</v>
      </c>
      <c r="O2386" t="s">
        <v>28</v>
      </c>
      <c r="R2386" t="s">
        <v>44</v>
      </c>
      <c r="S2386" s="49" t="str">
        <f t="shared" si="297"/>
        <v>Card</v>
      </c>
      <c r="T2386" s="3">
        <v>0.03</v>
      </c>
      <c r="U2386" s="2">
        <v>15.245999999999999</v>
      </c>
      <c r="V2386" s="2">
        <v>2.92</v>
      </c>
      <c r="W2386" s="54">
        <f>_xlfn.XLOOKUP(M2386,Market!A:A,Market!F:F,0)</f>
        <v>8.8999999999999996E-2</v>
      </c>
      <c r="X2386" s="55">
        <f t="shared" si="298"/>
        <v>0.45737999999999995</v>
      </c>
      <c r="Y2386" s="55">
        <f t="shared" si="299"/>
        <v>12.325999999999999</v>
      </c>
      <c r="Z2386" s="54">
        <f t="shared" si="300"/>
        <v>0.80847435392889933</v>
      </c>
      <c r="AA2386" s="49" t="str">
        <f t="shared" ca="1" si="301"/>
        <v>N</v>
      </c>
      <c r="AB2386" s="49">
        <f t="shared" ca="1" si="302"/>
        <v>5</v>
      </c>
      <c r="AC2386" s="49" t="str">
        <f t="shared" ca="1" si="303"/>
        <v>N</v>
      </c>
    </row>
    <row r="2387" spans="1:29" x14ac:dyDescent="0.25">
      <c r="A2387">
        <v>9684</v>
      </c>
      <c r="B2387" s="9">
        <v>43571</v>
      </c>
      <c r="C2387" s="50" t="str">
        <f t="shared" si="296"/>
        <v>N</v>
      </c>
      <c r="D2387" s="52">
        <f>_xlfn.XLOOKUP(B2387,Cal_Date!B:B,Cal_Date!A:A,0)</f>
        <v>3</v>
      </c>
      <c r="E2387">
        <v>2019</v>
      </c>
      <c r="F2387" t="s">
        <v>122</v>
      </c>
      <c r="G2387" t="s">
        <v>129</v>
      </c>
      <c r="H2387" t="s">
        <v>48</v>
      </c>
      <c r="I2387" t="s">
        <v>18</v>
      </c>
      <c r="J2387" t="s">
        <v>10</v>
      </c>
      <c r="K2387" t="s">
        <v>43</v>
      </c>
      <c r="L2387">
        <v>1</v>
      </c>
      <c r="M2387">
        <v>1009</v>
      </c>
      <c r="O2387" t="s">
        <v>28</v>
      </c>
      <c r="R2387" t="s">
        <v>44</v>
      </c>
      <c r="S2387" s="49" t="str">
        <f t="shared" si="297"/>
        <v>Card</v>
      </c>
      <c r="T2387" s="3">
        <v>0.03</v>
      </c>
      <c r="U2387" s="2">
        <v>7.6229999999999993</v>
      </c>
      <c r="V2387" s="2">
        <v>1.46</v>
      </c>
      <c r="W2387" s="54">
        <f>_xlfn.XLOOKUP(M2387,Market!A:A,Market!F:F,0)</f>
        <v>8.8999999999999996E-2</v>
      </c>
      <c r="X2387" s="55">
        <f t="shared" si="298"/>
        <v>0.22868999999999998</v>
      </c>
      <c r="Y2387" s="55">
        <f t="shared" si="299"/>
        <v>6.1629999999999994</v>
      </c>
      <c r="Z2387" s="54">
        <f t="shared" si="300"/>
        <v>0.80847435392889933</v>
      </c>
      <c r="AA2387" s="49" t="str">
        <f t="shared" ca="1" si="301"/>
        <v>N</v>
      </c>
      <c r="AB2387" s="49">
        <f t="shared" ca="1" si="302"/>
        <v>5</v>
      </c>
      <c r="AC2387" s="49" t="str">
        <f t="shared" ca="1" si="303"/>
        <v>N</v>
      </c>
    </row>
    <row r="2388" spans="1:29" x14ac:dyDescent="0.25">
      <c r="A2388">
        <v>9685</v>
      </c>
      <c r="B2388" s="9">
        <v>43571</v>
      </c>
      <c r="C2388" s="50" t="str">
        <f t="shared" si="296"/>
        <v>N</v>
      </c>
      <c r="D2388" s="52">
        <f>_xlfn.XLOOKUP(B2388,Cal_Date!B:B,Cal_Date!A:A,0)</f>
        <v>3</v>
      </c>
      <c r="E2388">
        <v>2019</v>
      </c>
      <c r="F2388" t="s">
        <v>122</v>
      </c>
      <c r="G2388" t="s">
        <v>129</v>
      </c>
      <c r="H2388" t="s">
        <v>48</v>
      </c>
      <c r="I2388" t="s">
        <v>18</v>
      </c>
      <c r="J2388" t="s">
        <v>10</v>
      </c>
      <c r="K2388" t="s">
        <v>43</v>
      </c>
      <c r="L2388">
        <v>1</v>
      </c>
      <c r="M2388">
        <v>1006</v>
      </c>
      <c r="O2388" t="s">
        <v>28</v>
      </c>
      <c r="R2388" t="s">
        <v>44</v>
      </c>
      <c r="S2388" s="49" t="str">
        <f t="shared" si="297"/>
        <v>Card</v>
      </c>
      <c r="T2388" s="3">
        <v>0.03</v>
      </c>
      <c r="U2388" s="2">
        <v>7.6229999999999993</v>
      </c>
      <c r="V2388" s="2">
        <v>1.46</v>
      </c>
      <c r="W2388" s="54">
        <f>_xlfn.XLOOKUP(M2388,Market!A:A,Market!F:F,0)</f>
        <v>8.8999999999999996E-2</v>
      </c>
      <c r="X2388" s="55">
        <f t="shared" si="298"/>
        <v>0.22868999999999998</v>
      </c>
      <c r="Y2388" s="55">
        <f t="shared" si="299"/>
        <v>6.1629999999999994</v>
      </c>
      <c r="Z2388" s="54">
        <f t="shared" si="300"/>
        <v>0.80847435392889933</v>
      </c>
      <c r="AA2388" s="49" t="str">
        <f t="shared" ca="1" si="301"/>
        <v>N</v>
      </c>
      <c r="AB2388" s="49">
        <f t="shared" ca="1" si="302"/>
        <v>5</v>
      </c>
      <c r="AC2388" s="49" t="str">
        <f t="shared" ca="1" si="303"/>
        <v>N</v>
      </c>
    </row>
    <row r="2389" spans="1:29" x14ac:dyDescent="0.25">
      <c r="A2389">
        <v>9686</v>
      </c>
      <c r="B2389" s="9">
        <v>43571</v>
      </c>
      <c r="C2389" s="50" t="str">
        <f t="shared" si="296"/>
        <v>N</v>
      </c>
      <c r="D2389" s="52">
        <f>_xlfn.XLOOKUP(B2389,Cal_Date!B:B,Cal_Date!A:A,0)</f>
        <v>3</v>
      </c>
      <c r="E2389">
        <v>2019</v>
      </c>
      <c r="F2389" t="s">
        <v>122</v>
      </c>
      <c r="G2389" t="s">
        <v>129</v>
      </c>
      <c r="H2389" t="s">
        <v>48</v>
      </c>
      <c r="I2389" t="s">
        <v>18</v>
      </c>
      <c r="J2389" t="s">
        <v>10</v>
      </c>
      <c r="K2389" t="s">
        <v>43</v>
      </c>
      <c r="L2389">
        <v>1</v>
      </c>
      <c r="M2389">
        <v>1007</v>
      </c>
      <c r="O2389" t="s">
        <v>28</v>
      </c>
      <c r="R2389" t="s">
        <v>47</v>
      </c>
      <c r="S2389" s="49" t="str">
        <f t="shared" si="297"/>
        <v>Card</v>
      </c>
      <c r="T2389" s="3">
        <v>3.5000000000000003E-2</v>
      </c>
      <c r="U2389" s="2">
        <v>7.6229999999999993</v>
      </c>
      <c r="V2389" s="2">
        <v>1.46</v>
      </c>
      <c r="W2389" s="54">
        <f>_xlfn.XLOOKUP(M2389,Market!A:A,Market!F:F,0)</f>
        <v>8.8999999999999996E-2</v>
      </c>
      <c r="X2389" s="55">
        <f t="shared" si="298"/>
        <v>0.26680500000000001</v>
      </c>
      <c r="Y2389" s="55">
        <f t="shared" si="299"/>
        <v>6.1629999999999994</v>
      </c>
      <c r="Z2389" s="54">
        <f t="shared" si="300"/>
        <v>0.80847435392889933</v>
      </c>
      <c r="AA2389" s="49" t="str">
        <f t="shared" ca="1" si="301"/>
        <v>N</v>
      </c>
      <c r="AB2389" s="49">
        <f t="shared" ca="1" si="302"/>
        <v>5</v>
      </c>
      <c r="AC2389" s="49" t="str">
        <f t="shared" ca="1" si="303"/>
        <v>N</v>
      </c>
    </row>
    <row r="2390" spans="1:29" x14ac:dyDescent="0.25">
      <c r="A2390">
        <v>9687</v>
      </c>
      <c r="B2390" s="9">
        <v>43571</v>
      </c>
      <c r="C2390" s="50" t="str">
        <f t="shared" si="296"/>
        <v>N</v>
      </c>
      <c r="D2390" s="52">
        <f>_xlfn.XLOOKUP(B2390,Cal_Date!B:B,Cal_Date!A:A,0)</f>
        <v>3</v>
      </c>
      <c r="E2390">
        <v>2019</v>
      </c>
      <c r="F2390" t="s">
        <v>122</v>
      </c>
      <c r="G2390" t="s">
        <v>129</v>
      </c>
      <c r="H2390" t="s">
        <v>11</v>
      </c>
      <c r="I2390" t="s">
        <v>13</v>
      </c>
      <c r="J2390" t="s">
        <v>15</v>
      </c>
      <c r="K2390" t="s">
        <v>42</v>
      </c>
      <c r="L2390">
        <v>2</v>
      </c>
      <c r="M2390">
        <v>1007</v>
      </c>
      <c r="O2390" t="s">
        <v>28</v>
      </c>
      <c r="R2390" t="s">
        <v>46</v>
      </c>
      <c r="S2390" s="49" t="str">
        <f t="shared" si="297"/>
        <v>Card</v>
      </c>
      <c r="T2390" s="3">
        <v>0.04</v>
      </c>
      <c r="U2390" s="2">
        <v>5.4450000000000003</v>
      </c>
      <c r="V2390" s="2">
        <v>2.84</v>
      </c>
      <c r="W2390" s="54">
        <f>_xlfn.XLOOKUP(M2390,Market!A:A,Market!F:F,0)</f>
        <v>8.8999999999999996E-2</v>
      </c>
      <c r="X2390" s="55">
        <f t="shared" si="298"/>
        <v>0.21780000000000002</v>
      </c>
      <c r="Y2390" s="55">
        <f t="shared" si="299"/>
        <v>2.6050000000000004</v>
      </c>
      <c r="Z2390" s="54">
        <f t="shared" si="300"/>
        <v>0.47842056932966032</v>
      </c>
      <c r="AA2390" s="49" t="str">
        <f t="shared" ca="1" si="301"/>
        <v>N</v>
      </c>
      <c r="AB2390" s="49">
        <f t="shared" ca="1" si="302"/>
        <v>5</v>
      </c>
      <c r="AC2390" s="49" t="str">
        <f t="shared" ca="1" si="303"/>
        <v>N</v>
      </c>
    </row>
    <row r="2391" spans="1:29" x14ac:dyDescent="0.25">
      <c r="A2391">
        <v>9688</v>
      </c>
      <c r="B2391" s="9">
        <v>43571</v>
      </c>
      <c r="C2391" s="50" t="str">
        <f t="shared" si="296"/>
        <v>N</v>
      </c>
      <c r="D2391" s="52">
        <f>_xlfn.XLOOKUP(B2391,Cal_Date!B:B,Cal_Date!A:A,0)</f>
        <v>3</v>
      </c>
      <c r="E2391">
        <v>2019</v>
      </c>
      <c r="F2391" t="s">
        <v>122</v>
      </c>
      <c r="G2391" t="s">
        <v>129</v>
      </c>
      <c r="H2391" t="s">
        <v>14</v>
      </c>
      <c r="I2391" t="s">
        <v>13</v>
      </c>
      <c r="J2391" t="s">
        <v>15</v>
      </c>
      <c r="K2391" t="s">
        <v>43</v>
      </c>
      <c r="L2391">
        <v>1</v>
      </c>
      <c r="M2391">
        <v>1007</v>
      </c>
      <c r="O2391" t="s">
        <v>28</v>
      </c>
      <c r="R2391" t="s">
        <v>44</v>
      </c>
      <c r="S2391" s="49" t="str">
        <f t="shared" si="297"/>
        <v>Card</v>
      </c>
      <c r="T2391" s="3">
        <v>0.03</v>
      </c>
      <c r="U2391" s="2">
        <v>7.6229999999999993</v>
      </c>
      <c r="V2391" s="2">
        <v>2.2400000000000002</v>
      </c>
      <c r="W2391" s="54">
        <f>_xlfn.XLOOKUP(M2391,Market!A:A,Market!F:F,0)</f>
        <v>8.8999999999999996E-2</v>
      </c>
      <c r="X2391" s="55">
        <f t="shared" si="298"/>
        <v>0.22868999999999998</v>
      </c>
      <c r="Y2391" s="55">
        <f t="shared" si="299"/>
        <v>5.3829999999999991</v>
      </c>
      <c r="Z2391" s="54">
        <f t="shared" si="300"/>
        <v>0.70615243342516065</v>
      </c>
      <c r="AA2391" s="49" t="str">
        <f t="shared" ca="1" si="301"/>
        <v>N</v>
      </c>
      <c r="AB2391" s="49">
        <f t="shared" ca="1" si="302"/>
        <v>5</v>
      </c>
      <c r="AC2391" s="49" t="str">
        <f t="shared" ca="1" si="303"/>
        <v>N</v>
      </c>
    </row>
    <row r="2392" spans="1:29" x14ac:dyDescent="0.25">
      <c r="A2392">
        <v>9689</v>
      </c>
      <c r="B2392" s="9">
        <v>43571</v>
      </c>
      <c r="C2392" s="50" t="str">
        <f t="shared" si="296"/>
        <v>N</v>
      </c>
      <c r="D2392" s="52">
        <f>_xlfn.XLOOKUP(B2392,Cal_Date!B:B,Cal_Date!A:A,0)</f>
        <v>3</v>
      </c>
      <c r="E2392">
        <v>2019</v>
      </c>
      <c r="F2392" t="s">
        <v>122</v>
      </c>
      <c r="G2392" t="s">
        <v>129</v>
      </c>
      <c r="H2392" t="s">
        <v>11</v>
      </c>
      <c r="I2392" t="s">
        <v>13</v>
      </c>
      <c r="J2392" t="s">
        <v>15</v>
      </c>
      <c r="K2392" t="s">
        <v>42</v>
      </c>
      <c r="L2392">
        <v>2</v>
      </c>
      <c r="M2392">
        <v>1005</v>
      </c>
      <c r="O2392" t="s">
        <v>25</v>
      </c>
      <c r="R2392" t="s">
        <v>44</v>
      </c>
      <c r="S2392" s="49" t="str">
        <f t="shared" si="297"/>
        <v>Card</v>
      </c>
      <c r="T2392" s="3">
        <v>0.03</v>
      </c>
      <c r="U2392" s="2">
        <v>5.4450000000000003</v>
      </c>
      <c r="V2392" s="2">
        <v>2.84</v>
      </c>
      <c r="W2392" s="54">
        <f>_xlfn.XLOOKUP(M2392,Market!A:A,Market!F:F,0)</f>
        <v>8.8999999999999996E-2</v>
      </c>
      <c r="X2392" s="55">
        <f t="shared" si="298"/>
        <v>0.16335</v>
      </c>
      <c r="Y2392" s="55">
        <f t="shared" si="299"/>
        <v>2.6050000000000004</v>
      </c>
      <c r="Z2392" s="54">
        <f t="shared" si="300"/>
        <v>0.47842056932966032</v>
      </c>
      <c r="AA2392" s="49" t="str">
        <f t="shared" ca="1" si="301"/>
        <v>N</v>
      </c>
      <c r="AB2392" s="49">
        <f t="shared" ca="1" si="302"/>
        <v>5</v>
      </c>
      <c r="AC2392" s="49" t="str">
        <f t="shared" ca="1" si="303"/>
        <v>N</v>
      </c>
    </row>
    <row r="2393" spans="1:29" x14ac:dyDescent="0.25">
      <c r="A2393">
        <v>9690</v>
      </c>
      <c r="B2393" s="9">
        <v>43571</v>
      </c>
      <c r="C2393" s="50" t="str">
        <f t="shared" si="296"/>
        <v>N</v>
      </c>
      <c r="D2393" s="52">
        <f>_xlfn.XLOOKUP(B2393,Cal_Date!B:B,Cal_Date!A:A,0)</f>
        <v>3</v>
      </c>
      <c r="E2393">
        <v>2019</v>
      </c>
      <c r="F2393" t="s">
        <v>122</v>
      </c>
      <c r="G2393" t="s">
        <v>129</v>
      </c>
      <c r="H2393" t="s">
        <v>48</v>
      </c>
      <c r="I2393" t="s">
        <v>18</v>
      </c>
      <c r="J2393" t="s">
        <v>10</v>
      </c>
      <c r="K2393" t="s">
        <v>43</v>
      </c>
      <c r="L2393">
        <v>1</v>
      </c>
      <c r="M2393">
        <v>1005</v>
      </c>
      <c r="O2393" t="s">
        <v>25</v>
      </c>
      <c r="R2393" t="s">
        <v>44</v>
      </c>
      <c r="S2393" s="49" t="str">
        <f t="shared" si="297"/>
        <v>Card</v>
      </c>
      <c r="T2393" s="3">
        <v>0.03</v>
      </c>
      <c r="U2393" s="2">
        <v>7.6229999999999993</v>
      </c>
      <c r="V2393" s="2">
        <v>1.46</v>
      </c>
      <c r="W2393" s="54">
        <f>_xlfn.XLOOKUP(M2393,Market!A:A,Market!F:F,0)</f>
        <v>8.8999999999999996E-2</v>
      </c>
      <c r="X2393" s="55">
        <f t="shared" si="298"/>
        <v>0.22868999999999998</v>
      </c>
      <c r="Y2393" s="55">
        <f t="shared" si="299"/>
        <v>6.1629999999999994</v>
      </c>
      <c r="Z2393" s="54">
        <f t="shared" si="300"/>
        <v>0.80847435392889933</v>
      </c>
      <c r="AA2393" s="49" t="str">
        <f t="shared" ca="1" si="301"/>
        <v>N</v>
      </c>
      <c r="AB2393" s="49">
        <f t="shared" ca="1" si="302"/>
        <v>5</v>
      </c>
      <c r="AC2393" s="49" t="str">
        <f t="shared" ca="1" si="303"/>
        <v>N</v>
      </c>
    </row>
    <row r="2394" spans="1:29" x14ac:dyDescent="0.25">
      <c r="A2394">
        <v>9691</v>
      </c>
      <c r="B2394" s="9">
        <v>43571</v>
      </c>
      <c r="C2394" s="50" t="str">
        <f t="shared" si="296"/>
        <v>N</v>
      </c>
      <c r="D2394" s="52">
        <f>_xlfn.XLOOKUP(B2394,Cal_Date!B:B,Cal_Date!A:A,0)</f>
        <v>3</v>
      </c>
      <c r="E2394">
        <v>2019</v>
      </c>
      <c r="F2394" t="s">
        <v>122</v>
      </c>
      <c r="G2394" t="s">
        <v>129</v>
      </c>
      <c r="H2394" t="s">
        <v>11</v>
      </c>
      <c r="I2394" t="s">
        <v>11</v>
      </c>
      <c r="J2394" t="s">
        <v>15</v>
      </c>
      <c r="K2394" t="s">
        <v>42</v>
      </c>
      <c r="L2394">
        <v>2</v>
      </c>
      <c r="M2394">
        <v>1002</v>
      </c>
      <c r="O2394" t="s">
        <v>28</v>
      </c>
      <c r="R2394" t="s">
        <v>44</v>
      </c>
      <c r="S2394" s="49" t="str">
        <f t="shared" si="297"/>
        <v>Card</v>
      </c>
      <c r="T2394" s="3">
        <v>0.03</v>
      </c>
      <c r="U2394" s="2">
        <v>5.3000000000000007</v>
      </c>
      <c r="V2394" s="2">
        <v>1.74</v>
      </c>
      <c r="W2394" s="54">
        <f>_xlfn.XLOOKUP(M2394,Market!A:A,Market!F:F,0)</f>
        <v>0.06</v>
      </c>
      <c r="X2394" s="55">
        <f t="shared" si="298"/>
        <v>0.159</v>
      </c>
      <c r="Y2394" s="55">
        <f t="shared" si="299"/>
        <v>3.5600000000000005</v>
      </c>
      <c r="Z2394" s="54">
        <f t="shared" si="300"/>
        <v>0.67169811320754713</v>
      </c>
      <c r="AA2394" s="49" t="str">
        <f t="shared" ca="1" si="301"/>
        <v>N</v>
      </c>
      <c r="AB2394" s="49">
        <f t="shared" ca="1" si="302"/>
        <v>5</v>
      </c>
      <c r="AC2394" s="49" t="str">
        <f t="shared" ca="1" si="303"/>
        <v>N</v>
      </c>
    </row>
    <row r="2395" spans="1:29" x14ac:dyDescent="0.25">
      <c r="A2395">
        <v>9692</v>
      </c>
      <c r="B2395" s="9">
        <v>43571</v>
      </c>
      <c r="C2395" s="50" t="str">
        <f t="shared" si="296"/>
        <v>N</v>
      </c>
      <c r="D2395" s="52">
        <f>_xlfn.XLOOKUP(B2395,Cal_Date!B:B,Cal_Date!A:A,0)</f>
        <v>3</v>
      </c>
      <c r="E2395">
        <v>2019</v>
      </c>
      <c r="F2395" t="s">
        <v>122</v>
      </c>
      <c r="G2395" t="s">
        <v>129</v>
      </c>
      <c r="H2395" t="s">
        <v>11</v>
      </c>
      <c r="I2395" t="s">
        <v>11</v>
      </c>
      <c r="J2395" t="s">
        <v>15</v>
      </c>
      <c r="K2395" t="s">
        <v>42</v>
      </c>
      <c r="L2395">
        <v>1</v>
      </c>
      <c r="M2395">
        <v>1004</v>
      </c>
      <c r="O2395" t="s">
        <v>28</v>
      </c>
      <c r="R2395" t="s">
        <v>44</v>
      </c>
      <c r="S2395" s="49" t="str">
        <f t="shared" si="297"/>
        <v>Card</v>
      </c>
      <c r="T2395" s="3">
        <v>0.03</v>
      </c>
      <c r="U2395" s="2">
        <v>2.6500000000000004</v>
      </c>
      <c r="V2395" s="2">
        <v>0.87</v>
      </c>
      <c r="W2395" s="54">
        <f>_xlfn.XLOOKUP(M2395,Market!A:A,Market!F:F,0)</f>
        <v>0.06</v>
      </c>
      <c r="X2395" s="55">
        <f t="shared" si="298"/>
        <v>7.9500000000000001E-2</v>
      </c>
      <c r="Y2395" s="55">
        <f t="shared" si="299"/>
        <v>1.7800000000000002</v>
      </c>
      <c r="Z2395" s="54">
        <f t="shared" si="300"/>
        <v>0.67169811320754713</v>
      </c>
      <c r="AA2395" s="49" t="str">
        <f t="shared" ca="1" si="301"/>
        <v>N</v>
      </c>
      <c r="AB2395" s="49">
        <f t="shared" ca="1" si="302"/>
        <v>5</v>
      </c>
      <c r="AC2395" s="49" t="str">
        <f t="shared" ca="1" si="303"/>
        <v>N</v>
      </c>
    </row>
    <row r="2396" spans="1:29" x14ac:dyDescent="0.25">
      <c r="A2396">
        <v>9693</v>
      </c>
      <c r="B2396" s="9">
        <v>43571</v>
      </c>
      <c r="C2396" s="50" t="str">
        <f t="shared" si="296"/>
        <v>N</v>
      </c>
      <c r="D2396" s="52">
        <f>_xlfn.XLOOKUP(B2396,Cal_Date!B:B,Cal_Date!A:A,0)</f>
        <v>3</v>
      </c>
      <c r="E2396">
        <v>2019</v>
      </c>
      <c r="F2396" t="s">
        <v>122</v>
      </c>
      <c r="G2396" t="s">
        <v>129</v>
      </c>
      <c r="H2396" t="s">
        <v>48</v>
      </c>
      <c r="I2396" t="s">
        <v>18</v>
      </c>
      <c r="J2396" t="s">
        <v>10</v>
      </c>
      <c r="K2396" t="s">
        <v>43</v>
      </c>
      <c r="L2396">
        <v>1</v>
      </c>
      <c r="M2396">
        <v>1005</v>
      </c>
      <c r="O2396" t="s">
        <v>25</v>
      </c>
      <c r="R2396" t="s">
        <v>44</v>
      </c>
      <c r="S2396" s="49" t="str">
        <f t="shared" si="297"/>
        <v>Card</v>
      </c>
      <c r="T2396" s="3">
        <v>0.03</v>
      </c>
      <c r="U2396" s="2">
        <v>7.6229999999999993</v>
      </c>
      <c r="V2396" s="2">
        <v>1.46</v>
      </c>
      <c r="W2396" s="54">
        <f>_xlfn.XLOOKUP(M2396,Market!A:A,Market!F:F,0)</f>
        <v>8.8999999999999996E-2</v>
      </c>
      <c r="X2396" s="55">
        <f t="shared" si="298"/>
        <v>0.22868999999999998</v>
      </c>
      <c r="Y2396" s="55">
        <f t="shared" si="299"/>
        <v>6.1629999999999994</v>
      </c>
      <c r="Z2396" s="54">
        <f t="shared" si="300"/>
        <v>0.80847435392889933</v>
      </c>
      <c r="AA2396" s="49" t="str">
        <f t="shared" ca="1" si="301"/>
        <v>N</v>
      </c>
      <c r="AB2396" s="49">
        <f t="shared" ca="1" si="302"/>
        <v>5</v>
      </c>
      <c r="AC2396" s="49" t="str">
        <f t="shared" ca="1" si="303"/>
        <v>N</v>
      </c>
    </row>
    <row r="2397" spans="1:29" x14ac:dyDescent="0.25">
      <c r="A2397">
        <v>9694</v>
      </c>
      <c r="B2397" s="9">
        <v>43571</v>
      </c>
      <c r="C2397" s="50" t="str">
        <f t="shared" si="296"/>
        <v>N</v>
      </c>
      <c r="D2397" s="52">
        <f>_xlfn.XLOOKUP(B2397,Cal_Date!B:B,Cal_Date!A:A,0)</f>
        <v>3</v>
      </c>
      <c r="E2397">
        <v>2019</v>
      </c>
      <c r="F2397" t="s">
        <v>122</v>
      </c>
      <c r="G2397" t="s">
        <v>129</v>
      </c>
      <c r="H2397" t="s">
        <v>14</v>
      </c>
      <c r="I2397" t="s">
        <v>13</v>
      </c>
      <c r="J2397" t="s">
        <v>15</v>
      </c>
      <c r="K2397" t="s">
        <v>43</v>
      </c>
      <c r="L2397">
        <v>1</v>
      </c>
      <c r="M2397">
        <v>1001</v>
      </c>
      <c r="O2397" t="s">
        <v>25</v>
      </c>
      <c r="R2397" t="s">
        <v>44</v>
      </c>
      <c r="S2397" s="49" t="str">
        <f t="shared" si="297"/>
        <v>Card</v>
      </c>
      <c r="T2397" s="3">
        <v>0.03</v>
      </c>
      <c r="U2397" s="2">
        <v>6.8900000000000006</v>
      </c>
      <c r="V2397" s="2">
        <v>2.12</v>
      </c>
      <c r="W2397" s="54">
        <f>_xlfn.XLOOKUP(M2397,Market!A:A,Market!F:F,0)</f>
        <v>0.06</v>
      </c>
      <c r="X2397" s="55">
        <f t="shared" si="298"/>
        <v>0.20670000000000002</v>
      </c>
      <c r="Y2397" s="55">
        <f t="shared" si="299"/>
        <v>4.7700000000000005</v>
      </c>
      <c r="Z2397" s="54">
        <f t="shared" si="300"/>
        <v>0.69230769230769229</v>
      </c>
      <c r="AA2397" s="49" t="str">
        <f t="shared" ca="1" si="301"/>
        <v>N</v>
      </c>
      <c r="AB2397" s="49">
        <f t="shared" ca="1" si="302"/>
        <v>5</v>
      </c>
      <c r="AC2397" s="49" t="str">
        <f t="shared" ca="1" si="303"/>
        <v>N</v>
      </c>
    </row>
    <row r="2398" spans="1:29" x14ac:dyDescent="0.25">
      <c r="A2398">
        <v>9695</v>
      </c>
      <c r="B2398" s="9">
        <v>43571</v>
      </c>
      <c r="C2398" s="50" t="str">
        <f t="shared" si="296"/>
        <v>N</v>
      </c>
      <c r="D2398" s="52">
        <f>_xlfn.XLOOKUP(B2398,Cal_Date!B:B,Cal_Date!A:A,0)</f>
        <v>3</v>
      </c>
      <c r="E2398">
        <v>2019</v>
      </c>
      <c r="F2398" t="s">
        <v>122</v>
      </c>
      <c r="G2398" t="s">
        <v>129</v>
      </c>
      <c r="H2398" t="s">
        <v>48</v>
      </c>
      <c r="I2398" t="s">
        <v>18</v>
      </c>
      <c r="J2398" t="s">
        <v>10</v>
      </c>
      <c r="K2398" t="s">
        <v>43</v>
      </c>
      <c r="L2398">
        <v>1</v>
      </c>
      <c r="M2398">
        <v>1010</v>
      </c>
      <c r="O2398" t="s">
        <v>25</v>
      </c>
      <c r="R2398" t="s">
        <v>44</v>
      </c>
      <c r="S2398" s="49" t="str">
        <f t="shared" si="297"/>
        <v>Card</v>
      </c>
      <c r="T2398" s="3">
        <v>0.03</v>
      </c>
      <c r="U2398" s="2">
        <v>7.5600000000000005</v>
      </c>
      <c r="V2398" s="2">
        <v>1.46</v>
      </c>
      <c r="W2398" s="54">
        <f>_xlfn.XLOOKUP(M2398,Market!A:A,Market!F:F,0)</f>
        <v>0.08</v>
      </c>
      <c r="X2398" s="55">
        <f t="shared" si="298"/>
        <v>0.2268</v>
      </c>
      <c r="Y2398" s="55">
        <f t="shared" si="299"/>
        <v>6.1000000000000005</v>
      </c>
      <c r="Z2398" s="54">
        <f t="shared" si="300"/>
        <v>0.80687830687830686</v>
      </c>
      <c r="AA2398" s="49" t="str">
        <f t="shared" ca="1" si="301"/>
        <v>N</v>
      </c>
      <c r="AB2398" s="49">
        <f t="shared" ca="1" si="302"/>
        <v>5</v>
      </c>
      <c r="AC2398" s="49" t="str">
        <f t="shared" ca="1" si="303"/>
        <v>N</v>
      </c>
    </row>
    <row r="2399" spans="1:29" x14ac:dyDescent="0.25">
      <c r="A2399">
        <v>9696</v>
      </c>
      <c r="B2399" s="9">
        <v>43571</v>
      </c>
      <c r="C2399" s="50" t="str">
        <f t="shared" si="296"/>
        <v>N</v>
      </c>
      <c r="D2399" s="52">
        <f>_xlfn.XLOOKUP(B2399,Cal_Date!B:B,Cal_Date!A:A,0)</f>
        <v>3</v>
      </c>
      <c r="E2399">
        <v>2019</v>
      </c>
      <c r="F2399" t="s">
        <v>122</v>
      </c>
      <c r="G2399" t="s">
        <v>129</v>
      </c>
      <c r="H2399" t="s">
        <v>11</v>
      </c>
      <c r="I2399" t="s">
        <v>11</v>
      </c>
      <c r="J2399" t="s">
        <v>15</v>
      </c>
      <c r="K2399" t="s">
        <v>42</v>
      </c>
      <c r="L2399">
        <v>2</v>
      </c>
      <c r="M2399">
        <v>1011</v>
      </c>
      <c r="O2399" t="s">
        <v>25</v>
      </c>
      <c r="R2399" t="s">
        <v>44</v>
      </c>
      <c r="S2399" s="49" t="str">
        <f t="shared" si="297"/>
        <v>Card</v>
      </c>
      <c r="T2399" s="3">
        <v>0.03</v>
      </c>
      <c r="U2399" s="2">
        <v>5.3000000000000007</v>
      </c>
      <c r="V2399" s="2">
        <v>1.74</v>
      </c>
      <c r="W2399" s="54">
        <f>_xlfn.XLOOKUP(M2399,Market!A:A,Market!F:F,0)</f>
        <v>0.06</v>
      </c>
      <c r="X2399" s="55">
        <f t="shared" si="298"/>
        <v>0.159</v>
      </c>
      <c r="Y2399" s="55">
        <f t="shared" si="299"/>
        <v>3.5600000000000005</v>
      </c>
      <c r="Z2399" s="54">
        <f t="shared" si="300"/>
        <v>0.67169811320754713</v>
      </c>
      <c r="AA2399" s="49" t="str">
        <f t="shared" ca="1" si="301"/>
        <v>N</v>
      </c>
      <c r="AB2399" s="49">
        <f t="shared" ca="1" si="302"/>
        <v>5</v>
      </c>
      <c r="AC2399" s="49" t="str">
        <f t="shared" ca="1" si="303"/>
        <v>N</v>
      </c>
    </row>
    <row r="2400" spans="1:29" x14ac:dyDescent="0.25">
      <c r="A2400">
        <v>9697</v>
      </c>
      <c r="B2400" s="9">
        <v>43571</v>
      </c>
      <c r="C2400" s="50" t="str">
        <f t="shared" si="296"/>
        <v>N</v>
      </c>
      <c r="D2400" s="52">
        <f>_xlfn.XLOOKUP(B2400,Cal_Date!B:B,Cal_Date!A:A,0)</f>
        <v>3</v>
      </c>
      <c r="E2400">
        <v>2019</v>
      </c>
      <c r="F2400" t="s">
        <v>122</v>
      </c>
      <c r="G2400" t="s">
        <v>129</v>
      </c>
      <c r="H2400" t="s">
        <v>11</v>
      </c>
      <c r="I2400" t="s">
        <v>11</v>
      </c>
      <c r="J2400" t="s">
        <v>15</v>
      </c>
      <c r="K2400" t="s">
        <v>42</v>
      </c>
      <c r="L2400">
        <v>1</v>
      </c>
      <c r="M2400">
        <v>1011</v>
      </c>
      <c r="O2400" t="s">
        <v>25</v>
      </c>
      <c r="R2400" t="s">
        <v>47</v>
      </c>
      <c r="S2400" s="49" t="str">
        <f t="shared" si="297"/>
        <v>Card</v>
      </c>
      <c r="T2400" s="3">
        <v>3.5000000000000003E-2</v>
      </c>
      <c r="U2400" s="2">
        <v>2.6500000000000004</v>
      </c>
      <c r="V2400" s="2">
        <v>0.87</v>
      </c>
      <c r="W2400" s="54">
        <f>_xlfn.XLOOKUP(M2400,Market!A:A,Market!F:F,0)</f>
        <v>0.06</v>
      </c>
      <c r="X2400" s="55">
        <f t="shared" si="298"/>
        <v>9.2750000000000027E-2</v>
      </c>
      <c r="Y2400" s="55">
        <f t="shared" si="299"/>
        <v>1.7800000000000002</v>
      </c>
      <c r="Z2400" s="54">
        <f t="shared" si="300"/>
        <v>0.67169811320754713</v>
      </c>
      <c r="AA2400" s="49" t="str">
        <f t="shared" ca="1" si="301"/>
        <v>N</v>
      </c>
      <c r="AB2400" s="49">
        <f t="shared" ca="1" si="302"/>
        <v>5</v>
      </c>
      <c r="AC2400" s="49" t="str">
        <f t="shared" ca="1" si="303"/>
        <v>N</v>
      </c>
    </row>
    <row r="2401" spans="1:29" x14ac:dyDescent="0.25">
      <c r="A2401">
        <v>9698</v>
      </c>
      <c r="B2401" s="9">
        <v>43571</v>
      </c>
      <c r="C2401" s="50" t="str">
        <f t="shared" si="296"/>
        <v>N</v>
      </c>
      <c r="D2401" s="52">
        <f>_xlfn.XLOOKUP(B2401,Cal_Date!B:B,Cal_Date!A:A,0)</f>
        <v>3</v>
      </c>
      <c r="E2401">
        <v>2019</v>
      </c>
      <c r="F2401" t="s">
        <v>122</v>
      </c>
      <c r="G2401" t="s">
        <v>129</v>
      </c>
      <c r="H2401" t="s">
        <v>11</v>
      </c>
      <c r="I2401" t="s">
        <v>11</v>
      </c>
      <c r="J2401" t="s">
        <v>15</v>
      </c>
      <c r="K2401" t="s">
        <v>42</v>
      </c>
      <c r="L2401">
        <v>1</v>
      </c>
      <c r="M2401">
        <v>1001</v>
      </c>
      <c r="O2401" t="s">
        <v>25</v>
      </c>
      <c r="R2401" t="s">
        <v>44</v>
      </c>
      <c r="S2401" s="49" t="str">
        <f t="shared" si="297"/>
        <v>Card</v>
      </c>
      <c r="T2401" s="3">
        <v>0.03</v>
      </c>
      <c r="U2401" s="2">
        <v>2.6500000000000004</v>
      </c>
      <c r="V2401" s="2">
        <v>0.87</v>
      </c>
      <c r="W2401" s="54">
        <f>_xlfn.XLOOKUP(M2401,Market!A:A,Market!F:F,0)</f>
        <v>0.06</v>
      </c>
      <c r="X2401" s="55">
        <f t="shared" si="298"/>
        <v>7.9500000000000001E-2</v>
      </c>
      <c r="Y2401" s="55">
        <f t="shared" si="299"/>
        <v>1.7800000000000002</v>
      </c>
      <c r="Z2401" s="54">
        <f t="shared" si="300"/>
        <v>0.67169811320754713</v>
      </c>
      <c r="AA2401" s="49" t="str">
        <f t="shared" ca="1" si="301"/>
        <v>N</v>
      </c>
      <c r="AB2401" s="49">
        <f t="shared" ca="1" si="302"/>
        <v>5</v>
      </c>
      <c r="AC2401" s="49" t="str">
        <f t="shared" ca="1" si="303"/>
        <v>N</v>
      </c>
    </row>
    <row r="2402" spans="1:29" x14ac:dyDescent="0.25">
      <c r="A2402">
        <v>9699</v>
      </c>
      <c r="B2402" s="9">
        <v>43571</v>
      </c>
      <c r="C2402" s="50" t="str">
        <f t="shared" si="296"/>
        <v>N</v>
      </c>
      <c r="D2402" s="52">
        <f>_xlfn.XLOOKUP(B2402,Cal_Date!B:B,Cal_Date!A:A,0)</f>
        <v>3</v>
      </c>
      <c r="E2402">
        <v>2019</v>
      </c>
      <c r="F2402" t="s">
        <v>122</v>
      </c>
      <c r="G2402" t="s">
        <v>129</v>
      </c>
      <c r="H2402" t="s">
        <v>11</v>
      </c>
      <c r="I2402" t="s">
        <v>13</v>
      </c>
      <c r="J2402" t="s">
        <v>15</v>
      </c>
      <c r="K2402" t="s">
        <v>42</v>
      </c>
      <c r="L2402">
        <v>1</v>
      </c>
      <c r="M2402">
        <v>1003</v>
      </c>
      <c r="O2402" t="s">
        <v>25</v>
      </c>
      <c r="R2402" t="s">
        <v>44</v>
      </c>
      <c r="S2402" s="49" t="str">
        <f t="shared" si="297"/>
        <v>Card</v>
      </c>
      <c r="T2402" s="3">
        <v>0.03</v>
      </c>
      <c r="U2402" s="2">
        <v>2.6500000000000004</v>
      </c>
      <c r="V2402" s="2">
        <v>1.42</v>
      </c>
      <c r="W2402" s="54">
        <f>_xlfn.XLOOKUP(M2402,Market!A:A,Market!F:F,0)</f>
        <v>0.06</v>
      </c>
      <c r="X2402" s="55">
        <f t="shared" si="298"/>
        <v>7.9500000000000001E-2</v>
      </c>
      <c r="Y2402" s="55">
        <f t="shared" si="299"/>
        <v>1.2300000000000004</v>
      </c>
      <c r="Z2402" s="54">
        <f t="shared" si="300"/>
        <v>0.46415094339622653</v>
      </c>
      <c r="AA2402" s="49" t="str">
        <f t="shared" ca="1" si="301"/>
        <v>N</v>
      </c>
      <c r="AB2402" s="49">
        <f t="shared" ca="1" si="302"/>
        <v>5</v>
      </c>
      <c r="AC2402" s="49" t="str">
        <f t="shared" ca="1" si="303"/>
        <v>N</v>
      </c>
    </row>
    <row r="2403" spans="1:29" x14ac:dyDescent="0.25">
      <c r="A2403">
        <v>9700</v>
      </c>
      <c r="B2403" s="9">
        <v>43571</v>
      </c>
      <c r="C2403" s="50" t="str">
        <f t="shared" si="296"/>
        <v>N</v>
      </c>
      <c r="D2403" s="52">
        <f>_xlfn.XLOOKUP(B2403,Cal_Date!B:B,Cal_Date!A:A,0)</f>
        <v>3</v>
      </c>
      <c r="E2403">
        <v>2019</v>
      </c>
      <c r="F2403" t="s">
        <v>122</v>
      </c>
      <c r="G2403" t="s">
        <v>129</v>
      </c>
      <c r="H2403" t="s">
        <v>11</v>
      </c>
      <c r="I2403" t="s">
        <v>11</v>
      </c>
      <c r="J2403" t="s">
        <v>15</v>
      </c>
      <c r="K2403" t="s">
        <v>42</v>
      </c>
      <c r="L2403">
        <v>1</v>
      </c>
      <c r="M2403">
        <v>1005</v>
      </c>
      <c r="O2403" t="s">
        <v>25</v>
      </c>
      <c r="R2403" t="s">
        <v>44</v>
      </c>
      <c r="S2403" s="49" t="str">
        <f t="shared" si="297"/>
        <v>Card</v>
      </c>
      <c r="T2403" s="3">
        <v>0.03</v>
      </c>
      <c r="U2403" s="2">
        <v>3.2669999999999999</v>
      </c>
      <c r="V2403" s="2">
        <v>0.99</v>
      </c>
      <c r="W2403" s="54">
        <f>_xlfn.XLOOKUP(M2403,Market!A:A,Market!F:F,0)</f>
        <v>8.8999999999999996E-2</v>
      </c>
      <c r="X2403" s="55">
        <f t="shared" si="298"/>
        <v>9.801E-2</v>
      </c>
      <c r="Y2403" s="55">
        <f t="shared" si="299"/>
        <v>2.2770000000000001</v>
      </c>
      <c r="Z2403" s="54">
        <f t="shared" si="300"/>
        <v>0.69696969696969702</v>
      </c>
      <c r="AA2403" s="49" t="str">
        <f t="shared" ca="1" si="301"/>
        <v>N</v>
      </c>
      <c r="AB2403" s="49">
        <f t="shared" ca="1" si="302"/>
        <v>5</v>
      </c>
      <c r="AC2403" s="49" t="str">
        <f t="shared" ca="1" si="303"/>
        <v>N</v>
      </c>
    </row>
    <row r="2404" spans="1:29" x14ac:dyDescent="0.25">
      <c r="A2404">
        <v>9701</v>
      </c>
      <c r="B2404" s="9">
        <v>43571</v>
      </c>
      <c r="C2404" s="50" t="str">
        <f t="shared" si="296"/>
        <v>N</v>
      </c>
      <c r="D2404" s="52">
        <f>_xlfn.XLOOKUP(B2404,Cal_Date!B:B,Cal_Date!A:A,0)</f>
        <v>3</v>
      </c>
      <c r="E2404">
        <v>2019</v>
      </c>
      <c r="F2404" t="s">
        <v>122</v>
      </c>
      <c r="G2404" t="s">
        <v>129</v>
      </c>
      <c r="H2404" t="s">
        <v>14</v>
      </c>
      <c r="I2404" t="s">
        <v>18</v>
      </c>
      <c r="J2404" t="s">
        <v>15</v>
      </c>
      <c r="K2404" t="s">
        <v>43</v>
      </c>
      <c r="L2404">
        <v>1</v>
      </c>
      <c r="M2404">
        <v>1005</v>
      </c>
      <c r="O2404" t="s">
        <v>25</v>
      </c>
      <c r="R2404" t="s">
        <v>44</v>
      </c>
      <c r="S2404" s="49" t="str">
        <f t="shared" si="297"/>
        <v>Card</v>
      </c>
      <c r="T2404" s="3">
        <v>0.03</v>
      </c>
      <c r="U2404" s="2">
        <v>7.6229999999999993</v>
      </c>
      <c r="V2404" s="2">
        <v>2.1</v>
      </c>
      <c r="W2404" s="54">
        <f>_xlfn.XLOOKUP(M2404,Market!A:A,Market!F:F,0)</f>
        <v>8.8999999999999996E-2</v>
      </c>
      <c r="X2404" s="55">
        <f t="shared" si="298"/>
        <v>0.22868999999999998</v>
      </c>
      <c r="Y2404" s="55">
        <f t="shared" si="299"/>
        <v>5.5229999999999997</v>
      </c>
      <c r="Z2404" s="54">
        <f t="shared" si="300"/>
        <v>0.72451790633608815</v>
      </c>
      <c r="AA2404" s="49" t="str">
        <f t="shared" ca="1" si="301"/>
        <v>N</v>
      </c>
      <c r="AB2404" s="49">
        <f t="shared" ca="1" si="302"/>
        <v>5</v>
      </c>
      <c r="AC2404" s="49" t="str">
        <f t="shared" ca="1" si="303"/>
        <v>N</v>
      </c>
    </row>
    <row r="2405" spans="1:29" x14ac:dyDescent="0.25">
      <c r="A2405">
        <v>9702</v>
      </c>
      <c r="B2405" s="9">
        <v>43571</v>
      </c>
      <c r="C2405" s="50" t="str">
        <f t="shared" si="296"/>
        <v>N</v>
      </c>
      <c r="D2405" s="52">
        <f>_xlfn.XLOOKUP(B2405,Cal_Date!B:B,Cal_Date!A:A,0)</f>
        <v>3</v>
      </c>
      <c r="E2405">
        <v>2019</v>
      </c>
      <c r="F2405" t="s">
        <v>122</v>
      </c>
      <c r="G2405" t="s">
        <v>129</v>
      </c>
      <c r="H2405" t="s">
        <v>48</v>
      </c>
      <c r="I2405" t="s">
        <v>18</v>
      </c>
      <c r="J2405" t="s">
        <v>10</v>
      </c>
      <c r="K2405" t="s">
        <v>43</v>
      </c>
      <c r="L2405">
        <v>2</v>
      </c>
      <c r="M2405">
        <v>1006</v>
      </c>
      <c r="O2405" t="s">
        <v>28</v>
      </c>
      <c r="R2405" t="s">
        <v>47</v>
      </c>
      <c r="S2405" s="49" t="str">
        <f t="shared" si="297"/>
        <v>Card</v>
      </c>
      <c r="T2405" s="3">
        <v>3.5000000000000003E-2</v>
      </c>
      <c r="U2405" s="2">
        <v>15.245999999999999</v>
      </c>
      <c r="V2405" s="2">
        <v>2.92</v>
      </c>
      <c r="W2405" s="54">
        <f>_xlfn.XLOOKUP(M2405,Market!A:A,Market!F:F,0)</f>
        <v>8.8999999999999996E-2</v>
      </c>
      <c r="X2405" s="55">
        <f t="shared" si="298"/>
        <v>0.53361000000000003</v>
      </c>
      <c r="Y2405" s="55">
        <f t="shared" si="299"/>
        <v>12.325999999999999</v>
      </c>
      <c r="Z2405" s="54">
        <f t="shared" si="300"/>
        <v>0.80847435392889933</v>
      </c>
      <c r="AA2405" s="49" t="str">
        <f t="shared" ca="1" si="301"/>
        <v>N</v>
      </c>
      <c r="AB2405" s="49">
        <f t="shared" ca="1" si="302"/>
        <v>5</v>
      </c>
      <c r="AC2405" s="49" t="str">
        <f t="shared" ca="1" si="303"/>
        <v>N</v>
      </c>
    </row>
    <row r="2406" spans="1:29" x14ac:dyDescent="0.25">
      <c r="A2406">
        <v>9703</v>
      </c>
      <c r="B2406" s="9">
        <v>43571</v>
      </c>
      <c r="C2406" s="50" t="str">
        <f t="shared" si="296"/>
        <v>N</v>
      </c>
      <c r="D2406" s="52">
        <f>_xlfn.XLOOKUP(B2406,Cal_Date!B:B,Cal_Date!A:A,0)</f>
        <v>3</v>
      </c>
      <c r="E2406">
        <v>2019</v>
      </c>
      <c r="F2406" t="s">
        <v>122</v>
      </c>
      <c r="G2406" t="s">
        <v>129</v>
      </c>
      <c r="H2406" t="s">
        <v>48</v>
      </c>
      <c r="I2406" t="s">
        <v>18</v>
      </c>
      <c r="J2406" t="s">
        <v>10</v>
      </c>
      <c r="K2406" t="s">
        <v>43</v>
      </c>
      <c r="L2406">
        <v>2</v>
      </c>
      <c r="M2406">
        <v>1002</v>
      </c>
      <c r="O2406" t="s">
        <v>28</v>
      </c>
      <c r="R2406" t="s">
        <v>44</v>
      </c>
      <c r="S2406" s="49" t="str">
        <f t="shared" si="297"/>
        <v>Card</v>
      </c>
      <c r="T2406" s="3">
        <v>0.03</v>
      </c>
      <c r="U2406" s="2">
        <v>14.84</v>
      </c>
      <c r="V2406" s="2">
        <v>2.92</v>
      </c>
      <c r="W2406" s="54">
        <f>_xlfn.XLOOKUP(M2406,Market!A:A,Market!F:F,0)</f>
        <v>0.06</v>
      </c>
      <c r="X2406" s="55">
        <f t="shared" si="298"/>
        <v>0.44519999999999998</v>
      </c>
      <c r="Y2406" s="55">
        <f t="shared" si="299"/>
        <v>11.92</v>
      </c>
      <c r="Z2406" s="54">
        <f t="shared" si="300"/>
        <v>0.80323450134770891</v>
      </c>
      <c r="AA2406" s="49" t="str">
        <f t="shared" ca="1" si="301"/>
        <v>N</v>
      </c>
      <c r="AB2406" s="49">
        <f t="shared" ca="1" si="302"/>
        <v>5</v>
      </c>
      <c r="AC2406" s="49" t="str">
        <f t="shared" ca="1" si="303"/>
        <v>N</v>
      </c>
    </row>
    <row r="2407" spans="1:29" x14ac:dyDescent="0.25">
      <c r="A2407">
        <v>9704</v>
      </c>
      <c r="B2407" s="9">
        <v>43571</v>
      </c>
      <c r="C2407" s="50" t="str">
        <f t="shared" si="296"/>
        <v>N</v>
      </c>
      <c r="D2407" s="52">
        <f>_xlfn.XLOOKUP(B2407,Cal_Date!B:B,Cal_Date!A:A,0)</f>
        <v>3</v>
      </c>
      <c r="E2407">
        <v>2019</v>
      </c>
      <c r="F2407" t="s">
        <v>122</v>
      </c>
      <c r="G2407" t="s">
        <v>129</v>
      </c>
      <c r="H2407" t="s">
        <v>11</v>
      </c>
      <c r="I2407" t="s">
        <v>11</v>
      </c>
      <c r="J2407" t="s">
        <v>15</v>
      </c>
      <c r="K2407" t="s">
        <v>42</v>
      </c>
      <c r="L2407">
        <v>1</v>
      </c>
      <c r="M2407">
        <v>1001</v>
      </c>
      <c r="O2407" t="s">
        <v>25</v>
      </c>
      <c r="R2407" t="s">
        <v>44</v>
      </c>
      <c r="S2407" s="49" t="str">
        <f t="shared" si="297"/>
        <v>Card</v>
      </c>
      <c r="T2407" s="3">
        <v>0.03</v>
      </c>
      <c r="U2407" s="2">
        <v>3.18</v>
      </c>
      <c r="V2407" s="2">
        <v>0.99</v>
      </c>
      <c r="W2407" s="54">
        <f>_xlfn.XLOOKUP(M2407,Market!A:A,Market!F:F,0)</f>
        <v>0.06</v>
      </c>
      <c r="X2407" s="55">
        <f t="shared" si="298"/>
        <v>9.5399999999999999E-2</v>
      </c>
      <c r="Y2407" s="55">
        <f t="shared" si="299"/>
        <v>2.1900000000000004</v>
      </c>
      <c r="Z2407" s="54">
        <f t="shared" si="300"/>
        <v>0.68867924528301894</v>
      </c>
      <c r="AA2407" s="49" t="str">
        <f t="shared" ca="1" si="301"/>
        <v>N</v>
      </c>
      <c r="AB2407" s="49">
        <f t="shared" ca="1" si="302"/>
        <v>5</v>
      </c>
      <c r="AC2407" s="49" t="str">
        <f t="shared" ca="1" si="303"/>
        <v>N</v>
      </c>
    </row>
    <row r="2408" spans="1:29" x14ac:dyDescent="0.25">
      <c r="A2408">
        <v>9705</v>
      </c>
      <c r="B2408" s="9">
        <v>43571</v>
      </c>
      <c r="C2408" s="50" t="str">
        <f t="shared" si="296"/>
        <v>N</v>
      </c>
      <c r="D2408" s="52">
        <f>_xlfn.XLOOKUP(B2408,Cal_Date!B:B,Cal_Date!A:A,0)</f>
        <v>3</v>
      </c>
      <c r="E2408">
        <v>2019</v>
      </c>
      <c r="F2408" t="s">
        <v>122</v>
      </c>
      <c r="G2408" t="s">
        <v>129</v>
      </c>
      <c r="H2408" t="s">
        <v>11</v>
      </c>
      <c r="I2408" t="s">
        <v>13</v>
      </c>
      <c r="J2408" t="s">
        <v>15</v>
      </c>
      <c r="K2408" t="s">
        <v>42</v>
      </c>
      <c r="L2408">
        <v>1</v>
      </c>
      <c r="M2408">
        <v>1003</v>
      </c>
      <c r="O2408" t="s">
        <v>25</v>
      </c>
      <c r="R2408" t="s">
        <v>44</v>
      </c>
      <c r="S2408" s="49" t="str">
        <f t="shared" si="297"/>
        <v>Card</v>
      </c>
      <c r="T2408" s="3">
        <v>0.03</v>
      </c>
      <c r="U2408" s="2">
        <v>3.18</v>
      </c>
      <c r="V2408" s="2">
        <v>1.42</v>
      </c>
      <c r="W2408" s="54">
        <f>_xlfn.XLOOKUP(M2408,Market!A:A,Market!F:F,0)</f>
        <v>0.06</v>
      </c>
      <c r="X2408" s="55">
        <f t="shared" si="298"/>
        <v>9.5399999999999999E-2</v>
      </c>
      <c r="Y2408" s="55">
        <f t="shared" si="299"/>
        <v>1.7600000000000002</v>
      </c>
      <c r="Z2408" s="54">
        <f t="shared" si="300"/>
        <v>0.55345911949685545</v>
      </c>
      <c r="AA2408" s="49" t="str">
        <f t="shared" ca="1" si="301"/>
        <v>N</v>
      </c>
      <c r="AB2408" s="49">
        <f t="shared" ca="1" si="302"/>
        <v>5</v>
      </c>
      <c r="AC2408" s="49" t="str">
        <f t="shared" ca="1" si="303"/>
        <v>N</v>
      </c>
    </row>
    <row r="2409" spans="1:29" x14ac:dyDescent="0.25">
      <c r="A2409">
        <v>9706</v>
      </c>
      <c r="B2409" s="9">
        <v>43571</v>
      </c>
      <c r="C2409" s="50" t="str">
        <f t="shared" si="296"/>
        <v>N</v>
      </c>
      <c r="D2409" s="52">
        <f>_xlfn.XLOOKUP(B2409,Cal_Date!B:B,Cal_Date!A:A,0)</f>
        <v>3</v>
      </c>
      <c r="E2409">
        <v>2019</v>
      </c>
      <c r="F2409" t="s">
        <v>122</v>
      </c>
      <c r="G2409" t="s">
        <v>129</v>
      </c>
      <c r="H2409" t="s">
        <v>14</v>
      </c>
      <c r="I2409" t="s">
        <v>18</v>
      </c>
      <c r="J2409" t="s">
        <v>15</v>
      </c>
      <c r="K2409" t="s">
        <v>43</v>
      </c>
      <c r="L2409">
        <v>1</v>
      </c>
      <c r="M2409">
        <v>1004</v>
      </c>
      <c r="O2409" t="s">
        <v>28</v>
      </c>
      <c r="R2409" t="s">
        <v>44</v>
      </c>
      <c r="S2409" s="49" t="str">
        <f t="shared" si="297"/>
        <v>Card</v>
      </c>
      <c r="T2409" s="3">
        <v>0.03</v>
      </c>
      <c r="U2409" s="2">
        <v>7.42</v>
      </c>
      <c r="V2409" s="2">
        <v>2.1</v>
      </c>
      <c r="W2409" s="54">
        <f>_xlfn.XLOOKUP(M2409,Market!A:A,Market!F:F,0)</f>
        <v>0.06</v>
      </c>
      <c r="X2409" s="55">
        <f t="shared" si="298"/>
        <v>0.22259999999999999</v>
      </c>
      <c r="Y2409" s="55">
        <f t="shared" si="299"/>
        <v>5.32</v>
      </c>
      <c r="Z2409" s="54">
        <f t="shared" si="300"/>
        <v>0.71698113207547176</v>
      </c>
      <c r="AA2409" s="49" t="str">
        <f t="shared" ca="1" si="301"/>
        <v>N</v>
      </c>
      <c r="AB2409" s="49">
        <f t="shared" ca="1" si="302"/>
        <v>5</v>
      </c>
      <c r="AC2409" s="49" t="str">
        <f t="shared" ca="1" si="303"/>
        <v>N</v>
      </c>
    </row>
    <row r="2410" spans="1:29" x14ac:dyDescent="0.25">
      <c r="A2410">
        <v>9707</v>
      </c>
      <c r="B2410" s="9">
        <v>43571</v>
      </c>
      <c r="C2410" s="50" t="str">
        <f t="shared" si="296"/>
        <v>N</v>
      </c>
      <c r="D2410" s="52">
        <f>_xlfn.XLOOKUP(B2410,Cal_Date!B:B,Cal_Date!A:A,0)</f>
        <v>3</v>
      </c>
      <c r="E2410">
        <v>2019</v>
      </c>
      <c r="F2410" t="s">
        <v>122</v>
      </c>
      <c r="G2410" t="s">
        <v>129</v>
      </c>
      <c r="H2410" t="s">
        <v>14</v>
      </c>
      <c r="I2410" t="s">
        <v>18</v>
      </c>
      <c r="J2410" t="s">
        <v>15</v>
      </c>
      <c r="K2410" t="s">
        <v>43</v>
      </c>
      <c r="L2410">
        <v>2</v>
      </c>
      <c r="M2410">
        <v>1003</v>
      </c>
      <c r="O2410" t="s">
        <v>25</v>
      </c>
      <c r="R2410" t="s">
        <v>44</v>
      </c>
      <c r="S2410" s="49" t="str">
        <f t="shared" si="297"/>
        <v>Card</v>
      </c>
      <c r="T2410" s="3">
        <v>0.03</v>
      </c>
      <c r="U2410" s="2">
        <v>13.780000000000001</v>
      </c>
      <c r="V2410" s="2">
        <v>4.2</v>
      </c>
      <c r="W2410" s="54">
        <f>_xlfn.XLOOKUP(M2410,Market!A:A,Market!F:F,0)</f>
        <v>0.06</v>
      </c>
      <c r="X2410" s="55">
        <f t="shared" si="298"/>
        <v>0.41340000000000005</v>
      </c>
      <c r="Y2410" s="55">
        <f t="shared" si="299"/>
        <v>9.5800000000000018</v>
      </c>
      <c r="Z2410" s="54">
        <f t="shared" si="300"/>
        <v>0.69521044992743108</v>
      </c>
      <c r="AA2410" s="49" t="str">
        <f t="shared" ca="1" si="301"/>
        <v>N</v>
      </c>
      <c r="AB2410" s="49">
        <f t="shared" ca="1" si="302"/>
        <v>5</v>
      </c>
      <c r="AC2410" s="49" t="str">
        <f t="shared" ca="1" si="303"/>
        <v>N</v>
      </c>
    </row>
    <row r="2411" spans="1:29" x14ac:dyDescent="0.25">
      <c r="A2411">
        <v>9708</v>
      </c>
      <c r="B2411" s="9">
        <v>43571</v>
      </c>
      <c r="C2411" s="50" t="str">
        <f t="shared" si="296"/>
        <v>N</v>
      </c>
      <c r="D2411" s="52">
        <f>_xlfn.XLOOKUP(B2411,Cal_Date!B:B,Cal_Date!A:A,0)</f>
        <v>3</v>
      </c>
      <c r="E2411">
        <v>2019</v>
      </c>
      <c r="F2411" t="s">
        <v>122</v>
      </c>
      <c r="G2411" t="s">
        <v>129</v>
      </c>
      <c r="H2411" t="s">
        <v>48</v>
      </c>
      <c r="I2411" t="s">
        <v>18</v>
      </c>
      <c r="J2411" t="s">
        <v>10</v>
      </c>
      <c r="K2411" t="s">
        <v>43</v>
      </c>
      <c r="L2411">
        <v>1</v>
      </c>
      <c r="M2411">
        <v>1005</v>
      </c>
      <c r="O2411" t="s">
        <v>25</v>
      </c>
      <c r="R2411" t="s">
        <v>44</v>
      </c>
      <c r="S2411" s="49" t="str">
        <f t="shared" si="297"/>
        <v>Card</v>
      </c>
      <c r="T2411" s="3">
        <v>0.03</v>
      </c>
      <c r="U2411" s="2">
        <v>7.6229999999999993</v>
      </c>
      <c r="V2411" s="2">
        <v>1.46</v>
      </c>
      <c r="W2411" s="54">
        <f>_xlfn.XLOOKUP(M2411,Market!A:A,Market!F:F,0)</f>
        <v>8.8999999999999996E-2</v>
      </c>
      <c r="X2411" s="55">
        <f t="shared" si="298"/>
        <v>0.22868999999999998</v>
      </c>
      <c r="Y2411" s="55">
        <f t="shared" si="299"/>
        <v>6.1629999999999994</v>
      </c>
      <c r="Z2411" s="54">
        <f t="shared" si="300"/>
        <v>0.80847435392889933</v>
      </c>
      <c r="AA2411" s="49" t="str">
        <f t="shared" ca="1" si="301"/>
        <v>N</v>
      </c>
      <c r="AB2411" s="49">
        <f t="shared" ca="1" si="302"/>
        <v>5</v>
      </c>
      <c r="AC2411" s="49" t="str">
        <f t="shared" ca="1" si="303"/>
        <v>N</v>
      </c>
    </row>
    <row r="2412" spans="1:29" x14ac:dyDescent="0.25">
      <c r="A2412">
        <v>9709</v>
      </c>
      <c r="B2412" s="9">
        <v>43571</v>
      </c>
      <c r="C2412" s="50" t="str">
        <f t="shared" si="296"/>
        <v>N</v>
      </c>
      <c r="D2412" s="52">
        <f>_xlfn.XLOOKUP(B2412,Cal_Date!B:B,Cal_Date!A:A,0)</f>
        <v>3</v>
      </c>
      <c r="E2412">
        <v>2019</v>
      </c>
      <c r="F2412" t="s">
        <v>122</v>
      </c>
      <c r="G2412" t="s">
        <v>129</v>
      </c>
      <c r="H2412" t="s">
        <v>48</v>
      </c>
      <c r="I2412" t="s">
        <v>18</v>
      </c>
      <c r="J2412" t="s">
        <v>10</v>
      </c>
      <c r="K2412" t="s">
        <v>43</v>
      </c>
      <c r="L2412">
        <v>2</v>
      </c>
      <c r="M2412">
        <v>1007</v>
      </c>
      <c r="O2412" t="s">
        <v>28</v>
      </c>
      <c r="R2412" t="s">
        <v>44</v>
      </c>
      <c r="S2412" s="49" t="str">
        <f t="shared" si="297"/>
        <v>Card</v>
      </c>
      <c r="T2412" s="3">
        <v>0.03</v>
      </c>
      <c r="U2412" s="2">
        <v>15.245999999999999</v>
      </c>
      <c r="V2412" s="2">
        <v>2.92</v>
      </c>
      <c r="W2412" s="54">
        <f>_xlfn.XLOOKUP(M2412,Market!A:A,Market!F:F,0)</f>
        <v>8.8999999999999996E-2</v>
      </c>
      <c r="X2412" s="55">
        <f t="shared" si="298"/>
        <v>0.45737999999999995</v>
      </c>
      <c r="Y2412" s="55">
        <f t="shared" si="299"/>
        <v>12.325999999999999</v>
      </c>
      <c r="Z2412" s="54">
        <f t="shared" si="300"/>
        <v>0.80847435392889933</v>
      </c>
      <c r="AA2412" s="49" t="str">
        <f t="shared" ca="1" si="301"/>
        <v>N</v>
      </c>
      <c r="AB2412" s="49">
        <f t="shared" ca="1" si="302"/>
        <v>5</v>
      </c>
      <c r="AC2412" s="49" t="str">
        <f t="shared" ca="1" si="303"/>
        <v>N</v>
      </c>
    </row>
    <row r="2413" spans="1:29" x14ac:dyDescent="0.25">
      <c r="A2413">
        <v>9710</v>
      </c>
      <c r="B2413" s="9">
        <v>43571</v>
      </c>
      <c r="C2413" s="50" t="str">
        <f t="shared" si="296"/>
        <v>N</v>
      </c>
      <c r="D2413" s="52">
        <f>_xlfn.XLOOKUP(B2413,Cal_Date!B:B,Cal_Date!A:A,0)</f>
        <v>3</v>
      </c>
      <c r="E2413">
        <v>2019</v>
      </c>
      <c r="F2413" t="s">
        <v>122</v>
      </c>
      <c r="G2413" t="s">
        <v>129</v>
      </c>
      <c r="H2413" t="s">
        <v>48</v>
      </c>
      <c r="I2413" t="s">
        <v>18</v>
      </c>
      <c r="J2413" t="s">
        <v>10</v>
      </c>
      <c r="K2413" t="s">
        <v>43</v>
      </c>
      <c r="L2413">
        <v>1</v>
      </c>
      <c r="M2413">
        <v>1009</v>
      </c>
      <c r="O2413" t="s">
        <v>28</v>
      </c>
      <c r="R2413" t="s">
        <v>44</v>
      </c>
      <c r="S2413" s="49" t="str">
        <f t="shared" si="297"/>
        <v>Card</v>
      </c>
      <c r="T2413" s="3">
        <v>0.03</v>
      </c>
      <c r="U2413" s="2">
        <v>7.6229999999999993</v>
      </c>
      <c r="V2413" s="2">
        <v>1.46</v>
      </c>
      <c r="W2413" s="54">
        <f>_xlfn.XLOOKUP(M2413,Market!A:A,Market!F:F,0)</f>
        <v>8.8999999999999996E-2</v>
      </c>
      <c r="X2413" s="55">
        <f t="shared" si="298"/>
        <v>0.22868999999999998</v>
      </c>
      <c r="Y2413" s="55">
        <f t="shared" si="299"/>
        <v>6.1629999999999994</v>
      </c>
      <c r="Z2413" s="54">
        <f t="shared" si="300"/>
        <v>0.80847435392889933</v>
      </c>
      <c r="AA2413" s="49" t="str">
        <f t="shared" ca="1" si="301"/>
        <v>N</v>
      </c>
      <c r="AB2413" s="49">
        <f t="shared" ca="1" si="302"/>
        <v>5</v>
      </c>
      <c r="AC2413" s="49" t="str">
        <f t="shared" ca="1" si="303"/>
        <v>N</v>
      </c>
    </row>
    <row r="2414" spans="1:29" x14ac:dyDescent="0.25">
      <c r="A2414">
        <v>9711</v>
      </c>
      <c r="B2414" s="9">
        <v>43571</v>
      </c>
      <c r="C2414" s="50" t="str">
        <f t="shared" si="296"/>
        <v>N</v>
      </c>
      <c r="D2414" s="52">
        <f>_xlfn.XLOOKUP(B2414,Cal_Date!B:B,Cal_Date!A:A,0)</f>
        <v>3</v>
      </c>
      <c r="E2414">
        <v>2019</v>
      </c>
      <c r="F2414" t="s">
        <v>122</v>
      </c>
      <c r="G2414" t="s">
        <v>129</v>
      </c>
      <c r="H2414" t="s">
        <v>11</v>
      </c>
      <c r="I2414" t="s">
        <v>11</v>
      </c>
      <c r="J2414" t="s">
        <v>15</v>
      </c>
      <c r="K2414" t="s">
        <v>42</v>
      </c>
      <c r="L2414">
        <v>2</v>
      </c>
      <c r="M2414">
        <v>1001</v>
      </c>
      <c r="O2414" t="s">
        <v>25</v>
      </c>
      <c r="R2414" t="s">
        <v>44</v>
      </c>
      <c r="S2414" s="49" t="str">
        <f t="shared" si="297"/>
        <v>Card</v>
      </c>
      <c r="T2414" s="3">
        <v>0.03</v>
      </c>
      <c r="U2414" s="2">
        <v>5.3000000000000007</v>
      </c>
      <c r="V2414" s="2">
        <v>1.74</v>
      </c>
      <c r="W2414" s="54">
        <f>_xlfn.XLOOKUP(M2414,Market!A:A,Market!F:F,0)</f>
        <v>0.06</v>
      </c>
      <c r="X2414" s="55">
        <f t="shared" si="298"/>
        <v>0.159</v>
      </c>
      <c r="Y2414" s="55">
        <f t="shared" si="299"/>
        <v>3.5600000000000005</v>
      </c>
      <c r="Z2414" s="54">
        <f t="shared" si="300"/>
        <v>0.67169811320754713</v>
      </c>
      <c r="AA2414" s="49" t="str">
        <f t="shared" ca="1" si="301"/>
        <v>N</v>
      </c>
      <c r="AB2414" s="49">
        <f t="shared" ca="1" si="302"/>
        <v>5</v>
      </c>
      <c r="AC2414" s="49" t="str">
        <f t="shared" ca="1" si="303"/>
        <v>N</v>
      </c>
    </row>
    <row r="2415" spans="1:29" x14ac:dyDescent="0.25">
      <c r="A2415">
        <v>9712</v>
      </c>
      <c r="B2415" s="9">
        <v>43571</v>
      </c>
      <c r="C2415" s="50" t="str">
        <f t="shared" si="296"/>
        <v>N</v>
      </c>
      <c r="D2415" s="52">
        <f>_xlfn.XLOOKUP(B2415,Cal_Date!B:B,Cal_Date!A:A,0)</f>
        <v>3</v>
      </c>
      <c r="E2415">
        <v>2019</v>
      </c>
      <c r="F2415" t="s">
        <v>122</v>
      </c>
      <c r="G2415" t="s">
        <v>129</v>
      </c>
      <c r="H2415" t="s">
        <v>11</v>
      </c>
      <c r="I2415" t="s">
        <v>13</v>
      </c>
      <c r="J2415" t="s">
        <v>15</v>
      </c>
      <c r="K2415" t="s">
        <v>42</v>
      </c>
      <c r="L2415">
        <v>1</v>
      </c>
      <c r="M2415">
        <v>1010</v>
      </c>
      <c r="O2415" t="s">
        <v>25</v>
      </c>
      <c r="R2415" t="s">
        <v>44</v>
      </c>
      <c r="S2415" s="49" t="str">
        <f t="shared" si="297"/>
        <v>Card</v>
      </c>
      <c r="T2415" s="3">
        <v>0.03</v>
      </c>
      <c r="U2415" s="2">
        <v>2.7</v>
      </c>
      <c r="V2415" s="2">
        <v>1.42</v>
      </c>
      <c r="W2415" s="54">
        <f>_xlfn.XLOOKUP(M2415,Market!A:A,Market!F:F,0)</f>
        <v>0.08</v>
      </c>
      <c r="X2415" s="55">
        <f t="shared" si="298"/>
        <v>8.1000000000000003E-2</v>
      </c>
      <c r="Y2415" s="55">
        <f t="shared" si="299"/>
        <v>1.2800000000000002</v>
      </c>
      <c r="Z2415" s="54">
        <f t="shared" si="300"/>
        <v>0.47407407407407415</v>
      </c>
      <c r="AA2415" s="49" t="str">
        <f t="shared" ca="1" si="301"/>
        <v>N</v>
      </c>
      <c r="AB2415" s="49">
        <f t="shared" ca="1" si="302"/>
        <v>5</v>
      </c>
      <c r="AC2415" s="49" t="str">
        <f t="shared" ca="1" si="303"/>
        <v>N</v>
      </c>
    </row>
    <row r="2416" spans="1:29" x14ac:dyDescent="0.25">
      <c r="A2416">
        <v>9713</v>
      </c>
      <c r="B2416" s="9">
        <v>43571</v>
      </c>
      <c r="C2416" s="50" t="str">
        <f t="shared" si="296"/>
        <v>N</v>
      </c>
      <c r="D2416" s="52">
        <f>_xlfn.XLOOKUP(B2416,Cal_Date!B:B,Cal_Date!A:A,0)</f>
        <v>3</v>
      </c>
      <c r="E2416">
        <v>2019</v>
      </c>
      <c r="F2416" t="s">
        <v>122</v>
      </c>
      <c r="G2416" t="s">
        <v>129</v>
      </c>
      <c r="H2416" t="s">
        <v>48</v>
      </c>
      <c r="I2416" t="s">
        <v>18</v>
      </c>
      <c r="J2416" t="s">
        <v>10</v>
      </c>
      <c r="K2416" t="s">
        <v>43</v>
      </c>
      <c r="L2416">
        <v>1</v>
      </c>
      <c r="M2416">
        <v>1010</v>
      </c>
      <c r="O2416" t="s">
        <v>25</v>
      </c>
      <c r="R2416" t="s">
        <v>44</v>
      </c>
      <c r="S2416" s="49" t="str">
        <f t="shared" si="297"/>
        <v>Card</v>
      </c>
      <c r="T2416" s="3">
        <v>0.03</v>
      </c>
      <c r="U2416" s="2">
        <v>7.5600000000000005</v>
      </c>
      <c r="V2416" s="2">
        <v>1.46</v>
      </c>
      <c r="W2416" s="54">
        <f>_xlfn.XLOOKUP(M2416,Market!A:A,Market!F:F,0)</f>
        <v>0.08</v>
      </c>
      <c r="X2416" s="55">
        <f t="shared" si="298"/>
        <v>0.2268</v>
      </c>
      <c r="Y2416" s="55">
        <f t="shared" si="299"/>
        <v>6.1000000000000005</v>
      </c>
      <c r="Z2416" s="54">
        <f t="shared" si="300"/>
        <v>0.80687830687830686</v>
      </c>
      <c r="AA2416" s="49" t="str">
        <f t="shared" ca="1" si="301"/>
        <v>N</v>
      </c>
      <c r="AB2416" s="49">
        <f t="shared" ca="1" si="302"/>
        <v>5</v>
      </c>
      <c r="AC2416" s="49" t="str">
        <f t="shared" ca="1" si="303"/>
        <v>N</v>
      </c>
    </row>
    <row r="2417" spans="1:29" x14ac:dyDescent="0.25">
      <c r="A2417">
        <v>9714</v>
      </c>
      <c r="B2417" s="9">
        <v>43571</v>
      </c>
      <c r="C2417" s="50" t="str">
        <f t="shared" si="296"/>
        <v>N</v>
      </c>
      <c r="D2417" s="52">
        <f>_xlfn.XLOOKUP(B2417,Cal_Date!B:B,Cal_Date!A:A,0)</f>
        <v>3</v>
      </c>
      <c r="E2417">
        <v>2019</v>
      </c>
      <c r="F2417" t="s">
        <v>122</v>
      </c>
      <c r="G2417" t="s">
        <v>129</v>
      </c>
      <c r="H2417" t="s">
        <v>48</v>
      </c>
      <c r="I2417" t="s">
        <v>18</v>
      </c>
      <c r="J2417" t="s">
        <v>10</v>
      </c>
      <c r="K2417" t="s">
        <v>43</v>
      </c>
      <c r="L2417">
        <v>1</v>
      </c>
      <c r="M2417">
        <v>1010</v>
      </c>
      <c r="O2417" t="s">
        <v>25</v>
      </c>
      <c r="R2417" t="s">
        <v>44</v>
      </c>
      <c r="S2417" s="49" t="str">
        <f t="shared" si="297"/>
        <v>Card</v>
      </c>
      <c r="T2417" s="3">
        <v>0.03</v>
      </c>
      <c r="U2417" s="2">
        <v>7.5600000000000005</v>
      </c>
      <c r="V2417" s="2">
        <v>1.46</v>
      </c>
      <c r="W2417" s="54">
        <f>_xlfn.XLOOKUP(M2417,Market!A:A,Market!F:F,0)</f>
        <v>0.08</v>
      </c>
      <c r="X2417" s="55">
        <f t="shared" si="298"/>
        <v>0.2268</v>
      </c>
      <c r="Y2417" s="55">
        <f t="shared" si="299"/>
        <v>6.1000000000000005</v>
      </c>
      <c r="Z2417" s="54">
        <f t="shared" si="300"/>
        <v>0.80687830687830686</v>
      </c>
      <c r="AA2417" s="49" t="str">
        <f t="shared" ca="1" si="301"/>
        <v>N</v>
      </c>
      <c r="AB2417" s="49">
        <f t="shared" ca="1" si="302"/>
        <v>5</v>
      </c>
      <c r="AC2417" s="49" t="str">
        <f t="shared" ca="1" si="303"/>
        <v>N</v>
      </c>
    </row>
    <row r="2418" spans="1:29" x14ac:dyDescent="0.25">
      <c r="A2418">
        <v>9715</v>
      </c>
      <c r="B2418" s="9">
        <v>43571</v>
      </c>
      <c r="C2418" s="50" t="str">
        <f t="shared" si="296"/>
        <v>N</v>
      </c>
      <c r="D2418" s="52">
        <f>_xlfn.XLOOKUP(B2418,Cal_Date!B:B,Cal_Date!A:A,0)</f>
        <v>3</v>
      </c>
      <c r="E2418">
        <v>2019</v>
      </c>
      <c r="F2418" t="s">
        <v>122</v>
      </c>
      <c r="G2418" t="s">
        <v>129</v>
      </c>
      <c r="H2418" t="s">
        <v>48</v>
      </c>
      <c r="I2418" t="s">
        <v>18</v>
      </c>
      <c r="J2418" t="s">
        <v>10</v>
      </c>
      <c r="K2418" t="s">
        <v>43</v>
      </c>
      <c r="L2418">
        <v>1</v>
      </c>
      <c r="M2418">
        <v>1010</v>
      </c>
      <c r="O2418" t="s">
        <v>25</v>
      </c>
      <c r="R2418" t="s">
        <v>44</v>
      </c>
      <c r="S2418" s="49" t="str">
        <f t="shared" si="297"/>
        <v>Card</v>
      </c>
      <c r="T2418" s="3">
        <v>0.03</v>
      </c>
      <c r="U2418" s="2">
        <v>7.5600000000000005</v>
      </c>
      <c r="V2418" s="2">
        <v>1.46</v>
      </c>
      <c r="W2418" s="54">
        <f>_xlfn.XLOOKUP(M2418,Market!A:A,Market!F:F,0)</f>
        <v>0.08</v>
      </c>
      <c r="X2418" s="55">
        <f t="shared" si="298"/>
        <v>0.2268</v>
      </c>
      <c r="Y2418" s="55">
        <f t="shared" si="299"/>
        <v>6.1000000000000005</v>
      </c>
      <c r="Z2418" s="54">
        <f t="shared" si="300"/>
        <v>0.80687830687830686</v>
      </c>
      <c r="AA2418" s="49" t="str">
        <f t="shared" ca="1" si="301"/>
        <v>N</v>
      </c>
      <c r="AB2418" s="49">
        <f t="shared" ca="1" si="302"/>
        <v>5</v>
      </c>
      <c r="AC2418" s="49" t="str">
        <f t="shared" ca="1" si="303"/>
        <v>N</v>
      </c>
    </row>
    <row r="2419" spans="1:29" x14ac:dyDescent="0.25">
      <c r="A2419">
        <v>9716</v>
      </c>
      <c r="B2419" s="9">
        <v>43571</v>
      </c>
      <c r="C2419" s="50" t="str">
        <f t="shared" si="296"/>
        <v>N</v>
      </c>
      <c r="D2419" s="52">
        <f>_xlfn.XLOOKUP(B2419,Cal_Date!B:B,Cal_Date!A:A,0)</f>
        <v>3</v>
      </c>
      <c r="E2419">
        <v>2019</v>
      </c>
      <c r="F2419" t="s">
        <v>122</v>
      </c>
      <c r="G2419" t="s">
        <v>129</v>
      </c>
      <c r="H2419" t="s">
        <v>11</v>
      </c>
      <c r="I2419" t="s">
        <v>11</v>
      </c>
      <c r="J2419" t="s">
        <v>15</v>
      </c>
      <c r="K2419" t="s">
        <v>42</v>
      </c>
      <c r="L2419">
        <v>2</v>
      </c>
      <c r="M2419">
        <v>1011</v>
      </c>
      <c r="O2419" t="s">
        <v>25</v>
      </c>
      <c r="R2419" t="s">
        <v>44</v>
      </c>
      <c r="S2419" s="49" t="str">
        <f t="shared" si="297"/>
        <v>Card</v>
      </c>
      <c r="T2419" s="3">
        <v>0.03</v>
      </c>
      <c r="U2419" s="2">
        <v>5.3000000000000007</v>
      </c>
      <c r="V2419" s="2">
        <v>1.74</v>
      </c>
      <c r="W2419" s="54">
        <f>_xlfn.XLOOKUP(M2419,Market!A:A,Market!F:F,0)</f>
        <v>0.06</v>
      </c>
      <c r="X2419" s="55">
        <f t="shared" si="298"/>
        <v>0.159</v>
      </c>
      <c r="Y2419" s="55">
        <f t="shared" si="299"/>
        <v>3.5600000000000005</v>
      </c>
      <c r="Z2419" s="54">
        <f t="shared" si="300"/>
        <v>0.67169811320754713</v>
      </c>
      <c r="AA2419" s="49" t="str">
        <f t="shared" ca="1" si="301"/>
        <v>N</v>
      </c>
      <c r="AB2419" s="49">
        <f t="shared" ca="1" si="302"/>
        <v>5</v>
      </c>
      <c r="AC2419" s="49" t="str">
        <f t="shared" ca="1" si="303"/>
        <v>N</v>
      </c>
    </row>
    <row r="2420" spans="1:29" x14ac:dyDescent="0.25">
      <c r="A2420">
        <v>9717</v>
      </c>
      <c r="B2420" s="9">
        <v>43571</v>
      </c>
      <c r="C2420" s="50" t="str">
        <f t="shared" si="296"/>
        <v>N</v>
      </c>
      <c r="D2420" s="52">
        <f>_xlfn.XLOOKUP(B2420,Cal_Date!B:B,Cal_Date!A:A,0)</f>
        <v>3</v>
      </c>
      <c r="E2420">
        <v>2019</v>
      </c>
      <c r="F2420" t="s">
        <v>122</v>
      </c>
      <c r="G2420" t="s">
        <v>129</v>
      </c>
      <c r="H2420" t="s">
        <v>11</v>
      </c>
      <c r="I2420" t="s">
        <v>11</v>
      </c>
      <c r="J2420" t="s">
        <v>15</v>
      </c>
      <c r="K2420" t="s">
        <v>42</v>
      </c>
      <c r="L2420">
        <v>1</v>
      </c>
      <c r="M2420">
        <v>1007</v>
      </c>
      <c r="O2420" t="s">
        <v>28</v>
      </c>
      <c r="R2420" t="s">
        <v>44</v>
      </c>
      <c r="S2420" s="49" t="str">
        <f t="shared" si="297"/>
        <v>Card</v>
      </c>
      <c r="T2420" s="3">
        <v>0.03</v>
      </c>
      <c r="U2420" s="2">
        <v>2.7225000000000001</v>
      </c>
      <c r="V2420" s="2">
        <v>0.87</v>
      </c>
      <c r="W2420" s="54">
        <f>_xlfn.XLOOKUP(M2420,Market!A:A,Market!F:F,0)</f>
        <v>8.8999999999999996E-2</v>
      </c>
      <c r="X2420" s="55">
        <f t="shared" si="298"/>
        <v>8.1674999999999998E-2</v>
      </c>
      <c r="Y2420" s="55">
        <f t="shared" si="299"/>
        <v>1.8525</v>
      </c>
      <c r="Z2420" s="54">
        <f t="shared" si="300"/>
        <v>0.68044077134986225</v>
      </c>
      <c r="AA2420" s="49" t="str">
        <f t="shared" ca="1" si="301"/>
        <v>N</v>
      </c>
      <c r="AB2420" s="49">
        <f t="shared" ca="1" si="302"/>
        <v>5</v>
      </c>
      <c r="AC2420" s="49" t="str">
        <f t="shared" ca="1" si="303"/>
        <v>N</v>
      </c>
    </row>
    <row r="2421" spans="1:29" x14ac:dyDescent="0.25">
      <c r="A2421">
        <v>9718</v>
      </c>
      <c r="B2421" s="9">
        <v>43571</v>
      </c>
      <c r="C2421" s="50" t="str">
        <f t="shared" si="296"/>
        <v>N</v>
      </c>
      <c r="D2421" s="52">
        <f>_xlfn.XLOOKUP(B2421,Cal_Date!B:B,Cal_Date!A:A,0)</f>
        <v>3</v>
      </c>
      <c r="E2421">
        <v>2019</v>
      </c>
      <c r="F2421" t="s">
        <v>122</v>
      </c>
      <c r="G2421" t="s">
        <v>129</v>
      </c>
      <c r="H2421" t="s">
        <v>48</v>
      </c>
      <c r="I2421" t="s">
        <v>18</v>
      </c>
      <c r="J2421" t="s">
        <v>10</v>
      </c>
      <c r="K2421" t="s">
        <v>43</v>
      </c>
      <c r="L2421">
        <v>1</v>
      </c>
      <c r="M2421">
        <v>1007</v>
      </c>
      <c r="O2421" t="s">
        <v>28</v>
      </c>
      <c r="R2421" t="s">
        <v>44</v>
      </c>
      <c r="S2421" s="49" t="str">
        <f t="shared" si="297"/>
        <v>Card</v>
      </c>
      <c r="T2421" s="3">
        <v>0.03</v>
      </c>
      <c r="U2421" s="2">
        <v>7.6229999999999993</v>
      </c>
      <c r="V2421" s="2">
        <v>1.46</v>
      </c>
      <c r="W2421" s="54">
        <f>_xlfn.XLOOKUP(M2421,Market!A:A,Market!F:F,0)</f>
        <v>8.8999999999999996E-2</v>
      </c>
      <c r="X2421" s="55">
        <f t="shared" si="298"/>
        <v>0.22868999999999998</v>
      </c>
      <c r="Y2421" s="55">
        <f t="shared" si="299"/>
        <v>6.1629999999999994</v>
      </c>
      <c r="Z2421" s="54">
        <f t="shared" si="300"/>
        <v>0.80847435392889933</v>
      </c>
      <c r="AA2421" s="49" t="str">
        <f t="shared" ca="1" si="301"/>
        <v>N</v>
      </c>
      <c r="AB2421" s="49">
        <f t="shared" ca="1" si="302"/>
        <v>5</v>
      </c>
      <c r="AC2421" s="49" t="str">
        <f t="shared" ca="1" si="303"/>
        <v>N</v>
      </c>
    </row>
    <row r="2422" spans="1:29" x14ac:dyDescent="0.25">
      <c r="A2422">
        <v>9719</v>
      </c>
      <c r="B2422" s="9">
        <v>43571</v>
      </c>
      <c r="C2422" s="50" t="str">
        <f t="shared" si="296"/>
        <v>N</v>
      </c>
      <c r="D2422" s="52">
        <f>_xlfn.XLOOKUP(B2422,Cal_Date!B:B,Cal_Date!A:A,0)</f>
        <v>3</v>
      </c>
      <c r="E2422">
        <v>2019</v>
      </c>
      <c r="F2422" t="s">
        <v>122</v>
      </c>
      <c r="G2422" t="s">
        <v>129</v>
      </c>
      <c r="H2422" t="s">
        <v>48</v>
      </c>
      <c r="I2422" t="s">
        <v>18</v>
      </c>
      <c r="J2422" t="s">
        <v>10</v>
      </c>
      <c r="K2422" t="s">
        <v>43</v>
      </c>
      <c r="L2422">
        <v>1</v>
      </c>
      <c r="M2422">
        <v>1008</v>
      </c>
      <c r="O2422" t="s">
        <v>28</v>
      </c>
      <c r="R2422" t="s">
        <v>44</v>
      </c>
      <c r="S2422" s="49" t="str">
        <f t="shared" si="297"/>
        <v>Card</v>
      </c>
      <c r="T2422" s="3">
        <v>0.03</v>
      </c>
      <c r="U2422" s="2">
        <v>7.6229999999999993</v>
      </c>
      <c r="V2422" s="2">
        <v>1.46</v>
      </c>
      <c r="W2422" s="54">
        <f>_xlfn.XLOOKUP(M2422,Market!A:A,Market!F:F,0)</f>
        <v>8.8999999999999996E-2</v>
      </c>
      <c r="X2422" s="55">
        <f t="shared" si="298"/>
        <v>0.22868999999999998</v>
      </c>
      <c r="Y2422" s="55">
        <f t="shared" si="299"/>
        <v>6.1629999999999994</v>
      </c>
      <c r="Z2422" s="54">
        <f t="shared" si="300"/>
        <v>0.80847435392889933</v>
      </c>
      <c r="AA2422" s="49" t="str">
        <f t="shared" ca="1" si="301"/>
        <v>N</v>
      </c>
      <c r="AB2422" s="49">
        <f t="shared" ca="1" si="302"/>
        <v>5</v>
      </c>
      <c r="AC2422" s="49" t="str">
        <f t="shared" ca="1" si="303"/>
        <v>N</v>
      </c>
    </row>
    <row r="2423" spans="1:29" x14ac:dyDescent="0.25">
      <c r="A2423">
        <v>9720</v>
      </c>
      <c r="B2423" s="9">
        <v>43571</v>
      </c>
      <c r="C2423" s="50" t="str">
        <f t="shared" si="296"/>
        <v>N</v>
      </c>
      <c r="D2423" s="52">
        <f>_xlfn.XLOOKUP(B2423,Cal_Date!B:B,Cal_Date!A:A,0)</f>
        <v>3</v>
      </c>
      <c r="E2423">
        <v>2019</v>
      </c>
      <c r="F2423" t="s">
        <v>122</v>
      </c>
      <c r="G2423" t="s">
        <v>129</v>
      </c>
      <c r="H2423" t="s">
        <v>14</v>
      </c>
      <c r="I2423" t="s">
        <v>18</v>
      </c>
      <c r="J2423" t="s">
        <v>15</v>
      </c>
      <c r="K2423" t="s">
        <v>43</v>
      </c>
      <c r="L2423">
        <v>1</v>
      </c>
      <c r="M2423">
        <v>1004</v>
      </c>
      <c r="O2423" t="s">
        <v>28</v>
      </c>
      <c r="R2423" t="s">
        <v>44</v>
      </c>
      <c r="S2423" s="49" t="str">
        <f t="shared" si="297"/>
        <v>Card</v>
      </c>
      <c r="T2423" s="3">
        <v>0.03</v>
      </c>
      <c r="U2423" s="2">
        <v>7.42</v>
      </c>
      <c r="V2423" s="2">
        <v>2.2200000000000002</v>
      </c>
      <c r="W2423" s="54">
        <f>_xlfn.XLOOKUP(M2423,Market!A:A,Market!F:F,0)</f>
        <v>0.06</v>
      </c>
      <c r="X2423" s="55">
        <f t="shared" si="298"/>
        <v>0.22259999999999999</v>
      </c>
      <c r="Y2423" s="55">
        <f t="shared" si="299"/>
        <v>5.1999999999999993</v>
      </c>
      <c r="Z2423" s="54">
        <f t="shared" si="300"/>
        <v>0.70080862533692712</v>
      </c>
      <c r="AA2423" s="49" t="str">
        <f t="shared" ca="1" si="301"/>
        <v>N</v>
      </c>
      <c r="AB2423" s="49">
        <f t="shared" ca="1" si="302"/>
        <v>5</v>
      </c>
      <c r="AC2423" s="49" t="str">
        <f t="shared" ca="1" si="303"/>
        <v>N</v>
      </c>
    </row>
    <row r="2424" spans="1:29" x14ac:dyDescent="0.25">
      <c r="A2424">
        <v>9721</v>
      </c>
      <c r="B2424" s="9">
        <v>43571</v>
      </c>
      <c r="C2424" s="50" t="str">
        <f t="shared" si="296"/>
        <v>N</v>
      </c>
      <c r="D2424" s="52">
        <f>_xlfn.XLOOKUP(B2424,Cal_Date!B:B,Cal_Date!A:A,0)</f>
        <v>3</v>
      </c>
      <c r="E2424">
        <v>2019</v>
      </c>
      <c r="F2424" t="s">
        <v>122</v>
      </c>
      <c r="G2424" t="s">
        <v>129</v>
      </c>
      <c r="H2424" t="s">
        <v>14</v>
      </c>
      <c r="I2424" t="s">
        <v>13</v>
      </c>
      <c r="J2424" t="s">
        <v>15</v>
      </c>
      <c r="K2424" t="s">
        <v>43</v>
      </c>
      <c r="L2424">
        <v>1</v>
      </c>
      <c r="M2424">
        <v>1003</v>
      </c>
      <c r="O2424" t="s">
        <v>25</v>
      </c>
      <c r="R2424" t="s">
        <v>44</v>
      </c>
      <c r="S2424" s="49" t="str">
        <f t="shared" si="297"/>
        <v>Card</v>
      </c>
      <c r="T2424" s="3">
        <v>0.03</v>
      </c>
      <c r="U2424" s="2">
        <v>6.8900000000000006</v>
      </c>
      <c r="V2424" s="2">
        <v>2.12</v>
      </c>
      <c r="W2424" s="54">
        <f>_xlfn.XLOOKUP(M2424,Market!A:A,Market!F:F,0)</f>
        <v>0.06</v>
      </c>
      <c r="X2424" s="55">
        <f t="shared" si="298"/>
        <v>0.20670000000000002</v>
      </c>
      <c r="Y2424" s="55">
        <f t="shared" si="299"/>
        <v>4.7700000000000005</v>
      </c>
      <c r="Z2424" s="54">
        <f t="shared" si="300"/>
        <v>0.69230769230769229</v>
      </c>
      <c r="AA2424" s="49" t="str">
        <f t="shared" ca="1" si="301"/>
        <v>N</v>
      </c>
      <c r="AB2424" s="49">
        <f t="shared" ca="1" si="302"/>
        <v>5</v>
      </c>
      <c r="AC2424" s="49" t="str">
        <f t="shared" ca="1" si="303"/>
        <v>N</v>
      </c>
    </row>
    <row r="2425" spans="1:29" x14ac:dyDescent="0.25">
      <c r="A2425">
        <v>9722</v>
      </c>
      <c r="B2425" s="9">
        <v>43571</v>
      </c>
      <c r="C2425" s="50" t="str">
        <f t="shared" si="296"/>
        <v>N</v>
      </c>
      <c r="D2425" s="52">
        <f>_xlfn.XLOOKUP(B2425,Cal_Date!B:B,Cal_Date!A:A,0)</f>
        <v>3</v>
      </c>
      <c r="E2425">
        <v>2019</v>
      </c>
      <c r="F2425" t="s">
        <v>122</v>
      </c>
      <c r="G2425" t="s">
        <v>129</v>
      </c>
      <c r="H2425" t="s">
        <v>14</v>
      </c>
      <c r="I2425" t="s">
        <v>13</v>
      </c>
      <c r="J2425" t="s">
        <v>15</v>
      </c>
      <c r="K2425" t="s">
        <v>43</v>
      </c>
      <c r="L2425">
        <v>2</v>
      </c>
      <c r="M2425">
        <v>1002</v>
      </c>
      <c r="O2425" t="s">
        <v>28</v>
      </c>
      <c r="R2425" t="s">
        <v>44</v>
      </c>
      <c r="S2425" s="49" t="str">
        <f t="shared" si="297"/>
        <v>Card</v>
      </c>
      <c r="T2425" s="3">
        <v>0.03</v>
      </c>
      <c r="U2425" s="2">
        <v>13.780000000000001</v>
      </c>
      <c r="V2425" s="2">
        <v>4.24</v>
      </c>
      <c r="W2425" s="54">
        <f>_xlfn.XLOOKUP(M2425,Market!A:A,Market!F:F,0)</f>
        <v>0.06</v>
      </c>
      <c r="X2425" s="55">
        <f t="shared" si="298"/>
        <v>0.41340000000000005</v>
      </c>
      <c r="Y2425" s="55">
        <f t="shared" si="299"/>
        <v>9.5400000000000009</v>
      </c>
      <c r="Z2425" s="54">
        <f t="shared" si="300"/>
        <v>0.69230769230769229</v>
      </c>
      <c r="AA2425" s="49" t="str">
        <f t="shared" ca="1" si="301"/>
        <v>N</v>
      </c>
      <c r="AB2425" s="49">
        <f t="shared" ca="1" si="302"/>
        <v>5</v>
      </c>
      <c r="AC2425" s="49" t="str">
        <f t="shared" ca="1" si="303"/>
        <v>N</v>
      </c>
    </row>
    <row r="2426" spans="1:29" x14ac:dyDescent="0.25">
      <c r="A2426">
        <v>9723</v>
      </c>
      <c r="B2426" s="9">
        <v>43571</v>
      </c>
      <c r="C2426" s="50" t="str">
        <f t="shared" si="296"/>
        <v>N</v>
      </c>
      <c r="D2426" s="52">
        <f>_xlfn.XLOOKUP(B2426,Cal_Date!B:B,Cal_Date!A:A,0)</f>
        <v>3</v>
      </c>
      <c r="E2426">
        <v>2019</v>
      </c>
      <c r="F2426" t="s">
        <v>122</v>
      </c>
      <c r="G2426" t="s">
        <v>129</v>
      </c>
      <c r="H2426" t="s">
        <v>48</v>
      </c>
      <c r="I2426" t="s">
        <v>18</v>
      </c>
      <c r="J2426" t="s">
        <v>10</v>
      </c>
      <c r="K2426" t="s">
        <v>43</v>
      </c>
      <c r="L2426">
        <v>2</v>
      </c>
      <c r="M2426">
        <v>1007</v>
      </c>
      <c r="O2426" t="s">
        <v>28</v>
      </c>
      <c r="R2426" t="s">
        <v>44</v>
      </c>
      <c r="S2426" s="49" t="str">
        <f t="shared" si="297"/>
        <v>Card</v>
      </c>
      <c r="T2426" s="3">
        <v>0.03</v>
      </c>
      <c r="U2426" s="2">
        <v>15.245999999999999</v>
      </c>
      <c r="V2426" s="2">
        <v>2.92</v>
      </c>
      <c r="W2426" s="54">
        <f>_xlfn.XLOOKUP(M2426,Market!A:A,Market!F:F,0)</f>
        <v>8.8999999999999996E-2</v>
      </c>
      <c r="X2426" s="55">
        <f t="shared" si="298"/>
        <v>0.45737999999999995</v>
      </c>
      <c r="Y2426" s="55">
        <f t="shared" si="299"/>
        <v>12.325999999999999</v>
      </c>
      <c r="Z2426" s="54">
        <f t="shared" si="300"/>
        <v>0.80847435392889933</v>
      </c>
      <c r="AA2426" s="49" t="str">
        <f t="shared" ca="1" si="301"/>
        <v>N</v>
      </c>
      <c r="AB2426" s="49">
        <f t="shared" ca="1" si="302"/>
        <v>5</v>
      </c>
      <c r="AC2426" s="49" t="str">
        <f t="shared" ca="1" si="303"/>
        <v>N</v>
      </c>
    </row>
    <row r="2427" spans="1:29" x14ac:dyDescent="0.25">
      <c r="A2427">
        <v>9724</v>
      </c>
      <c r="B2427" s="9">
        <v>43571</v>
      </c>
      <c r="C2427" s="50" t="str">
        <f t="shared" si="296"/>
        <v>N</v>
      </c>
      <c r="D2427" s="52">
        <f>_xlfn.XLOOKUP(B2427,Cal_Date!B:B,Cal_Date!A:A,0)</f>
        <v>3</v>
      </c>
      <c r="E2427">
        <v>2019</v>
      </c>
      <c r="F2427" t="s">
        <v>122</v>
      </c>
      <c r="G2427" t="s">
        <v>129</v>
      </c>
      <c r="H2427" t="s">
        <v>48</v>
      </c>
      <c r="I2427" t="s">
        <v>18</v>
      </c>
      <c r="J2427" t="s">
        <v>10</v>
      </c>
      <c r="K2427" t="s">
        <v>43</v>
      </c>
      <c r="L2427">
        <v>1</v>
      </c>
      <c r="M2427">
        <v>1008</v>
      </c>
      <c r="O2427" t="s">
        <v>28</v>
      </c>
      <c r="R2427" t="s">
        <v>44</v>
      </c>
      <c r="S2427" s="49" t="str">
        <f t="shared" si="297"/>
        <v>Card</v>
      </c>
      <c r="T2427" s="3">
        <v>0.03</v>
      </c>
      <c r="U2427" s="2">
        <v>7.6229999999999993</v>
      </c>
      <c r="V2427" s="2">
        <v>1.46</v>
      </c>
      <c r="W2427" s="54">
        <f>_xlfn.XLOOKUP(M2427,Market!A:A,Market!F:F,0)</f>
        <v>8.8999999999999996E-2</v>
      </c>
      <c r="X2427" s="55">
        <f t="shared" si="298"/>
        <v>0.22868999999999998</v>
      </c>
      <c r="Y2427" s="55">
        <f t="shared" si="299"/>
        <v>6.1629999999999994</v>
      </c>
      <c r="Z2427" s="54">
        <f t="shared" si="300"/>
        <v>0.80847435392889933</v>
      </c>
      <c r="AA2427" s="49" t="str">
        <f t="shared" ca="1" si="301"/>
        <v>N</v>
      </c>
      <c r="AB2427" s="49">
        <f t="shared" ca="1" si="302"/>
        <v>5</v>
      </c>
      <c r="AC2427" s="49" t="str">
        <f t="shared" ca="1" si="303"/>
        <v>N</v>
      </c>
    </row>
    <row r="2428" spans="1:29" x14ac:dyDescent="0.25">
      <c r="A2428">
        <v>9725</v>
      </c>
      <c r="B2428" s="9">
        <v>43571</v>
      </c>
      <c r="C2428" s="50" t="str">
        <f t="shared" si="296"/>
        <v>N</v>
      </c>
      <c r="D2428" s="52">
        <f>_xlfn.XLOOKUP(B2428,Cal_Date!B:B,Cal_Date!A:A,0)</f>
        <v>3</v>
      </c>
      <c r="E2428">
        <v>2019</v>
      </c>
      <c r="F2428" t="s">
        <v>122</v>
      </c>
      <c r="G2428" t="s">
        <v>129</v>
      </c>
      <c r="H2428" t="s">
        <v>48</v>
      </c>
      <c r="I2428" t="s">
        <v>18</v>
      </c>
      <c r="J2428" t="s">
        <v>10</v>
      </c>
      <c r="K2428" t="s">
        <v>43</v>
      </c>
      <c r="L2428">
        <v>1</v>
      </c>
      <c r="M2428">
        <v>1008</v>
      </c>
      <c r="O2428" t="s">
        <v>28</v>
      </c>
      <c r="R2428" t="s">
        <v>44</v>
      </c>
      <c r="S2428" s="49" t="str">
        <f t="shared" si="297"/>
        <v>Card</v>
      </c>
      <c r="T2428" s="3">
        <v>0.03</v>
      </c>
      <c r="U2428" s="2">
        <v>7.6229999999999993</v>
      </c>
      <c r="V2428" s="2">
        <v>1.46</v>
      </c>
      <c r="W2428" s="54">
        <f>_xlfn.XLOOKUP(M2428,Market!A:A,Market!F:F,0)</f>
        <v>8.8999999999999996E-2</v>
      </c>
      <c r="X2428" s="55">
        <f t="shared" si="298"/>
        <v>0.22868999999999998</v>
      </c>
      <c r="Y2428" s="55">
        <f t="shared" si="299"/>
        <v>6.1629999999999994</v>
      </c>
      <c r="Z2428" s="54">
        <f t="shared" si="300"/>
        <v>0.80847435392889933</v>
      </c>
      <c r="AA2428" s="49" t="str">
        <f t="shared" ca="1" si="301"/>
        <v>N</v>
      </c>
      <c r="AB2428" s="49">
        <f t="shared" ca="1" si="302"/>
        <v>5</v>
      </c>
      <c r="AC2428" s="49" t="str">
        <f t="shared" ca="1" si="303"/>
        <v>N</v>
      </c>
    </row>
    <row r="2429" spans="1:29" x14ac:dyDescent="0.25">
      <c r="A2429">
        <v>9726</v>
      </c>
      <c r="B2429" s="9">
        <v>43571</v>
      </c>
      <c r="C2429" s="50" t="str">
        <f t="shared" si="296"/>
        <v>N</v>
      </c>
      <c r="D2429" s="52">
        <f>_xlfn.XLOOKUP(B2429,Cal_Date!B:B,Cal_Date!A:A,0)</f>
        <v>3</v>
      </c>
      <c r="E2429">
        <v>2019</v>
      </c>
      <c r="F2429" t="s">
        <v>122</v>
      </c>
      <c r="G2429" t="s">
        <v>129</v>
      </c>
      <c r="H2429" t="s">
        <v>11</v>
      </c>
      <c r="I2429" t="s">
        <v>11</v>
      </c>
      <c r="J2429" t="s">
        <v>15</v>
      </c>
      <c r="K2429" t="s">
        <v>42</v>
      </c>
      <c r="L2429">
        <v>1</v>
      </c>
      <c r="M2429">
        <v>1000</v>
      </c>
      <c r="O2429" t="s">
        <v>25</v>
      </c>
      <c r="R2429" t="s">
        <v>44</v>
      </c>
      <c r="S2429" s="49" t="str">
        <f t="shared" si="297"/>
        <v>Card</v>
      </c>
      <c r="T2429" s="3">
        <v>0.03</v>
      </c>
      <c r="U2429" s="2">
        <v>2.7</v>
      </c>
      <c r="V2429" s="2">
        <v>0.87</v>
      </c>
      <c r="W2429" s="54">
        <f>_xlfn.XLOOKUP(M2429,Market!A:A,Market!F:F,0)</f>
        <v>0.08</v>
      </c>
      <c r="X2429" s="55">
        <f t="shared" si="298"/>
        <v>8.1000000000000003E-2</v>
      </c>
      <c r="Y2429" s="55">
        <f t="shared" si="299"/>
        <v>1.83</v>
      </c>
      <c r="Z2429" s="54">
        <f t="shared" si="300"/>
        <v>0.67777777777777781</v>
      </c>
      <c r="AA2429" s="49" t="str">
        <f t="shared" ca="1" si="301"/>
        <v>N</v>
      </c>
      <c r="AB2429" s="49">
        <f t="shared" ca="1" si="302"/>
        <v>5</v>
      </c>
      <c r="AC2429" s="49" t="str">
        <f t="shared" ca="1" si="303"/>
        <v>N</v>
      </c>
    </row>
    <row r="2430" spans="1:29" x14ac:dyDescent="0.25">
      <c r="A2430">
        <v>9727</v>
      </c>
      <c r="B2430" s="9">
        <v>43571</v>
      </c>
      <c r="C2430" s="50" t="str">
        <f t="shared" si="296"/>
        <v>N</v>
      </c>
      <c r="D2430" s="52">
        <f>_xlfn.XLOOKUP(B2430,Cal_Date!B:B,Cal_Date!A:A,0)</f>
        <v>3</v>
      </c>
      <c r="E2430">
        <v>2019</v>
      </c>
      <c r="F2430" t="s">
        <v>122</v>
      </c>
      <c r="G2430" t="s">
        <v>129</v>
      </c>
      <c r="H2430" t="s">
        <v>14</v>
      </c>
      <c r="I2430" t="s">
        <v>18</v>
      </c>
      <c r="J2430" t="s">
        <v>15</v>
      </c>
      <c r="K2430" t="s">
        <v>43</v>
      </c>
      <c r="L2430">
        <v>2</v>
      </c>
      <c r="M2430">
        <v>1000</v>
      </c>
      <c r="O2430" t="s">
        <v>25</v>
      </c>
      <c r="R2430" t="s">
        <v>44</v>
      </c>
      <c r="S2430" s="49" t="str">
        <f t="shared" si="297"/>
        <v>Card</v>
      </c>
      <c r="T2430" s="3">
        <v>0.03</v>
      </c>
      <c r="U2430" s="2">
        <v>14.040000000000001</v>
      </c>
      <c r="V2430" s="2">
        <v>4.2</v>
      </c>
      <c r="W2430" s="54">
        <f>_xlfn.XLOOKUP(M2430,Market!A:A,Market!F:F,0)</f>
        <v>0.08</v>
      </c>
      <c r="X2430" s="55">
        <f t="shared" si="298"/>
        <v>0.42120000000000002</v>
      </c>
      <c r="Y2430" s="55">
        <f t="shared" si="299"/>
        <v>9.84</v>
      </c>
      <c r="Z2430" s="54">
        <f t="shared" si="300"/>
        <v>0.70085470085470081</v>
      </c>
      <c r="AA2430" s="49" t="str">
        <f t="shared" ca="1" si="301"/>
        <v>N</v>
      </c>
      <c r="AB2430" s="49">
        <f t="shared" ca="1" si="302"/>
        <v>5</v>
      </c>
      <c r="AC2430" s="49" t="str">
        <f t="shared" ca="1" si="303"/>
        <v>N</v>
      </c>
    </row>
    <row r="2431" spans="1:29" x14ac:dyDescent="0.25">
      <c r="A2431">
        <v>9728</v>
      </c>
      <c r="B2431" s="9">
        <v>43571</v>
      </c>
      <c r="C2431" s="50" t="str">
        <f t="shared" si="296"/>
        <v>N</v>
      </c>
      <c r="D2431" s="52">
        <f>_xlfn.XLOOKUP(B2431,Cal_Date!B:B,Cal_Date!A:A,0)</f>
        <v>3</v>
      </c>
      <c r="E2431">
        <v>2019</v>
      </c>
      <c r="F2431" t="s">
        <v>122</v>
      </c>
      <c r="G2431" t="s">
        <v>129</v>
      </c>
      <c r="H2431" t="s">
        <v>14</v>
      </c>
      <c r="I2431" t="s">
        <v>18</v>
      </c>
      <c r="J2431" t="s">
        <v>15</v>
      </c>
      <c r="K2431" t="s">
        <v>43</v>
      </c>
      <c r="L2431">
        <v>1</v>
      </c>
      <c r="M2431">
        <v>1000</v>
      </c>
      <c r="O2431" t="s">
        <v>25</v>
      </c>
      <c r="R2431" t="s">
        <v>47</v>
      </c>
      <c r="S2431" s="49" t="str">
        <f t="shared" si="297"/>
        <v>Card</v>
      </c>
      <c r="T2431" s="3">
        <v>3.5000000000000003E-2</v>
      </c>
      <c r="U2431" s="2">
        <v>7.0200000000000005</v>
      </c>
      <c r="V2431" s="2">
        <v>2.1</v>
      </c>
      <c r="W2431" s="54">
        <f>_xlfn.XLOOKUP(M2431,Market!A:A,Market!F:F,0)</f>
        <v>0.08</v>
      </c>
      <c r="X2431" s="55">
        <f t="shared" si="298"/>
        <v>0.24570000000000003</v>
      </c>
      <c r="Y2431" s="55">
        <f t="shared" si="299"/>
        <v>4.92</v>
      </c>
      <c r="Z2431" s="54">
        <f t="shared" si="300"/>
        <v>0.70085470085470081</v>
      </c>
      <c r="AA2431" s="49" t="str">
        <f t="shared" ca="1" si="301"/>
        <v>N</v>
      </c>
      <c r="AB2431" s="49">
        <f t="shared" ca="1" si="302"/>
        <v>5</v>
      </c>
      <c r="AC2431" s="49" t="str">
        <f t="shared" ca="1" si="303"/>
        <v>N</v>
      </c>
    </row>
    <row r="2432" spans="1:29" x14ac:dyDescent="0.25">
      <c r="A2432">
        <v>9729</v>
      </c>
      <c r="B2432" s="9">
        <v>43571</v>
      </c>
      <c r="C2432" s="50" t="str">
        <f t="shared" si="296"/>
        <v>N</v>
      </c>
      <c r="D2432" s="52">
        <f>_xlfn.XLOOKUP(B2432,Cal_Date!B:B,Cal_Date!A:A,0)</f>
        <v>3</v>
      </c>
      <c r="E2432">
        <v>2019</v>
      </c>
      <c r="F2432" t="s">
        <v>122</v>
      </c>
      <c r="G2432" t="s">
        <v>129</v>
      </c>
      <c r="H2432" t="s">
        <v>11</v>
      </c>
      <c r="I2432" t="s">
        <v>13</v>
      </c>
      <c r="J2432" t="s">
        <v>15</v>
      </c>
      <c r="K2432" t="s">
        <v>42</v>
      </c>
      <c r="L2432">
        <v>2</v>
      </c>
      <c r="M2432">
        <v>1001</v>
      </c>
      <c r="O2432" t="s">
        <v>25</v>
      </c>
      <c r="R2432" t="s">
        <v>44</v>
      </c>
      <c r="S2432" s="49" t="str">
        <f t="shared" si="297"/>
        <v>Card</v>
      </c>
      <c r="T2432" s="3">
        <v>0.03</v>
      </c>
      <c r="U2432" s="2">
        <v>5.3000000000000007</v>
      </c>
      <c r="V2432" s="2">
        <v>2.84</v>
      </c>
      <c r="W2432" s="54">
        <f>_xlfn.XLOOKUP(M2432,Market!A:A,Market!F:F,0)</f>
        <v>0.06</v>
      </c>
      <c r="X2432" s="55">
        <f t="shared" si="298"/>
        <v>0.159</v>
      </c>
      <c r="Y2432" s="55">
        <f t="shared" si="299"/>
        <v>2.4600000000000009</v>
      </c>
      <c r="Z2432" s="54">
        <f t="shared" si="300"/>
        <v>0.46415094339622653</v>
      </c>
      <c r="AA2432" s="49" t="str">
        <f t="shared" ca="1" si="301"/>
        <v>N</v>
      </c>
      <c r="AB2432" s="49">
        <f t="shared" ca="1" si="302"/>
        <v>5</v>
      </c>
      <c r="AC2432" s="49" t="str">
        <f t="shared" ca="1" si="303"/>
        <v>N</v>
      </c>
    </row>
    <row r="2433" spans="1:29" x14ac:dyDescent="0.25">
      <c r="A2433">
        <v>9730</v>
      </c>
      <c r="B2433" s="9">
        <v>43571</v>
      </c>
      <c r="C2433" s="50" t="str">
        <f t="shared" si="296"/>
        <v>N</v>
      </c>
      <c r="D2433" s="52">
        <f>_xlfn.XLOOKUP(B2433,Cal_Date!B:B,Cal_Date!A:A,0)</f>
        <v>3</v>
      </c>
      <c r="E2433">
        <v>2019</v>
      </c>
      <c r="F2433" t="s">
        <v>122</v>
      </c>
      <c r="G2433" t="s">
        <v>129</v>
      </c>
      <c r="H2433" t="s">
        <v>11</v>
      </c>
      <c r="I2433" t="s">
        <v>11</v>
      </c>
      <c r="J2433" t="s">
        <v>15</v>
      </c>
      <c r="K2433" t="s">
        <v>42</v>
      </c>
      <c r="L2433">
        <v>1</v>
      </c>
      <c r="M2433">
        <v>1000</v>
      </c>
      <c r="O2433" t="s">
        <v>25</v>
      </c>
      <c r="R2433" t="s">
        <v>47</v>
      </c>
      <c r="S2433" s="49" t="str">
        <f t="shared" si="297"/>
        <v>Card</v>
      </c>
      <c r="T2433" s="3">
        <v>3.5000000000000003E-2</v>
      </c>
      <c r="U2433" s="2">
        <v>2.7</v>
      </c>
      <c r="V2433" s="2">
        <v>0.87</v>
      </c>
      <c r="W2433" s="54">
        <f>_xlfn.XLOOKUP(M2433,Market!A:A,Market!F:F,0)</f>
        <v>0.08</v>
      </c>
      <c r="X2433" s="55">
        <f t="shared" si="298"/>
        <v>9.4500000000000015E-2</v>
      </c>
      <c r="Y2433" s="55">
        <f t="shared" si="299"/>
        <v>1.83</v>
      </c>
      <c r="Z2433" s="54">
        <f t="shared" si="300"/>
        <v>0.67777777777777781</v>
      </c>
      <c r="AA2433" s="49" t="str">
        <f t="shared" ca="1" si="301"/>
        <v>N</v>
      </c>
      <c r="AB2433" s="49">
        <f t="shared" ca="1" si="302"/>
        <v>5</v>
      </c>
      <c r="AC2433" s="49" t="str">
        <f t="shared" ca="1" si="303"/>
        <v>N</v>
      </c>
    </row>
    <row r="2434" spans="1:29" x14ac:dyDescent="0.25">
      <c r="A2434">
        <v>9731</v>
      </c>
      <c r="B2434" s="9">
        <v>43571</v>
      </c>
      <c r="C2434" s="50" t="str">
        <f t="shared" si="296"/>
        <v>N</v>
      </c>
      <c r="D2434" s="52">
        <f>_xlfn.XLOOKUP(B2434,Cal_Date!B:B,Cal_Date!A:A,0)</f>
        <v>3</v>
      </c>
      <c r="E2434">
        <v>2019</v>
      </c>
      <c r="F2434" t="s">
        <v>122</v>
      </c>
      <c r="G2434" t="s">
        <v>129</v>
      </c>
      <c r="H2434" t="s">
        <v>11</v>
      </c>
      <c r="I2434" t="s">
        <v>11</v>
      </c>
      <c r="J2434" t="s">
        <v>15</v>
      </c>
      <c r="K2434" t="s">
        <v>42</v>
      </c>
      <c r="L2434">
        <v>2</v>
      </c>
      <c r="M2434">
        <v>1000</v>
      </c>
      <c r="O2434" t="s">
        <v>25</v>
      </c>
      <c r="R2434" t="s">
        <v>46</v>
      </c>
      <c r="S2434" s="49" t="str">
        <f t="shared" si="297"/>
        <v>Card</v>
      </c>
      <c r="T2434" s="3">
        <v>0.04</v>
      </c>
      <c r="U2434" s="2">
        <v>5.4</v>
      </c>
      <c r="V2434" s="2">
        <v>1.74</v>
      </c>
      <c r="W2434" s="54">
        <f>_xlfn.XLOOKUP(M2434,Market!A:A,Market!F:F,0)</f>
        <v>0.08</v>
      </c>
      <c r="X2434" s="55">
        <f t="shared" si="298"/>
        <v>0.21600000000000003</v>
      </c>
      <c r="Y2434" s="55">
        <f t="shared" si="299"/>
        <v>3.66</v>
      </c>
      <c r="Z2434" s="54">
        <f t="shared" si="300"/>
        <v>0.67777777777777781</v>
      </c>
      <c r="AA2434" s="49" t="str">
        <f t="shared" ca="1" si="301"/>
        <v>N</v>
      </c>
      <c r="AB2434" s="49">
        <f t="shared" ca="1" si="302"/>
        <v>5</v>
      </c>
      <c r="AC2434" s="49" t="str">
        <f t="shared" ca="1" si="303"/>
        <v>N</v>
      </c>
    </row>
    <row r="2435" spans="1:29" x14ac:dyDescent="0.25">
      <c r="A2435">
        <v>9732</v>
      </c>
      <c r="B2435" s="9">
        <v>43571</v>
      </c>
      <c r="C2435" s="50" t="str">
        <f t="shared" ref="C2435:C2498" si="304">IF(OR(B2435="04/01/2018"+0,B2435="04/02/2018"+0),"Y","N")</f>
        <v>N</v>
      </c>
      <c r="D2435" s="52">
        <f>_xlfn.XLOOKUP(B2435,Cal_Date!B:B,Cal_Date!A:A,0)</f>
        <v>3</v>
      </c>
      <c r="E2435">
        <v>2019</v>
      </c>
      <c r="F2435" t="s">
        <v>122</v>
      </c>
      <c r="G2435" t="s">
        <v>129</v>
      </c>
      <c r="H2435" t="s">
        <v>48</v>
      </c>
      <c r="I2435" t="s">
        <v>18</v>
      </c>
      <c r="J2435" t="s">
        <v>10</v>
      </c>
      <c r="K2435" t="s">
        <v>43</v>
      </c>
      <c r="L2435">
        <v>1</v>
      </c>
      <c r="M2435">
        <v>1004</v>
      </c>
      <c r="O2435" t="s">
        <v>28</v>
      </c>
      <c r="R2435" t="s">
        <v>44</v>
      </c>
      <c r="S2435" s="49" t="str">
        <f t="shared" ref="S2435:S2498" si="305">IF(R2435="Cash","Cash","Card")</f>
        <v>Card</v>
      </c>
      <c r="T2435" s="3">
        <v>0.03</v>
      </c>
      <c r="U2435" s="2">
        <v>7.42</v>
      </c>
      <c r="V2435" s="2">
        <v>1.46</v>
      </c>
      <c r="W2435" s="54">
        <f>_xlfn.XLOOKUP(M2435,Market!A:A,Market!F:F,0)</f>
        <v>0.06</v>
      </c>
      <c r="X2435" s="55">
        <f t="shared" ref="X2435:X2498" si="306">T2435*U2435</f>
        <v>0.22259999999999999</v>
      </c>
      <c r="Y2435" s="55">
        <f t="shared" ref="Y2435:Y2498" si="307">U2435-V2435</f>
        <v>5.96</v>
      </c>
      <c r="Z2435" s="54">
        <f t="shared" ref="Z2435:Z2498" si="308">Y2435/U2435</f>
        <v>0.80323450134770891</v>
      </c>
      <c r="AA2435" s="49" t="str">
        <f t="shared" ref="AA2435:AA2498" ca="1" si="309">IF(DATEDIF(B2435,TODAY(),"y")&gt;5,"Y","N")</f>
        <v>N</v>
      </c>
      <c r="AB2435" s="49">
        <f t="shared" ref="AB2435:AB2498" ca="1" si="310">DATEDIF(B2435,TODAY(),"y")</f>
        <v>5</v>
      </c>
      <c r="AC2435" s="49" t="str">
        <f t="shared" ref="AC2435:AC2498" ca="1" si="311">IF(AB2435&gt;5,"Y","N")</f>
        <v>N</v>
      </c>
    </row>
    <row r="2436" spans="1:29" x14ac:dyDescent="0.25">
      <c r="A2436">
        <v>9733</v>
      </c>
      <c r="B2436" s="9">
        <v>43571</v>
      </c>
      <c r="C2436" s="50" t="str">
        <f t="shared" si="304"/>
        <v>N</v>
      </c>
      <c r="D2436" s="52">
        <f>_xlfn.XLOOKUP(B2436,Cal_Date!B:B,Cal_Date!A:A,0)</f>
        <v>3</v>
      </c>
      <c r="E2436">
        <v>2019</v>
      </c>
      <c r="F2436" t="s">
        <v>122</v>
      </c>
      <c r="G2436" t="s">
        <v>129</v>
      </c>
      <c r="H2436" t="s">
        <v>11</v>
      </c>
      <c r="I2436" t="s">
        <v>11</v>
      </c>
      <c r="J2436" t="s">
        <v>15</v>
      </c>
      <c r="K2436" t="s">
        <v>42</v>
      </c>
      <c r="L2436">
        <v>1</v>
      </c>
      <c r="M2436">
        <v>1005</v>
      </c>
      <c r="O2436" t="s">
        <v>25</v>
      </c>
      <c r="R2436" t="s">
        <v>44</v>
      </c>
      <c r="S2436" s="49" t="str">
        <f t="shared" si="305"/>
        <v>Card</v>
      </c>
      <c r="T2436" s="3">
        <v>0.03</v>
      </c>
      <c r="U2436" s="2">
        <v>2.7225000000000001</v>
      </c>
      <c r="V2436" s="2">
        <v>0.87</v>
      </c>
      <c r="W2436" s="54">
        <f>_xlfn.XLOOKUP(M2436,Market!A:A,Market!F:F,0)</f>
        <v>8.8999999999999996E-2</v>
      </c>
      <c r="X2436" s="55">
        <f t="shared" si="306"/>
        <v>8.1674999999999998E-2</v>
      </c>
      <c r="Y2436" s="55">
        <f t="shared" si="307"/>
        <v>1.8525</v>
      </c>
      <c r="Z2436" s="54">
        <f t="shared" si="308"/>
        <v>0.68044077134986225</v>
      </c>
      <c r="AA2436" s="49" t="str">
        <f t="shared" ca="1" si="309"/>
        <v>N</v>
      </c>
      <c r="AB2436" s="49">
        <f t="shared" ca="1" si="310"/>
        <v>5</v>
      </c>
      <c r="AC2436" s="49" t="str">
        <f t="shared" ca="1" si="311"/>
        <v>N</v>
      </c>
    </row>
    <row r="2437" spans="1:29" x14ac:dyDescent="0.25">
      <c r="A2437">
        <v>9734</v>
      </c>
      <c r="B2437" s="9">
        <v>43571</v>
      </c>
      <c r="C2437" s="50" t="str">
        <f t="shared" si="304"/>
        <v>N</v>
      </c>
      <c r="D2437" s="52">
        <f>_xlfn.XLOOKUP(B2437,Cal_Date!B:B,Cal_Date!A:A,0)</f>
        <v>3</v>
      </c>
      <c r="E2437">
        <v>2019</v>
      </c>
      <c r="F2437" t="s">
        <v>122</v>
      </c>
      <c r="G2437" t="s">
        <v>129</v>
      </c>
      <c r="H2437" t="s">
        <v>11</v>
      </c>
      <c r="I2437" t="s">
        <v>11</v>
      </c>
      <c r="J2437" t="s">
        <v>15</v>
      </c>
      <c r="K2437" t="s">
        <v>42</v>
      </c>
      <c r="L2437">
        <v>1</v>
      </c>
      <c r="M2437">
        <v>1000</v>
      </c>
      <c r="O2437" t="s">
        <v>25</v>
      </c>
      <c r="R2437" t="s">
        <v>44</v>
      </c>
      <c r="S2437" s="49" t="str">
        <f t="shared" si="305"/>
        <v>Card</v>
      </c>
      <c r="T2437" s="3">
        <v>0.03</v>
      </c>
      <c r="U2437" s="2">
        <v>2.7</v>
      </c>
      <c r="V2437" s="2">
        <v>0.87</v>
      </c>
      <c r="W2437" s="54">
        <f>_xlfn.XLOOKUP(M2437,Market!A:A,Market!F:F,0)</f>
        <v>0.08</v>
      </c>
      <c r="X2437" s="55">
        <f t="shared" si="306"/>
        <v>8.1000000000000003E-2</v>
      </c>
      <c r="Y2437" s="55">
        <f t="shared" si="307"/>
        <v>1.83</v>
      </c>
      <c r="Z2437" s="54">
        <f t="shared" si="308"/>
        <v>0.67777777777777781</v>
      </c>
      <c r="AA2437" s="49" t="str">
        <f t="shared" ca="1" si="309"/>
        <v>N</v>
      </c>
      <c r="AB2437" s="49">
        <f t="shared" ca="1" si="310"/>
        <v>5</v>
      </c>
      <c r="AC2437" s="49" t="str">
        <f t="shared" ca="1" si="311"/>
        <v>N</v>
      </c>
    </row>
    <row r="2438" spans="1:29" x14ac:dyDescent="0.25">
      <c r="A2438">
        <v>9735</v>
      </c>
      <c r="B2438" s="9">
        <v>43571</v>
      </c>
      <c r="C2438" s="50" t="str">
        <f t="shared" si="304"/>
        <v>N</v>
      </c>
      <c r="D2438" s="52">
        <f>_xlfn.XLOOKUP(B2438,Cal_Date!B:B,Cal_Date!A:A,0)</f>
        <v>3</v>
      </c>
      <c r="E2438">
        <v>2019</v>
      </c>
      <c r="F2438" t="s">
        <v>122</v>
      </c>
      <c r="G2438" t="s">
        <v>129</v>
      </c>
      <c r="H2438" t="s">
        <v>11</v>
      </c>
      <c r="I2438" t="s">
        <v>13</v>
      </c>
      <c r="J2438" t="s">
        <v>15</v>
      </c>
      <c r="K2438" t="s">
        <v>42</v>
      </c>
      <c r="L2438">
        <v>1</v>
      </c>
      <c r="M2438">
        <v>1006</v>
      </c>
      <c r="O2438" t="s">
        <v>28</v>
      </c>
      <c r="R2438" t="s">
        <v>44</v>
      </c>
      <c r="S2438" s="49" t="str">
        <f t="shared" si="305"/>
        <v>Card</v>
      </c>
      <c r="T2438" s="3">
        <v>0.03</v>
      </c>
      <c r="U2438" s="2">
        <v>2.7225000000000001</v>
      </c>
      <c r="V2438" s="2">
        <v>1.42</v>
      </c>
      <c r="W2438" s="54">
        <f>_xlfn.XLOOKUP(M2438,Market!A:A,Market!F:F,0)</f>
        <v>8.8999999999999996E-2</v>
      </c>
      <c r="X2438" s="55">
        <f t="shared" si="306"/>
        <v>8.1674999999999998E-2</v>
      </c>
      <c r="Y2438" s="55">
        <f t="shared" si="307"/>
        <v>1.3025000000000002</v>
      </c>
      <c r="Z2438" s="54">
        <f t="shared" si="308"/>
        <v>0.47842056932966032</v>
      </c>
      <c r="AA2438" s="49" t="str">
        <f t="shared" ca="1" si="309"/>
        <v>N</v>
      </c>
      <c r="AB2438" s="49">
        <f t="shared" ca="1" si="310"/>
        <v>5</v>
      </c>
      <c r="AC2438" s="49" t="str">
        <f t="shared" ca="1" si="311"/>
        <v>N</v>
      </c>
    </row>
    <row r="2439" spans="1:29" x14ac:dyDescent="0.25">
      <c r="A2439">
        <v>9736</v>
      </c>
      <c r="B2439" s="9">
        <v>43571</v>
      </c>
      <c r="C2439" s="50" t="str">
        <f t="shared" si="304"/>
        <v>N</v>
      </c>
      <c r="D2439" s="52">
        <f>_xlfn.XLOOKUP(B2439,Cal_Date!B:B,Cal_Date!A:A,0)</f>
        <v>3</v>
      </c>
      <c r="E2439">
        <v>2019</v>
      </c>
      <c r="F2439" t="s">
        <v>122</v>
      </c>
      <c r="G2439" t="s">
        <v>129</v>
      </c>
      <c r="H2439" t="s">
        <v>14</v>
      </c>
      <c r="I2439" t="s">
        <v>18</v>
      </c>
      <c r="J2439" t="s">
        <v>15</v>
      </c>
      <c r="K2439" t="s">
        <v>43</v>
      </c>
      <c r="L2439">
        <v>2</v>
      </c>
      <c r="M2439">
        <v>1000</v>
      </c>
      <c r="O2439" t="s">
        <v>25</v>
      </c>
      <c r="R2439" t="s">
        <v>44</v>
      </c>
      <c r="S2439" s="49" t="str">
        <f t="shared" si="305"/>
        <v>Card</v>
      </c>
      <c r="T2439" s="3">
        <v>0.03</v>
      </c>
      <c r="U2439" s="2">
        <v>15.120000000000001</v>
      </c>
      <c r="V2439" s="2">
        <v>4.4400000000000004</v>
      </c>
      <c r="W2439" s="54">
        <f>_xlfn.XLOOKUP(M2439,Market!A:A,Market!F:F,0)</f>
        <v>0.08</v>
      </c>
      <c r="X2439" s="55">
        <f t="shared" si="306"/>
        <v>0.4536</v>
      </c>
      <c r="Y2439" s="55">
        <f t="shared" si="307"/>
        <v>10.68</v>
      </c>
      <c r="Z2439" s="54">
        <f t="shared" si="308"/>
        <v>0.70634920634920628</v>
      </c>
      <c r="AA2439" s="49" t="str">
        <f t="shared" ca="1" si="309"/>
        <v>N</v>
      </c>
      <c r="AB2439" s="49">
        <f t="shared" ca="1" si="310"/>
        <v>5</v>
      </c>
      <c r="AC2439" s="49" t="str">
        <f t="shared" ca="1" si="311"/>
        <v>N</v>
      </c>
    </row>
    <row r="2440" spans="1:29" x14ac:dyDescent="0.25">
      <c r="A2440">
        <v>9737</v>
      </c>
      <c r="B2440" s="9">
        <v>43571</v>
      </c>
      <c r="C2440" s="50" t="str">
        <f t="shared" si="304"/>
        <v>N</v>
      </c>
      <c r="D2440" s="52">
        <f>_xlfn.XLOOKUP(B2440,Cal_Date!B:B,Cal_Date!A:A,0)</f>
        <v>3</v>
      </c>
      <c r="E2440">
        <v>2019</v>
      </c>
      <c r="F2440" t="s">
        <v>122</v>
      </c>
      <c r="G2440" t="s">
        <v>129</v>
      </c>
      <c r="H2440" t="s">
        <v>14</v>
      </c>
      <c r="I2440" t="s">
        <v>18</v>
      </c>
      <c r="J2440" t="s">
        <v>15</v>
      </c>
      <c r="K2440" t="s">
        <v>43</v>
      </c>
      <c r="L2440">
        <v>1</v>
      </c>
      <c r="M2440">
        <v>1001</v>
      </c>
      <c r="O2440" t="s">
        <v>25</v>
      </c>
      <c r="R2440" t="s">
        <v>44</v>
      </c>
      <c r="S2440" s="49" t="str">
        <f t="shared" si="305"/>
        <v>Card</v>
      </c>
      <c r="T2440" s="3">
        <v>0.03</v>
      </c>
      <c r="U2440" s="2">
        <v>6.8900000000000006</v>
      </c>
      <c r="V2440" s="2">
        <v>2.1</v>
      </c>
      <c r="W2440" s="54">
        <f>_xlfn.XLOOKUP(M2440,Market!A:A,Market!F:F,0)</f>
        <v>0.06</v>
      </c>
      <c r="X2440" s="55">
        <f t="shared" si="306"/>
        <v>0.20670000000000002</v>
      </c>
      <c r="Y2440" s="55">
        <f t="shared" si="307"/>
        <v>4.7900000000000009</v>
      </c>
      <c r="Z2440" s="54">
        <f t="shared" si="308"/>
        <v>0.69521044992743108</v>
      </c>
      <c r="AA2440" s="49" t="str">
        <f t="shared" ca="1" si="309"/>
        <v>N</v>
      </c>
      <c r="AB2440" s="49">
        <f t="shared" ca="1" si="310"/>
        <v>5</v>
      </c>
      <c r="AC2440" s="49" t="str">
        <f t="shared" ca="1" si="311"/>
        <v>N</v>
      </c>
    </row>
    <row r="2441" spans="1:29" x14ac:dyDescent="0.25">
      <c r="A2441">
        <v>9738</v>
      </c>
      <c r="B2441" s="9">
        <v>43571</v>
      </c>
      <c r="C2441" s="50" t="str">
        <f t="shared" si="304"/>
        <v>N</v>
      </c>
      <c r="D2441" s="52">
        <f>_xlfn.XLOOKUP(B2441,Cal_Date!B:B,Cal_Date!A:A,0)</f>
        <v>3</v>
      </c>
      <c r="E2441">
        <v>2019</v>
      </c>
      <c r="F2441" t="s">
        <v>122</v>
      </c>
      <c r="G2441" t="s">
        <v>129</v>
      </c>
      <c r="H2441" t="s">
        <v>11</v>
      </c>
      <c r="I2441" t="s">
        <v>11</v>
      </c>
      <c r="J2441" t="s">
        <v>15</v>
      </c>
      <c r="K2441" t="s">
        <v>42</v>
      </c>
      <c r="L2441">
        <v>1</v>
      </c>
      <c r="M2441">
        <v>1008</v>
      </c>
      <c r="O2441" t="s">
        <v>28</v>
      </c>
      <c r="R2441" t="s">
        <v>44</v>
      </c>
      <c r="S2441" s="49" t="str">
        <f t="shared" si="305"/>
        <v>Card</v>
      </c>
      <c r="T2441" s="3">
        <v>0.03</v>
      </c>
      <c r="U2441" s="2">
        <v>2.7225000000000001</v>
      </c>
      <c r="V2441" s="2">
        <v>0.87</v>
      </c>
      <c r="W2441" s="54">
        <f>_xlfn.XLOOKUP(M2441,Market!A:A,Market!F:F,0)</f>
        <v>8.8999999999999996E-2</v>
      </c>
      <c r="X2441" s="55">
        <f t="shared" si="306"/>
        <v>8.1674999999999998E-2</v>
      </c>
      <c r="Y2441" s="55">
        <f t="shared" si="307"/>
        <v>1.8525</v>
      </c>
      <c r="Z2441" s="54">
        <f t="shared" si="308"/>
        <v>0.68044077134986225</v>
      </c>
      <c r="AA2441" s="49" t="str">
        <f t="shared" ca="1" si="309"/>
        <v>N</v>
      </c>
      <c r="AB2441" s="49">
        <f t="shared" ca="1" si="310"/>
        <v>5</v>
      </c>
      <c r="AC2441" s="49" t="str">
        <f t="shared" ca="1" si="311"/>
        <v>N</v>
      </c>
    </row>
    <row r="2442" spans="1:29" x14ac:dyDescent="0.25">
      <c r="A2442">
        <v>9739</v>
      </c>
      <c r="B2442" s="9">
        <v>43571</v>
      </c>
      <c r="C2442" s="50" t="str">
        <f t="shared" si="304"/>
        <v>N</v>
      </c>
      <c r="D2442" s="52">
        <f>_xlfn.XLOOKUP(B2442,Cal_Date!B:B,Cal_Date!A:A,0)</f>
        <v>3</v>
      </c>
      <c r="E2442">
        <v>2019</v>
      </c>
      <c r="F2442" t="s">
        <v>122</v>
      </c>
      <c r="G2442" t="s">
        <v>129</v>
      </c>
      <c r="H2442" t="s">
        <v>11</v>
      </c>
      <c r="I2442" t="s">
        <v>11</v>
      </c>
      <c r="J2442" t="s">
        <v>15</v>
      </c>
      <c r="K2442" t="s">
        <v>42</v>
      </c>
      <c r="L2442">
        <v>1</v>
      </c>
      <c r="M2442">
        <v>1009</v>
      </c>
      <c r="O2442" t="s">
        <v>28</v>
      </c>
      <c r="R2442" t="s">
        <v>44</v>
      </c>
      <c r="S2442" s="49" t="str">
        <f t="shared" si="305"/>
        <v>Card</v>
      </c>
      <c r="T2442" s="3">
        <v>0.03</v>
      </c>
      <c r="U2442" s="2">
        <v>2.7225000000000001</v>
      </c>
      <c r="V2442" s="2">
        <v>0.87</v>
      </c>
      <c r="W2442" s="54">
        <f>_xlfn.XLOOKUP(M2442,Market!A:A,Market!F:F,0)</f>
        <v>8.8999999999999996E-2</v>
      </c>
      <c r="X2442" s="55">
        <f t="shared" si="306"/>
        <v>8.1674999999999998E-2</v>
      </c>
      <c r="Y2442" s="55">
        <f t="shared" si="307"/>
        <v>1.8525</v>
      </c>
      <c r="Z2442" s="54">
        <f t="shared" si="308"/>
        <v>0.68044077134986225</v>
      </c>
      <c r="AA2442" s="49" t="str">
        <f t="shared" ca="1" si="309"/>
        <v>N</v>
      </c>
      <c r="AB2442" s="49">
        <f t="shared" ca="1" si="310"/>
        <v>5</v>
      </c>
      <c r="AC2442" s="49" t="str">
        <f t="shared" ca="1" si="311"/>
        <v>N</v>
      </c>
    </row>
    <row r="2443" spans="1:29" x14ac:dyDescent="0.25">
      <c r="A2443">
        <v>9740</v>
      </c>
      <c r="B2443" s="9">
        <v>43571</v>
      </c>
      <c r="C2443" s="50" t="str">
        <f t="shared" si="304"/>
        <v>N</v>
      </c>
      <c r="D2443" s="52">
        <f>_xlfn.XLOOKUP(B2443,Cal_Date!B:B,Cal_Date!A:A,0)</f>
        <v>3</v>
      </c>
      <c r="E2443">
        <v>2019</v>
      </c>
      <c r="F2443" t="s">
        <v>122</v>
      </c>
      <c r="G2443" t="s">
        <v>129</v>
      </c>
      <c r="H2443" t="s">
        <v>11</v>
      </c>
      <c r="I2443" t="s">
        <v>11</v>
      </c>
      <c r="J2443" t="s">
        <v>15</v>
      </c>
      <c r="K2443" t="s">
        <v>42</v>
      </c>
      <c r="L2443">
        <v>1</v>
      </c>
      <c r="M2443">
        <v>1001</v>
      </c>
      <c r="O2443" t="s">
        <v>25</v>
      </c>
      <c r="R2443" t="s">
        <v>44</v>
      </c>
      <c r="S2443" s="49" t="str">
        <f t="shared" si="305"/>
        <v>Card</v>
      </c>
      <c r="T2443" s="3">
        <v>0.03</v>
      </c>
      <c r="U2443" s="2">
        <v>2.6500000000000004</v>
      </c>
      <c r="V2443" s="2">
        <v>0.87</v>
      </c>
      <c r="W2443" s="54">
        <f>_xlfn.XLOOKUP(M2443,Market!A:A,Market!F:F,0)</f>
        <v>0.06</v>
      </c>
      <c r="X2443" s="55">
        <f t="shared" si="306"/>
        <v>7.9500000000000001E-2</v>
      </c>
      <c r="Y2443" s="55">
        <f t="shared" si="307"/>
        <v>1.7800000000000002</v>
      </c>
      <c r="Z2443" s="54">
        <f t="shared" si="308"/>
        <v>0.67169811320754713</v>
      </c>
      <c r="AA2443" s="49" t="str">
        <f t="shared" ca="1" si="309"/>
        <v>N</v>
      </c>
      <c r="AB2443" s="49">
        <f t="shared" ca="1" si="310"/>
        <v>5</v>
      </c>
      <c r="AC2443" s="49" t="str">
        <f t="shared" ca="1" si="311"/>
        <v>N</v>
      </c>
    </row>
    <row r="2444" spans="1:29" x14ac:dyDescent="0.25">
      <c r="A2444">
        <v>9741</v>
      </c>
      <c r="B2444" s="9">
        <v>43571</v>
      </c>
      <c r="C2444" s="50" t="str">
        <f t="shared" si="304"/>
        <v>N</v>
      </c>
      <c r="D2444" s="52">
        <f>_xlfn.XLOOKUP(B2444,Cal_Date!B:B,Cal_Date!A:A,0)</f>
        <v>3</v>
      </c>
      <c r="E2444">
        <v>2019</v>
      </c>
      <c r="F2444" t="s">
        <v>122</v>
      </c>
      <c r="G2444" t="s">
        <v>129</v>
      </c>
      <c r="H2444" t="s">
        <v>48</v>
      </c>
      <c r="I2444" t="s">
        <v>18</v>
      </c>
      <c r="J2444" t="s">
        <v>10</v>
      </c>
      <c r="K2444" t="s">
        <v>43</v>
      </c>
      <c r="L2444">
        <v>1</v>
      </c>
      <c r="M2444">
        <v>1001</v>
      </c>
      <c r="O2444" t="s">
        <v>25</v>
      </c>
      <c r="R2444" t="s">
        <v>44</v>
      </c>
      <c r="S2444" s="49" t="str">
        <f t="shared" si="305"/>
        <v>Card</v>
      </c>
      <c r="T2444" s="3">
        <v>0.03</v>
      </c>
      <c r="U2444" s="2">
        <v>7.42</v>
      </c>
      <c r="V2444" s="2">
        <v>1.46</v>
      </c>
      <c r="W2444" s="54">
        <f>_xlfn.XLOOKUP(M2444,Market!A:A,Market!F:F,0)</f>
        <v>0.06</v>
      </c>
      <c r="X2444" s="55">
        <f t="shared" si="306"/>
        <v>0.22259999999999999</v>
      </c>
      <c r="Y2444" s="55">
        <f t="shared" si="307"/>
        <v>5.96</v>
      </c>
      <c r="Z2444" s="54">
        <f t="shared" si="308"/>
        <v>0.80323450134770891</v>
      </c>
      <c r="AA2444" s="49" t="str">
        <f t="shared" ca="1" si="309"/>
        <v>N</v>
      </c>
      <c r="AB2444" s="49">
        <f t="shared" ca="1" si="310"/>
        <v>5</v>
      </c>
      <c r="AC2444" s="49" t="str">
        <f t="shared" ca="1" si="311"/>
        <v>N</v>
      </c>
    </row>
    <row r="2445" spans="1:29" x14ac:dyDescent="0.25">
      <c r="A2445">
        <v>9742</v>
      </c>
      <c r="B2445" s="9">
        <v>43571</v>
      </c>
      <c r="C2445" s="50" t="str">
        <f t="shared" si="304"/>
        <v>N</v>
      </c>
      <c r="D2445" s="52">
        <f>_xlfn.XLOOKUP(B2445,Cal_Date!B:B,Cal_Date!A:A,0)</f>
        <v>3</v>
      </c>
      <c r="E2445">
        <v>2019</v>
      </c>
      <c r="F2445" t="s">
        <v>122</v>
      </c>
      <c r="G2445" t="s">
        <v>129</v>
      </c>
      <c r="H2445" t="s">
        <v>48</v>
      </c>
      <c r="I2445" t="s">
        <v>18</v>
      </c>
      <c r="J2445" t="s">
        <v>10</v>
      </c>
      <c r="K2445" t="s">
        <v>43</v>
      </c>
      <c r="L2445">
        <v>2</v>
      </c>
      <c r="M2445">
        <v>1001</v>
      </c>
      <c r="O2445" t="s">
        <v>25</v>
      </c>
      <c r="R2445" t="s">
        <v>44</v>
      </c>
      <c r="S2445" s="49" t="str">
        <f t="shared" si="305"/>
        <v>Card</v>
      </c>
      <c r="T2445" s="3">
        <v>0.03</v>
      </c>
      <c r="U2445" s="2">
        <v>14.84</v>
      </c>
      <c r="V2445" s="2">
        <v>2.92</v>
      </c>
      <c r="W2445" s="54">
        <f>_xlfn.XLOOKUP(M2445,Market!A:A,Market!F:F,0)</f>
        <v>0.06</v>
      </c>
      <c r="X2445" s="55">
        <f t="shared" si="306"/>
        <v>0.44519999999999998</v>
      </c>
      <c r="Y2445" s="55">
        <f t="shared" si="307"/>
        <v>11.92</v>
      </c>
      <c r="Z2445" s="54">
        <f t="shared" si="308"/>
        <v>0.80323450134770891</v>
      </c>
      <c r="AA2445" s="49" t="str">
        <f t="shared" ca="1" si="309"/>
        <v>N</v>
      </c>
      <c r="AB2445" s="49">
        <f t="shared" ca="1" si="310"/>
        <v>5</v>
      </c>
      <c r="AC2445" s="49" t="str">
        <f t="shared" ca="1" si="311"/>
        <v>N</v>
      </c>
    </row>
    <row r="2446" spans="1:29" x14ac:dyDescent="0.25">
      <c r="A2446">
        <v>9743</v>
      </c>
      <c r="B2446" s="9">
        <v>43571</v>
      </c>
      <c r="C2446" s="50" t="str">
        <f t="shared" si="304"/>
        <v>N</v>
      </c>
      <c r="D2446" s="52">
        <f>_xlfn.XLOOKUP(B2446,Cal_Date!B:B,Cal_Date!A:A,0)</f>
        <v>3</v>
      </c>
      <c r="E2446">
        <v>2019</v>
      </c>
      <c r="F2446" t="s">
        <v>122</v>
      </c>
      <c r="G2446" t="s">
        <v>129</v>
      </c>
      <c r="H2446" t="s">
        <v>14</v>
      </c>
      <c r="I2446" t="s">
        <v>13</v>
      </c>
      <c r="J2446" t="s">
        <v>15</v>
      </c>
      <c r="K2446" t="s">
        <v>43</v>
      </c>
      <c r="L2446">
        <v>2</v>
      </c>
      <c r="M2446">
        <v>1002</v>
      </c>
      <c r="O2446" t="s">
        <v>28</v>
      </c>
      <c r="R2446" t="s">
        <v>44</v>
      </c>
      <c r="S2446" s="49" t="str">
        <f t="shared" si="305"/>
        <v>Card</v>
      </c>
      <c r="T2446" s="3">
        <v>0.03</v>
      </c>
      <c r="U2446" s="2">
        <v>13.780000000000001</v>
      </c>
      <c r="V2446" s="2">
        <v>4.24</v>
      </c>
      <c r="W2446" s="54">
        <f>_xlfn.XLOOKUP(M2446,Market!A:A,Market!F:F,0)</f>
        <v>0.06</v>
      </c>
      <c r="X2446" s="55">
        <f t="shared" si="306"/>
        <v>0.41340000000000005</v>
      </c>
      <c r="Y2446" s="55">
        <f t="shared" si="307"/>
        <v>9.5400000000000009</v>
      </c>
      <c r="Z2446" s="54">
        <f t="shared" si="308"/>
        <v>0.69230769230769229</v>
      </c>
      <c r="AA2446" s="49" t="str">
        <f t="shared" ca="1" si="309"/>
        <v>N</v>
      </c>
      <c r="AB2446" s="49">
        <f t="shared" ca="1" si="310"/>
        <v>5</v>
      </c>
      <c r="AC2446" s="49" t="str">
        <f t="shared" ca="1" si="311"/>
        <v>N</v>
      </c>
    </row>
    <row r="2447" spans="1:29" x14ac:dyDescent="0.25">
      <c r="A2447">
        <v>9744</v>
      </c>
      <c r="B2447" s="9">
        <v>43571</v>
      </c>
      <c r="C2447" s="50" t="str">
        <f t="shared" si="304"/>
        <v>N</v>
      </c>
      <c r="D2447" s="52">
        <f>_xlfn.XLOOKUP(B2447,Cal_Date!B:B,Cal_Date!A:A,0)</f>
        <v>3</v>
      </c>
      <c r="E2447">
        <v>2019</v>
      </c>
      <c r="F2447" t="s">
        <v>122</v>
      </c>
      <c r="G2447" t="s">
        <v>129</v>
      </c>
      <c r="H2447" t="s">
        <v>48</v>
      </c>
      <c r="I2447" t="s">
        <v>18</v>
      </c>
      <c r="J2447" t="s">
        <v>10</v>
      </c>
      <c r="K2447" t="s">
        <v>43</v>
      </c>
      <c r="L2447">
        <v>1</v>
      </c>
      <c r="M2447">
        <v>1003</v>
      </c>
      <c r="O2447" t="s">
        <v>25</v>
      </c>
      <c r="R2447" t="s">
        <v>44</v>
      </c>
      <c r="S2447" s="49" t="str">
        <f t="shared" si="305"/>
        <v>Card</v>
      </c>
      <c r="T2447" s="3">
        <v>0.03</v>
      </c>
      <c r="U2447" s="2">
        <v>7.42</v>
      </c>
      <c r="V2447" s="2">
        <v>1.46</v>
      </c>
      <c r="W2447" s="54">
        <f>_xlfn.XLOOKUP(M2447,Market!A:A,Market!F:F,0)</f>
        <v>0.06</v>
      </c>
      <c r="X2447" s="55">
        <f t="shared" si="306"/>
        <v>0.22259999999999999</v>
      </c>
      <c r="Y2447" s="55">
        <f t="shared" si="307"/>
        <v>5.96</v>
      </c>
      <c r="Z2447" s="54">
        <f t="shared" si="308"/>
        <v>0.80323450134770891</v>
      </c>
      <c r="AA2447" s="49" t="str">
        <f t="shared" ca="1" si="309"/>
        <v>N</v>
      </c>
      <c r="AB2447" s="49">
        <f t="shared" ca="1" si="310"/>
        <v>5</v>
      </c>
      <c r="AC2447" s="49" t="str">
        <f t="shared" ca="1" si="311"/>
        <v>N</v>
      </c>
    </row>
    <row r="2448" spans="1:29" x14ac:dyDescent="0.25">
      <c r="A2448">
        <v>9745</v>
      </c>
      <c r="B2448" s="9">
        <v>43571</v>
      </c>
      <c r="C2448" s="50" t="str">
        <f t="shared" si="304"/>
        <v>N</v>
      </c>
      <c r="D2448" s="52">
        <f>_xlfn.XLOOKUP(B2448,Cal_Date!B:B,Cal_Date!A:A,0)</f>
        <v>3</v>
      </c>
      <c r="E2448">
        <v>2019</v>
      </c>
      <c r="F2448" t="s">
        <v>122</v>
      </c>
      <c r="G2448" t="s">
        <v>129</v>
      </c>
      <c r="H2448" t="s">
        <v>11</v>
      </c>
      <c r="I2448" t="s">
        <v>11</v>
      </c>
      <c r="J2448" t="s">
        <v>15</v>
      </c>
      <c r="K2448" t="s">
        <v>42</v>
      </c>
      <c r="L2448">
        <v>1</v>
      </c>
      <c r="M2448">
        <v>1003</v>
      </c>
      <c r="O2448" t="s">
        <v>25</v>
      </c>
      <c r="R2448" t="s">
        <v>44</v>
      </c>
      <c r="S2448" s="49" t="str">
        <f t="shared" si="305"/>
        <v>Card</v>
      </c>
      <c r="T2448" s="3">
        <v>0.03</v>
      </c>
      <c r="U2448" s="2">
        <v>2.6500000000000004</v>
      </c>
      <c r="V2448" s="2">
        <v>0.87</v>
      </c>
      <c r="W2448" s="54">
        <f>_xlfn.XLOOKUP(M2448,Market!A:A,Market!F:F,0)</f>
        <v>0.06</v>
      </c>
      <c r="X2448" s="55">
        <f t="shared" si="306"/>
        <v>7.9500000000000001E-2</v>
      </c>
      <c r="Y2448" s="55">
        <f t="shared" si="307"/>
        <v>1.7800000000000002</v>
      </c>
      <c r="Z2448" s="54">
        <f t="shared" si="308"/>
        <v>0.67169811320754713</v>
      </c>
      <c r="AA2448" s="49" t="str">
        <f t="shared" ca="1" si="309"/>
        <v>N</v>
      </c>
      <c r="AB2448" s="49">
        <f t="shared" ca="1" si="310"/>
        <v>5</v>
      </c>
      <c r="AC2448" s="49" t="str">
        <f t="shared" ca="1" si="311"/>
        <v>N</v>
      </c>
    </row>
    <row r="2449" spans="1:29" x14ac:dyDescent="0.25">
      <c r="A2449">
        <v>9746</v>
      </c>
      <c r="B2449" s="9">
        <v>43571</v>
      </c>
      <c r="C2449" s="50" t="str">
        <f t="shared" si="304"/>
        <v>N</v>
      </c>
      <c r="D2449" s="52">
        <f>_xlfn.XLOOKUP(B2449,Cal_Date!B:B,Cal_Date!A:A,0)</f>
        <v>3</v>
      </c>
      <c r="E2449">
        <v>2019</v>
      </c>
      <c r="F2449" t="s">
        <v>122</v>
      </c>
      <c r="G2449" t="s">
        <v>129</v>
      </c>
      <c r="H2449" t="s">
        <v>11</v>
      </c>
      <c r="I2449" t="s">
        <v>11</v>
      </c>
      <c r="J2449" t="s">
        <v>15</v>
      </c>
      <c r="K2449" t="s">
        <v>42</v>
      </c>
      <c r="L2449">
        <v>1</v>
      </c>
      <c r="M2449">
        <v>1003</v>
      </c>
      <c r="O2449" t="s">
        <v>25</v>
      </c>
      <c r="R2449" t="s">
        <v>44</v>
      </c>
      <c r="S2449" s="49" t="str">
        <f t="shared" si="305"/>
        <v>Card</v>
      </c>
      <c r="T2449" s="3">
        <v>0.03</v>
      </c>
      <c r="U2449" s="2">
        <v>2.6500000000000004</v>
      </c>
      <c r="V2449" s="2">
        <v>0.87</v>
      </c>
      <c r="W2449" s="54">
        <f>_xlfn.XLOOKUP(M2449,Market!A:A,Market!F:F,0)</f>
        <v>0.06</v>
      </c>
      <c r="X2449" s="55">
        <f t="shared" si="306"/>
        <v>7.9500000000000001E-2</v>
      </c>
      <c r="Y2449" s="55">
        <f t="shared" si="307"/>
        <v>1.7800000000000002</v>
      </c>
      <c r="Z2449" s="54">
        <f t="shared" si="308"/>
        <v>0.67169811320754713</v>
      </c>
      <c r="AA2449" s="49" t="str">
        <f t="shared" ca="1" si="309"/>
        <v>N</v>
      </c>
      <c r="AB2449" s="49">
        <f t="shared" ca="1" si="310"/>
        <v>5</v>
      </c>
      <c r="AC2449" s="49" t="str">
        <f t="shared" ca="1" si="311"/>
        <v>N</v>
      </c>
    </row>
    <row r="2450" spans="1:29" x14ac:dyDescent="0.25">
      <c r="A2450">
        <v>9747</v>
      </c>
      <c r="B2450" s="9">
        <v>43571</v>
      </c>
      <c r="C2450" s="50" t="str">
        <f t="shared" si="304"/>
        <v>N</v>
      </c>
      <c r="D2450" s="52">
        <f>_xlfn.XLOOKUP(B2450,Cal_Date!B:B,Cal_Date!A:A,0)</f>
        <v>3</v>
      </c>
      <c r="E2450">
        <v>2019</v>
      </c>
      <c r="F2450" t="s">
        <v>122</v>
      </c>
      <c r="G2450" t="s">
        <v>129</v>
      </c>
      <c r="H2450" t="s">
        <v>14</v>
      </c>
      <c r="I2450" t="s">
        <v>13</v>
      </c>
      <c r="J2450" t="s">
        <v>15</v>
      </c>
      <c r="K2450" t="s">
        <v>43</v>
      </c>
      <c r="L2450">
        <v>2</v>
      </c>
      <c r="M2450">
        <v>1004</v>
      </c>
      <c r="O2450" t="s">
        <v>28</v>
      </c>
      <c r="R2450" t="s">
        <v>44</v>
      </c>
      <c r="S2450" s="49" t="str">
        <f t="shared" si="305"/>
        <v>Card</v>
      </c>
      <c r="T2450" s="3">
        <v>0.03</v>
      </c>
      <c r="U2450" s="2">
        <v>13.780000000000001</v>
      </c>
      <c r="V2450" s="2">
        <v>4.24</v>
      </c>
      <c r="W2450" s="54">
        <f>_xlfn.XLOOKUP(M2450,Market!A:A,Market!F:F,0)</f>
        <v>0.06</v>
      </c>
      <c r="X2450" s="55">
        <f t="shared" si="306"/>
        <v>0.41340000000000005</v>
      </c>
      <c r="Y2450" s="55">
        <f t="shared" si="307"/>
        <v>9.5400000000000009</v>
      </c>
      <c r="Z2450" s="54">
        <f t="shared" si="308"/>
        <v>0.69230769230769229</v>
      </c>
      <c r="AA2450" s="49" t="str">
        <f t="shared" ca="1" si="309"/>
        <v>N</v>
      </c>
      <c r="AB2450" s="49">
        <f t="shared" ca="1" si="310"/>
        <v>5</v>
      </c>
      <c r="AC2450" s="49" t="str">
        <f t="shared" ca="1" si="311"/>
        <v>N</v>
      </c>
    </row>
    <row r="2451" spans="1:29" x14ac:dyDescent="0.25">
      <c r="A2451">
        <v>9748</v>
      </c>
      <c r="B2451" s="9">
        <v>43571</v>
      </c>
      <c r="C2451" s="50" t="str">
        <f t="shared" si="304"/>
        <v>N</v>
      </c>
      <c r="D2451" s="52">
        <f>_xlfn.XLOOKUP(B2451,Cal_Date!B:B,Cal_Date!A:A,0)</f>
        <v>3</v>
      </c>
      <c r="E2451">
        <v>2019</v>
      </c>
      <c r="F2451" t="s">
        <v>122</v>
      </c>
      <c r="G2451" t="s">
        <v>129</v>
      </c>
      <c r="H2451" t="s">
        <v>11</v>
      </c>
      <c r="I2451" t="s">
        <v>11</v>
      </c>
      <c r="J2451" t="s">
        <v>15</v>
      </c>
      <c r="K2451" t="s">
        <v>42</v>
      </c>
      <c r="L2451">
        <v>1</v>
      </c>
      <c r="M2451">
        <v>1005</v>
      </c>
      <c r="O2451" t="s">
        <v>25</v>
      </c>
      <c r="R2451" t="s">
        <v>44</v>
      </c>
      <c r="S2451" s="49" t="str">
        <f t="shared" si="305"/>
        <v>Card</v>
      </c>
      <c r="T2451" s="3">
        <v>0.03</v>
      </c>
      <c r="U2451" s="2">
        <v>2.7225000000000001</v>
      </c>
      <c r="V2451" s="2">
        <v>0.87</v>
      </c>
      <c r="W2451" s="54">
        <f>_xlfn.XLOOKUP(M2451,Market!A:A,Market!F:F,0)</f>
        <v>8.8999999999999996E-2</v>
      </c>
      <c r="X2451" s="55">
        <f t="shared" si="306"/>
        <v>8.1674999999999998E-2</v>
      </c>
      <c r="Y2451" s="55">
        <f t="shared" si="307"/>
        <v>1.8525</v>
      </c>
      <c r="Z2451" s="54">
        <f t="shared" si="308"/>
        <v>0.68044077134986225</v>
      </c>
      <c r="AA2451" s="49" t="str">
        <f t="shared" ca="1" si="309"/>
        <v>N</v>
      </c>
      <c r="AB2451" s="49">
        <f t="shared" ca="1" si="310"/>
        <v>5</v>
      </c>
      <c r="AC2451" s="49" t="str">
        <f t="shared" ca="1" si="311"/>
        <v>N</v>
      </c>
    </row>
    <row r="2452" spans="1:29" x14ac:dyDescent="0.25">
      <c r="A2452">
        <v>9749</v>
      </c>
      <c r="B2452" s="9">
        <v>43571</v>
      </c>
      <c r="C2452" s="50" t="str">
        <f t="shared" si="304"/>
        <v>N</v>
      </c>
      <c r="D2452" s="52">
        <f>_xlfn.XLOOKUP(B2452,Cal_Date!B:B,Cal_Date!A:A,0)</f>
        <v>3</v>
      </c>
      <c r="E2452">
        <v>2019</v>
      </c>
      <c r="F2452" t="s">
        <v>122</v>
      </c>
      <c r="G2452" t="s">
        <v>129</v>
      </c>
      <c r="H2452" t="s">
        <v>11</v>
      </c>
      <c r="I2452" t="s">
        <v>11</v>
      </c>
      <c r="J2452" t="s">
        <v>15</v>
      </c>
      <c r="K2452" t="s">
        <v>42</v>
      </c>
      <c r="L2452">
        <v>2</v>
      </c>
      <c r="M2452">
        <v>1005</v>
      </c>
      <c r="O2452" t="s">
        <v>25</v>
      </c>
      <c r="R2452" t="s">
        <v>44</v>
      </c>
      <c r="S2452" s="49" t="str">
        <f t="shared" si="305"/>
        <v>Card</v>
      </c>
      <c r="T2452" s="3">
        <v>0.03</v>
      </c>
      <c r="U2452" s="2">
        <v>5.4450000000000003</v>
      </c>
      <c r="V2452" s="2">
        <v>1.74</v>
      </c>
      <c r="W2452" s="54">
        <f>_xlfn.XLOOKUP(M2452,Market!A:A,Market!F:F,0)</f>
        <v>8.8999999999999996E-2</v>
      </c>
      <c r="X2452" s="55">
        <f t="shared" si="306"/>
        <v>0.16335</v>
      </c>
      <c r="Y2452" s="55">
        <f t="shared" si="307"/>
        <v>3.7050000000000001</v>
      </c>
      <c r="Z2452" s="54">
        <f t="shared" si="308"/>
        <v>0.68044077134986225</v>
      </c>
      <c r="AA2452" s="49" t="str">
        <f t="shared" ca="1" si="309"/>
        <v>N</v>
      </c>
      <c r="AB2452" s="49">
        <f t="shared" ca="1" si="310"/>
        <v>5</v>
      </c>
      <c r="AC2452" s="49" t="str">
        <f t="shared" ca="1" si="311"/>
        <v>N</v>
      </c>
    </row>
    <row r="2453" spans="1:29" x14ac:dyDescent="0.25">
      <c r="A2453">
        <v>9750</v>
      </c>
      <c r="B2453" s="9">
        <v>43571</v>
      </c>
      <c r="C2453" s="50" t="str">
        <f t="shared" si="304"/>
        <v>N</v>
      </c>
      <c r="D2453" s="52">
        <f>_xlfn.XLOOKUP(B2453,Cal_Date!B:B,Cal_Date!A:A,0)</f>
        <v>3</v>
      </c>
      <c r="E2453">
        <v>2019</v>
      </c>
      <c r="F2453" t="s">
        <v>122</v>
      </c>
      <c r="G2453" t="s">
        <v>129</v>
      </c>
      <c r="H2453" t="s">
        <v>48</v>
      </c>
      <c r="I2453" t="s">
        <v>18</v>
      </c>
      <c r="J2453" t="s">
        <v>10</v>
      </c>
      <c r="K2453" t="s">
        <v>43</v>
      </c>
      <c r="L2453">
        <v>1</v>
      </c>
      <c r="M2453">
        <v>1003</v>
      </c>
      <c r="O2453" t="s">
        <v>25</v>
      </c>
      <c r="R2453" t="s">
        <v>44</v>
      </c>
      <c r="S2453" s="49" t="str">
        <f t="shared" si="305"/>
        <v>Card</v>
      </c>
      <c r="T2453" s="3">
        <v>0.03</v>
      </c>
      <c r="U2453" s="2">
        <v>7.42</v>
      </c>
      <c r="V2453" s="2">
        <v>1.46</v>
      </c>
      <c r="W2453" s="54">
        <f>_xlfn.XLOOKUP(M2453,Market!A:A,Market!F:F,0)</f>
        <v>0.06</v>
      </c>
      <c r="X2453" s="55">
        <f t="shared" si="306"/>
        <v>0.22259999999999999</v>
      </c>
      <c r="Y2453" s="55">
        <f t="shared" si="307"/>
        <v>5.96</v>
      </c>
      <c r="Z2453" s="54">
        <f t="shared" si="308"/>
        <v>0.80323450134770891</v>
      </c>
      <c r="AA2453" s="49" t="str">
        <f t="shared" ca="1" si="309"/>
        <v>N</v>
      </c>
      <c r="AB2453" s="49">
        <f t="shared" ca="1" si="310"/>
        <v>5</v>
      </c>
      <c r="AC2453" s="49" t="str">
        <f t="shared" ca="1" si="311"/>
        <v>N</v>
      </c>
    </row>
    <row r="2454" spans="1:29" x14ac:dyDescent="0.25">
      <c r="A2454">
        <v>9751</v>
      </c>
      <c r="B2454" s="9">
        <v>43571</v>
      </c>
      <c r="C2454" s="50" t="str">
        <f t="shared" si="304"/>
        <v>N</v>
      </c>
      <c r="D2454" s="52">
        <f>_xlfn.XLOOKUP(B2454,Cal_Date!B:B,Cal_Date!A:A,0)</f>
        <v>3</v>
      </c>
      <c r="E2454">
        <v>2019</v>
      </c>
      <c r="F2454" t="s">
        <v>122</v>
      </c>
      <c r="G2454" t="s">
        <v>129</v>
      </c>
      <c r="H2454" t="s">
        <v>14</v>
      </c>
      <c r="I2454" t="s">
        <v>13</v>
      </c>
      <c r="J2454" t="s">
        <v>15</v>
      </c>
      <c r="K2454" t="s">
        <v>43</v>
      </c>
      <c r="L2454">
        <v>2</v>
      </c>
      <c r="M2454">
        <v>1007</v>
      </c>
      <c r="O2454" t="s">
        <v>28</v>
      </c>
      <c r="R2454" t="s">
        <v>44</v>
      </c>
      <c r="S2454" s="49" t="str">
        <f t="shared" si="305"/>
        <v>Card</v>
      </c>
      <c r="T2454" s="3">
        <v>0.03</v>
      </c>
      <c r="U2454" s="2">
        <v>15.245999999999999</v>
      </c>
      <c r="V2454" s="2">
        <v>4.4800000000000004</v>
      </c>
      <c r="W2454" s="54">
        <f>_xlfn.XLOOKUP(M2454,Market!A:A,Market!F:F,0)</f>
        <v>8.8999999999999996E-2</v>
      </c>
      <c r="X2454" s="55">
        <f t="shared" si="306"/>
        <v>0.45737999999999995</v>
      </c>
      <c r="Y2454" s="55">
        <f t="shared" si="307"/>
        <v>10.765999999999998</v>
      </c>
      <c r="Z2454" s="54">
        <f t="shared" si="308"/>
        <v>0.70615243342516065</v>
      </c>
      <c r="AA2454" s="49" t="str">
        <f t="shared" ca="1" si="309"/>
        <v>N</v>
      </c>
      <c r="AB2454" s="49">
        <f t="shared" ca="1" si="310"/>
        <v>5</v>
      </c>
      <c r="AC2454" s="49" t="str">
        <f t="shared" ca="1" si="311"/>
        <v>N</v>
      </c>
    </row>
    <row r="2455" spans="1:29" x14ac:dyDescent="0.25">
      <c r="A2455">
        <v>9752</v>
      </c>
      <c r="B2455" s="9">
        <v>43571</v>
      </c>
      <c r="C2455" s="50" t="str">
        <f t="shared" si="304"/>
        <v>N</v>
      </c>
      <c r="D2455" s="52">
        <f>_xlfn.XLOOKUP(B2455,Cal_Date!B:B,Cal_Date!A:A,0)</f>
        <v>3</v>
      </c>
      <c r="E2455">
        <v>2019</v>
      </c>
      <c r="F2455" t="s">
        <v>122</v>
      </c>
      <c r="G2455" t="s">
        <v>129</v>
      </c>
      <c r="H2455" t="s">
        <v>11</v>
      </c>
      <c r="I2455" t="s">
        <v>11</v>
      </c>
      <c r="J2455" t="s">
        <v>15</v>
      </c>
      <c r="K2455" t="s">
        <v>42</v>
      </c>
      <c r="L2455">
        <v>1</v>
      </c>
      <c r="M2455">
        <v>1006</v>
      </c>
      <c r="O2455" t="s">
        <v>28</v>
      </c>
      <c r="R2455" t="s">
        <v>46</v>
      </c>
      <c r="S2455" s="49" t="str">
        <f t="shared" si="305"/>
        <v>Card</v>
      </c>
      <c r="T2455" s="3">
        <v>0.04</v>
      </c>
      <c r="U2455" s="2">
        <v>2.7225000000000001</v>
      </c>
      <c r="V2455" s="2">
        <v>0.87</v>
      </c>
      <c r="W2455" s="54">
        <f>_xlfn.XLOOKUP(M2455,Market!A:A,Market!F:F,0)</f>
        <v>8.8999999999999996E-2</v>
      </c>
      <c r="X2455" s="55">
        <f t="shared" si="306"/>
        <v>0.10890000000000001</v>
      </c>
      <c r="Y2455" s="55">
        <f t="shared" si="307"/>
        <v>1.8525</v>
      </c>
      <c r="Z2455" s="54">
        <f t="shared" si="308"/>
        <v>0.68044077134986225</v>
      </c>
      <c r="AA2455" s="49" t="str">
        <f t="shared" ca="1" si="309"/>
        <v>N</v>
      </c>
      <c r="AB2455" s="49">
        <f t="shared" ca="1" si="310"/>
        <v>5</v>
      </c>
      <c r="AC2455" s="49" t="str">
        <f t="shared" ca="1" si="311"/>
        <v>N</v>
      </c>
    </row>
    <row r="2456" spans="1:29" x14ac:dyDescent="0.25">
      <c r="A2456">
        <v>9753</v>
      </c>
      <c r="B2456" s="9">
        <v>43571</v>
      </c>
      <c r="C2456" s="50" t="str">
        <f t="shared" si="304"/>
        <v>N</v>
      </c>
      <c r="D2456" s="52">
        <f>_xlfn.XLOOKUP(B2456,Cal_Date!B:B,Cal_Date!A:A,0)</f>
        <v>3</v>
      </c>
      <c r="E2456">
        <v>2019</v>
      </c>
      <c r="F2456" t="s">
        <v>122</v>
      </c>
      <c r="G2456" t="s">
        <v>129</v>
      </c>
      <c r="H2456" t="s">
        <v>11</v>
      </c>
      <c r="I2456" t="s">
        <v>13</v>
      </c>
      <c r="J2456" t="s">
        <v>15</v>
      </c>
      <c r="K2456" t="s">
        <v>42</v>
      </c>
      <c r="L2456">
        <v>1</v>
      </c>
      <c r="M2456">
        <v>1006</v>
      </c>
      <c r="O2456" t="s">
        <v>28</v>
      </c>
      <c r="R2456" t="s">
        <v>44</v>
      </c>
      <c r="S2456" s="49" t="str">
        <f t="shared" si="305"/>
        <v>Card</v>
      </c>
      <c r="T2456" s="3">
        <v>0.03</v>
      </c>
      <c r="U2456" s="2">
        <v>2.7225000000000001</v>
      </c>
      <c r="V2456" s="2">
        <v>1.42</v>
      </c>
      <c r="W2456" s="54">
        <f>_xlfn.XLOOKUP(M2456,Market!A:A,Market!F:F,0)</f>
        <v>8.8999999999999996E-2</v>
      </c>
      <c r="X2456" s="55">
        <f t="shared" si="306"/>
        <v>8.1674999999999998E-2</v>
      </c>
      <c r="Y2456" s="55">
        <f t="shared" si="307"/>
        <v>1.3025000000000002</v>
      </c>
      <c r="Z2456" s="54">
        <f t="shared" si="308"/>
        <v>0.47842056932966032</v>
      </c>
      <c r="AA2456" s="49" t="str">
        <f t="shared" ca="1" si="309"/>
        <v>N</v>
      </c>
      <c r="AB2456" s="49">
        <f t="shared" ca="1" si="310"/>
        <v>5</v>
      </c>
      <c r="AC2456" s="49" t="str">
        <f t="shared" ca="1" si="311"/>
        <v>N</v>
      </c>
    </row>
    <row r="2457" spans="1:29" x14ac:dyDescent="0.25">
      <c r="A2457">
        <v>9754</v>
      </c>
      <c r="B2457" s="9">
        <v>43571</v>
      </c>
      <c r="C2457" s="50" t="str">
        <f t="shared" si="304"/>
        <v>N</v>
      </c>
      <c r="D2457" s="52">
        <f>_xlfn.XLOOKUP(B2457,Cal_Date!B:B,Cal_Date!A:A,0)</f>
        <v>3</v>
      </c>
      <c r="E2457">
        <v>2019</v>
      </c>
      <c r="F2457" t="s">
        <v>122</v>
      </c>
      <c r="G2457" t="s">
        <v>129</v>
      </c>
      <c r="H2457" t="s">
        <v>11</v>
      </c>
      <c r="I2457" t="s">
        <v>13</v>
      </c>
      <c r="J2457" t="s">
        <v>15</v>
      </c>
      <c r="K2457" t="s">
        <v>42</v>
      </c>
      <c r="L2457">
        <v>1</v>
      </c>
      <c r="M2457">
        <v>1006</v>
      </c>
      <c r="O2457" t="s">
        <v>28</v>
      </c>
      <c r="R2457" t="s">
        <v>44</v>
      </c>
      <c r="S2457" s="49" t="str">
        <f t="shared" si="305"/>
        <v>Card</v>
      </c>
      <c r="T2457" s="3">
        <v>0.03</v>
      </c>
      <c r="U2457" s="2">
        <v>2.7225000000000001</v>
      </c>
      <c r="V2457" s="2">
        <v>1.42</v>
      </c>
      <c r="W2457" s="54">
        <f>_xlfn.XLOOKUP(M2457,Market!A:A,Market!F:F,0)</f>
        <v>8.8999999999999996E-2</v>
      </c>
      <c r="X2457" s="55">
        <f t="shared" si="306"/>
        <v>8.1674999999999998E-2</v>
      </c>
      <c r="Y2457" s="55">
        <f t="shared" si="307"/>
        <v>1.3025000000000002</v>
      </c>
      <c r="Z2457" s="54">
        <f t="shared" si="308"/>
        <v>0.47842056932966032</v>
      </c>
      <c r="AA2457" s="49" t="str">
        <f t="shared" ca="1" si="309"/>
        <v>N</v>
      </c>
      <c r="AB2457" s="49">
        <f t="shared" ca="1" si="310"/>
        <v>5</v>
      </c>
      <c r="AC2457" s="49" t="str">
        <f t="shared" ca="1" si="311"/>
        <v>N</v>
      </c>
    </row>
    <row r="2458" spans="1:29" x14ac:dyDescent="0.25">
      <c r="A2458">
        <v>9755</v>
      </c>
      <c r="B2458" s="9">
        <v>43571</v>
      </c>
      <c r="C2458" s="50" t="str">
        <f t="shared" si="304"/>
        <v>N</v>
      </c>
      <c r="D2458" s="52">
        <f>_xlfn.XLOOKUP(B2458,Cal_Date!B:B,Cal_Date!A:A,0)</f>
        <v>3</v>
      </c>
      <c r="E2458">
        <v>2019</v>
      </c>
      <c r="F2458" t="s">
        <v>122</v>
      </c>
      <c r="G2458" t="s">
        <v>129</v>
      </c>
      <c r="H2458" t="s">
        <v>11</v>
      </c>
      <c r="I2458" t="s">
        <v>11</v>
      </c>
      <c r="J2458" t="s">
        <v>15</v>
      </c>
      <c r="K2458" t="s">
        <v>42</v>
      </c>
      <c r="L2458">
        <v>1</v>
      </c>
      <c r="M2458">
        <v>1004</v>
      </c>
      <c r="O2458" t="s">
        <v>28</v>
      </c>
      <c r="R2458" t="s">
        <v>44</v>
      </c>
      <c r="S2458" s="49" t="str">
        <f t="shared" si="305"/>
        <v>Card</v>
      </c>
      <c r="T2458" s="3">
        <v>0.03</v>
      </c>
      <c r="U2458" s="2">
        <v>2.6500000000000004</v>
      </c>
      <c r="V2458" s="2">
        <v>0.87</v>
      </c>
      <c r="W2458" s="54">
        <f>_xlfn.XLOOKUP(M2458,Market!A:A,Market!F:F,0)</f>
        <v>0.06</v>
      </c>
      <c r="X2458" s="55">
        <f t="shared" si="306"/>
        <v>7.9500000000000001E-2</v>
      </c>
      <c r="Y2458" s="55">
        <f t="shared" si="307"/>
        <v>1.7800000000000002</v>
      </c>
      <c r="Z2458" s="54">
        <f t="shared" si="308"/>
        <v>0.67169811320754713</v>
      </c>
      <c r="AA2458" s="49" t="str">
        <f t="shared" ca="1" si="309"/>
        <v>N</v>
      </c>
      <c r="AB2458" s="49">
        <f t="shared" ca="1" si="310"/>
        <v>5</v>
      </c>
      <c r="AC2458" s="49" t="str">
        <f t="shared" ca="1" si="311"/>
        <v>N</v>
      </c>
    </row>
    <row r="2459" spans="1:29" x14ac:dyDescent="0.25">
      <c r="A2459">
        <v>9756</v>
      </c>
      <c r="B2459" s="9">
        <v>43571</v>
      </c>
      <c r="C2459" s="50" t="str">
        <f t="shared" si="304"/>
        <v>N</v>
      </c>
      <c r="D2459" s="52">
        <f>_xlfn.XLOOKUP(B2459,Cal_Date!B:B,Cal_Date!A:A,0)</f>
        <v>3</v>
      </c>
      <c r="E2459">
        <v>2019</v>
      </c>
      <c r="F2459" t="s">
        <v>122</v>
      </c>
      <c r="G2459" t="s">
        <v>129</v>
      </c>
      <c r="H2459" t="s">
        <v>11</v>
      </c>
      <c r="I2459" t="s">
        <v>13</v>
      </c>
      <c r="J2459" t="s">
        <v>15</v>
      </c>
      <c r="K2459" t="s">
        <v>42</v>
      </c>
      <c r="L2459">
        <v>2</v>
      </c>
      <c r="M2459">
        <v>1004</v>
      </c>
      <c r="O2459" t="s">
        <v>28</v>
      </c>
      <c r="R2459" t="s">
        <v>44</v>
      </c>
      <c r="S2459" s="49" t="str">
        <f t="shared" si="305"/>
        <v>Card</v>
      </c>
      <c r="T2459" s="3">
        <v>0.03</v>
      </c>
      <c r="U2459" s="2">
        <v>5.3000000000000007</v>
      </c>
      <c r="V2459" s="2">
        <v>2.84</v>
      </c>
      <c r="W2459" s="54">
        <f>_xlfn.XLOOKUP(M2459,Market!A:A,Market!F:F,0)</f>
        <v>0.06</v>
      </c>
      <c r="X2459" s="55">
        <f t="shared" si="306"/>
        <v>0.159</v>
      </c>
      <c r="Y2459" s="55">
        <f t="shared" si="307"/>
        <v>2.4600000000000009</v>
      </c>
      <c r="Z2459" s="54">
        <f t="shared" si="308"/>
        <v>0.46415094339622653</v>
      </c>
      <c r="AA2459" s="49" t="str">
        <f t="shared" ca="1" si="309"/>
        <v>N</v>
      </c>
      <c r="AB2459" s="49">
        <f t="shared" ca="1" si="310"/>
        <v>5</v>
      </c>
      <c r="AC2459" s="49" t="str">
        <f t="shared" ca="1" si="311"/>
        <v>N</v>
      </c>
    </row>
    <row r="2460" spans="1:29" x14ac:dyDescent="0.25">
      <c r="A2460">
        <v>9757</v>
      </c>
      <c r="B2460" s="9">
        <v>43571</v>
      </c>
      <c r="C2460" s="50" t="str">
        <f t="shared" si="304"/>
        <v>N</v>
      </c>
      <c r="D2460" s="52">
        <f>_xlfn.XLOOKUP(B2460,Cal_Date!B:B,Cal_Date!A:A,0)</f>
        <v>3</v>
      </c>
      <c r="E2460">
        <v>2019</v>
      </c>
      <c r="F2460" t="s">
        <v>122</v>
      </c>
      <c r="G2460" t="s">
        <v>129</v>
      </c>
      <c r="H2460" t="s">
        <v>14</v>
      </c>
      <c r="I2460" t="s">
        <v>13</v>
      </c>
      <c r="J2460" t="s">
        <v>15</v>
      </c>
      <c r="K2460" t="s">
        <v>43</v>
      </c>
      <c r="L2460">
        <v>1</v>
      </c>
      <c r="M2460">
        <v>1000</v>
      </c>
      <c r="O2460" t="s">
        <v>25</v>
      </c>
      <c r="R2460" t="s">
        <v>44</v>
      </c>
      <c r="S2460" s="49" t="str">
        <f t="shared" si="305"/>
        <v>Card</v>
      </c>
      <c r="T2460" s="3">
        <v>0.03</v>
      </c>
      <c r="U2460" s="2">
        <v>7.0200000000000005</v>
      </c>
      <c r="V2460" s="2">
        <v>2.12</v>
      </c>
      <c r="W2460" s="54">
        <f>_xlfn.XLOOKUP(M2460,Market!A:A,Market!F:F,0)</f>
        <v>0.08</v>
      </c>
      <c r="X2460" s="55">
        <f t="shared" si="306"/>
        <v>0.21060000000000001</v>
      </c>
      <c r="Y2460" s="55">
        <f t="shared" si="307"/>
        <v>4.9000000000000004</v>
      </c>
      <c r="Z2460" s="54">
        <f t="shared" si="308"/>
        <v>0.69800569800569801</v>
      </c>
      <c r="AA2460" s="49" t="str">
        <f t="shared" ca="1" si="309"/>
        <v>N</v>
      </c>
      <c r="AB2460" s="49">
        <f t="shared" ca="1" si="310"/>
        <v>5</v>
      </c>
      <c r="AC2460" s="49" t="str">
        <f t="shared" ca="1" si="311"/>
        <v>N</v>
      </c>
    </row>
    <row r="2461" spans="1:29" x14ac:dyDescent="0.25">
      <c r="A2461">
        <v>9758</v>
      </c>
      <c r="B2461" s="9">
        <v>43571</v>
      </c>
      <c r="C2461" s="50" t="str">
        <f t="shared" si="304"/>
        <v>N</v>
      </c>
      <c r="D2461" s="52">
        <f>_xlfn.XLOOKUP(B2461,Cal_Date!B:B,Cal_Date!A:A,0)</f>
        <v>3</v>
      </c>
      <c r="E2461">
        <v>2019</v>
      </c>
      <c r="F2461" t="s">
        <v>122</v>
      </c>
      <c r="G2461" t="s">
        <v>129</v>
      </c>
      <c r="H2461" t="s">
        <v>11</v>
      </c>
      <c r="I2461" t="s">
        <v>11</v>
      </c>
      <c r="J2461" t="s">
        <v>15</v>
      </c>
      <c r="K2461" t="s">
        <v>42</v>
      </c>
      <c r="L2461">
        <v>1</v>
      </c>
      <c r="M2461">
        <v>1000</v>
      </c>
      <c r="O2461" t="s">
        <v>25</v>
      </c>
      <c r="R2461" t="s">
        <v>44</v>
      </c>
      <c r="S2461" s="49" t="str">
        <f t="shared" si="305"/>
        <v>Card</v>
      </c>
      <c r="T2461" s="3">
        <v>0.03</v>
      </c>
      <c r="U2461" s="2">
        <v>2.7</v>
      </c>
      <c r="V2461" s="2">
        <v>0.87</v>
      </c>
      <c r="W2461" s="54">
        <f>_xlfn.XLOOKUP(M2461,Market!A:A,Market!F:F,0)</f>
        <v>0.08</v>
      </c>
      <c r="X2461" s="55">
        <f t="shared" si="306"/>
        <v>8.1000000000000003E-2</v>
      </c>
      <c r="Y2461" s="55">
        <f t="shared" si="307"/>
        <v>1.83</v>
      </c>
      <c r="Z2461" s="54">
        <f t="shared" si="308"/>
        <v>0.67777777777777781</v>
      </c>
      <c r="AA2461" s="49" t="str">
        <f t="shared" ca="1" si="309"/>
        <v>N</v>
      </c>
      <c r="AB2461" s="49">
        <f t="shared" ca="1" si="310"/>
        <v>5</v>
      </c>
      <c r="AC2461" s="49" t="str">
        <f t="shared" ca="1" si="311"/>
        <v>N</v>
      </c>
    </row>
    <row r="2462" spans="1:29" x14ac:dyDescent="0.25">
      <c r="A2462">
        <v>9759</v>
      </c>
      <c r="B2462" s="9">
        <v>43571</v>
      </c>
      <c r="C2462" s="50" t="str">
        <f t="shared" si="304"/>
        <v>N</v>
      </c>
      <c r="D2462" s="52">
        <f>_xlfn.XLOOKUP(B2462,Cal_Date!B:B,Cal_Date!A:A,0)</f>
        <v>3</v>
      </c>
      <c r="E2462">
        <v>2019</v>
      </c>
      <c r="F2462" t="s">
        <v>122</v>
      </c>
      <c r="G2462" t="s">
        <v>129</v>
      </c>
      <c r="H2462" t="s">
        <v>11</v>
      </c>
      <c r="I2462" t="s">
        <v>11</v>
      </c>
      <c r="J2462" t="s">
        <v>15</v>
      </c>
      <c r="K2462" t="s">
        <v>42</v>
      </c>
      <c r="L2462">
        <v>1</v>
      </c>
      <c r="M2462">
        <v>1000</v>
      </c>
      <c r="O2462" t="s">
        <v>25</v>
      </c>
      <c r="R2462" t="s">
        <v>44</v>
      </c>
      <c r="S2462" s="49" t="str">
        <f t="shared" si="305"/>
        <v>Card</v>
      </c>
      <c r="T2462" s="3">
        <v>0.03</v>
      </c>
      <c r="U2462" s="2">
        <v>2.7</v>
      </c>
      <c r="V2462" s="2">
        <v>0.87</v>
      </c>
      <c r="W2462" s="54">
        <f>_xlfn.XLOOKUP(M2462,Market!A:A,Market!F:F,0)</f>
        <v>0.08</v>
      </c>
      <c r="X2462" s="55">
        <f t="shared" si="306"/>
        <v>8.1000000000000003E-2</v>
      </c>
      <c r="Y2462" s="55">
        <f t="shared" si="307"/>
        <v>1.83</v>
      </c>
      <c r="Z2462" s="54">
        <f t="shared" si="308"/>
        <v>0.67777777777777781</v>
      </c>
      <c r="AA2462" s="49" t="str">
        <f t="shared" ca="1" si="309"/>
        <v>N</v>
      </c>
      <c r="AB2462" s="49">
        <f t="shared" ca="1" si="310"/>
        <v>5</v>
      </c>
      <c r="AC2462" s="49" t="str">
        <f t="shared" ca="1" si="311"/>
        <v>N</v>
      </c>
    </row>
    <row r="2463" spans="1:29" x14ac:dyDescent="0.25">
      <c r="A2463">
        <v>9760</v>
      </c>
      <c r="B2463" s="9">
        <v>43571</v>
      </c>
      <c r="C2463" s="50" t="str">
        <f t="shared" si="304"/>
        <v>N</v>
      </c>
      <c r="D2463" s="52">
        <f>_xlfn.XLOOKUP(B2463,Cal_Date!B:B,Cal_Date!A:A,0)</f>
        <v>3</v>
      </c>
      <c r="E2463">
        <v>2019</v>
      </c>
      <c r="F2463" t="s">
        <v>122</v>
      </c>
      <c r="G2463" t="s">
        <v>129</v>
      </c>
      <c r="H2463" t="s">
        <v>48</v>
      </c>
      <c r="I2463" t="s">
        <v>18</v>
      </c>
      <c r="J2463" t="s">
        <v>10</v>
      </c>
      <c r="K2463" t="s">
        <v>43</v>
      </c>
      <c r="L2463">
        <v>1</v>
      </c>
      <c r="M2463">
        <v>1008</v>
      </c>
      <c r="O2463" t="s">
        <v>28</v>
      </c>
      <c r="R2463" t="s">
        <v>44</v>
      </c>
      <c r="S2463" s="49" t="str">
        <f t="shared" si="305"/>
        <v>Card</v>
      </c>
      <c r="T2463" s="3">
        <v>0.03</v>
      </c>
      <c r="U2463" s="2">
        <v>7.6229999999999993</v>
      </c>
      <c r="V2463" s="2">
        <v>1.46</v>
      </c>
      <c r="W2463" s="54">
        <f>_xlfn.XLOOKUP(M2463,Market!A:A,Market!F:F,0)</f>
        <v>8.8999999999999996E-2</v>
      </c>
      <c r="X2463" s="55">
        <f t="shared" si="306"/>
        <v>0.22868999999999998</v>
      </c>
      <c r="Y2463" s="55">
        <f t="shared" si="307"/>
        <v>6.1629999999999994</v>
      </c>
      <c r="Z2463" s="54">
        <f t="shared" si="308"/>
        <v>0.80847435392889933</v>
      </c>
      <c r="AA2463" s="49" t="str">
        <f t="shared" ca="1" si="309"/>
        <v>N</v>
      </c>
      <c r="AB2463" s="49">
        <f t="shared" ca="1" si="310"/>
        <v>5</v>
      </c>
      <c r="AC2463" s="49" t="str">
        <f t="shared" ca="1" si="311"/>
        <v>N</v>
      </c>
    </row>
    <row r="2464" spans="1:29" x14ac:dyDescent="0.25">
      <c r="A2464">
        <v>9761</v>
      </c>
      <c r="B2464" s="9">
        <v>43571</v>
      </c>
      <c r="C2464" s="50" t="str">
        <f t="shared" si="304"/>
        <v>N</v>
      </c>
      <c r="D2464" s="52">
        <f>_xlfn.XLOOKUP(B2464,Cal_Date!B:B,Cal_Date!A:A,0)</f>
        <v>3</v>
      </c>
      <c r="E2464">
        <v>2019</v>
      </c>
      <c r="F2464" t="s">
        <v>122</v>
      </c>
      <c r="G2464" t="s">
        <v>129</v>
      </c>
      <c r="H2464" t="s">
        <v>11</v>
      </c>
      <c r="I2464" t="s">
        <v>11</v>
      </c>
      <c r="J2464" t="s">
        <v>15</v>
      </c>
      <c r="K2464" t="s">
        <v>42</v>
      </c>
      <c r="L2464">
        <v>1</v>
      </c>
      <c r="M2464">
        <v>1008</v>
      </c>
      <c r="O2464" t="s">
        <v>28</v>
      </c>
      <c r="R2464" t="s">
        <v>44</v>
      </c>
      <c r="S2464" s="49" t="str">
        <f t="shared" si="305"/>
        <v>Card</v>
      </c>
      <c r="T2464" s="3">
        <v>0.03</v>
      </c>
      <c r="U2464" s="2">
        <v>2.7225000000000001</v>
      </c>
      <c r="V2464" s="2">
        <v>0.87</v>
      </c>
      <c r="W2464" s="54">
        <f>_xlfn.XLOOKUP(M2464,Market!A:A,Market!F:F,0)</f>
        <v>8.8999999999999996E-2</v>
      </c>
      <c r="X2464" s="55">
        <f t="shared" si="306"/>
        <v>8.1674999999999998E-2</v>
      </c>
      <c r="Y2464" s="55">
        <f t="shared" si="307"/>
        <v>1.8525</v>
      </c>
      <c r="Z2464" s="54">
        <f t="shared" si="308"/>
        <v>0.68044077134986225</v>
      </c>
      <c r="AA2464" s="49" t="str">
        <f t="shared" ca="1" si="309"/>
        <v>N</v>
      </c>
      <c r="AB2464" s="49">
        <f t="shared" ca="1" si="310"/>
        <v>5</v>
      </c>
      <c r="AC2464" s="49" t="str">
        <f t="shared" ca="1" si="311"/>
        <v>N</v>
      </c>
    </row>
    <row r="2465" spans="1:29" x14ac:dyDescent="0.25">
      <c r="A2465">
        <v>9762</v>
      </c>
      <c r="B2465" s="9">
        <v>43571</v>
      </c>
      <c r="C2465" s="50" t="str">
        <f t="shared" si="304"/>
        <v>N</v>
      </c>
      <c r="D2465" s="52">
        <f>_xlfn.XLOOKUP(B2465,Cal_Date!B:B,Cal_Date!A:A,0)</f>
        <v>3</v>
      </c>
      <c r="E2465">
        <v>2019</v>
      </c>
      <c r="F2465" t="s">
        <v>122</v>
      </c>
      <c r="G2465" t="s">
        <v>129</v>
      </c>
      <c r="H2465" t="s">
        <v>48</v>
      </c>
      <c r="I2465" t="s">
        <v>18</v>
      </c>
      <c r="J2465" t="s">
        <v>10</v>
      </c>
      <c r="K2465" t="s">
        <v>43</v>
      </c>
      <c r="L2465">
        <v>2</v>
      </c>
      <c r="M2465">
        <v>1009</v>
      </c>
      <c r="O2465" t="s">
        <v>28</v>
      </c>
      <c r="R2465" t="s">
        <v>44</v>
      </c>
      <c r="S2465" s="49" t="str">
        <f t="shared" si="305"/>
        <v>Card</v>
      </c>
      <c r="T2465" s="3">
        <v>0.03</v>
      </c>
      <c r="U2465" s="2">
        <v>15.245999999999999</v>
      </c>
      <c r="V2465" s="2">
        <v>2.92</v>
      </c>
      <c r="W2465" s="54">
        <f>_xlfn.XLOOKUP(M2465,Market!A:A,Market!F:F,0)</f>
        <v>8.8999999999999996E-2</v>
      </c>
      <c r="X2465" s="55">
        <f t="shared" si="306"/>
        <v>0.45737999999999995</v>
      </c>
      <c r="Y2465" s="55">
        <f t="shared" si="307"/>
        <v>12.325999999999999</v>
      </c>
      <c r="Z2465" s="54">
        <f t="shared" si="308"/>
        <v>0.80847435392889933</v>
      </c>
      <c r="AA2465" s="49" t="str">
        <f t="shared" ca="1" si="309"/>
        <v>N</v>
      </c>
      <c r="AB2465" s="49">
        <f t="shared" ca="1" si="310"/>
        <v>5</v>
      </c>
      <c r="AC2465" s="49" t="str">
        <f t="shared" ca="1" si="311"/>
        <v>N</v>
      </c>
    </row>
    <row r="2466" spans="1:29" x14ac:dyDescent="0.25">
      <c r="A2466">
        <v>9763</v>
      </c>
      <c r="B2466" s="9">
        <v>43571</v>
      </c>
      <c r="C2466" s="50" t="str">
        <f t="shared" si="304"/>
        <v>N</v>
      </c>
      <c r="D2466" s="52">
        <f>_xlfn.XLOOKUP(B2466,Cal_Date!B:B,Cal_Date!A:A,0)</f>
        <v>3</v>
      </c>
      <c r="E2466">
        <v>2019</v>
      </c>
      <c r="F2466" t="s">
        <v>122</v>
      </c>
      <c r="G2466" t="s">
        <v>129</v>
      </c>
      <c r="H2466" t="s">
        <v>48</v>
      </c>
      <c r="I2466" t="s">
        <v>18</v>
      </c>
      <c r="J2466" t="s">
        <v>10</v>
      </c>
      <c r="K2466" t="s">
        <v>43</v>
      </c>
      <c r="L2466">
        <v>2</v>
      </c>
      <c r="M2466">
        <v>1010</v>
      </c>
      <c r="O2466" t="s">
        <v>25</v>
      </c>
      <c r="R2466" t="s">
        <v>44</v>
      </c>
      <c r="S2466" s="49" t="str">
        <f t="shared" si="305"/>
        <v>Card</v>
      </c>
      <c r="T2466" s="3">
        <v>0.03</v>
      </c>
      <c r="U2466" s="2">
        <v>15.120000000000001</v>
      </c>
      <c r="V2466" s="2">
        <v>2.92</v>
      </c>
      <c r="W2466" s="54">
        <f>_xlfn.XLOOKUP(M2466,Market!A:A,Market!F:F,0)</f>
        <v>0.08</v>
      </c>
      <c r="X2466" s="55">
        <f t="shared" si="306"/>
        <v>0.4536</v>
      </c>
      <c r="Y2466" s="55">
        <f t="shared" si="307"/>
        <v>12.200000000000001</v>
      </c>
      <c r="Z2466" s="54">
        <f t="shared" si="308"/>
        <v>0.80687830687830686</v>
      </c>
      <c r="AA2466" s="49" t="str">
        <f t="shared" ca="1" si="309"/>
        <v>N</v>
      </c>
      <c r="AB2466" s="49">
        <f t="shared" ca="1" si="310"/>
        <v>5</v>
      </c>
      <c r="AC2466" s="49" t="str">
        <f t="shared" ca="1" si="311"/>
        <v>N</v>
      </c>
    </row>
    <row r="2467" spans="1:29" x14ac:dyDescent="0.25">
      <c r="A2467">
        <v>9764</v>
      </c>
      <c r="B2467" s="9">
        <v>43571</v>
      </c>
      <c r="C2467" s="50" t="str">
        <f t="shared" si="304"/>
        <v>N</v>
      </c>
      <c r="D2467" s="52">
        <f>_xlfn.XLOOKUP(B2467,Cal_Date!B:B,Cal_Date!A:A,0)</f>
        <v>3</v>
      </c>
      <c r="E2467">
        <v>2019</v>
      </c>
      <c r="F2467" t="s">
        <v>122</v>
      </c>
      <c r="G2467" t="s">
        <v>129</v>
      </c>
      <c r="H2467" t="s">
        <v>11</v>
      </c>
      <c r="I2467" t="s">
        <v>11</v>
      </c>
      <c r="J2467" t="s">
        <v>15</v>
      </c>
      <c r="K2467" t="s">
        <v>42</v>
      </c>
      <c r="L2467">
        <v>1</v>
      </c>
      <c r="M2467">
        <v>1008</v>
      </c>
      <c r="O2467" t="s">
        <v>28</v>
      </c>
      <c r="R2467" t="s">
        <v>44</v>
      </c>
      <c r="S2467" s="49" t="str">
        <f t="shared" si="305"/>
        <v>Card</v>
      </c>
      <c r="T2467" s="3">
        <v>0.03</v>
      </c>
      <c r="U2467" s="2">
        <v>2.7225000000000001</v>
      </c>
      <c r="V2467" s="2">
        <v>0.87</v>
      </c>
      <c r="W2467" s="54">
        <f>_xlfn.XLOOKUP(M2467,Market!A:A,Market!F:F,0)</f>
        <v>8.8999999999999996E-2</v>
      </c>
      <c r="X2467" s="55">
        <f t="shared" si="306"/>
        <v>8.1674999999999998E-2</v>
      </c>
      <c r="Y2467" s="55">
        <f t="shared" si="307"/>
        <v>1.8525</v>
      </c>
      <c r="Z2467" s="54">
        <f t="shared" si="308"/>
        <v>0.68044077134986225</v>
      </c>
      <c r="AA2467" s="49" t="str">
        <f t="shared" ca="1" si="309"/>
        <v>N</v>
      </c>
      <c r="AB2467" s="49">
        <f t="shared" ca="1" si="310"/>
        <v>5</v>
      </c>
      <c r="AC2467" s="49" t="str">
        <f t="shared" ca="1" si="311"/>
        <v>N</v>
      </c>
    </row>
    <row r="2468" spans="1:29" x14ac:dyDescent="0.25">
      <c r="A2468">
        <v>9765</v>
      </c>
      <c r="B2468" s="9">
        <v>43571</v>
      </c>
      <c r="C2468" s="50" t="str">
        <f t="shared" si="304"/>
        <v>N</v>
      </c>
      <c r="D2468" s="52">
        <f>_xlfn.XLOOKUP(B2468,Cal_Date!B:B,Cal_Date!A:A,0)</f>
        <v>3</v>
      </c>
      <c r="E2468">
        <v>2019</v>
      </c>
      <c r="F2468" t="s">
        <v>122</v>
      </c>
      <c r="G2468" t="s">
        <v>129</v>
      </c>
      <c r="H2468" t="s">
        <v>11</v>
      </c>
      <c r="I2468" t="s">
        <v>13</v>
      </c>
      <c r="J2468" t="s">
        <v>15</v>
      </c>
      <c r="K2468" t="s">
        <v>42</v>
      </c>
      <c r="L2468">
        <v>1</v>
      </c>
      <c r="M2468">
        <v>1008</v>
      </c>
      <c r="O2468" t="s">
        <v>28</v>
      </c>
      <c r="R2468" t="s">
        <v>47</v>
      </c>
      <c r="S2468" s="49" t="str">
        <f t="shared" si="305"/>
        <v>Card</v>
      </c>
      <c r="T2468" s="3">
        <v>3.5000000000000003E-2</v>
      </c>
      <c r="U2468" s="2">
        <v>2.7225000000000001</v>
      </c>
      <c r="V2468" s="2">
        <v>1.42</v>
      </c>
      <c r="W2468" s="54">
        <f>_xlfn.XLOOKUP(M2468,Market!A:A,Market!F:F,0)</f>
        <v>8.8999999999999996E-2</v>
      </c>
      <c r="X2468" s="55">
        <f t="shared" si="306"/>
        <v>9.5287500000000011E-2</v>
      </c>
      <c r="Y2468" s="55">
        <f t="shared" si="307"/>
        <v>1.3025000000000002</v>
      </c>
      <c r="Z2468" s="54">
        <f t="shared" si="308"/>
        <v>0.47842056932966032</v>
      </c>
      <c r="AA2468" s="49" t="str">
        <f t="shared" ca="1" si="309"/>
        <v>N</v>
      </c>
      <c r="AB2468" s="49">
        <f t="shared" ca="1" si="310"/>
        <v>5</v>
      </c>
      <c r="AC2468" s="49" t="str">
        <f t="shared" ca="1" si="311"/>
        <v>N</v>
      </c>
    </row>
    <row r="2469" spans="1:29" x14ac:dyDescent="0.25">
      <c r="A2469">
        <v>9766</v>
      </c>
      <c r="B2469" s="9">
        <v>43571</v>
      </c>
      <c r="C2469" s="50" t="str">
        <f t="shared" si="304"/>
        <v>N</v>
      </c>
      <c r="D2469" s="52">
        <f>_xlfn.XLOOKUP(B2469,Cal_Date!B:B,Cal_Date!A:A,0)</f>
        <v>3</v>
      </c>
      <c r="E2469">
        <v>2019</v>
      </c>
      <c r="F2469" t="s">
        <v>122</v>
      </c>
      <c r="G2469" t="s">
        <v>129</v>
      </c>
      <c r="H2469" t="s">
        <v>11</v>
      </c>
      <c r="I2469" t="s">
        <v>11</v>
      </c>
      <c r="J2469" t="s">
        <v>15</v>
      </c>
      <c r="K2469" t="s">
        <v>42</v>
      </c>
      <c r="L2469">
        <v>1</v>
      </c>
      <c r="M2469">
        <v>1008</v>
      </c>
      <c r="O2469" t="s">
        <v>28</v>
      </c>
      <c r="R2469" t="s">
        <v>47</v>
      </c>
      <c r="S2469" s="49" t="str">
        <f t="shared" si="305"/>
        <v>Card</v>
      </c>
      <c r="T2469" s="3">
        <v>3.5000000000000003E-2</v>
      </c>
      <c r="U2469" s="2">
        <v>2.7225000000000001</v>
      </c>
      <c r="V2469" s="2">
        <v>0.87</v>
      </c>
      <c r="W2469" s="54">
        <f>_xlfn.XLOOKUP(M2469,Market!A:A,Market!F:F,0)</f>
        <v>8.8999999999999996E-2</v>
      </c>
      <c r="X2469" s="55">
        <f t="shared" si="306"/>
        <v>9.5287500000000011E-2</v>
      </c>
      <c r="Y2469" s="55">
        <f t="shared" si="307"/>
        <v>1.8525</v>
      </c>
      <c r="Z2469" s="54">
        <f t="shared" si="308"/>
        <v>0.68044077134986225</v>
      </c>
      <c r="AA2469" s="49" t="str">
        <f t="shared" ca="1" si="309"/>
        <v>N</v>
      </c>
      <c r="AB2469" s="49">
        <f t="shared" ca="1" si="310"/>
        <v>5</v>
      </c>
      <c r="AC2469" s="49" t="str">
        <f t="shared" ca="1" si="311"/>
        <v>N</v>
      </c>
    </row>
    <row r="2470" spans="1:29" x14ac:dyDescent="0.25">
      <c r="A2470">
        <v>9767</v>
      </c>
      <c r="B2470" s="9">
        <v>43571</v>
      </c>
      <c r="C2470" s="50" t="str">
        <f t="shared" si="304"/>
        <v>N</v>
      </c>
      <c r="D2470" s="52">
        <f>_xlfn.XLOOKUP(B2470,Cal_Date!B:B,Cal_Date!A:A,0)</f>
        <v>3</v>
      </c>
      <c r="E2470">
        <v>2019</v>
      </c>
      <c r="F2470" t="s">
        <v>122</v>
      </c>
      <c r="G2470" t="s">
        <v>129</v>
      </c>
      <c r="H2470" t="s">
        <v>48</v>
      </c>
      <c r="I2470" t="s">
        <v>18</v>
      </c>
      <c r="J2470" t="s">
        <v>10</v>
      </c>
      <c r="K2470" t="s">
        <v>43</v>
      </c>
      <c r="L2470">
        <v>2</v>
      </c>
      <c r="M2470">
        <v>1004</v>
      </c>
      <c r="O2470" t="s">
        <v>28</v>
      </c>
      <c r="R2470" t="s">
        <v>47</v>
      </c>
      <c r="S2470" s="49" t="str">
        <f t="shared" si="305"/>
        <v>Card</v>
      </c>
      <c r="T2470" s="3">
        <v>3.5000000000000003E-2</v>
      </c>
      <c r="U2470" s="2">
        <v>14.84</v>
      </c>
      <c r="V2470" s="2">
        <v>2.92</v>
      </c>
      <c r="W2470" s="54">
        <f>_xlfn.XLOOKUP(M2470,Market!A:A,Market!F:F,0)</f>
        <v>0.06</v>
      </c>
      <c r="X2470" s="55">
        <f t="shared" si="306"/>
        <v>0.51940000000000008</v>
      </c>
      <c r="Y2470" s="55">
        <f t="shared" si="307"/>
        <v>11.92</v>
      </c>
      <c r="Z2470" s="54">
        <f t="shared" si="308"/>
        <v>0.80323450134770891</v>
      </c>
      <c r="AA2470" s="49" t="str">
        <f t="shared" ca="1" si="309"/>
        <v>N</v>
      </c>
      <c r="AB2470" s="49">
        <f t="shared" ca="1" si="310"/>
        <v>5</v>
      </c>
      <c r="AC2470" s="49" t="str">
        <f t="shared" ca="1" si="311"/>
        <v>N</v>
      </c>
    </row>
    <row r="2471" spans="1:29" x14ac:dyDescent="0.25">
      <c r="A2471">
        <v>9768</v>
      </c>
      <c r="B2471" s="9">
        <v>43571</v>
      </c>
      <c r="C2471" s="50" t="str">
        <f t="shared" si="304"/>
        <v>N</v>
      </c>
      <c r="D2471" s="52">
        <f>_xlfn.XLOOKUP(B2471,Cal_Date!B:B,Cal_Date!A:A,0)</f>
        <v>3</v>
      </c>
      <c r="E2471">
        <v>2019</v>
      </c>
      <c r="F2471" t="s">
        <v>122</v>
      </c>
      <c r="G2471" t="s">
        <v>129</v>
      </c>
      <c r="H2471" t="s">
        <v>48</v>
      </c>
      <c r="I2471" t="s">
        <v>18</v>
      </c>
      <c r="J2471" t="s">
        <v>10</v>
      </c>
      <c r="K2471" t="s">
        <v>43</v>
      </c>
      <c r="L2471">
        <v>1</v>
      </c>
      <c r="M2471">
        <v>1009</v>
      </c>
      <c r="O2471" t="s">
        <v>28</v>
      </c>
      <c r="R2471" t="s">
        <v>46</v>
      </c>
      <c r="S2471" s="49" t="str">
        <f t="shared" si="305"/>
        <v>Card</v>
      </c>
      <c r="T2471" s="3">
        <v>0.04</v>
      </c>
      <c r="U2471" s="2">
        <v>7.6229999999999993</v>
      </c>
      <c r="V2471" s="2">
        <v>1.46</v>
      </c>
      <c r="W2471" s="54">
        <f>_xlfn.XLOOKUP(M2471,Market!A:A,Market!F:F,0)</f>
        <v>8.8999999999999996E-2</v>
      </c>
      <c r="X2471" s="55">
        <f t="shared" si="306"/>
        <v>0.30491999999999997</v>
      </c>
      <c r="Y2471" s="55">
        <f t="shared" si="307"/>
        <v>6.1629999999999994</v>
      </c>
      <c r="Z2471" s="54">
        <f t="shared" si="308"/>
        <v>0.80847435392889933</v>
      </c>
      <c r="AA2471" s="49" t="str">
        <f t="shared" ca="1" si="309"/>
        <v>N</v>
      </c>
      <c r="AB2471" s="49">
        <f t="shared" ca="1" si="310"/>
        <v>5</v>
      </c>
      <c r="AC2471" s="49" t="str">
        <f t="shared" ca="1" si="311"/>
        <v>N</v>
      </c>
    </row>
    <row r="2472" spans="1:29" x14ac:dyDescent="0.25">
      <c r="A2472">
        <v>9769</v>
      </c>
      <c r="B2472" s="9">
        <v>43571</v>
      </c>
      <c r="C2472" s="50" t="str">
        <f t="shared" si="304"/>
        <v>N</v>
      </c>
      <c r="D2472" s="52">
        <f>_xlfn.XLOOKUP(B2472,Cal_Date!B:B,Cal_Date!A:A,0)</f>
        <v>3</v>
      </c>
      <c r="E2472">
        <v>2019</v>
      </c>
      <c r="F2472" t="s">
        <v>122</v>
      </c>
      <c r="G2472" t="s">
        <v>129</v>
      </c>
      <c r="H2472" t="s">
        <v>14</v>
      </c>
      <c r="I2472" t="s">
        <v>13</v>
      </c>
      <c r="J2472" t="s">
        <v>15</v>
      </c>
      <c r="K2472" t="s">
        <v>43</v>
      </c>
      <c r="L2472">
        <v>2</v>
      </c>
      <c r="M2472">
        <v>1010</v>
      </c>
      <c r="O2472" t="s">
        <v>25</v>
      </c>
      <c r="R2472" t="s">
        <v>44</v>
      </c>
      <c r="S2472" s="49" t="str">
        <f t="shared" si="305"/>
        <v>Card</v>
      </c>
      <c r="T2472" s="3">
        <v>0.03</v>
      </c>
      <c r="U2472" s="2">
        <v>14.040000000000001</v>
      </c>
      <c r="V2472" s="2">
        <v>4.24</v>
      </c>
      <c r="W2472" s="54">
        <f>_xlfn.XLOOKUP(M2472,Market!A:A,Market!F:F,0)</f>
        <v>0.08</v>
      </c>
      <c r="X2472" s="55">
        <f t="shared" si="306"/>
        <v>0.42120000000000002</v>
      </c>
      <c r="Y2472" s="55">
        <f t="shared" si="307"/>
        <v>9.8000000000000007</v>
      </c>
      <c r="Z2472" s="54">
        <f t="shared" si="308"/>
        <v>0.69800569800569801</v>
      </c>
      <c r="AA2472" s="49" t="str">
        <f t="shared" ca="1" si="309"/>
        <v>N</v>
      </c>
      <c r="AB2472" s="49">
        <f t="shared" ca="1" si="310"/>
        <v>5</v>
      </c>
      <c r="AC2472" s="49" t="str">
        <f t="shared" ca="1" si="311"/>
        <v>N</v>
      </c>
    </row>
    <row r="2473" spans="1:29" x14ac:dyDescent="0.25">
      <c r="A2473">
        <v>9770</v>
      </c>
      <c r="B2473" s="9">
        <v>43571</v>
      </c>
      <c r="C2473" s="50" t="str">
        <f t="shared" si="304"/>
        <v>N</v>
      </c>
      <c r="D2473" s="52">
        <f>_xlfn.XLOOKUP(B2473,Cal_Date!B:B,Cal_Date!A:A,0)</f>
        <v>3</v>
      </c>
      <c r="E2473">
        <v>2019</v>
      </c>
      <c r="F2473" t="s">
        <v>122</v>
      </c>
      <c r="G2473" t="s">
        <v>129</v>
      </c>
      <c r="H2473" t="s">
        <v>11</v>
      </c>
      <c r="I2473" t="s">
        <v>13</v>
      </c>
      <c r="J2473" t="s">
        <v>15</v>
      </c>
      <c r="K2473" t="s">
        <v>42</v>
      </c>
      <c r="L2473">
        <v>1</v>
      </c>
      <c r="M2473">
        <v>1011</v>
      </c>
      <c r="O2473" t="s">
        <v>25</v>
      </c>
      <c r="R2473" t="s">
        <v>44</v>
      </c>
      <c r="S2473" s="49" t="str">
        <f t="shared" si="305"/>
        <v>Card</v>
      </c>
      <c r="T2473" s="3">
        <v>0.03</v>
      </c>
      <c r="U2473" s="2">
        <v>2.6500000000000004</v>
      </c>
      <c r="V2473" s="2">
        <v>1.42</v>
      </c>
      <c r="W2473" s="54">
        <f>_xlfn.XLOOKUP(M2473,Market!A:A,Market!F:F,0)</f>
        <v>0.06</v>
      </c>
      <c r="X2473" s="55">
        <f t="shared" si="306"/>
        <v>7.9500000000000001E-2</v>
      </c>
      <c r="Y2473" s="55">
        <f t="shared" si="307"/>
        <v>1.2300000000000004</v>
      </c>
      <c r="Z2473" s="54">
        <f t="shared" si="308"/>
        <v>0.46415094339622653</v>
      </c>
      <c r="AA2473" s="49" t="str">
        <f t="shared" ca="1" si="309"/>
        <v>N</v>
      </c>
      <c r="AB2473" s="49">
        <f t="shared" ca="1" si="310"/>
        <v>5</v>
      </c>
      <c r="AC2473" s="49" t="str">
        <f t="shared" ca="1" si="311"/>
        <v>N</v>
      </c>
    </row>
    <row r="2474" spans="1:29" x14ac:dyDescent="0.25">
      <c r="A2474">
        <v>9771</v>
      </c>
      <c r="B2474" s="9">
        <v>43571</v>
      </c>
      <c r="C2474" s="50" t="str">
        <f t="shared" si="304"/>
        <v>N</v>
      </c>
      <c r="D2474" s="52">
        <f>_xlfn.XLOOKUP(B2474,Cal_Date!B:B,Cal_Date!A:A,0)</f>
        <v>3</v>
      </c>
      <c r="E2474">
        <v>2019</v>
      </c>
      <c r="F2474" t="s">
        <v>122</v>
      </c>
      <c r="G2474" t="s">
        <v>129</v>
      </c>
      <c r="H2474" t="s">
        <v>11</v>
      </c>
      <c r="I2474" t="s">
        <v>11</v>
      </c>
      <c r="J2474" t="s">
        <v>15</v>
      </c>
      <c r="K2474" t="s">
        <v>42</v>
      </c>
      <c r="L2474">
        <v>2</v>
      </c>
      <c r="M2474">
        <v>1011</v>
      </c>
      <c r="O2474" t="s">
        <v>25</v>
      </c>
      <c r="R2474" t="s">
        <v>44</v>
      </c>
      <c r="S2474" s="49" t="str">
        <f t="shared" si="305"/>
        <v>Card</v>
      </c>
      <c r="T2474" s="3">
        <v>0.03</v>
      </c>
      <c r="U2474" s="2">
        <v>5.3000000000000007</v>
      </c>
      <c r="V2474" s="2">
        <v>1.74</v>
      </c>
      <c r="W2474" s="54">
        <f>_xlfn.XLOOKUP(M2474,Market!A:A,Market!F:F,0)</f>
        <v>0.06</v>
      </c>
      <c r="X2474" s="55">
        <f t="shared" si="306"/>
        <v>0.159</v>
      </c>
      <c r="Y2474" s="55">
        <f t="shared" si="307"/>
        <v>3.5600000000000005</v>
      </c>
      <c r="Z2474" s="54">
        <f t="shared" si="308"/>
        <v>0.67169811320754713</v>
      </c>
      <c r="AA2474" s="49" t="str">
        <f t="shared" ca="1" si="309"/>
        <v>N</v>
      </c>
      <c r="AB2474" s="49">
        <f t="shared" ca="1" si="310"/>
        <v>5</v>
      </c>
      <c r="AC2474" s="49" t="str">
        <f t="shared" ca="1" si="311"/>
        <v>N</v>
      </c>
    </row>
    <row r="2475" spans="1:29" x14ac:dyDescent="0.25">
      <c r="A2475">
        <v>9772</v>
      </c>
      <c r="B2475" s="9">
        <v>43571</v>
      </c>
      <c r="C2475" s="50" t="str">
        <f t="shared" si="304"/>
        <v>N</v>
      </c>
      <c r="D2475" s="52">
        <f>_xlfn.XLOOKUP(B2475,Cal_Date!B:B,Cal_Date!A:A,0)</f>
        <v>3</v>
      </c>
      <c r="E2475">
        <v>2019</v>
      </c>
      <c r="F2475" t="s">
        <v>122</v>
      </c>
      <c r="G2475" t="s">
        <v>129</v>
      </c>
      <c r="H2475" t="s">
        <v>11</v>
      </c>
      <c r="I2475" t="s">
        <v>11</v>
      </c>
      <c r="J2475" t="s">
        <v>15</v>
      </c>
      <c r="K2475" t="s">
        <v>42</v>
      </c>
      <c r="L2475">
        <v>1</v>
      </c>
      <c r="M2475">
        <v>1011</v>
      </c>
      <c r="O2475" t="s">
        <v>25</v>
      </c>
      <c r="R2475" t="s">
        <v>44</v>
      </c>
      <c r="S2475" s="49" t="str">
        <f t="shared" si="305"/>
        <v>Card</v>
      </c>
      <c r="T2475" s="3">
        <v>0.03</v>
      </c>
      <c r="U2475" s="2">
        <v>2.6500000000000004</v>
      </c>
      <c r="V2475" s="2">
        <v>0.87</v>
      </c>
      <c r="W2475" s="54">
        <f>_xlfn.XLOOKUP(M2475,Market!A:A,Market!F:F,0)</f>
        <v>0.06</v>
      </c>
      <c r="X2475" s="55">
        <f t="shared" si="306"/>
        <v>7.9500000000000001E-2</v>
      </c>
      <c r="Y2475" s="55">
        <f t="shared" si="307"/>
        <v>1.7800000000000002</v>
      </c>
      <c r="Z2475" s="54">
        <f t="shared" si="308"/>
        <v>0.67169811320754713</v>
      </c>
      <c r="AA2475" s="49" t="str">
        <f t="shared" ca="1" si="309"/>
        <v>N</v>
      </c>
      <c r="AB2475" s="49">
        <f t="shared" ca="1" si="310"/>
        <v>5</v>
      </c>
      <c r="AC2475" s="49" t="str">
        <f t="shared" ca="1" si="311"/>
        <v>N</v>
      </c>
    </row>
    <row r="2476" spans="1:29" x14ac:dyDescent="0.25">
      <c r="A2476">
        <v>9773</v>
      </c>
      <c r="B2476" s="9">
        <v>43571</v>
      </c>
      <c r="C2476" s="50" t="str">
        <f t="shared" si="304"/>
        <v>N</v>
      </c>
      <c r="D2476" s="52">
        <f>_xlfn.XLOOKUP(B2476,Cal_Date!B:B,Cal_Date!A:A,0)</f>
        <v>3</v>
      </c>
      <c r="E2476">
        <v>2019</v>
      </c>
      <c r="F2476" t="s">
        <v>122</v>
      </c>
      <c r="G2476" t="s">
        <v>129</v>
      </c>
      <c r="H2476" t="s">
        <v>11</v>
      </c>
      <c r="I2476" t="s">
        <v>11</v>
      </c>
      <c r="J2476" t="s">
        <v>15</v>
      </c>
      <c r="K2476" t="s">
        <v>42</v>
      </c>
      <c r="L2476">
        <v>1</v>
      </c>
      <c r="M2476">
        <v>1001</v>
      </c>
      <c r="O2476" t="s">
        <v>25</v>
      </c>
      <c r="R2476" t="s">
        <v>44</v>
      </c>
      <c r="S2476" s="49" t="str">
        <f t="shared" si="305"/>
        <v>Card</v>
      </c>
      <c r="T2476" s="3">
        <v>0.03</v>
      </c>
      <c r="U2476" s="2">
        <v>2.6500000000000004</v>
      </c>
      <c r="V2476" s="2">
        <v>0.87</v>
      </c>
      <c r="W2476" s="54">
        <f>_xlfn.XLOOKUP(M2476,Market!A:A,Market!F:F,0)</f>
        <v>0.06</v>
      </c>
      <c r="X2476" s="55">
        <f t="shared" si="306"/>
        <v>7.9500000000000001E-2</v>
      </c>
      <c r="Y2476" s="55">
        <f t="shared" si="307"/>
        <v>1.7800000000000002</v>
      </c>
      <c r="Z2476" s="54">
        <f t="shared" si="308"/>
        <v>0.67169811320754713</v>
      </c>
      <c r="AA2476" s="49" t="str">
        <f t="shared" ca="1" si="309"/>
        <v>N</v>
      </c>
      <c r="AB2476" s="49">
        <f t="shared" ca="1" si="310"/>
        <v>5</v>
      </c>
      <c r="AC2476" s="49" t="str">
        <f t="shared" ca="1" si="311"/>
        <v>N</v>
      </c>
    </row>
    <row r="2477" spans="1:29" x14ac:dyDescent="0.25">
      <c r="A2477">
        <v>9774</v>
      </c>
      <c r="B2477" s="9">
        <v>43571</v>
      </c>
      <c r="C2477" s="50" t="str">
        <f t="shared" si="304"/>
        <v>N</v>
      </c>
      <c r="D2477" s="52">
        <f>_xlfn.XLOOKUP(B2477,Cal_Date!B:B,Cal_Date!A:A,0)</f>
        <v>3</v>
      </c>
      <c r="E2477">
        <v>2019</v>
      </c>
      <c r="F2477" t="s">
        <v>122</v>
      </c>
      <c r="G2477" t="s">
        <v>129</v>
      </c>
      <c r="H2477" t="s">
        <v>48</v>
      </c>
      <c r="I2477" t="s">
        <v>18</v>
      </c>
      <c r="J2477" t="s">
        <v>10</v>
      </c>
      <c r="K2477" t="s">
        <v>43</v>
      </c>
      <c r="L2477">
        <v>1</v>
      </c>
      <c r="M2477">
        <v>1000</v>
      </c>
      <c r="O2477" t="s">
        <v>25</v>
      </c>
      <c r="R2477" t="s">
        <v>46</v>
      </c>
      <c r="S2477" s="49" t="str">
        <f t="shared" si="305"/>
        <v>Card</v>
      </c>
      <c r="T2477" s="3">
        <v>0.04</v>
      </c>
      <c r="U2477" s="2">
        <v>7.5600000000000005</v>
      </c>
      <c r="V2477" s="2">
        <v>1.46</v>
      </c>
      <c r="W2477" s="54">
        <f>_xlfn.XLOOKUP(M2477,Market!A:A,Market!F:F,0)</f>
        <v>0.08</v>
      </c>
      <c r="X2477" s="55">
        <f t="shared" si="306"/>
        <v>0.3024</v>
      </c>
      <c r="Y2477" s="55">
        <f t="shared" si="307"/>
        <v>6.1000000000000005</v>
      </c>
      <c r="Z2477" s="54">
        <f t="shared" si="308"/>
        <v>0.80687830687830686</v>
      </c>
      <c r="AA2477" s="49" t="str">
        <f t="shared" ca="1" si="309"/>
        <v>N</v>
      </c>
      <c r="AB2477" s="49">
        <f t="shared" ca="1" si="310"/>
        <v>5</v>
      </c>
      <c r="AC2477" s="49" t="str">
        <f t="shared" ca="1" si="311"/>
        <v>N</v>
      </c>
    </row>
    <row r="2478" spans="1:29" x14ac:dyDescent="0.25">
      <c r="A2478">
        <v>9775</v>
      </c>
      <c r="B2478" s="9">
        <v>43571</v>
      </c>
      <c r="C2478" s="50" t="str">
        <f t="shared" si="304"/>
        <v>N</v>
      </c>
      <c r="D2478" s="52">
        <f>_xlfn.XLOOKUP(B2478,Cal_Date!B:B,Cal_Date!A:A,0)</f>
        <v>3</v>
      </c>
      <c r="E2478">
        <v>2019</v>
      </c>
      <c r="F2478" t="s">
        <v>122</v>
      </c>
      <c r="G2478" t="s">
        <v>129</v>
      </c>
      <c r="H2478" t="s">
        <v>14</v>
      </c>
      <c r="I2478" t="s">
        <v>18</v>
      </c>
      <c r="J2478" t="s">
        <v>15</v>
      </c>
      <c r="K2478" t="s">
        <v>43</v>
      </c>
      <c r="L2478">
        <v>1</v>
      </c>
      <c r="M2478">
        <v>1000</v>
      </c>
      <c r="O2478" t="s">
        <v>25</v>
      </c>
      <c r="R2478" t="s">
        <v>44</v>
      </c>
      <c r="S2478" s="49" t="str">
        <f t="shared" si="305"/>
        <v>Card</v>
      </c>
      <c r="T2478" s="3">
        <v>0.03</v>
      </c>
      <c r="U2478" s="2">
        <v>7.5600000000000005</v>
      </c>
      <c r="V2478" s="2">
        <v>2.2200000000000002</v>
      </c>
      <c r="W2478" s="54">
        <f>_xlfn.XLOOKUP(M2478,Market!A:A,Market!F:F,0)</f>
        <v>0.08</v>
      </c>
      <c r="X2478" s="55">
        <f t="shared" si="306"/>
        <v>0.2268</v>
      </c>
      <c r="Y2478" s="55">
        <f t="shared" si="307"/>
        <v>5.34</v>
      </c>
      <c r="Z2478" s="54">
        <f t="shared" si="308"/>
        <v>0.70634920634920628</v>
      </c>
      <c r="AA2478" s="49" t="str">
        <f t="shared" ca="1" si="309"/>
        <v>N</v>
      </c>
      <c r="AB2478" s="49">
        <f t="shared" ca="1" si="310"/>
        <v>5</v>
      </c>
      <c r="AC2478" s="49" t="str">
        <f t="shared" ca="1" si="311"/>
        <v>N</v>
      </c>
    </row>
    <row r="2479" spans="1:29" x14ac:dyDescent="0.25">
      <c r="A2479">
        <v>9776</v>
      </c>
      <c r="B2479" s="9">
        <v>43571</v>
      </c>
      <c r="C2479" s="50" t="str">
        <f t="shared" si="304"/>
        <v>N</v>
      </c>
      <c r="D2479" s="52">
        <f>_xlfn.XLOOKUP(B2479,Cal_Date!B:B,Cal_Date!A:A,0)</f>
        <v>3</v>
      </c>
      <c r="E2479">
        <v>2019</v>
      </c>
      <c r="F2479" t="s">
        <v>122</v>
      </c>
      <c r="G2479" t="s">
        <v>129</v>
      </c>
      <c r="H2479" t="s">
        <v>11</v>
      </c>
      <c r="I2479" t="s">
        <v>11</v>
      </c>
      <c r="J2479" t="s">
        <v>15</v>
      </c>
      <c r="K2479" t="s">
        <v>42</v>
      </c>
      <c r="L2479">
        <v>2</v>
      </c>
      <c r="M2479">
        <v>1002</v>
      </c>
      <c r="O2479" t="s">
        <v>28</v>
      </c>
      <c r="R2479" t="s">
        <v>44</v>
      </c>
      <c r="S2479" s="49" t="str">
        <f t="shared" si="305"/>
        <v>Card</v>
      </c>
      <c r="T2479" s="3">
        <v>0.03</v>
      </c>
      <c r="U2479" s="2">
        <v>5.3000000000000007</v>
      </c>
      <c r="V2479" s="2">
        <v>1.74</v>
      </c>
      <c r="W2479" s="54">
        <f>_xlfn.XLOOKUP(M2479,Market!A:A,Market!F:F,0)</f>
        <v>0.06</v>
      </c>
      <c r="X2479" s="55">
        <f t="shared" si="306"/>
        <v>0.159</v>
      </c>
      <c r="Y2479" s="55">
        <f t="shared" si="307"/>
        <v>3.5600000000000005</v>
      </c>
      <c r="Z2479" s="54">
        <f t="shared" si="308"/>
        <v>0.67169811320754713</v>
      </c>
      <c r="AA2479" s="49" t="str">
        <f t="shared" ca="1" si="309"/>
        <v>N</v>
      </c>
      <c r="AB2479" s="49">
        <f t="shared" ca="1" si="310"/>
        <v>5</v>
      </c>
      <c r="AC2479" s="49" t="str">
        <f t="shared" ca="1" si="311"/>
        <v>N</v>
      </c>
    </row>
    <row r="2480" spans="1:29" x14ac:dyDescent="0.25">
      <c r="A2480">
        <v>9777</v>
      </c>
      <c r="B2480" s="9">
        <v>43571</v>
      </c>
      <c r="C2480" s="50" t="str">
        <f t="shared" si="304"/>
        <v>N</v>
      </c>
      <c r="D2480" s="52">
        <f>_xlfn.XLOOKUP(B2480,Cal_Date!B:B,Cal_Date!A:A,0)</f>
        <v>3</v>
      </c>
      <c r="E2480">
        <v>2019</v>
      </c>
      <c r="F2480" t="s">
        <v>122</v>
      </c>
      <c r="G2480" t="s">
        <v>129</v>
      </c>
      <c r="H2480" t="s">
        <v>11</v>
      </c>
      <c r="I2480" t="s">
        <v>11</v>
      </c>
      <c r="J2480" t="s">
        <v>15</v>
      </c>
      <c r="K2480" t="s">
        <v>42</v>
      </c>
      <c r="L2480">
        <v>1</v>
      </c>
      <c r="M2480">
        <v>1003</v>
      </c>
      <c r="O2480" t="s">
        <v>25</v>
      </c>
      <c r="R2480" t="s">
        <v>44</v>
      </c>
      <c r="S2480" s="49" t="str">
        <f t="shared" si="305"/>
        <v>Card</v>
      </c>
      <c r="T2480" s="3">
        <v>0.03</v>
      </c>
      <c r="U2480" s="2">
        <v>2.6500000000000004</v>
      </c>
      <c r="V2480" s="2">
        <v>0.87</v>
      </c>
      <c r="W2480" s="54">
        <f>_xlfn.XLOOKUP(M2480,Market!A:A,Market!F:F,0)</f>
        <v>0.06</v>
      </c>
      <c r="X2480" s="55">
        <f t="shared" si="306"/>
        <v>7.9500000000000001E-2</v>
      </c>
      <c r="Y2480" s="55">
        <f t="shared" si="307"/>
        <v>1.7800000000000002</v>
      </c>
      <c r="Z2480" s="54">
        <f t="shared" si="308"/>
        <v>0.67169811320754713</v>
      </c>
      <c r="AA2480" s="49" t="str">
        <f t="shared" ca="1" si="309"/>
        <v>N</v>
      </c>
      <c r="AB2480" s="49">
        <f t="shared" ca="1" si="310"/>
        <v>5</v>
      </c>
      <c r="AC2480" s="49" t="str">
        <f t="shared" ca="1" si="311"/>
        <v>N</v>
      </c>
    </row>
    <row r="2481" spans="1:29" x14ac:dyDescent="0.25">
      <c r="A2481">
        <v>9778</v>
      </c>
      <c r="B2481" s="9">
        <v>43571</v>
      </c>
      <c r="C2481" s="50" t="str">
        <f t="shared" si="304"/>
        <v>N</v>
      </c>
      <c r="D2481" s="52">
        <f>_xlfn.XLOOKUP(B2481,Cal_Date!B:B,Cal_Date!A:A,0)</f>
        <v>3</v>
      </c>
      <c r="E2481">
        <v>2019</v>
      </c>
      <c r="F2481" t="s">
        <v>122</v>
      </c>
      <c r="G2481" t="s">
        <v>129</v>
      </c>
      <c r="H2481" t="s">
        <v>11</v>
      </c>
      <c r="I2481" t="s">
        <v>11</v>
      </c>
      <c r="J2481" t="s">
        <v>15</v>
      </c>
      <c r="K2481" t="s">
        <v>42</v>
      </c>
      <c r="L2481">
        <v>1</v>
      </c>
      <c r="M2481">
        <v>1005</v>
      </c>
      <c r="O2481" t="s">
        <v>25</v>
      </c>
      <c r="R2481" t="s">
        <v>44</v>
      </c>
      <c r="S2481" s="49" t="str">
        <f t="shared" si="305"/>
        <v>Card</v>
      </c>
      <c r="T2481" s="3">
        <v>0.03</v>
      </c>
      <c r="U2481" s="2">
        <v>2.7225000000000001</v>
      </c>
      <c r="V2481" s="2">
        <v>0.87</v>
      </c>
      <c r="W2481" s="54">
        <f>_xlfn.XLOOKUP(M2481,Market!A:A,Market!F:F,0)</f>
        <v>8.8999999999999996E-2</v>
      </c>
      <c r="X2481" s="55">
        <f t="shared" si="306"/>
        <v>8.1674999999999998E-2</v>
      </c>
      <c r="Y2481" s="55">
        <f t="shared" si="307"/>
        <v>1.8525</v>
      </c>
      <c r="Z2481" s="54">
        <f t="shared" si="308"/>
        <v>0.68044077134986225</v>
      </c>
      <c r="AA2481" s="49" t="str">
        <f t="shared" ca="1" si="309"/>
        <v>N</v>
      </c>
      <c r="AB2481" s="49">
        <f t="shared" ca="1" si="310"/>
        <v>5</v>
      </c>
      <c r="AC2481" s="49" t="str">
        <f t="shared" ca="1" si="311"/>
        <v>N</v>
      </c>
    </row>
    <row r="2482" spans="1:29" x14ac:dyDescent="0.25">
      <c r="A2482">
        <v>9779</v>
      </c>
      <c r="B2482" s="9">
        <v>43571</v>
      </c>
      <c r="C2482" s="50" t="str">
        <f t="shared" si="304"/>
        <v>N</v>
      </c>
      <c r="D2482" s="52">
        <f>_xlfn.XLOOKUP(B2482,Cal_Date!B:B,Cal_Date!A:A,0)</f>
        <v>3</v>
      </c>
      <c r="E2482">
        <v>2019</v>
      </c>
      <c r="F2482" t="s">
        <v>122</v>
      </c>
      <c r="G2482" t="s">
        <v>129</v>
      </c>
      <c r="H2482" t="s">
        <v>11</v>
      </c>
      <c r="I2482" t="s">
        <v>11</v>
      </c>
      <c r="J2482" t="s">
        <v>15</v>
      </c>
      <c r="K2482" t="s">
        <v>42</v>
      </c>
      <c r="L2482">
        <v>1</v>
      </c>
      <c r="M2482">
        <v>1005</v>
      </c>
      <c r="O2482" t="s">
        <v>25</v>
      </c>
      <c r="R2482" t="s">
        <v>44</v>
      </c>
      <c r="S2482" s="49" t="str">
        <f t="shared" si="305"/>
        <v>Card</v>
      </c>
      <c r="T2482" s="3">
        <v>0.03</v>
      </c>
      <c r="U2482" s="2">
        <v>2.7225000000000001</v>
      </c>
      <c r="V2482" s="2">
        <v>0.87</v>
      </c>
      <c r="W2482" s="54">
        <f>_xlfn.XLOOKUP(M2482,Market!A:A,Market!F:F,0)</f>
        <v>8.8999999999999996E-2</v>
      </c>
      <c r="X2482" s="55">
        <f t="shared" si="306"/>
        <v>8.1674999999999998E-2</v>
      </c>
      <c r="Y2482" s="55">
        <f t="shared" si="307"/>
        <v>1.8525</v>
      </c>
      <c r="Z2482" s="54">
        <f t="shared" si="308"/>
        <v>0.68044077134986225</v>
      </c>
      <c r="AA2482" s="49" t="str">
        <f t="shared" ca="1" si="309"/>
        <v>N</v>
      </c>
      <c r="AB2482" s="49">
        <f t="shared" ca="1" si="310"/>
        <v>5</v>
      </c>
      <c r="AC2482" s="49" t="str">
        <f t="shared" ca="1" si="311"/>
        <v>N</v>
      </c>
    </row>
    <row r="2483" spans="1:29" x14ac:dyDescent="0.25">
      <c r="A2483">
        <v>9780</v>
      </c>
      <c r="B2483" s="9">
        <v>43571</v>
      </c>
      <c r="C2483" s="50" t="str">
        <f t="shared" si="304"/>
        <v>N</v>
      </c>
      <c r="D2483" s="52">
        <f>_xlfn.XLOOKUP(B2483,Cal_Date!B:B,Cal_Date!A:A,0)</f>
        <v>3</v>
      </c>
      <c r="E2483">
        <v>2019</v>
      </c>
      <c r="F2483" t="s">
        <v>122</v>
      </c>
      <c r="G2483" t="s">
        <v>129</v>
      </c>
      <c r="H2483" t="s">
        <v>14</v>
      </c>
      <c r="I2483" t="s">
        <v>18</v>
      </c>
      <c r="J2483" t="s">
        <v>15</v>
      </c>
      <c r="K2483" t="s">
        <v>43</v>
      </c>
      <c r="L2483">
        <v>1</v>
      </c>
      <c r="M2483">
        <v>1006</v>
      </c>
      <c r="O2483" t="s">
        <v>28</v>
      </c>
      <c r="R2483" t="s">
        <v>44</v>
      </c>
      <c r="S2483" s="49" t="str">
        <f t="shared" si="305"/>
        <v>Card</v>
      </c>
      <c r="T2483" s="3">
        <v>0.03</v>
      </c>
      <c r="U2483" s="2">
        <v>7.0785</v>
      </c>
      <c r="V2483" s="2">
        <v>2.1</v>
      </c>
      <c r="W2483" s="54">
        <f>_xlfn.XLOOKUP(M2483,Market!A:A,Market!F:F,0)</f>
        <v>8.8999999999999996E-2</v>
      </c>
      <c r="X2483" s="55">
        <f t="shared" si="306"/>
        <v>0.21235499999999999</v>
      </c>
      <c r="Y2483" s="55">
        <f t="shared" si="307"/>
        <v>4.9785000000000004</v>
      </c>
      <c r="Z2483" s="54">
        <f t="shared" si="308"/>
        <v>0.70332697605424888</v>
      </c>
      <c r="AA2483" s="49" t="str">
        <f t="shared" ca="1" si="309"/>
        <v>N</v>
      </c>
      <c r="AB2483" s="49">
        <f t="shared" ca="1" si="310"/>
        <v>5</v>
      </c>
      <c r="AC2483" s="49" t="str">
        <f t="shared" ca="1" si="311"/>
        <v>N</v>
      </c>
    </row>
    <row r="2484" spans="1:29" x14ac:dyDescent="0.25">
      <c r="A2484">
        <v>9781</v>
      </c>
      <c r="B2484" s="9">
        <v>43571</v>
      </c>
      <c r="C2484" s="50" t="str">
        <f t="shared" si="304"/>
        <v>N</v>
      </c>
      <c r="D2484" s="52">
        <f>_xlfn.XLOOKUP(B2484,Cal_Date!B:B,Cal_Date!A:A,0)</f>
        <v>3</v>
      </c>
      <c r="E2484">
        <v>2019</v>
      </c>
      <c r="F2484" t="s">
        <v>122</v>
      </c>
      <c r="G2484" t="s">
        <v>129</v>
      </c>
      <c r="H2484" t="s">
        <v>14</v>
      </c>
      <c r="I2484" t="s">
        <v>18</v>
      </c>
      <c r="J2484" t="s">
        <v>15</v>
      </c>
      <c r="K2484" t="s">
        <v>43</v>
      </c>
      <c r="L2484">
        <v>1</v>
      </c>
      <c r="M2484">
        <v>1007</v>
      </c>
      <c r="O2484" t="s">
        <v>28</v>
      </c>
      <c r="R2484" t="s">
        <v>44</v>
      </c>
      <c r="S2484" s="49" t="str">
        <f t="shared" si="305"/>
        <v>Card</v>
      </c>
      <c r="T2484" s="3">
        <v>0.03</v>
      </c>
      <c r="U2484" s="2">
        <v>7.0785</v>
      </c>
      <c r="V2484" s="2">
        <v>2.1</v>
      </c>
      <c r="W2484" s="54">
        <f>_xlfn.XLOOKUP(M2484,Market!A:A,Market!F:F,0)</f>
        <v>8.8999999999999996E-2</v>
      </c>
      <c r="X2484" s="55">
        <f t="shared" si="306"/>
        <v>0.21235499999999999</v>
      </c>
      <c r="Y2484" s="55">
        <f t="shared" si="307"/>
        <v>4.9785000000000004</v>
      </c>
      <c r="Z2484" s="54">
        <f t="shared" si="308"/>
        <v>0.70332697605424888</v>
      </c>
      <c r="AA2484" s="49" t="str">
        <f t="shared" ca="1" si="309"/>
        <v>N</v>
      </c>
      <c r="AB2484" s="49">
        <f t="shared" ca="1" si="310"/>
        <v>5</v>
      </c>
      <c r="AC2484" s="49" t="str">
        <f t="shared" ca="1" si="311"/>
        <v>N</v>
      </c>
    </row>
    <row r="2485" spans="1:29" x14ac:dyDescent="0.25">
      <c r="A2485">
        <v>9782</v>
      </c>
      <c r="B2485" s="9">
        <v>43571</v>
      </c>
      <c r="C2485" s="50" t="str">
        <f t="shared" si="304"/>
        <v>N</v>
      </c>
      <c r="D2485" s="52">
        <f>_xlfn.XLOOKUP(B2485,Cal_Date!B:B,Cal_Date!A:A,0)</f>
        <v>3</v>
      </c>
      <c r="E2485">
        <v>2019</v>
      </c>
      <c r="F2485" t="s">
        <v>122</v>
      </c>
      <c r="G2485" t="s">
        <v>129</v>
      </c>
      <c r="H2485" t="s">
        <v>11</v>
      </c>
      <c r="I2485" t="s">
        <v>13</v>
      </c>
      <c r="J2485" t="s">
        <v>15</v>
      </c>
      <c r="K2485" t="s">
        <v>42</v>
      </c>
      <c r="L2485">
        <v>2</v>
      </c>
      <c r="M2485">
        <v>1008</v>
      </c>
      <c r="O2485" t="s">
        <v>28</v>
      </c>
      <c r="R2485" t="s">
        <v>44</v>
      </c>
      <c r="S2485" s="49" t="str">
        <f t="shared" si="305"/>
        <v>Card</v>
      </c>
      <c r="T2485" s="3">
        <v>0.03</v>
      </c>
      <c r="U2485" s="2">
        <v>5.4450000000000003</v>
      </c>
      <c r="V2485" s="2">
        <v>2.84</v>
      </c>
      <c r="W2485" s="54">
        <f>_xlfn.XLOOKUP(M2485,Market!A:A,Market!F:F,0)</f>
        <v>8.8999999999999996E-2</v>
      </c>
      <c r="X2485" s="55">
        <f t="shared" si="306"/>
        <v>0.16335</v>
      </c>
      <c r="Y2485" s="55">
        <f t="shared" si="307"/>
        <v>2.6050000000000004</v>
      </c>
      <c r="Z2485" s="54">
        <f t="shared" si="308"/>
        <v>0.47842056932966032</v>
      </c>
      <c r="AA2485" s="49" t="str">
        <f t="shared" ca="1" si="309"/>
        <v>N</v>
      </c>
      <c r="AB2485" s="49">
        <f t="shared" ca="1" si="310"/>
        <v>5</v>
      </c>
      <c r="AC2485" s="49" t="str">
        <f t="shared" ca="1" si="311"/>
        <v>N</v>
      </c>
    </row>
    <row r="2486" spans="1:29" x14ac:dyDescent="0.25">
      <c r="A2486">
        <v>9783</v>
      </c>
      <c r="B2486" s="9">
        <v>43571</v>
      </c>
      <c r="C2486" s="50" t="str">
        <f t="shared" si="304"/>
        <v>N</v>
      </c>
      <c r="D2486" s="52">
        <f>_xlfn.XLOOKUP(B2486,Cal_Date!B:B,Cal_Date!A:A,0)</f>
        <v>3</v>
      </c>
      <c r="E2486">
        <v>2019</v>
      </c>
      <c r="F2486" t="s">
        <v>122</v>
      </c>
      <c r="G2486" t="s">
        <v>129</v>
      </c>
      <c r="H2486" t="s">
        <v>48</v>
      </c>
      <c r="I2486" t="s">
        <v>18</v>
      </c>
      <c r="J2486" t="s">
        <v>10</v>
      </c>
      <c r="K2486" t="s">
        <v>43</v>
      </c>
      <c r="L2486">
        <v>2</v>
      </c>
      <c r="M2486">
        <v>1009</v>
      </c>
      <c r="O2486" t="s">
        <v>28</v>
      </c>
      <c r="R2486" t="s">
        <v>44</v>
      </c>
      <c r="S2486" s="49" t="str">
        <f t="shared" si="305"/>
        <v>Card</v>
      </c>
      <c r="T2486" s="3">
        <v>0.03</v>
      </c>
      <c r="U2486" s="2">
        <v>15.245999999999999</v>
      </c>
      <c r="V2486" s="2">
        <v>2.92</v>
      </c>
      <c r="W2486" s="54">
        <f>_xlfn.XLOOKUP(M2486,Market!A:A,Market!F:F,0)</f>
        <v>8.8999999999999996E-2</v>
      </c>
      <c r="X2486" s="55">
        <f t="shared" si="306"/>
        <v>0.45737999999999995</v>
      </c>
      <c r="Y2486" s="55">
        <f t="shared" si="307"/>
        <v>12.325999999999999</v>
      </c>
      <c r="Z2486" s="54">
        <f t="shared" si="308"/>
        <v>0.80847435392889933</v>
      </c>
      <c r="AA2486" s="49" t="str">
        <f t="shared" ca="1" si="309"/>
        <v>N</v>
      </c>
      <c r="AB2486" s="49">
        <f t="shared" ca="1" si="310"/>
        <v>5</v>
      </c>
      <c r="AC2486" s="49" t="str">
        <f t="shared" ca="1" si="311"/>
        <v>N</v>
      </c>
    </row>
    <row r="2487" spans="1:29" x14ac:dyDescent="0.25">
      <c r="A2487">
        <v>9784</v>
      </c>
      <c r="B2487" s="9">
        <v>43571</v>
      </c>
      <c r="C2487" s="50" t="str">
        <f t="shared" si="304"/>
        <v>N</v>
      </c>
      <c r="D2487" s="52">
        <f>_xlfn.XLOOKUP(B2487,Cal_Date!B:B,Cal_Date!A:A,0)</f>
        <v>3</v>
      </c>
      <c r="E2487">
        <v>2019</v>
      </c>
      <c r="F2487" t="s">
        <v>122</v>
      </c>
      <c r="G2487" t="s">
        <v>129</v>
      </c>
      <c r="H2487" t="s">
        <v>11</v>
      </c>
      <c r="I2487" t="s">
        <v>13</v>
      </c>
      <c r="J2487" t="s">
        <v>15</v>
      </c>
      <c r="K2487" t="s">
        <v>42</v>
      </c>
      <c r="L2487">
        <v>1</v>
      </c>
      <c r="M2487">
        <v>1006</v>
      </c>
      <c r="O2487" t="s">
        <v>28</v>
      </c>
      <c r="R2487" t="s">
        <v>44</v>
      </c>
      <c r="S2487" s="49" t="str">
        <f t="shared" si="305"/>
        <v>Card</v>
      </c>
      <c r="T2487" s="3">
        <v>0.03</v>
      </c>
      <c r="U2487" s="2">
        <v>2.7225000000000001</v>
      </c>
      <c r="V2487" s="2">
        <v>1.42</v>
      </c>
      <c r="W2487" s="54">
        <f>_xlfn.XLOOKUP(M2487,Market!A:A,Market!F:F,0)</f>
        <v>8.8999999999999996E-2</v>
      </c>
      <c r="X2487" s="55">
        <f t="shared" si="306"/>
        <v>8.1674999999999998E-2</v>
      </c>
      <c r="Y2487" s="55">
        <f t="shared" si="307"/>
        <v>1.3025000000000002</v>
      </c>
      <c r="Z2487" s="54">
        <f t="shared" si="308"/>
        <v>0.47842056932966032</v>
      </c>
      <c r="AA2487" s="49" t="str">
        <f t="shared" ca="1" si="309"/>
        <v>N</v>
      </c>
      <c r="AB2487" s="49">
        <f t="shared" ca="1" si="310"/>
        <v>5</v>
      </c>
      <c r="AC2487" s="49" t="str">
        <f t="shared" ca="1" si="311"/>
        <v>N</v>
      </c>
    </row>
    <row r="2488" spans="1:29" x14ac:dyDescent="0.25">
      <c r="A2488">
        <v>9785</v>
      </c>
      <c r="B2488" s="9">
        <v>43571</v>
      </c>
      <c r="C2488" s="50" t="str">
        <f t="shared" si="304"/>
        <v>N</v>
      </c>
      <c r="D2488" s="52">
        <f>_xlfn.XLOOKUP(B2488,Cal_Date!B:B,Cal_Date!A:A,0)</f>
        <v>3</v>
      </c>
      <c r="E2488">
        <v>2019</v>
      </c>
      <c r="F2488" t="s">
        <v>122</v>
      </c>
      <c r="G2488" t="s">
        <v>129</v>
      </c>
      <c r="H2488" t="s">
        <v>11</v>
      </c>
      <c r="I2488" t="s">
        <v>11</v>
      </c>
      <c r="J2488" t="s">
        <v>15</v>
      </c>
      <c r="K2488" t="s">
        <v>42</v>
      </c>
      <c r="L2488">
        <v>1</v>
      </c>
      <c r="M2488">
        <v>1007</v>
      </c>
      <c r="O2488" t="s">
        <v>28</v>
      </c>
      <c r="R2488" t="s">
        <v>44</v>
      </c>
      <c r="S2488" s="49" t="str">
        <f t="shared" si="305"/>
        <v>Card</v>
      </c>
      <c r="T2488" s="3">
        <v>0.03</v>
      </c>
      <c r="U2488" s="2">
        <v>2.7225000000000001</v>
      </c>
      <c r="V2488" s="2">
        <v>0.87</v>
      </c>
      <c r="W2488" s="54">
        <f>_xlfn.XLOOKUP(M2488,Market!A:A,Market!F:F,0)</f>
        <v>8.8999999999999996E-2</v>
      </c>
      <c r="X2488" s="55">
        <f t="shared" si="306"/>
        <v>8.1674999999999998E-2</v>
      </c>
      <c r="Y2488" s="55">
        <f t="shared" si="307"/>
        <v>1.8525</v>
      </c>
      <c r="Z2488" s="54">
        <f t="shared" si="308"/>
        <v>0.68044077134986225</v>
      </c>
      <c r="AA2488" s="49" t="str">
        <f t="shared" ca="1" si="309"/>
        <v>N</v>
      </c>
      <c r="AB2488" s="49">
        <f t="shared" ca="1" si="310"/>
        <v>5</v>
      </c>
      <c r="AC2488" s="49" t="str">
        <f t="shared" ca="1" si="311"/>
        <v>N</v>
      </c>
    </row>
    <row r="2489" spans="1:29" x14ac:dyDescent="0.25">
      <c r="A2489">
        <v>9786</v>
      </c>
      <c r="B2489" s="9">
        <v>43572</v>
      </c>
      <c r="C2489" s="50" t="str">
        <f t="shared" si="304"/>
        <v>N</v>
      </c>
      <c r="D2489" s="52">
        <f>_xlfn.XLOOKUP(B2489,Cal_Date!B:B,Cal_Date!A:A,0)</f>
        <v>3</v>
      </c>
      <c r="E2489">
        <v>2019</v>
      </c>
      <c r="F2489" t="s">
        <v>123</v>
      </c>
      <c r="G2489" t="s">
        <v>129</v>
      </c>
      <c r="H2489" t="s">
        <v>11</v>
      </c>
      <c r="I2489" t="s">
        <v>11</v>
      </c>
      <c r="J2489" t="s">
        <v>15</v>
      </c>
      <c r="K2489" t="s">
        <v>42</v>
      </c>
      <c r="L2489">
        <v>1</v>
      </c>
      <c r="M2489">
        <v>1007</v>
      </c>
      <c r="O2489" t="s">
        <v>28</v>
      </c>
      <c r="R2489" t="s">
        <v>44</v>
      </c>
      <c r="S2489" s="49" t="str">
        <f t="shared" si="305"/>
        <v>Card</v>
      </c>
      <c r="T2489" s="3">
        <v>0.03</v>
      </c>
      <c r="U2489" s="2">
        <v>2.7225000000000001</v>
      </c>
      <c r="V2489" s="2">
        <v>0.87</v>
      </c>
      <c r="W2489" s="54">
        <f>_xlfn.XLOOKUP(M2489,Market!A:A,Market!F:F,0)</f>
        <v>8.8999999999999996E-2</v>
      </c>
      <c r="X2489" s="55">
        <f t="shared" si="306"/>
        <v>8.1674999999999998E-2</v>
      </c>
      <c r="Y2489" s="55">
        <f t="shared" si="307"/>
        <v>1.8525</v>
      </c>
      <c r="Z2489" s="54">
        <f t="shared" si="308"/>
        <v>0.68044077134986225</v>
      </c>
      <c r="AA2489" s="49" t="str">
        <f t="shared" ca="1" si="309"/>
        <v>N</v>
      </c>
      <c r="AB2489" s="49">
        <f t="shared" ca="1" si="310"/>
        <v>5</v>
      </c>
      <c r="AC2489" s="49" t="str">
        <f t="shared" ca="1" si="311"/>
        <v>N</v>
      </c>
    </row>
    <row r="2490" spans="1:29" x14ac:dyDescent="0.25">
      <c r="A2490">
        <v>9787</v>
      </c>
      <c r="B2490" s="9">
        <v>43572</v>
      </c>
      <c r="C2490" s="50" t="str">
        <f t="shared" si="304"/>
        <v>N</v>
      </c>
      <c r="D2490" s="52">
        <f>_xlfn.XLOOKUP(B2490,Cal_Date!B:B,Cal_Date!A:A,0)</f>
        <v>3</v>
      </c>
      <c r="E2490">
        <v>2019</v>
      </c>
      <c r="F2490" t="s">
        <v>123</v>
      </c>
      <c r="G2490" t="s">
        <v>129</v>
      </c>
      <c r="H2490" t="s">
        <v>11</v>
      </c>
      <c r="I2490" t="s">
        <v>11</v>
      </c>
      <c r="J2490" t="s">
        <v>15</v>
      </c>
      <c r="K2490" t="s">
        <v>42</v>
      </c>
      <c r="L2490">
        <v>2</v>
      </c>
      <c r="M2490">
        <v>1007</v>
      </c>
      <c r="O2490" t="s">
        <v>28</v>
      </c>
      <c r="R2490" t="s">
        <v>44</v>
      </c>
      <c r="S2490" s="49" t="str">
        <f t="shared" si="305"/>
        <v>Card</v>
      </c>
      <c r="T2490" s="3">
        <v>0.03</v>
      </c>
      <c r="U2490" s="2">
        <v>5.4450000000000003</v>
      </c>
      <c r="V2490" s="2">
        <v>1.74</v>
      </c>
      <c r="W2490" s="54">
        <f>_xlfn.XLOOKUP(M2490,Market!A:A,Market!F:F,0)</f>
        <v>8.8999999999999996E-2</v>
      </c>
      <c r="X2490" s="55">
        <f t="shared" si="306"/>
        <v>0.16335</v>
      </c>
      <c r="Y2490" s="55">
        <f t="shared" si="307"/>
        <v>3.7050000000000001</v>
      </c>
      <c r="Z2490" s="54">
        <f t="shared" si="308"/>
        <v>0.68044077134986225</v>
      </c>
      <c r="AA2490" s="49" t="str">
        <f t="shared" ca="1" si="309"/>
        <v>N</v>
      </c>
      <c r="AB2490" s="49">
        <f t="shared" ca="1" si="310"/>
        <v>5</v>
      </c>
      <c r="AC2490" s="49" t="str">
        <f t="shared" ca="1" si="311"/>
        <v>N</v>
      </c>
    </row>
    <row r="2491" spans="1:29" x14ac:dyDescent="0.25">
      <c r="A2491">
        <v>9788</v>
      </c>
      <c r="B2491" s="9">
        <v>43572</v>
      </c>
      <c r="C2491" s="50" t="str">
        <f t="shared" si="304"/>
        <v>N</v>
      </c>
      <c r="D2491" s="52">
        <f>_xlfn.XLOOKUP(B2491,Cal_Date!B:B,Cal_Date!A:A,0)</f>
        <v>3</v>
      </c>
      <c r="E2491">
        <v>2019</v>
      </c>
      <c r="F2491" t="s">
        <v>123</v>
      </c>
      <c r="G2491" t="s">
        <v>129</v>
      </c>
      <c r="H2491" t="s">
        <v>48</v>
      </c>
      <c r="I2491" t="s">
        <v>18</v>
      </c>
      <c r="J2491" t="s">
        <v>10</v>
      </c>
      <c r="K2491" t="s">
        <v>43</v>
      </c>
      <c r="L2491">
        <v>1</v>
      </c>
      <c r="M2491">
        <v>1005</v>
      </c>
      <c r="O2491" t="s">
        <v>25</v>
      </c>
      <c r="R2491" t="s">
        <v>44</v>
      </c>
      <c r="S2491" s="49" t="str">
        <f t="shared" si="305"/>
        <v>Card</v>
      </c>
      <c r="T2491" s="3">
        <v>0.03</v>
      </c>
      <c r="U2491" s="2">
        <v>7.6229999999999993</v>
      </c>
      <c r="V2491" s="2">
        <v>1.46</v>
      </c>
      <c r="W2491" s="54">
        <f>_xlfn.XLOOKUP(M2491,Market!A:A,Market!F:F,0)</f>
        <v>8.8999999999999996E-2</v>
      </c>
      <c r="X2491" s="55">
        <f t="shared" si="306"/>
        <v>0.22868999999999998</v>
      </c>
      <c r="Y2491" s="55">
        <f t="shared" si="307"/>
        <v>6.1629999999999994</v>
      </c>
      <c r="Z2491" s="54">
        <f t="shared" si="308"/>
        <v>0.80847435392889933</v>
      </c>
      <c r="AA2491" s="49" t="str">
        <f t="shared" ca="1" si="309"/>
        <v>N</v>
      </c>
      <c r="AB2491" s="49">
        <f t="shared" ca="1" si="310"/>
        <v>5</v>
      </c>
      <c r="AC2491" s="49" t="str">
        <f t="shared" ca="1" si="311"/>
        <v>N</v>
      </c>
    </row>
    <row r="2492" spans="1:29" x14ac:dyDescent="0.25">
      <c r="A2492">
        <v>9789</v>
      </c>
      <c r="B2492" s="9">
        <v>43572</v>
      </c>
      <c r="C2492" s="50" t="str">
        <f t="shared" si="304"/>
        <v>N</v>
      </c>
      <c r="D2492" s="52">
        <f>_xlfn.XLOOKUP(B2492,Cal_Date!B:B,Cal_Date!A:A,0)</f>
        <v>3</v>
      </c>
      <c r="E2492">
        <v>2019</v>
      </c>
      <c r="F2492" t="s">
        <v>123</v>
      </c>
      <c r="G2492" t="s">
        <v>129</v>
      </c>
      <c r="H2492" t="s">
        <v>48</v>
      </c>
      <c r="I2492" t="s">
        <v>18</v>
      </c>
      <c r="J2492" t="s">
        <v>10</v>
      </c>
      <c r="K2492" t="s">
        <v>43</v>
      </c>
      <c r="L2492">
        <v>2</v>
      </c>
      <c r="M2492">
        <v>1005</v>
      </c>
      <c r="O2492" t="s">
        <v>25</v>
      </c>
      <c r="R2492" t="s">
        <v>44</v>
      </c>
      <c r="S2492" s="49" t="str">
        <f t="shared" si="305"/>
        <v>Card</v>
      </c>
      <c r="T2492" s="3">
        <v>0.03</v>
      </c>
      <c r="U2492" s="2">
        <v>15.245999999999999</v>
      </c>
      <c r="V2492" s="2">
        <v>2.92</v>
      </c>
      <c r="W2492" s="54">
        <f>_xlfn.XLOOKUP(M2492,Market!A:A,Market!F:F,0)</f>
        <v>8.8999999999999996E-2</v>
      </c>
      <c r="X2492" s="55">
        <f t="shared" si="306"/>
        <v>0.45737999999999995</v>
      </c>
      <c r="Y2492" s="55">
        <f t="shared" si="307"/>
        <v>12.325999999999999</v>
      </c>
      <c r="Z2492" s="54">
        <f t="shared" si="308"/>
        <v>0.80847435392889933</v>
      </c>
      <c r="AA2492" s="49" t="str">
        <f t="shared" ca="1" si="309"/>
        <v>N</v>
      </c>
      <c r="AB2492" s="49">
        <f t="shared" ca="1" si="310"/>
        <v>5</v>
      </c>
      <c r="AC2492" s="49" t="str">
        <f t="shared" ca="1" si="311"/>
        <v>N</v>
      </c>
    </row>
    <row r="2493" spans="1:29" x14ac:dyDescent="0.25">
      <c r="A2493">
        <v>9790</v>
      </c>
      <c r="B2493" s="9">
        <v>43572</v>
      </c>
      <c r="C2493" s="50" t="str">
        <f t="shared" si="304"/>
        <v>N</v>
      </c>
      <c r="D2493" s="52">
        <f>_xlfn.XLOOKUP(B2493,Cal_Date!B:B,Cal_Date!A:A,0)</f>
        <v>3</v>
      </c>
      <c r="E2493">
        <v>2019</v>
      </c>
      <c r="F2493" t="s">
        <v>123</v>
      </c>
      <c r="G2493" t="s">
        <v>129</v>
      </c>
      <c r="H2493" t="s">
        <v>11</v>
      </c>
      <c r="I2493" t="s">
        <v>11</v>
      </c>
      <c r="J2493" t="s">
        <v>15</v>
      </c>
      <c r="K2493" t="s">
        <v>42</v>
      </c>
      <c r="L2493">
        <v>1</v>
      </c>
      <c r="M2493">
        <v>1002</v>
      </c>
      <c r="O2493" t="s">
        <v>28</v>
      </c>
      <c r="R2493" t="s">
        <v>44</v>
      </c>
      <c r="S2493" s="49" t="str">
        <f t="shared" si="305"/>
        <v>Card</v>
      </c>
      <c r="T2493" s="3">
        <v>0.03</v>
      </c>
      <c r="U2493" s="2">
        <v>2.6500000000000004</v>
      </c>
      <c r="V2493" s="2">
        <v>0.87</v>
      </c>
      <c r="W2493" s="54">
        <f>_xlfn.XLOOKUP(M2493,Market!A:A,Market!F:F,0)</f>
        <v>0.06</v>
      </c>
      <c r="X2493" s="55">
        <f t="shared" si="306"/>
        <v>7.9500000000000001E-2</v>
      </c>
      <c r="Y2493" s="55">
        <f t="shared" si="307"/>
        <v>1.7800000000000002</v>
      </c>
      <c r="Z2493" s="54">
        <f t="shared" si="308"/>
        <v>0.67169811320754713</v>
      </c>
      <c r="AA2493" s="49" t="str">
        <f t="shared" ca="1" si="309"/>
        <v>N</v>
      </c>
      <c r="AB2493" s="49">
        <f t="shared" ca="1" si="310"/>
        <v>5</v>
      </c>
      <c r="AC2493" s="49" t="str">
        <f t="shared" ca="1" si="311"/>
        <v>N</v>
      </c>
    </row>
    <row r="2494" spans="1:29" x14ac:dyDescent="0.25">
      <c r="A2494">
        <v>9791</v>
      </c>
      <c r="B2494" s="9">
        <v>43572</v>
      </c>
      <c r="C2494" s="50" t="str">
        <f t="shared" si="304"/>
        <v>N</v>
      </c>
      <c r="D2494" s="52">
        <f>_xlfn.XLOOKUP(B2494,Cal_Date!B:B,Cal_Date!A:A,0)</f>
        <v>3</v>
      </c>
      <c r="E2494">
        <v>2019</v>
      </c>
      <c r="F2494" t="s">
        <v>123</v>
      </c>
      <c r="G2494" t="s">
        <v>129</v>
      </c>
      <c r="H2494" t="s">
        <v>11</v>
      </c>
      <c r="I2494" t="s">
        <v>11</v>
      </c>
      <c r="J2494" t="s">
        <v>15</v>
      </c>
      <c r="K2494" t="s">
        <v>42</v>
      </c>
      <c r="L2494">
        <v>2</v>
      </c>
      <c r="M2494">
        <v>1004</v>
      </c>
      <c r="O2494" t="s">
        <v>28</v>
      </c>
      <c r="R2494" t="s">
        <v>44</v>
      </c>
      <c r="S2494" s="49" t="str">
        <f t="shared" si="305"/>
        <v>Card</v>
      </c>
      <c r="T2494" s="3">
        <v>0.03</v>
      </c>
      <c r="U2494" s="2">
        <v>5.3000000000000007</v>
      </c>
      <c r="V2494" s="2">
        <v>1.74</v>
      </c>
      <c r="W2494" s="54">
        <f>_xlfn.XLOOKUP(M2494,Market!A:A,Market!F:F,0)</f>
        <v>0.06</v>
      </c>
      <c r="X2494" s="55">
        <f t="shared" si="306"/>
        <v>0.159</v>
      </c>
      <c r="Y2494" s="55">
        <f t="shared" si="307"/>
        <v>3.5600000000000005</v>
      </c>
      <c r="Z2494" s="54">
        <f t="shared" si="308"/>
        <v>0.67169811320754713</v>
      </c>
      <c r="AA2494" s="49" t="str">
        <f t="shared" ca="1" si="309"/>
        <v>N</v>
      </c>
      <c r="AB2494" s="49">
        <f t="shared" ca="1" si="310"/>
        <v>5</v>
      </c>
      <c r="AC2494" s="49" t="str">
        <f t="shared" ca="1" si="311"/>
        <v>N</v>
      </c>
    </row>
    <row r="2495" spans="1:29" x14ac:dyDescent="0.25">
      <c r="A2495">
        <v>9792</v>
      </c>
      <c r="B2495" s="9">
        <v>43572</v>
      </c>
      <c r="C2495" s="50" t="str">
        <f t="shared" si="304"/>
        <v>N</v>
      </c>
      <c r="D2495" s="52">
        <f>_xlfn.XLOOKUP(B2495,Cal_Date!B:B,Cal_Date!A:A,0)</f>
        <v>3</v>
      </c>
      <c r="E2495">
        <v>2019</v>
      </c>
      <c r="F2495" t="s">
        <v>123</v>
      </c>
      <c r="G2495" t="s">
        <v>129</v>
      </c>
      <c r="H2495" t="s">
        <v>48</v>
      </c>
      <c r="I2495" t="s">
        <v>18</v>
      </c>
      <c r="J2495" t="s">
        <v>10</v>
      </c>
      <c r="K2495" t="s">
        <v>43</v>
      </c>
      <c r="L2495">
        <v>1</v>
      </c>
      <c r="M2495">
        <v>1005</v>
      </c>
      <c r="O2495" t="s">
        <v>25</v>
      </c>
      <c r="R2495" t="s">
        <v>44</v>
      </c>
      <c r="S2495" s="49" t="str">
        <f t="shared" si="305"/>
        <v>Card</v>
      </c>
      <c r="T2495" s="3">
        <v>0.03</v>
      </c>
      <c r="U2495" s="2">
        <v>7.6229999999999993</v>
      </c>
      <c r="V2495" s="2">
        <v>1.46</v>
      </c>
      <c r="W2495" s="54">
        <f>_xlfn.XLOOKUP(M2495,Market!A:A,Market!F:F,0)</f>
        <v>8.8999999999999996E-2</v>
      </c>
      <c r="X2495" s="55">
        <f t="shared" si="306"/>
        <v>0.22868999999999998</v>
      </c>
      <c r="Y2495" s="55">
        <f t="shared" si="307"/>
        <v>6.1629999999999994</v>
      </c>
      <c r="Z2495" s="54">
        <f t="shared" si="308"/>
        <v>0.80847435392889933</v>
      </c>
      <c r="AA2495" s="49" t="str">
        <f t="shared" ca="1" si="309"/>
        <v>N</v>
      </c>
      <c r="AB2495" s="49">
        <f t="shared" ca="1" si="310"/>
        <v>5</v>
      </c>
      <c r="AC2495" s="49" t="str">
        <f t="shared" ca="1" si="311"/>
        <v>N</v>
      </c>
    </row>
    <row r="2496" spans="1:29" x14ac:dyDescent="0.25">
      <c r="A2496">
        <v>9793</v>
      </c>
      <c r="B2496" s="9">
        <v>43572</v>
      </c>
      <c r="C2496" s="50" t="str">
        <f t="shared" si="304"/>
        <v>N</v>
      </c>
      <c r="D2496" s="52">
        <f>_xlfn.XLOOKUP(B2496,Cal_Date!B:B,Cal_Date!A:A,0)</f>
        <v>3</v>
      </c>
      <c r="E2496">
        <v>2019</v>
      </c>
      <c r="F2496" t="s">
        <v>123</v>
      </c>
      <c r="G2496" t="s">
        <v>129</v>
      </c>
      <c r="H2496" t="s">
        <v>11</v>
      </c>
      <c r="I2496" t="s">
        <v>11</v>
      </c>
      <c r="J2496" t="s">
        <v>15</v>
      </c>
      <c r="K2496" t="s">
        <v>42</v>
      </c>
      <c r="L2496">
        <v>1</v>
      </c>
      <c r="M2496">
        <v>1001</v>
      </c>
      <c r="O2496" t="s">
        <v>25</v>
      </c>
      <c r="R2496" t="s">
        <v>44</v>
      </c>
      <c r="S2496" s="49" t="str">
        <f t="shared" si="305"/>
        <v>Card</v>
      </c>
      <c r="T2496" s="3">
        <v>0.03</v>
      </c>
      <c r="U2496" s="2">
        <v>2.6500000000000004</v>
      </c>
      <c r="V2496" s="2">
        <v>0.87</v>
      </c>
      <c r="W2496" s="54">
        <f>_xlfn.XLOOKUP(M2496,Market!A:A,Market!F:F,0)</f>
        <v>0.06</v>
      </c>
      <c r="X2496" s="55">
        <f t="shared" si="306"/>
        <v>7.9500000000000001E-2</v>
      </c>
      <c r="Y2496" s="55">
        <f t="shared" si="307"/>
        <v>1.7800000000000002</v>
      </c>
      <c r="Z2496" s="54">
        <f t="shared" si="308"/>
        <v>0.67169811320754713</v>
      </c>
      <c r="AA2496" s="49" t="str">
        <f t="shared" ca="1" si="309"/>
        <v>N</v>
      </c>
      <c r="AB2496" s="49">
        <f t="shared" ca="1" si="310"/>
        <v>5</v>
      </c>
      <c r="AC2496" s="49" t="str">
        <f t="shared" ca="1" si="311"/>
        <v>N</v>
      </c>
    </row>
    <row r="2497" spans="1:29" x14ac:dyDescent="0.25">
      <c r="A2497">
        <v>9794</v>
      </c>
      <c r="B2497" s="9">
        <v>43572</v>
      </c>
      <c r="C2497" s="50" t="str">
        <f t="shared" si="304"/>
        <v>N</v>
      </c>
      <c r="D2497" s="52">
        <f>_xlfn.XLOOKUP(B2497,Cal_Date!B:B,Cal_Date!A:A,0)</f>
        <v>3</v>
      </c>
      <c r="E2497">
        <v>2019</v>
      </c>
      <c r="F2497" t="s">
        <v>123</v>
      </c>
      <c r="G2497" t="s">
        <v>129</v>
      </c>
      <c r="H2497" t="s">
        <v>14</v>
      </c>
      <c r="I2497" t="s">
        <v>13</v>
      </c>
      <c r="J2497" t="s">
        <v>15</v>
      </c>
      <c r="K2497" t="s">
        <v>43</v>
      </c>
      <c r="L2497">
        <v>1</v>
      </c>
      <c r="M2497">
        <v>1010</v>
      </c>
      <c r="O2497" t="s">
        <v>25</v>
      </c>
      <c r="R2497" t="s">
        <v>44</v>
      </c>
      <c r="S2497" s="49" t="str">
        <f t="shared" si="305"/>
        <v>Card</v>
      </c>
      <c r="T2497" s="3">
        <v>0.03</v>
      </c>
      <c r="U2497" s="2">
        <v>7.0200000000000005</v>
      </c>
      <c r="V2497" s="2">
        <v>2.12</v>
      </c>
      <c r="W2497" s="54">
        <f>_xlfn.XLOOKUP(M2497,Market!A:A,Market!F:F,0)</f>
        <v>0.08</v>
      </c>
      <c r="X2497" s="55">
        <f t="shared" si="306"/>
        <v>0.21060000000000001</v>
      </c>
      <c r="Y2497" s="55">
        <f t="shared" si="307"/>
        <v>4.9000000000000004</v>
      </c>
      <c r="Z2497" s="54">
        <f t="shared" si="308"/>
        <v>0.69800569800569801</v>
      </c>
      <c r="AA2497" s="49" t="str">
        <f t="shared" ca="1" si="309"/>
        <v>N</v>
      </c>
      <c r="AB2497" s="49">
        <f t="shared" ca="1" si="310"/>
        <v>5</v>
      </c>
      <c r="AC2497" s="49" t="str">
        <f t="shared" ca="1" si="311"/>
        <v>N</v>
      </c>
    </row>
    <row r="2498" spans="1:29" x14ac:dyDescent="0.25">
      <c r="A2498">
        <v>9795</v>
      </c>
      <c r="B2498" s="9">
        <v>43572</v>
      </c>
      <c r="C2498" s="50" t="str">
        <f t="shared" si="304"/>
        <v>N</v>
      </c>
      <c r="D2498" s="52">
        <f>_xlfn.XLOOKUP(B2498,Cal_Date!B:B,Cal_Date!A:A,0)</f>
        <v>3</v>
      </c>
      <c r="E2498">
        <v>2019</v>
      </c>
      <c r="F2498" t="s">
        <v>123</v>
      </c>
      <c r="G2498" t="s">
        <v>129</v>
      </c>
      <c r="H2498" t="s">
        <v>14</v>
      </c>
      <c r="I2498" t="s">
        <v>13</v>
      </c>
      <c r="J2498" t="s">
        <v>15</v>
      </c>
      <c r="K2498" t="s">
        <v>43</v>
      </c>
      <c r="L2498">
        <v>1</v>
      </c>
      <c r="M2498">
        <v>1011</v>
      </c>
      <c r="O2498" t="s">
        <v>25</v>
      </c>
      <c r="R2498" t="s">
        <v>44</v>
      </c>
      <c r="S2498" s="49" t="str">
        <f t="shared" si="305"/>
        <v>Card</v>
      </c>
      <c r="T2498" s="3">
        <v>0.03</v>
      </c>
      <c r="U2498" s="2">
        <v>6.8900000000000006</v>
      </c>
      <c r="V2498" s="2">
        <v>2.12</v>
      </c>
      <c r="W2498" s="54">
        <f>_xlfn.XLOOKUP(M2498,Market!A:A,Market!F:F,0)</f>
        <v>0.06</v>
      </c>
      <c r="X2498" s="55">
        <f t="shared" si="306"/>
        <v>0.20670000000000002</v>
      </c>
      <c r="Y2498" s="55">
        <f t="shared" si="307"/>
        <v>4.7700000000000005</v>
      </c>
      <c r="Z2498" s="54">
        <f t="shared" si="308"/>
        <v>0.69230769230769229</v>
      </c>
      <c r="AA2498" s="49" t="str">
        <f t="shared" ca="1" si="309"/>
        <v>N</v>
      </c>
      <c r="AB2498" s="49">
        <f t="shared" ca="1" si="310"/>
        <v>5</v>
      </c>
      <c r="AC2498" s="49" t="str">
        <f t="shared" ca="1" si="311"/>
        <v>N</v>
      </c>
    </row>
    <row r="2499" spans="1:29" x14ac:dyDescent="0.25">
      <c r="A2499">
        <v>9796</v>
      </c>
      <c r="B2499" s="9">
        <v>43572</v>
      </c>
      <c r="C2499" s="50" t="str">
        <f t="shared" ref="C2499:C2562" si="312">IF(OR(B2499="04/01/2018"+0,B2499="04/02/2018"+0),"Y","N")</f>
        <v>N</v>
      </c>
      <c r="D2499" s="52">
        <f>_xlfn.XLOOKUP(B2499,Cal_Date!B:B,Cal_Date!A:A,0)</f>
        <v>3</v>
      </c>
      <c r="E2499">
        <v>2019</v>
      </c>
      <c r="F2499" t="s">
        <v>123</v>
      </c>
      <c r="G2499" t="s">
        <v>129</v>
      </c>
      <c r="H2499" t="s">
        <v>14</v>
      </c>
      <c r="I2499" t="s">
        <v>18</v>
      </c>
      <c r="J2499" t="s">
        <v>15</v>
      </c>
      <c r="K2499" t="s">
        <v>43</v>
      </c>
      <c r="L2499">
        <v>2</v>
      </c>
      <c r="M2499">
        <v>1011</v>
      </c>
      <c r="O2499" t="s">
        <v>25</v>
      </c>
      <c r="R2499" t="s">
        <v>47</v>
      </c>
      <c r="S2499" s="49" t="str">
        <f t="shared" ref="S2499:S2562" si="313">IF(R2499="Cash","Cash","Card")</f>
        <v>Card</v>
      </c>
      <c r="T2499" s="3">
        <v>3.5000000000000003E-2</v>
      </c>
      <c r="U2499" s="2">
        <v>14.84</v>
      </c>
      <c r="V2499" s="2">
        <v>4.4400000000000004</v>
      </c>
      <c r="W2499" s="54">
        <f>_xlfn.XLOOKUP(M2499,Market!A:A,Market!F:F,0)</f>
        <v>0.06</v>
      </c>
      <c r="X2499" s="55">
        <f t="shared" ref="X2499:X2562" si="314">T2499*U2499</f>
        <v>0.51940000000000008</v>
      </c>
      <c r="Y2499" s="55">
        <f t="shared" ref="Y2499:Y2562" si="315">U2499-V2499</f>
        <v>10.399999999999999</v>
      </c>
      <c r="Z2499" s="54">
        <f t="shared" ref="Z2499:Z2562" si="316">Y2499/U2499</f>
        <v>0.70080862533692712</v>
      </c>
      <c r="AA2499" s="49" t="str">
        <f t="shared" ref="AA2499:AA2562" ca="1" si="317">IF(DATEDIF(B2499,TODAY(),"y")&gt;5,"Y","N")</f>
        <v>N</v>
      </c>
      <c r="AB2499" s="49">
        <f t="shared" ref="AB2499:AB2562" ca="1" si="318">DATEDIF(B2499,TODAY(),"y")</f>
        <v>5</v>
      </c>
      <c r="AC2499" s="49" t="str">
        <f t="shared" ref="AC2499:AC2562" ca="1" si="319">IF(AB2499&gt;5,"Y","N")</f>
        <v>N</v>
      </c>
    </row>
    <row r="2500" spans="1:29" x14ac:dyDescent="0.25">
      <c r="A2500">
        <v>9797</v>
      </c>
      <c r="B2500" s="9">
        <v>43572</v>
      </c>
      <c r="C2500" s="50" t="str">
        <f t="shared" si="312"/>
        <v>N</v>
      </c>
      <c r="D2500" s="52">
        <f>_xlfn.XLOOKUP(B2500,Cal_Date!B:B,Cal_Date!A:A,0)</f>
        <v>3</v>
      </c>
      <c r="E2500">
        <v>2019</v>
      </c>
      <c r="F2500" t="s">
        <v>123</v>
      </c>
      <c r="G2500" t="s">
        <v>129</v>
      </c>
      <c r="H2500" t="s">
        <v>14</v>
      </c>
      <c r="I2500" t="s">
        <v>13</v>
      </c>
      <c r="J2500" t="s">
        <v>15</v>
      </c>
      <c r="K2500" t="s">
        <v>43</v>
      </c>
      <c r="L2500">
        <v>1</v>
      </c>
      <c r="M2500">
        <v>1001</v>
      </c>
      <c r="O2500" t="s">
        <v>25</v>
      </c>
      <c r="R2500" t="s">
        <v>44</v>
      </c>
      <c r="S2500" s="49" t="str">
        <f t="shared" si="313"/>
        <v>Card</v>
      </c>
      <c r="T2500" s="3">
        <v>0.03</v>
      </c>
      <c r="U2500" s="2">
        <v>7.42</v>
      </c>
      <c r="V2500" s="2">
        <v>2.2400000000000002</v>
      </c>
      <c r="W2500" s="54">
        <f>_xlfn.XLOOKUP(M2500,Market!A:A,Market!F:F,0)</f>
        <v>0.06</v>
      </c>
      <c r="X2500" s="55">
        <f t="shared" si="314"/>
        <v>0.22259999999999999</v>
      </c>
      <c r="Y2500" s="55">
        <f t="shared" si="315"/>
        <v>5.18</v>
      </c>
      <c r="Z2500" s="54">
        <f t="shared" si="316"/>
        <v>0.69811320754716977</v>
      </c>
      <c r="AA2500" s="49" t="str">
        <f t="shared" ca="1" si="317"/>
        <v>N</v>
      </c>
      <c r="AB2500" s="49">
        <f t="shared" ca="1" si="318"/>
        <v>5</v>
      </c>
      <c r="AC2500" s="49" t="str">
        <f t="shared" ca="1" si="319"/>
        <v>N</v>
      </c>
    </row>
    <row r="2501" spans="1:29" x14ac:dyDescent="0.25">
      <c r="A2501">
        <v>9798</v>
      </c>
      <c r="B2501" s="9">
        <v>43572</v>
      </c>
      <c r="C2501" s="50" t="str">
        <f t="shared" si="312"/>
        <v>N</v>
      </c>
      <c r="D2501" s="52">
        <f>_xlfn.XLOOKUP(B2501,Cal_Date!B:B,Cal_Date!A:A,0)</f>
        <v>3</v>
      </c>
      <c r="E2501">
        <v>2019</v>
      </c>
      <c r="F2501" t="s">
        <v>123</v>
      </c>
      <c r="G2501" t="s">
        <v>129</v>
      </c>
      <c r="H2501" t="s">
        <v>48</v>
      </c>
      <c r="I2501" t="s">
        <v>18</v>
      </c>
      <c r="J2501" t="s">
        <v>10</v>
      </c>
      <c r="K2501" t="s">
        <v>43</v>
      </c>
      <c r="L2501">
        <v>1</v>
      </c>
      <c r="M2501">
        <v>1003</v>
      </c>
      <c r="O2501" t="s">
        <v>25</v>
      </c>
      <c r="R2501" t="s">
        <v>47</v>
      </c>
      <c r="S2501" s="49" t="str">
        <f t="shared" si="313"/>
        <v>Card</v>
      </c>
      <c r="T2501" s="3">
        <v>3.5000000000000003E-2</v>
      </c>
      <c r="U2501" s="2">
        <v>7.42</v>
      </c>
      <c r="V2501" s="2">
        <v>1.46</v>
      </c>
      <c r="W2501" s="54">
        <f>_xlfn.XLOOKUP(M2501,Market!A:A,Market!F:F,0)</f>
        <v>0.06</v>
      </c>
      <c r="X2501" s="55">
        <f t="shared" si="314"/>
        <v>0.25970000000000004</v>
      </c>
      <c r="Y2501" s="55">
        <f t="shared" si="315"/>
        <v>5.96</v>
      </c>
      <c r="Z2501" s="54">
        <f t="shared" si="316"/>
        <v>0.80323450134770891</v>
      </c>
      <c r="AA2501" s="49" t="str">
        <f t="shared" ca="1" si="317"/>
        <v>N</v>
      </c>
      <c r="AB2501" s="49">
        <f t="shared" ca="1" si="318"/>
        <v>5</v>
      </c>
      <c r="AC2501" s="49" t="str">
        <f t="shared" ca="1" si="319"/>
        <v>N</v>
      </c>
    </row>
    <row r="2502" spans="1:29" x14ac:dyDescent="0.25">
      <c r="A2502">
        <v>9799</v>
      </c>
      <c r="B2502" s="9">
        <v>43572</v>
      </c>
      <c r="C2502" s="50" t="str">
        <f t="shared" si="312"/>
        <v>N</v>
      </c>
      <c r="D2502" s="52">
        <f>_xlfn.XLOOKUP(B2502,Cal_Date!B:B,Cal_Date!A:A,0)</f>
        <v>3</v>
      </c>
      <c r="E2502">
        <v>2019</v>
      </c>
      <c r="F2502" t="s">
        <v>123</v>
      </c>
      <c r="G2502" t="s">
        <v>129</v>
      </c>
      <c r="H2502" t="s">
        <v>11</v>
      </c>
      <c r="I2502" t="s">
        <v>11</v>
      </c>
      <c r="J2502" t="s">
        <v>15</v>
      </c>
      <c r="K2502" t="s">
        <v>42</v>
      </c>
      <c r="L2502">
        <v>1</v>
      </c>
      <c r="M2502">
        <v>1005</v>
      </c>
      <c r="O2502" t="s">
        <v>25</v>
      </c>
      <c r="R2502" t="s">
        <v>44</v>
      </c>
      <c r="S2502" s="49" t="str">
        <f t="shared" si="313"/>
        <v>Card</v>
      </c>
      <c r="T2502" s="3">
        <v>0.03</v>
      </c>
      <c r="U2502" s="2">
        <v>2.7225000000000001</v>
      </c>
      <c r="V2502" s="2">
        <v>0.87</v>
      </c>
      <c r="W2502" s="54">
        <f>_xlfn.XLOOKUP(M2502,Market!A:A,Market!F:F,0)</f>
        <v>8.8999999999999996E-2</v>
      </c>
      <c r="X2502" s="55">
        <f t="shared" si="314"/>
        <v>8.1674999999999998E-2</v>
      </c>
      <c r="Y2502" s="55">
        <f t="shared" si="315"/>
        <v>1.8525</v>
      </c>
      <c r="Z2502" s="54">
        <f t="shared" si="316"/>
        <v>0.68044077134986225</v>
      </c>
      <c r="AA2502" s="49" t="str">
        <f t="shared" ca="1" si="317"/>
        <v>N</v>
      </c>
      <c r="AB2502" s="49">
        <f t="shared" ca="1" si="318"/>
        <v>5</v>
      </c>
      <c r="AC2502" s="49" t="str">
        <f t="shared" ca="1" si="319"/>
        <v>N</v>
      </c>
    </row>
    <row r="2503" spans="1:29" x14ac:dyDescent="0.25">
      <c r="A2503">
        <v>9800</v>
      </c>
      <c r="B2503" s="9">
        <v>43572</v>
      </c>
      <c r="C2503" s="50" t="str">
        <f t="shared" si="312"/>
        <v>N</v>
      </c>
      <c r="D2503" s="52">
        <f>_xlfn.XLOOKUP(B2503,Cal_Date!B:B,Cal_Date!A:A,0)</f>
        <v>3</v>
      </c>
      <c r="E2503">
        <v>2019</v>
      </c>
      <c r="F2503" t="s">
        <v>123</v>
      </c>
      <c r="G2503" t="s">
        <v>129</v>
      </c>
      <c r="H2503" t="s">
        <v>11</v>
      </c>
      <c r="I2503" t="s">
        <v>13</v>
      </c>
      <c r="J2503" t="s">
        <v>15</v>
      </c>
      <c r="K2503" t="s">
        <v>42</v>
      </c>
      <c r="L2503">
        <v>1</v>
      </c>
      <c r="M2503">
        <v>1005</v>
      </c>
      <c r="O2503" t="s">
        <v>25</v>
      </c>
      <c r="R2503" t="s">
        <v>44</v>
      </c>
      <c r="S2503" s="49" t="str">
        <f t="shared" si="313"/>
        <v>Card</v>
      </c>
      <c r="T2503" s="3">
        <v>0.03</v>
      </c>
      <c r="U2503" s="2">
        <v>2.7225000000000001</v>
      </c>
      <c r="V2503" s="2">
        <v>1.42</v>
      </c>
      <c r="W2503" s="54">
        <f>_xlfn.XLOOKUP(M2503,Market!A:A,Market!F:F,0)</f>
        <v>8.8999999999999996E-2</v>
      </c>
      <c r="X2503" s="55">
        <f t="shared" si="314"/>
        <v>8.1674999999999998E-2</v>
      </c>
      <c r="Y2503" s="55">
        <f t="shared" si="315"/>
        <v>1.3025000000000002</v>
      </c>
      <c r="Z2503" s="54">
        <f t="shared" si="316"/>
        <v>0.47842056932966032</v>
      </c>
      <c r="AA2503" s="49" t="str">
        <f t="shared" ca="1" si="317"/>
        <v>N</v>
      </c>
      <c r="AB2503" s="49">
        <f t="shared" ca="1" si="318"/>
        <v>5</v>
      </c>
      <c r="AC2503" s="49" t="str">
        <f t="shared" ca="1" si="319"/>
        <v>N</v>
      </c>
    </row>
    <row r="2504" spans="1:29" x14ac:dyDescent="0.25">
      <c r="A2504">
        <v>9801</v>
      </c>
      <c r="B2504" s="9">
        <v>43572</v>
      </c>
      <c r="C2504" s="50" t="str">
        <f t="shared" si="312"/>
        <v>N</v>
      </c>
      <c r="D2504" s="52">
        <f>_xlfn.XLOOKUP(B2504,Cal_Date!B:B,Cal_Date!A:A,0)</f>
        <v>3</v>
      </c>
      <c r="E2504">
        <v>2019</v>
      </c>
      <c r="F2504" t="s">
        <v>123</v>
      </c>
      <c r="G2504" t="s">
        <v>129</v>
      </c>
      <c r="H2504" t="s">
        <v>11</v>
      </c>
      <c r="I2504" t="s">
        <v>11</v>
      </c>
      <c r="J2504" t="s">
        <v>15</v>
      </c>
      <c r="K2504" t="s">
        <v>42</v>
      </c>
      <c r="L2504">
        <v>1</v>
      </c>
      <c r="M2504">
        <v>1006</v>
      </c>
      <c r="O2504" t="s">
        <v>28</v>
      </c>
      <c r="R2504" t="s">
        <v>44</v>
      </c>
      <c r="S2504" s="49" t="str">
        <f t="shared" si="313"/>
        <v>Card</v>
      </c>
      <c r="T2504" s="3">
        <v>0.03</v>
      </c>
      <c r="U2504" s="2">
        <v>2.7225000000000001</v>
      </c>
      <c r="V2504" s="2">
        <v>0.87</v>
      </c>
      <c r="W2504" s="54">
        <f>_xlfn.XLOOKUP(M2504,Market!A:A,Market!F:F,0)</f>
        <v>8.8999999999999996E-2</v>
      </c>
      <c r="X2504" s="55">
        <f t="shared" si="314"/>
        <v>8.1674999999999998E-2</v>
      </c>
      <c r="Y2504" s="55">
        <f t="shared" si="315"/>
        <v>1.8525</v>
      </c>
      <c r="Z2504" s="54">
        <f t="shared" si="316"/>
        <v>0.68044077134986225</v>
      </c>
      <c r="AA2504" s="49" t="str">
        <f t="shared" ca="1" si="317"/>
        <v>N</v>
      </c>
      <c r="AB2504" s="49">
        <f t="shared" ca="1" si="318"/>
        <v>5</v>
      </c>
      <c r="AC2504" s="49" t="str">
        <f t="shared" ca="1" si="319"/>
        <v>N</v>
      </c>
    </row>
    <row r="2505" spans="1:29" x14ac:dyDescent="0.25">
      <c r="A2505">
        <v>9802</v>
      </c>
      <c r="B2505" s="9">
        <v>43572</v>
      </c>
      <c r="C2505" s="50" t="str">
        <f t="shared" si="312"/>
        <v>N</v>
      </c>
      <c r="D2505" s="52">
        <f>_xlfn.XLOOKUP(B2505,Cal_Date!B:B,Cal_Date!A:A,0)</f>
        <v>3</v>
      </c>
      <c r="E2505">
        <v>2019</v>
      </c>
      <c r="F2505" t="s">
        <v>123</v>
      </c>
      <c r="G2505" t="s">
        <v>129</v>
      </c>
      <c r="H2505" t="s">
        <v>11</v>
      </c>
      <c r="I2505" t="s">
        <v>11</v>
      </c>
      <c r="J2505" t="s">
        <v>15</v>
      </c>
      <c r="K2505" t="s">
        <v>42</v>
      </c>
      <c r="L2505">
        <v>2</v>
      </c>
      <c r="M2505">
        <v>1002</v>
      </c>
      <c r="O2505" t="s">
        <v>28</v>
      </c>
      <c r="R2505" t="s">
        <v>44</v>
      </c>
      <c r="S2505" s="49" t="str">
        <f t="shared" si="313"/>
        <v>Card</v>
      </c>
      <c r="T2505" s="3">
        <v>0.03</v>
      </c>
      <c r="U2505" s="2">
        <v>5.3000000000000007</v>
      </c>
      <c r="V2505" s="2">
        <v>1.74</v>
      </c>
      <c r="W2505" s="54">
        <f>_xlfn.XLOOKUP(M2505,Market!A:A,Market!F:F,0)</f>
        <v>0.06</v>
      </c>
      <c r="X2505" s="55">
        <f t="shared" si="314"/>
        <v>0.159</v>
      </c>
      <c r="Y2505" s="55">
        <f t="shared" si="315"/>
        <v>3.5600000000000005</v>
      </c>
      <c r="Z2505" s="54">
        <f t="shared" si="316"/>
        <v>0.67169811320754713</v>
      </c>
      <c r="AA2505" s="49" t="str">
        <f t="shared" ca="1" si="317"/>
        <v>N</v>
      </c>
      <c r="AB2505" s="49">
        <f t="shared" ca="1" si="318"/>
        <v>5</v>
      </c>
      <c r="AC2505" s="49" t="str">
        <f t="shared" ca="1" si="319"/>
        <v>N</v>
      </c>
    </row>
    <row r="2506" spans="1:29" x14ac:dyDescent="0.25">
      <c r="A2506">
        <v>9803</v>
      </c>
      <c r="B2506" s="9">
        <v>43572</v>
      </c>
      <c r="C2506" s="50" t="str">
        <f t="shared" si="312"/>
        <v>N</v>
      </c>
      <c r="D2506" s="52">
        <f>_xlfn.XLOOKUP(B2506,Cal_Date!B:B,Cal_Date!A:A,0)</f>
        <v>3</v>
      </c>
      <c r="E2506">
        <v>2019</v>
      </c>
      <c r="F2506" t="s">
        <v>123</v>
      </c>
      <c r="G2506" t="s">
        <v>129</v>
      </c>
      <c r="H2506" t="s">
        <v>14</v>
      </c>
      <c r="I2506" t="s">
        <v>18</v>
      </c>
      <c r="J2506" t="s">
        <v>15</v>
      </c>
      <c r="K2506" t="s">
        <v>43</v>
      </c>
      <c r="L2506">
        <v>2</v>
      </c>
      <c r="M2506">
        <v>1001</v>
      </c>
      <c r="O2506" t="s">
        <v>25</v>
      </c>
      <c r="R2506" t="s">
        <v>44</v>
      </c>
      <c r="S2506" s="49" t="str">
        <f t="shared" si="313"/>
        <v>Card</v>
      </c>
      <c r="T2506" s="3">
        <v>0.03</v>
      </c>
      <c r="U2506" s="2">
        <v>13.780000000000001</v>
      </c>
      <c r="V2506" s="2">
        <v>4.2</v>
      </c>
      <c r="W2506" s="54">
        <f>_xlfn.XLOOKUP(M2506,Market!A:A,Market!F:F,0)</f>
        <v>0.06</v>
      </c>
      <c r="X2506" s="55">
        <f t="shared" si="314"/>
        <v>0.41340000000000005</v>
      </c>
      <c r="Y2506" s="55">
        <f t="shared" si="315"/>
        <v>9.5800000000000018</v>
      </c>
      <c r="Z2506" s="54">
        <f t="shared" si="316"/>
        <v>0.69521044992743108</v>
      </c>
      <c r="AA2506" s="49" t="str">
        <f t="shared" ca="1" si="317"/>
        <v>N</v>
      </c>
      <c r="AB2506" s="49">
        <f t="shared" ca="1" si="318"/>
        <v>5</v>
      </c>
      <c r="AC2506" s="49" t="str">
        <f t="shared" ca="1" si="319"/>
        <v>N</v>
      </c>
    </row>
    <row r="2507" spans="1:29" x14ac:dyDescent="0.25">
      <c r="A2507">
        <v>9804</v>
      </c>
      <c r="B2507" s="9">
        <v>43572</v>
      </c>
      <c r="C2507" s="50" t="str">
        <f t="shared" si="312"/>
        <v>N</v>
      </c>
      <c r="D2507" s="52">
        <f>_xlfn.XLOOKUP(B2507,Cal_Date!B:B,Cal_Date!A:A,0)</f>
        <v>3</v>
      </c>
      <c r="E2507">
        <v>2019</v>
      </c>
      <c r="F2507" t="s">
        <v>123</v>
      </c>
      <c r="G2507" t="s">
        <v>129</v>
      </c>
      <c r="H2507" t="s">
        <v>14</v>
      </c>
      <c r="I2507" t="s">
        <v>18</v>
      </c>
      <c r="J2507" t="s">
        <v>15</v>
      </c>
      <c r="K2507" t="s">
        <v>43</v>
      </c>
      <c r="L2507">
        <v>1</v>
      </c>
      <c r="M2507">
        <v>1003</v>
      </c>
      <c r="O2507" t="s">
        <v>25</v>
      </c>
      <c r="R2507" t="s">
        <v>44</v>
      </c>
      <c r="S2507" s="49" t="str">
        <f t="shared" si="313"/>
        <v>Card</v>
      </c>
      <c r="T2507" s="3">
        <v>0.03</v>
      </c>
      <c r="U2507" s="2">
        <v>6.8900000000000006</v>
      </c>
      <c r="V2507" s="2">
        <v>2.1</v>
      </c>
      <c r="W2507" s="54">
        <f>_xlfn.XLOOKUP(M2507,Market!A:A,Market!F:F,0)</f>
        <v>0.06</v>
      </c>
      <c r="X2507" s="55">
        <f t="shared" si="314"/>
        <v>0.20670000000000002</v>
      </c>
      <c r="Y2507" s="55">
        <f t="shared" si="315"/>
        <v>4.7900000000000009</v>
      </c>
      <c r="Z2507" s="54">
        <f t="shared" si="316"/>
        <v>0.69521044992743108</v>
      </c>
      <c r="AA2507" s="49" t="str">
        <f t="shared" ca="1" si="317"/>
        <v>N</v>
      </c>
      <c r="AB2507" s="49">
        <f t="shared" ca="1" si="318"/>
        <v>5</v>
      </c>
      <c r="AC2507" s="49" t="str">
        <f t="shared" ca="1" si="319"/>
        <v>N</v>
      </c>
    </row>
    <row r="2508" spans="1:29" x14ac:dyDescent="0.25">
      <c r="A2508">
        <v>9805</v>
      </c>
      <c r="B2508" s="9">
        <v>43572</v>
      </c>
      <c r="C2508" s="50" t="str">
        <f t="shared" si="312"/>
        <v>N</v>
      </c>
      <c r="D2508" s="52">
        <f>_xlfn.XLOOKUP(B2508,Cal_Date!B:B,Cal_Date!A:A,0)</f>
        <v>3</v>
      </c>
      <c r="E2508">
        <v>2019</v>
      </c>
      <c r="F2508" t="s">
        <v>123</v>
      </c>
      <c r="G2508" t="s">
        <v>129</v>
      </c>
      <c r="H2508" t="s">
        <v>11</v>
      </c>
      <c r="I2508" t="s">
        <v>11</v>
      </c>
      <c r="J2508" t="s">
        <v>15</v>
      </c>
      <c r="K2508" t="s">
        <v>42</v>
      </c>
      <c r="L2508">
        <v>1</v>
      </c>
      <c r="M2508">
        <v>1004</v>
      </c>
      <c r="O2508" t="s">
        <v>28</v>
      </c>
      <c r="R2508" t="s">
        <v>44</v>
      </c>
      <c r="S2508" s="49" t="str">
        <f t="shared" si="313"/>
        <v>Card</v>
      </c>
      <c r="T2508" s="3">
        <v>0.03</v>
      </c>
      <c r="U2508" s="2">
        <v>2.6500000000000004</v>
      </c>
      <c r="V2508" s="2">
        <v>0.87</v>
      </c>
      <c r="W2508" s="54">
        <f>_xlfn.XLOOKUP(M2508,Market!A:A,Market!F:F,0)</f>
        <v>0.06</v>
      </c>
      <c r="X2508" s="55">
        <f t="shared" si="314"/>
        <v>7.9500000000000001E-2</v>
      </c>
      <c r="Y2508" s="55">
        <f t="shared" si="315"/>
        <v>1.7800000000000002</v>
      </c>
      <c r="Z2508" s="54">
        <f t="shared" si="316"/>
        <v>0.67169811320754713</v>
      </c>
      <c r="AA2508" s="49" t="str">
        <f t="shared" ca="1" si="317"/>
        <v>N</v>
      </c>
      <c r="AB2508" s="49">
        <f t="shared" ca="1" si="318"/>
        <v>5</v>
      </c>
      <c r="AC2508" s="49" t="str">
        <f t="shared" ca="1" si="319"/>
        <v>N</v>
      </c>
    </row>
    <row r="2509" spans="1:29" x14ac:dyDescent="0.25">
      <c r="A2509">
        <v>9806</v>
      </c>
      <c r="B2509" s="9">
        <v>43572</v>
      </c>
      <c r="C2509" s="50" t="str">
        <f t="shared" si="312"/>
        <v>N</v>
      </c>
      <c r="D2509" s="52">
        <f>_xlfn.XLOOKUP(B2509,Cal_Date!B:B,Cal_Date!A:A,0)</f>
        <v>3</v>
      </c>
      <c r="E2509">
        <v>2019</v>
      </c>
      <c r="F2509" t="s">
        <v>123</v>
      </c>
      <c r="G2509" t="s">
        <v>129</v>
      </c>
      <c r="H2509" t="s">
        <v>48</v>
      </c>
      <c r="I2509" t="s">
        <v>18</v>
      </c>
      <c r="J2509" t="s">
        <v>10</v>
      </c>
      <c r="K2509" t="s">
        <v>43</v>
      </c>
      <c r="L2509">
        <v>1</v>
      </c>
      <c r="M2509">
        <v>1003</v>
      </c>
      <c r="O2509" t="s">
        <v>25</v>
      </c>
      <c r="R2509" t="s">
        <v>44</v>
      </c>
      <c r="S2509" s="49" t="str">
        <f t="shared" si="313"/>
        <v>Card</v>
      </c>
      <c r="T2509" s="3">
        <v>0.03</v>
      </c>
      <c r="U2509" s="2">
        <v>7.42</v>
      </c>
      <c r="V2509" s="2">
        <v>1.46</v>
      </c>
      <c r="W2509" s="54">
        <f>_xlfn.XLOOKUP(M2509,Market!A:A,Market!F:F,0)</f>
        <v>0.06</v>
      </c>
      <c r="X2509" s="55">
        <f t="shared" si="314"/>
        <v>0.22259999999999999</v>
      </c>
      <c r="Y2509" s="55">
        <f t="shared" si="315"/>
        <v>5.96</v>
      </c>
      <c r="Z2509" s="54">
        <f t="shared" si="316"/>
        <v>0.80323450134770891</v>
      </c>
      <c r="AA2509" s="49" t="str">
        <f t="shared" ca="1" si="317"/>
        <v>N</v>
      </c>
      <c r="AB2509" s="49">
        <f t="shared" ca="1" si="318"/>
        <v>5</v>
      </c>
      <c r="AC2509" s="49" t="str">
        <f t="shared" ca="1" si="319"/>
        <v>N</v>
      </c>
    </row>
    <row r="2510" spans="1:29" x14ac:dyDescent="0.25">
      <c r="A2510">
        <v>9807</v>
      </c>
      <c r="B2510" s="9">
        <v>43572</v>
      </c>
      <c r="C2510" s="50" t="str">
        <f t="shared" si="312"/>
        <v>N</v>
      </c>
      <c r="D2510" s="52">
        <f>_xlfn.XLOOKUP(B2510,Cal_Date!B:B,Cal_Date!A:A,0)</f>
        <v>3</v>
      </c>
      <c r="E2510">
        <v>2019</v>
      </c>
      <c r="F2510" t="s">
        <v>123</v>
      </c>
      <c r="G2510" t="s">
        <v>129</v>
      </c>
      <c r="H2510" t="s">
        <v>48</v>
      </c>
      <c r="I2510" t="s">
        <v>18</v>
      </c>
      <c r="J2510" t="s">
        <v>10</v>
      </c>
      <c r="K2510" t="s">
        <v>43</v>
      </c>
      <c r="L2510">
        <v>2</v>
      </c>
      <c r="M2510">
        <v>1005</v>
      </c>
      <c r="O2510" t="s">
        <v>25</v>
      </c>
      <c r="R2510" t="s">
        <v>44</v>
      </c>
      <c r="S2510" s="49" t="str">
        <f t="shared" si="313"/>
        <v>Card</v>
      </c>
      <c r="T2510" s="3">
        <v>0.03</v>
      </c>
      <c r="U2510" s="2">
        <v>15.245999999999999</v>
      </c>
      <c r="V2510" s="2">
        <v>2.92</v>
      </c>
      <c r="W2510" s="54">
        <f>_xlfn.XLOOKUP(M2510,Market!A:A,Market!F:F,0)</f>
        <v>8.8999999999999996E-2</v>
      </c>
      <c r="X2510" s="55">
        <f t="shared" si="314"/>
        <v>0.45737999999999995</v>
      </c>
      <c r="Y2510" s="55">
        <f t="shared" si="315"/>
        <v>12.325999999999999</v>
      </c>
      <c r="Z2510" s="54">
        <f t="shared" si="316"/>
        <v>0.80847435392889933</v>
      </c>
      <c r="AA2510" s="49" t="str">
        <f t="shared" ca="1" si="317"/>
        <v>N</v>
      </c>
      <c r="AB2510" s="49">
        <f t="shared" ca="1" si="318"/>
        <v>5</v>
      </c>
      <c r="AC2510" s="49" t="str">
        <f t="shared" ca="1" si="319"/>
        <v>N</v>
      </c>
    </row>
    <row r="2511" spans="1:29" x14ac:dyDescent="0.25">
      <c r="A2511">
        <v>9808</v>
      </c>
      <c r="B2511" s="9">
        <v>43572</v>
      </c>
      <c r="C2511" s="50" t="str">
        <f t="shared" si="312"/>
        <v>N</v>
      </c>
      <c r="D2511" s="52">
        <f>_xlfn.XLOOKUP(B2511,Cal_Date!B:B,Cal_Date!A:A,0)</f>
        <v>3</v>
      </c>
      <c r="E2511">
        <v>2019</v>
      </c>
      <c r="F2511" t="s">
        <v>123</v>
      </c>
      <c r="G2511" t="s">
        <v>129</v>
      </c>
      <c r="H2511" t="s">
        <v>11</v>
      </c>
      <c r="I2511" t="s">
        <v>11</v>
      </c>
      <c r="J2511" t="s">
        <v>15</v>
      </c>
      <c r="K2511" t="s">
        <v>42</v>
      </c>
      <c r="L2511">
        <v>1</v>
      </c>
      <c r="M2511">
        <v>1007</v>
      </c>
      <c r="O2511" t="s">
        <v>28</v>
      </c>
      <c r="R2511" t="s">
        <v>44</v>
      </c>
      <c r="S2511" s="49" t="str">
        <f t="shared" si="313"/>
        <v>Card</v>
      </c>
      <c r="T2511" s="3">
        <v>0.03</v>
      </c>
      <c r="U2511" s="2">
        <v>2.7225000000000001</v>
      </c>
      <c r="V2511" s="2">
        <v>0.87</v>
      </c>
      <c r="W2511" s="54">
        <f>_xlfn.XLOOKUP(M2511,Market!A:A,Market!F:F,0)</f>
        <v>8.8999999999999996E-2</v>
      </c>
      <c r="X2511" s="55">
        <f t="shared" si="314"/>
        <v>8.1674999999999998E-2</v>
      </c>
      <c r="Y2511" s="55">
        <f t="shared" si="315"/>
        <v>1.8525</v>
      </c>
      <c r="Z2511" s="54">
        <f t="shared" si="316"/>
        <v>0.68044077134986225</v>
      </c>
      <c r="AA2511" s="49" t="str">
        <f t="shared" ca="1" si="317"/>
        <v>N</v>
      </c>
      <c r="AB2511" s="49">
        <f t="shared" ca="1" si="318"/>
        <v>5</v>
      </c>
      <c r="AC2511" s="49" t="str">
        <f t="shared" ca="1" si="319"/>
        <v>N</v>
      </c>
    </row>
    <row r="2512" spans="1:29" x14ac:dyDescent="0.25">
      <c r="A2512">
        <v>9809</v>
      </c>
      <c r="B2512" s="9">
        <v>43572</v>
      </c>
      <c r="C2512" s="50" t="str">
        <f t="shared" si="312"/>
        <v>N</v>
      </c>
      <c r="D2512" s="52">
        <f>_xlfn.XLOOKUP(B2512,Cal_Date!B:B,Cal_Date!A:A,0)</f>
        <v>3</v>
      </c>
      <c r="E2512">
        <v>2019</v>
      </c>
      <c r="F2512" t="s">
        <v>123</v>
      </c>
      <c r="G2512" t="s">
        <v>129</v>
      </c>
      <c r="H2512" t="s">
        <v>11</v>
      </c>
      <c r="I2512" t="s">
        <v>13</v>
      </c>
      <c r="J2512" t="s">
        <v>15</v>
      </c>
      <c r="K2512" t="s">
        <v>42</v>
      </c>
      <c r="L2512">
        <v>2</v>
      </c>
      <c r="M2512">
        <v>1009</v>
      </c>
      <c r="O2512" t="s">
        <v>28</v>
      </c>
      <c r="R2512" t="s">
        <v>44</v>
      </c>
      <c r="S2512" s="49" t="str">
        <f t="shared" si="313"/>
        <v>Card</v>
      </c>
      <c r="T2512" s="3">
        <v>0.03</v>
      </c>
      <c r="U2512" s="2">
        <v>5.4450000000000003</v>
      </c>
      <c r="V2512" s="2">
        <v>2.84</v>
      </c>
      <c r="W2512" s="54">
        <f>_xlfn.XLOOKUP(M2512,Market!A:A,Market!F:F,0)</f>
        <v>8.8999999999999996E-2</v>
      </c>
      <c r="X2512" s="55">
        <f t="shared" si="314"/>
        <v>0.16335</v>
      </c>
      <c r="Y2512" s="55">
        <f t="shared" si="315"/>
        <v>2.6050000000000004</v>
      </c>
      <c r="Z2512" s="54">
        <f t="shared" si="316"/>
        <v>0.47842056932966032</v>
      </c>
      <c r="AA2512" s="49" t="str">
        <f t="shared" ca="1" si="317"/>
        <v>N</v>
      </c>
      <c r="AB2512" s="49">
        <f t="shared" ca="1" si="318"/>
        <v>5</v>
      </c>
      <c r="AC2512" s="49" t="str">
        <f t="shared" ca="1" si="319"/>
        <v>N</v>
      </c>
    </row>
    <row r="2513" spans="1:29" x14ac:dyDescent="0.25">
      <c r="A2513">
        <v>9810</v>
      </c>
      <c r="B2513" s="9">
        <v>43572</v>
      </c>
      <c r="C2513" s="50" t="str">
        <f t="shared" si="312"/>
        <v>N</v>
      </c>
      <c r="D2513" s="52">
        <f>_xlfn.XLOOKUP(B2513,Cal_Date!B:B,Cal_Date!A:A,0)</f>
        <v>3</v>
      </c>
      <c r="E2513">
        <v>2019</v>
      </c>
      <c r="F2513" t="s">
        <v>123</v>
      </c>
      <c r="G2513" t="s">
        <v>129</v>
      </c>
      <c r="H2513" t="s">
        <v>11</v>
      </c>
      <c r="I2513" t="s">
        <v>13</v>
      </c>
      <c r="J2513" t="s">
        <v>15</v>
      </c>
      <c r="K2513" t="s">
        <v>42</v>
      </c>
      <c r="L2513">
        <v>1</v>
      </c>
      <c r="M2513">
        <v>1001</v>
      </c>
      <c r="O2513" t="s">
        <v>25</v>
      </c>
      <c r="R2513" t="s">
        <v>44</v>
      </c>
      <c r="S2513" s="49" t="str">
        <f t="shared" si="313"/>
        <v>Card</v>
      </c>
      <c r="T2513" s="3">
        <v>0.03</v>
      </c>
      <c r="U2513" s="2">
        <v>2.6500000000000004</v>
      </c>
      <c r="V2513" s="2">
        <v>1.42</v>
      </c>
      <c r="W2513" s="54">
        <f>_xlfn.XLOOKUP(M2513,Market!A:A,Market!F:F,0)</f>
        <v>0.06</v>
      </c>
      <c r="X2513" s="55">
        <f t="shared" si="314"/>
        <v>7.9500000000000001E-2</v>
      </c>
      <c r="Y2513" s="55">
        <f t="shared" si="315"/>
        <v>1.2300000000000004</v>
      </c>
      <c r="Z2513" s="54">
        <f t="shared" si="316"/>
        <v>0.46415094339622653</v>
      </c>
      <c r="AA2513" s="49" t="str">
        <f t="shared" ca="1" si="317"/>
        <v>N</v>
      </c>
      <c r="AB2513" s="49">
        <f t="shared" ca="1" si="318"/>
        <v>5</v>
      </c>
      <c r="AC2513" s="49" t="str">
        <f t="shared" ca="1" si="319"/>
        <v>N</v>
      </c>
    </row>
    <row r="2514" spans="1:29" x14ac:dyDescent="0.25">
      <c r="A2514">
        <v>9811</v>
      </c>
      <c r="B2514" s="9">
        <v>43572</v>
      </c>
      <c r="C2514" s="50" t="str">
        <f t="shared" si="312"/>
        <v>N</v>
      </c>
      <c r="D2514" s="52">
        <f>_xlfn.XLOOKUP(B2514,Cal_Date!B:B,Cal_Date!A:A,0)</f>
        <v>3</v>
      </c>
      <c r="E2514">
        <v>2019</v>
      </c>
      <c r="F2514" t="s">
        <v>123</v>
      </c>
      <c r="G2514" t="s">
        <v>129</v>
      </c>
      <c r="H2514" t="s">
        <v>14</v>
      </c>
      <c r="I2514" t="s">
        <v>18</v>
      </c>
      <c r="J2514" t="s">
        <v>15</v>
      </c>
      <c r="K2514" t="s">
        <v>43</v>
      </c>
      <c r="L2514">
        <v>2</v>
      </c>
      <c r="M2514">
        <v>1010</v>
      </c>
      <c r="O2514" t="s">
        <v>25</v>
      </c>
      <c r="R2514" t="s">
        <v>44</v>
      </c>
      <c r="S2514" s="49" t="str">
        <f t="shared" si="313"/>
        <v>Card</v>
      </c>
      <c r="T2514" s="3">
        <v>0.03</v>
      </c>
      <c r="U2514" s="2">
        <v>14.040000000000001</v>
      </c>
      <c r="V2514" s="2">
        <v>4.2</v>
      </c>
      <c r="W2514" s="54">
        <f>_xlfn.XLOOKUP(M2514,Market!A:A,Market!F:F,0)</f>
        <v>0.08</v>
      </c>
      <c r="X2514" s="55">
        <f t="shared" si="314"/>
        <v>0.42120000000000002</v>
      </c>
      <c r="Y2514" s="55">
        <f t="shared" si="315"/>
        <v>9.84</v>
      </c>
      <c r="Z2514" s="54">
        <f t="shared" si="316"/>
        <v>0.70085470085470081</v>
      </c>
      <c r="AA2514" s="49" t="str">
        <f t="shared" ca="1" si="317"/>
        <v>N</v>
      </c>
      <c r="AB2514" s="49">
        <f t="shared" ca="1" si="318"/>
        <v>5</v>
      </c>
      <c r="AC2514" s="49" t="str">
        <f t="shared" ca="1" si="319"/>
        <v>N</v>
      </c>
    </row>
    <row r="2515" spans="1:29" x14ac:dyDescent="0.25">
      <c r="A2515">
        <v>9812</v>
      </c>
      <c r="B2515" s="9">
        <v>43572</v>
      </c>
      <c r="C2515" s="50" t="str">
        <f t="shared" si="312"/>
        <v>N</v>
      </c>
      <c r="D2515" s="52">
        <f>_xlfn.XLOOKUP(B2515,Cal_Date!B:B,Cal_Date!A:A,0)</f>
        <v>3</v>
      </c>
      <c r="E2515">
        <v>2019</v>
      </c>
      <c r="F2515" t="s">
        <v>123</v>
      </c>
      <c r="G2515" t="s">
        <v>129</v>
      </c>
      <c r="H2515" t="s">
        <v>14</v>
      </c>
      <c r="I2515" t="s">
        <v>18</v>
      </c>
      <c r="J2515" t="s">
        <v>15</v>
      </c>
      <c r="K2515" t="s">
        <v>43</v>
      </c>
      <c r="L2515">
        <v>1</v>
      </c>
      <c r="M2515">
        <v>1010</v>
      </c>
      <c r="O2515" t="s">
        <v>25</v>
      </c>
      <c r="R2515" t="s">
        <v>44</v>
      </c>
      <c r="S2515" s="49" t="str">
        <f t="shared" si="313"/>
        <v>Card</v>
      </c>
      <c r="T2515" s="3">
        <v>0.03</v>
      </c>
      <c r="U2515" s="2">
        <v>7.5600000000000005</v>
      </c>
      <c r="V2515" s="2">
        <v>2.2200000000000002</v>
      </c>
      <c r="W2515" s="54">
        <f>_xlfn.XLOOKUP(M2515,Market!A:A,Market!F:F,0)</f>
        <v>0.08</v>
      </c>
      <c r="X2515" s="55">
        <f t="shared" si="314"/>
        <v>0.2268</v>
      </c>
      <c r="Y2515" s="55">
        <f t="shared" si="315"/>
        <v>5.34</v>
      </c>
      <c r="Z2515" s="54">
        <f t="shared" si="316"/>
        <v>0.70634920634920628</v>
      </c>
      <c r="AA2515" s="49" t="str">
        <f t="shared" ca="1" si="317"/>
        <v>N</v>
      </c>
      <c r="AB2515" s="49">
        <f t="shared" ca="1" si="318"/>
        <v>5</v>
      </c>
      <c r="AC2515" s="49" t="str">
        <f t="shared" ca="1" si="319"/>
        <v>N</v>
      </c>
    </row>
    <row r="2516" spans="1:29" x14ac:dyDescent="0.25">
      <c r="A2516">
        <v>9813</v>
      </c>
      <c r="B2516" s="9">
        <v>43572</v>
      </c>
      <c r="C2516" s="50" t="str">
        <f t="shared" si="312"/>
        <v>N</v>
      </c>
      <c r="D2516" s="52">
        <f>_xlfn.XLOOKUP(B2516,Cal_Date!B:B,Cal_Date!A:A,0)</f>
        <v>3</v>
      </c>
      <c r="E2516">
        <v>2019</v>
      </c>
      <c r="F2516" t="s">
        <v>123</v>
      </c>
      <c r="G2516" t="s">
        <v>129</v>
      </c>
      <c r="H2516" t="s">
        <v>48</v>
      </c>
      <c r="I2516" t="s">
        <v>18</v>
      </c>
      <c r="J2516" t="s">
        <v>10</v>
      </c>
      <c r="K2516" t="s">
        <v>43</v>
      </c>
      <c r="L2516">
        <v>1</v>
      </c>
      <c r="M2516">
        <v>1010</v>
      </c>
      <c r="O2516" t="s">
        <v>25</v>
      </c>
      <c r="R2516" t="s">
        <v>44</v>
      </c>
      <c r="S2516" s="49" t="str">
        <f t="shared" si="313"/>
        <v>Card</v>
      </c>
      <c r="T2516" s="3">
        <v>0.03</v>
      </c>
      <c r="U2516" s="2">
        <v>7.5600000000000005</v>
      </c>
      <c r="V2516" s="2">
        <v>1.46</v>
      </c>
      <c r="W2516" s="54">
        <f>_xlfn.XLOOKUP(M2516,Market!A:A,Market!F:F,0)</f>
        <v>0.08</v>
      </c>
      <c r="X2516" s="55">
        <f t="shared" si="314"/>
        <v>0.2268</v>
      </c>
      <c r="Y2516" s="55">
        <f t="shared" si="315"/>
        <v>6.1000000000000005</v>
      </c>
      <c r="Z2516" s="54">
        <f t="shared" si="316"/>
        <v>0.80687830687830686</v>
      </c>
      <c r="AA2516" s="49" t="str">
        <f t="shared" ca="1" si="317"/>
        <v>N</v>
      </c>
      <c r="AB2516" s="49">
        <f t="shared" ca="1" si="318"/>
        <v>5</v>
      </c>
      <c r="AC2516" s="49" t="str">
        <f t="shared" ca="1" si="319"/>
        <v>N</v>
      </c>
    </row>
    <row r="2517" spans="1:29" x14ac:dyDescent="0.25">
      <c r="A2517">
        <v>9814</v>
      </c>
      <c r="B2517" s="9">
        <v>43572</v>
      </c>
      <c r="C2517" s="50" t="str">
        <f t="shared" si="312"/>
        <v>N</v>
      </c>
      <c r="D2517" s="52">
        <f>_xlfn.XLOOKUP(B2517,Cal_Date!B:B,Cal_Date!A:A,0)</f>
        <v>3</v>
      </c>
      <c r="E2517">
        <v>2019</v>
      </c>
      <c r="F2517" t="s">
        <v>123</v>
      </c>
      <c r="G2517" t="s">
        <v>129</v>
      </c>
      <c r="H2517" t="s">
        <v>11</v>
      </c>
      <c r="I2517" t="s">
        <v>11</v>
      </c>
      <c r="J2517" t="s">
        <v>15</v>
      </c>
      <c r="K2517" t="s">
        <v>42</v>
      </c>
      <c r="L2517">
        <v>1</v>
      </c>
      <c r="M2517">
        <v>1010</v>
      </c>
      <c r="O2517" t="s">
        <v>25</v>
      </c>
      <c r="R2517" t="s">
        <v>44</v>
      </c>
      <c r="S2517" s="49" t="str">
        <f t="shared" si="313"/>
        <v>Card</v>
      </c>
      <c r="T2517" s="3">
        <v>0.03</v>
      </c>
      <c r="U2517" s="2">
        <v>2.7</v>
      </c>
      <c r="V2517" s="2">
        <v>0.87</v>
      </c>
      <c r="W2517" s="54">
        <f>_xlfn.XLOOKUP(M2517,Market!A:A,Market!F:F,0)</f>
        <v>0.08</v>
      </c>
      <c r="X2517" s="55">
        <f t="shared" si="314"/>
        <v>8.1000000000000003E-2</v>
      </c>
      <c r="Y2517" s="55">
        <f t="shared" si="315"/>
        <v>1.83</v>
      </c>
      <c r="Z2517" s="54">
        <f t="shared" si="316"/>
        <v>0.67777777777777781</v>
      </c>
      <c r="AA2517" s="49" t="str">
        <f t="shared" ca="1" si="317"/>
        <v>N</v>
      </c>
      <c r="AB2517" s="49">
        <f t="shared" ca="1" si="318"/>
        <v>5</v>
      </c>
      <c r="AC2517" s="49" t="str">
        <f t="shared" ca="1" si="319"/>
        <v>N</v>
      </c>
    </row>
    <row r="2518" spans="1:29" x14ac:dyDescent="0.25">
      <c r="A2518">
        <v>9815</v>
      </c>
      <c r="B2518" s="9">
        <v>43572</v>
      </c>
      <c r="C2518" s="50" t="str">
        <f t="shared" si="312"/>
        <v>N</v>
      </c>
      <c r="D2518" s="52">
        <f>_xlfn.XLOOKUP(B2518,Cal_Date!B:B,Cal_Date!A:A,0)</f>
        <v>3</v>
      </c>
      <c r="E2518">
        <v>2019</v>
      </c>
      <c r="F2518" t="s">
        <v>123</v>
      </c>
      <c r="G2518" t="s">
        <v>129</v>
      </c>
      <c r="H2518" t="s">
        <v>11</v>
      </c>
      <c r="I2518" t="s">
        <v>11</v>
      </c>
      <c r="J2518" t="s">
        <v>15</v>
      </c>
      <c r="K2518" t="s">
        <v>42</v>
      </c>
      <c r="L2518">
        <v>1</v>
      </c>
      <c r="M2518">
        <v>1011</v>
      </c>
      <c r="O2518" t="s">
        <v>25</v>
      </c>
      <c r="R2518" t="s">
        <v>44</v>
      </c>
      <c r="S2518" s="49" t="str">
        <f t="shared" si="313"/>
        <v>Card</v>
      </c>
      <c r="T2518" s="3">
        <v>0.03</v>
      </c>
      <c r="U2518" s="2">
        <v>2.6500000000000004</v>
      </c>
      <c r="V2518" s="2">
        <v>0.87</v>
      </c>
      <c r="W2518" s="54">
        <f>_xlfn.XLOOKUP(M2518,Market!A:A,Market!F:F,0)</f>
        <v>0.06</v>
      </c>
      <c r="X2518" s="55">
        <f t="shared" si="314"/>
        <v>7.9500000000000001E-2</v>
      </c>
      <c r="Y2518" s="55">
        <f t="shared" si="315"/>
        <v>1.7800000000000002</v>
      </c>
      <c r="Z2518" s="54">
        <f t="shared" si="316"/>
        <v>0.67169811320754713</v>
      </c>
      <c r="AA2518" s="49" t="str">
        <f t="shared" ca="1" si="317"/>
        <v>N</v>
      </c>
      <c r="AB2518" s="49">
        <f t="shared" ca="1" si="318"/>
        <v>5</v>
      </c>
      <c r="AC2518" s="49" t="str">
        <f t="shared" ca="1" si="319"/>
        <v>N</v>
      </c>
    </row>
    <row r="2519" spans="1:29" x14ac:dyDescent="0.25">
      <c r="A2519">
        <v>9816</v>
      </c>
      <c r="B2519" s="9">
        <v>43572</v>
      </c>
      <c r="C2519" s="50" t="str">
        <f t="shared" si="312"/>
        <v>N</v>
      </c>
      <c r="D2519" s="52">
        <f>_xlfn.XLOOKUP(B2519,Cal_Date!B:B,Cal_Date!A:A,0)</f>
        <v>3</v>
      </c>
      <c r="E2519">
        <v>2019</v>
      </c>
      <c r="F2519" t="s">
        <v>123</v>
      </c>
      <c r="G2519" t="s">
        <v>129</v>
      </c>
      <c r="H2519" t="s">
        <v>11</v>
      </c>
      <c r="I2519" t="s">
        <v>11</v>
      </c>
      <c r="J2519" t="s">
        <v>15</v>
      </c>
      <c r="K2519" t="s">
        <v>42</v>
      </c>
      <c r="L2519">
        <v>2</v>
      </c>
      <c r="M2519">
        <v>1007</v>
      </c>
      <c r="O2519" t="s">
        <v>28</v>
      </c>
      <c r="R2519" t="s">
        <v>44</v>
      </c>
      <c r="S2519" s="49" t="str">
        <f t="shared" si="313"/>
        <v>Card</v>
      </c>
      <c r="T2519" s="3">
        <v>0.03</v>
      </c>
      <c r="U2519" s="2">
        <v>5.4450000000000003</v>
      </c>
      <c r="V2519" s="2">
        <v>1.74</v>
      </c>
      <c r="W2519" s="54">
        <f>_xlfn.XLOOKUP(M2519,Market!A:A,Market!F:F,0)</f>
        <v>8.8999999999999996E-2</v>
      </c>
      <c r="X2519" s="55">
        <f t="shared" si="314"/>
        <v>0.16335</v>
      </c>
      <c r="Y2519" s="55">
        <f t="shared" si="315"/>
        <v>3.7050000000000001</v>
      </c>
      <c r="Z2519" s="54">
        <f t="shared" si="316"/>
        <v>0.68044077134986225</v>
      </c>
      <c r="AA2519" s="49" t="str">
        <f t="shared" ca="1" si="317"/>
        <v>N</v>
      </c>
      <c r="AB2519" s="49">
        <f t="shared" ca="1" si="318"/>
        <v>5</v>
      </c>
      <c r="AC2519" s="49" t="str">
        <f t="shared" ca="1" si="319"/>
        <v>N</v>
      </c>
    </row>
    <row r="2520" spans="1:29" x14ac:dyDescent="0.25">
      <c r="A2520">
        <v>9817</v>
      </c>
      <c r="B2520" s="9">
        <v>43572</v>
      </c>
      <c r="C2520" s="50" t="str">
        <f t="shared" si="312"/>
        <v>N</v>
      </c>
      <c r="D2520" s="52">
        <f>_xlfn.XLOOKUP(B2520,Cal_Date!B:B,Cal_Date!A:A,0)</f>
        <v>3</v>
      </c>
      <c r="E2520">
        <v>2019</v>
      </c>
      <c r="F2520" t="s">
        <v>123</v>
      </c>
      <c r="G2520" t="s">
        <v>129</v>
      </c>
      <c r="H2520" t="s">
        <v>11</v>
      </c>
      <c r="I2520" t="s">
        <v>11</v>
      </c>
      <c r="J2520" t="s">
        <v>15</v>
      </c>
      <c r="K2520" t="s">
        <v>42</v>
      </c>
      <c r="L2520">
        <v>1</v>
      </c>
      <c r="M2520">
        <v>1007</v>
      </c>
      <c r="O2520" t="s">
        <v>28</v>
      </c>
      <c r="R2520" t="s">
        <v>44</v>
      </c>
      <c r="S2520" s="49" t="str">
        <f t="shared" si="313"/>
        <v>Card</v>
      </c>
      <c r="T2520" s="3">
        <v>0.03</v>
      </c>
      <c r="U2520" s="2">
        <v>2.7225000000000001</v>
      </c>
      <c r="V2520" s="2">
        <v>0.87</v>
      </c>
      <c r="W2520" s="54">
        <f>_xlfn.XLOOKUP(M2520,Market!A:A,Market!F:F,0)</f>
        <v>8.8999999999999996E-2</v>
      </c>
      <c r="X2520" s="55">
        <f t="shared" si="314"/>
        <v>8.1674999999999998E-2</v>
      </c>
      <c r="Y2520" s="55">
        <f t="shared" si="315"/>
        <v>1.8525</v>
      </c>
      <c r="Z2520" s="54">
        <f t="shared" si="316"/>
        <v>0.68044077134986225</v>
      </c>
      <c r="AA2520" s="49" t="str">
        <f t="shared" ca="1" si="317"/>
        <v>N</v>
      </c>
      <c r="AB2520" s="49">
        <f t="shared" ca="1" si="318"/>
        <v>5</v>
      </c>
      <c r="AC2520" s="49" t="str">
        <f t="shared" ca="1" si="319"/>
        <v>N</v>
      </c>
    </row>
    <row r="2521" spans="1:29" x14ac:dyDescent="0.25">
      <c r="A2521">
        <v>9818</v>
      </c>
      <c r="B2521" s="9">
        <v>43572</v>
      </c>
      <c r="C2521" s="50" t="str">
        <f t="shared" si="312"/>
        <v>N</v>
      </c>
      <c r="D2521" s="52">
        <f>_xlfn.XLOOKUP(B2521,Cal_Date!B:B,Cal_Date!A:A,0)</f>
        <v>3</v>
      </c>
      <c r="E2521">
        <v>2019</v>
      </c>
      <c r="F2521" t="s">
        <v>123</v>
      </c>
      <c r="G2521" t="s">
        <v>129</v>
      </c>
      <c r="H2521" t="s">
        <v>11</v>
      </c>
      <c r="I2521" t="s">
        <v>13</v>
      </c>
      <c r="J2521" t="s">
        <v>15</v>
      </c>
      <c r="K2521" t="s">
        <v>42</v>
      </c>
      <c r="L2521">
        <v>1</v>
      </c>
      <c r="M2521">
        <v>1008</v>
      </c>
      <c r="O2521" t="s">
        <v>28</v>
      </c>
      <c r="R2521" t="s">
        <v>44</v>
      </c>
      <c r="S2521" s="49" t="str">
        <f t="shared" si="313"/>
        <v>Card</v>
      </c>
      <c r="T2521" s="3">
        <v>0.03</v>
      </c>
      <c r="U2521" s="2">
        <v>2.7225000000000001</v>
      </c>
      <c r="V2521" s="2">
        <v>1.42</v>
      </c>
      <c r="W2521" s="54">
        <f>_xlfn.XLOOKUP(M2521,Market!A:A,Market!F:F,0)</f>
        <v>8.8999999999999996E-2</v>
      </c>
      <c r="X2521" s="55">
        <f t="shared" si="314"/>
        <v>8.1674999999999998E-2</v>
      </c>
      <c r="Y2521" s="55">
        <f t="shared" si="315"/>
        <v>1.3025000000000002</v>
      </c>
      <c r="Z2521" s="54">
        <f t="shared" si="316"/>
        <v>0.47842056932966032</v>
      </c>
      <c r="AA2521" s="49" t="str">
        <f t="shared" ca="1" si="317"/>
        <v>N</v>
      </c>
      <c r="AB2521" s="49">
        <f t="shared" ca="1" si="318"/>
        <v>5</v>
      </c>
      <c r="AC2521" s="49" t="str">
        <f t="shared" ca="1" si="319"/>
        <v>N</v>
      </c>
    </row>
    <row r="2522" spans="1:29" x14ac:dyDescent="0.25">
      <c r="A2522">
        <v>9819</v>
      </c>
      <c r="B2522" s="9">
        <v>43572</v>
      </c>
      <c r="C2522" s="50" t="str">
        <f t="shared" si="312"/>
        <v>N</v>
      </c>
      <c r="D2522" s="52">
        <f>_xlfn.XLOOKUP(B2522,Cal_Date!B:B,Cal_Date!A:A,0)</f>
        <v>3</v>
      </c>
      <c r="E2522">
        <v>2019</v>
      </c>
      <c r="F2522" t="s">
        <v>123</v>
      </c>
      <c r="G2522" t="s">
        <v>129</v>
      </c>
      <c r="H2522" t="s">
        <v>14</v>
      </c>
      <c r="I2522" t="s">
        <v>18</v>
      </c>
      <c r="J2522" t="s">
        <v>15</v>
      </c>
      <c r="K2522" t="s">
        <v>43</v>
      </c>
      <c r="L2522">
        <v>1</v>
      </c>
      <c r="M2522">
        <v>1004</v>
      </c>
      <c r="O2522" t="s">
        <v>28</v>
      </c>
      <c r="R2522" t="s">
        <v>44</v>
      </c>
      <c r="S2522" s="49" t="str">
        <f t="shared" si="313"/>
        <v>Card</v>
      </c>
      <c r="T2522" s="3">
        <v>0.03</v>
      </c>
      <c r="U2522" s="2">
        <v>6.8900000000000006</v>
      </c>
      <c r="V2522" s="2">
        <v>2.1</v>
      </c>
      <c r="W2522" s="54">
        <f>_xlfn.XLOOKUP(M2522,Market!A:A,Market!F:F,0)</f>
        <v>0.06</v>
      </c>
      <c r="X2522" s="55">
        <f t="shared" si="314"/>
        <v>0.20670000000000002</v>
      </c>
      <c r="Y2522" s="55">
        <f t="shared" si="315"/>
        <v>4.7900000000000009</v>
      </c>
      <c r="Z2522" s="54">
        <f t="shared" si="316"/>
        <v>0.69521044992743108</v>
      </c>
      <c r="AA2522" s="49" t="str">
        <f t="shared" ca="1" si="317"/>
        <v>N</v>
      </c>
      <c r="AB2522" s="49">
        <f t="shared" ca="1" si="318"/>
        <v>5</v>
      </c>
      <c r="AC2522" s="49" t="str">
        <f t="shared" ca="1" si="319"/>
        <v>N</v>
      </c>
    </row>
    <row r="2523" spans="1:29" x14ac:dyDescent="0.25">
      <c r="A2523">
        <v>9820</v>
      </c>
      <c r="B2523" s="9">
        <v>43572</v>
      </c>
      <c r="C2523" s="50" t="str">
        <f t="shared" si="312"/>
        <v>N</v>
      </c>
      <c r="D2523" s="52">
        <f>_xlfn.XLOOKUP(B2523,Cal_Date!B:B,Cal_Date!A:A,0)</f>
        <v>3</v>
      </c>
      <c r="E2523">
        <v>2019</v>
      </c>
      <c r="F2523" t="s">
        <v>123</v>
      </c>
      <c r="G2523" t="s">
        <v>129</v>
      </c>
      <c r="H2523" t="s">
        <v>11</v>
      </c>
      <c r="I2523" t="s">
        <v>13</v>
      </c>
      <c r="J2523" t="s">
        <v>15</v>
      </c>
      <c r="K2523" t="s">
        <v>42</v>
      </c>
      <c r="L2523">
        <v>1</v>
      </c>
      <c r="M2523">
        <v>1003</v>
      </c>
      <c r="O2523" t="s">
        <v>25</v>
      </c>
      <c r="R2523" t="s">
        <v>44</v>
      </c>
      <c r="S2523" s="49" t="str">
        <f t="shared" si="313"/>
        <v>Card</v>
      </c>
      <c r="T2523" s="3">
        <v>0.03</v>
      </c>
      <c r="U2523" s="2">
        <v>2.6500000000000004</v>
      </c>
      <c r="V2523" s="2">
        <v>1.42</v>
      </c>
      <c r="W2523" s="54">
        <f>_xlfn.XLOOKUP(M2523,Market!A:A,Market!F:F,0)</f>
        <v>0.06</v>
      </c>
      <c r="X2523" s="55">
        <f t="shared" si="314"/>
        <v>7.9500000000000001E-2</v>
      </c>
      <c r="Y2523" s="55">
        <f t="shared" si="315"/>
        <v>1.2300000000000004</v>
      </c>
      <c r="Z2523" s="54">
        <f t="shared" si="316"/>
        <v>0.46415094339622653</v>
      </c>
      <c r="AA2523" s="49" t="str">
        <f t="shared" ca="1" si="317"/>
        <v>N</v>
      </c>
      <c r="AB2523" s="49">
        <f t="shared" ca="1" si="318"/>
        <v>5</v>
      </c>
      <c r="AC2523" s="49" t="str">
        <f t="shared" ca="1" si="319"/>
        <v>N</v>
      </c>
    </row>
    <row r="2524" spans="1:29" x14ac:dyDescent="0.25">
      <c r="A2524">
        <v>9821</v>
      </c>
      <c r="B2524" s="9">
        <v>43572</v>
      </c>
      <c r="C2524" s="50" t="str">
        <f t="shared" si="312"/>
        <v>N</v>
      </c>
      <c r="D2524" s="52">
        <f>_xlfn.XLOOKUP(B2524,Cal_Date!B:B,Cal_Date!A:A,0)</f>
        <v>3</v>
      </c>
      <c r="E2524">
        <v>2019</v>
      </c>
      <c r="F2524" t="s">
        <v>123</v>
      </c>
      <c r="G2524" t="s">
        <v>129</v>
      </c>
      <c r="H2524" t="s">
        <v>48</v>
      </c>
      <c r="I2524" t="s">
        <v>18</v>
      </c>
      <c r="J2524" t="s">
        <v>10</v>
      </c>
      <c r="K2524" t="s">
        <v>43</v>
      </c>
      <c r="L2524">
        <v>1</v>
      </c>
      <c r="M2524">
        <v>1002</v>
      </c>
      <c r="O2524" t="s">
        <v>28</v>
      </c>
      <c r="R2524" t="s">
        <v>44</v>
      </c>
      <c r="S2524" s="49" t="str">
        <f t="shared" si="313"/>
        <v>Card</v>
      </c>
      <c r="T2524" s="3">
        <v>0.03</v>
      </c>
      <c r="U2524" s="2">
        <v>7.42</v>
      </c>
      <c r="V2524" s="2">
        <v>1.46</v>
      </c>
      <c r="W2524" s="54">
        <f>_xlfn.XLOOKUP(M2524,Market!A:A,Market!F:F,0)</f>
        <v>0.06</v>
      </c>
      <c r="X2524" s="55">
        <f t="shared" si="314"/>
        <v>0.22259999999999999</v>
      </c>
      <c r="Y2524" s="55">
        <f t="shared" si="315"/>
        <v>5.96</v>
      </c>
      <c r="Z2524" s="54">
        <f t="shared" si="316"/>
        <v>0.80323450134770891</v>
      </c>
      <c r="AA2524" s="49" t="str">
        <f t="shared" ca="1" si="317"/>
        <v>N</v>
      </c>
      <c r="AB2524" s="49">
        <f t="shared" ca="1" si="318"/>
        <v>5</v>
      </c>
      <c r="AC2524" s="49" t="str">
        <f t="shared" ca="1" si="319"/>
        <v>N</v>
      </c>
    </row>
    <row r="2525" spans="1:29" x14ac:dyDescent="0.25">
      <c r="A2525">
        <v>9822</v>
      </c>
      <c r="B2525" s="9">
        <v>43572</v>
      </c>
      <c r="C2525" s="50" t="str">
        <f t="shared" si="312"/>
        <v>N</v>
      </c>
      <c r="D2525" s="52">
        <f>_xlfn.XLOOKUP(B2525,Cal_Date!B:B,Cal_Date!A:A,0)</f>
        <v>3</v>
      </c>
      <c r="E2525">
        <v>2019</v>
      </c>
      <c r="F2525" t="s">
        <v>123</v>
      </c>
      <c r="G2525" t="s">
        <v>129</v>
      </c>
      <c r="H2525" t="s">
        <v>48</v>
      </c>
      <c r="I2525" t="s">
        <v>18</v>
      </c>
      <c r="J2525" t="s">
        <v>10</v>
      </c>
      <c r="K2525" t="s">
        <v>43</v>
      </c>
      <c r="L2525">
        <v>2</v>
      </c>
      <c r="M2525">
        <v>1007</v>
      </c>
      <c r="O2525" t="s">
        <v>28</v>
      </c>
      <c r="R2525" t="s">
        <v>44</v>
      </c>
      <c r="S2525" s="49" t="str">
        <f t="shared" si="313"/>
        <v>Card</v>
      </c>
      <c r="T2525" s="3">
        <v>0.03</v>
      </c>
      <c r="U2525" s="2">
        <v>15.245999999999999</v>
      </c>
      <c r="V2525" s="2">
        <v>2.92</v>
      </c>
      <c r="W2525" s="54">
        <f>_xlfn.XLOOKUP(M2525,Market!A:A,Market!F:F,0)</f>
        <v>8.8999999999999996E-2</v>
      </c>
      <c r="X2525" s="55">
        <f t="shared" si="314"/>
        <v>0.45737999999999995</v>
      </c>
      <c r="Y2525" s="55">
        <f t="shared" si="315"/>
        <v>12.325999999999999</v>
      </c>
      <c r="Z2525" s="54">
        <f t="shared" si="316"/>
        <v>0.80847435392889933</v>
      </c>
      <c r="AA2525" s="49" t="str">
        <f t="shared" ca="1" si="317"/>
        <v>N</v>
      </c>
      <c r="AB2525" s="49">
        <f t="shared" ca="1" si="318"/>
        <v>5</v>
      </c>
      <c r="AC2525" s="49" t="str">
        <f t="shared" ca="1" si="319"/>
        <v>N</v>
      </c>
    </row>
    <row r="2526" spans="1:29" x14ac:dyDescent="0.25">
      <c r="A2526">
        <v>9823</v>
      </c>
      <c r="B2526" s="9">
        <v>43572</v>
      </c>
      <c r="C2526" s="50" t="str">
        <f t="shared" si="312"/>
        <v>N</v>
      </c>
      <c r="D2526" s="52">
        <f>_xlfn.XLOOKUP(B2526,Cal_Date!B:B,Cal_Date!A:A,0)</f>
        <v>3</v>
      </c>
      <c r="E2526">
        <v>2019</v>
      </c>
      <c r="F2526" t="s">
        <v>123</v>
      </c>
      <c r="G2526" t="s">
        <v>129</v>
      </c>
      <c r="H2526" t="s">
        <v>14</v>
      </c>
      <c r="I2526" t="s">
        <v>18</v>
      </c>
      <c r="J2526" t="s">
        <v>15</v>
      </c>
      <c r="K2526" t="s">
        <v>43</v>
      </c>
      <c r="L2526">
        <v>2</v>
      </c>
      <c r="M2526">
        <v>1008</v>
      </c>
      <c r="O2526" t="s">
        <v>28</v>
      </c>
      <c r="R2526" t="s">
        <v>44</v>
      </c>
      <c r="S2526" s="49" t="str">
        <f t="shared" si="313"/>
        <v>Card</v>
      </c>
      <c r="T2526" s="3">
        <v>0.03</v>
      </c>
      <c r="U2526" s="2">
        <v>15.245999999999999</v>
      </c>
      <c r="V2526" s="2">
        <v>4.4400000000000004</v>
      </c>
      <c r="W2526" s="54">
        <f>_xlfn.XLOOKUP(M2526,Market!A:A,Market!F:F,0)</f>
        <v>8.8999999999999996E-2</v>
      </c>
      <c r="X2526" s="55">
        <f t="shared" si="314"/>
        <v>0.45737999999999995</v>
      </c>
      <c r="Y2526" s="55">
        <f t="shared" si="315"/>
        <v>10.805999999999997</v>
      </c>
      <c r="Z2526" s="54">
        <f t="shared" si="316"/>
        <v>0.7087760724124359</v>
      </c>
      <c r="AA2526" s="49" t="str">
        <f t="shared" ca="1" si="317"/>
        <v>N</v>
      </c>
      <c r="AB2526" s="49">
        <f t="shared" ca="1" si="318"/>
        <v>5</v>
      </c>
      <c r="AC2526" s="49" t="str">
        <f t="shared" ca="1" si="319"/>
        <v>N</v>
      </c>
    </row>
    <row r="2527" spans="1:29" x14ac:dyDescent="0.25">
      <c r="A2527">
        <v>9824</v>
      </c>
      <c r="B2527" s="9">
        <v>43572</v>
      </c>
      <c r="C2527" s="50" t="str">
        <f t="shared" si="312"/>
        <v>N</v>
      </c>
      <c r="D2527" s="52">
        <f>_xlfn.XLOOKUP(B2527,Cal_Date!B:B,Cal_Date!A:A,0)</f>
        <v>3</v>
      </c>
      <c r="E2527">
        <v>2019</v>
      </c>
      <c r="F2527" t="s">
        <v>123</v>
      </c>
      <c r="G2527" t="s">
        <v>129</v>
      </c>
      <c r="H2527" t="s">
        <v>48</v>
      </c>
      <c r="I2527" t="s">
        <v>18</v>
      </c>
      <c r="J2527" t="s">
        <v>10</v>
      </c>
      <c r="K2527" t="s">
        <v>43</v>
      </c>
      <c r="L2527">
        <v>1</v>
      </c>
      <c r="M2527">
        <v>1008</v>
      </c>
      <c r="O2527" t="s">
        <v>28</v>
      </c>
      <c r="R2527" t="s">
        <v>44</v>
      </c>
      <c r="S2527" s="49" t="str">
        <f t="shared" si="313"/>
        <v>Card</v>
      </c>
      <c r="T2527" s="3">
        <v>0.03</v>
      </c>
      <c r="U2527" s="2">
        <v>7.6229999999999993</v>
      </c>
      <c r="V2527" s="2">
        <v>1.46</v>
      </c>
      <c r="W2527" s="54">
        <f>_xlfn.XLOOKUP(M2527,Market!A:A,Market!F:F,0)</f>
        <v>8.8999999999999996E-2</v>
      </c>
      <c r="X2527" s="55">
        <f t="shared" si="314"/>
        <v>0.22868999999999998</v>
      </c>
      <c r="Y2527" s="55">
        <f t="shared" si="315"/>
        <v>6.1629999999999994</v>
      </c>
      <c r="Z2527" s="54">
        <f t="shared" si="316"/>
        <v>0.80847435392889933</v>
      </c>
      <c r="AA2527" s="49" t="str">
        <f t="shared" ca="1" si="317"/>
        <v>N</v>
      </c>
      <c r="AB2527" s="49">
        <f t="shared" ca="1" si="318"/>
        <v>5</v>
      </c>
      <c r="AC2527" s="49" t="str">
        <f t="shared" ca="1" si="319"/>
        <v>N</v>
      </c>
    </row>
    <row r="2528" spans="1:29" x14ac:dyDescent="0.25">
      <c r="A2528">
        <v>9825</v>
      </c>
      <c r="B2528" s="9">
        <v>43572</v>
      </c>
      <c r="C2528" s="50" t="str">
        <f t="shared" si="312"/>
        <v>N</v>
      </c>
      <c r="D2528" s="52">
        <f>_xlfn.XLOOKUP(B2528,Cal_Date!B:B,Cal_Date!A:A,0)</f>
        <v>3</v>
      </c>
      <c r="E2528">
        <v>2019</v>
      </c>
      <c r="F2528" t="s">
        <v>123</v>
      </c>
      <c r="G2528" t="s">
        <v>129</v>
      </c>
      <c r="H2528" t="s">
        <v>11</v>
      </c>
      <c r="I2528" t="s">
        <v>11</v>
      </c>
      <c r="J2528" t="s">
        <v>15</v>
      </c>
      <c r="K2528" t="s">
        <v>42</v>
      </c>
      <c r="L2528">
        <v>1</v>
      </c>
      <c r="M2528">
        <v>1000</v>
      </c>
      <c r="O2528" t="s">
        <v>25</v>
      </c>
      <c r="R2528" t="s">
        <v>44</v>
      </c>
      <c r="S2528" s="49" t="str">
        <f t="shared" si="313"/>
        <v>Card</v>
      </c>
      <c r="T2528" s="3">
        <v>0.03</v>
      </c>
      <c r="U2528" s="2">
        <v>2.7</v>
      </c>
      <c r="V2528" s="2">
        <v>0.87</v>
      </c>
      <c r="W2528" s="54">
        <f>_xlfn.XLOOKUP(M2528,Market!A:A,Market!F:F,0)</f>
        <v>0.08</v>
      </c>
      <c r="X2528" s="55">
        <f t="shared" si="314"/>
        <v>8.1000000000000003E-2</v>
      </c>
      <c r="Y2528" s="55">
        <f t="shared" si="315"/>
        <v>1.83</v>
      </c>
      <c r="Z2528" s="54">
        <f t="shared" si="316"/>
        <v>0.67777777777777781</v>
      </c>
      <c r="AA2528" s="49" t="str">
        <f t="shared" ca="1" si="317"/>
        <v>N</v>
      </c>
      <c r="AB2528" s="49">
        <f t="shared" ca="1" si="318"/>
        <v>5</v>
      </c>
      <c r="AC2528" s="49" t="str">
        <f t="shared" ca="1" si="319"/>
        <v>N</v>
      </c>
    </row>
    <row r="2529" spans="1:29" x14ac:dyDescent="0.25">
      <c r="A2529">
        <v>9826</v>
      </c>
      <c r="B2529" s="9">
        <v>43572</v>
      </c>
      <c r="C2529" s="50" t="str">
        <f t="shared" si="312"/>
        <v>N</v>
      </c>
      <c r="D2529" s="52">
        <f>_xlfn.XLOOKUP(B2529,Cal_Date!B:B,Cal_Date!A:A,0)</f>
        <v>3</v>
      </c>
      <c r="E2529">
        <v>2019</v>
      </c>
      <c r="F2529" t="s">
        <v>123</v>
      </c>
      <c r="G2529" t="s">
        <v>129</v>
      </c>
      <c r="H2529" t="s">
        <v>48</v>
      </c>
      <c r="I2529" t="s">
        <v>18</v>
      </c>
      <c r="J2529" t="s">
        <v>10</v>
      </c>
      <c r="K2529" t="s">
        <v>43</v>
      </c>
      <c r="L2529">
        <v>1</v>
      </c>
      <c r="M2529">
        <v>1000</v>
      </c>
      <c r="O2529" t="s">
        <v>25</v>
      </c>
      <c r="R2529" t="s">
        <v>44</v>
      </c>
      <c r="S2529" s="49" t="str">
        <f t="shared" si="313"/>
        <v>Card</v>
      </c>
      <c r="T2529" s="3">
        <v>0.03</v>
      </c>
      <c r="U2529" s="2">
        <v>7.5600000000000005</v>
      </c>
      <c r="V2529" s="2">
        <v>1.46</v>
      </c>
      <c r="W2529" s="54">
        <f>_xlfn.XLOOKUP(M2529,Market!A:A,Market!F:F,0)</f>
        <v>0.08</v>
      </c>
      <c r="X2529" s="55">
        <f t="shared" si="314"/>
        <v>0.2268</v>
      </c>
      <c r="Y2529" s="55">
        <f t="shared" si="315"/>
        <v>6.1000000000000005</v>
      </c>
      <c r="Z2529" s="54">
        <f t="shared" si="316"/>
        <v>0.80687830687830686</v>
      </c>
      <c r="AA2529" s="49" t="str">
        <f t="shared" ca="1" si="317"/>
        <v>N</v>
      </c>
      <c r="AB2529" s="49">
        <f t="shared" ca="1" si="318"/>
        <v>5</v>
      </c>
      <c r="AC2529" s="49" t="str">
        <f t="shared" ca="1" si="319"/>
        <v>N</v>
      </c>
    </row>
    <row r="2530" spans="1:29" x14ac:dyDescent="0.25">
      <c r="A2530">
        <v>9827</v>
      </c>
      <c r="B2530" s="9">
        <v>43572</v>
      </c>
      <c r="C2530" s="50" t="str">
        <f t="shared" si="312"/>
        <v>N</v>
      </c>
      <c r="D2530" s="52">
        <f>_xlfn.XLOOKUP(B2530,Cal_Date!B:B,Cal_Date!A:A,0)</f>
        <v>3</v>
      </c>
      <c r="E2530">
        <v>2019</v>
      </c>
      <c r="F2530" t="s">
        <v>123</v>
      </c>
      <c r="G2530" t="s">
        <v>129</v>
      </c>
      <c r="H2530" t="s">
        <v>11</v>
      </c>
      <c r="I2530" t="s">
        <v>11</v>
      </c>
      <c r="J2530" t="s">
        <v>15</v>
      </c>
      <c r="K2530" t="s">
        <v>42</v>
      </c>
      <c r="L2530">
        <v>2</v>
      </c>
      <c r="M2530">
        <v>1000</v>
      </c>
      <c r="O2530" t="s">
        <v>25</v>
      </c>
      <c r="R2530" t="s">
        <v>44</v>
      </c>
      <c r="S2530" s="49" t="str">
        <f t="shared" si="313"/>
        <v>Card</v>
      </c>
      <c r="T2530" s="3">
        <v>0.03</v>
      </c>
      <c r="U2530" s="2">
        <v>5.4</v>
      </c>
      <c r="V2530" s="2">
        <v>1.74</v>
      </c>
      <c r="W2530" s="54">
        <f>_xlfn.XLOOKUP(M2530,Market!A:A,Market!F:F,0)</f>
        <v>0.08</v>
      </c>
      <c r="X2530" s="55">
        <f t="shared" si="314"/>
        <v>0.16200000000000001</v>
      </c>
      <c r="Y2530" s="55">
        <f t="shared" si="315"/>
        <v>3.66</v>
      </c>
      <c r="Z2530" s="54">
        <f t="shared" si="316"/>
        <v>0.67777777777777781</v>
      </c>
      <c r="AA2530" s="49" t="str">
        <f t="shared" ca="1" si="317"/>
        <v>N</v>
      </c>
      <c r="AB2530" s="49">
        <f t="shared" ca="1" si="318"/>
        <v>5</v>
      </c>
      <c r="AC2530" s="49" t="str">
        <f t="shared" ca="1" si="319"/>
        <v>N</v>
      </c>
    </row>
    <row r="2531" spans="1:29" x14ac:dyDescent="0.25">
      <c r="A2531">
        <v>9828</v>
      </c>
      <c r="B2531" s="9">
        <v>43572</v>
      </c>
      <c r="C2531" s="50" t="str">
        <f t="shared" si="312"/>
        <v>N</v>
      </c>
      <c r="D2531" s="52">
        <f>_xlfn.XLOOKUP(B2531,Cal_Date!B:B,Cal_Date!A:A,0)</f>
        <v>3</v>
      </c>
      <c r="E2531">
        <v>2019</v>
      </c>
      <c r="F2531" t="s">
        <v>123</v>
      </c>
      <c r="G2531" t="s">
        <v>129</v>
      </c>
      <c r="H2531" t="s">
        <v>14</v>
      </c>
      <c r="I2531" t="s">
        <v>13</v>
      </c>
      <c r="J2531" t="s">
        <v>15</v>
      </c>
      <c r="K2531" t="s">
        <v>43</v>
      </c>
      <c r="L2531">
        <v>1</v>
      </c>
      <c r="M2531">
        <v>1001</v>
      </c>
      <c r="O2531" t="s">
        <v>25</v>
      </c>
      <c r="R2531" t="s">
        <v>44</v>
      </c>
      <c r="S2531" s="49" t="str">
        <f t="shared" si="313"/>
        <v>Card</v>
      </c>
      <c r="T2531" s="3">
        <v>0.03</v>
      </c>
      <c r="U2531" s="2">
        <v>7.42</v>
      </c>
      <c r="V2531" s="2">
        <v>2.2400000000000002</v>
      </c>
      <c r="W2531" s="54">
        <f>_xlfn.XLOOKUP(M2531,Market!A:A,Market!F:F,0)</f>
        <v>0.06</v>
      </c>
      <c r="X2531" s="55">
        <f t="shared" si="314"/>
        <v>0.22259999999999999</v>
      </c>
      <c r="Y2531" s="55">
        <f t="shared" si="315"/>
        <v>5.18</v>
      </c>
      <c r="Z2531" s="54">
        <f t="shared" si="316"/>
        <v>0.69811320754716977</v>
      </c>
      <c r="AA2531" s="49" t="str">
        <f t="shared" ca="1" si="317"/>
        <v>N</v>
      </c>
      <c r="AB2531" s="49">
        <f t="shared" ca="1" si="318"/>
        <v>5</v>
      </c>
      <c r="AC2531" s="49" t="str">
        <f t="shared" ca="1" si="319"/>
        <v>N</v>
      </c>
    </row>
    <row r="2532" spans="1:29" x14ac:dyDescent="0.25">
      <c r="A2532">
        <v>9829</v>
      </c>
      <c r="B2532" s="9">
        <v>43572</v>
      </c>
      <c r="C2532" s="50" t="str">
        <f t="shared" si="312"/>
        <v>N</v>
      </c>
      <c r="D2532" s="52">
        <f>_xlfn.XLOOKUP(B2532,Cal_Date!B:B,Cal_Date!A:A,0)</f>
        <v>3</v>
      </c>
      <c r="E2532">
        <v>2019</v>
      </c>
      <c r="F2532" t="s">
        <v>123</v>
      </c>
      <c r="G2532" t="s">
        <v>129</v>
      </c>
      <c r="H2532" t="s">
        <v>11</v>
      </c>
      <c r="I2532" t="s">
        <v>11</v>
      </c>
      <c r="J2532" t="s">
        <v>15</v>
      </c>
      <c r="K2532" t="s">
        <v>42</v>
      </c>
      <c r="L2532">
        <v>2</v>
      </c>
      <c r="M2532">
        <v>1000</v>
      </c>
      <c r="O2532" t="s">
        <v>25</v>
      </c>
      <c r="R2532" t="s">
        <v>44</v>
      </c>
      <c r="S2532" s="49" t="str">
        <f t="shared" si="313"/>
        <v>Card</v>
      </c>
      <c r="T2532" s="3">
        <v>0.03</v>
      </c>
      <c r="U2532" s="2">
        <v>5.4</v>
      </c>
      <c r="V2532" s="2">
        <v>1.74</v>
      </c>
      <c r="W2532" s="54">
        <f>_xlfn.XLOOKUP(M2532,Market!A:A,Market!F:F,0)</f>
        <v>0.08</v>
      </c>
      <c r="X2532" s="55">
        <f t="shared" si="314"/>
        <v>0.16200000000000001</v>
      </c>
      <c r="Y2532" s="55">
        <f t="shared" si="315"/>
        <v>3.66</v>
      </c>
      <c r="Z2532" s="54">
        <f t="shared" si="316"/>
        <v>0.67777777777777781</v>
      </c>
      <c r="AA2532" s="49" t="str">
        <f t="shared" ca="1" si="317"/>
        <v>N</v>
      </c>
      <c r="AB2532" s="49">
        <f t="shared" ca="1" si="318"/>
        <v>5</v>
      </c>
      <c r="AC2532" s="49" t="str">
        <f t="shared" ca="1" si="319"/>
        <v>N</v>
      </c>
    </row>
    <row r="2533" spans="1:29" x14ac:dyDescent="0.25">
      <c r="A2533">
        <v>9830</v>
      </c>
      <c r="B2533" s="9">
        <v>43572</v>
      </c>
      <c r="C2533" s="50" t="str">
        <f t="shared" si="312"/>
        <v>N</v>
      </c>
      <c r="D2533" s="52">
        <f>_xlfn.XLOOKUP(B2533,Cal_Date!B:B,Cal_Date!A:A,0)</f>
        <v>3</v>
      </c>
      <c r="E2533">
        <v>2019</v>
      </c>
      <c r="F2533" t="s">
        <v>123</v>
      </c>
      <c r="G2533" t="s">
        <v>129</v>
      </c>
      <c r="H2533" t="s">
        <v>11</v>
      </c>
      <c r="I2533" t="s">
        <v>11</v>
      </c>
      <c r="J2533" t="s">
        <v>15</v>
      </c>
      <c r="K2533" t="s">
        <v>42</v>
      </c>
      <c r="L2533">
        <v>1</v>
      </c>
      <c r="M2533">
        <v>1000</v>
      </c>
      <c r="O2533" t="s">
        <v>25</v>
      </c>
      <c r="R2533" t="s">
        <v>44</v>
      </c>
      <c r="S2533" s="49" t="str">
        <f t="shared" si="313"/>
        <v>Card</v>
      </c>
      <c r="T2533" s="3">
        <v>0.03</v>
      </c>
      <c r="U2533" s="2">
        <v>2.7</v>
      </c>
      <c r="V2533" s="2">
        <v>0.87</v>
      </c>
      <c r="W2533" s="54">
        <f>_xlfn.XLOOKUP(M2533,Market!A:A,Market!F:F,0)</f>
        <v>0.08</v>
      </c>
      <c r="X2533" s="55">
        <f t="shared" si="314"/>
        <v>8.1000000000000003E-2</v>
      </c>
      <c r="Y2533" s="55">
        <f t="shared" si="315"/>
        <v>1.83</v>
      </c>
      <c r="Z2533" s="54">
        <f t="shared" si="316"/>
        <v>0.67777777777777781</v>
      </c>
      <c r="AA2533" s="49" t="str">
        <f t="shared" ca="1" si="317"/>
        <v>N</v>
      </c>
      <c r="AB2533" s="49">
        <f t="shared" ca="1" si="318"/>
        <v>5</v>
      </c>
      <c r="AC2533" s="49" t="str">
        <f t="shared" ca="1" si="319"/>
        <v>N</v>
      </c>
    </row>
    <row r="2534" spans="1:29" x14ac:dyDescent="0.25">
      <c r="A2534">
        <v>9831</v>
      </c>
      <c r="B2534" s="9">
        <v>43572</v>
      </c>
      <c r="C2534" s="50" t="str">
        <f t="shared" si="312"/>
        <v>N</v>
      </c>
      <c r="D2534" s="52">
        <f>_xlfn.XLOOKUP(B2534,Cal_Date!B:B,Cal_Date!A:A,0)</f>
        <v>3</v>
      </c>
      <c r="E2534">
        <v>2019</v>
      </c>
      <c r="F2534" t="s">
        <v>123</v>
      </c>
      <c r="G2534" t="s">
        <v>129</v>
      </c>
      <c r="H2534" t="s">
        <v>48</v>
      </c>
      <c r="I2534" t="s">
        <v>18</v>
      </c>
      <c r="J2534" t="s">
        <v>10</v>
      </c>
      <c r="K2534" t="s">
        <v>43</v>
      </c>
      <c r="L2534">
        <v>2</v>
      </c>
      <c r="M2534">
        <v>1004</v>
      </c>
      <c r="O2534" t="s">
        <v>28</v>
      </c>
      <c r="R2534" t="s">
        <v>47</v>
      </c>
      <c r="S2534" s="49" t="str">
        <f t="shared" si="313"/>
        <v>Card</v>
      </c>
      <c r="T2534" s="3">
        <v>3.5000000000000003E-2</v>
      </c>
      <c r="U2534" s="2">
        <v>14.84</v>
      </c>
      <c r="V2534" s="2">
        <v>2.92</v>
      </c>
      <c r="W2534" s="54">
        <f>_xlfn.XLOOKUP(M2534,Market!A:A,Market!F:F,0)</f>
        <v>0.06</v>
      </c>
      <c r="X2534" s="55">
        <f t="shared" si="314"/>
        <v>0.51940000000000008</v>
      </c>
      <c r="Y2534" s="55">
        <f t="shared" si="315"/>
        <v>11.92</v>
      </c>
      <c r="Z2534" s="54">
        <f t="shared" si="316"/>
        <v>0.80323450134770891</v>
      </c>
      <c r="AA2534" s="49" t="str">
        <f t="shared" ca="1" si="317"/>
        <v>N</v>
      </c>
      <c r="AB2534" s="49">
        <f t="shared" ca="1" si="318"/>
        <v>5</v>
      </c>
      <c r="AC2534" s="49" t="str">
        <f t="shared" ca="1" si="319"/>
        <v>N</v>
      </c>
    </row>
    <row r="2535" spans="1:29" x14ac:dyDescent="0.25">
      <c r="A2535">
        <v>9832</v>
      </c>
      <c r="B2535" s="9">
        <v>43572</v>
      </c>
      <c r="C2535" s="50" t="str">
        <f t="shared" si="312"/>
        <v>N</v>
      </c>
      <c r="D2535" s="52">
        <f>_xlfn.XLOOKUP(B2535,Cal_Date!B:B,Cal_Date!A:A,0)</f>
        <v>3</v>
      </c>
      <c r="E2535">
        <v>2019</v>
      </c>
      <c r="F2535" t="s">
        <v>123</v>
      </c>
      <c r="G2535" t="s">
        <v>129</v>
      </c>
      <c r="H2535" t="s">
        <v>11</v>
      </c>
      <c r="I2535" t="s">
        <v>11</v>
      </c>
      <c r="J2535" t="s">
        <v>15</v>
      </c>
      <c r="K2535" t="s">
        <v>42</v>
      </c>
      <c r="L2535">
        <v>1</v>
      </c>
      <c r="M2535">
        <v>1005</v>
      </c>
      <c r="O2535" t="s">
        <v>25</v>
      </c>
      <c r="R2535" t="s">
        <v>47</v>
      </c>
      <c r="S2535" s="49" t="str">
        <f t="shared" si="313"/>
        <v>Card</v>
      </c>
      <c r="T2535" s="3">
        <v>3.5000000000000003E-2</v>
      </c>
      <c r="U2535" s="2">
        <v>2.7225000000000001</v>
      </c>
      <c r="V2535" s="2">
        <v>0.87</v>
      </c>
      <c r="W2535" s="54">
        <f>_xlfn.XLOOKUP(M2535,Market!A:A,Market!F:F,0)</f>
        <v>8.8999999999999996E-2</v>
      </c>
      <c r="X2535" s="55">
        <f t="shared" si="314"/>
        <v>9.5287500000000011E-2</v>
      </c>
      <c r="Y2535" s="55">
        <f t="shared" si="315"/>
        <v>1.8525</v>
      </c>
      <c r="Z2535" s="54">
        <f t="shared" si="316"/>
        <v>0.68044077134986225</v>
      </c>
      <c r="AA2535" s="49" t="str">
        <f t="shared" ca="1" si="317"/>
        <v>N</v>
      </c>
      <c r="AB2535" s="49">
        <f t="shared" ca="1" si="318"/>
        <v>5</v>
      </c>
      <c r="AC2535" s="49" t="str">
        <f t="shared" ca="1" si="319"/>
        <v>N</v>
      </c>
    </row>
    <row r="2536" spans="1:29" x14ac:dyDescent="0.25">
      <c r="A2536">
        <v>9833</v>
      </c>
      <c r="B2536" s="9">
        <v>43572</v>
      </c>
      <c r="C2536" s="50" t="str">
        <f t="shared" si="312"/>
        <v>N</v>
      </c>
      <c r="D2536" s="52">
        <f>_xlfn.XLOOKUP(B2536,Cal_Date!B:B,Cal_Date!A:A,0)</f>
        <v>3</v>
      </c>
      <c r="E2536">
        <v>2019</v>
      </c>
      <c r="F2536" t="s">
        <v>123</v>
      </c>
      <c r="G2536" t="s">
        <v>129</v>
      </c>
      <c r="H2536" t="s">
        <v>48</v>
      </c>
      <c r="I2536" t="s">
        <v>18</v>
      </c>
      <c r="J2536" t="s">
        <v>10</v>
      </c>
      <c r="K2536" t="s">
        <v>43</v>
      </c>
      <c r="L2536">
        <v>1</v>
      </c>
      <c r="M2536">
        <v>1000</v>
      </c>
      <c r="O2536" t="s">
        <v>25</v>
      </c>
      <c r="R2536" t="s">
        <v>47</v>
      </c>
      <c r="S2536" s="49" t="str">
        <f t="shared" si="313"/>
        <v>Card</v>
      </c>
      <c r="T2536" s="3">
        <v>3.5000000000000003E-2</v>
      </c>
      <c r="U2536" s="2">
        <v>7.5600000000000005</v>
      </c>
      <c r="V2536" s="2">
        <v>1.46</v>
      </c>
      <c r="W2536" s="54">
        <f>_xlfn.XLOOKUP(M2536,Market!A:A,Market!F:F,0)</f>
        <v>0.08</v>
      </c>
      <c r="X2536" s="55">
        <f t="shared" si="314"/>
        <v>0.26460000000000006</v>
      </c>
      <c r="Y2536" s="55">
        <f t="shared" si="315"/>
        <v>6.1000000000000005</v>
      </c>
      <c r="Z2536" s="54">
        <f t="shared" si="316"/>
        <v>0.80687830687830686</v>
      </c>
      <c r="AA2536" s="49" t="str">
        <f t="shared" ca="1" si="317"/>
        <v>N</v>
      </c>
      <c r="AB2536" s="49">
        <f t="shared" ca="1" si="318"/>
        <v>5</v>
      </c>
      <c r="AC2536" s="49" t="str">
        <f t="shared" ca="1" si="319"/>
        <v>N</v>
      </c>
    </row>
    <row r="2537" spans="1:29" x14ac:dyDescent="0.25">
      <c r="A2537">
        <v>9834</v>
      </c>
      <c r="B2537" s="9">
        <v>43572</v>
      </c>
      <c r="C2537" s="50" t="str">
        <f t="shared" si="312"/>
        <v>N</v>
      </c>
      <c r="D2537" s="52">
        <f>_xlfn.XLOOKUP(B2537,Cal_Date!B:B,Cal_Date!A:A,0)</f>
        <v>3</v>
      </c>
      <c r="E2537">
        <v>2019</v>
      </c>
      <c r="F2537" t="s">
        <v>123</v>
      </c>
      <c r="G2537" t="s">
        <v>129</v>
      </c>
      <c r="H2537" t="s">
        <v>14</v>
      </c>
      <c r="I2537" t="s">
        <v>18</v>
      </c>
      <c r="J2537" t="s">
        <v>15</v>
      </c>
      <c r="K2537" t="s">
        <v>43</v>
      </c>
      <c r="L2537">
        <v>1</v>
      </c>
      <c r="M2537">
        <v>1006</v>
      </c>
      <c r="O2537" t="s">
        <v>28</v>
      </c>
      <c r="R2537" t="s">
        <v>44</v>
      </c>
      <c r="S2537" s="49" t="str">
        <f t="shared" si="313"/>
        <v>Card</v>
      </c>
      <c r="T2537" s="3">
        <v>0.03</v>
      </c>
      <c r="U2537" s="2">
        <v>7.0785</v>
      </c>
      <c r="V2537" s="2">
        <v>2.1</v>
      </c>
      <c r="W2537" s="54">
        <f>_xlfn.XLOOKUP(M2537,Market!A:A,Market!F:F,0)</f>
        <v>8.8999999999999996E-2</v>
      </c>
      <c r="X2537" s="55">
        <f t="shared" si="314"/>
        <v>0.21235499999999999</v>
      </c>
      <c r="Y2537" s="55">
        <f t="shared" si="315"/>
        <v>4.9785000000000004</v>
      </c>
      <c r="Z2537" s="54">
        <f t="shared" si="316"/>
        <v>0.70332697605424888</v>
      </c>
      <c r="AA2537" s="49" t="str">
        <f t="shared" ca="1" si="317"/>
        <v>N</v>
      </c>
      <c r="AB2537" s="49">
        <f t="shared" ca="1" si="318"/>
        <v>5</v>
      </c>
      <c r="AC2537" s="49" t="str">
        <f t="shared" ca="1" si="319"/>
        <v>N</v>
      </c>
    </row>
    <row r="2538" spans="1:29" x14ac:dyDescent="0.25">
      <c r="A2538">
        <v>9835</v>
      </c>
      <c r="B2538" s="9">
        <v>43572</v>
      </c>
      <c r="C2538" s="50" t="str">
        <f t="shared" si="312"/>
        <v>N</v>
      </c>
      <c r="D2538" s="52">
        <f>_xlfn.XLOOKUP(B2538,Cal_Date!B:B,Cal_Date!A:A,0)</f>
        <v>3</v>
      </c>
      <c r="E2538">
        <v>2019</v>
      </c>
      <c r="F2538" t="s">
        <v>123</v>
      </c>
      <c r="G2538" t="s">
        <v>129</v>
      </c>
      <c r="H2538" t="s">
        <v>11</v>
      </c>
      <c r="I2538" t="s">
        <v>11</v>
      </c>
      <c r="J2538" t="s">
        <v>15</v>
      </c>
      <c r="K2538" t="s">
        <v>42</v>
      </c>
      <c r="L2538">
        <v>1</v>
      </c>
      <c r="M2538">
        <v>1000</v>
      </c>
      <c r="O2538" t="s">
        <v>25</v>
      </c>
      <c r="R2538" t="s">
        <v>44</v>
      </c>
      <c r="S2538" s="49" t="str">
        <f t="shared" si="313"/>
        <v>Card</v>
      </c>
      <c r="T2538" s="3">
        <v>0.03</v>
      </c>
      <c r="U2538" s="2">
        <v>2.7</v>
      </c>
      <c r="V2538" s="2">
        <v>0.87</v>
      </c>
      <c r="W2538" s="54">
        <f>_xlfn.XLOOKUP(M2538,Market!A:A,Market!F:F,0)</f>
        <v>0.08</v>
      </c>
      <c r="X2538" s="55">
        <f t="shared" si="314"/>
        <v>8.1000000000000003E-2</v>
      </c>
      <c r="Y2538" s="55">
        <f t="shared" si="315"/>
        <v>1.83</v>
      </c>
      <c r="Z2538" s="54">
        <f t="shared" si="316"/>
        <v>0.67777777777777781</v>
      </c>
      <c r="AA2538" s="49" t="str">
        <f t="shared" ca="1" si="317"/>
        <v>N</v>
      </c>
      <c r="AB2538" s="49">
        <f t="shared" ca="1" si="318"/>
        <v>5</v>
      </c>
      <c r="AC2538" s="49" t="str">
        <f t="shared" ca="1" si="319"/>
        <v>N</v>
      </c>
    </row>
    <row r="2539" spans="1:29" x14ac:dyDescent="0.25">
      <c r="A2539">
        <v>9836</v>
      </c>
      <c r="B2539" s="9">
        <v>43572</v>
      </c>
      <c r="C2539" s="50" t="str">
        <f t="shared" si="312"/>
        <v>N</v>
      </c>
      <c r="D2539" s="52">
        <f>_xlfn.XLOOKUP(B2539,Cal_Date!B:B,Cal_Date!A:A,0)</f>
        <v>3</v>
      </c>
      <c r="E2539">
        <v>2019</v>
      </c>
      <c r="F2539" t="s">
        <v>123</v>
      </c>
      <c r="G2539" t="s">
        <v>129</v>
      </c>
      <c r="H2539" t="s">
        <v>11</v>
      </c>
      <c r="I2539" t="s">
        <v>11</v>
      </c>
      <c r="J2539" t="s">
        <v>15</v>
      </c>
      <c r="K2539" t="s">
        <v>42</v>
      </c>
      <c r="L2539">
        <v>2</v>
      </c>
      <c r="M2539">
        <v>1001</v>
      </c>
      <c r="O2539" t="s">
        <v>25</v>
      </c>
      <c r="R2539" t="s">
        <v>44</v>
      </c>
      <c r="S2539" s="49" t="str">
        <f t="shared" si="313"/>
        <v>Card</v>
      </c>
      <c r="T2539" s="3">
        <v>0.03</v>
      </c>
      <c r="U2539" s="2">
        <v>5.3000000000000007</v>
      </c>
      <c r="V2539" s="2">
        <v>1.74</v>
      </c>
      <c r="W2539" s="54">
        <f>_xlfn.XLOOKUP(M2539,Market!A:A,Market!F:F,0)</f>
        <v>0.06</v>
      </c>
      <c r="X2539" s="55">
        <f t="shared" si="314"/>
        <v>0.159</v>
      </c>
      <c r="Y2539" s="55">
        <f t="shared" si="315"/>
        <v>3.5600000000000005</v>
      </c>
      <c r="Z2539" s="54">
        <f t="shared" si="316"/>
        <v>0.67169811320754713</v>
      </c>
      <c r="AA2539" s="49" t="str">
        <f t="shared" ca="1" si="317"/>
        <v>N</v>
      </c>
      <c r="AB2539" s="49">
        <f t="shared" ca="1" si="318"/>
        <v>5</v>
      </c>
      <c r="AC2539" s="49" t="str">
        <f t="shared" ca="1" si="319"/>
        <v>N</v>
      </c>
    </row>
    <row r="2540" spans="1:29" x14ac:dyDescent="0.25">
      <c r="A2540">
        <v>9837</v>
      </c>
      <c r="B2540" s="9">
        <v>43572</v>
      </c>
      <c r="C2540" s="50" t="str">
        <f t="shared" si="312"/>
        <v>N</v>
      </c>
      <c r="D2540" s="52">
        <f>_xlfn.XLOOKUP(B2540,Cal_Date!B:B,Cal_Date!A:A,0)</f>
        <v>3</v>
      </c>
      <c r="E2540">
        <v>2019</v>
      </c>
      <c r="F2540" t="s">
        <v>123</v>
      </c>
      <c r="G2540" t="s">
        <v>129</v>
      </c>
      <c r="H2540" t="s">
        <v>11</v>
      </c>
      <c r="I2540" t="s">
        <v>11</v>
      </c>
      <c r="J2540" t="s">
        <v>15</v>
      </c>
      <c r="K2540" t="s">
        <v>42</v>
      </c>
      <c r="L2540">
        <v>1</v>
      </c>
      <c r="M2540">
        <v>1008</v>
      </c>
      <c r="O2540" t="s">
        <v>28</v>
      </c>
      <c r="R2540" t="s">
        <v>44</v>
      </c>
      <c r="S2540" s="49" t="str">
        <f t="shared" si="313"/>
        <v>Card</v>
      </c>
      <c r="T2540" s="3">
        <v>0.03</v>
      </c>
      <c r="U2540" s="2">
        <v>2.7225000000000001</v>
      </c>
      <c r="V2540" s="2">
        <v>0.87</v>
      </c>
      <c r="W2540" s="54">
        <f>_xlfn.XLOOKUP(M2540,Market!A:A,Market!F:F,0)</f>
        <v>8.8999999999999996E-2</v>
      </c>
      <c r="X2540" s="55">
        <f t="shared" si="314"/>
        <v>8.1674999999999998E-2</v>
      </c>
      <c r="Y2540" s="55">
        <f t="shared" si="315"/>
        <v>1.8525</v>
      </c>
      <c r="Z2540" s="54">
        <f t="shared" si="316"/>
        <v>0.68044077134986225</v>
      </c>
      <c r="AA2540" s="49" t="str">
        <f t="shared" ca="1" si="317"/>
        <v>N</v>
      </c>
      <c r="AB2540" s="49">
        <f t="shared" ca="1" si="318"/>
        <v>5</v>
      </c>
      <c r="AC2540" s="49" t="str">
        <f t="shared" ca="1" si="319"/>
        <v>N</v>
      </c>
    </row>
    <row r="2541" spans="1:29" x14ac:dyDescent="0.25">
      <c r="A2541">
        <v>9838</v>
      </c>
      <c r="B2541" s="9">
        <v>43572</v>
      </c>
      <c r="C2541" s="50" t="str">
        <f t="shared" si="312"/>
        <v>N</v>
      </c>
      <c r="D2541" s="52">
        <f>_xlfn.XLOOKUP(B2541,Cal_Date!B:B,Cal_Date!A:A,0)</f>
        <v>3</v>
      </c>
      <c r="E2541">
        <v>2019</v>
      </c>
      <c r="F2541" t="s">
        <v>123</v>
      </c>
      <c r="G2541" t="s">
        <v>129</v>
      </c>
      <c r="H2541" t="s">
        <v>48</v>
      </c>
      <c r="I2541" t="s">
        <v>18</v>
      </c>
      <c r="J2541" t="s">
        <v>10</v>
      </c>
      <c r="K2541" t="s">
        <v>43</v>
      </c>
      <c r="L2541">
        <v>1</v>
      </c>
      <c r="M2541">
        <v>1009</v>
      </c>
      <c r="O2541" t="s">
        <v>28</v>
      </c>
      <c r="R2541" t="s">
        <v>44</v>
      </c>
      <c r="S2541" s="49" t="str">
        <f t="shared" si="313"/>
        <v>Card</v>
      </c>
      <c r="T2541" s="3">
        <v>0.03</v>
      </c>
      <c r="U2541" s="2">
        <v>7.6229999999999993</v>
      </c>
      <c r="V2541" s="2">
        <v>1.46</v>
      </c>
      <c r="W2541" s="54">
        <f>_xlfn.XLOOKUP(M2541,Market!A:A,Market!F:F,0)</f>
        <v>8.8999999999999996E-2</v>
      </c>
      <c r="X2541" s="55">
        <f t="shared" si="314"/>
        <v>0.22868999999999998</v>
      </c>
      <c r="Y2541" s="55">
        <f t="shared" si="315"/>
        <v>6.1629999999999994</v>
      </c>
      <c r="Z2541" s="54">
        <f t="shared" si="316"/>
        <v>0.80847435392889933</v>
      </c>
      <c r="AA2541" s="49" t="str">
        <f t="shared" ca="1" si="317"/>
        <v>N</v>
      </c>
      <c r="AB2541" s="49">
        <f t="shared" ca="1" si="318"/>
        <v>5</v>
      </c>
      <c r="AC2541" s="49" t="str">
        <f t="shared" ca="1" si="319"/>
        <v>N</v>
      </c>
    </row>
    <row r="2542" spans="1:29" x14ac:dyDescent="0.25">
      <c r="A2542">
        <v>9839</v>
      </c>
      <c r="B2542" s="9">
        <v>43572</v>
      </c>
      <c r="C2542" s="50" t="str">
        <f t="shared" si="312"/>
        <v>N</v>
      </c>
      <c r="D2542" s="52">
        <f>_xlfn.XLOOKUP(B2542,Cal_Date!B:B,Cal_Date!A:A,0)</f>
        <v>3</v>
      </c>
      <c r="E2542">
        <v>2019</v>
      </c>
      <c r="F2542" t="s">
        <v>123</v>
      </c>
      <c r="G2542" t="s">
        <v>129</v>
      </c>
      <c r="H2542" t="s">
        <v>48</v>
      </c>
      <c r="I2542" t="s">
        <v>18</v>
      </c>
      <c r="J2542" t="s">
        <v>10</v>
      </c>
      <c r="K2542" t="s">
        <v>43</v>
      </c>
      <c r="L2542">
        <v>1</v>
      </c>
      <c r="M2542">
        <v>1001</v>
      </c>
      <c r="O2542" t="s">
        <v>25</v>
      </c>
      <c r="R2542" t="s">
        <v>44</v>
      </c>
      <c r="S2542" s="49" t="str">
        <f t="shared" si="313"/>
        <v>Card</v>
      </c>
      <c r="T2542" s="3">
        <v>0.03</v>
      </c>
      <c r="U2542" s="2">
        <v>7.42</v>
      </c>
      <c r="V2542" s="2">
        <v>1.46</v>
      </c>
      <c r="W2542" s="54">
        <f>_xlfn.XLOOKUP(M2542,Market!A:A,Market!F:F,0)</f>
        <v>0.06</v>
      </c>
      <c r="X2542" s="55">
        <f t="shared" si="314"/>
        <v>0.22259999999999999</v>
      </c>
      <c r="Y2542" s="55">
        <f t="shared" si="315"/>
        <v>5.96</v>
      </c>
      <c r="Z2542" s="54">
        <f t="shared" si="316"/>
        <v>0.80323450134770891</v>
      </c>
      <c r="AA2542" s="49" t="str">
        <f t="shared" ca="1" si="317"/>
        <v>N</v>
      </c>
      <c r="AB2542" s="49">
        <f t="shared" ca="1" si="318"/>
        <v>5</v>
      </c>
      <c r="AC2542" s="49" t="str">
        <f t="shared" ca="1" si="319"/>
        <v>N</v>
      </c>
    </row>
    <row r="2543" spans="1:29" x14ac:dyDescent="0.25">
      <c r="A2543">
        <v>9840</v>
      </c>
      <c r="B2543" s="9">
        <v>43572</v>
      </c>
      <c r="C2543" s="50" t="str">
        <f t="shared" si="312"/>
        <v>N</v>
      </c>
      <c r="D2543" s="52">
        <f>_xlfn.XLOOKUP(B2543,Cal_Date!B:B,Cal_Date!A:A,0)</f>
        <v>3</v>
      </c>
      <c r="E2543">
        <v>2019</v>
      </c>
      <c r="F2543" t="s">
        <v>123</v>
      </c>
      <c r="G2543" t="s">
        <v>129</v>
      </c>
      <c r="H2543" t="s">
        <v>14</v>
      </c>
      <c r="I2543" t="s">
        <v>18</v>
      </c>
      <c r="J2543" t="s">
        <v>15</v>
      </c>
      <c r="K2543" t="s">
        <v>43</v>
      </c>
      <c r="L2543">
        <v>1</v>
      </c>
      <c r="M2543">
        <v>1001</v>
      </c>
      <c r="O2543" t="s">
        <v>25</v>
      </c>
      <c r="R2543" t="s">
        <v>44</v>
      </c>
      <c r="S2543" s="49" t="str">
        <f t="shared" si="313"/>
        <v>Card</v>
      </c>
      <c r="T2543" s="3">
        <v>0.03</v>
      </c>
      <c r="U2543" s="2">
        <v>6.8900000000000006</v>
      </c>
      <c r="V2543" s="2">
        <v>2.1</v>
      </c>
      <c r="W2543" s="54">
        <f>_xlfn.XLOOKUP(M2543,Market!A:A,Market!F:F,0)</f>
        <v>0.06</v>
      </c>
      <c r="X2543" s="55">
        <f t="shared" si="314"/>
        <v>0.20670000000000002</v>
      </c>
      <c r="Y2543" s="55">
        <f t="shared" si="315"/>
        <v>4.7900000000000009</v>
      </c>
      <c r="Z2543" s="54">
        <f t="shared" si="316"/>
        <v>0.69521044992743108</v>
      </c>
      <c r="AA2543" s="49" t="str">
        <f t="shared" ca="1" si="317"/>
        <v>N</v>
      </c>
      <c r="AB2543" s="49">
        <f t="shared" ca="1" si="318"/>
        <v>5</v>
      </c>
      <c r="AC2543" s="49" t="str">
        <f t="shared" ca="1" si="319"/>
        <v>N</v>
      </c>
    </row>
    <row r="2544" spans="1:29" x14ac:dyDescent="0.25">
      <c r="A2544">
        <v>9841</v>
      </c>
      <c r="B2544" s="9">
        <v>43572</v>
      </c>
      <c r="C2544" s="50" t="str">
        <f t="shared" si="312"/>
        <v>N</v>
      </c>
      <c r="D2544" s="52">
        <f>_xlfn.XLOOKUP(B2544,Cal_Date!B:B,Cal_Date!A:A,0)</f>
        <v>3</v>
      </c>
      <c r="E2544">
        <v>2019</v>
      </c>
      <c r="F2544" t="s">
        <v>123</v>
      </c>
      <c r="G2544" t="s">
        <v>129</v>
      </c>
      <c r="H2544" t="s">
        <v>48</v>
      </c>
      <c r="I2544" t="s">
        <v>18</v>
      </c>
      <c r="J2544" t="s">
        <v>10</v>
      </c>
      <c r="K2544" t="s">
        <v>43</v>
      </c>
      <c r="L2544">
        <v>1</v>
      </c>
      <c r="M2544">
        <v>1001</v>
      </c>
      <c r="O2544" t="s">
        <v>25</v>
      </c>
      <c r="R2544" t="s">
        <v>44</v>
      </c>
      <c r="S2544" s="49" t="str">
        <f t="shared" si="313"/>
        <v>Card</v>
      </c>
      <c r="T2544" s="3">
        <v>0.03</v>
      </c>
      <c r="U2544" s="2">
        <v>7.42</v>
      </c>
      <c r="V2544" s="2">
        <v>1.46</v>
      </c>
      <c r="W2544" s="54">
        <f>_xlfn.XLOOKUP(M2544,Market!A:A,Market!F:F,0)</f>
        <v>0.06</v>
      </c>
      <c r="X2544" s="55">
        <f t="shared" si="314"/>
        <v>0.22259999999999999</v>
      </c>
      <c r="Y2544" s="55">
        <f t="shared" si="315"/>
        <v>5.96</v>
      </c>
      <c r="Z2544" s="54">
        <f t="shared" si="316"/>
        <v>0.80323450134770891</v>
      </c>
      <c r="AA2544" s="49" t="str">
        <f t="shared" ca="1" si="317"/>
        <v>N</v>
      </c>
      <c r="AB2544" s="49">
        <f t="shared" ca="1" si="318"/>
        <v>5</v>
      </c>
      <c r="AC2544" s="49" t="str">
        <f t="shared" ca="1" si="319"/>
        <v>N</v>
      </c>
    </row>
    <row r="2545" spans="1:29" x14ac:dyDescent="0.25">
      <c r="A2545">
        <v>9842</v>
      </c>
      <c r="B2545" s="9">
        <v>43572</v>
      </c>
      <c r="C2545" s="50" t="str">
        <f t="shared" si="312"/>
        <v>N</v>
      </c>
      <c r="D2545" s="52">
        <f>_xlfn.XLOOKUP(B2545,Cal_Date!B:B,Cal_Date!A:A,0)</f>
        <v>3</v>
      </c>
      <c r="E2545">
        <v>2019</v>
      </c>
      <c r="F2545" t="s">
        <v>123</v>
      </c>
      <c r="G2545" t="s">
        <v>129</v>
      </c>
      <c r="H2545" t="s">
        <v>48</v>
      </c>
      <c r="I2545" t="s">
        <v>18</v>
      </c>
      <c r="J2545" t="s">
        <v>10</v>
      </c>
      <c r="K2545" t="s">
        <v>43</v>
      </c>
      <c r="L2545">
        <v>2</v>
      </c>
      <c r="M2545">
        <v>1002</v>
      </c>
      <c r="O2545" t="s">
        <v>28</v>
      </c>
      <c r="R2545" t="s">
        <v>44</v>
      </c>
      <c r="S2545" s="49" t="str">
        <f t="shared" si="313"/>
        <v>Card</v>
      </c>
      <c r="T2545" s="3">
        <v>0.03</v>
      </c>
      <c r="U2545" s="2">
        <v>14.84</v>
      </c>
      <c r="V2545" s="2">
        <v>2.92</v>
      </c>
      <c r="W2545" s="54">
        <f>_xlfn.XLOOKUP(M2545,Market!A:A,Market!F:F,0)</f>
        <v>0.06</v>
      </c>
      <c r="X2545" s="55">
        <f t="shared" si="314"/>
        <v>0.44519999999999998</v>
      </c>
      <c r="Y2545" s="55">
        <f t="shared" si="315"/>
        <v>11.92</v>
      </c>
      <c r="Z2545" s="54">
        <f t="shared" si="316"/>
        <v>0.80323450134770891</v>
      </c>
      <c r="AA2545" s="49" t="str">
        <f t="shared" ca="1" si="317"/>
        <v>N</v>
      </c>
      <c r="AB2545" s="49">
        <f t="shared" ca="1" si="318"/>
        <v>5</v>
      </c>
      <c r="AC2545" s="49" t="str">
        <f t="shared" ca="1" si="319"/>
        <v>N</v>
      </c>
    </row>
    <row r="2546" spans="1:29" x14ac:dyDescent="0.25">
      <c r="A2546">
        <v>9843</v>
      </c>
      <c r="B2546" s="9">
        <v>43572</v>
      </c>
      <c r="C2546" s="50" t="str">
        <f t="shared" si="312"/>
        <v>N</v>
      </c>
      <c r="D2546" s="52">
        <f>_xlfn.XLOOKUP(B2546,Cal_Date!B:B,Cal_Date!A:A,0)</f>
        <v>3</v>
      </c>
      <c r="E2546">
        <v>2019</v>
      </c>
      <c r="F2546" t="s">
        <v>123</v>
      </c>
      <c r="G2546" t="s">
        <v>129</v>
      </c>
      <c r="H2546" t="s">
        <v>48</v>
      </c>
      <c r="I2546" t="s">
        <v>18</v>
      </c>
      <c r="J2546" t="s">
        <v>10</v>
      </c>
      <c r="K2546" t="s">
        <v>43</v>
      </c>
      <c r="L2546">
        <v>2</v>
      </c>
      <c r="M2546">
        <v>1003</v>
      </c>
      <c r="O2546" t="s">
        <v>25</v>
      </c>
      <c r="R2546" t="s">
        <v>44</v>
      </c>
      <c r="S2546" s="49" t="str">
        <f t="shared" si="313"/>
        <v>Card</v>
      </c>
      <c r="T2546" s="3">
        <v>0.03</v>
      </c>
      <c r="U2546" s="2">
        <v>14.84</v>
      </c>
      <c r="V2546" s="2">
        <v>2.92</v>
      </c>
      <c r="W2546" s="54">
        <f>_xlfn.XLOOKUP(M2546,Market!A:A,Market!F:F,0)</f>
        <v>0.06</v>
      </c>
      <c r="X2546" s="55">
        <f t="shared" si="314"/>
        <v>0.44519999999999998</v>
      </c>
      <c r="Y2546" s="55">
        <f t="shared" si="315"/>
        <v>11.92</v>
      </c>
      <c r="Z2546" s="54">
        <f t="shared" si="316"/>
        <v>0.80323450134770891</v>
      </c>
      <c r="AA2546" s="49" t="str">
        <f t="shared" ca="1" si="317"/>
        <v>N</v>
      </c>
      <c r="AB2546" s="49">
        <f t="shared" ca="1" si="318"/>
        <v>5</v>
      </c>
      <c r="AC2546" s="49" t="str">
        <f t="shared" ca="1" si="319"/>
        <v>N</v>
      </c>
    </row>
    <row r="2547" spans="1:29" x14ac:dyDescent="0.25">
      <c r="A2547">
        <v>9844</v>
      </c>
      <c r="B2547" s="9">
        <v>43572</v>
      </c>
      <c r="C2547" s="50" t="str">
        <f t="shared" si="312"/>
        <v>N</v>
      </c>
      <c r="D2547" s="52">
        <f>_xlfn.XLOOKUP(B2547,Cal_Date!B:B,Cal_Date!A:A,0)</f>
        <v>3</v>
      </c>
      <c r="E2547">
        <v>2019</v>
      </c>
      <c r="F2547" t="s">
        <v>123</v>
      </c>
      <c r="G2547" t="s">
        <v>129</v>
      </c>
      <c r="H2547" t="s">
        <v>11</v>
      </c>
      <c r="I2547" t="s">
        <v>11</v>
      </c>
      <c r="J2547" t="s">
        <v>15</v>
      </c>
      <c r="K2547" t="s">
        <v>42</v>
      </c>
      <c r="L2547">
        <v>1</v>
      </c>
      <c r="M2547">
        <v>1003</v>
      </c>
      <c r="O2547" t="s">
        <v>25</v>
      </c>
      <c r="R2547" t="s">
        <v>44</v>
      </c>
      <c r="S2547" s="49" t="str">
        <f t="shared" si="313"/>
        <v>Card</v>
      </c>
      <c r="T2547" s="3">
        <v>0.03</v>
      </c>
      <c r="U2547" s="2">
        <v>2.6500000000000004</v>
      </c>
      <c r="V2547" s="2">
        <v>0.87</v>
      </c>
      <c r="W2547" s="54">
        <f>_xlfn.XLOOKUP(M2547,Market!A:A,Market!F:F,0)</f>
        <v>0.06</v>
      </c>
      <c r="X2547" s="55">
        <f t="shared" si="314"/>
        <v>7.9500000000000001E-2</v>
      </c>
      <c r="Y2547" s="55">
        <f t="shared" si="315"/>
        <v>1.7800000000000002</v>
      </c>
      <c r="Z2547" s="54">
        <f t="shared" si="316"/>
        <v>0.67169811320754713</v>
      </c>
      <c r="AA2547" s="49" t="str">
        <f t="shared" ca="1" si="317"/>
        <v>N</v>
      </c>
      <c r="AB2547" s="49">
        <f t="shared" ca="1" si="318"/>
        <v>5</v>
      </c>
      <c r="AC2547" s="49" t="str">
        <f t="shared" ca="1" si="319"/>
        <v>N</v>
      </c>
    </row>
    <row r="2548" spans="1:29" x14ac:dyDescent="0.25">
      <c r="A2548">
        <v>9845</v>
      </c>
      <c r="B2548" s="9">
        <v>43572</v>
      </c>
      <c r="C2548" s="50" t="str">
        <f t="shared" si="312"/>
        <v>N</v>
      </c>
      <c r="D2548" s="52">
        <f>_xlfn.XLOOKUP(B2548,Cal_Date!B:B,Cal_Date!A:A,0)</f>
        <v>3</v>
      </c>
      <c r="E2548">
        <v>2019</v>
      </c>
      <c r="F2548" t="s">
        <v>123</v>
      </c>
      <c r="G2548" t="s">
        <v>129</v>
      </c>
      <c r="H2548" t="s">
        <v>11</v>
      </c>
      <c r="I2548" t="s">
        <v>11</v>
      </c>
      <c r="J2548" t="s">
        <v>15</v>
      </c>
      <c r="K2548" t="s">
        <v>42</v>
      </c>
      <c r="L2548">
        <v>1</v>
      </c>
      <c r="M2548">
        <v>1003</v>
      </c>
      <c r="O2548" t="s">
        <v>25</v>
      </c>
      <c r="R2548" t="s">
        <v>44</v>
      </c>
      <c r="S2548" s="49" t="str">
        <f t="shared" si="313"/>
        <v>Card</v>
      </c>
      <c r="T2548" s="3">
        <v>0.03</v>
      </c>
      <c r="U2548" s="2">
        <v>2.6500000000000004</v>
      </c>
      <c r="V2548" s="2">
        <v>0.87</v>
      </c>
      <c r="W2548" s="54">
        <f>_xlfn.XLOOKUP(M2548,Market!A:A,Market!F:F,0)</f>
        <v>0.06</v>
      </c>
      <c r="X2548" s="55">
        <f t="shared" si="314"/>
        <v>7.9500000000000001E-2</v>
      </c>
      <c r="Y2548" s="55">
        <f t="shared" si="315"/>
        <v>1.7800000000000002</v>
      </c>
      <c r="Z2548" s="54">
        <f t="shared" si="316"/>
        <v>0.67169811320754713</v>
      </c>
      <c r="AA2548" s="49" t="str">
        <f t="shared" ca="1" si="317"/>
        <v>N</v>
      </c>
      <c r="AB2548" s="49">
        <f t="shared" ca="1" si="318"/>
        <v>5</v>
      </c>
      <c r="AC2548" s="49" t="str">
        <f t="shared" ca="1" si="319"/>
        <v>N</v>
      </c>
    </row>
    <row r="2549" spans="1:29" x14ac:dyDescent="0.25">
      <c r="A2549">
        <v>9846</v>
      </c>
      <c r="B2549" s="9">
        <v>43572</v>
      </c>
      <c r="C2549" s="50" t="str">
        <f t="shared" si="312"/>
        <v>N</v>
      </c>
      <c r="D2549" s="52">
        <f>_xlfn.XLOOKUP(B2549,Cal_Date!B:B,Cal_Date!A:A,0)</f>
        <v>3</v>
      </c>
      <c r="E2549">
        <v>2019</v>
      </c>
      <c r="F2549" t="s">
        <v>123</v>
      </c>
      <c r="G2549" t="s">
        <v>129</v>
      </c>
      <c r="H2549" t="s">
        <v>14</v>
      </c>
      <c r="I2549" t="s">
        <v>13</v>
      </c>
      <c r="J2549" t="s">
        <v>15</v>
      </c>
      <c r="K2549" t="s">
        <v>43</v>
      </c>
      <c r="L2549">
        <v>1</v>
      </c>
      <c r="M2549">
        <v>1004</v>
      </c>
      <c r="O2549" t="s">
        <v>28</v>
      </c>
      <c r="R2549" t="s">
        <v>44</v>
      </c>
      <c r="S2549" s="49" t="str">
        <f t="shared" si="313"/>
        <v>Card</v>
      </c>
      <c r="T2549" s="3">
        <v>0.03</v>
      </c>
      <c r="U2549" s="2">
        <v>7.42</v>
      </c>
      <c r="V2549" s="2">
        <v>2.2400000000000002</v>
      </c>
      <c r="W2549" s="54">
        <f>_xlfn.XLOOKUP(M2549,Market!A:A,Market!F:F,0)</f>
        <v>0.06</v>
      </c>
      <c r="X2549" s="55">
        <f t="shared" si="314"/>
        <v>0.22259999999999999</v>
      </c>
      <c r="Y2549" s="55">
        <f t="shared" si="315"/>
        <v>5.18</v>
      </c>
      <c r="Z2549" s="54">
        <f t="shared" si="316"/>
        <v>0.69811320754716977</v>
      </c>
      <c r="AA2549" s="49" t="str">
        <f t="shared" ca="1" si="317"/>
        <v>N</v>
      </c>
      <c r="AB2549" s="49">
        <f t="shared" ca="1" si="318"/>
        <v>5</v>
      </c>
      <c r="AC2549" s="49" t="str">
        <f t="shared" ca="1" si="319"/>
        <v>N</v>
      </c>
    </row>
    <row r="2550" spans="1:29" x14ac:dyDescent="0.25">
      <c r="A2550">
        <v>9847</v>
      </c>
      <c r="B2550" s="9">
        <v>43572</v>
      </c>
      <c r="C2550" s="50" t="str">
        <f t="shared" si="312"/>
        <v>N</v>
      </c>
      <c r="D2550" s="52">
        <f>_xlfn.XLOOKUP(B2550,Cal_Date!B:B,Cal_Date!A:A,0)</f>
        <v>3</v>
      </c>
      <c r="E2550">
        <v>2019</v>
      </c>
      <c r="F2550" t="s">
        <v>123</v>
      </c>
      <c r="G2550" t="s">
        <v>129</v>
      </c>
      <c r="H2550" t="s">
        <v>48</v>
      </c>
      <c r="I2550" t="s">
        <v>18</v>
      </c>
      <c r="J2550" t="s">
        <v>10</v>
      </c>
      <c r="K2550" t="s">
        <v>43</v>
      </c>
      <c r="L2550">
        <v>2</v>
      </c>
      <c r="M2550">
        <v>1005</v>
      </c>
      <c r="O2550" t="s">
        <v>25</v>
      </c>
      <c r="R2550" t="s">
        <v>44</v>
      </c>
      <c r="S2550" s="49" t="str">
        <f t="shared" si="313"/>
        <v>Card</v>
      </c>
      <c r="T2550" s="3">
        <v>0.03</v>
      </c>
      <c r="U2550" s="2">
        <v>15.245999999999999</v>
      </c>
      <c r="V2550" s="2">
        <v>2.92</v>
      </c>
      <c r="W2550" s="54">
        <f>_xlfn.XLOOKUP(M2550,Market!A:A,Market!F:F,0)</f>
        <v>8.8999999999999996E-2</v>
      </c>
      <c r="X2550" s="55">
        <f t="shared" si="314"/>
        <v>0.45737999999999995</v>
      </c>
      <c r="Y2550" s="55">
        <f t="shared" si="315"/>
        <v>12.325999999999999</v>
      </c>
      <c r="Z2550" s="54">
        <f t="shared" si="316"/>
        <v>0.80847435392889933</v>
      </c>
      <c r="AA2550" s="49" t="str">
        <f t="shared" ca="1" si="317"/>
        <v>N</v>
      </c>
      <c r="AB2550" s="49">
        <f t="shared" ca="1" si="318"/>
        <v>5</v>
      </c>
      <c r="AC2550" s="49" t="str">
        <f t="shared" ca="1" si="319"/>
        <v>N</v>
      </c>
    </row>
    <row r="2551" spans="1:29" x14ac:dyDescent="0.25">
      <c r="A2551">
        <v>9848</v>
      </c>
      <c r="B2551" s="9">
        <v>43572</v>
      </c>
      <c r="C2551" s="50" t="str">
        <f t="shared" si="312"/>
        <v>N</v>
      </c>
      <c r="D2551" s="52">
        <f>_xlfn.XLOOKUP(B2551,Cal_Date!B:B,Cal_Date!A:A,0)</f>
        <v>3</v>
      </c>
      <c r="E2551">
        <v>2019</v>
      </c>
      <c r="F2551" t="s">
        <v>123</v>
      </c>
      <c r="G2551" t="s">
        <v>129</v>
      </c>
      <c r="H2551" t="s">
        <v>48</v>
      </c>
      <c r="I2551" t="s">
        <v>18</v>
      </c>
      <c r="J2551" t="s">
        <v>10</v>
      </c>
      <c r="K2551" t="s">
        <v>43</v>
      </c>
      <c r="L2551">
        <v>1</v>
      </c>
      <c r="M2551">
        <v>1005</v>
      </c>
      <c r="O2551" t="s">
        <v>25</v>
      </c>
      <c r="R2551" t="s">
        <v>44</v>
      </c>
      <c r="S2551" s="49" t="str">
        <f t="shared" si="313"/>
        <v>Card</v>
      </c>
      <c r="T2551" s="3">
        <v>0.03</v>
      </c>
      <c r="U2551" s="2">
        <v>7.6229999999999993</v>
      </c>
      <c r="V2551" s="2">
        <v>1.46</v>
      </c>
      <c r="W2551" s="54">
        <f>_xlfn.XLOOKUP(M2551,Market!A:A,Market!F:F,0)</f>
        <v>8.8999999999999996E-2</v>
      </c>
      <c r="X2551" s="55">
        <f t="shared" si="314"/>
        <v>0.22868999999999998</v>
      </c>
      <c r="Y2551" s="55">
        <f t="shared" si="315"/>
        <v>6.1629999999999994</v>
      </c>
      <c r="Z2551" s="54">
        <f t="shared" si="316"/>
        <v>0.80847435392889933</v>
      </c>
      <c r="AA2551" s="49" t="str">
        <f t="shared" ca="1" si="317"/>
        <v>N</v>
      </c>
      <c r="AB2551" s="49">
        <f t="shared" ca="1" si="318"/>
        <v>5</v>
      </c>
      <c r="AC2551" s="49" t="str">
        <f t="shared" ca="1" si="319"/>
        <v>N</v>
      </c>
    </row>
    <row r="2552" spans="1:29" x14ac:dyDescent="0.25">
      <c r="A2552">
        <v>9849</v>
      </c>
      <c r="B2552" s="9">
        <v>43572</v>
      </c>
      <c r="C2552" s="50" t="str">
        <f t="shared" si="312"/>
        <v>N</v>
      </c>
      <c r="D2552" s="52">
        <f>_xlfn.XLOOKUP(B2552,Cal_Date!B:B,Cal_Date!A:A,0)</f>
        <v>3</v>
      </c>
      <c r="E2552">
        <v>2019</v>
      </c>
      <c r="F2552" t="s">
        <v>123</v>
      </c>
      <c r="G2552" t="s">
        <v>129</v>
      </c>
      <c r="H2552" t="s">
        <v>11</v>
      </c>
      <c r="I2552" t="s">
        <v>11</v>
      </c>
      <c r="J2552" t="s">
        <v>15</v>
      </c>
      <c r="K2552" t="s">
        <v>42</v>
      </c>
      <c r="L2552">
        <v>2</v>
      </c>
      <c r="M2552">
        <v>1003</v>
      </c>
      <c r="O2552" t="s">
        <v>25</v>
      </c>
      <c r="R2552" t="s">
        <v>44</v>
      </c>
      <c r="S2552" s="49" t="str">
        <f t="shared" si="313"/>
        <v>Card</v>
      </c>
      <c r="T2552" s="3">
        <v>0.03</v>
      </c>
      <c r="U2552" s="2">
        <v>5.3000000000000007</v>
      </c>
      <c r="V2552" s="2">
        <v>1.74</v>
      </c>
      <c r="W2552" s="54">
        <f>_xlfn.XLOOKUP(M2552,Market!A:A,Market!F:F,0)</f>
        <v>0.06</v>
      </c>
      <c r="X2552" s="55">
        <f t="shared" si="314"/>
        <v>0.159</v>
      </c>
      <c r="Y2552" s="55">
        <f t="shared" si="315"/>
        <v>3.5600000000000005</v>
      </c>
      <c r="Z2552" s="54">
        <f t="shared" si="316"/>
        <v>0.67169811320754713</v>
      </c>
      <c r="AA2552" s="49" t="str">
        <f t="shared" ca="1" si="317"/>
        <v>N</v>
      </c>
      <c r="AB2552" s="49">
        <f t="shared" ca="1" si="318"/>
        <v>5</v>
      </c>
      <c r="AC2552" s="49" t="str">
        <f t="shared" ca="1" si="319"/>
        <v>N</v>
      </c>
    </row>
    <row r="2553" spans="1:29" x14ac:dyDescent="0.25">
      <c r="A2553">
        <v>9850</v>
      </c>
      <c r="B2553" s="9">
        <v>43572</v>
      </c>
      <c r="C2553" s="50" t="str">
        <f t="shared" si="312"/>
        <v>N</v>
      </c>
      <c r="D2553" s="52">
        <f>_xlfn.XLOOKUP(B2553,Cal_Date!B:B,Cal_Date!A:A,0)</f>
        <v>3</v>
      </c>
      <c r="E2553">
        <v>2019</v>
      </c>
      <c r="F2553" t="s">
        <v>123</v>
      </c>
      <c r="G2553" t="s">
        <v>129</v>
      </c>
      <c r="H2553" t="s">
        <v>11</v>
      </c>
      <c r="I2553" t="s">
        <v>11</v>
      </c>
      <c r="J2553" t="s">
        <v>15</v>
      </c>
      <c r="K2553" t="s">
        <v>42</v>
      </c>
      <c r="L2553">
        <v>1</v>
      </c>
      <c r="M2553">
        <v>1007</v>
      </c>
      <c r="O2553" t="s">
        <v>28</v>
      </c>
      <c r="R2553" t="s">
        <v>44</v>
      </c>
      <c r="S2553" s="49" t="str">
        <f t="shared" si="313"/>
        <v>Card</v>
      </c>
      <c r="T2553" s="3">
        <v>0.03</v>
      </c>
      <c r="U2553" s="2">
        <v>2.7225000000000001</v>
      </c>
      <c r="V2553" s="2">
        <v>0.87</v>
      </c>
      <c r="W2553" s="54">
        <f>_xlfn.XLOOKUP(M2553,Market!A:A,Market!F:F,0)</f>
        <v>8.8999999999999996E-2</v>
      </c>
      <c r="X2553" s="55">
        <f t="shared" si="314"/>
        <v>8.1674999999999998E-2</v>
      </c>
      <c r="Y2553" s="55">
        <f t="shared" si="315"/>
        <v>1.8525</v>
      </c>
      <c r="Z2553" s="54">
        <f t="shared" si="316"/>
        <v>0.68044077134986225</v>
      </c>
      <c r="AA2553" s="49" t="str">
        <f t="shared" ca="1" si="317"/>
        <v>N</v>
      </c>
      <c r="AB2553" s="49">
        <f t="shared" ca="1" si="318"/>
        <v>5</v>
      </c>
      <c r="AC2553" s="49" t="str">
        <f t="shared" ca="1" si="319"/>
        <v>N</v>
      </c>
    </row>
    <row r="2554" spans="1:29" x14ac:dyDescent="0.25">
      <c r="A2554">
        <v>9851</v>
      </c>
      <c r="B2554" s="9">
        <v>43572</v>
      </c>
      <c r="C2554" s="50" t="str">
        <f t="shared" si="312"/>
        <v>N</v>
      </c>
      <c r="D2554" s="52">
        <f>_xlfn.XLOOKUP(B2554,Cal_Date!B:B,Cal_Date!A:A,0)</f>
        <v>3</v>
      </c>
      <c r="E2554">
        <v>2019</v>
      </c>
      <c r="F2554" t="s">
        <v>123</v>
      </c>
      <c r="G2554" t="s">
        <v>129</v>
      </c>
      <c r="H2554" t="s">
        <v>48</v>
      </c>
      <c r="I2554" t="s">
        <v>18</v>
      </c>
      <c r="J2554" t="s">
        <v>10</v>
      </c>
      <c r="K2554" t="s">
        <v>43</v>
      </c>
      <c r="L2554">
        <v>2</v>
      </c>
      <c r="M2554">
        <v>1006</v>
      </c>
      <c r="O2554" t="s">
        <v>28</v>
      </c>
      <c r="R2554" t="s">
        <v>44</v>
      </c>
      <c r="S2554" s="49" t="str">
        <f t="shared" si="313"/>
        <v>Card</v>
      </c>
      <c r="T2554" s="3">
        <v>0.03</v>
      </c>
      <c r="U2554" s="2">
        <v>15.245999999999999</v>
      </c>
      <c r="V2554" s="2">
        <v>2.92</v>
      </c>
      <c r="W2554" s="54">
        <f>_xlfn.XLOOKUP(M2554,Market!A:A,Market!F:F,0)</f>
        <v>8.8999999999999996E-2</v>
      </c>
      <c r="X2554" s="55">
        <f t="shared" si="314"/>
        <v>0.45737999999999995</v>
      </c>
      <c r="Y2554" s="55">
        <f t="shared" si="315"/>
        <v>12.325999999999999</v>
      </c>
      <c r="Z2554" s="54">
        <f t="shared" si="316"/>
        <v>0.80847435392889933</v>
      </c>
      <c r="AA2554" s="49" t="str">
        <f t="shared" ca="1" si="317"/>
        <v>N</v>
      </c>
      <c r="AB2554" s="49">
        <f t="shared" ca="1" si="318"/>
        <v>5</v>
      </c>
      <c r="AC2554" s="49" t="str">
        <f t="shared" ca="1" si="319"/>
        <v>N</v>
      </c>
    </row>
    <row r="2555" spans="1:29" x14ac:dyDescent="0.25">
      <c r="A2555">
        <v>9852</v>
      </c>
      <c r="B2555" s="9">
        <v>43572</v>
      </c>
      <c r="C2555" s="50" t="str">
        <f t="shared" si="312"/>
        <v>N</v>
      </c>
      <c r="D2555" s="52">
        <f>_xlfn.XLOOKUP(B2555,Cal_Date!B:B,Cal_Date!A:A,0)</f>
        <v>3</v>
      </c>
      <c r="E2555">
        <v>2019</v>
      </c>
      <c r="F2555" t="s">
        <v>123</v>
      </c>
      <c r="G2555" t="s">
        <v>129</v>
      </c>
      <c r="H2555" t="s">
        <v>48</v>
      </c>
      <c r="I2555" t="s">
        <v>18</v>
      </c>
      <c r="J2555" t="s">
        <v>10</v>
      </c>
      <c r="K2555" t="s">
        <v>43</v>
      </c>
      <c r="L2555">
        <v>1</v>
      </c>
      <c r="M2555">
        <v>1006</v>
      </c>
      <c r="O2555" t="s">
        <v>28</v>
      </c>
      <c r="R2555" t="s">
        <v>44</v>
      </c>
      <c r="S2555" s="49" t="str">
        <f t="shared" si="313"/>
        <v>Card</v>
      </c>
      <c r="T2555" s="3">
        <v>0.03</v>
      </c>
      <c r="U2555" s="2">
        <v>7.6229999999999993</v>
      </c>
      <c r="V2555" s="2">
        <v>1.46</v>
      </c>
      <c r="W2555" s="54">
        <f>_xlfn.XLOOKUP(M2555,Market!A:A,Market!F:F,0)</f>
        <v>8.8999999999999996E-2</v>
      </c>
      <c r="X2555" s="55">
        <f t="shared" si="314"/>
        <v>0.22868999999999998</v>
      </c>
      <c r="Y2555" s="55">
        <f t="shared" si="315"/>
        <v>6.1629999999999994</v>
      </c>
      <c r="Z2555" s="54">
        <f t="shared" si="316"/>
        <v>0.80847435392889933</v>
      </c>
      <c r="AA2555" s="49" t="str">
        <f t="shared" ca="1" si="317"/>
        <v>N</v>
      </c>
      <c r="AB2555" s="49">
        <f t="shared" ca="1" si="318"/>
        <v>5</v>
      </c>
      <c r="AC2555" s="49" t="str">
        <f t="shared" ca="1" si="319"/>
        <v>N</v>
      </c>
    </row>
    <row r="2556" spans="1:29" x14ac:dyDescent="0.25">
      <c r="A2556">
        <v>9853</v>
      </c>
      <c r="B2556" s="9">
        <v>43572</v>
      </c>
      <c r="C2556" s="50" t="str">
        <f t="shared" si="312"/>
        <v>N</v>
      </c>
      <c r="D2556" s="52">
        <f>_xlfn.XLOOKUP(B2556,Cal_Date!B:B,Cal_Date!A:A,0)</f>
        <v>3</v>
      </c>
      <c r="E2556">
        <v>2019</v>
      </c>
      <c r="F2556" t="s">
        <v>123</v>
      </c>
      <c r="G2556" t="s">
        <v>129</v>
      </c>
      <c r="H2556" t="s">
        <v>48</v>
      </c>
      <c r="I2556" t="s">
        <v>18</v>
      </c>
      <c r="J2556" t="s">
        <v>10</v>
      </c>
      <c r="K2556" t="s">
        <v>43</v>
      </c>
      <c r="L2556">
        <v>1</v>
      </c>
      <c r="M2556">
        <v>1006</v>
      </c>
      <c r="O2556" t="s">
        <v>28</v>
      </c>
      <c r="R2556" t="s">
        <v>44</v>
      </c>
      <c r="S2556" s="49" t="str">
        <f t="shared" si="313"/>
        <v>Card</v>
      </c>
      <c r="T2556" s="3">
        <v>0.03</v>
      </c>
      <c r="U2556" s="2">
        <v>7.6229999999999993</v>
      </c>
      <c r="V2556" s="2">
        <v>1.46</v>
      </c>
      <c r="W2556" s="54">
        <f>_xlfn.XLOOKUP(M2556,Market!A:A,Market!F:F,0)</f>
        <v>8.8999999999999996E-2</v>
      </c>
      <c r="X2556" s="55">
        <f t="shared" si="314"/>
        <v>0.22868999999999998</v>
      </c>
      <c r="Y2556" s="55">
        <f t="shared" si="315"/>
        <v>6.1629999999999994</v>
      </c>
      <c r="Z2556" s="54">
        <f t="shared" si="316"/>
        <v>0.80847435392889933</v>
      </c>
      <c r="AA2556" s="49" t="str">
        <f t="shared" ca="1" si="317"/>
        <v>N</v>
      </c>
      <c r="AB2556" s="49">
        <f t="shared" ca="1" si="318"/>
        <v>5</v>
      </c>
      <c r="AC2556" s="49" t="str">
        <f t="shared" ca="1" si="319"/>
        <v>N</v>
      </c>
    </row>
    <row r="2557" spans="1:29" x14ac:dyDescent="0.25">
      <c r="A2557">
        <v>9854</v>
      </c>
      <c r="B2557" s="9">
        <v>43572</v>
      </c>
      <c r="C2557" s="50" t="str">
        <f t="shared" si="312"/>
        <v>N</v>
      </c>
      <c r="D2557" s="52">
        <f>_xlfn.XLOOKUP(B2557,Cal_Date!B:B,Cal_Date!A:A,0)</f>
        <v>3</v>
      </c>
      <c r="E2557">
        <v>2019</v>
      </c>
      <c r="F2557" t="s">
        <v>123</v>
      </c>
      <c r="G2557" t="s">
        <v>129</v>
      </c>
      <c r="H2557" t="s">
        <v>11</v>
      </c>
      <c r="I2557" t="s">
        <v>11</v>
      </c>
      <c r="J2557" t="s">
        <v>15</v>
      </c>
      <c r="K2557" t="s">
        <v>42</v>
      </c>
      <c r="L2557">
        <v>1</v>
      </c>
      <c r="M2557">
        <v>1004</v>
      </c>
      <c r="O2557" t="s">
        <v>28</v>
      </c>
      <c r="R2557" t="s">
        <v>44</v>
      </c>
      <c r="S2557" s="49" t="str">
        <f t="shared" si="313"/>
        <v>Card</v>
      </c>
      <c r="T2557" s="3">
        <v>0.03</v>
      </c>
      <c r="U2557" s="2">
        <v>2.6500000000000004</v>
      </c>
      <c r="V2557" s="2">
        <v>0.87</v>
      </c>
      <c r="W2557" s="54">
        <f>_xlfn.XLOOKUP(M2557,Market!A:A,Market!F:F,0)</f>
        <v>0.06</v>
      </c>
      <c r="X2557" s="55">
        <f t="shared" si="314"/>
        <v>7.9500000000000001E-2</v>
      </c>
      <c r="Y2557" s="55">
        <f t="shared" si="315"/>
        <v>1.7800000000000002</v>
      </c>
      <c r="Z2557" s="54">
        <f t="shared" si="316"/>
        <v>0.67169811320754713</v>
      </c>
      <c r="AA2557" s="49" t="str">
        <f t="shared" ca="1" si="317"/>
        <v>N</v>
      </c>
      <c r="AB2557" s="49">
        <f t="shared" ca="1" si="318"/>
        <v>5</v>
      </c>
      <c r="AC2557" s="49" t="str">
        <f t="shared" ca="1" si="319"/>
        <v>N</v>
      </c>
    </row>
    <row r="2558" spans="1:29" x14ac:dyDescent="0.25">
      <c r="A2558">
        <v>9855</v>
      </c>
      <c r="B2558" s="9">
        <v>43572</v>
      </c>
      <c r="C2558" s="50" t="str">
        <f t="shared" si="312"/>
        <v>N</v>
      </c>
      <c r="D2558" s="52">
        <f>_xlfn.XLOOKUP(B2558,Cal_Date!B:B,Cal_Date!A:A,0)</f>
        <v>3</v>
      </c>
      <c r="E2558">
        <v>2019</v>
      </c>
      <c r="F2558" t="s">
        <v>123</v>
      </c>
      <c r="G2558" t="s">
        <v>129</v>
      </c>
      <c r="H2558" t="s">
        <v>11</v>
      </c>
      <c r="I2558" t="s">
        <v>11</v>
      </c>
      <c r="J2558" t="s">
        <v>15</v>
      </c>
      <c r="K2558" t="s">
        <v>42</v>
      </c>
      <c r="L2558">
        <v>1</v>
      </c>
      <c r="M2558">
        <v>1004</v>
      </c>
      <c r="O2558" t="s">
        <v>28</v>
      </c>
      <c r="R2558" t="s">
        <v>44</v>
      </c>
      <c r="S2558" s="49" t="str">
        <f t="shared" si="313"/>
        <v>Card</v>
      </c>
      <c r="T2558" s="3">
        <v>0.03</v>
      </c>
      <c r="U2558" s="2">
        <v>2.6500000000000004</v>
      </c>
      <c r="V2558" s="2">
        <v>0.87</v>
      </c>
      <c r="W2558" s="54">
        <f>_xlfn.XLOOKUP(M2558,Market!A:A,Market!F:F,0)</f>
        <v>0.06</v>
      </c>
      <c r="X2558" s="55">
        <f t="shared" si="314"/>
        <v>7.9500000000000001E-2</v>
      </c>
      <c r="Y2558" s="55">
        <f t="shared" si="315"/>
        <v>1.7800000000000002</v>
      </c>
      <c r="Z2558" s="54">
        <f t="shared" si="316"/>
        <v>0.67169811320754713</v>
      </c>
      <c r="AA2558" s="49" t="str">
        <f t="shared" ca="1" si="317"/>
        <v>N</v>
      </c>
      <c r="AB2558" s="49">
        <f t="shared" ca="1" si="318"/>
        <v>5</v>
      </c>
      <c r="AC2558" s="49" t="str">
        <f t="shared" ca="1" si="319"/>
        <v>N</v>
      </c>
    </row>
    <row r="2559" spans="1:29" x14ac:dyDescent="0.25">
      <c r="A2559">
        <v>9856</v>
      </c>
      <c r="B2559" s="9">
        <v>43572</v>
      </c>
      <c r="C2559" s="50" t="str">
        <f t="shared" si="312"/>
        <v>N</v>
      </c>
      <c r="D2559" s="52">
        <f>_xlfn.XLOOKUP(B2559,Cal_Date!B:B,Cal_Date!A:A,0)</f>
        <v>3</v>
      </c>
      <c r="E2559">
        <v>2019</v>
      </c>
      <c r="F2559" t="s">
        <v>123</v>
      </c>
      <c r="G2559" t="s">
        <v>129</v>
      </c>
      <c r="H2559" t="s">
        <v>48</v>
      </c>
      <c r="I2559" t="s">
        <v>18</v>
      </c>
      <c r="J2559" t="s">
        <v>10</v>
      </c>
      <c r="K2559" t="s">
        <v>43</v>
      </c>
      <c r="L2559">
        <v>2</v>
      </c>
      <c r="M2559">
        <v>1000</v>
      </c>
      <c r="O2559" t="s">
        <v>25</v>
      </c>
      <c r="R2559" t="s">
        <v>44</v>
      </c>
      <c r="S2559" s="49" t="str">
        <f t="shared" si="313"/>
        <v>Card</v>
      </c>
      <c r="T2559" s="3">
        <v>0.03</v>
      </c>
      <c r="U2559" s="2">
        <v>15.120000000000001</v>
      </c>
      <c r="V2559" s="2">
        <v>2.92</v>
      </c>
      <c r="W2559" s="54">
        <f>_xlfn.XLOOKUP(M2559,Market!A:A,Market!F:F,0)</f>
        <v>0.08</v>
      </c>
      <c r="X2559" s="55">
        <f t="shared" si="314"/>
        <v>0.4536</v>
      </c>
      <c r="Y2559" s="55">
        <f t="shared" si="315"/>
        <v>12.200000000000001</v>
      </c>
      <c r="Z2559" s="54">
        <f t="shared" si="316"/>
        <v>0.80687830687830686</v>
      </c>
      <c r="AA2559" s="49" t="str">
        <f t="shared" ca="1" si="317"/>
        <v>N</v>
      </c>
      <c r="AB2559" s="49">
        <f t="shared" ca="1" si="318"/>
        <v>5</v>
      </c>
      <c r="AC2559" s="49" t="str">
        <f t="shared" ca="1" si="319"/>
        <v>N</v>
      </c>
    </row>
    <row r="2560" spans="1:29" x14ac:dyDescent="0.25">
      <c r="A2560">
        <v>9857</v>
      </c>
      <c r="B2560" s="9">
        <v>43572</v>
      </c>
      <c r="C2560" s="50" t="str">
        <f t="shared" si="312"/>
        <v>N</v>
      </c>
      <c r="D2560" s="52">
        <f>_xlfn.XLOOKUP(B2560,Cal_Date!B:B,Cal_Date!A:A,0)</f>
        <v>3</v>
      </c>
      <c r="E2560">
        <v>2019</v>
      </c>
      <c r="F2560" t="s">
        <v>123</v>
      </c>
      <c r="G2560" t="s">
        <v>129</v>
      </c>
      <c r="H2560" t="s">
        <v>14</v>
      </c>
      <c r="I2560" t="s">
        <v>18</v>
      </c>
      <c r="J2560" t="s">
        <v>15</v>
      </c>
      <c r="K2560" t="s">
        <v>43</v>
      </c>
      <c r="L2560">
        <v>1</v>
      </c>
      <c r="M2560">
        <v>1000</v>
      </c>
      <c r="O2560" t="s">
        <v>25</v>
      </c>
      <c r="R2560" t="s">
        <v>44</v>
      </c>
      <c r="S2560" s="49" t="str">
        <f t="shared" si="313"/>
        <v>Card</v>
      </c>
      <c r="T2560" s="3">
        <v>0.03</v>
      </c>
      <c r="U2560" s="2">
        <v>7.0200000000000005</v>
      </c>
      <c r="V2560" s="2">
        <v>2.1</v>
      </c>
      <c r="W2560" s="54">
        <f>_xlfn.XLOOKUP(M2560,Market!A:A,Market!F:F,0)</f>
        <v>0.08</v>
      </c>
      <c r="X2560" s="55">
        <f t="shared" si="314"/>
        <v>0.21060000000000001</v>
      </c>
      <c r="Y2560" s="55">
        <f t="shared" si="315"/>
        <v>4.92</v>
      </c>
      <c r="Z2560" s="54">
        <f t="shared" si="316"/>
        <v>0.70085470085470081</v>
      </c>
      <c r="AA2560" s="49" t="str">
        <f t="shared" ca="1" si="317"/>
        <v>N</v>
      </c>
      <c r="AB2560" s="49">
        <f t="shared" ca="1" si="318"/>
        <v>5</v>
      </c>
      <c r="AC2560" s="49" t="str">
        <f t="shared" ca="1" si="319"/>
        <v>N</v>
      </c>
    </row>
    <row r="2561" spans="1:29" x14ac:dyDescent="0.25">
      <c r="A2561">
        <v>9858</v>
      </c>
      <c r="B2561" s="9">
        <v>43572</v>
      </c>
      <c r="C2561" s="50" t="str">
        <f t="shared" si="312"/>
        <v>N</v>
      </c>
      <c r="D2561" s="52">
        <f>_xlfn.XLOOKUP(B2561,Cal_Date!B:B,Cal_Date!A:A,0)</f>
        <v>3</v>
      </c>
      <c r="E2561">
        <v>2019</v>
      </c>
      <c r="F2561" t="s">
        <v>123</v>
      </c>
      <c r="G2561" t="s">
        <v>129</v>
      </c>
      <c r="H2561" t="s">
        <v>14</v>
      </c>
      <c r="I2561" t="s">
        <v>18</v>
      </c>
      <c r="J2561" t="s">
        <v>15</v>
      </c>
      <c r="K2561" t="s">
        <v>43</v>
      </c>
      <c r="L2561">
        <v>1</v>
      </c>
      <c r="M2561">
        <v>1000</v>
      </c>
      <c r="O2561" t="s">
        <v>25</v>
      </c>
      <c r="R2561" t="s">
        <v>44</v>
      </c>
      <c r="S2561" s="49" t="str">
        <f t="shared" si="313"/>
        <v>Card</v>
      </c>
      <c r="T2561" s="3">
        <v>0.03</v>
      </c>
      <c r="U2561" s="2">
        <v>7.5600000000000005</v>
      </c>
      <c r="V2561" s="2">
        <v>2.2200000000000002</v>
      </c>
      <c r="W2561" s="54">
        <f>_xlfn.XLOOKUP(M2561,Market!A:A,Market!F:F,0)</f>
        <v>0.08</v>
      </c>
      <c r="X2561" s="55">
        <f t="shared" si="314"/>
        <v>0.2268</v>
      </c>
      <c r="Y2561" s="55">
        <f t="shared" si="315"/>
        <v>5.34</v>
      </c>
      <c r="Z2561" s="54">
        <f t="shared" si="316"/>
        <v>0.70634920634920628</v>
      </c>
      <c r="AA2561" s="49" t="str">
        <f t="shared" ca="1" si="317"/>
        <v>N</v>
      </c>
      <c r="AB2561" s="49">
        <f t="shared" ca="1" si="318"/>
        <v>5</v>
      </c>
      <c r="AC2561" s="49" t="str">
        <f t="shared" ca="1" si="319"/>
        <v>N</v>
      </c>
    </row>
    <row r="2562" spans="1:29" x14ac:dyDescent="0.25">
      <c r="A2562">
        <v>9859</v>
      </c>
      <c r="B2562" s="9">
        <v>43572</v>
      </c>
      <c r="C2562" s="50" t="str">
        <f t="shared" si="312"/>
        <v>N</v>
      </c>
      <c r="D2562" s="52">
        <f>_xlfn.XLOOKUP(B2562,Cal_Date!B:B,Cal_Date!A:A,0)</f>
        <v>3</v>
      </c>
      <c r="E2562">
        <v>2019</v>
      </c>
      <c r="F2562" t="s">
        <v>123</v>
      </c>
      <c r="G2562" t="s">
        <v>129</v>
      </c>
      <c r="H2562" t="s">
        <v>11</v>
      </c>
      <c r="I2562" t="s">
        <v>11</v>
      </c>
      <c r="J2562" t="s">
        <v>15</v>
      </c>
      <c r="K2562" t="s">
        <v>42</v>
      </c>
      <c r="L2562">
        <v>1</v>
      </c>
      <c r="M2562">
        <v>1008</v>
      </c>
      <c r="O2562" t="s">
        <v>28</v>
      </c>
      <c r="R2562" t="s">
        <v>44</v>
      </c>
      <c r="S2562" s="49" t="str">
        <f t="shared" si="313"/>
        <v>Card</v>
      </c>
      <c r="T2562" s="3">
        <v>0.03</v>
      </c>
      <c r="U2562" s="2">
        <v>2.7225000000000001</v>
      </c>
      <c r="V2562" s="2">
        <v>0.87</v>
      </c>
      <c r="W2562" s="54">
        <f>_xlfn.XLOOKUP(M2562,Market!A:A,Market!F:F,0)</f>
        <v>8.8999999999999996E-2</v>
      </c>
      <c r="X2562" s="55">
        <f t="shared" si="314"/>
        <v>8.1674999999999998E-2</v>
      </c>
      <c r="Y2562" s="55">
        <f t="shared" si="315"/>
        <v>1.8525</v>
      </c>
      <c r="Z2562" s="54">
        <f t="shared" si="316"/>
        <v>0.68044077134986225</v>
      </c>
      <c r="AA2562" s="49" t="str">
        <f t="shared" ca="1" si="317"/>
        <v>N</v>
      </c>
      <c r="AB2562" s="49">
        <f t="shared" ca="1" si="318"/>
        <v>5</v>
      </c>
      <c r="AC2562" s="49" t="str">
        <f t="shared" ca="1" si="319"/>
        <v>N</v>
      </c>
    </row>
    <row r="2563" spans="1:29" x14ac:dyDescent="0.25">
      <c r="A2563">
        <v>9860</v>
      </c>
      <c r="B2563" s="9">
        <v>43573</v>
      </c>
      <c r="C2563" s="50" t="str">
        <f t="shared" ref="C2563:C2626" si="320">IF(OR(B2563="04/01/2018"+0,B2563="04/02/2018"+0),"Y","N")</f>
        <v>N</v>
      </c>
      <c r="D2563" s="52">
        <f>_xlfn.XLOOKUP(B2563,Cal_Date!B:B,Cal_Date!A:A,0)</f>
        <v>3</v>
      </c>
      <c r="E2563">
        <v>2019</v>
      </c>
      <c r="F2563" t="s">
        <v>124</v>
      </c>
      <c r="G2563" t="s">
        <v>129</v>
      </c>
      <c r="H2563" t="s">
        <v>11</v>
      </c>
      <c r="I2563" t="s">
        <v>11</v>
      </c>
      <c r="J2563" t="s">
        <v>15</v>
      </c>
      <c r="K2563" t="s">
        <v>42</v>
      </c>
      <c r="L2563">
        <v>1</v>
      </c>
      <c r="M2563">
        <v>1008</v>
      </c>
      <c r="O2563" t="s">
        <v>28</v>
      </c>
      <c r="R2563" t="s">
        <v>44</v>
      </c>
      <c r="S2563" s="49" t="str">
        <f t="shared" ref="S2563:S2626" si="321">IF(R2563="Cash","Cash","Card")</f>
        <v>Card</v>
      </c>
      <c r="T2563" s="3">
        <v>0.03</v>
      </c>
      <c r="U2563" s="2">
        <v>2.7225000000000001</v>
      </c>
      <c r="V2563" s="2">
        <v>0.87</v>
      </c>
      <c r="W2563" s="54">
        <f>_xlfn.XLOOKUP(M2563,Market!A:A,Market!F:F,0)</f>
        <v>8.8999999999999996E-2</v>
      </c>
      <c r="X2563" s="55">
        <f t="shared" ref="X2563:X2626" si="322">T2563*U2563</f>
        <v>8.1674999999999998E-2</v>
      </c>
      <c r="Y2563" s="55">
        <f t="shared" ref="Y2563:Y2626" si="323">U2563-V2563</f>
        <v>1.8525</v>
      </c>
      <c r="Z2563" s="54">
        <f t="shared" ref="Z2563:Z2626" si="324">Y2563/U2563</f>
        <v>0.68044077134986225</v>
      </c>
      <c r="AA2563" s="49" t="str">
        <f t="shared" ref="AA2563:AA2626" ca="1" si="325">IF(DATEDIF(B2563,TODAY(),"y")&gt;5,"Y","N")</f>
        <v>N</v>
      </c>
      <c r="AB2563" s="49">
        <f t="shared" ref="AB2563:AB2626" ca="1" si="326">DATEDIF(B2563,TODAY(),"y")</f>
        <v>5</v>
      </c>
      <c r="AC2563" s="49" t="str">
        <f t="shared" ref="AC2563:AC2626" ca="1" si="327">IF(AB2563&gt;5,"Y","N")</f>
        <v>N</v>
      </c>
    </row>
    <row r="2564" spans="1:29" x14ac:dyDescent="0.25">
      <c r="A2564">
        <v>9861</v>
      </c>
      <c r="B2564" s="9">
        <v>43573</v>
      </c>
      <c r="C2564" s="50" t="str">
        <f t="shared" si="320"/>
        <v>N</v>
      </c>
      <c r="D2564" s="52">
        <f>_xlfn.XLOOKUP(B2564,Cal_Date!B:B,Cal_Date!A:A,0)</f>
        <v>3</v>
      </c>
      <c r="E2564">
        <v>2019</v>
      </c>
      <c r="F2564" t="s">
        <v>124</v>
      </c>
      <c r="G2564" t="s">
        <v>129</v>
      </c>
      <c r="H2564" t="s">
        <v>11</v>
      </c>
      <c r="I2564" t="s">
        <v>11</v>
      </c>
      <c r="J2564" t="s">
        <v>15</v>
      </c>
      <c r="K2564" t="s">
        <v>42</v>
      </c>
      <c r="L2564">
        <v>1</v>
      </c>
      <c r="M2564">
        <v>1009</v>
      </c>
      <c r="O2564" t="s">
        <v>28</v>
      </c>
      <c r="R2564" t="s">
        <v>44</v>
      </c>
      <c r="S2564" s="49" t="str">
        <f t="shared" si="321"/>
        <v>Card</v>
      </c>
      <c r="T2564" s="3">
        <v>0.03</v>
      </c>
      <c r="U2564" s="2">
        <v>2.7225000000000001</v>
      </c>
      <c r="V2564" s="2">
        <v>0.87</v>
      </c>
      <c r="W2564" s="54">
        <f>_xlfn.XLOOKUP(M2564,Market!A:A,Market!F:F,0)</f>
        <v>8.8999999999999996E-2</v>
      </c>
      <c r="X2564" s="55">
        <f t="shared" si="322"/>
        <v>8.1674999999999998E-2</v>
      </c>
      <c r="Y2564" s="55">
        <f t="shared" si="323"/>
        <v>1.8525</v>
      </c>
      <c r="Z2564" s="54">
        <f t="shared" si="324"/>
        <v>0.68044077134986225</v>
      </c>
      <c r="AA2564" s="49" t="str">
        <f t="shared" ca="1" si="325"/>
        <v>N</v>
      </c>
      <c r="AB2564" s="49">
        <f t="shared" ca="1" si="326"/>
        <v>5</v>
      </c>
      <c r="AC2564" s="49" t="str">
        <f t="shared" ca="1" si="327"/>
        <v>N</v>
      </c>
    </row>
    <row r="2565" spans="1:29" x14ac:dyDescent="0.25">
      <c r="A2565">
        <v>9862</v>
      </c>
      <c r="B2565" s="9">
        <v>43573</v>
      </c>
      <c r="C2565" s="50" t="str">
        <f t="shared" si="320"/>
        <v>N</v>
      </c>
      <c r="D2565" s="52">
        <f>_xlfn.XLOOKUP(B2565,Cal_Date!B:B,Cal_Date!A:A,0)</f>
        <v>3</v>
      </c>
      <c r="E2565">
        <v>2019</v>
      </c>
      <c r="F2565" t="s">
        <v>124</v>
      </c>
      <c r="G2565" t="s">
        <v>129</v>
      </c>
      <c r="H2565" t="s">
        <v>11</v>
      </c>
      <c r="I2565" t="s">
        <v>11</v>
      </c>
      <c r="J2565" t="s">
        <v>15</v>
      </c>
      <c r="K2565" t="s">
        <v>42</v>
      </c>
      <c r="L2565">
        <v>2</v>
      </c>
      <c r="M2565">
        <v>1010</v>
      </c>
      <c r="O2565" t="s">
        <v>25</v>
      </c>
      <c r="R2565" t="s">
        <v>47</v>
      </c>
      <c r="S2565" s="49" t="str">
        <f t="shared" si="321"/>
        <v>Card</v>
      </c>
      <c r="T2565" s="3">
        <v>3.5000000000000003E-2</v>
      </c>
      <c r="U2565" s="2">
        <v>5.4</v>
      </c>
      <c r="V2565" s="2">
        <v>1.74</v>
      </c>
      <c r="W2565" s="54">
        <f>_xlfn.XLOOKUP(M2565,Market!A:A,Market!F:F,0)</f>
        <v>0.08</v>
      </c>
      <c r="X2565" s="55">
        <f t="shared" si="322"/>
        <v>0.18900000000000003</v>
      </c>
      <c r="Y2565" s="55">
        <f t="shared" si="323"/>
        <v>3.66</v>
      </c>
      <c r="Z2565" s="54">
        <f t="shared" si="324"/>
        <v>0.67777777777777781</v>
      </c>
      <c r="AA2565" s="49" t="str">
        <f t="shared" ca="1" si="325"/>
        <v>N</v>
      </c>
      <c r="AB2565" s="49">
        <f t="shared" ca="1" si="326"/>
        <v>5</v>
      </c>
      <c r="AC2565" s="49" t="str">
        <f t="shared" ca="1" si="327"/>
        <v>N</v>
      </c>
    </row>
    <row r="2566" spans="1:29" x14ac:dyDescent="0.25">
      <c r="A2566">
        <v>9863</v>
      </c>
      <c r="B2566" s="9">
        <v>43573</v>
      </c>
      <c r="C2566" s="50" t="str">
        <f t="shared" si="320"/>
        <v>N</v>
      </c>
      <c r="D2566" s="52">
        <f>_xlfn.XLOOKUP(B2566,Cal_Date!B:B,Cal_Date!A:A,0)</f>
        <v>3</v>
      </c>
      <c r="E2566">
        <v>2019</v>
      </c>
      <c r="F2566" t="s">
        <v>124</v>
      </c>
      <c r="G2566" t="s">
        <v>129</v>
      </c>
      <c r="H2566" t="s">
        <v>11</v>
      </c>
      <c r="I2566" t="s">
        <v>11</v>
      </c>
      <c r="J2566" t="s">
        <v>15</v>
      </c>
      <c r="K2566" t="s">
        <v>42</v>
      </c>
      <c r="L2566">
        <v>2</v>
      </c>
      <c r="M2566">
        <v>1008</v>
      </c>
      <c r="O2566" t="s">
        <v>28</v>
      </c>
      <c r="R2566" t="s">
        <v>46</v>
      </c>
      <c r="S2566" s="49" t="str">
        <f t="shared" si="321"/>
        <v>Card</v>
      </c>
      <c r="T2566" s="3">
        <v>0.04</v>
      </c>
      <c r="U2566" s="2">
        <v>5.4450000000000003</v>
      </c>
      <c r="V2566" s="2">
        <v>1.74</v>
      </c>
      <c r="W2566" s="54">
        <f>_xlfn.XLOOKUP(M2566,Market!A:A,Market!F:F,0)</f>
        <v>8.8999999999999996E-2</v>
      </c>
      <c r="X2566" s="55">
        <f t="shared" si="322"/>
        <v>0.21780000000000002</v>
      </c>
      <c r="Y2566" s="55">
        <f t="shared" si="323"/>
        <v>3.7050000000000001</v>
      </c>
      <c r="Z2566" s="54">
        <f t="shared" si="324"/>
        <v>0.68044077134986225</v>
      </c>
      <c r="AA2566" s="49" t="str">
        <f t="shared" ca="1" si="325"/>
        <v>N</v>
      </c>
      <c r="AB2566" s="49">
        <f t="shared" ca="1" si="326"/>
        <v>5</v>
      </c>
      <c r="AC2566" s="49" t="str">
        <f t="shared" ca="1" si="327"/>
        <v>N</v>
      </c>
    </row>
    <row r="2567" spans="1:29" x14ac:dyDescent="0.25">
      <c r="A2567">
        <v>9864</v>
      </c>
      <c r="B2567" s="9">
        <v>43573</v>
      </c>
      <c r="C2567" s="50" t="str">
        <f t="shared" si="320"/>
        <v>N</v>
      </c>
      <c r="D2567" s="52">
        <f>_xlfn.XLOOKUP(B2567,Cal_Date!B:B,Cal_Date!A:A,0)</f>
        <v>3</v>
      </c>
      <c r="E2567">
        <v>2019</v>
      </c>
      <c r="F2567" t="s">
        <v>124</v>
      </c>
      <c r="G2567" t="s">
        <v>129</v>
      </c>
      <c r="H2567" t="s">
        <v>11</v>
      </c>
      <c r="I2567" t="s">
        <v>11</v>
      </c>
      <c r="J2567" t="s">
        <v>15</v>
      </c>
      <c r="K2567" t="s">
        <v>42</v>
      </c>
      <c r="L2567">
        <v>1</v>
      </c>
      <c r="M2567">
        <v>1008</v>
      </c>
      <c r="O2567" t="s">
        <v>28</v>
      </c>
      <c r="R2567" t="s">
        <v>44</v>
      </c>
      <c r="S2567" s="49" t="str">
        <f t="shared" si="321"/>
        <v>Card</v>
      </c>
      <c r="T2567" s="3">
        <v>0.03</v>
      </c>
      <c r="U2567" s="2">
        <v>2.7225000000000001</v>
      </c>
      <c r="V2567" s="2">
        <v>0.87</v>
      </c>
      <c r="W2567" s="54">
        <f>_xlfn.XLOOKUP(M2567,Market!A:A,Market!F:F,0)</f>
        <v>8.8999999999999996E-2</v>
      </c>
      <c r="X2567" s="55">
        <f t="shared" si="322"/>
        <v>8.1674999999999998E-2</v>
      </c>
      <c r="Y2567" s="55">
        <f t="shared" si="323"/>
        <v>1.8525</v>
      </c>
      <c r="Z2567" s="54">
        <f t="shared" si="324"/>
        <v>0.68044077134986225</v>
      </c>
      <c r="AA2567" s="49" t="str">
        <f t="shared" ca="1" si="325"/>
        <v>N</v>
      </c>
      <c r="AB2567" s="49">
        <f t="shared" ca="1" si="326"/>
        <v>5</v>
      </c>
      <c r="AC2567" s="49" t="str">
        <f t="shared" ca="1" si="327"/>
        <v>N</v>
      </c>
    </row>
    <row r="2568" spans="1:29" x14ac:dyDescent="0.25">
      <c r="A2568">
        <v>9865</v>
      </c>
      <c r="B2568" s="9">
        <v>43573</v>
      </c>
      <c r="C2568" s="50" t="str">
        <f t="shared" si="320"/>
        <v>N</v>
      </c>
      <c r="D2568" s="52">
        <f>_xlfn.XLOOKUP(B2568,Cal_Date!B:B,Cal_Date!A:A,0)</f>
        <v>3</v>
      </c>
      <c r="E2568">
        <v>2019</v>
      </c>
      <c r="F2568" t="s">
        <v>124</v>
      </c>
      <c r="G2568" t="s">
        <v>129</v>
      </c>
      <c r="H2568" t="s">
        <v>48</v>
      </c>
      <c r="I2568" t="s">
        <v>18</v>
      </c>
      <c r="J2568" t="s">
        <v>10</v>
      </c>
      <c r="K2568" t="s">
        <v>43</v>
      </c>
      <c r="L2568">
        <v>1</v>
      </c>
      <c r="M2568">
        <v>1008</v>
      </c>
      <c r="O2568" t="s">
        <v>28</v>
      </c>
      <c r="R2568" t="s">
        <v>47</v>
      </c>
      <c r="S2568" s="49" t="str">
        <f t="shared" si="321"/>
        <v>Card</v>
      </c>
      <c r="T2568" s="3">
        <v>3.5000000000000003E-2</v>
      </c>
      <c r="U2568" s="2">
        <v>7.6229999999999993</v>
      </c>
      <c r="V2568" s="2">
        <v>1.46</v>
      </c>
      <c r="W2568" s="54">
        <f>_xlfn.XLOOKUP(M2568,Market!A:A,Market!F:F,0)</f>
        <v>8.8999999999999996E-2</v>
      </c>
      <c r="X2568" s="55">
        <f t="shared" si="322"/>
        <v>0.26680500000000001</v>
      </c>
      <c r="Y2568" s="55">
        <f t="shared" si="323"/>
        <v>6.1629999999999994</v>
      </c>
      <c r="Z2568" s="54">
        <f t="shared" si="324"/>
        <v>0.80847435392889933</v>
      </c>
      <c r="AA2568" s="49" t="str">
        <f t="shared" ca="1" si="325"/>
        <v>N</v>
      </c>
      <c r="AB2568" s="49">
        <f t="shared" ca="1" si="326"/>
        <v>5</v>
      </c>
      <c r="AC2568" s="49" t="str">
        <f t="shared" ca="1" si="327"/>
        <v>N</v>
      </c>
    </row>
    <row r="2569" spans="1:29" x14ac:dyDescent="0.25">
      <c r="A2569">
        <v>9866</v>
      </c>
      <c r="B2569" s="9">
        <v>43573</v>
      </c>
      <c r="C2569" s="50" t="str">
        <f t="shared" si="320"/>
        <v>N</v>
      </c>
      <c r="D2569" s="52">
        <f>_xlfn.XLOOKUP(B2569,Cal_Date!B:B,Cal_Date!A:A,0)</f>
        <v>3</v>
      </c>
      <c r="E2569">
        <v>2019</v>
      </c>
      <c r="F2569" t="s">
        <v>124</v>
      </c>
      <c r="G2569" t="s">
        <v>129</v>
      </c>
      <c r="H2569" t="s">
        <v>11</v>
      </c>
      <c r="I2569" t="s">
        <v>11</v>
      </c>
      <c r="J2569" t="s">
        <v>15</v>
      </c>
      <c r="K2569" t="s">
        <v>42</v>
      </c>
      <c r="L2569">
        <v>1</v>
      </c>
      <c r="M2569">
        <v>1004</v>
      </c>
      <c r="O2569" t="s">
        <v>28</v>
      </c>
      <c r="R2569" t="s">
        <v>44</v>
      </c>
      <c r="S2569" s="49" t="str">
        <f t="shared" si="321"/>
        <v>Card</v>
      </c>
      <c r="T2569" s="3">
        <v>0.03</v>
      </c>
      <c r="U2569" s="2">
        <v>2.6500000000000004</v>
      </c>
      <c r="V2569" s="2">
        <v>0.87</v>
      </c>
      <c r="W2569" s="54">
        <f>_xlfn.XLOOKUP(M2569,Market!A:A,Market!F:F,0)</f>
        <v>0.06</v>
      </c>
      <c r="X2569" s="55">
        <f t="shared" si="322"/>
        <v>7.9500000000000001E-2</v>
      </c>
      <c r="Y2569" s="55">
        <f t="shared" si="323"/>
        <v>1.7800000000000002</v>
      </c>
      <c r="Z2569" s="54">
        <f t="shared" si="324"/>
        <v>0.67169811320754713</v>
      </c>
      <c r="AA2569" s="49" t="str">
        <f t="shared" ca="1" si="325"/>
        <v>N</v>
      </c>
      <c r="AB2569" s="49">
        <f t="shared" ca="1" si="326"/>
        <v>5</v>
      </c>
      <c r="AC2569" s="49" t="str">
        <f t="shared" ca="1" si="327"/>
        <v>N</v>
      </c>
    </row>
    <row r="2570" spans="1:29" x14ac:dyDescent="0.25">
      <c r="A2570">
        <v>9867</v>
      </c>
      <c r="B2570" s="9">
        <v>43573</v>
      </c>
      <c r="C2570" s="50" t="str">
        <f t="shared" si="320"/>
        <v>N</v>
      </c>
      <c r="D2570" s="52">
        <f>_xlfn.XLOOKUP(B2570,Cal_Date!B:B,Cal_Date!A:A,0)</f>
        <v>3</v>
      </c>
      <c r="E2570">
        <v>2019</v>
      </c>
      <c r="F2570" t="s">
        <v>124</v>
      </c>
      <c r="G2570" t="s">
        <v>129</v>
      </c>
      <c r="H2570" t="s">
        <v>11</v>
      </c>
      <c r="I2570" t="s">
        <v>11</v>
      </c>
      <c r="J2570" t="s">
        <v>15</v>
      </c>
      <c r="K2570" t="s">
        <v>42</v>
      </c>
      <c r="L2570">
        <v>2</v>
      </c>
      <c r="M2570">
        <v>1009</v>
      </c>
      <c r="O2570" t="s">
        <v>28</v>
      </c>
      <c r="R2570" t="s">
        <v>44</v>
      </c>
      <c r="S2570" s="49" t="str">
        <f t="shared" si="321"/>
        <v>Card</v>
      </c>
      <c r="T2570" s="3">
        <v>0.03</v>
      </c>
      <c r="U2570" s="2">
        <v>5.4450000000000003</v>
      </c>
      <c r="V2570" s="2">
        <v>1.74</v>
      </c>
      <c r="W2570" s="54">
        <f>_xlfn.XLOOKUP(M2570,Market!A:A,Market!F:F,0)</f>
        <v>8.8999999999999996E-2</v>
      </c>
      <c r="X2570" s="55">
        <f t="shared" si="322"/>
        <v>0.16335</v>
      </c>
      <c r="Y2570" s="55">
        <f t="shared" si="323"/>
        <v>3.7050000000000001</v>
      </c>
      <c r="Z2570" s="54">
        <f t="shared" si="324"/>
        <v>0.68044077134986225</v>
      </c>
      <c r="AA2570" s="49" t="str">
        <f t="shared" ca="1" si="325"/>
        <v>N</v>
      </c>
      <c r="AB2570" s="49">
        <f t="shared" ca="1" si="326"/>
        <v>5</v>
      </c>
      <c r="AC2570" s="49" t="str">
        <f t="shared" ca="1" si="327"/>
        <v>N</v>
      </c>
    </row>
    <row r="2571" spans="1:29" x14ac:dyDescent="0.25">
      <c r="A2571">
        <v>9868</v>
      </c>
      <c r="B2571" s="9">
        <v>43573</v>
      </c>
      <c r="C2571" s="50" t="str">
        <f t="shared" si="320"/>
        <v>N</v>
      </c>
      <c r="D2571" s="52">
        <f>_xlfn.XLOOKUP(B2571,Cal_Date!B:B,Cal_Date!A:A,0)</f>
        <v>3</v>
      </c>
      <c r="E2571">
        <v>2019</v>
      </c>
      <c r="F2571" t="s">
        <v>124</v>
      </c>
      <c r="G2571" t="s">
        <v>129</v>
      </c>
      <c r="H2571" t="s">
        <v>11</v>
      </c>
      <c r="I2571" t="s">
        <v>11</v>
      </c>
      <c r="J2571" t="s">
        <v>15</v>
      </c>
      <c r="K2571" t="s">
        <v>42</v>
      </c>
      <c r="L2571">
        <v>1</v>
      </c>
      <c r="M2571">
        <v>1010</v>
      </c>
      <c r="O2571" t="s">
        <v>25</v>
      </c>
      <c r="R2571" t="s">
        <v>44</v>
      </c>
      <c r="S2571" s="49" t="str">
        <f t="shared" si="321"/>
        <v>Card</v>
      </c>
      <c r="T2571" s="3">
        <v>0.03</v>
      </c>
      <c r="U2571" s="2">
        <v>2.7</v>
      </c>
      <c r="V2571" s="2">
        <v>0.87</v>
      </c>
      <c r="W2571" s="54">
        <f>_xlfn.XLOOKUP(M2571,Market!A:A,Market!F:F,0)</f>
        <v>0.08</v>
      </c>
      <c r="X2571" s="55">
        <f t="shared" si="322"/>
        <v>8.1000000000000003E-2</v>
      </c>
      <c r="Y2571" s="55">
        <f t="shared" si="323"/>
        <v>1.83</v>
      </c>
      <c r="Z2571" s="54">
        <f t="shared" si="324"/>
        <v>0.67777777777777781</v>
      </c>
      <c r="AA2571" s="49" t="str">
        <f t="shared" ca="1" si="325"/>
        <v>N</v>
      </c>
      <c r="AB2571" s="49">
        <f t="shared" ca="1" si="326"/>
        <v>5</v>
      </c>
      <c r="AC2571" s="49" t="str">
        <f t="shared" ca="1" si="327"/>
        <v>N</v>
      </c>
    </row>
    <row r="2572" spans="1:29" x14ac:dyDescent="0.25">
      <c r="A2572">
        <v>9869</v>
      </c>
      <c r="B2572" s="9">
        <v>43573</v>
      </c>
      <c r="C2572" s="50" t="str">
        <f t="shared" si="320"/>
        <v>N</v>
      </c>
      <c r="D2572" s="52">
        <f>_xlfn.XLOOKUP(B2572,Cal_Date!B:B,Cal_Date!A:A,0)</f>
        <v>3</v>
      </c>
      <c r="E2572">
        <v>2019</v>
      </c>
      <c r="F2572" t="s">
        <v>124</v>
      </c>
      <c r="G2572" t="s">
        <v>129</v>
      </c>
      <c r="H2572" t="s">
        <v>48</v>
      </c>
      <c r="I2572" t="s">
        <v>18</v>
      </c>
      <c r="J2572" t="s">
        <v>10</v>
      </c>
      <c r="K2572" t="s">
        <v>43</v>
      </c>
      <c r="L2572">
        <v>2</v>
      </c>
      <c r="M2572">
        <v>1011</v>
      </c>
      <c r="O2572" t="s">
        <v>25</v>
      </c>
      <c r="R2572" t="s">
        <v>44</v>
      </c>
      <c r="S2572" s="49" t="str">
        <f t="shared" si="321"/>
        <v>Card</v>
      </c>
      <c r="T2572" s="3">
        <v>0.03</v>
      </c>
      <c r="U2572" s="2">
        <v>14.84</v>
      </c>
      <c r="V2572" s="2">
        <v>2.92</v>
      </c>
      <c r="W2572" s="54">
        <f>_xlfn.XLOOKUP(M2572,Market!A:A,Market!F:F,0)</f>
        <v>0.06</v>
      </c>
      <c r="X2572" s="55">
        <f t="shared" si="322"/>
        <v>0.44519999999999998</v>
      </c>
      <c r="Y2572" s="55">
        <f t="shared" si="323"/>
        <v>11.92</v>
      </c>
      <c r="Z2572" s="54">
        <f t="shared" si="324"/>
        <v>0.80323450134770891</v>
      </c>
      <c r="AA2572" s="49" t="str">
        <f t="shared" ca="1" si="325"/>
        <v>N</v>
      </c>
      <c r="AB2572" s="49">
        <f t="shared" ca="1" si="326"/>
        <v>5</v>
      </c>
      <c r="AC2572" s="49" t="str">
        <f t="shared" ca="1" si="327"/>
        <v>N</v>
      </c>
    </row>
    <row r="2573" spans="1:29" x14ac:dyDescent="0.25">
      <c r="A2573">
        <v>9870</v>
      </c>
      <c r="B2573" s="9">
        <v>43573</v>
      </c>
      <c r="C2573" s="50" t="str">
        <f t="shared" si="320"/>
        <v>N</v>
      </c>
      <c r="D2573" s="52">
        <f>_xlfn.XLOOKUP(B2573,Cal_Date!B:B,Cal_Date!A:A,0)</f>
        <v>3</v>
      </c>
      <c r="E2573">
        <v>2019</v>
      </c>
      <c r="F2573" t="s">
        <v>124</v>
      </c>
      <c r="G2573" t="s">
        <v>129</v>
      </c>
      <c r="H2573" t="s">
        <v>11</v>
      </c>
      <c r="I2573" t="s">
        <v>11</v>
      </c>
      <c r="J2573" t="s">
        <v>15</v>
      </c>
      <c r="K2573" t="s">
        <v>42</v>
      </c>
      <c r="L2573">
        <v>1</v>
      </c>
      <c r="M2573">
        <v>1011</v>
      </c>
      <c r="O2573" t="s">
        <v>25</v>
      </c>
      <c r="R2573" t="s">
        <v>44</v>
      </c>
      <c r="S2573" s="49" t="str">
        <f t="shared" si="321"/>
        <v>Card</v>
      </c>
      <c r="T2573" s="3">
        <v>0.03</v>
      </c>
      <c r="U2573" s="2">
        <v>2.6500000000000004</v>
      </c>
      <c r="V2573" s="2">
        <v>0.87</v>
      </c>
      <c r="W2573" s="54">
        <f>_xlfn.XLOOKUP(M2573,Market!A:A,Market!F:F,0)</f>
        <v>0.06</v>
      </c>
      <c r="X2573" s="55">
        <f t="shared" si="322"/>
        <v>7.9500000000000001E-2</v>
      </c>
      <c r="Y2573" s="55">
        <f t="shared" si="323"/>
        <v>1.7800000000000002</v>
      </c>
      <c r="Z2573" s="54">
        <f t="shared" si="324"/>
        <v>0.67169811320754713</v>
      </c>
      <c r="AA2573" s="49" t="str">
        <f t="shared" ca="1" si="325"/>
        <v>N</v>
      </c>
      <c r="AB2573" s="49">
        <f t="shared" ca="1" si="326"/>
        <v>5</v>
      </c>
      <c r="AC2573" s="49" t="str">
        <f t="shared" ca="1" si="327"/>
        <v>N</v>
      </c>
    </row>
    <row r="2574" spans="1:29" x14ac:dyDescent="0.25">
      <c r="A2574">
        <v>9871</v>
      </c>
      <c r="B2574" s="9">
        <v>43573</v>
      </c>
      <c r="C2574" s="50" t="str">
        <f t="shared" si="320"/>
        <v>N</v>
      </c>
      <c r="D2574" s="52">
        <f>_xlfn.XLOOKUP(B2574,Cal_Date!B:B,Cal_Date!A:A,0)</f>
        <v>3</v>
      </c>
      <c r="E2574">
        <v>2019</v>
      </c>
      <c r="F2574" t="s">
        <v>124</v>
      </c>
      <c r="G2574" t="s">
        <v>129</v>
      </c>
      <c r="H2574" t="s">
        <v>14</v>
      </c>
      <c r="I2574" t="s">
        <v>18</v>
      </c>
      <c r="J2574" t="s">
        <v>15</v>
      </c>
      <c r="K2574" t="s">
        <v>43</v>
      </c>
      <c r="L2574">
        <v>2</v>
      </c>
      <c r="M2574">
        <v>1011</v>
      </c>
      <c r="O2574" t="s">
        <v>25</v>
      </c>
      <c r="R2574" t="s">
        <v>44</v>
      </c>
      <c r="S2574" s="49" t="str">
        <f t="shared" si="321"/>
        <v>Card</v>
      </c>
      <c r="T2574" s="3">
        <v>0.03</v>
      </c>
      <c r="U2574" s="2">
        <v>13.780000000000001</v>
      </c>
      <c r="V2574" s="2">
        <v>4.2</v>
      </c>
      <c r="W2574" s="54">
        <f>_xlfn.XLOOKUP(M2574,Market!A:A,Market!F:F,0)</f>
        <v>0.06</v>
      </c>
      <c r="X2574" s="55">
        <f t="shared" si="322"/>
        <v>0.41340000000000005</v>
      </c>
      <c r="Y2574" s="55">
        <f t="shared" si="323"/>
        <v>9.5800000000000018</v>
      </c>
      <c r="Z2574" s="54">
        <f t="shared" si="324"/>
        <v>0.69521044992743108</v>
      </c>
      <c r="AA2574" s="49" t="str">
        <f t="shared" ca="1" si="325"/>
        <v>N</v>
      </c>
      <c r="AB2574" s="49">
        <f t="shared" ca="1" si="326"/>
        <v>5</v>
      </c>
      <c r="AC2574" s="49" t="str">
        <f t="shared" ca="1" si="327"/>
        <v>N</v>
      </c>
    </row>
    <row r="2575" spans="1:29" x14ac:dyDescent="0.25">
      <c r="A2575">
        <v>9872</v>
      </c>
      <c r="B2575" s="9">
        <v>43573</v>
      </c>
      <c r="C2575" s="50" t="str">
        <f t="shared" si="320"/>
        <v>N</v>
      </c>
      <c r="D2575" s="52">
        <f>_xlfn.XLOOKUP(B2575,Cal_Date!B:B,Cal_Date!A:A,0)</f>
        <v>3</v>
      </c>
      <c r="E2575">
        <v>2019</v>
      </c>
      <c r="F2575" t="s">
        <v>124</v>
      </c>
      <c r="G2575" t="s">
        <v>129</v>
      </c>
      <c r="H2575" t="s">
        <v>14</v>
      </c>
      <c r="I2575" t="s">
        <v>13</v>
      </c>
      <c r="J2575" t="s">
        <v>15</v>
      </c>
      <c r="K2575" t="s">
        <v>43</v>
      </c>
      <c r="L2575">
        <v>1</v>
      </c>
      <c r="M2575">
        <v>1001</v>
      </c>
      <c r="O2575" t="s">
        <v>25</v>
      </c>
      <c r="R2575" t="s">
        <v>44</v>
      </c>
      <c r="S2575" s="49" t="str">
        <f t="shared" si="321"/>
        <v>Card</v>
      </c>
      <c r="T2575" s="3">
        <v>0.03</v>
      </c>
      <c r="U2575" s="2">
        <v>6.8900000000000006</v>
      </c>
      <c r="V2575" s="2">
        <v>2.12</v>
      </c>
      <c r="W2575" s="54">
        <f>_xlfn.XLOOKUP(M2575,Market!A:A,Market!F:F,0)</f>
        <v>0.06</v>
      </c>
      <c r="X2575" s="55">
        <f t="shared" si="322"/>
        <v>0.20670000000000002</v>
      </c>
      <c r="Y2575" s="55">
        <f t="shared" si="323"/>
        <v>4.7700000000000005</v>
      </c>
      <c r="Z2575" s="54">
        <f t="shared" si="324"/>
        <v>0.69230769230769229</v>
      </c>
      <c r="AA2575" s="49" t="str">
        <f t="shared" ca="1" si="325"/>
        <v>N</v>
      </c>
      <c r="AB2575" s="49">
        <f t="shared" ca="1" si="326"/>
        <v>5</v>
      </c>
      <c r="AC2575" s="49" t="str">
        <f t="shared" ca="1" si="327"/>
        <v>N</v>
      </c>
    </row>
    <row r="2576" spans="1:29" x14ac:dyDescent="0.25">
      <c r="A2576">
        <v>9873</v>
      </c>
      <c r="B2576" s="9">
        <v>43573</v>
      </c>
      <c r="C2576" s="50" t="str">
        <f t="shared" si="320"/>
        <v>N</v>
      </c>
      <c r="D2576" s="52">
        <f>_xlfn.XLOOKUP(B2576,Cal_Date!B:B,Cal_Date!A:A,0)</f>
        <v>3</v>
      </c>
      <c r="E2576">
        <v>2019</v>
      </c>
      <c r="F2576" t="s">
        <v>124</v>
      </c>
      <c r="G2576" t="s">
        <v>129</v>
      </c>
      <c r="H2576" t="s">
        <v>14</v>
      </c>
      <c r="I2576" t="s">
        <v>18</v>
      </c>
      <c r="J2576" t="s">
        <v>15</v>
      </c>
      <c r="K2576" t="s">
        <v>43</v>
      </c>
      <c r="L2576">
        <v>1</v>
      </c>
      <c r="M2576">
        <v>1000</v>
      </c>
      <c r="O2576" t="s">
        <v>25</v>
      </c>
      <c r="R2576" t="s">
        <v>44</v>
      </c>
      <c r="S2576" s="49" t="str">
        <f t="shared" si="321"/>
        <v>Card</v>
      </c>
      <c r="T2576" s="3">
        <v>0.03</v>
      </c>
      <c r="U2576" s="2">
        <v>7.0200000000000005</v>
      </c>
      <c r="V2576" s="2">
        <v>2.1</v>
      </c>
      <c r="W2576" s="54">
        <f>_xlfn.XLOOKUP(M2576,Market!A:A,Market!F:F,0)</f>
        <v>0.08</v>
      </c>
      <c r="X2576" s="55">
        <f t="shared" si="322"/>
        <v>0.21060000000000001</v>
      </c>
      <c r="Y2576" s="55">
        <f t="shared" si="323"/>
        <v>4.92</v>
      </c>
      <c r="Z2576" s="54">
        <f t="shared" si="324"/>
        <v>0.70085470085470081</v>
      </c>
      <c r="AA2576" s="49" t="str">
        <f t="shared" ca="1" si="325"/>
        <v>N</v>
      </c>
      <c r="AB2576" s="49">
        <f t="shared" ca="1" si="326"/>
        <v>5</v>
      </c>
      <c r="AC2576" s="49" t="str">
        <f t="shared" ca="1" si="327"/>
        <v>N</v>
      </c>
    </row>
    <row r="2577" spans="1:29" x14ac:dyDescent="0.25">
      <c r="A2577">
        <v>9874</v>
      </c>
      <c r="B2577" s="9">
        <v>43573</v>
      </c>
      <c r="C2577" s="50" t="str">
        <f t="shared" si="320"/>
        <v>N</v>
      </c>
      <c r="D2577" s="52">
        <f>_xlfn.XLOOKUP(B2577,Cal_Date!B:B,Cal_Date!A:A,0)</f>
        <v>3</v>
      </c>
      <c r="E2577">
        <v>2019</v>
      </c>
      <c r="F2577" t="s">
        <v>124</v>
      </c>
      <c r="G2577" t="s">
        <v>129</v>
      </c>
      <c r="H2577" t="s">
        <v>48</v>
      </c>
      <c r="I2577" t="s">
        <v>18</v>
      </c>
      <c r="J2577" t="s">
        <v>10</v>
      </c>
      <c r="K2577" t="s">
        <v>43</v>
      </c>
      <c r="L2577">
        <v>1</v>
      </c>
      <c r="M2577">
        <v>1000</v>
      </c>
      <c r="O2577" t="s">
        <v>25</v>
      </c>
      <c r="R2577" t="s">
        <v>44</v>
      </c>
      <c r="S2577" s="49" t="str">
        <f t="shared" si="321"/>
        <v>Card</v>
      </c>
      <c r="T2577" s="3">
        <v>0.03</v>
      </c>
      <c r="U2577" s="2">
        <v>7.5600000000000005</v>
      </c>
      <c r="V2577" s="2">
        <v>1.46</v>
      </c>
      <c r="W2577" s="54">
        <f>_xlfn.XLOOKUP(M2577,Market!A:A,Market!F:F,0)</f>
        <v>0.08</v>
      </c>
      <c r="X2577" s="55">
        <f t="shared" si="322"/>
        <v>0.2268</v>
      </c>
      <c r="Y2577" s="55">
        <f t="shared" si="323"/>
        <v>6.1000000000000005</v>
      </c>
      <c r="Z2577" s="54">
        <f t="shared" si="324"/>
        <v>0.80687830687830686</v>
      </c>
      <c r="AA2577" s="49" t="str">
        <f t="shared" ca="1" si="325"/>
        <v>N</v>
      </c>
      <c r="AB2577" s="49">
        <f t="shared" ca="1" si="326"/>
        <v>5</v>
      </c>
      <c r="AC2577" s="49" t="str">
        <f t="shared" ca="1" si="327"/>
        <v>N</v>
      </c>
    </row>
    <row r="2578" spans="1:29" x14ac:dyDescent="0.25">
      <c r="A2578">
        <v>9875</v>
      </c>
      <c r="B2578" s="9">
        <v>43573</v>
      </c>
      <c r="C2578" s="50" t="str">
        <f t="shared" si="320"/>
        <v>N</v>
      </c>
      <c r="D2578" s="52">
        <f>_xlfn.XLOOKUP(B2578,Cal_Date!B:B,Cal_Date!A:A,0)</f>
        <v>3</v>
      </c>
      <c r="E2578">
        <v>2019</v>
      </c>
      <c r="F2578" t="s">
        <v>124</v>
      </c>
      <c r="G2578" t="s">
        <v>129</v>
      </c>
      <c r="H2578" t="s">
        <v>14</v>
      </c>
      <c r="I2578" t="s">
        <v>13</v>
      </c>
      <c r="J2578" t="s">
        <v>15</v>
      </c>
      <c r="K2578" t="s">
        <v>43</v>
      </c>
      <c r="L2578">
        <v>1</v>
      </c>
      <c r="M2578">
        <v>1002</v>
      </c>
      <c r="O2578" t="s">
        <v>28</v>
      </c>
      <c r="R2578" t="s">
        <v>44</v>
      </c>
      <c r="S2578" s="49" t="str">
        <f t="shared" si="321"/>
        <v>Card</v>
      </c>
      <c r="T2578" s="3">
        <v>0.03</v>
      </c>
      <c r="U2578" s="2">
        <v>7.42</v>
      </c>
      <c r="V2578" s="2">
        <v>2.2400000000000002</v>
      </c>
      <c r="W2578" s="54">
        <f>_xlfn.XLOOKUP(M2578,Market!A:A,Market!F:F,0)</f>
        <v>0.06</v>
      </c>
      <c r="X2578" s="55">
        <f t="shared" si="322"/>
        <v>0.22259999999999999</v>
      </c>
      <c r="Y2578" s="55">
        <f t="shared" si="323"/>
        <v>5.18</v>
      </c>
      <c r="Z2578" s="54">
        <f t="shared" si="324"/>
        <v>0.69811320754716977</v>
      </c>
      <c r="AA2578" s="49" t="str">
        <f t="shared" ca="1" si="325"/>
        <v>N</v>
      </c>
      <c r="AB2578" s="49">
        <f t="shared" ca="1" si="326"/>
        <v>5</v>
      </c>
      <c r="AC2578" s="49" t="str">
        <f t="shared" ca="1" si="327"/>
        <v>N</v>
      </c>
    </row>
    <row r="2579" spans="1:29" x14ac:dyDescent="0.25">
      <c r="A2579">
        <v>9876</v>
      </c>
      <c r="B2579" s="9">
        <v>43573</v>
      </c>
      <c r="C2579" s="50" t="str">
        <f t="shared" si="320"/>
        <v>N</v>
      </c>
      <c r="D2579" s="52">
        <f>_xlfn.XLOOKUP(B2579,Cal_Date!B:B,Cal_Date!A:A,0)</f>
        <v>3</v>
      </c>
      <c r="E2579">
        <v>2019</v>
      </c>
      <c r="F2579" t="s">
        <v>124</v>
      </c>
      <c r="G2579" t="s">
        <v>129</v>
      </c>
      <c r="H2579" t="s">
        <v>11</v>
      </c>
      <c r="I2579" t="s">
        <v>11</v>
      </c>
      <c r="J2579" t="s">
        <v>15</v>
      </c>
      <c r="K2579" t="s">
        <v>42</v>
      </c>
      <c r="L2579">
        <v>2</v>
      </c>
      <c r="M2579">
        <v>1003</v>
      </c>
      <c r="O2579" t="s">
        <v>25</v>
      </c>
      <c r="R2579" t="s">
        <v>44</v>
      </c>
      <c r="S2579" s="49" t="str">
        <f t="shared" si="321"/>
        <v>Card</v>
      </c>
      <c r="T2579" s="3">
        <v>0.03</v>
      </c>
      <c r="U2579" s="2">
        <v>5.3000000000000007</v>
      </c>
      <c r="V2579" s="2">
        <v>1.74</v>
      </c>
      <c r="W2579" s="54">
        <f>_xlfn.XLOOKUP(M2579,Market!A:A,Market!F:F,0)</f>
        <v>0.06</v>
      </c>
      <c r="X2579" s="55">
        <f t="shared" si="322"/>
        <v>0.159</v>
      </c>
      <c r="Y2579" s="55">
        <f t="shared" si="323"/>
        <v>3.5600000000000005</v>
      </c>
      <c r="Z2579" s="54">
        <f t="shared" si="324"/>
        <v>0.67169811320754713</v>
      </c>
      <c r="AA2579" s="49" t="str">
        <f t="shared" ca="1" si="325"/>
        <v>N</v>
      </c>
      <c r="AB2579" s="49">
        <f t="shared" ca="1" si="326"/>
        <v>5</v>
      </c>
      <c r="AC2579" s="49" t="str">
        <f t="shared" ca="1" si="327"/>
        <v>N</v>
      </c>
    </row>
    <row r="2580" spans="1:29" x14ac:dyDescent="0.25">
      <c r="A2580">
        <v>9877</v>
      </c>
      <c r="B2580" s="9">
        <v>43573</v>
      </c>
      <c r="C2580" s="50" t="str">
        <f t="shared" si="320"/>
        <v>N</v>
      </c>
      <c r="D2580" s="52">
        <f>_xlfn.XLOOKUP(B2580,Cal_Date!B:B,Cal_Date!A:A,0)</f>
        <v>3</v>
      </c>
      <c r="E2580">
        <v>2019</v>
      </c>
      <c r="F2580" t="s">
        <v>124</v>
      </c>
      <c r="G2580" t="s">
        <v>129</v>
      </c>
      <c r="H2580" t="s">
        <v>48</v>
      </c>
      <c r="I2580" t="s">
        <v>18</v>
      </c>
      <c r="J2580" t="s">
        <v>10</v>
      </c>
      <c r="K2580" t="s">
        <v>43</v>
      </c>
      <c r="L2580">
        <v>1</v>
      </c>
      <c r="M2580">
        <v>1005</v>
      </c>
      <c r="O2580" t="s">
        <v>25</v>
      </c>
      <c r="R2580" t="s">
        <v>44</v>
      </c>
      <c r="S2580" s="49" t="str">
        <f t="shared" si="321"/>
        <v>Card</v>
      </c>
      <c r="T2580" s="3">
        <v>0.03</v>
      </c>
      <c r="U2580" s="2">
        <v>7.6229999999999993</v>
      </c>
      <c r="V2580" s="2">
        <v>1.46</v>
      </c>
      <c r="W2580" s="54">
        <f>_xlfn.XLOOKUP(M2580,Market!A:A,Market!F:F,0)</f>
        <v>8.8999999999999996E-2</v>
      </c>
      <c r="X2580" s="55">
        <f t="shared" si="322"/>
        <v>0.22868999999999998</v>
      </c>
      <c r="Y2580" s="55">
        <f t="shared" si="323"/>
        <v>6.1629999999999994</v>
      </c>
      <c r="Z2580" s="54">
        <f t="shared" si="324"/>
        <v>0.80847435392889933</v>
      </c>
      <c r="AA2580" s="49" t="str">
        <f t="shared" ca="1" si="325"/>
        <v>N</v>
      </c>
      <c r="AB2580" s="49">
        <f t="shared" ca="1" si="326"/>
        <v>5</v>
      </c>
      <c r="AC2580" s="49" t="str">
        <f t="shared" ca="1" si="327"/>
        <v>N</v>
      </c>
    </row>
    <row r="2581" spans="1:29" x14ac:dyDescent="0.25">
      <c r="A2581">
        <v>9878</v>
      </c>
      <c r="B2581" s="9">
        <v>43573</v>
      </c>
      <c r="C2581" s="50" t="str">
        <f t="shared" si="320"/>
        <v>N</v>
      </c>
      <c r="D2581" s="52">
        <f>_xlfn.XLOOKUP(B2581,Cal_Date!B:B,Cal_Date!A:A,0)</f>
        <v>3</v>
      </c>
      <c r="E2581">
        <v>2019</v>
      </c>
      <c r="F2581" t="s">
        <v>124</v>
      </c>
      <c r="G2581" t="s">
        <v>129</v>
      </c>
      <c r="H2581" t="s">
        <v>14</v>
      </c>
      <c r="I2581" t="s">
        <v>18</v>
      </c>
      <c r="J2581" t="s">
        <v>15</v>
      </c>
      <c r="K2581" t="s">
        <v>43</v>
      </c>
      <c r="L2581">
        <v>1</v>
      </c>
      <c r="M2581">
        <v>1005</v>
      </c>
      <c r="O2581" t="s">
        <v>25</v>
      </c>
      <c r="R2581" t="s">
        <v>44</v>
      </c>
      <c r="S2581" s="49" t="str">
        <f t="shared" si="321"/>
        <v>Card</v>
      </c>
      <c r="T2581" s="3">
        <v>0.03</v>
      </c>
      <c r="U2581" s="2">
        <v>7.0785</v>
      </c>
      <c r="V2581" s="2">
        <v>2.1</v>
      </c>
      <c r="W2581" s="54">
        <f>_xlfn.XLOOKUP(M2581,Market!A:A,Market!F:F,0)</f>
        <v>8.8999999999999996E-2</v>
      </c>
      <c r="X2581" s="55">
        <f t="shared" si="322"/>
        <v>0.21235499999999999</v>
      </c>
      <c r="Y2581" s="55">
        <f t="shared" si="323"/>
        <v>4.9785000000000004</v>
      </c>
      <c r="Z2581" s="54">
        <f t="shared" si="324"/>
        <v>0.70332697605424888</v>
      </c>
      <c r="AA2581" s="49" t="str">
        <f t="shared" ca="1" si="325"/>
        <v>N</v>
      </c>
      <c r="AB2581" s="49">
        <f t="shared" ca="1" si="326"/>
        <v>5</v>
      </c>
      <c r="AC2581" s="49" t="str">
        <f t="shared" ca="1" si="327"/>
        <v>N</v>
      </c>
    </row>
    <row r="2582" spans="1:29" x14ac:dyDescent="0.25">
      <c r="A2582">
        <v>9879</v>
      </c>
      <c r="B2582" s="9">
        <v>43573</v>
      </c>
      <c r="C2582" s="50" t="str">
        <f t="shared" si="320"/>
        <v>N</v>
      </c>
      <c r="D2582" s="52">
        <f>_xlfn.XLOOKUP(B2582,Cal_Date!B:B,Cal_Date!A:A,0)</f>
        <v>3</v>
      </c>
      <c r="E2582">
        <v>2019</v>
      </c>
      <c r="F2582" t="s">
        <v>124</v>
      </c>
      <c r="G2582" t="s">
        <v>129</v>
      </c>
      <c r="H2582" t="s">
        <v>14</v>
      </c>
      <c r="I2582" t="s">
        <v>13</v>
      </c>
      <c r="J2582" t="s">
        <v>15</v>
      </c>
      <c r="K2582" t="s">
        <v>43</v>
      </c>
      <c r="L2582">
        <v>1</v>
      </c>
      <c r="M2582">
        <v>1006</v>
      </c>
      <c r="O2582" t="s">
        <v>28</v>
      </c>
      <c r="R2582" t="s">
        <v>44</v>
      </c>
      <c r="S2582" s="49" t="str">
        <f t="shared" si="321"/>
        <v>Card</v>
      </c>
      <c r="T2582" s="3">
        <v>0.03</v>
      </c>
      <c r="U2582" s="2">
        <v>7.0785</v>
      </c>
      <c r="V2582" s="2">
        <v>2.12</v>
      </c>
      <c r="W2582" s="54">
        <f>_xlfn.XLOOKUP(M2582,Market!A:A,Market!F:F,0)</f>
        <v>8.8999999999999996E-2</v>
      </c>
      <c r="X2582" s="55">
        <f t="shared" si="322"/>
        <v>0.21235499999999999</v>
      </c>
      <c r="Y2582" s="55">
        <f t="shared" si="323"/>
        <v>4.9584999999999999</v>
      </c>
      <c r="Z2582" s="54">
        <f t="shared" si="324"/>
        <v>0.70050151868333688</v>
      </c>
      <c r="AA2582" s="49" t="str">
        <f t="shared" ca="1" si="325"/>
        <v>N</v>
      </c>
      <c r="AB2582" s="49">
        <f t="shared" ca="1" si="326"/>
        <v>5</v>
      </c>
      <c r="AC2582" s="49" t="str">
        <f t="shared" ca="1" si="327"/>
        <v>N</v>
      </c>
    </row>
    <row r="2583" spans="1:29" x14ac:dyDescent="0.25">
      <c r="A2583">
        <v>9880</v>
      </c>
      <c r="B2583" s="9">
        <v>43573</v>
      </c>
      <c r="C2583" s="50" t="str">
        <f t="shared" si="320"/>
        <v>N</v>
      </c>
      <c r="D2583" s="52">
        <f>_xlfn.XLOOKUP(B2583,Cal_Date!B:B,Cal_Date!A:A,0)</f>
        <v>3</v>
      </c>
      <c r="E2583">
        <v>2019</v>
      </c>
      <c r="F2583" t="s">
        <v>124</v>
      </c>
      <c r="G2583" t="s">
        <v>129</v>
      </c>
      <c r="H2583" t="s">
        <v>14</v>
      </c>
      <c r="I2583" t="s">
        <v>18</v>
      </c>
      <c r="J2583" t="s">
        <v>15</v>
      </c>
      <c r="K2583" t="s">
        <v>43</v>
      </c>
      <c r="L2583">
        <v>1</v>
      </c>
      <c r="M2583">
        <v>1007</v>
      </c>
      <c r="O2583" t="s">
        <v>28</v>
      </c>
      <c r="R2583" t="s">
        <v>44</v>
      </c>
      <c r="S2583" s="49" t="str">
        <f t="shared" si="321"/>
        <v>Card</v>
      </c>
      <c r="T2583" s="3">
        <v>0.03</v>
      </c>
      <c r="U2583" s="2">
        <v>7.0785</v>
      </c>
      <c r="V2583" s="2">
        <v>2.1</v>
      </c>
      <c r="W2583" s="54">
        <f>_xlfn.XLOOKUP(M2583,Market!A:A,Market!F:F,0)</f>
        <v>8.8999999999999996E-2</v>
      </c>
      <c r="X2583" s="55">
        <f t="shared" si="322"/>
        <v>0.21235499999999999</v>
      </c>
      <c r="Y2583" s="55">
        <f t="shared" si="323"/>
        <v>4.9785000000000004</v>
      </c>
      <c r="Z2583" s="54">
        <f t="shared" si="324"/>
        <v>0.70332697605424888</v>
      </c>
      <c r="AA2583" s="49" t="str">
        <f t="shared" ca="1" si="325"/>
        <v>N</v>
      </c>
      <c r="AB2583" s="49">
        <f t="shared" ca="1" si="326"/>
        <v>5</v>
      </c>
      <c r="AC2583" s="49" t="str">
        <f t="shared" ca="1" si="327"/>
        <v>N</v>
      </c>
    </row>
    <row r="2584" spans="1:29" x14ac:dyDescent="0.25">
      <c r="A2584">
        <v>9881</v>
      </c>
      <c r="B2584" s="9">
        <v>43573</v>
      </c>
      <c r="C2584" s="50" t="str">
        <f t="shared" si="320"/>
        <v>N</v>
      </c>
      <c r="D2584" s="52">
        <f>_xlfn.XLOOKUP(B2584,Cal_Date!B:B,Cal_Date!A:A,0)</f>
        <v>3</v>
      </c>
      <c r="E2584">
        <v>2019</v>
      </c>
      <c r="F2584" t="s">
        <v>124</v>
      </c>
      <c r="G2584" t="s">
        <v>129</v>
      </c>
      <c r="H2584" t="s">
        <v>11</v>
      </c>
      <c r="I2584" t="s">
        <v>13</v>
      </c>
      <c r="J2584" t="s">
        <v>15</v>
      </c>
      <c r="K2584" t="s">
        <v>42</v>
      </c>
      <c r="L2584">
        <v>1</v>
      </c>
      <c r="M2584">
        <v>1008</v>
      </c>
      <c r="O2584" t="s">
        <v>28</v>
      </c>
      <c r="R2584" t="s">
        <v>44</v>
      </c>
      <c r="S2584" s="49" t="str">
        <f t="shared" si="321"/>
        <v>Card</v>
      </c>
      <c r="T2584" s="3">
        <v>0.03</v>
      </c>
      <c r="U2584" s="2">
        <v>2.7225000000000001</v>
      </c>
      <c r="V2584" s="2">
        <v>1.42</v>
      </c>
      <c r="W2584" s="54">
        <f>_xlfn.XLOOKUP(M2584,Market!A:A,Market!F:F,0)</f>
        <v>8.8999999999999996E-2</v>
      </c>
      <c r="X2584" s="55">
        <f t="shared" si="322"/>
        <v>8.1674999999999998E-2</v>
      </c>
      <c r="Y2584" s="55">
        <f t="shared" si="323"/>
        <v>1.3025000000000002</v>
      </c>
      <c r="Z2584" s="54">
        <f t="shared" si="324"/>
        <v>0.47842056932966032</v>
      </c>
      <c r="AA2584" s="49" t="str">
        <f t="shared" ca="1" si="325"/>
        <v>N</v>
      </c>
      <c r="AB2584" s="49">
        <f t="shared" ca="1" si="326"/>
        <v>5</v>
      </c>
      <c r="AC2584" s="49" t="str">
        <f t="shared" ca="1" si="327"/>
        <v>N</v>
      </c>
    </row>
    <row r="2585" spans="1:29" x14ac:dyDescent="0.25">
      <c r="A2585">
        <v>9882</v>
      </c>
      <c r="B2585" s="9">
        <v>43573</v>
      </c>
      <c r="C2585" s="50" t="str">
        <f t="shared" si="320"/>
        <v>N</v>
      </c>
      <c r="D2585" s="52">
        <f>_xlfn.XLOOKUP(B2585,Cal_Date!B:B,Cal_Date!A:A,0)</f>
        <v>3</v>
      </c>
      <c r="E2585">
        <v>2019</v>
      </c>
      <c r="F2585" t="s">
        <v>124</v>
      </c>
      <c r="G2585" t="s">
        <v>129</v>
      </c>
      <c r="H2585" t="s">
        <v>11</v>
      </c>
      <c r="I2585" t="s">
        <v>11</v>
      </c>
      <c r="J2585" t="s">
        <v>15</v>
      </c>
      <c r="K2585" t="s">
        <v>42</v>
      </c>
      <c r="L2585">
        <v>2</v>
      </c>
      <c r="M2585">
        <v>1009</v>
      </c>
      <c r="O2585" t="s">
        <v>28</v>
      </c>
      <c r="R2585" t="s">
        <v>44</v>
      </c>
      <c r="S2585" s="49" t="str">
        <f t="shared" si="321"/>
        <v>Card</v>
      </c>
      <c r="T2585" s="3">
        <v>0.03</v>
      </c>
      <c r="U2585" s="2">
        <v>5.4450000000000003</v>
      </c>
      <c r="V2585" s="2">
        <v>1.74</v>
      </c>
      <c r="W2585" s="54">
        <f>_xlfn.XLOOKUP(M2585,Market!A:A,Market!F:F,0)</f>
        <v>8.8999999999999996E-2</v>
      </c>
      <c r="X2585" s="55">
        <f t="shared" si="322"/>
        <v>0.16335</v>
      </c>
      <c r="Y2585" s="55">
        <f t="shared" si="323"/>
        <v>3.7050000000000001</v>
      </c>
      <c r="Z2585" s="54">
        <f t="shared" si="324"/>
        <v>0.68044077134986225</v>
      </c>
      <c r="AA2585" s="49" t="str">
        <f t="shared" ca="1" si="325"/>
        <v>N</v>
      </c>
      <c r="AB2585" s="49">
        <f t="shared" ca="1" si="326"/>
        <v>5</v>
      </c>
      <c r="AC2585" s="49" t="str">
        <f t="shared" ca="1" si="327"/>
        <v>N</v>
      </c>
    </row>
    <row r="2586" spans="1:29" x14ac:dyDescent="0.25">
      <c r="A2586">
        <v>9883</v>
      </c>
      <c r="B2586" s="9">
        <v>43573</v>
      </c>
      <c r="C2586" s="50" t="str">
        <f t="shared" si="320"/>
        <v>N</v>
      </c>
      <c r="D2586" s="52">
        <f>_xlfn.XLOOKUP(B2586,Cal_Date!B:B,Cal_Date!A:A,0)</f>
        <v>3</v>
      </c>
      <c r="E2586">
        <v>2019</v>
      </c>
      <c r="F2586" t="s">
        <v>124</v>
      </c>
      <c r="G2586" t="s">
        <v>129</v>
      </c>
      <c r="H2586" t="s">
        <v>48</v>
      </c>
      <c r="I2586" t="s">
        <v>18</v>
      </c>
      <c r="J2586" t="s">
        <v>10</v>
      </c>
      <c r="K2586" t="s">
        <v>43</v>
      </c>
      <c r="L2586">
        <v>2</v>
      </c>
      <c r="M2586">
        <v>1006</v>
      </c>
      <c r="O2586" t="s">
        <v>28</v>
      </c>
      <c r="R2586" t="s">
        <v>44</v>
      </c>
      <c r="S2586" s="49" t="str">
        <f t="shared" si="321"/>
        <v>Card</v>
      </c>
      <c r="T2586" s="3">
        <v>0.03</v>
      </c>
      <c r="U2586" s="2">
        <v>15.245999999999999</v>
      </c>
      <c r="V2586" s="2">
        <v>2.92</v>
      </c>
      <c r="W2586" s="54">
        <f>_xlfn.XLOOKUP(M2586,Market!A:A,Market!F:F,0)</f>
        <v>8.8999999999999996E-2</v>
      </c>
      <c r="X2586" s="55">
        <f t="shared" si="322"/>
        <v>0.45737999999999995</v>
      </c>
      <c r="Y2586" s="55">
        <f t="shared" si="323"/>
        <v>12.325999999999999</v>
      </c>
      <c r="Z2586" s="54">
        <f t="shared" si="324"/>
        <v>0.80847435392889933</v>
      </c>
      <c r="AA2586" s="49" t="str">
        <f t="shared" ca="1" si="325"/>
        <v>N</v>
      </c>
      <c r="AB2586" s="49">
        <f t="shared" ca="1" si="326"/>
        <v>5</v>
      </c>
      <c r="AC2586" s="49" t="str">
        <f t="shared" ca="1" si="327"/>
        <v>N</v>
      </c>
    </row>
    <row r="2587" spans="1:29" x14ac:dyDescent="0.25">
      <c r="A2587">
        <v>9884</v>
      </c>
      <c r="B2587" s="9">
        <v>43573</v>
      </c>
      <c r="C2587" s="50" t="str">
        <f t="shared" si="320"/>
        <v>N</v>
      </c>
      <c r="D2587" s="52">
        <f>_xlfn.XLOOKUP(B2587,Cal_Date!B:B,Cal_Date!A:A,0)</f>
        <v>3</v>
      </c>
      <c r="E2587">
        <v>2019</v>
      </c>
      <c r="F2587" t="s">
        <v>124</v>
      </c>
      <c r="G2587" t="s">
        <v>129</v>
      </c>
      <c r="H2587" t="s">
        <v>48</v>
      </c>
      <c r="I2587" t="s">
        <v>18</v>
      </c>
      <c r="J2587" t="s">
        <v>10</v>
      </c>
      <c r="K2587" t="s">
        <v>43</v>
      </c>
      <c r="L2587">
        <v>1</v>
      </c>
      <c r="M2587">
        <v>1007</v>
      </c>
      <c r="O2587" t="s">
        <v>28</v>
      </c>
      <c r="R2587" t="s">
        <v>44</v>
      </c>
      <c r="S2587" s="49" t="str">
        <f t="shared" si="321"/>
        <v>Card</v>
      </c>
      <c r="T2587" s="3">
        <v>0.03</v>
      </c>
      <c r="U2587" s="2">
        <v>7.6229999999999993</v>
      </c>
      <c r="V2587" s="2">
        <v>1.46</v>
      </c>
      <c r="W2587" s="54">
        <f>_xlfn.XLOOKUP(M2587,Market!A:A,Market!F:F,0)</f>
        <v>8.8999999999999996E-2</v>
      </c>
      <c r="X2587" s="55">
        <f t="shared" si="322"/>
        <v>0.22868999999999998</v>
      </c>
      <c r="Y2587" s="55">
        <f t="shared" si="323"/>
        <v>6.1629999999999994</v>
      </c>
      <c r="Z2587" s="54">
        <f t="shared" si="324"/>
        <v>0.80847435392889933</v>
      </c>
      <c r="AA2587" s="49" t="str">
        <f t="shared" ca="1" si="325"/>
        <v>N</v>
      </c>
      <c r="AB2587" s="49">
        <f t="shared" ca="1" si="326"/>
        <v>5</v>
      </c>
      <c r="AC2587" s="49" t="str">
        <f t="shared" ca="1" si="327"/>
        <v>N</v>
      </c>
    </row>
    <row r="2588" spans="1:29" x14ac:dyDescent="0.25">
      <c r="A2588">
        <v>9885</v>
      </c>
      <c r="B2588" s="9">
        <v>43573</v>
      </c>
      <c r="C2588" s="50" t="str">
        <f t="shared" si="320"/>
        <v>N</v>
      </c>
      <c r="D2588" s="52">
        <f>_xlfn.XLOOKUP(B2588,Cal_Date!B:B,Cal_Date!A:A,0)</f>
        <v>3</v>
      </c>
      <c r="E2588">
        <v>2019</v>
      </c>
      <c r="F2588" t="s">
        <v>124</v>
      </c>
      <c r="G2588" t="s">
        <v>129</v>
      </c>
      <c r="H2588" t="s">
        <v>11</v>
      </c>
      <c r="I2588" t="s">
        <v>11</v>
      </c>
      <c r="J2588" t="s">
        <v>15</v>
      </c>
      <c r="K2588" t="s">
        <v>42</v>
      </c>
      <c r="L2588">
        <v>1</v>
      </c>
      <c r="M2588">
        <v>1007</v>
      </c>
      <c r="O2588" t="s">
        <v>28</v>
      </c>
      <c r="R2588" t="s">
        <v>44</v>
      </c>
      <c r="S2588" s="49" t="str">
        <f t="shared" si="321"/>
        <v>Card</v>
      </c>
      <c r="T2588" s="3">
        <v>0.03</v>
      </c>
      <c r="U2588" s="2">
        <v>2.7225000000000001</v>
      </c>
      <c r="V2588" s="2">
        <v>0.87</v>
      </c>
      <c r="W2588" s="54">
        <f>_xlfn.XLOOKUP(M2588,Market!A:A,Market!F:F,0)</f>
        <v>8.8999999999999996E-2</v>
      </c>
      <c r="X2588" s="55">
        <f t="shared" si="322"/>
        <v>8.1674999999999998E-2</v>
      </c>
      <c r="Y2588" s="55">
        <f t="shared" si="323"/>
        <v>1.8525</v>
      </c>
      <c r="Z2588" s="54">
        <f t="shared" si="324"/>
        <v>0.68044077134986225</v>
      </c>
      <c r="AA2588" s="49" t="str">
        <f t="shared" ca="1" si="325"/>
        <v>N</v>
      </c>
      <c r="AB2588" s="49">
        <f t="shared" ca="1" si="326"/>
        <v>5</v>
      </c>
      <c r="AC2588" s="49" t="str">
        <f t="shared" ca="1" si="327"/>
        <v>N</v>
      </c>
    </row>
    <row r="2589" spans="1:29" x14ac:dyDescent="0.25">
      <c r="A2589">
        <v>9886</v>
      </c>
      <c r="B2589" s="9">
        <v>43573</v>
      </c>
      <c r="C2589" s="50" t="str">
        <f t="shared" si="320"/>
        <v>N</v>
      </c>
      <c r="D2589" s="52">
        <f>_xlfn.XLOOKUP(B2589,Cal_Date!B:B,Cal_Date!A:A,0)</f>
        <v>3</v>
      </c>
      <c r="E2589">
        <v>2019</v>
      </c>
      <c r="F2589" t="s">
        <v>124</v>
      </c>
      <c r="G2589" t="s">
        <v>129</v>
      </c>
      <c r="H2589" t="s">
        <v>14</v>
      </c>
      <c r="I2589" t="s">
        <v>18</v>
      </c>
      <c r="J2589" t="s">
        <v>15</v>
      </c>
      <c r="K2589" t="s">
        <v>43</v>
      </c>
      <c r="L2589">
        <v>1</v>
      </c>
      <c r="M2589">
        <v>1007</v>
      </c>
      <c r="O2589" t="s">
        <v>28</v>
      </c>
      <c r="R2589" t="s">
        <v>46</v>
      </c>
      <c r="S2589" s="49" t="str">
        <f t="shared" si="321"/>
        <v>Card</v>
      </c>
      <c r="T2589" s="3">
        <v>0.04</v>
      </c>
      <c r="U2589" s="2">
        <v>7.0785</v>
      </c>
      <c r="V2589" s="2">
        <v>2.1</v>
      </c>
      <c r="W2589" s="54">
        <f>_xlfn.XLOOKUP(M2589,Market!A:A,Market!F:F,0)</f>
        <v>8.8999999999999996E-2</v>
      </c>
      <c r="X2589" s="55">
        <f t="shared" si="322"/>
        <v>0.28314</v>
      </c>
      <c r="Y2589" s="55">
        <f t="shared" si="323"/>
        <v>4.9785000000000004</v>
      </c>
      <c r="Z2589" s="54">
        <f t="shared" si="324"/>
        <v>0.70332697605424888</v>
      </c>
      <c r="AA2589" s="49" t="str">
        <f t="shared" ca="1" si="325"/>
        <v>N</v>
      </c>
      <c r="AB2589" s="49">
        <f t="shared" ca="1" si="326"/>
        <v>5</v>
      </c>
      <c r="AC2589" s="49" t="str">
        <f t="shared" ca="1" si="327"/>
        <v>N</v>
      </c>
    </row>
    <row r="2590" spans="1:29" x14ac:dyDescent="0.25">
      <c r="A2590">
        <v>9887</v>
      </c>
      <c r="B2590" s="9">
        <v>43573</v>
      </c>
      <c r="C2590" s="50" t="str">
        <f t="shared" si="320"/>
        <v>N</v>
      </c>
      <c r="D2590" s="52">
        <f>_xlfn.XLOOKUP(B2590,Cal_Date!B:B,Cal_Date!A:A,0)</f>
        <v>3</v>
      </c>
      <c r="E2590">
        <v>2019</v>
      </c>
      <c r="F2590" t="s">
        <v>124</v>
      </c>
      <c r="G2590" t="s">
        <v>129</v>
      </c>
      <c r="H2590" t="s">
        <v>14</v>
      </c>
      <c r="I2590" t="s">
        <v>18</v>
      </c>
      <c r="J2590" t="s">
        <v>15</v>
      </c>
      <c r="K2590" t="s">
        <v>43</v>
      </c>
      <c r="L2590">
        <v>2</v>
      </c>
      <c r="M2590">
        <v>1005</v>
      </c>
      <c r="O2590" t="s">
        <v>25</v>
      </c>
      <c r="R2590" t="s">
        <v>47</v>
      </c>
      <c r="S2590" s="49" t="str">
        <f t="shared" si="321"/>
        <v>Card</v>
      </c>
      <c r="T2590" s="3">
        <v>3.5000000000000003E-2</v>
      </c>
      <c r="U2590" s="2">
        <v>14.157</v>
      </c>
      <c r="V2590" s="2">
        <v>4.2</v>
      </c>
      <c r="W2590" s="54">
        <f>_xlfn.XLOOKUP(M2590,Market!A:A,Market!F:F,0)</f>
        <v>8.8999999999999996E-2</v>
      </c>
      <c r="X2590" s="55">
        <f t="shared" si="322"/>
        <v>0.49549500000000007</v>
      </c>
      <c r="Y2590" s="55">
        <f t="shared" si="323"/>
        <v>9.9570000000000007</v>
      </c>
      <c r="Z2590" s="54">
        <f t="shared" si="324"/>
        <v>0.70332697605424888</v>
      </c>
      <c r="AA2590" s="49" t="str">
        <f t="shared" ca="1" si="325"/>
        <v>N</v>
      </c>
      <c r="AB2590" s="49">
        <f t="shared" ca="1" si="326"/>
        <v>5</v>
      </c>
      <c r="AC2590" s="49" t="str">
        <f t="shared" ca="1" si="327"/>
        <v>N</v>
      </c>
    </row>
    <row r="2591" spans="1:29" x14ac:dyDescent="0.25">
      <c r="A2591">
        <v>9888</v>
      </c>
      <c r="B2591" s="9">
        <v>43573</v>
      </c>
      <c r="C2591" s="50" t="str">
        <f t="shared" si="320"/>
        <v>N</v>
      </c>
      <c r="D2591" s="52">
        <f>_xlfn.XLOOKUP(B2591,Cal_Date!B:B,Cal_Date!A:A,0)</f>
        <v>3</v>
      </c>
      <c r="E2591">
        <v>2019</v>
      </c>
      <c r="F2591" t="s">
        <v>124</v>
      </c>
      <c r="G2591" t="s">
        <v>129</v>
      </c>
      <c r="H2591" t="s">
        <v>14</v>
      </c>
      <c r="I2591" t="s">
        <v>18</v>
      </c>
      <c r="J2591" t="s">
        <v>15</v>
      </c>
      <c r="K2591" t="s">
        <v>43</v>
      </c>
      <c r="L2591">
        <v>1</v>
      </c>
      <c r="M2591">
        <v>1005</v>
      </c>
      <c r="O2591" t="s">
        <v>25</v>
      </c>
      <c r="R2591" t="s">
        <v>44</v>
      </c>
      <c r="S2591" s="49" t="str">
        <f t="shared" si="321"/>
        <v>Card</v>
      </c>
      <c r="T2591" s="3">
        <v>0.03</v>
      </c>
      <c r="U2591" s="2">
        <v>7.0785</v>
      </c>
      <c r="V2591" s="2">
        <v>2.1</v>
      </c>
      <c r="W2591" s="54">
        <f>_xlfn.XLOOKUP(M2591,Market!A:A,Market!F:F,0)</f>
        <v>8.8999999999999996E-2</v>
      </c>
      <c r="X2591" s="55">
        <f t="shared" si="322"/>
        <v>0.21235499999999999</v>
      </c>
      <c r="Y2591" s="55">
        <f t="shared" si="323"/>
        <v>4.9785000000000004</v>
      </c>
      <c r="Z2591" s="54">
        <f t="shared" si="324"/>
        <v>0.70332697605424888</v>
      </c>
      <c r="AA2591" s="49" t="str">
        <f t="shared" ca="1" si="325"/>
        <v>N</v>
      </c>
      <c r="AB2591" s="49">
        <f t="shared" ca="1" si="326"/>
        <v>5</v>
      </c>
      <c r="AC2591" s="49" t="str">
        <f t="shared" ca="1" si="327"/>
        <v>N</v>
      </c>
    </row>
    <row r="2592" spans="1:29" x14ac:dyDescent="0.25">
      <c r="A2592">
        <v>9889</v>
      </c>
      <c r="B2592" s="9">
        <v>43573</v>
      </c>
      <c r="C2592" s="50" t="str">
        <f t="shared" si="320"/>
        <v>N</v>
      </c>
      <c r="D2592" s="52">
        <f>_xlfn.XLOOKUP(B2592,Cal_Date!B:B,Cal_Date!A:A,0)</f>
        <v>3</v>
      </c>
      <c r="E2592">
        <v>2019</v>
      </c>
      <c r="F2592" t="s">
        <v>124</v>
      </c>
      <c r="G2592" t="s">
        <v>129</v>
      </c>
      <c r="H2592" t="s">
        <v>11</v>
      </c>
      <c r="I2592" t="s">
        <v>11</v>
      </c>
      <c r="J2592" t="s">
        <v>15</v>
      </c>
      <c r="K2592" t="s">
        <v>42</v>
      </c>
      <c r="L2592">
        <v>2</v>
      </c>
      <c r="M2592">
        <v>1002</v>
      </c>
      <c r="O2592" t="s">
        <v>28</v>
      </c>
      <c r="R2592" t="s">
        <v>44</v>
      </c>
      <c r="S2592" s="49" t="str">
        <f t="shared" si="321"/>
        <v>Card</v>
      </c>
      <c r="T2592" s="3">
        <v>0.03</v>
      </c>
      <c r="U2592" s="2">
        <v>5.3000000000000007</v>
      </c>
      <c r="V2592" s="2">
        <v>1.74</v>
      </c>
      <c r="W2592" s="54">
        <f>_xlfn.XLOOKUP(M2592,Market!A:A,Market!F:F,0)</f>
        <v>0.06</v>
      </c>
      <c r="X2592" s="55">
        <f t="shared" si="322"/>
        <v>0.159</v>
      </c>
      <c r="Y2592" s="55">
        <f t="shared" si="323"/>
        <v>3.5600000000000005</v>
      </c>
      <c r="Z2592" s="54">
        <f t="shared" si="324"/>
        <v>0.67169811320754713</v>
      </c>
      <c r="AA2592" s="49" t="str">
        <f t="shared" ca="1" si="325"/>
        <v>N</v>
      </c>
      <c r="AB2592" s="49">
        <f t="shared" ca="1" si="326"/>
        <v>5</v>
      </c>
      <c r="AC2592" s="49" t="str">
        <f t="shared" ca="1" si="327"/>
        <v>N</v>
      </c>
    </row>
    <row r="2593" spans="1:29" x14ac:dyDescent="0.25">
      <c r="A2593">
        <v>9890</v>
      </c>
      <c r="B2593" s="9">
        <v>43573</v>
      </c>
      <c r="C2593" s="50" t="str">
        <f t="shared" si="320"/>
        <v>N</v>
      </c>
      <c r="D2593" s="52">
        <f>_xlfn.XLOOKUP(B2593,Cal_Date!B:B,Cal_Date!A:A,0)</f>
        <v>3</v>
      </c>
      <c r="E2593">
        <v>2019</v>
      </c>
      <c r="F2593" t="s">
        <v>124</v>
      </c>
      <c r="G2593" t="s">
        <v>129</v>
      </c>
      <c r="H2593" t="s">
        <v>11</v>
      </c>
      <c r="I2593" t="s">
        <v>11</v>
      </c>
      <c r="J2593" t="s">
        <v>15</v>
      </c>
      <c r="K2593" t="s">
        <v>42</v>
      </c>
      <c r="L2593">
        <v>1</v>
      </c>
      <c r="M2593">
        <v>1004</v>
      </c>
      <c r="O2593" t="s">
        <v>28</v>
      </c>
      <c r="R2593" t="s">
        <v>44</v>
      </c>
      <c r="S2593" s="49" t="str">
        <f t="shared" si="321"/>
        <v>Card</v>
      </c>
      <c r="T2593" s="3">
        <v>0.03</v>
      </c>
      <c r="U2593" s="2">
        <v>2.6500000000000004</v>
      </c>
      <c r="V2593" s="2">
        <v>0.87</v>
      </c>
      <c r="W2593" s="54">
        <f>_xlfn.XLOOKUP(M2593,Market!A:A,Market!F:F,0)</f>
        <v>0.06</v>
      </c>
      <c r="X2593" s="55">
        <f t="shared" si="322"/>
        <v>7.9500000000000001E-2</v>
      </c>
      <c r="Y2593" s="55">
        <f t="shared" si="323"/>
        <v>1.7800000000000002</v>
      </c>
      <c r="Z2593" s="54">
        <f t="shared" si="324"/>
        <v>0.67169811320754713</v>
      </c>
      <c r="AA2593" s="49" t="str">
        <f t="shared" ca="1" si="325"/>
        <v>N</v>
      </c>
      <c r="AB2593" s="49">
        <f t="shared" ca="1" si="326"/>
        <v>5</v>
      </c>
      <c r="AC2593" s="49" t="str">
        <f t="shared" ca="1" si="327"/>
        <v>N</v>
      </c>
    </row>
    <row r="2594" spans="1:29" x14ac:dyDescent="0.25">
      <c r="A2594">
        <v>9891</v>
      </c>
      <c r="B2594" s="9">
        <v>43573</v>
      </c>
      <c r="C2594" s="50" t="str">
        <f t="shared" si="320"/>
        <v>N</v>
      </c>
      <c r="D2594" s="52">
        <f>_xlfn.XLOOKUP(B2594,Cal_Date!B:B,Cal_Date!A:A,0)</f>
        <v>3</v>
      </c>
      <c r="E2594">
        <v>2019</v>
      </c>
      <c r="F2594" t="s">
        <v>124</v>
      </c>
      <c r="G2594" t="s">
        <v>129</v>
      </c>
      <c r="H2594" t="s">
        <v>11</v>
      </c>
      <c r="I2594" t="s">
        <v>11</v>
      </c>
      <c r="J2594" t="s">
        <v>15</v>
      </c>
      <c r="K2594" t="s">
        <v>42</v>
      </c>
      <c r="L2594">
        <v>2</v>
      </c>
      <c r="M2594">
        <v>1005</v>
      </c>
      <c r="O2594" t="s">
        <v>25</v>
      </c>
      <c r="R2594" t="s">
        <v>44</v>
      </c>
      <c r="S2594" s="49" t="str">
        <f t="shared" si="321"/>
        <v>Card</v>
      </c>
      <c r="T2594" s="3">
        <v>0.03</v>
      </c>
      <c r="U2594" s="2">
        <v>5.4450000000000003</v>
      </c>
      <c r="V2594" s="2">
        <v>1.74</v>
      </c>
      <c r="W2594" s="54">
        <f>_xlfn.XLOOKUP(M2594,Market!A:A,Market!F:F,0)</f>
        <v>8.8999999999999996E-2</v>
      </c>
      <c r="X2594" s="55">
        <f t="shared" si="322"/>
        <v>0.16335</v>
      </c>
      <c r="Y2594" s="55">
        <f t="shared" si="323"/>
        <v>3.7050000000000001</v>
      </c>
      <c r="Z2594" s="54">
        <f t="shared" si="324"/>
        <v>0.68044077134986225</v>
      </c>
      <c r="AA2594" s="49" t="str">
        <f t="shared" ca="1" si="325"/>
        <v>N</v>
      </c>
      <c r="AB2594" s="49">
        <f t="shared" ca="1" si="326"/>
        <v>5</v>
      </c>
      <c r="AC2594" s="49" t="str">
        <f t="shared" ca="1" si="327"/>
        <v>N</v>
      </c>
    </row>
    <row r="2595" spans="1:29" x14ac:dyDescent="0.25">
      <c r="A2595">
        <v>9892</v>
      </c>
      <c r="B2595" s="9">
        <v>43573</v>
      </c>
      <c r="C2595" s="50" t="str">
        <f t="shared" si="320"/>
        <v>N</v>
      </c>
      <c r="D2595" s="52">
        <f>_xlfn.XLOOKUP(B2595,Cal_Date!B:B,Cal_Date!A:A,0)</f>
        <v>3</v>
      </c>
      <c r="E2595">
        <v>2019</v>
      </c>
      <c r="F2595" t="s">
        <v>124</v>
      </c>
      <c r="G2595" t="s">
        <v>129</v>
      </c>
      <c r="H2595" t="s">
        <v>11</v>
      </c>
      <c r="I2595" t="s">
        <v>11</v>
      </c>
      <c r="J2595" t="s">
        <v>15</v>
      </c>
      <c r="K2595" t="s">
        <v>42</v>
      </c>
      <c r="L2595">
        <v>1</v>
      </c>
      <c r="M2595">
        <v>1001</v>
      </c>
      <c r="O2595" t="s">
        <v>25</v>
      </c>
      <c r="R2595" t="s">
        <v>44</v>
      </c>
      <c r="S2595" s="49" t="str">
        <f t="shared" si="321"/>
        <v>Card</v>
      </c>
      <c r="T2595" s="3">
        <v>0.03</v>
      </c>
      <c r="U2595" s="2">
        <v>2.6500000000000004</v>
      </c>
      <c r="V2595" s="2">
        <v>0.87</v>
      </c>
      <c r="W2595" s="54">
        <f>_xlfn.XLOOKUP(M2595,Market!A:A,Market!F:F,0)</f>
        <v>0.06</v>
      </c>
      <c r="X2595" s="55">
        <f t="shared" si="322"/>
        <v>7.9500000000000001E-2</v>
      </c>
      <c r="Y2595" s="55">
        <f t="shared" si="323"/>
        <v>1.7800000000000002</v>
      </c>
      <c r="Z2595" s="54">
        <f t="shared" si="324"/>
        <v>0.67169811320754713</v>
      </c>
      <c r="AA2595" s="49" t="str">
        <f t="shared" ca="1" si="325"/>
        <v>N</v>
      </c>
      <c r="AB2595" s="49">
        <f t="shared" ca="1" si="326"/>
        <v>5</v>
      </c>
      <c r="AC2595" s="49" t="str">
        <f t="shared" ca="1" si="327"/>
        <v>N</v>
      </c>
    </row>
    <row r="2596" spans="1:29" x14ac:dyDescent="0.25">
      <c r="A2596">
        <v>9893</v>
      </c>
      <c r="B2596" s="9">
        <v>43573</v>
      </c>
      <c r="C2596" s="50" t="str">
        <f t="shared" si="320"/>
        <v>N</v>
      </c>
      <c r="D2596" s="52">
        <f>_xlfn.XLOOKUP(B2596,Cal_Date!B:B,Cal_Date!A:A,0)</f>
        <v>3</v>
      </c>
      <c r="E2596">
        <v>2019</v>
      </c>
      <c r="F2596" t="s">
        <v>124</v>
      </c>
      <c r="G2596" t="s">
        <v>129</v>
      </c>
      <c r="H2596" t="s">
        <v>14</v>
      </c>
      <c r="I2596" t="s">
        <v>13</v>
      </c>
      <c r="J2596" t="s">
        <v>15</v>
      </c>
      <c r="K2596" t="s">
        <v>43</v>
      </c>
      <c r="L2596">
        <v>1</v>
      </c>
      <c r="M2596">
        <v>1010</v>
      </c>
      <c r="O2596" t="s">
        <v>25</v>
      </c>
      <c r="R2596" t="s">
        <v>44</v>
      </c>
      <c r="S2596" s="49" t="str">
        <f t="shared" si="321"/>
        <v>Card</v>
      </c>
      <c r="T2596" s="3">
        <v>0.03</v>
      </c>
      <c r="U2596" s="2">
        <v>7.5600000000000005</v>
      </c>
      <c r="V2596" s="2">
        <v>2.2400000000000002</v>
      </c>
      <c r="W2596" s="54">
        <f>_xlfn.XLOOKUP(M2596,Market!A:A,Market!F:F,0)</f>
        <v>0.08</v>
      </c>
      <c r="X2596" s="55">
        <f t="shared" si="322"/>
        <v>0.2268</v>
      </c>
      <c r="Y2596" s="55">
        <f t="shared" si="323"/>
        <v>5.32</v>
      </c>
      <c r="Z2596" s="54">
        <f t="shared" si="324"/>
        <v>0.70370370370370372</v>
      </c>
      <c r="AA2596" s="49" t="str">
        <f t="shared" ca="1" si="325"/>
        <v>N</v>
      </c>
      <c r="AB2596" s="49">
        <f t="shared" ca="1" si="326"/>
        <v>5</v>
      </c>
      <c r="AC2596" s="49" t="str">
        <f t="shared" ca="1" si="327"/>
        <v>N</v>
      </c>
    </row>
    <row r="2597" spans="1:29" x14ac:dyDescent="0.25">
      <c r="A2597">
        <v>9894</v>
      </c>
      <c r="B2597" s="9">
        <v>43573</v>
      </c>
      <c r="C2597" s="50" t="str">
        <f t="shared" si="320"/>
        <v>N</v>
      </c>
      <c r="D2597" s="52">
        <f>_xlfn.XLOOKUP(B2597,Cal_Date!B:B,Cal_Date!A:A,0)</f>
        <v>3</v>
      </c>
      <c r="E2597">
        <v>2019</v>
      </c>
      <c r="F2597" t="s">
        <v>124</v>
      </c>
      <c r="G2597" t="s">
        <v>129</v>
      </c>
      <c r="H2597" t="s">
        <v>11</v>
      </c>
      <c r="I2597" t="s">
        <v>13</v>
      </c>
      <c r="J2597" t="s">
        <v>15</v>
      </c>
      <c r="K2597" t="s">
        <v>42</v>
      </c>
      <c r="L2597">
        <v>1</v>
      </c>
      <c r="M2597">
        <v>1011</v>
      </c>
      <c r="O2597" t="s">
        <v>25</v>
      </c>
      <c r="R2597" t="s">
        <v>44</v>
      </c>
      <c r="S2597" s="49" t="str">
        <f t="shared" si="321"/>
        <v>Card</v>
      </c>
      <c r="T2597" s="3">
        <v>0.03</v>
      </c>
      <c r="U2597" s="2">
        <v>2.6500000000000004</v>
      </c>
      <c r="V2597" s="2">
        <v>1.42</v>
      </c>
      <c r="W2597" s="54">
        <f>_xlfn.XLOOKUP(M2597,Market!A:A,Market!F:F,0)</f>
        <v>0.06</v>
      </c>
      <c r="X2597" s="55">
        <f t="shared" si="322"/>
        <v>7.9500000000000001E-2</v>
      </c>
      <c r="Y2597" s="55">
        <f t="shared" si="323"/>
        <v>1.2300000000000004</v>
      </c>
      <c r="Z2597" s="54">
        <f t="shared" si="324"/>
        <v>0.46415094339622653</v>
      </c>
      <c r="AA2597" s="49" t="str">
        <f t="shared" ca="1" si="325"/>
        <v>N</v>
      </c>
      <c r="AB2597" s="49">
        <f t="shared" ca="1" si="326"/>
        <v>5</v>
      </c>
      <c r="AC2597" s="49" t="str">
        <f t="shared" ca="1" si="327"/>
        <v>N</v>
      </c>
    </row>
    <row r="2598" spans="1:29" x14ac:dyDescent="0.25">
      <c r="A2598">
        <v>9895</v>
      </c>
      <c r="B2598" s="9">
        <v>43573</v>
      </c>
      <c r="C2598" s="50" t="str">
        <f t="shared" si="320"/>
        <v>N</v>
      </c>
      <c r="D2598" s="52">
        <f>_xlfn.XLOOKUP(B2598,Cal_Date!B:B,Cal_Date!A:A,0)</f>
        <v>3</v>
      </c>
      <c r="E2598">
        <v>2019</v>
      </c>
      <c r="F2598" t="s">
        <v>124</v>
      </c>
      <c r="G2598" t="s">
        <v>129</v>
      </c>
      <c r="H2598" t="s">
        <v>48</v>
      </c>
      <c r="I2598" t="s">
        <v>18</v>
      </c>
      <c r="J2598" t="s">
        <v>10</v>
      </c>
      <c r="K2598" t="s">
        <v>43</v>
      </c>
      <c r="L2598">
        <v>1</v>
      </c>
      <c r="M2598">
        <v>1011</v>
      </c>
      <c r="O2598" t="s">
        <v>25</v>
      </c>
      <c r="R2598" t="s">
        <v>44</v>
      </c>
      <c r="S2598" s="49" t="str">
        <f t="shared" si="321"/>
        <v>Card</v>
      </c>
      <c r="T2598" s="3">
        <v>0.03</v>
      </c>
      <c r="U2598" s="2">
        <v>7.42</v>
      </c>
      <c r="V2598" s="2">
        <v>1.46</v>
      </c>
      <c r="W2598" s="54">
        <f>_xlfn.XLOOKUP(M2598,Market!A:A,Market!F:F,0)</f>
        <v>0.06</v>
      </c>
      <c r="X2598" s="55">
        <f t="shared" si="322"/>
        <v>0.22259999999999999</v>
      </c>
      <c r="Y2598" s="55">
        <f t="shared" si="323"/>
        <v>5.96</v>
      </c>
      <c r="Z2598" s="54">
        <f t="shared" si="324"/>
        <v>0.80323450134770891</v>
      </c>
      <c r="AA2598" s="49" t="str">
        <f t="shared" ca="1" si="325"/>
        <v>N</v>
      </c>
      <c r="AB2598" s="49">
        <f t="shared" ca="1" si="326"/>
        <v>5</v>
      </c>
      <c r="AC2598" s="49" t="str">
        <f t="shared" ca="1" si="327"/>
        <v>N</v>
      </c>
    </row>
    <row r="2599" spans="1:29" x14ac:dyDescent="0.25">
      <c r="A2599">
        <v>9896</v>
      </c>
      <c r="B2599" s="9">
        <v>43573</v>
      </c>
      <c r="C2599" s="50" t="str">
        <f t="shared" si="320"/>
        <v>N</v>
      </c>
      <c r="D2599" s="52">
        <f>_xlfn.XLOOKUP(B2599,Cal_Date!B:B,Cal_Date!A:A,0)</f>
        <v>3</v>
      </c>
      <c r="E2599">
        <v>2019</v>
      </c>
      <c r="F2599" t="s">
        <v>124</v>
      </c>
      <c r="G2599" t="s">
        <v>129</v>
      </c>
      <c r="H2599" t="s">
        <v>14</v>
      </c>
      <c r="I2599" t="s">
        <v>13</v>
      </c>
      <c r="J2599" t="s">
        <v>15</v>
      </c>
      <c r="K2599" t="s">
        <v>43</v>
      </c>
      <c r="L2599">
        <v>2</v>
      </c>
      <c r="M2599">
        <v>1001</v>
      </c>
      <c r="O2599" t="s">
        <v>25</v>
      </c>
      <c r="R2599" t="s">
        <v>44</v>
      </c>
      <c r="S2599" s="49" t="str">
        <f t="shared" si="321"/>
        <v>Card</v>
      </c>
      <c r="T2599" s="3">
        <v>0.03</v>
      </c>
      <c r="U2599" s="2">
        <v>14.84</v>
      </c>
      <c r="V2599" s="2">
        <v>4.4800000000000004</v>
      </c>
      <c r="W2599" s="54">
        <f>_xlfn.XLOOKUP(M2599,Market!A:A,Market!F:F,0)</f>
        <v>0.06</v>
      </c>
      <c r="X2599" s="55">
        <f t="shared" si="322"/>
        <v>0.44519999999999998</v>
      </c>
      <c r="Y2599" s="55">
        <f t="shared" si="323"/>
        <v>10.36</v>
      </c>
      <c r="Z2599" s="54">
        <f t="shared" si="324"/>
        <v>0.69811320754716977</v>
      </c>
      <c r="AA2599" s="49" t="str">
        <f t="shared" ca="1" si="325"/>
        <v>N</v>
      </c>
      <c r="AB2599" s="49">
        <f t="shared" ca="1" si="326"/>
        <v>5</v>
      </c>
      <c r="AC2599" s="49" t="str">
        <f t="shared" ca="1" si="327"/>
        <v>N</v>
      </c>
    </row>
    <row r="2600" spans="1:29" x14ac:dyDescent="0.25">
      <c r="A2600">
        <v>9897</v>
      </c>
      <c r="B2600" s="9">
        <v>43574</v>
      </c>
      <c r="C2600" s="50" t="str">
        <f t="shared" si="320"/>
        <v>N</v>
      </c>
      <c r="D2600" s="52">
        <f>_xlfn.XLOOKUP(B2600,Cal_Date!B:B,Cal_Date!A:A,0)</f>
        <v>3</v>
      </c>
      <c r="E2600">
        <v>2019</v>
      </c>
      <c r="F2600" t="s">
        <v>125</v>
      </c>
      <c r="G2600" t="s">
        <v>129</v>
      </c>
      <c r="H2600" t="s">
        <v>11</v>
      </c>
      <c r="I2600" t="s">
        <v>11</v>
      </c>
      <c r="J2600" t="s">
        <v>15</v>
      </c>
      <c r="K2600" t="s">
        <v>42</v>
      </c>
      <c r="L2600">
        <v>1</v>
      </c>
      <c r="M2600">
        <v>1003</v>
      </c>
      <c r="O2600" t="s">
        <v>25</v>
      </c>
      <c r="R2600" t="s">
        <v>44</v>
      </c>
      <c r="S2600" s="49" t="str">
        <f t="shared" si="321"/>
        <v>Card</v>
      </c>
      <c r="T2600" s="3">
        <v>0.03</v>
      </c>
      <c r="U2600" s="2">
        <v>2.6500000000000004</v>
      </c>
      <c r="V2600" s="2">
        <v>0.87</v>
      </c>
      <c r="W2600" s="54">
        <f>_xlfn.XLOOKUP(M2600,Market!A:A,Market!F:F,0)</f>
        <v>0.06</v>
      </c>
      <c r="X2600" s="55">
        <f t="shared" si="322"/>
        <v>7.9500000000000001E-2</v>
      </c>
      <c r="Y2600" s="55">
        <f t="shared" si="323"/>
        <v>1.7800000000000002</v>
      </c>
      <c r="Z2600" s="54">
        <f t="shared" si="324"/>
        <v>0.67169811320754713</v>
      </c>
      <c r="AA2600" s="49" t="str">
        <f t="shared" ca="1" si="325"/>
        <v>N</v>
      </c>
      <c r="AB2600" s="49">
        <f t="shared" ca="1" si="326"/>
        <v>5</v>
      </c>
      <c r="AC2600" s="49" t="str">
        <f t="shared" ca="1" si="327"/>
        <v>N</v>
      </c>
    </row>
    <row r="2601" spans="1:29" x14ac:dyDescent="0.25">
      <c r="A2601">
        <v>9898</v>
      </c>
      <c r="B2601" s="9">
        <v>43574</v>
      </c>
      <c r="C2601" s="50" t="str">
        <f t="shared" si="320"/>
        <v>N</v>
      </c>
      <c r="D2601" s="52">
        <f>_xlfn.XLOOKUP(B2601,Cal_Date!B:B,Cal_Date!A:A,0)</f>
        <v>3</v>
      </c>
      <c r="E2601">
        <v>2019</v>
      </c>
      <c r="F2601" t="s">
        <v>125</v>
      </c>
      <c r="G2601" t="s">
        <v>129</v>
      </c>
      <c r="H2601" t="s">
        <v>11</v>
      </c>
      <c r="I2601" t="s">
        <v>13</v>
      </c>
      <c r="J2601" t="s">
        <v>15</v>
      </c>
      <c r="K2601" t="s">
        <v>42</v>
      </c>
      <c r="L2601">
        <v>1</v>
      </c>
      <c r="M2601">
        <v>1005</v>
      </c>
      <c r="O2601" t="s">
        <v>25</v>
      </c>
      <c r="R2601" t="s">
        <v>44</v>
      </c>
      <c r="S2601" s="49" t="str">
        <f t="shared" si="321"/>
        <v>Card</v>
      </c>
      <c r="T2601" s="3">
        <v>0.03</v>
      </c>
      <c r="U2601" s="2">
        <v>2.7225000000000001</v>
      </c>
      <c r="V2601" s="2">
        <v>1.42</v>
      </c>
      <c r="W2601" s="54">
        <f>_xlfn.XLOOKUP(M2601,Market!A:A,Market!F:F,0)</f>
        <v>8.8999999999999996E-2</v>
      </c>
      <c r="X2601" s="55">
        <f t="shared" si="322"/>
        <v>8.1674999999999998E-2</v>
      </c>
      <c r="Y2601" s="55">
        <f t="shared" si="323"/>
        <v>1.3025000000000002</v>
      </c>
      <c r="Z2601" s="54">
        <f t="shared" si="324"/>
        <v>0.47842056932966032</v>
      </c>
      <c r="AA2601" s="49" t="str">
        <f t="shared" ca="1" si="325"/>
        <v>N</v>
      </c>
      <c r="AB2601" s="49">
        <f t="shared" ca="1" si="326"/>
        <v>5</v>
      </c>
      <c r="AC2601" s="49" t="str">
        <f t="shared" ca="1" si="327"/>
        <v>N</v>
      </c>
    </row>
    <row r="2602" spans="1:29" x14ac:dyDescent="0.25">
      <c r="A2602">
        <v>9899</v>
      </c>
      <c r="B2602" s="9">
        <v>43574</v>
      </c>
      <c r="C2602" s="50" t="str">
        <f t="shared" si="320"/>
        <v>N</v>
      </c>
      <c r="D2602" s="52">
        <f>_xlfn.XLOOKUP(B2602,Cal_Date!B:B,Cal_Date!A:A,0)</f>
        <v>3</v>
      </c>
      <c r="E2602">
        <v>2019</v>
      </c>
      <c r="F2602" t="s">
        <v>125</v>
      </c>
      <c r="G2602" t="s">
        <v>129</v>
      </c>
      <c r="H2602" t="s">
        <v>11</v>
      </c>
      <c r="I2602" t="s">
        <v>13</v>
      </c>
      <c r="J2602" t="s">
        <v>15</v>
      </c>
      <c r="K2602" t="s">
        <v>42</v>
      </c>
      <c r="L2602">
        <v>1</v>
      </c>
      <c r="M2602">
        <v>1005</v>
      </c>
      <c r="O2602" t="s">
        <v>25</v>
      </c>
      <c r="R2602" t="s">
        <v>47</v>
      </c>
      <c r="S2602" s="49" t="str">
        <f t="shared" si="321"/>
        <v>Card</v>
      </c>
      <c r="T2602" s="3">
        <v>3.5000000000000003E-2</v>
      </c>
      <c r="U2602" s="2">
        <v>2.7225000000000001</v>
      </c>
      <c r="V2602" s="2">
        <v>1.42</v>
      </c>
      <c r="W2602" s="54">
        <f>_xlfn.XLOOKUP(M2602,Market!A:A,Market!F:F,0)</f>
        <v>8.8999999999999996E-2</v>
      </c>
      <c r="X2602" s="55">
        <f t="shared" si="322"/>
        <v>9.5287500000000011E-2</v>
      </c>
      <c r="Y2602" s="55">
        <f t="shared" si="323"/>
        <v>1.3025000000000002</v>
      </c>
      <c r="Z2602" s="54">
        <f t="shared" si="324"/>
        <v>0.47842056932966032</v>
      </c>
      <c r="AA2602" s="49" t="str">
        <f t="shared" ca="1" si="325"/>
        <v>N</v>
      </c>
      <c r="AB2602" s="49">
        <f t="shared" ca="1" si="326"/>
        <v>5</v>
      </c>
      <c r="AC2602" s="49" t="str">
        <f t="shared" ca="1" si="327"/>
        <v>N</v>
      </c>
    </row>
    <row r="2603" spans="1:29" x14ac:dyDescent="0.25">
      <c r="A2603">
        <v>9900</v>
      </c>
      <c r="B2603" s="9">
        <v>43574</v>
      </c>
      <c r="C2603" s="50" t="str">
        <f t="shared" si="320"/>
        <v>N</v>
      </c>
      <c r="D2603" s="52">
        <f>_xlfn.XLOOKUP(B2603,Cal_Date!B:B,Cal_Date!A:A,0)</f>
        <v>3</v>
      </c>
      <c r="E2603">
        <v>2019</v>
      </c>
      <c r="F2603" t="s">
        <v>125</v>
      </c>
      <c r="G2603" t="s">
        <v>129</v>
      </c>
      <c r="H2603" t="s">
        <v>48</v>
      </c>
      <c r="I2603" t="s">
        <v>18</v>
      </c>
      <c r="J2603" t="s">
        <v>10</v>
      </c>
      <c r="K2603" t="s">
        <v>43</v>
      </c>
      <c r="L2603">
        <v>1</v>
      </c>
      <c r="M2603">
        <v>1006</v>
      </c>
      <c r="O2603" t="s">
        <v>28</v>
      </c>
      <c r="R2603" t="s">
        <v>44</v>
      </c>
      <c r="S2603" s="49" t="str">
        <f t="shared" si="321"/>
        <v>Card</v>
      </c>
      <c r="T2603" s="3">
        <v>0.03</v>
      </c>
      <c r="U2603" s="2">
        <v>7.6229999999999993</v>
      </c>
      <c r="V2603" s="2">
        <v>1.46</v>
      </c>
      <c r="W2603" s="54">
        <f>_xlfn.XLOOKUP(M2603,Market!A:A,Market!F:F,0)</f>
        <v>8.8999999999999996E-2</v>
      </c>
      <c r="X2603" s="55">
        <f t="shared" si="322"/>
        <v>0.22868999999999998</v>
      </c>
      <c r="Y2603" s="55">
        <f t="shared" si="323"/>
        <v>6.1629999999999994</v>
      </c>
      <c r="Z2603" s="54">
        <f t="shared" si="324"/>
        <v>0.80847435392889933</v>
      </c>
      <c r="AA2603" s="49" t="str">
        <f t="shared" ca="1" si="325"/>
        <v>N</v>
      </c>
      <c r="AB2603" s="49">
        <f t="shared" ca="1" si="326"/>
        <v>5</v>
      </c>
      <c r="AC2603" s="49" t="str">
        <f t="shared" ca="1" si="327"/>
        <v>N</v>
      </c>
    </row>
    <row r="2604" spans="1:29" x14ac:dyDescent="0.25">
      <c r="A2604">
        <v>9901</v>
      </c>
      <c r="B2604" s="9">
        <v>43574</v>
      </c>
      <c r="C2604" s="50" t="str">
        <f t="shared" si="320"/>
        <v>N</v>
      </c>
      <c r="D2604" s="52">
        <f>_xlfn.XLOOKUP(B2604,Cal_Date!B:B,Cal_Date!A:A,0)</f>
        <v>3</v>
      </c>
      <c r="E2604">
        <v>2019</v>
      </c>
      <c r="F2604" t="s">
        <v>125</v>
      </c>
      <c r="G2604" t="s">
        <v>129</v>
      </c>
      <c r="H2604" t="s">
        <v>14</v>
      </c>
      <c r="I2604" t="s">
        <v>18</v>
      </c>
      <c r="J2604" t="s">
        <v>15</v>
      </c>
      <c r="K2604" t="s">
        <v>43</v>
      </c>
      <c r="L2604">
        <v>1</v>
      </c>
      <c r="M2604">
        <v>1002</v>
      </c>
      <c r="O2604" t="s">
        <v>28</v>
      </c>
      <c r="R2604" t="s">
        <v>44</v>
      </c>
      <c r="S2604" s="49" t="str">
        <f t="shared" si="321"/>
        <v>Card</v>
      </c>
      <c r="T2604" s="3">
        <v>0.03</v>
      </c>
      <c r="U2604" s="2">
        <v>7.42</v>
      </c>
      <c r="V2604" s="2">
        <v>2.2200000000000002</v>
      </c>
      <c r="W2604" s="54">
        <f>_xlfn.XLOOKUP(M2604,Market!A:A,Market!F:F,0)</f>
        <v>0.06</v>
      </c>
      <c r="X2604" s="55">
        <f t="shared" si="322"/>
        <v>0.22259999999999999</v>
      </c>
      <c r="Y2604" s="55">
        <f t="shared" si="323"/>
        <v>5.1999999999999993</v>
      </c>
      <c r="Z2604" s="54">
        <f t="shared" si="324"/>
        <v>0.70080862533692712</v>
      </c>
      <c r="AA2604" s="49" t="str">
        <f t="shared" ca="1" si="325"/>
        <v>N</v>
      </c>
      <c r="AB2604" s="49">
        <f t="shared" ca="1" si="326"/>
        <v>5</v>
      </c>
      <c r="AC2604" s="49" t="str">
        <f t="shared" ca="1" si="327"/>
        <v>N</v>
      </c>
    </row>
    <row r="2605" spans="1:29" x14ac:dyDescent="0.25">
      <c r="A2605">
        <v>9902</v>
      </c>
      <c r="B2605" s="9">
        <v>43574</v>
      </c>
      <c r="C2605" s="50" t="str">
        <f t="shared" si="320"/>
        <v>N</v>
      </c>
      <c r="D2605" s="52">
        <f>_xlfn.XLOOKUP(B2605,Cal_Date!B:B,Cal_Date!A:A,0)</f>
        <v>3</v>
      </c>
      <c r="E2605">
        <v>2019</v>
      </c>
      <c r="F2605" t="s">
        <v>125</v>
      </c>
      <c r="G2605" t="s">
        <v>129</v>
      </c>
      <c r="H2605" t="s">
        <v>11</v>
      </c>
      <c r="I2605" t="s">
        <v>11</v>
      </c>
      <c r="J2605" t="s">
        <v>15</v>
      </c>
      <c r="K2605" t="s">
        <v>42</v>
      </c>
      <c r="L2605">
        <v>2</v>
      </c>
      <c r="M2605">
        <v>1001</v>
      </c>
      <c r="O2605" t="s">
        <v>25</v>
      </c>
      <c r="R2605" t="s">
        <v>47</v>
      </c>
      <c r="S2605" s="49" t="str">
        <f t="shared" si="321"/>
        <v>Card</v>
      </c>
      <c r="T2605" s="3">
        <v>3.5000000000000003E-2</v>
      </c>
      <c r="U2605" s="2">
        <v>5.3000000000000007</v>
      </c>
      <c r="V2605" s="2">
        <v>1.74</v>
      </c>
      <c r="W2605" s="54">
        <f>_xlfn.XLOOKUP(M2605,Market!A:A,Market!F:F,0)</f>
        <v>0.06</v>
      </c>
      <c r="X2605" s="55">
        <f t="shared" si="322"/>
        <v>0.18550000000000005</v>
      </c>
      <c r="Y2605" s="55">
        <f t="shared" si="323"/>
        <v>3.5600000000000005</v>
      </c>
      <c r="Z2605" s="54">
        <f t="shared" si="324"/>
        <v>0.67169811320754713</v>
      </c>
      <c r="AA2605" s="49" t="str">
        <f t="shared" ca="1" si="325"/>
        <v>N</v>
      </c>
      <c r="AB2605" s="49">
        <f t="shared" ca="1" si="326"/>
        <v>5</v>
      </c>
      <c r="AC2605" s="49" t="str">
        <f t="shared" ca="1" si="327"/>
        <v>N</v>
      </c>
    </row>
    <row r="2606" spans="1:29" x14ac:dyDescent="0.25">
      <c r="A2606">
        <v>9903</v>
      </c>
      <c r="B2606" s="9">
        <v>43574</v>
      </c>
      <c r="C2606" s="50" t="str">
        <f t="shared" si="320"/>
        <v>N</v>
      </c>
      <c r="D2606" s="52">
        <f>_xlfn.XLOOKUP(B2606,Cal_Date!B:B,Cal_Date!A:A,0)</f>
        <v>3</v>
      </c>
      <c r="E2606">
        <v>2019</v>
      </c>
      <c r="F2606" t="s">
        <v>125</v>
      </c>
      <c r="G2606" t="s">
        <v>129</v>
      </c>
      <c r="H2606" t="s">
        <v>11</v>
      </c>
      <c r="I2606" t="s">
        <v>11</v>
      </c>
      <c r="J2606" t="s">
        <v>15</v>
      </c>
      <c r="K2606" t="s">
        <v>42</v>
      </c>
      <c r="L2606">
        <v>2</v>
      </c>
      <c r="M2606">
        <v>1003</v>
      </c>
      <c r="O2606" t="s">
        <v>25</v>
      </c>
      <c r="R2606" t="s">
        <v>44</v>
      </c>
      <c r="S2606" s="49" t="str">
        <f t="shared" si="321"/>
        <v>Card</v>
      </c>
      <c r="T2606" s="3">
        <v>0.03</v>
      </c>
      <c r="U2606" s="2">
        <v>5.3000000000000007</v>
      </c>
      <c r="V2606" s="2">
        <v>1.74</v>
      </c>
      <c r="W2606" s="54">
        <f>_xlfn.XLOOKUP(M2606,Market!A:A,Market!F:F,0)</f>
        <v>0.06</v>
      </c>
      <c r="X2606" s="55">
        <f t="shared" si="322"/>
        <v>0.159</v>
      </c>
      <c r="Y2606" s="55">
        <f t="shared" si="323"/>
        <v>3.5600000000000005</v>
      </c>
      <c r="Z2606" s="54">
        <f t="shared" si="324"/>
        <v>0.67169811320754713</v>
      </c>
      <c r="AA2606" s="49" t="str">
        <f t="shared" ca="1" si="325"/>
        <v>N</v>
      </c>
      <c r="AB2606" s="49">
        <f t="shared" ca="1" si="326"/>
        <v>5</v>
      </c>
      <c r="AC2606" s="49" t="str">
        <f t="shared" ca="1" si="327"/>
        <v>N</v>
      </c>
    </row>
    <row r="2607" spans="1:29" x14ac:dyDescent="0.25">
      <c r="A2607">
        <v>9904</v>
      </c>
      <c r="B2607" s="9">
        <v>43574</v>
      </c>
      <c r="C2607" s="50" t="str">
        <f t="shared" si="320"/>
        <v>N</v>
      </c>
      <c r="D2607" s="52">
        <f>_xlfn.XLOOKUP(B2607,Cal_Date!B:B,Cal_Date!A:A,0)</f>
        <v>3</v>
      </c>
      <c r="E2607">
        <v>2019</v>
      </c>
      <c r="F2607" t="s">
        <v>125</v>
      </c>
      <c r="G2607" t="s">
        <v>129</v>
      </c>
      <c r="H2607" t="s">
        <v>11</v>
      </c>
      <c r="I2607" t="s">
        <v>13</v>
      </c>
      <c r="J2607" t="s">
        <v>15</v>
      </c>
      <c r="K2607" t="s">
        <v>42</v>
      </c>
      <c r="L2607">
        <v>1</v>
      </c>
      <c r="M2607">
        <v>1004</v>
      </c>
      <c r="O2607" t="s">
        <v>28</v>
      </c>
      <c r="R2607" t="s">
        <v>44</v>
      </c>
      <c r="S2607" s="49" t="str">
        <f t="shared" si="321"/>
        <v>Card</v>
      </c>
      <c r="T2607" s="3">
        <v>0.03</v>
      </c>
      <c r="U2607" s="2">
        <v>2.6500000000000004</v>
      </c>
      <c r="V2607" s="2">
        <v>1.42</v>
      </c>
      <c r="W2607" s="54">
        <f>_xlfn.XLOOKUP(M2607,Market!A:A,Market!F:F,0)</f>
        <v>0.06</v>
      </c>
      <c r="X2607" s="55">
        <f t="shared" si="322"/>
        <v>7.9500000000000001E-2</v>
      </c>
      <c r="Y2607" s="55">
        <f t="shared" si="323"/>
        <v>1.2300000000000004</v>
      </c>
      <c r="Z2607" s="54">
        <f t="shared" si="324"/>
        <v>0.46415094339622653</v>
      </c>
      <c r="AA2607" s="49" t="str">
        <f t="shared" ca="1" si="325"/>
        <v>N</v>
      </c>
      <c r="AB2607" s="49">
        <f t="shared" ca="1" si="326"/>
        <v>5</v>
      </c>
      <c r="AC2607" s="49" t="str">
        <f t="shared" ca="1" si="327"/>
        <v>N</v>
      </c>
    </row>
    <row r="2608" spans="1:29" x14ac:dyDescent="0.25">
      <c r="A2608">
        <v>9905</v>
      </c>
      <c r="B2608" s="9">
        <v>43574</v>
      </c>
      <c r="C2608" s="50" t="str">
        <f t="shared" si="320"/>
        <v>N</v>
      </c>
      <c r="D2608" s="52">
        <f>_xlfn.XLOOKUP(B2608,Cal_Date!B:B,Cal_Date!A:A,0)</f>
        <v>3</v>
      </c>
      <c r="E2608">
        <v>2019</v>
      </c>
      <c r="F2608" t="s">
        <v>125</v>
      </c>
      <c r="G2608" t="s">
        <v>129</v>
      </c>
      <c r="H2608" t="s">
        <v>11</v>
      </c>
      <c r="I2608" t="s">
        <v>13</v>
      </c>
      <c r="J2608" t="s">
        <v>15</v>
      </c>
      <c r="K2608" t="s">
        <v>42</v>
      </c>
      <c r="L2608">
        <v>1</v>
      </c>
      <c r="M2608">
        <v>1003</v>
      </c>
      <c r="O2608" t="s">
        <v>25</v>
      </c>
      <c r="R2608" t="s">
        <v>44</v>
      </c>
      <c r="S2608" s="49" t="str">
        <f t="shared" si="321"/>
        <v>Card</v>
      </c>
      <c r="T2608" s="3">
        <v>0.03</v>
      </c>
      <c r="U2608" s="2">
        <v>2.6500000000000004</v>
      </c>
      <c r="V2608" s="2">
        <v>1.42</v>
      </c>
      <c r="W2608" s="54">
        <f>_xlfn.XLOOKUP(M2608,Market!A:A,Market!F:F,0)</f>
        <v>0.06</v>
      </c>
      <c r="X2608" s="55">
        <f t="shared" si="322"/>
        <v>7.9500000000000001E-2</v>
      </c>
      <c r="Y2608" s="55">
        <f t="shared" si="323"/>
        <v>1.2300000000000004</v>
      </c>
      <c r="Z2608" s="54">
        <f t="shared" si="324"/>
        <v>0.46415094339622653</v>
      </c>
      <c r="AA2608" s="49" t="str">
        <f t="shared" ca="1" si="325"/>
        <v>N</v>
      </c>
      <c r="AB2608" s="49">
        <f t="shared" ca="1" si="326"/>
        <v>5</v>
      </c>
      <c r="AC2608" s="49" t="str">
        <f t="shared" ca="1" si="327"/>
        <v>N</v>
      </c>
    </row>
    <row r="2609" spans="1:29" x14ac:dyDescent="0.25">
      <c r="A2609">
        <v>9906</v>
      </c>
      <c r="B2609" s="9">
        <v>43574</v>
      </c>
      <c r="C2609" s="50" t="str">
        <f t="shared" si="320"/>
        <v>N</v>
      </c>
      <c r="D2609" s="52">
        <f>_xlfn.XLOOKUP(B2609,Cal_Date!B:B,Cal_Date!A:A,0)</f>
        <v>3</v>
      </c>
      <c r="E2609">
        <v>2019</v>
      </c>
      <c r="F2609" t="s">
        <v>125</v>
      </c>
      <c r="G2609" t="s">
        <v>129</v>
      </c>
      <c r="H2609" t="s">
        <v>11</v>
      </c>
      <c r="I2609" t="s">
        <v>11</v>
      </c>
      <c r="J2609" t="s">
        <v>15</v>
      </c>
      <c r="K2609" t="s">
        <v>42</v>
      </c>
      <c r="L2609">
        <v>1</v>
      </c>
      <c r="M2609">
        <v>1005</v>
      </c>
      <c r="O2609" t="s">
        <v>25</v>
      </c>
      <c r="R2609" t="s">
        <v>44</v>
      </c>
      <c r="S2609" s="49" t="str">
        <f t="shared" si="321"/>
        <v>Card</v>
      </c>
      <c r="T2609" s="3">
        <v>0.03</v>
      </c>
      <c r="U2609" s="2">
        <v>2.7225000000000001</v>
      </c>
      <c r="V2609" s="2">
        <v>0.87</v>
      </c>
      <c r="W2609" s="54">
        <f>_xlfn.XLOOKUP(M2609,Market!A:A,Market!F:F,0)</f>
        <v>8.8999999999999996E-2</v>
      </c>
      <c r="X2609" s="55">
        <f t="shared" si="322"/>
        <v>8.1674999999999998E-2</v>
      </c>
      <c r="Y2609" s="55">
        <f t="shared" si="323"/>
        <v>1.8525</v>
      </c>
      <c r="Z2609" s="54">
        <f t="shared" si="324"/>
        <v>0.68044077134986225</v>
      </c>
      <c r="AA2609" s="49" t="str">
        <f t="shared" ca="1" si="325"/>
        <v>N</v>
      </c>
      <c r="AB2609" s="49">
        <f t="shared" ca="1" si="326"/>
        <v>5</v>
      </c>
      <c r="AC2609" s="49" t="str">
        <f t="shared" ca="1" si="327"/>
        <v>N</v>
      </c>
    </row>
    <row r="2610" spans="1:29" x14ac:dyDescent="0.25">
      <c r="A2610">
        <v>9907</v>
      </c>
      <c r="B2610" s="9">
        <v>43574</v>
      </c>
      <c r="C2610" s="50" t="str">
        <f t="shared" si="320"/>
        <v>N</v>
      </c>
      <c r="D2610" s="52">
        <f>_xlfn.XLOOKUP(B2610,Cal_Date!B:B,Cal_Date!A:A,0)</f>
        <v>3</v>
      </c>
      <c r="E2610">
        <v>2019</v>
      </c>
      <c r="F2610" t="s">
        <v>125</v>
      </c>
      <c r="G2610" t="s">
        <v>129</v>
      </c>
      <c r="H2610" t="s">
        <v>14</v>
      </c>
      <c r="I2610" t="s">
        <v>18</v>
      </c>
      <c r="J2610" t="s">
        <v>15</v>
      </c>
      <c r="K2610" t="s">
        <v>43</v>
      </c>
      <c r="L2610">
        <v>2</v>
      </c>
      <c r="M2610">
        <v>1007</v>
      </c>
      <c r="O2610" t="s">
        <v>28</v>
      </c>
      <c r="R2610" t="s">
        <v>44</v>
      </c>
      <c r="S2610" s="49" t="str">
        <f t="shared" si="321"/>
        <v>Card</v>
      </c>
      <c r="T2610" s="3">
        <v>0.03</v>
      </c>
      <c r="U2610" s="2">
        <v>15.245999999999999</v>
      </c>
      <c r="V2610" s="2">
        <v>4.4400000000000004</v>
      </c>
      <c r="W2610" s="54">
        <f>_xlfn.XLOOKUP(M2610,Market!A:A,Market!F:F,0)</f>
        <v>8.8999999999999996E-2</v>
      </c>
      <c r="X2610" s="55">
        <f t="shared" si="322"/>
        <v>0.45737999999999995</v>
      </c>
      <c r="Y2610" s="55">
        <f t="shared" si="323"/>
        <v>10.805999999999997</v>
      </c>
      <c r="Z2610" s="54">
        <f t="shared" si="324"/>
        <v>0.7087760724124359</v>
      </c>
      <c r="AA2610" s="49" t="str">
        <f t="shared" ca="1" si="325"/>
        <v>N</v>
      </c>
      <c r="AB2610" s="49">
        <f t="shared" ca="1" si="326"/>
        <v>5</v>
      </c>
      <c r="AC2610" s="49" t="str">
        <f t="shared" ca="1" si="327"/>
        <v>N</v>
      </c>
    </row>
    <row r="2611" spans="1:29" x14ac:dyDescent="0.25">
      <c r="A2611">
        <v>9908</v>
      </c>
      <c r="B2611" s="9">
        <v>43574</v>
      </c>
      <c r="C2611" s="50" t="str">
        <f t="shared" si="320"/>
        <v>N</v>
      </c>
      <c r="D2611" s="52">
        <f>_xlfn.XLOOKUP(B2611,Cal_Date!B:B,Cal_Date!A:A,0)</f>
        <v>3</v>
      </c>
      <c r="E2611">
        <v>2019</v>
      </c>
      <c r="F2611" t="s">
        <v>125</v>
      </c>
      <c r="G2611" t="s">
        <v>129</v>
      </c>
      <c r="H2611" t="s">
        <v>48</v>
      </c>
      <c r="I2611" t="s">
        <v>18</v>
      </c>
      <c r="J2611" t="s">
        <v>10</v>
      </c>
      <c r="K2611" t="s">
        <v>43</v>
      </c>
      <c r="L2611">
        <v>1</v>
      </c>
      <c r="M2611">
        <v>1009</v>
      </c>
      <c r="O2611" t="s">
        <v>28</v>
      </c>
      <c r="R2611" t="s">
        <v>44</v>
      </c>
      <c r="S2611" s="49" t="str">
        <f t="shared" si="321"/>
        <v>Card</v>
      </c>
      <c r="T2611" s="3">
        <v>0.03</v>
      </c>
      <c r="U2611" s="2">
        <v>7.6229999999999993</v>
      </c>
      <c r="V2611" s="2">
        <v>1.46</v>
      </c>
      <c r="W2611" s="54">
        <f>_xlfn.XLOOKUP(M2611,Market!A:A,Market!F:F,0)</f>
        <v>8.8999999999999996E-2</v>
      </c>
      <c r="X2611" s="55">
        <f t="shared" si="322"/>
        <v>0.22868999999999998</v>
      </c>
      <c r="Y2611" s="55">
        <f t="shared" si="323"/>
        <v>6.1629999999999994</v>
      </c>
      <c r="Z2611" s="54">
        <f t="shared" si="324"/>
        <v>0.80847435392889933</v>
      </c>
      <c r="AA2611" s="49" t="str">
        <f t="shared" ca="1" si="325"/>
        <v>N</v>
      </c>
      <c r="AB2611" s="49">
        <f t="shared" ca="1" si="326"/>
        <v>5</v>
      </c>
      <c r="AC2611" s="49" t="str">
        <f t="shared" ca="1" si="327"/>
        <v>N</v>
      </c>
    </row>
    <row r="2612" spans="1:29" x14ac:dyDescent="0.25">
      <c r="A2612">
        <v>9909</v>
      </c>
      <c r="B2612" s="9">
        <v>43574</v>
      </c>
      <c r="C2612" s="50" t="str">
        <f t="shared" si="320"/>
        <v>N</v>
      </c>
      <c r="D2612" s="52">
        <f>_xlfn.XLOOKUP(B2612,Cal_Date!B:B,Cal_Date!A:A,0)</f>
        <v>3</v>
      </c>
      <c r="E2612">
        <v>2019</v>
      </c>
      <c r="F2612" t="s">
        <v>125</v>
      </c>
      <c r="G2612" t="s">
        <v>129</v>
      </c>
      <c r="H2612" t="s">
        <v>11</v>
      </c>
      <c r="I2612" t="s">
        <v>11</v>
      </c>
      <c r="J2612" t="s">
        <v>15</v>
      </c>
      <c r="K2612" t="s">
        <v>42</v>
      </c>
      <c r="L2612">
        <v>2</v>
      </c>
      <c r="M2612">
        <v>1001</v>
      </c>
      <c r="O2612" t="s">
        <v>25</v>
      </c>
      <c r="R2612" t="s">
        <v>44</v>
      </c>
      <c r="S2612" s="49" t="str">
        <f t="shared" si="321"/>
        <v>Card</v>
      </c>
      <c r="T2612" s="3">
        <v>0.03</v>
      </c>
      <c r="U2612" s="2">
        <v>5.3000000000000007</v>
      </c>
      <c r="V2612" s="2">
        <v>1.74</v>
      </c>
      <c r="W2612" s="54">
        <f>_xlfn.XLOOKUP(M2612,Market!A:A,Market!F:F,0)</f>
        <v>0.06</v>
      </c>
      <c r="X2612" s="55">
        <f t="shared" si="322"/>
        <v>0.159</v>
      </c>
      <c r="Y2612" s="55">
        <f t="shared" si="323"/>
        <v>3.5600000000000005</v>
      </c>
      <c r="Z2612" s="54">
        <f t="shared" si="324"/>
        <v>0.67169811320754713</v>
      </c>
      <c r="AA2612" s="49" t="str">
        <f t="shared" ca="1" si="325"/>
        <v>N</v>
      </c>
      <c r="AB2612" s="49">
        <f t="shared" ca="1" si="326"/>
        <v>5</v>
      </c>
      <c r="AC2612" s="49" t="str">
        <f t="shared" ca="1" si="327"/>
        <v>N</v>
      </c>
    </row>
    <row r="2613" spans="1:29" x14ac:dyDescent="0.25">
      <c r="A2613">
        <v>9910</v>
      </c>
      <c r="B2613" s="9">
        <v>43574</v>
      </c>
      <c r="C2613" s="50" t="str">
        <f t="shared" si="320"/>
        <v>N</v>
      </c>
      <c r="D2613" s="52">
        <f>_xlfn.XLOOKUP(B2613,Cal_Date!B:B,Cal_Date!A:A,0)</f>
        <v>3</v>
      </c>
      <c r="E2613">
        <v>2019</v>
      </c>
      <c r="F2613" t="s">
        <v>125</v>
      </c>
      <c r="G2613" t="s">
        <v>129</v>
      </c>
      <c r="H2613" t="s">
        <v>11</v>
      </c>
      <c r="I2613" t="s">
        <v>13</v>
      </c>
      <c r="J2613" t="s">
        <v>15</v>
      </c>
      <c r="K2613" t="s">
        <v>42</v>
      </c>
      <c r="L2613">
        <v>1</v>
      </c>
      <c r="M2613">
        <v>1010</v>
      </c>
      <c r="O2613" t="s">
        <v>25</v>
      </c>
      <c r="R2613" t="s">
        <v>44</v>
      </c>
      <c r="S2613" s="49" t="str">
        <f t="shared" si="321"/>
        <v>Card</v>
      </c>
      <c r="T2613" s="3">
        <v>0.03</v>
      </c>
      <c r="U2613" s="2">
        <v>2.7</v>
      </c>
      <c r="V2613" s="2">
        <v>1.42</v>
      </c>
      <c r="W2613" s="54">
        <f>_xlfn.XLOOKUP(M2613,Market!A:A,Market!F:F,0)</f>
        <v>0.08</v>
      </c>
      <c r="X2613" s="55">
        <f t="shared" si="322"/>
        <v>8.1000000000000003E-2</v>
      </c>
      <c r="Y2613" s="55">
        <f t="shared" si="323"/>
        <v>1.2800000000000002</v>
      </c>
      <c r="Z2613" s="54">
        <f t="shared" si="324"/>
        <v>0.47407407407407415</v>
      </c>
      <c r="AA2613" s="49" t="str">
        <f t="shared" ca="1" si="325"/>
        <v>N</v>
      </c>
      <c r="AB2613" s="49">
        <f t="shared" ca="1" si="326"/>
        <v>5</v>
      </c>
      <c r="AC2613" s="49" t="str">
        <f t="shared" ca="1" si="327"/>
        <v>N</v>
      </c>
    </row>
    <row r="2614" spans="1:29" x14ac:dyDescent="0.25">
      <c r="A2614">
        <v>9911</v>
      </c>
      <c r="B2614" s="9">
        <v>43574</v>
      </c>
      <c r="C2614" s="50" t="str">
        <f t="shared" si="320"/>
        <v>N</v>
      </c>
      <c r="D2614" s="52">
        <f>_xlfn.XLOOKUP(B2614,Cal_Date!B:B,Cal_Date!A:A,0)</f>
        <v>3</v>
      </c>
      <c r="E2614">
        <v>2019</v>
      </c>
      <c r="F2614" t="s">
        <v>125</v>
      </c>
      <c r="G2614" t="s">
        <v>129</v>
      </c>
      <c r="H2614" t="s">
        <v>11</v>
      </c>
      <c r="I2614" t="s">
        <v>13</v>
      </c>
      <c r="J2614" t="s">
        <v>15</v>
      </c>
      <c r="K2614" t="s">
        <v>42</v>
      </c>
      <c r="L2614">
        <v>2</v>
      </c>
      <c r="M2614">
        <v>1010</v>
      </c>
      <c r="O2614" t="s">
        <v>25</v>
      </c>
      <c r="R2614" t="s">
        <v>44</v>
      </c>
      <c r="S2614" s="49" t="str">
        <f t="shared" si="321"/>
        <v>Card</v>
      </c>
      <c r="T2614" s="3">
        <v>0.03</v>
      </c>
      <c r="U2614" s="2">
        <v>5.4</v>
      </c>
      <c r="V2614" s="2">
        <v>2.84</v>
      </c>
      <c r="W2614" s="54">
        <f>_xlfn.XLOOKUP(M2614,Market!A:A,Market!F:F,0)</f>
        <v>0.08</v>
      </c>
      <c r="X2614" s="55">
        <f t="shared" si="322"/>
        <v>0.16200000000000001</v>
      </c>
      <c r="Y2614" s="55">
        <f t="shared" si="323"/>
        <v>2.5600000000000005</v>
      </c>
      <c r="Z2614" s="54">
        <f t="shared" si="324"/>
        <v>0.47407407407407415</v>
      </c>
      <c r="AA2614" s="49" t="str">
        <f t="shared" ca="1" si="325"/>
        <v>N</v>
      </c>
      <c r="AB2614" s="49">
        <f t="shared" ca="1" si="326"/>
        <v>5</v>
      </c>
      <c r="AC2614" s="49" t="str">
        <f t="shared" ca="1" si="327"/>
        <v>N</v>
      </c>
    </row>
    <row r="2615" spans="1:29" x14ac:dyDescent="0.25">
      <c r="A2615">
        <v>9912</v>
      </c>
      <c r="B2615" s="9">
        <v>43574</v>
      </c>
      <c r="C2615" s="50" t="str">
        <f t="shared" si="320"/>
        <v>N</v>
      </c>
      <c r="D2615" s="52">
        <f>_xlfn.XLOOKUP(B2615,Cal_Date!B:B,Cal_Date!A:A,0)</f>
        <v>3</v>
      </c>
      <c r="E2615">
        <v>2019</v>
      </c>
      <c r="F2615" t="s">
        <v>125</v>
      </c>
      <c r="G2615" t="s">
        <v>129</v>
      </c>
      <c r="H2615" t="s">
        <v>14</v>
      </c>
      <c r="I2615" t="s">
        <v>18</v>
      </c>
      <c r="J2615" t="s">
        <v>15</v>
      </c>
      <c r="K2615" t="s">
        <v>43</v>
      </c>
      <c r="L2615">
        <v>1</v>
      </c>
      <c r="M2615">
        <v>1010</v>
      </c>
      <c r="O2615" t="s">
        <v>25</v>
      </c>
      <c r="R2615" t="s">
        <v>44</v>
      </c>
      <c r="S2615" s="49" t="str">
        <f t="shared" si="321"/>
        <v>Card</v>
      </c>
      <c r="T2615" s="3">
        <v>0.03</v>
      </c>
      <c r="U2615" s="2">
        <v>7.0200000000000005</v>
      </c>
      <c r="V2615" s="2">
        <v>2.1</v>
      </c>
      <c r="W2615" s="54">
        <f>_xlfn.XLOOKUP(M2615,Market!A:A,Market!F:F,0)</f>
        <v>0.08</v>
      </c>
      <c r="X2615" s="55">
        <f t="shared" si="322"/>
        <v>0.21060000000000001</v>
      </c>
      <c r="Y2615" s="55">
        <f t="shared" si="323"/>
        <v>4.92</v>
      </c>
      <c r="Z2615" s="54">
        <f t="shared" si="324"/>
        <v>0.70085470085470081</v>
      </c>
      <c r="AA2615" s="49" t="str">
        <f t="shared" ca="1" si="325"/>
        <v>N</v>
      </c>
      <c r="AB2615" s="49">
        <f t="shared" ca="1" si="326"/>
        <v>5</v>
      </c>
      <c r="AC2615" s="49" t="str">
        <f t="shared" ca="1" si="327"/>
        <v>N</v>
      </c>
    </row>
    <row r="2616" spans="1:29" x14ac:dyDescent="0.25">
      <c r="A2616">
        <v>9913</v>
      </c>
      <c r="B2616" s="9">
        <v>43574</v>
      </c>
      <c r="C2616" s="50" t="str">
        <f t="shared" si="320"/>
        <v>N</v>
      </c>
      <c r="D2616" s="52">
        <f>_xlfn.XLOOKUP(B2616,Cal_Date!B:B,Cal_Date!A:A,0)</f>
        <v>3</v>
      </c>
      <c r="E2616">
        <v>2019</v>
      </c>
      <c r="F2616" t="s">
        <v>125</v>
      </c>
      <c r="G2616" t="s">
        <v>129</v>
      </c>
      <c r="H2616" t="s">
        <v>11</v>
      </c>
      <c r="I2616" t="s">
        <v>11</v>
      </c>
      <c r="J2616" t="s">
        <v>15</v>
      </c>
      <c r="K2616" t="s">
        <v>42</v>
      </c>
      <c r="L2616">
        <v>1</v>
      </c>
      <c r="M2616">
        <v>1010</v>
      </c>
      <c r="O2616" t="s">
        <v>25</v>
      </c>
      <c r="R2616" t="s">
        <v>44</v>
      </c>
      <c r="S2616" s="49" t="str">
        <f t="shared" si="321"/>
        <v>Card</v>
      </c>
      <c r="T2616" s="3">
        <v>0.03</v>
      </c>
      <c r="U2616" s="2">
        <v>2.7</v>
      </c>
      <c r="V2616" s="2">
        <v>0.87</v>
      </c>
      <c r="W2616" s="54">
        <f>_xlfn.XLOOKUP(M2616,Market!A:A,Market!F:F,0)</f>
        <v>0.08</v>
      </c>
      <c r="X2616" s="55">
        <f t="shared" si="322"/>
        <v>8.1000000000000003E-2</v>
      </c>
      <c r="Y2616" s="55">
        <f t="shared" si="323"/>
        <v>1.83</v>
      </c>
      <c r="Z2616" s="54">
        <f t="shared" si="324"/>
        <v>0.67777777777777781</v>
      </c>
      <c r="AA2616" s="49" t="str">
        <f t="shared" ca="1" si="325"/>
        <v>N</v>
      </c>
      <c r="AB2616" s="49">
        <f t="shared" ca="1" si="326"/>
        <v>5</v>
      </c>
      <c r="AC2616" s="49" t="str">
        <f t="shared" ca="1" si="327"/>
        <v>N</v>
      </c>
    </row>
    <row r="2617" spans="1:29" x14ac:dyDescent="0.25">
      <c r="A2617">
        <v>9914</v>
      </c>
      <c r="B2617" s="9">
        <v>43574</v>
      </c>
      <c r="C2617" s="50" t="str">
        <f t="shared" si="320"/>
        <v>N</v>
      </c>
      <c r="D2617" s="52">
        <f>_xlfn.XLOOKUP(B2617,Cal_Date!B:B,Cal_Date!A:A,0)</f>
        <v>3</v>
      </c>
      <c r="E2617">
        <v>2019</v>
      </c>
      <c r="F2617" t="s">
        <v>125</v>
      </c>
      <c r="G2617" t="s">
        <v>129</v>
      </c>
      <c r="H2617" t="s">
        <v>11</v>
      </c>
      <c r="I2617" t="s">
        <v>11</v>
      </c>
      <c r="J2617" t="s">
        <v>15</v>
      </c>
      <c r="K2617" t="s">
        <v>42</v>
      </c>
      <c r="L2617">
        <v>1</v>
      </c>
      <c r="M2617">
        <v>1011</v>
      </c>
      <c r="O2617" t="s">
        <v>25</v>
      </c>
      <c r="R2617" t="s">
        <v>44</v>
      </c>
      <c r="S2617" s="49" t="str">
        <f t="shared" si="321"/>
        <v>Card</v>
      </c>
      <c r="T2617" s="3">
        <v>0.03</v>
      </c>
      <c r="U2617" s="2">
        <v>2.6500000000000004</v>
      </c>
      <c r="V2617" s="2">
        <v>0.87</v>
      </c>
      <c r="W2617" s="54">
        <f>_xlfn.XLOOKUP(M2617,Market!A:A,Market!F:F,0)</f>
        <v>0.06</v>
      </c>
      <c r="X2617" s="55">
        <f t="shared" si="322"/>
        <v>7.9500000000000001E-2</v>
      </c>
      <c r="Y2617" s="55">
        <f t="shared" si="323"/>
        <v>1.7800000000000002</v>
      </c>
      <c r="Z2617" s="54">
        <f t="shared" si="324"/>
        <v>0.67169811320754713</v>
      </c>
      <c r="AA2617" s="49" t="str">
        <f t="shared" ca="1" si="325"/>
        <v>N</v>
      </c>
      <c r="AB2617" s="49">
        <f t="shared" ca="1" si="326"/>
        <v>5</v>
      </c>
      <c r="AC2617" s="49" t="str">
        <f t="shared" ca="1" si="327"/>
        <v>N</v>
      </c>
    </row>
    <row r="2618" spans="1:29" x14ac:dyDescent="0.25">
      <c r="A2618">
        <v>9915</v>
      </c>
      <c r="B2618" s="9">
        <v>43574</v>
      </c>
      <c r="C2618" s="50" t="str">
        <f t="shared" si="320"/>
        <v>N</v>
      </c>
      <c r="D2618" s="52">
        <f>_xlfn.XLOOKUP(B2618,Cal_Date!B:B,Cal_Date!A:A,0)</f>
        <v>3</v>
      </c>
      <c r="E2618">
        <v>2019</v>
      </c>
      <c r="F2618" t="s">
        <v>125</v>
      </c>
      <c r="G2618" t="s">
        <v>129</v>
      </c>
      <c r="H2618" t="s">
        <v>11</v>
      </c>
      <c r="I2618" t="s">
        <v>11</v>
      </c>
      <c r="J2618" t="s">
        <v>15</v>
      </c>
      <c r="K2618" t="s">
        <v>42</v>
      </c>
      <c r="L2618">
        <v>1</v>
      </c>
      <c r="M2618">
        <v>1007</v>
      </c>
      <c r="O2618" t="s">
        <v>28</v>
      </c>
      <c r="R2618" t="s">
        <v>44</v>
      </c>
      <c r="S2618" s="49" t="str">
        <f t="shared" si="321"/>
        <v>Card</v>
      </c>
      <c r="T2618" s="3">
        <v>0.03</v>
      </c>
      <c r="U2618" s="2">
        <v>2.7225000000000001</v>
      </c>
      <c r="V2618" s="2">
        <v>0.87</v>
      </c>
      <c r="W2618" s="54">
        <f>_xlfn.XLOOKUP(M2618,Market!A:A,Market!F:F,0)</f>
        <v>8.8999999999999996E-2</v>
      </c>
      <c r="X2618" s="55">
        <f t="shared" si="322"/>
        <v>8.1674999999999998E-2</v>
      </c>
      <c r="Y2618" s="55">
        <f t="shared" si="323"/>
        <v>1.8525</v>
      </c>
      <c r="Z2618" s="54">
        <f t="shared" si="324"/>
        <v>0.68044077134986225</v>
      </c>
      <c r="AA2618" s="49" t="str">
        <f t="shared" ca="1" si="325"/>
        <v>N</v>
      </c>
      <c r="AB2618" s="49">
        <f t="shared" ca="1" si="326"/>
        <v>5</v>
      </c>
      <c r="AC2618" s="49" t="str">
        <f t="shared" ca="1" si="327"/>
        <v>N</v>
      </c>
    </row>
    <row r="2619" spans="1:29" x14ac:dyDescent="0.25">
      <c r="A2619">
        <v>9916</v>
      </c>
      <c r="B2619" s="9">
        <v>43574</v>
      </c>
      <c r="C2619" s="50" t="str">
        <f t="shared" si="320"/>
        <v>N</v>
      </c>
      <c r="D2619" s="52">
        <f>_xlfn.XLOOKUP(B2619,Cal_Date!B:B,Cal_Date!A:A,0)</f>
        <v>3</v>
      </c>
      <c r="E2619">
        <v>2019</v>
      </c>
      <c r="F2619" t="s">
        <v>125</v>
      </c>
      <c r="G2619" t="s">
        <v>129</v>
      </c>
      <c r="H2619" t="s">
        <v>48</v>
      </c>
      <c r="I2619" t="s">
        <v>18</v>
      </c>
      <c r="J2619" t="s">
        <v>10</v>
      </c>
      <c r="K2619" t="s">
        <v>43</v>
      </c>
      <c r="L2619">
        <v>2</v>
      </c>
      <c r="M2619">
        <v>1007</v>
      </c>
      <c r="O2619" t="s">
        <v>28</v>
      </c>
      <c r="R2619" t="s">
        <v>44</v>
      </c>
      <c r="S2619" s="49" t="str">
        <f t="shared" si="321"/>
        <v>Card</v>
      </c>
      <c r="T2619" s="3">
        <v>0.03</v>
      </c>
      <c r="U2619" s="2">
        <v>15.245999999999999</v>
      </c>
      <c r="V2619" s="2">
        <v>2.92</v>
      </c>
      <c r="W2619" s="54">
        <f>_xlfn.XLOOKUP(M2619,Market!A:A,Market!F:F,0)</f>
        <v>8.8999999999999996E-2</v>
      </c>
      <c r="X2619" s="55">
        <f t="shared" si="322"/>
        <v>0.45737999999999995</v>
      </c>
      <c r="Y2619" s="55">
        <f t="shared" si="323"/>
        <v>12.325999999999999</v>
      </c>
      <c r="Z2619" s="54">
        <f t="shared" si="324"/>
        <v>0.80847435392889933</v>
      </c>
      <c r="AA2619" s="49" t="str">
        <f t="shared" ca="1" si="325"/>
        <v>N</v>
      </c>
      <c r="AB2619" s="49">
        <f t="shared" ca="1" si="326"/>
        <v>5</v>
      </c>
      <c r="AC2619" s="49" t="str">
        <f t="shared" ca="1" si="327"/>
        <v>N</v>
      </c>
    </row>
    <row r="2620" spans="1:29" x14ac:dyDescent="0.25">
      <c r="A2620">
        <v>9917</v>
      </c>
      <c r="B2620" s="9">
        <v>43574</v>
      </c>
      <c r="C2620" s="50" t="str">
        <f t="shared" si="320"/>
        <v>N</v>
      </c>
      <c r="D2620" s="52">
        <f>_xlfn.XLOOKUP(B2620,Cal_Date!B:B,Cal_Date!A:A,0)</f>
        <v>3</v>
      </c>
      <c r="E2620">
        <v>2019</v>
      </c>
      <c r="F2620" t="s">
        <v>125</v>
      </c>
      <c r="G2620" t="s">
        <v>129</v>
      </c>
      <c r="H2620" t="s">
        <v>11</v>
      </c>
      <c r="I2620" t="s">
        <v>11</v>
      </c>
      <c r="J2620" t="s">
        <v>15</v>
      </c>
      <c r="K2620" t="s">
        <v>42</v>
      </c>
      <c r="L2620">
        <v>1</v>
      </c>
      <c r="M2620">
        <v>1008</v>
      </c>
      <c r="O2620" t="s">
        <v>28</v>
      </c>
      <c r="R2620" t="s">
        <v>44</v>
      </c>
      <c r="S2620" s="49" t="str">
        <f t="shared" si="321"/>
        <v>Card</v>
      </c>
      <c r="T2620" s="3">
        <v>0.03</v>
      </c>
      <c r="U2620" s="2">
        <v>2.7225000000000001</v>
      </c>
      <c r="V2620" s="2">
        <v>0.87</v>
      </c>
      <c r="W2620" s="54">
        <f>_xlfn.XLOOKUP(M2620,Market!A:A,Market!F:F,0)</f>
        <v>8.8999999999999996E-2</v>
      </c>
      <c r="X2620" s="55">
        <f t="shared" si="322"/>
        <v>8.1674999999999998E-2</v>
      </c>
      <c r="Y2620" s="55">
        <f t="shared" si="323"/>
        <v>1.8525</v>
      </c>
      <c r="Z2620" s="54">
        <f t="shared" si="324"/>
        <v>0.68044077134986225</v>
      </c>
      <c r="AA2620" s="49" t="str">
        <f t="shared" ca="1" si="325"/>
        <v>N</v>
      </c>
      <c r="AB2620" s="49">
        <f t="shared" ca="1" si="326"/>
        <v>5</v>
      </c>
      <c r="AC2620" s="49" t="str">
        <f t="shared" ca="1" si="327"/>
        <v>N</v>
      </c>
    </row>
    <row r="2621" spans="1:29" x14ac:dyDescent="0.25">
      <c r="A2621">
        <v>9918</v>
      </c>
      <c r="B2621" s="9">
        <v>43574</v>
      </c>
      <c r="C2621" s="50" t="str">
        <f t="shared" si="320"/>
        <v>N</v>
      </c>
      <c r="D2621" s="52">
        <f>_xlfn.XLOOKUP(B2621,Cal_Date!B:B,Cal_Date!A:A,0)</f>
        <v>3</v>
      </c>
      <c r="E2621">
        <v>2019</v>
      </c>
      <c r="F2621" t="s">
        <v>125</v>
      </c>
      <c r="G2621" t="s">
        <v>129</v>
      </c>
      <c r="H2621" t="s">
        <v>11</v>
      </c>
      <c r="I2621" t="s">
        <v>13</v>
      </c>
      <c r="J2621" t="s">
        <v>15</v>
      </c>
      <c r="K2621" t="s">
        <v>42</v>
      </c>
      <c r="L2621">
        <v>1</v>
      </c>
      <c r="M2621">
        <v>1004</v>
      </c>
      <c r="O2621" t="s">
        <v>28</v>
      </c>
      <c r="R2621" t="s">
        <v>44</v>
      </c>
      <c r="S2621" s="49" t="str">
        <f t="shared" si="321"/>
        <v>Card</v>
      </c>
      <c r="T2621" s="3">
        <v>0.03</v>
      </c>
      <c r="U2621" s="2">
        <v>2.6500000000000004</v>
      </c>
      <c r="V2621" s="2">
        <v>1.42</v>
      </c>
      <c r="W2621" s="54">
        <f>_xlfn.XLOOKUP(M2621,Market!A:A,Market!F:F,0)</f>
        <v>0.06</v>
      </c>
      <c r="X2621" s="55">
        <f t="shared" si="322"/>
        <v>7.9500000000000001E-2</v>
      </c>
      <c r="Y2621" s="55">
        <f t="shared" si="323"/>
        <v>1.2300000000000004</v>
      </c>
      <c r="Z2621" s="54">
        <f t="shared" si="324"/>
        <v>0.46415094339622653</v>
      </c>
      <c r="AA2621" s="49" t="str">
        <f t="shared" ca="1" si="325"/>
        <v>N</v>
      </c>
      <c r="AB2621" s="49">
        <f t="shared" ca="1" si="326"/>
        <v>5</v>
      </c>
      <c r="AC2621" s="49" t="str">
        <f t="shared" ca="1" si="327"/>
        <v>N</v>
      </c>
    </row>
    <row r="2622" spans="1:29" x14ac:dyDescent="0.25">
      <c r="A2622">
        <v>9919</v>
      </c>
      <c r="B2622" s="9">
        <v>43574</v>
      </c>
      <c r="C2622" s="50" t="str">
        <f t="shared" si="320"/>
        <v>N</v>
      </c>
      <c r="D2622" s="52">
        <f>_xlfn.XLOOKUP(B2622,Cal_Date!B:B,Cal_Date!A:A,0)</f>
        <v>3</v>
      </c>
      <c r="E2622">
        <v>2019</v>
      </c>
      <c r="F2622" t="s">
        <v>125</v>
      </c>
      <c r="G2622" t="s">
        <v>129</v>
      </c>
      <c r="H2622" t="s">
        <v>11</v>
      </c>
      <c r="I2622" t="s">
        <v>11</v>
      </c>
      <c r="J2622" t="s">
        <v>15</v>
      </c>
      <c r="K2622" t="s">
        <v>42</v>
      </c>
      <c r="L2622">
        <v>1</v>
      </c>
      <c r="M2622">
        <v>1003</v>
      </c>
      <c r="O2622" t="s">
        <v>25</v>
      </c>
      <c r="R2622" t="s">
        <v>44</v>
      </c>
      <c r="S2622" s="49" t="str">
        <f t="shared" si="321"/>
        <v>Card</v>
      </c>
      <c r="T2622" s="3">
        <v>0.03</v>
      </c>
      <c r="U2622" s="2">
        <v>2.6500000000000004</v>
      </c>
      <c r="V2622" s="2">
        <v>0.87</v>
      </c>
      <c r="W2622" s="54">
        <f>_xlfn.XLOOKUP(M2622,Market!A:A,Market!F:F,0)</f>
        <v>0.06</v>
      </c>
      <c r="X2622" s="55">
        <f t="shared" si="322"/>
        <v>7.9500000000000001E-2</v>
      </c>
      <c r="Y2622" s="55">
        <f t="shared" si="323"/>
        <v>1.7800000000000002</v>
      </c>
      <c r="Z2622" s="54">
        <f t="shared" si="324"/>
        <v>0.67169811320754713</v>
      </c>
      <c r="AA2622" s="49" t="str">
        <f t="shared" ca="1" si="325"/>
        <v>N</v>
      </c>
      <c r="AB2622" s="49">
        <f t="shared" ca="1" si="326"/>
        <v>5</v>
      </c>
      <c r="AC2622" s="49" t="str">
        <f t="shared" ca="1" si="327"/>
        <v>N</v>
      </c>
    </row>
    <row r="2623" spans="1:29" x14ac:dyDescent="0.25">
      <c r="A2623">
        <v>9920</v>
      </c>
      <c r="B2623" s="9">
        <v>43574</v>
      </c>
      <c r="C2623" s="50" t="str">
        <f t="shared" si="320"/>
        <v>N</v>
      </c>
      <c r="D2623" s="52">
        <f>_xlfn.XLOOKUP(B2623,Cal_Date!B:B,Cal_Date!A:A,0)</f>
        <v>3</v>
      </c>
      <c r="E2623">
        <v>2019</v>
      </c>
      <c r="F2623" t="s">
        <v>125</v>
      </c>
      <c r="G2623" t="s">
        <v>129</v>
      </c>
      <c r="H2623" t="s">
        <v>11</v>
      </c>
      <c r="I2623" t="s">
        <v>11</v>
      </c>
      <c r="J2623" t="s">
        <v>15</v>
      </c>
      <c r="K2623" t="s">
        <v>42</v>
      </c>
      <c r="L2623">
        <v>1</v>
      </c>
      <c r="M2623">
        <v>1002</v>
      </c>
      <c r="O2623" t="s">
        <v>28</v>
      </c>
      <c r="R2623" t="s">
        <v>44</v>
      </c>
      <c r="S2623" s="49" t="str">
        <f t="shared" si="321"/>
        <v>Card</v>
      </c>
      <c r="T2623" s="3">
        <v>0.03</v>
      </c>
      <c r="U2623" s="2">
        <v>2.6500000000000004</v>
      </c>
      <c r="V2623" s="2">
        <v>0.87</v>
      </c>
      <c r="W2623" s="54">
        <f>_xlfn.XLOOKUP(M2623,Market!A:A,Market!F:F,0)</f>
        <v>0.06</v>
      </c>
      <c r="X2623" s="55">
        <f t="shared" si="322"/>
        <v>7.9500000000000001E-2</v>
      </c>
      <c r="Y2623" s="55">
        <f t="shared" si="323"/>
        <v>1.7800000000000002</v>
      </c>
      <c r="Z2623" s="54">
        <f t="shared" si="324"/>
        <v>0.67169811320754713</v>
      </c>
      <c r="AA2623" s="49" t="str">
        <f t="shared" ca="1" si="325"/>
        <v>N</v>
      </c>
      <c r="AB2623" s="49">
        <f t="shared" ca="1" si="326"/>
        <v>5</v>
      </c>
      <c r="AC2623" s="49" t="str">
        <f t="shared" ca="1" si="327"/>
        <v>N</v>
      </c>
    </row>
    <row r="2624" spans="1:29" x14ac:dyDescent="0.25">
      <c r="A2624">
        <v>9921</v>
      </c>
      <c r="B2624" s="9">
        <v>43574</v>
      </c>
      <c r="C2624" s="50" t="str">
        <f t="shared" si="320"/>
        <v>N</v>
      </c>
      <c r="D2624" s="52">
        <f>_xlfn.XLOOKUP(B2624,Cal_Date!B:B,Cal_Date!A:A,0)</f>
        <v>3</v>
      </c>
      <c r="E2624">
        <v>2019</v>
      </c>
      <c r="F2624" t="s">
        <v>125</v>
      </c>
      <c r="G2624" t="s">
        <v>129</v>
      </c>
      <c r="H2624" t="s">
        <v>48</v>
      </c>
      <c r="I2624" t="s">
        <v>18</v>
      </c>
      <c r="J2624" t="s">
        <v>10</v>
      </c>
      <c r="K2624" t="s">
        <v>43</v>
      </c>
      <c r="L2624">
        <v>1</v>
      </c>
      <c r="M2624">
        <v>1007</v>
      </c>
      <c r="O2624" t="s">
        <v>28</v>
      </c>
      <c r="R2624" t="s">
        <v>44</v>
      </c>
      <c r="S2624" s="49" t="str">
        <f t="shared" si="321"/>
        <v>Card</v>
      </c>
      <c r="T2624" s="3">
        <v>0.03</v>
      </c>
      <c r="U2624" s="2">
        <v>7.6229999999999993</v>
      </c>
      <c r="V2624" s="2">
        <v>1.46</v>
      </c>
      <c r="W2624" s="54">
        <f>_xlfn.XLOOKUP(M2624,Market!A:A,Market!F:F,0)</f>
        <v>8.8999999999999996E-2</v>
      </c>
      <c r="X2624" s="55">
        <f t="shared" si="322"/>
        <v>0.22868999999999998</v>
      </c>
      <c r="Y2624" s="55">
        <f t="shared" si="323"/>
        <v>6.1629999999999994</v>
      </c>
      <c r="Z2624" s="54">
        <f t="shared" si="324"/>
        <v>0.80847435392889933</v>
      </c>
      <c r="AA2624" s="49" t="str">
        <f t="shared" ca="1" si="325"/>
        <v>N</v>
      </c>
      <c r="AB2624" s="49">
        <f t="shared" ca="1" si="326"/>
        <v>5</v>
      </c>
      <c r="AC2624" s="49" t="str">
        <f t="shared" ca="1" si="327"/>
        <v>N</v>
      </c>
    </row>
    <row r="2625" spans="1:29" x14ac:dyDescent="0.25">
      <c r="A2625">
        <v>9922</v>
      </c>
      <c r="B2625" s="9">
        <v>43574</v>
      </c>
      <c r="C2625" s="50" t="str">
        <f t="shared" si="320"/>
        <v>N</v>
      </c>
      <c r="D2625" s="52">
        <f>_xlfn.XLOOKUP(B2625,Cal_Date!B:B,Cal_Date!A:A,0)</f>
        <v>3</v>
      </c>
      <c r="E2625">
        <v>2019</v>
      </c>
      <c r="F2625" t="s">
        <v>125</v>
      </c>
      <c r="G2625" t="s">
        <v>129</v>
      </c>
      <c r="H2625" t="s">
        <v>48</v>
      </c>
      <c r="I2625" t="s">
        <v>18</v>
      </c>
      <c r="J2625" t="s">
        <v>10</v>
      </c>
      <c r="K2625" t="s">
        <v>43</v>
      </c>
      <c r="L2625">
        <v>2</v>
      </c>
      <c r="M2625">
        <v>1008</v>
      </c>
      <c r="O2625" t="s">
        <v>28</v>
      </c>
      <c r="R2625" t="s">
        <v>44</v>
      </c>
      <c r="S2625" s="49" t="str">
        <f t="shared" si="321"/>
        <v>Card</v>
      </c>
      <c r="T2625" s="3">
        <v>0.03</v>
      </c>
      <c r="U2625" s="2">
        <v>15.245999999999999</v>
      </c>
      <c r="V2625" s="2">
        <v>2.92</v>
      </c>
      <c r="W2625" s="54">
        <f>_xlfn.XLOOKUP(M2625,Market!A:A,Market!F:F,0)</f>
        <v>8.8999999999999996E-2</v>
      </c>
      <c r="X2625" s="55">
        <f t="shared" si="322"/>
        <v>0.45737999999999995</v>
      </c>
      <c r="Y2625" s="55">
        <f t="shared" si="323"/>
        <v>12.325999999999999</v>
      </c>
      <c r="Z2625" s="54">
        <f t="shared" si="324"/>
        <v>0.80847435392889933</v>
      </c>
      <c r="AA2625" s="49" t="str">
        <f t="shared" ca="1" si="325"/>
        <v>N</v>
      </c>
      <c r="AB2625" s="49">
        <f t="shared" ca="1" si="326"/>
        <v>5</v>
      </c>
      <c r="AC2625" s="49" t="str">
        <f t="shared" ca="1" si="327"/>
        <v>N</v>
      </c>
    </row>
    <row r="2626" spans="1:29" x14ac:dyDescent="0.25">
      <c r="A2626">
        <v>9923</v>
      </c>
      <c r="B2626" s="9">
        <v>43574</v>
      </c>
      <c r="C2626" s="50" t="str">
        <f t="shared" si="320"/>
        <v>N</v>
      </c>
      <c r="D2626" s="52">
        <f>_xlfn.XLOOKUP(B2626,Cal_Date!B:B,Cal_Date!A:A,0)</f>
        <v>3</v>
      </c>
      <c r="E2626">
        <v>2019</v>
      </c>
      <c r="F2626" t="s">
        <v>125</v>
      </c>
      <c r="G2626" t="s">
        <v>129</v>
      </c>
      <c r="H2626" t="s">
        <v>11</v>
      </c>
      <c r="I2626" t="s">
        <v>11</v>
      </c>
      <c r="J2626" t="s">
        <v>15</v>
      </c>
      <c r="K2626" t="s">
        <v>42</v>
      </c>
      <c r="L2626">
        <v>2</v>
      </c>
      <c r="M2626">
        <v>1008</v>
      </c>
      <c r="O2626" t="s">
        <v>28</v>
      </c>
      <c r="R2626" t="s">
        <v>44</v>
      </c>
      <c r="S2626" s="49" t="str">
        <f t="shared" si="321"/>
        <v>Card</v>
      </c>
      <c r="T2626" s="3">
        <v>0.03</v>
      </c>
      <c r="U2626" s="2">
        <v>5.4450000000000003</v>
      </c>
      <c r="V2626" s="2">
        <v>1.74</v>
      </c>
      <c r="W2626" s="54">
        <f>_xlfn.XLOOKUP(M2626,Market!A:A,Market!F:F,0)</f>
        <v>8.8999999999999996E-2</v>
      </c>
      <c r="X2626" s="55">
        <f t="shared" si="322"/>
        <v>0.16335</v>
      </c>
      <c r="Y2626" s="55">
        <f t="shared" si="323"/>
        <v>3.7050000000000001</v>
      </c>
      <c r="Z2626" s="54">
        <f t="shared" si="324"/>
        <v>0.68044077134986225</v>
      </c>
      <c r="AA2626" s="49" t="str">
        <f t="shared" ca="1" si="325"/>
        <v>N</v>
      </c>
      <c r="AB2626" s="49">
        <f t="shared" ca="1" si="326"/>
        <v>5</v>
      </c>
      <c r="AC2626" s="49" t="str">
        <f t="shared" ca="1" si="327"/>
        <v>N</v>
      </c>
    </row>
    <row r="2627" spans="1:29" x14ac:dyDescent="0.25">
      <c r="A2627">
        <v>9924</v>
      </c>
      <c r="B2627" s="9">
        <v>43574</v>
      </c>
      <c r="C2627" s="50" t="str">
        <f t="shared" ref="C2627:C2690" si="328">IF(OR(B2627="04/01/2018"+0,B2627="04/02/2018"+0),"Y","N")</f>
        <v>N</v>
      </c>
      <c r="D2627" s="52">
        <f>_xlfn.XLOOKUP(B2627,Cal_Date!B:B,Cal_Date!A:A,0)</f>
        <v>3</v>
      </c>
      <c r="E2627">
        <v>2019</v>
      </c>
      <c r="F2627" t="s">
        <v>125</v>
      </c>
      <c r="G2627" t="s">
        <v>129</v>
      </c>
      <c r="H2627" t="s">
        <v>11</v>
      </c>
      <c r="I2627" t="s">
        <v>13</v>
      </c>
      <c r="J2627" t="s">
        <v>15</v>
      </c>
      <c r="K2627" t="s">
        <v>42</v>
      </c>
      <c r="L2627">
        <v>1</v>
      </c>
      <c r="M2627">
        <v>1000</v>
      </c>
      <c r="O2627" t="s">
        <v>25</v>
      </c>
      <c r="R2627" t="s">
        <v>44</v>
      </c>
      <c r="S2627" s="49" t="str">
        <f t="shared" ref="S2627:S2690" si="329">IF(R2627="Cash","Cash","Card")</f>
        <v>Card</v>
      </c>
      <c r="T2627" s="3">
        <v>0.03</v>
      </c>
      <c r="U2627" s="2">
        <v>2.7</v>
      </c>
      <c r="V2627" s="2">
        <v>1.42</v>
      </c>
      <c r="W2627" s="54">
        <f>_xlfn.XLOOKUP(M2627,Market!A:A,Market!F:F,0)</f>
        <v>0.08</v>
      </c>
      <c r="X2627" s="55">
        <f t="shared" ref="X2627:X2690" si="330">T2627*U2627</f>
        <v>8.1000000000000003E-2</v>
      </c>
      <c r="Y2627" s="55">
        <f t="shared" ref="Y2627:Y2690" si="331">U2627-V2627</f>
        <v>1.2800000000000002</v>
      </c>
      <c r="Z2627" s="54">
        <f t="shared" ref="Z2627:Z2690" si="332">Y2627/U2627</f>
        <v>0.47407407407407415</v>
      </c>
      <c r="AA2627" s="49" t="str">
        <f t="shared" ref="AA2627:AA2690" ca="1" si="333">IF(DATEDIF(B2627,TODAY(),"y")&gt;5,"Y","N")</f>
        <v>N</v>
      </c>
      <c r="AB2627" s="49">
        <f t="shared" ref="AB2627:AB2690" ca="1" si="334">DATEDIF(B2627,TODAY(),"y")</f>
        <v>5</v>
      </c>
      <c r="AC2627" s="49" t="str">
        <f t="shared" ref="AC2627:AC2690" ca="1" si="335">IF(AB2627&gt;5,"Y","N")</f>
        <v>N</v>
      </c>
    </row>
    <row r="2628" spans="1:29" x14ac:dyDescent="0.25">
      <c r="A2628">
        <v>9925</v>
      </c>
      <c r="B2628" s="9">
        <v>43574</v>
      </c>
      <c r="C2628" s="50" t="str">
        <f t="shared" si="328"/>
        <v>N</v>
      </c>
      <c r="D2628" s="52">
        <f>_xlfn.XLOOKUP(B2628,Cal_Date!B:B,Cal_Date!A:A,0)</f>
        <v>3</v>
      </c>
      <c r="E2628">
        <v>2019</v>
      </c>
      <c r="F2628" t="s">
        <v>125</v>
      </c>
      <c r="G2628" t="s">
        <v>129</v>
      </c>
      <c r="H2628" t="s">
        <v>14</v>
      </c>
      <c r="I2628" t="s">
        <v>18</v>
      </c>
      <c r="J2628" t="s">
        <v>15</v>
      </c>
      <c r="K2628" t="s">
        <v>43</v>
      </c>
      <c r="L2628">
        <v>1</v>
      </c>
      <c r="M2628">
        <v>1000</v>
      </c>
      <c r="O2628" t="s">
        <v>25</v>
      </c>
      <c r="R2628" t="s">
        <v>44</v>
      </c>
      <c r="S2628" s="49" t="str">
        <f t="shared" si="329"/>
        <v>Card</v>
      </c>
      <c r="T2628" s="3">
        <v>0.03</v>
      </c>
      <c r="U2628" s="2">
        <v>7.5600000000000005</v>
      </c>
      <c r="V2628" s="2">
        <v>2.2200000000000002</v>
      </c>
      <c r="W2628" s="54">
        <f>_xlfn.XLOOKUP(M2628,Market!A:A,Market!F:F,0)</f>
        <v>0.08</v>
      </c>
      <c r="X2628" s="55">
        <f t="shared" si="330"/>
        <v>0.2268</v>
      </c>
      <c r="Y2628" s="55">
        <f t="shared" si="331"/>
        <v>5.34</v>
      </c>
      <c r="Z2628" s="54">
        <f t="shared" si="332"/>
        <v>0.70634920634920628</v>
      </c>
      <c r="AA2628" s="49" t="str">
        <f t="shared" ca="1" si="333"/>
        <v>N</v>
      </c>
      <c r="AB2628" s="49">
        <f t="shared" ca="1" si="334"/>
        <v>5</v>
      </c>
      <c r="AC2628" s="49" t="str">
        <f t="shared" ca="1" si="335"/>
        <v>N</v>
      </c>
    </row>
    <row r="2629" spans="1:29" x14ac:dyDescent="0.25">
      <c r="A2629">
        <v>9926</v>
      </c>
      <c r="B2629" s="9">
        <v>43574</v>
      </c>
      <c r="C2629" s="50" t="str">
        <f t="shared" si="328"/>
        <v>N</v>
      </c>
      <c r="D2629" s="52">
        <f>_xlfn.XLOOKUP(B2629,Cal_Date!B:B,Cal_Date!A:A,0)</f>
        <v>3</v>
      </c>
      <c r="E2629">
        <v>2019</v>
      </c>
      <c r="F2629" t="s">
        <v>125</v>
      </c>
      <c r="G2629" t="s">
        <v>129</v>
      </c>
      <c r="H2629" t="s">
        <v>11</v>
      </c>
      <c r="I2629" t="s">
        <v>11</v>
      </c>
      <c r="J2629" t="s">
        <v>15</v>
      </c>
      <c r="K2629" t="s">
        <v>42</v>
      </c>
      <c r="L2629">
        <v>1</v>
      </c>
      <c r="M2629">
        <v>1000</v>
      </c>
      <c r="O2629" t="s">
        <v>25</v>
      </c>
      <c r="R2629" t="s">
        <v>44</v>
      </c>
      <c r="S2629" s="49" t="str">
        <f t="shared" si="329"/>
        <v>Card</v>
      </c>
      <c r="T2629" s="3">
        <v>0.03</v>
      </c>
      <c r="U2629" s="2">
        <v>2.7</v>
      </c>
      <c r="V2629" s="2">
        <v>0.87</v>
      </c>
      <c r="W2629" s="54">
        <f>_xlfn.XLOOKUP(M2629,Market!A:A,Market!F:F,0)</f>
        <v>0.08</v>
      </c>
      <c r="X2629" s="55">
        <f t="shared" si="330"/>
        <v>8.1000000000000003E-2</v>
      </c>
      <c r="Y2629" s="55">
        <f t="shared" si="331"/>
        <v>1.83</v>
      </c>
      <c r="Z2629" s="54">
        <f t="shared" si="332"/>
        <v>0.67777777777777781</v>
      </c>
      <c r="AA2629" s="49" t="str">
        <f t="shared" ca="1" si="333"/>
        <v>N</v>
      </c>
      <c r="AB2629" s="49">
        <f t="shared" ca="1" si="334"/>
        <v>5</v>
      </c>
      <c r="AC2629" s="49" t="str">
        <f t="shared" ca="1" si="335"/>
        <v>N</v>
      </c>
    </row>
    <row r="2630" spans="1:29" x14ac:dyDescent="0.25">
      <c r="A2630">
        <v>9927</v>
      </c>
      <c r="B2630" s="9">
        <v>43574</v>
      </c>
      <c r="C2630" s="50" t="str">
        <f t="shared" si="328"/>
        <v>N</v>
      </c>
      <c r="D2630" s="52">
        <f>_xlfn.XLOOKUP(B2630,Cal_Date!B:B,Cal_Date!A:A,0)</f>
        <v>3</v>
      </c>
      <c r="E2630">
        <v>2019</v>
      </c>
      <c r="F2630" t="s">
        <v>125</v>
      </c>
      <c r="G2630" t="s">
        <v>129</v>
      </c>
      <c r="H2630" t="s">
        <v>11</v>
      </c>
      <c r="I2630" t="s">
        <v>11</v>
      </c>
      <c r="J2630" t="s">
        <v>15</v>
      </c>
      <c r="K2630" t="s">
        <v>42</v>
      </c>
      <c r="L2630">
        <v>2</v>
      </c>
      <c r="M2630">
        <v>1001</v>
      </c>
      <c r="O2630" t="s">
        <v>25</v>
      </c>
      <c r="R2630" t="s">
        <v>44</v>
      </c>
      <c r="S2630" s="49" t="str">
        <f t="shared" si="329"/>
        <v>Card</v>
      </c>
      <c r="T2630" s="3">
        <v>0.03</v>
      </c>
      <c r="U2630" s="2">
        <v>5.3000000000000007</v>
      </c>
      <c r="V2630" s="2">
        <v>1.74</v>
      </c>
      <c r="W2630" s="54">
        <f>_xlfn.XLOOKUP(M2630,Market!A:A,Market!F:F,0)</f>
        <v>0.06</v>
      </c>
      <c r="X2630" s="55">
        <f t="shared" si="330"/>
        <v>0.159</v>
      </c>
      <c r="Y2630" s="55">
        <f t="shared" si="331"/>
        <v>3.5600000000000005</v>
      </c>
      <c r="Z2630" s="54">
        <f t="shared" si="332"/>
        <v>0.67169811320754713</v>
      </c>
      <c r="AA2630" s="49" t="str">
        <f t="shared" ca="1" si="333"/>
        <v>N</v>
      </c>
      <c r="AB2630" s="49">
        <f t="shared" ca="1" si="334"/>
        <v>5</v>
      </c>
      <c r="AC2630" s="49" t="str">
        <f t="shared" ca="1" si="335"/>
        <v>N</v>
      </c>
    </row>
    <row r="2631" spans="1:29" x14ac:dyDescent="0.25">
      <c r="A2631">
        <v>9928</v>
      </c>
      <c r="B2631" s="9">
        <v>43574</v>
      </c>
      <c r="C2631" s="50" t="str">
        <f t="shared" si="328"/>
        <v>N</v>
      </c>
      <c r="D2631" s="52">
        <f>_xlfn.XLOOKUP(B2631,Cal_Date!B:B,Cal_Date!A:A,0)</f>
        <v>3</v>
      </c>
      <c r="E2631">
        <v>2019</v>
      </c>
      <c r="F2631" t="s">
        <v>125</v>
      </c>
      <c r="G2631" t="s">
        <v>129</v>
      </c>
      <c r="H2631" t="s">
        <v>11</v>
      </c>
      <c r="I2631" t="s">
        <v>11</v>
      </c>
      <c r="J2631" t="s">
        <v>15</v>
      </c>
      <c r="K2631" t="s">
        <v>42</v>
      </c>
      <c r="L2631">
        <v>1</v>
      </c>
      <c r="M2631">
        <v>1000</v>
      </c>
      <c r="O2631" t="s">
        <v>25</v>
      </c>
      <c r="R2631" t="s">
        <v>46</v>
      </c>
      <c r="S2631" s="49" t="str">
        <f t="shared" si="329"/>
        <v>Card</v>
      </c>
      <c r="T2631" s="3">
        <v>0.04</v>
      </c>
      <c r="U2631" s="2">
        <v>2.7</v>
      </c>
      <c r="V2631" s="2">
        <v>0.87</v>
      </c>
      <c r="W2631" s="54">
        <f>_xlfn.XLOOKUP(M2631,Market!A:A,Market!F:F,0)</f>
        <v>0.08</v>
      </c>
      <c r="X2631" s="55">
        <f t="shared" si="330"/>
        <v>0.10800000000000001</v>
      </c>
      <c r="Y2631" s="55">
        <f t="shared" si="331"/>
        <v>1.83</v>
      </c>
      <c r="Z2631" s="54">
        <f t="shared" si="332"/>
        <v>0.67777777777777781</v>
      </c>
      <c r="AA2631" s="49" t="str">
        <f t="shared" ca="1" si="333"/>
        <v>N</v>
      </c>
      <c r="AB2631" s="49">
        <f t="shared" ca="1" si="334"/>
        <v>5</v>
      </c>
      <c r="AC2631" s="49" t="str">
        <f t="shared" ca="1" si="335"/>
        <v>N</v>
      </c>
    </row>
    <row r="2632" spans="1:29" x14ac:dyDescent="0.25">
      <c r="A2632">
        <v>9929</v>
      </c>
      <c r="B2632" s="9">
        <v>43574</v>
      </c>
      <c r="C2632" s="50" t="str">
        <f t="shared" si="328"/>
        <v>N</v>
      </c>
      <c r="D2632" s="52">
        <f>_xlfn.XLOOKUP(B2632,Cal_Date!B:B,Cal_Date!A:A,0)</f>
        <v>3</v>
      </c>
      <c r="E2632">
        <v>2019</v>
      </c>
      <c r="F2632" t="s">
        <v>125</v>
      </c>
      <c r="G2632" t="s">
        <v>129</v>
      </c>
      <c r="H2632" t="s">
        <v>48</v>
      </c>
      <c r="I2632" t="s">
        <v>18</v>
      </c>
      <c r="J2632" t="s">
        <v>10</v>
      </c>
      <c r="K2632" t="s">
        <v>43</v>
      </c>
      <c r="L2632">
        <v>2</v>
      </c>
      <c r="M2632">
        <v>1000</v>
      </c>
      <c r="O2632" t="s">
        <v>25</v>
      </c>
      <c r="R2632" t="s">
        <v>44</v>
      </c>
      <c r="S2632" s="49" t="str">
        <f t="shared" si="329"/>
        <v>Card</v>
      </c>
      <c r="T2632" s="3">
        <v>0.03</v>
      </c>
      <c r="U2632" s="2">
        <v>15.120000000000001</v>
      </c>
      <c r="V2632" s="2">
        <v>2.92</v>
      </c>
      <c r="W2632" s="54">
        <f>_xlfn.XLOOKUP(M2632,Market!A:A,Market!F:F,0)</f>
        <v>0.08</v>
      </c>
      <c r="X2632" s="55">
        <f t="shared" si="330"/>
        <v>0.4536</v>
      </c>
      <c r="Y2632" s="55">
        <f t="shared" si="331"/>
        <v>12.200000000000001</v>
      </c>
      <c r="Z2632" s="54">
        <f t="shared" si="332"/>
        <v>0.80687830687830686</v>
      </c>
      <c r="AA2632" s="49" t="str">
        <f t="shared" ca="1" si="333"/>
        <v>N</v>
      </c>
      <c r="AB2632" s="49">
        <f t="shared" ca="1" si="334"/>
        <v>5</v>
      </c>
      <c r="AC2632" s="49" t="str">
        <f t="shared" ca="1" si="335"/>
        <v>N</v>
      </c>
    </row>
    <row r="2633" spans="1:29" x14ac:dyDescent="0.25">
      <c r="A2633">
        <v>9930</v>
      </c>
      <c r="B2633" s="9">
        <v>43574</v>
      </c>
      <c r="C2633" s="50" t="str">
        <f t="shared" si="328"/>
        <v>N</v>
      </c>
      <c r="D2633" s="52">
        <f>_xlfn.XLOOKUP(B2633,Cal_Date!B:B,Cal_Date!A:A,0)</f>
        <v>3</v>
      </c>
      <c r="E2633">
        <v>2019</v>
      </c>
      <c r="F2633" t="s">
        <v>125</v>
      </c>
      <c r="G2633" t="s">
        <v>129</v>
      </c>
      <c r="H2633" t="s">
        <v>14</v>
      </c>
      <c r="I2633" t="s">
        <v>13</v>
      </c>
      <c r="J2633" t="s">
        <v>15</v>
      </c>
      <c r="K2633" t="s">
        <v>43</v>
      </c>
      <c r="L2633">
        <v>1</v>
      </c>
      <c r="M2633">
        <v>1004</v>
      </c>
      <c r="O2633" t="s">
        <v>28</v>
      </c>
      <c r="R2633" t="s">
        <v>46</v>
      </c>
      <c r="S2633" s="49" t="str">
        <f t="shared" si="329"/>
        <v>Card</v>
      </c>
      <c r="T2633" s="3">
        <v>0.04</v>
      </c>
      <c r="U2633" s="2">
        <v>7.42</v>
      </c>
      <c r="V2633" s="2">
        <v>2.2400000000000002</v>
      </c>
      <c r="W2633" s="54">
        <f>_xlfn.XLOOKUP(M2633,Market!A:A,Market!F:F,0)</f>
        <v>0.06</v>
      </c>
      <c r="X2633" s="55">
        <f t="shared" si="330"/>
        <v>0.29680000000000001</v>
      </c>
      <c r="Y2633" s="55">
        <f t="shared" si="331"/>
        <v>5.18</v>
      </c>
      <c r="Z2633" s="54">
        <f t="shared" si="332"/>
        <v>0.69811320754716977</v>
      </c>
      <c r="AA2633" s="49" t="str">
        <f t="shared" ca="1" si="333"/>
        <v>N</v>
      </c>
      <c r="AB2633" s="49">
        <f t="shared" ca="1" si="334"/>
        <v>5</v>
      </c>
      <c r="AC2633" s="49" t="str">
        <f t="shared" ca="1" si="335"/>
        <v>N</v>
      </c>
    </row>
    <row r="2634" spans="1:29" x14ac:dyDescent="0.25">
      <c r="A2634">
        <v>9931</v>
      </c>
      <c r="B2634" s="9">
        <v>43574</v>
      </c>
      <c r="C2634" s="50" t="str">
        <f t="shared" si="328"/>
        <v>N</v>
      </c>
      <c r="D2634" s="52">
        <f>_xlfn.XLOOKUP(B2634,Cal_Date!B:B,Cal_Date!A:A,0)</f>
        <v>3</v>
      </c>
      <c r="E2634">
        <v>2019</v>
      </c>
      <c r="F2634" t="s">
        <v>125</v>
      </c>
      <c r="G2634" t="s">
        <v>129</v>
      </c>
      <c r="H2634" t="s">
        <v>48</v>
      </c>
      <c r="I2634" t="s">
        <v>18</v>
      </c>
      <c r="J2634" t="s">
        <v>10</v>
      </c>
      <c r="K2634" t="s">
        <v>43</v>
      </c>
      <c r="L2634">
        <v>2</v>
      </c>
      <c r="M2634">
        <v>1005</v>
      </c>
      <c r="O2634" t="s">
        <v>25</v>
      </c>
      <c r="R2634" t="s">
        <v>46</v>
      </c>
      <c r="S2634" s="49" t="str">
        <f t="shared" si="329"/>
        <v>Card</v>
      </c>
      <c r="T2634" s="3">
        <v>0.04</v>
      </c>
      <c r="U2634" s="2">
        <v>15.245999999999999</v>
      </c>
      <c r="V2634" s="2">
        <v>2.92</v>
      </c>
      <c r="W2634" s="54">
        <f>_xlfn.XLOOKUP(M2634,Market!A:A,Market!F:F,0)</f>
        <v>8.8999999999999996E-2</v>
      </c>
      <c r="X2634" s="55">
        <f t="shared" si="330"/>
        <v>0.60983999999999994</v>
      </c>
      <c r="Y2634" s="55">
        <f t="shared" si="331"/>
        <v>12.325999999999999</v>
      </c>
      <c r="Z2634" s="54">
        <f t="shared" si="332"/>
        <v>0.80847435392889933</v>
      </c>
      <c r="AA2634" s="49" t="str">
        <f t="shared" ca="1" si="333"/>
        <v>N</v>
      </c>
      <c r="AB2634" s="49">
        <f t="shared" ca="1" si="334"/>
        <v>5</v>
      </c>
      <c r="AC2634" s="49" t="str">
        <f t="shared" ca="1" si="335"/>
        <v>N</v>
      </c>
    </row>
    <row r="2635" spans="1:29" x14ac:dyDescent="0.25">
      <c r="A2635">
        <v>9932</v>
      </c>
      <c r="B2635" s="9">
        <v>43574</v>
      </c>
      <c r="C2635" s="50" t="str">
        <f t="shared" si="328"/>
        <v>N</v>
      </c>
      <c r="D2635" s="52">
        <f>_xlfn.XLOOKUP(B2635,Cal_Date!B:B,Cal_Date!A:A,0)</f>
        <v>3</v>
      </c>
      <c r="E2635">
        <v>2019</v>
      </c>
      <c r="F2635" t="s">
        <v>125</v>
      </c>
      <c r="G2635" t="s">
        <v>129</v>
      </c>
      <c r="H2635" t="s">
        <v>11</v>
      </c>
      <c r="I2635" t="s">
        <v>11</v>
      </c>
      <c r="J2635" t="s">
        <v>15</v>
      </c>
      <c r="K2635" t="s">
        <v>42</v>
      </c>
      <c r="L2635">
        <v>1</v>
      </c>
      <c r="M2635">
        <v>1000</v>
      </c>
      <c r="O2635" t="s">
        <v>25</v>
      </c>
      <c r="R2635" t="s">
        <v>44</v>
      </c>
      <c r="S2635" s="49" t="str">
        <f t="shared" si="329"/>
        <v>Card</v>
      </c>
      <c r="T2635" s="3">
        <v>0.03</v>
      </c>
      <c r="U2635" s="2">
        <v>2.7</v>
      </c>
      <c r="V2635" s="2">
        <v>0.87</v>
      </c>
      <c r="W2635" s="54">
        <f>_xlfn.XLOOKUP(M2635,Market!A:A,Market!F:F,0)</f>
        <v>0.08</v>
      </c>
      <c r="X2635" s="55">
        <f t="shared" si="330"/>
        <v>8.1000000000000003E-2</v>
      </c>
      <c r="Y2635" s="55">
        <f t="shared" si="331"/>
        <v>1.83</v>
      </c>
      <c r="Z2635" s="54">
        <f t="shared" si="332"/>
        <v>0.67777777777777781</v>
      </c>
      <c r="AA2635" s="49" t="str">
        <f t="shared" ca="1" si="333"/>
        <v>N</v>
      </c>
      <c r="AB2635" s="49">
        <f t="shared" ca="1" si="334"/>
        <v>5</v>
      </c>
      <c r="AC2635" s="49" t="str">
        <f t="shared" ca="1" si="335"/>
        <v>N</v>
      </c>
    </row>
    <row r="2636" spans="1:29" x14ac:dyDescent="0.25">
      <c r="A2636">
        <v>9933</v>
      </c>
      <c r="B2636" s="9">
        <v>43574</v>
      </c>
      <c r="C2636" s="50" t="str">
        <f t="shared" si="328"/>
        <v>N</v>
      </c>
      <c r="D2636" s="52">
        <f>_xlfn.XLOOKUP(B2636,Cal_Date!B:B,Cal_Date!A:A,0)</f>
        <v>3</v>
      </c>
      <c r="E2636">
        <v>2019</v>
      </c>
      <c r="F2636" t="s">
        <v>125</v>
      </c>
      <c r="G2636" t="s">
        <v>129</v>
      </c>
      <c r="H2636" t="s">
        <v>11</v>
      </c>
      <c r="I2636" t="s">
        <v>11</v>
      </c>
      <c r="J2636" t="s">
        <v>15</v>
      </c>
      <c r="K2636" t="s">
        <v>42</v>
      </c>
      <c r="L2636">
        <v>1</v>
      </c>
      <c r="M2636">
        <v>1006</v>
      </c>
      <c r="O2636" t="s">
        <v>28</v>
      </c>
      <c r="R2636" t="s">
        <v>44</v>
      </c>
      <c r="S2636" s="49" t="str">
        <f t="shared" si="329"/>
        <v>Card</v>
      </c>
      <c r="T2636" s="3">
        <v>0.03</v>
      </c>
      <c r="U2636" s="2">
        <v>2.7225000000000001</v>
      </c>
      <c r="V2636" s="2">
        <v>0.87</v>
      </c>
      <c r="W2636" s="54">
        <f>_xlfn.XLOOKUP(M2636,Market!A:A,Market!F:F,0)</f>
        <v>8.8999999999999996E-2</v>
      </c>
      <c r="X2636" s="55">
        <f t="shared" si="330"/>
        <v>8.1674999999999998E-2</v>
      </c>
      <c r="Y2636" s="55">
        <f t="shared" si="331"/>
        <v>1.8525</v>
      </c>
      <c r="Z2636" s="54">
        <f t="shared" si="332"/>
        <v>0.68044077134986225</v>
      </c>
      <c r="AA2636" s="49" t="str">
        <f t="shared" ca="1" si="333"/>
        <v>N</v>
      </c>
      <c r="AB2636" s="49">
        <f t="shared" ca="1" si="334"/>
        <v>5</v>
      </c>
      <c r="AC2636" s="49" t="str">
        <f t="shared" ca="1" si="335"/>
        <v>N</v>
      </c>
    </row>
    <row r="2637" spans="1:29" x14ac:dyDescent="0.25">
      <c r="A2637">
        <v>9934</v>
      </c>
      <c r="B2637" s="9">
        <v>43574</v>
      </c>
      <c r="C2637" s="50" t="str">
        <f t="shared" si="328"/>
        <v>N</v>
      </c>
      <c r="D2637" s="52">
        <f>_xlfn.XLOOKUP(B2637,Cal_Date!B:B,Cal_Date!A:A,0)</f>
        <v>3</v>
      </c>
      <c r="E2637">
        <v>2019</v>
      </c>
      <c r="F2637" t="s">
        <v>125</v>
      </c>
      <c r="G2637" t="s">
        <v>129</v>
      </c>
      <c r="H2637" t="s">
        <v>11</v>
      </c>
      <c r="I2637" t="s">
        <v>11</v>
      </c>
      <c r="J2637" t="s">
        <v>15</v>
      </c>
      <c r="K2637" t="s">
        <v>42</v>
      </c>
      <c r="L2637">
        <v>1</v>
      </c>
      <c r="M2637">
        <v>1000</v>
      </c>
      <c r="O2637" t="s">
        <v>25</v>
      </c>
      <c r="R2637" t="s">
        <v>44</v>
      </c>
      <c r="S2637" s="49" t="str">
        <f t="shared" si="329"/>
        <v>Card</v>
      </c>
      <c r="T2637" s="3">
        <v>0.03</v>
      </c>
      <c r="U2637" s="2">
        <v>2.7</v>
      </c>
      <c r="V2637" s="2">
        <v>0.87</v>
      </c>
      <c r="W2637" s="54">
        <f>_xlfn.XLOOKUP(M2637,Market!A:A,Market!F:F,0)</f>
        <v>0.08</v>
      </c>
      <c r="X2637" s="55">
        <f t="shared" si="330"/>
        <v>8.1000000000000003E-2</v>
      </c>
      <c r="Y2637" s="55">
        <f t="shared" si="331"/>
        <v>1.83</v>
      </c>
      <c r="Z2637" s="54">
        <f t="shared" si="332"/>
        <v>0.67777777777777781</v>
      </c>
      <c r="AA2637" s="49" t="str">
        <f t="shared" ca="1" si="333"/>
        <v>N</v>
      </c>
      <c r="AB2637" s="49">
        <f t="shared" ca="1" si="334"/>
        <v>5</v>
      </c>
      <c r="AC2637" s="49" t="str">
        <f t="shared" ca="1" si="335"/>
        <v>N</v>
      </c>
    </row>
    <row r="2638" spans="1:29" x14ac:dyDescent="0.25">
      <c r="A2638">
        <v>9935</v>
      </c>
      <c r="B2638" s="9">
        <v>43574</v>
      </c>
      <c r="C2638" s="50" t="str">
        <f t="shared" si="328"/>
        <v>N</v>
      </c>
      <c r="D2638" s="52">
        <f>_xlfn.XLOOKUP(B2638,Cal_Date!B:B,Cal_Date!A:A,0)</f>
        <v>3</v>
      </c>
      <c r="E2638">
        <v>2019</v>
      </c>
      <c r="F2638" t="s">
        <v>125</v>
      </c>
      <c r="G2638" t="s">
        <v>129</v>
      </c>
      <c r="H2638" t="s">
        <v>11</v>
      </c>
      <c r="I2638" t="s">
        <v>11</v>
      </c>
      <c r="J2638" t="s">
        <v>15</v>
      </c>
      <c r="K2638" t="s">
        <v>42</v>
      </c>
      <c r="L2638">
        <v>1</v>
      </c>
      <c r="M2638">
        <v>1001</v>
      </c>
      <c r="O2638" t="s">
        <v>25</v>
      </c>
      <c r="R2638" t="s">
        <v>44</v>
      </c>
      <c r="S2638" s="49" t="str">
        <f t="shared" si="329"/>
        <v>Card</v>
      </c>
      <c r="T2638" s="3">
        <v>0.03</v>
      </c>
      <c r="U2638" s="2">
        <v>2.6500000000000004</v>
      </c>
      <c r="V2638" s="2">
        <v>0.87</v>
      </c>
      <c r="W2638" s="54">
        <f>_xlfn.XLOOKUP(M2638,Market!A:A,Market!F:F,0)</f>
        <v>0.06</v>
      </c>
      <c r="X2638" s="55">
        <f t="shared" si="330"/>
        <v>7.9500000000000001E-2</v>
      </c>
      <c r="Y2638" s="55">
        <f t="shared" si="331"/>
        <v>1.7800000000000002</v>
      </c>
      <c r="Z2638" s="54">
        <f t="shared" si="332"/>
        <v>0.67169811320754713</v>
      </c>
      <c r="AA2638" s="49" t="str">
        <f t="shared" ca="1" si="333"/>
        <v>N</v>
      </c>
      <c r="AB2638" s="49">
        <f t="shared" ca="1" si="334"/>
        <v>5</v>
      </c>
      <c r="AC2638" s="49" t="str">
        <f t="shared" ca="1" si="335"/>
        <v>N</v>
      </c>
    </row>
    <row r="2639" spans="1:29" x14ac:dyDescent="0.25">
      <c r="A2639">
        <v>9936</v>
      </c>
      <c r="B2639" s="9">
        <v>43574</v>
      </c>
      <c r="C2639" s="50" t="str">
        <f t="shared" si="328"/>
        <v>N</v>
      </c>
      <c r="D2639" s="52">
        <f>_xlfn.XLOOKUP(B2639,Cal_Date!B:B,Cal_Date!A:A,0)</f>
        <v>3</v>
      </c>
      <c r="E2639">
        <v>2019</v>
      </c>
      <c r="F2639" t="s">
        <v>125</v>
      </c>
      <c r="G2639" t="s">
        <v>129</v>
      </c>
      <c r="H2639" t="s">
        <v>11</v>
      </c>
      <c r="I2639" t="s">
        <v>13</v>
      </c>
      <c r="J2639" t="s">
        <v>15</v>
      </c>
      <c r="K2639" t="s">
        <v>42</v>
      </c>
      <c r="L2639">
        <v>2</v>
      </c>
      <c r="M2639">
        <v>1008</v>
      </c>
      <c r="O2639" t="s">
        <v>28</v>
      </c>
      <c r="R2639" t="s">
        <v>44</v>
      </c>
      <c r="S2639" s="49" t="str">
        <f t="shared" si="329"/>
        <v>Card</v>
      </c>
      <c r="T2639" s="3">
        <v>0.03</v>
      </c>
      <c r="U2639" s="2">
        <v>5.4450000000000003</v>
      </c>
      <c r="V2639" s="2">
        <v>2.84</v>
      </c>
      <c r="W2639" s="54">
        <f>_xlfn.XLOOKUP(M2639,Market!A:A,Market!F:F,0)</f>
        <v>8.8999999999999996E-2</v>
      </c>
      <c r="X2639" s="55">
        <f t="shared" si="330"/>
        <v>0.16335</v>
      </c>
      <c r="Y2639" s="55">
        <f t="shared" si="331"/>
        <v>2.6050000000000004</v>
      </c>
      <c r="Z2639" s="54">
        <f t="shared" si="332"/>
        <v>0.47842056932966032</v>
      </c>
      <c r="AA2639" s="49" t="str">
        <f t="shared" ca="1" si="333"/>
        <v>N</v>
      </c>
      <c r="AB2639" s="49">
        <f t="shared" ca="1" si="334"/>
        <v>5</v>
      </c>
      <c r="AC2639" s="49" t="str">
        <f t="shared" ca="1" si="335"/>
        <v>N</v>
      </c>
    </row>
    <row r="2640" spans="1:29" x14ac:dyDescent="0.25">
      <c r="A2640">
        <v>9937</v>
      </c>
      <c r="B2640" s="9">
        <v>43574</v>
      </c>
      <c r="C2640" s="50" t="str">
        <f t="shared" si="328"/>
        <v>N</v>
      </c>
      <c r="D2640" s="52">
        <f>_xlfn.XLOOKUP(B2640,Cal_Date!B:B,Cal_Date!A:A,0)</f>
        <v>3</v>
      </c>
      <c r="E2640">
        <v>2019</v>
      </c>
      <c r="F2640" t="s">
        <v>125</v>
      </c>
      <c r="G2640" t="s">
        <v>129</v>
      </c>
      <c r="H2640" t="s">
        <v>11</v>
      </c>
      <c r="I2640" t="s">
        <v>11</v>
      </c>
      <c r="J2640" t="s">
        <v>15</v>
      </c>
      <c r="K2640" t="s">
        <v>42</v>
      </c>
      <c r="L2640">
        <v>1</v>
      </c>
      <c r="M2640">
        <v>1009</v>
      </c>
      <c r="O2640" t="s">
        <v>28</v>
      </c>
      <c r="R2640" t="s">
        <v>44</v>
      </c>
      <c r="S2640" s="49" t="str">
        <f t="shared" si="329"/>
        <v>Card</v>
      </c>
      <c r="T2640" s="3">
        <v>0.03</v>
      </c>
      <c r="U2640" s="2">
        <v>2.7225000000000001</v>
      </c>
      <c r="V2640" s="2">
        <v>0.87</v>
      </c>
      <c r="W2640" s="54">
        <f>_xlfn.XLOOKUP(M2640,Market!A:A,Market!F:F,0)</f>
        <v>8.8999999999999996E-2</v>
      </c>
      <c r="X2640" s="55">
        <f t="shared" si="330"/>
        <v>8.1674999999999998E-2</v>
      </c>
      <c r="Y2640" s="55">
        <f t="shared" si="331"/>
        <v>1.8525</v>
      </c>
      <c r="Z2640" s="54">
        <f t="shared" si="332"/>
        <v>0.68044077134986225</v>
      </c>
      <c r="AA2640" s="49" t="str">
        <f t="shared" ca="1" si="333"/>
        <v>N</v>
      </c>
      <c r="AB2640" s="49">
        <f t="shared" ca="1" si="334"/>
        <v>5</v>
      </c>
      <c r="AC2640" s="49" t="str">
        <f t="shared" ca="1" si="335"/>
        <v>N</v>
      </c>
    </row>
    <row r="2641" spans="1:29" x14ac:dyDescent="0.25">
      <c r="A2641">
        <v>9938</v>
      </c>
      <c r="B2641" s="9">
        <v>43574</v>
      </c>
      <c r="C2641" s="50" t="str">
        <f t="shared" si="328"/>
        <v>N</v>
      </c>
      <c r="D2641" s="52">
        <f>_xlfn.XLOOKUP(B2641,Cal_Date!B:B,Cal_Date!A:A,0)</f>
        <v>3</v>
      </c>
      <c r="E2641">
        <v>2019</v>
      </c>
      <c r="F2641" t="s">
        <v>125</v>
      </c>
      <c r="G2641" t="s">
        <v>129</v>
      </c>
      <c r="H2641" t="s">
        <v>11</v>
      </c>
      <c r="I2641" t="s">
        <v>11</v>
      </c>
      <c r="J2641" t="s">
        <v>15</v>
      </c>
      <c r="K2641" t="s">
        <v>42</v>
      </c>
      <c r="L2641">
        <v>1</v>
      </c>
      <c r="M2641">
        <v>1001</v>
      </c>
      <c r="O2641" t="s">
        <v>25</v>
      </c>
      <c r="R2641" t="s">
        <v>44</v>
      </c>
      <c r="S2641" s="49" t="str">
        <f t="shared" si="329"/>
        <v>Card</v>
      </c>
      <c r="T2641" s="3">
        <v>0.03</v>
      </c>
      <c r="U2641" s="2">
        <v>2.6500000000000004</v>
      </c>
      <c r="V2641" s="2">
        <v>0.87</v>
      </c>
      <c r="W2641" s="54">
        <f>_xlfn.XLOOKUP(M2641,Market!A:A,Market!F:F,0)</f>
        <v>0.06</v>
      </c>
      <c r="X2641" s="55">
        <f t="shared" si="330"/>
        <v>7.9500000000000001E-2</v>
      </c>
      <c r="Y2641" s="55">
        <f t="shared" si="331"/>
        <v>1.7800000000000002</v>
      </c>
      <c r="Z2641" s="54">
        <f t="shared" si="332"/>
        <v>0.67169811320754713</v>
      </c>
      <c r="AA2641" s="49" t="str">
        <f t="shared" ca="1" si="333"/>
        <v>N</v>
      </c>
      <c r="AB2641" s="49">
        <f t="shared" ca="1" si="334"/>
        <v>5</v>
      </c>
      <c r="AC2641" s="49" t="str">
        <f t="shared" ca="1" si="335"/>
        <v>N</v>
      </c>
    </row>
    <row r="2642" spans="1:29" x14ac:dyDescent="0.25">
      <c r="A2642">
        <v>9939</v>
      </c>
      <c r="B2642" s="9">
        <v>43574</v>
      </c>
      <c r="C2642" s="50" t="str">
        <f t="shared" si="328"/>
        <v>N</v>
      </c>
      <c r="D2642" s="52">
        <f>_xlfn.XLOOKUP(B2642,Cal_Date!B:B,Cal_Date!A:A,0)</f>
        <v>3</v>
      </c>
      <c r="E2642">
        <v>2019</v>
      </c>
      <c r="F2642" t="s">
        <v>125</v>
      </c>
      <c r="G2642" t="s">
        <v>129</v>
      </c>
      <c r="H2642" t="s">
        <v>48</v>
      </c>
      <c r="I2642" t="s">
        <v>18</v>
      </c>
      <c r="J2642" t="s">
        <v>10</v>
      </c>
      <c r="K2642" t="s">
        <v>43</v>
      </c>
      <c r="L2642">
        <v>1</v>
      </c>
      <c r="M2642">
        <v>1001</v>
      </c>
      <c r="O2642" t="s">
        <v>25</v>
      </c>
      <c r="R2642" t="s">
        <v>44</v>
      </c>
      <c r="S2642" s="49" t="str">
        <f t="shared" si="329"/>
        <v>Card</v>
      </c>
      <c r="T2642" s="3">
        <v>0.03</v>
      </c>
      <c r="U2642" s="2">
        <v>7.42</v>
      </c>
      <c r="V2642" s="2">
        <v>1.46</v>
      </c>
      <c r="W2642" s="54">
        <f>_xlfn.XLOOKUP(M2642,Market!A:A,Market!F:F,0)</f>
        <v>0.06</v>
      </c>
      <c r="X2642" s="55">
        <f t="shared" si="330"/>
        <v>0.22259999999999999</v>
      </c>
      <c r="Y2642" s="55">
        <f t="shared" si="331"/>
        <v>5.96</v>
      </c>
      <c r="Z2642" s="54">
        <f t="shared" si="332"/>
        <v>0.80323450134770891</v>
      </c>
      <c r="AA2642" s="49" t="str">
        <f t="shared" ca="1" si="333"/>
        <v>N</v>
      </c>
      <c r="AB2642" s="49">
        <f t="shared" ca="1" si="334"/>
        <v>5</v>
      </c>
      <c r="AC2642" s="49" t="str">
        <f t="shared" ca="1" si="335"/>
        <v>N</v>
      </c>
    </row>
    <row r="2643" spans="1:29" x14ac:dyDescent="0.25">
      <c r="A2643">
        <v>9940</v>
      </c>
      <c r="B2643" s="9">
        <v>43574</v>
      </c>
      <c r="C2643" s="50" t="str">
        <f t="shared" si="328"/>
        <v>N</v>
      </c>
      <c r="D2643" s="52">
        <f>_xlfn.XLOOKUP(B2643,Cal_Date!B:B,Cal_Date!A:A,0)</f>
        <v>3</v>
      </c>
      <c r="E2643">
        <v>2019</v>
      </c>
      <c r="F2643" t="s">
        <v>125</v>
      </c>
      <c r="G2643" t="s">
        <v>129</v>
      </c>
      <c r="H2643" t="s">
        <v>48</v>
      </c>
      <c r="I2643" t="s">
        <v>18</v>
      </c>
      <c r="J2643" t="s">
        <v>10</v>
      </c>
      <c r="K2643" t="s">
        <v>43</v>
      </c>
      <c r="L2643">
        <v>1</v>
      </c>
      <c r="M2643">
        <v>1001</v>
      </c>
      <c r="O2643" t="s">
        <v>25</v>
      </c>
      <c r="R2643" t="s">
        <v>44</v>
      </c>
      <c r="S2643" s="49" t="str">
        <f t="shared" si="329"/>
        <v>Card</v>
      </c>
      <c r="T2643" s="3">
        <v>0.03</v>
      </c>
      <c r="U2643" s="2">
        <v>7.42</v>
      </c>
      <c r="V2643" s="2">
        <v>1.46</v>
      </c>
      <c r="W2643" s="54">
        <f>_xlfn.XLOOKUP(M2643,Market!A:A,Market!F:F,0)</f>
        <v>0.06</v>
      </c>
      <c r="X2643" s="55">
        <f t="shared" si="330"/>
        <v>0.22259999999999999</v>
      </c>
      <c r="Y2643" s="55">
        <f t="shared" si="331"/>
        <v>5.96</v>
      </c>
      <c r="Z2643" s="54">
        <f t="shared" si="332"/>
        <v>0.80323450134770891</v>
      </c>
      <c r="AA2643" s="49" t="str">
        <f t="shared" ca="1" si="333"/>
        <v>N</v>
      </c>
      <c r="AB2643" s="49">
        <f t="shared" ca="1" si="334"/>
        <v>5</v>
      </c>
      <c r="AC2643" s="49" t="str">
        <f t="shared" ca="1" si="335"/>
        <v>N</v>
      </c>
    </row>
    <row r="2644" spans="1:29" x14ac:dyDescent="0.25">
      <c r="A2644">
        <v>9941</v>
      </c>
      <c r="B2644" s="9">
        <v>43574</v>
      </c>
      <c r="C2644" s="50" t="str">
        <f t="shared" si="328"/>
        <v>N</v>
      </c>
      <c r="D2644" s="52">
        <f>_xlfn.XLOOKUP(B2644,Cal_Date!B:B,Cal_Date!A:A,0)</f>
        <v>3</v>
      </c>
      <c r="E2644">
        <v>2019</v>
      </c>
      <c r="F2644" t="s">
        <v>125</v>
      </c>
      <c r="G2644" t="s">
        <v>129</v>
      </c>
      <c r="H2644" t="s">
        <v>11</v>
      </c>
      <c r="I2644" t="s">
        <v>13</v>
      </c>
      <c r="J2644" t="s">
        <v>15</v>
      </c>
      <c r="K2644" t="s">
        <v>42</v>
      </c>
      <c r="L2644">
        <v>1</v>
      </c>
      <c r="M2644">
        <v>1002</v>
      </c>
      <c r="O2644" t="s">
        <v>28</v>
      </c>
      <c r="R2644" t="s">
        <v>44</v>
      </c>
      <c r="S2644" s="49" t="str">
        <f t="shared" si="329"/>
        <v>Card</v>
      </c>
      <c r="T2644" s="3">
        <v>0.03</v>
      </c>
      <c r="U2644" s="2">
        <v>2.6500000000000004</v>
      </c>
      <c r="V2644" s="2">
        <v>1.42</v>
      </c>
      <c r="W2644" s="54">
        <f>_xlfn.XLOOKUP(M2644,Market!A:A,Market!F:F,0)</f>
        <v>0.06</v>
      </c>
      <c r="X2644" s="55">
        <f t="shared" si="330"/>
        <v>7.9500000000000001E-2</v>
      </c>
      <c r="Y2644" s="55">
        <f t="shared" si="331"/>
        <v>1.2300000000000004</v>
      </c>
      <c r="Z2644" s="54">
        <f t="shared" si="332"/>
        <v>0.46415094339622653</v>
      </c>
      <c r="AA2644" s="49" t="str">
        <f t="shared" ca="1" si="333"/>
        <v>N</v>
      </c>
      <c r="AB2644" s="49">
        <f t="shared" ca="1" si="334"/>
        <v>5</v>
      </c>
      <c r="AC2644" s="49" t="str">
        <f t="shared" ca="1" si="335"/>
        <v>N</v>
      </c>
    </row>
    <row r="2645" spans="1:29" x14ac:dyDescent="0.25">
      <c r="A2645">
        <v>9942</v>
      </c>
      <c r="B2645" s="9">
        <v>43574</v>
      </c>
      <c r="C2645" s="50" t="str">
        <f t="shared" si="328"/>
        <v>N</v>
      </c>
      <c r="D2645" s="52">
        <f>_xlfn.XLOOKUP(B2645,Cal_Date!B:B,Cal_Date!A:A,0)</f>
        <v>3</v>
      </c>
      <c r="E2645">
        <v>2019</v>
      </c>
      <c r="F2645" t="s">
        <v>125</v>
      </c>
      <c r="G2645" t="s">
        <v>129</v>
      </c>
      <c r="H2645" t="s">
        <v>14</v>
      </c>
      <c r="I2645" t="s">
        <v>18</v>
      </c>
      <c r="J2645" t="s">
        <v>15</v>
      </c>
      <c r="K2645" t="s">
        <v>43</v>
      </c>
      <c r="L2645">
        <v>2</v>
      </c>
      <c r="M2645">
        <v>1003</v>
      </c>
      <c r="O2645" t="s">
        <v>25</v>
      </c>
      <c r="R2645" t="s">
        <v>44</v>
      </c>
      <c r="S2645" s="49" t="str">
        <f t="shared" si="329"/>
        <v>Card</v>
      </c>
      <c r="T2645" s="3">
        <v>0.03</v>
      </c>
      <c r="U2645" s="2">
        <v>13.780000000000001</v>
      </c>
      <c r="V2645" s="2">
        <v>4.2</v>
      </c>
      <c r="W2645" s="54">
        <f>_xlfn.XLOOKUP(M2645,Market!A:A,Market!F:F,0)</f>
        <v>0.06</v>
      </c>
      <c r="X2645" s="55">
        <f t="shared" si="330"/>
        <v>0.41340000000000005</v>
      </c>
      <c r="Y2645" s="55">
        <f t="shared" si="331"/>
        <v>9.5800000000000018</v>
      </c>
      <c r="Z2645" s="54">
        <f t="shared" si="332"/>
        <v>0.69521044992743108</v>
      </c>
      <c r="AA2645" s="49" t="str">
        <f t="shared" ca="1" si="333"/>
        <v>N</v>
      </c>
      <c r="AB2645" s="49">
        <f t="shared" ca="1" si="334"/>
        <v>5</v>
      </c>
      <c r="AC2645" s="49" t="str">
        <f t="shared" ca="1" si="335"/>
        <v>N</v>
      </c>
    </row>
    <row r="2646" spans="1:29" x14ac:dyDescent="0.25">
      <c r="A2646">
        <v>9943</v>
      </c>
      <c r="B2646" s="9">
        <v>43574</v>
      </c>
      <c r="C2646" s="50" t="str">
        <f t="shared" si="328"/>
        <v>N</v>
      </c>
      <c r="D2646" s="52">
        <f>_xlfn.XLOOKUP(B2646,Cal_Date!B:B,Cal_Date!A:A,0)</f>
        <v>3</v>
      </c>
      <c r="E2646">
        <v>2019</v>
      </c>
      <c r="F2646" t="s">
        <v>125</v>
      </c>
      <c r="G2646" t="s">
        <v>129</v>
      </c>
      <c r="H2646" t="s">
        <v>14</v>
      </c>
      <c r="I2646" t="s">
        <v>18</v>
      </c>
      <c r="J2646" t="s">
        <v>15</v>
      </c>
      <c r="K2646" t="s">
        <v>43</v>
      </c>
      <c r="L2646">
        <v>2</v>
      </c>
      <c r="M2646">
        <v>1003</v>
      </c>
      <c r="O2646" t="s">
        <v>25</v>
      </c>
      <c r="R2646" t="s">
        <v>44</v>
      </c>
      <c r="S2646" s="49" t="str">
        <f t="shared" si="329"/>
        <v>Card</v>
      </c>
      <c r="T2646" s="3">
        <v>0.03</v>
      </c>
      <c r="U2646" s="2">
        <v>13.780000000000001</v>
      </c>
      <c r="V2646" s="2">
        <v>4.2</v>
      </c>
      <c r="W2646" s="54">
        <f>_xlfn.XLOOKUP(M2646,Market!A:A,Market!F:F,0)</f>
        <v>0.06</v>
      </c>
      <c r="X2646" s="55">
        <f t="shared" si="330"/>
        <v>0.41340000000000005</v>
      </c>
      <c r="Y2646" s="55">
        <f t="shared" si="331"/>
        <v>9.5800000000000018</v>
      </c>
      <c r="Z2646" s="54">
        <f t="shared" si="332"/>
        <v>0.69521044992743108</v>
      </c>
      <c r="AA2646" s="49" t="str">
        <f t="shared" ca="1" si="333"/>
        <v>N</v>
      </c>
      <c r="AB2646" s="49">
        <f t="shared" ca="1" si="334"/>
        <v>5</v>
      </c>
      <c r="AC2646" s="49" t="str">
        <f t="shared" ca="1" si="335"/>
        <v>N</v>
      </c>
    </row>
    <row r="2647" spans="1:29" x14ac:dyDescent="0.25">
      <c r="A2647">
        <v>9944</v>
      </c>
      <c r="B2647" s="9">
        <v>43574</v>
      </c>
      <c r="C2647" s="50" t="str">
        <f t="shared" si="328"/>
        <v>N</v>
      </c>
      <c r="D2647" s="52">
        <f>_xlfn.XLOOKUP(B2647,Cal_Date!B:B,Cal_Date!A:A,0)</f>
        <v>3</v>
      </c>
      <c r="E2647">
        <v>2019</v>
      </c>
      <c r="F2647" t="s">
        <v>125</v>
      </c>
      <c r="G2647" t="s">
        <v>129</v>
      </c>
      <c r="H2647" t="s">
        <v>14</v>
      </c>
      <c r="I2647" t="s">
        <v>18</v>
      </c>
      <c r="J2647" t="s">
        <v>15</v>
      </c>
      <c r="K2647" t="s">
        <v>43</v>
      </c>
      <c r="L2647">
        <v>1</v>
      </c>
      <c r="M2647">
        <v>1003</v>
      </c>
      <c r="O2647" t="s">
        <v>25</v>
      </c>
      <c r="R2647" t="s">
        <v>44</v>
      </c>
      <c r="S2647" s="49" t="str">
        <f t="shared" si="329"/>
        <v>Card</v>
      </c>
      <c r="T2647" s="3">
        <v>0.03</v>
      </c>
      <c r="U2647" s="2">
        <v>6.8900000000000006</v>
      </c>
      <c r="V2647" s="2">
        <v>2.1</v>
      </c>
      <c r="W2647" s="54">
        <f>_xlfn.XLOOKUP(M2647,Market!A:A,Market!F:F,0)</f>
        <v>0.06</v>
      </c>
      <c r="X2647" s="55">
        <f t="shared" si="330"/>
        <v>0.20670000000000002</v>
      </c>
      <c r="Y2647" s="55">
        <f t="shared" si="331"/>
        <v>4.7900000000000009</v>
      </c>
      <c r="Z2647" s="54">
        <f t="shared" si="332"/>
        <v>0.69521044992743108</v>
      </c>
      <c r="AA2647" s="49" t="str">
        <f t="shared" ca="1" si="333"/>
        <v>N</v>
      </c>
      <c r="AB2647" s="49">
        <f t="shared" ca="1" si="334"/>
        <v>5</v>
      </c>
      <c r="AC2647" s="49" t="str">
        <f t="shared" ca="1" si="335"/>
        <v>N</v>
      </c>
    </row>
    <row r="2648" spans="1:29" x14ac:dyDescent="0.25">
      <c r="A2648">
        <v>9945</v>
      </c>
      <c r="B2648" s="9">
        <v>43574</v>
      </c>
      <c r="C2648" s="50" t="str">
        <f t="shared" si="328"/>
        <v>N</v>
      </c>
      <c r="D2648" s="52">
        <f>_xlfn.XLOOKUP(B2648,Cal_Date!B:B,Cal_Date!A:A,0)</f>
        <v>3</v>
      </c>
      <c r="E2648">
        <v>2019</v>
      </c>
      <c r="F2648" t="s">
        <v>125</v>
      </c>
      <c r="G2648" t="s">
        <v>129</v>
      </c>
      <c r="H2648" t="s">
        <v>48</v>
      </c>
      <c r="I2648" t="s">
        <v>18</v>
      </c>
      <c r="J2648" t="s">
        <v>10</v>
      </c>
      <c r="K2648" t="s">
        <v>43</v>
      </c>
      <c r="L2648">
        <v>1</v>
      </c>
      <c r="M2648">
        <v>1004</v>
      </c>
      <c r="O2648" t="s">
        <v>28</v>
      </c>
      <c r="R2648" t="s">
        <v>44</v>
      </c>
      <c r="S2648" s="49" t="str">
        <f t="shared" si="329"/>
        <v>Card</v>
      </c>
      <c r="T2648" s="3">
        <v>0.03</v>
      </c>
      <c r="U2648" s="2">
        <v>7.42</v>
      </c>
      <c r="V2648" s="2">
        <v>1.46</v>
      </c>
      <c r="W2648" s="54">
        <f>_xlfn.XLOOKUP(M2648,Market!A:A,Market!F:F,0)</f>
        <v>0.06</v>
      </c>
      <c r="X2648" s="55">
        <f t="shared" si="330"/>
        <v>0.22259999999999999</v>
      </c>
      <c r="Y2648" s="55">
        <f t="shared" si="331"/>
        <v>5.96</v>
      </c>
      <c r="Z2648" s="54">
        <f t="shared" si="332"/>
        <v>0.80323450134770891</v>
      </c>
      <c r="AA2648" s="49" t="str">
        <f t="shared" ca="1" si="333"/>
        <v>N</v>
      </c>
      <c r="AB2648" s="49">
        <f t="shared" ca="1" si="334"/>
        <v>5</v>
      </c>
      <c r="AC2648" s="49" t="str">
        <f t="shared" ca="1" si="335"/>
        <v>N</v>
      </c>
    </row>
    <row r="2649" spans="1:29" x14ac:dyDescent="0.25">
      <c r="A2649">
        <v>9946</v>
      </c>
      <c r="B2649" s="9">
        <v>43574</v>
      </c>
      <c r="C2649" s="50" t="str">
        <f t="shared" si="328"/>
        <v>N</v>
      </c>
      <c r="D2649" s="52">
        <f>_xlfn.XLOOKUP(B2649,Cal_Date!B:B,Cal_Date!A:A,0)</f>
        <v>3</v>
      </c>
      <c r="E2649">
        <v>2019</v>
      </c>
      <c r="F2649" t="s">
        <v>125</v>
      </c>
      <c r="G2649" t="s">
        <v>129</v>
      </c>
      <c r="H2649" t="s">
        <v>14</v>
      </c>
      <c r="I2649" t="s">
        <v>18</v>
      </c>
      <c r="J2649" t="s">
        <v>15</v>
      </c>
      <c r="K2649" t="s">
        <v>43</v>
      </c>
      <c r="L2649">
        <v>1</v>
      </c>
      <c r="M2649">
        <v>1005</v>
      </c>
      <c r="O2649" t="s">
        <v>25</v>
      </c>
      <c r="R2649" t="s">
        <v>44</v>
      </c>
      <c r="S2649" s="49" t="str">
        <f t="shared" si="329"/>
        <v>Card</v>
      </c>
      <c r="T2649" s="3">
        <v>0.03</v>
      </c>
      <c r="U2649" s="2">
        <v>7.6229999999999993</v>
      </c>
      <c r="V2649" s="2">
        <v>2.2200000000000002</v>
      </c>
      <c r="W2649" s="54">
        <f>_xlfn.XLOOKUP(M2649,Market!A:A,Market!F:F,0)</f>
        <v>8.8999999999999996E-2</v>
      </c>
      <c r="X2649" s="55">
        <f t="shared" si="330"/>
        <v>0.22868999999999998</v>
      </c>
      <c r="Y2649" s="55">
        <f t="shared" si="331"/>
        <v>5.4029999999999987</v>
      </c>
      <c r="Z2649" s="54">
        <f t="shared" si="332"/>
        <v>0.7087760724124359</v>
      </c>
      <c r="AA2649" s="49" t="str">
        <f t="shared" ca="1" si="333"/>
        <v>N</v>
      </c>
      <c r="AB2649" s="49">
        <f t="shared" ca="1" si="334"/>
        <v>5</v>
      </c>
      <c r="AC2649" s="49" t="str">
        <f t="shared" ca="1" si="335"/>
        <v>N</v>
      </c>
    </row>
    <row r="2650" spans="1:29" x14ac:dyDescent="0.25">
      <c r="A2650">
        <v>9947</v>
      </c>
      <c r="B2650" s="9">
        <v>43574</v>
      </c>
      <c r="C2650" s="50" t="str">
        <f t="shared" si="328"/>
        <v>N</v>
      </c>
      <c r="D2650" s="52">
        <f>_xlfn.XLOOKUP(B2650,Cal_Date!B:B,Cal_Date!A:A,0)</f>
        <v>3</v>
      </c>
      <c r="E2650">
        <v>2019</v>
      </c>
      <c r="F2650" t="s">
        <v>125</v>
      </c>
      <c r="G2650" t="s">
        <v>129</v>
      </c>
      <c r="H2650" t="s">
        <v>11</v>
      </c>
      <c r="I2650" t="s">
        <v>11</v>
      </c>
      <c r="J2650" t="s">
        <v>15</v>
      </c>
      <c r="K2650" t="s">
        <v>42</v>
      </c>
      <c r="L2650">
        <v>2</v>
      </c>
      <c r="M2650">
        <v>1005</v>
      </c>
      <c r="O2650" t="s">
        <v>25</v>
      </c>
      <c r="R2650" t="s">
        <v>44</v>
      </c>
      <c r="S2650" s="49" t="str">
        <f t="shared" si="329"/>
        <v>Card</v>
      </c>
      <c r="T2650" s="3">
        <v>0.03</v>
      </c>
      <c r="U2650" s="2">
        <v>5.4450000000000003</v>
      </c>
      <c r="V2650" s="2">
        <v>1.74</v>
      </c>
      <c r="W2650" s="54">
        <f>_xlfn.XLOOKUP(M2650,Market!A:A,Market!F:F,0)</f>
        <v>8.8999999999999996E-2</v>
      </c>
      <c r="X2650" s="55">
        <f t="shared" si="330"/>
        <v>0.16335</v>
      </c>
      <c r="Y2650" s="55">
        <f t="shared" si="331"/>
        <v>3.7050000000000001</v>
      </c>
      <c r="Z2650" s="54">
        <f t="shared" si="332"/>
        <v>0.68044077134986225</v>
      </c>
      <c r="AA2650" s="49" t="str">
        <f t="shared" ca="1" si="333"/>
        <v>N</v>
      </c>
      <c r="AB2650" s="49">
        <f t="shared" ca="1" si="334"/>
        <v>5</v>
      </c>
      <c r="AC2650" s="49" t="str">
        <f t="shared" ca="1" si="335"/>
        <v>N</v>
      </c>
    </row>
    <row r="2651" spans="1:29" x14ac:dyDescent="0.25">
      <c r="A2651">
        <v>9948</v>
      </c>
      <c r="B2651" s="9">
        <v>43574</v>
      </c>
      <c r="C2651" s="50" t="str">
        <f t="shared" si="328"/>
        <v>N</v>
      </c>
      <c r="D2651" s="52">
        <f>_xlfn.XLOOKUP(B2651,Cal_Date!B:B,Cal_Date!A:A,0)</f>
        <v>3</v>
      </c>
      <c r="E2651">
        <v>2019</v>
      </c>
      <c r="F2651" t="s">
        <v>125</v>
      </c>
      <c r="G2651" t="s">
        <v>129</v>
      </c>
      <c r="H2651" t="s">
        <v>11</v>
      </c>
      <c r="I2651" t="s">
        <v>13</v>
      </c>
      <c r="J2651" t="s">
        <v>15</v>
      </c>
      <c r="K2651" t="s">
        <v>42</v>
      </c>
      <c r="L2651">
        <v>1</v>
      </c>
      <c r="M2651">
        <v>1003</v>
      </c>
      <c r="O2651" t="s">
        <v>25</v>
      </c>
      <c r="R2651" t="s">
        <v>44</v>
      </c>
      <c r="S2651" s="49" t="str">
        <f t="shared" si="329"/>
        <v>Card</v>
      </c>
      <c r="T2651" s="3">
        <v>0.03</v>
      </c>
      <c r="U2651" s="2">
        <v>2.6500000000000004</v>
      </c>
      <c r="V2651" s="2">
        <v>1.42</v>
      </c>
      <c r="W2651" s="54">
        <f>_xlfn.XLOOKUP(M2651,Market!A:A,Market!F:F,0)</f>
        <v>0.06</v>
      </c>
      <c r="X2651" s="55">
        <f t="shared" si="330"/>
        <v>7.9500000000000001E-2</v>
      </c>
      <c r="Y2651" s="55">
        <f t="shared" si="331"/>
        <v>1.2300000000000004</v>
      </c>
      <c r="Z2651" s="54">
        <f t="shared" si="332"/>
        <v>0.46415094339622653</v>
      </c>
      <c r="AA2651" s="49" t="str">
        <f t="shared" ca="1" si="333"/>
        <v>N</v>
      </c>
      <c r="AB2651" s="49">
        <f t="shared" ca="1" si="334"/>
        <v>5</v>
      </c>
      <c r="AC2651" s="49" t="str">
        <f t="shared" ca="1" si="335"/>
        <v>N</v>
      </c>
    </row>
    <row r="2652" spans="1:29" x14ac:dyDescent="0.25">
      <c r="A2652">
        <v>9949</v>
      </c>
      <c r="B2652" s="9">
        <v>43574</v>
      </c>
      <c r="C2652" s="50" t="str">
        <f t="shared" si="328"/>
        <v>N</v>
      </c>
      <c r="D2652" s="52">
        <f>_xlfn.XLOOKUP(B2652,Cal_Date!B:B,Cal_Date!A:A,0)</f>
        <v>3</v>
      </c>
      <c r="E2652">
        <v>2019</v>
      </c>
      <c r="F2652" t="s">
        <v>125</v>
      </c>
      <c r="G2652" t="s">
        <v>129</v>
      </c>
      <c r="H2652" t="s">
        <v>11</v>
      </c>
      <c r="I2652" t="s">
        <v>11</v>
      </c>
      <c r="J2652" t="s">
        <v>15</v>
      </c>
      <c r="K2652" t="s">
        <v>42</v>
      </c>
      <c r="L2652">
        <v>2</v>
      </c>
      <c r="M2652">
        <v>1007</v>
      </c>
      <c r="O2652" t="s">
        <v>28</v>
      </c>
      <c r="R2652" t="s">
        <v>44</v>
      </c>
      <c r="S2652" s="49" t="str">
        <f t="shared" si="329"/>
        <v>Card</v>
      </c>
      <c r="T2652" s="3">
        <v>0.03</v>
      </c>
      <c r="U2652" s="2">
        <v>5.4450000000000003</v>
      </c>
      <c r="V2652" s="2">
        <v>1.74</v>
      </c>
      <c r="W2652" s="54">
        <f>_xlfn.XLOOKUP(M2652,Market!A:A,Market!F:F,0)</f>
        <v>8.8999999999999996E-2</v>
      </c>
      <c r="X2652" s="55">
        <f t="shared" si="330"/>
        <v>0.16335</v>
      </c>
      <c r="Y2652" s="55">
        <f t="shared" si="331"/>
        <v>3.7050000000000001</v>
      </c>
      <c r="Z2652" s="54">
        <f t="shared" si="332"/>
        <v>0.68044077134986225</v>
      </c>
      <c r="AA2652" s="49" t="str">
        <f t="shared" ca="1" si="333"/>
        <v>N</v>
      </c>
      <c r="AB2652" s="49">
        <f t="shared" ca="1" si="334"/>
        <v>5</v>
      </c>
      <c r="AC2652" s="49" t="str">
        <f t="shared" ca="1" si="335"/>
        <v>N</v>
      </c>
    </row>
    <row r="2653" spans="1:29" x14ac:dyDescent="0.25">
      <c r="A2653">
        <v>9950</v>
      </c>
      <c r="B2653" s="9">
        <v>43574</v>
      </c>
      <c r="C2653" s="50" t="str">
        <f t="shared" si="328"/>
        <v>N</v>
      </c>
      <c r="D2653" s="52">
        <f>_xlfn.XLOOKUP(B2653,Cal_Date!B:B,Cal_Date!A:A,0)</f>
        <v>3</v>
      </c>
      <c r="E2653">
        <v>2019</v>
      </c>
      <c r="F2653" t="s">
        <v>125</v>
      </c>
      <c r="G2653" t="s">
        <v>129</v>
      </c>
      <c r="H2653" t="s">
        <v>14</v>
      </c>
      <c r="I2653" t="s">
        <v>18</v>
      </c>
      <c r="J2653" t="s">
        <v>15</v>
      </c>
      <c r="K2653" t="s">
        <v>43</v>
      </c>
      <c r="L2653">
        <v>1</v>
      </c>
      <c r="M2653">
        <v>1006</v>
      </c>
      <c r="O2653" t="s">
        <v>28</v>
      </c>
      <c r="R2653" t="s">
        <v>44</v>
      </c>
      <c r="S2653" s="49" t="str">
        <f t="shared" si="329"/>
        <v>Card</v>
      </c>
      <c r="T2653" s="3">
        <v>0.03</v>
      </c>
      <c r="U2653" s="2">
        <v>7.0785</v>
      </c>
      <c r="V2653" s="2">
        <v>2.1</v>
      </c>
      <c r="W2653" s="54">
        <f>_xlfn.XLOOKUP(M2653,Market!A:A,Market!F:F,0)</f>
        <v>8.8999999999999996E-2</v>
      </c>
      <c r="X2653" s="55">
        <f t="shared" si="330"/>
        <v>0.21235499999999999</v>
      </c>
      <c r="Y2653" s="55">
        <f t="shared" si="331"/>
        <v>4.9785000000000004</v>
      </c>
      <c r="Z2653" s="54">
        <f t="shared" si="332"/>
        <v>0.70332697605424888</v>
      </c>
      <c r="AA2653" s="49" t="str">
        <f t="shared" ca="1" si="333"/>
        <v>N</v>
      </c>
      <c r="AB2653" s="49">
        <f t="shared" ca="1" si="334"/>
        <v>5</v>
      </c>
      <c r="AC2653" s="49" t="str">
        <f t="shared" ca="1" si="335"/>
        <v>N</v>
      </c>
    </row>
    <row r="2654" spans="1:29" x14ac:dyDescent="0.25">
      <c r="A2654">
        <v>9951</v>
      </c>
      <c r="B2654" s="9">
        <v>43574</v>
      </c>
      <c r="C2654" s="50" t="str">
        <f t="shared" si="328"/>
        <v>N</v>
      </c>
      <c r="D2654" s="52">
        <f>_xlfn.XLOOKUP(B2654,Cal_Date!B:B,Cal_Date!A:A,0)</f>
        <v>3</v>
      </c>
      <c r="E2654">
        <v>2019</v>
      </c>
      <c r="F2654" t="s">
        <v>125</v>
      </c>
      <c r="G2654" t="s">
        <v>129</v>
      </c>
      <c r="H2654" t="s">
        <v>14</v>
      </c>
      <c r="I2654" t="s">
        <v>18</v>
      </c>
      <c r="J2654" t="s">
        <v>15</v>
      </c>
      <c r="K2654" t="s">
        <v>43</v>
      </c>
      <c r="L2654">
        <v>2</v>
      </c>
      <c r="M2654">
        <v>1006</v>
      </c>
      <c r="O2654" t="s">
        <v>28</v>
      </c>
      <c r="R2654" t="s">
        <v>44</v>
      </c>
      <c r="S2654" s="49" t="str">
        <f t="shared" si="329"/>
        <v>Card</v>
      </c>
      <c r="T2654" s="3">
        <v>0.03</v>
      </c>
      <c r="U2654" s="2">
        <v>14.157</v>
      </c>
      <c r="V2654" s="2">
        <v>4.2</v>
      </c>
      <c r="W2654" s="54">
        <f>_xlfn.XLOOKUP(M2654,Market!A:A,Market!F:F,0)</f>
        <v>8.8999999999999996E-2</v>
      </c>
      <c r="X2654" s="55">
        <f t="shared" si="330"/>
        <v>0.42470999999999998</v>
      </c>
      <c r="Y2654" s="55">
        <f t="shared" si="331"/>
        <v>9.9570000000000007</v>
      </c>
      <c r="Z2654" s="54">
        <f t="shared" si="332"/>
        <v>0.70332697605424888</v>
      </c>
      <c r="AA2654" s="49" t="str">
        <f t="shared" ca="1" si="333"/>
        <v>N</v>
      </c>
      <c r="AB2654" s="49">
        <f t="shared" ca="1" si="334"/>
        <v>5</v>
      </c>
      <c r="AC2654" s="49" t="str">
        <f t="shared" ca="1" si="335"/>
        <v>N</v>
      </c>
    </row>
    <row r="2655" spans="1:29" x14ac:dyDescent="0.25">
      <c r="A2655">
        <v>9952</v>
      </c>
      <c r="B2655" s="9">
        <v>43574</v>
      </c>
      <c r="C2655" s="50" t="str">
        <f t="shared" si="328"/>
        <v>N</v>
      </c>
      <c r="D2655" s="52">
        <f>_xlfn.XLOOKUP(B2655,Cal_Date!B:B,Cal_Date!A:A,0)</f>
        <v>3</v>
      </c>
      <c r="E2655">
        <v>2019</v>
      </c>
      <c r="F2655" t="s">
        <v>125</v>
      </c>
      <c r="G2655" t="s">
        <v>129</v>
      </c>
      <c r="H2655" t="s">
        <v>11</v>
      </c>
      <c r="I2655" t="s">
        <v>11</v>
      </c>
      <c r="J2655" t="s">
        <v>15</v>
      </c>
      <c r="K2655" t="s">
        <v>42</v>
      </c>
      <c r="L2655">
        <v>1</v>
      </c>
      <c r="M2655">
        <v>1006</v>
      </c>
      <c r="O2655" t="s">
        <v>28</v>
      </c>
      <c r="R2655" t="s">
        <v>46</v>
      </c>
      <c r="S2655" s="49" t="str">
        <f t="shared" si="329"/>
        <v>Card</v>
      </c>
      <c r="T2655" s="3">
        <v>0.04</v>
      </c>
      <c r="U2655" s="2">
        <v>2.7225000000000001</v>
      </c>
      <c r="V2655" s="2">
        <v>0.87</v>
      </c>
      <c r="W2655" s="54">
        <f>_xlfn.XLOOKUP(M2655,Market!A:A,Market!F:F,0)</f>
        <v>8.8999999999999996E-2</v>
      </c>
      <c r="X2655" s="55">
        <f t="shared" si="330"/>
        <v>0.10890000000000001</v>
      </c>
      <c r="Y2655" s="55">
        <f t="shared" si="331"/>
        <v>1.8525</v>
      </c>
      <c r="Z2655" s="54">
        <f t="shared" si="332"/>
        <v>0.68044077134986225</v>
      </c>
      <c r="AA2655" s="49" t="str">
        <f t="shared" ca="1" si="333"/>
        <v>N</v>
      </c>
      <c r="AB2655" s="49">
        <f t="shared" ca="1" si="334"/>
        <v>5</v>
      </c>
      <c r="AC2655" s="49" t="str">
        <f t="shared" ca="1" si="335"/>
        <v>N</v>
      </c>
    </row>
    <row r="2656" spans="1:29" x14ac:dyDescent="0.25">
      <c r="A2656">
        <v>9953</v>
      </c>
      <c r="B2656" s="9">
        <v>43574</v>
      </c>
      <c r="C2656" s="50" t="str">
        <f t="shared" si="328"/>
        <v>N</v>
      </c>
      <c r="D2656" s="52">
        <f>_xlfn.XLOOKUP(B2656,Cal_Date!B:B,Cal_Date!A:A,0)</f>
        <v>3</v>
      </c>
      <c r="E2656">
        <v>2019</v>
      </c>
      <c r="F2656" t="s">
        <v>125</v>
      </c>
      <c r="G2656" t="s">
        <v>129</v>
      </c>
      <c r="H2656" t="s">
        <v>11</v>
      </c>
      <c r="I2656" t="s">
        <v>11</v>
      </c>
      <c r="J2656" t="s">
        <v>15</v>
      </c>
      <c r="K2656" t="s">
        <v>42</v>
      </c>
      <c r="L2656">
        <v>1</v>
      </c>
      <c r="M2656">
        <v>1004</v>
      </c>
      <c r="O2656" t="s">
        <v>28</v>
      </c>
      <c r="R2656" t="s">
        <v>44</v>
      </c>
      <c r="S2656" s="49" t="str">
        <f t="shared" si="329"/>
        <v>Card</v>
      </c>
      <c r="T2656" s="3">
        <v>0.03</v>
      </c>
      <c r="U2656" s="2">
        <v>2.6500000000000004</v>
      </c>
      <c r="V2656" s="2">
        <v>0.87</v>
      </c>
      <c r="W2656" s="54">
        <f>_xlfn.XLOOKUP(M2656,Market!A:A,Market!F:F,0)</f>
        <v>0.06</v>
      </c>
      <c r="X2656" s="55">
        <f t="shared" si="330"/>
        <v>7.9500000000000001E-2</v>
      </c>
      <c r="Y2656" s="55">
        <f t="shared" si="331"/>
        <v>1.7800000000000002</v>
      </c>
      <c r="Z2656" s="54">
        <f t="shared" si="332"/>
        <v>0.67169811320754713</v>
      </c>
      <c r="AA2656" s="49" t="str">
        <f t="shared" ca="1" si="333"/>
        <v>N</v>
      </c>
      <c r="AB2656" s="49">
        <f t="shared" ca="1" si="334"/>
        <v>5</v>
      </c>
      <c r="AC2656" s="49" t="str">
        <f t="shared" ca="1" si="335"/>
        <v>N</v>
      </c>
    </row>
    <row r="2657" spans="1:29" x14ac:dyDescent="0.25">
      <c r="A2657">
        <v>9954</v>
      </c>
      <c r="B2657" s="9">
        <v>43574</v>
      </c>
      <c r="C2657" s="50" t="str">
        <f t="shared" si="328"/>
        <v>N</v>
      </c>
      <c r="D2657" s="52">
        <f>_xlfn.XLOOKUP(B2657,Cal_Date!B:B,Cal_Date!A:A,0)</f>
        <v>3</v>
      </c>
      <c r="E2657">
        <v>2019</v>
      </c>
      <c r="F2657" t="s">
        <v>125</v>
      </c>
      <c r="G2657" t="s">
        <v>129</v>
      </c>
      <c r="H2657" t="s">
        <v>48</v>
      </c>
      <c r="I2657" t="s">
        <v>18</v>
      </c>
      <c r="J2657" t="s">
        <v>10</v>
      </c>
      <c r="K2657" t="s">
        <v>43</v>
      </c>
      <c r="L2657">
        <v>1</v>
      </c>
      <c r="M2657">
        <v>1004</v>
      </c>
      <c r="O2657" t="s">
        <v>28</v>
      </c>
      <c r="R2657" t="s">
        <v>44</v>
      </c>
      <c r="S2657" s="49" t="str">
        <f t="shared" si="329"/>
        <v>Card</v>
      </c>
      <c r="T2657" s="3">
        <v>0.03</v>
      </c>
      <c r="U2657" s="2">
        <v>7.42</v>
      </c>
      <c r="V2657" s="2">
        <v>1.46</v>
      </c>
      <c r="W2657" s="54">
        <f>_xlfn.XLOOKUP(M2657,Market!A:A,Market!F:F,0)</f>
        <v>0.06</v>
      </c>
      <c r="X2657" s="55">
        <f t="shared" si="330"/>
        <v>0.22259999999999999</v>
      </c>
      <c r="Y2657" s="55">
        <f t="shared" si="331"/>
        <v>5.96</v>
      </c>
      <c r="Z2657" s="54">
        <f t="shared" si="332"/>
        <v>0.80323450134770891</v>
      </c>
      <c r="AA2657" s="49" t="str">
        <f t="shared" ca="1" si="333"/>
        <v>N</v>
      </c>
      <c r="AB2657" s="49">
        <f t="shared" ca="1" si="334"/>
        <v>5</v>
      </c>
      <c r="AC2657" s="49" t="str">
        <f t="shared" ca="1" si="335"/>
        <v>N</v>
      </c>
    </row>
    <row r="2658" spans="1:29" x14ac:dyDescent="0.25">
      <c r="A2658">
        <v>9955</v>
      </c>
      <c r="B2658" s="9">
        <v>43574</v>
      </c>
      <c r="C2658" s="50" t="str">
        <f t="shared" si="328"/>
        <v>N</v>
      </c>
      <c r="D2658" s="52">
        <f>_xlfn.XLOOKUP(B2658,Cal_Date!B:B,Cal_Date!A:A,0)</f>
        <v>3</v>
      </c>
      <c r="E2658">
        <v>2019</v>
      </c>
      <c r="F2658" t="s">
        <v>125</v>
      </c>
      <c r="G2658" t="s">
        <v>129</v>
      </c>
      <c r="H2658" t="s">
        <v>48</v>
      </c>
      <c r="I2658" t="s">
        <v>18</v>
      </c>
      <c r="J2658" t="s">
        <v>10</v>
      </c>
      <c r="K2658" t="s">
        <v>43</v>
      </c>
      <c r="L2658">
        <v>1</v>
      </c>
      <c r="M2658">
        <v>1000</v>
      </c>
      <c r="O2658" t="s">
        <v>25</v>
      </c>
      <c r="R2658" t="s">
        <v>44</v>
      </c>
      <c r="S2658" s="49" t="str">
        <f t="shared" si="329"/>
        <v>Card</v>
      </c>
      <c r="T2658" s="3">
        <v>0.03</v>
      </c>
      <c r="U2658" s="2">
        <v>7.5600000000000005</v>
      </c>
      <c r="V2658" s="2">
        <v>1.46</v>
      </c>
      <c r="W2658" s="54">
        <f>_xlfn.XLOOKUP(M2658,Market!A:A,Market!F:F,0)</f>
        <v>0.08</v>
      </c>
      <c r="X2658" s="55">
        <f t="shared" si="330"/>
        <v>0.2268</v>
      </c>
      <c r="Y2658" s="55">
        <f t="shared" si="331"/>
        <v>6.1000000000000005</v>
      </c>
      <c r="Z2658" s="54">
        <f t="shared" si="332"/>
        <v>0.80687830687830686</v>
      </c>
      <c r="AA2658" s="49" t="str">
        <f t="shared" ca="1" si="333"/>
        <v>N</v>
      </c>
      <c r="AB2658" s="49">
        <f t="shared" ca="1" si="334"/>
        <v>5</v>
      </c>
      <c r="AC2658" s="49" t="str">
        <f t="shared" ca="1" si="335"/>
        <v>N</v>
      </c>
    </row>
    <row r="2659" spans="1:29" x14ac:dyDescent="0.25">
      <c r="A2659">
        <v>9956</v>
      </c>
      <c r="B2659" s="9">
        <v>43574</v>
      </c>
      <c r="C2659" s="50" t="str">
        <f t="shared" si="328"/>
        <v>N</v>
      </c>
      <c r="D2659" s="52">
        <f>_xlfn.XLOOKUP(B2659,Cal_Date!B:B,Cal_Date!A:A,0)</f>
        <v>3</v>
      </c>
      <c r="E2659">
        <v>2019</v>
      </c>
      <c r="F2659" t="s">
        <v>125</v>
      </c>
      <c r="G2659" t="s">
        <v>129</v>
      </c>
      <c r="H2659" t="s">
        <v>48</v>
      </c>
      <c r="I2659" t="s">
        <v>18</v>
      </c>
      <c r="J2659" t="s">
        <v>10</v>
      </c>
      <c r="K2659" t="s">
        <v>43</v>
      </c>
      <c r="L2659">
        <v>2</v>
      </c>
      <c r="M2659">
        <v>1000</v>
      </c>
      <c r="O2659" t="s">
        <v>25</v>
      </c>
      <c r="R2659" t="s">
        <v>44</v>
      </c>
      <c r="S2659" s="49" t="str">
        <f t="shared" si="329"/>
        <v>Card</v>
      </c>
      <c r="T2659" s="3">
        <v>0.03</v>
      </c>
      <c r="U2659" s="2">
        <v>15.120000000000001</v>
      </c>
      <c r="V2659" s="2">
        <v>2.92</v>
      </c>
      <c r="W2659" s="54">
        <f>_xlfn.XLOOKUP(M2659,Market!A:A,Market!F:F,0)</f>
        <v>0.08</v>
      </c>
      <c r="X2659" s="55">
        <f t="shared" si="330"/>
        <v>0.4536</v>
      </c>
      <c r="Y2659" s="55">
        <f t="shared" si="331"/>
        <v>12.200000000000001</v>
      </c>
      <c r="Z2659" s="54">
        <f t="shared" si="332"/>
        <v>0.80687830687830686</v>
      </c>
      <c r="AA2659" s="49" t="str">
        <f t="shared" ca="1" si="333"/>
        <v>N</v>
      </c>
      <c r="AB2659" s="49">
        <f t="shared" ca="1" si="334"/>
        <v>5</v>
      </c>
      <c r="AC2659" s="49" t="str">
        <f t="shared" ca="1" si="335"/>
        <v>N</v>
      </c>
    </row>
    <row r="2660" spans="1:29" x14ac:dyDescent="0.25">
      <c r="A2660">
        <v>9957</v>
      </c>
      <c r="B2660" s="9">
        <v>43574</v>
      </c>
      <c r="C2660" s="50" t="str">
        <f t="shared" si="328"/>
        <v>N</v>
      </c>
      <c r="D2660" s="52">
        <f>_xlfn.XLOOKUP(B2660,Cal_Date!B:B,Cal_Date!A:A,0)</f>
        <v>3</v>
      </c>
      <c r="E2660">
        <v>2019</v>
      </c>
      <c r="F2660" t="s">
        <v>125</v>
      </c>
      <c r="G2660" t="s">
        <v>129</v>
      </c>
      <c r="H2660" t="s">
        <v>48</v>
      </c>
      <c r="I2660" t="s">
        <v>18</v>
      </c>
      <c r="J2660" t="s">
        <v>10</v>
      </c>
      <c r="K2660" t="s">
        <v>43</v>
      </c>
      <c r="L2660">
        <v>1</v>
      </c>
      <c r="M2660">
        <v>1000</v>
      </c>
      <c r="O2660" t="s">
        <v>25</v>
      </c>
      <c r="R2660" t="s">
        <v>44</v>
      </c>
      <c r="S2660" s="49" t="str">
        <f t="shared" si="329"/>
        <v>Card</v>
      </c>
      <c r="T2660" s="3">
        <v>0.03</v>
      </c>
      <c r="U2660" s="2">
        <v>7.5600000000000005</v>
      </c>
      <c r="V2660" s="2">
        <v>1.46</v>
      </c>
      <c r="W2660" s="54">
        <f>_xlfn.XLOOKUP(M2660,Market!A:A,Market!F:F,0)</f>
        <v>0.08</v>
      </c>
      <c r="X2660" s="55">
        <f t="shared" si="330"/>
        <v>0.2268</v>
      </c>
      <c r="Y2660" s="55">
        <f t="shared" si="331"/>
        <v>6.1000000000000005</v>
      </c>
      <c r="Z2660" s="54">
        <f t="shared" si="332"/>
        <v>0.80687830687830686</v>
      </c>
      <c r="AA2660" s="49" t="str">
        <f t="shared" ca="1" si="333"/>
        <v>N</v>
      </c>
      <c r="AB2660" s="49">
        <f t="shared" ca="1" si="334"/>
        <v>5</v>
      </c>
      <c r="AC2660" s="49" t="str">
        <f t="shared" ca="1" si="335"/>
        <v>N</v>
      </c>
    </row>
    <row r="2661" spans="1:29" x14ac:dyDescent="0.25">
      <c r="A2661">
        <v>9958</v>
      </c>
      <c r="B2661" s="9">
        <v>43575</v>
      </c>
      <c r="C2661" s="50" t="str">
        <f t="shared" si="328"/>
        <v>N</v>
      </c>
      <c r="D2661" s="52">
        <f>_xlfn.XLOOKUP(B2661,Cal_Date!B:B,Cal_Date!A:A,0)</f>
        <v>3</v>
      </c>
      <c r="E2661">
        <v>2019</v>
      </c>
      <c r="F2661" t="s">
        <v>126</v>
      </c>
      <c r="G2661" t="s">
        <v>130</v>
      </c>
      <c r="H2661" t="s">
        <v>14</v>
      </c>
      <c r="I2661" t="s">
        <v>18</v>
      </c>
      <c r="J2661" t="s">
        <v>15</v>
      </c>
      <c r="K2661" t="s">
        <v>43</v>
      </c>
      <c r="L2661">
        <v>1</v>
      </c>
      <c r="M2661">
        <v>1008</v>
      </c>
      <c r="O2661" t="s">
        <v>28</v>
      </c>
      <c r="R2661" t="s">
        <v>44</v>
      </c>
      <c r="S2661" s="49" t="str">
        <f t="shared" si="329"/>
        <v>Card</v>
      </c>
      <c r="T2661" s="3">
        <v>0.03</v>
      </c>
      <c r="U2661" s="2">
        <v>7.0785</v>
      </c>
      <c r="V2661" s="2">
        <v>2.1</v>
      </c>
      <c r="W2661" s="54">
        <f>_xlfn.XLOOKUP(M2661,Market!A:A,Market!F:F,0)</f>
        <v>8.8999999999999996E-2</v>
      </c>
      <c r="X2661" s="55">
        <f t="shared" si="330"/>
        <v>0.21235499999999999</v>
      </c>
      <c r="Y2661" s="55">
        <f t="shared" si="331"/>
        <v>4.9785000000000004</v>
      </c>
      <c r="Z2661" s="54">
        <f t="shared" si="332"/>
        <v>0.70332697605424888</v>
      </c>
      <c r="AA2661" s="49" t="str">
        <f t="shared" ca="1" si="333"/>
        <v>N</v>
      </c>
      <c r="AB2661" s="49">
        <f t="shared" ca="1" si="334"/>
        <v>5</v>
      </c>
      <c r="AC2661" s="49" t="str">
        <f t="shared" ca="1" si="335"/>
        <v>N</v>
      </c>
    </row>
    <row r="2662" spans="1:29" x14ac:dyDescent="0.25">
      <c r="A2662">
        <v>9959</v>
      </c>
      <c r="B2662" s="9">
        <v>43575</v>
      </c>
      <c r="C2662" s="50" t="str">
        <f t="shared" si="328"/>
        <v>N</v>
      </c>
      <c r="D2662" s="52">
        <f>_xlfn.XLOOKUP(B2662,Cal_Date!B:B,Cal_Date!A:A,0)</f>
        <v>3</v>
      </c>
      <c r="E2662">
        <v>2019</v>
      </c>
      <c r="F2662" t="s">
        <v>126</v>
      </c>
      <c r="G2662" t="s">
        <v>130</v>
      </c>
      <c r="H2662" t="s">
        <v>14</v>
      </c>
      <c r="I2662" t="s">
        <v>18</v>
      </c>
      <c r="J2662" t="s">
        <v>15</v>
      </c>
      <c r="K2662" t="s">
        <v>43</v>
      </c>
      <c r="L2662">
        <v>1</v>
      </c>
      <c r="M2662">
        <v>1008</v>
      </c>
      <c r="O2662" t="s">
        <v>28</v>
      </c>
      <c r="R2662" t="s">
        <v>44</v>
      </c>
      <c r="S2662" s="49" t="str">
        <f t="shared" si="329"/>
        <v>Card</v>
      </c>
      <c r="T2662" s="3">
        <v>0.03</v>
      </c>
      <c r="U2662" s="2">
        <v>7.6229999999999993</v>
      </c>
      <c r="V2662" s="2">
        <v>2.2200000000000002</v>
      </c>
      <c r="W2662" s="54">
        <f>_xlfn.XLOOKUP(M2662,Market!A:A,Market!F:F,0)</f>
        <v>8.8999999999999996E-2</v>
      </c>
      <c r="X2662" s="55">
        <f t="shared" si="330"/>
        <v>0.22868999999999998</v>
      </c>
      <c r="Y2662" s="55">
        <f t="shared" si="331"/>
        <v>5.4029999999999987</v>
      </c>
      <c r="Z2662" s="54">
        <f t="shared" si="332"/>
        <v>0.7087760724124359</v>
      </c>
      <c r="AA2662" s="49" t="str">
        <f t="shared" ca="1" si="333"/>
        <v>N</v>
      </c>
      <c r="AB2662" s="49">
        <f t="shared" ca="1" si="334"/>
        <v>5</v>
      </c>
      <c r="AC2662" s="49" t="str">
        <f t="shared" ca="1" si="335"/>
        <v>N</v>
      </c>
    </row>
    <row r="2663" spans="1:29" x14ac:dyDescent="0.25">
      <c r="A2663">
        <v>9960</v>
      </c>
      <c r="B2663" s="9">
        <v>43575</v>
      </c>
      <c r="C2663" s="50" t="str">
        <f t="shared" si="328"/>
        <v>N</v>
      </c>
      <c r="D2663" s="52">
        <f>_xlfn.XLOOKUP(B2663,Cal_Date!B:B,Cal_Date!A:A,0)</f>
        <v>3</v>
      </c>
      <c r="E2663">
        <v>2019</v>
      </c>
      <c r="F2663" t="s">
        <v>126</v>
      </c>
      <c r="G2663" t="s">
        <v>130</v>
      </c>
      <c r="H2663" t="s">
        <v>11</v>
      </c>
      <c r="I2663" t="s">
        <v>11</v>
      </c>
      <c r="J2663" t="s">
        <v>15</v>
      </c>
      <c r="K2663" t="s">
        <v>42</v>
      </c>
      <c r="L2663">
        <v>1</v>
      </c>
      <c r="M2663">
        <v>1009</v>
      </c>
      <c r="O2663" t="s">
        <v>28</v>
      </c>
      <c r="R2663" t="s">
        <v>44</v>
      </c>
      <c r="S2663" s="49" t="str">
        <f t="shared" si="329"/>
        <v>Card</v>
      </c>
      <c r="T2663" s="3">
        <v>0.03</v>
      </c>
      <c r="U2663" s="2">
        <v>2.7225000000000001</v>
      </c>
      <c r="V2663" s="2">
        <v>0.87</v>
      </c>
      <c r="W2663" s="54">
        <f>_xlfn.XLOOKUP(M2663,Market!A:A,Market!F:F,0)</f>
        <v>8.8999999999999996E-2</v>
      </c>
      <c r="X2663" s="55">
        <f t="shared" si="330"/>
        <v>8.1674999999999998E-2</v>
      </c>
      <c r="Y2663" s="55">
        <f t="shared" si="331"/>
        <v>1.8525</v>
      </c>
      <c r="Z2663" s="54">
        <f t="shared" si="332"/>
        <v>0.68044077134986225</v>
      </c>
      <c r="AA2663" s="49" t="str">
        <f t="shared" ca="1" si="333"/>
        <v>N</v>
      </c>
      <c r="AB2663" s="49">
        <f t="shared" ca="1" si="334"/>
        <v>5</v>
      </c>
      <c r="AC2663" s="49" t="str">
        <f t="shared" ca="1" si="335"/>
        <v>N</v>
      </c>
    </row>
    <row r="2664" spans="1:29" x14ac:dyDescent="0.25">
      <c r="A2664">
        <v>9961</v>
      </c>
      <c r="B2664" s="9">
        <v>43575</v>
      </c>
      <c r="C2664" s="50" t="str">
        <f t="shared" si="328"/>
        <v>N</v>
      </c>
      <c r="D2664" s="52">
        <f>_xlfn.XLOOKUP(B2664,Cal_Date!B:B,Cal_Date!A:A,0)</f>
        <v>3</v>
      </c>
      <c r="E2664">
        <v>2019</v>
      </c>
      <c r="F2664" t="s">
        <v>126</v>
      </c>
      <c r="G2664" t="s">
        <v>130</v>
      </c>
      <c r="H2664" t="s">
        <v>48</v>
      </c>
      <c r="I2664" t="s">
        <v>18</v>
      </c>
      <c r="J2664" t="s">
        <v>10</v>
      </c>
      <c r="K2664" t="s">
        <v>43</v>
      </c>
      <c r="L2664">
        <v>1</v>
      </c>
      <c r="M2664">
        <v>1010</v>
      </c>
      <c r="O2664" t="s">
        <v>25</v>
      </c>
      <c r="R2664" t="s">
        <v>44</v>
      </c>
      <c r="S2664" s="49" t="str">
        <f t="shared" si="329"/>
        <v>Card</v>
      </c>
      <c r="T2664" s="3">
        <v>0.03</v>
      </c>
      <c r="U2664" s="2">
        <v>7.5600000000000005</v>
      </c>
      <c r="V2664" s="2">
        <v>1.46</v>
      </c>
      <c r="W2664" s="54">
        <f>_xlfn.XLOOKUP(M2664,Market!A:A,Market!F:F,0)</f>
        <v>0.08</v>
      </c>
      <c r="X2664" s="55">
        <f t="shared" si="330"/>
        <v>0.2268</v>
      </c>
      <c r="Y2664" s="55">
        <f t="shared" si="331"/>
        <v>6.1000000000000005</v>
      </c>
      <c r="Z2664" s="54">
        <f t="shared" si="332"/>
        <v>0.80687830687830686</v>
      </c>
      <c r="AA2664" s="49" t="str">
        <f t="shared" ca="1" si="333"/>
        <v>N</v>
      </c>
      <c r="AB2664" s="49">
        <f t="shared" ca="1" si="334"/>
        <v>5</v>
      </c>
      <c r="AC2664" s="49" t="str">
        <f t="shared" ca="1" si="335"/>
        <v>N</v>
      </c>
    </row>
    <row r="2665" spans="1:29" x14ac:dyDescent="0.25">
      <c r="A2665">
        <v>9962</v>
      </c>
      <c r="B2665" s="9">
        <v>43575</v>
      </c>
      <c r="C2665" s="50" t="str">
        <f t="shared" si="328"/>
        <v>N</v>
      </c>
      <c r="D2665" s="52">
        <f>_xlfn.XLOOKUP(B2665,Cal_Date!B:B,Cal_Date!A:A,0)</f>
        <v>3</v>
      </c>
      <c r="E2665">
        <v>2019</v>
      </c>
      <c r="F2665" t="s">
        <v>126</v>
      </c>
      <c r="G2665" t="s">
        <v>130</v>
      </c>
      <c r="H2665" t="s">
        <v>11</v>
      </c>
      <c r="I2665" t="s">
        <v>13</v>
      </c>
      <c r="J2665" t="s">
        <v>15</v>
      </c>
      <c r="K2665" t="s">
        <v>42</v>
      </c>
      <c r="L2665">
        <v>2</v>
      </c>
      <c r="M2665">
        <v>1008</v>
      </c>
      <c r="O2665" t="s">
        <v>28</v>
      </c>
      <c r="R2665" t="s">
        <v>44</v>
      </c>
      <c r="S2665" s="49" t="str">
        <f t="shared" si="329"/>
        <v>Card</v>
      </c>
      <c r="T2665" s="3">
        <v>0.03</v>
      </c>
      <c r="U2665" s="2">
        <v>5.4450000000000003</v>
      </c>
      <c r="V2665" s="2">
        <v>2.84</v>
      </c>
      <c r="W2665" s="54">
        <f>_xlfn.XLOOKUP(M2665,Market!A:A,Market!F:F,0)</f>
        <v>8.8999999999999996E-2</v>
      </c>
      <c r="X2665" s="55">
        <f t="shared" si="330"/>
        <v>0.16335</v>
      </c>
      <c r="Y2665" s="55">
        <f t="shared" si="331"/>
        <v>2.6050000000000004</v>
      </c>
      <c r="Z2665" s="54">
        <f t="shared" si="332"/>
        <v>0.47842056932966032</v>
      </c>
      <c r="AA2665" s="49" t="str">
        <f t="shared" ca="1" si="333"/>
        <v>N</v>
      </c>
      <c r="AB2665" s="49">
        <f t="shared" ca="1" si="334"/>
        <v>5</v>
      </c>
      <c r="AC2665" s="49" t="str">
        <f t="shared" ca="1" si="335"/>
        <v>N</v>
      </c>
    </row>
    <row r="2666" spans="1:29" x14ac:dyDescent="0.25">
      <c r="A2666">
        <v>9963</v>
      </c>
      <c r="B2666" s="9">
        <v>43575</v>
      </c>
      <c r="C2666" s="50" t="str">
        <f t="shared" si="328"/>
        <v>N</v>
      </c>
      <c r="D2666" s="52">
        <f>_xlfn.XLOOKUP(B2666,Cal_Date!B:B,Cal_Date!A:A,0)</f>
        <v>3</v>
      </c>
      <c r="E2666">
        <v>2019</v>
      </c>
      <c r="F2666" t="s">
        <v>126</v>
      </c>
      <c r="G2666" t="s">
        <v>130</v>
      </c>
      <c r="H2666" t="s">
        <v>11</v>
      </c>
      <c r="I2666" t="s">
        <v>11</v>
      </c>
      <c r="J2666" t="s">
        <v>15</v>
      </c>
      <c r="K2666" t="s">
        <v>42</v>
      </c>
      <c r="L2666">
        <v>2</v>
      </c>
      <c r="M2666">
        <v>1008</v>
      </c>
      <c r="O2666" t="s">
        <v>28</v>
      </c>
      <c r="R2666" t="s">
        <v>44</v>
      </c>
      <c r="S2666" s="49" t="str">
        <f t="shared" si="329"/>
        <v>Card</v>
      </c>
      <c r="T2666" s="3">
        <v>0.03</v>
      </c>
      <c r="U2666" s="2">
        <v>5.4450000000000003</v>
      </c>
      <c r="V2666" s="2">
        <v>1.74</v>
      </c>
      <c r="W2666" s="54">
        <f>_xlfn.XLOOKUP(M2666,Market!A:A,Market!F:F,0)</f>
        <v>8.8999999999999996E-2</v>
      </c>
      <c r="X2666" s="55">
        <f t="shared" si="330"/>
        <v>0.16335</v>
      </c>
      <c r="Y2666" s="55">
        <f t="shared" si="331"/>
        <v>3.7050000000000001</v>
      </c>
      <c r="Z2666" s="54">
        <f t="shared" si="332"/>
        <v>0.68044077134986225</v>
      </c>
      <c r="AA2666" s="49" t="str">
        <f t="shared" ca="1" si="333"/>
        <v>N</v>
      </c>
      <c r="AB2666" s="49">
        <f t="shared" ca="1" si="334"/>
        <v>5</v>
      </c>
      <c r="AC2666" s="49" t="str">
        <f t="shared" ca="1" si="335"/>
        <v>N</v>
      </c>
    </row>
    <row r="2667" spans="1:29" x14ac:dyDescent="0.25">
      <c r="A2667">
        <v>9964</v>
      </c>
      <c r="B2667" s="9">
        <v>43575</v>
      </c>
      <c r="C2667" s="50" t="str">
        <f t="shared" si="328"/>
        <v>N</v>
      </c>
      <c r="D2667" s="52">
        <f>_xlfn.XLOOKUP(B2667,Cal_Date!B:B,Cal_Date!A:A,0)</f>
        <v>3</v>
      </c>
      <c r="E2667">
        <v>2019</v>
      </c>
      <c r="F2667" t="s">
        <v>126</v>
      </c>
      <c r="G2667" t="s">
        <v>130</v>
      </c>
      <c r="H2667" t="s">
        <v>48</v>
      </c>
      <c r="I2667" t="s">
        <v>18</v>
      </c>
      <c r="J2667" t="s">
        <v>10</v>
      </c>
      <c r="K2667" t="s">
        <v>43</v>
      </c>
      <c r="L2667">
        <v>1</v>
      </c>
      <c r="M2667">
        <v>1008</v>
      </c>
      <c r="O2667" t="s">
        <v>28</v>
      </c>
      <c r="R2667" t="s">
        <v>44</v>
      </c>
      <c r="S2667" s="49" t="str">
        <f t="shared" si="329"/>
        <v>Card</v>
      </c>
      <c r="T2667" s="3">
        <v>0.03</v>
      </c>
      <c r="U2667" s="2">
        <v>7.6229999999999993</v>
      </c>
      <c r="V2667" s="2">
        <v>1.46</v>
      </c>
      <c r="W2667" s="54">
        <f>_xlfn.XLOOKUP(M2667,Market!A:A,Market!F:F,0)</f>
        <v>8.8999999999999996E-2</v>
      </c>
      <c r="X2667" s="55">
        <f t="shared" si="330"/>
        <v>0.22868999999999998</v>
      </c>
      <c r="Y2667" s="55">
        <f t="shared" si="331"/>
        <v>6.1629999999999994</v>
      </c>
      <c r="Z2667" s="54">
        <f t="shared" si="332"/>
        <v>0.80847435392889933</v>
      </c>
      <c r="AA2667" s="49" t="str">
        <f t="shared" ca="1" si="333"/>
        <v>N</v>
      </c>
      <c r="AB2667" s="49">
        <f t="shared" ca="1" si="334"/>
        <v>5</v>
      </c>
      <c r="AC2667" s="49" t="str">
        <f t="shared" ca="1" si="335"/>
        <v>N</v>
      </c>
    </row>
    <row r="2668" spans="1:29" x14ac:dyDescent="0.25">
      <c r="A2668">
        <v>9965</v>
      </c>
      <c r="B2668" s="9">
        <v>43575</v>
      </c>
      <c r="C2668" s="50" t="str">
        <f t="shared" si="328"/>
        <v>N</v>
      </c>
      <c r="D2668" s="52">
        <f>_xlfn.XLOOKUP(B2668,Cal_Date!B:B,Cal_Date!A:A,0)</f>
        <v>3</v>
      </c>
      <c r="E2668">
        <v>2019</v>
      </c>
      <c r="F2668" t="s">
        <v>126</v>
      </c>
      <c r="G2668" t="s">
        <v>130</v>
      </c>
      <c r="H2668" t="s">
        <v>14</v>
      </c>
      <c r="I2668" t="s">
        <v>18</v>
      </c>
      <c r="J2668" t="s">
        <v>15</v>
      </c>
      <c r="K2668" t="s">
        <v>43</v>
      </c>
      <c r="L2668">
        <v>1</v>
      </c>
      <c r="M2668">
        <v>1004</v>
      </c>
      <c r="O2668" t="s">
        <v>28</v>
      </c>
      <c r="R2668" t="s">
        <v>46</v>
      </c>
      <c r="S2668" s="49" t="str">
        <f t="shared" si="329"/>
        <v>Card</v>
      </c>
      <c r="T2668" s="3">
        <v>0.04</v>
      </c>
      <c r="U2668" s="2">
        <v>6.8900000000000006</v>
      </c>
      <c r="V2668" s="2">
        <v>2.1</v>
      </c>
      <c r="W2668" s="54">
        <f>_xlfn.XLOOKUP(M2668,Market!A:A,Market!F:F,0)</f>
        <v>0.06</v>
      </c>
      <c r="X2668" s="55">
        <f t="shared" si="330"/>
        <v>0.27560000000000001</v>
      </c>
      <c r="Y2668" s="55">
        <f t="shared" si="331"/>
        <v>4.7900000000000009</v>
      </c>
      <c r="Z2668" s="54">
        <f t="shared" si="332"/>
        <v>0.69521044992743108</v>
      </c>
      <c r="AA2668" s="49" t="str">
        <f t="shared" ca="1" si="333"/>
        <v>N</v>
      </c>
      <c r="AB2668" s="49">
        <f t="shared" ca="1" si="334"/>
        <v>5</v>
      </c>
      <c r="AC2668" s="49" t="str">
        <f t="shared" ca="1" si="335"/>
        <v>N</v>
      </c>
    </row>
    <row r="2669" spans="1:29" x14ac:dyDescent="0.25">
      <c r="A2669">
        <v>9966</v>
      </c>
      <c r="B2669" s="9">
        <v>43575</v>
      </c>
      <c r="C2669" s="50" t="str">
        <f t="shared" si="328"/>
        <v>N</v>
      </c>
      <c r="D2669" s="52">
        <f>_xlfn.XLOOKUP(B2669,Cal_Date!B:B,Cal_Date!A:A,0)</f>
        <v>3</v>
      </c>
      <c r="E2669">
        <v>2019</v>
      </c>
      <c r="F2669" t="s">
        <v>126</v>
      </c>
      <c r="G2669" t="s">
        <v>130</v>
      </c>
      <c r="H2669" t="s">
        <v>48</v>
      </c>
      <c r="I2669" t="s">
        <v>18</v>
      </c>
      <c r="J2669" t="s">
        <v>10</v>
      </c>
      <c r="K2669" t="s">
        <v>43</v>
      </c>
      <c r="L2669">
        <v>1</v>
      </c>
      <c r="M2669">
        <v>1009</v>
      </c>
      <c r="O2669" t="s">
        <v>28</v>
      </c>
      <c r="R2669" t="s">
        <v>47</v>
      </c>
      <c r="S2669" s="49" t="str">
        <f t="shared" si="329"/>
        <v>Card</v>
      </c>
      <c r="T2669" s="3">
        <v>3.5000000000000003E-2</v>
      </c>
      <c r="U2669" s="2">
        <v>7.6229999999999993</v>
      </c>
      <c r="V2669" s="2">
        <v>1.46</v>
      </c>
      <c r="W2669" s="54">
        <f>_xlfn.XLOOKUP(M2669,Market!A:A,Market!F:F,0)</f>
        <v>8.8999999999999996E-2</v>
      </c>
      <c r="X2669" s="55">
        <f t="shared" si="330"/>
        <v>0.26680500000000001</v>
      </c>
      <c r="Y2669" s="55">
        <f t="shared" si="331"/>
        <v>6.1629999999999994</v>
      </c>
      <c r="Z2669" s="54">
        <f t="shared" si="332"/>
        <v>0.80847435392889933</v>
      </c>
      <c r="AA2669" s="49" t="str">
        <f t="shared" ca="1" si="333"/>
        <v>N</v>
      </c>
      <c r="AB2669" s="49">
        <f t="shared" ca="1" si="334"/>
        <v>5</v>
      </c>
      <c r="AC2669" s="49" t="str">
        <f t="shared" ca="1" si="335"/>
        <v>N</v>
      </c>
    </row>
    <row r="2670" spans="1:29" x14ac:dyDescent="0.25">
      <c r="A2670">
        <v>9967</v>
      </c>
      <c r="B2670" s="9">
        <v>43575</v>
      </c>
      <c r="C2670" s="50" t="str">
        <f t="shared" si="328"/>
        <v>N</v>
      </c>
      <c r="D2670" s="52">
        <f>_xlfn.XLOOKUP(B2670,Cal_Date!B:B,Cal_Date!A:A,0)</f>
        <v>3</v>
      </c>
      <c r="E2670">
        <v>2019</v>
      </c>
      <c r="F2670" t="s">
        <v>126</v>
      </c>
      <c r="G2670" t="s">
        <v>130</v>
      </c>
      <c r="H2670" t="s">
        <v>11</v>
      </c>
      <c r="I2670" t="s">
        <v>11</v>
      </c>
      <c r="J2670" t="s">
        <v>15</v>
      </c>
      <c r="K2670" t="s">
        <v>42</v>
      </c>
      <c r="L2670">
        <v>2</v>
      </c>
      <c r="M2670">
        <v>1010</v>
      </c>
      <c r="O2670" t="s">
        <v>25</v>
      </c>
      <c r="R2670" t="s">
        <v>47</v>
      </c>
      <c r="S2670" s="49" t="str">
        <f t="shared" si="329"/>
        <v>Card</v>
      </c>
      <c r="T2670" s="3">
        <v>3.5000000000000003E-2</v>
      </c>
      <c r="U2670" s="2">
        <v>5.4</v>
      </c>
      <c r="V2670" s="2">
        <v>1.74</v>
      </c>
      <c r="W2670" s="54">
        <f>_xlfn.XLOOKUP(M2670,Market!A:A,Market!F:F,0)</f>
        <v>0.08</v>
      </c>
      <c r="X2670" s="55">
        <f t="shared" si="330"/>
        <v>0.18900000000000003</v>
      </c>
      <c r="Y2670" s="55">
        <f t="shared" si="331"/>
        <v>3.66</v>
      </c>
      <c r="Z2670" s="54">
        <f t="shared" si="332"/>
        <v>0.67777777777777781</v>
      </c>
      <c r="AA2670" s="49" t="str">
        <f t="shared" ca="1" si="333"/>
        <v>N</v>
      </c>
      <c r="AB2670" s="49">
        <f t="shared" ca="1" si="334"/>
        <v>5</v>
      </c>
      <c r="AC2670" s="49" t="str">
        <f t="shared" ca="1" si="335"/>
        <v>N</v>
      </c>
    </row>
    <row r="2671" spans="1:29" x14ac:dyDescent="0.25">
      <c r="A2671">
        <v>9968</v>
      </c>
      <c r="B2671" s="9">
        <v>43575</v>
      </c>
      <c r="C2671" s="50" t="str">
        <f t="shared" si="328"/>
        <v>N</v>
      </c>
      <c r="D2671" s="52">
        <f>_xlfn.XLOOKUP(B2671,Cal_Date!B:B,Cal_Date!A:A,0)</f>
        <v>3</v>
      </c>
      <c r="E2671">
        <v>2019</v>
      </c>
      <c r="F2671" t="s">
        <v>126</v>
      </c>
      <c r="G2671" t="s">
        <v>130</v>
      </c>
      <c r="H2671" t="s">
        <v>11</v>
      </c>
      <c r="I2671" t="s">
        <v>13</v>
      </c>
      <c r="J2671" t="s">
        <v>15</v>
      </c>
      <c r="K2671" t="s">
        <v>42</v>
      </c>
      <c r="L2671">
        <v>1</v>
      </c>
      <c r="M2671">
        <v>1011</v>
      </c>
      <c r="O2671" t="s">
        <v>25</v>
      </c>
      <c r="R2671" t="s">
        <v>46</v>
      </c>
      <c r="S2671" s="49" t="str">
        <f t="shared" si="329"/>
        <v>Card</v>
      </c>
      <c r="T2671" s="3">
        <v>0.04</v>
      </c>
      <c r="U2671" s="2">
        <v>2.6500000000000004</v>
      </c>
      <c r="V2671" s="2">
        <v>1.42</v>
      </c>
      <c r="W2671" s="54">
        <f>_xlfn.XLOOKUP(M2671,Market!A:A,Market!F:F,0)</f>
        <v>0.06</v>
      </c>
      <c r="X2671" s="55">
        <f t="shared" si="330"/>
        <v>0.10600000000000001</v>
      </c>
      <c r="Y2671" s="55">
        <f t="shared" si="331"/>
        <v>1.2300000000000004</v>
      </c>
      <c r="Z2671" s="54">
        <f t="shared" si="332"/>
        <v>0.46415094339622653</v>
      </c>
      <c r="AA2671" s="49" t="str">
        <f t="shared" ca="1" si="333"/>
        <v>N</v>
      </c>
      <c r="AB2671" s="49">
        <f t="shared" ca="1" si="334"/>
        <v>5</v>
      </c>
      <c r="AC2671" s="49" t="str">
        <f t="shared" ca="1" si="335"/>
        <v>N</v>
      </c>
    </row>
    <row r="2672" spans="1:29" x14ac:dyDescent="0.25">
      <c r="A2672">
        <v>9969</v>
      </c>
      <c r="B2672" s="9">
        <v>43575</v>
      </c>
      <c r="C2672" s="50" t="str">
        <f t="shared" si="328"/>
        <v>N</v>
      </c>
      <c r="D2672" s="52">
        <f>_xlfn.XLOOKUP(B2672,Cal_Date!B:B,Cal_Date!A:A,0)</f>
        <v>3</v>
      </c>
      <c r="E2672">
        <v>2019</v>
      </c>
      <c r="F2672" t="s">
        <v>126</v>
      </c>
      <c r="G2672" t="s">
        <v>130</v>
      </c>
      <c r="H2672" t="s">
        <v>11</v>
      </c>
      <c r="I2672" t="s">
        <v>13</v>
      </c>
      <c r="J2672" t="s">
        <v>15</v>
      </c>
      <c r="K2672" t="s">
        <v>42</v>
      </c>
      <c r="L2672">
        <v>2</v>
      </c>
      <c r="M2672">
        <v>1011</v>
      </c>
      <c r="O2672" t="s">
        <v>25</v>
      </c>
      <c r="R2672" t="s">
        <v>44</v>
      </c>
      <c r="S2672" s="49" t="str">
        <f t="shared" si="329"/>
        <v>Card</v>
      </c>
      <c r="T2672" s="3">
        <v>0.03</v>
      </c>
      <c r="U2672" s="2">
        <v>5.3000000000000007</v>
      </c>
      <c r="V2672" s="2">
        <v>2.84</v>
      </c>
      <c r="W2672" s="54">
        <f>_xlfn.XLOOKUP(M2672,Market!A:A,Market!F:F,0)</f>
        <v>0.06</v>
      </c>
      <c r="X2672" s="55">
        <f t="shared" si="330"/>
        <v>0.159</v>
      </c>
      <c r="Y2672" s="55">
        <f t="shared" si="331"/>
        <v>2.4600000000000009</v>
      </c>
      <c r="Z2672" s="54">
        <f t="shared" si="332"/>
        <v>0.46415094339622653</v>
      </c>
      <c r="AA2672" s="49" t="str">
        <f t="shared" ca="1" si="333"/>
        <v>N</v>
      </c>
      <c r="AB2672" s="49">
        <f t="shared" ca="1" si="334"/>
        <v>5</v>
      </c>
      <c r="AC2672" s="49" t="str">
        <f t="shared" ca="1" si="335"/>
        <v>N</v>
      </c>
    </row>
    <row r="2673" spans="1:29" x14ac:dyDescent="0.25">
      <c r="A2673">
        <v>9970</v>
      </c>
      <c r="B2673" s="9">
        <v>43575</v>
      </c>
      <c r="C2673" s="50" t="str">
        <f t="shared" si="328"/>
        <v>N</v>
      </c>
      <c r="D2673" s="52">
        <f>_xlfn.XLOOKUP(B2673,Cal_Date!B:B,Cal_Date!A:A,0)</f>
        <v>3</v>
      </c>
      <c r="E2673">
        <v>2019</v>
      </c>
      <c r="F2673" t="s">
        <v>126</v>
      </c>
      <c r="G2673" t="s">
        <v>130</v>
      </c>
      <c r="H2673" t="s">
        <v>11</v>
      </c>
      <c r="I2673" t="s">
        <v>11</v>
      </c>
      <c r="J2673" t="s">
        <v>15</v>
      </c>
      <c r="K2673" t="s">
        <v>42</v>
      </c>
      <c r="L2673">
        <v>1</v>
      </c>
      <c r="M2673">
        <v>1011</v>
      </c>
      <c r="O2673" t="s">
        <v>25</v>
      </c>
      <c r="R2673" t="s">
        <v>44</v>
      </c>
      <c r="S2673" s="49" t="str">
        <f t="shared" si="329"/>
        <v>Card</v>
      </c>
      <c r="T2673" s="3">
        <v>0.03</v>
      </c>
      <c r="U2673" s="2">
        <v>2.6500000000000004</v>
      </c>
      <c r="V2673" s="2">
        <v>0.87</v>
      </c>
      <c r="W2673" s="54">
        <f>_xlfn.XLOOKUP(M2673,Market!A:A,Market!F:F,0)</f>
        <v>0.06</v>
      </c>
      <c r="X2673" s="55">
        <f t="shared" si="330"/>
        <v>7.9500000000000001E-2</v>
      </c>
      <c r="Y2673" s="55">
        <f t="shared" si="331"/>
        <v>1.7800000000000002</v>
      </c>
      <c r="Z2673" s="54">
        <f t="shared" si="332"/>
        <v>0.67169811320754713</v>
      </c>
      <c r="AA2673" s="49" t="str">
        <f t="shared" ca="1" si="333"/>
        <v>N</v>
      </c>
      <c r="AB2673" s="49">
        <f t="shared" ca="1" si="334"/>
        <v>5</v>
      </c>
      <c r="AC2673" s="49" t="str">
        <f t="shared" ca="1" si="335"/>
        <v>N</v>
      </c>
    </row>
    <row r="2674" spans="1:29" x14ac:dyDescent="0.25">
      <c r="A2674">
        <v>9971</v>
      </c>
      <c r="B2674" s="9">
        <v>43575</v>
      </c>
      <c r="C2674" s="50" t="str">
        <f t="shared" si="328"/>
        <v>N</v>
      </c>
      <c r="D2674" s="52">
        <f>_xlfn.XLOOKUP(B2674,Cal_Date!B:B,Cal_Date!A:A,0)</f>
        <v>3</v>
      </c>
      <c r="E2674">
        <v>2019</v>
      </c>
      <c r="F2674" t="s">
        <v>126</v>
      </c>
      <c r="G2674" t="s">
        <v>130</v>
      </c>
      <c r="H2674" t="s">
        <v>48</v>
      </c>
      <c r="I2674" t="s">
        <v>18</v>
      </c>
      <c r="J2674" t="s">
        <v>10</v>
      </c>
      <c r="K2674" t="s">
        <v>43</v>
      </c>
      <c r="L2674">
        <v>2</v>
      </c>
      <c r="M2674">
        <v>1001</v>
      </c>
      <c r="O2674" t="s">
        <v>25</v>
      </c>
      <c r="R2674" t="s">
        <v>44</v>
      </c>
      <c r="S2674" s="49" t="str">
        <f t="shared" si="329"/>
        <v>Card</v>
      </c>
      <c r="T2674" s="3">
        <v>0.03</v>
      </c>
      <c r="U2674" s="2">
        <v>14.84</v>
      </c>
      <c r="V2674" s="2">
        <v>2.92</v>
      </c>
      <c r="W2674" s="54">
        <f>_xlfn.XLOOKUP(M2674,Market!A:A,Market!F:F,0)</f>
        <v>0.06</v>
      </c>
      <c r="X2674" s="55">
        <f t="shared" si="330"/>
        <v>0.44519999999999998</v>
      </c>
      <c r="Y2674" s="55">
        <f t="shared" si="331"/>
        <v>11.92</v>
      </c>
      <c r="Z2674" s="54">
        <f t="shared" si="332"/>
        <v>0.80323450134770891</v>
      </c>
      <c r="AA2674" s="49" t="str">
        <f t="shared" ca="1" si="333"/>
        <v>N</v>
      </c>
      <c r="AB2674" s="49">
        <f t="shared" ca="1" si="334"/>
        <v>5</v>
      </c>
      <c r="AC2674" s="49" t="str">
        <f t="shared" ca="1" si="335"/>
        <v>N</v>
      </c>
    </row>
    <row r="2675" spans="1:29" x14ac:dyDescent="0.25">
      <c r="A2675">
        <v>9972</v>
      </c>
      <c r="B2675" s="9">
        <v>43575</v>
      </c>
      <c r="C2675" s="50" t="str">
        <f t="shared" si="328"/>
        <v>N</v>
      </c>
      <c r="D2675" s="52">
        <f>_xlfn.XLOOKUP(B2675,Cal_Date!B:B,Cal_Date!A:A,0)</f>
        <v>3</v>
      </c>
      <c r="E2675">
        <v>2019</v>
      </c>
      <c r="F2675" t="s">
        <v>126</v>
      </c>
      <c r="G2675" t="s">
        <v>130</v>
      </c>
      <c r="H2675" t="s">
        <v>48</v>
      </c>
      <c r="I2675" t="s">
        <v>18</v>
      </c>
      <c r="J2675" t="s">
        <v>10</v>
      </c>
      <c r="K2675" t="s">
        <v>43</v>
      </c>
      <c r="L2675">
        <v>1</v>
      </c>
      <c r="M2675">
        <v>1000</v>
      </c>
      <c r="O2675" t="s">
        <v>25</v>
      </c>
      <c r="R2675" t="s">
        <v>44</v>
      </c>
      <c r="S2675" s="49" t="str">
        <f t="shared" si="329"/>
        <v>Card</v>
      </c>
      <c r="T2675" s="3">
        <v>0.03</v>
      </c>
      <c r="U2675" s="2">
        <v>7.5600000000000005</v>
      </c>
      <c r="V2675" s="2">
        <v>1.46</v>
      </c>
      <c r="W2675" s="54">
        <f>_xlfn.XLOOKUP(M2675,Market!A:A,Market!F:F,0)</f>
        <v>0.08</v>
      </c>
      <c r="X2675" s="55">
        <f t="shared" si="330"/>
        <v>0.2268</v>
      </c>
      <c r="Y2675" s="55">
        <f t="shared" si="331"/>
        <v>6.1000000000000005</v>
      </c>
      <c r="Z2675" s="54">
        <f t="shared" si="332"/>
        <v>0.80687830687830686</v>
      </c>
      <c r="AA2675" s="49" t="str">
        <f t="shared" ca="1" si="333"/>
        <v>N</v>
      </c>
      <c r="AB2675" s="49">
        <f t="shared" ca="1" si="334"/>
        <v>5</v>
      </c>
      <c r="AC2675" s="49" t="str">
        <f t="shared" ca="1" si="335"/>
        <v>N</v>
      </c>
    </row>
    <row r="2676" spans="1:29" x14ac:dyDescent="0.25">
      <c r="A2676">
        <v>9973</v>
      </c>
      <c r="B2676" s="9">
        <v>43575</v>
      </c>
      <c r="C2676" s="50" t="str">
        <f t="shared" si="328"/>
        <v>N</v>
      </c>
      <c r="D2676" s="52">
        <f>_xlfn.XLOOKUP(B2676,Cal_Date!B:B,Cal_Date!A:A,0)</f>
        <v>3</v>
      </c>
      <c r="E2676">
        <v>2019</v>
      </c>
      <c r="F2676" t="s">
        <v>126</v>
      </c>
      <c r="G2676" t="s">
        <v>130</v>
      </c>
      <c r="H2676" t="s">
        <v>48</v>
      </c>
      <c r="I2676" t="s">
        <v>18</v>
      </c>
      <c r="J2676" t="s">
        <v>10</v>
      </c>
      <c r="K2676" t="s">
        <v>43</v>
      </c>
      <c r="L2676">
        <v>1</v>
      </c>
      <c r="M2676">
        <v>1000</v>
      </c>
      <c r="O2676" t="s">
        <v>25</v>
      </c>
      <c r="R2676" t="s">
        <v>44</v>
      </c>
      <c r="S2676" s="49" t="str">
        <f t="shared" si="329"/>
        <v>Card</v>
      </c>
      <c r="T2676" s="3">
        <v>0.03</v>
      </c>
      <c r="U2676" s="2">
        <v>7.5600000000000005</v>
      </c>
      <c r="V2676" s="2">
        <v>1.46</v>
      </c>
      <c r="W2676" s="54">
        <f>_xlfn.XLOOKUP(M2676,Market!A:A,Market!F:F,0)</f>
        <v>0.08</v>
      </c>
      <c r="X2676" s="55">
        <f t="shared" si="330"/>
        <v>0.2268</v>
      </c>
      <c r="Y2676" s="55">
        <f t="shared" si="331"/>
        <v>6.1000000000000005</v>
      </c>
      <c r="Z2676" s="54">
        <f t="shared" si="332"/>
        <v>0.80687830687830686</v>
      </c>
      <c r="AA2676" s="49" t="str">
        <f t="shared" ca="1" si="333"/>
        <v>N</v>
      </c>
      <c r="AB2676" s="49">
        <f t="shared" ca="1" si="334"/>
        <v>5</v>
      </c>
      <c r="AC2676" s="49" t="str">
        <f t="shared" ca="1" si="335"/>
        <v>N</v>
      </c>
    </row>
    <row r="2677" spans="1:29" x14ac:dyDescent="0.25">
      <c r="A2677">
        <v>9974</v>
      </c>
      <c r="B2677" s="9">
        <v>43575</v>
      </c>
      <c r="C2677" s="50" t="str">
        <f t="shared" si="328"/>
        <v>N</v>
      </c>
      <c r="D2677" s="52">
        <f>_xlfn.XLOOKUP(B2677,Cal_Date!B:B,Cal_Date!A:A,0)</f>
        <v>3</v>
      </c>
      <c r="E2677">
        <v>2019</v>
      </c>
      <c r="F2677" t="s">
        <v>126</v>
      </c>
      <c r="G2677" t="s">
        <v>130</v>
      </c>
      <c r="H2677" t="s">
        <v>11</v>
      </c>
      <c r="I2677" t="s">
        <v>13</v>
      </c>
      <c r="J2677" t="s">
        <v>15</v>
      </c>
      <c r="K2677" t="s">
        <v>42</v>
      </c>
      <c r="L2677">
        <v>1</v>
      </c>
      <c r="M2677">
        <v>1002</v>
      </c>
      <c r="O2677" t="s">
        <v>28</v>
      </c>
      <c r="R2677" t="s">
        <v>47</v>
      </c>
      <c r="S2677" s="49" t="str">
        <f t="shared" si="329"/>
        <v>Card</v>
      </c>
      <c r="T2677" s="3">
        <v>3.5000000000000003E-2</v>
      </c>
      <c r="U2677" s="2">
        <v>2.6500000000000004</v>
      </c>
      <c r="V2677" s="2">
        <v>1.42</v>
      </c>
      <c r="W2677" s="54">
        <f>_xlfn.XLOOKUP(M2677,Market!A:A,Market!F:F,0)</f>
        <v>0.06</v>
      </c>
      <c r="X2677" s="55">
        <f t="shared" si="330"/>
        <v>9.2750000000000027E-2</v>
      </c>
      <c r="Y2677" s="55">
        <f t="shared" si="331"/>
        <v>1.2300000000000004</v>
      </c>
      <c r="Z2677" s="54">
        <f t="shared" si="332"/>
        <v>0.46415094339622653</v>
      </c>
      <c r="AA2677" s="49" t="str">
        <f t="shared" ca="1" si="333"/>
        <v>N</v>
      </c>
      <c r="AB2677" s="49">
        <f t="shared" ca="1" si="334"/>
        <v>5</v>
      </c>
      <c r="AC2677" s="49" t="str">
        <f t="shared" ca="1" si="335"/>
        <v>N</v>
      </c>
    </row>
    <row r="2678" spans="1:29" x14ac:dyDescent="0.25">
      <c r="A2678">
        <v>9975</v>
      </c>
      <c r="B2678" s="9">
        <v>43575</v>
      </c>
      <c r="C2678" s="50" t="str">
        <f t="shared" si="328"/>
        <v>N</v>
      </c>
      <c r="D2678" s="52">
        <f>_xlfn.XLOOKUP(B2678,Cal_Date!B:B,Cal_Date!A:A,0)</f>
        <v>3</v>
      </c>
      <c r="E2678">
        <v>2019</v>
      </c>
      <c r="F2678" t="s">
        <v>126</v>
      </c>
      <c r="G2678" t="s">
        <v>130</v>
      </c>
      <c r="H2678" t="s">
        <v>11</v>
      </c>
      <c r="I2678" t="s">
        <v>11</v>
      </c>
      <c r="J2678" t="s">
        <v>15</v>
      </c>
      <c r="K2678" t="s">
        <v>42</v>
      </c>
      <c r="L2678">
        <v>1</v>
      </c>
      <c r="M2678">
        <v>1003</v>
      </c>
      <c r="O2678" t="s">
        <v>25</v>
      </c>
      <c r="R2678" t="s">
        <v>44</v>
      </c>
      <c r="S2678" s="49" t="str">
        <f t="shared" si="329"/>
        <v>Card</v>
      </c>
      <c r="T2678" s="3">
        <v>0.03</v>
      </c>
      <c r="U2678" s="2">
        <v>2.6500000000000004</v>
      </c>
      <c r="V2678" s="2">
        <v>0.87</v>
      </c>
      <c r="W2678" s="54">
        <f>_xlfn.XLOOKUP(M2678,Market!A:A,Market!F:F,0)</f>
        <v>0.06</v>
      </c>
      <c r="X2678" s="55">
        <f t="shared" si="330"/>
        <v>7.9500000000000001E-2</v>
      </c>
      <c r="Y2678" s="55">
        <f t="shared" si="331"/>
        <v>1.7800000000000002</v>
      </c>
      <c r="Z2678" s="54">
        <f t="shared" si="332"/>
        <v>0.67169811320754713</v>
      </c>
      <c r="AA2678" s="49" t="str">
        <f t="shared" ca="1" si="333"/>
        <v>N</v>
      </c>
      <c r="AB2678" s="49">
        <f t="shared" ca="1" si="334"/>
        <v>5</v>
      </c>
      <c r="AC2678" s="49" t="str">
        <f t="shared" ca="1" si="335"/>
        <v>N</v>
      </c>
    </row>
    <row r="2679" spans="1:29" x14ac:dyDescent="0.25">
      <c r="A2679">
        <v>9976</v>
      </c>
      <c r="B2679" s="9">
        <v>43575</v>
      </c>
      <c r="C2679" s="50" t="str">
        <f t="shared" si="328"/>
        <v>N</v>
      </c>
      <c r="D2679" s="52">
        <f>_xlfn.XLOOKUP(B2679,Cal_Date!B:B,Cal_Date!A:A,0)</f>
        <v>3</v>
      </c>
      <c r="E2679">
        <v>2019</v>
      </c>
      <c r="F2679" t="s">
        <v>126</v>
      </c>
      <c r="G2679" t="s">
        <v>130</v>
      </c>
      <c r="H2679" t="s">
        <v>11</v>
      </c>
      <c r="I2679" t="s">
        <v>11</v>
      </c>
      <c r="J2679" t="s">
        <v>15</v>
      </c>
      <c r="K2679" t="s">
        <v>42</v>
      </c>
      <c r="L2679">
        <v>2</v>
      </c>
      <c r="M2679">
        <v>1005</v>
      </c>
      <c r="O2679" t="s">
        <v>25</v>
      </c>
      <c r="R2679" t="s">
        <v>44</v>
      </c>
      <c r="S2679" s="49" t="str">
        <f t="shared" si="329"/>
        <v>Card</v>
      </c>
      <c r="T2679" s="3">
        <v>0.03</v>
      </c>
      <c r="U2679" s="2">
        <v>5.4450000000000003</v>
      </c>
      <c r="V2679" s="2">
        <v>1.74</v>
      </c>
      <c r="W2679" s="54">
        <f>_xlfn.XLOOKUP(M2679,Market!A:A,Market!F:F,0)</f>
        <v>8.8999999999999996E-2</v>
      </c>
      <c r="X2679" s="55">
        <f t="shared" si="330"/>
        <v>0.16335</v>
      </c>
      <c r="Y2679" s="55">
        <f t="shared" si="331"/>
        <v>3.7050000000000001</v>
      </c>
      <c r="Z2679" s="54">
        <f t="shared" si="332"/>
        <v>0.68044077134986225</v>
      </c>
      <c r="AA2679" s="49" t="str">
        <f t="shared" ca="1" si="333"/>
        <v>N</v>
      </c>
      <c r="AB2679" s="49">
        <f t="shared" ca="1" si="334"/>
        <v>5</v>
      </c>
      <c r="AC2679" s="49" t="str">
        <f t="shared" ca="1" si="335"/>
        <v>N</v>
      </c>
    </row>
    <row r="2680" spans="1:29" x14ac:dyDescent="0.25">
      <c r="A2680">
        <v>9977</v>
      </c>
      <c r="B2680" s="9">
        <v>43575</v>
      </c>
      <c r="C2680" s="50" t="str">
        <f t="shared" si="328"/>
        <v>N</v>
      </c>
      <c r="D2680" s="52">
        <f>_xlfn.XLOOKUP(B2680,Cal_Date!B:B,Cal_Date!A:A,0)</f>
        <v>3</v>
      </c>
      <c r="E2680">
        <v>2019</v>
      </c>
      <c r="F2680" t="s">
        <v>126</v>
      </c>
      <c r="G2680" t="s">
        <v>130</v>
      </c>
      <c r="H2680" t="s">
        <v>11</v>
      </c>
      <c r="I2680" t="s">
        <v>11</v>
      </c>
      <c r="J2680" t="s">
        <v>15</v>
      </c>
      <c r="K2680" t="s">
        <v>42</v>
      </c>
      <c r="L2680">
        <v>1</v>
      </c>
      <c r="M2680">
        <v>1005</v>
      </c>
      <c r="O2680" t="s">
        <v>25</v>
      </c>
      <c r="R2680" t="s">
        <v>44</v>
      </c>
      <c r="S2680" s="49" t="str">
        <f t="shared" si="329"/>
        <v>Card</v>
      </c>
      <c r="T2680" s="3">
        <v>0.03</v>
      </c>
      <c r="U2680" s="2">
        <v>2.7225000000000001</v>
      </c>
      <c r="V2680" s="2">
        <v>0.87</v>
      </c>
      <c r="W2680" s="54">
        <f>_xlfn.XLOOKUP(M2680,Market!A:A,Market!F:F,0)</f>
        <v>8.8999999999999996E-2</v>
      </c>
      <c r="X2680" s="55">
        <f t="shared" si="330"/>
        <v>8.1674999999999998E-2</v>
      </c>
      <c r="Y2680" s="55">
        <f t="shared" si="331"/>
        <v>1.8525</v>
      </c>
      <c r="Z2680" s="54">
        <f t="shared" si="332"/>
        <v>0.68044077134986225</v>
      </c>
      <c r="AA2680" s="49" t="str">
        <f t="shared" ca="1" si="333"/>
        <v>N</v>
      </c>
      <c r="AB2680" s="49">
        <f t="shared" ca="1" si="334"/>
        <v>5</v>
      </c>
      <c r="AC2680" s="49" t="str">
        <f t="shared" ca="1" si="335"/>
        <v>N</v>
      </c>
    </row>
    <row r="2681" spans="1:29" x14ac:dyDescent="0.25">
      <c r="A2681">
        <v>9978</v>
      </c>
      <c r="B2681" s="9">
        <v>43575</v>
      </c>
      <c r="C2681" s="50" t="str">
        <f t="shared" si="328"/>
        <v>N</v>
      </c>
      <c r="D2681" s="52">
        <f>_xlfn.XLOOKUP(B2681,Cal_Date!B:B,Cal_Date!A:A,0)</f>
        <v>3</v>
      </c>
      <c r="E2681">
        <v>2019</v>
      </c>
      <c r="F2681" t="s">
        <v>126</v>
      </c>
      <c r="G2681" t="s">
        <v>130</v>
      </c>
      <c r="H2681" t="s">
        <v>48</v>
      </c>
      <c r="I2681" t="s">
        <v>18</v>
      </c>
      <c r="J2681" t="s">
        <v>10</v>
      </c>
      <c r="K2681" t="s">
        <v>43</v>
      </c>
      <c r="L2681">
        <v>1</v>
      </c>
      <c r="M2681">
        <v>1006</v>
      </c>
      <c r="O2681" t="s">
        <v>28</v>
      </c>
      <c r="R2681" t="s">
        <v>44</v>
      </c>
      <c r="S2681" s="49" t="str">
        <f t="shared" si="329"/>
        <v>Card</v>
      </c>
      <c r="T2681" s="3">
        <v>0.03</v>
      </c>
      <c r="U2681" s="2">
        <v>7.6229999999999993</v>
      </c>
      <c r="V2681" s="2">
        <v>1.46</v>
      </c>
      <c r="W2681" s="54">
        <f>_xlfn.XLOOKUP(M2681,Market!A:A,Market!F:F,0)</f>
        <v>8.8999999999999996E-2</v>
      </c>
      <c r="X2681" s="55">
        <f t="shared" si="330"/>
        <v>0.22868999999999998</v>
      </c>
      <c r="Y2681" s="55">
        <f t="shared" si="331"/>
        <v>6.1629999999999994</v>
      </c>
      <c r="Z2681" s="54">
        <f t="shared" si="332"/>
        <v>0.80847435392889933</v>
      </c>
      <c r="AA2681" s="49" t="str">
        <f t="shared" ca="1" si="333"/>
        <v>N</v>
      </c>
      <c r="AB2681" s="49">
        <f t="shared" ca="1" si="334"/>
        <v>5</v>
      </c>
      <c r="AC2681" s="49" t="str">
        <f t="shared" ca="1" si="335"/>
        <v>N</v>
      </c>
    </row>
    <row r="2682" spans="1:29" x14ac:dyDescent="0.25">
      <c r="A2682">
        <v>9979</v>
      </c>
      <c r="B2682" s="9">
        <v>43575</v>
      </c>
      <c r="C2682" s="50" t="str">
        <f t="shared" si="328"/>
        <v>N</v>
      </c>
      <c r="D2682" s="52">
        <f>_xlfn.XLOOKUP(B2682,Cal_Date!B:B,Cal_Date!A:A,0)</f>
        <v>3</v>
      </c>
      <c r="E2682">
        <v>2019</v>
      </c>
      <c r="F2682" t="s">
        <v>126</v>
      </c>
      <c r="G2682" t="s">
        <v>130</v>
      </c>
      <c r="H2682" t="s">
        <v>14</v>
      </c>
      <c r="I2682" t="s">
        <v>13</v>
      </c>
      <c r="J2682" t="s">
        <v>15</v>
      </c>
      <c r="K2682" t="s">
        <v>43</v>
      </c>
      <c r="L2682">
        <v>1</v>
      </c>
      <c r="M2682">
        <v>1007</v>
      </c>
      <c r="O2682" t="s">
        <v>28</v>
      </c>
      <c r="R2682" t="s">
        <v>44</v>
      </c>
      <c r="S2682" s="49" t="str">
        <f t="shared" si="329"/>
        <v>Card</v>
      </c>
      <c r="T2682" s="3">
        <v>0.03</v>
      </c>
      <c r="U2682" s="2">
        <v>7.0785</v>
      </c>
      <c r="V2682" s="2">
        <v>2.12</v>
      </c>
      <c r="W2682" s="54">
        <f>_xlfn.XLOOKUP(M2682,Market!A:A,Market!F:F,0)</f>
        <v>8.8999999999999996E-2</v>
      </c>
      <c r="X2682" s="55">
        <f t="shared" si="330"/>
        <v>0.21235499999999999</v>
      </c>
      <c r="Y2682" s="55">
        <f t="shared" si="331"/>
        <v>4.9584999999999999</v>
      </c>
      <c r="Z2682" s="54">
        <f t="shared" si="332"/>
        <v>0.70050151868333688</v>
      </c>
      <c r="AA2682" s="49" t="str">
        <f t="shared" ca="1" si="333"/>
        <v>N</v>
      </c>
      <c r="AB2682" s="49">
        <f t="shared" ca="1" si="334"/>
        <v>5</v>
      </c>
      <c r="AC2682" s="49" t="str">
        <f t="shared" ca="1" si="335"/>
        <v>N</v>
      </c>
    </row>
    <row r="2683" spans="1:29" x14ac:dyDescent="0.25">
      <c r="A2683">
        <v>9980</v>
      </c>
      <c r="B2683" s="9">
        <v>43575</v>
      </c>
      <c r="C2683" s="50" t="str">
        <f t="shared" si="328"/>
        <v>N</v>
      </c>
      <c r="D2683" s="52">
        <f>_xlfn.XLOOKUP(B2683,Cal_Date!B:B,Cal_Date!A:A,0)</f>
        <v>3</v>
      </c>
      <c r="E2683">
        <v>2019</v>
      </c>
      <c r="F2683" t="s">
        <v>126</v>
      </c>
      <c r="G2683" t="s">
        <v>130</v>
      </c>
      <c r="H2683" t="s">
        <v>48</v>
      </c>
      <c r="I2683" t="s">
        <v>18</v>
      </c>
      <c r="J2683" t="s">
        <v>10</v>
      </c>
      <c r="K2683" t="s">
        <v>43</v>
      </c>
      <c r="L2683">
        <v>1</v>
      </c>
      <c r="M2683">
        <v>1008</v>
      </c>
      <c r="O2683" t="s">
        <v>28</v>
      </c>
      <c r="R2683" t="s">
        <v>44</v>
      </c>
      <c r="S2683" s="49" t="str">
        <f t="shared" si="329"/>
        <v>Card</v>
      </c>
      <c r="T2683" s="3">
        <v>0.03</v>
      </c>
      <c r="U2683" s="2">
        <v>7.6229999999999993</v>
      </c>
      <c r="V2683" s="2">
        <v>1.46</v>
      </c>
      <c r="W2683" s="54">
        <f>_xlfn.XLOOKUP(M2683,Market!A:A,Market!F:F,0)</f>
        <v>8.8999999999999996E-2</v>
      </c>
      <c r="X2683" s="55">
        <f t="shared" si="330"/>
        <v>0.22868999999999998</v>
      </c>
      <c r="Y2683" s="55">
        <f t="shared" si="331"/>
        <v>6.1629999999999994</v>
      </c>
      <c r="Z2683" s="54">
        <f t="shared" si="332"/>
        <v>0.80847435392889933</v>
      </c>
      <c r="AA2683" s="49" t="str">
        <f t="shared" ca="1" si="333"/>
        <v>N</v>
      </c>
      <c r="AB2683" s="49">
        <f t="shared" ca="1" si="334"/>
        <v>5</v>
      </c>
      <c r="AC2683" s="49" t="str">
        <f t="shared" ca="1" si="335"/>
        <v>N</v>
      </c>
    </row>
    <row r="2684" spans="1:29" x14ac:dyDescent="0.25">
      <c r="A2684">
        <v>9981</v>
      </c>
      <c r="B2684" s="9">
        <v>43575</v>
      </c>
      <c r="C2684" s="50" t="str">
        <f t="shared" si="328"/>
        <v>N</v>
      </c>
      <c r="D2684" s="52">
        <f>_xlfn.XLOOKUP(B2684,Cal_Date!B:B,Cal_Date!A:A,0)</f>
        <v>3</v>
      </c>
      <c r="E2684">
        <v>2019</v>
      </c>
      <c r="F2684" t="s">
        <v>126</v>
      </c>
      <c r="G2684" t="s">
        <v>130</v>
      </c>
      <c r="H2684" t="s">
        <v>48</v>
      </c>
      <c r="I2684" t="s">
        <v>18</v>
      </c>
      <c r="J2684" t="s">
        <v>10</v>
      </c>
      <c r="K2684" t="s">
        <v>43</v>
      </c>
      <c r="L2684">
        <v>1</v>
      </c>
      <c r="M2684">
        <v>1009</v>
      </c>
      <c r="O2684" t="s">
        <v>28</v>
      </c>
      <c r="R2684" t="s">
        <v>44</v>
      </c>
      <c r="S2684" s="49" t="str">
        <f t="shared" si="329"/>
        <v>Card</v>
      </c>
      <c r="T2684" s="3">
        <v>0.03</v>
      </c>
      <c r="U2684" s="2">
        <v>7.6229999999999993</v>
      </c>
      <c r="V2684" s="2">
        <v>1.46</v>
      </c>
      <c r="W2684" s="54">
        <f>_xlfn.XLOOKUP(M2684,Market!A:A,Market!F:F,0)</f>
        <v>8.8999999999999996E-2</v>
      </c>
      <c r="X2684" s="55">
        <f t="shared" si="330"/>
        <v>0.22868999999999998</v>
      </c>
      <c r="Y2684" s="55">
        <f t="shared" si="331"/>
        <v>6.1629999999999994</v>
      </c>
      <c r="Z2684" s="54">
        <f t="shared" si="332"/>
        <v>0.80847435392889933</v>
      </c>
      <c r="AA2684" s="49" t="str">
        <f t="shared" ca="1" si="333"/>
        <v>N</v>
      </c>
      <c r="AB2684" s="49">
        <f t="shared" ca="1" si="334"/>
        <v>5</v>
      </c>
      <c r="AC2684" s="49" t="str">
        <f t="shared" ca="1" si="335"/>
        <v>N</v>
      </c>
    </row>
    <row r="2685" spans="1:29" x14ac:dyDescent="0.25">
      <c r="A2685">
        <v>9982</v>
      </c>
      <c r="B2685" s="9">
        <v>43575</v>
      </c>
      <c r="C2685" s="50" t="str">
        <f t="shared" si="328"/>
        <v>N</v>
      </c>
      <c r="D2685" s="52">
        <f>_xlfn.XLOOKUP(B2685,Cal_Date!B:B,Cal_Date!A:A,0)</f>
        <v>3</v>
      </c>
      <c r="E2685">
        <v>2019</v>
      </c>
      <c r="F2685" t="s">
        <v>126</v>
      </c>
      <c r="G2685" t="s">
        <v>130</v>
      </c>
      <c r="H2685" t="s">
        <v>48</v>
      </c>
      <c r="I2685" t="s">
        <v>18</v>
      </c>
      <c r="J2685" t="s">
        <v>10</v>
      </c>
      <c r="K2685" t="s">
        <v>43</v>
      </c>
      <c r="L2685">
        <v>2</v>
      </c>
      <c r="M2685">
        <v>1006</v>
      </c>
      <c r="O2685" t="s">
        <v>28</v>
      </c>
      <c r="R2685" t="s">
        <v>44</v>
      </c>
      <c r="S2685" s="49" t="str">
        <f t="shared" si="329"/>
        <v>Card</v>
      </c>
      <c r="T2685" s="3">
        <v>0.03</v>
      </c>
      <c r="U2685" s="2">
        <v>15.245999999999999</v>
      </c>
      <c r="V2685" s="2">
        <v>2.92</v>
      </c>
      <c r="W2685" s="54">
        <f>_xlfn.XLOOKUP(M2685,Market!A:A,Market!F:F,0)</f>
        <v>8.8999999999999996E-2</v>
      </c>
      <c r="X2685" s="55">
        <f t="shared" si="330"/>
        <v>0.45737999999999995</v>
      </c>
      <c r="Y2685" s="55">
        <f t="shared" si="331"/>
        <v>12.325999999999999</v>
      </c>
      <c r="Z2685" s="54">
        <f t="shared" si="332"/>
        <v>0.80847435392889933</v>
      </c>
      <c r="AA2685" s="49" t="str">
        <f t="shared" ca="1" si="333"/>
        <v>N</v>
      </c>
      <c r="AB2685" s="49">
        <f t="shared" ca="1" si="334"/>
        <v>5</v>
      </c>
      <c r="AC2685" s="49" t="str">
        <f t="shared" ca="1" si="335"/>
        <v>N</v>
      </c>
    </row>
    <row r="2686" spans="1:29" x14ac:dyDescent="0.25">
      <c r="A2686">
        <v>9983</v>
      </c>
      <c r="B2686" s="9">
        <v>43575</v>
      </c>
      <c r="C2686" s="50" t="str">
        <f t="shared" si="328"/>
        <v>N</v>
      </c>
      <c r="D2686" s="52">
        <f>_xlfn.XLOOKUP(B2686,Cal_Date!B:B,Cal_Date!A:A,0)</f>
        <v>3</v>
      </c>
      <c r="E2686">
        <v>2019</v>
      </c>
      <c r="F2686" t="s">
        <v>126</v>
      </c>
      <c r="G2686" t="s">
        <v>130</v>
      </c>
      <c r="H2686" t="s">
        <v>11</v>
      </c>
      <c r="I2686" t="s">
        <v>11</v>
      </c>
      <c r="J2686" t="s">
        <v>15</v>
      </c>
      <c r="K2686" t="s">
        <v>42</v>
      </c>
      <c r="L2686">
        <v>2</v>
      </c>
      <c r="M2686">
        <v>1007</v>
      </c>
      <c r="O2686" t="s">
        <v>28</v>
      </c>
      <c r="R2686" t="s">
        <v>44</v>
      </c>
      <c r="S2686" s="49" t="str">
        <f t="shared" si="329"/>
        <v>Card</v>
      </c>
      <c r="T2686" s="3">
        <v>0.03</v>
      </c>
      <c r="U2686" s="2">
        <v>5.4450000000000003</v>
      </c>
      <c r="V2686" s="2">
        <v>1.74</v>
      </c>
      <c r="W2686" s="54">
        <f>_xlfn.XLOOKUP(M2686,Market!A:A,Market!F:F,0)</f>
        <v>8.8999999999999996E-2</v>
      </c>
      <c r="X2686" s="55">
        <f t="shared" si="330"/>
        <v>0.16335</v>
      </c>
      <c r="Y2686" s="55">
        <f t="shared" si="331"/>
        <v>3.7050000000000001</v>
      </c>
      <c r="Z2686" s="54">
        <f t="shared" si="332"/>
        <v>0.68044077134986225</v>
      </c>
      <c r="AA2686" s="49" t="str">
        <f t="shared" ca="1" si="333"/>
        <v>N</v>
      </c>
      <c r="AB2686" s="49">
        <f t="shared" ca="1" si="334"/>
        <v>5</v>
      </c>
      <c r="AC2686" s="49" t="str">
        <f t="shared" ca="1" si="335"/>
        <v>N</v>
      </c>
    </row>
    <row r="2687" spans="1:29" x14ac:dyDescent="0.25">
      <c r="A2687">
        <v>9984</v>
      </c>
      <c r="B2687" s="9">
        <v>43575</v>
      </c>
      <c r="C2687" s="50" t="str">
        <f t="shared" si="328"/>
        <v>N</v>
      </c>
      <c r="D2687" s="52">
        <f>_xlfn.XLOOKUP(B2687,Cal_Date!B:B,Cal_Date!A:A,0)</f>
        <v>3</v>
      </c>
      <c r="E2687">
        <v>2019</v>
      </c>
      <c r="F2687" t="s">
        <v>126</v>
      </c>
      <c r="G2687" t="s">
        <v>130</v>
      </c>
      <c r="H2687" t="s">
        <v>48</v>
      </c>
      <c r="I2687" t="s">
        <v>18</v>
      </c>
      <c r="J2687" t="s">
        <v>10</v>
      </c>
      <c r="K2687" t="s">
        <v>43</v>
      </c>
      <c r="L2687">
        <v>1</v>
      </c>
      <c r="M2687">
        <v>1007</v>
      </c>
      <c r="O2687" t="s">
        <v>28</v>
      </c>
      <c r="R2687" t="s">
        <v>44</v>
      </c>
      <c r="S2687" s="49" t="str">
        <f t="shared" si="329"/>
        <v>Card</v>
      </c>
      <c r="T2687" s="3">
        <v>0.03</v>
      </c>
      <c r="U2687" s="2">
        <v>7.6229999999999993</v>
      </c>
      <c r="V2687" s="2">
        <v>1.46</v>
      </c>
      <c r="W2687" s="54">
        <f>_xlfn.XLOOKUP(M2687,Market!A:A,Market!F:F,0)</f>
        <v>8.8999999999999996E-2</v>
      </c>
      <c r="X2687" s="55">
        <f t="shared" si="330"/>
        <v>0.22868999999999998</v>
      </c>
      <c r="Y2687" s="55">
        <f t="shared" si="331"/>
        <v>6.1629999999999994</v>
      </c>
      <c r="Z2687" s="54">
        <f t="shared" si="332"/>
        <v>0.80847435392889933</v>
      </c>
      <c r="AA2687" s="49" t="str">
        <f t="shared" ca="1" si="333"/>
        <v>N</v>
      </c>
      <c r="AB2687" s="49">
        <f t="shared" ca="1" si="334"/>
        <v>5</v>
      </c>
      <c r="AC2687" s="49" t="str">
        <f t="shared" ca="1" si="335"/>
        <v>N</v>
      </c>
    </row>
    <row r="2688" spans="1:29" x14ac:dyDescent="0.25">
      <c r="A2688">
        <v>9985</v>
      </c>
      <c r="B2688" s="9">
        <v>43575</v>
      </c>
      <c r="C2688" s="50" t="str">
        <f t="shared" si="328"/>
        <v>N</v>
      </c>
      <c r="D2688" s="52">
        <f>_xlfn.XLOOKUP(B2688,Cal_Date!B:B,Cal_Date!A:A,0)</f>
        <v>3</v>
      </c>
      <c r="E2688">
        <v>2019</v>
      </c>
      <c r="F2688" t="s">
        <v>126</v>
      </c>
      <c r="G2688" t="s">
        <v>130</v>
      </c>
      <c r="H2688" t="s">
        <v>14</v>
      </c>
      <c r="I2688" t="s">
        <v>18</v>
      </c>
      <c r="J2688" t="s">
        <v>15</v>
      </c>
      <c r="K2688" t="s">
        <v>43</v>
      </c>
      <c r="L2688">
        <v>1</v>
      </c>
      <c r="M2688">
        <v>1007</v>
      </c>
      <c r="O2688" t="s">
        <v>28</v>
      </c>
      <c r="R2688" t="s">
        <v>44</v>
      </c>
      <c r="S2688" s="49" t="str">
        <f t="shared" si="329"/>
        <v>Card</v>
      </c>
      <c r="T2688" s="3">
        <v>0.03</v>
      </c>
      <c r="U2688" s="2">
        <v>7.6229999999999993</v>
      </c>
      <c r="V2688" s="2">
        <v>2.1</v>
      </c>
      <c r="W2688" s="54">
        <f>_xlfn.XLOOKUP(M2688,Market!A:A,Market!F:F,0)</f>
        <v>8.8999999999999996E-2</v>
      </c>
      <c r="X2688" s="55">
        <f t="shared" si="330"/>
        <v>0.22868999999999998</v>
      </c>
      <c r="Y2688" s="55">
        <f t="shared" si="331"/>
        <v>5.5229999999999997</v>
      </c>
      <c r="Z2688" s="54">
        <f t="shared" si="332"/>
        <v>0.72451790633608815</v>
      </c>
      <c r="AA2688" s="49" t="str">
        <f t="shared" ca="1" si="333"/>
        <v>N</v>
      </c>
      <c r="AB2688" s="49">
        <f t="shared" ca="1" si="334"/>
        <v>5</v>
      </c>
      <c r="AC2688" s="49" t="str">
        <f t="shared" ca="1" si="335"/>
        <v>N</v>
      </c>
    </row>
    <row r="2689" spans="1:29" x14ac:dyDescent="0.25">
      <c r="A2689">
        <v>9986</v>
      </c>
      <c r="B2689" s="9">
        <v>43575</v>
      </c>
      <c r="C2689" s="50" t="str">
        <f t="shared" si="328"/>
        <v>N</v>
      </c>
      <c r="D2689" s="52">
        <f>_xlfn.XLOOKUP(B2689,Cal_Date!B:B,Cal_Date!A:A,0)</f>
        <v>3</v>
      </c>
      <c r="E2689">
        <v>2019</v>
      </c>
      <c r="F2689" t="s">
        <v>126</v>
      </c>
      <c r="G2689" t="s">
        <v>130</v>
      </c>
      <c r="H2689" t="s">
        <v>11</v>
      </c>
      <c r="I2689" t="s">
        <v>11</v>
      </c>
      <c r="J2689" t="s">
        <v>15</v>
      </c>
      <c r="K2689" t="s">
        <v>42</v>
      </c>
      <c r="L2689">
        <v>1</v>
      </c>
      <c r="M2689">
        <v>1005</v>
      </c>
      <c r="O2689" t="s">
        <v>25</v>
      </c>
      <c r="R2689" t="s">
        <v>44</v>
      </c>
      <c r="S2689" s="49" t="str">
        <f t="shared" si="329"/>
        <v>Card</v>
      </c>
      <c r="T2689" s="3">
        <v>0.03</v>
      </c>
      <c r="U2689" s="2">
        <v>3.2669999999999999</v>
      </c>
      <c r="V2689" s="2">
        <v>0.99</v>
      </c>
      <c r="W2689" s="54">
        <f>_xlfn.XLOOKUP(M2689,Market!A:A,Market!F:F,0)</f>
        <v>8.8999999999999996E-2</v>
      </c>
      <c r="X2689" s="55">
        <f t="shared" si="330"/>
        <v>9.801E-2</v>
      </c>
      <c r="Y2689" s="55">
        <f t="shared" si="331"/>
        <v>2.2770000000000001</v>
      </c>
      <c r="Z2689" s="54">
        <f t="shared" si="332"/>
        <v>0.69696969696969702</v>
      </c>
      <c r="AA2689" s="49" t="str">
        <f t="shared" ca="1" si="333"/>
        <v>N</v>
      </c>
      <c r="AB2689" s="49">
        <f t="shared" ca="1" si="334"/>
        <v>5</v>
      </c>
      <c r="AC2689" s="49" t="str">
        <f t="shared" ca="1" si="335"/>
        <v>N</v>
      </c>
    </row>
    <row r="2690" spans="1:29" x14ac:dyDescent="0.25">
      <c r="A2690">
        <v>9987</v>
      </c>
      <c r="B2690" s="9">
        <v>43575</v>
      </c>
      <c r="C2690" s="50" t="str">
        <f t="shared" si="328"/>
        <v>N</v>
      </c>
      <c r="D2690" s="52">
        <f>_xlfn.XLOOKUP(B2690,Cal_Date!B:B,Cal_Date!A:A,0)</f>
        <v>3</v>
      </c>
      <c r="E2690">
        <v>2019</v>
      </c>
      <c r="F2690" t="s">
        <v>126</v>
      </c>
      <c r="G2690" t="s">
        <v>130</v>
      </c>
      <c r="H2690" t="s">
        <v>11</v>
      </c>
      <c r="I2690" t="s">
        <v>11</v>
      </c>
      <c r="J2690" t="s">
        <v>15</v>
      </c>
      <c r="K2690" t="s">
        <v>42</v>
      </c>
      <c r="L2690">
        <v>2</v>
      </c>
      <c r="M2690">
        <v>1005</v>
      </c>
      <c r="O2690" t="s">
        <v>25</v>
      </c>
      <c r="R2690" t="s">
        <v>44</v>
      </c>
      <c r="S2690" s="49" t="str">
        <f t="shared" si="329"/>
        <v>Card</v>
      </c>
      <c r="T2690" s="3">
        <v>0.03</v>
      </c>
      <c r="U2690" s="2">
        <v>6.5339999999999998</v>
      </c>
      <c r="V2690" s="2">
        <v>1.98</v>
      </c>
      <c r="W2690" s="54">
        <f>_xlfn.XLOOKUP(M2690,Market!A:A,Market!F:F,0)</f>
        <v>8.8999999999999996E-2</v>
      </c>
      <c r="X2690" s="55">
        <f t="shared" si="330"/>
        <v>0.19602</v>
      </c>
      <c r="Y2690" s="55">
        <f t="shared" si="331"/>
        <v>4.5540000000000003</v>
      </c>
      <c r="Z2690" s="54">
        <f t="shared" si="332"/>
        <v>0.69696969696969702</v>
      </c>
      <c r="AA2690" s="49" t="str">
        <f t="shared" ca="1" si="333"/>
        <v>N</v>
      </c>
      <c r="AB2690" s="49">
        <f t="shared" ca="1" si="334"/>
        <v>5</v>
      </c>
      <c r="AC2690" s="49" t="str">
        <f t="shared" ca="1" si="335"/>
        <v>N</v>
      </c>
    </row>
    <row r="2691" spans="1:29" x14ac:dyDescent="0.25">
      <c r="A2691">
        <v>9988</v>
      </c>
      <c r="B2691" s="9">
        <v>43575</v>
      </c>
      <c r="C2691" s="50" t="str">
        <f t="shared" ref="C2691:C2754" si="336">IF(OR(B2691="04/01/2018"+0,B2691="04/02/2018"+0),"Y","N")</f>
        <v>N</v>
      </c>
      <c r="D2691" s="52">
        <f>_xlfn.XLOOKUP(B2691,Cal_Date!B:B,Cal_Date!A:A,0)</f>
        <v>3</v>
      </c>
      <c r="E2691">
        <v>2019</v>
      </c>
      <c r="F2691" t="s">
        <v>126</v>
      </c>
      <c r="G2691" t="s">
        <v>130</v>
      </c>
      <c r="H2691" t="s">
        <v>11</v>
      </c>
      <c r="I2691" t="s">
        <v>11</v>
      </c>
      <c r="J2691" t="s">
        <v>15</v>
      </c>
      <c r="K2691" t="s">
        <v>42</v>
      </c>
      <c r="L2691">
        <v>1</v>
      </c>
      <c r="M2691">
        <v>1002</v>
      </c>
      <c r="O2691" t="s">
        <v>28</v>
      </c>
      <c r="R2691" t="s">
        <v>44</v>
      </c>
      <c r="S2691" s="49" t="str">
        <f t="shared" ref="S2691:S2754" si="337">IF(R2691="Cash","Cash","Card")</f>
        <v>Card</v>
      </c>
      <c r="T2691" s="3">
        <v>0.03</v>
      </c>
      <c r="U2691" s="2">
        <v>3.18</v>
      </c>
      <c r="V2691" s="2">
        <v>0.99</v>
      </c>
      <c r="W2691" s="54">
        <f>_xlfn.XLOOKUP(M2691,Market!A:A,Market!F:F,0)</f>
        <v>0.06</v>
      </c>
      <c r="X2691" s="55">
        <f t="shared" ref="X2691:X2754" si="338">T2691*U2691</f>
        <v>9.5399999999999999E-2</v>
      </c>
      <c r="Y2691" s="55">
        <f t="shared" ref="Y2691:Y2754" si="339">U2691-V2691</f>
        <v>2.1900000000000004</v>
      </c>
      <c r="Z2691" s="54">
        <f t="shared" ref="Z2691:Z2754" si="340">Y2691/U2691</f>
        <v>0.68867924528301894</v>
      </c>
      <c r="AA2691" s="49" t="str">
        <f t="shared" ref="AA2691:AA2754" ca="1" si="341">IF(DATEDIF(B2691,TODAY(),"y")&gt;5,"Y","N")</f>
        <v>N</v>
      </c>
      <c r="AB2691" s="49">
        <f t="shared" ref="AB2691:AB2754" ca="1" si="342">DATEDIF(B2691,TODAY(),"y")</f>
        <v>5</v>
      </c>
      <c r="AC2691" s="49" t="str">
        <f t="shared" ref="AC2691:AC2754" ca="1" si="343">IF(AB2691&gt;5,"Y","N")</f>
        <v>N</v>
      </c>
    </row>
    <row r="2692" spans="1:29" x14ac:dyDescent="0.25">
      <c r="A2692">
        <v>9989</v>
      </c>
      <c r="B2692" s="9">
        <v>43575</v>
      </c>
      <c r="C2692" s="50" t="str">
        <f t="shared" si="336"/>
        <v>N</v>
      </c>
      <c r="D2692" s="52">
        <f>_xlfn.XLOOKUP(B2692,Cal_Date!B:B,Cal_Date!A:A,0)</f>
        <v>3</v>
      </c>
      <c r="E2692">
        <v>2019</v>
      </c>
      <c r="F2692" t="s">
        <v>126</v>
      </c>
      <c r="G2692" t="s">
        <v>130</v>
      </c>
      <c r="H2692" t="s">
        <v>11</v>
      </c>
      <c r="I2692" t="s">
        <v>11</v>
      </c>
      <c r="J2692" t="s">
        <v>15</v>
      </c>
      <c r="K2692" t="s">
        <v>42</v>
      </c>
      <c r="L2692">
        <v>2</v>
      </c>
      <c r="M2692">
        <v>1004</v>
      </c>
      <c r="O2692" t="s">
        <v>28</v>
      </c>
      <c r="R2692" t="s">
        <v>44</v>
      </c>
      <c r="S2692" s="49" t="str">
        <f t="shared" si="337"/>
        <v>Card</v>
      </c>
      <c r="T2692" s="3">
        <v>0.03</v>
      </c>
      <c r="U2692" s="2">
        <v>6.36</v>
      </c>
      <c r="V2692" s="2">
        <v>1.98</v>
      </c>
      <c r="W2692" s="54">
        <f>_xlfn.XLOOKUP(M2692,Market!A:A,Market!F:F,0)</f>
        <v>0.06</v>
      </c>
      <c r="X2692" s="55">
        <f t="shared" si="338"/>
        <v>0.1908</v>
      </c>
      <c r="Y2692" s="55">
        <f t="shared" si="339"/>
        <v>4.3800000000000008</v>
      </c>
      <c r="Z2692" s="54">
        <f t="shared" si="340"/>
        <v>0.68867924528301894</v>
      </c>
      <c r="AA2692" s="49" t="str">
        <f t="shared" ca="1" si="341"/>
        <v>N</v>
      </c>
      <c r="AB2692" s="49">
        <f t="shared" ca="1" si="342"/>
        <v>5</v>
      </c>
      <c r="AC2692" s="49" t="str">
        <f t="shared" ca="1" si="343"/>
        <v>N</v>
      </c>
    </row>
    <row r="2693" spans="1:29" x14ac:dyDescent="0.25">
      <c r="A2693">
        <v>9990</v>
      </c>
      <c r="B2693" s="9">
        <v>43575</v>
      </c>
      <c r="C2693" s="50" t="str">
        <f t="shared" si="336"/>
        <v>N</v>
      </c>
      <c r="D2693" s="52">
        <f>_xlfn.XLOOKUP(B2693,Cal_Date!B:B,Cal_Date!A:A,0)</f>
        <v>3</v>
      </c>
      <c r="E2693">
        <v>2019</v>
      </c>
      <c r="F2693" t="s">
        <v>126</v>
      </c>
      <c r="G2693" t="s">
        <v>130</v>
      </c>
      <c r="H2693" t="s">
        <v>48</v>
      </c>
      <c r="I2693" t="s">
        <v>18</v>
      </c>
      <c r="J2693" t="s">
        <v>10</v>
      </c>
      <c r="K2693" t="s">
        <v>43</v>
      </c>
      <c r="L2693">
        <v>1</v>
      </c>
      <c r="M2693">
        <v>1005</v>
      </c>
      <c r="O2693" t="s">
        <v>25</v>
      </c>
      <c r="R2693" t="s">
        <v>44</v>
      </c>
      <c r="S2693" s="49" t="str">
        <f t="shared" si="337"/>
        <v>Card</v>
      </c>
      <c r="T2693" s="3">
        <v>0.03</v>
      </c>
      <c r="U2693" s="2">
        <v>7.6229999999999993</v>
      </c>
      <c r="V2693" s="2">
        <v>1.46</v>
      </c>
      <c r="W2693" s="54">
        <f>_xlfn.XLOOKUP(M2693,Market!A:A,Market!F:F,0)</f>
        <v>8.8999999999999996E-2</v>
      </c>
      <c r="X2693" s="55">
        <f t="shared" si="338"/>
        <v>0.22868999999999998</v>
      </c>
      <c r="Y2693" s="55">
        <f t="shared" si="339"/>
        <v>6.1629999999999994</v>
      </c>
      <c r="Z2693" s="54">
        <f t="shared" si="340"/>
        <v>0.80847435392889933</v>
      </c>
      <c r="AA2693" s="49" t="str">
        <f t="shared" ca="1" si="341"/>
        <v>N</v>
      </c>
      <c r="AB2693" s="49">
        <f t="shared" ca="1" si="342"/>
        <v>5</v>
      </c>
      <c r="AC2693" s="49" t="str">
        <f t="shared" ca="1" si="343"/>
        <v>N</v>
      </c>
    </row>
    <row r="2694" spans="1:29" x14ac:dyDescent="0.25">
      <c r="A2694">
        <v>9991</v>
      </c>
      <c r="B2694" s="9">
        <v>43575</v>
      </c>
      <c r="C2694" s="50" t="str">
        <f t="shared" si="336"/>
        <v>N</v>
      </c>
      <c r="D2694" s="52">
        <f>_xlfn.XLOOKUP(B2694,Cal_Date!B:B,Cal_Date!A:A,0)</f>
        <v>3</v>
      </c>
      <c r="E2694">
        <v>2019</v>
      </c>
      <c r="F2694" t="s">
        <v>126</v>
      </c>
      <c r="G2694" t="s">
        <v>130</v>
      </c>
      <c r="H2694" t="s">
        <v>48</v>
      </c>
      <c r="I2694" t="s">
        <v>18</v>
      </c>
      <c r="J2694" t="s">
        <v>10</v>
      </c>
      <c r="K2694" t="s">
        <v>43</v>
      </c>
      <c r="L2694">
        <v>2</v>
      </c>
      <c r="M2694">
        <v>1001</v>
      </c>
      <c r="O2694" t="s">
        <v>25</v>
      </c>
      <c r="R2694" t="s">
        <v>44</v>
      </c>
      <c r="S2694" s="49" t="str">
        <f t="shared" si="337"/>
        <v>Card</v>
      </c>
      <c r="T2694" s="3">
        <v>0.03</v>
      </c>
      <c r="U2694" s="2">
        <v>14.84</v>
      </c>
      <c r="V2694" s="2">
        <v>2.92</v>
      </c>
      <c r="W2694" s="54">
        <f>_xlfn.XLOOKUP(M2694,Market!A:A,Market!F:F,0)</f>
        <v>0.06</v>
      </c>
      <c r="X2694" s="55">
        <f t="shared" si="338"/>
        <v>0.44519999999999998</v>
      </c>
      <c r="Y2694" s="55">
        <f t="shared" si="339"/>
        <v>11.92</v>
      </c>
      <c r="Z2694" s="54">
        <f t="shared" si="340"/>
        <v>0.80323450134770891</v>
      </c>
      <c r="AA2694" s="49" t="str">
        <f t="shared" ca="1" si="341"/>
        <v>N</v>
      </c>
      <c r="AB2694" s="49">
        <f t="shared" ca="1" si="342"/>
        <v>5</v>
      </c>
      <c r="AC2694" s="49" t="str">
        <f t="shared" ca="1" si="343"/>
        <v>N</v>
      </c>
    </row>
    <row r="2695" spans="1:29" x14ac:dyDescent="0.25">
      <c r="A2695">
        <v>9992</v>
      </c>
      <c r="B2695" s="9">
        <v>43575</v>
      </c>
      <c r="C2695" s="50" t="str">
        <f t="shared" si="336"/>
        <v>N</v>
      </c>
      <c r="D2695" s="52">
        <f>_xlfn.XLOOKUP(B2695,Cal_Date!B:B,Cal_Date!A:A,0)</f>
        <v>3</v>
      </c>
      <c r="E2695">
        <v>2019</v>
      </c>
      <c r="F2695" t="s">
        <v>126</v>
      </c>
      <c r="G2695" t="s">
        <v>130</v>
      </c>
      <c r="H2695" t="s">
        <v>48</v>
      </c>
      <c r="I2695" t="s">
        <v>18</v>
      </c>
      <c r="J2695" t="s">
        <v>10</v>
      </c>
      <c r="K2695" t="s">
        <v>43</v>
      </c>
      <c r="L2695">
        <v>1</v>
      </c>
      <c r="M2695">
        <v>1010</v>
      </c>
      <c r="O2695" t="s">
        <v>25</v>
      </c>
      <c r="R2695" t="s">
        <v>44</v>
      </c>
      <c r="S2695" s="49" t="str">
        <f t="shared" si="337"/>
        <v>Card</v>
      </c>
      <c r="T2695" s="3">
        <v>0.03</v>
      </c>
      <c r="U2695" s="2">
        <v>7.5600000000000005</v>
      </c>
      <c r="V2695" s="2">
        <v>1.46</v>
      </c>
      <c r="W2695" s="54">
        <f>_xlfn.XLOOKUP(M2695,Market!A:A,Market!F:F,0)</f>
        <v>0.08</v>
      </c>
      <c r="X2695" s="55">
        <f t="shared" si="338"/>
        <v>0.2268</v>
      </c>
      <c r="Y2695" s="55">
        <f t="shared" si="339"/>
        <v>6.1000000000000005</v>
      </c>
      <c r="Z2695" s="54">
        <f t="shared" si="340"/>
        <v>0.80687830687830686</v>
      </c>
      <c r="AA2695" s="49" t="str">
        <f t="shared" ca="1" si="341"/>
        <v>N</v>
      </c>
      <c r="AB2695" s="49">
        <f t="shared" ca="1" si="342"/>
        <v>5</v>
      </c>
      <c r="AC2695" s="49" t="str">
        <f t="shared" ca="1" si="343"/>
        <v>N</v>
      </c>
    </row>
    <row r="2696" spans="1:29" x14ac:dyDescent="0.25">
      <c r="A2696">
        <v>9993</v>
      </c>
      <c r="B2696" s="9">
        <v>43575</v>
      </c>
      <c r="C2696" s="50" t="str">
        <f t="shared" si="336"/>
        <v>N</v>
      </c>
      <c r="D2696" s="52">
        <f>_xlfn.XLOOKUP(B2696,Cal_Date!B:B,Cal_Date!A:A,0)</f>
        <v>3</v>
      </c>
      <c r="E2696">
        <v>2019</v>
      </c>
      <c r="F2696" t="s">
        <v>126</v>
      </c>
      <c r="G2696" t="s">
        <v>130</v>
      </c>
      <c r="H2696" t="s">
        <v>48</v>
      </c>
      <c r="I2696" t="s">
        <v>18</v>
      </c>
      <c r="J2696" t="s">
        <v>10</v>
      </c>
      <c r="K2696" t="s">
        <v>43</v>
      </c>
      <c r="L2696">
        <v>1</v>
      </c>
      <c r="M2696">
        <v>1011</v>
      </c>
      <c r="O2696" t="s">
        <v>25</v>
      </c>
      <c r="R2696" t="s">
        <v>44</v>
      </c>
      <c r="S2696" s="49" t="str">
        <f t="shared" si="337"/>
        <v>Card</v>
      </c>
      <c r="T2696" s="3">
        <v>0.03</v>
      </c>
      <c r="U2696" s="2">
        <v>7.42</v>
      </c>
      <c r="V2696" s="2">
        <v>1.46</v>
      </c>
      <c r="W2696" s="54">
        <f>_xlfn.XLOOKUP(M2696,Market!A:A,Market!F:F,0)</f>
        <v>0.06</v>
      </c>
      <c r="X2696" s="55">
        <f t="shared" si="338"/>
        <v>0.22259999999999999</v>
      </c>
      <c r="Y2696" s="55">
        <f t="shared" si="339"/>
        <v>5.96</v>
      </c>
      <c r="Z2696" s="54">
        <f t="shared" si="340"/>
        <v>0.80323450134770891</v>
      </c>
      <c r="AA2696" s="49" t="str">
        <f t="shared" ca="1" si="341"/>
        <v>N</v>
      </c>
      <c r="AB2696" s="49">
        <f t="shared" ca="1" si="342"/>
        <v>5</v>
      </c>
      <c r="AC2696" s="49" t="str">
        <f t="shared" ca="1" si="343"/>
        <v>N</v>
      </c>
    </row>
    <row r="2697" spans="1:29" x14ac:dyDescent="0.25">
      <c r="A2697">
        <v>9994</v>
      </c>
      <c r="B2697" s="9">
        <v>43575</v>
      </c>
      <c r="C2697" s="50" t="str">
        <f t="shared" si="336"/>
        <v>N</v>
      </c>
      <c r="D2697" s="52">
        <f>_xlfn.XLOOKUP(B2697,Cal_Date!B:B,Cal_Date!A:A,0)</f>
        <v>3</v>
      </c>
      <c r="E2697">
        <v>2019</v>
      </c>
      <c r="F2697" t="s">
        <v>126</v>
      </c>
      <c r="G2697" t="s">
        <v>130</v>
      </c>
      <c r="H2697" t="s">
        <v>48</v>
      </c>
      <c r="I2697" t="s">
        <v>18</v>
      </c>
      <c r="J2697" t="s">
        <v>10</v>
      </c>
      <c r="K2697" t="s">
        <v>43</v>
      </c>
      <c r="L2697">
        <v>1</v>
      </c>
      <c r="M2697">
        <v>1011</v>
      </c>
      <c r="O2697" t="s">
        <v>25</v>
      </c>
      <c r="R2697" t="s">
        <v>44</v>
      </c>
      <c r="S2697" s="49" t="str">
        <f t="shared" si="337"/>
        <v>Card</v>
      </c>
      <c r="T2697" s="3">
        <v>0.03</v>
      </c>
      <c r="U2697" s="2">
        <v>7.42</v>
      </c>
      <c r="V2697" s="2">
        <v>1.46</v>
      </c>
      <c r="W2697" s="54">
        <f>_xlfn.XLOOKUP(M2697,Market!A:A,Market!F:F,0)</f>
        <v>0.06</v>
      </c>
      <c r="X2697" s="55">
        <f t="shared" si="338"/>
        <v>0.22259999999999999</v>
      </c>
      <c r="Y2697" s="55">
        <f t="shared" si="339"/>
        <v>5.96</v>
      </c>
      <c r="Z2697" s="54">
        <f t="shared" si="340"/>
        <v>0.80323450134770891</v>
      </c>
      <c r="AA2697" s="49" t="str">
        <f t="shared" ca="1" si="341"/>
        <v>N</v>
      </c>
      <c r="AB2697" s="49">
        <f t="shared" ca="1" si="342"/>
        <v>5</v>
      </c>
      <c r="AC2697" s="49" t="str">
        <f t="shared" ca="1" si="343"/>
        <v>N</v>
      </c>
    </row>
    <row r="2698" spans="1:29" x14ac:dyDescent="0.25">
      <c r="A2698">
        <v>9995</v>
      </c>
      <c r="B2698" s="9">
        <v>43575</v>
      </c>
      <c r="C2698" s="50" t="str">
        <f t="shared" si="336"/>
        <v>N</v>
      </c>
      <c r="D2698" s="52">
        <f>_xlfn.XLOOKUP(B2698,Cal_Date!B:B,Cal_Date!A:A,0)</f>
        <v>3</v>
      </c>
      <c r="E2698">
        <v>2019</v>
      </c>
      <c r="F2698" t="s">
        <v>126</v>
      </c>
      <c r="G2698" t="s">
        <v>130</v>
      </c>
      <c r="H2698" t="s">
        <v>11</v>
      </c>
      <c r="I2698" t="s">
        <v>11</v>
      </c>
      <c r="J2698" t="s">
        <v>15</v>
      </c>
      <c r="K2698" t="s">
        <v>42</v>
      </c>
      <c r="L2698">
        <v>1</v>
      </c>
      <c r="M2698">
        <v>1001</v>
      </c>
      <c r="O2698" t="s">
        <v>25</v>
      </c>
      <c r="R2698" t="s">
        <v>44</v>
      </c>
      <c r="S2698" s="49" t="str">
        <f t="shared" si="337"/>
        <v>Card</v>
      </c>
      <c r="T2698" s="3">
        <v>0.03</v>
      </c>
      <c r="U2698" s="2">
        <v>3.18</v>
      </c>
      <c r="V2698" s="2">
        <v>0.99</v>
      </c>
      <c r="W2698" s="54">
        <f>_xlfn.XLOOKUP(M2698,Market!A:A,Market!F:F,0)</f>
        <v>0.06</v>
      </c>
      <c r="X2698" s="55">
        <f t="shared" si="338"/>
        <v>9.5399999999999999E-2</v>
      </c>
      <c r="Y2698" s="55">
        <f t="shared" si="339"/>
        <v>2.1900000000000004</v>
      </c>
      <c r="Z2698" s="54">
        <f t="shared" si="340"/>
        <v>0.68867924528301894</v>
      </c>
      <c r="AA2698" s="49" t="str">
        <f t="shared" ca="1" si="341"/>
        <v>N</v>
      </c>
      <c r="AB2698" s="49">
        <f t="shared" ca="1" si="342"/>
        <v>5</v>
      </c>
      <c r="AC2698" s="49" t="str">
        <f t="shared" ca="1" si="343"/>
        <v>N</v>
      </c>
    </row>
    <row r="2699" spans="1:29" x14ac:dyDescent="0.25">
      <c r="A2699">
        <v>9996</v>
      </c>
      <c r="B2699" s="9">
        <v>43575</v>
      </c>
      <c r="C2699" s="50" t="str">
        <f t="shared" si="336"/>
        <v>N</v>
      </c>
      <c r="D2699" s="52">
        <f>_xlfn.XLOOKUP(B2699,Cal_Date!B:B,Cal_Date!A:A,0)</f>
        <v>3</v>
      </c>
      <c r="E2699">
        <v>2019</v>
      </c>
      <c r="F2699" t="s">
        <v>126</v>
      </c>
      <c r="G2699" t="s">
        <v>130</v>
      </c>
      <c r="H2699" t="s">
        <v>48</v>
      </c>
      <c r="I2699" t="s">
        <v>18</v>
      </c>
      <c r="J2699" t="s">
        <v>10</v>
      </c>
      <c r="K2699" t="s">
        <v>43</v>
      </c>
      <c r="L2699">
        <v>2</v>
      </c>
      <c r="M2699">
        <v>1003</v>
      </c>
      <c r="O2699" t="s">
        <v>25</v>
      </c>
      <c r="R2699" t="s">
        <v>44</v>
      </c>
      <c r="S2699" s="49" t="str">
        <f t="shared" si="337"/>
        <v>Card</v>
      </c>
      <c r="T2699" s="3">
        <v>0.03</v>
      </c>
      <c r="U2699" s="2">
        <v>14.84</v>
      </c>
      <c r="V2699" s="2">
        <v>2.92</v>
      </c>
      <c r="W2699" s="54">
        <f>_xlfn.XLOOKUP(M2699,Market!A:A,Market!F:F,0)</f>
        <v>0.06</v>
      </c>
      <c r="X2699" s="55">
        <f t="shared" si="338"/>
        <v>0.44519999999999998</v>
      </c>
      <c r="Y2699" s="55">
        <f t="shared" si="339"/>
        <v>11.92</v>
      </c>
      <c r="Z2699" s="54">
        <f t="shared" si="340"/>
        <v>0.80323450134770891</v>
      </c>
      <c r="AA2699" s="49" t="str">
        <f t="shared" ca="1" si="341"/>
        <v>N</v>
      </c>
      <c r="AB2699" s="49">
        <f t="shared" ca="1" si="342"/>
        <v>5</v>
      </c>
      <c r="AC2699" s="49" t="str">
        <f t="shared" ca="1" si="343"/>
        <v>N</v>
      </c>
    </row>
    <row r="2700" spans="1:29" x14ac:dyDescent="0.25">
      <c r="A2700">
        <v>9997</v>
      </c>
      <c r="B2700" s="9">
        <v>43575</v>
      </c>
      <c r="C2700" s="50" t="str">
        <f t="shared" si="336"/>
        <v>N</v>
      </c>
      <c r="D2700" s="52">
        <f>_xlfn.XLOOKUP(B2700,Cal_Date!B:B,Cal_Date!A:A,0)</f>
        <v>3</v>
      </c>
      <c r="E2700">
        <v>2019</v>
      </c>
      <c r="F2700" t="s">
        <v>126</v>
      </c>
      <c r="G2700" t="s">
        <v>130</v>
      </c>
      <c r="H2700" t="s">
        <v>48</v>
      </c>
      <c r="I2700" t="s">
        <v>18</v>
      </c>
      <c r="J2700" t="s">
        <v>10</v>
      </c>
      <c r="K2700" t="s">
        <v>43</v>
      </c>
      <c r="L2700">
        <v>1</v>
      </c>
      <c r="M2700">
        <v>1005</v>
      </c>
      <c r="O2700" t="s">
        <v>25</v>
      </c>
      <c r="R2700" t="s">
        <v>44</v>
      </c>
      <c r="S2700" s="49" t="str">
        <f t="shared" si="337"/>
        <v>Card</v>
      </c>
      <c r="T2700" s="3">
        <v>0.03</v>
      </c>
      <c r="U2700" s="2">
        <v>7.6229999999999993</v>
      </c>
      <c r="V2700" s="2">
        <v>1.46</v>
      </c>
      <c r="W2700" s="54">
        <f>_xlfn.XLOOKUP(M2700,Market!A:A,Market!F:F,0)</f>
        <v>8.8999999999999996E-2</v>
      </c>
      <c r="X2700" s="55">
        <f t="shared" si="338"/>
        <v>0.22868999999999998</v>
      </c>
      <c r="Y2700" s="55">
        <f t="shared" si="339"/>
        <v>6.1629999999999994</v>
      </c>
      <c r="Z2700" s="54">
        <f t="shared" si="340"/>
        <v>0.80847435392889933</v>
      </c>
      <c r="AA2700" s="49" t="str">
        <f t="shared" ca="1" si="341"/>
        <v>N</v>
      </c>
      <c r="AB2700" s="49">
        <f t="shared" ca="1" si="342"/>
        <v>5</v>
      </c>
      <c r="AC2700" s="49" t="str">
        <f t="shared" ca="1" si="343"/>
        <v>N</v>
      </c>
    </row>
    <row r="2701" spans="1:29" x14ac:dyDescent="0.25">
      <c r="A2701">
        <v>9998</v>
      </c>
      <c r="B2701" s="9">
        <v>43575</v>
      </c>
      <c r="C2701" s="50" t="str">
        <f t="shared" si="336"/>
        <v>N</v>
      </c>
      <c r="D2701" s="52">
        <f>_xlfn.XLOOKUP(B2701,Cal_Date!B:B,Cal_Date!A:A,0)</f>
        <v>3</v>
      </c>
      <c r="E2701">
        <v>2019</v>
      </c>
      <c r="F2701" t="s">
        <v>126</v>
      </c>
      <c r="G2701" t="s">
        <v>130</v>
      </c>
      <c r="H2701" t="s">
        <v>14</v>
      </c>
      <c r="I2701" t="s">
        <v>13</v>
      </c>
      <c r="J2701" t="s">
        <v>15</v>
      </c>
      <c r="K2701" t="s">
        <v>43</v>
      </c>
      <c r="L2701">
        <v>1</v>
      </c>
      <c r="M2701">
        <v>1005</v>
      </c>
      <c r="O2701" t="s">
        <v>25</v>
      </c>
      <c r="R2701" t="s">
        <v>44</v>
      </c>
      <c r="S2701" s="49" t="str">
        <f t="shared" si="337"/>
        <v>Card</v>
      </c>
      <c r="T2701" s="3">
        <v>0.03</v>
      </c>
      <c r="U2701" s="2">
        <v>7.0785</v>
      </c>
      <c r="V2701" s="2">
        <v>2.12</v>
      </c>
      <c r="W2701" s="54">
        <f>_xlfn.XLOOKUP(M2701,Market!A:A,Market!F:F,0)</f>
        <v>8.8999999999999996E-2</v>
      </c>
      <c r="X2701" s="55">
        <f t="shared" si="338"/>
        <v>0.21235499999999999</v>
      </c>
      <c r="Y2701" s="55">
        <f t="shared" si="339"/>
        <v>4.9584999999999999</v>
      </c>
      <c r="Z2701" s="54">
        <f t="shared" si="340"/>
        <v>0.70050151868333688</v>
      </c>
      <c r="AA2701" s="49" t="str">
        <f t="shared" ca="1" si="341"/>
        <v>N</v>
      </c>
      <c r="AB2701" s="49">
        <f t="shared" ca="1" si="342"/>
        <v>5</v>
      </c>
      <c r="AC2701" s="49" t="str">
        <f t="shared" ca="1" si="343"/>
        <v>N</v>
      </c>
    </row>
    <row r="2702" spans="1:29" x14ac:dyDescent="0.25">
      <c r="A2702">
        <v>9999</v>
      </c>
      <c r="B2702" s="9">
        <v>43575</v>
      </c>
      <c r="C2702" s="50" t="str">
        <f t="shared" si="336"/>
        <v>N</v>
      </c>
      <c r="D2702" s="52">
        <f>_xlfn.XLOOKUP(B2702,Cal_Date!B:B,Cal_Date!A:A,0)</f>
        <v>3</v>
      </c>
      <c r="E2702">
        <v>2019</v>
      </c>
      <c r="F2702" t="s">
        <v>126</v>
      </c>
      <c r="G2702" t="s">
        <v>130</v>
      </c>
      <c r="H2702" t="s">
        <v>48</v>
      </c>
      <c r="I2702" t="s">
        <v>18</v>
      </c>
      <c r="J2702" t="s">
        <v>10</v>
      </c>
      <c r="K2702" t="s">
        <v>43</v>
      </c>
      <c r="L2702">
        <v>1</v>
      </c>
      <c r="M2702">
        <v>1006</v>
      </c>
      <c r="O2702" t="s">
        <v>28</v>
      </c>
      <c r="R2702" t="s">
        <v>44</v>
      </c>
      <c r="S2702" s="49" t="str">
        <f t="shared" si="337"/>
        <v>Card</v>
      </c>
      <c r="T2702" s="3">
        <v>0.03</v>
      </c>
      <c r="U2702" s="2">
        <v>7.6229999999999993</v>
      </c>
      <c r="V2702" s="2">
        <v>1.46</v>
      </c>
      <c r="W2702" s="54">
        <f>_xlfn.XLOOKUP(M2702,Market!A:A,Market!F:F,0)</f>
        <v>8.8999999999999996E-2</v>
      </c>
      <c r="X2702" s="55">
        <f t="shared" si="338"/>
        <v>0.22868999999999998</v>
      </c>
      <c r="Y2702" s="55">
        <f t="shared" si="339"/>
        <v>6.1629999999999994</v>
      </c>
      <c r="Z2702" s="54">
        <f t="shared" si="340"/>
        <v>0.80847435392889933</v>
      </c>
      <c r="AA2702" s="49" t="str">
        <f t="shared" ca="1" si="341"/>
        <v>N</v>
      </c>
      <c r="AB2702" s="49">
        <f t="shared" ca="1" si="342"/>
        <v>5</v>
      </c>
      <c r="AC2702" s="49" t="str">
        <f t="shared" ca="1" si="343"/>
        <v>N</v>
      </c>
    </row>
    <row r="2703" spans="1:29" x14ac:dyDescent="0.25">
      <c r="A2703">
        <v>1000</v>
      </c>
      <c r="B2703" s="9">
        <v>43575</v>
      </c>
      <c r="C2703" s="50" t="str">
        <f t="shared" si="336"/>
        <v>N</v>
      </c>
      <c r="D2703" s="52">
        <f>_xlfn.XLOOKUP(B2703,Cal_Date!B:B,Cal_Date!A:A,0)</f>
        <v>3</v>
      </c>
      <c r="E2703">
        <v>2019</v>
      </c>
      <c r="F2703" t="s">
        <v>126</v>
      </c>
      <c r="G2703" t="s">
        <v>130</v>
      </c>
      <c r="H2703" t="s">
        <v>48</v>
      </c>
      <c r="I2703" t="s">
        <v>18</v>
      </c>
      <c r="J2703" t="s">
        <v>10</v>
      </c>
      <c r="K2703" t="s">
        <v>43</v>
      </c>
      <c r="L2703">
        <v>1</v>
      </c>
      <c r="M2703">
        <v>1002</v>
      </c>
      <c r="O2703" t="s">
        <v>28</v>
      </c>
      <c r="R2703" t="s">
        <v>44</v>
      </c>
      <c r="S2703" s="49" t="str">
        <f t="shared" si="337"/>
        <v>Card</v>
      </c>
      <c r="T2703" s="3">
        <v>0.03</v>
      </c>
      <c r="U2703" s="2">
        <v>7.42</v>
      </c>
      <c r="V2703" s="2">
        <v>1.46</v>
      </c>
      <c r="W2703" s="54">
        <f>_xlfn.XLOOKUP(M2703,Market!A:A,Market!F:F,0)</f>
        <v>0.06</v>
      </c>
      <c r="X2703" s="55">
        <f t="shared" si="338"/>
        <v>0.22259999999999999</v>
      </c>
      <c r="Y2703" s="55">
        <f t="shared" si="339"/>
        <v>5.96</v>
      </c>
      <c r="Z2703" s="54">
        <f t="shared" si="340"/>
        <v>0.80323450134770891</v>
      </c>
      <c r="AA2703" s="49" t="str">
        <f t="shared" ca="1" si="341"/>
        <v>N</v>
      </c>
      <c r="AB2703" s="49">
        <f t="shared" ca="1" si="342"/>
        <v>5</v>
      </c>
      <c r="AC2703" s="49" t="str">
        <f t="shared" ca="1" si="343"/>
        <v>N</v>
      </c>
    </row>
    <row r="2704" spans="1:29" x14ac:dyDescent="0.25">
      <c r="A2704">
        <v>1001</v>
      </c>
      <c r="B2704" s="9">
        <v>43575</v>
      </c>
      <c r="C2704" s="50" t="str">
        <f t="shared" si="336"/>
        <v>N</v>
      </c>
      <c r="D2704" s="52">
        <f>_xlfn.XLOOKUP(B2704,Cal_Date!B:B,Cal_Date!A:A,0)</f>
        <v>3</v>
      </c>
      <c r="E2704">
        <v>2019</v>
      </c>
      <c r="F2704" t="s">
        <v>126</v>
      </c>
      <c r="G2704" t="s">
        <v>130</v>
      </c>
      <c r="H2704" t="s">
        <v>48</v>
      </c>
      <c r="I2704" t="s">
        <v>18</v>
      </c>
      <c r="J2704" t="s">
        <v>10</v>
      </c>
      <c r="K2704" t="s">
        <v>43</v>
      </c>
      <c r="L2704">
        <v>1</v>
      </c>
      <c r="M2704">
        <v>1001</v>
      </c>
      <c r="O2704" t="s">
        <v>25</v>
      </c>
      <c r="R2704" t="s">
        <v>44</v>
      </c>
      <c r="S2704" s="49" t="str">
        <f t="shared" si="337"/>
        <v>Card</v>
      </c>
      <c r="T2704" s="3">
        <v>0.03</v>
      </c>
      <c r="U2704" s="2">
        <v>7.42</v>
      </c>
      <c r="V2704" s="2">
        <v>1.46</v>
      </c>
      <c r="W2704" s="54">
        <f>_xlfn.XLOOKUP(M2704,Market!A:A,Market!F:F,0)</f>
        <v>0.06</v>
      </c>
      <c r="X2704" s="55">
        <f t="shared" si="338"/>
        <v>0.22259999999999999</v>
      </c>
      <c r="Y2704" s="55">
        <f t="shared" si="339"/>
        <v>5.96</v>
      </c>
      <c r="Z2704" s="54">
        <f t="shared" si="340"/>
        <v>0.80323450134770891</v>
      </c>
      <c r="AA2704" s="49" t="str">
        <f t="shared" ca="1" si="341"/>
        <v>N</v>
      </c>
      <c r="AB2704" s="49">
        <f t="shared" ca="1" si="342"/>
        <v>5</v>
      </c>
      <c r="AC2704" s="49" t="str">
        <f t="shared" ca="1" si="343"/>
        <v>N</v>
      </c>
    </row>
    <row r="2705" spans="1:29" x14ac:dyDescent="0.25">
      <c r="A2705">
        <v>1002</v>
      </c>
      <c r="B2705" s="9">
        <v>43575</v>
      </c>
      <c r="C2705" s="50" t="str">
        <f t="shared" si="336"/>
        <v>N</v>
      </c>
      <c r="D2705" s="52">
        <f>_xlfn.XLOOKUP(B2705,Cal_Date!B:B,Cal_Date!A:A,0)</f>
        <v>3</v>
      </c>
      <c r="E2705">
        <v>2019</v>
      </c>
      <c r="F2705" t="s">
        <v>126</v>
      </c>
      <c r="G2705" t="s">
        <v>130</v>
      </c>
      <c r="H2705" t="s">
        <v>11</v>
      </c>
      <c r="I2705" t="s">
        <v>11</v>
      </c>
      <c r="J2705" t="s">
        <v>15</v>
      </c>
      <c r="K2705" t="s">
        <v>42</v>
      </c>
      <c r="L2705">
        <v>2</v>
      </c>
      <c r="M2705">
        <v>1003</v>
      </c>
      <c r="O2705" t="s">
        <v>25</v>
      </c>
      <c r="R2705" t="s">
        <v>44</v>
      </c>
      <c r="S2705" s="49" t="str">
        <f t="shared" si="337"/>
        <v>Card</v>
      </c>
      <c r="T2705" s="3">
        <v>0.03</v>
      </c>
      <c r="U2705" s="2">
        <v>5.3000000000000007</v>
      </c>
      <c r="V2705" s="2">
        <v>1.74</v>
      </c>
      <c r="W2705" s="54">
        <f>_xlfn.XLOOKUP(M2705,Market!A:A,Market!F:F,0)</f>
        <v>0.06</v>
      </c>
      <c r="X2705" s="55">
        <f t="shared" si="338"/>
        <v>0.159</v>
      </c>
      <c r="Y2705" s="55">
        <f t="shared" si="339"/>
        <v>3.5600000000000005</v>
      </c>
      <c r="Z2705" s="54">
        <f t="shared" si="340"/>
        <v>0.67169811320754713</v>
      </c>
      <c r="AA2705" s="49" t="str">
        <f t="shared" ca="1" si="341"/>
        <v>N</v>
      </c>
      <c r="AB2705" s="49">
        <f t="shared" ca="1" si="342"/>
        <v>5</v>
      </c>
      <c r="AC2705" s="49" t="str">
        <f t="shared" ca="1" si="343"/>
        <v>N</v>
      </c>
    </row>
    <row r="2706" spans="1:29" x14ac:dyDescent="0.25">
      <c r="A2706">
        <v>1003</v>
      </c>
      <c r="B2706" s="9">
        <v>43575</v>
      </c>
      <c r="C2706" s="50" t="str">
        <f t="shared" si="336"/>
        <v>N</v>
      </c>
      <c r="D2706" s="52">
        <f>_xlfn.XLOOKUP(B2706,Cal_Date!B:B,Cal_Date!A:A,0)</f>
        <v>3</v>
      </c>
      <c r="E2706">
        <v>2019</v>
      </c>
      <c r="F2706" t="s">
        <v>126</v>
      </c>
      <c r="G2706" t="s">
        <v>130</v>
      </c>
      <c r="H2706" t="s">
        <v>14</v>
      </c>
      <c r="I2706" t="s">
        <v>18</v>
      </c>
      <c r="J2706" t="s">
        <v>15</v>
      </c>
      <c r="K2706" t="s">
        <v>43</v>
      </c>
      <c r="L2706">
        <v>2</v>
      </c>
      <c r="M2706">
        <v>1004</v>
      </c>
      <c r="O2706" t="s">
        <v>28</v>
      </c>
      <c r="R2706" t="s">
        <v>44</v>
      </c>
      <c r="S2706" s="49" t="str">
        <f t="shared" si="337"/>
        <v>Card</v>
      </c>
      <c r="T2706" s="3">
        <v>0.03</v>
      </c>
      <c r="U2706" s="2">
        <v>13.780000000000001</v>
      </c>
      <c r="V2706" s="2">
        <v>4.2</v>
      </c>
      <c r="W2706" s="54">
        <f>_xlfn.XLOOKUP(M2706,Market!A:A,Market!F:F,0)</f>
        <v>0.06</v>
      </c>
      <c r="X2706" s="55">
        <f t="shared" si="338"/>
        <v>0.41340000000000005</v>
      </c>
      <c r="Y2706" s="55">
        <f t="shared" si="339"/>
        <v>9.5800000000000018</v>
      </c>
      <c r="Z2706" s="54">
        <f t="shared" si="340"/>
        <v>0.69521044992743108</v>
      </c>
      <c r="AA2706" s="49" t="str">
        <f t="shared" ca="1" si="341"/>
        <v>N</v>
      </c>
      <c r="AB2706" s="49">
        <f t="shared" ca="1" si="342"/>
        <v>5</v>
      </c>
      <c r="AC2706" s="49" t="str">
        <f t="shared" ca="1" si="343"/>
        <v>N</v>
      </c>
    </row>
    <row r="2707" spans="1:29" x14ac:dyDescent="0.25">
      <c r="A2707">
        <v>1004</v>
      </c>
      <c r="B2707" s="9">
        <v>43575</v>
      </c>
      <c r="C2707" s="50" t="str">
        <f t="shared" si="336"/>
        <v>N</v>
      </c>
      <c r="D2707" s="52">
        <f>_xlfn.XLOOKUP(B2707,Cal_Date!B:B,Cal_Date!A:A,0)</f>
        <v>3</v>
      </c>
      <c r="E2707">
        <v>2019</v>
      </c>
      <c r="F2707" t="s">
        <v>126</v>
      </c>
      <c r="G2707" t="s">
        <v>130</v>
      </c>
      <c r="H2707" t="s">
        <v>14</v>
      </c>
      <c r="I2707" t="s">
        <v>18</v>
      </c>
      <c r="J2707" t="s">
        <v>15</v>
      </c>
      <c r="K2707" t="s">
        <v>43</v>
      </c>
      <c r="L2707">
        <v>1</v>
      </c>
      <c r="M2707">
        <v>1003</v>
      </c>
      <c r="O2707" t="s">
        <v>25</v>
      </c>
      <c r="R2707" t="s">
        <v>44</v>
      </c>
      <c r="S2707" s="49" t="str">
        <f t="shared" si="337"/>
        <v>Card</v>
      </c>
      <c r="T2707" s="3">
        <v>0.03</v>
      </c>
      <c r="U2707" s="2">
        <v>7.42</v>
      </c>
      <c r="V2707" s="2">
        <v>2.2200000000000002</v>
      </c>
      <c r="W2707" s="54">
        <f>_xlfn.XLOOKUP(M2707,Market!A:A,Market!F:F,0)</f>
        <v>0.06</v>
      </c>
      <c r="X2707" s="55">
        <f t="shared" si="338"/>
        <v>0.22259999999999999</v>
      </c>
      <c r="Y2707" s="55">
        <f t="shared" si="339"/>
        <v>5.1999999999999993</v>
      </c>
      <c r="Z2707" s="54">
        <f t="shared" si="340"/>
        <v>0.70080862533692712</v>
      </c>
      <c r="AA2707" s="49" t="str">
        <f t="shared" ca="1" si="341"/>
        <v>N</v>
      </c>
      <c r="AB2707" s="49">
        <f t="shared" ca="1" si="342"/>
        <v>5</v>
      </c>
      <c r="AC2707" s="49" t="str">
        <f t="shared" ca="1" si="343"/>
        <v>N</v>
      </c>
    </row>
    <row r="2708" spans="1:29" x14ac:dyDescent="0.25">
      <c r="A2708">
        <v>1005</v>
      </c>
      <c r="B2708" s="9">
        <v>43575</v>
      </c>
      <c r="C2708" s="50" t="str">
        <f t="shared" si="336"/>
        <v>N</v>
      </c>
      <c r="D2708" s="52">
        <f>_xlfn.XLOOKUP(B2708,Cal_Date!B:B,Cal_Date!A:A,0)</f>
        <v>3</v>
      </c>
      <c r="E2708">
        <v>2019</v>
      </c>
      <c r="F2708" t="s">
        <v>126</v>
      </c>
      <c r="G2708" t="s">
        <v>130</v>
      </c>
      <c r="H2708" t="s">
        <v>48</v>
      </c>
      <c r="I2708" t="s">
        <v>18</v>
      </c>
      <c r="J2708" t="s">
        <v>10</v>
      </c>
      <c r="K2708" t="s">
        <v>43</v>
      </c>
      <c r="L2708">
        <v>1</v>
      </c>
      <c r="M2708">
        <v>1005</v>
      </c>
      <c r="O2708" t="s">
        <v>25</v>
      </c>
      <c r="R2708" t="s">
        <v>44</v>
      </c>
      <c r="S2708" s="49" t="str">
        <f t="shared" si="337"/>
        <v>Card</v>
      </c>
      <c r="T2708" s="3">
        <v>0.03</v>
      </c>
      <c r="U2708" s="2">
        <v>7.6229999999999993</v>
      </c>
      <c r="V2708" s="2">
        <v>1.46</v>
      </c>
      <c r="W2708" s="54">
        <f>_xlfn.XLOOKUP(M2708,Market!A:A,Market!F:F,0)</f>
        <v>8.8999999999999996E-2</v>
      </c>
      <c r="X2708" s="55">
        <f t="shared" si="338"/>
        <v>0.22868999999999998</v>
      </c>
      <c r="Y2708" s="55">
        <f t="shared" si="339"/>
        <v>6.1629999999999994</v>
      </c>
      <c r="Z2708" s="54">
        <f t="shared" si="340"/>
        <v>0.80847435392889933</v>
      </c>
      <c r="AA2708" s="49" t="str">
        <f t="shared" ca="1" si="341"/>
        <v>N</v>
      </c>
      <c r="AB2708" s="49">
        <f t="shared" ca="1" si="342"/>
        <v>5</v>
      </c>
      <c r="AC2708" s="49" t="str">
        <f t="shared" ca="1" si="343"/>
        <v>N</v>
      </c>
    </row>
    <row r="2709" spans="1:29" x14ac:dyDescent="0.25">
      <c r="A2709">
        <v>1006</v>
      </c>
      <c r="B2709" s="9">
        <v>43575</v>
      </c>
      <c r="C2709" s="50" t="str">
        <f t="shared" si="336"/>
        <v>N</v>
      </c>
      <c r="D2709" s="52">
        <f>_xlfn.XLOOKUP(B2709,Cal_Date!B:B,Cal_Date!A:A,0)</f>
        <v>3</v>
      </c>
      <c r="E2709">
        <v>2019</v>
      </c>
      <c r="F2709" t="s">
        <v>126</v>
      </c>
      <c r="G2709" t="s">
        <v>130</v>
      </c>
      <c r="H2709" t="s">
        <v>48</v>
      </c>
      <c r="I2709" t="s">
        <v>18</v>
      </c>
      <c r="J2709" t="s">
        <v>10</v>
      </c>
      <c r="K2709" t="s">
        <v>43</v>
      </c>
      <c r="L2709">
        <v>1</v>
      </c>
      <c r="M2709">
        <v>1007</v>
      </c>
      <c r="O2709" t="s">
        <v>28</v>
      </c>
      <c r="R2709" t="s">
        <v>44</v>
      </c>
      <c r="S2709" s="49" t="str">
        <f t="shared" si="337"/>
        <v>Card</v>
      </c>
      <c r="T2709" s="3">
        <v>0.03</v>
      </c>
      <c r="U2709" s="2">
        <v>7.6229999999999993</v>
      </c>
      <c r="V2709" s="2">
        <v>1.46</v>
      </c>
      <c r="W2709" s="54">
        <f>_xlfn.XLOOKUP(M2709,Market!A:A,Market!F:F,0)</f>
        <v>8.8999999999999996E-2</v>
      </c>
      <c r="X2709" s="55">
        <f t="shared" si="338"/>
        <v>0.22868999999999998</v>
      </c>
      <c r="Y2709" s="55">
        <f t="shared" si="339"/>
        <v>6.1629999999999994</v>
      </c>
      <c r="Z2709" s="54">
        <f t="shared" si="340"/>
        <v>0.80847435392889933</v>
      </c>
      <c r="AA2709" s="49" t="str">
        <f t="shared" ca="1" si="341"/>
        <v>N</v>
      </c>
      <c r="AB2709" s="49">
        <f t="shared" ca="1" si="342"/>
        <v>5</v>
      </c>
      <c r="AC2709" s="49" t="str">
        <f t="shared" ca="1" si="343"/>
        <v>N</v>
      </c>
    </row>
    <row r="2710" spans="1:29" x14ac:dyDescent="0.25">
      <c r="A2710">
        <v>1007</v>
      </c>
      <c r="B2710" s="9">
        <v>43575</v>
      </c>
      <c r="C2710" s="50" t="str">
        <f t="shared" si="336"/>
        <v>N</v>
      </c>
      <c r="D2710" s="52">
        <f>_xlfn.XLOOKUP(B2710,Cal_Date!B:B,Cal_Date!A:A,0)</f>
        <v>3</v>
      </c>
      <c r="E2710">
        <v>2019</v>
      </c>
      <c r="F2710" t="s">
        <v>126</v>
      </c>
      <c r="G2710" t="s">
        <v>130</v>
      </c>
      <c r="H2710" t="s">
        <v>11</v>
      </c>
      <c r="I2710" t="s">
        <v>11</v>
      </c>
      <c r="J2710" t="s">
        <v>15</v>
      </c>
      <c r="K2710" t="s">
        <v>42</v>
      </c>
      <c r="L2710">
        <v>2</v>
      </c>
      <c r="M2710">
        <v>1009</v>
      </c>
      <c r="O2710" t="s">
        <v>28</v>
      </c>
      <c r="R2710" t="s">
        <v>44</v>
      </c>
      <c r="S2710" s="49" t="str">
        <f t="shared" si="337"/>
        <v>Card</v>
      </c>
      <c r="T2710" s="3">
        <v>0.03</v>
      </c>
      <c r="U2710" s="2">
        <v>5.4450000000000003</v>
      </c>
      <c r="V2710" s="2">
        <v>1.74</v>
      </c>
      <c r="W2710" s="54">
        <f>_xlfn.XLOOKUP(M2710,Market!A:A,Market!F:F,0)</f>
        <v>8.8999999999999996E-2</v>
      </c>
      <c r="X2710" s="55">
        <f t="shared" si="338"/>
        <v>0.16335</v>
      </c>
      <c r="Y2710" s="55">
        <f t="shared" si="339"/>
        <v>3.7050000000000001</v>
      </c>
      <c r="Z2710" s="54">
        <f t="shared" si="340"/>
        <v>0.68044077134986225</v>
      </c>
      <c r="AA2710" s="49" t="str">
        <f t="shared" ca="1" si="341"/>
        <v>N</v>
      </c>
      <c r="AB2710" s="49">
        <f t="shared" ca="1" si="342"/>
        <v>5</v>
      </c>
      <c r="AC2710" s="49" t="str">
        <f t="shared" ca="1" si="343"/>
        <v>N</v>
      </c>
    </row>
    <row r="2711" spans="1:29" x14ac:dyDescent="0.25">
      <c r="A2711">
        <v>1008</v>
      </c>
      <c r="B2711" s="9">
        <v>43576</v>
      </c>
      <c r="C2711" s="50" t="str">
        <f t="shared" si="336"/>
        <v>N</v>
      </c>
      <c r="D2711" s="52">
        <f>_xlfn.XLOOKUP(B2711,Cal_Date!B:B,Cal_Date!A:A,0)</f>
        <v>4</v>
      </c>
      <c r="E2711">
        <v>2019</v>
      </c>
      <c r="F2711" t="s">
        <v>127</v>
      </c>
      <c r="G2711" t="s">
        <v>130</v>
      </c>
      <c r="H2711" t="s">
        <v>11</v>
      </c>
      <c r="I2711" t="s">
        <v>11</v>
      </c>
      <c r="J2711" t="s">
        <v>15</v>
      </c>
      <c r="K2711" t="s">
        <v>42</v>
      </c>
      <c r="L2711">
        <v>1</v>
      </c>
      <c r="M2711">
        <v>1001</v>
      </c>
      <c r="O2711" t="s">
        <v>25</v>
      </c>
      <c r="R2711" t="s">
        <v>44</v>
      </c>
      <c r="S2711" s="49" t="str">
        <f t="shared" si="337"/>
        <v>Card</v>
      </c>
      <c r="T2711" s="3">
        <v>0.03</v>
      </c>
      <c r="U2711" s="2">
        <v>2.6500000000000004</v>
      </c>
      <c r="V2711" s="2">
        <v>0.87</v>
      </c>
      <c r="W2711" s="54">
        <f>_xlfn.XLOOKUP(M2711,Market!A:A,Market!F:F,0)</f>
        <v>0.06</v>
      </c>
      <c r="X2711" s="55">
        <f t="shared" si="338"/>
        <v>7.9500000000000001E-2</v>
      </c>
      <c r="Y2711" s="55">
        <f t="shared" si="339"/>
        <v>1.7800000000000002</v>
      </c>
      <c r="Z2711" s="54">
        <f t="shared" si="340"/>
        <v>0.67169811320754713</v>
      </c>
      <c r="AA2711" s="49" t="str">
        <f t="shared" ca="1" si="341"/>
        <v>N</v>
      </c>
      <c r="AB2711" s="49">
        <f t="shared" ca="1" si="342"/>
        <v>5</v>
      </c>
      <c r="AC2711" s="49" t="str">
        <f t="shared" ca="1" si="343"/>
        <v>N</v>
      </c>
    </row>
    <row r="2712" spans="1:29" x14ac:dyDescent="0.25">
      <c r="A2712">
        <v>1009</v>
      </c>
      <c r="B2712" s="9">
        <v>43576</v>
      </c>
      <c r="C2712" s="50" t="str">
        <f t="shared" si="336"/>
        <v>N</v>
      </c>
      <c r="D2712" s="52">
        <f>_xlfn.XLOOKUP(B2712,Cal_Date!B:B,Cal_Date!A:A,0)</f>
        <v>4</v>
      </c>
      <c r="E2712">
        <v>2019</v>
      </c>
      <c r="F2712" t="s">
        <v>127</v>
      </c>
      <c r="G2712" t="s">
        <v>130</v>
      </c>
      <c r="H2712" t="s">
        <v>48</v>
      </c>
      <c r="I2712" t="s">
        <v>18</v>
      </c>
      <c r="J2712" t="s">
        <v>10</v>
      </c>
      <c r="K2712" t="s">
        <v>43</v>
      </c>
      <c r="L2712">
        <v>2</v>
      </c>
      <c r="M2712">
        <v>1010</v>
      </c>
      <c r="O2712" t="s">
        <v>25</v>
      </c>
      <c r="R2712" t="s">
        <v>44</v>
      </c>
      <c r="S2712" s="49" t="str">
        <f t="shared" si="337"/>
        <v>Card</v>
      </c>
      <c r="T2712" s="3">
        <v>0.03</v>
      </c>
      <c r="U2712" s="2">
        <v>15.120000000000001</v>
      </c>
      <c r="V2712" s="2">
        <v>2.92</v>
      </c>
      <c r="W2712" s="54">
        <f>_xlfn.XLOOKUP(M2712,Market!A:A,Market!F:F,0)</f>
        <v>0.08</v>
      </c>
      <c r="X2712" s="55">
        <f t="shared" si="338"/>
        <v>0.4536</v>
      </c>
      <c r="Y2712" s="55">
        <f t="shared" si="339"/>
        <v>12.200000000000001</v>
      </c>
      <c r="Z2712" s="54">
        <f t="shared" si="340"/>
        <v>0.80687830687830686</v>
      </c>
      <c r="AA2712" s="49" t="str">
        <f t="shared" ca="1" si="341"/>
        <v>N</v>
      </c>
      <c r="AB2712" s="49">
        <f t="shared" ca="1" si="342"/>
        <v>5</v>
      </c>
      <c r="AC2712" s="49" t="str">
        <f t="shared" ca="1" si="343"/>
        <v>N</v>
      </c>
    </row>
    <row r="2713" spans="1:29" x14ac:dyDescent="0.25">
      <c r="A2713">
        <v>1010</v>
      </c>
      <c r="B2713" s="9">
        <v>43576</v>
      </c>
      <c r="C2713" s="50" t="str">
        <f t="shared" si="336"/>
        <v>N</v>
      </c>
      <c r="D2713" s="52">
        <f>_xlfn.XLOOKUP(B2713,Cal_Date!B:B,Cal_Date!A:A,0)</f>
        <v>4</v>
      </c>
      <c r="E2713">
        <v>2019</v>
      </c>
      <c r="F2713" t="s">
        <v>127</v>
      </c>
      <c r="G2713" t="s">
        <v>130</v>
      </c>
      <c r="H2713" t="s">
        <v>48</v>
      </c>
      <c r="I2713" t="s">
        <v>18</v>
      </c>
      <c r="J2713" t="s">
        <v>10</v>
      </c>
      <c r="K2713" t="s">
        <v>43</v>
      </c>
      <c r="L2713">
        <v>1</v>
      </c>
      <c r="M2713">
        <v>1010</v>
      </c>
      <c r="O2713" t="s">
        <v>25</v>
      </c>
      <c r="R2713" t="s">
        <v>44</v>
      </c>
      <c r="S2713" s="49" t="str">
        <f t="shared" si="337"/>
        <v>Card</v>
      </c>
      <c r="T2713" s="3">
        <v>0.03</v>
      </c>
      <c r="U2713" s="2">
        <v>7.5600000000000005</v>
      </c>
      <c r="V2713" s="2">
        <v>1.46</v>
      </c>
      <c r="W2713" s="54">
        <f>_xlfn.XLOOKUP(M2713,Market!A:A,Market!F:F,0)</f>
        <v>0.08</v>
      </c>
      <c r="X2713" s="55">
        <f t="shared" si="338"/>
        <v>0.2268</v>
      </c>
      <c r="Y2713" s="55">
        <f t="shared" si="339"/>
        <v>6.1000000000000005</v>
      </c>
      <c r="Z2713" s="54">
        <f t="shared" si="340"/>
        <v>0.80687830687830686</v>
      </c>
      <c r="AA2713" s="49" t="str">
        <f t="shared" ca="1" si="341"/>
        <v>N</v>
      </c>
      <c r="AB2713" s="49">
        <f t="shared" ca="1" si="342"/>
        <v>5</v>
      </c>
      <c r="AC2713" s="49" t="str">
        <f t="shared" ca="1" si="343"/>
        <v>N</v>
      </c>
    </row>
    <row r="2714" spans="1:29" x14ac:dyDescent="0.25">
      <c r="A2714">
        <v>1011</v>
      </c>
      <c r="B2714" s="9">
        <v>43576</v>
      </c>
      <c r="C2714" s="50" t="str">
        <f t="shared" si="336"/>
        <v>N</v>
      </c>
      <c r="D2714" s="52">
        <f>_xlfn.XLOOKUP(B2714,Cal_Date!B:B,Cal_Date!A:A,0)</f>
        <v>4</v>
      </c>
      <c r="E2714">
        <v>2019</v>
      </c>
      <c r="F2714" t="s">
        <v>127</v>
      </c>
      <c r="G2714" t="s">
        <v>130</v>
      </c>
      <c r="H2714" t="s">
        <v>48</v>
      </c>
      <c r="I2714" t="s">
        <v>18</v>
      </c>
      <c r="J2714" t="s">
        <v>10</v>
      </c>
      <c r="K2714" t="s">
        <v>43</v>
      </c>
      <c r="L2714">
        <v>2</v>
      </c>
      <c r="M2714">
        <v>1010</v>
      </c>
      <c r="O2714" t="s">
        <v>25</v>
      </c>
      <c r="R2714" t="s">
        <v>44</v>
      </c>
      <c r="S2714" s="49" t="str">
        <f t="shared" si="337"/>
        <v>Card</v>
      </c>
      <c r="T2714" s="3">
        <v>0.03</v>
      </c>
      <c r="U2714" s="2">
        <v>15.120000000000001</v>
      </c>
      <c r="V2714" s="2">
        <v>2.92</v>
      </c>
      <c r="W2714" s="54">
        <f>_xlfn.XLOOKUP(M2714,Market!A:A,Market!F:F,0)</f>
        <v>0.08</v>
      </c>
      <c r="X2714" s="55">
        <f t="shared" si="338"/>
        <v>0.4536</v>
      </c>
      <c r="Y2714" s="55">
        <f t="shared" si="339"/>
        <v>12.200000000000001</v>
      </c>
      <c r="Z2714" s="54">
        <f t="shared" si="340"/>
        <v>0.80687830687830686</v>
      </c>
      <c r="AA2714" s="49" t="str">
        <f t="shared" ca="1" si="341"/>
        <v>N</v>
      </c>
      <c r="AB2714" s="49">
        <f t="shared" ca="1" si="342"/>
        <v>5</v>
      </c>
      <c r="AC2714" s="49" t="str">
        <f t="shared" ca="1" si="343"/>
        <v>N</v>
      </c>
    </row>
    <row r="2715" spans="1:29" x14ac:dyDescent="0.25">
      <c r="A2715">
        <v>1012</v>
      </c>
      <c r="B2715" s="9">
        <v>43576</v>
      </c>
      <c r="C2715" s="50" t="str">
        <f t="shared" si="336"/>
        <v>N</v>
      </c>
      <c r="D2715" s="52">
        <f>_xlfn.XLOOKUP(B2715,Cal_Date!B:B,Cal_Date!A:A,0)</f>
        <v>4</v>
      </c>
      <c r="E2715">
        <v>2019</v>
      </c>
      <c r="F2715" t="s">
        <v>127</v>
      </c>
      <c r="G2715" t="s">
        <v>130</v>
      </c>
      <c r="H2715" t="s">
        <v>11</v>
      </c>
      <c r="I2715" t="s">
        <v>11</v>
      </c>
      <c r="J2715" t="s">
        <v>15</v>
      </c>
      <c r="K2715" t="s">
        <v>42</v>
      </c>
      <c r="L2715">
        <v>1</v>
      </c>
      <c r="M2715">
        <v>1010</v>
      </c>
      <c r="O2715" t="s">
        <v>25</v>
      </c>
      <c r="R2715" t="s">
        <v>44</v>
      </c>
      <c r="S2715" s="49" t="str">
        <f t="shared" si="337"/>
        <v>Card</v>
      </c>
      <c r="T2715" s="3">
        <v>0.03</v>
      </c>
      <c r="U2715" s="2">
        <v>2.7</v>
      </c>
      <c r="V2715" s="2">
        <v>0.87</v>
      </c>
      <c r="W2715" s="54">
        <f>_xlfn.XLOOKUP(M2715,Market!A:A,Market!F:F,0)</f>
        <v>0.08</v>
      </c>
      <c r="X2715" s="55">
        <f t="shared" si="338"/>
        <v>8.1000000000000003E-2</v>
      </c>
      <c r="Y2715" s="55">
        <f t="shared" si="339"/>
        <v>1.83</v>
      </c>
      <c r="Z2715" s="54">
        <f t="shared" si="340"/>
        <v>0.67777777777777781</v>
      </c>
      <c r="AA2715" s="49" t="str">
        <f t="shared" ca="1" si="341"/>
        <v>N</v>
      </c>
      <c r="AB2715" s="49">
        <f t="shared" ca="1" si="342"/>
        <v>5</v>
      </c>
      <c r="AC2715" s="49" t="str">
        <f t="shared" ca="1" si="343"/>
        <v>N</v>
      </c>
    </row>
    <row r="2716" spans="1:29" x14ac:dyDescent="0.25">
      <c r="A2716">
        <v>1013</v>
      </c>
      <c r="B2716" s="9">
        <v>43576</v>
      </c>
      <c r="C2716" s="50" t="str">
        <f t="shared" si="336"/>
        <v>N</v>
      </c>
      <c r="D2716" s="52">
        <f>_xlfn.XLOOKUP(B2716,Cal_Date!B:B,Cal_Date!A:A,0)</f>
        <v>4</v>
      </c>
      <c r="E2716">
        <v>2019</v>
      </c>
      <c r="F2716" t="s">
        <v>127</v>
      </c>
      <c r="G2716" t="s">
        <v>130</v>
      </c>
      <c r="H2716" t="s">
        <v>11</v>
      </c>
      <c r="I2716" t="s">
        <v>13</v>
      </c>
      <c r="J2716" t="s">
        <v>15</v>
      </c>
      <c r="K2716" t="s">
        <v>42</v>
      </c>
      <c r="L2716">
        <v>1</v>
      </c>
      <c r="M2716">
        <v>1011</v>
      </c>
      <c r="O2716" t="s">
        <v>25</v>
      </c>
      <c r="R2716" t="s">
        <v>44</v>
      </c>
      <c r="S2716" s="49" t="str">
        <f t="shared" si="337"/>
        <v>Card</v>
      </c>
      <c r="T2716" s="3">
        <v>0.03</v>
      </c>
      <c r="U2716" s="2">
        <v>2.6500000000000004</v>
      </c>
      <c r="V2716" s="2">
        <v>1.42</v>
      </c>
      <c r="W2716" s="54">
        <f>_xlfn.XLOOKUP(M2716,Market!A:A,Market!F:F,0)</f>
        <v>0.06</v>
      </c>
      <c r="X2716" s="55">
        <f t="shared" si="338"/>
        <v>7.9500000000000001E-2</v>
      </c>
      <c r="Y2716" s="55">
        <f t="shared" si="339"/>
        <v>1.2300000000000004</v>
      </c>
      <c r="Z2716" s="54">
        <f t="shared" si="340"/>
        <v>0.46415094339622653</v>
      </c>
      <c r="AA2716" s="49" t="str">
        <f t="shared" ca="1" si="341"/>
        <v>N</v>
      </c>
      <c r="AB2716" s="49">
        <f t="shared" ca="1" si="342"/>
        <v>5</v>
      </c>
      <c r="AC2716" s="49" t="str">
        <f t="shared" ca="1" si="343"/>
        <v>N</v>
      </c>
    </row>
    <row r="2717" spans="1:29" x14ac:dyDescent="0.25">
      <c r="A2717">
        <v>1014</v>
      </c>
      <c r="B2717" s="9">
        <v>43576</v>
      </c>
      <c r="C2717" s="50" t="str">
        <f t="shared" si="336"/>
        <v>N</v>
      </c>
      <c r="D2717" s="52">
        <f>_xlfn.XLOOKUP(B2717,Cal_Date!B:B,Cal_Date!A:A,0)</f>
        <v>4</v>
      </c>
      <c r="E2717">
        <v>2019</v>
      </c>
      <c r="F2717" t="s">
        <v>127</v>
      </c>
      <c r="G2717" t="s">
        <v>130</v>
      </c>
      <c r="H2717" t="s">
        <v>48</v>
      </c>
      <c r="I2717" t="s">
        <v>18</v>
      </c>
      <c r="J2717" t="s">
        <v>10</v>
      </c>
      <c r="K2717" t="s">
        <v>43</v>
      </c>
      <c r="L2717">
        <v>1</v>
      </c>
      <c r="M2717">
        <v>1007</v>
      </c>
      <c r="O2717" t="s">
        <v>28</v>
      </c>
      <c r="R2717" t="s">
        <v>44</v>
      </c>
      <c r="S2717" s="49" t="str">
        <f t="shared" si="337"/>
        <v>Card</v>
      </c>
      <c r="T2717" s="3">
        <v>0.03</v>
      </c>
      <c r="U2717" s="2">
        <v>7.6229999999999993</v>
      </c>
      <c r="V2717" s="2">
        <v>1.46</v>
      </c>
      <c r="W2717" s="54">
        <f>_xlfn.XLOOKUP(M2717,Market!A:A,Market!F:F,0)</f>
        <v>8.8999999999999996E-2</v>
      </c>
      <c r="X2717" s="55">
        <f t="shared" si="338"/>
        <v>0.22868999999999998</v>
      </c>
      <c r="Y2717" s="55">
        <f t="shared" si="339"/>
        <v>6.1629999999999994</v>
      </c>
      <c r="Z2717" s="54">
        <f t="shared" si="340"/>
        <v>0.80847435392889933</v>
      </c>
      <c r="AA2717" s="49" t="str">
        <f t="shared" ca="1" si="341"/>
        <v>N</v>
      </c>
      <c r="AB2717" s="49">
        <f t="shared" ca="1" si="342"/>
        <v>5</v>
      </c>
      <c r="AC2717" s="49" t="str">
        <f t="shared" ca="1" si="343"/>
        <v>N</v>
      </c>
    </row>
    <row r="2718" spans="1:29" x14ac:dyDescent="0.25">
      <c r="A2718">
        <v>1015</v>
      </c>
      <c r="B2718" s="9">
        <v>43576</v>
      </c>
      <c r="C2718" s="50" t="str">
        <f t="shared" si="336"/>
        <v>N</v>
      </c>
      <c r="D2718" s="52">
        <f>_xlfn.XLOOKUP(B2718,Cal_Date!B:B,Cal_Date!A:A,0)</f>
        <v>4</v>
      </c>
      <c r="E2718">
        <v>2019</v>
      </c>
      <c r="F2718" t="s">
        <v>127</v>
      </c>
      <c r="G2718" t="s">
        <v>130</v>
      </c>
      <c r="H2718" t="s">
        <v>48</v>
      </c>
      <c r="I2718" t="s">
        <v>18</v>
      </c>
      <c r="J2718" t="s">
        <v>10</v>
      </c>
      <c r="K2718" t="s">
        <v>43</v>
      </c>
      <c r="L2718">
        <v>1</v>
      </c>
      <c r="M2718">
        <v>1007</v>
      </c>
      <c r="O2718" t="s">
        <v>28</v>
      </c>
      <c r="R2718" t="s">
        <v>44</v>
      </c>
      <c r="S2718" s="49" t="str">
        <f t="shared" si="337"/>
        <v>Card</v>
      </c>
      <c r="T2718" s="3">
        <v>0.03</v>
      </c>
      <c r="U2718" s="2">
        <v>7.6229999999999993</v>
      </c>
      <c r="V2718" s="2">
        <v>1.46</v>
      </c>
      <c r="W2718" s="54">
        <f>_xlfn.XLOOKUP(M2718,Market!A:A,Market!F:F,0)</f>
        <v>8.8999999999999996E-2</v>
      </c>
      <c r="X2718" s="55">
        <f t="shared" si="338"/>
        <v>0.22868999999999998</v>
      </c>
      <c r="Y2718" s="55">
        <f t="shared" si="339"/>
        <v>6.1629999999999994</v>
      </c>
      <c r="Z2718" s="54">
        <f t="shared" si="340"/>
        <v>0.80847435392889933</v>
      </c>
      <c r="AA2718" s="49" t="str">
        <f t="shared" ca="1" si="341"/>
        <v>N</v>
      </c>
      <c r="AB2718" s="49">
        <f t="shared" ca="1" si="342"/>
        <v>5</v>
      </c>
      <c r="AC2718" s="49" t="str">
        <f t="shared" ca="1" si="343"/>
        <v>N</v>
      </c>
    </row>
    <row r="2719" spans="1:29" x14ac:dyDescent="0.25">
      <c r="A2719">
        <v>1016</v>
      </c>
      <c r="B2719" s="9">
        <v>43576</v>
      </c>
      <c r="C2719" s="50" t="str">
        <f t="shared" si="336"/>
        <v>N</v>
      </c>
      <c r="D2719" s="52">
        <f>_xlfn.XLOOKUP(B2719,Cal_Date!B:B,Cal_Date!A:A,0)</f>
        <v>4</v>
      </c>
      <c r="E2719">
        <v>2019</v>
      </c>
      <c r="F2719" t="s">
        <v>127</v>
      </c>
      <c r="G2719" t="s">
        <v>130</v>
      </c>
      <c r="H2719" t="s">
        <v>48</v>
      </c>
      <c r="I2719" t="s">
        <v>18</v>
      </c>
      <c r="J2719" t="s">
        <v>10</v>
      </c>
      <c r="K2719" t="s">
        <v>43</v>
      </c>
      <c r="L2719">
        <v>2</v>
      </c>
      <c r="M2719">
        <v>1008</v>
      </c>
      <c r="O2719" t="s">
        <v>28</v>
      </c>
      <c r="R2719" t="s">
        <v>44</v>
      </c>
      <c r="S2719" s="49" t="str">
        <f t="shared" si="337"/>
        <v>Card</v>
      </c>
      <c r="T2719" s="3">
        <v>0.03</v>
      </c>
      <c r="U2719" s="2">
        <v>15.245999999999999</v>
      </c>
      <c r="V2719" s="2">
        <v>2.92</v>
      </c>
      <c r="W2719" s="54">
        <f>_xlfn.XLOOKUP(M2719,Market!A:A,Market!F:F,0)</f>
        <v>8.8999999999999996E-2</v>
      </c>
      <c r="X2719" s="55">
        <f t="shared" si="338"/>
        <v>0.45737999999999995</v>
      </c>
      <c r="Y2719" s="55">
        <f t="shared" si="339"/>
        <v>12.325999999999999</v>
      </c>
      <c r="Z2719" s="54">
        <f t="shared" si="340"/>
        <v>0.80847435392889933</v>
      </c>
      <c r="AA2719" s="49" t="str">
        <f t="shared" ca="1" si="341"/>
        <v>N</v>
      </c>
      <c r="AB2719" s="49">
        <f t="shared" ca="1" si="342"/>
        <v>5</v>
      </c>
      <c r="AC2719" s="49" t="str">
        <f t="shared" ca="1" si="343"/>
        <v>N</v>
      </c>
    </row>
    <row r="2720" spans="1:29" x14ac:dyDescent="0.25">
      <c r="A2720">
        <v>1017</v>
      </c>
      <c r="B2720" s="9">
        <v>43576</v>
      </c>
      <c r="C2720" s="50" t="str">
        <f t="shared" si="336"/>
        <v>N</v>
      </c>
      <c r="D2720" s="52">
        <f>_xlfn.XLOOKUP(B2720,Cal_Date!B:B,Cal_Date!A:A,0)</f>
        <v>4</v>
      </c>
      <c r="E2720">
        <v>2019</v>
      </c>
      <c r="F2720" t="s">
        <v>127</v>
      </c>
      <c r="G2720" t="s">
        <v>130</v>
      </c>
      <c r="H2720" t="s">
        <v>14</v>
      </c>
      <c r="I2720" t="s">
        <v>18</v>
      </c>
      <c r="J2720" t="s">
        <v>15</v>
      </c>
      <c r="K2720" t="s">
        <v>43</v>
      </c>
      <c r="L2720">
        <v>1</v>
      </c>
      <c r="M2720">
        <v>1004</v>
      </c>
      <c r="O2720" t="s">
        <v>28</v>
      </c>
      <c r="R2720" t="s">
        <v>44</v>
      </c>
      <c r="S2720" s="49" t="str">
        <f t="shared" si="337"/>
        <v>Card</v>
      </c>
      <c r="T2720" s="3">
        <v>0.03</v>
      </c>
      <c r="U2720" s="2">
        <v>6.8900000000000006</v>
      </c>
      <c r="V2720" s="2">
        <v>2.1</v>
      </c>
      <c r="W2720" s="54">
        <f>_xlfn.XLOOKUP(M2720,Market!A:A,Market!F:F,0)</f>
        <v>0.06</v>
      </c>
      <c r="X2720" s="55">
        <f t="shared" si="338"/>
        <v>0.20670000000000002</v>
      </c>
      <c r="Y2720" s="55">
        <f t="shared" si="339"/>
        <v>4.7900000000000009</v>
      </c>
      <c r="Z2720" s="54">
        <f t="shared" si="340"/>
        <v>0.69521044992743108</v>
      </c>
      <c r="AA2720" s="49" t="str">
        <f t="shared" ca="1" si="341"/>
        <v>N</v>
      </c>
      <c r="AB2720" s="49">
        <f t="shared" ca="1" si="342"/>
        <v>5</v>
      </c>
      <c r="AC2720" s="49" t="str">
        <f t="shared" ca="1" si="343"/>
        <v>N</v>
      </c>
    </row>
    <row r="2721" spans="1:29" x14ac:dyDescent="0.25">
      <c r="A2721">
        <v>1018</v>
      </c>
      <c r="B2721" s="9">
        <v>43576</v>
      </c>
      <c r="C2721" s="50" t="str">
        <f t="shared" si="336"/>
        <v>N</v>
      </c>
      <c r="D2721" s="52">
        <f>_xlfn.XLOOKUP(B2721,Cal_Date!B:B,Cal_Date!A:A,0)</f>
        <v>4</v>
      </c>
      <c r="E2721">
        <v>2019</v>
      </c>
      <c r="F2721" t="s">
        <v>127</v>
      </c>
      <c r="G2721" t="s">
        <v>130</v>
      </c>
      <c r="H2721" t="s">
        <v>14</v>
      </c>
      <c r="I2721" t="s">
        <v>18</v>
      </c>
      <c r="J2721" t="s">
        <v>15</v>
      </c>
      <c r="K2721" t="s">
        <v>43</v>
      </c>
      <c r="L2721">
        <v>1</v>
      </c>
      <c r="M2721">
        <v>1003</v>
      </c>
      <c r="O2721" t="s">
        <v>25</v>
      </c>
      <c r="R2721" t="s">
        <v>44</v>
      </c>
      <c r="S2721" s="49" t="str">
        <f t="shared" si="337"/>
        <v>Card</v>
      </c>
      <c r="T2721" s="3">
        <v>0.03</v>
      </c>
      <c r="U2721" s="2">
        <v>6.8900000000000006</v>
      </c>
      <c r="V2721" s="2">
        <v>2.1</v>
      </c>
      <c r="W2721" s="54">
        <f>_xlfn.XLOOKUP(M2721,Market!A:A,Market!F:F,0)</f>
        <v>0.06</v>
      </c>
      <c r="X2721" s="55">
        <f t="shared" si="338"/>
        <v>0.20670000000000002</v>
      </c>
      <c r="Y2721" s="55">
        <f t="shared" si="339"/>
        <v>4.7900000000000009</v>
      </c>
      <c r="Z2721" s="54">
        <f t="shared" si="340"/>
        <v>0.69521044992743108</v>
      </c>
      <c r="AA2721" s="49" t="str">
        <f t="shared" ca="1" si="341"/>
        <v>N</v>
      </c>
      <c r="AB2721" s="49">
        <f t="shared" ca="1" si="342"/>
        <v>5</v>
      </c>
      <c r="AC2721" s="49" t="str">
        <f t="shared" ca="1" si="343"/>
        <v>N</v>
      </c>
    </row>
    <row r="2722" spans="1:29" x14ac:dyDescent="0.25">
      <c r="A2722">
        <v>1019</v>
      </c>
      <c r="B2722" s="9">
        <v>43576</v>
      </c>
      <c r="C2722" s="50" t="str">
        <f t="shared" si="336"/>
        <v>N</v>
      </c>
      <c r="D2722" s="52">
        <f>_xlfn.XLOOKUP(B2722,Cal_Date!B:B,Cal_Date!A:A,0)</f>
        <v>4</v>
      </c>
      <c r="E2722">
        <v>2019</v>
      </c>
      <c r="F2722" t="s">
        <v>127</v>
      </c>
      <c r="G2722" t="s">
        <v>130</v>
      </c>
      <c r="H2722" t="s">
        <v>14</v>
      </c>
      <c r="I2722" t="s">
        <v>18</v>
      </c>
      <c r="J2722" t="s">
        <v>15</v>
      </c>
      <c r="K2722" t="s">
        <v>43</v>
      </c>
      <c r="L2722">
        <v>1</v>
      </c>
      <c r="M2722">
        <v>1002</v>
      </c>
      <c r="O2722" t="s">
        <v>28</v>
      </c>
      <c r="R2722" t="s">
        <v>44</v>
      </c>
      <c r="S2722" s="49" t="str">
        <f t="shared" si="337"/>
        <v>Card</v>
      </c>
      <c r="T2722" s="3">
        <v>0.03</v>
      </c>
      <c r="U2722" s="2">
        <v>6.8900000000000006</v>
      </c>
      <c r="V2722" s="2">
        <v>2.1</v>
      </c>
      <c r="W2722" s="54">
        <f>_xlfn.XLOOKUP(M2722,Market!A:A,Market!F:F,0)</f>
        <v>0.06</v>
      </c>
      <c r="X2722" s="55">
        <f t="shared" si="338"/>
        <v>0.20670000000000002</v>
      </c>
      <c r="Y2722" s="55">
        <f t="shared" si="339"/>
        <v>4.7900000000000009</v>
      </c>
      <c r="Z2722" s="54">
        <f t="shared" si="340"/>
        <v>0.69521044992743108</v>
      </c>
      <c r="AA2722" s="49" t="str">
        <f t="shared" ca="1" si="341"/>
        <v>N</v>
      </c>
      <c r="AB2722" s="49">
        <f t="shared" ca="1" si="342"/>
        <v>5</v>
      </c>
      <c r="AC2722" s="49" t="str">
        <f t="shared" ca="1" si="343"/>
        <v>N</v>
      </c>
    </row>
    <row r="2723" spans="1:29" x14ac:dyDescent="0.25">
      <c r="A2723">
        <v>1020</v>
      </c>
      <c r="B2723" s="9">
        <v>43576</v>
      </c>
      <c r="C2723" s="50" t="str">
        <f t="shared" si="336"/>
        <v>N</v>
      </c>
      <c r="D2723" s="52">
        <f>_xlfn.XLOOKUP(B2723,Cal_Date!B:B,Cal_Date!A:A,0)</f>
        <v>4</v>
      </c>
      <c r="E2723">
        <v>2019</v>
      </c>
      <c r="F2723" t="s">
        <v>127</v>
      </c>
      <c r="G2723" t="s">
        <v>130</v>
      </c>
      <c r="H2723" t="s">
        <v>11</v>
      </c>
      <c r="I2723" t="s">
        <v>13</v>
      </c>
      <c r="J2723" t="s">
        <v>15</v>
      </c>
      <c r="K2723" t="s">
        <v>42</v>
      </c>
      <c r="L2723">
        <v>1</v>
      </c>
      <c r="M2723">
        <v>1007</v>
      </c>
      <c r="O2723" t="s">
        <v>28</v>
      </c>
      <c r="R2723" t="s">
        <v>44</v>
      </c>
      <c r="S2723" s="49" t="str">
        <f t="shared" si="337"/>
        <v>Card</v>
      </c>
      <c r="T2723" s="3">
        <v>0.03</v>
      </c>
      <c r="U2723" s="2">
        <v>2.7225000000000001</v>
      </c>
      <c r="V2723" s="2">
        <v>1.42</v>
      </c>
      <c r="W2723" s="54">
        <f>_xlfn.XLOOKUP(M2723,Market!A:A,Market!F:F,0)</f>
        <v>8.8999999999999996E-2</v>
      </c>
      <c r="X2723" s="55">
        <f t="shared" si="338"/>
        <v>8.1674999999999998E-2</v>
      </c>
      <c r="Y2723" s="55">
        <f t="shared" si="339"/>
        <v>1.3025000000000002</v>
      </c>
      <c r="Z2723" s="54">
        <f t="shared" si="340"/>
        <v>0.47842056932966032</v>
      </c>
      <c r="AA2723" s="49" t="str">
        <f t="shared" ca="1" si="341"/>
        <v>N</v>
      </c>
      <c r="AB2723" s="49">
        <f t="shared" ca="1" si="342"/>
        <v>5</v>
      </c>
      <c r="AC2723" s="49" t="str">
        <f t="shared" ca="1" si="343"/>
        <v>N</v>
      </c>
    </row>
    <row r="2724" spans="1:29" x14ac:dyDescent="0.25">
      <c r="A2724">
        <v>1021</v>
      </c>
      <c r="B2724" s="9">
        <v>43576</v>
      </c>
      <c r="C2724" s="50" t="str">
        <f t="shared" si="336"/>
        <v>N</v>
      </c>
      <c r="D2724" s="52">
        <f>_xlfn.XLOOKUP(B2724,Cal_Date!B:B,Cal_Date!A:A,0)</f>
        <v>4</v>
      </c>
      <c r="E2724">
        <v>2019</v>
      </c>
      <c r="F2724" t="s">
        <v>127</v>
      </c>
      <c r="G2724" t="s">
        <v>130</v>
      </c>
      <c r="H2724" t="s">
        <v>14</v>
      </c>
      <c r="I2724" t="s">
        <v>18</v>
      </c>
      <c r="J2724" t="s">
        <v>15</v>
      </c>
      <c r="K2724" t="s">
        <v>43</v>
      </c>
      <c r="L2724">
        <v>1</v>
      </c>
      <c r="M2724">
        <v>1008</v>
      </c>
      <c r="O2724" t="s">
        <v>28</v>
      </c>
      <c r="R2724" t="s">
        <v>44</v>
      </c>
      <c r="S2724" s="49" t="str">
        <f t="shared" si="337"/>
        <v>Card</v>
      </c>
      <c r="T2724" s="3">
        <v>0.03</v>
      </c>
      <c r="U2724" s="2">
        <v>7.0785</v>
      </c>
      <c r="V2724" s="2">
        <v>2.1</v>
      </c>
      <c r="W2724" s="54">
        <f>_xlfn.XLOOKUP(M2724,Market!A:A,Market!F:F,0)</f>
        <v>8.8999999999999996E-2</v>
      </c>
      <c r="X2724" s="55">
        <f t="shared" si="338"/>
        <v>0.21235499999999999</v>
      </c>
      <c r="Y2724" s="55">
        <f t="shared" si="339"/>
        <v>4.9785000000000004</v>
      </c>
      <c r="Z2724" s="54">
        <f t="shared" si="340"/>
        <v>0.70332697605424888</v>
      </c>
      <c r="AA2724" s="49" t="str">
        <f t="shared" ca="1" si="341"/>
        <v>N</v>
      </c>
      <c r="AB2724" s="49">
        <f t="shared" ca="1" si="342"/>
        <v>5</v>
      </c>
      <c r="AC2724" s="49" t="str">
        <f t="shared" ca="1" si="343"/>
        <v>N</v>
      </c>
    </row>
    <row r="2725" spans="1:29" x14ac:dyDescent="0.25">
      <c r="A2725">
        <v>1022</v>
      </c>
      <c r="B2725" s="9">
        <v>43576</v>
      </c>
      <c r="C2725" s="50" t="str">
        <f t="shared" si="336"/>
        <v>N</v>
      </c>
      <c r="D2725" s="52">
        <f>_xlfn.XLOOKUP(B2725,Cal_Date!B:B,Cal_Date!A:A,0)</f>
        <v>4</v>
      </c>
      <c r="E2725">
        <v>2019</v>
      </c>
      <c r="F2725" t="s">
        <v>127</v>
      </c>
      <c r="G2725" t="s">
        <v>130</v>
      </c>
      <c r="H2725" t="s">
        <v>11</v>
      </c>
      <c r="I2725" t="s">
        <v>11</v>
      </c>
      <c r="J2725" t="s">
        <v>15</v>
      </c>
      <c r="K2725" t="s">
        <v>42</v>
      </c>
      <c r="L2725">
        <v>2</v>
      </c>
      <c r="M2725">
        <v>1008</v>
      </c>
      <c r="O2725" t="s">
        <v>28</v>
      </c>
      <c r="R2725" t="s">
        <v>44</v>
      </c>
      <c r="S2725" s="49" t="str">
        <f t="shared" si="337"/>
        <v>Card</v>
      </c>
      <c r="T2725" s="3">
        <v>0.03</v>
      </c>
      <c r="U2725" s="2">
        <v>5.4450000000000003</v>
      </c>
      <c r="V2725" s="2">
        <v>1.74</v>
      </c>
      <c r="W2725" s="54">
        <f>_xlfn.XLOOKUP(M2725,Market!A:A,Market!F:F,0)</f>
        <v>8.8999999999999996E-2</v>
      </c>
      <c r="X2725" s="55">
        <f t="shared" si="338"/>
        <v>0.16335</v>
      </c>
      <c r="Y2725" s="55">
        <f t="shared" si="339"/>
        <v>3.7050000000000001</v>
      </c>
      <c r="Z2725" s="54">
        <f t="shared" si="340"/>
        <v>0.68044077134986225</v>
      </c>
      <c r="AA2725" s="49" t="str">
        <f t="shared" ca="1" si="341"/>
        <v>N</v>
      </c>
      <c r="AB2725" s="49">
        <f t="shared" ca="1" si="342"/>
        <v>5</v>
      </c>
      <c r="AC2725" s="49" t="str">
        <f t="shared" ca="1" si="343"/>
        <v>N</v>
      </c>
    </row>
    <row r="2726" spans="1:29" x14ac:dyDescent="0.25">
      <c r="A2726">
        <v>1023</v>
      </c>
      <c r="B2726" s="9">
        <v>43576</v>
      </c>
      <c r="C2726" s="50" t="str">
        <f t="shared" si="336"/>
        <v>N</v>
      </c>
      <c r="D2726" s="52">
        <f>_xlfn.XLOOKUP(B2726,Cal_Date!B:B,Cal_Date!A:A,0)</f>
        <v>4</v>
      </c>
      <c r="E2726">
        <v>2019</v>
      </c>
      <c r="F2726" t="s">
        <v>127</v>
      </c>
      <c r="G2726" t="s">
        <v>130</v>
      </c>
      <c r="H2726" t="s">
        <v>48</v>
      </c>
      <c r="I2726" t="s">
        <v>18</v>
      </c>
      <c r="J2726" t="s">
        <v>10</v>
      </c>
      <c r="K2726" t="s">
        <v>43</v>
      </c>
      <c r="L2726">
        <v>2</v>
      </c>
      <c r="M2726">
        <v>1000</v>
      </c>
      <c r="O2726" t="s">
        <v>25</v>
      </c>
      <c r="R2726" t="s">
        <v>44</v>
      </c>
      <c r="S2726" s="49" t="str">
        <f t="shared" si="337"/>
        <v>Card</v>
      </c>
      <c r="T2726" s="3">
        <v>0.03</v>
      </c>
      <c r="U2726" s="2">
        <v>15.120000000000001</v>
      </c>
      <c r="V2726" s="2">
        <v>2.92</v>
      </c>
      <c r="W2726" s="54">
        <f>_xlfn.XLOOKUP(M2726,Market!A:A,Market!F:F,0)</f>
        <v>0.08</v>
      </c>
      <c r="X2726" s="55">
        <f t="shared" si="338"/>
        <v>0.4536</v>
      </c>
      <c r="Y2726" s="55">
        <f t="shared" si="339"/>
        <v>12.200000000000001</v>
      </c>
      <c r="Z2726" s="54">
        <f t="shared" si="340"/>
        <v>0.80687830687830686</v>
      </c>
      <c r="AA2726" s="49" t="str">
        <f t="shared" ca="1" si="341"/>
        <v>N</v>
      </c>
      <c r="AB2726" s="49">
        <f t="shared" ca="1" si="342"/>
        <v>5</v>
      </c>
      <c r="AC2726" s="49" t="str">
        <f t="shared" ca="1" si="343"/>
        <v>N</v>
      </c>
    </row>
    <row r="2727" spans="1:29" x14ac:dyDescent="0.25">
      <c r="A2727">
        <v>1024</v>
      </c>
      <c r="B2727" s="9">
        <v>43576</v>
      </c>
      <c r="C2727" s="50" t="str">
        <f t="shared" si="336"/>
        <v>N</v>
      </c>
      <c r="D2727" s="52">
        <f>_xlfn.XLOOKUP(B2727,Cal_Date!B:B,Cal_Date!A:A,0)</f>
        <v>4</v>
      </c>
      <c r="E2727">
        <v>2019</v>
      </c>
      <c r="F2727" t="s">
        <v>127</v>
      </c>
      <c r="G2727" t="s">
        <v>130</v>
      </c>
      <c r="H2727" t="s">
        <v>11</v>
      </c>
      <c r="I2727" t="s">
        <v>13</v>
      </c>
      <c r="J2727" t="s">
        <v>15</v>
      </c>
      <c r="K2727" t="s">
        <v>42</v>
      </c>
      <c r="L2727">
        <v>1</v>
      </c>
      <c r="M2727">
        <v>1000</v>
      </c>
      <c r="O2727" t="s">
        <v>25</v>
      </c>
      <c r="R2727" t="s">
        <v>44</v>
      </c>
      <c r="S2727" s="49" t="str">
        <f t="shared" si="337"/>
        <v>Card</v>
      </c>
      <c r="T2727" s="3">
        <v>0.03</v>
      </c>
      <c r="U2727" s="2">
        <v>2.7</v>
      </c>
      <c r="V2727" s="2">
        <v>1.42</v>
      </c>
      <c r="W2727" s="54">
        <f>_xlfn.XLOOKUP(M2727,Market!A:A,Market!F:F,0)</f>
        <v>0.08</v>
      </c>
      <c r="X2727" s="55">
        <f t="shared" si="338"/>
        <v>8.1000000000000003E-2</v>
      </c>
      <c r="Y2727" s="55">
        <f t="shared" si="339"/>
        <v>1.2800000000000002</v>
      </c>
      <c r="Z2727" s="54">
        <f t="shared" si="340"/>
        <v>0.47407407407407415</v>
      </c>
      <c r="AA2727" s="49" t="str">
        <f t="shared" ca="1" si="341"/>
        <v>N</v>
      </c>
      <c r="AB2727" s="49">
        <f t="shared" ca="1" si="342"/>
        <v>5</v>
      </c>
      <c r="AC2727" s="49" t="str">
        <f t="shared" ca="1" si="343"/>
        <v>N</v>
      </c>
    </row>
    <row r="2728" spans="1:29" x14ac:dyDescent="0.25">
      <c r="A2728">
        <v>1025</v>
      </c>
      <c r="B2728" s="9">
        <v>43576</v>
      </c>
      <c r="C2728" s="50" t="str">
        <f t="shared" si="336"/>
        <v>N</v>
      </c>
      <c r="D2728" s="52">
        <f>_xlfn.XLOOKUP(B2728,Cal_Date!B:B,Cal_Date!A:A,0)</f>
        <v>4</v>
      </c>
      <c r="E2728">
        <v>2019</v>
      </c>
      <c r="F2728" t="s">
        <v>127</v>
      </c>
      <c r="G2728" t="s">
        <v>130</v>
      </c>
      <c r="H2728" t="s">
        <v>14</v>
      </c>
      <c r="I2728" t="s">
        <v>18</v>
      </c>
      <c r="J2728" t="s">
        <v>15</v>
      </c>
      <c r="K2728" t="s">
        <v>43</v>
      </c>
      <c r="L2728">
        <v>1</v>
      </c>
      <c r="M2728">
        <v>1000</v>
      </c>
      <c r="O2728" t="s">
        <v>25</v>
      </c>
      <c r="R2728" t="s">
        <v>44</v>
      </c>
      <c r="S2728" s="49" t="str">
        <f t="shared" si="337"/>
        <v>Card</v>
      </c>
      <c r="T2728" s="3">
        <v>0.03</v>
      </c>
      <c r="U2728" s="2">
        <v>7.0200000000000005</v>
      </c>
      <c r="V2728" s="2">
        <v>2.1</v>
      </c>
      <c r="W2728" s="54">
        <f>_xlfn.XLOOKUP(M2728,Market!A:A,Market!F:F,0)</f>
        <v>0.08</v>
      </c>
      <c r="X2728" s="55">
        <f t="shared" si="338"/>
        <v>0.21060000000000001</v>
      </c>
      <c r="Y2728" s="55">
        <f t="shared" si="339"/>
        <v>4.92</v>
      </c>
      <c r="Z2728" s="54">
        <f t="shared" si="340"/>
        <v>0.70085470085470081</v>
      </c>
      <c r="AA2728" s="49" t="str">
        <f t="shared" ca="1" si="341"/>
        <v>N</v>
      </c>
      <c r="AB2728" s="49">
        <f t="shared" ca="1" si="342"/>
        <v>5</v>
      </c>
      <c r="AC2728" s="49" t="str">
        <f t="shared" ca="1" si="343"/>
        <v>N</v>
      </c>
    </row>
    <row r="2729" spans="1:29" x14ac:dyDescent="0.25">
      <c r="A2729">
        <v>1026</v>
      </c>
      <c r="B2729" s="9">
        <v>43576</v>
      </c>
      <c r="C2729" s="50" t="str">
        <f t="shared" si="336"/>
        <v>N</v>
      </c>
      <c r="D2729" s="52">
        <f>_xlfn.XLOOKUP(B2729,Cal_Date!B:B,Cal_Date!A:A,0)</f>
        <v>4</v>
      </c>
      <c r="E2729">
        <v>2019</v>
      </c>
      <c r="F2729" t="s">
        <v>127</v>
      </c>
      <c r="G2729" t="s">
        <v>130</v>
      </c>
      <c r="H2729" t="s">
        <v>11</v>
      </c>
      <c r="I2729" t="s">
        <v>11</v>
      </c>
      <c r="J2729" t="s">
        <v>15</v>
      </c>
      <c r="K2729" t="s">
        <v>42</v>
      </c>
      <c r="L2729">
        <v>1</v>
      </c>
      <c r="M2729">
        <v>1001</v>
      </c>
      <c r="O2729" t="s">
        <v>25</v>
      </c>
      <c r="R2729" t="s">
        <v>44</v>
      </c>
      <c r="S2729" s="49" t="str">
        <f t="shared" si="337"/>
        <v>Card</v>
      </c>
      <c r="T2729" s="3">
        <v>0.03</v>
      </c>
      <c r="U2729" s="2">
        <v>2.6500000000000004</v>
      </c>
      <c r="V2729" s="2">
        <v>0.87</v>
      </c>
      <c r="W2729" s="54">
        <f>_xlfn.XLOOKUP(M2729,Market!A:A,Market!F:F,0)</f>
        <v>0.06</v>
      </c>
      <c r="X2729" s="55">
        <f t="shared" si="338"/>
        <v>7.9500000000000001E-2</v>
      </c>
      <c r="Y2729" s="55">
        <f t="shared" si="339"/>
        <v>1.7800000000000002</v>
      </c>
      <c r="Z2729" s="54">
        <f t="shared" si="340"/>
        <v>0.67169811320754713</v>
      </c>
      <c r="AA2729" s="49" t="str">
        <f t="shared" ca="1" si="341"/>
        <v>N</v>
      </c>
      <c r="AB2729" s="49">
        <f t="shared" ca="1" si="342"/>
        <v>5</v>
      </c>
      <c r="AC2729" s="49" t="str">
        <f t="shared" ca="1" si="343"/>
        <v>N</v>
      </c>
    </row>
    <row r="2730" spans="1:29" x14ac:dyDescent="0.25">
      <c r="A2730">
        <v>1027</v>
      </c>
      <c r="B2730" s="9">
        <v>43576</v>
      </c>
      <c r="C2730" s="50" t="str">
        <f t="shared" si="336"/>
        <v>N</v>
      </c>
      <c r="D2730" s="52">
        <f>_xlfn.XLOOKUP(B2730,Cal_Date!B:B,Cal_Date!A:A,0)</f>
        <v>4</v>
      </c>
      <c r="E2730">
        <v>2019</v>
      </c>
      <c r="F2730" t="s">
        <v>127</v>
      </c>
      <c r="G2730" t="s">
        <v>130</v>
      </c>
      <c r="H2730" t="s">
        <v>48</v>
      </c>
      <c r="I2730" t="s">
        <v>18</v>
      </c>
      <c r="J2730" t="s">
        <v>10</v>
      </c>
      <c r="K2730" t="s">
        <v>43</v>
      </c>
      <c r="L2730">
        <v>2</v>
      </c>
      <c r="M2730">
        <v>1000</v>
      </c>
      <c r="O2730" t="s">
        <v>25</v>
      </c>
      <c r="R2730" t="s">
        <v>44</v>
      </c>
      <c r="S2730" s="49" t="str">
        <f t="shared" si="337"/>
        <v>Card</v>
      </c>
      <c r="T2730" s="3">
        <v>0.03</v>
      </c>
      <c r="U2730" s="2">
        <v>15.120000000000001</v>
      </c>
      <c r="V2730" s="2">
        <v>2.92</v>
      </c>
      <c r="W2730" s="54">
        <f>_xlfn.XLOOKUP(M2730,Market!A:A,Market!F:F,0)</f>
        <v>0.08</v>
      </c>
      <c r="X2730" s="55">
        <f t="shared" si="338"/>
        <v>0.4536</v>
      </c>
      <c r="Y2730" s="55">
        <f t="shared" si="339"/>
        <v>12.200000000000001</v>
      </c>
      <c r="Z2730" s="54">
        <f t="shared" si="340"/>
        <v>0.80687830687830686</v>
      </c>
      <c r="AA2730" s="49" t="str">
        <f t="shared" ca="1" si="341"/>
        <v>N</v>
      </c>
      <c r="AB2730" s="49">
        <f t="shared" ca="1" si="342"/>
        <v>5</v>
      </c>
      <c r="AC2730" s="49" t="str">
        <f t="shared" ca="1" si="343"/>
        <v>N</v>
      </c>
    </row>
    <row r="2731" spans="1:29" x14ac:dyDescent="0.25">
      <c r="A2731">
        <v>1028</v>
      </c>
      <c r="B2731" s="9">
        <v>43576</v>
      </c>
      <c r="C2731" s="50" t="str">
        <f t="shared" si="336"/>
        <v>N</v>
      </c>
      <c r="D2731" s="52">
        <f>_xlfn.XLOOKUP(B2731,Cal_Date!B:B,Cal_Date!A:A,0)</f>
        <v>4</v>
      </c>
      <c r="E2731">
        <v>2019</v>
      </c>
      <c r="F2731" t="s">
        <v>127</v>
      </c>
      <c r="G2731" t="s">
        <v>130</v>
      </c>
      <c r="H2731" t="s">
        <v>11</v>
      </c>
      <c r="I2731" t="s">
        <v>11</v>
      </c>
      <c r="J2731" t="s">
        <v>15</v>
      </c>
      <c r="K2731" t="s">
        <v>42</v>
      </c>
      <c r="L2731">
        <v>1</v>
      </c>
      <c r="M2731">
        <v>1000</v>
      </c>
      <c r="O2731" t="s">
        <v>25</v>
      </c>
      <c r="R2731" t="s">
        <v>44</v>
      </c>
      <c r="S2731" s="49" t="str">
        <f t="shared" si="337"/>
        <v>Card</v>
      </c>
      <c r="T2731" s="3">
        <v>0.03</v>
      </c>
      <c r="U2731" s="2">
        <v>2.7</v>
      </c>
      <c r="V2731" s="2">
        <v>0.87</v>
      </c>
      <c r="W2731" s="54">
        <f>_xlfn.XLOOKUP(M2731,Market!A:A,Market!F:F,0)</f>
        <v>0.08</v>
      </c>
      <c r="X2731" s="55">
        <f t="shared" si="338"/>
        <v>8.1000000000000003E-2</v>
      </c>
      <c r="Y2731" s="55">
        <f t="shared" si="339"/>
        <v>1.83</v>
      </c>
      <c r="Z2731" s="54">
        <f t="shared" si="340"/>
        <v>0.67777777777777781</v>
      </c>
      <c r="AA2731" s="49" t="str">
        <f t="shared" ca="1" si="341"/>
        <v>N</v>
      </c>
      <c r="AB2731" s="49">
        <f t="shared" ca="1" si="342"/>
        <v>5</v>
      </c>
      <c r="AC2731" s="49" t="str">
        <f t="shared" ca="1" si="343"/>
        <v>N</v>
      </c>
    </row>
    <row r="2732" spans="1:29" x14ac:dyDescent="0.25">
      <c r="A2732">
        <v>1029</v>
      </c>
      <c r="B2732" s="9">
        <v>43576</v>
      </c>
      <c r="C2732" s="50" t="str">
        <f t="shared" si="336"/>
        <v>N</v>
      </c>
      <c r="D2732" s="52">
        <f>_xlfn.XLOOKUP(B2732,Cal_Date!B:B,Cal_Date!A:A,0)</f>
        <v>4</v>
      </c>
      <c r="E2732">
        <v>2019</v>
      </c>
      <c r="F2732" t="s">
        <v>127</v>
      </c>
      <c r="G2732" t="s">
        <v>130</v>
      </c>
      <c r="H2732" t="s">
        <v>11</v>
      </c>
      <c r="I2732" t="s">
        <v>11</v>
      </c>
      <c r="J2732" t="s">
        <v>15</v>
      </c>
      <c r="K2732" t="s">
        <v>42</v>
      </c>
      <c r="L2732">
        <v>2</v>
      </c>
      <c r="M2732">
        <v>1004</v>
      </c>
      <c r="O2732" t="s">
        <v>28</v>
      </c>
      <c r="R2732" t="s">
        <v>44</v>
      </c>
      <c r="S2732" s="49" t="str">
        <f t="shared" si="337"/>
        <v>Card</v>
      </c>
      <c r="T2732" s="3">
        <v>0.03</v>
      </c>
      <c r="U2732" s="2">
        <v>5.3000000000000007</v>
      </c>
      <c r="V2732" s="2">
        <v>1.74</v>
      </c>
      <c r="W2732" s="54">
        <f>_xlfn.XLOOKUP(M2732,Market!A:A,Market!F:F,0)</f>
        <v>0.06</v>
      </c>
      <c r="X2732" s="55">
        <f t="shared" si="338"/>
        <v>0.159</v>
      </c>
      <c r="Y2732" s="55">
        <f t="shared" si="339"/>
        <v>3.5600000000000005</v>
      </c>
      <c r="Z2732" s="54">
        <f t="shared" si="340"/>
        <v>0.67169811320754713</v>
      </c>
      <c r="AA2732" s="49" t="str">
        <f t="shared" ca="1" si="341"/>
        <v>N</v>
      </c>
      <c r="AB2732" s="49">
        <f t="shared" ca="1" si="342"/>
        <v>5</v>
      </c>
      <c r="AC2732" s="49" t="str">
        <f t="shared" ca="1" si="343"/>
        <v>N</v>
      </c>
    </row>
    <row r="2733" spans="1:29" x14ac:dyDescent="0.25">
      <c r="A2733">
        <v>1030</v>
      </c>
      <c r="B2733" s="9">
        <v>43576</v>
      </c>
      <c r="C2733" s="50" t="str">
        <f t="shared" si="336"/>
        <v>N</v>
      </c>
      <c r="D2733" s="52">
        <f>_xlfn.XLOOKUP(B2733,Cal_Date!B:B,Cal_Date!A:A,0)</f>
        <v>4</v>
      </c>
      <c r="E2733">
        <v>2019</v>
      </c>
      <c r="F2733" t="s">
        <v>127</v>
      </c>
      <c r="G2733" t="s">
        <v>130</v>
      </c>
      <c r="H2733" t="s">
        <v>11</v>
      </c>
      <c r="I2733" t="s">
        <v>11</v>
      </c>
      <c r="J2733" t="s">
        <v>15</v>
      </c>
      <c r="K2733" t="s">
        <v>42</v>
      </c>
      <c r="L2733">
        <v>1</v>
      </c>
      <c r="M2733">
        <v>1005</v>
      </c>
      <c r="O2733" t="s">
        <v>25</v>
      </c>
      <c r="R2733" t="s">
        <v>46</v>
      </c>
      <c r="S2733" s="49" t="str">
        <f t="shared" si="337"/>
        <v>Card</v>
      </c>
      <c r="T2733" s="3">
        <v>0.04</v>
      </c>
      <c r="U2733" s="2">
        <v>2.7225000000000001</v>
      </c>
      <c r="V2733" s="2">
        <v>0.87</v>
      </c>
      <c r="W2733" s="54">
        <f>_xlfn.XLOOKUP(M2733,Market!A:A,Market!F:F,0)</f>
        <v>8.8999999999999996E-2</v>
      </c>
      <c r="X2733" s="55">
        <f t="shared" si="338"/>
        <v>0.10890000000000001</v>
      </c>
      <c r="Y2733" s="55">
        <f t="shared" si="339"/>
        <v>1.8525</v>
      </c>
      <c r="Z2733" s="54">
        <f t="shared" si="340"/>
        <v>0.68044077134986225</v>
      </c>
      <c r="AA2733" s="49" t="str">
        <f t="shared" ca="1" si="341"/>
        <v>N</v>
      </c>
      <c r="AB2733" s="49">
        <f t="shared" ca="1" si="342"/>
        <v>5</v>
      </c>
      <c r="AC2733" s="49" t="str">
        <f t="shared" ca="1" si="343"/>
        <v>N</v>
      </c>
    </row>
    <row r="2734" spans="1:29" x14ac:dyDescent="0.25">
      <c r="A2734">
        <v>1031</v>
      </c>
      <c r="B2734" s="9">
        <v>43576</v>
      </c>
      <c r="C2734" s="50" t="str">
        <f t="shared" si="336"/>
        <v>N</v>
      </c>
      <c r="D2734" s="52">
        <f>_xlfn.XLOOKUP(B2734,Cal_Date!B:B,Cal_Date!A:A,0)</f>
        <v>4</v>
      </c>
      <c r="E2734">
        <v>2019</v>
      </c>
      <c r="F2734" t="s">
        <v>127</v>
      </c>
      <c r="G2734" t="s">
        <v>130</v>
      </c>
      <c r="H2734" t="s">
        <v>11</v>
      </c>
      <c r="I2734" t="s">
        <v>11</v>
      </c>
      <c r="J2734" t="s">
        <v>15</v>
      </c>
      <c r="K2734" t="s">
        <v>42</v>
      </c>
      <c r="L2734">
        <v>2</v>
      </c>
      <c r="M2734">
        <v>1000</v>
      </c>
      <c r="O2734" t="s">
        <v>25</v>
      </c>
      <c r="R2734" t="s">
        <v>47</v>
      </c>
      <c r="S2734" s="49" t="str">
        <f t="shared" si="337"/>
        <v>Card</v>
      </c>
      <c r="T2734" s="3">
        <v>3.5000000000000003E-2</v>
      </c>
      <c r="U2734" s="2">
        <v>5.4</v>
      </c>
      <c r="V2734" s="2">
        <v>1.74</v>
      </c>
      <c r="W2734" s="54">
        <f>_xlfn.XLOOKUP(M2734,Market!A:A,Market!F:F,0)</f>
        <v>0.08</v>
      </c>
      <c r="X2734" s="55">
        <f t="shared" si="338"/>
        <v>0.18900000000000003</v>
      </c>
      <c r="Y2734" s="55">
        <f t="shared" si="339"/>
        <v>3.66</v>
      </c>
      <c r="Z2734" s="54">
        <f t="shared" si="340"/>
        <v>0.67777777777777781</v>
      </c>
      <c r="AA2734" s="49" t="str">
        <f t="shared" ca="1" si="341"/>
        <v>N</v>
      </c>
      <c r="AB2734" s="49">
        <f t="shared" ca="1" si="342"/>
        <v>5</v>
      </c>
      <c r="AC2734" s="49" t="str">
        <f t="shared" ca="1" si="343"/>
        <v>N</v>
      </c>
    </row>
    <row r="2735" spans="1:29" x14ac:dyDescent="0.25">
      <c r="A2735">
        <v>1032</v>
      </c>
      <c r="B2735" s="9">
        <v>43576</v>
      </c>
      <c r="C2735" s="50" t="str">
        <f t="shared" si="336"/>
        <v>N</v>
      </c>
      <c r="D2735" s="52">
        <f>_xlfn.XLOOKUP(B2735,Cal_Date!B:B,Cal_Date!A:A,0)</f>
        <v>4</v>
      </c>
      <c r="E2735">
        <v>2019</v>
      </c>
      <c r="F2735" t="s">
        <v>127</v>
      </c>
      <c r="G2735" t="s">
        <v>130</v>
      </c>
      <c r="H2735" t="s">
        <v>14</v>
      </c>
      <c r="I2735" t="s">
        <v>18</v>
      </c>
      <c r="J2735" t="s">
        <v>15</v>
      </c>
      <c r="K2735" t="s">
        <v>43</v>
      </c>
      <c r="L2735">
        <v>1</v>
      </c>
      <c r="M2735">
        <v>1006</v>
      </c>
      <c r="O2735" t="s">
        <v>28</v>
      </c>
      <c r="R2735" t="s">
        <v>46</v>
      </c>
      <c r="S2735" s="49" t="str">
        <f t="shared" si="337"/>
        <v>Card</v>
      </c>
      <c r="T2735" s="3">
        <v>0.04</v>
      </c>
      <c r="U2735" s="2">
        <v>7.6229999999999993</v>
      </c>
      <c r="V2735" s="2">
        <v>2.2200000000000002</v>
      </c>
      <c r="W2735" s="54">
        <f>_xlfn.XLOOKUP(M2735,Market!A:A,Market!F:F,0)</f>
        <v>8.8999999999999996E-2</v>
      </c>
      <c r="X2735" s="55">
        <f t="shared" si="338"/>
        <v>0.30491999999999997</v>
      </c>
      <c r="Y2735" s="55">
        <f t="shared" si="339"/>
        <v>5.4029999999999987</v>
      </c>
      <c r="Z2735" s="54">
        <f t="shared" si="340"/>
        <v>0.7087760724124359</v>
      </c>
      <c r="AA2735" s="49" t="str">
        <f t="shared" ca="1" si="341"/>
        <v>N</v>
      </c>
      <c r="AB2735" s="49">
        <f t="shared" ca="1" si="342"/>
        <v>5</v>
      </c>
      <c r="AC2735" s="49" t="str">
        <f t="shared" ca="1" si="343"/>
        <v>N</v>
      </c>
    </row>
    <row r="2736" spans="1:29" x14ac:dyDescent="0.25">
      <c r="A2736">
        <v>1033</v>
      </c>
      <c r="B2736" s="9">
        <v>43576</v>
      </c>
      <c r="C2736" s="50" t="str">
        <f t="shared" si="336"/>
        <v>N</v>
      </c>
      <c r="D2736" s="52">
        <f>_xlfn.XLOOKUP(B2736,Cal_Date!B:B,Cal_Date!A:A,0)</f>
        <v>4</v>
      </c>
      <c r="E2736">
        <v>2019</v>
      </c>
      <c r="F2736" t="s">
        <v>127</v>
      </c>
      <c r="G2736" t="s">
        <v>130</v>
      </c>
      <c r="H2736" t="s">
        <v>14</v>
      </c>
      <c r="I2736" t="s">
        <v>18</v>
      </c>
      <c r="J2736" t="s">
        <v>15</v>
      </c>
      <c r="K2736" t="s">
        <v>43</v>
      </c>
      <c r="L2736">
        <v>1</v>
      </c>
      <c r="M2736">
        <v>1000</v>
      </c>
      <c r="O2736" t="s">
        <v>25</v>
      </c>
      <c r="R2736" t="s">
        <v>44</v>
      </c>
      <c r="S2736" s="49" t="str">
        <f t="shared" si="337"/>
        <v>Card</v>
      </c>
      <c r="T2736" s="3">
        <v>0.03</v>
      </c>
      <c r="U2736" s="2">
        <v>7.5600000000000005</v>
      </c>
      <c r="V2736" s="2">
        <v>2.2200000000000002</v>
      </c>
      <c r="W2736" s="54">
        <f>_xlfn.XLOOKUP(M2736,Market!A:A,Market!F:F,0)</f>
        <v>0.08</v>
      </c>
      <c r="X2736" s="55">
        <f t="shared" si="338"/>
        <v>0.2268</v>
      </c>
      <c r="Y2736" s="55">
        <f t="shared" si="339"/>
        <v>5.34</v>
      </c>
      <c r="Z2736" s="54">
        <f t="shared" si="340"/>
        <v>0.70634920634920628</v>
      </c>
      <c r="AA2736" s="49" t="str">
        <f t="shared" ca="1" si="341"/>
        <v>N</v>
      </c>
      <c r="AB2736" s="49">
        <f t="shared" ca="1" si="342"/>
        <v>5</v>
      </c>
      <c r="AC2736" s="49" t="str">
        <f t="shared" ca="1" si="343"/>
        <v>N</v>
      </c>
    </row>
    <row r="2737" spans="1:29" x14ac:dyDescent="0.25">
      <c r="A2737">
        <v>1034</v>
      </c>
      <c r="B2737" s="9">
        <v>43576</v>
      </c>
      <c r="C2737" s="50" t="str">
        <f t="shared" si="336"/>
        <v>N</v>
      </c>
      <c r="D2737" s="52">
        <f>_xlfn.XLOOKUP(B2737,Cal_Date!B:B,Cal_Date!A:A,0)</f>
        <v>4</v>
      </c>
      <c r="E2737">
        <v>2019</v>
      </c>
      <c r="F2737" t="s">
        <v>127</v>
      </c>
      <c r="G2737" t="s">
        <v>130</v>
      </c>
      <c r="H2737" t="s">
        <v>14</v>
      </c>
      <c r="I2737" t="s">
        <v>13</v>
      </c>
      <c r="J2737" t="s">
        <v>15</v>
      </c>
      <c r="K2737" t="s">
        <v>43</v>
      </c>
      <c r="L2737">
        <v>1</v>
      </c>
      <c r="M2737">
        <v>1001</v>
      </c>
      <c r="O2737" t="s">
        <v>25</v>
      </c>
      <c r="R2737" t="s">
        <v>44</v>
      </c>
      <c r="S2737" s="49" t="str">
        <f t="shared" si="337"/>
        <v>Card</v>
      </c>
      <c r="T2737" s="3">
        <v>0.03</v>
      </c>
      <c r="U2737" s="2">
        <v>6.8900000000000006</v>
      </c>
      <c r="V2737" s="2">
        <v>2.12</v>
      </c>
      <c r="W2737" s="54">
        <f>_xlfn.XLOOKUP(M2737,Market!A:A,Market!F:F,0)</f>
        <v>0.06</v>
      </c>
      <c r="X2737" s="55">
        <f t="shared" si="338"/>
        <v>0.20670000000000002</v>
      </c>
      <c r="Y2737" s="55">
        <f t="shared" si="339"/>
        <v>4.7700000000000005</v>
      </c>
      <c r="Z2737" s="54">
        <f t="shared" si="340"/>
        <v>0.69230769230769229</v>
      </c>
      <c r="AA2737" s="49" t="str">
        <f t="shared" ca="1" si="341"/>
        <v>N</v>
      </c>
      <c r="AB2737" s="49">
        <f t="shared" ca="1" si="342"/>
        <v>5</v>
      </c>
      <c r="AC2737" s="49" t="str">
        <f t="shared" ca="1" si="343"/>
        <v>N</v>
      </c>
    </row>
    <row r="2738" spans="1:29" x14ac:dyDescent="0.25">
      <c r="A2738">
        <v>1035</v>
      </c>
      <c r="B2738" s="9">
        <v>43576</v>
      </c>
      <c r="C2738" s="50" t="str">
        <f t="shared" si="336"/>
        <v>N</v>
      </c>
      <c r="D2738" s="52">
        <f>_xlfn.XLOOKUP(B2738,Cal_Date!B:B,Cal_Date!A:A,0)</f>
        <v>4</v>
      </c>
      <c r="E2738">
        <v>2019</v>
      </c>
      <c r="F2738" t="s">
        <v>127</v>
      </c>
      <c r="G2738" t="s">
        <v>130</v>
      </c>
      <c r="H2738" t="s">
        <v>48</v>
      </c>
      <c r="I2738" t="s">
        <v>18</v>
      </c>
      <c r="J2738" t="s">
        <v>10</v>
      </c>
      <c r="K2738" t="s">
        <v>43</v>
      </c>
      <c r="L2738">
        <v>1</v>
      </c>
      <c r="M2738">
        <v>1008</v>
      </c>
      <c r="O2738" t="s">
        <v>28</v>
      </c>
      <c r="R2738" t="s">
        <v>44</v>
      </c>
      <c r="S2738" s="49" t="str">
        <f t="shared" si="337"/>
        <v>Card</v>
      </c>
      <c r="T2738" s="3">
        <v>0.03</v>
      </c>
      <c r="U2738" s="2">
        <v>7.6229999999999993</v>
      </c>
      <c r="V2738" s="2">
        <v>1.46</v>
      </c>
      <c r="W2738" s="54">
        <f>_xlfn.XLOOKUP(M2738,Market!A:A,Market!F:F,0)</f>
        <v>8.8999999999999996E-2</v>
      </c>
      <c r="X2738" s="55">
        <f t="shared" si="338"/>
        <v>0.22868999999999998</v>
      </c>
      <c r="Y2738" s="55">
        <f t="shared" si="339"/>
        <v>6.1629999999999994</v>
      </c>
      <c r="Z2738" s="54">
        <f t="shared" si="340"/>
        <v>0.80847435392889933</v>
      </c>
      <c r="AA2738" s="49" t="str">
        <f t="shared" ca="1" si="341"/>
        <v>N</v>
      </c>
      <c r="AB2738" s="49">
        <f t="shared" ca="1" si="342"/>
        <v>5</v>
      </c>
      <c r="AC2738" s="49" t="str">
        <f t="shared" ca="1" si="343"/>
        <v>N</v>
      </c>
    </row>
    <row r="2739" spans="1:29" x14ac:dyDescent="0.25">
      <c r="A2739">
        <v>1036</v>
      </c>
      <c r="B2739" s="9">
        <v>43576</v>
      </c>
      <c r="C2739" s="50" t="str">
        <f t="shared" si="336"/>
        <v>N</v>
      </c>
      <c r="D2739" s="52">
        <f>_xlfn.XLOOKUP(B2739,Cal_Date!B:B,Cal_Date!A:A,0)</f>
        <v>4</v>
      </c>
      <c r="E2739">
        <v>2019</v>
      </c>
      <c r="F2739" t="s">
        <v>127</v>
      </c>
      <c r="G2739" t="s">
        <v>130</v>
      </c>
      <c r="H2739" t="s">
        <v>11</v>
      </c>
      <c r="I2739" t="s">
        <v>11</v>
      </c>
      <c r="J2739" t="s">
        <v>15</v>
      </c>
      <c r="K2739" t="s">
        <v>42</v>
      </c>
      <c r="L2739">
        <v>2</v>
      </c>
      <c r="M2739">
        <v>1009</v>
      </c>
      <c r="O2739" t="s">
        <v>28</v>
      </c>
      <c r="R2739" t="s">
        <v>44</v>
      </c>
      <c r="S2739" s="49" t="str">
        <f t="shared" si="337"/>
        <v>Card</v>
      </c>
      <c r="T2739" s="3">
        <v>0.03</v>
      </c>
      <c r="U2739" s="2">
        <v>5.4450000000000003</v>
      </c>
      <c r="V2739" s="2">
        <v>1.74</v>
      </c>
      <c r="W2739" s="54">
        <f>_xlfn.XLOOKUP(M2739,Market!A:A,Market!F:F,0)</f>
        <v>8.8999999999999996E-2</v>
      </c>
      <c r="X2739" s="55">
        <f t="shared" si="338"/>
        <v>0.16335</v>
      </c>
      <c r="Y2739" s="55">
        <f t="shared" si="339"/>
        <v>3.7050000000000001</v>
      </c>
      <c r="Z2739" s="54">
        <f t="shared" si="340"/>
        <v>0.68044077134986225</v>
      </c>
      <c r="AA2739" s="49" t="str">
        <f t="shared" ca="1" si="341"/>
        <v>N</v>
      </c>
      <c r="AB2739" s="49">
        <f t="shared" ca="1" si="342"/>
        <v>5</v>
      </c>
      <c r="AC2739" s="49" t="str">
        <f t="shared" ca="1" si="343"/>
        <v>N</v>
      </c>
    </row>
    <row r="2740" spans="1:29" x14ac:dyDescent="0.25">
      <c r="A2740">
        <v>1037</v>
      </c>
      <c r="B2740" s="9">
        <v>43576</v>
      </c>
      <c r="C2740" s="50" t="str">
        <f t="shared" si="336"/>
        <v>N</v>
      </c>
      <c r="D2740" s="52">
        <f>_xlfn.XLOOKUP(B2740,Cal_Date!B:B,Cal_Date!A:A,0)</f>
        <v>4</v>
      </c>
      <c r="E2740">
        <v>2019</v>
      </c>
      <c r="F2740" t="s">
        <v>127</v>
      </c>
      <c r="G2740" t="s">
        <v>130</v>
      </c>
      <c r="H2740" t="s">
        <v>11</v>
      </c>
      <c r="I2740" t="s">
        <v>11</v>
      </c>
      <c r="J2740" t="s">
        <v>15</v>
      </c>
      <c r="K2740" t="s">
        <v>42</v>
      </c>
      <c r="L2740">
        <v>1</v>
      </c>
      <c r="M2740">
        <v>1001</v>
      </c>
      <c r="O2740" t="s">
        <v>25</v>
      </c>
      <c r="R2740" t="s">
        <v>44</v>
      </c>
      <c r="S2740" s="49" t="str">
        <f t="shared" si="337"/>
        <v>Card</v>
      </c>
      <c r="T2740" s="3">
        <v>0.03</v>
      </c>
      <c r="U2740" s="2">
        <v>2.6500000000000004</v>
      </c>
      <c r="V2740" s="2">
        <v>0.87</v>
      </c>
      <c r="W2740" s="54">
        <f>_xlfn.XLOOKUP(M2740,Market!A:A,Market!F:F,0)</f>
        <v>0.06</v>
      </c>
      <c r="X2740" s="55">
        <f t="shared" si="338"/>
        <v>7.9500000000000001E-2</v>
      </c>
      <c r="Y2740" s="55">
        <f t="shared" si="339"/>
        <v>1.7800000000000002</v>
      </c>
      <c r="Z2740" s="54">
        <f t="shared" si="340"/>
        <v>0.67169811320754713</v>
      </c>
      <c r="AA2740" s="49" t="str">
        <f t="shared" ca="1" si="341"/>
        <v>N</v>
      </c>
      <c r="AB2740" s="49">
        <f t="shared" ca="1" si="342"/>
        <v>5</v>
      </c>
      <c r="AC2740" s="49" t="str">
        <f t="shared" ca="1" si="343"/>
        <v>N</v>
      </c>
    </row>
    <row r="2741" spans="1:29" x14ac:dyDescent="0.25">
      <c r="A2741">
        <v>1038</v>
      </c>
      <c r="B2741" s="9">
        <v>43576</v>
      </c>
      <c r="C2741" s="50" t="str">
        <f t="shared" si="336"/>
        <v>N</v>
      </c>
      <c r="D2741" s="52">
        <f>_xlfn.XLOOKUP(B2741,Cal_Date!B:B,Cal_Date!A:A,0)</f>
        <v>4</v>
      </c>
      <c r="E2741">
        <v>2019</v>
      </c>
      <c r="F2741" t="s">
        <v>127</v>
      </c>
      <c r="G2741" t="s">
        <v>130</v>
      </c>
      <c r="H2741" t="s">
        <v>11</v>
      </c>
      <c r="I2741" t="s">
        <v>13</v>
      </c>
      <c r="J2741" t="s">
        <v>15</v>
      </c>
      <c r="K2741" t="s">
        <v>42</v>
      </c>
      <c r="L2741">
        <v>1</v>
      </c>
      <c r="M2741">
        <v>1001</v>
      </c>
      <c r="O2741" t="s">
        <v>25</v>
      </c>
      <c r="R2741" t="s">
        <v>44</v>
      </c>
      <c r="S2741" s="49" t="str">
        <f t="shared" si="337"/>
        <v>Card</v>
      </c>
      <c r="T2741" s="3">
        <v>0.03</v>
      </c>
      <c r="U2741" s="2">
        <v>2.6500000000000004</v>
      </c>
      <c r="V2741" s="2">
        <v>1.42</v>
      </c>
      <c r="W2741" s="54">
        <f>_xlfn.XLOOKUP(M2741,Market!A:A,Market!F:F,0)</f>
        <v>0.06</v>
      </c>
      <c r="X2741" s="55">
        <f t="shared" si="338"/>
        <v>7.9500000000000001E-2</v>
      </c>
      <c r="Y2741" s="55">
        <f t="shared" si="339"/>
        <v>1.2300000000000004</v>
      </c>
      <c r="Z2741" s="54">
        <f t="shared" si="340"/>
        <v>0.46415094339622653</v>
      </c>
      <c r="AA2741" s="49" t="str">
        <f t="shared" ca="1" si="341"/>
        <v>N</v>
      </c>
      <c r="AB2741" s="49">
        <f t="shared" ca="1" si="342"/>
        <v>5</v>
      </c>
      <c r="AC2741" s="49" t="str">
        <f t="shared" ca="1" si="343"/>
        <v>N</v>
      </c>
    </row>
    <row r="2742" spans="1:29" x14ac:dyDescent="0.25">
      <c r="A2742">
        <v>1039</v>
      </c>
      <c r="B2742" s="9">
        <v>43576</v>
      </c>
      <c r="C2742" s="50" t="str">
        <f t="shared" si="336"/>
        <v>N</v>
      </c>
      <c r="D2742" s="52">
        <f>_xlfn.XLOOKUP(B2742,Cal_Date!B:B,Cal_Date!A:A,0)</f>
        <v>4</v>
      </c>
      <c r="E2742">
        <v>2019</v>
      </c>
      <c r="F2742" t="s">
        <v>127</v>
      </c>
      <c r="G2742" t="s">
        <v>130</v>
      </c>
      <c r="H2742" t="s">
        <v>11</v>
      </c>
      <c r="I2742" t="s">
        <v>11</v>
      </c>
      <c r="J2742" t="s">
        <v>15</v>
      </c>
      <c r="K2742" t="s">
        <v>42</v>
      </c>
      <c r="L2742">
        <v>1</v>
      </c>
      <c r="M2742">
        <v>1001</v>
      </c>
      <c r="O2742" t="s">
        <v>25</v>
      </c>
      <c r="R2742" t="s">
        <v>44</v>
      </c>
      <c r="S2742" s="49" t="str">
        <f t="shared" si="337"/>
        <v>Card</v>
      </c>
      <c r="T2742" s="3">
        <v>0.03</v>
      </c>
      <c r="U2742" s="2">
        <v>2.6500000000000004</v>
      </c>
      <c r="V2742" s="2">
        <v>0.87</v>
      </c>
      <c r="W2742" s="54">
        <f>_xlfn.XLOOKUP(M2742,Market!A:A,Market!F:F,0)</f>
        <v>0.06</v>
      </c>
      <c r="X2742" s="55">
        <f t="shared" si="338"/>
        <v>7.9500000000000001E-2</v>
      </c>
      <c r="Y2742" s="55">
        <f t="shared" si="339"/>
        <v>1.7800000000000002</v>
      </c>
      <c r="Z2742" s="54">
        <f t="shared" si="340"/>
        <v>0.67169811320754713</v>
      </c>
      <c r="AA2742" s="49" t="str">
        <f t="shared" ca="1" si="341"/>
        <v>N</v>
      </c>
      <c r="AB2742" s="49">
        <f t="shared" ca="1" si="342"/>
        <v>5</v>
      </c>
      <c r="AC2742" s="49" t="str">
        <f t="shared" ca="1" si="343"/>
        <v>N</v>
      </c>
    </row>
    <row r="2743" spans="1:29" x14ac:dyDescent="0.25">
      <c r="A2743">
        <v>1040</v>
      </c>
      <c r="B2743" s="9">
        <v>43576</v>
      </c>
      <c r="C2743" s="50" t="str">
        <f t="shared" si="336"/>
        <v>N</v>
      </c>
      <c r="D2743" s="52">
        <f>_xlfn.XLOOKUP(B2743,Cal_Date!B:B,Cal_Date!A:A,0)</f>
        <v>4</v>
      </c>
      <c r="E2743">
        <v>2019</v>
      </c>
      <c r="F2743" t="s">
        <v>127</v>
      </c>
      <c r="G2743" t="s">
        <v>130</v>
      </c>
      <c r="H2743" t="s">
        <v>11</v>
      </c>
      <c r="I2743" t="s">
        <v>11</v>
      </c>
      <c r="J2743" t="s">
        <v>15</v>
      </c>
      <c r="K2743" t="s">
        <v>42</v>
      </c>
      <c r="L2743">
        <v>1</v>
      </c>
      <c r="M2743">
        <v>1002</v>
      </c>
      <c r="O2743" t="s">
        <v>28</v>
      </c>
      <c r="R2743" t="s">
        <v>44</v>
      </c>
      <c r="S2743" s="49" t="str">
        <f t="shared" si="337"/>
        <v>Card</v>
      </c>
      <c r="T2743" s="3">
        <v>0.03</v>
      </c>
      <c r="U2743" s="2">
        <v>2.6500000000000004</v>
      </c>
      <c r="V2743" s="2">
        <v>0.87</v>
      </c>
      <c r="W2743" s="54">
        <f>_xlfn.XLOOKUP(M2743,Market!A:A,Market!F:F,0)</f>
        <v>0.06</v>
      </c>
      <c r="X2743" s="55">
        <f t="shared" si="338"/>
        <v>7.9500000000000001E-2</v>
      </c>
      <c r="Y2743" s="55">
        <f t="shared" si="339"/>
        <v>1.7800000000000002</v>
      </c>
      <c r="Z2743" s="54">
        <f t="shared" si="340"/>
        <v>0.67169811320754713</v>
      </c>
      <c r="AA2743" s="49" t="str">
        <f t="shared" ca="1" si="341"/>
        <v>N</v>
      </c>
      <c r="AB2743" s="49">
        <f t="shared" ca="1" si="342"/>
        <v>5</v>
      </c>
      <c r="AC2743" s="49" t="str">
        <f t="shared" ca="1" si="343"/>
        <v>N</v>
      </c>
    </row>
    <row r="2744" spans="1:29" x14ac:dyDescent="0.25">
      <c r="A2744">
        <v>1041</v>
      </c>
      <c r="B2744" s="9">
        <v>43576</v>
      </c>
      <c r="C2744" s="50" t="str">
        <f t="shared" si="336"/>
        <v>N</v>
      </c>
      <c r="D2744" s="52">
        <f>_xlfn.XLOOKUP(B2744,Cal_Date!B:B,Cal_Date!A:A,0)</f>
        <v>4</v>
      </c>
      <c r="E2744">
        <v>2019</v>
      </c>
      <c r="F2744" t="s">
        <v>127</v>
      </c>
      <c r="G2744" t="s">
        <v>130</v>
      </c>
      <c r="H2744" t="s">
        <v>48</v>
      </c>
      <c r="I2744" t="s">
        <v>18</v>
      </c>
      <c r="J2744" t="s">
        <v>10</v>
      </c>
      <c r="K2744" t="s">
        <v>43</v>
      </c>
      <c r="L2744">
        <v>1</v>
      </c>
      <c r="M2744">
        <v>1003</v>
      </c>
      <c r="O2744" t="s">
        <v>25</v>
      </c>
      <c r="R2744" t="s">
        <v>44</v>
      </c>
      <c r="S2744" s="49" t="str">
        <f t="shared" si="337"/>
        <v>Card</v>
      </c>
      <c r="T2744" s="3">
        <v>0.03</v>
      </c>
      <c r="U2744" s="2">
        <v>7.42</v>
      </c>
      <c r="V2744" s="2">
        <v>1.46</v>
      </c>
      <c r="W2744" s="54">
        <f>_xlfn.XLOOKUP(M2744,Market!A:A,Market!F:F,0)</f>
        <v>0.06</v>
      </c>
      <c r="X2744" s="55">
        <f t="shared" si="338"/>
        <v>0.22259999999999999</v>
      </c>
      <c r="Y2744" s="55">
        <f t="shared" si="339"/>
        <v>5.96</v>
      </c>
      <c r="Z2744" s="54">
        <f t="shared" si="340"/>
        <v>0.80323450134770891</v>
      </c>
      <c r="AA2744" s="49" t="str">
        <f t="shared" ca="1" si="341"/>
        <v>N</v>
      </c>
      <c r="AB2744" s="49">
        <f t="shared" ca="1" si="342"/>
        <v>5</v>
      </c>
      <c r="AC2744" s="49" t="str">
        <f t="shared" ca="1" si="343"/>
        <v>N</v>
      </c>
    </row>
    <row r="2745" spans="1:29" x14ac:dyDescent="0.25">
      <c r="A2745">
        <v>1042</v>
      </c>
      <c r="B2745" s="9">
        <v>43576</v>
      </c>
      <c r="C2745" s="50" t="str">
        <f t="shared" si="336"/>
        <v>N</v>
      </c>
      <c r="D2745" s="52">
        <f>_xlfn.XLOOKUP(B2745,Cal_Date!B:B,Cal_Date!A:A,0)</f>
        <v>4</v>
      </c>
      <c r="E2745">
        <v>2019</v>
      </c>
      <c r="F2745" t="s">
        <v>127</v>
      </c>
      <c r="G2745" t="s">
        <v>130</v>
      </c>
      <c r="H2745" t="s">
        <v>48</v>
      </c>
      <c r="I2745" t="s">
        <v>18</v>
      </c>
      <c r="J2745" t="s">
        <v>10</v>
      </c>
      <c r="K2745" t="s">
        <v>43</v>
      </c>
      <c r="L2745">
        <v>2</v>
      </c>
      <c r="M2745">
        <v>1003</v>
      </c>
      <c r="O2745" t="s">
        <v>25</v>
      </c>
      <c r="R2745" t="s">
        <v>44</v>
      </c>
      <c r="S2745" s="49" t="str">
        <f t="shared" si="337"/>
        <v>Card</v>
      </c>
      <c r="T2745" s="3">
        <v>0.03</v>
      </c>
      <c r="U2745" s="2">
        <v>14.84</v>
      </c>
      <c r="V2745" s="2">
        <v>2.92</v>
      </c>
      <c r="W2745" s="54">
        <f>_xlfn.XLOOKUP(M2745,Market!A:A,Market!F:F,0)</f>
        <v>0.06</v>
      </c>
      <c r="X2745" s="55">
        <f t="shared" si="338"/>
        <v>0.44519999999999998</v>
      </c>
      <c r="Y2745" s="55">
        <f t="shared" si="339"/>
        <v>11.92</v>
      </c>
      <c r="Z2745" s="54">
        <f t="shared" si="340"/>
        <v>0.80323450134770891</v>
      </c>
      <c r="AA2745" s="49" t="str">
        <f t="shared" ca="1" si="341"/>
        <v>N</v>
      </c>
      <c r="AB2745" s="49">
        <f t="shared" ca="1" si="342"/>
        <v>5</v>
      </c>
      <c r="AC2745" s="49" t="str">
        <f t="shared" ca="1" si="343"/>
        <v>N</v>
      </c>
    </row>
    <row r="2746" spans="1:29" x14ac:dyDescent="0.25">
      <c r="A2746">
        <v>1043</v>
      </c>
      <c r="B2746" s="9">
        <v>43576</v>
      </c>
      <c r="C2746" s="50" t="str">
        <f t="shared" si="336"/>
        <v>N</v>
      </c>
      <c r="D2746" s="52">
        <f>_xlfn.XLOOKUP(B2746,Cal_Date!B:B,Cal_Date!A:A,0)</f>
        <v>4</v>
      </c>
      <c r="E2746">
        <v>2019</v>
      </c>
      <c r="F2746" t="s">
        <v>127</v>
      </c>
      <c r="G2746" t="s">
        <v>130</v>
      </c>
      <c r="H2746" t="s">
        <v>11</v>
      </c>
      <c r="I2746" t="s">
        <v>11</v>
      </c>
      <c r="J2746" t="s">
        <v>15</v>
      </c>
      <c r="K2746" t="s">
        <v>42</v>
      </c>
      <c r="L2746">
        <v>2</v>
      </c>
      <c r="M2746">
        <v>1003</v>
      </c>
      <c r="O2746" t="s">
        <v>25</v>
      </c>
      <c r="R2746" t="s">
        <v>44</v>
      </c>
      <c r="S2746" s="49" t="str">
        <f t="shared" si="337"/>
        <v>Card</v>
      </c>
      <c r="T2746" s="3">
        <v>0.03</v>
      </c>
      <c r="U2746" s="2">
        <v>5.3000000000000007</v>
      </c>
      <c r="V2746" s="2">
        <v>1.74</v>
      </c>
      <c r="W2746" s="54">
        <f>_xlfn.XLOOKUP(M2746,Market!A:A,Market!F:F,0)</f>
        <v>0.06</v>
      </c>
      <c r="X2746" s="55">
        <f t="shared" si="338"/>
        <v>0.159</v>
      </c>
      <c r="Y2746" s="55">
        <f t="shared" si="339"/>
        <v>3.5600000000000005</v>
      </c>
      <c r="Z2746" s="54">
        <f t="shared" si="340"/>
        <v>0.67169811320754713</v>
      </c>
      <c r="AA2746" s="49" t="str">
        <f t="shared" ca="1" si="341"/>
        <v>N</v>
      </c>
      <c r="AB2746" s="49">
        <f t="shared" ca="1" si="342"/>
        <v>5</v>
      </c>
      <c r="AC2746" s="49" t="str">
        <f t="shared" ca="1" si="343"/>
        <v>N</v>
      </c>
    </row>
    <row r="2747" spans="1:29" x14ac:dyDescent="0.25">
      <c r="A2747">
        <v>1044</v>
      </c>
      <c r="B2747" s="9">
        <v>43576</v>
      </c>
      <c r="C2747" s="50" t="str">
        <f t="shared" si="336"/>
        <v>N</v>
      </c>
      <c r="D2747" s="52">
        <f>_xlfn.XLOOKUP(B2747,Cal_Date!B:B,Cal_Date!A:A,0)</f>
        <v>4</v>
      </c>
      <c r="E2747">
        <v>2019</v>
      </c>
      <c r="F2747" t="s">
        <v>127</v>
      </c>
      <c r="G2747" t="s">
        <v>130</v>
      </c>
      <c r="H2747" t="s">
        <v>11</v>
      </c>
      <c r="I2747" t="s">
        <v>11</v>
      </c>
      <c r="J2747" t="s">
        <v>15</v>
      </c>
      <c r="K2747" t="s">
        <v>42</v>
      </c>
      <c r="L2747">
        <v>1</v>
      </c>
      <c r="M2747">
        <v>1004</v>
      </c>
      <c r="O2747" t="s">
        <v>28</v>
      </c>
      <c r="R2747" t="s">
        <v>44</v>
      </c>
      <c r="S2747" s="49" t="str">
        <f t="shared" si="337"/>
        <v>Card</v>
      </c>
      <c r="T2747" s="3">
        <v>0.03</v>
      </c>
      <c r="U2747" s="2">
        <v>2.6500000000000004</v>
      </c>
      <c r="V2747" s="2">
        <v>0.87</v>
      </c>
      <c r="W2747" s="54">
        <f>_xlfn.XLOOKUP(M2747,Market!A:A,Market!F:F,0)</f>
        <v>0.06</v>
      </c>
      <c r="X2747" s="55">
        <f t="shared" si="338"/>
        <v>7.9500000000000001E-2</v>
      </c>
      <c r="Y2747" s="55">
        <f t="shared" si="339"/>
        <v>1.7800000000000002</v>
      </c>
      <c r="Z2747" s="54">
        <f t="shared" si="340"/>
        <v>0.67169811320754713</v>
      </c>
      <c r="AA2747" s="49" t="str">
        <f t="shared" ca="1" si="341"/>
        <v>N</v>
      </c>
      <c r="AB2747" s="49">
        <f t="shared" ca="1" si="342"/>
        <v>5</v>
      </c>
      <c r="AC2747" s="49" t="str">
        <f t="shared" ca="1" si="343"/>
        <v>N</v>
      </c>
    </row>
    <row r="2748" spans="1:29" x14ac:dyDescent="0.25">
      <c r="A2748">
        <v>1045</v>
      </c>
      <c r="B2748" s="9">
        <v>43576</v>
      </c>
      <c r="C2748" s="50" t="str">
        <f t="shared" si="336"/>
        <v>N</v>
      </c>
      <c r="D2748" s="52">
        <f>_xlfn.XLOOKUP(B2748,Cal_Date!B:B,Cal_Date!A:A,0)</f>
        <v>4</v>
      </c>
      <c r="E2748">
        <v>2019</v>
      </c>
      <c r="F2748" t="s">
        <v>127</v>
      </c>
      <c r="G2748" t="s">
        <v>130</v>
      </c>
      <c r="H2748" t="s">
        <v>14</v>
      </c>
      <c r="I2748" t="s">
        <v>13</v>
      </c>
      <c r="J2748" t="s">
        <v>15</v>
      </c>
      <c r="K2748" t="s">
        <v>43</v>
      </c>
      <c r="L2748">
        <v>1</v>
      </c>
      <c r="M2748">
        <v>1005</v>
      </c>
      <c r="O2748" t="s">
        <v>25</v>
      </c>
      <c r="R2748" t="s">
        <v>44</v>
      </c>
      <c r="S2748" s="49" t="str">
        <f t="shared" si="337"/>
        <v>Card</v>
      </c>
      <c r="T2748" s="3">
        <v>0.03</v>
      </c>
      <c r="U2748" s="2">
        <v>7.0785</v>
      </c>
      <c r="V2748" s="2">
        <v>2.12</v>
      </c>
      <c r="W2748" s="54">
        <f>_xlfn.XLOOKUP(M2748,Market!A:A,Market!F:F,0)</f>
        <v>8.8999999999999996E-2</v>
      </c>
      <c r="X2748" s="55">
        <f t="shared" si="338"/>
        <v>0.21235499999999999</v>
      </c>
      <c r="Y2748" s="55">
        <f t="shared" si="339"/>
        <v>4.9584999999999999</v>
      </c>
      <c r="Z2748" s="54">
        <f t="shared" si="340"/>
        <v>0.70050151868333688</v>
      </c>
      <c r="AA2748" s="49" t="str">
        <f t="shared" ca="1" si="341"/>
        <v>N</v>
      </c>
      <c r="AB2748" s="49">
        <f t="shared" ca="1" si="342"/>
        <v>5</v>
      </c>
      <c r="AC2748" s="49" t="str">
        <f t="shared" ca="1" si="343"/>
        <v>N</v>
      </c>
    </row>
    <row r="2749" spans="1:29" x14ac:dyDescent="0.25">
      <c r="A2749">
        <v>1046</v>
      </c>
      <c r="B2749" s="9">
        <v>43576</v>
      </c>
      <c r="C2749" s="50" t="str">
        <f t="shared" si="336"/>
        <v>N</v>
      </c>
      <c r="D2749" s="52">
        <f>_xlfn.XLOOKUP(B2749,Cal_Date!B:B,Cal_Date!A:A,0)</f>
        <v>4</v>
      </c>
      <c r="E2749">
        <v>2019</v>
      </c>
      <c r="F2749" t="s">
        <v>127</v>
      </c>
      <c r="G2749" t="s">
        <v>130</v>
      </c>
      <c r="H2749" t="s">
        <v>11</v>
      </c>
      <c r="I2749" t="s">
        <v>13</v>
      </c>
      <c r="J2749" t="s">
        <v>15</v>
      </c>
      <c r="K2749" t="s">
        <v>42</v>
      </c>
      <c r="L2749">
        <v>1</v>
      </c>
      <c r="M2749">
        <v>1005</v>
      </c>
      <c r="O2749" t="s">
        <v>25</v>
      </c>
      <c r="R2749" t="s">
        <v>44</v>
      </c>
      <c r="S2749" s="49" t="str">
        <f t="shared" si="337"/>
        <v>Card</v>
      </c>
      <c r="T2749" s="3">
        <v>0.03</v>
      </c>
      <c r="U2749" s="2">
        <v>2.7225000000000001</v>
      </c>
      <c r="V2749" s="2">
        <v>1.42</v>
      </c>
      <c r="W2749" s="54">
        <f>_xlfn.XLOOKUP(M2749,Market!A:A,Market!F:F,0)</f>
        <v>8.8999999999999996E-2</v>
      </c>
      <c r="X2749" s="55">
        <f t="shared" si="338"/>
        <v>8.1674999999999998E-2</v>
      </c>
      <c r="Y2749" s="55">
        <f t="shared" si="339"/>
        <v>1.3025000000000002</v>
      </c>
      <c r="Z2749" s="54">
        <f t="shared" si="340"/>
        <v>0.47842056932966032</v>
      </c>
      <c r="AA2749" s="49" t="str">
        <f t="shared" ca="1" si="341"/>
        <v>N</v>
      </c>
      <c r="AB2749" s="49">
        <f t="shared" ca="1" si="342"/>
        <v>5</v>
      </c>
      <c r="AC2749" s="49" t="str">
        <f t="shared" ca="1" si="343"/>
        <v>N</v>
      </c>
    </row>
    <row r="2750" spans="1:29" x14ac:dyDescent="0.25">
      <c r="A2750">
        <v>1047</v>
      </c>
      <c r="B2750" s="9">
        <v>43576</v>
      </c>
      <c r="C2750" s="50" t="str">
        <f t="shared" si="336"/>
        <v>N</v>
      </c>
      <c r="D2750" s="52">
        <f>_xlfn.XLOOKUP(B2750,Cal_Date!B:B,Cal_Date!A:A,0)</f>
        <v>4</v>
      </c>
      <c r="E2750">
        <v>2019</v>
      </c>
      <c r="F2750" t="s">
        <v>127</v>
      </c>
      <c r="G2750" t="s">
        <v>130</v>
      </c>
      <c r="H2750" t="s">
        <v>11</v>
      </c>
      <c r="I2750" t="s">
        <v>13</v>
      </c>
      <c r="J2750" t="s">
        <v>15</v>
      </c>
      <c r="K2750" t="s">
        <v>42</v>
      </c>
      <c r="L2750">
        <v>2</v>
      </c>
      <c r="M2750">
        <v>1003</v>
      </c>
      <c r="O2750" t="s">
        <v>25</v>
      </c>
      <c r="R2750" t="s">
        <v>44</v>
      </c>
      <c r="S2750" s="49" t="str">
        <f t="shared" si="337"/>
        <v>Card</v>
      </c>
      <c r="T2750" s="3">
        <v>0.03</v>
      </c>
      <c r="U2750" s="2">
        <v>5.3000000000000007</v>
      </c>
      <c r="V2750" s="2">
        <v>2.84</v>
      </c>
      <c r="W2750" s="54">
        <f>_xlfn.XLOOKUP(M2750,Market!A:A,Market!F:F,0)</f>
        <v>0.06</v>
      </c>
      <c r="X2750" s="55">
        <f t="shared" si="338"/>
        <v>0.159</v>
      </c>
      <c r="Y2750" s="55">
        <f t="shared" si="339"/>
        <v>2.4600000000000009</v>
      </c>
      <c r="Z2750" s="54">
        <f t="shared" si="340"/>
        <v>0.46415094339622653</v>
      </c>
      <c r="AA2750" s="49" t="str">
        <f t="shared" ca="1" si="341"/>
        <v>N</v>
      </c>
      <c r="AB2750" s="49">
        <f t="shared" ca="1" si="342"/>
        <v>5</v>
      </c>
      <c r="AC2750" s="49" t="str">
        <f t="shared" ca="1" si="343"/>
        <v>N</v>
      </c>
    </row>
    <row r="2751" spans="1:29" x14ac:dyDescent="0.25">
      <c r="A2751">
        <v>1048</v>
      </c>
      <c r="B2751" s="9">
        <v>43576</v>
      </c>
      <c r="C2751" s="50" t="str">
        <f t="shared" si="336"/>
        <v>N</v>
      </c>
      <c r="D2751" s="52">
        <f>_xlfn.XLOOKUP(B2751,Cal_Date!B:B,Cal_Date!A:A,0)</f>
        <v>4</v>
      </c>
      <c r="E2751">
        <v>2019</v>
      </c>
      <c r="F2751" t="s">
        <v>127</v>
      </c>
      <c r="G2751" t="s">
        <v>130</v>
      </c>
      <c r="H2751" t="s">
        <v>11</v>
      </c>
      <c r="I2751" t="s">
        <v>11</v>
      </c>
      <c r="J2751" t="s">
        <v>15</v>
      </c>
      <c r="K2751" t="s">
        <v>42</v>
      </c>
      <c r="L2751">
        <v>1</v>
      </c>
      <c r="M2751">
        <v>1007</v>
      </c>
      <c r="O2751" t="s">
        <v>28</v>
      </c>
      <c r="R2751" t="s">
        <v>44</v>
      </c>
      <c r="S2751" s="49" t="str">
        <f t="shared" si="337"/>
        <v>Card</v>
      </c>
      <c r="T2751" s="3">
        <v>0.03</v>
      </c>
      <c r="U2751" s="2">
        <v>2.7225000000000001</v>
      </c>
      <c r="V2751" s="2">
        <v>0.87</v>
      </c>
      <c r="W2751" s="54">
        <f>_xlfn.XLOOKUP(M2751,Market!A:A,Market!F:F,0)</f>
        <v>8.8999999999999996E-2</v>
      </c>
      <c r="X2751" s="55">
        <f t="shared" si="338"/>
        <v>8.1674999999999998E-2</v>
      </c>
      <c r="Y2751" s="55">
        <f t="shared" si="339"/>
        <v>1.8525</v>
      </c>
      <c r="Z2751" s="54">
        <f t="shared" si="340"/>
        <v>0.68044077134986225</v>
      </c>
      <c r="AA2751" s="49" t="str">
        <f t="shared" ca="1" si="341"/>
        <v>N</v>
      </c>
      <c r="AB2751" s="49">
        <f t="shared" ca="1" si="342"/>
        <v>5</v>
      </c>
      <c r="AC2751" s="49" t="str">
        <f t="shared" ca="1" si="343"/>
        <v>N</v>
      </c>
    </row>
    <row r="2752" spans="1:29" x14ac:dyDescent="0.25">
      <c r="A2752">
        <v>1049</v>
      </c>
      <c r="B2752" s="9">
        <v>43576</v>
      </c>
      <c r="C2752" s="50" t="str">
        <f t="shared" si="336"/>
        <v>N</v>
      </c>
      <c r="D2752" s="52">
        <f>_xlfn.XLOOKUP(B2752,Cal_Date!B:B,Cal_Date!A:A,0)</f>
        <v>4</v>
      </c>
      <c r="E2752">
        <v>2019</v>
      </c>
      <c r="F2752" t="s">
        <v>127</v>
      </c>
      <c r="G2752" t="s">
        <v>130</v>
      </c>
      <c r="H2752" t="s">
        <v>11</v>
      </c>
      <c r="I2752" t="s">
        <v>11</v>
      </c>
      <c r="J2752" t="s">
        <v>15</v>
      </c>
      <c r="K2752" t="s">
        <v>42</v>
      </c>
      <c r="L2752">
        <v>2</v>
      </c>
      <c r="M2752">
        <v>1006</v>
      </c>
      <c r="O2752" t="s">
        <v>28</v>
      </c>
      <c r="R2752" t="s">
        <v>44</v>
      </c>
      <c r="S2752" s="49" t="str">
        <f t="shared" si="337"/>
        <v>Card</v>
      </c>
      <c r="T2752" s="3">
        <v>0.03</v>
      </c>
      <c r="U2752" s="2">
        <v>5.4450000000000003</v>
      </c>
      <c r="V2752" s="2">
        <v>1.74</v>
      </c>
      <c r="W2752" s="54">
        <f>_xlfn.XLOOKUP(M2752,Market!A:A,Market!F:F,0)</f>
        <v>8.8999999999999996E-2</v>
      </c>
      <c r="X2752" s="55">
        <f t="shared" si="338"/>
        <v>0.16335</v>
      </c>
      <c r="Y2752" s="55">
        <f t="shared" si="339"/>
        <v>3.7050000000000001</v>
      </c>
      <c r="Z2752" s="54">
        <f t="shared" si="340"/>
        <v>0.68044077134986225</v>
      </c>
      <c r="AA2752" s="49" t="str">
        <f t="shared" ca="1" si="341"/>
        <v>N</v>
      </c>
      <c r="AB2752" s="49">
        <f t="shared" ca="1" si="342"/>
        <v>5</v>
      </c>
      <c r="AC2752" s="49" t="str">
        <f t="shared" ca="1" si="343"/>
        <v>N</v>
      </c>
    </row>
    <row r="2753" spans="1:29" x14ac:dyDescent="0.25">
      <c r="A2753">
        <v>1050</v>
      </c>
      <c r="B2753" s="9">
        <v>43576</v>
      </c>
      <c r="C2753" s="50" t="str">
        <f t="shared" si="336"/>
        <v>N</v>
      </c>
      <c r="D2753" s="52">
        <f>_xlfn.XLOOKUP(B2753,Cal_Date!B:B,Cal_Date!A:A,0)</f>
        <v>4</v>
      </c>
      <c r="E2753">
        <v>2019</v>
      </c>
      <c r="F2753" t="s">
        <v>127</v>
      </c>
      <c r="G2753" t="s">
        <v>130</v>
      </c>
      <c r="H2753" t="s">
        <v>14</v>
      </c>
      <c r="I2753" t="s">
        <v>13</v>
      </c>
      <c r="J2753" t="s">
        <v>15</v>
      </c>
      <c r="K2753" t="s">
        <v>43</v>
      </c>
      <c r="L2753">
        <v>1</v>
      </c>
      <c r="M2753">
        <v>1006</v>
      </c>
      <c r="O2753" t="s">
        <v>28</v>
      </c>
      <c r="R2753" t="s">
        <v>44</v>
      </c>
      <c r="S2753" s="49" t="str">
        <f t="shared" si="337"/>
        <v>Card</v>
      </c>
      <c r="T2753" s="3">
        <v>0.03</v>
      </c>
      <c r="U2753" s="2">
        <v>7.0785</v>
      </c>
      <c r="V2753" s="2">
        <v>2.12</v>
      </c>
      <c r="W2753" s="54">
        <f>_xlfn.XLOOKUP(M2753,Market!A:A,Market!F:F,0)</f>
        <v>8.8999999999999996E-2</v>
      </c>
      <c r="X2753" s="55">
        <f t="shared" si="338"/>
        <v>0.21235499999999999</v>
      </c>
      <c r="Y2753" s="55">
        <f t="shared" si="339"/>
        <v>4.9584999999999999</v>
      </c>
      <c r="Z2753" s="54">
        <f t="shared" si="340"/>
        <v>0.70050151868333688</v>
      </c>
      <c r="AA2753" s="49" t="str">
        <f t="shared" ca="1" si="341"/>
        <v>N</v>
      </c>
      <c r="AB2753" s="49">
        <f t="shared" ca="1" si="342"/>
        <v>5</v>
      </c>
      <c r="AC2753" s="49" t="str">
        <f t="shared" ca="1" si="343"/>
        <v>N</v>
      </c>
    </row>
    <row r="2754" spans="1:29" x14ac:dyDescent="0.25">
      <c r="A2754">
        <v>1051</v>
      </c>
      <c r="B2754" s="9">
        <v>43576</v>
      </c>
      <c r="C2754" s="50" t="str">
        <f t="shared" si="336"/>
        <v>N</v>
      </c>
      <c r="D2754" s="52">
        <f>_xlfn.XLOOKUP(B2754,Cal_Date!B:B,Cal_Date!A:A,0)</f>
        <v>4</v>
      </c>
      <c r="E2754">
        <v>2019</v>
      </c>
      <c r="F2754" t="s">
        <v>127</v>
      </c>
      <c r="G2754" t="s">
        <v>130</v>
      </c>
      <c r="H2754" t="s">
        <v>48</v>
      </c>
      <c r="I2754" t="s">
        <v>18</v>
      </c>
      <c r="J2754" t="s">
        <v>10</v>
      </c>
      <c r="K2754" t="s">
        <v>43</v>
      </c>
      <c r="L2754">
        <v>2</v>
      </c>
      <c r="M2754">
        <v>1006</v>
      </c>
      <c r="O2754" t="s">
        <v>28</v>
      </c>
      <c r="R2754" t="s">
        <v>44</v>
      </c>
      <c r="S2754" s="49" t="str">
        <f t="shared" si="337"/>
        <v>Card</v>
      </c>
      <c r="T2754" s="3">
        <v>0.03</v>
      </c>
      <c r="U2754" s="2">
        <v>15.245999999999999</v>
      </c>
      <c r="V2754" s="2">
        <v>2.92</v>
      </c>
      <c r="W2754" s="54">
        <f>_xlfn.XLOOKUP(M2754,Market!A:A,Market!F:F,0)</f>
        <v>8.8999999999999996E-2</v>
      </c>
      <c r="X2754" s="55">
        <f t="shared" si="338"/>
        <v>0.45737999999999995</v>
      </c>
      <c r="Y2754" s="55">
        <f t="shared" si="339"/>
        <v>12.325999999999999</v>
      </c>
      <c r="Z2754" s="54">
        <f t="shared" si="340"/>
        <v>0.80847435392889933</v>
      </c>
      <c r="AA2754" s="49" t="str">
        <f t="shared" ca="1" si="341"/>
        <v>N</v>
      </c>
      <c r="AB2754" s="49">
        <f t="shared" ca="1" si="342"/>
        <v>5</v>
      </c>
      <c r="AC2754" s="49" t="str">
        <f t="shared" ca="1" si="343"/>
        <v>N</v>
      </c>
    </row>
    <row r="2755" spans="1:29" x14ac:dyDescent="0.25">
      <c r="A2755">
        <v>1052</v>
      </c>
      <c r="B2755" s="9">
        <v>43576</v>
      </c>
      <c r="C2755" s="50" t="str">
        <f t="shared" ref="C2755:C2818" si="344">IF(OR(B2755="04/01/2018"+0,B2755="04/02/2018"+0),"Y","N")</f>
        <v>N</v>
      </c>
      <c r="D2755" s="52">
        <f>_xlfn.XLOOKUP(B2755,Cal_Date!B:B,Cal_Date!A:A,0)</f>
        <v>4</v>
      </c>
      <c r="E2755">
        <v>2019</v>
      </c>
      <c r="F2755" t="s">
        <v>127</v>
      </c>
      <c r="G2755" t="s">
        <v>130</v>
      </c>
      <c r="H2755" t="s">
        <v>11</v>
      </c>
      <c r="I2755" t="s">
        <v>11</v>
      </c>
      <c r="J2755" t="s">
        <v>15</v>
      </c>
      <c r="K2755" t="s">
        <v>42</v>
      </c>
      <c r="L2755">
        <v>1</v>
      </c>
      <c r="M2755">
        <v>1004</v>
      </c>
      <c r="O2755" t="s">
        <v>28</v>
      </c>
      <c r="R2755" t="s">
        <v>44</v>
      </c>
      <c r="S2755" s="49" t="str">
        <f t="shared" ref="S2755:S2818" si="345">IF(R2755="Cash","Cash","Card")</f>
        <v>Card</v>
      </c>
      <c r="T2755" s="3">
        <v>0.03</v>
      </c>
      <c r="U2755" s="2">
        <v>2.6500000000000004</v>
      </c>
      <c r="V2755" s="2">
        <v>0.87</v>
      </c>
      <c r="W2755" s="54">
        <f>_xlfn.XLOOKUP(M2755,Market!A:A,Market!F:F,0)</f>
        <v>0.06</v>
      </c>
      <c r="X2755" s="55">
        <f t="shared" ref="X2755:X2818" si="346">T2755*U2755</f>
        <v>7.9500000000000001E-2</v>
      </c>
      <c r="Y2755" s="55">
        <f t="shared" ref="Y2755:Y2818" si="347">U2755-V2755</f>
        <v>1.7800000000000002</v>
      </c>
      <c r="Z2755" s="54">
        <f t="shared" ref="Z2755:Z2818" si="348">Y2755/U2755</f>
        <v>0.67169811320754713</v>
      </c>
      <c r="AA2755" s="49" t="str">
        <f t="shared" ref="AA2755:AA2818" ca="1" si="349">IF(DATEDIF(B2755,TODAY(),"y")&gt;5,"Y","N")</f>
        <v>N</v>
      </c>
      <c r="AB2755" s="49">
        <f t="shared" ref="AB2755:AB2818" ca="1" si="350">DATEDIF(B2755,TODAY(),"y")</f>
        <v>5</v>
      </c>
      <c r="AC2755" s="49" t="str">
        <f t="shared" ref="AC2755:AC2818" ca="1" si="351">IF(AB2755&gt;5,"Y","N")</f>
        <v>N</v>
      </c>
    </row>
    <row r="2756" spans="1:29" x14ac:dyDescent="0.25">
      <c r="A2756">
        <v>1053</v>
      </c>
      <c r="B2756" s="9">
        <v>43576</v>
      </c>
      <c r="C2756" s="50" t="str">
        <f t="shared" si="344"/>
        <v>N</v>
      </c>
      <c r="D2756" s="52">
        <f>_xlfn.XLOOKUP(B2756,Cal_Date!B:B,Cal_Date!A:A,0)</f>
        <v>4</v>
      </c>
      <c r="E2756">
        <v>2019</v>
      </c>
      <c r="F2756" t="s">
        <v>127</v>
      </c>
      <c r="G2756" t="s">
        <v>130</v>
      </c>
      <c r="H2756" t="s">
        <v>48</v>
      </c>
      <c r="I2756" t="s">
        <v>18</v>
      </c>
      <c r="J2756" t="s">
        <v>10</v>
      </c>
      <c r="K2756" t="s">
        <v>43</v>
      </c>
      <c r="L2756">
        <v>1</v>
      </c>
      <c r="M2756">
        <v>1004</v>
      </c>
      <c r="O2756" t="s">
        <v>28</v>
      </c>
      <c r="R2756" t="s">
        <v>44</v>
      </c>
      <c r="S2756" s="49" t="str">
        <f t="shared" si="345"/>
        <v>Card</v>
      </c>
      <c r="T2756" s="3">
        <v>0.03</v>
      </c>
      <c r="U2756" s="2">
        <v>7.42</v>
      </c>
      <c r="V2756" s="2">
        <v>1.46</v>
      </c>
      <c r="W2756" s="54">
        <f>_xlfn.XLOOKUP(M2756,Market!A:A,Market!F:F,0)</f>
        <v>0.06</v>
      </c>
      <c r="X2756" s="55">
        <f t="shared" si="346"/>
        <v>0.22259999999999999</v>
      </c>
      <c r="Y2756" s="55">
        <f t="shared" si="347"/>
        <v>5.96</v>
      </c>
      <c r="Z2756" s="54">
        <f t="shared" si="348"/>
        <v>0.80323450134770891</v>
      </c>
      <c r="AA2756" s="49" t="str">
        <f t="shared" ca="1" si="349"/>
        <v>N</v>
      </c>
      <c r="AB2756" s="49">
        <f t="shared" ca="1" si="350"/>
        <v>5</v>
      </c>
      <c r="AC2756" s="49" t="str">
        <f t="shared" ca="1" si="351"/>
        <v>N</v>
      </c>
    </row>
    <row r="2757" spans="1:29" x14ac:dyDescent="0.25">
      <c r="A2757">
        <v>1054</v>
      </c>
      <c r="B2757" s="9">
        <v>43576</v>
      </c>
      <c r="C2757" s="50" t="str">
        <f t="shared" si="344"/>
        <v>N</v>
      </c>
      <c r="D2757" s="52">
        <f>_xlfn.XLOOKUP(B2757,Cal_Date!B:B,Cal_Date!A:A,0)</f>
        <v>4</v>
      </c>
      <c r="E2757">
        <v>2019</v>
      </c>
      <c r="F2757" t="s">
        <v>127</v>
      </c>
      <c r="G2757" t="s">
        <v>130</v>
      </c>
      <c r="H2757" t="s">
        <v>14</v>
      </c>
      <c r="I2757" t="s">
        <v>13</v>
      </c>
      <c r="J2757" t="s">
        <v>15</v>
      </c>
      <c r="K2757" t="s">
        <v>43</v>
      </c>
      <c r="L2757">
        <v>1</v>
      </c>
      <c r="M2757">
        <v>1000</v>
      </c>
      <c r="O2757" t="s">
        <v>25</v>
      </c>
      <c r="R2757" t="s">
        <v>44</v>
      </c>
      <c r="S2757" s="49" t="str">
        <f t="shared" si="345"/>
        <v>Card</v>
      </c>
      <c r="T2757" s="3">
        <v>0.03</v>
      </c>
      <c r="U2757" s="2">
        <v>7.5600000000000005</v>
      </c>
      <c r="V2757" s="2">
        <v>2.2400000000000002</v>
      </c>
      <c r="W2757" s="54">
        <f>_xlfn.XLOOKUP(M2757,Market!A:A,Market!F:F,0)</f>
        <v>0.08</v>
      </c>
      <c r="X2757" s="55">
        <f t="shared" si="346"/>
        <v>0.2268</v>
      </c>
      <c r="Y2757" s="55">
        <f t="shared" si="347"/>
        <v>5.32</v>
      </c>
      <c r="Z2757" s="54">
        <f t="shared" si="348"/>
        <v>0.70370370370370372</v>
      </c>
      <c r="AA2757" s="49" t="str">
        <f t="shared" ca="1" si="349"/>
        <v>N</v>
      </c>
      <c r="AB2757" s="49">
        <f t="shared" ca="1" si="350"/>
        <v>5</v>
      </c>
      <c r="AC2757" s="49" t="str">
        <f t="shared" ca="1" si="351"/>
        <v>N</v>
      </c>
    </row>
    <row r="2758" spans="1:29" x14ac:dyDescent="0.25">
      <c r="A2758">
        <v>1055</v>
      </c>
      <c r="B2758" s="9">
        <v>43576</v>
      </c>
      <c r="C2758" s="50" t="str">
        <f t="shared" si="344"/>
        <v>N</v>
      </c>
      <c r="D2758" s="52">
        <f>_xlfn.XLOOKUP(B2758,Cal_Date!B:B,Cal_Date!A:A,0)</f>
        <v>4</v>
      </c>
      <c r="E2758">
        <v>2019</v>
      </c>
      <c r="F2758" t="s">
        <v>127</v>
      </c>
      <c r="G2758" t="s">
        <v>130</v>
      </c>
      <c r="H2758" t="s">
        <v>11</v>
      </c>
      <c r="I2758" t="s">
        <v>11</v>
      </c>
      <c r="J2758" t="s">
        <v>15</v>
      </c>
      <c r="K2758" t="s">
        <v>42</v>
      </c>
      <c r="L2758">
        <v>1</v>
      </c>
      <c r="M2758">
        <v>1000</v>
      </c>
      <c r="O2758" t="s">
        <v>25</v>
      </c>
      <c r="R2758" t="s">
        <v>44</v>
      </c>
      <c r="S2758" s="49" t="str">
        <f t="shared" si="345"/>
        <v>Card</v>
      </c>
      <c r="T2758" s="3">
        <v>0.03</v>
      </c>
      <c r="U2758" s="2">
        <v>2.7</v>
      </c>
      <c r="V2758" s="2">
        <v>0.87</v>
      </c>
      <c r="W2758" s="54">
        <f>_xlfn.XLOOKUP(M2758,Market!A:A,Market!F:F,0)</f>
        <v>0.08</v>
      </c>
      <c r="X2758" s="55">
        <f t="shared" si="346"/>
        <v>8.1000000000000003E-2</v>
      </c>
      <c r="Y2758" s="55">
        <f t="shared" si="347"/>
        <v>1.83</v>
      </c>
      <c r="Z2758" s="54">
        <f t="shared" si="348"/>
        <v>0.67777777777777781</v>
      </c>
      <c r="AA2758" s="49" t="str">
        <f t="shared" ca="1" si="349"/>
        <v>N</v>
      </c>
      <c r="AB2758" s="49">
        <f t="shared" ca="1" si="350"/>
        <v>5</v>
      </c>
      <c r="AC2758" s="49" t="str">
        <f t="shared" ca="1" si="351"/>
        <v>N</v>
      </c>
    </row>
    <row r="2759" spans="1:29" x14ac:dyDescent="0.25">
      <c r="A2759">
        <v>1056</v>
      </c>
      <c r="B2759" s="9">
        <v>43576</v>
      </c>
      <c r="C2759" s="50" t="str">
        <f t="shared" si="344"/>
        <v>N</v>
      </c>
      <c r="D2759" s="52">
        <f>_xlfn.XLOOKUP(B2759,Cal_Date!B:B,Cal_Date!A:A,0)</f>
        <v>4</v>
      </c>
      <c r="E2759">
        <v>2019</v>
      </c>
      <c r="F2759" t="s">
        <v>127</v>
      </c>
      <c r="G2759" t="s">
        <v>130</v>
      </c>
      <c r="H2759" t="s">
        <v>11</v>
      </c>
      <c r="I2759" t="s">
        <v>11</v>
      </c>
      <c r="J2759" t="s">
        <v>15</v>
      </c>
      <c r="K2759" t="s">
        <v>42</v>
      </c>
      <c r="L2759">
        <v>2</v>
      </c>
      <c r="M2759">
        <v>1000</v>
      </c>
      <c r="O2759" t="s">
        <v>25</v>
      </c>
      <c r="R2759" t="s">
        <v>44</v>
      </c>
      <c r="S2759" s="49" t="str">
        <f t="shared" si="345"/>
        <v>Card</v>
      </c>
      <c r="T2759" s="3">
        <v>0.03</v>
      </c>
      <c r="U2759" s="2">
        <v>5.4</v>
      </c>
      <c r="V2759" s="2">
        <v>1.74</v>
      </c>
      <c r="W2759" s="54">
        <f>_xlfn.XLOOKUP(M2759,Market!A:A,Market!F:F,0)</f>
        <v>0.08</v>
      </c>
      <c r="X2759" s="55">
        <f t="shared" si="346"/>
        <v>0.16200000000000001</v>
      </c>
      <c r="Y2759" s="55">
        <f t="shared" si="347"/>
        <v>3.66</v>
      </c>
      <c r="Z2759" s="54">
        <f t="shared" si="348"/>
        <v>0.67777777777777781</v>
      </c>
      <c r="AA2759" s="49" t="str">
        <f t="shared" ca="1" si="349"/>
        <v>N</v>
      </c>
      <c r="AB2759" s="49">
        <f t="shared" ca="1" si="350"/>
        <v>5</v>
      </c>
      <c r="AC2759" s="49" t="str">
        <f t="shared" ca="1" si="351"/>
        <v>N</v>
      </c>
    </row>
    <row r="2760" spans="1:29" x14ac:dyDescent="0.25">
      <c r="A2760">
        <v>1057</v>
      </c>
      <c r="B2760" s="9">
        <v>43576</v>
      </c>
      <c r="C2760" s="50" t="str">
        <f t="shared" si="344"/>
        <v>N</v>
      </c>
      <c r="D2760" s="52">
        <f>_xlfn.XLOOKUP(B2760,Cal_Date!B:B,Cal_Date!A:A,0)</f>
        <v>4</v>
      </c>
      <c r="E2760">
        <v>2019</v>
      </c>
      <c r="F2760" t="s">
        <v>127</v>
      </c>
      <c r="G2760" t="s">
        <v>130</v>
      </c>
      <c r="H2760" t="s">
        <v>11</v>
      </c>
      <c r="I2760" t="s">
        <v>11</v>
      </c>
      <c r="J2760" t="s">
        <v>15</v>
      </c>
      <c r="K2760" t="s">
        <v>42</v>
      </c>
      <c r="L2760">
        <v>1</v>
      </c>
      <c r="M2760">
        <v>1008</v>
      </c>
      <c r="O2760" t="s">
        <v>28</v>
      </c>
      <c r="R2760" t="s">
        <v>44</v>
      </c>
      <c r="S2760" s="49" t="str">
        <f t="shared" si="345"/>
        <v>Card</v>
      </c>
      <c r="T2760" s="3">
        <v>0.03</v>
      </c>
      <c r="U2760" s="2">
        <v>2.7225000000000001</v>
      </c>
      <c r="V2760" s="2">
        <v>0.87</v>
      </c>
      <c r="W2760" s="54">
        <f>_xlfn.XLOOKUP(M2760,Market!A:A,Market!F:F,0)</f>
        <v>8.8999999999999996E-2</v>
      </c>
      <c r="X2760" s="55">
        <f t="shared" si="346"/>
        <v>8.1674999999999998E-2</v>
      </c>
      <c r="Y2760" s="55">
        <f t="shared" si="347"/>
        <v>1.8525</v>
      </c>
      <c r="Z2760" s="54">
        <f t="shared" si="348"/>
        <v>0.68044077134986225</v>
      </c>
      <c r="AA2760" s="49" t="str">
        <f t="shared" ca="1" si="349"/>
        <v>N</v>
      </c>
      <c r="AB2760" s="49">
        <f t="shared" ca="1" si="350"/>
        <v>5</v>
      </c>
      <c r="AC2760" s="49" t="str">
        <f t="shared" ca="1" si="351"/>
        <v>N</v>
      </c>
    </row>
    <row r="2761" spans="1:29" x14ac:dyDescent="0.25">
      <c r="A2761">
        <v>1058</v>
      </c>
      <c r="B2761" s="9">
        <v>43576</v>
      </c>
      <c r="C2761" s="50" t="str">
        <f t="shared" si="344"/>
        <v>N</v>
      </c>
      <c r="D2761" s="52">
        <f>_xlfn.XLOOKUP(B2761,Cal_Date!B:B,Cal_Date!A:A,0)</f>
        <v>4</v>
      </c>
      <c r="E2761">
        <v>2019</v>
      </c>
      <c r="F2761" t="s">
        <v>127</v>
      </c>
      <c r="G2761" t="s">
        <v>130</v>
      </c>
      <c r="H2761" t="s">
        <v>48</v>
      </c>
      <c r="I2761" t="s">
        <v>18</v>
      </c>
      <c r="J2761" t="s">
        <v>10</v>
      </c>
      <c r="K2761" t="s">
        <v>43</v>
      </c>
      <c r="L2761">
        <v>1</v>
      </c>
      <c r="M2761">
        <v>1008</v>
      </c>
      <c r="O2761" t="s">
        <v>28</v>
      </c>
      <c r="R2761" t="s">
        <v>44</v>
      </c>
      <c r="S2761" s="49" t="str">
        <f t="shared" si="345"/>
        <v>Card</v>
      </c>
      <c r="T2761" s="3">
        <v>0.03</v>
      </c>
      <c r="U2761" s="2">
        <v>7.6229999999999993</v>
      </c>
      <c r="V2761" s="2">
        <v>1.46</v>
      </c>
      <c r="W2761" s="54">
        <f>_xlfn.XLOOKUP(M2761,Market!A:A,Market!F:F,0)</f>
        <v>8.8999999999999996E-2</v>
      </c>
      <c r="X2761" s="55">
        <f t="shared" si="346"/>
        <v>0.22868999999999998</v>
      </c>
      <c r="Y2761" s="55">
        <f t="shared" si="347"/>
        <v>6.1629999999999994</v>
      </c>
      <c r="Z2761" s="54">
        <f t="shared" si="348"/>
        <v>0.80847435392889933</v>
      </c>
      <c r="AA2761" s="49" t="str">
        <f t="shared" ca="1" si="349"/>
        <v>N</v>
      </c>
      <c r="AB2761" s="49">
        <f t="shared" ca="1" si="350"/>
        <v>5</v>
      </c>
      <c r="AC2761" s="49" t="str">
        <f t="shared" ca="1" si="351"/>
        <v>N</v>
      </c>
    </row>
    <row r="2762" spans="1:29" x14ac:dyDescent="0.25">
      <c r="A2762">
        <v>1059</v>
      </c>
      <c r="B2762" s="9">
        <v>43576</v>
      </c>
      <c r="C2762" s="50" t="str">
        <f t="shared" si="344"/>
        <v>N</v>
      </c>
      <c r="D2762" s="52">
        <f>_xlfn.XLOOKUP(B2762,Cal_Date!B:B,Cal_Date!A:A,0)</f>
        <v>4</v>
      </c>
      <c r="E2762">
        <v>2019</v>
      </c>
      <c r="F2762" t="s">
        <v>127</v>
      </c>
      <c r="G2762" t="s">
        <v>130</v>
      </c>
      <c r="H2762" t="s">
        <v>48</v>
      </c>
      <c r="I2762" t="s">
        <v>18</v>
      </c>
      <c r="J2762" t="s">
        <v>10</v>
      </c>
      <c r="K2762" t="s">
        <v>43</v>
      </c>
      <c r="L2762">
        <v>1</v>
      </c>
      <c r="M2762">
        <v>1009</v>
      </c>
      <c r="O2762" t="s">
        <v>28</v>
      </c>
      <c r="R2762" t="s">
        <v>44</v>
      </c>
      <c r="S2762" s="49" t="str">
        <f t="shared" si="345"/>
        <v>Card</v>
      </c>
      <c r="T2762" s="3">
        <v>0.03</v>
      </c>
      <c r="U2762" s="2">
        <v>7.6229999999999993</v>
      </c>
      <c r="V2762" s="2">
        <v>1.46</v>
      </c>
      <c r="W2762" s="54">
        <f>_xlfn.XLOOKUP(M2762,Market!A:A,Market!F:F,0)</f>
        <v>8.8999999999999996E-2</v>
      </c>
      <c r="X2762" s="55">
        <f t="shared" si="346"/>
        <v>0.22868999999999998</v>
      </c>
      <c r="Y2762" s="55">
        <f t="shared" si="347"/>
        <v>6.1629999999999994</v>
      </c>
      <c r="Z2762" s="54">
        <f t="shared" si="348"/>
        <v>0.80847435392889933</v>
      </c>
      <c r="AA2762" s="49" t="str">
        <f t="shared" ca="1" si="349"/>
        <v>N</v>
      </c>
      <c r="AB2762" s="49">
        <f t="shared" ca="1" si="350"/>
        <v>5</v>
      </c>
      <c r="AC2762" s="49" t="str">
        <f t="shared" ca="1" si="351"/>
        <v>N</v>
      </c>
    </row>
    <row r="2763" spans="1:29" x14ac:dyDescent="0.25">
      <c r="A2763">
        <v>1060</v>
      </c>
      <c r="B2763" s="9">
        <v>43576</v>
      </c>
      <c r="C2763" s="50" t="str">
        <f t="shared" si="344"/>
        <v>N</v>
      </c>
      <c r="D2763" s="52">
        <f>_xlfn.XLOOKUP(B2763,Cal_Date!B:B,Cal_Date!A:A,0)</f>
        <v>4</v>
      </c>
      <c r="E2763">
        <v>2019</v>
      </c>
      <c r="F2763" t="s">
        <v>127</v>
      </c>
      <c r="G2763" t="s">
        <v>130</v>
      </c>
      <c r="H2763" t="s">
        <v>11</v>
      </c>
      <c r="I2763" t="s">
        <v>11</v>
      </c>
      <c r="J2763" t="s">
        <v>15</v>
      </c>
      <c r="K2763" t="s">
        <v>42</v>
      </c>
      <c r="L2763">
        <v>1</v>
      </c>
      <c r="M2763">
        <v>1010</v>
      </c>
      <c r="O2763" t="s">
        <v>25</v>
      </c>
      <c r="R2763" t="s">
        <v>44</v>
      </c>
      <c r="S2763" s="49" t="str">
        <f t="shared" si="345"/>
        <v>Card</v>
      </c>
      <c r="T2763" s="3">
        <v>0.03</v>
      </c>
      <c r="U2763" s="2">
        <v>2.7</v>
      </c>
      <c r="V2763" s="2">
        <v>0.87</v>
      </c>
      <c r="W2763" s="54">
        <f>_xlfn.XLOOKUP(M2763,Market!A:A,Market!F:F,0)</f>
        <v>0.08</v>
      </c>
      <c r="X2763" s="55">
        <f t="shared" si="346"/>
        <v>8.1000000000000003E-2</v>
      </c>
      <c r="Y2763" s="55">
        <f t="shared" si="347"/>
        <v>1.83</v>
      </c>
      <c r="Z2763" s="54">
        <f t="shared" si="348"/>
        <v>0.67777777777777781</v>
      </c>
      <c r="AA2763" s="49" t="str">
        <f t="shared" ca="1" si="349"/>
        <v>N</v>
      </c>
      <c r="AB2763" s="49">
        <f t="shared" ca="1" si="350"/>
        <v>5</v>
      </c>
      <c r="AC2763" s="49" t="str">
        <f t="shared" ca="1" si="351"/>
        <v>N</v>
      </c>
    </row>
    <row r="2764" spans="1:29" x14ac:dyDescent="0.25">
      <c r="A2764">
        <v>1061</v>
      </c>
      <c r="B2764" s="9">
        <v>43576</v>
      </c>
      <c r="C2764" s="50" t="str">
        <f t="shared" si="344"/>
        <v>N</v>
      </c>
      <c r="D2764" s="52">
        <f>_xlfn.XLOOKUP(B2764,Cal_Date!B:B,Cal_Date!A:A,0)</f>
        <v>4</v>
      </c>
      <c r="E2764">
        <v>2019</v>
      </c>
      <c r="F2764" t="s">
        <v>127</v>
      </c>
      <c r="G2764" t="s">
        <v>130</v>
      </c>
      <c r="H2764" t="s">
        <v>14</v>
      </c>
      <c r="I2764" t="s">
        <v>18</v>
      </c>
      <c r="J2764" t="s">
        <v>15</v>
      </c>
      <c r="K2764" t="s">
        <v>43</v>
      </c>
      <c r="L2764">
        <v>1</v>
      </c>
      <c r="M2764">
        <v>1008</v>
      </c>
      <c r="O2764" t="s">
        <v>28</v>
      </c>
      <c r="R2764" t="s">
        <v>44</v>
      </c>
      <c r="S2764" s="49" t="str">
        <f t="shared" si="345"/>
        <v>Card</v>
      </c>
      <c r="T2764" s="3">
        <v>0.03</v>
      </c>
      <c r="U2764" s="2">
        <v>7.0785</v>
      </c>
      <c r="V2764" s="2">
        <v>2.1</v>
      </c>
      <c r="W2764" s="54">
        <f>_xlfn.XLOOKUP(M2764,Market!A:A,Market!F:F,0)</f>
        <v>8.8999999999999996E-2</v>
      </c>
      <c r="X2764" s="55">
        <f t="shared" si="346"/>
        <v>0.21235499999999999</v>
      </c>
      <c r="Y2764" s="55">
        <f t="shared" si="347"/>
        <v>4.9785000000000004</v>
      </c>
      <c r="Z2764" s="54">
        <f t="shared" si="348"/>
        <v>0.70332697605424888</v>
      </c>
      <c r="AA2764" s="49" t="str">
        <f t="shared" ca="1" si="349"/>
        <v>N</v>
      </c>
      <c r="AB2764" s="49">
        <f t="shared" ca="1" si="350"/>
        <v>5</v>
      </c>
      <c r="AC2764" s="49" t="str">
        <f t="shared" ca="1" si="351"/>
        <v>N</v>
      </c>
    </row>
    <row r="2765" spans="1:29" x14ac:dyDescent="0.25">
      <c r="A2765">
        <v>1062</v>
      </c>
      <c r="B2765" s="9">
        <v>43576</v>
      </c>
      <c r="C2765" s="50" t="str">
        <f t="shared" si="344"/>
        <v>N</v>
      </c>
      <c r="D2765" s="52">
        <f>_xlfn.XLOOKUP(B2765,Cal_Date!B:B,Cal_Date!A:A,0)</f>
        <v>4</v>
      </c>
      <c r="E2765">
        <v>2019</v>
      </c>
      <c r="F2765" t="s">
        <v>127</v>
      </c>
      <c r="G2765" t="s">
        <v>130</v>
      </c>
      <c r="H2765" t="s">
        <v>11</v>
      </c>
      <c r="I2765" t="s">
        <v>11</v>
      </c>
      <c r="J2765" t="s">
        <v>15</v>
      </c>
      <c r="K2765" t="s">
        <v>42</v>
      </c>
      <c r="L2765">
        <v>2</v>
      </c>
      <c r="M2765">
        <v>1008</v>
      </c>
      <c r="O2765" t="s">
        <v>28</v>
      </c>
      <c r="R2765" t="s">
        <v>47</v>
      </c>
      <c r="S2765" s="49" t="str">
        <f t="shared" si="345"/>
        <v>Card</v>
      </c>
      <c r="T2765" s="3">
        <v>3.5000000000000003E-2</v>
      </c>
      <c r="U2765" s="2">
        <v>5.4450000000000003</v>
      </c>
      <c r="V2765" s="2">
        <v>1.74</v>
      </c>
      <c r="W2765" s="54">
        <f>_xlfn.XLOOKUP(M2765,Market!A:A,Market!F:F,0)</f>
        <v>8.8999999999999996E-2</v>
      </c>
      <c r="X2765" s="55">
        <f t="shared" si="346"/>
        <v>0.19057500000000002</v>
      </c>
      <c r="Y2765" s="55">
        <f t="shared" si="347"/>
        <v>3.7050000000000001</v>
      </c>
      <c r="Z2765" s="54">
        <f t="shared" si="348"/>
        <v>0.68044077134986225</v>
      </c>
      <c r="AA2765" s="49" t="str">
        <f t="shared" ca="1" si="349"/>
        <v>N</v>
      </c>
      <c r="AB2765" s="49">
        <f t="shared" ca="1" si="350"/>
        <v>5</v>
      </c>
      <c r="AC2765" s="49" t="str">
        <f t="shared" ca="1" si="351"/>
        <v>N</v>
      </c>
    </row>
    <row r="2766" spans="1:29" x14ac:dyDescent="0.25">
      <c r="A2766">
        <v>1063</v>
      </c>
      <c r="B2766" s="9">
        <v>43576</v>
      </c>
      <c r="C2766" s="50" t="str">
        <f t="shared" si="344"/>
        <v>N</v>
      </c>
      <c r="D2766" s="52">
        <f>_xlfn.XLOOKUP(B2766,Cal_Date!B:B,Cal_Date!A:A,0)</f>
        <v>4</v>
      </c>
      <c r="E2766">
        <v>2019</v>
      </c>
      <c r="F2766" t="s">
        <v>127</v>
      </c>
      <c r="G2766" t="s">
        <v>130</v>
      </c>
      <c r="H2766" t="s">
        <v>11</v>
      </c>
      <c r="I2766" t="s">
        <v>11</v>
      </c>
      <c r="J2766" t="s">
        <v>15</v>
      </c>
      <c r="K2766" t="s">
        <v>42</v>
      </c>
      <c r="L2766">
        <v>2</v>
      </c>
      <c r="M2766">
        <v>1008</v>
      </c>
      <c r="O2766" t="s">
        <v>28</v>
      </c>
      <c r="R2766" t="s">
        <v>47</v>
      </c>
      <c r="S2766" s="49" t="str">
        <f t="shared" si="345"/>
        <v>Card</v>
      </c>
      <c r="T2766" s="3">
        <v>3.5000000000000003E-2</v>
      </c>
      <c r="U2766" s="2">
        <v>5.4450000000000003</v>
      </c>
      <c r="V2766" s="2">
        <v>1.74</v>
      </c>
      <c r="W2766" s="54">
        <f>_xlfn.XLOOKUP(M2766,Market!A:A,Market!F:F,0)</f>
        <v>8.8999999999999996E-2</v>
      </c>
      <c r="X2766" s="55">
        <f t="shared" si="346"/>
        <v>0.19057500000000002</v>
      </c>
      <c r="Y2766" s="55">
        <f t="shared" si="347"/>
        <v>3.7050000000000001</v>
      </c>
      <c r="Z2766" s="54">
        <f t="shared" si="348"/>
        <v>0.68044077134986225</v>
      </c>
      <c r="AA2766" s="49" t="str">
        <f t="shared" ca="1" si="349"/>
        <v>N</v>
      </c>
      <c r="AB2766" s="49">
        <f t="shared" ca="1" si="350"/>
        <v>5</v>
      </c>
      <c r="AC2766" s="49" t="str">
        <f t="shared" ca="1" si="351"/>
        <v>N</v>
      </c>
    </row>
    <row r="2767" spans="1:29" x14ac:dyDescent="0.25">
      <c r="A2767">
        <v>1064</v>
      </c>
      <c r="B2767" s="9">
        <v>43576</v>
      </c>
      <c r="C2767" s="50" t="str">
        <f t="shared" si="344"/>
        <v>N</v>
      </c>
      <c r="D2767" s="52">
        <f>_xlfn.XLOOKUP(B2767,Cal_Date!B:B,Cal_Date!A:A,0)</f>
        <v>4</v>
      </c>
      <c r="E2767">
        <v>2019</v>
      </c>
      <c r="F2767" t="s">
        <v>127</v>
      </c>
      <c r="G2767" t="s">
        <v>130</v>
      </c>
      <c r="H2767" t="s">
        <v>11</v>
      </c>
      <c r="I2767" t="s">
        <v>13</v>
      </c>
      <c r="J2767" t="s">
        <v>15</v>
      </c>
      <c r="K2767" t="s">
        <v>42</v>
      </c>
      <c r="L2767">
        <v>1</v>
      </c>
      <c r="M2767">
        <v>1004</v>
      </c>
      <c r="O2767" t="s">
        <v>28</v>
      </c>
      <c r="R2767" t="s">
        <v>44</v>
      </c>
      <c r="S2767" s="49" t="str">
        <f t="shared" si="345"/>
        <v>Card</v>
      </c>
      <c r="T2767" s="3">
        <v>0.03</v>
      </c>
      <c r="U2767" s="2">
        <v>2.6500000000000004</v>
      </c>
      <c r="V2767" s="2">
        <v>1.42</v>
      </c>
      <c r="W2767" s="54">
        <f>_xlfn.XLOOKUP(M2767,Market!A:A,Market!F:F,0)</f>
        <v>0.06</v>
      </c>
      <c r="X2767" s="55">
        <f t="shared" si="346"/>
        <v>7.9500000000000001E-2</v>
      </c>
      <c r="Y2767" s="55">
        <f t="shared" si="347"/>
        <v>1.2300000000000004</v>
      </c>
      <c r="Z2767" s="54">
        <f t="shared" si="348"/>
        <v>0.46415094339622653</v>
      </c>
      <c r="AA2767" s="49" t="str">
        <f t="shared" ca="1" si="349"/>
        <v>N</v>
      </c>
      <c r="AB2767" s="49">
        <f t="shared" ca="1" si="350"/>
        <v>5</v>
      </c>
      <c r="AC2767" s="49" t="str">
        <f t="shared" ca="1" si="351"/>
        <v>N</v>
      </c>
    </row>
    <row r="2768" spans="1:29" x14ac:dyDescent="0.25">
      <c r="A2768">
        <v>1065</v>
      </c>
      <c r="B2768" s="9">
        <v>43576</v>
      </c>
      <c r="C2768" s="50" t="str">
        <f t="shared" si="344"/>
        <v>N</v>
      </c>
      <c r="D2768" s="52">
        <f>_xlfn.XLOOKUP(B2768,Cal_Date!B:B,Cal_Date!A:A,0)</f>
        <v>4</v>
      </c>
      <c r="E2768">
        <v>2019</v>
      </c>
      <c r="F2768" t="s">
        <v>127</v>
      </c>
      <c r="G2768" t="s">
        <v>130</v>
      </c>
      <c r="H2768" t="s">
        <v>48</v>
      </c>
      <c r="I2768" t="s">
        <v>18</v>
      </c>
      <c r="J2768" t="s">
        <v>10</v>
      </c>
      <c r="K2768" t="s">
        <v>43</v>
      </c>
      <c r="L2768">
        <v>1</v>
      </c>
      <c r="M2768">
        <v>1009</v>
      </c>
      <c r="O2768" t="s">
        <v>28</v>
      </c>
      <c r="R2768" t="s">
        <v>47</v>
      </c>
      <c r="S2768" s="49" t="str">
        <f t="shared" si="345"/>
        <v>Card</v>
      </c>
      <c r="T2768" s="3">
        <v>3.5000000000000003E-2</v>
      </c>
      <c r="U2768" s="2">
        <v>7.6229999999999993</v>
      </c>
      <c r="V2768" s="2">
        <v>1.46</v>
      </c>
      <c r="W2768" s="54">
        <f>_xlfn.XLOOKUP(M2768,Market!A:A,Market!F:F,0)</f>
        <v>8.8999999999999996E-2</v>
      </c>
      <c r="X2768" s="55">
        <f t="shared" si="346"/>
        <v>0.26680500000000001</v>
      </c>
      <c r="Y2768" s="55">
        <f t="shared" si="347"/>
        <v>6.1629999999999994</v>
      </c>
      <c r="Z2768" s="54">
        <f t="shared" si="348"/>
        <v>0.80847435392889933</v>
      </c>
      <c r="AA2768" s="49" t="str">
        <f t="shared" ca="1" si="349"/>
        <v>N</v>
      </c>
      <c r="AB2768" s="49">
        <f t="shared" ca="1" si="350"/>
        <v>5</v>
      </c>
      <c r="AC2768" s="49" t="str">
        <f t="shared" ca="1" si="351"/>
        <v>N</v>
      </c>
    </row>
    <row r="2769" spans="1:29" x14ac:dyDescent="0.25">
      <c r="A2769">
        <v>1066</v>
      </c>
      <c r="B2769" s="9">
        <v>43576</v>
      </c>
      <c r="C2769" s="50" t="str">
        <f t="shared" si="344"/>
        <v>N</v>
      </c>
      <c r="D2769" s="52">
        <f>_xlfn.XLOOKUP(B2769,Cal_Date!B:B,Cal_Date!A:A,0)</f>
        <v>4</v>
      </c>
      <c r="E2769">
        <v>2019</v>
      </c>
      <c r="F2769" t="s">
        <v>127</v>
      </c>
      <c r="G2769" t="s">
        <v>130</v>
      </c>
      <c r="H2769" t="s">
        <v>14</v>
      </c>
      <c r="I2769" t="s">
        <v>18</v>
      </c>
      <c r="J2769" t="s">
        <v>15</v>
      </c>
      <c r="K2769" t="s">
        <v>43</v>
      </c>
      <c r="L2769">
        <v>1</v>
      </c>
      <c r="M2769">
        <v>1010</v>
      </c>
      <c r="O2769" t="s">
        <v>25</v>
      </c>
      <c r="R2769" t="s">
        <v>44</v>
      </c>
      <c r="S2769" s="49" t="str">
        <f t="shared" si="345"/>
        <v>Card</v>
      </c>
      <c r="T2769" s="3">
        <v>0.03</v>
      </c>
      <c r="U2769" s="2">
        <v>7.5600000000000005</v>
      </c>
      <c r="V2769" s="2">
        <v>2.2200000000000002</v>
      </c>
      <c r="W2769" s="54">
        <f>_xlfn.XLOOKUP(M2769,Market!A:A,Market!F:F,0)</f>
        <v>0.08</v>
      </c>
      <c r="X2769" s="55">
        <f t="shared" si="346"/>
        <v>0.2268</v>
      </c>
      <c r="Y2769" s="55">
        <f t="shared" si="347"/>
        <v>5.34</v>
      </c>
      <c r="Z2769" s="54">
        <f t="shared" si="348"/>
        <v>0.70634920634920628</v>
      </c>
      <c r="AA2769" s="49" t="str">
        <f t="shared" ca="1" si="349"/>
        <v>N</v>
      </c>
      <c r="AB2769" s="49">
        <f t="shared" ca="1" si="350"/>
        <v>5</v>
      </c>
      <c r="AC2769" s="49" t="str">
        <f t="shared" ca="1" si="351"/>
        <v>N</v>
      </c>
    </row>
    <row r="2770" spans="1:29" x14ac:dyDescent="0.25">
      <c r="A2770">
        <v>1067</v>
      </c>
      <c r="B2770" s="9">
        <v>43576</v>
      </c>
      <c r="C2770" s="50" t="str">
        <f t="shared" si="344"/>
        <v>N</v>
      </c>
      <c r="D2770" s="52">
        <f>_xlfn.XLOOKUP(B2770,Cal_Date!B:B,Cal_Date!A:A,0)</f>
        <v>4</v>
      </c>
      <c r="E2770">
        <v>2019</v>
      </c>
      <c r="F2770" t="s">
        <v>127</v>
      </c>
      <c r="G2770" t="s">
        <v>130</v>
      </c>
      <c r="H2770" t="s">
        <v>11</v>
      </c>
      <c r="I2770" t="s">
        <v>11</v>
      </c>
      <c r="J2770" t="s">
        <v>15</v>
      </c>
      <c r="K2770" t="s">
        <v>42</v>
      </c>
      <c r="L2770">
        <v>2</v>
      </c>
      <c r="M2770">
        <v>1011</v>
      </c>
      <c r="O2770" t="s">
        <v>25</v>
      </c>
      <c r="R2770" t="s">
        <v>44</v>
      </c>
      <c r="S2770" s="49" t="str">
        <f t="shared" si="345"/>
        <v>Card</v>
      </c>
      <c r="T2770" s="3">
        <v>0.03</v>
      </c>
      <c r="U2770" s="2">
        <v>5.3000000000000007</v>
      </c>
      <c r="V2770" s="2">
        <v>1.74</v>
      </c>
      <c r="W2770" s="54">
        <f>_xlfn.XLOOKUP(M2770,Market!A:A,Market!F:F,0)</f>
        <v>0.06</v>
      </c>
      <c r="X2770" s="55">
        <f t="shared" si="346"/>
        <v>0.159</v>
      </c>
      <c r="Y2770" s="55">
        <f t="shared" si="347"/>
        <v>3.5600000000000005</v>
      </c>
      <c r="Z2770" s="54">
        <f t="shared" si="348"/>
        <v>0.67169811320754713</v>
      </c>
      <c r="AA2770" s="49" t="str">
        <f t="shared" ca="1" si="349"/>
        <v>N</v>
      </c>
      <c r="AB2770" s="49">
        <f t="shared" ca="1" si="350"/>
        <v>5</v>
      </c>
      <c r="AC2770" s="49" t="str">
        <f t="shared" ca="1" si="351"/>
        <v>N</v>
      </c>
    </row>
    <row r="2771" spans="1:29" x14ac:dyDescent="0.25">
      <c r="A2771">
        <v>1068</v>
      </c>
      <c r="B2771" s="9">
        <v>43576</v>
      </c>
      <c r="C2771" s="50" t="str">
        <f t="shared" si="344"/>
        <v>N</v>
      </c>
      <c r="D2771" s="52">
        <f>_xlfn.XLOOKUP(B2771,Cal_Date!B:B,Cal_Date!A:A,0)</f>
        <v>4</v>
      </c>
      <c r="E2771">
        <v>2019</v>
      </c>
      <c r="F2771" t="s">
        <v>127</v>
      </c>
      <c r="G2771" t="s">
        <v>130</v>
      </c>
      <c r="H2771" t="s">
        <v>11</v>
      </c>
      <c r="I2771" t="s">
        <v>11</v>
      </c>
      <c r="J2771" t="s">
        <v>15</v>
      </c>
      <c r="K2771" t="s">
        <v>42</v>
      </c>
      <c r="L2771">
        <v>1</v>
      </c>
      <c r="M2771">
        <v>1011</v>
      </c>
      <c r="O2771" t="s">
        <v>25</v>
      </c>
      <c r="R2771" t="s">
        <v>44</v>
      </c>
      <c r="S2771" s="49" t="str">
        <f t="shared" si="345"/>
        <v>Card</v>
      </c>
      <c r="T2771" s="3">
        <v>0.03</v>
      </c>
      <c r="U2771" s="2">
        <v>2.6500000000000004</v>
      </c>
      <c r="V2771" s="2">
        <v>0.87</v>
      </c>
      <c r="W2771" s="54">
        <f>_xlfn.XLOOKUP(M2771,Market!A:A,Market!F:F,0)</f>
        <v>0.06</v>
      </c>
      <c r="X2771" s="55">
        <f t="shared" si="346"/>
        <v>7.9500000000000001E-2</v>
      </c>
      <c r="Y2771" s="55">
        <f t="shared" si="347"/>
        <v>1.7800000000000002</v>
      </c>
      <c r="Z2771" s="54">
        <f t="shared" si="348"/>
        <v>0.67169811320754713</v>
      </c>
      <c r="AA2771" s="49" t="str">
        <f t="shared" ca="1" si="349"/>
        <v>N</v>
      </c>
      <c r="AB2771" s="49">
        <f t="shared" ca="1" si="350"/>
        <v>5</v>
      </c>
      <c r="AC2771" s="49" t="str">
        <f t="shared" ca="1" si="351"/>
        <v>N</v>
      </c>
    </row>
    <row r="2772" spans="1:29" x14ac:dyDescent="0.25">
      <c r="A2772">
        <v>1069</v>
      </c>
      <c r="B2772" s="9">
        <v>43576</v>
      </c>
      <c r="C2772" s="50" t="str">
        <f t="shared" si="344"/>
        <v>N</v>
      </c>
      <c r="D2772" s="52">
        <f>_xlfn.XLOOKUP(B2772,Cal_Date!B:B,Cal_Date!A:A,0)</f>
        <v>4</v>
      </c>
      <c r="E2772">
        <v>2019</v>
      </c>
      <c r="F2772" t="s">
        <v>127</v>
      </c>
      <c r="G2772" t="s">
        <v>130</v>
      </c>
      <c r="H2772" t="s">
        <v>11</v>
      </c>
      <c r="I2772" t="s">
        <v>11</v>
      </c>
      <c r="J2772" t="s">
        <v>15</v>
      </c>
      <c r="K2772" t="s">
        <v>42</v>
      </c>
      <c r="L2772">
        <v>2</v>
      </c>
      <c r="M2772">
        <v>1011</v>
      </c>
      <c r="O2772" t="s">
        <v>25</v>
      </c>
      <c r="R2772" t="s">
        <v>44</v>
      </c>
      <c r="S2772" s="49" t="str">
        <f t="shared" si="345"/>
        <v>Card</v>
      </c>
      <c r="T2772" s="3">
        <v>0.03</v>
      </c>
      <c r="U2772" s="2">
        <v>5.3000000000000007</v>
      </c>
      <c r="V2772" s="2">
        <v>1.74</v>
      </c>
      <c r="W2772" s="54">
        <f>_xlfn.XLOOKUP(M2772,Market!A:A,Market!F:F,0)</f>
        <v>0.06</v>
      </c>
      <c r="X2772" s="55">
        <f t="shared" si="346"/>
        <v>0.159</v>
      </c>
      <c r="Y2772" s="55">
        <f t="shared" si="347"/>
        <v>3.5600000000000005</v>
      </c>
      <c r="Z2772" s="54">
        <f t="shared" si="348"/>
        <v>0.67169811320754713</v>
      </c>
      <c r="AA2772" s="49" t="str">
        <f t="shared" ca="1" si="349"/>
        <v>N</v>
      </c>
      <c r="AB2772" s="49">
        <f t="shared" ca="1" si="350"/>
        <v>5</v>
      </c>
      <c r="AC2772" s="49" t="str">
        <f t="shared" ca="1" si="351"/>
        <v>N</v>
      </c>
    </row>
    <row r="2773" spans="1:29" x14ac:dyDescent="0.25">
      <c r="A2773">
        <v>1070</v>
      </c>
      <c r="B2773" s="9">
        <v>43576</v>
      </c>
      <c r="C2773" s="50" t="str">
        <f t="shared" si="344"/>
        <v>N</v>
      </c>
      <c r="D2773" s="52">
        <f>_xlfn.XLOOKUP(B2773,Cal_Date!B:B,Cal_Date!A:A,0)</f>
        <v>4</v>
      </c>
      <c r="E2773">
        <v>2019</v>
      </c>
      <c r="F2773" t="s">
        <v>127</v>
      </c>
      <c r="G2773" t="s">
        <v>130</v>
      </c>
      <c r="H2773" t="s">
        <v>11</v>
      </c>
      <c r="I2773" t="s">
        <v>11</v>
      </c>
      <c r="J2773" t="s">
        <v>15</v>
      </c>
      <c r="K2773" t="s">
        <v>42</v>
      </c>
      <c r="L2773">
        <v>1</v>
      </c>
      <c r="M2773">
        <v>1001</v>
      </c>
      <c r="O2773" t="s">
        <v>25</v>
      </c>
      <c r="R2773" t="s">
        <v>44</v>
      </c>
      <c r="S2773" s="49" t="str">
        <f t="shared" si="345"/>
        <v>Card</v>
      </c>
      <c r="T2773" s="3">
        <v>0.03</v>
      </c>
      <c r="U2773" s="2">
        <v>2.6500000000000004</v>
      </c>
      <c r="V2773" s="2">
        <v>0.87</v>
      </c>
      <c r="W2773" s="54">
        <f>_xlfn.XLOOKUP(M2773,Market!A:A,Market!F:F,0)</f>
        <v>0.06</v>
      </c>
      <c r="X2773" s="55">
        <f t="shared" si="346"/>
        <v>7.9500000000000001E-2</v>
      </c>
      <c r="Y2773" s="55">
        <f t="shared" si="347"/>
        <v>1.7800000000000002</v>
      </c>
      <c r="Z2773" s="54">
        <f t="shared" si="348"/>
        <v>0.67169811320754713</v>
      </c>
      <c r="AA2773" s="49" t="str">
        <f t="shared" ca="1" si="349"/>
        <v>N</v>
      </c>
      <c r="AB2773" s="49">
        <f t="shared" ca="1" si="350"/>
        <v>5</v>
      </c>
      <c r="AC2773" s="49" t="str">
        <f t="shared" ca="1" si="351"/>
        <v>N</v>
      </c>
    </row>
    <row r="2774" spans="1:29" x14ac:dyDescent="0.25">
      <c r="A2774">
        <v>1071</v>
      </c>
      <c r="B2774" s="9">
        <v>43576</v>
      </c>
      <c r="C2774" s="50" t="str">
        <f t="shared" si="344"/>
        <v>N</v>
      </c>
      <c r="D2774" s="52">
        <f>_xlfn.XLOOKUP(B2774,Cal_Date!B:B,Cal_Date!A:A,0)</f>
        <v>4</v>
      </c>
      <c r="E2774">
        <v>2019</v>
      </c>
      <c r="F2774" t="s">
        <v>127</v>
      </c>
      <c r="G2774" t="s">
        <v>130</v>
      </c>
      <c r="H2774" t="s">
        <v>11</v>
      </c>
      <c r="I2774" t="s">
        <v>11</v>
      </c>
      <c r="J2774" t="s">
        <v>15</v>
      </c>
      <c r="K2774" t="s">
        <v>42</v>
      </c>
      <c r="L2774">
        <v>2</v>
      </c>
      <c r="M2774">
        <v>1000</v>
      </c>
      <c r="O2774" t="s">
        <v>25</v>
      </c>
      <c r="R2774" t="s">
        <v>44</v>
      </c>
      <c r="S2774" s="49" t="str">
        <f t="shared" si="345"/>
        <v>Card</v>
      </c>
      <c r="T2774" s="3">
        <v>0.03</v>
      </c>
      <c r="U2774" s="2">
        <v>5.4</v>
      </c>
      <c r="V2774" s="2">
        <v>1.74</v>
      </c>
      <c r="W2774" s="54">
        <f>_xlfn.XLOOKUP(M2774,Market!A:A,Market!F:F,0)</f>
        <v>0.08</v>
      </c>
      <c r="X2774" s="55">
        <f t="shared" si="346"/>
        <v>0.16200000000000001</v>
      </c>
      <c r="Y2774" s="55">
        <f t="shared" si="347"/>
        <v>3.66</v>
      </c>
      <c r="Z2774" s="54">
        <f t="shared" si="348"/>
        <v>0.67777777777777781</v>
      </c>
      <c r="AA2774" s="49" t="str">
        <f t="shared" ca="1" si="349"/>
        <v>N</v>
      </c>
      <c r="AB2774" s="49">
        <f t="shared" ca="1" si="350"/>
        <v>5</v>
      </c>
      <c r="AC2774" s="49" t="str">
        <f t="shared" ca="1" si="351"/>
        <v>N</v>
      </c>
    </row>
    <row r="2775" spans="1:29" x14ac:dyDescent="0.25">
      <c r="A2775">
        <v>1072</v>
      </c>
      <c r="B2775" s="9">
        <v>43576</v>
      </c>
      <c r="C2775" s="50" t="str">
        <f t="shared" si="344"/>
        <v>N</v>
      </c>
      <c r="D2775" s="52">
        <f>_xlfn.XLOOKUP(B2775,Cal_Date!B:B,Cal_Date!A:A,0)</f>
        <v>4</v>
      </c>
      <c r="E2775">
        <v>2019</v>
      </c>
      <c r="F2775" t="s">
        <v>127</v>
      </c>
      <c r="G2775" t="s">
        <v>130</v>
      </c>
      <c r="H2775" t="s">
        <v>11</v>
      </c>
      <c r="I2775" t="s">
        <v>11</v>
      </c>
      <c r="J2775" t="s">
        <v>15</v>
      </c>
      <c r="K2775" t="s">
        <v>42</v>
      </c>
      <c r="L2775">
        <v>1</v>
      </c>
      <c r="M2775">
        <v>1000</v>
      </c>
      <c r="O2775" t="s">
        <v>25</v>
      </c>
      <c r="R2775" t="s">
        <v>44</v>
      </c>
      <c r="S2775" s="49" t="str">
        <f t="shared" si="345"/>
        <v>Card</v>
      </c>
      <c r="T2775" s="3">
        <v>0.03</v>
      </c>
      <c r="U2775" s="2">
        <v>2.7</v>
      </c>
      <c r="V2775" s="2">
        <v>0.87</v>
      </c>
      <c r="W2775" s="54">
        <f>_xlfn.XLOOKUP(M2775,Market!A:A,Market!F:F,0)</f>
        <v>0.08</v>
      </c>
      <c r="X2775" s="55">
        <f t="shared" si="346"/>
        <v>8.1000000000000003E-2</v>
      </c>
      <c r="Y2775" s="55">
        <f t="shared" si="347"/>
        <v>1.83</v>
      </c>
      <c r="Z2775" s="54">
        <f t="shared" si="348"/>
        <v>0.67777777777777781</v>
      </c>
      <c r="AA2775" s="49" t="str">
        <f t="shared" ca="1" si="349"/>
        <v>N</v>
      </c>
      <c r="AB2775" s="49">
        <f t="shared" ca="1" si="350"/>
        <v>5</v>
      </c>
      <c r="AC2775" s="49" t="str">
        <f t="shared" ca="1" si="351"/>
        <v>N</v>
      </c>
    </row>
    <row r="2776" spans="1:29" x14ac:dyDescent="0.25">
      <c r="A2776">
        <v>1073</v>
      </c>
      <c r="B2776" s="9">
        <v>43576</v>
      </c>
      <c r="C2776" s="50" t="str">
        <f t="shared" si="344"/>
        <v>N</v>
      </c>
      <c r="D2776" s="52">
        <f>_xlfn.XLOOKUP(B2776,Cal_Date!B:B,Cal_Date!A:A,0)</f>
        <v>4</v>
      </c>
      <c r="E2776">
        <v>2019</v>
      </c>
      <c r="F2776" t="s">
        <v>127</v>
      </c>
      <c r="G2776" t="s">
        <v>130</v>
      </c>
      <c r="H2776" t="s">
        <v>11</v>
      </c>
      <c r="I2776" t="s">
        <v>11</v>
      </c>
      <c r="J2776" t="s">
        <v>15</v>
      </c>
      <c r="K2776" t="s">
        <v>42</v>
      </c>
      <c r="L2776">
        <v>1</v>
      </c>
      <c r="M2776">
        <v>1002</v>
      </c>
      <c r="O2776" t="s">
        <v>28</v>
      </c>
      <c r="R2776" t="s">
        <v>44</v>
      </c>
      <c r="S2776" s="49" t="str">
        <f t="shared" si="345"/>
        <v>Card</v>
      </c>
      <c r="T2776" s="3">
        <v>0.03</v>
      </c>
      <c r="U2776" s="2">
        <v>2.6500000000000004</v>
      </c>
      <c r="V2776" s="2">
        <v>0.87</v>
      </c>
      <c r="W2776" s="54">
        <f>_xlfn.XLOOKUP(M2776,Market!A:A,Market!F:F,0)</f>
        <v>0.06</v>
      </c>
      <c r="X2776" s="55">
        <f t="shared" si="346"/>
        <v>7.9500000000000001E-2</v>
      </c>
      <c r="Y2776" s="55">
        <f t="shared" si="347"/>
        <v>1.7800000000000002</v>
      </c>
      <c r="Z2776" s="54">
        <f t="shared" si="348"/>
        <v>0.67169811320754713</v>
      </c>
      <c r="AA2776" s="49" t="str">
        <f t="shared" ca="1" si="349"/>
        <v>N</v>
      </c>
      <c r="AB2776" s="49">
        <f t="shared" ca="1" si="350"/>
        <v>5</v>
      </c>
      <c r="AC2776" s="49" t="str">
        <f t="shared" ca="1" si="351"/>
        <v>N</v>
      </c>
    </row>
    <row r="2777" spans="1:29" x14ac:dyDescent="0.25">
      <c r="A2777">
        <v>1074</v>
      </c>
      <c r="B2777" s="9">
        <v>43576</v>
      </c>
      <c r="C2777" s="50" t="str">
        <f t="shared" si="344"/>
        <v>N</v>
      </c>
      <c r="D2777" s="52">
        <f>_xlfn.XLOOKUP(B2777,Cal_Date!B:B,Cal_Date!A:A,0)</f>
        <v>4</v>
      </c>
      <c r="E2777">
        <v>2019</v>
      </c>
      <c r="F2777" t="s">
        <v>127</v>
      </c>
      <c r="G2777" t="s">
        <v>130</v>
      </c>
      <c r="H2777" t="s">
        <v>14</v>
      </c>
      <c r="I2777" t="s">
        <v>18</v>
      </c>
      <c r="J2777" t="s">
        <v>15</v>
      </c>
      <c r="K2777" t="s">
        <v>43</v>
      </c>
      <c r="L2777">
        <v>1</v>
      </c>
      <c r="M2777">
        <v>1003</v>
      </c>
      <c r="O2777" t="s">
        <v>25</v>
      </c>
      <c r="R2777" t="s">
        <v>44</v>
      </c>
      <c r="S2777" s="49" t="str">
        <f t="shared" si="345"/>
        <v>Card</v>
      </c>
      <c r="T2777" s="3">
        <v>0.03</v>
      </c>
      <c r="U2777" s="2">
        <v>7.42</v>
      </c>
      <c r="V2777" s="2">
        <v>2.2200000000000002</v>
      </c>
      <c r="W2777" s="54">
        <f>_xlfn.XLOOKUP(M2777,Market!A:A,Market!F:F,0)</f>
        <v>0.06</v>
      </c>
      <c r="X2777" s="55">
        <f t="shared" si="346"/>
        <v>0.22259999999999999</v>
      </c>
      <c r="Y2777" s="55">
        <f t="shared" si="347"/>
        <v>5.1999999999999993</v>
      </c>
      <c r="Z2777" s="54">
        <f t="shared" si="348"/>
        <v>0.70080862533692712</v>
      </c>
      <c r="AA2777" s="49" t="str">
        <f t="shared" ca="1" si="349"/>
        <v>N</v>
      </c>
      <c r="AB2777" s="49">
        <f t="shared" ca="1" si="350"/>
        <v>5</v>
      </c>
      <c r="AC2777" s="49" t="str">
        <f t="shared" ca="1" si="351"/>
        <v>N</v>
      </c>
    </row>
    <row r="2778" spans="1:29" x14ac:dyDescent="0.25">
      <c r="A2778">
        <v>1075</v>
      </c>
      <c r="B2778" s="9">
        <v>43576</v>
      </c>
      <c r="C2778" s="50" t="str">
        <f t="shared" si="344"/>
        <v>N</v>
      </c>
      <c r="D2778" s="52">
        <f>_xlfn.XLOOKUP(B2778,Cal_Date!B:B,Cal_Date!A:A,0)</f>
        <v>4</v>
      </c>
      <c r="E2778">
        <v>2019</v>
      </c>
      <c r="F2778" t="s">
        <v>127</v>
      </c>
      <c r="G2778" t="s">
        <v>130</v>
      </c>
      <c r="H2778" t="s">
        <v>11</v>
      </c>
      <c r="I2778" t="s">
        <v>11</v>
      </c>
      <c r="J2778" t="s">
        <v>15</v>
      </c>
      <c r="K2778" t="s">
        <v>42</v>
      </c>
      <c r="L2778">
        <v>1</v>
      </c>
      <c r="M2778">
        <v>1005</v>
      </c>
      <c r="O2778" t="s">
        <v>25</v>
      </c>
      <c r="R2778" t="s">
        <v>44</v>
      </c>
      <c r="S2778" s="49" t="str">
        <f t="shared" si="345"/>
        <v>Card</v>
      </c>
      <c r="T2778" s="3">
        <v>0.03</v>
      </c>
      <c r="U2778" s="2">
        <v>2.7225000000000001</v>
      </c>
      <c r="V2778" s="2">
        <v>0.87</v>
      </c>
      <c r="W2778" s="54">
        <f>_xlfn.XLOOKUP(M2778,Market!A:A,Market!F:F,0)</f>
        <v>8.8999999999999996E-2</v>
      </c>
      <c r="X2778" s="55">
        <f t="shared" si="346"/>
        <v>8.1674999999999998E-2</v>
      </c>
      <c r="Y2778" s="55">
        <f t="shared" si="347"/>
        <v>1.8525</v>
      </c>
      <c r="Z2778" s="54">
        <f t="shared" si="348"/>
        <v>0.68044077134986225</v>
      </c>
      <c r="AA2778" s="49" t="str">
        <f t="shared" ca="1" si="349"/>
        <v>N</v>
      </c>
      <c r="AB2778" s="49">
        <f t="shared" ca="1" si="350"/>
        <v>5</v>
      </c>
      <c r="AC2778" s="49" t="str">
        <f t="shared" ca="1" si="351"/>
        <v>N</v>
      </c>
    </row>
    <row r="2779" spans="1:29" x14ac:dyDescent="0.25">
      <c r="A2779">
        <v>1076</v>
      </c>
      <c r="B2779" s="9">
        <v>43576</v>
      </c>
      <c r="C2779" s="50" t="str">
        <f t="shared" si="344"/>
        <v>N</v>
      </c>
      <c r="D2779" s="52">
        <f>_xlfn.XLOOKUP(B2779,Cal_Date!B:B,Cal_Date!A:A,0)</f>
        <v>4</v>
      </c>
      <c r="E2779">
        <v>2019</v>
      </c>
      <c r="F2779" t="s">
        <v>127</v>
      </c>
      <c r="G2779" t="s">
        <v>130</v>
      </c>
      <c r="H2779" t="s">
        <v>11</v>
      </c>
      <c r="I2779" t="s">
        <v>11</v>
      </c>
      <c r="J2779" t="s">
        <v>15</v>
      </c>
      <c r="K2779" t="s">
        <v>42</v>
      </c>
      <c r="L2779">
        <v>2</v>
      </c>
      <c r="M2779">
        <v>1005</v>
      </c>
      <c r="O2779" t="s">
        <v>25</v>
      </c>
      <c r="R2779" t="s">
        <v>44</v>
      </c>
      <c r="S2779" s="49" t="str">
        <f t="shared" si="345"/>
        <v>Card</v>
      </c>
      <c r="T2779" s="3">
        <v>0.03</v>
      </c>
      <c r="U2779" s="2">
        <v>5.4450000000000003</v>
      </c>
      <c r="V2779" s="2">
        <v>1.74</v>
      </c>
      <c r="W2779" s="54">
        <f>_xlfn.XLOOKUP(M2779,Market!A:A,Market!F:F,0)</f>
        <v>8.8999999999999996E-2</v>
      </c>
      <c r="X2779" s="55">
        <f t="shared" si="346"/>
        <v>0.16335</v>
      </c>
      <c r="Y2779" s="55">
        <f t="shared" si="347"/>
        <v>3.7050000000000001</v>
      </c>
      <c r="Z2779" s="54">
        <f t="shared" si="348"/>
        <v>0.68044077134986225</v>
      </c>
      <c r="AA2779" s="49" t="str">
        <f t="shared" ca="1" si="349"/>
        <v>N</v>
      </c>
      <c r="AB2779" s="49">
        <f t="shared" ca="1" si="350"/>
        <v>5</v>
      </c>
      <c r="AC2779" s="49" t="str">
        <f t="shared" ca="1" si="351"/>
        <v>N</v>
      </c>
    </row>
    <row r="2780" spans="1:29" x14ac:dyDescent="0.25">
      <c r="A2780">
        <v>1077</v>
      </c>
      <c r="B2780" s="9">
        <v>43576</v>
      </c>
      <c r="C2780" s="50" t="str">
        <f t="shared" si="344"/>
        <v>N</v>
      </c>
      <c r="D2780" s="52">
        <f>_xlfn.XLOOKUP(B2780,Cal_Date!B:B,Cal_Date!A:A,0)</f>
        <v>4</v>
      </c>
      <c r="E2780">
        <v>2019</v>
      </c>
      <c r="F2780" t="s">
        <v>127</v>
      </c>
      <c r="G2780" t="s">
        <v>130</v>
      </c>
      <c r="H2780" t="s">
        <v>11</v>
      </c>
      <c r="I2780" t="s">
        <v>11</v>
      </c>
      <c r="J2780" t="s">
        <v>15</v>
      </c>
      <c r="K2780" t="s">
        <v>42</v>
      </c>
      <c r="L2780">
        <v>1</v>
      </c>
      <c r="M2780">
        <v>1006</v>
      </c>
      <c r="O2780" t="s">
        <v>28</v>
      </c>
      <c r="R2780" t="s">
        <v>44</v>
      </c>
      <c r="S2780" s="49" t="str">
        <f t="shared" si="345"/>
        <v>Card</v>
      </c>
      <c r="T2780" s="3">
        <v>0.03</v>
      </c>
      <c r="U2780" s="2">
        <v>2.7225000000000001</v>
      </c>
      <c r="V2780" s="2">
        <v>0.87</v>
      </c>
      <c r="W2780" s="54">
        <f>_xlfn.XLOOKUP(M2780,Market!A:A,Market!F:F,0)</f>
        <v>8.8999999999999996E-2</v>
      </c>
      <c r="X2780" s="55">
        <f t="shared" si="346"/>
        <v>8.1674999999999998E-2</v>
      </c>
      <c r="Y2780" s="55">
        <f t="shared" si="347"/>
        <v>1.8525</v>
      </c>
      <c r="Z2780" s="54">
        <f t="shared" si="348"/>
        <v>0.68044077134986225</v>
      </c>
      <c r="AA2780" s="49" t="str">
        <f t="shared" ca="1" si="349"/>
        <v>N</v>
      </c>
      <c r="AB2780" s="49">
        <f t="shared" ca="1" si="350"/>
        <v>5</v>
      </c>
      <c r="AC2780" s="49" t="str">
        <f t="shared" ca="1" si="351"/>
        <v>N</v>
      </c>
    </row>
    <row r="2781" spans="1:29" x14ac:dyDescent="0.25">
      <c r="A2781">
        <v>1078</v>
      </c>
      <c r="B2781" s="9">
        <v>43576</v>
      </c>
      <c r="C2781" s="50" t="str">
        <f t="shared" si="344"/>
        <v>N</v>
      </c>
      <c r="D2781" s="52">
        <f>_xlfn.XLOOKUP(B2781,Cal_Date!B:B,Cal_Date!A:A,0)</f>
        <v>4</v>
      </c>
      <c r="E2781">
        <v>2019</v>
      </c>
      <c r="F2781" t="s">
        <v>127</v>
      </c>
      <c r="G2781" t="s">
        <v>130</v>
      </c>
      <c r="H2781" t="s">
        <v>11</v>
      </c>
      <c r="I2781" t="s">
        <v>11</v>
      </c>
      <c r="J2781" t="s">
        <v>15</v>
      </c>
      <c r="K2781" t="s">
        <v>42</v>
      </c>
      <c r="L2781">
        <v>1</v>
      </c>
      <c r="M2781">
        <v>1007</v>
      </c>
      <c r="O2781" t="s">
        <v>28</v>
      </c>
      <c r="R2781" t="s">
        <v>44</v>
      </c>
      <c r="S2781" s="49" t="str">
        <f t="shared" si="345"/>
        <v>Card</v>
      </c>
      <c r="T2781" s="3">
        <v>0.03</v>
      </c>
      <c r="U2781" s="2">
        <v>2.7225000000000001</v>
      </c>
      <c r="V2781" s="2">
        <v>0.87</v>
      </c>
      <c r="W2781" s="54">
        <f>_xlfn.XLOOKUP(M2781,Market!A:A,Market!F:F,0)</f>
        <v>8.8999999999999996E-2</v>
      </c>
      <c r="X2781" s="55">
        <f t="shared" si="346"/>
        <v>8.1674999999999998E-2</v>
      </c>
      <c r="Y2781" s="55">
        <f t="shared" si="347"/>
        <v>1.8525</v>
      </c>
      <c r="Z2781" s="54">
        <f t="shared" si="348"/>
        <v>0.68044077134986225</v>
      </c>
      <c r="AA2781" s="49" t="str">
        <f t="shared" ca="1" si="349"/>
        <v>N</v>
      </c>
      <c r="AB2781" s="49">
        <f t="shared" ca="1" si="350"/>
        <v>5</v>
      </c>
      <c r="AC2781" s="49" t="str">
        <f t="shared" ca="1" si="351"/>
        <v>N</v>
      </c>
    </row>
    <row r="2782" spans="1:29" x14ac:dyDescent="0.25">
      <c r="A2782">
        <v>1079</v>
      </c>
      <c r="B2782" s="9">
        <v>43576</v>
      </c>
      <c r="C2782" s="50" t="str">
        <f t="shared" si="344"/>
        <v>N</v>
      </c>
      <c r="D2782" s="52">
        <f>_xlfn.XLOOKUP(B2782,Cal_Date!B:B,Cal_Date!A:A,0)</f>
        <v>4</v>
      </c>
      <c r="E2782">
        <v>2019</v>
      </c>
      <c r="F2782" t="s">
        <v>127</v>
      </c>
      <c r="G2782" t="s">
        <v>130</v>
      </c>
      <c r="H2782" t="s">
        <v>48</v>
      </c>
      <c r="I2782" t="s">
        <v>18</v>
      </c>
      <c r="J2782" t="s">
        <v>10</v>
      </c>
      <c r="K2782" t="s">
        <v>43</v>
      </c>
      <c r="L2782">
        <v>1</v>
      </c>
      <c r="M2782">
        <v>1008</v>
      </c>
      <c r="O2782" t="s">
        <v>28</v>
      </c>
      <c r="R2782" t="s">
        <v>44</v>
      </c>
      <c r="S2782" s="49" t="str">
        <f t="shared" si="345"/>
        <v>Card</v>
      </c>
      <c r="T2782" s="3">
        <v>0.03</v>
      </c>
      <c r="U2782" s="2">
        <v>7.6229999999999993</v>
      </c>
      <c r="V2782" s="2">
        <v>1.46</v>
      </c>
      <c r="W2782" s="54">
        <f>_xlfn.XLOOKUP(M2782,Market!A:A,Market!F:F,0)</f>
        <v>8.8999999999999996E-2</v>
      </c>
      <c r="X2782" s="55">
        <f t="shared" si="346"/>
        <v>0.22868999999999998</v>
      </c>
      <c r="Y2782" s="55">
        <f t="shared" si="347"/>
        <v>6.1629999999999994</v>
      </c>
      <c r="Z2782" s="54">
        <f t="shared" si="348"/>
        <v>0.80847435392889933</v>
      </c>
      <c r="AA2782" s="49" t="str">
        <f t="shared" ca="1" si="349"/>
        <v>N</v>
      </c>
      <c r="AB2782" s="49">
        <f t="shared" ca="1" si="350"/>
        <v>5</v>
      </c>
      <c r="AC2782" s="49" t="str">
        <f t="shared" ca="1" si="351"/>
        <v>N</v>
      </c>
    </row>
    <row r="2783" spans="1:29" x14ac:dyDescent="0.25">
      <c r="A2783">
        <v>1080</v>
      </c>
      <c r="B2783" s="9">
        <v>43576</v>
      </c>
      <c r="C2783" s="50" t="str">
        <f t="shared" si="344"/>
        <v>N</v>
      </c>
      <c r="D2783" s="52">
        <f>_xlfn.XLOOKUP(B2783,Cal_Date!B:B,Cal_Date!A:A,0)</f>
        <v>4</v>
      </c>
      <c r="E2783">
        <v>2019</v>
      </c>
      <c r="F2783" t="s">
        <v>127</v>
      </c>
      <c r="G2783" t="s">
        <v>130</v>
      </c>
      <c r="H2783" t="s">
        <v>14</v>
      </c>
      <c r="I2783" t="s">
        <v>13</v>
      </c>
      <c r="J2783" t="s">
        <v>15</v>
      </c>
      <c r="K2783" t="s">
        <v>43</v>
      </c>
      <c r="L2783">
        <v>1</v>
      </c>
      <c r="M2783">
        <v>1009</v>
      </c>
      <c r="O2783" t="s">
        <v>28</v>
      </c>
      <c r="R2783" t="s">
        <v>44</v>
      </c>
      <c r="S2783" s="49" t="str">
        <f t="shared" si="345"/>
        <v>Card</v>
      </c>
      <c r="T2783" s="3">
        <v>0.03</v>
      </c>
      <c r="U2783" s="2">
        <v>7.6229999999999993</v>
      </c>
      <c r="V2783" s="2">
        <v>2.2400000000000002</v>
      </c>
      <c r="W2783" s="54">
        <f>_xlfn.XLOOKUP(M2783,Market!A:A,Market!F:F,0)</f>
        <v>8.8999999999999996E-2</v>
      </c>
      <c r="X2783" s="55">
        <f t="shared" si="346"/>
        <v>0.22868999999999998</v>
      </c>
      <c r="Y2783" s="55">
        <f t="shared" si="347"/>
        <v>5.3829999999999991</v>
      </c>
      <c r="Z2783" s="54">
        <f t="shared" si="348"/>
        <v>0.70615243342516065</v>
      </c>
      <c r="AA2783" s="49" t="str">
        <f t="shared" ca="1" si="349"/>
        <v>N</v>
      </c>
      <c r="AB2783" s="49">
        <f t="shared" ca="1" si="350"/>
        <v>5</v>
      </c>
      <c r="AC2783" s="49" t="str">
        <f t="shared" ca="1" si="351"/>
        <v>N</v>
      </c>
    </row>
    <row r="2784" spans="1:29" x14ac:dyDescent="0.25">
      <c r="A2784">
        <v>1081</v>
      </c>
      <c r="B2784" s="9">
        <v>43576</v>
      </c>
      <c r="C2784" s="50" t="str">
        <f t="shared" si="344"/>
        <v>N</v>
      </c>
      <c r="D2784" s="52">
        <f>_xlfn.XLOOKUP(B2784,Cal_Date!B:B,Cal_Date!A:A,0)</f>
        <v>4</v>
      </c>
      <c r="E2784">
        <v>2019</v>
      </c>
      <c r="F2784" t="s">
        <v>127</v>
      </c>
      <c r="G2784" t="s">
        <v>130</v>
      </c>
      <c r="H2784" t="s">
        <v>14</v>
      </c>
      <c r="I2784" t="s">
        <v>18</v>
      </c>
      <c r="J2784" t="s">
        <v>15</v>
      </c>
      <c r="K2784" t="s">
        <v>43</v>
      </c>
      <c r="L2784">
        <v>1</v>
      </c>
      <c r="M2784">
        <v>1006</v>
      </c>
      <c r="O2784" t="s">
        <v>28</v>
      </c>
      <c r="R2784" t="s">
        <v>44</v>
      </c>
      <c r="S2784" s="49" t="str">
        <f t="shared" si="345"/>
        <v>Card</v>
      </c>
      <c r="T2784" s="3">
        <v>0.03</v>
      </c>
      <c r="U2784" s="2">
        <v>7.0785</v>
      </c>
      <c r="V2784" s="2">
        <v>2.1</v>
      </c>
      <c r="W2784" s="54">
        <f>_xlfn.XLOOKUP(M2784,Market!A:A,Market!F:F,0)</f>
        <v>8.8999999999999996E-2</v>
      </c>
      <c r="X2784" s="55">
        <f t="shared" si="346"/>
        <v>0.21235499999999999</v>
      </c>
      <c r="Y2784" s="55">
        <f t="shared" si="347"/>
        <v>4.9785000000000004</v>
      </c>
      <c r="Z2784" s="54">
        <f t="shared" si="348"/>
        <v>0.70332697605424888</v>
      </c>
      <c r="AA2784" s="49" t="str">
        <f t="shared" ca="1" si="349"/>
        <v>N</v>
      </c>
      <c r="AB2784" s="49">
        <f t="shared" ca="1" si="350"/>
        <v>5</v>
      </c>
      <c r="AC2784" s="49" t="str">
        <f t="shared" ca="1" si="351"/>
        <v>N</v>
      </c>
    </row>
    <row r="2785" spans="1:29" x14ac:dyDescent="0.25">
      <c r="A2785">
        <v>1082</v>
      </c>
      <c r="B2785" s="9">
        <v>43576</v>
      </c>
      <c r="C2785" s="50" t="str">
        <f t="shared" si="344"/>
        <v>N</v>
      </c>
      <c r="D2785" s="52">
        <f>_xlfn.XLOOKUP(B2785,Cal_Date!B:B,Cal_Date!A:A,0)</f>
        <v>4</v>
      </c>
      <c r="E2785">
        <v>2019</v>
      </c>
      <c r="F2785" t="s">
        <v>127</v>
      </c>
      <c r="G2785" t="s">
        <v>130</v>
      </c>
      <c r="H2785" t="s">
        <v>11</v>
      </c>
      <c r="I2785" t="s">
        <v>11</v>
      </c>
      <c r="J2785" t="s">
        <v>15</v>
      </c>
      <c r="K2785" t="s">
        <v>42</v>
      </c>
      <c r="L2785">
        <v>2</v>
      </c>
      <c r="M2785">
        <v>1007</v>
      </c>
      <c r="O2785" t="s">
        <v>28</v>
      </c>
      <c r="R2785" t="s">
        <v>44</v>
      </c>
      <c r="S2785" s="49" t="str">
        <f t="shared" si="345"/>
        <v>Card</v>
      </c>
      <c r="T2785" s="3">
        <v>0.03</v>
      </c>
      <c r="U2785" s="2">
        <v>5.4450000000000003</v>
      </c>
      <c r="V2785" s="2">
        <v>1.74</v>
      </c>
      <c r="W2785" s="54">
        <f>_xlfn.XLOOKUP(M2785,Market!A:A,Market!F:F,0)</f>
        <v>8.8999999999999996E-2</v>
      </c>
      <c r="X2785" s="55">
        <f t="shared" si="346"/>
        <v>0.16335</v>
      </c>
      <c r="Y2785" s="55">
        <f t="shared" si="347"/>
        <v>3.7050000000000001</v>
      </c>
      <c r="Z2785" s="54">
        <f t="shared" si="348"/>
        <v>0.68044077134986225</v>
      </c>
      <c r="AA2785" s="49" t="str">
        <f t="shared" ca="1" si="349"/>
        <v>N</v>
      </c>
      <c r="AB2785" s="49">
        <f t="shared" ca="1" si="350"/>
        <v>5</v>
      </c>
      <c r="AC2785" s="49" t="str">
        <f t="shared" ca="1" si="351"/>
        <v>N</v>
      </c>
    </row>
    <row r="2786" spans="1:29" x14ac:dyDescent="0.25">
      <c r="A2786">
        <v>1083</v>
      </c>
      <c r="B2786" s="9">
        <v>43576</v>
      </c>
      <c r="C2786" s="50" t="str">
        <f t="shared" si="344"/>
        <v>N</v>
      </c>
      <c r="D2786" s="52">
        <f>_xlfn.XLOOKUP(B2786,Cal_Date!B:B,Cal_Date!A:A,0)</f>
        <v>4</v>
      </c>
      <c r="E2786">
        <v>2019</v>
      </c>
      <c r="F2786" t="s">
        <v>127</v>
      </c>
      <c r="G2786" t="s">
        <v>130</v>
      </c>
      <c r="H2786" t="s">
        <v>48</v>
      </c>
      <c r="I2786" t="s">
        <v>18</v>
      </c>
      <c r="J2786" t="s">
        <v>10</v>
      </c>
      <c r="K2786" t="s">
        <v>43</v>
      </c>
      <c r="L2786">
        <v>2</v>
      </c>
      <c r="M2786">
        <v>1007</v>
      </c>
      <c r="O2786" t="s">
        <v>28</v>
      </c>
      <c r="R2786" t="s">
        <v>44</v>
      </c>
      <c r="S2786" s="49" t="str">
        <f t="shared" si="345"/>
        <v>Card</v>
      </c>
      <c r="T2786" s="3">
        <v>0.03</v>
      </c>
      <c r="U2786" s="2">
        <v>15.245999999999999</v>
      </c>
      <c r="V2786" s="2">
        <v>2.92</v>
      </c>
      <c r="W2786" s="54">
        <f>_xlfn.XLOOKUP(M2786,Market!A:A,Market!F:F,0)</f>
        <v>8.8999999999999996E-2</v>
      </c>
      <c r="X2786" s="55">
        <f t="shared" si="346"/>
        <v>0.45737999999999995</v>
      </c>
      <c r="Y2786" s="55">
        <f t="shared" si="347"/>
        <v>12.325999999999999</v>
      </c>
      <c r="Z2786" s="54">
        <f t="shared" si="348"/>
        <v>0.80847435392889933</v>
      </c>
      <c r="AA2786" s="49" t="str">
        <f t="shared" ca="1" si="349"/>
        <v>N</v>
      </c>
      <c r="AB2786" s="49">
        <f t="shared" ca="1" si="350"/>
        <v>5</v>
      </c>
      <c r="AC2786" s="49" t="str">
        <f t="shared" ca="1" si="351"/>
        <v>N</v>
      </c>
    </row>
    <row r="2787" spans="1:29" x14ac:dyDescent="0.25">
      <c r="A2787">
        <v>1084</v>
      </c>
      <c r="B2787" s="9">
        <v>43576</v>
      </c>
      <c r="C2787" s="50" t="str">
        <f t="shared" si="344"/>
        <v>N</v>
      </c>
      <c r="D2787" s="52">
        <f>_xlfn.XLOOKUP(B2787,Cal_Date!B:B,Cal_Date!A:A,0)</f>
        <v>4</v>
      </c>
      <c r="E2787">
        <v>2019</v>
      </c>
      <c r="F2787" t="s">
        <v>127</v>
      </c>
      <c r="G2787" t="s">
        <v>130</v>
      </c>
      <c r="H2787" t="s">
        <v>11</v>
      </c>
      <c r="I2787" t="s">
        <v>13</v>
      </c>
      <c r="J2787" t="s">
        <v>15</v>
      </c>
      <c r="K2787" t="s">
        <v>42</v>
      </c>
      <c r="L2787">
        <v>1</v>
      </c>
      <c r="M2787">
        <v>1007</v>
      </c>
      <c r="O2787" t="s">
        <v>28</v>
      </c>
      <c r="R2787" t="s">
        <v>44</v>
      </c>
      <c r="S2787" s="49" t="str">
        <f t="shared" si="345"/>
        <v>Card</v>
      </c>
      <c r="T2787" s="3">
        <v>0.03</v>
      </c>
      <c r="U2787" s="2">
        <v>2.7225000000000001</v>
      </c>
      <c r="V2787" s="2">
        <v>1.42</v>
      </c>
      <c r="W2787" s="54">
        <f>_xlfn.XLOOKUP(M2787,Market!A:A,Market!F:F,0)</f>
        <v>8.8999999999999996E-2</v>
      </c>
      <c r="X2787" s="55">
        <f t="shared" si="346"/>
        <v>8.1674999999999998E-2</v>
      </c>
      <c r="Y2787" s="55">
        <f t="shared" si="347"/>
        <v>1.3025000000000002</v>
      </c>
      <c r="Z2787" s="54">
        <f t="shared" si="348"/>
        <v>0.47842056932966032</v>
      </c>
      <c r="AA2787" s="49" t="str">
        <f t="shared" ca="1" si="349"/>
        <v>N</v>
      </c>
      <c r="AB2787" s="49">
        <f t="shared" ca="1" si="350"/>
        <v>5</v>
      </c>
      <c r="AC2787" s="49" t="str">
        <f t="shared" ca="1" si="351"/>
        <v>N</v>
      </c>
    </row>
    <row r="2788" spans="1:29" x14ac:dyDescent="0.25">
      <c r="A2788">
        <v>1085</v>
      </c>
      <c r="B2788" s="9">
        <v>43576</v>
      </c>
      <c r="C2788" s="50" t="str">
        <f t="shared" si="344"/>
        <v>N</v>
      </c>
      <c r="D2788" s="52">
        <f>_xlfn.XLOOKUP(B2788,Cal_Date!B:B,Cal_Date!A:A,0)</f>
        <v>4</v>
      </c>
      <c r="E2788">
        <v>2019</v>
      </c>
      <c r="F2788" t="s">
        <v>127</v>
      </c>
      <c r="G2788" t="s">
        <v>130</v>
      </c>
      <c r="H2788" t="s">
        <v>11</v>
      </c>
      <c r="I2788" t="s">
        <v>11</v>
      </c>
      <c r="J2788" t="s">
        <v>15</v>
      </c>
      <c r="K2788" t="s">
        <v>42</v>
      </c>
      <c r="L2788">
        <v>1</v>
      </c>
      <c r="M2788">
        <v>1005</v>
      </c>
      <c r="O2788" t="s">
        <v>25</v>
      </c>
      <c r="R2788" t="s">
        <v>44</v>
      </c>
      <c r="S2788" s="49" t="str">
        <f t="shared" si="345"/>
        <v>Card</v>
      </c>
      <c r="T2788" s="3">
        <v>0.03</v>
      </c>
      <c r="U2788" s="2">
        <v>2.7225000000000001</v>
      </c>
      <c r="V2788" s="2">
        <v>0.87</v>
      </c>
      <c r="W2788" s="54">
        <f>_xlfn.XLOOKUP(M2788,Market!A:A,Market!F:F,0)</f>
        <v>8.8999999999999996E-2</v>
      </c>
      <c r="X2788" s="55">
        <f t="shared" si="346"/>
        <v>8.1674999999999998E-2</v>
      </c>
      <c r="Y2788" s="55">
        <f t="shared" si="347"/>
        <v>1.8525</v>
      </c>
      <c r="Z2788" s="54">
        <f t="shared" si="348"/>
        <v>0.68044077134986225</v>
      </c>
      <c r="AA2788" s="49" t="str">
        <f t="shared" ca="1" si="349"/>
        <v>N</v>
      </c>
      <c r="AB2788" s="49">
        <f t="shared" ca="1" si="350"/>
        <v>5</v>
      </c>
      <c r="AC2788" s="49" t="str">
        <f t="shared" ca="1" si="351"/>
        <v>N</v>
      </c>
    </row>
    <row r="2789" spans="1:29" x14ac:dyDescent="0.25">
      <c r="A2789">
        <v>1086</v>
      </c>
      <c r="B2789" s="9">
        <v>43576</v>
      </c>
      <c r="C2789" s="50" t="str">
        <f t="shared" si="344"/>
        <v>N</v>
      </c>
      <c r="D2789" s="52">
        <f>_xlfn.XLOOKUP(B2789,Cal_Date!B:B,Cal_Date!A:A,0)</f>
        <v>4</v>
      </c>
      <c r="E2789">
        <v>2019</v>
      </c>
      <c r="F2789" t="s">
        <v>127</v>
      </c>
      <c r="G2789" t="s">
        <v>130</v>
      </c>
      <c r="H2789" t="s">
        <v>11</v>
      </c>
      <c r="I2789" t="s">
        <v>11</v>
      </c>
      <c r="J2789" t="s">
        <v>15</v>
      </c>
      <c r="K2789" t="s">
        <v>42</v>
      </c>
      <c r="L2789">
        <v>1</v>
      </c>
      <c r="M2789">
        <v>1005</v>
      </c>
      <c r="O2789" t="s">
        <v>25</v>
      </c>
      <c r="R2789" t="s">
        <v>46</v>
      </c>
      <c r="S2789" s="49" t="str">
        <f t="shared" si="345"/>
        <v>Card</v>
      </c>
      <c r="T2789" s="3">
        <v>0.04</v>
      </c>
      <c r="U2789" s="2">
        <v>2.7225000000000001</v>
      </c>
      <c r="V2789" s="2">
        <v>0.87</v>
      </c>
      <c r="W2789" s="54">
        <f>_xlfn.XLOOKUP(M2789,Market!A:A,Market!F:F,0)</f>
        <v>8.8999999999999996E-2</v>
      </c>
      <c r="X2789" s="55">
        <f t="shared" si="346"/>
        <v>0.10890000000000001</v>
      </c>
      <c r="Y2789" s="55">
        <f t="shared" si="347"/>
        <v>1.8525</v>
      </c>
      <c r="Z2789" s="54">
        <f t="shared" si="348"/>
        <v>0.68044077134986225</v>
      </c>
      <c r="AA2789" s="49" t="str">
        <f t="shared" ca="1" si="349"/>
        <v>N</v>
      </c>
      <c r="AB2789" s="49">
        <f t="shared" ca="1" si="350"/>
        <v>5</v>
      </c>
      <c r="AC2789" s="49" t="str">
        <f t="shared" ca="1" si="351"/>
        <v>N</v>
      </c>
    </row>
    <row r="2790" spans="1:29" x14ac:dyDescent="0.25">
      <c r="A2790">
        <v>1087</v>
      </c>
      <c r="B2790" s="9">
        <v>43576</v>
      </c>
      <c r="C2790" s="50" t="str">
        <f t="shared" si="344"/>
        <v>N</v>
      </c>
      <c r="D2790" s="52">
        <f>_xlfn.XLOOKUP(B2790,Cal_Date!B:B,Cal_Date!A:A,0)</f>
        <v>4</v>
      </c>
      <c r="E2790">
        <v>2019</v>
      </c>
      <c r="F2790" t="s">
        <v>127</v>
      </c>
      <c r="G2790" t="s">
        <v>130</v>
      </c>
      <c r="H2790" t="s">
        <v>48</v>
      </c>
      <c r="I2790" t="s">
        <v>18</v>
      </c>
      <c r="J2790" t="s">
        <v>10</v>
      </c>
      <c r="K2790" t="s">
        <v>43</v>
      </c>
      <c r="L2790">
        <v>2</v>
      </c>
      <c r="M2790">
        <v>1002</v>
      </c>
      <c r="O2790" t="s">
        <v>28</v>
      </c>
      <c r="R2790" t="s">
        <v>47</v>
      </c>
      <c r="S2790" s="49" t="str">
        <f t="shared" si="345"/>
        <v>Card</v>
      </c>
      <c r="T2790" s="3">
        <v>3.5000000000000003E-2</v>
      </c>
      <c r="U2790" s="2">
        <v>14.84</v>
      </c>
      <c r="V2790" s="2">
        <v>2.92</v>
      </c>
      <c r="W2790" s="54">
        <f>_xlfn.XLOOKUP(M2790,Market!A:A,Market!F:F,0)</f>
        <v>0.06</v>
      </c>
      <c r="X2790" s="55">
        <f t="shared" si="346"/>
        <v>0.51940000000000008</v>
      </c>
      <c r="Y2790" s="55">
        <f t="shared" si="347"/>
        <v>11.92</v>
      </c>
      <c r="Z2790" s="54">
        <f t="shared" si="348"/>
        <v>0.80323450134770891</v>
      </c>
      <c r="AA2790" s="49" t="str">
        <f t="shared" ca="1" si="349"/>
        <v>N</v>
      </c>
      <c r="AB2790" s="49">
        <f t="shared" ca="1" si="350"/>
        <v>5</v>
      </c>
      <c r="AC2790" s="49" t="str">
        <f t="shared" ca="1" si="351"/>
        <v>N</v>
      </c>
    </row>
    <row r="2791" spans="1:29" x14ac:dyDescent="0.25">
      <c r="A2791">
        <v>1088</v>
      </c>
      <c r="B2791" s="9">
        <v>43576</v>
      </c>
      <c r="C2791" s="50" t="str">
        <f t="shared" si="344"/>
        <v>N</v>
      </c>
      <c r="D2791" s="52">
        <f>_xlfn.XLOOKUP(B2791,Cal_Date!B:B,Cal_Date!A:A,0)</f>
        <v>4</v>
      </c>
      <c r="E2791">
        <v>2019</v>
      </c>
      <c r="F2791" t="s">
        <v>127</v>
      </c>
      <c r="G2791" t="s">
        <v>130</v>
      </c>
      <c r="H2791" t="s">
        <v>48</v>
      </c>
      <c r="I2791" t="s">
        <v>18</v>
      </c>
      <c r="J2791" t="s">
        <v>10</v>
      </c>
      <c r="K2791" t="s">
        <v>43</v>
      </c>
      <c r="L2791">
        <v>1</v>
      </c>
      <c r="M2791">
        <v>1004</v>
      </c>
      <c r="O2791" t="s">
        <v>28</v>
      </c>
      <c r="R2791" t="s">
        <v>44</v>
      </c>
      <c r="S2791" s="49" t="str">
        <f t="shared" si="345"/>
        <v>Card</v>
      </c>
      <c r="T2791" s="3">
        <v>0.03</v>
      </c>
      <c r="U2791" s="2">
        <v>7.42</v>
      </c>
      <c r="V2791" s="2">
        <v>1.46</v>
      </c>
      <c r="W2791" s="54">
        <f>_xlfn.XLOOKUP(M2791,Market!A:A,Market!F:F,0)</f>
        <v>0.06</v>
      </c>
      <c r="X2791" s="55">
        <f t="shared" si="346"/>
        <v>0.22259999999999999</v>
      </c>
      <c r="Y2791" s="55">
        <f t="shared" si="347"/>
        <v>5.96</v>
      </c>
      <c r="Z2791" s="54">
        <f t="shared" si="348"/>
        <v>0.80323450134770891</v>
      </c>
      <c r="AA2791" s="49" t="str">
        <f t="shared" ca="1" si="349"/>
        <v>N</v>
      </c>
      <c r="AB2791" s="49">
        <f t="shared" ca="1" si="350"/>
        <v>5</v>
      </c>
      <c r="AC2791" s="49" t="str">
        <f t="shared" ca="1" si="351"/>
        <v>N</v>
      </c>
    </row>
    <row r="2792" spans="1:29" x14ac:dyDescent="0.25">
      <c r="A2792">
        <v>1089</v>
      </c>
      <c r="B2792" s="9">
        <v>43576</v>
      </c>
      <c r="C2792" s="50" t="str">
        <f t="shared" si="344"/>
        <v>N</v>
      </c>
      <c r="D2792" s="52">
        <f>_xlfn.XLOOKUP(B2792,Cal_Date!B:B,Cal_Date!A:A,0)</f>
        <v>4</v>
      </c>
      <c r="E2792">
        <v>2019</v>
      </c>
      <c r="F2792" t="s">
        <v>127</v>
      </c>
      <c r="G2792" t="s">
        <v>130</v>
      </c>
      <c r="H2792" t="s">
        <v>48</v>
      </c>
      <c r="I2792" t="s">
        <v>18</v>
      </c>
      <c r="J2792" t="s">
        <v>10</v>
      </c>
      <c r="K2792" t="s">
        <v>43</v>
      </c>
      <c r="L2792">
        <v>2</v>
      </c>
      <c r="M2792">
        <v>1005</v>
      </c>
      <c r="O2792" t="s">
        <v>25</v>
      </c>
      <c r="R2792" t="s">
        <v>44</v>
      </c>
      <c r="S2792" s="49" t="str">
        <f t="shared" si="345"/>
        <v>Card</v>
      </c>
      <c r="T2792" s="3">
        <v>0.03</v>
      </c>
      <c r="U2792" s="2">
        <v>15.245999999999999</v>
      </c>
      <c r="V2792" s="2">
        <v>2.92</v>
      </c>
      <c r="W2792" s="54">
        <f>_xlfn.XLOOKUP(M2792,Market!A:A,Market!F:F,0)</f>
        <v>8.8999999999999996E-2</v>
      </c>
      <c r="X2792" s="55">
        <f t="shared" si="346"/>
        <v>0.45737999999999995</v>
      </c>
      <c r="Y2792" s="55">
        <f t="shared" si="347"/>
        <v>12.325999999999999</v>
      </c>
      <c r="Z2792" s="54">
        <f t="shared" si="348"/>
        <v>0.80847435392889933</v>
      </c>
      <c r="AA2792" s="49" t="str">
        <f t="shared" ca="1" si="349"/>
        <v>N</v>
      </c>
      <c r="AB2792" s="49">
        <f t="shared" ca="1" si="350"/>
        <v>5</v>
      </c>
      <c r="AC2792" s="49" t="str">
        <f t="shared" ca="1" si="351"/>
        <v>N</v>
      </c>
    </row>
    <row r="2793" spans="1:29" x14ac:dyDescent="0.25">
      <c r="A2793">
        <v>1090</v>
      </c>
      <c r="B2793" s="9">
        <v>43576</v>
      </c>
      <c r="C2793" s="50" t="str">
        <f t="shared" si="344"/>
        <v>N</v>
      </c>
      <c r="D2793" s="52">
        <f>_xlfn.XLOOKUP(B2793,Cal_Date!B:B,Cal_Date!A:A,0)</f>
        <v>4</v>
      </c>
      <c r="E2793">
        <v>2019</v>
      </c>
      <c r="F2793" t="s">
        <v>127</v>
      </c>
      <c r="G2793" t="s">
        <v>130</v>
      </c>
      <c r="H2793" t="s">
        <v>11</v>
      </c>
      <c r="I2793" t="s">
        <v>11</v>
      </c>
      <c r="J2793" t="s">
        <v>15</v>
      </c>
      <c r="K2793" t="s">
        <v>42</v>
      </c>
      <c r="L2793">
        <v>1</v>
      </c>
      <c r="M2793">
        <v>1001</v>
      </c>
      <c r="O2793" t="s">
        <v>25</v>
      </c>
      <c r="R2793" t="s">
        <v>44</v>
      </c>
      <c r="S2793" s="49" t="str">
        <f t="shared" si="345"/>
        <v>Card</v>
      </c>
      <c r="T2793" s="3">
        <v>0.03</v>
      </c>
      <c r="U2793" s="2">
        <v>2.6500000000000004</v>
      </c>
      <c r="V2793" s="2">
        <v>0.87</v>
      </c>
      <c r="W2793" s="54">
        <f>_xlfn.XLOOKUP(M2793,Market!A:A,Market!F:F,0)</f>
        <v>0.06</v>
      </c>
      <c r="X2793" s="55">
        <f t="shared" si="346"/>
        <v>7.9500000000000001E-2</v>
      </c>
      <c r="Y2793" s="55">
        <f t="shared" si="347"/>
        <v>1.7800000000000002</v>
      </c>
      <c r="Z2793" s="54">
        <f t="shared" si="348"/>
        <v>0.67169811320754713</v>
      </c>
      <c r="AA2793" s="49" t="str">
        <f t="shared" ca="1" si="349"/>
        <v>N</v>
      </c>
      <c r="AB2793" s="49">
        <f t="shared" ca="1" si="350"/>
        <v>5</v>
      </c>
      <c r="AC2793" s="49" t="str">
        <f t="shared" ca="1" si="351"/>
        <v>N</v>
      </c>
    </row>
    <row r="2794" spans="1:29" x14ac:dyDescent="0.25">
      <c r="A2794">
        <v>1091</v>
      </c>
      <c r="B2794" s="9">
        <v>43576</v>
      </c>
      <c r="C2794" s="50" t="str">
        <f t="shared" si="344"/>
        <v>N</v>
      </c>
      <c r="D2794" s="52">
        <f>_xlfn.XLOOKUP(B2794,Cal_Date!B:B,Cal_Date!A:A,0)</f>
        <v>4</v>
      </c>
      <c r="E2794">
        <v>2019</v>
      </c>
      <c r="F2794" t="s">
        <v>127</v>
      </c>
      <c r="G2794" t="s">
        <v>130</v>
      </c>
      <c r="H2794" t="s">
        <v>11</v>
      </c>
      <c r="I2794" t="s">
        <v>11</v>
      </c>
      <c r="J2794" t="s">
        <v>15</v>
      </c>
      <c r="K2794" t="s">
        <v>42</v>
      </c>
      <c r="L2794">
        <v>2</v>
      </c>
      <c r="M2794">
        <v>1010</v>
      </c>
      <c r="O2794" t="s">
        <v>25</v>
      </c>
      <c r="R2794" t="s">
        <v>44</v>
      </c>
      <c r="S2794" s="49" t="str">
        <f t="shared" si="345"/>
        <v>Card</v>
      </c>
      <c r="T2794" s="3">
        <v>0.03</v>
      </c>
      <c r="U2794" s="2">
        <v>5.4</v>
      </c>
      <c r="V2794" s="2">
        <v>1.74</v>
      </c>
      <c r="W2794" s="54">
        <f>_xlfn.XLOOKUP(M2794,Market!A:A,Market!F:F,0)</f>
        <v>0.08</v>
      </c>
      <c r="X2794" s="55">
        <f t="shared" si="346"/>
        <v>0.16200000000000001</v>
      </c>
      <c r="Y2794" s="55">
        <f t="shared" si="347"/>
        <v>3.66</v>
      </c>
      <c r="Z2794" s="54">
        <f t="shared" si="348"/>
        <v>0.67777777777777781</v>
      </c>
      <c r="AA2794" s="49" t="str">
        <f t="shared" ca="1" si="349"/>
        <v>N</v>
      </c>
      <c r="AB2794" s="49">
        <f t="shared" ca="1" si="350"/>
        <v>5</v>
      </c>
      <c r="AC2794" s="49" t="str">
        <f t="shared" ca="1" si="351"/>
        <v>N</v>
      </c>
    </row>
    <row r="2795" spans="1:29" x14ac:dyDescent="0.25">
      <c r="A2795">
        <v>1092</v>
      </c>
      <c r="B2795" s="9">
        <v>43576</v>
      </c>
      <c r="C2795" s="50" t="str">
        <f t="shared" si="344"/>
        <v>N</v>
      </c>
      <c r="D2795" s="52">
        <f>_xlfn.XLOOKUP(B2795,Cal_Date!B:B,Cal_Date!A:A,0)</f>
        <v>4</v>
      </c>
      <c r="E2795">
        <v>2019</v>
      </c>
      <c r="F2795" t="s">
        <v>127</v>
      </c>
      <c r="G2795" t="s">
        <v>130</v>
      </c>
      <c r="H2795" t="s">
        <v>11</v>
      </c>
      <c r="I2795" t="s">
        <v>13</v>
      </c>
      <c r="J2795" t="s">
        <v>15</v>
      </c>
      <c r="K2795" t="s">
        <v>42</v>
      </c>
      <c r="L2795">
        <v>1</v>
      </c>
      <c r="M2795">
        <v>1011</v>
      </c>
      <c r="O2795" t="s">
        <v>25</v>
      </c>
      <c r="R2795" t="s">
        <v>44</v>
      </c>
      <c r="S2795" s="49" t="str">
        <f t="shared" si="345"/>
        <v>Card</v>
      </c>
      <c r="T2795" s="3">
        <v>0.03</v>
      </c>
      <c r="U2795" s="2">
        <v>2.6500000000000004</v>
      </c>
      <c r="V2795" s="2">
        <v>1.42</v>
      </c>
      <c r="W2795" s="54">
        <f>_xlfn.XLOOKUP(M2795,Market!A:A,Market!F:F,0)</f>
        <v>0.06</v>
      </c>
      <c r="X2795" s="55">
        <f t="shared" si="346"/>
        <v>7.9500000000000001E-2</v>
      </c>
      <c r="Y2795" s="55">
        <f t="shared" si="347"/>
        <v>1.2300000000000004</v>
      </c>
      <c r="Z2795" s="54">
        <f t="shared" si="348"/>
        <v>0.46415094339622653</v>
      </c>
      <c r="AA2795" s="49" t="str">
        <f t="shared" ca="1" si="349"/>
        <v>N</v>
      </c>
      <c r="AB2795" s="49">
        <f t="shared" ca="1" si="350"/>
        <v>5</v>
      </c>
      <c r="AC2795" s="49" t="str">
        <f t="shared" ca="1" si="351"/>
        <v>N</v>
      </c>
    </row>
    <row r="2796" spans="1:29" x14ac:dyDescent="0.25">
      <c r="A2796">
        <v>1093</v>
      </c>
      <c r="B2796" s="9">
        <v>43576</v>
      </c>
      <c r="C2796" s="50" t="str">
        <f t="shared" si="344"/>
        <v>N</v>
      </c>
      <c r="D2796" s="52">
        <f>_xlfn.XLOOKUP(B2796,Cal_Date!B:B,Cal_Date!A:A,0)</f>
        <v>4</v>
      </c>
      <c r="E2796">
        <v>2019</v>
      </c>
      <c r="F2796" t="s">
        <v>127</v>
      </c>
      <c r="G2796" t="s">
        <v>130</v>
      </c>
      <c r="H2796" t="s">
        <v>14</v>
      </c>
      <c r="I2796" t="s">
        <v>18</v>
      </c>
      <c r="J2796" t="s">
        <v>15</v>
      </c>
      <c r="K2796" t="s">
        <v>43</v>
      </c>
      <c r="L2796">
        <v>1</v>
      </c>
      <c r="M2796">
        <v>1011</v>
      </c>
      <c r="O2796" t="s">
        <v>25</v>
      </c>
      <c r="R2796" t="s">
        <v>44</v>
      </c>
      <c r="S2796" s="49" t="str">
        <f t="shared" si="345"/>
        <v>Card</v>
      </c>
      <c r="T2796" s="3">
        <v>0.03</v>
      </c>
      <c r="U2796" s="2">
        <v>6.8900000000000006</v>
      </c>
      <c r="V2796" s="2">
        <v>2.1</v>
      </c>
      <c r="W2796" s="54">
        <f>_xlfn.XLOOKUP(M2796,Market!A:A,Market!F:F,0)</f>
        <v>0.06</v>
      </c>
      <c r="X2796" s="55">
        <f t="shared" si="346"/>
        <v>0.20670000000000002</v>
      </c>
      <c r="Y2796" s="55">
        <f t="shared" si="347"/>
        <v>4.7900000000000009</v>
      </c>
      <c r="Z2796" s="54">
        <f t="shared" si="348"/>
        <v>0.69521044992743108</v>
      </c>
      <c r="AA2796" s="49" t="str">
        <f t="shared" ca="1" si="349"/>
        <v>N</v>
      </c>
      <c r="AB2796" s="49">
        <f t="shared" ca="1" si="350"/>
        <v>5</v>
      </c>
      <c r="AC2796" s="49" t="str">
        <f t="shared" ca="1" si="351"/>
        <v>N</v>
      </c>
    </row>
    <row r="2797" spans="1:29" x14ac:dyDescent="0.25">
      <c r="A2797">
        <v>1094</v>
      </c>
      <c r="B2797" s="9">
        <v>43576</v>
      </c>
      <c r="C2797" s="50" t="str">
        <f t="shared" si="344"/>
        <v>N</v>
      </c>
      <c r="D2797" s="52">
        <f>_xlfn.XLOOKUP(B2797,Cal_Date!B:B,Cal_Date!A:A,0)</f>
        <v>4</v>
      </c>
      <c r="E2797">
        <v>2019</v>
      </c>
      <c r="F2797" t="s">
        <v>127</v>
      </c>
      <c r="G2797" t="s">
        <v>130</v>
      </c>
      <c r="H2797" t="s">
        <v>14</v>
      </c>
      <c r="I2797" t="s">
        <v>18</v>
      </c>
      <c r="J2797" t="s">
        <v>15</v>
      </c>
      <c r="K2797" t="s">
        <v>43</v>
      </c>
      <c r="L2797">
        <v>1</v>
      </c>
      <c r="M2797">
        <v>1001</v>
      </c>
      <c r="O2797" t="s">
        <v>25</v>
      </c>
      <c r="R2797" t="s">
        <v>44</v>
      </c>
      <c r="S2797" s="49" t="str">
        <f t="shared" si="345"/>
        <v>Card</v>
      </c>
      <c r="T2797" s="3">
        <v>0.03</v>
      </c>
      <c r="U2797" s="2">
        <v>6.8900000000000006</v>
      </c>
      <c r="V2797" s="2">
        <v>2.1</v>
      </c>
      <c r="W2797" s="54">
        <f>_xlfn.XLOOKUP(M2797,Market!A:A,Market!F:F,0)</f>
        <v>0.06</v>
      </c>
      <c r="X2797" s="55">
        <f t="shared" si="346"/>
        <v>0.20670000000000002</v>
      </c>
      <c r="Y2797" s="55">
        <f t="shared" si="347"/>
        <v>4.7900000000000009</v>
      </c>
      <c r="Z2797" s="54">
        <f t="shared" si="348"/>
        <v>0.69521044992743108</v>
      </c>
      <c r="AA2797" s="49" t="str">
        <f t="shared" ca="1" si="349"/>
        <v>N</v>
      </c>
      <c r="AB2797" s="49">
        <f t="shared" ca="1" si="350"/>
        <v>5</v>
      </c>
      <c r="AC2797" s="49" t="str">
        <f t="shared" ca="1" si="351"/>
        <v>N</v>
      </c>
    </row>
    <row r="2798" spans="1:29" x14ac:dyDescent="0.25">
      <c r="A2798">
        <v>1095</v>
      </c>
      <c r="B2798" s="9">
        <v>43576</v>
      </c>
      <c r="C2798" s="50" t="str">
        <f t="shared" si="344"/>
        <v>N</v>
      </c>
      <c r="D2798" s="52">
        <f>_xlfn.XLOOKUP(B2798,Cal_Date!B:B,Cal_Date!A:A,0)</f>
        <v>4</v>
      </c>
      <c r="E2798">
        <v>2019</v>
      </c>
      <c r="F2798" t="s">
        <v>127</v>
      </c>
      <c r="G2798" t="s">
        <v>130</v>
      </c>
      <c r="H2798" t="s">
        <v>14</v>
      </c>
      <c r="I2798" t="s">
        <v>18</v>
      </c>
      <c r="J2798" t="s">
        <v>15</v>
      </c>
      <c r="K2798" t="s">
        <v>43</v>
      </c>
      <c r="L2798">
        <v>1</v>
      </c>
      <c r="M2798">
        <v>1003</v>
      </c>
      <c r="O2798" t="s">
        <v>25</v>
      </c>
      <c r="R2798" t="s">
        <v>44</v>
      </c>
      <c r="S2798" s="49" t="str">
        <f t="shared" si="345"/>
        <v>Card</v>
      </c>
      <c r="T2798" s="3">
        <v>0.03</v>
      </c>
      <c r="U2798" s="2">
        <v>6.8900000000000006</v>
      </c>
      <c r="V2798" s="2">
        <v>2.1</v>
      </c>
      <c r="W2798" s="54">
        <f>_xlfn.XLOOKUP(M2798,Market!A:A,Market!F:F,0)</f>
        <v>0.06</v>
      </c>
      <c r="X2798" s="55">
        <f t="shared" si="346"/>
        <v>0.20670000000000002</v>
      </c>
      <c r="Y2798" s="55">
        <f t="shared" si="347"/>
        <v>4.7900000000000009</v>
      </c>
      <c r="Z2798" s="54">
        <f t="shared" si="348"/>
        <v>0.69521044992743108</v>
      </c>
      <c r="AA2798" s="49" t="str">
        <f t="shared" ca="1" si="349"/>
        <v>N</v>
      </c>
      <c r="AB2798" s="49">
        <f t="shared" ca="1" si="350"/>
        <v>5</v>
      </c>
      <c r="AC2798" s="49" t="str">
        <f t="shared" ca="1" si="351"/>
        <v>N</v>
      </c>
    </row>
    <row r="2799" spans="1:29" x14ac:dyDescent="0.25">
      <c r="A2799">
        <v>1096</v>
      </c>
      <c r="B2799" s="9">
        <v>43576</v>
      </c>
      <c r="C2799" s="50" t="str">
        <f t="shared" si="344"/>
        <v>N</v>
      </c>
      <c r="D2799" s="52">
        <f>_xlfn.XLOOKUP(B2799,Cal_Date!B:B,Cal_Date!A:A,0)</f>
        <v>4</v>
      </c>
      <c r="E2799">
        <v>2019</v>
      </c>
      <c r="F2799" t="s">
        <v>127</v>
      </c>
      <c r="G2799" t="s">
        <v>130</v>
      </c>
      <c r="H2799" t="s">
        <v>11</v>
      </c>
      <c r="I2799" t="s">
        <v>11</v>
      </c>
      <c r="J2799" t="s">
        <v>15</v>
      </c>
      <c r="K2799" t="s">
        <v>42</v>
      </c>
      <c r="L2799">
        <v>2</v>
      </c>
      <c r="M2799">
        <v>1005</v>
      </c>
      <c r="O2799" t="s">
        <v>25</v>
      </c>
      <c r="R2799" t="s">
        <v>44</v>
      </c>
      <c r="S2799" s="49" t="str">
        <f t="shared" si="345"/>
        <v>Card</v>
      </c>
      <c r="T2799" s="3">
        <v>0.03</v>
      </c>
      <c r="U2799" s="2">
        <v>5.4450000000000003</v>
      </c>
      <c r="V2799" s="2">
        <v>1.74</v>
      </c>
      <c r="W2799" s="54">
        <f>_xlfn.XLOOKUP(M2799,Market!A:A,Market!F:F,0)</f>
        <v>8.8999999999999996E-2</v>
      </c>
      <c r="X2799" s="55">
        <f t="shared" si="346"/>
        <v>0.16335</v>
      </c>
      <c r="Y2799" s="55">
        <f t="shared" si="347"/>
        <v>3.7050000000000001</v>
      </c>
      <c r="Z2799" s="54">
        <f t="shared" si="348"/>
        <v>0.68044077134986225</v>
      </c>
      <c r="AA2799" s="49" t="str">
        <f t="shared" ca="1" si="349"/>
        <v>N</v>
      </c>
      <c r="AB2799" s="49">
        <f t="shared" ca="1" si="350"/>
        <v>5</v>
      </c>
      <c r="AC2799" s="49" t="str">
        <f t="shared" ca="1" si="351"/>
        <v>N</v>
      </c>
    </row>
    <row r="2800" spans="1:29" x14ac:dyDescent="0.25">
      <c r="A2800">
        <v>1097</v>
      </c>
      <c r="B2800" s="9">
        <v>43576</v>
      </c>
      <c r="C2800" s="50" t="str">
        <f t="shared" si="344"/>
        <v>N</v>
      </c>
      <c r="D2800" s="52">
        <f>_xlfn.XLOOKUP(B2800,Cal_Date!B:B,Cal_Date!A:A,0)</f>
        <v>4</v>
      </c>
      <c r="E2800">
        <v>2019</v>
      </c>
      <c r="F2800" t="s">
        <v>127</v>
      </c>
      <c r="G2800" t="s">
        <v>130</v>
      </c>
      <c r="H2800" t="s">
        <v>14</v>
      </c>
      <c r="I2800" t="s">
        <v>13</v>
      </c>
      <c r="J2800" t="s">
        <v>15</v>
      </c>
      <c r="K2800" t="s">
        <v>43</v>
      </c>
      <c r="L2800">
        <v>1</v>
      </c>
      <c r="M2800">
        <v>1005</v>
      </c>
      <c r="O2800" t="s">
        <v>25</v>
      </c>
      <c r="R2800" t="s">
        <v>44</v>
      </c>
      <c r="S2800" s="49" t="str">
        <f t="shared" si="345"/>
        <v>Card</v>
      </c>
      <c r="T2800" s="3">
        <v>0.03</v>
      </c>
      <c r="U2800" s="2">
        <v>7.6229999999999993</v>
      </c>
      <c r="V2800" s="2">
        <v>2.2400000000000002</v>
      </c>
      <c r="W2800" s="54">
        <f>_xlfn.XLOOKUP(M2800,Market!A:A,Market!F:F,0)</f>
        <v>8.8999999999999996E-2</v>
      </c>
      <c r="X2800" s="55">
        <f t="shared" si="346"/>
        <v>0.22868999999999998</v>
      </c>
      <c r="Y2800" s="55">
        <f t="shared" si="347"/>
        <v>5.3829999999999991</v>
      </c>
      <c r="Z2800" s="54">
        <f t="shared" si="348"/>
        <v>0.70615243342516065</v>
      </c>
      <c r="AA2800" s="49" t="str">
        <f t="shared" ca="1" si="349"/>
        <v>N</v>
      </c>
      <c r="AB2800" s="49">
        <f t="shared" ca="1" si="350"/>
        <v>5</v>
      </c>
      <c r="AC2800" s="49" t="str">
        <f t="shared" ca="1" si="351"/>
        <v>N</v>
      </c>
    </row>
    <row r="2801" spans="1:29" x14ac:dyDescent="0.25">
      <c r="A2801">
        <v>1098</v>
      </c>
      <c r="B2801" s="9">
        <v>43576</v>
      </c>
      <c r="C2801" s="50" t="str">
        <f t="shared" si="344"/>
        <v>N</v>
      </c>
      <c r="D2801" s="52">
        <f>_xlfn.XLOOKUP(B2801,Cal_Date!B:B,Cal_Date!A:A,0)</f>
        <v>4</v>
      </c>
      <c r="E2801">
        <v>2019</v>
      </c>
      <c r="F2801" t="s">
        <v>127</v>
      </c>
      <c r="G2801" t="s">
        <v>130</v>
      </c>
      <c r="H2801" t="s">
        <v>48</v>
      </c>
      <c r="I2801" t="s">
        <v>18</v>
      </c>
      <c r="J2801" t="s">
        <v>10</v>
      </c>
      <c r="K2801" t="s">
        <v>43</v>
      </c>
      <c r="L2801">
        <v>1</v>
      </c>
      <c r="M2801">
        <v>1006</v>
      </c>
      <c r="O2801" t="s">
        <v>28</v>
      </c>
      <c r="R2801" t="s">
        <v>44</v>
      </c>
      <c r="S2801" s="49" t="str">
        <f t="shared" si="345"/>
        <v>Card</v>
      </c>
      <c r="T2801" s="3">
        <v>0.03</v>
      </c>
      <c r="U2801" s="2">
        <v>7.6229999999999993</v>
      </c>
      <c r="V2801" s="2">
        <v>1.46</v>
      </c>
      <c r="W2801" s="54">
        <f>_xlfn.XLOOKUP(M2801,Market!A:A,Market!F:F,0)</f>
        <v>8.8999999999999996E-2</v>
      </c>
      <c r="X2801" s="55">
        <f t="shared" si="346"/>
        <v>0.22868999999999998</v>
      </c>
      <c r="Y2801" s="55">
        <f t="shared" si="347"/>
        <v>6.1629999999999994</v>
      </c>
      <c r="Z2801" s="54">
        <f t="shared" si="348"/>
        <v>0.80847435392889933</v>
      </c>
      <c r="AA2801" s="49" t="str">
        <f t="shared" ca="1" si="349"/>
        <v>N</v>
      </c>
      <c r="AB2801" s="49">
        <f t="shared" ca="1" si="350"/>
        <v>5</v>
      </c>
      <c r="AC2801" s="49" t="str">
        <f t="shared" ca="1" si="351"/>
        <v>N</v>
      </c>
    </row>
    <row r="2802" spans="1:29" x14ac:dyDescent="0.25">
      <c r="A2802">
        <v>1099</v>
      </c>
      <c r="B2802" s="9">
        <v>43576</v>
      </c>
      <c r="C2802" s="50" t="str">
        <f t="shared" si="344"/>
        <v>N</v>
      </c>
      <c r="D2802" s="52">
        <f>_xlfn.XLOOKUP(B2802,Cal_Date!B:B,Cal_Date!A:A,0)</f>
        <v>4</v>
      </c>
      <c r="E2802">
        <v>2019</v>
      </c>
      <c r="F2802" t="s">
        <v>127</v>
      </c>
      <c r="G2802" t="s">
        <v>130</v>
      </c>
      <c r="H2802" t="s">
        <v>11</v>
      </c>
      <c r="I2802" t="s">
        <v>11</v>
      </c>
      <c r="J2802" t="s">
        <v>15</v>
      </c>
      <c r="K2802" t="s">
        <v>42</v>
      </c>
      <c r="L2802">
        <v>1</v>
      </c>
      <c r="M2802">
        <v>1002</v>
      </c>
      <c r="O2802" t="s">
        <v>28</v>
      </c>
      <c r="R2802" t="s">
        <v>47</v>
      </c>
      <c r="S2802" s="49" t="str">
        <f t="shared" si="345"/>
        <v>Card</v>
      </c>
      <c r="T2802" s="3">
        <v>3.5000000000000003E-2</v>
      </c>
      <c r="U2802" s="2">
        <v>2.6500000000000004</v>
      </c>
      <c r="V2802" s="2">
        <v>0.87</v>
      </c>
      <c r="W2802" s="54">
        <f>_xlfn.XLOOKUP(M2802,Market!A:A,Market!F:F,0)</f>
        <v>0.06</v>
      </c>
      <c r="X2802" s="55">
        <f t="shared" si="346"/>
        <v>9.2750000000000027E-2</v>
      </c>
      <c r="Y2802" s="55">
        <f t="shared" si="347"/>
        <v>1.7800000000000002</v>
      </c>
      <c r="Z2802" s="54">
        <f t="shared" si="348"/>
        <v>0.67169811320754713</v>
      </c>
      <c r="AA2802" s="49" t="str">
        <f t="shared" ca="1" si="349"/>
        <v>N</v>
      </c>
      <c r="AB2802" s="49">
        <f t="shared" ca="1" si="350"/>
        <v>5</v>
      </c>
      <c r="AC2802" s="49" t="str">
        <f t="shared" ca="1" si="351"/>
        <v>N</v>
      </c>
    </row>
    <row r="2803" spans="1:29" x14ac:dyDescent="0.25">
      <c r="A2803">
        <v>1100</v>
      </c>
      <c r="B2803" s="9">
        <v>43576</v>
      </c>
      <c r="C2803" s="50" t="str">
        <f t="shared" si="344"/>
        <v>N</v>
      </c>
      <c r="D2803" s="52">
        <f>_xlfn.XLOOKUP(B2803,Cal_Date!B:B,Cal_Date!A:A,0)</f>
        <v>4</v>
      </c>
      <c r="E2803">
        <v>2019</v>
      </c>
      <c r="F2803" t="s">
        <v>127</v>
      </c>
      <c r="G2803" t="s">
        <v>130</v>
      </c>
      <c r="H2803" t="s">
        <v>11</v>
      </c>
      <c r="I2803" t="s">
        <v>11</v>
      </c>
      <c r="J2803" t="s">
        <v>15</v>
      </c>
      <c r="K2803" t="s">
        <v>42</v>
      </c>
      <c r="L2803">
        <v>1</v>
      </c>
      <c r="M2803">
        <v>1001</v>
      </c>
      <c r="O2803" t="s">
        <v>25</v>
      </c>
      <c r="R2803" t="s">
        <v>44</v>
      </c>
      <c r="S2803" s="49" t="str">
        <f t="shared" si="345"/>
        <v>Card</v>
      </c>
      <c r="T2803" s="3">
        <v>0.03</v>
      </c>
      <c r="U2803" s="2">
        <v>2.6500000000000004</v>
      </c>
      <c r="V2803" s="2">
        <v>0.87</v>
      </c>
      <c r="W2803" s="54">
        <f>_xlfn.XLOOKUP(M2803,Market!A:A,Market!F:F,0)</f>
        <v>0.06</v>
      </c>
      <c r="X2803" s="55">
        <f t="shared" si="346"/>
        <v>7.9500000000000001E-2</v>
      </c>
      <c r="Y2803" s="55">
        <f t="shared" si="347"/>
        <v>1.7800000000000002</v>
      </c>
      <c r="Z2803" s="54">
        <f t="shared" si="348"/>
        <v>0.67169811320754713</v>
      </c>
      <c r="AA2803" s="49" t="str">
        <f t="shared" ca="1" si="349"/>
        <v>N</v>
      </c>
      <c r="AB2803" s="49">
        <f t="shared" ca="1" si="350"/>
        <v>5</v>
      </c>
      <c r="AC2803" s="49" t="str">
        <f t="shared" ca="1" si="351"/>
        <v>N</v>
      </c>
    </row>
    <row r="2804" spans="1:29" x14ac:dyDescent="0.25">
      <c r="A2804">
        <v>1101</v>
      </c>
      <c r="B2804" s="9">
        <v>43576</v>
      </c>
      <c r="C2804" s="50" t="str">
        <f t="shared" si="344"/>
        <v>N</v>
      </c>
      <c r="D2804" s="52">
        <f>_xlfn.XLOOKUP(B2804,Cal_Date!B:B,Cal_Date!A:A,0)</f>
        <v>4</v>
      </c>
      <c r="E2804">
        <v>2019</v>
      </c>
      <c r="F2804" t="s">
        <v>127</v>
      </c>
      <c r="G2804" t="s">
        <v>130</v>
      </c>
      <c r="H2804" t="s">
        <v>14</v>
      </c>
      <c r="I2804" t="s">
        <v>13</v>
      </c>
      <c r="J2804" t="s">
        <v>15</v>
      </c>
      <c r="K2804" t="s">
        <v>43</v>
      </c>
      <c r="L2804">
        <v>1</v>
      </c>
      <c r="M2804">
        <v>1003</v>
      </c>
      <c r="O2804" t="s">
        <v>25</v>
      </c>
      <c r="R2804" t="s">
        <v>44</v>
      </c>
      <c r="S2804" s="49" t="str">
        <f t="shared" si="345"/>
        <v>Card</v>
      </c>
      <c r="T2804" s="3">
        <v>0.03</v>
      </c>
      <c r="U2804" s="2">
        <v>6.8900000000000006</v>
      </c>
      <c r="V2804" s="2">
        <v>2.12</v>
      </c>
      <c r="W2804" s="54">
        <f>_xlfn.XLOOKUP(M2804,Market!A:A,Market!F:F,0)</f>
        <v>0.06</v>
      </c>
      <c r="X2804" s="55">
        <f t="shared" si="346"/>
        <v>0.20670000000000002</v>
      </c>
      <c r="Y2804" s="55">
        <f t="shared" si="347"/>
        <v>4.7700000000000005</v>
      </c>
      <c r="Z2804" s="54">
        <f t="shared" si="348"/>
        <v>0.69230769230769229</v>
      </c>
      <c r="AA2804" s="49" t="str">
        <f t="shared" ca="1" si="349"/>
        <v>N</v>
      </c>
      <c r="AB2804" s="49">
        <f t="shared" ca="1" si="350"/>
        <v>5</v>
      </c>
      <c r="AC2804" s="49" t="str">
        <f t="shared" ca="1" si="351"/>
        <v>N</v>
      </c>
    </row>
    <row r="2805" spans="1:29" x14ac:dyDescent="0.25">
      <c r="A2805">
        <v>1102</v>
      </c>
      <c r="B2805" s="9">
        <v>43576</v>
      </c>
      <c r="C2805" s="50" t="str">
        <f t="shared" si="344"/>
        <v>N</v>
      </c>
      <c r="D2805" s="52">
        <f>_xlfn.XLOOKUP(B2805,Cal_Date!B:B,Cal_Date!A:A,0)</f>
        <v>4</v>
      </c>
      <c r="E2805">
        <v>2019</v>
      </c>
      <c r="F2805" t="s">
        <v>127</v>
      </c>
      <c r="G2805" t="s">
        <v>130</v>
      </c>
      <c r="H2805" t="s">
        <v>14</v>
      </c>
      <c r="I2805" t="s">
        <v>18</v>
      </c>
      <c r="J2805" t="s">
        <v>15</v>
      </c>
      <c r="K2805" t="s">
        <v>43</v>
      </c>
      <c r="L2805">
        <v>2</v>
      </c>
      <c r="M2805">
        <v>1004</v>
      </c>
      <c r="O2805" t="s">
        <v>28</v>
      </c>
      <c r="R2805" t="s">
        <v>46</v>
      </c>
      <c r="S2805" s="49" t="str">
        <f t="shared" si="345"/>
        <v>Card</v>
      </c>
      <c r="T2805" s="3">
        <v>0.04</v>
      </c>
      <c r="U2805" s="2">
        <v>13.780000000000001</v>
      </c>
      <c r="V2805" s="2">
        <v>4.2</v>
      </c>
      <c r="W2805" s="54">
        <f>_xlfn.XLOOKUP(M2805,Market!A:A,Market!F:F,0)</f>
        <v>0.06</v>
      </c>
      <c r="X2805" s="55">
        <f t="shared" si="346"/>
        <v>0.55120000000000002</v>
      </c>
      <c r="Y2805" s="55">
        <f t="shared" si="347"/>
        <v>9.5800000000000018</v>
      </c>
      <c r="Z2805" s="54">
        <f t="shared" si="348"/>
        <v>0.69521044992743108</v>
      </c>
      <c r="AA2805" s="49" t="str">
        <f t="shared" ca="1" si="349"/>
        <v>N</v>
      </c>
      <c r="AB2805" s="49">
        <f t="shared" ca="1" si="350"/>
        <v>5</v>
      </c>
      <c r="AC2805" s="49" t="str">
        <f t="shared" ca="1" si="351"/>
        <v>N</v>
      </c>
    </row>
    <row r="2806" spans="1:29" x14ac:dyDescent="0.25">
      <c r="A2806">
        <v>1103</v>
      </c>
      <c r="B2806" s="9">
        <v>43576</v>
      </c>
      <c r="C2806" s="50" t="str">
        <f t="shared" si="344"/>
        <v>N</v>
      </c>
      <c r="D2806" s="52">
        <f>_xlfn.XLOOKUP(B2806,Cal_Date!B:B,Cal_Date!A:A,0)</f>
        <v>4</v>
      </c>
      <c r="E2806">
        <v>2019</v>
      </c>
      <c r="F2806" t="s">
        <v>127</v>
      </c>
      <c r="G2806" t="s">
        <v>130</v>
      </c>
      <c r="H2806" t="s">
        <v>48</v>
      </c>
      <c r="I2806" t="s">
        <v>18</v>
      </c>
      <c r="J2806" t="s">
        <v>10</v>
      </c>
      <c r="K2806" t="s">
        <v>43</v>
      </c>
      <c r="L2806">
        <v>2</v>
      </c>
      <c r="M2806">
        <v>1003</v>
      </c>
      <c r="O2806" t="s">
        <v>25</v>
      </c>
      <c r="R2806" t="s">
        <v>44</v>
      </c>
      <c r="S2806" s="49" t="str">
        <f t="shared" si="345"/>
        <v>Card</v>
      </c>
      <c r="T2806" s="3">
        <v>0.03</v>
      </c>
      <c r="U2806" s="2">
        <v>14.84</v>
      </c>
      <c r="V2806" s="2">
        <v>2.92</v>
      </c>
      <c r="W2806" s="54">
        <f>_xlfn.XLOOKUP(M2806,Market!A:A,Market!F:F,0)</f>
        <v>0.06</v>
      </c>
      <c r="X2806" s="55">
        <f t="shared" si="346"/>
        <v>0.44519999999999998</v>
      </c>
      <c r="Y2806" s="55">
        <f t="shared" si="347"/>
        <v>11.92</v>
      </c>
      <c r="Z2806" s="54">
        <f t="shared" si="348"/>
        <v>0.80323450134770891</v>
      </c>
      <c r="AA2806" s="49" t="str">
        <f t="shared" ca="1" si="349"/>
        <v>N</v>
      </c>
      <c r="AB2806" s="49">
        <f t="shared" ca="1" si="350"/>
        <v>5</v>
      </c>
      <c r="AC2806" s="49" t="str">
        <f t="shared" ca="1" si="351"/>
        <v>N</v>
      </c>
    </row>
    <row r="2807" spans="1:29" x14ac:dyDescent="0.25">
      <c r="A2807">
        <v>1104</v>
      </c>
      <c r="B2807" s="9">
        <v>43576</v>
      </c>
      <c r="C2807" s="50" t="str">
        <f t="shared" si="344"/>
        <v>N</v>
      </c>
      <c r="D2807" s="52">
        <f>_xlfn.XLOOKUP(B2807,Cal_Date!B:B,Cal_Date!A:A,0)</f>
        <v>4</v>
      </c>
      <c r="E2807">
        <v>2019</v>
      </c>
      <c r="F2807" t="s">
        <v>127</v>
      </c>
      <c r="G2807" t="s">
        <v>130</v>
      </c>
      <c r="H2807" t="s">
        <v>48</v>
      </c>
      <c r="I2807" t="s">
        <v>18</v>
      </c>
      <c r="J2807" t="s">
        <v>10</v>
      </c>
      <c r="K2807" t="s">
        <v>43</v>
      </c>
      <c r="L2807">
        <v>1</v>
      </c>
      <c r="M2807">
        <v>1005</v>
      </c>
      <c r="O2807" t="s">
        <v>25</v>
      </c>
      <c r="R2807" t="s">
        <v>44</v>
      </c>
      <c r="S2807" s="49" t="str">
        <f t="shared" si="345"/>
        <v>Card</v>
      </c>
      <c r="T2807" s="3">
        <v>0.03</v>
      </c>
      <c r="U2807" s="2">
        <v>7.6229999999999993</v>
      </c>
      <c r="V2807" s="2">
        <v>1.46</v>
      </c>
      <c r="W2807" s="54">
        <f>_xlfn.XLOOKUP(M2807,Market!A:A,Market!F:F,0)</f>
        <v>8.8999999999999996E-2</v>
      </c>
      <c r="X2807" s="55">
        <f t="shared" si="346"/>
        <v>0.22868999999999998</v>
      </c>
      <c r="Y2807" s="55">
        <f t="shared" si="347"/>
        <v>6.1629999999999994</v>
      </c>
      <c r="Z2807" s="54">
        <f t="shared" si="348"/>
        <v>0.80847435392889933</v>
      </c>
      <c r="AA2807" s="49" t="str">
        <f t="shared" ca="1" si="349"/>
        <v>N</v>
      </c>
      <c r="AB2807" s="49">
        <f t="shared" ca="1" si="350"/>
        <v>5</v>
      </c>
      <c r="AC2807" s="49" t="str">
        <f t="shared" ca="1" si="351"/>
        <v>N</v>
      </c>
    </row>
    <row r="2808" spans="1:29" x14ac:dyDescent="0.25">
      <c r="A2808">
        <v>1105</v>
      </c>
      <c r="B2808" s="9">
        <v>43576</v>
      </c>
      <c r="C2808" s="50" t="str">
        <f t="shared" si="344"/>
        <v>N</v>
      </c>
      <c r="D2808" s="52">
        <f>_xlfn.XLOOKUP(B2808,Cal_Date!B:B,Cal_Date!A:A,0)</f>
        <v>4</v>
      </c>
      <c r="E2808">
        <v>2019</v>
      </c>
      <c r="F2808" t="s">
        <v>127</v>
      </c>
      <c r="G2808" t="s">
        <v>130</v>
      </c>
      <c r="H2808" t="s">
        <v>11</v>
      </c>
      <c r="I2808" t="s">
        <v>11</v>
      </c>
      <c r="J2808" t="s">
        <v>15</v>
      </c>
      <c r="K2808" t="s">
        <v>42</v>
      </c>
      <c r="L2808">
        <v>1</v>
      </c>
      <c r="M2808">
        <v>1007</v>
      </c>
      <c r="O2808" t="s">
        <v>28</v>
      </c>
      <c r="R2808" t="s">
        <v>44</v>
      </c>
      <c r="S2808" s="49" t="str">
        <f t="shared" si="345"/>
        <v>Card</v>
      </c>
      <c r="T2808" s="3">
        <v>0.03</v>
      </c>
      <c r="U2808" s="2">
        <v>2.7225000000000001</v>
      </c>
      <c r="V2808" s="2">
        <v>0.87</v>
      </c>
      <c r="W2808" s="54">
        <f>_xlfn.XLOOKUP(M2808,Market!A:A,Market!F:F,0)</f>
        <v>8.8999999999999996E-2</v>
      </c>
      <c r="X2808" s="55">
        <f t="shared" si="346"/>
        <v>8.1674999999999998E-2</v>
      </c>
      <c r="Y2808" s="55">
        <f t="shared" si="347"/>
        <v>1.8525</v>
      </c>
      <c r="Z2808" s="54">
        <f t="shared" si="348"/>
        <v>0.68044077134986225</v>
      </c>
      <c r="AA2808" s="49" t="str">
        <f t="shared" ca="1" si="349"/>
        <v>N</v>
      </c>
      <c r="AB2808" s="49">
        <f t="shared" ca="1" si="350"/>
        <v>5</v>
      </c>
      <c r="AC2808" s="49" t="str">
        <f t="shared" ca="1" si="351"/>
        <v>N</v>
      </c>
    </row>
    <row r="2809" spans="1:29" x14ac:dyDescent="0.25">
      <c r="A2809">
        <v>1106</v>
      </c>
      <c r="B2809" s="9">
        <v>43576</v>
      </c>
      <c r="C2809" s="50" t="str">
        <f t="shared" si="344"/>
        <v>N</v>
      </c>
      <c r="D2809" s="52">
        <f>_xlfn.XLOOKUP(B2809,Cal_Date!B:B,Cal_Date!A:A,0)</f>
        <v>4</v>
      </c>
      <c r="E2809">
        <v>2019</v>
      </c>
      <c r="F2809" t="s">
        <v>127</v>
      </c>
      <c r="G2809" t="s">
        <v>130</v>
      </c>
      <c r="H2809" t="s">
        <v>11</v>
      </c>
      <c r="I2809" t="s">
        <v>11</v>
      </c>
      <c r="J2809" t="s">
        <v>15</v>
      </c>
      <c r="K2809" t="s">
        <v>42</v>
      </c>
      <c r="L2809">
        <v>1</v>
      </c>
      <c r="M2809">
        <v>1009</v>
      </c>
      <c r="O2809" t="s">
        <v>28</v>
      </c>
      <c r="R2809" t="s">
        <v>44</v>
      </c>
      <c r="S2809" s="49" t="str">
        <f t="shared" si="345"/>
        <v>Card</v>
      </c>
      <c r="T2809" s="3">
        <v>0.03</v>
      </c>
      <c r="U2809" s="2">
        <v>2.7225000000000001</v>
      </c>
      <c r="V2809" s="2">
        <v>0.87</v>
      </c>
      <c r="W2809" s="54">
        <f>_xlfn.XLOOKUP(M2809,Market!A:A,Market!F:F,0)</f>
        <v>8.8999999999999996E-2</v>
      </c>
      <c r="X2809" s="55">
        <f t="shared" si="346"/>
        <v>8.1674999999999998E-2</v>
      </c>
      <c r="Y2809" s="55">
        <f t="shared" si="347"/>
        <v>1.8525</v>
      </c>
      <c r="Z2809" s="54">
        <f t="shared" si="348"/>
        <v>0.68044077134986225</v>
      </c>
      <c r="AA2809" s="49" t="str">
        <f t="shared" ca="1" si="349"/>
        <v>N</v>
      </c>
      <c r="AB2809" s="49">
        <f t="shared" ca="1" si="350"/>
        <v>5</v>
      </c>
      <c r="AC2809" s="49" t="str">
        <f t="shared" ca="1" si="351"/>
        <v>N</v>
      </c>
    </row>
    <row r="2810" spans="1:29" x14ac:dyDescent="0.25">
      <c r="A2810">
        <v>1107</v>
      </c>
      <c r="B2810" s="9">
        <v>43576</v>
      </c>
      <c r="C2810" s="50" t="str">
        <f t="shared" si="344"/>
        <v>N</v>
      </c>
      <c r="D2810" s="52">
        <f>_xlfn.XLOOKUP(B2810,Cal_Date!B:B,Cal_Date!A:A,0)</f>
        <v>4</v>
      </c>
      <c r="E2810">
        <v>2019</v>
      </c>
      <c r="F2810" t="s">
        <v>127</v>
      </c>
      <c r="G2810" t="s">
        <v>130</v>
      </c>
      <c r="H2810" t="s">
        <v>11</v>
      </c>
      <c r="I2810" t="s">
        <v>11</v>
      </c>
      <c r="J2810" t="s">
        <v>15</v>
      </c>
      <c r="K2810" t="s">
        <v>42</v>
      </c>
      <c r="L2810">
        <v>2</v>
      </c>
      <c r="M2810">
        <v>1001</v>
      </c>
      <c r="O2810" t="s">
        <v>25</v>
      </c>
      <c r="R2810" t="s">
        <v>44</v>
      </c>
      <c r="S2810" s="49" t="str">
        <f t="shared" si="345"/>
        <v>Card</v>
      </c>
      <c r="T2810" s="3">
        <v>0.03</v>
      </c>
      <c r="U2810" s="2">
        <v>5.3000000000000007</v>
      </c>
      <c r="V2810" s="2">
        <v>1.74</v>
      </c>
      <c r="W2810" s="54">
        <f>_xlfn.XLOOKUP(M2810,Market!A:A,Market!F:F,0)</f>
        <v>0.06</v>
      </c>
      <c r="X2810" s="55">
        <f t="shared" si="346"/>
        <v>0.159</v>
      </c>
      <c r="Y2810" s="55">
        <f t="shared" si="347"/>
        <v>3.5600000000000005</v>
      </c>
      <c r="Z2810" s="54">
        <f t="shared" si="348"/>
        <v>0.67169811320754713</v>
      </c>
      <c r="AA2810" s="49" t="str">
        <f t="shared" ca="1" si="349"/>
        <v>N</v>
      </c>
      <c r="AB2810" s="49">
        <f t="shared" ca="1" si="350"/>
        <v>5</v>
      </c>
      <c r="AC2810" s="49" t="str">
        <f t="shared" ca="1" si="351"/>
        <v>N</v>
      </c>
    </row>
    <row r="2811" spans="1:29" x14ac:dyDescent="0.25">
      <c r="A2811">
        <v>1108</v>
      </c>
      <c r="B2811" s="9">
        <v>43576</v>
      </c>
      <c r="C2811" s="50" t="str">
        <f t="shared" si="344"/>
        <v>N</v>
      </c>
      <c r="D2811" s="52">
        <f>_xlfn.XLOOKUP(B2811,Cal_Date!B:B,Cal_Date!A:A,0)</f>
        <v>4</v>
      </c>
      <c r="E2811">
        <v>2019</v>
      </c>
      <c r="F2811" t="s">
        <v>127</v>
      </c>
      <c r="G2811" t="s">
        <v>130</v>
      </c>
      <c r="H2811" t="s">
        <v>11</v>
      </c>
      <c r="I2811" t="s">
        <v>11</v>
      </c>
      <c r="J2811" t="s">
        <v>15</v>
      </c>
      <c r="K2811" t="s">
        <v>42</v>
      </c>
      <c r="L2811">
        <v>1</v>
      </c>
      <c r="M2811">
        <v>1010</v>
      </c>
      <c r="O2811" t="s">
        <v>25</v>
      </c>
      <c r="R2811" t="s">
        <v>44</v>
      </c>
      <c r="S2811" s="49" t="str">
        <f t="shared" si="345"/>
        <v>Card</v>
      </c>
      <c r="T2811" s="3">
        <v>0.03</v>
      </c>
      <c r="U2811" s="2">
        <v>2.7</v>
      </c>
      <c r="V2811" s="2">
        <v>0.87</v>
      </c>
      <c r="W2811" s="54">
        <f>_xlfn.XLOOKUP(M2811,Market!A:A,Market!F:F,0)</f>
        <v>0.08</v>
      </c>
      <c r="X2811" s="55">
        <f t="shared" si="346"/>
        <v>8.1000000000000003E-2</v>
      </c>
      <c r="Y2811" s="55">
        <f t="shared" si="347"/>
        <v>1.83</v>
      </c>
      <c r="Z2811" s="54">
        <f t="shared" si="348"/>
        <v>0.67777777777777781</v>
      </c>
      <c r="AA2811" s="49" t="str">
        <f t="shared" ca="1" si="349"/>
        <v>N</v>
      </c>
      <c r="AB2811" s="49">
        <f t="shared" ca="1" si="350"/>
        <v>5</v>
      </c>
      <c r="AC2811" s="49" t="str">
        <f t="shared" ca="1" si="351"/>
        <v>N</v>
      </c>
    </row>
    <row r="2812" spans="1:29" x14ac:dyDescent="0.25">
      <c r="A2812">
        <v>1109</v>
      </c>
      <c r="B2812" s="9">
        <v>43576</v>
      </c>
      <c r="C2812" s="50" t="str">
        <f t="shared" si="344"/>
        <v>N</v>
      </c>
      <c r="D2812" s="52">
        <f>_xlfn.XLOOKUP(B2812,Cal_Date!B:B,Cal_Date!A:A,0)</f>
        <v>4</v>
      </c>
      <c r="E2812">
        <v>2019</v>
      </c>
      <c r="F2812" t="s">
        <v>127</v>
      </c>
      <c r="G2812" t="s">
        <v>130</v>
      </c>
      <c r="H2812" t="s">
        <v>11</v>
      </c>
      <c r="I2812" t="s">
        <v>11</v>
      </c>
      <c r="J2812" t="s">
        <v>15</v>
      </c>
      <c r="K2812" t="s">
        <v>42</v>
      </c>
      <c r="L2812">
        <v>2</v>
      </c>
      <c r="M2812">
        <v>1010</v>
      </c>
      <c r="O2812" t="s">
        <v>25</v>
      </c>
      <c r="R2812" t="s">
        <v>44</v>
      </c>
      <c r="S2812" s="49" t="str">
        <f t="shared" si="345"/>
        <v>Card</v>
      </c>
      <c r="T2812" s="3">
        <v>0.03</v>
      </c>
      <c r="U2812" s="2">
        <v>5.4</v>
      </c>
      <c r="V2812" s="2">
        <v>1.74</v>
      </c>
      <c r="W2812" s="54">
        <f>_xlfn.XLOOKUP(M2812,Market!A:A,Market!F:F,0)</f>
        <v>0.08</v>
      </c>
      <c r="X2812" s="55">
        <f t="shared" si="346"/>
        <v>0.16200000000000001</v>
      </c>
      <c r="Y2812" s="55">
        <f t="shared" si="347"/>
        <v>3.66</v>
      </c>
      <c r="Z2812" s="54">
        <f t="shared" si="348"/>
        <v>0.67777777777777781</v>
      </c>
      <c r="AA2812" s="49" t="str">
        <f t="shared" ca="1" si="349"/>
        <v>N</v>
      </c>
      <c r="AB2812" s="49">
        <f t="shared" ca="1" si="350"/>
        <v>5</v>
      </c>
      <c r="AC2812" s="49" t="str">
        <f t="shared" ca="1" si="351"/>
        <v>N</v>
      </c>
    </row>
    <row r="2813" spans="1:29" x14ac:dyDescent="0.25">
      <c r="A2813">
        <v>1110</v>
      </c>
      <c r="B2813" s="9">
        <v>43576</v>
      </c>
      <c r="C2813" s="50" t="str">
        <f t="shared" si="344"/>
        <v>N</v>
      </c>
      <c r="D2813" s="52">
        <f>_xlfn.XLOOKUP(B2813,Cal_Date!B:B,Cal_Date!A:A,0)</f>
        <v>4</v>
      </c>
      <c r="E2813">
        <v>2019</v>
      </c>
      <c r="F2813" t="s">
        <v>127</v>
      </c>
      <c r="G2813" t="s">
        <v>130</v>
      </c>
      <c r="H2813" t="s">
        <v>14</v>
      </c>
      <c r="I2813" t="s">
        <v>18</v>
      </c>
      <c r="J2813" t="s">
        <v>15</v>
      </c>
      <c r="K2813" t="s">
        <v>43</v>
      </c>
      <c r="L2813">
        <v>1</v>
      </c>
      <c r="M2813">
        <v>1010</v>
      </c>
      <c r="O2813" t="s">
        <v>25</v>
      </c>
      <c r="R2813" t="s">
        <v>44</v>
      </c>
      <c r="S2813" s="49" t="str">
        <f t="shared" si="345"/>
        <v>Card</v>
      </c>
      <c r="T2813" s="3">
        <v>0.03</v>
      </c>
      <c r="U2813" s="2">
        <v>7.0200000000000005</v>
      </c>
      <c r="V2813" s="2">
        <v>2.1</v>
      </c>
      <c r="W2813" s="54">
        <f>_xlfn.XLOOKUP(M2813,Market!A:A,Market!F:F,0)</f>
        <v>0.08</v>
      </c>
      <c r="X2813" s="55">
        <f t="shared" si="346"/>
        <v>0.21060000000000001</v>
      </c>
      <c r="Y2813" s="55">
        <f t="shared" si="347"/>
        <v>4.92</v>
      </c>
      <c r="Z2813" s="54">
        <f t="shared" si="348"/>
        <v>0.70085470085470081</v>
      </c>
      <c r="AA2813" s="49" t="str">
        <f t="shared" ca="1" si="349"/>
        <v>N</v>
      </c>
      <c r="AB2813" s="49">
        <f t="shared" ca="1" si="350"/>
        <v>5</v>
      </c>
      <c r="AC2813" s="49" t="str">
        <f t="shared" ca="1" si="351"/>
        <v>N</v>
      </c>
    </row>
    <row r="2814" spans="1:29" x14ac:dyDescent="0.25">
      <c r="A2814">
        <v>1111</v>
      </c>
      <c r="B2814" s="9">
        <v>43576</v>
      </c>
      <c r="C2814" s="50" t="str">
        <f t="shared" si="344"/>
        <v>N</v>
      </c>
      <c r="D2814" s="52">
        <f>_xlfn.XLOOKUP(B2814,Cal_Date!B:B,Cal_Date!A:A,0)</f>
        <v>4</v>
      </c>
      <c r="E2814">
        <v>2019</v>
      </c>
      <c r="F2814" t="s">
        <v>127</v>
      </c>
      <c r="G2814" t="s">
        <v>130</v>
      </c>
      <c r="H2814" t="s">
        <v>14</v>
      </c>
      <c r="I2814" t="s">
        <v>18</v>
      </c>
      <c r="J2814" t="s">
        <v>15</v>
      </c>
      <c r="K2814" t="s">
        <v>43</v>
      </c>
      <c r="L2814">
        <v>2</v>
      </c>
      <c r="M2814">
        <v>1010</v>
      </c>
      <c r="O2814" t="s">
        <v>25</v>
      </c>
      <c r="R2814" t="s">
        <v>44</v>
      </c>
      <c r="S2814" s="49" t="str">
        <f t="shared" si="345"/>
        <v>Card</v>
      </c>
      <c r="T2814" s="3">
        <v>0.03</v>
      </c>
      <c r="U2814" s="2">
        <v>14.040000000000001</v>
      </c>
      <c r="V2814" s="2">
        <v>4.2</v>
      </c>
      <c r="W2814" s="54">
        <f>_xlfn.XLOOKUP(M2814,Market!A:A,Market!F:F,0)</f>
        <v>0.08</v>
      </c>
      <c r="X2814" s="55">
        <f t="shared" si="346"/>
        <v>0.42120000000000002</v>
      </c>
      <c r="Y2814" s="55">
        <f t="shared" si="347"/>
        <v>9.84</v>
      </c>
      <c r="Z2814" s="54">
        <f t="shared" si="348"/>
        <v>0.70085470085470081</v>
      </c>
      <c r="AA2814" s="49" t="str">
        <f t="shared" ca="1" si="349"/>
        <v>N</v>
      </c>
      <c r="AB2814" s="49">
        <f t="shared" ca="1" si="350"/>
        <v>5</v>
      </c>
      <c r="AC2814" s="49" t="str">
        <f t="shared" ca="1" si="351"/>
        <v>N</v>
      </c>
    </row>
    <row r="2815" spans="1:29" x14ac:dyDescent="0.25">
      <c r="A2815">
        <v>1112</v>
      </c>
      <c r="B2815" s="9">
        <v>43576</v>
      </c>
      <c r="C2815" s="50" t="str">
        <f t="shared" si="344"/>
        <v>N</v>
      </c>
      <c r="D2815" s="52">
        <f>_xlfn.XLOOKUP(B2815,Cal_Date!B:B,Cal_Date!A:A,0)</f>
        <v>4</v>
      </c>
      <c r="E2815">
        <v>2019</v>
      </c>
      <c r="F2815" t="s">
        <v>127</v>
      </c>
      <c r="G2815" t="s">
        <v>130</v>
      </c>
      <c r="H2815" t="s">
        <v>14</v>
      </c>
      <c r="I2815" t="s">
        <v>13</v>
      </c>
      <c r="J2815" t="s">
        <v>15</v>
      </c>
      <c r="K2815" t="s">
        <v>43</v>
      </c>
      <c r="L2815">
        <v>1</v>
      </c>
      <c r="M2815">
        <v>1011</v>
      </c>
      <c r="O2815" t="s">
        <v>25</v>
      </c>
      <c r="R2815" t="s">
        <v>44</v>
      </c>
      <c r="S2815" s="49" t="str">
        <f t="shared" si="345"/>
        <v>Card</v>
      </c>
      <c r="T2815" s="3">
        <v>0.03</v>
      </c>
      <c r="U2815" s="2">
        <v>7.42</v>
      </c>
      <c r="V2815" s="2">
        <v>2.2400000000000002</v>
      </c>
      <c r="W2815" s="54">
        <f>_xlfn.XLOOKUP(M2815,Market!A:A,Market!F:F,0)</f>
        <v>0.06</v>
      </c>
      <c r="X2815" s="55">
        <f t="shared" si="346"/>
        <v>0.22259999999999999</v>
      </c>
      <c r="Y2815" s="55">
        <f t="shared" si="347"/>
        <v>5.18</v>
      </c>
      <c r="Z2815" s="54">
        <f t="shared" si="348"/>
        <v>0.69811320754716977</v>
      </c>
      <c r="AA2815" s="49" t="str">
        <f t="shared" ca="1" si="349"/>
        <v>N</v>
      </c>
      <c r="AB2815" s="49">
        <f t="shared" ca="1" si="350"/>
        <v>5</v>
      </c>
      <c r="AC2815" s="49" t="str">
        <f t="shared" ca="1" si="351"/>
        <v>N</v>
      </c>
    </row>
    <row r="2816" spans="1:29" x14ac:dyDescent="0.25">
      <c r="A2816">
        <v>1113</v>
      </c>
      <c r="B2816" s="9">
        <v>43576</v>
      </c>
      <c r="C2816" s="50" t="str">
        <f t="shared" si="344"/>
        <v>N</v>
      </c>
      <c r="D2816" s="52">
        <f>_xlfn.XLOOKUP(B2816,Cal_Date!B:B,Cal_Date!A:A,0)</f>
        <v>4</v>
      </c>
      <c r="E2816">
        <v>2019</v>
      </c>
      <c r="F2816" t="s">
        <v>127</v>
      </c>
      <c r="G2816" t="s">
        <v>130</v>
      </c>
      <c r="H2816" t="s">
        <v>48</v>
      </c>
      <c r="I2816" t="s">
        <v>18</v>
      </c>
      <c r="J2816" t="s">
        <v>10</v>
      </c>
      <c r="K2816" t="s">
        <v>43</v>
      </c>
      <c r="L2816">
        <v>1</v>
      </c>
      <c r="M2816">
        <v>1007</v>
      </c>
      <c r="O2816" t="s">
        <v>28</v>
      </c>
      <c r="R2816" t="s">
        <v>44</v>
      </c>
      <c r="S2816" s="49" t="str">
        <f t="shared" si="345"/>
        <v>Card</v>
      </c>
      <c r="T2816" s="3">
        <v>0.03</v>
      </c>
      <c r="U2816" s="2">
        <v>7.6229999999999993</v>
      </c>
      <c r="V2816" s="2">
        <v>1.46</v>
      </c>
      <c r="W2816" s="54">
        <f>_xlfn.XLOOKUP(M2816,Market!A:A,Market!F:F,0)</f>
        <v>8.8999999999999996E-2</v>
      </c>
      <c r="X2816" s="55">
        <f t="shared" si="346"/>
        <v>0.22868999999999998</v>
      </c>
      <c r="Y2816" s="55">
        <f t="shared" si="347"/>
        <v>6.1629999999999994</v>
      </c>
      <c r="Z2816" s="54">
        <f t="shared" si="348"/>
        <v>0.80847435392889933</v>
      </c>
      <c r="AA2816" s="49" t="str">
        <f t="shared" ca="1" si="349"/>
        <v>N</v>
      </c>
      <c r="AB2816" s="49">
        <f t="shared" ca="1" si="350"/>
        <v>5</v>
      </c>
      <c r="AC2816" s="49" t="str">
        <f t="shared" ca="1" si="351"/>
        <v>N</v>
      </c>
    </row>
    <row r="2817" spans="1:29" x14ac:dyDescent="0.25">
      <c r="A2817">
        <v>1114</v>
      </c>
      <c r="B2817" s="9">
        <v>43576</v>
      </c>
      <c r="C2817" s="50" t="str">
        <f t="shared" si="344"/>
        <v>N</v>
      </c>
      <c r="D2817" s="52">
        <f>_xlfn.XLOOKUP(B2817,Cal_Date!B:B,Cal_Date!A:A,0)</f>
        <v>4</v>
      </c>
      <c r="E2817">
        <v>2019</v>
      </c>
      <c r="F2817" t="s">
        <v>127</v>
      </c>
      <c r="G2817" t="s">
        <v>130</v>
      </c>
      <c r="H2817" t="s">
        <v>48</v>
      </c>
      <c r="I2817" t="s">
        <v>18</v>
      </c>
      <c r="J2817" t="s">
        <v>10</v>
      </c>
      <c r="K2817" t="s">
        <v>43</v>
      </c>
      <c r="L2817">
        <v>1</v>
      </c>
      <c r="M2817">
        <v>1007</v>
      </c>
      <c r="O2817" t="s">
        <v>28</v>
      </c>
      <c r="R2817" t="s">
        <v>44</v>
      </c>
      <c r="S2817" s="49" t="str">
        <f t="shared" si="345"/>
        <v>Card</v>
      </c>
      <c r="T2817" s="3">
        <v>0.03</v>
      </c>
      <c r="U2817" s="2">
        <v>7.6229999999999993</v>
      </c>
      <c r="V2817" s="2">
        <v>1.46</v>
      </c>
      <c r="W2817" s="54">
        <f>_xlfn.XLOOKUP(M2817,Market!A:A,Market!F:F,0)</f>
        <v>8.8999999999999996E-2</v>
      </c>
      <c r="X2817" s="55">
        <f t="shared" si="346"/>
        <v>0.22868999999999998</v>
      </c>
      <c r="Y2817" s="55">
        <f t="shared" si="347"/>
        <v>6.1629999999999994</v>
      </c>
      <c r="Z2817" s="54">
        <f t="shared" si="348"/>
        <v>0.80847435392889933</v>
      </c>
      <c r="AA2817" s="49" t="str">
        <f t="shared" ca="1" si="349"/>
        <v>N</v>
      </c>
      <c r="AB2817" s="49">
        <f t="shared" ca="1" si="350"/>
        <v>5</v>
      </c>
      <c r="AC2817" s="49" t="str">
        <f t="shared" ca="1" si="351"/>
        <v>N</v>
      </c>
    </row>
    <row r="2818" spans="1:29" x14ac:dyDescent="0.25">
      <c r="A2818">
        <v>1115</v>
      </c>
      <c r="B2818" s="9">
        <v>43576</v>
      </c>
      <c r="C2818" s="50" t="str">
        <f t="shared" si="344"/>
        <v>N</v>
      </c>
      <c r="D2818" s="52">
        <f>_xlfn.XLOOKUP(B2818,Cal_Date!B:B,Cal_Date!A:A,0)</f>
        <v>4</v>
      </c>
      <c r="E2818">
        <v>2019</v>
      </c>
      <c r="F2818" t="s">
        <v>127</v>
      </c>
      <c r="G2818" t="s">
        <v>130</v>
      </c>
      <c r="H2818" t="s">
        <v>48</v>
      </c>
      <c r="I2818" t="s">
        <v>18</v>
      </c>
      <c r="J2818" t="s">
        <v>10</v>
      </c>
      <c r="K2818" t="s">
        <v>43</v>
      </c>
      <c r="L2818">
        <v>1</v>
      </c>
      <c r="M2818">
        <v>1008</v>
      </c>
      <c r="O2818" t="s">
        <v>28</v>
      </c>
      <c r="R2818" t="s">
        <v>44</v>
      </c>
      <c r="S2818" s="49" t="str">
        <f t="shared" si="345"/>
        <v>Card</v>
      </c>
      <c r="T2818" s="3">
        <v>0.03</v>
      </c>
      <c r="U2818" s="2">
        <v>7.6229999999999993</v>
      </c>
      <c r="V2818" s="2">
        <v>1.46</v>
      </c>
      <c r="W2818" s="54">
        <f>_xlfn.XLOOKUP(M2818,Market!A:A,Market!F:F,0)</f>
        <v>8.8999999999999996E-2</v>
      </c>
      <c r="X2818" s="55">
        <f t="shared" si="346"/>
        <v>0.22868999999999998</v>
      </c>
      <c r="Y2818" s="55">
        <f t="shared" si="347"/>
        <v>6.1629999999999994</v>
      </c>
      <c r="Z2818" s="54">
        <f t="shared" si="348"/>
        <v>0.80847435392889933</v>
      </c>
      <c r="AA2818" s="49" t="str">
        <f t="shared" ca="1" si="349"/>
        <v>N</v>
      </c>
      <c r="AB2818" s="49">
        <f t="shared" ca="1" si="350"/>
        <v>5</v>
      </c>
      <c r="AC2818" s="49" t="str">
        <f t="shared" ca="1" si="351"/>
        <v>N</v>
      </c>
    </row>
    <row r="2819" spans="1:29" x14ac:dyDescent="0.25">
      <c r="A2819">
        <v>1116</v>
      </c>
      <c r="B2819" s="9">
        <v>43576</v>
      </c>
      <c r="C2819" s="50" t="str">
        <f t="shared" ref="C2819:C2882" si="352">IF(OR(B2819="04/01/2018"+0,B2819="04/02/2018"+0),"Y","N")</f>
        <v>N</v>
      </c>
      <c r="D2819" s="52">
        <f>_xlfn.XLOOKUP(B2819,Cal_Date!B:B,Cal_Date!A:A,0)</f>
        <v>4</v>
      </c>
      <c r="E2819">
        <v>2019</v>
      </c>
      <c r="F2819" t="s">
        <v>127</v>
      </c>
      <c r="G2819" t="s">
        <v>130</v>
      </c>
      <c r="H2819" t="s">
        <v>11</v>
      </c>
      <c r="I2819" t="s">
        <v>11</v>
      </c>
      <c r="J2819" t="s">
        <v>15</v>
      </c>
      <c r="K2819" t="s">
        <v>42</v>
      </c>
      <c r="L2819">
        <v>2</v>
      </c>
      <c r="M2819">
        <v>1004</v>
      </c>
      <c r="O2819" t="s">
        <v>28</v>
      </c>
      <c r="R2819" t="s">
        <v>44</v>
      </c>
      <c r="S2819" s="49" t="str">
        <f t="shared" ref="S2819:S2882" si="353">IF(R2819="Cash","Cash","Card")</f>
        <v>Card</v>
      </c>
      <c r="T2819" s="3">
        <v>0.03</v>
      </c>
      <c r="U2819" s="2">
        <v>5.3000000000000007</v>
      </c>
      <c r="V2819" s="2">
        <v>1.74</v>
      </c>
      <c r="W2819" s="54">
        <f>_xlfn.XLOOKUP(M2819,Market!A:A,Market!F:F,0)</f>
        <v>0.06</v>
      </c>
      <c r="X2819" s="55">
        <f t="shared" ref="X2819:X2882" si="354">T2819*U2819</f>
        <v>0.159</v>
      </c>
      <c r="Y2819" s="55">
        <f t="shared" ref="Y2819:Y2882" si="355">U2819-V2819</f>
        <v>3.5600000000000005</v>
      </c>
      <c r="Z2819" s="54">
        <f t="shared" ref="Z2819:Z2882" si="356">Y2819/U2819</f>
        <v>0.67169811320754713</v>
      </c>
      <c r="AA2819" s="49" t="str">
        <f t="shared" ref="AA2819:AA2882" ca="1" si="357">IF(DATEDIF(B2819,TODAY(),"y")&gt;5,"Y","N")</f>
        <v>N</v>
      </c>
      <c r="AB2819" s="49">
        <f t="shared" ref="AB2819:AB2882" ca="1" si="358">DATEDIF(B2819,TODAY(),"y")</f>
        <v>5</v>
      </c>
      <c r="AC2819" s="49" t="str">
        <f t="shared" ref="AC2819:AC2882" ca="1" si="359">IF(AB2819&gt;5,"Y","N")</f>
        <v>N</v>
      </c>
    </row>
    <row r="2820" spans="1:29" x14ac:dyDescent="0.25">
      <c r="A2820">
        <v>1117</v>
      </c>
      <c r="B2820" s="9">
        <v>43576</v>
      </c>
      <c r="C2820" s="50" t="str">
        <f t="shared" si="352"/>
        <v>N</v>
      </c>
      <c r="D2820" s="52">
        <f>_xlfn.XLOOKUP(B2820,Cal_Date!B:B,Cal_Date!A:A,0)</f>
        <v>4</v>
      </c>
      <c r="E2820">
        <v>2019</v>
      </c>
      <c r="F2820" t="s">
        <v>127</v>
      </c>
      <c r="G2820" t="s">
        <v>130</v>
      </c>
      <c r="H2820" t="s">
        <v>48</v>
      </c>
      <c r="I2820" t="s">
        <v>18</v>
      </c>
      <c r="J2820" t="s">
        <v>10</v>
      </c>
      <c r="K2820" t="s">
        <v>43</v>
      </c>
      <c r="L2820">
        <v>1</v>
      </c>
      <c r="M2820">
        <v>1003</v>
      </c>
      <c r="O2820" t="s">
        <v>25</v>
      </c>
      <c r="R2820" t="s">
        <v>44</v>
      </c>
      <c r="S2820" s="49" t="str">
        <f t="shared" si="353"/>
        <v>Card</v>
      </c>
      <c r="T2820" s="3">
        <v>0.03</v>
      </c>
      <c r="U2820" s="2">
        <v>7.42</v>
      </c>
      <c r="V2820" s="2">
        <v>1.46</v>
      </c>
      <c r="W2820" s="54">
        <f>_xlfn.XLOOKUP(M2820,Market!A:A,Market!F:F,0)</f>
        <v>0.06</v>
      </c>
      <c r="X2820" s="55">
        <f t="shared" si="354"/>
        <v>0.22259999999999999</v>
      </c>
      <c r="Y2820" s="55">
        <f t="shared" si="355"/>
        <v>5.96</v>
      </c>
      <c r="Z2820" s="54">
        <f t="shared" si="356"/>
        <v>0.80323450134770891</v>
      </c>
      <c r="AA2820" s="49" t="str">
        <f t="shared" ca="1" si="357"/>
        <v>N</v>
      </c>
      <c r="AB2820" s="49">
        <f t="shared" ca="1" si="358"/>
        <v>5</v>
      </c>
      <c r="AC2820" s="49" t="str">
        <f t="shared" ca="1" si="359"/>
        <v>N</v>
      </c>
    </row>
    <row r="2821" spans="1:29" x14ac:dyDescent="0.25">
      <c r="A2821">
        <v>1118</v>
      </c>
      <c r="B2821" s="9">
        <v>43576</v>
      </c>
      <c r="C2821" s="50" t="str">
        <f t="shared" si="352"/>
        <v>N</v>
      </c>
      <c r="D2821" s="52">
        <f>_xlfn.XLOOKUP(B2821,Cal_Date!B:B,Cal_Date!A:A,0)</f>
        <v>4</v>
      </c>
      <c r="E2821">
        <v>2019</v>
      </c>
      <c r="F2821" t="s">
        <v>127</v>
      </c>
      <c r="G2821" t="s">
        <v>130</v>
      </c>
      <c r="H2821" t="s">
        <v>11</v>
      </c>
      <c r="I2821" t="s">
        <v>13</v>
      </c>
      <c r="J2821" t="s">
        <v>15</v>
      </c>
      <c r="K2821" t="s">
        <v>42</v>
      </c>
      <c r="L2821">
        <v>1</v>
      </c>
      <c r="M2821">
        <v>1002</v>
      </c>
      <c r="O2821" t="s">
        <v>28</v>
      </c>
      <c r="R2821" t="s">
        <v>44</v>
      </c>
      <c r="S2821" s="49" t="str">
        <f t="shared" si="353"/>
        <v>Card</v>
      </c>
      <c r="T2821" s="3">
        <v>0.03</v>
      </c>
      <c r="U2821" s="2">
        <v>2.6500000000000004</v>
      </c>
      <c r="V2821" s="2">
        <v>1.42</v>
      </c>
      <c r="W2821" s="54">
        <f>_xlfn.XLOOKUP(M2821,Market!A:A,Market!F:F,0)</f>
        <v>0.06</v>
      </c>
      <c r="X2821" s="55">
        <f t="shared" si="354"/>
        <v>7.9500000000000001E-2</v>
      </c>
      <c r="Y2821" s="55">
        <f t="shared" si="355"/>
        <v>1.2300000000000004</v>
      </c>
      <c r="Z2821" s="54">
        <f t="shared" si="356"/>
        <v>0.46415094339622653</v>
      </c>
      <c r="AA2821" s="49" t="str">
        <f t="shared" ca="1" si="357"/>
        <v>N</v>
      </c>
      <c r="AB2821" s="49">
        <f t="shared" ca="1" si="358"/>
        <v>5</v>
      </c>
      <c r="AC2821" s="49" t="str">
        <f t="shared" ca="1" si="359"/>
        <v>N</v>
      </c>
    </row>
    <row r="2822" spans="1:29" x14ac:dyDescent="0.25">
      <c r="A2822">
        <v>1119</v>
      </c>
      <c r="B2822" s="9">
        <v>43576</v>
      </c>
      <c r="C2822" s="50" t="str">
        <f t="shared" si="352"/>
        <v>N</v>
      </c>
      <c r="D2822" s="52">
        <f>_xlfn.XLOOKUP(B2822,Cal_Date!B:B,Cal_Date!A:A,0)</f>
        <v>4</v>
      </c>
      <c r="E2822">
        <v>2019</v>
      </c>
      <c r="F2822" t="s">
        <v>127</v>
      </c>
      <c r="G2822" t="s">
        <v>130</v>
      </c>
      <c r="H2822" t="s">
        <v>48</v>
      </c>
      <c r="I2822" t="s">
        <v>18</v>
      </c>
      <c r="J2822" t="s">
        <v>10</v>
      </c>
      <c r="K2822" t="s">
        <v>43</v>
      </c>
      <c r="L2822">
        <v>1</v>
      </c>
      <c r="M2822">
        <v>1007</v>
      </c>
      <c r="O2822" t="s">
        <v>28</v>
      </c>
      <c r="R2822" t="s">
        <v>44</v>
      </c>
      <c r="S2822" s="49" t="str">
        <f t="shared" si="353"/>
        <v>Card</v>
      </c>
      <c r="T2822" s="3">
        <v>0.03</v>
      </c>
      <c r="U2822" s="2">
        <v>7.6229999999999993</v>
      </c>
      <c r="V2822" s="2">
        <v>1.46</v>
      </c>
      <c r="W2822" s="54">
        <f>_xlfn.XLOOKUP(M2822,Market!A:A,Market!F:F,0)</f>
        <v>8.8999999999999996E-2</v>
      </c>
      <c r="X2822" s="55">
        <f t="shared" si="354"/>
        <v>0.22868999999999998</v>
      </c>
      <c r="Y2822" s="55">
        <f t="shared" si="355"/>
        <v>6.1629999999999994</v>
      </c>
      <c r="Z2822" s="54">
        <f t="shared" si="356"/>
        <v>0.80847435392889933</v>
      </c>
      <c r="AA2822" s="49" t="str">
        <f t="shared" ca="1" si="357"/>
        <v>N</v>
      </c>
      <c r="AB2822" s="49">
        <f t="shared" ca="1" si="358"/>
        <v>5</v>
      </c>
      <c r="AC2822" s="49" t="str">
        <f t="shared" ca="1" si="359"/>
        <v>N</v>
      </c>
    </row>
    <row r="2823" spans="1:29" x14ac:dyDescent="0.25">
      <c r="A2823">
        <v>1120</v>
      </c>
      <c r="B2823" s="9">
        <v>43576</v>
      </c>
      <c r="C2823" s="50" t="str">
        <f t="shared" si="352"/>
        <v>N</v>
      </c>
      <c r="D2823" s="52">
        <f>_xlfn.XLOOKUP(B2823,Cal_Date!B:B,Cal_Date!A:A,0)</f>
        <v>4</v>
      </c>
      <c r="E2823">
        <v>2019</v>
      </c>
      <c r="F2823" t="s">
        <v>127</v>
      </c>
      <c r="G2823" t="s">
        <v>130</v>
      </c>
      <c r="H2823" t="s">
        <v>11</v>
      </c>
      <c r="I2823" t="s">
        <v>11</v>
      </c>
      <c r="J2823" t="s">
        <v>15</v>
      </c>
      <c r="K2823" t="s">
        <v>42</v>
      </c>
      <c r="L2823">
        <v>1</v>
      </c>
      <c r="M2823">
        <v>1008</v>
      </c>
      <c r="O2823" t="s">
        <v>28</v>
      </c>
      <c r="R2823" t="s">
        <v>44</v>
      </c>
      <c r="S2823" s="49" t="str">
        <f t="shared" si="353"/>
        <v>Card</v>
      </c>
      <c r="T2823" s="3">
        <v>0.03</v>
      </c>
      <c r="U2823" s="2">
        <v>2.7225000000000001</v>
      </c>
      <c r="V2823" s="2">
        <v>0.87</v>
      </c>
      <c r="W2823" s="54">
        <f>_xlfn.XLOOKUP(M2823,Market!A:A,Market!F:F,0)</f>
        <v>8.8999999999999996E-2</v>
      </c>
      <c r="X2823" s="55">
        <f t="shared" si="354"/>
        <v>8.1674999999999998E-2</v>
      </c>
      <c r="Y2823" s="55">
        <f t="shared" si="355"/>
        <v>1.8525</v>
      </c>
      <c r="Z2823" s="54">
        <f t="shared" si="356"/>
        <v>0.68044077134986225</v>
      </c>
      <c r="AA2823" s="49" t="str">
        <f t="shared" ca="1" si="357"/>
        <v>N</v>
      </c>
      <c r="AB2823" s="49">
        <f t="shared" ca="1" si="358"/>
        <v>5</v>
      </c>
      <c r="AC2823" s="49" t="str">
        <f t="shared" ca="1" si="359"/>
        <v>N</v>
      </c>
    </row>
    <row r="2824" spans="1:29" x14ac:dyDescent="0.25">
      <c r="A2824">
        <v>1121</v>
      </c>
      <c r="B2824" s="9">
        <v>43576</v>
      </c>
      <c r="C2824" s="50" t="str">
        <f t="shared" si="352"/>
        <v>N</v>
      </c>
      <c r="D2824" s="52">
        <f>_xlfn.XLOOKUP(B2824,Cal_Date!B:B,Cal_Date!A:A,0)</f>
        <v>4</v>
      </c>
      <c r="E2824">
        <v>2019</v>
      </c>
      <c r="F2824" t="s">
        <v>127</v>
      </c>
      <c r="G2824" t="s">
        <v>130</v>
      </c>
      <c r="H2824" t="s">
        <v>11</v>
      </c>
      <c r="I2824" t="s">
        <v>11</v>
      </c>
      <c r="J2824" t="s">
        <v>15</v>
      </c>
      <c r="K2824" t="s">
        <v>42</v>
      </c>
      <c r="L2824">
        <v>1</v>
      </c>
      <c r="M2824">
        <v>1008</v>
      </c>
      <c r="O2824" t="s">
        <v>28</v>
      </c>
      <c r="R2824" t="s">
        <v>44</v>
      </c>
      <c r="S2824" s="49" t="str">
        <f t="shared" si="353"/>
        <v>Card</v>
      </c>
      <c r="T2824" s="3">
        <v>0.03</v>
      </c>
      <c r="U2824" s="2">
        <v>2.7225000000000001</v>
      </c>
      <c r="V2824" s="2">
        <v>0.87</v>
      </c>
      <c r="W2824" s="54">
        <f>_xlfn.XLOOKUP(M2824,Market!A:A,Market!F:F,0)</f>
        <v>8.8999999999999996E-2</v>
      </c>
      <c r="X2824" s="55">
        <f t="shared" si="354"/>
        <v>8.1674999999999998E-2</v>
      </c>
      <c r="Y2824" s="55">
        <f t="shared" si="355"/>
        <v>1.8525</v>
      </c>
      <c r="Z2824" s="54">
        <f t="shared" si="356"/>
        <v>0.68044077134986225</v>
      </c>
      <c r="AA2824" s="49" t="str">
        <f t="shared" ca="1" si="357"/>
        <v>N</v>
      </c>
      <c r="AB2824" s="49">
        <f t="shared" ca="1" si="358"/>
        <v>5</v>
      </c>
      <c r="AC2824" s="49" t="str">
        <f t="shared" ca="1" si="359"/>
        <v>N</v>
      </c>
    </row>
    <row r="2825" spans="1:29" x14ac:dyDescent="0.25">
      <c r="A2825">
        <v>1122</v>
      </c>
      <c r="B2825" s="9">
        <v>43576</v>
      </c>
      <c r="C2825" s="50" t="str">
        <f t="shared" si="352"/>
        <v>N</v>
      </c>
      <c r="D2825" s="52">
        <f>_xlfn.XLOOKUP(B2825,Cal_Date!B:B,Cal_Date!A:A,0)</f>
        <v>4</v>
      </c>
      <c r="E2825">
        <v>2019</v>
      </c>
      <c r="F2825" t="s">
        <v>127</v>
      </c>
      <c r="G2825" t="s">
        <v>130</v>
      </c>
      <c r="H2825" t="s">
        <v>48</v>
      </c>
      <c r="I2825" t="s">
        <v>18</v>
      </c>
      <c r="J2825" t="s">
        <v>10</v>
      </c>
      <c r="K2825" t="s">
        <v>43</v>
      </c>
      <c r="L2825">
        <v>2</v>
      </c>
      <c r="M2825">
        <v>1000</v>
      </c>
      <c r="O2825" t="s">
        <v>25</v>
      </c>
      <c r="R2825" t="s">
        <v>44</v>
      </c>
      <c r="S2825" s="49" t="str">
        <f t="shared" si="353"/>
        <v>Card</v>
      </c>
      <c r="T2825" s="3">
        <v>0.03</v>
      </c>
      <c r="U2825" s="2">
        <v>15.120000000000001</v>
      </c>
      <c r="V2825" s="2">
        <v>2.92</v>
      </c>
      <c r="W2825" s="54">
        <f>_xlfn.XLOOKUP(M2825,Market!A:A,Market!F:F,0)</f>
        <v>0.08</v>
      </c>
      <c r="X2825" s="55">
        <f t="shared" si="354"/>
        <v>0.4536</v>
      </c>
      <c r="Y2825" s="55">
        <f t="shared" si="355"/>
        <v>12.200000000000001</v>
      </c>
      <c r="Z2825" s="54">
        <f t="shared" si="356"/>
        <v>0.80687830687830686</v>
      </c>
      <c r="AA2825" s="49" t="str">
        <f t="shared" ca="1" si="357"/>
        <v>N</v>
      </c>
      <c r="AB2825" s="49">
        <f t="shared" ca="1" si="358"/>
        <v>5</v>
      </c>
      <c r="AC2825" s="49" t="str">
        <f t="shared" ca="1" si="359"/>
        <v>N</v>
      </c>
    </row>
    <row r="2826" spans="1:29" x14ac:dyDescent="0.25">
      <c r="A2826">
        <v>1123</v>
      </c>
      <c r="B2826" s="9">
        <v>43576</v>
      </c>
      <c r="C2826" s="50" t="str">
        <f t="shared" si="352"/>
        <v>N</v>
      </c>
      <c r="D2826" s="52">
        <f>_xlfn.XLOOKUP(B2826,Cal_Date!B:B,Cal_Date!A:A,0)</f>
        <v>4</v>
      </c>
      <c r="E2826">
        <v>2019</v>
      </c>
      <c r="F2826" t="s">
        <v>127</v>
      </c>
      <c r="G2826" t="s">
        <v>130</v>
      </c>
      <c r="H2826" t="s">
        <v>11</v>
      </c>
      <c r="I2826" t="s">
        <v>11</v>
      </c>
      <c r="J2826" t="s">
        <v>15</v>
      </c>
      <c r="K2826" t="s">
        <v>42</v>
      </c>
      <c r="L2826">
        <v>2</v>
      </c>
      <c r="M2826">
        <v>1000</v>
      </c>
      <c r="O2826" t="s">
        <v>25</v>
      </c>
      <c r="R2826" t="s">
        <v>44</v>
      </c>
      <c r="S2826" s="49" t="str">
        <f t="shared" si="353"/>
        <v>Card</v>
      </c>
      <c r="T2826" s="3">
        <v>0.03</v>
      </c>
      <c r="U2826" s="2">
        <v>5.4</v>
      </c>
      <c r="V2826" s="2">
        <v>1.74</v>
      </c>
      <c r="W2826" s="54">
        <f>_xlfn.XLOOKUP(M2826,Market!A:A,Market!F:F,0)</f>
        <v>0.08</v>
      </c>
      <c r="X2826" s="55">
        <f t="shared" si="354"/>
        <v>0.16200000000000001</v>
      </c>
      <c r="Y2826" s="55">
        <f t="shared" si="355"/>
        <v>3.66</v>
      </c>
      <c r="Z2826" s="54">
        <f t="shared" si="356"/>
        <v>0.67777777777777781</v>
      </c>
      <c r="AA2826" s="49" t="str">
        <f t="shared" ca="1" si="357"/>
        <v>N</v>
      </c>
      <c r="AB2826" s="49">
        <f t="shared" ca="1" si="358"/>
        <v>5</v>
      </c>
      <c r="AC2826" s="49" t="str">
        <f t="shared" ca="1" si="359"/>
        <v>N</v>
      </c>
    </row>
    <row r="2827" spans="1:29" x14ac:dyDescent="0.25">
      <c r="A2827">
        <v>1124</v>
      </c>
      <c r="B2827" s="9">
        <v>43576</v>
      </c>
      <c r="C2827" s="50" t="str">
        <f t="shared" si="352"/>
        <v>N</v>
      </c>
      <c r="D2827" s="52">
        <f>_xlfn.XLOOKUP(B2827,Cal_Date!B:B,Cal_Date!A:A,0)</f>
        <v>4</v>
      </c>
      <c r="E2827">
        <v>2019</v>
      </c>
      <c r="F2827" t="s">
        <v>127</v>
      </c>
      <c r="G2827" t="s">
        <v>130</v>
      </c>
      <c r="H2827" t="s">
        <v>48</v>
      </c>
      <c r="I2827" t="s">
        <v>18</v>
      </c>
      <c r="J2827" t="s">
        <v>10</v>
      </c>
      <c r="K2827" t="s">
        <v>43</v>
      </c>
      <c r="L2827">
        <v>1</v>
      </c>
      <c r="M2827">
        <v>1000</v>
      </c>
      <c r="O2827" t="s">
        <v>25</v>
      </c>
      <c r="R2827" t="s">
        <v>44</v>
      </c>
      <c r="S2827" s="49" t="str">
        <f t="shared" si="353"/>
        <v>Card</v>
      </c>
      <c r="T2827" s="3">
        <v>0.03</v>
      </c>
      <c r="U2827" s="2">
        <v>7.5600000000000005</v>
      </c>
      <c r="V2827" s="2">
        <v>1.46</v>
      </c>
      <c r="W2827" s="54">
        <f>_xlfn.XLOOKUP(M2827,Market!A:A,Market!F:F,0)</f>
        <v>0.08</v>
      </c>
      <c r="X2827" s="55">
        <f t="shared" si="354"/>
        <v>0.2268</v>
      </c>
      <c r="Y2827" s="55">
        <f t="shared" si="355"/>
        <v>6.1000000000000005</v>
      </c>
      <c r="Z2827" s="54">
        <f t="shared" si="356"/>
        <v>0.80687830687830686</v>
      </c>
      <c r="AA2827" s="49" t="str">
        <f t="shared" ca="1" si="357"/>
        <v>N</v>
      </c>
      <c r="AB2827" s="49">
        <f t="shared" ca="1" si="358"/>
        <v>5</v>
      </c>
      <c r="AC2827" s="49" t="str">
        <f t="shared" ca="1" si="359"/>
        <v>N</v>
      </c>
    </row>
    <row r="2828" spans="1:29" x14ac:dyDescent="0.25">
      <c r="A2828">
        <v>1125</v>
      </c>
      <c r="B2828" s="9">
        <v>43576</v>
      </c>
      <c r="C2828" s="50" t="str">
        <f t="shared" si="352"/>
        <v>N</v>
      </c>
      <c r="D2828" s="52">
        <f>_xlfn.XLOOKUP(B2828,Cal_Date!B:B,Cal_Date!A:A,0)</f>
        <v>4</v>
      </c>
      <c r="E2828">
        <v>2019</v>
      </c>
      <c r="F2828" t="s">
        <v>127</v>
      </c>
      <c r="G2828" t="s">
        <v>130</v>
      </c>
      <c r="H2828" t="s">
        <v>11</v>
      </c>
      <c r="I2828" t="s">
        <v>13</v>
      </c>
      <c r="J2828" t="s">
        <v>15</v>
      </c>
      <c r="K2828" t="s">
        <v>42</v>
      </c>
      <c r="L2828">
        <v>1</v>
      </c>
      <c r="M2828">
        <v>1001</v>
      </c>
      <c r="O2828" t="s">
        <v>25</v>
      </c>
      <c r="R2828" t="s">
        <v>44</v>
      </c>
      <c r="S2828" s="49" t="str">
        <f t="shared" si="353"/>
        <v>Card</v>
      </c>
      <c r="T2828" s="3">
        <v>0.03</v>
      </c>
      <c r="U2828" s="2">
        <v>2.6500000000000004</v>
      </c>
      <c r="V2828" s="2">
        <v>1.42</v>
      </c>
      <c r="W2828" s="54">
        <f>_xlfn.XLOOKUP(M2828,Market!A:A,Market!F:F,0)</f>
        <v>0.06</v>
      </c>
      <c r="X2828" s="55">
        <f t="shared" si="354"/>
        <v>7.9500000000000001E-2</v>
      </c>
      <c r="Y2828" s="55">
        <f t="shared" si="355"/>
        <v>1.2300000000000004</v>
      </c>
      <c r="Z2828" s="54">
        <f t="shared" si="356"/>
        <v>0.46415094339622653</v>
      </c>
      <c r="AA2828" s="49" t="str">
        <f t="shared" ca="1" si="357"/>
        <v>N</v>
      </c>
      <c r="AB2828" s="49">
        <f t="shared" ca="1" si="358"/>
        <v>5</v>
      </c>
      <c r="AC2828" s="49" t="str">
        <f t="shared" ca="1" si="359"/>
        <v>N</v>
      </c>
    </row>
    <row r="2829" spans="1:29" x14ac:dyDescent="0.25">
      <c r="A2829">
        <v>1126</v>
      </c>
      <c r="B2829" s="9">
        <v>43576</v>
      </c>
      <c r="C2829" s="50" t="str">
        <f t="shared" si="352"/>
        <v>N</v>
      </c>
      <c r="D2829" s="52">
        <f>_xlfn.XLOOKUP(B2829,Cal_Date!B:B,Cal_Date!A:A,0)</f>
        <v>4</v>
      </c>
      <c r="E2829">
        <v>2019</v>
      </c>
      <c r="F2829" t="s">
        <v>127</v>
      </c>
      <c r="G2829" t="s">
        <v>130</v>
      </c>
      <c r="H2829" t="s">
        <v>11</v>
      </c>
      <c r="I2829" t="s">
        <v>11</v>
      </c>
      <c r="J2829" t="s">
        <v>15</v>
      </c>
      <c r="K2829" t="s">
        <v>42</v>
      </c>
      <c r="L2829">
        <v>1</v>
      </c>
      <c r="M2829">
        <v>1000</v>
      </c>
      <c r="O2829" t="s">
        <v>25</v>
      </c>
      <c r="R2829" t="s">
        <v>44</v>
      </c>
      <c r="S2829" s="49" t="str">
        <f t="shared" si="353"/>
        <v>Card</v>
      </c>
      <c r="T2829" s="3">
        <v>0.03</v>
      </c>
      <c r="U2829" s="2">
        <v>2.7</v>
      </c>
      <c r="V2829" s="2">
        <v>0.87</v>
      </c>
      <c r="W2829" s="54">
        <f>_xlfn.XLOOKUP(M2829,Market!A:A,Market!F:F,0)</f>
        <v>0.08</v>
      </c>
      <c r="X2829" s="55">
        <f t="shared" si="354"/>
        <v>8.1000000000000003E-2</v>
      </c>
      <c r="Y2829" s="55">
        <f t="shared" si="355"/>
        <v>1.83</v>
      </c>
      <c r="Z2829" s="54">
        <f t="shared" si="356"/>
        <v>0.67777777777777781</v>
      </c>
      <c r="AA2829" s="49" t="str">
        <f t="shared" ca="1" si="357"/>
        <v>N</v>
      </c>
      <c r="AB2829" s="49">
        <f t="shared" ca="1" si="358"/>
        <v>5</v>
      </c>
      <c r="AC2829" s="49" t="str">
        <f t="shared" ca="1" si="359"/>
        <v>N</v>
      </c>
    </row>
    <row r="2830" spans="1:29" x14ac:dyDescent="0.25">
      <c r="A2830">
        <v>1127</v>
      </c>
      <c r="B2830" s="9">
        <v>43576</v>
      </c>
      <c r="C2830" s="50" t="str">
        <f t="shared" si="352"/>
        <v>N</v>
      </c>
      <c r="D2830" s="52">
        <f>_xlfn.XLOOKUP(B2830,Cal_Date!B:B,Cal_Date!A:A,0)</f>
        <v>4</v>
      </c>
      <c r="E2830">
        <v>2019</v>
      </c>
      <c r="F2830" t="s">
        <v>127</v>
      </c>
      <c r="G2830" t="s">
        <v>130</v>
      </c>
      <c r="H2830" t="s">
        <v>14</v>
      </c>
      <c r="I2830" t="s">
        <v>18</v>
      </c>
      <c r="J2830" t="s">
        <v>15</v>
      </c>
      <c r="K2830" t="s">
        <v>43</v>
      </c>
      <c r="L2830">
        <v>2</v>
      </c>
      <c r="M2830">
        <v>1000</v>
      </c>
      <c r="O2830" t="s">
        <v>25</v>
      </c>
      <c r="R2830" t="s">
        <v>44</v>
      </c>
      <c r="S2830" s="49" t="str">
        <f t="shared" si="353"/>
        <v>Card</v>
      </c>
      <c r="T2830" s="3">
        <v>0.03</v>
      </c>
      <c r="U2830" s="2">
        <v>14.040000000000001</v>
      </c>
      <c r="V2830" s="2">
        <v>4.2</v>
      </c>
      <c r="W2830" s="54">
        <f>_xlfn.XLOOKUP(M2830,Market!A:A,Market!F:F,0)</f>
        <v>0.08</v>
      </c>
      <c r="X2830" s="55">
        <f t="shared" si="354"/>
        <v>0.42120000000000002</v>
      </c>
      <c r="Y2830" s="55">
        <f t="shared" si="355"/>
        <v>9.84</v>
      </c>
      <c r="Z2830" s="54">
        <f t="shared" si="356"/>
        <v>0.70085470085470081</v>
      </c>
      <c r="AA2830" s="49" t="str">
        <f t="shared" ca="1" si="357"/>
        <v>N</v>
      </c>
      <c r="AB2830" s="49">
        <f t="shared" ca="1" si="358"/>
        <v>5</v>
      </c>
      <c r="AC2830" s="49" t="str">
        <f t="shared" ca="1" si="359"/>
        <v>N</v>
      </c>
    </row>
    <row r="2831" spans="1:29" x14ac:dyDescent="0.25">
      <c r="A2831">
        <v>1128</v>
      </c>
      <c r="B2831" s="9">
        <v>43576</v>
      </c>
      <c r="C2831" s="50" t="str">
        <f t="shared" si="352"/>
        <v>N</v>
      </c>
      <c r="D2831" s="52">
        <f>_xlfn.XLOOKUP(B2831,Cal_Date!B:B,Cal_Date!A:A,0)</f>
        <v>4</v>
      </c>
      <c r="E2831">
        <v>2019</v>
      </c>
      <c r="F2831" t="s">
        <v>127</v>
      </c>
      <c r="G2831" t="s">
        <v>130</v>
      </c>
      <c r="H2831" t="s">
        <v>11</v>
      </c>
      <c r="I2831" t="s">
        <v>13</v>
      </c>
      <c r="J2831" t="s">
        <v>15</v>
      </c>
      <c r="K2831" t="s">
        <v>42</v>
      </c>
      <c r="L2831">
        <v>1</v>
      </c>
      <c r="M2831">
        <v>1004</v>
      </c>
      <c r="O2831" t="s">
        <v>28</v>
      </c>
      <c r="R2831" t="s">
        <v>46</v>
      </c>
      <c r="S2831" s="49" t="str">
        <f t="shared" si="353"/>
        <v>Card</v>
      </c>
      <c r="T2831" s="3">
        <v>0.04</v>
      </c>
      <c r="U2831" s="2">
        <v>2.6500000000000004</v>
      </c>
      <c r="V2831" s="2">
        <v>1.42</v>
      </c>
      <c r="W2831" s="54">
        <f>_xlfn.XLOOKUP(M2831,Market!A:A,Market!F:F,0)</f>
        <v>0.06</v>
      </c>
      <c r="X2831" s="55">
        <f t="shared" si="354"/>
        <v>0.10600000000000001</v>
      </c>
      <c r="Y2831" s="55">
        <f t="shared" si="355"/>
        <v>1.2300000000000004</v>
      </c>
      <c r="Z2831" s="54">
        <f t="shared" si="356"/>
        <v>0.46415094339622653</v>
      </c>
      <c r="AA2831" s="49" t="str">
        <f t="shared" ca="1" si="357"/>
        <v>N</v>
      </c>
      <c r="AB2831" s="49">
        <f t="shared" ca="1" si="358"/>
        <v>5</v>
      </c>
      <c r="AC2831" s="49" t="str">
        <f t="shared" ca="1" si="359"/>
        <v>N</v>
      </c>
    </row>
    <row r="2832" spans="1:29" x14ac:dyDescent="0.25">
      <c r="A2832">
        <v>1129</v>
      </c>
      <c r="B2832" s="9">
        <v>43577</v>
      </c>
      <c r="C2832" s="50" t="str">
        <f t="shared" si="352"/>
        <v>N</v>
      </c>
      <c r="D2832" s="52">
        <f>_xlfn.XLOOKUP(B2832,Cal_Date!B:B,Cal_Date!A:A,0)</f>
        <v>4</v>
      </c>
      <c r="E2832">
        <v>2019</v>
      </c>
      <c r="F2832" t="s">
        <v>121</v>
      </c>
      <c r="G2832" t="s">
        <v>129</v>
      </c>
      <c r="H2832" t="s">
        <v>48</v>
      </c>
      <c r="I2832" t="s">
        <v>18</v>
      </c>
      <c r="J2832" t="s">
        <v>10</v>
      </c>
      <c r="K2832" t="s">
        <v>43</v>
      </c>
      <c r="L2832">
        <v>2</v>
      </c>
      <c r="M2832">
        <v>1005</v>
      </c>
      <c r="O2832" t="s">
        <v>25</v>
      </c>
      <c r="R2832" t="s">
        <v>44</v>
      </c>
      <c r="S2832" s="49" t="str">
        <f t="shared" si="353"/>
        <v>Card</v>
      </c>
      <c r="T2832" s="3">
        <v>0.03</v>
      </c>
      <c r="U2832" s="2">
        <v>15.245999999999999</v>
      </c>
      <c r="V2832" s="2">
        <v>2.92</v>
      </c>
      <c r="W2832" s="54">
        <f>_xlfn.XLOOKUP(M2832,Market!A:A,Market!F:F,0)</f>
        <v>8.8999999999999996E-2</v>
      </c>
      <c r="X2832" s="55">
        <f t="shared" si="354"/>
        <v>0.45737999999999995</v>
      </c>
      <c r="Y2832" s="55">
        <f t="shared" si="355"/>
        <v>12.325999999999999</v>
      </c>
      <c r="Z2832" s="54">
        <f t="shared" si="356"/>
        <v>0.80847435392889933</v>
      </c>
      <c r="AA2832" s="49" t="str">
        <f t="shared" ca="1" si="357"/>
        <v>N</v>
      </c>
      <c r="AB2832" s="49">
        <f t="shared" ca="1" si="358"/>
        <v>5</v>
      </c>
      <c r="AC2832" s="49" t="str">
        <f t="shared" ca="1" si="359"/>
        <v>N</v>
      </c>
    </row>
    <row r="2833" spans="1:29" x14ac:dyDescent="0.25">
      <c r="A2833">
        <v>1130</v>
      </c>
      <c r="B2833" s="9">
        <v>43577</v>
      </c>
      <c r="C2833" s="50" t="str">
        <f t="shared" si="352"/>
        <v>N</v>
      </c>
      <c r="D2833" s="52">
        <f>_xlfn.XLOOKUP(B2833,Cal_Date!B:B,Cal_Date!A:A,0)</f>
        <v>4</v>
      </c>
      <c r="E2833">
        <v>2019</v>
      </c>
      <c r="F2833" t="s">
        <v>121</v>
      </c>
      <c r="G2833" t="s">
        <v>129</v>
      </c>
      <c r="H2833" t="s">
        <v>11</v>
      </c>
      <c r="I2833" t="s">
        <v>11</v>
      </c>
      <c r="J2833" t="s">
        <v>15</v>
      </c>
      <c r="K2833" t="s">
        <v>42</v>
      </c>
      <c r="L2833">
        <v>1</v>
      </c>
      <c r="M2833">
        <v>1000</v>
      </c>
      <c r="O2833" t="s">
        <v>25</v>
      </c>
      <c r="R2833" t="s">
        <v>47</v>
      </c>
      <c r="S2833" s="49" t="str">
        <f t="shared" si="353"/>
        <v>Card</v>
      </c>
      <c r="T2833" s="3">
        <v>3.5000000000000003E-2</v>
      </c>
      <c r="U2833" s="2">
        <v>3.24</v>
      </c>
      <c r="V2833" s="2">
        <v>0.99</v>
      </c>
      <c r="W2833" s="54">
        <f>_xlfn.XLOOKUP(M2833,Market!A:A,Market!F:F,0)</f>
        <v>0.08</v>
      </c>
      <c r="X2833" s="55">
        <f t="shared" si="354"/>
        <v>0.11340000000000001</v>
      </c>
      <c r="Y2833" s="55">
        <f t="shared" si="355"/>
        <v>2.25</v>
      </c>
      <c r="Z2833" s="54">
        <f t="shared" si="356"/>
        <v>0.69444444444444442</v>
      </c>
      <c r="AA2833" s="49" t="str">
        <f t="shared" ca="1" si="357"/>
        <v>N</v>
      </c>
      <c r="AB2833" s="49">
        <f t="shared" ca="1" si="358"/>
        <v>5</v>
      </c>
      <c r="AC2833" s="49" t="str">
        <f t="shared" ca="1" si="359"/>
        <v>N</v>
      </c>
    </row>
    <row r="2834" spans="1:29" x14ac:dyDescent="0.25">
      <c r="A2834">
        <v>1131</v>
      </c>
      <c r="B2834" s="9">
        <v>43577</v>
      </c>
      <c r="C2834" s="50" t="str">
        <f t="shared" si="352"/>
        <v>N</v>
      </c>
      <c r="D2834" s="52">
        <f>_xlfn.XLOOKUP(B2834,Cal_Date!B:B,Cal_Date!A:A,0)</f>
        <v>4</v>
      </c>
      <c r="E2834">
        <v>2019</v>
      </c>
      <c r="F2834" t="s">
        <v>121</v>
      </c>
      <c r="G2834" t="s">
        <v>129</v>
      </c>
      <c r="H2834" t="s">
        <v>11</v>
      </c>
      <c r="I2834" t="s">
        <v>11</v>
      </c>
      <c r="J2834" t="s">
        <v>15</v>
      </c>
      <c r="K2834" t="s">
        <v>42</v>
      </c>
      <c r="L2834">
        <v>2</v>
      </c>
      <c r="M2834">
        <v>1006</v>
      </c>
      <c r="O2834" t="s">
        <v>28</v>
      </c>
      <c r="R2834" t="s">
        <v>46</v>
      </c>
      <c r="S2834" s="49" t="str">
        <f t="shared" si="353"/>
        <v>Card</v>
      </c>
      <c r="T2834" s="3">
        <v>0.04</v>
      </c>
      <c r="U2834" s="2">
        <v>6.5339999999999998</v>
      </c>
      <c r="V2834" s="2">
        <v>1.98</v>
      </c>
      <c r="W2834" s="54">
        <f>_xlfn.XLOOKUP(M2834,Market!A:A,Market!F:F,0)</f>
        <v>8.8999999999999996E-2</v>
      </c>
      <c r="X2834" s="55">
        <f t="shared" si="354"/>
        <v>0.26135999999999998</v>
      </c>
      <c r="Y2834" s="55">
        <f t="shared" si="355"/>
        <v>4.5540000000000003</v>
      </c>
      <c r="Z2834" s="54">
        <f t="shared" si="356"/>
        <v>0.69696969696969702</v>
      </c>
      <c r="AA2834" s="49" t="str">
        <f t="shared" ca="1" si="357"/>
        <v>N</v>
      </c>
      <c r="AB2834" s="49">
        <f t="shared" ca="1" si="358"/>
        <v>5</v>
      </c>
      <c r="AC2834" s="49" t="str">
        <f t="shared" ca="1" si="359"/>
        <v>N</v>
      </c>
    </row>
    <row r="2835" spans="1:29" x14ac:dyDescent="0.25">
      <c r="A2835">
        <v>1132</v>
      </c>
      <c r="B2835" s="9">
        <v>43577</v>
      </c>
      <c r="C2835" s="50" t="str">
        <f t="shared" si="352"/>
        <v>N</v>
      </c>
      <c r="D2835" s="52">
        <f>_xlfn.XLOOKUP(B2835,Cal_Date!B:B,Cal_Date!A:A,0)</f>
        <v>4</v>
      </c>
      <c r="E2835">
        <v>2019</v>
      </c>
      <c r="F2835" t="s">
        <v>121</v>
      </c>
      <c r="G2835" t="s">
        <v>129</v>
      </c>
      <c r="H2835" t="s">
        <v>11</v>
      </c>
      <c r="I2835" t="s">
        <v>13</v>
      </c>
      <c r="J2835" t="s">
        <v>15</v>
      </c>
      <c r="K2835" t="s">
        <v>42</v>
      </c>
      <c r="L2835">
        <v>1</v>
      </c>
      <c r="M2835">
        <v>1000</v>
      </c>
      <c r="O2835" t="s">
        <v>25</v>
      </c>
      <c r="R2835" t="s">
        <v>44</v>
      </c>
      <c r="S2835" s="49" t="str">
        <f t="shared" si="353"/>
        <v>Card</v>
      </c>
      <c r="T2835" s="3">
        <v>0.03</v>
      </c>
      <c r="U2835" s="2">
        <v>3.24</v>
      </c>
      <c r="V2835" s="2">
        <v>1.42</v>
      </c>
      <c r="W2835" s="54">
        <f>_xlfn.XLOOKUP(M2835,Market!A:A,Market!F:F,0)</f>
        <v>0.08</v>
      </c>
      <c r="X2835" s="55">
        <f t="shared" si="354"/>
        <v>9.7200000000000009E-2</v>
      </c>
      <c r="Y2835" s="55">
        <f t="shared" si="355"/>
        <v>1.8200000000000003</v>
      </c>
      <c r="Z2835" s="54">
        <f t="shared" si="356"/>
        <v>0.56172839506172845</v>
      </c>
      <c r="AA2835" s="49" t="str">
        <f t="shared" ca="1" si="357"/>
        <v>N</v>
      </c>
      <c r="AB2835" s="49">
        <f t="shared" ca="1" si="358"/>
        <v>5</v>
      </c>
      <c r="AC2835" s="49" t="str">
        <f t="shared" ca="1" si="359"/>
        <v>N</v>
      </c>
    </row>
    <row r="2836" spans="1:29" x14ac:dyDescent="0.25">
      <c r="A2836">
        <v>1133</v>
      </c>
      <c r="B2836" s="9">
        <v>43577</v>
      </c>
      <c r="C2836" s="50" t="str">
        <f t="shared" si="352"/>
        <v>N</v>
      </c>
      <c r="D2836" s="52">
        <f>_xlfn.XLOOKUP(B2836,Cal_Date!B:B,Cal_Date!A:A,0)</f>
        <v>4</v>
      </c>
      <c r="E2836">
        <v>2019</v>
      </c>
      <c r="F2836" t="s">
        <v>121</v>
      </c>
      <c r="G2836" t="s">
        <v>129</v>
      </c>
      <c r="H2836" t="s">
        <v>48</v>
      </c>
      <c r="I2836" t="s">
        <v>18</v>
      </c>
      <c r="J2836" t="s">
        <v>10</v>
      </c>
      <c r="K2836" t="s">
        <v>43</v>
      </c>
      <c r="L2836">
        <v>1</v>
      </c>
      <c r="M2836">
        <v>1001</v>
      </c>
      <c r="O2836" t="s">
        <v>25</v>
      </c>
      <c r="R2836" t="s">
        <v>44</v>
      </c>
      <c r="S2836" s="49" t="str">
        <f t="shared" si="353"/>
        <v>Card</v>
      </c>
      <c r="T2836" s="3">
        <v>0.03</v>
      </c>
      <c r="U2836" s="2">
        <v>7.42</v>
      </c>
      <c r="V2836" s="2">
        <v>1.46</v>
      </c>
      <c r="W2836" s="54">
        <f>_xlfn.XLOOKUP(M2836,Market!A:A,Market!F:F,0)</f>
        <v>0.06</v>
      </c>
      <c r="X2836" s="55">
        <f t="shared" si="354"/>
        <v>0.22259999999999999</v>
      </c>
      <c r="Y2836" s="55">
        <f t="shared" si="355"/>
        <v>5.96</v>
      </c>
      <c r="Z2836" s="54">
        <f t="shared" si="356"/>
        <v>0.80323450134770891</v>
      </c>
      <c r="AA2836" s="49" t="str">
        <f t="shared" ca="1" si="357"/>
        <v>N</v>
      </c>
      <c r="AB2836" s="49">
        <f t="shared" ca="1" si="358"/>
        <v>5</v>
      </c>
      <c r="AC2836" s="49" t="str">
        <f t="shared" ca="1" si="359"/>
        <v>N</v>
      </c>
    </row>
    <row r="2837" spans="1:29" x14ac:dyDescent="0.25">
      <c r="A2837">
        <v>1134</v>
      </c>
      <c r="B2837" s="9">
        <v>43577</v>
      </c>
      <c r="C2837" s="50" t="str">
        <f t="shared" si="352"/>
        <v>N</v>
      </c>
      <c r="D2837" s="52">
        <f>_xlfn.XLOOKUP(B2837,Cal_Date!B:B,Cal_Date!A:A,0)</f>
        <v>4</v>
      </c>
      <c r="E2837">
        <v>2019</v>
      </c>
      <c r="F2837" t="s">
        <v>121</v>
      </c>
      <c r="G2837" t="s">
        <v>129</v>
      </c>
      <c r="H2837" t="s">
        <v>48</v>
      </c>
      <c r="I2837" t="s">
        <v>18</v>
      </c>
      <c r="J2837" t="s">
        <v>10</v>
      </c>
      <c r="K2837" t="s">
        <v>43</v>
      </c>
      <c r="L2837">
        <v>1</v>
      </c>
      <c r="M2837">
        <v>1008</v>
      </c>
      <c r="O2837" t="s">
        <v>28</v>
      </c>
      <c r="R2837" t="s">
        <v>44</v>
      </c>
      <c r="S2837" s="49" t="str">
        <f t="shared" si="353"/>
        <v>Card</v>
      </c>
      <c r="T2837" s="3">
        <v>0.03</v>
      </c>
      <c r="U2837" s="2">
        <v>7.6229999999999993</v>
      </c>
      <c r="V2837" s="2">
        <v>1.46</v>
      </c>
      <c r="W2837" s="54">
        <f>_xlfn.XLOOKUP(M2837,Market!A:A,Market!F:F,0)</f>
        <v>8.8999999999999996E-2</v>
      </c>
      <c r="X2837" s="55">
        <f t="shared" si="354"/>
        <v>0.22868999999999998</v>
      </c>
      <c r="Y2837" s="55">
        <f t="shared" si="355"/>
        <v>6.1629999999999994</v>
      </c>
      <c r="Z2837" s="54">
        <f t="shared" si="356"/>
        <v>0.80847435392889933</v>
      </c>
      <c r="AA2837" s="49" t="str">
        <f t="shared" ca="1" si="357"/>
        <v>N</v>
      </c>
      <c r="AB2837" s="49">
        <f t="shared" ca="1" si="358"/>
        <v>5</v>
      </c>
      <c r="AC2837" s="49" t="str">
        <f t="shared" ca="1" si="359"/>
        <v>N</v>
      </c>
    </row>
    <row r="2838" spans="1:29" x14ac:dyDescent="0.25">
      <c r="A2838">
        <v>1135</v>
      </c>
      <c r="B2838" s="9">
        <v>43577</v>
      </c>
      <c r="C2838" s="50" t="str">
        <f t="shared" si="352"/>
        <v>N</v>
      </c>
      <c r="D2838" s="52">
        <f>_xlfn.XLOOKUP(B2838,Cal_Date!B:B,Cal_Date!A:A,0)</f>
        <v>4</v>
      </c>
      <c r="E2838">
        <v>2019</v>
      </c>
      <c r="F2838" t="s">
        <v>121</v>
      </c>
      <c r="G2838" t="s">
        <v>129</v>
      </c>
      <c r="H2838" t="s">
        <v>48</v>
      </c>
      <c r="I2838" t="s">
        <v>18</v>
      </c>
      <c r="J2838" t="s">
        <v>10</v>
      </c>
      <c r="K2838" t="s">
        <v>43</v>
      </c>
      <c r="L2838">
        <v>1</v>
      </c>
      <c r="M2838">
        <v>1001</v>
      </c>
      <c r="O2838" t="s">
        <v>25</v>
      </c>
      <c r="R2838" t="s">
        <v>44</v>
      </c>
      <c r="S2838" s="49" t="str">
        <f t="shared" si="353"/>
        <v>Card</v>
      </c>
      <c r="T2838" s="3">
        <v>0.03</v>
      </c>
      <c r="U2838" s="2">
        <v>7.42</v>
      </c>
      <c r="V2838" s="2">
        <v>1.46</v>
      </c>
      <c r="W2838" s="54">
        <f>_xlfn.XLOOKUP(M2838,Market!A:A,Market!F:F,0)</f>
        <v>0.06</v>
      </c>
      <c r="X2838" s="55">
        <f t="shared" si="354"/>
        <v>0.22259999999999999</v>
      </c>
      <c r="Y2838" s="55">
        <f t="shared" si="355"/>
        <v>5.96</v>
      </c>
      <c r="Z2838" s="54">
        <f t="shared" si="356"/>
        <v>0.80323450134770891</v>
      </c>
      <c r="AA2838" s="49" t="str">
        <f t="shared" ca="1" si="357"/>
        <v>N</v>
      </c>
      <c r="AB2838" s="49">
        <f t="shared" ca="1" si="358"/>
        <v>5</v>
      </c>
      <c r="AC2838" s="49" t="str">
        <f t="shared" ca="1" si="359"/>
        <v>N</v>
      </c>
    </row>
    <row r="2839" spans="1:29" x14ac:dyDescent="0.25">
      <c r="A2839">
        <v>1136</v>
      </c>
      <c r="B2839" s="9">
        <v>43577</v>
      </c>
      <c r="C2839" s="50" t="str">
        <f t="shared" si="352"/>
        <v>N</v>
      </c>
      <c r="D2839" s="52">
        <f>_xlfn.XLOOKUP(B2839,Cal_Date!B:B,Cal_Date!A:A,0)</f>
        <v>4</v>
      </c>
      <c r="E2839">
        <v>2019</v>
      </c>
      <c r="F2839" t="s">
        <v>121</v>
      </c>
      <c r="G2839" t="s">
        <v>129</v>
      </c>
      <c r="H2839" t="s">
        <v>11</v>
      </c>
      <c r="I2839" t="s">
        <v>11</v>
      </c>
      <c r="J2839" t="s">
        <v>15</v>
      </c>
      <c r="K2839" t="s">
        <v>42</v>
      </c>
      <c r="L2839">
        <v>2</v>
      </c>
      <c r="M2839">
        <v>1001</v>
      </c>
      <c r="O2839" t="s">
        <v>25</v>
      </c>
      <c r="R2839" t="s">
        <v>44</v>
      </c>
      <c r="S2839" s="49" t="str">
        <f t="shared" si="353"/>
        <v>Card</v>
      </c>
      <c r="T2839" s="3">
        <v>0.03</v>
      </c>
      <c r="U2839" s="2">
        <v>6.36</v>
      </c>
      <c r="V2839" s="2">
        <v>1.98</v>
      </c>
      <c r="W2839" s="54">
        <f>_xlfn.XLOOKUP(M2839,Market!A:A,Market!F:F,0)</f>
        <v>0.06</v>
      </c>
      <c r="X2839" s="55">
        <f t="shared" si="354"/>
        <v>0.1908</v>
      </c>
      <c r="Y2839" s="55">
        <f t="shared" si="355"/>
        <v>4.3800000000000008</v>
      </c>
      <c r="Z2839" s="54">
        <f t="shared" si="356"/>
        <v>0.68867924528301894</v>
      </c>
      <c r="AA2839" s="49" t="str">
        <f t="shared" ca="1" si="357"/>
        <v>N</v>
      </c>
      <c r="AB2839" s="49">
        <f t="shared" ca="1" si="358"/>
        <v>5</v>
      </c>
      <c r="AC2839" s="49" t="str">
        <f t="shared" ca="1" si="359"/>
        <v>N</v>
      </c>
    </row>
    <row r="2840" spans="1:29" x14ac:dyDescent="0.25">
      <c r="A2840">
        <v>1137</v>
      </c>
      <c r="B2840" s="9">
        <v>43577</v>
      </c>
      <c r="C2840" s="50" t="str">
        <f t="shared" si="352"/>
        <v>N</v>
      </c>
      <c r="D2840" s="52">
        <f>_xlfn.XLOOKUP(B2840,Cal_Date!B:B,Cal_Date!A:A,0)</f>
        <v>4</v>
      </c>
      <c r="E2840">
        <v>2019</v>
      </c>
      <c r="F2840" t="s">
        <v>121</v>
      </c>
      <c r="G2840" t="s">
        <v>129</v>
      </c>
      <c r="H2840" t="s">
        <v>14</v>
      </c>
      <c r="I2840" t="s">
        <v>18</v>
      </c>
      <c r="J2840" t="s">
        <v>15</v>
      </c>
      <c r="K2840" t="s">
        <v>43</v>
      </c>
      <c r="L2840">
        <v>1</v>
      </c>
      <c r="M2840">
        <v>1001</v>
      </c>
      <c r="O2840" t="s">
        <v>25</v>
      </c>
      <c r="R2840" t="s">
        <v>44</v>
      </c>
      <c r="S2840" s="49" t="str">
        <f t="shared" si="353"/>
        <v>Card</v>
      </c>
      <c r="T2840" s="3">
        <v>0.03</v>
      </c>
      <c r="U2840" s="2">
        <v>7.42</v>
      </c>
      <c r="V2840" s="2">
        <v>2.1</v>
      </c>
      <c r="W2840" s="54">
        <f>_xlfn.XLOOKUP(M2840,Market!A:A,Market!F:F,0)</f>
        <v>0.06</v>
      </c>
      <c r="X2840" s="55">
        <f t="shared" si="354"/>
        <v>0.22259999999999999</v>
      </c>
      <c r="Y2840" s="55">
        <f t="shared" si="355"/>
        <v>5.32</v>
      </c>
      <c r="Z2840" s="54">
        <f t="shared" si="356"/>
        <v>0.71698113207547176</v>
      </c>
      <c r="AA2840" s="49" t="str">
        <f t="shared" ca="1" si="357"/>
        <v>N</v>
      </c>
      <c r="AB2840" s="49">
        <f t="shared" ca="1" si="358"/>
        <v>5</v>
      </c>
      <c r="AC2840" s="49" t="str">
        <f t="shared" ca="1" si="359"/>
        <v>N</v>
      </c>
    </row>
    <row r="2841" spans="1:29" x14ac:dyDescent="0.25">
      <c r="A2841">
        <v>1138</v>
      </c>
      <c r="B2841" s="9">
        <v>43577</v>
      </c>
      <c r="C2841" s="50" t="str">
        <f t="shared" si="352"/>
        <v>N</v>
      </c>
      <c r="D2841" s="52">
        <f>_xlfn.XLOOKUP(B2841,Cal_Date!B:B,Cal_Date!A:A,0)</f>
        <v>4</v>
      </c>
      <c r="E2841">
        <v>2019</v>
      </c>
      <c r="F2841" t="s">
        <v>121</v>
      </c>
      <c r="G2841" t="s">
        <v>129</v>
      </c>
      <c r="H2841" t="s">
        <v>11</v>
      </c>
      <c r="I2841" t="s">
        <v>11</v>
      </c>
      <c r="J2841" t="s">
        <v>15</v>
      </c>
      <c r="K2841" t="s">
        <v>42</v>
      </c>
      <c r="L2841">
        <v>1</v>
      </c>
      <c r="M2841">
        <v>1002</v>
      </c>
      <c r="O2841" t="s">
        <v>28</v>
      </c>
      <c r="R2841" t="s">
        <v>44</v>
      </c>
      <c r="S2841" s="49" t="str">
        <f t="shared" si="353"/>
        <v>Card</v>
      </c>
      <c r="T2841" s="3">
        <v>0.03</v>
      </c>
      <c r="U2841" s="2">
        <v>3.18</v>
      </c>
      <c r="V2841" s="2">
        <v>0.99</v>
      </c>
      <c r="W2841" s="54">
        <f>_xlfn.XLOOKUP(M2841,Market!A:A,Market!F:F,0)</f>
        <v>0.06</v>
      </c>
      <c r="X2841" s="55">
        <f t="shared" si="354"/>
        <v>9.5399999999999999E-2</v>
      </c>
      <c r="Y2841" s="55">
        <f t="shared" si="355"/>
        <v>2.1900000000000004</v>
      </c>
      <c r="Z2841" s="54">
        <f t="shared" si="356"/>
        <v>0.68867924528301894</v>
      </c>
      <c r="AA2841" s="49" t="str">
        <f t="shared" ca="1" si="357"/>
        <v>N</v>
      </c>
      <c r="AB2841" s="49">
        <f t="shared" ca="1" si="358"/>
        <v>5</v>
      </c>
      <c r="AC2841" s="49" t="str">
        <f t="shared" ca="1" si="359"/>
        <v>N</v>
      </c>
    </row>
    <row r="2842" spans="1:29" x14ac:dyDescent="0.25">
      <c r="A2842">
        <v>1139</v>
      </c>
      <c r="B2842" s="9">
        <v>43577</v>
      </c>
      <c r="C2842" s="50" t="str">
        <f t="shared" si="352"/>
        <v>N</v>
      </c>
      <c r="D2842" s="52">
        <f>_xlfn.XLOOKUP(B2842,Cal_Date!B:B,Cal_Date!A:A,0)</f>
        <v>4</v>
      </c>
      <c r="E2842">
        <v>2019</v>
      </c>
      <c r="F2842" t="s">
        <v>121</v>
      </c>
      <c r="G2842" t="s">
        <v>129</v>
      </c>
      <c r="H2842" t="s">
        <v>11</v>
      </c>
      <c r="I2842" t="s">
        <v>11</v>
      </c>
      <c r="J2842" t="s">
        <v>15</v>
      </c>
      <c r="K2842" t="s">
        <v>42</v>
      </c>
      <c r="L2842">
        <v>1</v>
      </c>
      <c r="M2842">
        <v>1003</v>
      </c>
      <c r="O2842" t="s">
        <v>25</v>
      </c>
      <c r="R2842" t="s">
        <v>44</v>
      </c>
      <c r="S2842" s="49" t="str">
        <f t="shared" si="353"/>
        <v>Card</v>
      </c>
      <c r="T2842" s="3">
        <v>0.03</v>
      </c>
      <c r="U2842" s="2">
        <v>3.18</v>
      </c>
      <c r="V2842" s="2">
        <v>0.99</v>
      </c>
      <c r="W2842" s="54">
        <f>_xlfn.XLOOKUP(M2842,Market!A:A,Market!F:F,0)</f>
        <v>0.06</v>
      </c>
      <c r="X2842" s="55">
        <f t="shared" si="354"/>
        <v>9.5399999999999999E-2</v>
      </c>
      <c r="Y2842" s="55">
        <f t="shared" si="355"/>
        <v>2.1900000000000004</v>
      </c>
      <c r="Z2842" s="54">
        <f t="shared" si="356"/>
        <v>0.68867924528301894</v>
      </c>
      <c r="AA2842" s="49" t="str">
        <f t="shared" ca="1" si="357"/>
        <v>N</v>
      </c>
      <c r="AB2842" s="49">
        <f t="shared" ca="1" si="358"/>
        <v>5</v>
      </c>
      <c r="AC2842" s="49" t="str">
        <f t="shared" ca="1" si="359"/>
        <v>N</v>
      </c>
    </row>
    <row r="2843" spans="1:29" x14ac:dyDescent="0.25">
      <c r="A2843">
        <v>1140</v>
      </c>
      <c r="B2843" s="9">
        <v>43577</v>
      </c>
      <c r="C2843" s="50" t="str">
        <f t="shared" si="352"/>
        <v>N</v>
      </c>
      <c r="D2843" s="52">
        <f>_xlfn.XLOOKUP(B2843,Cal_Date!B:B,Cal_Date!A:A,0)</f>
        <v>4</v>
      </c>
      <c r="E2843">
        <v>2019</v>
      </c>
      <c r="F2843" t="s">
        <v>121</v>
      </c>
      <c r="G2843" t="s">
        <v>129</v>
      </c>
      <c r="H2843" t="s">
        <v>11</v>
      </c>
      <c r="I2843" t="s">
        <v>11</v>
      </c>
      <c r="J2843" t="s">
        <v>15</v>
      </c>
      <c r="K2843" t="s">
        <v>42</v>
      </c>
      <c r="L2843">
        <v>1</v>
      </c>
      <c r="M2843">
        <v>1003</v>
      </c>
      <c r="O2843" t="s">
        <v>25</v>
      </c>
      <c r="R2843" t="s">
        <v>44</v>
      </c>
      <c r="S2843" s="49" t="str">
        <f t="shared" si="353"/>
        <v>Card</v>
      </c>
      <c r="T2843" s="3">
        <v>0.03</v>
      </c>
      <c r="U2843" s="2">
        <v>3.18</v>
      </c>
      <c r="V2843" s="2">
        <v>0.99</v>
      </c>
      <c r="W2843" s="54">
        <f>_xlfn.XLOOKUP(M2843,Market!A:A,Market!F:F,0)</f>
        <v>0.06</v>
      </c>
      <c r="X2843" s="55">
        <f t="shared" si="354"/>
        <v>9.5399999999999999E-2</v>
      </c>
      <c r="Y2843" s="55">
        <f t="shared" si="355"/>
        <v>2.1900000000000004</v>
      </c>
      <c r="Z2843" s="54">
        <f t="shared" si="356"/>
        <v>0.68867924528301894</v>
      </c>
      <c r="AA2843" s="49" t="str">
        <f t="shared" ca="1" si="357"/>
        <v>N</v>
      </c>
      <c r="AB2843" s="49">
        <f t="shared" ca="1" si="358"/>
        <v>5</v>
      </c>
      <c r="AC2843" s="49" t="str">
        <f t="shared" ca="1" si="359"/>
        <v>N</v>
      </c>
    </row>
    <row r="2844" spans="1:29" x14ac:dyDescent="0.25">
      <c r="A2844">
        <v>1141</v>
      </c>
      <c r="B2844" s="9">
        <v>43577</v>
      </c>
      <c r="C2844" s="50" t="str">
        <f t="shared" si="352"/>
        <v>N</v>
      </c>
      <c r="D2844" s="52">
        <f>_xlfn.XLOOKUP(B2844,Cal_Date!B:B,Cal_Date!A:A,0)</f>
        <v>4</v>
      </c>
      <c r="E2844">
        <v>2019</v>
      </c>
      <c r="F2844" t="s">
        <v>121</v>
      </c>
      <c r="G2844" t="s">
        <v>129</v>
      </c>
      <c r="H2844" t="s">
        <v>11</v>
      </c>
      <c r="I2844" t="s">
        <v>11</v>
      </c>
      <c r="J2844" t="s">
        <v>15</v>
      </c>
      <c r="K2844" t="s">
        <v>42</v>
      </c>
      <c r="L2844">
        <v>1</v>
      </c>
      <c r="M2844">
        <v>1003</v>
      </c>
      <c r="O2844" t="s">
        <v>25</v>
      </c>
      <c r="R2844" t="s">
        <v>44</v>
      </c>
      <c r="S2844" s="49" t="str">
        <f t="shared" si="353"/>
        <v>Card</v>
      </c>
      <c r="T2844" s="3">
        <v>0.03</v>
      </c>
      <c r="U2844" s="2">
        <v>3.18</v>
      </c>
      <c r="V2844" s="2">
        <v>0.99</v>
      </c>
      <c r="W2844" s="54">
        <f>_xlfn.XLOOKUP(M2844,Market!A:A,Market!F:F,0)</f>
        <v>0.06</v>
      </c>
      <c r="X2844" s="55">
        <f t="shared" si="354"/>
        <v>9.5399999999999999E-2</v>
      </c>
      <c r="Y2844" s="55">
        <f t="shared" si="355"/>
        <v>2.1900000000000004</v>
      </c>
      <c r="Z2844" s="54">
        <f t="shared" si="356"/>
        <v>0.68867924528301894</v>
      </c>
      <c r="AA2844" s="49" t="str">
        <f t="shared" ca="1" si="357"/>
        <v>N</v>
      </c>
      <c r="AB2844" s="49">
        <f t="shared" ca="1" si="358"/>
        <v>5</v>
      </c>
      <c r="AC2844" s="49" t="str">
        <f t="shared" ca="1" si="359"/>
        <v>N</v>
      </c>
    </row>
    <row r="2845" spans="1:29" x14ac:dyDescent="0.25">
      <c r="A2845">
        <v>1142</v>
      </c>
      <c r="B2845" s="9">
        <v>43577</v>
      </c>
      <c r="C2845" s="50" t="str">
        <f t="shared" si="352"/>
        <v>N</v>
      </c>
      <c r="D2845" s="52">
        <f>_xlfn.XLOOKUP(B2845,Cal_Date!B:B,Cal_Date!A:A,0)</f>
        <v>4</v>
      </c>
      <c r="E2845">
        <v>2019</v>
      </c>
      <c r="F2845" t="s">
        <v>121</v>
      </c>
      <c r="G2845" t="s">
        <v>129</v>
      </c>
      <c r="H2845" t="s">
        <v>48</v>
      </c>
      <c r="I2845" t="s">
        <v>18</v>
      </c>
      <c r="J2845" t="s">
        <v>10</v>
      </c>
      <c r="K2845" t="s">
        <v>43</v>
      </c>
      <c r="L2845">
        <v>2</v>
      </c>
      <c r="M2845">
        <v>1004</v>
      </c>
      <c r="O2845" t="s">
        <v>28</v>
      </c>
      <c r="R2845" t="s">
        <v>44</v>
      </c>
      <c r="S2845" s="49" t="str">
        <f t="shared" si="353"/>
        <v>Card</v>
      </c>
      <c r="T2845" s="3">
        <v>0.03</v>
      </c>
      <c r="U2845" s="2">
        <v>14.84</v>
      </c>
      <c r="V2845" s="2">
        <v>2.92</v>
      </c>
      <c r="W2845" s="54">
        <f>_xlfn.XLOOKUP(M2845,Market!A:A,Market!F:F,0)</f>
        <v>0.06</v>
      </c>
      <c r="X2845" s="55">
        <f t="shared" si="354"/>
        <v>0.44519999999999998</v>
      </c>
      <c r="Y2845" s="55">
        <f t="shared" si="355"/>
        <v>11.92</v>
      </c>
      <c r="Z2845" s="54">
        <f t="shared" si="356"/>
        <v>0.80323450134770891</v>
      </c>
      <c r="AA2845" s="49" t="str">
        <f t="shared" ca="1" si="357"/>
        <v>N</v>
      </c>
      <c r="AB2845" s="49">
        <f t="shared" ca="1" si="358"/>
        <v>5</v>
      </c>
      <c r="AC2845" s="49" t="str">
        <f t="shared" ca="1" si="359"/>
        <v>N</v>
      </c>
    </row>
    <row r="2846" spans="1:29" x14ac:dyDescent="0.25">
      <c r="A2846">
        <v>1143</v>
      </c>
      <c r="B2846" s="9">
        <v>43577</v>
      </c>
      <c r="C2846" s="50" t="str">
        <f t="shared" si="352"/>
        <v>N</v>
      </c>
      <c r="D2846" s="52">
        <f>_xlfn.XLOOKUP(B2846,Cal_Date!B:B,Cal_Date!A:A,0)</f>
        <v>4</v>
      </c>
      <c r="E2846">
        <v>2019</v>
      </c>
      <c r="F2846" t="s">
        <v>121</v>
      </c>
      <c r="G2846" t="s">
        <v>129</v>
      </c>
      <c r="H2846" t="s">
        <v>48</v>
      </c>
      <c r="I2846" t="s">
        <v>18</v>
      </c>
      <c r="J2846" t="s">
        <v>10</v>
      </c>
      <c r="K2846" t="s">
        <v>43</v>
      </c>
      <c r="L2846">
        <v>2</v>
      </c>
      <c r="M2846">
        <v>1005</v>
      </c>
      <c r="O2846" t="s">
        <v>25</v>
      </c>
      <c r="R2846" t="s">
        <v>44</v>
      </c>
      <c r="S2846" s="49" t="str">
        <f t="shared" si="353"/>
        <v>Card</v>
      </c>
      <c r="T2846" s="3">
        <v>0.03</v>
      </c>
      <c r="U2846" s="2">
        <v>15.245999999999999</v>
      </c>
      <c r="V2846" s="2">
        <v>2.92</v>
      </c>
      <c r="W2846" s="54">
        <f>_xlfn.XLOOKUP(M2846,Market!A:A,Market!F:F,0)</f>
        <v>8.8999999999999996E-2</v>
      </c>
      <c r="X2846" s="55">
        <f t="shared" si="354"/>
        <v>0.45737999999999995</v>
      </c>
      <c r="Y2846" s="55">
        <f t="shared" si="355"/>
        <v>12.325999999999999</v>
      </c>
      <c r="Z2846" s="54">
        <f t="shared" si="356"/>
        <v>0.80847435392889933</v>
      </c>
      <c r="AA2846" s="49" t="str">
        <f t="shared" ca="1" si="357"/>
        <v>N</v>
      </c>
      <c r="AB2846" s="49">
        <f t="shared" ca="1" si="358"/>
        <v>5</v>
      </c>
      <c r="AC2846" s="49" t="str">
        <f t="shared" ca="1" si="359"/>
        <v>N</v>
      </c>
    </row>
    <row r="2847" spans="1:29" x14ac:dyDescent="0.25">
      <c r="A2847">
        <v>1144</v>
      </c>
      <c r="B2847" s="9">
        <v>43577</v>
      </c>
      <c r="C2847" s="50" t="str">
        <f t="shared" si="352"/>
        <v>N</v>
      </c>
      <c r="D2847" s="52">
        <f>_xlfn.XLOOKUP(B2847,Cal_Date!B:B,Cal_Date!A:A,0)</f>
        <v>4</v>
      </c>
      <c r="E2847">
        <v>2019</v>
      </c>
      <c r="F2847" t="s">
        <v>121</v>
      </c>
      <c r="G2847" t="s">
        <v>129</v>
      </c>
      <c r="H2847" t="s">
        <v>48</v>
      </c>
      <c r="I2847" t="s">
        <v>18</v>
      </c>
      <c r="J2847" t="s">
        <v>10</v>
      </c>
      <c r="K2847" t="s">
        <v>43</v>
      </c>
      <c r="L2847">
        <v>1</v>
      </c>
      <c r="M2847">
        <v>1005</v>
      </c>
      <c r="O2847" t="s">
        <v>25</v>
      </c>
      <c r="R2847" t="s">
        <v>44</v>
      </c>
      <c r="S2847" s="49" t="str">
        <f t="shared" si="353"/>
        <v>Card</v>
      </c>
      <c r="T2847" s="3">
        <v>0.03</v>
      </c>
      <c r="U2847" s="2">
        <v>7.6229999999999993</v>
      </c>
      <c r="V2847" s="2">
        <v>1.46</v>
      </c>
      <c r="W2847" s="54">
        <f>_xlfn.XLOOKUP(M2847,Market!A:A,Market!F:F,0)</f>
        <v>8.8999999999999996E-2</v>
      </c>
      <c r="X2847" s="55">
        <f t="shared" si="354"/>
        <v>0.22868999999999998</v>
      </c>
      <c r="Y2847" s="55">
        <f t="shared" si="355"/>
        <v>6.1629999999999994</v>
      </c>
      <c r="Z2847" s="54">
        <f t="shared" si="356"/>
        <v>0.80847435392889933</v>
      </c>
      <c r="AA2847" s="49" t="str">
        <f t="shared" ca="1" si="357"/>
        <v>N</v>
      </c>
      <c r="AB2847" s="49">
        <f t="shared" ca="1" si="358"/>
        <v>5</v>
      </c>
      <c r="AC2847" s="49" t="str">
        <f t="shared" ca="1" si="359"/>
        <v>N</v>
      </c>
    </row>
    <row r="2848" spans="1:29" x14ac:dyDescent="0.25">
      <c r="A2848">
        <v>1145</v>
      </c>
      <c r="B2848" s="9">
        <v>43577</v>
      </c>
      <c r="C2848" s="50" t="str">
        <f t="shared" si="352"/>
        <v>N</v>
      </c>
      <c r="D2848" s="52">
        <f>_xlfn.XLOOKUP(B2848,Cal_Date!B:B,Cal_Date!A:A,0)</f>
        <v>4</v>
      </c>
      <c r="E2848">
        <v>2019</v>
      </c>
      <c r="F2848" t="s">
        <v>121</v>
      </c>
      <c r="G2848" t="s">
        <v>129</v>
      </c>
      <c r="H2848" t="s">
        <v>14</v>
      </c>
      <c r="I2848" t="s">
        <v>18</v>
      </c>
      <c r="J2848" t="s">
        <v>15</v>
      </c>
      <c r="K2848" t="s">
        <v>43</v>
      </c>
      <c r="L2848">
        <v>1</v>
      </c>
      <c r="M2848">
        <v>1003</v>
      </c>
      <c r="O2848" t="s">
        <v>25</v>
      </c>
      <c r="R2848" t="s">
        <v>44</v>
      </c>
      <c r="S2848" s="49" t="str">
        <f t="shared" si="353"/>
        <v>Card</v>
      </c>
      <c r="T2848" s="3">
        <v>0.03</v>
      </c>
      <c r="U2848" s="2">
        <v>6.8900000000000006</v>
      </c>
      <c r="V2848" s="2">
        <v>2.1</v>
      </c>
      <c r="W2848" s="54">
        <f>_xlfn.XLOOKUP(M2848,Market!A:A,Market!F:F,0)</f>
        <v>0.06</v>
      </c>
      <c r="X2848" s="55">
        <f t="shared" si="354"/>
        <v>0.20670000000000002</v>
      </c>
      <c r="Y2848" s="55">
        <f t="shared" si="355"/>
        <v>4.7900000000000009</v>
      </c>
      <c r="Z2848" s="54">
        <f t="shared" si="356"/>
        <v>0.69521044992743108</v>
      </c>
      <c r="AA2848" s="49" t="str">
        <f t="shared" ca="1" si="357"/>
        <v>N</v>
      </c>
      <c r="AB2848" s="49">
        <f t="shared" ca="1" si="358"/>
        <v>5</v>
      </c>
      <c r="AC2848" s="49" t="str">
        <f t="shared" ca="1" si="359"/>
        <v>N</v>
      </c>
    </row>
    <row r="2849" spans="1:29" x14ac:dyDescent="0.25">
      <c r="A2849">
        <v>1146</v>
      </c>
      <c r="B2849" s="9">
        <v>43577</v>
      </c>
      <c r="C2849" s="50" t="str">
        <f t="shared" si="352"/>
        <v>N</v>
      </c>
      <c r="D2849" s="52">
        <f>_xlfn.XLOOKUP(B2849,Cal_Date!B:B,Cal_Date!A:A,0)</f>
        <v>4</v>
      </c>
      <c r="E2849">
        <v>2019</v>
      </c>
      <c r="F2849" t="s">
        <v>121</v>
      </c>
      <c r="G2849" t="s">
        <v>129</v>
      </c>
      <c r="H2849" t="s">
        <v>48</v>
      </c>
      <c r="I2849" t="s">
        <v>18</v>
      </c>
      <c r="J2849" t="s">
        <v>10</v>
      </c>
      <c r="K2849" t="s">
        <v>43</v>
      </c>
      <c r="L2849">
        <v>1</v>
      </c>
      <c r="M2849">
        <v>1007</v>
      </c>
      <c r="O2849" t="s">
        <v>28</v>
      </c>
      <c r="R2849" t="s">
        <v>44</v>
      </c>
      <c r="S2849" s="49" t="str">
        <f t="shared" si="353"/>
        <v>Card</v>
      </c>
      <c r="T2849" s="3">
        <v>0.03</v>
      </c>
      <c r="U2849" s="2">
        <v>7.6229999999999993</v>
      </c>
      <c r="V2849" s="2">
        <v>1.46</v>
      </c>
      <c r="W2849" s="54">
        <f>_xlfn.XLOOKUP(M2849,Market!A:A,Market!F:F,0)</f>
        <v>8.8999999999999996E-2</v>
      </c>
      <c r="X2849" s="55">
        <f t="shared" si="354"/>
        <v>0.22868999999999998</v>
      </c>
      <c r="Y2849" s="55">
        <f t="shared" si="355"/>
        <v>6.1629999999999994</v>
      </c>
      <c r="Z2849" s="54">
        <f t="shared" si="356"/>
        <v>0.80847435392889933</v>
      </c>
      <c r="AA2849" s="49" t="str">
        <f t="shared" ca="1" si="357"/>
        <v>N</v>
      </c>
      <c r="AB2849" s="49">
        <f t="shared" ca="1" si="358"/>
        <v>5</v>
      </c>
      <c r="AC2849" s="49" t="str">
        <f t="shared" ca="1" si="359"/>
        <v>N</v>
      </c>
    </row>
    <row r="2850" spans="1:29" x14ac:dyDescent="0.25">
      <c r="A2850">
        <v>1147</v>
      </c>
      <c r="B2850" s="9">
        <v>43577</v>
      </c>
      <c r="C2850" s="50" t="str">
        <f t="shared" si="352"/>
        <v>N</v>
      </c>
      <c r="D2850" s="52">
        <f>_xlfn.XLOOKUP(B2850,Cal_Date!B:B,Cal_Date!A:A,0)</f>
        <v>4</v>
      </c>
      <c r="E2850">
        <v>2019</v>
      </c>
      <c r="F2850" t="s">
        <v>121</v>
      </c>
      <c r="G2850" t="s">
        <v>129</v>
      </c>
      <c r="H2850" t="s">
        <v>48</v>
      </c>
      <c r="I2850" t="s">
        <v>18</v>
      </c>
      <c r="J2850" t="s">
        <v>10</v>
      </c>
      <c r="K2850" t="s">
        <v>43</v>
      </c>
      <c r="L2850">
        <v>2</v>
      </c>
      <c r="M2850">
        <v>1006</v>
      </c>
      <c r="O2850" t="s">
        <v>28</v>
      </c>
      <c r="R2850" t="s">
        <v>44</v>
      </c>
      <c r="S2850" s="49" t="str">
        <f t="shared" si="353"/>
        <v>Card</v>
      </c>
      <c r="T2850" s="3">
        <v>0.03</v>
      </c>
      <c r="U2850" s="2">
        <v>15.245999999999999</v>
      </c>
      <c r="V2850" s="2">
        <v>2.92</v>
      </c>
      <c r="W2850" s="54">
        <f>_xlfn.XLOOKUP(M2850,Market!A:A,Market!F:F,0)</f>
        <v>8.8999999999999996E-2</v>
      </c>
      <c r="X2850" s="55">
        <f t="shared" si="354"/>
        <v>0.45737999999999995</v>
      </c>
      <c r="Y2850" s="55">
        <f t="shared" si="355"/>
        <v>12.325999999999999</v>
      </c>
      <c r="Z2850" s="54">
        <f t="shared" si="356"/>
        <v>0.80847435392889933</v>
      </c>
      <c r="AA2850" s="49" t="str">
        <f t="shared" ca="1" si="357"/>
        <v>N</v>
      </c>
      <c r="AB2850" s="49">
        <f t="shared" ca="1" si="358"/>
        <v>5</v>
      </c>
      <c r="AC2850" s="49" t="str">
        <f t="shared" ca="1" si="359"/>
        <v>N</v>
      </c>
    </row>
    <row r="2851" spans="1:29" x14ac:dyDescent="0.25">
      <c r="A2851">
        <v>1148</v>
      </c>
      <c r="B2851" s="9">
        <v>43577</v>
      </c>
      <c r="C2851" s="50" t="str">
        <f t="shared" si="352"/>
        <v>N</v>
      </c>
      <c r="D2851" s="52">
        <f>_xlfn.XLOOKUP(B2851,Cal_Date!B:B,Cal_Date!A:A,0)</f>
        <v>4</v>
      </c>
      <c r="E2851">
        <v>2019</v>
      </c>
      <c r="F2851" t="s">
        <v>121</v>
      </c>
      <c r="G2851" t="s">
        <v>129</v>
      </c>
      <c r="H2851" t="s">
        <v>48</v>
      </c>
      <c r="I2851" t="s">
        <v>18</v>
      </c>
      <c r="J2851" t="s">
        <v>10</v>
      </c>
      <c r="K2851" t="s">
        <v>43</v>
      </c>
      <c r="L2851">
        <v>1</v>
      </c>
      <c r="M2851">
        <v>1006</v>
      </c>
      <c r="O2851" t="s">
        <v>28</v>
      </c>
      <c r="R2851" t="s">
        <v>44</v>
      </c>
      <c r="S2851" s="49" t="str">
        <f t="shared" si="353"/>
        <v>Card</v>
      </c>
      <c r="T2851" s="3">
        <v>0.03</v>
      </c>
      <c r="U2851" s="2">
        <v>7.6229999999999993</v>
      </c>
      <c r="V2851" s="2">
        <v>1.46</v>
      </c>
      <c r="W2851" s="54">
        <f>_xlfn.XLOOKUP(M2851,Market!A:A,Market!F:F,0)</f>
        <v>8.8999999999999996E-2</v>
      </c>
      <c r="X2851" s="55">
        <f t="shared" si="354"/>
        <v>0.22868999999999998</v>
      </c>
      <c r="Y2851" s="55">
        <f t="shared" si="355"/>
        <v>6.1629999999999994</v>
      </c>
      <c r="Z2851" s="54">
        <f t="shared" si="356"/>
        <v>0.80847435392889933</v>
      </c>
      <c r="AA2851" s="49" t="str">
        <f t="shared" ca="1" si="357"/>
        <v>N</v>
      </c>
      <c r="AB2851" s="49">
        <f t="shared" ca="1" si="358"/>
        <v>5</v>
      </c>
      <c r="AC2851" s="49" t="str">
        <f t="shared" ca="1" si="359"/>
        <v>N</v>
      </c>
    </row>
    <row r="2852" spans="1:29" x14ac:dyDescent="0.25">
      <c r="A2852">
        <v>1149</v>
      </c>
      <c r="B2852" s="9">
        <v>43577</v>
      </c>
      <c r="C2852" s="50" t="str">
        <f t="shared" si="352"/>
        <v>N</v>
      </c>
      <c r="D2852" s="52">
        <f>_xlfn.XLOOKUP(B2852,Cal_Date!B:B,Cal_Date!A:A,0)</f>
        <v>4</v>
      </c>
      <c r="E2852">
        <v>2019</v>
      </c>
      <c r="F2852" t="s">
        <v>121</v>
      </c>
      <c r="G2852" t="s">
        <v>129</v>
      </c>
      <c r="H2852" t="s">
        <v>11</v>
      </c>
      <c r="I2852" t="s">
        <v>11</v>
      </c>
      <c r="J2852" t="s">
        <v>15</v>
      </c>
      <c r="K2852" t="s">
        <v>42</v>
      </c>
      <c r="L2852">
        <v>2</v>
      </c>
      <c r="M2852">
        <v>1006</v>
      </c>
      <c r="O2852" t="s">
        <v>28</v>
      </c>
      <c r="R2852" t="s">
        <v>44</v>
      </c>
      <c r="S2852" s="49" t="str">
        <f t="shared" si="353"/>
        <v>Card</v>
      </c>
      <c r="T2852" s="3">
        <v>0.03</v>
      </c>
      <c r="U2852" s="2">
        <v>5.4450000000000003</v>
      </c>
      <c r="V2852" s="2">
        <v>1.74</v>
      </c>
      <c r="W2852" s="54">
        <f>_xlfn.XLOOKUP(M2852,Market!A:A,Market!F:F,0)</f>
        <v>8.8999999999999996E-2</v>
      </c>
      <c r="X2852" s="55">
        <f t="shared" si="354"/>
        <v>0.16335</v>
      </c>
      <c r="Y2852" s="55">
        <f t="shared" si="355"/>
        <v>3.7050000000000001</v>
      </c>
      <c r="Z2852" s="54">
        <f t="shared" si="356"/>
        <v>0.68044077134986225</v>
      </c>
      <c r="AA2852" s="49" t="str">
        <f t="shared" ca="1" si="357"/>
        <v>N</v>
      </c>
      <c r="AB2852" s="49">
        <f t="shared" ca="1" si="358"/>
        <v>5</v>
      </c>
      <c r="AC2852" s="49" t="str">
        <f t="shared" ca="1" si="359"/>
        <v>N</v>
      </c>
    </row>
    <row r="2853" spans="1:29" x14ac:dyDescent="0.25">
      <c r="A2853">
        <v>1150</v>
      </c>
      <c r="B2853" s="9">
        <v>43577</v>
      </c>
      <c r="C2853" s="50" t="str">
        <f t="shared" si="352"/>
        <v>N</v>
      </c>
      <c r="D2853" s="52">
        <f>_xlfn.XLOOKUP(B2853,Cal_Date!B:B,Cal_Date!A:A,0)</f>
        <v>4</v>
      </c>
      <c r="E2853">
        <v>2019</v>
      </c>
      <c r="F2853" t="s">
        <v>121</v>
      </c>
      <c r="G2853" t="s">
        <v>129</v>
      </c>
      <c r="H2853" t="s">
        <v>11</v>
      </c>
      <c r="I2853" t="s">
        <v>11</v>
      </c>
      <c r="J2853" t="s">
        <v>15</v>
      </c>
      <c r="K2853" t="s">
        <v>42</v>
      </c>
      <c r="L2853">
        <v>1</v>
      </c>
      <c r="M2853">
        <v>1004</v>
      </c>
      <c r="O2853" t="s">
        <v>28</v>
      </c>
      <c r="R2853" t="s">
        <v>44</v>
      </c>
      <c r="S2853" s="49" t="str">
        <f t="shared" si="353"/>
        <v>Card</v>
      </c>
      <c r="T2853" s="3">
        <v>0.03</v>
      </c>
      <c r="U2853" s="2">
        <v>2.6500000000000004</v>
      </c>
      <c r="V2853" s="2">
        <v>0.87</v>
      </c>
      <c r="W2853" s="54">
        <f>_xlfn.XLOOKUP(M2853,Market!A:A,Market!F:F,0)</f>
        <v>0.06</v>
      </c>
      <c r="X2853" s="55">
        <f t="shared" si="354"/>
        <v>7.9500000000000001E-2</v>
      </c>
      <c r="Y2853" s="55">
        <f t="shared" si="355"/>
        <v>1.7800000000000002</v>
      </c>
      <c r="Z2853" s="54">
        <f t="shared" si="356"/>
        <v>0.67169811320754713</v>
      </c>
      <c r="AA2853" s="49" t="str">
        <f t="shared" ca="1" si="357"/>
        <v>N</v>
      </c>
      <c r="AB2853" s="49">
        <f t="shared" ca="1" si="358"/>
        <v>5</v>
      </c>
      <c r="AC2853" s="49" t="str">
        <f t="shared" ca="1" si="359"/>
        <v>N</v>
      </c>
    </row>
    <row r="2854" spans="1:29" x14ac:dyDescent="0.25">
      <c r="A2854">
        <v>1151</v>
      </c>
      <c r="B2854" s="9">
        <v>43577</v>
      </c>
      <c r="C2854" s="50" t="str">
        <f t="shared" si="352"/>
        <v>N</v>
      </c>
      <c r="D2854" s="52">
        <f>_xlfn.XLOOKUP(B2854,Cal_Date!B:B,Cal_Date!A:A,0)</f>
        <v>4</v>
      </c>
      <c r="E2854">
        <v>2019</v>
      </c>
      <c r="F2854" t="s">
        <v>121</v>
      </c>
      <c r="G2854" t="s">
        <v>129</v>
      </c>
      <c r="H2854" t="s">
        <v>48</v>
      </c>
      <c r="I2854" t="s">
        <v>18</v>
      </c>
      <c r="J2854" t="s">
        <v>10</v>
      </c>
      <c r="K2854" t="s">
        <v>43</v>
      </c>
      <c r="L2854">
        <v>2</v>
      </c>
      <c r="M2854">
        <v>1004</v>
      </c>
      <c r="O2854" t="s">
        <v>28</v>
      </c>
      <c r="R2854" t="s">
        <v>44</v>
      </c>
      <c r="S2854" s="49" t="str">
        <f t="shared" si="353"/>
        <v>Card</v>
      </c>
      <c r="T2854" s="3">
        <v>0.03</v>
      </c>
      <c r="U2854" s="2">
        <v>14.84</v>
      </c>
      <c r="V2854" s="2">
        <v>2.92</v>
      </c>
      <c r="W2854" s="54">
        <f>_xlfn.XLOOKUP(M2854,Market!A:A,Market!F:F,0)</f>
        <v>0.06</v>
      </c>
      <c r="X2854" s="55">
        <f t="shared" si="354"/>
        <v>0.44519999999999998</v>
      </c>
      <c r="Y2854" s="55">
        <f t="shared" si="355"/>
        <v>11.92</v>
      </c>
      <c r="Z2854" s="54">
        <f t="shared" si="356"/>
        <v>0.80323450134770891</v>
      </c>
      <c r="AA2854" s="49" t="str">
        <f t="shared" ca="1" si="357"/>
        <v>N</v>
      </c>
      <c r="AB2854" s="49">
        <f t="shared" ca="1" si="358"/>
        <v>5</v>
      </c>
      <c r="AC2854" s="49" t="str">
        <f t="shared" ca="1" si="359"/>
        <v>N</v>
      </c>
    </row>
    <row r="2855" spans="1:29" x14ac:dyDescent="0.25">
      <c r="A2855">
        <v>1152</v>
      </c>
      <c r="B2855" s="9">
        <v>43577</v>
      </c>
      <c r="C2855" s="50" t="str">
        <f t="shared" si="352"/>
        <v>N</v>
      </c>
      <c r="D2855" s="52">
        <f>_xlfn.XLOOKUP(B2855,Cal_Date!B:B,Cal_Date!A:A,0)</f>
        <v>4</v>
      </c>
      <c r="E2855">
        <v>2019</v>
      </c>
      <c r="F2855" t="s">
        <v>121</v>
      </c>
      <c r="G2855" t="s">
        <v>129</v>
      </c>
      <c r="H2855" t="s">
        <v>48</v>
      </c>
      <c r="I2855" t="s">
        <v>18</v>
      </c>
      <c r="J2855" t="s">
        <v>10</v>
      </c>
      <c r="K2855" t="s">
        <v>43</v>
      </c>
      <c r="L2855">
        <v>1</v>
      </c>
      <c r="M2855">
        <v>1000</v>
      </c>
      <c r="O2855" t="s">
        <v>25</v>
      </c>
      <c r="R2855" t="s">
        <v>46</v>
      </c>
      <c r="S2855" s="49" t="str">
        <f t="shared" si="353"/>
        <v>Card</v>
      </c>
      <c r="T2855" s="3">
        <v>0.04</v>
      </c>
      <c r="U2855" s="2">
        <v>7.5600000000000005</v>
      </c>
      <c r="V2855" s="2">
        <v>1.46</v>
      </c>
      <c r="W2855" s="54">
        <f>_xlfn.XLOOKUP(M2855,Market!A:A,Market!F:F,0)</f>
        <v>0.08</v>
      </c>
      <c r="X2855" s="55">
        <f t="shared" si="354"/>
        <v>0.3024</v>
      </c>
      <c r="Y2855" s="55">
        <f t="shared" si="355"/>
        <v>6.1000000000000005</v>
      </c>
      <c r="Z2855" s="54">
        <f t="shared" si="356"/>
        <v>0.80687830687830686</v>
      </c>
      <c r="AA2855" s="49" t="str">
        <f t="shared" ca="1" si="357"/>
        <v>N</v>
      </c>
      <c r="AB2855" s="49">
        <f t="shared" ca="1" si="358"/>
        <v>5</v>
      </c>
      <c r="AC2855" s="49" t="str">
        <f t="shared" ca="1" si="359"/>
        <v>N</v>
      </c>
    </row>
    <row r="2856" spans="1:29" x14ac:dyDescent="0.25">
      <c r="A2856">
        <v>1153</v>
      </c>
      <c r="B2856" s="9">
        <v>43577</v>
      </c>
      <c r="C2856" s="50" t="str">
        <f t="shared" si="352"/>
        <v>N</v>
      </c>
      <c r="D2856" s="52">
        <f>_xlfn.XLOOKUP(B2856,Cal_Date!B:B,Cal_Date!A:A,0)</f>
        <v>4</v>
      </c>
      <c r="E2856">
        <v>2019</v>
      </c>
      <c r="F2856" t="s">
        <v>121</v>
      </c>
      <c r="G2856" t="s">
        <v>129</v>
      </c>
      <c r="H2856" t="s">
        <v>48</v>
      </c>
      <c r="I2856" t="s">
        <v>18</v>
      </c>
      <c r="J2856" t="s">
        <v>10</v>
      </c>
      <c r="K2856" t="s">
        <v>43</v>
      </c>
      <c r="L2856">
        <v>1</v>
      </c>
      <c r="M2856">
        <v>1000</v>
      </c>
      <c r="O2856" t="s">
        <v>25</v>
      </c>
      <c r="R2856" t="s">
        <v>44</v>
      </c>
      <c r="S2856" s="49" t="str">
        <f t="shared" si="353"/>
        <v>Card</v>
      </c>
      <c r="T2856" s="3">
        <v>0.03</v>
      </c>
      <c r="U2856" s="2">
        <v>7.5600000000000005</v>
      </c>
      <c r="V2856" s="2">
        <v>1.46</v>
      </c>
      <c r="W2856" s="54">
        <f>_xlfn.XLOOKUP(M2856,Market!A:A,Market!F:F,0)</f>
        <v>0.08</v>
      </c>
      <c r="X2856" s="55">
        <f t="shared" si="354"/>
        <v>0.2268</v>
      </c>
      <c r="Y2856" s="55">
        <f t="shared" si="355"/>
        <v>6.1000000000000005</v>
      </c>
      <c r="Z2856" s="54">
        <f t="shared" si="356"/>
        <v>0.80687830687830686</v>
      </c>
      <c r="AA2856" s="49" t="str">
        <f t="shared" ca="1" si="357"/>
        <v>N</v>
      </c>
      <c r="AB2856" s="49">
        <f t="shared" ca="1" si="358"/>
        <v>5</v>
      </c>
      <c r="AC2856" s="49" t="str">
        <f t="shared" ca="1" si="359"/>
        <v>N</v>
      </c>
    </row>
    <row r="2857" spans="1:29" x14ac:dyDescent="0.25">
      <c r="A2857">
        <v>1154</v>
      </c>
      <c r="B2857" s="9">
        <v>43577</v>
      </c>
      <c r="C2857" s="50" t="str">
        <f t="shared" si="352"/>
        <v>N</v>
      </c>
      <c r="D2857" s="52">
        <f>_xlfn.XLOOKUP(B2857,Cal_Date!B:B,Cal_Date!A:A,0)</f>
        <v>4</v>
      </c>
      <c r="E2857">
        <v>2019</v>
      </c>
      <c r="F2857" t="s">
        <v>121</v>
      </c>
      <c r="G2857" t="s">
        <v>129</v>
      </c>
      <c r="H2857" t="s">
        <v>11</v>
      </c>
      <c r="I2857" t="s">
        <v>11</v>
      </c>
      <c r="J2857" t="s">
        <v>15</v>
      </c>
      <c r="K2857" t="s">
        <v>42</v>
      </c>
      <c r="L2857">
        <v>1</v>
      </c>
      <c r="M2857">
        <v>1000</v>
      </c>
      <c r="O2857" t="s">
        <v>25</v>
      </c>
      <c r="R2857" t="s">
        <v>44</v>
      </c>
      <c r="S2857" s="49" t="str">
        <f t="shared" si="353"/>
        <v>Card</v>
      </c>
      <c r="T2857" s="3">
        <v>0.03</v>
      </c>
      <c r="U2857" s="2">
        <v>2.7</v>
      </c>
      <c r="V2857" s="2">
        <v>0.87</v>
      </c>
      <c r="W2857" s="54">
        <f>_xlfn.XLOOKUP(M2857,Market!A:A,Market!F:F,0)</f>
        <v>0.08</v>
      </c>
      <c r="X2857" s="55">
        <f t="shared" si="354"/>
        <v>8.1000000000000003E-2</v>
      </c>
      <c r="Y2857" s="55">
        <f t="shared" si="355"/>
        <v>1.83</v>
      </c>
      <c r="Z2857" s="54">
        <f t="shared" si="356"/>
        <v>0.67777777777777781</v>
      </c>
      <c r="AA2857" s="49" t="str">
        <f t="shared" ca="1" si="357"/>
        <v>N</v>
      </c>
      <c r="AB2857" s="49">
        <f t="shared" ca="1" si="358"/>
        <v>5</v>
      </c>
      <c r="AC2857" s="49" t="str">
        <f t="shared" ca="1" si="359"/>
        <v>N</v>
      </c>
    </row>
    <row r="2858" spans="1:29" x14ac:dyDescent="0.25">
      <c r="A2858">
        <v>1155</v>
      </c>
      <c r="B2858" s="9">
        <v>43577</v>
      </c>
      <c r="C2858" s="50" t="str">
        <f t="shared" si="352"/>
        <v>N</v>
      </c>
      <c r="D2858" s="52">
        <f>_xlfn.XLOOKUP(B2858,Cal_Date!B:B,Cal_Date!A:A,0)</f>
        <v>4</v>
      </c>
      <c r="E2858">
        <v>2019</v>
      </c>
      <c r="F2858" t="s">
        <v>121</v>
      </c>
      <c r="G2858" t="s">
        <v>129</v>
      </c>
      <c r="H2858" t="s">
        <v>11</v>
      </c>
      <c r="I2858" t="s">
        <v>11</v>
      </c>
      <c r="J2858" t="s">
        <v>15</v>
      </c>
      <c r="K2858" t="s">
        <v>42</v>
      </c>
      <c r="L2858">
        <v>1</v>
      </c>
      <c r="M2858">
        <v>1008</v>
      </c>
      <c r="O2858" t="s">
        <v>28</v>
      </c>
      <c r="R2858" t="s">
        <v>44</v>
      </c>
      <c r="S2858" s="49" t="str">
        <f t="shared" si="353"/>
        <v>Card</v>
      </c>
      <c r="T2858" s="3">
        <v>0.03</v>
      </c>
      <c r="U2858" s="2">
        <v>2.7225000000000001</v>
      </c>
      <c r="V2858" s="2">
        <v>0.87</v>
      </c>
      <c r="W2858" s="54">
        <f>_xlfn.XLOOKUP(M2858,Market!A:A,Market!F:F,0)</f>
        <v>8.8999999999999996E-2</v>
      </c>
      <c r="X2858" s="55">
        <f t="shared" si="354"/>
        <v>8.1674999999999998E-2</v>
      </c>
      <c r="Y2858" s="55">
        <f t="shared" si="355"/>
        <v>1.8525</v>
      </c>
      <c r="Z2858" s="54">
        <f t="shared" si="356"/>
        <v>0.68044077134986225</v>
      </c>
      <c r="AA2858" s="49" t="str">
        <f t="shared" ca="1" si="357"/>
        <v>N</v>
      </c>
      <c r="AB2858" s="49">
        <f t="shared" ca="1" si="358"/>
        <v>5</v>
      </c>
      <c r="AC2858" s="49" t="str">
        <f t="shared" ca="1" si="359"/>
        <v>N</v>
      </c>
    </row>
    <row r="2859" spans="1:29" x14ac:dyDescent="0.25">
      <c r="A2859">
        <v>1156</v>
      </c>
      <c r="B2859" s="9">
        <v>43577</v>
      </c>
      <c r="C2859" s="50" t="str">
        <f t="shared" si="352"/>
        <v>N</v>
      </c>
      <c r="D2859" s="52">
        <f>_xlfn.XLOOKUP(B2859,Cal_Date!B:B,Cal_Date!A:A,0)</f>
        <v>4</v>
      </c>
      <c r="E2859">
        <v>2019</v>
      </c>
      <c r="F2859" t="s">
        <v>121</v>
      </c>
      <c r="G2859" t="s">
        <v>129</v>
      </c>
      <c r="H2859" t="s">
        <v>48</v>
      </c>
      <c r="I2859" t="s">
        <v>18</v>
      </c>
      <c r="J2859" t="s">
        <v>10</v>
      </c>
      <c r="K2859" t="s">
        <v>43</v>
      </c>
      <c r="L2859">
        <v>2</v>
      </c>
      <c r="M2859">
        <v>1008</v>
      </c>
      <c r="O2859" t="s">
        <v>28</v>
      </c>
      <c r="R2859" t="s">
        <v>44</v>
      </c>
      <c r="S2859" s="49" t="str">
        <f t="shared" si="353"/>
        <v>Card</v>
      </c>
      <c r="T2859" s="3">
        <v>0.03</v>
      </c>
      <c r="U2859" s="2">
        <v>15.245999999999999</v>
      </c>
      <c r="V2859" s="2">
        <v>2.92</v>
      </c>
      <c r="W2859" s="54">
        <f>_xlfn.XLOOKUP(M2859,Market!A:A,Market!F:F,0)</f>
        <v>8.8999999999999996E-2</v>
      </c>
      <c r="X2859" s="55">
        <f t="shared" si="354"/>
        <v>0.45737999999999995</v>
      </c>
      <c r="Y2859" s="55">
        <f t="shared" si="355"/>
        <v>12.325999999999999</v>
      </c>
      <c r="Z2859" s="54">
        <f t="shared" si="356"/>
        <v>0.80847435392889933</v>
      </c>
      <c r="AA2859" s="49" t="str">
        <f t="shared" ca="1" si="357"/>
        <v>N</v>
      </c>
      <c r="AB2859" s="49">
        <f t="shared" ca="1" si="358"/>
        <v>5</v>
      </c>
      <c r="AC2859" s="49" t="str">
        <f t="shared" ca="1" si="359"/>
        <v>N</v>
      </c>
    </row>
    <row r="2860" spans="1:29" x14ac:dyDescent="0.25">
      <c r="A2860">
        <v>1157</v>
      </c>
      <c r="B2860" s="9">
        <v>43577</v>
      </c>
      <c r="C2860" s="50" t="str">
        <f t="shared" si="352"/>
        <v>N</v>
      </c>
      <c r="D2860" s="52">
        <f>_xlfn.XLOOKUP(B2860,Cal_Date!B:B,Cal_Date!A:A,0)</f>
        <v>4</v>
      </c>
      <c r="E2860">
        <v>2019</v>
      </c>
      <c r="F2860" t="s">
        <v>121</v>
      </c>
      <c r="G2860" t="s">
        <v>129</v>
      </c>
      <c r="H2860" t="s">
        <v>14</v>
      </c>
      <c r="I2860" t="s">
        <v>18</v>
      </c>
      <c r="J2860" t="s">
        <v>15</v>
      </c>
      <c r="K2860" t="s">
        <v>43</v>
      </c>
      <c r="L2860">
        <v>1</v>
      </c>
      <c r="M2860">
        <v>1009</v>
      </c>
      <c r="O2860" t="s">
        <v>28</v>
      </c>
      <c r="R2860" t="s">
        <v>44</v>
      </c>
      <c r="S2860" s="49" t="str">
        <f t="shared" si="353"/>
        <v>Card</v>
      </c>
      <c r="T2860" s="3">
        <v>0.03</v>
      </c>
      <c r="U2860" s="2">
        <v>7.6229999999999993</v>
      </c>
      <c r="V2860" s="2">
        <v>2.2200000000000002</v>
      </c>
      <c r="W2860" s="54">
        <f>_xlfn.XLOOKUP(M2860,Market!A:A,Market!F:F,0)</f>
        <v>8.8999999999999996E-2</v>
      </c>
      <c r="X2860" s="55">
        <f t="shared" si="354"/>
        <v>0.22868999999999998</v>
      </c>
      <c r="Y2860" s="55">
        <f t="shared" si="355"/>
        <v>5.4029999999999987</v>
      </c>
      <c r="Z2860" s="54">
        <f t="shared" si="356"/>
        <v>0.7087760724124359</v>
      </c>
      <c r="AA2860" s="49" t="str">
        <f t="shared" ca="1" si="357"/>
        <v>N</v>
      </c>
      <c r="AB2860" s="49">
        <f t="shared" ca="1" si="358"/>
        <v>5</v>
      </c>
      <c r="AC2860" s="49" t="str">
        <f t="shared" ca="1" si="359"/>
        <v>N</v>
      </c>
    </row>
    <row r="2861" spans="1:29" x14ac:dyDescent="0.25">
      <c r="A2861">
        <v>1158</v>
      </c>
      <c r="B2861" s="9">
        <v>43577</v>
      </c>
      <c r="C2861" s="50" t="str">
        <f t="shared" si="352"/>
        <v>N</v>
      </c>
      <c r="D2861" s="52">
        <f>_xlfn.XLOOKUP(B2861,Cal_Date!B:B,Cal_Date!A:A,0)</f>
        <v>4</v>
      </c>
      <c r="E2861">
        <v>2019</v>
      </c>
      <c r="F2861" t="s">
        <v>121</v>
      </c>
      <c r="G2861" t="s">
        <v>129</v>
      </c>
      <c r="H2861" t="s">
        <v>48</v>
      </c>
      <c r="I2861" t="s">
        <v>18</v>
      </c>
      <c r="J2861" t="s">
        <v>10</v>
      </c>
      <c r="K2861" t="s">
        <v>43</v>
      </c>
      <c r="L2861">
        <v>1</v>
      </c>
      <c r="M2861">
        <v>1010</v>
      </c>
      <c r="O2861" t="s">
        <v>25</v>
      </c>
      <c r="R2861" t="s">
        <v>44</v>
      </c>
      <c r="S2861" s="49" t="str">
        <f t="shared" si="353"/>
        <v>Card</v>
      </c>
      <c r="T2861" s="3">
        <v>0.03</v>
      </c>
      <c r="U2861" s="2">
        <v>7.5600000000000005</v>
      </c>
      <c r="V2861" s="2">
        <v>1.46</v>
      </c>
      <c r="W2861" s="54">
        <f>_xlfn.XLOOKUP(M2861,Market!A:A,Market!F:F,0)</f>
        <v>0.08</v>
      </c>
      <c r="X2861" s="55">
        <f t="shared" si="354"/>
        <v>0.2268</v>
      </c>
      <c r="Y2861" s="55">
        <f t="shared" si="355"/>
        <v>6.1000000000000005</v>
      </c>
      <c r="Z2861" s="54">
        <f t="shared" si="356"/>
        <v>0.80687830687830686</v>
      </c>
      <c r="AA2861" s="49" t="str">
        <f t="shared" ca="1" si="357"/>
        <v>N</v>
      </c>
      <c r="AB2861" s="49">
        <f t="shared" ca="1" si="358"/>
        <v>5</v>
      </c>
      <c r="AC2861" s="49" t="str">
        <f t="shared" ca="1" si="359"/>
        <v>N</v>
      </c>
    </row>
    <row r="2862" spans="1:29" x14ac:dyDescent="0.25">
      <c r="A2862">
        <v>1159</v>
      </c>
      <c r="B2862" s="9">
        <v>43577</v>
      </c>
      <c r="C2862" s="50" t="str">
        <f t="shared" si="352"/>
        <v>N</v>
      </c>
      <c r="D2862" s="52">
        <f>_xlfn.XLOOKUP(B2862,Cal_Date!B:B,Cal_Date!A:A,0)</f>
        <v>4</v>
      </c>
      <c r="E2862">
        <v>2019</v>
      </c>
      <c r="F2862" t="s">
        <v>121</v>
      </c>
      <c r="G2862" t="s">
        <v>129</v>
      </c>
      <c r="H2862" t="s">
        <v>11</v>
      </c>
      <c r="I2862" t="s">
        <v>13</v>
      </c>
      <c r="J2862" t="s">
        <v>15</v>
      </c>
      <c r="K2862" t="s">
        <v>42</v>
      </c>
      <c r="L2862">
        <v>1</v>
      </c>
      <c r="M2862">
        <v>1008</v>
      </c>
      <c r="O2862" t="s">
        <v>28</v>
      </c>
      <c r="R2862" t="s">
        <v>44</v>
      </c>
      <c r="S2862" s="49" t="str">
        <f t="shared" si="353"/>
        <v>Card</v>
      </c>
      <c r="T2862" s="3">
        <v>0.03</v>
      </c>
      <c r="U2862" s="2">
        <v>2.7225000000000001</v>
      </c>
      <c r="V2862" s="2">
        <v>1.42</v>
      </c>
      <c r="W2862" s="54">
        <f>_xlfn.XLOOKUP(M2862,Market!A:A,Market!F:F,0)</f>
        <v>8.8999999999999996E-2</v>
      </c>
      <c r="X2862" s="55">
        <f t="shared" si="354"/>
        <v>8.1674999999999998E-2</v>
      </c>
      <c r="Y2862" s="55">
        <f t="shared" si="355"/>
        <v>1.3025000000000002</v>
      </c>
      <c r="Z2862" s="54">
        <f t="shared" si="356"/>
        <v>0.47842056932966032</v>
      </c>
      <c r="AA2862" s="49" t="str">
        <f t="shared" ca="1" si="357"/>
        <v>N</v>
      </c>
      <c r="AB2862" s="49">
        <f t="shared" ca="1" si="358"/>
        <v>5</v>
      </c>
      <c r="AC2862" s="49" t="str">
        <f t="shared" ca="1" si="359"/>
        <v>N</v>
      </c>
    </row>
    <row r="2863" spans="1:29" x14ac:dyDescent="0.25">
      <c r="A2863">
        <v>1160</v>
      </c>
      <c r="B2863" s="9">
        <v>43577</v>
      </c>
      <c r="C2863" s="50" t="str">
        <f t="shared" si="352"/>
        <v>N</v>
      </c>
      <c r="D2863" s="52">
        <f>_xlfn.XLOOKUP(B2863,Cal_Date!B:B,Cal_Date!A:A,0)</f>
        <v>4</v>
      </c>
      <c r="E2863">
        <v>2019</v>
      </c>
      <c r="F2863" t="s">
        <v>121</v>
      </c>
      <c r="G2863" t="s">
        <v>129</v>
      </c>
      <c r="H2863" t="s">
        <v>11</v>
      </c>
      <c r="I2863" t="s">
        <v>13</v>
      </c>
      <c r="J2863" t="s">
        <v>15</v>
      </c>
      <c r="K2863" t="s">
        <v>42</v>
      </c>
      <c r="L2863">
        <v>1</v>
      </c>
      <c r="M2863">
        <v>1008</v>
      </c>
      <c r="O2863" t="s">
        <v>28</v>
      </c>
      <c r="R2863" t="s">
        <v>44</v>
      </c>
      <c r="S2863" s="49" t="str">
        <f t="shared" si="353"/>
        <v>Card</v>
      </c>
      <c r="T2863" s="3">
        <v>0.03</v>
      </c>
      <c r="U2863" s="2">
        <v>2.7225000000000001</v>
      </c>
      <c r="V2863" s="2">
        <v>1.42</v>
      </c>
      <c r="W2863" s="54">
        <f>_xlfn.XLOOKUP(M2863,Market!A:A,Market!F:F,0)</f>
        <v>8.8999999999999996E-2</v>
      </c>
      <c r="X2863" s="55">
        <f t="shared" si="354"/>
        <v>8.1674999999999998E-2</v>
      </c>
      <c r="Y2863" s="55">
        <f t="shared" si="355"/>
        <v>1.3025000000000002</v>
      </c>
      <c r="Z2863" s="54">
        <f t="shared" si="356"/>
        <v>0.47842056932966032</v>
      </c>
      <c r="AA2863" s="49" t="str">
        <f t="shared" ca="1" si="357"/>
        <v>N</v>
      </c>
      <c r="AB2863" s="49">
        <f t="shared" ca="1" si="358"/>
        <v>5</v>
      </c>
      <c r="AC2863" s="49" t="str">
        <f t="shared" ca="1" si="359"/>
        <v>N</v>
      </c>
    </row>
    <row r="2864" spans="1:29" x14ac:dyDescent="0.25">
      <c r="A2864">
        <v>1161</v>
      </c>
      <c r="B2864" s="9">
        <v>43577</v>
      </c>
      <c r="C2864" s="50" t="str">
        <f t="shared" si="352"/>
        <v>N</v>
      </c>
      <c r="D2864" s="52">
        <f>_xlfn.XLOOKUP(B2864,Cal_Date!B:B,Cal_Date!A:A,0)</f>
        <v>4</v>
      </c>
      <c r="E2864">
        <v>2019</v>
      </c>
      <c r="F2864" t="s">
        <v>121</v>
      </c>
      <c r="G2864" t="s">
        <v>129</v>
      </c>
      <c r="H2864" t="s">
        <v>48</v>
      </c>
      <c r="I2864" t="s">
        <v>18</v>
      </c>
      <c r="J2864" t="s">
        <v>10</v>
      </c>
      <c r="K2864" t="s">
        <v>43</v>
      </c>
      <c r="L2864">
        <v>1</v>
      </c>
      <c r="M2864">
        <v>1008</v>
      </c>
      <c r="O2864" t="s">
        <v>28</v>
      </c>
      <c r="R2864" t="s">
        <v>44</v>
      </c>
      <c r="S2864" s="49" t="str">
        <f t="shared" si="353"/>
        <v>Card</v>
      </c>
      <c r="T2864" s="3">
        <v>0.03</v>
      </c>
      <c r="U2864" s="2">
        <v>7.6229999999999993</v>
      </c>
      <c r="V2864" s="2">
        <v>1.46</v>
      </c>
      <c r="W2864" s="54">
        <f>_xlfn.XLOOKUP(M2864,Market!A:A,Market!F:F,0)</f>
        <v>8.8999999999999996E-2</v>
      </c>
      <c r="X2864" s="55">
        <f t="shared" si="354"/>
        <v>0.22868999999999998</v>
      </c>
      <c r="Y2864" s="55">
        <f t="shared" si="355"/>
        <v>6.1629999999999994</v>
      </c>
      <c r="Z2864" s="54">
        <f t="shared" si="356"/>
        <v>0.80847435392889933</v>
      </c>
      <c r="AA2864" s="49" t="str">
        <f t="shared" ca="1" si="357"/>
        <v>N</v>
      </c>
      <c r="AB2864" s="49">
        <f t="shared" ca="1" si="358"/>
        <v>5</v>
      </c>
      <c r="AC2864" s="49" t="str">
        <f t="shared" ca="1" si="359"/>
        <v>N</v>
      </c>
    </row>
    <row r="2865" spans="1:29" x14ac:dyDescent="0.25">
      <c r="A2865">
        <v>1162</v>
      </c>
      <c r="B2865" s="9">
        <v>43577</v>
      </c>
      <c r="C2865" s="50" t="str">
        <f t="shared" si="352"/>
        <v>N</v>
      </c>
      <c r="D2865" s="52">
        <f>_xlfn.XLOOKUP(B2865,Cal_Date!B:B,Cal_Date!A:A,0)</f>
        <v>4</v>
      </c>
      <c r="E2865">
        <v>2019</v>
      </c>
      <c r="F2865" t="s">
        <v>121</v>
      </c>
      <c r="G2865" t="s">
        <v>129</v>
      </c>
      <c r="H2865" t="s">
        <v>48</v>
      </c>
      <c r="I2865" t="s">
        <v>18</v>
      </c>
      <c r="J2865" t="s">
        <v>10</v>
      </c>
      <c r="K2865" t="s">
        <v>43</v>
      </c>
      <c r="L2865">
        <v>2</v>
      </c>
      <c r="M2865">
        <v>1004</v>
      </c>
      <c r="O2865" t="s">
        <v>28</v>
      </c>
      <c r="R2865" t="s">
        <v>44</v>
      </c>
      <c r="S2865" s="49" t="str">
        <f t="shared" si="353"/>
        <v>Card</v>
      </c>
      <c r="T2865" s="3">
        <v>0.03</v>
      </c>
      <c r="U2865" s="2">
        <v>14.84</v>
      </c>
      <c r="V2865" s="2">
        <v>2.92</v>
      </c>
      <c r="W2865" s="54">
        <f>_xlfn.XLOOKUP(M2865,Market!A:A,Market!F:F,0)</f>
        <v>0.06</v>
      </c>
      <c r="X2865" s="55">
        <f t="shared" si="354"/>
        <v>0.44519999999999998</v>
      </c>
      <c r="Y2865" s="55">
        <f t="shared" si="355"/>
        <v>11.92</v>
      </c>
      <c r="Z2865" s="54">
        <f t="shared" si="356"/>
        <v>0.80323450134770891</v>
      </c>
      <c r="AA2865" s="49" t="str">
        <f t="shared" ca="1" si="357"/>
        <v>N</v>
      </c>
      <c r="AB2865" s="49">
        <f t="shared" ca="1" si="358"/>
        <v>5</v>
      </c>
      <c r="AC2865" s="49" t="str">
        <f t="shared" ca="1" si="359"/>
        <v>N</v>
      </c>
    </row>
    <row r="2866" spans="1:29" x14ac:dyDescent="0.25">
      <c r="A2866">
        <v>1163</v>
      </c>
      <c r="B2866" s="9">
        <v>43577</v>
      </c>
      <c r="C2866" s="50" t="str">
        <f t="shared" si="352"/>
        <v>N</v>
      </c>
      <c r="D2866" s="52">
        <f>_xlfn.XLOOKUP(B2866,Cal_Date!B:B,Cal_Date!A:A,0)</f>
        <v>4</v>
      </c>
      <c r="E2866">
        <v>2019</v>
      </c>
      <c r="F2866" t="s">
        <v>121</v>
      </c>
      <c r="G2866" t="s">
        <v>129</v>
      </c>
      <c r="H2866" t="s">
        <v>48</v>
      </c>
      <c r="I2866" t="s">
        <v>18</v>
      </c>
      <c r="J2866" t="s">
        <v>10</v>
      </c>
      <c r="K2866" t="s">
        <v>43</v>
      </c>
      <c r="L2866">
        <v>2</v>
      </c>
      <c r="M2866">
        <v>1009</v>
      </c>
      <c r="O2866" t="s">
        <v>28</v>
      </c>
      <c r="R2866" t="s">
        <v>44</v>
      </c>
      <c r="S2866" s="49" t="str">
        <f t="shared" si="353"/>
        <v>Card</v>
      </c>
      <c r="T2866" s="3">
        <v>0.03</v>
      </c>
      <c r="U2866" s="2">
        <v>15.245999999999999</v>
      </c>
      <c r="V2866" s="2">
        <v>2.92</v>
      </c>
      <c r="W2866" s="54">
        <f>_xlfn.XLOOKUP(M2866,Market!A:A,Market!F:F,0)</f>
        <v>8.8999999999999996E-2</v>
      </c>
      <c r="X2866" s="55">
        <f t="shared" si="354"/>
        <v>0.45737999999999995</v>
      </c>
      <c r="Y2866" s="55">
        <f t="shared" si="355"/>
        <v>12.325999999999999</v>
      </c>
      <c r="Z2866" s="54">
        <f t="shared" si="356"/>
        <v>0.80847435392889933</v>
      </c>
      <c r="AA2866" s="49" t="str">
        <f t="shared" ca="1" si="357"/>
        <v>N</v>
      </c>
      <c r="AB2866" s="49">
        <f t="shared" ca="1" si="358"/>
        <v>5</v>
      </c>
      <c r="AC2866" s="49" t="str">
        <f t="shared" ca="1" si="359"/>
        <v>N</v>
      </c>
    </row>
    <row r="2867" spans="1:29" x14ac:dyDescent="0.25">
      <c r="A2867">
        <v>1164</v>
      </c>
      <c r="B2867" s="9">
        <v>43577</v>
      </c>
      <c r="C2867" s="50" t="str">
        <f t="shared" si="352"/>
        <v>N</v>
      </c>
      <c r="D2867" s="52">
        <f>_xlfn.XLOOKUP(B2867,Cal_Date!B:B,Cal_Date!A:A,0)</f>
        <v>4</v>
      </c>
      <c r="E2867">
        <v>2019</v>
      </c>
      <c r="F2867" t="s">
        <v>121</v>
      </c>
      <c r="G2867" t="s">
        <v>129</v>
      </c>
      <c r="H2867" t="s">
        <v>11</v>
      </c>
      <c r="I2867" t="s">
        <v>13</v>
      </c>
      <c r="J2867" t="s">
        <v>15</v>
      </c>
      <c r="K2867" t="s">
        <v>42</v>
      </c>
      <c r="L2867">
        <v>1</v>
      </c>
      <c r="M2867">
        <v>1010</v>
      </c>
      <c r="O2867" t="s">
        <v>25</v>
      </c>
      <c r="R2867" t="s">
        <v>44</v>
      </c>
      <c r="S2867" s="49" t="str">
        <f t="shared" si="353"/>
        <v>Card</v>
      </c>
      <c r="T2867" s="3">
        <v>0.03</v>
      </c>
      <c r="U2867" s="2">
        <v>2.7</v>
      </c>
      <c r="V2867" s="2">
        <v>1.42</v>
      </c>
      <c r="W2867" s="54">
        <f>_xlfn.XLOOKUP(M2867,Market!A:A,Market!F:F,0)</f>
        <v>0.08</v>
      </c>
      <c r="X2867" s="55">
        <f t="shared" si="354"/>
        <v>8.1000000000000003E-2</v>
      </c>
      <c r="Y2867" s="55">
        <f t="shared" si="355"/>
        <v>1.2800000000000002</v>
      </c>
      <c r="Z2867" s="54">
        <f t="shared" si="356"/>
        <v>0.47407407407407415</v>
      </c>
      <c r="AA2867" s="49" t="str">
        <f t="shared" ca="1" si="357"/>
        <v>N</v>
      </c>
      <c r="AB2867" s="49">
        <f t="shared" ca="1" si="358"/>
        <v>5</v>
      </c>
      <c r="AC2867" s="49" t="str">
        <f t="shared" ca="1" si="359"/>
        <v>N</v>
      </c>
    </row>
    <row r="2868" spans="1:29" x14ac:dyDescent="0.25">
      <c r="A2868">
        <v>1165</v>
      </c>
      <c r="B2868" s="9">
        <v>43577</v>
      </c>
      <c r="C2868" s="50" t="str">
        <f t="shared" si="352"/>
        <v>N</v>
      </c>
      <c r="D2868" s="52">
        <f>_xlfn.XLOOKUP(B2868,Cal_Date!B:B,Cal_Date!A:A,0)</f>
        <v>4</v>
      </c>
      <c r="E2868">
        <v>2019</v>
      </c>
      <c r="F2868" t="s">
        <v>121</v>
      </c>
      <c r="G2868" t="s">
        <v>129</v>
      </c>
      <c r="H2868" t="s">
        <v>11</v>
      </c>
      <c r="I2868" t="s">
        <v>13</v>
      </c>
      <c r="J2868" t="s">
        <v>15</v>
      </c>
      <c r="K2868" t="s">
        <v>42</v>
      </c>
      <c r="L2868">
        <v>1</v>
      </c>
      <c r="M2868">
        <v>1011</v>
      </c>
      <c r="O2868" t="s">
        <v>25</v>
      </c>
      <c r="R2868" t="s">
        <v>47</v>
      </c>
      <c r="S2868" s="49" t="str">
        <f t="shared" si="353"/>
        <v>Card</v>
      </c>
      <c r="T2868" s="3">
        <v>3.5000000000000003E-2</v>
      </c>
      <c r="U2868" s="2">
        <v>2.6500000000000004</v>
      </c>
      <c r="V2868" s="2">
        <v>1.42</v>
      </c>
      <c r="W2868" s="54">
        <f>_xlfn.XLOOKUP(M2868,Market!A:A,Market!F:F,0)</f>
        <v>0.06</v>
      </c>
      <c r="X2868" s="55">
        <f t="shared" si="354"/>
        <v>9.2750000000000027E-2</v>
      </c>
      <c r="Y2868" s="55">
        <f t="shared" si="355"/>
        <v>1.2300000000000004</v>
      </c>
      <c r="Z2868" s="54">
        <f t="shared" si="356"/>
        <v>0.46415094339622653</v>
      </c>
      <c r="AA2868" s="49" t="str">
        <f t="shared" ca="1" si="357"/>
        <v>N</v>
      </c>
      <c r="AB2868" s="49">
        <f t="shared" ca="1" si="358"/>
        <v>5</v>
      </c>
      <c r="AC2868" s="49" t="str">
        <f t="shared" ca="1" si="359"/>
        <v>N</v>
      </c>
    </row>
    <row r="2869" spans="1:29" x14ac:dyDescent="0.25">
      <c r="A2869">
        <v>1166</v>
      </c>
      <c r="B2869" s="9">
        <v>43577</v>
      </c>
      <c r="C2869" s="50" t="str">
        <f t="shared" si="352"/>
        <v>N</v>
      </c>
      <c r="D2869" s="52">
        <f>_xlfn.XLOOKUP(B2869,Cal_Date!B:B,Cal_Date!A:A,0)</f>
        <v>4</v>
      </c>
      <c r="E2869">
        <v>2019</v>
      </c>
      <c r="F2869" t="s">
        <v>121</v>
      </c>
      <c r="G2869" t="s">
        <v>129</v>
      </c>
      <c r="H2869" t="s">
        <v>11</v>
      </c>
      <c r="I2869" t="s">
        <v>11</v>
      </c>
      <c r="J2869" t="s">
        <v>15</v>
      </c>
      <c r="K2869" t="s">
        <v>42</v>
      </c>
      <c r="L2869">
        <v>1</v>
      </c>
      <c r="M2869">
        <v>1011</v>
      </c>
      <c r="O2869" t="s">
        <v>25</v>
      </c>
      <c r="R2869" t="s">
        <v>47</v>
      </c>
      <c r="S2869" s="49" t="str">
        <f t="shared" si="353"/>
        <v>Card</v>
      </c>
      <c r="T2869" s="3">
        <v>3.5000000000000003E-2</v>
      </c>
      <c r="U2869" s="2">
        <v>2.6500000000000004</v>
      </c>
      <c r="V2869" s="2">
        <v>0.87</v>
      </c>
      <c r="W2869" s="54">
        <f>_xlfn.XLOOKUP(M2869,Market!A:A,Market!F:F,0)</f>
        <v>0.06</v>
      </c>
      <c r="X2869" s="55">
        <f t="shared" si="354"/>
        <v>9.2750000000000027E-2</v>
      </c>
      <c r="Y2869" s="55">
        <f t="shared" si="355"/>
        <v>1.7800000000000002</v>
      </c>
      <c r="Z2869" s="54">
        <f t="shared" si="356"/>
        <v>0.67169811320754713</v>
      </c>
      <c r="AA2869" s="49" t="str">
        <f t="shared" ca="1" si="357"/>
        <v>N</v>
      </c>
      <c r="AB2869" s="49">
        <f t="shared" ca="1" si="358"/>
        <v>5</v>
      </c>
      <c r="AC2869" s="49" t="str">
        <f t="shared" ca="1" si="359"/>
        <v>N</v>
      </c>
    </row>
    <row r="2870" spans="1:29" x14ac:dyDescent="0.25">
      <c r="A2870">
        <v>1167</v>
      </c>
      <c r="B2870" s="9">
        <v>43577</v>
      </c>
      <c r="C2870" s="50" t="str">
        <f t="shared" si="352"/>
        <v>N</v>
      </c>
      <c r="D2870" s="52">
        <f>_xlfn.XLOOKUP(B2870,Cal_Date!B:B,Cal_Date!A:A,0)</f>
        <v>4</v>
      </c>
      <c r="E2870">
        <v>2019</v>
      </c>
      <c r="F2870" t="s">
        <v>121</v>
      </c>
      <c r="G2870" t="s">
        <v>129</v>
      </c>
      <c r="H2870" t="s">
        <v>11</v>
      </c>
      <c r="I2870" t="s">
        <v>11</v>
      </c>
      <c r="J2870" t="s">
        <v>15</v>
      </c>
      <c r="K2870" t="s">
        <v>42</v>
      </c>
      <c r="L2870">
        <v>2</v>
      </c>
      <c r="M2870">
        <v>1011</v>
      </c>
      <c r="O2870" t="s">
        <v>25</v>
      </c>
      <c r="R2870" t="s">
        <v>46</v>
      </c>
      <c r="S2870" s="49" t="str">
        <f t="shared" si="353"/>
        <v>Card</v>
      </c>
      <c r="T2870" s="3">
        <v>0.04</v>
      </c>
      <c r="U2870" s="2">
        <v>5.3000000000000007</v>
      </c>
      <c r="V2870" s="2">
        <v>1.74</v>
      </c>
      <c r="W2870" s="54">
        <f>_xlfn.XLOOKUP(M2870,Market!A:A,Market!F:F,0)</f>
        <v>0.06</v>
      </c>
      <c r="X2870" s="55">
        <f t="shared" si="354"/>
        <v>0.21200000000000002</v>
      </c>
      <c r="Y2870" s="55">
        <f t="shared" si="355"/>
        <v>3.5600000000000005</v>
      </c>
      <c r="Z2870" s="54">
        <f t="shared" si="356"/>
        <v>0.67169811320754713</v>
      </c>
      <c r="AA2870" s="49" t="str">
        <f t="shared" ca="1" si="357"/>
        <v>N</v>
      </c>
      <c r="AB2870" s="49">
        <f t="shared" ca="1" si="358"/>
        <v>5</v>
      </c>
      <c r="AC2870" s="49" t="str">
        <f t="shared" ca="1" si="359"/>
        <v>N</v>
      </c>
    </row>
    <row r="2871" spans="1:29" x14ac:dyDescent="0.25">
      <c r="A2871">
        <v>1168</v>
      </c>
      <c r="B2871" s="9">
        <v>43577</v>
      </c>
      <c r="C2871" s="50" t="str">
        <f t="shared" si="352"/>
        <v>N</v>
      </c>
      <c r="D2871" s="52">
        <f>_xlfn.XLOOKUP(B2871,Cal_Date!B:B,Cal_Date!A:A,0)</f>
        <v>4</v>
      </c>
      <c r="E2871">
        <v>2019</v>
      </c>
      <c r="F2871" t="s">
        <v>121</v>
      </c>
      <c r="G2871" t="s">
        <v>129</v>
      </c>
      <c r="H2871" t="s">
        <v>11</v>
      </c>
      <c r="I2871" t="s">
        <v>13</v>
      </c>
      <c r="J2871" t="s">
        <v>15</v>
      </c>
      <c r="K2871" t="s">
        <v>42</v>
      </c>
      <c r="L2871">
        <v>1</v>
      </c>
      <c r="M2871">
        <v>1001</v>
      </c>
      <c r="O2871" t="s">
        <v>25</v>
      </c>
      <c r="R2871" t="s">
        <v>47</v>
      </c>
      <c r="S2871" s="49" t="str">
        <f t="shared" si="353"/>
        <v>Card</v>
      </c>
      <c r="T2871" s="3">
        <v>3.5000000000000003E-2</v>
      </c>
      <c r="U2871" s="2">
        <v>2.6500000000000004</v>
      </c>
      <c r="V2871" s="2">
        <v>1.42</v>
      </c>
      <c r="W2871" s="54">
        <f>_xlfn.XLOOKUP(M2871,Market!A:A,Market!F:F,0)</f>
        <v>0.06</v>
      </c>
      <c r="X2871" s="55">
        <f t="shared" si="354"/>
        <v>9.2750000000000027E-2</v>
      </c>
      <c r="Y2871" s="55">
        <f t="shared" si="355"/>
        <v>1.2300000000000004</v>
      </c>
      <c r="Z2871" s="54">
        <f t="shared" si="356"/>
        <v>0.46415094339622653</v>
      </c>
      <c r="AA2871" s="49" t="str">
        <f t="shared" ca="1" si="357"/>
        <v>N</v>
      </c>
      <c r="AB2871" s="49">
        <f t="shared" ca="1" si="358"/>
        <v>5</v>
      </c>
      <c r="AC2871" s="49" t="str">
        <f t="shared" ca="1" si="359"/>
        <v>N</v>
      </c>
    </row>
    <row r="2872" spans="1:29" x14ac:dyDescent="0.25">
      <c r="A2872">
        <v>1169</v>
      </c>
      <c r="B2872" s="9">
        <v>43577</v>
      </c>
      <c r="C2872" s="50" t="str">
        <f t="shared" si="352"/>
        <v>N</v>
      </c>
      <c r="D2872" s="52">
        <f>_xlfn.XLOOKUP(B2872,Cal_Date!B:B,Cal_Date!A:A,0)</f>
        <v>4</v>
      </c>
      <c r="E2872">
        <v>2019</v>
      </c>
      <c r="F2872" t="s">
        <v>121</v>
      </c>
      <c r="G2872" t="s">
        <v>129</v>
      </c>
      <c r="H2872" t="s">
        <v>11</v>
      </c>
      <c r="I2872" t="s">
        <v>11</v>
      </c>
      <c r="J2872" t="s">
        <v>15</v>
      </c>
      <c r="K2872" t="s">
        <v>42</v>
      </c>
      <c r="L2872">
        <v>2</v>
      </c>
      <c r="M2872">
        <v>1000</v>
      </c>
      <c r="O2872" t="s">
        <v>25</v>
      </c>
      <c r="R2872" t="s">
        <v>44</v>
      </c>
      <c r="S2872" s="49" t="str">
        <f t="shared" si="353"/>
        <v>Card</v>
      </c>
      <c r="T2872" s="3">
        <v>0.03</v>
      </c>
      <c r="U2872" s="2">
        <v>5.4</v>
      </c>
      <c r="V2872" s="2">
        <v>1.74</v>
      </c>
      <c r="W2872" s="54">
        <f>_xlfn.XLOOKUP(M2872,Market!A:A,Market!F:F,0)</f>
        <v>0.08</v>
      </c>
      <c r="X2872" s="55">
        <f t="shared" si="354"/>
        <v>0.16200000000000001</v>
      </c>
      <c r="Y2872" s="55">
        <f t="shared" si="355"/>
        <v>3.66</v>
      </c>
      <c r="Z2872" s="54">
        <f t="shared" si="356"/>
        <v>0.67777777777777781</v>
      </c>
      <c r="AA2872" s="49" t="str">
        <f t="shared" ca="1" si="357"/>
        <v>N</v>
      </c>
      <c r="AB2872" s="49">
        <f t="shared" ca="1" si="358"/>
        <v>5</v>
      </c>
      <c r="AC2872" s="49" t="str">
        <f t="shared" ca="1" si="359"/>
        <v>N</v>
      </c>
    </row>
    <row r="2873" spans="1:29" x14ac:dyDescent="0.25">
      <c r="A2873">
        <v>1170</v>
      </c>
      <c r="B2873" s="9">
        <v>43577</v>
      </c>
      <c r="C2873" s="50" t="str">
        <f t="shared" si="352"/>
        <v>N</v>
      </c>
      <c r="D2873" s="52">
        <f>_xlfn.XLOOKUP(B2873,Cal_Date!B:B,Cal_Date!A:A,0)</f>
        <v>4</v>
      </c>
      <c r="E2873">
        <v>2019</v>
      </c>
      <c r="F2873" t="s">
        <v>121</v>
      </c>
      <c r="G2873" t="s">
        <v>129</v>
      </c>
      <c r="H2873" t="s">
        <v>14</v>
      </c>
      <c r="I2873" t="s">
        <v>18</v>
      </c>
      <c r="J2873" t="s">
        <v>15</v>
      </c>
      <c r="K2873" t="s">
        <v>43</v>
      </c>
      <c r="L2873">
        <v>1</v>
      </c>
      <c r="M2873">
        <v>1000</v>
      </c>
      <c r="O2873" t="s">
        <v>25</v>
      </c>
      <c r="R2873" t="s">
        <v>44</v>
      </c>
      <c r="S2873" s="49" t="str">
        <f t="shared" si="353"/>
        <v>Card</v>
      </c>
      <c r="T2873" s="3">
        <v>0.03</v>
      </c>
      <c r="U2873" s="2">
        <v>7.5600000000000005</v>
      </c>
      <c r="V2873" s="2">
        <v>2.2200000000000002</v>
      </c>
      <c r="W2873" s="54">
        <f>_xlfn.XLOOKUP(M2873,Market!A:A,Market!F:F,0)</f>
        <v>0.08</v>
      </c>
      <c r="X2873" s="55">
        <f t="shared" si="354"/>
        <v>0.2268</v>
      </c>
      <c r="Y2873" s="55">
        <f t="shared" si="355"/>
        <v>5.34</v>
      </c>
      <c r="Z2873" s="54">
        <f t="shared" si="356"/>
        <v>0.70634920634920628</v>
      </c>
      <c r="AA2873" s="49" t="str">
        <f t="shared" ca="1" si="357"/>
        <v>N</v>
      </c>
      <c r="AB2873" s="49">
        <f t="shared" ca="1" si="358"/>
        <v>5</v>
      </c>
      <c r="AC2873" s="49" t="str">
        <f t="shared" ca="1" si="359"/>
        <v>N</v>
      </c>
    </row>
    <row r="2874" spans="1:29" x14ac:dyDescent="0.25">
      <c r="A2874">
        <v>1171</v>
      </c>
      <c r="B2874" s="9">
        <v>43577</v>
      </c>
      <c r="C2874" s="50" t="str">
        <f t="shared" si="352"/>
        <v>N</v>
      </c>
      <c r="D2874" s="52">
        <f>_xlfn.XLOOKUP(B2874,Cal_Date!B:B,Cal_Date!A:A,0)</f>
        <v>4</v>
      </c>
      <c r="E2874">
        <v>2019</v>
      </c>
      <c r="F2874" t="s">
        <v>121</v>
      </c>
      <c r="G2874" t="s">
        <v>129</v>
      </c>
      <c r="H2874" t="s">
        <v>14</v>
      </c>
      <c r="I2874" t="s">
        <v>18</v>
      </c>
      <c r="J2874" t="s">
        <v>15</v>
      </c>
      <c r="K2874" t="s">
        <v>43</v>
      </c>
      <c r="L2874">
        <v>2</v>
      </c>
      <c r="M2874">
        <v>1002</v>
      </c>
      <c r="O2874" t="s">
        <v>28</v>
      </c>
      <c r="R2874" t="s">
        <v>44</v>
      </c>
      <c r="S2874" s="49" t="str">
        <f t="shared" si="353"/>
        <v>Card</v>
      </c>
      <c r="T2874" s="3">
        <v>0.03</v>
      </c>
      <c r="U2874" s="2">
        <v>13.780000000000001</v>
      </c>
      <c r="V2874" s="2">
        <v>4.2</v>
      </c>
      <c r="W2874" s="54">
        <f>_xlfn.XLOOKUP(M2874,Market!A:A,Market!F:F,0)</f>
        <v>0.06</v>
      </c>
      <c r="X2874" s="55">
        <f t="shared" si="354"/>
        <v>0.41340000000000005</v>
      </c>
      <c r="Y2874" s="55">
        <f t="shared" si="355"/>
        <v>9.5800000000000018</v>
      </c>
      <c r="Z2874" s="54">
        <f t="shared" si="356"/>
        <v>0.69521044992743108</v>
      </c>
      <c r="AA2874" s="49" t="str">
        <f t="shared" ca="1" si="357"/>
        <v>N</v>
      </c>
      <c r="AB2874" s="49">
        <f t="shared" ca="1" si="358"/>
        <v>5</v>
      </c>
      <c r="AC2874" s="49" t="str">
        <f t="shared" ca="1" si="359"/>
        <v>N</v>
      </c>
    </row>
    <row r="2875" spans="1:29" x14ac:dyDescent="0.25">
      <c r="A2875">
        <v>1172</v>
      </c>
      <c r="B2875" s="9">
        <v>43577</v>
      </c>
      <c r="C2875" s="50" t="str">
        <f t="shared" si="352"/>
        <v>N</v>
      </c>
      <c r="D2875" s="52">
        <f>_xlfn.XLOOKUP(B2875,Cal_Date!B:B,Cal_Date!A:A,0)</f>
        <v>4</v>
      </c>
      <c r="E2875">
        <v>2019</v>
      </c>
      <c r="F2875" t="s">
        <v>121</v>
      </c>
      <c r="G2875" t="s">
        <v>129</v>
      </c>
      <c r="H2875" t="s">
        <v>14</v>
      </c>
      <c r="I2875" t="s">
        <v>18</v>
      </c>
      <c r="J2875" t="s">
        <v>15</v>
      </c>
      <c r="K2875" t="s">
        <v>43</v>
      </c>
      <c r="L2875">
        <v>1</v>
      </c>
      <c r="M2875">
        <v>1003</v>
      </c>
      <c r="O2875" t="s">
        <v>25</v>
      </c>
      <c r="R2875" t="s">
        <v>44</v>
      </c>
      <c r="S2875" s="49" t="str">
        <f t="shared" si="353"/>
        <v>Card</v>
      </c>
      <c r="T2875" s="3">
        <v>0.03</v>
      </c>
      <c r="U2875" s="2">
        <v>6.8900000000000006</v>
      </c>
      <c r="V2875" s="2">
        <v>2.1</v>
      </c>
      <c r="W2875" s="54">
        <f>_xlfn.XLOOKUP(M2875,Market!A:A,Market!F:F,0)</f>
        <v>0.06</v>
      </c>
      <c r="X2875" s="55">
        <f t="shared" si="354"/>
        <v>0.20670000000000002</v>
      </c>
      <c r="Y2875" s="55">
        <f t="shared" si="355"/>
        <v>4.7900000000000009</v>
      </c>
      <c r="Z2875" s="54">
        <f t="shared" si="356"/>
        <v>0.69521044992743108</v>
      </c>
      <c r="AA2875" s="49" t="str">
        <f t="shared" ca="1" si="357"/>
        <v>N</v>
      </c>
      <c r="AB2875" s="49">
        <f t="shared" ca="1" si="358"/>
        <v>5</v>
      </c>
      <c r="AC2875" s="49" t="str">
        <f t="shared" ca="1" si="359"/>
        <v>N</v>
      </c>
    </row>
    <row r="2876" spans="1:29" x14ac:dyDescent="0.25">
      <c r="A2876">
        <v>1173</v>
      </c>
      <c r="B2876" s="9">
        <v>43577</v>
      </c>
      <c r="C2876" s="50" t="str">
        <f t="shared" si="352"/>
        <v>N</v>
      </c>
      <c r="D2876" s="52">
        <f>_xlfn.XLOOKUP(B2876,Cal_Date!B:B,Cal_Date!A:A,0)</f>
        <v>4</v>
      </c>
      <c r="E2876">
        <v>2019</v>
      </c>
      <c r="F2876" t="s">
        <v>121</v>
      </c>
      <c r="G2876" t="s">
        <v>129</v>
      </c>
      <c r="H2876" t="s">
        <v>14</v>
      </c>
      <c r="I2876" t="s">
        <v>13</v>
      </c>
      <c r="J2876" t="s">
        <v>10</v>
      </c>
      <c r="K2876" t="s">
        <v>43</v>
      </c>
      <c r="L2876">
        <v>1</v>
      </c>
      <c r="M2876">
        <v>1005</v>
      </c>
      <c r="O2876" t="s">
        <v>25</v>
      </c>
      <c r="R2876" t="s">
        <v>44</v>
      </c>
      <c r="S2876" s="49" t="str">
        <f t="shared" si="353"/>
        <v>Card</v>
      </c>
      <c r="T2876" s="3">
        <v>0.03</v>
      </c>
      <c r="U2876" s="2">
        <v>5.4450000000000003</v>
      </c>
      <c r="V2876" s="2">
        <v>1.3</v>
      </c>
      <c r="W2876" s="54">
        <f>_xlfn.XLOOKUP(M2876,Market!A:A,Market!F:F,0)</f>
        <v>8.8999999999999996E-2</v>
      </c>
      <c r="X2876" s="55">
        <f t="shared" si="354"/>
        <v>0.16335</v>
      </c>
      <c r="Y2876" s="55">
        <f t="shared" si="355"/>
        <v>4.1450000000000005</v>
      </c>
      <c r="Z2876" s="54">
        <f t="shared" si="356"/>
        <v>0.76124885215794313</v>
      </c>
      <c r="AA2876" s="49" t="str">
        <f t="shared" ca="1" si="357"/>
        <v>N</v>
      </c>
      <c r="AB2876" s="49">
        <f t="shared" ca="1" si="358"/>
        <v>5</v>
      </c>
      <c r="AC2876" s="49" t="str">
        <f t="shared" ca="1" si="359"/>
        <v>N</v>
      </c>
    </row>
    <row r="2877" spans="1:29" x14ac:dyDescent="0.25">
      <c r="A2877">
        <v>1174</v>
      </c>
      <c r="B2877" s="9">
        <v>43577</v>
      </c>
      <c r="C2877" s="50" t="str">
        <f t="shared" si="352"/>
        <v>N</v>
      </c>
      <c r="D2877" s="52">
        <f>_xlfn.XLOOKUP(B2877,Cal_Date!B:B,Cal_Date!A:A,0)</f>
        <v>4</v>
      </c>
      <c r="E2877">
        <v>2019</v>
      </c>
      <c r="F2877" t="s">
        <v>121</v>
      </c>
      <c r="G2877" t="s">
        <v>129</v>
      </c>
      <c r="H2877" t="s">
        <v>14</v>
      </c>
      <c r="I2877" t="s">
        <v>18</v>
      </c>
      <c r="J2877" t="s">
        <v>10</v>
      </c>
      <c r="K2877" t="s">
        <v>43</v>
      </c>
      <c r="L2877">
        <v>1</v>
      </c>
      <c r="M2877">
        <v>1005</v>
      </c>
      <c r="O2877" t="s">
        <v>25</v>
      </c>
      <c r="R2877" t="s">
        <v>46</v>
      </c>
      <c r="S2877" s="49" t="str">
        <f t="shared" si="353"/>
        <v>Card</v>
      </c>
      <c r="T2877" s="3">
        <v>0.04</v>
      </c>
      <c r="U2877" s="2">
        <v>5.4450000000000003</v>
      </c>
      <c r="V2877" s="2">
        <v>1.28</v>
      </c>
      <c r="W2877" s="54">
        <f>_xlfn.XLOOKUP(M2877,Market!A:A,Market!F:F,0)</f>
        <v>8.8999999999999996E-2</v>
      </c>
      <c r="X2877" s="55">
        <f t="shared" si="354"/>
        <v>0.21780000000000002</v>
      </c>
      <c r="Y2877" s="55">
        <f t="shared" si="355"/>
        <v>4.165</v>
      </c>
      <c r="Z2877" s="54">
        <f t="shared" si="356"/>
        <v>0.76492194674012848</v>
      </c>
      <c r="AA2877" s="49" t="str">
        <f t="shared" ca="1" si="357"/>
        <v>N</v>
      </c>
      <c r="AB2877" s="49">
        <f t="shared" ca="1" si="358"/>
        <v>5</v>
      </c>
      <c r="AC2877" s="49" t="str">
        <f t="shared" ca="1" si="359"/>
        <v>N</v>
      </c>
    </row>
    <row r="2878" spans="1:29" x14ac:dyDescent="0.25">
      <c r="A2878">
        <v>1175</v>
      </c>
      <c r="B2878" s="9">
        <v>43577</v>
      </c>
      <c r="C2878" s="50" t="str">
        <f t="shared" si="352"/>
        <v>N</v>
      </c>
      <c r="D2878" s="52">
        <f>_xlfn.XLOOKUP(B2878,Cal_Date!B:B,Cal_Date!A:A,0)</f>
        <v>4</v>
      </c>
      <c r="E2878">
        <v>2019</v>
      </c>
      <c r="F2878" t="s">
        <v>121</v>
      </c>
      <c r="G2878" t="s">
        <v>129</v>
      </c>
      <c r="H2878" t="s">
        <v>14</v>
      </c>
      <c r="I2878" t="s">
        <v>18</v>
      </c>
      <c r="J2878" t="s">
        <v>15</v>
      </c>
      <c r="K2878" t="s">
        <v>43</v>
      </c>
      <c r="L2878">
        <v>1</v>
      </c>
      <c r="M2878">
        <v>1006</v>
      </c>
      <c r="O2878" t="s">
        <v>28</v>
      </c>
      <c r="R2878" t="s">
        <v>44</v>
      </c>
      <c r="S2878" s="49" t="str">
        <f t="shared" si="353"/>
        <v>Card</v>
      </c>
      <c r="T2878" s="3">
        <v>0.03</v>
      </c>
      <c r="U2878" s="2">
        <v>7.0785</v>
      </c>
      <c r="V2878" s="2">
        <v>2.1</v>
      </c>
      <c r="W2878" s="54">
        <f>_xlfn.XLOOKUP(M2878,Market!A:A,Market!F:F,0)</f>
        <v>8.8999999999999996E-2</v>
      </c>
      <c r="X2878" s="55">
        <f t="shared" si="354"/>
        <v>0.21235499999999999</v>
      </c>
      <c r="Y2878" s="55">
        <f t="shared" si="355"/>
        <v>4.9785000000000004</v>
      </c>
      <c r="Z2878" s="54">
        <f t="shared" si="356"/>
        <v>0.70332697605424888</v>
      </c>
      <c r="AA2878" s="49" t="str">
        <f t="shared" ca="1" si="357"/>
        <v>N</v>
      </c>
      <c r="AB2878" s="49">
        <f t="shared" ca="1" si="358"/>
        <v>5</v>
      </c>
      <c r="AC2878" s="49" t="str">
        <f t="shared" ca="1" si="359"/>
        <v>N</v>
      </c>
    </row>
    <row r="2879" spans="1:29" x14ac:dyDescent="0.25">
      <c r="A2879">
        <v>1176</v>
      </c>
      <c r="B2879" s="9">
        <v>43577</v>
      </c>
      <c r="C2879" s="50" t="str">
        <f t="shared" si="352"/>
        <v>N</v>
      </c>
      <c r="D2879" s="52">
        <f>_xlfn.XLOOKUP(B2879,Cal_Date!B:B,Cal_Date!A:A,0)</f>
        <v>4</v>
      </c>
      <c r="E2879">
        <v>2019</v>
      </c>
      <c r="F2879" t="s">
        <v>121</v>
      </c>
      <c r="G2879" t="s">
        <v>129</v>
      </c>
      <c r="H2879" t="s">
        <v>11</v>
      </c>
      <c r="I2879" t="s">
        <v>11</v>
      </c>
      <c r="J2879" t="s">
        <v>15</v>
      </c>
      <c r="K2879" t="s">
        <v>42</v>
      </c>
      <c r="L2879">
        <v>2</v>
      </c>
      <c r="M2879">
        <v>1007</v>
      </c>
      <c r="O2879" t="s">
        <v>28</v>
      </c>
      <c r="R2879" t="s">
        <v>44</v>
      </c>
      <c r="S2879" s="49" t="str">
        <f t="shared" si="353"/>
        <v>Card</v>
      </c>
      <c r="T2879" s="3">
        <v>0.03</v>
      </c>
      <c r="U2879" s="2">
        <v>5.4450000000000003</v>
      </c>
      <c r="V2879" s="2">
        <v>1.74</v>
      </c>
      <c r="W2879" s="54">
        <f>_xlfn.XLOOKUP(M2879,Market!A:A,Market!F:F,0)</f>
        <v>8.8999999999999996E-2</v>
      </c>
      <c r="X2879" s="55">
        <f t="shared" si="354"/>
        <v>0.16335</v>
      </c>
      <c r="Y2879" s="55">
        <f t="shared" si="355"/>
        <v>3.7050000000000001</v>
      </c>
      <c r="Z2879" s="54">
        <f t="shared" si="356"/>
        <v>0.68044077134986225</v>
      </c>
      <c r="AA2879" s="49" t="str">
        <f t="shared" ca="1" si="357"/>
        <v>N</v>
      </c>
      <c r="AB2879" s="49">
        <f t="shared" ca="1" si="358"/>
        <v>5</v>
      </c>
      <c r="AC2879" s="49" t="str">
        <f t="shared" ca="1" si="359"/>
        <v>N</v>
      </c>
    </row>
    <row r="2880" spans="1:29" x14ac:dyDescent="0.25">
      <c r="A2880">
        <v>1177</v>
      </c>
      <c r="B2880" s="9">
        <v>43577</v>
      </c>
      <c r="C2880" s="50" t="str">
        <f t="shared" si="352"/>
        <v>N</v>
      </c>
      <c r="D2880" s="52">
        <f>_xlfn.XLOOKUP(B2880,Cal_Date!B:B,Cal_Date!A:A,0)</f>
        <v>4</v>
      </c>
      <c r="E2880">
        <v>2019</v>
      </c>
      <c r="F2880" t="s">
        <v>121</v>
      </c>
      <c r="G2880" t="s">
        <v>129</v>
      </c>
      <c r="H2880" t="s">
        <v>14</v>
      </c>
      <c r="I2880" t="s">
        <v>13</v>
      </c>
      <c r="J2880" t="s">
        <v>15</v>
      </c>
      <c r="K2880" t="s">
        <v>43</v>
      </c>
      <c r="L2880">
        <v>1</v>
      </c>
      <c r="M2880">
        <v>1008</v>
      </c>
      <c r="O2880" t="s">
        <v>28</v>
      </c>
      <c r="R2880" t="s">
        <v>44</v>
      </c>
      <c r="S2880" s="49" t="str">
        <f t="shared" si="353"/>
        <v>Card</v>
      </c>
      <c r="T2880" s="3">
        <v>0.03</v>
      </c>
      <c r="U2880" s="2">
        <v>7.0785</v>
      </c>
      <c r="V2880" s="2">
        <v>2.12</v>
      </c>
      <c r="W2880" s="54">
        <f>_xlfn.XLOOKUP(M2880,Market!A:A,Market!F:F,0)</f>
        <v>8.8999999999999996E-2</v>
      </c>
      <c r="X2880" s="55">
        <f t="shared" si="354"/>
        <v>0.21235499999999999</v>
      </c>
      <c r="Y2880" s="55">
        <f t="shared" si="355"/>
        <v>4.9584999999999999</v>
      </c>
      <c r="Z2880" s="54">
        <f t="shared" si="356"/>
        <v>0.70050151868333688</v>
      </c>
      <c r="AA2880" s="49" t="str">
        <f t="shared" ca="1" si="357"/>
        <v>N</v>
      </c>
      <c r="AB2880" s="49">
        <f t="shared" ca="1" si="358"/>
        <v>5</v>
      </c>
      <c r="AC2880" s="49" t="str">
        <f t="shared" ca="1" si="359"/>
        <v>N</v>
      </c>
    </row>
    <row r="2881" spans="1:29" x14ac:dyDescent="0.25">
      <c r="A2881">
        <v>1178</v>
      </c>
      <c r="B2881" s="9">
        <v>43577</v>
      </c>
      <c r="C2881" s="50" t="str">
        <f t="shared" si="352"/>
        <v>N</v>
      </c>
      <c r="D2881" s="52">
        <f>_xlfn.XLOOKUP(B2881,Cal_Date!B:B,Cal_Date!A:A,0)</f>
        <v>4</v>
      </c>
      <c r="E2881">
        <v>2019</v>
      </c>
      <c r="F2881" t="s">
        <v>121</v>
      </c>
      <c r="G2881" t="s">
        <v>129</v>
      </c>
      <c r="H2881" t="s">
        <v>11</v>
      </c>
      <c r="I2881" t="s">
        <v>11</v>
      </c>
      <c r="J2881" t="s">
        <v>15</v>
      </c>
      <c r="K2881" t="s">
        <v>42</v>
      </c>
      <c r="L2881">
        <v>1</v>
      </c>
      <c r="M2881">
        <v>1009</v>
      </c>
      <c r="O2881" t="s">
        <v>28</v>
      </c>
      <c r="R2881" t="s">
        <v>44</v>
      </c>
      <c r="S2881" s="49" t="str">
        <f t="shared" si="353"/>
        <v>Card</v>
      </c>
      <c r="T2881" s="3">
        <v>0.03</v>
      </c>
      <c r="U2881" s="2">
        <v>2.7225000000000001</v>
      </c>
      <c r="V2881" s="2">
        <v>0.87</v>
      </c>
      <c r="W2881" s="54">
        <f>_xlfn.XLOOKUP(M2881,Market!A:A,Market!F:F,0)</f>
        <v>8.8999999999999996E-2</v>
      </c>
      <c r="X2881" s="55">
        <f t="shared" si="354"/>
        <v>8.1674999999999998E-2</v>
      </c>
      <c r="Y2881" s="55">
        <f t="shared" si="355"/>
        <v>1.8525</v>
      </c>
      <c r="Z2881" s="54">
        <f t="shared" si="356"/>
        <v>0.68044077134986225</v>
      </c>
      <c r="AA2881" s="49" t="str">
        <f t="shared" ca="1" si="357"/>
        <v>N</v>
      </c>
      <c r="AB2881" s="49">
        <f t="shared" ca="1" si="358"/>
        <v>5</v>
      </c>
      <c r="AC2881" s="49" t="str">
        <f t="shared" ca="1" si="359"/>
        <v>N</v>
      </c>
    </row>
    <row r="2882" spans="1:29" x14ac:dyDescent="0.25">
      <c r="A2882">
        <v>1179</v>
      </c>
      <c r="B2882" s="9">
        <v>43577</v>
      </c>
      <c r="C2882" s="50" t="str">
        <f t="shared" si="352"/>
        <v>N</v>
      </c>
      <c r="D2882" s="52">
        <f>_xlfn.XLOOKUP(B2882,Cal_Date!B:B,Cal_Date!A:A,0)</f>
        <v>4</v>
      </c>
      <c r="E2882">
        <v>2019</v>
      </c>
      <c r="F2882" t="s">
        <v>121</v>
      </c>
      <c r="G2882" t="s">
        <v>129</v>
      </c>
      <c r="H2882" t="s">
        <v>48</v>
      </c>
      <c r="I2882" t="s">
        <v>18</v>
      </c>
      <c r="J2882" t="s">
        <v>10</v>
      </c>
      <c r="K2882" t="s">
        <v>43</v>
      </c>
      <c r="L2882">
        <v>1</v>
      </c>
      <c r="M2882">
        <v>1006</v>
      </c>
      <c r="O2882" t="s">
        <v>28</v>
      </c>
      <c r="R2882" t="s">
        <v>44</v>
      </c>
      <c r="S2882" s="49" t="str">
        <f t="shared" si="353"/>
        <v>Card</v>
      </c>
      <c r="T2882" s="3">
        <v>0.03</v>
      </c>
      <c r="U2882" s="2">
        <v>7.6229999999999993</v>
      </c>
      <c r="V2882" s="2">
        <v>1.46</v>
      </c>
      <c r="W2882" s="54">
        <f>_xlfn.XLOOKUP(M2882,Market!A:A,Market!F:F,0)</f>
        <v>8.8999999999999996E-2</v>
      </c>
      <c r="X2882" s="55">
        <f t="shared" si="354"/>
        <v>0.22868999999999998</v>
      </c>
      <c r="Y2882" s="55">
        <f t="shared" si="355"/>
        <v>6.1629999999999994</v>
      </c>
      <c r="Z2882" s="54">
        <f t="shared" si="356"/>
        <v>0.80847435392889933</v>
      </c>
      <c r="AA2882" s="49" t="str">
        <f t="shared" ca="1" si="357"/>
        <v>N</v>
      </c>
      <c r="AB2882" s="49">
        <f t="shared" ca="1" si="358"/>
        <v>5</v>
      </c>
      <c r="AC2882" s="49" t="str">
        <f t="shared" ca="1" si="359"/>
        <v>N</v>
      </c>
    </row>
    <row r="2883" spans="1:29" x14ac:dyDescent="0.25">
      <c r="A2883">
        <v>1180</v>
      </c>
      <c r="B2883" s="9">
        <v>43577</v>
      </c>
      <c r="C2883" s="50" t="str">
        <f t="shared" ref="C2883:C2946" si="360">IF(OR(B2883="04/01/2018"+0,B2883="04/02/2018"+0),"Y","N")</f>
        <v>N</v>
      </c>
      <c r="D2883" s="52">
        <f>_xlfn.XLOOKUP(B2883,Cal_Date!B:B,Cal_Date!A:A,0)</f>
        <v>4</v>
      </c>
      <c r="E2883">
        <v>2019</v>
      </c>
      <c r="F2883" t="s">
        <v>121</v>
      </c>
      <c r="G2883" t="s">
        <v>129</v>
      </c>
      <c r="H2883" t="s">
        <v>48</v>
      </c>
      <c r="I2883" t="s">
        <v>18</v>
      </c>
      <c r="J2883" t="s">
        <v>10</v>
      </c>
      <c r="K2883" t="s">
        <v>43</v>
      </c>
      <c r="L2883">
        <v>1</v>
      </c>
      <c r="M2883">
        <v>1007</v>
      </c>
      <c r="O2883" t="s">
        <v>28</v>
      </c>
      <c r="R2883" t="s">
        <v>44</v>
      </c>
      <c r="S2883" s="49" t="str">
        <f t="shared" ref="S2883:S2946" si="361">IF(R2883="Cash","Cash","Card")</f>
        <v>Card</v>
      </c>
      <c r="T2883" s="3">
        <v>0.03</v>
      </c>
      <c r="U2883" s="2">
        <v>7.6229999999999993</v>
      </c>
      <c r="V2883" s="2">
        <v>1.46</v>
      </c>
      <c r="W2883" s="54">
        <f>_xlfn.XLOOKUP(M2883,Market!A:A,Market!F:F,0)</f>
        <v>8.8999999999999996E-2</v>
      </c>
      <c r="X2883" s="55">
        <f t="shared" ref="X2883:X2946" si="362">T2883*U2883</f>
        <v>0.22868999999999998</v>
      </c>
      <c r="Y2883" s="55">
        <f t="shared" ref="Y2883:Y2946" si="363">U2883-V2883</f>
        <v>6.1629999999999994</v>
      </c>
      <c r="Z2883" s="54">
        <f t="shared" ref="Z2883:Z2946" si="364">Y2883/U2883</f>
        <v>0.80847435392889933</v>
      </c>
      <c r="AA2883" s="49" t="str">
        <f t="shared" ref="AA2883:AA2946" ca="1" si="365">IF(DATEDIF(B2883,TODAY(),"y")&gt;5,"Y","N")</f>
        <v>N</v>
      </c>
      <c r="AB2883" s="49">
        <f t="shared" ref="AB2883:AB2946" ca="1" si="366">DATEDIF(B2883,TODAY(),"y")</f>
        <v>5</v>
      </c>
      <c r="AC2883" s="49" t="str">
        <f t="shared" ref="AC2883:AC2946" ca="1" si="367">IF(AB2883&gt;5,"Y","N")</f>
        <v>N</v>
      </c>
    </row>
    <row r="2884" spans="1:29" x14ac:dyDescent="0.25">
      <c r="A2884">
        <v>1181</v>
      </c>
      <c r="B2884" s="9">
        <v>43577</v>
      </c>
      <c r="C2884" s="50" t="str">
        <f t="shared" si="360"/>
        <v>N</v>
      </c>
      <c r="D2884" s="52">
        <f>_xlfn.XLOOKUP(B2884,Cal_Date!B:B,Cal_Date!A:A,0)</f>
        <v>4</v>
      </c>
      <c r="E2884">
        <v>2019</v>
      </c>
      <c r="F2884" t="s">
        <v>121</v>
      </c>
      <c r="G2884" t="s">
        <v>129</v>
      </c>
      <c r="H2884" t="s">
        <v>11</v>
      </c>
      <c r="I2884" t="s">
        <v>11</v>
      </c>
      <c r="J2884" t="s">
        <v>15</v>
      </c>
      <c r="K2884" t="s">
        <v>42</v>
      </c>
      <c r="L2884">
        <v>1</v>
      </c>
      <c r="M2884">
        <v>1007</v>
      </c>
      <c r="O2884" t="s">
        <v>28</v>
      </c>
      <c r="R2884" t="s">
        <v>44</v>
      </c>
      <c r="S2884" s="49" t="str">
        <f t="shared" si="361"/>
        <v>Card</v>
      </c>
      <c r="T2884" s="3">
        <v>0.03</v>
      </c>
      <c r="U2884" s="2">
        <v>2.7225000000000001</v>
      </c>
      <c r="V2884" s="2">
        <v>0.87</v>
      </c>
      <c r="W2884" s="54">
        <f>_xlfn.XLOOKUP(M2884,Market!A:A,Market!F:F,0)</f>
        <v>8.8999999999999996E-2</v>
      </c>
      <c r="X2884" s="55">
        <f t="shared" si="362"/>
        <v>8.1674999999999998E-2</v>
      </c>
      <c r="Y2884" s="55">
        <f t="shared" si="363"/>
        <v>1.8525</v>
      </c>
      <c r="Z2884" s="54">
        <f t="shared" si="364"/>
        <v>0.68044077134986225</v>
      </c>
      <c r="AA2884" s="49" t="str">
        <f t="shared" ca="1" si="365"/>
        <v>N</v>
      </c>
      <c r="AB2884" s="49">
        <f t="shared" ca="1" si="366"/>
        <v>5</v>
      </c>
      <c r="AC2884" s="49" t="str">
        <f t="shared" ca="1" si="367"/>
        <v>N</v>
      </c>
    </row>
    <row r="2885" spans="1:29" x14ac:dyDescent="0.25">
      <c r="A2885">
        <v>1182</v>
      </c>
      <c r="B2885" s="9">
        <v>43577</v>
      </c>
      <c r="C2885" s="50" t="str">
        <f t="shared" si="360"/>
        <v>N</v>
      </c>
      <c r="D2885" s="52">
        <f>_xlfn.XLOOKUP(B2885,Cal_Date!B:B,Cal_Date!A:A,0)</f>
        <v>4</v>
      </c>
      <c r="E2885">
        <v>2019</v>
      </c>
      <c r="F2885" t="s">
        <v>121</v>
      </c>
      <c r="G2885" t="s">
        <v>129</v>
      </c>
      <c r="H2885" t="s">
        <v>14</v>
      </c>
      <c r="I2885" t="s">
        <v>13</v>
      </c>
      <c r="J2885" t="s">
        <v>15</v>
      </c>
      <c r="K2885" t="s">
        <v>43</v>
      </c>
      <c r="L2885">
        <v>2</v>
      </c>
      <c r="M2885">
        <v>1007</v>
      </c>
      <c r="O2885" t="s">
        <v>28</v>
      </c>
      <c r="R2885" t="s">
        <v>44</v>
      </c>
      <c r="S2885" s="49" t="str">
        <f t="shared" si="361"/>
        <v>Card</v>
      </c>
      <c r="T2885" s="3">
        <v>0.03</v>
      </c>
      <c r="U2885" s="2">
        <v>15.245999999999999</v>
      </c>
      <c r="V2885" s="2">
        <v>4.4800000000000004</v>
      </c>
      <c r="W2885" s="54">
        <f>_xlfn.XLOOKUP(M2885,Market!A:A,Market!F:F,0)</f>
        <v>8.8999999999999996E-2</v>
      </c>
      <c r="X2885" s="55">
        <f t="shared" si="362"/>
        <v>0.45737999999999995</v>
      </c>
      <c r="Y2885" s="55">
        <f t="shared" si="363"/>
        <v>10.765999999999998</v>
      </c>
      <c r="Z2885" s="54">
        <f t="shared" si="364"/>
        <v>0.70615243342516065</v>
      </c>
      <c r="AA2885" s="49" t="str">
        <f t="shared" ca="1" si="365"/>
        <v>N</v>
      </c>
      <c r="AB2885" s="49">
        <f t="shared" ca="1" si="366"/>
        <v>5</v>
      </c>
      <c r="AC2885" s="49" t="str">
        <f t="shared" ca="1" si="367"/>
        <v>N</v>
      </c>
    </row>
    <row r="2886" spans="1:29" x14ac:dyDescent="0.25">
      <c r="A2886">
        <v>1183</v>
      </c>
      <c r="B2886" s="9">
        <v>43577</v>
      </c>
      <c r="C2886" s="50" t="str">
        <f t="shared" si="360"/>
        <v>N</v>
      </c>
      <c r="D2886" s="52">
        <f>_xlfn.XLOOKUP(B2886,Cal_Date!B:B,Cal_Date!A:A,0)</f>
        <v>4</v>
      </c>
      <c r="E2886">
        <v>2019</v>
      </c>
      <c r="F2886" t="s">
        <v>121</v>
      </c>
      <c r="G2886" t="s">
        <v>129</v>
      </c>
      <c r="H2886" t="s">
        <v>14</v>
      </c>
      <c r="I2886" t="s">
        <v>18</v>
      </c>
      <c r="J2886" t="s">
        <v>15</v>
      </c>
      <c r="K2886" t="s">
        <v>43</v>
      </c>
      <c r="L2886">
        <v>2</v>
      </c>
      <c r="M2886">
        <v>1005</v>
      </c>
      <c r="O2886" t="s">
        <v>25</v>
      </c>
      <c r="R2886" t="s">
        <v>44</v>
      </c>
      <c r="S2886" s="49" t="str">
        <f t="shared" si="361"/>
        <v>Card</v>
      </c>
      <c r="T2886" s="3">
        <v>0.03</v>
      </c>
      <c r="U2886" s="2">
        <v>14.157</v>
      </c>
      <c r="V2886" s="2">
        <v>4.2</v>
      </c>
      <c r="W2886" s="54">
        <f>_xlfn.XLOOKUP(M2886,Market!A:A,Market!F:F,0)</f>
        <v>8.8999999999999996E-2</v>
      </c>
      <c r="X2886" s="55">
        <f t="shared" si="362"/>
        <v>0.42470999999999998</v>
      </c>
      <c r="Y2886" s="55">
        <f t="shared" si="363"/>
        <v>9.9570000000000007</v>
      </c>
      <c r="Z2886" s="54">
        <f t="shared" si="364"/>
        <v>0.70332697605424888</v>
      </c>
      <c r="AA2886" s="49" t="str">
        <f t="shared" ca="1" si="365"/>
        <v>N</v>
      </c>
      <c r="AB2886" s="49">
        <f t="shared" ca="1" si="366"/>
        <v>5</v>
      </c>
      <c r="AC2886" s="49" t="str">
        <f t="shared" ca="1" si="367"/>
        <v>N</v>
      </c>
    </row>
    <row r="2887" spans="1:29" x14ac:dyDescent="0.25">
      <c r="A2887">
        <v>1184</v>
      </c>
      <c r="B2887" s="9">
        <v>43577</v>
      </c>
      <c r="C2887" s="50" t="str">
        <f t="shared" si="360"/>
        <v>N</v>
      </c>
      <c r="D2887" s="52">
        <f>_xlfn.XLOOKUP(B2887,Cal_Date!B:B,Cal_Date!A:A,0)</f>
        <v>4</v>
      </c>
      <c r="E2887">
        <v>2019</v>
      </c>
      <c r="F2887" t="s">
        <v>121</v>
      </c>
      <c r="G2887" t="s">
        <v>129</v>
      </c>
      <c r="H2887" t="s">
        <v>14</v>
      </c>
      <c r="I2887" t="s">
        <v>13</v>
      </c>
      <c r="J2887" t="s">
        <v>15</v>
      </c>
      <c r="K2887" t="s">
        <v>43</v>
      </c>
      <c r="L2887">
        <v>1</v>
      </c>
      <c r="M2887">
        <v>1005</v>
      </c>
      <c r="O2887" t="s">
        <v>25</v>
      </c>
      <c r="R2887" t="s">
        <v>44</v>
      </c>
      <c r="S2887" s="49" t="str">
        <f t="shared" si="361"/>
        <v>Card</v>
      </c>
      <c r="T2887" s="3">
        <v>0.03</v>
      </c>
      <c r="U2887" s="2">
        <v>7.0785</v>
      </c>
      <c r="V2887" s="2">
        <v>2.12</v>
      </c>
      <c r="W2887" s="54">
        <f>_xlfn.XLOOKUP(M2887,Market!A:A,Market!F:F,0)</f>
        <v>8.8999999999999996E-2</v>
      </c>
      <c r="X2887" s="55">
        <f t="shared" si="362"/>
        <v>0.21235499999999999</v>
      </c>
      <c r="Y2887" s="55">
        <f t="shared" si="363"/>
        <v>4.9584999999999999</v>
      </c>
      <c r="Z2887" s="54">
        <f t="shared" si="364"/>
        <v>0.70050151868333688</v>
      </c>
      <c r="AA2887" s="49" t="str">
        <f t="shared" ca="1" si="365"/>
        <v>N</v>
      </c>
      <c r="AB2887" s="49">
        <f t="shared" ca="1" si="366"/>
        <v>5</v>
      </c>
      <c r="AC2887" s="49" t="str">
        <f t="shared" ca="1" si="367"/>
        <v>N</v>
      </c>
    </row>
    <row r="2888" spans="1:29" x14ac:dyDescent="0.25">
      <c r="A2888">
        <v>1185</v>
      </c>
      <c r="B2888" s="9">
        <v>43577</v>
      </c>
      <c r="C2888" s="50" t="str">
        <f t="shared" si="360"/>
        <v>N</v>
      </c>
      <c r="D2888" s="52">
        <f>_xlfn.XLOOKUP(B2888,Cal_Date!B:B,Cal_Date!A:A,0)</f>
        <v>4</v>
      </c>
      <c r="E2888">
        <v>2019</v>
      </c>
      <c r="F2888" t="s">
        <v>121</v>
      </c>
      <c r="G2888" t="s">
        <v>129</v>
      </c>
      <c r="H2888" t="s">
        <v>11</v>
      </c>
      <c r="I2888" t="s">
        <v>11</v>
      </c>
      <c r="J2888" t="s">
        <v>15</v>
      </c>
      <c r="K2888" t="s">
        <v>42</v>
      </c>
      <c r="L2888">
        <v>1</v>
      </c>
      <c r="M2888">
        <v>1002</v>
      </c>
      <c r="O2888" t="s">
        <v>28</v>
      </c>
      <c r="R2888" t="s">
        <v>44</v>
      </c>
      <c r="S2888" s="49" t="str">
        <f t="shared" si="361"/>
        <v>Card</v>
      </c>
      <c r="T2888" s="3">
        <v>0.03</v>
      </c>
      <c r="U2888" s="2">
        <v>2.6500000000000004</v>
      </c>
      <c r="V2888" s="2">
        <v>0.87</v>
      </c>
      <c r="W2888" s="54">
        <f>_xlfn.XLOOKUP(M2888,Market!A:A,Market!F:F,0)</f>
        <v>0.06</v>
      </c>
      <c r="X2888" s="55">
        <f t="shared" si="362"/>
        <v>7.9500000000000001E-2</v>
      </c>
      <c r="Y2888" s="55">
        <f t="shared" si="363"/>
        <v>1.7800000000000002</v>
      </c>
      <c r="Z2888" s="54">
        <f t="shared" si="364"/>
        <v>0.67169811320754713</v>
      </c>
      <c r="AA2888" s="49" t="str">
        <f t="shared" ca="1" si="365"/>
        <v>N</v>
      </c>
      <c r="AB2888" s="49">
        <f t="shared" ca="1" si="366"/>
        <v>5</v>
      </c>
      <c r="AC2888" s="49" t="str">
        <f t="shared" ca="1" si="367"/>
        <v>N</v>
      </c>
    </row>
    <row r="2889" spans="1:29" x14ac:dyDescent="0.25">
      <c r="A2889">
        <v>1186</v>
      </c>
      <c r="B2889" s="9">
        <v>43577</v>
      </c>
      <c r="C2889" s="50" t="str">
        <f t="shared" si="360"/>
        <v>N</v>
      </c>
      <c r="D2889" s="52">
        <f>_xlfn.XLOOKUP(B2889,Cal_Date!B:B,Cal_Date!A:A,0)</f>
        <v>4</v>
      </c>
      <c r="E2889">
        <v>2019</v>
      </c>
      <c r="F2889" t="s">
        <v>121</v>
      </c>
      <c r="G2889" t="s">
        <v>129</v>
      </c>
      <c r="H2889" t="s">
        <v>11</v>
      </c>
      <c r="I2889" t="s">
        <v>11</v>
      </c>
      <c r="J2889" t="s">
        <v>15</v>
      </c>
      <c r="K2889" t="s">
        <v>42</v>
      </c>
      <c r="L2889">
        <v>1</v>
      </c>
      <c r="M2889">
        <v>1004</v>
      </c>
      <c r="O2889" t="s">
        <v>28</v>
      </c>
      <c r="R2889" t="s">
        <v>44</v>
      </c>
      <c r="S2889" s="49" t="str">
        <f t="shared" si="361"/>
        <v>Card</v>
      </c>
      <c r="T2889" s="3">
        <v>0.03</v>
      </c>
      <c r="U2889" s="2">
        <v>2.6500000000000004</v>
      </c>
      <c r="V2889" s="2">
        <v>0.87</v>
      </c>
      <c r="W2889" s="54">
        <f>_xlfn.XLOOKUP(M2889,Market!A:A,Market!F:F,0)</f>
        <v>0.06</v>
      </c>
      <c r="X2889" s="55">
        <f t="shared" si="362"/>
        <v>7.9500000000000001E-2</v>
      </c>
      <c r="Y2889" s="55">
        <f t="shared" si="363"/>
        <v>1.7800000000000002</v>
      </c>
      <c r="Z2889" s="54">
        <f t="shared" si="364"/>
        <v>0.67169811320754713</v>
      </c>
      <c r="AA2889" s="49" t="str">
        <f t="shared" ca="1" si="365"/>
        <v>N</v>
      </c>
      <c r="AB2889" s="49">
        <f t="shared" ca="1" si="366"/>
        <v>5</v>
      </c>
      <c r="AC2889" s="49" t="str">
        <f t="shared" ca="1" si="367"/>
        <v>N</v>
      </c>
    </row>
    <row r="2890" spans="1:29" x14ac:dyDescent="0.25">
      <c r="A2890">
        <v>1187</v>
      </c>
      <c r="B2890" s="9">
        <v>43577</v>
      </c>
      <c r="C2890" s="50" t="str">
        <f t="shared" si="360"/>
        <v>N</v>
      </c>
      <c r="D2890" s="52">
        <f>_xlfn.XLOOKUP(B2890,Cal_Date!B:B,Cal_Date!A:A,0)</f>
        <v>4</v>
      </c>
      <c r="E2890">
        <v>2019</v>
      </c>
      <c r="F2890" t="s">
        <v>121</v>
      </c>
      <c r="G2890" t="s">
        <v>129</v>
      </c>
      <c r="H2890" t="s">
        <v>11</v>
      </c>
      <c r="I2890" t="s">
        <v>11</v>
      </c>
      <c r="J2890" t="s">
        <v>15</v>
      </c>
      <c r="K2890" t="s">
        <v>42</v>
      </c>
      <c r="L2890">
        <v>2</v>
      </c>
      <c r="M2890">
        <v>1005</v>
      </c>
      <c r="O2890" t="s">
        <v>25</v>
      </c>
      <c r="R2890" t="s">
        <v>44</v>
      </c>
      <c r="S2890" s="49" t="str">
        <f t="shared" si="361"/>
        <v>Card</v>
      </c>
      <c r="T2890" s="3">
        <v>0.03</v>
      </c>
      <c r="U2890" s="2">
        <v>5.4450000000000003</v>
      </c>
      <c r="V2890" s="2">
        <v>1.74</v>
      </c>
      <c r="W2890" s="54">
        <f>_xlfn.XLOOKUP(M2890,Market!A:A,Market!F:F,0)</f>
        <v>8.8999999999999996E-2</v>
      </c>
      <c r="X2890" s="55">
        <f t="shared" si="362"/>
        <v>0.16335</v>
      </c>
      <c r="Y2890" s="55">
        <f t="shared" si="363"/>
        <v>3.7050000000000001</v>
      </c>
      <c r="Z2890" s="54">
        <f t="shared" si="364"/>
        <v>0.68044077134986225</v>
      </c>
      <c r="AA2890" s="49" t="str">
        <f t="shared" ca="1" si="365"/>
        <v>N</v>
      </c>
      <c r="AB2890" s="49">
        <f t="shared" ca="1" si="366"/>
        <v>5</v>
      </c>
      <c r="AC2890" s="49" t="str">
        <f t="shared" ca="1" si="367"/>
        <v>N</v>
      </c>
    </row>
    <row r="2891" spans="1:29" x14ac:dyDescent="0.25">
      <c r="A2891">
        <v>1188</v>
      </c>
      <c r="B2891" s="9">
        <v>43577</v>
      </c>
      <c r="C2891" s="50" t="str">
        <f t="shared" si="360"/>
        <v>N</v>
      </c>
      <c r="D2891" s="52">
        <f>_xlfn.XLOOKUP(B2891,Cal_Date!B:B,Cal_Date!A:A,0)</f>
        <v>4</v>
      </c>
      <c r="E2891">
        <v>2019</v>
      </c>
      <c r="F2891" t="s">
        <v>121</v>
      </c>
      <c r="G2891" t="s">
        <v>129</v>
      </c>
      <c r="H2891" t="s">
        <v>48</v>
      </c>
      <c r="I2891" t="s">
        <v>18</v>
      </c>
      <c r="J2891" t="s">
        <v>10</v>
      </c>
      <c r="K2891" t="s">
        <v>43</v>
      </c>
      <c r="L2891">
        <v>1</v>
      </c>
      <c r="M2891">
        <v>1001</v>
      </c>
      <c r="O2891" t="s">
        <v>25</v>
      </c>
      <c r="R2891" t="s">
        <v>44</v>
      </c>
      <c r="S2891" s="49" t="str">
        <f t="shared" si="361"/>
        <v>Card</v>
      </c>
      <c r="T2891" s="3">
        <v>0.03</v>
      </c>
      <c r="U2891" s="2">
        <v>7.42</v>
      </c>
      <c r="V2891" s="2">
        <v>1.46</v>
      </c>
      <c r="W2891" s="54">
        <f>_xlfn.XLOOKUP(M2891,Market!A:A,Market!F:F,0)</f>
        <v>0.06</v>
      </c>
      <c r="X2891" s="55">
        <f t="shared" si="362"/>
        <v>0.22259999999999999</v>
      </c>
      <c r="Y2891" s="55">
        <f t="shared" si="363"/>
        <v>5.96</v>
      </c>
      <c r="Z2891" s="54">
        <f t="shared" si="364"/>
        <v>0.80323450134770891</v>
      </c>
      <c r="AA2891" s="49" t="str">
        <f t="shared" ca="1" si="365"/>
        <v>N</v>
      </c>
      <c r="AB2891" s="49">
        <f t="shared" ca="1" si="366"/>
        <v>5</v>
      </c>
      <c r="AC2891" s="49" t="str">
        <f t="shared" ca="1" si="367"/>
        <v>N</v>
      </c>
    </row>
    <row r="2892" spans="1:29" x14ac:dyDescent="0.25">
      <c r="A2892">
        <v>1189</v>
      </c>
      <c r="B2892" s="9">
        <v>43577</v>
      </c>
      <c r="C2892" s="50" t="str">
        <f t="shared" si="360"/>
        <v>N</v>
      </c>
      <c r="D2892" s="52">
        <f>_xlfn.XLOOKUP(B2892,Cal_Date!B:B,Cal_Date!A:A,0)</f>
        <v>4</v>
      </c>
      <c r="E2892">
        <v>2019</v>
      </c>
      <c r="F2892" t="s">
        <v>121</v>
      </c>
      <c r="G2892" t="s">
        <v>129</v>
      </c>
      <c r="H2892" t="s">
        <v>48</v>
      </c>
      <c r="I2892" t="s">
        <v>18</v>
      </c>
      <c r="J2892" t="s">
        <v>10</v>
      </c>
      <c r="K2892" t="s">
        <v>43</v>
      </c>
      <c r="L2892">
        <v>2</v>
      </c>
      <c r="M2892">
        <v>1010</v>
      </c>
      <c r="O2892" t="s">
        <v>25</v>
      </c>
      <c r="R2892" t="s">
        <v>44</v>
      </c>
      <c r="S2892" s="49" t="str">
        <f t="shared" si="361"/>
        <v>Card</v>
      </c>
      <c r="T2892" s="3">
        <v>0.03</v>
      </c>
      <c r="U2892" s="2">
        <v>15.120000000000001</v>
      </c>
      <c r="V2892" s="2">
        <v>2.92</v>
      </c>
      <c r="W2892" s="54">
        <f>_xlfn.XLOOKUP(M2892,Market!A:A,Market!F:F,0)</f>
        <v>0.08</v>
      </c>
      <c r="X2892" s="55">
        <f t="shared" si="362"/>
        <v>0.4536</v>
      </c>
      <c r="Y2892" s="55">
        <f t="shared" si="363"/>
        <v>12.200000000000001</v>
      </c>
      <c r="Z2892" s="54">
        <f t="shared" si="364"/>
        <v>0.80687830687830686</v>
      </c>
      <c r="AA2892" s="49" t="str">
        <f t="shared" ca="1" si="365"/>
        <v>N</v>
      </c>
      <c r="AB2892" s="49">
        <f t="shared" ca="1" si="366"/>
        <v>5</v>
      </c>
      <c r="AC2892" s="49" t="str">
        <f t="shared" ca="1" si="367"/>
        <v>N</v>
      </c>
    </row>
    <row r="2893" spans="1:29" x14ac:dyDescent="0.25">
      <c r="A2893">
        <v>1190</v>
      </c>
      <c r="B2893" s="9">
        <v>43577</v>
      </c>
      <c r="C2893" s="50" t="str">
        <f t="shared" si="360"/>
        <v>N</v>
      </c>
      <c r="D2893" s="52">
        <f>_xlfn.XLOOKUP(B2893,Cal_Date!B:B,Cal_Date!A:A,0)</f>
        <v>4</v>
      </c>
      <c r="E2893">
        <v>2019</v>
      </c>
      <c r="F2893" t="s">
        <v>121</v>
      </c>
      <c r="G2893" t="s">
        <v>129</v>
      </c>
      <c r="H2893" t="s">
        <v>11</v>
      </c>
      <c r="I2893" t="s">
        <v>13</v>
      </c>
      <c r="J2893" t="s">
        <v>15</v>
      </c>
      <c r="K2893" t="s">
        <v>42</v>
      </c>
      <c r="L2893">
        <v>1</v>
      </c>
      <c r="M2893">
        <v>1011</v>
      </c>
      <c r="O2893" t="s">
        <v>25</v>
      </c>
      <c r="R2893" t="s">
        <v>44</v>
      </c>
      <c r="S2893" s="49" t="str">
        <f t="shared" si="361"/>
        <v>Card</v>
      </c>
      <c r="T2893" s="3">
        <v>0.03</v>
      </c>
      <c r="U2893" s="2">
        <v>2.6500000000000004</v>
      </c>
      <c r="V2893" s="2">
        <v>1.42</v>
      </c>
      <c r="W2893" s="54">
        <f>_xlfn.XLOOKUP(M2893,Market!A:A,Market!F:F,0)</f>
        <v>0.06</v>
      </c>
      <c r="X2893" s="55">
        <f t="shared" si="362"/>
        <v>7.9500000000000001E-2</v>
      </c>
      <c r="Y2893" s="55">
        <f t="shared" si="363"/>
        <v>1.2300000000000004</v>
      </c>
      <c r="Z2893" s="54">
        <f t="shared" si="364"/>
        <v>0.46415094339622653</v>
      </c>
      <c r="AA2893" s="49" t="str">
        <f t="shared" ca="1" si="365"/>
        <v>N</v>
      </c>
      <c r="AB2893" s="49">
        <f t="shared" ca="1" si="366"/>
        <v>5</v>
      </c>
      <c r="AC2893" s="49" t="str">
        <f t="shared" ca="1" si="367"/>
        <v>N</v>
      </c>
    </row>
    <row r="2894" spans="1:29" x14ac:dyDescent="0.25">
      <c r="A2894">
        <v>1191</v>
      </c>
      <c r="B2894" s="9">
        <v>43577</v>
      </c>
      <c r="C2894" s="50" t="str">
        <f t="shared" si="360"/>
        <v>N</v>
      </c>
      <c r="D2894" s="52">
        <f>_xlfn.XLOOKUP(B2894,Cal_Date!B:B,Cal_Date!A:A,0)</f>
        <v>4</v>
      </c>
      <c r="E2894">
        <v>2019</v>
      </c>
      <c r="F2894" t="s">
        <v>121</v>
      </c>
      <c r="G2894" t="s">
        <v>129</v>
      </c>
      <c r="H2894" t="s">
        <v>11</v>
      </c>
      <c r="I2894" t="s">
        <v>13</v>
      </c>
      <c r="J2894" t="s">
        <v>15</v>
      </c>
      <c r="K2894" t="s">
        <v>42</v>
      </c>
      <c r="L2894">
        <v>2</v>
      </c>
      <c r="M2894">
        <v>1011</v>
      </c>
      <c r="O2894" t="s">
        <v>25</v>
      </c>
      <c r="R2894" t="s">
        <v>44</v>
      </c>
      <c r="S2894" s="49" t="str">
        <f t="shared" si="361"/>
        <v>Card</v>
      </c>
      <c r="T2894" s="3">
        <v>0.03</v>
      </c>
      <c r="U2894" s="2">
        <v>5.3000000000000007</v>
      </c>
      <c r="V2894" s="2">
        <v>2.84</v>
      </c>
      <c r="W2894" s="54">
        <f>_xlfn.XLOOKUP(M2894,Market!A:A,Market!F:F,0)</f>
        <v>0.06</v>
      </c>
      <c r="X2894" s="55">
        <f t="shared" si="362"/>
        <v>0.159</v>
      </c>
      <c r="Y2894" s="55">
        <f t="shared" si="363"/>
        <v>2.4600000000000009</v>
      </c>
      <c r="Z2894" s="54">
        <f t="shared" si="364"/>
        <v>0.46415094339622653</v>
      </c>
      <c r="AA2894" s="49" t="str">
        <f t="shared" ca="1" si="365"/>
        <v>N</v>
      </c>
      <c r="AB2894" s="49">
        <f t="shared" ca="1" si="366"/>
        <v>5</v>
      </c>
      <c r="AC2894" s="49" t="str">
        <f t="shared" ca="1" si="367"/>
        <v>N</v>
      </c>
    </row>
    <row r="2895" spans="1:29" x14ac:dyDescent="0.25">
      <c r="A2895">
        <v>1192</v>
      </c>
      <c r="B2895" s="9">
        <v>43577</v>
      </c>
      <c r="C2895" s="50" t="str">
        <f t="shared" si="360"/>
        <v>N</v>
      </c>
      <c r="D2895" s="52">
        <f>_xlfn.XLOOKUP(B2895,Cal_Date!B:B,Cal_Date!A:A,0)</f>
        <v>4</v>
      </c>
      <c r="E2895">
        <v>2019</v>
      </c>
      <c r="F2895" t="s">
        <v>121</v>
      </c>
      <c r="G2895" t="s">
        <v>129</v>
      </c>
      <c r="H2895" t="s">
        <v>11</v>
      </c>
      <c r="I2895" t="s">
        <v>13</v>
      </c>
      <c r="J2895" t="s">
        <v>15</v>
      </c>
      <c r="K2895" t="s">
        <v>42</v>
      </c>
      <c r="L2895">
        <v>1</v>
      </c>
      <c r="M2895">
        <v>1001</v>
      </c>
      <c r="O2895" t="s">
        <v>25</v>
      </c>
      <c r="R2895" t="s">
        <v>44</v>
      </c>
      <c r="S2895" s="49" t="str">
        <f t="shared" si="361"/>
        <v>Card</v>
      </c>
      <c r="T2895" s="3">
        <v>0.03</v>
      </c>
      <c r="U2895" s="2">
        <v>2.6500000000000004</v>
      </c>
      <c r="V2895" s="2">
        <v>1.42</v>
      </c>
      <c r="W2895" s="54">
        <f>_xlfn.XLOOKUP(M2895,Market!A:A,Market!F:F,0)</f>
        <v>0.06</v>
      </c>
      <c r="X2895" s="55">
        <f t="shared" si="362"/>
        <v>7.9500000000000001E-2</v>
      </c>
      <c r="Y2895" s="55">
        <f t="shared" si="363"/>
        <v>1.2300000000000004</v>
      </c>
      <c r="Z2895" s="54">
        <f t="shared" si="364"/>
        <v>0.46415094339622653</v>
      </c>
      <c r="AA2895" s="49" t="str">
        <f t="shared" ca="1" si="365"/>
        <v>N</v>
      </c>
      <c r="AB2895" s="49">
        <f t="shared" ca="1" si="366"/>
        <v>5</v>
      </c>
      <c r="AC2895" s="49" t="str">
        <f t="shared" ca="1" si="367"/>
        <v>N</v>
      </c>
    </row>
    <row r="2896" spans="1:29" x14ac:dyDescent="0.25">
      <c r="A2896">
        <v>1193</v>
      </c>
      <c r="B2896" s="9">
        <v>43577</v>
      </c>
      <c r="C2896" s="50" t="str">
        <f t="shared" si="360"/>
        <v>N</v>
      </c>
      <c r="D2896" s="52">
        <f>_xlfn.XLOOKUP(B2896,Cal_Date!B:B,Cal_Date!A:A,0)</f>
        <v>4</v>
      </c>
      <c r="E2896">
        <v>2019</v>
      </c>
      <c r="F2896" t="s">
        <v>121</v>
      </c>
      <c r="G2896" t="s">
        <v>129</v>
      </c>
      <c r="H2896" t="s">
        <v>14</v>
      </c>
      <c r="I2896" t="s">
        <v>13</v>
      </c>
      <c r="J2896" t="s">
        <v>15</v>
      </c>
      <c r="K2896" t="s">
        <v>43</v>
      </c>
      <c r="L2896">
        <v>1</v>
      </c>
      <c r="M2896">
        <v>1003</v>
      </c>
      <c r="O2896" t="s">
        <v>25</v>
      </c>
      <c r="R2896" t="s">
        <v>44</v>
      </c>
      <c r="S2896" s="49" t="str">
        <f t="shared" si="361"/>
        <v>Card</v>
      </c>
      <c r="T2896" s="3">
        <v>0.03</v>
      </c>
      <c r="U2896" s="2">
        <v>6.8900000000000006</v>
      </c>
      <c r="V2896" s="2">
        <v>2.12</v>
      </c>
      <c r="W2896" s="54">
        <f>_xlfn.XLOOKUP(M2896,Market!A:A,Market!F:F,0)</f>
        <v>0.06</v>
      </c>
      <c r="X2896" s="55">
        <f t="shared" si="362"/>
        <v>0.20670000000000002</v>
      </c>
      <c r="Y2896" s="55">
        <f t="shared" si="363"/>
        <v>4.7700000000000005</v>
      </c>
      <c r="Z2896" s="54">
        <f t="shared" si="364"/>
        <v>0.69230769230769229</v>
      </c>
      <c r="AA2896" s="49" t="str">
        <f t="shared" ca="1" si="365"/>
        <v>N</v>
      </c>
      <c r="AB2896" s="49">
        <f t="shared" ca="1" si="366"/>
        <v>5</v>
      </c>
      <c r="AC2896" s="49" t="str">
        <f t="shared" ca="1" si="367"/>
        <v>N</v>
      </c>
    </row>
    <row r="2897" spans="1:29" x14ac:dyDescent="0.25">
      <c r="A2897">
        <v>1194</v>
      </c>
      <c r="B2897" s="9">
        <v>43577</v>
      </c>
      <c r="C2897" s="50" t="str">
        <f t="shared" si="360"/>
        <v>N</v>
      </c>
      <c r="D2897" s="52">
        <f>_xlfn.XLOOKUP(B2897,Cal_Date!B:B,Cal_Date!A:A,0)</f>
        <v>4</v>
      </c>
      <c r="E2897">
        <v>2019</v>
      </c>
      <c r="F2897" t="s">
        <v>121</v>
      </c>
      <c r="G2897" t="s">
        <v>129</v>
      </c>
      <c r="H2897" t="s">
        <v>14</v>
      </c>
      <c r="I2897" t="s">
        <v>18</v>
      </c>
      <c r="J2897" t="s">
        <v>15</v>
      </c>
      <c r="K2897" t="s">
        <v>43</v>
      </c>
      <c r="L2897">
        <v>1</v>
      </c>
      <c r="M2897">
        <v>1005</v>
      </c>
      <c r="O2897" t="s">
        <v>25</v>
      </c>
      <c r="R2897" t="s">
        <v>44</v>
      </c>
      <c r="S2897" s="49" t="str">
        <f t="shared" si="361"/>
        <v>Card</v>
      </c>
      <c r="T2897" s="3">
        <v>0.03</v>
      </c>
      <c r="U2897" s="2">
        <v>7.0785</v>
      </c>
      <c r="V2897" s="2">
        <v>2.1</v>
      </c>
      <c r="W2897" s="54">
        <f>_xlfn.XLOOKUP(M2897,Market!A:A,Market!F:F,0)</f>
        <v>8.8999999999999996E-2</v>
      </c>
      <c r="X2897" s="55">
        <f t="shared" si="362"/>
        <v>0.21235499999999999</v>
      </c>
      <c r="Y2897" s="55">
        <f t="shared" si="363"/>
        <v>4.9785000000000004</v>
      </c>
      <c r="Z2897" s="54">
        <f t="shared" si="364"/>
        <v>0.70332697605424888</v>
      </c>
      <c r="AA2897" s="49" t="str">
        <f t="shared" ca="1" si="365"/>
        <v>N</v>
      </c>
      <c r="AB2897" s="49">
        <f t="shared" ca="1" si="366"/>
        <v>5</v>
      </c>
      <c r="AC2897" s="49" t="str">
        <f t="shared" ca="1" si="367"/>
        <v>N</v>
      </c>
    </row>
    <row r="2898" spans="1:29" x14ac:dyDescent="0.25">
      <c r="A2898">
        <v>1195</v>
      </c>
      <c r="B2898" s="9">
        <v>43577</v>
      </c>
      <c r="C2898" s="50" t="str">
        <f t="shared" si="360"/>
        <v>N</v>
      </c>
      <c r="D2898" s="52">
        <f>_xlfn.XLOOKUP(B2898,Cal_Date!B:B,Cal_Date!A:A,0)</f>
        <v>4</v>
      </c>
      <c r="E2898">
        <v>2019</v>
      </c>
      <c r="F2898" t="s">
        <v>121</v>
      </c>
      <c r="G2898" t="s">
        <v>129</v>
      </c>
      <c r="H2898" t="s">
        <v>14</v>
      </c>
      <c r="I2898" t="s">
        <v>18</v>
      </c>
      <c r="J2898" t="s">
        <v>15</v>
      </c>
      <c r="K2898" t="s">
        <v>43</v>
      </c>
      <c r="L2898">
        <v>1</v>
      </c>
      <c r="M2898">
        <v>1005</v>
      </c>
      <c r="O2898" t="s">
        <v>25</v>
      </c>
      <c r="R2898" t="s">
        <v>44</v>
      </c>
      <c r="S2898" s="49" t="str">
        <f t="shared" si="361"/>
        <v>Card</v>
      </c>
      <c r="T2898" s="3">
        <v>0.03</v>
      </c>
      <c r="U2898" s="2">
        <v>7.0785</v>
      </c>
      <c r="V2898" s="2">
        <v>2.1</v>
      </c>
      <c r="W2898" s="54">
        <f>_xlfn.XLOOKUP(M2898,Market!A:A,Market!F:F,0)</f>
        <v>8.8999999999999996E-2</v>
      </c>
      <c r="X2898" s="55">
        <f t="shared" si="362"/>
        <v>0.21235499999999999</v>
      </c>
      <c r="Y2898" s="55">
        <f t="shared" si="363"/>
        <v>4.9785000000000004</v>
      </c>
      <c r="Z2898" s="54">
        <f t="shared" si="364"/>
        <v>0.70332697605424888</v>
      </c>
      <c r="AA2898" s="49" t="str">
        <f t="shared" ca="1" si="365"/>
        <v>N</v>
      </c>
      <c r="AB2898" s="49">
        <f t="shared" ca="1" si="366"/>
        <v>5</v>
      </c>
      <c r="AC2898" s="49" t="str">
        <f t="shared" ca="1" si="367"/>
        <v>N</v>
      </c>
    </row>
    <row r="2899" spans="1:29" x14ac:dyDescent="0.25">
      <c r="A2899">
        <v>1196</v>
      </c>
      <c r="B2899" s="9">
        <v>43577</v>
      </c>
      <c r="C2899" s="50" t="str">
        <f t="shared" si="360"/>
        <v>N</v>
      </c>
      <c r="D2899" s="52">
        <f>_xlfn.XLOOKUP(B2899,Cal_Date!B:B,Cal_Date!A:A,0)</f>
        <v>4</v>
      </c>
      <c r="E2899">
        <v>2019</v>
      </c>
      <c r="F2899" t="s">
        <v>121</v>
      </c>
      <c r="G2899" t="s">
        <v>129</v>
      </c>
      <c r="H2899" t="s">
        <v>11</v>
      </c>
      <c r="I2899" t="s">
        <v>11</v>
      </c>
      <c r="J2899" t="s">
        <v>15</v>
      </c>
      <c r="K2899" t="s">
        <v>42</v>
      </c>
      <c r="L2899">
        <v>2</v>
      </c>
      <c r="M2899">
        <v>1006</v>
      </c>
      <c r="O2899" t="s">
        <v>28</v>
      </c>
      <c r="R2899" t="s">
        <v>44</v>
      </c>
      <c r="S2899" s="49" t="str">
        <f t="shared" si="361"/>
        <v>Card</v>
      </c>
      <c r="T2899" s="3">
        <v>0.03</v>
      </c>
      <c r="U2899" s="2">
        <v>5.4450000000000003</v>
      </c>
      <c r="V2899" s="2">
        <v>1.74</v>
      </c>
      <c r="W2899" s="54">
        <f>_xlfn.XLOOKUP(M2899,Market!A:A,Market!F:F,0)</f>
        <v>8.8999999999999996E-2</v>
      </c>
      <c r="X2899" s="55">
        <f t="shared" si="362"/>
        <v>0.16335</v>
      </c>
      <c r="Y2899" s="55">
        <f t="shared" si="363"/>
        <v>3.7050000000000001</v>
      </c>
      <c r="Z2899" s="54">
        <f t="shared" si="364"/>
        <v>0.68044077134986225</v>
      </c>
      <c r="AA2899" s="49" t="str">
        <f t="shared" ca="1" si="365"/>
        <v>N</v>
      </c>
      <c r="AB2899" s="49">
        <f t="shared" ca="1" si="366"/>
        <v>5</v>
      </c>
      <c r="AC2899" s="49" t="str">
        <f t="shared" ca="1" si="367"/>
        <v>N</v>
      </c>
    </row>
    <row r="2900" spans="1:29" x14ac:dyDescent="0.25">
      <c r="A2900">
        <v>1197</v>
      </c>
      <c r="B2900" s="9">
        <v>43577</v>
      </c>
      <c r="C2900" s="50" t="str">
        <f t="shared" si="360"/>
        <v>N</v>
      </c>
      <c r="D2900" s="52">
        <f>_xlfn.XLOOKUP(B2900,Cal_Date!B:B,Cal_Date!A:A,0)</f>
        <v>4</v>
      </c>
      <c r="E2900">
        <v>2019</v>
      </c>
      <c r="F2900" t="s">
        <v>121</v>
      </c>
      <c r="G2900" t="s">
        <v>129</v>
      </c>
      <c r="H2900" t="s">
        <v>11</v>
      </c>
      <c r="I2900" t="s">
        <v>11</v>
      </c>
      <c r="J2900" t="s">
        <v>15</v>
      </c>
      <c r="K2900" t="s">
        <v>42</v>
      </c>
      <c r="L2900">
        <v>1</v>
      </c>
      <c r="M2900">
        <v>1002</v>
      </c>
      <c r="O2900" t="s">
        <v>28</v>
      </c>
      <c r="R2900" t="s">
        <v>44</v>
      </c>
      <c r="S2900" s="49" t="str">
        <f t="shared" si="361"/>
        <v>Card</v>
      </c>
      <c r="T2900" s="3">
        <v>0.03</v>
      </c>
      <c r="U2900" s="2">
        <v>2.6500000000000004</v>
      </c>
      <c r="V2900" s="2">
        <v>0.87</v>
      </c>
      <c r="W2900" s="54">
        <f>_xlfn.XLOOKUP(M2900,Market!A:A,Market!F:F,0)</f>
        <v>0.06</v>
      </c>
      <c r="X2900" s="55">
        <f t="shared" si="362"/>
        <v>7.9500000000000001E-2</v>
      </c>
      <c r="Y2900" s="55">
        <f t="shared" si="363"/>
        <v>1.7800000000000002</v>
      </c>
      <c r="Z2900" s="54">
        <f t="shared" si="364"/>
        <v>0.67169811320754713</v>
      </c>
      <c r="AA2900" s="49" t="str">
        <f t="shared" ca="1" si="365"/>
        <v>N</v>
      </c>
      <c r="AB2900" s="49">
        <f t="shared" ca="1" si="366"/>
        <v>5</v>
      </c>
      <c r="AC2900" s="49" t="str">
        <f t="shared" ca="1" si="367"/>
        <v>N</v>
      </c>
    </row>
    <row r="2901" spans="1:29" x14ac:dyDescent="0.25">
      <c r="A2901">
        <v>1198</v>
      </c>
      <c r="B2901" s="9">
        <v>43577</v>
      </c>
      <c r="C2901" s="50" t="str">
        <f t="shared" si="360"/>
        <v>N</v>
      </c>
      <c r="D2901" s="52">
        <f>_xlfn.XLOOKUP(B2901,Cal_Date!B:B,Cal_Date!A:A,0)</f>
        <v>4</v>
      </c>
      <c r="E2901">
        <v>2019</v>
      </c>
      <c r="F2901" t="s">
        <v>121</v>
      </c>
      <c r="G2901" t="s">
        <v>129</v>
      </c>
      <c r="H2901" t="s">
        <v>48</v>
      </c>
      <c r="I2901" t="s">
        <v>18</v>
      </c>
      <c r="J2901" t="s">
        <v>10</v>
      </c>
      <c r="K2901" t="s">
        <v>43</v>
      </c>
      <c r="L2901">
        <v>1</v>
      </c>
      <c r="M2901">
        <v>1001</v>
      </c>
      <c r="O2901" t="s">
        <v>25</v>
      </c>
      <c r="R2901" t="s">
        <v>44</v>
      </c>
      <c r="S2901" s="49" t="str">
        <f t="shared" si="361"/>
        <v>Card</v>
      </c>
      <c r="T2901" s="3">
        <v>0.03</v>
      </c>
      <c r="U2901" s="2">
        <v>7.42</v>
      </c>
      <c r="V2901" s="2">
        <v>1.46</v>
      </c>
      <c r="W2901" s="54">
        <f>_xlfn.XLOOKUP(M2901,Market!A:A,Market!F:F,0)</f>
        <v>0.06</v>
      </c>
      <c r="X2901" s="55">
        <f t="shared" si="362"/>
        <v>0.22259999999999999</v>
      </c>
      <c r="Y2901" s="55">
        <f t="shared" si="363"/>
        <v>5.96</v>
      </c>
      <c r="Z2901" s="54">
        <f t="shared" si="364"/>
        <v>0.80323450134770891</v>
      </c>
      <c r="AA2901" s="49" t="str">
        <f t="shared" ca="1" si="365"/>
        <v>N</v>
      </c>
      <c r="AB2901" s="49">
        <f t="shared" ca="1" si="366"/>
        <v>5</v>
      </c>
      <c r="AC2901" s="49" t="str">
        <f t="shared" ca="1" si="367"/>
        <v>N</v>
      </c>
    </row>
    <row r="2902" spans="1:29" x14ac:dyDescent="0.25">
      <c r="A2902">
        <v>1199</v>
      </c>
      <c r="B2902" s="9">
        <v>43577</v>
      </c>
      <c r="C2902" s="50" t="str">
        <f t="shared" si="360"/>
        <v>N</v>
      </c>
      <c r="D2902" s="52">
        <f>_xlfn.XLOOKUP(B2902,Cal_Date!B:B,Cal_Date!A:A,0)</f>
        <v>4</v>
      </c>
      <c r="E2902">
        <v>2019</v>
      </c>
      <c r="F2902" t="s">
        <v>121</v>
      </c>
      <c r="G2902" t="s">
        <v>129</v>
      </c>
      <c r="H2902" t="s">
        <v>11</v>
      </c>
      <c r="I2902" t="s">
        <v>11</v>
      </c>
      <c r="J2902" t="s">
        <v>15</v>
      </c>
      <c r="K2902" t="s">
        <v>42</v>
      </c>
      <c r="L2902">
        <v>1</v>
      </c>
      <c r="M2902">
        <v>1003</v>
      </c>
      <c r="O2902" t="s">
        <v>25</v>
      </c>
      <c r="R2902" t="s">
        <v>44</v>
      </c>
      <c r="S2902" s="49" t="str">
        <f t="shared" si="361"/>
        <v>Card</v>
      </c>
      <c r="T2902" s="3">
        <v>0.03</v>
      </c>
      <c r="U2902" s="2">
        <v>2.6500000000000004</v>
      </c>
      <c r="V2902" s="2">
        <v>0.87</v>
      </c>
      <c r="W2902" s="54">
        <f>_xlfn.XLOOKUP(M2902,Market!A:A,Market!F:F,0)</f>
        <v>0.06</v>
      </c>
      <c r="X2902" s="55">
        <f t="shared" si="362"/>
        <v>7.9500000000000001E-2</v>
      </c>
      <c r="Y2902" s="55">
        <f t="shared" si="363"/>
        <v>1.7800000000000002</v>
      </c>
      <c r="Z2902" s="54">
        <f t="shared" si="364"/>
        <v>0.67169811320754713</v>
      </c>
      <c r="AA2902" s="49" t="str">
        <f t="shared" ca="1" si="365"/>
        <v>N</v>
      </c>
      <c r="AB2902" s="49">
        <f t="shared" ca="1" si="366"/>
        <v>5</v>
      </c>
      <c r="AC2902" s="49" t="str">
        <f t="shared" ca="1" si="367"/>
        <v>N</v>
      </c>
    </row>
    <row r="2903" spans="1:29" x14ac:dyDescent="0.25">
      <c r="A2903">
        <v>1200</v>
      </c>
      <c r="B2903" s="9">
        <v>43577</v>
      </c>
      <c r="C2903" s="50" t="str">
        <f t="shared" si="360"/>
        <v>N</v>
      </c>
      <c r="D2903" s="52">
        <f>_xlfn.XLOOKUP(B2903,Cal_Date!B:B,Cal_Date!A:A,0)</f>
        <v>4</v>
      </c>
      <c r="E2903">
        <v>2019</v>
      </c>
      <c r="F2903" t="s">
        <v>121</v>
      </c>
      <c r="G2903" t="s">
        <v>129</v>
      </c>
      <c r="H2903" t="s">
        <v>48</v>
      </c>
      <c r="I2903" t="s">
        <v>18</v>
      </c>
      <c r="J2903" t="s">
        <v>10</v>
      </c>
      <c r="K2903" t="s">
        <v>43</v>
      </c>
      <c r="L2903">
        <v>1</v>
      </c>
      <c r="M2903">
        <v>1004</v>
      </c>
      <c r="O2903" t="s">
        <v>28</v>
      </c>
      <c r="R2903" t="s">
        <v>44</v>
      </c>
      <c r="S2903" s="49" t="str">
        <f t="shared" si="361"/>
        <v>Card</v>
      </c>
      <c r="T2903" s="3">
        <v>0.03</v>
      </c>
      <c r="U2903" s="2">
        <v>7.42</v>
      </c>
      <c r="V2903" s="2">
        <v>1.46</v>
      </c>
      <c r="W2903" s="54">
        <f>_xlfn.XLOOKUP(M2903,Market!A:A,Market!F:F,0)</f>
        <v>0.06</v>
      </c>
      <c r="X2903" s="55">
        <f t="shared" si="362"/>
        <v>0.22259999999999999</v>
      </c>
      <c r="Y2903" s="55">
        <f t="shared" si="363"/>
        <v>5.96</v>
      </c>
      <c r="Z2903" s="54">
        <f t="shared" si="364"/>
        <v>0.80323450134770891</v>
      </c>
      <c r="AA2903" s="49" t="str">
        <f t="shared" ca="1" si="365"/>
        <v>N</v>
      </c>
      <c r="AB2903" s="49">
        <f t="shared" ca="1" si="366"/>
        <v>5</v>
      </c>
      <c r="AC2903" s="49" t="str">
        <f t="shared" ca="1" si="367"/>
        <v>N</v>
      </c>
    </row>
    <row r="2904" spans="1:29" x14ac:dyDescent="0.25">
      <c r="A2904">
        <v>1201</v>
      </c>
      <c r="B2904" s="9">
        <v>43577</v>
      </c>
      <c r="C2904" s="50" t="str">
        <f t="shared" si="360"/>
        <v>N</v>
      </c>
      <c r="D2904" s="52">
        <f>_xlfn.XLOOKUP(B2904,Cal_Date!B:B,Cal_Date!A:A,0)</f>
        <v>4</v>
      </c>
      <c r="E2904">
        <v>2019</v>
      </c>
      <c r="F2904" t="s">
        <v>121</v>
      </c>
      <c r="G2904" t="s">
        <v>129</v>
      </c>
      <c r="H2904" t="s">
        <v>48</v>
      </c>
      <c r="I2904" t="s">
        <v>18</v>
      </c>
      <c r="J2904" t="s">
        <v>10</v>
      </c>
      <c r="K2904" t="s">
        <v>43</v>
      </c>
      <c r="L2904">
        <v>1</v>
      </c>
      <c r="M2904">
        <v>1003</v>
      </c>
      <c r="O2904" t="s">
        <v>25</v>
      </c>
      <c r="R2904" t="s">
        <v>44</v>
      </c>
      <c r="S2904" s="49" t="str">
        <f t="shared" si="361"/>
        <v>Card</v>
      </c>
      <c r="T2904" s="3">
        <v>0.03</v>
      </c>
      <c r="U2904" s="2">
        <v>7.42</v>
      </c>
      <c r="V2904" s="2">
        <v>1.46</v>
      </c>
      <c r="W2904" s="54">
        <f>_xlfn.XLOOKUP(M2904,Market!A:A,Market!F:F,0)</f>
        <v>0.06</v>
      </c>
      <c r="X2904" s="55">
        <f t="shared" si="362"/>
        <v>0.22259999999999999</v>
      </c>
      <c r="Y2904" s="55">
        <f t="shared" si="363"/>
        <v>5.96</v>
      </c>
      <c r="Z2904" s="54">
        <f t="shared" si="364"/>
        <v>0.80323450134770891</v>
      </c>
      <c r="AA2904" s="49" t="str">
        <f t="shared" ca="1" si="365"/>
        <v>N</v>
      </c>
      <c r="AB2904" s="49">
        <f t="shared" ca="1" si="366"/>
        <v>5</v>
      </c>
      <c r="AC2904" s="49" t="str">
        <f t="shared" ca="1" si="367"/>
        <v>N</v>
      </c>
    </row>
    <row r="2905" spans="1:29" x14ac:dyDescent="0.25">
      <c r="A2905">
        <v>1202</v>
      </c>
      <c r="B2905" s="9">
        <v>43577</v>
      </c>
      <c r="C2905" s="50" t="str">
        <f t="shared" si="360"/>
        <v>N</v>
      </c>
      <c r="D2905" s="52">
        <f>_xlfn.XLOOKUP(B2905,Cal_Date!B:B,Cal_Date!A:A,0)</f>
        <v>4</v>
      </c>
      <c r="E2905">
        <v>2019</v>
      </c>
      <c r="F2905" t="s">
        <v>121</v>
      </c>
      <c r="G2905" t="s">
        <v>129</v>
      </c>
      <c r="H2905" t="s">
        <v>14</v>
      </c>
      <c r="I2905" t="s">
        <v>18</v>
      </c>
      <c r="J2905" t="s">
        <v>15</v>
      </c>
      <c r="K2905" t="s">
        <v>43</v>
      </c>
      <c r="L2905">
        <v>2</v>
      </c>
      <c r="M2905">
        <v>1005</v>
      </c>
      <c r="O2905" t="s">
        <v>25</v>
      </c>
      <c r="R2905" t="s">
        <v>44</v>
      </c>
      <c r="S2905" s="49" t="str">
        <f t="shared" si="361"/>
        <v>Card</v>
      </c>
      <c r="T2905" s="3">
        <v>0.03</v>
      </c>
      <c r="U2905" s="2">
        <v>14.157</v>
      </c>
      <c r="V2905" s="2">
        <v>4.2</v>
      </c>
      <c r="W2905" s="54">
        <f>_xlfn.XLOOKUP(M2905,Market!A:A,Market!F:F,0)</f>
        <v>8.8999999999999996E-2</v>
      </c>
      <c r="X2905" s="55">
        <f t="shared" si="362"/>
        <v>0.42470999999999998</v>
      </c>
      <c r="Y2905" s="55">
        <f t="shared" si="363"/>
        <v>9.9570000000000007</v>
      </c>
      <c r="Z2905" s="54">
        <f t="shared" si="364"/>
        <v>0.70332697605424888</v>
      </c>
      <c r="AA2905" s="49" t="str">
        <f t="shared" ca="1" si="365"/>
        <v>N</v>
      </c>
      <c r="AB2905" s="49">
        <f t="shared" ca="1" si="366"/>
        <v>5</v>
      </c>
      <c r="AC2905" s="49" t="str">
        <f t="shared" ca="1" si="367"/>
        <v>N</v>
      </c>
    </row>
    <row r="2906" spans="1:29" x14ac:dyDescent="0.25">
      <c r="A2906">
        <v>1203</v>
      </c>
      <c r="B2906" s="9">
        <v>43578</v>
      </c>
      <c r="C2906" s="50" t="str">
        <f t="shared" si="360"/>
        <v>N</v>
      </c>
      <c r="D2906" s="52">
        <f>_xlfn.XLOOKUP(B2906,Cal_Date!B:B,Cal_Date!A:A,0)</f>
        <v>4</v>
      </c>
      <c r="E2906">
        <v>2019</v>
      </c>
      <c r="F2906" t="s">
        <v>122</v>
      </c>
      <c r="G2906" t="s">
        <v>129</v>
      </c>
      <c r="H2906" t="s">
        <v>11</v>
      </c>
      <c r="I2906" t="s">
        <v>11</v>
      </c>
      <c r="J2906" t="s">
        <v>15</v>
      </c>
      <c r="K2906" t="s">
        <v>42</v>
      </c>
      <c r="L2906">
        <v>2</v>
      </c>
      <c r="M2906">
        <v>1007</v>
      </c>
      <c r="O2906" t="s">
        <v>28</v>
      </c>
      <c r="R2906" t="s">
        <v>44</v>
      </c>
      <c r="S2906" s="49" t="str">
        <f t="shared" si="361"/>
        <v>Card</v>
      </c>
      <c r="T2906" s="3">
        <v>0.03</v>
      </c>
      <c r="U2906" s="2">
        <v>5.4450000000000003</v>
      </c>
      <c r="V2906" s="2">
        <v>1.74</v>
      </c>
      <c r="W2906" s="54">
        <f>_xlfn.XLOOKUP(M2906,Market!A:A,Market!F:F,0)</f>
        <v>8.8999999999999996E-2</v>
      </c>
      <c r="X2906" s="55">
        <f t="shared" si="362"/>
        <v>0.16335</v>
      </c>
      <c r="Y2906" s="55">
        <f t="shared" si="363"/>
        <v>3.7050000000000001</v>
      </c>
      <c r="Z2906" s="54">
        <f t="shared" si="364"/>
        <v>0.68044077134986225</v>
      </c>
      <c r="AA2906" s="49" t="str">
        <f t="shared" ca="1" si="365"/>
        <v>N</v>
      </c>
      <c r="AB2906" s="49">
        <f t="shared" ca="1" si="366"/>
        <v>5</v>
      </c>
      <c r="AC2906" s="49" t="str">
        <f t="shared" ca="1" si="367"/>
        <v>N</v>
      </c>
    </row>
    <row r="2907" spans="1:29" x14ac:dyDescent="0.25">
      <c r="A2907">
        <v>1204</v>
      </c>
      <c r="B2907" s="9">
        <v>43578</v>
      </c>
      <c r="C2907" s="50" t="str">
        <f t="shared" si="360"/>
        <v>N</v>
      </c>
      <c r="D2907" s="52">
        <f>_xlfn.XLOOKUP(B2907,Cal_Date!B:B,Cal_Date!A:A,0)</f>
        <v>4</v>
      </c>
      <c r="E2907">
        <v>2019</v>
      </c>
      <c r="F2907" t="s">
        <v>122</v>
      </c>
      <c r="G2907" t="s">
        <v>129</v>
      </c>
      <c r="H2907" t="s">
        <v>11</v>
      </c>
      <c r="I2907" t="s">
        <v>11</v>
      </c>
      <c r="J2907" t="s">
        <v>15</v>
      </c>
      <c r="K2907" t="s">
        <v>42</v>
      </c>
      <c r="L2907">
        <v>1</v>
      </c>
      <c r="M2907">
        <v>1009</v>
      </c>
      <c r="O2907" t="s">
        <v>28</v>
      </c>
      <c r="R2907" t="s">
        <v>44</v>
      </c>
      <c r="S2907" s="49" t="str">
        <f t="shared" si="361"/>
        <v>Card</v>
      </c>
      <c r="T2907" s="3">
        <v>0.03</v>
      </c>
      <c r="U2907" s="2">
        <v>2.7225000000000001</v>
      </c>
      <c r="V2907" s="2">
        <v>0.87</v>
      </c>
      <c r="W2907" s="54">
        <f>_xlfn.XLOOKUP(M2907,Market!A:A,Market!F:F,0)</f>
        <v>8.8999999999999996E-2</v>
      </c>
      <c r="X2907" s="55">
        <f t="shared" si="362"/>
        <v>8.1674999999999998E-2</v>
      </c>
      <c r="Y2907" s="55">
        <f t="shared" si="363"/>
        <v>1.8525</v>
      </c>
      <c r="Z2907" s="54">
        <f t="shared" si="364"/>
        <v>0.68044077134986225</v>
      </c>
      <c r="AA2907" s="49" t="str">
        <f t="shared" ca="1" si="365"/>
        <v>N</v>
      </c>
      <c r="AB2907" s="49">
        <f t="shared" ca="1" si="366"/>
        <v>5</v>
      </c>
      <c r="AC2907" s="49" t="str">
        <f t="shared" ca="1" si="367"/>
        <v>N</v>
      </c>
    </row>
    <row r="2908" spans="1:29" x14ac:dyDescent="0.25">
      <c r="A2908">
        <v>1205</v>
      </c>
      <c r="B2908" s="9">
        <v>43578</v>
      </c>
      <c r="C2908" s="50" t="str">
        <f t="shared" si="360"/>
        <v>N</v>
      </c>
      <c r="D2908" s="52">
        <f>_xlfn.XLOOKUP(B2908,Cal_Date!B:B,Cal_Date!A:A,0)</f>
        <v>4</v>
      </c>
      <c r="E2908">
        <v>2019</v>
      </c>
      <c r="F2908" t="s">
        <v>122</v>
      </c>
      <c r="G2908" t="s">
        <v>129</v>
      </c>
      <c r="H2908" t="s">
        <v>48</v>
      </c>
      <c r="I2908" t="s">
        <v>18</v>
      </c>
      <c r="J2908" t="s">
        <v>10</v>
      </c>
      <c r="K2908" t="s">
        <v>43</v>
      </c>
      <c r="L2908">
        <v>1</v>
      </c>
      <c r="M2908">
        <v>1001</v>
      </c>
      <c r="O2908" t="s">
        <v>25</v>
      </c>
      <c r="R2908" t="s">
        <v>44</v>
      </c>
      <c r="S2908" s="49" t="str">
        <f t="shared" si="361"/>
        <v>Card</v>
      </c>
      <c r="T2908" s="3">
        <v>0.03</v>
      </c>
      <c r="U2908" s="2">
        <v>7.42</v>
      </c>
      <c r="V2908" s="2">
        <v>1.46</v>
      </c>
      <c r="W2908" s="54">
        <f>_xlfn.XLOOKUP(M2908,Market!A:A,Market!F:F,0)</f>
        <v>0.06</v>
      </c>
      <c r="X2908" s="55">
        <f t="shared" si="362"/>
        <v>0.22259999999999999</v>
      </c>
      <c r="Y2908" s="55">
        <f t="shared" si="363"/>
        <v>5.96</v>
      </c>
      <c r="Z2908" s="54">
        <f t="shared" si="364"/>
        <v>0.80323450134770891</v>
      </c>
      <c r="AA2908" s="49" t="str">
        <f t="shared" ca="1" si="365"/>
        <v>N</v>
      </c>
      <c r="AB2908" s="49">
        <f t="shared" ca="1" si="366"/>
        <v>5</v>
      </c>
      <c r="AC2908" s="49" t="str">
        <f t="shared" ca="1" si="367"/>
        <v>N</v>
      </c>
    </row>
    <row r="2909" spans="1:29" x14ac:dyDescent="0.25">
      <c r="A2909">
        <v>1206</v>
      </c>
      <c r="B2909" s="9">
        <v>43578</v>
      </c>
      <c r="C2909" s="50" t="str">
        <f t="shared" si="360"/>
        <v>N</v>
      </c>
      <c r="D2909" s="52">
        <f>_xlfn.XLOOKUP(B2909,Cal_Date!B:B,Cal_Date!A:A,0)</f>
        <v>4</v>
      </c>
      <c r="E2909">
        <v>2019</v>
      </c>
      <c r="F2909" t="s">
        <v>122</v>
      </c>
      <c r="G2909" t="s">
        <v>129</v>
      </c>
      <c r="H2909" t="s">
        <v>48</v>
      </c>
      <c r="I2909" t="s">
        <v>18</v>
      </c>
      <c r="J2909" t="s">
        <v>10</v>
      </c>
      <c r="K2909" t="s">
        <v>43</v>
      </c>
      <c r="L2909">
        <v>1</v>
      </c>
      <c r="M2909">
        <v>1010</v>
      </c>
      <c r="O2909" t="s">
        <v>25</v>
      </c>
      <c r="R2909" t="s">
        <v>44</v>
      </c>
      <c r="S2909" s="49" t="str">
        <f t="shared" si="361"/>
        <v>Card</v>
      </c>
      <c r="T2909" s="3">
        <v>0.03</v>
      </c>
      <c r="U2909" s="2">
        <v>7.5600000000000005</v>
      </c>
      <c r="V2909" s="2">
        <v>1.46</v>
      </c>
      <c r="W2909" s="54">
        <f>_xlfn.XLOOKUP(M2909,Market!A:A,Market!F:F,0)</f>
        <v>0.08</v>
      </c>
      <c r="X2909" s="55">
        <f t="shared" si="362"/>
        <v>0.2268</v>
      </c>
      <c r="Y2909" s="55">
        <f t="shared" si="363"/>
        <v>6.1000000000000005</v>
      </c>
      <c r="Z2909" s="54">
        <f t="shared" si="364"/>
        <v>0.80687830687830686</v>
      </c>
      <c r="AA2909" s="49" t="str">
        <f t="shared" ca="1" si="365"/>
        <v>N</v>
      </c>
      <c r="AB2909" s="49">
        <f t="shared" ca="1" si="366"/>
        <v>5</v>
      </c>
      <c r="AC2909" s="49" t="str">
        <f t="shared" ca="1" si="367"/>
        <v>N</v>
      </c>
    </row>
    <row r="2910" spans="1:29" x14ac:dyDescent="0.25">
      <c r="A2910">
        <v>1207</v>
      </c>
      <c r="B2910" s="9">
        <v>43578</v>
      </c>
      <c r="C2910" s="50" t="str">
        <f t="shared" si="360"/>
        <v>N</v>
      </c>
      <c r="D2910" s="52">
        <f>_xlfn.XLOOKUP(B2910,Cal_Date!B:B,Cal_Date!A:A,0)</f>
        <v>4</v>
      </c>
      <c r="E2910">
        <v>2019</v>
      </c>
      <c r="F2910" t="s">
        <v>122</v>
      </c>
      <c r="G2910" t="s">
        <v>129</v>
      </c>
      <c r="H2910" t="s">
        <v>11</v>
      </c>
      <c r="I2910" t="s">
        <v>11</v>
      </c>
      <c r="J2910" t="s">
        <v>15</v>
      </c>
      <c r="K2910" t="s">
        <v>42</v>
      </c>
      <c r="L2910">
        <v>2</v>
      </c>
      <c r="M2910">
        <v>1010</v>
      </c>
      <c r="O2910" t="s">
        <v>25</v>
      </c>
      <c r="R2910" t="s">
        <v>44</v>
      </c>
      <c r="S2910" s="49" t="str">
        <f t="shared" si="361"/>
        <v>Card</v>
      </c>
      <c r="T2910" s="3">
        <v>0.03</v>
      </c>
      <c r="U2910" s="2">
        <v>5.4</v>
      </c>
      <c r="V2910" s="2">
        <v>1.74</v>
      </c>
      <c r="W2910" s="54">
        <f>_xlfn.XLOOKUP(M2910,Market!A:A,Market!F:F,0)</f>
        <v>0.08</v>
      </c>
      <c r="X2910" s="55">
        <f t="shared" si="362"/>
        <v>0.16200000000000001</v>
      </c>
      <c r="Y2910" s="55">
        <f t="shared" si="363"/>
        <v>3.66</v>
      </c>
      <c r="Z2910" s="54">
        <f t="shared" si="364"/>
        <v>0.67777777777777781</v>
      </c>
      <c r="AA2910" s="49" t="str">
        <f t="shared" ca="1" si="365"/>
        <v>N</v>
      </c>
      <c r="AB2910" s="49">
        <f t="shared" ca="1" si="366"/>
        <v>5</v>
      </c>
      <c r="AC2910" s="49" t="str">
        <f t="shared" ca="1" si="367"/>
        <v>N</v>
      </c>
    </row>
    <row r="2911" spans="1:29" x14ac:dyDescent="0.25">
      <c r="A2911">
        <v>1208</v>
      </c>
      <c r="B2911" s="9">
        <v>43578</v>
      </c>
      <c r="C2911" s="50" t="str">
        <f t="shared" si="360"/>
        <v>N</v>
      </c>
      <c r="D2911" s="52">
        <f>_xlfn.XLOOKUP(B2911,Cal_Date!B:B,Cal_Date!A:A,0)</f>
        <v>4</v>
      </c>
      <c r="E2911">
        <v>2019</v>
      </c>
      <c r="F2911" t="s">
        <v>122</v>
      </c>
      <c r="G2911" t="s">
        <v>129</v>
      </c>
      <c r="H2911" t="s">
        <v>14</v>
      </c>
      <c r="I2911" t="s">
        <v>18</v>
      </c>
      <c r="J2911" t="s">
        <v>15</v>
      </c>
      <c r="K2911" t="s">
        <v>43</v>
      </c>
      <c r="L2911">
        <v>1</v>
      </c>
      <c r="M2911">
        <v>1010</v>
      </c>
      <c r="O2911" t="s">
        <v>25</v>
      </c>
      <c r="R2911" t="s">
        <v>44</v>
      </c>
      <c r="S2911" s="49" t="str">
        <f t="shared" si="361"/>
        <v>Card</v>
      </c>
      <c r="T2911" s="3">
        <v>0.03</v>
      </c>
      <c r="U2911" s="2">
        <v>7.0200000000000005</v>
      </c>
      <c r="V2911" s="2">
        <v>2.1</v>
      </c>
      <c r="W2911" s="54">
        <f>_xlfn.XLOOKUP(M2911,Market!A:A,Market!F:F,0)</f>
        <v>0.08</v>
      </c>
      <c r="X2911" s="55">
        <f t="shared" si="362"/>
        <v>0.21060000000000001</v>
      </c>
      <c r="Y2911" s="55">
        <f t="shared" si="363"/>
        <v>4.92</v>
      </c>
      <c r="Z2911" s="54">
        <f t="shared" si="364"/>
        <v>0.70085470085470081</v>
      </c>
      <c r="AA2911" s="49" t="str">
        <f t="shared" ca="1" si="365"/>
        <v>N</v>
      </c>
      <c r="AB2911" s="49">
        <f t="shared" ca="1" si="366"/>
        <v>5</v>
      </c>
      <c r="AC2911" s="49" t="str">
        <f t="shared" ca="1" si="367"/>
        <v>N</v>
      </c>
    </row>
    <row r="2912" spans="1:29" x14ac:dyDescent="0.25">
      <c r="A2912">
        <v>1209</v>
      </c>
      <c r="B2912" s="9">
        <v>43578</v>
      </c>
      <c r="C2912" s="50" t="str">
        <f t="shared" si="360"/>
        <v>N</v>
      </c>
      <c r="D2912" s="52">
        <f>_xlfn.XLOOKUP(B2912,Cal_Date!B:B,Cal_Date!A:A,0)</f>
        <v>4</v>
      </c>
      <c r="E2912">
        <v>2019</v>
      </c>
      <c r="F2912" t="s">
        <v>122</v>
      </c>
      <c r="G2912" t="s">
        <v>129</v>
      </c>
      <c r="H2912" t="s">
        <v>11</v>
      </c>
      <c r="I2912" t="s">
        <v>11</v>
      </c>
      <c r="J2912" t="s">
        <v>15</v>
      </c>
      <c r="K2912" t="s">
        <v>42</v>
      </c>
      <c r="L2912">
        <v>2</v>
      </c>
      <c r="M2912">
        <v>1010</v>
      </c>
      <c r="O2912" t="s">
        <v>25</v>
      </c>
      <c r="R2912" t="s">
        <v>44</v>
      </c>
      <c r="S2912" s="49" t="str">
        <f t="shared" si="361"/>
        <v>Card</v>
      </c>
      <c r="T2912" s="3">
        <v>0.03</v>
      </c>
      <c r="U2912" s="2">
        <v>5.4</v>
      </c>
      <c r="V2912" s="2">
        <v>1.74</v>
      </c>
      <c r="W2912" s="54">
        <f>_xlfn.XLOOKUP(M2912,Market!A:A,Market!F:F,0)</f>
        <v>0.08</v>
      </c>
      <c r="X2912" s="55">
        <f t="shared" si="362"/>
        <v>0.16200000000000001</v>
      </c>
      <c r="Y2912" s="55">
        <f t="shared" si="363"/>
        <v>3.66</v>
      </c>
      <c r="Z2912" s="54">
        <f t="shared" si="364"/>
        <v>0.67777777777777781</v>
      </c>
      <c r="AA2912" s="49" t="str">
        <f t="shared" ca="1" si="365"/>
        <v>N</v>
      </c>
      <c r="AB2912" s="49">
        <f t="shared" ca="1" si="366"/>
        <v>5</v>
      </c>
      <c r="AC2912" s="49" t="str">
        <f t="shared" ca="1" si="367"/>
        <v>N</v>
      </c>
    </row>
    <row r="2913" spans="1:29" x14ac:dyDescent="0.25">
      <c r="A2913">
        <v>1210</v>
      </c>
      <c r="B2913" s="9">
        <v>43578</v>
      </c>
      <c r="C2913" s="50" t="str">
        <f t="shared" si="360"/>
        <v>N</v>
      </c>
      <c r="D2913" s="52">
        <f>_xlfn.XLOOKUP(B2913,Cal_Date!B:B,Cal_Date!A:A,0)</f>
        <v>4</v>
      </c>
      <c r="E2913">
        <v>2019</v>
      </c>
      <c r="F2913" t="s">
        <v>122</v>
      </c>
      <c r="G2913" t="s">
        <v>129</v>
      </c>
      <c r="H2913" t="s">
        <v>11</v>
      </c>
      <c r="I2913" t="s">
        <v>13</v>
      </c>
      <c r="J2913" t="s">
        <v>15</v>
      </c>
      <c r="K2913" t="s">
        <v>42</v>
      </c>
      <c r="L2913">
        <v>1</v>
      </c>
      <c r="M2913">
        <v>1011</v>
      </c>
      <c r="O2913" t="s">
        <v>25</v>
      </c>
      <c r="R2913" t="s">
        <v>44</v>
      </c>
      <c r="S2913" s="49" t="str">
        <f t="shared" si="361"/>
        <v>Card</v>
      </c>
      <c r="T2913" s="3">
        <v>0.03</v>
      </c>
      <c r="U2913" s="2">
        <v>2.6500000000000004</v>
      </c>
      <c r="V2913" s="2">
        <v>1.42</v>
      </c>
      <c r="W2913" s="54">
        <f>_xlfn.XLOOKUP(M2913,Market!A:A,Market!F:F,0)</f>
        <v>0.06</v>
      </c>
      <c r="X2913" s="55">
        <f t="shared" si="362"/>
        <v>7.9500000000000001E-2</v>
      </c>
      <c r="Y2913" s="55">
        <f t="shared" si="363"/>
        <v>1.2300000000000004</v>
      </c>
      <c r="Z2913" s="54">
        <f t="shared" si="364"/>
        <v>0.46415094339622653</v>
      </c>
      <c r="AA2913" s="49" t="str">
        <f t="shared" ca="1" si="365"/>
        <v>N</v>
      </c>
      <c r="AB2913" s="49">
        <f t="shared" ca="1" si="366"/>
        <v>5</v>
      </c>
      <c r="AC2913" s="49" t="str">
        <f t="shared" ca="1" si="367"/>
        <v>N</v>
      </c>
    </row>
    <row r="2914" spans="1:29" x14ac:dyDescent="0.25">
      <c r="A2914">
        <v>1211</v>
      </c>
      <c r="B2914" s="9">
        <v>43578</v>
      </c>
      <c r="C2914" s="50" t="str">
        <f t="shared" si="360"/>
        <v>N</v>
      </c>
      <c r="D2914" s="52">
        <f>_xlfn.XLOOKUP(B2914,Cal_Date!B:B,Cal_Date!A:A,0)</f>
        <v>4</v>
      </c>
      <c r="E2914">
        <v>2019</v>
      </c>
      <c r="F2914" t="s">
        <v>122</v>
      </c>
      <c r="G2914" t="s">
        <v>129</v>
      </c>
      <c r="H2914" t="s">
        <v>11</v>
      </c>
      <c r="I2914" t="s">
        <v>11</v>
      </c>
      <c r="J2914" t="s">
        <v>15</v>
      </c>
      <c r="K2914" t="s">
        <v>42</v>
      </c>
      <c r="L2914">
        <v>2</v>
      </c>
      <c r="M2914">
        <v>1007</v>
      </c>
      <c r="O2914" t="s">
        <v>28</v>
      </c>
      <c r="R2914" t="s">
        <v>44</v>
      </c>
      <c r="S2914" s="49" t="str">
        <f t="shared" si="361"/>
        <v>Card</v>
      </c>
      <c r="T2914" s="3">
        <v>0.03</v>
      </c>
      <c r="U2914" s="2">
        <v>5.4450000000000003</v>
      </c>
      <c r="V2914" s="2">
        <v>1.74</v>
      </c>
      <c r="W2914" s="54">
        <f>_xlfn.XLOOKUP(M2914,Market!A:A,Market!F:F,0)</f>
        <v>8.8999999999999996E-2</v>
      </c>
      <c r="X2914" s="55">
        <f t="shared" si="362"/>
        <v>0.16335</v>
      </c>
      <c r="Y2914" s="55">
        <f t="shared" si="363"/>
        <v>3.7050000000000001</v>
      </c>
      <c r="Z2914" s="54">
        <f t="shared" si="364"/>
        <v>0.68044077134986225</v>
      </c>
      <c r="AA2914" s="49" t="str">
        <f t="shared" ca="1" si="365"/>
        <v>N</v>
      </c>
      <c r="AB2914" s="49">
        <f t="shared" ca="1" si="366"/>
        <v>5</v>
      </c>
      <c r="AC2914" s="49" t="str">
        <f t="shared" ca="1" si="367"/>
        <v>N</v>
      </c>
    </row>
    <row r="2915" spans="1:29" x14ac:dyDescent="0.25">
      <c r="A2915">
        <v>1212</v>
      </c>
      <c r="B2915" s="9">
        <v>43578</v>
      </c>
      <c r="C2915" s="50" t="str">
        <f t="shared" si="360"/>
        <v>N</v>
      </c>
      <c r="D2915" s="52">
        <f>_xlfn.XLOOKUP(B2915,Cal_Date!B:B,Cal_Date!A:A,0)</f>
        <v>4</v>
      </c>
      <c r="E2915">
        <v>2019</v>
      </c>
      <c r="F2915" t="s">
        <v>122</v>
      </c>
      <c r="G2915" t="s">
        <v>129</v>
      </c>
      <c r="H2915" t="s">
        <v>48</v>
      </c>
      <c r="I2915" t="s">
        <v>18</v>
      </c>
      <c r="J2915" t="s">
        <v>10</v>
      </c>
      <c r="K2915" t="s">
        <v>43</v>
      </c>
      <c r="L2915">
        <v>1</v>
      </c>
      <c r="M2915">
        <v>1007</v>
      </c>
      <c r="O2915" t="s">
        <v>28</v>
      </c>
      <c r="R2915" t="s">
        <v>44</v>
      </c>
      <c r="S2915" s="49" t="str">
        <f t="shared" si="361"/>
        <v>Card</v>
      </c>
      <c r="T2915" s="3">
        <v>0.03</v>
      </c>
      <c r="U2915" s="2">
        <v>7.6229999999999993</v>
      </c>
      <c r="V2915" s="2">
        <v>1.46</v>
      </c>
      <c r="W2915" s="54">
        <f>_xlfn.XLOOKUP(M2915,Market!A:A,Market!F:F,0)</f>
        <v>8.8999999999999996E-2</v>
      </c>
      <c r="X2915" s="55">
        <f t="shared" si="362"/>
        <v>0.22868999999999998</v>
      </c>
      <c r="Y2915" s="55">
        <f t="shared" si="363"/>
        <v>6.1629999999999994</v>
      </c>
      <c r="Z2915" s="54">
        <f t="shared" si="364"/>
        <v>0.80847435392889933</v>
      </c>
      <c r="AA2915" s="49" t="str">
        <f t="shared" ca="1" si="365"/>
        <v>N</v>
      </c>
      <c r="AB2915" s="49">
        <f t="shared" ca="1" si="366"/>
        <v>5</v>
      </c>
      <c r="AC2915" s="49" t="str">
        <f t="shared" ca="1" si="367"/>
        <v>N</v>
      </c>
    </row>
    <row r="2916" spans="1:29" x14ac:dyDescent="0.25">
      <c r="A2916">
        <v>1213</v>
      </c>
      <c r="B2916" s="9">
        <v>43578</v>
      </c>
      <c r="C2916" s="50" t="str">
        <f t="shared" si="360"/>
        <v>N</v>
      </c>
      <c r="D2916" s="52">
        <f>_xlfn.XLOOKUP(B2916,Cal_Date!B:B,Cal_Date!A:A,0)</f>
        <v>4</v>
      </c>
      <c r="E2916">
        <v>2019</v>
      </c>
      <c r="F2916" t="s">
        <v>122</v>
      </c>
      <c r="G2916" t="s">
        <v>129</v>
      </c>
      <c r="H2916" t="s">
        <v>48</v>
      </c>
      <c r="I2916" t="s">
        <v>18</v>
      </c>
      <c r="J2916" t="s">
        <v>10</v>
      </c>
      <c r="K2916" t="s">
        <v>43</v>
      </c>
      <c r="L2916">
        <v>1</v>
      </c>
      <c r="M2916">
        <v>1008</v>
      </c>
      <c r="O2916" t="s">
        <v>28</v>
      </c>
      <c r="R2916" t="s">
        <v>44</v>
      </c>
      <c r="S2916" s="49" t="str">
        <f t="shared" si="361"/>
        <v>Card</v>
      </c>
      <c r="T2916" s="3">
        <v>0.03</v>
      </c>
      <c r="U2916" s="2">
        <v>7.6229999999999993</v>
      </c>
      <c r="V2916" s="2">
        <v>1.46</v>
      </c>
      <c r="W2916" s="54">
        <f>_xlfn.XLOOKUP(M2916,Market!A:A,Market!F:F,0)</f>
        <v>8.8999999999999996E-2</v>
      </c>
      <c r="X2916" s="55">
        <f t="shared" si="362"/>
        <v>0.22868999999999998</v>
      </c>
      <c r="Y2916" s="55">
        <f t="shared" si="363"/>
        <v>6.1629999999999994</v>
      </c>
      <c r="Z2916" s="54">
        <f t="shared" si="364"/>
        <v>0.80847435392889933</v>
      </c>
      <c r="AA2916" s="49" t="str">
        <f t="shared" ca="1" si="365"/>
        <v>N</v>
      </c>
      <c r="AB2916" s="49">
        <f t="shared" ca="1" si="366"/>
        <v>5</v>
      </c>
      <c r="AC2916" s="49" t="str">
        <f t="shared" ca="1" si="367"/>
        <v>N</v>
      </c>
    </row>
    <row r="2917" spans="1:29" x14ac:dyDescent="0.25">
      <c r="A2917">
        <v>1214</v>
      </c>
      <c r="B2917" s="9">
        <v>43578</v>
      </c>
      <c r="C2917" s="50" t="str">
        <f t="shared" si="360"/>
        <v>N</v>
      </c>
      <c r="D2917" s="52">
        <f>_xlfn.XLOOKUP(B2917,Cal_Date!B:B,Cal_Date!A:A,0)</f>
        <v>4</v>
      </c>
      <c r="E2917">
        <v>2019</v>
      </c>
      <c r="F2917" t="s">
        <v>122</v>
      </c>
      <c r="G2917" t="s">
        <v>129</v>
      </c>
      <c r="H2917" t="s">
        <v>14</v>
      </c>
      <c r="I2917" t="s">
        <v>13</v>
      </c>
      <c r="J2917" t="s">
        <v>15</v>
      </c>
      <c r="K2917" t="s">
        <v>43</v>
      </c>
      <c r="L2917">
        <v>1</v>
      </c>
      <c r="M2917">
        <v>1004</v>
      </c>
      <c r="O2917" t="s">
        <v>28</v>
      </c>
      <c r="R2917" t="s">
        <v>44</v>
      </c>
      <c r="S2917" s="49" t="str">
        <f t="shared" si="361"/>
        <v>Card</v>
      </c>
      <c r="T2917" s="3">
        <v>0.03</v>
      </c>
      <c r="U2917" s="2">
        <v>6.8900000000000006</v>
      </c>
      <c r="V2917" s="2">
        <v>2.12</v>
      </c>
      <c r="W2917" s="54">
        <f>_xlfn.XLOOKUP(M2917,Market!A:A,Market!F:F,0)</f>
        <v>0.06</v>
      </c>
      <c r="X2917" s="55">
        <f t="shared" si="362"/>
        <v>0.20670000000000002</v>
      </c>
      <c r="Y2917" s="55">
        <f t="shared" si="363"/>
        <v>4.7700000000000005</v>
      </c>
      <c r="Z2917" s="54">
        <f t="shared" si="364"/>
        <v>0.69230769230769229</v>
      </c>
      <c r="AA2917" s="49" t="str">
        <f t="shared" ca="1" si="365"/>
        <v>N</v>
      </c>
      <c r="AB2917" s="49">
        <f t="shared" ca="1" si="366"/>
        <v>5</v>
      </c>
      <c r="AC2917" s="49" t="str">
        <f t="shared" ca="1" si="367"/>
        <v>N</v>
      </c>
    </row>
    <row r="2918" spans="1:29" x14ac:dyDescent="0.25">
      <c r="A2918">
        <v>1215</v>
      </c>
      <c r="B2918" s="9">
        <v>43578</v>
      </c>
      <c r="C2918" s="50" t="str">
        <f t="shared" si="360"/>
        <v>N</v>
      </c>
      <c r="D2918" s="52">
        <f>_xlfn.XLOOKUP(B2918,Cal_Date!B:B,Cal_Date!A:A,0)</f>
        <v>4</v>
      </c>
      <c r="E2918">
        <v>2019</v>
      </c>
      <c r="F2918" t="s">
        <v>122</v>
      </c>
      <c r="G2918" t="s">
        <v>129</v>
      </c>
      <c r="H2918" t="s">
        <v>11</v>
      </c>
      <c r="I2918" t="s">
        <v>11</v>
      </c>
      <c r="J2918" t="s">
        <v>15</v>
      </c>
      <c r="K2918" t="s">
        <v>42</v>
      </c>
      <c r="L2918">
        <v>1</v>
      </c>
      <c r="M2918">
        <v>1003</v>
      </c>
      <c r="O2918" t="s">
        <v>25</v>
      </c>
      <c r="R2918" t="s">
        <v>44</v>
      </c>
      <c r="S2918" s="49" t="str">
        <f t="shared" si="361"/>
        <v>Card</v>
      </c>
      <c r="T2918" s="3">
        <v>0.03</v>
      </c>
      <c r="U2918" s="2">
        <v>2.6500000000000004</v>
      </c>
      <c r="V2918" s="2">
        <v>0.87</v>
      </c>
      <c r="W2918" s="54">
        <f>_xlfn.XLOOKUP(M2918,Market!A:A,Market!F:F,0)</f>
        <v>0.06</v>
      </c>
      <c r="X2918" s="55">
        <f t="shared" si="362"/>
        <v>7.9500000000000001E-2</v>
      </c>
      <c r="Y2918" s="55">
        <f t="shared" si="363"/>
        <v>1.7800000000000002</v>
      </c>
      <c r="Z2918" s="54">
        <f t="shared" si="364"/>
        <v>0.67169811320754713</v>
      </c>
      <c r="AA2918" s="49" t="str">
        <f t="shared" ca="1" si="365"/>
        <v>N</v>
      </c>
      <c r="AB2918" s="49">
        <f t="shared" ca="1" si="366"/>
        <v>5</v>
      </c>
      <c r="AC2918" s="49" t="str">
        <f t="shared" ca="1" si="367"/>
        <v>N</v>
      </c>
    </row>
    <row r="2919" spans="1:29" x14ac:dyDescent="0.25">
      <c r="A2919">
        <v>1216</v>
      </c>
      <c r="B2919" s="9">
        <v>43578</v>
      </c>
      <c r="C2919" s="50" t="str">
        <f t="shared" si="360"/>
        <v>N</v>
      </c>
      <c r="D2919" s="52">
        <f>_xlfn.XLOOKUP(B2919,Cal_Date!B:B,Cal_Date!A:A,0)</f>
        <v>4</v>
      </c>
      <c r="E2919">
        <v>2019</v>
      </c>
      <c r="F2919" t="s">
        <v>122</v>
      </c>
      <c r="G2919" t="s">
        <v>129</v>
      </c>
      <c r="H2919" t="s">
        <v>11</v>
      </c>
      <c r="I2919" t="s">
        <v>11</v>
      </c>
      <c r="J2919" t="s">
        <v>15</v>
      </c>
      <c r="K2919" t="s">
        <v>42</v>
      </c>
      <c r="L2919">
        <v>2</v>
      </c>
      <c r="M2919">
        <v>1002</v>
      </c>
      <c r="O2919" t="s">
        <v>28</v>
      </c>
      <c r="R2919" t="s">
        <v>44</v>
      </c>
      <c r="S2919" s="49" t="str">
        <f t="shared" si="361"/>
        <v>Card</v>
      </c>
      <c r="T2919" s="3">
        <v>0.03</v>
      </c>
      <c r="U2919" s="2">
        <v>5.3000000000000007</v>
      </c>
      <c r="V2919" s="2">
        <v>1.74</v>
      </c>
      <c r="W2919" s="54">
        <f>_xlfn.XLOOKUP(M2919,Market!A:A,Market!F:F,0)</f>
        <v>0.06</v>
      </c>
      <c r="X2919" s="55">
        <f t="shared" si="362"/>
        <v>0.159</v>
      </c>
      <c r="Y2919" s="55">
        <f t="shared" si="363"/>
        <v>3.5600000000000005</v>
      </c>
      <c r="Z2919" s="54">
        <f t="shared" si="364"/>
        <v>0.67169811320754713</v>
      </c>
      <c r="AA2919" s="49" t="str">
        <f t="shared" ca="1" si="365"/>
        <v>N</v>
      </c>
      <c r="AB2919" s="49">
        <f t="shared" ca="1" si="366"/>
        <v>5</v>
      </c>
      <c r="AC2919" s="49" t="str">
        <f t="shared" ca="1" si="367"/>
        <v>N</v>
      </c>
    </row>
    <row r="2920" spans="1:29" x14ac:dyDescent="0.25">
      <c r="A2920">
        <v>1217</v>
      </c>
      <c r="B2920" s="9">
        <v>43578</v>
      </c>
      <c r="C2920" s="50" t="str">
        <f t="shared" si="360"/>
        <v>N</v>
      </c>
      <c r="D2920" s="52">
        <f>_xlfn.XLOOKUP(B2920,Cal_Date!B:B,Cal_Date!A:A,0)</f>
        <v>4</v>
      </c>
      <c r="E2920">
        <v>2019</v>
      </c>
      <c r="F2920" t="s">
        <v>122</v>
      </c>
      <c r="G2920" t="s">
        <v>129</v>
      </c>
      <c r="H2920" t="s">
        <v>11</v>
      </c>
      <c r="I2920" t="s">
        <v>13</v>
      </c>
      <c r="J2920" t="s">
        <v>15</v>
      </c>
      <c r="K2920" t="s">
        <v>42</v>
      </c>
      <c r="L2920">
        <v>1</v>
      </c>
      <c r="M2920">
        <v>1007</v>
      </c>
      <c r="O2920" t="s">
        <v>28</v>
      </c>
      <c r="R2920" t="s">
        <v>44</v>
      </c>
      <c r="S2920" s="49" t="str">
        <f t="shared" si="361"/>
        <v>Card</v>
      </c>
      <c r="T2920" s="3">
        <v>0.03</v>
      </c>
      <c r="U2920" s="2">
        <v>2.7225000000000001</v>
      </c>
      <c r="V2920" s="2">
        <v>1.42</v>
      </c>
      <c r="W2920" s="54">
        <f>_xlfn.XLOOKUP(M2920,Market!A:A,Market!F:F,0)</f>
        <v>8.8999999999999996E-2</v>
      </c>
      <c r="X2920" s="55">
        <f t="shared" si="362"/>
        <v>8.1674999999999998E-2</v>
      </c>
      <c r="Y2920" s="55">
        <f t="shared" si="363"/>
        <v>1.3025000000000002</v>
      </c>
      <c r="Z2920" s="54">
        <f t="shared" si="364"/>
        <v>0.47842056932966032</v>
      </c>
      <c r="AA2920" s="49" t="str">
        <f t="shared" ca="1" si="365"/>
        <v>N</v>
      </c>
      <c r="AB2920" s="49">
        <f t="shared" ca="1" si="366"/>
        <v>5</v>
      </c>
      <c r="AC2920" s="49" t="str">
        <f t="shared" ca="1" si="367"/>
        <v>N</v>
      </c>
    </row>
    <row r="2921" spans="1:29" x14ac:dyDescent="0.25">
      <c r="A2921">
        <v>1218</v>
      </c>
      <c r="B2921" s="9">
        <v>43578</v>
      </c>
      <c r="C2921" s="50" t="str">
        <f t="shared" si="360"/>
        <v>N</v>
      </c>
      <c r="D2921" s="52">
        <f>_xlfn.XLOOKUP(B2921,Cal_Date!B:B,Cal_Date!A:A,0)</f>
        <v>4</v>
      </c>
      <c r="E2921">
        <v>2019</v>
      </c>
      <c r="F2921" t="s">
        <v>122</v>
      </c>
      <c r="G2921" t="s">
        <v>129</v>
      </c>
      <c r="H2921" t="s">
        <v>11</v>
      </c>
      <c r="I2921" t="s">
        <v>11</v>
      </c>
      <c r="J2921" t="s">
        <v>15</v>
      </c>
      <c r="K2921" t="s">
        <v>42</v>
      </c>
      <c r="L2921">
        <v>1</v>
      </c>
      <c r="M2921">
        <v>1008</v>
      </c>
      <c r="O2921" t="s">
        <v>28</v>
      </c>
      <c r="R2921" t="s">
        <v>44</v>
      </c>
      <c r="S2921" s="49" t="str">
        <f t="shared" si="361"/>
        <v>Card</v>
      </c>
      <c r="T2921" s="3">
        <v>0.03</v>
      </c>
      <c r="U2921" s="2">
        <v>2.7225000000000001</v>
      </c>
      <c r="V2921" s="2">
        <v>0.87</v>
      </c>
      <c r="W2921" s="54">
        <f>_xlfn.XLOOKUP(M2921,Market!A:A,Market!F:F,0)</f>
        <v>8.8999999999999996E-2</v>
      </c>
      <c r="X2921" s="55">
        <f t="shared" si="362"/>
        <v>8.1674999999999998E-2</v>
      </c>
      <c r="Y2921" s="55">
        <f t="shared" si="363"/>
        <v>1.8525</v>
      </c>
      <c r="Z2921" s="54">
        <f t="shared" si="364"/>
        <v>0.68044077134986225</v>
      </c>
      <c r="AA2921" s="49" t="str">
        <f t="shared" ca="1" si="365"/>
        <v>N</v>
      </c>
      <c r="AB2921" s="49">
        <f t="shared" ca="1" si="366"/>
        <v>5</v>
      </c>
      <c r="AC2921" s="49" t="str">
        <f t="shared" ca="1" si="367"/>
        <v>N</v>
      </c>
    </row>
    <row r="2922" spans="1:29" x14ac:dyDescent="0.25">
      <c r="A2922">
        <v>1219</v>
      </c>
      <c r="B2922" s="9">
        <v>43578</v>
      </c>
      <c r="C2922" s="50" t="str">
        <f t="shared" si="360"/>
        <v>N</v>
      </c>
      <c r="D2922" s="52">
        <f>_xlfn.XLOOKUP(B2922,Cal_Date!B:B,Cal_Date!A:A,0)</f>
        <v>4</v>
      </c>
      <c r="E2922">
        <v>2019</v>
      </c>
      <c r="F2922" t="s">
        <v>122</v>
      </c>
      <c r="G2922" t="s">
        <v>129</v>
      </c>
      <c r="H2922" t="s">
        <v>11</v>
      </c>
      <c r="I2922" t="s">
        <v>11</v>
      </c>
      <c r="J2922" t="s">
        <v>15</v>
      </c>
      <c r="K2922" t="s">
        <v>42</v>
      </c>
      <c r="L2922">
        <v>1</v>
      </c>
      <c r="M2922">
        <v>1008</v>
      </c>
      <c r="O2922" t="s">
        <v>28</v>
      </c>
      <c r="R2922" t="s">
        <v>44</v>
      </c>
      <c r="S2922" s="49" t="str">
        <f t="shared" si="361"/>
        <v>Card</v>
      </c>
      <c r="T2922" s="3">
        <v>0.03</v>
      </c>
      <c r="U2922" s="2">
        <v>2.7225000000000001</v>
      </c>
      <c r="V2922" s="2">
        <v>0.87</v>
      </c>
      <c r="W2922" s="54">
        <f>_xlfn.XLOOKUP(M2922,Market!A:A,Market!F:F,0)</f>
        <v>8.8999999999999996E-2</v>
      </c>
      <c r="X2922" s="55">
        <f t="shared" si="362"/>
        <v>8.1674999999999998E-2</v>
      </c>
      <c r="Y2922" s="55">
        <f t="shared" si="363"/>
        <v>1.8525</v>
      </c>
      <c r="Z2922" s="54">
        <f t="shared" si="364"/>
        <v>0.68044077134986225</v>
      </c>
      <c r="AA2922" s="49" t="str">
        <f t="shared" ca="1" si="365"/>
        <v>N</v>
      </c>
      <c r="AB2922" s="49">
        <f t="shared" ca="1" si="366"/>
        <v>5</v>
      </c>
      <c r="AC2922" s="49" t="str">
        <f t="shared" ca="1" si="367"/>
        <v>N</v>
      </c>
    </row>
    <row r="2923" spans="1:29" x14ac:dyDescent="0.25">
      <c r="A2923">
        <v>1220</v>
      </c>
      <c r="B2923" s="9">
        <v>43578</v>
      </c>
      <c r="C2923" s="50" t="str">
        <f t="shared" si="360"/>
        <v>N</v>
      </c>
      <c r="D2923" s="52">
        <f>_xlfn.XLOOKUP(B2923,Cal_Date!B:B,Cal_Date!A:A,0)</f>
        <v>4</v>
      </c>
      <c r="E2923">
        <v>2019</v>
      </c>
      <c r="F2923" t="s">
        <v>122</v>
      </c>
      <c r="G2923" t="s">
        <v>129</v>
      </c>
      <c r="H2923" t="s">
        <v>11</v>
      </c>
      <c r="I2923" t="s">
        <v>11</v>
      </c>
      <c r="J2923" t="s">
        <v>15</v>
      </c>
      <c r="K2923" t="s">
        <v>42</v>
      </c>
      <c r="L2923">
        <v>1</v>
      </c>
      <c r="M2923">
        <v>1000</v>
      </c>
      <c r="O2923" t="s">
        <v>25</v>
      </c>
      <c r="R2923" t="s">
        <v>44</v>
      </c>
      <c r="S2923" s="49" t="str">
        <f t="shared" si="361"/>
        <v>Card</v>
      </c>
      <c r="T2923" s="3">
        <v>0.03</v>
      </c>
      <c r="U2923" s="2">
        <v>2.7</v>
      </c>
      <c r="V2923" s="2">
        <v>0.87</v>
      </c>
      <c r="W2923" s="54">
        <f>_xlfn.XLOOKUP(M2923,Market!A:A,Market!F:F,0)</f>
        <v>0.08</v>
      </c>
      <c r="X2923" s="55">
        <f t="shared" si="362"/>
        <v>8.1000000000000003E-2</v>
      </c>
      <c r="Y2923" s="55">
        <f t="shared" si="363"/>
        <v>1.83</v>
      </c>
      <c r="Z2923" s="54">
        <f t="shared" si="364"/>
        <v>0.67777777777777781</v>
      </c>
      <c r="AA2923" s="49" t="str">
        <f t="shared" ca="1" si="365"/>
        <v>N</v>
      </c>
      <c r="AB2923" s="49">
        <f t="shared" ca="1" si="366"/>
        <v>5</v>
      </c>
      <c r="AC2923" s="49" t="str">
        <f t="shared" ca="1" si="367"/>
        <v>N</v>
      </c>
    </row>
    <row r="2924" spans="1:29" x14ac:dyDescent="0.25">
      <c r="A2924">
        <v>1221</v>
      </c>
      <c r="B2924" s="9">
        <v>43578</v>
      </c>
      <c r="C2924" s="50" t="str">
        <f t="shared" si="360"/>
        <v>N</v>
      </c>
      <c r="D2924" s="52">
        <f>_xlfn.XLOOKUP(B2924,Cal_Date!B:B,Cal_Date!A:A,0)</f>
        <v>4</v>
      </c>
      <c r="E2924">
        <v>2019</v>
      </c>
      <c r="F2924" t="s">
        <v>122</v>
      </c>
      <c r="G2924" t="s">
        <v>129</v>
      </c>
      <c r="H2924" t="s">
        <v>14</v>
      </c>
      <c r="I2924" t="s">
        <v>18</v>
      </c>
      <c r="J2924" t="s">
        <v>15</v>
      </c>
      <c r="K2924" t="s">
        <v>43</v>
      </c>
      <c r="L2924">
        <v>1</v>
      </c>
      <c r="M2924">
        <v>1000</v>
      </c>
      <c r="O2924" t="s">
        <v>25</v>
      </c>
      <c r="R2924" t="s">
        <v>44</v>
      </c>
      <c r="S2924" s="49" t="str">
        <f t="shared" si="361"/>
        <v>Card</v>
      </c>
      <c r="T2924" s="3">
        <v>0.03</v>
      </c>
      <c r="U2924" s="2">
        <v>7.5600000000000005</v>
      </c>
      <c r="V2924" s="2">
        <v>2.2200000000000002</v>
      </c>
      <c r="W2924" s="54">
        <f>_xlfn.XLOOKUP(M2924,Market!A:A,Market!F:F,0)</f>
        <v>0.08</v>
      </c>
      <c r="X2924" s="55">
        <f t="shared" si="362"/>
        <v>0.2268</v>
      </c>
      <c r="Y2924" s="55">
        <f t="shared" si="363"/>
        <v>5.34</v>
      </c>
      <c r="Z2924" s="54">
        <f t="shared" si="364"/>
        <v>0.70634920634920628</v>
      </c>
      <c r="AA2924" s="49" t="str">
        <f t="shared" ca="1" si="365"/>
        <v>N</v>
      </c>
      <c r="AB2924" s="49">
        <f t="shared" ca="1" si="366"/>
        <v>5</v>
      </c>
      <c r="AC2924" s="49" t="str">
        <f t="shared" ca="1" si="367"/>
        <v>N</v>
      </c>
    </row>
    <row r="2925" spans="1:29" x14ac:dyDescent="0.25">
      <c r="A2925">
        <v>1222</v>
      </c>
      <c r="B2925" s="9">
        <v>43578</v>
      </c>
      <c r="C2925" s="50" t="str">
        <f t="shared" si="360"/>
        <v>N</v>
      </c>
      <c r="D2925" s="52">
        <f>_xlfn.XLOOKUP(B2925,Cal_Date!B:B,Cal_Date!A:A,0)</f>
        <v>4</v>
      </c>
      <c r="E2925">
        <v>2019</v>
      </c>
      <c r="F2925" t="s">
        <v>122</v>
      </c>
      <c r="G2925" t="s">
        <v>129</v>
      </c>
      <c r="H2925" t="s">
        <v>11</v>
      </c>
      <c r="I2925" t="s">
        <v>13</v>
      </c>
      <c r="J2925" t="s">
        <v>15</v>
      </c>
      <c r="K2925" t="s">
        <v>42</v>
      </c>
      <c r="L2925">
        <v>2</v>
      </c>
      <c r="M2925">
        <v>1000</v>
      </c>
      <c r="O2925" t="s">
        <v>25</v>
      </c>
      <c r="R2925" t="s">
        <v>44</v>
      </c>
      <c r="S2925" s="49" t="str">
        <f t="shared" si="361"/>
        <v>Card</v>
      </c>
      <c r="T2925" s="3">
        <v>0.03</v>
      </c>
      <c r="U2925" s="2">
        <v>5.4</v>
      </c>
      <c r="V2925" s="2">
        <v>2.84</v>
      </c>
      <c r="W2925" s="54">
        <f>_xlfn.XLOOKUP(M2925,Market!A:A,Market!F:F,0)</f>
        <v>0.08</v>
      </c>
      <c r="X2925" s="55">
        <f t="shared" si="362"/>
        <v>0.16200000000000001</v>
      </c>
      <c r="Y2925" s="55">
        <f t="shared" si="363"/>
        <v>2.5600000000000005</v>
      </c>
      <c r="Z2925" s="54">
        <f t="shared" si="364"/>
        <v>0.47407407407407415</v>
      </c>
      <c r="AA2925" s="49" t="str">
        <f t="shared" ca="1" si="365"/>
        <v>N</v>
      </c>
      <c r="AB2925" s="49">
        <f t="shared" ca="1" si="366"/>
        <v>5</v>
      </c>
      <c r="AC2925" s="49" t="str">
        <f t="shared" ca="1" si="367"/>
        <v>N</v>
      </c>
    </row>
    <row r="2926" spans="1:29" x14ac:dyDescent="0.25">
      <c r="A2926">
        <v>1223</v>
      </c>
      <c r="B2926" s="9">
        <v>43578</v>
      </c>
      <c r="C2926" s="50" t="str">
        <f t="shared" si="360"/>
        <v>N</v>
      </c>
      <c r="D2926" s="52">
        <f>_xlfn.XLOOKUP(B2926,Cal_Date!B:B,Cal_Date!A:A,0)</f>
        <v>4</v>
      </c>
      <c r="E2926">
        <v>2019</v>
      </c>
      <c r="F2926" t="s">
        <v>122</v>
      </c>
      <c r="G2926" t="s">
        <v>129</v>
      </c>
      <c r="H2926" t="s">
        <v>11</v>
      </c>
      <c r="I2926" t="s">
        <v>11</v>
      </c>
      <c r="J2926" t="s">
        <v>15</v>
      </c>
      <c r="K2926" t="s">
        <v>42</v>
      </c>
      <c r="L2926">
        <v>2</v>
      </c>
      <c r="M2926">
        <v>1001</v>
      </c>
      <c r="O2926" t="s">
        <v>25</v>
      </c>
      <c r="R2926" t="s">
        <v>44</v>
      </c>
      <c r="S2926" s="49" t="str">
        <f t="shared" si="361"/>
        <v>Card</v>
      </c>
      <c r="T2926" s="3">
        <v>0.03</v>
      </c>
      <c r="U2926" s="2">
        <v>5.3000000000000007</v>
      </c>
      <c r="V2926" s="2">
        <v>1.74</v>
      </c>
      <c r="W2926" s="54">
        <f>_xlfn.XLOOKUP(M2926,Market!A:A,Market!F:F,0)</f>
        <v>0.06</v>
      </c>
      <c r="X2926" s="55">
        <f t="shared" si="362"/>
        <v>0.159</v>
      </c>
      <c r="Y2926" s="55">
        <f t="shared" si="363"/>
        <v>3.5600000000000005</v>
      </c>
      <c r="Z2926" s="54">
        <f t="shared" si="364"/>
        <v>0.67169811320754713</v>
      </c>
      <c r="AA2926" s="49" t="str">
        <f t="shared" ca="1" si="365"/>
        <v>N</v>
      </c>
      <c r="AB2926" s="49">
        <f t="shared" ca="1" si="366"/>
        <v>5</v>
      </c>
      <c r="AC2926" s="49" t="str">
        <f t="shared" ca="1" si="367"/>
        <v>N</v>
      </c>
    </row>
    <row r="2927" spans="1:29" x14ac:dyDescent="0.25">
      <c r="A2927">
        <v>1224</v>
      </c>
      <c r="B2927" s="9">
        <v>43578</v>
      </c>
      <c r="C2927" s="50" t="str">
        <f t="shared" si="360"/>
        <v>N</v>
      </c>
      <c r="D2927" s="52">
        <f>_xlfn.XLOOKUP(B2927,Cal_Date!B:B,Cal_Date!A:A,0)</f>
        <v>4</v>
      </c>
      <c r="E2927">
        <v>2019</v>
      </c>
      <c r="F2927" t="s">
        <v>122</v>
      </c>
      <c r="G2927" t="s">
        <v>129</v>
      </c>
      <c r="H2927" t="s">
        <v>11</v>
      </c>
      <c r="I2927" t="s">
        <v>11</v>
      </c>
      <c r="J2927" t="s">
        <v>15</v>
      </c>
      <c r="K2927" t="s">
        <v>42</v>
      </c>
      <c r="L2927">
        <v>1</v>
      </c>
      <c r="M2927">
        <v>1000</v>
      </c>
      <c r="O2927" t="s">
        <v>25</v>
      </c>
      <c r="R2927" t="s">
        <v>44</v>
      </c>
      <c r="S2927" s="49" t="str">
        <f t="shared" si="361"/>
        <v>Card</v>
      </c>
      <c r="T2927" s="3">
        <v>0.03</v>
      </c>
      <c r="U2927" s="2">
        <v>2.7</v>
      </c>
      <c r="V2927" s="2">
        <v>0.87</v>
      </c>
      <c r="W2927" s="54">
        <f>_xlfn.XLOOKUP(M2927,Market!A:A,Market!F:F,0)</f>
        <v>0.08</v>
      </c>
      <c r="X2927" s="55">
        <f t="shared" si="362"/>
        <v>8.1000000000000003E-2</v>
      </c>
      <c r="Y2927" s="55">
        <f t="shared" si="363"/>
        <v>1.83</v>
      </c>
      <c r="Z2927" s="54">
        <f t="shared" si="364"/>
        <v>0.67777777777777781</v>
      </c>
      <c r="AA2927" s="49" t="str">
        <f t="shared" ca="1" si="365"/>
        <v>N</v>
      </c>
      <c r="AB2927" s="49">
        <f t="shared" ca="1" si="366"/>
        <v>5</v>
      </c>
      <c r="AC2927" s="49" t="str">
        <f t="shared" ca="1" si="367"/>
        <v>N</v>
      </c>
    </row>
    <row r="2928" spans="1:29" x14ac:dyDescent="0.25">
      <c r="A2928">
        <v>1225</v>
      </c>
      <c r="B2928" s="9">
        <v>43578</v>
      </c>
      <c r="C2928" s="50" t="str">
        <f t="shared" si="360"/>
        <v>N</v>
      </c>
      <c r="D2928" s="52">
        <f>_xlfn.XLOOKUP(B2928,Cal_Date!B:B,Cal_Date!A:A,0)</f>
        <v>4</v>
      </c>
      <c r="E2928">
        <v>2019</v>
      </c>
      <c r="F2928" t="s">
        <v>122</v>
      </c>
      <c r="G2928" t="s">
        <v>129</v>
      </c>
      <c r="H2928" t="s">
        <v>11</v>
      </c>
      <c r="I2928" t="s">
        <v>11</v>
      </c>
      <c r="J2928" t="s">
        <v>15</v>
      </c>
      <c r="K2928" t="s">
        <v>42</v>
      </c>
      <c r="L2928">
        <v>1</v>
      </c>
      <c r="M2928">
        <v>1000</v>
      </c>
      <c r="O2928" t="s">
        <v>25</v>
      </c>
      <c r="R2928" t="s">
        <v>44</v>
      </c>
      <c r="S2928" s="49" t="str">
        <f t="shared" si="361"/>
        <v>Card</v>
      </c>
      <c r="T2928" s="3">
        <v>0.03</v>
      </c>
      <c r="U2928" s="2">
        <v>2.7</v>
      </c>
      <c r="V2928" s="2">
        <v>0.87</v>
      </c>
      <c r="W2928" s="54">
        <f>_xlfn.XLOOKUP(M2928,Market!A:A,Market!F:F,0)</f>
        <v>0.08</v>
      </c>
      <c r="X2928" s="55">
        <f t="shared" si="362"/>
        <v>8.1000000000000003E-2</v>
      </c>
      <c r="Y2928" s="55">
        <f t="shared" si="363"/>
        <v>1.83</v>
      </c>
      <c r="Z2928" s="54">
        <f t="shared" si="364"/>
        <v>0.67777777777777781</v>
      </c>
      <c r="AA2928" s="49" t="str">
        <f t="shared" ca="1" si="365"/>
        <v>N</v>
      </c>
      <c r="AB2928" s="49">
        <f t="shared" ca="1" si="366"/>
        <v>5</v>
      </c>
      <c r="AC2928" s="49" t="str">
        <f t="shared" ca="1" si="367"/>
        <v>N</v>
      </c>
    </row>
    <row r="2929" spans="1:29" x14ac:dyDescent="0.25">
      <c r="A2929">
        <v>1226</v>
      </c>
      <c r="B2929" s="9">
        <v>43578</v>
      </c>
      <c r="C2929" s="50" t="str">
        <f t="shared" si="360"/>
        <v>N</v>
      </c>
      <c r="D2929" s="52">
        <f>_xlfn.XLOOKUP(B2929,Cal_Date!B:B,Cal_Date!A:A,0)</f>
        <v>4</v>
      </c>
      <c r="E2929">
        <v>2019</v>
      </c>
      <c r="F2929" t="s">
        <v>122</v>
      </c>
      <c r="G2929" t="s">
        <v>129</v>
      </c>
      <c r="H2929" t="s">
        <v>48</v>
      </c>
      <c r="I2929" t="s">
        <v>18</v>
      </c>
      <c r="J2929" t="s">
        <v>10</v>
      </c>
      <c r="K2929" t="s">
        <v>43</v>
      </c>
      <c r="L2929">
        <v>1</v>
      </c>
      <c r="M2929">
        <v>1004</v>
      </c>
      <c r="O2929" t="s">
        <v>28</v>
      </c>
      <c r="R2929" t="s">
        <v>44</v>
      </c>
      <c r="S2929" s="49" t="str">
        <f t="shared" si="361"/>
        <v>Card</v>
      </c>
      <c r="T2929" s="3">
        <v>0.03</v>
      </c>
      <c r="U2929" s="2">
        <v>7.42</v>
      </c>
      <c r="V2929" s="2">
        <v>1.46</v>
      </c>
      <c r="W2929" s="54">
        <f>_xlfn.XLOOKUP(M2929,Market!A:A,Market!F:F,0)</f>
        <v>0.06</v>
      </c>
      <c r="X2929" s="55">
        <f t="shared" si="362"/>
        <v>0.22259999999999999</v>
      </c>
      <c r="Y2929" s="55">
        <f t="shared" si="363"/>
        <v>5.96</v>
      </c>
      <c r="Z2929" s="54">
        <f t="shared" si="364"/>
        <v>0.80323450134770891</v>
      </c>
      <c r="AA2929" s="49" t="str">
        <f t="shared" ca="1" si="365"/>
        <v>N</v>
      </c>
      <c r="AB2929" s="49">
        <f t="shared" ca="1" si="366"/>
        <v>5</v>
      </c>
      <c r="AC2929" s="49" t="str">
        <f t="shared" ca="1" si="367"/>
        <v>N</v>
      </c>
    </row>
    <row r="2930" spans="1:29" x14ac:dyDescent="0.25">
      <c r="A2930">
        <v>1227</v>
      </c>
      <c r="B2930" s="9">
        <v>43578</v>
      </c>
      <c r="C2930" s="50" t="str">
        <f t="shared" si="360"/>
        <v>N</v>
      </c>
      <c r="D2930" s="52">
        <f>_xlfn.XLOOKUP(B2930,Cal_Date!B:B,Cal_Date!A:A,0)</f>
        <v>4</v>
      </c>
      <c r="E2930">
        <v>2019</v>
      </c>
      <c r="F2930" t="s">
        <v>122</v>
      </c>
      <c r="G2930" t="s">
        <v>129</v>
      </c>
      <c r="H2930" t="s">
        <v>48</v>
      </c>
      <c r="I2930" t="s">
        <v>18</v>
      </c>
      <c r="J2930" t="s">
        <v>10</v>
      </c>
      <c r="K2930" t="s">
        <v>43</v>
      </c>
      <c r="L2930">
        <v>2</v>
      </c>
      <c r="M2930">
        <v>1005</v>
      </c>
      <c r="O2930" t="s">
        <v>25</v>
      </c>
      <c r="R2930" t="s">
        <v>44</v>
      </c>
      <c r="S2930" s="49" t="str">
        <f t="shared" si="361"/>
        <v>Card</v>
      </c>
      <c r="T2930" s="3">
        <v>0.03</v>
      </c>
      <c r="U2930" s="2">
        <v>15.245999999999999</v>
      </c>
      <c r="V2930" s="2">
        <v>2.92</v>
      </c>
      <c r="W2930" s="54">
        <f>_xlfn.XLOOKUP(M2930,Market!A:A,Market!F:F,0)</f>
        <v>8.8999999999999996E-2</v>
      </c>
      <c r="X2930" s="55">
        <f t="shared" si="362"/>
        <v>0.45737999999999995</v>
      </c>
      <c r="Y2930" s="55">
        <f t="shared" si="363"/>
        <v>12.325999999999999</v>
      </c>
      <c r="Z2930" s="54">
        <f t="shared" si="364"/>
        <v>0.80847435392889933</v>
      </c>
      <c r="AA2930" s="49" t="str">
        <f t="shared" ca="1" si="365"/>
        <v>N</v>
      </c>
      <c r="AB2930" s="49">
        <f t="shared" ca="1" si="366"/>
        <v>5</v>
      </c>
      <c r="AC2930" s="49" t="str">
        <f t="shared" ca="1" si="367"/>
        <v>N</v>
      </c>
    </row>
    <row r="2931" spans="1:29" x14ac:dyDescent="0.25">
      <c r="A2931">
        <v>1228</v>
      </c>
      <c r="B2931" s="9">
        <v>43578</v>
      </c>
      <c r="C2931" s="50" t="str">
        <f t="shared" si="360"/>
        <v>N</v>
      </c>
      <c r="D2931" s="52">
        <f>_xlfn.XLOOKUP(B2931,Cal_Date!B:B,Cal_Date!A:A,0)</f>
        <v>4</v>
      </c>
      <c r="E2931">
        <v>2019</v>
      </c>
      <c r="F2931" t="s">
        <v>122</v>
      </c>
      <c r="G2931" t="s">
        <v>129</v>
      </c>
      <c r="H2931" t="s">
        <v>11</v>
      </c>
      <c r="I2931" t="s">
        <v>11</v>
      </c>
      <c r="J2931" t="s">
        <v>15</v>
      </c>
      <c r="K2931" t="s">
        <v>42</v>
      </c>
      <c r="L2931">
        <v>1</v>
      </c>
      <c r="M2931">
        <v>1000</v>
      </c>
      <c r="O2931" t="s">
        <v>25</v>
      </c>
      <c r="R2931" t="s">
        <v>44</v>
      </c>
      <c r="S2931" s="49" t="str">
        <f t="shared" si="361"/>
        <v>Card</v>
      </c>
      <c r="T2931" s="3">
        <v>0.03</v>
      </c>
      <c r="U2931" s="2">
        <v>2.7</v>
      </c>
      <c r="V2931" s="2">
        <v>0.87</v>
      </c>
      <c r="W2931" s="54">
        <f>_xlfn.XLOOKUP(M2931,Market!A:A,Market!F:F,0)</f>
        <v>0.08</v>
      </c>
      <c r="X2931" s="55">
        <f t="shared" si="362"/>
        <v>8.1000000000000003E-2</v>
      </c>
      <c r="Y2931" s="55">
        <f t="shared" si="363"/>
        <v>1.83</v>
      </c>
      <c r="Z2931" s="54">
        <f t="shared" si="364"/>
        <v>0.67777777777777781</v>
      </c>
      <c r="AA2931" s="49" t="str">
        <f t="shared" ca="1" si="365"/>
        <v>N</v>
      </c>
      <c r="AB2931" s="49">
        <f t="shared" ca="1" si="366"/>
        <v>5</v>
      </c>
      <c r="AC2931" s="49" t="str">
        <f t="shared" ca="1" si="367"/>
        <v>N</v>
      </c>
    </row>
    <row r="2932" spans="1:29" x14ac:dyDescent="0.25">
      <c r="A2932">
        <v>1229</v>
      </c>
      <c r="B2932" s="9">
        <v>43578</v>
      </c>
      <c r="C2932" s="50" t="str">
        <f t="shared" si="360"/>
        <v>N</v>
      </c>
      <c r="D2932" s="52">
        <f>_xlfn.XLOOKUP(B2932,Cal_Date!B:B,Cal_Date!A:A,0)</f>
        <v>4</v>
      </c>
      <c r="E2932">
        <v>2019</v>
      </c>
      <c r="F2932" t="s">
        <v>122</v>
      </c>
      <c r="G2932" t="s">
        <v>129</v>
      </c>
      <c r="H2932" t="s">
        <v>14</v>
      </c>
      <c r="I2932" t="s">
        <v>18</v>
      </c>
      <c r="J2932" t="s">
        <v>15</v>
      </c>
      <c r="K2932" t="s">
        <v>43</v>
      </c>
      <c r="L2932">
        <v>2</v>
      </c>
      <c r="M2932">
        <v>1006</v>
      </c>
      <c r="O2932" t="s">
        <v>28</v>
      </c>
      <c r="R2932" t="s">
        <v>44</v>
      </c>
      <c r="S2932" s="49" t="str">
        <f t="shared" si="361"/>
        <v>Card</v>
      </c>
      <c r="T2932" s="3">
        <v>0.03</v>
      </c>
      <c r="U2932" s="2">
        <v>14.157</v>
      </c>
      <c r="V2932" s="2">
        <v>4.2</v>
      </c>
      <c r="W2932" s="54">
        <f>_xlfn.XLOOKUP(M2932,Market!A:A,Market!F:F,0)</f>
        <v>8.8999999999999996E-2</v>
      </c>
      <c r="X2932" s="55">
        <f t="shared" si="362"/>
        <v>0.42470999999999998</v>
      </c>
      <c r="Y2932" s="55">
        <f t="shared" si="363"/>
        <v>9.9570000000000007</v>
      </c>
      <c r="Z2932" s="54">
        <f t="shared" si="364"/>
        <v>0.70332697605424888</v>
      </c>
      <c r="AA2932" s="49" t="str">
        <f t="shared" ca="1" si="365"/>
        <v>N</v>
      </c>
      <c r="AB2932" s="49">
        <f t="shared" ca="1" si="366"/>
        <v>5</v>
      </c>
      <c r="AC2932" s="49" t="str">
        <f t="shared" ca="1" si="367"/>
        <v>N</v>
      </c>
    </row>
    <row r="2933" spans="1:29" x14ac:dyDescent="0.25">
      <c r="A2933">
        <v>1230</v>
      </c>
      <c r="B2933" s="9">
        <v>43578</v>
      </c>
      <c r="C2933" s="50" t="str">
        <f t="shared" si="360"/>
        <v>N</v>
      </c>
      <c r="D2933" s="52">
        <f>_xlfn.XLOOKUP(B2933,Cal_Date!B:B,Cal_Date!A:A,0)</f>
        <v>4</v>
      </c>
      <c r="E2933">
        <v>2019</v>
      </c>
      <c r="F2933" t="s">
        <v>122</v>
      </c>
      <c r="G2933" t="s">
        <v>129</v>
      </c>
      <c r="H2933" t="s">
        <v>48</v>
      </c>
      <c r="I2933" t="s">
        <v>18</v>
      </c>
      <c r="J2933" t="s">
        <v>10</v>
      </c>
      <c r="K2933" t="s">
        <v>43</v>
      </c>
      <c r="L2933">
        <v>1</v>
      </c>
      <c r="M2933">
        <v>1000</v>
      </c>
      <c r="O2933" t="s">
        <v>25</v>
      </c>
      <c r="R2933" t="s">
        <v>47</v>
      </c>
      <c r="S2933" s="49" t="str">
        <f t="shared" si="361"/>
        <v>Card</v>
      </c>
      <c r="T2933" s="3">
        <v>3.5000000000000003E-2</v>
      </c>
      <c r="U2933" s="2">
        <v>7.5600000000000005</v>
      </c>
      <c r="V2933" s="2">
        <v>1.46</v>
      </c>
      <c r="W2933" s="54">
        <f>_xlfn.XLOOKUP(M2933,Market!A:A,Market!F:F,0)</f>
        <v>0.08</v>
      </c>
      <c r="X2933" s="55">
        <f t="shared" si="362"/>
        <v>0.26460000000000006</v>
      </c>
      <c r="Y2933" s="55">
        <f t="shared" si="363"/>
        <v>6.1000000000000005</v>
      </c>
      <c r="Z2933" s="54">
        <f t="shared" si="364"/>
        <v>0.80687830687830686</v>
      </c>
      <c r="AA2933" s="49" t="str">
        <f t="shared" ca="1" si="365"/>
        <v>N</v>
      </c>
      <c r="AB2933" s="49">
        <f t="shared" ca="1" si="366"/>
        <v>5</v>
      </c>
      <c r="AC2933" s="49" t="str">
        <f t="shared" ca="1" si="367"/>
        <v>N</v>
      </c>
    </row>
    <row r="2934" spans="1:29" x14ac:dyDescent="0.25">
      <c r="A2934">
        <v>1231</v>
      </c>
      <c r="B2934" s="9">
        <v>43578</v>
      </c>
      <c r="C2934" s="50" t="str">
        <f t="shared" si="360"/>
        <v>N</v>
      </c>
      <c r="D2934" s="52">
        <f>_xlfn.XLOOKUP(B2934,Cal_Date!B:B,Cal_Date!A:A,0)</f>
        <v>4</v>
      </c>
      <c r="E2934">
        <v>2019</v>
      </c>
      <c r="F2934" t="s">
        <v>122</v>
      </c>
      <c r="G2934" t="s">
        <v>129</v>
      </c>
      <c r="H2934" t="s">
        <v>11</v>
      </c>
      <c r="I2934" t="s">
        <v>11</v>
      </c>
      <c r="J2934" t="s">
        <v>15</v>
      </c>
      <c r="K2934" t="s">
        <v>42</v>
      </c>
      <c r="L2934">
        <v>2</v>
      </c>
      <c r="M2934">
        <v>1001</v>
      </c>
      <c r="O2934" t="s">
        <v>25</v>
      </c>
      <c r="R2934" t="s">
        <v>46</v>
      </c>
      <c r="S2934" s="49" t="str">
        <f t="shared" si="361"/>
        <v>Card</v>
      </c>
      <c r="T2934" s="3">
        <v>0.04</v>
      </c>
      <c r="U2934" s="2">
        <v>5.3000000000000007</v>
      </c>
      <c r="V2934" s="2">
        <v>1.74</v>
      </c>
      <c r="W2934" s="54">
        <f>_xlfn.XLOOKUP(M2934,Market!A:A,Market!F:F,0)</f>
        <v>0.06</v>
      </c>
      <c r="X2934" s="55">
        <f t="shared" si="362"/>
        <v>0.21200000000000002</v>
      </c>
      <c r="Y2934" s="55">
        <f t="shared" si="363"/>
        <v>3.5600000000000005</v>
      </c>
      <c r="Z2934" s="54">
        <f t="shared" si="364"/>
        <v>0.67169811320754713</v>
      </c>
      <c r="AA2934" s="49" t="str">
        <f t="shared" ca="1" si="365"/>
        <v>N</v>
      </c>
      <c r="AB2934" s="49">
        <f t="shared" ca="1" si="366"/>
        <v>5</v>
      </c>
      <c r="AC2934" s="49" t="str">
        <f t="shared" ca="1" si="367"/>
        <v>N</v>
      </c>
    </row>
    <row r="2935" spans="1:29" x14ac:dyDescent="0.25">
      <c r="A2935">
        <v>1232</v>
      </c>
      <c r="B2935" s="9">
        <v>43578</v>
      </c>
      <c r="C2935" s="50" t="str">
        <f t="shared" si="360"/>
        <v>N</v>
      </c>
      <c r="D2935" s="52">
        <f>_xlfn.XLOOKUP(B2935,Cal_Date!B:B,Cal_Date!A:A,0)</f>
        <v>4</v>
      </c>
      <c r="E2935">
        <v>2019</v>
      </c>
      <c r="F2935" t="s">
        <v>122</v>
      </c>
      <c r="G2935" t="s">
        <v>129</v>
      </c>
      <c r="H2935" t="s">
        <v>11</v>
      </c>
      <c r="I2935" t="s">
        <v>11</v>
      </c>
      <c r="J2935" t="s">
        <v>15</v>
      </c>
      <c r="K2935" t="s">
        <v>42</v>
      </c>
      <c r="L2935">
        <v>1</v>
      </c>
      <c r="M2935">
        <v>1008</v>
      </c>
      <c r="O2935" t="s">
        <v>28</v>
      </c>
      <c r="R2935" t="s">
        <v>47</v>
      </c>
      <c r="S2935" s="49" t="str">
        <f t="shared" si="361"/>
        <v>Card</v>
      </c>
      <c r="T2935" s="3">
        <v>3.5000000000000003E-2</v>
      </c>
      <c r="U2935" s="2">
        <v>2.7225000000000001</v>
      </c>
      <c r="V2935" s="2">
        <v>0.87</v>
      </c>
      <c r="W2935" s="54">
        <f>_xlfn.XLOOKUP(M2935,Market!A:A,Market!F:F,0)</f>
        <v>8.8999999999999996E-2</v>
      </c>
      <c r="X2935" s="55">
        <f t="shared" si="362"/>
        <v>9.5287500000000011E-2</v>
      </c>
      <c r="Y2935" s="55">
        <f t="shared" si="363"/>
        <v>1.8525</v>
      </c>
      <c r="Z2935" s="54">
        <f t="shared" si="364"/>
        <v>0.68044077134986225</v>
      </c>
      <c r="AA2935" s="49" t="str">
        <f t="shared" ca="1" si="365"/>
        <v>N</v>
      </c>
      <c r="AB2935" s="49">
        <f t="shared" ca="1" si="366"/>
        <v>5</v>
      </c>
      <c r="AC2935" s="49" t="str">
        <f t="shared" ca="1" si="367"/>
        <v>N</v>
      </c>
    </row>
    <row r="2936" spans="1:29" x14ac:dyDescent="0.25">
      <c r="A2936">
        <v>1233</v>
      </c>
      <c r="B2936" s="9">
        <v>43578</v>
      </c>
      <c r="C2936" s="50" t="str">
        <f t="shared" si="360"/>
        <v>N</v>
      </c>
      <c r="D2936" s="52">
        <f>_xlfn.XLOOKUP(B2936,Cal_Date!B:B,Cal_Date!A:A,0)</f>
        <v>4</v>
      </c>
      <c r="E2936">
        <v>2019</v>
      </c>
      <c r="F2936" t="s">
        <v>122</v>
      </c>
      <c r="G2936" t="s">
        <v>129</v>
      </c>
      <c r="H2936" t="s">
        <v>11</v>
      </c>
      <c r="I2936" t="s">
        <v>13</v>
      </c>
      <c r="J2936" t="s">
        <v>15</v>
      </c>
      <c r="K2936" t="s">
        <v>42</v>
      </c>
      <c r="L2936">
        <v>1</v>
      </c>
      <c r="M2936">
        <v>1009</v>
      </c>
      <c r="O2936" t="s">
        <v>28</v>
      </c>
      <c r="R2936" t="s">
        <v>44</v>
      </c>
      <c r="S2936" s="49" t="str">
        <f t="shared" si="361"/>
        <v>Card</v>
      </c>
      <c r="T2936" s="3">
        <v>0.03</v>
      </c>
      <c r="U2936" s="2">
        <v>2.7225000000000001</v>
      </c>
      <c r="V2936" s="2">
        <v>1.42</v>
      </c>
      <c r="W2936" s="54">
        <f>_xlfn.XLOOKUP(M2936,Market!A:A,Market!F:F,0)</f>
        <v>8.8999999999999996E-2</v>
      </c>
      <c r="X2936" s="55">
        <f t="shared" si="362"/>
        <v>8.1674999999999998E-2</v>
      </c>
      <c r="Y2936" s="55">
        <f t="shared" si="363"/>
        <v>1.3025000000000002</v>
      </c>
      <c r="Z2936" s="54">
        <f t="shared" si="364"/>
        <v>0.47842056932966032</v>
      </c>
      <c r="AA2936" s="49" t="str">
        <f t="shared" ca="1" si="365"/>
        <v>N</v>
      </c>
      <c r="AB2936" s="49">
        <f t="shared" ca="1" si="366"/>
        <v>5</v>
      </c>
      <c r="AC2936" s="49" t="str">
        <f t="shared" ca="1" si="367"/>
        <v>N</v>
      </c>
    </row>
    <row r="2937" spans="1:29" x14ac:dyDescent="0.25">
      <c r="A2937">
        <v>1234</v>
      </c>
      <c r="B2937" s="9">
        <v>43578</v>
      </c>
      <c r="C2937" s="50" t="str">
        <f t="shared" si="360"/>
        <v>N</v>
      </c>
      <c r="D2937" s="52">
        <f>_xlfn.XLOOKUP(B2937,Cal_Date!B:B,Cal_Date!A:A,0)</f>
        <v>4</v>
      </c>
      <c r="E2937">
        <v>2019</v>
      </c>
      <c r="F2937" t="s">
        <v>122</v>
      </c>
      <c r="G2937" t="s">
        <v>129</v>
      </c>
      <c r="H2937" t="s">
        <v>48</v>
      </c>
      <c r="I2937" t="s">
        <v>18</v>
      </c>
      <c r="J2937" t="s">
        <v>10</v>
      </c>
      <c r="K2937" t="s">
        <v>43</v>
      </c>
      <c r="L2937">
        <v>1</v>
      </c>
      <c r="M2937">
        <v>1001</v>
      </c>
      <c r="O2937" t="s">
        <v>25</v>
      </c>
      <c r="R2937" t="s">
        <v>44</v>
      </c>
      <c r="S2937" s="49" t="str">
        <f t="shared" si="361"/>
        <v>Card</v>
      </c>
      <c r="T2937" s="3">
        <v>0.03</v>
      </c>
      <c r="U2937" s="2">
        <v>7.42</v>
      </c>
      <c r="V2937" s="2">
        <v>1.46</v>
      </c>
      <c r="W2937" s="54">
        <f>_xlfn.XLOOKUP(M2937,Market!A:A,Market!F:F,0)</f>
        <v>0.06</v>
      </c>
      <c r="X2937" s="55">
        <f t="shared" si="362"/>
        <v>0.22259999999999999</v>
      </c>
      <c r="Y2937" s="55">
        <f t="shared" si="363"/>
        <v>5.96</v>
      </c>
      <c r="Z2937" s="54">
        <f t="shared" si="364"/>
        <v>0.80323450134770891</v>
      </c>
      <c r="AA2937" s="49" t="str">
        <f t="shared" ca="1" si="365"/>
        <v>N</v>
      </c>
      <c r="AB2937" s="49">
        <f t="shared" ca="1" si="366"/>
        <v>5</v>
      </c>
      <c r="AC2937" s="49" t="str">
        <f t="shared" ca="1" si="367"/>
        <v>N</v>
      </c>
    </row>
    <row r="2938" spans="1:29" x14ac:dyDescent="0.25">
      <c r="A2938">
        <v>1235</v>
      </c>
      <c r="B2938" s="9">
        <v>43578</v>
      </c>
      <c r="C2938" s="50" t="str">
        <f t="shared" si="360"/>
        <v>N</v>
      </c>
      <c r="D2938" s="52">
        <f>_xlfn.XLOOKUP(B2938,Cal_Date!B:B,Cal_Date!A:A,0)</f>
        <v>4</v>
      </c>
      <c r="E2938">
        <v>2019</v>
      </c>
      <c r="F2938" t="s">
        <v>122</v>
      </c>
      <c r="G2938" t="s">
        <v>129</v>
      </c>
      <c r="H2938" t="s">
        <v>48</v>
      </c>
      <c r="I2938" t="s">
        <v>18</v>
      </c>
      <c r="J2938" t="s">
        <v>10</v>
      </c>
      <c r="K2938" t="s">
        <v>43</v>
      </c>
      <c r="L2938">
        <v>1</v>
      </c>
      <c r="M2938">
        <v>1001</v>
      </c>
      <c r="O2938" t="s">
        <v>25</v>
      </c>
      <c r="R2938" t="s">
        <v>44</v>
      </c>
      <c r="S2938" s="49" t="str">
        <f t="shared" si="361"/>
        <v>Card</v>
      </c>
      <c r="T2938" s="3">
        <v>0.03</v>
      </c>
      <c r="U2938" s="2">
        <v>7.42</v>
      </c>
      <c r="V2938" s="2">
        <v>1.46</v>
      </c>
      <c r="W2938" s="54">
        <f>_xlfn.XLOOKUP(M2938,Market!A:A,Market!F:F,0)</f>
        <v>0.06</v>
      </c>
      <c r="X2938" s="55">
        <f t="shared" si="362"/>
        <v>0.22259999999999999</v>
      </c>
      <c r="Y2938" s="55">
        <f t="shared" si="363"/>
        <v>5.96</v>
      </c>
      <c r="Z2938" s="54">
        <f t="shared" si="364"/>
        <v>0.80323450134770891</v>
      </c>
      <c r="AA2938" s="49" t="str">
        <f t="shared" ca="1" si="365"/>
        <v>N</v>
      </c>
      <c r="AB2938" s="49">
        <f t="shared" ca="1" si="366"/>
        <v>5</v>
      </c>
      <c r="AC2938" s="49" t="str">
        <f t="shared" ca="1" si="367"/>
        <v>N</v>
      </c>
    </row>
    <row r="2939" spans="1:29" x14ac:dyDescent="0.25">
      <c r="A2939">
        <v>1236</v>
      </c>
      <c r="B2939" s="9">
        <v>43578</v>
      </c>
      <c r="C2939" s="50" t="str">
        <f t="shared" si="360"/>
        <v>N</v>
      </c>
      <c r="D2939" s="52">
        <f>_xlfn.XLOOKUP(B2939,Cal_Date!B:B,Cal_Date!A:A,0)</f>
        <v>4</v>
      </c>
      <c r="E2939">
        <v>2019</v>
      </c>
      <c r="F2939" t="s">
        <v>122</v>
      </c>
      <c r="G2939" t="s">
        <v>129</v>
      </c>
      <c r="H2939" t="s">
        <v>48</v>
      </c>
      <c r="I2939" t="s">
        <v>18</v>
      </c>
      <c r="J2939" t="s">
        <v>10</v>
      </c>
      <c r="K2939" t="s">
        <v>43</v>
      </c>
      <c r="L2939">
        <v>2</v>
      </c>
      <c r="M2939">
        <v>1001</v>
      </c>
      <c r="O2939" t="s">
        <v>25</v>
      </c>
      <c r="R2939" t="s">
        <v>44</v>
      </c>
      <c r="S2939" s="49" t="str">
        <f t="shared" si="361"/>
        <v>Card</v>
      </c>
      <c r="T2939" s="3">
        <v>0.03</v>
      </c>
      <c r="U2939" s="2">
        <v>14.84</v>
      </c>
      <c r="V2939" s="2">
        <v>2.92</v>
      </c>
      <c r="W2939" s="54">
        <f>_xlfn.XLOOKUP(M2939,Market!A:A,Market!F:F,0)</f>
        <v>0.06</v>
      </c>
      <c r="X2939" s="55">
        <f t="shared" si="362"/>
        <v>0.44519999999999998</v>
      </c>
      <c r="Y2939" s="55">
        <f t="shared" si="363"/>
        <v>11.92</v>
      </c>
      <c r="Z2939" s="54">
        <f t="shared" si="364"/>
        <v>0.80323450134770891</v>
      </c>
      <c r="AA2939" s="49" t="str">
        <f t="shared" ca="1" si="365"/>
        <v>N</v>
      </c>
      <c r="AB2939" s="49">
        <f t="shared" ca="1" si="366"/>
        <v>5</v>
      </c>
      <c r="AC2939" s="49" t="str">
        <f t="shared" ca="1" si="367"/>
        <v>N</v>
      </c>
    </row>
    <row r="2940" spans="1:29" x14ac:dyDescent="0.25">
      <c r="A2940">
        <v>1237</v>
      </c>
      <c r="B2940" s="9">
        <v>43578</v>
      </c>
      <c r="C2940" s="50" t="str">
        <f t="shared" si="360"/>
        <v>N</v>
      </c>
      <c r="D2940" s="52">
        <f>_xlfn.XLOOKUP(B2940,Cal_Date!B:B,Cal_Date!A:A,0)</f>
        <v>4</v>
      </c>
      <c r="E2940">
        <v>2019</v>
      </c>
      <c r="F2940" t="s">
        <v>122</v>
      </c>
      <c r="G2940" t="s">
        <v>129</v>
      </c>
      <c r="H2940" t="s">
        <v>14</v>
      </c>
      <c r="I2940" t="s">
        <v>18</v>
      </c>
      <c r="J2940" t="s">
        <v>15</v>
      </c>
      <c r="K2940" t="s">
        <v>43</v>
      </c>
      <c r="L2940">
        <v>1</v>
      </c>
      <c r="M2940">
        <v>1002</v>
      </c>
      <c r="O2940" t="s">
        <v>28</v>
      </c>
      <c r="R2940" t="s">
        <v>44</v>
      </c>
      <c r="S2940" s="49" t="str">
        <f t="shared" si="361"/>
        <v>Card</v>
      </c>
      <c r="T2940" s="3">
        <v>0.03</v>
      </c>
      <c r="U2940" s="2">
        <v>6.8900000000000006</v>
      </c>
      <c r="V2940" s="2">
        <v>2.1</v>
      </c>
      <c r="W2940" s="54">
        <f>_xlfn.XLOOKUP(M2940,Market!A:A,Market!F:F,0)</f>
        <v>0.06</v>
      </c>
      <c r="X2940" s="55">
        <f t="shared" si="362"/>
        <v>0.20670000000000002</v>
      </c>
      <c r="Y2940" s="55">
        <f t="shared" si="363"/>
        <v>4.7900000000000009</v>
      </c>
      <c r="Z2940" s="54">
        <f t="shared" si="364"/>
        <v>0.69521044992743108</v>
      </c>
      <c r="AA2940" s="49" t="str">
        <f t="shared" ca="1" si="365"/>
        <v>N</v>
      </c>
      <c r="AB2940" s="49">
        <f t="shared" ca="1" si="366"/>
        <v>5</v>
      </c>
      <c r="AC2940" s="49" t="str">
        <f t="shared" ca="1" si="367"/>
        <v>N</v>
      </c>
    </row>
    <row r="2941" spans="1:29" x14ac:dyDescent="0.25">
      <c r="A2941">
        <v>1238</v>
      </c>
      <c r="B2941" s="9">
        <v>43578</v>
      </c>
      <c r="C2941" s="50" t="str">
        <f t="shared" si="360"/>
        <v>N</v>
      </c>
      <c r="D2941" s="52">
        <f>_xlfn.XLOOKUP(B2941,Cal_Date!B:B,Cal_Date!A:A,0)</f>
        <v>4</v>
      </c>
      <c r="E2941">
        <v>2019</v>
      </c>
      <c r="F2941" t="s">
        <v>122</v>
      </c>
      <c r="G2941" t="s">
        <v>129</v>
      </c>
      <c r="H2941" t="s">
        <v>11</v>
      </c>
      <c r="I2941" t="s">
        <v>13</v>
      </c>
      <c r="J2941" t="s">
        <v>15</v>
      </c>
      <c r="K2941" t="s">
        <v>42</v>
      </c>
      <c r="L2941">
        <v>1</v>
      </c>
      <c r="M2941">
        <v>1003</v>
      </c>
      <c r="O2941" t="s">
        <v>25</v>
      </c>
      <c r="R2941" t="s">
        <v>44</v>
      </c>
      <c r="S2941" s="49" t="str">
        <f t="shared" si="361"/>
        <v>Card</v>
      </c>
      <c r="T2941" s="3">
        <v>0.03</v>
      </c>
      <c r="U2941" s="2">
        <v>2.6500000000000004</v>
      </c>
      <c r="V2941" s="2">
        <v>1.42</v>
      </c>
      <c r="W2941" s="54">
        <f>_xlfn.XLOOKUP(M2941,Market!A:A,Market!F:F,0)</f>
        <v>0.06</v>
      </c>
      <c r="X2941" s="55">
        <f t="shared" si="362"/>
        <v>7.9500000000000001E-2</v>
      </c>
      <c r="Y2941" s="55">
        <f t="shared" si="363"/>
        <v>1.2300000000000004</v>
      </c>
      <c r="Z2941" s="54">
        <f t="shared" si="364"/>
        <v>0.46415094339622653</v>
      </c>
      <c r="AA2941" s="49" t="str">
        <f t="shared" ca="1" si="365"/>
        <v>N</v>
      </c>
      <c r="AB2941" s="49">
        <f t="shared" ca="1" si="366"/>
        <v>5</v>
      </c>
      <c r="AC2941" s="49" t="str">
        <f t="shared" ca="1" si="367"/>
        <v>N</v>
      </c>
    </row>
    <row r="2942" spans="1:29" x14ac:dyDescent="0.25">
      <c r="A2942">
        <v>1239</v>
      </c>
      <c r="B2942" s="9">
        <v>43578</v>
      </c>
      <c r="C2942" s="50" t="str">
        <f t="shared" si="360"/>
        <v>N</v>
      </c>
      <c r="D2942" s="52">
        <f>_xlfn.XLOOKUP(B2942,Cal_Date!B:B,Cal_Date!A:A,0)</f>
        <v>4</v>
      </c>
      <c r="E2942">
        <v>2019</v>
      </c>
      <c r="F2942" t="s">
        <v>122</v>
      </c>
      <c r="G2942" t="s">
        <v>129</v>
      </c>
      <c r="H2942" t="s">
        <v>11</v>
      </c>
      <c r="I2942" t="s">
        <v>11</v>
      </c>
      <c r="J2942" t="s">
        <v>15</v>
      </c>
      <c r="K2942" t="s">
        <v>42</v>
      </c>
      <c r="L2942">
        <v>1</v>
      </c>
      <c r="M2942">
        <v>1003</v>
      </c>
      <c r="O2942" t="s">
        <v>25</v>
      </c>
      <c r="R2942" t="s">
        <v>44</v>
      </c>
      <c r="S2942" s="49" t="str">
        <f t="shared" si="361"/>
        <v>Card</v>
      </c>
      <c r="T2942" s="3">
        <v>0.03</v>
      </c>
      <c r="U2942" s="2">
        <v>2.6500000000000004</v>
      </c>
      <c r="V2942" s="2">
        <v>0.87</v>
      </c>
      <c r="W2942" s="54">
        <f>_xlfn.XLOOKUP(M2942,Market!A:A,Market!F:F,0)</f>
        <v>0.06</v>
      </c>
      <c r="X2942" s="55">
        <f t="shared" si="362"/>
        <v>7.9500000000000001E-2</v>
      </c>
      <c r="Y2942" s="55">
        <f t="shared" si="363"/>
        <v>1.7800000000000002</v>
      </c>
      <c r="Z2942" s="54">
        <f t="shared" si="364"/>
        <v>0.67169811320754713</v>
      </c>
      <c r="AA2942" s="49" t="str">
        <f t="shared" ca="1" si="365"/>
        <v>N</v>
      </c>
      <c r="AB2942" s="49">
        <f t="shared" ca="1" si="366"/>
        <v>5</v>
      </c>
      <c r="AC2942" s="49" t="str">
        <f t="shared" ca="1" si="367"/>
        <v>N</v>
      </c>
    </row>
    <row r="2943" spans="1:29" x14ac:dyDescent="0.25">
      <c r="A2943">
        <v>1240</v>
      </c>
      <c r="B2943" s="9">
        <v>43579</v>
      </c>
      <c r="C2943" s="50" t="str">
        <f t="shared" si="360"/>
        <v>N</v>
      </c>
      <c r="D2943" s="52">
        <f>_xlfn.XLOOKUP(B2943,Cal_Date!B:B,Cal_Date!A:A,0)</f>
        <v>4</v>
      </c>
      <c r="E2943">
        <v>2019</v>
      </c>
      <c r="F2943" t="s">
        <v>123</v>
      </c>
      <c r="G2943" t="s">
        <v>129</v>
      </c>
      <c r="H2943" t="s">
        <v>11</v>
      </c>
      <c r="I2943" t="s">
        <v>11</v>
      </c>
      <c r="J2943" t="s">
        <v>15</v>
      </c>
      <c r="K2943" t="s">
        <v>42</v>
      </c>
      <c r="L2943">
        <v>1</v>
      </c>
      <c r="M2943">
        <v>1003</v>
      </c>
      <c r="O2943" t="s">
        <v>25</v>
      </c>
      <c r="R2943" t="s">
        <v>44</v>
      </c>
      <c r="S2943" s="49" t="str">
        <f t="shared" si="361"/>
        <v>Card</v>
      </c>
      <c r="T2943" s="3">
        <v>0.03</v>
      </c>
      <c r="U2943" s="2">
        <v>2.6500000000000004</v>
      </c>
      <c r="V2943" s="2">
        <v>0.87</v>
      </c>
      <c r="W2943" s="54">
        <f>_xlfn.XLOOKUP(M2943,Market!A:A,Market!F:F,0)</f>
        <v>0.06</v>
      </c>
      <c r="X2943" s="55">
        <f t="shared" si="362"/>
        <v>7.9500000000000001E-2</v>
      </c>
      <c r="Y2943" s="55">
        <f t="shared" si="363"/>
        <v>1.7800000000000002</v>
      </c>
      <c r="Z2943" s="54">
        <f t="shared" si="364"/>
        <v>0.67169811320754713</v>
      </c>
      <c r="AA2943" s="49" t="str">
        <f t="shared" ca="1" si="365"/>
        <v>N</v>
      </c>
      <c r="AB2943" s="49">
        <f t="shared" ca="1" si="366"/>
        <v>5</v>
      </c>
      <c r="AC2943" s="49" t="str">
        <f t="shared" ca="1" si="367"/>
        <v>N</v>
      </c>
    </row>
    <row r="2944" spans="1:29" x14ac:dyDescent="0.25">
      <c r="A2944">
        <v>1241</v>
      </c>
      <c r="B2944" s="9">
        <v>43579</v>
      </c>
      <c r="C2944" s="50" t="str">
        <f t="shared" si="360"/>
        <v>N</v>
      </c>
      <c r="D2944" s="52">
        <f>_xlfn.XLOOKUP(B2944,Cal_Date!B:B,Cal_Date!A:A,0)</f>
        <v>4</v>
      </c>
      <c r="E2944">
        <v>2019</v>
      </c>
      <c r="F2944" t="s">
        <v>123</v>
      </c>
      <c r="G2944" t="s">
        <v>129</v>
      </c>
      <c r="H2944" t="s">
        <v>11</v>
      </c>
      <c r="I2944" t="s">
        <v>11</v>
      </c>
      <c r="J2944" t="s">
        <v>15</v>
      </c>
      <c r="K2944" t="s">
        <v>42</v>
      </c>
      <c r="L2944">
        <v>1</v>
      </c>
      <c r="M2944">
        <v>1004</v>
      </c>
      <c r="O2944" t="s">
        <v>28</v>
      </c>
      <c r="R2944" t="s">
        <v>44</v>
      </c>
      <c r="S2944" s="49" t="str">
        <f t="shared" si="361"/>
        <v>Card</v>
      </c>
      <c r="T2944" s="3">
        <v>0.03</v>
      </c>
      <c r="U2944" s="2">
        <v>2.6500000000000004</v>
      </c>
      <c r="V2944" s="2">
        <v>0.87</v>
      </c>
      <c r="W2944" s="54">
        <f>_xlfn.XLOOKUP(M2944,Market!A:A,Market!F:F,0)</f>
        <v>0.06</v>
      </c>
      <c r="X2944" s="55">
        <f t="shared" si="362"/>
        <v>7.9500000000000001E-2</v>
      </c>
      <c r="Y2944" s="55">
        <f t="shared" si="363"/>
        <v>1.7800000000000002</v>
      </c>
      <c r="Z2944" s="54">
        <f t="shared" si="364"/>
        <v>0.67169811320754713</v>
      </c>
      <c r="AA2944" s="49" t="str">
        <f t="shared" ca="1" si="365"/>
        <v>N</v>
      </c>
      <c r="AB2944" s="49">
        <f t="shared" ca="1" si="366"/>
        <v>5</v>
      </c>
      <c r="AC2944" s="49" t="str">
        <f t="shared" ca="1" si="367"/>
        <v>N</v>
      </c>
    </row>
    <row r="2945" spans="1:29" x14ac:dyDescent="0.25">
      <c r="A2945">
        <v>1242</v>
      </c>
      <c r="B2945" s="9">
        <v>43579</v>
      </c>
      <c r="C2945" s="50" t="str">
        <f t="shared" si="360"/>
        <v>N</v>
      </c>
      <c r="D2945" s="52">
        <f>_xlfn.XLOOKUP(B2945,Cal_Date!B:B,Cal_Date!A:A,0)</f>
        <v>4</v>
      </c>
      <c r="E2945">
        <v>2019</v>
      </c>
      <c r="F2945" t="s">
        <v>123</v>
      </c>
      <c r="G2945" t="s">
        <v>129</v>
      </c>
      <c r="H2945" t="s">
        <v>11</v>
      </c>
      <c r="I2945" t="s">
        <v>11</v>
      </c>
      <c r="J2945" t="s">
        <v>15</v>
      </c>
      <c r="K2945" t="s">
        <v>42</v>
      </c>
      <c r="L2945">
        <v>2</v>
      </c>
      <c r="M2945">
        <v>1005</v>
      </c>
      <c r="O2945" t="s">
        <v>25</v>
      </c>
      <c r="R2945" t="s">
        <v>44</v>
      </c>
      <c r="S2945" s="49" t="str">
        <f t="shared" si="361"/>
        <v>Card</v>
      </c>
      <c r="T2945" s="3">
        <v>0.03</v>
      </c>
      <c r="U2945" s="2">
        <v>5.4450000000000003</v>
      </c>
      <c r="V2945" s="2">
        <v>1.74</v>
      </c>
      <c r="W2945" s="54">
        <f>_xlfn.XLOOKUP(M2945,Market!A:A,Market!F:F,0)</f>
        <v>8.8999999999999996E-2</v>
      </c>
      <c r="X2945" s="55">
        <f t="shared" si="362"/>
        <v>0.16335</v>
      </c>
      <c r="Y2945" s="55">
        <f t="shared" si="363"/>
        <v>3.7050000000000001</v>
      </c>
      <c r="Z2945" s="54">
        <f t="shared" si="364"/>
        <v>0.68044077134986225</v>
      </c>
      <c r="AA2945" s="49" t="str">
        <f t="shared" ca="1" si="365"/>
        <v>N</v>
      </c>
      <c r="AB2945" s="49">
        <f t="shared" ca="1" si="366"/>
        <v>5</v>
      </c>
      <c r="AC2945" s="49" t="str">
        <f t="shared" ca="1" si="367"/>
        <v>N</v>
      </c>
    </row>
    <row r="2946" spans="1:29" x14ac:dyDescent="0.25">
      <c r="A2946">
        <v>1243</v>
      </c>
      <c r="B2946" s="9">
        <v>43579</v>
      </c>
      <c r="C2946" s="50" t="str">
        <f t="shared" si="360"/>
        <v>N</v>
      </c>
      <c r="D2946" s="52">
        <f>_xlfn.XLOOKUP(B2946,Cal_Date!B:B,Cal_Date!A:A,0)</f>
        <v>4</v>
      </c>
      <c r="E2946">
        <v>2019</v>
      </c>
      <c r="F2946" t="s">
        <v>123</v>
      </c>
      <c r="G2946" t="s">
        <v>129</v>
      </c>
      <c r="H2946" t="s">
        <v>11</v>
      </c>
      <c r="I2946" t="s">
        <v>11</v>
      </c>
      <c r="J2946" t="s">
        <v>15</v>
      </c>
      <c r="K2946" t="s">
        <v>42</v>
      </c>
      <c r="L2946">
        <v>2</v>
      </c>
      <c r="M2946">
        <v>1005</v>
      </c>
      <c r="O2946" t="s">
        <v>25</v>
      </c>
      <c r="R2946" t="s">
        <v>44</v>
      </c>
      <c r="S2946" s="49" t="str">
        <f t="shared" si="361"/>
        <v>Card</v>
      </c>
      <c r="T2946" s="3">
        <v>0.03</v>
      </c>
      <c r="U2946" s="2">
        <v>5.4450000000000003</v>
      </c>
      <c r="V2946" s="2">
        <v>1.74</v>
      </c>
      <c r="W2946" s="54">
        <f>_xlfn.XLOOKUP(M2946,Market!A:A,Market!F:F,0)</f>
        <v>8.8999999999999996E-2</v>
      </c>
      <c r="X2946" s="55">
        <f t="shared" si="362"/>
        <v>0.16335</v>
      </c>
      <c r="Y2946" s="55">
        <f t="shared" si="363"/>
        <v>3.7050000000000001</v>
      </c>
      <c r="Z2946" s="54">
        <f t="shared" si="364"/>
        <v>0.68044077134986225</v>
      </c>
      <c r="AA2946" s="49" t="str">
        <f t="shared" ca="1" si="365"/>
        <v>N</v>
      </c>
      <c r="AB2946" s="49">
        <f t="shared" ca="1" si="366"/>
        <v>5</v>
      </c>
      <c r="AC2946" s="49" t="str">
        <f t="shared" ca="1" si="367"/>
        <v>N</v>
      </c>
    </row>
    <row r="2947" spans="1:29" x14ac:dyDescent="0.25">
      <c r="A2947">
        <v>1244</v>
      </c>
      <c r="B2947" s="9">
        <v>43579</v>
      </c>
      <c r="C2947" s="50" t="str">
        <f t="shared" ref="C2947:C3010" si="368">IF(OR(B2947="04/01/2018"+0,B2947="04/02/2018"+0),"Y","N")</f>
        <v>N</v>
      </c>
      <c r="D2947" s="52">
        <f>_xlfn.XLOOKUP(B2947,Cal_Date!B:B,Cal_Date!A:A,0)</f>
        <v>4</v>
      </c>
      <c r="E2947">
        <v>2019</v>
      </c>
      <c r="F2947" t="s">
        <v>123</v>
      </c>
      <c r="G2947" t="s">
        <v>129</v>
      </c>
      <c r="H2947" t="s">
        <v>48</v>
      </c>
      <c r="I2947" t="s">
        <v>18</v>
      </c>
      <c r="J2947" t="s">
        <v>10</v>
      </c>
      <c r="K2947" t="s">
        <v>43</v>
      </c>
      <c r="L2947">
        <v>1</v>
      </c>
      <c r="M2947">
        <v>1003</v>
      </c>
      <c r="O2947" t="s">
        <v>25</v>
      </c>
      <c r="R2947" t="s">
        <v>44</v>
      </c>
      <c r="S2947" s="49" t="str">
        <f t="shared" ref="S2947:S3010" si="369">IF(R2947="Cash","Cash","Card")</f>
        <v>Card</v>
      </c>
      <c r="T2947" s="3">
        <v>0.03</v>
      </c>
      <c r="U2947" s="2">
        <v>7.42</v>
      </c>
      <c r="V2947" s="2">
        <v>1.46</v>
      </c>
      <c r="W2947" s="54">
        <f>_xlfn.XLOOKUP(M2947,Market!A:A,Market!F:F,0)</f>
        <v>0.06</v>
      </c>
      <c r="X2947" s="55">
        <f t="shared" ref="X2947:X3010" si="370">T2947*U2947</f>
        <v>0.22259999999999999</v>
      </c>
      <c r="Y2947" s="55">
        <f t="shared" ref="Y2947:Y3010" si="371">U2947-V2947</f>
        <v>5.96</v>
      </c>
      <c r="Z2947" s="54">
        <f t="shared" ref="Z2947:Z3010" si="372">Y2947/U2947</f>
        <v>0.80323450134770891</v>
      </c>
      <c r="AA2947" s="49" t="str">
        <f t="shared" ref="AA2947:AA3010" ca="1" si="373">IF(DATEDIF(B2947,TODAY(),"y")&gt;5,"Y","N")</f>
        <v>N</v>
      </c>
      <c r="AB2947" s="49">
        <f t="shared" ref="AB2947:AB3010" ca="1" si="374">DATEDIF(B2947,TODAY(),"y")</f>
        <v>5</v>
      </c>
      <c r="AC2947" s="49" t="str">
        <f t="shared" ref="AC2947:AC3010" ca="1" si="375">IF(AB2947&gt;5,"Y","N")</f>
        <v>N</v>
      </c>
    </row>
    <row r="2948" spans="1:29" x14ac:dyDescent="0.25">
      <c r="A2948">
        <v>1245</v>
      </c>
      <c r="B2948" s="9">
        <v>43579</v>
      </c>
      <c r="C2948" s="50" t="str">
        <f t="shared" si="368"/>
        <v>N</v>
      </c>
      <c r="D2948" s="52">
        <f>_xlfn.XLOOKUP(B2948,Cal_Date!B:B,Cal_Date!A:A,0)</f>
        <v>4</v>
      </c>
      <c r="E2948">
        <v>2019</v>
      </c>
      <c r="F2948" t="s">
        <v>123</v>
      </c>
      <c r="G2948" t="s">
        <v>129</v>
      </c>
      <c r="H2948" t="s">
        <v>14</v>
      </c>
      <c r="I2948" t="s">
        <v>18</v>
      </c>
      <c r="J2948" t="s">
        <v>15</v>
      </c>
      <c r="K2948" t="s">
        <v>43</v>
      </c>
      <c r="L2948">
        <v>1</v>
      </c>
      <c r="M2948">
        <v>1007</v>
      </c>
      <c r="O2948" t="s">
        <v>28</v>
      </c>
      <c r="R2948" t="s">
        <v>44</v>
      </c>
      <c r="S2948" s="49" t="str">
        <f t="shared" si="369"/>
        <v>Card</v>
      </c>
      <c r="T2948" s="3">
        <v>0.03</v>
      </c>
      <c r="U2948" s="2">
        <v>7.6229999999999993</v>
      </c>
      <c r="V2948" s="2">
        <v>2.2200000000000002</v>
      </c>
      <c r="W2948" s="54">
        <f>_xlfn.XLOOKUP(M2948,Market!A:A,Market!F:F,0)</f>
        <v>8.8999999999999996E-2</v>
      </c>
      <c r="X2948" s="55">
        <f t="shared" si="370"/>
        <v>0.22868999999999998</v>
      </c>
      <c r="Y2948" s="55">
        <f t="shared" si="371"/>
        <v>5.4029999999999987</v>
      </c>
      <c r="Z2948" s="54">
        <f t="shared" si="372"/>
        <v>0.7087760724124359</v>
      </c>
      <c r="AA2948" s="49" t="str">
        <f t="shared" ca="1" si="373"/>
        <v>N</v>
      </c>
      <c r="AB2948" s="49">
        <f t="shared" ca="1" si="374"/>
        <v>5</v>
      </c>
      <c r="AC2948" s="49" t="str">
        <f t="shared" ca="1" si="375"/>
        <v>N</v>
      </c>
    </row>
    <row r="2949" spans="1:29" x14ac:dyDescent="0.25">
      <c r="A2949">
        <v>1246</v>
      </c>
      <c r="B2949" s="9">
        <v>43579</v>
      </c>
      <c r="C2949" s="50" t="str">
        <f t="shared" si="368"/>
        <v>N</v>
      </c>
      <c r="D2949" s="52">
        <f>_xlfn.XLOOKUP(B2949,Cal_Date!B:B,Cal_Date!A:A,0)</f>
        <v>4</v>
      </c>
      <c r="E2949">
        <v>2019</v>
      </c>
      <c r="F2949" t="s">
        <v>123</v>
      </c>
      <c r="G2949" t="s">
        <v>129</v>
      </c>
      <c r="H2949" t="s">
        <v>11</v>
      </c>
      <c r="I2949" t="s">
        <v>13</v>
      </c>
      <c r="J2949" t="s">
        <v>15</v>
      </c>
      <c r="K2949" t="s">
        <v>42</v>
      </c>
      <c r="L2949">
        <v>1</v>
      </c>
      <c r="M2949">
        <v>1006</v>
      </c>
      <c r="O2949" t="s">
        <v>28</v>
      </c>
      <c r="R2949" t="s">
        <v>44</v>
      </c>
      <c r="S2949" s="49" t="str">
        <f t="shared" si="369"/>
        <v>Card</v>
      </c>
      <c r="T2949" s="3">
        <v>0.03</v>
      </c>
      <c r="U2949" s="2">
        <v>2.7225000000000001</v>
      </c>
      <c r="V2949" s="2">
        <v>1.42</v>
      </c>
      <c r="W2949" s="54">
        <f>_xlfn.XLOOKUP(M2949,Market!A:A,Market!F:F,0)</f>
        <v>8.8999999999999996E-2</v>
      </c>
      <c r="X2949" s="55">
        <f t="shared" si="370"/>
        <v>8.1674999999999998E-2</v>
      </c>
      <c r="Y2949" s="55">
        <f t="shared" si="371"/>
        <v>1.3025000000000002</v>
      </c>
      <c r="Z2949" s="54">
        <f t="shared" si="372"/>
        <v>0.47842056932966032</v>
      </c>
      <c r="AA2949" s="49" t="str">
        <f t="shared" ca="1" si="373"/>
        <v>N</v>
      </c>
      <c r="AB2949" s="49">
        <f t="shared" ca="1" si="374"/>
        <v>5</v>
      </c>
      <c r="AC2949" s="49" t="str">
        <f t="shared" ca="1" si="375"/>
        <v>N</v>
      </c>
    </row>
    <row r="2950" spans="1:29" x14ac:dyDescent="0.25">
      <c r="A2950">
        <v>1247</v>
      </c>
      <c r="B2950" s="9">
        <v>43579</v>
      </c>
      <c r="C2950" s="50" t="str">
        <f t="shared" si="368"/>
        <v>N</v>
      </c>
      <c r="D2950" s="52">
        <f>_xlfn.XLOOKUP(B2950,Cal_Date!B:B,Cal_Date!A:A,0)</f>
        <v>4</v>
      </c>
      <c r="E2950">
        <v>2019</v>
      </c>
      <c r="F2950" t="s">
        <v>123</v>
      </c>
      <c r="G2950" t="s">
        <v>129</v>
      </c>
      <c r="H2950" t="s">
        <v>11</v>
      </c>
      <c r="I2950" t="s">
        <v>13</v>
      </c>
      <c r="J2950" t="s">
        <v>15</v>
      </c>
      <c r="K2950" t="s">
        <v>42</v>
      </c>
      <c r="L2950">
        <v>2</v>
      </c>
      <c r="M2950">
        <v>1006</v>
      </c>
      <c r="O2950" t="s">
        <v>28</v>
      </c>
      <c r="R2950" t="s">
        <v>44</v>
      </c>
      <c r="S2950" s="49" t="str">
        <f t="shared" si="369"/>
        <v>Card</v>
      </c>
      <c r="T2950" s="3">
        <v>0.03</v>
      </c>
      <c r="U2950" s="2">
        <v>5.4450000000000003</v>
      </c>
      <c r="V2950" s="2">
        <v>2.84</v>
      </c>
      <c r="W2950" s="54">
        <f>_xlfn.XLOOKUP(M2950,Market!A:A,Market!F:F,0)</f>
        <v>8.8999999999999996E-2</v>
      </c>
      <c r="X2950" s="55">
        <f t="shared" si="370"/>
        <v>0.16335</v>
      </c>
      <c r="Y2950" s="55">
        <f t="shared" si="371"/>
        <v>2.6050000000000004</v>
      </c>
      <c r="Z2950" s="54">
        <f t="shared" si="372"/>
        <v>0.47842056932966032</v>
      </c>
      <c r="AA2950" s="49" t="str">
        <f t="shared" ca="1" si="373"/>
        <v>N</v>
      </c>
      <c r="AB2950" s="49">
        <f t="shared" ca="1" si="374"/>
        <v>5</v>
      </c>
      <c r="AC2950" s="49" t="str">
        <f t="shared" ca="1" si="375"/>
        <v>N</v>
      </c>
    </row>
    <row r="2951" spans="1:29" x14ac:dyDescent="0.25">
      <c r="A2951">
        <v>1248</v>
      </c>
      <c r="B2951" s="9">
        <v>43579</v>
      </c>
      <c r="C2951" s="50" t="str">
        <f t="shared" si="368"/>
        <v>N</v>
      </c>
      <c r="D2951" s="52">
        <f>_xlfn.XLOOKUP(B2951,Cal_Date!B:B,Cal_Date!A:A,0)</f>
        <v>4</v>
      </c>
      <c r="E2951">
        <v>2019</v>
      </c>
      <c r="F2951" t="s">
        <v>123</v>
      </c>
      <c r="G2951" t="s">
        <v>129</v>
      </c>
      <c r="H2951" t="s">
        <v>11</v>
      </c>
      <c r="I2951" t="s">
        <v>11</v>
      </c>
      <c r="J2951" t="s">
        <v>15</v>
      </c>
      <c r="K2951" t="s">
        <v>42</v>
      </c>
      <c r="L2951">
        <v>1</v>
      </c>
      <c r="M2951">
        <v>1006</v>
      </c>
      <c r="O2951" t="s">
        <v>28</v>
      </c>
      <c r="R2951" t="s">
        <v>44</v>
      </c>
      <c r="S2951" s="49" t="str">
        <f t="shared" si="369"/>
        <v>Card</v>
      </c>
      <c r="T2951" s="3">
        <v>0.03</v>
      </c>
      <c r="U2951" s="2">
        <v>2.7225000000000001</v>
      </c>
      <c r="V2951" s="2">
        <v>0.87</v>
      </c>
      <c r="W2951" s="54">
        <f>_xlfn.XLOOKUP(M2951,Market!A:A,Market!F:F,0)</f>
        <v>8.8999999999999996E-2</v>
      </c>
      <c r="X2951" s="55">
        <f t="shared" si="370"/>
        <v>8.1674999999999998E-2</v>
      </c>
      <c r="Y2951" s="55">
        <f t="shared" si="371"/>
        <v>1.8525</v>
      </c>
      <c r="Z2951" s="54">
        <f t="shared" si="372"/>
        <v>0.68044077134986225</v>
      </c>
      <c r="AA2951" s="49" t="str">
        <f t="shared" ca="1" si="373"/>
        <v>N</v>
      </c>
      <c r="AB2951" s="49">
        <f t="shared" ca="1" si="374"/>
        <v>5</v>
      </c>
      <c r="AC2951" s="49" t="str">
        <f t="shared" ca="1" si="375"/>
        <v>N</v>
      </c>
    </row>
    <row r="2952" spans="1:29" x14ac:dyDescent="0.25">
      <c r="A2952">
        <v>1249</v>
      </c>
      <c r="B2952" s="9">
        <v>43579</v>
      </c>
      <c r="C2952" s="50" t="str">
        <f t="shared" si="368"/>
        <v>N</v>
      </c>
      <c r="D2952" s="52">
        <f>_xlfn.XLOOKUP(B2952,Cal_Date!B:B,Cal_Date!A:A,0)</f>
        <v>4</v>
      </c>
      <c r="E2952">
        <v>2019</v>
      </c>
      <c r="F2952" t="s">
        <v>123</v>
      </c>
      <c r="G2952" t="s">
        <v>129</v>
      </c>
      <c r="H2952" t="s">
        <v>11</v>
      </c>
      <c r="I2952" t="s">
        <v>11</v>
      </c>
      <c r="J2952" t="s">
        <v>15</v>
      </c>
      <c r="K2952" t="s">
        <v>42</v>
      </c>
      <c r="L2952">
        <v>2</v>
      </c>
      <c r="M2952">
        <v>1004</v>
      </c>
      <c r="O2952" t="s">
        <v>28</v>
      </c>
      <c r="R2952" t="s">
        <v>44</v>
      </c>
      <c r="S2952" s="49" t="str">
        <f t="shared" si="369"/>
        <v>Card</v>
      </c>
      <c r="T2952" s="3">
        <v>0.03</v>
      </c>
      <c r="U2952" s="2">
        <v>5.3000000000000007</v>
      </c>
      <c r="V2952" s="2">
        <v>1.74</v>
      </c>
      <c r="W2952" s="54">
        <f>_xlfn.XLOOKUP(M2952,Market!A:A,Market!F:F,0)</f>
        <v>0.06</v>
      </c>
      <c r="X2952" s="55">
        <f t="shared" si="370"/>
        <v>0.159</v>
      </c>
      <c r="Y2952" s="55">
        <f t="shared" si="371"/>
        <v>3.5600000000000005</v>
      </c>
      <c r="Z2952" s="54">
        <f t="shared" si="372"/>
        <v>0.67169811320754713</v>
      </c>
      <c r="AA2952" s="49" t="str">
        <f t="shared" ca="1" si="373"/>
        <v>N</v>
      </c>
      <c r="AB2952" s="49">
        <f t="shared" ca="1" si="374"/>
        <v>5</v>
      </c>
      <c r="AC2952" s="49" t="str">
        <f t="shared" ca="1" si="375"/>
        <v>N</v>
      </c>
    </row>
    <row r="2953" spans="1:29" x14ac:dyDescent="0.25">
      <c r="A2953">
        <v>1250</v>
      </c>
      <c r="B2953" s="9">
        <v>43579</v>
      </c>
      <c r="C2953" s="50" t="str">
        <f t="shared" si="368"/>
        <v>N</v>
      </c>
      <c r="D2953" s="52">
        <f>_xlfn.XLOOKUP(B2953,Cal_Date!B:B,Cal_Date!A:A,0)</f>
        <v>4</v>
      </c>
      <c r="E2953">
        <v>2019</v>
      </c>
      <c r="F2953" t="s">
        <v>123</v>
      </c>
      <c r="G2953" t="s">
        <v>129</v>
      </c>
      <c r="H2953" t="s">
        <v>48</v>
      </c>
      <c r="I2953" t="s">
        <v>18</v>
      </c>
      <c r="J2953" t="s">
        <v>10</v>
      </c>
      <c r="K2953" t="s">
        <v>43</v>
      </c>
      <c r="L2953">
        <v>1</v>
      </c>
      <c r="M2953">
        <v>1004</v>
      </c>
      <c r="O2953" t="s">
        <v>28</v>
      </c>
      <c r="R2953" t="s">
        <v>44</v>
      </c>
      <c r="S2953" s="49" t="str">
        <f t="shared" si="369"/>
        <v>Card</v>
      </c>
      <c r="T2953" s="3">
        <v>0.03</v>
      </c>
      <c r="U2953" s="2">
        <v>7.42</v>
      </c>
      <c r="V2953" s="2">
        <v>1.46</v>
      </c>
      <c r="W2953" s="54">
        <f>_xlfn.XLOOKUP(M2953,Market!A:A,Market!F:F,0)</f>
        <v>0.06</v>
      </c>
      <c r="X2953" s="55">
        <f t="shared" si="370"/>
        <v>0.22259999999999999</v>
      </c>
      <c r="Y2953" s="55">
        <f t="shared" si="371"/>
        <v>5.96</v>
      </c>
      <c r="Z2953" s="54">
        <f t="shared" si="372"/>
        <v>0.80323450134770891</v>
      </c>
      <c r="AA2953" s="49" t="str">
        <f t="shared" ca="1" si="373"/>
        <v>N</v>
      </c>
      <c r="AB2953" s="49">
        <f t="shared" ca="1" si="374"/>
        <v>5</v>
      </c>
      <c r="AC2953" s="49" t="str">
        <f t="shared" ca="1" si="375"/>
        <v>N</v>
      </c>
    </row>
    <row r="2954" spans="1:29" x14ac:dyDescent="0.25">
      <c r="A2954">
        <v>1251</v>
      </c>
      <c r="B2954" s="9">
        <v>43579</v>
      </c>
      <c r="C2954" s="50" t="str">
        <f t="shared" si="368"/>
        <v>N</v>
      </c>
      <c r="D2954" s="52">
        <f>_xlfn.XLOOKUP(B2954,Cal_Date!B:B,Cal_Date!A:A,0)</f>
        <v>4</v>
      </c>
      <c r="E2954">
        <v>2019</v>
      </c>
      <c r="F2954" t="s">
        <v>123</v>
      </c>
      <c r="G2954" t="s">
        <v>129</v>
      </c>
      <c r="H2954" t="s">
        <v>48</v>
      </c>
      <c r="I2954" t="s">
        <v>18</v>
      </c>
      <c r="J2954" t="s">
        <v>10</v>
      </c>
      <c r="K2954" t="s">
        <v>43</v>
      </c>
      <c r="L2954">
        <v>2</v>
      </c>
      <c r="M2954">
        <v>1000</v>
      </c>
      <c r="O2954" t="s">
        <v>25</v>
      </c>
      <c r="R2954" t="s">
        <v>44</v>
      </c>
      <c r="S2954" s="49" t="str">
        <f t="shared" si="369"/>
        <v>Card</v>
      </c>
      <c r="T2954" s="3">
        <v>0.03</v>
      </c>
      <c r="U2954" s="2">
        <v>15.120000000000001</v>
      </c>
      <c r="V2954" s="2">
        <v>2.92</v>
      </c>
      <c r="W2954" s="54">
        <f>_xlfn.XLOOKUP(M2954,Market!A:A,Market!F:F,0)</f>
        <v>0.08</v>
      </c>
      <c r="X2954" s="55">
        <f t="shared" si="370"/>
        <v>0.4536</v>
      </c>
      <c r="Y2954" s="55">
        <f t="shared" si="371"/>
        <v>12.200000000000001</v>
      </c>
      <c r="Z2954" s="54">
        <f t="shared" si="372"/>
        <v>0.80687830687830686</v>
      </c>
      <c r="AA2954" s="49" t="str">
        <f t="shared" ca="1" si="373"/>
        <v>N</v>
      </c>
      <c r="AB2954" s="49">
        <f t="shared" ca="1" si="374"/>
        <v>5</v>
      </c>
      <c r="AC2954" s="49" t="str">
        <f t="shared" ca="1" si="375"/>
        <v>N</v>
      </c>
    </row>
    <row r="2955" spans="1:29" x14ac:dyDescent="0.25">
      <c r="A2955">
        <v>1252</v>
      </c>
      <c r="B2955" s="9">
        <v>43579</v>
      </c>
      <c r="C2955" s="50" t="str">
        <f t="shared" si="368"/>
        <v>N</v>
      </c>
      <c r="D2955" s="52">
        <f>_xlfn.XLOOKUP(B2955,Cal_Date!B:B,Cal_Date!A:A,0)</f>
        <v>4</v>
      </c>
      <c r="E2955">
        <v>2019</v>
      </c>
      <c r="F2955" t="s">
        <v>123</v>
      </c>
      <c r="G2955" t="s">
        <v>129</v>
      </c>
      <c r="H2955" t="s">
        <v>14</v>
      </c>
      <c r="I2955" t="s">
        <v>18</v>
      </c>
      <c r="J2955" t="s">
        <v>15</v>
      </c>
      <c r="K2955" t="s">
        <v>43</v>
      </c>
      <c r="L2955">
        <v>1</v>
      </c>
      <c r="M2955">
        <v>1000</v>
      </c>
      <c r="O2955" t="s">
        <v>25</v>
      </c>
      <c r="R2955" t="s">
        <v>44</v>
      </c>
      <c r="S2955" s="49" t="str">
        <f t="shared" si="369"/>
        <v>Card</v>
      </c>
      <c r="T2955" s="3">
        <v>0.03</v>
      </c>
      <c r="U2955" s="2">
        <v>7.0200000000000005</v>
      </c>
      <c r="V2955" s="2">
        <v>2.1</v>
      </c>
      <c r="W2955" s="54">
        <f>_xlfn.XLOOKUP(M2955,Market!A:A,Market!F:F,0)</f>
        <v>0.08</v>
      </c>
      <c r="X2955" s="55">
        <f t="shared" si="370"/>
        <v>0.21060000000000001</v>
      </c>
      <c r="Y2955" s="55">
        <f t="shared" si="371"/>
        <v>4.92</v>
      </c>
      <c r="Z2955" s="54">
        <f t="shared" si="372"/>
        <v>0.70085470085470081</v>
      </c>
      <c r="AA2955" s="49" t="str">
        <f t="shared" ca="1" si="373"/>
        <v>N</v>
      </c>
      <c r="AB2955" s="49">
        <f t="shared" ca="1" si="374"/>
        <v>5</v>
      </c>
      <c r="AC2955" s="49" t="str">
        <f t="shared" ca="1" si="375"/>
        <v>N</v>
      </c>
    </row>
    <row r="2956" spans="1:29" x14ac:dyDescent="0.25">
      <c r="A2956">
        <v>1253</v>
      </c>
      <c r="B2956" s="9">
        <v>43579</v>
      </c>
      <c r="C2956" s="50" t="str">
        <f t="shared" si="368"/>
        <v>N</v>
      </c>
      <c r="D2956" s="52">
        <f>_xlfn.XLOOKUP(B2956,Cal_Date!B:B,Cal_Date!A:A,0)</f>
        <v>4</v>
      </c>
      <c r="E2956">
        <v>2019</v>
      </c>
      <c r="F2956" t="s">
        <v>123</v>
      </c>
      <c r="G2956" t="s">
        <v>129</v>
      </c>
      <c r="H2956" t="s">
        <v>14</v>
      </c>
      <c r="I2956" t="s">
        <v>18</v>
      </c>
      <c r="J2956" t="s">
        <v>15</v>
      </c>
      <c r="K2956" t="s">
        <v>43</v>
      </c>
      <c r="L2956">
        <v>1</v>
      </c>
      <c r="M2956">
        <v>1000</v>
      </c>
      <c r="O2956" t="s">
        <v>25</v>
      </c>
      <c r="R2956" t="s">
        <v>44</v>
      </c>
      <c r="S2956" s="49" t="str">
        <f t="shared" si="369"/>
        <v>Card</v>
      </c>
      <c r="T2956" s="3">
        <v>0.03</v>
      </c>
      <c r="U2956" s="2">
        <v>7.0200000000000005</v>
      </c>
      <c r="V2956" s="2">
        <v>2.1</v>
      </c>
      <c r="W2956" s="54">
        <f>_xlfn.XLOOKUP(M2956,Market!A:A,Market!F:F,0)</f>
        <v>0.08</v>
      </c>
      <c r="X2956" s="55">
        <f t="shared" si="370"/>
        <v>0.21060000000000001</v>
      </c>
      <c r="Y2956" s="55">
        <f t="shared" si="371"/>
        <v>4.92</v>
      </c>
      <c r="Z2956" s="54">
        <f t="shared" si="372"/>
        <v>0.70085470085470081</v>
      </c>
      <c r="AA2956" s="49" t="str">
        <f t="shared" ca="1" si="373"/>
        <v>N</v>
      </c>
      <c r="AB2956" s="49">
        <f t="shared" ca="1" si="374"/>
        <v>5</v>
      </c>
      <c r="AC2956" s="49" t="str">
        <f t="shared" ca="1" si="375"/>
        <v>N</v>
      </c>
    </row>
    <row r="2957" spans="1:29" x14ac:dyDescent="0.25">
      <c r="A2957">
        <v>1254</v>
      </c>
      <c r="B2957" s="9">
        <v>43579</v>
      </c>
      <c r="C2957" s="50" t="str">
        <f t="shared" si="368"/>
        <v>N</v>
      </c>
      <c r="D2957" s="52">
        <f>_xlfn.XLOOKUP(B2957,Cal_Date!B:B,Cal_Date!A:A,0)</f>
        <v>4</v>
      </c>
      <c r="E2957">
        <v>2019</v>
      </c>
      <c r="F2957" t="s">
        <v>123</v>
      </c>
      <c r="G2957" t="s">
        <v>129</v>
      </c>
      <c r="H2957" t="s">
        <v>11</v>
      </c>
      <c r="I2957" t="s">
        <v>11</v>
      </c>
      <c r="J2957" t="s">
        <v>15</v>
      </c>
      <c r="K2957" t="s">
        <v>42</v>
      </c>
      <c r="L2957">
        <v>1</v>
      </c>
      <c r="M2957">
        <v>1008</v>
      </c>
      <c r="O2957" t="s">
        <v>28</v>
      </c>
      <c r="R2957" t="s">
        <v>44</v>
      </c>
      <c r="S2957" s="49" t="str">
        <f t="shared" si="369"/>
        <v>Card</v>
      </c>
      <c r="T2957" s="3">
        <v>0.03</v>
      </c>
      <c r="U2957" s="2">
        <v>2.7225000000000001</v>
      </c>
      <c r="V2957" s="2">
        <v>0.87</v>
      </c>
      <c r="W2957" s="54">
        <f>_xlfn.XLOOKUP(M2957,Market!A:A,Market!F:F,0)</f>
        <v>8.8999999999999996E-2</v>
      </c>
      <c r="X2957" s="55">
        <f t="shared" si="370"/>
        <v>8.1674999999999998E-2</v>
      </c>
      <c r="Y2957" s="55">
        <f t="shared" si="371"/>
        <v>1.8525</v>
      </c>
      <c r="Z2957" s="54">
        <f t="shared" si="372"/>
        <v>0.68044077134986225</v>
      </c>
      <c r="AA2957" s="49" t="str">
        <f t="shared" ca="1" si="373"/>
        <v>N</v>
      </c>
      <c r="AB2957" s="49">
        <f t="shared" ca="1" si="374"/>
        <v>5</v>
      </c>
      <c r="AC2957" s="49" t="str">
        <f t="shared" ca="1" si="375"/>
        <v>N</v>
      </c>
    </row>
    <row r="2958" spans="1:29" x14ac:dyDescent="0.25">
      <c r="A2958">
        <v>1255</v>
      </c>
      <c r="B2958" s="9">
        <v>43579</v>
      </c>
      <c r="C2958" s="50" t="str">
        <f t="shared" si="368"/>
        <v>N</v>
      </c>
      <c r="D2958" s="52">
        <f>_xlfn.XLOOKUP(B2958,Cal_Date!B:B,Cal_Date!A:A,0)</f>
        <v>4</v>
      </c>
      <c r="E2958">
        <v>2019</v>
      </c>
      <c r="F2958" t="s">
        <v>123</v>
      </c>
      <c r="G2958" t="s">
        <v>129</v>
      </c>
      <c r="H2958" t="s">
        <v>11</v>
      </c>
      <c r="I2958" t="s">
        <v>13</v>
      </c>
      <c r="J2958" t="s">
        <v>15</v>
      </c>
      <c r="K2958" t="s">
        <v>42</v>
      </c>
      <c r="L2958">
        <v>1</v>
      </c>
      <c r="M2958">
        <v>1008</v>
      </c>
      <c r="O2958" t="s">
        <v>28</v>
      </c>
      <c r="R2958" t="s">
        <v>44</v>
      </c>
      <c r="S2958" s="49" t="str">
        <f t="shared" si="369"/>
        <v>Card</v>
      </c>
      <c r="T2958" s="3">
        <v>0.03</v>
      </c>
      <c r="U2958" s="2">
        <v>2.7225000000000001</v>
      </c>
      <c r="V2958" s="2">
        <v>1.42</v>
      </c>
      <c r="W2958" s="54">
        <f>_xlfn.XLOOKUP(M2958,Market!A:A,Market!F:F,0)</f>
        <v>8.8999999999999996E-2</v>
      </c>
      <c r="X2958" s="55">
        <f t="shared" si="370"/>
        <v>8.1674999999999998E-2</v>
      </c>
      <c r="Y2958" s="55">
        <f t="shared" si="371"/>
        <v>1.3025000000000002</v>
      </c>
      <c r="Z2958" s="54">
        <f t="shared" si="372"/>
        <v>0.47842056932966032</v>
      </c>
      <c r="AA2958" s="49" t="str">
        <f t="shared" ca="1" si="373"/>
        <v>N</v>
      </c>
      <c r="AB2958" s="49">
        <f t="shared" ca="1" si="374"/>
        <v>5</v>
      </c>
      <c r="AC2958" s="49" t="str">
        <f t="shared" ca="1" si="375"/>
        <v>N</v>
      </c>
    </row>
    <row r="2959" spans="1:29" x14ac:dyDescent="0.25">
      <c r="A2959">
        <v>1256</v>
      </c>
      <c r="B2959" s="9">
        <v>43579</v>
      </c>
      <c r="C2959" s="50" t="str">
        <f t="shared" si="368"/>
        <v>N</v>
      </c>
      <c r="D2959" s="52">
        <f>_xlfn.XLOOKUP(B2959,Cal_Date!B:B,Cal_Date!A:A,0)</f>
        <v>4</v>
      </c>
      <c r="E2959">
        <v>2019</v>
      </c>
      <c r="F2959" t="s">
        <v>123</v>
      </c>
      <c r="G2959" t="s">
        <v>129</v>
      </c>
      <c r="H2959" t="s">
        <v>11</v>
      </c>
      <c r="I2959" t="s">
        <v>11</v>
      </c>
      <c r="J2959" t="s">
        <v>15</v>
      </c>
      <c r="K2959" t="s">
        <v>42</v>
      </c>
      <c r="L2959">
        <v>2</v>
      </c>
      <c r="M2959">
        <v>1009</v>
      </c>
      <c r="O2959" t="s">
        <v>28</v>
      </c>
      <c r="R2959" t="s">
        <v>44</v>
      </c>
      <c r="S2959" s="49" t="str">
        <f t="shared" si="369"/>
        <v>Card</v>
      </c>
      <c r="T2959" s="3">
        <v>0.03</v>
      </c>
      <c r="U2959" s="2">
        <v>5.4450000000000003</v>
      </c>
      <c r="V2959" s="2">
        <v>1.74</v>
      </c>
      <c r="W2959" s="54">
        <f>_xlfn.XLOOKUP(M2959,Market!A:A,Market!F:F,0)</f>
        <v>8.8999999999999996E-2</v>
      </c>
      <c r="X2959" s="55">
        <f t="shared" si="370"/>
        <v>0.16335</v>
      </c>
      <c r="Y2959" s="55">
        <f t="shared" si="371"/>
        <v>3.7050000000000001</v>
      </c>
      <c r="Z2959" s="54">
        <f t="shared" si="372"/>
        <v>0.68044077134986225</v>
      </c>
      <c r="AA2959" s="49" t="str">
        <f t="shared" ca="1" si="373"/>
        <v>N</v>
      </c>
      <c r="AB2959" s="49">
        <f t="shared" ca="1" si="374"/>
        <v>5</v>
      </c>
      <c r="AC2959" s="49" t="str">
        <f t="shared" ca="1" si="375"/>
        <v>N</v>
      </c>
    </row>
    <row r="2960" spans="1:29" x14ac:dyDescent="0.25">
      <c r="A2960">
        <v>1257</v>
      </c>
      <c r="B2960" s="9">
        <v>43579</v>
      </c>
      <c r="C2960" s="50" t="str">
        <f t="shared" si="368"/>
        <v>N</v>
      </c>
      <c r="D2960" s="52">
        <f>_xlfn.XLOOKUP(B2960,Cal_Date!B:B,Cal_Date!A:A,0)</f>
        <v>4</v>
      </c>
      <c r="E2960">
        <v>2019</v>
      </c>
      <c r="F2960" t="s">
        <v>123</v>
      </c>
      <c r="G2960" t="s">
        <v>129</v>
      </c>
      <c r="H2960" t="s">
        <v>11</v>
      </c>
      <c r="I2960" t="s">
        <v>11</v>
      </c>
      <c r="J2960" t="s">
        <v>15</v>
      </c>
      <c r="K2960" t="s">
        <v>42</v>
      </c>
      <c r="L2960">
        <v>1</v>
      </c>
      <c r="M2960">
        <v>1010</v>
      </c>
      <c r="O2960" t="s">
        <v>25</v>
      </c>
      <c r="R2960" t="s">
        <v>44</v>
      </c>
      <c r="S2960" s="49" t="str">
        <f t="shared" si="369"/>
        <v>Card</v>
      </c>
      <c r="T2960" s="3">
        <v>0.03</v>
      </c>
      <c r="U2960" s="2">
        <v>2.7</v>
      </c>
      <c r="V2960" s="2">
        <v>0.87</v>
      </c>
      <c r="W2960" s="54">
        <f>_xlfn.XLOOKUP(M2960,Market!A:A,Market!F:F,0)</f>
        <v>0.08</v>
      </c>
      <c r="X2960" s="55">
        <f t="shared" si="370"/>
        <v>8.1000000000000003E-2</v>
      </c>
      <c r="Y2960" s="55">
        <f t="shared" si="371"/>
        <v>1.83</v>
      </c>
      <c r="Z2960" s="54">
        <f t="shared" si="372"/>
        <v>0.67777777777777781</v>
      </c>
      <c r="AA2960" s="49" t="str">
        <f t="shared" ca="1" si="373"/>
        <v>N</v>
      </c>
      <c r="AB2960" s="49">
        <f t="shared" ca="1" si="374"/>
        <v>5</v>
      </c>
      <c r="AC2960" s="49" t="str">
        <f t="shared" ca="1" si="375"/>
        <v>N</v>
      </c>
    </row>
    <row r="2961" spans="1:29" x14ac:dyDescent="0.25">
      <c r="A2961">
        <v>1258</v>
      </c>
      <c r="B2961" s="9">
        <v>43579</v>
      </c>
      <c r="C2961" s="50" t="str">
        <f t="shared" si="368"/>
        <v>N</v>
      </c>
      <c r="D2961" s="52">
        <f>_xlfn.XLOOKUP(B2961,Cal_Date!B:B,Cal_Date!A:A,0)</f>
        <v>4</v>
      </c>
      <c r="E2961">
        <v>2019</v>
      </c>
      <c r="F2961" t="s">
        <v>123</v>
      </c>
      <c r="G2961" t="s">
        <v>129</v>
      </c>
      <c r="H2961" t="s">
        <v>11</v>
      </c>
      <c r="I2961" t="s">
        <v>13</v>
      </c>
      <c r="J2961" t="s">
        <v>15</v>
      </c>
      <c r="K2961" t="s">
        <v>42</v>
      </c>
      <c r="L2961">
        <v>1</v>
      </c>
      <c r="M2961">
        <v>1008</v>
      </c>
      <c r="O2961" t="s">
        <v>28</v>
      </c>
      <c r="R2961" t="s">
        <v>44</v>
      </c>
      <c r="S2961" s="49" t="str">
        <f t="shared" si="369"/>
        <v>Card</v>
      </c>
      <c r="T2961" s="3">
        <v>0.03</v>
      </c>
      <c r="U2961" s="2">
        <v>2.7225000000000001</v>
      </c>
      <c r="V2961" s="2">
        <v>1.42</v>
      </c>
      <c r="W2961" s="54">
        <f>_xlfn.XLOOKUP(M2961,Market!A:A,Market!F:F,0)</f>
        <v>8.8999999999999996E-2</v>
      </c>
      <c r="X2961" s="55">
        <f t="shared" si="370"/>
        <v>8.1674999999999998E-2</v>
      </c>
      <c r="Y2961" s="55">
        <f t="shared" si="371"/>
        <v>1.3025000000000002</v>
      </c>
      <c r="Z2961" s="54">
        <f t="shared" si="372"/>
        <v>0.47842056932966032</v>
      </c>
      <c r="AA2961" s="49" t="str">
        <f t="shared" ca="1" si="373"/>
        <v>N</v>
      </c>
      <c r="AB2961" s="49">
        <f t="shared" ca="1" si="374"/>
        <v>5</v>
      </c>
      <c r="AC2961" s="49" t="str">
        <f t="shared" ca="1" si="375"/>
        <v>N</v>
      </c>
    </row>
    <row r="2962" spans="1:29" x14ac:dyDescent="0.25">
      <c r="A2962">
        <v>1259</v>
      </c>
      <c r="B2962" s="9">
        <v>43579</v>
      </c>
      <c r="C2962" s="50" t="str">
        <f t="shared" si="368"/>
        <v>N</v>
      </c>
      <c r="D2962" s="52">
        <f>_xlfn.XLOOKUP(B2962,Cal_Date!B:B,Cal_Date!A:A,0)</f>
        <v>4</v>
      </c>
      <c r="E2962">
        <v>2019</v>
      </c>
      <c r="F2962" t="s">
        <v>123</v>
      </c>
      <c r="G2962" t="s">
        <v>129</v>
      </c>
      <c r="H2962" t="s">
        <v>48</v>
      </c>
      <c r="I2962" t="s">
        <v>18</v>
      </c>
      <c r="J2962" t="s">
        <v>10</v>
      </c>
      <c r="K2962" t="s">
        <v>43</v>
      </c>
      <c r="L2962">
        <v>1</v>
      </c>
      <c r="M2962">
        <v>1008</v>
      </c>
      <c r="O2962" t="s">
        <v>28</v>
      </c>
      <c r="R2962" t="s">
        <v>44</v>
      </c>
      <c r="S2962" s="49" t="str">
        <f t="shared" si="369"/>
        <v>Card</v>
      </c>
      <c r="T2962" s="3">
        <v>0.03</v>
      </c>
      <c r="U2962" s="2">
        <v>7.6229999999999993</v>
      </c>
      <c r="V2962" s="2">
        <v>1.46</v>
      </c>
      <c r="W2962" s="54">
        <f>_xlfn.XLOOKUP(M2962,Market!A:A,Market!F:F,0)</f>
        <v>8.8999999999999996E-2</v>
      </c>
      <c r="X2962" s="55">
        <f t="shared" si="370"/>
        <v>0.22868999999999998</v>
      </c>
      <c r="Y2962" s="55">
        <f t="shared" si="371"/>
        <v>6.1629999999999994</v>
      </c>
      <c r="Z2962" s="54">
        <f t="shared" si="372"/>
        <v>0.80847435392889933</v>
      </c>
      <c r="AA2962" s="49" t="str">
        <f t="shared" ca="1" si="373"/>
        <v>N</v>
      </c>
      <c r="AB2962" s="49">
        <f t="shared" ca="1" si="374"/>
        <v>5</v>
      </c>
      <c r="AC2962" s="49" t="str">
        <f t="shared" ca="1" si="375"/>
        <v>N</v>
      </c>
    </row>
    <row r="2963" spans="1:29" x14ac:dyDescent="0.25">
      <c r="A2963">
        <v>1260</v>
      </c>
      <c r="B2963" s="9">
        <v>43579</v>
      </c>
      <c r="C2963" s="50" t="str">
        <f t="shared" si="368"/>
        <v>N</v>
      </c>
      <c r="D2963" s="52">
        <f>_xlfn.XLOOKUP(B2963,Cal_Date!B:B,Cal_Date!A:A,0)</f>
        <v>4</v>
      </c>
      <c r="E2963">
        <v>2019</v>
      </c>
      <c r="F2963" t="s">
        <v>123</v>
      </c>
      <c r="G2963" t="s">
        <v>129</v>
      </c>
      <c r="H2963" t="s">
        <v>48</v>
      </c>
      <c r="I2963" t="s">
        <v>18</v>
      </c>
      <c r="J2963" t="s">
        <v>10</v>
      </c>
      <c r="K2963" t="s">
        <v>43</v>
      </c>
      <c r="L2963">
        <v>1</v>
      </c>
      <c r="M2963">
        <v>1008</v>
      </c>
      <c r="O2963" t="s">
        <v>28</v>
      </c>
      <c r="R2963" t="s">
        <v>44</v>
      </c>
      <c r="S2963" s="49" t="str">
        <f t="shared" si="369"/>
        <v>Card</v>
      </c>
      <c r="T2963" s="3">
        <v>0.03</v>
      </c>
      <c r="U2963" s="2">
        <v>7.6229999999999993</v>
      </c>
      <c r="V2963" s="2">
        <v>1.46</v>
      </c>
      <c r="W2963" s="54">
        <f>_xlfn.XLOOKUP(M2963,Market!A:A,Market!F:F,0)</f>
        <v>8.8999999999999996E-2</v>
      </c>
      <c r="X2963" s="55">
        <f t="shared" si="370"/>
        <v>0.22868999999999998</v>
      </c>
      <c r="Y2963" s="55">
        <f t="shared" si="371"/>
        <v>6.1629999999999994</v>
      </c>
      <c r="Z2963" s="54">
        <f t="shared" si="372"/>
        <v>0.80847435392889933</v>
      </c>
      <c r="AA2963" s="49" t="str">
        <f t="shared" ca="1" si="373"/>
        <v>N</v>
      </c>
      <c r="AB2963" s="49">
        <f t="shared" ca="1" si="374"/>
        <v>5</v>
      </c>
      <c r="AC2963" s="49" t="str">
        <f t="shared" ca="1" si="375"/>
        <v>N</v>
      </c>
    </row>
    <row r="2964" spans="1:29" x14ac:dyDescent="0.25">
      <c r="A2964">
        <v>1261</v>
      </c>
      <c r="B2964" s="9">
        <v>43579</v>
      </c>
      <c r="C2964" s="50" t="str">
        <f t="shared" si="368"/>
        <v>N</v>
      </c>
      <c r="D2964" s="52">
        <f>_xlfn.XLOOKUP(B2964,Cal_Date!B:B,Cal_Date!A:A,0)</f>
        <v>4</v>
      </c>
      <c r="E2964">
        <v>2019</v>
      </c>
      <c r="F2964" t="s">
        <v>123</v>
      </c>
      <c r="G2964" t="s">
        <v>129</v>
      </c>
      <c r="H2964" t="s">
        <v>48</v>
      </c>
      <c r="I2964" t="s">
        <v>18</v>
      </c>
      <c r="J2964" t="s">
        <v>10</v>
      </c>
      <c r="K2964" t="s">
        <v>43</v>
      </c>
      <c r="L2964">
        <v>1</v>
      </c>
      <c r="M2964">
        <v>1004</v>
      </c>
      <c r="O2964" t="s">
        <v>28</v>
      </c>
      <c r="R2964" t="s">
        <v>44</v>
      </c>
      <c r="S2964" s="49" t="str">
        <f t="shared" si="369"/>
        <v>Card</v>
      </c>
      <c r="T2964" s="3">
        <v>0.03</v>
      </c>
      <c r="U2964" s="2">
        <v>7.42</v>
      </c>
      <c r="V2964" s="2">
        <v>1.46</v>
      </c>
      <c r="W2964" s="54">
        <f>_xlfn.XLOOKUP(M2964,Market!A:A,Market!F:F,0)</f>
        <v>0.06</v>
      </c>
      <c r="X2964" s="55">
        <f t="shared" si="370"/>
        <v>0.22259999999999999</v>
      </c>
      <c r="Y2964" s="55">
        <f t="shared" si="371"/>
        <v>5.96</v>
      </c>
      <c r="Z2964" s="54">
        <f t="shared" si="372"/>
        <v>0.80323450134770891</v>
      </c>
      <c r="AA2964" s="49" t="str">
        <f t="shared" ca="1" si="373"/>
        <v>N</v>
      </c>
      <c r="AB2964" s="49">
        <f t="shared" ca="1" si="374"/>
        <v>5</v>
      </c>
      <c r="AC2964" s="49" t="str">
        <f t="shared" ca="1" si="375"/>
        <v>N</v>
      </c>
    </row>
    <row r="2965" spans="1:29" x14ac:dyDescent="0.25">
      <c r="A2965">
        <v>1262</v>
      </c>
      <c r="B2965" s="9">
        <v>43579</v>
      </c>
      <c r="C2965" s="50" t="str">
        <f t="shared" si="368"/>
        <v>N</v>
      </c>
      <c r="D2965" s="52">
        <f>_xlfn.XLOOKUP(B2965,Cal_Date!B:B,Cal_Date!A:A,0)</f>
        <v>4</v>
      </c>
      <c r="E2965">
        <v>2019</v>
      </c>
      <c r="F2965" t="s">
        <v>123</v>
      </c>
      <c r="G2965" t="s">
        <v>129</v>
      </c>
      <c r="H2965" t="s">
        <v>48</v>
      </c>
      <c r="I2965" t="s">
        <v>18</v>
      </c>
      <c r="J2965" t="s">
        <v>10</v>
      </c>
      <c r="K2965" t="s">
        <v>43</v>
      </c>
      <c r="L2965">
        <v>2</v>
      </c>
      <c r="M2965">
        <v>1009</v>
      </c>
      <c r="O2965" t="s">
        <v>28</v>
      </c>
      <c r="R2965" t="s">
        <v>47</v>
      </c>
      <c r="S2965" s="49" t="str">
        <f t="shared" si="369"/>
        <v>Card</v>
      </c>
      <c r="T2965" s="3">
        <v>3.5000000000000003E-2</v>
      </c>
      <c r="U2965" s="2">
        <v>15.245999999999999</v>
      </c>
      <c r="V2965" s="2">
        <v>2.92</v>
      </c>
      <c r="W2965" s="54">
        <f>_xlfn.XLOOKUP(M2965,Market!A:A,Market!F:F,0)</f>
        <v>8.8999999999999996E-2</v>
      </c>
      <c r="X2965" s="55">
        <f t="shared" si="370"/>
        <v>0.53361000000000003</v>
      </c>
      <c r="Y2965" s="55">
        <f t="shared" si="371"/>
        <v>12.325999999999999</v>
      </c>
      <c r="Z2965" s="54">
        <f t="shared" si="372"/>
        <v>0.80847435392889933</v>
      </c>
      <c r="AA2965" s="49" t="str">
        <f t="shared" ca="1" si="373"/>
        <v>N</v>
      </c>
      <c r="AB2965" s="49">
        <f t="shared" ca="1" si="374"/>
        <v>5</v>
      </c>
      <c r="AC2965" s="49" t="str">
        <f t="shared" ca="1" si="375"/>
        <v>N</v>
      </c>
    </row>
    <row r="2966" spans="1:29" x14ac:dyDescent="0.25">
      <c r="A2966">
        <v>1263</v>
      </c>
      <c r="B2966" s="9">
        <v>43579</v>
      </c>
      <c r="C2966" s="50" t="str">
        <f t="shared" si="368"/>
        <v>N</v>
      </c>
      <c r="D2966" s="52">
        <f>_xlfn.XLOOKUP(B2966,Cal_Date!B:B,Cal_Date!A:A,0)</f>
        <v>4</v>
      </c>
      <c r="E2966">
        <v>2019</v>
      </c>
      <c r="F2966" t="s">
        <v>123</v>
      </c>
      <c r="G2966" t="s">
        <v>129</v>
      </c>
      <c r="H2966" t="s">
        <v>11</v>
      </c>
      <c r="I2966" t="s">
        <v>13</v>
      </c>
      <c r="J2966" t="s">
        <v>15</v>
      </c>
      <c r="K2966" t="s">
        <v>42</v>
      </c>
      <c r="L2966">
        <v>2</v>
      </c>
      <c r="M2966">
        <v>1010</v>
      </c>
      <c r="O2966" t="s">
        <v>25</v>
      </c>
      <c r="R2966" t="s">
        <v>46</v>
      </c>
      <c r="S2966" s="49" t="str">
        <f t="shared" si="369"/>
        <v>Card</v>
      </c>
      <c r="T2966" s="3">
        <v>0.04</v>
      </c>
      <c r="U2966" s="2">
        <v>5.4</v>
      </c>
      <c r="V2966" s="2">
        <v>2.84</v>
      </c>
      <c r="W2966" s="54">
        <f>_xlfn.XLOOKUP(M2966,Market!A:A,Market!F:F,0)</f>
        <v>0.08</v>
      </c>
      <c r="X2966" s="55">
        <f t="shared" si="370"/>
        <v>0.21600000000000003</v>
      </c>
      <c r="Y2966" s="55">
        <f t="shared" si="371"/>
        <v>2.5600000000000005</v>
      </c>
      <c r="Z2966" s="54">
        <f t="shared" si="372"/>
        <v>0.47407407407407415</v>
      </c>
      <c r="AA2966" s="49" t="str">
        <f t="shared" ca="1" si="373"/>
        <v>N</v>
      </c>
      <c r="AB2966" s="49">
        <f t="shared" ca="1" si="374"/>
        <v>5</v>
      </c>
      <c r="AC2966" s="49" t="str">
        <f t="shared" ca="1" si="375"/>
        <v>N</v>
      </c>
    </row>
    <row r="2967" spans="1:29" x14ac:dyDescent="0.25">
      <c r="A2967">
        <v>1264</v>
      </c>
      <c r="B2967" s="9">
        <v>43579</v>
      </c>
      <c r="C2967" s="50" t="str">
        <f t="shared" si="368"/>
        <v>N</v>
      </c>
      <c r="D2967" s="52">
        <f>_xlfn.XLOOKUP(B2967,Cal_Date!B:B,Cal_Date!A:A,0)</f>
        <v>4</v>
      </c>
      <c r="E2967">
        <v>2019</v>
      </c>
      <c r="F2967" t="s">
        <v>123</v>
      </c>
      <c r="G2967" t="s">
        <v>129</v>
      </c>
      <c r="H2967" t="s">
        <v>48</v>
      </c>
      <c r="I2967" t="s">
        <v>18</v>
      </c>
      <c r="J2967" t="s">
        <v>10</v>
      </c>
      <c r="K2967" t="s">
        <v>43</v>
      </c>
      <c r="L2967">
        <v>1</v>
      </c>
      <c r="M2967">
        <v>1011</v>
      </c>
      <c r="O2967" t="s">
        <v>25</v>
      </c>
      <c r="R2967" t="s">
        <v>44</v>
      </c>
      <c r="S2967" s="49" t="str">
        <f t="shared" si="369"/>
        <v>Card</v>
      </c>
      <c r="T2967" s="3">
        <v>0.03</v>
      </c>
      <c r="U2967" s="2">
        <v>7.42</v>
      </c>
      <c r="V2967" s="2">
        <v>1.46</v>
      </c>
      <c r="W2967" s="54">
        <f>_xlfn.XLOOKUP(M2967,Market!A:A,Market!F:F,0)</f>
        <v>0.06</v>
      </c>
      <c r="X2967" s="55">
        <f t="shared" si="370"/>
        <v>0.22259999999999999</v>
      </c>
      <c r="Y2967" s="55">
        <f t="shared" si="371"/>
        <v>5.96</v>
      </c>
      <c r="Z2967" s="54">
        <f t="shared" si="372"/>
        <v>0.80323450134770891</v>
      </c>
      <c r="AA2967" s="49" t="str">
        <f t="shared" ca="1" si="373"/>
        <v>N</v>
      </c>
      <c r="AB2967" s="49">
        <f t="shared" ca="1" si="374"/>
        <v>5</v>
      </c>
      <c r="AC2967" s="49" t="str">
        <f t="shared" ca="1" si="375"/>
        <v>N</v>
      </c>
    </row>
    <row r="2968" spans="1:29" x14ac:dyDescent="0.25">
      <c r="A2968">
        <v>1265</v>
      </c>
      <c r="B2968" s="9">
        <v>43579</v>
      </c>
      <c r="C2968" s="50" t="str">
        <f t="shared" si="368"/>
        <v>N</v>
      </c>
      <c r="D2968" s="52">
        <f>_xlfn.XLOOKUP(B2968,Cal_Date!B:B,Cal_Date!A:A,0)</f>
        <v>4</v>
      </c>
      <c r="E2968">
        <v>2019</v>
      </c>
      <c r="F2968" t="s">
        <v>123</v>
      </c>
      <c r="G2968" t="s">
        <v>129</v>
      </c>
      <c r="H2968" t="s">
        <v>11</v>
      </c>
      <c r="I2968" t="s">
        <v>11</v>
      </c>
      <c r="J2968" t="s">
        <v>15</v>
      </c>
      <c r="K2968" t="s">
        <v>42</v>
      </c>
      <c r="L2968">
        <v>1</v>
      </c>
      <c r="M2968">
        <v>1011</v>
      </c>
      <c r="O2968" t="s">
        <v>25</v>
      </c>
      <c r="R2968" t="s">
        <v>47</v>
      </c>
      <c r="S2968" s="49" t="str">
        <f t="shared" si="369"/>
        <v>Card</v>
      </c>
      <c r="T2968" s="3">
        <v>3.5000000000000003E-2</v>
      </c>
      <c r="U2968" s="2">
        <v>2.6500000000000004</v>
      </c>
      <c r="V2968" s="2">
        <v>0.87</v>
      </c>
      <c r="W2968" s="54">
        <f>_xlfn.XLOOKUP(M2968,Market!A:A,Market!F:F,0)</f>
        <v>0.06</v>
      </c>
      <c r="X2968" s="55">
        <f t="shared" si="370"/>
        <v>9.2750000000000027E-2</v>
      </c>
      <c r="Y2968" s="55">
        <f t="shared" si="371"/>
        <v>1.7800000000000002</v>
      </c>
      <c r="Z2968" s="54">
        <f t="shared" si="372"/>
        <v>0.67169811320754713</v>
      </c>
      <c r="AA2968" s="49" t="str">
        <f t="shared" ca="1" si="373"/>
        <v>N</v>
      </c>
      <c r="AB2968" s="49">
        <f t="shared" ca="1" si="374"/>
        <v>5</v>
      </c>
      <c r="AC2968" s="49" t="str">
        <f t="shared" ca="1" si="375"/>
        <v>N</v>
      </c>
    </row>
    <row r="2969" spans="1:29" x14ac:dyDescent="0.25">
      <c r="A2969">
        <v>1266</v>
      </c>
      <c r="B2969" s="9">
        <v>43579</v>
      </c>
      <c r="C2969" s="50" t="str">
        <f t="shared" si="368"/>
        <v>N</v>
      </c>
      <c r="D2969" s="52">
        <f>_xlfn.XLOOKUP(B2969,Cal_Date!B:B,Cal_Date!A:A,0)</f>
        <v>4</v>
      </c>
      <c r="E2969">
        <v>2019</v>
      </c>
      <c r="F2969" t="s">
        <v>123</v>
      </c>
      <c r="G2969" t="s">
        <v>129</v>
      </c>
      <c r="H2969" t="s">
        <v>48</v>
      </c>
      <c r="I2969" t="s">
        <v>18</v>
      </c>
      <c r="J2969" t="s">
        <v>10</v>
      </c>
      <c r="K2969" t="s">
        <v>43</v>
      </c>
      <c r="L2969">
        <v>1</v>
      </c>
      <c r="M2969">
        <v>1011</v>
      </c>
      <c r="O2969" t="s">
        <v>25</v>
      </c>
      <c r="R2969" t="s">
        <v>44</v>
      </c>
      <c r="S2969" s="49" t="str">
        <f t="shared" si="369"/>
        <v>Card</v>
      </c>
      <c r="T2969" s="3">
        <v>0.03</v>
      </c>
      <c r="U2969" s="2">
        <v>7.42</v>
      </c>
      <c r="V2969" s="2">
        <v>1.46</v>
      </c>
      <c r="W2969" s="54">
        <f>_xlfn.XLOOKUP(M2969,Market!A:A,Market!F:F,0)</f>
        <v>0.06</v>
      </c>
      <c r="X2969" s="55">
        <f t="shared" si="370"/>
        <v>0.22259999999999999</v>
      </c>
      <c r="Y2969" s="55">
        <f t="shared" si="371"/>
        <v>5.96</v>
      </c>
      <c r="Z2969" s="54">
        <f t="shared" si="372"/>
        <v>0.80323450134770891</v>
      </c>
      <c r="AA2969" s="49" t="str">
        <f t="shared" ca="1" si="373"/>
        <v>N</v>
      </c>
      <c r="AB2969" s="49">
        <f t="shared" ca="1" si="374"/>
        <v>5</v>
      </c>
      <c r="AC2969" s="49" t="str">
        <f t="shared" ca="1" si="375"/>
        <v>N</v>
      </c>
    </row>
    <row r="2970" spans="1:29" x14ac:dyDescent="0.25">
      <c r="A2970">
        <v>1267</v>
      </c>
      <c r="B2970" s="9">
        <v>43579</v>
      </c>
      <c r="C2970" s="50" t="str">
        <f t="shared" si="368"/>
        <v>N</v>
      </c>
      <c r="D2970" s="52">
        <f>_xlfn.XLOOKUP(B2970,Cal_Date!B:B,Cal_Date!A:A,0)</f>
        <v>4</v>
      </c>
      <c r="E2970">
        <v>2019</v>
      </c>
      <c r="F2970" t="s">
        <v>123</v>
      </c>
      <c r="G2970" t="s">
        <v>129</v>
      </c>
      <c r="H2970" t="s">
        <v>11</v>
      </c>
      <c r="I2970" t="s">
        <v>11</v>
      </c>
      <c r="J2970" t="s">
        <v>15</v>
      </c>
      <c r="K2970" t="s">
        <v>42</v>
      </c>
      <c r="L2970">
        <v>2</v>
      </c>
      <c r="M2970">
        <v>1001</v>
      </c>
      <c r="O2970" t="s">
        <v>25</v>
      </c>
      <c r="R2970" t="s">
        <v>44</v>
      </c>
      <c r="S2970" s="49" t="str">
        <f t="shared" si="369"/>
        <v>Card</v>
      </c>
      <c r="T2970" s="3">
        <v>0.03</v>
      </c>
      <c r="U2970" s="2">
        <v>5.3000000000000007</v>
      </c>
      <c r="V2970" s="2">
        <v>1.74</v>
      </c>
      <c r="W2970" s="54">
        <f>_xlfn.XLOOKUP(M2970,Market!A:A,Market!F:F,0)</f>
        <v>0.06</v>
      </c>
      <c r="X2970" s="55">
        <f t="shared" si="370"/>
        <v>0.159</v>
      </c>
      <c r="Y2970" s="55">
        <f t="shared" si="371"/>
        <v>3.5600000000000005</v>
      </c>
      <c r="Z2970" s="54">
        <f t="shared" si="372"/>
        <v>0.67169811320754713</v>
      </c>
      <c r="AA2970" s="49" t="str">
        <f t="shared" ca="1" si="373"/>
        <v>N</v>
      </c>
      <c r="AB2970" s="49">
        <f t="shared" ca="1" si="374"/>
        <v>5</v>
      </c>
      <c r="AC2970" s="49" t="str">
        <f t="shared" ca="1" si="375"/>
        <v>N</v>
      </c>
    </row>
    <row r="2971" spans="1:29" x14ac:dyDescent="0.25">
      <c r="A2971">
        <v>1268</v>
      </c>
      <c r="B2971" s="9">
        <v>43579</v>
      </c>
      <c r="C2971" s="50" t="str">
        <f t="shared" si="368"/>
        <v>N</v>
      </c>
      <c r="D2971" s="52">
        <f>_xlfn.XLOOKUP(B2971,Cal_Date!B:B,Cal_Date!A:A,0)</f>
        <v>4</v>
      </c>
      <c r="E2971">
        <v>2019</v>
      </c>
      <c r="F2971" t="s">
        <v>123</v>
      </c>
      <c r="G2971" t="s">
        <v>129</v>
      </c>
      <c r="H2971" t="s">
        <v>11</v>
      </c>
      <c r="I2971" t="s">
        <v>11</v>
      </c>
      <c r="J2971" t="s">
        <v>15</v>
      </c>
      <c r="K2971" t="s">
        <v>42</v>
      </c>
      <c r="L2971">
        <v>1</v>
      </c>
      <c r="M2971">
        <v>1000</v>
      </c>
      <c r="O2971" t="s">
        <v>25</v>
      </c>
      <c r="R2971" t="s">
        <v>44</v>
      </c>
      <c r="S2971" s="49" t="str">
        <f t="shared" si="369"/>
        <v>Card</v>
      </c>
      <c r="T2971" s="3">
        <v>0.03</v>
      </c>
      <c r="U2971" s="2">
        <v>2.7</v>
      </c>
      <c r="V2971" s="2">
        <v>0.87</v>
      </c>
      <c r="W2971" s="54">
        <f>_xlfn.XLOOKUP(M2971,Market!A:A,Market!F:F,0)</f>
        <v>0.08</v>
      </c>
      <c r="X2971" s="55">
        <f t="shared" si="370"/>
        <v>8.1000000000000003E-2</v>
      </c>
      <c r="Y2971" s="55">
        <f t="shared" si="371"/>
        <v>1.83</v>
      </c>
      <c r="Z2971" s="54">
        <f t="shared" si="372"/>
        <v>0.67777777777777781</v>
      </c>
      <c r="AA2971" s="49" t="str">
        <f t="shared" ca="1" si="373"/>
        <v>N</v>
      </c>
      <c r="AB2971" s="49">
        <f t="shared" ca="1" si="374"/>
        <v>5</v>
      </c>
      <c r="AC2971" s="49" t="str">
        <f t="shared" ca="1" si="375"/>
        <v>N</v>
      </c>
    </row>
    <row r="2972" spans="1:29" x14ac:dyDescent="0.25">
      <c r="A2972">
        <v>1269</v>
      </c>
      <c r="B2972" s="9">
        <v>43579</v>
      </c>
      <c r="C2972" s="50" t="str">
        <f t="shared" si="368"/>
        <v>N</v>
      </c>
      <c r="D2972" s="52">
        <f>_xlfn.XLOOKUP(B2972,Cal_Date!B:B,Cal_Date!A:A,0)</f>
        <v>4</v>
      </c>
      <c r="E2972">
        <v>2019</v>
      </c>
      <c r="F2972" t="s">
        <v>123</v>
      </c>
      <c r="G2972" t="s">
        <v>129</v>
      </c>
      <c r="H2972" t="s">
        <v>14</v>
      </c>
      <c r="I2972" t="s">
        <v>18</v>
      </c>
      <c r="J2972" t="s">
        <v>15</v>
      </c>
      <c r="K2972" t="s">
        <v>43</v>
      </c>
      <c r="L2972">
        <v>2</v>
      </c>
      <c r="M2972">
        <v>1000</v>
      </c>
      <c r="O2972" t="s">
        <v>25</v>
      </c>
      <c r="R2972" t="s">
        <v>44</v>
      </c>
      <c r="S2972" s="49" t="str">
        <f t="shared" si="369"/>
        <v>Card</v>
      </c>
      <c r="T2972" s="3">
        <v>0.03</v>
      </c>
      <c r="U2972" s="2">
        <v>15.120000000000001</v>
      </c>
      <c r="V2972" s="2">
        <v>4.4400000000000004</v>
      </c>
      <c r="W2972" s="54">
        <f>_xlfn.XLOOKUP(M2972,Market!A:A,Market!F:F,0)</f>
        <v>0.08</v>
      </c>
      <c r="X2972" s="55">
        <f t="shared" si="370"/>
        <v>0.4536</v>
      </c>
      <c r="Y2972" s="55">
        <f t="shared" si="371"/>
        <v>10.68</v>
      </c>
      <c r="Z2972" s="54">
        <f t="shared" si="372"/>
        <v>0.70634920634920628</v>
      </c>
      <c r="AA2972" s="49" t="str">
        <f t="shared" ca="1" si="373"/>
        <v>N</v>
      </c>
      <c r="AB2972" s="49">
        <f t="shared" ca="1" si="374"/>
        <v>5</v>
      </c>
      <c r="AC2972" s="49" t="str">
        <f t="shared" ca="1" si="375"/>
        <v>N</v>
      </c>
    </row>
    <row r="2973" spans="1:29" x14ac:dyDescent="0.25">
      <c r="A2973">
        <v>1270</v>
      </c>
      <c r="B2973" s="9">
        <v>43579</v>
      </c>
      <c r="C2973" s="50" t="str">
        <f t="shared" si="368"/>
        <v>N</v>
      </c>
      <c r="D2973" s="52">
        <f>_xlfn.XLOOKUP(B2973,Cal_Date!B:B,Cal_Date!A:A,0)</f>
        <v>4</v>
      </c>
      <c r="E2973">
        <v>2019</v>
      </c>
      <c r="F2973" t="s">
        <v>123</v>
      </c>
      <c r="G2973" t="s">
        <v>129</v>
      </c>
      <c r="H2973" t="s">
        <v>14</v>
      </c>
      <c r="I2973" t="s">
        <v>18</v>
      </c>
      <c r="J2973" t="s">
        <v>15</v>
      </c>
      <c r="K2973" t="s">
        <v>43</v>
      </c>
      <c r="L2973">
        <v>1</v>
      </c>
      <c r="M2973">
        <v>1002</v>
      </c>
      <c r="O2973" t="s">
        <v>28</v>
      </c>
      <c r="R2973" t="s">
        <v>44</v>
      </c>
      <c r="S2973" s="49" t="str">
        <f t="shared" si="369"/>
        <v>Card</v>
      </c>
      <c r="T2973" s="3">
        <v>0.03</v>
      </c>
      <c r="U2973" s="2">
        <v>6.8900000000000006</v>
      </c>
      <c r="V2973" s="2">
        <v>2.1</v>
      </c>
      <c r="W2973" s="54">
        <f>_xlfn.XLOOKUP(M2973,Market!A:A,Market!F:F,0)</f>
        <v>0.06</v>
      </c>
      <c r="X2973" s="55">
        <f t="shared" si="370"/>
        <v>0.20670000000000002</v>
      </c>
      <c r="Y2973" s="55">
        <f t="shared" si="371"/>
        <v>4.7900000000000009</v>
      </c>
      <c r="Z2973" s="54">
        <f t="shared" si="372"/>
        <v>0.69521044992743108</v>
      </c>
      <c r="AA2973" s="49" t="str">
        <f t="shared" ca="1" si="373"/>
        <v>N</v>
      </c>
      <c r="AB2973" s="49">
        <f t="shared" ca="1" si="374"/>
        <v>5</v>
      </c>
      <c r="AC2973" s="49" t="str">
        <f t="shared" ca="1" si="375"/>
        <v>N</v>
      </c>
    </row>
    <row r="2974" spans="1:29" x14ac:dyDescent="0.25">
      <c r="A2974">
        <v>1271</v>
      </c>
      <c r="B2974" s="9">
        <v>43579</v>
      </c>
      <c r="C2974" s="50" t="str">
        <f t="shared" si="368"/>
        <v>N</v>
      </c>
      <c r="D2974" s="52">
        <f>_xlfn.XLOOKUP(B2974,Cal_Date!B:B,Cal_Date!A:A,0)</f>
        <v>4</v>
      </c>
      <c r="E2974">
        <v>2019</v>
      </c>
      <c r="F2974" t="s">
        <v>123</v>
      </c>
      <c r="G2974" t="s">
        <v>129</v>
      </c>
      <c r="H2974" t="s">
        <v>14</v>
      </c>
      <c r="I2974" t="s">
        <v>13</v>
      </c>
      <c r="J2974" t="s">
        <v>15</v>
      </c>
      <c r="K2974" t="s">
        <v>43</v>
      </c>
      <c r="L2974">
        <v>2</v>
      </c>
      <c r="M2974">
        <v>1003</v>
      </c>
      <c r="O2974" t="s">
        <v>25</v>
      </c>
      <c r="R2974" t="s">
        <v>44</v>
      </c>
      <c r="S2974" s="49" t="str">
        <f t="shared" si="369"/>
        <v>Card</v>
      </c>
      <c r="T2974" s="3">
        <v>0.03</v>
      </c>
      <c r="U2974" s="2">
        <v>14.84</v>
      </c>
      <c r="V2974" s="2">
        <v>4.4800000000000004</v>
      </c>
      <c r="W2974" s="54">
        <f>_xlfn.XLOOKUP(M2974,Market!A:A,Market!F:F,0)</f>
        <v>0.06</v>
      </c>
      <c r="X2974" s="55">
        <f t="shared" si="370"/>
        <v>0.44519999999999998</v>
      </c>
      <c r="Y2974" s="55">
        <f t="shared" si="371"/>
        <v>10.36</v>
      </c>
      <c r="Z2974" s="54">
        <f t="shared" si="372"/>
        <v>0.69811320754716977</v>
      </c>
      <c r="AA2974" s="49" t="str">
        <f t="shared" ca="1" si="373"/>
        <v>N</v>
      </c>
      <c r="AB2974" s="49">
        <f t="shared" ca="1" si="374"/>
        <v>5</v>
      </c>
      <c r="AC2974" s="49" t="str">
        <f t="shared" ca="1" si="375"/>
        <v>N</v>
      </c>
    </row>
    <row r="2975" spans="1:29" x14ac:dyDescent="0.25">
      <c r="A2975">
        <v>1272</v>
      </c>
      <c r="B2975" s="9">
        <v>43579</v>
      </c>
      <c r="C2975" s="50" t="str">
        <f t="shared" si="368"/>
        <v>N</v>
      </c>
      <c r="D2975" s="52">
        <f>_xlfn.XLOOKUP(B2975,Cal_Date!B:B,Cal_Date!A:A,0)</f>
        <v>4</v>
      </c>
      <c r="E2975">
        <v>2019</v>
      </c>
      <c r="F2975" t="s">
        <v>123</v>
      </c>
      <c r="G2975" t="s">
        <v>129</v>
      </c>
      <c r="H2975" t="s">
        <v>14</v>
      </c>
      <c r="I2975" t="s">
        <v>13</v>
      </c>
      <c r="J2975" t="s">
        <v>15</v>
      </c>
      <c r="K2975" t="s">
        <v>43</v>
      </c>
      <c r="L2975">
        <v>1</v>
      </c>
      <c r="M2975">
        <v>1005</v>
      </c>
      <c r="O2975" t="s">
        <v>25</v>
      </c>
      <c r="R2975" t="s">
        <v>44</v>
      </c>
      <c r="S2975" s="49" t="str">
        <f t="shared" si="369"/>
        <v>Card</v>
      </c>
      <c r="T2975" s="3">
        <v>0.03</v>
      </c>
      <c r="U2975" s="2">
        <v>7.0785</v>
      </c>
      <c r="V2975" s="2">
        <v>2.12</v>
      </c>
      <c r="W2975" s="54">
        <f>_xlfn.XLOOKUP(M2975,Market!A:A,Market!F:F,0)</f>
        <v>8.8999999999999996E-2</v>
      </c>
      <c r="X2975" s="55">
        <f t="shared" si="370"/>
        <v>0.21235499999999999</v>
      </c>
      <c r="Y2975" s="55">
        <f t="shared" si="371"/>
        <v>4.9584999999999999</v>
      </c>
      <c r="Z2975" s="54">
        <f t="shared" si="372"/>
        <v>0.70050151868333688</v>
      </c>
      <c r="AA2975" s="49" t="str">
        <f t="shared" ca="1" si="373"/>
        <v>N</v>
      </c>
      <c r="AB2975" s="49">
        <f t="shared" ca="1" si="374"/>
        <v>5</v>
      </c>
      <c r="AC2975" s="49" t="str">
        <f t="shared" ca="1" si="375"/>
        <v>N</v>
      </c>
    </row>
    <row r="2976" spans="1:29" x14ac:dyDescent="0.25">
      <c r="A2976">
        <v>1273</v>
      </c>
      <c r="B2976" s="9">
        <v>43579</v>
      </c>
      <c r="C2976" s="50" t="str">
        <f t="shared" si="368"/>
        <v>N</v>
      </c>
      <c r="D2976" s="52">
        <f>_xlfn.XLOOKUP(B2976,Cal_Date!B:B,Cal_Date!A:A,0)</f>
        <v>4</v>
      </c>
      <c r="E2976">
        <v>2019</v>
      </c>
      <c r="F2976" t="s">
        <v>123</v>
      </c>
      <c r="G2976" t="s">
        <v>129</v>
      </c>
      <c r="H2976" t="s">
        <v>11</v>
      </c>
      <c r="I2976" t="s">
        <v>11</v>
      </c>
      <c r="J2976" t="s">
        <v>15</v>
      </c>
      <c r="K2976" t="s">
        <v>42</v>
      </c>
      <c r="L2976">
        <v>1</v>
      </c>
      <c r="M2976">
        <v>1005</v>
      </c>
      <c r="O2976" t="s">
        <v>25</v>
      </c>
      <c r="R2976" t="s">
        <v>44</v>
      </c>
      <c r="S2976" s="49" t="str">
        <f t="shared" si="369"/>
        <v>Card</v>
      </c>
      <c r="T2976" s="3">
        <v>0.03</v>
      </c>
      <c r="U2976" s="2">
        <v>2.7225000000000001</v>
      </c>
      <c r="V2976" s="2">
        <v>0.87</v>
      </c>
      <c r="W2976" s="54">
        <f>_xlfn.XLOOKUP(M2976,Market!A:A,Market!F:F,0)</f>
        <v>8.8999999999999996E-2</v>
      </c>
      <c r="X2976" s="55">
        <f t="shared" si="370"/>
        <v>8.1674999999999998E-2</v>
      </c>
      <c r="Y2976" s="55">
        <f t="shared" si="371"/>
        <v>1.8525</v>
      </c>
      <c r="Z2976" s="54">
        <f t="shared" si="372"/>
        <v>0.68044077134986225</v>
      </c>
      <c r="AA2976" s="49" t="str">
        <f t="shared" ca="1" si="373"/>
        <v>N</v>
      </c>
      <c r="AB2976" s="49">
        <f t="shared" ca="1" si="374"/>
        <v>5</v>
      </c>
      <c r="AC2976" s="49" t="str">
        <f t="shared" ca="1" si="375"/>
        <v>N</v>
      </c>
    </row>
    <row r="2977" spans="1:29" x14ac:dyDescent="0.25">
      <c r="A2977">
        <v>1274</v>
      </c>
      <c r="B2977" s="9">
        <v>43579</v>
      </c>
      <c r="C2977" s="50" t="str">
        <f t="shared" si="368"/>
        <v>N</v>
      </c>
      <c r="D2977" s="52">
        <f>_xlfn.XLOOKUP(B2977,Cal_Date!B:B,Cal_Date!A:A,0)</f>
        <v>4</v>
      </c>
      <c r="E2977">
        <v>2019</v>
      </c>
      <c r="F2977" t="s">
        <v>123</v>
      </c>
      <c r="G2977" t="s">
        <v>129</v>
      </c>
      <c r="H2977" t="s">
        <v>14</v>
      </c>
      <c r="I2977" t="s">
        <v>18</v>
      </c>
      <c r="J2977" t="s">
        <v>15</v>
      </c>
      <c r="K2977" t="s">
        <v>43</v>
      </c>
      <c r="L2977">
        <v>1</v>
      </c>
      <c r="M2977">
        <v>1006</v>
      </c>
      <c r="O2977" t="s">
        <v>28</v>
      </c>
      <c r="R2977" t="s">
        <v>44</v>
      </c>
      <c r="S2977" s="49" t="str">
        <f t="shared" si="369"/>
        <v>Card</v>
      </c>
      <c r="T2977" s="3">
        <v>0.03</v>
      </c>
      <c r="U2977" s="2">
        <v>7.0785</v>
      </c>
      <c r="V2977" s="2">
        <v>2.1</v>
      </c>
      <c r="W2977" s="54">
        <f>_xlfn.XLOOKUP(M2977,Market!A:A,Market!F:F,0)</f>
        <v>8.8999999999999996E-2</v>
      </c>
      <c r="X2977" s="55">
        <f t="shared" si="370"/>
        <v>0.21235499999999999</v>
      </c>
      <c r="Y2977" s="55">
        <f t="shared" si="371"/>
        <v>4.9785000000000004</v>
      </c>
      <c r="Z2977" s="54">
        <f t="shared" si="372"/>
        <v>0.70332697605424888</v>
      </c>
      <c r="AA2977" s="49" t="str">
        <f t="shared" ca="1" si="373"/>
        <v>N</v>
      </c>
      <c r="AB2977" s="49">
        <f t="shared" ca="1" si="374"/>
        <v>5</v>
      </c>
      <c r="AC2977" s="49" t="str">
        <f t="shared" ca="1" si="375"/>
        <v>N</v>
      </c>
    </row>
    <row r="2978" spans="1:29" x14ac:dyDescent="0.25">
      <c r="A2978">
        <v>1275</v>
      </c>
      <c r="B2978" s="9">
        <v>43579</v>
      </c>
      <c r="C2978" s="50" t="str">
        <f t="shared" si="368"/>
        <v>N</v>
      </c>
      <c r="D2978" s="52">
        <f>_xlfn.XLOOKUP(B2978,Cal_Date!B:B,Cal_Date!A:A,0)</f>
        <v>4</v>
      </c>
      <c r="E2978">
        <v>2019</v>
      </c>
      <c r="F2978" t="s">
        <v>123</v>
      </c>
      <c r="G2978" t="s">
        <v>129</v>
      </c>
      <c r="H2978" t="s">
        <v>11</v>
      </c>
      <c r="I2978" t="s">
        <v>11</v>
      </c>
      <c r="J2978" t="s">
        <v>15</v>
      </c>
      <c r="K2978" t="s">
        <v>42</v>
      </c>
      <c r="L2978">
        <v>1</v>
      </c>
      <c r="M2978">
        <v>1007</v>
      </c>
      <c r="O2978" t="s">
        <v>28</v>
      </c>
      <c r="R2978" t="s">
        <v>44</v>
      </c>
      <c r="S2978" s="49" t="str">
        <f t="shared" si="369"/>
        <v>Card</v>
      </c>
      <c r="T2978" s="3">
        <v>0.03</v>
      </c>
      <c r="U2978" s="2">
        <v>2.7225000000000001</v>
      </c>
      <c r="V2978" s="2">
        <v>0.87</v>
      </c>
      <c r="W2978" s="54">
        <f>_xlfn.XLOOKUP(M2978,Market!A:A,Market!F:F,0)</f>
        <v>8.8999999999999996E-2</v>
      </c>
      <c r="X2978" s="55">
        <f t="shared" si="370"/>
        <v>8.1674999999999998E-2</v>
      </c>
      <c r="Y2978" s="55">
        <f t="shared" si="371"/>
        <v>1.8525</v>
      </c>
      <c r="Z2978" s="54">
        <f t="shared" si="372"/>
        <v>0.68044077134986225</v>
      </c>
      <c r="AA2978" s="49" t="str">
        <f t="shared" ca="1" si="373"/>
        <v>N</v>
      </c>
      <c r="AB2978" s="49">
        <f t="shared" ca="1" si="374"/>
        <v>5</v>
      </c>
      <c r="AC2978" s="49" t="str">
        <f t="shared" ca="1" si="375"/>
        <v>N</v>
      </c>
    </row>
    <row r="2979" spans="1:29" x14ac:dyDescent="0.25">
      <c r="A2979">
        <v>1276</v>
      </c>
      <c r="B2979" s="9">
        <v>43579</v>
      </c>
      <c r="C2979" s="50" t="str">
        <f t="shared" si="368"/>
        <v>N</v>
      </c>
      <c r="D2979" s="52">
        <f>_xlfn.XLOOKUP(B2979,Cal_Date!B:B,Cal_Date!A:A,0)</f>
        <v>4</v>
      </c>
      <c r="E2979">
        <v>2019</v>
      </c>
      <c r="F2979" t="s">
        <v>123</v>
      </c>
      <c r="G2979" t="s">
        <v>129</v>
      </c>
      <c r="H2979" t="s">
        <v>11</v>
      </c>
      <c r="I2979" t="s">
        <v>13</v>
      </c>
      <c r="J2979" t="s">
        <v>15</v>
      </c>
      <c r="K2979" t="s">
        <v>42</v>
      </c>
      <c r="L2979">
        <v>2</v>
      </c>
      <c r="M2979">
        <v>1008</v>
      </c>
      <c r="O2979" t="s">
        <v>28</v>
      </c>
      <c r="R2979" t="s">
        <v>44</v>
      </c>
      <c r="S2979" s="49" t="str">
        <f t="shared" si="369"/>
        <v>Card</v>
      </c>
      <c r="T2979" s="3">
        <v>0.03</v>
      </c>
      <c r="U2979" s="2">
        <v>6.5339999999999998</v>
      </c>
      <c r="V2979" s="2">
        <v>2.84</v>
      </c>
      <c r="W2979" s="54">
        <f>_xlfn.XLOOKUP(M2979,Market!A:A,Market!F:F,0)</f>
        <v>8.8999999999999996E-2</v>
      </c>
      <c r="X2979" s="55">
        <f t="shared" si="370"/>
        <v>0.19602</v>
      </c>
      <c r="Y2979" s="55">
        <f t="shared" si="371"/>
        <v>3.694</v>
      </c>
      <c r="Z2979" s="54">
        <f t="shared" si="372"/>
        <v>0.56535047444138353</v>
      </c>
      <c r="AA2979" s="49" t="str">
        <f t="shared" ca="1" si="373"/>
        <v>N</v>
      </c>
      <c r="AB2979" s="49">
        <f t="shared" ca="1" si="374"/>
        <v>5</v>
      </c>
      <c r="AC2979" s="49" t="str">
        <f t="shared" ca="1" si="375"/>
        <v>N</v>
      </c>
    </row>
    <row r="2980" spans="1:29" x14ac:dyDescent="0.25">
      <c r="A2980">
        <v>1277</v>
      </c>
      <c r="B2980" s="9">
        <v>43579</v>
      </c>
      <c r="C2980" s="50" t="str">
        <f t="shared" si="368"/>
        <v>N</v>
      </c>
      <c r="D2980" s="52">
        <f>_xlfn.XLOOKUP(B2980,Cal_Date!B:B,Cal_Date!A:A,0)</f>
        <v>4</v>
      </c>
      <c r="E2980">
        <v>2019</v>
      </c>
      <c r="F2980" t="s">
        <v>123</v>
      </c>
      <c r="G2980" t="s">
        <v>129</v>
      </c>
      <c r="H2980" t="s">
        <v>14</v>
      </c>
      <c r="I2980" t="s">
        <v>18</v>
      </c>
      <c r="J2980" t="s">
        <v>15</v>
      </c>
      <c r="K2980" t="s">
        <v>43</v>
      </c>
      <c r="L2980">
        <v>1</v>
      </c>
      <c r="M2980">
        <v>1009</v>
      </c>
      <c r="O2980" t="s">
        <v>28</v>
      </c>
      <c r="R2980" t="s">
        <v>44</v>
      </c>
      <c r="S2980" s="49" t="str">
        <f t="shared" si="369"/>
        <v>Card</v>
      </c>
      <c r="T2980" s="3">
        <v>0.03</v>
      </c>
      <c r="U2980" s="2">
        <v>7.6229999999999993</v>
      </c>
      <c r="V2980" s="2">
        <v>2.1</v>
      </c>
      <c r="W2980" s="54">
        <f>_xlfn.XLOOKUP(M2980,Market!A:A,Market!F:F,0)</f>
        <v>8.8999999999999996E-2</v>
      </c>
      <c r="X2980" s="55">
        <f t="shared" si="370"/>
        <v>0.22868999999999998</v>
      </c>
      <c r="Y2980" s="55">
        <f t="shared" si="371"/>
        <v>5.5229999999999997</v>
      </c>
      <c r="Z2980" s="54">
        <f t="shared" si="372"/>
        <v>0.72451790633608815</v>
      </c>
      <c r="AA2980" s="49" t="str">
        <f t="shared" ca="1" si="373"/>
        <v>N</v>
      </c>
      <c r="AB2980" s="49">
        <f t="shared" ca="1" si="374"/>
        <v>5</v>
      </c>
      <c r="AC2980" s="49" t="str">
        <f t="shared" ca="1" si="375"/>
        <v>N</v>
      </c>
    </row>
    <row r="2981" spans="1:29" x14ac:dyDescent="0.25">
      <c r="A2981">
        <v>1278</v>
      </c>
      <c r="B2981" s="9">
        <v>43579</v>
      </c>
      <c r="C2981" s="50" t="str">
        <f t="shared" si="368"/>
        <v>N</v>
      </c>
      <c r="D2981" s="52">
        <f>_xlfn.XLOOKUP(B2981,Cal_Date!B:B,Cal_Date!A:A,0)</f>
        <v>4</v>
      </c>
      <c r="E2981">
        <v>2019</v>
      </c>
      <c r="F2981" t="s">
        <v>123</v>
      </c>
      <c r="G2981" t="s">
        <v>129</v>
      </c>
      <c r="H2981" t="s">
        <v>14</v>
      </c>
      <c r="I2981" t="s">
        <v>18</v>
      </c>
      <c r="J2981" t="s">
        <v>15</v>
      </c>
      <c r="K2981" t="s">
        <v>43</v>
      </c>
      <c r="L2981">
        <v>1</v>
      </c>
      <c r="M2981">
        <v>1006</v>
      </c>
      <c r="O2981" t="s">
        <v>28</v>
      </c>
      <c r="R2981" t="s">
        <v>44</v>
      </c>
      <c r="S2981" s="49" t="str">
        <f t="shared" si="369"/>
        <v>Card</v>
      </c>
      <c r="T2981" s="3">
        <v>0.03</v>
      </c>
      <c r="U2981" s="2">
        <v>7.0785</v>
      </c>
      <c r="V2981" s="2">
        <v>2.1</v>
      </c>
      <c r="W2981" s="54">
        <f>_xlfn.XLOOKUP(M2981,Market!A:A,Market!F:F,0)</f>
        <v>8.8999999999999996E-2</v>
      </c>
      <c r="X2981" s="55">
        <f t="shared" si="370"/>
        <v>0.21235499999999999</v>
      </c>
      <c r="Y2981" s="55">
        <f t="shared" si="371"/>
        <v>4.9785000000000004</v>
      </c>
      <c r="Z2981" s="54">
        <f t="shared" si="372"/>
        <v>0.70332697605424888</v>
      </c>
      <c r="AA2981" s="49" t="str">
        <f t="shared" ca="1" si="373"/>
        <v>N</v>
      </c>
      <c r="AB2981" s="49">
        <f t="shared" ca="1" si="374"/>
        <v>5</v>
      </c>
      <c r="AC2981" s="49" t="str">
        <f t="shared" ca="1" si="375"/>
        <v>N</v>
      </c>
    </row>
    <row r="2982" spans="1:29" x14ac:dyDescent="0.25">
      <c r="A2982">
        <v>1279</v>
      </c>
      <c r="B2982" s="9">
        <v>43579</v>
      </c>
      <c r="C2982" s="50" t="str">
        <f t="shared" si="368"/>
        <v>N</v>
      </c>
      <c r="D2982" s="52">
        <f>_xlfn.XLOOKUP(B2982,Cal_Date!B:B,Cal_Date!A:A,0)</f>
        <v>4</v>
      </c>
      <c r="E2982">
        <v>2019</v>
      </c>
      <c r="F2982" t="s">
        <v>123</v>
      </c>
      <c r="G2982" t="s">
        <v>129</v>
      </c>
      <c r="H2982" t="s">
        <v>14</v>
      </c>
      <c r="I2982" t="s">
        <v>18</v>
      </c>
      <c r="J2982" t="s">
        <v>15</v>
      </c>
      <c r="K2982" t="s">
        <v>43</v>
      </c>
      <c r="L2982">
        <v>1</v>
      </c>
      <c r="M2982">
        <v>1007</v>
      </c>
      <c r="O2982" t="s">
        <v>28</v>
      </c>
      <c r="R2982" t="s">
        <v>44</v>
      </c>
      <c r="S2982" s="49" t="str">
        <f t="shared" si="369"/>
        <v>Card</v>
      </c>
      <c r="T2982" s="3">
        <v>0.03</v>
      </c>
      <c r="U2982" s="2">
        <v>7.6229999999999993</v>
      </c>
      <c r="V2982" s="2">
        <v>2.2200000000000002</v>
      </c>
      <c r="W2982" s="54">
        <f>_xlfn.XLOOKUP(M2982,Market!A:A,Market!F:F,0)</f>
        <v>8.8999999999999996E-2</v>
      </c>
      <c r="X2982" s="55">
        <f t="shared" si="370"/>
        <v>0.22868999999999998</v>
      </c>
      <c r="Y2982" s="55">
        <f t="shared" si="371"/>
        <v>5.4029999999999987</v>
      </c>
      <c r="Z2982" s="54">
        <f t="shared" si="372"/>
        <v>0.7087760724124359</v>
      </c>
      <c r="AA2982" s="49" t="str">
        <f t="shared" ca="1" si="373"/>
        <v>N</v>
      </c>
      <c r="AB2982" s="49">
        <f t="shared" ca="1" si="374"/>
        <v>5</v>
      </c>
      <c r="AC2982" s="49" t="str">
        <f t="shared" ca="1" si="375"/>
        <v>N</v>
      </c>
    </row>
    <row r="2983" spans="1:29" x14ac:dyDescent="0.25">
      <c r="A2983">
        <v>1280</v>
      </c>
      <c r="B2983" s="9">
        <v>43579</v>
      </c>
      <c r="C2983" s="50" t="str">
        <f t="shared" si="368"/>
        <v>N</v>
      </c>
      <c r="D2983" s="52">
        <f>_xlfn.XLOOKUP(B2983,Cal_Date!B:B,Cal_Date!A:A,0)</f>
        <v>4</v>
      </c>
      <c r="E2983">
        <v>2019</v>
      </c>
      <c r="F2983" t="s">
        <v>123</v>
      </c>
      <c r="G2983" t="s">
        <v>129</v>
      </c>
      <c r="H2983" t="s">
        <v>48</v>
      </c>
      <c r="I2983" t="s">
        <v>18</v>
      </c>
      <c r="J2983" t="s">
        <v>10</v>
      </c>
      <c r="K2983" t="s">
        <v>43</v>
      </c>
      <c r="L2983">
        <v>1</v>
      </c>
      <c r="M2983">
        <v>1007</v>
      </c>
      <c r="O2983" t="s">
        <v>28</v>
      </c>
      <c r="R2983" t="s">
        <v>44</v>
      </c>
      <c r="S2983" s="49" t="str">
        <f t="shared" si="369"/>
        <v>Card</v>
      </c>
      <c r="T2983" s="3">
        <v>0.03</v>
      </c>
      <c r="U2983" s="2">
        <v>7.6229999999999993</v>
      </c>
      <c r="V2983" s="2">
        <v>1.46</v>
      </c>
      <c r="W2983" s="54">
        <f>_xlfn.XLOOKUP(M2983,Market!A:A,Market!F:F,0)</f>
        <v>8.8999999999999996E-2</v>
      </c>
      <c r="X2983" s="55">
        <f t="shared" si="370"/>
        <v>0.22868999999999998</v>
      </c>
      <c r="Y2983" s="55">
        <f t="shared" si="371"/>
        <v>6.1629999999999994</v>
      </c>
      <c r="Z2983" s="54">
        <f t="shared" si="372"/>
        <v>0.80847435392889933</v>
      </c>
      <c r="AA2983" s="49" t="str">
        <f t="shared" ca="1" si="373"/>
        <v>N</v>
      </c>
      <c r="AB2983" s="49">
        <f t="shared" ca="1" si="374"/>
        <v>5</v>
      </c>
      <c r="AC2983" s="49" t="str">
        <f t="shared" ca="1" si="375"/>
        <v>N</v>
      </c>
    </row>
    <row r="2984" spans="1:29" x14ac:dyDescent="0.25">
      <c r="A2984">
        <v>1281</v>
      </c>
      <c r="B2984" s="9">
        <v>43579</v>
      </c>
      <c r="C2984" s="50" t="str">
        <f t="shared" si="368"/>
        <v>N</v>
      </c>
      <c r="D2984" s="52">
        <f>_xlfn.XLOOKUP(B2984,Cal_Date!B:B,Cal_Date!A:A,0)</f>
        <v>4</v>
      </c>
      <c r="E2984">
        <v>2019</v>
      </c>
      <c r="F2984" t="s">
        <v>123</v>
      </c>
      <c r="G2984" t="s">
        <v>129</v>
      </c>
      <c r="H2984" t="s">
        <v>48</v>
      </c>
      <c r="I2984" t="s">
        <v>18</v>
      </c>
      <c r="J2984" t="s">
        <v>10</v>
      </c>
      <c r="K2984" t="s">
        <v>43</v>
      </c>
      <c r="L2984">
        <v>1</v>
      </c>
      <c r="M2984">
        <v>1007</v>
      </c>
      <c r="O2984" t="s">
        <v>28</v>
      </c>
      <c r="R2984" t="s">
        <v>44</v>
      </c>
      <c r="S2984" s="49" t="str">
        <f t="shared" si="369"/>
        <v>Card</v>
      </c>
      <c r="T2984" s="3">
        <v>0.03</v>
      </c>
      <c r="U2984" s="2">
        <v>7.6229999999999993</v>
      </c>
      <c r="V2984" s="2">
        <v>1.46</v>
      </c>
      <c r="W2984" s="54">
        <f>_xlfn.XLOOKUP(M2984,Market!A:A,Market!F:F,0)</f>
        <v>8.8999999999999996E-2</v>
      </c>
      <c r="X2984" s="55">
        <f t="shared" si="370"/>
        <v>0.22868999999999998</v>
      </c>
      <c r="Y2984" s="55">
        <f t="shared" si="371"/>
        <v>6.1629999999999994</v>
      </c>
      <c r="Z2984" s="54">
        <f t="shared" si="372"/>
        <v>0.80847435392889933</v>
      </c>
      <c r="AA2984" s="49" t="str">
        <f t="shared" ca="1" si="373"/>
        <v>N</v>
      </c>
      <c r="AB2984" s="49">
        <f t="shared" ca="1" si="374"/>
        <v>5</v>
      </c>
      <c r="AC2984" s="49" t="str">
        <f t="shared" ca="1" si="375"/>
        <v>N</v>
      </c>
    </row>
    <row r="2985" spans="1:29" x14ac:dyDescent="0.25">
      <c r="A2985">
        <v>1282</v>
      </c>
      <c r="B2985" s="9">
        <v>43579</v>
      </c>
      <c r="C2985" s="50" t="str">
        <f t="shared" si="368"/>
        <v>N</v>
      </c>
      <c r="D2985" s="52">
        <f>_xlfn.XLOOKUP(B2985,Cal_Date!B:B,Cal_Date!A:A,0)</f>
        <v>4</v>
      </c>
      <c r="E2985">
        <v>2019</v>
      </c>
      <c r="F2985" t="s">
        <v>123</v>
      </c>
      <c r="G2985" t="s">
        <v>129</v>
      </c>
      <c r="H2985" t="s">
        <v>11</v>
      </c>
      <c r="I2985" t="s">
        <v>11</v>
      </c>
      <c r="J2985" t="s">
        <v>15</v>
      </c>
      <c r="K2985" t="s">
        <v>42</v>
      </c>
      <c r="L2985">
        <v>2</v>
      </c>
      <c r="M2985">
        <v>1005</v>
      </c>
      <c r="O2985" t="s">
        <v>25</v>
      </c>
      <c r="R2985" t="s">
        <v>44</v>
      </c>
      <c r="S2985" s="49" t="str">
        <f t="shared" si="369"/>
        <v>Card</v>
      </c>
      <c r="T2985" s="3">
        <v>0.03</v>
      </c>
      <c r="U2985" s="2">
        <v>5.4450000000000003</v>
      </c>
      <c r="V2985" s="2">
        <v>1.74</v>
      </c>
      <c r="W2985" s="54">
        <f>_xlfn.XLOOKUP(M2985,Market!A:A,Market!F:F,0)</f>
        <v>8.8999999999999996E-2</v>
      </c>
      <c r="X2985" s="55">
        <f t="shared" si="370"/>
        <v>0.16335</v>
      </c>
      <c r="Y2985" s="55">
        <f t="shared" si="371"/>
        <v>3.7050000000000001</v>
      </c>
      <c r="Z2985" s="54">
        <f t="shared" si="372"/>
        <v>0.68044077134986225</v>
      </c>
      <c r="AA2985" s="49" t="str">
        <f t="shared" ca="1" si="373"/>
        <v>N</v>
      </c>
      <c r="AB2985" s="49">
        <f t="shared" ca="1" si="374"/>
        <v>5</v>
      </c>
      <c r="AC2985" s="49" t="str">
        <f t="shared" ca="1" si="375"/>
        <v>N</v>
      </c>
    </row>
    <row r="2986" spans="1:29" x14ac:dyDescent="0.25">
      <c r="A2986">
        <v>1283</v>
      </c>
      <c r="B2986" s="9">
        <v>43579</v>
      </c>
      <c r="C2986" s="50" t="str">
        <f t="shared" si="368"/>
        <v>N</v>
      </c>
      <c r="D2986" s="52">
        <f>_xlfn.XLOOKUP(B2986,Cal_Date!B:B,Cal_Date!A:A,0)</f>
        <v>4</v>
      </c>
      <c r="E2986">
        <v>2019</v>
      </c>
      <c r="F2986" t="s">
        <v>123</v>
      </c>
      <c r="G2986" t="s">
        <v>129</v>
      </c>
      <c r="H2986" t="s">
        <v>11</v>
      </c>
      <c r="I2986" t="s">
        <v>11</v>
      </c>
      <c r="J2986" t="s">
        <v>15</v>
      </c>
      <c r="K2986" t="s">
        <v>42</v>
      </c>
      <c r="L2986">
        <v>2</v>
      </c>
      <c r="M2986">
        <v>1005</v>
      </c>
      <c r="O2986" t="s">
        <v>25</v>
      </c>
      <c r="R2986" t="s">
        <v>44</v>
      </c>
      <c r="S2986" s="49" t="str">
        <f t="shared" si="369"/>
        <v>Card</v>
      </c>
      <c r="T2986" s="3">
        <v>0.03</v>
      </c>
      <c r="U2986" s="2">
        <v>5.4450000000000003</v>
      </c>
      <c r="V2986" s="2">
        <v>1.74</v>
      </c>
      <c r="W2986" s="54">
        <f>_xlfn.XLOOKUP(M2986,Market!A:A,Market!F:F,0)</f>
        <v>8.8999999999999996E-2</v>
      </c>
      <c r="X2986" s="55">
        <f t="shared" si="370"/>
        <v>0.16335</v>
      </c>
      <c r="Y2986" s="55">
        <f t="shared" si="371"/>
        <v>3.7050000000000001</v>
      </c>
      <c r="Z2986" s="54">
        <f t="shared" si="372"/>
        <v>0.68044077134986225</v>
      </c>
      <c r="AA2986" s="49" t="str">
        <f t="shared" ca="1" si="373"/>
        <v>N</v>
      </c>
      <c r="AB2986" s="49">
        <f t="shared" ca="1" si="374"/>
        <v>5</v>
      </c>
      <c r="AC2986" s="49" t="str">
        <f t="shared" ca="1" si="375"/>
        <v>N</v>
      </c>
    </row>
    <row r="2987" spans="1:29" x14ac:dyDescent="0.25">
      <c r="A2987">
        <v>1284</v>
      </c>
      <c r="B2987" s="9">
        <v>43579</v>
      </c>
      <c r="C2987" s="50" t="str">
        <f t="shared" si="368"/>
        <v>N</v>
      </c>
      <c r="D2987" s="52">
        <f>_xlfn.XLOOKUP(B2987,Cal_Date!B:B,Cal_Date!A:A,0)</f>
        <v>4</v>
      </c>
      <c r="E2987">
        <v>2019</v>
      </c>
      <c r="F2987" t="s">
        <v>123</v>
      </c>
      <c r="G2987" t="s">
        <v>129</v>
      </c>
      <c r="H2987" t="s">
        <v>48</v>
      </c>
      <c r="I2987" t="s">
        <v>18</v>
      </c>
      <c r="J2987" t="s">
        <v>10</v>
      </c>
      <c r="K2987" t="s">
        <v>43</v>
      </c>
      <c r="L2987">
        <v>1</v>
      </c>
      <c r="M2987">
        <v>1002</v>
      </c>
      <c r="O2987" t="s">
        <v>28</v>
      </c>
      <c r="R2987" t="s">
        <v>44</v>
      </c>
      <c r="S2987" s="49" t="str">
        <f t="shared" si="369"/>
        <v>Card</v>
      </c>
      <c r="T2987" s="3">
        <v>0.03</v>
      </c>
      <c r="U2987" s="2">
        <v>7.42</v>
      </c>
      <c r="V2987" s="2">
        <v>1.46</v>
      </c>
      <c r="W2987" s="54">
        <f>_xlfn.XLOOKUP(M2987,Market!A:A,Market!F:F,0)</f>
        <v>0.06</v>
      </c>
      <c r="X2987" s="55">
        <f t="shared" si="370"/>
        <v>0.22259999999999999</v>
      </c>
      <c r="Y2987" s="55">
        <f t="shared" si="371"/>
        <v>5.96</v>
      </c>
      <c r="Z2987" s="54">
        <f t="shared" si="372"/>
        <v>0.80323450134770891</v>
      </c>
      <c r="AA2987" s="49" t="str">
        <f t="shared" ca="1" si="373"/>
        <v>N</v>
      </c>
      <c r="AB2987" s="49">
        <f t="shared" ca="1" si="374"/>
        <v>5</v>
      </c>
      <c r="AC2987" s="49" t="str">
        <f t="shared" ca="1" si="375"/>
        <v>N</v>
      </c>
    </row>
    <row r="2988" spans="1:29" x14ac:dyDescent="0.25">
      <c r="A2988">
        <v>1285</v>
      </c>
      <c r="B2988" s="9">
        <v>43579</v>
      </c>
      <c r="C2988" s="50" t="str">
        <f t="shared" si="368"/>
        <v>N</v>
      </c>
      <c r="D2988" s="52">
        <f>_xlfn.XLOOKUP(B2988,Cal_Date!B:B,Cal_Date!A:A,0)</f>
        <v>4</v>
      </c>
      <c r="E2988">
        <v>2019</v>
      </c>
      <c r="F2988" t="s">
        <v>123</v>
      </c>
      <c r="G2988" t="s">
        <v>129</v>
      </c>
      <c r="H2988" t="s">
        <v>48</v>
      </c>
      <c r="I2988" t="s">
        <v>18</v>
      </c>
      <c r="J2988" t="s">
        <v>10</v>
      </c>
      <c r="K2988" t="s">
        <v>43</v>
      </c>
      <c r="L2988">
        <v>1</v>
      </c>
      <c r="M2988">
        <v>1004</v>
      </c>
      <c r="O2988" t="s">
        <v>28</v>
      </c>
      <c r="R2988" t="s">
        <v>44</v>
      </c>
      <c r="S2988" s="49" t="str">
        <f t="shared" si="369"/>
        <v>Card</v>
      </c>
      <c r="T2988" s="3">
        <v>0.03</v>
      </c>
      <c r="U2988" s="2">
        <v>7.42</v>
      </c>
      <c r="V2988" s="2">
        <v>1.46</v>
      </c>
      <c r="W2988" s="54">
        <f>_xlfn.XLOOKUP(M2988,Market!A:A,Market!F:F,0)</f>
        <v>0.06</v>
      </c>
      <c r="X2988" s="55">
        <f t="shared" si="370"/>
        <v>0.22259999999999999</v>
      </c>
      <c r="Y2988" s="55">
        <f t="shared" si="371"/>
        <v>5.96</v>
      </c>
      <c r="Z2988" s="54">
        <f t="shared" si="372"/>
        <v>0.80323450134770891</v>
      </c>
      <c r="AA2988" s="49" t="str">
        <f t="shared" ca="1" si="373"/>
        <v>N</v>
      </c>
      <c r="AB2988" s="49">
        <f t="shared" ca="1" si="374"/>
        <v>5</v>
      </c>
      <c r="AC2988" s="49" t="str">
        <f t="shared" ca="1" si="375"/>
        <v>N</v>
      </c>
    </row>
    <row r="2989" spans="1:29" x14ac:dyDescent="0.25">
      <c r="A2989">
        <v>1286</v>
      </c>
      <c r="B2989" s="9">
        <v>43579</v>
      </c>
      <c r="C2989" s="50" t="str">
        <f t="shared" si="368"/>
        <v>N</v>
      </c>
      <c r="D2989" s="52">
        <f>_xlfn.XLOOKUP(B2989,Cal_Date!B:B,Cal_Date!A:A,0)</f>
        <v>4</v>
      </c>
      <c r="E2989">
        <v>2019</v>
      </c>
      <c r="F2989" t="s">
        <v>123</v>
      </c>
      <c r="G2989" t="s">
        <v>129</v>
      </c>
      <c r="H2989" t="s">
        <v>14</v>
      </c>
      <c r="I2989" t="s">
        <v>18</v>
      </c>
      <c r="J2989" t="s">
        <v>15</v>
      </c>
      <c r="K2989" t="s">
        <v>43</v>
      </c>
      <c r="L2989">
        <v>1</v>
      </c>
      <c r="M2989">
        <v>1005</v>
      </c>
      <c r="O2989" t="s">
        <v>25</v>
      </c>
      <c r="R2989" t="s">
        <v>46</v>
      </c>
      <c r="S2989" s="49" t="str">
        <f t="shared" si="369"/>
        <v>Card</v>
      </c>
      <c r="T2989" s="3">
        <v>0.04</v>
      </c>
      <c r="U2989" s="2">
        <v>7.6229999999999993</v>
      </c>
      <c r="V2989" s="2">
        <v>2.2200000000000002</v>
      </c>
      <c r="W2989" s="54">
        <f>_xlfn.XLOOKUP(M2989,Market!A:A,Market!F:F,0)</f>
        <v>8.8999999999999996E-2</v>
      </c>
      <c r="X2989" s="55">
        <f t="shared" si="370"/>
        <v>0.30491999999999997</v>
      </c>
      <c r="Y2989" s="55">
        <f t="shared" si="371"/>
        <v>5.4029999999999987</v>
      </c>
      <c r="Z2989" s="54">
        <f t="shared" si="372"/>
        <v>0.7087760724124359</v>
      </c>
      <c r="AA2989" s="49" t="str">
        <f t="shared" ca="1" si="373"/>
        <v>N</v>
      </c>
      <c r="AB2989" s="49">
        <f t="shared" ca="1" si="374"/>
        <v>5</v>
      </c>
      <c r="AC2989" s="49" t="str">
        <f t="shared" ca="1" si="375"/>
        <v>N</v>
      </c>
    </row>
    <row r="2990" spans="1:29" x14ac:dyDescent="0.25">
      <c r="A2990">
        <v>1287</v>
      </c>
      <c r="B2990" s="9">
        <v>43579</v>
      </c>
      <c r="C2990" s="50" t="str">
        <f t="shared" si="368"/>
        <v>N</v>
      </c>
      <c r="D2990" s="52">
        <f>_xlfn.XLOOKUP(B2990,Cal_Date!B:B,Cal_Date!A:A,0)</f>
        <v>4</v>
      </c>
      <c r="E2990">
        <v>2019</v>
      </c>
      <c r="F2990" t="s">
        <v>123</v>
      </c>
      <c r="G2990" t="s">
        <v>129</v>
      </c>
      <c r="H2990" t="s">
        <v>14</v>
      </c>
      <c r="I2990" t="s">
        <v>18</v>
      </c>
      <c r="J2990" t="s">
        <v>15</v>
      </c>
      <c r="K2990" t="s">
        <v>43</v>
      </c>
      <c r="L2990">
        <v>2</v>
      </c>
      <c r="M2990">
        <v>1001</v>
      </c>
      <c r="O2990" t="s">
        <v>25</v>
      </c>
      <c r="R2990" t="s">
        <v>46</v>
      </c>
      <c r="S2990" s="49" t="str">
        <f t="shared" si="369"/>
        <v>Card</v>
      </c>
      <c r="T2990" s="3">
        <v>0.04</v>
      </c>
      <c r="U2990" s="2">
        <v>13.780000000000001</v>
      </c>
      <c r="V2990" s="2">
        <v>4.2</v>
      </c>
      <c r="W2990" s="54">
        <f>_xlfn.XLOOKUP(M2990,Market!A:A,Market!F:F,0)</f>
        <v>0.06</v>
      </c>
      <c r="X2990" s="55">
        <f t="shared" si="370"/>
        <v>0.55120000000000002</v>
      </c>
      <c r="Y2990" s="55">
        <f t="shared" si="371"/>
        <v>9.5800000000000018</v>
      </c>
      <c r="Z2990" s="54">
        <f t="shared" si="372"/>
        <v>0.69521044992743108</v>
      </c>
      <c r="AA2990" s="49" t="str">
        <f t="shared" ca="1" si="373"/>
        <v>N</v>
      </c>
      <c r="AB2990" s="49">
        <f t="shared" ca="1" si="374"/>
        <v>5</v>
      </c>
      <c r="AC2990" s="49" t="str">
        <f t="shared" ca="1" si="375"/>
        <v>N</v>
      </c>
    </row>
    <row r="2991" spans="1:29" x14ac:dyDescent="0.25">
      <c r="A2991">
        <v>1288</v>
      </c>
      <c r="B2991" s="9">
        <v>43579</v>
      </c>
      <c r="C2991" s="50" t="str">
        <f t="shared" si="368"/>
        <v>N</v>
      </c>
      <c r="D2991" s="52">
        <f>_xlfn.XLOOKUP(B2991,Cal_Date!B:B,Cal_Date!A:A,0)</f>
        <v>4</v>
      </c>
      <c r="E2991">
        <v>2019</v>
      </c>
      <c r="F2991" t="s">
        <v>123</v>
      </c>
      <c r="G2991" t="s">
        <v>129</v>
      </c>
      <c r="H2991" t="s">
        <v>14</v>
      </c>
      <c r="I2991" t="s">
        <v>18</v>
      </c>
      <c r="J2991" t="s">
        <v>15</v>
      </c>
      <c r="K2991" t="s">
        <v>43</v>
      </c>
      <c r="L2991">
        <v>1</v>
      </c>
      <c r="M2991">
        <v>1010</v>
      </c>
      <c r="O2991" t="s">
        <v>25</v>
      </c>
      <c r="R2991" t="s">
        <v>44</v>
      </c>
      <c r="S2991" s="49" t="str">
        <f t="shared" si="369"/>
        <v>Card</v>
      </c>
      <c r="T2991" s="3">
        <v>0.03</v>
      </c>
      <c r="U2991" s="2">
        <v>7.0200000000000005</v>
      </c>
      <c r="V2991" s="2">
        <v>2.1</v>
      </c>
      <c r="W2991" s="54">
        <f>_xlfn.XLOOKUP(M2991,Market!A:A,Market!F:F,0)</f>
        <v>0.08</v>
      </c>
      <c r="X2991" s="55">
        <f t="shared" si="370"/>
        <v>0.21060000000000001</v>
      </c>
      <c r="Y2991" s="55">
        <f t="shared" si="371"/>
        <v>4.92</v>
      </c>
      <c r="Z2991" s="54">
        <f t="shared" si="372"/>
        <v>0.70085470085470081</v>
      </c>
      <c r="AA2991" s="49" t="str">
        <f t="shared" ca="1" si="373"/>
        <v>N</v>
      </c>
      <c r="AB2991" s="49">
        <f t="shared" ca="1" si="374"/>
        <v>5</v>
      </c>
      <c r="AC2991" s="49" t="str">
        <f t="shared" ca="1" si="375"/>
        <v>N</v>
      </c>
    </row>
    <row r="2992" spans="1:29" x14ac:dyDescent="0.25">
      <c r="A2992">
        <v>1289</v>
      </c>
      <c r="B2992" s="9">
        <v>43579</v>
      </c>
      <c r="C2992" s="50" t="str">
        <f t="shared" si="368"/>
        <v>N</v>
      </c>
      <c r="D2992" s="52">
        <f>_xlfn.XLOOKUP(B2992,Cal_Date!B:B,Cal_Date!A:A,0)</f>
        <v>4</v>
      </c>
      <c r="E2992">
        <v>2019</v>
      </c>
      <c r="F2992" t="s">
        <v>123</v>
      </c>
      <c r="G2992" t="s">
        <v>129</v>
      </c>
      <c r="H2992" t="s">
        <v>48</v>
      </c>
      <c r="I2992" t="s">
        <v>18</v>
      </c>
      <c r="J2992" t="s">
        <v>10</v>
      </c>
      <c r="K2992" t="s">
        <v>43</v>
      </c>
      <c r="L2992">
        <v>2</v>
      </c>
      <c r="M2992">
        <v>1011</v>
      </c>
      <c r="O2992" t="s">
        <v>25</v>
      </c>
      <c r="R2992" t="s">
        <v>44</v>
      </c>
      <c r="S2992" s="49" t="str">
        <f t="shared" si="369"/>
        <v>Card</v>
      </c>
      <c r="T2992" s="3">
        <v>0.03</v>
      </c>
      <c r="U2992" s="2">
        <v>14.84</v>
      </c>
      <c r="V2992" s="2">
        <v>2.92</v>
      </c>
      <c r="W2992" s="54">
        <f>_xlfn.XLOOKUP(M2992,Market!A:A,Market!F:F,0)</f>
        <v>0.06</v>
      </c>
      <c r="X2992" s="55">
        <f t="shared" si="370"/>
        <v>0.44519999999999998</v>
      </c>
      <c r="Y2992" s="55">
        <f t="shared" si="371"/>
        <v>11.92</v>
      </c>
      <c r="Z2992" s="54">
        <f t="shared" si="372"/>
        <v>0.80323450134770891</v>
      </c>
      <c r="AA2992" s="49" t="str">
        <f t="shared" ca="1" si="373"/>
        <v>N</v>
      </c>
      <c r="AB2992" s="49">
        <f t="shared" ca="1" si="374"/>
        <v>5</v>
      </c>
      <c r="AC2992" s="49" t="str">
        <f t="shared" ca="1" si="375"/>
        <v>N</v>
      </c>
    </row>
    <row r="2993" spans="1:29" x14ac:dyDescent="0.25">
      <c r="A2993">
        <v>1290</v>
      </c>
      <c r="B2993" s="9">
        <v>43579</v>
      </c>
      <c r="C2993" s="50" t="str">
        <f t="shared" si="368"/>
        <v>N</v>
      </c>
      <c r="D2993" s="52">
        <f>_xlfn.XLOOKUP(B2993,Cal_Date!B:B,Cal_Date!A:A,0)</f>
        <v>4</v>
      </c>
      <c r="E2993">
        <v>2019</v>
      </c>
      <c r="F2993" t="s">
        <v>123</v>
      </c>
      <c r="G2993" t="s">
        <v>129</v>
      </c>
      <c r="H2993" t="s">
        <v>48</v>
      </c>
      <c r="I2993" t="s">
        <v>18</v>
      </c>
      <c r="J2993" t="s">
        <v>10</v>
      </c>
      <c r="K2993" t="s">
        <v>43</v>
      </c>
      <c r="L2993">
        <v>1</v>
      </c>
      <c r="M2993">
        <v>1011</v>
      </c>
      <c r="O2993" t="s">
        <v>25</v>
      </c>
      <c r="R2993" t="s">
        <v>44</v>
      </c>
      <c r="S2993" s="49" t="str">
        <f t="shared" si="369"/>
        <v>Card</v>
      </c>
      <c r="T2993" s="3">
        <v>0.03</v>
      </c>
      <c r="U2993" s="2">
        <v>7.42</v>
      </c>
      <c r="V2993" s="2">
        <v>1.46</v>
      </c>
      <c r="W2993" s="54">
        <f>_xlfn.XLOOKUP(M2993,Market!A:A,Market!F:F,0)</f>
        <v>0.06</v>
      </c>
      <c r="X2993" s="55">
        <f t="shared" si="370"/>
        <v>0.22259999999999999</v>
      </c>
      <c r="Y2993" s="55">
        <f t="shared" si="371"/>
        <v>5.96</v>
      </c>
      <c r="Z2993" s="54">
        <f t="shared" si="372"/>
        <v>0.80323450134770891</v>
      </c>
      <c r="AA2993" s="49" t="str">
        <f t="shared" ca="1" si="373"/>
        <v>N</v>
      </c>
      <c r="AB2993" s="49">
        <f t="shared" ca="1" si="374"/>
        <v>5</v>
      </c>
      <c r="AC2993" s="49" t="str">
        <f t="shared" ca="1" si="375"/>
        <v>N</v>
      </c>
    </row>
    <row r="2994" spans="1:29" x14ac:dyDescent="0.25">
      <c r="A2994">
        <v>1291</v>
      </c>
      <c r="B2994" s="9">
        <v>43579</v>
      </c>
      <c r="C2994" s="50" t="str">
        <f t="shared" si="368"/>
        <v>N</v>
      </c>
      <c r="D2994" s="52">
        <f>_xlfn.XLOOKUP(B2994,Cal_Date!B:B,Cal_Date!A:A,0)</f>
        <v>4</v>
      </c>
      <c r="E2994">
        <v>2019</v>
      </c>
      <c r="F2994" t="s">
        <v>123</v>
      </c>
      <c r="G2994" t="s">
        <v>129</v>
      </c>
      <c r="H2994" t="s">
        <v>48</v>
      </c>
      <c r="I2994" t="s">
        <v>18</v>
      </c>
      <c r="J2994" t="s">
        <v>10</v>
      </c>
      <c r="K2994" t="s">
        <v>43</v>
      </c>
      <c r="L2994">
        <v>2</v>
      </c>
      <c r="M2994">
        <v>1001</v>
      </c>
      <c r="O2994" t="s">
        <v>25</v>
      </c>
      <c r="R2994" t="s">
        <v>44</v>
      </c>
      <c r="S2994" s="49" t="str">
        <f t="shared" si="369"/>
        <v>Card</v>
      </c>
      <c r="T2994" s="3">
        <v>0.03</v>
      </c>
      <c r="U2994" s="2">
        <v>14.84</v>
      </c>
      <c r="V2994" s="2">
        <v>2.92</v>
      </c>
      <c r="W2994" s="54">
        <f>_xlfn.XLOOKUP(M2994,Market!A:A,Market!F:F,0)</f>
        <v>0.06</v>
      </c>
      <c r="X2994" s="55">
        <f t="shared" si="370"/>
        <v>0.44519999999999998</v>
      </c>
      <c r="Y2994" s="55">
        <f t="shared" si="371"/>
        <v>11.92</v>
      </c>
      <c r="Z2994" s="54">
        <f t="shared" si="372"/>
        <v>0.80323450134770891</v>
      </c>
      <c r="AA2994" s="49" t="str">
        <f t="shared" ca="1" si="373"/>
        <v>N</v>
      </c>
      <c r="AB2994" s="49">
        <f t="shared" ca="1" si="374"/>
        <v>5</v>
      </c>
      <c r="AC2994" s="49" t="str">
        <f t="shared" ca="1" si="375"/>
        <v>N</v>
      </c>
    </row>
    <row r="2995" spans="1:29" x14ac:dyDescent="0.25">
      <c r="A2995">
        <v>1292</v>
      </c>
      <c r="B2995" s="9">
        <v>43579</v>
      </c>
      <c r="C2995" s="50" t="str">
        <f t="shared" si="368"/>
        <v>N</v>
      </c>
      <c r="D2995" s="52">
        <f>_xlfn.XLOOKUP(B2995,Cal_Date!B:B,Cal_Date!A:A,0)</f>
        <v>4</v>
      </c>
      <c r="E2995">
        <v>2019</v>
      </c>
      <c r="F2995" t="s">
        <v>123</v>
      </c>
      <c r="G2995" t="s">
        <v>129</v>
      </c>
      <c r="H2995" t="s">
        <v>11</v>
      </c>
      <c r="I2995" t="s">
        <v>13</v>
      </c>
      <c r="J2995" t="s">
        <v>15</v>
      </c>
      <c r="K2995" t="s">
        <v>42</v>
      </c>
      <c r="L2995">
        <v>1</v>
      </c>
      <c r="M2995">
        <v>1003</v>
      </c>
      <c r="O2995" t="s">
        <v>25</v>
      </c>
      <c r="R2995" t="s">
        <v>44</v>
      </c>
      <c r="S2995" s="49" t="str">
        <f t="shared" si="369"/>
        <v>Card</v>
      </c>
      <c r="T2995" s="3">
        <v>0.03</v>
      </c>
      <c r="U2995" s="2">
        <v>2.6500000000000004</v>
      </c>
      <c r="V2995" s="2">
        <v>1.42</v>
      </c>
      <c r="W2995" s="54">
        <f>_xlfn.XLOOKUP(M2995,Market!A:A,Market!F:F,0)</f>
        <v>0.06</v>
      </c>
      <c r="X2995" s="55">
        <f t="shared" si="370"/>
        <v>7.9500000000000001E-2</v>
      </c>
      <c r="Y2995" s="55">
        <f t="shared" si="371"/>
        <v>1.2300000000000004</v>
      </c>
      <c r="Z2995" s="54">
        <f t="shared" si="372"/>
        <v>0.46415094339622653</v>
      </c>
      <c r="AA2995" s="49" t="str">
        <f t="shared" ca="1" si="373"/>
        <v>N</v>
      </c>
      <c r="AB2995" s="49">
        <f t="shared" ca="1" si="374"/>
        <v>5</v>
      </c>
      <c r="AC2995" s="49" t="str">
        <f t="shared" ca="1" si="375"/>
        <v>N</v>
      </c>
    </row>
    <row r="2996" spans="1:29" x14ac:dyDescent="0.25">
      <c r="A2996">
        <v>1293</v>
      </c>
      <c r="B2996" s="9">
        <v>43579</v>
      </c>
      <c r="C2996" s="50" t="str">
        <f t="shared" si="368"/>
        <v>N</v>
      </c>
      <c r="D2996" s="52">
        <f>_xlfn.XLOOKUP(B2996,Cal_Date!B:B,Cal_Date!A:A,0)</f>
        <v>4</v>
      </c>
      <c r="E2996">
        <v>2019</v>
      </c>
      <c r="F2996" t="s">
        <v>123</v>
      </c>
      <c r="G2996" t="s">
        <v>129</v>
      </c>
      <c r="H2996" t="s">
        <v>11</v>
      </c>
      <c r="I2996" t="s">
        <v>13</v>
      </c>
      <c r="J2996" t="s">
        <v>15</v>
      </c>
      <c r="K2996" t="s">
        <v>42</v>
      </c>
      <c r="L2996">
        <v>1</v>
      </c>
      <c r="M2996">
        <v>1005</v>
      </c>
      <c r="O2996" t="s">
        <v>25</v>
      </c>
      <c r="R2996" t="s">
        <v>44</v>
      </c>
      <c r="S2996" s="49" t="str">
        <f t="shared" si="369"/>
        <v>Card</v>
      </c>
      <c r="T2996" s="3">
        <v>0.03</v>
      </c>
      <c r="U2996" s="2">
        <v>2.7225000000000001</v>
      </c>
      <c r="V2996" s="2">
        <v>1.42</v>
      </c>
      <c r="W2996" s="54">
        <f>_xlfn.XLOOKUP(M2996,Market!A:A,Market!F:F,0)</f>
        <v>8.8999999999999996E-2</v>
      </c>
      <c r="X2996" s="55">
        <f t="shared" si="370"/>
        <v>8.1674999999999998E-2</v>
      </c>
      <c r="Y2996" s="55">
        <f t="shared" si="371"/>
        <v>1.3025000000000002</v>
      </c>
      <c r="Z2996" s="54">
        <f t="shared" si="372"/>
        <v>0.47842056932966032</v>
      </c>
      <c r="AA2996" s="49" t="str">
        <f t="shared" ca="1" si="373"/>
        <v>N</v>
      </c>
      <c r="AB2996" s="49">
        <f t="shared" ca="1" si="374"/>
        <v>5</v>
      </c>
      <c r="AC2996" s="49" t="str">
        <f t="shared" ca="1" si="375"/>
        <v>N</v>
      </c>
    </row>
    <row r="2997" spans="1:29" x14ac:dyDescent="0.25">
      <c r="A2997">
        <v>1294</v>
      </c>
      <c r="B2997" s="9">
        <v>43579</v>
      </c>
      <c r="C2997" s="50" t="str">
        <f t="shared" si="368"/>
        <v>N</v>
      </c>
      <c r="D2997" s="52">
        <f>_xlfn.XLOOKUP(B2997,Cal_Date!B:B,Cal_Date!A:A,0)</f>
        <v>4</v>
      </c>
      <c r="E2997">
        <v>2019</v>
      </c>
      <c r="F2997" t="s">
        <v>123</v>
      </c>
      <c r="G2997" t="s">
        <v>129</v>
      </c>
      <c r="H2997" t="s">
        <v>48</v>
      </c>
      <c r="I2997" t="s">
        <v>18</v>
      </c>
      <c r="J2997" t="s">
        <v>10</v>
      </c>
      <c r="K2997" t="s">
        <v>43</v>
      </c>
      <c r="L2997">
        <v>1</v>
      </c>
      <c r="M2997">
        <v>1005</v>
      </c>
      <c r="O2997" t="s">
        <v>25</v>
      </c>
      <c r="R2997" t="s">
        <v>44</v>
      </c>
      <c r="S2997" s="49" t="str">
        <f t="shared" si="369"/>
        <v>Card</v>
      </c>
      <c r="T2997" s="3">
        <v>0.03</v>
      </c>
      <c r="U2997" s="2">
        <v>7.6229999999999993</v>
      </c>
      <c r="V2997" s="2">
        <v>1.46</v>
      </c>
      <c r="W2997" s="54">
        <f>_xlfn.XLOOKUP(M2997,Market!A:A,Market!F:F,0)</f>
        <v>8.8999999999999996E-2</v>
      </c>
      <c r="X2997" s="55">
        <f t="shared" si="370"/>
        <v>0.22868999999999998</v>
      </c>
      <c r="Y2997" s="55">
        <f t="shared" si="371"/>
        <v>6.1629999999999994</v>
      </c>
      <c r="Z2997" s="54">
        <f t="shared" si="372"/>
        <v>0.80847435392889933</v>
      </c>
      <c r="AA2997" s="49" t="str">
        <f t="shared" ca="1" si="373"/>
        <v>N</v>
      </c>
      <c r="AB2997" s="49">
        <f t="shared" ca="1" si="374"/>
        <v>5</v>
      </c>
      <c r="AC2997" s="49" t="str">
        <f t="shared" ca="1" si="375"/>
        <v>N</v>
      </c>
    </row>
    <row r="2998" spans="1:29" x14ac:dyDescent="0.25">
      <c r="A2998">
        <v>1295</v>
      </c>
      <c r="B2998" s="9">
        <v>43579</v>
      </c>
      <c r="C2998" s="50" t="str">
        <f t="shared" si="368"/>
        <v>N</v>
      </c>
      <c r="D2998" s="52">
        <f>_xlfn.XLOOKUP(B2998,Cal_Date!B:B,Cal_Date!A:A,0)</f>
        <v>4</v>
      </c>
      <c r="E2998">
        <v>2019</v>
      </c>
      <c r="F2998" t="s">
        <v>123</v>
      </c>
      <c r="G2998" t="s">
        <v>129</v>
      </c>
      <c r="H2998" t="s">
        <v>48</v>
      </c>
      <c r="I2998" t="s">
        <v>18</v>
      </c>
      <c r="J2998" t="s">
        <v>10</v>
      </c>
      <c r="K2998" t="s">
        <v>43</v>
      </c>
      <c r="L2998">
        <v>1</v>
      </c>
      <c r="M2998">
        <v>1006</v>
      </c>
      <c r="O2998" t="s">
        <v>28</v>
      </c>
      <c r="R2998" t="s">
        <v>44</v>
      </c>
      <c r="S2998" s="49" t="str">
        <f t="shared" si="369"/>
        <v>Card</v>
      </c>
      <c r="T2998" s="3">
        <v>0.03</v>
      </c>
      <c r="U2998" s="2">
        <v>7.6229999999999993</v>
      </c>
      <c r="V2998" s="2">
        <v>1.46</v>
      </c>
      <c r="W2998" s="54">
        <f>_xlfn.XLOOKUP(M2998,Market!A:A,Market!F:F,0)</f>
        <v>8.8999999999999996E-2</v>
      </c>
      <c r="X2998" s="55">
        <f t="shared" si="370"/>
        <v>0.22868999999999998</v>
      </c>
      <c r="Y2998" s="55">
        <f t="shared" si="371"/>
        <v>6.1629999999999994</v>
      </c>
      <c r="Z2998" s="54">
        <f t="shared" si="372"/>
        <v>0.80847435392889933</v>
      </c>
      <c r="AA2998" s="49" t="str">
        <f t="shared" ca="1" si="373"/>
        <v>N</v>
      </c>
      <c r="AB2998" s="49">
        <f t="shared" ca="1" si="374"/>
        <v>5</v>
      </c>
      <c r="AC2998" s="49" t="str">
        <f t="shared" ca="1" si="375"/>
        <v>N</v>
      </c>
    </row>
    <row r="2999" spans="1:29" x14ac:dyDescent="0.25">
      <c r="A2999">
        <v>1296</v>
      </c>
      <c r="B2999" s="9">
        <v>43579</v>
      </c>
      <c r="C2999" s="50" t="str">
        <f t="shared" si="368"/>
        <v>N</v>
      </c>
      <c r="D2999" s="52">
        <f>_xlfn.XLOOKUP(B2999,Cal_Date!B:B,Cal_Date!A:A,0)</f>
        <v>4</v>
      </c>
      <c r="E2999">
        <v>2019</v>
      </c>
      <c r="F2999" t="s">
        <v>123</v>
      </c>
      <c r="G2999" t="s">
        <v>129</v>
      </c>
      <c r="H2999" t="s">
        <v>48</v>
      </c>
      <c r="I2999" t="s">
        <v>18</v>
      </c>
      <c r="J2999" t="s">
        <v>10</v>
      </c>
      <c r="K2999" t="s">
        <v>43</v>
      </c>
      <c r="L2999">
        <v>2</v>
      </c>
      <c r="M2999">
        <v>1002</v>
      </c>
      <c r="O2999" t="s">
        <v>28</v>
      </c>
      <c r="R2999" t="s">
        <v>44</v>
      </c>
      <c r="S2999" s="49" t="str">
        <f t="shared" si="369"/>
        <v>Card</v>
      </c>
      <c r="T2999" s="3">
        <v>0.03</v>
      </c>
      <c r="U2999" s="2">
        <v>14.84</v>
      </c>
      <c r="V2999" s="2">
        <v>2.92</v>
      </c>
      <c r="W2999" s="54">
        <f>_xlfn.XLOOKUP(M2999,Market!A:A,Market!F:F,0)</f>
        <v>0.06</v>
      </c>
      <c r="X2999" s="55">
        <f t="shared" si="370"/>
        <v>0.44519999999999998</v>
      </c>
      <c r="Y2999" s="55">
        <f t="shared" si="371"/>
        <v>11.92</v>
      </c>
      <c r="Z2999" s="54">
        <f t="shared" si="372"/>
        <v>0.80323450134770891</v>
      </c>
      <c r="AA2999" s="49" t="str">
        <f t="shared" ca="1" si="373"/>
        <v>N</v>
      </c>
      <c r="AB2999" s="49">
        <f t="shared" ca="1" si="374"/>
        <v>5</v>
      </c>
      <c r="AC2999" s="49" t="str">
        <f t="shared" ca="1" si="375"/>
        <v>N</v>
      </c>
    </row>
    <row r="3000" spans="1:29" x14ac:dyDescent="0.25">
      <c r="A3000">
        <v>1297</v>
      </c>
      <c r="B3000" s="9">
        <v>43579</v>
      </c>
      <c r="C3000" s="50" t="str">
        <f t="shared" si="368"/>
        <v>N</v>
      </c>
      <c r="D3000" s="52">
        <f>_xlfn.XLOOKUP(B3000,Cal_Date!B:B,Cal_Date!A:A,0)</f>
        <v>4</v>
      </c>
      <c r="E3000">
        <v>2019</v>
      </c>
      <c r="F3000" t="s">
        <v>123</v>
      </c>
      <c r="G3000" t="s">
        <v>129</v>
      </c>
      <c r="H3000" t="s">
        <v>11</v>
      </c>
      <c r="I3000" t="s">
        <v>13</v>
      </c>
      <c r="J3000" t="s">
        <v>15</v>
      </c>
      <c r="K3000" t="s">
        <v>42</v>
      </c>
      <c r="L3000">
        <v>1</v>
      </c>
      <c r="M3000">
        <v>1001</v>
      </c>
      <c r="O3000" t="s">
        <v>25</v>
      </c>
      <c r="R3000" t="s">
        <v>44</v>
      </c>
      <c r="S3000" s="49" t="str">
        <f t="shared" si="369"/>
        <v>Card</v>
      </c>
      <c r="T3000" s="3">
        <v>0.03</v>
      </c>
      <c r="U3000" s="2">
        <v>2.6500000000000004</v>
      </c>
      <c r="V3000" s="2">
        <v>1.42</v>
      </c>
      <c r="W3000" s="54">
        <f>_xlfn.XLOOKUP(M3000,Market!A:A,Market!F:F,0)</f>
        <v>0.06</v>
      </c>
      <c r="X3000" s="55">
        <f t="shared" si="370"/>
        <v>7.9500000000000001E-2</v>
      </c>
      <c r="Y3000" s="55">
        <f t="shared" si="371"/>
        <v>1.2300000000000004</v>
      </c>
      <c r="Z3000" s="54">
        <f t="shared" si="372"/>
        <v>0.46415094339622653</v>
      </c>
      <c r="AA3000" s="49" t="str">
        <f t="shared" ca="1" si="373"/>
        <v>N</v>
      </c>
      <c r="AB3000" s="49">
        <f t="shared" ca="1" si="374"/>
        <v>5</v>
      </c>
      <c r="AC3000" s="49" t="str">
        <f t="shared" ca="1" si="375"/>
        <v>N</v>
      </c>
    </row>
    <row r="3001" spans="1:29" x14ac:dyDescent="0.25">
      <c r="A3001">
        <v>1298</v>
      </c>
      <c r="B3001" s="9">
        <v>43579</v>
      </c>
      <c r="C3001" s="50" t="str">
        <f t="shared" si="368"/>
        <v>N</v>
      </c>
      <c r="D3001" s="52">
        <f>_xlfn.XLOOKUP(B3001,Cal_Date!B:B,Cal_Date!A:A,0)</f>
        <v>4</v>
      </c>
      <c r="E3001">
        <v>2019</v>
      </c>
      <c r="F3001" t="s">
        <v>123</v>
      </c>
      <c r="G3001" t="s">
        <v>129</v>
      </c>
      <c r="H3001" t="s">
        <v>14</v>
      </c>
      <c r="I3001" t="s">
        <v>18</v>
      </c>
      <c r="J3001" t="s">
        <v>15</v>
      </c>
      <c r="K3001" t="s">
        <v>43</v>
      </c>
      <c r="L3001">
        <v>1</v>
      </c>
      <c r="M3001">
        <v>1003</v>
      </c>
      <c r="O3001" t="s">
        <v>25</v>
      </c>
      <c r="R3001" t="s">
        <v>44</v>
      </c>
      <c r="S3001" s="49" t="str">
        <f t="shared" si="369"/>
        <v>Card</v>
      </c>
      <c r="T3001" s="3">
        <v>0.03</v>
      </c>
      <c r="U3001" s="2">
        <v>6.8900000000000006</v>
      </c>
      <c r="V3001" s="2">
        <v>2.1</v>
      </c>
      <c r="W3001" s="54">
        <f>_xlfn.XLOOKUP(M3001,Market!A:A,Market!F:F,0)</f>
        <v>0.06</v>
      </c>
      <c r="X3001" s="55">
        <f t="shared" si="370"/>
        <v>0.20670000000000002</v>
      </c>
      <c r="Y3001" s="55">
        <f t="shared" si="371"/>
        <v>4.7900000000000009</v>
      </c>
      <c r="Z3001" s="54">
        <f t="shared" si="372"/>
        <v>0.69521044992743108</v>
      </c>
      <c r="AA3001" s="49" t="str">
        <f t="shared" ca="1" si="373"/>
        <v>N</v>
      </c>
      <c r="AB3001" s="49">
        <f t="shared" ca="1" si="374"/>
        <v>5</v>
      </c>
      <c r="AC3001" s="49" t="str">
        <f t="shared" ca="1" si="375"/>
        <v>N</v>
      </c>
    </row>
    <row r="3002" spans="1:29" x14ac:dyDescent="0.25">
      <c r="A3002">
        <v>1299</v>
      </c>
      <c r="B3002" s="9">
        <v>43579</v>
      </c>
      <c r="C3002" s="50" t="str">
        <f t="shared" si="368"/>
        <v>N</v>
      </c>
      <c r="D3002" s="52">
        <f>_xlfn.XLOOKUP(B3002,Cal_Date!B:B,Cal_Date!A:A,0)</f>
        <v>4</v>
      </c>
      <c r="E3002">
        <v>2019</v>
      </c>
      <c r="F3002" t="s">
        <v>123</v>
      </c>
      <c r="G3002" t="s">
        <v>129</v>
      </c>
      <c r="H3002" t="s">
        <v>11</v>
      </c>
      <c r="I3002" t="s">
        <v>11</v>
      </c>
      <c r="J3002" t="s">
        <v>15</v>
      </c>
      <c r="K3002" t="s">
        <v>42</v>
      </c>
      <c r="L3002">
        <v>1</v>
      </c>
      <c r="M3002">
        <v>1004</v>
      </c>
      <c r="O3002" t="s">
        <v>28</v>
      </c>
      <c r="R3002" t="s">
        <v>44</v>
      </c>
      <c r="S3002" s="49" t="str">
        <f t="shared" si="369"/>
        <v>Card</v>
      </c>
      <c r="T3002" s="3">
        <v>0.03</v>
      </c>
      <c r="U3002" s="2">
        <v>2.6500000000000004</v>
      </c>
      <c r="V3002" s="2">
        <v>0.87</v>
      </c>
      <c r="W3002" s="54">
        <f>_xlfn.XLOOKUP(M3002,Market!A:A,Market!F:F,0)</f>
        <v>0.06</v>
      </c>
      <c r="X3002" s="55">
        <f t="shared" si="370"/>
        <v>7.9500000000000001E-2</v>
      </c>
      <c r="Y3002" s="55">
        <f t="shared" si="371"/>
        <v>1.7800000000000002</v>
      </c>
      <c r="Z3002" s="54">
        <f t="shared" si="372"/>
        <v>0.67169811320754713</v>
      </c>
      <c r="AA3002" s="49" t="str">
        <f t="shared" ca="1" si="373"/>
        <v>N</v>
      </c>
      <c r="AB3002" s="49">
        <f t="shared" ca="1" si="374"/>
        <v>5</v>
      </c>
      <c r="AC3002" s="49" t="str">
        <f t="shared" ca="1" si="375"/>
        <v>N</v>
      </c>
    </row>
    <row r="3003" spans="1:29" x14ac:dyDescent="0.25">
      <c r="A3003">
        <v>1300</v>
      </c>
      <c r="B3003" s="9">
        <v>43579</v>
      </c>
      <c r="C3003" s="50" t="str">
        <f t="shared" si="368"/>
        <v>N</v>
      </c>
      <c r="D3003" s="52">
        <f>_xlfn.XLOOKUP(B3003,Cal_Date!B:B,Cal_Date!A:A,0)</f>
        <v>4</v>
      </c>
      <c r="E3003">
        <v>2019</v>
      </c>
      <c r="F3003" t="s">
        <v>123</v>
      </c>
      <c r="G3003" t="s">
        <v>129</v>
      </c>
      <c r="H3003" t="s">
        <v>11</v>
      </c>
      <c r="I3003" t="s">
        <v>11</v>
      </c>
      <c r="J3003" t="s">
        <v>15</v>
      </c>
      <c r="K3003" t="s">
        <v>42</v>
      </c>
      <c r="L3003">
        <v>1</v>
      </c>
      <c r="M3003">
        <v>1003</v>
      </c>
      <c r="O3003" t="s">
        <v>25</v>
      </c>
      <c r="R3003" t="s">
        <v>44</v>
      </c>
      <c r="S3003" s="49" t="str">
        <f t="shared" si="369"/>
        <v>Card</v>
      </c>
      <c r="T3003" s="3">
        <v>0.03</v>
      </c>
      <c r="U3003" s="2">
        <v>2.6500000000000004</v>
      </c>
      <c r="V3003" s="2">
        <v>0.87</v>
      </c>
      <c r="W3003" s="54">
        <f>_xlfn.XLOOKUP(M3003,Market!A:A,Market!F:F,0)</f>
        <v>0.06</v>
      </c>
      <c r="X3003" s="55">
        <f t="shared" si="370"/>
        <v>7.9500000000000001E-2</v>
      </c>
      <c r="Y3003" s="55">
        <f t="shared" si="371"/>
        <v>1.7800000000000002</v>
      </c>
      <c r="Z3003" s="54">
        <f t="shared" si="372"/>
        <v>0.67169811320754713</v>
      </c>
      <c r="AA3003" s="49" t="str">
        <f t="shared" ca="1" si="373"/>
        <v>N</v>
      </c>
      <c r="AB3003" s="49">
        <f t="shared" ca="1" si="374"/>
        <v>5</v>
      </c>
      <c r="AC3003" s="49" t="str">
        <f t="shared" ca="1" si="375"/>
        <v>N</v>
      </c>
    </row>
    <row r="3004" spans="1:29" x14ac:dyDescent="0.25">
      <c r="A3004">
        <v>1301</v>
      </c>
      <c r="B3004" s="9">
        <v>43580</v>
      </c>
      <c r="C3004" s="50" t="str">
        <f t="shared" si="368"/>
        <v>N</v>
      </c>
      <c r="D3004" s="52">
        <f>_xlfn.XLOOKUP(B3004,Cal_Date!B:B,Cal_Date!A:A,0)</f>
        <v>4</v>
      </c>
      <c r="E3004">
        <v>2019</v>
      </c>
      <c r="F3004" t="s">
        <v>124</v>
      </c>
      <c r="G3004" t="s">
        <v>129</v>
      </c>
      <c r="H3004" t="s">
        <v>11</v>
      </c>
      <c r="I3004" t="s">
        <v>11</v>
      </c>
      <c r="J3004" t="s">
        <v>15</v>
      </c>
      <c r="K3004" t="s">
        <v>42</v>
      </c>
      <c r="L3004">
        <v>1</v>
      </c>
      <c r="M3004">
        <v>1005</v>
      </c>
      <c r="O3004" t="s">
        <v>25</v>
      </c>
      <c r="R3004" t="s">
        <v>44</v>
      </c>
      <c r="S3004" s="49" t="str">
        <f t="shared" si="369"/>
        <v>Card</v>
      </c>
      <c r="T3004" s="3">
        <v>0.03</v>
      </c>
      <c r="U3004" s="2">
        <v>2.7225000000000001</v>
      </c>
      <c r="V3004" s="2">
        <v>0.87</v>
      </c>
      <c r="W3004" s="54">
        <f>_xlfn.XLOOKUP(M3004,Market!A:A,Market!F:F,0)</f>
        <v>8.8999999999999996E-2</v>
      </c>
      <c r="X3004" s="55">
        <f t="shared" si="370"/>
        <v>8.1674999999999998E-2</v>
      </c>
      <c r="Y3004" s="55">
        <f t="shared" si="371"/>
        <v>1.8525</v>
      </c>
      <c r="Z3004" s="54">
        <f t="shared" si="372"/>
        <v>0.68044077134986225</v>
      </c>
      <c r="AA3004" s="49" t="str">
        <f t="shared" ca="1" si="373"/>
        <v>N</v>
      </c>
      <c r="AB3004" s="49">
        <f t="shared" ca="1" si="374"/>
        <v>5</v>
      </c>
      <c r="AC3004" s="49" t="str">
        <f t="shared" ca="1" si="375"/>
        <v>N</v>
      </c>
    </row>
    <row r="3005" spans="1:29" x14ac:dyDescent="0.25">
      <c r="A3005">
        <v>1302</v>
      </c>
      <c r="B3005" s="9">
        <v>43580</v>
      </c>
      <c r="C3005" s="50" t="str">
        <f t="shared" si="368"/>
        <v>N</v>
      </c>
      <c r="D3005" s="52">
        <f>_xlfn.XLOOKUP(B3005,Cal_Date!B:B,Cal_Date!A:A,0)</f>
        <v>4</v>
      </c>
      <c r="E3005">
        <v>2019</v>
      </c>
      <c r="F3005" t="s">
        <v>124</v>
      </c>
      <c r="G3005" t="s">
        <v>129</v>
      </c>
      <c r="H3005" t="s">
        <v>11</v>
      </c>
      <c r="I3005" t="s">
        <v>13</v>
      </c>
      <c r="J3005" t="s">
        <v>15</v>
      </c>
      <c r="K3005" t="s">
        <v>42</v>
      </c>
      <c r="L3005">
        <v>2</v>
      </c>
      <c r="M3005">
        <v>1007</v>
      </c>
      <c r="O3005" t="s">
        <v>28</v>
      </c>
      <c r="R3005" t="s">
        <v>44</v>
      </c>
      <c r="S3005" s="49" t="str">
        <f t="shared" si="369"/>
        <v>Card</v>
      </c>
      <c r="T3005" s="3">
        <v>0.03</v>
      </c>
      <c r="U3005" s="2">
        <v>5.4450000000000003</v>
      </c>
      <c r="V3005" s="2">
        <v>2.84</v>
      </c>
      <c r="W3005" s="54">
        <f>_xlfn.XLOOKUP(M3005,Market!A:A,Market!F:F,0)</f>
        <v>8.8999999999999996E-2</v>
      </c>
      <c r="X3005" s="55">
        <f t="shared" si="370"/>
        <v>0.16335</v>
      </c>
      <c r="Y3005" s="55">
        <f t="shared" si="371"/>
        <v>2.6050000000000004</v>
      </c>
      <c r="Z3005" s="54">
        <f t="shared" si="372"/>
        <v>0.47842056932966032</v>
      </c>
      <c r="AA3005" s="49" t="str">
        <f t="shared" ca="1" si="373"/>
        <v>N</v>
      </c>
      <c r="AB3005" s="49">
        <f t="shared" ca="1" si="374"/>
        <v>5</v>
      </c>
      <c r="AC3005" s="49" t="str">
        <f t="shared" ca="1" si="375"/>
        <v>N</v>
      </c>
    </row>
    <row r="3006" spans="1:29" x14ac:dyDescent="0.25">
      <c r="A3006">
        <v>1303</v>
      </c>
      <c r="B3006" s="9">
        <v>43580</v>
      </c>
      <c r="C3006" s="50" t="str">
        <f t="shared" si="368"/>
        <v>N</v>
      </c>
      <c r="D3006" s="52">
        <f>_xlfn.XLOOKUP(B3006,Cal_Date!B:B,Cal_Date!A:A,0)</f>
        <v>4</v>
      </c>
      <c r="E3006">
        <v>2019</v>
      </c>
      <c r="F3006" t="s">
        <v>124</v>
      </c>
      <c r="G3006" t="s">
        <v>129</v>
      </c>
      <c r="H3006" t="s">
        <v>14</v>
      </c>
      <c r="I3006" t="s">
        <v>18</v>
      </c>
      <c r="J3006" t="s">
        <v>15</v>
      </c>
      <c r="K3006" t="s">
        <v>43</v>
      </c>
      <c r="L3006">
        <v>2</v>
      </c>
      <c r="M3006">
        <v>1009</v>
      </c>
      <c r="O3006" t="s">
        <v>28</v>
      </c>
      <c r="R3006" t="s">
        <v>44</v>
      </c>
      <c r="S3006" s="49" t="str">
        <f t="shared" si="369"/>
        <v>Card</v>
      </c>
      <c r="T3006" s="3">
        <v>0.03</v>
      </c>
      <c r="U3006" s="2">
        <v>15.245999999999999</v>
      </c>
      <c r="V3006" s="2">
        <v>4.4400000000000004</v>
      </c>
      <c r="W3006" s="54">
        <f>_xlfn.XLOOKUP(M3006,Market!A:A,Market!F:F,0)</f>
        <v>8.8999999999999996E-2</v>
      </c>
      <c r="X3006" s="55">
        <f t="shared" si="370"/>
        <v>0.45737999999999995</v>
      </c>
      <c r="Y3006" s="55">
        <f t="shared" si="371"/>
        <v>10.805999999999997</v>
      </c>
      <c r="Z3006" s="54">
        <f t="shared" si="372"/>
        <v>0.7087760724124359</v>
      </c>
      <c r="AA3006" s="49" t="str">
        <f t="shared" ca="1" si="373"/>
        <v>N</v>
      </c>
      <c r="AB3006" s="49">
        <f t="shared" ca="1" si="374"/>
        <v>5</v>
      </c>
      <c r="AC3006" s="49" t="str">
        <f t="shared" ca="1" si="375"/>
        <v>N</v>
      </c>
    </row>
    <row r="3007" spans="1:29" x14ac:dyDescent="0.25">
      <c r="A3007">
        <v>1304</v>
      </c>
      <c r="B3007" s="9">
        <v>43580</v>
      </c>
      <c r="C3007" s="50" t="str">
        <f t="shared" si="368"/>
        <v>N</v>
      </c>
      <c r="D3007" s="52">
        <f>_xlfn.XLOOKUP(B3007,Cal_Date!B:B,Cal_Date!A:A,0)</f>
        <v>4</v>
      </c>
      <c r="E3007">
        <v>2019</v>
      </c>
      <c r="F3007" t="s">
        <v>124</v>
      </c>
      <c r="G3007" t="s">
        <v>129</v>
      </c>
      <c r="H3007" t="s">
        <v>11</v>
      </c>
      <c r="I3007" t="s">
        <v>13</v>
      </c>
      <c r="J3007" t="s">
        <v>15</v>
      </c>
      <c r="K3007" t="s">
        <v>42</v>
      </c>
      <c r="L3007">
        <v>1</v>
      </c>
      <c r="M3007">
        <v>1001</v>
      </c>
      <c r="O3007" t="s">
        <v>25</v>
      </c>
      <c r="R3007" t="s">
        <v>44</v>
      </c>
      <c r="S3007" s="49" t="str">
        <f t="shared" si="369"/>
        <v>Card</v>
      </c>
      <c r="T3007" s="3">
        <v>0.03</v>
      </c>
      <c r="U3007" s="2">
        <v>2.6500000000000004</v>
      </c>
      <c r="V3007" s="2">
        <v>1.42</v>
      </c>
      <c r="W3007" s="54">
        <f>_xlfn.XLOOKUP(M3007,Market!A:A,Market!F:F,0)</f>
        <v>0.06</v>
      </c>
      <c r="X3007" s="55">
        <f t="shared" si="370"/>
        <v>7.9500000000000001E-2</v>
      </c>
      <c r="Y3007" s="55">
        <f t="shared" si="371"/>
        <v>1.2300000000000004</v>
      </c>
      <c r="Z3007" s="54">
        <f t="shared" si="372"/>
        <v>0.46415094339622653</v>
      </c>
      <c r="AA3007" s="49" t="str">
        <f t="shared" ca="1" si="373"/>
        <v>N</v>
      </c>
      <c r="AB3007" s="49">
        <f t="shared" ca="1" si="374"/>
        <v>5</v>
      </c>
      <c r="AC3007" s="49" t="str">
        <f t="shared" ca="1" si="375"/>
        <v>N</v>
      </c>
    </row>
    <row r="3008" spans="1:29" x14ac:dyDescent="0.25">
      <c r="A3008">
        <v>1305</v>
      </c>
      <c r="B3008" s="9">
        <v>43580</v>
      </c>
      <c r="C3008" s="50" t="str">
        <f t="shared" si="368"/>
        <v>N</v>
      </c>
      <c r="D3008" s="52">
        <f>_xlfn.XLOOKUP(B3008,Cal_Date!B:B,Cal_Date!A:A,0)</f>
        <v>4</v>
      </c>
      <c r="E3008">
        <v>2019</v>
      </c>
      <c r="F3008" t="s">
        <v>124</v>
      </c>
      <c r="G3008" t="s">
        <v>129</v>
      </c>
      <c r="H3008" t="s">
        <v>11</v>
      </c>
      <c r="I3008" t="s">
        <v>11</v>
      </c>
      <c r="J3008" t="s">
        <v>15</v>
      </c>
      <c r="K3008" t="s">
        <v>42</v>
      </c>
      <c r="L3008">
        <v>1</v>
      </c>
      <c r="M3008">
        <v>1010</v>
      </c>
      <c r="O3008" t="s">
        <v>25</v>
      </c>
      <c r="R3008" t="s">
        <v>44</v>
      </c>
      <c r="S3008" s="49" t="str">
        <f t="shared" si="369"/>
        <v>Card</v>
      </c>
      <c r="T3008" s="3">
        <v>0.03</v>
      </c>
      <c r="U3008" s="2">
        <v>2.7</v>
      </c>
      <c r="V3008" s="2">
        <v>0.87</v>
      </c>
      <c r="W3008" s="54">
        <f>_xlfn.XLOOKUP(M3008,Market!A:A,Market!F:F,0)</f>
        <v>0.08</v>
      </c>
      <c r="X3008" s="55">
        <f t="shared" si="370"/>
        <v>8.1000000000000003E-2</v>
      </c>
      <c r="Y3008" s="55">
        <f t="shared" si="371"/>
        <v>1.83</v>
      </c>
      <c r="Z3008" s="54">
        <f t="shared" si="372"/>
        <v>0.67777777777777781</v>
      </c>
      <c r="AA3008" s="49" t="str">
        <f t="shared" ca="1" si="373"/>
        <v>N</v>
      </c>
      <c r="AB3008" s="49">
        <f t="shared" ca="1" si="374"/>
        <v>5</v>
      </c>
      <c r="AC3008" s="49" t="str">
        <f t="shared" ca="1" si="375"/>
        <v>N</v>
      </c>
    </row>
    <row r="3009" spans="1:29" x14ac:dyDescent="0.25">
      <c r="A3009">
        <v>1306</v>
      </c>
      <c r="B3009" s="9">
        <v>43580</v>
      </c>
      <c r="C3009" s="50" t="str">
        <f t="shared" si="368"/>
        <v>N</v>
      </c>
      <c r="D3009" s="52">
        <f>_xlfn.XLOOKUP(B3009,Cal_Date!B:B,Cal_Date!A:A,0)</f>
        <v>4</v>
      </c>
      <c r="E3009">
        <v>2019</v>
      </c>
      <c r="F3009" t="s">
        <v>124</v>
      </c>
      <c r="G3009" t="s">
        <v>129</v>
      </c>
      <c r="H3009" t="s">
        <v>11</v>
      </c>
      <c r="I3009" t="s">
        <v>13</v>
      </c>
      <c r="J3009" t="s">
        <v>15</v>
      </c>
      <c r="K3009" t="s">
        <v>42</v>
      </c>
      <c r="L3009">
        <v>1</v>
      </c>
      <c r="M3009">
        <v>1010</v>
      </c>
      <c r="O3009" t="s">
        <v>25</v>
      </c>
      <c r="R3009" t="s">
        <v>44</v>
      </c>
      <c r="S3009" s="49" t="str">
        <f t="shared" si="369"/>
        <v>Card</v>
      </c>
      <c r="T3009" s="3">
        <v>0.03</v>
      </c>
      <c r="U3009" s="2">
        <v>2.7</v>
      </c>
      <c r="V3009" s="2">
        <v>1.42</v>
      </c>
      <c r="W3009" s="54">
        <f>_xlfn.XLOOKUP(M3009,Market!A:A,Market!F:F,0)</f>
        <v>0.08</v>
      </c>
      <c r="X3009" s="55">
        <f t="shared" si="370"/>
        <v>8.1000000000000003E-2</v>
      </c>
      <c r="Y3009" s="55">
        <f t="shared" si="371"/>
        <v>1.2800000000000002</v>
      </c>
      <c r="Z3009" s="54">
        <f t="shared" si="372"/>
        <v>0.47407407407407415</v>
      </c>
      <c r="AA3009" s="49" t="str">
        <f t="shared" ca="1" si="373"/>
        <v>N</v>
      </c>
      <c r="AB3009" s="49">
        <f t="shared" ca="1" si="374"/>
        <v>5</v>
      </c>
      <c r="AC3009" s="49" t="str">
        <f t="shared" ca="1" si="375"/>
        <v>N</v>
      </c>
    </row>
    <row r="3010" spans="1:29" x14ac:dyDescent="0.25">
      <c r="A3010">
        <v>1307</v>
      </c>
      <c r="B3010" s="9">
        <v>43580</v>
      </c>
      <c r="C3010" s="50" t="str">
        <f t="shared" si="368"/>
        <v>N</v>
      </c>
      <c r="D3010" s="52">
        <f>_xlfn.XLOOKUP(B3010,Cal_Date!B:B,Cal_Date!A:A,0)</f>
        <v>4</v>
      </c>
      <c r="E3010">
        <v>2019</v>
      </c>
      <c r="F3010" t="s">
        <v>124</v>
      </c>
      <c r="G3010" t="s">
        <v>129</v>
      </c>
      <c r="H3010" t="s">
        <v>48</v>
      </c>
      <c r="I3010" t="s">
        <v>18</v>
      </c>
      <c r="J3010" t="s">
        <v>10</v>
      </c>
      <c r="K3010" t="s">
        <v>43</v>
      </c>
      <c r="L3010">
        <v>2</v>
      </c>
      <c r="M3010">
        <v>1010</v>
      </c>
      <c r="O3010" t="s">
        <v>25</v>
      </c>
      <c r="R3010" t="s">
        <v>44</v>
      </c>
      <c r="S3010" s="49" t="str">
        <f t="shared" si="369"/>
        <v>Card</v>
      </c>
      <c r="T3010" s="3">
        <v>0.03</v>
      </c>
      <c r="U3010" s="2">
        <v>15.120000000000001</v>
      </c>
      <c r="V3010" s="2">
        <v>2.92</v>
      </c>
      <c r="W3010" s="54">
        <f>_xlfn.XLOOKUP(M3010,Market!A:A,Market!F:F,0)</f>
        <v>0.08</v>
      </c>
      <c r="X3010" s="55">
        <f t="shared" si="370"/>
        <v>0.4536</v>
      </c>
      <c r="Y3010" s="55">
        <f t="shared" si="371"/>
        <v>12.200000000000001</v>
      </c>
      <c r="Z3010" s="54">
        <f t="shared" si="372"/>
        <v>0.80687830687830686</v>
      </c>
      <c r="AA3010" s="49" t="str">
        <f t="shared" ca="1" si="373"/>
        <v>N</v>
      </c>
      <c r="AB3010" s="49">
        <f t="shared" ca="1" si="374"/>
        <v>5</v>
      </c>
      <c r="AC3010" s="49" t="str">
        <f t="shared" ca="1" si="375"/>
        <v>N</v>
      </c>
    </row>
    <row r="3011" spans="1:29" x14ac:dyDescent="0.25">
      <c r="A3011">
        <v>1308</v>
      </c>
      <c r="B3011" s="9">
        <v>43580</v>
      </c>
      <c r="C3011" s="50" t="str">
        <f t="shared" ref="C3011:C3074" si="376">IF(OR(B3011="04/01/2018"+0,B3011="04/02/2018"+0),"Y","N")</f>
        <v>N</v>
      </c>
      <c r="D3011" s="52">
        <f>_xlfn.XLOOKUP(B3011,Cal_Date!B:B,Cal_Date!A:A,0)</f>
        <v>4</v>
      </c>
      <c r="E3011">
        <v>2019</v>
      </c>
      <c r="F3011" t="s">
        <v>124</v>
      </c>
      <c r="G3011" t="s">
        <v>129</v>
      </c>
      <c r="H3011" t="s">
        <v>11</v>
      </c>
      <c r="I3011" t="s">
        <v>11</v>
      </c>
      <c r="J3011" t="s">
        <v>15</v>
      </c>
      <c r="K3011" t="s">
        <v>42</v>
      </c>
      <c r="L3011">
        <v>1</v>
      </c>
      <c r="M3011">
        <v>1010</v>
      </c>
      <c r="O3011" t="s">
        <v>25</v>
      </c>
      <c r="R3011" t="s">
        <v>44</v>
      </c>
      <c r="S3011" s="49" t="str">
        <f t="shared" ref="S3011:S3074" si="377">IF(R3011="Cash","Cash","Card")</f>
        <v>Card</v>
      </c>
      <c r="T3011" s="3">
        <v>0.03</v>
      </c>
      <c r="U3011" s="2">
        <v>2.7</v>
      </c>
      <c r="V3011" s="2">
        <v>0.87</v>
      </c>
      <c r="W3011" s="54">
        <f>_xlfn.XLOOKUP(M3011,Market!A:A,Market!F:F,0)</f>
        <v>0.08</v>
      </c>
      <c r="X3011" s="55">
        <f t="shared" ref="X3011:X3074" si="378">T3011*U3011</f>
        <v>8.1000000000000003E-2</v>
      </c>
      <c r="Y3011" s="55">
        <f t="shared" ref="Y3011:Y3074" si="379">U3011-V3011</f>
        <v>1.83</v>
      </c>
      <c r="Z3011" s="54">
        <f t="shared" ref="Z3011:Z3074" si="380">Y3011/U3011</f>
        <v>0.67777777777777781</v>
      </c>
      <c r="AA3011" s="49" t="str">
        <f t="shared" ref="AA3011:AA3074" ca="1" si="381">IF(DATEDIF(B3011,TODAY(),"y")&gt;5,"Y","N")</f>
        <v>N</v>
      </c>
      <c r="AB3011" s="49">
        <f t="shared" ref="AB3011:AB3074" ca="1" si="382">DATEDIF(B3011,TODAY(),"y")</f>
        <v>5</v>
      </c>
      <c r="AC3011" s="49" t="str">
        <f t="shared" ref="AC3011:AC3074" ca="1" si="383">IF(AB3011&gt;5,"Y","N")</f>
        <v>N</v>
      </c>
    </row>
    <row r="3012" spans="1:29" x14ac:dyDescent="0.25">
      <c r="A3012">
        <v>1309</v>
      </c>
      <c r="B3012" s="9">
        <v>43580</v>
      </c>
      <c r="C3012" s="50" t="str">
        <f t="shared" si="376"/>
        <v>N</v>
      </c>
      <c r="D3012" s="52">
        <f>_xlfn.XLOOKUP(B3012,Cal_Date!B:B,Cal_Date!A:A,0)</f>
        <v>4</v>
      </c>
      <c r="E3012">
        <v>2019</v>
      </c>
      <c r="F3012" t="s">
        <v>124</v>
      </c>
      <c r="G3012" t="s">
        <v>129</v>
      </c>
      <c r="H3012" t="s">
        <v>14</v>
      </c>
      <c r="I3012" t="s">
        <v>18</v>
      </c>
      <c r="J3012" t="s">
        <v>15</v>
      </c>
      <c r="K3012" t="s">
        <v>43</v>
      </c>
      <c r="L3012">
        <v>2</v>
      </c>
      <c r="M3012">
        <v>1011</v>
      </c>
      <c r="O3012" t="s">
        <v>25</v>
      </c>
      <c r="R3012" t="s">
        <v>44</v>
      </c>
      <c r="S3012" s="49" t="str">
        <f t="shared" si="377"/>
        <v>Card</v>
      </c>
      <c r="T3012" s="3">
        <v>0.03</v>
      </c>
      <c r="U3012" s="2">
        <v>13.780000000000001</v>
      </c>
      <c r="V3012" s="2">
        <v>4.2</v>
      </c>
      <c r="W3012" s="54">
        <f>_xlfn.XLOOKUP(M3012,Market!A:A,Market!F:F,0)</f>
        <v>0.06</v>
      </c>
      <c r="X3012" s="55">
        <f t="shared" si="378"/>
        <v>0.41340000000000005</v>
      </c>
      <c r="Y3012" s="55">
        <f t="shared" si="379"/>
        <v>9.5800000000000018</v>
      </c>
      <c r="Z3012" s="54">
        <f t="shared" si="380"/>
        <v>0.69521044992743108</v>
      </c>
      <c r="AA3012" s="49" t="str">
        <f t="shared" ca="1" si="381"/>
        <v>N</v>
      </c>
      <c r="AB3012" s="49">
        <f t="shared" ca="1" si="382"/>
        <v>5</v>
      </c>
      <c r="AC3012" s="49" t="str">
        <f t="shared" ca="1" si="383"/>
        <v>N</v>
      </c>
    </row>
    <row r="3013" spans="1:29" x14ac:dyDescent="0.25">
      <c r="A3013">
        <v>1310</v>
      </c>
      <c r="B3013" s="9">
        <v>43580</v>
      </c>
      <c r="C3013" s="50" t="str">
        <f t="shared" si="376"/>
        <v>N</v>
      </c>
      <c r="D3013" s="52">
        <f>_xlfn.XLOOKUP(B3013,Cal_Date!B:B,Cal_Date!A:A,0)</f>
        <v>4</v>
      </c>
      <c r="E3013">
        <v>2019</v>
      </c>
      <c r="F3013" t="s">
        <v>124</v>
      </c>
      <c r="G3013" t="s">
        <v>129</v>
      </c>
      <c r="H3013" t="s">
        <v>11</v>
      </c>
      <c r="I3013" t="s">
        <v>13</v>
      </c>
      <c r="J3013" t="s">
        <v>15</v>
      </c>
      <c r="K3013" t="s">
        <v>42</v>
      </c>
      <c r="L3013">
        <v>1</v>
      </c>
      <c r="M3013">
        <v>1007</v>
      </c>
      <c r="O3013" t="s">
        <v>28</v>
      </c>
      <c r="R3013" t="s">
        <v>44</v>
      </c>
      <c r="S3013" s="49" t="str">
        <f t="shared" si="377"/>
        <v>Card</v>
      </c>
      <c r="T3013" s="3">
        <v>0.03</v>
      </c>
      <c r="U3013" s="2">
        <v>2.7225000000000001</v>
      </c>
      <c r="V3013" s="2">
        <v>1.42</v>
      </c>
      <c r="W3013" s="54">
        <f>_xlfn.XLOOKUP(M3013,Market!A:A,Market!F:F,0)</f>
        <v>8.8999999999999996E-2</v>
      </c>
      <c r="X3013" s="55">
        <f t="shared" si="378"/>
        <v>8.1674999999999998E-2</v>
      </c>
      <c r="Y3013" s="55">
        <f t="shared" si="379"/>
        <v>1.3025000000000002</v>
      </c>
      <c r="Z3013" s="54">
        <f t="shared" si="380"/>
        <v>0.47842056932966032</v>
      </c>
      <c r="AA3013" s="49" t="str">
        <f t="shared" ca="1" si="381"/>
        <v>N</v>
      </c>
      <c r="AB3013" s="49">
        <f t="shared" ca="1" si="382"/>
        <v>5</v>
      </c>
      <c r="AC3013" s="49" t="str">
        <f t="shared" ca="1" si="383"/>
        <v>N</v>
      </c>
    </row>
    <row r="3014" spans="1:29" x14ac:dyDescent="0.25">
      <c r="A3014">
        <v>1311</v>
      </c>
      <c r="B3014" s="9">
        <v>43580</v>
      </c>
      <c r="C3014" s="50" t="str">
        <f t="shared" si="376"/>
        <v>N</v>
      </c>
      <c r="D3014" s="52">
        <f>_xlfn.XLOOKUP(B3014,Cal_Date!B:B,Cal_Date!A:A,0)</f>
        <v>4</v>
      </c>
      <c r="E3014">
        <v>2019</v>
      </c>
      <c r="F3014" t="s">
        <v>124</v>
      </c>
      <c r="G3014" t="s">
        <v>129</v>
      </c>
      <c r="H3014" t="s">
        <v>11</v>
      </c>
      <c r="I3014" t="s">
        <v>13</v>
      </c>
      <c r="J3014" t="s">
        <v>15</v>
      </c>
      <c r="K3014" t="s">
        <v>42</v>
      </c>
      <c r="L3014">
        <v>2</v>
      </c>
      <c r="M3014">
        <v>1007</v>
      </c>
      <c r="O3014" t="s">
        <v>28</v>
      </c>
      <c r="R3014" t="s">
        <v>44</v>
      </c>
      <c r="S3014" s="49" t="str">
        <f t="shared" si="377"/>
        <v>Card</v>
      </c>
      <c r="T3014" s="3">
        <v>0.03</v>
      </c>
      <c r="U3014" s="2">
        <v>5.4450000000000003</v>
      </c>
      <c r="V3014" s="2">
        <v>2.84</v>
      </c>
      <c r="W3014" s="54">
        <f>_xlfn.XLOOKUP(M3014,Market!A:A,Market!F:F,0)</f>
        <v>8.8999999999999996E-2</v>
      </c>
      <c r="X3014" s="55">
        <f t="shared" si="378"/>
        <v>0.16335</v>
      </c>
      <c r="Y3014" s="55">
        <f t="shared" si="379"/>
        <v>2.6050000000000004</v>
      </c>
      <c r="Z3014" s="54">
        <f t="shared" si="380"/>
        <v>0.47842056932966032</v>
      </c>
      <c r="AA3014" s="49" t="str">
        <f t="shared" ca="1" si="381"/>
        <v>N</v>
      </c>
      <c r="AB3014" s="49">
        <f t="shared" ca="1" si="382"/>
        <v>5</v>
      </c>
      <c r="AC3014" s="49" t="str">
        <f t="shared" ca="1" si="383"/>
        <v>N</v>
      </c>
    </row>
    <row r="3015" spans="1:29" x14ac:dyDescent="0.25">
      <c r="A3015">
        <v>1312</v>
      </c>
      <c r="B3015" s="9">
        <v>43580</v>
      </c>
      <c r="C3015" s="50" t="str">
        <f t="shared" si="376"/>
        <v>N</v>
      </c>
      <c r="D3015" s="52">
        <f>_xlfn.XLOOKUP(B3015,Cal_Date!B:B,Cal_Date!A:A,0)</f>
        <v>4</v>
      </c>
      <c r="E3015">
        <v>2019</v>
      </c>
      <c r="F3015" t="s">
        <v>124</v>
      </c>
      <c r="G3015" t="s">
        <v>129</v>
      </c>
      <c r="H3015" t="s">
        <v>48</v>
      </c>
      <c r="I3015" t="s">
        <v>18</v>
      </c>
      <c r="J3015" t="s">
        <v>10</v>
      </c>
      <c r="K3015" t="s">
        <v>43</v>
      </c>
      <c r="L3015">
        <v>1</v>
      </c>
      <c r="M3015">
        <v>1008</v>
      </c>
      <c r="O3015" t="s">
        <v>28</v>
      </c>
      <c r="R3015" t="s">
        <v>44</v>
      </c>
      <c r="S3015" s="49" t="str">
        <f t="shared" si="377"/>
        <v>Card</v>
      </c>
      <c r="T3015" s="3">
        <v>0.03</v>
      </c>
      <c r="U3015" s="2">
        <v>7.6229999999999993</v>
      </c>
      <c r="V3015" s="2">
        <v>1.46</v>
      </c>
      <c r="W3015" s="54">
        <f>_xlfn.XLOOKUP(M3015,Market!A:A,Market!F:F,0)</f>
        <v>8.8999999999999996E-2</v>
      </c>
      <c r="X3015" s="55">
        <f t="shared" si="378"/>
        <v>0.22868999999999998</v>
      </c>
      <c r="Y3015" s="55">
        <f t="shared" si="379"/>
        <v>6.1629999999999994</v>
      </c>
      <c r="Z3015" s="54">
        <f t="shared" si="380"/>
        <v>0.80847435392889933</v>
      </c>
      <c r="AA3015" s="49" t="str">
        <f t="shared" ca="1" si="381"/>
        <v>N</v>
      </c>
      <c r="AB3015" s="49">
        <f t="shared" ca="1" si="382"/>
        <v>5</v>
      </c>
      <c r="AC3015" s="49" t="str">
        <f t="shared" ca="1" si="383"/>
        <v>N</v>
      </c>
    </row>
    <row r="3016" spans="1:29" x14ac:dyDescent="0.25">
      <c r="A3016">
        <v>1313</v>
      </c>
      <c r="B3016" s="9">
        <v>43580</v>
      </c>
      <c r="C3016" s="50" t="str">
        <f t="shared" si="376"/>
        <v>N</v>
      </c>
      <c r="D3016" s="52">
        <f>_xlfn.XLOOKUP(B3016,Cal_Date!B:B,Cal_Date!A:A,0)</f>
        <v>4</v>
      </c>
      <c r="E3016">
        <v>2019</v>
      </c>
      <c r="F3016" t="s">
        <v>124</v>
      </c>
      <c r="G3016" t="s">
        <v>129</v>
      </c>
      <c r="H3016" t="s">
        <v>48</v>
      </c>
      <c r="I3016" t="s">
        <v>18</v>
      </c>
      <c r="J3016" t="s">
        <v>10</v>
      </c>
      <c r="K3016" t="s">
        <v>43</v>
      </c>
      <c r="L3016">
        <v>1</v>
      </c>
      <c r="M3016">
        <v>1004</v>
      </c>
      <c r="O3016" t="s">
        <v>28</v>
      </c>
      <c r="R3016" t="s">
        <v>44</v>
      </c>
      <c r="S3016" s="49" t="str">
        <f t="shared" si="377"/>
        <v>Card</v>
      </c>
      <c r="T3016" s="3">
        <v>0.03</v>
      </c>
      <c r="U3016" s="2">
        <v>7.42</v>
      </c>
      <c r="V3016" s="2">
        <v>1.46</v>
      </c>
      <c r="W3016" s="54">
        <f>_xlfn.XLOOKUP(M3016,Market!A:A,Market!F:F,0)</f>
        <v>0.06</v>
      </c>
      <c r="X3016" s="55">
        <f t="shared" si="378"/>
        <v>0.22259999999999999</v>
      </c>
      <c r="Y3016" s="55">
        <f t="shared" si="379"/>
        <v>5.96</v>
      </c>
      <c r="Z3016" s="54">
        <f t="shared" si="380"/>
        <v>0.80323450134770891</v>
      </c>
      <c r="AA3016" s="49" t="str">
        <f t="shared" ca="1" si="381"/>
        <v>N</v>
      </c>
      <c r="AB3016" s="49">
        <f t="shared" ca="1" si="382"/>
        <v>5</v>
      </c>
      <c r="AC3016" s="49" t="str">
        <f t="shared" ca="1" si="383"/>
        <v>N</v>
      </c>
    </row>
    <row r="3017" spans="1:29" x14ac:dyDescent="0.25">
      <c r="A3017">
        <v>1314</v>
      </c>
      <c r="B3017" s="9">
        <v>43580</v>
      </c>
      <c r="C3017" s="50" t="str">
        <f t="shared" si="376"/>
        <v>N</v>
      </c>
      <c r="D3017" s="52">
        <f>_xlfn.XLOOKUP(B3017,Cal_Date!B:B,Cal_Date!A:A,0)</f>
        <v>4</v>
      </c>
      <c r="E3017">
        <v>2019</v>
      </c>
      <c r="F3017" t="s">
        <v>124</v>
      </c>
      <c r="G3017" t="s">
        <v>129</v>
      </c>
      <c r="H3017" t="s">
        <v>11</v>
      </c>
      <c r="I3017" t="s">
        <v>11</v>
      </c>
      <c r="J3017" t="s">
        <v>15</v>
      </c>
      <c r="K3017" t="s">
        <v>42</v>
      </c>
      <c r="L3017">
        <v>1</v>
      </c>
      <c r="M3017">
        <v>1003</v>
      </c>
      <c r="O3017" t="s">
        <v>25</v>
      </c>
      <c r="R3017" t="s">
        <v>44</v>
      </c>
      <c r="S3017" s="49" t="str">
        <f t="shared" si="377"/>
        <v>Card</v>
      </c>
      <c r="T3017" s="3">
        <v>0.03</v>
      </c>
      <c r="U3017" s="2">
        <v>2.6500000000000004</v>
      </c>
      <c r="V3017" s="2">
        <v>0.87</v>
      </c>
      <c r="W3017" s="54">
        <f>_xlfn.XLOOKUP(M3017,Market!A:A,Market!F:F,0)</f>
        <v>0.06</v>
      </c>
      <c r="X3017" s="55">
        <f t="shared" si="378"/>
        <v>7.9500000000000001E-2</v>
      </c>
      <c r="Y3017" s="55">
        <f t="shared" si="379"/>
        <v>1.7800000000000002</v>
      </c>
      <c r="Z3017" s="54">
        <f t="shared" si="380"/>
        <v>0.67169811320754713</v>
      </c>
      <c r="AA3017" s="49" t="str">
        <f t="shared" ca="1" si="381"/>
        <v>N</v>
      </c>
      <c r="AB3017" s="49">
        <f t="shared" ca="1" si="382"/>
        <v>5</v>
      </c>
      <c r="AC3017" s="49" t="str">
        <f t="shared" ca="1" si="383"/>
        <v>N</v>
      </c>
    </row>
    <row r="3018" spans="1:29" x14ac:dyDescent="0.25">
      <c r="A3018">
        <v>1315</v>
      </c>
      <c r="B3018" s="9">
        <v>43580</v>
      </c>
      <c r="C3018" s="50" t="str">
        <f t="shared" si="376"/>
        <v>N</v>
      </c>
      <c r="D3018" s="52">
        <f>_xlfn.XLOOKUP(B3018,Cal_Date!B:B,Cal_Date!A:A,0)</f>
        <v>4</v>
      </c>
      <c r="E3018">
        <v>2019</v>
      </c>
      <c r="F3018" t="s">
        <v>124</v>
      </c>
      <c r="G3018" t="s">
        <v>129</v>
      </c>
      <c r="H3018" t="s">
        <v>14</v>
      </c>
      <c r="I3018" t="s">
        <v>18</v>
      </c>
      <c r="J3018" t="s">
        <v>15</v>
      </c>
      <c r="K3018" t="s">
        <v>43</v>
      </c>
      <c r="L3018">
        <v>1</v>
      </c>
      <c r="M3018">
        <v>1002</v>
      </c>
      <c r="O3018" t="s">
        <v>28</v>
      </c>
      <c r="R3018" t="s">
        <v>44</v>
      </c>
      <c r="S3018" s="49" t="str">
        <f t="shared" si="377"/>
        <v>Card</v>
      </c>
      <c r="T3018" s="3">
        <v>0.03</v>
      </c>
      <c r="U3018" s="2">
        <v>6.8900000000000006</v>
      </c>
      <c r="V3018" s="2">
        <v>2.1</v>
      </c>
      <c r="W3018" s="54">
        <f>_xlfn.XLOOKUP(M3018,Market!A:A,Market!F:F,0)</f>
        <v>0.06</v>
      </c>
      <c r="X3018" s="55">
        <f t="shared" si="378"/>
        <v>0.20670000000000002</v>
      </c>
      <c r="Y3018" s="55">
        <f t="shared" si="379"/>
        <v>4.7900000000000009</v>
      </c>
      <c r="Z3018" s="54">
        <f t="shared" si="380"/>
        <v>0.69521044992743108</v>
      </c>
      <c r="AA3018" s="49" t="str">
        <f t="shared" ca="1" si="381"/>
        <v>N</v>
      </c>
      <c r="AB3018" s="49">
        <f t="shared" ca="1" si="382"/>
        <v>5</v>
      </c>
      <c r="AC3018" s="49" t="str">
        <f t="shared" ca="1" si="383"/>
        <v>N</v>
      </c>
    </row>
    <row r="3019" spans="1:29" x14ac:dyDescent="0.25">
      <c r="A3019">
        <v>1316</v>
      </c>
      <c r="B3019" s="9">
        <v>43580</v>
      </c>
      <c r="C3019" s="50" t="str">
        <f t="shared" si="376"/>
        <v>N</v>
      </c>
      <c r="D3019" s="52">
        <f>_xlfn.XLOOKUP(B3019,Cal_Date!B:B,Cal_Date!A:A,0)</f>
        <v>4</v>
      </c>
      <c r="E3019">
        <v>2019</v>
      </c>
      <c r="F3019" t="s">
        <v>124</v>
      </c>
      <c r="G3019" t="s">
        <v>129</v>
      </c>
      <c r="H3019" t="s">
        <v>11</v>
      </c>
      <c r="I3019" t="s">
        <v>11</v>
      </c>
      <c r="J3019" t="s">
        <v>15</v>
      </c>
      <c r="K3019" t="s">
        <v>42</v>
      </c>
      <c r="L3019">
        <v>2</v>
      </c>
      <c r="M3019">
        <v>1007</v>
      </c>
      <c r="O3019" t="s">
        <v>28</v>
      </c>
      <c r="R3019" t="s">
        <v>44</v>
      </c>
      <c r="S3019" s="49" t="str">
        <f t="shared" si="377"/>
        <v>Card</v>
      </c>
      <c r="T3019" s="3">
        <v>0.03</v>
      </c>
      <c r="U3019" s="2">
        <v>5.4450000000000003</v>
      </c>
      <c r="V3019" s="2">
        <v>1.74</v>
      </c>
      <c r="W3019" s="54">
        <f>_xlfn.XLOOKUP(M3019,Market!A:A,Market!F:F,0)</f>
        <v>8.8999999999999996E-2</v>
      </c>
      <c r="X3019" s="55">
        <f t="shared" si="378"/>
        <v>0.16335</v>
      </c>
      <c r="Y3019" s="55">
        <f t="shared" si="379"/>
        <v>3.7050000000000001</v>
      </c>
      <c r="Z3019" s="54">
        <f t="shared" si="380"/>
        <v>0.68044077134986225</v>
      </c>
      <c r="AA3019" s="49" t="str">
        <f t="shared" ca="1" si="381"/>
        <v>N</v>
      </c>
      <c r="AB3019" s="49">
        <f t="shared" ca="1" si="382"/>
        <v>5</v>
      </c>
      <c r="AC3019" s="49" t="str">
        <f t="shared" ca="1" si="383"/>
        <v>N</v>
      </c>
    </row>
    <row r="3020" spans="1:29" x14ac:dyDescent="0.25">
      <c r="A3020">
        <v>1317</v>
      </c>
      <c r="B3020" s="9">
        <v>43580</v>
      </c>
      <c r="C3020" s="50" t="str">
        <f t="shared" si="376"/>
        <v>N</v>
      </c>
      <c r="D3020" s="52">
        <f>_xlfn.XLOOKUP(B3020,Cal_Date!B:B,Cal_Date!A:A,0)</f>
        <v>4</v>
      </c>
      <c r="E3020">
        <v>2019</v>
      </c>
      <c r="F3020" t="s">
        <v>124</v>
      </c>
      <c r="G3020" t="s">
        <v>129</v>
      </c>
      <c r="H3020" t="s">
        <v>11</v>
      </c>
      <c r="I3020" t="s">
        <v>11</v>
      </c>
      <c r="J3020" t="s">
        <v>15</v>
      </c>
      <c r="K3020" t="s">
        <v>42</v>
      </c>
      <c r="L3020">
        <v>1</v>
      </c>
      <c r="M3020">
        <v>1008</v>
      </c>
      <c r="O3020" t="s">
        <v>28</v>
      </c>
      <c r="R3020" t="s">
        <v>44</v>
      </c>
      <c r="S3020" s="49" t="str">
        <f t="shared" si="377"/>
        <v>Card</v>
      </c>
      <c r="T3020" s="3">
        <v>0.03</v>
      </c>
      <c r="U3020" s="2">
        <v>2.7225000000000001</v>
      </c>
      <c r="V3020" s="2">
        <v>0.87</v>
      </c>
      <c r="W3020" s="54">
        <f>_xlfn.XLOOKUP(M3020,Market!A:A,Market!F:F,0)</f>
        <v>8.8999999999999996E-2</v>
      </c>
      <c r="X3020" s="55">
        <f t="shared" si="378"/>
        <v>8.1674999999999998E-2</v>
      </c>
      <c r="Y3020" s="55">
        <f t="shared" si="379"/>
        <v>1.8525</v>
      </c>
      <c r="Z3020" s="54">
        <f t="shared" si="380"/>
        <v>0.68044077134986225</v>
      </c>
      <c r="AA3020" s="49" t="str">
        <f t="shared" ca="1" si="381"/>
        <v>N</v>
      </c>
      <c r="AB3020" s="49">
        <f t="shared" ca="1" si="382"/>
        <v>5</v>
      </c>
      <c r="AC3020" s="49" t="str">
        <f t="shared" ca="1" si="383"/>
        <v>N</v>
      </c>
    </row>
    <row r="3021" spans="1:29" x14ac:dyDescent="0.25">
      <c r="A3021">
        <v>1318</v>
      </c>
      <c r="B3021" s="9">
        <v>43580</v>
      </c>
      <c r="C3021" s="50" t="str">
        <f t="shared" si="376"/>
        <v>N</v>
      </c>
      <c r="D3021" s="52">
        <f>_xlfn.XLOOKUP(B3021,Cal_Date!B:B,Cal_Date!A:A,0)</f>
        <v>4</v>
      </c>
      <c r="E3021">
        <v>2019</v>
      </c>
      <c r="F3021" t="s">
        <v>124</v>
      </c>
      <c r="G3021" t="s">
        <v>129</v>
      </c>
      <c r="H3021" t="s">
        <v>11</v>
      </c>
      <c r="I3021" t="s">
        <v>13</v>
      </c>
      <c r="J3021" t="s">
        <v>15</v>
      </c>
      <c r="K3021" t="s">
        <v>42</v>
      </c>
      <c r="L3021">
        <v>1</v>
      </c>
      <c r="M3021">
        <v>1008</v>
      </c>
      <c r="O3021" t="s">
        <v>28</v>
      </c>
      <c r="R3021" t="s">
        <v>44</v>
      </c>
      <c r="S3021" s="49" t="str">
        <f t="shared" si="377"/>
        <v>Card</v>
      </c>
      <c r="T3021" s="3">
        <v>0.03</v>
      </c>
      <c r="U3021" s="2">
        <v>2.7225000000000001</v>
      </c>
      <c r="V3021" s="2">
        <v>1.42</v>
      </c>
      <c r="W3021" s="54">
        <f>_xlfn.XLOOKUP(M3021,Market!A:A,Market!F:F,0)</f>
        <v>8.8999999999999996E-2</v>
      </c>
      <c r="X3021" s="55">
        <f t="shared" si="378"/>
        <v>8.1674999999999998E-2</v>
      </c>
      <c r="Y3021" s="55">
        <f t="shared" si="379"/>
        <v>1.3025000000000002</v>
      </c>
      <c r="Z3021" s="54">
        <f t="shared" si="380"/>
        <v>0.47842056932966032</v>
      </c>
      <c r="AA3021" s="49" t="str">
        <f t="shared" ca="1" si="381"/>
        <v>N</v>
      </c>
      <c r="AB3021" s="49">
        <f t="shared" ca="1" si="382"/>
        <v>5</v>
      </c>
      <c r="AC3021" s="49" t="str">
        <f t="shared" ca="1" si="383"/>
        <v>N</v>
      </c>
    </row>
    <row r="3022" spans="1:29" x14ac:dyDescent="0.25">
      <c r="A3022">
        <v>1319</v>
      </c>
      <c r="B3022" s="9">
        <v>43580</v>
      </c>
      <c r="C3022" s="50" t="str">
        <f t="shared" si="376"/>
        <v>N</v>
      </c>
      <c r="D3022" s="52">
        <f>_xlfn.XLOOKUP(B3022,Cal_Date!B:B,Cal_Date!A:A,0)</f>
        <v>4</v>
      </c>
      <c r="E3022">
        <v>2019</v>
      </c>
      <c r="F3022" t="s">
        <v>124</v>
      </c>
      <c r="G3022" t="s">
        <v>129</v>
      </c>
      <c r="H3022" t="s">
        <v>11</v>
      </c>
      <c r="I3022" t="s">
        <v>11</v>
      </c>
      <c r="J3022" t="s">
        <v>15</v>
      </c>
      <c r="K3022" t="s">
        <v>42</v>
      </c>
      <c r="L3022">
        <v>1</v>
      </c>
      <c r="M3022">
        <v>1000</v>
      </c>
      <c r="O3022" t="s">
        <v>25</v>
      </c>
      <c r="R3022" t="s">
        <v>44</v>
      </c>
      <c r="S3022" s="49" t="str">
        <f t="shared" si="377"/>
        <v>Card</v>
      </c>
      <c r="T3022" s="3">
        <v>0.03</v>
      </c>
      <c r="U3022" s="2">
        <v>2.7</v>
      </c>
      <c r="V3022" s="2">
        <v>0.87</v>
      </c>
      <c r="W3022" s="54">
        <f>_xlfn.XLOOKUP(M3022,Market!A:A,Market!F:F,0)</f>
        <v>0.08</v>
      </c>
      <c r="X3022" s="55">
        <f t="shared" si="378"/>
        <v>8.1000000000000003E-2</v>
      </c>
      <c r="Y3022" s="55">
        <f t="shared" si="379"/>
        <v>1.83</v>
      </c>
      <c r="Z3022" s="54">
        <f t="shared" si="380"/>
        <v>0.67777777777777781</v>
      </c>
      <c r="AA3022" s="49" t="str">
        <f t="shared" ca="1" si="381"/>
        <v>N</v>
      </c>
      <c r="AB3022" s="49">
        <f t="shared" ca="1" si="382"/>
        <v>5</v>
      </c>
      <c r="AC3022" s="49" t="str">
        <f t="shared" ca="1" si="383"/>
        <v>N</v>
      </c>
    </row>
    <row r="3023" spans="1:29" x14ac:dyDescent="0.25">
      <c r="A3023">
        <v>1320</v>
      </c>
      <c r="B3023" s="9">
        <v>43580</v>
      </c>
      <c r="C3023" s="50" t="str">
        <f t="shared" si="376"/>
        <v>N</v>
      </c>
      <c r="D3023" s="52">
        <f>_xlfn.XLOOKUP(B3023,Cal_Date!B:B,Cal_Date!A:A,0)</f>
        <v>4</v>
      </c>
      <c r="E3023">
        <v>2019</v>
      </c>
      <c r="F3023" t="s">
        <v>124</v>
      </c>
      <c r="G3023" t="s">
        <v>129</v>
      </c>
      <c r="H3023" t="s">
        <v>11</v>
      </c>
      <c r="I3023" t="s">
        <v>11</v>
      </c>
      <c r="J3023" t="s">
        <v>15</v>
      </c>
      <c r="K3023" t="s">
        <v>42</v>
      </c>
      <c r="L3023">
        <v>1</v>
      </c>
      <c r="M3023">
        <v>1000</v>
      </c>
      <c r="O3023" t="s">
        <v>25</v>
      </c>
      <c r="R3023" t="s">
        <v>44</v>
      </c>
      <c r="S3023" s="49" t="str">
        <f t="shared" si="377"/>
        <v>Card</v>
      </c>
      <c r="T3023" s="3">
        <v>0.03</v>
      </c>
      <c r="U3023" s="2">
        <v>2.7</v>
      </c>
      <c r="V3023" s="2">
        <v>0.87</v>
      </c>
      <c r="W3023" s="54">
        <f>_xlfn.XLOOKUP(M3023,Market!A:A,Market!F:F,0)</f>
        <v>0.08</v>
      </c>
      <c r="X3023" s="55">
        <f t="shared" si="378"/>
        <v>8.1000000000000003E-2</v>
      </c>
      <c r="Y3023" s="55">
        <f t="shared" si="379"/>
        <v>1.83</v>
      </c>
      <c r="Z3023" s="54">
        <f t="shared" si="380"/>
        <v>0.67777777777777781</v>
      </c>
      <c r="AA3023" s="49" t="str">
        <f t="shared" ca="1" si="381"/>
        <v>N</v>
      </c>
      <c r="AB3023" s="49">
        <f t="shared" ca="1" si="382"/>
        <v>5</v>
      </c>
      <c r="AC3023" s="49" t="str">
        <f t="shared" ca="1" si="383"/>
        <v>N</v>
      </c>
    </row>
    <row r="3024" spans="1:29" x14ac:dyDescent="0.25">
      <c r="A3024">
        <v>1321</v>
      </c>
      <c r="B3024" s="9">
        <v>43580</v>
      </c>
      <c r="C3024" s="50" t="str">
        <f t="shared" si="376"/>
        <v>N</v>
      </c>
      <c r="D3024" s="52">
        <f>_xlfn.XLOOKUP(B3024,Cal_Date!B:B,Cal_Date!A:A,0)</f>
        <v>4</v>
      </c>
      <c r="E3024">
        <v>2019</v>
      </c>
      <c r="F3024" t="s">
        <v>124</v>
      </c>
      <c r="G3024" t="s">
        <v>129</v>
      </c>
      <c r="H3024" t="s">
        <v>14</v>
      </c>
      <c r="I3024" t="s">
        <v>18</v>
      </c>
      <c r="J3024" t="s">
        <v>15</v>
      </c>
      <c r="K3024" t="s">
        <v>43</v>
      </c>
      <c r="L3024">
        <v>1</v>
      </c>
      <c r="M3024">
        <v>1000</v>
      </c>
      <c r="O3024" t="s">
        <v>25</v>
      </c>
      <c r="R3024" t="s">
        <v>44</v>
      </c>
      <c r="S3024" s="49" t="str">
        <f t="shared" si="377"/>
        <v>Card</v>
      </c>
      <c r="T3024" s="3">
        <v>0.03</v>
      </c>
      <c r="U3024" s="2">
        <v>7.5600000000000005</v>
      </c>
      <c r="V3024" s="2">
        <v>2.2200000000000002</v>
      </c>
      <c r="W3024" s="54">
        <f>_xlfn.XLOOKUP(M3024,Market!A:A,Market!F:F,0)</f>
        <v>0.08</v>
      </c>
      <c r="X3024" s="55">
        <f t="shared" si="378"/>
        <v>0.2268</v>
      </c>
      <c r="Y3024" s="55">
        <f t="shared" si="379"/>
        <v>5.34</v>
      </c>
      <c r="Z3024" s="54">
        <f t="shared" si="380"/>
        <v>0.70634920634920628</v>
      </c>
      <c r="AA3024" s="49" t="str">
        <f t="shared" ca="1" si="381"/>
        <v>N</v>
      </c>
      <c r="AB3024" s="49">
        <f t="shared" ca="1" si="382"/>
        <v>5</v>
      </c>
      <c r="AC3024" s="49" t="str">
        <f t="shared" ca="1" si="383"/>
        <v>N</v>
      </c>
    </row>
    <row r="3025" spans="1:29" x14ac:dyDescent="0.25">
      <c r="A3025">
        <v>1322</v>
      </c>
      <c r="B3025" s="9">
        <v>43580</v>
      </c>
      <c r="C3025" s="50" t="str">
        <f t="shared" si="376"/>
        <v>N</v>
      </c>
      <c r="D3025" s="52">
        <f>_xlfn.XLOOKUP(B3025,Cal_Date!B:B,Cal_Date!A:A,0)</f>
        <v>4</v>
      </c>
      <c r="E3025">
        <v>2019</v>
      </c>
      <c r="F3025" t="s">
        <v>124</v>
      </c>
      <c r="G3025" t="s">
        <v>129</v>
      </c>
      <c r="H3025" t="s">
        <v>48</v>
      </c>
      <c r="I3025" t="s">
        <v>18</v>
      </c>
      <c r="J3025" t="s">
        <v>10</v>
      </c>
      <c r="K3025" t="s">
        <v>43</v>
      </c>
      <c r="L3025">
        <v>2</v>
      </c>
      <c r="M3025">
        <v>1001</v>
      </c>
      <c r="O3025" t="s">
        <v>25</v>
      </c>
      <c r="R3025" t="s">
        <v>44</v>
      </c>
      <c r="S3025" s="49" t="str">
        <f t="shared" si="377"/>
        <v>Card</v>
      </c>
      <c r="T3025" s="3">
        <v>0.03</v>
      </c>
      <c r="U3025" s="2">
        <v>14.84</v>
      </c>
      <c r="V3025" s="2">
        <v>2.92</v>
      </c>
      <c r="W3025" s="54">
        <f>_xlfn.XLOOKUP(M3025,Market!A:A,Market!F:F,0)</f>
        <v>0.06</v>
      </c>
      <c r="X3025" s="55">
        <f t="shared" si="378"/>
        <v>0.44519999999999998</v>
      </c>
      <c r="Y3025" s="55">
        <f t="shared" si="379"/>
        <v>11.92</v>
      </c>
      <c r="Z3025" s="54">
        <f t="shared" si="380"/>
        <v>0.80323450134770891</v>
      </c>
      <c r="AA3025" s="49" t="str">
        <f t="shared" ca="1" si="381"/>
        <v>N</v>
      </c>
      <c r="AB3025" s="49">
        <f t="shared" ca="1" si="382"/>
        <v>5</v>
      </c>
      <c r="AC3025" s="49" t="str">
        <f t="shared" ca="1" si="383"/>
        <v>N</v>
      </c>
    </row>
    <row r="3026" spans="1:29" x14ac:dyDescent="0.25">
      <c r="A3026">
        <v>1323</v>
      </c>
      <c r="B3026" s="9">
        <v>43580</v>
      </c>
      <c r="C3026" s="50" t="str">
        <f t="shared" si="376"/>
        <v>N</v>
      </c>
      <c r="D3026" s="52">
        <f>_xlfn.XLOOKUP(B3026,Cal_Date!B:B,Cal_Date!A:A,0)</f>
        <v>4</v>
      </c>
      <c r="E3026">
        <v>2019</v>
      </c>
      <c r="F3026" t="s">
        <v>124</v>
      </c>
      <c r="G3026" t="s">
        <v>129</v>
      </c>
      <c r="H3026" t="s">
        <v>11</v>
      </c>
      <c r="I3026" t="s">
        <v>11</v>
      </c>
      <c r="J3026" t="s">
        <v>15</v>
      </c>
      <c r="K3026" t="s">
        <v>42</v>
      </c>
      <c r="L3026">
        <v>2</v>
      </c>
      <c r="M3026">
        <v>1000</v>
      </c>
      <c r="O3026" t="s">
        <v>25</v>
      </c>
      <c r="R3026" t="s">
        <v>44</v>
      </c>
      <c r="S3026" s="49" t="str">
        <f t="shared" si="377"/>
        <v>Card</v>
      </c>
      <c r="T3026" s="3">
        <v>0.03</v>
      </c>
      <c r="U3026" s="2">
        <v>5.4</v>
      </c>
      <c r="V3026" s="2">
        <v>1.74</v>
      </c>
      <c r="W3026" s="54">
        <f>_xlfn.XLOOKUP(M3026,Market!A:A,Market!F:F,0)</f>
        <v>0.08</v>
      </c>
      <c r="X3026" s="55">
        <f t="shared" si="378"/>
        <v>0.16200000000000001</v>
      </c>
      <c r="Y3026" s="55">
        <f t="shared" si="379"/>
        <v>3.66</v>
      </c>
      <c r="Z3026" s="54">
        <f t="shared" si="380"/>
        <v>0.67777777777777781</v>
      </c>
      <c r="AA3026" s="49" t="str">
        <f t="shared" ca="1" si="381"/>
        <v>N</v>
      </c>
      <c r="AB3026" s="49">
        <f t="shared" ca="1" si="382"/>
        <v>5</v>
      </c>
      <c r="AC3026" s="49" t="str">
        <f t="shared" ca="1" si="383"/>
        <v>N</v>
      </c>
    </row>
    <row r="3027" spans="1:29" x14ac:dyDescent="0.25">
      <c r="A3027">
        <v>1324</v>
      </c>
      <c r="B3027" s="9">
        <v>43580</v>
      </c>
      <c r="C3027" s="50" t="str">
        <f t="shared" si="376"/>
        <v>N</v>
      </c>
      <c r="D3027" s="52">
        <f>_xlfn.XLOOKUP(B3027,Cal_Date!B:B,Cal_Date!A:A,0)</f>
        <v>4</v>
      </c>
      <c r="E3027">
        <v>2019</v>
      </c>
      <c r="F3027" t="s">
        <v>124</v>
      </c>
      <c r="G3027" t="s">
        <v>129</v>
      </c>
      <c r="H3027" t="s">
        <v>11</v>
      </c>
      <c r="I3027" t="s">
        <v>11</v>
      </c>
      <c r="J3027" t="s">
        <v>15</v>
      </c>
      <c r="K3027" t="s">
        <v>42</v>
      </c>
      <c r="L3027">
        <v>1</v>
      </c>
      <c r="M3027">
        <v>1000</v>
      </c>
      <c r="O3027" t="s">
        <v>25</v>
      </c>
      <c r="R3027" t="s">
        <v>44</v>
      </c>
      <c r="S3027" s="49" t="str">
        <f t="shared" si="377"/>
        <v>Card</v>
      </c>
      <c r="T3027" s="3">
        <v>0.03</v>
      </c>
      <c r="U3027" s="2">
        <v>2.7</v>
      </c>
      <c r="V3027" s="2">
        <v>0.87</v>
      </c>
      <c r="W3027" s="54">
        <f>_xlfn.XLOOKUP(M3027,Market!A:A,Market!F:F,0)</f>
        <v>0.08</v>
      </c>
      <c r="X3027" s="55">
        <f t="shared" si="378"/>
        <v>8.1000000000000003E-2</v>
      </c>
      <c r="Y3027" s="55">
        <f t="shared" si="379"/>
        <v>1.83</v>
      </c>
      <c r="Z3027" s="54">
        <f t="shared" si="380"/>
        <v>0.67777777777777781</v>
      </c>
      <c r="AA3027" s="49" t="str">
        <f t="shared" ca="1" si="381"/>
        <v>N</v>
      </c>
      <c r="AB3027" s="49">
        <f t="shared" ca="1" si="382"/>
        <v>5</v>
      </c>
      <c r="AC3027" s="49" t="str">
        <f t="shared" ca="1" si="383"/>
        <v>N</v>
      </c>
    </row>
    <row r="3028" spans="1:29" x14ac:dyDescent="0.25">
      <c r="A3028">
        <v>1325</v>
      </c>
      <c r="B3028" s="9">
        <v>43580</v>
      </c>
      <c r="C3028" s="50" t="str">
        <f t="shared" si="376"/>
        <v>N</v>
      </c>
      <c r="D3028" s="52">
        <f>_xlfn.XLOOKUP(B3028,Cal_Date!B:B,Cal_Date!A:A,0)</f>
        <v>4</v>
      </c>
      <c r="E3028">
        <v>2019</v>
      </c>
      <c r="F3028" t="s">
        <v>124</v>
      </c>
      <c r="G3028" t="s">
        <v>129</v>
      </c>
      <c r="H3028" t="s">
        <v>11</v>
      </c>
      <c r="I3028" t="s">
        <v>11</v>
      </c>
      <c r="J3028" t="s">
        <v>15</v>
      </c>
      <c r="K3028" t="s">
        <v>42</v>
      </c>
      <c r="L3028">
        <v>1</v>
      </c>
      <c r="M3028">
        <v>1004</v>
      </c>
      <c r="O3028" t="s">
        <v>28</v>
      </c>
      <c r="R3028" t="s">
        <v>44</v>
      </c>
      <c r="S3028" s="49" t="str">
        <f t="shared" si="377"/>
        <v>Card</v>
      </c>
      <c r="T3028" s="3">
        <v>0.03</v>
      </c>
      <c r="U3028" s="2">
        <v>2.6500000000000004</v>
      </c>
      <c r="V3028" s="2">
        <v>0.87</v>
      </c>
      <c r="W3028" s="54">
        <f>_xlfn.XLOOKUP(M3028,Market!A:A,Market!F:F,0)</f>
        <v>0.06</v>
      </c>
      <c r="X3028" s="55">
        <f t="shared" si="378"/>
        <v>7.9500000000000001E-2</v>
      </c>
      <c r="Y3028" s="55">
        <f t="shared" si="379"/>
        <v>1.7800000000000002</v>
      </c>
      <c r="Z3028" s="54">
        <f t="shared" si="380"/>
        <v>0.67169811320754713</v>
      </c>
      <c r="AA3028" s="49" t="str">
        <f t="shared" ca="1" si="381"/>
        <v>N</v>
      </c>
      <c r="AB3028" s="49">
        <f t="shared" ca="1" si="382"/>
        <v>5</v>
      </c>
      <c r="AC3028" s="49" t="str">
        <f t="shared" ca="1" si="383"/>
        <v>N</v>
      </c>
    </row>
    <row r="3029" spans="1:29" x14ac:dyDescent="0.25">
      <c r="A3029">
        <v>1326</v>
      </c>
      <c r="B3029" s="9">
        <v>43580</v>
      </c>
      <c r="C3029" s="50" t="str">
        <f t="shared" si="376"/>
        <v>N</v>
      </c>
      <c r="D3029" s="52">
        <f>_xlfn.XLOOKUP(B3029,Cal_Date!B:B,Cal_Date!A:A,0)</f>
        <v>4</v>
      </c>
      <c r="E3029">
        <v>2019</v>
      </c>
      <c r="F3029" t="s">
        <v>124</v>
      </c>
      <c r="G3029" t="s">
        <v>129</v>
      </c>
      <c r="H3029" t="s">
        <v>11</v>
      </c>
      <c r="I3029" t="s">
        <v>11</v>
      </c>
      <c r="J3029" t="s">
        <v>15</v>
      </c>
      <c r="K3029" t="s">
        <v>42</v>
      </c>
      <c r="L3029">
        <v>1</v>
      </c>
      <c r="M3029">
        <v>1005</v>
      </c>
      <c r="O3029" t="s">
        <v>25</v>
      </c>
      <c r="R3029" t="s">
        <v>44</v>
      </c>
      <c r="S3029" s="49" t="str">
        <f t="shared" si="377"/>
        <v>Card</v>
      </c>
      <c r="T3029" s="3">
        <v>0.03</v>
      </c>
      <c r="U3029" s="2">
        <v>2.7225000000000001</v>
      </c>
      <c r="V3029" s="2">
        <v>0.87</v>
      </c>
      <c r="W3029" s="54">
        <f>_xlfn.XLOOKUP(M3029,Market!A:A,Market!F:F,0)</f>
        <v>8.8999999999999996E-2</v>
      </c>
      <c r="X3029" s="55">
        <f t="shared" si="378"/>
        <v>8.1674999999999998E-2</v>
      </c>
      <c r="Y3029" s="55">
        <f t="shared" si="379"/>
        <v>1.8525</v>
      </c>
      <c r="Z3029" s="54">
        <f t="shared" si="380"/>
        <v>0.68044077134986225</v>
      </c>
      <c r="AA3029" s="49" t="str">
        <f t="shared" ca="1" si="381"/>
        <v>N</v>
      </c>
      <c r="AB3029" s="49">
        <f t="shared" ca="1" si="382"/>
        <v>5</v>
      </c>
      <c r="AC3029" s="49" t="str">
        <f t="shared" ca="1" si="383"/>
        <v>N</v>
      </c>
    </row>
    <row r="3030" spans="1:29" x14ac:dyDescent="0.25">
      <c r="A3030">
        <v>1327</v>
      </c>
      <c r="B3030" s="9">
        <v>43580</v>
      </c>
      <c r="C3030" s="50" t="str">
        <f t="shared" si="376"/>
        <v>N</v>
      </c>
      <c r="D3030" s="52">
        <f>_xlfn.XLOOKUP(B3030,Cal_Date!B:B,Cal_Date!A:A,0)</f>
        <v>4</v>
      </c>
      <c r="E3030">
        <v>2019</v>
      </c>
      <c r="F3030" t="s">
        <v>124</v>
      </c>
      <c r="G3030" t="s">
        <v>129</v>
      </c>
      <c r="H3030" t="s">
        <v>11</v>
      </c>
      <c r="I3030" t="s">
        <v>11</v>
      </c>
      <c r="J3030" t="s">
        <v>15</v>
      </c>
      <c r="K3030" t="s">
        <v>42</v>
      </c>
      <c r="L3030">
        <v>2</v>
      </c>
      <c r="M3030">
        <v>1000</v>
      </c>
      <c r="O3030" t="s">
        <v>25</v>
      </c>
      <c r="R3030" t="s">
        <v>44</v>
      </c>
      <c r="S3030" s="49" t="str">
        <f t="shared" si="377"/>
        <v>Card</v>
      </c>
      <c r="T3030" s="3">
        <v>0.03</v>
      </c>
      <c r="U3030" s="2">
        <v>5.4</v>
      </c>
      <c r="V3030" s="2">
        <v>1.74</v>
      </c>
      <c r="W3030" s="54">
        <f>_xlfn.XLOOKUP(M3030,Market!A:A,Market!F:F,0)</f>
        <v>0.08</v>
      </c>
      <c r="X3030" s="55">
        <f t="shared" si="378"/>
        <v>0.16200000000000001</v>
      </c>
      <c r="Y3030" s="55">
        <f t="shared" si="379"/>
        <v>3.66</v>
      </c>
      <c r="Z3030" s="54">
        <f t="shared" si="380"/>
        <v>0.67777777777777781</v>
      </c>
      <c r="AA3030" s="49" t="str">
        <f t="shared" ca="1" si="381"/>
        <v>N</v>
      </c>
      <c r="AB3030" s="49">
        <f t="shared" ca="1" si="382"/>
        <v>5</v>
      </c>
      <c r="AC3030" s="49" t="str">
        <f t="shared" ca="1" si="383"/>
        <v>N</v>
      </c>
    </row>
    <row r="3031" spans="1:29" x14ac:dyDescent="0.25">
      <c r="A3031">
        <v>1328</v>
      </c>
      <c r="B3031" s="9">
        <v>43580</v>
      </c>
      <c r="C3031" s="50" t="str">
        <f t="shared" si="376"/>
        <v>N</v>
      </c>
      <c r="D3031" s="52">
        <f>_xlfn.XLOOKUP(B3031,Cal_Date!B:B,Cal_Date!A:A,0)</f>
        <v>4</v>
      </c>
      <c r="E3031">
        <v>2019</v>
      </c>
      <c r="F3031" t="s">
        <v>124</v>
      </c>
      <c r="G3031" t="s">
        <v>129</v>
      </c>
      <c r="H3031" t="s">
        <v>11</v>
      </c>
      <c r="I3031" t="s">
        <v>11</v>
      </c>
      <c r="J3031" t="s">
        <v>15</v>
      </c>
      <c r="K3031" t="s">
        <v>42</v>
      </c>
      <c r="L3031">
        <v>1</v>
      </c>
      <c r="M3031">
        <v>1006</v>
      </c>
      <c r="O3031" t="s">
        <v>28</v>
      </c>
      <c r="R3031" t="s">
        <v>44</v>
      </c>
      <c r="S3031" s="49" t="str">
        <f t="shared" si="377"/>
        <v>Card</v>
      </c>
      <c r="T3031" s="3">
        <v>0.03</v>
      </c>
      <c r="U3031" s="2">
        <v>2.7225000000000001</v>
      </c>
      <c r="V3031" s="2">
        <v>0.87</v>
      </c>
      <c r="W3031" s="54">
        <f>_xlfn.XLOOKUP(M3031,Market!A:A,Market!F:F,0)</f>
        <v>8.8999999999999996E-2</v>
      </c>
      <c r="X3031" s="55">
        <f t="shared" si="378"/>
        <v>8.1674999999999998E-2</v>
      </c>
      <c r="Y3031" s="55">
        <f t="shared" si="379"/>
        <v>1.8525</v>
      </c>
      <c r="Z3031" s="54">
        <f t="shared" si="380"/>
        <v>0.68044077134986225</v>
      </c>
      <c r="AA3031" s="49" t="str">
        <f t="shared" ca="1" si="381"/>
        <v>N</v>
      </c>
      <c r="AB3031" s="49">
        <f t="shared" ca="1" si="382"/>
        <v>5</v>
      </c>
      <c r="AC3031" s="49" t="str">
        <f t="shared" ca="1" si="383"/>
        <v>N</v>
      </c>
    </row>
    <row r="3032" spans="1:29" x14ac:dyDescent="0.25">
      <c r="A3032">
        <v>1329</v>
      </c>
      <c r="B3032" s="9">
        <v>43580</v>
      </c>
      <c r="C3032" s="50" t="str">
        <f t="shared" si="376"/>
        <v>N</v>
      </c>
      <c r="D3032" s="52">
        <f>_xlfn.XLOOKUP(B3032,Cal_Date!B:B,Cal_Date!A:A,0)</f>
        <v>4</v>
      </c>
      <c r="E3032">
        <v>2019</v>
      </c>
      <c r="F3032" t="s">
        <v>124</v>
      </c>
      <c r="G3032" t="s">
        <v>129</v>
      </c>
      <c r="H3032" t="s">
        <v>11</v>
      </c>
      <c r="I3032" t="s">
        <v>11</v>
      </c>
      <c r="J3032" t="s">
        <v>15</v>
      </c>
      <c r="K3032" t="s">
        <v>42</v>
      </c>
      <c r="L3032">
        <v>2</v>
      </c>
      <c r="M3032">
        <v>1000</v>
      </c>
      <c r="O3032" t="s">
        <v>25</v>
      </c>
      <c r="R3032" t="s">
        <v>44</v>
      </c>
      <c r="S3032" s="49" t="str">
        <f t="shared" si="377"/>
        <v>Card</v>
      </c>
      <c r="T3032" s="3">
        <v>0.03</v>
      </c>
      <c r="U3032" s="2">
        <v>5.4</v>
      </c>
      <c r="V3032" s="2">
        <v>1.74</v>
      </c>
      <c r="W3032" s="54">
        <f>_xlfn.XLOOKUP(M3032,Market!A:A,Market!F:F,0)</f>
        <v>0.08</v>
      </c>
      <c r="X3032" s="55">
        <f t="shared" si="378"/>
        <v>0.16200000000000001</v>
      </c>
      <c r="Y3032" s="55">
        <f t="shared" si="379"/>
        <v>3.66</v>
      </c>
      <c r="Z3032" s="54">
        <f t="shared" si="380"/>
        <v>0.67777777777777781</v>
      </c>
      <c r="AA3032" s="49" t="str">
        <f t="shared" ca="1" si="381"/>
        <v>N</v>
      </c>
      <c r="AB3032" s="49">
        <f t="shared" ca="1" si="382"/>
        <v>5</v>
      </c>
      <c r="AC3032" s="49" t="str">
        <f t="shared" ca="1" si="383"/>
        <v>N</v>
      </c>
    </row>
    <row r="3033" spans="1:29" x14ac:dyDescent="0.25">
      <c r="A3033">
        <v>1330</v>
      </c>
      <c r="B3033" s="9">
        <v>43580</v>
      </c>
      <c r="C3033" s="50" t="str">
        <f t="shared" si="376"/>
        <v>N</v>
      </c>
      <c r="D3033" s="52">
        <f>_xlfn.XLOOKUP(B3033,Cal_Date!B:B,Cal_Date!A:A,0)</f>
        <v>4</v>
      </c>
      <c r="E3033">
        <v>2019</v>
      </c>
      <c r="F3033" t="s">
        <v>124</v>
      </c>
      <c r="G3033" t="s">
        <v>129</v>
      </c>
      <c r="H3033" t="s">
        <v>11</v>
      </c>
      <c r="I3033" t="s">
        <v>13</v>
      </c>
      <c r="J3033" t="s">
        <v>15</v>
      </c>
      <c r="K3033" t="s">
        <v>42</v>
      </c>
      <c r="L3033">
        <v>1</v>
      </c>
      <c r="M3033">
        <v>1001</v>
      </c>
      <c r="O3033" t="s">
        <v>25</v>
      </c>
      <c r="R3033" t="s">
        <v>44</v>
      </c>
      <c r="S3033" s="49" t="str">
        <f t="shared" si="377"/>
        <v>Card</v>
      </c>
      <c r="T3033" s="3">
        <v>0.03</v>
      </c>
      <c r="U3033" s="2">
        <v>2.6500000000000004</v>
      </c>
      <c r="V3033" s="2">
        <v>1.42</v>
      </c>
      <c r="W3033" s="54">
        <f>_xlfn.XLOOKUP(M3033,Market!A:A,Market!F:F,0)</f>
        <v>0.06</v>
      </c>
      <c r="X3033" s="55">
        <f t="shared" si="378"/>
        <v>7.9500000000000001E-2</v>
      </c>
      <c r="Y3033" s="55">
        <f t="shared" si="379"/>
        <v>1.2300000000000004</v>
      </c>
      <c r="Z3033" s="54">
        <f t="shared" si="380"/>
        <v>0.46415094339622653</v>
      </c>
      <c r="AA3033" s="49" t="str">
        <f t="shared" ca="1" si="381"/>
        <v>N</v>
      </c>
      <c r="AB3033" s="49">
        <f t="shared" ca="1" si="382"/>
        <v>5</v>
      </c>
      <c r="AC3033" s="49" t="str">
        <f t="shared" ca="1" si="383"/>
        <v>N</v>
      </c>
    </row>
    <row r="3034" spans="1:29" x14ac:dyDescent="0.25">
      <c r="A3034">
        <v>1331</v>
      </c>
      <c r="B3034" s="9">
        <v>43580</v>
      </c>
      <c r="C3034" s="50" t="str">
        <f t="shared" si="376"/>
        <v>N</v>
      </c>
      <c r="D3034" s="52">
        <f>_xlfn.XLOOKUP(B3034,Cal_Date!B:B,Cal_Date!A:A,0)</f>
        <v>4</v>
      </c>
      <c r="E3034">
        <v>2019</v>
      </c>
      <c r="F3034" t="s">
        <v>124</v>
      </c>
      <c r="G3034" t="s">
        <v>129</v>
      </c>
      <c r="H3034" t="s">
        <v>48</v>
      </c>
      <c r="I3034" t="s">
        <v>18</v>
      </c>
      <c r="J3034" t="s">
        <v>10</v>
      </c>
      <c r="K3034" t="s">
        <v>43</v>
      </c>
      <c r="L3034">
        <v>2</v>
      </c>
      <c r="M3034">
        <v>1008</v>
      </c>
      <c r="O3034" t="s">
        <v>28</v>
      </c>
      <c r="R3034" t="s">
        <v>44</v>
      </c>
      <c r="S3034" s="49" t="str">
        <f t="shared" si="377"/>
        <v>Card</v>
      </c>
      <c r="T3034" s="3">
        <v>0.03</v>
      </c>
      <c r="U3034" s="2">
        <v>15.245999999999999</v>
      </c>
      <c r="V3034" s="2">
        <v>2.92</v>
      </c>
      <c r="W3034" s="54">
        <f>_xlfn.XLOOKUP(M3034,Market!A:A,Market!F:F,0)</f>
        <v>8.8999999999999996E-2</v>
      </c>
      <c r="X3034" s="55">
        <f t="shared" si="378"/>
        <v>0.45737999999999995</v>
      </c>
      <c r="Y3034" s="55">
        <f t="shared" si="379"/>
        <v>12.325999999999999</v>
      </c>
      <c r="Z3034" s="54">
        <f t="shared" si="380"/>
        <v>0.80847435392889933</v>
      </c>
      <c r="AA3034" s="49" t="str">
        <f t="shared" ca="1" si="381"/>
        <v>N</v>
      </c>
      <c r="AB3034" s="49">
        <f t="shared" ca="1" si="382"/>
        <v>5</v>
      </c>
      <c r="AC3034" s="49" t="str">
        <f t="shared" ca="1" si="383"/>
        <v>N</v>
      </c>
    </row>
    <row r="3035" spans="1:29" x14ac:dyDescent="0.25">
      <c r="A3035">
        <v>1332</v>
      </c>
      <c r="B3035" s="9">
        <v>43580</v>
      </c>
      <c r="C3035" s="50" t="str">
        <f t="shared" si="376"/>
        <v>N</v>
      </c>
      <c r="D3035" s="52">
        <f>_xlfn.XLOOKUP(B3035,Cal_Date!B:B,Cal_Date!A:A,0)</f>
        <v>4</v>
      </c>
      <c r="E3035">
        <v>2019</v>
      </c>
      <c r="F3035" t="s">
        <v>124</v>
      </c>
      <c r="G3035" t="s">
        <v>129</v>
      </c>
      <c r="H3035" t="s">
        <v>11</v>
      </c>
      <c r="I3035" t="s">
        <v>11</v>
      </c>
      <c r="J3035" t="s">
        <v>15</v>
      </c>
      <c r="K3035" t="s">
        <v>42</v>
      </c>
      <c r="L3035">
        <v>1</v>
      </c>
      <c r="M3035">
        <v>1009</v>
      </c>
      <c r="O3035" t="s">
        <v>28</v>
      </c>
      <c r="R3035" t="s">
        <v>44</v>
      </c>
      <c r="S3035" s="49" t="str">
        <f t="shared" si="377"/>
        <v>Card</v>
      </c>
      <c r="T3035" s="3">
        <v>0.03</v>
      </c>
      <c r="U3035" s="2">
        <v>2.7225000000000001</v>
      </c>
      <c r="V3035" s="2">
        <v>0.87</v>
      </c>
      <c r="W3035" s="54">
        <f>_xlfn.XLOOKUP(M3035,Market!A:A,Market!F:F,0)</f>
        <v>8.8999999999999996E-2</v>
      </c>
      <c r="X3035" s="55">
        <f t="shared" si="378"/>
        <v>8.1674999999999998E-2</v>
      </c>
      <c r="Y3035" s="55">
        <f t="shared" si="379"/>
        <v>1.8525</v>
      </c>
      <c r="Z3035" s="54">
        <f t="shared" si="380"/>
        <v>0.68044077134986225</v>
      </c>
      <c r="AA3035" s="49" t="str">
        <f t="shared" ca="1" si="381"/>
        <v>N</v>
      </c>
      <c r="AB3035" s="49">
        <f t="shared" ca="1" si="382"/>
        <v>5</v>
      </c>
      <c r="AC3035" s="49" t="str">
        <f t="shared" ca="1" si="383"/>
        <v>N</v>
      </c>
    </row>
    <row r="3036" spans="1:29" x14ac:dyDescent="0.25">
      <c r="A3036">
        <v>1333</v>
      </c>
      <c r="B3036" s="9">
        <v>43580</v>
      </c>
      <c r="C3036" s="50" t="str">
        <f t="shared" si="376"/>
        <v>N</v>
      </c>
      <c r="D3036" s="52">
        <f>_xlfn.XLOOKUP(B3036,Cal_Date!B:B,Cal_Date!A:A,0)</f>
        <v>4</v>
      </c>
      <c r="E3036">
        <v>2019</v>
      </c>
      <c r="F3036" t="s">
        <v>124</v>
      </c>
      <c r="G3036" t="s">
        <v>129</v>
      </c>
      <c r="H3036" t="s">
        <v>14</v>
      </c>
      <c r="I3036" t="s">
        <v>18</v>
      </c>
      <c r="J3036" t="s">
        <v>15</v>
      </c>
      <c r="K3036" t="s">
        <v>43</v>
      </c>
      <c r="L3036">
        <v>1</v>
      </c>
      <c r="M3036">
        <v>1001</v>
      </c>
      <c r="O3036" t="s">
        <v>25</v>
      </c>
      <c r="R3036" t="s">
        <v>44</v>
      </c>
      <c r="S3036" s="49" t="str">
        <f t="shared" si="377"/>
        <v>Card</v>
      </c>
      <c r="T3036" s="3">
        <v>0.03</v>
      </c>
      <c r="U3036" s="2">
        <v>7.42</v>
      </c>
      <c r="V3036" s="2">
        <v>2.2200000000000002</v>
      </c>
      <c r="W3036" s="54">
        <f>_xlfn.XLOOKUP(M3036,Market!A:A,Market!F:F,0)</f>
        <v>0.06</v>
      </c>
      <c r="X3036" s="55">
        <f t="shared" si="378"/>
        <v>0.22259999999999999</v>
      </c>
      <c r="Y3036" s="55">
        <f t="shared" si="379"/>
        <v>5.1999999999999993</v>
      </c>
      <c r="Z3036" s="54">
        <f t="shared" si="380"/>
        <v>0.70080862533692712</v>
      </c>
      <c r="AA3036" s="49" t="str">
        <f t="shared" ca="1" si="381"/>
        <v>N</v>
      </c>
      <c r="AB3036" s="49">
        <f t="shared" ca="1" si="382"/>
        <v>5</v>
      </c>
      <c r="AC3036" s="49" t="str">
        <f t="shared" ca="1" si="383"/>
        <v>N</v>
      </c>
    </row>
    <row r="3037" spans="1:29" x14ac:dyDescent="0.25">
      <c r="A3037">
        <v>1334</v>
      </c>
      <c r="B3037" s="9">
        <v>43580</v>
      </c>
      <c r="C3037" s="50" t="str">
        <f t="shared" si="376"/>
        <v>N</v>
      </c>
      <c r="D3037" s="52">
        <f>_xlfn.XLOOKUP(B3037,Cal_Date!B:B,Cal_Date!A:A,0)</f>
        <v>4</v>
      </c>
      <c r="E3037">
        <v>2019</v>
      </c>
      <c r="F3037" t="s">
        <v>124</v>
      </c>
      <c r="G3037" t="s">
        <v>129</v>
      </c>
      <c r="H3037" t="s">
        <v>48</v>
      </c>
      <c r="I3037" t="s">
        <v>18</v>
      </c>
      <c r="J3037" t="s">
        <v>10</v>
      </c>
      <c r="K3037" t="s">
        <v>43</v>
      </c>
      <c r="L3037">
        <v>1</v>
      </c>
      <c r="M3037">
        <v>1001</v>
      </c>
      <c r="O3037" t="s">
        <v>25</v>
      </c>
      <c r="R3037" t="s">
        <v>44</v>
      </c>
      <c r="S3037" s="49" t="str">
        <f t="shared" si="377"/>
        <v>Card</v>
      </c>
      <c r="T3037" s="3">
        <v>0.03</v>
      </c>
      <c r="U3037" s="2">
        <v>7.42</v>
      </c>
      <c r="V3037" s="2">
        <v>1.46</v>
      </c>
      <c r="W3037" s="54">
        <f>_xlfn.XLOOKUP(M3037,Market!A:A,Market!F:F,0)</f>
        <v>0.06</v>
      </c>
      <c r="X3037" s="55">
        <f t="shared" si="378"/>
        <v>0.22259999999999999</v>
      </c>
      <c r="Y3037" s="55">
        <f t="shared" si="379"/>
        <v>5.96</v>
      </c>
      <c r="Z3037" s="54">
        <f t="shared" si="380"/>
        <v>0.80323450134770891</v>
      </c>
      <c r="AA3037" s="49" t="str">
        <f t="shared" ca="1" si="381"/>
        <v>N</v>
      </c>
      <c r="AB3037" s="49">
        <f t="shared" ca="1" si="382"/>
        <v>5</v>
      </c>
      <c r="AC3037" s="49" t="str">
        <f t="shared" ca="1" si="383"/>
        <v>N</v>
      </c>
    </row>
    <row r="3038" spans="1:29" x14ac:dyDescent="0.25">
      <c r="A3038">
        <v>1335</v>
      </c>
      <c r="B3038" s="9">
        <v>43580</v>
      </c>
      <c r="C3038" s="50" t="str">
        <f t="shared" si="376"/>
        <v>N</v>
      </c>
      <c r="D3038" s="52">
        <f>_xlfn.XLOOKUP(B3038,Cal_Date!B:B,Cal_Date!A:A,0)</f>
        <v>4</v>
      </c>
      <c r="E3038">
        <v>2019</v>
      </c>
      <c r="F3038" t="s">
        <v>124</v>
      </c>
      <c r="G3038" t="s">
        <v>129</v>
      </c>
      <c r="H3038" t="s">
        <v>11</v>
      </c>
      <c r="I3038" t="s">
        <v>11</v>
      </c>
      <c r="J3038" t="s">
        <v>15</v>
      </c>
      <c r="K3038" t="s">
        <v>42</v>
      </c>
      <c r="L3038">
        <v>1</v>
      </c>
      <c r="M3038">
        <v>1001</v>
      </c>
      <c r="O3038" t="s">
        <v>25</v>
      </c>
      <c r="R3038" t="s">
        <v>44</v>
      </c>
      <c r="S3038" s="49" t="str">
        <f t="shared" si="377"/>
        <v>Card</v>
      </c>
      <c r="T3038" s="3">
        <v>0.03</v>
      </c>
      <c r="U3038" s="2">
        <v>2.6500000000000004</v>
      </c>
      <c r="V3038" s="2">
        <v>0.87</v>
      </c>
      <c r="W3038" s="54">
        <f>_xlfn.XLOOKUP(M3038,Market!A:A,Market!F:F,0)</f>
        <v>0.06</v>
      </c>
      <c r="X3038" s="55">
        <f t="shared" si="378"/>
        <v>7.9500000000000001E-2</v>
      </c>
      <c r="Y3038" s="55">
        <f t="shared" si="379"/>
        <v>1.7800000000000002</v>
      </c>
      <c r="Z3038" s="54">
        <f t="shared" si="380"/>
        <v>0.67169811320754713</v>
      </c>
      <c r="AA3038" s="49" t="str">
        <f t="shared" ca="1" si="381"/>
        <v>N</v>
      </c>
      <c r="AB3038" s="49">
        <f t="shared" ca="1" si="382"/>
        <v>5</v>
      </c>
      <c r="AC3038" s="49" t="str">
        <f t="shared" ca="1" si="383"/>
        <v>N</v>
      </c>
    </row>
    <row r="3039" spans="1:29" x14ac:dyDescent="0.25">
      <c r="A3039">
        <v>1336</v>
      </c>
      <c r="B3039" s="9">
        <v>43580</v>
      </c>
      <c r="C3039" s="50" t="str">
        <f t="shared" si="376"/>
        <v>N</v>
      </c>
      <c r="D3039" s="52">
        <f>_xlfn.XLOOKUP(B3039,Cal_Date!B:B,Cal_Date!A:A,0)</f>
        <v>4</v>
      </c>
      <c r="E3039">
        <v>2019</v>
      </c>
      <c r="F3039" t="s">
        <v>124</v>
      </c>
      <c r="G3039" t="s">
        <v>129</v>
      </c>
      <c r="H3039" t="s">
        <v>11</v>
      </c>
      <c r="I3039" t="s">
        <v>11</v>
      </c>
      <c r="J3039" t="s">
        <v>15</v>
      </c>
      <c r="K3039" t="s">
        <v>42</v>
      </c>
      <c r="L3039">
        <v>2</v>
      </c>
      <c r="M3039">
        <v>1002</v>
      </c>
      <c r="O3039" t="s">
        <v>28</v>
      </c>
      <c r="R3039" t="s">
        <v>44</v>
      </c>
      <c r="S3039" s="49" t="str">
        <f t="shared" si="377"/>
        <v>Card</v>
      </c>
      <c r="T3039" s="3">
        <v>0.03</v>
      </c>
      <c r="U3039" s="2">
        <v>5.3000000000000007</v>
      </c>
      <c r="V3039" s="2">
        <v>1.74</v>
      </c>
      <c r="W3039" s="54">
        <f>_xlfn.XLOOKUP(M3039,Market!A:A,Market!F:F,0)</f>
        <v>0.06</v>
      </c>
      <c r="X3039" s="55">
        <f t="shared" si="378"/>
        <v>0.159</v>
      </c>
      <c r="Y3039" s="55">
        <f t="shared" si="379"/>
        <v>3.5600000000000005</v>
      </c>
      <c r="Z3039" s="54">
        <f t="shared" si="380"/>
        <v>0.67169811320754713</v>
      </c>
      <c r="AA3039" s="49" t="str">
        <f t="shared" ca="1" si="381"/>
        <v>N</v>
      </c>
      <c r="AB3039" s="49">
        <f t="shared" ca="1" si="382"/>
        <v>5</v>
      </c>
      <c r="AC3039" s="49" t="str">
        <f t="shared" ca="1" si="383"/>
        <v>N</v>
      </c>
    </row>
    <row r="3040" spans="1:29" x14ac:dyDescent="0.25">
      <c r="A3040">
        <v>1337</v>
      </c>
      <c r="B3040" s="9">
        <v>43580</v>
      </c>
      <c r="C3040" s="50" t="str">
        <f t="shared" si="376"/>
        <v>N</v>
      </c>
      <c r="D3040" s="52">
        <f>_xlfn.XLOOKUP(B3040,Cal_Date!B:B,Cal_Date!A:A,0)</f>
        <v>4</v>
      </c>
      <c r="E3040">
        <v>2019</v>
      </c>
      <c r="F3040" t="s">
        <v>124</v>
      </c>
      <c r="G3040" t="s">
        <v>129</v>
      </c>
      <c r="H3040" t="s">
        <v>11</v>
      </c>
      <c r="I3040" t="s">
        <v>11</v>
      </c>
      <c r="J3040" t="s">
        <v>15</v>
      </c>
      <c r="K3040" t="s">
        <v>42</v>
      </c>
      <c r="L3040">
        <v>1</v>
      </c>
      <c r="M3040">
        <v>1003</v>
      </c>
      <c r="O3040" t="s">
        <v>25</v>
      </c>
      <c r="R3040" t="s">
        <v>44</v>
      </c>
      <c r="S3040" s="49" t="str">
        <f t="shared" si="377"/>
        <v>Card</v>
      </c>
      <c r="T3040" s="3">
        <v>0.03</v>
      </c>
      <c r="U3040" s="2">
        <v>2.6500000000000004</v>
      </c>
      <c r="V3040" s="2">
        <v>0.87</v>
      </c>
      <c r="W3040" s="54">
        <f>_xlfn.XLOOKUP(M3040,Market!A:A,Market!F:F,0)</f>
        <v>0.06</v>
      </c>
      <c r="X3040" s="55">
        <f t="shared" si="378"/>
        <v>7.9500000000000001E-2</v>
      </c>
      <c r="Y3040" s="55">
        <f t="shared" si="379"/>
        <v>1.7800000000000002</v>
      </c>
      <c r="Z3040" s="54">
        <f t="shared" si="380"/>
        <v>0.67169811320754713</v>
      </c>
      <c r="AA3040" s="49" t="str">
        <f t="shared" ca="1" si="381"/>
        <v>N</v>
      </c>
      <c r="AB3040" s="49">
        <f t="shared" ca="1" si="382"/>
        <v>5</v>
      </c>
      <c r="AC3040" s="49" t="str">
        <f t="shared" ca="1" si="383"/>
        <v>N</v>
      </c>
    </row>
    <row r="3041" spans="1:29" x14ac:dyDescent="0.25">
      <c r="A3041">
        <v>1338</v>
      </c>
      <c r="B3041" s="9">
        <v>43580</v>
      </c>
      <c r="C3041" s="50" t="str">
        <f t="shared" si="376"/>
        <v>N</v>
      </c>
      <c r="D3041" s="52">
        <f>_xlfn.XLOOKUP(B3041,Cal_Date!B:B,Cal_Date!A:A,0)</f>
        <v>4</v>
      </c>
      <c r="E3041">
        <v>2019</v>
      </c>
      <c r="F3041" t="s">
        <v>124</v>
      </c>
      <c r="G3041" t="s">
        <v>129</v>
      </c>
      <c r="H3041" t="s">
        <v>48</v>
      </c>
      <c r="I3041" t="s">
        <v>18</v>
      </c>
      <c r="J3041" t="s">
        <v>10</v>
      </c>
      <c r="K3041" t="s">
        <v>43</v>
      </c>
      <c r="L3041">
        <v>1</v>
      </c>
      <c r="M3041">
        <v>1003</v>
      </c>
      <c r="O3041" t="s">
        <v>25</v>
      </c>
      <c r="R3041" t="s">
        <v>44</v>
      </c>
      <c r="S3041" s="49" t="str">
        <f t="shared" si="377"/>
        <v>Card</v>
      </c>
      <c r="T3041" s="3">
        <v>0.03</v>
      </c>
      <c r="U3041" s="2">
        <v>7.42</v>
      </c>
      <c r="V3041" s="2">
        <v>1.46</v>
      </c>
      <c r="W3041" s="54">
        <f>_xlfn.XLOOKUP(M3041,Market!A:A,Market!F:F,0)</f>
        <v>0.06</v>
      </c>
      <c r="X3041" s="55">
        <f t="shared" si="378"/>
        <v>0.22259999999999999</v>
      </c>
      <c r="Y3041" s="55">
        <f t="shared" si="379"/>
        <v>5.96</v>
      </c>
      <c r="Z3041" s="54">
        <f t="shared" si="380"/>
        <v>0.80323450134770891</v>
      </c>
      <c r="AA3041" s="49" t="str">
        <f t="shared" ca="1" si="381"/>
        <v>N</v>
      </c>
      <c r="AB3041" s="49">
        <f t="shared" ca="1" si="382"/>
        <v>5</v>
      </c>
      <c r="AC3041" s="49" t="str">
        <f t="shared" ca="1" si="383"/>
        <v>N</v>
      </c>
    </row>
    <row r="3042" spans="1:29" x14ac:dyDescent="0.25">
      <c r="A3042">
        <v>1339</v>
      </c>
      <c r="B3042" s="9">
        <v>43580</v>
      </c>
      <c r="C3042" s="50" t="str">
        <f t="shared" si="376"/>
        <v>N</v>
      </c>
      <c r="D3042" s="52">
        <f>_xlfn.XLOOKUP(B3042,Cal_Date!B:B,Cal_Date!A:A,0)</f>
        <v>4</v>
      </c>
      <c r="E3042">
        <v>2019</v>
      </c>
      <c r="F3042" t="s">
        <v>124</v>
      </c>
      <c r="G3042" t="s">
        <v>129</v>
      </c>
      <c r="H3042" t="s">
        <v>48</v>
      </c>
      <c r="I3042" t="s">
        <v>18</v>
      </c>
      <c r="J3042" t="s">
        <v>10</v>
      </c>
      <c r="K3042" t="s">
        <v>43</v>
      </c>
      <c r="L3042">
        <v>1</v>
      </c>
      <c r="M3042">
        <v>1003</v>
      </c>
      <c r="O3042" t="s">
        <v>25</v>
      </c>
      <c r="R3042" t="s">
        <v>44</v>
      </c>
      <c r="S3042" s="49" t="str">
        <f t="shared" si="377"/>
        <v>Card</v>
      </c>
      <c r="T3042" s="3">
        <v>0.03</v>
      </c>
      <c r="U3042" s="2">
        <v>7.42</v>
      </c>
      <c r="V3042" s="2">
        <v>1.46</v>
      </c>
      <c r="W3042" s="54">
        <f>_xlfn.XLOOKUP(M3042,Market!A:A,Market!F:F,0)</f>
        <v>0.06</v>
      </c>
      <c r="X3042" s="55">
        <f t="shared" si="378"/>
        <v>0.22259999999999999</v>
      </c>
      <c r="Y3042" s="55">
        <f t="shared" si="379"/>
        <v>5.96</v>
      </c>
      <c r="Z3042" s="54">
        <f t="shared" si="380"/>
        <v>0.80323450134770891</v>
      </c>
      <c r="AA3042" s="49" t="str">
        <f t="shared" ca="1" si="381"/>
        <v>N</v>
      </c>
      <c r="AB3042" s="49">
        <f t="shared" ca="1" si="382"/>
        <v>5</v>
      </c>
      <c r="AC3042" s="49" t="str">
        <f t="shared" ca="1" si="383"/>
        <v>N</v>
      </c>
    </row>
    <row r="3043" spans="1:29" x14ac:dyDescent="0.25">
      <c r="A3043">
        <v>1340</v>
      </c>
      <c r="B3043" s="9">
        <v>43580</v>
      </c>
      <c r="C3043" s="50" t="str">
        <f t="shared" si="376"/>
        <v>N</v>
      </c>
      <c r="D3043" s="52">
        <f>_xlfn.XLOOKUP(B3043,Cal_Date!B:B,Cal_Date!A:A,0)</f>
        <v>4</v>
      </c>
      <c r="E3043">
        <v>2019</v>
      </c>
      <c r="F3043" t="s">
        <v>124</v>
      </c>
      <c r="G3043" t="s">
        <v>129</v>
      </c>
      <c r="H3043" t="s">
        <v>11</v>
      </c>
      <c r="I3043" t="s">
        <v>11</v>
      </c>
      <c r="J3043" t="s">
        <v>15</v>
      </c>
      <c r="K3043" t="s">
        <v>42</v>
      </c>
      <c r="L3043">
        <v>1</v>
      </c>
      <c r="M3043">
        <v>1004</v>
      </c>
      <c r="O3043" t="s">
        <v>28</v>
      </c>
      <c r="R3043" t="s">
        <v>44</v>
      </c>
      <c r="S3043" s="49" t="str">
        <f t="shared" si="377"/>
        <v>Card</v>
      </c>
      <c r="T3043" s="3">
        <v>0.03</v>
      </c>
      <c r="U3043" s="2">
        <v>2.6500000000000004</v>
      </c>
      <c r="V3043" s="2">
        <v>0.87</v>
      </c>
      <c r="W3043" s="54">
        <f>_xlfn.XLOOKUP(M3043,Market!A:A,Market!F:F,0)</f>
        <v>0.06</v>
      </c>
      <c r="X3043" s="55">
        <f t="shared" si="378"/>
        <v>7.9500000000000001E-2</v>
      </c>
      <c r="Y3043" s="55">
        <f t="shared" si="379"/>
        <v>1.7800000000000002</v>
      </c>
      <c r="Z3043" s="54">
        <f t="shared" si="380"/>
        <v>0.67169811320754713</v>
      </c>
      <c r="AA3043" s="49" t="str">
        <f t="shared" ca="1" si="381"/>
        <v>N</v>
      </c>
      <c r="AB3043" s="49">
        <f t="shared" ca="1" si="382"/>
        <v>5</v>
      </c>
      <c r="AC3043" s="49" t="str">
        <f t="shared" ca="1" si="383"/>
        <v>N</v>
      </c>
    </row>
    <row r="3044" spans="1:29" x14ac:dyDescent="0.25">
      <c r="A3044">
        <v>1341</v>
      </c>
      <c r="B3044" s="9">
        <v>43580</v>
      </c>
      <c r="C3044" s="50" t="str">
        <f t="shared" si="376"/>
        <v>N</v>
      </c>
      <c r="D3044" s="52">
        <f>_xlfn.XLOOKUP(B3044,Cal_Date!B:B,Cal_Date!A:A,0)</f>
        <v>4</v>
      </c>
      <c r="E3044">
        <v>2019</v>
      </c>
      <c r="F3044" t="s">
        <v>124</v>
      </c>
      <c r="G3044" t="s">
        <v>129</v>
      </c>
      <c r="H3044" t="s">
        <v>11</v>
      </c>
      <c r="I3044" t="s">
        <v>13</v>
      </c>
      <c r="J3044" t="s">
        <v>15</v>
      </c>
      <c r="K3044" t="s">
        <v>42</v>
      </c>
      <c r="L3044">
        <v>1</v>
      </c>
      <c r="M3044">
        <v>1005</v>
      </c>
      <c r="O3044" t="s">
        <v>25</v>
      </c>
      <c r="R3044" t="s">
        <v>44</v>
      </c>
      <c r="S3044" s="49" t="str">
        <f t="shared" si="377"/>
        <v>Card</v>
      </c>
      <c r="T3044" s="3">
        <v>0.03</v>
      </c>
      <c r="U3044" s="2">
        <v>2.7225000000000001</v>
      </c>
      <c r="V3044" s="2">
        <v>1.42</v>
      </c>
      <c r="W3044" s="54">
        <f>_xlfn.XLOOKUP(M3044,Market!A:A,Market!F:F,0)</f>
        <v>8.8999999999999996E-2</v>
      </c>
      <c r="X3044" s="55">
        <f t="shared" si="378"/>
        <v>8.1674999999999998E-2</v>
      </c>
      <c r="Y3044" s="55">
        <f t="shared" si="379"/>
        <v>1.3025000000000002</v>
      </c>
      <c r="Z3044" s="54">
        <f t="shared" si="380"/>
        <v>0.47842056932966032</v>
      </c>
      <c r="AA3044" s="49" t="str">
        <f t="shared" ca="1" si="381"/>
        <v>N</v>
      </c>
      <c r="AB3044" s="49">
        <f t="shared" ca="1" si="382"/>
        <v>5</v>
      </c>
      <c r="AC3044" s="49" t="str">
        <f t="shared" ca="1" si="383"/>
        <v>N</v>
      </c>
    </row>
    <row r="3045" spans="1:29" x14ac:dyDescent="0.25">
      <c r="A3045">
        <v>1342</v>
      </c>
      <c r="B3045" s="9">
        <v>43580</v>
      </c>
      <c r="C3045" s="50" t="str">
        <f t="shared" si="376"/>
        <v>N</v>
      </c>
      <c r="D3045" s="52">
        <f>_xlfn.XLOOKUP(B3045,Cal_Date!B:B,Cal_Date!A:A,0)</f>
        <v>4</v>
      </c>
      <c r="E3045">
        <v>2019</v>
      </c>
      <c r="F3045" t="s">
        <v>124</v>
      </c>
      <c r="G3045" t="s">
        <v>129</v>
      </c>
      <c r="H3045" t="s">
        <v>11</v>
      </c>
      <c r="I3045" t="s">
        <v>13</v>
      </c>
      <c r="J3045" t="s">
        <v>15</v>
      </c>
      <c r="K3045" t="s">
        <v>42</v>
      </c>
      <c r="L3045">
        <v>2</v>
      </c>
      <c r="M3045">
        <v>1005</v>
      </c>
      <c r="O3045" t="s">
        <v>25</v>
      </c>
      <c r="R3045" t="s">
        <v>44</v>
      </c>
      <c r="S3045" s="49" t="str">
        <f t="shared" si="377"/>
        <v>Card</v>
      </c>
      <c r="T3045" s="3">
        <v>0.03</v>
      </c>
      <c r="U3045" s="2">
        <v>5.4450000000000003</v>
      </c>
      <c r="V3045" s="2">
        <v>2.84</v>
      </c>
      <c r="W3045" s="54">
        <f>_xlfn.XLOOKUP(M3045,Market!A:A,Market!F:F,0)</f>
        <v>8.8999999999999996E-2</v>
      </c>
      <c r="X3045" s="55">
        <f t="shared" si="378"/>
        <v>0.16335</v>
      </c>
      <c r="Y3045" s="55">
        <f t="shared" si="379"/>
        <v>2.6050000000000004</v>
      </c>
      <c r="Z3045" s="54">
        <f t="shared" si="380"/>
        <v>0.47842056932966032</v>
      </c>
      <c r="AA3045" s="49" t="str">
        <f t="shared" ca="1" si="381"/>
        <v>N</v>
      </c>
      <c r="AB3045" s="49">
        <f t="shared" ca="1" si="382"/>
        <v>5</v>
      </c>
      <c r="AC3045" s="49" t="str">
        <f t="shared" ca="1" si="383"/>
        <v>N</v>
      </c>
    </row>
    <row r="3046" spans="1:29" x14ac:dyDescent="0.25">
      <c r="A3046">
        <v>1343</v>
      </c>
      <c r="B3046" s="9">
        <v>43580</v>
      </c>
      <c r="C3046" s="50" t="str">
        <f t="shared" si="376"/>
        <v>N</v>
      </c>
      <c r="D3046" s="52">
        <f>_xlfn.XLOOKUP(B3046,Cal_Date!B:B,Cal_Date!A:A,0)</f>
        <v>4</v>
      </c>
      <c r="E3046">
        <v>2019</v>
      </c>
      <c r="F3046" t="s">
        <v>124</v>
      </c>
      <c r="G3046" t="s">
        <v>129</v>
      </c>
      <c r="H3046" t="s">
        <v>11</v>
      </c>
      <c r="I3046" t="s">
        <v>11</v>
      </c>
      <c r="J3046" t="s">
        <v>15</v>
      </c>
      <c r="K3046" t="s">
        <v>42</v>
      </c>
      <c r="L3046">
        <v>2</v>
      </c>
      <c r="M3046">
        <v>1003</v>
      </c>
      <c r="O3046" t="s">
        <v>25</v>
      </c>
      <c r="R3046" t="s">
        <v>44</v>
      </c>
      <c r="S3046" s="49" t="str">
        <f t="shared" si="377"/>
        <v>Card</v>
      </c>
      <c r="T3046" s="3">
        <v>0.03</v>
      </c>
      <c r="U3046" s="2">
        <v>5.3000000000000007</v>
      </c>
      <c r="V3046" s="2">
        <v>1.74</v>
      </c>
      <c r="W3046" s="54">
        <f>_xlfn.XLOOKUP(M3046,Market!A:A,Market!F:F,0)</f>
        <v>0.06</v>
      </c>
      <c r="X3046" s="55">
        <f t="shared" si="378"/>
        <v>0.159</v>
      </c>
      <c r="Y3046" s="55">
        <f t="shared" si="379"/>
        <v>3.5600000000000005</v>
      </c>
      <c r="Z3046" s="54">
        <f t="shared" si="380"/>
        <v>0.67169811320754713</v>
      </c>
      <c r="AA3046" s="49" t="str">
        <f t="shared" ca="1" si="381"/>
        <v>N</v>
      </c>
      <c r="AB3046" s="49">
        <f t="shared" ca="1" si="382"/>
        <v>5</v>
      </c>
      <c r="AC3046" s="49" t="str">
        <f t="shared" ca="1" si="383"/>
        <v>N</v>
      </c>
    </row>
    <row r="3047" spans="1:29" x14ac:dyDescent="0.25">
      <c r="A3047">
        <v>1344</v>
      </c>
      <c r="B3047" s="9">
        <v>43580</v>
      </c>
      <c r="C3047" s="50" t="str">
        <f t="shared" si="376"/>
        <v>N</v>
      </c>
      <c r="D3047" s="52">
        <f>_xlfn.XLOOKUP(B3047,Cal_Date!B:B,Cal_Date!A:A,0)</f>
        <v>4</v>
      </c>
      <c r="E3047">
        <v>2019</v>
      </c>
      <c r="F3047" t="s">
        <v>124</v>
      </c>
      <c r="G3047" t="s">
        <v>129</v>
      </c>
      <c r="H3047" t="s">
        <v>11</v>
      </c>
      <c r="I3047" t="s">
        <v>11</v>
      </c>
      <c r="J3047" t="s">
        <v>15</v>
      </c>
      <c r="K3047" t="s">
        <v>42</v>
      </c>
      <c r="L3047">
        <v>1</v>
      </c>
      <c r="M3047">
        <v>1007</v>
      </c>
      <c r="O3047" t="s">
        <v>28</v>
      </c>
      <c r="R3047" t="s">
        <v>44</v>
      </c>
      <c r="S3047" s="49" t="str">
        <f t="shared" si="377"/>
        <v>Card</v>
      </c>
      <c r="T3047" s="3">
        <v>0.03</v>
      </c>
      <c r="U3047" s="2">
        <v>2.7225000000000001</v>
      </c>
      <c r="V3047" s="2">
        <v>0.87</v>
      </c>
      <c r="W3047" s="54">
        <f>_xlfn.XLOOKUP(M3047,Market!A:A,Market!F:F,0)</f>
        <v>8.8999999999999996E-2</v>
      </c>
      <c r="X3047" s="55">
        <f t="shared" si="378"/>
        <v>8.1674999999999998E-2</v>
      </c>
      <c r="Y3047" s="55">
        <f t="shared" si="379"/>
        <v>1.8525</v>
      </c>
      <c r="Z3047" s="54">
        <f t="shared" si="380"/>
        <v>0.68044077134986225</v>
      </c>
      <c r="AA3047" s="49" t="str">
        <f t="shared" ca="1" si="381"/>
        <v>N</v>
      </c>
      <c r="AB3047" s="49">
        <f t="shared" ca="1" si="382"/>
        <v>5</v>
      </c>
      <c r="AC3047" s="49" t="str">
        <f t="shared" ca="1" si="383"/>
        <v>N</v>
      </c>
    </row>
    <row r="3048" spans="1:29" x14ac:dyDescent="0.25">
      <c r="A3048">
        <v>1345</v>
      </c>
      <c r="B3048" s="9">
        <v>43580</v>
      </c>
      <c r="C3048" s="50" t="str">
        <f t="shared" si="376"/>
        <v>N</v>
      </c>
      <c r="D3048" s="52">
        <f>_xlfn.XLOOKUP(B3048,Cal_Date!B:B,Cal_Date!A:A,0)</f>
        <v>4</v>
      </c>
      <c r="E3048">
        <v>2019</v>
      </c>
      <c r="F3048" t="s">
        <v>124</v>
      </c>
      <c r="G3048" t="s">
        <v>129</v>
      </c>
      <c r="H3048" t="s">
        <v>48</v>
      </c>
      <c r="I3048" t="s">
        <v>18</v>
      </c>
      <c r="J3048" t="s">
        <v>10</v>
      </c>
      <c r="K3048" t="s">
        <v>43</v>
      </c>
      <c r="L3048">
        <v>1</v>
      </c>
      <c r="M3048">
        <v>1006</v>
      </c>
      <c r="O3048" t="s">
        <v>28</v>
      </c>
      <c r="R3048" t="s">
        <v>44</v>
      </c>
      <c r="S3048" s="49" t="str">
        <f t="shared" si="377"/>
        <v>Card</v>
      </c>
      <c r="T3048" s="3">
        <v>0.03</v>
      </c>
      <c r="U3048" s="2">
        <v>7.6229999999999993</v>
      </c>
      <c r="V3048" s="2">
        <v>1.46</v>
      </c>
      <c r="W3048" s="54">
        <f>_xlfn.XLOOKUP(M3048,Market!A:A,Market!F:F,0)</f>
        <v>8.8999999999999996E-2</v>
      </c>
      <c r="X3048" s="55">
        <f t="shared" si="378"/>
        <v>0.22868999999999998</v>
      </c>
      <c r="Y3048" s="55">
        <f t="shared" si="379"/>
        <v>6.1629999999999994</v>
      </c>
      <c r="Z3048" s="54">
        <f t="shared" si="380"/>
        <v>0.80847435392889933</v>
      </c>
      <c r="AA3048" s="49" t="str">
        <f t="shared" ca="1" si="381"/>
        <v>N</v>
      </c>
      <c r="AB3048" s="49">
        <f t="shared" ca="1" si="382"/>
        <v>5</v>
      </c>
      <c r="AC3048" s="49" t="str">
        <f t="shared" ca="1" si="383"/>
        <v>N</v>
      </c>
    </row>
    <row r="3049" spans="1:29" x14ac:dyDescent="0.25">
      <c r="A3049">
        <v>1346</v>
      </c>
      <c r="B3049" s="9">
        <v>43580</v>
      </c>
      <c r="C3049" s="50" t="str">
        <f t="shared" si="376"/>
        <v>N</v>
      </c>
      <c r="D3049" s="52">
        <f>_xlfn.XLOOKUP(B3049,Cal_Date!B:B,Cal_Date!A:A,0)</f>
        <v>4</v>
      </c>
      <c r="E3049">
        <v>2019</v>
      </c>
      <c r="F3049" t="s">
        <v>124</v>
      </c>
      <c r="G3049" t="s">
        <v>129</v>
      </c>
      <c r="H3049" t="s">
        <v>14</v>
      </c>
      <c r="I3049" t="s">
        <v>18</v>
      </c>
      <c r="J3049" t="s">
        <v>15</v>
      </c>
      <c r="K3049" t="s">
        <v>43</v>
      </c>
      <c r="L3049">
        <v>1</v>
      </c>
      <c r="M3049">
        <v>1006</v>
      </c>
      <c r="O3049" t="s">
        <v>28</v>
      </c>
      <c r="R3049" t="s">
        <v>44</v>
      </c>
      <c r="S3049" s="49" t="str">
        <f t="shared" si="377"/>
        <v>Card</v>
      </c>
      <c r="T3049" s="3">
        <v>0.03</v>
      </c>
      <c r="U3049" s="2">
        <v>7.6229999999999993</v>
      </c>
      <c r="V3049" s="2">
        <v>2.2200000000000002</v>
      </c>
      <c r="W3049" s="54">
        <f>_xlfn.XLOOKUP(M3049,Market!A:A,Market!F:F,0)</f>
        <v>8.8999999999999996E-2</v>
      </c>
      <c r="X3049" s="55">
        <f t="shared" si="378"/>
        <v>0.22868999999999998</v>
      </c>
      <c r="Y3049" s="55">
        <f t="shared" si="379"/>
        <v>5.4029999999999987</v>
      </c>
      <c r="Z3049" s="54">
        <f t="shared" si="380"/>
        <v>0.7087760724124359</v>
      </c>
      <c r="AA3049" s="49" t="str">
        <f t="shared" ca="1" si="381"/>
        <v>N</v>
      </c>
      <c r="AB3049" s="49">
        <f t="shared" ca="1" si="382"/>
        <v>5</v>
      </c>
      <c r="AC3049" s="49" t="str">
        <f t="shared" ca="1" si="383"/>
        <v>N</v>
      </c>
    </row>
    <row r="3050" spans="1:29" x14ac:dyDescent="0.25">
      <c r="A3050">
        <v>1347</v>
      </c>
      <c r="B3050" s="9">
        <v>43580</v>
      </c>
      <c r="C3050" s="50" t="str">
        <f t="shared" si="376"/>
        <v>N</v>
      </c>
      <c r="D3050" s="52">
        <f>_xlfn.XLOOKUP(B3050,Cal_Date!B:B,Cal_Date!A:A,0)</f>
        <v>4</v>
      </c>
      <c r="E3050">
        <v>2019</v>
      </c>
      <c r="F3050" t="s">
        <v>124</v>
      </c>
      <c r="G3050" t="s">
        <v>129</v>
      </c>
      <c r="H3050" t="s">
        <v>14</v>
      </c>
      <c r="I3050" t="s">
        <v>18</v>
      </c>
      <c r="J3050" t="s">
        <v>15</v>
      </c>
      <c r="K3050" t="s">
        <v>43</v>
      </c>
      <c r="L3050">
        <v>2</v>
      </c>
      <c r="M3050">
        <v>1006</v>
      </c>
      <c r="O3050" t="s">
        <v>28</v>
      </c>
      <c r="R3050" t="s">
        <v>44</v>
      </c>
      <c r="S3050" s="49" t="str">
        <f t="shared" si="377"/>
        <v>Card</v>
      </c>
      <c r="T3050" s="3">
        <v>0.03</v>
      </c>
      <c r="U3050" s="2">
        <v>14.157</v>
      </c>
      <c r="V3050" s="2">
        <v>4.2</v>
      </c>
      <c r="W3050" s="54">
        <f>_xlfn.XLOOKUP(M3050,Market!A:A,Market!F:F,0)</f>
        <v>8.8999999999999996E-2</v>
      </c>
      <c r="X3050" s="55">
        <f t="shared" si="378"/>
        <v>0.42470999999999998</v>
      </c>
      <c r="Y3050" s="55">
        <f t="shared" si="379"/>
        <v>9.9570000000000007</v>
      </c>
      <c r="Z3050" s="54">
        <f t="shared" si="380"/>
        <v>0.70332697605424888</v>
      </c>
      <c r="AA3050" s="49" t="str">
        <f t="shared" ca="1" si="381"/>
        <v>N</v>
      </c>
      <c r="AB3050" s="49">
        <f t="shared" ca="1" si="382"/>
        <v>5</v>
      </c>
      <c r="AC3050" s="49" t="str">
        <f t="shared" ca="1" si="383"/>
        <v>N</v>
      </c>
    </row>
    <row r="3051" spans="1:29" x14ac:dyDescent="0.25">
      <c r="A3051">
        <v>1348</v>
      </c>
      <c r="B3051" s="9">
        <v>43580</v>
      </c>
      <c r="C3051" s="50" t="str">
        <f t="shared" si="376"/>
        <v>N</v>
      </c>
      <c r="D3051" s="52">
        <f>_xlfn.XLOOKUP(B3051,Cal_Date!B:B,Cal_Date!A:A,0)</f>
        <v>4</v>
      </c>
      <c r="E3051">
        <v>2019</v>
      </c>
      <c r="F3051" t="s">
        <v>124</v>
      </c>
      <c r="G3051" t="s">
        <v>129</v>
      </c>
      <c r="H3051" t="s">
        <v>14</v>
      </c>
      <c r="I3051" t="s">
        <v>18</v>
      </c>
      <c r="J3051" t="s">
        <v>15</v>
      </c>
      <c r="K3051" t="s">
        <v>43</v>
      </c>
      <c r="L3051">
        <v>1</v>
      </c>
      <c r="M3051">
        <v>1004</v>
      </c>
      <c r="O3051" t="s">
        <v>28</v>
      </c>
      <c r="R3051" t="s">
        <v>44</v>
      </c>
      <c r="S3051" s="49" t="str">
        <f t="shared" si="377"/>
        <v>Card</v>
      </c>
      <c r="T3051" s="3">
        <v>0.03</v>
      </c>
      <c r="U3051" s="2">
        <v>6.8900000000000006</v>
      </c>
      <c r="V3051" s="2">
        <v>2.1</v>
      </c>
      <c r="W3051" s="54">
        <f>_xlfn.XLOOKUP(M3051,Market!A:A,Market!F:F,0)</f>
        <v>0.06</v>
      </c>
      <c r="X3051" s="55">
        <f t="shared" si="378"/>
        <v>0.20670000000000002</v>
      </c>
      <c r="Y3051" s="55">
        <f t="shared" si="379"/>
        <v>4.7900000000000009</v>
      </c>
      <c r="Z3051" s="54">
        <f t="shared" si="380"/>
        <v>0.69521044992743108</v>
      </c>
      <c r="AA3051" s="49" t="str">
        <f t="shared" ca="1" si="381"/>
        <v>N</v>
      </c>
      <c r="AB3051" s="49">
        <f t="shared" ca="1" si="382"/>
        <v>5</v>
      </c>
      <c r="AC3051" s="49" t="str">
        <f t="shared" ca="1" si="383"/>
        <v>N</v>
      </c>
    </row>
    <row r="3052" spans="1:29" x14ac:dyDescent="0.25">
      <c r="A3052">
        <v>1349</v>
      </c>
      <c r="B3052" s="9">
        <v>43580</v>
      </c>
      <c r="C3052" s="50" t="str">
        <f t="shared" si="376"/>
        <v>N</v>
      </c>
      <c r="D3052" s="52">
        <f>_xlfn.XLOOKUP(B3052,Cal_Date!B:B,Cal_Date!A:A,0)</f>
        <v>4</v>
      </c>
      <c r="E3052">
        <v>2019</v>
      </c>
      <c r="F3052" t="s">
        <v>124</v>
      </c>
      <c r="G3052" t="s">
        <v>129</v>
      </c>
      <c r="H3052" t="s">
        <v>14</v>
      </c>
      <c r="I3052" t="s">
        <v>18</v>
      </c>
      <c r="J3052" t="s">
        <v>15</v>
      </c>
      <c r="K3052" t="s">
        <v>43</v>
      </c>
      <c r="L3052">
        <v>2</v>
      </c>
      <c r="M3052">
        <v>1004</v>
      </c>
      <c r="O3052" t="s">
        <v>28</v>
      </c>
      <c r="R3052" t="s">
        <v>44</v>
      </c>
      <c r="S3052" s="49" t="str">
        <f t="shared" si="377"/>
        <v>Card</v>
      </c>
      <c r="T3052" s="3">
        <v>0.03</v>
      </c>
      <c r="U3052" s="2">
        <v>13.780000000000001</v>
      </c>
      <c r="V3052" s="2">
        <v>4.2</v>
      </c>
      <c r="W3052" s="54">
        <f>_xlfn.XLOOKUP(M3052,Market!A:A,Market!F:F,0)</f>
        <v>0.06</v>
      </c>
      <c r="X3052" s="55">
        <f t="shared" si="378"/>
        <v>0.41340000000000005</v>
      </c>
      <c r="Y3052" s="55">
        <f t="shared" si="379"/>
        <v>9.5800000000000018</v>
      </c>
      <c r="Z3052" s="54">
        <f t="shared" si="380"/>
        <v>0.69521044992743108</v>
      </c>
      <c r="AA3052" s="49" t="str">
        <f t="shared" ca="1" si="381"/>
        <v>N</v>
      </c>
      <c r="AB3052" s="49">
        <f t="shared" ca="1" si="382"/>
        <v>5</v>
      </c>
      <c r="AC3052" s="49" t="str">
        <f t="shared" ca="1" si="383"/>
        <v>N</v>
      </c>
    </row>
    <row r="3053" spans="1:29" x14ac:dyDescent="0.25">
      <c r="A3053">
        <v>1350</v>
      </c>
      <c r="B3053" s="9">
        <v>43580</v>
      </c>
      <c r="C3053" s="50" t="str">
        <f t="shared" si="376"/>
        <v>N</v>
      </c>
      <c r="D3053" s="52">
        <f>_xlfn.XLOOKUP(B3053,Cal_Date!B:B,Cal_Date!A:A,0)</f>
        <v>4</v>
      </c>
      <c r="E3053">
        <v>2019</v>
      </c>
      <c r="F3053" t="s">
        <v>124</v>
      </c>
      <c r="G3053" t="s">
        <v>129</v>
      </c>
      <c r="H3053" t="s">
        <v>11</v>
      </c>
      <c r="I3053" t="s">
        <v>11</v>
      </c>
      <c r="J3053" t="s">
        <v>15</v>
      </c>
      <c r="K3053" t="s">
        <v>42</v>
      </c>
      <c r="L3053">
        <v>1</v>
      </c>
      <c r="M3053">
        <v>1000</v>
      </c>
      <c r="O3053" t="s">
        <v>25</v>
      </c>
      <c r="R3053" t="s">
        <v>44</v>
      </c>
      <c r="S3053" s="49" t="str">
        <f t="shared" si="377"/>
        <v>Card</v>
      </c>
      <c r="T3053" s="3">
        <v>0.03</v>
      </c>
      <c r="U3053" s="2">
        <v>2.7</v>
      </c>
      <c r="V3053" s="2">
        <v>0.87</v>
      </c>
      <c r="W3053" s="54">
        <f>_xlfn.XLOOKUP(M3053,Market!A:A,Market!F:F,0)</f>
        <v>0.08</v>
      </c>
      <c r="X3053" s="55">
        <f t="shared" si="378"/>
        <v>8.1000000000000003E-2</v>
      </c>
      <c r="Y3053" s="55">
        <f t="shared" si="379"/>
        <v>1.83</v>
      </c>
      <c r="Z3053" s="54">
        <f t="shared" si="380"/>
        <v>0.67777777777777781</v>
      </c>
      <c r="AA3053" s="49" t="str">
        <f t="shared" ca="1" si="381"/>
        <v>N</v>
      </c>
      <c r="AB3053" s="49">
        <f t="shared" ca="1" si="382"/>
        <v>5</v>
      </c>
      <c r="AC3053" s="49" t="str">
        <f t="shared" ca="1" si="383"/>
        <v>N</v>
      </c>
    </row>
    <row r="3054" spans="1:29" x14ac:dyDescent="0.25">
      <c r="A3054">
        <v>1351</v>
      </c>
      <c r="B3054" s="9">
        <v>43581</v>
      </c>
      <c r="C3054" s="50" t="str">
        <f t="shared" si="376"/>
        <v>N</v>
      </c>
      <c r="D3054" s="52">
        <f>_xlfn.XLOOKUP(B3054,Cal_Date!B:B,Cal_Date!A:A,0)</f>
        <v>4</v>
      </c>
      <c r="E3054">
        <v>2019</v>
      </c>
      <c r="F3054" t="s">
        <v>125</v>
      </c>
      <c r="G3054" t="s">
        <v>129</v>
      </c>
      <c r="H3054" t="s">
        <v>11</v>
      </c>
      <c r="I3054" t="s">
        <v>11</v>
      </c>
      <c r="J3054" t="s">
        <v>15</v>
      </c>
      <c r="K3054" t="s">
        <v>42</v>
      </c>
      <c r="L3054">
        <v>2</v>
      </c>
      <c r="M3054">
        <v>1000</v>
      </c>
      <c r="O3054" t="s">
        <v>25</v>
      </c>
      <c r="R3054" t="s">
        <v>44</v>
      </c>
      <c r="S3054" s="49" t="str">
        <f t="shared" si="377"/>
        <v>Card</v>
      </c>
      <c r="T3054" s="3">
        <v>0.03</v>
      </c>
      <c r="U3054" s="2">
        <v>5.4</v>
      </c>
      <c r="V3054" s="2">
        <v>1.74</v>
      </c>
      <c r="W3054" s="54">
        <f>_xlfn.XLOOKUP(M3054,Market!A:A,Market!F:F,0)</f>
        <v>0.08</v>
      </c>
      <c r="X3054" s="55">
        <f t="shared" si="378"/>
        <v>0.16200000000000001</v>
      </c>
      <c r="Y3054" s="55">
        <f t="shared" si="379"/>
        <v>3.66</v>
      </c>
      <c r="Z3054" s="54">
        <f t="shared" si="380"/>
        <v>0.67777777777777781</v>
      </c>
      <c r="AA3054" s="49" t="str">
        <f t="shared" ca="1" si="381"/>
        <v>N</v>
      </c>
      <c r="AB3054" s="49">
        <f t="shared" ca="1" si="382"/>
        <v>5</v>
      </c>
      <c r="AC3054" s="49" t="str">
        <f t="shared" ca="1" si="383"/>
        <v>N</v>
      </c>
    </row>
    <row r="3055" spans="1:29" x14ac:dyDescent="0.25">
      <c r="A3055">
        <v>1352</v>
      </c>
      <c r="B3055" s="9">
        <v>43581</v>
      </c>
      <c r="C3055" s="50" t="str">
        <f t="shared" si="376"/>
        <v>N</v>
      </c>
      <c r="D3055" s="52">
        <f>_xlfn.XLOOKUP(B3055,Cal_Date!B:B,Cal_Date!A:A,0)</f>
        <v>4</v>
      </c>
      <c r="E3055">
        <v>2019</v>
      </c>
      <c r="F3055" t="s">
        <v>125</v>
      </c>
      <c r="G3055" t="s">
        <v>129</v>
      </c>
      <c r="H3055" t="s">
        <v>11</v>
      </c>
      <c r="I3055" t="s">
        <v>13</v>
      </c>
      <c r="J3055" t="s">
        <v>15</v>
      </c>
      <c r="K3055" t="s">
        <v>42</v>
      </c>
      <c r="L3055">
        <v>1</v>
      </c>
      <c r="M3055">
        <v>1000</v>
      </c>
      <c r="O3055" t="s">
        <v>25</v>
      </c>
      <c r="R3055" t="s">
        <v>44</v>
      </c>
      <c r="S3055" s="49" t="str">
        <f t="shared" si="377"/>
        <v>Card</v>
      </c>
      <c r="T3055" s="3">
        <v>0.03</v>
      </c>
      <c r="U3055" s="2">
        <v>2.7</v>
      </c>
      <c r="V3055" s="2">
        <v>1.42</v>
      </c>
      <c r="W3055" s="54">
        <f>_xlfn.XLOOKUP(M3055,Market!A:A,Market!F:F,0)</f>
        <v>0.08</v>
      </c>
      <c r="X3055" s="55">
        <f t="shared" si="378"/>
        <v>8.1000000000000003E-2</v>
      </c>
      <c r="Y3055" s="55">
        <f t="shared" si="379"/>
        <v>1.2800000000000002</v>
      </c>
      <c r="Z3055" s="54">
        <f t="shared" si="380"/>
        <v>0.47407407407407415</v>
      </c>
      <c r="AA3055" s="49" t="str">
        <f t="shared" ca="1" si="381"/>
        <v>N</v>
      </c>
      <c r="AB3055" s="49">
        <f t="shared" ca="1" si="382"/>
        <v>5</v>
      </c>
      <c r="AC3055" s="49" t="str">
        <f t="shared" ca="1" si="383"/>
        <v>N</v>
      </c>
    </row>
    <row r="3056" spans="1:29" x14ac:dyDescent="0.25">
      <c r="A3056">
        <v>1353</v>
      </c>
      <c r="B3056" s="9">
        <v>43581</v>
      </c>
      <c r="C3056" s="50" t="str">
        <f t="shared" si="376"/>
        <v>N</v>
      </c>
      <c r="D3056" s="52">
        <f>_xlfn.XLOOKUP(B3056,Cal_Date!B:B,Cal_Date!A:A,0)</f>
        <v>4</v>
      </c>
      <c r="E3056">
        <v>2019</v>
      </c>
      <c r="F3056" t="s">
        <v>125</v>
      </c>
      <c r="G3056" t="s">
        <v>129</v>
      </c>
      <c r="H3056" t="s">
        <v>11</v>
      </c>
      <c r="I3056" t="s">
        <v>13</v>
      </c>
      <c r="J3056" t="s">
        <v>15</v>
      </c>
      <c r="K3056" t="s">
        <v>42</v>
      </c>
      <c r="L3056">
        <v>1</v>
      </c>
      <c r="M3056">
        <v>1008</v>
      </c>
      <c r="O3056" t="s">
        <v>28</v>
      </c>
      <c r="R3056" t="s">
        <v>44</v>
      </c>
      <c r="S3056" s="49" t="str">
        <f t="shared" si="377"/>
        <v>Card</v>
      </c>
      <c r="T3056" s="3">
        <v>0.03</v>
      </c>
      <c r="U3056" s="2">
        <v>2.7225000000000001</v>
      </c>
      <c r="V3056" s="2">
        <v>1.42</v>
      </c>
      <c r="W3056" s="54">
        <f>_xlfn.XLOOKUP(M3056,Market!A:A,Market!F:F,0)</f>
        <v>8.8999999999999996E-2</v>
      </c>
      <c r="X3056" s="55">
        <f t="shared" si="378"/>
        <v>8.1674999999999998E-2</v>
      </c>
      <c r="Y3056" s="55">
        <f t="shared" si="379"/>
        <v>1.3025000000000002</v>
      </c>
      <c r="Z3056" s="54">
        <f t="shared" si="380"/>
        <v>0.47842056932966032</v>
      </c>
      <c r="AA3056" s="49" t="str">
        <f t="shared" ca="1" si="381"/>
        <v>N</v>
      </c>
      <c r="AB3056" s="49">
        <f t="shared" ca="1" si="382"/>
        <v>5</v>
      </c>
      <c r="AC3056" s="49" t="str">
        <f t="shared" ca="1" si="383"/>
        <v>N</v>
      </c>
    </row>
    <row r="3057" spans="1:29" x14ac:dyDescent="0.25">
      <c r="A3057">
        <v>1354</v>
      </c>
      <c r="B3057" s="9">
        <v>43581</v>
      </c>
      <c r="C3057" s="50" t="str">
        <f t="shared" si="376"/>
        <v>N</v>
      </c>
      <c r="D3057" s="52">
        <f>_xlfn.XLOOKUP(B3057,Cal_Date!B:B,Cal_Date!A:A,0)</f>
        <v>4</v>
      </c>
      <c r="E3057">
        <v>2019</v>
      </c>
      <c r="F3057" t="s">
        <v>125</v>
      </c>
      <c r="G3057" t="s">
        <v>129</v>
      </c>
      <c r="H3057" t="s">
        <v>48</v>
      </c>
      <c r="I3057" t="s">
        <v>18</v>
      </c>
      <c r="J3057" t="s">
        <v>10</v>
      </c>
      <c r="K3057" t="s">
        <v>43</v>
      </c>
      <c r="L3057">
        <v>1</v>
      </c>
      <c r="M3057">
        <v>1008</v>
      </c>
      <c r="O3057" t="s">
        <v>28</v>
      </c>
      <c r="R3057" t="s">
        <v>44</v>
      </c>
      <c r="S3057" s="49" t="str">
        <f t="shared" si="377"/>
        <v>Card</v>
      </c>
      <c r="T3057" s="3">
        <v>0.03</v>
      </c>
      <c r="U3057" s="2">
        <v>7.6229999999999993</v>
      </c>
      <c r="V3057" s="2">
        <v>1.46</v>
      </c>
      <c r="W3057" s="54">
        <f>_xlfn.XLOOKUP(M3057,Market!A:A,Market!F:F,0)</f>
        <v>8.8999999999999996E-2</v>
      </c>
      <c r="X3057" s="55">
        <f t="shared" si="378"/>
        <v>0.22868999999999998</v>
      </c>
      <c r="Y3057" s="55">
        <f t="shared" si="379"/>
        <v>6.1629999999999994</v>
      </c>
      <c r="Z3057" s="54">
        <f t="shared" si="380"/>
        <v>0.80847435392889933</v>
      </c>
      <c r="AA3057" s="49" t="str">
        <f t="shared" ca="1" si="381"/>
        <v>N</v>
      </c>
      <c r="AB3057" s="49">
        <f t="shared" ca="1" si="382"/>
        <v>5</v>
      </c>
      <c r="AC3057" s="49" t="str">
        <f t="shared" ca="1" si="383"/>
        <v>N</v>
      </c>
    </row>
    <row r="3058" spans="1:29" x14ac:dyDescent="0.25">
      <c r="A3058">
        <v>1355</v>
      </c>
      <c r="B3058" s="9">
        <v>43581</v>
      </c>
      <c r="C3058" s="50" t="str">
        <f t="shared" si="376"/>
        <v>N</v>
      </c>
      <c r="D3058" s="52">
        <f>_xlfn.XLOOKUP(B3058,Cal_Date!B:B,Cal_Date!A:A,0)</f>
        <v>4</v>
      </c>
      <c r="E3058">
        <v>2019</v>
      </c>
      <c r="F3058" t="s">
        <v>125</v>
      </c>
      <c r="G3058" t="s">
        <v>129</v>
      </c>
      <c r="H3058" t="s">
        <v>14</v>
      </c>
      <c r="I3058" t="s">
        <v>13</v>
      </c>
      <c r="J3058" t="s">
        <v>15</v>
      </c>
      <c r="K3058" t="s">
        <v>43</v>
      </c>
      <c r="L3058">
        <v>1</v>
      </c>
      <c r="M3058">
        <v>1009</v>
      </c>
      <c r="O3058" t="s">
        <v>28</v>
      </c>
      <c r="R3058" t="s">
        <v>44</v>
      </c>
      <c r="S3058" s="49" t="str">
        <f t="shared" si="377"/>
        <v>Card</v>
      </c>
      <c r="T3058" s="3">
        <v>0.03</v>
      </c>
      <c r="U3058" s="2">
        <v>7.0785</v>
      </c>
      <c r="V3058" s="2">
        <v>2.12</v>
      </c>
      <c r="W3058" s="54">
        <f>_xlfn.XLOOKUP(M3058,Market!A:A,Market!F:F,0)</f>
        <v>8.8999999999999996E-2</v>
      </c>
      <c r="X3058" s="55">
        <f t="shared" si="378"/>
        <v>0.21235499999999999</v>
      </c>
      <c r="Y3058" s="55">
        <f t="shared" si="379"/>
        <v>4.9584999999999999</v>
      </c>
      <c r="Z3058" s="54">
        <f t="shared" si="380"/>
        <v>0.70050151868333688</v>
      </c>
      <c r="AA3058" s="49" t="str">
        <f t="shared" ca="1" si="381"/>
        <v>N</v>
      </c>
      <c r="AB3058" s="49">
        <f t="shared" ca="1" si="382"/>
        <v>5</v>
      </c>
      <c r="AC3058" s="49" t="str">
        <f t="shared" ca="1" si="383"/>
        <v>N</v>
      </c>
    </row>
    <row r="3059" spans="1:29" x14ac:dyDescent="0.25">
      <c r="A3059">
        <v>1356</v>
      </c>
      <c r="B3059" s="9">
        <v>43581</v>
      </c>
      <c r="C3059" s="50" t="str">
        <f t="shared" si="376"/>
        <v>N</v>
      </c>
      <c r="D3059" s="52">
        <f>_xlfn.XLOOKUP(B3059,Cal_Date!B:B,Cal_Date!A:A,0)</f>
        <v>4</v>
      </c>
      <c r="E3059">
        <v>2019</v>
      </c>
      <c r="F3059" t="s">
        <v>125</v>
      </c>
      <c r="G3059" t="s">
        <v>129</v>
      </c>
      <c r="H3059" t="s">
        <v>14</v>
      </c>
      <c r="I3059" t="s">
        <v>18</v>
      </c>
      <c r="J3059" t="s">
        <v>15</v>
      </c>
      <c r="K3059" t="s">
        <v>43</v>
      </c>
      <c r="L3059">
        <v>2</v>
      </c>
      <c r="M3059">
        <v>1010</v>
      </c>
      <c r="O3059" t="s">
        <v>25</v>
      </c>
      <c r="R3059" t="s">
        <v>44</v>
      </c>
      <c r="S3059" s="49" t="str">
        <f t="shared" si="377"/>
        <v>Card</v>
      </c>
      <c r="T3059" s="3">
        <v>0.03</v>
      </c>
      <c r="U3059" s="2">
        <v>14.040000000000001</v>
      </c>
      <c r="V3059" s="2">
        <v>4.2</v>
      </c>
      <c r="W3059" s="54">
        <f>_xlfn.XLOOKUP(M3059,Market!A:A,Market!F:F,0)</f>
        <v>0.08</v>
      </c>
      <c r="X3059" s="55">
        <f t="shared" si="378"/>
        <v>0.42120000000000002</v>
      </c>
      <c r="Y3059" s="55">
        <f t="shared" si="379"/>
        <v>9.84</v>
      </c>
      <c r="Z3059" s="54">
        <f t="shared" si="380"/>
        <v>0.70085470085470081</v>
      </c>
      <c r="AA3059" s="49" t="str">
        <f t="shared" ca="1" si="381"/>
        <v>N</v>
      </c>
      <c r="AB3059" s="49">
        <f t="shared" ca="1" si="382"/>
        <v>5</v>
      </c>
      <c r="AC3059" s="49" t="str">
        <f t="shared" ca="1" si="383"/>
        <v>N</v>
      </c>
    </row>
    <row r="3060" spans="1:29" x14ac:dyDescent="0.25">
      <c r="A3060">
        <v>1357</v>
      </c>
      <c r="B3060" s="9">
        <v>43581</v>
      </c>
      <c r="C3060" s="50" t="str">
        <f t="shared" si="376"/>
        <v>N</v>
      </c>
      <c r="D3060" s="52">
        <f>_xlfn.XLOOKUP(B3060,Cal_Date!B:B,Cal_Date!A:A,0)</f>
        <v>4</v>
      </c>
      <c r="E3060">
        <v>2019</v>
      </c>
      <c r="F3060" t="s">
        <v>125</v>
      </c>
      <c r="G3060" t="s">
        <v>129</v>
      </c>
      <c r="H3060" t="s">
        <v>11</v>
      </c>
      <c r="I3060" t="s">
        <v>13</v>
      </c>
      <c r="J3060" t="s">
        <v>15</v>
      </c>
      <c r="K3060" t="s">
        <v>42</v>
      </c>
      <c r="L3060">
        <v>1</v>
      </c>
      <c r="M3060">
        <v>1008</v>
      </c>
      <c r="O3060" t="s">
        <v>28</v>
      </c>
      <c r="R3060" t="s">
        <v>44</v>
      </c>
      <c r="S3060" s="49" t="str">
        <f t="shared" si="377"/>
        <v>Card</v>
      </c>
      <c r="T3060" s="3">
        <v>0.03</v>
      </c>
      <c r="U3060" s="2">
        <v>2.7225000000000001</v>
      </c>
      <c r="V3060" s="2">
        <v>1.42</v>
      </c>
      <c r="W3060" s="54">
        <f>_xlfn.XLOOKUP(M3060,Market!A:A,Market!F:F,0)</f>
        <v>8.8999999999999996E-2</v>
      </c>
      <c r="X3060" s="55">
        <f t="shared" si="378"/>
        <v>8.1674999999999998E-2</v>
      </c>
      <c r="Y3060" s="55">
        <f t="shared" si="379"/>
        <v>1.3025000000000002</v>
      </c>
      <c r="Z3060" s="54">
        <f t="shared" si="380"/>
        <v>0.47842056932966032</v>
      </c>
      <c r="AA3060" s="49" t="str">
        <f t="shared" ca="1" si="381"/>
        <v>N</v>
      </c>
      <c r="AB3060" s="49">
        <f t="shared" ca="1" si="382"/>
        <v>5</v>
      </c>
      <c r="AC3060" s="49" t="str">
        <f t="shared" ca="1" si="383"/>
        <v>N</v>
      </c>
    </row>
    <row r="3061" spans="1:29" x14ac:dyDescent="0.25">
      <c r="A3061">
        <v>1358</v>
      </c>
      <c r="B3061" s="9">
        <v>43581</v>
      </c>
      <c r="C3061" s="50" t="str">
        <f t="shared" si="376"/>
        <v>N</v>
      </c>
      <c r="D3061" s="52">
        <f>_xlfn.XLOOKUP(B3061,Cal_Date!B:B,Cal_Date!A:A,0)</f>
        <v>4</v>
      </c>
      <c r="E3061">
        <v>2019</v>
      </c>
      <c r="F3061" t="s">
        <v>125</v>
      </c>
      <c r="G3061" t="s">
        <v>129</v>
      </c>
      <c r="H3061" t="s">
        <v>11</v>
      </c>
      <c r="I3061" t="s">
        <v>11</v>
      </c>
      <c r="J3061" t="s">
        <v>15</v>
      </c>
      <c r="K3061" t="s">
        <v>42</v>
      </c>
      <c r="L3061">
        <v>1</v>
      </c>
      <c r="M3061">
        <v>1008</v>
      </c>
      <c r="O3061" t="s">
        <v>28</v>
      </c>
      <c r="R3061" t="s">
        <v>44</v>
      </c>
      <c r="S3061" s="49" t="str">
        <f t="shared" si="377"/>
        <v>Card</v>
      </c>
      <c r="T3061" s="3">
        <v>0.03</v>
      </c>
      <c r="U3061" s="2">
        <v>2.7225000000000001</v>
      </c>
      <c r="V3061" s="2">
        <v>0.87</v>
      </c>
      <c r="W3061" s="54">
        <f>_xlfn.XLOOKUP(M3061,Market!A:A,Market!F:F,0)</f>
        <v>8.8999999999999996E-2</v>
      </c>
      <c r="X3061" s="55">
        <f t="shared" si="378"/>
        <v>8.1674999999999998E-2</v>
      </c>
      <c r="Y3061" s="55">
        <f t="shared" si="379"/>
        <v>1.8525</v>
      </c>
      <c r="Z3061" s="54">
        <f t="shared" si="380"/>
        <v>0.68044077134986225</v>
      </c>
      <c r="AA3061" s="49" t="str">
        <f t="shared" ca="1" si="381"/>
        <v>N</v>
      </c>
      <c r="AB3061" s="49">
        <f t="shared" ca="1" si="382"/>
        <v>5</v>
      </c>
      <c r="AC3061" s="49" t="str">
        <f t="shared" ca="1" si="383"/>
        <v>N</v>
      </c>
    </row>
    <row r="3062" spans="1:29" x14ac:dyDescent="0.25">
      <c r="A3062">
        <v>1359</v>
      </c>
      <c r="B3062" s="9">
        <v>43581</v>
      </c>
      <c r="C3062" s="50" t="str">
        <f t="shared" si="376"/>
        <v>N</v>
      </c>
      <c r="D3062" s="52">
        <f>_xlfn.XLOOKUP(B3062,Cal_Date!B:B,Cal_Date!A:A,0)</f>
        <v>4</v>
      </c>
      <c r="E3062">
        <v>2019</v>
      </c>
      <c r="F3062" t="s">
        <v>125</v>
      </c>
      <c r="G3062" t="s">
        <v>129</v>
      </c>
      <c r="H3062" t="s">
        <v>48</v>
      </c>
      <c r="I3062" t="s">
        <v>18</v>
      </c>
      <c r="J3062" t="s">
        <v>10</v>
      </c>
      <c r="K3062" t="s">
        <v>43</v>
      </c>
      <c r="L3062">
        <v>1</v>
      </c>
      <c r="M3062">
        <v>1008</v>
      </c>
      <c r="O3062" t="s">
        <v>28</v>
      </c>
      <c r="R3062" t="s">
        <v>44</v>
      </c>
      <c r="S3062" s="49" t="str">
        <f t="shared" si="377"/>
        <v>Card</v>
      </c>
      <c r="T3062" s="3">
        <v>0.03</v>
      </c>
      <c r="U3062" s="2">
        <v>7.6229999999999993</v>
      </c>
      <c r="V3062" s="2">
        <v>1.46</v>
      </c>
      <c r="W3062" s="54">
        <f>_xlfn.XLOOKUP(M3062,Market!A:A,Market!F:F,0)</f>
        <v>8.8999999999999996E-2</v>
      </c>
      <c r="X3062" s="55">
        <f t="shared" si="378"/>
        <v>0.22868999999999998</v>
      </c>
      <c r="Y3062" s="55">
        <f t="shared" si="379"/>
        <v>6.1629999999999994</v>
      </c>
      <c r="Z3062" s="54">
        <f t="shared" si="380"/>
        <v>0.80847435392889933</v>
      </c>
      <c r="AA3062" s="49" t="str">
        <f t="shared" ca="1" si="381"/>
        <v>N</v>
      </c>
      <c r="AB3062" s="49">
        <f t="shared" ca="1" si="382"/>
        <v>5</v>
      </c>
      <c r="AC3062" s="49" t="str">
        <f t="shared" ca="1" si="383"/>
        <v>N</v>
      </c>
    </row>
    <row r="3063" spans="1:29" x14ac:dyDescent="0.25">
      <c r="A3063">
        <v>1360</v>
      </c>
      <c r="B3063" s="9">
        <v>43581</v>
      </c>
      <c r="C3063" s="50" t="str">
        <f t="shared" si="376"/>
        <v>N</v>
      </c>
      <c r="D3063" s="52">
        <f>_xlfn.XLOOKUP(B3063,Cal_Date!B:B,Cal_Date!A:A,0)</f>
        <v>4</v>
      </c>
      <c r="E3063">
        <v>2019</v>
      </c>
      <c r="F3063" t="s">
        <v>125</v>
      </c>
      <c r="G3063" t="s">
        <v>129</v>
      </c>
      <c r="H3063" t="s">
        <v>48</v>
      </c>
      <c r="I3063" t="s">
        <v>18</v>
      </c>
      <c r="J3063" t="s">
        <v>10</v>
      </c>
      <c r="K3063" t="s">
        <v>43</v>
      </c>
      <c r="L3063">
        <v>1</v>
      </c>
      <c r="M3063">
        <v>1004</v>
      </c>
      <c r="O3063" t="s">
        <v>28</v>
      </c>
      <c r="R3063" t="s">
        <v>44</v>
      </c>
      <c r="S3063" s="49" t="str">
        <f t="shared" si="377"/>
        <v>Card</v>
      </c>
      <c r="T3063" s="3">
        <v>0.03</v>
      </c>
      <c r="U3063" s="2">
        <v>7.42</v>
      </c>
      <c r="V3063" s="2">
        <v>1.46</v>
      </c>
      <c r="W3063" s="54">
        <f>_xlfn.XLOOKUP(M3063,Market!A:A,Market!F:F,0)</f>
        <v>0.06</v>
      </c>
      <c r="X3063" s="55">
        <f t="shared" si="378"/>
        <v>0.22259999999999999</v>
      </c>
      <c r="Y3063" s="55">
        <f t="shared" si="379"/>
        <v>5.96</v>
      </c>
      <c r="Z3063" s="54">
        <f t="shared" si="380"/>
        <v>0.80323450134770891</v>
      </c>
      <c r="AA3063" s="49" t="str">
        <f t="shared" ca="1" si="381"/>
        <v>N</v>
      </c>
      <c r="AB3063" s="49">
        <f t="shared" ca="1" si="382"/>
        <v>5</v>
      </c>
      <c r="AC3063" s="49" t="str">
        <f t="shared" ca="1" si="383"/>
        <v>N</v>
      </c>
    </row>
    <row r="3064" spans="1:29" x14ac:dyDescent="0.25">
      <c r="A3064">
        <v>1361</v>
      </c>
      <c r="B3064" s="9">
        <v>43581</v>
      </c>
      <c r="C3064" s="50" t="str">
        <f t="shared" si="376"/>
        <v>N</v>
      </c>
      <c r="D3064" s="52">
        <f>_xlfn.XLOOKUP(B3064,Cal_Date!B:B,Cal_Date!A:A,0)</f>
        <v>4</v>
      </c>
      <c r="E3064">
        <v>2019</v>
      </c>
      <c r="F3064" t="s">
        <v>125</v>
      </c>
      <c r="G3064" t="s">
        <v>129</v>
      </c>
      <c r="H3064" t="s">
        <v>11</v>
      </c>
      <c r="I3064" t="s">
        <v>13</v>
      </c>
      <c r="J3064" t="s">
        <v>15</v>
      </c>
      <c r="K3064" t="s">
        <v>42</v>
      </c>
      <c r="L3064">
        <v>1</v>
      </c>
      <c r="M3064">
        <v>1009</v>
      </c>
      <c r="O3064" t="s">
        <v>28</v>
      </c>
      <c r="R3064" t="s">
        <v>44</v>
      </c>
      <c r="S3064" s="49" t="str">
        <f t="shared" si="377"/>
        <v>Card</v>
      </c>
      <c r="T3064" s="3">
        <v>0.03</v>
      </c>
      <c r="U3064" s="2">
        <v>2.7225000000000001</v>
      </c>
      <c r="V3064" s="2">
        <v>1.42</v>
      </c>
      <c r="W3064" s="54">
        <f>_xlfn.XLOOKUP(M3064,Market!A:A,Market!F:F,0)</f>
        <v>8.8999999999999996E-2</v>
      </c>
      <c r="X3064" s="55">
        <f t="shared" si="378"/>
        <v>8.1674999999999998E-2</v>
      </c>
      <c r="Y3064" s="55">
        <f t="shared" si="379"/>
        <v>1.3025000000000002</v>
      </c>
      <c r="Z3064" s="54">
        <f t="shared" si="380"/>
        <v>0.47842056932966032</v>
      </c>
      <c r="AA3064" s="49" t="str">
        <f t="shared" ca="1" si="381"/>
        <v>N</v>
      </c>
      <c r="AB3064" s="49">
        <f t="shared" ca="1" si="382"/>
        <v>5</v>
      </c>
      <c r="AC3064" s="49" t="str">
        <f t="shared" ca="1" si="383"/>
        <v>N</v>
      </c>
    </row>
    <row r="3065" spans="1:29" x14ac:dyDescent="0.25">
      <c r="A3065">
        <v>1362</v>
      </c>
      <c r="B3065" s="9">
        <v>43581</v>
      </c>
      <c r="C3065" s="50" t="str">
        <f t="shared" si="376"/>
        <v>N</v>
      </c>
      <c r="D3065" s="52">
        <f>_xlfn.XLOOKUP(B3065,Cal_Date!B:B,Cal_Date!A:A,0)</f>
        <v>4</v>
      </c>
      <c r="E3065">
        <v>2019</v>
      </c>
      <c r="F3065" t="s">
        <v>125</v>
      </c>
      <c r="G3065" t="s">
        <v>129</v>
      </c>
      <c r="H3065" t="s">
        <v>11</v>
      </c>
      <c r="I3065" t="s">
        <v>11</v>
      </c>
      <c r="J3065" t="s">
        <v>15</v>
      </c>
      <c r="K3065" t="s">
        <v>42</v>
      </c>
      <c r="L3065">
        <v>2</v>
      </c>
      <c r="M3065">
        <v>1010</v>
      </c>
      <c r="O3065" t="s">
        <v>25</v>
      </c>
      <c r="R3065" t="s">
        <v>44</v>
      </c>
      <c r="S3065" s="49" t="str">
        <f t="shared" si="377"/>
        <v>Card</v>
      </c>
      <c r="T3065" s="3">
        <v>0.03</v>
      </c>
      <c r="U3065" s="2">
        <v>5.4</v>
      </c>
      <c r="V3065" s="2">
        <v>1.74</v>
      </c>
      <c r="W3065" s="54">
        <f>_xlfn.XLOOKUP(M3065,Market!A:A,Market!F:F,0)</f>
        <v>0.08</v>
      </c>
      <c r="X3065" s="55">
        <f t="shared" si="378"/>
        <v>0.16200000000000001</v>
      </c>
      <c r="Y3065" s="55">
        <f t="shared" si="379"/>
        <v>3.66</v>
      </c>
      <c r="Z3065" s="54">
        <f t="shared" si="380"/>
        <v>0.67777777777777781</v>
      </c>
      <c r="AA3065" s="49" t="str">
        <f t="shared" ca="1" si="381"/>
        <v>N</v>
      </c>
      <c r="AB3065" s="49">
        <f t="shared" ca="1" si="382"/>
        <v>5</v>
      </c>
      <c r="AC3065" s="49" t="str">
        <f t="shared" ca="1" si="383"/>
        <v>N</v>
      </c>
    </row>
    <row r="3066" spans="1:29" x14ac:dyDescent="0.25">
      <c r="A3066">
        <v>1363</v>
      </c>
      <c r="B3066" s="9">
        <v>43581</v>
      </c>
      <c r="C3066" s="50" t="str">
        <f t="shared" si="376"/>
        <v>N</v>
      </c>
      <c r="D3066" s="52">
        <f>_xlfn.XLOOKUP(B3066,Cal_Date!B:B,Cal_Date!A:A,0)</f>
        <v>4</v>
      </c>
      <c r="E3066">
        <v>2019</v>
      </c>
      <c r="F3066" t="s">
        <v>125</v>
      </c>
      <c r="G3066" t="s">
        <v>129</v>
      </c>
      <c r="H3066" t="s">
        <v>14</v>
      </c>
      <c r="I3066" t="s">
        <v>18</v>
      </c>
      <c r="J3066" t="s">
        <v>15</v>
      </c>
      <c r="K3066" t="s">
        <v>43</v>
      </c>
      <c r="L3066">
        <v>2</v>
      </c>
      <c r="M3066">
        <v>1011</v>
      </c>
      <c r="O3066" t="s">
        <v>25</v>
      </c>
      <c r="R3066" t="s">
        <v>44</v>
      </c>
      <c r="S3066" s="49" t="str">
        <f t="shared" si="377"/>
        <v>Card</v>
      </c>
      <c r="T3066" s="3">
        <v>0.03</v>
      </c>
      <c r="U3066" s="2">
        <v>14.84</v>
      </c>
      <c r="V3066" s="2">
        <v>4.4400000000000004</v>
      </c>
      <c r="W3066" s="54">
        <f>_xlfn.XLOOKUP(M3066,Market!A:A,Market!F:F,0)</f>
        <v>0.06</v>
      </c>
      <c r="X3066" s="55">
        <f t="shared" si="378"/>
        <v>0.44519999999999998</v>
      </c>
      <c r="Y3066" s="55">
        <f t="shared" si="379"/>
        <v>10.399999999999999</v>
      </c>
      <c r="Z3066" s="54">
        <f t="shared" si="380"/>
        <v>0.70080862533692712</v>
      </c>
      <c r="AA3066" s="49" t="str">
        <f t="shared" ca="1" si="381"/>
        <v>N</v>
      </c>
      <c r="AB3066" s="49">
        <f t="shared" ca="1" si="382"/>
        <v>5</v>
      </c>
      <c r="AC3066" s="49" t="str">
        <f t="shared" ca="1" si="383"/>
        <v>N</v>
      </c>
    </row>
    <row r="3067" spans="1:29" x14ac:dyDescent="0.25">
      <c r="A3067">
        <v>1364</v>
      </c>
      <c r="B3067" s="9">
        <v>43581</v>
      </c>
      <c r="C3067" s="50" t="str">
        <f t="shared" si="376"/>
        <v>N</v>
      </c>
      <c r="D3067" s="52">
        <f>_xlfn.XLOOKUP(B3067,Cal_Date!B:B,Cal_Date!A:A,0)</f>
        <v>4</v>
      </c>
      <c r="E3067">
        <v>2019</v>
      </c>
      <c r="F3067" t="s">
        <v>125</v>
      </c>
      <c r="G3067" t="s">
        <v>129</v>
      </c>
      <c r="H3067" t="s">
        <v>14</v>
      </c>
      <c r="I3067" t="s">
        <v>18</v>
      </c>
      <c r="J3067" t="s">
        <v>15</v>
      </c>
      <c r="K3067" t="s">
        <v>43</v>
      </c>
      <c r="L3067">
        <v>1</v>
      </c>
      <c r="M3067">
        <v>1011</v>
      </c>
      <c r="O3067" t="s">
        <v>25</v>
      </c>
      <c r="R3067" t="s">
        <v>44</v>
      </c>
      <c r="S3067" s="49" t="str">
        <f t="shared" si="377"/>
        <v>Card</v>
      </c>
      <c r="T3067" s="3">
        <v>0.03</v>
      </c>
      <c r="U3067" s="2">
        <v>6.8900000000000006</v>
      </c>
      <c r="V3067" s="2">
        <v>2.1</v>
      </c>
      <c r="W3067" s="54">
        <f>_xlfn.XLOOKUP(M3067,Market!A:A,Market!F:F,0)</f>
        <v>0.06</v>
      </c>
      <c r="X3067" s="55">
        <f t="shared" si="378"/>
        <v>0.20670000000000002</v>
      </c>
      <c r="Y3067" s="55">
        <f t="shared" si="379"/>
        <v>4.7900000000000009</v>
      </c>
      <c r="Z3067" s="54">
        <f t="shared" si="380"/>
        <v>0.69521044992743108</v>
      </c>
      <c r="AA3067" s="49" t="str">
        <f t="shared" ca="1" si="381"/>
        <v>N</v>
      </c>
      <c r="AB3067" s="49">
        <f t="shared" ca="1" si="382"/>
        <v>5</v>
      </c>
      <c r="AC3067" s="49" t="str">
        <f t="shared" ca="1" si="383"/>
        <v>N</v>
      </c>
    </row>
    <row r="3068" spans="1:29" x14ac:dyDescent="0.25">
      <c r="A3068">
        <v>1365</v>
      </c>
      <c r="B3068" s="9">
        <v>43581</v>
      </c>
      <c r="C3068" s="50" t="str">
        <f t="shared" si="376"/>
        <v>N</v>
      </c>
      <c r="D3068" s="52">
        <f>_xlfn.XLOOKUP(B3068,Cal_Date!B:B,Cal_Date!A:A,0)</f>
        <v>4</v>
      </c>
      <c r="E3068">
        <v>2019</v>
      </c>
      <c r="F3068" t="s">
        <v>125</v>
      </c>
      <c r="G3068" t="s">
        <v>129</v>
      </c>
      <c r="H3068" t="s">
        <v>11</v>
      </c>
      <c r="I3068" t="s">
        <v>13</v>
      </c>
      <c r="J3068" t="s">
        <v>15</v>
      </c>
      <c r="K3068" t="s">
        <v>42</v>
      </c>
      <c r="L3068">
        <v>1</v>
      </c>
      <c r="M3068">
        <v>1011</v>
      </c>
      <c r="O3068" t="s">
        <v>25</v>
      </c>
      <c r="R3068" t="s">
        <v>44</v>
      </c>
      <c r="S3068" s="49" t="str">
        <f t="shared" si="377"/>
        <v>Card</v>
      </c>
      <c r="T3068" s="3">
        <v>0.03</v>
      </c>
      <c r="U3068" s="2">
        <v>2.6500000000000004</v>
      </c>
      <c r="V3068" s="2">
        <v>1.42</v>
      </c>
      <c r="W3068" s="54">
        <f>_xlfn.XLOOKUP(M3068,Market!A:A,Market!F:F,0)</f>
        <v>0.06</v>
      </c>
      <c r="X3068" s="55">
        <f t="shared" si="378"/>
        <v>7.9500000000000001E-2</v>
      </c>
      <c r="Y3068" s="55">
        <f t="shared" si="379"/>
        <v>1.2300000000000004</v>
      </c>
      <c r="Z3068" s="54">
        <f t="shared" si="380"/>
        <v>0.46415094339622653</v>
      </c>
      <c r="AA3068" s="49" t="str">
        <f t="shared" ca="1" si="381"/>
        <v>N</v>
      </c>
      <c r="AB3068" s="49">
        <f t="shared" ca="1" si="382"/>
        <v>5</v>
      </c>
      <c r="AC3068" s="49" t="str">
        <f t="shared" ca="1" si="383"/>
        <v>N</v>
      </c>
    </row>
    <row r="3069" spans="1:29" x14ac:dyDescent="0.25">
      <c r="A3069">
        <v>1366</v>
      </c>
      <c r="B3069" s="9">
        <v>43581</v>
      </c>
      <c r="C3069" s="50" t="str">
        <f t="shared" si="376"/>
        <v>N</v>
      </c>
      <c r="D3069" s="52">
        <f>_xlfn.XLOOKUP(B3069,Cal_Date!B:B,Cal_Date!A:A,0)</f>
        <v>4</v>
      </c>
      <c r="E3069">
        <v>2019</v>
      </c>
      <c r="F3069" t="s">
        <v>125</v>
      </c>
      <c r="G3069" t="s">
        <v>129</v>
      </c>
      <c r="H3069" t="s">
        <v>11</v>
      </c>
      <c r="I3069" t="s">
        <v>13</v>
      </c>
      <c r="J3069" t="s">
        <v>15</v>
      </c>
      <c r="K3069" t="s">
        <v>42</v>
      </c>
      <c r="L3069">
        <v>1</v>
      </c>
      <c r="M3069">
        <v>1001</v>
      </c>
      <c r="O3069" t="s">
        <v>25</v>
      </c>
      <c r="R3069" t="s">
        <v>44</v>
      </c>
      <c r="S3069" s="49" t="str">
        <f t="shared" si="377"/>
        <v>Card</v>
      </c>
      <c r="T3069" s="3">
        <v>0.03</v>
      </c>
      <c r="U3069" s="2">
        <v>2.6500000000000004</v>
      </c>
      <c r="V3069" s="2">
        <v>1.42</v>
      </c>
      <c r="W3069" s="54">
        <f>_xlfn.XLOOKUP(M3069,Market!A:A,Market!F:F,0)</f>
        <v>0.06</v>
      </c>
      <c r="X3069" s="55">
        <f t="shared" si="378"/>
        <v>7.9500000000000001E-2</v>
      </c>
      <c r="Y3069" s="55">
        <f t="shared" si="379"/>
        <v>1.2300000000000004</v>
      </c>
      <c r="Z3069" s="54">
        <f t="shared" si="380"/>
        <v>0.46415094339622653</v>
      </c>
      <c r="AA3069" s="49" t="str">
        <f t="shared" ca="1" si="381"/>
        <v>N</v>
      </c>
      <c r="AB3069" s="49">
        <f t="shared" ca="1" si="382"/>
        <v>5</v>
      </c>
      <c r="AC3069" s="49" t="str">
        <f t="shared" ca="1" si="383"/>
        <v>N</v>
      </c>
    </row>
    <row r="3070" spans="1:29" x14ac:dyDescent="0.25">
      <c r="A3070">
        <v>1367</v>
      </c>
      <c r="B3070" s="9">
        <v>43581</v>
      </c>
      <c r="C3070" s="50" t="str">
        <f t="shared" si="376"/>
        <v>N</v>
      </c>
      <c r="D3070" s="52">
        <f>_xlfn.XLOOKUP(B3070,Cal_Date!B:B,Cal_Date!A:A,0)</f>
        <v>4</v>
      </c>
      <c r="E3070">
        <v>2019</v>
      </c>
      <c r="F3070" t="s">
        <v>125</v>
      </c>
      <c r="G3070" t="s">
        <v>129</v>
      </c>
      <c r="H3070" t="s">
        <v>48</v>
      </c>
      <c r="I3070" t="s">
        <v>18</v>
      </c>
      <c r="J3070" t="s">
        <v>10</v>
      </c>
      <c r="K3070" t="s">
        <v>43</v>
      </c>
      <c r="L3070">
        <v>2</v>
      </c>
      <c r="M3070">
        <v>1000</v>
      </c>
      <c r="O3070" t="s">
        <v>25</v>
      </c>
      <c r="R3070" t="s">
        <v>44</v>
      </c>
      <c r="S3070" s="49" t="str">
        <f t="shared" si="377"/>
        <v>Card</v>
      </c>
      <c r="T3070" s="3">
        <v>0.03</v>
      </c>
      <c r="U3070" s="2">
        <v>15.120000000000001</v>
      </c>
      <c r="V3070" s="2">
        <v>2.92</v>
      </c>
      <c r="W3070" s="54">
        <f>_xlfn.XLOOKUP(M3070,Market!A:A,Market!F:F,0)</f>
        <v>0.08</v>
      </c>
      <c r="X3070" s="55">
        <f t="shared" si="378"/>
        <v>0.4536</v>
      </c>
      <c r="Y3070" s="55">
        <f t="shared" si="379"/>
        <v>12.200000000000001</v>
      </c>
      <c r="Z3070" s="54">
        <f t="shared" si="380"/>
        <v>0.80687830687830686</v>
      </c>
      <c r="AA3070" s="49" t="str">
        <f t="shared" ca="1" si="381"/>
        <v>N</v>
      </c>
      <c r="AB3070" s="49">
        <f t="shared" ca="1" si="382"/>
        <v>5</v>
      </c>
      <c r="AC3070" s="49" t="str">
        <f t="shared" ca="1" si="383"/>
        <v>N</v>
      </c>
    </row>
    <row r="3071" spans="1:29" x14ac:dyDescent="0.25">
      <c r="A3071">
        <v>1368</v>
      </c>
      <c r="B3071" s="9">
        <v>43581</v>
      </c>
      <c r="C3071" s="50" t="str">
        <f t="shared" si="376"/>
        <v>N</v>
      </c>
      <c r="D3071" s="52">
        <f>_xlfn.XLOOKUP(B3071,Cal_Date!B:B,Cal_Date!A:A,0)</f>
        <v>4</v>
      </c>
      <c r="E3071">
        <v>2019</v>
      </c>
      <c r="F3071" t="s">
        <v>125</v>
      </c>
      <c r="G3071" t="s">
        <v>129</v>
      </c>
      <c r="H3071" t="s">
        <v>48</v>
      </c>
      <c r="I3071" t="s">
        <v>18</v>
      </c>
      <c r="J3071" t="s">
        <v>10</v>
      </c>
      <c r="K3071" t="s">
        <v>43</v>
      </c>
      <c r="L3071">
        <v>1</v>
      </c>
      <c r="M3071">
        <v>1000</v>
      </c>
      <c r="O3071" t="s">
        <v>25</v>
      </c>
      <c r="R3071" t="s">
        <v>44</v>
      </c>
      <c r="S3071" s="49" t="str">
        <f t="shared" si="377"/>
        <v>Card</v>
      </c>
      <c r="T3071" s="3">
        <v>0.03</v>
      </c>
      <c r="U3071" s="2">
        <v>7.5600000000000005</v>
      </c>
      <c r="V3071" s="2">
        <v>1.46</v>
      </c>
      <c r="W3071" s="54">
        <f>_xlfn.XLOOKUP(M3071,Market!A:A,Market!F:F,0)</f>
        <v>0.08</v>
      </c>
      <c r="X3071" s="55">
        <f t="shared" si="378"/>
        <v>0.2268</v>
      </c>
      <c r="Y3071" s="55">
        <f t="shared" si="379"/>
        <v>6.1000000000000005</v>
      </c>
      <c r="Z3071" s="54">
        <f t="shared" si="380"/>
        <v>0.80687830687830686</v>
      </c>
      <c r="AA3071" s="49" t="str">
        <f t="shared" ca="1" si="381"/>
        <v>N</v>
      </c>
      <c r="AB3071" s="49">
        <f t="shared" ca="1" si="382"/>
        <v>5</v>
      </c>
      <c r="AC3071" s="49" t="str">
        <f t="shared" ca="1" si="383"/>
        <v>N</v>
      </c>
    </row>
    <row r="3072" spans="1:29" x14ac:dyDescent="0.25">
      <c r="A3072">
        <v>1369</v>
      </c>
      <c r="B3072" s="9">
        <v>43581</v>
      </c>
      <c r="C3072" s="50" t="str">
        <f t="shared" si="376"/>
        <v>N</v>
      </c>
      <c r="D3072" s="52">
        <f>_xlfn.XLOOKUP(B3072,Cal_Date!B:B,Cal_Date!A:A,0)</f>
        <v>4</v>
      </c>
      <c r="E3072">
        <v>2019</v>
      </c>
      <c r="F3072" t="s">
        <v>125</v>
      </c>
      <c r="G3072" t="s">
        <v>129</v>
      </c>
      <c r="H3072" t="s">
        <v>48</v>
      </c>
      <c r="I3072" t="s">
        <v>18</v>
      </c>
      <c r="J3072" t="s">
        <v>10</v>
      </c>
      <c r="K3072" t="s">
        <v>43</v>
      </c>
      <c r="L3072">
        <v>2</v>
      </c>
      <c r="M3072">
        <v>1002</v>
      </c>
      <c r="O3072" t="s">
        <v>28</v>
      </c>
      <c r="R3072" t="s">
        <v>44</v>
      </c>
      <c r="S3072" s="49" t="str">
        <f t="shared" si="377"/>
        <v>Card</v>
      </c>
      <c r="T3072" s="3">
        <v>0.03</v>
      </c>
      <c r="U3072" s="2">
        <v>14.84</v>
      </c>
      <c r="V3072" s="2">
        <v>2.92</v>
      </c>
      <c r="W3072" s="54">
        <f>_xlfn.XLOOKUP(M3072,Market!A:A,Market!F:F,0)</f>
        <v>0.06</v>
      </c>
      <c r="X3072" s="55">
        <f t="shared" si="378"/>
        <v>0.44519999999999998</v>
      </c>
      <c r="Y3072" s="55">
        <f t="shared" si="379"/>
        <v>11.92</v>
      </c>
      <c r="Z3072" s="54">
        <f t="shared" si="380"/>
        <v>0.80323450134770891</v>
      </c>
      <c r="AA3072" s="49" t="str">
        <f t="shared" ca="1" si="381"/>
        <v>N</v>
      </c>
      <c r="AB3072" s="49">
        <f t="shared" ca="1" si="382"/>
        <v>5</v>
      </c>
      <c r="AC3072" s="49" t="str">
        <f t="shared" ca="1" si="383"/>
        <v>N</v>
      </c>
    </row>
    <row r="3073" spans="1:29" x14ac:dyDescent="0.25">
      <c r="A3073">
        <v>1370</v>
      </c>
      <c r="B3073" s="9">
        <v>43581</v>
      </c>
      <c r="C3073" s="50" t="str">
        <f t="shared" si="376"/>
        <v>N</v>
      </c>
      <c r="D3073" s="52">
        <f>_xlfn.XLOOKUP(B3073,Cal_Date!B:B,Cal_Date!A:A,0)</f>
        <v>4</v>
      </c>
      <c r="E3073">
        <v>2019</v>
      </c>
      <c r="F3073" t="s">
        <v>125</v>
      </c>
      <c r="G3073" t="s">
        <v>129</v>
      </c>
      <c r="H3073" t="s">
        <v>14</v>
      </c>
      <c r="I3073" t="s">
        <v>18</v>
      </c>
      <c r="J3073" t="s">
        <v>15</v>
      </c>
      <c r="K3073" t="s">
        <v>43</v>
      </c>
      <c r="L3073">
        <v>1</v>
      </c>
      <c r="M3073">
        <v>1003</v>
      </c>
      <c r="O3073" t="s">
        <v>25</v>
      </c>
      <c r="R3073" t="s">
        <v>44</v>
      </c>
      <c r="S3073" s="49" t="str">
        <f t="shared" si="377"/>
        <v>Card</v>
      </c>
      <c r="T3073" s="3">
        <v>0.03</v>
      </c>
      <c r="U3073" s="2">
        <v>6.8900000000000006</v>
      </c>
      <c r="V3073" s="2">
        <v>2.1</v>
      </c>
      <c r="W3073" s="54">
        <f>_xlfn.XLOOKUP(M3073,Market!A:A,Market!F:F,0)</f>
        <v>0.06</v>
      </c>
      <c r="X3073" s="55">
        <f t="shared" si="378"/>
        <v>0.20670000000000002</v>
      </c>
      <c r="Y3073" s="55">
        <f t="shared" si="379"/>
        <v>4.7900000000000009</v>
      </c>
      <c r="Z3073" s="54">
        <f t="shared" si="380"/>
        <v>0.69521044992743108</v>
      </c>
      <c r="AA3073" s="49" t="str">
        <f t="shared" ca="1" si="381"/>
        <v>N</v>
      </c>
      <c r="AB3073" s="49">
        <f t="shared" ca="1" si="382"/>
        <v>5</v>
      </c>
      <c r="AC3073" s="49" t="str">
        <f t="shared" ca="1" si="383"/>
        <v>N</v>
      </c>
    </row>
    <row r="3074" spans="1:29" x14ac:dyDescent="0.25">
      <c r="A3074">
        <v>1371</v>
      </c>
      <c r="B3074" s="9">
        <v>43581</v>
      </c>
      <c r="C3074" s="50" t="str">
        <f t="shared" si="376"/>
        <v>N</v>
      </c>
      <c r="D3074" s="52">
        <f>_xlfn.XLOOKUP(B3074,Cal_Date!B:B,Cal_Date!A:A,0)</f>
        <v>4</v>
      </c>
      <c r="E3074">
        <v>2019</v>
      </c>
      <c r="F3074" t="s">
        <v>125</v>
      </c>
      <c r="G3074" t="s">
        <v>129</v>
      </c>
      <c r="H3074" t="s">
        <v>11</v>
      </c>
      <c r="I3074" t="s">
        <v>11</v>
      </c>
      <c r="J3074" t="s">
        <v>15</v>
      </c>
      <c r="K3074" t="s">
        <v>42</v>
      </c>
      <c r="L3074">
        <v>2</v>
      </c>
      <c r="M3074">
        <v>1005</v>
      </c>
      <c r="O3074" t="s">
        <v>25</v>
      </c>
      <c r="R3074" t="s">
        <v>44</v>
      </c>
      <c r="S3074" s="49" t="str">
        <f t="shared" si="377"/>
        <v>Card</v>
      </c>
      <c r="T3074" s="3">
        <v>0.03</v>
      </c>
      <c r="U3074" s="2">
        <v>5.4450000000000003</v>
      </c>
      <c r="V3074" s="2">
        <v>1.74</v>
      </c>
      <c r="W3074" s="54">
        <f>_xlfn.XLOOKUP(M3074,Market!A:A,Market!F:F,0)</f>
        <v>8.8999999999999996E-2</v>
      </c>
      <c r="X3074" s="55">
        <f t="shared" si="378"/>
        <v>0.16335</v>
      </c>
      <c r="Y3074" s="55">
        <f t="shared" si="379"/>
        <v>3.7050000000000001</v>
      </c>
      <c r="Z3074" s="54">
        <f t="shared" si="380"/>
        <v>0.68044077134986225</v>
      </c>
      <c r="AA3074" s="49" t="str">
        <f t="shared" ca="1" si="381"/>
        <v>N</v>
      </c>
      <c r="AB3074" s="49">
        <f t="shared" ca="1" si="382"/>
        <v>5</v>
      </c>
      <c r="AC3074" s="49" t="str">
        <f t="shared" ca="1" si="383"/>
        <v>N</v>
      </c>
    </row>
    <row r="3075" spans="1:29" x14ac:dyDescent="0.25">
      <c r="A3075">
        <v>1372</v>
      </c>
      <c r="B3075" s="9">
        <v>43581</v>
      </c>
      <c r="C3075" s="50" t="str">
        <f t="shared" ref="C3075:C3138" si="384">IF(OR(B3075="04/01/2018"+0,B3075="04/02/2018"+0),"Y","N")</f>
        <v>N</v>
      </c>
      <c r="D3075" s="52">
        <f>_xlfn.XLOOKUP(B3075,Cal_Date!B:B,Cal_Date!A:A,0)</f>
        <v>4</v>
      </c>
      <c r="E3075">
        <v>2019</v>
      </c>
      <c r="F3075" t="s">
        <v>125</v>
      </c>
      <c r="G3075" t="s">
        <v>129</v>
      </c>
      <c r="H3075" t="s">
        <v>11</v>
      </c>
      <c r="I3075" t="s">
        <v>13</v>
      </c>
      <c r="J3075" t="s">
        <v>15</v>
      </c>
      <c r="K3075" t="s">
        <v>42</v>
      </c>
      <c r="L3075">
        <v>1</v>
      </c>
      <c r="M3075">
        <v>1005</v>
      </c>
      <c r="O3075" t="s">
        <v>25</v>
      </c>
      <c r="R3075" t="s">
        <v>44</v>
      </c>
      <c r="S3075" s="49" t="str">
        <f t="shared" ref="S3075:S3138" si="385">IF(R3075="Cash","Cash","Card")</f>
        <v>Card</v>
      </c>
      <c r="T3075" s="3">
        <v>0.03</v>
      </c>
      <c r="U3075" s="2">
        <v>2.7225000000000001</v>
      </c>
      <c r="V3075" s="2">
        <v>1.42</v>
      </c>
      <c r="W3075" s="54">
        <f>_xlfn.XLOOKUP(M3075,Market!A:A,Market!F:F,0)</f>
        <v>8.8999999999999996E-2</v>
      </c>
      <c r="X3075" s="55">
        <f t="shared" ref="X3075:X3138" si="386">T3075*U3075</f>
        <v>8.1674999999999998E-2</v>
      </c>
      <c r="Y3075" s="55">
        <f t="shared" ref="Y3075:Y3138" si="387">U3075-V3075</f>
        <v>1.3025000000000002</v>
      </c>
      <c r="Z3075" s="54">
        <f t="shared" ref="Z3075:Z3138" si="388">Y3075/U3075</f>
        <v>0.47842056932966032</v>
      </c>
      <c r="AA3075" s="49" t="str">
        <f t="shared" ref="AA3075:AA3138" ca="1" si="389">IF(DATEDIF(B3075,TODAY(),"y")&gt;5,"Y","N")</f>
        <v>N</v>
      </c>
      <c r="AB3075" s="49">
        <f t="shared" ref="AB3075:AB3138" ca="1" si="390">DATEDIF(B3075,TODAY(),"y")</f>
        <v>5</v>
      </c>
      <c r="AC3075" s="49" t="str">
        <f t="shared" ref="AC3075:AC3138" ca="1" si="391">IF(AB3075&gt;5,"Y","N")</f>
        <v>N</v>
      </c>
    </row>
    <row r="3076" spans="1:29" x14ac:dyDescent="0.25">
      <c r="A3076">
        <v>1373</v>
      </c>
      <c r="B3076" s="9">
        <v>43581</v>
      </c>
      <c r="C3076" s="50" t="str">
        <f t="shared" si="384"/>
        <v>N</v>
      </c>
      <c r="D3076" s="52">
        <f>_xlfn.XLOOKUP(B3076,Cal_Date!B:B,Cal_Date!A:A,0)</f>
        <v>4</v>
      </c>
      <c r="E3076">
        <v>2019</v>
      </c>
      <c r="F3076" t="s">
        <v>125</v>
      </c>
      <c r="G3076" t="s">
        <v>129</v>
      </c>
      <c r="H3076" t="s">
        <v>11</v>
      </c>
      <c r="I3076" t="s">
        <v>11</v>
      </c>
      <c r="J3076" t="s">
        <v>15</v>
      </c>
      <c r="K3076" t="s">
        <v>42</v>
      </c>
      <c r="L3076">
        <v>1</v>
      </c>
      <c r="M3076">
        <v>1006</v>
      </c>
      <c r="O3076" t="s">
        <v>28</v>
      </c>
      <c r="R3076" t="s">
        <v>44</v>
      </c>
      <c r="S3076" s="49" t="str">
        <f t="shared" si="385"/>
        <v>Card</v>
      </c>
      <c r="T3076" s="3">
        <v>0.03</v>
      </c>
      <c r="U3076" s="2">
        <v>2.7225000000000001</v>
      </c>
      <c r="V3076" s="2">
        <v>0.87</v>
      </c>
      <c r="W3076" s="54">
        <f>_xlfn.XLOOKUP(M3076,Market!A:A,Market!F:F,0)</f>
        <v>8.8999999999999996E-2</v>
      </c>
      <c r="X3076" s="55">
        <f t="shared" si="386"/>
        <v>8.1674999999999998E-2</v>
      </c>
      <c r="Y3076" s="55">
        <f t="shared" si="387"/>
        <v>1.8525</v>
      </c>
      <c r="Z3076" s="54">
        <f t="shared" si="388"/>
        <v>0.68044077134986225</v>
      </c>
      <c r="AA3076" s="49" t="str">
        <f t="shared" ca="1" si="389"/>
        <v>N</v>
      </c>
      <c r="AB3076" s="49">
        <f t="shared" ca="1" si="390"/>
        <v>5</v>
      </c>
      <c r="AC3076" s="49" t="str">
        <f t="shared" ca="1" si="391"/>
        <v>N</v>
      </c>
    </row>
    <row r="3077" spans="1:29" x14ac:dyDescent="0.25">
      <c r="A3077">
        <v>1374</v>
      </c>
      <c r="B3077" s="9">
        <v>43581</v>
      </c>
      <c r="C3077" s="50" t="str">
        <f t="shared" si="384"/>
        <v>N</v>
      </c>
      <c r="D3077" s="52">
        <f>_xlfn.XLOOKUP(B3077,Cal_Date!B:B,Cal_Date!A:A,0)</f>
        <v>4</v>
      </c>
      <c r="E3077">
        <v>2019</v>
      </c>
      <c r="F3077" t="s">
        <v>125</v>
      </c>
      <c r="G3077" t="s">
        <v>129</v>
      </c>
      <c r="H3077" t="s">
        <v>11</v>
      </c>
      <c r="I3077" t="s">
        <v>11</v>
      </c>
      <c r="J3077" t="s">
        <v>15</v>
      </c>
      <c r="K3077" t="s">
        <v>42</v>
      </c>
      <c r="L3077">
        <v>1</v>
      </c>
      <c r="M3077">
        <v>1007</v>
      </c>
      <c r="O3077" t="s">
        <v>28</v>
      </c>
      <c r="R3077" t="s">
        <v>44</v>
      </c>
      <c r="S3077" s="49" t="str">
        <f t="shared" si="385"/>
        <v>Card</v>
      </c>
      <c r="T3077" s="3">
        <v>0.03</v>
      </c>
      <c r="U3077" s="2">
        <v>2.7225000000000001</v>
      </c>
      <c r="V3077" s="2">
        <v>0.87</v>
      </c>
      <c r="W3077" s="54">
        <f>_xlfn.XLOOKUP(M3077,Market!A:A,Market!F:F,0)</f>
        <v>8.8999999999999996E-2</v>
      </c>
      <c r="X3077" s="55">
        <f t="shared" si="386"/>
        <v>8.1674999999999998E-2</v>
      </c>
      <c r="Y3077" s="55">
        <f t="shared" si="387"/>
        <v>1.8525</v>
      </c>
      <c r="Z3077" s="54">
        <f t="shared" si="388"/>
        <v>0.68044077134986225</v>
      </c>
      <c r="AA3077" s="49" t="str">
        <f t="shared" ca="1" si="389"/>
        <v>N</v>
      </c>
      <c r="AB3077" s="49">
        <f t="shared" ca="1" si="390"/>
        <v>5</v>
      </c>
      <c r="AC3077" s="49" t="str">
        <f t="shared" ca="1" si="391"/>
        <v>N</v>
      </c>
    </row>
    <row r="3078" spans="1:29" x14ac:dyDescent="0.25">
      <c r="A3078">
        <v>1375</v>
      </c>
      <c r="B3078" s="9">
        <v>43581</v>
      </c>
      <c r="C3078" s="50" t="str">
        <f t="shared" si="384"/>
        <v>N</v>
      </c>
      <c r="D3078" s="52">
        <f>_xlfn.XLOOKUP(B3078,Cal_Date!B:B,Cal_Date!A:A,0)</f>
        <v>4</v>
      </c>
      <c r="E3078">
        <v>2019</v>
      </c>
      <c r="F3078" t="s">
        <v>125</v>
      </c>
      <c r="G3078" t="s">
        <v>129</v>
      </c>
      <c r="H3078" t="s">
        <v>11</v>
      </c>
      <c r="I3078" t="s">
        <v>11</v>
      </c>
      <c r="J3078" t="s">
        <v>15</v>
      </c>
      <c r="K3078" t="s">
        <v>42</v>
      </c>
      <c r="L3078">
        <v>1</v>
      </c>
      <c r="M3078">
        <v>1008</v>
      </c>
      <c r="O3078" t="s">
        <v>28</v>
      </c>
      <c r="R3078" t="s">
        <v>44</v>
      </c>
      <c r="S3078" s="49" t="str">
        <f t="shared" si="385"/>
        <v>Card</v>
      </c>
      <c r="T3078" s="3">
        <v>0.03</v>
      </c>
      <c r="U3078" s="2">
        <v>2.7225000000000001</v>
      </c>
      <c r="V3078" s="2">
        <v>0.87</v>
      </c>
      <c r="W3078" s="54">
        <f>_xlfn.XLOOKUP(M3078,Market!A:A,Market!F:F,0)</f>
        <v>8.8999999999999996E-2</v>
      </c>
      <c r="X3078" s="55">
        <f t="shared" si="386"/>
        <v>8.1674999999999998E-2</v>
      </c>
      <c r="Y3078" s="55">
        <f t="shared" si="387"/>
        <v>1.8525</v>
      </c>
      <c r="Z3078" s="54">
        <f t="shared" si="388"/>
        <v>0.68044077134986225</v>
      </c>
      <c r="AA3078" s="49" t="str">
        <f t="shared" ca="1" si="389"/>
        <v>N</v>
      </c>
      <c r="AB3078" s="49">
        <f t="shared" ca="1" si="390"/>
        <v>5</v>
      </c>
      <c r="AC3078" s="49" t="str">
        <f t="shared" ca="1" si="391"/>
        <v>N</v>
      </c>
    </row>
    <row r="3079" spans="1:29" x14ac:dyDescent="0.25">
      <c r="A3079">
        <v>1376</v>
      </c>
      <c r="B3079" s="9">
        <v>43581</v>
      </c>
      <c r="C3079" s="50" t="str">
        <f t="shared" si="384"/>
        <v>N</v>
      </c>
      <c r="D3079" s="52">
        <f>_xlfn.XLOOKUP(B3079,Cal_Date!B:B,Cal_Date!A:A,0)</f>
        <v>4</v>
      </c>
      <c r="E3079">
        <v>2019</v>
      </c>
      <c r="F3079" t="s">
        <v>125</v>
      </c>
      <c r="G3079" t="s">
        <v>129</v>
      </c>
      <c r="H3079" t="s">
        <v>11</v>
      </c>
      <c r="I3079" t="s">
        <v>11</v>
      </c>
      <c r="J3079" t="s">
        <v>15</v>
      </c>
      <c r="K3079" t="s">
        <v>42</v>
      </c>
      <c r="L3079">
        <v>2</v>
      </c>
      <c r="M3079">
        <v>1009</v>
      </c>
      <c r="O3079" t="s">
        <v>28</v>
      </c>
      <c r="R3079" t="s">
        <v>44</v>
      </c>
      <c r="S3079" s="49" t="str">
        <f t="shared" si="385"/>
        <v>Card</v>
      </c>
      <c r="T3079" s="3">
        <v>0.03</v>
      </c>
      <c r="U3079" s="2">
        <v>5.4450000000000003</v>
      </c>
      <c r="V3079" s="2">
        <v>1.74</v>
      </c>
      <c r="W3079" s="54">
        <f>_xlfn.XLOOKUP(M3079,Market!A:A,Market!F:F,0)</f>
        <v>8.8999999999999996E-2</v>
      </c>
      <c r="X3079" s="55">
        <f t="shared" si="386"/>
        <v>0.16335</v>
      </c>
      <c r="Y3079" s="55">
        <f t="shared" si="387"/>
        <v>3.7050000000000001</v>
      </c>
      <c r="Z3079" s="54">
        <f t="shared" si="388"/>
        <v>0.68044077134986225</v>
      </c>
      <c r="AA3079" s="49" t="str">
        <f t="shared" ca="1" si="389"/>
        <v>N</v>
      </c>
      <c r="AB3079" s="49">
        <f t="shared" ca="1" si="390"/>
        <v>5</v>
      </c>
      <c r="AC3079" s="49" t="str">
        <f t="shared" ca="1" si="391"/>
        <v>N</v>
      </c>
    </row>
    <row r="3080" spans="1:29" x14ac:dyDescent="0.25">
      <c r="A3080">
        <v>1377</v>
      </c>
      <c r="B3080" s="9">
        <v>43581</v>
      </c>
      <c r="C3080" s="50" t="str">
        <f t="shared" si="384"/>
        <v>N</v>
      </c>
      <c r="D3080" s="52">
        <f>_xlfn.XLOOKUP(B3080,Cal_Date!B:B,Cal_Date!A:A,0)</f>
        <v>4</v>
      </c>
      <c r="E3080">
        <v>2019</v>
      </c>
      <c r="F3080" t="s">
        <v>125</v>
      </c>
      <c r="G3080" t="s">
        <v>129</v>
      </c>
      <c r="H3080" t="s">
        <v>48</v>
      </c>
      <c r="I3080" t="s">
        <v>18</v>
      </c>
      <c r="J3080" t="s">
        <v>10</v>
      </c>
      <c r="K3080" t="s">
        <v>43</v>
      </c>
      <c r="L3080">
        <v>1</v>
      </c>
      <c r="M3080">
        <v>1006</v>
      </c>
      <c r="O3080" t="s">
        <v>28</v>
      </c>
      <c r="R3080" t="s">
        <v>44</v>
      </c>
      <c r="S3080" s="49" t="str">
        <f t="shared" si="385"/>
        <v>Card</v>
      </c>
      <c r="T3080" s="3">
        <v>0.03</v>
      </c>
      <c r="U3080" s="2">
        <v>7.6229999999999993</v>
      </c>
      <c r="V3080" s="2">
        <v>1.46</v>
      </c>
      <c r="W3080" s="54">
        <f>_xlfn.XLOOKUP(M3080,Market!A:A,Market!F:F,0)</f>
        <v>8.8999999999999996E-2</v>
      </c>
      <c r="X3080" s="55">
        <f t="shared" si="386"/>
        <v>0.22868999999999998</v>
      </c>
      <c r="Y3080" s="55">
        <f t="shared" si="387"/>
        <v>6.1629999999999994</v>
      </c>
      <c r="Z3080" s="54">
        <f t="shared" si="388"/>
        <v>0.80847435392889933</v>
      </c>
      <c r="AA3080" s="49" t="str">
        <f t="shared" ca="1" si="389"/>
        <v>N</v>
      </c>
      <c r="AB3080" s="49">
        <f t="shared" ca="1" si="390"/>
        <v>5</v>
      </c>
      <c r="AC3080" s="49" t="str">
        <f t="shared" ca="1" si="391"/>
        <v>N</v>
      </c>
    </row>
    <row r="3081" spans="1:29" x14ac:dyDescent="0.25">
      <c r="A3081">
        <v>1378</v>
      </c>
      <c r="B3081" s="9">
        <v>43581</v>
      </c>
      <c r="C3081" s="50" t="str">
        <f t="shared" si="384"/>
        <v>N</v>
      </c>
      <c r="D3081" s="52">
        <f>_xlfn.XLOOKUP(B3081,Cal_Date!B:B,Cal_Date!A:A,0)</f>
        <v>4</v>
      </c>
      <c r="E3081">
        <v>2019</v>
      </c>
      <c r="F3081" t="s">
        <v>125</v>
      </c>
      <c r="G3081" t="s">
        <v>129</v>
      </c>
      <c r="H3081" t="s">
        <v>48</v>
      </c>
      <c r="I3081" t="s">
        <v>18</v>
      </c>
      <c r="J3081" t="s">
        <v>10</v>
      </c>
      <c r="K3081" t="s">
        <v>43</v>
      </c>
      <c r="L3081">
        <v>1</v>
      </c>
      <c r="M3081">
        <v>1007</v>
      </c>
      <c r="O3081" t="s">
        <v>28</v>
      </c>
      <c r="R3081" t="s">
        <v>44</v>
      </c>
      <c r="S3081" s="49" t="str">
        <f t="shared" si="385"/>
        <v>Card</v>
      </c>
      <c r="T3081" s="3">
        <v>0.03</v>
      </c>
      <c r="U3081" s="2">
        <v>7.6229999999999993</v>
      </c>
      <c r="V3081" s="2">
        <v>1.46</v>
      </c>
      <c r="W3081" s="54">
        <f>_xlfn.XLOOKUP(M3081,Market!A:A,Market!F:F,0)</f>
        <v>8.8999999999999996E-2</v>
      </c>
      <c r="X3081" s="55">
        <f t="shared" si="386"/>
        <v>0.22868999999999998</v>
      </c>
      <c r="Y3081" s="55">
        <f t="shared" si="387"/>
        <v>6.1629999999999994</v>
      </c>
      <c r="Z3081" s="54">
        <f t="shared" si="388"/>
        <v>0.80847435392889933</v>
      </c>
      <c r="AA3081" s="49" t="str">
        <f t="shared" ca="1" si="389"/>
        <v>N</v>
      </c>
      <c r="AB3081" s="49">
        <f t="shared" ca="1" si="390"/>
        <v>5</v>
      </c>
      <c r="AC3081" s="49" t="str">
        <f t="shared" ca="1" si="391"/>
        <v>N</v>
      </c>
    </row>
    <row r="3082" spans="1:29" x14ac:dyDescent="0.25">
      <c r="A3082">
        <v>1379</v>
      </c>
      <c r="B3082" s="9">
        <v>43581</v>
      </c>
      <c r="C3082" s="50" t="str">
        <f t="shared" si="384"/>
        <v>N</v>
      </c>
      <c r="D3082" s="52">
        <f>_xlfn.XLOOKUP(B3082,Cal_Date!B:B,Cal_Date!A:A,0)</f>
        <v>4</v>
      </c>
      <c r="E3082">
        <v>2019</v>
      </c>
      <c r="F3082" t="s">
        <v>125</v>
      </c>
      <c r="G3082" t="s">
        <v>129</v>
      </c>
      <c r="H3082" t="s">
        <v>11</v>
      </c>
      <c r="I3082" t="s">
        <v>11</v>
      </c>
      <c r="J3082" t="s">
        <v>15</v>
      </c>
      <c r="K3082" t="s">
        <v>42</v>
      </c>
      <c r="L3082">
        <v>1</v>
      </c>
      <c r="M3082">
        <v>1007</v>
      </c>
      <c r="O3082" t="s">
        <v>28</v>
      </c>
      <c r="R3082" t="s">
        <v>44</v>
      </c>
      <c r="S3082" s="49" t="str">
        <f t="shared" si="385"/>
        <v>Card</v>
      </c>
      <c r="T3082" s="3">
        <v>0.03</v>
      </c>
      <c r="U3082" s="2">
        <v>2.7225000000000001</v>
      </c>
      <c r="V3082" s="2">
        <v>0.87</v>
      </c>
      <c r="W3082" s="54">
        <f>_xlfn.XLOOKUP(M3082,Market!A:A,Market!F:F,0)</f>
        <v>8.8999999999999996E-2</v>
      </c>
      <c r="X3082" s="55">
        <f t="shared" si="386"/>
        <v>8.1674999999999998E-2</v>
      </c>
      <c r="Y3082" s="55">
        <f t="shared" si="387"/>
        <v>1.8525</v>
      </c>
      <c r="Z3082" s="54">
        <f t="shared" si="388"/>
        <v>0.68044077134986225</v>
      </c>
      <c r="AA3082" s="49" t="str">
        <f t="shared" ca="1" si="389"/>
        <v>N</v>
      </c>
      <c r="AB3082" s="49">
        <f t="shared" ca="1" si="390"/>
        <v>5</v>
      </c>
      <c r="AC3082" s="49" t="str">
        <f t="shared" ca="1" si="391"/>
        <v>N</v>
      </c>
    </row>
    <row r="3083" spans="1:29" x14ac:dyDescent="0.25">
      <c r="A3083">
        <v>1380</v>
      </c>
      <c r="B3083" s="9">
        <v>43581</v>
      </c>
      <c r="C3083" s="50" t="str">
        <f t="shared" si="384"/>
        <v>N</v>
      </c>
      <c r="D3083" s="52">
        <f>_xlfn.XLOOKUP(B3083,Cal_Date!B:B,Cal_Date!A:A,0)</f>
        <v>4</v>
      </c>
      <c r="E3083">
        <v>2019</v>
      </c>
      <c r="F3083" t="s">
        <v>125</v>
      </c>
      <c r="G3083" t="s">
        <v>129</v>
      </c>
      <c r="H3083" t="s">
        <v>14</v>
      </c>
      <c r="I3083" t="s">
        <v>18</v>
      </c>
      <c r="J3083" t="s">
        <v>15</v>
      </c>
      <c r="K3083" t="s">
        <v>43</v>
      </c>
      <c r="L3083">
        <v>1</v>
      </c>
      <c r="M3083">
        <v>1007</v>
      </c>
      <c r="O3083" t="s">
        <v>28</v>
      </c>
      <c r="R3083" t="s">
        <v>44</v>
      </c>
      <c r="S3083" s="49" t="str">
        <f t="shared" si="385"/>
        <v>Card</v>
      </c>
      <c r="T3083" s="3">
        <v>0.03</v>
      </c>
      <c r="U3083" s="2">
        <v>7.0785</v>
      </c>
      <c r="V3083" s="2">
        <v>2.1</v>
      </c>
      <c r="W3083" s="54">
        <f>_xlfn.XLOOKUP(M3083,Market!A:A,Market!F:F,0)</f>
        <v>8.8999999999999996E-2</v>
      </c>
      <c r="X3083" s="55">
        <f t="shared" si="386"/>
        <v>0.21235499999999999</v>
      </c>
      <c r="Y3083" s="55">
        <f t="shared" si="387"/>
        <v>4.9785000000000004</v>
      </c>
      <c r="Z3083" s="54">
        <f t="shared" si="388"/>
        <v>0.70332697605424888</v>
      </c>
      <c r="AA3083" s="49" t="str">
        <f t="shared" ca="1" si="389"/>
        <v>N</v>
      </c>
      <c r="AB3083" s="49">
        <f t="shared" ca="1" si="390"/>
        <v>5</v>
      </c>
      <c r="AC3083" s="49" t="str">
        <f t="shared" ca="1" si="391"/>
        <v>N</v>
      </c>
    </row>
    <row r="3084" spans="1:29" x14ac:dyDescent="0.25">
      <c r="A3084">
        <v>1381</v>
      </c>
      <c r="B3084" s="9">
        <v>43581</v>
      </c>
      <c r="C3084" s="50" t="str">
        <f t="shared" si="384"/>
        <v>N</v>
      </c>
      <c r="D3084" s="52">
        <f>_xlfn.XLOOKUP(B3084,Cal_Date!B:B,Cal_Date!A:A,0)</f>
        <v>4</v>
      </c>
      <c r="E3084">
        <v>2019</v>
      </c>
      <c r="F3084" t="s">
        <v>125</v>
      </c>
      <c r="G3084" t="s">
        <v>129</v>
      </c>
      <c r="H3084" t="s">
        <v>11</v>
      </c>
      <c r="I3084" t="s">
        <v>13</v>
      </c>
      <c r="J3084" t="s">
        <v>15</v>
      </c>
      <c r="K3084" t="s">
        <v>42</v>
      </c>
      <c r="L3084">
        <v>1</v>
      </c>
      <c r="M3084">
        <v>1005</v>
      </c>
      <c r="O3084" t="s">
        <v>25</v>
      </c>
      <c r="R3084" t="s">
        <v>44</v>
      </c>
      <c r="S3084" s="49" t="str">
        <f t="shared" si="385"/>
        <v>Card</v>
      </c>
      <c r="T3084" s="3">
        <v>0.03</v>
      </c>
      <c r="U3084" s="2">
        <v>2.7225000000000001</v>
      </c>
      <c r="V3084" s="2">
        <v>1.42</v>
      </c>
      <c r="W3084" s="54">
        <f>_xlfn.XLOOKUP(M3084,Market!A:A,Market!F:F,0)</f>
        <v>8.8999999999999996E-2</v>
      </c>
      <c r="X3084" s="55">
        <f t="shared" si="386"/>
        <v>8.1674999999999998E-2</v>
      </c>
      <c r="Y3084" s="55">
        <f t="shared" si="387"/>
        <v>1.3025000000000002</v>
      </c>
      <c r="Z3084" s="54">
        <f t="shared" si="388"/>
        <v>0.47842056932966032</v>
      </c>
      <c r="AA3084" s="49" t="str">
        <f t="shared" ca="1" si="389"/>
        <v>N</v>
      </c>
      <c r="AB3084" s="49">
        <f t="shared" ca="1" si="390"/>
        <v>5</v>
      </c>
      <c r="AC3084" s="49" t="str">
        <f t="shared" ca="1" si="391"/>
        <v>N</v>
      </c>
    </row>
    <row r="3085" spans="1:29" x14ac:dyDescent="0.25">
      <c r="A3085">
        <v>1382</v>
      </c>
      <c r="B3085" s="9">
        <v>43581</v>
      </c>
      <c r="C3085" s="50" t="str">
        <f t="shared" si="384"/>
        <v>N</v>
      </c>
      <c r="D3085" s="52">
        <f>_xlfn.XLOOKUP(B3085,Cal_Date!B:B,Cal_Date!A:A,0)</f>
        <v>4</v>
      </c>
      <c r="E3085">
        <v>2019</v>
      </c>
      <c r="F3085" t="s">
        <v>125</v>
      </c>
      <c r="G3085" t="s">
        <v>129</v>
      </c>
      <c r="H3085" t="s">
        <v>11</v>
      </c>
      <c r="I3085" t="s">
        <v>11</v>
      </c>
      <c r="J3085" t="s">
        <v>15</v>
      </c>
      <c r="K3085" t="s">
        <v>42</v>
      </c>
      <c r="L3085">
        <v>2</v>
      </c>
      <c r="M3085">
        <v>1005</v>
      </c>
      <c r="O3085" t="s">
        <v>25</v>
      </c>
      <c r="R3085" t="s">
        <v>44</v>
      </c>
      <c r="S3085" s="49" t="str">
        <f t="shared" si="385"/>
        <v>Card</v>
      </c>
      <c r="T3085" s="3">
        <v>0.03</v>
      </c>
      <c r="U3085" s="2">
        <v>5.4450000000000003</v>
      </c>
      <c r="V3085" s="2">
        <v>1.74</v>
      </c>
      <c r="W3085" s="54">
        <f>_xlfn.XLOOKUP(M3085,Market!A:A,Market!F:F,0)</f>
        <v>8.8999999999999996E-2</v>
      </c>
      <c r="X3085" s="55">
        <f t="shared" si="386"/>
        <v>0.16335</v>
      </c>
      <c r="Y3085" s="55">
        <f t="shared" si="387"/>
        <v>3.7050000000000001</v>
      </c>
      <c r="Z3085" s="54">
        <f t="shared" si="388"/>
        <v>0.68044077134986225</v>
      </c>
      <c r="AA3085" s="49" t="str">
        <f t="shared" ca="1" si="389"/>
        <v>N</v>
      </c>
      <c r="AB3085" s="49">
        <f t="shared" ca="1" si="390"/>
        <v>5</v>
      </c>
      <c r="AC3085" s="49" t="str">
        <f t="shared" ca="1" si="391"/>
        <v>N</v>
      </c>
    </row>
    <row r="3086" spans="1:29" x14ac:dyDescent="0.25">
      <c r="A3086">
        <v>1383</v>
      </c>
      <c r="B3086" s="9">
        <v>43581</v>
      </c>
      <c r="C3086" s="50" t="str">
        <f t="shared" si="384"/>
        <v>N</v>
      </c>
      <c r="D3086" s="52">
        <f>_xlfn.XLOOKUP(B3086,Cal_Date!B:B,Cal_Date!A:A,0)</f>
        <v>4</v>
      </c>
      <c r="E3086">
        <v>2019</v>
      </c>
      <c r="F3086" t="s">
        <v>125</v>
      </c>
      <c r="G3086" t="s">
        <v>129</v>
      </c>
      <c r="H3086" t="s">
        <v>48</v>
      </c>
      <c r="I3086" t="s">
        <v>18</v>
      </c>
      <c r="J3086" t="s">
        <v>10</v>
      </c>
      <c r="K3086" t="s">
        <v>43</v>
      </c>
      <c r="L3086">
        <v>2</v>
      </c>
      <c r="M3086">
        <v>1002</v>
      </c>
      <c r="O3086" t="s">
        <v>28</v>
      </c>
      <c r="R3086" t="s">
        <v>44</v>
      </c>
      <c r="S3086" s="49" t="str">
        <f t="shared" si="385"/>
        <v>Card</v>
      </c>
      <c r="T3086" s="3">
        <v>0.03</v>
      </c>
      <c r="U3086" s="2">
        <v>14.84</v>
      </c>
      <c r="V3086" s="2">
        <v>2.92</v>
      </c>
      <c r="W3086" s="54">
        <f>_xlfn.XLOOKUP(M3086,Market!A:A,Market!F:F,0)</f>
        <v>0.06</v>
      </c>
      <c r="X3086" s="55">
        <f t="shared" si="386"/>
        <v>0.44519999999999998</v>
      </c>
      <c r="Y3086" s="55">
        <f t="shared" si="387"/>
        <v>11.92</v>
      </c>
      <c r="Z3086" s="54">
        <f t="shared" si="388"/>
        <v>0.80323450134770891</v>
      </c>
      <c r="AA3086" s="49" t="str">
        <f t="shared" ca="1" si="389"/>
        <v>N</v>
      </c>
      <c r="AB3086" s="49">
        <f t="shared" ca="1" si="390"/>
        <v>5</v>
      </c>
      <c r="AC3086" s="49" t="str">
        <f t="shared" ca="1" si="391"/>
        <v>N</v>
      </c>
    </row>
    <row r="3087" spans="1:29" x14ac:dyDescent="0.25">
      <c r="A3087">
        <v>1384</v>
      </c>
      <c r="B3087" s="9">
        <v>43581</v>
      </c>
      <c r="C3087" s="50" t="str">
        <f t="shared" si="384"/>
        <v>N</v>
      </c>
      <c r="D3087" s="52">
        <f>_xlfn.XLOOKUP(B3087,Cal_Date!B:B,Cal_Date!A:A,0)</f>
        <v>4</v>
      </c>
      <c r="E3087">
        <v>2019</v>
      </c>
      <c r="F3087" t="s">
        <v>125</v>
      </c>
      <c r="G3087" t="s">
        <v>129</v>
      </c>
      <c r="H3087" t="s">
        <v>48</v>
      </c>
      <c r="I3087" t="s">
        <v>18</v>
      </c>
      <c r="J3087" t="s">
        <v>10</v>
      </c>
      <c r="K3087" t="s">
        <v>43</v>
      </c>
      <c r="L3087">
        <v>1</v>
      </c>
      <c r="M3087">
        <v>1004</v>
      </c>
      <c r="O3087" t="s">
        <v>28</v>
      </c>
      <c r="R3087" t="s">
        <v>44</v>
      </c>
      <c r="S3087" s="49" t="str">
        <f t="shared" si="385"/>
        <v>Card</v>
      </c>
      <c r="T3087" s="3">
        <v>0.03</v>
      </c>
      <c r="U3087" s="2">
        <v>7.42</v>
      </c>
      <c r="V3087" s="2">
        <v>1.46</v>
      </c>
      <c r="W3087" s="54">
        <f>_xlfn.XLOOKUP(M3087,Market!A:A,Market!F:F,0)</f>
        <v>0.06</v>
      </c>
      <c r="X3087" s="55">
        <f t="shared" si="386"/>
        <v>0.22259999999999999</v>
      </c>
      <c r="Y3087" s="55">
        <f t="shared" si="387"/>
        <v>5.96</v>
      </c>
      <c r="Z3087" s="54">
        <f t="shared" si="388"/>
        <v>0.80323450134770891</v>
      </c>
      <c r="AA3087" s="49" t="str">
        <f t="shared" ca="1" si="389"/>
        <v>N</v>
      </c>
      <c r="AB3087" s="49">
        <f t="shared" ca="1" si="390"/>
        <v>5</v>
      </c>
      <c r="AC3087" s="49" t="str">
        <f t="shared" ca="1" si="391"/>
        <v>N</v>
      </c>
    </row>
    <row r="3088" spans="1:29" x14ac:dyDescent="0.25">
      <c r="A3088">
        <v>1385</v>
      </c>
      <c r="B3088" s="9">
        <v>43581</v>
      </c>
      <c r="C3088" s="50" t="str">
        <f t="shared" si="384"/>
        <v>N</v>
      </c>
      <c r="D3088" s="52">
        <f>_xlfn.XLOOKUP(B3088,Cal_Date!B:B,Cal_Date!A:A,0)</f>
        <v>4</v>
      </c>
      <c r="E3088">
        <v>2019</v>
      </c>
      <c r="F3088" t="s">
        <v>125</v>
      </c>
      <c r="G3088" t="s">
        <v>129</v>
      </c>
      <c r="H3088" t="s">
        <v>14</v>
      </c>
      <c r="I3088" t="s">
        <v>18</v>
      </c>
      <c r="J3088" t="s">
        <v>15</v>
      </c>
      <c r="K3088" t="s">
        <v>43</v>
      </c>
      <c r="L3088">
        <v>1</v>
      </c>
      <c r="M3088">
        <v>1005</v>
      </c>
      <c r="O3088" t="s">
        <v>25</v>
      </c>
      <c r="R3088" t="s">
        <v>44</v>
      </c>
      <c r="S3088" s="49" t="str">
        <f t="shared" si="385"/>
        <v>Card</v>
      </c>
      <c r="T3088" s="3">
        <v>0.03</v>
      </c>
      <c r="U3088" s="2">
        <v>7.0785</v>
      </c>
      <c r="V3088" s="2">
        <v>2.1</v>
      </c>
      <c r="W3088" s="54">
        <f>_xlfn.XLOOKUP(M3088,Market!A:A,Market!F:F,0)</f>
        <v>8.8999999999999996E-2</v>
      </c>
      <c r="X3088" s="55">
        <f t="shared" si="386"/>
        <v>0.21235499999999999</v>
      </c>
      <c r="Y3088" s="55">
        <f t="shared" si="387"/>
        <v>4.9785000000000004</v>
      </c>
      <c r="Z3088" s="54">
        <f t="shared" si="388"/>
        <v>0.70332697605424888</v>
      </c>
      <c r="AA3088" s="49" t="str">
        <f t="shared" ca="1" si="389"/>
        <v>N</v>
      </c>
      <c r="AB3088" s="49">
        <f t="shared" ca="1" si="390"/>
        <v>5</v>
      </c>
      <c r="AC3088" s="49" t="str">
        <f t="shared" ca="1" si="391"/>
        <v>N</v>
      </c>
    </row>
    <row r="3089" spans="1:29" x14ac:dyDescent="0.25">
      <c r="A3089">
        <v>1386</v>
      </c>
      <c r="B3089" s="9">
        <v>43581</v>
      </c>
      <c r="C3089" s="50" t="str">
        <f t="shared" si="384"/>
        <v>N</v>
      </c>
      <c r="D3089" s="52">
        <f>_xlfn.XLOOKUP(B3089,Cal_Date!B:B,Cal_Date!A:A,0)</f>
        <v>4</v>
      </c>
      <c r="E3089">
        <v>2019</v>
      </c>
      <c r="F3089" t="s">
        <v>125</v>
      </c>
      <c r="G3089" t="s">
        <v>129</v>
      </c>
      <c r="H3089" t="s">
        <v>11</v>
      </c>
      <c r="I3089" t="s">
        <v>11</v>
      </c>
      <c r="J3089" t="s">
        <v>15</v>
      </c>
      <c r="K3089" t="s">
        <v>42</v>
      </c>
      <c r="L3089">
        <v>1</v>
      </c>
      <c r="M3089">
        <v>1001</v>
      </c>
      <c r="O3089" t="s">
        <v>25</v>
      </c>
      <c r="R3089" t="s">
        <v>44</v>
      </c>
      <c r="S3089" s="49" t="str">
        <f t="shared" si="385"/>
        <v>Card</v>
      </c>
      <c r="T3089" s="3">
        <v>0.03</v>
      </c>
      <c r="U3089" s="2">
        <v>2.6500000000000004</v>
      </c>
      <c r="V3089" s="2">
        <v>0.87</v>
      </c>
      <c r="W3089" s="54">
        <f>_xlfn.XLOOKUP(M3089,Market!A:A,Market!F:F,0)</f>
        <v>0.06</v>
      </c>
      <c r="X3089" s="55">
        <f t="shared" si="386"/>
        <v>7.9500000000000001E-2</v>
      </c>
      <c r="Y3089" s="55">
        <f t="shared" si="387"/>
        <v>1.7800000000000002</v>
      </c>
      <c r="Z3089" s="54">
        <f t="shared" si="388"/>
        <v>0.67169811320754713</v>
      </c>
      <c r="AA3089" s="49" t="str">
        <f t="shared" ca="1" si="389"/>
        <v>N</v>
      </c>
      <c r="AB3089" s="49">
        <f t="shared" ca="1" si="390"/>
        <v>5</v>
      </c>
      <c r="AC3089" s="49" t="str">
        <f t="shared" ca="1" si="391"/>
        <v>N</v>
      </c>
    </row>
    <row r="3090" spans="1:29" x14ac:dyDescent="0.25">
      <c r="A3090">
        <v>1387</v>
      </c>
      <c r="B3090" s="9">
        <v>43581</v>
      </c>
      <c r="C3090" s="50" t="str">
        <f t="shared" si="384"/>
        <v>N</v>
      </c>
      <c r="D3090" s="52">
        <f>_xlfn.XLOOKUP(B3090,Cal_Date!B:B,Cal_Date!A:A,0)</f>
        <v>4</v>
      </c>
      <c r="E3090">
        <v>2019</v>
      </c>
      <c r="F3090" t="s">
        <v>125</v>
      </c>
      <c r="G3090" t="s">
        <v>129</v>
      </c>
      <c r="H3090" t="s">
        <v>11</v>
      </c>
      <c r="I3090" t="s">
        <v>11</v>
      </c>
      <c r="J3090" t="s">
        <v>15</v>
      </c>
      <c r="K3090" t="s">
        <v>42</v>
      </c>
      <c r="L3090">
        <v>2</v>
      </c>
      <c r="M3090">
        <v>1010</v>
      </c>
      <c r="O3090" t="s">
        <v>25</v>
      </c>
      <c r="R3090" t="s">
        <v>44</v>
      </c>
      <c r="S3090" s="49" t="str">
        <f t="shared" si="385"/>
        <v>Card</v>
      </c>
      <c r="T3090" s="3">
        <v>0.03</v>
      </c>
      <c r="U3090" s="2">
        <v>5.4</v>
      </c>
      <c r="V3090" s="2">
        <v>1.74</v>
      </c>
      <c r="W3090" s="54">
        <f>_xlfn.XLOOKUP(M3090,Market!A:A,Market!F:F,0)</f>
        <v>0.08</v>
      </c>
      <c r="X3090" s="55">
        <f t="shared" si="386"/>
        <v>0.16200000000000001</v>
      </c>
      <c r="Y3090" s="55">
        <f t="shared" si="387"/>
        <v>3.66</v>
      </c>
      <c r="Z3090" s="54">
        <f t="shared" si="388"/>
        <v>0.67777777777777781</v>
      </c>
      <c r="AA3090" s="49" t="str">
        <f t="shared" ca="1" si="389"/>
        <v>N</v>
      </c>
      <c r="AB3090" s="49">
        <f t="shared" ca="1" si="390"/>
        <v>5</v>
      </c>
      <c r="AC3090" s="49" t="str">
        <f t="shared" ca="1" si="391"/>
        <v>N</v>
      </c>
    </row>
    <row r="3091" spans="1:29" x14ac:dyDescent="0.25">
      <c r="A3091">
        <v>1388</v>
      </c>
      <c r="B3091" s="9">
        <v>43581</v>
      </c>
      <c r="C3091" s="50" t="str">
        <f t="shared" si="384"/>
        <v>N</v>
      </c>
      <c r="D3091" s="52">
        <f>_xlfn.XLOOKUP(B3091,Cal_Date!B:B,Cal_Date!A:A,0)</f>
        <v>4</v>
      </c>
      <c r="E3091">
        <v>2019</v>
      </c>
      <c r="F3091" t="s">
        <v>125</v>
      </c>
      <c r="G3091" t="s">
        <v>129</v>
      </c>
      <c r="H3091" t="s">
        <v>11</v>
      </c>
      <c r="I3091" t="s">
        <v>11</v>
      </c>
      <c r="J3091" t="s">
        <v>15</v>
      </c>
      <c r="K3091" t="s">
        <v>42</v>
      </c>
      <c r="L3091">
        <v>1</v>
      </c>
      <c r="M3091">
        <v>1011</v>
      </c>
      <c r="O3091" t="s">
        <v>25</v>
      </c>
      <c r="R3091" t="s">
        <v>44</v>
      </c>
      <c r="S3091" s="49" t="str">
        <f t="shared" si="385"/>
        <v>Card</v>
      </c>
      <c r="T3091" s="3">
        <v>0.03</v>
      </c>
      <c r="U3091" s="2">
        <v>2.6500000000000004</v>
      </c>
      <c r="V3091" s="2">
        <v>0.87</v>
      </c>
      <c r="W3091" s="54">
        <f>_xlfn.XLOOKUP(M3091,Market!A:A,Market!F:F,0)</f>
        <v>0.06</v>
      </c>
      <c r="X3091" s="55">
        <f t="shared" si="386"/>
        <v>7.9500000000000001E-2</v>
      </c>
      <c r="Y3091" s="55">
        <f t="shared" si="387"/>
        <v>1.7800000000000002</v>
      </c>
      <c r="Z3091" s="54">
        <f t="shared" si="388"/>
        <v>0.67169811320754713</v>
      </c>
      <c r="AA3091" s="49" t="str">
        <f t="shared" ca="1" si="389"/>
        <v>N</v>
      </c>
      <c r="AB3091" s="49">
        <f t="shared" ca="1" si="390"/>
        <v>5</v>
      </c>
      <c r="AC3091" s="49" t="str">
        <f t="shared" ca="1" si="391"/>
        <v>N</v>
      </c>
    </row>
    <row r="3092" spans="1:29" x14ac:dyDescent="0.25">
      <c r="A3092">
        <v>1389</v>
      </c>
      <c r="B3092" s="9">
        <v>43581</v>
      </c>
      <c r="C3092" s="50" t="str">
        <f t="shared" si="384"/>
        <v>N</v>
      </c>
      <c r="D3092" s="52">
        <f>_xlfn.XLOOKUP(B3092,Cal_Date!B:B,Cal_Date!A:A,0)</f>
        <v>4</v>
      </c>
      <c r="E3092">
        <v>2019</v>
      </c>
      <c r="F3092" t="s">
        <v>125</v>
      </c>
      <c r="G3092" t="s">
        <v>129</v>
      </c>
      <c r="H3092" t="s">
        <v>11</v>
      </c>
      <c r="I3092" t="s">
        <v>13</v>
      </c>
      <c r="J3092" t="s">
        <v>15</v>
      </c>
      <c r="K3092" t="s">
        <v>42</v>
      </c>
      <c r="L3092">
        <v>2</v>
      </c>
      <c r="M3092">
        <v>1011</v>
      </c>
      <c r="O3092" t="s">
        <v>25</v>
      </c>
      <c r="R3092" t="s">
        <v>44</v>
      </c>
      <c r="S3092" s="49" t="str">
        <f t="shared" si="385"/>
        <v>Card</v>
      </c>
      <c r="T3092" s="3">
        <v>0.03</v>
      </c>
      <c r="U3092" s="2">
        <v>5.3000000000000007</v>
      </c>
      <c r="V3092" s="2">
        <v>2.84</v>
      </c>
      <c r="W3092" s="54">
        <f>_xlfn.XLOOKUP(M3092,Market!A:A,Market!F:F,0)</f>
        <v>0.06</v>
      </c>
      <c r="X3092" s="55">
        <f t="shared" si="386"/>
        <v>0.159</v>
      </c>
      <c r="Y3092" s="55">
        <f t="shared" si="387"/>
        <v>2.4600000000000009</v>
      </c>
      <c r="Z3092" s="54">
        <f t="shared" si="388"/>
        <v>0.46415094339622653</v>
      </c>
      <c r="AA3092" s="49" t="str">
        <f t="shared" ca="1" si="389"/>
        <v>N</v>
      </c>
      <c r="AB3092" s="49">
        <f t="shared" ca="1" si="390"/>
        <v>5</v>
      </c>
      <c r="AC3092" s="49" t="str">
        <f t="shared" ca="1" si="391"/>
        <v>N</v>
      </c>
    </row>
    <row r="3093" spans="1:29" x14ac:dyDescent="0.25">
      <c r="A3093">
        <v>1390</v>
      </c>
      <c r="B3093" s="9">
        <v>43581</v>
      </c>
      <c r="C3093" s="50" t="str">
        <f t="shared" si="384"/>
        <v>N</v>
      </c>
      <c r="D3093" s="52">
        <f>_xlfn.XLOOKUP(B3093,Cal_Date!B:B,Cal_Date!A:A,0)</f>
        <v>4</v>
      </c>
      <c r="E3093">
        <v>2019</v>
      </c>
      <c r="F3093" t="s">
        <v>125</v>
      </c>
      <c r="G3093" t="s">
        <v>129</v>
      </c>
      <c r="H3093" t="s">
        <v>11</v>
      </c>
      <c r="I3093" t="s">
        <v>11</v>
      </c>
      <c r="J3093" t="s">
        <v>15</v>
      </c>
      <c r="K3093" t="s">
        <v>42</v>
      </c>
      <c r="L3093">
        <v>1</v>
      </c>
      <c r="M3093">
        <v>1001</v>
      </c>
      <c r="O3093" t="s">
        <v>25</v>
      </c>
      <c r="R3093" t="s">
        <v>44</v>
      </c>
      <c r="S3093" s="49" t="str">
        <f t="shared" si="385"/>
        <v>Card</v>
      </c>
      <c r="T3093" s="3">
        <v>0.03</v>
      </c>
      <c r="U3093" s="2">
        <v>2.6500000000000004</v>
      </c>
      <c r="V3093" s="2">
        <v>0.87</v>
      </c>
      <c r="W3093" s="54">
        <f>_xlfn.XLOOKUP(M3093,Market!A:A,Market!F:F,0)</f>
        <v>0.06</v>
      </c>
      <c r="X3093" s="55">
        <f t="shared" si="386"/>
        <v>7.9500000000000001E-2</v>
      </c>
      <c r="Y3093" s="55">
        <f t="shared" si="387"/>
        <v>1.7800000000000002</v>
      </c>
      <c r="Z3093" s="54">
        <f t="shared" si="388"/>
        <v>0.67169811320754713</v>
      </c>
      <c r="AA3093" s="49" t="str">
        <f t="shared" ca="1" si="389"/>
        <v>N</v>
      </c>
      <c r="AB3093" s="49">
        <f t="shared" ca="1" si="390"/>
        <v>5</v>
      </c>
      <c r="AC3093" s="49" t="str">
        <f t="shared" ca="1" si="391"/>
        <v>N</v>
      </c>
    </row>
    <row r="3094" spans="1:29" x14ac:dyDescent="0.25">
      <c r="A3094">
        <v>1391</v>
      </c>
      <c r="B3094" s="9">
        <v>43581</v>
      </c>
      <c r="C3094" s="50" t="str">
        <f t="shared" si="384"/>
        <v>N</v>
      </c>
      <c r="D3094" s="52">
        <f>_xlfn.XLOOKUP(B3094,Cal_Date!B:B,Cal_Date!A:A,0)</f>
        <v>4</v>
      </c>
      <c r="E3094">
        <v>2019</v>
      </c>
      <c r="F3094" t="s">
        <v>125</v>
      </c>
      <c r="G3094" t="s">
        <v>129</v>
      </c>
      <c r="H3094" t="s">
        <v>11</v>
      </c>
      <c r="I3094" t="s">
        <v>11</v>
      </c>
      <c r="J3094" t="s">
        <v>15</v>
      </c>
      <c r="K3094" t="s">
        <v>42</v>
      </c>
      <c r="L3094">
        <v>2</v>
      </c>
      <c r="M3094">
        <v>1003</v>
      </c>
      <c r="O3094" t="s">
        <v>25</v>
      </c>
      <c r="R3094" t="s">
        <v>44</v>
      </c>
      <c r="S3094" s="49" t="str">
        <f t="shared" si="385"/>
        <v>Card</v>
      </c>
      <c r="T3094" s="3">
        <v>0.03</v>
      </c>
      <c r="U3094" s="2">
        <v>5.3000000000000007</v>
      </c>
      <c r="V3094" s="2">
        <v>1.74</v>
      </c>
      <c r="W3094" s="54">
        <f>_xlfn.XLOOKUP(M3094,Market!A:A,Market!F:F,0)</f>
        <v>0.06</v>
      </c>
      <c r="X3094" s="55">
        <f t="shared" si="386"/>
        <v>0.159</v>
      </c>
      <c r="Y3094" s="55">
        <f t="shared" si="387"/>
        <v>3.5600000000000005</v>
      </c>
      <c r="Z3094" s="54">
        <f t="shared" si="388"/>
        <v>0.67169811320754713</v>
      </c>
      <c r="AA3094" s="49" t="str">
        <f t="shared" ca="1" si="389"/>
        <v>N</v>
      </c>
      <c r="AB3094" s="49">
        <f t="shared" ca="1" si="390"/>
        <v>5</v>
      </c>
      <c r="AC3094" s="49" t="str">
        <f t="shared" ca="1" si="391"/>
        <v>N</v>
      </c>
    </row>
    <row r="3095" spans="1:29" x14ac:dyDescent="0.25">
      <c r="A3095">
        <v>1392</v>
      </c>
      <c r="B3095" s="9">
        <v>43581</v>
      </c>
      <c r="C3095" s="50" t="str">
        <f t="shared" si="384"/>
        <v>N</v>
      </c>
      <c r="D3095" s="52">
        <f>_xlfn.XLOOKUP(B3095,Cal_Date!B:B,Cal_Date!A:A,0)</f>
        <v>4</v>
      </c>
      <c r="E3095">
        <v>2019</v>
      </c>
      <c r="F3095" t="s">
        <v>125</v>
      </c>
      <c r="G3095" t="s">
        <v>129</v>
      </c>
      <c r="H3095" t="s">
        <v>14</v>
      </c>
      <c r="I3095" t="s">
        <v>18</v>
      </c>
      <c r="J3095" t="s">
        <v>15</v>
      </c>
      <c r="K3095" t="s">
        <v>43</v>
      </c>
      <c r="L3095">
        <v>1</v>
      </c>
      <c r="M3095">
        <v>1005</v>
      </c>
      <c r="O3095" t="s">
        <v>25</v>
      </c>
      <c r="R3095" t="s">
        <v>44</v>
      </c>
      <c r="S3095" s="49" t="str">
        <f t="shared" si="385"/>
        <v>Card</v>
      </c>
      <c r="T3095" s="3">
        <v>0.03</v>
      </c>
      <c r="U3095" s="2">
        <v>7.6229999999999993</v>
      </c>
      <c r="V3095" s="2">
        <v>2.2200000000000002</v>
      </c>
      <c r="W3095" s="54">
        <f>_xlfn.XLOOKUP(M3095,Market!A:A,Market!F:F,0)</f>
        <v>8.8999999999999996E-2</v>
      </c>
      <c r="X3095" s="55">
        <f t="shared" si="386"/>
        <v>0.22868999999999998</v>
      </c>
      <c r="Y3095" s="55">
        <f t="shared" si="387"/>
        <v>5.4029999999999987</v>
      </c>
      <c r="Z3095" s="54">
        <f t="shared" si="388"/>
        <v>0.7087760724124359</v>
      </c>
      <c r="AA3095" s="49" t="str">
        <f t="shared" ca="1" si="389"/>
        <v>N</v>
      </c>
      <c r="AB3095" s="49">
        <f t="shared" ca="1" si="390"/>
        <v>5</v>
      </c>
      <c r="AC3095" s="49" t="str">
        <f t="shared" ca="1" si="391"/>
        <v>N</v>
      </c>
    </row>
    <row r="3096" spans="1:29" x14ac:dyDescent="0.25">
      <c r="A3096">
        <v>1393</v>
      </c>
      <c r="B3096" s="9">
        <v>43581</v>
      </c>
      <c r="C3096" s="50" t="str">
        <f t="shared" si="384"/>
        <v>N</v>
      </c>
      <c r="D3096" s="52">
        <f>_xlfn.XLOOKUP(B3096,Cal_Date!B:B,Cal_Date!A:A,0)</f>
        <v>4</v>
      </c>
      <c r="E3096">
        <v>2019</v>
      </c>
      <c r="F3096" t="s">
        <v>125</v>
      </c>
      <c r="G3096" t="s">
        <v>129</v>
      </c>
      <c r="H3096" t="s">
        <v>48</v>
      </c>
      <c r="I3096" t="s">
        <v>18</v>
      </c>
      <c r="J3096" t="s">
        <v>10</v>
      </c>
      <c r="K3096" t="s">
        <v>43</v>
      </c>
      <c r="L3096">
        <v>1</v>
      </c>
      <c r="M3096">
        <v>1005</v>
      </c>
      <c r="O3096" t="s">
        <v>25</v>
      </c>
      <c r="R3096" t="s">
        <v>44</v>
      </c>
      <c r="S3096" s="49" t="str">
        <f t="shared" si="385"/>
        <v>Card</v>
      </c>
      <c r="T3096" s="3">
        <v>0.03</v>
      </c>
      <c r="U3096" s="2">
        <v>7.6229999999999993</v>
      </c>
      <c r="V3096" s="2">
        <v>1.46</v>
      </c>
      <c r="W3096" s="54">
        <f>_xlfn.XLOOKUP(M3096,Market!A:A,Market!F:F,0)</f>
        <v>8.8999999999999996E-2</v>
      </c>
      <c r="X3096" s="55">
        <f t="shared" si="386"/>
        <v>0.22868999999999998</v>
      </c>
      <c r="Y3096" s="55">
        <f t="shared" si="387"/>
        <v>6.1629999999999994</v>
      </c>
      <c r="Z3096" s="54">
        <f t="shared" si="388"/>
        <v>0.80847435392889933</v>
      </c>
      <c r="AA3096" s="49" t="str">
        <f t="shared" ca="1" si="389"/>
        <v>N</v>
      </c>
      <c r="AB3096" s="49">
        <f t="shared" ca="1" si="390"/>
        <v>5</v>
      </c>
      <c r="AC3096" s="49" t="str">
        <f t="shared" ca="1" si="391"/>
        <v>N</v>
      </c>
    </row>
    <row r="3097" spans="1:29" x14ac:dyDescent="0.25">
      <c r="A3097">
        <v>1394</v>
      </c>
      <c r="B3097" s="9">
        <v>43581</v>
      </c>
      <c r="C3097" s="50" t="str">
        <f t="shared" si="384"/>
        <v>N</v>
      </c>
      <c r="D3097" s="52">
        <f>_xlfn.XLOOKUP(B3097,Cal_Date!B:B,Cal_Date!A:A,0)</f>
        <v>4</v>
      </c>
      <c r="E3097">
        <v>2019</v>
      </c>
      <c r="F3097" t="s">
        <v>125</v>
      </c>
      <c r="G3097" t="s">
        <v>129</v>
      </c>
      <c r="H3097" t="s">
        <v>48</v>
      </c>
      <c r="I3097" t="s">
        <v>18</v>
      </c>
      <c r="J3097" t="s">
        <v>10</v>
      </c>
      <c r="K3097" t="s">
        <v>43</v>
      </c>
      <c r="L3097">
        <v>1</v>
      </c>
      <c r="M3097">
        <v>1006</v>
      </c>
      <c r="O3097" t="s">
        <v>28</v>
      </c>
      <c r="R3097" t="s">
        <v>44</v>
      </c>
      <c r="S3097" s="49" t="str">
        <f t="shared" si="385"/>
        <v>Card</v>
      </c>
      <c r="T3097" s="3">
        <v>0.03</v>
      </c>
      <c r="U3097" s="2">
        <v>7.6229999999999993</v>
      </c>
      <c r="V3097" s="2">
        <v>1.46</v>
      </c>
      <c r="W3097" s="54">
        <f>_xlfn.XLOOKUP(M3097,Market!A:A,Market!F:F,0)</f>
        <v>8.8999999999999996E-2</v>
      </c>
      <c r="X3097" s="55">
        <f t="shared" si="386"/>
        <v>0.22868999999999998</v>
      </c>
      <c r="Y3097" s="55">
        <f t="shared" si="387"/>
        <v>6.1629999999999994</v>
      </c>
      <c r="Z3097" s="54">
        <f t="shared" si="388"/>
        <v>0.80847435392889933</v>
      </c>
      <c r="AA3097" s="49" t="str">
        <f t="shared" ca="1" si="389"/>
        <v>N</v>
      </c>
      <c r="AB3097" s="49">
        <f t="shared" ca="1" si="390"/>
        <v>5</v>
      </c>
      <c r="AC3097" s="49" t="str">
        <f t="shared" ca="1" si="391"/>
        <v>N</v>
      </c>
    </row>
    <row r="3098" spans="1:29" x14ac:dyDescent="0.25">
      <c r="A3098">
        <v>1395</v>
      </c>
      <c r="B3098" s="9">
        <v>43581</v>
      </c>
      <c r="C3098" s="50" t="str">
        <f t="shared" si="384"/>
        <v>N</v>
      </c>
      <c r="D3098" s="52">
        <f>_xlfn.XLOOKUP(B3098,Cal_Date!B:B,Cal_Date!A:A,0)</f>
        <v>4</v>
      </c>
      <c r="E3098">
        <v>2019</v>
      </c>
      <c r="F3098" t="s">
        <v>125</v>
      </c>
      <c r="G3098" t="s">
        <v>129</v>
      </c>
      <c r="H3098" t="s">
        <v>48</v>
      </c>
      <c r="I3098" t="s">
        <v>18</v>
      </c>
      <c r="J3098" t="s">
        <v>10</v>
      </c>
      <c r="K3098" t="s">
        <v>43</v>
      </c>
      <c r="L3098">
        <v>1</v>
      </c>
      <c r="M3098">
        <v>1002</v>
      </c>
      <c r="O3098" t="s">
        <v>28</v>
      </c>
      <c r="R3098" t="s">
        <v>44</v>
      </c>
      <c r="S3098" s="49" t="str">
        <f t="shared" si="385"/>
        <v>Card</v>
      </c>
      <c r="T3098" s="3">
        <v>0.03</v>
      </c>
      <c r="U3098" s="2">
        <v>7.42</v>
      </c>
      <c r="V3098" s="2">
        <v>1.46</v>
      </c>
      <c r="W3098" s="54">
        <f>_xlfn.XLOOKUP(M3098,Market!A:A,Market!F:F,0)</f>
        <v>0.06</v>
      </c>
      <c r="X3098" s="55">
        <f t="shared" si="386"/>
        <v>0.22259999999999999</v>
      </c>
      <c r="Y3098" s="55">
        <f t="shared" si="387"/>
        <v>5.96</v>
      </c>
      <c r="Z3098" s="54">
        <f t="shared" si="388"/>
        <v>0.80323450134770891</v>
      </c>
      <c r="AA3098" s="49" t="str">
        <f t="shared" ca="1" si="389"/>
        <v>N</v>
      </c>
      <c r="AB3098" s="49">
        <f t="shared" ca="1" si="390"/>
        <v>5</v>
      </c>
      <c r="AC3098" s="49" t="str">
        <f t="shared" ca="1" si="391"/>
        <v>N</v>
      </c>
    </row>
    <row r="3099" spans="1:29" x14ac:dyDescent="0.25">
      <c r="A3099">
        <v>1396</v>
      </c>
      <c r="B3099" s="9">
        <v>43581</v>
      </c>
      <c r="C3099" s="50" t="str">
        <f t="shared" si="384"/>
        <v>N</v>
      </c>
      <c r="D3099" s="52">
        <f>_xlfn.XLOOKUP(B3099,Cal_Date!B:B,Cal_Date!A:A,0)</f>
        <v>4</v>
      </c>
      <c r="E3099">
        <v>2019</v>
      </c>
      <c r="F3099" t="s">
        <v>125</v>
      </c>
      <c r="G3099" t="s">
        <v>129</v>
      </c>
      <c r="H3099" t="s">
        <v>11</v>
      </c>
      <c r="I3099" t="s">
        <v>13</v>
      </c>
      <c r="J3099" t="s">
        <v>15</v>
      </c>
      <c r="K3099" t="s">
        <v>42</v>
      </c>
      <c r="L3099">
        <v>2</v>
      </c>
      <c r="M3099">
        <v>1001</v>
      </c>
      <c r="O3099" t="s">
        <v>25</v>
      </c>
      <c r="R3099" t="s">
        <v>44</v>
      </c>
      <c r="S3099" s="49" t="str">
        <f t="shared" si="385"/>
        <v>Card</v>
      </c>
      <c r="T3099" s="3">
        <v>0.03</v>
      </c>
      <c r="U3099" s="2">
        <v>5.3000000000000007</v>
      </c>
      <c r="V3099" s="2">
        <v>2.84</v>
      </c>
      <c r="W3099" s="54">
        <f>_xlfn.XLOOKUP(M3099,Market!A:A,Market!F:F,0)</f>
        <v>0.06</v>
      </c>
      <c r="X3099" s="55">
        <f t="shared" si="386"/>
        <v>0.159</v>
      </c>
      <c r="Y3099" s="55">
        <f t="shared" si="387"/>
        <v>2.4600000000000009</v>
      </c>
      <c r="Z3099" s="54">
        <f t="shared" si="388"/>
        <v>0.46415094339622653</v>
      </c>
      <c r="AA3099" s="49" t="str">
        <f t="shared" ca="1" si="389"/>
        <v>N</v>
      </c>
      <c r="AB3099" s="49">
        <f t="shared" ca="1" si="390"/>
        <v>5</v>
      </c>
      <c r="AC3099" s="49" t="str">
        <f t="shared" ca="1" si="391"/>
        <v>N</v>
      </c>
    </row>
    <row r="3100" spans="1:29" x14ac:dyDescent="0.25">
      <c r="A3100">
        <v>1397</v>
      </c>
      <c r="B3100" s="9">
        <v>43581</v>
      </c>
      <c r="C3100" s="50" t="str">
        <f t="shared" si="384"/>
        <v>N</v>
      </c>
      <c r="D3100" s="52">
        <f>_xlfn.XLOOKUP(B3100,Cal_Date!B:B,Cal_Date!A:A,0)</f>
        <v>4</v>
      </c>
      <c r="E3100">
        <v>2019</v>
      </c>
      <c r="F3100" t="s">
        <v>125</v>
      </c>
      <c r="G3100" t="s">
        <v>129</v>
      </c>
      <c r="H3100" t="s">
        <v>48</v>
      </c>
      <c r="I3100" t="s">
        <v>18</v>
      </c>
      <c r="J3100" t="s">
        <v>10</v>
      </c>
      <c r="K3100" t="s">
        <v>43</v>
      </c>
      <c r="L3100">
        <v>1</v>
      </c>
      <c r="M3100">
        <v>1003</v>
      </c>
      <c r="O3100" t="s">
        <v>25</v>
      </c>
      <c r="R3100" t="s">
        <v>44</v>
      </c>
      <c r="S3100" s="49" t="str">
        <f t="shared" si="385"/>
        <v>Card</v>
      </c>
      <c r="T3100" s="3">
        <v>0.03</v>
      </c>
      <c r="U3100" s="2">
        <v>7.42</v>
      </c>
      <c r="V3100" s="2">
        <v>1.46</v>
      </c>
      <c r="W3100" s="54">
        <f>_xlfn.XLOOKUP(M3100,Market!A:A,Market!F:F,0)</f>
        <v>0.06</v>
      </c>
      <c r="X3100" s="55">
        <f t="shared" si="386"/>
        <v>0.22259999999999999</v>
      </c>
      <c r="Y3100" s="55">
        <f t="shared" si="387"/>
        <v>5.96</v>
      </c>
      <c r="Z3100" s="54">
        <f t="shared" si="388"/>
        <v>0.80323450134770891</v>
      </c>
      <c r="AA3100" s="49" t="str">
        <f t="shared" ca="1" si="389"/>
        <v>N</v>
      </c>
      <c r="AB3100" s="49">
        <f t="shared" ca="1" si="390"/>
        <v>5</v>
      </c>
      <c r="AC3100" s="49" t="str">
        <f t="shared" ca="1" si="391"/>
        <v>N</v>
      </c>
    </row>
    <row r="3101" spans="1:29" x14ac:dyDescent="0.25">
      <c r="A3101">
        <v>1398</v>
      </c>
      <c r="B3101" s="9">
        <v>43581</v>
      </c>
      <c r="C3101" s="50" t="str">
        <f t="shared" si="384"/>
        <v>N</v>
      </c>
      <c r="D3101" s="52">
        <f>_xlfn.XLOOKUP(B3101,Cal_Date!B:B,Cal_Date!A:A,0)</f>
        <v>4</v>
      </c>
      <c r="E3101">
        <v>2019</v>
      </c>
      <c r="F3101" t="s">
        <v>125</v>
      </c>
      <c r="G3101" t="s">
        <v>129</v>
      </c>
      <c r="H3101" t="s">
        <v>14</v>
      </c>
      <c r="I3101" t="s">
        <v>18</v>
      </c>
      <c r="J3101" t="s">
        <v>15</v>
      </c>
      <c r="K3101" t="s">
        <v>43</v>
      </c>
      <c r="L3101">
        <v>1</v>
      </c>
      <c r="M3101">
        <v>1004</v>
      </c>
      <c r="O3101" t="s">
        <v>28</v>
      </c>
      <c r="R3101" t="s">
        <v>44</v>
      </c>
      <c r="S3101" s="49" t="str">
        <f t="shared" si="385"/>
        <v>Card</v>
      </c>
      <c r="T3101" s="3">
        <v>0.03</v>
      </c>
      <c r="U3101" s="2">
        <v>6.8900000000000006</v>
      </c>
      <c r="V3101" s="2">
        <v>2.1</v>
      </c>
      <c r="W3101" s="54">
        <f>_xlfn.XLOOKUP(M3101,Market!A:A,Market!F:F,0)</f>
        <v>0.06</v>
      </c>
      <c r="X3101" s="55">
        <f t="shared" si="386"/>
        <v>0.20670000000000002</v>
      </c>
      <c r="Y3101" s="55">
        <f t="shared" si="387"/>
        <v>4.7900000000000009</v>
      </c>
      <c r="Z3101" s="54">
        <f t="shared" si="388"/>
        <v>0.69521044992743108</v>
      </c>
      <c r="AA3101" s="49" t="str">
        <f t="shared" ca="1" si="389"/>
        <v>N</v>
      </c>
      <c r="AB3101" s="49">
        <f t="shared" ca="1" si="390"/>
        <v>5</v>
      </c>
      <c r="AC3101" s="49" t="str">
        <f t="shared" ca="1" si="391"/>
        <v>N</v>
      </c>
    </row>
    <row r="3102" spans="1:29" x14ac:dyDescent="0.25">
      <c r="A3102">
        <v>1399</v>
      </c>
      <c r="B3102" s="9">
        <v>43581</v>
      </c>
      <c r="C3102" s="50" t="str">
        <f t="shared" si="384"/>
        <v>N</v>
      </c>
      <c r="D3102" s="52">
        <f>_xlfn.XLOOKUP(B3102,Cal_Date!B:B,Cal_Date!A:A,0)</f>
        <v>4</v>
      </c>
      <c r="E3102">
        <v>2019</v>
      </c>
      <c r="F3102" t="s">
        <v>125</v>
      </c>
      <c r="G3102" t="s">
        <v>129</v>
      </c>
      <c r="H3102" t="s">
        <v>48</v>
      </c>
      <c r="I3102" t="s">
        <v>18</v>
      </c>
      <c r="J3102" t="s">
        <v>10</v>
      </c>
      <c r="K3102" t="s">
        <v>43</v>
      </c>
      <c r="L3102">
        <v>1</v>
      </c>
      <c r="M3102">
        <v>1003</v>
      </c>
      <c r="O3102" t="s">
        <v>25</v>
      </c>
      <c r="R3102" t="s">
        <v>44</v>
      </c>
      <c r="S3102" s="49" t="str">
        <f t="shared" si="385"/>
        <v>Card</v>
      </c>
      <c r="T3102" s="3">
        <v>0.03</v>
      </c>
      <c r="U3102" s="2">
        <v>7.42</v>
      </c>
      <c r="V3102" s="2">
        <v>1.46</v>
      </c>
      <c r="W3102" s="54">
        <f>_xlfn.XLOOKUP(M3102,Market!A:A,Market!F:F,0)</f>
        <v>0.06</v>
      </c>
      <c r="X3102" s="55">
        <f t="shared" si="386"/>
        <v>0.22259999999999999</v>
      </c>
      <c r="Y3102" s="55">
        <f t="shared" si="387"/>
        <v>5.96</v>
      </c>
      <c r="Z3102" s="54">
        <f t="shared" si="388"/>
        <v>0.80323450134770891</v>
      </c>
      <c r="AA3102" s="49" t="str">
        <f t="shared" ca="1" si="389"/>
        <v>N</v>
      </c>
      <c r="AB3102" s="49">
        <f t="shared" ca="1" si="390"/>
        <v>5</v>
      </c>
      <c r="AC3102" s="49" t="str">
        <f t="shared" ca="1" si="391"/>
        <v>N</v>
      </c>
    </row>
    <row r="3103" spans="1:29" x14ac:dyDescent="0.25">
      <c r="A3103">
        <v>1400</v>
      </c>
      <c r="B3103" s="9">
        <v>43581</v>
      </c>
      <c r="C3103" s="50" t="str">
        <f t="shared" si="384"/>
        <v>N</v>
      </c>
      <c r="D3103" s="52">
        <f>_xlfn.XLOOKUP(B3103,Cal_Date!B:B,Cal_Date!A:A,0)</f>
        <v>4</v>
      </c>
      <c r="E3103">
        <v>2019</v>
      </c>
      <c r="F3103" t="s">
        <v>125</v>
      </c>
      <c r="G3103" t="s">
        <v>129</v>
      </c>
      <c r="H3103" t="s">
        <v>11</v>
      </c>
      <c r="I3103" t="s">
        <v>13</v>
      </c>
      <c r="J3103" t="s">
        <v>15</v>
      </c>
      <c r="K3103" t="s">
        <v>42</v>
      </c>
      <c r="L3103">
        <v>1</v>
      </c>
      <c r="M3103">
        <v>1005</v>
      </c>
      <c r="O3103" t="s">
        <v>25</v>
      </c>
      <c r="R3103" t="s">
        <v>44</v>
      </c>
      <c r="S3103" s="49" t="str">
        <f t="shared" si="385"/>
        <v>Card</v>
      </c>
      <c r="T3103" s="3">
        <v>0.03</v>
      </c>
      <c r="U3103" s="2">
        <v>2.7225000000000001</v>
      </c>
      <c r="V3103" s="2">
        <v>1.42</v>
      </c>
      <c r="W3103" s="54">
        <f>_xlfn.XLOOKUP(M3103,Market!A:A,Market!F:F,0)</f>
        <v>8.8999999999999996E-2</v>
      </c>
      <c r="X3103" s="55">
        <f t="shared" si="386"/>
        <v>8.1674999999999998E-2</v>
      </c>
      <c r="Y3103" s="55">
        <f t="shared" si="387"/>
        <v>1.3025000000000002</v>
      </c>
      <c r="Z3103" s="54">
        <f t="shared" si="388"/>
        <v>0.47842056932966032</v>
      </c>
      <c r="AA3103" s="49" t="str">
        <f t="shared" ca="1" si="389"/>
        <v>N</v>
      </c>
      <c r="AB3103" s="49">
        <f t="shared" ca="1" si="390"/>
        <v>5</v>
      </c>
      <c r="AC3103" s="49" t="str">
        <f t="shared" ca="1" si="391"/>
        <v>N</v>
      </c>
    </row>
    <row r="3104" spans="1:29" x14ac:dyDescent="0.25">
      <c r="A3104">
        <v>1401</v>
      </c>
      <c r="B3104" s="9">
        <v>43581</v>
      </c>
      <c r="C3104" s="50" t="str">
        <f t="shared" si="384"/>
        <v>N</v>
      </c>
      <c r="D3104" s="52">
        <f>_xlfn.XLOOKUP(B3104,Cal_Date!B:B,Cal_Date!A:A,0)</f>
        <v>4</v>
      </c>
      <c r="E3104">
        <v>2019</v>
      </c>
      <c r="F3104" t="s">
        <v>125</v>
      </c>
      <c r="G3104" t="s">
        <v>129</v>
      </c>
      <c r="H3104" t="s">
        <v>11</v>
      </c>
      <c r="I3104" t="s">
        <v>13</v>
      </c>
      <c r="J3104" t="s">
        <v>15</v>
      </c>
      <c r="K3104" t="s">
        <v>42</v>
      </c>
      <c r="L3104">
        <v>1</v>
      </c>
      <c r="M3104">
        <v>1007</v>
      </c>
      <c r="O3104" t="s">
        <v>28</v>
      </c>
      <c r="R3104" t="s">
        <v>44</v>
      </c>
      <c r="S3104" s="49" t="str">
        <f t="shared" si="385"/>
        <v>Card</v>
      </c>
      <c r="T3104" s="3">
        <v>0.03</v>
      </c>
      <c r="U3104" s="2">
        <v>2.7225000000000001</v>
      </c>
      <c r="V3104" s="2">
        <v>1.42</v>
      </c>
      <c r="W3104" s="54">
        <f>_xlfn.XLOOKUP(M3104,Market!A:A,Market!F:F,0)</f>
        <v>8.8999999999999996E-2</v>
      </c>
      <c r="X3104" s="55">
        <f t="shared" si="386"/>
        <v>8.1674999999999998E-2</v>
      </c>
      <c r="Y3104" s="55">
        <f t="shared" si="387"/>
        <v>1.3025000000000002</v>
      </c>
      <c r="Z3104" s="54">
        <f t="shared" si="388"/>
        <v>0.47842056932966032</v>
      </c>
      <c r="AA3104" s="49" t="str">
        <f t="shared" ca="1" si="389"/>
        <v>N</v>
      </c>
      <c r="AB3104" s="49">
        <f t="shared" ca="1" si="390"/>
        <v>5</v>
      </c>
      <c r="AC3104" s="49" t="str">
        <f t="shared" ca="1" si="391"/>
        <v>N</v>
      </c>
    </row>
    <row r="3105" spans="1:29" x14ac:dyDescent="0.25">
      <c r="A3105">
        <v>1402</v>
      </c>
      <c r="B3105" s="9">
        <v>43581</v>
      </c>
      <c r="C3105" s="50" t="str">
        <f t="shared" si="384"/>
        <v>N</v>
      </c>
      <c r="D3105" s="52">
        <f>_xlfn.XLOOKUP(B3105,Cal_Date!B:B,Cal_Date!A:A,0)</f>
        <v>4</v>
      </c>
      <c r="E3105">
        <v>2019</v>
      </c>
      <c r="F3105" t="s">
        <v>125</v>
      </c>
      <c r="G3105" t="s">
        <v>129</v>
      </c>
      <c r="H3105" t="s">
        <v>48</v>
      </c>
      <c r="I3105" t="s">
        <v>18</v>
      </c>
      <c r="J3105" t="s">
        <v>10</v>
      </c>
      <c r="K3105" t="s">
        <v>43</v>
      </c>
      <c r="L3105">
        <v>2</v>
      </c>
      <c r="M3105">
        <v>1009</v>
      </c>
      <c r="O3105" t="s">
        <v>28</v>
      </c>
      <c r="R3105" t="s">
        <v>44</v>
      </c>
      <c r="S3105" s="49" t="str">
        <f t="shared" si="385"/>
        <v>Card</v>
      </c>
      <c r="T3105" s="3">
        <v>0.03</v>
      </c>
      <c r="U3105" s="2">
        <v>15.245999999999999</v>
      </c>
      <c r="V3105" s="2">
        <v>2.92</v>
      </c>
      <c r="W3105" s="54">
        <f>_xlfn.XLOOKUP(M3105,Market!A:A,Market!F:F,0)</f>
        <v>8.8999999999999996E-2</v>
      </c>
      <c r="X3105" s="55">
        <f t="shared" si="386"/>
        <v>0.45737999999999995</v>
      </c>
      <c r="Y3105" s="55">
        <f t="shared" si="387"/>
        <v>12.325999999999999</v>
      </c>
      <c r="Z3105" s="54">
        <f t="shared" si="388"/>
        <v>0.80847435392889933</v>
      </c>
      <c r="AA3105" s="49" t="str">
        <f t="shared" ca="1" si="389"/>
        <v>N</v>
      </c>
      <c r="AB3105" s="49">
        <f t="shared" ca="1" si="390"/>
        <v>5</v>
      </c>
      <c r="AC3105" s="49" t="str">
        <f t="shared" ca="1" si="391"/>
        <v>N</v>
      </c>
    </row>
    <row r="3106" spans="1:29" x14ac:dyDescent="0.25">
      <c r="A3106">
        <v>1403</v>
      </c>
      <c r="B3106" s="9">
        <v>43581</v>
      </c>
      <c r="C3106" s="50" t="str">
        <f t="shared" si="384"/>
        <v>N</v>
      </c>
      <c r="D3106" s="52">
        <f>_xlfn.XLOOKUP(B3106,Cal_Date!B:B,Cal_Date!A:A,0)</f>
        <v>4</v>
      </c>
      <c r="E3106">
        <v>2019</v>
      </c>
      <c r="F3106" t="s">
        <v>125</v>
      </c>
      <c r="G3106" t="s">
        <v>129</v>
      </c>
      <c r="H3106" t="s">
        <v>11</v>
      </c>
      <c r="I3106" t="s">
        <v>11</v>
      </c>
      <c r="J3106" t="s">
        <v>15</v>
      </c>
      <c r="K3106" t="s">
        <v>42</v>
      </c>
      <c r="L3106">
        <v>2</v>
      </c>
      <c r="M3106">
        <v>1001</v>
      </c>
      <c r="O3106" t="s">
        <v>25</v>
      </c>
      <c r="R3106" t="s">
        <v>44</v>
      </c>
      <c r="S3106" s="49" t="str">
        <f t="shared" si="385"/>
        <v>Card</v>
      </c>
      <c r="T3106" s="3">
        <v>0.03</v>
      </c>
      <c r="U3106" s="2">
        <v>5.3000000000000007</v>
      </c>
      <c r="V3106" s="2">
        <v>1.74</v>
      </c>
      <c r="W3106" s="54">
        <f>_xlfn.XLOOKUP(M3106,Market!A:A,Market!F:F,0)</f>
        <v>0.06</v>
      </c>
      <c r="X3106" s="55">
        <f t="shared" si="386"/>
        <v>0.159</v>
      </c>
      <c r="Y3106" s="55">
        <f t="shared" si="387"/>
        <v>3.5600000000000005</v>
      </c>
      <c r="Z3106" s="54">
        <f t="shared" si="388"/>
        <v>0.67169811320754713</v>
      </c>
      <c r="AA3106" s="49" t="str">
        <f t="shared" ca="1" si="389"/>
        <v>N</v>
      </c>
      <c r="AB3106" s="49">
        <f t="shared" ca="1" si="390"/>
        <v>5</v>
      </c>
      <c r="AC3106" s="49" t="str">
        <f t="shared" ca="1" si="391"/>
        <v>N</v>
      </c>
    </row>
    <row r="3107" spans="1:29" x14ac:dyDescent="0.25">
      <c r="A3107">
        <v>1404</v>
      </c>
      <c r="B3107" s="9">
        <v>43581</v>
      </c>
      <c r="C3107" s="50" t="str">
        <f t="shared" si="384"/>
        <v>N</v>
      </c>
      <c r="D3107" s="52">
        <f>_xlfn.XLOOKUP(B3107,Cal_Date!B:B,Cal_Date!A:A,0)</f>
        <v>4</v>
      </c>
      <c r="E3107">
        <v>2019</v>
      </c>
      <c r="F3107" t="s">
        <v>125</v>
      </c>
      <c r="G3107" t="s">
        <v>129</v>
      </c>
      <c r="H3107" t="s">
        <v>14</v>
      </c>
      <c r="I3107" t="s">
        <v>13</v>
      </c>
      <c r="J3107" t="s">
        <v>15</v>
      </c>
      <c r="K3107" t="s">
        <v>43</v>
      </c>
      <c r="L3107">
        <v>1</v>
      </c>
      <c r="M3107">
        <v>1010</v>
      </c>
      <c r="O3107" t="s">
        <v>25</v>
      </c>
      <c r="R3107" t="s">
        <v>47</v>
      </c>
      <c r="S3107" s="49" t="str">
        <f t="shared" si="385"/>
        <v>Card</v>
      </c>
      <c r="T3107" s="3">
        <v>3.5000000000000003E-2</v>
      </c>
      <c r="U3107" s="2">
        <v>7.5600000000000005</v>
      </c>
      <c r="V3107" s="2">
        <v>2.2400000000000002</v>
      </c>
      <c r="W3107" s="54">
        <f>_xlfn.XLOOKUP(M3107,Market!A:A,Market!F:F,0)</f>
        <v>0.08</v>
      </c>
      <c r="X3107" s="55">
        <f t="shared" si="386"/>
        <v>0.26460000000000006</v>
      </c>
      <c r="Y3107" s="55">
        <f t="shared" si="387"/>
        <v>5.32</v>
      </c>
      <c r="Z3107" s="54">
        <f t="shared" si="388"/>
        <v>0.70370370370370372</v>
      </c>
      <c r="AA3107" s="49" t="str">
        <f t="shared" ca="1" si="389"/>
        <v>N</v>
      </c>
      <c r="AB3107" s="49">
        <f t="shared" ca="1" si="390"/>
        <v>5</v>
      </c>
      <c r="AC3107" s="49" t="str">
        <f t="shared" ca="1" si="391"/>
        <v>N</v>
      </c>
    </row>
    <row r="3108" spans="1:29" x14ac:dyDescent="0.25">
      <c r="A3108">
        <v>1405</v>
      </c>
      <c r="B3108" s="9">
        <v>43581</v>
      </c>
      <c r="C3108" s="50" t="str">
        <f t="shared" si="384"/>
        <v>N</v>
      </c>
      <c r="D3108" s="52">
        <f>_xlfn.XLOOKUP(B3108,Cal_Date!B:B,Cal_Date!A:A,0)</f>
        <v>4</v>
      </c>
      <c r="E3108">
        <v>2019</v>
      </c>
      <c r="F3108" t="s">
        <v>125</v>
      </c>
      <c r="G3108" t="s">
        <v>129</v>
      </c>
      <c r="H3108" t="s">
        <v>11</v>
      </c>
      <c r="I3108" t="s">
        <v>11</v>
      </c>
      <c r="J3108" t="s">
        <v>15</v>
      </c>
      <c r="K3108" t="s">
        <v>42</v>
      </c>
      <c r="L3108">
        <v>1</v>
      </c>
      <c r="M3108">
        <v>1010</v>
      </c>
      <c r="O3108" t="s">
        <v>25</v>
      </c>
      <c r="R3108" t="s">
        <v>44</v>
      </c>
      <c r="S3108" s="49" t="str">
        <f t="shared" si="385"/>
        <v>Card</v>
      </c>
      <c r="T3108" s="3">
        <v>0.03</v>
      </c>
      <c r="U3108" s="2">
        <v>2.7</v>
      </c>
      <c r="V3108" s="2">
        <v>0.87</v>
      </c>
      <c r="W3108" s="54">
        <f>_xlfn.XLOOKUP(M3108,Market!A:A,Market!F:F,0)</f>
        <v>0.08</v>
      </c>
      <c r="X3108" s="55">
        <f t="shared" si="386"/>
        <v>8.1000000000000003E-2</v>
      </c>
      <c r="Y3108" s="55">
        <f t="shared" si="387"/>
        <v>1.83</v>
      </c>
      <c r="Z3108" s="54">
        <f t="shared" si="388"/>
        <v>0.67777777777777781</v>
      </c>
      <c r="AA3108" s="49" t="str">
        <f t="shared" ca="1" si="389"/>
        <v>N</v>
      </c>
      <c r="AB3108" s="49">
        <f t="shared" ca="1" si="390"/>
        <v>5</v>
      </c>
      <c r="AC3108" s="49" t="str">
        <f t="shared" ca="1" si="391"/>
        <v>N</v>
      </c>
    </row>
    <row r="3109" spans="1:29" x14ac:dyDescent="0.25">
      <c r="A3109">
        <v>1406</v>
      </c>
      <c r="B3109" s="9">
        <v>43581</v>
      </c>
      <c r="C3109" s="50" t="str">
        <f t="shared" si="384"/>
        <v>N</v>
      </c>
      <c r="D3109" s="52">
        <f>_xlfn.XLOOKUP(B3109,Cal_Date!B:B,Cal_Date!A:A,0)</f>
        <v>4</v>
      </c>
      <c r="E3109">
        <v>2019</v>
      </c>
      <c r="F3109" t="s">
        <v>125</v>
      </c>
      <c r="G3109" t="s">
        <v>129</v>
      </c>
      <c r="H3109" t="s">
        <v>11</v>
      </c>
      <c r="I3109" t="s">
        <v>11</v>
      </c>
      <c r="J3109" t="s">
        <v>15</v>
      </c>
      <c r="K3109" t="s">
        <v>42</v>
      </c>
      <c r="L3109">
        <v>1</v>
      </c>
      <c r="M3109">
        <v>1010</v>
      </c>
      <c r="O3109" t="s">
        <v>25</v>
      </c>
      <c r="R3109" t="s">
        <v>44</v>
      </c>
      <c r="S3109" s="49" t="str">
        <f t="shared" si="385"/>
        <v>Card</v>
      </c>
      <c r="T3109" s="3">
        <v>0.03</v>
      </c>
      <c r="U3109" s="2">
        <v>2.7</v>
      </c>
      <c r="V3109" s="2">
        <v>0.87</v>
      </c>
      <c r="W3109" s="54">
        <f>_xlfn.XLOOKUP(M3109,Market!A:A,Market!F:F,0)</f>
        <v>0.08</v>
      </c>
      <c r="X3109" s="55">
        <f t="shared" si="386"/>
        <v>8.1000000000000003E-2</v>
      </c>
      <c r="Y3109" s="55">
        <f t="shared" si="387"/>
        <v>1.83</v>
      </c>
      <c r="Z3109" s="54">
        <f t="shared" si="388"/>
        <v>0.67777777777777781</v>
      </c>
      <c r="AA3109" s="49" t="str">
        <f t="shared" ca="1" si="389"/>
        <v>N</v>
      </c>
      <c r="AB3109" s="49">
        <f t="shared" ca="1" si="390"/>
        <v>5</v>
      </c>
      <c r="AC3109" s="49" t="str">
        <f t="shared" ca="1" si="391"/>
        <v>N</v>
      </c>
    </row>
    <row r="3110" spans="1:29" x14ac:dyDescent="0.25">
      <c r="A3110">
        <v>1407</v>
      </c>
      <c r="B3110" s="9">
        <v>43581</v>
      </c>
      <c r="C3110" s="50" t="str">
        <f t="shared" si="384"/>
        <v>N</v>
      </c>
      <c r="D3110" s="52">
        <f>_xlfn.XLOOKUP(B3110,Cal_Date!B:B,Cal_Date!A:A,0)</f>
        <v>4</v>
      </c>
      <c r="E3110">
        <v>2019</v>
      </c>
      <c r="F3110" t="s">
        <v>125</v>
      </c>
      <c r="G3110" t="s">
        <v>129</v>
      </c>
      <c r="H3110" t="s">
        <v>11</v>
      </c>
      <c r="I3110" t="s">
        <v>11</v>
      </c>
      <c r="J3110" t="s">
        <v>15</v>
      </c>
      <c r="K3110" t="s">
        <v>42</v>
      </c>
      <c r="L3110">
        <v>2</v>
      </c>
      <c r="M3110">
        <v>1010</v>
      </c>
      <c r="O3110" t="s">
        <v>25</v>
      </c>
      <c r="R3110" t="s">
        <v>44</v>
      </c>
      <c r="S3110" s="49" t="str">
        <f t="shared" si="385"/>
        <v>Card</v>
      </c>
      <c r="T3110" s="3">
        <v>0.03</v>
      </c>
      <c r="U3110" s="2">
        <v>5.4</v>
      </c>
      <c r="V3110" s="2">
        <v>1.74</v>
      </c>
      <c r="W3110" s="54">
        <f>_xlfn.XLOOKUP(M3110,Market!A:A,Market!F:F,0)</f>
        <v>0.08</v>
      </c>
      <c r="X3110" s="55">
        <f t="shared" si="386"/>
        <v>0.16200000000000001</v>
      </c>
      <c r="Y3110" s="55">
        <f t="shared" si="387"/>
        <v>3.66</v>
      </c>
      <c r="Z3110" s="54">
        <f t="shared" si="388"/>
        <v>0.67777777777777781</v>
      </c>
      <c r="AA3110" s="49" t="str">
        <f t="shared" ca="1" si="389"/>
        <v>N</v>
      </c>
      <c r="AB3110" s="49">
        <f t="shared" ca="1" si="390"/>
        <v>5</v>
      </c>
      <c r="AC3110" s="49" t="str">
        <f t="shared" ca="1" si="391"/>
        <v>N</v>
      </c>
    </row>
    <row r="3111" spans="1:29" x14ac:dyDescent="0.25">
      <c r="A3111">
        <v>1408</v>
      </c>
      <c r="B3111" s="9">
        <v>43581</v>
      </c>
      <c r="C3111" s="50" t="str">
        <f t="shared" si="384"/>
        <v>N</v>
      </c>
      <c r="D3111" s="52">
        <f>_xlfn.XLOOKUP(B3111,Cal_Date!B:B,Cal_Date!A:A,0)</f>
        <v>4</v>
      </c>
      <c r="E3111">
        <v>2019</v>
      </c>
      <c r="F3111" t="s">
        <v>125</v>
      </c>
      <c r="G3111" t="s">
        <v>129</v>
      </c>
      <c r="H3111" t="s">
        <v>11</v>
      </c>
      <c r="I3111" t="s">
        <v>11</v>
      </c>
      <c r="J3111" t="s">
        <v>15</v>
      </c>
      <c r="K3111" t="s">
        <v>42</v>
      </c>
      <c r="L3111">
        <v>1</v>
      </c>
      <c r="M3111">
        <v>1011</v>
      </c>
      <c r="O3111" t="s">
        <v>25</v>
      </c>
      <c r="R3111" t="s">
        <v>44</v>
      </c>
      <c r="S3111" s="49" t="str">
        <f t="shared" si="385"/>
        <v>Card</v>
      </c>
      <c r="T3111" s="3">
        <v>0.03</v>
      </c>
      <c r="U3111" s="2">
        <v>2.6500000000000004</v>
      </c>
      <c r="V3111" s="2">
        <v>0.87</v>
      </c>
      <c r="W3111" s="54">
        <f>_xlfn.XLOOKUP(M3111,Market!A:A,Market!F:F,0)</f>
        <v>0.06</v>
      </c>
      <c r="X3111" s="55">
        <f t="shared" si="386"/>
        <v>7.9500000000000001E-2</v>
      </c>
      <c r="Y3111" s="55">
        <f t="shared" si="387"/>
        <v>1.7800000000000002</v>
      </c>
      <c r="Z3111" s="54">
        <f t="shared" si="388"/>
        <v>0.67169811320754713</v>
      </c>
      <c r="AA3111" s="49" t="str">
        <f t="shared" ca="1" si="389"/>
        <v>N</v>
      </c>
      <c r="AB3111" s="49">
        <f t="shared" ca="1" si="390"/>
        <v>5</v>
      </c>
      <c r="AC3111" s="49" t="str">
        <f t="shared" ca="1" si="391"/>
        <v>N</v>
      </c>
    </row>
    <row r="3112" spans="1:29" x14ac:dyDescent="0.25">
      <c r="A3112">
        <v>1409</v>
      </c>
      <c r="B3112" s="9">
        <v>43581</v>
      </c>
      <c r="C3112" s="50" t="str">
        <f t="shared" si="384"/>
        <v>N</v>
      </c>
      <c r="D3112" s="52">
        <f>_xlfn.XLOOKUP(B3112,Cal_Date!B:B,Cal_Date!A:A,0)</f>
        <v>4</v>
      </c>
      <c r="E3112">
        <v>2019</v>
      </c>
      <c r="F3112" t="s">
        <v>125</v>
      </c>
      <c r="G3112" t="s">
        <v>129</v>
      </c>
      <c r="H3112" t="s">
        <v>48</v>
      </c>
      <c r="I3112" t="s">
        <v>18</v>
      </c>
      <c r="J3112" t="s">
        <v>10</v>
      </c>
      <c r="K3112" t="s">
        <v>43</v>
      </c>
      <c r="L3112">
        <v>2</v>
      </c>
      <c r="M3112">
        <v>1007</v>
      </c>
      <c r="O3112" t="s">
        <v>28</v>
      </c>
      <c r="R3112" t="s">
        <v>44</v>
      </c>
      <c r="S3112" s="49" t="str">
        <f t="shared" si="385"/>
        <v>Card</v>
      </c>
      <c r="T3112" s="3">
        <v>0.03</v>
      </c>
      <c r="U3112" s="2">
        <v>15.245999999999999</v>
      </c>
      <c r="V3112" s="2">
        <v>2.92</v>
      </c>
      <c r="W3112" s="54">
        <f>_xlfn.XLOOKUP(M3112,Market!A:A,Market!F:F,0)</f>
        <v>8.8999999999999996E-2</v>
      </c>
      <c r="X3112" s="55">
        <f t="shared" si="386"/>
        <v>0.45737999999999995</v>
      </c>
      <c r="Y3112" s="55">
        <f t="shared" si="387"/>
        <v>12.325999999999999</v>
      </c>
      <c r="Z3112" s="54">
        <f t="shared" si="388"/>
        <v>0.80847435392889933</v>
      </c>
      <c r="AA3112" s="49" t="str">
        <f t="shared" ca="1" si="389"/>
        <v>N</v>
      </c>
      <c r="AB3112" s="49">
        <f t="shared" ca="1" si="390"/>
        <v>5</v>
      </c>
      <c r="AC3112" s="49" t="str">
        <f t="shared" ca="1" si="391"/>
        <v>N</v>
      </c>
    </row>
    <row r="3113" spans="1:29" x14ac:dyDescent="0.25">
      <c r="A3113">
        <v>1410</v>
      </c>
      <c r="B3113" s="9">
        <v>43581</v>
      </c>
      <c r="C3113" s="50" t="str">
        <f t="shared" si="384"/>
        <v>N</v>
      </c>
      <c r="D3113" s="52">
        <f>_xlfn.XLOOKUP(B3113,Cal_Date!B:B,Cal_Date!A:A,0)</f>
        <v>4</v>
      </c>
      <c r="E3113">
        <v>2019</v>
      </c>
      <c r="F3113" t="s">
        <v>125</v>
      </c>
      <c r="G3113" t="s">
        <v>129</v>
      </c>
      <c r="H3113" t="s">
        <v>14</v>
      </c>
      <c r="I3113" t="s">
        <v>18</v>
      </c>
      <c r="J3113" t="s">
        <v>15</v>
      </c>
      <c r="K3113" t="s">
        <v>43</v>
      </c>
      <c r="L3113">
        <v>1</v>
      </c>
      <c r="M3113">
        <v>1007</v>
      </c>
      <c r="O3113" t="s">
        <v>28</v>
      </c>
      <c r="R3113" t="s">
        <v>44</v>
      </c>
      <c r="S3113" s="49" t="str">
        <f t="shared" si="385"/>
        <v>Card</v>
      </c>
      <c r="T3113" s="3">
        <v>0.03</v>
      </c>
      <c r="U3113" s="2">
        <v>7.0785</v>
      </c>
      <c r="V3113" s="2">
        <v>2.1</v>
      </c>
      <c r="W3113" s="54">
        <f>_xlfn.XLOOKUP(M3113,Market!A:A,Market!F:F,0)</f>
        <v>8.8999999999999996E-2</v>
      </c>
      <c r="X3113" s="55">
        <f t="shared" si="386"/>
        <v>0.21235499999999999</v>
      </c>
      <c r="Y3113" s="55">
        <f t="shared" si="387"/>
        <v>4.9785000000000004</v>
      </c>
      <c r="Z3113" s="54">
        <f t="shared" si="388"/>
        <v>0.70332697605424888</v>
      </c>
      <c r="AA3113" s="49" t="str">
        <f t="shared" ca="1" si="389"/>
        <v>N</v>
      </c>
      <c r="AB3113" s="49">
        <f t="shared" ca="1" si="390"/>
        <v>5</v>
      </c>
      <c r="AC3113" s="49" t="str">
        <f t="shared" ca="1" si="391"/>
        <v>N</v>
      </c>
    </row>
    <row r="3114" spans="1:29" x14ac:dyDescent="0.25">
      <c r="A3114">
        <v>1411</v>
      </c>
      <c r="B3114" s="9">
        <v>43581</v>
      </c>
      <c r="C3114" s="50" t="str">
        <f t="shared" si="384"/>
        <v>N</v>
      </c>
      <c r="D3114" s="52">
        <f>_xlfn.XLOOKUP(B3114,Cal_Date!B:B,Cal_Date!A:A,0)</f>
        <v>4</v>
      </c>
      <c r="E3114">
        <v>2019</v>
      </c>
      <c r="F3114" t="s">
        <v>125</v>
      </c>
      <c r="G3114" t="s">
        <v>129</v>
      </c>
      <c r="H3114" t="s">
        <v>48</v>
      </c>
      <c r="I3114" t="s">
        <v>18</v>
      </c>
      <c r="J3114" t="s">
        <v>10</v>
      </c>
      <c r="K3114" t="s">
        <v>43</v>
      </c>
      <c r="L3114">
        <v>2</v>
      </c>
      <c r="M3114">
        <v>1008</v>
      </c>
      <c r="O3114" t="s">
        <v>28</v>
      </c>
      <c r="R3114" t="s">
        <v>44</v>
      </c>
      <c r="S3114" s="49" t="str">
        <f t="shared" si="385"/>
        <v>Card</v>
      </c>
      <c r="T3114" s="3">
        <v>0.03</v>
      </c>
      <c r="U3114" s="2">
        <v>15.245999999999999</v>
      </c>
      <c r="V3114" s="2">
        <v>2.92</v>
      </c>
      <c r="W3114" s="54">
        <f>_xlfn.XLOOKUP(M3114,Market!A:A,Market!F:F,0)</f>
        <v>8.8999999999999996E-2</v>
      </c>
      <c r="X3114" s="55">
        <f t="shared" si="386"/>
        <v>0.45737999999999995</v>
      </c>
      <c r="Y3114" s="55">
        <f t="shared" si="387"/>
        <v>12.325999999999999</v>
      </c>
      <c r="Z3114" s="54">
        <f t="shared" si="388"/>
        <v>0.80847435392889933</v>
      </c>
      <c r="AA3114" s="49" t="str">
        <f t="shared" ca="1" si="389"/>
        <v>N</v>
      </c>
      <c r="AB3114" s="49">
        <f t="shared" ca="1" si="390"/>
        <v>5</v>
      </c>
      <c r="AC3114" s="49" t="str">
        <f t="shared" ca="1" si="391"/>
        <v>N</v>
      </c>
    </row>
    <row r="3115" spans="1:29" x14ac:dyDescent="0.25">
      <c r="A3115">
        <v>1412</v>
      </c>
      <c r="B3115" s="9">
        <v>43581</v>
      </c>
      <c r="C3115" s="50" t="str">
        <f t="shared" si="384"/>
        <v>N</v>
      </c>
      <c r="D3115" s="52">
        <f>_xlfn.XLOOKUP(B3115,Cal_Date!B:B,Cal_Date!A:A,0)</f>
        <v>4</v>
      </c>
      <c r="E3115">
        <v>2019</v>
      </c>
      <c r="F3115" t="s">
        <v>125</v>
      </c>
      <c r="G3115" t="s">
        <v>129</v>
      </c>
      <c r="H3115" t="s">
        <v>48</v>
      </c>
      <c r="I3115" t="s">
        <v>18</v>
      </c>
      <c r="J3115" t="s">
        <v>10</v>
      </c>
      <c r="K3115" t="s">
        <v>43</v>
      </c>
      <c r="L3115">
        <v>1</v>
      </c>
      <c r="M3115">
        <v>1004</v>
      </c>
      <c r="O3115" t="s">
        <v>28</v>
      </c>
      <c r="R3115" t="s">
        <v>44</v>
      </c>
      <c r="S3115" s="49" t="str">
        <f t="shared" si="385"/>
        <v>Card</v>
      </c>
      <c r="T3115" s="3">
        <v>0.03</v>
      </c>
      <c r="U3115" s="2">
        <v>7.42</v>
      </c>
      <c r="V3115" s="2">
        <v>1.46</v>
      </c>
      <c r="W3115" s="54">
        <f>_xlfn.XLOOKUP(M3115,Market!A:A,Market!F:F,0)</f>
        <v>0.06</v>
      </c>
      <c r="X3115" s="55">
        <f t="shared" si="386"/>
        <v>0.22259999999999999</v>
      </c>
      <c r="Y3115" s="55">
        <f t="shared" si="387"/>
        <v>5.96</v>
      </c>
      <c r="Z3115" s="54">
        <f t="shared" si="388"/>
        <v>0.80323450134770891</v>
      </c>
      <c r="AA3115" s="49" t="str">
        <f t="shared" ca="1" si="389"/>
        <v>N</v>
      </c>
      <c r="AB3115" s="49">
        <f t="shared" ca="1" si="390"/>
        <v>5</v>
      </c>
      <c r="AC3115" s="49" t="str">
        <f t="shared" ca="1" si="391"/>
        <v>N</v>
      </c>
    </row>
    <row r="3116" spans="1:29" x14ac:dyDescent="0.25">
      <c r="A3116">
        <v>1413</v>
      </c>
      <c r="B3116" s="9">
        <v>43581</v>
      </c>
      <c r="C3116" s="50" t="str">
        <f t="shared" si="384"/>
        <v>N</v>
      </c>
      <c r="D3116" s="52">
        <f>_xlfn.XLOOKUP(B3116,Cal_Date!B:B,Cal_Date!A:A,0)</f>
        <v>4</v>
      </c>
      <c r="E3116">
        <v>2019</v>
      </c>
      <c r="F3116" t="s">
        <v>125</v>
      </c>
      <c r="G3116" t="s">
        <v>129</v>
      </c>
      <c r="H3116" t="s">
        <v>48</v>
      </c>
      <c r="I3116" t="s">
        <v>18</v>
      </c>
      <c r="J3116" t="s">
        <v>10</v>
      </c>
      <c r="K3116" t="s">
        <v>43</v>
      </c>
      <c r="L3116">
        <v>1</v>
      </c>
      <c r="M3116">
        <v>1003</v>
      </c>
      <c r="O3116" t="s">
        <v>25</v>
      </c>
      <c r="R3116" t="s">
        <v>44</v>
      </c>
      <c r="S3116" s="49" t="str">
        <f t="shared" si="385"/>
        <v>Card</v>
      </c>
      <c r="T3116" s="3">
        <v>0.03</v>
      </c>
      <c r="U3116" s="2">
        <v>7.42</v>
      </c>
      <c r="V3116" s="2">
        <v>1.46</v>
      </c>
      <c r="W3116" s="54">
        <f>_xlfn.XLOOKUP(M3116,Market!A:A,Market!F:F,0)</f>
        <v>0.06</v>
      </c>
      <c r="X3116" s="55">
        <f t="shared" si="386"/>
        <v>0.22259999999999999</v>
      </c>
      <c r="Y3116" s="55">
        <f t="shared" si="387"/>
        <v>5.96</v>
      </c>
      <c r="Z3116" s="54">
        <f t="shared" si="388"/>
        <v>0.80323450134770891</v>
      </c>
      <c r="AA3116" s="49" t="str">
        <f t="shared" ca="1" si="389"/>
        <v>N</v>
      </c>
      <c r="AB3116" s="49">
        <f t="shared" ca="1" si="390"/>
        <v>5</v>
      </c>
      <c r="AC3116" s="49" t="str">
        <f t="shared" ca="1" si="391"/>
        <v>N</v>
      </c>
    </row>
    <row r="3117" spans="1:29" x14ac:dyDescent="0.25">
      <c r="A3117">
        <v>1414</v>
      </c>
      <c r="B3117" s="9">
        <v>43581</v>
      </c>
      <c r="C3117" s="50" t="str">
        <f t="shared" si="384"/>
        <v>N</v>
      </c>
      <c r="D3117" s="52">
        <f>_xlfn.XLOOKUP(B3117,Cal_Date!B:B,Cal_Date!A:A,0)</f>
        <v>4</v>
      </c>
      <c r="E3117">
        <v>2019</v>
      </c>
      <c r="F3117" t="s">
        <v>125</v>
      </c>
      <c r="G3117" t="s">
        <v>129</v>
      </c>
      <c r="H3117" t="s">
        <v>11</v>
      </c>
      <c r="I3117" t="s">
        <v>11</v>
      </c>
      <c r="J3117" t="s">
        <v>15</v>
      </c>
      <c r="K3117" t="s">
        <v>42</v>
      </c>
      <c r="L3117">
        <v>1</v>
      </c>
      <c r="M3117">
        <v>1002</v>
      </c>
      <c r="O3117" t="s">
        <v>28</v>
      </c>
      <c r="R3117" t="s">
        <v>44</v>
      </c>
      <c r="S3117" s="49" t="str">
        <f t="shared" si="385"/>
        <v>Card</v>
      </c>
      <c r="T3117" s="3">
        <v>0.03</v>
      </c>
      <c r="U3117" s="2">
        <v>2.6500000000000004</v>
      </c>
      <c r="V3117" s="2">
        <v>0.87</v>
      </c>
      <c r="W3117" s="54">
        <f>_xlfn.XLOOKUP(M3117,Market!A:A,Market!F:F,0)</f>
        <v>0.06</v>
      </c>
      <c r="X3117" s="55">
        <f t="shared" si="386"/>
        <v>7.9500000000000001E-2</v>
      </c>
      <c r="Y3117" s="55">
        <f t="shared" si="387"/>
        <v>1.7800000000000002</v>
      </c>
      <c r="Z3117" s="54">
        <f t="shared" si="388"/>
        <v>0.67169811320754713</v>
      </c>
      <c r="AA3117" s="49" t="str">
        <f t="shared" ca="1" si="389"/>
        <v>N</v>
      </c>
      <c r="AB3117" s="49">
        <f t="shared" ca="1" si="390"/>
        <v>5</v>
      </c>
      <c r="AC3117" s="49" t="str">
        <f t="shared" ca="1" si="391"/>
        <v>N</v>
      </c>
    </row>
    <row r="3118" spans="1:29" x14ac:dyDescent="0.25">
      <c r="A3118">
        <v>1415</v>
      </c>
      <c r="B3118" s="9">
        <v>43581</v>
      </c>
      <c r="C3118" s="50" t="str">
        <f t="shared" si="384"/>
        <v>N</v>
      </c>
      <c r="D3118" s="52">
        <f>_xlfn.XLOOKUP(B3118,Cal_Date!B:B,Cal_Date!A:A,0)</f>
        <v>4</v>
      </c>
      <c r="E3118">
        <v>2019</v>
      </c>
      <c r="F3118" t="s">
        <v>125</v>
      </c>
      <c r="G3118" t="s">
        <v>129</v>
      </c>
      <c r="H3118" t="s">
        <v>11</v>
      </c>
      <c r="I3118" t="s">
        <v>11</v>
      </c>
      <c r="J3118" t="s">
        <v>15</v>
      </c>
      <c r="K3118" t="s">
        <v>42</v>
      </c>
      <c r="L3118">
        <v>1</v>
      </c>
      <c r="M3118">
        <v>1007</v>
      </c>
      <c r="O3118" t="s">
        <v>28</v>
      </c>
      <c r="R3118" t="s">
        <v>44</v>
      </c>
      <c r="S3118" s="49" t="str">
        <f t="shared" si="385"/>
        <v>Card</v>
      </c>
      <c r="T3118" s="3">
        <v>0.03</v>
      </c>
      <c r="U3118" s="2">
        <v>2.7225000000000001</v>
      </c>
      <c r="V3118" s="2">
        <v>0.87</v>
      </c>
      <c r="W3118" s="54">
        <f>_xlfn.XLOOKUP(M3118,Market!A:A,Market!F:F,0)</f>
        <v>8.8999999999999996E-2</v>
      </c>
      <c r="X3118" s="55">
        <f t="shared" si="386"/>
        <v>8.1674999999999998E-2</v>
      </c>
      <c r="Y3118" s="55">
        <f t="shared" si="387"/>
        <v>1.8525</v>
      </c>
      <c r="Z3118" s="54">
        <f t="shared" si="388"/>
        <v>0.68044077134986225</v>
      </c>
      <c r="AA3118" s="49" t="str">
        <f t="shared" ca="1" si="389"/>
        <v>N</v>
      </c>
      <c r="AB3118" s="49">
        <f t="shared" ca="1" si="390"/>
        <v>5</v>
      </c>
      <c r="AC3118" s="49" t="str">
        <f t="shared" ca="1" si="391"/>
        <v>N</v>
      </c>
    </row>
    <row r="3119" spans="1:29" x14ac:dyDescent="0.25">
      <c r="A3119">
        <v>1416</v>
      </c>
      <c r="B3119" s="9">
        <v>43581</v>
      </c>
      <c r="C3119" s="50" t="str">
        <f t="shared" si="384"/>
        <v>N</v>
      </c>
      <c r="D3119" s="52">
        <f>_xlfn.XLOOKUP(B3119,Cal_Date!B:B,Cal_Date!A:A,0)</f>
        <v>4</v>
      </c>
      <c r="E3119">
        <v>2019</v>
      </c>
      <c r="F3119" t="s">
        <v>125</v>
      </c>
      <c r="G3119" t="s">
        <v>129</v>
      </c>
      <c r="H3119" t="s">
        <v>48</v>
      </c>
      <c r="I3119" t="s">
        <v>18</v>
      </c>
      <c r="J3119" t="s">
        <v>10</v>
      </c>
      <c r="K3119" t="s">
        <v>43</v>
      </c>
      <c r="L3119">
        <v>2</v>
      </c>
      <c r="M3119">
        <v>1008</v>
      </c>
      <c r="O3119" t="s">
        <v>28</v>
      </c>
      <c r="R3119" t="s">
        <v>44</v>
      </c>
      <c r="S3119" s="49" t="str">
        <f t="shared" si="385"/>
        <v>Card</v>
      </c>
      <c r="T3119" s="3">
        <v>0.03</v>
      </c>
      <c r="U3119" s="2">
        <v>15.245999999999999</v>
      </c>
      <c r="V3119" s="2">
        <v>2.92</v>
      </c>
      <c r="W3119" s="54">
        <f>_xlfn.XLOOKUP(M3119,Market!A:A,Market!F:F,0)</f>
        <v>8.8999999999999996E-2</v>
      </c>
      <c r="X3119" s="55">
        <f t="shared" si="386"/>
        <v>0.45737999999999995</v>
      </c>
      <c r="Y3119" s="55">
        <f t="shared" si="387"/>
        <v>12.325999999999999</v>
      </c>
      <c r="Z3119" s="54">
        <f t="shared" si="388"/>
        <v>0.80847435392889933</v>
      </c>
      <c r="AA3119" s="49" t="str">
        <f t="shared" ca="1" si="389"/>
        <v>N</v>
      </c>
      <c r="AB3119" s="49">
        <f t="shared" ca="1" si="390"/>
        <v>5</v>
      </c>
      <c r="AC3119" s="49" t="str">
        <f t="shared" ca="1" si="391"/>
        <v>N</v>
      </c>
    </row>
    <row r="3120" spans="1:29" x14ac:dyDescent="0.25">
      <c r="A3120">
        <v>1417</v>
      </c>
      <c r="B3120" s="9">
        <v>43581</v>
      </c>
      <c r="C3120" s="50" t="str">
        <f t="shared" si="384"/>
        <v>N</v>
      </c>
      <c r="D3120" s="52">
        <f>_xlfn.XLOOKUP(B3120,Cal_Date!B:B,Cal_Date!A:A,0)</f>
        <v>4</v>
      </c>
      <c r="E3120">
        <v>2019</v>
      </c>
      <c r="F3120" t="s">
        <v>125</v>
      </c>
      <c r="G3120" t="s">
        <v>129</v>
      </c>
      <c r="H3120" t="s">
        <v>48</v>
      </c>
      <c r="I3120" t="s">
        <v>18</v>
      </c>
      <c r="J3120" t="s">
        <v>10</v>
      </c>
      <c r="K3120" t="s">
        <v>43</v>
      </c>
      <c r="L3120">
        <v>1</v>
      </c>
      <c r="M3120">
        <v>1008</v>
      </c>
      <c r="O3120" t="s">
        <v>28</v>
      </c>
      <c r="R3120" t="s">
        <v>44</v>
      </c>
      <c r="S3120" s="49" t="str">
        <f t="shared" si="385"/>
        <v>Card</v>
      </c>
      <c r="T3120" s="3">
        <v>0.03</v>
      </c>
      <c r="U3120" s="2">
        <v>7.6229999999999993</v>
      </c>
      <c r="V3120" s="2">
        <v>1.46</v>
      </c>
      <c r="W3120" s="54">
        <f>_xlfn.XLOOKUP(M3120,Market!A:A,Market!F:F,0)</f>
        <v>8.8999999999999996E-2</v>
      </c>
      <c r="X3120" s="55">
        <f t="shared" si="386"/>
        <v>0.22868999999999998</v>
      </c>
      <c r="Y3120" s="55">
        <f t="shared" si="387"/>
        <v>6.1629999999999994</v>
      </c>
      <c r="Z3120" s="54">
        <f t="shared" si="388"/>
        <v>0.80847435392889933</v>
      </c>
      <c r="AA3120" s="49" t="str">
        <f t="shared" ca="1" si="389"/>
        <v>N</v>
      </c>
      <c r="AB3120" s="49">
        <f t="shared" ca="1" si="390"/>
        <v>5</v>
      </c>
      <c r="AC3120" s="49" t="str">
        <f t="shared" ca="1" si="391"/>
        <v>N</v>
      </c>
    </row>
    <row r="3121" spans="1:29" x14ac:dyDescent="0.25">
      <c r="A3121">
        <v>1418</v>
      </c>
      <c r="B3121" s="9">
        <v>43581</v>
      </c>
      <c r="C3121" s="50" t="str">
        <f t="shared" si="384"/>
        <v>N</v>
      </c>
      <c r="D3121" s="52">
        <f>_xlfn.XLOOKUP(B3121,Cal_Date!B:B,Cal_Date!A:A,0)</f>
        <v>4</v>
      </c>
      <c r="E3121">
        <v>2019</v>
      </c>
      <c r="F3121" t="s">
        <v>125</v>
      </c>
      <c r="G3121" t="s">
        <v>129</v>
      </c>
      <c r="H3121" t="s">
        <v>48</v>
      </c>
      <c r="I3121" t="s">
        <v>18</v>
      </c>
      <c r="J3121" t="s">
        <v>10</v>
      </c>
      <c r="K3121" t="s">
        <v>43</v>
      </c>
      <c r="L3121">
        <v>1</v>
      </c>
      <c r="M3121">
        <v>1000</v>
      </c>
      <c r="O3121" t="s">
        <v>25</v>
      </c>
      <c r="R3121" t="s">
        <v>44</v>
      </c>
      <c r="S3121" s="49" t="str">
        <f t="shared" si="385"/>
        <v>Card</v>
      </c>
      <c r="T3121" s="3">
        <v>0.03</v>
      </c>
      <c r="U3121" s="2">
        <v>7.5600000000000005</v>
      </c>
      <c r="V3121" s="2">
        <v>1.46</v>
      </c>
      <c r="W3121" s="54">
        <f>_xlfn.XLOOKUP(M3121,Market!A:A,Market!F:F,0)</f>
        <v>0.08</v>
      </c>
      <c r="X3121" s="55">
        <f t="shared" si="386"/>
        <v>0.2268</v>
      </c>
      <c r="Y3121" s="55">
        <f t="shared" si="387"/>
        <v>6.1000000000000005</v>
      </c>
      <c r="Z3121" s="54">
        <f t="shared" si="388"/>
        <v>0.80687830687830686</v>
      </c>
      <c r="AA3121" s="49" t="str">
        <f t="shared" ca="1" si="389"/>
        <v>N</v>
      </c>
      <c r="AB3121" s="49">
        <f t="shared" ca="1" si="390"/>
        <v>5</v>
      </c>
      <c r="AC3121" s="49" t="str">
        <f t="shared" ca="1" si="391"/>
        <v>N</v>
      </c>
    </row>
    <row r="3122" spans="1:29" x14ac:dyDescent="0.25">
      <c r="A3122">
        <v>1419</v>
      </c>
      <c r="B3122" s="9">
        <v>43581</v>
      </c>
      <c r="C3122" s="50" t="str">
        <f t="shared" si="384"/>
        <v>N</v>
      </c>
      <c r="D3122" s="52">
        <f>_xlfn.XLOOKUP(B3122,Cal_Date!B:B,Cal_Date!A:A,0)</f>
        <v>4</v>
      </c>
      <c r="E3122">
        <v>2019</v>
      </c>
      <c r="F3122" t="s">
        <v>125</v>
      </c>
      <c r="G3122" t="s">
        <v>129</v>
      </c>
      <c r="H3122" t="s">
        <v>11</v>
      </c>
      <c r="I3122" t="s">
        <v>13</v>
      </c>
      <c r="J3122" t="s">
        <v>15</v>
      </c>
      <c r="K3122" t="s">
        <v>42</v>
      </c>
      <c r="L3122">
        <v>1</v>
      </c>
      <c r="M3122">
        <v>1000</v>
      </c>
      <c r="O3122" t="s">
        <v>25</v>
      </c>
      <c r="R3122" t="s">
        <v>44</v>
      </c>
      <c r="S3122" s="49" t="str">
        <f t="shared" si="385"/>
        <v>Card</v>
      </c>
      <c r="T3122" s="3">
        <v>0.03</v>
      </c>
      <c r="U3122" s="2">
        <v>2.7</v>
      </c>
      <c r="V3122" s="2">
        <v>1.42</v>
      </c>
      <c r="W3122" s="54">
        <f>_xlfn.XLOOKUP(M3122,Market!A:A,Market!F:F,0)</f>
        <v>0.08</v>
      </c>
      <c r="X3122" s="55">
        <f t="shared" si="386"/>
        <v>8.1000000000000003E-2</v>
      </c>
      <c r="Y3122" s="55">
        <f t="shared" si="387"/>
        <v>1.2800000000000002</v>
      </c>
      <c r="Z3122" s="54">
        <f t="shared" si="388"/>
        <v>0.47407407407407415</v>
      </c>
      <c r="AA3122" s="49" t="str">
        <f t="shared" ca="1" si="389"/>
        <v>N</v>
      </c>
      <c r="AB3122" s="49">
        <f t="shared" ca="1" si="390"/>
        <v>5</v>
      </c>
      <c r="AC3122" s="49" t="str">
        <f t="shared" ca="1" si="391"/>
        <v>N</v>
      </c>
    </row>
    <row r="3123" spans="1:29" x14ac:dyDescent="0.25">
      <c r="A3123">
        <v>1420</v>
      </c>
      <c r="B3123" s="9">
        <v>43581</v>
      </c>
      <c r="C3123" s="50" t="str">
        <f t="shared" si="384"/>
        <v>N</v>
      </c>
      <c r="D3123" s="52">
        <f>_xlfn.XLOOKUP(B3123,Cal_Date!B:B,Cal_Date!A:A,0)</f>
        <v>4</v>
      </c>
      <c r="E3123">
        <v>2019</v>
      </c>
      <c r="F3123" t="s">
        <v>125</v>
      </c>
      <c r="G3123" t="s">
        <v>129</v>
      </c>
      <c r="H3123" t="s">
        <v>11</v>
      </c>
      <c r="I3123" t="s">
        <v>11</v>
      </c>
      <c r="J3123" t="s">
        <v>15</v>
      </c>
      <c r="K3123" t="s">
        <v>42</v>
      </c>
      <c r="L3123">
        <v>1</v>
      </c>
      <c r="M3123">
        <v>1000</v>
      </c>
      <c r="O3123" t="s">
        <v>25</v>
      </c>
      <c r="R3123" t="s">
        <v>44</v>
      </c>
      <c r="S3123" s="49" t="str">
        <f t="shared" si="385"/>
        <v>Card</v>
      </c>
      <c r="T3123" s="3">
        <v>0.03</v>
      </c>
      <c r="U3123" s="2">
        <v>2.7</v>
      </c>
      <c r="V3123" s="2">
        <v>0.87</v>
      </c>
      <c r="W3123" s="54">
        <f>_xlfn.XLOOKUP(M3123,Market!A:A,Market!F:F,0)</f>
        <v>0.08</v>
      </c>
      <c r="X3123" s="55">
        <f t="shared" si="386"/>
        <v>8.1000000000000003E-2</v>
      </c>
      <c r="Y3123" s="55">
        <f t="shared" si="387"/>
        <v>1.83</v>
      </c>
      <c r="Z3123" s="54">
        <f t="shared" si="388"/>
        <v>0.67777777777777781</v>
      </c>
      <c r="AA3123" s="49" t="str">
        <f t="shared" ca="1" si="389"/>
        <v>N</v>
      </c>
      <c r="AB3123" s="49">
        <f t="shared" ca="1" si="390"/>
        <v>5</v>
      </c>
      <c r="AC3123" s="49" t="str">
        <f t="shared" ca="1" si="391"/>
        <v>N</v>
      </c>
    </row>
    <row r="3124" spans="1:29" x14ac:dyDescent="0.25">
      <c r="A3124">
        <v>1421</v>
      </c>
      <c r="B3124" s="9">
        <v>43581</v>
      </c>
      <c r="C3124" s="50" t="str">
        <f t="shared" si="384"/>
        <v>N</v>
      </c>
      <c r="D3124" s="52">
        <f>_xlfn.XLOOKUP(B3124,Cal_Date!B:B,Cal_Date!A:A,0)</f>
        <v>4</v>
      </c>
      <c r="E3124">
        <v>2019</v>
      </c>
      <c r="F3124" t="s">
        <v>125</v>
      </c>
      <c r="G3124" t="s">
        <v>129</v>
      </c>
      <c r="H3124" t="s">
        <v>48</v>
      </c>
      <c r="I3124" t="s">
        <v>18</v>
      </c>
      <c r="J3124" t="s">
        <v>10</v>
      </c>
      <c r="K3124" t="s">
        <v>43</v>
      </c>
      <c r="L3124">
        <v>1</v>
      </c>
      <c r="M3124">
        <v>1001</v>
      </c>
      <c r="O3124" t="s">
        <v>25</v>
      </c>
      <c r="R3124" t="s">
        <v>44</v>
      </c>
      <c r="S3124" s="49" t="str">
        <f t="shared" si="385"/>
        <v>Card</v>
      </c>
      <c r="T3124" s="3">
        <v>0.03</v>
      </c>
      <c r="U3124" s="2">
        <v>7.42</v>
      </c>
      <c r="V3124" s="2">
        <v>1.46</v>
      </c>
      <c r="W3124" s="54">
        <f>_xlfn.XLOOKUP(M3124,Market!A:A,Market!F:F,0)</f>
        <v>0.06</v>
      </c>
      <c r="X3124" s="55">
        <f t="shared" si="386"/>
        <v>0.22259999999999999</v>
      </c>
      <c r="Y3124" s="55">
        <f t="shared" si="387"/>
        <v>5.96</v>
      </c>
      <c r="Z3124" s="54">
        <f t="shared" si="388"/>
        <v>0.80323450134770891</v>
      </c>
      <c r="AA3124" s="49" t="str">
        <f t="shared" ca="1" si="389"/>
        <v>N</v>
      </c>
      <c r="AB3124" s="49">
        <f t="shared" ca="1" si="390"/>
        <v>5</v>
      </c>
      <c r="AC3124" s="49" t="str">
        <f t="shared" ca="1" si="391"/>
        <v>N</v>
      </c>
    </row>
    <row r="3125" spans="1:29" x14ac:dyDescent="0.25">
      <c r="A3125">
        <v>1422</v>
      </c>
      <c r="B3125" s="9">
        <v>43581</v>
      </c>
      <c r="C3125" s="50" t="str">
        <f t="shared" si="384"/>
        <v>N</v>
      </c>
      <c r="D3125" s="52">
        <f>_xlfn.XLOOKUP(B3125,Cal_Date!B:B,Cal_Date!A:A,0)</f>
        <v>4</v>
      </c>
      <c r="E3125">
        <v>2019</v>
      </c>
      <c r="F3125" t="s">
        <v>125</v>
      </c>
      <c r="G3125" t="s">
        <v>129</v>
      </c>
      <c r="H3125" t="s">
        <v>48</v>
      </c>
      <c r="I3125" t="s">
        <v>18</v>
      </c>
      <c r="J3125" t="s">
        <v>10</v>
      </c>
      <c r="K3125" t="s">
        <v>43</v>
      </c>
      <c r="L3125">
        <v>2</v>
      </c>
      <c r="M3125">
        <v>1000</v>
      </c>
      <c r="O3125" t="s">
        <v>25</v>
      </c>
      <c r="R3125" t="s">
        <v>44</v>
      </c>
      <c r="S3125" s="49" t="str">
        <f t="shared" si="385"/>
        <v>Card</v>
      </c>
      <c r="T3125" s="3">
        <v>0.03</v>
      </c>
      <c r="U3125" s="2">
        <v>15.120000000000001</v>
      </c>
      <c r="V3125" s="2">
        <v>2.92</v>
      </c>
      <c r="W3125" s="54">
        <f>_xlfn.XLOOKUP(M3125,Market!A:A,Market!F:F,0)</f>
        <v>0.08</v>
      </c>
      <c r="X3125" s="55">
        <f t="shared" si="386"/>
        <v>0.4536</v>
      </c>
      <c r="Y3125" s="55">
        <f t="shared" si="387"/>
        <v>12.200000000000001</v>
      </c>
      <c r="Z3125" s="54">
        <f t="shared" si="388"/>
        <v>0.80687830687830686</v>
      </c>
      <c r="AA3125" s="49" t="str">
        <f t="shared" ca="1" si="389"/>
        <v>N</v>
      </c>
      <c r="AB3125" s="49">
        <f t="shared" ca="1" si="390"/>
        <v>5</v>
      </c>
      <c r="AC3125" s="49" t="str">
        <f t="shared" ca="1" si="391"/>
        <v>N</v>
      </c>
    </row>
    <row r="3126" spans="1:29" x14ac:dyDescent="0.25">
      <c r="A3126">
        <v>1423</v>
      </c>
      <c r="B3126" s="9">
        <v>43581</v>
      </c>
      <c r="C3126" s="50" t="str">
        <f t="shared" si="384"/>
        <v>N</v>
      </c>
      <c r="D3126" s="52">
        <f>_xlfn.XLOOKUP(B3126,Cal_Date!B:B,Cal_Date!A:A,0)</f>
        <v>4</v>
      </c>
      <c r="E3126">
        <v>2019</v>
      </c>
      <c r="F3126" t="s">
        <v>125</v>
      </c>
      <c r="G3126" t="s">
        <v>129</v>
      </c>
      <c r="H3126" t="s">
        <v>48</v>
      </c>
      <c r="I3126" t="s">
        <v>18</v>
      </c>
      <c r="J3126" t="s">
        <v>10</v>
      </c>
      <c r="K3126" t="s">
        <v>43</v>
      </c>
      <c r="L3126">
        <v>2</v>
      </c>
      <c r="M3126">
        <v>1000</v>
      </c>
      <c r="O3126" t="s">
        <v>25</v>
      </c>
      <c r="R3126" t="s">
        <v>44</v>
      </c>
      <c r="S3126" s="49" t="str">
        <f t="shared" si="385"/>
        <v>Card</v>
      </c>
      <c r="T3126" s="3">
        <v>0.03</v>
      </c>
      <c r="U3126" s="2">
        <v>15.120000000000001</v>
      </c>
      <c r="V3126" s="2">
        <v>2.92</v>
      </c>
      <c r="W3126" s="54">
        <f>_xlfn.XLOOKUP(M3126,Market!A:A,Market!F:F,0)</f>
        <v>0.08</v>
      </c>
      <c r="X3126" s="55">
        <f t="shared" si="386"/>
        <v>0.4536</v>
      </c>
      <c r="Y3126" s="55">
        <f t="shared" si="387"/>
        <v>12.200000000000001</v>
      </c>
      <c r="Z3126" s="54">
        <f t="shared" si="388"/>
        <v>0.80687830687830686</v>
      </c>
      <c r="AA3126" s="49" t="str">
        <f t="shared" ca="1" si="389"/>
        <v>N</v>
      </c>
      <c r="AB3126" s="49">
        <f t="shared" ca="1" si="390"/>
        <v>5</v>
      </c>
      <c r="AC3126" s="49" t="str">
        <f t="shared" ca="1" si="391"/>
        <v>N</v>
      </c>
    </row>
    <row r="3127" spans="1:29" x14ac:dyDescent="0.25">
      <c r="A3127">
        <v>1424</v>
      </c>
      <c r="B3127" s="9">
        <v>43581</v>
      </c>
      <c r="C3127" s="50" t="str">
        <f t="shared" si="384"/>
        <v>N</v>
      </c>
      <c r="D3127" s="52">
        <f>_xlfn.XLOOKUP(B3127,Cal_Date!B:B,Cal_Date!A:A,0)</f>
        <v>4</v>
      </c>
      <c r="E3127">
        <v>2019</v>
      </c>
      <c r="F3127" t="s">
        <v>125</v>
      </c>
      <c r="G3127" t="s">
        <v>129</v>
      </c>
      <c r="H3127" t="s">
        <v>14</v>
      </c>
      <c r="I3127" t="s">
        <v>18</v>
      </c>
      <c r="J3127" t="s">
        <v>15</v>
      </c>
      <c r="K3127" t="s">
        <v>43</v>
      </c>
      <c r="L3127">
        <v>1</v>
      </c>
      <c r="M3127">
        <v>1004</v>
      </c>
      <c r="O3127" t="s">
        <v>28</v>
      </c>
      <c r="R3127" t="s">
        <v>44</v>
      </c>
      <c r="S3127" s="49" t="str">
        <f t="shared" si="385"/>
        <v>Card</v>
      </c>
      <c r="T3127" s="3">
        <v>0.03</v>
      </c>
      <c r="U3127" s="2">
        <v>6.8900000000000006</v>
      </c>
      <c r="V3127" s="2">
        <v>2.1</v>
      </c>
      <c r="W3127" s="54">
        <f>_xlfn.XLOOKUP(M3127,Market!A:A,Market!F:F,0)</f>
        <v>0.06</v>
      </c>
      <c r="X3127" s="55">
        <f t="shared" si="386"/>
        <v>0.20670000000000002</v>
      </c>
      <c r="Y3127" s="55">
        <f t="shared" si="387"/>
        <v>4.7900000000000009</v>
      </c>
      <c r="Z3127" s="54">
        <f t="shared" si="388"/>
        <v>0.69521044992743108</v>
      </c>
      <c r="AA3127" s="49" t="str">
        <f t="shared" ca="1" si="389"/>
        <v>N</v>
      </c>
      <c r="AB3127" s="49">
        <f t="shared" ca="1" si="390"/>
        <v>5</v>
      </c>
      <c r="AC3127" s="49" t="str">
        <f t="shared" ca="1" si="391"/>
        <v>N</v>
      </c>
    </row>
    <row r="3128" spans="1:29" x14ac:dyDescent="0.25">
      <c r="A3128">
        <v>1425</v>
      </c>
      <c r="B3128" s="9">
        <v>43581</v>
      </c>
      <c r="C3128" s="50" t="str">
        <f t="shared" si="384"/>
        <v>N</v>
      </c>
      <c r="D3128" s="52">
        <f>_xlfn.XLOOKUP(B3128,Cal_Date!B:B,Cal_Date!A:A,0)</f>
        <v>4</v>
      </c>
      <c r="E3128">
        <v>2019</v>
      </c>
      <c r="F3128" t="s">
        <v>125</v>
      </c>
      <c r="G3128" t="s">
        <v>129</v>
      </c>
      <c r="H3128" t="s">
        <v>14</v>
      </c>
      <c r="I3128" t="s">
        <v>13</v>
      </c>
      <c r="J3128" t="s">
        <v>15</v>
      </c>
      <c r="K3128" t="s">
        <v>43</v>
      </c>
      <c r="L3128">
        <v>1</v>
      </c>
      <c r="M3128">
        <v>1005</v>
      </c>
      <c r="O3128" t="s">
        <v>25</v>
      </c>
      <c r="R3128" t="s">
        <v>44</v>
      </c>
      <c r="S3128" s="49" t="str">
        <f t="shared" si="385"/>
        <v>Card</v>
      </c>
      <c r="T3128" s="3">
        <v>0.03</v>
      </c>
      <c r="U3128" s="2">
        <v>7.0785</v>
      </c>
      <c r="V3128" s="2">
        <v>2.12</v>
      </c>
      <c r="W3128" s="54">
        <f>_xlfn.XLOOKUP(M3128,Market!A:A,Market!F:F,0)</f>
        <v>8.8999999999999996E-2</v>
      </c>
      <c r="X3128" s="55">
        <f t="shared" si="386"/>
        <v>0.21235499999999999</v>
      </c>
      <c r="Y3128" s="55">
        <f t="shared" si="387"/>
        <v>4.9584999999999999</v>
      </c>
      <c r="Z3128" s="54">
        <f t="shared" si="388"/>
        <v>0.70050151868333688</v>
      </c>
      <c r="AA3128" s="49" t="str">
        <f t="shared" ca="1" si="389"/>
        <v>N</v>
      </c>
      <c r="AB3128" s="49">
        <f t="shared" ca="1" si="390"/>
        <v>5</v>
      </c>
      <c r="AC3128" s="49" t="str">
        <f t="shared" ca="1" si="391"/>
        <v>N</v>
      </c>
    </row>
    <row r="3129" spans="1:29" x14ac:dyDescent="0.25">
      <c r="A3129">
        <v>1426</v>
      </c>
      <c r="B3129" s="9">
        <v>43581</v>
      </c>
      <c r="C3129" s="50" t="str">
        <f t="shared" si="384"/>
        <v>N</v>
      </c>
      <c r="D3129" s="52">
        <f>_xlfn.XLOOKUP(B3129,Cal_Date!B:B,Cal_Date!A:A,0)</f>
        <v>4</v>
      </c>
      <c r="E3129">
        <v>2019</v>
      </c>
      <c r="F3129" t="s">
        <v>125</v>
      </c>
      <c r="G3129" t="s">
        <v>129</v>
      </c>
      <c r="H3129" t="s">
        <v>14</v>
      </c>
      <c r="I3129" t="s">
        <v>18</v>
      </c>
      <c r="J3129" t="s">
        <v>15</v>
      </c>
      <c r="K3129" t="s">
        <v>43</v>
      </c>
      <c r="L3129">
        <v>1</v>
      </c>
      <c r="M3129">
        <v>1000</v>
      </c>
      <c r="O3129" t="s">
        <v>25</v>
      </c>
      <c r="R3129" t="s">
        <v>44</v>
      </c>
      <c r="S3129" s="49" t="str">
        <f t="shared" si="385"/>
        <v>Card</v>
      </c>
      <c r="T3129" s="3">
        <v>0.03</v>
      </c>
      <c r="U3129" s="2">
        <v>7.5600000000000005</v>
      </c>
      <c r="V3129" s="2">
        <v>2.2200000000000002</v>
      </c>
      <c r="W3129" s="54">
        <f>_xlfn.XLOOKUP(M3129,Market!A:A,Market!F:F,0)</f>
        <v>0.08</v>
      </c>
      <c r="X3129" s="55">
        <f t="shared" si="386"/>
        <v>0.2268</v>
      </c>
      <c r="Y3129" s="55">
        <f t="shared" si="387"/>
        <v>5.34</v>
      </c>
      <c r="Z3129" s="54">
        <f t="shared" si="388"/>
        <v>0.70634920634920628</v>
      </c>
      <c r="AA3129" s="49" t="str">
        <f t="shared" ca="1" si="389"/>
        <v>N</v>
      </c>
      <c r="AB3129" s="49">
        <f t="shared" ca="1" si="390"/>
        <v>5</v>
      </c>
      <c r="AC3129" s="49" t="str">
        <f t="shared" ca="1" si="391"/>
        <v>N</v>
      </c>
    </row>
    <row r="3130" spans="1:29" x14ac:dyDescent="0.25">
      <c r="A3130">
        <v>1427</v>
      </c>
      <c r="B3130" s="9">
        <v>43581</v>
      </c>
      <c r="C3130" s="50" t="str">
        <f t="shared" si="384"/>
        <v>N</v>
      </c>
      <c r="D3130" s="52">
        <f>_xlfn.XLOOKUP(B3130,Cal_Date!B:B,Cal_Date!A:A,0)</f>
        <v>4</v>
      </c>
      <c r="E3130">
        <v>2019</v>
      </c>
      <c r="F3130" t="s">
        <v>125</v>
      </c>
      <c r="G3130" t="s">
        <v>129</v>
      </c>
      <c r="H3130" t="s">
        <v>48</v>
      </c>
      <c r="I3130" t="s">
        <v>18</v>
      </c>
      <c r="J3130" t="s">
        <v>10</v>
      </c>
      <c r="K3130" t="s">
        <v>43</v>
      </c>
      <c r="L3130">
        <v>2</v>
      </c>
      <c r="M3130">
        <v>1006</v>
      </c>
      <c r="O3130" t="s">
        <v>28</v>
      </c>
      <c r="R3130" t="s">
        <v>44</v>
      </c>
      <c r="S3130" s="49" t="str">
        <f t="shared" si="385"/>
        <v>Card</v>
      </c>
      <c r="T3130" s="3">
        <v>0.03</v>
      </c>
      <c r="U3130" s="2">
        <v>15.245999999999999</v>
      </c>
      <c r="V3130" s="2">
        <v>2.92</v>
      </c>
      <c r="W3130" s="54">
        <f>_xlfn.XLOOKUP(M3130,Market!A:A,Market!F:F,0)</f>
        <v>8.8999999999999996E-2</v>
      </c>
      <c r="X3130" s="55">
        <f t="shared" si="386"/>
        <v>0.45737999999999995</v>
      </c>
      <c r="Y3130" s="55">
        <f t="shared" si="387"/>
        <v>12.325999999999999</v>
      </c>
      <c r="Z3130" s="54">
        <f t="shared" si="388"/>
        <v>0.80847435392889933</v>
      </c>
      <c r="AA3130" s="49" t="str">
        <f t="shared" ca="1" si="389"/>
        <v>N</v>
      </c>
      <c r="AB3130" s="49">
        <f t="shared" ca="1" si="390"/>
        <v>5</v>
      </c>
      <c r="AC3130" s="49" t="str">
        <f t="shared" ca="1" si="391"/>
        <v>N</v>
      </c>
    </row>
    <row r="3131" spans="1:29" x14ac:dyDescent="0.25">
      <c r="A3131">
        <v>1428</v>
      </c>
      <c r="B3131" s="9">
        <v>43581</v>
      </c>
      <c r="C3131" s="50" t="str">
        <f t="shared" si="384"/>
        <v>N</v>
      </c>
      <c r="D3131" s="52">
        <f>_xlfn.XLOOKUP(B3131,Cal_Date!B:B,Cal_Date!A:A,0)</f>
        <v>4</v>
      </c>
      <c r="E3131">
        <v>2019</v>
      </c>
      <c r="F3131" t="s">
        <v>125</v>
      </c>
      <c r="G3131" t="s">
        <v>129</v>
      </c>
      <c r="H3131" t="s">
        <v>48</v>
      </c>
      <c r="I3131" t="s">
        <v>18</v>
      </c>
      <c r="J3131" t="s">
        <v>10</v>
      </c>
      <c r="K3131" t="s">
        <v>43</v>
      </c>
      <c r="L3131">
        <v>1</v>
      </c>
      <c r="M3131">
        <v>1000</v>
      </c>
      <c r="O3131" t="s">
        <v>25</v>
      </c>
      <c r="R3131" t="s">
        <v>44</v>
      </c>
      <c r="S3131" s="49" t="str">
        <f t="shared" si="385"/>
        <v>Card</v>
      </c>
      <c r="T3131" s="3">
        <v>0.03</v>
      </c>
      <c r="U3131" s="2">
        <v>7.5600000000000005</v>
      </c>
      <c r="V3131" s="2">
        <v>1.46</v>
      </c>
      <c r="W3131" s="54">
        <f>_xlfn.XLOOKUP(M3131,Market!A:A,Market!F:F,0)</f>
        <v>0.08</v>
      </c>
      <c r="X3131" s="55">
        <f t="shared" si="386"/>
        <v>0.2268</v>
      </c>
      <c r="Y3131" s="55">
        <f t="shared" si="387"/>
        <v>6.1000000000000005</v>
      </c>
      <c r="Z3131" s="54">
        <f t="shared" si="388"/>
        <v>0.80687830687830686</v>
      </c>
      <c r="AA3131" s="49" t="str">
        <f t="shared" ca="1" si="389"/>
        <v>N</v>
      </c>
      <c r="AB3131" s="49">
        <f t="shared" ca="1" si="390"/>
        <v>5</v>
      </c>
      <c r="AC3131" s="49" t="str">
        <f t="shared" ca="1" si="391"/>
        <v>N</v>
      </c>
    </row>
    <row r="3132" spans="1:29" x14ac:dyDescent="0.25">
      <c r="A3132">
        <v>1429</v>
      </c>
      <c r="B3132" s="9">
        <v>43581</v>
      </c>
      <c r="C3132" s="50" t="str">
        <f t="shared" si="384"/>
        <v>N</v>
      </c>
      <c r="D3132" s="52">
        <f>_xlfn.XLOOKUP(B3132,Cal_Date!B:B,Cal_Date!A:A,0)</f>
        <v>4</v>
      </c>
      <c r="E3132">
        <v>2019</v>
      </c>
      <c r="F3132" t="s">
        <v>125</v>
      </c>
      <c r="G3132" t="s">
        <v>129</v>
      </c>
      <c r="H3132" t="s">
        <v>11</v>
      </c>
      <c r="I3132" t="s">
        <v>11</v>
      </c>
      <c r="J3132" t="s">
        <v>15</v>
      </c>
      <c r="K3132" t="s">
        <v>42</v>
      </c>
      <c r="L3132">
        <v>2</v>
      </c>
      <c r="M3132">
        <v>1001</v>
      </c>
      <c r="O3132" t="s">
        <v>25</v>
      </c>
      <c r="R3132" t="s">
        <v>44</v>
      </c>
      <c r="S3132" s="49" t="str">
        <f t="shared" si="385"/>
        <v>Card</v>
      </c>
      <c r="T3132" s="3">
        <v>0.03</v>
      </c>
      <c r="U3132" s="2">
        <v>5.3000000000000007</v>
      </c>
      <c r="V3132" s="2">
        <v>1.74</v>
      </c>
      <c r="W3132" s="54">
        <f>_xlfn.XLOOKUP(M3132,Market!A:A,Market!F:F,0)</f>
        <v>0.06</v>
      </c>
      <c r="X3132" s="55">
        <f t="shared" si="386"/>
        <v>0.159</v>
      </c>
      <c r="Y3132" s="55">
        <f t="shared" si="387"/>
        <v>3.5600000000000005</v>
      </c>
      <c r="Z3132" s="54">
        <f t="shared" si="388"/>
        <v>0.67169811320754713</v>
      </c>
      <c r="AA3132" s="49" t="str">
        <f t="shared" ca="1" si="389"/>
        <v>N</v>
      </c>
      <c r="AB3132" s="49">
        <f t="shared" ca="1" si="390"/>
        <v>5</v>
      </c>
      <c r="AC3132" s="49" t="str">
        <f t="shared" ca="1" si="391"/>
        <v>N</v>
      </c>
    </row>
    <row r="3133" spans="1:29" x14ac:dyDescent="0.25">
      <c r="A3133">
        <v>1430</v>
      </c>
      <c r="B3133" s="9">
        <v>43581</v>
      </c>
      <c r="C3133" s="50" t="str">
        <f t="shared" si="384"/>
        <v>N</v>
      </c>
      <c r="D3133" s="52">
        <f>_xlfn.XLOOKUP(B3133,Cal_Date!B:B,Cal_Date!A:A,0)</f>
        <v>4</v>
      </c>
      <c r="E3133">
        <v>2019</v>
      </c>
      <c r="F3133" t="s">
        <v>125</v>
      </c>
      <c r="G3133" t="s">
        <v>129</v>
      </c>
      <c r="H3133" t="s">
        <v>11</v>
      </c>
      <c r="I3133" t="s">
        <v>11</v>
      </c>
      <c r="J3133" t="s">
        <v>15</v>
      </c>
      <c r="K3133" t="s">
        <v>42</v>
      </c>
      <c r="L3133">
        <v>1</v>
      </c>
      <c r="M3133">
        <v>1008</v>
      </c>
      <c r="O3133" t="s">
        <v>28</v>
      </c>
      <c r="R3133" t="s">
        <v>44</v>
      </c>
      <c r="S3133" s="49" t="str">
        <f t="shared" si="385"/>
        <v>Card</v>
      </c>
      <c r="T3133" s="3">
        <v>0.03</v>
      </c>
      <c r="U3133" s="2">
        <v>2.7225000000000001</v>
      </c>
      <c r="V3133" s="2">
        <v>0.87</v>
      </c>
      <c r="W3133" s="54">
        <f>_xlfn.XLOOKUP(M3133,Market!A:A,Market!F:F,0)</f>
        <v>8.8999999999999996E-2</v>
      </c>
      <c r="X3133" s="55">
        <f t="shared" si="386"/>
        <v>8.1674999999999998E-2</v>
      </c>
      <c r="Y3133" s="55">
        <f t="shared" si="387"/>
        <v>1.8525</v>
      </c>
      <c r="Z3133" s="54">
        <f t="shared" si="388"/>
        <v>0.68044077134986225</v>
      </c>
      <c r="AA3133" s="49" t="str">
        <f t="shared" ca="1" si="389"/>
        <v>N</v>
      </c>
      <c r="AB3133" s="49">
        <f t="shared" ca="1" si="390"/>
        <v>5</v>
      </c>
      <c r="AC3133" s="49" t="str">
        <f t="shared" ca="1" si="391"/>
        <v>N</v>
      </c>
    </row>
    <row r="3134" spans="1:29" x14ac:dyDescent="0.25">
      <c r="A3134">
        <v>1431</v>
      </c>
      <c r="B3134" s="9">
        <v>43581</v>
      </c>
      <c r="C3134" s="50" t="str">
        <f t="shared" si="384"/>
        <v>N</v>
      </c>
      <c r="D3134" s="52">
        <f>_xlfn.XLOOKUP(B3134,Cal_Date!B:B,Cal_Date!A:A,0)</f>
        <v>4</v>
      </c>
      <c r="E3134">
        <v>2019</v>
      </c>
      <c r="F3134" t="s">
        <v>125</v>
      </c>
      <c r="G3134" t="s">
        <v>129</v>
      </c>
      <c r="H3134" t="s">
        <v>14</v>
      </c>
      <c r="I3134" t="s">
        <v>18</v>
      </c>
      <c r="J3134" t="s">
        <v>15</v>
      </c>
      <c r="K3134" t="s">
        <v>43</v>
      </c>
      <c r="L3134">
        <v>2</v>
      </c>
      <c r="M3134">
        <v>1009</v>
      </c>
      <c r="O3134" t="s">
        <v>28</v>
      </c>
      <c r="R3134" t="s">
        <v>44</v>
      </c>
      <c r="S3134" s="49" t="str">
        <f t="shared" si="385"/>
        <v>Card</v>
      </c>
      <c r="T3134" s="3">
        <v>0.03</v>
      </c>
      <c r="U3134" s="2">
        <v>14.157</v>
      </c>
      <c r="V3134" s="2">
        <v>4.2</v>
      </c>
      <c r="W3134" s="54">
        <f>_xlfn.XLOOKUP(M3134,Market!A:A,Market!F:F,0)</f>
        <v>8.8999999999999996E-2</v>
      </c>
      <c r="X3134" s="55">
        <f t="shared" si="386"/>
        <v>0.42470999999999998</v>
      </c>
      <c r="Y3134" s="55">
        <f t="shared" si="387"/>
        <v>9.9570000000000007</v>
      </c>
      <c r="Z3134" s="54">
        <f t="shared" si="388"/>
        <v>0.70332697605424888</v>
      </c>
      <c r="AA3134" s="49" t="str">
        <f t="shared" ca="1" si="389"/>
        <v>N</v>
      </c>
      <c r="AB3134" s="49">
        <f t="shared" ca="1" si="390"/>
        <v>5</v>
      </c>
      <c r="AC3134" s="49" t="str">
        <f t="shared" ca="1" si="391"/>
        <v>N</v>
      </c>
    </row>
    <row r="3135" spans="1:29" x14ac:dyDescent="0.25">
      <c r="A3135">
        <v>1432</v>
      </c>
      <c r="B3135" s="9">
        <v>43581</v>
      </c>
      <c r="C3135" s="50" t="str">
        <f t="shared" si="384"/>
        <v>N</v>
      </c>
      <c r="D3135" s="52">
        <f>_xlfn.XLOOKUP(B3135,Cal_Date!B:B,Cal_Date!A:A,0)</f>
        <v>4</v>
      </c>
      <c r="E3135">
        <v>2019</v>
      </c>
      <c r="F3135" t="s">
        <v>125</v>
      </c>
      <c r="G3135" t="s">
        <v>129</v>
      </c>
      <c r="H3135" t="s">
        <v>14</v>
      </c>
      <c r="I3135" t="s">
        <v>18</v>
      </c>
      <c r="J3135" t="s">
        <v>15</v>
      </c>
      <c r="K3135" t="s">
        <v>43</v>
      </c>
      <c r="L3135">
        <v>1</v>
      </c>
      <c r="M3135">
        <v>1001</v>
      </c>
      <c r="O3135" t="s">
        <v>25</v>
      </c>
      <c r="R3135" t="s">
        <v>44</v>
      </c>
      <c r="S3135" s="49" t="str">
        <f t="shared" si="385"/>
        <v>Card</v>
      </c>
      <c r="T3135" s="3">
        <v>0.03</v>
      </c>
      <c r="U3135" s="2">
        <v>6.8900000000000006</v>
      </c>
      <c r="V3135" s="2">
        <v>2.1</v>
      </c>
      <c r="W3135" s="54">
        <f>_xlfn.XLOOKUP(M3135,Market!A:A,Market!F:F,0)</f>
        <v>0.06</v>
      </c>
      <c r="X3135" s="55">
        <f t="shared" si="386"/>
        <v>0.20670000000000002</v>
      </c>
      <c r="Y3135" s="55">
        <f t="shared" si="387"/>
        <v>4.7900000000000009</v>
      </c>
      <c r="Z3135" s="54">
        <f t="shared" si="388"/>
        <v>0.69521044992743108</v>
      </c>
      <c r="AA3135" s="49" t="str">
        <f t="shared" ca="1" si="389"/>
        <v>N</v>
      </c>
      <c r="AB3135" s="49">
        <f t="shared" ca="1" si="390"/>
        <v>5</v>
      </c>
      <c r="AC3135" s="49" t="str">
        <f t="shared" ca="1" si="391"/>
        <v>N</v>
      </c>
    </row>
    <row r="3136" spans="1:29" x14ac:dyDescent="0.25">
      <c r="A3136">
        <v>1433</v>
      </c>
      <c r="B3136" s="9">
        <v>43581</v>
      </c>
      <c r="C3136" s="50" t="str">
        <f t="shared" si="384"/>
        <v>N</v>
      </c>
      <c r="D3136" s="52">
        <f>_xlfn.XLOOKUP(B3136,Cal_Date!B:B,Cal_Date!A:A,0)</f>
        <v>4</v>
      </c>
      <c r="E3136">
        <v>2019</v>
      </c>
      <c r="F3136" t="s">
        <v>125</v>
      </c>
      <c r="G3136" t="s">
        <v>129</v>
      </c>
      <c r="H3136" t="s">
        <v>14</v>
      </c>
      <c r="I3136" t="s">
        <v>18</v>
      </c>
      <c r="J3136" t="s">
        <v>15</v>
      </c>
      <c r="K3136" t="s">
        <v>43</v>
      </c>
      <c r="L3136">
        <v>1</v>
      </c>
      <c r="M3136">
        <v>1001</v>
      </c>
      <c r="O3136" t="s">
        <v>25</v>
      </c>
      <c r="R3136" t="s">
        <v>44</v>
      </c>
      <c r="S3136" s="49" t="str">
        <f t="shared" si="385"/>
        <v>Card</v>
      </c>
      <c r="T3136" s="3">
        <v>0.03</v>
      </c>
      <c r="U3136" s="2">
        <v>6.8900000000000006</v>
      </c>
      <c r="V3136" s="2">
        <v>2.1</v>
      </c>
      <c r="W3136" s="54">
        <f>_xlfn.XLOOKUP(M3136,Market!A:A,Market!F:F,0)</f>
        <v>0.06</v>
      </c>
      <c r="X3136" s="55">
        <f t="shared" si="386"/>
        <v>0.20670000000000002</v>
      </c>
      <c r="Y3136" s="55">
        <f t="shared" si="387"/>
        <v>4.7900000000000009</v>
      </c>
      <c r="Z3136" s="54">
        <f t="shared" si="388"/>
        <v>0.69521044992743108</v>
      </c>
      <c r="AA3136" s="49" t="str">
        <f t="shared" ca="1" si="389"/>
        <v>N</v>
      </c>
      <c r="AB3136" s="49">
        <f t="shared" ca="1" si="390"/>
        <v>5</v>
      </c>
      <c r="AC3136" s="49" t="str">
        <f t="shared" ca="1" si="391"/>
        <v>N</v>
      </c>
    </row>
    <row r="3137" spans="1:29" x14ac:dyDescent="0.25">
      <c r="A3137">
        <v>1434</v>
      </c>
      <c r="B3137" s="9">
        <v>43581</v>
      </c>
      <c r="C3137" s="50" t="str">
        <f t="shared" si="384"/>
        <v>N</v>
      </c>
      <c r="D3137" s="52">
        <f>_xlfn.XLOOKUP(B3137,Cal_Date!B:B,Cal_Date!A:A,0)</f>
        <v>4</v>
      </c>
      <c r="E3137">
        <v>2019</v>
      </c>
      <c r="F3137" t="s">
        <v>125</v>
      </c>
      <c r="G3137" t="s">
        <v>129</v>
      </c>
      <c r="H3137" t="s">
        <v>11</v>
      </c>
      <c r="I3137" t="s">
        <v>11</v>
      </c>
      <c r="J3137" t="s">
        <v>15</v>
      </c>
      <c r="K3137" t="s">
        <v>42</v>
      </c>
      <c r="L3137">
        <v>1</v>
      </c>
      <c r="M3137">
        <v>1001</v>
      </c>
      <c r="O3137" t="s">
        <v>25</v>
      </c>
      <c r="R3137" t="s">
        <v>44</v>
      </c>
      <c r="S3137" s="49" t="str">
        <f t="shared" si="385"/>
        <v>Card</v>
      </c>
      <c r="T3137" s="3">
        <v>0.03</v>
      </c>
      <c r="U3137" s="2">
        <v>2.6500000000000004</v>
      </c>
      <c r="V3137" s="2">
        <v>0.87</v>
      </c>
      <c r="W3137" s="54">
        <f>_xlfn.XLOOKUP(M3137,Market!A:A,Market!F:F,0)</f>
        <v>0.06</v>
      </c>
      <c r="X3137" s="55">
        <f t="shared" si="386"/>
        <v>7.9500000000000001E-2</v>
      </c>
      <c r="Y3137" s="55">
        <f t="shared" si="387"/>
        <v>1.7800000000000002</v>
      </c>
      <c r="Z3137" s="54">
        <f t="shared" si="388"/>
        <v>0.67169811320754713</v>
      </c>
      <c r="AA3137" s="49" t="str">
        <f t="shared" ca="1" si="389"/>
        <v>N</v>
      </c>
      <c r="AB3137" s="49">
        <f t="shared" ca="1" si="390"/>
        <v>5</v>
      </c>
      <c r="AC3137" s="49" t="str">
        <f t="shared" ca="1" si="391"/>
        <v>N</v>
      </c>
    </row>
    <row r="3138" spans="1:29" x14ac:dyDescent="0.25">
      <c r="A3138">
        <v>1435</v>
      </c>
      <c r="B3138" s="9">
        <v>43581</v>
      </c>
      <c r="C3138" s="50" t="str">
        <f t="shared" si="384"/>
        <v>N</v>
      </c>
      <c r="D3138" s="52">
        <f>_xlfn.XLOOKUP(B3138,Cal_Date!B:B,Cal_Date!A:A,0)</f>
        <v>4</v>
      </c>
      <c r="E3138">
        <v>2019</v>
      </c>
      <c r="F3138" t="s">
        <v>125</v>
      </c>
      <c r="G3138" t="s">
        <v>129</v>
      </c>
      <c r="H3138" t="s">
        <v>48</v>
      </c>
      <c r="I3138" t="s">
        <v>18</v>
      </c>
      <c r="J3138" t="s">
        <v>10</v>
      </c>
      <c r="K3138" t="s">
        <v>43</v>
      </c>
      <c r="L3138">
        <v>1</v>
      </c>
      <c r="M3138">
        <v>1002</v>
      </c>
      <c r="O3138" t="s">
        <v>28</v>
      </c>
      <c r="R3138" t="s">
        <v>44</v>
      </c>
      <c r="S3138" s="49" t="str">
        <f t="shared" si="385"/>
        <v>Card</v>
      </c>
      <c r="T3138" s="3">
        <v>0.03</v>
      </c>
      <c r="U3138" s="2">
        <v>7.42</v>
      </c>
      <c r="V3138" s="2">
        <v>1.46</v>
      </c>
      <c r="W3138" s="54">
        <f>_xlfn.XLOOKUP(M3138,Market!A:A,Market!F:F,0)</f>
        <v>0.06</v>
      </c>
      <c r="X3138" s="55">
        <f t="shared" si="386"/>
        <v>0.22259999999999999</v>
      </c>
      <c r="Y3138" s="55">
        <f t="shared" si="387"/>
        <v>5.96</v>
      </c>
      <c r="Z3138" s="54">
        <f t="shared" si="388"/>
        <v>0.80323450134770891</v>
      </c>
      <c r="AA3138" s="49" t="str">
        <f t="shared" ca="1" si="389"/>
        <v>N</v>
      </c>
      <c r="AB3138" s="49">
        <f t="shared" ca="1" si="390"/>
        <v>5</v>
      </c>
      <c r="AC3138" s="49" t="str">
        <f t="shared" ca="1" si="391"/>
        <v>N</v>
      </c>
    </row>
    <row r="3139" spans="1:29" x14ac:dyDescent="0.25">
      <c r="A3139">
        <v>1436</v>
      </c>
      <c r="B3139" s="9">
        <v>43581</v>
      </c>
      <c r="C3139" s="50" t="str">
        <f t="shared" ref="C3139:C3202" si="392">IF(OR(B3139="04/01/2018"+0,B3139="04/02/2018"+0),"Y","N")</f>
        <v>N</v>
      </c>
      <c r="D3139" s="52">
        <f>_xlfn.XLOOKUP(B3139,Cal_Date!B:B,Cal_Date!A:A,0)</f>
        <v>4</v>
      </c>
      <c r="E3139">
        <v>2019</v>
      </c>
      <c r="F3139" t="s">
        <v>125</v>
      </c>
      <c r="G3139" t="s">
        <v>129</v>
      </c>
      <c r="H3139" t="s">
        <v>11</v>
      </c>
      <c r="I3139" t="s">
        <v>11</v>
      </c>
      <c r="J3139" t="s">
        <v>15</v>
      </c>
      <c r="K3139" t="s">
        <v>42</v>
      </c>
      <c r="L3139">
        <v>2</v>
      </c>
      <c r="M3139">
        <v>1003</v>
      </c>
      <c r="O3139" t="s">
        <v>25</v>
      </c>
      <c r="R3139" t="s">
        <v>44</v>
      </c>
      <c r="S3139" s="49" t="str">
        <f t="shared" ref="S3139:S3202" si="393">IF(R3139="Cash","Cash","Card")</f>
        <v>Card</v>
      </c>
      <c r="T3139" s="3">
        <v>0.03</v>
      </c>
      <c r="U3139" s="2">
        <v>5.3000000000000007</v>
      </c>
      <c r="V3139" s="2">
        <v>1.74</v>
      </c>
      <c r="W3139" s="54">
        <f>_xlfn.XLOOKUP(M3139,Market!A:A,Market!F:F,0)</f>
        <v>0.06</v>
      </c>
      <c r="X3139" s="55">
        <f t="shared" ref="X3139:X3202" si="394">T3139*U3139</f>
        <v>0.159</v>
      </c>
      <c r="Y3139" s="55">
        <f t="shared" ref="Y3139:Y3202" si="395">U3139-V3139</f>
        <v>3.5600000000000005</v>
      </c>
      <c r="Z3139" s="54">
        <f t="shared" ref="Z3139:Z3202" si="396">Y3139/U3139</f>
        <v>0.67169811320754713</v>
      </c>
      <c r="AA3139" s="49" t="str">
        <f t="shared" ref="AA3139:AA3202" ca="1" si="397">IF(DATEDIF(B3139,TODAY(),"y")&gt;5,"Y","N")</f>
        <v>N</v>
      </c>
      <c r="AB3139" s="49">
        <f t="shared" ref="AB3139:AB3202" ca="1" si="398">DATEDIF(B3139,TODAY(),"y")</f>
        <v>5</v>
      </c>
      <c r="AC3139" s="49" t="str">
        <f t="shared" ref="AC3139:AC3202" ca="1" si="399">IF(AB3139&gt;5,"Y","N")</f>
        <v>N</v>
      </c>
    </row>
    <row r="3140" spans="1:29" x14ac:dyDescent="0.25">
      <c r="A3140">
        <v>1437</v>
      </c>
      <c r="B3140" s="9">
        <v>43581</v>
      </c>
      <c r="C3140" s="50" t="str">
        <f t="shared" si="392"/>
        <v>N</v>
      </c>
      <c r="D3140" s="52">
        <f>_xlfn.XLOOKUP(B3140,Cal_Date!B:B,Cal_Date!A:A,0)</f>
        <v>4</v>
      </c>
      <c r="E3140">
        <v>2019</v>
      </c>
      <c r="F3140" t="s">
        <v>125</v>
      </c>
      <c r="G3140" t="s">
        <v>129</v>
      </c>
      <c r="H3140" t="s">
        <v>11</v>
      </c>
      <c r="I3140" t="s">
        <v>11</v>
      </c>
      <c r="J3140" t="s">
        <v>15</v>
      </c>
      <c r="K3140" t="s">
        <v>42</v>
      </c>
      <c r="L3140">
        <v>1</v>
      </c>
      <c r="M3140">
        <v>1003</v>
      </c>
      <c r="O3140" t="s">
        <v>25</v>
      </c>
      <c r="R3140" t="s">
        <v>44</v>
      </c>
      <c r="S3140" s="49" t="str">
        <f t="shared" si="393"/>
        <v>Card</v>
      </c>
      <c r="T3140" s="3">
        <v>0.03</v>
      </c>
      <c r="U3140" s="2">
        <v>2.6500000000000004</v>
      </c>
      <c r="V3140" s="2">
        <v>0.87</v>
      </c>
      <c r="W3140" s="54">
        <f>_xlfn.XLOOKUP(M3140,Market!A:A,Market!F:F,0)</f>
        <v>0.06</v>
      </c>
      <c r="X3140" s="55">
        <f t="shared" si="394"/>
        <v>7.9500000000000001E-2</v>
      </c>
      <c r="Y3140" s="55">
        <f t="shared" si="395"/>
        <v>1.7800000000000002</v>
      </c>
      <c r="Z3140" s="54">
        <f t="shared" si="396"/>
        <v>0.67169811320754713</v>
      </c>
      <c r="AA3140" s="49" t="str">
        <f t="shared" ca="1" si="397"/>
        <v>N</v>
      </c>
      <c r="AB3140" s="49">
        <f t="shared" ca="1" si="398"/>
        <v>5</v>
      </c>
      <c r="AC3140" s="49" t="str">
        <f t="shared" ca="1" si="399"/>
        <v>N</v>
      </c>
    </row>
    <row r="3141" spans="1:29" x14ac:dyDescent="0.25">
      <c r="A3141">
        <v>1438</v>
      </c>
      <c r="B3141" s="9">
        <v>43581</v>
      </c>
      <c r="C3141" s="50" t="str">
        <f t="shared" si="392"/>
        <v>N</v>
      </c>
      <c r="D3141" s="52">
        <f>_xlfn.XLOOKUP(B3141,Cal_Date!B:B,Cal_Date!A:A,0)</f>
        <v>4</v>
      </c>
      <c r="E3141">
        <v>2019</v>
      </c>
      <c r="F3141" t="s">
        <v>125</v>
      </c>
      <c r="G3141" t="s">
        <v>129</v>
      </c>
      <c r="H3141" t="s">
        <v>11</v>
      </c>
      <c r="I3141" t="s">
        <v>11</v>
      </c>
      <c r="J3141" t="s">
        <v>15</v>
      </c>
      <c r="K3141" t="s">
        <v>42</v>
      </c>
      <c r="L3141">
        <v>1</v>
      </c>
      <c r="M3141">
        <v>1003</v>
      </c>
      <c r="O3141" t="s">
        <v>25</v>
      </c>
      <c r="R3141" t="s">
        <v>44</v>
      </c>
      <c r="S3141" s="49" t="str">
        <f t="shared" si="393"/>
        <v>Card</v>
      </c>
      <c r="T3141" s="3">
        <v>0.03</v>
      </c>
      <c r="U3141" s="2">
        <v>2.6500000000000004</v>
      </c>
      <c r="V3141" s="2">
        <v>0.87</v>
      </c>
      <c r="W3141" s="54">
        <f>_xlfn.XLOOKUP(M3141,Market!A:A,Market!F:F,0)</f>
        <v>0.06</v>
      </c>
      <c r="X3141" s="55">
        <f t="shared" si="394"/>
        <v>7.9500000000000001E-2</v>
      </c>
      <c r="Y3141" s="55">
        <f t="shared" si="395"/>
        <v>1.7800000000000002</v>
      </c>
      <c r="Z3141" s="54">
        <f t="shared" si="396"/>
        <v>0.67169811320754713</v>
      </c>
      <c r="AA3141" s="49" t="str">
        <f t="shared" ca="1" si="397"/>
        <v>N</v>
      </c>
      <c r="AB3141" s="49">
        <f t="shared" ca="1" si="398"/>
        <v>5</v>
      </c>
      <c r="AC3141" s="49" t="str">
        <f t="shared" ca="1" si="399"/>
        <v>N</v>
      </c>
    </row>
    <row r="3142" spans="1:29" x14ac:dyDescent="0.25">
      <c r="A3142">
        <v>1439</v>
      </c>
      <c r="B3142" s="9">
        <v>43581</v>
      </c>
      <c r="C3142" s="50" t="str">
        <f t="shared" si="392"/>
        <v>N</v>
      </c>
      <c r="D3142" s="52">
        <f>_xlfn.XLOOKUP(B3142,Cal_Date!B:B,Cal_Date!A:A,0)</f>
        <v>4</v>
      </c>
      <c r="E3142">
        <v>2019</v>
      </c>
      <c r="F3142" t="s">
        <v>125</v>
      </c>
      <c r="G3142" t="s">
        <v>129</v>
      </c>
      <c r="H3142" t="s">
        <v>48</v>
      </c>
      <c r="I3142" t="s">
        <v>18</v>
      </c>
      <c r="J3142" t="s">
        <v>10</v>
      </c>
      <c r="K3142" t="s">
        <v>43</v>
      </c>
      <c r="L3142">
        <v>1</v>
      </c>
      <c r="M3142">
        <v>1004</v>
      </c>
      <c r="O3142" t="s">
        <v>28</v>
      </c>
      <c r="R3142" t="s">
        <v>44</v>
      </c>
      <c r="S3142" s="49" t="str">
        <f t="shared" si="393"/>
        <v>Card</v>
      </c>
      <c r="T3142" s="3">
        <v>0.03</v>
      </c>
      <c r="U3142" s="2">
        <v>7.42</v>
      </c>
      <c r="V3142" s="2">
        <v>1.46</v>
      </c>
      <c r="W3142" s="54">
        <f>_xlfn.XLOOKUP(M3142,Market!A:A,Market!F:F,0)</f>
        <v>0.06</v>
      </c>
      <c r="X3142" s="55">
        <f t="shared" si="394"/>
        <v>0.22259999999999999</v>
      </c>
      <c r="Y3142" s="55">
        <f t="shared" si="395"/>
        <v>5.96</v>
      </c>
      <c r="Z3142" s="54">
        <f t="shared" si="396"/>
        <v>0.80323450134770891</v>
      </c>
      <c r="AA3142" s="49" t="str">
        <f t="shared" ca="1" si="397"/>
        <v>N</v>
      </c>
      <c r="AB3142" s="49">
        <f t="shared" ca="1" si="398"/>
        <v>5</v>
      </c>
      <c r="AC3142" s="49" t="str">
        <f t="shared" ca="1" si="399"/>
        <v>N</v>
      </c>
    </row>
    <row r="3143" spans="1:29" x14ac:dyDescent="0.25">
      <c r="A3143">
        <v>1440</v>
      </c>
      <c r="B3143" s="9">
        <v>43581</v>
      </c>
      <c r="C3143" s="50" t="str">
        <f t="shared" si="392"/>
        <v>N</v>
      </c>
      <c r="D3143" s="52">
        <f>_xlfn.XLOOKUP(B3143,Cal_Date!B:B,Cal_Date!A:A,0)</f>
        <v>4</v>
      </c>
      <c r="E3143">
        <v>2019</v>
      </c>
      <c r="F3143" t="s">
        <v>125</v>
      </c>
      <c r="G3143" t="s">
        <v>129</v>
      </c>
      <c r="H3143" t="s">
        <v>14</v>
      </c>
      <c r="I3143" t="s">
        <v>13</v>
      </c>
      <c r="J3143" t="s">
        <v>15</v>
      </c>
      <c r="K3143" t="s">
        <v>43</v>
      </c>
      <c r="L3143">
        <v>1</v>
      </c>
      <c r="M3143">
        <v>1005</v>
      </c>
      <c r="O3143" t="s">
        <v>25</v>
      </c>
      <c r="R3143" t="s">
        <v>44</v>
      </c>
      <c r="S3143" s="49" t="str">
        <f t="shared" si="393"/>
        <v>Card</v>
      </c>
      <c r="T3143" s="3">
        <v>0.03</v>
      </c>
      <c r="U3143" s="2">
        <v>7.0785</v>
      </c>
      <c r="V3143" s="2">
        <v>2.12</v>
      </c>
      <c r="W3143" s="54">
        <f>_xlfn.XLOOKUP(M3143,Market!A:A,Market!F:F,0)</f>
        <v>8.8999999999999996E-2</v>
      </c>
      <c r="X3143" s="55">
        <f t="shared" si="394"/>
        <v>0.21235499999999999</v>
      </c>
      <c r="Y3143" s="55">
        <f t="shared" si="395"/>
        <v>4.9584999999999999</v>
      </c>
      <c r="Z3143" s="54">
        <f t="shared" si="396"/>
        <v>0.70050151868333688</v>
      </c>
      <c r="AA3143" s="49" t="str">
        <f t="shared" ca="1" si="397"/>
        <v>N</v>
      </c>
      <c r="AB3143" s="49">
        <f t="shared" ca="1" si="398"/>
        <v>5</v>
      </c>
      <c r="AC3143" s="49" t="str">
        <f t="shared" ca="1" si="399"/>
        <v>N</v>
      </c>
    </row>
    <row r="3144" spans="1:29" x14ac:dyDescent="0.25">
      <c r="A3144">
        <v>1441</v>
      </c>
      <c r="B3144" s="9">
        <v>43581</v>
      </c>
      <c r="C3144" s="50" t="str">
        <f t="shared" si="392"/>
        <v>N</v>
      </c>
      <c r="D3144" s="52">
        <f>_xlfn.XLOOKUP(B3144,Cal_Date!B:B,Cal_Date!A:A,0)</f>
        <v>4</v>
      </c>
      <c r="E3144">
        <v>2019</v>
      </c>
      <c r="F3144" t="s">
        <v>125</v>
      </c>
      <c r="G3144" t="s">
        <v>129</v>
      </c>
      <c r="H3144" t="s">
        <v>14</v>
      </c>
      <c r="I3144" t="s">
        <v>13</v>
      </c>
      <c r="J3144" t="s">
        <v>15</v>
      </c>
      <c r="K3144" t="s">
        <v>43</v>
      </c>
      <c r="L3144">
        <v>1</v>
      </c>
      <c r="M3144">
        <v>1005</v>
      </c>
      <c r="O3144" t="s">
        <v>25</v>
      </c>
      <c r="R3144" t="s">
        <v>44</v>
      </c>
      <c r="S3144" s="49" t="str">
        <f t="shared" si="393"/>
        <v>Card</v>
      </c>
      <c r="T3144" s="3">
        <v>0.03</v>
      </c>
      <c r="U3144" s="2">
        <v>7.0785</v>
      </c>
      <c r="V3144" s="2">
        <v>2.12</v>
      </c>
      <c r="W3144" s="54">
        <f>_xlfn.XLOOKUP(M3144,Market!A:A,Market!F:F,0)</f>
        <v>8.8999999999999996E-2</v>
      </c>
      <c r="X3144" s="55">
        <f t="shared" si="394"/>
        <v>0.21235499999999999</v>
      </c>
      <c r="Y3144" s="55">
        <f t="shared" si="395"/>
        <v>4.9584999999999999</v>
      </c>
      <c r="Z3144" s="54">
        <f t="shared" si="396"/>
        <v>0.70050151868333688</v>
      </c>
      <c r="AA3144" s="49" t="str">
        <f t="shared" ca="1" si="397"/>
        <v>N</v>
      </c>
      <c r="AB3144" s="49">
        <f t="shared" ca="1" si="398"/>
        <v>5</v>
      </c>
      <c r="AC3144" s="49" t="str">
        <f t="shared" ca="1" si="399"/>
        <v>N</v>
      </c>
    </row>
    <row r="3145" spans="1:29" x14ac:dyDescent="0.25">
      <c r="A3145">
        <v>1442</v>
      </c>
      <c r="B3145" s="9">
        <v>43581</v>
      </c>
      <c r="C3145" s="50" t="str">
        <f t="shared" si="392"/>
        <v>N</v>
      </c>
      <c r="D3145" s="52">
        <f>_xlfn.XLOOKUP(B3145,Cal_Date!B:B,Cal_Date!A:A,0)</f>
        <v>4</v>
      </c>
      <c r="E3145">
        <v>2019</v>
      </c>
      <c r="F3145" t="s">
        <v>125</v>
      </c>
      <c r="G3145" t="s">
        <v>129</v>
      </c>
      <c r="H3145" t="s">
        <v>14</v>
      </c>
      <c r="I3145" t="s">
        <v>18</v>
      </c>
      <c r="J3145" t="s">
        <v>15</v>
      </c>
      <c r="K3145" t="s">
        <v>43</v>
      </c>
      <c r="L3145">
        <v>2</v>
      </c>
      <c r="M3145">
        <v>1003</v>
      </c>
      <c r="O3145" t="s">
        <v>25</v>
      </c>
      <c r="R3145" t="s">
        <v>44</v>
      </c>
      <c r="S3145" s="49" t="str">
        <f t="shared" si="393"/>
        <v>Card</v>
      </c>
      <c r="T3145" s="3">
        <v>0.03</v>
      </c>
      <c r="U3145" s="2">
        <v>13.780000000000001</v>
      </c>
      <c r="V3145" s="2">
        <v>4.2</v>
      </c>
      <c r="W3145" s="54">
        <f>_xlfn.XLOOKUP(M3145,Market!A:A,Market!F:F,0)</f>
        <v>0.06</v>
      </c>
      <c r="X3145" s="55">
        <f t="shared" si="394"/>
        <v>0.41340000000000005</v>
      </c>
      <c r="Y3145" s="55">
        <f t="shared" si="395"/>
        <v>9.5800000000000018</v>
      </c>
      <c r="Z3145" s="54">
        <f t="shared" si="396"/>
        <v>0.69521044992743108</v>
      </c>
      <c r="AA3145" s="49" t="str">
        <f t="shared" ca="1" si="397"/>
        <v>N</v>
      </c>
      <c r="AB3145" s="49">
        <f t="shared" ca="1" si="398"/>
        <v>5</v>
      </c>
      <c r="AC3145" s="49" t="str">
        <f t="shared" ca="1" si="399"/>
        <v>N</v>
      </c>
    </row>
    <row r="3146" spans="1:29" x14ac:dyDescent="0.25">
      <c r="A3146">
        <v>1443</v>
      </c>
      <c r="B3146" s="9">
        <v>43581</v>
      </c>
      <c r="C3146" s="50" t="str">
        <f t="shared" si="392"/>
        <v>N</v>
      </c>
      <c r="D3146" s="52">
        <f>_xlfn.XLOOKUP(B3146,Cal_Date!B:B,Cal_Date!A:A,0)</f>
        <v>4</v>
      </c>
      <c r="E3146">
        <v>2019</v>
      </c>
      <c r="F3146" t="s">
        <v>125</v>
      </c>
      <c r="G3146" t="s">
        <v>129</v>
      </c>
      <c r="H3146" t="s">
        <v>11</v>
      </c>
      <c r="I3146" t="s">
        <v>13</v>
      </c>
      <c r="J3146" t="s">
        <v>15</v>
      </c>
      <c r="K3146" t="s">
        <v>42</v>
      </c>
      <c r="L3146">
        <v>2</v>
      </c>
      <c r="M3146">
        <v>1007</v>
      </c>
      <c r="O3146" t="s">
        <v>28</v>
      </c>
      <c r="R3146" t="s">
        <v>44</v>
      </c>
      <c r="S3146" s="49" t="str">
        <f t="shared" si="393"/>
        <v>Card</v>
      </c>
      <c r="T3146" s="3">
        <v>0.03</v>
      </c>
      <c r="U3146" s="2">
        <v>5.4450000000000003</v>
      </c>
      <c r="V3146" s="2">
        <v>2.84</v>
      </c>
      <c r="W3146" s="54">
        <f>_xlfn.XLOOKUP(M3146,Market!A:A,Market!F:F,0)</f>
        <v>8.8999999999999996E-2</v>
      </c>
      <c r="X3146" s="55">
        <f t="shared" si="394"/>
        <v>0.16335</v>
      </c>
      <c r="Y3146" s="55">
        <f t="shared" si="395"/>
        <v>2.6050000000000004</v>
      </c>
      <c r="Z3146" s="54">
        <f t="shared" si="396"/>
        <v>0.47842056932966032</v>
      </c>
      <c r="AA3146" s="49" t="str">
        <f t="shared" ca="1" si="397"/>
        <v>N</v>
      </c>
      <c r="AB3146" s="49">
        <f t="shared" ca="1" si="398"/>
        <v>5</v>
      </c>
      <c r="AC3146" s="49" t="str">
        <f t="shared" ca="1" si="399"/>
        <v>N</v>
      </c>
    </row>
    <row r="3147" spans="1:29" x14ac:dyDescent="0.25">
      <c r="A3147">
        <v>1444</v>
      </c>
      <c r="B3147" s="9">
        <v>43581</v>
      </c>
      <c r="C3147" s="50" t="str">
        <f t="shared" si="392"/>
        <v>N</v>
      </c>
      <c r="D3147" s="52">
        <f>_xlfn.XLOOKUP(B3147,Cal_Date!B:B,Cal_Date!A:A,0)</f>
        <v>4</v>
      </c>
      <c r="E3147">
        <v>2019</v>
      </c>
      <c r="F3147" t="s">
        <v>125</v>
      </c>
      <c r="G3147" t="s">
        <v>129</v>
      </c>
      <c r="H3147" t="s">
        <v>48</v>
      </c>
      <c r="I3147" t="s">
        <v>18</v>
      </c>
      <c r="J3147" t="s">
        <v>10</v>
      </c>
      <c r="K3147" t="s">
        <v>43</v>
      </c>
      <c r="L3147">
        <v>1</v>
      </c>
      <c r="M3147">
        <v>1006</v>
      </c>
      <c r="O3147" t="s">
        <v>28</v>
      </c>
      <c r="R3147" t="s">
        <v>44</v>
      </c>
      <c r="S3147" s="49" t="str">
        <f t="shared" si="393"/>
        <v>Card</v>
      </c>
      <c r="T3147" s="3">
        <v>0.03</v>
      </c>
      <c r="U3147" s="2">
        <v>7.6229999999999993</v>
      </c>
      <c r="V3147" s="2">
        <v>1.46</v>
      </c>
      <c r="W3147" s="54">
        <f>_xlfn.XLOOKUP(M3147,Market!A:A,Market!F:F,0)</f>
        <v>8.8999999999999996E-2</v>
      </c>
      <c r="X3147" s="55">
        <f t="shared" si="394"/>
        <v>0.22868999999999998</v>
      </c>
      <c r="Y3147" s="55">
        <f t="shared" si="395"/>
        <v>6.1629999999999994</v>
      </c>
      <c r="Z3147" s="54">
        <f t="shared" si="396"/>
        <v>0.80847435392889933</v>
      </c>
      <c r="AA3147" s="49" t="str">
        <f t="shared" ca="1" si="397"/>
        <v>N</v>
      </c>
      <c r="AB3147" s="49">
        <f t="shared" ca="1" si="398"/>
        <v>5</v>
      </c>
      <c r="AC3147" s="49" t="str">
        <f t="shared" ca="1" si="399"/>
        <v>N</v>
      </c>
    </row>
    <row r="3148" spans="1:29" x14ac:dyDescent="0.25">
      <c r="A3148">
        <v>1445</v>
      </c>
      <c r="B3148" s="9">
        <v>43581</v>
      </c>
      <c r="C3148" s="50" t="str">
        <f t="shared" si="392"/>
        <v>N</v>
      </c>
      <c r="D3148" s="52">
        <f>_xlfn.XLOOKUP(B3148,Cal_Date!B:B,Cal_Date!A:A,0)</f>
        <v>4</v>
      </c>
      <c r="E3148">
        <v>2019</v>
      </c>
      <c r="F3148" t="s">
        <v>125</v>
      </c>
      <c r="G3148" t="s">
        <v>129</v>
      </c>
      <c r="H3148" t="s">
        <v>48</v>
      </c>
      <c r="I3148" t="s">
        <v>18</v>
      </c>
      <c r="J3148" t="s">
        <v>10</v>
      </c>
      <c r="K3148" t="s">
        <v>43</v>
      </c>
      <c r="L3148">
        <v>1</v>
      </c>
      <c r="M3148">
        <v>1006</v>
      </c>
      <c r="O3148" t="s">
        <v>28</v>
      </c>
      <c r="R3148" t="s">
        <v>44</v>
      </c>
      <c r="S3148" s="49" t="str">
        <f t="shared" si="393"/>
        <v>Card</v>
      </c>
      <c r="T3148" s="3">
        <v>0.03</v>
      </c>
      <c r="U3148" s="2">
        <v>7.6229999999999993</v>
      </c>
      <c r="V3148" s="2">
        <v>1.46</v>
      </c>
      <c r="W3148" s="54">
        <f>_xlfn.XLOOKUP(M3148,Market!A:A,Market!F:F,0)</f>
        <v>8.8999999999999996E-2</v>
      </c>
      <c r="X3148" s="55">
        <f t="shared" si="394"/>
        <v>0.22868999999999998</v>
      </c>
      <c r="Y3148" s="55">
        <f t="shared" si="395"/>
        <v>6.1629999999999994</v>
      </c>
      <c r="Z3148" s="54">
        <f t="shared" si="396"/>
        <v>0.80847435392889933</v>
      </c>
      <c r="AA3148" s="49" t="str">
        <f t="shared" ca="1" si="397"/>
        <v>N</v>
      </c>
      <c r="AB3148" s="49">
        <f t="shared" ca="1" si="398"/>
        <v>5</v>
      </c>
      <c r="AC3148" s="49" t="str">
        <f t="shared" ca="1" si="399"/>
        <v>N</v>
      </c>
    </row>
    <row r="3149" spans="1:29" x14ac:dyDescent="0.25">
      <c r="A3149">
        <v>1446</v>
      </c>
      <c r="B3149" s="9">
        <v>43581</v>
      </c>
      <c r="C3149" s="50" t="str">
        <f t="shared" si="392"/>
        <v>N</v>
      </c>
      <c r="D3149" s="52">
        <f>_xlfn.XLOOKUP(B3149,Cal_Date!B:B,Cal_Date!A:A,0)</f>
        <v>4</v>
      </c>
      <c r="E3149">
        <v>2019</v>
      </c>
      <c r="F3149" t="s">
        <v>125</v>
      </c>
      <c r="G3149" t="s">
        <v>129</v>
      </c>
      <c r="H3149" t="s">
        <v>11</v>
      </c>
      <c r="I3149" t="s">
        <v>13</v>
      </c>
      <c r="J3149" t="s">
        <v>15</v>
      </c>
      <c r="K3149" t="s">
        <v>42</v>
      </c>
      <c r="L3149">
        <v>1</v>
      </c>
      <c r="M3149">
        <v>1006</v>
      </c>
      <c r="O3149" t="s">
        <v>28</v>
      </c>
      <c r="R3149" t="s">
        <v>44</v>
      </c>
      <c r="S3149" s="49" t="str">
        <f t="shared" si="393"/>
        <v>Card</v>
      </c>
      <c r="T3149" s="3">
        <v>0.03</v>
      </c>
      <c r="U3149" s="2">
        <v>2.7225000000000001</v>
      </c>
      <c r="V3149" s="2">
        <v>1.42</v>
      </c>
      <c r="W3149" s="54">
        <f>_xlfn.XLOOKUP(M3149,Market!A:A,Market!F:F,0)</f>
        <v>8.8999999999999996E-2</v>
      </c>
      <c r="X3149" s="55">
        <f t="shared" si="394"/>
        <v>8.1674999999999998E-2</v>
      </c>
      <c r="Y3149" s="55">
        <f t="shared" si="395"/>
        <v>1.3025000000000002</v>
      </c>
      <c r="Z3149" s="54">
        <f t="shared" si="396"/>
        <v>0.47842056932966032</v>
      </c>
      <c r="AA3149" s="49" t="str">
        <f t="shared" ca="1" si="397"/>
        <v>N</v>
      </c>
      <c r="AB3149" s="49">
        <f t="shared" ca="1" si="398"/>
        <v>5</v>
      </c>
      <c r="AC3149" s="49" t="str">
        <f t="shared" ca="1" si="399"/>
        <v>N</v>
      </c>
    </row>
    <row r="3150" spans="1:29" x14ac:dyDescent="0.25">
      <c r="A3150">
        <v>1447</v>
      </c>
      <c r="B3150" s="9">
        <v>43581</v>
      </c>
      <c r="C3150" s="50" t="str">
        <f t="shared" si="392"/>
        <v>N</v>
      </c>
      <c r="D3150" s="52">
        <f>_xlfn.XLOOKUP(B3150,Cal_Date!B:B,Cal_Date!A:A,0)</f>
        <v>4</v>
      </c>
      <c r="E3150">
        <v>2019</v>
      </c>
      <c r="F3150" t="s">
        <v>125</v>
      </c>
      <c r="G3150" t="s">
        <v>129</v>
      </c>
      <c r="H3150" t="s">
        <v>14</v>
      </c>
      <c r="I3150" t="s">
        <v>13</v>
      </c>
      <c r="J3150" t="s">
        <v>15</v>
      </c>
      <c r="K3150" t="s">
        <v>43</v>
      </c>
      <c r="L3150">
        <v>2</v>
      </c>
      <c r="M3150">
        <v>1004</v>
      </c>
      <c r="O3150" t="s">
        <v>28</v>
      </c>
      <c r="R3150" t="s">
        <v>44</v>
      </c>
      <c r="S3150" s="49" t="str">
        <f t="shared" si="393"/>
        <v>Card</v>
      </c>
      <c r="T3150" s="3">
        <v>0.03</v>
      </c>
      <c r="U3150" s="2">
        <v>14.84</v>
      </c>
      <c r="V3150" s="2">
        <v>4.4800000000000004</v>
      </c>
      <c r="W3150" s="54">
        <f>_xlfn.XLOOKUP(M3150,Market!A:A,Market!F:F,0)</f>
        <v>0.06</v>
      </c>
      <c r="X3150" s="55">
        <f t="shared" si="394"/>
        <v>0.44519999999999998</v>
      </c>
      <c r="Y3150" s="55">
        <f t="shared" si="395"/>
        <v>10.36</v>
      </c>
      <c r="Z3150" s="54">
        <f t="shared" si="396"/>
        <v>0.69811320754716977</v>
      </c>
      <c r="AA3150" s="49" t="str">
        <f t="shared" ca="1" si="397"/>
        <v>N</v>
      </c>
      <c r="AB3150" s="49">
        <f t="shared" ca="1" si="398"/>
        <v>5</v>
      </c>
      <c r="AC3150" s="49" t="str">
        <f t="shared" ca="1" si="399"/>
        <v>N</v>
      </c>
    </row>
    <row r="3151" spans="1:29" x14ac:dyDescent="0.25">
      <c r="A3151">
        <v>1448</v>
      </c>
      <c r="B3151" s="9">
        <v>43581</v>
      </c>
      <c r="C3151" s="50" t="str">
        <f t="shared" si="392"/>
        <v>N</v>
      </c>
      <c r="D3151" s="52">
        <f>_xlfn.XLOOKUP(B3151,Cal_Date!B:B,Cal_Date!A:A,0)</f>
        <v>4</v>
      </c>
      <c r="E3151">
        <v>2019</v>
      </c>
      <c r="F3151" t="s">
        <v>125</v>
      </c>
      <c r="G3151" t="s">
        <v>129</v>
      </c>
      <c r="H3151" t="s">
        <v>11</v>
      </c>
      <c r="I3151" t="s">
        <v>11</v>
      </c>
      <c r="J3151" t="s">
        <v>15</v>
      </c>
      <c r="K3151" t="s">
        <v>42</v>
      </c>
      <c r="L3151">
        <v>1</v>
      </c>
      <c r="M3151">
        <v>1004</v>
      </c>
      <c r="O3151" t="s">
        <v>28</v>
      </c>
      <c r="R3151" t="s">
        <v>44</v>
      </c>
      <c r="S3151" s="49" t="str">
        <f t="shared" si="393"/>
        <v>Card</v>
      </c>
      <c r="T3151" s="3">
        <v>0.03</v>
      </c>
      <c r="U3151" s="2">
        <v>2.6500000000000004</v>
      </c>
      <c r="V3151" s="2">
        <v>0.87</v>
      </c>
      <c r="W3151" s="54">
        <f>_xlfn.XLOOKUP(M3151,Market!A:A,Market!F:F,0)</f>
        <v>0.06</v>
      </c>
      <c r="X3151" s="55">
        <f t="shared" si="394"/>
        <v>7.9500000000000001E-2</v>
      </c>
      <c r="Y3151" s="55">
        <f t="shared" si="395"/>
        <v>1.7800000000000002</v>
      </c>
      <c r="Z3151" s="54">
        <f t="shared" si="396"/>
        <v>0.67169811320754713</v>
      </c>
      <c r="AA3151" s="49" t="str">
        <f t="shared" ca="1" si="397"/>
        <v>N</v>
      </c>
      <c r="AB3151" s="49">
        <f t="shared" ca="1" si="398"/>
        <v>5</v>
      </c>
      <c r="AC3151" s="49" t="str">
        <f t="shared" ca="1" si="399"/>
        <v>N</v>
      </c>
    </row>
    <row r="3152" spans="1:29" x14ac:dyDescent="0.25">
      <c r="A3152">
        <v>1449</v>
      </c>
      <c r="B3152" s="9">
        <v>43581</v>
      </c>
      <c r="C3152" s="50" t="str">
        <f t="shared" si="392"/>
        <v>N</v>
      </c>
      <c r="D3152" s="52">
        <f>_xlfn.XLOOKUP(B3152,Cal_Date!B:B,Cal_Date!A:A,0)</f>
        <v>4</v>
      </c>
      <c r="E3152">
        <v>2019</v>
      </c>
      <c r="F3152" t="s">
        <v>125</v>
      </c>
      <c r="G3152" t="s">
        <v>129</v>
      </c>
      <c r="H3152" t="s">
        <v>11</v>
      </c>
      <c r="I3152" t="s">
        <v>11</v>
      </c>
      <c r="J3152" t="s">
        <v>15</v>
      </c>
      <c r="K3152" t="s">
        <v>42</v>
      </c>
      <c r="L3152">
        <v>2</v>
      </c>
      <c r="M3152">
        <v>1000</v>
      </c>
      <c r="O3152" t="s">
        <v>25</v>
      </c>
      <c r="R3152" t="s">
        <v>44</v>
      </c>
      <c r="S3152" s="49" t="str">
        <f t="shared" si="393"/>
        <v>Card</v>
      </c>
      <c r="T3152" s="3">
        <v>0.03</v>
      </c>
      <c r="U3152" s="2">
        <v>5.4</v>
      </c>
      <c r="V3152" s="2">
        <v>1.74</v>
      </c>
      <c r="W3152" s="54">
        <f>_xlfn.XLOOKUP(M3152,Market!A:A,Market!F:F,0)</f>
        <v>0.08</v>
      </c>
      <c r="X3152" s="55">
        <f t="shared" si="394"/>
        <v>0.16200000000000001</v>
      </c>
      <c r="Y3152" s="55">
        <f t="shared" si="395"/>
        <v>3.66</v>
      </c>
      <c r="Z3152" s="54">
        <f t="shared" si="396"/>
        <v>0.67777777777777781</v>
      </c>
      <c r="AA3152" s="49" t="str">
        <f t="shared" ca="1" si="397"/>
        <v>N</v>
      </c>
      <c r="AB3152" s="49">
        <f t="shared" ca="1" si="398"/>
        <v>5</v>
      </c>
      <c r="AC3152" s="49" t="str">
        <f t="shared" ca="1" si="399"/>
        <v>N</v>
      </c>
    </row>
    <row r="3153" spans="1:29" x14ac:dyDescent="0.25">
      <c r="A3153">
        <v>1450</v>
      </c>
      <c r="B3153" s="9">
        <v>43581</v>
      </c>
      <c r="C3153" s="50" t="str">
        <f t="shared" si="392"/>
        <v>N</v>
      </c>
      <c r="D3153" s="52">
        <f>_xlfn.XLOOKUP(B3153,Cal_Date!B:B,Cal_Date!A:A,0)</f>
        <v>4</v>
      </c>
      <c r="E3153">
        <v>2019</v>
      </c>
      <c r="F3153" t="s">
        <v>125</v>
      </c>
      <c r="G3153" t="s">
        <v>129</v>
      </c>
      <c r="H3153" t="s">
        <v>11</v>
      </c>
      <c r="I3153" t="s">
        <v>11</v>
      </c>
      <c r="J3153" t="s">
        <v>15</v>
      </c>
      <c r="K3153" t="s">
        <v>42</v>
      </c>
      <c r="L3153">
        <v>1</v>
      </c>
      <c r="M3153">
        <v>1000</v>
      </c>
      <c r="O3153" t="s">
        <v>25</v>
      </c>
      <c r="R3153" t="s">
        <v>44</v>
      </c>
      <c r="S3153" s="49" t="str">
        <f t="shared" si="393"/>
        <v>Card</v>
      </c>
      <c r="T3153" s="3">
        <v>0.03</v>
      </c>
      <c r="U3153" s="2">
        <v>2.7</v>
      </c>
      <c r="V3153" s="2">
        <v>0.87</v>
      </c>
      <c r="W3153" s="54">
        <f>_xlfn.XLOOKUP(M3153,Market!A:A,Market!F:F,0)</f>
        <v>0.08</v>
      </c>
      <c r="X3153" s="55">
        <f t="shared" si="394"/>
        <v>8.1000000000000003E-2</v>
      </c>
      <c r="Y3153" s="55">
        <f t="shared" si="395"/>
        <v>1.83</v>
      </c>
      <c r="Z3153" s="54">
        <f t="shared" si="396"/>
        <v>0.67777777777777781</v>
      </c>
      <c r="AA3153" s="49" t="str">
        <f t="shared" ca="1" si="397"/>
        <v>N</v>
      </c>
      <c r="AB3153" s="49">
        <f t="shared" ca="1" si="398"/>
        <v>5</v>
      </c>
      <c r="AC3153" s="49" t="str">
        <f t="shared" ca="1" si="399"/>
        <v>N</v>
      </c>
    </row>
    <row r="3154" spans="1:29" x14ac:dyDescent="0.25">
      <c r="A3154">
        <v>1451</v>
      </c>
      <c r="B3154" s="9">
        <v>43581</v>
      </c>
      <c r="C3154" s="50" t="str">
        <f t="shared" si="392"/>
        <v>N</v>
      </c>
      <c r="D3154" s="52">
        <f>_xlfn.XLOOKUP(B3154,Cal_Date!B:B,Cal_Date!A:A,0)</f>
        <v>4</v>
      </c>
      <c r="E3154">
        <v>2019</v>
      </c>
      <c r="F3154" t="s">
        <v>125</v>
      </c>
      <c r="G3154" t="s">
        <v>129</v>
      </c>
      <c r="H3154" t="s">
        <v>11</v>
      </c>
      <c r="I3154" t="s">
        <v>13</v>
      </c>
      <c r="J3154" t="s">
        <v>15</v>
      </c>
      <c r="K3154" t="s">
        <v>42</v>
      </c>
      <c r="L3154">
        <v>2</v>
      </c>
      <c r="M3154">
        <v>1000</v>
      </c>
      <c r="O3154" t="s">
        <v>25</v>
      </c>
      <c r="R3154" t="s">
        <v>44</v>
      </c>
      <c r="S3154" s="49" t="str">
        <f t="shared" si="393"/>
        <v>Card</v>
      </c>
      <c r="T3154" s="3">
        <v>0.03</v>
      </c>
      <c r="U3154" s="2">
        <v>5.4</v>
      </c>
      <c r="V3154" s="2">
        <v>2.84</v>
      </c>
      <c r="W3154" s="54">
        <f>_xlfn.XLOOKUP(M3154,Market!A:A,Market!F:F,0)</f>
        <v>0.08</v>
      </c>
      <c r="X3154" s="55">
        <f t="shared" si="394"/>
        <v>0.16200000000000001</v>
      </c>
      <c r="Y3154" s="55">
        <f t="shared" si="395"/>
        <v>2.5600000000000005</v>
      </c>
      <c r="Z3154" s="54">
        <f t="shared" si="396"/>
        <v>0.47407407407407415</v>
      </c>
      <c r="AA3154" s="49" t="str">
        <f t="shared" ca="1" si="397"/>
        <v>N</v>
      </c>
      <c r="AB3154" s="49">
        <f t="shared" ca="1" si="398"/>
        <v>5</v>
      </c>
      <c r="AC3154" s="49" t="str">
        <f t="shared" ca="1" si="399"/>
        <v>N</v>
      </c>
    </row>
    <row r="3155" spans="1:29" x14ac:dyDescent="0.25">
      <c r="A3155">
        <v>1452</v>
      </c>
      <c r="B3155" s="9">
        <v>43581</v>
      </c>
      <c r="C3155" s="50" t="str">
        <f t="shared" si="392"/>
        <v>N</v>
      </c>
      <c r="D3155" s="52">
        <f>_xlfn.XLOOKUP(B3155,Cal_Date!B:B,Cal_Date!A:A,0)</f>
        <v>4</v>
      </c>
      <c r="E3155">
        <v>2019</v>
      </c>
      <c r="F3155" t="s">
        <v>125</v>
      </c>
      <c r="G3155" t="s">
        <v>129</v>
      </c>
      <c r="H3155" t="s">
        <v>14</v>
      </c>
      <c r="I3155" t="s">
        <v>13</v>
      </c>
      <c r="J3155" t="s">
        <v>15</v>
      </c>
      <c r="K3155" t="s">
        <v>43</v>
      </c>
      <c r="L3155">
        <v>1</v>
      </c>
      <c r="M3155">
        <v>1008</v>
      </c>
      <c r="O3155" t="s">
        <v>28</v>
      </c>
      <c r="R3155" t="s">
        <v>44</v>
      </c>
      <c r="S3155" s="49" t="str">
        <f t="shared" si="393"/>
        <v>Card</v>
      </c>
      <c r="T3155" s="3">
        <v>0.03</v>
      </c>
      <c r="U3155" s="2">
        <v>7.0785</v>
      </c>
      <c r="V3155" s="2">
        <v>2.12</v>
      </c>
      <c r="W3155" s="54">
        <f>_xlfn.XLOOKUP(M3155,Market!A:A,Market!F:F,0)</f>
        <v>8.8999999999999996E-2</v>
      </c>
      <c r="X3155" s="55">
        <f t="shared" si="394"/>
        <v>0.21235499999999999</v>
      </c>
      <c r="Y3155" s="55">
        <f t="shared" si="395"/>
        <v>4.9584999999999999</v>
      </c>
      <c r="Z3155" s="54">
        <f t="shared" si="396"/>
        <v>0.70050151868333688</v>
      </c>
      <c r="AA3155" s="49" t="str">
        <f t="shared" ca="1" si="397"/>
        <v>N</v>
      </c>
      <c r="AB3155" s="49">
        <f t="shared" ca="1" si="398"/>
        <v>5</v>
      </c>
      <c r="AC3155" s="49" t="str">
        <f t="shared" ca="1" si="399"/>
        <v>N</v>
      </c>
    </row>
    <row r="3156" spans="1:29" x14ac:dyDescent="0.25">
      <c r="A3156">
        <v>1453</v>
      </c>
      <c r="B3156" s="9">
        <v>43581</v>
      </c>
      <c r="C3156" s="50" t="str">
        <f t="shared" si="392"/>
        <v>N</v>
      </c>
      <c r="D3156" s="52">
        <f>_xlfn.XLOOKUP(B3156,Cal_Date!B:B,Cal_Date!A:A,0)</f>
        <v>4</v>
      </c>
      <c r="E3156">
        <v>2019</v>
      </c>
      <c r="F3156" t="s">
        <v>125</v>
      </c>
      <c r="G3156" t="s">
        <v>129</v>
      </c>
      <c r="H3156" t="s">
        <v>48</v>
      </c>
      <c r="I3156" t="s">
        <v>18</v>
      </c>
      <c r="J3156" t="s">
        <v>10</v>
      </c>
      <c r="K3156" t="s">
        <v>43</v>
      </c>
      <c r="L3156">
        <v>1</v>
      </c>
      <c r="M3156">
        <v>1008</v>
      </c>
      <c r="O3156" t="s">
        <v>28</v>
      </c>
      <c r="R3156" t="s">
        <v>44</v>
      </c>
      <c r="S3156" s="49" t="str">
        <f t="shared" si="393"/>
        <v>Card</v>
      </c>
      <c r="T3156" s="3">
        <v>0.03</v>
      </c>
      <c r="U3156" s="2">
        <v>7.6229999999999993</v>
      </c>
      <c r="V3156" s="2">
        <v>1.46</v>
      </c>
      <c r="W3156" s="54">
        <f>_xlfn.XLOOKUP(M3156,Market!A:A,Market!F:F,0)</f>
        <v>8.8999999999999996E-2</v>
      </c>
      <c r="X3156" s="55">
        <f t="shared" si="394"/>
        <v>0.22868999999999998</v>
      </c>
      <c r="Y3156" s="55">
        <f t="shared" si="395"/>
        <v>6.1629999999999994</v>
      </c>
      <c r="Z3156" s="54">
        <f t="shared" si="396"/>
        <v>0.80847435392889933</v>
      </c>
      <c r="AA3156" s="49" t="str">
        <f t="shared" ca="1" si="397"/>
        <v>N</v>
      </c>
      <c r="AB3156" s="49">
        <f t="shared" ca="1" si="398"/>
        <v>5</v>
      </c>
      <c r="AC3156" s="49" t="str">
        <f t="shared" ca="1" si="399"/>
        <v>N</v>
      </c>
    </row>
    <row r="3157" spans="1:29" x14ac:dyDescent="0.25">
      <c r="A3157">
        <v>1454</v>
      </c>
      <c r="B3157" s="9">
        <v>43581</v>
      </c>
      <c r="C3157" s="50" t="str">
        <f t="shared" si="392"/>
        <v>N</v>
      </c>
      <c r="D3157" s="52">
        <f>_xlfn.XLOOKUP(B3157,Cal_Date!B:B,Cal_Date!A:A,0)</f>
        <v>4</v>
      </c>
      <c r="E3157">
        <v>2019</v>
      </c>
      <c r="F3157" t="s">
        <v>125</v>
      </c>
      <c r="G3157" t="s">
        <v>129</v>
      </c>
      <c r="H3157" t="s">
        <v>48</v>
      </c>
      <c r="I3157" t="s">
        <v>18</v>
      </c>
      <c r="J3157" t="s">
        <v>10</v>
      </c>
      <c r="K3157" t="s">
        <v>43</v>
      </c>
      <c r="L3157">
        <v>1</v>
      </c>
      <c r="M3157">
        <v>1009</v>
      </c>
      <c r="O3157" t="s">
        <v>28</v>
      </c>
      <c r="R3157" t="s">
        <v>44</v>
      </c>
      <c r="S3157" s="49" t="str">
        <f t="shared" si="393"/>
        <v>Card</v>
      </c>
      <c r="T3157" s="3">
        <v>0.03</v>
      </c>
      <c r="U3157" s="2">
        <v>7.6229999999999993</v>
      </c>
      <c r="V3157" s="2">
        <v>1.46</v>
      </c>
      <c r="W3157" s="54">
        <f>_xlfn.XLOOKUP(M3157,Market!A:A,Market!F:F,0)</f>
        <v>8.8999999999999996E-2</v>
      </c>
      <c r="X3157" s="55">
        <f t="shared" si="394"/>
        <v>0.22868999999999998</v>
      </c>
      <c r="Y3157" s="55">
        <f t="shared" si="395"/>
        <v>6.1629999999999994</v>
      </c>
      <c r="Z3157" s="54">
        <f t="shared" si="396"/>
        <v>0.80847435392889933</v>
      </c>
      <c r="AA3157" s="49" t="str">
        <f t="shared" ca="1" si="397"/>
        <v>N</v>
      </c>
      <c r="AB3157" s="49">
        <f t="shared" ca="1" si="398"/>
        <v>5</v>
      </c>
      <c r="AC3157" s="49" t="str">
        <f t="shared" ca="1" si="399"/>
        <v>N</v>
      </c>
    </row>
    <row r="3158" spans="1:29" x14ac:dyDescent="0.25">
      <c r="A3158">
        <v>1455</v>
      </c>
      <c r="B3158" s="9">
        <v>43581</v>
      </c>
      <c r="C3158" s="50" t="str">
        <f t="shared" si="392"/>
        <v>N</v>
      </c>
      <c r="D3158" s="52">
        <f>_xlfn.XLOOKUP(B3158,Cal_Date!B:B,Cal_Date!A:A,0)</f>
        <v>4</v>
      </c>
      <c r="E3158">
        <v>2019</v>
      </c>
      <c r="F3158" t="s">
        <v>125</v>
      </c>
      <c r="G3158" t="s">
        <v>129</v>
      </c>
      <c r="H3158" t="s">
        <v>11</v>
      </c>
      <c r="I3158" t="s">
        <v>11</v>
      </c>
      <c r="J3158" t="s">
        <v>15</v>
      </c>
      <c r="K3158" t="s">
        <v>42</v>
      </c>
      <c r="L3158">
        <v>1</v>
      </c>
      <c r="M3158">
        <v>1010</v>
      </c>
      <c r="O3158" t="s">
        <v>25</v>
      </c>
      <c r="R3158" t="s">
        <v>44</v>
      </c>
      <c r="S3158" s="49" t="str">
        <f t="shared" si="393"/>
        <v>Card</v>
      </c>
      <c r="T3158" s="3">
        <v>0.03</v>
      </c>
      <c r="U3158" s="2">
        <v>2.7</v>
      </c>
      <c r="V3158" s="2">
        <v>0.87</v>
      </c>
      <c r="W3158" s="54">
        <f>_xlfn.XLOOKUP(M3158,Market!A:A,Market!F:F,0)</f>
        <v>0.08</v>
      </c>
      <c r="X3158" s="55">
        <f t="shared" si="394"/>
        <v>8.1000000000000003E-2</v>
      </c>
      <c r="Y3158" s="55">
        <f t="shared" si="395"/>
        <v>1.83</v>
      </c>
      <c r="Z3158" s="54">
        <f t="shared" si="396"/>
        <v>0.67777777777777781</v>
      </c>
      <c r="AA3158" s="49" t="str">
        <f t="shared" ca="1" si="397"/>
        <v>N</v>
      </c>
      <c r="AB3158" s="49">
        <f t="shared" ca="1" si="398"/>
        <v>5</v>
      </c>
      <c r="AC3158" s="49" t="str">
        <f t="shared" ca="1" si="399"/>
        <v>N</v>
      </c>
    </row>
    <row r="3159" spans="1:29" x14ac:dyDescent="0.25">
      <c r="A3159">
        <v>1456</v>
      </c>
      <c r="B3159" s="9">
        <v>43581</v>
      </c>
      <c r="C3159" s="50" t="str">
        <f t="shared" si="392"/>
        <v>N</v>
      </c>
      <c r="D3159" s="52">
        <f>_xlfn.XLOOKUP(B3159,Cal_Date!B:B,Cal_Date!A:A,0)</f>
        <v>4</v>
      </c>
      <c r="E3159">
        <v>2019</v>
      </c>
      <c r="F3159" t="s">
        <v>125</v>
      </c>
      <c r="G3159" t="s">
        <v>129</v>
      </c>
      <c r="H3159" t="s">
        <v>11</v>
      </c>
      <c r="I3159" t="s">
        <v>11</v>
      </c>
      <c r="J3159" t="s">
        <v>15</v>
      </c>
      <c r="K3159" t="s">
        <v>42</v>
      </c>
      <c r="L3159">
        <v>2</v>
      </c>
      <c r="M3159">
        <v>1008</v>
      </c>
      <c r="O3159" t="s">
        <v>28</v>
      </c>
      <c r="R3159" t="s">
        <v>44</v>
      </c>
      <c r="S3159" s="49" t="str">
        <f t="shared" si="393"/>
        <v>Card</v>
      </c>
      <c r="T3159" s="3">
        <v>0.03</v>
      </c>
      <c r="U3159" s="2">
        <v>5.4450000000000003</v>
      </c>
      <c r="V3159" s="2">
        <v>1.74</v>
      </c>
      <c r="W3159" s="54">
        <f>_xlfn.XLOOKUP(M3159,Market!A:A,Market!F:F,0)</f>
        <v>8.8999999999999996E-2</v>
      </c>
      <c r="X3159" s="55">
        <f t="shared" si="394"/>
        <v>0.16335</v>
      </c>
      <c r="Y3159" s="55">
        <f t="shared" si="395"/>
        <v>3.7050000000000001</v>
      </c>
      <c r="Z3159" s="54">
        <f t="shared" si="396"/>
        <v>0.68044077134986225</v>
      </c>
      <c r="AA3159" s="49" t="str">
        <f t="shared" ca="1" si="397"/>
        <v>N</v>
      </c>
      <c r="AB3159" s="49">
        <f t="shared" ca="1" si="398"/>
        <v>5</v>
      </c>
      <c r="AC3159" s="49" t="str">
        <f t="shared" ca="1" si="399"/>
        <v>N</v>
      </c>
    </row>
    <row r="3160" spans="1:29" x14ac:dyDescent="0.25">
      <c r="A3160">
        <v>1457</v>
      </c>
      <c r="B3160" s="9">
        <v>43581</v>
      </c>
      <c r="C3160" s="50" t="str">
        <f t="shared" si="392"/>
        <v>N</v>
      </c>
      <c r="D3160" s="52">
        <f>_xlfn.XLOOKUP(B3160,Cal_Date!B:B,Cal_Date!A:A,0)</f>
        <v>4</v>
      </c>
      <c r="E3160">
        <v>2019</v>
      </c>
      <c r="F3160" t="s">
        <v>125</v>
      </c>
      <c r="G3160" t="s">
        <v>129</v>
      </c>
      <c r="H3160" t="s">
        <v>14</v>
      </c>
      <c r="I3160" t="s">
        <v>13</v>
      </c>
      <c r="J3160" t="s">
        <v>15</v>
      </c>
      <c r="K3160" t="s">
        <v>43</v>
      </c>
      <c r="L3160">
        <v>1</v>
      </c>
      <c r="M3160">
        <v>1008</v>
      </c>
      <c r="O3160" t="s">
        <v>28</v>
      </c>
      <c r="R3160" t="s">
        <v>44</v>
      </c>
      <c r="S3160" s="49" t="str">
        <f t="shared" si="393"/>
        <v>Card</v>
      </c>
      <c r="T3160" s="3">
        <v>0.03</v>
      </c>
      <c r="U3160" s="2">
        <v>7.0785</v>
      </c>
      <c r="V3160" s="2">
        <v>2.12</v>
      </c>
      <c r="W3160" s="54">
        <f>_xlfn.XLOOKUP(M3160,Market!A:A,Market!F:F,0)</f>
        <v>8.8999999999999996E-2</v>
      </c>
      <c r="X3160" s="55">
        <f t="shared" si="394"/>
        <v>0.21235499999999999</v>
      </c>
      <c r="Y3160" s="55">
        <f t="shared" si="395"/>
        <v>4.9584999999999999</v>
      </c>
      <c r="Z3160" s="54">
        <f t="shared" si="396"/>
        <v>0.70050151868333688</v>
      </c>
      <c r="AA3160" s="49" t="str">
        <f t="shared" ca="1" si="397"/>
        <v>N</v>
      </c>
      <c r="AB3160" s="49">
        <f t="shared" ca="1" si="398"/>
        <v>5</v>
      </c>
      <c r="AC3160" s="49" t="str">
        <f t="shared" ca="1" si="399"/>
        <v>N</v>
      </c>
    </row>
    <row r="3161" spans="1:29" x14ac:dyDescent="0.25">
      <c r="A3161">
        <v>1458</v>
      </c>
      <c r="B3161" s="9">
        <v>43581</v>
      </c>
      <c r="C3161" s="50" t="str">
        <f t="shared" si="392"/>
        <v>N</v>
      </c>
      <c r="D3161" s="52">
        <f>_xlfn.XLOOKUP(B3161,Cal_Date!B:B,Cal_Date!A:A,0)</f>
        <v>4</v>
      </c>
      <c r="E3161">
        <v>2019</v>
      </c>
      <c r="F3161" t="s">
        <v>125</v>
      </c>
      <c r="G3161" t="s">
        <v>129</v>
      </c>
      <c r="H3161" t="s">
        <v>11</v>
      </c>
      <c r="I3161" t="s">
        <v>11</v>
      </c>
      <c r="J3161" t="s">
        <v>15</v>
      </c>
      <c r="K3161" t="s">
        <v>42</v>
      </c>
      <c r="L3161">
        <v>1</v>
      </c>
      <c r="M3161">
        <v>1008</v>
      </c>
      <c r="O3161" t="s">
        <v>28</v>
      </c>
      <c r="R3161" t="s">
        <v>44</v>
      </c>
      <c r="S3161" s="49" t="str">
        <f t="shared" si="393"/>
        <v>Card</v>
      </c>
      <c r="T3161" s="3">
        <v>0.03</v>
      </c>
      <c r="U3161" s="2">
        <v>2.7225000000000001</v>
      </c>
      <c r="V3161" s="2">
        <v>0.87</v>
      </c>
      <c r="W3161" s="54">
        <f>_xlfn.XLOOKUP(M3161,Market!A:A,Market!F:F,0)</f>
        <v>8.8999999999999996E-2</v>
      </c>
      <c r="X3161" s="55">
        <f t="shared" si="394"/>
        <v>8.1674999999999998E-2</v>
      </c>
      <c r="Y3161" s="55">
        <f t="shared" si="395"/>
        <v>1.8525</v>
      </c>
      <c r="Z3161" s="54">
        <f t="shared" si="396"/>
        <v>0.68044077134986225</v>
      </c>
      <c r="AA3161" s="49" t="str">
        <f t="shared" ca="1" si="397"/>
        <v>N</v>
      </c>
      <c r="AB3161" s="49">
        <f t="shared" ca="1" si="398"/>
        <v>5</v>
      </c>
      <c r="AC3161" s="49" t="str">
        <f t="shared" ca="1" si="399"/>
        <v>N</v>
      </c>
    </row>
    <row r="3162" spans="1:29" x14ac:dyDescent="0.25">
      <c r="A3162">
        <v>1459</v>
      </c>
      <c r="B3162" s="9">
        <v>43581</v>
      </c>
      <c r="C3162" s="50" t="str">
        <f t="shared" si="392"/>
        <v>N</v>
      </c>
      <c r="D3162" s="52">
        <f>_xlfn.XLOOKUP(B3162,Cal_Date!B:B,Cal_Date!A:A,0)</f>
        <v>4</v>
      </c>
      <c r="E3162">
        <v>2019</v>
      </c>
      <c r="F3162" t="s">
        <v>125</v>
      </c>
      <c r="G3162" t="s">
        <v>129</v>
      </c>
      <c r="H3162" t="s">
        <v>11</v>
      </c>
      <c r="I3162" t="s">
        <v>11</v>
      </c>
      <c r="J3162" t="s">
        <v>15</v>
      </c>
      <c r="K3162" t="s">
        <v>42</v>
      </c>
      <c r="L3162">
        <v>1</v>
      </c>
      <c r="M3162">
        <v>1004</v>
      </c>
      <c r="O3162" t="s">
        <v>28</v>
      </c>
      <c r="R3162" t="s">
        <v>44</v>
      </c>
      <c r="S3162" s="49" t="str">
        <f t="shared" si="393"/>
        <v>Card</v>
      </c>
      <c r="T3162" s="3">
        <v>0.03</v>
      </c>
      <c r="U3162" s="2">
        <v>2.6500000000000004</v>
      </c>
      <c r="V3162" s="2">
        <v>0.87</v>
      </c>
      <c r="W3162" s="54">
        <f>_xlfn.XLOOKUP(M3162,Market!A:A,Market!F:F,0)</f>
        <v>0.06</v>
      </c>
      <c r="X3162" s="55">
        <f t="shared" si="394"/>
        <v>7.9500000000000001E-2</v>
      </c>
      <c r="Y3162" s="55">
        <f t="shared" si="395"/>
        <v>1.7800000000000002</v>
      </c>
      <c r="Z3162" s="54">
        <f t="shared" si="396"/>
        <v>0.67169811320754713</v>
      </c>
      <c r="AA3162" s="49" t="str">
        <f t="shared" ca="1" si="397"/>
        <v>N</v>
      </c>
      <c r="AB3162" s="49">
        <f t="shared" ca="1" si="398"/>
        <v>5</v>
      </c>
      <c r="AC3162" s="49" t="str">
        <f t="shared" ca="1" si="399"/>
        <v>N</v>
      </c>
    </row>
    <row r="3163" spans="1:29" x14ac:dyDescent="0.25">
      <c r="A3163">
        <v>1460</v>
      </c>
      <c r="B3163" s="9">
        <v>43581</v>
      </c>
      <c r="C3163" s="50" t="str">
        <f t="shared" si="392"/>
        <v>N</v>
      </c>
      <c r="D3163" s="52">
        <f>_xlfn.XLOOKUP(B3163,Cal_Date!B:B,Cal_Date!A:A,0)</f>
        <v>4</v>
      </c>
      <c r="E3163">
        <v>2019</v>
      </c>
      <c r="F3163" t="s">
        <v>125</v>
      </c>
      <c r="G3163" t="s">
        <v>129</v>
      </c>
      <c r="H3163" t="s">
        <v>11</v>
      </c>
      <c r="I3163" t="s">
        <v>11</v>
      </c>
      <c r="J3163" t="s">
        <v>15</v>
      </c>
      <c r="K3163" t="s">
        <v>42</v>
      </c>
      <c r="L3163">
        <v>1</v>
      </c>
      <c r="M3163">
        <v>1009</v>
      </c>
      <c r="O3163" t="s">
        <v>28</v>
      </c>
      <c r="R3163" t="s">
        <v>44</v>
      </c>
      <c r="S3163" s="49" t="str">
        <f t="shared" si="393"/>
        <v>Card</v>
      </c>
      <c r="T3163" s="3">
        <v>0.03</v>
      </c>
      <c r="U3163" s="2">
        <v>2.7225000000000001</v>
      </c>
      <c r="V3163" s="2">
        <v>0.87</v>
      </c>
      <c r="W3163" s="54">
        <f>_xlfn.XLOOKUP(M3163,Market!A:A,Market!F:F,0)</f>
        <v>8.8999999999999996E-2</v>
      </c>
      <c r="X3163" s="55">
        <f t="shared" si="394"/>
        <v>8.1674999999999998E-2</v>
      </c>
      <c r="Y3163" s="55">
        <f t="shared" si="395"/>
        <v>1.8525</v>
      </c>
      <c r="Z3163" s="54">
        <f t="shared" si="396"/>
        <v>0.68044077134986225</v>
      </c>
      <c r="AA3163" s="49" t="str">
        <f t="shared" ca="1" si="397"/>
        <v>N</v>
      </c>
      <c r="AB3163" s="49">
        <f t="shared" ca="1" si="398"/>
        <v>5</v>
      </c>
      <c r="AC3163" s="49" t="str">
        <f t="shared" ca="1" si="399"/>
        <v>N</v>
      </c>
    </row>
    <row r="3164" spans="1:29" x14ac:dyDescent="0.25">
      <c r="A3164">
        <v>1461</v>
      </c>
      <c r="B3164" s="9">
        <v>43581</v>
      </c>
      <c r="C3164" s="50" t="str">
        <f t="shared" si="392"/>
        <v>N</v>
      </c>
      <c r="D3164" s="52">
        <f>_xlfn.XLOOKUP(B3164,Cal_Date!B:B,Cal_Date!A:A,0)</f>
        <v>4</v>
      </c>
      <c r="E3164">
        <v>2019</v>
      </c>
      <c r="F3164" t="s">
        <v>125</v>
      </c>
      <c r="G3164" t="s">
        <v>129</v>
      </c>
      <c r="H3164" t="s">
        <v>11</v>
      </c>
      <c r="I3164" t="s">
        <v>11</v>
      </c>
      <c r="J3164" t="s">
        <v>15</v>
      </c>
      <c r="K3164" t="s">
        <v>42</v>
      </c>
      <c r="L3164">
        <v>1</v>
      </c>
      <c r="M3164">
        <v>1010</v>
      </c>
      <c r="O3164" t="s">
        <v>25</v>
      </c>
      <c r="R3164" t="s">
        <v>44</v>
      </c>
      <c r="S3164" s="49" t="str">
        <f t="shared" si="393"/>
        <v>Card</v>
      </c>
      <c r="T3164" s="3">
        <v>0.03</v>
      </c>
      <c r="U3164" s="2">
        <v>2.7</v>
      </c>
      <c r="V3164" s="2">
        <v>0.87</v>
      </c>
      <c r="W3164" s="54">
        <f>_xlfn.XLOOKUP(M3164,Market!A:A,Market!F:F,0)</f>
        <v>0.08</v>
      </c>
      <c r="X3164" s="55">
        <f t="shared" si="394"/>
        <v>8.1000000000000003E-2</v>
      </c>
      <c r="Y3164" s="55">
        <f t="shared" si="395"/>
        <v>1.83</v>
      </c>
      <c r="Z3164" s="54">
        <f t="shared" si="396"/>
        <v>0.67777777777777781</v>
      </c>
      <c r="AA3164" s="49" t="str">
        <f t="shared" ca="1" si="397"/>
        <v>N</v>
      </c>
      <c r="AB3164" s="49">
        <f t="shared" ca="1" si="398"/>
        <v>5</v>
      </c>
      <c r="AC3164" s="49" t="str">
        <f t="shared" ca="1" si="399"/>
        <v>N</v>
      </c>
    </row>
    <row r="3165" spans="1:29" x14ac:dyDescent="0.25">
      <c r="A3165">
        <v>1462</v>
      </c>
      <c r="B3165" s="9">
        <v>43581</v>
      </c>
      <c r="C3165" s="50" t="str">
        <f t="shared" si="392"/>
        <v>N</v>
      </c>
      <c r="D3165" s="52">
        <f>_xlfn.XLOOKUP(B3165,Cal_Date!B:B,Cal_Date!A:A,0)</f>
        <v>4</v>
      </c>
      <c r="E3165">
        <v>2019</v>
      </c>
      <c r="F3165" t="s">
        <v>125</v>
      </c>
      <c r="G3165" t="s">
        <v>129</v>
      </c>
      <c r="H3165" t="s">
        <v>11</v>
      </c>
      <c r="I3165" t="s">
        <v>11</v>
      </c>
      <c r="J3165" t="s">
        <v>15</v>
      </c>
      <c r="K3165" t="s">
        <v>42</v>
      </c>
      <c r="L3165">
        <v>2</v>
      </c>
      <c r="M3165">
        <v>1011</v>
      </c>
      <c r="O3165" t="s">
        <v>25</v>
      </c>
      <c r="R3165" t="s">
        <v>44</v>
      </c>
      <c r="S3165" s="49" t="str">
        <f t="shared" si="393"/>
        <v>Card</v>
      </c>
      <c r="T3165" s="3">
        <v>0.03</v>
      </c>
      <c r="U3165" s="2">
        <v>5.3000000000000007</v>
      </c>
      <c r="V3165" s="2">
        <v>1.74</v>
      </c>
      <c r="W3165" s="54">
        <f>_xlfn.XLOOKUP(M3165,Market!A:A,Market!F:F,0)</f>
        <v>0.06</v>
      </c>
      <c r="X3165" s="55">
        <f t="shared" si="394"/>
        <v>0.159</v>
      </c>
      <c r="Y3165" s="55">
        <f t="shared" si="395"/>
        <v>3.5600000000000005</v>
      </c>
      <c r="Z3165" s="54">
        <f t="shared" si="396"/>
        <v>0.67169811320754713</v>
      </c>
      <c r="AA3165" s="49" t="str">
        <f t="shared" ca="1" si="397"/>
        <v>N</v>
      </c>
      <c r="AB3165" s="49">
        <f t="shared" ca="1" si="398"/>
        <v>5</v>
      </c>
      <c r="AC3165" s="49" t="str">
        <f t="shared" ca="1" si="399"/>
        <v>N</v>
      </c>
    </row>
    <row r="3166" spans="1:29" x14ac:dyDescent="0.25">
      <c r="A3166">
        <v>1463</v>
      </c>
      <c r="B3166" s="9">
        <v>43581</v>
      </c>
      <c r="C3166" s="50" t="str">
        <f t="shared" si="392"/>
        <v>N</v>
      </c>
      <c r="D3166" s="52">
        <f>_xlfn.XLOOKUP(B3166,Cal_Date!B:B,Cal_Date!A:A,0)</f>
        <v>4</v>
      </c>
      <c r="E3166">
        <v>2019</v>
      </c>
      <c r="F3166" t="s">
        <v>125</v>
      </c>
      <c r="G3166" t="s">
        <v>129</v>
      </c>
      <c r="H3166" t="s">
        <v>48</v>
      </c>
      <c r="I3166" t="s">
        <v>18</v>
      </c>
      <c r="J3166" t="s">
        <v>10</v>
      </c>
      <c r="K3166" t="s">
        <v>43</v>
      </c>
      <c r="L3166">
        <v>2</v>
      </c>
      <c r="M3166">
        <v>1011</v>
      </c>
      <c r="O3166" t="s">
        <v>25</v>
      </c>
      <c r="R3166" t="s">
        <v>44</v>
      </c>
      <c r="S3166" s="49" t="str">
        <f t="shared" si="393"/>
        <v>Card</v>
      </c>
      <c r="T3166" s="3">
        <v>0.03</v>
      </c>
      <c r="U3166" s="2">
        <v>14.84</v>
      </c>
      <c r="V3166" s="2">
        <v>2.92</v>
      </c>
      <c r="W3166" s="54">
        <f>_xlfn.XLOOKUP(M3166,Market!A:A,Market!F:F,0)</f>
        <v>0.06</v>
      </c>
      <c r="X3166" s="55">
        <f t="shared" si="394"/>
        <v>0.44519999999999998</v>
      </c>
      <c r="Y3166" s="55">
        <f t="shared" si="395"/>
        <v>11.92</v>
      </c>
      <c r="Z3166" s="54">
        <f t="shared" si="396"/>
        <v>0.80323450134770891</v>
      </c>
      <c r="AA3166" s="49" t="str">
        <f t="shared" ca="1" si="397"/>
        <v>N</v>
      </c>
      <c r="AB3166" s="49">
        <f t="shared" ca="1" si="398"/>
        <v>5</v>
      </c>
      <c r="AC3166" s="49" t="str">
        <f t="shared" ca="1" si="399"/>
        <v>N</v>
      </c>
    </row>
    <row r="3167" spans="1:29" x14ac:dyDescent="0.25">
      <c r="A3167">
        <v>1464</v>
      </c>
      <c r="B3167" s="9">
        <v>43581</v>
      </c>
      <c r="C3167" s="50" t="str">
        <f t="shared" si="392"/>
        <v>N</v>
      </c>
      <c r="D3167" s="52">
        <f>_xlfn.XLOOKUP(B3167,Cal_Date!B:B,Cal_Date!A:A,0)</f>
        <v>4</v>
      </c>
      <c r="E3167">
        <v>2019</v>
      </c>
      <c r="F3167" t="s">
        <v>125</v>
      </c>
      <c r="G3167" t="s">
        <v>129</v>
      </c>
      <c r="H3167" t="s">
        <v>11</v>
      </c>
      <c r="I3167" t="s">
        <v>11</v>
      </c>
      <c r="J3167" t="s">
        <v>15</v>
      </c>
      <c r="K3167" t="s">
        <v>42</v>
      </c>
      <c r="L3167">
        <v>1</v>
      </c>
      <c r="M3167">
        <v>1011</v>
      </c>
      <c r="O3167" t="s">
        <v>25</v>
      </c>
      <c r="R3167" t="s">
        <v>44</v>
      </c>
      <c r="S3167" s="49" t="str">
        <f t="shared" si="393"/>
        <v>Card</v>
      </c>
      <c r="T3167" s="3">
        <v>0.03</v>
      </c>
      <c r="U3167" s="2">
        <v>2.6500000000000004</v>
      </c>
      <c r="V3167" s="2">
        <v>0.87</v>
      </c>
      <c r="W3167" s="54">
        <f>_xlfn.XLOOKUP(M3167,Market!A:A,Market!F:F,0)</f>
        <v>0.06</v>
      </c>
      <c r="X3167" s="55">
        <f t="shared" si="394"/>
        <v>7.9500000000000001E-2</v>
      </c>
      <c r="Y3167" s="55">
        <f t="shared" si="395"/>
        <v>1.7800000000000002</v>
      </c>
      <c r="Z3167" s="54">
        <f t="shared" si="396"/>
        <v>0.67169811320754713</v>
      </c>
      <c r="AA3167" s="49" t="str">
        <f t="shared" ca="1" si="397"/>
        <v>N</v>
      </c>
      <c r="AB3167" s="49">
        <f t="shared" ca="1" si="398"/>
        <v>5</v>
      </c>
      <c r="AC3167" s="49" t="str">
        <f t="shared" ca="1" si="399"/>
        <v>N</v>
      </c>
    </row>
    <row r="3168" spans="1:29" x14ac:dyDescent="0.25">
      <c r="A3168">
        <v>1465</v>
      </c>
      <c r="B3168" s="9">
        <v>43581</v>
      </c>
      <c r="C3168" s="50" t="str">
        <f t="shared" si="392"/>
        <v>N</v>
      </c>
      <c r="D3168" s="52">
        <f>_xlfn.XLOOKUP(B3168,Cal_Date!B:B,Cal_Date!A:A,0)</f>
        <v>4</v>
      </c>
      <c r="E3168">
        <v>2019</v>
      </c>
      <c r="F3168" t="s">
        <v>125</v>
      </c>
      <c r="G3168" t="s">
        <v>129</v>
      </c>
      <c r="H3168" t="s">
        <v>48</v>
      </c>
      <c r="I3168" t="s">
        <v>18</v>
      </c>
      <c r="J3168" t="s">
        <v>10</v>
      </c>
      <c r="K3168" t="s">
        <v>43</v>
      </c>
      <c r="L3168">
        <v>1</v>
      </c>
      <c r="M3168">
        <v>1001</v>
      </c>
      <c r="O3168" t="s">
        <v>25</v>
      </c>
      <c r="R3168" t="s">
        <v>44</v>
      </c>
      <c r="S3168" s="49" t="str">
        <f t="shared" si="393"/>
        <v>Card</v>
      </c>
      <c r="T3168" s="3">
        <v>0.03</v>
      </c>
      <c r="U3168" s="2">
        <v>7.42</v>
      </c>
      <c r="V3168" s="2">
        <v>1.46</v>
      </c>
      <c r="W3168" s="54">
        <f>_xlfn.XLOOKUP(M3168,Market!A:A,Market!F:F,0)</f>
        <v>0.06</v>
      </c>
      <c r="X3168" s="55">
        <f t="shared" si="394"/>
        <v>0.22259999999999999</v>
      </c>
      <c r="Y3168" s="55">
        <f t="shared" si="395"/>
        <v>5.96</v>
      </c>
      <c r="Z3168" s="54">
        <f t="shared" si="396"/>
        <v>0.80323450134770891</v>
      </c>
      <c r="AA3168" s="49" t="str">
        <f t="shared" ca="1" si="397"/>
        <v>N</v>
      </c>
      <c r="AB3168" s="49">
        <f t="shared" ca="1" si="398"/>
        <v>5</v>
      </c>
      <c r="AC3168" s="49" t="str">
        <f t="shared" ca="1" si="399"/>
        <v>N</v>
      </c>
    </row>
    <row r="3169" spans="1:29" x14ac:dyDescent="0.25">
      <c r="A3169">
        <v>1466</v>
      </c>
      <c r="B3169" s="9">
        <v>43581</v>
      </c>
      <c r="C3169" s="50" t="str">
        <f t="shared" si="392"/>
        <v>N</v>
      </c>
      <c r="D3169" s="52">
        <f>_xlfn.XLOOKUP(B3169,Cal_Date!B:B,Cal_Date!A:A,0)</f>
        <v>4</v>
      </c>
      <c r="E3169">
        <v>2019</v>
      </c>
      <c r="F3169" t="s">
        <v>125</v>
      </c>
      <c r="G3169" t="s">
        <v>129</v>
      </c>
      <c r="H3169" t="s">
        <v>48</v>
      </c>
      <c r="I3169" t="s">
        <v>18</v>
      </c>
      <c r="J3169" t="s">
        <v>10</v>
      </c>
      <c r="K3169" t="s">
        <v>43</v>
      </c>
      <c r="L3169">
        <v>1</v>
      </c>
      <c r="M3169">
        <v>1000</v>
      </c>
      <c r="O3169" t="s">
        <v>25</v>
      </c>
      <c r="R3169" t="s">
        <v>44</v>
      </c>
      <c r="S3169" s="49" t="str">
        <f t="shared" si="393"/>
        <v>Card</v>
      </c>
      <c r="T3169" s="3">
        <v>0.03</v>
      </c>
      <c r="U3169" s="2">
        <v>7.5600000000000005</v>
      </c>
      <c r="V3169" s="2">
        <v>1.46</v>
      </c>
      <c r="W3169" s="54">
        <f>_xlfn.XLOOKUP(M3169,Market!A:A,Market!F:F,0)</f>
        <v>0.08</v>
      </c>
      <c r="X3169" s="55">
        <f t="shared" si="394"/>
        <v>0.2268</v>
      </c>
      <c r="Y3169" s="55">
        <f t="shared" si="395"/>
        <v>6.1000000000000005</v>
      </c>
      <c r="Z3169" s="54">
        <f t="shared" si="396"/>
        <v>0.80687830687830686</v>
      </c>
      <c r="AA3169" s="49" t="str">
        <f t="shared" ca="1" si="397"/>
        <v>N</v>
      </c>
      <c r="AB3169" s="49">
        <f t="shared" ca="1" si="398"/>
        <v>5</v>
      </c>
      <c r="AC3169" s="49" t="str">
        <f t="shared" ca="1" si="399"/>
        <v>N</v>
      </c>
    </row>
    <row r="3170" spans="1:29" x14ac:dyDescent="0.25">
      <c r="A3170">
        <v>1467</v>
      </c>
      <c r="B3170" s="9">
        <v>43581</v>
      </c>
      <c r="C3170" s="50" t="str">
        <f t="shared" si="392"/>
        <v>N</v>
      </c>
      <c r="D3170" s="52">
        <f>_xlfn.XLOOKUP(B3170,Cal_Date!B:B,Cal_Date!A:A,0)</f>
        <v>4</v>
      </c>
      <c r="E3170">
        <v>2019</v>
      </c>
      <c r="F3170" t="s">
        <v>125</v>
      </c>
      <c r="G3170" t="s">
        <v>129</v>
      </c>
      <c r="H3170" t="s">
        <v>11</v>
      </c>
      <c r="I3170" t="s">
        <v>11</v>
      </c>
      <c r="J3170" t="s">
        <v>15</v>
      </c>
      <c r="K3170" t="s">
        <v>42</v>
      </c>
      <c r="L3170">
        <v>2</v>
      </c>
      <c r="M3170">
        <v>1000</v>
      </c>
      <c r="O3170" t="s">
        <v>25</v>
      </c>
      <c r="R3170" t="s">
        <v>44</v>
      </c>
      <c r="S3170" s="49" t="str">
        <f t="shared" si="393"/>
        <v>Card</v>
      </c>
      <c r="T3170" s="3">
        <v>0.03</v>
      </c>
      <c r="U3170" s="2">
        <v>5.4</v>
      </c>
      <c r="V3170" s="2">
        <v>1.74</v>
      </c>
      <c r="W3170" s="54">
        <f>_xlfn.XLOOKUP(M3170,Market!A:A,Market!F:F,0)</f>
        <v>0.08</v>
      </c>
      <c r="X3170" s="55">
        <f t="shared" si="394"/>
        <v>0.16200000000000001</v>
      </c>
      <c r="Y3170" s="55">
        <f t="shared" si="395"/>
        <v>3.66</v>
      </c>
      <c r="Z3170" s="54">
        <f t="shared" si="396"/>
        <v>0.67777777777777781</v>
      </c>
      <c r="AA3170" s="49" t="str">
        <f t="shared" ca="1" si="397"/>
        <v>N</v>
      </c>
      <c r="AB3170" s="49">
        <f t="shared" ca="1" si="398"/>
        <v>5</v>
      </c>
      <c r="AC3170" s="49" t="str">
        <f t="shared" ca="1" si="399"/>
        <v>N</v>
      </c>
    </row>
    <row r="3171" spans="1:29" x14ac:dyDescent="0.25">
      <c r="A3171">
        <v>1468</v>
      </c>
      <c r="B3171" s="9">
        <v>43581</v>
      </c>
      <c r="C3171" s="50" t="str">
        <f t="shared" si="392"/>
        <v>N</v>
      </c>
      <c r="D3171" s="52">
        <f>_xlfn.XLOOKUP(B3171,Cal_Date!B:B,Cal_Date!A:A,0)</f>
        <v>4</v>
      </c>
      <c r="E3171">
        <v>2019</v>
      </c>
      <c r="F3171" t="s">
        <v>125</v>
      </c>
      <c r="G3171" t="s">
        <v>129</v>
      </c>
      <c r="H3171" t="s">
        <v>11</v>
      </c>
      <c r="I3171" t="s">
        <v>11</v>
      </c>
      <c r="J3171" t="s">
        <v>15</v>
      </c>
      <c r="K3171" t="s">
        <v>42</v>
      </c>
      <c r="L3171">
        <v>1</v>
      </c>
      <c r="M3171">
        <v>1002</v>
      </c>
      <c r="O3171" t="s">
        <v>28</v>
      </c>
      <c r="R3171" t="s">
        <v>44</v>
      </c>
      <c r="S3171" s="49" t="str">
        <f t="shared" si="393"/>
        <v>Card</v>
      </c>
      <c r="T3171" s="3">
        <v>0.03</v>
      </c>
      <c r="U3171" s="2">
        <v>2.6500000000000004</v>
      </c>
      <c r="V3171" s="2">
        <v>0.87</v>
      </c>
      <c r="W3171" s="54">
        <f>_xlfn.XLOOKUP(M3171,Market!A:A,Market!F:F,0)</f>
        <v>0.06</v>
      </c>
      <c r="X3171" s="55">
        <f t="shared" si="394"/>
        <v>7.9500000000000001E-2</v>
      </c>
      <c r="Y3171" s="55">
        <f t="shared" si="395"/>
        <v>1.7800000000000002</v>
      </c>
      <c r="Z3171" s="54">
        <f t="shared" si="396"/>
        <v>0.67169811320754713</v>
      </c>
      <c r="AA3171" s="49" t="str">
        <f t="shared" ca="1" si="397"/>
        <v>N</v>
      </c>
      <c r="AB3171" s="49">
        <f t="shared" ca="1" si="398"/>
        <v>5</v>
      </c>
      <c r="AC3171" s="49" t="str">
        <f t="shared" ca="1" si="399"/>
        <v>N</v>
      </c>
    </row>
    <row r="3172" spans="1:29" x14ac:dyDescent="0.25">
      <c r="A3172">
        <v>1469</v>
      </c>
      <c r="B3172" s="9">
        <v>43581</v>
      </c>
      <c r="C3172" s="50" t="str">
        <f t="shared" si="392"/>
        <v>N</v>
      </c>
      <c r="D3172" s="52">
        <f>_xlfn.XLOOKUP(B3172,Cal_Date!B:B,Cal_Date!A:A,0)</f>
        <v>4</v>
      </c>
      <c r="E3172">
        <v>2019</v>
      </c>
      <c r="F3172" t="s">
        <v>125</v>
      </c>
      <c r="G3172" t="s">
        <v>129</v>
      </c>
      <c r="H3172" t="s">
        <v>11</v>
      </c>
      <c r="I3172" t="s">
        <v>11</v>
      </c>
      <c r="J3172" t="s">
        <v>15</v>
      </c>
      <c r="K3172" t="s">
        <v>42</v>
      </c>
      <c r="L3172">
        <v>2</v>
      </c>
      <c r="M3172">
        <v>1003</v>
      </c>
      <c r="O3172" t="s">
        <v>25</v>
      </c>
      <c r="R3172" t="s">
        <v>44</v>
      </c>
      <c r="S3172" s="49" t="str">
        <f t="shared" si="393"/>
        <v>Card</v>
      </c>
      <c r="T3172" s="3">
        <v>0.03</v>
      </c>
      <c r="U3172" s="2">
        <v>5.3000000000000007</v>
      </c>
      <c r="V3172" s="2">
        <v>1.74</v>
      </c>
      <c r="W3172" s="54">
        <f>_xlfn.XLOOKUP(M3172,Market!A:A,Market!F:F,0)</f>
        <v>0.06</v>
      </c>
      <c r="X3172" s="55">
        <f t="shared" si="394"/>
        <v>0.159</v>
      </c>
      <c r="Y3172" s="55">
        <f t="shared" si="395"/>
        <v>3.5600000000000005</v>
      </c>
      <c r="Z3172" s="54">
        <f t="shared" si="396"/>
        <v>0.67169811320754713</v>
      </c>
      <c r="AA3172" s="49" t="str">
        <f t="shared" ca="1" si="397"/>
        <v>N</v>
      </c>
      <c r="AB3172" s="49">
        <f t="shared" ca="1" si="398"/>
        <v>5</v>
      </c>
      <c r="AC3172" s="49" t="str">
        <f t="shared" ca="1" si="399"/>
        <v>N</v>
      </c>
    </row>
    <row r="3173" spans="1:29" x14ac:dyDescent="0.25">
      <c r="A3173">
        <v>1470</v>
      </c>
      <c r="B3173" s="9">
        <v>43581</v>
      </c>
      <c r="C3173" s="50" t="str">
        <f t="shared" si="392"/>
        <v>N</v>
      </c>
      <c r="D3173" s="52">
        <f>_xlfn.XLOOKUP(B3173,Cal_Date!B:B,Cal_Date!A:A,0)</f>
        <v>4</v>
      </c>
      <c r="E3173">
        <v>2019</v>
      </c>
      <c r="F3173" t="s">
        <v>125</v>
      </c>
      <c r="G3173" t="s">
        <v>129</v>
      </c>
      <c r="H3173" t="s">
        <v>48</v>
      </c>
      <c r="I3173" t="s">
        <v>18</v>
      </c>
      <c r="J3173" t="s">
        <v>10</v>
      </c>
      <c r="K3173" t="s">
        <v>43</v>
      </c>
      <c r="L3173">
        <v>1</v>
      </c>
      <c r="M3173">
        <v>1005</v>
      </c>
      <c r="O3173" t="s">
        <v>25</v>
      </c>
      <c r="R3173" t="s">
        <v>47</v>
      </c>
      <c r="S3173" s="49" t="str">
        <f t="shared" si="393"/>
        <v>Card</v>
      </c>
      <c r="T3173" s="3">
        <v>3.5000000000000003E-2</v>
      </c>
      <c r="U3173" s="2">
        <v>7.6229999999999993</v>
      </c>
      <c r="V3173" s="2">
        <v>1.46</v>
      </c>
      <c r="W3173" s="54">
        <f>_xlfn.XLOOKUP(M3173,Market!A:A,Market!F:F,0)</f>
        <v>8.8999999999999996E-2</v>
      </c>
      <c r="X3173" s="55">
        <f t="shared" si="394"/>
        <v>0.26680500000000001</v>
      </c>
      <c r="Y3173" s="55">
        <f t="shared" si="395"/>
        <v>6.1629999999999994</v>
      </c>
      <c r="Z3173" s="54">
        <f t="shared" si="396"/>
        <v>0.80847435392889933</v>
      </c>
      <c r="AA3173" s="49" t="str">
        <f t="shared" ca="1" si="397"/>
        <v>N</v>
      </c>
      <c r="AB3173" s="49">
        <f t="shared" ca="1" si="398"/>
        <v>5</v>
      </c>
      <c r="AC3173" s="49" t="str">
        <f t="shared" ca="1" si="399"/>
        <v>N</v>
      </c>
    </row>
    <row r="3174" spans="1:29" x14ac:dyDescent="0.25">
      <c r="A3174">
        <v>1471</v>
      </c>
      <c r="B3174" s="9">
        <v>43581</v>
      </c>
      <c r="C3174" s="50" t="str">
        <f t="shared" si="392"/>
        <v>N</v>
      </c>
      <c r="D3174" s="52">
        <f>_xlfn.XLOOKUP(B3174,Cal_Date!B:B,Cal_Date!A:A,0)</f>
        <v>4</v>
      </c>
      <c r="E3174">
        <v>2019</v>
      </c>
      <c r="F3174" t="s">
        <v>125</v>
      </c>
      <c r="G3174" t="s">
        <v>129</v>
      </c>
      <c r="H3174" t="s">
        <v>48</v>
      </c>
      <c r="I3174" t="s">
        <v>18</v>
      </c>
      <c r="J3174" t="s">
        <v>10</v>
      </c>
      <c r="K3174" t="s">
        <v>43</v>
      </c>
      <c r="L3174">
        <v>2</v>
      </c>
      <c r="M3174">
        <v>1005</v>
      </c>
      <c r="O3174" t="s">
        <v>25</v>
      </c>
      <c r="R3174" t="s">
        <v>44</v>
      </c>
      <c r="S3174" s="49" t="str">
        <f t="shared" si="393"/>
        <v>Card</v>
      </c>
      <c r="T3174" s="3">
        <v>0.03</v>
      </c>
      <c r="U3174" s="2">
        <v>15.245999999999999</v>
      </c>
      <c r="V3174" s="2">
        <v>2.92</v>
      </c>
      <c r="W3174" s="54">
        <f>_xlfn.XLOOKUP(M3174,Market!A:A,Market!F:F,0)</f>
        <v>8.8999999999999996E-2</v>
      </c>
      <c r="X3174" s="55">
        <f t="shared" si="394"/>
        <v>0.45737999999999995</v>
      </c>
      <c r="Y3174" s="55">
        <f t="shared" si="395"/>
        <v>12.325999999999999</v>
      </c>
      <c r="Z3174" s="54">
        <f t="shared" si="396"/>
        <v>0.80847435392889933</v>
      </c>
      <c r="AA3174" s="49" t="str">
        <f t="shared" ca="1" si="397"/>
        <v>N</v>
      </c>
      <c r="AB3174" s="49">
        <f t="shared" ca="1" si="398"/>
        <v>5</v>
      </c>
      <c r="AC3174" s="49" t="str">
        <f t="shared" ca="1" si="399"/>
        <v>N</v>
      </c>
    </row>
    <row r="3175" spans="1:29" x14ac:dyDescent="0.25">
      <c r="A3175">
        <v>1472</v>
      </c>
      <c r="B3175" s="9">
        <v>43582</v>
      </c>
      <c r="C3175" s="50" t="str">
        <f t="shared" si="392"/>
        <v>N</v>
      </c>
      <c r="D3175" s="52">
        <f>_xlfn.XLOOKUP(B3175,Cal_Date!B:B,Cal_Date!A:A,0)</f>
        <v>4</v>
      </c>
      <c r="E3175">
        <v>2019</v>
      </c>
      <c r="F3175" t="s">
        <v>126</v>
      </c>
      <c r="G3175" t="s">
        <v>130</v>
      </c>
      <c r="H3175" t="s">
        <v>11</v>
      </c>
      <c r="I3175" t="s">
        <v>11</v>
      </c>
      <c r="J3175" t="s">
        <v>15</v>
      </c>
      <c r="K3175" t="s">
        <v>42</v>
      </c>
      <c r="L3175">
        <v>1</v>
      </c>
      <c r="M3175">
        <v>1006</v>
      </c>
      <c r="O3175" t="s">
        <v>28</v>
      </c>
      <c r="R3175" t="s">
        <v>47</v>
      </c>
      <c r="S3175" s="49" t="str">
        <f t="shared" si="393"/>
        <v>Card</v>
      </c>
      <c r="T3175" s="3">
        <v>3.5000000000000003E-2</v>
      </c>
      <c r="U3175" s="2">
        <v>2.7225000000000001</v>
      </c>
      <c r="V3175" s="2">
        <v>0.87</v>
      </c>
      <c r="W3175" s="54">
        <f>_xlfn.XLOOKUP(M3175,Market!A:A,Market!F:F,0)</f>
        <v>8.8999999999999996E-2</v>
      </c>
      <c r="X3175" s="55">
        <f t="shared" si="394"/>
        <v>9.5287500000000011E-2</v>
      </c>
      <c r="Y3175" s="55">
        <f t="shared" si="395"/>
        <v>1.8525</v>
      </c>
      <c r="Z3175" s="54">
        <f t="shared" si="396"/>
        <v>0.68044077134986225</v>
      </c>
      <c r="AA3175" s="49" t="str">
        <f t="shared" ca="1" si="397"/>
        <v>N</v>
      </c>
      <c r="AB3175" s="49">
        <f t="shared" ca="1" si="398"/>
        <v>5</v>
      </c>
      <c r="AC3175" s="49" t="str">
        <f t="shared" ca="1" si="399"/>
        <v>N</v>
      </c>
    </row>
    <row r="3176" spans="1:29" x14ac:dyDescent="0.25">
      <c r="A3176">
        <v>1473</v>
      </c>
      <c r="B3176" s="9">
        <v>43582</v>
      </c>
      <c r="C3176" s="50" t="str">
        <f t="shared" si="392"/>
        <v>N</v>
      </c>
      <c r="D3176" s="52">
        <f>_xlfn.XLOOKUP(B3176,Cal_Date!B:B,Cal_Date!A:A,0)</f>
        <v>4</v>
      </c>
      <c r="E3176">
        <v>2019</v>
      </c>
      <c r="F3176" t="s">
        <v>126</v>
      </c>
      <c r="G3176" t="s">
        <v>130</v>
      </c>
      <c r="H3176" t="s">
        <v>11</v>
      </c>
      <c r="I3176" t="s">
        <v>11</v>
      </c>
      <c r="J3176" t="s">
        <v>15</v>
      </c>
      <c r="K3176" t="s">
        <v>42</v>
      </c>
      <c r="L3176">
        <v>1</v>
      </c>
      <c r="M3176">
        <v>1007</v>
      </c>
      <c r="O3176" t="s">
        <v>28</v>
      </c>
      <c r="R3176" t="s">
        <v>44</v>
      </c>
      <c r="S3176" s="49" t="str">
        <f t="shared" si="393"/>
        <v>Card</v>
      </c>
      <c r="T3176" s="3">
        <v>0.03</v>
      </c>
      <c r="U3176" s="2">
        <v>2.7225000000000001</v>
      </c>
      <c r="V3176" s="2">
        <v>0.87</v>
      </c>
      <c r="W3176" s="54">
        <f>_xlfn.XLOOKUP(M3176,Market!A:A,Market!F:F,0)</f>
        <v>8.8999999999999996E-2</v>
      </c>
      <c r="X3176" s="55">
        <f t="shared" si="394"/>
        <v>8.1674999999999998E-2</v>
      </c>
      <c r="Y3176" s="55">
        <f t="shared" si="395"/>
        <v>1.8525</v>
      </c>
      <c r="Z3176" s="54">
        <f t="shared" si="396"/>
        <v>0.68044077134986225</v>
      </c>
      <c r="AA3176" s="49" t="str">
        <f t="shared" ca="1" si="397"/>
        <v>N</v>
      </c>
      <c r="AB3176" s="49">
        <f t="shared" ca="1" si="398"/>
        <v>5</v>
      </c>
      <c r="AC3176" s="49" t="str">
        <f t="shared" ca="1" si="399"/>
        <v>N</v>
      </c>
    </row>
    <row r="3177" spans="1:29" x14ac:dyDescent="0.25">
      <c r="A3177">
        <v>1474</v>
      </c>
      <c r="B3177" s="9">
        <v>43582</v>
      </c>
      <c r="C3177" s="50" t="str">
        <f t="shared" si="392"/>
        <v>N</v>
      </c>
      <c r="D3177" s="52">
        <f>_xlfn.XLOOKUP(B3177,Cal_Date!B:B,Cal_Date!A:A,0)</f>
        <v>4</v>
      </c>
      <c r="E3177">
        <v>2019</v>
      </c>
      <c r="F3177" t="s">
        <v>126</v>
      </c>
      <c r="G3177" t="s">
        <v>130</v>
      </c>
      <c r="H3177" t="s">
        <v>11</v>
      </c>
      <c r="I3177" t="s">
        <v>11</v>
      </c>
      <c r="J3177" t="s">
        <v>15</v>
      </c>
      <c r="K3177" t="s">
        <v>42</v>
      </c>
      <c r="L3177">
        <v>1</v>
      </c>
      <c r="M3177">
        <v>1008</v>
      </c>
      <c r="O3177" t="s">
        <v>28</v>
      </c>
      <c r="R3177" t="s">
        <v>44</v>
      </c>
      <c r="S3177" s="49" t="str">
        <f t="shared" si="393"/>
        <v>Card</v>
      </c>
      <c r="T3177" s="3">
        <v>0.03</v>
      </c>
      <c r="U3177" s="2">
        <v>2.7225000000000001</v>
      </c>
      <c r="V3177" s="2">
        <v>0.87</v>
      </c>
      <c r="W3177" s="54">
        <f>_xlfn.XLOOKUP(M3177,Market!A:A,Market!F:F,0)</f>
        <v>8.8999999999999996E-2</v>
      </c>
      <c r="X3177" s="55">
        <f t="shared" si="394"/>
        <v>8.1674999999999998E-2</v>
      </c>
      <c r="Y3177" s="55">
        <f t="shared" si="395"/>
        <v>1.8525</v>
      </c>
      <c r="Z3177" s="54">
        <f t="shared" si="396"/>
        <v>0.68044077134986225</v>
      </c>
      <c r="AA3177" s="49" t="str">
        <f t="shared" ca="1" si="397"/>
        <v>N</v>
      </c>
      <c r="AB3177" s="49">
        <f t="shared" ca="1" si="398"/>
        <v>5</v>
      </c>
      <c r="AC3177" s="49" t="str">
        <f t="shared" ca="1" si="399"/>
        <v>N</v>
      </c>
    </row>
    <row r="3178" spans="1:29" x14ac:dyDescent="0.25">
      <c r="A3178">
        <v>1475</v>
      </c>
      <c r="B3178" s="9">
        <v>43582</v>
      </c>
      <c r="C3178" s="50" t="str">
        <f t="shared" si="392"/>
        <v>N</v>
      </c>
      <c r="D3178" s="52">
        <f>_xlfn.XLOOKUP(B3178,Cal_Date!B:B,Cal_Date!A:A,0)</f>
        <v>4</v>
      </c>
      <c r="E3178">
        <v>2019</v>
      </c>
      <c r="F3178" t="s">
        <v>126</v>
      </c>
      <c r="G3178" t="s">
        <v>130</v>
      </c>
      <c r="H3178" t="s">
        <v>14</v>
      </c>
      <c r="I3178" t="s">
        <v>18</v>
      </c>
      <c r="J3178" t="s">
        <v>15</v>
      </c>
      <c r="K3178" t="s">
        <v>43</v>
      </c>
      <c r="L3178">
        <v>1</v>
      </c>
      <c r="M3178">
        <v>1009</v>
      </c>
      <c r="O3178" t="s">
        <v>28</v>
      </c>
      <c r="R3178" t="s">
        <v>44</v>
      </c>
      <c r="S3178" s="49" t="str">
        <f t="shared" si="393"/>
        <v>Card</v>
      </c>
      <c r="T3178" s="3">
        <v>0.03</v>
      </c>
      <c r="U3178" s="2">
        <v>7.0785</v>
      </c>
      <c r="V3178" s="2">
        <v>2.1</v>
      </c>
      <c r="W3178" s="54">
        <f>_xlfn.XLOOKUP(M3178,Market!A:A,Market!F:F,0)</f>
        <v>8.8999999999999996E-2</v>
      </c>
      <c r="X3178" s="55">
        <f t="shared" si="394"/>
        <v>0.21235499999999999</v>
      </c>
      <c r="Y3178" s="55">
        <f t="shared" si="395"/>
        <v>4.9785000000000004</v>
      </c>
      <c r="Z3178" s="54">
        <f t="shared" si="396"/>
        <v>0.70332697605424888</v>
      </c>
      <c r="AA3178" s="49" t="str">
        <f t="shared" ca="1" si="397"/>
        <v>N</v>
      </c>
      <c r="AB3178" s="49">
        <f t="shared" ca="1" si="398"/>
        <v>5</v>
      </c>
      <c r="AC3178" s="49" t="str">
        <f t="shared" ca="1" si="399"/>
        <v>N</v>
      </c>
    </row>
    <row r="3179" spans="1:29" x14ac:dyDescent="0.25">
      <c r="A3179">
        <v>1476</v>
      </c>
      <c r="B3179" s="9">
        <v>43582</v>
      </c>
      <c r="C3179" s="50" t="str">
        <f t="shared" si="392"/>
        <v>N</v>
      </c>
      <c r="D3179" s="52">
        <f>_xlfn.XLOOKUP(B3179,Cal_Date!B:B,Cal_Date!A:A,0)</f>
        <v>4</v>
      </c>
      <c r="E3179">
        <v>2019</v>
      </c>
      <c r="F3179" t="s">
        <v>126</v>
      </c>
      <c r="G3179" t="s">
        <v>130</v>
      </c>
      <c r="H3179" t="s">
        <v>11</v>
      </c>
      <c r="I3179" t="s">
        <v>13</v>
      </c>
      <c r="J3179" t="s">
        <v>15</v>
      </c>
      <c r="K3179" t="s">
        <v>42</v>
      </c>
      <c r="L3179">
        <v>2</v>
      </c>
      <c r="M3179">
        <v>1006</v>
      </c>
      <c r="O3179" t="s">
        <v>28</v>
      </c>
      <c r="R3179" t="s">
        <v>44</v>
      </c>
      <c r="S3179" s="49" t="str">
        <f t="shared" si="393"/>
        <v>Card</v>
      </c>
      <c r="T3179" s="3">
        <v>0.03</v>
      </c>
      <c r="U3179" s="2">
        <v>5.4450000000000003</v>
      </c>
      <c r="V3179" s="2">
        <v>2.84</v>
      </c>
      <c r="W3179" s="54">
        <f>_xlfn.XLOOKUP(M3179,Market!A:A,Market!F:F,0)</f>
        <v>8.8999999999999996E-2</v>
      </c>
      <c r="X3179" s="55">
        <f t="shared" si="394"/>
        <v>0.16335</v>
      </c>
      <c r="Y3179" s="55">
        <f t="shared" si="395"/>
        <v>2.6050000000000004</v>
      </c>
      <c r="Z3179" s="54">
        <f t="shared" si="396"/>
        <v>0.47842056932966032</v>
      </c>
      <c r="AA3179" s="49" t="str">
        <f t="shared" ca="1" si="397"/>
        <v>N</v>
      </c>
      <c r="AB3179" s="49">
        <f t="shared" ca="1" si="398"/>
        <v>5</v>
      </c>
      <c r="AC3179" s="49" t="str">
        <f t="shared" ca="1" si="399"/>
        <v>N</v>
      </c>
    </row>
    <row r="3180" spans="1:29" x14ac:dyDescent="0.25">
      <c r="A3180">
        <v>1477</v>
      </c>
      <c r="B3180" s="9">
        <v>43582</v>
      </c>
      <c r="C3180" s="50" t="str">
        <f t="shared" si="392"/>
        <v>N</v>
      </c>
      <c r="D3180" s="52">
        <f>_xlfn.XLOOKUP(B3180,Cal_Date!B:B,Cal_Date!A:A,0)</f>
        <v>4</v>
      </c>
      <c r="E3180">
        <v>2019</v>
      </c>
      <c r="F3180" t="s">
        <v>126</v>
      </c>
      <c r="G3180" t="s">
        <v>130</v>
      </c>
      <c r="H3180" t="s">
        <v>48</v>
      </c>
      <c r="I3180" t="s">
        <v>18</v>
      </c>
      <c r="J3180" t="s">
        <v>10</v>
      </c>
      <c r="K3180" t="s">
        <v>43</v>
      </c>
      <c r="L3180">
        <v>1</v>
      </c>
      <c r="M3180">
        <v>1007</v>
      </c>
      <c r="O3180" t="s">
        <v>28</v>
      </c>
      <c r="R3180" t="s">
        <v>44</v>
      </c>
      <c r="S3180" s="49" t="str">
        <f t="shared" si="393"/>
        <v>Card</v>
      </c>
      <c r="T3180" s="3">
        <v>0.03</v>
      </c>
      <c r="U3180" s="2">
        <v>7.6229999999999993</v>
      </c>
      <c r="V3180" s="2">
        <v>1.46</v>
      </c>
      <c r="W3180" s="54">
        <f>_xlfn.XLOOKUP(M3180,Market!A:A,Market!F:F,0)</f>
        <v>8.8999999999999996E-2</v>
      </c>
      <c r="X3180" s="55">
        <f t="shared" si="394"/>
        <v>0.22868999999999998</v>
      </c>
      <c r="Y3180" s="55">
        <f t="shared" si="395"/>
        <v>6.1629999999999994</v>
      </c>
      <c r="Z3180" s="54">
        <f t="shared" si="396"/>
        <v>0.80847435392889933</v>
      </c>
      <c r="AA3180" s="49" t="str">
        <f t="shared" ca="1" si="397"/>
        <v>N</v>
      </c>
      <c r="AB3180" s="49">
        <f t="shared" ca="1" si="398"/>
        <v>5</v>
      </c>
      <c r="AC3180" s="49" t="str">
        <f t="shared" ca="1" si="399"/>
        <v>N</v>
      </c>
    </row>
    <row r="3181" spans="1:29" x14ac:dyDescent="0.25">
      <c r="A3181">
        <v>1478</v>
      </c>
      <c r="B3181" s="9">
        <v>43582</v>
      </c>
      <c r="C3181" s="50" t="str">
        <f t="shared" si="392"/>
        <v>N</v>
      </c>
      <c r="D3181" s="52">
        <f>_xlfn.XLOOKUP(B3181,Cal_Date!B:B,Cal_Date!A:A,0)</f>
        <v>4</v>
      </c>
      <c r="E3181">
        <v>2019</v>
      </c>
      <c r="F3181" t="s">
        <v>126</v>
      </c>
      <c r="G3181" t="s">
        <v>130</v>
      </c>
      <c r="H3181" t="s">
        <v>48</v>
      </c>
      <c r="I3181" t="s">
        <v>18</v>
      </c>
      <c r="J3181" t="s">
        <v>10</v>
      </c>
      <c r="K3181" t="s">
        <v>43</v>
      </c>
      <c r="L3181">
        <v>1</v>
      </c>
      <c r="M3181">
        <v>1007</v>
      </c>
      <c r="O3181" t="s">
        <v>28</v>
      </c>
      <c r="R3181" t="s">
        <v>44</v>
      </c>
      <c r="S3181" s="49" t="str">
        <f t="shared" si="393"/>
        <v>Card</v>
      </c>
      <c r="T3181" s="3">
        <v>0.03</v>
      </c>
      <c r="U3181" s="2">
        <v>7.6229999999999993</v>
      </c>
      <c r="V3181" s="2">
        <v>1.46</v>
      </c>
      <c r="W3181" s="54">
        <f>_xlfn.XLOOKUP(M3181,Market!A:A,Market!F:F,0)</f>
        <v>8.8999999999999996E-2</v>
      </c>
      <c r="X3181" s="55">
        <f t="shared" si="394"/>
        <v>0.22868999999999998</v>
      </c>
      <c r="Y3181" s="55">
        <f t="shared" si="395"/>
        <v>6.1629999999999994</v>
      </c>
      <c r="Z3181" s="54">
        <f t="shared" si="396"/>
        <v>0.80847435392889933</v>
      </c>
      <c r="AA3181" s="49" t="str">
        <f t="shared" ca="1" si="397"/>
        <v>N</v>
      </c>
      <c r="AB3181" s="49">
        <f t="shared" ca="1" si="398"/>
        <v>5</v>
      </c>
      <c r="AC3181" s="49" t="str">
        <f t="shared" ca="1" si="399"/>
        <v>N</v>
      </c>
    </row>
    <row r="3182" spans="1:29" x14ac:dyDescent="0.25">
      <c r="A3182">
        <v>1479</v>
      </c>
      <c r="B3182" s="9">
        <v>43582</v>
      </c>
      <c r="C3182" s="50" t="str">
        <f t="shared" si="392"/>
        <v>N</v>
      </c>
      <c r="D3182" s="52">
        <f>_xlfn.XLOOKUP(B3182,Cal_Date!B:B,Cal_Date!A:A,0)</f>
        <v>4</v>
      </c>
      <c r="E3182">
        <v>2019</v>
      </c>
      <c r="F3182" t="s">
        <v>126</v>
      </c>
      <c r="G3182" t="s">
        <v>130</v>
      </c>
      <c r="H3182" t="s">
        <v>11</v>
      </c>
      <c r="I3182" t="s">
        <v>13</v>
      </c>
      <c r="J3182" t="s">
        <v>15</v>
      </c>
      <c r="K3182" t="s">
        <v>42</v>
      </c>
      <c r="L3182">
        <v>1</v>
      </c>
      <c r="M3182">
        <v>1007</v>
      </c>
      <c r="O3182" t="s">
        <v>28</v>
      </c>
      <c r="R3182" t="s">
        <v>44</v>
      </c>
      <c r="S3182" s="49" t="str">
        <f t="shared" si="393"/>
        <v>Card</v>
      </c>
      <c r="T3182" s="3">
        <v>0.03</v>
      </c>
      <c r="U3182" s="2">
        <v>2.7225000000000001</v>
      </c>
      <c r="V3182" s="2">
        <v>1.42</v>
      </c>
      <c r="W3182" s="54">
        <f>_xlfn.XLOOKUP(M3182,Market!A:A,Market!F:F,0)</f>
        <v>8.8999999999999996E-2</v>
      </c>
      <c r="X3182" s="55">
        <f t="shared" si="394"/>
        <v>8.1674999999999998E-2</v>
      </c>
      <c r="Y3182" s="55">
        <f t="shared" si="395"/>
        <v>1.3025000000000002</v>
      </c>
      <c r="Z3182" s="54">
        <f t="shared" si="396"/>
        <v>0.47842056932966032</v>
      </c>
      <c r="AA3182" s="49" t="str">
        <f t="shared" ca="1" si="397"/>
        <v>N</v>
      </c>
      <c r="AB3182" s="49">
        <f t="shared" ca="1" si="398"/>
        <v>5</v>
      </c>
      <c r="AC3182" s="49" t="str">
        <f t="shared" ca="1" si="399"/>
        <v>N</v>
      </c>
    </row>
    <row r="3183" spans="1:29" x14ac:dyDescent="0.25">
      <c r="A3183">
        <v>1480</v>
      </c>
      <c r="B3183" s="9">
        <v>43582</v>
      </c>
      <c r="C3183" s="50" t="str">
        <f t="shared" si="392"/>
        <v>N</v>
      </c>
      <c r="D3183" s="52">
        <f>_xlfn.XLOOKUP(B3183,Cal_Date!B:B,Cal_Date!A:A,0)</f>
        <v>4</v>
      </c>
      <c r="E3183">
        <v>2019</v>
      </c>
      <c r="F3183" t="s">
        <v>126</v>
      </c>
      <c r="G3183" t="s">
        <v>130</v>
      </c>
      <c r="H3183" t="s">
        <v>11</v>
      </c>
      <c r="I3183" t="s">
        <v>13</v>
      </c>
      <c r="J3183" t="s">
        <v>15</v>
      </c>
      <c r="K3183" t="s">
        <v>42</v>
      </c>
      <c r="L3183">
        <v>1</v>
      </c>
      <c r="M3183">
        <v>1005</v>
      </c>
      <c r="O3183" t="s">
        <v>25</v>
      </c>
      <c r="R3183" t="s">
        <v>44</v>
      </c>
      <c r="S3183" s="49" t="str">
        <f t="shared" si="393"/>
        <v>Card</v>
      </c>
      <c r="T3183" s="3">
        <v>0.03</v>
      </c>
      <c r="U3183" s="2">
        <v>2.7225000000000001</v>
      </c>
      <c r="V3183" s="2">
        <v>1.42</v>
      </c>
      <c r="W3183" s="54">
        <f>_xlfn.XLOOKUP(M3183,Market!A:A,Market!F:F,0)</f>
        <v>8.8999999999999996E-2</v>
      </c>
      <c r="X3183" s="55">
        <f t="shared" si="394"/>
        <v>8.1674999999999998E-2</v>
      </c>
      <c r="Y3183" s="55">
        <f t="shared" si="395"/>
        <v>1.3025000000000002</v>
      </c>
      <c r="Z3183" s="54">
        <f t="shared" si="396"/>
        <v>0.47842056932966032</v>
      </c>
      <c r="AA3183" s="49" t="str">
        <f t="shared" ca="1" si="397"/>
        <v>N</v>
      </c>
      <c r="AB3183" s="49">
        <f t="shared" ca="1" si="398"/>
        <v>5</v>
      </c>
      <c r="AC3183" s="49" t="str">
        <f t="shared" ca="1" si="399"/>
        <v>N</v>
      </c>
    </row>
    <row r="3184" spans="1:29" x14ac:dyDescent="0.25">
      <c r="A3184">
        <v>1481</v>
      </c>
      <c r="B3184" s="9">
        <v>43582</v>
      </c>
      <c r="C3184" s="50" t="str">
        <f t="shared" si="392"/>
        <v>N</v>
      </c>
      <c r="D3184" s="52">
        <f>_xlfn.XLOOKUP(B3184,Cal_Date!B:B,Cal_Date!A:A,0)</f>
        <v>4</v>
      </c>
      <c r="E3184">
        <v>2019</v>
      </c>
      <c r="F3184" t="s">
        <v>126</v>
      </c>
      <c r="G3184" t="s">
        <v>130</v>
      </c>
      <c r="H3184" t="s">
        <v>14</v>
      </c>
      <c r="I3184" t="s">
        <v>18</v>
      </c>
      <c r="J3184" t="s">
        <v>15</v>
      </c>
      <c r="K3184" t="s">
        <v>43</v>
      </c>
      <c r="L3184">
        <v>1</v>
      </c>
      <c r="M3184">
        <v>1005</v>
      </c>
      <c r="O3184" t="s">
        <v>25</v>
      </c>
      <c r="R3184" t="s">
        <v>44</v>
      </c>
      <c r="S3184" s="49" t="str">
        <f t="shared" si="393"/>
        <v>Card</v>
      </c>
      <c r="T3184" s="3">
        <v>0.03</v>
      </c>
      <c r="U3184" s="2">
        <v>7.0785</v>
      </c>
      <c r="V3184" s="2">
        <v>2.1</v>
      </c>
      <c r="W3184" s="54">
        <f>_xlfn.XLOOKUP(M3184,Market!A:A,Market!F:F,0)</f>
        <v>8.8999999999999996E-2</v>
      </c>
      <c r="X3184" s="55">
        <f t="shared" si="394"/>
        <v>0.21235499999999999</v>
      </c>
      <c r="Y3184" s="55">
        <f t="shared" si="395"/>
        <v>4.9785000000000004</v>
      </c>
      <c r="Z3184" s="54">
        <f t="shared" si="396"/>
        <v>0.70332697605424888</v>
      </c>
      <c r="AA3184" s="49" t="str">
        <f t="shared" ca="1" si="397"/>
        <v>N</v>
      </c>
      <c r="AB3184" s="49">
        <f t="shared" ca="1" si="398"/>
        <v>5</v>
      </c>
      <c r="AC3184" s="49" t="str">
        <f t="shared" ca="1" si="399"/>
        <v>N</v>
      </c>
    </row>
    <row r="3185" spans="1:29" x14ac:dyDescent="0.25">
      <c r="A3185">
        <v>1482</v>
      </c>
      <c r="B3185" s="9">
        <v>43582</v>
      </c>
      <c r="C3185" s="50" t="str">
        <f t="shared" si="392"/>
        <v>N</v>
      </c>
      <c r="D3185" s="52">
        <f>_xlfn.XLOOKUP(B3185,Cal_Date!B:B,Cal_Date!A:A,0)</f>
        <v>4</v>
      </c>
      <c r="E3185">
        <v>2019</v>
      </c>
      <c r="F3185" t="s">
        <v>126</v>
      </c>
      <c r="G3185" t="s">
        <v>130</v>
      </c>
      <c r="H3185" t="s">
        <v>11</v>
      </c>
      <c r="I3185" t="s">
        <v>11</v>
      </c>
      <c r="J3185" t="s">
        <v>15</v>
      </c>
      <c r="K3185" t="s">
        <v>42</v>
      </c>
      <c r="L3185">
        <v>2</v>
      </c>
      <c r="M3185">
        <v>1002</v>
      </c>
      <c r="O3185" t="s">
        <v>28</v>
      </c>
      <c r="R3185" t="s">
        <v>44</v>
      </c>
      <c r="S3185" s="49" t="str">
        <f t="shared" si="393"/>
        <v>Card</v>
      </c>
      <c r="T3185" s="3">
        <v>0.03</v>
      </c>
      <c r="U3185" s="2">
        <v>5.3000000000000007</v>
      </c>
      <c r="V3185" s="2">
        <v>1.74</v>
      </c>
      <c r="W3185" s="54">
        <f>_xlfn.XLOOKUP(M3185,Market!A:A,Market!F:F,0)</f>
        <v>0.06</v>
      </c>
      <c r="X3185" s="55">
        <f t="shared" si="394"/>
        <v>0.159</v>
      </c>
      <c r="Y3185" s="55">
        <f t="shared" si="395"/>
        <v>3.5600000000000005</v>
      </c>
      <c r="Z3185" s="54">
        <f t="shared" si="396"/>
        <v>0.67169811320754713</v>
      </c>
      <c r="AA3185" s="49" t="str">
        <f t="shared" ca="1" si="397"/>
        <v>N</v>
      </c>
      <c r="AB3185" s="49">
        <f t="shared" ca="1" si="398"/>
        <v>5</v>
      </c>
      <c r="AC3185" s="49" t="str">
        <f t="shared" ca="1" si="399"/>
        <v>N</v>
      </c>
    </row>
    <row r="3186" spans="1:29" x14ac:dyDescent="0.25">
      <c r="A3186">
        <v>1483</v>
      </c>
      <c r="B3186" s="9">
        <v>43582</v>
      </c>
      <c r="C3186" s="50" t="str">
        <f t="shared" si="392"/>
        <v>N</v>
      </c>
      <c r="D3186" s="52">
        <f>_xlfn.XLOOKUP(B3186,Cal_Date!B:B,Cal_Date!A:A,0)</f>
        <v>4</v>
      </c>
      <c r="E3186">
        <v>2019</v>
      </c>
      <c r="F3186" t="s">
        <v>126</v>
      </c>
      <c r="G3186" t="s">
        <v>130</v>
      </c>
      <c r="H3186" t="s">
        <v>11</v>
      </c>
      <c r="I3186" t="s">
        <v>11</v>
      </c>
      <c r="J3186" t="s">
        <v>15</v>
      </c>
      <c r="K3186" t="s">
        <v>42</v>
      </c>
      <c r="L3186">
        <v>2</v>
      </c>
      <c r="M3186">
        <v>1004</v>
      </c>
      <c r="O3186" t="s">
        <v>28</v>
      </c>
      <c r="R3186" t="s">
        <v>44</v>
      </c>
      <c r="S3186" s="49" t="str">
        <f t="shared" si="393"/>
        <v>Card</v>
      </c>
      <c r="T3186" s="3">
        <v>0.03</v>
      </c>
      <c r="U3186" s="2">
        <v>5.3000000000000007</v>
      </c>
      <c r="V3186" s="2">
        <v>1.74</v>
      </c>
      <c r="W3186" s="54">
        <f>_xlfn.XLOOKUP(M3186,Market!A:A,Market!F:F,0)</f>
        <v>0.06</v>
      </c>
      <c r="X3186" s="55">
        <f t="shared" si="394"/>
        <v>0.159</v>
      </c>
      <c r="Y3186" s="55">
        <f t="shared" si="395"/>
        <v>3.5600000000000005</v>
      </c>
      <c r="Z3186" s="54">
        <f t="shared" si="396"/>
        <v>0.67169811320754713</v>
      </c>
      <c r="AA3186" s="49" t="str">
        <f t="shared" ca="1" si="397"/>
        <v>N</v>
      </c>
      <c r="AB3186" s="49">
        <f t="shared" ca="1" si="398"/>
        <v>5</v>
      </c>
      <c r="AC3186" s="49" t="str">
        <f t="shared" ca="1" si="399"/>
        <v>N</v>
      </c>
    </row>
    <row r="3187" spans="1:29" x14ac:dyDescent="0.25">
      <c r="A3187">
        <v>1484</v>
      </c>
      <c r="B3187" s="9">
        <v>43582</v>
      </c>
      <c r="C3187" s="50" t="str">
        <f t="shared" si="392"/>
        <v>N</v>
      </c>
      <c r="D3187" s="52">
        <f>_xlfn.XLOOKUP(B3187,Cal_Date!B:B,Cal_Date!A:A,0)</f>
        <v>4</v>
      </c>
      <c r="E3187">
        <v>2019</v>
      </c>
      <c r="F3187" t="s">
        <v>126</v>
      </c>
      <c r="G3187" t="s">
        <v>130</v>
      </c>
      <c r="H3187" t="s">
        <v>11</v>
      </c>
      <c r="I3187" t="s">
        <v>11</v>
      </c>
      <c r="J3187" t="s">
        <v>15</v>
      </c>
      <c r="K3187" t="s">
        <v>42</v>
      </c>
      <c r="L3187">
        <v>1</v>
      </c>
      <c r="M3187">
        <v>1005</v>
      </c>
      <c r="O3187" t="s">
        <v>25</v>
      </c>
      <c r="R3187" t="s">
        <v>44</v>
      </c>
      <c r="S3187" s="49" t="str">
        <f t="shared" si="393"/>
        <v>Card</v>
      </c>
      <c r="T3187" s="3">
        <v>0.03</v>
      </c>
      <c r="U3187" s="2">
        <v>2.7225000000000001</v>
      </c>
      <c r="V3187" s="2">
        <v>0.87</v>
      </c>
      <c r="W3187" s="54">
        <f>_xlfn.XLOOKUP(M3187,Market!A:A,Market!F:F,0)</f>
        <v>8.8999999999999996E-2</v>
      </c>
      <c r="X3187" s="55">
        <f t="shared" si="394"/>
        <v>8.1674999999999998E-2</v>
      </c>
      <c r="Y3187" s="55">
        <f t="shared" si="395"/>
        <v>1.8525</v>
      </c>
      <c r="Z3187" s="54">
        <f t="shared" si="396"/>
        <v>0.68044077134986225</v>
      </c>
      <c r="AA3187" s="49" t="str">
        <f t="shared" ca="1" si="397"/>
        <v>N</v>
      </c>
      <c r="AB3187" s="49">
        <f t="shared" ca="1" si="398"/>
        <v>5</v>
      </c>
      <c r="AC3187" s="49" t="str">
        <f t="shared" ca="1" si="399"/>
        <v>N</v>
      </c>
    </row>
    <row r="3188" spans="1:29" x14ac:dyDescent="0.25">
      <c r="A3188">
        <v>1485</v>
      </c>
      <c r="B3188" s="9">
        <v>43582</v>
      </c>
      <c r="C3188" s="50" t="str">
        <f t="shared" si="392"/>
        <v>N</v>
      </c>
      <c r="D3188" s="52">
        <f>_xlfn.XLOOKUP(B3188,Cal_Date!B:B,Cal_Date!A:A,0)</f>
        <v>4</v>
      </c>
      <c r="E3188">
        <v>2019</v>
      </c>
      <c r="F3188" t="s">
        <v>126</v>
      </c>
      <c r="G3188" t="s">
        <v>130</v>
      </c>
      <c r="H3188" t="s">
        <v>11</v>
      </c>
      <c r="I3188" t="s">
        <v>11</v>
      </c>
      <c r="J3188" t="s">
        <v>15</v>
      </c>
      <c r="K3188" t="s">
        <v>42</v>
      </c>
      <c r="L3188">
        <v>1</v>
      </c>
      <c r="M3188">
        <v>1001</v>
      </c>
      <c r="O3188" t="s">
        <v>25</v>
      </c>
      <c r="R3188" t="s">
        <v>44</v>
      </c>
      <c r="S3188" s="49" t="str">
        <f t="shared" si="393"/>
        <v>Card</v>
      </c>
      <c r="T3188" s="3">
        <v>0.03</v>
      </c>
      <c r="U3188" s="2">
        <v>2.6500000000000004</v>
      </c>
      <c r="V3188" s="2">
        <v>0.87</v>
      </c>
      <c r="W3188" s="54">
        <f>_xlfn.XLOOKUP(M3188,Market!A:A,Market!F:F,0)</f>
        <v>0.06</v>
      </c>
      <c r="X3188" s="55">
        <f t="shared" si="394"/>
        <v>7.9500000000000001E-2</v>
      </c>
      <c r="Y3188" s="55">
        <f t="shared" si="395"/>
        <v>1.7800000000000002</v>
      </c>
      <c r="Z3188" s="54">
        <f t="shared" si="396"/>
        <v>0.67169811320754713</v>
      </c>
      <c r="AA3188" s="49" t="str">
        <f t="shared" ca="1" si="397"/>
        <v>N</v>
      </c>
      <c r="AB3188" s="49">
        <f t="shared" ca="1" si="398"/>
        <v>5</v>
      </c>
      <c r="AC3188" s="49" t="str">
        <f t="shared" ca="1" si="399"/>
        <v>N</v>
      </c>
    </row>
    <row r="3189" spans="1:29" x14ac:dyDescent="0.25">
      <c r="A3189">
        <v>1486</v>
      </c>
      <c r="B3189" s="9">
        <v>43582</v>
      </c>
      <c r="C3189" s="50" t="str">
        <f t="shared" si="392"/>
        <v>N</v>
      </c>
      <c r="D3189" s="52">
        <f>_xlfn.XLOOKUP(B3189,Cal_Date!B:B,Cal_Date!A:A,0)</f>
        <v>4</v>
      </c>
      <c r="E3189">
        <v>2019</v>
      </c>
      <c r="F3189" t="s">
        <v>126</v>
      </c>
      <c r="G3189" t="s">
        <v>130</v>
      </c>
      <c r="H3189" t="s">
        <v>48</v>
      </c>
      <c r="I3189" t="s">
        <v>18</v>
      </c>
      <c r="J3189" t="s">
        <v>10</v>
      </c>
      <c r="K3189" t="s">
        <v>43</v>
      </c>
      <c r="L3189">
        <v>1</v>
      </c>
      <c r="M3189">
        <v>1010</v>
      </c>
      <c r="O3189" t="s">
        <v>25</v>
      </c>
      <c r="R3189" t="s">
        <v>44</v>
      </c>
      <c r="S3189" s="49" t="str">
        <f t="shared" si="393"/>
        <v>Card</v>
      </c>
      <c r="T3189" s="3">
        <v>0.03</v>
      </c>
      <c r="U3189" s="2">
        <v>7.5600000000000005</v>
      </c>
      <c r="V3189" s="2">
        <v>1.46</v>
      </c>
      <c r="W3189" s="54">
        <f>_xlfn.XLOOKUP(M3189,Market!A:A,Market!F:F,0)</f>
        <v>0.08</v>
      </c>
      <c r="X3189" s="55">
        <f t="shared" si="394"/>
        <v>0.2268</v>
      </c>
      <c r="Y3189" s="55">
        <f t="shared" si="395"/>
        <v>6.1000000000000005</v>
      </c>
      <c r="Z3189" s="54">
        <f t="shared" si="396"/>
        <v>0.80687830687830686</v>
      </c>
      <c r="AA3189" s="49" t="str">
        <f t="shared" ca="1" si="397"/>
        <v>N</v>
      </c>
      <c r="AB3189" s="49">
        <f t="shared" ca="1" si="398"/>
        <v>5</v>
      </c>
      <c r="AC3189" s="49" t="str">
        <f t="shared" ca="1" si="399"/>
        <v>N</v>
      </c>
    </row>
    <row r="3190" spans="1:29" x14ac:dyDescent="0.25">
      <c r="A3190">
        <v>1487</v>
      </c>
      <c r="B3190" s="9">
        <v>43582</v>
      </c>
      <c r="C3190" s="50" t="str">
        <f t="shared" si="392"/>
        <v>N</v>
      </c>
      <c r="D3190" s="52">
        <f>_xlfn.XLOOKUP(B3190,Cal_Date!B:B,Cal_Date!A:A,0)</f>
        <v>4</v>
      </c>
      <c r="E3190">
        <v>2019</v>
      </c>
      <c r="F3190" t="s">
        <v>126</v>
      </c>
      <c r="G3190" t="s">
        <v>130</v>
      </c>
      <c r="H3190" t="s">
        <v>14</v>
      </c>
      <c r="I3190" t="s">
        <v>13</v>
      </c>
      <c r="J3190" t="s">
        <v>15</v>
      </c>
      <c r="K3190" t="s">
        <v>43</v>
      </c>
      <c r="L3190">
        <v>2</v>
      </c>
      <c r="M3190">
        <v>1011</v>
      </c>
      <c r="O3190" t="s">
        <v>25</v>
      </c>
      <c r="R3190" t="s">
        <v>44</v>
      </c>
      <c r="S3190" s="49" t="str">
        <f t="shared" si="393"/>
        <v>Card</v>
      </c>
      <c r="T3190" s="3">
        <v>0.03</v>
      </c>
      <c r="U3190" s="2">
        <v>13.780000000000001</v>
      </c>
      <c r="V3190" s="2">
        <v>4.24</v>
      </c>
      <c r="W3190" s="54">
        <f>_xlfn.XLOOKUP(M3190,Market!A:A,Market!F:F,0)</f>
        <v>0.06</v>
      </c>
      <c r="X3190" s="55">
        <f t="shared" si="394"/>
        <v>0.41340000000000005</v>
      </c>
      <c r="Y3190" s="55">
        <f t="shared" si="395"/>
        <v>9.5400000000000009</v>
      </c>
      <c r="Z3190" s="54">
        <f t="shared" si="396"/>
        <v>0.69230769230769229</v>
      </c>
      <c r="AA3190" s="49" t="str">
        <f t="shared" ca="1" si="397"/>
        <v>N</v>
      </c>
      <c r="AB3190" s="49">
        <f t="shared" ca="1" si="398"/>
        <v>5</v>
      </c>
      <c r="AC3190" s="49" t="str">
        <f t="shared" ca="1" si="399"/>
        <v>N</v>
      </c>
    </row>
    <row r="3191" spans="1:29" x14ac:dyDescent="0.25">
      <c r="A3191">
        <v>1488</v>
      </c>
      <c r="B3191" s="9">
        <v>43582</v>
      </c>
      <c r="C3191" s="50" t="str">
        <f t="shared" si="392"/>
        <v>N</v>
      </c>
      <c r="D3191" s="52">
        <f>_xlfn.XLOOKUP(B3191,Cal_Date!B:B,Cal_Date!A:A,0)</f>
        <v>4</v>
      </c>
      <c r="E3191">
        <v>2019</v>
      </c>
      <c r="F3191" t="s">
        <v>126</v>
      </c>
      <c r="G3191" t="s">
        <v>130</v>
      </c>
      <c r="H3191" t="s">
        <v>14</v>
      </c>
      <c r="I3191" t="s">
        <v>18</v>
      </c>
      <c r="J3191" t="s">
        <v>15</v>
      </c>
      <c r="K3191" t="s">
        <v>43</v>
      </c>
      <c r="L3191">
        <v>1</v>
      </c>
      <c r="M3191">
        <v>1011</v>
      </c>
      <c r="O3191" t="s">
        <v>25</v>
      </c>
      <c r="R3191" t="s">
        <v>44</v>
      </c>
      <c r="S3191" s="49" t="str">
        <f t="shared" si="393"/>
        <v>Card</v>
      </c>
      <c r="T3191" s="3">
        <v>0.03</v>
      </c>
      <c r="U3191" s="2">
        <v>6.8900000000000006</v>
      </c>
      <c r="V3191" s="2">
        <v>2.1</v>
      </c>
      <c r="W3191" s="54">
        <f>_xlfn.XLOOKUP(M3191,Market!A:A,Market!F:F,0)</f>
        <v>0.06</v>
      </c>
      <c r="X3191" s="55">
        <f t="shared" si="394"/>
        <v>0.20670000000000002</v>
      </c>
      <c r="Y3191" s="55">
        <f t="shared" si="395"/>
        <v>4.7900000000000009</v>
      </c>
      <c r="Z3191" s="54">
        <f t="shared" si="396"/>
        <v>0.69521044992743108</v>
      </c>
      <c r="AA3191" s="49" t="str">
        <f t="shared" ca="1" si="397"/>
        <v>N</v>
      </c>
      <c r="AB3191" s="49">
        <f t="shared" ca="1" si="398"/>
        <v>5</v>
      </c>
      <c r="AC3191" s="49" t="str">
        <f t="shared" ca="1" si="399"/>
        <v>N</v>
      </c>
    </row>
    <row r="3192" spans="1:29" x14ac:dyDescent="0.25">
      <c r="A3192">
        <v>1489</v>
      </c>
      <c r="B3192" s="9">
        <v>43582</v>
      </c>
      <c r="C3192" s="50" t="str">
        <f t="shared" si="392"/>
        <v>N</v>
      </c>
      <c r="D3192" s="52">
        <f>_xlfn.XLOOKUP(B3192,Cal_Date!B:B,Cal_Date!A:A,0)</f>
        <v>4</v>
      </c>
      <c r="E3192">
        <v>2019</v>
      </c>
      <c r="F3192" t="s">
        <v>126</v>
      </c>
      <c r="G3192" t="s">
        <v>130</v>
      </c>
      <c r="H3192" t="s">
        <v>11</v>
      </c>
      <c r="I3192" t="s">
        <v>11</v>
      </c>
      <c r="J3192" t="s">
        <v>15</v>
      </c>
      <c r="K3192" t="s">
        <v>42</v>
      </c>
      <c r="L3192">
        <v>2</v>
      </c>
      <c r="M3192">
        <v>1001</v>
      </c>
      <c r="O3192" t="s">
        <v>25</v>
      </c>
      <c r="R3192" t="s">
        <v>44</v>
      </c>
      <c r="S3192" s="49" t="str">
        <f t="shared" si="393"/>
        <v>Card</v>
      </c>
      <c r="T3192" s="3">
        <v>0.03</v>
      </c>
      <c r="U3192" s="2">
        <v>5.3000000000000007</v>
      </c>
      <c r="V3192" s="2">
        <v>1.74</v>
      </c>
      <c r="W3192" s="54">
        <f>_xlfn.XLOOKUP(M3192,Market!A:A,Market!F:F,0)</f>
        <v>0.06</v>
      </c>
      <c r="X3192" s="55">
        <f t="shared" si="394"/>
        <v>0.159</v>
      </c>
      <c r="Y3192" s="55">
        <f t="shared" si="395"/>
        <v>3.5600000000000005</v>
      </c>
      <c r="Z3192" s="54">
        <f t="shared" si="396"/>
        <v>0.67169811320754713</v>
      </c>
      <c r="AA3192" s="49" t="str">
        <f t="shared" ca="1" si="397"/>
        <v>N</v>
      </c>
      <c r="AB3192" s="49">
        <f t="shared" ca="1" si="398"/>
        <v>5</v>
      </c>
      <c r="AC3192" s="49" t="str">
        <f t="shared" ca="1" si="399"/>
        <v>N</v>
      </c>
    </row>
    <row r="3193" spans="1:29" x14ac:dyDescent="0.25">
      <c r="A3193">
        <v>1490</v>
      </c>
      <c r="B3193" s="9">
        <v>43582</v>
      </c>
      <c r="C3193" s="50" t="str">
        <f t="shared" si="392"/>
        <v>N</v>
      </c>
      <c r="D3193" s="52">
        <f>_xlfn.XLOOKUP(B3193,Cal_Date!B:B,Cal_Date!A:A,0)</f>
        <v>4</v>
      </c>
      <c r="E3193">
        <v>2019</v>
      </c>
      <c r="F3193" t="s">
        <v>126</v>
      </c>
      <c r="G3193" t="s">
        <v>130</v>
      </c>
      <c r="H3193" t="s">
        <v>11</v>
      </c>
      <c r="I3193" t="s">
        <v>11</v>
      </c>
      <c r="J3193" t="s">
        <v>15</v>
      </c>
      <c r="K3193" t="s">
        <v>42</v>
      </c>
      <c r="L3193">
        <v>1</v>
      </c>
      <c r="M3193">
        <v>1003</v>
      </c>
      <c r="O3193" t="s">
        <v>25</v>
      </c>
      <c r="R3193" t="s">
        <v>44</v>
      </c>
      <c r="S3193" s="49" t="str">
        <f t="shared" si="393"/>
        <v>Card</v>
      </c>
      <c r="T3193" s="3">
        <v>0.03</v>
      </c>
      <c r="U3193" s="2">
        <v>2.6500000000000004</v>
      </c>
      <c r="V3193" s="2">
        <v>0.87</v>
      </c>
      <c r="W3193" s="54">
        <f>_xlfn.XLOOKUP(M3193,Market!A:A,Market!F:F,0)</f>
        <v>0.06</v>
      </c>
      <c r="X3193" s="55">
        <f t="shared" si="394"/>
        <v>7.9500000000000001E-2</v>
      </c>
      <c r="Y3193" s="55">
        <f t="shared" si="395"/>
        <v>1.7800000000000002</v>
      </c>
      <c r="Z3193" s="54">
        <f t="shared" si="396"/>
        <v>0.67169811320754713</v>
      </c>
      <c r="AA3193" s="49" t="str">
        <f t="shared" ca="1" si="397"/>
        <v>N</v>
      </c>
      <c r="AB3193" s="49">
        <f t="shared" ca="1" si="398"/>
        <v>5</v>
      </c>
      <c r="AC3193" s="49" t="str">
        <f t="shared" ca="1" si="399"/>
        <v>N</v>
      </c>
    </row>
    <row r="3194" spans="1:29" x14ac:dyDescent="0.25">
      <c r="A3194">
        <v>1491</v>
      </c>
      <c r="B3194" s="9">
        <v>43582</v>
      </c>
      <c r="C3194" s="50" t="str">
        <f t="shared" si="392"/>
        <v>N</v>
      </c>
      <c r="D3194" s="52">
        <f>_xlfn.XLOOKUP(B3194,Cal_Date!B:B,Cal_Date!A:A,0)</f>
        <v>4</v>
      </c>
      <c r="E3194">
        <v>2019</v>
      </c>
      <c r="F3194" t="s">
        <v>126</v>
      </c>
      <c r="G3194" t="s">
        <v>130</v>
      </c>
      <c r="H3194" t="s">
        <v>48</v>
      </c>
      <c r="I3194" t="s">
        <v>18</v>
      </c>
      <c r="J3194" t="s">
        <v>10</v>
      </c>
      <c r="K3194" t="s">
        <v>43</v>
      </c>
      <c r="L3194">
        <v>2</v>
      </c>
      <c r="M3194">
        <v>1005</v>
      </c>
      <c r="O3194" t="s">
        <v>25</v>
      </c>
      <c r="R3194" t="s">
        <v>44</v>
      </c>
      <c r="S3194" s="49" t="str">
        <f t="shared" si="393"/>
        <v>Card</v>
      </c>
      <c r="T3194" s="3">
        <v>0.03</v>
      </c>
      <c r="U3194" s="2">
        <v>15.245999999999999</v>
      </c>
      <c r="V3194" s="2">
        <v>2.92</v>
      </c>
      <c r="W3194" s="54">
        <f>_xlfn.XLOOKUP(M3194,Market!A:A,Market!F:F,0)</f>
        <v>8.8999999999999996E-2</v>
      </c>
      <c r="X3194" s="55">
        <f t="shared" si="394"/>
        <v>0.45737999999999995</v>
      </c>
      <c r="Y3194" s="55">
        <f t="shared" si="395"/>
        <v>12.325999999999999</v>
      </c>
      <c r="Z3194" s="54">
        <f t="shared" si="396"/>
        <v>0.80847435392889933</v>
      </c>
      <c r="AA3194" s="49" t="str">
        <f t="shared" ca="1" si="397"/>
        <v>N</v>
      </c>
      <c r="AB3194" s="49">
        <f t="shared" ca="1" si="398"/>
        <v>5</v>
      </c>
      <c r="AC3194" s="49" t="str">
        <f t="shared" ca="1" si="399"/>
        <v>N</v>
      </c>
    </row>
    <row r="3195" spans="1:29" x14ac:dyDescent="0.25">
      <c r="A3195">
        <v>1492</v>
      </c>
      <c r="B3195" s="9">
        <v>43582</v>
      </c>
      <c r="C3195" s="50" t="str">
        <f t="shared" si="392"/>
        <v>N</v>
      </c>
      <c r="D3195" s="52">
        <f>_xlfn.XLOOKUP(B3195,Cal_Date!B:B,Cal_Date!A:A,0)</f>
        <v>4</v>
      </c>
      <c r="E3195">
        <v>2019</v>
      </c>
      <c r="F3195" t="s">
        <v>126</v>
      </c>
      <c r="G3195" t="s">
        <v>130</v>
      </c>
      <c r="H3195" t="s">
        <v>48</v>
      </c>
      <c r="I3195" t="s">
        <v>18</v>
      </c>
      <c r="J3195" t="s">
        <v>10</v>
      </c>
      <c r="K3195" t="s">
        <v>43</v>
      </c>
      <c r="L3195">
        <v>1</v>
      </c>
      <c r="M3195">
        <v>1005</v>
      </c>
      <c r="O3195" t="s">
        <v>25</v>
      </c>
      <c r="R3195" t="s">
        <v>44</v>
      </c>
      <c r="S3195" s="49" t="str">
        <f t="shared" si="393"/>
        <v>Card</v>
      </c>
      <c r="T3195" s="3">
        <v>0.03</v>
      </c>
      <c r="U3195" s="2">
        <v>7.6229999999999993</v>
      </c>
      <c r="V3195" s="2">
        <v>1.46</v>
      </c>
      <c r="W3195" s="54">
        <f>_xlfn.XLOOKUP(M3195,Market!A:A,Market!F:F,0)</f>
        <v>8.8999999999999996E-2</v>
      </c>
      <c r="X3195" s="55">
        <f t="shared" si="394"/>
        <v>0.22868999999999998</v>
      </c>
      <c r="Y3195" s="55">
        <f t="shared" si="395"/>
        <v>6.1629999999999994</v>
      </c>
      <c r="Z3195" s="54">
        <f t="shared" si="396"/>
        <v>0.80847435392889933</v>
      </c>
      <c r="AA3195" s="49" t="str">
        <f t="shared" ca="1" si="397"/>
        <v>N</v>
      </c>
      <c r="AB3195" s="49">
        <f t="shared" ca="1" si="398"/>
        <v>5</v>
      </c>
      <c r="AC3195" s="49" t="str">
        <f t="shared" ca="1" si="399"/>
        <v>N</v>
      </c>
    </row>
    <row r="3196" spans="1:29" x14ac:dyDescent="0.25">
      <c r="A3196">
        <v>1493</v>
      </c>
      <c r="B3196" s="9">
        <v>43582</v>
      </c>
      <c r="C3196" s="50" t="str">
        <f t="shared" si="392"/>
        <v>N</v>
      </c>
      <c r="D3196" s="52">
        <f>_xlfn.XLOOKUP(B3196,Cal_Date!B:B,Cal_Date!A:A,0)</f>
        <v>4</v>
      </c>
      <c r="E3196">
        <v>2019</v>
      </c>
      <c r="F3196" t="s">
        <v>126</v>
      </c>
      <c r="G3196" t="s">
        <v>130</v>
      </c>
      <c r="H3196" t="s">
        <v>11</v>
      </c>
      <c r="I3196" t="s">
        <v>13</v>
      </c>
      <c r="J3196" t="s">
        <v>15</v>
      </c>
      <c r="K3196" t="s">
        <v>42</v>
      </c>
      <c r="L3196">
        <v>1</v>
      </c>
      <c r="M3196">
        <v>1006</v>
      </c>
      <c r="O3196" t="s">
        <v>28</v>
      </c>
      <c r="R3196" t="s">
        <v>44</v>
      </c>
      <c r="S3196" s="49" t="str">
        <f t="shared" si="393"/>
        <v>Card</v>
      </c>
      <c r="T3196" s="3">
        <v>0.03</v>
      </c>
      <c r="U3196" s="2">
        <v>2.7225000000000001</v>
      </c>
      <c r="V3196" s="2">
        <v>1.42</v>
      </c>
      <c r="W3196" s="54">
        <f>_xlfn.XLOOKUP(M3196,Market!A:A,Market!F:F,0)</f>
        <v>8.8999999999999996E-2</v>
      </c>
      <c r="X3196" s="55">
        <f t="shared" si="394"/>
        <v>8.1674999999999998E-2</v>
      </c>
      <c r="Y3196" s="55">
        <f t="shared" si="395"/>
        <v>1.3025000000000002</v>
      </c>
      <c r="Z3196" s="54">
        <f t="shared" si="396"/>
        <v>0.47842056932966032</v>
      </c>
      <c r="AA3196" s="49" t="str">
        <f t="shared" ca="1" si="397"/>
        <v>N</v>
      </c>
      <c r="AB3196" s="49">
        <f t="shared" ca="1" si="398"/>
        <v>5</v>
      </c>
      <c r="AC3196" s="49" t="str">
        <f t="shared" ca="1" si="399"/>
        <v>N</v>
      </c>
    </row>
    <row r="3197" spans="1:29" x14ac:dyDescent="0.25">
      <c r="A3197">
        <v>1494</v>
      </c>
      <c r="B3197" s="9">
        <v>43582</v>
      </c>
      <c r="C3197" s="50" t="str">
        <f t="shared" si="392"/>
        <v>N</v>
      </c>
      <c r="D3197" s="52">
        <f>_xlfn.XLOOKUP(B3197,Cal_Date!B:B,Cal_Date!A:A,0)</f>
        <v>4</v>
      </c>
      <c r="E3197">
        <v>2019</v>
      </c>
      <c r="F3197" t="s">
        <v>126</v>
      </c>
      <c r="G3197" t="s">
        <v>130</v>
      </c>
      <c r="H3197" t="s">
        <v>11</v>
      </c>
      <c r="I3197" t="s">
        <v>11</v>
      </c>
      <c r="J3197" t="s">
        <v>15</v>
      </c>
      <c r="K3197" t="s">
        <v>42</v>
      </c>
      <c r="L3197">
        <v>1</v>
      </c>
      <c r="M3197">
        <v>1002</v>
      </c>
      <c r="O3197" t="s">
        <v>28</v>
      </c>
      <c r="R3197" t="s">
        <v>44</v>
      </c>
      <c r="S3197" s="49" t="str">
        <f t="shared" si="393"/>
        <v>Card</v>
      </c>
      <c r="T3197" s="3">
        <v>0.03</v>
      </c>
      <c r="U3197" s="2">
        <v>2.6500000000000004</v>
      </c>
      <c r="V3197" s="2">
        <v>0.87</v>
      </c>
      <c r="W3197" s="54">
        <f>_xlfn.XLOOKUP(M3197,Market!A:A,Market!F:F,0)</f>
        <v>0.06</v>
      </c>
      <c r="X3197" s="55">
        <f t="shared" si="394"/>
        <v>7.9500000000000001E-2</v>
      </c>
      <c r="Y3197" s="55">
        <f t="shared" si="395"/>
        <v>1.7800000000000002</v>
      </c>
      <c r="Z3197" s="54">
        <f t="shared" si="396"/>
        <v>0.67169811320754713</v>
      </c>
      <c r="AA3197" s="49" t="str">
        <f t="shared" ca="1" si="397"/>
        <v>N</v>
      </c>
      <c r="AB3197" s="49">
        <f t="shared" ca="1" si="398"/>
        <v>5</v>
      </c>
      <c r="AC3197" s="49" t="str">
        <f t="shared" ca="1" si="399"/>
        <v>N</v>
      </c>
    </row>
    <row r="3198" spans="1:29" x14ac:dyDescent="0.25">
      <c r="A3198">
        <v>1495</v>
      </c>
      <c r="B3198" s="9">
        <v>43582</v>
      </c>
      <c r="C3198" s="50" t="str">
        <f t="shared" si="392"/>
        <v>N</v>
      </c>
      <c r="D3198" s="52">
        <f>_xlfn.XLOOKUP(B3198,Cal_Date!B:B,Cal_Date!A:A,0)</f>
        <v>4</v>
      </c>
      <c r="E3198">
        <v>2019</v>
      </c>
      <c r="F3198" t="s">
        <v>126</v>
      </c>
      <c r="G3198" t="s">
        <v>130</v>
      </c>
      <c r="H3198" t="s">
        <v>48</v>
      </c>
      <c r="I3198" t="s">
        <v>18</v>
      </c>
      <c r="J3198" t="s">
        <v>10</v>
      </c>
      <c r="K3198" t="s">
        <v>43</v>
      </c>
      <c r="L3198">
        <v>1</v>
      </c>
      <c r="M3198">
        <v>1001</v>
      </c>
      <c r="O3198" t="s">
        <v>25</v>
      </c>
      <c r="R3198" t="s">
        <v>44</v>
      </c>
      <c r="S3198" s="49" t="str">
        <f t="shared" si="393"/>
        <v>Card</v>
      </c>
      <c r="T3198" s="3">
        <v>0.03</v>
      </c>
      <c r="U3198" s="2">
        <v>7.42</v>
      </c>
      <c r="V3198" s="2">
        <v>1.46</v>
      </c>
      <c r="W3198" s="54">
        <f>_xlfn.XLOOKUP(M3198,Market!A:A,Market!F:F,0)</f>
        <v>0.06</v>
      </c>
      <c r="X3198" s="55">
        <f t="shared" si="394"/>
        <v>0.22259999999999999</v>
      </c>
      <c r="Y3198" s="55">
        <f t="shared" si="395"/>
        <v>5.96</v>
      </c>
      <c r="Z3198" s="54">
        <f t="shared" si="396"/>
        <v>0.80323450134770891</v>
      </c>
      <c r="AA3198" s="49" t="str">
        <f t="shared" ca="1" si="397"/>
        <v>N</v>
      </c>
      <c r="AB3198" s="49">
        <f t="shared" ca="1" si="398"/>
        <v>5</v>
      </c>
      <c r="AC3198" s="49" t="str">
        <f t="shared" ca="1" si="399"/>
        <v>N</v>
      </c>
    </row>
    <row r="3199" spans="1:29" x14ac:dyDescent="0.25">
      <c r="A3199">
        <v>1496</v>
      </c>
      <c r="B3199" s="9">
        <v>43582</v>
      </c>
      <c r="C3199" s="50" t="str">
        <f t="shared" si="392"/>
        <v>N</v>
      </c>
      <c r="D3199" s="52">
        <f>_xlfn.XLOOKUP(B3199,Cal_Date!B:B,Cal_Date!A:A,0)</f>
        <v>4</v>
      </c>
      <c r="E3199">
        <v>2019</v>
      </c>
      <c r="F3199" t="s">
        <v>126</v>
      </c>
      <c r="G3199" t="s">
        <v>130</v>
      </c>
      <c r="H3199" t="s">
        <v>11</v>
      </c>
      <c r="I3199" t="s">
        <v>11</v>
      </c>
      <c r="J3199" t="s">
        <v>15</v>
      </c>
      <c r="K3199" t="s">
        <v>42</v>
      </c>
      <c r="L3199">
        <v>2</v>
      </c>
      <c r="M3199">
        <v>1003</v>
      </c>
      <c r="O3199" t="s">
        <v>25</v>
      </c>
      <c r="R3199" t="s">
        <v>44</v>
      </c>
      <c r="S3199" s="49" t="str">
        <f t="shared" si="393"/>
        <v>Card</v>
      </c>
      <c r="T3199" s="3">
        <v>0.03</v>
      </c>
      <c r="U3199" s="2">
        <v>5.3000000000000007</v>
      </c>
      <c r="V3199" s="2">
        <v>1.74</v>
      </c>
      <c r="W3199" s="54">
        <f>_xlfn.XLOOKUP(M3199,Market!A:A,Market!F:F,0)</f>
        <v>0.06</v>
      </c>
      <c r="X3199" s="55">
        <f t="shared" si="394"/>
        <v>0.159</v>
      </c>
      <c r="Y3199" s="55">
        <f t="shared" si="395"/>
        <v>3.5600000000000005</v>
      </c>
      <c r="Z3199" s="54">
        <f t="shared" si="396"/>
        <v>0.67169811320754713</v>
      </c>
      <c r="AA3199" s="49" t="str">
        <f t="shared" ca="1" si="397"/>
        <v>N</v>
      </c>
      <c r="AB3199" s="49">
        <f t="shared" ca="1" si="398"/>
        <v>5</v>
      </c>
      <c r="AC3199" s="49" t="str">
        <f t="shared" ca="1" si="399"/>
        <v>N</v>
      </c>
    </row>
    <row r="3200" spans="1:29" x14ac:dyDescent="0.25">
      <c r="A3200">
        <v>1497</v>
      </c>
      <c r="B3200" s="9">
        <v>43582</v>
      </c>
      <c r="C3200" s="50" t="str">
        <f t="shared" si="392"/>
        <v>N</v>
      </c>
      <c r="D3200" s="52">
        <f>_xlfn.XLOOKUP(B3200,Cal_Date!B:B,Cal_Date!A:A,0)</f>
        <v>4</v>
      </c>
      <c r="E3200">
        <v>2019</v>
      </c>
      <c r="F3200" t="s">
        <v>126</v>
      </c>
      <c r="G3200" t="s">
        <v>130</v>
      </c>
      <c r="H3200" t="s">
        <v>11</v>
      </c>
      <c r="I3200" t="s">
        <v>11</v>
      </c>
      <c r="J3200" t="s">
        <v>15</v>
      </c>
      <c r="K3200" t="s">
        <v>42</v>
      </c>
      <c r="L3200">
        <v>1</v>
      </c>
      <c r="M3200">
        <v>1004</v>
      </c>
      <c r="O3200" t="s">
        <v>28</v>
      </c>
      <c r="R3200" t="s">
        <v>44</v>
      </c>
      <c r="S3200" s="49" t="str">
        <f t="shared" si="393"/>
        <v>Card</v>
      </c>
      <c r="T3200" s="3">
        <v>0.03</v>
      </c>
      <c r="U3200" s="2">
        <v>2.6500000000000004</v>
      </c>
      <c r="V3200" s="2">
        <v>0.87</v>
      </c>
      <c r="W3200" s="54">
        <f>_xlfn.XLOOKUP(M3200,Market!A:A,Market!F:F,0)</f>
        <v>0.06</v>
      </c>
      <c r="X3200" s="55">
        <f t="shared" si="394"/>
        <v>7.9500000000000001E-2</v>
      </c>
      <c r="Y3200" s="55">
        <f t="shared" si="395"/>
        <v>1.7800000000000002</v>
      </c>
      <c r="Z3200" s="54">
        <f t="shared" si="396"/>
        <v>0.67169811320754713</v>
      </c>
      <c r="AA3200" s="49" t="str">
        <f t="shared" ca="1" si="397"/>
        <v>N</v>
      </c>
      <c r="AB3200" s="49">
        <f t="shared" ca="1" si="398"/>
        <v>5</v>
      </c>
      <c r="AC3200" s="49" t="str">
        <f t="shared" ca="1" si="399"/>
        <v>N</v>
      </c>
    </row>
    <row r="3201" spans="1:29" x14ac:dyDescent="0.25">
      <c r="A3201">
        <v>1498</v>
      </c>
      <c r="B3201" s="9">
        <v>43582</v>
      </c>
      <c r="C3201" s="50" t="str">
        <f t="shared" si="392"/>
        <v>N</v>
      </c>
      <c r="D3201" s="52">
        <f>_xlfn.XLOOKUP(B3201,Cal_Date!B:B,Cal_Date!A:A,0)</f>
        <v>4</v>
      </c>
      <c r="E3201">
        <v>2019</v>
      </c>
      <c r="F3201" t="s">
        <v>126</v>
      </c>
      <c r="G3201" t="s">
        <v>130</v>
      </c>
      <c r="H3201" t="s">
        <v>11</v>
      </c>
      <c r="I3201" t="s">
        <v>11</v>
      </c>
      <c r="J3201" t="s">
        <v>15</v>
      </c>
      <c r="K3201" t="s">
        <v>42</v>
      </c>
      <c r="L3201">
        <v>1</v>
      </c>
      <c r="M3201">
        <v>1003</v>
      </c>
      <c r="O3201" t="s">
        <v>25</v>
      </c>
      <c r="R3201" t="s">
        <v>44</v>
      </c>
      <c r="S3201" s="49" t="str">
        <f t="shared" si="393"/>
        <v>Card</v>
      </c>
      <c r="T3201" s="3">
        <v>0.03</v>
      </c>
      <c r="U3201" s="2">
        <v>2.6500000000000004</v>
      </c>
      <c r="V3201" s="2">
        <v>0.87</v>
      </c>
      <c r="W3201" s="54">
        <f>_xlfn.XLOOKUP(M3201,Market!A:A,Market!F:F,0)</f>
        <v>0.06</v>
      </c>
      <c r="X3201" s="55">
        <f t="shared" si="394"/>
        <v>7.9500000000000001E-2</v>
      </c>
      <c r="Y3201" s="55">
        <f t="shared" si="395"/>
        <v>1.7800000000000002</v>
      </c>
      <c r="Z3201" s="54">
        <f t="shared" si="396"/>
        <v>0.67169811320754713</v>
      </c>
      <c r="AA3201" s="49" t="str">
        <f t="shared" ca="1" si="397"/>
        <v>N</v>
      </c>
      <c r="AB3201" s="49">
        <f t="shared" ca="1" si="398"/>
        <v>5</v>
      </c>
      <c r="AC3201" s="49" t="str">
        <f t="shared" ca="1" si="399"/>
        <v>N</v>
      </c>
    </row>
    <row r="3202" spans="1:29" x14ac:dyDescent="0.25">
      <c r="A3202">
        <v>1499</v>
      </c>
      <c r="B3202" s="9">
        <v>43582</v>
      </c>
      <c r="C3202" s="50" t="str">
        <f t="shared" si="392"/>
        <v>N</v>
      </c>
      <c r="D3202" s="52">
        <f>_xlfn.XLOOKUP(B3202,Cal_Date!B:B,Cal_Date!A:A,0)</f>
        <v>4</v>
      </c>
      <c r="E3202">
        <v>2019</v>
      </c>
      <c r="F3202" t="s">
        <v>126</v>
      </c>
      <c r="G3202" t="s">
        <v>130</v>
      </c>
      <c r="H3202" t="s">
        <v>48</v>
      </c>
      <c r="I3202" t="s">
        <v>18</v>
      </c>
      <c r="J3202" t="s">
        <v>10</v>
      </c>
      <c r="K3202" t="s">
        <v>43</v>
      </c>
      <c r="L3202">
        <v>1</v>
      </c>
      <c r="M3202">
        <v>1005</v>
      </c>
      <c r="O3202" t="s">
        <v>25</v>
      </c>
      <c r="R3202" t="s">
        <v>44</v>
      </c>
      <c r="S3202" s="49" t="str">
        <f t="shared" si="393"/>
        <v>Card</v>
      </c>
      <c r="T3202" s="3">
        <v>0.03</v>
      </c>
      <c r="U3202" s="2">
        <v>7.6229999999999993</v>
      </c>
      <c r="V3202" s="2">
        <v>1.46</v>
      </c>
      <c r="W3202" s="54">
        <f>_xlfn.XLOOKUP(M3202,Market!A:A,Market!F:F,0)</f>
        <v>8.8999999999999996E-2</v>
      </c>
      <c r="X3202" s="55">
        <f t="shared" si="394"/>
        <v>0.22868999999999998</v>
      </c>
      <c r="Y3202" s="55">
        <f t="shared" si="395"/>
        <v>6.1629999999999994</v>
      </c>
      <c r="Z3202" s="54">
        <f t="shared" si="396"/>
        <v>0.80847435392889933</v>
      </c>
      <c r="AA3202" s="49" t="str">
        <f t="shared" ca="1" si="397"/>
        <v>N</v>
      </c>
      <c r="AB3202" s="49">
        <f t="shared" ca="1" si="398"/>
        <v>5</v>
      </c>
      <c r="AC3202" s="49" t="str">
        <f t="shared" ca="1" si="399"/>
        <v>N</v>
      </c>
    </row>
    <row r="3203" spans="1:29" x14ac:dyDescent="0.25">
      <c r="A3203">
        <v>1500</v>
      </c>
      <c r="B3203" s="9">
        <v>43582</v>
      </c>
      <c r="C3203" s="50" t="str">
        <f t="shared" ref="C3203:C3266" si="400">IF(OR(B3203="04/01/2018"+0,B3203="04/02/2018"+0),"Y","N")</f>
        <v>N</v>
      </c>
      <c r="D3203" s="52">
        <f>_xlfn.XLOOKUP(B3203,Cal_Date!B:B,Cal_Date!A:A,0)</f>
        <v>4</v>
      </c>
      <c r="E3203">
        <v>2019</v>
      </c>
      <c r="F3203" t="s">
        <v>126</v>
      </c>
      <c r="G3203" t="s">
        <v>130</v>
      </c>
      <c r="H3203" t="s">
        <v>14</v>
      </c>
      <c r="I3203" t="s">
        <v>13</v>
      </c>
      <c r="J3203" t="s">
        <v>15</v>
      </c>
      <c r="K3203" t="s">
        <v>43</v>
      </c>
      <c r="L3203">
        <v>1</v>
      </c>
      <c r="M3203">
        <v>1007</v>
      </c>
      <c r="O3203" t="s">
        <v>28</v>
      </c>
      <c r="R3203" t="s">
        <v>44</v>
      </c>
      <c r="S3203" s="49" t="str">
        <f t="shared" ref="S3203:S3266" si="401">IF(R3203="Cash","Cash","Card")</f>
        <v>Card</v>
      </c>
      <c r="T3203" s="3">
        <v>0.03</v>
      </c>
      <c r="U3203" s="2">
        <v>7.6229999999999993</v>
      </c>
      <c r="V3203" s="2">
        <v>2.2400000000000002</v>
      </c>
      <c r="W3203" s="54">
        <f>_xlfn.XLOOKUP(M3203,Market!A:A,Market!F:F,0)</f>
        <v>8.8999999999999996E-2</v>
      </c>
      <c r="X3203" s="55">
        <f t="shared" ref="X3203:X3266" si="402">T3203*U3203</f>
        <v>0.22868999999999998</v>
      </c>
      <c r="Y3203" s="55">
        <f t="shared" ref="Y3203:Y3266" si="403">U3203-V3203</f>
        <v>5.3829999999999991</v>
      </c>
      <c r="Z3203" s="54">
        <f t="shared" ref="Z3203:Z3266" si="404">Y3203/U3203</f>
        <v>0.70615243342516065</v>
      </c>
      <c r="AA3203" s="49" t="str">
        <f t="shared" ref="AA3203:AA3266" ca="1" si="405">IF(DATEDIF(B3203,TODAY(),"y")&gt;5,"Y","N")</f>
        <v>N</v>
      </c>
      <c r="AB3203" s="49">
        <f t="shared" ref="AB3203:AB3266" ca="1" si="406">DATEDIF(B3203,TODAY(),"y")</f>
        <v>5</v>
      </c>
      <c r="AC3203" s="49" t="str">
        <f t="shared" ref="AC3203:AC3266" ca="1" si="407">IF(AB3203&gt;5,"Y","N")</f>
        <v>N</v>
      </c>
    </row>
    <row r="3204" spans="1:29" x14ac:dyDescent="0.25">
      <c r="A3204">
        <v>1501</v>
      </c>
      <c r="B3204" s="9">
        <v>43582</v>
      </c>
      <c r="C3204" s="50" t="str">
        <f t="shared" si="400"/>
        <v>N</v>
      </c>
      <c r="D3204" s="52">
        <f>_xlfn.XLOOKUP(B3204,Cal_Date!B:B,Cal_Date!A:A,0)</f>
        <v>4</v>
      </c>
      <c r="E3204">
        <v>2019</v>
      </c>
      <c r="F3204" t="s">
        <v>126</v>
      </c>
      <c r="G3204" t="s">
        <v>130</v>
      </c>
      <c r="H3204" t="s">
        <v>14</v>
      </c>
      <c r="I3204" t="s">
        <v>13</v>
      </c>
      <c r="J3204" t="s">
        <v>15</v>
      </c>
      <c r="K3204" t="s">
        <v>43</v>
      </c>
      <c r="L3204">
        <v>1</v>
      </c>
      <c r="M3204">
        <v>1009</v>
      </c>
      <c r="O3204" t="s">
        <v>28</v>
      </c>
      <c r="R3204" t="s">
        <v>44</v>
      </c>
      <c r="S3204" s="49" t="str">
        <f t="shared" si="401"/>
        <v>Card</v>
      </c>
      <c r="T3204" s="3">
        <v>0.03</v>
      </c>
      <c r="U3204" s="2">
        <v>7.6229999999999993</v>
      </c>
      <c r="V3204" s="2">
        <v>2.2400000000000002</v>
      </c>
      <c r="W3204" s="54">
        <f>_xlfn.XLOOKUP(M3204,Market!A:A,Market!F:F,0)</f>
        <v>8.8999999999999996E-2</v>
      </c>
      <c r="X3204" s="55">
        <f t="shared" si="402"/>
        <v>0.22868999999999998</v>
      </c>
      <c r="Y3204" s="55">
        <f t="shared" si="403"/>
        <v>5.3829999999999991</v>
      </c>
      <c r="Z3204" s="54">
        <f t="shared" si="404"/>
        <v>0.70615243342516065</v>
      </c>
      <c r="AA3204" s="49" t="str">
        <f t="shared" ca="1" si="405"/>
        <v>N</v>
      </c>
      <c r="AB3204" s="49">
        <f t="shared" ca="1" si="406"/>
        <v>5</v>
      </c>
      <c r="AC3204" s="49" t="str">
        <f t="shared" ca="1" si="407"/>
        <v>N</v>
      </c>
    </row>
    <row r="3205" spans="1:29" x14ac:dyDescent="0.25">
      <c r="A3205">
        <v>1502</v>
      </c>
      <c r="B3205" s="9">
        <v>43582</v>
      </c>
      <c r="C3205" s="50" t="str">
        <f t="shared" si="400"/>
        <v>N</v>
      </c>
      <c r="D3205" s="52">
        <f>_xlfn.XLOOKUP(B3205,Cal_Date!B:B,Cal_Date!A:A,0)</f>
        <v>4</v>
      </c>
      <c r="E3205">
        <v>2019</v>
      </c>
      <c r="F3205" t="s">
        <v>126</v>
      </c>
      <c r="G3205" t="s">
        <v>130</v>
      </c>
      <c r="H3205" t="s">
        <v>14</v>
      </c>
      <c r="I3205" t="s">
        <v>18</v>
      </c>
      <c r="J3205" t="s">
        <v>15</v>
      </c>
      <c r="K3205" t="s">
        <v>43</v>
      </c>
      <c r="L3205">
        <v>2</v>
      </c>
      <c r="M3205">
        <v>1001</v>
      </c>
      <c r="O3205" t="s">
        <v>25</v>
      </c>
      <c r="R3205" t="s">
        <v>44</v>
      </c>
      <c r="S3205" s="49" t="str">
        <f t="shared" si="401"/>
        <v>Card</v>
      </c>
      <c r="T3205" s="3">
        <v>0.03</v>
      </c>
      <c r="U3205" s="2">
        <v>13.780000000000001</v>
      </c>
      <c r="V3205" s="2">
        <v>4.2</v>
      </c>
      <c r="W3205" s="54">
        <f>_xlfn.XLOOKUP(M3205,Market!A:A,Market!F:F,0)</f>
        <v>0.06</v>
      </c>
      <c r="X3205" s="55">
        <f t="shared" si="402"/>
        <v>0.41340000000000005</v>
      </c>
      <c r="Y3205" s="55">
        <f t="shared" si="403"/>
        <v>9.5800000000000018</v>
      </c>
      <c r="Z3205" s="54">
        <f t="shared" si="404"/>
        <v>0.69521044992743108</v>
      </c>
      <c r="AA3205" s="49" t="str">
        <f t="shared" ca="1" si="405"/>
        <v>N</v>
      </c>
      <c r="AB3205" s="49">
        <f t="shared" ca="1" si="406"/>
        <v>5</v>
      </c>
      <c r="AC3205" s="49" t="str">
        <f t="shared" ca="1" si="407"/>
        <v>N</v>
      </c>
    </row>
    <row r="3206" spans="1:29" x14ac:dyDescent="0.25">
      <c r="A3206">
        <v>1503</v>
      </c>
      <c r="B3206" s="9">
        <v>43582</v>
      </c>
      <c r="C3206" s="50" t="str">
        <f t="shared" si="400"/>
        <v>N</v>
      </c>
      <c r="D3206" s="52">
        <f>_xlfn.XLOOKUP(B3206,Cal_Date!B:B,Cal_Date!A:A,0)</f>
        <v>4</v>
      </c>
      <c r="E3206">
        <v>2019</v>
      </c>
      <c r="F3206" t="s">
        <v>126</v>
      </c>
      <c r="G3206" t="s">
        <v>130</v>
      </c>
      <c r="H3206" t="s">
        <v>14</v>
      </c>
      <c r="I3206" t="s">
        <v>18</v>
      </c>
      <c r="J3206" t="s">
        <v>15</v>
      </c>
      <c r="K3206" t="s">
        <v>43</v>
      </c>
      <c r="L3206">
        <v>2</v>
      </c>
      <c r="M3206">
        <v>1010</v>
      </c>
      <c r="O3206" t="s">
        <v>25</v>
      </c>
      <c r="R3206" t="s">
        <v>44</v>
      </c>
      <c r="S3206" s="49" t="str">
        <f t="shared" si="401"/>
        <v>Card</v>
      </c>
      <c r="T3206" s="3">
        <v>0.03</v>
      </c>
      <c r="U3206" s="2">
        <v>14.040000000000001</v>
      </c>
      <c r="V3206" s="2">
        <v>4.2</v>
      </c>
      <c r="W3206" s="54">
        <f>_xlfn.XLOOKUP(M3206,Market!A:A,Market!F:F,0)</f>
        <v>0.08</v>
      </c>
      <c r="X3206" s="55">
        <f t="shared" si="402"/>
        <v>0.42120000000000002</v>
      </c>
      <c r="Y3206" s="55">
        <f t="shared" si="403"/>
        <v>9.84</v>
      </c>
      <c r="Z3206" s="54">
        <f t="shared" si="404"/>
        <v>0.70085470085470081</v>
      </c>
      <c r="AA3206" s="49" t="str">
        <f t="shared" ca="1" si="405"/>
        <v>N</v>
      </c>
      <c r="AB3206" s="49">
        <f t="shared" ca="1" si="406"/>
        <v>5</v>
      </c>
      <c r="AC3206" s="49" t="str">
        <f t="shared" ca="1" si="407"/>
        <v>N</v>
      </c>
    </row>
    <row r="3207" spans="1:29" x14ac:dyDescent="0.25">
      <c r="A3207">
        <v>1504</v>
      </c>
      <c r="B3207" s="9">
        <v>43582</v>
      </c>
      <c r="C3207" s="50" t="str">
        <f t="shared" si="400"/>
        <v>N</v>
      </c>
      <c r="D3207" s="52">
        <f>_xlfn.XLOOKUP(B3207,Cal_Date!B:B,Cal_Date!A:A,0)</f>
        <v>4</v>
      </c>
      <c r="E3207">
        <v>2019</v>
      </c>
      <c r="F3207" t="s">
        <v>126</v>
      </c>
      <c r="G3207" t="s">
        <v>130</v>
      </c>
      <c r="H3207" t="s">
        <v>14</v>
      </c>
      <c r="I3207" t="s">
        <v>18</v>
      </c>
      <c r="J3207" t="s">
        <v>15</v>
      </c>
      <c r="K3207" t="s">
        <v>43</v>
      </c>
      <c r="L3207">
        <v>1</v>
      </c>
      <c r="M3207">
        <v>1010</v>
      </c>
      <c r="O3207" t="s">
        <v>25</v>
      </c>
      <c r="R3207" t="s">
        <v>44</v>
      </c>
      <c r="S3207" s="49" t="str">
        <f t="shared" si="401"/>
        <v>Card</v>
      </c>
      <c r="T3207" s="3">
        <v>0.03</v>
      </c>
      <c r="U3207" s="2">
        <v>7.0200000000000005</v>
      </c>
      <c r="V3207" s="2">
        <v>2.1</v>
      </c>
      <c r="W3207" s="54">
        <f>_xlfn.XLOOKUP(M3207,Market!A:A,Market!F:F,0)</f>
        <v>0.08</v>
      </c>
      <c r="X3207" s="55">
        <f t="shared" si="402"/>
        <v>0.21060000000000001</v>
      </c>
      <c r="Y3207" s="55">
        <f t="shared" si="403"/>
        <v>4.92</v>
      </c>
      <c r="Z3207" s="54">
        <f t="shared" si="404"/>
        <v>0.70085470085470081</v>
      </c>
      <c r="AA3207" s="49" t="str">
        <f t="shared" ca="1" si="405"/>
        <v>N</v>
      </c>
      <c r="AB3207" s="49">
        <f t="shared" ca="1" si="406"/>
        <v>5</v>
      </c>
      <c r="AC3207" s="49" t="str">
        <f t="shared" ca="1" si="407"/>
        <v>N</v>
      </c>
    </row>
    <row r="3208" spans="1:29" x14ac:dyDescent="0.25">
      <c r="A3208">
        <v>1505</v>
      </c>
      <c r="B3208" s="9">
        <v>43582</v>
      </c>
      <c r="C3208" s="50" t="str">
        <f t="shared" si="400"/>
        <v>N</v>
      </c>
      <c r="D3208" s="52">
        <f>_xlfn.XLOOKUP(B3208,Cal_Date!B:B,Cal_Date!A:A,0)</f>
        <v>4</v>
      </c>
      <c r="E3208">
        <v>2019</v>
      </c>
      <c r="F3208" t="s">
        <v>126</v>
      </c>
      <c r="G3208" t="s">
        <v>130</v>
      </c>
      <c r="H3208" t="s">
        <v>11</v>
      </c>
      <c r="I3208" t="s">
        <v>13</v>
      </c>
      <c r="J3208" t="s">
        <v>15</v>
      </c>
      <c r="K3208" t="s">
        <v>42</v>
      </c>
      <c r="L3208">
        <v>1</v>
      </c>
      <c r="M3208">
        <v>1010</v>
      </c>
      <c r="O3208" t="s">
        <v>25</v>
      </c>
      <c r="R3208" t="s">
        <v>44</v>
      </c>
      <c r="S3208" s="49" t="str">
        <f t="shared" si="401"/>
        <v>Card</v>
      </c>
      <c r="T3208" s="3">
        <v>0.03</v>
      </c>
      <c r="U3208" s="2">
        <v>2.7</v>
      </c>
      <c r="V3208" s="2">
        <v>1.42</v>
      </c>
      <c r="W3208" s="54">
        <f>_xlfn.XLOOKUP(M3208,Market!A:A,Market!F:F,0)</f>
        <v>0.08</v>
      </c>
      <c r="X3208" s="55">
        <f t="shared" si="402"/>
        <v>8.1000000000000003E-2</v>
      </c>
      <c r="Y3208" s="55">
        <f t="shared" si="403"/>
        <v>1.2800000000000002</v>
      </c>
      <c r="Z3208" s="54">
        <f t="shared" si="404"/>
        <v>0.47407407407407415</v>
      </c>
      <c r="AA3208" s="49" t="str">
        <f t="shared" ca="1" si="405"/>
        <v>N</v>
      </c>
      <c r="AB3208" s="49">
        <f t="shared" ca="1" si="406"/>
        <v>5</v>
      </c>
      <c r="AC3208" s="49" t="str">
        <f t="shared" ca="1" si="407"/>
        <v>N</v>
      </c>
    </row>
    <row r="3209" spans="1:29" x14ac:dyDescent="0.25">
      <c r="A3209">
        <v>1506</v>
      </c>
      <c r="B3209" s="9">
        <v>43582</v>
      </c>
      <c r="C3209" s="50" t="str">
        <f t="shared" si="400"/>
        <v>N</v>
      </c>
      <c r="D3209" s="52">
        <f>_xlfn.XLOOKUP(B3209,Cal_Date!B:B,Cal_Date!A:A,0)</f>
        <v>4</v>
      </c>
      <c r="E3209">
        <v>2019</v>
      </c>
      <c r="F3209" t="s">
        <v>126</v>
      </c>
      <c r="G3209" t="s">
        <v>130</v>
      </c>
      <c r="H3209" t="s">
        <v>11</v>
      </c>
      <c r="I3209" t="s">
        <v>11</v>
      </c>
      <c r="J3209" t="s">
        <v>15</v>
      </c>
      <c r="K3209" t="s">
        <v>42</v>
      </c>
      <c r="L3209">
        <v>1</v>
      </c>
      <c r="M3209">
        <v>1010</v>
      </c>
      <c r="O3209" t="s">
        <v>25</v>
      </c>
      <c r="R3209" t="s">
        <v>44</v>
      </c>
      <c r="S3209" s="49" t="str">
        <f t="shared" si="401"/>
        <v>Card</v>
      </c>
      <c r="T3209" s="3">
        <v>0.03</v>
      </c>
      <c r="U3209" s="2">
        <v>2.7</v>
      </c>
      <c r="V3209" s="2">
        <v>0.87</v>
      </c>
      <c r="W3209" s="54">
        <f>_xlfn.XLOOKUP(M3209,Market!A:A,Market!F:F,0)</f>
        <v>0.08</v>
      </c>
      <c r="X3209" s="55">
        <f t="shared" si="402"/>
        <v>8.1000000000000003E-2</v>
      </c>
      <c r="Y3209" s="55">
        <f t="shared" si="403"/>
        <v>1.83</v>
      </c>
      <c r="Z3209" s="54">
        <f t="shared" si="404"/>
        <v>0.67777777777777781</v>
      </c>
      <c r="AA3209" s="49" t="str">
        <f t="shared" ca="1" si="405"/>
        <v>N</v>
      </c>
      <c r="AB3209" s="49">
        <f t="shared" ca="1" si="406"/>
        <v>5</v>
      </c>
      <c r="AC3209" s="49" t="str">
        <f t="shared" ca="1" si="407"/>
        <v>N</v>
      </c>
    </row>
    <row r="3210" spans="1:29" x14ac:dyDescent="0.25">
      <c r="A3210">
        <v>1507</v>
      </c>
      <c r="B3210" s="9">
        <v>43582</v>
      </c>
      <c r="C3210" s="50" t="str">
        <f t="shared" si="400"/>
        <v>N</v>
      </c>
      <c r="D3210" s="52">
        <f>_xlfn.XLOOKUP(B3210,Cal_Date!B:B,Cal_Date!A:A,0)</f>
        <v>4</v>
      </c>
      <c r="E3210">
        <v>2019</v>
      </c>
      <c r="F3210" t="s">
        <v>126</v>
      </c>
      <c r="G3210" t="s">
        <v>130</v>
      </c>
      <c r="H3210" t="s">
        <v>11</v>
      </c>
      <c r="I3210" t="s">
        <v>11</v>
      </c>
      <c r="J3210" t="s">
        <v>15</v>
      </c>
      <c r="K3210" t="s">
        <v>42</v>
      </c>
      <c r="L3210">
        <v>2</v>
      </c>
      <c r="M3210">
        <v>1011</v>
      </c>
      <c r="O3210" t="s">
        <v>25</v>
      </c>
      <c r="R3210" t="s">
        <v>44</v>
      </c>
      <c r="S3210" s="49" t="str">
        <f t="shared" si="401"/>
        <v>Card</v>
      </c>
      <c r="T3210" s="3">
        <v>0.03</v>
      </c>
      <c r="U3210" s="2">
        <v>5.3000000000000007</v>
      </c>
      <c r="V3210" s="2">
        <v>1.74</v>
      </c>
      <c r="W3210" s="54">
        <f>_xlfn.XLOOKUP(M3210,Market!A:A,Market!F:F,0)</f>
        <v>0.06</v>
      </c>
      <c r="X3210" s="55">
        <f t="shared" si="402"/>
        <v>0.159</v>
      </c>
      <c r="Y3210" s="55">
        <f t="shared" si="403"/>
        <v>3.5600000000000005</v>
      </c>
      <c r="Z3210" s="54">
        <f t="shared" si="404"/>
        <v>0.67169811320754713</v>
      </c>
      <c r="AA3210" s="49" t="str">
        <f t="shared" ca="1" si="405"/>
        <v>N</v>
      </c>
      <c r="AB3210" s="49">
        <f t="shared" ca="1" si="406"/>
        <v>5</v>
      </c>
      <c r="AC3210" s="49" t="str">
        <f t="shared" ca="1" si="407"/>
        <v>N</v>
      </c>
    </row>
    <row r="3211" spans="1:29" x14ac:dyDescent="0.25">
      <c r="A3211">
        <v>1508</v>
      </c>
      <c r="B3211" s="9">
        <v>43582</v>
      </c>
      <c r="C3211" s="50" t="str">
        <f t="shared" si="400"/>
        <v>N</v>
      </c>
      <c r="D3211" s="52">
        <f>_xlfn.XLOOKUP(B3211,Cal_Date!B:B,Cal_Date!A:A,0)</f>
        <v>4</v>
      </c>
      <c r="E3211">
        <v>2019</v>
      </c>
      <c r="F3211" t="s">
        <v>126</v>
      </c>
      <c r="G3211" t="s">
        <v>130</v>
      </c>
      <c r="H3211" t="s">
        <v>11</v>
      </c>
      <c r="I3211" t="s">
        <v>11</v>
      </c>
      <c r="J3211" t="s">
        <v>15</v>
      </c>
      <c r="K3211" t="s">
        <v>42</v>
      </c>
      <c r="L3211">
        <v>1</v>
      </c>
      <c r="M3211">
        <v>1007</v>
      </c>
      <c r="O3211" t="s">
        <v>28</v>
      </c>
      <c r="R3211" t="s">
        <v>44</v>
      </c>
      <c r="S3211" s="49" t="str">
        <f t="shared" si="401"/>
        <v>Card</v>
      </c>
      <c r="T3211" s="3">
        <v>0.03</v>
      </c>
      <c r="U3211" s="2">
        <v>2.7225000000000001</v>
      </c>
      <c r="V3211" s="2">
        <v>0.87</v>
      </c>
      <c r="W3211" s="54">
        <f>_xlfn.XLOOKUP(M3211,Market!A:A,Market!F:F,0)</f>
        <v>8.8999999999999996E-2</v>
      </c>
      <c r="X3211" s="55">
        <f t="shared" si="402"/>
        <v>8.1674999999999998E-2</v>
      </c>
      <c r="Y3211" s="55">
        <f t="shared" si="403"/>
        <v>1.8525</v>
      </c>
      <c r="Z3211" s="54">
        <f t="shared" si="404"/>
        <v>0.68044077134986225</v>
      </c>
      <c r="AA3211" s="49" t="str">
        <f t="shared" ca="1" si="405"/>
        <v>N</v>
      </c>
      <c r="AB3211" s="49">
        <f t="shared" ca="1" si="406"/>
        <v>5</v>
      </c>
      <c r="AC3211" s="49" t="str">
        <f t="shared" ca="1" si="407"/>
        <v>N</v>
      </c>
    </row>
    <row r="3212" spans="1:29" x14ac:dyDescent="0.25">
      <c r="A3212">
        <v>1509</v>
      </c>
      <c r="B3212" s="9">
        <v>43582</v>
      </c>
      <c r="C3212" s="50" t="str">
        <f t="shared" si="400"/>
        <v>N</v>
      </c>
      <c r="D3212" s="52">
        <f>_xlfn.XLOOKUP(B3212,Cal_Date!B:B,Cal_Date!A:A,0)</f>
        <v>4</v>
      </c>
      <c r="E3212">
        <v>2019</v>
      </c>
      <c r="F3212" t="s">
        <v>126</v>
      </c>
      <c r="G3212" t="s">
        <v>130</v>
      </c>
      <c r="H3212" t="s">
        <v>14</v>
      </c>
      <c r="I3212" t="s">
        <v>13</v>
      </c>
      <c r="J3212" t="s">
        <v>15</v>
      </c>
      <c r="K3212" t="s">
        <v>43</v>
      </c>
      <c r="L3212">
        <v>2</v>
      </c>
      <c r="M3212">
        <v>1007</v>
      </c>
      <c r="O3212" t="s">
        <v>28</v>
      </c>
      <c r="R3212" t="s">
        <v>44</v>
      </c>
      <c r="S3212" s="49" t="str">
        <f t="shared" si="401"/>
        <v>Card</v>
      </c>
      <c r="T3212" s="3">
        <v>0.03</v>
      </c>
      <c r="U3212" s="2">
        <v>15.245999999999999</v>
      </c>
      <c r="V3212" s="2">
        <v>4.4800000000000004</v>
      </c>
      <c r="W3212" s="54">
        <f>_xlfn.XLOOKUP(M3212,Market!A:A,Market!F:F,0)</f>
        <v>8.8999999999999996E-2</v>
      </c>
      <c r="X3212" s="55">
        <f t="shared" si="402"/>
        <v>0.45737999999999995</v>
      </c>
      <c r="Y3212" s="55">
        <f t="shared" si="403"/>
        <v>10.765999999999998</v>
      </c>
      <c r="Z3212" s="54">
        <f t="shared" si="404"/>
        <v>0.70615243342516065</v>
      </c>
      <c r="AA3212" s="49" t="str">
        <f t="shared" ca="1" si="405"/>
        <v>N</v>
      </c>
      <c r="AB3212" s="49">
        <f t="shared" ca="1" si="406"/>
        <v>5</v>
      </c>
      <c r="AC3212" s="49" t="str">
        <f t="shared" ca="1" si="407"/>
        <v>N</v>
      </c>
    </row>
    <row r="3213" spans="1:29" x14ac:dyDescent="0.25">
      <c r="A3213">
        <v>1510</v>
      </c>
      <c r="B3213" s="9">
        <v>43582</v>
      </c>
      <c r="C3213" s="50" t="str">
        <f t="shared" si="400"/>
        <v>N</v>
      </c>
      <c r="D3213" s="52">
        <f>_xlfn.XLOOKUP(B3213,Cal_Date!B:B,Cal_Date!A:A,0)</f>
        <v>4</v>
      </c>
      <c r="E3213">
        <v>2019</v>
      </c>
      <c r="F3213" t="s">
        <v>126</v>
      </c>
      <c r="G3213" t="s">
        <v>130</v>
      </c>
      <c r="H3213" t="s">
        <v>14</v>
      </c>
      <c r="I3213" t="s">
        <v>18</v>
      </c>
      <c r="J3213" t="s">
        <v>15</v>
      </c>
      <c r="K3213" t="s">
        <v>43</v>
      </c>
      <c r="L3213">
        <v>1</v>
      </c>
      <c r="M3213">
        <v>1008</v>
      </c>
      <c r="O3213" t="s">
        <v>28</v>
      </c>
      <c r="R3213" t="s">
        <v>44</v>
      </c>
      <c r="S3213" s="49" t="str">
        <f t="shared" si="401"/>
        <v>Card</v>
      </c>
      <c r="T3213" s="3">
        <v>0.03</v>
      </c>
      <c r="U3213" s="2">
        <v>7.6229999999999993</v>
      </c>
      <c r="V3213" s="2">
        <v>2.2200000000000002</v>
      </c>
      <c r="W3213" s="54">
        <f>_xlfn.XLOOKUP(M3213,Market!A:A,Market!F:F,0)</f>
        <v>8.8999999999999996E-2</v>
      </c>
      <c r="X3213" s="55">
        <f t="shared" si="402"/>
        <v>0.22868999999999998</v>
      </c>
      <c r="Y3213" s="55">
        <f t="shared" si="403"/>
        <v>5.4029999999999987</v>
      </c>
      <c r="Z3213" s="54">
        <f t="shared" si="404"/>
        <v>0.7087760724124359</v>
      </c>
      <c r="AA3213" s="49" t="str">
        <f t="shared" ca="1" si="405"/>
        <v>N</v>
      </c>
      <c r="AB3213" s="49">
        <f t="shared" ca="1" si="406"/>
        <v>5</v>
      </c>
      <c r="AC3213" s="49" t="str">
        <f t="shared" ca="1" si="407"/>
        <v>N</v>
      </c>
    </row>
    <row r="3214" spans="1:29" x14ac:dyDescent="0.25">
      <c r="A3214">
        <v>1511</v>
      </c>
      <c r="B3214" s="9">
        <v>43582</v>
      </c>
      <c r="C3214" s="50" t="str">
        <f t="shared" si="400"/>
        <v>N</v>
      </c>
      <c r="D3214" s="52">
        <f>_xlfn.XLOOKUP(B3214,Cal_Date!B:B,Cal_Date!A:A,0)</f>
        <v>4</v>
      </c>
      <c r="E3214">
        <v>2019</v>
      </c>
      <c r="F3214" t="s">
        <v>126</v>
      </c>
      <c r="G3214" t="s">
        <v>130</v>
      </c>
      <c r="H3214" t="s">
        <v>11</v>
      </c>
      <c r="I3214" t="s">
        <v>13</v>
      </c>
      <c r="J3214" t="s">
        <v>15</v>
      </c>
      <c r="K3214" t="s">
        <v>42</v>
      </c>
      <c r="L3214">
        <v>2</v>
      </c>
      <c r="M3214">
        <v>1004</v>
      </c>
      <c r="O3214" t="s">
        <v>28</v>
      </c>
      <c r="R3214" t="s">
        <v>44</v>
      </c>
      <c r="S3214" s="49" t="str">
        <f t="shared" si="401"/>
        <v>Card</v>
      </c>
      <c r="T3214" s="3">
        <v>0.03</v>
      </c>
      <c r="U3214" s="2">
        <v>5.3000000000000007</v>
      </c>
      <c r="V3214" s="2">
        <v>2.84</v>
      </c>
      <c r="W3214" s="54">
        <f>_xlfn.XLOOKUP(M3214,Market!A:A,Market!F:F,0)</f>
        <v>0.06</v>
      </c>
      <c r="X3214" s="55">
        <f t="shared" si="402"/>
        <v>0.159</v>
      </c>
      <c r="Y3214" s="55">
        <f t="shared" si="403"/>
        <v>2.4600000000000009</v>
      </c>
      <c r="Z3214" s="54">
        <f t="shared" si="404"/>
        <v>0.46415094339622653</v>
      </c>
      <c r="AA3214" s="49" t="str">
        <f t="shared" ca="1" si="405"/>
        <v>N</v>
      </c>
      <c r="AB3214" s="49">
        <f t="shared" ca="1" si="406"/>
        <v>5</v>
      </c>
      <c r="AC3214" s="49" t="str">
        <f t="shared" ca="1" si="407"/>
        <v>N</v>
      </c>
    </row>
    <row r="3215" spans="1:29" x14ac:dyDescent="0.25">
      <c r="A3215">
        <v>1512</v>
      </c>
      <c r="B3215" s="9">
        <v>43582</v>
      </c>
      <c r="C3215" s="50" t="str">
        <f t="shared" si="400"/>
        <v>N</v>
      </c>
      <c r="D3215" s="52">
        <f>_xlfn.XLOOKUP(B3215,Cal_Date!B:B,Cal_Date!A:A,0)</f>
        <v>4</v>
      </c>
      <c r="E3215">
        <v>2019</v>
      </c>
      <c r="F3215" t="s">
        <v>126</v>
      </c>
      <c r="G3215" t="s">
        <v>130</v>
      </c>
      <c r="H3215" t="s">
        <v>11</v>
      </c>
      <c r="I3215" t="s">
        <v>13</v>
      </c>
      <c r="J3215" t="s">
        <v>15</v>
      </c>
      <c r="K3215" t="s">
        <v>42</v>
      </c>
      <c r="L3215">
        <v>1</v>
      </c>
      <c r="M3215">
        <v>1003</v>
      </c>
      <c r="O3215" t="s">
        <v>25</v>
      </c>
      <c r="R3215" t="s">
        <v>44</v>
      </c>
      <c r="S3215" s="49" t="str">
        <f t="shared" si="401"/>
        <v>Card</v>
      </c>
      <c r="T3215" s="3">
        <v>0.03</v>
      </c>
      <c r="U3215" s="2">
        <v>2.6500000000000004</v>
      </c>
      <c r="V3215" s="2">
        <v>1.42</v>
      </c>
      <c r="W3215" s="54">
        <f>_xlfn.XLOOKUP(M3215,Market!A:A,Market!F:F,0)</f>
        <v>0.06</v>
      </c>
      <c r="X3215" s="55">
        <f t="shared" si="402"/>
        <v>7.9500000000000001E-2</v>
      </c>
      <c r="Y3215" s="55">
        <f t="shared" si="403"/>
        <v>1.2300000000000004</v>
      </c>
      <c r="Z3215" s="54">
        <f t="shared" si="404"/>
        <v>0.46415094339622653</v>
      </c>
      <c r="AA3215" s="49" t="str">
        <f t="shared" ca="1" si="405"/>
        <v>N</v>
      </c>
      <c r="AB3215" s="49">
        <f t="shared" ca="1" si="406"/>
        <v>5</v>
      </c>
      <c r="AC3215" s="49" t="str">
        <f t="shared" ca="1" si="407"/>
        <v>N</v>
      </c>
    </row>
    <row r="3216" spans="1:29" x14ac:dyDescent="0.25">
      <c r="A3216">
        <v>1513</v>
      </c>
      <c r="B3216" s="9">
        <v>43582</v>
      </c>
      <c r="C3216" s="50" t="str">
        <f t="shared" si="400"/>
        <v>N</v>
      </c>
      <c r="D3216" s="52">
        <f>_xlfn.XLOOKUP(B3216,Cal_Date!B:B,Cal_Date!A:A,0)</f>
        <v>4</v>
      </c>
      <c r="E3216">
        <v>2019</v>
      </c>
      <c r="F3216" t="s">
        <v>126</v>
      </c>
      <c r="G3216" t="s">
        <v>130</v>
      </c>
      <c r="H3216" t="s">
        <v>11</v>
      </c>
      <c r="I3216" t="s">
        <v>11</v>
      </c>
      <c r="J3216" t="s">
        <v>15</v>
      </c>
      <c r="K3216" t="s">
        <v>42</v>
      </c>
      <c r="L3216">
        <v>1</v>
      </c>
      <c r="M3216">
        <v>1002</v>
      </c>
      <c r="O3216" t="s">
        <v>28</v>
      </c>
      <c r="R3216" t="s">
        <v>44</v>
      </c>
      <c r="S3216" s="49" t="str">
        <f t="shared" si="401"/>
        <v>Card</v>
      </c>
      <c r="T3216" s="3">
        <v>0.03</v>
      </c>
      <c r="U3216" s="2">
        <v>2.6500000000000004</v>
      </c>
      <c r="V3216" s="2">
        <v>0.87</v>
      </c>
      <c r="W3216" s="54">
        <f>_xlfn.XLOOKUP(M3216,Market!A:A,Market!F:F,0)</f>
        <v>0.06</v>
      </c>
      <c r="X3216" s="55">
        <f t="shared" si="402"/>
        <v>7.9500000000000001E-2</v>
      </c>
      <c r="Y3216" s="55">
        <f t="shared" si="403"/>
        <v>1.7800000000000002</v>
      </c>
      <c r="Z3216" s="54">
        <f t="shared" si="404"/>
        <v>0.67169811320754713</v>
      </c>
      <c r="AA3216" s="49" t="str">
        <f t="shared" ca="1" si="405"/>
        <v>N</v>
      </c>
      <c r="AB3216" s="49">
        <f t="shared" ca="1" si="406"/>
        <v>5</v>
      </c>
      <c r="AC3216" s="49" t="str">
        <f t="shared" ca="1" si="407"/>
        <v>N</v>
      </c>
    </row>
    <row r="3217" spans="1:29" x14ac:dyDescent="0.25">
      <c r="A3217">
        <v>1514</v>
      </c>
      <c r="B3217" s="9">
        <v>43582</v>
      </c>
      <c r="C3217" s="50" t="str">
        <f t="shared" si="400"/>
        <v>N</v>
      </c>
      <c r="D3217" s="52">
        <f>_xlfn.XLOOKUP(B3217,Cal_Date!B:B,Cal_Date!A:A,0)</f>
        <v>4</v>
      </c>
      <c r="E3217">
        <v>2019</v>
      </c>
      <c r="F3217" t="s">
        <v>126</v>
      </c>
      <c r="G3217" t="s">
        <v>130</v>
      </c>
      <c r="H3217" t="s">
        <v>11</v>
      </c>
      <c r="I3217" t="s">
        <v>13</v>
      </c>
      <c r="J3217" t="s">
        <v>15</v>
      </c>
      <c r="K3217" t="s">
        <v>42</v>
      </c>
      <c r="L3217">
        <v>1</v>
      </c>
      <c r="M3217">
        <v>1007</v>
      </c>
      <c r="O3217" t="s">
        <v>28</v>
      </c>
      <c r="R3217" t="s">
        <v>44</v>
      </c>
      <c r="S3217" s="49" t="str">
        <f t="shared" si="401"/>
        <v>Card</v>
      </c>
      <c r="T3217" s="3">
        <v>0.03</v>
      </c>
      <c r="U3217" s="2">
        <v>2.7225000000000001</v>
      </c>
      <c r="V3217" s="2">
        <v>1.42</v>
      </c>
      <c r="W3217" s="54">
        <f>_xlfn.XLOOKUP(M3217,Market!A:A,Market!F:F,0)</f>
        <v>8.8999999999999996E-2</v>
      </c>
      <c r="X3217" s="55">
        <f t="shared" si="402"/>
        <v>8.1674999999999998E-2</v>
      </c>
      <c r="Y3217" s="55">
        <f t="shared" si="403"/>
        <v>1.3025000000000002</v>
      </c>
      <c r="Z3217" s="54">
        <f t="shared" si="404"/>
        <v>0.47842056932966032</v>
      </c>
      <c r="AA3217" s="49" t="str">
        <f t="shared" ca="1" si="405"/>
        <v>N</v>
      </c>
      <c r="AB3217" s="49">
        <f t="shared" ca="1" si="406"/>
        <v>5</v>
      </c>
      <c r="AC3217" s="49" t="str">
        <f t="shared" ca="1" si="407"/>
        <v>N</v>
      </c>
    </row>
    <row r="3218" spans="1:29" x14ac:dyDescent="0.25">
      <c r="A3218">
        <v>1515</v>
      </c>
      <c r="B3218" s="9">
        <v>43582</v>
      </c>
      <c r="C3218" s="50" t="str">
        <f t="shared" si="400"/>
        <v>N</v>
      </c>
      <c r="D3218" s="52">
        <f>_xlfn.XLOOKUP(B3218,Cal_Date!B:B,Cal_Date!A:A,0)</f>
        <v>4</v>
      </c>
      <c r="E3218">
        <v>2019</v>
      </c>
      <c r="F3218" t="s">
        <v>126</v>
      </c>
      <c r="G3218" t="s">
        <v>130</v>
      </c>
      <c r="H3218" t="s">
        <v>48</v>
      </c>
      <c r="I3218" t="s">
        <v>18</v>
      </c>
      <c r="J3218" t="s">
        <v>10</v>
      </c>
      <c r="K3218" t="s">
        <v>43</v>
      </c>
      <c r="L3218">
        <v>1</v>
      </c>
      <c r="M3218">
        <v>1008</v>
      </c>
      <c r="O3218" t="s">
        <v>28</v>
      </c>
      <c r="R3218" t="s">
        <v>44</v>
      </c>
      <c r="S3218" s="49" t="str">
        <f t="shared" si="401"/>
        <v>Card</v>
      </c>
      <c r="T3218" s="3">
        <v>0.03</v>
      </c>
      <c r="U3218" s="2">
        <v>7.6229999999999993</v>
      </c>
      <c r="V3218" s="2">
        <v>1.46</v>
      </c>
      <c r="W3218" s="54">
        <f>_xlfn.XLOOKUP(M3218,Market!A:A,Market!F:F,0)</f>
        <v>8.8999999999999996E-2</v>
      </c>
      <c r="X3218" s="55">
        <f t="shared" si="402"/>
        <v>0.22868999999999998</v>
      </c>
      <c r="Y3218" s="55">
        <f t="shared" si="403"/>
        <v>6.1629999999999994</v>
      </c>
      <c r="Z3218" s="54">
        <f t="shared" si="404"/>
        <v>0.80847435392889933</v>
      </c>
      <c r="AA3218" s="49" t="str">
        <f t="shared" ca="1" si="405"/>
        <v>N</v>
      </c>
      <c r="AB3218" s="49">
        <f t="shared" ca="1" si="406"/>
        <v>5</v>
      </c>
      <c r="AC3218" s="49" t="str">
        <f t="shared" ca="1" si="407"/>
        <v>N</v>
      </c>
    </row>
    <row r="3219" spans="1:29" x14ac:dyDescent="0.25">
      <c r="A3219">
        <v>1516</v>
      </c>
      <c r="B3219" s="9">
        <v>43582</v>
      </c>
      <c r="C3219" s="50" t="str">
        <f t="shared" si="400"/>
        <v>N</v>
      </c>
      <c r="D3219" s="52">
        <f>_xlfn.XLOOKUP(B3219,Cal_Date!B:B,Cal_Date!A:A,0)</f>
        <v>4</v>
      </c>
      <c r="E3219">
        <v>2019</v>
      </c>
      <c r="F3219" t="s">
        <v>126</v>
      </c>
      <c r="G3219" t="s">
        <v>130</v>
      </c>
      <c r="H3219" t="s">
        <v>48</v>
      </c>
      <c r="I3219" t="s">
        <v>18</v>
      </c>
      <c r="J3219" t="s">
        <v>10</v>
      </c>
      <c r="K3219" t="s">
        <v>43</v>
      </c>
      <c r="L3219">
        <v>2</v>
      </c>
      <c r="M3219">
        <v>1008</v>
      </c>
      <c r="O3219" t="s">
        <v>28</v>
      </c>
      <c r="R3219" t="s">
        <v>44</v>
      </c>
      <c r="S3219" s="49" t="str">
        <f t="shared" si="401"/>
        <v>Card</v>
      </c>
      <c r="T3219" s="3">
        <v>0.03</v>
      </c>
      <c r="U3219" s="2">
        <v>15.245999999999999</v>
      </c>
      <c r="V3219" s="2">
        <v>2.92</v>
      </c>
      <c r="W3219" s="54">
        <f>_xlfn.XLOOKUP(M3219,Market!A:A,Market!F:F,0)</f>
        <v>8.8999999999999996E-2</v>
      </c>
      <c r="X3219" s="55">
        <f t="shared" si="402"/>
        <v>0.45737999999999995</v>
      </c>
      <c r="Y3219" s="55">
        <f t="shared" si="403"/>
        <v>12.325999999999999</v>
      </c>
      <c r="Z3219" s="54">
        <f t="shared" si="404"/>
        <v>0.80847435392889933</v>
      </c>
      <c r="AA3219" s="49" t="str">
        <f t="shared" ca="1" si="405"/>
        <v>N</v>
      </c>
      <c r="AB3219" s="49">
        <f t="shared" ca="1" si="406"/>
        <v>5</v>
      </c>
      <c r="AC3219" s="49" t="str">
        <f t="shared" ca="1" si="407"/>
        <v>N</v>
      </c>
    </row>
    <row r="3220" spans="1:29" x14ac:dyDescent="0.25">
      <c r="A3220">
        <v>1517</v>
      </c>
      <c r="B3220" s="9">
        <v>43582</v>
      </c>
      <c r="C3220" s="50" t="str">
        <f t="shared" si="400"/>
        <v>N</v>
      </c>
      <c r="D3220" s="52">
        <f>_xlfn.XLOOKUP(B3220,Cal_Date!B:B,Cal_Date!A:A,0)</f>
        <v>4</v>
      </c>
      <c r="E3220">
        <v>2019</v>
      </c>
      <c r="F3220" t="s">
        <v>126</v>
      </c>
      <c r="G3220" t="s">
        <v>130</v>
      </c>
      <c r="H3220" t="s">
        <v>14</v>
      </c>
      <c r="I3220" t="s">
        <v>18</v>
      </c>
      <c r="J3220" t="s">
        <v>15</v>
      </c>
      <c r="K3220" t="s">
        <v>43</v>
      </c>
      <c r="L3220">
        <v>1</v>
      </c>
      <c r="M3220">
        <v>1000</v>
      </c>
      <c r="O3220" t="s">
        <v>25</v>
      </c>
      <c r="R3220" t="s">
        <v>44</v>
      </c>
      <c r="S3220" s="49" t="str">
        <f t="shared" si="401"/>
        <v>Card</v>
      </c>
      <c r="T3220" s="3">
        <v>0.03</v>
      </c>
      <c r="U3220" s="2">
        <v>7.0200000000000005</v>
      </c>
      <c r="V3220" s="2">
        <v>2.1</v>
      </c>
      <c r="W3220" s="54">
        <f>_xlfn.XLOOKUP(M3220,Market!A:A,Market!F:F,0)</f>
        <v>0.08</v>
      </c>
      <c r="X3220" s="55">
        <f t="shared" si="402"/>
        <v>0.21060000000000001</v>
      </c>
      <c r="Y3220" s="55">
        <f t="shared" si="403"/>
        <v>4.92</v>
      </c>
      <c r="Z3220" s="54">
        <f t="shared" si="404"/>
        <v>0.70085470085470081</v>
      </c>
      <c r="AA3220" s="49" t="str">
        <f t="shared" ca="1" si="405"/>
        <v>N</v>
      </c>
      <c r="AB3220" s="49">
        <f t="shared" ca="1" si="406"/>
        <v>5</v>
      </c>
      <c r="AC3220" s="49" t="str">
        <f t="shared" ca="1" si="407"/>
        <v>N</v>
      </c>
    </row>
    <row r="3221" spans="1:29" x14ac:dyDescent="0.25">
      <c r="A3221">
        <v>1518</v>
      </c>
      <c r="B3221" s="9">
        <v>43582</v>
      </c>
      <c r="C3221" s="50" t="str">
        <f t="shared" si="400"/>
        <v>N</v>
      </c>
      <c r="D3221" s="52">
        <f>_xlfn.XLOOKUP(B3221,Cal_Date!B:B,Cal_Date!A:A,0)</f>
        <v>4</v>
      </c>
      <c r="E3221">
        <v>2019</v>
      </c>
      <c r="F3221" t="s">
        <v>126</v>
      </c>
      <c r="G3221" t="s">
        <v>130</v>
      </c>
      <c r="H3221" t="s">
        <v>14</v>
      </c>
      <c r="I3221" t="s">
        <v>18</v>
      </c>
      <c r="J3221" t="s">
        <v>15</v>
      </c>
      <c r="K3221" t="s">
        <v>43</v>
      </c>
      <c r="L3221">
        <v>1</v>
      </c>
      <c r="M3221">
        <v>1000</v>
      </c>
      <c r="O3221" t="s">
        <v>25</v>
      </c>
      <c r="R3221" t="s">
        <v>44</v>
      </c>
      <c r="S3221" s="49" t="str">
        <f t="shared" si="401"/>
        <v>Card</v>
      </c>
      <c r="T3221" s="3">
        <v>0.03</v>
      </c>
      <c r="U3221" s="2">
        <v>7.0200000000000005</v>
      </c>
      <c r="V3221" s="2">
        <v>2.1</v>
      </c>
      <c r="W3221" s="54">
        <f>_xlfn.XLOOKUP(M3221,Market!A:A,Market!F:F,0)</f>
        <v>0.08</v>
      </c>
      <c r="X3221" s="55">
        <f t="shared" si="402"/>
        <v>0.21060000000000001</v>
      </c>
      <c r="Y3221" s="55">
        <f t="shared" si="403"/>
        <v>4.92</v>
      </c>
      <c r="Z3221" s="54">
        <f t="shared" si="404"/>
        <v>0.70085470085470081</v>
      </c>
      <c r="AA3221" s="49" t="str">
        <f t="shared" ca="1" si="405"/>
        <v>N</v>
      </c>
      <c r="AB3221" s="49">
        <f t="shared" ca="1" si="406"/>
        <v>5</v>
      </c>
      <c r="AC3221" s="49" t="str">
        <f t="shared" ca="1" si="407"/>
        <v>N</v>
      </c>
    </row>
    <row r="3222" spans="1:29" x14ac:dyDescent="0.25">
      <c r="A3222">
        <v>1519</v>
      </c>
      <c r="B3222" s="9">
        <v>43582</v>
      </c>
      <c r="C3222" s="50" t="str">
        <f t="shared" si="400"/>
        <v>N</v>
      </c>
      <c r="D3222" s="52">
        <f>_xlfn.XLOOKUP(B3222,Cal_Date!B:B,Cal_Date!A:A,0)</f>
        <v>4</v>
      </c>
      <c r="E3222">
        <v>2019</v>
      </c>
      <c r="F3222" t="s">
        <v>126</v>
      </c>
      <c r="G3222" t="s">
        <v>130</v>
      </c>
      <c r="H3222" t="s">
        <v>14</v>
      </c>
      <c r="I3222" t="s">
        <v>18</v>
      </c>
      <c r="J3222" t="s">
        <v>15</v>
      </c>
      <c r="K3222" t="s">
        <v>43</v>
      </c>
      <c r="L3222">
        <v>1</v>
      </c>
      <c r="M3222">
        <v>1000</v>
      </c>
      <c r="O3222" t="s">
        <v>25</v>
      </c>
      <c r="R3222" t="s">
        <v>44</v>
      </c>
      <c r="S3222" s="49" t="str">
        <f t="shared" si="401"/>
        <v>Card</v>
      </c>
      <c r="T3222" s="3">
        <v>0.03</v>
      </c>
      <c r="U3222" s="2">
        <v>7.0200000000000005</v>
      </c>
      <c r="V3222" s="2">
        <v>2.1</v>
      </c>
      <c r="W3222" s="54">
        <f>_xlfn.XLOOKUP(M3222,Market!A:A,Market!F:F,0)</f>
        <v>0.08</v>
      </c>
      <c r="X3222" s="55">
        <f t="shared" si="402"/>
        <v>0.21060000000000001</v>
      </c>
      <c r="Y3222" s="55">
        <f t="shared" si="403"/>
        <v>4.92</v>
      </c>
      <c r="Z3222" s="54">
        <f t="shared" si="404"/>
        <v>0.70085470085470081</v>
      </c>
      <c r="AA3222" s="49" t="str">
        <f t="shared" ca="1" si="405"/>
        <v>N</v>
      </c>
      <c r="AB3222" s="49">
        <f t="shared" ca="1" si="406"/>
        <v>5</v>
      </c>
      <c r="AC3222" s="49" t="str">
        <f t="shared" ca="1" si="407"/>
        <v>N</v>
      </c>
    </row>
    <row r="3223" spans="1:29" x14ac:dyDescent="0.25">
      <c r="A3223">
        <v>1520</v>
      </c>
      <c r="B3223" s="9">
        <v>43582</v>
      </c>
      <c r="C3223" s="50" t="str">
        <f t="shared" si="400"/>
        <v>N</v>
      </c>
      <c r="D3223" s="52">
        <f>_xlfn.XLOOKUP(B3223,Cal_Date!B:B,Cal_Date!A:A,0)</f>
        <v>4</v>
      </c>
      <c r="E3223">
        <v>2019</v>
      </c>
      <c r="F3223" t="s">
        <v>126</v>
      </c>
      <c r="G3223" t="s">
        <v>130</v>
      </c>
      <c r="H3223" t="s">
        <v>11</v>
      </c>
      <c r="I3223" t="s">
        <v>11</v>
      </c>
      <c r="J3223" t="s">
        <v>15</v>
      </c>
      <c r="K3223" t="s">
        <v>42</v>
      </c>
      <c r="L3223">
        <v>1</v>
      </c>
      <c r="M3223">
        <v>1001</v>
      </c>
      <c r="O3223" t="s">
        <v>25</v>
      </c>
      <c r="R3223" t="s">
        <v>44</v>
      </c>
      <c r="S3223" s="49" t="str">
        <f t="shared" si="401"/>
        <v>Card</v>
      </c>
      <c r="T3223" s="3">
        <v>0.03</v>
      </c>
      <c r="U3223" s="2">
        <v>2.6500000000000004</v>
      </c>
      <c r="V3223" s="2">
        <v>0.87</v>
      </c>
      <c r="W3223" s="54">
        <f>_xlfn.XLOOKUP(M3223,Market!A:A,Market!F:F,0)</f>
        <v>0.06</v>
      </c>
      <c r="X3223" s="55">
        <f t="shared" si="402"/>
        <v>7.9500000000000001E-2</v>
      </c>
      <c r="Y3223" s="55">
        <f t="shared" si="403"/>
        <v>1.7800000000000002</v>
      </c>
      <c r="Z3223" s="54">
        <f t="shared" si="404"/>
        <v>0.67169811320754713</v>
      </c>
      <c r="AA3223" s="49" t="str">
        <f t="shared" ca="1" si="405"/>
        <v>N</v>
      </c>
      <c r="AB3223" s="49">
        <f t="shared" ca="1" si="406"/>
        <v>5</v>
      </c>
      <c r="AC3223" s="49" t="str">
        <f t="shared" ca="1" si="407"/>
        <v>N</v>
      </c>
    </row>
    <row r="3224" spans="1:29" x14ac:dyDescent="0.25">
      <c r="A3224">
        <v>1521</v>
      </c>
      <c r="B3224" s="9">
        <v>43582</v>
      </c>
      <c r="C3224" s="50" t="str">
        <f t="shared" si="400"/>
        <v>N</v>
      </c>
      <c r="D3224" s="52">
        <f>_xlfn.XLOOKUP(B3224,Cal_Date!B:B,Cal_Date!A:A,0)</f>
        <v>4</v>
      </c>
      <c r="E3224">
        <v>2019</v>
      </c>
      <c r="F3224" t="s">
        <v>126</v>
      </c>
      <c r="G3224" t="s">
        <v>130</v>
      </c>
      <c r="H3224" t="s">
        <v>11</v>
      </c>
      <c r="I3224" t="s">
        <v>11</v>
      </c>
      <c r="J3224" t="s">
        <v>15</v>
      </c>
      <c r="K3224" t="s">
        <v>42</v>
      </c>
      <c r="L3224">
        <v>1</v>
      </c>
      <c r="M3224">
        <v>1000</v>
      </c>
      <c r="O3224" t="s">
        <v>25</v>
      </c>
      <c r="R3224" t="s">
        <v>44</v>
      </c>
      <c r="S3224" s="49" t="str">
        <f t="shared" si="401"/>
        <v>Card</v>
      </c>
      <c r="T3224" s="3">
        <v>0.03</v>
      </c>
      <c r="U3224" s="2">
        <v>2.7</v>
      </c>
      <c r="V3224" s="2">
        <v>0.87</v>
      </c>
      <c r="W3224" s="54">
        <f>_xlfn.XLOOKUP(M3224,Market!A:A,Market!F:F,0)</f>
        <v>0.08</v>
      </c>
      <c r="X3224" s="55">
        <f t="shared" si="402"/>
        <v>8.1000000000000003E-2</v>
      </c>
      <c r="Y3224" s="55">
        <f t="shared" si="403"/>
        <v>1.83</v>
      </c>
      <c r="Z3224" s="54">
        <f t="shared" si="404"/>
        <v>0.67777777777777781</v>
      </c>
      <c r="AA3224" s="49" t="str">
        <f t="shared" ca="1" si="405"/>
        <v>N</v>
      </c>
      <c r="AB3224" s="49">
        <f t="shared" ca="1" si="406"/>
        <v>5</v>
      </c>
      <c r="AC3224" s="49" t="str">
        <f t="shared" ca="1" si="407"/>
        <v>N</v>
      </c>
    </row>
    <row r="3225" spans="1:29" x14ac:dyDescent="0.25">
      <c r="A3225">
        <v>1522</v>
      </c>
      <c r="B3225" s="9">
        <v>43582</v>
      </c>
      <c r="C3225" s="50" t="str">
        <f t="shared" si="400"/>
        <v>N</v>
      </c>
      <c r="D3225" s="52">
        <f>_xlfn.XLOOKUP(B3225,Cal_Date!B:B,Cal_Date!A:A,0)</f>
        <v>4</v>
      </c>
      <c r="E3225">
        <v>2019</v>
      </c>
      <c r="F3225" t="s">
        <v>126</v>
      </c>
      <c r="G3225" t="s">
        <v>130</v>
      </c>
      <c r="H3225" t="s">
        <v>11</v>
      </c>
      <c r="I3225" t="s">
        <v>11</v>
      </c>
      <c r="J3225" t="s">
        <v>15</v>
      </c>
      <c r="K3225" t="s">
        <v>42</v>
      </c>
      <c r="L3225">
        <v>2</v>
      </c>
      <c r="M3225">
        <v>1000</v>
      </c>
      <c r="O3225" t="s">
        <v>25</v>
      </c>
      <c r="R3225" t="s">
        <v>44</v>
      </c>
      <c r="S3225" s="49" t="str">
        <f t="shared" si="401"/>
        <v>Card</v>
      </c>
      <c r="T3225" s="3">
        <v>0.03</v>
      </c>
      <c r="U3225" s="2">
        <v>5.4</v>
      </c>
      <c r="V3225" s="2">
        <v>1.74</v>
      </c>
      <c r="W3225" s="54">
        <f>_xlfn.XLOOKUP(M3225,Market!A:A,Market!F:F,0)</f>
        <v>0.08</v>
      </c>
      <c r="X3225" s="55">
        <f t="shared" si="402"/>
        <v>0.16200000000000001</v>
      </c>
      <c r="Y3225" s="55">
        <f t="shared" si="403"/>
        <v>3.66</v>
      </c>
      <c r="Z3225" s="54">
        <f t="shared" si="404"/>
        <v>0.67777777777777781</v>
      </c>
      <c r="AA3225" s="49" t="str">
        <f t="shared" ca="1" si="405"/>
        <v>N</v>
      </c>
      <c r="AB3225" s="49">
        <f t="shared" ca="1" si="406"/>
        <v>5</v>
      </c>
      <c r="AC3225" s="49" t="str">
        <f t="shared" ca="1" si="407"/>
        <v>N</v>
      </c>
    </row>
    <row r="3226" spans="1:29" x14ac:dyDescent="0.25">
      <c r="A3226">
        <v>1523</v>
      </c>
      <c r="B3226" s="9">
        <v>43582</v>
      </c>
      <c r="C3226" s="50" t="str">
        <f t="shared" si="400"/>
        <v>N</v>
      </c>
      <c r="D3226" s="52">
        <f>_xlfn.XLOOKUP(B3226,Cal_Date!B:B,Cal_Date!A:A,0)</f>
        <v>4</v>
      </c>
      <c r="E3226">
        <v>2019</v>
      </c>
      <c r="F3226" t="s">
        <v>126</v>
      </c>
      <c r="G3226" t="s">
        <v>130</v>
      </c>
      <c r="H3226" t="s">
        <v>11</v>
      </c>
      <c r="I3226" t="s">
        <v>13</v>
      </c>
      <c r="J3226" t="s">
        <v>15</v>
      </c>
      <c r="K3226" t="s">
        <v>42</v>
      </c>
      <c r="L3226">
        <v>2</v>
      </c>
      <c r="M3226">
        <v>1004</v>
      </c>
      <c r="O3226" t="s">
        <v>28</v>
      </c>
      <c r="R3226" t="s">
        <v>44</v>
      </c>
      <c r="S3226" s="49" t="str">
        <f t="shared" si="401"/>
        <v>Card</v>
      </c>
      <c r="T3226" s="3">
        <v>0.03</v>
      </c>
      <c r="U3226" s="2">
        <v>5.3000000000000007</v>
      </c>
      <c r="V3226" s="2">
        <v>2.84</v>
      </c>
      <c r="W3226" s="54">
        <f>_xlfn.XLOOKUP(M3226,Market!A:A,Market!F:F,0)</f>
        <v>0.06</v>
      </c>
      <c r="X3226" s="55">
        <f t="shared" si="402"/>
        <v>0.159</v>
      </c>
      <c r="Y3226" s="55">
        <f t="shared" si="403"/>
        <v>2.4600000000000009</v>
      </c>
      <c r="Z3226" s="54">
        <f t="shared" si="404"/>
        <v>0.46415094339622653</v>
      </c>
      <c r="AA3226" s="49" t="str">
        <f t="shared" ca="1" si="405"/>
        <v>N</v>
      </c>
      <c r="AB3226" s="49">
        <f t="shared" ca="1" si="406"/>
        <v>5</v>
      </c>
      <c r="AC3226" s="49" t="str">
        <f t="shared" ca="1" si="407"/>
        <v>N</v>
      </c>
    </row>
    <row r="3227" spans="1:29" x14ac:dyDescent="0.25">
      <c r="A3227">
        <v>1524</v>
      </c>
      <c r="B3227" s="9">
        <v>43582</v>
      </c>
      <c r="C3227" s="50" t="str">
        <f t="shared" si="400"/>
        <v>N</v>
      </c>
      <c r="D3227" s="52">
        <f>_xlfn.XLOOKUP(B3227,Cal_Date!B:B,Cal_Date!A:A,0)</f>
        <v>4</v>
      </c>
      <c r="E3227">
        <v>2019</v>
      </c>
      <c r="F3227" t="s">
        <v>126</v>
      </c>
      <c r="G3227" t="s">
        <v>130</v>
      </c>
      <c r="H3227" t="s">
        <v>48</v>
      </c>
      <c r="I3227" t="s">
        <v>18</v>
      </c>
      <c r="J3227" t="s">
        <v>10</v>
      </c>
      <c r="K3227" t="s">
        <v>43</v>
      </c>
      <c r="L3227">
        <v>1</v>
      </c>
      <c r="M3227">
        <v>1005</v>
      </c>
      <c r="O3227" t="s">
        <v>25</v>
      </c>
      <c r="R3227" t="s">
        <v>44</v>
      </c>
      <c r="S3227" s="49" t="str">
        <f t="shared" si="401"/>
        <v>Card</v>
      </c>
      <c r="T3227" s="3">
        <v>0.03</v>
      </c>
      <c r="U3227" s="2">
        <v>7.6229999999999993</v>
      </c>
      <c r="V3227" s="2">
        <v>1.46</v>
      </c>
      <c r="W3227" s="54">
        <f>_xlfn.XLOOKUP(M3227,Market!A:A,Market!F:F,0)</f>
        <v>8.8999999999999996E-2</v>
      </c>
      <c r="X3227" s="55">
        <f t="shared" si="402"/>
        <v>0.22868999999999998</v>
      </c>
      <c r="Y3227" s="55">
        <f t="shared" si="403"/>
        <v>6.1629999999999994</v>
      </c>
      <c r="Z3227" s="54">
        <f t="shared" si="404"/>
        <v>0.80847435392889933</v>
      </c>
      <c r="AA3227" s="49" t="str">
        <f t="shared" ca="1" si="405"/>
        <v>N</v>
      </c>
      <c r="AB3227" s="49">
        <f t="shared" ca="1" si="406"/>
        <v>5</v>
      </c>
      <c r="AC3227" s="49" t="str">
        <f t="shared" ca="1" si="407"/>
        <v>N</v>
      </c>
    </row>
    <row r="3228" spans="1:29" x14ac:dyDescent="0.25">
      <c r="A3228">
        <v>1525</v>
      </c>
      <c r="B3228" s="9">
        <v>43582</v>
      </c>
      <c r="C3228" s="50" t="str">
        <f t="shared" si="400"/>
        <v>N</v>
      </c>
      <c r="D3228" s="52">
        <f>_xlfn.XLOOKUP(B3228,Cal_Date!B:B,Cal_Date!A:A,0)</f>
        <v>4</v>
      </c>
      <c r="E3228">
        <v>2019</v>
      </c>
      <c r="F3228" t="s">
        <v>126</v>
      </c>
      <c r="G3228" t="s">
        <v>130</v>
      </c>
      <c r="H3228" t="s">
        <v>48</v>
      </c>
      <c r="I3228" t="s">
        <v>18</v>
      </c>
      <c r="J3228" t="s">
        <v>10</v>
      </c>
      <c r="K3228" t="s">
        <v>43</v>
      </c>
      <c r="L3228">
        <v>1</v>
      </c>
      <c r="M3228">
        <v>1000</v>
      </c>
      <c r="O3228" t="s">
        <v>25</v>
      </c>
      <c r="R3228" t="s">
        <v>44</v>
      </c>
      <c r="S3228" s="49" t="str">
        <f t="shared" si="401"/>
        <v>Card</v>
      </c>
      <c r="T3228" s="3">
        <v>0.03</v>
      </c>
      <c r="U3228" s="2">
        <v>7.5600000000000005</v>
      </c>
      <c r="V3228" s="2">
        <v>1.46</v>
      </c>
      <c r="W3228" s="54">
        <f>_xlfn.XLOOKUP(M3228,Market!A:A,Market!F:F,0)</f>
        <v>0.08</v>
      </c>
      <c r="X3228" s="55">
        <f t="shared" si="402"/>
        <v>0.2268</v>
      </c>
      <c r="Y3228" s="55">
        <f t="shared" si="403"/>
        <v>6.1000000000000005</v>
      </c>
      <c r="Z3228" s="54">
        <f t="shared" si="404"/>
        <v>0.80687830687830686</v>
      </c>
      <c r="AA3228" s="49" t="str">
        <f t="shared" ca="1" si="405"/>
        <v>N</v>
      </c>
      <c r="AB3228" s="49">
        <f t="shared" ca="1" si="406"/>
        <v>5</v>
      </c>
      <c r="AC3228" s="49" t="str">
        <f t="shared" ca="1" si="407"/>
        <v>N</v>
      </c>
    </row>
    <row r="3229" spans="1:29" x14ac:dyDescent="0.25">
      <c r="A3229">
        <v>1526</v>
      </c>
      <c r="B3229" s="9">
        <v>43582</v>
      </c>
      <c r="C3229" s="50" t="str">
        <f t="shared" si="400"/>
        <v>N</v>
      </c>
      <c r="D3229" s="52">
        <f>_xlfn.XLOOKUP(B3229,Cal_Date!B:B,Cal_Date!A:A,0)</f>
        <v>4</v>
      </c>
      <c r="E3229">
        <v>2019</v>
      </c>
      <c r="F3229" t="s">
        <v>126</v>
      </c>
      <c r="G3229" t="s">
        <v>130</v>
      </c>
      <c r="H3229" t="s">
        <v>48</v>
      </c>
      <c r="I3229" t="s">
        <v>18</v>
      </c>
      <c r="J3229" t="s">
        <v>10</v>
      </c>
      <c r="K3229" t="s">
        <v>43</v>
      </c>
      <c r="L3229">
        <v>1</v>
      </c>
      <c r="M3229">
        <v>1006</v>
      </c>
      <c r="O3229" t="s">
        <v>28</v>
      </c>
      <c r="R3229" t="s">
        <v>44</v>
      </c>
      <c r="S3229" s="49" t="str">
        <f t="shared" si="401"/>
        <v>Card</v>
      </c>
      <c r="T3229" s="3">
        <v>0.03</v>
      </c>
      <c r="U3229" s="2">
        <v>7.6229999999999993</v>
      </c>
      <c r="V3229" s="2">
        <v>1.46</v>
      </c>
      <c r="W3229" s="54">
        <f>_xlfn.XLOOKUP(M3229,Market!A:A,Market!F:F,0)</f>
        <v>8.8999999999999996E-2</v>
      </c>
      <c r="X3229" s="55">
        <f t="shared" si="402"/>
        <v>0.22868999999999998</v>
      </c>
      <c r="Y3229" s="55">
        <f t="shared" si="403"/>
        <v>6.1629999999999994</v>
      </c>
      <c r="Z3229" s="54">
        <f t="shared" si="404"/>
        <v>0.80847435392889933</v>
      </c>
      <c r="AA3229" s="49" t="str">
        <f t="shared" ca="1" si="405"/>
        <v>N</v>
      </c>
      <c r="AB3229" s="49">
        <f t="shared" ca="1" si="406"/>
        <v>5</v>
      </c>
      <c r="AC3229" s="49" t="str">
        <f t="shared" ca="1" si="407"/>
        <v>N</v>
      </c>
    </row>
    <row r="3230" spans="1:29" x14ac:dyDescent="0.25">
      <c r="A3230">
        <v>1527</v>
      </c>
      <c r="B3230" s="9">
        <v>43582</v>
      </c>
      <c r="C3230" s="50" t="str">
        <f t="shared" si="400"/>
        <v>N</v>
      </c>
      <c r="D3230" s="52">
        <f>_xlfn.XLOOKUP(B3230,Cal_Date!B:B,Cal_Date!A:A,0)</f>
        <v>4</v>
      </c>
      <c r="E3230">
        <v>2019</v>
      </c>
      <c r="F3230" t="s">
        <v>126</v>
      </c>
      <c r="G3230" t="s">
        <v>130</v>
      </c>
      <c r="H3230" t="s">
        <v>48</v>
      </c>
      <c r="I3230" t="s">
        <v>18</v>
      </c>
      <c r="J3230" t="s">
        <v>10</v>
      </c>
      <c r="K3230" t="s">
        <v>43</v>
      </c>
      <c r="L3230">
        <v>2</v>
      </c>
      <c r="M3230">
        <v>1000</v>
      </c>
      <c r="O3230" t="s">
        <v>25</v>
      </c>
      <c r="R3230" t="s">
        <v>44</v>
      </c>
      <c r="S3230" s="49" t="str">
        <f t="shared" si="401"/>
        <v>Card</v>
      </c>
      <c r="T3230" s="3">
        <v>0.03</v>
      </c>
      <c r="U3230" s="2">
        <v>15.120000000000001</v>
      </c>
      <c r="V3230" s="2">
        <v>2.92</v>
      </c>
      <c r="W3230" s="54">
        <f>_xlfn.XLOOKUP(M3230,Market!A:A,Market!F:F,0)</f>
        <v>0.08</v>
      </c>
      <c r="X3230" s="55">
        <f t="shared" si="402"/>
        <v>0.4536</v>
      </c>
      <c r="Y3230" s="55">
        <f t="shared" si="403"/>
        <v>12.200000000000001</v>
      </c>
      <c r="Z3230" s="54">
        <f t="shared" si="404"/>
        <v>0.80687830687830686</v>
      </c>
      <c r="AA3230" s="49" t="str">
        <f t="shared" ca="1" si="405"/>
        <v>N</v>
      </c>
      <c r="AB3230" s="49">
        <f t="shared" ca="1" si="406"/>
        <v>5</v>
      </c>
      <c r="AC3230" s="49" t="str">
        <f t="shared" ca="1" si="407"/>
        <v>N</v>
      </c>
    </row>
    <row r="3231" spans="1:29" x14ac:dyDescent="0.25">
      <c r="A3231">
        <v>1528</v>
      </c>
      <c r="B3231" s="9">
        <v>43582</v>
      </c>
      <c r="C3231" s="50" t="str">
        <f t="shared" si="400"/>
        <v>N</v>
      </c>
      <c r="D3231" s="52">
        <f>_xlfn.XLOOKUP(B3231,Cal_Date!B:B,Cal_Date!A:A,0)</f>
        <v>4</v>
      </c>
      <c r="E3231">
        <v>2019</v>
      </c>
      <c r="F3231" t="s">
        <v>126</v>
      </c>
      <c r="G3231" t="s">
        <v>130</v>
      </c>
      <c r="H3231" t="s">
        <v>11</v>
      </c>
      <c r="I3231" t="s">
        <v>13</v>
      </c>
      <c r="J3231" t="s">
        <v>15</v>
      </c>
      <c r="K3231" t="s">
        <v>42</v>
      </c>
      <c r="L3231">
        <v>1</v>
      </c>
      <c r="M3231">
        <v>1001</v>
      </c>
      <c r="O3231" t="s">
        <v>25</v>
      </c>
      <c r="R3231" t="s">
        <v>44</v>
      </c>
      <c r="S3231" s="49" t="str">
        <f t="shared" si="401"/>
        <v>Card</v>
      </c>
      <c r="T3231" s="3">
        <v>0.03</v>
      </c>
      <c r="U3231" s="2">
        <v>2.6500000000000004</v>
      </c>
      <c r="V3231" s="2">
        <v>1.42</v>
      </c>
      <c r="W3231" s="54">
        <f>_xlfn.XLOOKUP(M3231,Market!A:A,Market!F:F,0)</f>
        <v>0.06</v>
      </c>
      <c r="X3231" s="55">
        <f t="shared" si="402"/>
        <v>7.9500000000000001E-2</v>
      </c>
      <c r="Y3231" s="55">
        <f t="shared" si="403"/>
        <v>1.2300000000000004</v>
      </c>
      <c r="Z3231" s="54">
        <f t="shared" si="404"/>
        <v>0.46415094339622653</v>
      </c>
      <c r="AA3231" s="49" t="str">
        <f t="shared" ca="1" si="405"/>
        <v>N</v>
      </c>
      <c r="AB3231" s="49">
        <f t="shared" ca="1" si="406"/>
        <v>5</v>
      </c>
      <c r="AC3231" s="49" t="str">
        <f t="shared" ca="1" si="407"/>
        <v>N</v>
      </c>
    </row>
    <row r="3232" spans="1:29" x14ac:dyDescent="0.25">
      <c r="A3232">
        <v>1529</v>
      </c>
      <c r="B3232" s="9">
        <v>43582</v>
      </c>
      <c r="C3232" s="50" t="str">
        <f t="shared" si="400"/>
        <v>N</v>
      </c>
      <c r="D3232" s="52">
        <f>_xlfn.XLOOKUP(B3232,Cal_Date!B:B,Cal_Date!A:A,0)</f>
        <v>4</v>
      </c>
      <c r="E3232">
        <v>2019</v>
      </c>
      <c r="F3232" t="s">
        <v>126</v>
      </c>
      <c r="G3232" t="s">
        <v>130</v>
      </c>
      <c r="H3232" t="s">
        <v>14</v>
      </c>
      <c r="I3232" t="s">
        <v>18</v>
      </c>
      <c r="J3232" t="s">
        <v>15</v>
      </c>
      <c r="K3232" t="s">
        <v>43</v>
      </c>
      <c r="L3232">
        <v>2</v>
      </c>
      <c r="M3232">
        <v>1008</v>
      </c>
      <c r="O3232" t="s">
        <v>28</v>
      </c>
      <c r="R3232" t="s">
        <v>44</v>
      </c>
      <c r="S3232" s="49" t="str">
        <f t="shared" si="401"/>
        <v>Card</v>
      </c>
      <c r="T3232" s="3">
        <v>0.03</v>
      </c>
      <c r="U3232" s="2">
        <v>15.245999999999999</v>
      </c>
      <c r="V3232" s="2">
        <v>4.4400000000000004</v>
      </c>
      <c r="W3232" s="54">
        <f>_xlfn.XLOOKUP(M3232,Market!A:A,Market!F:F,0)</f>
        <v>8.8999999999999996E-2</v>
      </c>
      <c r="X3232" s="55">
        <f t="shared" si="402"/>
        <v>0.45737999999999995</v>
      </c>
      <c r="Y3232" s="55">
        <f t="shared" si="403"/>
        <v>10.805999999999997</v>
      </c>
      <c r="Z3232" s="54">
        <f t="shared" si="404"/>
        <v>0.7087760724124359</v>
      </c>
      <c r="AA3232" s="49" t="str">
        <f t="shared" ca="1" si="405"/>
        <v>N</v>
      </c>
      <c r="AB3232" s="49">
        <f t="shared" ca="1" si="406"/>
        <v>5</v>
      </c>
      <c r="AC3232" s="49" t="str">
        <f t="shared" ca="1" si="407"/>
        <v>N</v>
      </c>
    </row>
    <row r="3233" spans="1:29" x14ac:dyDescent="0.25">
      <c r="A3233">
        <v>1530</v>
      </c>
      <c r="B3233" s="9">
        <v>43582</v>
      </c>
      <c r="C3233" s="50" t="str">
        <f t="shared" si="400"/>
        <v>N</v>
      </c>
      <c r="D3233" s="52">
        <f>_xlfn.XLOOKUP(B3233,Cal_Date!B:B,Cal_Date!A:A,0)</f>
        <v>4</v>
      </c>
      <c r="E3233">
        <v>2019</v>
      </c>
      <c r="F3233" t="s">
        <v>126</v>
      </c>
      <c r="G3233" t="s">
        <v>130</v>
      </c>
      <c r="H3233" t="s">
        <v>11</v>
      </c>
      <c r="I3233" t="s">
        <v>11</v>
      </c>
      <c r="J3233" t="s">
        <v>15</v>
      </c>
      <c r="K3233" t="s">
        <v>42</v>
      </c>
      <c r="L3233">
        <v>1</v>
      </c>
      <c r="M3233">
        <v>1001</v>
      </c>
      <c r="O3233" t="s">
        <v>25</v>
      </c>
      <c r="R3233" t="s">
        <v>44</v>
      </c>
      <c r="S3233" s="49" t="str">
        <f t="shared" si="401"/>
        <v>Card</v>
      </c>
      <c r="T3233" s="3">
        <v>0.03</v>
      </c>
      <c r="U3233" s="2">
        <v>2.6500000000000004</v>
      </c>
      <c r="V3233" s="2">
        <v>0.87</v>
      </c>
      <c r="W3233" s="54">
        <f>_xlfn.XLOOKUP(M3233,Market!A:A,Market!F:F,0)</f>
        <v>0.06</v>
      </c>
      <c r="X3233" s="55">
        <f t="shared" si="402"/>
        <v>7.9500000000000001E-2</v>
      </c>
      <c r="Y3233" s="55">
        <f t="shared" si="403"/>
        <v>1.7800000000000002</v>
      </c>
      <c r="Z3233" s="54">
        <f t="shared" si="404"/>
        <v>0.67169811320754713</v>
      </c>
      <c r="AA3233" s="49" t="str">
        <f t="shared" ca="1" si="405"/>
        <v>N</v>
      </c>
      <c r="AB3233" s="49">
        <f t="shared" ca="1" si="406"/>
        <v>5</v>
      </c>
      <c r="AC3233" s="49" t="str">
        <f t="shared" ca="1" si="407"/>
        <v>N</v>
      </c>
    </row>
    <row r="3234" spans="1:29" x14ac:dyDescent="0.25">
      <c r="A3234">
        <v>1531</v>
      </c>
      <c r="B3234" s="9">
        <v>43582</v>
      </c>
      <c r="C3234" s="50" t="str">
        <f t="shared" si="400"/>
        <v>N</v>
      </c>
      <c r="D3234" s="52">
        <f>_xlfn.XLOOKUP(B3234,Cal_Date!B:B,Cal_Date!A:A,0)</f>
        <v>4</v>
      </c>
      <c r="E3234">
        <v>2019</v>
      </c>
      <c r="F3234" t="s">
        <v>126</v>
      </c>
      <c r="G3234" t="s">
        <v>130</v>
      </c>
      <c r="H3234" t="s">
        <v>48</v>
      </c>
      <c r="I3234" t="s">
        <v>18</v>
      </c>
      <c r="J3234" t="s">
        <v>10</v>
      </c>
      <c r="K3234" t="s">
        <v>43</v>
      </c>
      <c r="L3234">
        <v>2</v>
      </c>
      <c r="M3234">
        <v>1001</v>
      </c>
      <c r="O3234" t="s">
        <v>25</v>
      </c>
      <c r="R3234" t="s">
        <v>44</v>
      </c>
      <c r="S3234" s="49" t="str">
        <f t="shared" si="401"/>
        <v>Card</v>
      </c>
      <c r="T3234" s="3">
        <v>0.03</v>
      </c>
      <c r="U3234" s="2">
        <v>14.84</v>
      </c>
      <c r="V3234" s="2">
        <v>2.92</v>
      </c>
      <c r="W3234" s="54">
        <f>_xlfn.XLOOKUP(M3234,Market!A:A,Market!F:F,0)</f>
        <v>0.06</v>
      </c>
      <c r="X3234" s="55">
        <f t="shared" si="402"/>
        <v>0.44519999999999998</v>
      </c>
      <c r="Y3234" s="55">
        <f t="shared" si="403"/>
        <v>11.92</v>
      </c>
      <c r="Z3234" s="54">
        <f t="shared" si="404"/>
        <v>0.80323450134770891</v>
      </c>
      <c r="AA3234" s="49" t="str">
        <f t="shared" ca="1" si="405"/>
        <v>N</v>
      </c>
      <c r="AB3234" s="49">
        <f t="shared" ca="1" si="406"/>
        <v>5</v>
      </c>
      <c r="AC3234" s="49" t="str">
        <f t="shared" ca="1" si="407"/>
        <v>N</v>
      </c>
    </row>
    <row r="3235" spans="1:29" x14ac:dyDescent="0.25">
      <c r="A3235">
        <v>1532</v>
      </c>
      <c r="B3235" s="9">
        <v>43582</v>
      </c>
      <c r="C3235" s="50" t="str">
        <f t="shared" si="400"/>
        <v>N</v>
      </c>
      <c r="D3235" s="52">
        <f>_xlfn.XLOOKUP(B3235,Cal_Date!B:B,Cal_Date!A:A,0)</f>
        <v>4</v>
      </c>
      <c r="E3235">
        <v>2019</v>
      </c>
      <c r="F3235" t="s">
        <v>126</v>
      </c>
      <c r="G3235" t="s">
        <v>130</v>
      </c>
      <c r="H3235" t="s">
        <v>11</v>
      </c>
      <c r="I3235" t="s">
        <v>11</v>
      </c>
      <c r="J3235" t="s">
        <v>15</v>
      </c>
      <c r="K3235" t="s">
        <v>42</v>
      </c>
      <c r="L3235">
        <v>1</v>
      </c>
      <c r="M3235">
        <v>1001</v>
      </c>
      <c r="O3235" t="s">
        <v>25</v>
      </c>
      <c r="R3235" t="s">
        <v>44</v>
      </c>
      <c r="S3235" s="49" t="str">
        <f t="shared" si="401"/>
        <v>Card</v>
      </c>
      <c r="T3235" s="3">
        <v>0.03</v>
      </c>
      <c r="U3235" s="2">
        <v>2.6500000000000004</v>
      </c>
      <c r="V3235" s="2">
        <v>0.87</v>
      </c>
      <c r="W3235" s="54">
        <f>_xlfn.XLOOKUP(M3235,Market!A:A,Market!F:F,0)</f>
        <v>0.06</v>
      </c>
      <c r="X3235" s="55">
        <f t="shared" si="402"/>
        <v>7.9500000000000001E-2</v>
      </c>
      <c r="Y3235" s="55">
        <f t="shared" si="403"/>
        <v>1.7800000000000002</v>
      </c>
      <c r="Z3235" s="54">
        <f t="shared" si="404"/>
        <v>0.67169811320754713</v>
      </c>
      <c r="AA3235" s="49" t="str">
        <f t="shared" ca="1" si="405"/>
        <v>N</v>
      </c>
      <c r="AB3235" s="49">
        <f t="shared" ca="1" si="406"/>
        <v>5</v>
      </c>
      <c r="AC3235" s="49" t="str">
        <f t="shared" ca="1" si="407"/>
        <v>N</v>
      </c>
    </row>
    <row r="3236" spans="1:29" x14ac:dyDescent="0.25">
      <c r="A3236">
        <v>1533</v>
      </c>
      <c r="B3236" s="9">
        <v>43582</v>
      </c>
      <c r="C3236" s="50" t="str">
        <f t="shared" si="400"/>
        <v>N</v>
      </c>
      <c r="D3236" s="52">
        <f>_xlfn.XLOOKUP(B3236,Cal_Date!B:B,Cal_Date!A:A,0)</f>
        <v>4</v>
      </c>
      <c r="E3236">
        <v>2019</v>
      </c>
      <c r="F3236" t="s">
        <v>126</v>
      </c>
      <c r="G3236" t="s">
        <v>130</v>
      </c>
      <c r="H3236" t="s">
        <v>14</v>
      </c>
      <c r="I3236" t="s">
        <v>18</v>
      </c>
      <c r="J3236" t="s">
        <v>15</v>
      </c>
      <c r="K3236" t="s">
        <v>43</v>
      </c>
      <c r="L3236">
        <v>1</v>
      </c>
      <c r="M3236">
        <v>1002</v>
      </c>
      <c r="O3236" t="s">
        <v>28</v>
      </c>
      <c r="R3236" t="s">
        <v>44</v>
      </c>
      <c r="S3236" s="49" t="str">
        <f t="shared" si="401"/>
        <v>Card</v>
      </c>
      <c r="T3236" s="3">
        <v>0.03</v>
      </c>
      <c r="U3236" s="2">
        <v>6.8900000000000006</v>
      </c>
      <c r="V3236" s="2">
        <v>2.1</v>
      </c>
      <c r="W3236" s="54">
        <f>_xlfn.XLOOKUP(M3236,Market!A:A,Market!F:F,0)</f>
        <v>0.06</v>
      </c>
      <c r="X3236" s="55">
        <f t="shared" si="402"/>
        <v>0.20670000000000002</v>
      </c>
      <c r="Y3236" s="55">
        <f t="shared" si="403"/>
        <v>4.7900000000000009</v>
      </c>
      <c r="Z3236" s="54">
        <f t="shared" si="404"/>
        <v>0.69521044992743108</v>
      </c>
      <c r="AA3236" s="49" t="str">
        <f t="shared" ca="1" si="405"/>
        <v>N</v>
      </c>
      <c r="AB3236" s="49">
        <f t="shared" ca="1" si="406"/>
        <v>5</v>
      </c>
      <c r="AC3236" s="49" t="str">
        <f t="shared" ca="1" si="407"/>
        <v>N</v>
      </c>
    </row>
    <row r="3237" spans="1:29" x14ac:dyDescent="0.25">
      <c r="A3237">
        <v>1534</v>
      </c>
      <c r="B3237" s="9">
        <v>43582</v>
      </c>
      <c r="C3237" s="50" t="str">
        <f t="shared" si="400"/>
        <v>N</v>
      </c>
      <c r="D3237" s="52">
        <f>_xlfn.XLOOKUP(B3237,Cal_Date!B:B,Cal_Date!A:A,0)</f>
        <v>4</v>
      </c>
      <c r="E3237">
        <v>2019</v>
      </c>
      <c r="F3237" t="s">
        <v>126</v>
      </c>
      <c r="G3237" t="s">
        <v>130</v>
      </c>
      <c r="H3237" t="s">
        <v>48</v>
      </c>
      <c r="I3237" t="s">
        <v>18</v>
      </c>
      <c r="J3237" t="s">
        <v>10</v>
      </c>
      <c r="K3237" t="s">
        <v>43</v>
      </c>
      <c r="L3237">
        <v>1</v>
      </c>
      <c r="M3237">
        <v>1003</v>
      </c>
      <c r="O3237" t="s">
        <v>25</v>
      </c>
      <c r="R3237" t="s">
        <v>44</v>
      </c>
      <c r="S3237" s="49" t="str">
        <f t="shared" si="401"/>
        <v>Card</v>
      </c>
      <c r="T3237" s="3">
        <v>0.03</v>
      </c>
      <c r="U3237" s="2">
        <v>7.42</v>
      </c>
      <c r="V3237" s="2">
        <v>1.46</v>
      </c>
      <c r="W3237" s="54">
        <f>_xlfn.XLOOKUP(M3237,Market!A:A,Market!F:F,0)</f>
        <v>0.06</v>
      </c>
      <c r="X3237" s="55">
        <f t="shared" si="402"/>
        <v>0.22259999999999999</v>
      </c>
      <c r="Y3237" s="55">
        <f t="shared" si="403"/>
        <v>5.96</v>
      </c>
      <c r="Z3237" s="54">
        <f t="shared" si="404"/>
        <v>0.80323450134770891</v>
      </c>
      <c r="AA3237" s="49" t="str">
        <f t="shared" ca="1" si="405"/>
        <v>N</v>
      </c>
      <c r="AB3237" s="49">
        <f t="shared" ca="1" si="406"/>
        <v>5</v>
      </c>
      <c r="AC3237" s="49" t="str">
        <f t="shared" ca="1" si="407"/>
        <v>N</v>
      </c>
    </row>
    <row r="3238" spans="1:29" x14ac:dyDescent="0.25">
      <c r="A3238">
        <v>1535</v>
      </c>
      <c r="B3238" s="9">
        <v>43582</v>
      </c>
      <c r="C3238" s="50" t="str">
        <f t="shared" si="400"/>
        <v>N</v>
      </c>
      <c r="D3238" s="52">
        <f>_xlfn.XLOOKUP(B3238,Cal_Date!B:B,Cal_Date!A:A,0)</f>
        <v>4</v>
      </c>
      <c r="E3238">
        <v>2019</v>
      </c>
      <c r="F3238" t="s">
        <v>126</v>
      </c>
      <c r="G3238" t="s">
        <v>130</v>
      </c>
      <c r="H3238" t="s">
        <v>11</v>
      </c>
      <c r="I3238" t="s">
        <v>11</v>
      </c>
      <c r="J3238" t="s">
        <v>15</v>
      </c>
      <c r="K3238" t="s">
        <v>42</v>
      </c>
      <c r="L3238">
        <v>1</v>
      </c>
      <c r="M3238">
        <v>1003</v>
      </c>
      <c r="O3238" t="s">
        <v>25</v>
      </c>
      <c r="R3238" t="s">
        <v>44</v>
      </c>
      <c r="S3238" s="49" t="str">
        <f t="shared" si="401"/>
        <v>Card</v>
      </c>
      <c r="T3238" s="3">
        <v>0.03</v>
      </c>
      <c r="U3238" s="2">
        <v>2.6500000000000004</v>
      </c>
      <c r="V3238" s="2">
        <v>0.87</v>
      </c>
      <c r="W3238" s="54">
        <f>_xlfn.XLOOKUP(M3238,Market!A:A,Market!F:F,0)</f>
        <v>0.06</v>
      </c>
      <c r="X3238" s="55">
        <f t="shared" si="402"/>
        <v>7.9500000000000001E-2</v>
      </c>
      <c r="Y3238" s="55">
        <f t="shared" si="403"/>
        <v>1.7800000000000002</v>
      </c>
      <c r="Z3238" s="54">
        <f t="shared" si="404"/>
        <v>0.67169811320754713</v>
      </c>
      <c r="AA3238" s="49" t="str">
        <f t="shared" ca="1" si="405"/>
        <v>N</v>
      </c>
      <c r="AB3238" s="49">
        <f t="shared" ca="1" si="406"/>
        <v>5</v>
      </c>
      <c r="AC3238" s="49" t="str">
        <f t="shared" ca="1" si="407"/>
        <v>N</v>
      </c>
    </row>
    <row r="3239" spans="1:29" x14ac:dyDescent="0.25">
      <c r="A3239">
        <v>1536</v>
      </c>
      <c r="B3239" s="9">
        <v>43582</v>
      </c>
      <c r="C3239" s="50" t="str">
        <f t="shared" si="400"/>
        <v>N</v>
      </c>
      <c r="D3239" s="52">
        <f>_xlfn.XLOOKUP(B3239,Cal_Date!B:B,Cal_Date!A:A,0)</f>
        <v>4</v>
      </c>
      <c r="E3239">
        <v>2019</v>
      </c>
      <c r="F3239" t="s">
        <v>126</v>
      </c>
      <c r="G3239" t="s">
        <v>130</v>
      </c>
      <c r="H3239" t="s">
        <v>48</v>
      </c>
      <c r="I3239" t="s">
        <v>18</v>
      </c>
      <c r="J3239" t="s">
        <v>10</v>
      </c>
      <c r="K3239" t="s">
        <v>43</v>
      </c>
      <c r="L3239">
        <v>2</v>
      </c>
      <c r="M3239">
        <v>1003</v>
      </c>
      <c r="O3239" t="s">
        <v>25</v>
      </c>
      <c r="R3239" t="s">
        <v>44</v>
      </c>
      <c r="S3239" s="49" t="str">
        <f t="shared" si="401"/>
        <v>Card</v>
      </c>
      <c r="T3239" s="3">
        <v>0.03</v>
      </c>
      <c r="U3239" s="2">
        <v>14.84</v>
      </c>
      <c r="V3239" s="2">
        <v>2.92</v>
      </c>
      <c r="W3239" s="54">
        <f>_xlfn.XLOOKUP(M3239,Market!A:A,Market!F:F,0)</f>
        <v>0.06</v>
      </c>
      <c r="X3239" s="55">
        <f t="shared" si="402"/>
        <v>0.44519999999999998</v>
      </c>
      <c r="Y3239" s="55">
        <f t="shared" si="403"/>
        <v>11.92</v>
      </c>
      <c r="Z3239" s="54">
        <f t="shared" si="404"/>
        <v>0.80323450134770891</v>
      </c>
      <c r="AA3239" s="49" t="str">
        <f t="shared" ca="1" si="405"/>
        <v>N</v>
      </c>
      <c r="AB3239" s="49">
        <f t="shared" ca="1" si="406"/>
        <v>5</v>
      </c>
      <c r="AC3239" s="49" t="str">
        <f t="shared" ca="1" si="407"/>
        <v>N</v>
      </c>
    </row>
    <row r="3240" spans="1:29" x14ac:dyDescent="0.25">
      <c r="A3240">
        <v>1537</v>
      </c>
      <c r="B3240" s="9">
        <v>43582</v>
      </c>
      <c r="C3240" s="50" t="str">
        <f t="shared" si="400"/>
        <v>N</v>
      </c>
      <c r="D3240" s="52">
        <f>_xlfn.XLOOKUP(B3240,Cal_Date!B:B,Cal_Date!A:A,0)</f>
        <v>4</v>
      </c>
      <c r="E3240">
        <v>2019</v>
      </c>
      <c r="F3240" t="s">
        <v>126</v>
      </c>
      <c r="G3240" t="s">
        <v>130</v>
      </c>
      <c r="H3240" t="s">
        <v>11</v>
      </c>
      <c r="I3240" t="s">
        <v>11</v>
      </c>
      <c r="J3240" t="s">
        <v>15</v>
      </c>
      <c r="K3240" t="s">
        <v>42</v>
      </c>
      <c r="L3240">
        <v>1</v>
      </c>
      <c r="M3240">
        <v>1004</v>
      </c>
      <c r="O3240" t="s">
        <v>28</v>
      </c>
      <c r="R3240" t="s">
        <v>44</v>
      </c>
      <c r="S3240" s="49" t="str">
        <f t="shared" si="401"/>
        <v>Card</v>
      </c>
      <c r="T3240" s="3">
        <v>0.03</v>
      </c>
      <c r="U3240" s="2">
        <v>2.6500000000000004</v>
      </c>
      <c r="V3240" s="2">
        <v>0.87</v>
      </c>
      <c r="W3240" s="54">
        <f>_xlfn.XLOOKUP(M3240,Market!A:A,Market!F:F,0)</f>
        <v>0.06</v>
      </c>
      <c r="X3240" s="55">
        <f t="shared" si="402"/>
        <v>7.9500000000000001E-2</v>
      </c>
      <c r="Y3240" s="55">
        <f t="shared" si="403"/>
        <v>1.7800000000000002</v>
      </c>
      <c r="Z3240" s="54">
        <f t="shared" si="404"/>
        <v>0.67169811320754713</v>
      </c>
      <c r="AA3240" s="49" t="str">
        <f t="shared" ca="1" si="405"/>
        <v>N</v>
      </c>
      <c r="AB3240" s="49">
        <f t="shared" ca="1" si="406"/>
        <v>5</v>
      </c>
      <c r="AC3240" s="49" t="str">
        <f t="shared" ca="1" si="407"/>
        <v>N</v>
      </c>
    </row>
    <row r="3241" spans="1:29" x14ac:dyDescent="0.25">
      <c r="A3241">
        <v>1538</v>
      </c>
      <c r="B3241" s="9">
        <v>43582</v>
      </c>
      <c r="C3241" s="50" t="str">
        <f t="shared" si="400"/>
        <v>N</v>
      </c>
      <c r="D3241" s="52">
        <f>_xlfn.XLOOKUP(B3241,Cal_Date!B:B,Cal_Date!A:A,0)</f>
        <v>4</v>
      </c>
      <c r="E3241">
        <v>2019</v>
      </c>
      <c r="F3241" t="s">
        <v>126</v>
      </c>
      <c r="G3241" t="s">
        <v>130</v>
      </c>
      <c r="H3241" t="s">
        <v>11</v>
      </c>
      <c r="I3241" t="s">
        <v>11</v>
      </c>
      <c r="J3241" t="s">
        <v>15</v>
      </c>
      <c r="K3241" t="s">
        <v>42</v>
      </c>
      <c r="L3241">
        <v>1</v>
      </c>
      <c r="M3241">
        <v>1005</v>
      </c>
      <c r="O3241" t="s">
        <v>25</v>
      </c>
      <c r="R3241" t="s">
        <v>47</v>
      </c>
      <c r="S3241" s="49" t="str">
        <f t="shared" si="401"/>
        <v>Card</v>
      </c>
      <c r="T3241" s="3">
        <v>3.5000000000000003E-2</v>
      </c>
      <c r="U3241" s="2">
        <v>2.7225000000000001</v>
      </c>
      <c r="V3241" s="2">
        <v>0.87</v>
      </c>
      <c r="W3241" s="54">
        <f>_xlfn.XLOOKUP(M3241,Market!A:A,Market!F:F,0)</f>
        <v>8.8999999999999996E-2</v>
      </c>
      <c r="X3241" s="55">
        <f t="shared" si="402"/>
        <v>9.5287500000000011E-2</v>
      </c>
      <c r="Y3241" s="55">
        <f t="shared" si="403"/>
        <v>1.8525</v>
      </c>
      <c r="Z3241" s="54">
        <f t="shared" si="404"/>
        <v>0.68044077134986225</v>
      </c>
      <c r="AA3241" s="49" t="str">
        <f t="shared" ca="1" si="405"/>
        <v>N</v>
      </c>
      <c r="AB3241" s="49">
        <f t="shared" ca="1" si="406"/>
        <v>5</v>
      </c>
      <c r="AC3241" s="49" t="str">
        <f t="shared" ca="1" si="407"/>
        <v>N</v>
      </c>
    </row>
    <row r="3242" spans="1:29" x14ac:dyDescent="0.25">
      <c r="A3242">
        <v>1539</v>
      </c>
      <c r="B3242" s="9">
        <v>43582</v>
      </c>
      <c r="C3242" s="50" t="str">
        <f t="shared" si="400"/>
        <v>N</v>
      </c>
      <c r="D3242" s="52">
        <f>_xlfn.XLOOKUP(B3242,Cal_Date!B:B,Cal_Date!A:A,0)</f>
        <v>4</v>
      </c>
      <c r="E3242">
        <v>2019</v>
      </c>
      <c r="F3242" t="s">
        <v>126</v>
      </c>
      <c r="G3242" t="s">
        <v>130</v>
      </c>
      <c r="H3242" t="s">
        <v>14</v>
      </c>
      <c r="I3242" t="s">
        <v>18</v>
      </c>
      <c r="J3242" t="s">
        <v>15</v>
      </c>
      <c r="K3242" t="s">
        <v>43</v>
      </c>
      <c r="L3242">
        <v>1</v>
      </c>
      <c r="M3242">
        <v>1005</v>
      </c>
      <c r="O3242" t="s">
        <v>25</v>
      </c>
      <c r="R3242" t="s">
        <v>44</v>
      </c>
      <c r="S3242" s="49" t="str">
        <f t="shared" si="401"/>
        <v>Card</v>
      </c>
      <c r="T3242" s="3">
        <v>0.03</v>
      </c>
      <c r="U3242" s="2">
        <v>7.0785</v>
      </c>
      <c r="V3242" s="2">
        <v>2.1</v>
      </c>
      <c r="W3242" s="54">
        <f>_xlfn.XLOOKUP(M3242,Market!A:A,Market!F:F,0)</f>
        <v>8.8999999999999996E-2</v>
      </c>
      <c r="X3242" s="55">
        <f t="shared" si="402"/>
        <v>0.21235499999999999</v>
      </c>
      <c r="Y3242" s="55">
        <f t="shared" si="403"/>
        <v>4.9785000000000004</v>
      </c>
      <c r="Z3242" s="54">
        <f t="shared" si="404"/>
        <v>0.70332697605424888</v>
      </c>
      <c r="AA3242" s="49" t="str">
        <f t="shared" ca="1" si="405"/>
        <v>N</v>
      </c>
      <c r="AB3242" s="49">
        <f t="shared" ca="1" si="406"/>
        <v>5</v>
      </c>
      <c r="AC3242" s="49" t="str">
        <f t="shared" ca="1" si="407"/>
        <v>N</v>
      </c>
    </row>
    <row r="3243" spans="1:29" x14ac:dyDescent="0.25">
      <c r="A3243">
        <v>1540</v>
      </c>
      <c r="B3243" s="9">
        <v>43582</v>
      </c>
      <c r="C3243" s="50" t="str">
        <f t="shared" si="400"/>
        <v>N</v>
      </c>
      <c r="D3243" s="52">
        <f>_xlfn.XLOOKUP(B3243,Cal_Date!B:B,Cal_Date!A:A,0)</f>
        <v>4</v>
      </c>
      <c r="E3243">
        <v>2019</v>
      </c>
      <c r="F3243" t="s">
        <v>126</v>
      </c>
      <c r="G3243" t="s">
        <v>130</v>
      </c>
      <c r="H3243" t="s">
        <v>11</v>
      </c>
      <c r="I3243" t="s">
        <v>13</v>
      </c>
      <c r="J3243" t="s">
        <v>15</v>
      </c>
      <c r="K3243" t="s">
        <v>42</v>
      </c>
      <c r="L3243">
        <v>1</v>
      </c>
      <c r="M3243">
        <v>1003</v>
      </c>
      <c r="O3243" t="s">
        <v>25</v>
      </c>
      <c r="R3243" t="s">
        <v>44</v>
      </c>
      <c r="S3243" s="49" t="str">
        <f t="shared" si="401"/>
        <v>Card</v>
      </c>
      <c r="T3243" s="3">
        <v>0.03</v>
      </c>
      <c r="U3243" s="2">
        <v>2.6500000000000004</v>
      </c>
      <c r="V3243" s="2">
        <v>1.42</v>
      </c>
      <c r="W3243" s="54">
        <f>_xlfn.XLOOKUP(M3243,Market!A:A,Market!F:F,0)</f>
        <v>0.06</v>
      </c>
      <c r="X3243" s="55">
        <f t="shared" si="402"/>
        <v>7.9500000000000001E-2</v>
      </c>
      <c r="Y3243" s="55">
        <f t="shared" si="403"/>
        <v>1.2300000000000004</v>
      </c>
      <c r="Z3243" s="54">
        <f t="shared" si="404"/>
        <v>0.46415094339622653</v>
      </c>
      <c r="AA3243" s="49" t="str">
        <f t="shared" ca="1" si="405"/>
        <v>N</v>
      </c>
      <c r="AB3243" s="49">
        <f t="shared" ca="1" si="406"/>
        <v>5</v>
      </c>
      <c r="AC3243" s="49" t="str">
        <f t="shared" ca="1" si="407"/>
        <v>N</v>
      </c>
    </row>
    <row r="3244" spans="1:29" x14ac:dyDescent="0.25">
      <c r="A3244">
        <v>1541</v>
      </c>
      <c r="B3244" s="9">
        <v>43582</v>
      </c>
      <c r="C3244" s="50" t="str">
        <f t="shared" si="400"/>
        <v>N</v>
      </c>
      <c r="D3244" s="52">
        <f>_xlfn.XLOOKUP(B3244,Cal_Date!B:B,Cal_Date!A:A,0)</f>
        <v>4</v>
      </c>
      <c r="E3244">
        <v>2019</v>
      </c>
      <c r="F3244" t="s">
        <v>126</v>
      </c>
      <c r="G3244" t="s">
        <v>130</v>
      </c>
      <c r="H3244" t="s">
        <v>11</v>
      </c>
      <c r="I3244" t="s">
        <v>11</v>
      </c>
      <c r="J3244" t="s">
        <v>15</v>
      </c>
      <c r="K3244" t="s">
        <v>42</v>
      </c>
      <c r="L3244">
        <v>1</v>
      </c>
      <c r="M3244">
        <v>1007</v>
      </c>
      <c r="O3244" t="s">
        <v>28</v>
      </c>
      <c r="R3244" t="s">
        <v>44</v>
      </c>
      <c r="S3244" s="49" t="str">
        <f t="shared" si="401"/>
        <v>Card</v>
      </c>
      <c r="T3244" s="3">
        <v>0.03</v>
      </c>
      <c r="U3244" s="2">
        <v>3.2669999999999999</v>
      </c>
      <c r="V3244" s="2">
        <v>0.99</v>
      </c>
      <c r="W3244" s="54">
        <f>_xlfn.XLOOKUP(M3244,Market!A:A,Market!F:F,0)</f>
        <v>8.8999999999999996E-2</v>
      </c>
      <c r="X3244" s="55">
        <f t="shared" si="402"/>
        <v>9.801E-2</v>
      </c>
      <c r="Y3244" s="55">
        <f t="shared" si="403"/>
        <v>2.2770000000000001</v>
      </c>
      <c r="Z3244" s="54">
        <f t="shared" si="404"/>
        <v>0.69696969696969702</v>
      </c>
      <c r="AA3244" s="49" t="str">
        <f t="shared" ca="1" si="405"/>
        <v>N</v>
      </c>
      <c r="AB3244" s="49">
        <f t="shared" ca="1" si="406"/>
        <v>5</v>
      </c>
      <c r="AC3244" s="49" t="str">
        <f t="shared" ca="1" si="407"/>
        <v>N</v>
      </c>
    </row>
    <row r="3245" spans="1:29" x14ac:dyDescent="0.25">
      <c r="A3245">
        <v>1542</v>
      </c>
      <c r="B3245" s="9">
        <v>43582</v>
      </c>
      <c r="C3245" s="50" t="str">
        <f t="shared" si="400"/>
        <v>N</v>
      </c>
      <c r="D3245" s="52">
        <f>_xlfn.XLOOKUP(B3245,Cal_Date!B:B,Cal_Date!A:A,0)</f>
        <v>4</v>
      </c>
      <c r="E3245">
        <v>2019</v>
      </c>
      <c r="F3245" t="s">
        <v>126</v>
      </c>
      <c r="G3245" t="s">
        <v>130</v>
      </c>
      <c r="H3245" t="s">
        <v>11</v>
      </c>
      <c r="I3245" t="s">
        <v>13</v>
      </c>
      <c r="J3245" t="s">
        <v>15</v>
      </c>
      <c r="K3245" t="s">
        <v>42</v>
      </c>
      <c r="L3245">
        <v>2</v>
      </c>
      <c r="M3245">
        <v>1006</v>
      </c>
      <c r="O3245" t="s">
        <v>28</v>
      </c>
      <c r="R3245" t="s">
        <v>44</v>
      </c>
      <c r="S3245" s="49" t="str">
        <f t="shared" si="401"/>
        <v>Card</v>
      </c>
      <c r="T3245" s="3">
        <v>0.03</v>
      </c>
      <c r="U3245" s="2">
        <v>6.5339999999999998</v>
      </c>
      <c r="V3245" s="2">
        <v>2.84</v>
      </c>
      <c r="W3245" s="54">
        <f>_xlfn.XLOOKUP(M3245,Market!A:A,Market!F:F,0)</f>
        <v>8.8999999999999996E-2</v>
      </c>
      <c r="X3245" s="55">
        <f t="shared" si="402"/>
        <v>0.19602</v>
      </c>
      <c r="Y3245" s="55">
        <f t="shared" si="403"/>
        <v>3.694</v>
      </c>
      <c r="Z3245" s="54">
        <f t="shared" si="404"/>
        <v>0.56535047444138353</v>
      </c>
      <c r="AA3245" s="49" t="str">
        <f t="shared" ca="1" si="405"/>
        <v>N</v>
      </c>
      <c r="AB3245" s="49">
        <f t="shared" ca="1" si="406"/>
        <v>5</v>
      </c>
      <c r="AC3245" s="49" t="str">
        <f t="shared" ca="1" si="407"/>
        <v>N</v>
      </c>
    </row>
    <row r="3246" spans="1:29" x14ac:dyDescent="0.25">
      <c r="A3246">
        <v>1543</v>
      </c>
      <c r="B3246" s="9">
        <v>43582</v>
      </c>
      <c r="C3246" s="50" t="str">
        <f t="shared" si="400"/>
        <v>N</v>
      </c>
      <c r="D3246" s="52">
        <f>_xlfn.XLOOKUP(B3246,Cal_Date!B:B,Cal_Date!A:A,0)</f>
        <v>4</v>
      </c>
      <c r="E3246">
        <v>2019</v>
      </c>
      <c r="F3246" t="s">
        <v>126</v>
      </c>
      <c r="G3246" t="s">
        <v>130</v>
      </c>
      <c r="H3246" t="s">
        <v>11</v>
      </c>
      <c r="I3246" t="s">
        <v>11</v>
      </c>
      <c r="J3246" t="s">
        <v>15</v>
      </c>
      <c r="K3246" t="s">
        <v>42</v>
      </c>
      <c r="L3246">
        <v>2</v>
      </c>
      <c r="M3246">
        <v>1006</v>
      </c>
      <c r="O3246" t="s">
        <v>28</v>
      </c>
      <c r="R3246" t="s">
        <v>44</v>
      </c>
      <c r="S3246" s="49" t="str">
        <f t="shared" si="401"/>
        <v>Card</v>
      </c>
      <c r="T3246" s="3">
        <v>0.03</v>
      </c>
      <c r="U3246" s="2">
        <v>6.5339999999999998</v>
      </c>
      <c r="V3246" s="2">
        <v>1.98</v>
      </c>
      <c r="W3246" s="54">
        <f>_xlfn.XLOOKUP(M3246,Market!A:A,Market!F:F,0)</f>
        <v>8.8999999999999996E-2</v>
      </c>
      <c r="X3246" s="55">
        <f t="shared" si="402"/>
        <v>0.19602</v>
      </c>
      <c r="Y3246" s="55">
        <f t="shared" si="403"/>
        <v>4.5540000000000003</v>
      </c>
      <c r="Z3246" s="54">
        <f t="shared" si="404"/>
        <v>0.69696969696969702</v>
      </c>
      <c r="AA3246" s="49" t="str">
        <f t="shared" ca="1" si="405"/>
        <v>N</v>
      </c>
      <c r="AB3246" s="49">
        <f t="shared" ca="1" si="406"/>
        <v>5</v>
      </c>
      <c r="AC3246" s="49" t="str">
        <f t="shared" ca="1" si="407"/>
        <v>N</v>
      </c>
    </row>
    <row r="3247" spans="1:29" x14ac:dyDescent="0.25">
      <c r="A3247">
        <v>1544</v>
      </c>
      <c r="B3247" s="9">
        <v>43582</v>
      </c>
      <c r="C3247" s="50" t="str">
        <f t="shared" si="400"/>
        <v>N</v>
      </c>
      <c r="D3247" s="52">
        <f>_xlfn.XLOOKUP(B3247,Cal_Date!B:B,Cal_Date!A:A,0)</f>
        <v>4</v>
      </c>
      <c r="E3247">
        <v>2019</v>
      </c>
      <c r="F3247" t="s">
        <v>126</v>
      </c>
      <c r="G3247" t="s">
        <v>130</v>
      </c>
      <c r="H3247" t="s">
        <v>11</v>
      </c>
      <c r="I3247" t="s">
        <v>11</v>
      </c>
      <c r="J3247" t="s">
        <v>15</v>
      </c>
      <c r="K3247" t="s">
        <v>42</v>
      </c>
      <c r="L3247">
        <v>1</v>
      </c>
      <c r="M3247">
        <v>1006</v>
      </c>
      <c r="O3247" t="s">
        <v>28</v>
      </c>
      <c r="R3247" t="s">
        <v>44</v>
      </c>
      <c r="S3247" s="49" t="str">
        <f t="shared" si="401"/>
        <v>Card</v>
      </c>
      <c r="T3247" s="3">
        <v>0.03</v>
      </c>
      <c r="U3247" s="2">
        <v>3.2669999999999999</v>
      </c>
      <c r="V3247" s="2">
        <v>0.99</v>
      </c>
      <c r="W3247" s="54">
        <f>_xlfn.XLOOKUP(M3247,Market!A:A,Market!F:F,0)</f>
        <v>8.8999999999999996E-2</v>
      </c>
      <c r="X3247" s="55">
        <f t="shared" si="402"/>
        <v>9.801E-2</v>
      </c>
      <c r="Y3247" s="55">
        <f t="shared" si="403"/>
        <v>2.2770000000000001</v>
      </c>
      <c r="Z3247" s="54">
        <f t="shared" si="404"/>
        <v>0.69696969696969702</v>
      </c>
      <c r="AA3247" s="49" t="str">
        <f t="shared" ca="1" si="405"/>
        <v>N</v>
      </c>
      <c r="AB3247" s="49">
        <f t="shared" ca="1" si="406"/>
        <v>5</v>
      </c>
      <c r="AC3247" s="49" t="str">
        <f t="shared" ca="1" si="407"/>
        <v>N</v>
      </c>
    </row>
    <row r="3248" spans="1:29" x14ac:dyDescent="0.25">
      <c r="A3248">
        <v>1545</v>
      </c>
      <c r="B3248" s="9">
        <v>43582</v>
      </c>
      <c r="C3248" s="50" t="str">
        <f t="shared" si="400"/>
        <v>N</v>
      </c>
      <c r="D3248" s="52">
        <f>_xlfn.XLOOKUP(B3248,Cal_Date!B:B,Cal_Date!A:A,0)</f>
        <v>4</v>
      </c>
      <c r="E3248">
        <v>2019</v>
      </c>
      <c r="F3248" t="s">
        <v>126</v>
      </c>
      <c r="G3248" t="s">
        <v>130</v>
      </c>
      <c r="H3248" t="s">
        <v>11</v>
      </c>
      <c r="I3248" t="s">
        <v>11</v>
      </c>
      <c r="J3248" t="s">
        <v>15</v>
      </c>
      <c r="K3248" t="s">
        <v>42</v>
      </c>
      <c r="L3248">
        <v>1</v>
      </c>
      <c r="M3248">
        <v>1004</v>
      </c>
      <c r="O3248" t="s">
        <v>28</v>
      </c>
      <c r="R3248" t="s">
        <v>44</v>
      </c>
      <c r="S3248" s="49" t="str">
        <f t="shared" si="401"/>
        <v>Card</v>
      </c>
      <c r="T3248" s="3">
        <v>0.03</v>
      </c>
      <c r="U3248" s="2">
        <v>3.18</v>
      </c>
      <c r="V3248" s="2">
        <v>0.99</v>
      </c>
      <c r="W3248" s="54">
        <f>_xlfn.XLOOKUP(M3248,Market!A:A,Market!F:F,0)</f>
        <v>0.06</v>
      </c>
      <c r="X3248" s="55">
        <f t="shared" si="402"/>
        <v>9.5399999999999999E-2</v>
      </c>
      <c r="Y3248" s="55">
        <f t="shared" si="403"/>
        <v>2.1900000000000004</v>
      </c>
      <c r="Z3248" s="54">
        <f t="shared" si="404"/>
        <v>0.68867924528301894</v>
      </c>
      <c r="AA3248" s="49" t="str">
        <f t="shared" ca="1" si="405"/>
        <v>N</v>
      </c>
      <c r="AB3248" s="49">
        <f t="shared" ca="1" si="406"/>
        <v>5</v>
      </c>
      <c r="AC3248" s="49" t="str">
        <f t="shared" ca="1" si="407"/>
        <v>N</v>
      </c>
    </row>
    <row r="3249" spans="1:29" x14ac:dyDescent="0.25">
      <c r="A3249">
        <v>1546</v>
      </c>
      <c r="B3249" s="9">
        <v>43583</v>
      </c>
      <c r="C3249" s="50" t="str">
        <f t="shared" si="400"/>
        <v>N</v>
      </c>
      <c r="D3249" s="52">
        <f>_xlfn.XLOOKUP(B3249,Cal_Date!B:B,Cal_Date!A:A,0)</f>
        <v>5</v>
      </c>
      <c r="E3249">
        <v>2019</v>
      </c>
      <c r="F3249" t="s">
        <v>127</v>
      </c>
      <c r="G3249" t="s">
        <v>130</v>
      </c>
      <c r="H3249" t="s">
        <v>14</v>
      </c>
      <c r="I3249" t="s">
        <v>18</v>
      </c>
      <c r="J3249" t="s">
        <v>15</v>
      </c>
      <c r="K3249" t="s">
        <v>43</v>
      </c>
      <c r="L3249">
        <v>1</v>
      </c>
      <c r="M3249">
        <v>1004</v>
      </c>
      <c r="O3249" t="s">
        <v>28</v>
      </c>
      <c r="R3249" t="s">
        <v>44</v>
      </c>
      <c r="S3249" s="49" t="str">
        <f t="shared" si="401"/>
        <v>Card</v>
      </c>
      <c r="T3249" s="3">
        <v>0.03</v>
      </c>
      <c r="U3249" s="2">
        <v>6.8900000000000006</v>
      </c>
      <c r="V3249" s="2">
        <v>2.1</v>
      </c>
      <c r="W3249" s="54">
        <f>_xlfn.XLOOKUP(M3249,Market!A:A,Market!F:F,0)</f>
        <v>0.06</v>
      </c>
      <c r="X3249" s="55">
        <f t="shared" si="402"/>
        <v>0.20670000000000002</v>
      </c>
      <c r="Y3249" s="55">
        <f t="shared" si="403"/>
        <v>4.7900000000000009</v>
      </c>
      <c r="Z3249" s="54">
        <f t="shared" si="404"/>
        <v>0.69521044992743108</v>
      </c>
      <c r="AA3249" s="49" t="str">
        <f t="shared" ca="1" si="405"/>
        <v>N</v>
      </c>
      <c r="AB3249" s="49">
        <f t="shared" ca="1" si="406"/>
        <v>5</v>
      </c>
      <c r="AC3249" s="49" t="str">
        <f t="shared" ca="1" si="407"/>
        <v>N</v>
      </c>
    </row>
    <row r="3250" spans="1:29" x14ac:dyDescent="0.25">
      <c r="A3250">
        <v>1547</v>
      </c>
      <c r="B3250" s="9">
        <v>43583</v>
      </c>
      <c r="C3250" s="50" t="str">
        <f t="shared" si="400"/>
        <v>N</v>
      </c>
      <c r="D3250" s="52">
        <f>_xlfn.XLOOKUP(B3250,Cal_Date!B:B,Cal_Date!A:A,0)</f>
        <v>5</v>
      </c>
      <c r="E3250">
        <v>2019</v>
      </c>
      <c r="F3250" t="s">
        <v>127</v>
      </c>
      <c r="G3250" t="s">
        <v>130</v>
      </c>
      <c r="H3250" t="s">
        <v>48</v>
      </c>
      <c r="I3250" t="s">
        <v>18</v>
      </c>
      <c r="J3250" t="s">
        <v>10</v>
      </c>
      <c r="K3250" t="s">
        <v>43</v>
      </c>
      <c r="L3250">
        <v>2</v>
      </c>
      <c r="M3250">
        <v>1000</v>
      </c>
      <c r="O3250" t="s">
        <v>25</v>
      </c>
      <c r="R3250" t="s">
        <v>44</v>
      </c>
      <c r="S3250" s="49" t="str">
        <f t="shared" si="401"/>
        <v>Card</v>
      </c>
      <c r="T3250" s="3">
        <v>0.03</v>
      </c>
      <c r="U3250" s="2">
        <v>15.120000000000001</v>
      </c>
      <c r="V3250" s="2">
        <v>2.92</v>
      </c>
      <c r="W3250" s="54">
        <f>_xlfn.XLOOKUP(M3250,Market!A:A,Market!F:F,0)</f>
        <v>0.08</v>
      </c>
      <c r="X3250" s="55">
        <f t="shared" si="402"/>
        <v>0.4536</v>
      </c>
      <c r="Y3250" s="55">
        <f t="shared" si="403"/>
        <v>12.200000000000001</v>
      </c>
      <c r="Z3250" s="54">
        <f t="shared" si="404"/>
        <v>0.80687830687830686</v>
      </c>
      <c r="AA3250" s="49" t="str">
        <f t="shared" ca="1" si="405"/>
        <v>N</v>
      </c>
      <c r="AB3250" s="49">
        <f t="shared" ca="1" si="406"/>
        <v>5</v>
      </c>
      <c r="AC3250" s="49" t="str">
        <f t="shared" ca="1" si="407"/>
        <v>N</v>
      </c>
    </row>
    <row r="3251" spans="1:29" x14ac:dyDescent="0.25">
      <c r="A3251">
        <v>1548</v>
      </c>
      <c r="B3251" s="9">
        <v>43583</v>
      </c>
      <c r="C3251" s="50" t="str">
        <f t="shared" si="400"/>
        <v>N</v>
      </c>
      <c r="D3251" s="52">
        <f>_xlfn.XLOOKUP(B3251,Cal_Date!B:B,Cal_Date!A:A,0)</f>
        <v>5</v>
      </c>
      <c r="E3251">
        <v>2019</v>
      </c>
      <c r="F3251" t="s">
        <v>127</v>
      </c>
      <c r="G3251" t="s">
        <v>130</v>
      </c>
      <c r="H3251" t="s">
        <v>48</v>
      </c>
      <c r="I3251" t="s">
        <v>18</v>
      </c>
      <c r="J3251" t="s">
        <v>10</v>
      </c>
      <c r="K3251" t="s">
        <v>43</v>
      </c>
      <c r="L3251">
        <v>1</v>
      </c>
      <c r="M3251">
        <v>1000</v>
      </c>
      <c r="O3251" t="s">
        <v>25</v>
      </c>
      <c r="R3251" t="s">
        <v>44</v>
      </c>
      <c r="S3251" s="49" t="str">
        <f t="shared" si="401"/>
        <v>Card</v>
      </c>
      <c r="T3251" s="3">
        <v>0.03</v>
      </c>
      <c r="U3251" s="2">
        <v>7.5600000000000005</v>
      </c>
      <c r="V3251" s="2">
        <v>1.46</v>
      </c>
      <c r="W3251" s="54">
        <f>_xlfn.XLOOKUP(M3251,Market!A:A,Market!F:F,0)</f>
        <v>0.08</v>
      </c>
      <c r="X3251" s="55">
        <f t="shared" si="402"/>
        <v>0.2268</v>
      </c>
      <c r="Y3251" s="55">
        <f t="shared" si="403"/>
        <v>6.1000000000000005</v>
      </c>
      <c r="Z3251" s="54">
        <f t="shared" si="404"/>
        <v>0.80687830687830686</v>
      </c>
      <c r="AA3251" s="49" t="str">
        <f t="shared" ca="1" si="405"/>
        <v>N</v>
      </c>
      <c r="AB3251" s="49">
        <f t="shared" ca="1" si="406"/>
        <v>5</v>
      </c>
      <c r="AC3251" s="49" t="str">
        <f t="shared" ca="1" si="407"/>
        <v>N</v>
      </c>
    </row>
    <row r="3252" spans="1:29" x14ac:dyDescent="0.25">
      <c r="A3252">
        <v>1549</v>
      </c>
      <c r="B3252" s="9">
        <v>43583</v>
      </c>
      <c r="C3252" s="50" t="str">
        <f t="shared" si="400"/>
        <v>N</v>
      </c>
      <c r="D3252" s="52">
        <f>_xlfn.XLOOKUP(B3252,Cal_Date!B:B,Cal_Date!A:A,0)</f>
        <v>5</v>
      </c>
      <c r="E3252">
        <v>2019</v>
      </c>
      <c r="F3252" t="s">
        <v>127</v>
      </c>
      <c r="G3252" t="s">
        <v>130</v>
      </c>
      <c r="H3252" t="s">
        <v>48</v>
      </c>
      <c r="I3252" t="s">
        <v>18</v>
      </c>
      <c r="J3252" t="s">
        <v>10</v>
      </c>
      <c r="K3252" t="s">
        <v>43</v>
      </c>
      <c r="L3252">
        <v>2</v>
      </c>
      <c r="M3252">
        <v>1000</v>
      </c>
      <c r="O3252" t="s">
        <v>25</v>
      </c>
      <c r="R3252" t="s">
        <v>44</v>
      </c>
      <c r="S3252" s="49" t="str">
        <f t="shared" si="401"/>
        <v>Card</v>
      </c>
      <c r="T3252" s="3">
        <v>0.03</v>
      </c>
      <c r="U3252" s="2">
        <v>15.120000000000001</v>
      </c>
      <c r="V3252" s="2">
        <v>2.92</v>
      </c>
      <c r="W3252" s="54">
        <f>_xlfn.XLOOKUP(M3252,Market!A:A,Market!F:F,0)</f>
        <v>0.08</v>
      </c>
      <c r="X3252" s="55">
        <f t="shared" si="402"/>
        <v>0.4536</v>
      </c>
      <c r="Y3252" s="55">
        <f t="shared" si="403"/>
        <v>12.200000000000001</v>
      </c>
      <c r="Z3252" s="54">
        <f t="shared" si="404"/>
        <v>0.80687830687830686</v>
      </c>
      <c r="AA3252" s="49" t="str">
        <f t="shared" ca="1" si="405"/>
        <v>N</v>
      </c>
      <c r="AB3252" s="49">
        <f t="shared" ca="1" si="406"/>
        <v>5</v>
      </c>
      <c r="AC3252" s="49" t="str">
        <f t="shared" ca="1" si="407"/>
        <v>N</v>
      </c>
    </row>
    <row r="3253" spans="1:29" x14ac:dyDescent="0.25">
      <c r="A3253">
        <v>1550</v>
      </c>
      <c r="B3253" s="9">
        <v>43583</v>
      </c>
      <c r="C3253" s="50" t="str">
        <f t="shared" si="400"/>
        <v>N</v>
      </c>
      <c r="D3253" s="52">
        <f>_xlfn.XLOOKUP(B3253,Cal_Date!B:B,Cal_Date!A:A,0)</f>
        <v>5</v>
      </c>
      <c r="E3253">
        <v>2019</v>
      </c>
      <c r="F3253" t="s">
        <v>127</v>
      </c>
      <c r="G3253" t="s">
        <v>130</v>
      </c>
      <c r="H3253" t="s">
        <v>11</v>
      </c>
      <c r="I3253" t="s">
        <v>13</v>
      </c>
      <c r="J3253" t="s">
        <v>15</v>
      </c>
      <c r="K3253" t="s">
        <v>42</v>
      </c>
      <c r="L3253">
        <v>1</v>
      </c>
      <c r="M3253">
        <v>1008</v>
      </c>
      <c r="O3253" t="s">
        <v>28</v>
      </c>
      <c r="R3253" t="s">
        <v>44</v>
      </c>
      <c r="S3253" s="49" t="str">
        <f t="shared" si="401"/>
        <v>Card</v>
      </c>
      <c r="T3253" s="3">
        <v>0.03</v>
      </c>
      <c r="U3253" s="2">
        <v>2.7225000000000001</v>
      </c>
      <c r="V3253" s="2">
        <v>1.42</v>
      </c>
      <c r="W3253" s="54">
        <f>_xlfn.XLOOKUP(M3253,Market!A:A,Market!F:F,0)</f>
        <v>8.8999999999999996E-2</v>
      </c>
      <c r="X3253" s="55">
        <f t="shared" si="402"/>
        <v>8.1674999999999998E-2</v>
      </c>
      <c r="Y3253" s="55">
        <f t="shared" si="403"/>
        <v>1.3025000000000002</v>
      </c>
      <c r="Z3253" s="54">
        <f t="shared" si="404"/>
        <v>0.47842056932966032</v>
      </c>
      <c r="AA3253" s="49" t="str">
        <f t="shared" ca="1" si="405"/>
        <v>N</v>
      </c>
      <c r="AB3253" s="49">
        <f t="shared" ca="1" si="406"/>
        <v>5</v>
      </c>
      <c r="AC3253" s="49" t="str">
        <f t="shared" ca="1" si="407"/>
        <v>N</v>
      </c>
    </row>
    <row r="3254" spans="1:29" x14ac:dyDescent="0.25">
      <c r="A3254">
        <v>1551</v>
      </c>
      <c r="B3254" s="9">
        <v>43583</v>
      </c>
      <c r="C3254" s="50" t="str">
        <f t="shared" si="400"/>
        <v>N</v>
      </c>
      <c r="D3254" s="52">
        <f>_xlfn.XLOOKUP(B3254,Cal_Date!B:B,Cal_Date!A:A,0)</f>
        <v>5</v>
      </c>
      <c r="E3254">
        <v>2019</v>
      </c>
      <c r="F3254" t="s">
        <v>127</v>
      </c>
      <c r="G3254" t="s">
        <v>130</v>
      </c>
      <c r="H3254" t="s">
        <v>11</v>
      </c>
      <c r="I3254" t="s">
        <v>11</v>
      </c>
      <c r="J3254" t="s">
        <v>15</v>
      </c>
      <c r="K3254" t="s">
        <v>42</v>
      </c>
      <c r="L3254">
        <v>2</v>
      </c>
      <c r="M3254">
        <v>1008</v>
      </c>
      <c r="O3254" t="s">
        <v>28</v>
      </c>
      <c r="R3254" t="s">
        <v>44</v>
      </c>
      <c r="S3254" s="49" t="str">
        <f t="shared" si="401"/>
        <v>Card</v>
      </c>
      <c r="T3254" s="3">
        <v>0.03</v>
      </c>
      <c r="U3254" s="2">
        <v>5.4450000000000003</v>
      </c>
      <c r="V3254" s="2">
        <v>1.74</v>
      </c>
      <c r="W3254" s="54">
        <f>_xlfn.XLOOKUP(M3254,Market!A:A,Market!F:F,0)</f>
        <v>8.8999999999999996E-2</v>
      </c>
      <c r="X3254" s="55">
        <f t="shared" si="402"/>
        <v>0.16335</v>
      </c>
      <c r="Y3254" s="55">
        <f t="shared" si="403"/>
        <v>3.7050000000000001</v>
      </c>
      <c r="Z3254" s="54">
        <f t="shared" si="404"/>
        <v>0.68044077134986225</v>
      </c>
      <c r="AA3254" s="49" t="str">
        <f t="shared" ca="1" si="405"/>
        <v>N</v>
      </c>
      <c r="AB3254" s="49">
        <f t="shared" ca="1" si="406"/>
        <v>5</v>
      </c>
      <c r="AC3254" s="49" t="str">
        <f t="shared" ca="1" si="407"/>
        <v>N</v>
      </c>
    </row>
    <row r="3255" spans="1:29" x14ac:dyDescent="0.25">
      <c r="A3255">
        <v>1552</v>
      </c>
      <c r="B3255" s="9">
        <v>43583</v>
      </c>
      <c r="C3255" s="50" t="str">
        <f t="shared" si="400"/>
        <v>N</v>
      </c>
      <c r="D3255" s="52">
        <f>_xlfn.XLOOKUP(B3255,Cal_Date!B:B,Cal_Date!A:A,0)</f>
        <v>5</v>
      </c>
      <c r="E3255">
        <v>2019</v>
      </c>
      <c r="F3255" t="s">
        <v>127</v>
      </c>
      <c r="G3255" t="s">
        <v>130</v>
      </c>
      <c r="H3255" t="s">
        <v>14</v>
      </c>
      <c r="I3255" t="s">
        <v>13</v>
      </c>
      <c r="J3255" t="s">
        <v>15</v>
      </c>
      <c r="K3255" t="s">
        <v>43</v>
      </c>
      <c r="L3255">
        <v>1</v>
      </c>
      <c r="M3255">
        <v>1009</v>
      </c>
      <c r="O3255" t="s">
        <v>28</v>
      </c>
      <c r="R3255" t="s">
        <v>44</v>
      </c>
      <c r="S3255" s="49" t="str">
        <f t="shared" si="401"/>
        <v>Card</v>
      </c>
      <c r="T3255" s="3">
        <v>0.03</v>
      </c>
      <c r="U3255" s="2">
        <v>7.6229999999999993</v>
      </c>
      <c r="V3255" s="2">
        <v>2.2400000000000002</v>
      </c>
      <c r="W3255" s="54">
        <f>_xlfn.XLOOKUP(M3255,Market!A:A,Market!F:F,0)</f>
        <v>8.8999999999999996E-2</v>
      </c>
      <c r="X3255" s="55">
        <f t="shared" si="402"/>
        <v>0.22868999999999998</v>
      </c>
      <c r="Y3255" s="55">
        <f t="shared" si="403"/>
        <v>5.3829999999999991</v>
      </c>
      <c r="Z3255" s="54">
        <f t="shared" si="404"/>
        <v>0.70615243342516065</v>
      </c>
      <c r="AA3255" s="49" t="str">
        <f t="shared" ca="1" si="405"/>
        <v>N</v>
      </c>
      <c r="AB3255" s="49">
        <f t="shared" ca="1" si="406"/>
        <v>5</v>
      </c>
      <c r="AC3255" s="49" t="str">
        <f t="shared" ca="1" si="407"/>
        <v>N</v>
      </c>
    </row>
    <row r="3256" spans="1:29" x14ac:dyDescent="0.25">
      <c r="A3256">
        <v>1553</v>
      </c>
      <c r="B3256" s="9">
        <v>43583</v>
      </c>
      <c r="C3256" s="50" t="str">
        <f t="shared" si="400"/>
        <v>N</v>
      </c>
      <c r="D3256" s="52">
        <f>_xlfn.XLOOKUP(B3256,Cal_Date!B:B,Cal_Date!A:A,0)</f>
        <v>5</v>
      </c>
      <c r="E3256">
        <v>2019</v>
      </c>
      <c r="F3256" t="s">
        <v>127</v>
      </c>
      <c r="G3256" t="s">
        <v>130</v>
      </c>
      <c r="H3256" t="s">
        <v>48</v>
      </c>
      <c r="I3256" t="s">
        <v>18</v>
      </c>
      <c r="J3256" t="s">
        <v>10</v>
      </c>
      <c r="K3256" t="s">
        <v>43</v>
      </c>
      <c r="L3256">
        <v>1</v>
      </c>
      <c r="M3256">
        <v>1010</v>
      </c>
      <c r="O3256" t="s">
        <v>25</v>
      </c>
      <c r="R3256" t="s">
        <v>44</v>
      </c>
      <c r="S3256" s="49" t="str">
        <f t="shared" si="401"/>
        <v>Card</v>
      </c>
      <c r="T3256" s="3">
        <v>0.03</v>
      </c>
      <c r="U3256" s="2">
        <v>7.5600000000000005</v>
      </c>
      <c r="V3256" s="2">
        <v>1.46</v>
      </c>
      <c r="W3256" s="54">
        <f>_xlfn.XLOOKUP(M3256,Market!A:A,Market!F:F,0)</f>
        <v>0.08</v>
      </c>
      <c r="X3256" s="55">
        <f t="shared" si="402"/>
        <v>0.2268</v>
      </c>
      <c r="Y3256" s="55">
        <f t="shared" si="403"/>
        <v>6.1000000000000005</v>
      </c>
      <c r="Z3256" s="54">
        <f t="shared" si="404"/>
        <v>0.80687830687830686</v>
      </c>
      <c r="AA3256" s="49" t="str">
        <f t="shared" ca="1" si="405"/>
        <v>N</v>
      </c>
      <c r="AB3256" s="49">
        <f t="shared" ca="1" si="406"/>
        <v>5</v>
      </c>
      <c r="AC3256" s="49" t="str">
        <f t="shared" ca="1" si="407"/>
        <v>N</v>
      </c>
    </row>
    <row r="3257" spans="1:29" x14ac:dyDescent="0.25">
      <c r="A3257">
        <v>1554</v>
      </c>
      <c r="B3257" s="9">
        <v>43583</v>
      </c>
      <c r="C3257" s="50" t="str">
        <f t="shared" si="400"/>
        <v>N</v>
      </c>
      <c r="D3257" s="52">
        <f>_xlfn.XLOOKUP(B3257,Cal_Date!B:B,Cal_Date!A:A,0)</f>
        <v>5</v>
      </c>
      <c r="E3257">
        <v>2019</v>
      </c>
      <c r="F3257" t="s">
        <v>127</v>
      </c>
      <c r="G3257" t="s">
        <v>130</v>
      </c>
      <c r="H3257" t="s">
        <v>48</v>
      </c>
      <c r="I3257" t="s">
        <v>18</v>
      </c>
      <c r="J3257" t="s">
        <v>10</v>
      </c>
      <c r="K3257" t="s">
        <v>43</v>
      </c>
      <c r="L3257">
        <v>1</v>
      </c>
      <c r="M3257">
        <v>1008</v>
      </c>
      <c r="O3257" t="s">
        <v>28</v>
      </c>
      <c r="R3257" t="s">
        <v>44</v>
      </c>
      <c r="S3257" s="49" t="str">
        <f t="shared" si="401"/>
        <v>Card</v>
      </c>
      <c r="T3257" s="3">
        <v>0.03</v>
      </c>
      <c r="U3257" s="2">
        <v>7.6229999999999993</v>
      </c>
      <c r="V3257" s="2">
        <v>1.46</v>
      </c>
      <c r="W3257" s="54">
        <f>_xlfn.XLOOKUP(M3257,Market!A:A,Market!F:F,0)</f>
        <v>8.8999999999999996E-2</v>
      </c>
      <c r="X3257" s="55">
        <f t="shared" si="402"/>
        <v>0.22868999999999998</v>
      </c>
      <c r="Y3257" s="55">
        <f t="shared" si="403"/>
        <v>6.1629999999999994</v>
      </c>
      <c r="Z3257" s="54">
        <f t="shared" si="404"/>
        <v>0.80847435392889933</v>
      </c>
      <c r="AA3257" s="49" t="str">
        <f t="shared" ca="1" si="405"/>
        <v>N</v>
      </c>
      <c r="AB3257" s="49">
        <f t="shared" ca="1" si="406"/>
        <v>5</v>
      </c>
      <c r="AC3257" s="49" t="str">
        <f t="shared" ca="1" si="407"/>
        <v>N</v>
      </c>
    </row>
    <row r="3258" spans="1:29" x14ac:dyDescent="0.25">
      <c r="A3258">
        <v>1555</v>
      </c>
      <c r="B3258" s="9">
        <v>43583</v>
      </c>
      <c r="C3258" s="50" t="str">
        <f t="shared" si="400"/>
        <v>N</v>
      </c>
      <c r="D3258" s="52">
        <f>_xlfn.XLOOKUP(B3258,Cal_Date!B:B,Cal_Date!A:A,0)</f>
        <v>5</v>
      </c>
      <c r="E3258">
        <v>2019</v>
      </c>
      <c r="F3258" t="s">
        <v>127</v>
      </c>
      <c r="G3258" t="s">
        <v>130</v>
      </c>
      <c r="H3258" t="s">
        <v>11</v>
      </c>
      <c r="I3258" t="s">
        <v>13</v>
      </c>
      <c r="J3258" t="s">
        <v>15</v>
      </c>
      <c r="K3258" t="s">
        <v>42</v>
      </c>
      <c r="L3258">
        <v>1</v>
      </c>
      <c r="M3258">
        <v>1008</v>
      </c>
      <c r="O3258" t="s">
        <v>28</v>
      </c>
      <c r="R3258" t="s">
        <v>44</v>
      </c>
      <c r="S3258" s="49" t="str">
        <f t="shared" si="401"/>
        <v>Card</v>
      </c>
      <c r="T3258" s="3">
        <v>0.03</v>
      </c>
      <c r="U3258" s="2">
        <v>2.7225000000000001</v>
      </c>
      <c r="V3258" s="2">
        <v>1.42</v>
      </c>
      <c r="W3258" s="54">
        <f>_xlfn.XLOOKUP(M3258,Market!A:A,Market!F:F,0)</f>
        <v>8.8999999999999996E-2</v>
      </c>
      <c r="X3258" s="55">
        <f t="shared" si="402"/>
        <v>8.1674999999999998E-2</v>
      </c>
      <c r="Y3258" s="55">
        <f t="shared" si="403"/>
        <v>1.3025000000000002</v>
      </c>
      <c r="Z3258" s="54">
        <f t="shared" si="404"/>
        <v>0.47842056932966032</v>
      </c>
      <c r="AA3258" s="49" t="str">
        <f t="shared" ca="1" si="405"/>
        <v>N</v>
      </c>
      <c r="AB3258" s="49">
        <f t="shared" ca="1" si="406"/>
        <v>5</v>
      </c>
      <c r="AC3258" s="49" t="str">
        <f t="shared" ca="1" si="407"/>
        <v>N</v>
      </c>
    </row>
    <row r="3259" spans="1:29" x14ac:dyDescent="0.25">
      <c r="A3259">
        <v>1556</v>
      </c>
      <c r="B3259" s="9">
        <v>43583</v>
      </c>
      <c r="C3259" s="50" t="str">
        <f t="shared" si="400"/>
        <v>N</v>
      </c>
      <c r="D3259" s="52">
        <f>_xlfn.XLOOKUP(B3259,Cal_Date!B:B,Cal_Date!A:A,0)</f>
        <v>5</v>
      </c>
      <c r="E3259">
        <v>2019</v>
      </c>
      <c r="F3259" t="s">
        <v>127</v>
      </c>
      <c r="G3259" t="s">
        <v>130</v>
      </c>
      <c r="H3259" t="s">
        <v>11</v>
      </c>
      <c r="I3259" t="s">
        <v>11</v>
      </c>
      <c r="J3259" t="s">
        <v>15</v>
      </c>
      <c r="K3259" t="s">
        <v>42</v>
      </c>
      <c r="L3259">
        <v>2</v>
      </c>
      <c r="M3259">
        <v>1008</v>
      </c>
      <c r="O3259" t="s">
        <v>28</v>
      </c>
      <c r="R3259" t="s">
        <v>44</v>
      </c>
      <c r="S3259" s="49" t="str">
        <f t="shared" si="401"/>
        <v>Card</v>
      </c>
      <c r="T3259" s="3">
        <v>0.03</v>
      </c>
      <c r="U3259" s="2">
        <v>5.4450000000000003</v>
      </c>
      <c r="V3259" s="2">
        <v>1.74</v>
      </c>
      <c r="W3259" s="54">
        <f>_xlfn.XLOOKUP(M3259,Market!A:A,Market!F:F,0)</f>
        <v>8.8999999999999996E-2</v>
      </c>
      <c r="X3259" s="55">
        <f t="shared" si="402"/>
        <v>0.16335</v>
      </c>
      <c r="Y3259" s="55">
        <f t="shared" si="403"/>
        <v>3.7050000000000001</v>
      </c>
      <c r="Z3259" s="54">
        <f t="shared" si="404"/>
        <v>0.68044077134986225</v>
      </c>
      <c r="AA3259" s="49" t="str">
        <f t="shared" ca="1" si="405"/>
        <v>N</v>
      </c>
      <c r="AB3259" s="49">
        <f t="shared" ca="1" si="406"/>
        <v>5</v>
      </c>
      <c r="AC3259" s="49" t="str">
        <f t="shared" ca="1" si="407"/>
        <v>N</v>
      </c>
    </row>
    <row r="3260" spans="1:29" x14ac:dyDescent="0.25">
      <c r="A3260">
        <v>1557</v>
      </c>
      <c r="B3260" s="9">
        <v>43583</v>
      </c>
      <c r="C3260" s="50" t="str">
        <f t="shared" si="400"/>
        <v>N</v>
      </c>
      <c r="D3260" s="52">
        <f>_xlfn.XLOOKUP(B3260,Cal_Date!B:B,Cal_Date!A:A,0)</f>
        <v>5</v>
      </c>
      <c r="E3260">
        <v>2019</v>
      </c>
      <c r="F3260" t="s">
        <v>127</v>
      </c>
      <c r="G3260" t="s">
        <v>130</v>
      </c>
      <c r="H3260" t="s">
        <v>48</v>
      </c>
      <c r="I3260" t="s">
        <v>18</v>
      </c>
      <c r="J3260" t="s">
        <v>10</v>
      </c>
      <c r="K3260" t="s">
        <v>43</v>
      </c>
      <c r="L3260">
        <v>1</v>
      </c>
      <c r="M3260">
        <v>1004</v>
      </c>
      <c r="O3260" t="s">
        <v>28</v>
      </c>
      <c r="R3260" t="s">
        <v>44</v>
      </c>
      <c r="S3260" s="49" t="str">
        <f t="shared" si="401"/>
        <v>Card</v>
      </c>
      <c r="T3260" s="3">
        <v>0.03</v>
      </c>
      <c r="U3260" s="2">
        <v>7.42</v>
      </c>
      <c r="V3260" s="2">
        <v>1.46</v>
      </c>
      <c r="W3260" s="54">
        <f>_xlfn.XLOOKUP(M3260,Market!A:A,Market!F:F,0)</f>
        <v>0.06</v>
      </c>
      <c r="X3260" s="55">
        <f t="shared" si="402"/>
        <v>0.22259999999999999</v>
      </c>
      <c r="Y3260" s="55">
        <f t="shared" si="403"/>
        <v>5.96</v>
      </c>
      <c r="Z3260" s="54">
        <f t="shared" si="404"/>
        <v>0.80323450134770891</v>
      </c>
      <c r="AA3260" s="49" t="str">
        <f t="shared" ca="1" si="405"/>
        <v>N</v>
      </c>
      <c r="AB3260" s="49">
        <f t="shared" ca="1" si="406"/>
        <v>5</v>
      </c>
      <c r="AC3260" s="49" t="str">
        <f t="shared" ca="1" si="407"/>
        <v>N</v>
      </c>
    </row>
    <row r="3261" spans="1:29" x14ac:dyDescent="0.25">
      <c r="A3261">
        <v>1558</v>
      </c>
      <c r="B3261" s="9">
        <v>43583</v>
      </c>
      <c r="C3261" s="50" t="str">
        <f t="shared" si="400"/>
        <v>N</v>
      </c>
      <c r="D3261" s="52">
        <f>_xlfn.XLOOKUP(B3261,Cal_Date!B:B,Cal_Date!A:A,0)</f>
        <v>5</v>
      </c>
      <c r="E3261">
        <v>2019</v>
      </c>
      <c r="F3261" t="s">
        <v>127</v>
      </c>
      <c r="G3261" t="s">
        <v>130</v>
      </c>
      <c r="H3261" t="s">
        <v>48</v>
      </c>
      <c r="I3261" t="s">
        <v>18</v>
      </c>
      <c r="J3261" t="s">
        <v>10</v>
      </c>
      <c r="K3261" t="s">
        <v>43</v>
      </c>
      <c r="L3261">
        <v>1</v>
      </c>
      <c r="M3261">
        <v>1009</v>
      </c>
      <c r="O3261" t="s">
        <v>28</v>
      </c>
      <c r="R3261" t="s">
        <v>44</v>
      </c>
      <c r="S3261" s="49" t="str">
        <f t="shared" si="401"/>
        <v>Card</v>
      </c>
      <c r="T3261" s="3">
        <v>0.03</v>
      </c>
      <c r="U3261" s="2">
        <v>7.6229999999999993</v>
      </c>
      <c r="V3261" s="2">
        <v>1.46</v>
      </c>
      <c r="W3261" s="54">
        <f>_xlfn.XLOOKUP(M3261,Market!A:A,Market!F:F,0)</f>
        <v>8.8999999999999996E-2</v>
      </c>
      <c r="X3261" s="55">
        <f t="shared" si="402"/>
        <v>0.22868999999999998</v>
      </c>
      <c r="Y3261" s="55">
        <f t="shared" si="403"/>
        <v>6.1629999999999994</v>
      </c>
      <c r="Z3261" s="54">
        <f t="shared" si="404"/>
        <v>0.80847435392889933</v>
      </c>
      <c r="AA3261" s="49" t="str">
        <f t="shared" ca="1" si="405"/>
        <v>N</v>
      </c>
      <c r="AB3261" s="49">
        <f t="shared" ca="1" si="406"/>
        <v>5</v>
      </c>
      <c r="AC3261" s="49" t="str">
        <f t="shared" ca="1" si="407"/>
        <v>N</v>
      </c>
    </row>
    <row r="3262" spans="1:29" x14ac:dyDescent="0.25">
      <c r="A3262">
        <v>1559</v>
      </c>
      <c r="B3262" s="9">
        <v>43583</v>
      </c>
      <c r="C3262" s="50" t="str">
        <f t="shared" si="400"/>
        <v>N</v>
      </c>
      <c r="D3262" s="52">
        <f>_xlfn.XLOOKUP(B3262,Cal_Date!B:B,Cal_Date!A:A,0)</f>
        <v>5</v>
      </c>
      <c r="E3262">
        <v>2019</v>
      </c>
      <c r="F3262" t="s">
        <v>127</v>
      </c>
      <c r="G3262" t="s">
        <v>130</v>
      </c>
      <c r="H3262" t="s">
        <v>14</v>
      </c>
      <c r="I3262" t="s">
        <v>18</v>
      </c>
      <c r="J3262" t="s">
        <v>15</v>
      </c>
      <c r="K3262" t="s">
        <v>43</v>
      </c>
      <c r="L3262">
        <v>1</v>
      </c>
      <c r="M3262">
        <v>1010</v>
      </c>
      <c r="O3262" t="s">
        <v>25</v>
      </c>
      <c r="R3262" t="s">
        <v>44</v>
      </c>
      <c r="S3262" s="49" t="str">
        <f t="shared" si="401"/>
        <v>Card</v>
      </c>
      <c r="T3262" s="3">
        <v>0.03</v>
      </c>
      <c r="U3262" s="2">
        <v>7.5600000000000005</v>
      </c>
      <c r="V3262" s="2">
        <v>2.2200000000000002</v>
      </c>
      <c r="W3262" s="54">
        <f>_xlfn.XLOOKUP(M3262,Market!A:A,Market!F:F,0)</f>
        <v>0.08</v>
      </c>
      <c r="X3262" s="55">
        <f t="shared" si="402"/>
        <v>0.2268</v>
      </c>
      <c r="Y3262" s="55">
        <f t="shared" si="403"/>
        <v>5.34</v>
      </c>
      <c r="Z3262" s="54">
        <f t="shared" si="404"/>
        <v>0.70634920634920628</v>
      </c>
      <c r="AA3262" s="49" t="str">
        <f t="shared" ca="1" si="405"/>
        <v>N</v>
      </c>
      <c r="AB3262" s="49">
        <f t="shared" ca="1" si="406"/>
        <v>5</v>
      </c>
      <c r="AC3262" s="49" t="str">
        <f t="shared" ca="1" si="407"/>
        <v>N</v>
      </c>
    </row>
    <row r="3263" spans="1:29" x14ac:dyDescent="0.25">
      <c r="A3263">
        <v>1560</v>
      </c>
      <c r="B3263" s="9">
        <v>43583</v>
      </c>
      <c r="C3263" s="50" t="str">
        <f t="shared" si="400"/>
        <v>N</v>
      </c>
      <c r="D3263" s="52">
        <f>_xlfn.XLOOKUP(B3263,Cal_Date!B:B,Cal_Date!A:A,0)</f>
        <v>5</v>
      </c>
      <c r="E3263">
        <v>2019</v>
      </c>
      <c r="F3263" t="s">
        <v>127</v>
      </c>
      <c r="G3263" t="s">
        <v>130</v>
      </c>
      <c r="H3263" t="s">
        <v>11</v>
      </c>
      <c r="I3263" t="s">
        <v>11</v>
      </c>
      <c r="J3263" t="s">
        <v>15</v>
      </c>
      <c r="K3263" t="s">
        <v>42</v>
      </c>
      <c r="L3263">
        <v>1</v>
      </c>
      <c r="M3263">
        <v>1011</v>
      </c>
      <c r="O3263" t="s">
        <v>25</v>
      </c>
      <c r="R3263" t="s">
        <v>44</v>
      </c>
      <c r="S3263" s="49" t="str">
        <f t="shared" si="401"/>
        <v>Card</v>
      </c>
      <c r="T3263" s="3">
        <v>0.03</v>
      </c>
      <c r="U3263" s="2">
        <v>2.6500000000000004</v>
      </c>
      <c r="V3263" s="2">
        <v>0.87</v>
      </c>
      <c r="W3263" s="54">
        <f>_xlfn.XLOOKUP(M3263,Market!A:A,Market!F:F,0)</f>
        <v>0.06</v>
      </c>
      <c r="X3263" s="55">
        <f t="shared" si="402"/>
        <v>7.9500000000000001E-2</v>
      </c>
      <c r="Y3263" s="55">
        <f t="shared" si="403"/>
        <v>1.7800000000000002</v>
      </c>
      <c r="Z3263" s="54">
        <f t="shared" si="404"/>
        <v>0.67169811320754713</v>
      </c>
      <c r="AA3263" s="49" t="str">
        <f t="shared" ca="1" si="405"/>
        <v>N</v>
      </c>
      <c r="AB3263" s="49">
        <f t="shared" ca="1" si="406"/>
        <v>5</v>
      </c>
      <c r="AC3263" s="49" t="str">
        <f t="shared" ca="1" si="407"/>
        <v>N</v>
      </c>
    </row>
    <row r="3264" spans="1:29" x14ac:dyDescent="0.25">
      <c r="A3264">
        <v>1561</v>
      </c>
      <c r="B3264" s="9">
        <v>43583</v>
      </c>
      <c r="C3264" s="50" t="str">
        <f t="shared" si="400"/>
        <v>N</v>
      </c>
      <c r="D3264" s="52">
        <f>_xlfn.XLOOKUP(B3264,Cal_Date!B:B,Cal_Date!A:A,0)</f>
        <v>5</v>
      </c>
      <c r="E3264">
        <v>2019</v>
      </c>
      <c r="F3264" t="s">
        <v>127</v>
      </c>
      <c r="G3264" t="s">
        <v>130</v>
      </c>
      <c r="H3264" t="s">
        <v>11</v>
      </c>
      <c r="I3264" t="s">
        <v>11</v>
      </c>
      <c r="J3264" t="s">
        <v>15</v>
      </c>
      <c r="K3264" t="s">
        <v>42</v>
      </c>
      <c r="L3264">
        <v>1</v>
      </c>
      <c r="M3264">
        <v>1011</v>
      </c>
      <c r="O3264" t="s">
        <v>25</v>
      </c>
      <c r="R3264" t="s">
        <v>44</v>
      </c>
      <c r="S3264" s="49" t="str">
        <f t="shared" si="401"/>
        <v>Card</v>
      </c>
      <c r="T3264" s="3">
        <v>0.03</v>
      </c>
      <c r="U3264" s="2">
        <v>2.6500000000000004</v>
      </c>
      <c r="V3264" s="2">
        <v>0.87</v>
      </c>
      <c r="W3264" s="54">
        <f>_xlfn.XLOOKUP(M3264,Market!A:A,Market!F:F,0)</f>
        <v>0.06</v>
      </c>
      <c r="X3264" s="55">
        <f t="shared" si="402"/>
        <v>7.9500000000000001E-2</v>
      </c>
      <c r="Y3264" s="55">
        <f t="shared" si="403"/>
        <v>1.7800000000000002</v>
      </c>
      <c r="Z3264" s="54">
        <f t="shared" si="404"/>
        <v>0.67169811320754713</v>
      </c>
      <c r="AA3264" s="49" t="str">
        <f t="shared" ca="1" si="405"/>
        <v>N</v>
      </c>
      <c r="AB3264" s="49">
        <f t="shared" ca="1" si="406"/>
        <v>5</v>
      </c>
      <c r="AC3264" s="49" t="str">
        <f t="shared" ca="1" si="407"/>
        <v>N</v>
      </c>
    </row>
    <row r="3265" spans="1:29" x14ac:dyDescent="0.25">
      <c r="A3265">
        <v>1562</v>
      </c>
      <c r="B3265" s="9">
        <v>43583</v>
      </c>
      <c r="C3265" s="50" t="str">
        <f t="shared" si="400"/>
        <v>N</v>
      </c>
      <c r="D3265" s="52">
        <f>_xlfn.XLOOKUP(B3265,Cal_Date!B:B,Cal_Date!A:A,0)</f>
        <v>5</v>
      </c>
      <c r="E3265">
        <v>2019</v>
      </c>
      <c r="F3265" t="s">
        <v>127</v>
      </c>
      <c r="G3265" t="s">
        <v>130</v>
      </c>
      <c r="H3265" t="s">
        <v>48</v>
      </c>
      <c r="I3265" t="s">
        <v>18</v>
      </c>
      <c r="J3265" t="s">
        <v>10</v>
      </c>
      <c r="K3265" t="s">
        <v>43</v>
      </c>
      <c r="L3265">
        <v>2</v>
      </c>
      <c r="M3265">
        <v>1011</v>
      </c>
      <c r="O3265" t="s">
        <v>25</v>
      </c>
      <c r="R3265" t="s">
        <v>44</v>
      </c>
      <c r="S3265" s="49" t="str">
        <f t="shared" si="401"/>
        <v>Card</v>
      </c>
      <c r="T3265" s="3">
        <v>0.03</v>
      </c>
      <c r="U3265" s="2">
        <v>14.84</v>
      </c>
      <c r="V3265" s="2">
        <v>2.92</v>
      </c>
      <c r="W3265" s="54">
        <f>_xlfn.XLOOKUP(M3265,Market!A:A,Market!F:F,0)</f>
        <v>0.06</v>
      </c>
      <c r="X3265" s="55">
        <f t="shared" si="402"/>
        <v>0.44519999999999998</v>
      </c>
      <c r="Y3265" s="55">
        <f t="shared" si="403"/>
        <v>11.92</v>
      </c>
      <c r="Z3265" s="54">
        <f t="shared" si="404"/>
        <v>0.80323450134770891</v>
      </c>
      <c r="AA3265" s="49" t="str">
        <f t="shared" ca="1" si="405"/>
        <v>N</v>
      </c>
      <c r="AB3265" s="49">
        <f t="shared" ca="1" si="406"/>
        <v>5</v>
      </c>
      <c r="AC3265" s="49" t="str">
        <f t="shared" ca="1" si="407"/>
        <v>N</v>
      </c>
    </row>
    <row r="3266" spans="1:29" x14ac:dyDescent="0.25">
      <c r="A3266">
        <v>1563</v>
      </c>
      <c r="B3266" s="9">
        <v>43583</v>
      </c>
      <c r="C3266" s="50" t="str">
        <f t="shared" si="400"/>
        <v>N</v>
      </c>
      <c r="D3266" s="52">
        <f>_xlfn.XLOOKUP(B3266,Cal_Date!B:B,Cal_Date!A:A,0)</f>
        <v>5</v>
      </c>
      <c r="E3266">
        <v>2019</v>
      </c>
      <c r="F3266" t="s">
        <v>127</v>
      </c>
      <c r="G3266" t="s">
        <v>130</v>
      </c>
      <c r="H3266" t="s">
        <v>48</v>
      </c>
      <c r="I3266" t="s">
        <v>18</v>
      </c>
      <c r="J3266" t="s">
        <v>10</v>
      </c>
      <c r="K3266" t="s">
        <v>43</v>
      </c>
      <c r="L3266">
        <v>2</v>
      </c>
      <c r="M3266">
        <v>1001</v>
      </c>
      <c r="O3266" t="s">
        <v>25</v>
      </c>
      <c r="R3266" t="s">
        <v>44</v>
      </c>
      <c r="S3266" s="49" t="str">
        <f t="shared" si="401"/>
        <v>Card</v>
      </c>
      <c r="T3266" s="3">
        <v>0.03</v>
      </c>
      <c r="U3266" s="2">
        <v>14.84</v>
      </c>
      <c r="V3266" s="2">
        <v>2.92</v>
      </c>
      <c r="W3266" s="54">
        <f>_xlfn.XLOOKUP(M3266,Market!A:A,Market!F:F,0)</f>
        <v>0.06</v>
      </c>
      <c r="X3266" s="55">
        <f t="shared" si="402"/>
        <v>0.44519999999999998</v>
      </c>
      <c r="Y3266" s="55">
        <f t="shared" si="403"/>
        <v>11.92</v>
      </c>
      <c r="Z3266" s="54">
        <f t="shared" si="404"/>
        <v>0.80323450134770891</v>
      </c>
      <c r="AA3266" s="49" t="str">
        <f t="shared" ca="1" si="405"/>
        <v>N</v>
      </c>
      <c r="AB3266" s="49">
        <f t="shared" ca="1" si="406"/>
        <v>5</v>
      </c>
      <c r="AC3266" s="49" t="str">
        <f t="shared" ca="1" si="407"/>
        <v>N</v>
      </c>
    </row>
    <row r="3267" spans="1:29" x14ac:dyDescent="0.25">
      <c r="A3267">
        <v>1564</v>
      </c>
      <c r="B3267" s="9">
        <v>43583</v>
      </c>
      <c r="C3267" s="50" t="str">
        <f t="shared" ref="C3267:C3330" si="408">IF(OR(B3267="04/01/2018"+0,B3267="04/02/2018"+0),"Y","N")</f>
        <v>N</v>
      </c>
      <c r="D3267" s="52">
        <f>_xlfn.XLOOKUP(B3267,Cal_Date!B:B,Cal_Date!A:A,0)</f>
        <v>5</v>
      </c>
      <c r="E3267">
        <v>2019</v>
      </c>
      <c r="F3267" t="s">
        <v>127</v>
      </c>
      <c r="G3267" t="s">
        <v>130</v>
      </c>
      <c r="H3267" t="s">
        <v>14</v>
      </c>
      <c r="I3267" t="s">
        <v>18</v>
      </c>
      <c r="J3267" t="s">
        <v>15</v>
      </c>
      <c r="K3267" t="s">
        <v>43</v>
      </c>
      <c r="L3267">
        <v>1</v>
      </c>
      <c r="M3267">
        <v>1000</v>
      </c>
      <c r="O3267" t="s">
        <v>25</v>
      </c>
      <c r="R3267" t="s">
        <v>44</v>
      </c>
      <c r="S3267" s="49" t="str">
        <f t="shared" ref="S3267:S3330" si="409">IF(R3267="Cash","Cash","Card")</f>
        <v>Card</v>
      </c>
      <c r="T3267" s="3">
        <v>0.03</v>
      </c>
      <c r="U3267" s="2">
        <v>7.5600000000000005</v>
      </c>
      <c r="V3267" s="2">
        <v>2.2200000000000002</v>
      </c>
      <c r="W3267" s="54">
        <f>_xlfn.XLOOKUP(M3267,Market!A:A,Market!F:F,0)</f>
        <v>0.08</v>
      </c>
      <c r="X3267" s="55">
        <f t="shared" ref="X3267:X3330" si="410">T3267*U3267</f>
        <v>0.2268</v>
      </c>
      <c r="Y3267" s="55">
        <f t="shared" ref="Y3267:Y3330" si="411">U3267-V3267</f>
        <v>5.34</v>
      </c>
      <c r="Z3267" s="54">
        <f t="shared" ref="Z3267:Z3330" si="412">Y3267/U3267</f>
        <v>0.70634920634920628</v>
      </c>
      <c r="AA3267" s="49" t="str">
        <f t="shared" ref="AA3267:AA3330" ca="1" si="413">IF(DATEDIF(B3267,TODAY(),"y")&gt;5,"Y","N")</f>
        <v>N</v>
      </c>
      <c r="AB3267" s="49">
        <f t="shared" ref="AB3267:AB3330" ca="1" si="414">DATEDIF(B3267,TODAY(),"y")</f>
        <v>5</v>
      </c>
      <c r="AC3267" s="49" t="str">
        <f t="shared" ref="AC3267:AC3330" ca="1" si="415">IF(AB3267&gt;5,"Y","N")</f>
        <v>N</v>
      </c>
    </row>
    <row r="3268" spans="1:29" x14ac:dyDescent="0.25">
      <c r="A3268">
        <v>1565</v>
      </c>
      <c r="B3268" s="9">
        <v>43583</v>
      </c>
      <c r="C3268" s="50" t="str">
        <f t="shared" si="408"/>
        <v>N</v>
      </c>
      <c r="D3268" s="52">
        <f>_xlfn.XLOOKUP(B3268,Cal_Date!B:B,Cal_Date!A:A,0)</f>
        <v>5</v>
      </c>
      <c r="E3268">
        <v>2019</v>
      </c>
      <c r="F3268" t="s">
        <v>127</v>
      </c>
      <c r="G3268" t="s">
        <v>130</v>
      </c>
      <c r="H3268" t="s">
        <v>14</v>
      </c>
      <c r="I3268" t="s">
        <v>18</v>
      </c>
      <c r="J3268" t="s">
        <v>15</v>
      </c>
      <c r="K3268" t="s">
        <v>43</v>
      </c>
      <c r="L3268">
        <v>1</v>
      </c>
      <c r="M3268">
        <v>1000</v>
      </c>
      <c r="O3268" t="s">
        <v>25</v>
      </c>
      <c r="R3268" t="s">
        <v>44</v>
      </c>
      <c r="S3268" s="49" t="str">
        <f t="shared" si="409"/>
        <v>Card</v>
      </c>
      <c r="T3268" s="3">
        <v>0.03</v>
      </c>
      <c r="U3268" s="2">
        <v>7.0200000000000005</v>
      </c>
      <c r="V3268" s="2">
        <v>2.1</v>
      </c>
      <c r="W3268" s="54">
        <f>_xlfn.XLOOKUP(M3268,Market!A:A,Market!F:F,0)</f>
        <v>0.08</v>
      </c>
      <c r="X3268" s="55">
        <f t="shared" si="410"/>
        <v>0.21060000000000001</v>
      </c>
      <c r="Y3268" s="55">
        <f t="shared" si="411"/>
        <v>4.92</v>
      </c>
      <c r="Z3268" s="54">
        <f t="shared" si="412"/>
        <v>0.70085470085470081</v>
      </c>
      <c r="AA3268" s="49" t="str">
        <f t="shared" ca="1" si="413"/>
        <v>N</v>
      </c>
      <c r="AB3268" s="49">
        <f t="shared" ca="1" si="414"/>
        <v>5</v>
      </c>
      <c r="AC3268" s="49" t="str">
        <f t="shared" ca="1" si="415"/>
        <v>N</v>
      </c>
    </row>
    <row r="3269" spans="1:29" x14ac:dyDescent="0.25">
      <c r="A3269">
        <v>1566</v>
      </c>
      <c r="B3269" s="9">
        <v>43583</v>
      </c>
      <c r="C3269" s="50" t="str">
        <f t="shared" si="408"/>
        <v>N</v>
      </c>
      <c r="D3269" s="52">
        <f>_xlfn.XLOOKUP(B3269,Cal_Date!B:B,Cal_Date!A:A,0)</f>
        <v>5</v>
      </c>
      <c r="E3269">
        <v>2019</v>
      </c>
      <c r="F3269" t="s">
        <v>127</v>
      </c>
      <c r="G3269" t="s">
        <v>130</v>
      </c>
      <c r="H3269" t="s">
        <v>11</v>
      </c>
      <c r="I3269" t="s">
        <v>11</v>
      </c>
      <c r="J3269" t="s">
        <v>15</v>
      </c>
      <c r="K3269" t="s">
        <v>42</v>
      </c>
      <c r="L3269">
        <v>1</v>
      </c>
      <c r="M3269">
        <v>1002</v>
      </c>
      <c r="O3269" t="s">
        <v>28</v>
      </c>
      <c r="R3269" t="s">
        <v>44</v>
      </c>
      <c r="S3269" s="49" t="str">
        <f t="shared" si="409"/>
        <v>Card</v>
      </c>
      <c r="T3269" s="3">
        <v>0.03</v>
      </c>
      <c r="U3269" s="2">
        <v>2.6500000000000004</v>
      </c>
      <c r="V3269" s="2">
        <v>0.87</v>
      </c>
      <c r="W3269" s="54">
        <f>_xlfn.XLOOKUP(M3269,Market!A:A,Market!F:F,0)</f>
        <v>0.06</v>
      </c>
      <c r="X3269" s="55">
        <f t="shared" si="410"/>
        <v>7.9500000000000001E-2</v>
      </c>
      <c r="Y3269" s="55">
        <f t="shared" si="411"/>
        <v>1.7800000000000002</v>
      </c>
      <c r="Z3269" s="54">
        <f t="shared" si="412"/>
        <v>0.67169811320754713</v>
      </c>
      <c r="AA3269" s="49" t="str">
        <f t="shared" ca="1" si="413"/>
        <v>N</v>
      </c>
      <c r="AB3269" s="49">
        <f t="shared" ca="1" si="414"/>
        <v>5</v>
      </c>
      <c r="AC3269" s="49" t="str">
        <f t="shared" ca="1" si="415"/>
        <v>N</v>
      </c>
    </row>
    <row r="3270" spans="1:29" x14ac:dyDescent="0.25">
      <c r="A3270">
        <v>1567</v>
      </c>
      <c r="B3270" s="9">
        <v>43583</v>
      </c>
      <c r="C3270" s="50" t="str">
        <f t="shared" si="408"/>
        <v>N</v>
      </c>
      <c r="D3270" s="52">
        <f>_xlfn.XLOOKUP(B3270,Cal_Date!B:B,Cal_Date!A:A,0)</f>
        <v>5</v>
      </c>
      <c r="E3270">
        <v>2019</v>
      </c>
      <c r="F3270" t="s">
        <v>127</v>
      </c>
      <c r="G3270" t="s">
        <v>130</v>
      </c>
      <c r="H3270" t="s">
        <v>11</v>
      </c>
      <c r="I3270" t="s">
        <v>13</v>
      </c>
      <c r="J3270" t="s">
        <v>15</v>
      </c>
      <c r="K3270" t="s">
        <v>42</v>
      </c>
      <c r="L3270">
        <v>2</v>
      </c>
      <c r="M3270">
        <v>1003</v>
      </c>
      <c r="O3270" t="s">
        <v>25</v>
      </c>
      <c r="R3270" t="s">
        <v>44</v>
      </c>
      <c r="S3270" s="49" t="str">
        <f t="shared" si="409"/>
        <v>Card</v>
      </c>
      <c r="T3270" s="3">
        <v>0.03</v>
      </c>
      <c r="U3270" s="2">
        <v>5.3000000000000007</v>
      </c>
      <c r="V3270" s="2">
        <v>2.84</v>
      </c>
      <c r="W3270" s="54">
        <f>_xlfn.XLOOKUP(M3270,Market!A:A,Market!F:F,0)</f>
        <v>0.06</v>
      </c>
      <c r="X3270" s="55">
        <f t="shared" si="410"/>
        <v>0.159</v>
      </c>
      <c r="Y3270" s="55">
        <f t="shared" si="411"/>
        <v>2.4600000000000009</v>
      </c>
      <c r="Z3270" s="54">
        <f t="shared" si="412"/>
        <v>0.46415094339622653</v>
      </c>
      <c r="AA3270" s="49" t="str">
        <f t="shared" ca="1" si="413"/>
        <v>N</v>
      </c>
      <c r="AB3270" s="49">
        <f t="shared" ca="1" si="414"/>
        <v>5</v>
      </c>
      <c r="AC3270" s="49" t="str">
        <f t="shared" ca="1" si="415"/>
        <v>N</v>
      </c>
    </row>
    <row r="3271" spans="1:29" x14ac:dyDescent="0.25">
      <c r="A3271">
        <v>1568</v>
      </c>
      <c r="B3271" s="9">
        <v>43583</v>
      </c>
      <c r="C3271" s="50" t="str">
        <f t="shared" si="408"/>
        <v>N</v>
      </c>
      <c r="D3271" s="52">
        <f>_xlfn.XLOOKUP(B3271,Cal_Date!B:B,Cal_Date!A:A,0)</f>
        <v>5</v>
      </c>
      <c r="E3271">
        <v>2019</v>
      </c>
      <c r="F3271" t="s">
        <v>127</v>
      </c>
      <c r="G3271" t="s">
        <v>130</v>
      </c>
      <c r="H3271" t="s">
        <v>11</v>
      </c>
      <c r="I3271" t="s">
        <v>13</v>
      </c>
      <c r="J3271" t="s">
        <v>15</v>
      </c>
      <c r="K3271" t="s">
        <v>42</v>
      </c>
      <c r="L3271">
        <v>1</v>
      </c>
      <c r="M3271">
        <v>1005</v>
      </c>
      <c r="O3271" t="s">
        <v>25</v>
      </c>
      <c r="R3271" t="s">
        <v>44</v>
      </c>
      <c r="S3271" s="49" t="str">
        <f t="shared" si="409"/>
        <v>Card</v>
      </c>
      <c r="T3271" s="3">
        <v>0.03</v>
      </c>
      <c r="U3271" s="2">
        <v>2.7225000000000001</v>
      </c>
      <c r="V3271" s="2">
        <v>1.42</v>
      </c>
      <c r="W3271" s="54">
        <f>_xlfn.XLOOKUP(M3271,Market!A:A,Market!F:F,0)</f>
        <v>8.8999999999999996E-2</v>
      </c>
      <c r="X3271" s="55">
        <f t="shared" si="410"/>
        <v>8.1674999999999998E-2</v>
      </c>
      <c r="Y3271" s="55">
        <f t="shared" si="411"/>
        <v>1.3025000000000002</v>
      </c>
      <c r="Z3271" s="54">
        <f t="shared" si="412"/>
        <v>0.47842056932966032</v>
      </c>
      <c r="AA3271" s="49" t="str">
        <f t="shared" ca="1" si="413"/>
        <v>N</v>
      </c>
      <c r="AB3271" s="49">
        <f t="shared" ca="1" si="414"/>
        <v>5</v>
      </c>
      <c r="AC3271" s="49" t="str">
        <f t="shared" ca="1" si="415"/>
        <v>N</v>
      </c>
    </row>
    <row r="3272" spans="1:29" x14ac:dyDescent="0.25">
      <c r="A3272">
        <v>1569</v>
      </c>
      <c r="B3272" s="9">
        <v>43583</v>
      </c>
      <c r="C3272" s="50" t="str">
        <f t="shared" si="408"/>
        <v>N</v>
      </c>
      <c r="D3272" s="52">
        <f>_xlfn.XLOOKUP(B3272,Cal_Date!B:B,Cal_Date!A:A,0)</f>
        <v>5</v>
      </c>
      <c r="E3272">
        <v>2019</v>
      </c>
      <c r="F3272" t="s">
        <v>127</v>
      </c>
      <c r="G3272" t="s">
        <v>130</v>
      </c>
      <c r="H3272" t="s">
        <v>11</v>
      </c>
      <c r="I3272" t="s">
        <v>11</v>
      </c>
      <c r="J3272" t="s">
        <v>15</v>
      </c>
      <c r="K3272" t="s">
        <v>42</v>
      </c>
      <c r="L3272">
        <v>2</v>
      </c>
      <c r="M3272">
        <v>1005</v>
      </c>
      <c r="O3272" t="s">
        <v>25</v>
      </c>
      <c r="R3272" t="s">
        <v>44</v>
      </c>
      <c r="S3272" s="49" t="str">
        <f t="shared" si="409"/>
        <v>Card</v>
      </c>
      <c r="T3272" s="3">
        <v>0.03</v>
      </c>
      <c r="U3272" s="2">
        <v>5.4450000000000003</v>
      </c>
      <c r="V3272" s="2">
        <v>1.74</v>
      </c>
      <c r="W3272" s="54">
        <f>_xlfn.XLOOKUP(M3272,Market!A:A,Market!F:F,0)</f>
        <v>8.8999999999999996E-2</v>
      </c>
      <c r="X3272" s="55">
        <f t="shared" si="410"/>
        <v>0.16335</v>
      </c>
      <c r="Y3272" s="55">
        <f t="shared" si="411"/>
        <v>3.7050000000000001</v>
      </c>
      <c r="Z3272" s="54">
        <f t="shared" si="412"/>
        <v>0.68044077134986225</v>
      </c>
      <c r="AA3272" s="49" t="str">
        <f t="shared" ca="1" si="413"/>
        <v>N</v>
      </c>
      <c r="AB3272" s="49">
        <f t="shared" ca="1" si="414"/>
        <v>5</v>
      </c>
      <c r="AC3272" s="49" t="str">
        <f t="shared" ca="1" si="415"/>
        <v>N</v>
      </c>
    </row>
    <row r="3273" spans="1:29" x14ac:dyDescent="0.25">
      <c r="A3273">
        <v>1570</v>
      </c>
      <c r="B3273" s="9">
        <v>43583</v>
      </c>
      <c r="C3273" s="50" t="str">
        <f t="shared" si="408"/>
        <v>N</v>
      </c>
      <c r="D3273" s="52">
        <f>_xlfn.XLOOKUP(B3273,Cal_Date!B:B,Cal_Date!A:A,0)</f>
        <v>5</v>
      </c>
      <c r="E3273">
        <v>2019</v>
      </c>
      <c r="F3273" t="s">
        <v>127</v>
      </c>
      <c r="G3273" t="s">
        <v>130</v>
      </c>
      <c r="H3273" t="s">
        <v>11</v>
      </c>
      <c r="I3273" t="s">
        <v>11</v>
      </c>
      <c r="J3273" t="s">
        <v>15</v>
      </c>
      <c r="K3273" t="s">
        <v>42</v>
      </c>
      <c r="L3273">
        <v>1</v>
      </c>
      <c r="M3273">
        <v>1006</v>
      </c>
      <c r="O3273" t="s">
        <v>28</v>
      </c>
      <c r="R3273" t="s">
        <v>44</v>
      </c>
      <c r="S3273" s="49" t="str">
        <f t="shared" si="409"/>
        <v>Card</v>
      </c>
      <c r="T3273" s="3">
        <v>0.03</v>
      </c>
      <c r="U3273" s="2">
        <v>2.7225000000000001</v>
      </c>
      <c r="V3273" s="2">
        <v>0.87</v>
      </c>
      <c r="W3273" s="54">
        <f>_xlfn.XLOOKUP(M3273,Market!A:A,Market!F:F,0)</f>
        <v>8.8999999999999996E-2</v>
      </c>
      <c r="X3273" s="55">
        <f t="shared" si="410"/>
        <v>8.1674999999999998E-2</v>
      </c>
      <c r="Y3273" s="55">
        <f t="shared" si="411"/>
        <v>1.8525</v>
      </c>
      <c r="Z3273" s="54">
        <f t="shared" si="412"/>
        <v>0.68044077134986225</v>
      </c>
      <c r="AA3273" s="49" t="str">
        <f t="shared" ca="1" si="413"/>
        <v>N</v>
      </c>
      <c r="AB3273" s="49">
        <f t="shared" ca="1" si="414"/>
        <v>5</v>
      </c>
      <c r="AC3273" s="49" t="str">
        <f t="shared" ca="1" si="415"/>
        <v>N</v>
      </c>
    </row>
    <row r="3274" spans="1:29" x14ac:dyDescent="0.25">
      <c r="A3274">
        <v>1571</v>
      </c>
      <c r="B3274" s="9">
        <v>43583</v>
      </c>
      <c r="C3274" s="50" t="str">
        <f t="shared" si="408"/>
        <v>N</v>
      </c>
      <c r="D3274" s="52">
        <f>_xlfn.XLOOKUP(B3274,Cal_Date!B:B,Cal_Date!A:A,0)</f>
        <v>5</v>
      </c>
      <c r="E3274">
        <v>2019</v>
      </c>
      <c r="F3274" t="s">
        <v>127</v>
      </c>
      <c r="G3274" t="s">
        <v>130</v>
      </c>
      <c r="H3274" t="s">
        <v>48</v>
      </c>
      <c r="I3274" t="s">
        <v>18</v>
      </c>
      <c r="J3274" t="s">
        <v>10</v>
      </c>
      <c r="K3274" t="s">
        <v>43</v>
      </c>
      <c r="L3274">
        <v>2</v>
      </c>
      <c r="M3274">
        <v>1007</v>
      </c>
      <c r="O3274" t="s">
        <v>28</v>
      </c>
      <c r="R3274" t="s">
        <v>44</v>
      </c>
      <c r="S3274" s="49" t="str">
        <f t="shared" si="409"/>
        <v>Card</v>
      </c>
      <c r="T3274" s="3">
        <v>0.03</v>
      </c>
      <c r="U3274" s="2">
        <v>15.245999999999999</v>
      </c>
      <c r="V3274" s="2">
        <v>2.92</v>
      </c>
      <c r="W3274" s="54">
        <f>_xlfn.XLOOKUP(M3274,Market!A:A,Market!F:F,0)</f>
        <v>8.8999999999999996E-2</v>
      </c>
      <c r="X3274" s="55">
        <f t="shared" si="410"/>
        <v>0.45737999999999995</v>
      </c>
      <c r="Y3274" s="55">
        <f t="shared" si="411"/>
        <v>12.325999999999999</v>
      </c>
      <c r="Z3274" s="54">
        <f t="shared" si="412"/>
        <v>0.80847435392889933</v>
      </c>
      <c r="AA3274" s="49" t="str">
        <f t="shared" ca="1" si="413"/>
        <v>N</v>
      </c>
      <c r="AB3274" s="49">
        <f t="shared" ca="1" si="414"/>
        <v>5</v>
      </c>
      <c r="AC3274" s="49" t="str">
        <f t="shared" ca="1" si="415"/>
        <v>N</v>
      </c>
    </row>
    <row r="3275" spans="1:29" x14ac:dyDescent="0.25">
      <c r="A3275">
        <v>1572</v>
      </c>
      <c r="B3275" s="9">
        <v>43583</v>
      </c>
      <c r="C3275" s="50" t="str">
        <f t="shared" si="408"/>
        <v>N</v>
      </c>
      <c r="D3275" s="52">
        <f>_xlfn.XLOOKUP(B3275,Cal_Date!B:B,Cal_Date!A:A,0)</f>
        <v>5</v>
      </c>
      <c r="E3275">
        <v>2019</v>
      </c>
      <c r="F3275" t="s">
        <v>127</v>
      </c>
      <c r="G3275" t="s">
        <v>130</v>
      </c>
      <c r="H3275" t="s">
        <v>11</v>
      </c>
      <c r="I3275" t="s">
        <v>11</v>
      </c>
      <c r="J3275" t="s">
        <v>15</v>
      </c>
      <c r="K3275" t="s">
        <v>42</v>
      </c>
      <c r="L3275">
        <v>1</v>
      </c>
      <c r="M3275">
        <v>1008</v>
      </c>
      <c r="O3275" t="s">
        <v>28</v>
      </c>
      <c r="R3275" t="s">
        <v>44</v>
      </c>
      <c r="S3275" s="49" t="str">
        <f t="shared" si="409"/>
        <v>Card</v>
      </c>
      <c r="T3275" s="3">
        <v>0.03</v>
      </c>
      <c r="U3275" s="2">
        <v>2.7225000000000001</v>
      </c>
      <c r="V3275" s="2">
        <v>0.87</v>
      </c>
      <c r="W3275" s="54">
        <f>_xlfn.XLOOKUP(M3275,Market!A:A,Market!F:F,0)</f>
        <v>8.8999999999999996E-2</v>
      </c>
      <c r="X3275" s="55">
        <f t="shared" si="410"/>
        <v>8.1674999999999998E-2</v>
      </c>
      <c r="Y3275" s="55">
        <f t="shared" si="411"/>
        <v>1.8525</v>
      </c>
      <c r="Z3275" s="54">
        <f t="shared" si="412"/>
        <v>0.68044077134986225</v>
      </c>
      <c r="AA3275" s="49" t="str">
        <f t="shared" ca="1" si="413"/>
        <v>N</v>
      </c>
      <c r="AB3275" s="49">
        <f t="shared" ca="1" si="414"/>
        <v>5</v>
      </c>
      <c r="AC3275" s="49" t="str">
        <f t="shared" ca="1" si="415"/>
        <v>N</v>
      </c>
    </row>
    <row r="3276" spans="1:29" x14ac:dyDescent="0.25">
      <c r="A3276">
        <v>1573</v>
      </c>
      <c r="B3276" s="9">
        <v>43583</v>
      </c>
      <c r="C3276" s="50" t="str">
        <f t="shared" si="408"/>
        <v>N</v>
      </c>
      <c r="D3276" s="52">
        <f>_xlfn.XLOOKUP(B3276,Cal_Date!B:B,Cal_Date!A:A,0)</f>
        <v>5</v>
      </c>
      <c r="E3276">
        <v>2019</v>
      </c>
      <c r="F3276" t="s">
        <v>127</v>
      </c>
      <c r="G3276" t="s">
        <v>130</v>
      </c>
      <c r="H3276" t="s">
        <v>11</v>
      </c>
      <c r="I3276" t="s">
        <v>11</v>
      </c>
      <c r="J3276" t="s">
        <v>15</v>
      </c>
      <c r="K3276" t="s">
        <v>42</v>
      </c>
      <c r="L3276">
        <v>1</v>
      </c>
      <c r="M3276">
        <v>1009</v>
      </c>
      <c r="O3276" t="s">
        <v>28</v>
      </c>
      <c r="R3276" t="s">
        <v>44</v>
      </c>
      <c r="S3276" s="49" t="str">
        <f t="shared" si="409"/>
        <v>Card</v>
      </c>
      <c r="T3276" s="3">
        <v>0.03</v>
      </c>
      <c r="U3276" s="2">
        <v>2.7225000000000001</v>
      </c>
      <c r="V3276" s="2">
        <v>0.87</v>
      </c>
      <c r="W3276" s="54">
        <f>_xlfn.XLOOKUP(M3276,Market!A:A,Market!F:F,0)</f>
        <v>8.8999999999999996E-2</v>
      </c>
      <c r="X3276" s="55">
        <f t="shared" si="410"/>
        <v>8.1674999999999998E-2</v>
      </c>
      <c r="Y3276" s="55">
        <f t="shared" si="411"/>
        <v>1.8525</v>
      </c>
      <c r="Z3276" s="54">
        <f t="shared" si="412"/>
        <v>0.68044077134986225</v>
      </c>
      <c r="AA3276" s="49" t="str">
        <f t="shared" ca="1" si="413"/>
        <v>N</v>
      </c>
      <c r="AB3276" s="49">
        <f t="shared" ca="1" si="414"/>
        <v>5</v>
      </c>
      <c r="AC3276" s="49" t="str">
        <f t="shared" ca="1" si="415"/>
        <v>N</v>
      </c>
    </row>
    <row r="3277" spans="1:29" x14ac:dyDescent="0.25">
      <c r="A3277">
        <v>1574</v>
      </c>
      <c r="B3277" s="9">
        <v>43583</v>
      </c>
      <c r="C3277" s="50" t="str">
        <f t="shared" si="408"/>
        <v>N</v>
      </c>
      <c r="D3277" s="52">
        <f>_xlfn.XLOOKUP(B3277,Cal_Date!B:B,Cal_Date!A:A,0)</f>
        <v>5</v>
      </c>
      <c r="E3277">
        <v>2019</v>
      </c>
      <c r="F3277" t="s">
        <v>127</v>
      </c>
      <c r="G3277" t="s">
        <v>130</v>
      </c>
      <c r="H3277" t="s">
        <v>11</v>
      </c>
      <c r="I3277" t="s">
        <v>11</v>
      </c>
      <c r="J3277" t="s">
        <v>15</v>
      </c>
      <c r="K3277" t="s">
        <v>42</v>
      </c>
      <c r="L3277">
        <v>1</v>
      </c>
      <c r="M3277">
        <v>1006</v>
      </c>
      <c r="O3277" t="s">
        <v>28</v>
      </c>
      <c r="R3277" t="s">
        <v>44</v>
      </c>
      <c r="S3277" s="49" t="str">
        <f t="shared" si="409"/>
        <v>Card</v>
      </c>
      <c r="T3277" s="3">
        <v>0.03</v>
      </c>
      <c r="U3277" s="2">
        <v>2.7225000000000001</v>
      </c>
      <c r="V3277" s="2">
        <v>0.87</v>
      </c>
      <c r="W3277" s="54">
        <f>_xlfn.XLOOKUP(M3277,Market!A:A,Market!F:F,0)</f>
        <v>8.8999999999999996E-2</v>
      </c>
      <c r="X3277" s="55">
        <f t="shared" si="410"/>
        <v>8.1674999999999998E-2</v>
      </c>
      <c r="Y3277" s="55">
        <f t="shared" si="411"/>
        <v>1.8525</v>
      </c>
      <c r="Z3277" s="54">
        <f t="shared" si="412"/>
        <v>0.68044077134986225</v>
      </c>
      <c r="AA3277" s="49" t="str">
        <f t="shared" ca="1" si="413"/>
        <v>N</v>
      </c>
      <c r="AB3277" s="49">
        <f t="shared" ca="1" si="414"/>
        <v>5</v>
      </c>
      <c r="AC3277" s="49" t="str">
        <f t="shared" ca="1" si="415"/>
        <v>N</v>
      </c>
    </row>
    <row r="3278" spans="1:29" x14ac:dyDescent="0.25">
      <c r="A3278">
        <v>1575</v>
      </c>
      <c r="B3278" s="9">
        <v>43583</v>
      </c>
      <c r="C3278" s="50" t="str">
        <f t="shared" si="408"/>
        <v>N</v>
      </c>
      <c r="D3278" s="52">
        <f>_xlfn.XLOOKUP(B3278,Cal_Date!B:B,Cal_Date!A:A,0)</f>
        <v>5</v>
      </c>
      <c r="E3278">
        <v>2019</v>
      </c>
      <c r="F3278" t="s">
        <v>127</v>
      </c>
      <c r="G3278" t="s">
        <v>130</v>
      </c>
      <c r="H3278" t="s">
        <v>48</v>
      </c>
      <c r="I3278" t="s">
        <v>18</v>
      </c>
      <c r="J3278" t="s">
        <v>10</v>
      </c>
      <c r="K3278" t="s">
        <v>43</v>
      </c>
      <c r="L3278">
        <v>1</v>
      </c>
      <c r="M3278">
        <v>1007</v>
      </c>
      <c r="O3278" t="s">
        <v>28</v>
      </c>
      <c r="R3278" t="s">
        <v>44</v>
      </c>
      <c r="S3278" s="49" t="str">
        <f t="shared" si="409"/>
        <v>Card</v>
      </c>
      <c r="T3278" s="3">
        <v>0.03</v>
      </c>
      <c r="U3278" s="2">
        <v>7.6229999999999993</v>
      </c>
      <c r="V3278" s="2">
        <v>1.46</v>
      </c>
      <c r="W3278" s="54">
        <f>_xlfn.XLOOKUP(M3278,Market!A:A,Market!F:F,0)</f>
        <v>8.8999999999999996E-2</v>
      </c>
      <c r="X3278" s="55">
        <f t="shared" si="410"/>
        <v>0.22868999999999998</v>
      </c>
      <c r="Y3278" s="55">
        <f t="shared" si="411"/>
        <v>6.1629999999999994</v>
      </c>
      <c r="Z3278" s="54">
        <f t="shared" si="412"/>
        <v>0.80847435392889933</v>
      </c>
      <c r="AA3278" s="49" t="str">
        <f t="shared" ca="1" si="413"/>
        <v>N</v>
      </c>
      <c r="AB3278" s="49">
        <f t="shared" ca="1" si="414"/>
        <v>5</v>
      </c>
      <c r="AC3278" s="49" t="str">
        <f t="shared" ca="1" si="415"/>
        <v>N</v>
      </c>
    </row>
    <row r="3279" spans="1:29" x14ac:dyDescent="0.25">
      <c r="A3279">
        <v>1576</v>
      </c>
      <c r="B3279" s="9">
        <v>43583</v>
      </c>
      <c r="C3279" s="50" t="str">
        <f t="shared" si="408"/>
        <v>N</v>
      </c>
      <c r="D3279" s="52">
        <f>_xlfn.XLOOKUP(B3279,Cal_Date!B:B,Cal_Date!A:A,0)</f>
        <v>5</v>
      </c>
      <c r="E3279">
        <v>2019</v>
      </c>
      <c r="F3279" t="s">
        <v>127</v>
      </c>
      <c r="G3279" t="s">
        <v>130</v>
      </c>
      <c r="H3279" t="s">
        <v>11</v>
      </c>
      <c r="I3279" t="s">
        <v>13</v>
      </c>
      <c r="J3279" t="s">
        <v>15</v>
      </c>
      <c r="K3279" t="s">
        <v>42</v>
      </c>
      <c r="L3279">
        <v>2</v>
      </c>
      <c r="M3279">
        <v>1007</v>
      </c>
      <c r="O3279" t="s">
        <v>28</v>
      </c>
      <c r="R3279" t="s">
        <v>44</v>
      </c>
      <c r="S3279" s="49" t="str">
        <f t="shared" si="409"/>
        <v>Card</v>
      </c>
      <c r="T3279" s="3">
        <v>0.03</v>
      </c>
      <c r="U3279" s="2">
        <v>5.4450000000000003</v>
      </c>
      <c r="V3279" s="2">
        <v>2.84</v>
      </c>
      <c r="W3279" s="54">
        <f>_xlfn.XLOOKUP(M3279,Market!A:A,Market!F:F,0)</f>
        <v>8.8999999999999996E-2</v>
      </c>
      <c r="X3279" s="55">
        <f t="shared" si="410"/>
        <v>0.16335</v>
      </c>
      <c r="Y3279" s="55">
        <f t="shared" si="411"/>
        <v>2.6050000000000004</v>
      </c>
      <c r="Z3279" s="54">
        <f t="shared" si="412"/>
        <v>0.47842056932966032</v>
      </c>
      <c r="AA3279" s="49" t="str">
        <f t="shared" ca="1" si="413"/>
        <v>N</v>
      </c>
      <c r="AB3279" s="49">
        <f t="shared" ca="1" si="414"/>
        <v>5</v>
      </c>
      <c r="AC3279" s="49" t="str">
        <f t="shared" ca="1" si="415"/>
        <v>N</v>
      </c>
    </row>
    <row r="3280" spans="1:29" x14ac:dyDescent="0.25">
      <c r="A3280">
        <v>1577</v>
      </c>
      <c r="B3280" s="9">
        <v>43583</v>
      </c>
      <c r="C3280" s="50" t="str">
        <f t="shared" si="408"/>
        <v>N</v>
      </c>
      <c r="D3280" s="52">
        <f>_xlfn.XLOOKUP(B3280,Cal_Date!B:B,Cal_Date!A:A,0)</f>
        <v>5</v>
      </c>
      <c r="E3280">
        <v>2019</v>
      </c>
      <c r="F3280" t="s">
        <v>127</v>
      </c>
      <c r="G3280" t="s">
        <v>130</v>
      </c>
      <c r="H3280" t="s">
        <v>14</v>
      </c>
      <c r="I3280" t="s">
        <v>18</v>
      </c>
      <c r="J3280" t="s">
        <v>15</v>
      </c>
      <c r="K3280" t="s">
        <v>43</v>
      </c>
      <c r="L3280">
        <v>1</v>
      </c>
      <c r="M3280">
        <v>1007</v>
      </c>
      <c r="O3280" t="s">
        <v>28</v>
      </c>
      <c r="R3280" t="s">
        <v>44</v>
      </c>
      <c r="S3280" s="49" t="str">
        <f t="shared" si="409"/>
        <v>Card</v>
      </c>
      <c r="T3280" s="3">
        <v>0.03</v>
      </c>
      <c r="U3280" s="2">
        <v>7.0785</v>
      </c>
      <c r="V3280" s="2">
        <v>2.1</v>
      </c>
      <c r="W3280" s="54">
        <f>_xlfn.XLOOKUP(M3280,Market!A:A,Market!F:F,0)</f>
        <v>8.8999999999999996E-2</v>
      </c>
      <c r="X3280" s="55">
        <f t="shared" si="410"/>
        <v>0.21235499999999999</v>
      </c>
      <c r="Y3280" s="55">
        <f t="shared" si="411"/>
        <v>4.9785000000000004</v>
      </c>
      <c r="Z3280" s="54">
        <f t="shared" si="412"/>
        <v>0.70332697605424888</v>
      </c>
      <c r="AA3280" s="49" t="str">
        <f t="shared" ca="1" si="413"/>
        <v>N</v>
      </c>
      <c r="AB3280" s="49">
        <f t="shared" ca="1" si="414"/>
        <v>5</v>
      </c>
      <c r="AC3280" s="49" t="str">
        <f t="shared" ca="1" si="415"/>
        <v>N</v>
      </c>
    </row>
    <row r="3281" spans="1:29" x14ac:dyDescent="0.25">
      <c r="A3281">
        <v>1578</v>
      </c>
      <c r="B3281" s="9">
        <v>43583</v>
      </c>
      <c r="C3281" s="50" t="str">
        <f t="shared" si="408"/>
        <v>N</v>
      </c>
      <c r="D3281" s="52">
        <f>_xlfn.XLOOKUP(B3281,Cal_Date!B:B,Cal_Date!A:A,0)</f>
        <v>5</v>
      </c>
      <c r="E3281">
        <v>2019</v>
      </c>
      <c r="F3281" t="s">
        <v>127</v>
      </c>
      <c r="G3281" t="s">
        <v>130</v>
      </c>
      <c r="H3281" t="s">
        <v>14</v>
      </c>
      <c r="I3281" t="s">
        <v>13</v>
      </c>
      <c r="J3281" t="s">
        <v>15</v>
      </c>
      <c r="K3281" t="s">
        <v>43</v>
      </c>
      <c r="L3281">
        <v>1</v>
      </c>
      <c r="M3281">
        <v>1005</v>
      </c>
      <c r="O3281" t="s">
        <v>25</v>
      </c>
      <c r="R3281" t="s">
        <v>44</v>
      </c>
      <c r="S3281" s="49" t="str">
        <f t="shared" si="409"/>
        <v>Card</v>
      </c>
      <c r="T3281" s="3">
        <v>0.03</v>
      </c>
      <c r="U3281" s="2">
        <v>7.0785</v>
      </c>
      <c r="V3281" s="2">
        <v>2.12</v>
      </c>
      <c r="W3281" s="54">
        <f>_xlfn.XLOOKUP(M3281,Market!A:A,Market!F:F,0)</f>
        <v>8.8999999999999996E-2</v>
      </c>
      <c r="X3281" s="55">
        <f t="shared" si="410"/>
        <v>0.21235499999999999</v>
      </c>
      <c r="Y3281" s="55">
        <f t="shared" si="411"/>
        <v>4.9584999999999999</v>
      </c>
      <c r="Z3281" s="54">
        <f t="shared" si="412"/>
        <v>0.70050151868333688</v>
      </c>
      <c r="AA3281" s="49" t="str">
        <f t="shared" ca="1" si="413"/>
        <v>N</v>
      </c>
      <c r="AB3281" s="49">
        <f t="shared" ca="1" si="414"/>
        <v>5</v>
      </c>
      <c r="AC3281" s="49" t="str">
        <f t="shared" ca="1" si="415"/>
        <v>N</v>
      </c>
    </row>
    <row r="3282" spans="1:29" x14ac:dyDescent="0.25">
      <c r="A3282">
        <v>1579</v>
      </c>
      <c r="B3282" s="9">
        <v>43583</v>
      </c>
      <c r="C3282" s="50" t="str">
        <f t="shared" si="408"/>
        <v>N</v>
      </c>
      <c r="D3282" s="52">
        <f>_xlfn.XLOOKUP(B3282,Cal_Date!B:B,Cal_Date!A:A,0)</f>
        <v>5</v>
      </c>
      <c r="E3282">
        <v>2019</v>
      </c>
      <c r="F3282" t="s">
        <v>127</v>
      </c>
      <c r="G3282" t="s">
        <v>130</v>
      </c>
      <c r="H3282" t="s">
        <v>14</v>
      </c>
      <c r="I3282" t="s">
        <v>18</v>
      </c>
      <c r="J3282" t="s">
        <v>15</v>
      </c>
      <c r="K3282" t="s">
        <v>43</v>
      </c>
      <c r="L3282">
        <v>1</v>
      </c>
      <c r="M3282">
        <v>1005</v>
      </c>
      <c r="O3282" t="s">
        <v>25</v>
      </c>
      <c r="R3282" t="s">
        <v>44</v>
      </c>
      <c r="S3282" s="49" t="str">
        <f t="shared" si="409"/>
        <v>Card</v>
      </c>
      <c r="T3282" s="3">
        <v>0.03</v>
      </c>
      <c r="U3282" s="2">
        <v>7.0785</v>
      </c>
      <c r="V3282" s="2">
        <v>2.1</v>
      </c>
      <c r="W3282" s="54">
        <f>_xlfn.XLOOKUP(M3282,Market!A:A,Market!F:F,0)</f>
        <v>8.8999999999999996E-2</v>
      </c>
      <c r="X3282" s="55">
        <f t="shared" si="410"/>
        <v>0.21235499999999999</v>
      </c>
      <c r="Y3282" s="55">
        <f t="shared" si="411"/>
        <v>4.9785000000000004</v>
      </c>
      <c r="Z3282" s="54">
        <f t="shared" si="412"/>
        <v>0.70332697605424888</v>
      </c>
      <c r="AA3282" s="49" t="str">
        <f t="shared" ca="1" si="413"/>
        <v>N</v>
      </c>
      <c r="AB3282" s="49">
        <f t="shared" ca="1" si="414"/>
        <v>5</v>
      </c>
      <c r="AC3282" s="49" t="str">
        <f t="shared" ca="1" si="415"/>
        <v>N</v>
      </c>
    </row>
    <row r="3283" spans="1:29" x14ac:dyDescent="0.25">
      <c r="A3283">
        <v>1580</v>
      </c>
      <c r="B3283" s="9">
        <v>43583</v>
      </c>
      <c r="C3283" s="50" t="str">
        <f t="shared" si="408"/>
        <v>N</v>
      </c>
      <c r="D3283" s="52">
        <f>_xlfn.XLOOKUP(B3283,Cal_Date!B:B,Cal_Date!A:A,0)</f>
        <v>5</v>
      </c>
      <c r="E3283">
        <v>2019</v>
      </c>
      <c r="F3283" t="s">
        <v>127</v>
      </c>
      <c r="G3283" t="s">
        <v>130</v>
      </c>
      <c r="H3283" t="s">
        <v>14</v>
      </c>
      <c r="I3283" t="s">
        <v>18</v>
      </c>
      <c r="J3283" t="s">
        <v>15</v>
      </c>
      <c r="K3283" t="s">
        <v>43</v>
      </c>
      <c r="L3283">
        <v>1</v>
      </c>
      <c r="M3283">
        <v>1002</v>
      </c>
      <c r="O3283" t="s">
        <v>28</v>
      </c>
      <c r="R3283" t="s">
        <v>44</v>
      </c>
      <c r="S3283" s="49" t="str">
        <f t="shared" si="409"/>
        <v>Card</v>
      </c>
      <c r="T3283" s="3">
        <v>0.03</v>
      </c>
      <c r="U3283" s="2">
        <v>7.42</v>
      </c>
      <c r="V3283" s="2">
        <v>2.2200000000000002</v>
      </c>
      <c r="W3283" s="54">
        <f>_xlfn.XLOOKUP(M3283,Market!A:A,Market!F:F,0)</f>
        <v>0.06</v>
      </c>
      <c r="X3283" s="55">
        <f t="shared" si="410"/>
        <v>0.22259999999999999</v>
      </c>
      <c r="Y3283" s="55">
        <f t="shared" si="411"/>
        <v>5.1999999999999993</v>
      </c>
      <c r="Z3283" s="54">
        <f t="shared" si="412"/>
        <v>0.70080862533692712</v>
      </c>
      <c r="AA3283" s="49" t="str">
        <f t="shared" ca="1" si="413"/>
        <v>N</v>
      </c>
      <c r="AB3283" s="49">
        <f t="shared" ca="1" si="414"/>
        <v>5</v>
      </c>
      <c r="AC3283" s="49" t="str">
        <f t="shared" ca="1" si="415"/>
        <v>N</v>
      </c>
    </row>
    <row r="3284" spans="1:29" x14ac:dyDescent="0.25">
      <c r="A3284">
        <v>1581</v>
      </c>
      <c r="B3284" s="9">
        <v>43583</v>
      </c>
      <c r="C3284" s="50" t="str">
        <f t="shared" si="408"/>
        <v>N</v>
      </c>
      <c r="D3284" s="52">
        <f>_xlfn.XLOOKUP(B3284,Cal_Date!B:B,Cal_Date!A:A,0)</f>
        <v>5</v>
      </c>
      <c r="E3284">
        <v>2019</v>
      </c>
      <c r="F3284" t="s">
        <v>127</v>
      </c>
      <c r="G3284" t="s">
        <v>130</v>
      </c>
      <c r="H3284" t="s">
        <v>48</v>
      </c>
      <c r="I3284" t="s">
        <v>18</v>
      </c>
      <c r="J3284" t="s">
        <v>10</v>
      </c>
      <c r="K3284" t="s">
        <v>43</v>
      </c>
      <c r="L3284">
        <v>1</v>
      </c>
      <c r="M3284">
        <v>1004</v>
      </c>
      <c r="O3284" t="s">
        <v>28</v>
      </c>
      <c r="R3284" t="s">
        <v>44</v>
      </c>
      <c r="S3284" s="49" t="str">
        <f t="shared" si="409"/>
        <v>Card</v>
      </c>
      <c r="T3284" s="3">
        <v>0.03</v>
      </c>
      <c r="U3284" s="2">
        <v>7.42</v>
      </c>
      <c r="V3284" s="2">
        <v>1.46</v>
      </c>
      <c r="W3284" s="54">
        <f>_xlfn.XLOOKUP(M3284,Market!A:A,Market!F:F,0)</f>
        <v>0.06</v>
      </c>
      <c r="X3284" s="55">
        <f t="shared" si="410"/>
        <v>0.22259999999999999</v>
      </c>
      <c r="Y3284" s="55">
        <f t="shared" si="411"/>
        <v>5.96</v>
      </c>
      <c r="Z3284" s="54">
        <f t="shared" si="412"/>
        <v>0.80323450134770891</v>
      </c>
      <c r="AA3284" s="49" t="str">
        <f t="shared" ca="1" si="413"/>
        <v>N</v>
      </c>
      <c r="AB3284" s="49">
        <f t="shared" ca="1" si="414"/>
        <v>5</v>
      </c>
      <c r="AC3284" s="49" t="str">
        <f t="shared" ca="1" si="415"/>
        <v>N</v>
      </c>
    </row>
    <row r="3285" spans="1:29" x14ac:dyDescent="0.25">
      <c r="A3285">
        <v>1582</v>
      </c>
      <c r="B3285" s="9">
        <v>43583</v>
      </c>
      <c r="C3285" s="50" t="str">
        <f t="shared" si="408"/>
        <v>N</v>
      </c>
      <c r="D3285" s="52">
        <f>_xlfn.XLOOKUP(B3285,Cal_Date!B:B,Cal_Date!A:A,0)</f>
        <v>5</v>
      </c>
      <c r="E3285">
        <v>2019</v>
      </c>
      <c r="F3285" t="s">
        <v>127</v>
      </c>
      <c r="G3285" t="s">
        <v>130</v>
      </c>
      <c r="H3285" t="s">
        <v>14</v>
      </c>
      <c r="I3285" t="s">
        <v>18</v>
      </c>
      <c r="J3285" t="s">
        <v>15</v>
      </c>
      <c r="K3285" t="s">
        <v>43</v>
      </c>
      <c r="L3285">
        <v>2</v>
      </c>
      <c r="M3285">
        <v>1005</v>
      </c>
      <c r="O3285" t="s">
        <v>25</v>
      </c>
      <c r="R3285" t="s">
        <v>44</v>
      </c>
      <c r="S3285" s="49" t="str">
        <f t="shared" si="409"/>
        <v>Card</v>
      </c>
      <c r="T3285" s="3">
        <v>0.03</v>
      </c>
      <c r="U3285" s="2">
        <v>14.157</v>
      </c>
      <c r="V3285" s="2">
        <v>4.2</v>
      </c>
      <c r="W3285" s="54">
        <f>_xlfn.XLOOKUP(M3285,Market!A:A,Market!F:F,0)</f>
        <v>8.8999999999999996E-2</v>
      </c>
      <c r="X3285" s="55">
        <f t="shared" si="410"/>
        <v>0.42470999999999998</v>
      </c>
      <c r="Y3285" s="55">
        <f t="shared" si="411"/>
        <v>9.9570000000000007</v>
      </c>
      <c r="Z3285" s="54">
        <f t="shared" si="412"/>
        <v>0.70332697605424888</v>
      </c>
      <c r="AA3285" s="49" t="str">
        <f t="shared" ca="1" si="413"/>
        <v>N</v>
      </c>
      <c r="AB3285" s="49">
        <f t="shared" ca="1" si="414"/>
        <v>5</v>
      </c>
      <c r="AC3285" s="49" t="str">
        <f t="shared" ca="1" si="415"/>
        <v>N</v>
      </c>
    </row>
    <row r="3286" spans="1:29" x14ac:dyDescent="0.25">
      <c r="A3286">
        <v>1583</v>
      </c>
      <c r="B3286" s="9">
        <v>43584</v>
      </c>
      <c r="C3286" s="50" t="str">
        <f t="shared" si="408"/>
        <v>N</v>
      </c>
      <c r="D3286" s="52">
        <f>_xlfn.XLOOKUP(B3286,Cal_Date!B:B,Cal_Date!A:A,0)</f>
        <v>5</v>
      </c>
      <c r="E3286">
        <v>2019</v>
      </c>
      <c r="F3286" t="s">
        <v>121</v>
      </c>
      <c r="G3286" t="s">
        <v>129</v>
      </c>
      <c r="H3286" t="s">
        <v>48</v>
      </c>
      <c r="I3286" t="s">
        <v>18</v>
      </c>
      <c r="J3286" t="s">
        <v>10</v>
      </c>
      <c r="K3286" t="s">
        <v>43</v>
      </c>
      <c r="L3286">
        <v>2</v>
      </c>
      <c r="M3286">
        <v>1001</v>
      </c>
      <c r="O3286" t="s">
        <v>25</v>
      </c>
      <c r="R3286" t="s">
        <v>44</v>
      </c>
      <c r="S3286" s="49" t="str">
        <f t="shared" si="409"/>
        <v>Card</v>
      </c>
      <c r="T3286" s="3">
        <v>0.03</v>
      </c>
      <c r="U3286" s="2">
        <v>14.84</v>
      </c>
      <c r="V3286" s="2">
        <v>2.92</v>
      </c>
      <c r="W3286" s="54">
        <f>_xlfn.XLOOKUP(M3286,Market!A:A,Market!F:F,0)</f>
        <v>0.06</v>
      </c>
      <c r="X3286" s="55">
        <f t="shared" si="410"/>
        <v>0.44519999999999998</v>
      </c>
      <c r="Y3286" s="55">
        <f t="shared" si="411"/>
        <v>11.92</v>
      </c>
      <c r="Z3286" s="54">
        <f t="shared" si="412"/>
        <v>0.80323450134770891</v>
      </c>
      <c r="AA3286" s="49" t="str">
        <f t="shared" ca="1" si="413"/>
        <v>N</v>
      </c>
      <c r="AB3286" s="49">
        <f t="shared" ca="1" si="414"/>
        <v>5</v>
      </c>
      <c r="AC3286" s="49" t="str">
        <f t="shared" ca="1" si="415"/>
        <v>N</v>
      </c>
    </row>
    <row r="3287" spans="1:29" x14ac:dyDescent="0.25">
      <c r="A3287">
        <v>1584</v>
      </c>
      <c r="B3287" s="9">
        <v>43584</v>
      </c>
      <c r="C3287" s="50" t="str">
        <f t="shared" si="408"/>
        <v>N</v>
      </c>
      <c r="D3287" s="52">
        <f>_xlfn.XLOOKUP(B3287,Cal_Date!B:B,Cal_Date!A:A,0)</f>
        <v>5</v>
      </c>
      <c r="E3287">
        <v>2019</v>
      </c>
      <c r="F3287" t="s">
        <v>121</v>
      </c>
      <c r="G3287" t="s">
        <v>129</v>
      </c>
      <c r="H3287" t="s">
        <v>11</v>
      </c>
      <c r="I3287" t="s">
        <v>11</v>
      </c>
      <c r="J3287" t="s">
        <v>15</v>
      </c>
      <c r="K3287" t="s">
        <v>42</v>
      </c>
      <c r="L3287">
        <v>1</v>
      </c>
      <c r="M3287">
        <v>1010</v>
      </c>
      <c r="O3287" t="s">
        <v>25</v>
      </c>
      <c r="R3287" t="s">
        <v>44</v>
      </c>
      <c r="S3287" s="49" t="str">
        <f t="shared" si="409"/>
        <v>Card</v>
      </c>
      <c r="T3287" s="3">
        <v>0.03</v>
      </c>
      <c r="U3287" s="2">
        <v>2.7</v>
      </c>
      <c r="V3287" s="2">
        <v>0.87</v>
      </c>
      <c r="W3287" s="54">
        <f>_xlfn.XLOOKUP(M3287,Market!A:A,Market!F:F,0)</f>
        <v>0.08</v>
      </c>
      <c r="X3287" s="55">
        <f t="shared" si="410"/>
        <v>8.1000000000000003E-2</v>
      </c>
      <c r="Y3287" s="55">
        <f t="shared" si="411"/>
        <v>1.83</v>
      </c>
      <c r="Z3287" s="54">
        <f t="shared" si="412"/>
        <v>0.67777777777777781</v>
      </c>
      <c r="AA3287" s="49" t="str">
        <f t="shared" ca="1" si="413"/>
        <v>N</v>
      </c>
      <c r="AB3287" s="49">
        <f t="shared" ca="1" si="414"/>
        <v>5</v>
      </c>
      <c r="AC3287" s="49" t="str">
        <f t="shared" ca="1" si="415"/>
        <v>N</v>
      </c>
    </row>
    <row r="3288" spans="1:29" x14ac:dyDescent="0.25">
      <c r="A3288">
        <v>1585</v>
      </c>
      <c r="B3288" s="9">
        <v>43584</v>
      </c>
      <c r="C3288" s="50" t="str">
        <f t="shared" si="408"/>
        <v>N</v>
      </c>
      <c r="D3288" s="52">
        <f>_xlfn.XLOOKUP(B3288,Cal_Date!B:B,Cal_Date!A:A,0)</f>
        <v>5</v>
      </c>
      <c r="E3288">
        <v>2019</v>
      </c>
      <c r="F3288" t="s">
        <v>121</v>
      </c>
      <c r="G3288" t="s">
        <v>129</v>
      </c>
      <c r="H3288" t="s">
        <v>11</v>
      </c>
      <c r="I3288" t="s">
        <v>11</v>
      </c>
      <c r="J3288" t="s">
        <v>15</v>
      </c>
      <c r="K3288" t="s">
        <v>42</v>
      </c>
      <c r="L3288">
        <v>1</v>
      </c>
      <c r="M3288">
        <v>1011</v>
      </c>
      <c r="O3288" t="s">
        <v>25</v>
      </c>
      <c r="R3288" t="s">
        <v>44</v>
      </c>
      <c r="S3288" s="49" t="str">
        <f t="shared" si="409"/>
        <v>Card</v>
      </c>
      <c r="T3288" s="3">
        <v>0.03</v>
      </c>
      <c r="U3288" s="2">
        <v>2.6500000000000004</v>
      </c>
      <c r="V3288" s="2">
        <v>0.87</v>
      </c>
      <c r="W3288" s="54">
        <f>_xlfn.XLOOKUP(M3288,Market!A:A,Market!F:F,0)</f>
        <v>0.06</v>
      </c>
      <c r="X3288" s="55">
        <f t="shared" si="410"/>
        <v>7.9500000000000001E-2</v>
      </c>
      <c r="Y3288" s="55">
        <f t="shared" si="411"/>
        <v>1.7800000000000002</v>
      </c>
      <c r="Z3288" s="54">
        <f t="shared" si="412"/>
        <v>0.67169811320754713</v>
      </c>
      <c r="AA3288" s="49" t="str">
        <f t="shared" ca="1" si="413"/>
        <v>N</v>
      </c>
      <c r="AB3288" s="49">
        <f t="shared" ca="1" si="414"/>
        <v>5</v>
      </c>
      <c r="AC3288" s="49" t="str">
        <f t="shared" ca="1" si="415"/>
        <v>N</v>
      </c>
    </row>
    <row r="3289" spans="1:29" x14ac:dyDescent="0.25">
      <c r="A3289">
        <v>1586</v>
      </c>
      <c r="B3289" s="9">
        <v>43584</v>
      </c>
      <c r="C3289" s="50" t="str">
        <f t="shared" si="408"/>
        <v>N</v>
      </c>
      <c r="D3289" s="52">
        <f>_xlfn.XLOOKUP(B3289,Cal_Date!B:B,Cal_Date!A:A,0)</f>
        <v>5</v>
      </c>
      <c r="E3289">
        <v>2019</v>
      </c>
      <c r="F3289" t="s">
        <v>121</v>
      </c>
      <c r="G3289" t="s">
        <v>129</v>
      </c>
      <c r="H3289" t="s">
        <v>14</v>
      </c>
      <c r="I3289" t="s">
        <v>13</v>
      </c>
      <c r="J3289" t="s">
        <v>15</v>
      </c>
      <c r="K3289" t="s">
        <v>43</v>
      </c>
      <c r="L3289">
        <v>1</v>
      </c>
      <c r="M3289">
        <v>1011</v>
      </c>
      <c r="O3289" t="s">
        <v>25</v>
      </c>
      <c r="R3289" t="s">
        <v>44</v>
      </c>
      <c r="S3289" s="49" t="str">
        <f t="shared" si="409"/>
        <v>Card</v>
      </c>
      <c r="T3289" s="3">
        <v>0.03</v>
      </c>
      <c r="U3289" s="2">
        <v>6.8900000000000006</v>
      </c>
      <c r="V3289" s="2">
        <v>2.12</v>
      </c>
      <c r="W3289" s="54">
        <f>_xlfn.XLOOKUP(M3289,Market!A:A,Market!F:F,0)</f>
        <v>0.06</v>
      </c>
      <c r="X3289" s="55">
        <f t="shared" si="410"/>
        <v>0.20670000000000002</v>
      </c>
      <c r="Y3289" s="55">
        <f t="shared" si="411"/>
        <v>4.7700000000000005</v>
      </c>
      <c r="Z3289" s="54">
        <f t="shared" si="412"/>
        <v>0.69230769230769229</v>
      </c>
      <c r="AA3289" s="49" t="str">
        <f t="shared" ca="1" si="413"/>
        <v>N</v>
      </c>
      <c r="AB3289" s="49">
        <f t="shared" ca="1" si="414"/>
        <v>5</v>
      </c>
      <c r="AC3289" s="49" t="str">
        <f t="shared" ca="1" si="415"/>
        <v>N</v>
      </c>
    </row>
    <row r="3290" spans="1:29" x14ac:dyDescent="0.25">
      <c r="A3290">
        <v>1587</v>
      </c>
      <c r="B3290" s="9">
        <v>43584</v>
      </c>
      <c r="C3290" s="50" t="str">
        <f t="shared" si="408"/>
        <v>N</v>
      </c>
      <c r="D3290" s="52">
        <f>_xlfn.XLOOKUP(B3290,Cal_Date!B:B,Cal_Date!A:A,0)</f>
        <v>5</v>
      </c>
      <c r="E3290">
        <v>2019</v>
      </c>
      <c r="F3290" t="s">
        <v>121</v>
      </c>
      <c r="G3290" t="s">
        <v>129</v>
      </c>
      <c r="H3290" t="s">
        <v>14</v>
      </c>
      <c r="I3290" t="s">
        <v>18</v>
      </c>
      <c r="J3290" t="s">
        <v>15</v>
      </c>
      <c r="K3290" t="s">
        <v>43</v>
      </c>
      <c r="L3290">
        <v>2</v>
      </c>
      <c r="M3290">
        <v>1001</v>
      </c>
      <c r="O3290" t="s">
        <v>25</v>
      </c>
      <c r="R3290" t="s">
        <v>44</v>
      </c>
      <c r="S3290" s="49" t="str">
        <f t="shared" si="409"/>
        <v>Card</v>
      </c>
      <c r="T3290" s="3">
        <v>0.03</v>
      </c>
      <c r="U3290" s="2">
        <v>13.780000000000001</v>
      </c>
      <c r="V3290" s="2">
        <v>4.2</v>
      </c>
      <c r="W3290" s="54">
        <f>_xlfn.XLOOKUP(M3290,Market!A:A,Market!F:F,0)</f>
        <v>0.06</v>
      </c>
      <c r="X3290" s="55">
        <f t="shared" si="410"/>
        <v>0.41340000000000005</v>
      </c>
      <c r="Y3290" s="55">
        <f t="shared" si="411"/>
        <v>9.5800000000000018</v>
      </c>
      <c r="Z3290" s="54">
        <f t="shared" si="412"/>
        <v>0.69521044992743108</v>
      </c>
      <c r="AA3290" s="49" t="str">
        <f t="shared" ca="1" si="413"/>
        <v>N</v>
      </c>
      <c r="AB3290" s="49">
        <f t="shared" ca="1" si="414"/>
        <v>5</v>
      </c>
      <c r="AC3290" s="49" t="str">
        <f t="shared" ca="1" si="415"/>
        <v>N</v>
      </c>
    </row>
    <row r="3291" spans="1:29" x14ac:dyDescent="0.25">
      <c r="A3291">
        <v>1588</v>
      </c>
      <c r="B3291" s="9">
        <v>43584</v>
      </c>
      <c r="C3291" s="50" t="str">
        <f t="shared" si="408"/>
        <v>N</v>
      </c>
      <c r="D3291" s="52">
        <f>_xlfn.XLOOKUP(B3291,Cal_Date!B:B,Cal_Date!A:A,0)</f>
        <v>5</v>
      </c>
      <c r="E3291">
        <v>2019</v>
      </c>
      <c r="F3291" t="s">
        <v>121</v>
      </c>
      <c r="G3291" t="s">
        <v>129</v>
      </c>
      <c r="H3291" t="s">
        <v>11</v>
      </c>
      <c r="I3291" t="s">
        <v>11</v>
      </c>
      <c r="J3291" t="s">
        <v>15</v>
      </c>
      <c r="K3291" t="s">
        <v>42</v>
      </c>
      <c r="L3291">
        <v>1</v>
      </c>
      <c r="M3291">
        <v>1003</v>
      </c>
      <c r="O3291" t="s">
        <v>25</v>
      </c>
      <c r="R3291" t="s">
        <v>44</v>
      </c>
      <c r="S3291" s="49" t="str">
        <f t="shared" si="409"/>
        <v>Card</v>
      </c>
      <c r="T3291" s="3">
        <v>0.03</v>
      </c>
      <c r="U3291" s="2">
        <v>2.6500000000000004</v>
      </c>
      <c r="V3291" s="2">
        <v>0.87</v>
      </c>
      <c r="W3291" s="54">
        <f>_xlfn.XLOOKUP(M3291,Market!A:A,Market!F:F,0)</f>
        <v>0.06</v>
      </c>
      <c r="X3291" s="55">
        <f t="shared" si="410"/>
        <v>7.9500000000000001E-2</v>
      </c>
      <c r="Y3291" s="55">
        <f t="shared" si="411"/>
        <v>1.7800000000000002</v>
      </c>
      <c r="Z3291" s="54">
        <f t="shared" si="412"/>
        <v>0.67169811320754713</v>
      </c>
      <c r="AA3291" s="49" t="str">
        <f t="shared" ca="1" si="413"/>
        <v>N</v>
      </c>
      <c r="AB3291" s="49">
        <f t="shared" ca="1" si="414"/>
        <v>5</v>
      </c>
      <c r="AC3291" s="49" t="str">
        <f t="shared" ca="1" si="415"/>
        <v>N</v>
      </c>
    </row>
    <row r="3292" spans="1:29" x14ac:dyDescent="0.25">
      <c r="A3292">
        <v>1589</v>
      </c>
      <c r="B3292" s="9">
        <v>43584</v>
      </c>
      <c r="C3292" s="50" t="str">
        <f t="shared" si="408"/>
        <v>N</v>
      </c>
      <c r="D3292" s="52">
        <f>_xlfn.XLOOKUP(B3292,Cal_Date!B:B,Cal_Date!A:A,0)</f>
        <v>5</v>
      </c>
      <c r="E3292">
        <v>2019</v>
      </c>
      <c r="F3292" t="s">
        <v>121</v>
      </c>
      <c r="G3292" t="s">
        <v>129</v>
      </c>
      <c r="H3292" t="s">
        <v>48</v>
      </c>
      <c r="I3292" t="s">
        <v>18</v>
      </c>
      <c r="J3292" t="s">
        <v>10</v>
      </c>
      <c r="K3292" t="s">
        <v>43</v>
      </c>
      <c r="L3292">
        <v>2</v>
      </c>
      <c r="M3292">
        <v>1005</v>
      </c>
      <c r="O3292" t="s">
        <v>25</v>
      </c>
      <c r="R3292" t="s">
        <v>44</v>
      </c>
      <c r="S3292" s="49" t="str">
        <f t="shared" si="409"/>
        <v>Card</v>
      </c>
      <c r="T3292" s="3">
        <v>0.03</v>
      </c>
      <c r="U3292" s="2">
        <v>15.245999999999999</v>
      </c>
      <c r="V3292" s="2">
        <v>2.92</v>
      </c>
      <c r="W3292" s="54">
        <f>_xlfn.XLOOKUP(M3292,Market!A:A,Market!F:F,0)</f>
        <v>8.8999999999999996E-2</v>
      </c>
      <c r="X3292" s="55">
        <f t="shared" si="410"/>
        <v>0.45737999999999995</v>
      </c>
      <c r="Y3292" s="55">
        <f t="shared" si="411"/>
        <v>12.325999999999999</v>
      </c>
      <c r="Z3292" s="54">
        <f t="shared" si="412"/>
        <v>0.80847435392889933</v>
      </c>
      <c r="AA3292" s="49" t="str">
        <f t="shared" ca="1" si="413"/>
        <v>N</v>
      </c>
      <c r="AB3292" s="49">
        <f t="shared" ca="1" si="414"/>
        <v>5</v>
      </c>
      <c r="AC3292" s="49" t="str">
        <f t="shared" ca="1" si="415"/>
        <v>N</v>
      </c>
    </row>
    <row r="3293" spans="1:29" x14ac:dyDescent="0.25">
      <c r="A3293">
        <v>1590</v>
      </c>
      <c r="B3293" s="9">
        <v>43584</v>
      </c>
      <c r="C3293" s="50" t="str">
        <f t="shared" si="408"/>
        <v>N</v>
      </c>
      <c r="D3293" s="52">
        <f>_xlfn.XLOOKUP(B3293,Cal_Date!B:B,Cal_Date!A:A,0)</f>
        <v>5</v>
      </c>
      <c r="E3293">
        <v>2019</v>
      </c>
      <c r="F3293" t="s">
        <v>121</v>
      </c>
      <c r="G3293" t="s">
        <v>129</v>
      </c>
      <c r="H3293" t="s">
        <v>48</v>
      </c>
      <c r="I3293" t="s">
        <v>18</v>
      </c>
      <c r="J3293" t="s">
        <v>10</v>
      </c>
      <c r="K3293" t="s">
        <v>43</v>
      </c>
      <c r="L3293">
        <v>1</v>
      </c>
      <c r="M3293">
        <v>1005</v>
      </c>
      <c r="O3293" t="s">
        <v>25</v>
      </c>
      <c r="R3293" t="s">
        <v>44</v>
      </c>
      <c r="S3293" s="49" t="str">
        <f t="shared" si="409"/>
        <v>Card</v>
      </c>
      <c r="T3293" s="3">
        <v>0.03</v>
      </c>
      <c r="U3293" s="2">
        <v>7.6229999999999993</v>
      </c>
      <c r="V3293" s="2">
        <v>1.46</v>
      </c>
      <c r="W3293" s="54">
        <f>_xlfn.XLOOKUP(M3293,Market!A:A,Market!F:F,0)</f>
        <v>8.8999999999999996E-2</v>
      </c>
      <c r="X3293" s="55">
        <f t="shared" si="410"/>
        <v>0.22868999999999998</v>
      </c>
      <c r="Y3293" s="55">
        <f t="shared" si="411"/>
        <v>6.1629999999999994</v>
      </c>
      <c r="Z3293" s="54">
        <f t="shared" si="412"/>
        <v>0.80847435392889933</v>
      </c>
      <c r="AA3293" s="49" t="str">
        <f t="shared" ca="1" si="413"/>
        <v>N</v>
      </c>
      <c r="AB3293" s="49">
        <f t="shared" ca="1" si="414"/>
        <v>5</v>
      </c>
      <c r="AC3293" s="49" t="str">
        <f t="shared" ca="1" si="415"/>
        <v>N</v>
      </c>
    </row>
    <row r="3294" spans="1:29" x14ac:dyDescent="0.25">
      <c r="A3294">
        <v>1591</v>
      </c>
      <c r="B3294" s="9">
        <v>43584</v>
      </c>
      <c r="C3294" s="50" t="str">
        <f t="shared" si="408"/>
        <v>N</v>
      </c>
      <c r="D3294" s="52">
        <f>_xlfn.XLOOKUP(B3294,Cal_Date!B:B,Cal_Date!A:A,0)</f>
        <v>5</v>
      </c>
      <c r="E3294">
        <v>2019</v>
      </c>
      <c r="F3294" t="s">
        <v>121</v>
      </c>
      <c r="G3294" t="s">
        <v>129</v>
      </c>
      <c r="H3294" t="s">
        <v>11</v>
      </c>
      <c r="I3294" t="s">
        <v>13</v>
      </c>
      <c r="J3294" t="s">
        <v>15</v>
      </c>
      <c r="K3294" t="s">
        <v>42</v>
      </c>
      <c r="L3294">
        <v>2</v>
      </c>
      <c r="M3294">
        <v>1006</v>
      </c>
      <c r="O3294" t="s">
        <v>28</v>
      </c>
      <c r="R3294" t="s">
        <v>44</v>
      </c>
      <c r="S3294" s="49" t="str">
        <f t="shared" si="409"/>
        <v>Card</v>
      </c>
      <c r="T3294" s="3">
        <v>0.03</v>
      </c>
      <c r="U3294" s="2">
        <v>5.4450000000000003</v>
      </c>
      <c r="V3294" s="2">
        <v>2.84</v>
      </c>
      <c r="W3294" s="54">
        <f>_xlfn.XLOOKUP(M3294,Market!A:A,Market!F:F,0)</f>
        <v>8.8999999999999996E-2</v>
      </c>
      <c r="X3294" s="55">
        <f t="shared" si="410"/>
        <v>0.16335</v>
      </c>
      <c r="Y3294" s="55">
        <f t="shared" si="411"/>
        <v>2.6050000000000004</v>
      </c>
      <c r="Z3294" s="54">
        <f t="shared" si="412"/>
        <v>0.47842056932966032</v>
      </c>
      <c r="AA3294" s="49" t="str">
        <f t="shared" ca="1" si="413"/>
        <v>N</v>
      </c>
      <c r="AB3294" s="49">
        <f t="shared" ca="1" si="414"/>
        <v>5</v>
      </c>
      <c r="AC3294" s="49" t="str">
        <f t="shared" ca="1" si="415"/>
        <v>N</v>
      </c>
    </row>
    <row r="3295" spans="1:29" x14ac:dyDescent="0.25">
      <c r="A3295">
        <v>1592</v>
      </c>
      <c r="B3295" s="9">
        <v>43584</v>
      </c>
      <c r="C3295" s="50" t="str">
        <f t="shared" si="408"/>
        <v>N</v>
      </c>
      <c r="D3295" s="52">
        <f>_xlfn.XLOOKUP(B3295,Cal_Date!B:B,Cal_Date!A:A,0)</f>
        <v>5</v>
      </c>
      <c r="E3295">
        <v>2019</v>
      </c>
      <c r="F3295" t="s">
        <v>121</v>
      </c>
      <c r="G3295" t="s">
        <v>129</v>
      </c>
      <c r="H3295" t="s">
        <v>11</v>
      </c>
      <c r="I3295" t="s">
        <v>11</v>
      </c>
      <c r="J3295" t="s">
        <v>15</v>
      </c>
      <c r="K3295" t="s">
        <v>42</v>
      </c>
      <c r="L3295">
        <v>1</v>
      </c>
      <c r="M3295">
        <v>1002</v>
      </c>
      <c r="O3295" t="s">
        <v>28</v>
      </c>
      <c r="R3295" t="s">
        <v>44</v>
      </c>
      <c r="S3295" s="49" t="str">
        <f t="shared" si="409"/>
        <v>Card</v>
      </c>
      <c r="T3295" s="3">
        <v>0.03</v>
      </c>
      <c r="U3295" s="2">
        <v>2.6500000000000004</v>
      </c>
      <c r="V3295" s="2">
        <v>0.87</v>
      </c>
      <c r="W3295" s="54">
        <f>_xlfn.XLOOKUP(M3295,Market!A:A,Market!F:F,0)</f>
        <v>0.06</v>
      </c>
      <c r="X3295" s="55">
        <f t="shared" si="410"/>
        <v>7.9500000000000001E-2</v>
      </c>
      <c r="Y3295" s="55">
        <f t="shared" si="411"/>
        <v>1.7800000000000002</v>
      </c>
      <c r="Z3295" s="54">
        <f t="shared" si="412"/>
        <v>0.67169811320754713</v>
      </c>
      <c r="AA3295" s="49" t="str">
        <f t="shared" ca="1" si="413"/>
        <v>N</v>
      </c>
      <c r="AB3295" s="49">
        <f t="shared" ca="1" si="414"/>
        <v>5</v>
      </c>
      <c r="AC3295" s="49" t="str">
        <f t="shared" ca="1" si="415"/>
        <v>N</v>
      </c>
    </row>
    <row r="3296" spans="1:29" x14ac:dyDescent="0.25">
      <c r="A3296">
        <v>1593</v>
      </c>
      <c r="B3296" s="9">
        <v>43584</v>
      </c>
      <c r="C3296" s="50" t="str">
        <f t="shared" si="408"/>
        <v>N</v>
      </c>
      <c r="D3296" s="52">
        <f>_xlfn.XLOOKUP(B3296,Cal_Date!B:B,Cal_Date!A:A,0)</f>
        <v>5</v>
      </c>
      <c r="E3296">
        <v>2019</v>
      </c>
      <c r="F3296" t="s">
        <v>121</v>
      </c>
      <c r="G3296" t="s">
        <v>129</v>
      </c>
      <c r="H3296" t="s">
        <v>11</v>
      </c>
      <c r="I3296" t="s">
        <v>11</v>
      </c>
      <c r="J3296" t="s">
        <v>15</v>
      </c>
      <c r="K3296" t="s">
        <v>42</v>
      </c>
      <c r="L3296">
        <v>1</v>
      </c>
      <c r="M3296">
        <v>1001</v>
      </c>
      <c r="O3296" t="s">
        <v>25</v>
      </c>
      <c r="R3296" t="s">
        <v>44</v>
      </c>
      <c r="S3296" s="49" t="str">
        <f t="shared" si="409"/>
        <v>Card</v>
      </c>
      <c r="T3296" s="3">
        <v>0.03</v>
      </c>
      <c r="U3296" s="2">
        <v>2.6500000000000004</v>
      </c>
      <c r="V3296" s="2">
        <v>0.87</v>
      </c>
      <c r="W3296" s="54">
        <f>_xlfn.XLOOKUP(M3296,Market!A:A,Market!F:F,0)</f>
        <v>0.06</v>
      </c>
      <c r="X3296" s="55">
        <f t="shared" si="410"/>
        <v>7.9500000000000001E-2</v>
      </c>
      <c r="Y3296" s="55">
        <f t="shared" si="411"/>
        <v>1.7800000000000002</v>
      </c>
      <c r="Z3296" s="54">
        <f t="shared" si="412"/>
        <v>0.67169811320754713</v>
      </c>
      <c r="AA3296" s="49" t="str">
        <f t="shared" ca="1" si="413"/>
        <v>N</v>
      </c>
      <c r="AB3296" s="49">
        <f t="shared" ca="1" si="414"/>
        <v>5</v>
      </c>
      <c r="AC3296" s="49" t="str">
        <f t="shared" ca="1" si="415"/>
        <v>N</v>
      </c>
    </row>
    <row r="3297" spans="1:29" x14ac:dyDescent="0.25">
      <c r="A3297">
        <v>1594</v>
      </c>
      <c r="B3297" s="9">
        <v>43584</v>
      </c>
      <c r="C3297" s="50" t="str">
        <f t="shared" si="408"/>
        <v>N</v>
      </c>
      <c r="D3297" s="52">
        <f>_xlfn.XLOOKUP(B3297,Cal_Date!B:B,Cal_Date!A:A,0)</f>
        <v>5</v>
      </c>
      <c r="E3297">
        <v>2019</v>
      </c>
      <c r="F3297" t="s">
        <v>121</v>
      </c>
      <c r="G3297" t="s">
        <v>129</v>
      </c>
      <c r="H3297" t="s">
        <v>14</v>
      </c>
      <c r="I3297" t="s">
        <v>18</v>
      </c>
      <c r="J3297" t="s">
        <v>15</v>
      </c>
      <c r="K3297" t="s">
        <v>43</v>
      </c>
      <c r="L3297">
        <v>1</v>
      </c>
      <c r="M3297">
        <v>1003</v>
      </c>
      <c r="O3297" t="s">
        <v>25</v>
      </c>
      <c r="R3297" t="s">
        <v>44</v>
      </c>
      <c r="S3297" s="49" t="str">
        <f t="shared" si="409"/>
        <v>Card</v>
      </c>
      <c r="T3297" s="3">
        <v>0.03</v>
      </c>
      <c r="U3297" s="2">
        <v>6.8900000000000006</v>
      </c>
      <c r="V3297" s="2">
        <v>2.1</v>
      </c>
      <c r="W3297" s="54">
        <f>_xlfn.XLOOKUP(M3297,Market!A:A,Market!F:F,0)</f>
        <v>0.06</v>
      </c>
      <c r="X3297" s="55">
        <f t="shared" si="410"/>
        <v>0.20670000000000002</v>
      </c>
      <c r="Y3297" s="55">
        <f t="shared" si="411"/>
        <v>4.7900000000000009</v>
      </c>
      <c r="Z3297" s="54">
        <f t="shared" si="412"/>
        <v>0.69521044992743108</v>
      </c>
      <c r="AA3297" s="49" t="str">
        <f t="shared" ca="1" si="413"/>
        <v>N</v>
      </c>
      <c r="AB3297" s="49">
        <f t="shared" ca="1" si="414"/>
        <v>5</v>
      </c>
      <c r="AC3297" s="49" t="str">
        <f t="shared" ca="1" si="415"/>
        <v>N</v>
      </c>
    </row>
    <row r="3298" spans="1:29" x14ac:dyDescent="0.25">
      <c r="A3298">
        <v>1595</v>
      </c>
      <c r="B3298" s="9">
        <v>43584</v>
      </c>
      <c r="C3298" s="50" t="str">
        <f t="shared" si="408"/>
        <v>N</v>
      </c>
      <c r="D3298" s="52">
        <f>_xlfn.XLOOKUP(B3298,Cal_Date!B:B,Cal_Date!A:A,0)</f>
        <v>5</v>
      </c>
      <c r="E3298">
        <v>2019</v>
      </c>
      <c r="F3298" t="s">
        <v>121</v>
      </c>
      <c r="G3298" t="s">
        <v>129</v>
      </c>
      <c r="H3298" t="s">
        <v>14</v>
      </c>
      <c r="I3298" t="s">
        <v>18</v>
      </c>
      <c r="J3298" t="s">
        <v>15</v>
      </c>
      <c r="K3298" t="s">
        <v>43</v>
      </c>
      <c r="L3298">
        <v>1</v>
      </c>
      <c r="M3298">
        <v>1004</v>
      </c>
      <c r="O3298" t="s">
        <v>28</v>
      </c>
      <c r="R3298" t="s">
        <v>44</v>
      </c>
      <c r="S3298" s="49" t="str">
        <f t="shared" si="409"/>
        <v>Card</v>
      </c>
      <c r="T3298" s="3">
        <v>0.03</v>
      </c>
      <c r="U3298" s="2">
        <v>6.8900000000000006</v>
      </c>
      <c r="V3298" s="2">
        <v>2.1</v>
      </c>
      <c r="W3298" s="54">
        <f>_xlfn.XLOOKUP(M3298,Market!A:A,Market!F:F,0)</f>
        <v>0.06</v>
      </c>
      <c r="X3298" s="55">
        <f t="shared" si="410"/>
        <v>0.20670000000000002</v>
      </c>
      <c r="Y3298" s="55">
        <f t="shared" si="411"/>
        <v>4.7900000000000009</v>
      </c>
      <c r="Z3298" s="54">
        <f t="shared" si="412"/>
        <v>0.69521044992743108</v>
      </c>
      <c r="AA3298" s="49" t="str">
        <f t="shared" ca="1" si="413"/>
        <v>N</v>
      </c>
      <c r="AB3298" s="49">
        <f t="shared" ca="1" si="414"/>
        <v>5</v>
      </c>
      <c r="AC3298" s="49" t="str">
        <f t="shared" ca="1" si="415"/>
        <v>N</v>
      </c>
    </row>
    <row r="3299" spans="1:29" x14ac:dyDescent="0.25">
      <c r="A3299">
        <v>1596</v>
      </c>
      <c r="B3299" s="9">
        <v>43584</v>
      </c>
      <c r="C3299" s="50" t="str">
        <f t="shared" si="408"/>
        <v>N</v>
      </c>
      <c r="D3299" s="52">
        <f>_xlfn.XLOOKUP(B3299,Cal_Date!B:B,Cal_Date!A:A,0)</f>
        <v>5</v>
      </c>
      <c r="E3299">
        <v>2019</v>
      </c>
      <c r="F3299" t="s">
        <v>121</v>
      </c>
      <c r="G3299" t="s">
        <v>129</v>
      </c>
      <c r="H3299" t="s">
        <v>14</v>
      </c>
      <c r="I3299" t="s">
        <v>18</v>
      </c>
      <c r="J3299" t="s">
        <v>15</v>
      </c>
      <c r="K3299" t="s">
        <v>43</v>
      </c>
      <c r="L3299">
        <v>2</v>
      </c>
      <c r="M3299">
        <v>1003</v>
      </c>
      <c r="O3299" t="s">
        <v>25</v>
      </c>
      <c r="R3299" t="s">
        <v>44</v>
      </c>
      <c r="S3299" s="49" t="str">
        <f t="shared" si="409"/>
        <v>Card</v>
      </c>
      <c r="T3299" s="3">
        <v>0.03</v>
      </c>
      <c r="U3299" s="2">
        <v>13.780000000000001</v>
      </c>
      <c r="V3299" s="2">
        <v>4.2</v>
      </c>
      <c r="W3299" s="54">
        <f>_xlfn.XLOOKUP(M3299,Market!A:A,Market!F:F,0)</f>
        <v>0.06</v>
      </c>
      <c r="X3299" s="55">
        <f t="shared" si="410"/>
        <v>0.41340000000000005</v>
      </c>
      <c r="Y3299" s="55">
        <f t="shared" si="411"/>
        <v>9.5800000000000018</v>
      </c>
      <c r="Z3299" s="54">
        <f t="shared" si="412"/>
        <v>0.69521044992743108</v>
      </c>
      <c r="AA3299" s="49" t="str">
        <f t="shared" ca="1" si="413"/>
        <v>N</v>
      </c>
      <c r="AB3299" s="49">
        <f t="shared" ca="1" si="414"/>
        <v>5</v>
      </c>
      <c r="AC3299" s="49" t="str">
        <f t="shared" ca="1" si="415"/>
        <v>N</v>
      </c>
    </row>
    <row r="3300" spans="1:29" x14ac:dyDescent="0.25">
      <c r="A3300">
        <v>1597</v>
      </c>
      <c r="B3300" s="9">
        <v>43584</v>
      </c>
      <c r="C3300" s="50" t="str">
        <f t="shared" si="408"/>
        <v>N</v>
      </c>
      <c r="D3300" s="52">
        <f>_xlfn.XLOOKUP(B3300,Cal_Date!B:B,Cal_Date!A:A,0)</f>
        <v>5</v>
      </c>
      <c r="E3300">
        <v>2019</v>
      </c>
      <c r="F3300" t="s">
        <v>121</v>
      </c>
      <c r="G3300" t="s">
        <v>129</v>
      </c>
      <c r="H3300" t="s">
        <v>11</v>
      </c>
      <c r="I3300" t="s">
        <v>13</v>
      </c>
      <c r="J3300" t="s">
        <v>15</v>
      </c>
      <c r="K3300" t="s">
        <v>42</v>
      </c>
      <c r="L3300">
        <v>1</v>
      </c>
      <c r="M3300">
        <v>1005</v>
      </c>
      <c r="O3300" t="s">
        <v>25</v>
      </c>
      <c r="R3300" t="s">
        <v>44</v>
      </c>
      <c r="S3300" s="49" t="str">
        <f t="shared" si="409"/>
        <v>Card</v>
      </c>
      <c r="T3300" s="3">
        <v>0.03</v>
      </c>
      <c r="U3300" s="2">
        <v>2.7225000000000001</v>
      </c>
      <c r="V3300" s="2">
        <v>1.42</v>
      </c>
      <c r="W3300" s="54">
        <f>_xlfn.XLOOKUP(M3300,Market!A:A,Market!F:F,0)</f>
        <v>8.8999999999999996E-2</v>
      </c>
      <c r="X3300" s="55">
        <f t="shared" si="410"/>
        <v>8.1674999999999998E-2</v>
      </c>
      <c r="Y3300" s="55">
        <f t="shared" si="411"/>
        <v>1.3025000000000002</v>
      </c>
      <c r="Z3300" s="54">
        <f t="shared" si="412"/>
        <v>0.47842056932966032</v>
      </c>
      <c r="AA3300" s="49" t="str">
        <f t="shared" ca="1" si="413"/>
        <v>N</v>
      </c>
      <c r="AB3300" s="49">
        <f t="shared" ca="1" si="414"/>
        <v>5</v>
      </c>
      <c r="AC3300" s="49" t="str">
        <f t="shared" ca="1" si="415"/>
        <v>N</v>
      </c>
    </row>
    <row r="3301" spans="1:29" x14ac:dyDescent="0.25">
      <c r="A3301">
        <v>1598</v>
      </c>
      <c r="B3301" s="9">
        <v>43584</v>
      </c>
      <c r="C3301" s="50" t="str">
        <f t="shared" si="408"/>
        <v>N</v>
      </c>
      <c r="D3301" s="52">
        <f>_xlfn.XLOOKUP(B3301,Cal_Date!B:B,Cal_Date!A:A,0)</f>
        <v>5</v>
      </c>
      <c r="E3301">
        <v>2019</v>
      </c>
      <c r="F3301" t="s">
        <v>121</v>
      </c>
      <c r="G3301" t="s">
        <v>129</v>
      </c>
      <c r="H3301" t="s">
        <v>11</v>
      </c>
      <c r="I3301" t="s">
        <v>11</v>
      </c>
      <c r="J3301" t="s">
        <v>15</v>
      </c>
      <c r="K3301" t="s">
        <v>42</v>
      </c>
      <c r="L3301">
        <v>1</v>
      </c>
      <c r="M3301">
        <v>1007</v>
      </c>
      <c r="O3301" t="s">
        <v>28</v>
      </c>
      <c r="R3301" t="s">
        <v>44</v>
      </c>
      <c r="S3301" s="49" t="str">
        <f t="shared" si="409"/>
        <v>Card</v>
      </c>
      <c r="T3301" s="3">
        <v>0.03</v>
      </c>
      <c r="U3301" s="2">
        <v>2.7225000000000001</v>
      </c>
      <c r="V3301" s="2">
        <v>0.87</v>
      </c>
      <c r="W3301" s="54">
        <f>_xlfn.XLOOKUP(M3301,Market!A:A,Market!F:F,0)</f>
        <v>8.8999999999999996E-2</v>
      </c>
      <c r="X3301" s="55">
        <f t="shared" si="410"/>
        <v>8.1674999999999998E-2</v>
      </c>
      <c r="Y3301" s="55">
        <f t="shared" si="411"/>
        <v>1.8525</v>
      </c>
      <c r="Z3301" s="54">
        <f t="shared" si="412"/>
        <v>0.68044077134986225</v>
      </c>
      <c r="AA3301" s="49" t="str">
        <f t="shared" ca="1" si="413"/>
        <v>N</v>
      </c>
      <c r="AB3301" s="49">
        <f t="shared" ca="1" si="414"/>
        <v>5</v>
      </c>
      <c r="AC3301" s="49" t="str">
        <f t="shared" ca="1" si="415"/>
        <v>N</v>
      </c>
    </row>
    <row r="3302" spans="1:29" x14ac:dyDescent="0.25">
      <c r="A3302">
        <v>1599</v>
      </c>
      <c r="B3302" s="9">
        <v>43584</v>
      </c>
      <c r="C3302" s="50" t="str">
        <f t="shared" si="408"/>
        <v>N</v>
      </c>
      <c r="D3302" s="52">
        <f>_xlfn.XLOOKUP(B3302,Cal_Date!B:B,Cal_Date!A:A,0)</f>
        <v>5</v>
      </c>
      <c r="E3302">
        <v>2019</v>
      </c>
      <c r="F3302" t="s">
        <v>121</v>
      </c>
      <c r="G3302" t="s">
        <v>129</v>
      </c>
      <c r="H3302" t="s">
        <v>48</v>
      </c>
      <c r="I3302" t="s">
        <v>18</v>
      </c>
      <c r="J3302" t="s">
        <v>10</v>
      </c>
      <c r="K3302" t="s">
        <v>43</v>
      </c>
      <c r="L3302">
        <v>1</v>
      </c>
      <c r="M3302">
        <v>1009</v>
      </c>
      <c r="O3302" t="s">
        <v>28</v>
      </c>
      <c r="R3302" t="s">
        <v>44</v>
      </c>
      <c r="S3302" s="49" t="str">
        <f t="shared" si="409"/>
        <v>Card</v>
      </c>
      <c r="T3302" s="3">
        <v>0.03</v>
      </c>
      <c r="U3302" s="2">
        <v>7.6229999999999993</v>
      </c>
      <c r="V3302" s="2">
        <v>1.46</v>
      </c>
      <c r="W3302" s="54">
        <f>_xlfn.XLOOKUP(M3302,Market!A:A,Market!F:F,0)</f>
        <v>8.8999999999999996E-2</v>
      </c>
      <c r="X3302" s="55">
        <f t="shared" si="410"/>
        <v>0.22868999999999998</v>
      </c>
      <c r="Y3302" s="55">
        <f t="shared" si="411"/>
        <v>6.1629999999999994</v>
      </c>
      <c r="Z3302" s="54">
        <f t="shared" si="412"/>
        <v>0.80847435392889933</v>
      </c>
      <c r="AA3302" s="49" t="str">
        <f t="shared" ca="1" si="413"/>
        <v>N</v>
      </c>
      <c r="AB3302" s="49">
        <f t="shared" ca="1" si="414"/>
        <v>5</v>
      </c>
      <c r="AC3302" s="49" t="str">
        <f t="shared" ca="1" si="415"/>
        <v>N</v>
      </c>
    </row>
    <row r="3303" spans="1:29" x14ac:dyDescent="0.25">
      <c r="A3303">
        <v>1600</v>
      </c>
      <c r="B3303" s="9">
        <v>43584</v>
      </c>
      <c r="C3303" s="50" t="str">
        <f t="shared" si="408"/>
        <v>N</v>
      </c>
      <c r="D3303" s="52">
        <f>_xlfn.XLOOKUP(B3303,Cal_Date!B:B,Cal_Date!A:A,0)</f>
        <v>5</v>
      </c>
      <c r="E3303">
        <v>2019</v>
      </c>
      <c r="F3303" t="s">
        <v>121</v>
      </c>
      <c r="G3303" t="s">
        <v>129</v>
      </c>
      <c r="H3303" t="s">
        <v>11</v>
      </c>
      <c r="I3303" t="s">
        <v>11</v>
      </c>
      <c r="J3303" t="s">
        <v>15</v>
      </c>
      <c r="K3303" t="s">
        <v>42</v>
      </c>
      <c r="L3303">
        <v>1</v>
      </c>
      <c r="M3303">
        <v>1001</v>
      </c>
      <c r="O3303" t="s">
        <v>25</v>
      </c>
      <c r="R3303" t="s">
        <v>44</v>
      </c>
      <c r="S3303" s="49" t="str">
        <f t="shared" si="409"/>
        <v>Card</v>
      </c>
      <c r="T3303" s="3">
        <v>0.03</v>
      </c>
      <c r="U3303" s="2">
        <v>2.6500000000000004</v>
      </c>
      <c r="V3303" s="2">
        <v>0.87</v>
      </c>
      <c r="W3303" s="54">
        <f>_xlfn.XLOOKUP(M3303,Market!A:A,Market!F:F,0)</f>
        <v>0.06</v>
      </c>
      <c r="X3303" s="55">
        <f t="shared" si="410"/>
        <v>7.9500000000000001E-2</v>
      </c>
      <c r="Y3303" s="55">
        <f t="shared" si="411"/>
        <v>1.7800000000000002</v>
      </c>
      <c r="Z3303" s="54">
        <f t="shared" si="412"/>
        <v>0.67169811320754713</v>
      </c>
      <c r="AA3303" s="49" t="str">
        <f t="shared" ca="1" si="413"/>
        <v>N</v>
      </c>
      <c r="AB3303" s="49">
        <f t="shared" ca="1" si="414"/>
        <v>5</v>
      </c>
      <c r="AC3303" s="49" t="str">
        <f t="shared" ca="1" si="415"/>
        <v>N</v>
      </c>
    </row>
    <row r="3304" spans="1:29" x14ac:dyDescent="0.25">
      <c r="A3304">
        <v>1601</v>
      </c>
      <c r="B3304" s="9">
        <v>43584</v>
      </c>
      <c r="C3304" s="50" t="str">
        <f t="shared" si="408"/>
        <v>N</v>
      </c>
      <c r="D3304" s="52">
        <f>_xlfn.XLOOKUP(B3304,Cal_Date!B:B,Cal_Date!A:A,0)</f>
        <v>5</v>
      </c>
      <c r="E3304">
        <v>2019</v>
      </c>
      <c r="F3304" t="s">
        <v>121</v>
      </c>
      <c r="G3304" t="s">
        <v>129</v>
      </c>
      <c r="H3304" t="s">
        <v>48</v>
      </c>
      <c r="I3304" t="s">
        <v>18</v>
      </c>
      <c r="J3304" t="s">
        <v>10</v>
      </c>
      <c r="K3304" t="s">
        <v>43</v>
      </c>
      <c r="L3304">
        <v>1</v>
      </c>
      <c r="M3304">
        <v>1010</v>
      </c>
      <c r="O3304" t="s">
        <v>25</v>
      </c>
      <c r="R3304" t="s">
        <v>44</v>
      </c>
      <c r="S3304" s="49" t="str">
        <f t="shared" si="409"/>
        <v>Card</v>
      </c>
      <c r="T3304" s="3">
        <v>0.03</v>
      </c>
      <c r="U3304" s="2">
        <v>7.5600000000000005</v>
      </c>
      <c r="V3304" s="2">
        <v>1.46</v>
      </c>
      <c r="W3304" s="54">
        <f>_xlfn.XLOOKUP(M3304,Market!A:A,Market!F:F,0)</f>
        <v>0.08</v>
      </c>
      <c r="X3304" s="55">
        <f t="shared" si="410"/>
        <v>0.2268</v>
      </c>
      <c r="Y3304" s="55">
        <f t="shared" si="411"/>
        <v>6.1000000000000005</v>
      </c>
      <c r="Z3304" s="54">
        <f t="shared" si="412"/>
        <v>0.80687830687830686</v>
      </c>
      <c r="AA3304" s="49" t="str">
        <f t="shared" ca="1" si="413"/>
        <v>N</v>
      </c>
      <c r="AB3304" s="49">
        <f t="shared" ca="1" si="414"/>
        <v>5</v>
      </c>
      <c r="AC3304" s="49" t="str">
        <f t="shared" ca="1" si="415"/>
        <v>N</v>
      </c>
    </row>
    <row r="3305" spans="1:29" x14ac:dyDescent="0.25">
      <c r="A3305">
        <v>1602</v>
      </c>
      <c r="B3305" s="9">
        <v>43584</v>
      </c>
      <c r="C3305" s="50" t="str">
        <f t="shared" si="408"/>
        <v>N</v>
      </c>
      <c r="D3305" s="52">
        <f>_xlfn.XLOOKUP(B3305,Cal_Date!B:B,Cal_Date!A:A,0)</f>
        <v>5</v>
      </c>
      <c r="E3305">
        <v>2019</v>
      </c>
      <c r="F3305" t="s">
        <v>121</v>
      </c>
      <c r="G3305" t="s">
        <v>129</v>
      </c>
      <c r="H3305" t="s">
        <v>14</v>
      </c>
      <c r="I3305" t="s">
        <v>18</v>
      </c>
      <c r="J3305" t="s">
        <v>15</v>
      </c>
      <c r="K3305" t="s">
        <v>43</v>
      </c>
      <c r="L3305">
        <v>2</v>
      </c>
      <c r="M3305">
        <v>1010</v>
      </c>
      <c r="O3305" t="s">
        <v>25</v>
      </c>
      <c r="R3305" t="s">
        <v>44</v>
      </c>
      <c r="S3305" s="49" t="str">
        <f t="shared" si="409"/>
        <v>Card</v>
      </c>
      <c r="T3305" s="3">
        <v>0.03</v>
      </c>
      <c r="U3305" s="2">
        <v>15.120000000000001</v>
      </c>
      <c r="V3305" s="2">
        <v>4.4400000000000004</v>
      </c>
      <c r="W3305" s="54">
        <f>_xlfn.XLOOKUP(M3305,Market!A:A,Market!F:F,0)</f>
        <v>0.08</v>
      </c>
      <c r="X3305" s="55">
        <f t="shared" si="410"/>
        <v>0.4536</v>
      </c>
      <c r="Y3305" s="55">
        <f t="shared" si="411"/>
        <v>10.68</v>
      </c>
      <c r="Z3305" s="54">
        <f t="shared" si="412"/>
        <v>0.70634920634920628</v>
      </c>
      <c r="AA3305" s="49" t="str">
        <f t="shared" ca="1" si="413"/>
        <v>N</v>
      </c>
      <c r="AB3305" s="49">
        <f t="shared" ca="1" si="414"/>
        <v>5</v>
      </c>
      <c r="AC3305" s="49" t="str">
        <f t="shared" ca="1" si="415"/>
        <v>N</v>
      </c>
    </row>
    <row r="3306" spans="1:29" x14ac:dyDescent="0.25">
      <c r="A3306">
        <v>1603</v>
      </c>
      <c r="B3306" s="9">
        <v>43584</v>
      </c>
      <c r="C3306" s="50" t="str">
        <f t="shared" si="408"/>
        <v>N</v>
      </c>
      <c r="D3306" s="52">
        <f>_xlfn.XLOOKUP(B3306,Cal_Date!B:B,Cal_Date!A:A,0)</f>
        <v>5</v>
      </c>
      <c r="E3306">
        <v>2019</v>
      </c>
      <c r="F3306" t="s">
        <v>121</v>
      </c>
      <c r="G3306" t="s">
        <v>129</v>
      </c>
      <c r="H3306" t="s">
        <v>11</v>
      </c>
      <c r="I3306" t="s">
        <v>11</v>
      </c>
      <c r="J3306" t="s">
        <v>15</v>
      </c>
      <c r="K3306" t="s">
        <v>42</v>
      </c>
      <c r="L3306">
        <v>2</v>
      </c>
      <c r="M3306">
        <v>1010</v>
      </c>
      <c r="O3306" t="s">
        <v>25</v>
      </c>
      <c r="R3306" t="s">
        <v>44</v>
      </c>
      <c r="S3306" s="49" t="str">
        <f t="shared" si="409"/>
        <v>Card</v>
      </c>
      <c r="T3306" s="3">
        <v>0.03</v>
      </c>
      <c r="U3306" s="2">
        <v>5.4</v>
      </c>
      <c r="V3306" s="2">
        <v>1.74</v>
      </c>
      <c r="W3306" s="54">
        <f>_xlfn.XLOOKUP(M3306,Market!A:A,Market!F:F,0)</f>
        <v>0.08</v>
      </c>
      <c r="X3306" s="55">
        <f t="shared" si="410"/>
        <v>0.16200000000000001</v>
      </c>
      <c r="Y3306" s="55">
        <f t="shared" si="411"/>
        <v>3.66</v>
      </c>
      <c r="Z3306" s="54">
        <f t="shared" si="412"/>
        <v>0.67777777777777781</v>
      </c>
      <c r="AA3306" s="49" t="str">
        <f t="shared" ca="1" si="413"/>
        <v>N</v>
      </c>
      <c r="AB3306" s="49">
        <f t="shared" ca="1" si="414"/>
        <v>5</v>
      </c>
      <c r="AC3306" s="49" t="str">
        <f t="shared" ca="1" si="415"/>
        <v>N</v>
      </c>
    </row>
    <row r="3307" spans="1:29" x14ac:dyDescent="0.25">
      <c r="A3307">
        <v>1604</v>
      </c>
      <c r="B3307" s="9">
        <v>43584</v>
      </c>
      <c r="C3307" s="50" t="str">
        <f t="shared" si="408"/>
        <v>N</v>
      </c>
      <c r="D3307" s="52">
        <f>_xlfn.XLOOKUP(B3307,Cal_Date!B:B,Cal_Date!A:A,0)</f>
        <v>5</v>
      </c>
      <c r="E3307">
        <v>2019</v>
      </c>
      <c r="F3307" t="s">
        <v>121</v>
      </c>
      <c r="G3307" t="s">
        <v>129</v>
      </c>
      <c r="H3307" t="s">
        <v>11</v>
      </c>
      <c r="I3307" t="s">
        <v>13</v>
      </c>
      <c r="J3307" t="s">
        <v>15</v>
      </c>
      <c r="K3307" t="s">
        <v>42</v>
      </c>
      <c r="L3307">
        <v>1</v>
      </c>
      <c r="M3307">
        <v>1010</v>
      </c>
      <c r="O3307" t="s">
        <v>25</v>
      </c>
      <c r="R3307" t="s">
        <v>46</v>
      </c>
      <c r="S3307" s="49" t="str">
        <f t="shared" si="409"/>
        <v>Card</v>
      </c>
      <c r="T3307" s="3">
        <v>0.04</v>
      </c>
      <c r="U3307" s="2">
        <v>2.7</v>
      </c>
      <c r="V3307" s="2">
        <v>1.42</v>
      </c>
      <c r="W3307" s="54">
        <f>_xlfn.XLOOKUP(M3307,Market!A:A,Market!F:F,0)</f>
        <v>0.08</v>
      </c>
      <c r="X3307" s="55">
        <f t="shared" si="410"/>
        <v>0.10800000000000001</v>
      </c>
      <c r="Y3307" s="55">
        <f t="shared" si="411"/>
        <v>1.2800000000000002</v>
      </c>
      <c r="Z3307" s="54">
        <f t="shared" si="412"/>
        <v>0.47407407407407415</v>
      </c>
      <c r="AA3307" s="49" t="str">
        <f t="shared" ca="1" si="413"/>
        <v>N</v>
      </c>
      <c r="AB3307" s="49">
        <f t="shared" ca="1" si="414"/>
        <v>5</v>
      </c>
      <c r="AC3307" s="49" t="str">
        <f t="shared" ca="1" si="415"/>
        <v>N</v>
      </c>
    </row>
    <row r="3308" spans="1:29" x14ac:dyDescent="0.25">
      <c r="A3308">
        <v>1605</v>
      </c>
      <c r="B3308" s="9">
        <v>43584</v>
      </c>
      <c r="C3308" s="50" t="str">
        <f t="shared" si="408"/>
        <v>N</v>
      </c>
      <c r="D3308" s="52">
        <f>_xlfn.XLOOKUP(B3308,Cal_Date!B:B,Cal_Date!A:A,0)</f>
        <v>5</v>
      </c>
      <c r="E3308">
        <v>2019</v>
      </c>
      <c r="F3308" t="s">
        <v>121</v>
      </c>
      <c r="G3308" t="s">
        <v>129</v>
      </c>
      <c r="H3308" t="s">
        <v>11</v>
      </c>
      <c r="I3308" t="s">
        <v>11</v>
      </c>
      <c r="J3308" t="s">
        <v>15</v>
      </c>
      <c r="K3308" t="s">
        <v>42</v>
      </c>
      <c r="L3308">
        <v>1</v>
      </c>
      <c r="M3308">
        <v>1011</v>
      </c>
      <c r="O3308" t="s">
        <v>25</v>
      </c>
      <c r="R3308" t="s">
        <v>44</v>
      </c>
      <c r="S3308" s="49" t="str">
        <f t="shared" si="409"/>
        <v>Card</v>
      </c>
      <c r="T3308" s="3">
        <v>0.03</v>
      </c>
      <c r="U3308" s="2">
        <v>2.6500000000000004</v>
      </c>
      <c r="V3308" s="2">
        <v>0.87</v>
      </c>
      <c r="W3308" s="54">
        <f>_xlfn.XLOOKUP(M3308,Market!A:A,Market!F:F,0)</f>
        <v>0.06</v>
      </c>
      <c r="X3308" s="55">
        <f t="shared" si="410"/>
        <v>7.9500000000000001E-2</v>
      </c>
      <c r="Y3308" s="55">
        <f t="shared" si="411"/>
        <v>1.7800000000000002</v>
      </c>
      <c r="Z3308" s="54">
        <f t="shared" si="412"/>
        <v>0.67169811320754713</v>
      </c>
      <c r="AA3308" s="49" t="str">
        <f t="shared" ca="1" si="413"/>
        <v>N</v>
      </c>
      <c r="AB3308" s="49">
        <f t="shared" ca="1" si="414"/>
        <v>5</v>
      </c>
      <c r="AC3308" s="49" t="str">
        <f t="shared" ca="1" si="415"/>
        <v>N</v>
      </c>
    </row>
    <row r="3309" spans="1:29" x14ac:dyDescent="0.25">
      <c r="A3309">
        <v>1606</v>
      </c>
      <c r="B3309" s="9">
        <v>43584</v>
      </c>
      <c r="C3309" s="50" t="str">
        <f t="shared" si="408"/>
        <v>N</v>
      </c>
      <c r="D3309" s="52">
        <f>_xlfn.XLOOKUP(B3309,Cal_Date!B:B,Cal_Date!A:A,0)</f>
        <v>5</v>
      </c>
      <c r="E3309">
        <v>2019</v>
      </c>
      <c r="F3309" t="s">
        <v>121</v>
      </c>
      <c r="G3309" t="s">
        <v>129</v>
      </c>
      <c r="H3309" t="s">
        <v>48</v>
      </c>
      <c r="I3309" t="s">
        <v>18</v>
      </c>
      <c r="J3309" t="s">
        <v>10</v>
      </c>
      <c r="K3309" t="s">
        <v>43</v>
      </c>
      <c r="L3309">
        <v>1</v>
      </c>
      <c r="M3309">
        <v>1007</v>
      </c>
      <c r="O3309" t="s">
        <v>28</v>
      </c>
      <c r="R3309" t="s">
        <v>44</v>
      </c>
      <c r="S3309" s="49" t="str">
        <f t="shared" si="409"/>
        <v>Card</v>
      </c>
      <c r="T3309" s="3">
        <v>0.03</v>
      </c>
      <c r="U3309" s="2">
        <v>7.6229999999999993</v>
      </c>
      <c r="V3309" s="2">
        <v>1.46</v>
      </c>
      <c r="W3309" s="54">
        <f>_xlfn.XLOOKUP(M3309,Market!A:A,Market!F:F,0)</f>
        <v>8.8999999999999996E-2</v>
      </c>
      <c r="X3309" s="55">
        <f t="shared" si="410"/>
        <v>0.22868999999999998</v>
      </c>
      <c r="Y3309" s="55">
        <f t="shared" si="411"/>
        <v>6.1629999999999994</v>
      </c>
      <c r="Z3309" s="54">
        <f t="shared" si="412"/>
        <v>0.80847435392889933</v>
      </c>
      <c r="AA3309" s="49" t="str">
        <f t="shared" ca="1" si="413"/>
        <v>N</v>
      </c>
      <c r="AB3309" s="49">
        <f t="shared" ca="1" si="414"/>
        <v>5</v>
      </c>
      <c r="AC3309" s="49" t="str">
        <f t="shared" ca="1" si="415"/>
        <v>N</v>
      </c>
    </row>
    <row r="3310" spans="1:29" x14ac:dyDescent="0.25">
      <c r="A3310">
        <v>1607</v>
      </c>
      <c r="B3310" s="9">
        <v>43584</v>
      </c>
      <c r="C3310" s="50" t="str">
        <f t="shared" si="408"/>
        <v>N</v>
      </c>
      <c r="D3310" s="52">
        <f>_xlfn.XLOOKUP(B3310,Cal_Date!B:B,Cal_Date!A:A,0)</f>
        <v>5</v>
      </c>
      <c r="E3310">
        <v>2019</v>
      </c>
      <c r="F3310" t="s">
        <v>121</v>
      </c>
      <c r="G3310" t="s">
        <v>129</v>
      </c>
      <c r="H3310" t="s">
        <v>14</v>
      </c>
      <c r="I3310" t="s">
        <v>18</v>
      </c>
      <c r="J3310" t="s">
        <v>15</v>
      </c>
      <c r="K3310" t="s">
        <v>43</v>
      </c>
      <c r="L3310">
        <v>2</v>
      </c>
      <c r="M3310">
        <v>1007</v>
      </c>
      <c r="O3310" t="s">
        <v>28</v>
      </c>
      <c r="R3310" t="s">
        <v>44</v>
      </c>
      <c r="S3310" s="49" t="str">
        <f t="shared" si="409"/>
        <v>Card</v>
      </c>
      <c r="T3310" s="3">
        <v>0.03</v>
      </c>
      <c r="U3310" s="2">
        <v>15.245999999999999</v>
      </c>
      <c r="V3310" s="2">
        <v>4.4400000000000004</v>
      </c>
      <c r="W3310" s="54">
        <f>_xlfn.XLOOKUP(M3310,Market!A:A,Market!F:F,0)</f>
        <v>8.8999999999999996E-2</v>
      </c>
      <c r="X3310" s="55">
        <f t="shared" si="410"/>
        <v>0.45737999999999995</v>
      </c>
      <c r="Y3310" s="55">
        <f t="shared" si="411"/>
        <v>10.805999999999997</v>
      </c>
      <c r="Z3310" s="54">
        <f t="shared" si="412"/>
        <v>0.7087760724124359</v>
      </c>
      <c r="AA3310" s="49" t="str">
        <f t="shared" ca="1" si="413"/>
        <v>N</v>
      </c>
      <c r="AB3310" s="49">
        <f t="shared" ca="1" si="414"/>
        <v>5</v>
      </c>
      <c r="AC3310" s="49" t="str">
        <f t="shared" ca="1" si="415"/>
        <v>N</v>
      </c>
    </row>
    <row r="3311" spans="1:29" x14ac:dyDescent="0.25">
      <c r="A3311">
        <v>1608</v>
      </c>
      <c r="B3311" s="9">
        <v>43584</v>
      </c>
      <c r="C3311" s="50" t="str">
        <f t="shared" si="408"/>
        <v>N</v>
      </c>
      <c r="D3311" s="52">
        <f>_xlfn.XLOOKUP(B3311,Cal_Date!B:B,Cal_Date!A:A,0)</f>
        <v>5</v>
      </c>
      <c r="E3311">
        <v>2019</v>
      </c>
      <c r="F3311" t="s">
        <v>121</v>
      </c>
      <c r="G3311" t="s">
        <v>129</v>
      </c>
      <c r="H3311" t="s">
        <v>11</v>
      </c>
      <c r="I3311" t="s">
        <v>11</v>
      </c>
      <c r="J3311" t="s">
        <v>15</v>
      </c>
      <c r="K3311" t="s">
        <v>42</v>
      </c>
      <c r="L3311">
        <v>1</v>
      </c>
      <c r="M3311">
        <v>1008</v>
      </c>
      <c r="O3311" t="s">
        <v>28</v>
      </c>
      <c r="R3311" t="s">
        <v>44</v>
      </c>
      <c r="S3311" s="49" t="str">
        <f t="shared" si="409"/>
        <v>Card</v>
      </c>
      <c r="T3311" s="3">
        <v>0.03</v>
      </c>
      <c r="U3311" s="2">
        <v>2.7225000000000001</v>
      </c>
      <c r="V3311" s="2">
        <v>0.87</v>
      </c>
      <c r="W3311" s="54">
        <f>_xlfn.XLOOKUP(M3311,Market!A:A,Market!F:F,0)</f>
        <v>8.8999999999999996E-2</v>
      </c>
      <c r="X3311" s="55">
        <f t="shared" si="410"/>
        <v>8.1674999999999998E-2</v>
      </c>
      <c r="Y3311" s="55">
        <f t="shared" si="411"/>
        <v>1.8525</v>
      </c>
      <c r="Z3311" s="54">
        <f t="shared" si="412"/>
        <v>0.68044077134986225</v>
      </c>
      <c r="AA3311" s="49" t="str">
        <f t="shared" ca="1" si="413"/>
        <v>N</v>
      </c>
      <c r="AB3311" s="49">
        <f t="shared" ca="1" si="414"/>
        <v>5</v>
      </c>
      <c r="AC3311" s="49" t="str">
        <f t="shared" ca="1" si="415"/>
        <v>N</v>
      </c>
    </row>
    <row r="3312" spans="1:29" x14ac:dyDescent="0.25">
      <c r="A3312">
        <v>1609</v>
      </c>
      <c r="B3312" s="9">
        <v>43584</v>
      </c>
      <c r="C3312" s="50" t="str">
        <f t="shared" si="408"/>
        <v>N</v>
      </c>
      <c r="D3312" s="52">
        <f>_xlfn.XLOOKUP(B3312,Cal_Date!B:B,Cal_Date!A:A,0)</f>
        <v>5</v>
      </c>
      <c r="E3312">
        <v>2019</v>
      </c>
      <c r="F3312" t="s">
        <v>121</v>
      </c>
      <c r="G3312" t="s">
        <v>129</v>
      </c>
      <c r="H3312" t="s">
        <v>11</v>
      </c>
      <c r="I3312" t="s">
        <v>13</v>
      </c>
      <c r="J3312" t="s">
        <v>15</v>
      </c>
      <c r="K3312" t="s">
        <v>42</v>
      </c>
      <c r="L3312">
        <v>2</v>
      </c>
      <c r="M3312">
        <v>1004</v>
      </c>
      <c r="O3312" t="s">
        <v>28</v>
      </c>
      <c r="R3312" t="s">
        <v>44</v>
      </c>
      <c r="S3312" s="49" t="str">
        <f t="shared" si="409"/>
        <v>Card</v>
      </c>
      <c r="T3312" s="3">
        <v>0.03</v>
      </c>
      <c r="U3312" s="2">
        <v>5.3000000000000007</v>
      </c>
      <c r="V3312" s="2">
        <v>2.84</v>
      </c>
      <c r="W3312" s="54">
        <f>_xlfn.XLOOKUP(M3312,Market!A:A,Market!F:F,0)</f>
        <v>0.06</v>
      </c>
      <c r="X3312" s="55">
        <f t="shared" si="410"/>
        <v>0.159</v>
      </c>
      <c r="Y3312" s="55">
        <f t="shared" si="411"/>
        <v>2.4600000000000009</v>
      </c>
      <c r="Z3312" s="54">
        <f t="shared" si="412"/>
        <v>0.46415094339622653</v>
      </c>
      <c r="AA3312" s="49" t="str">
        <f t="shared" ca="1" si="413"/>
        <v>N</v>
      </c>
      <c r="AB3312" s="49">
        <f t="shared" ca="1" si="414"/>
        <v>5</v>
      </c>
      <c r="AC3312" s="49" t="str">
        <f t="shared" ca="1" si="415"/>
        <v>N</v>
      </c>
    </row>
    <row r="3313" spans="1:29" x14ac:dyDescent="0.25">
      <c r="A3313">
        <v>1610</v>
      </c>
      <c r="B3313" s="9">
        <v>43584</v>
      </c>
      <c r="C3313" s="50" t="str">
        <f t="shared" si="408"/>
        <v>N</v>
      </c>
      <c r="D3313" s="52">
        <f>_xlfn.XLOOKUP(B3313,Cal_Date!B:B,Cal_Date!A:A,0)</f>
        <v>5</v>
      </c>
      <c r="E3313">
        <v>2019</v>
      </c>
      <c r="F3313" t="s">
        <v>121</v>
      </c>
      <c r="G3313" t="s">
        <v>129</v>
      </c>
      <c r="H3313" t="s">
        <v>11</v>
      </c>
      <c r="I3313" t="s">
        <v>11</v>
      </c>
      <c r="J3313" t="s">
        <v>15</v>
      </c>
      <c r="K3313" t="s">
        <v>42</v>
      </c>
      <c r="L3313">
        <v>1</v>
      </c>
      <c r="M3313">
        <v>1003</v>
      </c>
      <c r="O3313" t="s">
        <v>25</v>
      </c>
      <c r="R3313" t="s">
        <v>44</v>
      </c>
      <c r="S3313" s="49" t="str">
        <f t="shared" si="409"/>
        <v>Card</v>
      </c>
      <c r="T3313" s="3">
        <v>0.03</v>
      </c>
      <c r="U3313" s="2">
        <v>2.6500000000000004</v>
      </c>
      <c r="V3313" s="2">
        <v>0.87</v>
      </c>
      <c r="W3313" s="54">
        <f>_xlfn.XLOOKUP(M3313,Market!A:A,Market!F:F,0)</f>
        <v>0.06</v>
      </c>
      <c r="X3313" s="55">
        <f t="shared" si="410"/>
        <v>7.9500000000000001E-2</v>
      </c>
      <c r="Y3313" s="55">
        <f t="shared" si="411"/>
        <v>1.7800000000000002</v>
      </c>
      <c r="Z3313" s="54">
        <f t="shared" si="412"/>
        <v>0.67169811320754713</v>
      </c>
      <c r="AA3313" s="49" t="str">
        <f t="shared" ca="1" si="413"/>
        <v>N</v>
      </c>
      <c r="AB3313" s="49">
        <f t="shared" ca="1" si="414"/>
        <v>5</v>
      </c>
      <c r="AC3313" s="49" t="str">
        <f t="shared" ca="1" si="415"/>
        <v>N</v>
      </c>
    </row>
    <row r="3314" spans="1:29" x14ac:dyDescent="0.25">
      <c r="A3314">
        <v>1611</v>
      </c>
      <c r="B3314" s="9">
        <v>43584</v>
      </c>
      <c r="C3314" s="50" t="str">
        <f t="shared" si="408"/>
        <v>N</v>
      </c>
      <c r="D3314" s="52">
        <f>_xlfn.XLOOKUP(B3314,Cal_Date!B:B,Cal_Date!A:A,0)</f>
        <v>5</v>
      </c>
      <c r="E3314">
        <v>2019</v>
      </c>
      <c r="F3314" t="s">
        <v>121</v>
      </c>
      <c r="G3314" t="s">
        <v>129</v>
      </c>
      <c r="H3314" t="s">
        <v>14</v>
      </c>
      <c r="I3314" t="s">
        <v>18</v>
      </c>
      <c r="J3314" t="s">
        <v>15</v>
      </c>
      <c r="K3314" t="s">
        <v>43</v>
      </c>
      <c r="L3314">
        <v>2</v>
      </c>
      <c r="M3314">
        <v>1002</v>
      </c>
      <c r="O3314" t="s">
        <v>28</v>
      </c>
      <c r="R3314" t="s">
        <v>44</v>
      </c>
      <c r="S3314" s="49" t="str">
        <f t="shared" si="409"/>
        <v>Card</v>
      </c>
      <c r="T3314" s="3">
        <v>0.03</v>
      </c>
      <c r="U3314" s="2">
        <v>13.780000000000001</v>
      </c>
      <c r="V3314" s="2">
        <v>4.2</v>
      </c>
      <c r="W3314" s="54">
        <f>_xlfn.XLOOKUP(M3314,Market!A:A,Market!F:F,0)</f>
        <v>0.06</v>
      </c>
      <c r="X3314" s="55">
        <f t="shared" si="410"/>
        <v>0.41340000000000005</v>
      </c>
      <c r="Y3314" s="55">
        <f t="shared" si="411"/>
        <v>9.5800000000000018</v>
      </c>
      <c r="Z3314" s="54">
        <f t="shared" si="412"/>
        <v>0.69521044992743108</v>
      </c>
      <c r="AA3314" s="49" t="str">
        <f t="shared" ca="1" si="413"/>
        <v>N</v>
      </c>
      <c r="AB3314" s="49">
        <f t="shared" ca="1" si="414"/>
        <v>5</v>
      </c>
      <c r="AC3314" s="49" t="str">
        <f t="shared" ca="1" si="415"/>
        <v>N</v>
      </c>
    </row>
    <row r="3315" spans="1:29" x14ac:dyDescent="0.25">
      <c r="A3315">
        <v>1612</v>
      </c>
      <c r="B3315" s="9">
        <v>43584</v>
      </c>
      <c r="C3315" s="50" t="str">
        <f t="shared" si="408"/>
        <v>N</v>
      </c>
      <c r="D3315" s="52">
        <f>_xlfn.XLOOKUP(B3315,Cal_Date!B:B,Cal_Date!A:A,0)</f>
        <v>5</v>
      </c>
      <c r="E3315">
        <v>2019</v>
      </c>
      <c r="F3315" t="s">
        <v>121</v>
      </c>
      <c r="G3315" t="s">
        <v>129</v>
      </c>
      <c r="H3315" t="s">
        <v>11</v>
      </c>
      <c r="I3315" t="s">
        <v>11</v>
      </c>
      <c r="J3315" t="s">
        <v>15</v>
      </c>
      <c r="K3315" t="s">
        <v>42</v>
      </c>
      <c r="L3315">
        <v>1</v>
      </c>
      <c r="M3315">
        <v>1007</v>
      </c>
      <c r="O3315" t="s">
        <v>28</v>
      </c>
      <c r="R3315" t="s">
        <v>44</v>
      </c>
      <c r="S3315" s="49" t="str">
        <f t="shared" si="409"/>
        <v>Card</v>
      </c>
      <c r="T3315" s="3">
        <v>0.03</v>
      </c>
      <c r="U3315" s="2">
        <v>2.7225000000000001</v>
      </c>
      <c r="V3315" s="2">
        <v>0.87</v>
      </c>
      <c r="W3315" s="54">
        <f>_xlfn.XLOOKUP(M3315,Market!A:A,Market!F:F,0)</f>
        <v>8.8999999999999996E-2</v>
      </c>
      <c r="X3315" s="55">
        <f t="shared" si="410"/>
        <v>8.1674999999999998E-2</v>
      </c>
      <c r="Y3315" s="55">
        <f t="shared" si="411"/>
        <v>1.8525</v>
      </c>
      <c r="Z3315" s="54">
        <f t="shared" si="412"/>
        <v>0.68044077134986225</v>
      </c>
      <c r="AA3315" s="49" t="str">
        <f t="shared" ca="1" si="413"/>
        <v>N</v>
      </c>
      <c r="AB3315" s="49">
        <f t="shared" ca="1" si="414"/>
        <v>5</v>
      </c>
      <c r="AC3315" s="49" t="str">
        <f t="shared" ca="1" si="415"/>
        <v>N</v>
      </c>
    </row>
    <row r="3316" spans="1:29" x14ac:dyDescent="0.25">
      <c r="A3316">
        <v>1613</v>
      </c>
      <c r="B3316" s="9">
        <v>43584</v>
      </c>
      <c r="C3316" s="50" t="str">
        <f t="shared" si="408"/>
        <v>N</v>
      </c>
      <c r="D3316" s="52">
        <f>_xlfn.XLOOKUP(B3316,Cal_Date!B:B,Cal_Date!A:A,0)</f>
        <v>5</v>
      </c>
      <c r="E3316">
        <v>2019</v>
      </c>
      <c r="F3316" t="s">
        <v>121</v>
      </c>
      <c r="G3316" t="s">
        <v>129</v>
      </c>
      <c r="H3316" t="s">
        <v>48</v>
      </c>
      <c r="I3316" t="s">
        <v>18</v>
      </c>
      <c r="J3316" t="s">
        <v>10</v>
      </c>
      <c r="K3316" t="s">
        <v>43</v>
      </c>
      <c r="L3316">
        <v>1</v>
      </c>
      <c r="M3316">
        <v>1008</v>
      </c>
      <c r="O3316" t="s">
        <v>28</v>
      </c>
      <c r="R3316" t="s">
        <v>44</v>
      </c>
      <c r="S3316" s="49" t="str">
        <f t="shared" si="409"/>
        <v>Card</v>
      </c>
      <c r="T3316" s="3">
        <v>0.03</v>
      </c>
      <c r="U3316" s="2">
        <v>7.6229999999999993</v>
      </c>
      <c r="V3316" s="2">
        <v>1.46</v>
      </c>
      <c r="W3316" s="54">
        <f>_xlfn.XLOOKUP(M3316,Market!A:A,Market!F:F,0)</f>
        <v>8.8999999999999996E-2</v>
      </c>
      <c r="X3316" s="55">
        <f t="shared" si="410"/>
        <v>0.22868999999999998</v>
      </c>
      <c r="Y3316" s="55">
        <f t="shared" si="411"/>
        <v>6.1629999999999994</v>
      </c>
      <c r="Z3316" s="54">
        <f t="shared" si="412"/>
        <v>0.80847435392889933</v>
      </c>
      <c r="AA3316" s="49" t="str">
        <f t="shared" ca="1" si="413"/>
        <v>N</v>
      </c>
      <c r="AB3316" s="49">
        <f t="shared" ca="1" si="414"/>
        <v>5</v>
      </c>
      <c r="AC3316" s="49" t="str">
        <f t="shared" ca="1" si="415"/>
        <v>N</v>
      </c>
    </row>
    <row r="3317" spans="1:29" x14ac:dyDescent="0.25">
      <c r="A3317">
        <v>1614</v>
      </c>
      <c r="B3317" s="9">
        <v>43584</v>
      </c>
      <c r="C3317" s="50" t="str">
        <f t="shared" si="408"/>
        <v>N</v>
      </c>
      <c r="D3317" s="52">
        <f>_xlfn.XLOOKUP(B3317,Cal_Date!B:B,Cal_Date!A:A,0)</f>
        <v>5</v>
      </c>
      <c r="E3317">
        <v>2019</v>
      </c>
      <c r="F3317" t="s">
        <v>121</v>
      </c>
      <c r="G3317" t="s">
        <v>129</v>
      </c>
      <c r="H3317" t="s">
        <v>48</v>
      </c>
      <c r="I3317" t="s">
        <v>18</v>
      </c>
      <c r="J3317" t="s">
        <v>10</v>
      </c>
      <c r="K3317" t="s">
        <v>43</v>
      </c>
      <c r="L3317">
        <v>1</v>
      </c>
      <c r="M3317">
        <v>1008</v>
      </c>
      <c r="O3317" t="s">
        <v>28</v>
      </c>
      <c r="R3317" t="s">
        <v>44</v>
      </c>
      <c r="S3317" s="49" t="str">
        <f t="shared" si="409"/>
        <v>Card</v>
      </c>
      <c r="T3317" s="3">
        <v>0.03</v>
      </c>
      <c r="U3317" s="2">
        <v>7.6229999999999993</v>
      </c>
      <c r="V3317" s="2">
        <v>1.46</v>
      </c>
      <c r="W3317" s="54">
        <f>_xlfn.XLOOKUP(M3317,Market!A:A,Market!F:F,0)</f>
        <v>8.8999999999999996E-2</v>
      </c>
      <c r="X3317" s="55">
        <f t="shared" si="410"/>
        <v>0.22868999999999998</v>
      </c>
      <c r="Y3317" s="55">
        <f t="shared" si="411"/>
        <v>6.1629999999999994</v>
      </c>
      <c r="Z3317" s="54">
        <f t="shared" si="412"/>
        <v>0.80847435392889933</v>
      </c>
      <c r="AA3317" s="49" t="str">
        <f t="shared" ca="1" si="413"/>
        <v>N</v>
      </c>
      <c r="AB3317" s="49">
        <f t="shared" ca="1" si="414"/>
        <v>5</v>
      </c>
      <c r="AC3317" s="49" t="str">
        <f t="shared" ca="1" si="415"/>
        <v>N</v>
      </c>
    </row>
    <row r="3318" spans="1:29" x14ac:dyDescent="0.25">
      <c r="A3318">
        <v>1615</v>
      </c>
      <c r="B3318" s="9">
        <v>43584</v>
      </c>
      <c r="C3318" s="50" t="str">
        <f t="shared" si="408"/>
        <v>N</v>
      </c>
      <c r="D3318" s="52">
        <f>_xlfn.XLOOKUP(B3318,Cal_Date!B:B,Cal_Date!A:A,0)</f>
        <v>5</v>
      </c>
      <c r="E3318">
        <v>2019</v>
      </c>
      <c r="F3318" t="s">
        <v>121</v>
      </c>
      <c r="G3318" t="s">
        <v>129</v>
      </c>
      <c r="H3318" t="s">
        <v>11</v>
      </c>
      <c r="I3318" t="s">
        <v>11</v>
      </c>
      <c r="J3318" t="s">
        <v>15</v>
      </c>
      <c r="K3318" t="s">
        <v>42</v>
      </c>
      <c r="L3318">
        <v>1</v>
      </c>
      <c r="M3318">
        <v>1000</v>
      </c>
      <c r="O3318" t="s">
        <v>25</v>
      </c>
      <c r="R3318" t="s">
        <v>44</v>
      </c>
      <c r="S3318" s="49" t="str">
        <f t="shared" si="409"/>
        <v>Card</v>
      </c>
      <c r="T3318" s="3">
        <v>0.03</v>
      </c>
      <c r="U3318" s="2">
        <v>2.7</v>
      </c>
      <c r="V3318" s="2">
        <v>0.87</v>
      </c>
      <c r="W3318" s="54">
        <f>_xlfn.XLOOKUP(M3318,Market!A:A,Market!F:F,0)</f>
        <v>0.08</v>
      </c>
      <c r="X3318" s="55">
        <f t="shared" si="410"/>
        <v>8.1000000000000003E-2</v>
      </c>
      <c r="Y3318" s="55">
        <f t="shared" si="411"/>
        <v>1.83</v>
      </c>
      <c r="Z3318" s="54">
        <f t="shared" si="412"/>
        <v>0.67777777777777781</v>
      </c>
      <c r="AA3318" s="49" t="str">
        <f t="shared" ca="1" si="413"/>
        <v>N</v>
      </c>
      <c r="AB3318" s="49">
        <f t="shared" ca="1" si="414"/>
        <v>5</v>
      </c>
      <c r="AC3318" s="49" t="str">
        <f t="shared" ca="1" si="415"/>
        <v>N</v>
      </c>
    </row>
    <row r="3319" spans="1:29" x14ac:dyDescent="0.25">
      <c r="A3319">
        <v>1616</v>
      </c>
      <c r="B3319" s="9">
        <v>43584</v>
      </c>
      <c r="C3319" s="50" t="str">
        <f t="shared" si="408"/>
        <v>N</v>
      </c>
      <c r="D3319" s="52">
        <f>_xlfn.XLOOKUP(B3319,Cal_Date!B:B,Cal_Date!A:A,0)</f>
        <v>5</v>
      </c>
      <c r="E3319">
        <v>2019</v>
      </c>
      <c r="F3319" t="s">
        <v>121</v>
      </c>
      <c r="G3319" t="s">
        <v>129</v>
      </c>
      <c r="H3319" t="s">
        <v>11</v>
      </c>
      <c r="I3319" t="s">
        <v>11</v>
      </c>
      <c r="J3319" t="s">
        <v>15</v>
      </c>
      <c r="K3319" t="s">
        <v>42</v>
      </c>
      <c r="L3319">
        <v>2</v>
      </c>
      <c r="M3319">
        <v>1000</v>
      </c>
      <c r="O3319" t="s">
        <v>25</v>
      </c>
      <c r="R3319" t="s">
        <v>44</v>
      </c>
      <c r="S3319" s="49" t="str">
        <f t="shared" si="409"/>
        <v>Card</v>
      </c>
      <c r="T3319" s="3">
        <v>0.03</v>
      </c>
      <c r="U3319" s="2">
        <v>5.4</v>
      </c>
      <c r="V3319" s="2">
        <v>1.74</v>
      </c>
      <c r="W3319" s="54">
        <f>_xlfn.XLOOKUP(M3319,Market!A:A,Market!F:F,0)</f>
        <v>0.08</v>
      </c>
      <c r="X3319" s="55">
        <f t="shared" si="410"/>
        <v>0.16200000000000001</v>
      </c>
      <c r="Y3319" s="55">
        <f t="shared" si="411"/>
        <v>3.66</v>
      </c>
      <c r="Z3319" s="54">
        <f t="shared" si="412"/>
        <v>0.67777777777777781</v>
      </c>
      <c r="AA3319" s="49" t="str">
        <f t="shared" ca="1" si="413"/>
        <v>N</v>
      </c>
      <c r="AB3319" s="49">
        <f t="shared" ca="1" si="414"/>
        <v>5</v>
      </c>
      <c r="AC3319" s="49" t="str">
        <f t="shared" ca="1" si="415"/>
        <v>N</v>
      </c>
    </row>
    <row r="3320" spans="1:29" x14ac:dyDescent="0.25">
      <c r="A3320">
        <v>1617</v>
      </c>
      <c r="B3320" s="9">
        <v>43584</v>
      </c>
      <c r="C3320" s="50" t="str">
        <f t="shared" si="408"/>
        <v>N</v>
      </c>
      <c r="D3320" s="52">
        <f>_xlfn.XLOOKUP(B3320,Cal_Date!B:B,Cal_Date!A:A,0)</f>
        <v>5</v>
      </c>
      <c r="E3320">
        <v>2019</v>
      </c>
      <c r="F3320" t="s">
        <v>121</v>
      </c>
      <c r="G3320" t="s">
        <v>129</v>
      </c>
      <c r="H3320" t="s">
        <v>14</v>
      </c>
      <c r="I3320" t="s">
        <v>18</v>
      </c>
      <c r="J3320" t="s">
        <v>15</v>
      </c>
      <c r="K3320" t="s">
        <v>43</v>
      </c>
      <c r="L3320">
        <v>1</v>
      </c>
      <c r="M3320">
        <v>1000</v>
      </c>
      <c r="O3320" t="s">
        <v>25</v>
      </c>
      <c r="R3320" t="s">
        <v>44</v>
      </c>
      <c r="S3320" s="49" t="str">
        <f t="shared" si="409"/>
        <v>Card</v>
      </c>
      <c r="T3320" s="3">
        <v>0.03</v>
      </c>
      <c r="U3320" s="2">
        <v>7.0200000000000005</v>
      </c>
      <c r="V3320" s="2">
        <v>2.1</v>
      </c>
      <c r="W3320" s="54">
        <f>_xlfn.XLOOKUP(M3320,Market!A:A,Market!F:F,0)</f>
        <v>0.08</v>
      </c>
      <c r="X3320" s="55">
        <f t="shared" si="410"/>
        <v>0.21060000000000001</v>
      </c>
      <c r="Y3320" s="55">
        <f t="shared" si="411"/>
        <v>4.92</v>
      </c>
      <c r="Z3320" s="54">
        <f t="shared" si="412"/>
        <v>0.70085470085470081</v>
      </c>
      <c r="AA3320" s="49" t="str">
        <f t="shared" ca="1" si="413"/>
        <v>N</v>
      </c>
      <c r="AB3320" s="49">
        <f t="shared" ca="1" si="414"/>
        <v>5</v>
      </c>
      <c r="AC3320" s="49" t="str">
        <f t="shared" ca="1" si="415"/>
        <v>N</v>
      </c>
    </row>
    <row r="3321" spans="1:29" x14ac:dyDescent="0.25">
      <c r="A3321">
        <v>1618</v>
      </c>
      <c r="B3321" s="9">
        <v>43584</v>
      </c>
      <c r="C3321" s="50" t="str">
        <f t="shared" si="408"/>
        <v>N</v>
      </c>
      <c r="D3321" s="52">
        <f>_xlfn.XLOOKUP(B3321,Cal_Date!B:B,Cal_Date!A:A,0)</f>
        <v>5</v>
      </c>
      <c r="E3321">
        <v>2019</v>
      </c>
      <c r="F3321" t="s">
        <v>121</v>
      </c>
      <c r="G3321" t="s">
        <v>129</v>
      </c>
      <c r="H3321" t="s">
        <v>11</v>
      </c>
      <c r="I3321" t="s">
        <v>11</v>
      </c>
      <c r="J3321" t="s">
        <v>15</v>
      </c>
      <c r="K3321" t="s">
        <v>42</v>
      </c>
      <c r="L3321">
        <v>1</v>
      </c>
      <c r="M3321">
        <v>1001</v>
      </c>
      <c r="O3321" t="s">
        <v>25</v>
      </c>
      <c r="R3321" t="s">
        <v>44</v>
      </c>
      <c r="S3321" s="49" t="str">
        <f t="shared" si="409"/>
        <v>Card</v>
      </c>
      <c r="T3321" s="3">
        <v>0.03</v>
      </c>
      <c r="U3321" s="2">
        <v>2.6500000000000004</v>
      </c>
      <c r="V3321" s="2">
        <v>0.87</v>
      </c>
      <c r="W3321" s="54">
        <f>_xlfn.XLOOKUP(M3321,Market!A:A,Market!F:F,0)</f>
        <v>0.06</v>
      </c>
      <c r="X3321" s="55">
        <f t="shared" si="410"/>
        <v>7.9500000000000001E-2</v>
      </c>
      <c r="Y3321" s="55">
        <f t="shared" si="411"/>
        <v>1.7800000000000002</v>
      </c>
      <c r="Z3321" s="54">
        <f t="shared" si="412"/>
        <v>0.67169811320754713</v>
      </c>
      <c r="AA3321" s="49" t="str">
        <f t="shared" ca="1" si="413"/>
        <v>N</v>
      </c>
      <c r="AB3321" s="49">
        <f t="shared" ca="1" si="414"/>
        <v>5</v>
      </c>
      <c r="AC3321" s="49" t="str">
        <f t="shared" ca="1" si="415"/>
        <v>N</v>
      </c>
    </row>
    <row r="3322" spans="1:29" x14ac:dyDescent="0.25">
      <c r="A3322">
        <v>1619</v>
      </c>
      <c r="B3322" s="9">
        <v>43584</v>
      </c>
      <c r="C3322" s="50" t="str">
        <f t="shared" si="408"/>
        <v>N</v>
      </c>
      <c r="D3322" s="52">
        <f>_xlfn.XLOOKUP(B3322,Cal_Date!B:B,Cal_Date!A:A,0)</f>
        <v>5</v>
      </c>
      <c r="E3322">
        <v>2019</v>
      </c>
      <c r="F3322" t="s">
        <v>121</v>
      </c>
      <c r="G3322" t="s">
        <v>129</v>
      </c>
      <c r="H3322" t="s">
        <v>11</v>
      </c>
      <c r="I3322" t="s">
        <v>11</v>
      </c>
      <c r="J3322" t="s">
        <v>15</v>
      </c>
      <c r="K3322" t="s">
        <v>42</v>
      </c>
      <c r="L3322">
        <v>1</v>
      </c>
      <c r="M3322">
        <v>1000</v>
      </c>
      <c r="O3322" t="s">
        <v>25</v>
      </c>
      <c r="R3322" t="s">
        <v>44</v>
      </c>
      <c r="S3322" s="49" t="str">
        <f t="shared" si="409"/>
        <v>Card</v>
      </c>
      <c r="T3322" s="3">
        <v>0.03</v>
      </c>
      <c r="U3322" s="2">
        <v>2.7</v>
      </c>
      <c r="V3322" s="2">
        <v>0.87</v>
      </c>
      <c r="W3322" s="54">
        <f>_xlfn.XLOOKUP(M3322,Market!A:A,Market!F:F,0)</f>
        <v>0.08</v>
      </c>
      <c r="X3322" s="55">
        <f t="shared" si="410"/>
        <v>8.1000000000000003E-2</v>
      </c>
      <c r="Y3322" s="55">
        <f t="shared" si="411"/>
        <v>1.83</v>
      </c>
      <c r="Z3322" s="54">
        <f t="shared" si="412"/>
        <v>0.67777777777777781</v>
      </c>
      <c r="AA3322" s="49" t="str">
        <f t="shared" ca="1" si="413"/>
        <v>N</v>
      </c>
      <c r="AB3322" s="49">
        <f t="shared" ca="1" si="414"/>
        <v>5</v>
      </c>
      <c r="AC3322" s="49" t="str">
        <f t="shared" ca="1" si="415"/>
        <v>N</v>
      </c>
    </row>
    <row r="3323" spans="1:29" x14ac:dyDescent="0.25">
      <c r="A3323">
        <v>1620</v>
      </c>
      <c r="B3323" s="9">
        <v>43584</v>
      </c>
      <c r="C3323" s="50" t="str">
        <f t="shared" si="408"/>
        <v>N</v>
      </c>
      <c r="D3323" s="52">
        <f>_xlfn.XLOOKUP(B3323,Cal_Date!B:B,Cal_Date!A:A,0)</f>
        <v>5</v>
      </c>
      <c r="E3323">
        <v>2019</v>
      </c>
      <c r="F3323" t="s">
        <v>121</v>
      </c>
      <c r="G3323" t="s">
        <v>129</v>
      </c>
      <c r="H3323" t="s">
        <v>11</v>
      </c>
      <c r="I3323" t="s">
        <v>11</v>
      </c>
      <c r="J3323" t="s">
        <v>15</v>
      </c>
      <c r="K3323" t="s">
        <v>42</v>
      </c>
      <c r="L3323">
        <v>1</v>
      </c>
      <c r="M3323">
        <v>1000</v>
      </c>
      <c r="O3323" t="s">
        <v>25</v>
      </c>
      <c r="R3323" t="s">
        <v>44</v>
      </c>
      <c r="S3323" s="49" t="str">
        <f t="shared" si="409"/>
        <v>Card</v>
      </c>
      <c r="T3323" s="3">
        <v>0.03</v>
      </c>
      <c r="U3323" s="2">
        <v>2.7</v>
      </c>
      <c r="V3323" s="2">
        <v>0.87</v>
      </c>
      <c r="W3323" s="54">
        <f>_xlfn.XLOOKUP(M3323,Market!A:A,Market!F:F,0)</f>
        <v>0.08</v>
      </c>
      <c r="X3323" s="55">
        <f t="shared" si="410"/>
        <v>8.1000000000000003E-2</v>
      </c>
      <c r="Y3323" s="55">
        <f t="shared" si="411"/>
        <v>1.83</v>
      </c>
      <c r="Z3323" s="54">
        <f t="shared" si="412"/>
        <v>0.67777777777777781</v>
      </c>
      <c r="AA3323" s="49" t="str">
        <f t="shared" ca="1" si="413"/>
        <v>N</v>
      </c>
      <c r="AB3323" s="49">
        <f t="shared" ca="1" si="414"/>
        <v>5</v>
      </c>
      <c r="AC3323" s="49" t="str">
        <f t="shared" ca="1" si="415"/>
        <v>N</v>
      </c>
    </row>
    <row r="3324" spans="1:29" x14ac:dyDescent="0.25">
      <c r="A3324">
        <v>1621</v>
      </c>
      <c r="B3324" s="9">
        <v>43584</v>
      </c>
      <c r="C3324" s="50" t="str">
        <f t="shared" si="408"/>
        <v>N</v>
      </c>
      <c r="D3324" s="52">
        <f>_xlfn.XLOOKUP(B3324,Cal_Date!B:B,Cal_Date!A:A,0)</f>
        <v>5</v>
      </c>
      <c r="E3324">
        <v>2019</v>
      </c>
      <c r="F3324" t="s">
        <v>121</v>
      </c>
      <c r="G3324" t="s">
        <v>129</v>
      </c>
      <c r="H3324" t="s">
        <v>11</v>
      </c>
      <c r="I3324" t="s">
        <v>11</v>
      </c>
      <c r="J3324" t="s">
        <v>15</v>
      </c>
      <c r="K3324" t="s">
        <v>42</v>
      </c>
      <c r="L3324">
        <v>1</v>
      </c>
      <c r="M3324">
        <v>1004</v>
      </c>
      <c r="O3324" t="s">
        <v>28</v>
      </c>
      <c r="R3324" t="s">
        <v>44</v>
      </c>
      <c r="S3324" s="49" t="str">
        <f t="shared" si="409"/>
        <v>Card</v>
      </c>
      <c r="T3324" s="3">
        <v>0.03</v>
      </c>
      <c r="U3324" s="2">
        <v>2.6500000000000004</v>
      </c>
      <c r="V3324" s="2">
        <v>0.87</v>
      </c>
      <c r="W3324" s="54">
        <f>_xlfn.XLOOKUP(M3324,Market!A:A,Market!F:F,0)</f>
        <v>0.06</v>
      </c>
      <c r="X3324" s="55">
        <f t="shared" si="410"/>
        <v>7.9500000000000001E-2</v>
      </c>
      <c r="Y3324" s="55">
        <f t="shared" si="411"/>
        <v>1.7800000000000002</v>
      </c>
      <c r="Z3324" s="54">
        <f t="shared" si="412"/>
        <v>0.67169811320754713</v>
      </c>
      <c r="AA3324" s="49" t="str">
        <f t="shared" ca="1" si="413"/>
        <v>N</v>
      </c>
      <c r="AB3324" s="49">
        <f t="shared" ca="1" si="414"/>
        <v>5</v>
      </c>
      <c r="AC3324" s="49" t="str">
        <f t="shared" ca="1" si="415"/>
        <v>N</v>
      </c>
    </row>
    <row r="3325" spans="1:29" x14ac:dyDescent="0.25">
      <c r="A3325">
        <v>1622</v>
      </c>
      <c r="B3325" s="9">
        <v>43584</v>
      </c>
      <c r="C3325" s="50" t="str">
        <f t="shared" si="408"/>
        <v>N</v>
      </c>
      <c r="D3325" s="52">
        <f>_xlfn.XLOOKUP(B3325,Cal_Date!B:B,Cal_Date!A:A,0)</f>
        <v>5</v>
      </c>
      <c r="E3325">
        <v>2019</v>
      </c>
      <c r="F3325" t="s">
        <v>121</v>
      </c>
      <c r="G3325" t="s">
        <v>129</v>
      </c>
      <c r="H3325" t="s">
        <v>48</v>
      </c>
      <c r="I3325" t="s">
        <v>18</v>
      </c>
      <c r="J3325" t="s">
        <v>10</v>
      </c>
      <c r="K3325" t="s">
        <v>43</v>
      </c>
      <c r="L3325">
        <v>2</v>
      </c>
      <c r="M3325">
        <v>1005</v>
      </c>
      <c r="O3325" t="s">
        <v>25</v>
      </c>
      <c r="R3325" t="s">
        <v>44</v>
      </c>
      <c r="S3325" s="49" t="str">
        <f t="shared" si="409"/>
        <v>Card</v>
      </c>
      <c r="T3325" s="3">
        <v>0.03</v>
      </c>
      <c r="U3325" s="2">
        <v>15.245999999999999</v>
      </c>
      <c r="V3325" s="2">
        <v>2.92</v>
      </c>
      <c r="W3325" s="54">
        <f>_xlfn.XLOOKUP(M3325,Market!A:A,Market!F:F,0)</f>
        <v>8.8999999999999996E-2</v>
      </c>
      <c r="X3325" s="55">
        <f t="shared" si="410"/>
        <v>0.45737999999999995</v>
      </c>
      <c r="Y3325" s="55">
        <f t="shared" si="411"/>
        <v>12.325999999999999</v>
      </c>
      <c r="Z3325" s="54">
        <f t="shared" si="412"/>
        <v>0.80847435392889933</v>
      </c>
      <c r="AA3325" s="49" t="str">
        <f t="shared" ca="1" si="413"/>
        <v>N</v>
      </c>
      <c r="AB3325" s="49">
        <f t="shared" ca="1" si="414"/>
        <v>5</v>
      </c>
      <c r="AC3325" s="49" t="str">
        <f t="shared" ca="1" si="415"/>
        <v>N</v>
      </c>
    </row>
    <row r="3326" spans="1:29" x14ac:dyDescent="0.25">
      <c r="A3326">
        <v>1623</v>
      </c>
      <c r="B3326" s="9">
        <v>43584</v>
      </c>
      <c r="C3326" s="50" t="str">
        <f t="shared" si="408"/>
        <v>N</v>
      </c>
      <c r="D3326" s="52">
        <f>_xlfn.XLOOKUP(B3326,Cal_Date!B:B,Cal_Date!A:A,0)</f>
        <v>5</v>
      </c>
      <c r="E3326">
        <v>2019</v>
      </c>
      <c r="F3326" t="s">
        <v>121</v>
      </c>
      <c r="G3326" t="s">
        <v>129</v>
      </c>
      <c r="H3326" t="s">
        <v>14</v>
      </c>
      <c r="I3326" t="s">
        <v>13</v>
      </c>
      <c r="J3326" t="s">
        <v>15</v>
      </c>
      <c r="K3326" t="s">
        <v>43</v>
      </c>
      <c r="L3326">
        <v>2</v>
      </c>
      <c r="M3326">
        <v>1000</v>
      </c>
      <c r="O3326" t="s">
        <v>25</v>
      </c>
      <c r="R3326" t="s">
        <v>44</v>
      </c>
      <c r="S3326" s="49" t="str">
        <f t="shared" si="409"/>
        <v>Card</v>
      </c>
      <c r="T3326" s="3">
        <v>0.03</v>
      </c>
      <c r="U3326" s="2">
        <v>14.040000000000001</v>
      </c>
      <c r="V3326" s="2">
        <v>4.24</v>
      </c>
      <c r="W3326" s="54">
        <f>_xlfn.XLOOKUP(M3326,Market!A:A,Market!F:F,0)</f>
        <v>0.08</v>
      </c>
      <c r="X3326" s="55">
        <f t="shared" si="410"/>
        <v>0.42120000000000002</v>
      </c>
      <c r="Y3326" s="55">
        <f t="shared" si="411"/>
        <v>9.8000000000000007</v>
      </c>
      <c r="Z3326" s="54">
        <f t="shared" si="412"/>
        <v>0.69800569800569801</v>
      </c>
      <c r="AA3326" s="49" t="str">
        <f t="shared" ca="1" si="413"/>
        <v>N</v>
      </c>
      <c r="AB3326" s="49">
        <f t="shared" ca="1" si="414"/>
        <v>5</v>
      </c>
      <c r="AC3326" s="49" t="str">
        <f t="shared" ca="1" si="415"/>
        <v>N</v>
      </c>
    </row>
    <row r="3327" spans="1:29" x14ac:dyDescent="0.25">
      <c r="A3327">
        <v>1624</v>
      </c>
      <c r="B3327" s="9">
        <v>43584</v>
      </c>
      <c r="C3327" s="50" t="str">
        <f t="shared" si="408"/>
        <v>N</v>
      </c>
      <c r="D3327" s="52">
        <f>_xlfn.XLOOKUP(B3327,Cal_Date!B:B,Cal_Date!A:A,0)</f>
        <v>5</v>
      </c>
      <c r="E3327">
        <v>2019</v>
      </c>
      <c r="F3327" t="s">
        <v>121</v>
      </c>
      <c r="G3327" t="s">
        <v>129</v>
      </c>
      <c r="H3327" t="s">
        <v>11</v>
      </c>
      <c r="I3327" t="s">
        <v>11</v>
      </c>
      <c r="J3327" t="s">
        <v>15</v>
      </c>
      <c r="K3327" t="s">
        <v>42</v>
      </c>
      <c r="L3327">
        <v>1</v>
      </c>
      <c r="M3327">
        <v>1006</v>
      </c>
      <c r="O3327" t="s">
        <v>28</v>
      </c>
      <c r="R3327" t="s">
        <v>44</v>
      </c>
      <c r="S3327" s="49" t="str">
        <f t="shared" si="409"/>
        <v>Card</v>
      </c>
      <c r="T3327" s="3">
        <v>0.03</v>
      </c>
      <c r="U3327" s="2">
        <v>2.7225000000000001</v>
      </c>
      <c r="V3327" s="2">
        <v>0.87</v>
      </c>
      <c r="W3327" s="54">
        <f>_xlfn.XLOOKUP(M3327,Market!A:A,Market!F:F,0)</f>
        <v>8.8999999999999996E-2</v>
      </c>
      <c r="X3327" s="55">
        <f t="shared" si="410"/>
        <v>8.1674999999999998E-2</v>
      </c>
      <c r="Y3327" s="55">
        <f t="shared" si="411"/>
        <v>1.8525</v>
      </c>
      <c r="Z3327" s="54">
        <f t="shared" si="412"/>
        <v>0.68044077134986225</v>
      </c>
      <c r="AA3327" s="49" t="str">
        <f t="shared" ca="1" si="413"/>
        <v>N</v>
      </c>
      <c r="AB3327" s="49">
        <f t="shared" ca="1" si="414"/>
        <v>5</v>
      </c>
      <c r="AC3327" s="49" t="str">
        <f t="shared" ca="1" si="415"/>
        <v>N</v>
      </c>
    </row>
    <row r="3328" spans="1:29" x14ac:dyDescent="0.25">
      <c r="A3328">
        <v>1625</v>
      </c>
      <c r="B3328" s="9">
        <v>43584</v>
      </c>
      <c r="C3328" s="50" t="str">
        <f t="shared" si="408"/>
        <v>N</v>
      </c>
      <c r="D3328" s="52">
        <f>_xlfn.XLOOKUP(B3328,Cal_Date!B:B,Cal_Date!A:A,0)</f>
        <v>5</v>
      </c>
      <c r="E3328">
        <v>2019</v>
      </c>
      <c r="F3328" t="s">
        <v>121</v>
      </c>
      <c r="G3328" t="s">
        <v>129</v>
      </c>
      <c r="H3328" t="s">
        <v>11</v>
      </c>
      <c r="I3328" t="s">
        <v>11</v>
      </c>
      <c r="J3328" t="s">
        <v>15</v>
      </c>
      <c r="K3328" t="s">
        <v>42</v>
      </c>
      <c r="L3328">
        <v>1</v>
      </c>
      <c r="M3328">
        <v>1000</v>
      </c>
      <c r="O3328" t="s">
        <v>25</v>
      </c>
      <c r="R3328" t="s">
        <v>44</v>
      </c>
      <c r="S3328" s="49" t="str">
        <f t="shared" si="409"/>
        <v>Card</v>
      </c>
      <c r="T3328" s="3">
        <v>0.03</v>
      </c>
      <c r="U3328" s="2">
        <v>2.7</v>
      </c>
      <c r="V3328" s="2">
        <v>0.87</v>
      </c>
      <c r="W3328" s="54">
        <f>_xlfn.XLOOKUP(M3328,Market!A:A,Market!F:F,0)</f>
        <v>0.08</v>
      </c>
      <c r="X3328" s="55">
        <f t="shared" si="410"/>
        <v>8.1000000000000003E-2</v>
      </c>
      <c r="Y3328" s="55">
        <f t="shared" si="411"/>
        <v>1.83</v>
      </c>
      <c r="Z3328" s="54">
        <f t="shared" si="412"/>
        <v>0.67777777777777781</v>
      </c>
      <c r="AA3328" s="49" t="str">
        <f t="shared" ca="1" si="413"/>
        <v>N</v>
      </c>
      <c r="AB3328" s="49">
        <f t="shared" ca="1" si="414"/>
        <v>5</v>
      </c>
      <c r="AC3328" s="49" t="str">
        <f t="shared" ca="1" si="415"/>
        <v>N</v>
      </c>
    </row>
    <row r="3329" spans="1:29" x14ac:dyDescent="0.25">
      <c r="A3329">
        <v>1626</v>
      </c>
      <c r="B3329" s="9">
        <v>43584</v>
      </c>
      <c r="C3329" s="50" t="str">
        <f t="shared" si="408"/>
        <v>N</v>
      </c>
      <c r="D3329" s="52">
        <f>_xlfn.XLOOKUP(B3329,Cal_Date!B:B,Cal_Date!A:A,0)</f>
        <v>5</v>
      </c>
      <c r="E3329">
        <v>2019</v>
      </c>
      <c r="F3329" t="s">
        <v>121</v>
      </c>
      <c r="G3329" t="s">
        <v>129</v>
      </c>
      <c r="H3329" t="s">
        <v>11</v>
      </c>
      <c r="I3329" t="s">
        <v>11</v>
      </c>
      <c r="J3329" t="s">
        <v>15</v>
      </c>
      <c r="K3329" t="s">
        <v>42</v>
      </c>
      <c r="L3329">
        <v>1</v>
      </c>
      <c r="M3329">
        <v>1001</v>
      </c>
      <c r="O3329" t="s">
        <v>25</v>
      </c>
      <c r="R3329" t="s">
        <v>44</v>
      </c>
      <c r="S3329" s="49" t="str">
        <f t="shared" si="409"/>
        <v>Card</v>
      </c>
      <c r="T3329" s="3">
        <v>0.03</v>
      </c>
      <c r="U3329" s="2">
        <v>2.6500000000000004</v>
      </c>
      <c r="V3329" s="2">
        <v>0.87</v>
      </c>
      <c r="W3329" s="54">
        <f>_xlfn.XLOOKUP(M3329,Market!A:A,Market!F:F,0)</f>
        <v>0.06</v>
      </c>
      <c r="X3329" s="55">
        <f t="shared" si="410"/>
        <v>7.9500000000000001E-2</v>
      </c>
      <c r="Y3329" s="55">
        <f t="shared" si="411"/>
        <v>1.7800000000000002</v>
      </c>
      <c r="Z3329" s="54">
        <f t="shared" si="412"/>
        <v>0.67169811320754713</v>
      </c>
      <c r="AA3329" s="49" t="str">
        <f t="shared" ca="1" si="413"/>
        <v>N</v>
      </c>
      <c r="AB3329" s="49">
        <f t="shared" ca="1" si="414"/>
        <v>5</v>
      </c>
      <c r="AC3329" s="49" t="str">
        <f t="shared" ca="1" si="415"/>
        <v>N</v>
      </c>
    </row>
    <row r="3330" spans="1:29" x14ac:dyDescent="0.25">
      <c r="A3330">
        <v>1627</v>
      </c>
      <c r="B3330" s="9">
        <v>43584</v>
      </c>
      <c r="C3330" s="50" t="str">
        <f t="shared" si="408"/>
        <v>N</v>
      </c>
      <c r="D3330" s="52">
        <f>_xlfn.XLOOKUP(B3330,Cal_Date!B:B,Cal_Date!A:A,0)</f>
        <v>5</v>
      </c>
      <c r="E3330">
        <v>2019</v>
      </c>
      <c r="F3330" t="s">
        <v>121</v>
      </c>
      <c r="G3330" t="s">
        <v>129</v>
      </c>
      <c r="H3330" t="s">
        <v>48</v>
      </c>
      <c r="I3330" t="s">
        <v>18</v>
      </c>
      <c r="J3330" t="s">
        <v>10</v>
      </c>
      <c r="K3330" t="s">
        <v>43</v>
      </c>
      <c r="L3330">
        <v>2</v>
      </c>
      <c r="M3330">
        <v>1008</v>
      </c>
      <c r="O3330" t="s">
        <v>28</v>
      </c>
      <c r="R3330" t="s">
        <v>44</v>
      </c>
      <c r="S3330" s="49" t="str">
        <f t="shared" si="409"/>
        <v>Card</v>
      </c>
      <c r="T3330" s="3">
        <v>0.03</v>
      </c>
      <c r="U3330" s="2">
        <v>15.245999999999999</v>
      </c>
      <c r="V3330" s="2">
        <v>2.92</v>
      </c>
      <c r="W3330" s="54">
        <f>_xlfn.XLOOKUP(M3330,Market!A:A,Market!F:F,0)</f>
        <v>8.8999999999999996E-2</v>
      </c>
      <c r="X3330" s="55">
        <f t="shared" si="410"/>
        <v>0.45737999999999995</v>
      </c>
      <c r="Y3330" s="55">
        <f t="shared" si="411"/>
        <v>12.325999999999999</v>
      </c>
      <c r="Z3330" s="54">
        <f t="shared" si="412"/>
        <v>0.80847435392889933</v>
      </c>
      <c r="AA3330" s="49" t="str">
        <f t="shared" ca="1" si="413"/>
        <v>N</v>
      </c>
      <c r="AB3330" s="49">
        <f t="shared" ca="1" si="414"/>
        <v>5</v>
      </c>
      <c r="AC3330" s="49" t="str">
        <f t="shared" ca="1" si="415"/>
        <v>N</v>
      </c>
    </row>
    <row r="3331" spans="1:29" x14ac:dyDescent="0.25">
      <c r="A3331">
        <v>1628</v>
      </c>
      <c r="B3331" s="9">
        <v>43584</v>
      </c>
      <c r="C3331" s="50" t="str">
        <f t="shared" ref="C3331:C3394" si="416">IF(OR(B3331="04/01/2018"+0,B3331="04/02/2018"+0),"Y","N")</f>
        <v>N</v>
      </c>
      <c r="D3331" s="52">
        <f>_xlfn.XLOOKUP(B3331,Cal_Date!B:B,Cal_Date!A:A,0)</f>
        <v>5</v>
      </c>
      <c r="E3331">
        <v>2019</v>
      </c>
      <c r="F3331" t="s">
        <v>121</v>
      </c>
      <c r="G3331" t="s">
        <v>129</v>
      </c>
      <c r="H3331" t="s">
        <v>48</v>
      </c>
      <c r="I3331" t="s">
        <v>18</v>
      </c>
      <c r="J3331" t="s">
        <v>10</v>
      </c>
      <c r="K3331" t="s">
        <v>43</v>
      </c>
      <c r="L3331">
        <v>1</v>
      </c>
      <c r="M3331">
        <v>1009</v>
      </c>
      <c r="O3331" t="s">
        <v>28</v>
      </c>
      <c r="R3331" t="s">
        <v>44</v>
      </c>
      <c r="S3331" s="49" t="str">
        <f t="shared" ref="S3331:S3394" si="417">IF(R3331="Cash","Cash","Card")</f>
        <v>Card</v>
      </c>
      <c r="T3331" s="3">
        <v>0.03</v>
      </c>
      <c r="U3331" s="2">
        <v>7.6229999999999993</v>
      </c>
      <c r="V3331" s="2">
        <v>1.46</v>
      </c>
      <c r="W3331" s="54">
        <f>_xlfn.XLOOKUP(M3331,Market!A:A,Market!F:F,0)</f>
        <v>8.8999999999999996E-2</v>
      </c>
      <c r="X3331" s="55">
        <f t="shared" ref="X3331:X3394" si="418">T3331*U3331</f>
        <v>0.22868999999999998</v>
      </c>
      <c r="Y3331" s="55">
        <f t="shared" ref="Y3331:Y3394" si="419">U3331-V3331</f>
        <v>6.1629999999999994</v>
      </c>
      <c r="Z3331" s="54">
        <f t="shared" ref="Z3331:Z3394" si="420">Y3331/U3331</f>
        <v>0.80847435392889933</v>
      </c>
      <c r="AA3331" s="49" t="str">
        <f t="shared" ref="AA3331:AA3394" ca="1" si="421">IF(DATEDIF(B3331,TODAY(),"y")&gt;5,"Y","N")</f>
        <v>N</v>
      </c>
      <c r="AB3331" s="49">
        <f t="shared" ref="AB3331:AB3394" ca="1" si="422">DATEDIF(B3331,TODAY(),"y")</f>
        <v>5</v>
      </c>
      <c r="AC3331" s="49" t="str">
        <f t="shared" ref="AC3331:AC3394" ca="1" si="423">IF(AB3331&gt;5,"Y","N")</f>
        <v>N</v>
      </c>
    </row>
    <row r="3332" spans="1:29" x14ac:dyDescent="0.25">
      <c r="A3332">
        <v>1629</v>
      </c>
      <c r="B3332" s="9">
        <v>43584</v>
      </c>
      <c r="C3332" s="50" t="str">
        <f t="shared" si="416"/>
        <v>N</v>
      </c>
      <c r="D3332" s="52">
        <f>_xlfn.XLOOKUP(B3332,Cal_Date!B:B,Cal_Date!A:A,0)</f>
        <v>5</v>
      </c>
      <c r="E3332">
        <v>2019</v>
      </c>
      <c r="F3332" t="s">
        <v>121</v>
      </c>
      <c r="G3332" t="s">
        <v>129</v>
      </c>
      <c r="H3332" t="s">
        <v>14</v>
      </c>
      <c r="I3332" t="s">
        <v>18</v>
      </c>
      <c r="J3332" t="s">
        <v>15</v>
      </c>
      <c r="K3332" t="s">
        <v>43</v>
      </c>
      <c r="L3332">
        <v>2</v>
      </c>
      <c r="M3332">
        <v>1001</v>
      </c>
      <c r="O3332" t="s">
        <v>25</v>
      </c>
      <c r="R3332" t="s">
        <v>44</v>
      </c>
      <c r="S3332" s="49" t="str">
        <f t="shared" si="417"/>
        <v>Card</v>
      </c>
      <c r="T3332" s="3">
        <v>0.03</v>
      </c>
      <c r="U3332" s="2">
        <v>13.780000000000001</v>
      </c>
      <c r="V3332" s="2">
        <v>4.2</v>
      </c>
      <c r="W3332" s="54">
        <f>_xlfn.XLOOKUP(M3332,Market!A:A,Market!F:F,0)</f>
        <v>0.06</v>
      </c>
      <c r="X3332" s="55">
        <f t="shared" si="418"/>
        <v>0.41340000000000005</v>
      </c>
      <c r="Y3332" s="55">
        <f t="shared" si="419"/>
        <v>9.5800000000000018</v>
      </c>
      <c r="Z3332" s="54">
        <f t="shared" si="420"/>
        <v>0.69521044992743108</v>
      </c>
      <c r="AA3332" s="49" t="str">
        <f t="shared" ca="1" si="421"/>
        <v>N</v>
      </c>
      <c r="AB3332" s="49">
        <f t="shared" ca="1" si="422"/>
        <v>5</v>
      </c>
      <c r="AC3332" s="49" t="str">
        <f t="shared" ca="1" si="423"/>
        <v>N</v>
      </c>
    </row>
    <row r="3333" spans="1:29" x14ac:dyDescent="0.25">
      <c r="A3333">
        <v>1630</v>
      </c>
      <c r="B3333" s="9">
        <v>43584</v>
      </c>
      <c r="C3333" s="50" t="str">
        <f t="shared" si="416"/>
        <v>N</v>
      </c>
      <c r="D3333" s="52">
        <f>_xlfn.XLOOKUP(B3333,Cal_Date!B:B,Cal_Date!A:A,0)</f>
        <v>5</v>
      </c>
      <c r="E3333">
        <v>2019</v>
      </c>
      <c r="F3333" t="s">
        <v>121</v>
      </c>
      <c r="G3333" t="s">
        <v>129</v>
      </c>
      <c r="H3333" t="s">
        <v>11</v>
      </c>
      <c r="I3333" t="s">
        <v>13</v>
      </c>
      <c r="J3333" t="s">
        <v>15</v>
      </c>
      <c r="K3333" t="s">
        <v>42</v>
      </c>
      <c r="L3333">
        <v>1</v>
      </c>
      <c r="M3333">
        <v>1001</v>
      </c>
      <c r="O3333" t="s">
        <v>25</v>
      </c>
      <c r="R3333" t="s">
        <v>44</v>
      </c>
      <c r="S3333" s="49" t="str">
        <f t="shared" si="417"/>
        <v>Card</v>
      </c>
      <c r="T3333" s="3">
        <v>0.03</v>
      </c>
      <c r="U3333" s="2">
        <v>2.6500000000000004</v>
      </c>
      <c r="V3333" s="2">
        <v>1.42</v>
      </c>
      <c r="W3333" s="54">
        <f>_xlfn.XLOOKUP(M3333,Market!A:A,Market!F:F,0)</f>
        <v>0.06</v>
      </c>
      <c r="X3333" s="55">
        <f t="shared" si="418"/>
        <v>7.9500000000000001E-2</v>
      </c>
      <c r="Y3333" s="55">
        <f t="shared" si="419"/>
        <v>1.2300000000000004</v>
      </c>
      <c r="Z3333" s="54">
        <f t="shared" si="420"/>
        <v>0.46415094339622653</v>
      </c>
      <c r="AA3333" s="49" t="str">
        <f t="shared" ca="1" si="421"/>
        <v>N</v>
      </c>
      <c r="AB3333" s="49">
        <f t="shared" ca="1" si="422"/>
        <v>5</v>
      </c>
      <c r="AC3333" s="49" t="str">
        <f t="shared" ca="1" si="423"/>
        <v>N</v>
      </c>
    </row>
    <row r="3334" spans="1:29" x14ac:dyDescent="0.25">
      <c r="A3334">
        <v>1631</v>
      </c>
      <c r="B3334" s="9">
        <v>43584</v>
      </c>
      <c r="C3334" s="50" t="str">
        <f t="shared" si="416"/>
        <v>N</v>
      </c>
      <c r="D3334" s="52">
        <f>_xlfn.XLOOKUP(B3334,Cal_Date!B:B,Cal_Date!A:A,0)</f>
        <v>5</v>
      </c>
      <c r="E3334">
        <v>2019</v>
      </c>
      <c r="F3334" t="s">
        <v>121</v>
      </c>
      <c r="G3334" t="s">
        <v>129</v>
      </c>
      <c r="H3334" t="s">
        <v>48</v>
      </c>
      <c r="I3334" t="s">
        <v>18</v>
      </c>
      <c r="J3334" t="s">
        <v>10</v>
      </c>
      <c r="K3334" t="s">
        <v>43</v>
      </c>
      <c r="L3334">
        <v>2</v>
      </c>
      <c r="M3334">
        <v>1001</v>
      </c>
      <c r="O3334" t="s">
        <v>25</v>
      </c>
      <c r="R3334" t="s">
        <v>44</v>
      </c>
      <c r="S3334" s="49" t="str">
        <f t="shared" si="417"/>
        <v>Card</v>
      </c>
      <c r="T3334" s="3">
        <v>0.03</v>
      </c>
      <c r="U3334" s="2">
        <v>14.84</v>
      </c>
      <c r="V3334" s="2">
        <v>2.92</v>
      </c>
      <c r="W3334" s="54">
        <f>_xlfn.XLOOKUP(M3334,Market!A:A,Market!F:F,0)</f>
        <v>0.06</v>
      </c>
      <c r="X3334" s="55">
        <f t="shared" si="418"/>
        <v>0.44519999999999998</v>
      </c>
      <c r="Y3334" s="55">
        <f t="shared" si="419"/>
        <v>11.92</v>
      </c>
      <c r="Z3334" s="54">
        <f t="shared" si="420"/>
        <v>0.80323450134770891</v>
      </c>
      <c r="AA3334" s="49" t="str">
        <f t="shared" ca="1" si="421"/>
        <v>N</v>
      </c>
      <c r="AB3334" s="49">
        <f t="shared" ca="1" si="422"/>
        <v>5</v>
      </c>
      <c r="AC3334" s="49" t="str">
        <f t="shared" ca="1" si="423"/>
        <v>N</v>
      </c>
    </row>
    <row r="3335" spans="1:29" x14ac:dyDescent="0.25">
      <c r="A3335">
        <v>1632</v>
      </c>
      <c r="B3335" s="9">
        <v>43584</v>
      </c>
      <c r="C3335" s="50" t="str">
        <f t="shared" si="416"/>
        <v>N</v>
      </c>
      <c r="D3335" s="52">
        <f>_xlfn.XLOOKUP(B3335,Cal_Date!B:B,Cal_Date!A:A,0)</f>
        <v>5</v>
      </c>
      <c r="E3335">
        <v>2019</v>
      </c>
      <c r="F3335" t="s">
        <v>121</v>
      </c>
      <c r="G3335" t="s">
        <v>129</v>
      </c>
      <c r="H3335" t="s">
        <v>11</v>
      </c>
      <c r="I3335" t="s">
        <v>11</v>
      </c>
      <c r="J3335" t="s">
        <v>15</v>
      </c>
      <c r="K3335" t="s">
        <v>42</v>
      </c>
      <c r="L3335">
        <v>1</v>
      </c>
      <c r="M3335">
        <v>1002</v>
      </c>
      <c r="O3335" t="s">
        <v>28</v>
      </c>
      <c r="R3335" t="s">
        <v>44</v>
      </c>
      <c r="S3335" s="49" t="str">
        <f t="shared" si="417"/>
        <v>Card</v>
      </c>
      <c r="T3335" s="3">
        <v>0.03</v>
      </c>
      <c r="U3335" s="2">
        <v>2.6500000000000004</v>
      </c>
      <c r="V3335" s="2">
        <v>0.87</v>
      </c>
      <c r="W3335" s="54">
        <f>_xlfn.XLOOKUP(M3335,Market!A:A,Market!F:F,0)</f>
        <v>0.06</v>
      </c>
      <c r="X3335" s="55">
        <f t="shared" si="418"/>
        <v>7.9500000000000001E-2</v>
      </c>
      <c r="Y3335" s="55">
        <f t="shared" si="419"/>
        <v>1.7800000000000002</v>
      </c>
      <c r="Z3335" s="54">
        <f t="shared" si="420"/>
        <v>0.67169811320754713</v>
      </c>
      <c r="AA3335" s="49" t="str">
        <f t="shared" ca="1" si="421"/>
        <v>N</v>
      </c>
      <c r="AB3335" s="49">
        <f t="shared" ca="1" si="422"/>
        <v>5</v>
      </c>
      <c r="AC3335" s="49" t="str">
        <f t="shared" ca="1" si="423"/>
        <v>N</v>
      </c>
    </row>
    <row r="3336" spans="1:29" x14ac:dyDescent="0.25">
      <c r="A3336">
        <v>1633</v>
      </c>
      <c r="B3336" s="9">
        <v>43584</v>
      </c>
      <c r="C3336" s="50" t="str">
        <f t="shared" si="416"/>
        <v>N</v>
      </c>
      <c r="D3336" s="52">
        <f>_xlfn.XLOOKUP(B3336,Cal_Date!B:B,Cal_Date!A:A,0)</f>
        <v>5</v>
      </c>
      <c r="E3336">
        <v>2019</v>
      </c>
      <c r="F3336" t="s">
        <v>121</v>
      </c>
      <c r="G3336" t="s">
        <v>129</v>
      </c>
      <c r="H3336" t="s">
        <v>11</v>
      </c>
      <c r="I3336" t="s">
        <v>13</v>
      </c>
      <c r="J3336" t="s">
        <v>15</v>
      </c>
      <c r="K3336" t="s">
        <v>42</v>
      </c>
      <c r="L3336">
        <v>1</v>
      </c>
      <c r="M3336">
        <v>1003</v>
      </c>
      <c r="O3336" t="s">
        <v>25</v>
      </c>
      <c r="R3336" t="s">
        <v>44</v>
      </c>
      <c r="S3336" s="49" t="str">
        <f t="shared" si="417"/>
        <v>Card</v>
      </c>
      <c r="T3336" s="3">
        <v>0.03</v>
      </c>
      <c r="U3336" s="2">
        <v>2.6500000000000004</v>
      </c>
      <c r="V3336" s="2">
        <v>1.42</v>
      </c>
      <c r="W3336" s="54">
        <f>_xlfn.XLOOKUP(M3336,Market!A:A,Market!F:F,0)</f>
        <v>0.06</v>
      </c>
      <c r="X3336" s="55">
        <f t="shared" si="418"/>
        <v>7.9500000000000001E-2</v>
      </c>
      <c r="Y3336" s="55">
        <f t="shared" si="419"/>
        <v>1.2300000000000004</v>
      </c>
      <c r="Z3336" s="54">
        <f t="shared" si="420"/>
        <v>0.46415094339622653</v>
      </c>
      <c r="AA3336" s="49" t="str">
        <f t="shared" ca="1" si="421"/>
        <v>N</v>
      </c>
      <c r="AB3336" s="49">
        <f t="shared" ca="1" si="422"/>
        <v>5</v>
      </c>
      <c r="AC3336" s="49" t="str">
        <f t="shared" ca="1" si="423"/>
        <v>N</v>
      </c>
    </row>
    <row r="3337" spans="1:29" x14ac:dyDescent="0.25">
      <c r="A3337">
        <v>1634</v>
      </c>
      <c r="B3337" s="9">
        <v>43584</v>
      </c>
      <c r="C3337" s="50" t="str">
        <f t="shared" si="416"/>
        <v>N</v>
      </c>
      <c r="D3337" s="52">
        <f>_xlfn.XLOOKUP(B3337,Cal_Date!B:B,Cal_Date!A:A,0)</f>
        <v>5</v>
      </c>
      <c r="E3337">
        <v>2019</v>
      </c>
      <c r="F3337" t="s">
        <v>121</v>
      </c>
      <c r="G3337" t="s">
        <v>129</v>
      </c>
      <c r="H3337" t="s">
        <v>11</v>
      </c>
      <c r="I3337" t="s">
        <v>11</v>
      </c>
      <c r="J3337" t="s">
        <v>15</v>
      </c>
      <c r="K3337" t="s">
        <v>42</v>
      </c>
      <c r="L3337">
        <v>1</v>
      </c>
      <c r="M3337">
        <v>1003</v>
      </c>
      <c r="O3337" t="s">
        <v>25</v>
      </c>
      <c r="R3337" t="s">
        <v>44</v>
      </c>
      <c r="S3337" s="49" t="str">
        <f t="shared" si="417"/>
        <v>Card</v>
      </c>
      <c r="T3337" s="3">
        <v>0.03</v>
      </c>
      <c r="U3337" s="2">
        <v>2.6500000000000004</v>
      </c>
      <c r="V3337" s="2">
        <v>0.87</v>
      </c>
      <c r="W3337" s="54">
        <f>_xlfn.XLOOKUP(M3337,Market!A:A,Market!F:F,0)</f>
        <v>0.06</v>
      </c>
      <c r="X3337" s="55">
        <f t="shared" si="418"/>
        <v>7.9500000000000001E-2</v>
      </c>
      <c r="Y3337" s="55">
        <f t="shared" si="419"/>
        <v>1.7800000000000002</v>
      </c>
      <c r="Z3337" s="54">
        <f t="shared" si="420"/>
        <v>0.67169811320754713</v>
      </c>
      <c r="AA3337" s="49" t="str">
        <f t="shared" ca="1" si="421"/>
        <v>N</v>
      </c>
      <c r="AB3337" s="49">
        <f t="shared" ca="1" si="422"/>
        <v>5</v>
      </c>
      <c r="AC3337" s="49" t="str">
        <f t="shared" ca="1" si="423"/>
        <v>N</v>
      </c>
    </row>
    <row r="3338" spans="1:29" x14ac:dyDescent="0.25">
      <c r="A3338">
        <v>1635</v>
      </c>
      <c r="B3338" s="9">
        <v>43584</v>
      </c>
      <c r="C3338" s="50" t="str">
        <f t="shared" si="416"/>
        <v>N</v>
      </c>
      <c r="D3338" s="52">
        <f>_xlfn.XLOOKUP(B3338,Cal_Date!B:B,Cal_Date!A:A,0)</f>
        <v>5</v>
      </c>
      <c r="E3338">
        <v>2019</v>
      </c>
      <c r="F3338" t="s">
        <v>121</v>
      </c>
      <c r="G3338" t="s">
        <v>129</v>
      </c>
      <c r="H3338" t="s">
        <v>48</v>
      </c>
      <c r="I3338" t="s">
        <v>18</v>
      </c>
      <c r="J3338" t="s">
        <v>10</v>
      </c>
      <c r="K3338" t="s">
        <v>43</v>
      </c>
      <c r="L3338">
        <v>1</v>
      </c>
      <c r="M3338">
        <v>1003</v>
      </c>
      <c r="O3338" t="s">
        <v>25</v>
      </c>
      <c r="R3338" t="s">
        <v>44</v>
      </c>
      <c r="S3338" s="49" t="str">
        <f t="shared" si="417"/>
        <v>Card</v>
      </c>
      <c r="T3338" s="3">
        <v>0.03</v>
      </c>
      <c r="U3338" s="2">
        <v>7.42</v>
      </c>
      <c r="V3338" s="2">
        <v>1.46</v>
      </c>
      <c r="W3338" s="54">
        <f>_xlfn.XLOOKUP(M3338,Market!A:A,Market!F:F,0)</f>
        <v>0.06</v>
      </c>
      <c r="X3338" s="55">
        <f t="shared" si="418"/>
        <v>0.22259999999999999</v>
      </c>
      <c r="Y3338" s="55">
        <f t="shared" si="419"/>
        <v>5.96</v>
      </c>
      <c r="Z3338" s="54">
        <f t="shared" si="420"/>
        <v>0.80323450134770891</v>
      </c>
      <c r="AA3338" s="49" t="str">
        <f t="shared" ca="1" si="421"/>
        <v>N</v>
      </c>
      <c r="AB3338" s="49">
        <f t="shared" ca="1" si="422"/>
        <v>5</v>
      </c>
      <c r="AC3338" s="49" t="str">
        <f t="shared" ca="1" si="423"/>
        <v>N</v>
      </c>
    </row>
    <row r="3339" spans="1:29" x14ac:dyDescent="0.25">
      <c r="A3339">
        <v>1636</v>
      </c>
      <c r="B3339" s="9">
        <v>43584</v>
      </c>
      <c r="C3339" s="50" t="str">
        <f t="shared" si="416"/>
        <v>N</v>
      </c>
      <c r="D3339" s="52">
        <f>_xlfn.XLOOKUP(B3339,Cal_Date!B:B,Cal_Date!A:A,0)</f>
        <v>5</v>
      </c>
      <c r="E3339">
        <v>2019</v>
      </c>
      <c r="F3339" t="s">
        <v>121</v>
      </c>
      <c r="G3339" t="s">
        <v>129</v>
      </c>
      <c r="H3339" t="s">
        <v>14</v>
      </c>
      <c r="I3339" t="s">
        <v>18</v>
      </c>
      <c r="J3339" t="s">
        <v>15</v>
      </c>
      <c r="K3339" t="s">
        <v>43</v>
      </c>
      <c r="L3339">
        <v>2</v>
      </c>
      <c r="M3339">
        <v>1004</v>
      </c>
      <c r="O3339" t="s">
        <v>28</v>
      </c>
      <c r="R3339" t="s">
        <v>44</v>
      </c>
      <c r="S3339" s="49" t="str">
        <f t="shared" si="417"/>
        <v>Card</v>
      </c>
      <c r="T3339" s="3">
        <v>0.03</v>
      </c>
      <c r="U3339" s="2">
        <v>14.84</v>
      </c>
      <c r="V3339" s="2">
        <v>4.4400000000000004</v>
      </c>
      <c r="W3339" s="54">
        <f>_xlfn.XLOOKUP(M3339,Market!A:A,Market!F:F,0)</f>
        <v>0.06</v>
      </c>
      <c r="X3339" s="55">
        <f t="shared" si="418"/>
        <v>0.44519999999999998</v>
      </c>
      <c r="Y3339" s="55">
        <f t="shared" si="419"/>
        <v>10.399999999999999</v>
      </c>
      <c r="Z3339" s="54">
        <f t="shared" si="420"/>
        <v>0.70080862533692712</v>
      </c>
      <c r="AA3339" s="49" t="str">
        <f t="shared" ca="1" si="421"/>
        <v>N</v>
      </c>
      <c r="AB3339" s="49">
        <f t="shared" ca="1" si="422"/>
        <v>5</v>
      </c>
      <c r="AC3339" s="49" t="str">
        <f t="shared" ca="1" si="423"/>
        <v>N</v>
      </c>
    </row>
    <row r="3340" spans="1:29" x14ac:dyDescent="0.25">
      <c r="A3340">
        <v>1637</v>
      </c>
      <c r="B3340" s="9">
        <v>43584</v>
      </c>
      <c r="C3340" s="50" t="str">
        <f t="shared" si="416"/>
        <v>N</v>
      </c>
      <c r="D3340" s="52">
        <f>_xlfn.XLOOKUP(B3340,Cal_Date!B:B,Cal_Date!A:A,0)</f>
        <v>5</v>
      </c>
      <c r="E3340">
        <v>2019</v>
      </c>
      <c r="F3340" t="s">
        <v>121</v>
      </c>
      <c r="G3340" t="s">
        <v>129</v>
      </c>
      <c r="H3340" t="s">
        <v>48</v>
      </c>
      <c r="I3340" t="s">
        <v>18</v>
      </c>
      <c r="J3340" t="s">
        <v>10</v>
      </c>
      <c r="K3340" t="s">
        <v>43</v>
      </c>
      <c r="L3340">
        <v>1</v>
      </c>
      <c r="M3340">
        <v>1005</v>
      </c>
      <c r="O3340" t="s">
        <v>25</v>
      </c>
      <c r="R3340" t="s">
        <v>44</v>
      </c>
      <c r="S3340" s="49" t="str">
        <f t="shared" si="417"/>
        <v>Card</v>
      </c>
      <c r="T3340" s="3">
        <v>0.03</v>
      </c>
      <c r="U3340" s="2">
        <v>7.6229999999999993</v>
      </c>
      <c r="V3340" s="2">
        <v>1.46</v>
      </c>
      <c r="W3340" s="54">
        <f>_xlfn.XLOOKUP(M3340,Market!A:A,Market!F:F,0)</f>
        <v>8.8999999999999996E-2</v>
      </c>
      <c r="X3340" s="55">
        <f t="shared" si="418"/>
        <v>0.22868999999999998</v>
      </c>
      <c r="Y3340" s="55">
        <f t="shared" si="419"/>
        <v>6.1629999999999994</v>
      </c>
      <c r="Z3340" s="54">
        <f t="shared" si="420"/>
        <v>0.80847435392889933</v>
      </c>
      <c r="AA3340" s="49" t="str">
        <f t="shared" ca="1" si="421"/>
        <v>N</v>
      </c>
      <c r="AB3340" s="49">
        <f t="shared" ca="1" si="422"/>
        <v>5</v>
      </c>
      <c r="AC3340" s="49" t="str">
        <f t="shared" ca="1" si="423"/>
        <v>N</v>
      </c>
    </row>
    <row r="3341" spans="1:29" x14ac:dyDescent="0.25">
      <c r="A3341">
        <v>1638</v>
      </c>
      <c r="B3341" s="9">
        <v>43584</v>
      </c>
      <c r="C3341" s="50" t="str">
        <f t="shared" si="416"/>
        <v>N</v>
      </c>
      <c r="D3341" s="52">
        <f>_xlfn.XLOOKUP(B3341,Cal_Date!B:B,Cal_Date!A:A,0)</f>
        <v>5</v>
      </c>
      <c r="E3341">
        <v>2019</v>
      </c>
      <c r="F3341" t="s">
        <v>121</v>
      </c>
      <c r="G3341" t="s">
        <v>129</v>
      </c>
      <c r="H3341" t="s">
        <v>11</v>
      </c>
      <c r="I3341" t="s">
        <v>11</v>
      </c>
      <c r="J3341" t="s">
        <v>15</v>
      </c>
      <c r="K3341" t="s">
        <v>42</v>
      </c>
      <c r="L3341">
        <v>1</v>
      </c>
      <c r="M3341">
        <v>1005</v>
      </c>
      <c r="O3341" t="s">
        <v>25</v>
      </c>
      <c r="R3341" t="s">
        <v>44</v>
      </c>
      <c r="S3341" s="49" t="str">
        <f t="shared" si="417"/>
        <v>Card</v>
      </c>
      <c r="T3341" s="3">
        <v>0.03</v>
      </c>
      <c r="U3341" s="2">
        <v>2.7225000000000001</v>
      </c>
      <c r="V3341" s="2">
        <v>0.87</v>
      </c>
      <c r="W3341" s="54">
        <f>_xlfn.XLOOKUP(M3341,Market!A:A,Market!F:F,0)</f>
        <v>8.8999999999999996E-2</v>
      </c>
      <c r="X3341" s="55">
        <f t="shared" si="418"/>
        <v>8.1674999999999998E-2</v>
      </c>
      <c r="Y3341" s="55">
        <f t="shared" si="419"/>
        <v>1.8525</v>
      </c>
      <c r="Z3341" s="54">
        <f t="shared" si="420"/>
        <v>0.68044077134986225</v>
      </c>
      <c r="AA3341" s="49" t="str">
        <f t="shared" ca="1" si="421"/>
        <v>N</v>
      </c>
      <c r="AB3341" s="49">
        <f t="shared" ca="1" si="422"/>
        <v>5</v>
      </c>
      <c r="AC3341" s="49" t="str">
        <f t="shared" ca="1" si="423"/>
        <v>N</v>
      </c>
    </row>
    <row r="3342" spans="1:29" x14ac:dyDescent="0.25">
      <c r="A3342">
        <v>1639</v>
      </c>
      <c r="B3342" s="9">
        <v>43584</v>
      </c>
      <c r="C3342" s="50" t="str">
        <f t="shared" si="416"/>
        <v>N</v>
      </c>
      <c r="D3342" s="52">
        <f>_xlfn.XLOOKUP(B3342,Cal_Date!B:B,Cal_Date!A:A,0)</f>
        <v>5</v>
      </c>
      <c r="E3342">
        <v>2019</v>
      </c>
      <c r="F3342" t="s">
        <v>121</v>
      </c>
      <c r="G3342" t="s">
        <v>129</v>
      </c>
      <c r="H3342" t="s">
        <v>11</v>
      </c>
      <c r="I3342" t="s">
        <v>13</v>
      </c>
      <c r="J3342" t="s">
        <v>15</v>
      </c>
      <c r="K3342" t="s">
        <v>42</v>
      </c>
      <c r="L3342">
        <v>1</v>
      </c>
      <c r="M3342">
        <v>1003</v>
      </c>
      <c r="O3342" t="s">
        <v>25</v>
      </c>
      <c r="R3342" t="s">
        <v>44</v>
      </c>
      <c r="S3342" s="49" t="str">
        <f t="shared" si="417"/>
        <v>Card</v>
      </c>
      <c r="T3342" s="3">
        <v>0.03</v>
      </c>
      <c r="U3342" s="2">
        <v>2.6500000000000004</v>
      </c>
      <c r="V3342" s="2">
        <v>1.42</v>
      </c>
      <c r="W3342" s="54">
        <f>_xlfn.XLOOKUP(M3342,Market!A:A,Market!F:F,0)</f>
        <v>0.06</v>
      </c>
      <c r="X3342" s="55">
        <f t="shared" si="418"/>
        <v>7.9500000000000001E-2</v>
      </c>
      <c r="Y3342" s="55">
        <f t="shared" si="419"/>
        <v>1.2300000000000004</v>
      </c>
      <c r="Z3342" s="54">
        <f t="shared" si="420"/>
        <v>0.46415094339622653</v>
      </c>
      <c r="AA3342" s="49" t="str">
        <f t="shared" ca="1" si="421"/>
        <v>N</v>
      </c>
      <c r="AB3342" s="49">
        <f t="shared" ca="1" si="422"/>
        <v>5</v>
      </c>
      <c r="AC3342" s="49" t="str">
        <f t="shared" ca="1" si="423"/>
        <v>N</v>
      </c>
    </row>
    <row r="3343" spans="1:29" x14ac:dyDescent="0.25">
      <c r="A3343">
        <v>1640</v>
      </c>
      <c r="B3343" s="9">
        <v>43584</v>
      </c>
      <c r="C3343" s="50" t="str">
        <f t="shared" si="416"/>
        <v>N</v>
      </c>
      <c r="D3343" s="52">
        <f>_xlfn.XLOOKUP(B3343,Cal_Date!B:B,Cal_Date!A:A,0)</f>
        <v>5</v>
      </c>
      <c r="E3343">
        <v>2019</v>
      </c>
      <c r="F3343" t="s">
        <v>121</v>
      </c>
      <c r="G3343" t="s">
        <v>129</v>
      </c>
      <c r="H3343" t="s">
        <v>11</v>
      </c>
      <c r="I3343" t="s">
        <v>11</v>
      </c>
      <c r="J3343" t="s">
        <v>15</v>
      </c>
      <c r="K3343" t="s">
        <v>42</v>
      </c>
      <c r="L3343">
        <v>1</v>
      </c>
      <c r="M3343">
        <v>1007</v>
      </c>
      <c r="O3343" t="s">
        <v>28</v>
      </c>
      <c r="R3343" t="s">
        <v>44</v>
      </c>
      <c r="S3343" s="49" t="str">
        <f t="shared" si="417"/>
        <v>Card</v>
      </c>
      <c r="T3343" s="3">
        <v>0.03</v>
      </c>
      <c r="U3343" s="2">
        <v>2.7225000000000001</v>
      </c>
      <c r="V3343" s="2">
        <v>0.87</v>
      </c>
      <c r="W3343" s="54">
        <f>_xlfn.XLOOKUP(M3343,Market!A:A,Market!F:F,0)</f>
        <v>8.8999999999999996E-2</v>
      </c>
      <c r="X3343" s="55">
        <f t="shared" si="418"/>
        <v>8.1674999999999998E-2</v>
      </c>
      <c r="Y3343" s="55">
        <f t="shared" si="419"/>
        <v>1.8525</v>
      </c>
      <c r="Z3343" s="54">
        <f t="shared" si="420"/>
        <v>0.68044077134986225</v>
      </c>
      <c r="AA3343" s="49" t="str">
        <f t="shared" ca="1" si="421"/>
        <v>N</v>
      </c>
      <c r="AB3343" s="49">
        <f t="shared" ca="1" si="422"/>
        <v>5</v>
      </c>
      <c r="AC3343" s="49" t="str">
        <f t="shared" ca="1" si="423"/>
        <v>N</v>
      </c>
    </row>
    <row r="3344" spans="1:29" x14ac:dyDescent="0.25">
      <c r="A3344">
        <v>1641</v>
      </c>
      <c r="B3344" s="9">
        <v>43584</v>
      </c>
      <c r="C3344" s="50" t="str">
        <f t="shared" si="416"/>
        <v>N</v>
      </c>
      <c r="D3344" s="52">
        <f>_xlfn.XLOOKUP(B3344,Cal_Date!B:B,Cal_Date!A:A,0)</f>
        <v>5</v>
      </c>
      <c r="E3344">
        <v>2019</v>
      </c>
      <c r="F3344" t="s">
        <v>121</v>
      </c>
      <c r="G3344" t="s">
        <v>129</v>
      </c>
      <c r="H3344" t="s">
        <v>14</v>
      </c>
      <c r="I3344" t="s">
        <v>18</v>
      </c>
      <c r="J3344" t="s">
        <v>15</v>
      </c>
      <c r="K3344" t="s">
        <v>43</v>
      </c>
      <c r="L3344">
        <v>1</v>
      </c>
      <c r="M3344">
        <v>1006</v>
      </c>
      <c r="O3344" t="s">
        <v>28</v>
      </c>
      <c r="R3344" t="s">
        <v>44</v>
      </c>
      <c r="S3344" s="49" t="str">
        <f t="shared" si="417"/>
        <v>Card</v>
      </c>
      <c r="T3344" s="3">
        <v>0.03</v>
      </c>
      <c r="U3344" s="2">
        <v>7.0785</v>
      </c>
      <c r="V3344" s="2">
        <v>2.1</v>
      </c>
      <c r="W3344" s="54">
        <f>_xlfn.XLOOKUP(M3344,Market!A:A,Market!F:F,0)</f>
        <v>8.8999999999999996E-2</v>
      </c>
      <c r="X3344" s="55">
        <f t="shared" si="418"/>
        <v>0.21235499999999999</v>
      </c>
      <c r="Y3344" s="55">
        <f t="shared" si="419"/>
        <v>4.9785000000000004</v>
      </c>
      <c r="Z3344" s="54">
        <f t="shared" si="420"/>
        <v>0.70332697605424888</v>
      </c>
      <c r="AA3344" s="49" t="str">
        <f t="shared" ca="1" si="421"/>
        <v>N</v>
      </c>
      <c r="AB3344" s="49">
        <f t="shared" ca="1" si="422"/>
        <v>5</v>
      </c>
      <c r="AC3344" s="49" t="str">
        <f t="shared" ca="1" si="423"/>
        <v>N</v>
      </c>
    </row>
    <row r="3345" spans="1:29" x14ac:dyDescent="0.25">
      <c r="A3345">
        <v>1642</v>
      </c>
      <c r="B3345" s="9">
        <v>43584</v>
      </c>
      <c r="C3345" s="50" t="str">
        <f t="shared" si="416"/>
        <v>N</v>
      </c>
      <c r="D3345" s="52">
        <f>_xlfn.XLOOKUP(B3345,Cal_Date!B:B,Cal_Date!A:A,0)</f>
        <v>5</v>
      </c>
      <c r="E3345">
        <v>2019</v>
      </c>
      <c r="F3345" t="s">
        <v>121</v>
      </c>
      <c r="G3345" t="s">
        <v>129</v>
      </c>
      <c r="H3345" t="s">
        <v>14</v>
      </c>
      <c r="I3345" t="s">
        <v>18</v>
      </c>
      <c r="J3345" t="s">
        <v>15</v>
      </c>
      <c r="K3345" t="s">
        <v>43</v>
      </c>
      <c r="L3345">
        <v>2</v>
      </c>
      <c r="M3345">
        <v>1006</v>
      </c>
      <c r="O3345" t="s">
        <v>28</v>
      </c>
      <c r="R3345" t="s">
        <v>44</v>
      </c>
      <c r="S3345" s="49" t="str">
        <f t="shared" si="417"/>
        <v>Card</v>
      </c>
      <c r="T3345" s="3">
        <v>0.03</v>
      </c>
      <c r="U3345" s="2">
        <v>14.157</v>
      </c>
      <c r="V3345" s="2">
        <v>4.2</v>
      </c>
      <c r="W3345" s="54">
        <f>_xlfn.XLOOKUP(M3345,Market!A:A,Market!F:F,0)</f>
        <v>8.8999999999999996E-2</v>
      </c>
      <c r="X3345" s="55">
        <f t="shared" si="418"/>
        <v>0.42470999999999998</v>
      </c>
      <c r="Y3345" s="55">
        <f t="shared" si="419"/>
        <v>9.9570000000000007</v>
      </c>
      <c r="Z3345" s="54">
        <f t="shared" si="420"/>
        <v>0.70332697605424888</v>
      </c>
      <c r="AA3345" s="49" t="str">
        <f t="shared" ca="1" si="421"/>
        <v>N</v>
      </c>
      <c r="AB3345" s="49">
        <f t="shared" ca="1" si="422"/>
        <v>5</v>
      </c>
      <c r="AC3345" s="49" t="str">
        <f t="shared" ca="1" si="423"/>
        <v>N</v>
      </c>
    </row>
    <row r="3346" spans="1:29" x14ac:dyDescent="0.25">
      <c r="A3346">
        <v>1643</v>
      </c>
      <c r="B3346" s="9">
        <v>43584</v>
      </c>
      <c r="C3346" s="50" t="str">
        <f t="shared" si="416"/>
        <v>N</v>
      </c>
      <c r="D3346" s="52">
        <f>_xlfn.XLOOKUP(B3346,Cal_Date!B:B,Cal_Date!A:A,0)</f>
        <v>5</v>
      </c>
      <c r="E3346">
        <v>2019</v>
      </c>
      <c r="F3346" t="s">
        <v>121</v>
      </c>
      <c r="G3346" t="s">
        <v>129</v>
      </c>
      <c r="H3346" t="s">
        <v>11</v>
      </c>
      <c r="I3346" t="s">
        <v>11</v>
      </c>
      <c r="J3346" t="s">
        <v>15</v>
      </c>
      <c r="K3346" t="s">
        <v>42</v>
      </c>
      <c r="L3346">
        <v>2</v>
      </c>
      <c r="M3346">
        <v>1006</v>
      </c>
      <c r="O3346" t="s">
        <v>28</v>
      </c>
      <c r="R3346" t="s">
        <v>44</v>
      </c>
      <c r="S3346" s="49" t="str">
        <f t="shared" si="417"/>
        <v>Card</v>
      </c>
      <c r="T3346" s="3">
        <v>0.03</v>
      </c>
      <c r="U3346" s="2">
        <v>5.4450000000000003</v>
      </c>
      <c r="V3346" s="2">
        <v>1.74</v>
      </c>
      <c r="W3346" s="54">
        <f>_xlfn.XLOOKUP(M3346,Market!A:A,Market!F:F,0)</f>
        <v>8.8999999999999996E-2</v>
      </c>
      <c r="X3346" s="55">
        <f t="shared" si="418"/>
        <v>0.16335</v>
      </c>
      <c r="Y3346" s="55">
        <f t="shared" si="419"/>
        <v>3.7050000000000001</v>
      </c>
      <c r="Z3346" s="54">
        <f t="shared" si="420"/>
        <v>0.68044077134986225</v>
      </c>
      <c r="AA3346" s="49" t="str">
        <f t="shared" ca="1" si="421"/>
        <v>N</v>
      </c>
      <c r="AB3346" s="49">
        <f t="shared" ca="1" si="422"/>
        <v>5</v>
      </c>
      <c r="AC3346" s="49" t="str">
        <f t="shared" ca="1" si="423"/>
        <v>N</v>
      </c>
    </row>
    <row r="3347" spans="1:29" x14ac:dyDescent="0.25">
      <c r="A3347">
        <v>1644</v>
      </c>
      <c r="B3347" s="9">
        <v>43585</v>
      </c>
      <c r="C3347" s="50" t="str">
        <f t="shared" si="416"/>
        <v>N</v>
      </c>
      <c r="D3347" s="52">
        <f>_xlfn.XLOOKUP(B3347,Cal_Date!B:B,Cal_Date!A:A,0)</f>
        <v>5</v>
      </c>
      <c r="E3347">
        <v>2019</v>
      </c>
      <c r="F3347" t="s">
        <v>122</v>
      </c>
      <c r="G3347" t="s">
        <v>129</v>
      </c>
      <c r="H3347" t="s">
        <v>11</v>
      </c>
      <c r="I3347" t="s">
        <v>11</v>
      </c>
      <c r="J3347" t="s">
        <v>15</v>
      </c>
      <c r="K3347" t="s">
        <v>42</v>
      </c>
      <c r="L3347">
        <v>1</v>
      </c>
      <c r="M3347">
        <v>1004</v>
      </c>
      <c r="O3347" t="s">
        <v>28</v>
      </c>
      <c r="R3347" t="s">
        <v>44</v>
      </c>
      <c r="S3347" s="49" t="str">
        <f t="shared" si="417"/>
        <v>Card</v>
      </c>
      <c r="T3347" s="3">
        <v>0.03</v>
      </c>
      <c r="U3347" s="2">
        <v>2.6500000000000004</v>
      </c>
      <c r="V3347" s="2">
        <v>0.87</v>
      </c>
      <c r="W3347" s="54">
        <f>_xlfn.XLOOKUP(M3347,Market!A:A,Market!F:F,0)</f>
        <v>0.06</v>
      </c>
      <c r="X3347" s="55">
        <f t="shared" si="418"/>
        <v>7.9500000000000001E-2</v>
      </c>
      <c r="Y3347" s="55">
        <f t="shared" si="419"/>
        <v>1.7800000000000002</v>
      </c>
      <c r="Z3347" s="54">
        <f t="shared" si="420"/>
        <v>0.67169811320754713</v>
      </c>
      <c r="AA3347" s="49" t="str">
        <f t="shared" ca="1" si="421"/>
        <v>N</v>
      </c>
      <c r="AB3347" s="49">
        <f t="shared" ca="1" si="422"/>
        <v>5</v>
      </c>
      <c r="AC3347" s="49" t="str">
        <f t="shared" ca="1" si="423"/>
        <v>N</v>
      </c>
    </row>
    <row r="3348" spans="1:29" x14ac:dyDescent="0.25">
      <c r="A3348">
        <v>1645</v>
      </c>
      <c r="B3348" s="9">
        <v>43585</v>
      </c>
      <c r="C3348" s="50" t="str">
        <f t="shared" si="416"/>
        <v>N</v>
      </c>
      <c r="D3348" s="52">
        <f>_xlfn.XLOOKUP(B3348,Cal_Date!B:B,Cal_Date!A:A,0)</f>
        <v>5</v>
      </c>
      <c r="E3348">
        <v>2019</v>
      </c>
      <c r="F3348" t="s">
        <v>122</v>
      </c>
      <c r="G3348" t="s">
        <v>129</v>
      </c>
      <c r="H3348" t="s">
        <v>48</v>
      </c>
      <c r="I3348" t="s">
        <v>18</v>
      </c>
      <c r="J3348" t="s">
        <v>10</v>
      </c>
      <c r="K3348" t="s">
        <v>43</v>
      </c>
      <c r="L3348">
        <v>1</v>
      </c>
      <c r="M3348">
        <v>1004</v>
      </c>
      <c r="O3348" t="s">
        <v>28</v>
      </c>
      <c r="R3348" t="s">
        <v>44</v>
      </c>
      <c r="S3348" s="49" t="str">
        <f t="shared" si="417"/>
        <v>Card</v>
      </c>
      <c r="T3348" s="3">
        <v>0.03</v>
      </c>
      <c r="U3348" s="2">
        <v>7.42</v>
      </c>
      <c r="V3348" s="2">
        <v>1.46</v>
      </c>
      <c r="W3348" s="54">
        <f>_xlfn.XLOOKUP(M3348,Market!A:A,Market!F:F,0)</f>
        <v>0.06</v>
      </c>
      <c r="X3348" s="55">
        <f t="shared" si="418"/>
        <v>0.22259999999999999</v>
      </c>
      <c r="Y3348" s="55">
        <f t="shared" si="419"/>
        <v>5.96</v>
      </c>
      <c r="Z3348" s="54">
        <f t="shared" si="420"/>
        <v>0.80323450134770891</v>
      </c>
      <c r="AA3348" s="49" t="str">
        <f t="shared" ca="1" si="421"/>
        <v>N</v>
      </c>
      <c r="AB3348" s="49">
        <f t="shared" ca="1" si="422"/>
        <v>5</v>
      </c>
      <c r="AC3348" s="49" t="str">
        <f t="shared" ca="1" si="423"/>
        <v>N</v>
      </c>
    </row>
    <row r="3349" spans="1:29" x14ac:dyDescent="0.25">
      <c r="A3349">
        <v>1646</v>
      </c>
      <c r="B3349" s="9">
        <v>43585</v>
      </c>
      <c r="C3349" s="50" t="str">
        <f t="shared" si="416"/>
        <v>N</v>
      </c>
      <c r="D3349" s="52">
        <f>_xlfn.XLOOKUP(B3349,Cal_Date!B:B,Cal_Date!A:A,0)</f>
        <v>5</v>
      </c>
      <c r="E3349">
        <v>2019</v>
      </c>
      <c r="F3349" t="s">
        <v>122</v>
      </c>
      <c r="G3349" t="s">
        <v>129</v>
      </c>
      <c r="H3349" t="s">
        <v>48</v>
      </c>
      <c r="I3349" t="s">
        <v>18</v>
      </c>
      <c r="J3349" t="s">
        <v>10</v>
      </c>
      <c r="K3349" t="s">
        <v>43</v>
      </c>
      <c r="L3349">
        <v>1</v>
      </c>
      <c r="M3349">
        <v>1000</v>
      </c>
      <c r="O3349" t="s">
        <v>25</v>
      </c>
      <c r="R3349" t="s">
        <v>44</v>
      </c>
      <c r="S3349" s="49" t="str">
        <f t="shared" si="417"/>
        <v>Card</v>
      </c>
      <c r="T3349" s="3">
        <v>0.03</v>
      </c>
      <c r="U3349" s="2">
        <v>7.5600000000000005</v>
      </c>
      <c r="V3349" s="2">
        <v>1.46</v>
      </c>
      <c r="W3349" s="54">
        <f>_xlfn.XLOOKUP(M3349,Market!A:A,Market!F:F,0)</f>
        <v>0.08</v>
      </c>
      <c r="X3349" s="55">
        <f t="shared" si="418"/>
        <v>0.2268</v>
      </c>
      <c r="Y3349" s="55">
        <f t="shared" si="419"/>
        <v>6.1000000000000005</v>
      </c>
      <c r="Z3349" s="54">
        <f t="shared" si="420"/>
        <v>0.80687830687830686</v>
      </c>
      <c r="AA3349" s="49" t="str">
        <f t="shared" ca="1" si="421"/>
        <v>N</v>
      </c>
      <c r="AB3349" s="49">
        <f t="shared" ca="1" si="422"/>
        <v>5</v>
      </c>
      <c r="AC3349" s="49" t="str">
        <f t="shared" ca="1" si="423"/>
        <v>N</v>
      </c>
    </row>
    <row r="3350" spans="1:29" x14ac:dyDescent="0.25">
      <c r="A3350">
        <v>1647</v>
      </c>
      <c r="B3350" s="9">
        <v>43585</v>
      </c>
      <c r="C3350" s="50" t="str">
        <f t="shared" si="416"/>
        <v>N</v>
      </c>
      <c r="D3350" s="52">
        <f>_xlfn.XLOOKUP(B3350,Cal_Date!B:B,Cal_Date!A:A,0)</f>
        <v>5</v>
      </c>
      <c r="E3350">
        <v>2019</v>
      </c>
      <c r="F3350" t="s">
        <v>122</v>
      </c>
      <c r="G3350" t="s">
        <v>129</v>
      </c>
      <c r="H3350" t="s">
        <v>11</v>
      </c>
      <c r="I3350" t="s">
        <v>11</v>
      </c>
      <c r="J3350" t="s">
        <v>15</v>
      </c>
      <c r="K3350" t="s">
        <v>42</v>
      </c>
      <c r="L3350">
        <v>2</v>
      </c>
      <c r="M3350">
        <v>1000</v>
      </c>
      <c r="O3350" t="s">
        <v>25</v>
      </c>
      <c r="R3350" t="s">
        <v>44</v>
      </c>
      <c r="S3350" s="49" t="str">
        <f t="shared" si="417"/>
        <v>Card</v>
      </c>
      <c r="T3350" s="3">
        <v>0.03</v>
      </c>
      <c r="U3350" s="2">
        <v>5.4</v>
      </c>
      <c r="V3350" s="2">
        <v>1.74</v>
      </c>
      <c r="W3350" s="54">
        <f>_xlfn.XLOOKUP(M3350,Market!A:A,Market!F:F,0)</f>
        <v>0.08</v>
      </c>
      <c r="X3350" s="55">
        <f t="shared" si="418"/>
        <v>0.16200000000000001</v>
      </c>
      <c r="Y3350" s="55">
        <f t="shared" si="419"/>
        <v>3.66</v>
      </c>
      <c r="Z3350" s="54">
        <f t="shared" si="420"/>
        <v>0.67777777777777781</v>
      </c>
      <c r="AA3350" s="49" t="str">
        <f t="shared" ca="1" si="421"/>
        <v>N</v>
      </c>
      <c r="AB3350" s="49">
        <f t="shared" ca="1" si="422"/>
        <v>5</v>
      </c>
      <c r="AC3350" s="49" t="str">
        <f t="shared" ca="1" si="423"/>
        <v>N</v>
      </c>
    </row>
    <row r="3351" spans="1:29" x14ac:dyDescent="0.25">
      <c r="A3351">
        <v>1648</v>
      </c>
      <c r="B3351" s="9">
        <v>43585</v>
      </c>
      <c r="C3351" s="50" t="str">
        <f t="shared" si="416"/>
        <v>N</v>
      </c>
      <c r="D3351" s="52">
        <f>_xlfn.XLOOKUP(B3351,Cal_Date!B:B,Cal_Date!A:A,0)</f>
        <v>5</v>
      </c>
      <c r="E3351">
        <v>2019</v>
      </c>
      <c r="F3351" t="s">
        <v>122</v>
      </c>
      <c r="G3351" t="s">
        <v>129</v>
      </c>
      <c r="H3351" t="s">
        <v>11</v>
      </c>
      <c r="I3351" t="s">
        <v>11</v>
      </c>
      <c r="J3351" t="s">
        <v>15</v>
      </c>
      <c r="K3351" t="s">
        <v>42</v>
      </c>
      <c r="L3351">
        <v>1</v>
      </c>
      <c r="M3351">
        <v>1000</v>
      </c>
      <c r="O3351" t="s">
        <v>25</v>
      </c>
      <c r="R3351" t="s">
        <v>44</v>
      </c>
      <c r="S3351" s="49" t="str">
        <f t="shared" si="417"/>
        <v>Card</v>
      </c>
      <c r="T3351" s="3">
        <v>0.03</v>
      </c>
      <c r="U3351" s="2">
        <v>2.7</v>
      </c>
      <c r="V3351" s="2">
        <v>0.87</v>
      </c>
      <c r="W3351" s="54">
        <f>_xlfn.XLOOKUP(M3351,Market!A:A,Market!F:F,0)</f>
        <v>0.08</v>
      </c>
      <c r="X3351" s="55">
        <f t="shared" si="418"/>
        <v>8.1000000000000003E-2</v>
      </c>
      <c r="Y3351" s="55">
        <f t="shared" si="419"/>
        <v>1.83</v>
      </c>
      <c r="Z3351" s="54">
        <f t="shared" si="420"/>
        <v>0.67777777777777781</v>
      </c>
      <c r="AA3351" s="49" t="str">
        <f t="shared" ca="1" si="421"/>
        <v>N</v>
      </c>
      <c r="AB3351" s="49">
        <f t="shared" ca="1" si="422"/>
        <v>5</v>
      </c>
      <c r="AC3351" s="49" t="str">
        <f t="shared" ca="1" si="423"/>
        <v>N</v>
      </c>
    </row>
    <row r="3352" spans="1:29" x14ac:dyDescent="0.25">
      <c r="A3352">
        <v>1649</v>
      </c>
      <c r="B3352" s="9">
        <v>43585</v>
      </c>
      <c r="C3352" s="50" t="str">
        <f t="shared" si="416"/>
        <v>N</v>
      </c>
      <c r="D3352" s="52">
        <f>_xlfn.XLOOKUP(B3352,Cal_Date!B:B,Cal_Date!A:A,0)</f>
        <v>5</v>
      </c>
      <c r="E3352">
        <v>2019</v>
      </c>
      <c r="F3352" t="s">
        <v>122</v>
      </c>
      <c r="G3352" t="s">
        <v>129</v>
      </c>
      <c r="H3352" t="s">
        <v>11</v>
      </c>
      <c r="I3352" t="s">
        <v>11</v>
      </c>
      <c r="J3352" t="s">
        <v>15</v>
      </c>
      <c r="K3352" t="s">
        <v>42</v>
      </c>
      <c r="L3352">
        <v>2</v>
      </c>
      <c r="M3352">
        <v>1008</v>
      </c>
      <c r="O3352" t="s">
        <v>28</v>
      </c>
      <c r="R3352" t="s">
        <v>44</v>
      </c>
      <c r="S3352" s="49" t="str">
        <f t="shared" si="417"/>
        <v>Card</v>
      </c>
      <c r="T3352" s="3">
        <v>0.03</v>
      </c>
      <c r="U3352" s="2">
        <v>5.4450000000000003</v>
      </c>
      <c r="V3352" s="2">
        <v>1.74</v>
      </c>
      <c r="W3352" s="54">
        <f>_xlfn.XLOOKUP(M3352,Market!A:A,Market!F:F,0)</f>
        <v>8.8999999999999996E-2</v>
      </c>
      <c r="X3352" s="55">
        <f t="shared" si="418"/>
        <v>0.16335</v>
      </c>
      <c r="Y3352" s="55">
        <f t="shared" si="419"/>
        <v>3.7050000000000001</v>
      </c>
      <c r="Z3352" s="54">
        <f t="shared" si="420"/>
        <v>0.68044077134986225</v>
      </c>
      <c r="AA3352" s="49" t="str">
        <f t="shared" ca="1" si="421"/>
        <v>N</v>
      </c>
      <c r="AB3352" s="49">
        <f t="shared" ca="1" si="422"/>
        <v>5</v>
      </c>
      <c r="AC3352" s="49" t="str">
        <f t="shared" ca="1" si="423"/>
        <v>N</v>
      </c>
    </row>
    <row r="3353" spans="1:29" x14ac:dyDescent="0.25">
      <c r="A3353">
        <v>1650</v>
      </c>
      <c r="B3353" s="9">
        <v>43585</v>
      </c>
      <c r="C3353" s="50" t="str">
        <f t="shared" si="416"/>
        <v>N</v>
      </c>
      <c r="D3353" s="52">
        <f>_xlfn.XLOOKUP(B3353,Cal_Date!B:B,Cal_Date!A:A,0)</f>
        <v>5</v>
      </c>
      <c r="E3353">
        <v>2019</v>
      </c>
      <c r="F3353" t="s">
        <v>122</v>
      </c>
      <c r="G3353" t="s">
        <v>129</v>
      </c>
      <c r="H3353" t="s">
        <v>11</v>
      </c>
      <c r="I3353" t="s">
        <v>11</v>
      </c>
      <c r="J3353" t="s">
        <v>15</v>
      </c>
      <c r="K3353" t="s">
        <v>42</v>
      </c>
      <c r="L3353">
        <v>1</v>
      </c>
      <c r="M3353">
        <v>1008</v>
      </c>
      <c r="O3353" t="s">
        <v>28</v>
      </c>
      <c r="R3353" t="s">
        <v>44</v>
      </c>
      <c r="S3353" s="49" t="str">
        <f t="shared" si="417"/>
        <v>Card</v>
      </c>
      <c r="T3353" s="3">
        <v>0.03</v>
      </c>
      <c r="U3353" s="2">
        <v>2.7225000000000001</v>
      </c>
      <c r="V3353" s="2">
        <v>0.87</v>
      </c>
      <c r="W3353" s="54">
        <f>_xlfn.XLOOKUP(M3353,Market!A:A,Market!F:F,0)</f>
        <v>8.8999999999999996E-2</v>
      </c>
      <c r="X3353" s="55">
        <f t="shared" si="418"/>
        <v>8.1674999999999998E-2</v>
      </c>
      <c r="Y3353" s="55">
        <f t="shared" si="419"/>
        <v>1.8525</v>
      </c>
      <c r="Z3353" s="54">
        <f t="shared" si="420"/>
        <v>0.68044077134986225</v>
      </c>
      <c r="AA3353" s="49" t="str">
        <f t="shared" ca="1" si="421"/>
        <v>N</v>
      </c>
      <c r="AB3353" s="49">
        <f t="shared" ca="1" si="422"/>
        <v>5</v>
      </c>
      <c r="AC3353" s="49" t="str">
        <f t="shared" ca="1" si="423"/>
        <v>N</v>
      </c>
    </row>
    <row r="3354" spans="1:29" x14ac:dyDescent="0.25">
      <c r="A3354">
        <v>1651</v>
      </c>
      <c r="B3354" s="9">
        <v>43585</v>
      </c>
      <c r="C3354" s="50" t="str">
        <f t="shared" si="416"/>
        <v>N</v>
      </c>
      <c r="D3354" s="52">
        <f>_xlfn.XLOOKUP(B3354,Cal_Date!B:B,Cal_Date!A:A,0)</f>
        <v>5</v>
      </c>
      <c r="E3354">
        <v>2019</v>
      </c>
      <c r="F3354" t="s">
        <v>122</v>
      </c>
      <c r="G3354" t="s">
        <v>129</v>
      </c>
      <c r="H3354" t="s">
        <v>48</v>
      </c>
      <c r="I3354" t="s">
        <v>18</v>
      </c>
      <c r="J3354" t="s">
        <v>10</v>
      </c>
      <c r="K3354" t="s">
        <v>43</v>
      </c>
      <c r="L3354">
        <v>2</v>
      </c>
      <c r="M3354">
        <v>1009</v>
      </c>
      <c r="O3354" t="s">
        <v>28</v>
      </c>
      <c r="R3354" t="s">
        <v>44</v>
      </c>
      <c r="S3354" s="49" t="str">
        <f t="shared" si="417"/>
        <v>Card</v>
      </c>
      <c r="T3354" s="3">
        <v>0.03</v>
      </c>
      <c r="U3354" s="2">
        <v>15.245999999999999</v>
      </c>
      <c r="V3354" s="2">
        <v>2.92</v>
      </c>
      <c r="W3354" s="54">
        <f>_xlfn.XLOOKUP(M3354,Market!A:A,Market!F:F,0)</f>
        <v>8.8999999999999996E-2</v>
      </c>
      <c r="X3354" s="55">
        <f t="shared" si="418"/>
        <v>0.45737999999999995</v>
      </c>
      <c r="Y3354" s="55">
        <f t="shared" si="419"/>
        <v>12.325999999999999</v>
      </c>
      <c r="Z3354" s="54">
        <f t="shared" si="420"/>
        <v>0.80847435392889933</v>
      </c>
      <c r="AA3354" s="49" t="str">
        <f t="shared" ca="1" si="421"/>
        <v>N</v>
      </c>
      <c r="AB3354" s="49">
        <f t="shared" ca="1" si="422"/>
        <v>5</v>
      </c>
      <c r="AC3354" s="49" t="str">
        <f t="shared" ca="1" si="423"/>
        <v>N</v>
      </c>
    </row>
    <row r="3355" spans="1:29" x14ac:dyDescent="0.25">
      <c r="A3355">
        <v>1652</v>
      </c>
      <c r="B3355" s="9">
        <v>43585</v>
      </c>
      <c r="C3355" s="50" t="str">
        <f t="shared" si="416"/>
        <v>N</v>
      </c>
      <c r="D3355" s="52">
        <f>_xlfn.XLOOKUP(B3355,Cal_Date!B:B,Cal_Date!A:A,0)</f>
        <v>5</v>
      </c>
      <c r="E3355">
        <v>2019</v>
      </c>
      <c r="F3355" t="s">
        <v>122</v>
      </c>
      <c r="G3355" t="s">
        <v>129</v>
      </c>
      <c r="H3355" t="s">
        <v>48</v>
      </c>
      <c r="I3355" t="s">
        <v>18</v>
      </c>
      <c r="J3355" t="s">
        <v>10</v>
      </c>
      <c r="K3355" t="s">
        <v>43</v>
      </c>
      <c r="L3355">
        <v>1</v>
      </c>
      <c r="M3355">
        <v>1010</v>
      </c>
      <c r="O3355" t="s">
        <v>25</v>
      </c>
      <c r="R3355" t="s">
        <v>44</v>
      </c>
      <c r="S3355" s="49" t="str">
        <f t="shared" si="417"/>
        <v>Card</v>
      </c>
      <c r="T3355" s="3">
        <v>0.03</v>
      </c>
      <c r="U3355" s="2">
        <v>7.5600000000000005</v>
      </c>
      <c r="V3355" s="2">
        <v>1.46</v>
      </c>
      <c r="W3355" s="54">
        <f>_xlfn.XLOOKUP(M3355,Market!A:A,Market!F:F,0)</f>
        <v>0.08</v>
      </c>
      <c r="X3355" s="55">
        <f t="shared" si="418"/>
        <v>0.2268</v>
      </c>
      <c r="Y3355" s="55">
        <f t="shared" si="419"/>
        <v>6.1000000000000005</v>
      </c>
      <c r="Z3355" s="54">
        <f t="shared" si="420"/>
        <v>0.80687830687830686</v>
      </c>
      <c r="AA3355" s="49" t="str">
        <f t="shared" ca="1" si="421"/>
        <v>N</v>
      </c>
      <c r="AB3355" s="49">
        <f t="shared" ca="1" si="422"/>
        <v>5</v>
      </c>
      <c r="AC3355" s="49" t="str">
        <f t="shared" ca="1" si="423"/>
        <v>N</v>
      </c>
    </row>
    <row r="3356" spans="1:29" x14ac:dyDescent="0.25">
      <c r="A3356">
        <v>1653</v>
      </c>
      <c r="B3356" s="9">
        <v>43585</v>
      </c>
      <c r="C3356" s="50" t="str">
        <f t="shared" si="416"/>
        <v>N</v>
      </c>
      <c r="D3356" s="52">
        <f>_xlfn.XLOOKUP(B3356,Cal_Date!B:B,Cal_Date!A:A,0)</f>
        <v>5</v>
      </c>
      <c r="E3356">
        <v>2019</v>
      </c>
      <c r="F3356" t="s">
        <v>122</v>
      </c>
      <c r="G3356" t="s">
        <v>129</v>
      </c>
      <c r="H3356" t="s">
        <v>11</v>
      </c>
      <c r="I3356" t="s">
        <v>13</v>
      </c>
      <c r="J3356" t="s">
        <v>15</v>
      </c>
      <c r="K3356" t="s">
        <v>42</v>
      </c>
      <c r="L3356">
        <v>1</v>
      </c>
      <c r="M3356">
        <v>1008</v>
      </c>
      <c r="O3356" t="s">
        <v>28</v>
      </c>
      <c r="R3356" t="s">
        <v>44</v>
      </c>
      <c r="S3356" s="49" t="str">
        <f t="shared" si="417"/>
        <v>Card</v>
      </c>
      <c r="T3356" s="3">
        <v>0.03</v>
      </c>
      <c r="U3356" s="2">
        <v>2.7225000000000001</v>
      </c>
      <c r="V3356" s="2">
        <v>1.42</v>
      </c>
      <c r="W3356" s="54">
        <f>_xlfn.XLOOKUP(M3356,Market!A:A,Market!F:F,0)</f>
        <v>8.8999999999999996E-2</v>
      </c>
      <c r="X3356" s="55">
        <f t="shared" si="418"/>
        <v>8.1674999999999998E-2</v>
      </c>
      <c r="Y3356" s="55">
        <f t="shared" si="419"/>
        <v>1.3025000000000002</v>
      </c>
      <c r="Z3356" s="54">
        <f t="shared" si="420"/>
        <v>0.47842056932966032</v>
      </c>
      <c r="AA3356" s="49" t="str">
        <f t="shared" ca="1" si="421"/>
        <v>N</v>
      </c>
      <c r="AB3356" s="49">
        <f t="shared" ca="1" si="422"/>
        <v>5</v>
      </c>
      <c r="AC3356" s="49" t="str">
        <f t="shared" ca="1" si="423"/>
        <v>N</v>
      </c>
    </row>
    <row r="3357" spans="1:29" x14ac:dyDescent="0.25">
      <c r="A3357">
        <v>1654</v>
      </c>
      <c r="B3357" s="9">
        <v>43585</v>
      </c>
      <c r="C3357" s="50" t="str">
        <f t="shared" si="416"/>
        <v>N</v>
      </c>
      <c r="D3357" s="52">
        <f>_xlfn.XLOOKUP(B3357,Cal_Date!B:B,Cal_Date!A:A,0)</f>
        <v>5</v>
      </c>
      <c r="E3357">
        <v>2019</v>
      </c>
      <c r="F3357" t="s">
        <v>122</v>
      </c>
      <c r="G3357" t="s">
        <v>129</v>
      </c>
      <c r="H3357" t="s">
        <v>11</v>
      </c>
      <c r="I3357" t="s">
        <v>13</v>
      </c>
      <c r="J3357" t="s">
        <v>15</v>
      </c>
      <c r="K3357" t="s">
        <v>42</v>
      </c>
      <c r="L3357">
        <v>1</v>
      </c>
      <c r="M3357">
        <v>1008</v>
      </c>
      <c r="O3357" t="s">
        <v>28</v>
      </c>
      <c r="R3357" t="s">
        <v>44</v>
      </c>
      <c r="S3357" s="49" t="str">
        <f t="shared" si="417"/>
        <v>Card</v>
      </c>
      <c r="T3357" s="3">
        <v>0.03</v>
      </c>
      <c r="U3357" s="2">
        <v>2.7225000000000001</v>
      </c>
      <c r="V3357" s="2">
        <v>1.42</v>
      </c>
      <c r="W3357" s="54">
        <f>_xlfn.XLOOKUP(M3357,Market!A:A,Market!F:F,0)</f>
        <v>8.8999999999999996E-2</v>
      </c>
      <c r="X3357" s="55">
        <f t="shared" si="418"/>
        <v>8.1674999999999998E-2</v>
      </c>
      <c r="Y3357" s="55">
        <f t="shared" si="419"/>
        <v>1.3025000000000002</v>
      </c>
      <c r="Z3357" s="54">
        <f t="shared" si="420"/>
        <v>0.47842056932966032</v>
      </c>
      <c r="AA3357" s="49" t="str">
        <f t="shared" ca="1" si="421"/>
        <v>N</v>
      </c>
      <c r="AB3357" s="49">
        <f t="shared" ca="1" si="422"/>
        <v>5</v>
      </c>
      <c r="AC3357" s="49" t="str">
        <f t="shared" ca="1" si="423"/>
        <v>N</v>
      </c>
    </row>
    <row r="3358" spans="1:29" x14ac:dyDescent="0.25">
      <c r="A3358">
        <v>1655</v>
      </c>
      <c r="B3358" s="9">
        <v>43585</v>
      </c>
      <c r="C3358" s="50" t="str">
        <f t="shared" si="416"/>
        <v>N</v>
      </c>
      <c r="D3358" s="52">
        <f>_xlfn.XLOOKUP(B3358,Cal_Date!B:B,Cal_Date!A:A,0)</f>
        <v>5</v>
      </c>
      <c r="E3358">
        <v>2019</v>
      </c>
      <c r="F3358" t="s">
        <v>122</v>
      </c>
      <c r="G3358" t="s">
        <v>129</v>
      </c>
      <c r="H3358" t="s">
        <v>14</v>
      </c>
      <c r="I3358" t="s">
        <v>18</v>
      </c>
      <c r="J3358" t="s">
        <v>15</v>
      </c>
      <c r="K3358" t="s">
        <v>43</v>
      </c>
      <c r="L3358">
        <v>1</v>
      </c>
      <c r="M3358">
        <v>1008</v>
      </c>
      <c r="O3358" t="s">
        <v>28</v>
      </c>
      <c r="R3358" t="s">
        <v>44</v>
      </c>
      <c r="S3358" s="49" t="str">
        <f t="shared" si="417"/>
        <v>Card</v>
      </c>
      <c r="T3358" s="3">
        <v>0.03</v>
      </c>
      <c r="U3358" s="2">
        <v>7.0785</v>
      </c>
      <c r="V3358" s="2">
        <v>2.1</v>
      </c>
      <c r="W3358" s="54">
        <f>_xlfn.XLOOKUP(M3358,Market!A:A,Market!F:F,0)</f>
        <v>8.8999999999999996E-2</v>
      </c>
      <c r="X3358" s="55">
        <f t="shared" si="418"/>
        <v>0.21235499999999999</v>
      </c>
      <c r="Y3358" s="55">
        <f t="shared" si="419"/>
        <v>4.9785000000000004</v>
      </c>
      <c r="Z3358" s="54">
        <f t="shared" si="420"/>
        <v>0.70332697605424888</v>
      </c>
      <c r="AA3358" s="49" t="str">
        <f t="shared" ca="1" si="421"/>
        <v>N</v>
      </c>
      <c r="AB3358" s="49">
        <f t="shared" ca="1" si="422"/>
        <v>5</v>
      </c>
      <c r="AC3358" s="49" t="str">
        <f t="shared" ca="1" si="423"/>
        <v>N</v>
      </c>
    </row>
    <row r="3359" spans="1:29" x14ac:dyDescent="0.25">
      <c r="A3359">
        <v>1656</v>
      </c>
      <c r="B3359" s="9">
        <v>43585</v>
      </c>
      <c r="C3359" s="50" t="str">
        <f t="shared" si="416"/>
        <v>N</v>
      </c>
      <c r="D3359" s="52">
        <f>_xlfn.XLOOKUP(B3359,Cal_Date!B:B,Cal_Date!A:A,0)</f>
        <v>5</v>
      </c>
      <c r="E3359">
        <v>2019</v>
      </c>
      <c r="F3359" t="s">
        <v>122</v>
      </c>
      <c r="G3359" t="s">
        <v>129</v>
      </c>
      <c r="H3359" t="s">
        <v>14</v>
      </c>
      <c r="I3359" t="s">
        <v>18</v>
      </c>
      <c r="J3359" t="s">
        <v>15</v>
      </c>
      <c r="K3359" t="s">
        <v>43</v>
      </c>
      <c r="L3359">
        <v>2</v>
      </c>
      <c r="M3359">
        <v>1004</v>
      </c>
      <c r="O3359" t="s">
        <v>28</v>
      </c>
      <c r="R3359" t="s">
        <v>44</v>
      </c>
      <c r="S3359" s="49" t="str">
        <f t="shared" si="417"/>
        <v>Card</v>
      </c>
      <c r="T3359" s="3">
        <v>0.03</v>
      </c>
      <c r="U3359" s="2">
        <v>13.780000000000001</v>
      </c>
      <c r="V3359" s="2">
        <v>4.2</v>
      </c>
      <c r="W3359" s="54">
        <f>_xlfn.XLOOKUP(M3359,Market!A:A,Market!F:F,0)</f>
        <v>0.06</v>
      </c>
      <c r="X3359" s="55">
        <f t="shared" si="418"/>
        <v>0.41340000000000005</v>
      </c>
      <c r="Y3359" s="55">
        <f t="shared" si="419"/>
        <v>9.5800000000000018</v>
      </c>
      <c r="Z3359" s="54">
        <f t="shared" si="420"/>
        <v>0.69521044992743108</v>
      </c>
      <c r="AA3359" s="49" t="str">
        <f t="shared" ca="1" si="421"/>
        <v>N</v>
      </c>
      <c r="AB3359" s="49">
        <f t="shared" ca="1" si="422"/>
        <v>5</v>
      </c>
      <c r="AC3359" s="49" t="str">
        <f t="shared" ca="1" si="423"/>
        <v>N</v>
      </c>
    </row>
    <row r="3360" spans="1:29" x14ac:dyDescent="0.25">
      <c r="A3360">
        <v>1657</v>
      </c>
      <c r="B3360" s="9">
        <v>43585</v>
      </c>
      <c r="C3360" s="50" t="str">
        <f t="shared" si="416"/>
        <v>N</v>
      </c>
      <c r="D3360" s="52">
        <f>_xlfn.XLOOKUP(B3360,Cal_Date!B:B,Cal_Date!A:A,0)</f>
        <v>5</v>
      </c>
      <c r="E3360">
        <v>2019</v>
      </c>
      <c r="F3360" t="s">
        <v>122</v>
      </c>
      <c r="G3360" t="s">
        <v>129</v>
      </c>
      <c r="H3360" t="s">
        <v>14</v>
      </c>
      <c r="I3360" t="s">
        <v>18</v>
      </c>
      <c r="J3360" t="s">
        <v>15</v>
      </c>
      <c r="K3360" t="s">
        <v>43</v>
      </c>
      <c r="L3360">
        <v>1</v>
      </c>
      <c r="M3360">
        <v>1009</v>
      </c>
      <c r="O3360" t="s">
        <v>28</v>
      </c>
      <c r="R3360" t="s">
        <v>44</v>
      </c>
      <c r="S3360" s="49" t="str">
        <f t="shared" si="417"/>
        <v>Card</v>
      </c>
      <c r="T3360" s="3">
        <v>0.03</v>
      </c>
      <c r="U3360" s="2">
        <v>7.0785</v>
      </c>
      <c r="V3360" s="2">
        <v>2.1</v>
      </c>
      <c r="W3360" s="54">
        <f>_xlfn.XLOOKUP(M3360,Market!A:A,Market!F:F,0)</f>
        <v>8.8999999999999996E-2</v>
      </c>
      <c r="X3360" s="55">
        <f t="shared" si="418"/>
        <v>0.21235499999999999</v>
      </c>
      <c r="Y3360" s="55">
        <f t="shared" si="419"/>
        <v>4.9785000000000004</v>
      </c>
      <c r="Z3360" s="54">
        <f t="shared" si="420"/>
        <v>0.70332697605424888</v>
      </c>
      <c r="AA3360" s="49" t="str">
        <f t="shared" ca="1" si="421"/>
        <v>N</v>
      </c>
      <c r="AB3360" s="49">
        <f t="shared" ca="1" si="422"/>
        <v>5</v>
      </c>
      <c r="AC3360" s="49" t="str">
        <f t="shared" ca="1" si="423"/>
        <v>N</v>
      </c>
    </row>
    <row r="3361" spans="1:29" x14ac:dyDescent="0.25">
      <c r="A3361">
        <v>1658</v>
      </c>
      <c r="B3361" s="9">
        <v>43585</v>
      </c>
      <c r="C3361" s="50" t="str">
        <f t="shared" si="416"/>
        <v>N</v>
      </c>
      <c r="D3361" s="52">
        <f>_xlfn.XLOOKUP(B3361,Cal_Date!B:B,Cal_Date!A:A,0)</f>
        <v>5</v>
      </c>
      <c r="E3361">
        <v>2019</v>
      </c>
      <c r="F3361" t="s">
        <v>122</v>
      </c>
      <c r="G3361" t="s">
        <v>129</v>
      </c>
      <c r="H3361" t="s">
        <v>11</v>
      </c>
      <c r="I3361" t="s">
        <v>13</v>
      </c>
      <c r="J3361" t="s">
        <v>15</v>
      </c>
      <c r="K3361" t="s">
        <v>42</v>
      </c>
      <c r="L3361">
        <v>1</v>
      </c>
      <c r="M3361">
        <v>1010</v>
      </c>
      <c r="O3361" t="s">
        <v>25</v>
      </c>
      <c r="R3361" t="s">
        <v>44</v>
      </c>
      <c r="S3361" s="49" t="str">
        <f t="shared" si="417"/>
        <v>Card</v>
      </c>
      <c r="T3361" s="3">
        <v>0.03</v>
      </c>
      <c r="U3361" s="2">
        <v>2.7</v>
      </c>
      <c r="V3361" s="2">
        <v>1.42</v>
      </c>
      <c r="W3361" s="54">
        <f>_xlfn.XLOOKUP(M3361,Market!A:A,Market!F:F,0)</f>
        <v>0.08</v>
      </c>
      <c r="X3361" s="55">
        <f t="shared" si="418"/>
        <v>8.1000000000000003E-2</v>
      </c>
      <c r="Y3361" s="55">
        <f t="shared" si="419"/>
        <v>1.2800000000000002</v>
      </c>
      <c r="Z3361" s="54">
        <f t="shared" si="420"/>
        <v>0.47407407407407415</v>
      </c>
      <c r="AA3361" s="49" t="str">
        <f t="shared" ca="1" si="421"/>
        <v>N</v>
      </c>
      <c r="AB3361" s="49">
        <f t="shared" ca="1" si="422"/>
        <v>5</v>
      </c>
      <c r="AC3361" s="49" t="str">
        <f t="shared" ca="1" si="423"/>
        <v>N</v>
      </c>
    </row>
    <row r="3362" spans="1:29" x14ac:dyDescent="0.25">
      <c r="A3362">
        <v>1659</v>
      </c>
      <c r="B3362" s="9">
        <v>43585</v>
      </c>
      <c r="C3362" s="50" t="str">
        <f t="shared" si="416"/>
        <v>N</v>
      </c>
      <c r="D3362" s="52">
        <f>_xlfn.XLOOKUP(B3362,Cal_Date!B:B,Cal_Date!A:A,0)</f>
        <v>5</v>
      </c>
      <c r="E3362">
        <v>2019</v>
      </c>
      <c r="F3362" t="s">
        <v>122</v>
      </c>
      <c r="G3362" t="s">
        <v>129</v>
      </c>
      <c r="H3362" t="s">
        <v>14</v>
      </c>
      <c r="I3362" t="s">
        <v>13</v>
      </c>
      <c r="J3362" t="s">
        <v>15</v>
      </c>
      <c r="K3362" t="s">
        <v>43</v>
      </c>
      <c r="L3362">
        <v>1</v>
      </c>
      <c r="M3362">
        <v>1011</v>
      </c>
      <c r="O3362" t="s">
        <v>25</v>
      </c>
      <c r="R3362" t="s">
        <v>44</v>
      </c>
      <c r="S3362" s="49" t="str">
        <f t="shared" si="417"/>
        <v>Card</v>
      </c>
      <c r="T3362" s="3">
        <v>0.03</v>
      </c>
      <c r="U3362" s="2">
        <v>6.8900000000000006</v>
      </c>
      <c r="V3362" s="2">
        <v>2.12</v>
      </c>
      <c r="W3362" s="54">
        <f>_xlfn.XLOOKUP(M3362,Market!A:A,Market!F:F,0)</f>
        <v>0.06</v>
      </c>
      <c r="X3362" s="55">
        <f t="shared" si="418"/>
        <v>0.20670000000000002</v>
      </c>
      <c r="Y3362" s="55">
        <f t="shared" si="419"/>
        <v>4.7700000000000005</v>
      </c>
      <c r="Z3362" s="54">
        <f t="shared" si="420"/>
        <v>0.69230769230769229</v>
      </c>
      <c r="AA3362" s="49" t="str">
        <f t="shared" ca="1" si="421"/>
        <v>N</v>
      </c>
      <c r="AB3362" s="49">
        <f t="shared" ca="1" si="422"/>
        <v>5</v>
      </c>
      <c r="AC3362" s="49" t="str">
        <f t="shared" ca="1" si="423"/>
        <v>N</v>
      </c>
    </row>
    <row r="3363" spans="1:29" x14ac:dyDescent="0.25">
      <c r="A3363">
        <v>1660</v>
      </c>
      <c r="B3363" s="9">
        <v>43585</v>
      </c>
      <c r="C3363" s="50" t="str">
        <f t="shared" si="416"/>
        <v>N</v>
      </c>
      <c r="D3363" s="52">
        <f>_xlfn.XLOOKUP(B3363,Cal_Date!B:B,Cal_Date!A:A,0)</f>
        <v>5</v>
      </c>
      <c r="E3363">
        <v>2019</v>
      </c>
      <c r="F3363" t="s">
        <v>122</v>
      </c>
      <c r="G3363" t="s">
        <v>129</v>
      </c>
      <c r="H3363" t="s">
        <v>48</v>
      </c>
      <c r="I3363" t="s">
        <v>18</v>
      </c>
      <c r="J3363" t="s">
        <v>10</v>
      </c>
      <c r="K3363" t="s">
        <v>43</v>
      </c>
      <c r="L3363">
        <v>1</v>
      </c>
      <c r="M3363">
        <v>1011</v>
      </c>
      <c r="O3363" t="s">
        <v>25</v>
      </c>
      <c r="R3363" t="s">
        <v>44</v>
      </c>
      <c r="S3363" s="49" t="str">
        <f t="shared" si="417"/>
        <v>Card</v>
      </c>
      <c r="T3363" s="3">
        <v>0.03</v>
      </c>
      <c r="U3363" s="2">
        <v>7.42</v>
      </c>
      <c r="V3363" s="2">
        <v>1.46</v>
      </c>
      <c r="W3363" s="54">
        <f>_xlfn.XLOOKUP(M3363,Market!A:A,Market!F:F,0)</f>
        <v>0.06</v>
      </c>
      <c r="X3363" s="55">
        <f t="shared" si="418"/>
        <v>0.22259999999999999</v>
      </c>
      <c r="Y3363" s="55">
        <f t="shared" si="419"/>
        <v>5.96</v>
      </c>
      <c r="Z3363" s="54">
        <f t="shared" si="420"/>
        <v>0.80323450134770891</v>
      </c>
      <c r="AA3363" s="49" t="str">
        <f t="shared" ca="1" si="421"/>
        <v>N</v>
      </c>
      <c r="AB3363" s="49">
        <f t="shared" ca="1" si="422"/>
        <v>5</v>
      </c>
      <c r="AC3363" s="49" t="str">
        <f t="shared" ca="1" si="423"/>
        <v>N</v>
      </c>
    </row>
    <row r="3364" spans="1:29" x14ac:dyDescent="0.25">
      <c r="A3364">
        <v>1661</v>
      </c>
      <c r="B3364" s="9">
        <v>43585</v>
      </c>
      <c r="C3364" s="50" t="str">
        <f t="shared" si="416"/>
        <v>N</v>
      </c>
      <c r="D3364" s="52">
        <f>_xlfn.XLOOKUP(B3364,Cal_Date!B:B,Cal_Date!A:A,0)</f>
        <v>5</v>
      </c>
      <c r="E3364">
        <v>2019</v>
      </c>
      <c r="F3364" t="s">
        <v>122</v>
      </c>
      <c r="G3364" t="s">
        <v>129</v>
      </c>
      <c r="H3364" t="s">
        <v>48</v>
      </c>
      <c r="I3364" t="s">
        <v>18</v>
      </c>
      <c r="J3364" t="s">
        <v>10</v>
      </c>
      <c r="K3364" t="s">
        <v>43</v>
      </c>
      <c r="L3364">
        <v>1</v>
      </c>
      <c r="M3364">
        <v>1011</v>
      </c>
      <c r="O3364" t="s">
        <v>25</v>
      </c>
      <c r="R3364" t="s">
        <v>44</v>
      </c>
      <c r="S3364" s="49" t="str">
        <f t="shared" si="417"/>
        <v>Card</v>
      </c>
      <c r="T3364" s="3">
        <v>0.03</v>
      </c>
      <c r="U3364" s="2">
        <v>7.42</v>
      </c>
      <c r="V3364" s="2">
        <v>1.46</v>
      </c>
      <c r="W3364" s="54">
        <f>_xlfn.XLOOKUP(M3364,Market!A:A,Market!F:F,0)</f>
        <v>0.06</v>
      </c>
      <c r="X3364" s="55">
        <f t="shared" si="418"/>
        <v>0.22259999999999999</v>
      </c>
      <c r="Y3364" s="55">
        <f t="shared" si="419"/>
        <v>5.96</v>
      </c>
      <c r="Z3364" s="54">
        <f t="shared" si="420"/>
        <v>0.80323450134770891</v>
      </c>
      <c r="AA3364" s="49" t="str">
        <f t="shared" ca="1" si="421"/>
        <v>N</v>
      </c>
      <c r="AB3364" s="49">
        <f t="shared" ca="1" si="422"/>
        <v>5</v>
      </c>
      <c r="AC3364" s="49" t="str">
        <f t="shared" ca="1" si="423"/>
        <v>N</v>
      </c>
    </row>
    <row r="3365" spans="1:29" x14ac:dyDescent="0.25">
      <c r="A3365">
        <v>1662</v>
      </c>
      <c r="B3365" s="9">
        <v>43585</v>
      </c>
      <c r="C3365" s="50" t="str">
        <f t="shared" si="416"/>
        <v>N</v>
      </c>
      <c r="D3365" s="52">
        <f>_xlfn.XLOOKUP(B3365,Cal_Date!B:B,Cal_Date!A:A,0)</f>
        <v>5</v>
      </c>
      <c r="E3365">
        <v>2019</v>
      </c>
      <c r="F3365" t="s">
        <v>122</v>
      </c>
      <c r="G3365" t="s">
        <v>129</v>
      </c>
      <c r="H3365" t="s">
        <v>48</v>
      </c>
      <c r="I3365" t="s">
        <v>18</v>
      </c>
      <c r="J3365" t="s">
        <v>10</v>
      </c>
      <c r="K3365" t="s">
        <v>43</v>
      </c>
      <c r="L3365">
        <v>2</v>
      </c>
      <c r="M3365">
        <v>1001</v>
      </c>
      <c r="O3365" t="s">
        <v>25</v>
      </c>
      <c r="R3365" t="s">
        <v>44</v>
      </c>
      <c r="S3365" s="49" t="str">
        <f t="shared" si="417"/>
        <v>Card</v>
      </c>
      <c r="T3365" s="3">
        <v>0.03</v>
      </c>
      <c r="U3365" s="2">
        <v>14.84</v>
      </c>
      <c r="V3365" s="2">
        <v>2.92</v>
      </c>
      <c r="W3365" s="54">
        <f>_xlfn.XLOOKUP(M3365,Market!A:A,Market!F:F,0)</f>
        <v>0.06</v>
      </c>
      <c r="X3365" s="55">
        <f t="shared" si="418"/>
        <v>0.44519999999999998</v>
      </c>
      <c r="Y3365" s="55">
        <f t="shared" si="419"/>
        <v>11.92</v>
      </c>
      <c r="Z3365" s="54">
        <f t="shared" si="420"/>
        <v>0.80323450134770891</v>
      </c>
      <c r="AA3365" s="49" t="str">
        <f t="shared" ca="1" si="421"/>
        <v>N</v>
      </c>
      <c r="AB3365" s="49">
        <f t="shared" ca="1" si="422"/>
        <v>5</v>
      </c>
      <c r="AC3365" s="49" t="str">
        <f t="shared" ca="1" si="423"/>
        <v>N</v>
      </c>
    </row>
    <row r="3366" spans="1:29" x14ac:dyDescent="0.25">
      <c r="A3366">
        <v>1663</v>
      </c>
      <c r="B3366" s="9">
        <v>43585</v>
      </c>
      <c r="C3366" s="50" t="str">
        <f t="shared" si="416"/>
        <v>N</v>
      </c>
      <c r="D3366" s="52">
        <f>_xlfn.XLOOKUP(B3366,Cal_Date!B:B,Cal_Date!A:A,0)</f>
        <v>5</v>
      </c>
      <c r="E3366">
        <v>2019</v>
      </c>
      <c r="F3366" t="s">
        <v>122</v>
      </c>
      <c r="G3366" t="s">
        <v>129</v>
      </c>
      <c r="H3366" t="s">
        <v>14</v>
      </c>
      <c r="I3366" t="s">
        <v>18</v>
      </c>
      <c r="J3366" t="s">
        <v>15</v>
      </c>
      <c r="K3366" t="s">
        <v>43</v>
      </c>
      <c r="L3366">
        <v>2</v>
      </c>
      <c r="M3366">
        <v>1000</v>
      </c>
      <c r="O3366" t="s">
        <v>25</v>
      </c>
      <c r="R3366" t="s">
        <v>44</v>
      </c>
      <c r="S3366" s="49" t="str">
        <f t="shared" si="417"/>
        <v>Card</v>
      </c>
      <c r="T3366" s="3">
        <v>0.03</v>
      </c>
      <c r="U3366" s="2">
        <v>15.120000000000001</v>
      </c>
      <c r="V3366" s="2">
        <v>4.4400000000000004</v>
      </c>
      <c r="W3366" s="54">
        <f>_xlfn.XLOOKUP(M3366,Market!A:A,Market!F:F,0)</f>
        <v>0.08</v>
      </c>
      <c r="X3366" s="55">
        <f t="shared" si="418"/>
        <v>0.4536</v>
      </c>
      <c r="Y3366" s="55">
        <f t="shared" si="419"/>
        <v>10.68</v>
      </c>
      <c r="Z3366" s="54">
        <f t="shared" si="420"/>
        <v>0.70634920634920628</v>
      </c>
      <c r="AA3366" s="49" t="str">
        <f t="shared" ca="1" si="421"/>
        <v>N</v>
      </c>
      <c r="AB3366" s="49">
        <f t="shared" ca="1" si="422"/>
        <v>5</v>
      </c>
      <c r="AC3366" s="49" t="str">
        <f t="shared" ca="1" si="423"/>
        <v>N</v>
      </c>
    </row>
    <row r="3367" spans="1:29" x14ac:dyDescent="0.25">
      <c r="A3367">
        <v>1664</v>
      </c>
      <c r="B3367" s="9">
        <v>43585</v>
      </c>
      <c r="C3367" s="50" t="str">
        <f t="shared" si="416"/>
        <v>N</v>
      </c>
      <c r="D3367" s="52">
        <f>_xlfn.XLOOKUP(B3367,Cal_Date!B:B,Cal_Date!A:A,0)</f>
        <v>5</v>
      </c>
      <c r="E3367">
        <v>2019</v>
      </c>
      <c r="F3367" t="s">
        <v>122</v>
      </c>
      <c r="G3367" t="s">
        <v>129</v>
      </c>
      <c r="H3367" t="s">
        <v>14</v>
      </c>
      <c r="I3367" t="s">
        <v>13</v>
      </c>
      <c r="J3367" t="s">
        <v>15</v>
      </c>
      <c r="K3367" t="s">
        <v>43</v>
      </c>
      <c r="L3367">
        <v>1</v>
      </c>
      <c r="M3367">
        <v>1000</v>
      </c>
      <c r="O3367" t="s">
        <v>25</v>
      </c>
      <c r="R3367" t="s">
        <v>44</v>
      </c>
      <c r="S3367" s="49" t="str">
        <f t="shared" si="417"/>
        <v>Card</v>
      </c>
      <c r="T3367" s="3">
        <v>0.03</v>
      </c>
      <c r="U3367" s="2">
        <v>7.0200000000000005</v>
      </c>
      <c r="V3367" s="2">
        <v>2.12</v>
      </c>
      <c r="W3367" s="54">
        <f>_xlfn.XLOOKUP(M3367,Market!A:A,Market!F:F,0)</f>
        <v>0.08</v>
      </c>
      <c r="X3367" s="55">
        <f t="shared" si="418"/>
        <v>0.21060000000000001</v>
      </c>
      <c r="Y3367" s="55">
        <f t="shared" si="419"/>
        <v>4.9000000000000004</v>
      </c>
      <c r="Z3367" s="54">
        <f t="shared" si="420"/>
        <v>0.69800569800569801</v>
      </c>
      <c r="AA3367" s="49" t="str">
        <f t="shared" ca="1" si="421"/>
        <v>N</v>
      </c>
      <c r="AB3367" s="49">
        <f t="shared" ca="1" si="422"/>
        <v>5</v>
      </c>
      <c r="AC3367" s="49" t="str">
        <f t="shared" ca="1" si="423"/>
        <v>N</v>
      </c>
    </row>
    <row r="3368" spans="1:29" x14ac:dyDescent="0.25">
      <c r="A3368">
        <v>1665</v>
      </c>
      <c r="B3368" s="9">
        <v>43585</v>
      </c>
      <c r="C3368" s="50" t="str">
        <f t="shared" si="416"/>
        <v>N</v>
      </c>
      <c r="D3368" s="52">
        <f>_xlfn.XLOOKUP(B3368,Cal_Date!B:B,Cal_Date!A:A,0)</f>
        <v>5</v>
      </c>
      <c r="E3368">
        <v>2019</v>
      </c>
      <c r="F3368" t="s">
        <v>122</v>
      </c>
      <c r="G3368" t="s">
        <v>129</v>
      </c>
      <c r="H3368" t="s">
        <v>14</v>
      </c>
      <c r="I3368" t="s">
        <v>13</v>
      </c>
      <c r="J3368" t="s">
        <v>15</v>
      </c>
      <c r="K3368" t="s">
        <v>43</v>
      </c>
      <c r="L3368">
        <v>1</v>
      </c>
      <c r="M3368">
        <v>1002</v>
      </c>
      <c r="O3368" t="s">
        <v>28</v>
      </c>
      <c r="R3368" t="s">
        <v>44</v>
      </c>
      <c r="S3368" s="49" t="str">
        <f t="shared" si="417"/>
        <v>Card</v>
      </c>
      <c r="T3368" s="3">
        <v>0.03</v>
      </c>
      <c r="U3368" s="2">
        <v>6.8900000000000006</v>
      </c>
      <c r="V3368" s="2">
        <v>2.12</v>
      </c>
      <c r="W3368" s="54">
        <f>_xlfn.XLOOKUP(M3368,Market!A:A,Market!F:F,0)</f>
        <v>0.06</v>
      </c>
      <c r="X3368" s="55">
        <f t="shared" si="418"/>
        <v>0.20670000000000002</v>
      </c>
      <c r="Y3368" s="55">
        <f t="shared" si="419"/>
        <v>4.7700000000000005</v>
      </c>
      <c r="Z3368" s="54">
        <f t="shared" si="420"/>
        <v>0.69230769230769229</v>
      </c>
      <c r="AA3368" s="49" t="str">
        <f t="shared" ca="1" si="421"/>
        <v>N</v>
      </c>
      <c r="AB3368" s="49">
        <f t="shared" ca="1" si="422"/>
        <v>5</v>
      </c>
      <c r="AC3368" s="49" t="str">
        <f t="shared" ca="1" si="423"/>
        <v>N</v>
      </c>
    </row>
    <row r="3369" spans="1:29" x14ac:dyDescent="0.25">
      <c r="A3369">
        <v>1666</v>
      </c>
      <c r="B3369" s="9">
        <v>43585</v>
      </c>
      <c r="C3369" s="50" t="str">
        <f t="shared" si="416"/>
        <v>N</v>
      </c>
      <c r="D3369" s="52">
        <f>_xlfn.XLOOKUP(B3369,Cal_Date!B:B,Cal_Date!A:A,0)</f>
        <v>5</v>
      </c>
      <c r="E3369">
        <v>2019</v>
      </c>
      <c r="F3369" t="s">
        <v>122</v>
      </c>
      <c r="G3369" t="s">
        <v>129</v>
      </c>
      <c r="H3369" t="s">
        <v>11</v>
      </c>
      <c r="I3369" t="s">
        <v>11</v>
      </c>
      <c r="J3369" t="s">
        <v>15</v>
      </c>
      <c r="K3369" t="s">
        <v>42</v>
      </c>
      <c r="L3369">
        <v>1</v>
      </c>
      <c r="M3369">
        <v>1003</v>
      </c>
      <c r="O3369" t="s">
        <v>25</v>
      </c>
      <c r="R3369" t="s">
        <v>44</v>
      </c>
      <c r="S3369" s="49" t="str">
        <f t="shared" si="417"/>
        <v>Card</v>
      </c>
      <c r="T3369" s="3">
        <v>0.03</v>
      </c>
      <c r="U3369" s="2">
        <v>2.6500000000000004</v>
      </c>
      <c r="V3369" s="2">
        <v>0.87</v>
      </c>
      <c r="W3369" s="54">
        <f>_xlfn.XLOOKUP(M3369,Market!A:A,Market!F:F,0)</f>
        <v>0.06</v>
      </c>
      <c r="X3369" s="55">
        <f t="shared" si="418"/>
        <v>7.9500000000000001E-2</v>
      </c>
      <c r="Y3369" s="55">
        <f t="shared" si="419"/>
        <v>1.7800000000000002</v>
      </c>
      <c r="Z3369" s="54">
        <f t="shared" si="420"/>
        <v>0.67169811320754713</v>
      </c>
      <c r="AA3369" s="49" t="str">
        <f t="shared" ca="1" si="421"/>
        <v>N</v>
      </c>
      <c r="AB3369" s="49">
        <f t="shared" ca="1" si="422"/>
        <v>5</v>
      </c>
      <c r="AC3369" s="49" t="str">
        <f t="shared" ca="1" si="423"/>
        <v>N</v>
      </c>
    </row>
    <row r="3370" spans="1:29" x14ac:dyDescent="0.25">
      <c r="A3370">
        <v>1667</v>
      </c>
      <c r="B3370" s="9">
        <v>43585</v>
      </c>
      <c r="C3370" s="50" t="str">
        <f t="shared" si="416"/>
        <v>N</v>
      </c>
      <c r="D3370" s="52">
        <f>_xlfn.XLOOKUP(B3370,Cal_Date!B:B,Cal_Date!A:A,0)</f>
        <v>5</v>
      </c>
      <c r="E3370">
        <v>2019</v>
      </c>
      <c r="F3370" t="s">
        <v>122</v>
      </c>
      <c r="G3370" t="s">
        <v>129</v>
      </c>
      <c r="H3370" t="s">
        <v>48</v>
      </c>
      <c r="I3370" t="s">
        <v>18</v>
      </c>
      <c r="J3370" t="s">
        <v>10</v>
      </c>
      <c r="K3370" t="s">
        <v>43</v>
      </c>
      <c r="L3370">
        <v>2</v>
      </c>
      <c r="M3370">
        <v>1005</v>
      </c>
      <c r="O3370" t="s">
        <v>25</v>
      </c>
      <c r="R3370" t="s">
        <v>44</v>
      </c>
      <c r="S3370" s="49" t="str">
        <f t="shared" si="417"/>
        <v>Card</v>
      </c>
      <c r="T3370" s="3">
        <v>0.03</v>
      </c>
      <c r="U3370" s="2">
        <v>15.245999999999999</v>
      </c>
      <c r="V3370" s="2">
        <v>2.92</v>
      </c>
      <c r="W3370" s="54">
        <f>_xlfn.XLOOKUP(M3370,Market!A:A,Market!F:F,0)</f>
        <v>8.8999999999999996E-2</v>
      </c>
      <c r="X3370" s="55">
        <f t="shared" si="418"/>
        <v>0.45737999999999995</v>
      </c>
      <c r="Y3370" s="55">
        <f t="shared" si="419"/>
        <v>12.325999999999999</v>
      </c>
      <c r="Z3370" s="54">
        <f t="shared" si="420"/>
        <v>0.80847435392889933</v>
      </c>
      <c r="AA3370" s="49" t="str">
        <f t="shared" ca="1" si="421"/>
        <v>N</v>
      </c>
      <c r="AB3370" s="49">
        <f t="shared" ca="1" si="422"/>
        <v>5</v>
      </c>
      <c r="AC3370" s="49" t="str">
        <f t="shared" ca="1" si="423"/>
        <v>N</v>
      </c>
    </row>
    <row r="3371" spans="1:29" x14ac:dyDescent="0.25">
      <c r="A3371">
        <v>1668</v>
      </c>
      <c r="B3371" s="9">
        <v>43585</v>
      </c>
      <c r="C3371" s="50" t="str">
        <f t="shared" si="416"/>
        <v>N</v>
      </c>
      <c r="D3371" s="52">
        <f>_xlfn.XLOOKUP(B3371,Cal_Date!B:B,Cal_Date!A:A,0)</f>
        <v>5</v>
      </c>
      <c r="E3371">
        <v>2019</v>
      </c>
      <c r="F3371" t="s">
        <v>122</v>
      </c>
      <c r="G3371" t="s">
        <v>129</v>
      </c>
      <c r="H3371" t="s">
        <v>11</v>
      </c>
      <c r="I3371" t="s">
        <v>11</v>
      </c>
      <c r="J3371" t="s">
        <v>15</v>
      </c>
      <c r="K3371" t="s">
        <v>42</v>
      </c>
      <c r="L3371">
        <v>1</v>
      </c>
      <c r="M3371">
        <v>1005</v>
      </c>
      <c r="O3371" t="s">
        <v>25</v>
      </c>
      <c r="R3371" t="s">
        <v>44</v>
      </c>
      <c r="S3371" s="49" t="str">
        <f t="shared" si="417"/>
        <v>Card</v>
      </c>
      <c r="T3371" s="3">
        <v>0.03</v>
      </c>
      <c r="U3371" s="2">
        <v>2.7225000000000001</v>
      </c>
      <c r="V3371" s="2">
        <v>0.87</v>
      </c>
      <c r="W3371" s="54">
        <f>_xlfn.XLOOKUP(M3371,Market!A:A,Market!F:F,0)</f>
        <v>8.8999999999999996E-2</v>
      </c>
      <c r="X3371" s="55">
        <f t="shared" si="418"/>
        <v>8.1674999999999998E-2</v>
      </c>
      <c r="Y3371" s="55">
        <f t="shared" si="419"/>
        <v>1.8525</v>
      </c>
      <c r="Z3371" s="54">
        <f t="shared" si="420"/>
        <v>0.68044077134986225</v>
      </c>
      <c r="AA3371" s="49" t="str">
        <f t="shared" ca="1" si="421"/>
        <v>N</v>
      </c>
      <c r="AB3371" s="49">
        <f t="shared" ca="1" si="422"/>
        <v>5</v>
      </c>
      <c r="AC3371" s="49" t="str">
        <f t="shared" ca="1" si="423"/>
        <v>N</v>
      </c>
    </row>
    <row r="3372" spans="1:29" x14ac:dyDescent="0.25">
      <c r="A3372">
        <v>1669</v>
      </c>
      <c r="B3372" s="9">
        <v>43585</v>
      </c>
      <c r="C3372" s="50" t="str">
        <f t="shared" si="416"/>
        <v>N</v>
      </c>
      <c r="D3372" s="52">
        <f>_xlfn.XLOOKUP(B3372,Cal_Date!B:B,Cal_Date!A:A,0)</f>
        <v>5</v>
      </c>
      <c r="E3372">
        <v>2019</v>
      </c>
      <c r="F3372" t="s">
        <v>122</v>
      </c>
      <c r="G3372" t="s">
        <v>129</v>
      </c>
      <c r="H3372" t="s">
        <v>11</v>
      </c>
      <c r="I3372" t="s">
        <v>11</v>
      </c>
      <c r="J3372" t="s">
        <v>15</v>
      </c>
      <c r="K3372" t="s">
        <v>42</v>
      </c>
      <c r="L3372">
        <v>2</v>
      </c>
      <c r="M3372">
        <v>1006</v>
      </c>
      <c r="O3372" t="s">
        <v>28</v>
      </c>
      <c r="R3372" t="s">
        <v>46</v>
      </c>
      <c r="S3372" s="49" t="str">
        <f t="shared" si="417"/>
        <v>Card</v>
      </c>
      <c r="T3372" s="3">
        <v>0.04</v>
      </c>
      <c r="U3372" s="2">
        <v>5.4450000000000003</v>
      </c>
      <c r="V3372" s="2">
        <v>1.74</v>
      </c>
      <c r="W3372" s="54">
        <f>_xlfn.XLOOKUP(M3372,Market!A:A,Market!F:F,0)</f>
        <v>8.8999999999999996E-2</v>
      </c>
      <c r="X3372" s="55">
        <f t="shared" si="418"/>
        <v>0.21780000000000002</v>
      </c>
      <c r="Y3372" s="55">
        <f t="shared" si="419"/>
        <v>3.7050000000000001</v>
      </c>
      <c r="Z3372" s="54">
        <f t="shared" si="420"/>
        <v>0.68044077134986225</v>
      </c>
      <c r="AA3372" s="49" t="str">
        <f t="shared" ca="1" si="421"/>
        <v>N</v>
      </c>
      <c r="AB3372" s="49">
        <f t="shared" ca="1" si="422"/>
        <v>5</v>
      </c>
      <c r="AC3372" s="49" t="str">
        <f t="shared" ca="1" si="423"/>
        <v>N</v>
      </c>
    </row>
    <row r="3373" spans="1:29" x14ac:dyDescent="0.25">
      <c r="A3373">
        <v>1670</v>
      </c>
      <c r="B3373" s="9">
        <v>43585</v>
      </c>
      <c r="C3373" s="50" t="str">
        <f t="shared" si="416"/>
        <v>N</v>
      </c>
      <c r="D3373" s="52">
        <f>_xlfn.XLOOKUP(B3373,Cal_Date!B:B,Cal_Date!A:A,0)</f>
        <v>5</v>
      </c>
      <c r="E3373">
        <v>2019</v>
      </c>
      <c r="F3373" t="s">
        <v>122</v>
      </c>
      <c r="G3373" t="s">
        <v>129</v>
      </c>
      <c r="H3373" t="s">
        <v>48</v>
      </c>
      <c r="I3373" t="s">
        <v>18</v>
      </c>
      <c r="J3373" t="s">
        <v>10</v>
      </c>
      <c r="K3373" t="s">
        <v>43</v>
      </c>
      <c r="L3373">
        <v>1</v>
      </c>
      <c r="M3373">
        <v>1007</v>
      </c>
      <c r="O3373" t="s">
        <v>28</v>
      </c>
      <c r="R3373" t="s">
        <v>44</v>
      </c>
      <c r="S3373" s="49" t="str">
        <f t="shared" si="417"/>
        <v>Card</v>
      </c>
      <c r="T3373" s="3">
        <v>0.03</v>
      </c>
      <c r="U3373" s="2">
        <v>7.6229999999999993</v>
      </c>
      <c r="V3373" s="2">
        <v>1.46</v>
      </c>
      <c r="W3373" s="54">
        <f>_xlfn.XLOOKUP(M3373,Market!A:A,Market!F:F,0)</f>
        <v>8.8999999999999996E-2</v>
      </c>
      <c r="X3373" s="55">
        <f t="shared" si="418"/>
        <v>0.22868999999999998</v>
      </c>
      <c r="Y3373" s="55">
        <f t="shared" si="419"/>
        <v>6.1629999999999994</v>
      </c>
      <c r="Z3373" s="54">
        <f t="shared" si="420"/>
        <v>0.80847435392889933</v>
      </c>
      <c r="AA3373" s="49" t="str">
        <f t="shared" ca="1" si="421"/>
        <v>N</v>
      </c>
      <c r="AB3373" s="49">
        <f t="shared" ca="1" si="422"/>
        <v>5</v>
      </c>
      <c r="AC3373" s="49" t="str">
        <f t="shared" ca="1" si="423"/>
        <v>N</v>
      </c>
    </row>
    <row r="3374" spans="1:29" x14ac:dyDescent="0.25">
      <c r="A3374">
        <v>1671</v>
      </c>
      <c r="B3374" s="9">
        <v>43585</v>
      </c>
      <c r="C3374" s="50" t="str">
        <f t="shared" si="416"/>
        <v>N</v>
      </c>
      <c r="D3374" s="52">
        <f>_xlfn.XLOOKUP(B3374,Cal_Date!B:B,Cal_Date!A:A,0)</f>
        <v>5</v>
      </c>
      <c r="E3374">
        <v>2019</v>
      </c>
      <c r="F3374" t="s">
        <v>122</v>
      </c>
      <c r="G3374" t="s">
        <v>129</v>
      </c>
      <c r="H3374" t="s">
        <v>11</v>
      </c>
      <c r="I3374" t="s">
        <v>13</v>
      </c>
      <c r="J3374" t="s">
        <v>15</v>
      </c>
      <c r="K3374" t="s">
        <v>42</v>
      </c>
      <c r="L3374">
        <v>2</v>
      </c>
      <c r="M3374">
        <v>1008</v>
      </c>
      <c r="O3374" t="s">
        <v>28</v>
      </c>
      <c r="R3374" t="s">
        <v>46</v>
      </c>
      <c r="S3374" s="49" t="str">
        <f t="shared" si="417"/>
        <v>Card</v>
      </c>
      <c r="T3374" s="3">
        <v>0.04</v>
      </c>
      <c r="U3374" s="2">
        <v>5.4450000000000003</v>
      </c>
      <c r="V3374" s="2">
        <v>2.84</v>
      </c>
      <c r="W3374" s="54">
        <f>_xlfn.XLOOKUP(M3374,Market!A:A,Market!F:F,0)</f>
        <v>8.8999999999999996E-2</v>
      </c>
      <c r="X3374" s="55">
        <f t="shared" si="418"/>
        <v>0.21780000000000002</v>
      </c>
      <c r="Y3374" s="55">
        <f t="shared" si="419"/>
        <v>2.6050000000000004</v>
      </c>
      <c r="Z3374" s="54">
        <f t="shared" si="420"/>
        <v>0.47842056932966032</v>
      </c>
      <c r="AA3374" s="49" t="str">
        <f t="shared" ca="1" si="421"/>
        <v>N</v>
      </c>
      <c r="AB3374" s="49">
        <f t="shared" ca="1" si="422"/>
        <v>5</v>
      </c>
      <c r="AC3374" s="49" t="str">
        <f t="shared" ca="1" si="423"/>
        <v>N</v>
      </c>
    </row>
    <row r="3375" spans="1:29" x14ac:dyDescent="0.25">
      <c r="A3375">
        <v>1672</v>
      </c>
      <c r="B3375" s="9">
        <v>43585</v>
      </c>
      <c r="C3375" s="50" t="str">
        <f t="shared" si="416"/>
        <v>N</v>
      </c>
      <c r="D3375" s="52">
        <f>_xlfn.XLOOKUP(B3375,Cal_Date!B:B,Cal_Date!A:A,0)</f>
        <v>5</v>
      </c>
      <c r="E3375">
        <v>2019</v>
      </c>
      <c r="F3375" t="s">
        <v>122</v>
      </c>
      <c r="G3375" t="s">
        <v>129</v>
      </c>
      <c r="H3375" t="s">
        <v>14</v>
      </c>
      <c r="I3375" t="s">
        <v>18</v>
      </c>
      <c r="J3375" t="s">
        <v>15</v>
      </c>
      <c r="K3375" t="s">
        <v>43</v>
      </c>
      <c r="L3375">
        <v>1</v>
      </c>
      <c r="M3375">
        <v>1009</v>
      </c>
      <c r="O3375" t="s">
        <v>28</v>
      </c>
      <c r="R3375" t="s">
        <v>44</v>
      </c>
      <c r="S3375" s="49" t="str">
        <f t="shared" si="417"/>
        <v>Card</v>
      </c>
      <c r="T3375" s="3">
        <v>0.03</v>
      </c>
      <c r="U3375" s="2">
        <v>7.6229999999999993</v>
      </c>
      <c r="V3375" s="2">
        <v>2.2200000000000002</v>
      </c>
      <c r="W3375" s="54">
        <f>_xlfn.XLOOKUP(M3375,Market!A:A,Market!F:F,0)</f>
        <v>8.8999999999999996E-2</v>
      </c>
      <c r="X3375" s="55">
        <f t="shared" si="418"/>
        <v>0.22868999999999998</v>
      </c>
      <c r="Y3375" s="55">
        <f t="shared" si="419"/>
        <v>5.4029999999999987</v>
      </c>
      <c r="Z3375" s="54">
        <f t="shared" si="420"/>
        <v>0.7087760724124359</v>
      </c>
      <c r="AA3375" s="49" t="str">
        <f t="shared" ca="1" si="421"/>
        <v>N</v>
      </c>
      <c r="AB3375" s="49">
        <f t="shared" ca="1" si="422"/>
        <v>5</v>
      </c>
      <c r="AC3375" s="49" t="str">
        <f t="shared" ca="1" si="423"/>
        <v>N</v>
      </c>
    </row>
    <row r="3376" spans="1:29" x14ac:dyDescent="0.25">
      <c r="A3376">
        <v>1673</v>
      </c>
      <c r="B3376" s="9">
        <v>43585</v>
      </c>
      <c r="C3376" s="50" t="str">
        <f t="shared" si="416"/>
        <v>N</v>
      </c>
      <c r="D3376" s="52">
        <f>_xlfn.XLOOKUP(B3376,Cal_Date!B:B,Cal_Date!A:A,0)</f>
        <v>5</v>
      </c>
      <c r="E3376">
        <v>2019</v>
      </c>
      <c r="F3376" t="s">
        <v>122</v>
      </c>
      <c r="G3376" t="s">
        <v>129</v>
      </c>
      <c r="H3376" t="s">
        <v>14</v>
      </c>
      <c r="I3376" t="s">
        <v>18</v>
      </c>
      <c r="J3376" t="s">
        <v>15</v>
      </c>
      <c r="K3376" t="s">
        <v>43</v>
      </c>
      <c r="L3376">
        <v>1</v>
      </c>
      <c r="M3376">
        <v>1006</v>
      </c>
      <c r="O3376" t="s">
        <v>28</v>
      </c>
      <c r="R3376" t="s">
        <v>44</v>
      </c>
      <c r="S3376" s="49" t="str">
        <f t="shared" si="417"/>
        <v>Card</v>
      </c>
      <c r="T3376" s="3">
        <v>0.03</v>
      </c>
      <c r="U3376" s="2">
        <v>7.0785</v>
      </c>
      <c r="V3376" s="2">
        <v>2.1</v>
      </c>
      <c r="W3376" s="54">
        <f>_xlfn.XLOOKUP(M3376,Market!A:A,Market!F:F,0)</f>
        <v>8.8999999999999996E-2</v>
      </c>
      <c r="X3376" s="55">
        <f t="shared" si="418"/>
        <v>0.21235499999999999</v>
      </c>
      <c r="Y3376" s="55">
        <f t="shared" si="419"/>
        <v>4.9785000000000004</v>
      </c>
      <c r="Z3376" s="54">
        <f t="shared" si="420"/>
        <v>0.70332697605424888</v>
      </c>
      <c r="AA3376" s="49" t="str">
        <f t="shared" ca="1" si="421"/>
        <v>N</v>
      </c>
      <c r="AB3376" s="49">
        <f t="shared" ca="1" si="422"/>
        <v>5</v>
      </c>
      <c r="AC3376" s="49" t="str">
        <f t="shared" ca="1" si="423"/>
        <v>N</v>
      </c>
    </row>
    <row r="3377" spans="1:29" x14ac:dyDescent="0.25">
      <c r="A3377">
        <v>1674</v>
      </c>
      <c r="B3377" s="9">
        <v>43585</v>
      </c>
      <c r="C3377" s="50" t="str">
        <f t="shared" si="416"/>
        <v>N</v>
      </c>
      <c r="D3377" s="52">
        <f>_xlfn.XLOOKUP(B3377,Cal_Date!B:B,Cal_Date!A:A,0)</f>
        <v>5</v>
      </c>
      <c r="E3377">
        <v>2019</v>
      </c>
      <c r="F3377" t="s">
        <v>122</v>
      </c>
      <c r="G3377" t="s">
        <v>129</v>
      </c>
      <c r="H3377" t="s">
        <v>11</v>
      </c>
      <c r="I3377" t="s">
        <v>11</v>
      </c>
      <c r="J3377" t="s">
        <v>15</v>
      </c>
      <c r="K3377" t="s">
        <v>42</v>
      </c>
      <c r="L3377">
        <v>1</v>
      </c>
      <c r="M3377">
        <v>1007</v>
      </c>
      <c r="O3377" t="s">
        <v>28</v>
      </c>
      <c r="R3377" t="s">
        <v>44</v>
      </c>
      <c r="S3377" s="49" t="str">
        <f t="shared" si="417"/>
        <v>Card</v>
      </c>
      <c r="T3377" s="3">
        <v>0.03</v>
      </c>
      <c r="U3377" s="2">
        <v>2.7225000000000001</v>
      </c>
      <c r="V3377" s="2">
        <v>0.87</v>
      </c>
      <c r="W3377" s="54">
        <f>_xlfn.XLOOKUP(M3377,Market!A:A,Market!F:F,0)</f>
        <v>8.8999999999999996E-2</v>
      </c>
      <c r="X3377" s="55">
        <f t="shared" si="418"/>
        <v>8.1674999999999998E-2</v>
      </c>
      <c r="Y3377" s="55">
        <f t="shared" si="419"/>
        <v>1.8525</v>
      </c>
      <c r="Z3377" s="54">
        <f t="shared" si="420"/>
        <v>0.68044077134986225</v>
      </c>
      <c r="AA3377" s="49" t="str">
        <f t="shared" ca="1" si="421"/>
        <v>N</v>
      </c>
      <c r="AB3377" s="49">
        <f t="shared" ca="1" si="422"/>
        <v>5</v>
      </c>
      <c r="AC3377" s="49" t="str">
        <f t="shared" ca="1" si="423"/>
        <v>N</v>
      </c>
    </row>
    <row r="3378" spans="1:29" x14ac:dyDescent="0.25">
      <c r="A3378">
        <v>1675</v>
      </c>
      <c r="B3378" s="9">
        <v>43585</v>
      </c>
      <c r="C3378" s="50" t="str">
        <f t="shared" si="416"/>
        <v>N</v>
      </c>
      <c r="D3378" s="52">
        <f>_xlfn.XLOOKUP(B3378,Cal_Date!B:B,Cal_Date!A:A,0)</f>
        <v>5</v>
      </c>
      <c r="E3378">
        <v>2019</v>
      </c>
      <c r="F3378" t="s">
        <v>122</v>
      </c>
      <c r="G3378" t="s">
        <v>129</v>
      </c>
      <c r="H3378" t="s">
        <v>11</v>
      </c>
      <c r="I3378" t="s">
        <v>11</v>
      </c>
      <c r="J3378" t="s">
        <v>15</v>
      </c>
      <c r="K3378" t="s">
        <v>42</v>
      </c>
      <c r="L3378">
        <v>1</v>
      </c>
      <c r="M3378">
        <v>1007</v>
      </c>
      <c r="O3378" t="s">
        <v>28</v>
      </c>
      <c r="R3378" t="s">
        <v>44</v>
      </c>
      <c r="S3378" s="49" t="str">
        <f t="shared" si="417"/>
        <v>Card</v>
      </c>
      <c r="T3378" s="3">
        <v>0.03</v>
      </c>
      <c r="U3378" s="2">
        <v>2.7225000000000001</v>
      </c>
      <c r="V3378" s="2">
        <v>0.87</v>
      </c>
      <c r="W3378" s="54">
        <f>_xlfn.XLOOKUP(M3378,Market!A:A,Market!F:F,0)</f>
        <v>8.8999999999999996E-2</v>
      </c>
      <c r="X3378" s="55">
        <f t="shared" si="418"/>
        <v>8.1674999999999998E-2</v>
      </c>
      <c r="Y3378" s="55">
        <f t="shared" si="419"/>
        <v>1.8525</v>
      </c>
      <c r="Z3378" s="54">
        <f t="shared" si="420"/>
        <v>0.68044077134986225</v>
      </c>
      <c r="AA3378" s="49" t="str">
        <f t="shared" ca="1" si="421"/>
        <v>N</v>
      </c>
      <c r="AB3378" s="49">
        <f t="shared" ca="1" si="422"/>
        <v>5</v>
      </c>
      <c r="AC3378" s="49" t="str">
        <f t="shared" ca="1" si="423"/>
        <v>N</v>
      </c>
    </row>
    <row r="3379" spans="1:29" x14ac:dyDescent="0.25">
      <c r="A3379">
        <v>1676</v>
      </c>
      <c r="B3379" s="9">
        <v>43585</v>
      </c>
      <c r="C3379" s="50" t="str">
        <f t="shared" si="416"/>
        <v>N</v>
      </c>
      <c r="D3379" s="52">
        <f>_xlfn.XLOOKUP(B3379,Cal_Date!B:B,Cal_Date!A:A,0)</f>
        <v>5</v>
      </c>
      <c r="E3379">
        <v>2019</v>
      </c>
      <c r="F3379" t="s">
        <v>122</v>
      </c>
      <c r="G3379" t="s">
        <v>129</v>
      </c>
      <c r="H3379" t="s">
        <v>11</v>
      </c>
      <c r="I3379" t="s">
        <v>11</v>
      </c>
      <c r="J3379" t="s">
        <v>15</v>
      </c>
      <c r="K3379" t="s">
        <v>42</v>
      </c>
      <c r="L3379">
        <v>2</v>
      </c>
      <c r="M3379">
        <v>1007</v>
      </c>
      <c r="O3379" t="s">
        <v>28</v>
      </c>
      <c r="R3379" t="s">
        <v>44</v>
      </c>
      <c r="S3379" s="49" t="str">
        <f t="shared" si="417"/>
        <v>Card</v>
      </c>
      <c r="T3379" s="3">
        <v>0.03</v>
      </c>
      <c r="U3379" s="2">
        <v>5.4450000000000003</v>
      </c>
      <c r="V3379" s="2">
        <v>1.74</v>
      </c>
      <c r="W3379" s="54">
        <f>_xlfn.XLOOKUP(M3379,Market!A:A,Market!F:F,0)</f>
        <v>8.8999999999999996E-2</v>
      </c>
      <c r="X3379" s="55">
        <f t="shared" si="418"/>
        <v>0.16335</v>
      </c>
      <c r="Y3379" s="55">
        <f t="shared" si="419"/>
        <v>3.7050000000000001</v>
      </c>
      <c r="Z3379" s="54">
        <f t="shared" si="420"/>
        <v>0.68044077134986225</v>
      </c>
      <c r="AA3379" s="49" t="str">
        <f t="shared" ca="1" si="421"/>
        <v>N</v>
      </c>
      <c r="AB3379" s="49">
        <f t="shared" ca="1" si="422"/>
        <v>5</v>
      </c>
      <c r="AC3379" s="49" t="str">
        <f t="shared" ca="1" si="423"/>
        <v>N</v>
      </c>
    </row>
    <row r="3380" spans="1:29" x14ac:dyDescent="0.25">
      <c r="A3380">
        <v>1677</v>
      </c>
      <c r="B3380" s="9">
        <v>43585</v>
      </c>
      <c r="C3380" s="50" t="str">
        <f t="shared" si="416"/>
        <v>N</v>
      </c>
      <c r="D3380" s="52">
        <f>_xlfn.XLOOKUP(B3380,Cal_Date!B:B,Cal_Date!A:A,0)</f>
        <v>5</v>
      </c>
      <c r="E3380">
        <v>2019</v>
      </c>
      <c r="F3380" t="s">
        <v>122</v>
      </c>
      <c r="G3380" t="s">
        <v>129</v>
      </c>
      <c r="H3380" t="s">
        <v>11</v>
      </c>
      <c r="I3380" t="s">
        <v>11</v>
      </c>
      <c r="J3380" t="s">
        <v>15</v>
      </c>
      <c r="K3380" t="s">
        <v>42</v>
      </c>
      <c r="L3380">
        <v>1</v>
      </c>
      <c r="M3380">
        <v>1005</v>
      </c>
      <c r="O3380" t="s">
        <v>25</v>
      </c>
      <c r="R3380" t="s">
        <v>44</v>
      </c>
      <c r="S3380" s="49" t="str">
        <f t="shared" si="417"/>
        <v>Card</v>
      </c>
      <c r="T3380" s="3">
        <v>0.03</v>
      </c>
      <c r="U3380" s="2">
        <v>3.2669999999999999</v>
      </c>
      <c r="V3380" s="2">
        <v>0.99</v>
      </c>
      <c r="W3380" s="54">
        <f>_xlfn.XLOOKUP(M3380,Market!A:A,Market!F:F,0)</f>
        <v>8.8999999999999996E-2</v>
      </c>
      <c r="X3380" s="55">
        <f t="shared" si="418"/>
        <v>9.801E-2</v>
      </c>
      <c r="Y3380" s="55">
        <f t="shared" si="419"/>
        <v>2.2770000000000001</v>
      </c>
      <c r="Z3380" s="54">
        <f t="shared" si="420"/>
        <v>0.69696969696969702</v>
      </c>
      <c r="AA3380" s="49" t="str">
        <f t="shared" ca="1" si="421"/>
        <v>N</v>
      </c>
      <c r="AB3380" s="49">
        <f t="shared" ca="1" si="422"/>
        <v>5</v>
      </c>
      <c r="AC3380" s="49" t="str">
        <f t="shared" ca="1" si="423"/>
        <v>N</v>
      </c>
    </row>
    <row r="3381" spans="1:29" x14ac:dyDescent="0.25">
      <c r="A3381">
        <v>1678</v>
      </c>
      <c r="B3381" s="9">
        <v>43585</v>
      </c>
      <c r="C3381" s="50" t="str">
        <f t="shared" si="416"/>
        <v>N</v>
      </c>
      <c r="D3381" s="52">
        <f>_xlfn.XLOOKUP(B3381,Cal_Date!B:B,Cal_Date!A:A,0)</f>
        <v>5</v>
      </c>
      <c r="E3381">
        <v>2019</v>
      </c>
      <c r="F3381" t="s">
        <v>122</v>
      </c>
      <c r="G3381" t="s">
        <v>129</v>
      </c>
      <c r="H3381" t="s">
        <v>11</v>
      </c>
      <c r="I3381" t="s">
        <v>13</v>
      </c>
      <c r="J3381" t="s">
        <v>15</v>
      </c>
      <c r="K3381" t="s">
        <v>42</v>
      </c>
      <c r="L3381">
        <v>1</v>
      </c>
      <c r="M3381">
        <v>1005</v>
      </c>
      <c r="O3381" t="s">
        <v>25</v>
      </c>
      <c r="R3381" t="s">
        <v>44</v>
      </c>
      <c r="S3381" s="49" t="str">
        <f t="shared" si="417"/>
        <v>Card</v>
      </c>
      <c r="T3381" s="3">
        <v>0.03</v>
      </c>
      <c r="U3381" s="2">
        <v>3.2669999999999999</v>
      </c>
      <c r="V3381" s="2">
        <v>1.42</v>
      </c>
      <c r="W3381" s="54">
        <f>_xlfn.XLOOKUP(M3381,Market!A:A,Market!F:F,0)</f>
        <v>8.8999999999999996E-2</v>
      </c>
      <c r="X3381" s="55">
        <f t="shared" si="418"/>
        <v>9.801E-2</v>
      </c>
      <c r="Y3381" s="55">
        <f t="shared" si="419"/>
        <v>1.847</v>
      </c>
      <c r="Z3381" s="54">
        <f t="shared" si="420"/>
        <v>0.56535047444138353</v>
      </c>
      <c r="AA3381" s="49" t="str">
        <f t="shared" ca="1" si="421"/>
        <v>N</v>
      </c>
      <c r="AB3381" s="49">
        <f t="shared" ca="1" si="422"/>
        <v>5</v>
      </c>
      <c r="AC3381" s="49" t="str">
        <f t="shared" ca="1" si="423"/>
        <v>N</v>
      </c>
    </row>
    <row r="3382" spans="1:29" x14ac:dyDescent="0.25">
      <c r="A3382">
        <v>1679</v>
      </c>
      <c r="B3382" s="9">
        <v>43585</v>
      </c>
      <c r="C3382" s="50" t="str">
        <f t="shared" si="416"/>
        <v>N</v>
      </c>
      <c r="D3382" s="52">
        <f>_xlfn.XLOOKUP(B3382,Cal_Date!B:B,Cal_Date!A:A,0)</f>
        <v>5</v>
      </c>
      <c r="E3382">
        <v>2019</v>
      </c>
      <c r="F3382" t="s">
        <v>122</v>
      </c>
      <c r="G3382" t="s">
        <v>129</v>
      </c>
      <c r="H3382" t="s">
        <v>14</v>
      </c>
      <c r="I3382" t="s">
        <v>18</v>
      </c>
      <c r="J3382" t="s">
        <v>15</v>
      </c>
      <c r="K3382" t="s">
        <v>43</v>
      </c>
      <c r="L3382">
        <v>1</v>
      </c>
      <c r="M3382">
        <v>1002</v>
      </c>
      <c r="O3382" t="s">
        <v>28</v>
      </c>
      <c r="R3382" t="s">
        <v>44</v>
      </c>
      <c r="S3382" s="49" t="str">
        <f t="shared" si="417"/>
        <v>Card</v>
      </c>
      <c r="T3382" s="3">
        <v>0.03</v>
      </c>
      <c r="U3382" s="2">
        <v>7.42</v>
      </c>
      <c r="V3382" s="2">
        <v>2.1</v>
      </c>
      <c r="W3382" s="54">
        <f>_xlfn.XLOOKUP(M3382,Market!A:A,Market!F:F,0)</f>
        <v>0.06</v>
      </c>
      <c r="X3382" s="55">
        <f t="shared" si="418"/>
        <v>0.22259999999999999</v>
      </c>
      <c r="Y3382" s="55">
        <f t="shared" si="419"/>
        <v>5.32</v>
      </c>
      <c r="Z3382" s="54">
        <f t="shared" si="420"/>
        <v>0.71698113207547176</v>
      </c>
      <c r="AA3382" s="49" t="str">
        <f t="shared" ca="1" si="421"/>
        <v>N</v>
      </c>
      <c r="AB3382" s="49">
        <f t="shared" ca="1" si="422"/>
        <v>5</v>
      </c>
      <c r="AC3382" s="49" t="str">
        <f t="shared" ca="1" si="423"/>
        <v>N</v>
      </c>
    </row>
    <row r="3383" spans="1:29" x14ac:dyDescent="0.25">
      <c r="A3383">
        <v>1680</v>
      </c>
      <c r="B3383" s="9">
        <v>43585</v>
      </c>
      <c r="C3383" s="50" t="str">
        <f t="shared" si="416"/>
        <v>N</v>
      </c>
      <c r="D3383" s="52">
        <f>_xlfn.XLOOKUP(B3383,Cal_Date!B:B,Cal_Date!A:A,0)</f>
        <v>5</v>
      </c>
      <c r="E3383">
        <v>2019</v>
      </c>
      <c r="F3383" t="s">
        <v>122</v>
      </c>
      <c r="G3383" t="s">
        <v>129</v>
      </c>
      <c r="H3383" t="s">
        <v>11</v>
      </c>
      <c r="I3383" t="s">
        <v>11</v>
      </c>
      <c r="J3383" t="s">
        <v>15</v>
      </c>
      <c r="K3383" t="s">
        <v>42</v>
      </c>
      <c r="L3383">
        <v>1</v>
      </c>
      <c r="M3383">
        <v>1004</v>
      </c>
      <c r="O3383" t="s">
        <v>28</v>
      </c>
      <c r="R3383" t="s">
        <v>44</v>
      </c>
      <c r="S3383" s="49" t="str">
        <f t="shared" si="417"/>
        <v>Card</v>
      </c>
      <c r="T3383" s="3">
        <v>0.03</v>
      </c>
      <c r="U3383" s="2">
        <v>3.18</v>
      </c>
      <c r="V3383" s="2">
        <v>0.99</v>
      </c>
      <c r="W3383" s="54">
        <f>_xlfn.XLOOKUP(M3383,Market!A:A,Market!F:F,0)</f>
        <v>0.06</v>
      </c>
      <c r="X3383" s="55">
        <f t="shared" si="418"/>
        <v>9.5399999999999999E-2</v>
      </c>
      <c r="Y3383" s="55">
        <f t="shared" si="419"/>
        <v>2.1900000000000004</v>
      </c>
      <c r="Z3383" s="54">
        <f t="shared" si="420"/>
        <v>0.68867924528301894</v>
      </c>
      <c r="AA3383" s="49" t="str">
        <f t="shared" ca="1" si="421"/>
        <v>N</v>
      </c>
      <c r="AB3383" s="49">
        <f t="shared" ca="1" si="422"/>
        <v>5</v>
      </c>
      <c r="AC3383" s="49" t="str">
        <f t="shared" ca="1" si="423"/>
        <v>N</v>
      </c>
    </row>
    <row r="3384" spans="1:29" x14ac:dyDescent="0.25">
      <c r="A3384">
        <v>1681</v>
      </c>
      <c r="B3384" s="9">
        <v>43585</v>
      </c>
      <c r="C3384" s="50" t="str">
        <f t="shared" si="416"/>
        <v>N</v>
      </c>
      <c r="D3384" s="52">
        <f>_xlfn.XLOOKUP(B3384,Cal_Date!B:B,Cal_Date!A:A,0)</f>
        <v>5</v>
      </c>
      <c r="E3384">
        <v>2019</v>
      </c>
      <c r="F3384" t="s">
        <v>122</v>
      </c>
      <c r="G3384" t="s">
        <v>129</v>
      </c>
      <c r="H3384" t="s">
        <v>11</v>
      </c>
      <c r="I3384" t="s">
        <v>11</v>
      </c>
      <c r="J3384" t="s">
        <v>15</v>
      </c>
      <c r="K3384" t="s">
        <v>42</v>
      </c>
      <c r="L3384">
        <v>1</v>
      </c>
      <c r="M3384">
        <v>1005</v>
      </c>
      <c r="O3384" t="s">
        <v>25</v>
      </c>
      <c r="R3384" t="s">
        <v>44</v>
      </c>
      <c r="S3384" s="49" t="str">
        <f t="shared" si="417"/>
        <v>Card</v>
      </c>
      <c r="T3384" s="3">
        <v>0.03</v>
      </c>
      <c r="U3384" s="2">
        <v>3.2669999999999999</v>
      </c>
      <c r="V3384" s="2">
        <v>0.99</v>
      </c>
      <c r="W3384" s="54">
        <f>_xlfn.XLOOKUP(M3384,Market!A:A,Market!F:F,0)</f>
        <v>8.8999999999999996E-2</v>
      </c>
      <c r="X3384" s="55">
        <f t="shared" si="418"/>
        <v>9.801E-2</v>
      </c>
      <c r="Y3384" s="55">
        <f t="shared" si="419"/>
        <v>2.2770000000000001</v>
      </c>
      <c r="Z3384" s="54">
        <f t="shared" si="420"/>
        <v>0.69696969696969702</v>
      </c>
      <c r="AA3384" s="49" t="str">
        <f t="shared" ca="1" si="421"/>
        <v>N</v>
      </c>
      <c r="AB3384" s="49">
        <f t="shared" ca="1" si="422"/>
        <v>5</v>
      </c>
      <c r="AC3384" s="49" t="str">
        <f t="shared" ca="1" si="423"/>
        <v>N</v>
      </c>
    </row>
    <row r="3385" spans="1:29" x14ac:dyDescent="0.25">
      <c r="A3385">
        <v>1682</v>
      </c>
      <c r="B3385" s="9">
        <v>43585</v>
      </c>
      <c r="C3385" s="50" t="str">
        <f t="shared" si="416"/>
        <v>N</v>
      </c>
      <c r="D3385" s="52">
        <f>_xlfn.XLOOKUP(B3385,Cal_Date!B:B,Cal_Date!A:A,0)</f>
        <v>5</v>
      </c>
      <c r="E3385">
        <v>2019</v>
      </c>
      <c r="F3385" t="s">
        <v>122</v>
      </c>
      <c r="G3385" t="s">
        <v>129</v>
      </c>
      <c r="H3385" t="s">
        <v>11</v>
      </c>
      <c r="I3385" t="s">
        <v>11</v>
      </c>
      <c r="J3385" t="s">
        <v>15</v>
      </c>
      <c r="K3385" t="s">
        <v>42</v>
      </c>
      <c r="L3385">
        <v>2</v>
      </c>
      <c r="M3385">
        <v>1001</v>
      </c>
      <c r="O3385" t="s">
        <v>25</v>
      </c>
      <c r="R3385" t="s">
        <v>44</v>
      </c>
      <c r="S3385" s="49" t="str">
        <f t="shared" si="417"/>
        <v>Card</v>
      </c>
      <c r="T3385" s="3">
        <v>0.03</v>
      </c>
      <c r="U3385" s="2">
        <v>6.36</v>
      </c>
      <c r="V3385" s="2">
        <v>1.98</v>
      </c>
      <c r="W3385" s="54">
        <f>_xlfn.XLOOKUP(M3385,Market!A:A,Market!F:F,0)</f>
        <v>0.06</v>
      </c>
      <c r="X3385" s="55">
        <f t="shared" si="418"/>
        <v>0.1908</v>
      </c>
      <c r="Y3385" s="55">
        <f t="shared" si="419"/>
        <v>4.3800000000000008</v>
      </c>
      <c r="Z3385" s="54">
        <f t="shared" si="420"/>
        <v>0.68867924528301894</v>
      </c>
      <c r="AA3385" s="49" t="str">
        <f t="shared" ca="1" si="421"/>
        <v>N</v>
      </c>
      <c r="AB3385" s="49">
        <f t="shared" ca="1" si="422"/>
        <v>5</v>
      </c>
      <c r="AC3385" s="49" t="str">
        <f t="shared" ca="1" si="423"/>
        <v>N</v>
      </c>
    </row>
    <row r="3386" spans="1:29" x14ac:dyDescent="0.25">
      <c r="A3386">
        <v>1683</v>
      </c>
      <c r="B3386" s="9">
        <v>43585</v>
      </c>
      <c r="C3386" s="50" t="str">
        <f t="shared" si="416"/>
        <v>N</v>
      </c>
      <c r="D3386" s="52">
        <f>_xlfn.XLOOKUP(B3386,Cal_Date!B:B,Cal_Date!A:A,0)</f>
        <v>5</v>
      </c>
      <c r="E3386">
        <v>2019</v>
      </c>
      <c r="F3386" t="s">
        <v>122</v>
      </c>
      <c r="G3386" t="s">
        <v>129</v>
      </c>
      <c r="H3386" t="s">
        <v>11</v>
      </c>
      <c r="I3386" t="s">
        <v>11</v>
      </c>
      <c r="J3386" t="s">
        <v>15</v>
      </c>
      <c r="K3386" t="s">
        <v>42</v>
      </c>
      <c r="L3386">
        <v>2</v>
      </c>
      <c r="M3386">
        <v>1010</v>
      </c>
      <c r="O3386" t="s">
        <v>25</v>
      </c>
      <c r="R3386" t="s">
        <v>44</v>
      </c>
      <c r="S3386" s="49" t="str">
        <f t="shared" si="417"/>
        <v>Card</v>
      </c>
      <c r="T3386" s="3">
        <v>0.03</v>
      </c>
      <c r="U3386" s="2">
        <v>6.48</v>
      </c>
      <c r="V3386" s="2">
        <v>1.98</v>
      </c>
      <c r="W3386" s="54">
        <f>_xlfn.XLOOKUP(M3386,Market!A:A,Market!F:F,0)</f>
        <v>0.08</v>
      </c>
      <c r="X3386" s="55">
        <f t="shared" si="418"/>
        <v>0.19440000000000002</v>
      </c>
      <c r="Y3386" s="55">
        <f t="shared" si="419"/>
        <v>4.5</v>
      </c>
      <c r="Z3386" s="54">
        <f t="shared" si="420"/>
        <v>0.69444444444444442</v>
      </c>
      <c r="AA3386" s="49" t="str">
        <f t="shared" ca="1" si="421"/>
        <v>N</v>
      </c>
      <c r="AB3386" s="49">
        <f t="shared" ca="1" si="422"/>
        <v>5</v>
      </c>
      <c r="AC3386" s="49" t="str">
        <f t="shared" ca="1" si="423"/>
        <v>N</v>
      </c>
    </row>
    <row r="3387" spans="1:29" x14ac:dyDescent="0.25">
      <c r="A3387">
        <v>1684</v>
      </c>
      <c r="B3387" s="9">
        <v>43585</v>
      </c>
      <c r="C3387" s="50" t="str">
        <f t="shared" si="416"/>
        <v>N</v>
      </c>
      <c r="D3387" s="52">
        <f>_xlfn.XLOOKUP(B3387,Cal_Date!B:B,Cal_Date!A:A,0)</f>
        <v>5</v>
      </c>
      <c r="E3387">
        <v>2019</v>
      </c>
      <c r="F3387" t="s">
        <v>122</v>
      </c>
      <c r="G3387" t="s">
        <v>129</v>
      </c>
      <c r="H3387" t="s">
        <v>14</v>
      </c>
      <c r="I3387" t="s">
        <v>13</v>
      </c>
      <c r="J3387" t="s">
        <v>15</v>
      </c>
      <c r="K3387" t="s">
        <v>43</v>
      </c>
      <c r="L3387">
        <v>1</v>
      </c>
      <c r="M3387">
        <v>1011</v>
      </c>
      <c r="O3387" t="s">
        <v>25</v>
      </c>
      <c r="R3387" t="s">
        <v>44</v>
      </c>
      <c r="S3387" s="49" t="str">
        <f t="shared" si="417"/>
        <v>Card</v>
      </c>
      <c r="T3387" s="3">
        <v>0.03</v>
      </c>
      <c r="U3387" s="2">
        <v>7.42</v>
      </c>
      <c r="V3387" s="2">
        <v>2.12</v>
      </c>
      <c r="W3387" s="54">
        <f>_xlfn.XLOOKUP(M3387,Market!A:A,Market!F:F,0)</f>
        <v>0.06</v>
      </c>
      <c r="X3387" s="55">
        <f t="shared" si="418"/>
        <v>0.22259999999999999</v>
      </c>
      <c r="Y3387" s="55">
        <f t="shared" si="419"/>
        <v>5.3</v>
      </c>
      <c r="Z3387" s="54">
        <f t="shared" si="420"/>
        <v>0.7142857142857143</v>
      </c>
      <c r="AA3387" s="49" t="str">
        <f t="shared" ca="1" si="421"/>
        <v>N</v>
      </c>
      <c r="AB3387" s="49">
        <f t="shared" ca="1" si="422"/>
        <v>5</v>
      </c>
      <c r="AC3387" s="49" t="str">
        <f t="shared" ca="1" si="423"/>
        <v>N</v>
      </c>
    </row>
    <row r="3388" spans="1:29" x14ac:dyDescent="0.25">
      <c r="A3388">
        <v>1685</v>
      </c>
      <c r="B3388" s="9">
        <v>43585</v>
      </c>
      <c r="C3388" s="50" t="str">
        <f t="shared" si="416"/>
        <v>N</v>
      </c>
      <c r="D3388" s="52">
        <f>_xlfn.XLOOKUP(B3388,Cal_Date!B:B,Cal_Date!A:A,0)</f>
        <v>5</v>
      </c>
      <c r="E3388">
        <v>2019</v>
      </c>
      <c r="F3388" t="s">
        <v>122</v>
      </c>
      <c r="G3388" t="s">
        <v>129</v>
      </c>
      <c r="H3388" t="s">
        <v>48</v>
      </c>
      <c r="I3388" t="s">
        <v>18</v>
      </c>
      <c r="J3388" t="s">
        <v>10</v>
      </c>
      <c r="K3388" t="s">
        <v>43</v>
      </c>
      <c r="L3388">
        <v>1</v>
      </c>
      <c r="M3388">
        <v>1011</v>
      </c>
      <c r="O3388" t="s">
        <v>25</v>
      </c>
      <c r="R3388" t="s">
        <v>44</v>
      </c>
      <c r="S3388" s="49" t="str">
        <f t="shared" si="417"/>
        <v>Card</v>
      </c>
      <c r="T3388" s="3">
        <v>0.03</v>
      </c>
      <c r="U3388" s="2">
        <v>7.42</v>
      </c>
      <c r="V3388" s="2">
        <v>1.46</v>
      </c>
      <c r="W3388" s="54">
        <f>_xlfn.XLOOKUP(M3388,Market!A:A,Market!F:F,0)</f>
        <v>0.06</v>
      </c>
      <c r="X3388" s="55">
        <f t="shared" si="418"/>
        <v>0.22259999999999999</v>
      </c>
      <c r="Y3388" s="55">
        <f t="shared" si="419"/>
        <v>5.96</v>
      </c>
      <c r="Z3388" s="54">
        <f t="shared" si="420"/>
        <v>0.80323450134770891</v>
      </c>
      <c r="AA3388" s="49" t="str">
        <f t="shared" ca="1" si="421"/>
        <v>N</v>
      </c>
      <c r="AB3388" s="49">
        <f t="shared" ca="1" si="422"/>
        <v>5</v>
      </c>
      <c r="AC3388" s="49" t="str">
        <f t="shared" ca="1" si="423"/>
        <v>N</v>
      </c>
    </row>
    <row r="3389" spans="1:29" x14ac:dyDescent="0.25">
      <c r="A3389">
        <v>1686</v>
      </c>
      <c r="B3389" s="9">
        <v>43585</v>
      </c>
      <c r="C3389" s="50" t="str">
        <f t="shared" si="416"/>
        <v>N</v>
      </c>
      <c r="D3389" s="52">
        <f>_xlfn.XLOOKUP(B3389,Cal_Date!B:B,Cal_Date!A:A,0)</f>
        <v>5</v>
      </c>
      <c r="E3389">
        <v>2019</v>
      </c>
      <c r="F3389" t="s">
        <v>122</v>
      </c>
      <c r="G3389" t="s">
        <v>129</v>
      </c>
      <c r="H3389" t="s">
        <v>48</v>
      </c>
      <c r="I3389" t="s">
        <v>18</v>
      </c>
      <c r="J3389" t="s">
        <v>10</v>
      </c>
      <c r="K3389" t="s">
        <v>43</v>
      </c>
      <c r="L3389">
        <v>1</v>
      </c>
      <c r="M3389">
        <v>1001</v>
      </c>
      <c r="O3389" t="s">
        <v>25</v>
      </c>
      <c r="R3389" t="s">
        <v>44</v>
      </c>
      <c r="S3389" s="49" t="str">
        <f t="shared" si="417"/>
        <v>Card</v>
      </c>
      <c r="T3389" s="3">
        <v>0.03</v>
      </c>
      <c r="U3389" s="2">
        <v>7.42</v>
      </c>
      <c r="V3389" s="2">
        <v>1.46</v>
      </c>
      <c r="W3389" s="54">
        <f>_xlfn.XLOOKUP(M3389,Market!A:A,Market!F:F,0)</f>
        <v>0.06</v>
      </c>
      <c r="X3389" s="55">
        <f t="shared" si="418"/>
        <v>0.22259999999999999</v>
      </c>
      <c r="Y3389" s="55">
        <f t="shared" si="419"/>
        <v>5.96</v>
      </c>
      <c r="Z3389" s="54">
        <f t="shared" si="420"/>
        <v>0.80323450134770891</v>
      </c>
      <c r="AA3389" s="49" t="str">
        <f t="shared" ca="1" si="421"/>
        <v>N</v>
      </c>
      <c r="AB3389" s="49">
        <f t="shared" ca="1" si="422"/>
        <v>5</v>
      </c>
      <c r="AC3389" s="49" t="str">
        <f t="shared" ca="1" si="423"/>
        <v>N</v>
      </c>
    </row>
    <row r="3390" spans="1:29" x14ac:dyDescent="0.25">
      <c r="A3390">
        <v>1687</v>
      </c>
      <c r="B3390" s="9">
        <v>43585</v>
      </c>
      <c r="C3390" s="50" t="str">
        <f t="shared" si="416"/>
        <v>N</v>
      </c>
      <c r="D3390" s="52">
        <f>_xlfn.XLOOKUP(B3390,Cal_Date!B:B,Cal_Date!A:A,0)</f>
        <v>5</v>
      </c>
      <c r="E3390">
        <v>2019</v>
      </c>
      <c r="F3390" t="s">
        <v>122</v>
      </c>
      <c r="G3390" t="s">
        <v>129</v>
      </c>
      <c r="H3390" t="s">
        <v>48</v>
      </c>
      <c r="I3390" t="s">
        <v>18</v>
      </c>
      <c r="J3390" t="s">
        <v>10</v>
      </c>
      <c r="K3390" t="s">
        <v>43</v>
      </c>
      <c r="L3390">
        <v>2</v>
      </c>
      <c r="M3390">
        <v>1003</v>
      </c>
      <c r="O3390" t="s">
        <v>25</v>
      </c>
      <c r="R3390" t="s">
        <v>44</v>
      </c>
      <c r="S3390" s="49" t="str">
        <f t="shared" si="417"/>
        <v>Card</v>
      </c>
      <c r="T3390" s="3">
        <v>0.03</v>
      </c>
      <c r="U3390" s="2">
        <v>14.84</v>
      </c>
      <c r="V3390" s="2">
        <v>2.92</v>
      </c>
      <c r="W3390" s="54">
        <f>_xlfn.XLOOKUP(M3390,Market!A:A,Market!F:F,0)</f>
        <v>0.06</v>
      </c>
      <c r="X3390" s="55">
        <f t="shared" si="418"/>
        <v>0.44519999999999998</v>
      </c>
      <c r="Y3390" s="55">
        <f t="shared" si="419"/>
        <v>11.92</v>
      </c>
      <c r="Z3390" s="54">
        <f t="shared" si="420"/>
        <v>0.80323450134770891</v>
      </c>
      <c r="AA3390" s="49" t="str">
        <f t="shared" ca="1" si="421"/>
        <v>N</v>
      </c>
      <c r="AB3390" s="49">
        <f t="shared" ca="1" si="422"/>
        <v>5</v>
      </c>
      <c r="AC3390" s="49" t="str">
        <f t="shared" ca="1" si="423"/>
        <v>N</v>
      </c>
    </row>
    <row r="3391" spans="1:29" x14ac:dyDescent="0.25">
      <c r="A3391">
        <v>1688</v>
      </c>
      <c r="B3391" s="9">
        <v>43585</v>
      </c>
      <c r="C3391" s="50" t="str">
        <f t="shared" si="416"/>
        <v>N</v>
      </c>
      <c r="D3391" s="52">
        <f>_xlfn.XLOOKUP(B3391,Cal_Date!B:B,Cal_Date!A:A,0)</f>
        <v>5</v>
      </c>
      <c r="E3391">
        <v>2019</v>
      </c>
      <c r="F3391" t="s">
        <v>122</v>
      </c>
      <c r="G3391" t="s">
        <v>129</v>
      </c>
      <c r="H3391" t="s">
        <v>14</v>
      </c>
      <c r="I3391" t="s">
        <v>18</v>
      </c>
      <c r="J3391" t="s">
        <v>15</v>
      </c>
      <c r="K3391" t="s">
        <v>43</v>
      </c>
      <c r="L3391">
        <v>1</v>
      </c>
      <c r="M3391">
        <v>1005</v>
      </c>
      <c r="O3391" t="s">
        <v>25</v>
      </c>
      <c r="R3391" t="s">
        <v>44</v>
      </c>
      <c r="S3391" s="49" t="str">
        <f t="shared" si="417"/>
        <v>Card</v>
      </c>
      <c r="T3391" s="3">
        <v>0.03</v>
      </c>
      <c r="U3391" s="2">
        <v>7.6229999999999993</v>
      </c>
      <c r="V3391" s="2">
        <v>2.1</v>
      </c>
      <c r="W3391" s="54">
        <f>_xlfn.XLOOKUP(M3391,Market!A:A,Market!F:F,0)</f>
        <v>8.8999999999999996E-2</v>
      </c>
      <c r="X3391" s="55">
        <f t="shared" si="418"/>
        <v>0.22868999999999998</v>
      </c>
      <c r="Y3391" s="55">
        <f t="shared" si="419"/>
        <v>5.5229999999999997</v>
      </c>
      <c r="Z3391" s="54">
        <f t="shared" si="420"/>
        <v>0.72451790633608815</v>
      </c>
      <c r="AA3391" s="49" t="str">
        <f t="shared" ca="1" si="421"/>
        <v>N</v>
      </c>
      <c r="AB3391" s="49">
        <f t="shared" ca="1" si="422"/>
        <v>5</v>
      </c>
      <c r="AC3391" s="49" t="str">
        <f t="shared" ca="1" si="423"/>
        <v>N</v>
      </c>
    </row>
    <row r="3392" spans="1:29" x14ac:dyDescent="0.25">
      <c r="A3392">
        <v>1689</v>
      </c>
      <c r="B3392" s="9">
        <v>43585</v>
      </c>
      <c r="C3392" s="50" t="str">
        <f t="shared" si="416"/>
        <v>N</v>
      </c>
      <c r="D3392" s="52">
        <f>_xlfn.XLOOKUP(B3392,Cal_Date!B:B,Cal_Date!A:A,0)</f>
        <v>5</v>
      </c>
      <c r="E3392">
        <v>2019</v>
      </c>
      <c r="F3392" t="s">
        <v>122</v>
      </c>
      <c r="G3392" t="s">
        <v>129</v>
      </c>
      <c r="H3392" t="s">
        <v>11</v>
      </c>
      <c r="I3392" t="s">
        <v>11</v>
      </c>
      <c r="J3392" t="s">
        <v>15</v>
      </c>
      <c r="K3392" t="s">
        <v>42</v>
      </c>
      <c r="L3392">
        <v>2</v>
      </c>
      <c r="M3392">
        <v>1005</v>
      </c>
      <c r="O3392" t="s">
        <v>25</v>
      </c>
      <c r="R3392" t="s">
        <v>44</v>
      </c>
      <c r="S3392" s="49" t="str">
        <f t="shared" si="417"/>
        <v>Card</v>
      </c>
      <c r="T3392" s="3">
        <v>0.03</v>
      </c>
      <c r="U3392" s="2">
        <v>6.5339999999999998</v>
      </c>
      <c r="V3392" s="2">
        <v>1.98</v>
      </c>
      <c r="W3392" s="54">
        <f>_xlfn.XLOOKUP(M3392,Market!A:A,Market!F:F,0)</f>
        <v>8.8999999999999996E-2</v>
      </c>
      <c r="X3392" s="55">
        <f t="shared" si="418"/>
        <v>0.19602</v>
      </c>
      <c r="Y3392" s="55">
        <f t="shared" si="419"/>
        <v>4.5540000000000003</v>
      </c>
      <c r="Z3392" s="54">
        <f t="shared" si="420"/>
        <v>0.69696969696969702</v>
      </c>
      <c r="AA3392" s="49" t="str">
        <f t="shared" ca="1" si="421"/>
        <v>N</v>
      </c>
      <c r="AB3392" s="49">
        <f t="shared" ca="1" si="422"/>
        <v>5</v>
      </c>
      <c r="AC3392" s="49" t="str">
        <f t="shared" ca="1" si="423"/>
        <v>N</v>
      </c>
    </row>
    <row r="3393" spans="1:29" x14ac:dyDescent="0.25">
      <c r="A3393">
        <v>1690</v>
      </c>
      <c r="B3393" s="9">
        <v>43585</v>
      </c>
      <c r="C3393" s="50" t="str">
        <f t="shared" si="416"/>
        <v>N</v>
      </c>
      <c r="D3393" s="52">
        <f>_xlfn.XLOOKUP(B3393,Cal_Date!B:B,Cal_Date!A:A,0)</f>
        <v>5</v>
      </c>
      <c r="E3393">
        <v>2019</v>
      </c>
      <c r="F3393" t="s">
        <v>122</v>
      </c>
      <c r="G3393" t="s">
        <v>129</v>
      </c>
      <c r="H3393" t="s">
        <v>11</v>
      </c>
      <c r="I3393" t="s">
        <v>13</v>
      </c>
      <c r="J3393" t="s">
        <v>15</v>
      </c>
      <c r="K3393" t="s">
        <v>42</v>
      </c>
      <c r="L3393">
        <v>1</v>
      </c>
      <c r="M3393">
        <v>1006</v>
      </c>
      <c r="O3393" t="s">
        <v>28</v>
      </c>
      <c r="R3393" t="s">
        <v>44</v>
      </c>
      <c r="S3393" s="49" t="str">
        <f t="shared" si="417"/>
        <v>Card</v>
      </c>
      <c r="T3393" s="3">
        <v>0.03</v>
      </c>
      <c r="U3393" s="2">
        <v>3.2669999999999999</v>
      </c>
      <c r="V3393" s="2">
        <v>1.42</v>
      </c>
      <c r="W3393" s="54">
        <f>_xlfn.XLOOKUP(M3393,Market!A:A,Market!F:F,0)</f>
        <v>8.8999999999999996E-2</v>
      </c>
      <c r="X3393" s="55">
        <f t="shared" si="418"/>
        <v>9.801E-2</v>
      </c>
      <c r="Y3393" s="55">
        <f t="shared" si="419"/>
        <v>1.847</v>
      </c>
      <c r="Z3393" s="54">
        <f t="shared" si="420"/>
        <v>0.56535047444138353</v>
      </c>
      <c r="AA3393" s="49" t="str">
        <f t="shared" ca="1" si="421"/>
        <v>N</v>
      </c>
      <c r="AB3393" s="49">
        <f t="shared" ca="1" si="422"/>
        <v>5</v>
      </c>
      <c r="AC3393" s="49" t="str">
        <f t="shared" ca="1" si="423"/>
        <v>N</v>
      </c>
    </row>
    <row r="3394" spans="1:29" x14ac:dyDescent="0.25">
      <c r="A3394">
        <v>1691</v>
      </c>
      <c r="B3394" s="9">
        <v>43585</v>
      </c>
      <c r="C3394" s="50" t="str">
        <f t="shared" si="416"/>
        <v>N</v>
      </c>
      <c r="D3394" s="52">
        <f>_xlfn.XLOOKUP(B3394,Cal_Date!B:B,Cal_Date!A:A,0)</f>
        <v>5</v>
      </c>
      <c r="E3394">
        <v>2019</v>
      </c>
      <c r="F3394" t="s">
        <v>122</v>
      </c>
      <c r="G3394" t="s">
        <v>129</v>
      </c>
      <c r="H3394" t="s">
        <v>11</v>
      </c>
      <c r="I3394" t="s">
        <v>11</v>
      </c>
      <c r="J3394" t="s">
        <v>15</v>
      </c>
      <c r="K3394" t="s">
        <v>42</v>
      </c>
      <c r="L3394">
        <v>2</v>
      </c>
      <c r="M3394">
        <v>1002</v>
      </c>
      <c r="O3394" t="s">
        <v>28</v>
      </c>
      <c r="R3394" t="s">
        <v>44</v>
      </c>
      <c r="S3394" s="49" t="str">
        <f t="shared" si="417"/>
        <v>Card</v>
      </c>
      <c r="T3394" s="3">
        <v>0.03</v>
      </c>
      <c r="U3394" s="2">
        <v>6.36</v>
      </c>
      <c r="V3394" s="2">
        <v>1.98</v>
      </c>
      <c r="W3394" s="54">
        <f>_xlfn.XLOOKUP(M3394,Market!A:A,Market!F:F,0)</f>
        <v>0.06</v>
      </c>
      <c r="X3394" s="55">
        <f t="shared" si="418"/>
        <v>0.1908</v>
      </c>
      <c r="Y3394" s="55">
        <f t="shared" si="419"/>
        <v>4.3800000000000008</v>
      </c>
      <c r="Z3394" s="54">
        <f t="shared" si="420"/>
        <v>0.68867924528301894</v>
      </c>
      <c r="AA3394" s="49" t="str">
        <f t="shared" ca="1" si="421"/>
        <v>N</v>
      </c>
      <c r="AB3394" s="49">
        <f t="shared" ca="1" si="422"/>
        <v>5</v>
      </c>
      <c r="AC3394" s="49" t="str">
        <f t="shared" ca="1" si="423"/>
        <v>N</v>
      </c>
    </row>
    <row r="3395" spans="1:29" x14ac:dyDescent="0.25">
      <c r="A3395">
        <v>1692</v>
      </c>
      <c r="B3395" s="9">
        <v>43585</v>
      </c>
      <c r="C3395" s="50" t="str">
        <f t="shared" ref="C3395:C3458" si="424">IF(OR(B3395="04/01/2018"+0,B3395="04/02/2018"+0),"Y","N")</f>
        <v>N</v>
      </c>
      <c r="D3395" s="52">
        <f>_xlfn.XLOOKUP(B3395,Cal_Date!B:B,Cal_Date!A:A,0)</f>
        <v>5</v>
      </c>
      <c r="E3395">
        <v>2019</v>
      </c>
      <c r="F3395" t="s">
        <v>122</v>
      </c>
      <c r="G3395" t="s">
        <v>129</v>
      </c>
      <c r="H3395" t="s">
        <v>11</v>
      </c>
      <c r="I3395" t="s">
        <v>11</v>
      </c>
      <c r="J3395" t="s">
        <v>15</v>
      </c>
      <c r="K3395" t="s">
        <v>42</v>
      </c>
      <c r="L3395">
        <v>1</v>
      </c>
      <c r="M3395">
        <v>1001</v>
      </c>
      <c r="O3395" t="s">
        <v>25</v>
      </c>
      <c r="R3395" t="s">
        <v>44</v>
      </c>
      <c r="S3395" s="49" t="str">
        <f t="shared" ref="S3395:S3458" si="425">IF(R3395="Cash","Cash","Card")</f>
        <v>Card</v>
      </c>
      <c r="T3395" s="3">
        <v>0.03</v>
      </c>
      <c r="U3395" s="2">
        <v>3.18</v>
      </c>
      <c r="V3395" s="2">
        <v>0.99</v>
      </c>
      <c r="W3395" s="54">
        <f>_xlfn.XLOOKUP(M3395,Market!A:A,Market!F:F,0)</f>
        <v>0.06</v>
      </c>
      <c r="X3395" s="55">
        <f t="shared" ref="X3395:X3458" si="426">T3395*U3395</f>
        <v>9.5399999999999999E-2</v>
      </c>
      <c r="Y3395" s="55">
        <f t="shared" ref="Y3395:Y3458" si="427">U3395-V3395</f>
        <v>2.1900000000000004</v>
      </c>
      <c r="Z3395" s="54">
        <f t="shared" ref="Z3395:Z3458" si="428">Y3395/U3395</f>
        <v>0.68867924528301894</v>
      </c>
      <c r="AA3395" s="49" t="str">
        <f t="shared" ref="AA3395:AA3458" ca="1" si="429">IF(DATEDIF(B3395,TODAY(),"y")&gt;5,"Y","N")</f>
        <v>N</v>
      </c>
      <c r="AB3395" s="49">
        <f t="shared" ref="AB3395:AB3458" ca="1" si="430">DATEDIF(B3395,TODAY(),"y")</f>
        <v>5</v>
      </c>
      <c r="AC3395" s="49" t="str">
        <f t="shared" ref="AC3395:AC3458" ca="1" si="431">IF(AB3395&gt;5,"Y","N")</f>
        <v>N</v>
      </c>
    </row>
    <row r="3396" spans="1:29" x14ac:dyDescent="0.25">
      <c r="A3396">
        <v>1693</v>
      </c>
      <c r="B3396" s="9">
        <v>43585</v>
      </c>
      <c r="C3396" s="50" t="str">
        <f t="shared" si="424"/>
        <v>N</v>
      </c>
      <c r="D3396" s="52">
        <f>_xlfn.XLOOKUP(B3396,Cal_Date!B:B,Cal_Date!A:A,0)</f>
        <v>5</v>
      </c>
      <c r="E3396">
        <v>2019</v>
      </c>
      <c r="F3396" t="s">
        <v>122</v>
      </c>
      <c r="G3396" t="s">
        <v>129</v>
      </c>
      <c r="H3396" t="s">
        <v>48</v>
      </c>
      <c r="I3396" t="s">
        <v>18</v>
      </c>
      <c r="J3396" t="s">
        <v>10</v>
      </c>
      <c r="K3396" t="s">
        <v>43</v>
      </c>
      <c r="L3396">
        <v>1</v>
      </c>
      <c r="M3396">
        <v>1003</v>
      </c>
      <c r="O3396" t="s">
        <v>25</v>
      </c>
      <c r="R3396" t="s">
        <v>44</v>
      </c>
      <c r="S3396" s="49" t="str">
        <f t="shared" si="425"/>
        <v>Card</v>
      </c>
      <c r="T3396" s="3">
        <v>0.03</v>
      </c>
      <c r="U3396" s="2">
        <v>7.42</v>
      </c>
      <c r="V3396" s="2">
        <v>1.46</v>
      </c>
      <c r="W3396" s="54">
        <f>_xlfn.XLOOKUP(M3396,Market!A:A,Market!F:F,0)</f>
        <v>0.06</v>
      </c>
      <c r="X3396" s="55">
        <f t="shared" si="426"/>
        <v>0.22259999999999999</v>
      </c>
      <c r="Y3396" s="55">
        <f t="shared" si="427"/>
        <v>5.96</v>
      </c>
      <c r="Z3396" s="54">
        <f t="shared" si="428"/>
        <v>0.80323450134770891</v>
      </c>
      <c r="AA3396" s="49" t="str">
        <f t="shared" ca="1" si="429"/>
        <v>N</v>
      </c>
      <c r="AB3396" s="49">
        <f t="shared" ca="1" si="430"/>
        <v>5</v>
      </c>
      <c r="AC3396" s="49" t="str">
        <f t="shared" ca="1" si="431"/>
        <v>N</v>
      </c>
    </row>
    <row r="3397" spans="1:29" x14ac:dyDescent="0.25">
      <c r="A3397">
        <v>1694</v>
      </c>
      <c r="B3397" s="9">
        <v>43556</v>
      </c>
      <c r="C3397" s="50" t="str">
        <f t="shared" si="424"/>
        <v>N</v>
      </c>
      <c r="D3397" s="52">
        <f>_xlfn.XLOOKUP(B3397,Cal_Date!B:B,Cal_Date!A:A,0)</f>
        <v>1</v>
      </c>
      <c r="E3397">
        <v>2019</v>
      </c>
      <c r="F3397" t="s">
        <v>121</v>
      </c>
      <c r="G3397" t="s">
        <v>129</v>
      </c>
      <c r="H3397" t="s">
        <v>14</v>
      </c>
      <c r="I3397" t="s">
        <v>18</v>
      </c>
      <c r="J3397" t="s">
        <v>15</v>
      </c>
      <c r="K3397" t="s">
        <v>43</v>
      </c>
      <c r="L3397">
        <v>1</v>
      </c>
      <c r="M3397">
        <v>1004</v>
      </c>
      <c r="O3397" t="s">
        <v>28</v>
      </c>
      <c r="R3397" t="s">
        <v>44</v>
      </c>
      <c r="S3397" s="49" t="str">
        <f t="shared" si="425"/>
        <v>Card</v>
      </c>
      <c r="T3397" s="3">
        <v>0.03</v>
      </c>
      <c r="U3397" s="2">
        <v>6.8900000000000006</v>
      </c>
      <c r="V3397" s="2">
        <v>2.1</v>
      </c>
      <c r="W3397" s="54">
        <f>_xlfn.XLOOKUP(M3397,Market!A:A,Market!F:F,0)</f>
        <v>0.06</v>
      </c>
      <c r="X3397" s="55">
        <f t="shared" si="426"/>
        <v>0.20670000000000002</v>
      </c>
      <c r="Y3397" s="55">
        <f t="shared" si="427"/>
        <v>4.7900000000000009</v>
      </c>
      <c r="Z3397" s="54">
        <f t="shared" si="428"/>
        <v>0.69521044992743108</v>
      </c>
      <c r="AA3397" s="49" t="str">
        <f t="shared" ca="1" si="429"/>
        <v>N</v>
      </c>
      <c r="AB3397" s="49">
        <f t="shared" ca="1" si="430"/>
        <v>5</v>
      </c>
      <c r="AC3397" s="49" t="str">
        <f t="shared" ca="1" si="431"/>
        <v>N</v>
      </c>
    </row>
    <row r="3398" spans="1:29" x14ac:dyDescent="0.25">
      <c r="A3398">
        <v>1695</v>
      </c>
      <c r="B3398" s="9">
        <v>43556</v>
      </c>
      <c r="C3398" s="50" t="str">
        <f t="shared" si="424"/>
        <v>N</v>
      </c>
      <c r="D3398" s="52">
        <f>_xlfn.XLOOKUP(B3398,Cal_Date!B:B,Cal_Date!A:A,0)</f>
        <v>1</v>
      </c>
      <c r="E3398">
        <v>2019</v>
      </c>
      <c r="F3398" t="s">
        <v>121</v>
      </c>
      <c r="G3398" t="s">
        <v>129</v>
      </c>
      <c r="H3398" t="s">
        <v>48</v>
      </c>
      <c r="I3398" t="s">
        <v>18</v>
      </c>
      <c r="J3398" t="s">
        <v>10</v>
      </c>
      <c r="K3398" t="s">
        <v>43</v>
      </c>
      <c r="L3398">
        <v>1</v>
      </c>
      <c r="M3398">
        <v>1003</v>
      </c>
      <c r="O3398" t="s">
        <v>25</v>
      </c>
      <c r="R3398" t="s">
        <v>44</v>
      </c>
      <c r="S3398" s="49" t="str">
        <f t="shared" si="425"/>
        <v>Card</v>
      </c>
      <c r="T3398" s="3">
        <v>0.03</v>
      </c>
      <c r="U3398" s="2">
        <v>7.42</v>
      </c>
      <c r="V3398" s="2">
        <v>1.46</v>
      </c>
      <c r="W3398" s="54">
        <f>_xlfn.XLOOKUP(M3398,Market!A:A,Market!F:F,0)</f>
        <v>0.06</v>
      </c>
      <c r="X3398" s="55">
        <f t="shared" si="426"/>
        <v>0.22259999999999999</v>
      </c>
      <c r="Y3398" s="55">
        <f t="shared" si="427"/>
        <v>5.96</v>
      </c>
      <c r="Z3398" s="54">
        <f t="shared" si="428"/>
        <v>0.80323450134770891</v>
      </c>
      <c r="AA3398" s="49" t="str">
        <f t="shared" ca="1" si="429"/>
        <v>N</v>
      </c>
      <c r="AB3398" s="49">
        <f t="shared" ca="1" si="430"/>
        <v>5</v>
      </c>
      <c r="AC3398" s="49" t="str">
        <f t="shared" ca="1" si="431"/>
        <v>N</v>
      </c>
    </row>
    <row r="3399" spans="1:29" x14ac:dyDescent="0.25">
      <c r="A3399">
        <v>1696</v>
      </c>
      <c r="B3399" s="9">
        <v>43556</v>
      </c>
      <c r="C3399" s="50" t="str">
        <f t="shared" si="424"/>
        <v>N</v>
      </c>
      <c r="D3399" s="52">
        <f>_xlfn.XLOOKUP(B3399,Cal_Date!B:B,Cal_Date!A:A,0)</f>
        <v>1</v>
      </c>
      <c r="E3399">
        <v>2019</v>
      </c>
      <c r="F3399" t="s">
        <v>121</v>
      </c>
      <c r="G3399" t="s">
        <v>129</v>
      </c>
      <c r="H3399" t="s">
        <v>48</v>
      </c>
      <c r="I3399" t="s">
        <v>18</v>
      </c>
      <c r="J3399" t="s">
        <v>10</v>
      </c>
      <c r="K3399" t="s">
        <v>43</v>
      </c>
      <c r="L3399">
        <v>2</v>
      </c>
      <c r="M3399">
        <v>1005</v>
      </c>
      <c r="O3399" t="s">
        <v>25</v>
      </c>
      <c r="R3399" t="s">
        <v>44</v>
      </c>
      <c r="S3399" s="49" t="str">
        <f t="shared" si="425"/>
        <v>Card</v>
      </c>
      <c r="T3399" s="3">
        <v>0.03</v>
      </c>
      <c r="U3399" s="2">
        <v>15.245999999999999</v>
      </c>
      <c r="V3399" s="2">
        <v>2.92</v>
      </c>
      <c r="W3399" s="54">
        <f>_xlfn.XLOOKUP(M3399,Market!A:A,Market!F:F,0)</f>
        <v>8.8999999999999996E-2</v>
      </c>
      <c r="X3399" s="55">
        <f t="shared" si="426"/>
        <v>0.45737999999999995</v>
      </c>
      <c r="Y3399" s="55">
        <f t="shared" si="427"/>
        <v>12.325999999999999</v>
      </c>
      <c r="Z3399" s="54">
        <f t="shared" si="428"/>
        <v>0.80847435392889933</v>
      </c>
      <c r="AA3399" s="49" t="str">
        <f t="shared" ca="1" si="429"/>
        <v>N</v>
      </c>
      <c r="AB3399" s="49">
        <f t="shared" ca="1" si="430"/>
        <v>5</v>
      </c>
      <c r="AC3399" s="49" t="str">
        <f t="shared" ca="1" si="431"/>
        <v>N</v>
      </c>
    </row>
    <row r="3400" spans="1:29" x14ac:dyDescent="0.25">
      <c r="A3400">
        <v>1697</v>
      </c>
      <c r="B3400" s="9">
        <v>43556</v>
      </c>
      <c r="C3400" s="50" t="str">
        <f t="shared" si="424"/>
        <v>N</v>
      </c>
      <c r="D3400" s="52">
        <f>_xlfn.XLOOKUP(B3400,Cal_Date!B:B,Cal_Date!A:A,0)</f>
        <v>1</v>
      </c>
      <c r="E3400">
        <v>2019</v>
      </c>
      <c r="F3400" t="s">
        <v>121</v>
      </c>
      <c r="G3400" t="s">
        <v>129</v>
      </c>
      <c r="H3400" t="s">
        <v>48</v>
      </c>
      <c r="I3400" t="s">
        <v>18</v>
      </c>
      <c r="J3400" t="s">
        <v>10</v>
      </c>
      <c r="K3400" t="s">
        <v>43</v>
      </c>
      <c r="L3400">
        <v>1</v>
      </c>
      <c r="M3400">
        <v>1007</v>
      </c>
      <c r="O3400" t="s">
        <v>28</v>
      </c>
      <c r="R3400" t="s">
        <v>44</v>
      </c>
      <c r="S3400" s="49" t="str">
        <f t="shared" si="425"/>
        <v>Card</v>
      </c>
      <c r="T3400" s="3">
        <v>0.03</v>
      </c>
      <c r="U3400" s="2">
        <v>7.6229999999999993</v>
      </c>
      <c r="V3400" s="2">
        <v>1.46</v>
      </c>
      <c r="W3400" s="54">
        <f>_xlfn.XLOOKUP(M3400,Market!A:A,Market!F:F,0)</f>
        <v>8.8999999999999996E-2</v>
      </c>
      <c r="X3400" s="55">
        <f t="shared" si="426"/>
        <v>0.22868999999999998</v>
      </c>
      <c r="Y3400" s="55">
        <f t="shared" si="427"/>
        <v>6.1629999999999994</v>
      </c>
      <c r="Z3400" s="54">
        <f t="shared" si="428"/>
        <v>0.80847435392889933</v>
      </c>
      <c r="AA3400" s="49" t="str">
        <f t="shared" ca="1" si="429"/>
        <v>N</v>
      </c>
      <c r="AB3400" s="49">
        <f t="shared" ca="1" si="430"/>
        <v>5</v>
      </c>
      <c r="AC3400" s="49" t="str">
        <f t="shared" ca="1" si="431"/>
        <v>N</v>
      </c>
    </row>
    <row r="3401" spans="1:29" x14ac:dyDescent="0.25">
      <c r="A3401">
        <v>1698</v>
      </c>
      <c r="B3401" s="9">
        <v>43556</v>
      </c>
      <c r="C3401" s="50" t="str">
        <f t="shared" si="424"/>
        <v>N</v>
      </c>
      <c r="D3401" s="52">
        <f>_xlfn.XLOOKUP(B3401,Cal_Date!B:B,Cal_Date!A:A,0)</f>
        <v>1</v>
      </c>
      <c r="E3401">
        <v>2019</v>
      </c>
      <c r="F3401" t="s">
        <v>121</v>
      </c>
      <c r="G3401" t="s">
        <v>129</v>
      </c>
      <c r="H3401" t="s">
        <v>11</v>
      </c>
      <c r="I3401" t="s">
        <v>11</v>
      </c>
      <c r="J3401" t="s">
        <v>15</v>
      </c>
      <c r="K3401" t="s">
        <v>42</v>
      </c>
      <c r="L3401">
        <v>1</v>
      </c>
      <c r="M3401">
        <v>1009</v>
      </c>
      <c r="O3401" t="s">
        <v>28</v>
      </c>
      <c r="R3401" t="s">
        <v>44</v>
      </c>
      <c r="S3401" s="49" t="str">
        <f t="shared" si="425"/>
        <v>Card</v>
      </c>
      <c r="T3401" s="3">
        <v>0.03</v>
      </c>
      <c r="U3401" s="2">
        <v>2.7225000000000001</v>
      </c>
      <c r="V3401" s="2">
        <v>0.87</v>
      </c>
      <c r="W3401" s="54">
        <f>_xlfn.XLOOKUP(M3401,Market!A:A,Market!F:F,0)</f>
        <v>8.8999999999999996E-2</v>
      </c>
      <c r="X3401" s="55">
        <f t="shared" si="426"/>
        <v>8.1674999999999998E-2</v>
      </c>
      <c r="Y3401" s="55">
        <f t="shared" si="427"/>
        <v>1.8525</v>
      </c>
      <c r="Z3401" s="54">
        <f t="shared" si="428"/>
        <v>0.68044077134986225</v>
      </c>
      <c r="AA3401" s="49" t="str">
        <f t="shared" ca="1" si="429"/>
        <v>N</v>
      </c>
      <c r="AB3401" s="49">
        <f t="shared" ca="1" si="430"/>
        <v>5</v>
      </c>
      <c r="AC3401" s="49" t="str">
        <f t="shared" ca="1" si="431"/>
        <v>N</v>
      </c>
    </row>
    <row r="3402" spans="1:29" x14ac:dyDescent="0.25">
      <c r="A3402">
        <v>1699</v>
      </c>
      <c r="B3402" s="9">
        <v>43556</v>
      </c>
      <c r="C3402" s="50" t="str">
        <f t="shared" si="424"/>
        <v>N</v>
      </c>
      <c r="D3402" s="52">
        <f>_xlfn.XLOOKUP(B3402,Cal_Date!B:B,Cal_Date!A:A,0)</f>
        <v>1</v>
      </c>
      <c r="E3402">
        <v>2019</v>
      </c>
      <c r="F3402" t="s">
        <v>121</v>
      </c>
      <c r="G3402" t="s">
        <v>129</v>
      </c>
      <c r="H3402" t="s">
        <v>11</v>
      </c>
      <c r="I3402" t="s">
        <v>11</v>
      </c>
      <c r="J3402" t="s">
        <v>15</v>
      </c>
      <c r="K3402" t="s">
        <v>42</v>
      </c>
      <c r="L3402">
        <v>1</v>
      </c>
      <c r="M3402">
        <v>1001</v>
      </c>
      <c r="O3402" t="s">
        <v>25</v>
      </c>
      <c r="R3402" t="s">
        <v>44</v>
      </c>
      <c r="S3402" s="49" t="str">
        <f t="shared" si="425"/>
        <v>Card</v>
      </c>
      <c r="T3402" s="3">
        <v>0.03</v>
      </c>
      <c r="U3402" s="2">
        <v>2.6500000000000004</v>
      </c>
      <c r="V3402" s="2">
        <v>0.87</v>
      </c>
      <c r="W3402" s="54">
        <f>_xlfn.XLOOKUP(M3402,Market!A:A,Market!F:F,0)</f>
        <v>0.06</v>
      </c>
      <c r="X3402" s="55">
        <f t="shared" si="426"/>
        <v>7.9500000000000001E-2</v>
      </c>
      <c r="Y3402" s="55">
        <f t="shared" si="427"/>
        <v>1.7800000000000002</v>
      </c>
      <c r="Z3402" s="54">
        <f t="shared" si="428"/>
        <v>0.67169811320754713</v>
      </c>
      <c r="AA3402" s="49" t="str">
        <f t="shared" ca="1" si="429"/>
        <v>N</v>
      </c>
      <c r="AB3402" s="49">
        <f t="shared" ca="1" si="430"/>
        <v>5</v>
      </c>
      <c r="AC3402" s="49" t="str">
        <f t="shared" ca="1" si="431"/>
        <v>N</v>
      </c>
    </row>
    <row r="3403" spans="1:29" x14ac:dyDescent="0.25">
      <c r="A3403">
        <v>1700</v>
      </c>
      <c r="B3403" s="9">
        <v>43556</v>
      </c>
      <c r="C3403" s="50" t="str">
        <f t="shared" si="424"/>
        <v>N</v>
      </c>
      <c r="D3403" s="52">
        <f>_xlfn.XLOOKUP(B3403,Cal_Date!B:B,Cal_Date!A:A,0)</f>
        <v>1</v>
      </c>
      <c r="E3403">
        <v>2019</v>
      </c>
      <c r="F3403" t="s">
        <v>121</v>
      </c>
      <c r="G3403" t="s">
        <v>129</v>
      </c>
      <c r="H3403" t="s">
        <v>48</v>
      </c>
      <c r="I3403" t="s">
        <v>18</v>
      </c>
      <c r="J3403" t="s">
        <v>10</v>
      </c>
      <c r="K3403" t="s">
        <v>43</v>
      </c>
      <c r="L3403">
        <v>1</v>
      </c>
      <c r="M3403">
        <v>1010</v>
      </c>
      <c r="O3403" t="s">
        <v>25</v>
      </c>
      <c r="R3403" t="s">
        <v>44</v>
      </c>
      <c r="S3403" s="49" t="str">
        <f t="shared" si="425"/>
        <v>Card</v>
      </c>
      <c r="T3403" s="3">
        <v>0.03</v>
      </c>
      <c r="U3403" s="2">
        <v>7.5600000000000005</v>
      </c>
      <c r="V3403" s="2">
        <v>1.46</v>
      </c>
      <c r="W3403" s="54">
        <f>_xlfn.XLOOKUP(M3403,Market!A:A,Market!F:F,0)</f>
        <v>0.08</v>
      </c>
      <c r="X3403" s="55">
        <f t="shared" si="426"/>
        <v>0.2268</v>
      </c>
      <c r="Y3403" s="55">
        <f t="shared" si="427"/>
        <v>6.1000000000000005</v>
      </c>
      <c r="Z3403" s="54">
        <f t="shared" si="428"/>
        <v>0.80687830687830686</v>
      </c>
      <c r="AA3403" s="49" t="str">
        <f t="shared" ca="1" si="429"/>
        <v>N</v>
      </c>
      <c r="AB3403" s="49">
        <f t="shared" ca="1" si="430"/>
        <v>5</v>
      </c>
      <c r="AC3403" s="49" t="str">
        <f t="shared" ca="1" si="431"/>
        <v>N</v>
      </c>
    </row>
    <row r="3404" spans="1:29" x14ac:dyDescent="0.25">
      <c r="A3404">
        <v>1701</v>
      </c>
      <c r="B3404" s="9">
        <v>43556</v>
      </c>
      <c r="C3404" s="50" t="str">
        <f t="shared" si="424"/>
        <v>N</v>
      </c>
      <c r="D3404" s="52">
        <f>_xlfn.XLOOKUP(B3404,Cal_Date!B:B,Cal_Date!A:A,0)</f>
        <v>1</v>
      </c>
      <c r="E3404">
        <v>2019</v>
      </c>
      <c r="F3404" t="s">
        <v>121</v>
      </c>
      <c r="G3404" t="s">
        <v>129</v>
      </c>
      <c r="H3404" t="s">
        <v>14</v>
      </c>
      <c r="I3404" t="s">
        <v>13</v>
      </c>
      <c r="J3404" t="s">
        <v>15</v>
      </c>
      <c r="K3404" t="s">
        <v>43</v>
      </c>
      <c r="L3404">
        <v>1</v>
      </c>
      <c r="M3404">
        <v>1010</v>
      </c>
      <c r="O3404" t="s">
        <v>25</v>
      </c>
      <c r="R3404" t="s">
        <v>44</v>
      </c>
      <c r="S3404" s="49" t="str">
        <f t="shared" si="425"/>
        <v>Card</v>
      </c>
      <c r="T3404" s="3">
        <v>0.03</v>
      </c>
      <c r="U3404" s="2">
        <v>7.5600000000000005</v>
      </c>
      <c r="V3404" s="2">
        <v>2.2400000000000002</v>
      </c>
      <c r="W3404" s="54">
        <f>_xlfn.XLOOKUP(M3404,Market!A:A,Market!F:F,0)</f>
        <v>0.08</v>
      </c>
      <c r="X3404" s="55">
        <f t="shared" si="426"/>
        <v>0.2268</v>
      </c>
      <c r="Y3404" s="55">
        <f t="shared" si="427"/>
        <v>5.32</v>
      </c>
      <c r="Z3404" s="54">
        <f t="shared" si="428"/>
        <v>0.70370370370370372</v>
      </c>
      <c r="AA3404" s="49" t="str">
        <f t="shared" ca="1" si="429"/>
        <v>N</v>
      </c>
      <c r="AB3404" s="49">
        <f t="shared" ca="1" si="430"/>
        <v>5</v>
      </c>
      <c r="AC3404" s="49" t="str">
        <f t="shared" ca="1" si="431"/>
        <v>N</v>
      </c>
    </row>
    <row r="3405" spans="1:29" x14ac:dyDescent="0.25">
      <c r="A3405">
        <v>1702</v>
      </c>
      <c r="B3405" s="9">
        <v>43556</v>
      </c>
      <c r="C3405" s="50" t="str">
        <f t="shared" si="424"/>
        <v>N</v>
      </c>
      <c r="D3405" s="52">
        <f>_xlfn.XLOOKUP(B3405,Cal_Date!B:B,Cal_Date!A:A,0)</f>
        <v>1</v>
      </c>
      <c r="E3405">
        <v>2019</v>
      </c>
      <c r="F3405" t="s">
        <v>121</v>
      </c>
      <c r="G3405" t="s">
        <v>129</v>
      </c>
      <c r="H3405" t="s">
        <v>48</v>
      </c>
      <c r="I3405" t="s">
        <v>18</v>
      </c>
      <c r="J3405" t="s">
        <v>10</v>
      </c>
      <c r="K3405" t="s">
        <v>43</v>
      </c>
      <c r="L3405">
        <v>2</v>
      </c>
      <c r="M3405">
        <v>1010</v>
      </c>
      <c r="O3405" t="s">
        <v>25</v>
      </c>
      <c r="R3405" t="s">
        <v>44</v>
      </c>
      <c r="S3405" s="49" t="str">
        <f t="shared" si="425"/>
        <v>Card</v>
      </c>
      <c r="T3405" s="3">
        <v>0.03</v>
      </c>
      <c r="U3405" s="2">
        <v>15.120000000000001</v>
      </c>
      <c r="V3405" s="2">
        <v>2.92</v>
      </c>
      <c r="W3405" s="54">
        <f>_xlfn.XLOOKUP(M3405,Market!A:A,Market!F:F,0)</f>
        <v>0.08</v>
      </c>
      <c r="X3405" s="55">
        <f t="shared" si="426"/>
        <v>0.4536</v>
      </c>
      <c r="Y3405" s="55">
        <f t="shared" si="427"/>
        <v>12.200000000000001</v>
      </c>
      <c r="Z3405" s="54">
        <f t="shared" si="428"/>
        <v>0.80687830687830686</v>
      </c>
      <c r="AA3405" s="49" t="str">
        <f t="shared" ca="1" si="429"/>
        <v>N</v>
      </c>
      <c r="AB3405" s="49">
        <f t="shared" ca="1" si="430"/>
        <v>5</v>
      </c>
      <c r="AC3405" s="49" t="str">
        <f t="shared" ca="1" si="431"/>
        <v>N</v>
      </c>
    </row>
    <row r="3406" spans="1:29" x14ac:dyDescent="0.25">
      <c r="A3406">
        <v>1703</v>
      </c>
      <c r="B3406" s="9">
        <v>43556</v>
      </c>
      <c r="C3406" s="50" t="str">
        <f t="shared" si="424"/>
        <v>N</v>
      </c>
      <c r="D3406" s="52">
        <f>_xlfn.XLOOKUP(B3406,Cal_Date!B:B,Cal_Date!A:A,0)</f>
        <v>1</v>
      </c>
      <c r="E3406">
        <v>2019</v>
      </c>
      <c r="F3406" t="s">
        <v>121</v>
      </c>
      <c r="G3406" t="s">
        <v>129</v>
      </c>
      <c r="H3406" t="s">
        <v>11</v>
      </c>
      <c r="I3406" t="s">
        <v>11</v>
      </c>
      <c r="J3406" t="s">
        <v>15</v>
      </c>
      <c r="K3406" t="s">
        <v>42</v>
      </c>
      <c r="L3406">
        <v>2</v>
      </c>
      <c r="M3406">
        <v>1010</v>
      </c>
      <c r="O3406" t="s">
        <v>25</v>
      </c>
      <c r="R3406" t="s">
        <v>44</v>
      </c>
      <c r="S3406" s="49" t="str">
        <f t="shared" si="425"/>
        <v>Card</v>
      </c>
      <c r="T3406" s="3">
        <v>0.03</v>
      </c>
      <c r="U3406" s="2">
        <v>5.4</v>
      </c>
      <c r="V3406" s="2">
        <v>1.74</v>
      </c>
      <c r="W3406" s="54">
        <f>_xlfn.XLOOKUP(M3406,Market!A:A,Market!F:F,0)</f>
        <v>0.08</v>
      </c>
      <c r="X3406" s="55">
        <f t="shared" si="426"/>
        <v>0.16200000000000001</v>
      </c>
      <c r="Y3406" s="55">
        <f t="shared" si="427"/>
        <v>3.66</v>
      </c>
      <c r="Z3406" s="54">
        <f t="shared" si="428"/>
        <v>0.67777777777777781</v>
      </c>
      <c r="AA3406" s="49" t="str">
        <f t="shared" ca="1" si="429"/>
        <v>N</v>
      </c>
      <c r="AB3406" s="49">
        <f t="shared" ca="1" si="430"/>
        <v>5</v>
      </c>
      <c r="AC3406" s="49" t="str">
        <f t="shared" ca="1" si="431"/>
        <v>N</v>
      </c>
    </row>
    <row r="3407" spans="1:29" x14ac:dyDescent="0.25">
      <c r="A3407">
        <v>1704</v>
      </c>
      <c r="B3407" s="9">
        <v>43556</v>
      </c>
      <c r="C3407" s="50" t="str">
        <f t="shared" si="424"/>
        <v>N</v>
      </c>
      <c r="D3407" s="52">
        <f>_xlfn.XLOOKUP(B3407,Cal_Date!B:B,Cal_Date!A:A,0)</f>
        <v>1</v>
      </c>
      <c r="E3407">
        <v>2019</v>
      </c>
      <c r="F3407" t="s">
        <v>121</v>
      </c>
      <c r="G3407" t="s">
        <v>129</v>
      </c>
      <c r="H3407" t="s">
        <v>11</v>
      </c>
      <c r="I3407" t="s">
        <v>11</v>
      </c>
      <c r="J3407" t="s">
        <v>15</v>
      </c>
      <c r="K3407" t="s">
        <v>42</v>
      </c>
      <c r="L3407">
        <v>1</v>
      </c>
      <c r="M3407">
        <v>1011</v>
      </c>
      <c r="O3407" t="s">
        <v>25</v>
      </c>
      <c r="R3407" t="s">
        <v>44</v>
      </c>
      <c r="S3407" s="49" t="str">
        <f t="shared" si="425"/>
        <v>Card</v>
      </c>
      <c r="T3407" s="3">
        <v>0.03</v>
      </c>
      <c r="U3407" s="2">
        <v>2.6500000000000004</v>
      </c>
      <c r="V3407" s="2">
        <v>0.87</v>
      </c>
      <c r="W3407" s="54">
        <f>_xlfn.XLOOKUP(M3407,Market!A:A,Market!F:F,0)</f>
        <v>0.06</v>
      </c>
      <c r="X3407" s="55">
        <f t="shared" si="426"/>
        <v>7.9500000000000001E-2</v>
      </c>
      <c r="Y3407" s="55">
        <f t="shared" si="427"/>
        <v>1.7800000000000002</v>
      </c>
      <c r="Z3407" s="54">
        <f t="shared" si="428"/>
        <v>0.67169811320754713</v>
      </c>
      <c r="AA3407" s="49" t="str">
        <f t="shared" ca="1" si="429"/>
        <v>N</v>
      </c>
      <c r="AB3407" s="49">
        <f t="shared" ca="1" si="430"/>
        <v>5</v>
      </c>
      <c r="AC3407" s="49" t="str">
        <f t="shared" ca="1" si="431"/>
        <v>N</v>
      </c>
    </row>
    <row r="3408" spans="1:29" x14ac:dyDescent="0.25">
      <c r="A3408">
        <v>1705</v>
      </c>
      <c r="B3408" s="9">
        <v>43556</v>
      </c>
      <c r="C3408" s="50" t="str">
        <f t="shared" si="424"/>
        <v>N</v>
      </c>
      <c r="D3408" s="52">
        <f>_xlfn.XLOOKUP(B3408,Cal_Date!B:B,Cal_Date!A:A,0)</f>
        <v>1</v>
      </c>
      <c r="E3408">
        <v>2019</v>
      </c>
      <c r="F3408" t="s">
        <v>121</v>
      </c>
      <c r="G3408" t="s">
        <v>129</v>
      </c>
      <c r="H3408" t="s">
        <v>48</v>
      </c>
      <c r="I3408" t="s">
        <v>18</v>
      </c>
      <c r="J3408" t="s">
        <v>10</v>
      </c>
      <c r="K3408" t="s">
        <v>43</v>
      </c>
      <c r="L3408">
        <v>1</v>
      </c>
      <c r="M3408">
        <v>1007</v>
      </c>
      <c r="O3408" t="s">
        <v>28</v>
      </c>
      <c r="R3408" t="s">
        <v>44</v>
      </c>
      <c r="S3408" s="49" t="str">
        <f t="shared" si="425"/>
        <v>Card</v>
      </c>
      <c r="T3408" s="3">
        <v>0.03</v>
      </c>
      <c r="U3408" s="2">
        <v>7.6229999999999993</v>
      </c>
      <c r="V3408" s="2">
        <v>1.46</v>
      </c>
      <c r="W3408" s="54">
        <f>_xlfn.XLOOKUP(M3408,Market!A:A,Market!F:F,0)</f>
        <v>8.8999999999999996E-2</v>
      </c>
      <c r="X3408" s="55">
        <f t="shared" si="426"/>
        <v>0.22868999999999998</v>
      </c>
      <c r="Y3408" s="55">
        <f t="shared" si="427"/>
        <v>6.1629999999999994</v>
      </c>
      <c r="Z3408" s="54">
        <f t="shared" si="428"/>
        <v>0.80847435392889933</v>
      </c>
      <c r="AA3408" s="49" t="str">
        <f t="shared" ca="1" si="429"/>
        <v>N</v>
      </c>
      <c r="AB3408" s="49">
        <f t="shared" ca="1" si="430"/>
        <v>5</v>
      </c>
      <c r="AC3408" s="49" t="str">
        <f t="shared" ca="1" si="431"/>
        <v>N</v>
      </c>
    </row>
    <row r="3409" spans="1:29" x14ac:dyDescent="0.25">
      <c r="A3409">
        <v>1706</v>
      </c>
      <c r="B3409" s="9">
        <v>43556</v>
      </c>
      <c r="C3409" s="50" t="str">
        <f t="shared" si="424"/>
        <v>N</v>
      </c>
      <c r="D3409" s="52">
        <f>_xlfn.XLOOKUP(B3409,Cal_Date!B:B,Cal_Date!A:A,0)</f>
        <v>1</v>
      </c>
      <c r="E3409">
        <v>2019</v>
      </c>
      <c r="F3409" t="s">
        <v>121</v>
      </c>
      <c r="G3409" t="s">
        <v>129</v>
      </c>
      <c r="H3409" t="s">
        <v>14</v>
      </c>
      <c r="I3409" t="s">
        <v>18</v>
      </c>
      <c r="J3409" t="s">
        <v>15</v>
      </c>
      <c r="K3409" t="s">
        <v>43</v>
      </c>
      <c r="L3409">
        <v>1</v>
      </c>
      <c r="M3409">
        <v>1007</v>
      </c>
      <c r="O3409" t="s">
        <v>28</v>
      </c>
      <c r="R3409" t="s">
        <v>44</v>
      </c>
      <c r="S3409" s="49" t="str">
        <f t="shared" si="425"/>
        <v>Card</v>
      </c>
      <c r="T3409" s="3">
        <v>0.03</v>
      </c>
      <c r="U3409" s="2">
        <v>7.6229999999999993</v>
      </c>
      <c r="V3409" s="2">
        <v>2.2200000000000002</v>
      </c>
      <c r="W3409" s="54">
        <f>_xlfn.XLOOKUP(M3409,Market!A:A,Market!F:F,0)</f>
        <v>8.8999999999999996E-2</v>
      </c>
      <c r="X3409" s="55">
        <f t="shared" si="426"/>
        <v>0.22868999999999998</v>
      </c>
      <c r="Y3409" s="55">
        <f t="shared" si="427"/>
        <v>5.4029999999999987</v>
      </c>
      <c r="Z3409" s="54">
        <f t="shared" si="428"/>
        <v>0.7087760724124359</v>
      </c>
      <c r="AA3409" s="49" t="str">
        <f t="shared" ca="1" si="429"/>
        <v>N</v>
      </c>
      <c r="AB3409" s="49">
        <f t="shared" ca="1" si="430"/>
        <v>5</v>
      </c>
      <c r="AC3409" s="49" t="str">
        <f t="shared" ca="1" si="431"/>
        <v>N</v>
      </c>
    </row>
    <row r="3410" spans="1:29" x14ac:dyDescent="0.25">
      <c r="A3410">
        <v>1707</v>
      </c>
      <c r="B3410" s="9">
        <v>43556</v>
      </c>
      <c r="C3410" s="50" t="str">
        <f t="shared" si="424"/>
        <v>N</v>
      </c>
      <c r="D3410" s="52">
        <f>_xlfn.XLOOKUP(B3410,Cal_Date!B:B,Cal_Date!A:A,0)</f>
        <v>1</v>
      </c>
      <c r="E3410">
        <v>2019</v>
      </c>
      <c r="F3410" t="s">
        <v>121</v>
      </c>
      <c r="G3410" t="s">
        <v>129</v>
      </c>
      <c r="H3410" t="s">
        <v>48</v>
      </c>
      <c r="I3410" t="s">
        <v>18</v>
      </c>
      <c r="J3410" t="s">
        <v>10</v>
      </c>
      <c r="K3410" t="s">
        <v>43</v>
      </c>
      <c r="L3410">
        <v>2</v>
      </c>
      <c r="M3410">
        <v>1008</v>
      </c>
      <c r="O3410" t="s">
        <v>28</v>
      </c>
      <c r="R3410" t="s">
        <v>44</v>
      </c>
      <c r="S3410" s="49" t="str">
        <f t="shared" si="425"/>
        <v>Card</v>
      </c>
      <c r="T3410" s="3">
        <v>0.03</v>
      </c>
      <c r="U3410" s="2">
        <v>15.245999999999999</v>
      </c>
      <c r="V3410" s="2">
        <v>2.92</v>
      </c>
      <c r="W3410" s="54">
        <f>_xlfn.XLOOKUP(M3410,Market!A:A,Market!F:F,0)</f>
        <v>8.8999999999999996E-2</v>
      </c>
      <c r="X3410" s="55">
        <f t="shared" si="426"/>
        <v>0.45737999999999995</v>
      </c>
      <c r="Y3410" s="55">
        <f t="shared" si="427"/>
        <v>12.325999999999999</v>
      </c>
      <c r="Z3410" s="54">
        <f t="shared" si="428"/>
        <v>0.80847435392889933</v>
      </c>
      <c r="AA3410" s="49" t="str">
        <f t="shared" ca="1" si="429"/>
        <v>N</v>
      </c>
      <c r="AB3410" s="49">
        <f t="shared" ca="1" si="430"/>
        <v>5</v>
      </c>
      <c r="AC3410" s="49" t="str">
        <f t="shared" ca="1" si="431"/>
        <v>N</v>
      </c>
    </row>
    <row r="3411" spans="1:29" x14ac:dyDescent="0.25">
      <c r="A3411">
        <v>1708</v>
      </c>
      <c r="B3411" s="9">
        <v>43556</v>
      </c>
      <c r="C3411" s="50" t="str">
        <f t="shared" si="424"/>
        <v>N</v>
      </c>
      <c r="D3411" s="52">
        <f>_xlfn.XLOOKUP(B3411,Cal_Date!B:B,Cal_Date!A:A,0)</f>
        <v>1</v>
      </c>
      <c r="E3411">
        <v>2019</v>
      </c>
      <c r="F3411" t="s">
        <v>121</v>
      </c>
      <c r="G3411" t="s">
        <v>129</v>
      </c>
      <c r="H3411" t="s">
        <v>11</v>
      </c>
      <c r="I3411" t="s">
        <v>13</v>
      </c>
      <c r="J3411" t="s">
        <v>15</v>
      </c>
      <c r="K3411" t="s">
        <v>42</v>
      </c>
      <c r="L3411">
        <v>1</v>
      </c>
      <c r="M3411">
        <v>1004</v>
      </c>
      <c r="O3411" t="s">
        <v>28</v>
      </c>
      <c r="R3411" t="s">
        <v>44</v>
      </c>
      <c r="S3411" s="49" t="str">
        <f t="shared" si="425"/>
        <v>Card</v>
      </c>
      <c r="T3411" s="3">
        <v>0.03</v>
      </c>
      <c r="U3411" s="2">
        <v>2.6500000000000004</v>
      </c>
      <c r="V3411" s="2">
        <v>1.42</v>
      </c>
      <c r="W3411" s="54">
        <f>_xlfn.XLOOKUP(M3411,Market!A:A,Market!F:F,0)</f>
        <v>0.06</v>
      </c>
      <c r="X3411" s="55">
        <f t="shared" si="426"/>
        <v>7.9500000000000001E-2</v>
      </c>
      <c r="Y3411" s="55">
        <f t="shared" si="427"/>
        <v>1.2300000000000004</v>
      </c>
      <c r="Z3411" s="54">
        <f t="shared" si="428"/>
        <v>0.46415094339622653</v>
      </c>
      <c r="AA3411" s="49" t="str">
        <f t="shared" ca="1" si="429"/>
        <v>N</v>
      </c>
      <c r="AB3411" s="49">
        <f t="shared" ca="1" si="430"/>
        <v>5</v>
      </c>
      <c r="AC3411" s="49" t="str">
        <f t="shared" ca="1" si="431"/>
        <v>N</v>
      </c>
    </row>
    <row r="3412" spans="1:29" x14ac:dyDescent="0.25">
      <c r="A3412">
        <v>1709</v>
      </c>
      <c r="B3412" s="9">
        <v>43556</v>
      </c>
      <c r="C3412" s="50" t="str">
        <f t="shared" si="424"/>
        <v>N</v>
      </c>
      <c r="D3412" s="52">
        <f>_xlfn.XLOOKUP(B3412,Cal_Date!B:B,Cal_Date!A:A,0)</f>
        <v>1</v>
      </c>
      <c r="E3412">
        <v>2019</v>
      </c>
      <c r="F3412" t="s">
        <v>121</v>
      </c>
      <c r="G3412" t="s">
        <v>129</v>
      </c>
      <c r="H3412" t="s">
        <v>11</v>
      </c>
      <c r="I3412" t="s">
        <v>11</v>
      </c>
      <c r="J3412" t="s">
        <v>15</v>
      </c>
      <c r="K3412" t="s">
        <v>42</v>
      </c>
      <c r="L3412">
        <v>2</v>
      </c>
      <c r="M3412">
        <v>1003</v>
      </c>
      <c r="O3412" t="s">
        <v>25</v>
      </c>
      <c r="R3412" t="s">
        <v>44</v>
      </c>
      <c r="S3412" s="49" t="str">
        <f t="shared" si="425"/>
        <v>Card</v>
      </c>
      <c r="T3412" s="3">
        <v>0.03</v>
      </c>
      <c r="U3412" s="2">
        <v>5.3000000000000007</v>
      </c>
      <c r="V3412" s="2">
        <v>1.74</v>
      </c>
      <c r="W3412" s="54">
        <f>_xlfn.XLOOKUP(M3412,Market!A:A,Market!F:F,0)</f>
        <v>0.06</v>
      </c>
      <c r="X3412" s="55">
        <f t="shared" si="426"/>
        <v>0.159</v>
      </c>
      <c r="Y3412" s="55">
        <f t="shared" si="427"/>
        <v>3.5600000000000005</v>
      </c>
      <c r="Z3412" s="54">
        <f t="shared" si="428"/>
        <v>0.67169811320754713</v>
      </c>
      <c r="AA3412" s="49" t="str">
        <f t="shared" ca="1" si="429"/>
        <v>N</v>
      </c>
      <c r="AB3412" s="49">
        <f t="shared" ca="1" si="430"/>
        <v>5</v>
      </c>
      <c r="AC3412" s="49" t="str">
        <f t="shared" ca="1" si="431"/>
        <v>N</v>
      </c>
    </row>
    <row r="3413" spans="1:29" x14ac:dyDescent="0.25">
      <c r="A3413">
        <v>1710</v>
      </c>
      <c r="B3413" s="9">
        <v>43556</v>
      </c>
      <c r="C3413" s="50" t="str">
        <f t="shared" si="424"/>
        <v>N</v>
      </c>
      <c r="D3413" s="52">
        <f>_xlfn.XLOOKUP(B3413,Cal_Date!B:B,Cal_Date!A:A,0)</f>
        <v>1</v>
      </c>
      <c r="E3413">
        <v>2019</v>
      </c>
      <c r="F3413" t="s">
        <v>121</v>
      </c>
      <c r="G3413" t="s">
        <v>129</v>
      </c>
      <c r="H3413" t="s">
        <v>48</v>
      </c>
      <c r="I3413" t="s">
        <v>18</v>
      </c>
      <c r="J3413" t="s">
        <v>10</v>
      </c>
      <c r="K3413" t="s">
        <v>43</v>
      </c>
      <c r="L3413">
        <v>1</v>
      </c>
      <c r="M3413">
        <v>1002</v>
      </c>
      <c r="O3413" t="s">
        <v>28</v>
      </c>
      <c r="R3413" t="s">
        <v>44</v>
      </c>
      <c r="S3413" s="49" t="str">
        <f t="shared" si="425"/>
        <v>Card</v>
      </c>
      <c r="T3413" s="3">
        <v>0.03</v>
      </c>
      <c r="U3413" s="2">
        <v>7.42</v>
      </c>
      <c r="V3413" s="2">
        <v>1.46</v>
      </c>
      <c r="W3413" s="54">
        <f>_xlfn.XLOOKUP(M3413,Market!A:A,Market!F:F,0)</f>
        <v>0.06</v>
      </c>
      <c r="X3413" s="55">
        <f t="shared" si="426"/>
        <v>0.22259999999999999</v>
      </c>
      <c r="Y3413" s="55">
        <f t="shared" si="427"/>
        <v>5.96</v>
      </c>
      <c r="Z3413" s="54">
        <f t="shared" si="428"/>
        <v>0.80323450134770891</v>
      </c>
      <c r="AA3413" s="49" t="str">
        <f t="shared" ca="1" si="429"/>
        <v>N</v>
      </c>
      <c r="AB3413" s="49">
        <f t="shared" ca="1" si="430"/>
        <v>5</v>
      </c>
      <c r="AC3413" s="49" t="str">
        <f t="shared" ca="1" si="431"/>
        <v>N</v>
      </c>
    </row>
    <row r="3414" spans="1:29" x14ac:dyDescent="0.25">
      <c r="A3414">
        <v>1711</v>
      </c>
      <c r="B3414" s="9">
        <v>43556</v>
      </c>
      <c r="C3414" s="50" t="str">
        <f t="shared" si="424"/>
        <v>N</v>
      </c>
      <c r="D3414" s="52">
        <f>_xlfn.XLOOKUP(B3414,Cal_Date!B:B,Cal_Date!A:A,0)</f>
        <v>1</v>
      </c>
      <c r="E3414">
        <v>2019</v>
      </c>
      <c r="F3414" t="s">
        <v>121</v>
      </c>
      <c r="G3414" t="s">
        <v>129</v>
      </c>
      <c r="H3414" t="s">
        <v>48</v>
      </c>
      <c r="I3414" t="s">
        <v>18</v>
      </c>
      <c r="J3414" t="s">
        <v>10</v>
      </c>
      <c r="K3414" t="s">
        <v>43</v>
      </c>
      <c r="L3414">
        <v>2</v>
      </c>
      <c r="M3414">
        <v>1007</v>
      </c>
      <c r="O3414" t="s">
        <v>28</v>
      </c>
      <c r="R3414" t="s">
        <v>44</v>
      </c>
      <c r="S3414" s="49" t="str">
        <f t="shared" si="425"/>
        <v>Card</v>
      </c>
      <c r="T3414" s="3">
        <v>0.03</v>
      </c>
      <c r="U3414" s="2">
        <v>15.245999999999999</v>
      </c>
      <c r="V3414" s="2">
        <v>2.92</v>
      </c>
      <c r="W3414" s="54">
        <f>_xlfn.XLOOKUP(M3414,Market!A:A,Market!F:F,0)</f>
        <v>8.8999999999999996E-2</v>
      </c>
      <c r="X3414" s="55">
        <f t="shared" si="426"/>
        <v>0.45737999999999995</v>
      </c>
      <c r="Y3414" s="55">
        <f t="shared" si="427"/>
        <v>12.325999999999999</v>
      </c>
      <c r="Z3414" s="54">
        <f t="shared" si="428"/>
        <v>0.80847435392889933</v>
      </c>
      <c r="AA3414" s="49" t="str">
        <f t="shared" ca="1" si="429"/>
        <v>N</v>
      </c>
      <c r="AB3414" s="49">
        <f t="shared" ca="1" si="430"/>
        <v>5</v>
      </c>
      <c r="AC3414" s="49" t="str">
        <f t="shared" ca="1" si="431"/>
        <v>N</v>
      </c>
    </row>
    <row r="3415" spans="1:29" x14ac:dyDescent="0.25">
      <c r="A3415">
        <v>1712</v>
      </c>
      <c r="B3415" s="9">
        <v>43556</v>
      </c>
      <c r="C3415" s="50" t="str">
        <f t="shared" si="424"/>
        <v>N</v>
      </c>
      <c r="D3415" s="52">
        <f>_xlfn.XLOOKUP(B3415,Cal_Date!B:B,Cal_Date!A:A,0)</f>
        <v>1</v>
      </c>
      <c r="E3415">
        <v>2019</v>
      </c>
      <c r="F3415" t="s">
        <v>121</v>
      </c>
      <c r="G3415" t="s">
        <v>129</v>
      </c>
      <c r="H3415" t="s">
        <v>48</v>
      </c>
      <c r="I3415" t="s">
        <v>18</v>
      </c>
      <c r="J3415" t="s">
        <v>10</v>
      </c>
      <c r="K3415" t="s">
        <v>43</v>
      </c>
      <c r="L3415">
        <v>1</v>
      </c>
      <c r="M3415">
        <v>1008</v>
      </c>
      <c r="O3415" t="s">
        <v>28</v>
      </c>
      <c r="R3415" t="s">
        <v>44</v>
      </c>
      <c r="S3415" s="49" t="str">
        <f t="shared" si="425"/>
        <v>Card</v>
      </c>
      <c r="T3415" s="3">
        <v>0.03</v>
      </c>
      <c r="U3415" s="2">
        <v>7.6229999999999993</v>
      </c>
      <c r="V3415" s="2">
        <v>1.46</v>
      </c>
      <c r="W3415" s="54">
        <f>_xlfn.XLOOKUP(M3415,Market!A:A,Market!F:F,0)</f>
        <v>8.8999999999999996E-2</v>
      </c>
      <c r="X3415" s="55">
        <f t="shared" si="426"/>
        <v>0.22868999999999998</v>
      </c>
      <c r="Y3415" s="55">
        <f t="shared" si="427"/>
        <v>6.1629999999999994</v>
      </c>
      <c r="Z3415" s="54">
        <f t="shared" si="428"/>
        <v>0.80847435392889933</v>
      </c>
      <c r="AA3415" s="49" t="str">
        <f t="shared" ca="1" si="429"/>
        <v>N</v>
      </c>
      <c r="AB3415" s="49">
        <f t="shared" ca="1" si="430"/>
        <v>5</v>
      </c>
      <c r="AC3415" s="49" t="str">
        <f t="shared" ca="1" si="431"/>
        <v>N</v>
      </c>
    </row>
    <row r="3416" spans="1:29" x14ac:dyDescent="0.25">
      <c r="A3416">
        <v>1713</v>
      </c>
      <c r="B3416" s="9">
        <v>43556</v>
      </c>
      <c r="C3416" s="50" t="str">
        <f t="shared" si="424"/>
        <v>N</v>
      </c>
      <c r="D3416" s="52">
        <f>_xlfn.XLOOKUP(B3416,Cal_Date!B:B,Cal_Date!A:A,0)</f>
        <v>1</v>
      </c>
      <c r="E3416">
        <v>2019</v>
      </c>
      <c r="F3416" t="s">
        <v>121</v>
      </c>
      <c r="G3416" t="s">
        <v>129</v>
      </c>
      <c r="H3416" t="s">
        <v>11</v>
      </c>
      <c r="I3416" t="s">
        <v>11</v>
      </c>
      <c r="J3416" t="s">
        <v>15</v>
      </c>
      <c r="K3416" t="s">
        <v>42</v>
      </c>
      <c r="L3416">
        <v>1</v>
      </c>
      <c r="M3416">
        <v>1008</v>
      </c>
      <c r="O3416" t="s">
        <v>28</v>
      </c>
      <c r="R3416" t="s">
        <v>44</v>
      </c>
      <c r="S3416" s="49" t="str">
        <f t="shared" si="425"/>
        <v>Card</v>
      </c>
      <c r="T3416" s="3">
        <v>0.03</v>
      </c>
      <c r="U3416" s="2">
        <v>2.7225000000000001</v>
      </c>
      <c r="V3416" s="2">
        <v>0.87</v>
      </c>
      <c r="W3416" s="54">
        <f>_xlfn.XLOOKUP(M3416,Market!A:A,Market!F:F,0)</f>
        <v>8.8999999999999996E-2</v>
      </c>
      <c r="X3416" s="55">
        <f t="shared" si="426"/>
        <v>8.1674999999999998E-2</v>
      </c>
      <c r="Y3416" s="55">
        <f t="shared" si="427"/>
        <v>1.8525</v>
      </c>
      <c r="Z3416" s="54">
        <f t="shared" si="428"/>
        <v>0.68044077134986225</v>
      </c>
      <c r="AA3416" s="49" t="str">
        <f t="shared" ca="1" si="429"/>
        <v>N</v>
      </c>
      <c r="AB3416" s="49">
        <f t="shared" ca="1" si="430"/>
        <v>5</v>
      </c>
      <c r="AC3416" s="49" t="str">
        <f t="shared" ca="1" si="431"/>
        <v>N</v>
      </c>
    </row>
    <row r="3417" spans="1:29" x14ac:dyDescent="0.25">
      <c r="A3417">
        <v>1714</v>
      </c>
      <c r="B3417" s="9">
        <v>43556</v>
      </c>
      <c r="C3417" s="50" t="str">
        <f t="shared" si="424"/>
        <v>N</v>
      </c>
      <c r="D3417" s="52">
        <f>_xlfn.XLOOKUP(B3417,Cal_Date!B:B,Cal_Date!A:A,0)</f>
        <v>1</v>
      </c>
      <c r="E3417">
        <v>2019</v>
      </c>
      <c r="F3417" t="s">
        <v>121</v>
      </c>
      <c r="G3417" t="s">
        <v>129</v>
      </c>
      <c r="H3417" t="s">
        <v>11</v>
      </c>
      <c r="I3417" t="s">
        <v>11</v>
      </c>
      <c r="J3417" t="s">
        <v>15</v>
      </c>
      <c r="K3417" t="s">
        <v>42</v>
      </c>
      <c r="L3417">
        <v>1</v>
      </c>
      <c r="M3417">
        <v>1000</v>
      </c>
      <c r="O3417" t="s">
        <v>25</v>
      </c>
      <c r="R3417" t="s">
        <v>44</v>
      </c>
      <c r="S3417" s="49" t="str">
        <f t="shared" si="425"/>
        <v>Card</v>
      </c>
      <c r="T3417" s="3">
        <v>0.03</v>
      </c>
      <c r="U3417" s="2">
        <v>2.7</v>
      </c>
      <c r="V3417" s="2">
        <v>0.87</v>
      </c>
      <c r="W3417" s="54">
        <f>_xlfn.XLOOKUP(M3417,Market!A:A,Market!F:F,0)</f>
        <v>0.08</v>
      </c>
      <c r="X3417" s="55">
        <f t="shared" si="426"/>
        <v>8.1000000000000003E-2</v>
      </c>
      <c r="Y3417" s="55">
        <f t="shared" si="427"/>
        <v>1.83</v>
      </c>
      <c r="Z3417" s="54">
        <f t="shared" si="428"/>
        <v>0.67777777777777781</v>
      </c>
      <c r="AA3417" s="49" t="str">
        <f t="shared" ca="1" si="429"/>
        <v>N</v>
      </c>
      <c r="AB3417" s="49">
        <f t="shared" ca="1" si="430"/>
        <v>5</v>
      </c>
      <c r="AC3417" s="49" t="str">
        <f t="shared" ca="1" si="431"/>
        <v>N</v>
      </c>
    </row>
    <row r="3418" spans="1:29" x14ac:dyDescent="0.25">
      <c r="A3418">
        <v>1715</v>
      </c>
      <c r="B3418" s="9">
        <v>43556</v>
      </c>
      <c r="C3418" s="50" t="str">
        <f t="shared" si="424"/>
        <v>N</v>
      </c>
      <c r="D3418" s="52">
        <f>_xlfn.XLOOKUP(B3418,Cal_Date!B:B,Cal_Date!A:A,0)</f>
        <v>1</v>
      </c>
      <c r="E3418">
        <v>2019</v>
      </c>
      <c r="F3418" t="s">
        <v>121</v>
      </c>
      <c r="G3418" t="s">
        <v>129</v>
      </c>
      <c r="H3418" t="s">
        <v>11</v>
      </c>
      <c r="I3418" t="s">
        <v>11</v>
      </c>
      <c r="J3418" t="s">
        <v>15</v>
      </c>
      <c r="K3418" t="s">
        <v>42</v>
      </c>
      <c r="L3418">
        <v>1</v>
      </c>
      <c r="M3418">
        <v>1000</v>
      </c>
      <c r="O3418" t="s">
        <v>25</v>
      </c>
      <c r="R3418" t="s">
        <v>44</v>
      </c>
      <c r="S3418" s="49" t="str">
        <f t="shared" si="425"/>
        <v>Card</v>
      </c>
      <c r="T3418" s="3">
        <v>0.03</v>
      </c>
      <c r="U3418" s="2">
        <v>2.7</v>
      </c>
      <c r="V3418" s="2">
        <v>0.87</v>
      </c>
      <c r="W3418" s="54">
        <f>_xlfn.XLOOKUP(M3418,Market!A:A,Market!F:F,0)</f>
        <v>0.08</v>
      </c>
      <c r="X3418" s="55">
        <f t="shared" si="426"/>
        <v>8.1000000000000003E-2</v>
      </c>
      <c r="Y3418" s="55">
        <f t="shared" si="427"/>
        <v>1.83</v>
      </c>
      <c r="Z3418" s="54">
        <f t="shared" si="428"/>
        <v>0.67777777777777781</v>
      </c>
      <c r="AA3418" s="49" t="str">
        <f t="shared" ca="1" si="429"/>
        <v>N</v>
      </c>
      <c r="AB3418" s="49">
        <f t="shared" ca="1" si="430"/>
        <v>5</v>
      </c>
      <c r="AC3418" s="49" t="str">
        <f t="shared" ca="1" si="431"/>
        <v>N</v>
      </c>
    </row>
    <row r="3419" spans="1:29" x14ac:dyDescent="0.25">
      <c r="A3419">
        <v>1716</v>
      </c>
      <c r="B3419" s="9">
        <v>43556</v>
      </c>
      <c r="C3419" s="50" t="str">
        <f t="shared" si="424"/>
        <v>N</v>
      </c>
      <c r="D3419" s="52">
        <f>_xlfn.XLOOKUP(B3419,Cal_Date!B:B,Cal_Date!A:A,0)</f>
        <v>1</v>
      </c>
      <c r="E3419">
        <v>2019</v>
      </c>
      <c r="F3419" t="s">
        <v>121</v>
      </c>
      <c r="G3419" t="s">
        <v>129</v>
      </c>
      <c r="H3419" t="s">
        <v>11</v>
      </c>
      <c r="I3419" t="s">
        <v>13</v>
      </c>
      <c r="J3419" t="s">
        <v>15</v>
      </c>
      <c r="K3419" t="s">
        <v>42</v>
      </c>
      <c r="L3419">
        <v>2</v>
      </c>
      <c r="M3419">
        <v>1000</v>
      </c>
      <c r="O3419" t="s">
        <v>25</v>
      </c>
      <c r="R3419" t="s">
        <v>44</v>
      </c>
      <c r="S3419" s="49" t="str">
        <f t="shared" si="425"/>
        <v>Card</v>
      </c>
      <c r="T3419" s="3">
        <v>0.03</v>
      </c>
      <c r="U3419" s="2">
        <v>5.4</v>
      </c>
      <c r="V3419" s="2">
        <v>2.84</v>
      </c>
      <c r="W3419" s="54">
        <f>_xlfn.XLOOKUP(M3419,Market!A:A,Market!F:F,0)</f>
        <v>0.08</v>
      </c>
      <c r="X3419" s="55">
        <f t="shared" si="426"/>
        <v>0.16200000000000001</v>
      </c>
      <c r="Y3419" s="55">
        <f t="shared" si="427"/>
        <v>2.5600000000000005</v>
      </c>
      <c r="Z3419" s="54">
        <f t="shared" si="428"/>
        <v>0.47407407407407415</v>
      </c>
      <c r="AA3419" s="49" t="str">
        <f t="shared" ca="1" si="429"/>
        <v>N</v>
      </c>
      <c r="AB3419" s="49">
        <f t="shared" ca="1" si="430"/>
        <v>5</v>
      </c>
      <c r="AC3419" s="49" t="str">
        <f t="shared" ca="1" si="431"/>
        <v>N</v>
      </c>
    </row>
    <row r="3420" spans="1:29" x14ac:dyDescent="0.25">
      <c r="A3420">
        <v>1717</v>
      </c>
      <c r="B3420" s="9">
        <v>43556</v>
      </c>
      <c r="C3420" s="50" t="str">
        <f t="shared" si="424"/>
        <v>N</v>
      </c>
      <c r="D3420" s="52">
        <f>_xlfn.XLOOKUP(B3420,Cal_Date!B:B,Cal_Date!A:A,0)</f>
        <v>1</v>
      </c>
      <c r="E3420">
        <v>2019</v>
      </c>
      <c r="F3420" t="s">
        <v>121</v>
      </c>
      <c r="G3420" t="s">
        <v>129</v>
      </c>
      <c r="H3420" t="s">
        <v>11</v>
      </c>
      <c r="I3420" t="s">
        <v>11</v>
      </c>
      <c r="J3420" t="s">
        <v>15</v>
      </c>
      <c r="K3420" t="s">
        <v>42</v>
      </c>
      <c r="L3420">
        <v>1</v>
      </c>
      <c r="M3420">
        <v>1001</v>
      </c>
      <c r="O3420" t="s">
        <v>25</v>
      </c>
      <c r="R3420" t="s">
        <v>44</v>
      </c>
      <c r="S3420" s="49" t="str">
        <f t="shared" si="425"/>
        <v>Card</v>
      </c>
      <c r="T3420" s="3">
        <v>0.03</v>
      </c>
      <c r="U3420" s="2">
        <v>2.6500000000000004</v>
      </c>
      <c r="V3420" s="2">
        <v>0.87</v>
      </c>
      <c r="W3420" s="54">
        <f>_xlfn.XLOOKUP(M3420,Market!A:A,Market!F:F,0)</f>
        <v>0.06</v>
      </c>
      <c r="X3420" s="55">
        <f t="shared" si="426"/>
        <v>7.9500000000000001E-2</v>
      </c>
      <c r="Y3420" s="55">
        <f t="shared" si="427"/>
        <v>1.7800000000000002</v>
      </c>
      <c r="Z3420" s="54">
        <f t="shared" si="428"/>
        <v>0.67169811320754713</v>
      </c>
      <c r="AA3420" s="49" t="str">
        <f t="shared" ca="1" si="429"/>
        <v>N</v>
      </c>
      <c r="AB3420" s="49">
        <f t="shared" ca="1" si="430"/>
        <v>5</v>
      </c>
      <c r="AC3420" s="49" t="str">
        <f t="shared" ca="1" si="431"/>
        <v>N</v>
      </c>
    </row>
    <row r="3421" spans="1:29" x14ac:dyDescent="0.25">
      <c r="A3421">
        <v>1718</v>
      </c>
      <c r="B3421" s="9">
        <v>43556</v>
      </c>
      <c r="C3421" s="50" t="str">
        <f t="shared" si="424"/>
        <v>N</v>
      </c>
      <c r="D3421" s="52">
        <f>_xlfn.XLOOKUP(B3421,Cal_Date!B:B,Cal_Date!A:A,0)</f>
        <v>1</v>
      </c>
      <c r="E3421">
        <v>2019</v>
      </c>
      <c r="F3421" t="s">
        <v>121</v>
      </c>
      <c r="G3421" t="s">
        <v>129</v>
      </c>
      <c r="H3421" t="s">
        <v>14</v>
      </c>
      <c r="I3421" t="s">
        <v>18</v>
      </c>
      <c r="J3421" t="s">
        <v>15</v>
      </c>
      <c r="K3421" t="s">
        <v>43</v>
      </c>
      <c r="L3421">
        <v>1</v>
      </c>
      <c r="M3421">
        <v>1000</v>
      </c>
      <c r="O3421" t="s">
        <v>25</v>
      </c>
      <c r="R3421" t="s">
        <v>44</v>
      </c>
      <c r="S3421" s="49" t="str">
        <f t="shared" si="425"/>
        <v>Card</v>
      </c>
      <c r="T3421" s="3">
        <v>0.03</v>
      </c>
      <c r="U3421" s="2">
        <v>7.0200000000000005</v>
      </c>
      <c r="V3421" s="2">
        <v>2.1</v>
      </c>
      <c r="W3421" s="54">
        <f>_xlfn.XLOOKUP(M3421,Market!A:A,Market!F:F,0)</f>
        <v>0.08</v>
      </c>
      <c r="X3421" s="55">
        <f t="shared" si="426"/>
        <v>0.21060000000000001</v>
      </c>
      <c r="Y3421" s="55">
        <f t="shared" si="427"/>
        <v>4.92</v>
      </c>
      <c r="Z3421" s="54">
        <f t="shared" si="428"/>
        <v>0.70085470085470081</v>
      </c>
      <c r="AA3421" s="49" t="str">
        <f t="shared" ca="1" si="429"/>
        <v>N</v>
      </c>
      <c r="AB3421" s="49">
        <f t="shared" ca="1" si="430"/>
        <v>5</v>
      </c>
      <c r="AC3421" s="49" t="str">
        <f t="shared" ca="1" si="431"/>
        <v>N</v>
      </c>
    </row>
    <row r="3422" spans="1:29" x14ac:dyDescent="0.25">
      <c r="A3422">
        <v>1719</v>
      </c>
      <c r="B3422" s="9">
        <v>43556</v>
      </c>
      <c r="C3422" s="50" t="str">
        <f t="shared" si="424"/>
        <v>N</v>
      </c>
      <c r="D3422" s="52">
        <f>_xlfn.XLOOKUP(B3422,Cal_Date!B:B,Cal_Date!A:A,0)</f>
        <v>1</v>
      </c>
      <c r="E3422">
        <v>2019</v>
      </c>
      <c r="F3422" t="s">
        <v>121</v>
      </c>
      <c r="G3422" t="s">
        <v>129</v>
      </c>
      <c r="H3422" t="s">
        <v>14</v>
      </c>
      <c r="I3422" t="s">
        <v>18</v>
      </c>
      <c r="J3422" t="s">
        <v>15</v>
      </c>
      <c r="K3422" t="s">
        <v>43</v>
      </c>
      <c r="L3422">
        <v>1</v>
      </c>
      <c r="M3422">
        <v>1000</v>
      </c>
      <c r="O3422" t="s">
        <v>25</v>
      </c>
      <c r="R3422" t="s">
        <v>44</v>
      </c>
      <c r="S3422" s="49" t="str">
        <f t="shared" si="425"/>
        <v>Card</v>
      </c>
      <c r="T3422" s="3">
        <v>0.03</v>
      </c>
      <c r="U3422" s="2">
        <v>7.5600000000000005</v>
      </c>
      <c r="V3422" s="2">
        <v>2.2200000000000002</v>
      </c>
      <c r="W3422" s="54">
        <f>_xlfn.XLOOKUP(M3422,Market!A:A,Market!F:F,0)</f>
        <v>0.08</v>
      </c>
      <c r="X3422" s="55">
        <f t="shared" si="426"/>
        <v>0.2268</v>
      </c>
      <c r="Y3422" s="55">
        <f t="shared" si="427"/>
        <v>5.34</v>
      </c>
      <c r="Z3422" s="54">
        <f t="shared" si="428"/>
        <v>0.70634920634920628</v>
      </c>
      <c r="AA3422" s="49" t="str">
        <f t="shared" ca="1" si="429"/>
        <v>N</v>
      </c>
      <c r="AB3422" s="49">
        <f t="shared" ca="1" si="430"/>
        <v>5</v>
      </c>
      <c r="AC3422" s="49" t="str">
        <f t="shared" ca="1" si="431"/>
        <v>N</v>
      </c>
    </row>
    <row r="3423" spans="1:29" x14ac:dyDescent="0.25">
      <c r="A3423">
        <v>1720</v>
      </c>
      <c r="B3423" s="9">
        <v>43556</v>
      </c>
      <c r="C3423" s="50" t="str">
        <f t="shared" si="424"/>
        <v>N</v>
      </c>
      <c r="D3423" s="52">
        <f>_xlfn.XLOOKUP(B3423,Cal_Date!B:B,Cal_Date!A:A,0)</f>
        <v>1</v>
      </c>
      <c r="E3423">
        <v>2019</v>
      </c>
      <c r="F3423" t="s">
        <v>121</v>
      </c>
      <c r="G3423" t="s">
        <v>129</v>
      </c>
      <c r="H3423" t="s">
        <v>11</v>
      </c>
      <c r="I3423" t="s">
        <v>11</v>
      </c>
      <c r="J3423" t="s">
        <v>15</v>
      </c>
      <c r="K3423" t="s">
        <v>42</v>
      </c>
      <c r="L3423">
        <v>1</v>
      </c>
      <c r="M3423">
        <v>1004</v>
      </c>
      <c r="O3423" t="s">
        <v>28</v>
      </c>
      <c r="R3423" t="s">
        <v>44</v>
      </c>
      <c r="S3423" s="49" t="str">
        <f t="shared" si="425"/>
        <v>Card</v>
      </c>
      <c r="T3423" s="3">
        <v>0.03</v>
      </c>
      <c r="U3423" s="2">
        <v>2.6500000000000004</v>
      </c>
      <c r="V3423" s="2">
        <v>0.87</v>
      </c>
      <c r="W3423" s="54">
        <f>_xlfn.XLOOKUP(M3423,Market!A:A,Market!F:F,0)</f>
        <v>0.06</v>
      </c>
      <c r="X3423" s="55">
        <f t="shared" si="426"/>
        <v>7.9500000000000001E-2</v>
      </c>
      <c r="Y3423" s="55">
        <f t="shared" si="427"/>
        <v>1.7800000000000002</v>
      </c>
      <c r="Z3423" s="54">
        <f t="shared" si="428"/>
        <v>0.67169811320754713</v>
      </c>
      <c r="AA3423" s="49" t="str">
        <f t="shared" ca="1" si="429"/>
        <v>N</v>
      </c>
      <c r="AB3423" s="49">
        <f t="shared" ca="1" si="430"/>
        <v>5</v>
      </c>
      <c r="AC3423" s="49" t="str">
        <f t="shared" ca="1" si="431"/>
        <v>N</v>
      </c>
    </row>
    <row r="3424" spans="1:29" x14ac:dyDescent="0.25">
      <c r="A3424">
        <v>1721</v>
      </c>
      <c r="B3424" s="9">
        <v>43556</v>
      </c>
      <c r="C3424" s="50" t="str">
        <f t="shared" si="424"/>
        <v>N</v>
      </c>
      <c r="D3424" s="52">
        <f>_xlfn.XLOOKUP(B3424,Cal_Date!B:B,Cal_Date!A:A,0)</f>
        <v>1</v>
      </c>
      <c r="E3424">
        <v>2019</v>
      </c>
      <c r="F3424" t="s">
        <v>121</v>
      </c>
      <c r="G3424" t="s">
        <v>129</v>
      </c>
      <c r="H3424" t="s">
        <v>11</v>
      </c>
      <c r="I3424" t="s">
        <v>11</v>
      </c>
      <c r="J3424" t="s">
        <v>15</v>
      </c>
      <c r="K3424" t="s">
        <v>42</v>
      </c>
      <c r="L3424">
        <v>1</v>
      </c>
      <c r="M3424">
        <v>1005</v>
      </c>
      <c r="O3424" t="s">
        <v>25</v>
      </c>
      <c r="R3424" t="s">
        <v>44</v>
      </c>
      <c r="S3424" s="49" t="str">
        <f t="shared" si="425"/>
        <v>Card</v>
      </c>
      <c r="T3424" s="3">
        <v>0.03</v>
      </c>
      <c r="U3424" s="2">
        <v>2.7225000000000001</v>
      </c>
      <c r="V3424" s="2">
        <v>0.87</v>
      </c>
      <c r="W3424" s="54">
        <f>_xlfn.XLOOKUP(M3424,Market!A:A,Market!F:F,0)</f>
        <v>8.8999999999999996E-2</v>
      </c>
      <c r="X3424" s="55">
        <f t="shared" si="426"/>
        <v>8.1674999999999998E-2</v>
      </c>
      <c r="Y3424" s="55">
        <f t="shared" si="427"/>
        <v>1.8525</v>
      </c>
      <c r="Z3424" s="54">
        <f t="shared" si="428"/>
        <v>0.68044077134986225</v>
      </c>
      <c r="AA3424" s="49" t="str">
        <f t="shared" ca="1" si="429"/>
        <v>N</v>
      </c>
      <c r="AB3424" s="49">
        <f t="shared" ca="1" si="430"/>
        <v>5</v>
      </c>
      <c r="AC3424" s="49" t="str">
        <f t="shared" ca="1" si="431"/>
        <v>N</v>
      </c>
    </row>
    <row r="3425" spans="1:29" x14ac:dyDescent="0.25">
      <c r="A3425">
        <v>1722</v>
      </c>
      <c r="B3425" s="9">
        <v>43556</v>
      </c>
      <c r="C3425" s="50" t="str">
        <f t="shared" si="424"/>
        <v>N</v>
      </c>
      <c r="D3425" s="52">
        <f>_xlfn.XLOOKUP(B3425,Cal_Date!B:B,Cal_Date!A:A,0)</f>
        <v>1</v>
      </c>
      <c r="E3425">
        <v>2019</v>
      </c>
      <c r="F3425" t="s">
        <v>121</v>
      </c>
      <c r="G3425" t="s">
        <v>129</v>
      </c>
      <c r="H3425" t="s">
        <v>11</v>
      </c>
      <c r="I3425" t="s">
        <v>13</v>
      </c>
      <c r="J3425" t="s">
        <v>15</v>
      </c>
      <c r="K3425" t="s">
        <v>42</v>
      </c>
      <c r="L3425">
        <v>2</v>
      </c>
      <c r="M3425">
        <v>1000</v>
      </c>
      <c r="O3425" t="s">
        <v>25</v>
      </c>
      <c r="R3425" t="s">
        <v>44</v>
      </c>
      <c r="S3425" s="49" t="str">
        <f t="shared" si="425"/>
        <v>Card</v>
      </c>
      <c r="T3425" s="3">
        <v>0.03</v>
      </c>
      <c r="U3425" s="2">
        <v>5.4</v>
      </c>
      <c r="V3425" s="2">
        <v>2.84</v>
      </c>
      <c r="W3425" s="54">
        <f>_xlfn.XLOOKUP(M3425,Market!A:A,Market!F:F,0)</f>
        <v>0.08</v>
      </c>
      <c r="X3425" s="55">
        <f t="shared" si="426"/>
        <v>0.16200000000000001</v>
      </c>
      <c r="Y3425" s="55">
        <f t="shared" si="427"/>
        <v>2.5600000000000005</v>
      </c>
      <c r="Z3425" s="54">
        <f t="shared" si="428"/>
        <v>0.47407407407407415</v>
      </c>
      <c r="AA3425" s="49" t="str">
        <f t="shared" ca="1" si="429"/>
        <v>N</v>
      </c>
      <c r="AB3425" s="49">
        <f t="shared" ca="1" si="430"/>
        <v>5</v>
      </c>
      <c r="AC3425" s="49" t="str">
        <f t="shared" ca="1" si="431"/>
        <v>N</v>
      </c>
    </row>
    <row r="3426" spans="1:29" x14ac:dyDescent="0.25">
      <c r="A3426">
        <v>1723</v>
      </c>
      <c r="B3426" s="9">
        <v>43556</v>
      </c>
      <c r="C3426" s="50" t="str">
        <f t="shared" si="424"/>
        <v>N</v>
      </c>
      <c r="D3426" s="52">
        <f>_xlfn.XLOOKUP(B3426,Cal_Date!B:B,Cal_Date!A:A,0)</f>
        <v>1</v>
      </c>
      <c r="E3426">
        <v>2019</v>
      </c>
      <c r="F3426" t="s">
        <v>121</v>
      </c>
      <c r="G3426" t="s">
        <v>129</v>
      </c>
      <c r="H3426" t="s">
        <v>48</v>
      </c>
      <c r="I3426" t="s">
        <v>18</v>
      </c>
      <c r="J3426" t="s">
        <v>10</v>
      </c>
      <c r="K3426" t="s">
        <v>43</v>
      </c>
      <c r="L3426">
        <v>2</v>
      </c>
      <c r="M3426">
        <v>1006</v>
      </c>
      <c r="O3426" t="s">
        <v>28</v>
      </c>
      <c r="R3426" t="s">
        <v>44</v>
      </c>
      <c r="S3426" s="49" t="str">
        <f t="shared" si="425"/>
        <v>Card</v>
      </c>
      <c r="T3426" s="3">
        <v>0.03</v>
      </c>
      <c r="U3426" s="2">
        <v>15.245999999999999</v>
      </c>
      <c r="V3426" s="2">
        <v>2.92</v>
      </c>
      <c r="W3426" s="54">
        <f>_xlfn.XLOOKUP(M3426,Market!A:A,Market!F:F,0)</f>
        <v>8.8999999999999996E-2</v>
      </c>
      <c r="X3426" s="55">
        <f t="shared" si="426"/>
        <v>0.45737999999999995</v>
      </c>
      <c r="Y3426" s="55">
        <f t="shared" si="427"/>
        <v>12.325999999999999</v>
      </c>
      <c r="Z3426" s="54">
        <f t="shared" si="428"/>
        <v>0.80847435392889933</v>
      </c>
      <c r="AA3426" s="49" t="str">
        <f t="shared" ca="1" si="429"/>
        <v>N</v>
      </c>
      <c r="AB3426" s="49">
        <f t="shared" ca="1" si="430"/>
        <v>5</v>
      </c>
      <c r="AC3426" s="49" t="str">
        <f t="shared" ca="1" si="431"/>
        <v>N</v>
      </c>
    </row>
    <row r="3427" spans="1:29" x14ac:dyDescent="0.25">
      <c r="A3427">
        <v>1724</v>
      </c>
      <c r="B3427" s="9">
        <v>43556</v>
      </c>
      <c r="C3427" s="50" t="str">
        <f t="shared" si="424"/>
        <v>N</v>
      </c>
      <c r="D3427" s="52">
        <f>_xlfn.XLOOKUP(B3427,Cal_Date!B:B,Cal_Date!A:A,0)</f>
        <v>1</v>
      </c>
      <c r="E3427">
        <v>2019</v>
      </c>
      <c r="F3427" t="s">
        <v>121</v>
      </c>
      <c r="G3427" t="s">
        <v>129</v>
      </c>
      <c r="H3427" t="s">
        <v>11</v>
      </c>
      <c r="I3427" t="s">
        <v>11</v>
      </c>
      <c r="J3427" t="s">
        <v>15</v>
      </c>
      <c r="K3427" t="s">
        <v>42</v>
      </c>
      <c r="L3427">
        <v>1</v>
      </c>
      <c r="M3427">
        <v>1000</v>
      </c>
      <c r="O3427" t="s">
        <v>25</v>
      </c>
      <c r="R3427" t="s">
        <v>44</v>
      </c>
      <c r="S3427" s="49" t="str">
        <f t="shared" si="425"/>
        <v>Card</v>
      </c>
      <c r="T3427" s="3">
        <v>0.03</v>
      </c>
      <c r="U3427" s="2">
        <v>2.7</v>
      </c>
      <c r="V3427" s="2">
        <v>0.87</v>
      </c>
      <c r="W3427" s="54">
        <f>_xlfn.XLOOKUP(M3427,Market!A:A,Market!F:F,0)</f>
        <v>0.08</v>
      </c>
      <c r="X3427" s="55">
        <f t="shared" si="426"/>
        <v>8.1000000000000003E-2</v>
      </c>
      <c r="Y3427" s="55">
        <f t="shared" si="427"/>
        <v>1.83</v>
      </c>
      <c r="Z3427" s="54">
        <f t="shared" si="428"/>
        <v>0.67777777777777781</v>
      </c>
      <c r="AA3427" s="49" t="str">
        <f t="shared" ca="1" si="429"/>
        <v>N</v>
      </c>
      <c r="AB3427" s="49">
        <f t="shared" ca="1" si="430"/>
        <v>5</v>
      </c>
      <c r="AC3427" s="49" t="str">
        <f t="shared" ca="1" si="431"/>
        <v>N</v>
      </c>
    </row>
    <row r="3428" spans="1:29" x14ac:dyDescent="0.25">
      <c r="A3428">
        <v>1725</v>
      </c>
      <c r="B3428" s="9">
        <v>43556</v>
      </c>
      <c r="C3428" s="50" t="str">
        <f t="shared" si="424"/>
        <v>N</v>
      </c>
      <c r="D3428" s="52">
        <f>_xlfn.XLOOKUP(B3428,Cal_Date!B:B,Cal_Date!A:A,0)</f>
        <v>1</v>
      </c>
      <c r="E3428">
        <v>2019</v>
      </c>
      <c r="F3428" t="s">
        <v>121</v>
      </c>
      <c r="G3428" t="s">
        <v>129</v>
      </c>
      <c r="H3428" t="s">
        <v>11</v>
      </c>
      <c r="I3428" t="s">
        <v>11</v>
      </c>
      <c r="J3428" t="s">
        <v>15</v>
      </c>
      <c r="K3428" t="s">
        <v>42</v>
      </c>
      <c r="L3428">
        <v>1</v>
      </c>
      <c r="M3428">
        <v>1001</v>
      </c>
      <c r="O3428" t="s">
        <v>25</v>
      </c>
      <c r="R3428" t="s">
        <v>44</v>
      </c>
      <c r="S3428" s="49" t="str">
        <f t="shared" si="425"/>
        <v>Card</v>
      </c>
      <c r="T3428" s="3">
        <v>0.03</v>
      </c>
      <c r="U3428" s="2">
        <v>2.6500000000000004</v>
      </c>
      <c r="V3428" s="2">
        <v>0.87</v>
      </c>
      <c r="W3428" s="54">
        <f>_xlfn.XLOOKUP(M3428,Market!A:A,Market!F:F,0)</f>
        <v>0.06</v>
      </c>
      <c r="X3428" s="55">
        <f t="shared" si="426"/>
        <v>7.9500000000000001E-2</v>
      </c>
      <c r="Y3428" s="55">
        <f t="shared" si="427"/>
        <v>1.7800000000000002</v>
      </c>
      <c r="Z3428" s="54">
        <f t="shared" si="428"/>
        <v>0.67169811320754713</v>
      </c>
      <c r="AA3428" s="49" t="str">
        <f t="shared" ca="1" si="429"/>
        <v>N</v>
      </c>
      <c r="AB3428" s="49">
        <f t="shared" ca="1" si="430"/>
        <v>5</v>
      </c>
      <c r="AC3428" s="49" t="str">
        <f t="shared" ca="1" si="431"/>
        <v>N</v>
      </c>
    </row>
    <row r="3429" spans="1:29" x14ac:dyDescent="0.25">
      <c r="A3429">
        <v>1726</v>
      </c>
      <c r="B3429" s="9">
        <v>43556</v>
      </c>
      <c r="C3429" s="50" t="str">
        <f t="shared" si="424"/>
        <v>N</v>
      </c>
      <c r="D3429" s="52">
        <f>_xlfn.XLOOKUP(B3429,Cal_Date!B:B,Cal_Date!A:A,0)</f>
        <v>1</v>
      </c>
      <c r="E3429">
        <v>2019</v>
      </c>
      <c r="F3429" t="s">
        <v>121</v>
      </c>
      <c r="G3429" t="s">
        <v>129</v>
      </c>
      <c r="H3429" t="s">
        <v>11</v>
      </c>
      <c r="I3429" t="s">
        <v>11</v>
      </c>
      <c r="J3429" t="s">
        <v>15</v>
      </c>
      <c r="K3429" t="s">
        <v>42</v>
      </c>
      <c r="L3429">
        <v>1</v>
      </c>
      <c r="M3429">
        <v>1008</v>
      </c>
      <c r="O3429" t="s">
        <v>28</v>
      </c>
      <c r="R3429" t="s">
        <v>44</v>
      </c>
      <c r="S3429" s="49" t="str">
        <f t="shared" si="425"/>
        <v>Card</v>
      </c>
      <c r="T3429" s="3">
        <v>0.03</v>
      </c>
      <c r="U3429" s="2">
        <v>2.7225000000000001</v>
      </c>
      <c r="V3429" s="2">
        <v>0.87</v>
      </c>
      <c r="W3429" s="54">
        <f>_xlfn.XLOOKUP(M3429,Market!A:A,Market!F:F,0)</f>
        <v>8.8999999999999996E-2</v>
      </c>
      <c r="X3429" s="55">
        <f t="shared" si="426"/>
        <v>8.1674999999999998E-2</v>
      </c>
      <c r="Y3429" s="55">
        <f t="shared" si="427"/>
        <v>1.8525</v>
      </c>
      <c r="Z3429" s="54">
        <f t="shared" si="428"/>
        <v>0.68044077134986225</v>
      </c>
      <c r="AA3429" s="49" t="str">
        <f t="shared" ca="1" si="429"/>
        <v>N</v>
      </c>
      <c r="AB3429" s="49">
        <f t="shared" ca="1" si="430"/>
        <v>5</v>
      </c>
      <c r="AC3429" s="49" t="str">
        <f t="shared" ca="1" si="431"/>
        <v>N</v>
      </c>
    </row>
    <row r="3430" spans="1:29" x14ac:dyDescent="0.25">
      <c r="A3430">
        <v>1727</v>
      </c>
      <c r="B3430" s="9">
        <v>43556</v>
      </c>
      <c r="C3430" s="50" t="str">
        <f t="shared" si="424"/>
        <v>N</v>
      </c>
      <c r="D3430" s="52">
        <f>_xlfn.XLOOKUP(B3430,Cal_Date!B:B,Cal_Date!A:A,0)</f>
        <v>1</v>
      </c>
      <c r="E3430">
        <v>2019</v>
      </c>
      <c r="F3430" t="s">
        <v>121</v>
      </c>
      <c r="G3430" t="s">
        <v>129</v>
      </c>
      <c r="H3430" t="s">
        <v>11</v>
      </c>
      <c r="I3430" t="s">
        <v>11</v>
      </c>
      <c r="J3430" t="s">
        <v>15</v>
      </c>
      <c r="K3430" t="s">
        <v>42</v>
      </c>
      <c r="L3430">
        <v>2</v>
      </c>
      <c r="M3430">
        <v>1009</v>
      </c>
      <c r="O3430" t="s">
        <v>28</v>
      </c>
      <c r="R3430" t="s">
        <v>44</v>
      </c>
      <c r="S3430" s="49" t="str">
        <f t="shared" si="425"/>
        <v>Card</v>
      </c>
      <c r="T3430" s="3">
        <v>0.03</v>
      </c>
      <c r="U3430" s="2">
        <v>5.4450000000000003</v>
      </c>
      <c r="V3430" s="2">
        <v>1.74</v>
      </c>
      <c r="W3430" s="54">
        <f>_xlfn.XLOOKUP(M3430,Market!A:A,Market!F:F,0)</f>
        <v>8.8999999999999996E-2</v>
      </c>
      <c r="X3430" s="55">
        <f t="shared" si="426"/>
        <v>0.16335</v>
      </c>
      <c r="Y3430" s="55">
        <f t="shared" si="427"/>
        <v>3.7050000000000001</v>
      </c>
      <c r="Z3430" s="54">
        <f t="shared" si="428"/>
        <v>0.68044077134986225</v>
      </c>
      <c r="AA3430" s="49" t="str">
        <f t="shared" ca="1" si="429"/>
        <v>N</v>
      </c>
      <c r="AB3430" s="49">
        <f t="shared" ca="1" si="430"/>
        <v>5</v>
      </c>
      <c r="AC3430" s="49" t="str">
        <f t="shared" ca="1" si="431"/>
        <v>N</v>
      </c>
    </row>
    <row r="3431" spans="1:29" x14ac:dyDescent="0.25">
      <c r="A3431">
        <v>1728</v>
      </c>
      <c r="B3431" s="9">
        <v>43556</v>
      </c>
      <c r="C3431" s="50" t="str">
        <f t="shared" si="424"/>
        <v>N</v>
      </c>
      <c r="D3431" s="52">
        <f>_xlfn.XLOOKUP(B3431,Cal_Date!B:B,Cal_Date!A:A,0)</f>
        <v>1</v>
      </c>
      <c r="E3431">
        <v>2019</v>
      </c>
      <c r="F3431" t="s">
        <v>121</v>
      </c>
      <c r="G3431" t="s">
        <v>129</v>
      </c>
      <c r="H3431" t="s">
        <v>48</v>
      </c>
      <c r="I3431" t="s">
        <v>18</v>
      </c>
      <c r="J3431" t="s">
        <v>10</v>
      </c>
      <c r="K3431" t="s">
        <v>43</v>
      </c>
      <c r="L3431">
        <v>1</v>
      </c>
      <c r="M3431">
        <v>1001</v>
      </c>
      <c r="O3431" t="s">
        <v>25</v>
      </c>
      <c r="R3431" t="s">
        <v>44</v>
      </c>
      <c r="S3431" s="49" t="str">
        <f t="shared" si="425"/>
        <v>Card</v>
      </c>
      <c r="T3431" s="3">
        <v>0.03</v>
      </c>
      <c r="U3431" s="2">
        <v>7.42</v>
      </c>
      <c r="V3431" s="2">
        <v>1.46</v>
      </c>
      <c r="W3431" s="54">
        <f>_xlfn.XLOOKUP(M3431,Market!A:A,Market!F:F,0)</f>
        <v>0.06</v>
      </c>
      <c r="X3431" s="55">
        <f t="shared" si="426"/>
        <v>0.22259999999999999</v>
      </c>
      <c r="Y3431" s="55">
        <f t="shared" si="427"/>
        <v>5.96</v>
      </c>
      <c r="Z3431" s="54">
        <f t="shared" si="428"/>
        <v>0.80323450134770891</v>
      </c>
      <c r="AA3431" s="49" t="str">
        <f t="shared" ca="1" si="429"/>
        <v>N</v>
      </c>
      <c r="AB3431" s="49">
        <f t="shared" ca="1" si="430"/>
        <v>5</v>
      </c>
      <c r="AC3431" s="49" t="str">
        <f t="shared" ca="1" si="431"/>
        <v>N</v>
      </c>
    </row>
    <row r="3432" spans="1:29" x14ac:dyDescent="0.25">
      <c r="A3432">
        <v>1729</v>
      </c>
      <c r="B3432" s="9">
        <v>43556</v>
      </c>
      <c r="C3432" s="50" t="str">
        <f t="shared" si="424"/>
        <v>N</v>
      </c>
      <c r="D3432" s="52">
        <f>_xlfn.XLOOKUP(B3432,Cal_Date!B:B,Cal_Date!A:A,0)</f>
        <v>1</v>
      </c>
      <c r="E3432">
        <v>2019</v>
      </c>
      <c r="F3432" t="s">
        <v>121</v>
      </c>
      <c r="G3432" t="s">
        <v>129</v>
      </c>
      <c r="H3432" t="s">
        <v>48</v>
      </c>
      <c r="I3432" t="s">
        <v>18</v>
      </c>
      <c r="J3432" t="s">
        <v>10</v>
      </c>
      <c r="K3432" t="s">
        <v>43</v>
      </c>
      <c r="L3432">
        <v>2</v>
      </c>
      <c r="M3432">
        <v>1001</v>
      </c>
      <c r="O3432" t="s">
        <v>25</v>
      </c>
      <c r="R3432" t="s">
        <v>44</v>
      </c>
      <c r="S3432" s="49" t="str">
        <f t="shared" si="425"/>
        <v>Card</v>
      </c>
      <c r="T3432" s="3">
        <v>0.03</v>
      </c>
      <c r="U3432" s="2">
        <v>14.84</v>
      </c>
      <c r="V3432" s="2">
        <v>2.92</v>
      </c>
      <c r="W3432" s="54">
        <f>_xlfn.XLOOKUP(M3432,Market!A:A,Market!F:F,0)</f>
        <v>0.06</v>
      </c>
      <c r="X3432" s="55">
        <f t="shared" si="426"/>
        <v>0.44519999999999998</v>
      </c>
      <c r="Y3432" s="55">
        <f t="shared" si="427"/>
        <v>11.92</v>
      </c>
      <c r="Z3432" s="54">
        <f t="shared" si="428"/>
        <v>0.80323450134770891</v>
      </c>
      <c r="AA3432" s="49" t="str">
        <f t="shared" ca="1" si="429"/>
        <v>N</v>
      </c>
      <c r="AB3432" s="49">
        <f t="shared" ca="1" si="430"/>
        <v>5</v>
      </c>
      <c r="AC3432" s="49" t="str">
        <f t="shared" ca="1" si="431"/>
        <v>N</v>
      </c>
    </row>
    <row r="3433" spans="1:29" x14ac:dyDescent="0.25">
      <c r="A3433">
        <v>1730</v>
      </c>
      <c r="B3433" s="9">
        <v>43556</v>
      </c>
      <c r="C3433" s="50" t="str">
        <f t="shared" si="424"/>
        <v>N</v>
      </c>
      <c r="D3433" s="52">
        <f>_xlfn.XLOOKUP(B3433,Cal_Date!B:B,Cal_Date!A:A,0)</f>
        <v>1</v>
      </c>
      <c r="E3433">
        <v>2019</v>
      </c>
      <c r="F3433" t="s">
        <v>121</v>
      </c>
      <c r="G3433" t="s">
        <v>129</v>
      </c>
      <c r="H3433" t="s">
        <v>11</v>
      </c>
      <c r="I3433" t="s">
        <v>11</v>
      </c>
      <c r="J3433" t="s">
        <v>15</v>
      </c>
      <c r="K3433" t="s">
        <v>42</v>
      </c>
      <c r="L3433">
        <v>1</v>
      </c>
      <c r="M3433">
        <v>1001</v>
      </c>
      <c r="O3433" t="s">
        <v>25</v>
      </c>
      <c r="R3433" t="s">
        <v>44</v>
      </c>
      <c r="S3433" s="49" t="str">
        <f t="shared" si="425"/>
        <v>Card</v>
      </c>
      <c r="T3433" s="3">
        <v>0.03</v>
      </c>
      <c r="U3433" s="2">
        <v>2.6500000000000004</v>
      </c>
      <c r="V3433" s="2">
        <v>0.87</v>
      </c>
      <c r="W3433" s="54">
        <f>_xlfn.XLOOKUP(M3433,Market!A:A,Market!F:F,0)</f>
        <v>0.06</v>
      </c>
      <c r="X3433" s="55">
        <f t="shared" si="426"/>
        <v>7.9500000000000001E-2</v>
      </c>
      <c r="Y3433" s="55">
        <f t="shared" si="427"/>
        <v>1.7800000000000002</v>
      </c>
      <c r="Z3433" s="54">
        <f t="shared" si="428"/>
        <v>0.67169811320754713</v>
      </c>
      <c r="AA3433" s="49" t="str">
        <f t="shared" ca="1" si="429"/>
        <v>N</v>
      </c>
      <c r="AB3433" s="49">
        <f t="shared" ca="1" si="430"/>
        <v>5</v>
      </c>
      <c r="AC3433" s="49" t="str">
        <f t="shared" ca="1" si="431"/>
        <v>N</v>
      </c>
    </row>
    <row r="3434" spans="1:29" x14ac:dyDescent="0.25">
      <c r="A3434">
        <v>1731</v>
      </c>
      <c r="B3434" s="9">
        <v>43556</v>
      </c>
      <c r="C3434" s="50" t="str">
        <f t="shared" si="424"/>
        <v>N</v>
      </c>
      <c r="D3434" s="52">
        <f>_xlfn.XLOOKUP(B3434,Cal_Date!B:B,Cal_Date!A:A,0)</f>
        <v>1</v>
      </c>
      <c r="E3434">
        <v>2019</v>
      </c>
      <c r="F3434" t="s">
        <v>121</v>
      </c>
      <c r="G3434" t="s">
        <v>129</v>
      </c>
      <c r="H3434" t="s">
        <v>48</v>
      </c>
      <c r="I3434" t="s">
        <v>18</v>
      </c>
      <c r="J3434" t="s">
        <v>10</v>
      </c>
      <c r="K3434" t="s">
        <v>43</v>
      </c>
      <c r="L3434">
        <v>2</v>
      </c>
      <c r="M3434">
        <v>1002</v>
      </c>
      <c r="O3434" t="s">
        <v>28</v>
      </c>
      <c r="R3434" t="s">
        <v>44</v>
      </c>
      <c r="S3434" s="49" t="str">
        <f t="shared" si="425"/>
        <v>Card</v>
      </c>
      <c r="T3434" s="3">
        <v>0.03</v>
      </c>
      <c r="U3434" s="2">
        <v>14.84</v>
      </c>
      <c r="V3434" s="2">
        <v>2.92</v>
      </c>
      <c r="W3434" s="54">
        <f>_xlfn.XLOOKUP(M3434,Market!A:A,Market!F:F,0)</f>
        <v>0.06</v>
      </c>
      <c r="X3434" s="55">
        <f t="shared" si="426"/>
        <v>0.44519999999999998</v>
      </c>
      <c r="Y3434" s="55">
        <f t="shared" si="427"/>
        <v>11.92</v>
      </c>
      <c r="Z3434" s="54">
        <f t="shared" si="428"/>
        <v>0.80323450134770891</v>
      </c>
      <c r="AA3434" s="49" t="str">
        <f t="shared" ca="1" si="429"/>
        <v>N</v>
      </c>
      <c r="AB3434" s="49">
        <f t="shared" ca="1" si="430"/>
        <v>5</v>
      </c>
      <c r="AC3434" s="49" t="str">
        <f t="shared" ca="1" si="431"/>
        <v>N</v>
      </c>
    </row>
    <row r="3435" spans="1:29" x14ac:dyDescent="0.25">
      <c r="A3435">
        <v>1732</v>
      </c>
      <c r="B3435" s="9">
        <v>43556</v>
      </c>
      <c r="C3435" s="50" t="str">
        <f t="shared" si="424"/>
        <v>N</v>
      </c>
      <c r="D3435" s="52">
        <f>_xlfn.XLOOKUP(B3435,Cal_Date!B:B,Cal_Date!A:A,0)</f>
        <v>1</v>
      </c>
      <c r="E3435">
        <v>2019</v>
      </c>
      <c r="F3435" t="s">
        <v>121</v>
      </c>
      <c r="G3435" t="s">
        <v>129</v>
      </c>
      <c r="H3435" t="s">
        <v>14</v>
      </c>
      <c r="I3435" t="s">
        <v>18</v>
      </c>
      <c r="J3435" t="s">
        <v>15</v>
      </c>
      <c r="K3435" t="s">
        <v>43</v>
      </c>
      <c r="L3435">
        <v>1</v>
      </c>
      <c r="M3435">
        <v>1003</v>
      </c>
      <c r="O3435" t="s">
        <v>25</v>
      </c>
      <c r="R3435" t="s">
        <v>44</v>
      </c>
      <c r="S3435" s="49" t="str">
        <f t="shared" si="425"/>
        <v>Card</v>
      </c>
      <c r="T3435" s="3">
        <v>0.03</v>
      </c>
      <c r="U3435" s="2">
        <v>6.8900000000000006</v>
      </c>
      <c r="V3435" s="2">
        <v>2.1</v>
      </c>
      <c r="W3435" s="54">
        <f>_xlfn.XLOOKUP(M3435,Market!A:A,Market!F:F,0)</f>
        <v>0.06</v>
      </c>
      <c r="X3435" s="55">
        <f t="shared" si="426"/>
        <v>0.20670000000000002</v>
      </c>
      <c r="Y3435" s="55">
        <f t="shared" si="427"/>
        <v>4.7900000000000009</v>
      </c>
      <c r="Z3435" s="54">
        <f t="shared" si="428"/>
        <v>0.69521044992743108</v>
      </c>
      <c r="AA3435" s="49" t="str">
        <f t="shared" ca="1" si="429"/>
        <v>N</v>
      </c>
      <c r="AB3435" s="49">
        <f t="shared" ca="1" si="430"/>
        <v>5</v>
      </c>
      <c r="AC3435" s="49" t="str">
        <f t="shared" ca="1" si="431"/>
        <v>N</v>
      </c>
    </row>
    <row r="3436" spans="1:29" x14ac:dyDescent="0.25">
      <c r="A3436">
        <v>1733</v>
      </c>
      <c r="B3436" s="9">
        <v>43556</v>
      </c>
      <c r="C3436" s="50" t="str">
        <f t="shared" si="424"/>
        <v>N</v>
      </c>
      <c r="D3436" s="52">
        <f>_xlfn.XLOOKUP(B3436,Cal_Date!B:B,Cal_Date!A:A,0)</f>
        <v>1</v>
      </c>
      <c r="E3436">
        <v>2019</v>
      </c>
      <c r="F3436" t="s">
        <v>121</v>
      </c>
      <c r="G3436" t="s">
        <v>129</v>
      </c>
      <c r="H3436" t="s">
        <v>14</v>
      </c>
      <c r="I3436" t="s">
        <v>18</v>
      </c>
      <c r="J3436" t="s">
        <v>15</v>
      </c>
      <c r="K3436" t="s">
        <v>43</v>
      </c>
      <c r="L3436">
        <v>1</v>
      </c>
      <c r="M3436">
        <v>1003</v>
      </c>
      <c r="O3436" t="s">
        <v>25</v>
      </c>
      <c r="R3436" t="s">
        <v>44</v>
      </c>
      <c r="S3436" s="49" t="str">
        <f t="shared" si="425"/>
        <v>Card</v>
      </c>
      <c r="T3436" s="3">
        <v>0.03</v>
      </c>
      <c r="U3436" s="2">
        <v>6.8900000000000006</v>
      </c>
      <c r="V3436" s="2">
        <v>2.1</v>
      </c>
      <c r="W3436" s="54">
        <f>_xlfn.XLOOKUP(M3436,Market!A:A,Market!F:F,0)</f>
        <v>0.06</v>
      </c>
      <c r="X3436" s="55">
        <f t="shared" si="426"/>
        <v>0.20670000000000002</v>
      </c>
      <c r="Y3436" s="55">
        <f t="shared" si="427"/>
        <v>4.7900000000000009</v>
      </c>
      <c r="Z3436" s="54">
        <f t="shared" si="428"/>
        <v>0.69521044992743108</v>
      </c>
      <c r="AA3436" s="49" t="str">
        <f t="shared" ca="1" si="429"/>
        <v>N</v>
      </c>
      <c r="AB3436" s="49">
        <f t="shared" ca="1" si="430"/>
        <v>5</v>
      </c>
      <c r="AC3436" s="49" t="str">
        <f t="shared" ca="1" si="431"/>
        <v>N</v>
      </c>
    </row>
    <row r="3437" spans="1:29" x14ac:dyDescent="0.25">
      <c r="A3437">
        <v>1734</v>
      </c>
      <c r="B3437" s="9">
        <v>43556</v>
      </c>
      <c r="C3437" s="50" t="str">
        <f t="shared" si="424"/>
        <v>N</v>
      </c>
      <c r="D3437" s="52">
        <f>_xlfn.XLOOKUP(B3437,Cal_Date!B:B,Cal_Date!A:A,0)</f>
        <v>1</v>
      </c>
      <c r="E3437">
        <v>2019</v>
      </c>
      <c r="F3437" t="s">
        <v>121</v>
      </c>
      <c r="G3437" t="s">
        <v>129</v>
      </c>
      <c r="H3437" t="s">
        <v>14</v>
      </c>
      <c r="I3437" t="s">
        <v>13</v>
      </c>
      <c r="J3437" t="s">
        <v>15</v>
      </c>
      <c r="K3437" t="s">
        <v>43</v>
      </c>
      <c r="L3437">
        <v>1</v>
      </c>
      <c r="M3437">
        <v>1003</v>
      </c>
      <c r="O3437" t="s">
        <v>25</v>
      </c>
      <c r="R3437" t="s">
        <v>44</v>
      </c>
      <c r="S3437" s="49" t="str">
        <f t="shared" si="425"/>
        <v>Card</v>
      </c>
      <c r="T3437" s="3">
        <v>0.03</v>
      </c>
      <c r="U3437" s="2">
        <v>6.8900000000000006</v>
      </c>
      <c r="V3437" s="2">
        <v>2.12</v>
      </c>
      <c r="W3437" s="54">
        <f>_xlfn.XLOOKUP(M3437,Market!A:A,Market!F:F,0)</f>
        <v>0.06</v>
      </c>
      <c r="X3437" s="55">
        <f t="shared" si="426"/>
        <v>0.20670000000000002</v>
      </c>
      <c r="Y3437" s="55">
        <f t="shared" si="427"/>
        <v>4.7700000000000005</v>
      </c>
      <c r="Z3437" s="54">
        <f t="shared" si="428"/>
        <v>0.69230769230769229</v>
      </c>
      <c r="AA3437" s="49" t="str">
        <f t="shared" ca="1" si="429"/>
        <v>N</v>
      </c>
      <c r="AB3437" s="49">
        <f t="shared" ca="1" si="430"/>
        <v>5</v>
      </c>
      <c r="AC3437" s="49" t="str">
        <f t="shared" ca="1" si="431"/>
        <v>N</v>
      </c>
    </row>
    <row r="3438" spans="1:29" x14ac:dyDescent="0.25">
      <c r="A3438">
        <v>1735</v>
      </c>
      <c r="B3438" s="9">
        <v>43556</v>
      </c>
      <c r="C3438" s="50" t="str">
        <f t="shared" si="424"/>
        <v>N</v>
      </c>
      <c r="D3438" s="52">
        <f>_xlfn.XLOOKUP(B3438,Cal_Date!B:B,Cal_Date!A:A,0)</f>
        <v>1</v>
      </c>
      <c r="E3438">
        <v>2019</v>
      </c>
      <c r="F3438" t="s">
        <v>121</v>
      </c>
      <c r="G3438" t="s">
        <v>129</v>
      </c>
      <c r="H3438" t="s">
        <v>11</v>
      </c>
      <c r="I3438" t="s">
        <v>11</v>
      </c>
      <c r="J3438" t="s">
        <v>15</v>
      </c>
      <c r="K3438" t="s">
        <v>42</v>
      </c>
      <c r="L3438">
        <v>1</v>
      </c>
      <c r="M3438">
        <v>1004</v>
      </c>
      <c r="O3438" t="s">
        <v>28</v>
      </c>
      <c r="R3438" t="s">
        <v>44</v>
      </c>
      <c r="S3438" s="49" t="str">
        <f t="shared" si="425"/>
        <v>Card</v>
      </c>
      <c r="T3438" s="3">
        <v>0.03</v>
      </c>
      <c r="U3438" s="2">
        <v>2.6500000000000004</v>
      </c>
      <c r="V3438" s="2">
        <v>0.87</v>
      </c>
      <c r="W3438" s="54">
        <f>_xlfn.XLOOKUP(M3438,Market!A:A,Market!F:F,0)</f>
        <v>0.06</v>
      </c>
      <c r="X3438" s="55">
        <f t="shared" si="426"/>
        <v>7.9500000000000001E-2</v>
      </c>
      <c r="Y3438" s="55">
        <f t="shared" si="427"/>
        <v>1.7800000000000002</v>
      </c>
      <c r="Z3438" s="54">
        <f t="shared" si="428"/>
        <v>0.67169811320754713</v>
      </c>
      <c r="AA3438" s="49" t="str">
        <f t="shared" ca="1" si="429"/>
        <v>N</v>
      </c>
      <c r="AB3438" s="49">
        <f t="shared" ca="1" si="430"/>
        <v>5</v>
      </c>
      <c r="AC3438" s="49" t="str">
        <f t="shared" ca="1" si="431"/>
        <v>N</v>
      </c>
    </row>
    <row r="3439" spans="1:29" x14ac:dyDescent="0.25">
      <c r="A3439">
        <v>1736</v>
      </c>
      <c r="B3439" s="9">
        <v>43556</v>
      </c>
      <c r="C3439" s="50" t="str">
        <f t="shared" si="424"/>
        <v>N</v>
      </c>
      <c r="D3439" s="52">
        <f>_xlfn.XLOOKUP(B3439,Cal_Date!B:B,Cal_Date!A:A,0)</f>
        <v>1</v>
      </c>
      <c r="E3439">
        <v>2019</v>
      </c>
      <c r="F3439" t="s">
        <v>121</v>
      </c>
      <c r="G3439" t="s">
        <v>129</v>
      </c>
      <c r="H3439" t="s">
        <v>14</v>
      </c>
      <c r="I3439" t="s">
        <v>18</v>
      </c>
      <c r="J3439" t="s">
        <v>15</v>
      </c>
      <c r="K3439" t="s">
        <v>43</v>
      </c>
      <c r="L3439">
        <v>2</v>
      </c>
      <c r="M3439">
        <v>1005</v>
      </c>
      <c r="O3439" t="s">
        <v>25</v>
      </c>
      <c r="R3439" t="s">
        <v>44</v>
      </c>
      <c r="S3439" s="49" t="str">
        <f t="shared" si="425"/>
        <v>Card</v>
      </c>
      <c r="T3439" s="3">
        <v>0.03</v>
      </c>
      <c r="U3439" s="2">
        <v>14.157</v>
      </c>
      <c r="V3439" s="2">
        <v>4.2</v>
      </c>
      <c r="W3439" s="54">
        <f>_xlfn.XLOOKUP(M3439,Market!A:A,Market!F:F,0)</f>
        <v>8.8999999999999996E-2</v>
      </c>
      <c r="X3439" s="55">
        <f t="shared" si="426"/>
        <v>0.42470999999999998</v>
      </c>
      <c r="Y3439" s="55">
        <f t="shared" si="427"/>
        <v>9.9570000000000007</v>
      </c>
      <c r="Z3439" s="54">
        <f t="shared" si="428"/>
        <v>0.70332697605424888</v>
      </c>
      <c r="AA3439" s="49" t="str">
        <f t="shared" ca="1" si="429"/>
        <v>N</v>
      </c>
      <c r="AB3439" s="49">
        <f t="shared" ca="1" si="430"/>
        <v>5</v>
      </c>
      <c r="AC3439" s="49" t="str">
        <f t="shared" ca="1" si="431"/>
        <v>N</v>
      </c>
    </row>
    <row r="3440" spans="1:29" x14ac:dyDescent="0.25">
      <c r="A3440">
        <v>1737</v>
      </c>
      <c r="B3440" s="9">
        <v>43556</v>
      </c>
      <c r="C3440" s="50" t="str">
        <f t="shared" si="424"/>
        <v>N</v>
      </c>
      <c r="D3440" s="52">
        <f>_xlfn.XLOOKUP(B3440,Cal_Date!B:B,Cal_Date!A:A,0)</f>
        <v>1</v>
      </c>
      <c r="E3440">
        <v>2019</v>
      </c>
      <c r="F3440" t="s">
        <v>121</v>
      </c>
      <c r="G3440" t="s">
        <v>129</v>
      </c>
      <c r="H3440" t="s">
        <v>48</v>
      </c>
      <c r="I3440" t="s">
        <v>18</v>
      </c>
      <c r="J3440" t="s">
        <v>10</v>
      </c>
      <c r="K3440" t="s">
        <v>43</v>
      </c>
      <c r="L3440">
        <v>1</v>
      </c>
      <c r="M3440">
        <v>1005</v>
      </c>
      <c r="O3440" t="s">
        <v>25</v>
      </c>
      <c r="R3440" t="s">
        <v>44</v>
      </c>
      <c r="S3440" s="49" t="str">
        <f t="shared" si="425"/>
        <v>Card</v>
      </c>
      <c r="T3440" s="3">
        <v>0.03</v>
      </c>
      <c r="U3440" s="2">
        <v>7.6229999999999993</v>
      </c>
      <c r="V3440" s="2">
        <v>1.46</v>
      </c>
      <c r="W3440" s="54">
        <f>_xlfn.XLOOKUP(M3440,Market!A:A,Market!F:F,0)</f>
        <v>8.8999999999999996E-2</v>
      </c>
      <c r="X3440" s="55">
        <f t="shared" si="426"/>
        <v>0.22868999999999998</v>
      </c>
      <c r="Y3440" s="55">
        <f t="shared" si="427"/>
        <v>6.1629999999999994</v>
      </c>
      <c r="Z3440" s="54">
        <f t="shared" si="428"/>
        <v>0.80847435392889933</v>
      </c>
      <c r="AA3440" s="49" t="str">
        <f t="shared" ca="1" si="429"/>
        <v>N</v>
      </c>
      <c r="AB3440" s="49">
        <f t="shared" ca="1" si="430"/>
        <v>5</v>
      </c>
      <c r="AC3440" s="49" t="str">
        <f t="shared" ca="1" si="431"/>
        <v>N</v>
      </c>
    </row>
    <row r="3441" spans="1:29" x14ac:dyDescent="0.25">
      <c r="A3441">
        <v>1738</v>
      </c>
      <c r="B3441" s="9">
        <v>43556</v>
      </c>
      <c r="C3441" s="50" t="str">
        <f t="shared" si="424"/>
        <v>N</v>
      </c>
      <c r="D3441" s="52">
        <f>_xlfn.XLOOKUP(B3441,Cal_Date!B:B,Cal_Date!A:A,0)</f>
        <v>1</v>
      </c>
      <c r="E3441">
        <v>2019</v>
      </c>
      <c r="F3441" t="s">
        <v>121</v>
      </c>
      <c r="G3441" t="s">
        <v>129</v>
      </c>
      <c r="H3441" t="s">
        <v>48</v>
      </c>
      <c r="I3441" t="s">
        <v>18</v>
      </c>
      <c r="J3441" t="s">
        <v>10</v>
      </c>
      <c r="K3441" t="s">
        <v>43</v>
      </c>
      <c r="L3441">
        <v>1</v>
      </c>
      <c r="M3441">
        <v>1003</v>
      </c>
      <c r="O3441" t="s">
        <v>25</v>
      </c>
      <c r="R3441" t="s">
        <v>47</v>
      </c>
      <c r="S3441" s="49" t="str">
        <f t="shared" si="425"/>
        <v>Card</v>
      </c>
      <c r="T3441" s="3">
        <v>3.5000000000000003E-2</v>
      </c>
      <c r="U3441" s="2">
        <v>7.42</v>
      </c>
      <c r="V3441" s="2">
        <v>1.46</v>
      </c>
      <c r="W3441" s="54">
        <f>_xlfn.XLOOKUP(M3441,Market!A:A,Market!F:F,0)</f>
        <v>0.06</v>
      </c>
      <c r="X3441" s="55">
        <f t="shared" si="426"/>
        <v>0.25970000000000004</v>
      </c>
      <c r="Y3441" s="55">
        <f t="shared" si="427"/>
        <v>5.96</v>
      </c>
      <c r="Z3441" s="54">
        <f t="shared" si="428"/>
        <v>0.80323450134770891</v>
      </c>
      <c r="AA3441" s="49" t="str">
        <f t="shared" ca="1" si="429"/>
        <v>N</v>
      </c>
      <c r="AB3441" s="49">
        <f t="shared" ca="1" si="430"/>
        <v>5</v>
      </c>
      <c r="AC3441" s="49" t="str">
        <f t="shared" ca="1" si="431"/>
        <v>N</v>
      </c>
    </row>
    <row r="3442" spans="1:29" x14ac:dyDescent="0.25">
      <c r="A3442">
        <v>1739</v>
      </c>
      <c r="B3442" s="9">
        <v>43556</v>
      </c>
      <c r="C3442" s="50" t="str">
        <f t="shared" si="424"/>
        <v>N</v>
      </c>
      <c r="D3442" s="52">
        <f>_xlfn.XLOOKUP(B3442,Cal_Date!B:B,Cal_Date!A:A,0)</f>
        <v>1</v>
      </c>
      <c r="E3442">
        <v>2019</v>
      </c>
      <c r="F3442" t="s">
        <v>121</v>
      </c>
      <c r="G3442" t="s">
        <v>129</v>
      </c>
      <c r="H3442" t="s">
        <v>14</v>
      </c>
      <c r="I3442" t="s">
        <v>13</v>
      </c>
      <c r="J3442" t="s">
        <v>15</v>
      </c>
      <c r="K3442" t="s">
        <v>43</v>
      </c>
      <c r="L3442">
        <v>1</v>
      </c>
      <c r="M3442">
        <v>1007</v>
      </c>
      <c r="O3442" t="s">
        <v>28</v>
      </c>
      <c r="R3442" t="s">
        <v>44</v>
      </c>
      <c r="S3442" s="49" t="str">
        <f t="shared" si="425"/>
        <v>Card</v>
      </c>
      <c r="T3442" s="3">
        <v>0.03</v>
      </c>
      <c r="U3442" s="2">
        <v>7.0785</v>
      </c>
      <c r="V3442" s="2">
        <v>2.12</v>
      </c>
      <c r="W3442" s="54">
        <f>_xlfn.XLOOKUP(M3442,Market!A:A,Market!F:F,0)</f>
        <v>8.8999999999999996E-2</v>
      </c>
      <c r="X3442" s="55">
        <f t="shared" si="426"/>
        <v>0.21235499999999999</v>
      </c>
      <c r="Y3442" s="55">
        <f t="shared" si="427"/>
        <v>4.9584999999999999</v>
      </c>
      <c r="Z3442" s="54">
        <f t="shared" si="428"/>
        <v>0.70050151868333688</v>
      </c>
      <c r="AA3442" s="49" t="str">
        <f t="shared" ca="1" si="429"/>
        <v>N</v>
      </c>
      <c r="AB3442" s="49">
        <f t="shared" ca="1" si="430"/>
        <v>5</v>
      </c>
      <c r="AC3442" s="49" t="str">
        <f t="shared" ca="1" si="431"/>
        <v>N</v>
      </c>
    </row>
    <row r="3443" spans="1:29" x14ac:dyDescent="0.25">
      <c r="A3443">
        <v>1740</v>
      </c>
      <c r="B3443" s="9">
        <v>43556</v>
      </c>
      <c r="C3443" s="50" t="str">
        <f t="shared" si="424"/>
        <v>N</v>
      </c>
      <c r="D3443" s="52">
        <f>_xlfn.XLOOKUP(B3443,Cal_Date!B:B,Cal_Date!A:A,0)</f>
        <v>1</v>
      </c>
      <c r="E3443">
        <v>2019</v>
      </c>
      <c r="F3443" t="s">
        <v>121</v>
      </c>
      <c r="G3443" t="s">
        <v>129</v>
      </c>
      <c r="H3443" t="s">
        <v>14</v>
      </c>
      <c r="I3443" t="s">
        <v>18</v>
      </c>
      <c r="J3443" t="s">
        <v>15</v>
      </c>
      <c r="K3443" t="s">
        <v>43</v>
      </c>
      <c r="L3443">
        <v>1</v>
      </c>
      <c r="M3443">
        <v>1006</v>
      </c>
      <c r="O3443" t="s">
        <v>28</v>
      </c>
      <c r="R3443" t="s">
        <v>44</v>
      </c>
      <c r="S3443" s="49" t="str">
        <f t="shared" si="425"/>
        <v>Card</v>
      </c>
      <c r="T3443" s="3">
        <v>0.03</v>
      </c>
      <c r="U3443" s="2">
        <v>7.0785</v>
      </c>
      <c r="V3443" s="2">
        <v>2.1</v>
      </c>
      <c r="W3443" s="54">
        <f>_xlfn.XLOOKUP(M3443,Market!A:A,Market!F:F,0)</f>
        <v>8.8999999999999996E-2</v>
      </c>
      <c r="X3443" s="55">
        <f t="shared" si="426"/>
        <v>0.21235499999999999</v>
      </c>
      <c r="Y3443" s="55">
        <f t="shared" si="427"/>
        <v>4.9785000000000004</v>
      </c>
      <c r="Z3443" s="54">
        <f t="shared" si="428"/>
        <v>0.70332697605424888</v>
      </c>
      <c r="AA3443" s="49" t="str">
        <f t="shared" ca="1" si="429"/>
        <v>N</v>
      </c>
      <c r="AB3443" s="49">
        <f t="shared" ca="1" si="430"/>
        <v>5</v>
      </c>
      <c r="AC3443" s="49" t="str">
        <f t="shared" ca="1" si="431"/>
        <v>N</v>
      </c>
    </row>
    <row r="3444" spans="1:29" x14ac:dyDescent="0.25">
      <c r="A3444">
        <v>1741</v>
      </c>
      <c r="B3444" s="9">
        <v>43556</v>
      </c>
      <c r="C3444" s="50" t="str">
        <f t="shared" si="424"/>
        <v>N</v>
      </c>
      <c r="D3444" s="52">
        <f>_xlfn.XLOOKUP(B3444,Cal_Date!B:B,Cal_Date!A:A,0)</f>
        <v>1</v>
      </c>
      <c r="E3444">
        <v>2019</v>
      </c>
      <c r="F3444" t="s">
        <v>121</v>
      </c>
      <c r="G3444" t="s">
        <v>129</v>
      </c>
      <c r="H3444" t="s">
        <v>14</v>
      </c>
      <c r="I3444" t="s">
        <v>18</v>
      </c>
      <c r="J3444" t="s">
        <v>15</v>
      </c>
      <c r="K3444" t="s">
        <v>43</v>
      </c>
      <c r="L3444">
        <v>1</v>
      </c>
      <c r="M3444">
        <v>1006</v>
      </c>
      <c r="O3444" t="s">
        <v>28</v>
      </c>
      <c r="R3444" t="s">
        <v>44</v>
      </c>
      <c r="S3444" s="49" t="str">
        <f t="shared" si="425"/>
        <v>Card</v>
      </c>
      <c r="T3444" s="3">
        <v>0.03</v>
      </c>
      <c r="U3444" s="2">
        <v>7.0785</v>
      </c>
      <c r="V3444" s="2">
        <v>2.1</v>
      </c>
      <c r="W3444" s="54">
        <f>_xlfn.XLOOKUP(M3444,Market!A:A,Market!F:F,0)</f>
        <v>8.8999999999999996E-2</v>
      </c>
      <c r="X3444" s="55">
        <f t="shared" si="426"/>
        <v>0.21235499999999999</v>
      </c>
      <c r="Y3444" s="55">
        <f t="shared" si="427"/>
        <v>4.9785000000000004</v>
      </c>
      <c r="Z3444" s="54">
        <f t="shared" si="428"/>
        <v>0.70332697605424888</v>
      </c>
      <c r="AA3444" s="49" t="str">
        <f t="shared" ca="1" si="429"/>
        <v>N</v>
      </c>
      <c r="AB3444" s="49">
        <f t="shared" ca="1" si="430"/>
        <v>5</v>
      </c>
      <c r="AC3444" s="49" t="str">
        <f t="shared" ca="1" si="431"/>
        <v>N</v>
      </c>
    </row>
    <row r="3445" spans="1:29" x14ac:dyDescent="0.25">
      <c r="A3445">
        <v>1742</v>
      </c>
      <c r="B3445" s="9">
        <v>43556</v>
      </c>
      <c r="C3445" s="50" t="str">
        <f t="shared" si="424"/>
        <v>N</v>
      </c>
      <c r="D3445" s="52">
        <f>_xlfn.XLOOKUP(B3445,Cal_Date!B:B,Cal_Date!A:A,0)</f>
        <v>1</v>
      </c>
      <c r="E3445">
        <v>2019</v>
      </c>
      <c r="F3445" t="s">
        <v>121</v>
      </c>
      <c r="G3445" t="s">
        <v>129</v>
      </c>
      <c r="H3445" t="s">
        <v>11</v>
      </c>
      <c r="I3445" t="s">
        <v>11</v>
      </c>
      <c r="J3445" t="s">
        <v>15</v>
      </c>
      <c r="K3445" t="s">
        <v>42</v>
      </c>
      <c r="L3445">
        <v>2</v>
      </c>
      <c r="M3445">
        <v>1006</v>
      </c>
      <c r="O3445" t="s">
        <v>28</v>
      </c>
      <c r="R3445" t="s">
        <v>44</v>
      </c>
      <c r="S3445" s="49" t="str">
        <f t="shared" si="425"/>
        <v>Card</v>
      </c>
      <c r="T3445" s="3">
        <v>0.03</v>
      </c>
      <c r="U3445" s="2">
        <v>5.4450000000000003</v>
      </c>
      <c r="V3445" s="2">
        <v>1.74</v>
      </c>
      <c r="W3445" s="54">
        <f>_xlfn.XLOOKUP(M3445,Market!A:A,Market!F:F,0)</f>
        <v>8.8999999999999996E-2</v>
      </c>
      <c r="X3445" s="55">
        <f t="shared" si="426"/>
        <v>0.16335</v>
      </c>
      <c r="Y3445" s="55">
        <f t="shared" si="427"/>
        <v>3.7050000000000001</v>
      </c>
      <c r="Z3445" s="54">
        <f t="shared" si="428"/>
        <v>0.68044077134986225</v>
      </c>
      <c r="AA3445" s="49" t="str">
        <f t="shared" ca="1" si="429"/>
        <v>N</v>
      </c>
      <c r="AB3445" s="49">
        <f t="shared" ca="1" si="430"/>
        <v>5</v>
      </c>
      <c r="AC3445" s="49" t="str">
        <f t="shared" ca="1" si="431"/>
        <v>N</v>
      </c>
    </row>
    <row r="3446" spans="1:29" x14ac:dyDescent="0.25">
      <c r="A3446">
        <v>1743</v>
      </c>
      <c r="B3446" s="9">
        <v>43556</v>
      </c>
      <c r="C3446" s="50" t="str">
        <f t="shared" si="424"/>
        <v>N</v>
      </c>
      <c r="D3446" s="52">
        <f>_xlfn.XLOOKUP(B3446,Cal_Date!B:B,Cal_Date!A:A,0)</f>
        <v>1</v>
      </c>
      <c r="E3446">
        <v>2019</v>
      </c>
      <c r="F3446" t="s">
        <v>121</v>
      </c>
      <c r="G3446" t="s">
        <v>129</v>
      </c>
      <c r="H3446" t="s">
        <v>11</v>
      </c>
      <c r="I3446" t="s">
        <v>11</v>
      </c>
      <c r="J3446" t="s">
        <v>15</v>
      </c>
      <c r="K3446" t="s">
        <v>42</v>
      </c>
      <c r="L3446">
        <v>2</v>
      </c>
      <c r="M3446">
        <v>1004</v>
      </c>
      <c r="O3446" t="s">
        <v>28</v>
      </c>
      <c r="R3446" t="s">
        <v>44</v>
      </c>
      <c r="S3446" s="49" t="str">
        <f t="shared" si="425"/>
        <v>Card</v>
      </c>
      <c r="T3446" s="3">
        <v>0.03</v>
      </c>
      <c r="U3446" s="2">
        <v>5.3000000000000007</v>
      </c>
      <c r="V3446" s="2">
        <v>1.74</v>
      </c>
      <c r="W3446" s="54">
        <f>_xlfn.XLOOKUP(M3446,Market!A:A,Market!F:F,0)</f>
        <v>0.06</v>
      </c>
      <c r="X3446" s="55">
        <f t="shared" si="426"/>
        <v>0.159</v>
      </c>
      <c r="Y3446" s="55">
        <f t="shared" si="427"/>
        <v>3.5600000000000005</v>
      </c>
      <c r="Z3446" s="54">
        <f t="shared" si="428"/>
        <v>0.67169811320754713</v>
      </c>
      <c r="AA3446" s="49" t="str">
        <f t="shared" ca="1" si="429"/>
        <v>N</v>
      </c>
      <c r="AB3446" s="49">
        <f t="shared" ca="1" si="430"/>
        <v>5</v>
      </c>
      <c r="AC3446" s="49" t="str">
        <f t="shared" ca="1" si="431"/>
        <v>N</v>
      </c>
    </row>
    <row r="3447" spans="1:29" x14ac:dyDescent="0.25">
      <c r="A3447">
        <v>1744</v>
      </c>
      <c r="B3447" s="9">
        <v>43556</v>
      </c>
      <c r="C3447" s="50" t="str">
        <f t="shared" si="424"/>
        <v>N</v>
      </c>
      <c r="D3447" s="52">
        <f>_xlfn.XLOOKUP(B3447,Cal_Date!B:B,Cal_Date!A:A,0)</f>
        <v>1</v>
      </c>
      <c r="E3447">
        <v>2019</v>
      </c>
      <c r="F3447" t="s">
        <v>121</v>
      </c>
      <c r="G3447" t="s">
        <v>129</v>
      </c>
      <c r="H3447" t="s">
        <v>11</v>
      </c>
      <c r="I3447" t="s">
        <v>13</v>
      </c>
      <c r="J3447" t="s">
        <v>15</v>
      </c>
      <c r="K3447" t="s">
        <v>42</v>
      </c>
      <c r="L3447">
        <v>1</v>
      </c>
      <c r="M3447">
        <v>1004</v>
      </c>
      <c r="O3447" t="s">
        <v>28</v>
      </c>
      <c r="R3447" t="s">
        <v>44</v>
      </c>
      <c r="S3447" s="49" t="str">
        <f t="shared" si="425"/>
        <v>Card</v>
      </c>
      <c r="T3447" s="3">
        <v>0.03</v>
      </c>
      <c r="U3447" s="2">
        <v>2.6500000000000004</v>
      </c>
      <c r="V3447" s="2">
        <v>1.42</v>
      </c>
      <c r="W3447" s="54">
        <f>_xlfn.XLOOKUP(M3447,Market!A:A,Market!F:F,0)</f>
        <v>0.06</v>
      </c>
      <c r="X3447" s="55">
        <f t="shared" si="426"/>
        <v>7.9500000000000001E-2</v>
      </c>
      <c r="Y3447" s="55">
        <f t="shared" si="427"/>
        <v>1.2300000000000004</v>
      </c>
      <c r="Z3447" s="54">
        <f t="shared" si="428"/>
        <v>0.46415094339622653</v>
      </c>
      <c r="AA3447" s="49" t="str">
        <f t="shared" ca="1" si="429"/>
        <v>N</v>
      </c>
      <c r="AB3447" s="49">
        <f t="shared" ca="1" si="430"/>
        <v>5</v>
      </c>
      <c r="AC3447" s="49" t="str">
        <f t="shared" ca="1" si="431"/>
        <v>N</v>
      </c>
    </row>
    <row r="3448" spans="1:29" x14ac:dyDescent="0.25">
      <c r="A3448">
        <v>1745</v>
      </c>
      <c r="B3448" s="9">
        <v>43556</v>
      </c>
      <c r="C3448" s="50" t="str">
        <f t="shared" si="424"/>
        <v>N</v>
      </c>
      <c r="D3448" s="52">
        <f>_xlfn.XLOOKUP(B3448,Cal_Date!B:B,Cal_Date!A:A,0)</f>
        <v>1</v>
      </c>
      <c r="E3448">
        <v>2019</v>
      </c>
      <c r="F3448" t="s">
        <v>121</v>
      </c>
      <c r="G3448" t="s">
        <v>129</v>
      </c>
      <c r="H3448" t="s">
        <v>11</v>
      </c>
      <c r="I3448" t="s">
        <v>11</v>
      </c>
      <c r="J3448" t="s">
        <v>15</v>
      </c>
      <c r="K3448" t="s">
        <v>42</v>
      </c>
      <c r="L3448">
        <v>1</v>
      </c>
      <c r="M3448">
        <v>1000</v>
      </c>
      <c r="O3448" t="s">
        <v>25</v>
      </c>
      <c r="R3448" t="s">
        <v>44</v>
      </c>
      <c r="S3448" s="49" t="str">
        <f t="shared" si="425"/>
        <v>Card</v>
      </c>
      <c r="T3448" s="3">
        <v>0.03</v>
      </c>
      <c r="U3448" s="2">
        <v>2.7</v>
      </c>
      <c r="V3448" s="2">
        <v>0.87</v>
      </c>
      <c r="W3448" s="54">
        <f>_xlfn.XLOOKUP(M3448,Market!A:A,Market!F:F,0)</f>
        <v>0.08</v>
      </c>
      <c r="X3448" s="55">
        <f t="shared" si="426"/>
        <v>8.1000000000000003E-2</v>
      </c>
      <c r="Y3448" s="55">
        <f t="shared" si="427"/>
        <v>1.83</v>
      </c>
      <c r="Z3448" s="54">
        <f t="shared" si="428"/>
        <v>0.67777777777777781</v>
      </c>
      <c r="AA3448" s="49" t="str">
        <f t="shared" ca="1" si="429"/>
        <v>N</v>
      </c>
      <c r="AB3448" s="49">
        <f t="shared" ca="1" si="430"/>
        <v>5</v>
      </c>
      <c r="AC3448" s="49" t="str">
        <f t="shared" ca="1" si="431"/>
        <v>N</v>
      </c>
    </row>
    <row r="3449" spans="1:29" x14ac:dyDescent="0.25">
      <c r="A3449">
        <v>1746</v>
      </c>
      <c r="B3449" s="9">
        <v>43556</v>
      </c>
      <c r="C3449" s="50" t="str">
        <f t="shared" si="424"/>
        <v>N</v>
      </c>
      <c r="D3449" s="52">
        <f>_xlfn.XLOOKUP(B3449,Cal_Date!B:B,Cal_Date!A:A,0)</f>
        <v>1</v>
      </c>
      <c r="E3449">
        <v>2019</v>
      </c>
      <c r="F3449" t="s">
        <v>121</v>
      </c>
      <c r="G3449" t="s">
        <v>129</v>
      </c>
      <c r="H3449" t="s">
        <v>11</v>
      </c>
      <c r="I3449" t="s">
        <v>11</v>
      </c>
      <c r="J3449" t="s">
        <v>15</v>
      </c>
      <c r="K3449" t="s">
        <v>42</v>
      </c>
      <c r="L3449">
        <v>1</v>
      </c>
      <c r="M3449">
        <v>1000</v>
      </c>
      <c r="O3449" t="s">
        <v>25</v>
      </c>
      <c r="R3449" t="s">
        <v>44</v>
      </c>
      <c r="S3449" s="49" t="str">
        <f t="shared" si="425"/>
        <v>Card</v>
      </c>
      <c r="T3449" s="3">
        <v>0.03</v>
      </c>
      <c r="U3449" s="2">
        <v>2.7</v>
      </c>
      <c r="V3449" s="2">
        <v>0.87</v>
      </c>
      <c r="W3449" s="54">
        <f>_xlfn.XLOOKUP(M3449,Market!A:A,Market!F:F,0)</f>
        <v>0.08</v>
      </c>
      <c r="X3449" s="55">
        <f t="shared" si="426"/>
        <v>8.1000000000000003E-2</v>
      </c>
      <c r="Y3449" s="55">
        <f t="shared" si="427"/>
        <v>1.83</v>
      </c>
      <c r="Z3449" s="54">
        <f t="shared" si="428"/>
        <v>0.67777777777777781</v>
      </c>
      <c r="AA3449" s="49" t="str">
        <f t="shared" ca="1" si="429"/>
        <v>N</v>
      </c>
      <c r="AB3449" s="49">
        <f t="shared" ca="1" si="430"/>
        <v>5</v>
      </c>
      <c r="AC3449" s="49" t="str">
        <f t="shared" ca="1" si="431"/>
        <v>N</v>
      </c>
    </row>
    <row r="3450" spans="1:29" x14ac:dyDescent="0.25">
      <c r="A3450">
        <v>1747</v>
      </c>
      <c r="B3450" s="9">
        <v>43556</v>
      </c>
      <c r="C3450" s="50" t="str">
        <f t="shared" si="424"/>
        <v>N</v>
      </c>
      <c r="D3450" s="52">
        <f>_xlfn.XLOOKUP(B3450,Cal_Date!B:B,Cal_Date!A:A,0)</f>
        <v>1</v>
      </c>
      <c r="E3450">
        <v>2019</v>
      </c>
      <c r="F3450" t="s">
        <v>121</v>
      </c>
      <c r="G3450" t="s">
        <v>129</v>
      </c>
      <c r="H3450" t="s">
        <v>48</v>
      </c>
      <c r="I3450" t="s">
        <v>18</v>
      </c>
      <c r="J3450" t="s">
        <v>10</v>
      </c>
      <c r="K3450" t="s">
        <v>43</v>
      </c>
      <c r="L3450">
        <v>2</v>
      </c>
      <c r="M3450">
        <v>1000</v>
      </c>
      <c r="O3450" t="s">
        <v>25</v>
      </c>
      <c r="R3450" t="s">
        <v>44</v>
      </c>
      <c r="S3450" s="49" t="str">
        <f t="shared" si="425"/>
        <v>Card</v>
      </c>
      <c r="T3450" s="3">
        <v>0.03</v>
      </c>
      <c r="U3450" s="2">
        <v>15.120000000000001</v>
      </c>
      <c r="V3450" s="2">
        <v>2.92</v>
      </c>
      <c r="W3450" s="54">
        <f>_xlfn.XLOOKUP(M3450,Market!A:A,Market!F:F,0)</f>
        <v>0.08</v>
      </c>
      <c r="X3450" s="55">
        <f t="shared" si="426"/>
        <v>0.4536</v>
      </c>
      <c r="Y3450" s="55">
        <f t="shared" si="427"/>
        <v>12.200000000000001</v>
      </c>
      <c r="Z3450" s="54">
        <f t="shared" si="428"/>
        <v>0.80687830687830686</v>
      </c>
      <c r="AA3450" s="49" t="str">
        <f t="shared" ca="1" si="429"/>
        <v>N</v>
      </c>
      <c r="AB3450" s="49">
        <f t="shared" ca="1" si="430"/>
        <v>5</v>
      </c>
      <c r="AC3450" s="49" t="str">
        <f t="shared" ca="1" si="431"/>
        <v>N</v>
      </c>
    </row>
    <row r="3451" spans="1:29" x14ac:dyDescent="0.25">
      <c r="A3451">
        <v>1748</v>
      </c>
      <c r="B3451" s="9">
        <v>43556</v>
      </c>
      <c r="C3451" s="50" t="str">
        <f t="shared" si="424"/>
        <v>N</v>
      </c>
      <c r="D3451" s="52">
        <f>_xlfn.XLOOKUP(B3451,Cal_Date!B:B,Cal_Date!A:A,0)</f>
        <v>1</v>
      </c>
      <c r="E3451">
        <v>2019</v>
      </c>
      <c r="F3451" t="s">
        <v>121</v>
      </c>
      <c r="G3451" t="s">
        <v>129</v>
      </c>
      <c r="H3451" t="s">
        <v>14</v>
      </c>
      <c r="I3451" t="s">
        <v>18</v>
      </c>
      <c r="J3451" t="s">
        <v>15</v>
      </c>
      <c r="K3451" t="s">
        <v>43</v>
      </c>
      <c r="L3451">
        <v>1</v>
      </c>
      <c r="M3451">
        <v>1008</v>
      </c>
      <c r="O3451" t="s">
        <v>28</v>
      </c>
      <c r="R3451" t="s">
        <v>44</v>
      </c>
      <c r="S3451" s="49" t="str">
        <f t="shared" si="425"/>
        <v>Card</v>
      </c>
      <c r="T3451" s="3">
        <v>0.03</v>
      </c>
      <c r="U3451" s="2">
        <v>7.0785</v>
      </c>
      <c r="V3451" s="2">
        <v>2.1</v>
      </c>
      <c r="W3451" s="54">
        <f>_xlfn.XLOOKUP(M3451,Market!A:A,Market!F:F,0)</f>
        <v>8.8999999999999996E-2</v>
      </c>
      <c r="X3451" s="55">
        <f t="shared" si="426"/>
        <v>0.21235499999999999</v>
      </c>
      <c r="Y3451" s="55">
        <f t="shared" si="427"/>
        <v>4.9785000000000004</v>
      </c>
      <c r="Z3451" s="54">
        <f t="shared" si="428"/>
        <v>0.70332697605424888</v>
      </c>
      <c r="AA3451" s="49" t="str">
        <f t="shared" ca="1" si="429"/>
        <v>N</v>
      </c>
      <c r="AB3451" s="49">
        <f t="shared" ca="1" si="430"/>
        <v>5</v>
      </c>
      <c r="AC3451" s="49" t="str">
        <f t="shared" ca="1" si="431"/>
        <v>N</v>
      </c>
    </row>
    <row r="3452" spans="1:29" x14ac:dyDescent="0.25">
      <c r="A3452">
        <v>1749</v>
      </c>
      <c r="B3452" s="9">
        <v>43556</v>
      </c>
      <c r="C3452" s="50" t="str">
        <f t="shared" si="424"/>
        <v>N</v>
      </c>
      <c r="D3452" s="52">
        <f>_xlfn.XLOOKUP(B3452,Cal_Date!B:B,Cal_Date!A:A,0)</f>
        <v>1</v>
      </c>
      <c r="E3452">
        <v>2019</v>
      </c>
      <c r="F3452" t="s">
        <v>121</v>
      </c>
      <c r="G3452" t="s">
        <v>129</v>
      </c>
      <c r="H3452" t="s">
        <v>14</v>
      </c>
      <c r="I3452" t="s">
        <v>18</v>
      </c>
      <c r="J3452" t="s">
        <v>15</v>
      </c>
      <c r="K3452" t="s">
        <v>43</v>
      </c>
      <c r="L3452">
        <v>2</v>
      </c>
      <c r="M3452">
        <v>1008</v>
      </c>
      <c r="O3452" t="s">
        <v>28</v>
      </c>
      <c r="R3452" t="s">
        <v>44</v>
      </c>
      <c r="S3452" s="49" t="str">
        <f t="shared" si="425"/>
        <v>Card</v>
      </c>
      <c r="T3452" s="3">
        <v>0.03</v>
      </c>
      <c r="U3452" s="2">
        <v>15.245999999999999</v>
      </c>
      <c r="V3452" s="2">
        <v>4.4400000000000004</v>
      </c>
      <c r="W3452" s="54">
        <f>_xlfn.XLOOKUP(M3452,Market!A:A,Market!F:F,0)</f>
        <v>8.8999999999999996E-2</v>
      </c>
      <c r="X3452" s="55">
        <f t="shared" si="426"/>
        <v>0.45737999999999995</v>
      </c>
      <c r="Y3452" s="55">
        <f t="shared" si="427"/>
        <v>10.805999999999997</v>
      </c>
      <c r="Z3452" s="54">
        <f t="shared" si="428"/>
        <v>0.7087760724124359</v>
      </c>
      <c r="AA3452" s="49" t="str">
        <f t="shared" ca="1" si="429"/>
        <v>N</v>
      </c>
      <c r="AB3452" s="49">
        <f t="shared" ca="1" si="430"/>
        <v>5</v>
      </c>
      <c r="AC3452" s="49" t="str">
        <f t="shared" ca="1" si="431"/>
        <v>N</v>
      </c>
    </row>
    <row r="3453" spans="1:29" x14ac:dyDescent="0.25">
      <c r="A3453">
        <v>1750</v>
      </c>
      <c r="B3453" s="9">
        <v>43556</v>
      </c>
      <c r="C3453" s="50" t="str">
        <f t="shared" si="424"/>
        <v>N</v>
      </c>
      <c r="D3453" s="52">
        <f>_xlfn.XLOOKUP(B3453,Cal_Date!B:B,Cal_Date!A:A,0)</f>
        <v>1</v>
      </c>
      <c r="E3453">
        <v>2019</v>
      </c>
      <c r="F3453" t="s">
        <v>121</v>
      </c>
      <c r="G3453" t="s">
        <v>129</v>
      </c>
      <c r="H3453" t="s">
        <v>14</v>
      </c>
      <c r="I3453" t="s">
        <v>13</v>
      </c>
      <c r="J3453" t="s">
        <v>15</v>
      </c>
      <c r="K3453" t="s">
        <v>43</v>
      </c>
      <c r="L3453">
        <v>1</v>
      </c>
      <c r="M3453">
        <v>1009</v>
      </c>
      <c r="O3453" t="s">
        <v>28</v>
      </c>
      <c r="R3453" t="s">
        <v>44</v>
      </c>
      <c r="S3453" s="49" t="str">
        <f t="shared" si="425"/>
        <v>Card</v>
      </c>
      <c r="T3453" s="3">
        <v>0.03</v>
      </c>
      <c r="U3453" s="2">
        <v>7.6229999999999993</v>
      </c>
      <c r="V3453" s="2">
        <v>2.2400000000000002</v>
      </c>
      <c r="W3453" s="54">
        <f>_xlfn.XLOOKUP(M3453,Market!A:A,Market!F:F,0)</f>
        <v>8.8999999999999996E-2</v>
      </c>
      <c r="X3453" s="55">
        <f t="shared" si="426"/>
        <v>0.22868999999999998</v>
      </c>
      <c r="Y3453" s="55">
        <f t="shared" si="427"/>
        <v>5.3829999999999991</v>
      </c>
      <c r="Z3453" s="54">
        <f t="shared" si="428"/>
        <v>0.70615243342516065</v>
      </c>
      <c r="AA3453" s="49" t="str">
        <f t="shared" ca="1" si="429"/>
        <v>N</v>
      </c>
      <c r="AB3453" s="49">
        <f t="shared" ca="1" si="430"/>
        <v>5</v>
      </c>
      <c r="AC3453" s="49" t="str">
        <f t="shared" ca="1" si="431"/>
        <v>N</v>
      </c>
    </row>
    <row r="3454" spans="1:29" x14ac:dyDescent="0.25">
      <c r="A3454">
        <v>1751</v>
      </c>
      <c r="B3454" s="9">
        <v>43556</v>
      </c>
      <c r="C3454" s="50" t="str">
        <f t="shared" si="424"/>
        <v>N</v>
      </c>
      <c r="D3454" s="52">
        <f>_xlfn.XLOOKUP(B3454,Cal_Date!B:B,Cal_Date!A:A,0)</f>
        <v>1</v>
      </c>
      <c r="E3454">
        <v>2019</v>
      </c>
      <c r="F3454" t="s">
        <v>121</v>
      </c>
      <c r="G3454" t="s">
        <v>129</v>
      </c>
      <c r="H3454" t="s">
        <v>11</v>
      </c>
      <c r="I3454" t="s">
        <v>11</v>
      </c>
      <c r="J3454" t="s">
        <v>15</v>
      </c>
      <c r="K3454" t="s">
        <v>42</v>
      </c>
      <c r="L3454">
        <v>2</v>
      </c>
      <c r="M3454">
        <v>1010</v>
      </c>
      <c r="O3454" t="s">
        <v>25</v>
      </c>
      <c r="R3454" t="s">
        <v>44</v>
      </c>
      <c r="S3454" s="49" t="str">
        <f t="shared" si="425"/>
        <v>Card</v>
      </c>
      <c r="T3454" s="3">
        <v>0.03</v>
      </c>
      <c r="U3454" s="2">
        <v>5.4</v>
      </c>
      <c r="V3454" s="2">
        <v>1.74</v>
      </c>
      <c r="W3454" s="54">
        <f>_xlfn.XLOOKUP(M3454,Market!A:A,Market!F:F,0)</f>
        <v>0.08</v>
      </c>
      <c r="X3454" s="55">
        <f t="shared" si="426"/>
        <v>0.16200000000000001</v>
      </c>
      <c r="Y3454" s="55">
        <f t="shared" si="427"/>
        <v>3.66</v>
      </c>
      <c r="Z3454" s="54">
        <f t="shared" si="428"/>
        <v>0.67777777777777781</v>
      </c>
      <c r="AA3454" s="49" t="str">
        <f t="shared" ca="1" si="429"/>
        <v>N</v>
      </c>
      <c r="AB3454" s="49">
        <f t="shared" ca="1" si="430"/>
        <v>5</v>
      </c>
      <c r="AC3454" s="49" t="str">
        <f t="shared" ca="1" si="431"/>
        <v>N</v>
      </c>
    </row>
    <row r="3455" spans="1:29" x14ac:dyDescent="0.25">
      <c r="A3455">
        <v>1752</v>
      </c>
      <c r="B3455" s="9">
        <v>43556</v>
      </c>
      <c r="C3455" s="50" t="str">
        <f t="shared" si="424"/>
        <v>N</v>
      </c>
      <c r="D3455" s="52">
        <f>_xlfn.XLOOKUP(B3455,Cal_Date!B:B,Cal_Date!A:A,0)</f>
        <v>1</v>
      </c>
      <c r="E3455">
        <v>2019</v>
      </c>
      <c r="F3455" t="s">
        <v>121</v>
      </c>
      <c r="G3455" t="s">
        <v>129</v>
      </c>
      <c r="H3455" t="s">
        <v>11</v>
      </c>
      <c r="I3455" t="s">
        <v>11</v>
      </c>
      <c r="J3455" t="s">
        <v>15</v>
      </c>
      <c r="K3455" t="s">
        <v>42</v>
      </c>
      <c r="L3455">
        <v>1</v>
      </c>
      <c r="M3455">
        <v>1008</v>
      </c>
      <c r="O3455" t="s">
        <v>28</v>
      </c>
      <c r="R3455" t="s">
        <v>44</v>
      </c>
      <c r="S3455" s="49" t="str">
        <f t="shared" si="425"/>
        <v>Card</v>
      </c>
      <c r="T3455" s="3">
        <v>0.03</v>
      </c>
      <c r="U3455" s="2">
        <v>2.7225000000000001</v>
      </c>
      <c r="V3455" s="2">
        <v>0.87</v>
      </c>
      <c r="W3455" s="54">
        <f>_xlfn.XLOOKUP(M3455,Market!A:A,Market!F:F,0)</f>
        <v>8.8999999999999996E-2</v>
      </c>
      <c r="X3455" s="55">
        <f t="shared" si="426"/>
        <v>8.1674999999999998E-2</v>
      </c>
      <c r="Y3455" s="55">
        <f t="shared" si="427"/>
        <v>1.8525</v>
      </c>
      <c r="Z3455" s="54">
        <f t="shared" si="428"/>
        <v>0.68044077134986225</v>
      </c>
      <c r="AA3455" s="49" t="str">
        <f t="shared" ca="1" si="429"/>
        <v>N</v>
      </c>
      <c r="AB3455" s="49">
        <f t="shared" ca="1" si="430"/>
        <v>5</v>
      </c>
      <c r="AC3455" s="49" t="str">
        <f t="shared" ca="1" si="431"/>
        <v>N</v>
      </c>
    </row>
    <row r="3456" spans="1:29" x14ac:dyDescent="0.25">
      <c r="A3456">
        <v>1753</v>
      </c>
      <c r="B3456" s="9">
        <v>43556</v>
      </c>
      <c r="C3456" s="50" t="str">
        <f t="shared" si="424"/>
        <v>N</v>
      </c>
      <c r="D3456" s="52">
        <f>_xlfn.XLOOKUP(B3456,Cal_Date!B:B,Cal_Date!A:A,0)</f>
        <v>1</v>
      </c>
      <c r="E3456">
        <v>2019</v>
      </c>
      <c r="F3456" t="s">
        <v>121</v>
      </c>
      <c r="G3456" t="s">
        <v>129</v>
      </c>
      <c r="H3456" t="s">
        <v>11</v>
      </c>
      <c r="I3456" t="s">
        <v>11</v>
      </c>
      <c r="J3456" t="s">
        <v>15</v>
      </c>
      <c r="K3456" t="s">
        <v>42</v>
      </c>
      <c r="L3456">
        <v>1</v>
      </c>
      <c r="M3456">
        <v>1008</v>
      </c>
      <c r="O3456" t="s">
        <v>28</v>
      </c>
      <c r="R3456" t="s">
        <v>44</v>
      </c>
      <c r="S3456" s="49" t="str">
        <f t="shared" si="425"/>
        <v>Card</v>
      </c>
      <c r="T3456" s="3">
        <v>0.03</v>
      </c>
      <c r="U3456" s="2">
        <v>2.7225000000000001</v>
      </c>
      <c r="V3456" s="2">
        <v>0.87</v>
      </c>
      <c r="W3456" s="54">
        <f>_xlfn.XLOOKUP(M3456,Market!A:A,Market!F:F,0)</f>
        <v>8.8999999999999996E-2</v>
      </c>
      <c r="X3456" s="55">
        <f t="shared" si="426"/>
        <v>8.1674999999999998E-2</v>
      </c>
      <c r="Y3456" s="55">
        <f t="shared" si="427"/>
        <v>1.8525</v>
      </c>
      <c r="Z3456" s="54">
        <f t="shared" si="428"/>
        <v>0.68044077134986225</v>
      </c>
      <c r="AA3456" s="49" t="str">
        <f t="shared" ca="1" si="429"/>
        <v>N</v>
      </c>
      <c r="AB3456" s="49">
        <f t="shared" ca="1" si="430"/>
        <v>5</v>
      </c>
      <c r="AC3456" s="49" t="str">
        <f t="shared" ca="1" si="431"/>
        <v>N</v>
      </c>
    </row>
    <row r="3457" spans="1:29" x14ac:dyDescent="0.25">
      <c r="A3457">
        <v>1754</v>
      </c>
      <c r="B3457" s="9">
        <v>43556</v>
      </c>
      <c r="C3457" s="50" t="str">
        <f t="shared" si="424"/>
        <v>N</v>
      </c>
      <c r="D3457" s="52">
        <f>_xlfn.XLOOKUP(B3457,Cal_Date!B:B,Cal_Date!A:A,0)</f>
        <v>1</v>
      </c>
      <c r="E3457">
        <v>2019</v>
      </c>
      <c r="F3457" t="s">
        <v>121</v>
      </c>
      <c r="G3457" t="s">
        <v>129</v>
      </c>
      <c r="H3457" t="s">
        <v>48</v>
      </c>
      <c r="I3457" t="s">
        <v>18</v>
      </c>
      <c r="J3457" t="s">
        <v>10</v>
      </c>
      <c r="K3457" t="s">
        <v>43</v>
      </c>
      <c r="L3457">
        <v>1</v>
      </c>
      <c r="M3457">
        <v>1008</v>
      </c>
      <c r="O3457" t="s">
        <v>28</v>
      </c>
      <c r="R3457" t="s">
        <v>44</v>
      </c>
      <c r="S3457" s="49" t="str">
        <f t="shared" si="425"/>
        <v>Card</v>
      </c>
      <c r="T3457" s="3">
        <v>0.03</v>
      </c>
      <c r="U3457" s="2">
        <v>7.6229999999999993</v>
      </c>
      <c r="V3457" s="2">
        <v>1.46</v>
      </c>
      <c r="W3457" s="54">
        <f>_xlfn.XLOOKUP(M3457,Market!A:A,Market!F:F,0)</f>
        <v>8.8999999999999996E-2</v>
      </c>
      <c r="X3457" s="55">
        <f t="shared" si="426"/>
        <v>0.22868999999999998</v>
      </c>
      <c r="Y3457" s="55">
        <f t="shared" si="427"/>
        <v>6.1629999999999994</v>
      </c>
      <c r="Z3457" s="54">
        <f t="shared" si="428"/>
        <v>0.80847435392889933</v>
      </c>
      <c r="AA3457" s="49" t="str">
        <f t="shared" ca="1" si="429"/>
        <v>N</v>
      </c>
      <c r="AB3457" s="49">
        <f t="shared" ca="1" si="430"/>
        <v>5</v>
      </c>
      <c r="AC3457" s="49" t="str">
        <f t="shared" ca="1" si="431"/>
        <v>N</v>
      </c>
    </row>
    <row r="3458" spans="1:29" x14ac:dyDescent="0.25">
      <c r="A3458">
        <v>1755</v>
      </c>
      <c r="B3458" s="9">
        <v>43556</v>
      </c>
      <c r="C3458" s="50" t="str">
        <f t="shared" si="424"/>
        <v>N</v>
      </c>
      <c r="D3458" s="52">
        <f>_xlfn.XLOOKUP(B3458,Cal_Date!B:B,Cal_Date!A:A,0)</f>
        <v>1</v>
      </c>
      <c r="E3458">
        <v>2019</v>
      </c>
      <c r="F3458" t="s">
        <v>121</v>
      </c>
      <c r="G3458" t="s">
        <v>129</v>
      </c>
      <c r="H3458" t="s">
        <v>48</v>
      </c>
      <c r="I3458" t="s">
        <v>18</v>
      </c>
      <c r="J3458" t="s">
        <v>10</v>
      </c>
      <c r="K3458" t="s">
        <v>43</v>
      </c>
      <c r="L3458">
        <v>1</v>
      </c>
      <c r="M3458">
        <v>1004</v>
      </c>
      <c r="O3458" t="s">
        <v>28</v>
      </c>
      <c r="R3458" t="s">
        <v>44</v>
      </c>
      <c r="S3458" s="49" t="str">
        <f t="shared" si="425"/>
        <v>Card</v>
      </c>
      <c r="T3458" s="3">
        <v>0.03</v>
      </c>
      <c r="U3458" s="2">
        <v>7.42</v>
      </c>
      <c r="V3458" s="2">
        <v>1.46</v>
      </c>
      <c r="W3458" s="54">
        <f>_xlfn.XLOOKUP(M3458,Market!A:A,Market!F:F,0)</f>
        <v>0.06</v>
      </c>
      <c r="X3458" s="55">
        <f t="shared" si="426"/>
        <v>0.22259999999999999</v>
      </c>
      <c r="Y3458" s="55">
        <f t="shared" si="427"/>
        <v>5.96</v>
      </c>
      <c r="Z3458" s="54">
        <f t="shared" si="428"/>
        <v>0.80323450134770891</v>
      </c>
      <c r="AA3458" s="49" t="str">
        <f t="shared" ca="1" si="429"/>
        <v>N</v>
      </c>
      <c r="AB3458" s="49">
        <f t="shared" ca="1" si="430"/>
        <v>5</v>
      </c>
      <c r="AC3458" s="49" t="str">
        <f t="shared" ca="1" si="431"/>
        <v>N</v>
      </c>
    </row>
    <row r="3459" spans="1:29" x14ac:dyDescent="0.25">
      <c r="A3459">
        <v>1756</v>
      </c>
      <c r="B3459" s="9">
        <v>43556</v>
      </c>
      <c r="C3459" s="50" t="str">
        <f t="shared" ref="C3459:C3522" si="432">IF(OR(B3459="04/01/2018"+0,B3459="04/02/2018"+0),"Y","N")</f>
        <v>N</v>
      </c>
      <c r="D3459" s="52">
        <f>_xlfn.XLOOKUP(B3459,Cal_Date!B:B,Cal_Date!A:A,0)</f>
        <v>1</v>
      </c>
      <c r="E3459">
        <v>2019</v>
      </c>
      <c r="F3459" t="s">
        <v>121</v>
      </c>
      <c r="G3459" t="s">
        <v>129</v>
      </c>
      <c r="H3459" t="s">
        <v>11</v>
      </c>
      <c r="I3459" t="s">
        <v>11</v>
      </c>
      <c r="J3459" t="s">
        <v>15</v>
      </c>
      <c r="K3459" t="s">
        <v>42</v>
      </c>
      <c r="L3459">
        <v>2</v>
      </c>
      <c r="M3459">
        <v>1009</v>
      </c>
      <c r="O3459" t="s">
        <v>28</v>
      </c>
      <c r="R3459" t="s">
        <v>44</v>
      </c>
      <c r="S3459" s="49" t="str">
        <f t="shared" ref="S3459:S3522" si="433">IF(R3459="Cash","Cash","Card")</f>
        <v>Card</v>
      </c>
      <c r="T3459" s="3">
        <v>0.03</v>
      </c>
      <c r="U3459" s="2">
        <v>5.4450000000000003</v>
      </c>
      <c r="V3459" s="2">
        <v>1.74</v>
      </c>
      <c r="W3459" s="54">
        <f>_xlfn.XLOOKUP(M3459,Market!A:A,Market!F:F,0)</f>
        <v>8.8999999999999996E-2</v>
      </c>
      <c r="X3459" s="55">
        <f t="shared" ref="X3459:X3522" si="434">T3459*U3459</f>
        <v>0.16335</v>
      </c>
      <c r="Y3459" s="55">
        <f t="shared" ref="Y3459:Y3522" si="435">U3459-V3459</f>
        <v>3.7050000000000001</v>
      </c>
      <c r="Z3459" s="54">
        <f t="shared" ref="Z3459:Z3522" si="436">Y3459/U3459</f>
        <v>0.68044077134986225</v>
      </c>
      <c r="AA3459" s="49" t="str">
        <f t="shared" ref="AA3459:AA3522" ca="1" si="437">IF(DATEDIF(B3459,TODAY(),"y")&gt;5,"Y","N")</f>
        <v>N</v>
      </c>
      <c r="AB3459" s="49">
        <f t="shared" ref="AB3459:AB3522" ca="1" si="438">DATEDIF(B3459,TODAY(),"y")</f>
        <v>5</v>
      </c>
      <c r="AC3459" s="49" t="str">
        <f t="shared" ref="AC3459:AC3522" ca="1" si="439">IF(AB3459&gt;5,"Y","N")</f>
        <v>N</v>
      </c>
    </row>
    <row r="3460" spans="1:29" x14ac:dyDescent="0.25">
      <c r="A3460">
        <v>1757</v>
      </c>
      <c r="B3460" s="9">
        <v>43556</v>
      </c>
      <c r="C3460" s="50" t="str">
        <f t="shared" si="432"/>
        <v>N</v>
      </c>
      <c r="D3460" s="52">
        <f>_xlfn.XLOOKUP(B3460,Cal_Date!B:B,Cal_Date!A:A,0)</f>
        <v>1</v>
      </c>
      <c r="E3460">
        <v>2019</v>
      </c>
      <c r="F3460" t="s">
        <v>121</v>
      </c>
      <c r="G3460" t="s">
        <v>129</v>
      </c>
      <c r="H3460" t="s">
        <v>11</v>
      </c>
      <c r="I3460" t="s">
        <v>11</v>
      </c>
      <c r="J3460" t="s">
        <v>15</v>
      </c>
      <c r="K3460" t="s">
        <v>42</v>
      </c>
      <c r="L3460">
        <v>1</v>
      </c>
      <c r="M3460">
        <v>1010</v>
      </c>
      <c r="O3460" t="s">
        <v>25</v>
      </c>
      <c r="R3460" t="s">
        <v>44</v>
      </c>
      <c r="S3460" s="49" t="str">
        <f t="shared" si="433"/>
        <v>Card</v>
      </c>
      <c r="T3460" s="3">
        <v>0.03</v>
      </c>
      <c r="U3460" s="2">
        <v>2.7</v>
      </c>
      <c r="V3460" s="2">
        <v>0.87</v>
      </c>
      <c r="W3460" s="54">
        <f>_xlfn.XLOOKUP(M3460,Market!A:A,Market!F:F,0)</f>
        <v>0.08</v>
      </c>
      <c r="X3460" s="55">
        <f t="shared" si="434"/>
        <v>8.1000000000000003E-2</v>
      </c>
      <c r="Y3460" s="55">
        <f t="shared" si="435"/>
        <v>1.83</v>
      </c>
      <c r="Z3460" s="54">
        <f t="shared" si="436"/>
        <v>0.67777777777777781</v>
      </c>
      <c r="AA3460" s="49" t="str">
        <f t="shared" ca="1" si="437"/>
        <v>N</v>
      </c>
      <c r="AB3460" s="49">
        <f t="shared" ca="1" si="438"/>
        <v>5</v>
      </c>
      <c r="AC3460" s="49" t="str">
        <f t="shared" ca="1" si="439"/>
        <v>N</v>
      </c>
    </row>
    <row r="3461" spans="1:29" x14ac:dyDescent="0.25">
      <c r="A3461">
        <v>1758</v>
      </c>
      <c r="B3461" s="9">
        <v>43556</v>
      </c>
      <c r="C3461" s="50" t="str">
        <f t="shared" si="432"/>
        <v>N</v>
      </c>
      <c r="D3461" s="52">
        <f>_xlfn.XLOOKUP(B3461,Cal_Date!B:B,Cal_Date!A:A,0)</f>
        <v>1</v>
      </c>
      <c r="E3461">
        <v>2019</v>
      </c>
      <c r="F3461" t="s">
        <v>121</v>
      </c>
      <c r="G3461" t="s">
        <v>129</v>
      </c>
      <c r="H3461" t="s">
        <v>11</v>
      </c>
      <c r="I3461" t="s">
        <v>13</v>
      </c>
      <c r="J3461" t="s">
        <v>15</v>
      </c>
      <c r="K3461" t="s">
        <v>42</v>
      </c>
      <c r="L3461">
        <v>1</v>
      </c>
      <c r="M3461">
        <v>1011</v>
      </c>
      <c r="O3461" t="s">
        <v>25</v>
      </c>
      <c r="R3461" t="s">
        <v>44</v>
      </c>
      <c r="S3461" s="49" t="str">
        <f t="shared" si="433"/>
        <v>Card</v>
      </c>
      <c r="T3461" s="3">
        <v>0.03</v>
      </c>
      <c r="U3461" s="2">
        <v>2.6500000000000004</v>
      </c>
      <c r="V3461" s="2">
        <v>1.42</v>
      </c>
      <c r="W3461" s="54">
        <f>_xlfn.XLOOKUP(M3461,Market!A:A,Market!F:F,0)</f>
        <v>0.06</v>
      </c>
      <c r="X3461" s="55">
        <f t="shared" si="434"/>
        <v>7.9500000000000001E-2</v>
      </c>
      <c r="Y3461" s="55">
        <f t="shared" si="435"/>
        <v>1.2300000000000004</v>
      </c>
      <c r="Z3461" s="54">
        <f t="shared" si="436"/>
        <v>0.46415094339622653</v>
      </c>
      <c r="AA3461" s="49" t="str">
        <f t="shared" ca="1" si="437"/>
        <v>N</v>
      </c>
      <c r="AB3461" s="49">
        <f t="shared" ca="1" si="438"/>
        <v>5</v>
      </c>
      <c r="AC3461" s="49" t="str">
        <f t="shared" ca="1" si="439"/>
        <v>N</v>
      </c>
    </row>
    <row r="3462" spans="1:29" x14ac:dyDescent="0.25">
      <c r="A3462">
        <v>1759</v>
      </c>
      <c r="B3462" s="9">
        <v>43556</v>
      </c>
      <c r="C3462" s="50" t="str">
        <f t="shared" si="432"/>
        <v>N</v>
      </c>
      <c r="D3462" s="52">
        <f>_xlfn.XLOOKUP(B3462,Cal_Date!B:B,Cal_Date!A:A,0)</f>
        <v>1</v>
      </c>
      <c r="E3462">
        <v>2019</v>
      </c>
      <c r="F3462" t="s">
        <v>121</v>
      </c>
      <c r="G3462" t="s">
        <v>129</v>
      </c>
      <c r="H3462" t="s">
        <v>11</v>
      </c>
      <c r="I3462" t="s">
        <v>11</v>
      </c>
      <c r="J3462" t="s">
        <v>15</v>
      </c>
      <c r="K3462" t="s">
        <v>42</v>
      </c>
      <c r="L3462">
        <v>1</v>
      </c>
      <c r="M3462">
        <v>1011</v>
      </c>
      <c r="O3462" t="s">
        <v>25</v>
      </c>
      <c r="R3462" t="s">
        <v>44</v>
      </c>
      <c r="S3462" s="49" t="str">
        <f t="shared" si="433"/>
        <v>Card</v>
      </c>
      <c r="T3462" s="3">
        <v>0.03</v>
      </c>
      <c r="U3462" s="2">
        <v>2.6500000000000004</v>
      </c>
      <c r="V3462" s="2">
        <v>0.87</v>
      </c>
      <c r="W3462" s="54">
        <f>_xlfn.XLOOKUP(M3462,Market!A:A,Market!F:F,0)</f>
        <v>0.06</v>
      </c>
      <c r="X3462" s="55">
        <f t="shared" si="434"/>
        <v>7.9500000000000001E-2</v>
      </c>
      <c r="Y3462" s="55">
        <f t="shared" si="435"/>
        <v>1.7800000000000002</v>
      </c>
      <c r="Z3462" s="54">
        <f t="shared" si="436"/>
        <v>0.67169811320754713</v>
      </c>
      <c r="AA3462" s="49" t="str">
        <f t="shared" ca="1" si="437"/>
        <v>N</v>
      </c>
      <c r="AB3462" s="49">
        <f t="shared" ca="1" si="438"/>
        <v>5</v>
      </c>
      <c r="AC3462" s="49" t="str">
        <f t="shared" ca="1" si="439"/>
        <v>N</v>
      </c>
    </row>
    <row r="3463" spans="1:29" x14ac:dyDescent="0.25">
      <c r="A3463">
        <v>1760</v>
      </c>
      <c r="B3463" s="9">
        <v>43556</v>
      </c>
      <c r="C3463" s="50" t="str">
        <f t="shared" si="432"/>
        <v>N</v>
      </c>
      <c r="D3463" s="52">
        <f>_xlfn.XLOOKUP(B3463,Cal_Date!B:B,Cal_Date!A:A,0)</f>
        <v>1</v>
      </c>
      <c r="E3463">
        <v>2019</v>
      </c>
      <c r="F3463" t="s">
        <v>121</v>
      </c>
      <c r="G3463" t="s">
        <v>129</v>
      </c>
      <c r="H3463" t="s">
        <v>14</v>
      </c>
      <c r="I3463" t="s">
        <v>18</v>
      </c>
      <c r="J3463" t="s">
        <v>15</v>
      </c>
      <c r="K3463" t="s">
        <v>43</v>
      </c>
      <c r="L3463">
        <v>1</v>
      </c>
      <c r="M3463">
        <v>1011</v>
      </c>
      <c r="O3463" t="s">
        <v>25</v>
      </c>
      <c r="R3463" t="s">
        <v>44</v>
      </c>
      <c r="S3463" s="49" t="str">
        <f t="shared" si="433"/>
        <v>Card</v>
      </c>
      <c r="T3463" s="3">
        <v>0.03</v>
      </c>
      <c r="U3463" s="2">
        <v>6.8900000000000006</v>
      </c>
      <c r="V3463" s="2">
        <v>2.1</v>
      </c>
      <c r="W3463" s="54">
        <f>_xlfn.XLOOKUP(M3463,Market!A:A,Market!F:F,0)</f>
        <v>0.06</v>
      </c>
      <c r="X3463" s="55">
        <f t="shared" si="434"/>
        <v>0.20670000000000002</v>
      </c>
      <c r="Y3463" s="55">
        <f t="shared" si="435"/>
        <v>4.7900000000000009</v>
      </c>
      <c r="Z3463" s="54">
        <f t="shared" si="436"/>
        <v>0.69521044992743108</v>
      </c>
      <c r="AA3463" s="49" t="str">
        <f t="shared" ca="1" si="437"/>
        <v>N</v>
      </c>
      <c r="AB3463" s="49">
        <f t="shared" ca="1" si="438"/>
        <v>5</v>
      </c>
      <c r="AC3463" s="49" t="str">
        <f t="shared" ca="1" si="439"/>
        <v>N</v>
      </c>
    </row>
    <row r="3464" spans="1:29" x14ac:dyDescent="0.25">
      <c r="A3464">
        <v>1761</v>
      </c>
      <c r="B3464" s="9">
        <v>43556</v>
      </c>
      <c r="C3464" s="50" t="str">
        <f t="shared" si="432"/>
        <v>N</v>
      </c>
      <c r="D3464" s="52">
        <f>_xlfn.XLOOKUP(B3464,Cal_Date!B:B,Cal_Date!A:A,0)</f>
        <v>1</v>
      </c>
      <c r="E3464">
        <v>2019</v>
      </c>
      <c r="F3464" t="s">
        <v>121</v>
      </c>
      <c r="G3464" t="s">
        <v>129</v>
      </c>
      <c r="H3464" t="s">
        <v>48</v>
      </c>
      <c r="I3464" t="s">
        <v>18</v>
      </c>
      <c r="J3464" t="s">
        <v>10</v>
      </c>
      <c r="K3464" t="s">
        <v>43</v>
      </c>
      <c r="L3464">
        <v>1</v>
      </c>
      <c r="M3464">
        <v>1001</v>
      </c>
      <c r="O3464" t="s">
        <v>25</v>
      </c>
      <c r="R3464" t="s">
        <v>44</v>
      </c>
      <c r="S3464" s="49" t="str">
        <f t="shared" si="433"/>
        <v>Card</v>
      </c>
      <c r="T3464" s="3">
        <v>0.03</v>
      </c>
      <c r="U3464" s="2">
        <v>7.42</v>
      </c>
      <c r="V3464" s="2">
        <v>1.46</v>
      </c>
      <c r="W3464" s="54">
        <f>_xlfn.XLOOKUP(M3464,Market!A:A,Market!F:F,0)</f>
        <v>0.06</v>
      </c>
      <c r="X3464" s="55">
        <f t="shared" si="434"/>
        <v>0.22259999999999999</v>
      </c>
      <c r="Y3464" s="55">
        <f t="shared" si="435"/>
        <v>5.96</v>
      </c>
      <c r="Z3464" s="54">
        <f t="shared" si="436"/>
        <v>0.80323450134770891</v>
      </c>
      <c r="AA3464" s="49" t="str">
        <f t="shared" ca="1" si="437"/>
        <v>N</v>
      </c>
      <c r="AB3464" s="49">
        <f t="shared" ca="1" si="438"/>
        <v>5</v>
      </c>
      <c r="AC3464" s="49" t="str">
        <f t="shared" ca="1" si="439"/>
        <v>N</v>
      </c>
    </row>
    <row r="3465" spans="1:29" x14ac:dyDescent="0.25">
      <c r="A3465">
        <v>1762</v>
      </c>
      <c r="B3465" s="9">
        <v>43556</v>
      </c>
      <c r="C3465" s="50" t="str">
        <f t="shared" si="432"/>
        <v>N</v>
      </c>
      <c r="D3465" s="52">
        <f>_xlfn.XLOOKUP(B3465,Cal_Date!B:B,Cal_Date!A:A,0)</f>
        <v>1</v>
      </c>
      <c r="E3465">
        <v>2019</v>
      </c>
      <c r="F3465" t="s">
        <v>121</v>
      </c>
      <c r="G3465" t="s">
        <v>129</v>
      </c>
      <c r="H3465" t="s">
        <v>48</v>
      </c>
      <c r="I3465" t="s">
        <v>18</v>
      </c>
      <c r="J3465" t="s">
        <v>10</v>
      </c>
      <c r="K3465" t="s">
        <v>43</v>
      </c>
      <c r="L3465">
        <v>2</v>
      </c>
      <c r="M3465">
        <v>1000</v>
      </c>
      <c r="O3465" t="s">
        <v>25</v>
      </c>
      <c r="R3465" t="s">
        <v>44</v>
      </c>
      <c r="S3465" s="49" t="str">
        <f t="shared" si="433"/>
        <v>Card</v>
      </c>
      <c r="T3465" s="3">
        <v>0.03</v>
      </c>
      <c r="U3465" s="2">
        <v>15.120000000000001</v>
      </c>
      <c r="V3465" s="2">
        <v>2.92</v>
      </c>
      <c r="W3465" s="54">
        <f>_xlfn.XLOOKUP(M3465,Market!A:A,Market!F:F,0)</f>
        <v>0.08</v>
      </c>
      <c r="X3465" s="55">
        <f t="shared" si="434"/>
        <v>0.4536</v>
      </c>
      <c r="Y3465" s="55">
        <f t="shared" si="435"/>
        <v>12.200000000000001</v>
      </c>
      <c r="Z3465" s="54">
        <f t="shared" si="436"/>
        <v>0.80687830687830686</v>
      </c>
      <c r="AA3465" s="49" t="str">
        <f t="shared" ca="1" si="437"/>
        <v>N</v>
      </c>
      <c r="AB3465" s="49">
        <f t="shared" ca="1" si="438"/>
        <v>5</v>
      </c>
      <c r="AC3465" s="49" t="str">
        <f t="shared" ca="1" si="439"/>
        <v>N</v>
      </c>
    </row>
    <row r="3466" spans="1:29" x14ac:dyDescent="0.25">
      <c r="A3466">
        <v>1763</v>
      </c>
      <c r="B3466" s="9">
        <v>43556</v>
      </c>
      <c r="C3466" s="50" t="str">
        <f t="shared" si="432"/>
        <v>N</v>
      </c>
      <c r="D3466" s="52">
        <f>_xlfn.XLOOKUP(B3466,Cal_Date!B:B,Cal_Date!A:A,0)</f>
        <v>1</v>
      </c>
      <c r="E3466">
        <v>2019</v>
      </c>
      <c r="F3466" t="s">
        <v>121</v>
      </c>
      <c r="G3466" t="s">
        <v>129</v>
      </c>
      <c r="H3466" t="s">
        <v>11</v>
      </c>
      <c r="I3466" t="s">
        <v>11</v>
      </c>
      <c r="J3466" t="s">
        <v>15</v>
      </c>
      <c r="K3466" t="s">
        <v>42</v>
      </c>
      <c r="L3466">
        <v>2</v>
      </c>
      <c r="M3466">
        <v>1000</v>
      </c>
      <c r="O3466" t="s">
        <v>25</v>
      </c>
      <c r="R3466" t="s">
        <v>44</v>
      </c>
      <c r="S3466" s="49" t="str">
        <f t="shared" si="433"/>
        <v>Card</v>
      </c>
      <c r="T3466" s="3">
        <v>0.03</v>
      </c>
      <c r="U3466" s="2">
        <v>5.4</v>
      </c>
      <c r="V3466" s="2">
        <v>1.74</v>
      </c>
      <c r="W3466" s="54">
        <f>_xlfn.XLOOKUP(M3466,Market!A:A,Market!F:F,0)</f>
        <v>0.08</v>
      </c>
      <c r="X3466" s="55">
        <f t="shared" si="434"/>
        <v>0.16200000000000001</v>
      </c>
      <c r="Y3466" s="55">
        <f t="shared" si="435"/>
        <v>3.66</v>
      </c>
      <c r="Z3466" s="54">
        <f t="shared" si="436"/>
        <v>0.67777777777777781</v>
      </c>
      <c r="AA3466" s="49" t="str">
        <f t="shared" ca="1" si="437"/>
        <v>N</v>
      </c>
      <c r="AB3466" s="49">
        <f t="shared" ca="1" si="438"/>
        <v>5</v>
      </c>
      <c r="AC3466" s="49" t="str">
        <f t="shared" ca="1" si="439"/>
        <v>N</v>
      </c>
    </row>
    <row r="3467" spans="1:29" x14ac:dyDescent="0.25">
      <c r="A3467">
        <v>1764</v>
      </c>
      <c r="B3467" s="9">
        <v>43556</v>
      </c>
      <c r="C3467" s="50" t="str">
        <f t="shared" si="432"/>
        <v>N</v>
      </c>
      <c r="D3467" s="52">
        <f>_xlfn.XLOOKUP(B3467,Cal_Date!B:B,Cal_Date!A:A,0)</f>
        <v>1</v>
      </c>
      <c r="E3467">
        <v>2019</v>
      </c>
      <c r="F3467" t="s">
        <v>121</v>
      </c>
      <c r="G3467" t="s">
        <v>129</v>
      </c>
      <c r="H3467" t="s">
        <v>11</v>
      </c>
      <c r="I3467" t="s">
        <v>11</v>
      </c>
      <c r="J3467" t="s">
        <v>15</v>
      </c>
      <c r="K3467" t="s">
        <v>42</v>
      </c>
      <c r="L3467">
        <v>1</v>
      </c>
      <c r="M3467">
        <v>1002</v>
      </c>
      <c r="O3467" t="s">
        <v>28</v>
      </c>
      <c r="R3467" t="s">
        <v>44</v>
      </c>
      <c r="S3467" s="49" t="str">
        <f t="shared" si="433"/>
        <v>Card</v>
      </c>
      <c r="T3467" s="3">
        <v>0.03</v>
      </c>
      <c r="U3467" s="2">
        <v>2.6500000000000004</v>
      </c>
      <c r="V3467" s="2">
        <v>0.87</v>
      </c>
      <c r="W3467" s="54">
        <f>_xlfn.XLOOKUP(M3467,Market!A:A,Market!F:F,0)</f>
        <v>0.06</v>
      </c>
      <c r="X3467" s="55">
        <f t="shared" si="434"/>
        <v>7.9500000000000001E-2</v>
      </c>
      <c r="Y3467" s="55">
        <f t="shared" si="435"/>
        <v>1.7800000000000002</v>
      </c>
      <c r="Z3467" s="54">
        <f t="shared" si="436"/>
        <v>0.67169811320754713</v>
      </c>
      <c r="AA3467" s="49" t="str">
        <f t="shared" ca="1" si="437"/>
        <v>N</v>
      </c>
      <c r="AB3467" s="49">
        <f t="shared" ca="1" si="438"/>
        <v>5</v>
      </c>
      <c r="AC3467" s="49" t="str">
        <f t="shared" ca="1" si="439"/>
        <v>N</v>
      </c>
    </row>
    <row r="3468" spans="1:29" x14ac:dyDescent="0.25">
      <c r="A3468">
        <v>1765</v>
      </c>
      <c r="B3468" s="9">
        <v>43556</v>
      </c>
      <c r="C3468" s="50" t="str">
        <f t="shared" si="432"/>
        <v>N</v>
      </c>
      <c r="D3468" s="52">
        <f>_xlfn.XLOOKUP(B3468,Cal_Date!B:B,Cal_Date!A:A,0)</f>
        <v>1</v>
      </c>
      <c r="E3468">
        <v>2019</v>
      </c>
      <c r="F3468" t="s">
        <v>121</v>
      </c>
      <c r="G3468" t="s">
        <v>129</v>
      </c>
      <c r="H3468" t="s">
        <v>14</v>
      </c>
      <c r="I3468" t="s">
        <v>18</v>
      </c>
      <c r="J3468" t="s">
        <v>15</v>
      </c>
      <c r="K3468" t="s">
        <v>43</v>
      </c>
      <c r="L3468">
        <v>1</v>
      </c>
      <c r="M3468">
        <v>1003</v>
      </c>
      <c r="O3468" t="s">
        <v>25</v>
      </c>
      <c r="R3468" t="s">
        <v>44</v>
      </c>
      <c r="S3468" s="49" t="str">
        <f t="shared" si="433"/>
        <v>Card</v>
      </c>
      <c r="T3468" s="3">
        <v>0.03</v>
      </c>
      <c r="U3468" s="2">
        <v>6.8900000000000006</v>
      </c>
      <c r="V3468" s="2">
        <v>2.1</v>
      </c>
      <c r="W3468" s="54">
        <f>_xlfn.XLOOKUP(M3468,Market!A:A,Market!F:F,0)</f>
        <v>0.06</v>
      </c>
      <c r="X3468" s="55">
        <f t="shared" si="434"/>
        <v>0.20670000000000002</v>
      </c>
      <c r="Y3468" s="55">
        <f t="shared" si="435"/>
        <v>4.7900000000000009</v>
      </c>
      <c r="Z3468" s="54">
        <f t="shared" si="436"/>
        <v>0.69521044992743108</v>
      </c>
      <c r="AA3468" s="49" t="str">
        <f t="shared" ca="1" si="437"/>
        <v>N</v>
      </c>
      <c r="AB3468" s="49">
        <f t="shared" ca="1" si="438"/>
        <v>5</v>
      </c>
      <c r="AC3468" s="49" t="str">
        <f t="shared" ca="1" si="439"/>
        <v>N</v>
      </c>
    </row>
    <row r="3469" spans="1:29" x14ac:dyDescent="0.25">
      <c r="A3469">
        <v>1766</v>
      </c>
      <c r="B3469" s="9">
        <v>43556</v>
      </c>
      <c r="C3469" s="50" t="str">
        <f t="shared" si="432"/>
        <v>N</v>
      </c>
      <c r="D3469" s="52">
        <f>_xlfn.XLOOKUP(B3469,Cal_Date!B:B,Cal_Date!A:A,0)</f>
        <v>1</v>
      </c>
      <c r="E3469">
        <v>2019</v>
      </c>
      <c r="F3469" t="s">
        <v>121</v>
      </c>
      <c r="G3469" t="s">
        <v>129</v>
      </c>
      <c r="H3469" t="s">
        <v>11</v>
      </c>
      <c r="I3469" t="s">
        <v>11</v>
      </c>
      <c r="J3469" t="s">
        <v>15</v>
      </c>
      <c r="K3469" t="s">
        <v>42</v>
      </c>
      <c r="L3469">
        <v>1</v>
      </c>
      <c r="M3469">
        <v>1005</v>
      </c>
      <c r="O3469" t="s">
        <v>25</v>
      </c>
      <c r="R3469" t="s">
        <v>44</v>
      </c>
      <c r="S3469" s="49" t="str">
        <f t="shared" si="433"/>
        <v>Card</v>
      </c>
      <c r="T3469" s="3">
        <v>0.03</v>
      </c>
      <c r="U3469" s="2">
        <v>2.7225000000000001</v>
      </c>
      <c r="V3469" s="2">
        <v>0.87</v>
      </c>
      <c r="W3469" s="54">
        <f>_xlfn.XLOOKUP(M3469,Market!A:A,Market!F:F,0)</f>
        <v>8.8999999999999996E-2</v>
      </c>
      <c r="X3469" s="55">
        <f t="shared" si="434"/>
        <v>8.1674999999999998E-2</v>
      </c>
      <c r="Y3469" s="55">
        <f t="shared" si="435"/>
        <v>1.8525</v>
      </c>
      <c r="Z3469" s="54">
        <f t="shared" si="436"/>
        <v>0.68044077134986225</v>
      </c>
      <c r="AA3469" s="49" t="str">
        <f t="shared" ca="1" si="437"/>
        <v>N</v>
      </c>
      <c r="AB3469" s="49">
        <f t="shared" ca="1" si="438"/>
        <v>5</v>
      </c>
      <c r="AC3469" s="49" t="str">
        <f t="shared" ca="1" si="439"/>
        <v>N</v>
      </c>
    </row>
    <row r="3470" spans="1:29" x14ac:dyDescent="0.25">
      <c r="A3470">
        <v>1767</v>
      </c>
      <c r="B3470" s="9">
        <v>43556</v>
      </c>
      <c r="C3470" s="50" t="str">
        <f t="shared" si="432"/>
        <v>N</v>
      </c>
      <c r="D3470" s="52">
        <f>_xlfn.XLOOKUP(B3470,Cal_Date!B:B,Cal_Date!A:A,0)</f>
        <v>1</v>
      </c>
      <c r="E3470">
        <v>2019</v>
      </c>
      <c r="F3470" t="s">
        <v>121</v>
      </c>
      <c r="G3470" t="s">
        <v>129</v>
      </c>
      <c r="H3470" t="s">
        <v>11</v>
      </c>
      <c r="I3470" t="s">
        <v>11</v>
      </c>
      <c r="J3470" t="s">
        <v>15</v>
      </c>
      <c r="K3470" t="s">
        <v>42</v>
      </c>
      <c r="L3470">
        <v>2</v>
      </c>
      <c r="M3470">
        <v>1005</v>
      </c>
      <c r="O3470" t="s">
        <v>25</v>
      </c>
      <c r="R3470" t="s">
        <v>44</v>
      </c>
      <c r="S3470" s="49" t="str">
        <f t="shared" si="433"/>
        <v>Card</v>
      </c>
      <c r="T3470" s="3">
        <v>0.03</v>
      </c>
      <c r="U3470" s="2">
        <v>5.4450000000000003</v>
      </c>
      <c r="V3470" s="2">
        <v>1.74</v>
      </c>
      <c r="W3470" s="54">
        <f>_xlfn.XLOOKUP(M3470,Market!A:A,Market!F:F,0)</f>
        <v>8.8999999999999996E-2</v>
      </c>
      <c r="X3470" s="55">
        <f t="shared" si="434"/>
        <v>0.16335</v>
      </c>
      <c r="Y3470" s="55">
        <f t="shared" si="435"/>
        <v>3.7050000000000001</v>
      </c>
      <c r="Z3470" s="54">
        <f t="shared" si="436"/>
        <v>0.68044077134986225</v>
      </c>
      <c r="AA3470" s="49" t="str">
        <f t="shared" ca="1" si="437"/>
        <v>N</v>
      </c>
      <c r="AB3470" s="49">
        <f t="shared" ca="1" si="438"/>
        <v>5</v>
      </c>
      <c r="AC3470" s="49" t="str">
        <f t="shared" ca="1" si="439"/>
        <v>N</v>
      </c>
    </row>
    <row r="3471" spans="1:29" x14ac:dyDescent="0.25">
      <c r="A3471">
        <v>1768</v>
      </c>
      <c r="B3471" s="9">
        <v>43556</v>
      </c>
      <c r="C3471" s="50" t="str">
        <f t="shared" si="432"/>
        <v>N</v>
      </c>
      <c r="D3471" s="52">
        <f>_xlfn.XLOOKUP(B3471,Cal_Date!B:B,Cal_Date!A:A,0)</f>
        <v>1</v>
      </c>
      <c r="E3471">
        <v>2019</v>
      </c>
      <c r="F3471" t="s">
        <v>121</v>
      </c>
      <c r="G3471" t="s">
        <v>129</v>
      </c>
      <c r="H3471" t="s">
        <v>11</v>
      </c>
      <c r="I3471" t="s">
        <v>11</v>
      </c>
      <c r="J3471" t="s">
        <v>15</v>
      </c>
      <c r="K3471" t="s">
        <v>42</v>
      </c>
      <c r="L3471">
        <v>1</v>
      </c>
      <c r="M3471">
        <v>1006</v>
      </c>
      <c r="O3471" t="s">
        <v>28</v>
      </c>
      <c r="R3471" t="s">
        <v>44</v>
      </c>
      <c r="S3471" s="49" t="str">
        <f t="shared" si="433"/>
        <v>Card</v>
      </c>
      <c r="T3471" s="3">
        <v>0.03</v>
      </c>
      <c r="U3471" s="2">
        <v>2.7225000000000001</v>
      </c>
      <c r="V3471" s="2">
        <v>0.87</v>
      </c>
      <c r="W3471" s="54">
        <f>_xlfn.XLOOKUP(M3471,Market!A:A,Market!F:F,0)</f>
        <v>8.8999999999999996E-2</v>
      </c>
      <c r="X3471" s="55">
        <f t="shared" si="434"/>
        <v>8.1674999999999998E-2</v>
      </c>
      <c r="Y3471" s="55">
        <f t="shared" si="435"/>
        <v>1.8525</v>
      </c>
      <c r="Z3471" s="54">
        <f t="shared" si="436"/>
        <v>0.68044077134986225</v>
      </c>
      <c r="AA3471" s="49" t="str">
        <f t="shared" ca="1" si="437"/>
        <v>N</v>
      </c>
      <c r="AB3471" s="49">
        <f t="shared" ca="1" si="438"/>
        <v>5</v>
      </c>
      <c r="AC3471" s="49" t="str">
        <f t="shared" ca="1" si="439"/>
        <v>N</v>
      </c>
    </row>
    <row r="3472" spans="1:29" x14ac:dyDescent="0.25">
      <c r="A3472">
        <v>1769</v>
      </c>
      <c r="B3472" s="9">
        <v>43556</v>
      </c>
      <c r="C3472" s="50" t="str">
        <f t="shared" si="432"/>
        <v>N</v>
      </c>
      <c r="D3472" s="52">
        <f>_xlfn.XLOOKUP(B3472,Cal_Date!B:B,Cal_Date!A:A,0)</f>
        <v>1</v>
      </c>
      <c r="E3472">
        <v>2019</v>
      </c>
      <c r="F3472" t="s">
        <v>121</v>
      </c>
      <c r="G3472" t="s">
        <v>129</v>
      </c>
      <c r="H3472" t="s">
        <v>11</v>
      </c>
      <c r="I3472" t="s">
        <v>11</v>
      </c>
      <c r="J3472" t="s">
        <v>15</v>
      </c>
      <c r="K3472" t="s">
        <v>42</v>
      </c>
      <c r="L3472">
        <v>2</v>
      </c>
      <c r="M3472">
        <v>1007</v>
      </c>
      <c r="O3472" t="s">
        <v>28</v>
      </c>
      <c r="R3472" t="s">
        <v>44</v>
      </c>
      <c r="S3472" s="49" t="str">
        <f t="shared" si="433"/>
        <v>Card</v>
      </c>
      <c r="T3472" s="3">
        <v>0.03</v>
      </c>
      <c r="U3472" s="2">
        <v>5.4450000000000003</v>
      </c>
      <c r="V3472" s="2">
        <v>1.74</v>
      </c>
      <c r="W3472" s="54">
        <f>_xlfn.XLOOKUP(M3472,Market!A:A,Market!F:F,0)</f>
        <v>8.8999999999999996E-2</v>
      </c>
      <c r="X3472" s="55">
        <f t="shared" si="434"/>
        <v>0.16335</v>
      </c>
      <c r="Y3472" s="55">
        <f t="shared" si="435"/>
        <v>3.7050000000000001</v>
      </c>
      <c r="Z3472" s="54">
        <f t="shared" si="436"/>
        <v>0.68044077134986225</v>
      </c>
      <c r="AA3472" s="49" t="str">
        <f t="shared" ca="1" si="437"/>
        <v>N</v>
      </c>
      <c r="AB3472" s="49">
        <f t="shared" ca="1" si="438"/>
        <v>5</v>
      </c>
      <c r="AC3472" s="49" t="str">
        <f t="shared" ca="1" si="439"/>
        <v>N</v>
      </c>
    </row>
    <row r="3473" spans="1:29" x14ac:dyDescent="0.25">
      <c r="A3473">
        <v>1770</v>
      </c>
      <c r="B3473" s="9">
        <v>43556</v>
      </c>
      <c r="C3473" s="50" t="str">
        <f t="shared" si="432"/>
        <v>N</v>
      </c>
      <c r="D3473" s="52">
        <f>_xlfn.XLOOKUP(B3473,Cal_Date!B:B,Cal_Date!A:A,0)</f>
        <v>1</v>
      </c>
      <c r="E3473">
        <v>2019</v>
      </c>
      <c r="F3473" t="s">
        <v>121</v>
      </c>
      <c r="G3473" t="s">
        <v>129</v>
      </c>
      <c r="H3473" t="s">
        <v>48</v>
      </c>
      <c r="I3473" t="s">
        <v>18</v>
      </c>
      <c r="J3473" t="s">
        <v>10</v>
      </c>
      <c r="K3473" t="s">
        <v>43</v>
      </c>
      <c r="L3473">
        <v>1</v>
      </c>
      <c r="M3473">
        <v>1008</v>
      </c>
      <c r="O3473" t="s">
        <v>28</v>
      </c>
      <c r="R3473" t="s">
        <v>44</v>
      </c>
      <c r="S3473" s="49" t="str">
        <f t="shared" si="433"/>
        <v>Card</v>
      </c>
      <c r="T3473" s="3">
        <v>0.03</v>
      </c>
      <c r="U3473" s="2">
        <v>7.6229999999999993</v>
      </c>
      <c r="V3473" s="2">
        <v>1.46</v>
      </c>
      <c r="W3473" s="54">
        <f>_xlfn.XLOOKUP(M3473,Market!A:A,Market!F:F,0)</f>
        <v>8.8999999999999996E-2</v>
      </c>
      <c r="X3473" s="55">
        <f t="shared" si="434"/>
        <v>0.22868999999999998</v>
      </c>
      <c r="Y3473" s="55">
        <f t="shared" si="435"/>
        <v>6.1629999999999994</v>
      </c>
      <c r="Z3473" s="54">
        <f t="shared" si="436"/>
        <v>0.80847435392889933</v>
      </c>
      <c r="AA3473" s="49" t="str">
        <f t="shared" ca="1" si="437"/>
        <v>N</v>
      </c>
      <c r="AB3473" s="49">
        <f t="shared" ca="1" si="438"/>
        <v>5</v>
      </c>
      <c r="AC3473" s="49" t="str">
        <f t="shared" ca="1" si="439"/>
        <v>N</v>
      </c>
    </row>
    <row r="3474" spans="1:29" x14ac:dyDescent="0.25">
      <c r="A3474">
        <v>1771</v>
      </c>
      <c r="B3474" s="9">
        <v>43556</v>
      </c>
      <c r="C3474" s="50" t="str">
        <f t="shared" si="432"/>
        <v>N</v>
      </c>
      <c r="D3474" s="52">
        <f>_xlfn.XLOOKUP(B3474,Cal_Date!B:B,Cal_Date!A:A,0)</f>
        <v>1</v>
      </c>
      <c r="E3474">
        <v>2019</v>
      </c>
      <c r="F3474" t="s">
        <v>121</v>
      </c>
      <c r="G3474" t="s">
        <v>129</v>
      </c>
      <c r="H3474" t="s">
        <v>14</v>
      </c>
      <c r="I3474" t="s">
        <v>13</v>
      </c>
      <c r="J3474" t="s">
        <v>15</v>
      </c>
      <c r="K3474" t="s">
        <v>43</v>
      </c>
      <c r="L3474">
        <v>2</v>
      </c>
      <c r="M3474">
        <v>1009</v>
      </c>
      <c r="O3474" t="s">
        <v>28</v>
      </c>
      <c r="R3474" t="s">
        <v>44</v>
      </c>
      <c r="S3474" s="49" t="str">
        <f t="shared" si="433"/>
        <v>Card</v>
      </c>
      <c r="T3474" s="3">
        <v>0.03</v>
      </c>
      <c r="U3474" s="2">
        <v>14.157</v>
      </c>
      <c r="V3474" s="2">
        <v>4.24</v>
      </c>
      <c r="W3474" s="54">
        <f>_xlfn.XLOOKUP(M3474,Market!A:A,Market!F:F,0)</f>
        <v>8.8999999999999996E-2</v>
      </c>
      <c r="X3474" s="55">
        <f t="shared" si="434"/>
        <v>0.42470999999999998</v>
      </c>
      <c r="Y3474" s="55">
        <f t="shared" si="435"/>
        <v>9.9169999999999998</v>
      </c>
      <c r="Z3474" s="54">
        <f t="shared" si="436"/>
        <v>0.70050151868333688</v>
      </c>
      <c r="AA3474" s="49" t="str">
        <f t="shared" ca="1" si="437"/>
        <v>N</v>
      </c>
      <c r="AB3474" s="49">
        <f t="shared" ca="1" si="438"/>
        <v>5</v>
      </c>
      <c r="AC3474" s="49" t="str">
        <f t="shared" ca="1" si="439"/>
        <v>N</v>
      </c>
    </row>
    <row r="3475" spans="1:29" x14ac:dyDescent="0.25">
      <c r="A3475">
        <v>1772</v>
      </c>
      <c r="B3475" s="9">
        <v>43556</v>
      </c>
      <c r="C3475" s="50" t="str">
        <f t="shared" si="432"/>
        <v>N</v>
      </c>
      <c r="D3475" s="52">
        <f>_xlfn.XLOOKUP(B3475,Cal_Date!B:B,Cal_Date!A:A,0)</f>
        <v>1</v>
      </c>
      <c r="E3475">
        <v>2019</v>
      </c>
      <c r="F3475" t="s">
        <v>121</v>
      </c>
      <c r="G3475" t="s">
        <v>129</v>
      </c>
      <c r="H3475" t="s">
        <v>11</v>
      </c>
      <c r="I3475" t="s">
        <v>11</v>
      </c>
      <c r="J3475" t="s">
        <v>15</v>
      </c>
      <c r="K3475" t="s">
        <v>42</v>
      </c>
      <c r="L3475">
        <v>1</v>
      </c>
      <c r="M3475">
        <v>1006</v>
      </c>
      <c r="O3475" t="s">
        <v>28</v>
      </c>
      <c r="R3475" t="s">
        <v>44</v>
      </c>
      <c r="S3475" s="49" t="str">
        <f t="shared" si="433"/>
        <v>Card</v>
      </c>
      <c r="T3475" s="3">
        <v>0.03</v>
      </c>
      <c r="U3475" s="2">
        <v>2.7225000000000001</v>
      </c>
      <c r="V3475" s="2">
        <v>0.87</v>
      </c>
      <c r="W3475" s="54">
        <f>_xlfn.XLOOKUP(M3475,Market!A:A,Market!F:F,0)</f>
        <v>8.8999999999999996E-2</v>
      </c>
      <c r="X3475" s="55">
        <f t="shared" si="434"/>
        <v>8.1674999999999998E-2</v>
      </c>
      <c r="Y3475" s="55">
        <f t="shared" si="435"/>
        <v>1.8525</v>
      </c>
      <c r="Z3475" s="54">
        <f t="shared" si="436"/>
        <v>0.68044077134986225</v>
      </c>
      <c r="AA3475" s="49" t="str">
        <f t="shared" ca="1" si="437"/>
        <v>N</v>
      </c>
      <c r="AB3475" s="49">
        <f t="shared" ca="1" si="438"/>
        <v>5</v>
      </c>
      <c r="AC3475" s="49" t="str">
        <f t="shared" ca="1" si="439"/>
        <v>N</v>
      </c>
    </row>
    <row r="3476" spans="1:29" x14ac:dyDescent="0.25">
      <c r="A3476">
        <v>1773</v>
      </c>
      <c r="B3476" s="9">
        <v>43556</v>
      </c>
      <c r="C3476" s="50" t="str">
        <f t="shared" si="432"/>
        <v>N</v>
      </c>
      <c r="D3476" s="52">
        <f>_xlfn.XLOOKUP(B3476,Cal_Date!B:B,Cal_Date!A:A,0)</f>
        <v>1</v>
      </c>
      <c r="E3476">
        <v>2019</v>
      </c>
      <c r="F3476" t="s">
        <v>121</v>
      </c>
      <c r="G3476" t="s">
        <v>129</v>
      </c>
      <c r="H3476" t="s">
        <v>11</v>
      </c>
      <c r="I3476" t="s">
        <v>13</v>
      </c>
      <c r="J3476" t="s">
        <v>15</v>
      </c>
      <c r="K3476" t="s">
        <v>42</v>
      </c>
      <c r="L3476">
        <v>1</v>
      </c>
      <c r="M3476">
        <v>1007</v>
      </c>
      <c r="O3476" t="s">
        <v>28</v>
      </c>
      <c r="R3476" t="s">
        <v>44</v>
      </c>
      <c r="S3476" s="49" t="str">
        <f t="shared" si="433"/>
        <v>Card</v>
      </c>
      <c r="T3476" s="3">
        <v>0.03</v>
      </c>
      <c r="U3476" s="2">
        <v>2.7225000000000001</v>
      </c>
      <c r="V3476" s="2">
        <v>1.42</v>
      </c>
      <c r="W3476" s="54">
        <f>_xlfn.XLOOKUP(M3476,Market!A:A,Market!F:F,0)</f>
        <v>8.8999999999999996E-2</v>
      </c>
      <c r="X3476" s="55">
        <f t="shared" si="434"/>
        <v>8.1674999999999998E-2</v>
      </c>
      <c r="Y3476" s="55">
        <f t="shared" si="435"/>
        <v>1.3025000000000002</v>
      </c>
      <c r="Z3476" s="54">
        <f t="shared" si="436"/>
        <v>0.47842056932966032</v>
      </c>
      <c r="AA3476" s="49" t="str">
        <f t="shared" ca="1" si="437"/>
        <v>N</v>
      </c>
      <c r="AB3476" s="49">
        <f t="shared" ca="1" si="438"/>
        <v>5</v>
      </c>
      <c r="AC3476" s="49" t="str">
        <f t="shared" ca="1" si="439"/>
        <v>N</v>
      </c>
    </row>
    <row r="3477" spans="1:29" x14ac:dyDescent="0.25">
      <c r="A3477">
        <v>1774</v>
      </c>
      <c r="B3477" s="9">
        <v>43556</v>
      </c>
      <c r="C3477" s="50" t="str">
        <f t="shared" si="432"/>
        <v>N</v>
      </c>
      <c r="D3477" s="52">
        <f>_xlfn.XLOOKUP(B3477,Cal_Date!B:B,Cal_Date!A:A,0)</f>
        <v>1</v>
      </c>
      <c r="E3477">
        <v>2019</v>
      </c>
      <c r="F3477" t="s">
        <v>121</v>
      </c>
      <c r="G3477" t="s">
        <v>129</v>
      </c>
      <c r="H3477" t="s">
        <v>11</v>
      </c>
      <c r="I3477" t="s">
        <v>13</v>
      </c>
      <c r="J3477" t="s">
        <v>15</v>
      </c>
      <c r="K3477" t="s">
        <v>42</v>
      </c>
      <c r="L3477">
        <v>1</v>
      </c>
      <c r="M3477">
        <v>1007</v>
      </c>
      <c r="O3477" t="s">
        <v>28</v>
      </c>
      <c r="R3477" t="s">
        <v>44</v>
      </c>
      <c r="S3477" s="49" t="str">
        <f t="shared" si="433"/>
        <v>Card</v>
      </c>
      <c r="T3477" s="3">
        <v>0.03</v>
      </c>
      <c r="U3477" s="2">
        <v>2.7225000000000001</v>
      </c>
      <c r="V3477" s="2">
        <v>1.42</v>
      </c>
      <c r="W3477" s="54">
        <f>_xlfn.XLOOKUP(M3477,Market!A:A,Market!F:F,0)</f>
        <v>8.8999999999999996E-2</v>
      </c>
      <c r="X3477" s="55">
        <f t="shared" si="434"/>
        <v>8.1674999999999998E-2</v>
      </c>
      <c r="Y3477" s="55">
        <f t="shared" si="435"/>
        <v>1.3025000000000002</v>
      </c>
      <c r="Z3477" s="54">
        <f t="shared" si="436"/>
        <v>0.47842056932966032</v>
      </c>
      <c r="AA3477" s="49" t="str">
        <f t="shared" ca="1" si="437"/>
        <v>N</v>
      </c>
      <c r="AB3477" s="49">
        <f t="shared" ca="1" si="438"/>
        <v>5</v>
      </c>
      <c r="AC3477" s="49" t="str">
        <f t="shared" ca="1" si="439"/>
        <v>N</v>
      </c>
    </row>
    <row r="3478" spans="1:29" x14ac:dyDescent="0.25">
      <c r="A3478">
        <v>1775</v>
      </c>
      <c r="B3478" s="9">
        <v>43556</v>
      </c>
      <c r="C3478" s="50" t="str">
        <f t="shared" si="432"/>
        <v>N</v>
      </c>
      <c r="D3478" s="52">
        <f>_xlfn.XLOOKUP(B3478,Cal_Date!B:B,Cal_Date!A:A,0)</f>
        <v>1</v>
      </c>
      <c r="E3478">
        <v>2019</v>
      </c>
      <c r="F3478" t="s">
        <v>121</v>
      </c>
      <c r="G3478" t="s">
        <v>129</v>
      </c>
      <c r="H3478" t="s">
        <v>48</v>
      </c>
      <c r="I3478" t="s">
        <v>18</v>
      </c>
      <c r="J3478" t="s">
        <v>10</v>
      </c>
      <c r="K3478" t="s">
        <v>43</v>
      </c>
      <c r="L3478">
        <v>1</v>
      </c>
      <c r="M3478">
        <v>1007</v>
      </c>
      <c r="O3478" t="s">
        <v>28</v>
      </c>
      <c r="R3478" t="s">
        <v>44</v>
      </c>
      <c r="S3478" s="49" t="str">
        <f t="shared" si="433"/>
        <v>Card</v>
      </c>
      <c r="T3478" s="3">
        <v>0.03</v>
      </c>
      <c r="U3478" s="2">
        <v>7.6229999999999993</v>
      </c>
      <c r="V3478" s="2">
        <v>1.46</v>
      </c>
      <c r="W3478" s="54">
        <f>_xlfn.XLOOKUP(M3478,Market!A:A,Market!F:F,0)</f>
        <v>8.8999999999999996E-2</v>
      </c>
      <c r="X3478" s="55">
        <f t="shared" si="434"/>
        <v>0.22868999999999998</v>
      </c>
      <c r="Y3478" s="55">
        <f t="shared" si="435"/>
        <v>6.1629999999999994</v>
      </c>
      <c r="Z3478" s="54">
        <f t="shared" si="436"/>
        <v>0.80847435392889933</v>
      </c>
      <c r="AA3478" s="49" t="str">
        <f t="shared" ca="1" si="437"/>
        <v>N</v>
      </c>
      <c r="AB3478" s="49">
        <f t="shared" ca="1" si="438"/>
        <v>5</v>
      </c>
      <c r="AC3478" s="49" t="str">
        <f t="shared" ca="1" si="439"/>
        <v>N</v>
      </c>
    </row>
    <row r="3479" spans="1:29" x14ac:dyDescent="0.25">
      <c r="A3479">
        <v>1776</v>
      </c>
      <c r="B3479" s="9">
        <v>43556</v>
      </c>
      <c r="C3479" s="50" t="str">
        <f t="shared" si="432"/>
        <v>N</v>
      </c>
      <c r="D3479" s="52">
        <f>_xlfn.XLOOKUP(B3479,Cal_Date!B:B,Cal_Date!A:A,0)</f>
        <v>1</v>
      </c>
      <c r="E3479">
        <v>2019</v>
      </c>
      <c r="F3479" t="s">
        <v>121</v>
      </c>
      <c r="G3479" t="s">
        <v>129</v>
      </c>
      <c r="H3479" t="s">
        <v>48</v>
      </c>
      <c r="I3479" t="s">
        <v>18</v>
      </c>
      <c r="J3479" t="s">
        <v>10</v>
      </c>
      <c r="K3479" t="s">
        <v>43</v>
      </c>
      <c r="L3479">
        <v>2</v>
      </c>
      <c r="M3479">
        <v>1005</v>
      </c>
      <c r="O3479" t="s">
        <v>25</v>
      </c>
      <c r="R3479" t="s">
        <v>44</v>
      </c>
      <c r="S3479" s="49" t="str">
        <f t="shared" si="433"/>
        <v>Card</v>
      </c>
      <c r="T3479" s="3">
        <v>0.03</v>
      </c>
      <c r="U3479" s="2">
        <v>15.245999999999999</v>
      </c>
      <c r="V3479" s="2">
        <v>2.92</v>
      </c>
      <c r="W3479" s="54">
        <f>_xlfn.XLOOKUP(M3479,Market!A:A,Market!F:F,0)</f>
        <v>8.8999999999999996E-2</v>
      </c>
      <c r="X3479" s="55">
        <f t="shared" si="434"/>
        <v>0.45737999999999995</v>
      </c>
      <c r="Y3479" s="55">
        <f t="shared" si="435"/>
        <v>12.325999999999999</v>
      </c>
      <c r="Z3479" s="54">
        <f t="shared" si="436"/>
        <v>0.80847435392889933</v>
      </c>
      <c r="AA3479" s="49" t="str">
        <f t="shared" ca="1" si="437"/>
        <v>N</v>
      </c>
      <c r="AB3479" s="49">
        <f t="shared" ca="1" si="438"/>
        <v>5</v>
      </c>
      <c r="AC3479" s="49" t="str">
        <f t="shared" ca="1" si="439"/>
        <v>N</v>
      </c>
    </row>
    <row r="3480" spans="1:29" x14ac:dyDescent="0.25">
      <c r="A3480">
        <v>1777</v>
      </c>
      <c r="B3480" s="9">
        <v>43556</v>
      </c>
      <c r="C3480" s="50" t="str">
        <f t="shared" si="432"/>
        <v>N</v>
      </c>
      <c r="D3480" s="52">
        <f>_xlfn.XLOOKUP(B3480,Cal_Date!B:B,Cal_Date!A:A,0)</f>
        <v>1</v>
      </c>
      <c r="E3480">
        <v>2019</v>
      </c>
      <c r="F3480" t="s">
        <v>121</v>
      </c>
      <c r="G3480" t="s">
        <v>129</v>
      </c>
      <c r="H3480" t="s">
        <v>14</v>
      </c>
      <c r="I3480" t="s">
        <v>18</v>
      </c>
      <c r="J3480" t="s">
        <v>15</v>
      </c>
      <c r="K3480" t="s">
        <v>43</v>
      </c>
      <c r="L3480">
        <v>1</v>
      </c>
      <c r="M3480">
        <v>1005</v>
      </c>
      <c r="O3480" t="s">
        <v>25</v>
      </c>
      <c r="R3480" t="s">
        <v>44</v>
      </c>
      <c r="S3480" s="49" t="str">
        <f t="shared" si="433"/>
        <v>Card</v>
      </c>
      <c r="T3480" s="3">
        <v>0.03</v>
      </c>
      <c r="U3480" s="2">
        <v>7.0785</v>
      </c>
      <c r="V3480" s="2">
        <v>2.1</v>
      </c>
      <c r="W3480" s="54">
        <f>_xlfn.XLOOKUP(M3480,Market!A:A,Market!F:F,0)</f>
        <v>8.8999999999999996E-2</v>
      </c>
      <c r="X3480" s="55">
        <f t="shared" si="434"/>
        <v>0.21235499999999999</v>
      </c>
      <c r="Y3480" s="55">
        <f t="shared" si="435"/>
        <v>4.9785000000000004</v>
      </c>
      <c r="Z3480" s="54">
        <f t="shared" si="436"/>
        <v>0.70332697605424888</v>
      </c>
      <c r="AA3480" s="49" t="str">
        <f t="shared" ca="1" si="437"/>
        <v>N</v>
      </c>
      <c r="AB3480" s="49">
        <f t="shared" ca="1" si="438"/>
        <v>5</v>
      </c>
      <c r="AC3480" s="49" t="str">
        <f t="shared" ca="1" si="439"/>
        <v>N</v>
      </c>
    </row>
    <row r="3481" spans="1:29" x14ac:dyDescent="0.25">
      <c r="A3481">
        <v>1778</v>
      </c>
      <c r="B3481" s="9">
        <v>43556</v>
      </c>
      <c r="C3481" s="50" t="str">
        <f t="shared" si="432"/>
        <v>N</v>
      </c>
      <c r="D3481" s="52">
        <f>_xlfn.XLOOKUP(B3481,Cal_Date!B:B,Cal_Date!A:A,0)</f>
        <v>1</v>
      </c>
      <c r="E3481">
        <v>2019</v>
      </c>
      <c r="F3481" t="s">
        <v>121</v>
      </c>
      <c r="G3481" t="s">
        <v>129</v>
      </c>
      <c r="H3481" t="s">
        <v>11</v>
      </c>
      <c r="I3481" t="s">
        <v>11</v>
      </c>
      <c r="J3481" t="s">
        <v>15</v>
      </c>
      <c r="K3481" t="s">
        <v>42</v>
      </c>
      <c r="L3481">
        <v>1</v>
      </c>
      <c r="M3481">
        <v>1002</v>
      </c>
      <c r="O3481" t="s">
        <v>28</v>
      </c>
      <c r="R3481" t="s">
        <v>44</v>
      </c>
      <c r="S3481" s="49" t="str">
        <f t="shared" si="433"/>
        <v>Card</v>
      </c>
      <c r="T3481" s="3">
        <v>0.03</v>
      </c>
      <c r="U3481" s="2">
        <v>2.6500000000000004</v>
      </c>
      <c r="V3481" s="2">
        <v>0.87</v>
      </c>
      <c r="W3481" s="54">
        <f>_xlfn.XLOOKUP(M3481,Market!A:A,Market!F:F,0)</f>
        <v>0.06</v>
      </c>
      <c r="X3481" s="55">
        <f t="shared" si="434"/>
        <v>7.9500000000000001E-2</v>
      </c>
      <c r="Y3481" s="55">
        <f t="shared" si="435"/>
        <v>1.7800000000000002</v>
      </c>
      <c r="Z3481" s="54">
        <f t="shared" si="436"/>
        <v>0.67169811320754713</v>
      </c>
      <c r="AA3481" s="49" t="str">
        <f t="shared" ca="1" si="437"/>
        <v>N</v>
      </c>
      <c r="AB3481" s="49">
        <f t="shared" ca="1" si="438"/>
        <v>5</v>
      </c>
      <c r="AC3481" s="49" t="str">
        <f t="shared" ca="1" si="439"/>
        <v>N</v>
      </c>
    </row>
    <row r="3482" spans="1:29" x14ac:dyDescent="0.25">
      <c r="A3482">
        <v>1779</v>
      </c>
      <c r="B3482" s="9">
        <v>43556</v>
      </c>
      <c r="C3482" s="50" t="str">
        <f t="shared" si="432"/>
        <v>N</v>
      </c>
      <c r="D3482" s="52">
        <f>_xlfn.XLOOKUP(B3482,Cal_Date!B:B,Cal_Date!A:A,0)</f>
        <v>1</v>
      </c>
      <c r="E3482">
        <v>2019</v>
      </c>
      <c r="F3482" t="s">
        <v>121</v>
      </c>
      <c r="G3482" t="s">
        <v>129</v>
      </c>
      <c r="H3482" t="s">
        <v>48</v>
      </c>
      <c r="I3482" t="s">
        <v>18</v>
      </c>
      <c r="J3482" t="s">
        <v>10</v>
      </c>
      <c r="K3482" t="s">
        <v>43</v>
      </c>
      <c r="L3482">
        <v>1</v>
      </c>
      <c r="M3482">
        <v>1004</v>
      </c>
      <c r="O3482" t="s">
        <v>28</v>
      </c>
      <c r="R3482" t="s">
        <v>44</v>
      </c>
      <c r="S3482" s="49" t="str">
        <f t="shared" si="433"/>
        <v>Card</v>
      </c>
      <c r="T3482" s="3">
        <v>0.03</v>
      </c>
      <c r="U3482" s="2">
        <v>7.42</v>
      </c>
      <c r="V3482" s="2">
        <v>1.46</v>
      </c>
      <c r="W3482" s="54">
        <f>_xlfn.XLOOKUP(M3482,Market!A:A,Market!F:F,0)</f>
        <v>0.06</v>
      </c>
      <c r="X3482" s="55">
        <f t="shared" si="434"/>
        <v>0.22259999999999999</v>
      </c>
      <c r="Y3482" s="55">
        <f t="shared" si="435"/>
        <v>5.96</v>
      </c>
      <c r="Z3482" s="54">
        <f t="shared" si="436"/>
        <v>0.80323450134770891</v>
      </c>
      <c r="AA3482" s="49" t="str">
        <f t="shared" ca="1" si="437"/>
        <v>N</v>
      </c>
      <c r="AB3482" s="49">
        <f t="shared" ca="1" si="438"/>
        <v>5</v>
      </c>
      <c r="AC3482" s="49" t="str">
        <f t="shared" ca="1" si="439"/>
        <v>N</v>
      </c>
    </row>
    <row r="3483" spans="1:29" x14ac:dyDescent="0.25">
      <c r="A3483">
        <v>1780</v>
      </c>
      <c r="B3483" s="9">
        <v>43556</v>
      </c>
      <c r="C3483" s="50" t="str">
        <f t="shared" si="432"/>
        <v>N</v>
      </c>
      <c r="D3483" s="52">
        <f>_xlfn.XLOOKUP(B3483,Cal_Date!B:B,Cal_Date!A:A,0)</f>
        <v>1</v>
      </c>
      <c r="E3483">
        <v>2019</v>
      </c>
      <c r="F3483" t="s">
        <v>121</v>
      </c>
      <c r="G3483" t="s">
        <v>129</v>
      </c>
      <c r="H3483" t="s">
        <v>11</v>
      </c>
      <c r="I3483" t="s">
        <v>13</v>
      </c>
      <c r="J3483" t="s">
        <v>15</v>
      </c>
      <c r="K3483" t="s">
        <v>42</v>
      </c>
      <c r="L3483">
        <v>1</v>
      </c>
      <c r="M3483">
        <v>1005</v>
      </c>
      <c r="O3483" t="s">
        <v>25</v>
      </c>
      <c r="R3483" t="s">
        <v>44</v>
      </c>
      <c r="S3483" s="49" t="str">
        <f t="shared" si="433"/>
        <v>Card</v>
      </c>
      <c r="T3483" s="3">
        <v>0.03</v>
      </c>
      <c r="U3483" s="2">
        <v>2.7225000000000001</v>
      </c>
      <c r="V3483" s="2">
        <v>1.42</v>
      </c>
      <c r="W3483" s="54">
        <f>_xlfn.XLOOKUP(M3483,Market!A:A,Market!F:F,0)</f>
        <v>8.8999999999999996E-2</v>
      </c>
      <c r="X3483" s="55">
        <f t="shared" si="434"/>
        <v>8.1674999999999998E-2</v>
      </c>
      <c r="Y3483" s="55">
        <f t="shared" si="435"/>
        <v>1.3025000000000002</v>
      </c>
      <c r="Z3483" s="54">
        <f t="shared" si="436"/>
        <v>0.47842056932966032</v>
      </c>
      <c r="AA3483" s="49" t="str">
        <f t="shared" ca="1" si="437"/>
        <v>N</v>
      </c>
      <c r="AB3483" s="49">
        <f t="shared" ca="1" si="438"/>
        <v>5</v>
      </c>
      <c r="AC3483" s="49" t="str">
        <f t="shared" ca="1" si="439"/>
        <v>N</v>
      </c>
    </row>
    <row r="3484" spans="1:29" x14ac:dyDescent="0.25">
      <c r="A3484">
        <v>1781</v>
      </c>
      <c r="B3484" s="9">
        <v>43556</v>
      </c>
      <c r="C3484" s="50" t="str">
        <f t="shared" si="432"/>
        <v>N</v>
      </c>
      <c r="D3484" s="52">
        <f>_xlfn.XLOOKUP(B3484,Cal_Date!B:B,Cal_Date!A:A,0)</f>
        <v>1</v>
      </c>
      <c r="E3484">
        <v>2019</v>
      </c>
      <c r="F3484" t="s">
        <v>121</v>
      </c>
      <c r="G3484" t="s">
        <v>129</v>
      </c>
      <c r="H3484" t="s">
        <v>11</v>
      </c>
      <c r="I3484" t="s">
        <v>11</v>
      </c>
      <c r="J3484" t="s">
        <v>15</v>
      </c>
      <c r="K3484" t="s">
        <v>42</v>
      </c>
      <c r="L3484">
        <v>1</v>
      </c>
      <c r="M3484">
        <v>1001</v>
      </c>
      <c r="O3484" t="s">
        <v>25</v>
      </c>
      <c r="R3484" t="s">
        <v>44</v>
      </c>
      <c r="S3484" s="49" t="str">
        <f t="shared" si="433"/>
        <v>Card</v>
      </c>
      <c r="T3484" s="3">
        <v>0.03</v>
      </c>
      <c r="U3484" s="2">
        <v>2.6500000000000004</v>
      </c>
      <c r="V3484" s="2">
        <v>0.87</v>
      </c>
      <c r="W3484" s="54">
        <f>_xlfn.XLOOKUP(M3484,Market!A:A,Market!F:F,0)</f>
        <v>0.06</v>
      </c>
      <c r="X3484" s="55">
        <f t="shared" si="434"/>
        <v>7.9500000000000001E-2</v>
      </c>
      <c r="Y3484" s="55">
        <f t="shared" si="435"/>
        <v>1.7800000000000002</v>
      </c>
      <c r="Z3484" s="54">
        <f t="shared" si="436"/>
        <v>0.67169811320754713</v>
      </c>
      <c r="AA3484" s="49" t="str">
        <f t="shared" ca="1" si="437"/>
        <v>N</v>
      </c>
      <c r="AB3484" s="49">
        <f t="shared" ca="1" si="438"/>
        <v>5</v>
      </c>
      <c r="AC3484" s="49" t="str">
        <f t="shared" ca="1" si="439"/>
        <v>N</v>
      </c>
    </row>
    <row r="3485" spans="1:29" x14ac:dyDescent="0.25">
      <c r="A3485">
        <v>1782</v>
      </c>
      <c r="B3485" s="9">
        <v>43556</v>
      </c>
      <c r="C3485" s="50" t="str">
        <f t="shared" si="432"/>
        <v>N</v>
      </c>
      <c r="D3485" s="52">
        <f>_xlfn.XLOOKUP(B3485,Cal_Date!B:B,Cal_Date!A:A,0)</f>
        <v>1</v>
      </c>
      <c r="E3485">
        <v>2019</v>
      </c>
      <c r="F3485" t="s">
        <v>121</v>
      </c>
      <c r="G3485" t="s">
        <v>129</v>
      </c>
      <c r="H3485" t="s">
        <v>11</v>
      </c>
      <c r="I3485" t="s">
        <v>11</v>
      </c>
      <c r="J3485" t="s">
        <v>15</v>
      </c>
      <c r="K3485" t="s">
        <v>42</v>
      </c>
      <c r="L3485">
        <v>2</v>
      </c>
      <c r="M3485">
        <v>1010</v>
      </c>
      <c r="O3485" t="s">
        <v>25</v>
      </c>
      <c r="R3485" t="s">
        <v>44</v>
      </c>
      <c r="S3485" s="49" t="str">
        <f t="shared" si="433"/>
        <v>Card</v>
      </c>
      <c r="T3485" s="3">
        <v>0.03</v>
      </c>
      <c r="U3485" s="2">
        <v>5.4</v>
      </c>
      <c r="V3485" s="2">
        <v>1.74</v>
      </c>
      <c r="W3485" s="54">
        <f>_xlfn.XLOOKUP(M3485,Market!A:A,Market!F:F,0)</f>
        <v>0.08</v>
      </c>
      <c r="X3485" s="55">
        <f t="shared" si="434"/>
        <v>0.16200000000000001</v>
      </c>
      <c r="Y3485" s="55">
        <f t="shared" si="435"/>
        <v>3.66</v>
      </c>
      <c r="Z3485" s="54">
        <f t="shared" si="436"/>
        <v>0.67777777777777781</v>
      </c>
      <c r="AA3485" s="49" t="str">
        <f t="shared" ca="1" si="437"/>
        <v>N</v>
      </c>
      <c r="AB3485" s="49">
        <f t="shared" ca="1" si="438"/>
        <v>5</v>
      </c>
      <c r="AC3485" s="49" t="str">
        <f t="shared" ca="1" si="439"/>
        <v>N</v>
      </c>
    </row>
    <row r="3486" spans="1:29" x14ac:dyDescent="0.25">
      <c r="A3486">
        <v>1783</v>
      </c>
      <c r="B3486" s="9">
        <v>43556</v>
      </c>
      <c r="C3486" s="50" t="str">
        <f t="shared" si="432"/>
        <v>N</v>
      </c>
      <c r="D3486" s="52">
        <f>_xlfn.XLOOKUP(B3486,Cal_Date!B:B,Cal_Date!A:A,0)</f>
        <v>1</v>
      </c>
      <c r="E3486">
        <v>2019</v>
      </c>
      <c r="F3486" t="s">
        <v>121</v>
      </c>
      <c r="G3486" t="s">
        <v>129</v>
      </c>
      <c r="H3486" t="s">
        <v>14</v>
      </c>
      <c r="I3486" t="s">
        <v>18</v>
      </c>
      <c r="J3486" t="s">
        <v>15</v>
      </c>
      <c r="K3486" t="s">
        <v>43</v>
      </c>
      <c r="L3486">
        <v>2</v>
      </c>
      <c r="M3486">
        <v>1011</v>
      </c>
      <c r="O3486" t="s">
        <v>25</v>
      </c>
      <c r="R3486" t="s">
        <v>44</v>
      </c>
      <c r="S3486" s="49" t="str">
        <f t="shared" si="433"/>
        <v>Card</v>
      </c>
      <c r="T3486" s="3">
        <v>0.03</v>
      </c>
      <c r="U3486" s="2">
        <v>14.84</v>
      </c>
      <c r="V3486" s="2">
        <v>4.4400000000000004</v>
      </c>
      <c r="W3486" s="54">
        <f>_xlfn.XLOOKUP(M3486,Market!A:A,Market!F:F,0)</f>
        <v>0.06</v>
      </c>
      <c r="X3486" s="55">
        <f t="shared" si="434"/>
        <v>0.44519999999999998</v>
      </c>
      <c r="Y3486" s="55">
        <f t="shared" si="435"/>
        <v>10.399999999999999</v>
      </c>
      <c r="Z3486" s="54">
        <f t="shared" si="436"/>
        <v>0.70080862533692712</v>
      </c>
      <c r="AA3486" s="49" t="str">
        <f t="shared" ca="1" si="437"/>
        <v>N</v>
      </c>
      <c r="AB3486" s="49">
        <f t="shared" ca="1" si="438"/>
        <v>5</v>
      </c>
      <c r="AC3486" s="49" t="str">
        <f t="shared" ca="1" si="439"/>
        <v>N</v>
      </c>
    </row>
    <row r="3487" spans="1:29" x14ac:dyDescent="0.25">
      <c r="A3487">
        <v>1784</v>
      </c>
      <c r="B3487" s="9">
        <v>43556</v>
      </c>
      <c r="C3487" s="50" t="str">
        <f t="shared" si="432"/>
        <v>N</v>
      </c>
      <c r="D3487" s="52">
        <f>_xlfn.XLOOKUP(B3487,Cal_Date!B:B,Cal_Date!A:A,0)</f>
        <v>1</v>
      </c>
      <c r="E3487">
        <v>2019</v>
      </c>
      <c r="F3487" t="s">
        <v>121</v>
      </c>
      <c r="G3487" t="s">
        <v>129</v>
      </c>
      <c r="H3487" t="s">
        <v>48</v>
      </c>
      <c r="I3487" t="s">
        <v>18</v>
      </c>
      <c r="J3487" t="s">
        <v>10</v>
      </c>
      <c r="K3487" t="s">
        <v>43</v>
      </c>
      <c r="L3487">
        <v>1</v>
      </c>
      <c r="M3487">
        <v>1011</v>
      </c>
      <c r="O3487" t="s">
        <v>25</v>
      </c>
      <c r="R3487" t="s">
        <v>44</v>
      </c>
      <c r="S3487" s="49" t="str">
        <f t="shared" si="433"/>
        <v>Card</v>
      </c>
      <c r="T3487" s="3">
        <v>0.03</v>
      </c>
      <c r="U3487" s="2">
        <v>7.42</v>
      </c>
      <c r="V3487" s="2">
        <v>1.46</v>
      </c>
      <c r="W3487" s="54">
        <f>_xlfn.XLOOKUP(M3487,Market!A:A,Market!F:F,0)</f>
        <v>0.06</v>
      </c>
      <c r="X3487" s="55">
        <f t="shared" si="434"/>
        <v>0.22259999999999999</v>
      </c>
      <c r="Y3487" s="55">
        <f t="shared" si="435"/>
        <v>5.96</v>
      </c>
      <c r="Z3487" s="54">
        <f t="shared" si="436"/>
        <v>0.80323450134770891</v>
      </c>
      <c r="AA3487" s="49" t="str">
        <f t="shared" ca="1" si="437"/>
        <v>N</v>
      </c>
      <c r="AB3487" s="49">
        <f t="shared" ca="1" si="438"/>
        <v>5</v>
      </c>
      <c r="AC3487" s="49" t="str">
        <f t="shared" ca="1" si="439"/>
        <v>N</v>
      </c>
    </row>
    <row r="3488" spans="1:29" x14ac:dyDescent="0.25">
      <c r="A3488">
        <v>1785</v>
      </c>
      <c r="B3488" s="9">
        <v>43556</v>
      </c>
      <c r="C3488" s="50" t="str">
        <f t="shared" si="432"/>
        <v>N</v>
      </c>
      <c r="D3488" s="52">
        <f>_xlfn.XLOOKUP(B3488,Cal_Date!B:B,Cal_Date!A:A,0)</f>
        <v>1</v>
      </c>
      <c r="E3488">
        <v>2019</v>
      </c>
      <c r="F3488" t="s">
        <v>121</v>
      </c>
      <c r="G3488" t="s">
        <v>129</v>
      </c>
      <c r="H3488" t="s">
        <v>48</v>
      </c>
      <c r="I3488" t="s">
        <v>18</v>
      </c>
      <c r="J3488" t="s">
        <v>10</v>
      </c>
      <c r="K3488" t="s">
        <v>43</v>
      </c>
      <c r="L3488">
        <v>1</v>
      </c>
      <c r="M3488">
        <v>1001</v>
      </c>
      <c r="O3488" t="s">
        <v>25</v>
      </c>
      <c r="R3488" t="s">
        <v>44</v>
      </c>
      <c r="S3488" s="49" t="str">
        <f t="shared" si="433"/>
        <v>Card</v>
      </c>
      <c r="T3488" s="3">
        <v>0.03</v>
      </c>
      <c r="U3488" s="2">
        <v>7.42</v>
      </c>
      <c r="V3488" s="2">
        <v>1.46</v>
      </c>
      <c r="W3488" s="54">
        <f>_xlfn.XLOOKUP(M3488,Market!A:A,Market!F:F,0)</f>
        <v>0.06</v>
      </c>
      <c r="X3488" s="55">
        <f t="shared" si="434"/>
        <v>0.22259999999999999</v>
      </c>
      <c r="Y3488" s="55">
        <f t="shared" si="435"/>
        <v>5.96</v>
      </c>
      <c r="Z3488" s="54">
        <f t="shared" si="436"/>
        <v>0.80323450134770891</v>
      </c>
      <c r="AA3488" s="49" t="str">
        <f t="shared" ca="1" si="437"/>
        <v>N</v>
      </c>
      <c r="AB3488" s="49">
        <f t="shared" ca="1" si="438"/>
        <v>5</v>
      </c>
      <c r="AC3488" s="49" t="str">
        <f t="shared" ca="1" si="439"/>
        <v>N</v>
      </c>
    </row>
    <row r="3489" spans="1:29" x14ac:dyDescent="0.25">
      <c r="A3489">
        <v>1786</v>
      </c>
      <c r="B3489" s="9">
        <v>43556</v>
      </c>
      <c r="C3489" s="50" t="str">
        <f t="shared" si="432"/>
        <v>N</v>
      </c>
      <c r="D3489" s="52">
        <f>_xlfn.XLOOKUP(B3489,Cal_Date!B:B,Cal_Date!A:A,0)</f>
        <v>1</v>
      </c>
      <c r="E3489">
        <v>2019</v>
      </c>
      <c r="F3489" t="s">
        <v>121</v>
      </c>
      <c r="G3489" t="s">
        <v>129</v>
      </c>
      <c r="H3489" t="s">
        <v>11</v>
      </c>
      <c r="I3489" t="s">
        <v>11</v>
      </c>
      <c r="J3489" t="s">
        <v>15</v>
      </c>
      <c r="K3489" t="s">
        <v>42</v>
      </c>
      <c r="L3489">
        <v>1</v>
      </c>
      <c r="M3489">
        <v>1003</v>
      </c>
      <c r="O3489" t="s">
        <v>25</v>
      </c>
      <c r="R3489" t="s">
        <v>44</v>
      </c>
      <c r="S3489" s="49" t="str">
        <f t="shared" si="433"/>
        <v>Card</v>
      </c>
      <c r="T3489" s="3">
        <v>0.03</v>
      </c>
      <c r="U3489" s="2">
        <v>2.6500000000000004</v>
      </c>
      <c r="V3489" s="2">
        <v>0.87</v>
      </c>
      <c r="W3489" s="54">
        <f>_xlfn.XLOOKUP(M3489,Market!A:A,Market!F:F,0)</f>
        <v>0.06</v>
      </c>
      <c r="X3489" s="55">
        <f t="shared" si="434"/>
        <v>7.9500000000000001E-2</v>
      </c>
      <c r="Y3489" s="55">
        <f t="shared" si="435"/>
        <v>1.7800000000000002</v>
      </c>
      <c r="Z3489" s="54">
        <f t="shared" si="436"/>
        <v>0.67169811320754713</v>
      </c>
      <c r="AA3489" s="49" t="str">
        <f t="shared" ca="1" si="437"/>
        <v>N</v>
      </c>
      <c r="AB3489" s="49">
        <f t="shared" ca="1" si="438"/>
        <v>5</v>
      </c>
      <c r="AC3489" s="49" t="str">
        <f t="shared" ca="1" si="439"/>
        <v>N</v>
      </c>
    </row>
    <row r="3490" spans="1:29" x14ac:dyDescent="0.25">
      <c r="A3490">
        <v>1787</v>
      </c>
      <c r="B3490" s="9">
        <v>43556</v>
      </c>
      <c r="C3490" s="50" t="str">
        <f t="shared" si="432"/>
        <v>N</v>
      </c>
      <c r="D3490" s="52">
        <f>_xlfn.XLOOKUP(B3490,Cal_Date!B:B,Cal_Date!A:A,0)</f>
        <v>1</v>
      </c>
      <c r="E3490">
        <v>2019</v>
      </c>
      <c r="F3490" t="s">
        <v>121</v>
      </c>
      <c r="G3490" t="s">
        <v>129</v>
      </c>
      <c r="H3490" t="s">
        <v>11</v>
      </c>
      <c r="I3490" t="s">
        <v>13</v>
      </c>
      <c r="J3490" t="s">
        <v>15</v>
      </c>
      <c r="K3490" t="s">
        <v>42</v>
      </c>
      <c r="L3490">
        <v>2</v>
      </c>
      <c r="M3490">
        <v>1005</v>
      </c>
      <c r="O3490" t="s">
        <v>25</v>
      </c>
      <c r="R3490" t="s">
        <v>44</v>
      </c>
      <c r="S3490" s="49" t="str">
        <f t="shared" si="433"/>
        <v>Card</v>
      </c>
      <c r="T3490" s="3">
        <v>0.03</v>
      </c>
      <c r="U3490" s="2">
        <v>5.4450000000000003</v>
      </c>
      <c r="V3490" s="2">
        <v>2.84</v>
      </c>
      <c r="W3490" s="54">
        <f>_xlfn.XLOOKUP(M3490,Market!A:A,Market!F:F,0)</f>
        <v>8.8999999999999996E-2</v>
      </c>
      <c r="X3490" s="55">
        <f t="shared" si="434"/>
        <v>0.16335</v>
      </c>
      <c r="Y3490" s="55">
        <f t="shared" si="435"/>
        <v>2.6050000000000004</v>
      </c>
      <c r="Z3490" s="54">
        <f t="shared" si="436"/>
        <v>0.47842056932966032</v>
      </c>
      <c r="AA3490" s="49" t="str">
        <f t="shared" ca="1" si="437"/>
        <v>N</v>
      </c>
      <c r="AB3490" s="49">
        <f t="shared" ca="1" si="438"/>
        <v>5</v>
      </c>
      <c r="AC3490" s="49" t="str">
        <f t="shared" ca="1" si="439"/>
        <v>N</v>
      </c>
    </row>
    <row r="3491" spans="1:29" x14ac:dyDescent="0.25">
      <c r="A3491">
        <v>1788</v>
      </c>
      <c r="B3491" s="9">
        <v>43556</v>
      </c>
      <c r="C3491" s="50" t="str">
        <f t="shared" si="432"/>
        <v>N</v>
      </c>
      <c r="D3491" s="52">
        <f>_xlfn.XLOOKUP(B3491,Cal_Date!B:B,Cal_Date!A:A,0)</f>
        <v>1</v>
      </c>
      <c r="E3491">
        <v>2019</v>
      </c>
      <c r="F3491" t="s">
        <v>121</v>
      </c>
      <c r="G3491" t="s">
        <v>129</v>
      </c>
      <c r="H3491" t="s">
        <v>11</v>
      </c>
      <c r="I3491" t="s">
        <v>11</v>
      </c>
      <c r="J3491" t="s">
        <v>15</v>
      </c>
      <c r="K3491" t="s">
        <v>42</v>
      </c>
      <c r="L3491">
        <v>1</v>
      </c>
      <c r="M3491">
        <v>1005</v>
      </c>
      <c r="O3491" t="s">
        <v>25</v>
      </c>
      <c r="R3491" t="s">
        <v>44</v>
      </c>
      <c r="S3491" s="49" t="str">
        <f t="shared" si="433"/>
        <v>Card</v>
      </c>
      <c r="T3491" s="3">
        <v>0.03</v>
      </c>
      <c r="U3491" s="2">
        <v>2.7225000000000001</v>
      </c>
      <c r="V3491" s="2">
        <v>0.87</v>
      </c>
      <c r="W3491" s="54">
        <f>_xlfn.XLOOKUP(M3491,Market!A:A,Market!F:F,0)</f>
        <v>8.8999999999999996E-2</v>
      </c>
      <c r="X3491" s="55">
        <f t="shared" si="434"/>
        <v>8.1674999999999998E-2</v>
      </c>
      <c r="Y3491" s="55">
        <f t="shared" si="435"/>
        <v>1.8525</v>
      </c>
      <c r="Z3491" s="54">
        <f t="shared" si="436"/>
        <v>0.68044077134986225</v>
      </c>
      <c r="AA3491" s="49" t="str">
        <f t="shared" ca="1" si="437"/>
        <v>N</v>
      </c>
      <c r="AB3491" s="49">
        <f t="shared" ca="1" si="438"/>
        <v>5</v>
      </c>
      <c r="AC3491" s="49" t="str">
        <f t="shared" ca="1" si="439"/>
        <v>N</v>
      </c>
    </row>
    <row r="3492" spans="1:29" x14ac:dyDescent="0.25">
      <c r="A3492">
        <v>1789</v>
      </c>
      <c r="B3492" s="9">
        <v>43556</v>
      </c>
      <c r="C3492" s="50" t="str">
        <f t="shared" si="432"/>
        <v>N</v>
      </c>
      <c r="D3492" s="52">
        <f>_xlfn.XLOOKUP(B3492,Cal_Date!B:B,Cal_Date!A:A,0)</f>
        <v>1</v>
      </c>
      <c r="E3492">
        <v>2019</v>
      </c>
      <c r="F3492" t="s">
        <v>121</v>
      </c>
      <c r="G3492" t="s">
        <v>129</v>
      </c>
      <c r="H3492" t="s">
        <v>11</v>
      </c>
      <c r="I3492" t="s">
        <v>11</v>
      </c>
      <c r="J3492" t="s">
        <v>15</v>
      </c>
      <c r="K3492" t="s">
        <v>42</v>
      </c>
      <c r="L3492">
        <v>2</v>
      </c>
      <c r="M3492">
        <v>1006</v>
      </c>
      <c r="O3492" t="s">
        <v>28</v>
      </c>
      <c r="R3492" t="s">
        <v>44</v>
      </c>
      <c r="S3492" s="49" t="str">
        <f t="shared" si="433"/>
        <v>Card</v>
      </c>
      <c r="T3492" s="3">
        <v>0.03</v>
      </c>
      <c r="U3492" s="2">
        <v>5.4450000000000003</v>
      </c>
      <c r="V3492" s="2">
        <v>1.74</v>
      </c>
      <c r="W3492" s="54">
        <f>_xlfn.XLOOKUP(M3492,Market!A:A,Market!F:F,0)</f>
        <v>8.8999999999999996E-2</v>
      </c>
      <c r="X3492" s="55">
        <f t="shared" si="434"/>
        <v>0.16335</v>
      </c>
      <c r="Y3492" s="55">
        <f t="shared" si="435"/>
        <v>3.7050000000000001</v>
      </c>
      <c r="Z3492" s="54">
        <f t="shared" si="436"/>
        <v>0.68044077134986225</v>
      </c>
      <c r="AA3492" s="49" t="str">
        <f t="shared" ca="1" si="437"/>
        <v>N</v>
      </c>
      <c r="AB3492" s="49">
        <f t="shared" ca="1" si="438"/>
        <v>5</v>
      </c>
      <c r="AC3492" s="49" t="str">
        <f t="shared" ca="1" si="439"/>
        <v>N</v>
      </c>
    </row>
    <row r="3493" spans="1:29" x14ac:dyDescent="0.25">
      <c r="A3493">
        <v>1790</v>
      </c>
      <c r="B3493" s="9">
        <v>43556</v>
      </c>
      <c r="C3493" s="50" t="str">
        <f t="shared" si="432"/>
        <v>N</v>
      </c>
      <c r="D3493" s="52">
        <f>_xlfn.XLOOKUP(B3493,Cal_Date!B:B,Cal_Date!A:A,0)</f>
        <v>1</v>
      </c>
      <c r="E3493">
        <v>2019</v>
      </c>
      <c r="F3493" t="s">
        <v>121</v>
      </c>
      <c r="G3493" t="s">
        <v>129</v>
      </c>
      <c r="H3493" t="s">
        <v>14</v>
      </c>
      <c r="I3493" t="s">
        <v>18</v>
      </c>
      <c r="J3493" t="s">
        <v>15</v>
      </c>
      <c r="K3493" t="s">
        <v>43</v>
      </c>
      <c r="L3493">
        <v>1</v>
      </c>
      <c r="M3493">
        <v>1002</v>
      </c>
      <c r="O3493" t="s">
        <v>28</v>
      </c>
      <c r="R3493" t="s">
        <v>44</v>
      </c>
      <c r="S3493" s="49" t="str">
        <f t="shared" si="433"/>
        <v>Card</v>
      </c>
      <c r="T3493" s="3">
        <v>0.03</v>
      </c>
      <c r="U3493" s="2">
        <v>6.8900000000000006</v>
      </c>
      <c r="V3493" s="2">
        <v>2.1</v>
      </c>
      <c r="W3493" s="54">
        <f>_xlfn.XLOOKUP(M3493,Market!A:A,Market!F:F,0)</f>
        <v>0.06</v>
      </c>
      <c r="X3493" s="55">
        <f t="shared" si="434"/>
        <v>0.20670000000000002</v>
      </c>
      <c r="Y3493" s="55">
        <f t="shared" si="435"/>
        <v>4.7900000000000009</v>
      </c>
      <c r="Z3493" s="54">
        <f t="shared" si="436"/>
        <v>0.69521044992743108</v>
      </c>
      <c r="AA3493" s="49" t="str">
        <f t="shared" ca="1" si="437"/>
        <v>N</v>
      </c>
      <c r="AB3493" s="49">
        <f t="shared" ca="1" si="438"/>
        <v>5</v>
      </c>
      <c r="AC3493" s="49" t="str">
        <f t="shared" ca="1" si="439"/>
        <v>N</v>
      </c>
    </row>
    <row r="3494" spans="1:29" x14ac:dyDescent="0.25">
      <c r="A3494">
        <v>1791</v>
      </c>
      <c r="B3494" s="9">
        <v>43556</v>
      </c>
      <c r="C3494" s="50" t="str">
        <f t="shared" si="432"/>
        <v>N</v>
      </c>
      <c r="D3494" s="52">
        <f>_xlfn.XLOOKUP(B3494,Cal_Date!B:B,Cal_Date!A:A,0)</f>
        <v>1</v>
      </c>
      <c r="E3494">
        <v>2019</v>
      </c>
      <c r="F3494" t="s">
        <v>121</v>
      </c>
      <c r="G3494" t="s">
        <v>129</v>
      </c>
      <c r="H3494" t="s">
        <v>11</v>
      </c>
      <c r="I3494" t="s">
        <v>11</v>
      </c>
      <c r="J3494" t="s">
        <v>15</v>
      </c>
      <c r="K3494" t="s">
        <v>42</v>
      </c>
      <c r="L3494">
        <v>2</v>
      </c>
      <c r="M3494">
        <v>1001</v>
      </c>
      <c r="O3494" t="s">
        <v>25</v>
      </c>
      <c r="R3494" t="s">
        <v>44</v>
      </c>
      <c r="S3494" s="49" t="str">
        <f t="shared" si="433"/>
        <v>Card</v>
      </c>
      <c r="T3494" s="3">
        <v>0.03</v>
      </c>
      <c r="U3494" s="2">
        <v>5.3000000000000007</v>
      </c>
      <c r="V3494" s="2">
        <v>1.74</v>
      </c>
      <c r="W3494" s="54">
        <f>_xlfn.XLOOKUP(M3494,Market!A:A,Market!F:F,0)</f>
        <v>0.06</v>
      </c>
      <c r="X3494" s="55">
        <f t="shared" si="434"/>
        <v>0.159</v>
      </c>
      <c r="Y3494" s="55">
        <f t="shared" si="435"/>
        <v>3.5600000000000005</v>
      </c>
      <c r="Z3494" s="54">
        <f t="shared" si="436"/>
        <v>0.67169811320754713</v>
      </c>
      <c r="AA3494" s="49" t="str">
        <f t="shared" ca="1" si="437"/>
        <v>N</v>
      </c>
      <c r="AB3494" s="49">
        <f t="shared" ca="1" si="438"/>
        <v>5</v>
      </c>
      <c r="AC3494" s="49" t="str">
        <f t="shared" ca="1" si="439"/>
        <v>N</v>
      </c>
    </row>
    <row r="3495" spans="1:29" x14ac:dyDescent="0.25">
      <c r="A3495">
        <v>1792</v>
      </c>
      <c r="B3495" s="9">
        <v>43556</v>
      </c>
      <c r="C3495" s="50" t="str">
        <f t="shared" si="432"/>
        <v>N</v>
      </c>
      <c r="D3495" s="52">
        <f>_xlfn.XLOOKUP(B3495,Cal_Date!B:B,Cal_Date!A:A,0)</f>
        <v>1</v>
      </c>
      <c r="E3495">
        <v>2019</v>
      </c>
      <c r="F3495" t="s">
        <v>121</v>
      </c>
      <c r="G3495" t="s">
        <v>129</v>
      </c>
      <c r="H3495" t="s">
        <v>11</v>
      </c>
      <c r="I3495" t="s">
        <v>11</v>
      </c>
      <c r="J3495" t="s">
        <v>15</v>
      </c>
      <c r="K3495" t="s">
        <v>42</v>
      </c>
      <c r="L3495">
        <v>1</v>
      </c>
      <c r="M3495">
        <v>1003</v>
      </c>
      <c r="O3495" t="s">
        <v>25</v>
      </c>
      <c r="R3495" t="s">
        <v>44</v>
      </c>
      <c r="S3495" s="49" t="str">
        <f t="shared" si="433"/>
        <v>Card</v>
      </c>
      <c r="T3495" s="3">
        <v>0.03</v>
      </c>
      <c r="U3495" s="2">
        <v>2.6500000000000004</v>
      </c>
      <c r="V3495" s="2">
        <v>0.87</v>
      </c>
      <c r="W3495" s="54">
        <f>_xlfn.XLOOKUP(M3495,Market!A:A,Market!F:F,0)</f>
        <v>0.06</v>
      </c>
      <c r="X3495" s="55">
        <f t="shared" si="434"/>
        <v>7.9500000000000001E-2</v>
      </c>
      <c r="Y3495" s="55">
        <f t="shared" si="435"/>
        <v>1.7800000000000002</v>
      </c>
      <c r="Z3495" s="54">
        <f t="shared" si="436"/>
        <v>0.67169811320754713</v>
      </c>
      <c r="AA3495" s="49" t="str">
        <f t="shared" ca="1" si="437"/>
        <v>N</v>
      </c>
      <c r="AB3495" s="49">
        <f t="shared" ca="1" si="438"/>
        <v>5</v>
      </c>
      <c r="AC3495" s="49" t="str">
        <f t="shared" ca="1" si="439"/>
        <v>N</v>
      </c>
    </row>
    <row r="3496" spans="1:29" x14ac:dyDescent="0.25">
      <c r="A3496">
        <v>1793</v>
      </c>
      <c r="B3496" s="9">
        <v>43556</v>
      </c>
      <c r="C3496" s="50" t="str">
        <f t="shared" si="432"/>
        <v>N</v>
      </c>
      <c r="D3496" s="52">
        <f>_xlfn.XLOOKUP(B3496,Cal_Date!B:B,Cal_Date!A:A,0)</f>
        <v>1</v>
      </c>
      <c r="E3496">
        <v>2019</v>
      </c>
      <c r="F3496" t="s">
        <v>121</v>
      </c>
      <c r="G3496" t="s">
        <v>129</v>
      </c>
      <c r="H3496" t="s">
        <v>48</v>
      </c>
      <c r="I3496" t="s">
        <v>18</v>
      </c>
      <c r="J3496" t="s">
        <v>10</v>
      </c>
      <c r="K3496" t="s">
        <v>43</v>
      </c>
      <c r="L3496">
        <v>1</v>
      </c>
      <c r="M3496">
        <v>1004</v>
      </c>
      <c r="O3496" t="s">
        <v>28</v>
      </c>
      <c r="R3496" t="s">
        <v>44</v>
      </c>
      <c r="S3496" s="49" t="str">
        <f t="shared" si="433"/>
        <v>Card</v>
      </c>
      <c r="T3496" s="3">
        <v>0.03</v>
      </c>
      <c r="U3496" s="2">
        <v>7.42</v>
      </c>
      <c r="V3496" s="2">
        <v>1.46</v>
      </c>
      <c r="W3496" s="54">
        <f>_xlfn.XLOOKUP(M3496,Market!A:A,Market!F:F,0)</f>
        <v>0.06</v>
      </c>
      <c r="X3496" s="55">
        <f t="shared" si="434"/>
        <v>0.22259999999999999</v>
      </c>
      <c r="Y3496" s="55">
        <f t="shared" si="435"/>
        <v>5.96</v>
      </c>
      <c r="Z3496" s="54">
        <f t="shared" si="436"/>
        <v>0.80323450134770891</v>
      </c>
      <c r="AA3496" s="49" t="str">
        <f t="shared" ca="1" si="437"/>
        <v>N</v>
      </c>
      <c r="AB3496" s="49">
        <f t="shared" ca="1" si="438"/>
        <v>5</v>
      </c>
      <c r="AC3496" s="49" t="str">
        <f t="shared" ca="1" si="439"/>
        <v>N</v>
      </c>
    </row>
    <row r="3497" spans="1:29" x14ac:dyDescent="0.25">
      <c r="A3497">
        <v>1794</v>
      </c>
      <c r="B3497" s="9">
        <v>43556</v>
      </c>
      <c r="C3497" s="50" t="str">
        <f t="shared" si="432"/>
        <v>N</v>
      </c>
      <c r="D3497" s="52">
        <f>_xlfn.XLOOKUP(B3497,Cal_Date!B:B,Cal_Date!A:A,0)</f>
        <v>1</v>
      </c>
      <c r="E3497">
        <v>2019</v>
      </c>
      <c r="F3497" t="s">
        <v>121</v>
      </c>
      <c r="G3497" t="s">
        <v>129</v>
      </c>
      <c r="H3497" t="s">
        <v>48</v>
      </c>
      <c r="I3497" t="s">
        <v>18</v>
      </c>
      <c r="J3497" t="s">
        <v>10</v>
      </c>
      <c r="K3497" t="s">
        <v>43</v>
      </c>
      <c r="L3497">
        <v>1</v>
      </c>
      <c r="M3497">
        <v>1003</v>
      </c>
      <c r="O3497" t="s">
        <v>25</v>
      </c>
      <c r="R3497" t="s">
        <v>44</v>
      </c>
      <c r="S3497" s="49" t="str">
        <f t="shared" si="433"/>
        <v>Card</v>
      </c>
      <c r="T3497" s="3">
        <v>0.03</v>
      </c>
      <c r="U3497" s="2">
        <v>7.42</v>
      </c>
      <c r="V3497" s="2">
        <v>1.46</v>
      </c>
      <c r="W3497" s="54">
        <f>_xlfn.XLOOKUP(M3497,Market!A:A,Market!F:F,0)</f>
        <v>0.06</v>
      </c>
      <c r="X3497" s="55">
        <f t="shared" si="434"/>
        <v>0.22259999999999999</v>
      </c>
      <c r="Y3497" s="55">
        <f t="shared" si="435"/>
        <v>5.96</v>
      </c>
      <c r="Z3497" s="54">
        <f t="shared" si="436"/>
        <v>0.80323450134770891</v>
      </c>
      <c r="AA3497" s="49" t="str">
        <f t="shared" ca="1" si="437"/>
        <v>N</v>
      </c>
      <c r="AB3497" s="49">
        <f t="shared" ca="1" si="438"/>
        <v>5</v>
      </c>
      <c r="AC3497" s="49" t="str">
        <f t="shared" ca="1" si="439"/>
        <v>N</v>
      </c>
    </row>
    <row r="3498" spans="1:29" x14ac:dyDescent="0.25">
      <c r="A3498">
        <v>1795</v>
      </c>
      <c r="B3498" s="9">
        <v>43556</v>
      </c>
      <c r="C3498" s="50" t="str">
        <f t="shared" si="432"/>
        <v>N</v>
      </c>
      <c r="D3498" s="52">
        <f>_xlfn.XLOOKUP(B3498,Cal_Date!B:B,Cal_Date!A:A,0)</f>
        <v>1</v>
      </c>
      <c r="E3498">
        <v>2019</v>
      </c>
      <c r="F3498" t="s">
        <v>121</v>
      </c>
      <c r="G3498" t="s">
        <v>129</v>
      </c>
      <c r="H3498" t="s">
        <v>14</v>
      </c>
      <c r="I3498" t="s">
        <v>18</v>
      </c>
      <c r="J3498" t="s">
        <v>15</v>
      </c>
      <c r="K3498" t="s">
        <v>43</v>
      </c>
      <c r="L3498">
        <v>1</v>
      </c>
      <c r="M3498">
        <v>1005</v>
      </c>
      <c r="O3498" t="s">
        <v>25</v>
      </c>
      <c r="R3498" t="s">
        <v>44</v>
      </c>
      <c r="S3498" s="49" t="str">
        <f t="shared" si="433"/>
        <v>Card</v>
      </c>
      <c r="T3498" s="3">
        <v>0.03</v>
      </c>
      <c r="U3498" s="2">
        <v>7.0785</v>
      </c>
      <c r="V3498" s="2">
        <v>2.1</v>
      </c>
      <c r="W3498" s="54">
        <f>_xlfn.XLOOKUP(M3498,Market!A:A,Market!F:F,0)</f>
        <v>8.8999999999999996E-2</v>
      </c>
      <c r="X3498" s="55">
        <f t="shared" si="434"/>
        <v>0.21235499999999999</v>
      </c>
      <c r="Y3498" s="55">
        <f t="shared" si="435"/>
        <v>4.9785000000000004</v>
      </c>
      <c r="Z3498" s="54">
        <f t="shared" si="436"/>
        <v>0.70332697605424888</v>
      </c>
      <c r="AA3498" s="49" t="str">
        <f t="shared" ca="1" si="437"/>
        <v>N</v>
      </c>
      <c r="AB3498" s="49">
        <f t="shared" ca="1" si="438"/>
        <v>5</v>
      </c>
      <c r="AC3498" s="49" t="str">
        <f t="shared" ca="1" si="439"/>
        <v>N</v>
      </c>
    </row>
    <row r="3499" spans="1:29" x14ac:dyDescent="0.25">
      <c r="A3499">
        <v>1796</v>
      </c>
      <c r="B3499" s="9">
        <v>43556</v>
      </c>
      <c r="C3499" s="50" t="str">
        <f t="shared" si="432"/>
        <v>N</v>
      </c>
      <c r="D3499" s="52">
        <f>_xlfn.XLOOKUP(B3499,Cal_Date!B:B,Cal_Date!A:A,0)</f>
        <v>1</v>
      </c>
      <c r="E3499">
        <v>2019</v>
      </c>
      <c r="F3499" t="s">
        <v>121</v>
      </c>
      <c r="G3499" t="s">
        <v>129</v>
      </c>
      <c r="H3499" t="s">
        <v>14</v>
      </c>
      <c r="I3499" t="s">
        <v>18</v>
      </c>
      <c r="J3499" t="s">
        <v>15</v>
      </c>
      <c r="K3499" t="s">
        <v>43</v>
      </c>
      <c r="L3499">
        <v>2</v>
      </c>
      <c r="M3499">
        <v>1007</v>
      </c>
      <c r="O3499" t="s">
        <v>28</v>
      </c>
      <c r="R3499" t="s">
        <v>44</v>
      </c>
      <c r="S3499" s="49" t="str">
        <f t="shared" si="433"/>
        <v>Card</v>
      </c>
      <c r="T3499" s="3">
        <v>0.03</v>
      </c>
      <c r="U3499" s="2">
        <v>14.157</v>
      </c>
      <c r="V3499" s="2">
        <v>4.2</v>
      </c>
      <c r="W3499" s="54">
        <f>_xlfn.XLOOKUP(M3499,Market!A:A,Market!F:F,0)</f>
        <v>8.8999999999999996E-2</v>
      </c>
      <c r="X3499" s="55">
        <f t="shared" si="434"/>
        <v>0.42470999999999998</v>
      </c>
      <c r="Y3499" s="55">
        <f t="shared" si="435"/>
        <v>9.9570000000000007</v>
      </c>
      <c r="Z3499" s="54">
        <f t="shared" si="436"/>
        <v>0.70332697605424888</v>
      </c>
      <c r="AA3499" s="49" t="str">
        <f t="shared" ca="1" si="437"/>
        <v>N</v>
      </c>
      <c r="AB3499" s="49">
        <f t="shared" ca="1" si="438"/>
        <v>5</v>
      </c>
      <c r="AC3499" s="49" t="str">
        <f t="shared" ca="1" si="439"/>
        <v>N</v>
      </c>
    </row>
    <row r="3500" spans="1:29" x14ac:dyDescent="0.25">
      <c r="A3500">
        <v>1797</v>
      </c>
      <c r="B3500" s="9">
        <v>43556</v>
      </c>
      <c r="C3500" s="50" t="str">
        <f t="shared" si="432"/>
        <v>N</v>
      </c>
      <c r="D3500" s="52">
        <f>_xlfn.XLOOKUP(B3500,Cal_Date!B:B,Cal_Date!A:A,0)</f>
        <v>1</v>
      </c>
      <c r="E3500">
        <v>2019</v>
      </c>
      <c r="F3500" t="s">
        <v>121</v>
      </c>
      <c r="G3500" t="s">
        <v>129</v>
      </c>
      <c r="H3500" t="s">
        <v>11</v>
      </c>
      <c r="I3500" t="s">
        <v>11</v>
      </c>
      <c r="J3500" t="s">
        <v>15</v>
      </c>
      <c r="K3500" t="s">
        <v>42</v>
      </c>
      <c r="L3500">
        <v>1</v>
      </c>
      <c r="M3500">
        <v>1009</v>
      </c>
      <c r="O3500" t="s">
        <v>28</v>
      </c>
      <c r="R3500" t="s">
        <v>44</v>
      </c>
      <c r="S3500" s="49" t="str">
        <f t="shared" si="433"/>
        <v>Card</v>
      </c>
      <c r="T3500" s="3">
        <v>0.03</v>
      </c>
      <c r="U3500" s="2">
        <v>2.7225000000000001</v>
      </c>
      <c r="V3500" s="2">
        <v>0.87</v>
      </c>
      <c r="W3500" s="54">
        <f>_xlfn.XLOOKUP(M3500,Market!A:A,Market!F:F,0)</f>
        <v>8.8999999999999996E-2</v>
      </c>
      <c r="X3500" s="55">
        <f t="shared" si="434"/>
        <v>8.1674999999999998E-2</v>
      </c>
      <c r="Y3500" s="55">
        <f t="shared" si="435"/>
        <v>1.8525</v>
      </c>
      <c r="Z3500" s="54">
        <f t="shared" si="436"/>
        <v>0.68044077134986225</v>
      </c>
      <c r="AA3500" s="49" t="str">
        <f t="shared" ca="1" si="437"/>
        <v>N</v>
      </c>
      <c r="AB3500" s="49">
        <f t="shared" ca="1" si="438"/>
        <v>5</v>
      </c>
      <c r="AC3500" s="49" t="str">
        <f t="shared" ca="1" si="439"/>
        <v>N</v>
      </c>
    </row>
    <row r="3501" spans="1:29" x14ac:dyDescent="0.25">
      <c r="A3501">
        <v>1798</v>
      </c>
      <c r="B3501" s="9">
        <v>43556</v>
      </c>
      <c r="C3501" s="50" t="str">
        <f t="shared" si="432"/>
        <v>N</v>
      </c>
      <c r="D3501" s="52">
        <f>_xlfn.XLOOKUP(B3501,Cal_Date!B:B,Cal_Date!A:A,0)</f>
        <v>1</v>
      </c>
      <c r="E3501">
        <v>2019</v>
      </c>
      <c r="F3501" t="s">
        <v>121</v>
      </c>
      <c r="G3501" t="s">
        <v>129</v>
      </c>
      <c r="H3501" t="s">
        <v>11</v>
      </c>
      <c r="I3501" t="s">
        <v>13</v>
      </c>
      <c r="J3501" t="s">
        <v>15</v>
      </c>
      <c r="K3501" t="s">
        <v>42</v>
      </c>
      <c r="L3501">
        <v>1</v>
      </c>
      <c r="M3501">
        <v>1001</v>
      </c>
      <c r="O3501" t="s">
        <v>25</v>
      </c>
      <c r="R3501" t="s">
        <v>44</v>
      </c>
      <c r="S3501" s="49" t="str">
        <f t="shared" si="433"/>
        <v>Card</v>
      </c>
      <c r="T3501" s="3">
        <v>0.03</v>
      </c>
      <c r="U3501" s="2">
        <v>2.6500000000000004</v>
      </c>
      <c r="V3501" s="2">
        <v>1.42</v>
      </c>
      <c r="W3501" s="54">
        <f>_xlfn.XLOOKUP(M3501,Market!A:A,Market!F:F,0)</f>
        <v>0.06</v>
      </c>
      <c r="X3501" s="55">
        <f t="shared" si="434"/>
        <v>7.9500000000000001E-2</v>
      </c>
      <c r="Y3501" s="55">
        <f t="shared" si="435"/>
        <v>1.2300000000000004</v>
      </c>
      <c r="Z3501" s="54">
        <f t="shared" si="436"/>
        <v>0.46415094339622653</v>
      </c>
      <c r="AA3501" s="49" t="str">
        <f t="shared" ca="1" si="437"/>
        <v>N</v>
      </c>
      <c r="AB3501" s="49">
        <f t="shared" ca="1" si="438"/>
        <v>5</v>
      </c>
      <c r="AC3501" s="49" t="str">
        <f t="shared" ca="1" si="439"/>
        <v>N</v>
      </c>
    </row>
    <row r="3502" spans="1:29" x14ac:dyDescent="0.25">
      <c r="A3502">
        <v>1799</v>
      </c>
      <c r="B3502" s="9">
        <v>43556</v>
      </c>
      <c r="C3502" s="50" t="str">
        <f t="shared" si="432"/>
        <v>N</v>
      </c>
      <c r="D3502" s="52">
        <f>_xlfn.XLOOKUP(B3502,Cal_Date!B:B,Cal_Date!A:A,0)</f>
        <v>1</v>
      </c>
      <c r="E3502">
        <v>2019</v>
      </c>
      <c r="F3502" t="s">
        <v>121</v>
      </c>
      <c r="G3502" t="s">
        <v>129</v>
      </c>
      <c r="H3502" t="s">
        <v>48</v>
      </c>
      <c r="I3502" t="s">
        <v>18</v>
      </c>
      <c r="J3502" t="s">
        <v>10</v>
      </c>
      <c r="K3502" t="s">
        <v>43</v>
      </c>
      <c r="L3502">
        <v>1</v>
      </c>
      <c r="M3502">
        <v>1010</v>
      </c>
      <c r="O3502" t="s">
        <v>25</v>
      </c>
      <c r="R3502" t="s">
        <v>44</v>
      </c>
      <c r="S3502" s="49" t="str">
        <f t="shared" si="433"/>
        <v>Card</v>
      </c>
      <c r="T3502" s="3">
        <v>0.03</v>
      </c>
      <c r="U3502" s="2">
        <v>7.5600000000000005</v>
      </c>
      <c r="V3502" s="2">
        <v>1.46</v>
      </c>
      <c r="W3502" s="54">
        <f>_xlfn.XLOOKUP(M3502,Market!A:A,Market!F:F,0)</f>
        <v>0.08</v>
      </c>
      <c r="X3502" s="55">
        <f t="shared" si="434"/>
        <v>0.2268</v>
      </c>
      <c r="Y3502" s="55">
        <f t="shared" si="435"/>
        <v>6.1000000000000005</v>
      </c>
      <c r="Z3502" s="54">
        <f t="shared" si="436"/>
        <v>0.80687830687830686</v>
      </c>
      <c r="AA3502" s="49" t="str">
        <f t="shared" ca="1" si="437"/>
        <v>N</v>
      </c>
      <c r="AB3502" s="49">
        <f t="shared" ca="1" si="438"/>
        <v>5</v>
      </c>
      <c r="AC3502" s="49" t="str">
        <f t="shared" ca="1" si="439"/>
        <v>N</v>
      </c>
    </row>
    <row r="3503" spans="1:29" x14ac:dyDescent="0.25">
      <c r="A3503">
        <v>1800</v>
      </c>
      <c r="B3503" s="9">
        <v>43556</v>
      </c>
      <c r="C3503" s="50" t="str">
        <f t="shared" si="432"/>
        <v>N</v>
      </c>
      <c r="D3503" s="52">
        <f>_xlfn.XLOOKUP(B3503,Cal_Date!B:B,Cal_Date!A:A,0)</f>
        <v>1</v>
      </c>
      <c r="E3503">
        <v>2019</v>
      </c>
      <c r="F3503" t="s">
        <v>121</v>
      </c>
      <c r="G3503" t="s">
        <v>129</v>
      </c>
      <c r="H3503" t="s">
        <v>48</v>
      </c>
      <c r="I3503" t="s">
        <v>18</v>
      </c>
      <c r="J3503" t="s">
        <v>10</v>
      </c>
      <c r="K3503" t="s">
        <v>43</v>
      </c>
      <c r="L3503">
        <v>1</v>
      </c>
      <c r="M3503">
        <v>1010</v>
      </c>
      <c r="O3503" t="s">
        <v>25</v>
      </c>
      <c r="R3503" t="s">
        <v>44</v>
      </c>
      <c r="S3503" s="49" t="str">
        <f t="shared" si="433"/>
        <v>Card</v>
      </c>
      <c r="T3503" s="3">
        <v>0.03</v>
      </c>
      <c r="U3503" s="2">
        <v>7.5600000000000005</v>
      </c>
      <c r="V3503" s="2">
        <v>1.46</v>
      </c>
      <c r="W3503" s="54">
        <f>_xlfn.XLOOKUP(M3503,Market!A:A,Market!F:F,0)</f>
        <v>0.08</v>
      </c>
      <c r="X3503" s="55">
        <f t="shared" si="434"/>
        <v>0.2268</v>
      </c>
      <c r="Y3503" s="55">
        <f t="shared" si="435"/>
        <v>6.1000000000000005</v>
      </c>
      <c r="Z3503" s="54">
        <f t="shared" si="436"/>
        <v>0.80687830687830686</v>
      </c>
      <c r="AA3503" s="49" t="str">
        <f t="shared" ca="1" si="437"/>
        <v>N</v>
      </c>
      <c r="AB3503" s="49">
        <f t="shared" ca="1" si="438"/>
        <v>5</v>
      </c>
      <c r="AC3503" s="49" t="str">
        <f t="shared" ca="1" si="439"/>
        <v>N</v>
      </c>
    </row>
    <row r="3504" spans="1:29" x14ac:dyDescent="0.25">
      <c r="A3504">
        <v>1801</v>
      </c>
      <c r="B3504" s="9">
        <v>43556</v>
      </c>
      <c r="C3504" s="50" t="str">
        <f t="shared" si="432"/>
        <v>N</v>
      </c>
      <c r="D3504" s="52">
        <f>_xlfn.XLOOKUP(B3504,Cal_Date!B:B,Cal_Date!A:A,0)</f>
        <v>1</v>
      </c>
      <c r="E3504">
        <v>2019</v>
      </c>
      <c r="F3504" t="s">
        <v>121</v>
      </c>
      <c r="G3504" t="s">
        <v>129</v>
      </c>
      <c r="H3504" t="s">
        <v>11</v>
      </c>
      <c r="I3504" t="s">
        <v>11</v>
      </c>
      <c r="J3504" t="s">
        <v>15</v>
      </c>
      <c r="K3504" t="s">
        <v>42</v>
      </c>
      <c r="L3504">
        <v>1</v>
      </c>
      <c r="M3504">
        <v>1010</v>
      </c>
      <c r="O3504" t="s">
        <v>25</v>
      </c>
      <c r="R3504" t="s">
        <v>44</v>
      </c>
      <c r="S3504" s="49" t="str">
        <f t="shared" si="433"/>
        <v>Card</v>
      </c>
      <c r="T3504" s="3">
        <v>0.03</v>
      </c>
      <c r="U3504" s="2">
        <v>2.7</v>
      </c>
      <c r="V3504" s="2">
        <v>0.87</v>
      </c>
      <c r="W3504" s="54">
        <f>_xlfn.XLOOKUP(M3504,Market!A:A,Market!F:F,0)</f>
        <v>0.08</v>
      </c>
      <c r="X3504" s="55">
        <f t="shared" si="434"/>
        <v>8.1000000000000003E-2</v>
      </c>
      <c r="Y3504" s="55">
        <f t="shared" si="435"/>
        <v>1.83</v>
      </c>
      <c r="Z3504" s="54">
        <f t="shared" si="436"/>
        <v>0.67777777777777781</v>
      </c>
      <c r="AA3504" s="49" t="str">
        <f t="shared" ca="1" si="437"/>
        <v>N</v>
      </c>
      <c r="AB3504" s="49">
        <f t="shared" ca="1" si="438"/>
        <v>5</v>
      </c>
      <c r="AC3504" s="49" t="str">
        <f t="shared" ca="1" si="439"/>
        <v>N</v>
      </c>
    </row>
    <row r="3505" spans="1:29" x14ac:dyDescent="0.25">
      <c r="A3505">
        <v>1802</v>
      </c>
      <c r="B3505" s="9">
        <v>43556</v>
      </c>
      <c r="C3505" s="50" t="str">
        <f t="shared" si="432"/>
        <v>N</v>
      </c>
      <c r="D3505" s="52">
        <f>_xlfn.XLOOKUP(B3505,Cal_Date!B:B,Cal_Date!A:A,0)</f>
        <v>1</v>
      </c>
      <c r="E3505">
        <v>2019</v>
      </c>
      <c r="F3505" t="s">
        <v>121</v>
      </c>
      <c r="G3505" t="s">
        <v>129</v>
      </c>
      <c r="H3505" t="s">
        <v>11</v>
      </c>
      <c r="I3505" t="s">
        <v>11</v>
      </c>
      <c r="J3505" t="s">
        <v>15</v>
      </c>
      <c r="K3505" t="s">
        <v>42</v>
      </c>
      <c r="L3505">
        <v>2</v>
      </c>
      <c r="M3505">
        <v>1010</v>
      </c>
      <c r="O3505" t="s">
        <v>25</v>
      </c>
      <c r="R3505" t="s">
        <v>44</v>
      </c>
      <c r="S3505" s="49" t="str">
        <f t="shared" si="433"/>
        <v>Card</v>
      </c>
      <c r="T3505" s="3">
        <v>0.03</v>
      </c>
      <c r="U3505" s="2">
        <v>5.4</v>
      </c>
      <c r="V3505" s="2">
        <v>1.74</v>
      </c>
      <c r="W3505" s="54">
        <f>_xlfn.XLOOKUP(M3505,Market!A:A,Market!F:F,0)</f>
        <v>0.08</v>
      </c>
      <c r="X3505" s="55">
        <f t="shared" si="434"/>
        <v>0.16200000000000001</v>
      </c>
      <c r="Y3505" s="55">
        <f t="shared" si="435"/>
        <v>3.66</v>
      </c>
      <c r="Z3505" s="54">
        <f t="shared" si="436"/>
        <v>0.67777777777777781</v>
      </c>
      <c r="AA3505" s="49" t="str">
        <f t="shared" ca="1" si="437"/>
        <v>N</v>
      </c>
      <c r="AB3505" s="49">
        <f t="shared" ca="1" si="438"/>
        <v>5</v>
      </c>
      <c r="AC3505" s="49" t="str">
        <f t="shared" ca="1" si="439"/>
        <v>N</v>
      </c>
    </row>
    <row r="3506" spans="1:29" x14ac:dyDescent="0.25">
      <c r="A3506">
        <v>1803</v>
      </c>
      <c r="B3506" s="9">
        <v>43556</v>
      </c>
      <c r="C3506" s="50" t="str">
        <f t="shared" si="432"/>
        <v>N</v>
      </c>
      <c r="D3506" s="52">
        <f>_xlfn.XLOOKUP(B3506,Cal_Date!B:B,Cal_Date!A:A,0)</f>
        <v>1</v>
      </c>
      <c r="E3506">
        <v>2019</v>
      </c>
      <c r="F3506" t="s">
        <v>121</v>
      </c>
      <c r="G3506" t="s">
        <v>129</v>
      </c>
      <c r="H3506" t="s">
        <v>11</v>
      </c>
      <c r="I3506" t="s">
        <v>11</v>
      </c>
      <c r="J3506" t="s">
        <v>15</v>
      </c>
      <c r="K3506" t="s">
        <v>42</v>
      </c>
      <c r="L3506">
        <v>2</v>
      </c>
      <c r="M3506">
        <v>1011</v>
      </c>
      <c r="O3506" t="s">
        <v>25</v>
      </c>
      <c r="R3506" t="s">
        <v>44</v>
      </c>
      <c r="S3506" s="49" t="str">
        <f t="shared" si="433"/>
        <v>Card</v>
      </c>
      <c r="T3506" s="3">
        <v>0.03</v>
      </c>
      <c r="U3506" s="2">
        <v>5.3000000000000007</v>
      </c>
      <c r="V3506" s="2">
        <v>1.74</v>
      </c>
      <c r="W3506" s="54">
        <f>_xlfn.XLOOKUP(M3506,Market!A:A,Market!F:F,0)</f>
        <v>0.06</v>
      </c>
      <c r="X3506" s="55">
        <f t="shared" si="434"/>
        <v>0.159</v>
      </c>
      <c r="Y3506" s="55">
        <f t="shared" si="435"/>
        <v>3.5600000000000005</v>
      </c>
      <c r="Z3506" s="54">
        <f t="shared" si="436"/>
        <v>0.67169811320754713</v>
      </c>
      <c r="AA3506" s="49" t="str">
        <f t="shared" ca="1" si="437"/>
        <v>N</v>
      </c>
      <c r="AB3506" s="49">
        <f t="shared" ca="1" si="438"/>
        <v>5</v>
      </c>
      <c r="AC3506" s="49" t="str">
        <f t="shared" ca="1" si="439"/>
        <v>N</v>
      </c>
    </row>
    <row r="3507" spans="1:29" x14ac:dyDescent="0.25">
      <c r="A3507">
        <v>1804</v>
      </c>
      <c r="B3507" s="9">
        <v>43556</v>
      </c>
      <c r="C3507" s="50" t="str">
        <f t="shared" si="432"/>
        <v>N</v>
      </c>
      <c r="D3507" s="52">
        <f>_xlfn.XLOOKUP(B3507,Cal_Date!B:B,Cal_Date!A:A,0)</f>
        <v>1</v>
      </c>
      <c r="E3507">
        <v>2019</v>
      </c>
      <c r="F3507" t="s">
        <v>121</v>
      </c>
      <c r="G3507" t="s">
        <v>129</v>
      </c>
      <c r="H3507" t="s">
        <v>11</v>
      </c>
      <c r="I3507" t="s">
        <v>11</v>
      </c>
      <c r="J3507" t="s">
        <v>15</v>
      </c>
      <c r="K3507" t="s">
        <v>42</v>
      </c>
      <c r="L3507">
        <v>1</v>
      </c>
      <c r="M3507">
        <v>1007</v>
      </c>
      <c r="O3507" t="s">
        <v>28</v>
      </c>
      <c r="R3507" t="s">
        <v>47</v>
      </c>
      <c r="S3507" s="49" t="str">
        <f t="shared" si="433"/>
        <v>Card</v>
      </c>
      <c r="T3507" s="3">
        <v>3.5000000000000003E-2</v>
      </c>
      <c r="U3507" s="2">
        <v>2.7225000000000001</v>
      </c>
      <c r="V3507" s="2">
        <v>0.87</v>
      </c>
      <c r="W3507" s="54">
        <f>_xlfn.XLOOKUP(M3507,Market!A:A,Market!F:F,0)</f>
        <v>8.8999999999999996E-2</v>
      </c>
      <c r="X3507" s="55">
        <f t="shared" si="434"/>
        <v>9.5287500000000011E-2</v>
      </c>
      <c r="Y3507" s="55">
        <f t="shared" si="435"/>
        <v>1.8525</v>
      </c>
      <c r="Z3507" s="54">
        <f t="shared" si="436"/>
        <v>0.68044077134986225</v>
      </c>
      <c r="AA3507" s="49" t="str">
        <f t="shared" ca="1" si="437"/>
        <v>N</v>
      </c>
      <c r="AB3507" s="49">
        <f t="shared" ca="1" si="438"/>
        <v>5</v>
      </c>
      <c r="AC3507" s="49" t="str">
        <f t="shared" ca="1" si="439"/>
        <v>N</v>
      </c>
    </row>
    <row r="3508" spans="1:29" x14ac:dyDescent="0.25">
      <c r="A3508">
        <v>1805</v>
      </c>
      <c r="B3508" s="9">
        <v>43556</v>
      </c>
      <c r="C3508" s="50" t="str">
        <f t="shared" si="432"/>
        <v>N</v>
      </c>
      <c r="D3508" s="52">
        <f>_xlfn.XLOOKUP(B3508,Cal_Date!B:B,Cal_Date!A:A,0)</f>
        <v>1</v>
      </c>
      <c r="E3508">
        <v>2019</v>
      </c>
      <c r="F3508" t="s">
        <v>121</v>
      </c>
      <c r="G3508" t="s">
        <v>129</v>
      </c>
      <c r="H3508" t="s">
        <v>11</v>
      </c>
      <c r="I3508" t="s">
        <v>13</v>
      </c>
      <c r="J3508" t="s">
        <v>15</v>
      </c>
      <c r="K3508" t="s">
        <v>42</v>
      </c>
      <c r="L3508">
        <v>1</v>
      </c>
      <c r="M3508">
        <v>1007</v>
      </c>
      <c r="O3508" t="s">
        <v>28</v>
      </c>
      <c r="R3508" t="s">
        <v>44</v>
      </c>
      <c r="S3508" s="49" t="str">
        <f t="shared" si="433"/>
        <v>Card</v>
      </c>
      <c r="T3508" s="3">
        <v>0.03</v>
      </c>
      <c r="U3508" s="2">
        <v>2.7225000000000001</v>
      </c>
      <c r="V3508" s="2">
        <v>1.42</v>
      </c>
      <c r="W3508" s="54">
        <f>_xlfn.XLOOKUP(M3508,Market!A:A,Market!F:F,0)</f>
        <v>8.8999999999999996E-2</v>
      </c>
      <c r="X3508" s="55">
        <f t="shared" si="434"/>
        <v>8.1674999999999998E-2</v>
      </c>
      <c r="Y3508" s="55">
        <f t="shared" si="435"/>
        <v>1.3025000000000002</v>
      </c>
      <c r="Z3508" s="54">
        <f t="shared" si="436"/>
        <v>0.47842056932966032</v>
      </c>
      <c r="AA3508" s="49" t="str">
        <f t="shared" ca="1" si="437"/>
        <v>N</v>
      </c>
      <c r="AB3508" s="49">
        <f t="shared" ca="1" si="438"/>
        <v>5</v>
      </c>
      <c r="AC3508" s="49" t="str">
        <f t="shared" ca="1" si="439"/>
        <v>N</v>
      </c>
    </row>
    <row r="3509" spans="1:29" x14ac:dyDescent="0.25">
      <c r="A3509">
        <v>1806</v>
      </c>
      <c r="B3509" s="9">
        <v>43556</v>
      </c>
      <c r="C3509" s="50" t="str">
        <f t="shared" si="432"/>
        <v>N</v>
      </c>
      <c r="D3509" s="52">
        <f>_xlfn.XLOOKUP(B3509,Cal_Date!B:B,Cal_Date!A:A,0)</f>
        <v>1</v>
      </c>
      <c r="E3509">
        <v>2019</v>
      </c>
      <c r="F3509" t="s">
        <v>121</v>
      </c>
      <c r="G3509" t="s">
        <v>129</v>
      </c>
      <c r="H3509" t="s">
        <v>11</v>
      </c>
      <c r="I3509" t="s">
        <v>13</v>
      </c>
      <c r="J3509" t="s">
        <v>15</v>
      </c>
      <c r="K3509" t="s">
        <v>42</v>
      </c>
      <c r="L3509">
        <v>1</v>
      </c>
      <c r="M3509">
        <v>1008</v>
      </c>
      <c r="O3509" t="s">
        <v>28</v>
      </c>
      <c r="R3509" t="s">
        <v>44</v>
      </c>
      <c r="S3509" s="49" t="str">
        <f t="shared" si="433"/>
        <v>Card</v>
      </c>
      <c r="T3509" s="3">
        <v>0.03</v>
      </c>
      <c r="U3509" s="2">
        <v>2.7225000000000001</v>
      </c>
      <c r="V3509" s="2">
        <v>1.42</v>
      </c>
      <c r="W3509" s="54">
        <f>_xlfn.XLOOKUP(M3509,Market!A:A,Market!F:F,0)</f>
        <v>8.8999999999999996E-2</v>
      </c>
      <c r="X3509" s="55">
        <f t="shared" si="434"/>
        <v>8.1674999999999998E-2</v>
      </c>
      <c r="Y3509" s="55">
        <f t="shared" si="435"/>
        <v>1.3025000000000002</v>
      </c>
      <c r="Z3509" s="54">
        <f t="shared" si="436"/>
        <v>0.47842056932966032</v>
      </c>
      <c r="AA3509" s="49" t="str">
        <f t="shared" ca="1" si="437"/>
        <v>N</v>
      </c>
      <c r="AB3509" s="49">
        <f t="shared" ca="1" si="438"/>
        <v>5</v>
      </c>
      <c r="AC3509" s="49" t="str">
        <f t="shared" ca="1" si="439"/>
        <v>N</v>
      </c>
    </row>
    <row r="3510" spans="1:29" x14ac:dyDescent="0.25">
      <c r="A3510">
        <v>1807</v>
      </c>
      <c r="B3510" s="9">
        <v>43556</v>
      </c>
      <c r="C3510" s="50" t="str">
        <f t="shared" si="432"/>
        <v>N</v>
      </c>
      <c r="D3510" s="52">
        <f>_xlfn.XLOOKUP(B3510,Cal_Date!B:B,Cal_Date!A:A,0)</f>
        <v>1</v>
      </c>
      <c r="E3510">
        <v>2019</v>
      </c>
      <c r="F3510" t="s">
        <v>121</v>
      </c>
      <c r="G3510" t="s">
        <v>129</v>
      </c>
      <c r="H3510" t="s">
        <v>11</v>
      </c>
      <c r="I3510" t="s">
        <v>13</v>
      </c>
      <c r="J3510" t="s">
        <v>15</v>
      </c>
      <c r="K3510" t="s">
        <v>42</v>
      </c>
      <c r="L3510">
        <v>2</v>
      </c>
      <c r="M3510">
        <v>1004</v>
      </c>
      <c r="O3510" t="s">
        <v>28</v>
      </c>
      <c r="R3510" t="s">
        <v>44</v>
      </c>
      <c r="S3510" s="49" t="str">
        <f t="shared" si="433"/>
        <v>Card</v>
      </c>
      <c r="T3510" s="3">
        <v>0.03</v>
      </c>
      <c r="U3510" s="2">
        <v>5.3000000000000007</v>
      </c>
      <c r="V3510" s="2">
        <v>2.84</v>
      </c>
      <c r="W3510" s="54">
        <f>_xlfn.XLOOKUP(M3510,Market!A:A,Market!F:F,0)</f>
        <v>0.06</v>
      </c>
      <c r="X3510" s="55">
        <f t="shared" si="434"/>
        <v>0.159</v>
      </c>
      <c r="Y3510" s="55">
        <f t="shared" si="435"/>
        <v>2.4600000000000009</v>
      </c>
      <c r="Z3510" s="54">
        <f t="shared" si="436"/>
        <v>0.46415094339622653</v>
      </c>
      <c r="AA3510" s="49" t="str">
        <f t="shared" ca="1" si="437"/>
        <v>N</v>
      </c>
      <c r="AB3510" s="49">
        <f t="shared" ca="1" si="438"/>
        <v>5</v>
      </c>
      <c r="AC3510" s="49" t="str">
        <f t="shared" ca="1" si="439"/>
        <v>N</v>
      </c>
    </row>
    <row r="3511" spans="1:29" x14ac:dyDescent="0.25">
      <c r="A3511">
        <v>1808</v>
      </c>
      <c r="B3511" s="9">
        <v>43556</v>
      </c>
      <c r="C3511" s="50" t="str">
        <f t="shared" si="432"/>
        <v>N</v>
      </c>
      <c r="D3511" s="52">
        <f>_xlfn.XLOOKUP(B3511,Cal_Date!B:B,Cal_Date!A:A,0)</f>
        <v>1</v>
      </c>
      <c r="E3511">
        <v>2019</v>
      </c>
      <c r="F3511" t="s">
        <v>121</v>
      </c>
      <c r="G3511" t="s">
        <v>129</v>
      </c>
      <c r="H3511" t="s">
        <v>14</v>
      </c>
      <c r="I3511" t="s">
        <v>18</v>
      </c>
      <c r="J3511" t="s">
        <v>15</v>
      </c>
      <c r="K3511" t="s">
        <v>43</v>
      </c>
      <c r="L3511">
        <v>1</v>
      </c>
      <c r="M3511">
        <v>1003</v>
      </c>
      <c r="O3511" t="s">
        <v>25</v>
      </c>
      <c r="R3511" t="s">
        <v>44</v>
      </c>
      <c r="S3511" s="49" t="str">
        <f t="shared" si="433"/>
        <v>Card</v>
      </c>
      <c r="T3511" s="3">
        <v>0.03</v>
      </c>
      <c r="U3511" s="2">
        <v>6.8900000000000006</v>
      </c>
      <c r="V3511" s="2">
        <v>2.1</v>
      </c>
      <c r="W3511" s="54">
        <f>_xlfn.XLOOKUP(M3511,Market!A:A,Market!F:F,0)</f>
        <v>0.06</v>
      </c>
      <c r="X3511" s="55">
        <f t="shared" si="434"/>
        <v>0.20670000000000002</v>
      </c>
      <c r="Y3511" s="55">
        <f t="shared" si="435"/>
        <v>4.7900000000000009</v>
      </c>
      <c r="Z3511" s="54">
        <f t="shared" si="436"/>
        <v>0.69521044992743108</v>
      </c>
      <c r="AA3511" s="49" t="str">
        <f t="shared" ca="1" si="437"/>
        <v>N</v>
      </c>
      <c r="AB3511" s="49">
        <f t="shared" ca="1" si="438"/>
        <v>5</v>
      </c>
      <c r="AC3511" s="49" t="str">
        <f t="shared" ca="1" si="439"/>
        <v>N</v>
      </c>
    </row>
    <row r="3512" spans="1:29" x14ac:dyDescent="0.25">
      <c r="A3512">
        <v>1809</v>
      </c>
      <c r="B3512" s="9">
        <v>43556</v>
      </c>
      <c r="C3512" s="50" t="str">
        <f t="shared" si="432"/>
        <v>N</v>
      </c>
      <c r="D3512" s="52">
        <f>_xlfn.XLOOKUP(B3512,Cal_Date!B:B,Cal_Date!A:A,0)</f>
        <v>1</v>
      </c>
      <c r="E3512">
        <v>2019</v>
      </c>
      <c r="F3512" t="s">
        <v>121</v>
      </c>
      <c r="G3512" t="s">
        <v>129</v>
      </c>
      <c r="H3512" t="s">
        <v>14</v>
      </c>
      <c r="I3512" t="s">
        <v>18</v>
      </c>
      <c r="J3512" t="s">
        <v>15</v>
      </c>
      <c r="K3512" t="s">
        <v>43</v>
      </c>
      <c r="L3512">
        <v>2</v>
      </c>
      <c r="M3512">
        <v>1002</v>
      </c>
      <c r="O3512" t="s">
        <v>28</v>
      </c>
      <c r="R3512" t="s">
        <v>44</v>
      </c>
      <c r="S3512" s="49" t="str">
        <f t="shared" si="433"/>
        <v>Card</v>
      </c>
      <c r="T3512" s="3">
        <v>0.03</v>
      </c>
      <c r="U3512" s="2">
        <v>14.84</v>
      </c>
      <c r="V3512" s="2">
        <v>4.4400000000000004</v>
      </c>
      <c r="W3512" s="54">
        <f>_xlfn.XLOOKUP(M3512,Market!A:A,Market!F:F,0)</f>
        <v>0.06</v>
      </c>
      <c r="X3512" s="55">
        <f t="shared" si="434"/>
        <v>0.44519999999999998</v>
      </c>
      <c r="Y3512" s="55">
        <f t="shared" si="435"/>
        <v>10.399999999999999</v>
      </c>
      <c r="Z3512" s="54">
        <f t="shared" si="436"/>
        <v>0.70080862533692712</v>
      </c>
      <c r="AA3512" s="49" t="str">
        <f t="shared" ca="1" si="437"/>
        <v>N</v>
      </c>
      <c r="AB3512" s="49">
        <f t="shared" ca="1" si="438"/>
        <v>5</v>
      </c>
      <c r="AC3512" s="49" t="str">
        <f t="shared" ca="1" si="439"/>
        <v>N</v>
      </c>
    </row>
    <row r="3513" spans="1:29" x14ac:dyDescent="0.25">
      <c r="A3513">
        <v>1810</v>
      </c>
      <c r="B3513" s="9">
        <v>43556</v>
      </c>
      <c r="C3513" s="50" t="str">
        <f t="shared" si="432"/>
        <v>N</v>
      </c>
      <c r="D3513" s="52">
        <f>_xlfn.XLOOKUP(B3513,Cal_Date!B:B,Cal_Date!A:A,0)</f>
        <v>1</v>
      </c>
      <c r="E3513">
        <v>2019</v>
      </c>
      <c r="F3513" t="s">
        <v>121</v>
      </c>
      <c r="G3513" t="s">
        <v>129</v>
      </c>
      <c r="H3513" t="s">
        <v>14</v>
      </c>
      <c r="I3513" t="s">
        <v>13</v>
      </c>
      <c r="J3513" t="s">
        <v>15</v>
      </c>
      <c r="K3513" t="s">
        <v>43</v>
      </c>
      <c r="L3513">
        <v>1</v>
      </c>
      <c r="M3513">
        <v>1007</v>
      </c>
      <c r="O3513" t="s">
        <v>28</v>
      </c>
      <c r="R3513" t="s">
        <v>44</v>
      </c>
      <c r="S3513" s="49" t="str">
        <f t="shared" si="433"/>
        <v>Card</v>
      </c>
      <c r="T3513" s="3">
        <v>0.03</v>
      </c>
      <c r="U3513" s="2">
        <v>7.6229999999999993</v>
      </c>
      <c r="V3513" s="2">
        <v>2.2400000000000002</v>
      </c>
      <c r="W3513" s="54">
        <f>_xlfn.XLOOKUP(M3513,Market!A:A,Market!F:F,0)</f>
        <v>8.8999999999999996E-2</v>
      </c>
      <c r="X3513" s="55">
        <f t="shared" si="434"/>
        <v>0.22868999999999998</v>
      </c>
      <c r="Y3513" s="55">
        <f t="shared" si="435"/>
        <v>5.3829999999999991</v>
      </c>
      <c r="Z3513" s="54">
        <f t="shared" si="436"/>
        <v>0.70615243342516065</v>
      </c>
      <c r="AA3513" s="49" t="str">
        <f t="shared" ca="1" si="437"/>
        <v>N</v>
      </c>
      <c r="AB3513" s="49">
        <f t="shared" ca="1" si="438"/>
        <v>5</v>
      </c>
      <c r="AC3513" s="49" t="str">
        <f t="shared" ca="1" si="439"/>
        <v>N</v>
      </c>
    </row>
    <row r="3514" spans="1:29" x14ac:dyDescent="0.25">
      <c r="A3514">
        <v>1811</v>
      </c>
      <c r="B3514" s="9">
        <v>43556</v>
      </c>
      <c r="C3514" s="50" t="str">
        <f t="shared" si="432"/>
        <v>N</v>
      </c>
      <c r="D3514" s="52">
        <f>_xlfn.XLOOKUP(B3514,Cal_Date!B:B,Cal_Date!A:A,0)</f>
        <v>1</v>
      </c>
      <c r="E3514">
        <v>2019</v>
      </c>
      <c r="F3514" t="s">
        <v>121</v>
      </c>
      <c r="G3514" t="s">
        <v>129</v>
      </c>
      <c r="H3514" t="s">
        <v>14</v>
      </c>
      <c r="I3514" t="s">
        <v>18</v>
      </c>
      <c r="J3514" t="s">
        <v>15</v>
      </c>
      <c r="K3514" t="s">
        <v>43</v>
      </c>
      <c r="L3514">
        <v>2</v>
      </c>
      <c r="M3514">
        <v>1008</v>
      </c>
      <c r="O3514" t="s">
        <v>28</v>
      </c>
      <c r="R3514" t="s">
        <v>44</v>
      </c>
      <c r="S3514" s="49" t="str">
        <f t="shared" si="433"/>
        <v>Card</v>
      </c>
      <c r="T3514" s="3">
        <v>0.03</v>
      </c>
      <c r="U3514" s="2">
        <v>15.245999999999999</v>
      </c>
      <c r="V3514" s="2">
        <v>4.4400000000000004</v>
      </c>
      <c r="W3514" s="54">
        <f>_xlfn.XLOOKUP(M3514,Market!A:A,Market!F:F,0)</f>
        <v>8.8999999999999996E-2</v>
      </c>
      <c r="X3514" s="55">
        <f t="shared" si="434"/>
        <v>0.45737999999999995</v>
      </c>
      <c r="Y3514" s="55">
        <f t="shared" si="435"/>
        <v>10.805999999999997</v>
      </c>
      <c r="Z3514" s="54">
        <f t="shared" si="436"/>
        <v>0.7087760724124359</v>
      </c>
      <c r="AA3514" s="49" t="str">
        <f t="shared" ca="1" si="437"/>
        <v>N</v>
      </c>
      <c r="AB3514" s="49">
        <f t="shared" ca="1" si="438"/>
        <v>5</v>
      </c>
      <c r="AC3514" s="49" t="str">
        <f t="shared" ca="1" si="439"/>
        <v>N</v>
      </c>
    </row>
    <row r="3515" spans="1:29" x14ac:dyDescent="0.25">
      <c r="A3515">
        <v>1812</v>
      </c>
      <c r="B3515" s="9">
        <v>43556</v>
      </c>
      <c r="C3515" s="50" t="str">
        <f t="shared" si="432"/>
        <v>N</v>
      </c>
      <c r="D3515" s="52">
        <f>_xlfn.XLOOKUP(B3515,Cal_Date!B:B,Cal_Date!A:A,0)</f>
        <v>1</v>
      </c>
      <c r="E3515">
        <v>2019</v>
      </c>
      <c r="F3515" t="s">
        <v>121</v>
      </c>
      <c r="G3515" t="s">
        <v>129</v>
      </c>
      <c r="H3515" t="s">
        <v>14</v>
      </c>
      <c r="I3515" t="s">
        <v>18</v>
      </c>
      <c r="J3515" t="s">
        <v>15</v>
      </c>
      <c r="K3515" t="s">
        <v>43</v>
      </c>
      <c r="L3515">
        <v>1</v>
      </c>
      <c r="M3515">
        <v>1008</v>
      </c>
      <c r="O3515" t="s">
        <v>28</v>
      </c>
      <c r="R3515" t="s">
        <v>44</v>
      </c>
      <c r="S3515" s="49" t="str">
        <f t="shared" si="433"/>
        <v>Card</v>
      </c>
      <c r="T3515" s="3">
        <v>0.03</v>
      </c>
      <c r="U3515" s="2">
        <v>7.0785</v>
      </c>
      <c r="V3515" s="2">
        <v>2.1</v>
      </c>
      <c r="W3515" s="54">
        <f>_xlfn.XLOOKUP(M3515,Market!A:A,Market!F:F,0)</f>
        <v>8.8999999999999996E-2</v>
      </c>
      <c r="X3515" s="55">
        <f t="shared" si="434"/>
        <v>0.21235499999999999</v>
      </c>
      <c r="Y3515" s="55">
        <f t="shared" si="435"/>
        <v>4.9785000000000004</v>
      </c>
      <c r="Z3515" s="54">
        <f t="shared" si="436"/>
        <v>0.70332697605424888</v>
      </c>
      <c r="AA3515" s="49" t="str">
        <f t="shared" ca="1" si="437"/>
        <v>N</v>
      </c>
      <c r="AB3515" s="49">
        <f t="shared" ca="1" si="438"/>
        <v>5</v>
      </c>
      <c r="AC3515" s="49" t="str">
        <f t="shared" ca="1" si="439"/>
        <v>N</v>
      </c>
    </row>
    <row r="3516" spans="1:29" x14ac:dyDescent="0.25">
      <c r="A3516">
        <v>1813</v>
      </c>
      <c r="B3516" s="9">
        <v>43556</v>
      </c>
      <c r="C3516" s="50" t="str">
        <f t="shared" si="432"/>
        <v>N</v>
      </c>
      <c r="D3516" s="52">
        <f>_xlfn.XLOOKUP(B3516,Cal_Date!B:B,Cal_Date!A:A,0)</f>
        <v>1</v>
      </c>
      <c r="E3516">
        <v>2019</v>
      </c>
      <c r="F3516" t="s">
        <v>121</v>
      </c>
      <c r="G3516" t="s">
        <v>129</v>
      </c>
      <c r="H3516" t="s">
        <v>11</v>
      </c>
      <c r="I3516" t="s">
        <v>11</v>
      </c>
      <c r="J3516" t="s">
        <v>15</v>
      </c>
      <c r="K3516" t="s">
        <v>42</v>
      </c>
      <c r="L3516">
        <v>1</v>
      </c>
      <c r="M3516">
        <v>1000</v>
      </c>
      <c r="O3516" t="s">
        <v>25</v>
      </c>
      <c r="R3516" t="s">
        <v>44</v>
      </c>
      <c r="S3516" s="49" t="str">
        <f t="shared" si="433"/>
        <v>Card</v>
      </c>
      <c r="T3516" s="3">
        <v>0.03</v>
      </c>
      <c r="U3516" s="2">
        <v>2.7</v>
      </c>
      <c r="V3516" s="2">
        <v>0.87</v>
      </c>
      <c r="W3516" s="54">
        <f>_xlfn.XLOOKUP(M3516,Market!A:A,Market!F:F,0)</f>
        <v>0.08</v>
      </c>
      <c r="X3516" s="55">
        <f t="shared" si="434"/>
        <v>8.1000000000000003E-2</v>
      </c>
      <c r="Y3516" s="55">
        <f t="shared" si="435"/>
        <v>1.83</v>
      </c>
      <c r="Z3516" s="54">
        <f t="shared" si="436"/>
        <v>0.67777777777777781</v>
      </c>
      <c r="AA3516" s="49" t="str">
        <f t="shared" ca="1" si="437"/>
        <v>N</v>
      </c>
      <c r="AB3516" s="49">
        <f t="shared" ca="1" si="438"/>
        <v>5</v>
      </c>
      <c r="AC3516" s="49" t="str">
        <f t="shared" ca="1" si="439"/>
        <v>N</v>
      </c>
    </row>
    <row r="3517" spans="1:29" x14ac:dyDescent="0.25">
      <c r="A3517">
        <v>1814</v>
      </c>
      <c r="B3517" s="9">
        <v>43556</v>
      </c>
      <c r="C3517" s="50" t="str">
        <f t="shared" si="432"/>
        <v>N</v>
      </c>
      <c r="D3517" s="52">
        <f>_xlfn.XLOOKUP(B3517,Cal_Date!B:B,Cal_Date!A:A,0)</f>
        <v>1</v>
      </c>
      <c r="E3517">
        <v>2019</v>
      </c>
      <c r="F3517" t="s">
        <v>121</v>
      </c>
      <c r="G3517" t="s">
        <v>129</v>
      </c>
      <c r="H3517" t="s">
        <v>48</v>
      </c>
      <c r="I3517" t="s">
        <v>18</v>
      </c>
      <c r="J3517" t="s">
        <v>10</v>
      </c>
      <c r="K3517" t="s">
        <v>43</v>
      </c>
      <c r="L3517">
        <v>1</v>
      </c>
      <c r="M3517">
        <v>1000</v>
      </c>
      <c r="O3517" t="s">
        <v>25</v>
      </c>
      <c r="R3517" t="s">
        <v>46</v>
      </c>
      <c r="S3517" s="49" t="str">
        <f t="shared" si="433"/>
        <v>Card</v>
      </c>
      <c r="T3517" s="3">
        <v>0.04</v>
      </c>
      <c r="U3517" s="2">
        <v>7.5600000000000005</v>
      </c>
      <c r="V3517" s="2">
        <v>1.46</v>
      </c>
      <c r="W3517" s="54">
        <f>_xlfn.XLOOKUP(M3517,Market!A:A,Market!F:F,0)</f>
        <v>0.08</v>
      </c>
      <c r="X3517" s="55">
        <f t="shared" si="434"/>
        <v>0.3024</v>
      </c>
      <c r="Y3517" s="55">
        <f t="shared" si="435"/>
        <v>6.1000000000000005</v>
      </c>
      <c r="Z3517" s="54">
        <f t="shared" si="436"/>
        <v>0.80687830687830686</v>
      </c>
      <c r="AA3517" s="49" t="str">
        <f t="shared" ca="1" si="437"/>
        <v>N</v>
      </c>
      <c r="AB3517" s="49">
        <f t="shared" ca="1" si="438"/>
        <v>5</v>
      </c>
      <c r="AC3517" s="49" t="str">
        <f t="shared" ca="1" si="439"/>
        <v>N</v>
      </c>
    </row>
    <row r="3518" spans="1:29" x14ac:dyDescent="0.25">
      <c r="A3518">
        <v>1815</v>
      </c>
      <c r="B3518" s="9">
        <v>43557</v>
      </c>
      <c r="C3518" s="50" t="str">
        <f t="shared" si="432"/>
        <v>N</v>
      </c>
      <c r="D3518" s="52">
        <f>_xlfn.XLOOKUP(B3518,Cal_Date!B:B,Cal_Date!A:A,0)</f>
        <v>1</v>
      </c>
      <c r="E3518">
        <v>2019</v>
      </c>
      <c r="F3518" t="s">
        <v>122</v>
      </c>
      <c r="G3518" t="s">
        <v>129</v>
      </c>
      <c r="H3518" t="s">
        <v>48</v>
      </c>
      <c r="I3518" t="s">
        <v>18</v>
      </c>
      <c r="J3518" t="s">
        <v>10</v>
      </c>
      <c r="K3518" t="s">
        <v>43</v>
      </c>
      <c r="L3518">
        <v>1</v>
      </c>
      <c r="M3518">
        <v>1000</v>
      </c>
      <c r="O3518" t="s">
        <v>25</v>
      </c>
      <c r="R3518" t="s">
        <v>47</v>
      </c>
      <c r="S3518" s="49" t="str">
        <f t="shared" si="433"/>
        <v>Card</v>
      </c>
      <c r="T3518" s="3">
        <v>3.5000000000000003E-2</v>
      </c>
      <c r="U3518" s="2">
        <v>7.5600000000000005</v>
      </c>
      <c r="V3518" s="2">
        <v>1.46</v>
      </c>
      <c r="W3518" s="54">
        <f>_xlfn.XLOOKUP(M3518,Market!A:A,Market!F:F,0)</f>
        <v>0.08</v>
      </c>
      <c r="X3518" s="55">
        <f t="shared" si="434"/>
        <v>0.26460000000000006</v>
      </c>
      <c r="Y3518" s="55">
        <f t="shared" si="435"/>
        <v>6.1000000000000005</v>
      </c>
      <c r="Z3518" s="54">
        <f t="shared" si="436"/>
        <v>0.80687830687830686</v>
      </c>
      <c r="AA3518" s="49" t="str">
        <f t="shared" ca="1" si="437"/>
        <v>N</v>
      </c>
      <c r="AB3518" s="49">
        <f t="shared" ca="1" si="438"/>
        <v>5</v>
      </c>
      <c r="AC3518" s="49" t="str">
        <f t="shared" ca="1" si="439"/>
        <v>N</v>
      </c>
    </row>
    <row r="3519" spans="1:29" x14ac:dyDescent="0.25">
      <c r="A3519">
        <v>1816</v>
      </c>
      <c r="B3519" s="9">
        <v>43557</v>
      </c>
      <c r="C3519" s="50" t="str">
        <f t="shared" si="432"/>
        <v>N</v>
      </c>
      <c r="D3519" s="52">
        <f>_xlfn.XLOOKUP(B3519,Cal_Date!B:B,Cal_Date!A:A,0)</f>
        <v>1</v>
      </c>
      <c r="E3519">
        <v>2019</v>
      </c>
      <c r="F3519" t="s">
        <v>122</v>
      </c>
      <c r="G3519" t="s">
        <v>129</v>
      </c>
      <c r="H3519" t="s">
        <v>14</v>
      </c>
      <c r="I3519" t="s">
        <v>18</v>
      </c>
      <c r="J3519" t="s">
        <v>15</v>
      </c>
      <c r="K3519" t="s">
        <v>43</v>
      </c>
      <c r="L3519">
        <v>2</v>
      </c>
      <c r="M3519">
        <v>1001</v>
      </c>
      <c r="O3519" t="s">
        <v>25</v>
      </c>
      <c r="R3519" t="s">
        <v>46</v>
      </c>
      <c r="S3519" s="49" t="str">
        <f t="shared" si="433"/>
        <v>Card</v>
      </c>
      <c r="T3519" s="3">
        <v>0.04</v>
      </c>
      <c r="U3519" s="2">
        <v>14.84</v>
      </c>
      <c r="V3519" s="2">
        <v>4.4400000000000004</v>
      </c>
      <c r="W3519" s="54">
        <f>_xlfn.XLOOKUP(M3519,Market!A:A,Market!F:F,0)</f>
        <v>0.06</v>
      </c>
      <c r="X3519" s="55">
        <f t="shared" si="434"/>
        <v>0.59360000000000002</v>
      </c>
      <c r="Y3519" s="55">
        <f t="shared" si="435"/>
        <v>10.399999999999999</v>
      </c>
      <c r="Z3519" s="54">
        <f t="shared" si="436"/>
        <v>0.70080862533692712</v>
      </c>
      <c r="AA3519" s="49" t="str">
        <f t="shared" ca="1" si="437"/>
        <v>N</v>
      </c>
      <c r="AB3519" s="49">
        <f t="shared" ca="1" si="438"/>
        <v>5</v>
      </c>
      <c r="AC3519" s="49" t="str">
        <f t="shared" ca="1" si="439"/>
        <v>N</v>
      </c>
    </row>
    <row r="3520" spans="1:29" x14ac:dyDescent="0.25">
      <c r="A3520">
        <v>1817</v>
      </c>
      <c r="B3520" s="9">
        <v>43557</v>
      </c>
      <c r="C3520" s="50" t="str">
        <f t="shared" si="432"/>
        <v>N</v>
      </c>
      <c r="D3520" s="52">
        <f>_xlfn.XLOOKUP(B3520,Cal_Date!B:B,Cal_Date!A:A,0)</f>
        <v>1</v>
      </c>
      <c r="E3520">
        <v>2019</v>
      </c>
      <c r="F3520" t="s">
        <v>122</v>
      </c>
      <c r="G3520" t="s">
        <v>129</v>
      </c>
      <c r="H3520" t="s">
        <v>14</v>
      </c>
      <c r="I3520" t="s">
        <v>18</v>
      </c>
      <c r="J3520" t="s">
        <v>15</v>
      </c>
      <c r="K3520" t="s">
        <v>43</v>
      </c>
      <c r="L3520">
        <v>1</v>
      </c>
      <c r="M3520">
        <v>1000</v>
      </c>
      <c r="O3520" t="s">
        <v>25</v>
      </c>
      <c r="R3520" t="s">
        <v>47</v>
      </c>
      <c r="S3520" s="49" t="str">
        <f t="shared" si="433"/>
        <v>Card</v>
      </c>
      <c r="T3520" s="3">
        <v>3.5000000000000003E-2</v>
      </c>
      <c r="U3520" s="2">
        <v>7.0200000000000005</v>
      </c>
      <c r="V3520" s="2">
        <v>2.1</v>
      </c>
      <c r="W3520" s="54">
        <f>_xlfn.XLOOKUP(M3520,Market!A:A,Market!F:F,0)</f>
        <v>0.08</v>
      </c>
      <c r="X3520" s="55">
        <f t="shared" si="434"/>
        <v>0.24570000000000003</v>
      </c>
      <c r="Y3520" s="55">
        <f t="shared" si="435"/>
        <v>4.92</v>
      </c>
      <c r="Z3520" s="54">
        <f t="shared" si="436"/>
        <v>0.70085470085470081</v>
      </c>
      <c r="AA3520" s="49" t="str">
        <f t="shared" ca="1" si="437"/>
        <v>N</v>
      </c>
      <c r="AB3520" s="49">
        <f t="shared" ca="1" si="438"/>
        <v>5</v>
      </c>
      <c r="AC3520" s="49" t="str">
        <f t="shared" ca="1" si="439"/>
        <v>N</v>
      </c>
    </row>
    <row r="3521" spans="1:29" x14ac:dyDescent="0.25">
      <c r="A3521">
        <v>1818</v>
      </c>
      <c r="B3521" s="9">
        <v>43557</v>
      </c>
      <c r="C3521" s="50" t="str">
        <f t="shared" si="432"/>
        <v>N</v>
      </c>
      <c r="D3521" s="52">
        <f>_xlfn.XLOOKUP(B3521,Cal_Date!B:B,Cal_Date!A:A,0)</f>
        <v>1</v>
      </c>
      <c r="E3521">
        <v>2019</v>
      </c>
      <c r="F3521" t="s">
        <v>122</v>
      </c>
      <c r="G3521" t="s">
        <v>129</v>
      </c>
      <c r="H3521" t="s">
        <v>14</v>
      </c>
      <c r="I3521" t="s">
        <v>18</v>
      </c>
      <c r="J3521" t="s">
        <v>15</v>
      </c>
      <c r="K3521" t="s">
        <v>43</v>
      </c>
      <c r="L3521">
        <v>1</v>
      </c>
      <c r="M3521">
        <v>1000</v>
      </c>
      <c r="O3521" t="s">
        <v>25</v>
      </c>
      <c r="R3521" t="s">
        <v>46</v>
      </c>
      <c r="S3521" s="49" t="str">
        <f t="shared" si="433"/>
        <v>Card</v>
      </c>
      <c r="T3521" s="3">
        <v>0.04</v>
      </c>
      <c r="U3521" s="2">
        <v>7.0200000000000005</v>
      </c>
      <c r="V3521" s="2">
        <v>2.1</v>
      </c>
      <c r="W3521" s="54">
        <f>_xlfn.XLOOKUP(M3521,Market!A:A,Market!F:F,0)</f>
        <v>0.08</v>
      </c>
      <c r="X3521" s="55">
        <f t="shared" si="434"/>
        <v>0.28080000000000005</v>
      </c>
      <c r="Y3521" s="55">
        <f t="shared" si="435"/>
        <v>4.92</v>
      </c>
      <c r="Z3521" s="54">
        <f t="shared" si="436"/>
        <v>0.70085470085470081</v>
      </c>
      <c r="AA3521" s="49" t="str">
        <f t="shared" ca="1" si="437"/>
        <v>N</v>
      </c>
      <c r="AB3521" s="49">
        <f t="shared" ca="1" si="438"/>
        <v>5</v>
      </c>
      <c r="AC3521" s="49" t="str">
        <f t="shared" ca="1" si="439"/>
        <v>N</v>
      </c>
    </row>
    <row r="3522" spans="1:29" x14ac:dyDescent="0.25">
      <c r="A3522">
        <v>1819</v>
      </c>
      <c r="B3522" s="9">
        <v>43557</v>
      </c>
      <c r="C3522" s="50" t="str">
        <f t="shared" si="432"/>
        <v>N</v>
      </c>
      <c r="D3522" s="52">
        <f>_xlfn.XLOOKUP(B3522,Cal_Date!B:B,Cal_Date!A:A,0)</f>
        <v>1</v>
      </c>
      <c r="E3522">
        <v>2019</v>
      </c>
      <c r="F3522" t="s">
        <v>122</v>
      </c>
      <c r="G3522" t="s">
        <v>129</v>
      </c>
      <c r="H3522" t="s">
        <v>48</v>
      </c>
      <c r="I3522" t="s">
        <v>18</v>
      </c>
      <c r="J3522" t="s">
        <v>10</v>
      </c>
      <c r="K3522" t="s">
        <v>43</v>
      </c>
      <c r="L3522">
        <v>1</v>
      </c>
      <c r="M3522">
        <v>1004</v>
      </c>
      <c r="O3522" t="s">
        <v>28</v>
      </c>
      <c r="R3522" t="s">
        <v>47</v>
      </c>
      <c r="S3522" s="49" t="str">
        <f t="shared" si="433"/>
        <v>Card</v>
      </c>
      <c r="T3522" s="3">
        <v>3.5000000000000003E-2</v>
      </c>
      <c r="U3522" s="2">
        <v>7.42</v>
      </c>
      <c r="V3522" s="2">
        <v>1.46</v>
      </c>
      <c r="W3522" s="54">
        <f>_xlfn.XLOOKUP(M3522,Market!A:A,Market!F:F,0)</f>
        <v>0.06</v>
      </c>
      <c r="X3522" s="55">
        <f t="shared" si="434"/>
        <v>0.25970000000000004</v>
      </c>
      <c r="Y3522" s="55">
        <f t="shared" si="435"/>
        <v>5.96</v>
      </c>
      <c r="Z3522" s="54">
        <f t="shared" si="436"/>
        <v>0.80323450134770891</v>
      </c>
      <c r="AA3522" s="49" t="str">
        <f t="shared" ca="1" si="437"/>
        <v>N</v>
      </c>
      <c r="AB3522" s="49">
        <f t="shared" ca="1" si="438"/>
        <v>5</v>
      </c>
      <c r="AC3522" s="49" t="str">
        <f t="shared" ca="1" si="439"/>
        <v>N</v>
      </c>
    </row>
    <row r="3523" spans="1:29" x14ac:dyDescent="0.25">
      <c r="A3523">
        <v>1820</v>
      </c>
      <c r="B3523" s="9">
        <v>43557</v>
      </c>
      <c r="C3523" s="50" t="str">
        <f t="shared" ref="C3523:C3586" si="440">IF(OR(B3523="04/01/2018"+0,B3523="04/02/2018"+0),"Y","N")</f>
        <v>N</v>
      </c>
      <c r="D3523" s="52">
        <f>_xlfn.XLOOKUP(B3523,Cal_Date!B:B,Cal_Date!A:A,0)</f>
        <v>1</v>
      </c>
      <c r="E3523">
        <v>2019</v>
      </c>
      <c r="F3523" t="s">
        <v>122</v>
      </c>
      <c r="G3523" t="s">
        <v>129</v>
      </c>
      <c r="H3523" t="s">
        <v>48</v>
      </c>
      <c r="I3523" t="s">
        <v>18</v>
      </c>
      <c r="J3523" t="s">
        <v>10</v>
      </c>
      <c r="K3523" t="s">
        <v>43</v>
      </c>
      <c r="L3523">
        <v>1</v>
      </c>
      <c r="M3523">
        <v>1005</v>
      </c>
      <c r="O3523" t="s">
        <v>25</v>
      </c>
      <c r="R3523" t="s">
        <v>46</v>
      </c>
      <c r="S3523" s="49" t="str">
        <f t="shared" ref="S3523:S3586" si="441">IF(R3523="Cash","Cash","Card")</f>
        <v>Card</v>
      </c>
      <c r="T3523" s="3">
        <v>0.04</v>
      </c>
      <c r="U3523" s="2">
        <v>7.6229999999999993</v>
      </c>
      <c r="V3523" s="2">
        <v>1.46</v>
      </c>
      <c r="W3523" s="54">
        <f>_xlfn.XLOOKUP(M3523,Market!A:A,Market!F:F,0)</f>
        <v>8.8999999999999996E-2</v>
      </c>
      <c r="X3523" s="55">
        <f t="shared" ref="X3523:X3586" si="442">T3523*U3523</f>
        <v>0.30491999999999997</v>
      </c>
      <c r="Y3523" s="55">
        <f t="shared" ref="Y3523:Y3586" si="443">U3523-V3523</f>
        <v>6.1629999999999994</v>
      </c>
      <c r="Z3523" s="54">
        <f t="shared" ref="Z3523:Z3586" si="444">Y3523/U3523</f>
        <v>0.80847435392889933</v>
      </c>
      <c r="AA3523" s="49" t="str">
        <f t="shared" ref="AA3523:AA3586" ca="1" si="445">IF(DATEDIF(B3523,TODAY(),"y")&gt;5,"Y","N")</f>
        <v>N</v>
      </c>
      <c r="AB3523" s="49">
        <f t="shared" ref="AB3523:AB3586" ca="1" si="446">DATEDIF(B3523,TODAY(),"y")</f>
        <v>5</v>
      </c>
      <c r="AC3523" s="49" t="str">
        <f t="shared" ref="AC3523:AC3586" ca="1" si="447">IF(AB3523&gt;5,"Y","N")</f>
        <v>N</v>
      </c>
    </row>
    <row r="3524" spans="1:29" x14ac:dyDescent="0.25">
      <c r="A3524">
        <v>1821</v>
      </c>
      <c r="B3524" s="9">
        <v>43557</v>
      </c>
      <c r="C3524" s="50" t="str">
        <f t="shared" si="440"/>
        <v>N</v>
      </c>
      <c r="D3524" s="52">
        <f>_xlfn.XLOOKUP(B3524,Cal_Date!B:B,Cal_Date!A:A,0)</f>
        <v>1</v>
      </c>
      <c r="E3524">
        <v>2019</v>
      </c>
      <c r="F3524" t="s">
        <v>122</v>
      </c>
      <c r="G3524" t="s">
        <v>129</v>
      </c>
      <c r="H3524" t="s">
        <v>48</v>
      </c>
      <c r="I3524" t="s">
        <v>18</v>
      </c>
      <c r="J3524" t="s">
        <v>10</v>
      </c>
      <c r="K3524" t="s">
        <v>43</v>
      </c>
      <c r="L3524">
        <v>1</v>
      </c>
      <c r="M3524">
        <v>1000</v>
      </c>
      <c r="O3524" t="s">
        <v>25</v>
      </c>
      <c r="R3524" t="s">
        <v>47</v>
      </c>
      <c r="S3524" s="49" t="str">
        <f t="shared" si="441"/>
        <v>Card</v>
      </c>
      <c r="T3524" s="3">
        <v>3.5000000000000003E-2</v>
      </c>
      <c r="U3524" s="2">
        <v>7.5600000000000005</v>
      </c>
      <c r="V3524" s="2">
        <v>1.46</v>
      </c>
      <c r="W3524" s="54">
        <f>_xlfn.XLOOKUP(M3524,Market!A:A,Market!F:F,0)</f>
        <v>0.08</v>
      </c>
      <c r="X3524" s="55">
        <f t="shared" si="442"/>
        <v>0.26460000000000006</v>
      </c>
      <c r="Y3524" s="55">
        <f t="shared" si="443"/>
        <v>6.1000000000000005</v>
      </c>
      <c r="Z3524" s="54">
        <f t="shared" si="444"/>
        <v>0.80687830687830686</v>
      </c>
      <c r="AA3524" s="49" t="str">
        <f t="shared" ca="1" si="445"/>
        <v>N</v>
      </c>
      <c r="AB3524" s="49">
        <f t="shared" ca="1" si="446"/>
        <v>5</v>
      </c>
      <c r="AC3524" s="49" t="str">
        <f t="shared" ca="1" si="447"/>
        <v>N</v>
      </c>
    </row>
    <row r="3525" spans="1:29" x14ac:dyDescent="0.25">
      <c r="A3525">
        <v>1822</v>
      </c>
      <c r="B3525" s="9">
        <v>43557</v>
      </c>
      <c r="C3525" s="50" t="str">
        <f t="shared" si="440"/>
        <v>N</v>
      </c>
      <c r="D3525" s="52">
        <f>_xlfn.XLOOKUP(B3525,Cal_Date!B:B,Cal_Date!A:A,0)</f>
        <v>1</v>
      </c>
      <c r="E3525">
        <v>2019</v>
      </c>
      <c r="F3525" t="s">
        <v>122</v>
      </c>
      <c r="G3525" t="s">
        <v>129</v>
      </c>
      <c r="H3525" t="s">
        <v>11</v>
      </c>
      <c r="I3525" t="s">
        <v>11</v>
      </c>
      <c r="J3525" t="s">
        <v>15</v>
      </c>
      <c r="K3525" t="s">
        <v>42</v>
      </c>
      <c r="L3525">
        <v>2</v>
      </c>
      <c r="M3525">
        <v>1006</v>
      </c>
      <c r="O3525" t="s">
        <v>28</v>
      </c>
      <c r="R3525" t="s">
        <v>46</v>
      </c>
      <c r="S3525" s="49" t="str">
        <f t="shared" si="441"/>
        <v>Card</v>
      </c>
      <c r="T3525" s="3">
        <v>0.04</v>
      </c>
      <c r="U3525" s="2">
        <v>5.4450000000000003</v>
      </c>
      <c r="V3525" s="2">
        <v>1.74</v>
      </c>
      <c r="W3525" s="54">
        <f>_xlfn.XLOOKUP(M3525,Market!A:A,Market!F:F,0)</f>
        <v>8.8999999999999996E-2</v>
      </c>
      <c r="X3525" s="55">
        <f t="shared" si="442"/>
        <v>0.21780000000000002</v>
      </c>
      <c r="Y3525" s="55">
        <f t="shared" si="443"/>
        <v>3.7050000000000001</v>
      </c>
      <c r="Z3525" s="54">
        <f t="shared" si="444"/>
        <v>0.68044077134986225</v>
      </c>
      <c r="AA3525" s="49" t="str">
        <f t="shared" ca="1" si="445"/>
        <v>N</v>
      </c>
      <c r="AB3525" s="49">
        <f t="shared" ca="1" si="446"/>
        <v>5</v>
      </c>
      <c r="AC3525" s="49" t="str">
        <f t="shared" ca="1" si="447"/>
        <v>N</v>
      </c>
    </row>
    <row r="3526" spans="1:29" x14ac:dyDescent="0.25">
      <c r="A3526">
        <v>1823</v>
      </c>
      <c r="B3526" s="9">
        <v>43557</v>
      </c>
      <c r="C3526" s="50" t="str">
        <f t="shared" si="440"/>
        <v>N</v>
      </c>
      <c r="D3526" s="52">
        <f>_xlfn.XLOOKUP(B3526,Cal_Date!B:B,Cal_Date!A:A,0)</f>
        <v>1</v>
      </c>
      <c r="E3526">
        <v>2019</v>
      </c>
      <c r="F3526" t="s">
        <v>122</v>
      </c>
      <c r="G3526" t="s">
        <v>129</v>
      </c>
      <c r="H3526" t="s">
        <v>11</v>
      </c>
      <c r="I3526" t="s">
        <v>11</v>
      </c>
      <c r="J3526" t="s">
        <v>15</v>
      </c>
      <c r="K3526" t="s">
        <v>42</v>
      </c>
      <c r="L3526">
        <v>2</v>
      </c>
      <c r="M3526">
        <v>1000</v>
      </c>
      <c r="O3526" t="s">
        <v>25</v>
      </c>
      <c r="R3526" t="s">
        <v>46</v>
      </c>
      <c r="S3526" s="49" t="str">
        <f t="shared" si="441"/>
        <v>Card</v>
      </c>
      <c r="T3526" s="3">
        <v>0.04</v>
      </c>
      <c r="U3526" s="2">
        <v>5.4</v>
      </c>
      <c r="V3526" s="2">
        <v>1.74</v>
      </c>
      <c r="W3526" s="54">
        <f>_xlfn.XLOOKUP(M3526,Market!A:A,Market!F:F,0)</f>
        <v>0.08</v>
      </c>
      <c r="X3526" s="55">
        <f t="shared" si="442"/>
        <v>0.21600000000000003</v>
      </c>
      <c r="Y3526" s="55">
        <f t="shared" si="443"/>
        <v>3.66</v>
      </c>
      <c r="Z3526" s="54">
        <f t="shared" si="444"/>
        <v>0.67777777777777781</v>
      </c>
      <c r="AA3526" s="49" t="str">
        <f t="shared" ca="1" si="445"/>
        <v>N</v>
      </c>
      <c r="AB3526" s="49">
        <f t="shared" ca="1" si="446"/>
        <v>5</v>
      </c>
      <c r="AC3526" s="49" t="str">
        <f t="shared" ca="1" si="447"/>
        <v>N</v>
      </c>
    </row>
    <row r="3527" spans="1:29" x14ac:dyDescent="0.25">
      <c r="A3527">
        <v>1824</v>
      </c>
      <c r="B3527" s="9">
        <v>43557</v>
      </c>
      <c r="C3527" s="50" t="str">
        <f t="shared" si="440"/>
        <v>N</v>
      </c>
      <c r="D3527" s="52">
        <f>_xlfn.XLOOKUP(B3527,Cal_Date!B:B,Cal_Date!A:A,0)</f>
        <v>1</v>
      </c>
      <c r="E3527">
        <v>2019</v>
      </c>
      <c r="F3527" t="s">
        <v>122</v>
      </c>
      <c r="G3527" t="s">
        <v>129</v>
      </c>
      <c r="H3527" t="s">
        <v>48</v>
      </c>
      <c r="I3527" t="s">
        <v>18</v>
      </c>
      <c r="J3527" t="s">
        <v>10</v>
      </c>
      <c r="K3527" t="s">
        <v>43</v>
      </c>
      <c r="L3527">
        <v>1</v>
      </c>
      <c r="M3527">
        <v>1001</v>
      </c>
      <c r="O3527" t="s">
        <v>25</v>
      </c>
      <c r="R3527" t="s">
        <v>46</v>
      </c>
      <c r="S3527" s="49" t="str">
        <f t="shared" si="441"/>
        <v>Card</v>
      </c>
      <c r="T3527" s="3">
        <v>0.04</v>
      </c>
      <c r="U3527" s="2">
        <v>7.42</v>
      </c>
      <c r="V3527" s="2">
        <v>1.46</v>
      </c>
      <c r="W3527" s="54">
        <f>_xlfn.XLOOKUP(M3527,Market!A:A,Market!F:F,0)</f>
        <v>0.06</v>
      </c>
      <c r="X3527" s="55">
        <f t="shared" si="442"/>
        <v>0.29680000000000001</v>
      </c>
      <c r="Y3527" s="55">
        <f t="shared" si="443"/>
        <v>5.96</v>
      </c>
      <c r="Z3527" s="54">
        <f t="shared" si="444"/>
        <v>0.80323450134770891</v>
      </c>
      <c r="AA3527" s="49" t="str">
        <f t="shared" ca="1" si="445"/>
        <v>N</v>
      </c>
      <c r="AB3527" s="49">
        <f t="shared" ca="1" si="446"/>
        <v>5</v>
      </c>
      <c r="AC3527" s="49" t="str">
        <f t="shared" ca="1" si="447"/>
        <v>N</v>
      </c>
    </row>
    <row r="3528" spans="1:29" x14ac:dyDescent="0.25">
      <c r="A3528">
        <v>1825</v>
      </c>
      <c r="B3528" s="9">
        <v>43557</v>
      </c>
      <c r="C3528" s="50" t="str">
        <f t="shared" si="440"/>
        <v>N</v>
      </c>
      <c r="D3528" s="52">
        <f>_xlfn.XLOOKUP(B3528,Cal_Date!B:B,Cal_Date!A:A,0)</f>
        <v>1</v>
      </c>
      <c r="E3528">
        <v>2019</v>
      </c>
      <c r="F3528" t="s">
        <v>122</v>
      </c>
      <c r="G3528" t="s">
        <v>129</v>
      </c>
      <c r="H3528" t="s">
        <v>14</v>
      </c>
      <c r="I3528" t="s">
        <v>18</v>
      </c>
      <c r="J3528" t="s">
        <v>15</v>
      </c>
      <c r="K3528" t="s">
        <v>43</v>
      </c>
      <c r="L3528">
        <v>1</v>
      </c>
      <c r="M3528">
        <v>1008</v>
      </c>
      <c r="O3528" t="s">
        <v>28</v>
      </c>
      <c r="R3528" t="s">
        <v>47</v>
      </c>
      <c r="S3528" s="49" t="str">
        <f t="shared" si="441"/>
        <v>Card</v>
      </c>
      <c r="T3528" s="3">
        <v>3.5000000000000003E-2</v>
      </c>
      <c r="U3528" s="2">
        <v>7.6229999999999993</v>
      </c>
      <c r="V3528" s="2">
        <v>2.2200000000000002</v>
      </c>
      <c r="W3528" s="54">
        <f>_xlfn.XLOOKUP(M3528,Market!A:A,Market!F:F,0)</f>
        <v>8.8999999999999996E-2</v>
      </c>
      <c r="X3528" s="55">
        <f t="shared" si="442"/>
        <v>0.26680500000000001</v>
      </c>
      <c r="Y3528" s="55">
        <f t="shared" si="443"/>
        <v>5.4029999999999987</v>
      </c>
      <c r="Z3528" s="54">
        <f t="shared" si="444"/>
        <v>0.7087760724124359</v>
      </c>
      <c r="AA3528" s="49" t="str">
        <f t="shared" ca="1" si="445"/>
        <v>N</v>
      </c>
      <c r="AB3528" s="49">
        <f t="shared" ca="1" si="446"/>
        <v>5</v>
      </c>
      <c r="AC3528" s="49" t="str">
        <f t="shared" ca="1" si="447"/>
        <v>N</v>
      </c>
    </row>
    <row r="3529" spans="1:29" x14ac:dyDescent="0.25">
      <c r="A3529">
        <v>1826</v>
      </c>
      <c r="B3529" s="9">
        <v>43557</v>
      </c>
      <c r="C3529" s="50" t="str">
        <f t="shared" si="440"/>
        <v>N</v>
      </c>
      <c r="D3529" s="52">
        <f>_xlfn.XLOOKUP(B3529,Cal_Date!B:B,Cal_Date!A:A,0)</f>
        <v>1</v>
      </c>
      <c r="E3529">
        <v>2019</v>
      </c>
      <c r="F3529" t="s">
        <v>122</v>
      </c>
      <c r="G3529" t="s">
        <v>129</v>
      </c>
      <c r="H3529" t="s">
        <v>14</v>
      </c>
      <c r="I3529" t="s">
        <v>18</v>
      </c>
      <c r="J3529" t="s">
        <v>15</v>
      </c>
      <c r="K3529" t="s">
        <v>43</v>
      </c>
      <c r="L3529">
        <v>1</v>
      </c>
      <c r="M3529">
        <v>1009</v>
      </c>
      <c r="O3529" t="s">
        <v>28</v>
      </c>
      <c r="R3529" t="s">
        <v>47</v>
      </c>
      <c r="S3529" s="49" t="str">
        <f t="shared" si="441"/>
        <v>Card</v>
      </c>
      <c r="T3529" s="3">
        <v>3.5000000000000003E-2</v>
      </c>
      <c r="U3529" s="2">
        <v>7.6229999999999993</v>
      </c>
      <c r="V3529" s="2">
        <v>2.2200000000000002</v>
      </c>
      <c r="W3529" s="54">
        <f>_xlfn.XLOOKUP(M3529,Market!A:A,Market!F:F,0)</f>
        <v>8.8999999999999996E-2</v>
      </c>
      <c r="X3529" s="55">
        <f t="shared" si="442"/>
        <v>0.26680500000000001</v>
      </c>
      <c r="Y3529" s="55">
        <f t="shared" si="443"/>
        <v>5.4029999999999987</v>
      </c>
      <c r="Z3529" s="54">
        <f t="shared" si="444"/>
        <v>0.7087760724124359</v>
      </c>
      <c r="AA3529" s="49" t="str">
        <f t="shared" ca="1" si="445"/>
        <v>N</v>
      </c>
      <c r="AB3529" s="49">
        <f t="shared" ca="1" si="446"/>
        <v>5</v>
      </c>
      <c r="AC3529" s="49" t="str">
        <f t="shared" ca="1" si="447"/>
        <v>N</v>
      </c>
    </row>
    <row r="3530" spans="1:29" x14ac:dyDescent="0.25">
      <c r="A3530">
        <v>1827</v>
      </c>
      <c r="B3530" s="9">
        <v>43557</v>
      </c>
      <c r="C3530" s="50" t="str">
        <f t="shared" si="440"/>
        <v>N</v>
      </c>
      <c r="D3530" s="52">
        <f>_xlfn.XLOOKUP(B3530,Cal_Date!B:B,Cal_Date!A:A,0)</f>
        <v>1</v>
      </c>
      <c r="E3530">
        <v>2019</v>
      </c>
      <c r="F3530" t="s">
        <v>122</v>
      </c>
      <c r="G3530" t="s">
        <v>129</v>
      </c>
      <c r="H3530" t="s">
        <v>11</v>
      </c>
      <c r="I3530" t="s">
        <v>11</v>
      </c>
      <c r="J3530" t="s">
        <v>15</v>
      </c>
      <c r="K3530" t="s">
        <v>42</v>
      </c>
      <c r="L3530">
        <v>2</v>
      </c>
      <c r="M3530">
        <v>1001</v>
      </c>
      <c r="O3530" t="s">
        <v>25</v>
      </c>
      <c r="R3530" t="s">
        <v>46</v>
      </c>
      <c r="S3530" s="49" t="str">
        <f t="shared" si="441"/>
        <v>Card</v>
      </c>
      <c r="T3530" s="3">
        <v>0.04</v>
      </c>
      <c r="U3530" s="2">
        <v>5.3000000000000007</v>
      </c>
      <c r="V3530" s="2">
        <v>1.74</v>
      </c>
      <c r="W3530" s="54">
        <f>_xlfn.XLOOKUP(M3530,Market!A:A,Market!F:F,0)</f>
        <v>0.06</v>
      </c>
      <c r="X3530" s="55">
        <f t="shared" si="442"/>
        <v>0.21200000000000002</v>
      </c>
      <c r="Y3530" s="55">
        <f t="shared" si="443"/>
        <v>3.5600000000000005</v>
      </c>
      <c r="Z3530" s="54">
        <f t="shared" si="444"/>
        <v>0.67169811320754713</v>
      </c>
      <c r="AA3530" s="49" t="str">
        <f t="shared" ca="1" si="445"/>
        <v>N</v>
      </c>
      <c r="AB3530" s="49">
        <f t="shared" ca="1" si="446"/>
        <v>5</v>
      </c>
      <c r="AC3530" s="49" t="str">
        <f t="shared" ca="1" si="447"/>
        <v>N</v>
      </c>
    </row>
    <row r="3531" spans="1:29" x14ac:dyDescent="0.25">
      <c r="A3531">
        <v>1828</v>
      </c>
      <c r="B3531" s="9">
        <v>43557</v>
      </c>
      <c r="C3531" s="50" t="str">
        <f t="shared" si="440"/>
        <v>N</v>
      </c>
      <c r="D3531" s="52">
        <f>_xlfn.XLOOKUP(B3531,Cal_Date!B:B,Cal_Date!A:A,0)</f>
        <v>1</v>
      </c>
      <c r="E3531">
        <v>2019</v>
      </c>
      <c r="F3531" t="s">
        <v>122</v>
      </c>
      <c r="G3531" t="s">
        <v>129</v>
      </c>
      <c r="H3531" t="s">
        <v>11</v>
      </c>
      <c r="I3531" t="s">
        <v>11</v>
      </c>
      <c r="J3531" t="s">
        <v>15</v>
      </c>
      <c r="K3531" t="s">
        <v>42</v>
      </c>
      <c r="L3531">
        <v>1</v>
      </c>
      <c r="M3531">
        <v>1001</v>
      </c>
      <c r="O3531" t="s">
        <v>25</v>
      </c>
      <c r="R3531" t="s">
        <v>46</v>
      </c>
      <c r="S3531" s="49" t="str">
        <f t="shared" si="441"/>
        <v>Card</v>
      </c>
      <c r="T3531" s="3">
        <v>0.04</v>
      </c>
      <c r="U3531" s="2">
        <v>2.6500000000000004</v>
      </c>
      <c r="V3531" s="2">
        <v>0.87</v>
      </c>
      <c r="W3531" s="54">
        <f>_xlfn.XLOOKUP(M3531,Market!A:A,Market!F:F,0)</f>
        <v>0.06</v>
      </c>
      <c r="X3531" s="55">
        <f t="shared" si="442"/>
        <v>0.10600000000000001</v>
      </c>
      <c r="Y3531" s="55">
        <f t="shared" si="443"/>
        <v>1.7800000000000002</v>
      </c>
      <c r="Z3531" s="54">
        <f t="shared" si="444"/>
        <v>0.67169811320754713</v>
      </c>
      <c r="AA3531" s="49" t="str">
        <f t="shared" ca="1" si="445"/>
        <v>N</v>
      </c>
      <c r="AB3531" s="49">
        <f t="shared" ca="1" si="446"/>
        <v>5</v>
      </c>
      <c r="AC3531" s="49" t="str">
        <f t="shared" ca="1" si="447"/>
        <v>N</v>
      </c>
    </row>
    <row r="3532" spans="1:29" x14ac:dyDescent="0.25">
      <c r="A3532">
        <v>1829</v>
      </c>
      <c r="B3532" s="9">
        <v>43557</v>
      </c>
      <c r="C3532" s="50" t="str">
        <f t="shared" si="440"/>
        <v>N</v>
      </c>
      <c r="D3532" s="52">
        <f>_xlfn.XLOOKUP(B3532,Cal_Date!B:B,Cal_Date!A:A,0)</f>
        <v>1</v>
      </c>
      <c r="E3532">
        <v>2019</v>
      </c>
      <c r="F3532" t="s">
        <v>122</v>
      </c>
      <c r="G3532" t="s">
        <v>129</v>
      </c>
      <c r="H3532" t="s">
        <v>11</v>
      </c>
      <c r="I3532" t="s">
        <v>11</v>
      </c>
      <c r="J3532" t="s">
        <v>15</v>
      </c>
      <c r="K3532" t="s">
        <v>42</v>
      </c>
      <c r="L3532">
        <v>2</v>
      </c>
      <c r="M3532">
        <v>1001</v>
      </c>
      <c r="O3532" t="s">
        <v>25</v>
      </c>
      <c r="R3532" t="s">
        <v>44</v>
      </c>
      <c r="S3532" s="49" t="str">
        <f t="shared" si="441"/>
        <v>Card</v>
      </c>
      <c r="T3532" s="3">
        <v>0.03</v>
      </c>
      <c r="U3532" s="2">
        <v>5.3000000000000007</v>
      </c>
      <c r="V3532" s="2">
        <v>1.74</v>
      </c>
      <c r="W3532" s="54">
        <f>_xlfn.XLOOKUP(M3532,Market!A:A,Market!F:F,0)</f>
        <v>0.06</v>
      </c>
      <c r="X3532" s="55">
        <f t="shared" si="442"/>
        <v>0.159</v>
      </c>
      <c r="Y3532" s="55">
        <f t="shared" si="443"/>
        <v>3.5600000000000005</v>
      </c>
      <c r="Z3532" s="54">
        <f t="shared" si="444"/>
        <v>0.67169811320754713</v>
      </c>
      <c r="AA3532" s="49" t="str">
        <f t="shared" ca="1" si="445"/>
        <v>N</v>
      </c>
      <c r="AB3532" s="49">
        <f t="shared" ca="1" si="446"/>
        <v>5</v>
      </c>
      <c r="AC3532" s="49" t="str">
        <f t="shared" ca="1" si="447"/>
        <v>N</v>
      </c>
    </row>
    <row r="3533" spans="1:29" x14ac:dyDescent="0.25">
      <c r="A3533">
        <v>1830</v>
      </c>
      <c r="B3533" s="9">
        <v>43557</v>
      </c>
      <c r="C3533" s="50" t="str">
        <f t="shared" si="440"/>
        <v>N</v>
      </c>
      <c r="D3533" s="52">
        <f>_xlfn.XLOOKUP(B3533,Cal_Date!B:B,Cal_Date!A:A,0)</f>
        <v>1</v>
      </c>
      <c r="E3533">
        <v>2019</v>
      </c>
      <c r="F3533" t="s">
        <v>122</v>
      </c>
      <c r="G3533" t="s">
        <v>129</v>
      </c>
      <c r="H3533" t="s">
        <v>11</v>
      </c>
      <c r="I3533" t="s">
        <v>11</v>
      </c>
      <c r="J3533" t="s">
        <v>15</v>
      </c>
      <c r="K3533" t="s">
        <v>42</v>
      </c>
      <c r="L3533">
        <v>1</v>
      </c>
      <c r="M3533">
        <v>1002</v>
      </c>
      <c r="O3533" t="s">
        <v>28</v>
      </c>
      <c r="R3533" t="s">
        <v>44</v>
      </c>
      <c r="S3533" s="49" t="str">
        <f t="shared" si="441"/>
        <v>Card</v>
      </c>
      <c r="T3533" s="3">
        <v>0.03</v>
      </c>
      <c r="U3533" s="2">
        <v>2.6500000000000004</v>
      </c>
      <c r="V3533" s="2">
        <v>0.87</v>
      </c>
      <c r="W3533" s="54">
        <f>_xlfn.XLOOKUP(M3533,Market!A:A,Market!F:F,0)</f>
        <v>0.06</v>
      </c>
      <c r="X3533" s="55">
        <f t="shared" si="442"/>
        <v>7.9500000000000001E-2</v>
      </c>
      <c r="Y3533" s="55">
        <f t="shared" si="443"/>
        <v>1.7800000000000002</v>
      </c>
      <c r="Z3533" s="54">
        <f t="shared" si="444"/>
        <v>0.67169811320754713</v>
      </c>
      <c r="AA3533" s="49" t="str">
        <f t="shared" ca="1" si="445"/>
        <v>N</v>
      </c>
      <c r="AB3533" s="49">
        <f t="shared" ca="1" si="446"/>
        <v>5</v>
      </c>
      <c r="AC3533" s="49" t="str">
        <f t="shared" ca="1" si="447"/>
        <v>N</v>
      </c>
    </row>
    <row r="3534" spans="1:29" x14ac:dyDescent="0.25">
      <c r="A3534">
        <v>1831</v>
      </c>
      <c r="B3534" s="9">
        <v>43557</v>
      </c>
      <c r="C3534" s="50" t="str">
        <f t="shared" si="440"/>
        <v>N</v>
      </c>
      <c r="D3534" s="52">
        <f>_xlfn.XLOOKUP(B3534,Cal_Date!B:B,Cal_Date!A:A,0)</f>
        <v>1</v>
      </c>
      <c r="E3534">
        <v>2019</v>
      </c>
      <c r="F3534" t="s">
        <v>122</v>
      </c>
      <c r="G3534" t="s">
        <v>129</v>
      </c>
      <c r="H3534" t="s">
        <v>11</v>
      </c>
      <c r="I3534" t="s">
        <v>11</v>
      </c>
      <c r="J3534" t="s">
        <v>15</v>
      </c>
      <c r="K3534" t="s">
        <v>42</v>
      </c>
      <c r="L3534">
        <v>2</v>
      </c>
      <c r="M3534">
        <v>1003</v>
      </c>
      <c r="O3534" t="s">
        <v>25</v>
      </c>
      <c r="R3534" t="s">
        <v>44</v>
      </c>
      <c r="S3534" s="49" t="str">
        <f t="shared" si="441"/>
        <v>Card</v>
      </c>
      <c r="T3534" s="3">
        <v>0.03</v>
      </c>
      <c r="U3534" s="2">
        <v>5.3000000000000007</v>
      </c>
      <c r="V3534" s="2">
        <v>1.74</v>
      </c>
      <c r="W3534" s="54">
        <f>_xlfn.XLOOKUP(M3534,Market!A:A,Market!F:F,0)</f>
        <v>0.06</v>
      </c>
      <c r="X3534" s="55">
        <f t="shared" si="442"/>
        <v>0.159</v>
      </c>
      <c r="Y3534" s="55">
        <f t="shared" si="443"/>
        <v>3.5600000000000005</v>
      </c>
      <c r="Z3534" s="54">
        <f t="shared" si="444"/>
        <v>0.67169811320754713</v>
      </c>
      <c r="AA3534" s="49" t="str">
        <f t="shared" ca="1" si="445"/>
        <v>N</v>
      </c>
      <c r="AB3534" s="49">
        <f t="shared" ca="1" si="446"/>
        <v>5</v>
      </c>
      <c r="AC3534" s="49" t="str">
        <f t="shared" ca="1" si="447"/>
        <v>N</v>
      </c>
    </row>
    <row r="3535" spans="1:29" x14ac:dyDescent="0.25">
      <c r="A3535">
        <v>1832</v>
      </c>
      <c r="B3535" s="9">
        <v>43557</v>
      </c>
      <c r="C3535" s="50" t="str">
        <f t="shared" si="440"/>
        <v>N</v>
      </c>
      <c r="D3535" s="52">
        <f>_xlfn.XLOOKUP(B3535,Cal_Date!B:B,Cal_Date!A:A,0)</f>
        <v>1</v>
      </c>
      <c r="E3535">
        <v>2019</v>
      </c>
      <c r="F3535" t="s">
        <v>122</v>
      </c>
      <c r="G3535" t="s">
        <v>129</v>
      </c>
      <c r="H3535" t="s">
        <v>14</v>
      </c>
      <c r="I3535" t="s">
        <v>18</v>
      </c>
      <c r="J3535" t="s">
        <v>15</v>
      </c>
      <c r="K3535" t="s">
        <v>43</v>
      </c>
      <c r="L3535">
        <v>1</v>
      </c>
      <c r="M3535">
        <v>1003</v>
      </c>
      <c r="O3535" t="s">
        <v>25</v>
      </c>
      <c r="R3535" t="s">
        <v>46</v>
      </c>
      <c r="S3535" s="49" t="str">
        <f t="shared" si="441"/>
        <v>Card</v>
      </c>
      <c r="T3535" s="3">
        <v>0.04</v>
      </c>
      <c r="U3535" s="2">
        <v>6.8900000000000006</v>
      </c>
      <c r="V3535" s="2">
        <v>2.1</v>
      </c>
      <c r="W3535" s="54">
        <f>_xlfn.XLOOKUP(M3535,Market!A:A,Market!F:F,0)</f>
        <v>0.06</v>
      </c>
      <c r="X3535" s="55">
        <f t="shared" si="442"/>
        <v>0.27560000000000001</v>
      </c>
      <c r="Y3535" s="55">
        <f t="shared" si="443"/>
        <v>4.7900000000000009</v>
      </c>
      <c r="Z3535" s="54">
        <f t="shared" si="444"/>
        <v>0.69521044992743108</v>
      </c>
      <c r="AA3535" s="49" t="str">
        <f t="shared" ca="1" si="445"/>
        <v>N</v>
      </c>
      <c r="AB3535" s="49">
        <f t="shared" ca="1" si="446"/>
        <v>5</v>
      </c>
      <c r="AC3535" s="49" t="str">
        <f t="shared" ca="1" si="447"/>
        <v>N</v>
      </c>
    </row>
    <row r="3536" spans="1:29" x14ac:dyDescent="0.25">
      <c r="A3536">
        <v>1833</v>
      </c>
      <c r="B3536" s="9">
        <v>43557</v>
      </c>
      <c r="C3536" s="50" t="str">
        <f t="shared" si="440"/>
        <v>N</v>
      </c>
      <c r="D3536" s="52">
        <f>_xlfn.XLOOKUP(B3536,Cal_Date!B:B,Cal_Date!A:A,0)</f>
        <v>1</v>
      </c>
      <c r="E3536">
        <v>2019</v>
      </c>
      <c r="F3536" t="s">
        <v>122</v>
      </c>
      <c r="G3536" t="s">
        <v>129</v>
      </c>
      <c r="H3536" t="s">
        <v>48</v>
      </c>
      <c r="I3536" t="s">
        <v>18</v>
      </c>
      <c r="J3536" t="s">
        <v>10</v>
      </c>
      <c r="K3536" t="s">
        <v>43</v>
      </c>
      <c r="L3536">
        <v>1</v>
      </c>
      <c r="M3536">
        <v>1003</v>
      </c>
      <c r="O3536" t="s">
        <v>25</v>
      </c>
      <c r="R3536" t="s">
        <v>47</v>
      </c>
      <c r="S3536" s="49" t="str">
        <f t="shared" si="441"/>
        <v>Card</v>
      </c>
      <c r="T3536" s="3">
        <v>3.5000000000000003E-2</v>
      </c>
      <c r="U3536" s="2">
        <v>7.42</v>
      </c>
      <c r="V3536" s="2">
        <v>1.46</v>
      </c>
      <c r="W3536" s="54">
        <f>_xlfn.XLOOKUP(M3536,Market!A:A,Market!F:F,0)</f>
        <v>0.06</v>
      </c>
      <c r="X3536" s="55">
        <f t="shared" si="442"/>
        <v>0.25970000000000004</v>
      </c>
      <c r="Y3536" s="55">
        <f t="shared" si="443"/>
        <v>5.96</v>
      </c>
      <c r="Z3536" s="54">
        <f t="shared" si="444"/>
        <v>0.80323450134770891</v>
      </c>
      <c r="AA3536" s="49" t="str">
        <f t="shared" ca="1" si="445"/>
        <v>N</v>
      </c>
      <c r="AB3536" s="49">
        <f t="shared" ca="1" si="446"/>
        <v>5</v>
      </c>
      <c r="AC3536" s="49" t="str">
        <f t="shared" ca="1" si="447"/>
        <v>N</v>
      </c>
    </row>
    <row r="3537" spans="1:29" x14ac:dyDescent="0.25">
      <c r="A3537">
        <v>1834</v>
      </c>
      <c r="B3537" s="9">
        <v>43557</v>
      </c>
      <c r="C3537" s="50" t="str">
        <f t="shared" si="440"/>
        <v>N</v>
      </c>
      <c r="D3537" s="52">
        <f>_xlfn.XLOOKUP(B3537,Cal_Date!B:B,Cal_Date!A:A,0)</f>
        <v>1</v>
      </c>
      <c r="E3537">
        <v>2019</v>
      </c>
      <c r="F3537" t="s">
        <v>122</v>
      </c>
      <c r="G3537" t="s">
        <v>129</v>
      </c>
      <c r="H3537" t="s">
        <v>11</v>
      </c>
      <c r="I3537" t="s">
        <v>11</v>
      </c>
      <c r="J3537" t="s">
        <v>15</v>
      </c>
      <c r="K3537" t="s">
        <v>42</v>
      </c>
      <c r="L3537">
        <v>1</v>
      </c>
      <c r="M3537">
        <v>1004</v>
      </c>
      <c r="O3537" t="s">
        <v>28</v>
      </c>
      <c r="R3537" t="s">
        <v>44</v>
      </c>
      <c r="S3537" s="49" t="str">
        <f t="shared" si="441"/>
        <v>Card</v>
      </c>
      <c r="T3537" s="3">
        <v>0.03</v>
      </c>
      <c r="U3537" s="2">
        <v>2.6500000000000004</v>
      </c>
      <c r="V3537" s="2">
        <v>0.87</v>
      </c>
      <c r="W3537" s="54">
        <f>_xlfn.XLOOKUP(M3537,Market!A:A,Market!F:F,0)</f>
        <v>0.06</v>
      </c>
      <c r="X3537" s="55">
        <f t="shared" si="442"/>
        <v>7.9500000000000001E-2</v>
      </c>
      <c r="Y3537" s="55">
        <f t="shared" si="443"/>
        <v>1.7800000000000002</v>
      </c>
      <c r="Z3537" s="54">
        <f t="shared" si="444"/>
        <v>0.67169811320754713</v>
      </c>
      <c r="AA3537" s="49" t="str">
        <f t="shared" ca="1" si="445"/>
        <v>N</v>
      </c>
      <c r="AB3537" s="49">
        <f t="shared" ca="1" si="446"/>
        <v>5</v>
      </c>
      <c r="AC3537" s="49" t="str">
        <f t="shared" ca="1" si="447"/>
        <v>N</v>
      </c>
    </row>
    <row r="3538" spans="1:29" x14ac:dyDescent="0.25">
      <c r="A3538">
        <v>1835</v>
      </c>
      <c r="B3538" s="9">
        <v>43557</v>
      </c>
      <c r="C3538" s="50" t="str">
        <f t="shared" si="440"/>
        <v>N</v>
      </c>
      <c r="D3538" s="52">
        <f>_xlfn.XLOOKUP(B3538,Cal_Date!B:B,Cal_Date!A:A,0)</f>
        <v>1</v>
      </c>
      <c r="E3538">
        <v>2019</v>
      </c>
      <c r="F3538" t="s">
        <v>122</v>
      </c>
      <c r="G3538" t="s">
        <v>129</v>
      </c>
      <c r="H3538" t="s">
        <v>11</v>
      </c>
      <c r="I3538" t="s">
        <v>11</v>
      </c>
      <c r="J3538" t="s">
        <v>15</v>
      </c>
      <c r="K3538" t="s">
        <v>42</v>
      </c>
      <c r="L3538">
        <v>1</v>
      </c>
      <c r="M3538">
        <v>1005</v>
      </c>
      <c r="O3538" t="s">
        <v>25</v>
      </c>
      <c r="R3538" t="s">
        <v>44</v>
      </c>
      <c r="S3538" s="49" t="str">
        <f t="shared" si="441"/>
        <v>Card</v>
      </c>
      <c r="T3538" s="3">
        <v>0.03</v>
      </c>
      <c r="U3538" s="2">
        <v>2.7225000000000001</v>
      </c>
      <c r="V3538" s="2">
        <v>0.87</v>
      </c>
      <c r="W3538" s="54">
        <f>_xlfn.XLOOKUP(M3538,Market!A:A,Market!F:F,0)</f>
        <v>8.8999999999999996E-2</v>
      </c>
      <c r="X3538" s="55">
        <f t="shared" si="442"/>
        <v>8.1674999999999998E-2</v>
      </c>
      <c r="Y3538" s="55">
        <f t="shared" si="443"/>
        <v>1.8525</v>
      </c>
      <c r="Z3538" s="54">
        <f t="shared" si="444"/>
        <v>0.68044077134986225</v>
      </c>
      <c r="AA3538" s="49" t="str">
        <f t="shared" ca="1" si="445"/>
        <v>N</v>
      </c>
      <c r="AB3538" s="49">
        <f t="shared" ca="1" si="446"/>
        <v>5</v>
      </c>
      <c r="AC3538" s="49" t="str">
        <f t="shared" ca="1" si="447"/>
        <v>N</v>
      </c>
    </row>
    <row r="3539" spans="1:29" x14ac:dyDescent="0.25">
      <c r="A3539">
        <v>1836</v>
      </c>
      <c r="B3539" s="9">
        <v>43557</v>
      </c>
      <c r="C3539" s="50" t="str">
        <f t="shared" si="440"/>
        <v>N</v>
      </c>
      <c r="D3539" s="52">
        <f>_xlfn.XLOOKUP(B3539,Cal_Date!B:B,Cal_Date!A:A,0)</f>
        <v>1</v>
      </c>
      <c r="E3539">
        <v>2019</v>
      </c>
      <c r="F3539" t="s">
        <v>122</v>
      </c>
      <c r="G3539" t="s">
        <v>129</v>
      </c>
      <c r="H3539" t="s">
        <v>11</v>
      </c>
      <c r="I3539" t="s">
        <v>11</v>
      </c>
      <c r="J3539" t="s">
        <v>15</v>
      </c>
      <c r="K3539" t="s">
        <v>42</v>
      </c>
      <c r="L3539">
        <v>2</v>
      </c>
      <c r="M3539">
        <v>1005</v>
      </c>
      <c r="O3539" t="s">
        <v>25</v>
      </c>
      <c r="R3539" t="s">
        <v>47</v>
      </c>
      <c r="S3539" s="49" t="str">
        <f t="shared" si="441"/>
        <v>Card</v>
      </c>
      <c r="T3539" s="3">
        <v>3.5000000000000003E-2</v>
      </c>
      <c r="U3539" s="2">
        <v>5.4450000000000003</v>
      </c>
      <c r="V3539" s="2">
        <v>1.74</v>
      </c>
      <c r="W3539" s="54">
        <f>_xlfn.XLOOKUP(M3539,Market!A:A,Market!F:F,0)</f>
        <v>8.8999999999999996E-2</v>
      </c>
      <c r="X3539" s="55">
        <f t="shared" si="442"/>
        <v>0.19057500000000002</v>
      </c>
      <c r="Y3539" s="55">
        <f t="shared" si="443"/>
        <v>3.7050000000000001</v>
      </c>
      <c r="Z3539" s="54">
        <f t="shared" si="444"/>
        <v>0.68044077134986225</v>
      </c>
      <c r="AA3539" s="49" t="str">
        <f t="shared" ca="1" si="445"/>
        <v>N</v>
      </c>
      <c r="AB3539" s="49">
        <f t="shared" ca="1" si="446"/>
        <v>5</v>
      </c>
      <c r="AC3539" s="49" t="str">
        <f t="shared" ca="1" si="447"/>
        <v>N</v>
      </c>
    </row>
    <row r="3540" spans="1:29" x14ac:dyDescent="0.25">
      <c r="A3540">
        <v>1837</v>
      </c>
      <c r="B3540" s="9">
        <v>43557</v>
      </c>
      <c r="C3540" s="50" t="str">
        <f t="shared" si="440"/>
        <v>N</v>
      </c>
      <c r="D3540" s="52">
        <f>_xlfn.XLOOKUP(B3540,Cal_Date!B:B,Cal_Date!A:A,0)</f>
        <v>1</v>
      </c>
      <c r="E3540">
        <v>2019</v>
      </c>
      <c r="F3540" t="s">
        <v>122</v>
      </c>
      <c r="G3540" t="s">
        <v>129</v>
      </c>
      <c r="H3540" t="s">
        <v>48</v>
      </c>
      <c r="I3540" t="s">
        <v>18</v>
      </c>
      <c r="J3540" t="s">
        <v>10</v>
      </c>
      <c r="K3540" t="s">
        <v>43</v>
      </c>
      <c r="L3540">
        <v>1</v>
      </c>
      <c r="M3540">
        <v>1003</v>
      </c>
      <c r="O3540" t="s">
        <v>25</v>
      </c>
      <c r="R3540" t="s">
        <v>47</v>
      </c>
      <c r="S3540" s="49" t="str">
        <f t="shared" si="441"/>
        <v>Card</v>
      </c>
      <c r="T3540" s="3">
        <v>3.5000000000000003E-2</v>
      </c>
      <c r="U3540" s="2">
        <v>7.42</v>
      </c>
      <c r="V3540" s="2">
        <v>1.46</v>
      </c>
      <c r="W3540" s="54">
        <f>_xlfn.XLOOKUP(M3540,Market!A:A,Market!F:F,0)</f>
        <v>0.06</v>
      </c>
      <c r="X3540" s="55">
        <f t="shared" si="442"/>
        <v>0.25970000000000004</v>
      </c>
      <c r="Y3540" s="55">
        <f t="shared" si="443"/>
        <v>5.96</v>
      </c>
      <c r="Z3540" s="54">
        <f t="shared" si="444"/>
        <v>0.80323450134770891</v>
      </c>
      <c r="AA3540" s="49" t="str">
        <f t="shared" ca="1" si="445"/>
        <v>N</v>
      </c>
      <c r="AB3540" s="49">
        <f t="shared" ca="1" si="446"/>
        <v>5</v>
      </c>
      <c r="AC3540" s="49" t="str">
        <f t="shared" ca="1" si="447"/>
        <v>N</v>
      </c>
    </row>
    <row r="3541" spans="1:29" x14ac:dyDescent="0.25">
      <c r="A3541">
        <v>1838</v>
      </c>
      <c r="B3541" s="9">
        <v>43557</v>
      </c>
      <c r="C3541" s="50" t="str">
        <f t="shared" si="440"/>
        <v>N</v>
      </c>
      <c r="D3541" s="52">
        <f>_xlfn.XLOOKUP(B3541,Cal_Date!B:B,Cal_Date!A:A,0)</f>
        <v>1</v>
      </c>
      <c r="E3541">
        <v>2019</v>
      </c>
      <c r="F3541" t="s">
        <v>122</v>
      </c>
      <c r="G3541" t="s">
        <v>129</v>
      </c>
      <c r="H3541" t="s">
        <v>11</v>
      </c>
      <c r="I3541" t="s">
        <v>11</v>
      </c>
      <c r="J3541" t="s">
        <v>15</v>
      </c>
      <c r="K3541" t="s">
        <v>42</v>
      </c>
      <c r="L3541">
        <v>1</v>
      </c>
      <c r="M3541">
        <v>1007</v>
      </c>
      <c r="O3541" t="s">
        <v>28</v>
      </c>
      <c r="R3541" t="s">
        <v>46</v>
      </c>
      <c r="S3541" s="49" t="str">
        <f t="shared" si="441"/>
        <v>Card</v>
      </c>
      <c r="T3541" s="3">
        <v>0.04</v>
      </c>
      <c r="U3541" s="2">
        <v>2.7225000000000001</v>
      </c>
      <c r="V3541" s="2">
        <v>0.87</v>
      </c>
      <c r="W3541" s="54">
        <f>_xlfn.XLOOKUP(M3541,Market!A:A,Market!F:F,0)</f>
        <v>8.8999999999999996E-2</v>
      </c>
      <c r="X3541" s="55">
        <f t="shared" si="442"/>
        <v>0.10890000000000001</v>
      </c>
      <c r="Y3541" s="55">
        <f t="shared" si="443"/>
        <v>1.8525</v>
      </c>
      <c r="Z3541" s="54">
        <f t="shared" si="444"/>
        <v>0.68044077134986225</v>
      </c>
      <c r="AA3541" s="49" t="str">
        <f t="shared" ca="1" si="445"/>
        <v>N</v>
      </c>
      <c r="AB3541" s="49">
        <f t="shared" ca="1" si="446"/>
        <v>5</v>
      </c>
      <c r="AC3541" s="49" t="str">
        <f t="shared" ca="1" si="447"/>
        <v>N</v>
      </c>
    </row>
    <row r="3542" spans="1:29" x14ac:dyDescent="0.25">
      <c r="A3542">
        <v>1839</v>
      </c>
      <c r="B3542" s="9">
        <v>43557</v>
      </c>
      <c r="C3542" s="50" t="str">
        <f t="shared" si="440"/>
        <v>N</v>
      </c>
      <c r="D3542" s="52">
        <f>_xlfn.XLOOKUP(B3542,Cal_Date!B:B,Cal_Date!A:A,0)</f>
        <v>1</v>
      </c>
      <c r="E3542">
        <v>2019</v>
      </c>
      <c r="F3542" t="s">
        <v>122</v>
      </c>
      <c r="G3542" t="s">
        <v>129</v>
      </c>
      <c r="H3542" t="s">
        <v>11</v>
      </c>
      <c r="I3542" t="s">
        <v>13</v>
      </c>
      <c r="J3542" t="s">
        <v>15</v>
      </c>
      <c r="K3542" t="s">
        <v>42</v>
      </c>
      <c r="L3542">
        <v>1</v>
      </c>
      <c r="M3542">
        <v>1006</v>
      </c>
      <c r="O3542" t="s">
        <v>28</v>
      </c>
      <c r="R3542" t="s">
        <v>47</v>
      </c>
      <c r="S3542" s="49" t="str">
        <f t="shared" si="441"/>
        <v>Card</v>
      </c>
      <c r="T3542" s="3">
        <v>3.5000000000000003E-2</v>
      </c>
      <c r="U3542" s="2">
        <v>2.7225000000000001</v>
      </c>
      <c r="V3542" s="2">
        <v>1.42</v>
      </c>
      <c r="W3542" s="54">
        <f>_xlfn.XLOOKUP(M3542,Market!A:A,Market!F:F,0)</f>
        <v>8.8999999999999996E-2</v>
      </c>
      <c r="X3542" s="55">
        <f t="shared" si="442"/>
        <v>9.5287500000000011E-2</v>
      </c>
      <c r="Y3542" s="55">
        <f t="shared" si="443"/>
        <v>1.3025000000000002</v>
      </c>
      <c r="Z3542" s="54">
        <f t="shared" si="444"/>
        <v>0.47842056932966032</v>
      </c>
      <c r="AA3542" s="49" t="str">
        <f t="shared" ca="1" si="445"/>
        <v>N</v>
      </c>
      <c r="AB3542" s="49">
        <f t="shared" ca="1" si="446"/>
        <v>5</v>
      </c>
      <c r="AC3542" s="49" t="str">
        <f t="shared" ca="1" si="447"/>
        <v>N</v>
      </c>
    </row>
    <row r="3543" spans="1:29" x14ac:dyDescent="0.25">
      <c r="A3543">
        <v>1840</v>
      </c>
      <c r="B3543" s="9">
        <v>43557</v>
      </c>
      <c r="C3543" s="50" t="str">
        <f t="shared" si="440"/>
        <v>N</v>
      </c>
      <c r="D3543" s="52">
        <f>_xlfn.XLOOKUP(B3543,Cal_Date!B:B,Cal_Date!A:A,0)</f>
        <v>1</v>
      </c>
      <c r="E3543">
        <v>2019</v>
      </c>
      <c r="F3543" t="s">
        <v>122</v>
      </c>
      <c r="G3543" t="s">
        <v>129</v>
      </c>
      <c r="H3543" t="s">
        <v>11</v>
      </c>
      <c r="I3543" t="s">
        <v>13</v>
      </c>
      <c r="J3543" t="s">
        <v>15</v>
      </c>
      <c r="K3543" t="s">
        <v>42</v>
      </c>
      <c r="L3543">
        <v>1</v>
      </c>
      <c r="M3543">
        <v>1006</v>
      </c>
      <c r="O3543" t="s">
        <v>28</v>
      </c>
      <c r="R3543" t="s">
        <v>46</v>
      </c>
      <c r="S3543" s="49" t="str">
        <f t="shared" si="441"/>
        <v>Card</v>
      </c>
      <c r="T3543" s="3">
        <v>0.04</v>
      </c>
      <c r="U3543" s="2">
        <v>2.7225000000000001</v>
      </c>
      <c r="V3543" s="2">
        <v>1.42</v>
      </c>
      <c r="W3543" s="54">
        <f>_xlfn.XLOOKUP(M3543,Market!A:A,Market!F:F,0)</f>
        <v>8.8999999999999996E-2</v>
      </c>
      <c r="X3543" s="55">
        <f t="shared" si="442"/>
        <v>0.10890000000000001</v>
      </c>
      <c r="Y3543" s="55">
        <f t="shared" si="443"/>
        <v>1.3025000000000002</v>
      </c>
      <c r="Z3543" s="54">
        <f t="shared" si="444"/>
        <v>0.47842056932966032</v>
      </c>
      <c r="AA3543" s="49" t="str">
        <f t="shared" ca="1" si="445"/>
        <v>N</v>
      </c>
      <c r="AB3543" s="49">
        <f t="shared" ca="1" si="446"/>
        <v>5</v>
      </c>
      <c r="AC3543" s="49" t="str">
        <f t="shared" ca="1" si="447"/>
        <v>N</v>
      </c>
    </row>
    <row r="3544" spans="1:29" x14ac:dyDescent="0.25">
      <c r="A3544">
        <v>1841</v>
      </c>
      <c r="B3544" s="9">
        <v>43557</v>
      </c>
      <c r="C3544" s="50" t="str">
        <f t="shared" si="440"/>
        <v>N</v>
      </c>
      <c r="D3544" s="52">
        <f>_xlfn.XLOOKUP(B3544,Cal_Date!B:B,Cal_Date!A:A,0)</f>
        <v>1</v>
      </c>
      <c r="E3544">
        <v>2019</v>
      </c>
      <c r="F3544" t="s">
        <v>122</v>
      </c>
      <c r="G3544" t="s">
        <v>129</v>
      </c>
      <c r="H3544" t="s">
        <v>11</v>
      </c>
      <c r="I3544" t="s">
        <v>11</v>
      </c>
      <c r="J3544" t="s">
        <v>15</v>
      </c>
      <c r="K3544" t="s">
        <v>42</v>
      </c>
      <c r="L3544">
        <v>1</v>
      </c>
      <c r="M3544">
        <v>1006</v>
      </c>
      <c r="O3544" t="s">
        <v>28</v>
      </c>
      <c r="R3544" t="s">
        <v>47</v>
      </c>
      <c r="S3544" s="49" t="str">
        <f t="shared" si="441"/>
        <v>Card</v>
      </c>
      <c r="T3544" s="3">
        <v>3.5000000000000003E-2</v>
      </c>
      <c r="U3544" s="2">
        <v>2.7225000000000001</v>
      </c>
      <c r="V3544" s="2">
        <v>0.87</v>
      </c>
      <c r="W3544" s="54">
        <f>_xlfn.XLOOKUP(M3544,Market!A:A,Market!F:F,0)</f>
        <v>8.8999999999999996E-2</v>
      </c>
      <c r="X3544" s="55">
        <f t="shared" si="442"/>
        <v>9.5287500000000011E-2</v>
      </c>
      <c r="Y3544" s="55">
        <f t="shared" si="443"/>
        <v>1.8525</v>
      </c>
      <c r="Z3544" s="54">
        <f t="shared" si="444"/>
        <v>0.68044077134986225</v>
      </c>
      <c r="AA3544" s="49" t="str">
        <f t="shared" ca="1" si="445"/>
        <v>N</v>
      </c>
      <c r="AB3544" s="49">
        <f t="shared" ca="1" si="446"/>
        <v>5</v>
      </c>
      <c r="AC3544" s="49" t="str">
        <f t="shared" ca="1" si="447"/>
        <v>N</v>
      </c>
    </row>
    <row r="3545" spans="1:29" x14ac:dyDescent="0.25">
      <c r="A3545">
        <v>1842</v>
      </c>
      <c r="B3545" s="9">
        <v>43557</v>
      </c>
      <c r="C3545" s="50" t="str">
        <f t="shared" si="440"/>
        <v>N</v>
      </c>
      <c r="D3545" s="52">
        <f>_xlfn.XLOOKUP(B3545,Cal_Date!B:B,Cal_Date!A:A,0)</f>
        <v>1</v>
      </c>
      <c r="E3545">
        <v>2019</v>
      </c>
      <c r="F3545" t="s">
        <v>122</v>
      </c>
      <c r="G3545" t="s">
        <v>129</v>
      </c>
      <c r="H3545" t="s">
        <v>14</v>
      </c>
      <c r="I3545" t="s">
        <v>18</v>
      </c>
      <c r="J3545" t="s">
        <v>15</v>
      </c>
      <c r="K3545" t="s">
        <v>43</v>
      </c>
      <c r="L3545">
        <v>2</v>
      </c>
      <c r="M3545">
        <v>1004</v>
      </c>
      <c r="O3545" t="s">
        <v>28</v>
      </c>
      <c r="R3545" t="s">
        <v>47</v>
      </c>
      <c r="S3545" s="49" t="str">
        <f t="shared" si="441"/>
        <v>Card</v>
      </c>
      <c r="T3545" s="3">
        <v>3.5000000000000003E-2</v>
      </c>
      <c r="U3545" s="2">
        <v>14.84</v>
      </c>
      <c r="V3545" s="2">
        <v>4.4400000000000004</v>
      </c>
      <c r="W3545" s="54">
        <f>_xlfn.XLOOKUP(M3545,Market!A:A,Market!F:F,0)</f>
        <v>0.06</v>
      </c>
      <c r="X3545" s="55">
        <f t="shared" si="442"/>
        <v>0.51940000000000008</v>
      </c>
      <c r="Y3545" s="55">
        <f t="shared" si="443"/>
        <v>10.399999999999999</v>
      </c>
      <c r="Z3545" s="54">
        <f t="shared" si="444"/>
        <v>0.70080862533692712</v>
      </c>
      <c r="AA3545" s="49" t="str">
        <f t="shared" ca="1" si="445"/>
        <v>N</v>
      </c>
      <c r="AB3545" s="49">
        <f t="shared" ca="1" si="446"/>
        <v>5</v>
      </c>
      <c r="AC3545" s="49" t="str">
        <f t="shared" ca="1" si="447"/>
        <v>N</v>
      </c>
    </row>
    <row r="3546" spans="1:29" x14ac:dyDescent="0.25">
      <c r="A3546">
        <v>1843</v>
      </c>
      <c r="B3546" s="9">
        <v>43557</v>
      </c>
      <c r="C3546" s="50" t="str">
        <f t="shared" si="440"/>
        <v>N</v>
      </c>
      <c r="D3546" s="52">
        <f>_xlfn.XLOOKUP(B3546,Cal_Date!B:B,Cal_Date!A:A,0)</f>
        <v>1</v>
      </c>
      <c r="E3546">
        <v>2019</v>
      </c>
      <c r="F3546" t="s">
        <v>122</v>
      </c>
      <c r="G3546" t="s">
        <v>129</v>
      </c>
      <c r="H3546" t="s">
        <v>48</v>
      </c>
      <c r="I3546" t="s">
        <v>18</v>
      </c>
      <c r="J3546" t="s">
        <v>10</v>
      </c>
      <c r="K3546" t="s">
        <v>43</v>
      </c>
      <c r="L3546">
        <v>2</v>
      </c>
      <c r="M3546">
        <v>1004</v>
      </c>
      <c r="O3546" t="s">
        <v>28</v>
      </c>
      <c r="R3546" t="s">
        <v>46</v>
      </c>
      <c r="S3546" s="49" t="str">
        <f t="shared" si="441"/>
        <v>Card</v>
      </c>
      <c r="T3546" s="3">
        <v>0.04</v>
      </c>
      <c r="U3546" s="2">
        <v>14.84</v>
      </c>
      <c r="V3546" s="2">
        <v>2.92</v>
      </c>
      <c r="W3546" s="54">
        <f>_xlfn.XLOOKUP(M3546,Market!A:A,Market!F:F,0)</f>
        <v>0.06</v>
      </c>
      <c r="X3546" s="55">
        <f t="shared" si="442"/>
        <v>0.59360000000000002</v>
      </c>
      <c r="Y3546" s="55">
        <f t="shared" si="443"/>
        <v>11.92</v>
      </c>
      <c r="Z3546" s="54">
        <f t="shared" si="444"/>
        <v>0.80323450134770891</v>
      </c>
      <c r="AA3546" s="49" t="str">
        <f t="shared" ca="1" si="445"/>
        <v>N</v>
      </c>
      <c r="AB3546" s="49">
        <f t="shared" ca="1" si="446"/>
        <v>5</v>
      </c>
      <c r="AC3546" s="49" t="str">
        <f t="shared" ca="1" si="447"/>
        <v>N</v>
      </c>
    </row>
    <row r="3547" spans="1:29" x14ac:dyDescent="0.25">
      <c r="A3547">
        <v>1844</v>
      </c>
      <c r="B3547" s="9">
        <v>43557</v>
      </c>
      <c r="C3547" s="50" t="str">
        <f t="shared" si="440"/>
        <v>N</v>
      </c>
      <c r="D3547" s="52">
        <f>_xlfn.XLOOKUP(B3547,Cal_Date!B:B,Cal_Date!A:A,0)</f>
        <v>1</v>
      </c>
      <c r="E3547">
        <v>2019</v>
      </c>
      <c r="F3547" t="s">
        <v>122</v>
      </c>
      <c r="G3547" t="s">
        <v>129</v>
      </c>
      <c r="H3547" t="s">
        <v>11</v>
      </c>
      <c r="I3547" t="s">
        <v>13</v>
      </c>
      <c r="J3547" t="s">
        <v>15</v>
      </c>
      <c r="K3547" t="s">
        <v>42</v>
      </c>
      <c r="L3547">
        <v>1</v>
      </c>
      <c r="M3547">
        <v>1000</v>
      </c>
      <c r="O3547" t="s">
        <v>25</v>
      </c>
      <c r="R3547" t="s">
        <v>44</v>
      </c>
      <c r="S3547" s="49" t="str">
        <f t="shared" si="441"/>
        <v>Card</v>
      </c>
      <c r="T3547" s="3">
        <v>0.03</v>
      </c>
      <c r="U3547" s="2">
        <v>2.7</v>
      </c>
      <c r="V3547" s="2">
        <v>1.42</v>
      </c>
      <c r="W3547" s="54">
        <f>_xlfn.XLOOKUP(M3547,Market!A:A,Market!F:F,0)</f>
        <v>0.08</v>
      </c>
      <c r="X3547" s="55">
        <f t="shared" si="442"/>
        <v>8.1000000000000003E-2</v>
      </c>
      <c r="Y3547" s="55">
        <f t="shared" si="443"/>
        <v>1.2800000000000002</v>
      </c>
      <c r="Z3547" s="54">
        <f t="shared" si="444"/>
        <v>0.47407407407407415</v>
      </c>
      <c r="AA3547" s="49" t="str">
        <f t="shared" ca="1" si="445"/>
        <v>N</v>
      </c>
      <c r="AB3547" s="49">
        <f t="shared" ca="1" si="446"/>
        <v>5</v>
      </c>
      <c r="AC3547" s="49" t="str">
        <f t="shared" ca="1" si="447"/>
        <v>N</v>
      </c>
    </row>
    <row r="3548" spans="1:29" x14ac:dyDescent="0.25">
      <c r="A3548">
        <v>1845</v>
      </c>
      <c r="B3548" s="9">
        <v>43557</v>
      </c>
      <c r="C3548" s="50" t="str">
        <f t="shared" si="440"/>
        <v>N</v>
      </c>
      <c r="D3548" s="52">
        <f>_xlfn.XLOOKUP(B3548,Cal_Date!B:B,Cal_Date!A:A,0)</f>
        <v>1</v>
      </c>
      <c r="E3548">
        <v>2019</v>
      </c>
      <c r="F3548" t="s">
        <v>122</v>
      </c>
      <c r="G3548" t="s">
        <v>129</v>
      </c>
      <c r="H3548" t="s">
        <v>48</v>
      </c>
      <c r="I3548" t="s">
        <v>18</v>
      </c>
      <c r="J3548" t="s">
        <v>10</v>
      </c>
      <c r="K3548" t="s">
        <v>43</v>
      </c>
      <c r="L3548">
        <v>1</v>
      </c>
      <c r="M3548">
        <v>1000</v>
      </c>
      <c r="O3548" t="s">
        <v>25</v>
      </c>
      <c r="R3548" t="s">
        <v>44</v>
      </c>
      <c r="S3548" s="49" t="str">
        <f t="shared" si="441"/>
        <v>Card</v>
      </c>
      <c r="T3548" s="3">
        <v>0.03</v>
      </c>
      <c r="U3548" s="2">
        <v>7.5600000000000005</v>
      </c>
      <c r="V3548" s="2">
        <v>1.46</v>
      </c>
      <c r="W3548" s="54">
        <f>_xlfn.XLOOKUP(M3548,Market!A:A,Market!F:F,0)</f>
        <v>0.08</v>
      </c>
      <c r="X3548" s="55">
        <f t="shared" si="442"/>
        <v>0.2268</v>
      </c>
      <c r="Y3548" s="55">
        <f t="shared" si="443"/>
        <v>6.1000000000000005</v>
      </c>
      <c r="Z3548" s="54">
        <f t="shared" si="444"/>
        <v>0.80687830687830686</v>
      </c>
      <c r="AA3548" s="49" t="str">
        <f t="shared" ca="1" si="445"/>
        <v>N</v>
      </c>
      <c r="AB3548" s="49">
        <f t="shared" ca="1" si="446"/>
        <v>5</v>
      </c>
      <c r="AC3548" s="49" t="str">
        <f t="shared" ca="1" si="447"/>
        <v>N</v>
      </c>
    </row>
    <row r="3549" spans="1:29" x14ac:dyDescent="0.25">
      <c r="A3549">
        <v>1846</v>
      </c>
      <c r="B3549" s="9">
        <v>43557</v>
      </c>
      <c r="C3549" s="50" t="str">
        <f t="shared" si="440"/>
        <v>N</v>
      </c>
      <c r="D3549" s="52">
        <f>_xlfn.XLOOKUP(B3549,Cal_Date!B:B,Cal_Date!A:A,0)</f>
        <v>1</v>
      </c>
      <c r="E3549">
        <v>2019</v>
      </c>
      <c r="F3549" t="s">
        <v>122</v>
      </c>
      <c r="G3549" t="s">
        <v>129</v>
      </c>
      <c r="H3549" t="s">
        <v>11</v>
      </c>
      <c r="I3549" t="s">
        <v>11</v>
      </c>
      <c r="J3549" t="s">
        <v>15</v>
      </c>
      <c r="K3549" t="s">
        <v>42</v>
      </c>
      <c r="L3549">
        <v>1</v>
      </c>
      <c r="M3549">
        <v>1000</v>
      </c>
      <c r="O3549" t="s">
        <v>25</v>
      </c>
      <c r="R3549" t="s">
        <v>44</v>
      </c>
      <c r="S3549" s="49" t="str">
        <f t="shared" si="441"/>
        <v>Card</v>
      </c>
      <c r="T3549" s="3">
        <v>0.03</v>
      </c>
      <c r="U3549" s="2">
        <v>2.7</v>
      </c>
      <c r="V3549" s="2">
        <v>0.87</v>
      </c>
      <c r="W3549" s="54">
        <f>_xlfn.XLOOKUP(M3549,Market!A:A,Market!F:F,0)</f>
        <v>0.08</v>
      </c>
      <c r="X3549" s="55">
        <f t="shared" si="442"/>
        <v>8.1000000000000003E-2</v>
      </c>
      <c r="Y3549" s="55">
        <f t="shared" si="443"/>
        <v>1.83</v>
      </c>
      <c r="Z3549" s="54">
        <f t="shared" si="444"/>
        <v>0.67777777777777781</v>
      </c>
      <c r="AA3549" s="49" t="str">
        <f t="shared" ca="1" si="445"/>
        <v>N</v>
      </c>
      <c r="AB3549" s="49">
        <f t="shared" ca="1" si="446"/>
        <v>5</v>
      </c>
      <c r="AC3549" s="49" t="str">
        <f t="shared" ca="1" si="447"/>
        <v>N</v>
      </c>
    </row>
    <row r="3550" spans="1:29" x14ac:dyDescent="0.25">
      <c r="A3550">
        <v>1847</v>
      </c>
      <c r="B3550" s="9">
        <v>43557</v>
      </c>
      <c r="C3550" s="50" t="str">
        <f t="shared" si="440"/>
        <v>N</v>
      </c>
      <c r="D3550" s="52">
        <f>_xlfn.XLOOKUP(B3550,Cal_Date!B:B,Cal_Date!A:A,0)</f>
        <v>1</v>
      </c>
      <c r="E3550">
        <v>2019</v>
      </c>
      <c r="F3550" t="s">
        <v>122</v>
      </c>
      <c r="G3550" t="s">
        <v>129</v>
      </c>
      <c r="H3550" t="s">
        <v>14</v>
      </c>
      <c r="I3550" t="s">
        <v>13</v>
      </c>
      <c r="J3550" t="s">
        <v>15</v>
      </c>
      <c r="K3550" t="s">
        <v>43</v>
      </c>
      <c r="L3550">
        <v>2</v>
      </c>
      <c r="M3550">
        <v>1008</v>
      </c>
      <c r="O3550" t="s">
        <v>28</v>
      </c>
      <c r="R3550" t="s">
        <v>44</v>
      </c>
      <c r="S3550" s="49" t="str">
        <f t="shared" si="441"/>
        <v>Card</v>
      </c>
      <c r="T3550" s="3">
        <v>0.03</v>
      </c>
      <c r="U3550" s="2">
        <v>14.157</v>
      </c>
      <c r="V3550" s="2">
        <v>4.24</v>
      </c>
      <c r="W3550" s="54">
        <f>_xlfn.XLOOKUP(M3550,Market!A:A,Market!F:F,0)</f>
        <v>8.8999999999999996E-2</v>
      </c>
      <c r="X3550" s="55">
        <f t="shared" si="442"/>
        <v>0.42470999999999998</v>
      </c>
      <c r="Y3550" s="55">
        <f t="shared" si="443"/>
        <v>9.9169999999999998</v>
      </c>
      <c r="Z3550" s="54">
        <f t="shared" si="444"/>
        <v>0.70050151868333688</v>
      </c>
      <c r="AA3550" s="49" t="str">
        <f t="shared" ca="1" si="445"/>
        <v>N</v>
      </c>
      <c r="AB3550" s="49">
        <f t="shared" ca="1" si="446"/>
        <v>5</v>
      </c>
      <c r="AC3550" s="49" t="str">
        <f t="shared" ca="1" si="447"/>
        <v>N</v>
      </c>
    </row>
    <row r="3551" spans="1:29" x14ac:dyDescent="0.25">
      <c r="A3551">
        <v>1848</v>
      </c>
      <c r="B3551" s="9">
        <v>43557</v>
      </c>
      <c r="C3551" s="50" t="str">
        <f t="shared" si="440"/>
        <v>N</v>
      </c>
      <c r="D3551" s="52">
        <f>_xlfn.XLOOKUP(B3551,Cal_Date!B:B,Cal_Date!A:A,0)</f>
        <v>1</v>
      </c>
      <c r="E3551">
        <v>2019</v>
      </c>
      <c r="F3551" t="s">
        <v>122</v>
      </c>
      <c r="G3551" t="s">
        <v>129</v>
      </c>
      <c r="H3551" t="s">
        <v>11</v>
      </c>
      <c r="I3551" t="s">
        <v>11</v>
      </c>
      <c r="J3551" t="s">
        <v>15</v>
      </c>
      <c r="K3551" t="s">
        <v>42</v>
      </c>
      <c r="L3551">
        <v>1</v>
      </c>
      <c r="M3551">
        <v>1008</v>
      </c>
      <c r="O3551" t="s">
        <v>28</v>
      </c>
      <c r="R3551" t="s">
        <v>44</v>
      </c>
      <c r="S3551" s="49" t="str">
        <f t="shared" si="441"/>
        <v>Card</v>
      </c>
      <c r="T3551" s="3">
        <v>0.03</v>
      </c>
      <c r="U3551" s="2">
        <v>2.7225000000000001</v>
      </c>
      <c r="V3551" s="2">
        <v>0.87</v>
      </c>
      <c r="W3551" s="54">
        <f>_xlfn.XLOOKUP(M3551,Market!A:A,Market!F:F,0)</f>
        <v>8.8999999999999996E-2</v>
      </c>
      <c r="X3551" s="55">
        <f t="shared" si="442"/>
        <v>8.1674999999999998E-2</v>
      </c>
      <c r="Y3551" s="55">
        <f t="shared" si="443"/>
        <v>1.8525</v>
      </c>
      <c r="Z3551" s="54">
        <f t="shared" si="444"/>
        <v>0.68044077134986225</v>
      </c>
      <c r="AA3551" s="49" t="str">
        <f t="shared" ca="1" si="445"/>
        <v>N</v>
      </c>
      <c r="AB3551" s="49">
        <f t="shared" ca="1" si="446"/>
        <v>5</v>
      </c>
      <c r="AC3551" s="49" t="str">
        <f t="shared" ca="1" si="447"/>
        <v>N</v>
      </c>
    </row>
    <row r="3552" spans="1:29" x14ac:dyDescent="0.25">
      <c r="A3552">
        <v>1849</v>
      </c>
      <c r="B3552" s="9">
        <v>43557</v>
      </c>
      <c r="C3552" s="50" t="str">
        <f t="shared" si="440"/>
        <v>N</v>
      </c>
      <c r="D3552" s="52">
        <f>_xlfn.XLOOKUP(B3552,Cal_Date!B:B,Cal_Date!A:A,0)</f>
        <v>1</v>
      </c>
      <c r="E3552">
        <v>2019</v>
      </c>
      <c r="F3552" t="s">
        <v>122</v>
      </c>
      <c r="G3552" t="s">
        <v>129</v>
      </c>
      <c r="H3552" t="s">
        <v>11</v>
      </c>
      <c r="I3552" t="s">
        <v>11</v>
      </c>
      <c r="J3552" t="s">
        <v>15</v>
      </c>
      <c r="K3552" t="s">
        <v>42</v>
      </c>
      <c r="L3552">
        <v>2</v>
      </c>
      <c r="M3552">
        <v>1009</v>
      </c>
      <c r="O3552" t="s">
        <v>28</v>
      </c>
      <c r="R3552" t="s">
        <v>47</v>
      </c>
      <c r="S3552" s="49" t="str">
        <f t="shared" si="441"/>
        <v>Card</v>
      </c>
      <c r="T3552" s="3">
        <v>3.5000000000000003E-2</v>
      </c>
      <c r="U3552" s="2">
        <v>5.4450000000000003</v>
      </c>
      <c r="V3552" s="2">
        <v>1.74</v>
      </c>
      <c r="W3552" s="54">
        <f>_xlfn.XLOOKUP(M3552,Market!A:A,Market!F:F,0)</f>
        <v>8.8999999999999996E-2</v>
      </c>
      <c r="X3552" s="55">
        <f t="shared" si="442"/>
        <v>0.19057500000000002</v>
      </c>
      <c r="Y3552" s="55">
        <f t="shared" si="443"/>
        <v>3.7050000000000001</v>
      </c>
      <c r="Z3552" s="54">
        <f t="shared" si="444"/>
        <v>0.68044077134986225</v>
      </c>
      <c r="AA3552" s="49" t="str">
        <f t="shared" ca="1" si="445"/>
        <v>N</v>
      </c>
      <c r="AB3552" s="49">
        <f t="shared" ca="1" si="446"/>
        <v>5</v>
      </c>
      <c r="AC3552" s="49" t="str">
        <f t="shared" ca="1" si="447"/>
        <v>N</v>
      </c>
    </row>
    <row r="3553" spans="1:29" x14ac:dyDescent="0.25">
      <c r="A3553">
        <v>1850</v>
      </c>
      <c r="B3553" s="9">
        <v>43557</v>
      </c>
      <c r="C3553" s="50" t="str">
        <f t="shared" si="440"/>
        <v>N</v>
      </c>
      <c r="D3553" s="52">
        <f>_xlfn.XLOOKUP(B3553,Cal_Date!B:B,Cal_Date!A:A,0)</f>
        <v>1</v>
      </c>
      <c r="E3553">
        <v>2019</v>
      </c>
      <c r="F3553" t="s">
        <v>122</v>
      </c>
      <c r="G3553" t="s">
        <v>129</v>
      </c>
      <c r="H3553" t="s">
        <v>11</v>
      </c>
      <c r="I3553" t="s">
        <v>11</v>
      </c>
      <c r="J3553" t="s">
        <v>15</v>
      </c>
      <c r="K3553" t="s">
        <v>42</v>
      </c>
      <c r="L3553">
        <v>1</v>
      </c>
      <c r="M3553">
        <v>1010</v>
      </c>
      <c r="O3553" t="s">
        <v>25</v>
      </c>
      <c r="R3553" t="s">
        <v>44</v>
      </c>
      <c r="S3553" s="49" t="str">
        <f t="shared" si="441"/>
        <v>Card</v>
      </c>
      <c r="T3553" s="3">
        <v>0.03</v>
      </c>
      <c r="U3553" s="2">
        <v>2.7</v>
      </c>
      <c r="V3553" s="2">
        <v>0.87</v>
      </c>
      <c r="W3553" s="54">
        <f>_xlfn.XLOOKUP(M3553,Market!A:A,Market!F:F,0)</f>
        <v>0.08</v>
      </c>
      <c r="X3553" s="55">
        <f t="shared" si="442"/>
        <v>8.1000000000000003E-2</v>
      </c>
      <c r="Y3553" s="55">
        <f t="shared" si="443"/>
        <v>1.83</v>
      </c>
      <c r="Z3553" s="54">
        <f t="shared" si="444"/>
        <v>0.67777777777777781</v>
      </c>
      <c r="AA3553" s="49" t="str">
        <f t="shared" ca="1" si="445"/>
        <v>N</v>
      </c>
      <c r="AB3553" s="49">
        <f t="shared" ca="1" si="446"/>
        <v>5</v>
      </c>
      <c r="AC3553" s="49" t="str">
        <f t="shared" ca="1" si="447"/>
        <v>N</v>
      </c>
    </row>
    <row r="3554" spans="1:29" x14ac:dyDescent="0.25">
      <c r="A3554">
        <v>1851</v>
      </c>
      <c r="B3554" s="9">
        <v>43557</v>
      </c>
      <c r="C3554" s="50" t="str">
        <f t="shared" si="440"/>
        <v>N</v>
      </c>
      <c r="D3554" s="52">
        <f>_xlfn.XLOOKUP(B3554,Cal_Date!B:B,Cal_Date!A:A,0)</f>
        <v>1</v>
      </c>
      <c r="E3554">
        <v>2019</v>
      </c>
      <c r="F3554" t="s">
        <v>122</v>
      </c>
      <c r="G3554" t="s">
        <v>129</v>
      </c>
      <c r="H3554" t="s">
        <v>48</v>
      </c>
      <c r="I3554" t="s">
        <v>18</v>
      </c>
      <c r="J3554" t="s">
        <v>10</v>
      </c>
      <c r="K3554" t="s">
        <v>43</v>
      </c>
      <c r="L3554">
        <v>2</v>
      </c>
      <c r="M3554">
        <v>1008</v>
      </c>
      <c r="O3554" t="s">
        <v>28</v>
      </c>
      <c r="R3554" t="s">
        <v>44</v>
      </c>
      <c r="S3554" s="49" t="str">
        <f t="shared" si="441"/>
        <v>Card</v>
      </c>
      <c r="T3554" s="3">
        <v>0.03</v>
      </c>
      <c r="U3554" s="2">
        <v>15.245999999999999</v>
      </c>
      <c r="V3554" s="2">
        <v>2.92</v>
      </c>
      <c r="W3554" s="54">
        <f>_xlfn.XLOOKUP(M3554,Market!A:A,Market!F:F,0)</f>
        <v>8.8999999999999996E-2</v>
      </c>
      <c r="X3554" s="55">
        <f t="shared" si="442"/>
        <v>0.45737999999999995</v>
      </c>
      <c r="Y3554" s="55">
        <f t="shared" si="443"/>
        <v>12.325999999999999</v>
      </c>
      <c r="Z3554" s="54">
        <f t="shared" si="444"/>
        <v>0.80847435392889933</v>
      </c>
      <c r="AA3554" s="49" t="str">
        <f t="shared" ca="1" si="445"/>
        <v>N</v>
      </c>
      <c r="AB3554" s="49">
        <f t="shared" ca="1" si="446"/>
        <v>5</v>
      </c>
      <c r="AC3554" s="49" t="str">
        <f t="shared" ca="1" si="447"/>
        <v>N</v>
      </c>
    </row>
    <row r="3555" spans="1:29" x14ac:dyDescent="0.25">
      <c r="A3555">
        <v>1852</v>
      </c>
      <c r="B3555" s="9">
        <v>43557</v>
      </c>
      <c r="C3555" s="50" t="str">
        <f t="shared" si="440"/>
        <v>N</v>
      </c>
      <c r="D3555" s="52">
        <f>_xlfn.XLOOKUP(B3555,Cal_Date!B:B,Cal_Date!A:A,0)</f>
        <v>1</v>
      </c>
      <c r="E3555">
        <v>2019</v>
      </c>
      <c r="F3555" t="s">
        <v>122</v>
      </c>
      <c r="G3555" t="s">
        <v>129</v>
      </c>
      <c r="H3555" t="s">
        <v>48</v>
      </c>
      <c r="I3555" t="s">
        <v>18</v>
      </c>
      <c r="J3555" t="s">
        <v>10</v>
      </c>
      <c r="K3555" t="s">
        <v>43</v>
      </c>
      <c r="L3555">
        <v>1</v>
      </c>
      <c r="M3555">
        <v>1008</v>
      </c>
      <c r="O3555" t="s">
        <v>28</v>
      </c>
      <c r="R3555" t="s">
        <v>44</v>
      </c>
      <c r="S3555" s="49" t="str">
        <f t="shared" si="441"/>
        <v>Card</v>
      </c>
      <c r="T3555" s="3">
        <v>0.03</v>
      </c>
      <c r="U3555" s="2">
        <v>7.6229999999999993</v>
      </c>
      <c r="V3555" s="2">
        <v>1.46</v>
      </c>
      <c r="W3555" s="54">
        <f>_xlfn.XLOOKUP(M3555,Market!A:A,Market!F:F,0)</f>
        <v>8.8999999999999996E-2</v>
      </c>
      <c r="X3555" s="55">
        <f t="shared" si="442"/>
        <v>0.22868999999999998</v>
      </c>
      <c r="Y3555" s="55">
        <f t="shared" si="443"/>
        <v>6.1629999999999994</v>
      </c>
      <c r="Z3555" s="54">
        <f t="shared" si="444"/>
        <v>0.80847435392889933</v>
      </c>
      <c r="AA3555" s="49" t="str">
        <f t="shared" ca="1" si="445"/>
        <v>N</v>
      </c>
      <c r="AB3555" s="49">
        <f t="shared" ca="1" si="446"/>
        <v>5</v>
      </c>
      <c r="AC3555" s="49" t="str">
        <f t="shared" ca="1" si="447"/>
        <v>N</v>
      </c>
    </row>
    <row r="3556" spans="1:29" x14ac:dyDescent="0.25">
      <c r="A3556">
        <v>1853</v>
      </c>
      <c r="B3556" s="9">
        <v>43557</v>
      </c>
      <c r="C3556" s="50" t="str">
        <f t="shared" si="440"/>
        <v>N</v>
      </c>
      <c r="D3556" s="52">
        <f>_xlfn.XLOOKUP(B3556,Cal_Date!B:B,Cal_Date!A:A,0)</f>
        <v>1</v>
      </c>
      <c r="E3556">
        <v>2019</v>
      </c>
      <c r="F3556" t="s">
        <v>122</v>
      </c>
      <c r="G3556" t="s">
        <v>129</v>
      </c>
      <c r="H3556" t="s">
        <v>11</v>
      </c>
      <c r="I3556" t="s">
        <v>11</v>
      </c>
      <c r="J3556" t="s">
        <v>15</v>
      </c>
      <c r="K3556" t="s">
        <v>42</v>
      </c>
      <c r="L3556">
        <v>1</v>
      </c>
      <c r="M3556">
        <v>1008</v>
      </c>
      <c r="O3556" t="s">
        <v>28</v>
      </c>
      <c r="R3556" t="s">
        <v>44</v>
      </c>
      <c r="S3556" s="49" t="str">
        <f t="shared" si="441"/>
        <v>Card</v>
      </c>
      <c r="T3556" s="3">
        <v>0.03</v>
      </c>
      <c r="U3556" s="2">
        <v>2.7225000000000001</v>
      </c>
      <c r="V3556" s="2">
        <v>0.87</v>
      </c>
      <c r="W3556" s="54">
        <f>_xlfn.XLOOKUP(M3556,Market!A:A,Market!F:F,0)</f>
        <v>8.8999999999999996E-2</v>
      </c>
      <c r="X3556" s="55">
        <f t="shared" si="442"/>
        <v>8.1674999999999998E-2</v>
      </c>
      <c r="Y3556" s="55">
        <f t="shared" si="443"/>
        <v>1.8525</v>
      </c>
      <c r="Z3556" s="54">
        <f t="shared" si="444"/>
        <v>0.68044077134986225</v>
      </c>
      <c r="AA3556" s="49" t="str">
        <f t="shared" ca="1" si="445"/>
        <v>N</v>
      </c>
      <c r="AB3556" s="49">
        <f t="shared" ca="1" si="446"/>
        <v>5</v>
      </c>
      <c r="AC3556" s="49" t="str">
        <f t="shared" ca="1" si="447"/>
        <v>N</v>
      </c>
    </row>
    <row r="3557" spans="1:29" x14ac:dyDescent="0.25">
      <c r="A3557">
        <v>1854</v>
      </c>
      <c r="B3557" s="9">
        <v>43557</v>
      </c>
      <c r="C3557" s="50" t="str">
        <f t="shared" si="440"/>
        <v>N</v>
      </c>
      <c r="D3557" s="52">
        <f>_xlfn.XLOOKUP(B3557,Cal_Date!B:B,Cal_Date!A:A,0)</f>
        <v>1</v>
      </c>
      <c r="E3557">
        <v>2019</v>
      </c>
      <c r="F3557" t="s">
        <v>122</v>
      </c>
      <c r="G3557" t="s">
        <v>129</v>
      </c>
      <c r="H3557" t="s">
        <v>14</v>
      </c>
      <c r="I3557" t="s">
        <v>18</v>
      </c>
      <c r="J3557" t="s">
        <v>15</v>
      </c>
      <c r="K3557" t="s">
        <v>43</v>
      </c>
      <c r="L3557">
        <v>1</v>
      </c>
      <c r="M3557">
        <v>1004</v>
      </c>
      <c r="O3557" t="s">
        <v>28</v>
      </c>
      <c r="R3557" t="s">
        <v>47</v>
      </c>
      <c r="S3557" s="49" t="str">
        <f t="shared" si="441"/>
        <v>Card</v>
      </c>
      <c r="T3557" s="3">
        <v>3.5000000000000003E-2</v>
      </c>
      <c r="U3557" s="2">
        <v>6.8900000000000006</v>
      </c>
      <c r="V3557" s="2">
        <v>2.1</v>
      </c>
      <c r="W3557" s="54">
        <f>_xlfn.XLOOKUP(M3557,Market!A:A,Market!F:F,0)</f>
        <v>0.06</v>
      </c>
      <c r="X3557" s="55">
        <f t="shared" si="442"/>
        <v>0.24115000000000003</v>
      </c>
      <c r="Y3557" s="55">
        <f t="shared" si="443"/>
        <v>4.7900000000000009</v>
      </c>
      <c r="Z3557" s="54">
        <f t="shared" si="444"/>
        <v>0.69521044992743108</v>
      </c>
      <c r="AA3557" s="49" t="str">
        <f t="shared" ca="1" si="445"/>
        <v>N</v>
      </c>
      <c r="AB3557" s="49">
        <f t="shared" ca="1" si="446"/>
        <v>5</v>
      </c>
      <c r="AC3557" s="49" t="str">
        <f t="shared" ca="1" si="447"/>
        <v>N</v>
      </c>
    </row>
    <row r="3558" spans="1:29" x14ac:dyDescent="0.25">
      <c r="A3558">
        <v>1855</v>
      </c>
      <c r="B3558" s="9">
        <v>43557</v>
      </c>
      <c r="C3558" s="50" t="str">
        <f t="shared" si="440"/>
        <v>N</v>
      </c>
      <c r="D3558" s="52">
        <f>_xlfn.XLOOKUP(B3558,Cal_Date!B:B,Cal_Date!A:A,0)</f>
        <v>1</v>
      </c>
      <c r="E3558">
        <v>2019</v>
      </c>
      <c r="F3558" t="s">
        <v>122</v>
      </c>
      <c r="G3558" t="s">
        <v>129</v>
      </c>
      <c r="H3558" t="s">
        <v>11</v>
      </c>
      <c r="I3558" t="s">
        <v>11</v>
      </c>
      <c r="J3558" t="s">
        <v>15</v>
      </c>
      <c r="K3558" t="s">
        <v>42</v>
      </c>
      <c r="L3558">
        <v>1</v>
      </c>
      <c r="M3558">
        <v>1009</v>
      </c>
      <c r="O3558" t="s">
        <v>28</v>
      </c>
      <c r="R3558" t="s">
        <v>47</v>
      </c>
      <c r="S3558" s="49" t="str">
        <f t="shared" si="441"/>
        <v>Card</v>
      </c>
      <c r="T3558" s="3">
        <v>3.5000000000000003E-2</v>
      </c>
      <c r="U3558" s="2">
        <v>2.7225000000000001</v>
      </c>
      <c r="V3558" s="2">
        <v>0.87</v>
      </c>
      <c r="W3558" s="54">
        <f>_xlfn.XLOOKUP(M3558,Market!A:A,Market!F:F,0)</f>
        <v>8.8999999999999996E-2</v>
      </c>
      <c r="X3558" s="55">
        <f t="shared" si="442"/>
        <v>9.5287500000000011E-2</v>
      </c>
      <c r="Y3558" s="55">
        <f t="shared" si="443"/>
        <v>1.8525</v>
      </c>
      <c r="Z3558" s="54">
        <f t="shared" si="444"/>
        <v>0.68044077134986225</v>
      </c>
      <c r="AA3558" s="49" t="str">
        <f t="shared" ca="1" si="445"/>
        <v>N</v>
      </c>
      <c r="AB3558" s="49">
        <f t="shared" ca="1" si="446"/>
        <v>5</v>
      </c>
      <c r="AC3558" s="49" t="str">
        <f t="shared" ca="1" si="447"/>
        <v>N</v>
      </c>
    </row>
    <row r="3559" spans="1:29" x14ac:dyDescent="0.25">
      <c r="A3559">
        <v>1856</v>
      </c>
      <c r="B3559" s="9">
        <v>43557</v>
      </c>
      <c r="C3559" s="50" t="str">
        <f t="shared" si="440"/>
        <v>N</v>
      </c>
      <c r="D3559" s="52">
        <f>_xlfn.XLOOKUP(B3559,Cal_Date!B:B,Cal_Date!A:A,0)</f>
        <v>1</v>
      </c>
      <c r="E3559">
        <v>2019</v>
      </c>
      <c r="F3559" t="s">
        <v>122</v>
      </c>
      <c r="G3559" t="s">
        <v>129</v>
      </c>
      <c r="H3559" t="s">
        <v>11</v>
      </c>
      <c r="I3559" t="s">
        <v>11</v>
      </c>
      <c r="J3559" t="s">
        <v>15</v>
      </c>
      <c r="K3559" t="s">
        <v>42</v>
      </c>
      <c r="L3559">
        <v>2</v>
      </c>
      <c r="M3559">
        <v>1010</v>
      </c>
      <c r="O3559" t="s">
        <v>25</v>
      </c>
      <c r="R3559" t="s">
        <v>44</v>
      </c>
      <c r="S3559" s="49" t="str">
        <f t="shared" si="441"/>
        <v>Card</v>
      </c>
      <c r="T3559" s="3">
        <v>0.03</v>
      </c>
      <c r="U3559" s="2">
        <v>5.4</v>
      </c>
      <c r="V3559" s="2">
        <v>1.74</v>
      </c>
      <c r="W3559" s="54">
        <f>_xlfn.XLOOKUP(M3559,Market!A:A,Market!F:F,0)</f>
        <v>0.08</v>
      </c>
      <c r="X3559" s="55">
        <f t="shared" si="442"/>
        <v>0.16200000000000001</v>
      </c>
      <c r="Y3559" s="55">
        <f t="shared" si="443"/>
        <v>3.66</v>
      </c>
      <c r="Z3559" s="54">
        <f t="shared" si="444"/>
        <v>0.67777777777777781</v>
      </c>
      <c r="AA3559" s="49" t="str">
        <f t="shared" ca="1" si="445"/>
        <v>N</v>
      </c>
      <c r="AB3559" s="49">
        <f t="shared" ca="1" si="446"/>
        <v>5</v>
      </c>
      <c r="AC3559" s="49" t="str">
        <f t="shared" ca="1" si="447"/>
        <v>N</v>
      </c>
    </row>
    <row r="3560" spans="1:29" x14ac:dyDescent="0.25">
      <c r="A3560">
        <v>1857</v>
      </c>
      <c r="B3560" s="9">
        <v>43557</v>
      </c>
      <c r="C3560" s="50" t="str">
        <f t="shared" si="440"/>
        <v>N</v>
      </c>
      <c r="D3560" s="52">
        <f>_xlfn.XLOOKUP(B3560,Cal_Date!B:B,Cal_Date!A:A,0)</f>
        <v>1</v>
      </c>
      <c r="E3560">
        <v>2019</v>
      </c>
      <c r="F3560" t="s">
        <v>122</v>
      </c>
      <c r="G3560" t="s">
        <v>129</v>
      </c>
      <c r="H3560" t="s">
        <v>11</v>
      </c>
      <c r="I3560" t="s">
        <v>13</v>
      </c>
      <c r="J3560" t="s">
        <v>15</v>
      </c>
      <c r="K3560" t="s">
        <v>42</v>
      </c>
      <c r="L3560">
        <v>1</v>
      </c>
      <c r="M3560">
        <v>1011</v>
      </c>
      <c r="O3560" t="s">
        <v>25</v>
      </c>
      <c r="R3560" t="s">
        <v>44</v>
      </c>
      <c r="S3560" s="49" t="str">
        <f t="shared" si="441"/>
        <v>Card</v>
      </c>
      <c r="T3560" s="3">
        <v>0.03</v>
      </c>
      <c r="U3560" s="2">
        <v>2.6500000000000004</v>
      </c>
      <c r="V3560" s="2">
        <v>1.42</v>
      </c>
      <c r="W3560" s="54">
        <f>_xlfn.XLOOKUP(M3560,Market!A:A,Market!F:F,0)</f>
        <v>0.06</v>
      </c>
      <c r="X3560" s="55">
        <f t="shared" si="442"/>
        <v>7.9500000000000001E-2</v>
      </c>
      <c r="Y3560" s="55">
        <f t="shared" si="443"/>
        <v>1.2300000000000004</v>
      </c>
      <c r="Z3560" s="54">
        <f t="shared" si="444"/>
        <v>0.46415094339622653</v>
      </c>
      <c r="AA3560" s="49" t="str">
        <f t="shared" ca="1" si="445"/>
        <v>N</v>
      </c>
      <c r="AB3560" s="49">
        <f t="shared" ca="1" si="446"/>
        <v>5</v>
      </c>
      <c r="AC3560" s="49" t="str">
        <f t="shared" ca="1" si="447"/>
        <v>N</v>
      </c>
    </row>
    <row r="3561" spans="1:29" x14ac:dyDescent="0.25">
      <c r="A3561">
        <v>1858</v>
      </c>
      <c r="B3561" s="9">
        <v>43557</v>
      </c>
      <c r="C3561" s="50" t="str">
        <f t="shared" si="440"/>
        <v>N</v>
      </c>
      <c r="D3561" s="52">
        <f>_xlfn.XLOOKUP(B3561,Cal_Date!B:B,Cal_Date!A:A,0)</f>
        <v>1</v>
      </c>
      <c r="E3561">
        <v>2019</v>
      </c>
      <c r="F3561" t="s">
        <v>122</v>
      </c>
      <c r="G3561" t="s">
        <v>129</v>
      </c>
      <c r="H3561" t="s">
        <v>11</v>
      </c>
      <c r="I3561" t="s">
        <v>13</v>
      </c>
      <c r="J3561" t="s">
        <v>15</v>
      </c>
      <c r="K3561" t="s">
        <v>42</v>
      </c>
      <c r="L3561">
        <v>1</v>
      </c>
      <c r="M3561">
        <v>1011</v>
      </c>
      <c r="O3561" t="s">
        <v>25</v>
      </c>
      <c r="R3561" t="s">
        <v>46</v>
      </c>
      <c r="S3561" s="49" t="str">
        <f t="shared" si="441"/>
        <v>Card</v>
      </c>
      <c r="T3561" s="3">
        <v>0.04</v>
      </c>
      <c r="U3561" s="2">
        <v>2.6500000000000004</v>
      </c>
      <c r="V3561" s="2">
        <v>1.42</v>
      </c>
      <c r="W3561" s="54">
        <f>_xlfn.XLOOKUP(M3561,Market!A:A,Market!F:F,0)</f>
        <v>0.06</v>
      </c>
      <c r="X3561" s="55">
        <f t="shared" si="442"/>
        <v>0.10600000000000001</v>
      </c>
      <c r="Y3561" s="55">
        <f t="shared" si="443"/>
        <v>1.2300000000000004</v>
      </c>
      <c r="Z3561" s="54">
        <f t="shared" si="444"/>
        <v>0.46415094339622653</v>
      </c>
      <c r="AA3561" s="49" t="str">
        <f t="shared" ca="1" si="445"/>
        <v>N</v>
      </c>
      <c r="AB3561" s="49">
        <f t="shared" ca="1" si="446"/>
        <v>5</v>
      </c>
      <c r="AC3561" s="49" t="str">
        <f t="shared" ca="1" si="447"/>
        <v>N</v>
      </c>
    </row>
    <row r="3562" spans="1:29" x14ac:dyDescent="0.25">
      <c r="A3562">
        <v>1859</v>
      </c>
      <c r="B3562" s="9">
        <v>43557</v>
      </c>
      <c r="C3562" s="50" t="str">
        <f t="shared" si="440"/>
        <v>N</v>
      </c>
      <c r="D3562" s="52">
        <f>_xlfn.XLOOKUP(B3562,Cal_Date!B:B,Cal_Date!A:A,0)</f>
        <v>1</v>
      </c>
      <c r="E3562">
        <v>2019</v>
      </c>
      <c r="F3562" t="s">
        <v>122</v>
      </c>
      <c r="G3562" t="s">
        <v>129</v>
      </c>
      <c r="H3562" t="s">
        <v>11</v>
      </c>
      <c r="I3562" t="s">
        <v>11</v>
      </c>
      <c r="J3562" t="s">
        <v>15</v>
      </c>
      <c r="K3562" t="s">
        <v>42</v>
      </c>
      <c r="L3562">
        <v>1</v>
      </c>
      <c r="M3562">
        <v>1011</v>
      </c>
      <c r="O3562" t="s">
        <v>25</v>
      </c>
      <c r="R3562" t="s">
        <v>46</v>
      </c>
      <c r="S3562" s="49" t="str">
        <f t="shared" si="441"/>
        <v>Card</v>
      </c>
      <c r="T3562" s="3">
        <v>0.04</v>
      </c>
      <c r="U3562" s="2">
        <v>2.6500000000000004</v>
      </c>
      <c r="V3562" s="2">
        <v>0.87</v>
      </c>
      <c r="W3562" s="54">
        <f>_xlfn.XLOOKUP(M3562,Market!A:A,Market!F:F,0)</f>
        <v>0.06</v>
      </c>
      <c r="X3562" s="55">
        <f t="shared" si="442"/>
        <v>0.10600000000000001</v>
      </c>
      <c r="Y3562" s="55">
        <f t="shared" si="443"/>
        <v>1.7800000000000002</v>
      </c>
      <c r="Z3562" s="54">
        <f t="shared" si="444"/>
        <v>0.67169811320754713</v>
      </c>
      <c r="AA3562" s="49" t="str">
        <f t="shared" ca="1" si="445"/>
        <v>N</v>
      </c>
      <c r="AB3562" s="49">
        <f t="shared" ca="1" si="446"/>
        <v>5</v>
      </c>
      <c r="AC3562" s="49" t="str">
        <f t="shared" ca="1" si="447"/>
        <v>N</v>
      </c>
    </row>
    <row r="3563" spans="1:29" x14ac:dyDescent="0.25">
      <c r="A3563">
        <v>1860</v>
      </c>
      <c r="B3563" s="9">
        <v>43557</v>
      </c>
      <c r="C3563" s="50" t="str">
        <f t="shared" si="440"/>
        <v>N</v>
      </c>
      <c r="D3563" s="52">
        <f>_xlfn.XLOOKUP(B3563,Cal_Date!B:B,Cal_Date!A:A,0)</f>
        <v>1</v>
      </c>
      <c r="E3563">
        <v>2019</v>
      </c>
      <c r="F3563" t="s">
        <v>122</v>
      </c>
      <c r="G3563" t="s">
        <v>129</v>
      </c>
      <c r="H3563" t="s">
        <v>14</v>
      </c>
      <c r="I3563" t="s">
        <v>18</v>
      </c>
      <c r="J3563" t="s">
        <v>15</v>
      </c>
      <c r="K3563" t="s">
        <v>43</v>
      </c>
      <c r="L3563">
        <v>1</v>
      </c>
      <c r="M3563">
        <v>1001</v>
      </c>
      <c r="O3563" t="s">
        <v>25</v>
      </c>
      <c r="R3563" t="s">
        <v>46</v>
      </c>
      <c r="S3563" s="49" t="str">
        <f t="shared" si="441"/>
        <v>Card</v>
      </c>
      <c r="T3563" s="3">
        <v>0.04</v>
      </c>
      <c r="U3563" s="2">
        <v>6.8900000000000006</v>
      </c>
      <c r="V3563" s="2">
        <v>2.1</v>
      </c>
      <c r="W3563" s="54">
        <f>_xlfn.XLOOKUP(M3563,Market!A:A,Market!F:F,0)</f>
        <v>0.06</v>
      </c>
      <c r="X3563" s="55">
        <f t="shared" si="442"/>
        <v>0.27560000000000001</v>
      </c>
      <c r="Y3563" s="55">
        <f t="shared" si="443"/>
        <v>4.7900000000000009</v>
      </c>
      <c r="Z3563" s="54">
        <f t="shared" si="444"/>
        <v>0.69521044992743108</v>
      </c>
      <c r="AA3563" s="49" t="str">
        <f t="shared" ca="1" si="445"/>
        <v>N</v>
      </c>
      <c r="AB3563" s="49">
        <f t="shared" ca="1" si="446"/>
        <v>5</v>
      </c>
      <c r="AC3563" s="49" t="str">
        <f t="shared" ca="1" si="447"/>
        <v>N</v>
      </c>
    </row>
    <row r="3564" spans="1:29" x14ac:dyDescent="0.25">
      <c r="A3564">
        <v>1861</v>
      </c>
      <c r="B3564" s="9">
        <v>43557</v>
      </c>
      <c r="C3564" s="50" t="str">
        <f t="shared" si="440"/>
        <v>N</v>
      </c>
      <c r="D3564" s="52">
        <f>_xlfn.XLOOKUP(B3564,Cal_Date!B:B,Cal_Date!A:A,0)</f>
        <v>1</v>
      </c>
      <c r="E3564">
        <v>2019</v>
      </c>
      <c r="F3564" t="s">
        <v>122</v>
      </c>
      <c r="G3564" t="s">
        <v>129</v>
      </c>
      <c r="H3564" t="s">
        <v>48</v>
      </c>
      <c r="I3564" t="s">
        <v>18</v>
      </c>
      <c r="J3564" t="s">
        <v>10</v>
      </c>
      <c r="K3564" t="s">
        <v>43</v>
      </c>
      <c r="L3564">
        <v>1</v>
      </c>
      <c r="M3564">
        <v>1000</v>
      </c>
      <c r="O3564" t="s">
        <v>25</v>
      </c>
      <c r="R3564" t="s">
        <v>46</v>
      </c>
      <c r="S3564" s="49" t="str">
        <f t="shared" si="441"/>
        <v>Card</v>
      </c>
      <c r="T3564" s="3">
        <v>0.04</v>
      </c>
      <c r="U3564" s="2">
        <v>7.5600000000000005</v>
      </c>
      <c r="V3564" s="2">
        <v>1.46</v>
      </c>
      <c r="W3564" s="54">
        <f>_xlfn.XLOOKUP(M3564,Market!A:A,Market!F:F,0)</f>
        <v>0.08</v>
      </c>
      <c r="X3564" s="55">
        <f t="shared" si="442"/>
        <v>0.3024</v>
      </c>
      <c r="Y3564" s="55">
        <f t="shared" si="443"/>
        <v>6.1000000000000005</v>
      </c>
      <c r="Z3564" s="54">
        <f t="shared" si="444"/>
        <v>0.80687830687830686</v>
      </c>
      <c r="AA3564" s="49" t="str">
        <f t="shared" ca="1" si="445"/>
        <v>N</v>
      </c>
      <c r="AB3564" s="49">
        <f t="shared" ca="1" si="446"/>
        <v>5</v>
      </c>
      <c r="AC3564" s="49" t="str">
        <f t="shared" ca="1" si="447"/>
        <v>N</v>
      </c>
    </row>
    <row r="3565" spans="1:29" x14ac:dyDescent="0.25">
      <c r="A3565">
        <v>1862</v>
      </c>
      <c r="B3565" s="9">
        <v>43557</v>
      </c>
      <c r="C3565" s="50" t="str">
        <f t="shared" si="440"/>
        <v>N</v>
      </c>
      <c r="D3565" s="52">
        <f>_xlfn.XLOOKUP(B3565,Cal_Date!B:B,Cal_Date!A:A,0)</f>
        <v>1</v>
      </c>
      <c r="E3565">
        <v>2019</v>
      </c>
      <c r="F3565" t="s">
        <v>122</v>
      </c>
      <c r="G3565" t="s">
        <v>129</v>
      </c>
      <c r="H3565" t="s">
        <v>11</v>
      </c>
      <c r="I3565" t="s">
        <v>11</v>
      </c>
      <c r="J3565" t="s">
        <v>15</v>
      </c>
      <c r="K3565" t="s">
        <v>42</v>
      </c>
      <c r="L3565">
        <v>2</v>
      </c>
      <c r="M3565">
        <v>1000</v>
      </c>
      <c r="O3565" t="s">
        <v>25</v>
      </c>
      <c r="R3565" t="s">
        <v>46</v>
      </c>
      <c r="S3565" s="49" t="str">
        <f t="shared" si="441"/>
        <v>Card</v>
      </c>
      <c r="T3565" s="3">
        <v>0.04</v>
      </c>
      <c r="U3565" s="2">
        <v>5.4</v>
      </c>
      <c r="V3565" s="2">
        <v>1.74</v>
      </c>
      <c r="W3565" s="54">
        <f>_xlfn.XLOOKUP(M3565,Market!A:A,Market!F:F,0)</f>
        <v>0.08</v>
      </c>
      <c r="X3565" s="55">
        <f t="shared" si="442"/>
        <v>0.21600000000000003</v>
      </c>
      <c r="Y3565" s="55">
        <f t="shared" si="443"/>
        <v>3.66</v>
      </c>
      <c r="Z3565" s="54">
        <f t="shared" si="444"/>
        <v>0.67777777777777781</v>
      </c>
      <c r="AA3565" s="49" t="str">
        <f t="shared" ca="1" si="445"/>
        <v>N</v>
      </c>
      <c r="AB3565" s="49">
        <f t="shared" ca="1" si="446"/>
        <v>5</v>
      </c>
      <c r="AC3565" s="49" t="str">
        <f t="shared" ca="1" si="447"/>
        <v>N</v>
      </c>
    </row>
    <row r="3566" spans="1:29" x14ac:dyDescent="0.25">
      <c r="A3566">
        <v>1863</v>
      </c>
      <c r="B3566" s="9">
        <v>43557</v>
      </c>
      <c r="C3566" s="50" t="str">
        <f t="shared" si="440"/>
        <v>N</v>
      </c>
      <c r="D3566" s="52">
        <f>_xlfn.XLOOKUP(B3566,Cal_Date!B:B,Cal_Date!A:A,0)</f>
        <v>1</v>
      </c>
      <c r="E3566">
        <v>2019</v>
      </c>
      <c r="F3566" t="s">
        <v>122</v>
      </c>
      <c r="G3566" t="s">
        <v>129</v>
      </c>
      <c r="H3566" t="s">
        <v>48</v>
      </c>
      <c r="I3566" t="s">
        <v>18</v>
      </c>
      <c r="J3566" t="s">
        <v>10</v>
      </c>
      <c r="K3566" t="s">
        <v>43</v>
      </c>
      <c r="L3566">
        <v>2</v>
      </c>
      <c r="M3566">
        <v>1002</v>
      </c>
      <c r="O3566" t="s">
        <v>28</v>
      </c>
      <c r="R3566" t="s">
        <v>46</v>
      </c>
      <c r="S3566" s="49" t="str">
        <f t="shared" si="441"/>
        <v>Card</v>
      </c>
      <c r="T3566" s="3">
        <v>0.04</v>
      </c>
      <c r="U3566" s="2">
        <v>14.84</v>
      </c>
      <c r="V3566" s="2">
        <v>2.92</v>
      </c>
      <c r="W3566" s="54">
        <f>_xlfn.XLOOKUP(M3566,Market!A:A,Market!F:F,0)</f>
        <v>0.06</v>
      </c>
      <c r="X3566" s="55">
        <f t="shared" si="442"/>
        <v>0.59360000000000002</v>
      </c>
      <c r="Y3566" s="55">
        <f t="shared" si="443"/>
        <v>11.92</v>
      </c>
      <c r="Z3566" s="54">
        <f t="shared" si="444"/>
        <v>0.80323450134770891</v>
      </c>
      <c r="AA3566" s="49" t="str">
        <f t="shared" ca="1" si="445"/>
        <v>N</v>
      </c>
      <c r="AB3566" s="49">
        <f t="shared" ca="1" si="446"/>
        <v>5</v>
      </c>
      <c r="AC3566" s="49" t="str">
        <f t="shared" ca="1" si="447"/>
        <v>N</v>
      </c>
    </row>
    <row r="3567" spans="1:29" x14ac:dyDescent="0.25">
      <c r="A3567">
        <v>1864</v>
      </c>
      <c r="B3567" s="9">
        <v>43557</v>
      </c>
      <c r="C3567" s="50" t="str">
        <f t="shared" si="440"/>
        <v>N</v>
      </c>
      <c r="D3567" s="52">
        <f>_xlfn.XLOOKUP(B3567,Cal_Date!B:B,Cal_Date!A:A,0)</f>
        <v>1</v>
      </c>
      <c r="E3567">
        <v>2019</v>
      </c>
      <c r="F3567" t="s">
        <v>122</v>
      </c>
      <c r="G3567" t="s">
        <v>129</v>
      </c>
      <c r="H3567" t="s">
        <v>48</v>
      </c>
      <c r="I3567" t="s">
        <v>18</v>
      </c>
      <c r="J3567" t="s">
        <v>10</v>
      </c>
      <c r="K3567" t="s">
        <v>43</v>
      </c>
      <c r="L3567">
        <v>1</v>
      </c>
      <c r="M3567">
        <v>1003</v>
      </c>
      <c r="O3567" t="s">
        <v>25</v>
      </c>
      <c r="R3567" t="s">
        <v>46</v>
      </c>
      <c r="S3567" s="49" t="str">
        <f t="shared" si="441"/>
        <v>Card</v>
      </c>
      <c r="T3567" s="3">
        <v>0.04</v>
      </c>
      <c r="U3567" s="2">
        <v>7.42</v>
      </c>
      <c r="V3567" s="2">
        <v>1.46</v>
      </c>
      <c r="W3567" s="54">
        <f>_xlfn.XLOOKUP(M3567,Market!A:A,Market!F:F,0)</f>
        <v>0.06</v>
      </c>
      <c r="X3567" s="55">
        <f t="shared" si="442"/>
        <v>0.29680000000000001</v>
      </c>
      <c r="Y3567" s="55">
        <f t="shared" si="443"/>
        <v>5.96</v>
      </c>
      <c r="Z3567" s="54">
        <f t="shared" si="444"/>
        <v>0.80323450134770891</v>
      </c>
      <c r="AA3567" s="49" t="str">
        <f t="shared" ca="1" si="445"/>
        <v>N</v>
      </c>
      <c r="AB3567" s="49">
        <f t="shared" ca="1" si="446"/>
        <v>5</v>
      </c>
      <c r="AC3567" s="49" t="str">
        <f t="shared" ca="1" si="447"/>
        <v>N</v>
      </c>
    </row>
    <row r="3568" spans="1:29" x14ac:dyDescent="0.25">
      <c r="A3568">
        <v>1865</v>
      </c>
      <c r="B3568" s="9">
        <v>43557</v>
      </c>
      <c r="C3568" s="50" t="str">
        <f t="shared" si="440"/>
        <v>N</v>
      </c>
      <c r="D3568" s="52">
        <f>_xlfn.XLOOKUP(B3568,Cal_Date!B:B,Cal_Date!A:A,0)</f>
        <v>1</v>
      </c>
      <c r="E3568">
        <v>2019</v>
      </c>
      <c r="F3568" t="s">
        <v>122</v>
      </c>
      <c r="G3568" t="s">
        <v>129</v>
      </c>
      <c r="H3568" t="s">
        <v>11</v>
      </c>
      <c r="I3568" t="s">
        <v>11</v>
      </c>
      <c r="J3568" t="s">
        <v>15</v>
      </c>
      <c r="K3568" t="s">
        <v>42</v>
      </c>
      <c r="L3568">
        <v>1</v>
      </c>
      <c r="M3568">
        <v>1005</v>
      </c>
      <c r="O3568" t="s">
        <v>25</v>
      </c>
      <c r="R3568" t="s">
        <v>46</v>
      </c>
      <c r="S3568" s="49" t="str">
        <f t="shared" si="441"/>
        <v>Card</v>
      </c>
      <c r="T3568" s="3">
        <v>0.04</v>
      </c>
      <c r="U3568" s="2">
        <v>2.7225000000000001</v>
      </c>
      <c r="V3568" s="2">
        <v>0.87</v>
      </c>
      <c r="W3568" s="54">
        <f>_xlfn.XLOOKUP(M3568,Market!A:A,Market!F:F,0)</f>
        <v>8.8999999999999996E-2</v>
      </c>
      <c r="X3568" s="55">
        <f t="shared" si="442"/>
        <v>0.10890000000000001</v>
      </c>
      <c r="Y3568" s="55">
        <f t="shared" si="443"/>
        <v>1.8525</v>
      </c>
      <c r="Z3568" s="54">
        <f t="shared" si="444"/>
        <v>0.68044077134986225</v>
      </c>
      <c r="AA3568" s="49" t="str">
        <f t="shared" ca="1" si="445"/>
        <v>N</v>
      </c>
      <c r="AB3568" s="49">
        <f t="shared" ca="1" si="446"/>
        <v>5</v>
      </c>
      <c r="AC3568" s="49" t="str">
        <f t="shared" ca="1" si="447"/>
        <v>N</v>
      </c>
    </row>
    <row r="3569" spans="1:29" x14ac:dyDescent="0.25">
      <c r="A3569">
        <v>1866</v>
      </c>
      <c r="B3569" s="9">
        <v>43557</v>
      </c>
      <c r="C3569" s="50" t="str">
        <f t="shared" si="440"/>
        <v>N</v>
      </c>
      <c r="D3569" s="52">
        <f>_xlfn.XLOOKUP(B3569,Cal_Date!B:B,Cal_Date!A:A,0)</f>
        <v>1</v>
      </c>
      <c r="E3569">
        <v>2019</v>
      </c>
      <c r="F3569" t="s">
        <v>122</v>
      </c>
      <c r="G3569" t="s">
        <v>129</v>
      </c>
      <c r="H3569" t="s">
        <v>11</v>
      </c>
      <c r="I3569" t="s">
        <v>11</v>
      </c>
      <c r="J3569" t="s">
        <v>15</v>
      </c>
      <c r="K3569" t="s">
        <v>42</v>
      </c>
      <c r="L3569">
        <v>1</v>
      </c>
      <c r="M3569">
        <v>1005</v>
      </c>
      <c r="O3569" t="s">
        <v>25</v>
      </c>
      <c r="R3569" t="s">
        <v>46</v>
      </c>
      <c r="S3569" s="49" t="str">
        <f t="shared" si="441"/>
        <v>Card</v>
      </c>
      <c r="T3569" s="3">
        <v>0.04</v>
      </c>
      <c r="U3569" s="2">
        <v>2.7225000000000001</v>
      </c>
      <c r="V3569" s="2">
        <v>0.87</v>
      </c>
      <c r="W3569" s="54">
        <f>_xlfn.XLOOKUP(M3569,Market!A:A,Market!F:F,0)</f>
        <v>8.8999999999999996E-2</v>
      </c>
      <c r="X3569" s="55">
        <f t="shared" si="442"/>
        <v>0.10890000000000001</v>
      </c>
      <c r="Y3569" s="55">
        <f t="shared" si="443"/>
        <v>1.8525</v>
      </c>
      <c r="Z3569" s="54">
        <f t="shared" si="444"/>
        <v>0.68044077134986225</v>
      </c>
      <c r="AA3569" s="49" t="str">
        <f t="shared" ca="1" si="445"/>
        <v>N</v>
      </c>
      <c r="AB3569" s="49">
        <f t="shared" ca="1" si="446"/>
        <v>5</v>
      </c>
      <c r="AC3569" s="49" t="str">
        <f t="shared" ca="1" si="447"/>
        <v>N</v>
      </c>
    </row>
    <row r="3570" spans="1:29" x14ac:dyDescent="0.25">
      <c r="A3570">
        <v>1867</v>
      </c>
      <c r="B3570" s="9">
        <v>43557</v>
      </c>
      <c r="C3570" s="50" t="str">
        <f t="shared" si="440"/>
        <v>N</v>
      </c>
      <c r="D3570" s="52">
        <f>_xlfn.XLOOKUP(B3570,Cal_Date!B:B,Cal_Date!A:A,0)</f>
        <v>1</v>
      </c>
      <c r="E3570">
        <v>2019</v>
      </c>
      <c r="F3570" t="s">
        <v>122</v>
      </c>
      <c r="G3570" t="s">
        <v>129</v>
      </c>
      <c r="H3570" t="s">
        <v>11</v>
      </c>
      <c r="I3570" t="s">
        <v>11</v>
      </c>
      <c r="J3570" t="s">
        <v>15</v>
      </c>
      <c r="K3570" t="s">
        <v>42</v>
      </c>
      <c r="L3570">
        <v>2</v>
      </c>
      <c r="M3570">
        <v>1006</v>
      </c>
      <c r="O3570" t="s">
        <v>28</v>
      </c>
      <c r="R3570" t="s">
        <v>47</v>
      </c>
      <c r="S3570" s="49" t="str">
        <f t="shared" si="441"/>
        <v>Card</v>
      </c>
      <c r="T3570" s="3">
        <v>3.5000000000000003E-2</v>
      </c>
      <c r="U3570" s="2">
        <v>5.4450000000000003</v>
      </c>
      <c r="V3570" s="2">
        <v>1.74</v>
      </c>
      <c r="W3570" s="54">
        <f>_xlfn.XLOOKUP(M3570,Market!A:A,Market!F:F,0)</f>
        <v>8.8999999999999996E-2</v>
      </c>
      <c r="X3570" s="55">
        <f t="shared" si="442"/>
        <v>0.19057500000000002</v>
      </c>
      <c r="Y3570" s="55">
        <f t="shared" si="443"/>
        <v>3.7050000000000001</v>
      </c>
      <c r="Z3570" s="54">
        <f t="shared" si="444"/>
        <v>0.68044077134986225</v>
      </c>
      <c r="AA3570" s="49" t="str">
        <f t="shared" ca="1" si="445"/>
        <v>N</v>
      </c>
      <c r="AB3570" s="49">
        <f t="shared" ca="1" si="446"/>
        <v>5</v>
      </c>
      <c r="AC3570" s="49" t="str">
        <f t="shared" ca="1" si="447"/>
        <v>N</v>
      </c>
    </row>
    <row r="3571" spans="1:29" x14ac:dyDescent="0.25">
      <c r="A3571">
        <v>1868</v>
      </c>
      <c r="B3571" s="9">
        <v>43557</v>
      </c>
      <c r="C3571" s="50" t="str">
        <f t="shared" si="440"/>
        <v>N</v>
      </c>
      <c r="D3571" s="52">
        <f>_xlfn.XLOOKUP(B3571,Cal_Date!B:B,Cal_Date!A:A,0)</f>
        <v>1</v>
      </c>
      <c r="E3571">
        <v>2019</v>
      </c>
      <c r="F3571" t="s">
        <v>122</v>
      </c>
      <c r="G3571" t="s">
        <v>129</v>
      </c>
      <c r="H3571" t="s">
        <v>48</v>
      </c>
      <c r="I3571" t="s">
        <v>18</v>
      </c>
      <c r="J3571" t="s">
        <v>10</v>
      </c>
      <c r="K3571" t="s">
        <v>43</v>
      </c>
      <c r="L3571">
        <v>1</v>
      </c>
      <c r="M3571">
        <v>1007</v>
      </c>
      <c r="O3571" t="s">
        <v>28</v>
      </c>
      <c r="R3571" t="s">
        <v>44</v>
      </c>
      <c r="S3571" s="49" t="str">
        <f t="shared" si="441"/>
        <v>Card</v>
      </c>
      <c r="T3571" s="3">
        <v>0.03</v>
      </c>
      <c r="U3571" s="2">
        <v>7.6229999999999993</v>
      </c>
      <c r="V3571" s="2">
        <v>1.46</v>
      </c>
      <c r="W3571" s="54">
        <f>_xlfn.XLOOKUP(M3571,Market!A:A,Market!F:F,0)</f>
        <v>8.8999999999999996E-2</v>
      </c>
      <c r="X3571" s="55">
        <f t="shared" si="442"/>
        <v>0.22868999999999998</v>
      </c>
      <c r="Y3571" s="55">
        <f t="shared" si="443"/>
        <v>6.1629999999999994</v>
      </c>
      <c r="Z3571" s="54">
        <f t="shared" si="444"/>
        <v>0.80847435392889933</v>
      </c>
      <c r="AA3571" s="49" t="str">
        <f t="shared" ca="1" si="445"/>
        <v>N</v>
      </c>
      <c r="AB3571" s="49">
        <f t="shared" ca="1" si="446"/>
        <v>5</v>
      </c>
      <c r="AC3571" s="49" t="str">
        <f t="shared" ca="1" si="447"/>
        <v>N</v>
      </c>
    </row>
    <row r="3572" spans="1:29" x14ac:dyDescent="0.25">
      <c r="A3572">
        <v>1869</v>
      </c>
      <c r="B3572" s="9">
        <v>43557</v>
      </c>
      <c r="C3572" s="50" t="str">
        <f t="shared" si="440"/>
        <v>N</v>
      </c>
      <c r="D3572" s="52">
        <f>_xlfn.XLOOKUP(B3572,Cal_Date!B:B,Cal_Date!A:A,0)</f>
        <v>1</v>
      </c>
      <c r="E3572">
        <v>2019</v>
      </c>
      <c r="F3572" t="s">
        <v>122</v>
      </c>
      <c r="G3572" t="s">
        <v>129</v>
      </c>
      <c r="H3572" t="s">
        <v>48</v>
      </c>
      <c r="I3572" t="s">
        <v>18</v>
      </c>
      <c r="J3572" t="s">
        <v>10</v>
      </c>
      <c r="K3572" t="s">
        <v>43</v>
      </c>
      <c r="L3572">
        <v>2</v>
      </c>
      <c r="M3572">
        <v>1008</v>
      </c>
      <c r="O3572" t="s">
        <v>28</v>
      </c>
      <c r="R3572" t="s">
        <v>44</v>
      </c>
      <c r="S3572" s="49" t="str">
        <f t="shared" si="441"/>
        <v>Card</v>
      </c>
      <c r="T3572" s="3">
        <v>0.03</v>
      </c>
      <c r="U3572" s="2">
        <v>15.245999999999999</v>
      </c>
      <c r="V3572" s="2">
        <v>2.92</v>
      </c>
      <c r="W3572" s="54">
        <f>_xlfn.XLOOKUP(M3572,Market!A:A,Market!F:F,0)</f>
        <v>8.8999999999999996E-2</v>
      </c>
      <c r="X3572" s="55">
        <f t="shared" si="442"/>
        <v>0.45737999999999995</v>
      </c>
      <c r="Y3572" s="55">
        <f t="shared" si="443"/>
        <v>12.325999999999999</v>
      </c>
      <c r="Z3572" s="54">
        <f t="shared" si="444"/>
        <v>0.80847435392889933</v>
      </c>
      <c r="AA3572" s="49" t="str">
        <f t="shared" ca="1" si="445"/>
        <v>N</v>
      </c>
      <c r="AB3572" s="49">
        <f t="shared" ca="1" si="446"/>
        <v>5</v>
      </c>
      <c r="AC3572" s="49" t="str">
        <f t="shared" ca="1" si="447"/>
        <v>N</v>
      </c>
    </row>
    <row r="3573" spans="1:29" x14ac:dyDescent="0.25">
      <c r="A3573">
        <v>1870</v>
      </c>
      <c r="B3573" s="9">
        <v>43557</v>
      </c>
      <c r="C3573" s="50" t="str">
        <f t="shared" si="440"/>
        <v>N</v>
      </c>
      <c r="D3573" s="52">
        <f>_xlfn.XLOOKUP(B3573,Cal_Date!B:B,Cal_Date!A:A,0)</f>
        <v>1</v>
      </c>
      <c r="E3573">
        <v>2019</v>
      </c>
      <c r="F3573" t="s">
        <v>122</v>
      </c>
      <c r="G3573" t="s">
        <v>129</v>
      </c>
      <c r="H3573" t="s">
        <v>11</v>
      </c>
      <c r="I3573" t="s">
        <v>11</v>
      </c>
      <c r="J3573" t="s">
        <v>15</v>
      </c>
      <c r="K3573" t="s">
        <v>42</v>
      </c>
      <c r="L3573">
        <v>1</v>
      </c>
      <c r="M3573">
        <v>1009</v>
      </c>
      <c r="O3573" t="s">
        <v>28</v>
      </c>
      <c r="R3573" t="s">
        <v>44</v>
      </c>
      <c r="S3573" s="49" t="str">
        <f t="shared" si="441"/>
        <v>Card</v>
      </c>
      <c r="T3573" s="3">
        <v>0.03</v>
      </c>
      <c r="U3573" s="2">
        <v>2.7225000000000001</v>
      </c>
      <c r="V3573" s="2">
        <v>0.87</v>
      </c>
      <c r="W3573" s="54">
        <f>_xlfn.XLOOKUP(M3573,Market!A:A,Market!F:F,0)</f>
        <v>8.8999999999999996E-2</v>
      </c>
      <c r="X3573" s="55">
        <f t="shared" si="442"/>
        <v>8.1674999999999998E-2</v>
      </c>
      <c r="Y3573" s="55">
        <f t="shared" si="443"/>
        <v>1.8525</v>
      </c>
      <c r="Z3573" s="54">
        <f t="shared" si="444"/>
        <v>0.68044077134986225</v>
      </c>
      <c r="AA3573" s="49" t="str">
        <f t="shared" ca="1" si="445"/>
        <v>N</v>
      </c>
      <c r="AB3573" s="49">
        <f t="shared" ca="1" si="446"/>
        <v>5</v>
      </c>
      <c r="AC3573" s="49" t="str">
        <f t="shared" ca="1" si="447"/>
        <v>N</v>
      </c>
    </row>
    <row r="3574" spans="1:29" x14ac:dyDescent="0.25">
      <c r="A3574">
        <v>1871</v>
      </c>
      <c r="B3574" s="9">
        <v>43557</v>
      </c>
      <c r="C3574" s="50" t="str">
        <f t="shared" si="440"/>
        <v>N</v>
      </c>
      <c r="D3574" s="52">
        <f>_xlfn.XLOOKUP(B3574,Cal_Date!B:B,Cal_Date!A:A,0)</f>
        <v>1</v>
      </c>
      <c r="E3574">
        <v>2019</v>
      </c>
      <c r="F3574" t="s">
        <v>122</v>
      </c>
      <c r="G3574" t="s">
        <v>129</v>
      </c>
      <c r="H3574" t="s">
        <v>11</v>
      </c>
      <c r="I3574" t="s">
        <v>11</v>
      </c>
      <c r="J3574" t="s">
        <v>15</v>
      </c>
      <c r="K3574" t="s">
        <v>42</v>
      </c>
      <c r="L3574">
        <v>2</v>
      </c>
      <c r="M3574">
        <v>1006</v>
      </c>
      <c r="O3574" t="s">
        <v>28</v>
      </c>
      <c r="R3574" t="s">
        <v>44</v>
      </c>
      <c r="S3574" s="49" t="str">
        <f t="shared" si="441"/>
        <v>Card</v>
      </c>
      <c r="T3574" s="3">
        <v>0.03</v>
      </c>
      <c r="U3574" s="2">
        <v>5.4450000000000003</v>
      </c>
      <c r="V3574" s="2">
        <v>1.74</v>
      </c>
      <c r="W3574" s="54">
        <f>_xlfn.XLOOKUP(M3574,Market!A:A,Market!F:F,0)</f>
        <v>8.8999999999999996E-2</v>
      </c>
      <c r="X3574" s="55">
        <f t="shared" si="442"/>
        <v>0.16335</v>
      </c>
      <c r="Y3574" s="55">
        <f t="shared" si="443"/>
        <v>3.7050000000000001</v>
      </c>
      <c r="Z3574" s="54">
        <f t="shared" si="444"/>
        <v>0.68044077134986225</v>
      </c>
      <c r="AA3574" s="49" t="str">
        <f t="shared" ca="1" si="445"/>
        <v>N</v>
      </c>
      <c r="AB3574" s="49">
        <f t="shared" ca="1" si="446"/>
        <v>5</v>
      </c>
      <c r="AC3574" s="49" t="str">
        <f t="shared" ca="1" si="447"/>
        <v>N</v>
      </c>
    </row>
    <row r="3575" spans="1:29" x14ac:dyDescent="0.25">
      <c r="A3575">
        <v>1872</v>
      </c>
      <c r="B3575" s="9">
        <v>43557</v>
      </c>
      <c r="C3575" s="50" t="str">
        <f t="shared" si="440"/>
        <v>N</v>
      </c>
      <c r="D3575" s="52">
        <f>_xlfn.XLOOKUP(B3575,Cal_Date!B:B,Cal_Date!A:A,0)</f>
        <v>1</v>
      </c>
      <c r="E3575">
        <v>2019</v>
      </c>
      <c r="F3575" t="s">
        <v>122</v>
      </c>
      <c r="G3575" t="s">
        <v>129</v>
      </c>
      <c r="H3575" t="s">
        <v>14</v>
      </c>
      <c r="I3575" t="s">
        <v>13</v>
      </c>
      <c r="J3575" t="s">
        <v>15</v>
      </c>
      <c r="K3575" t="s">
        <v>43</v>
      </c>
      <c r="L3575">
        <v>1</v>
      </c>
      <c r="M3575">
        <v>1007</v>
      </c>
      <c r="O3575" t="s">
        <v>28</v>
      </c>
      <c r="R3575" t="s">
        <v>44</v>
      </c>
      <c r="S3575" s="49" t="str">
        <f t="shared" si="441"/>
        <v>Card</v>
      </c>
      <c r="T3575" s="3">
        <v>0.03</v>
      </c>
      <c r="U3575" s="2">
        <v>7.0785</v>
      </c>
      <c r="V3575" s="2">
        <v>2.12</v>
      </c>
      <c r="W3575" s="54">
        <f>_xlfn.XLOOKUP(M3575,Market!A:A,Market!F:F,0)</f>
        <v>8.8999999999999996E-2</v>
      </c>
      <c r="X3575" s="55">
        <f t="shared" si="442"/>
        <v>0.21235499999999999</v>
      </c>
      <c r="Y3575" s="55">
        <f t="shared" si="443"/>
        <v>4.9584999999999999</v>
      </c>
      <c r="Z3575" s="54">
        <f t="shared" si="444"/>
        <v>0.70050151868333688</v>
      </c>
      <c r="AA3575" s="49" t="str">
        <f t="shared" ca="1" si="445"/>
        <v>N</v>
      </c>
      <c r="AB3575" s="49">
        <f t="shared" ca="1" si="446"/>
        <v>5</v>
      </c>
      <c r="AC3575" s="49" t="str">
        <f t="shared" ca="1" si="447"/>
        <v>N</v>
      </c>
    </row>
    <row r="3576" spans="1:29" x14ac:dyDescent="0.25">
      <c r="A3576">
        <v>1873</v>
      </c>
      <c r="B3576" s="9">
        <v>43557</v>
      </c>
      <c r="C3576" s="50" t="str">
        <f t="shared" si="440"/>
        <v>N</v>
      </c>
      <c r="D3576" s="52">
        <f>_xlfn.XLOOKUP(B3576,Cal_Date!B:B,Cal_Date!A:A,0)</f>
        <v>1</v>
      </c>
      <c r="E3576">
        <v>2019</v>
      </c>
      <c r="F3576" t="s">
        <v>122</v>
      </c>
      <c r="G3576" t="s">
        <v>129</v>
      </c>
      <c r="H3576" t="s">
        <v>11</v>
      </c>
      <c r="I3576" t="s">
        <v>11</v>
      </c>
      <c r="J3576" t="s">
        <v>15</v>
      </c>
      <c r="K3576" t="s">
        <v>42</v>
      </c>
      <c r="L3576">
        <v>1</v>
      </c>
      <c r="M3576">
        <v>1007</v>
      </c>
      <c r="O3576" t="s">
        <v>28</v>
      </c>
      <c r="R3576" t="s">
        <v>46</v>
      </c>
      <c r="S3576" s="49" t="str">
        <f t="shared" si="441"/>
        <v>Card</v>
      </c>
      <c r="T3576" s="3">
        <v>0.04</v>
      </c>
      <c r="U3576" s="2">
        <v>2.7225000000000001</v>
      </c>
      <c r="V3576" s="2">
        <v>0.87</v>
      </c>
      <c r="W3576" s="54">
        <f>_xlfn.XLOOKUP(M3576,Market!A:A,Market!F:F,0)</f>
        <v>8.8999999999999996E-2</v>
      </c>
      <c r="X3576" s="55">
        <f t="shared" si="442"/>
        <v>0.10890000000000001</v>
      </c>
      <c r="Y3576" s="55">
        <f t="shared" si="443"/>
        <v>1.8525</v>
      </c>
      <c r="Z3576" s="54">
        <f t="shared" si="444"/>
        <v>0.68044077134986225</v>
      </c>
      <c r="AA3576" s="49" t="str">
        <f t="shared" ca="1" si="445"/>
        <v>N</v>
      </c>
      <c r="AB3576" s="49">
        <f t="shared" ca="1" si="446"/>
        <v>5</v>
      </c>
      <c r="AC3576" s="49" t="str">
        <f t="shared" ca="1" si="447"/>
        <v>N</v>
      </c>
    </row>
    <row r="3577" spans="1:29" x14ac:dyDescent="0.25">
      <c r="A3577">
        <v>1874</v>
      </c>
      <c r="B3577" s="9">
        <v>43557</v>
      </c>
      <c r="C3577" s="50" t="str">
        <f t="shared" si="440"/>
        <v>N</v>
      </c>
      <c r="D3577" s="52">
        <f>_xlfn.XLOOKUP(B3577,Cal_Date!B:B,Cal_Date!A:A,0)</f>
        <v>1</v>
      </c>
      <c r="E3577">
        <v>2019</v>
      </c>
      <c r="F3577" t="s">
        <v>122</v>
      </c>
      <c r="G3577" t="s">
        <v>129</v>
      </c>
      <c r="H3577" t="s">
        <v>11</v>
      </c>
      <c r="I3577" t="s">
        <v>11</v>
      </c>
      <c r="J3577" t="s">
        <v>15</v>
      </c>
      <c r="K3577" t="s">
        <v>42</v>
      </c>
      <c r="L3577">
        <v>1</v>
      </c>
      <c r="M3577">
        <v>1007</v>
      </c>
      <c r="O3577" t="s">
        <v>28</v>
      </c>
      <c r="R3577" t="s">
        <v>44</v>
      </c>
      <c r="S3577" s="49" t="str">
        <f t="shared" si="441"/>
        <v>Card</v>
      </c>
      <c r="T3577" s="3">
        <v>0.03</v>
      </c>
      <c r="U3577" s="2">
        <v>2.7225000000000001</v>
      </c>
      <c r="V3577" s="2">
        <v>0.87</v>
      </c>
      <c r="W3577" s="54">
        <f>_xlfn.XLOOKUP(M3577,Market!A:A,Market!F:F,0)</f>
        <v>8.8999999999999996E-2</v>
      </c>
      <c r="X3577" s="55">
        <f t="shared" si="442"/>
        <v>8.1674999999999998E-2</v>
      </c>
      <c r="Y3577" s="55">
        <f t="shared" si="443"/>
        <v>1.8525</v>
      </c>
      <c r="Z3577" s="54">
        <f t="shared" si="444"/>
        <v>0.68044077134986225</v>
      </c>
      <c r="AA3577" s="49" t="str">
        <f t="shared" ca="1" si="445"/>
        <v>N</v>
      </c>
      <c r="AB3577" s="49">
        <f t="shared" ca="1" si="446"/>
        <v>5</v>
      </c>
      <c r="AC3577" s="49" t="str">
        <f t="shared" ca="1" si="447"/>
        <v>N</v>
      </c>
    </row>
    <row r="3578" spans="1:29" x14ac:dyDescent="0.25">
      <c r="A3578">
        <v>1875</v>
      </c>
      <c r="B3578" s="9">
        <v>43557</v>
      </c>
      <c r="C3578" s="50" t="str">
        <f t="shared" si="440"/>
        <v>N</v>
      </c>
      <c r="D3578" s="52">
        <f>_xlfn.XLOOKUP(B3578,Cal_Date!B:B,Cal_Date!A:A,0)</f>
        <v>1</v>
      </c>
      <c r="E3578">
        <v>2019</v>
      </c>
      <c r="F3578" t="s">
        <v>122</v>
      </c>
      <c r="G3578" t="s">
        <v>129</v>
      </c>
      <c r="H3578" t="s">
        <v>48</v>
      </c>
      <c r="I3578" t="s">
        <v>18</v>
      </c>
      <c r="J3578" t="s">
        <v>10</v>
      </c>
      <c r="K3578" t="s">
        <v>43</v>
      </c>
      <c r="L3578">
        <v>1</v>
      </c>
      <c r="M3578">
        <v>1005</v>
      </c>
      <c r="O3578" t="s">
        <v>25</v>
      </c>
      <c r="R3578" t="s">
        <v>44</v>
      </c>
      <c r="S3578" s="49" t="str">
        <f t="shared" si="441"/>
        <v>Card</v>
      </c>
      <c r="T3578" s="3">
        <v>0.03</v>
      </c>
      <c r="U3578" s="2">
        <v>7.6229999999999993</v>
      </c>
      <c r="V3578" s="2">
        <v>1.46</v>
      </c>
      <c r="W3578" s="54">
        <f>_xlfn.XLOOKUP(M3578,Market!A:A,Market!F:F,0)</f>
        <v>8.8999999999999996E-2</v>
      </c>
      <c r="X3578" s="55">
        <f t="shared" si="442"/>
        <v>0.22868999999999998</v>
      </c>
      <c r="Y3578" s="55">
        <f t="shared" si="443"/>
        <v>6.1629999999999994</v>
      </c>
      <c r="Z3578" s="54">
        <f t="shared" si="444"/>
        <v>0.80847435392889933</v>
      </c>
      <c r="AA3578" s="49" t="str">
        <f t="shared" ca="1" si="445"/>
        <v>N</v>
      </c>
      <c r="AB3578" s="49">
        <f t="shared" ca="1" si="446"/>
        <v>5</v>
      </c>
      <c r="AC3578" s="49" t="str">
        <f t="shared" ca="1" si="447"/>
        <v>N</v>
      </c>
    </row>
    <row r="3579" spans="1:29" x14ac:dyDescent="0.25">
      <c r="A3579">
        <v>1876</v>
      </c>
      <c r="B3579" s="9">
        <v>43557</v>
      </c>
      <c r="C3579" s="50" t="str">
        <f t="shared" si="440"/>
        <v>N</v>
      </c>
      <c r="D3579" s="52">
        <f>_xlfn.XLOOKUP(B3579,Cal_Date!B:B,Cal_Date!A:A,0)</f>
        <v>1</v>
      </c>
      <c r="E3579">
        <v>2019</v>
      </c>
      <c r="F3579" t="s">
        <v>122</v>
      </c>
      <c r="G3579" t="s">
        <v>129</v>
      </c>
      <c r="H3579" t="s">
        <v>48</v>
      </c>
      <c r="I3579" t="s">
        <v>18</v>
      </c>
      <c r="J3579" t="s">
        <v>10</v>
      </c>
      <c r="K3579" t="s">
        <v>43</v>
      </c>
      <c r="L3579">
        <v>2</v>
      </c>
      <c r="M3579">
        <v>1005</v>
      </c>
      <c r="O3579" t="s">
        <v>25</v>
      </c>
      <c r="R3579" t="s">
        <v>44</v>
      </c>
      <c r="S3579" s="49" t="str">
        <f t="shared" si="441"/>
        <v>Card</v>
      </c>
      <c r="T3579" s="3">
        <v>0.03</v>
      </c>
      <c r="U3579" s="2">
        <v>15.245999999999999</v>
      </c>
      <c r="V3579" s="2">
        <v>2.92</v>
      </c>
      <c r="W3579" s="54">
        <f>_xlfn.XLOOKUP(M3579,Market!A:A,Market!F:F,0)</f>
        <v>8.8999999999999996E-2</v>
      </c>
      <c r="X3579" s="55">
        <f t="shared" si="442"/>
        <v>0.45737999999999995</v>
      </c>
      <c r="Y3579" s="55">
        <f t="shared" si="443"/>
        <v>12.325999999999999</v>
      </c>
      <c r="Z3579" s="54">
        <f t="shared" si="444"/>
        <v>0.80847435392889933</v>
      </c>
      <c r="AA3579" s="49" t="str">
        <f t="shared" ca="1" si="445"/>
        <v>N</v>
      </c>
      <c r="AB3579" s="49">
        <f t="shared" ca="1" si="446"/>
        <v>5</v>
      </c>
      <c r="AC3579" s="49" t="str">
        <f t="shared" ca="1" si="447"/>
        <v>N</v>
      </c>
    </row>
    <row r="3580" spans="1:29" x14ac:dyDescent="0.25">
      <c r="A3580">
        <v>1877</v>
      </c>
      <c r="B3580" s="9">
        <v>43557</v>
      </c>
      <c r="C3580" s="50" t="str">
        <f t="shared" si="440"/>
        <v>N</v>
      </c>
      <c r="D3580" s="52">
        <f>_xlfn.XLOOKUP(B3580,Cal_Date!B:B,Cal_Date!A:A,0)</f>
        <v>1</v>
      </c>
      <c r="E3580">
        <v>2019</v>
      </c>
      <c r="F3580" t="s">
        <v>122</v>
      </c>
      <c r="G3580" t="s">
        <v>129</v>
      </c>
      <c r="H3580" t="s">
        <v>11</v>
      </c>
      <c r="I3580" t="s">
        <v>13</v>
      </c>
      <c r="J3580" t="s">
        <v>15</v>
      </c>
      <c r="K3580" t="s">
        <v>42</v>
      </c>
      <c r="L3580">
        <v>1</v>
      </c>
      <c r="M3580">
        <v>1002</v>
      </c>
      <c r="O3580" t="s">
        <v>28</v>
      </c>
      <c r="R3580" t="s">
        <v>47</v>
      </c>
      <c r="S3580" s="49" t="str">
        <f t="shared" si="441"/>
        <v>Card</v>
      </c>
      <c r="T3580" s="3">
        <v>3.5000000000000003E-2</v>
      </c>
      <c r="U3580" s="2">
        <v>2.6500000000000004</v>
      </c>
      <c r="V3580" s="2">
        <v>1.42</v>
      </c>
      <c r="W3580" s="54">
        <f>_xlfn.XLOOKUP(M3580,Market!A:A,Market!F:F,0)</f>
        <v>0.06</v>
      </c>
      <c r="X3580" s="55">
        <f t="shared" si="442"/>
        <v>9.2750000000000027E-2</v>
      </c>
      <c r="Y3580" s="55">
        <f t="shared" si="443"/>
        <v>1.2300000000000004</v>
      </c>
      <c r="Z3580" s="54">
        <f t="shared" si="444"/>
        <v>0.46415094339622653</v>
      </c>
      <c r="AA3580" s="49" t="str">
        <f t="shared" ca="1" si="445"/>
        <v>N</v>
      </c>
      <c r="AB3580" s="49">
        <f t="shared" ca="1" si="446"/>
        <v>5</v>
      </c>
      <c r="AC3580" s="49" t="str">
        <f t="shared" ca="1" si="447"/>
        <v>N</v>
      </c>
    </row>
    <row r="3581" spans="1:29" x14ac:dyDescent="0.25">
      <c r="A3581">
        <v>1878</v>
      </c>
      <c r="B3581" s="9">
        <v>43557</v>
      </c>
      <c r="C3581" s="50" t="str">
        <f t="shared" si="440"/>
        <v>N</v>
      </c>
      <c r="D3581" s="52">
        <f>_xlfn.XLOOKUP(B3581,Cal_Date!B:B,Cal_Date!A:A,0)</f>
        <v>1</v>
      </c>
      <c r="E3581">
        <v>2019</v>
      </c>
      <c r="F3581" t="s">
        <v>122</v>
      </c>
      <c r="G3581" t="s">
        <v>129</v>
      </c>
      <c r="H3581" t="s">
        <v>11</v>
      </c>
      <c r="I3581" t="s">
        <v>13</v>
      </c>
      <c r="J3581" t="s">
        <v>15</v>
      </c>
      <c r="K3581" t="s">
        <v>42</v>
      </c>
      <c r="L3581">
        <v>1</v>
      </c>
      <c r="M3581">
        <v>1004</v>
      </c>
      <c r="O3581" t="s">
        <v>28</v>
      </c>
      <c r="R3581" t="s">
        <v>44</v>
      </c>
      <c r="S3581" s="49" t="str">
        <f t="shared" si="441"/>
        <v>Card</v>
      </c>
      <c r="T3581" s="3">
        <v>0.03</v>
      </c>
      <c r="U3581" s="2">
        <v>2.6500000000000004</v>
      </c>
      <c r="V3581" s="2">
        <v>1.42</v>
      </c>
      <c r="W3581" s="54">
        <f>_xlfn.XLOOKUP(M3581,Market!A:A,Market!F:F,0)</f>
        <v>0.06</v>
      </c>
      <c r="X3581" s="55">
        <f t="shared" si="442"/>
        <v>7.9500000000000001E-2</v>
      </c>
      <c r="Y3581" s="55">
        <f t="shared" si="443"/>
        <v>1.2300000000000004</v>
      </c>
      <c r="Z3581" s="54">
        <f t="shared" si="444"/>
        <v>0.46415094339622653</v>
      </c>
      <c r="AA3581" s="49" t="str">
        <f t="shared" ca="1" si="445"/>
        <v>N</v>
      </c>
      <c r="AB3581" s="49">
        <f t="shared" ca="1" si="446"/>
        <v>5</v>
      </c>
      <c r="AC3581" s="49" t="str">
        <f t="shared" ca="1" si="447"/>
        <v>N</v>
      </c>
    </row>
    <row r="3582" spans="1:29" x14ac:dyDescent="0.25">
      <c r="A3582">
        <v>1879</v>
      </c>
      <c r="B3582" s="9">
        <v>43557</v>
      </c>
      <c r="C3582" s="50" t="str">
        <f t="shared" si="440"/>
        <v>N</v>
      </c>
      <c r="D3582" s="52">
        <f>_xlfn.XLOOKUP(B3582,Cal_Date!B:B,Cal_Date!A:A,0)</f>
        <v>1</v>
      </c>
      <c r="E3582">
        <v>2019</v>
      </c>
      <c r="F3582" t="s">
        <v>122</v>
      </c>
      <c r="G3582" t="s">
        <v>129</v>
      </c>
      <c r="H3582" t="s">
        <v>11</v>
      </c>
      <c r="I3582" t="s">
        <v>11</v>
      </c>
      <c r="J3582" t="s">
        <v>15</v>
      </c>
      <c r="K3582" t="s">
        <v>42</v>
      </c>
      <c r="L3582">
        <v>1</v>
      </c>
      <c r="M3582">
        <v>1005</v>
      </c>
      <c r="O3582" t="s">
        <v>25</v>
      </c>
      <c r="R3582" t="s">
        <v>44</v>
      </c>
      <c r="S3582" s="49" t="str">
        <f t="shared" si="441"/>
        <v>Card</v>
      </c>
      <c r="T3582" s="3">
        <v>0.03</v>
      </c>
      <c r="U3582" s="2">
        <v>2.7225000000000001</v>
      </c>
      <c r="V3582" s="2">
        <v>0.87</v>
      </c>
      <c r="W3582" s="54">
        <f>_xlfn.XLOOKUP(M3582,Market!A:A,Market!F:F,0)</f>
        <v>8.8999999999999996E-2</v>
      </c>
      <c r="X3582" s="55">
        <f t="shared" si="442"/>
        <v>8.1674999999999998E-2</v>
      </c>
      <c r="Y3582" s="55">
        <f t="shared" si="443"/>
        <v>1.8525</v>
      </c>
      <c r="Z3582" s="54">
        <f t="shared" si="444"/>
        <v>0.68044077134986225</v>
      </c>
      <c r="AA3582" s="49" t="str">
        <f t="shared" ca="1" si="445"/>
        <v>N</v>
      </c>
      <c r="AB3582" s="49">
        <f t="shared" ca="1" si="446"/>
        <v>5</v>
      </c>
      <c r="AC3582" s="49" t="str">
        <f t="shared" ca="1" si="447"/>
        <v>N</v>
      </c>
    </row>
    <row r="3583" spans="1:29" x14ac:dyDescent="0.25">
      <c r="A3583">
        <v>1880</v>
      </c>
      <c r="B3583" s="9">
        <v>43557</v>
      </c>
      <c r="C3583" s="50" t="str">
        <f t="shared" si="440"/>
        <v>N</v>
      </c>
      <c r="D3583" s="52">
        <f>_xlfn.XLOOKUP(B3583,Cal_Date!B:B,Cal_Date!A:A,0)</f>
        <v>1</v>
      </c>
      <c r="E3583">
        <v>2019</v>
      </c>
      <c r="F3583" t="s">
        <v>122</v>
      </c>
      <c r="G3583" t="s">
        <v>129</v>
      </c>
      <c r="H3583" t="s">
        <v>11</v>
      </c>
      <c r="I3583" t="s">
        <v>11</v>
      </c>
      <c r="J3583" t="s">
        <v>15</v>
      </c>
      <c r="K3583" t="s">
        <v>42</v>
      </c>
      <c r="L3583">
        <v>1</v>
      </c>
      <c r="M3583">
        <v>1001</v>
      </c>
      <c r="O3583" t="s">
        <v>25</v>
      </c>
      <c r="R3583" t="s">
        <v>44</v>
      </c>
      <c r="S3583" s="49" t="str">
        <f t="shared" si="441"/>
        <v>Card</v>
      </c>
      <c r="T3583" s="3">
        <v>0.03</v>
      </c>
      <c r="U3583" s="2">
        <v>2.6500000000000004</v>
      </c>
      <c r="V3583" s="2">
        <v>0.87</v>
      </c>
      <c r="W3583" s="54">
        <f>_xlfn.XLOOKUP(M3583,Market!A:A,Market!F:F,0)</f>
        <v>0.06</v>
      </c>
      <c r="X3583" s="55">
        <f t="shared" si="442"/>
        <v>7.9500000000000001E-2</v>
      </c>
      <c r="Y3583" s="55">
        <f t="shared" si="443"/>
        <v>1.7800000000000002</v>
      </c>
      <c r="Z3583" s="54">
        <f t="shared" si="444"/>
        <v>0.67169811320754713</v>
      </c>
      <c r="AA3583" s="49" t="str">
        <f t="shared" ca="1" si="445"/>
        <v>N</v>
      </c>
      <c r="AB3583" s="49">
        <f t="shared" ca="1" si="446"/>
        <v>5</v>
      </c>
      <c r="AC3583" s="49" t="str">
        <f t="shared" ca="1" si="447"/>
        <v>N</v>
      </c>
    </row>
    <row r="3584" spans="1:29" x14ac:dyDescent="0.25">
      <c r="A3584">
        <v>1881</v>
      </c>
      <c r="B3584" s="9">
        <v>43557</v>
      </c>
      <c r="C3584" s="50" t="str">
        <f t="shared" si="440"/>
        <v>N</v>
      </c>
      <c r="D3584" s="52">
        <f>_xlfn.XLOOKUP(B3584,Cal_Date!B:B,Cal_Date!A:A,0)</f>
        <v>1</v>
      </c>
      <c r="E3584">
        <v>2019</v>
      </c>
      <c r="F3584" t="s">
        <v>122</v>
      </c>
      <c r="G3584" t="s">
        <v>129</v>
      </c>
      <c r="H3584" t="s">
        <v>11</v>
      </c>
      <c r="I3584" t="s">
        <v>11</v>
      </c>
      <c r="J3584" t="s">
        <v>15</v>
      </c>
      <c r="K3584" t="s">
        <v>42</v>
      </c>
      <c r="L3584">
        <v>1</v>
      </c>
      <c r="M3584">
        <v>1010</v>
      </c>
      <c r="O3584" t="s">
        <v>25</v>
      </c>
      <c r="R3584" t="s">
        <v>44</v>
      </c>
      <c r="S3584" s="49" t="str">
        <f t="shared" si="441"/>
        <v>Card</v>
      </c>
      <c r="T3584" s="3">
        <v>0.03</v>
      </c>
      <c r="U3584" s="2">
        <v>2.7</v>
      </c>
      <c r="V3584" s="2">
        <v>0.87</v>
      </c>
      <c r="W3584" s="54">
        <f>_xlfn.XLOOKUP(M3584,Market!A:A,Market!F:F,0)</f>
        <v>0.08</v>
      </c>
      <c r="X3584" s="55">
        <f t="shared" si="442"/>
        <v>8.1000000000000003E-2</v>
      </c>
      <c r="Y3584" s="55">
        <f t="shared" si="443"/>
        <v>1.83</v>
      </c>
      <c r="Z3584" s="54">
        <f t="shared" si="444"/>
        <v>0.67777777777777781</v>
      </c>
      <c r="AA3584" s="49" t="str">
        <f t="shared" ca="1" si="445"/>
        <v>N</v>
      </c>
      <c r="AB3584" s="49">
        <f t="shared" ca="1" si="446"/>
        <v>5</v>
      </c>
      <c r="AC3584" s="49" t="str">
        <f t="shared" ca="1" si="447"/>
        <v>N</v>
      </c>
    </row>
    <row r="3585" spans="1:29" x14ac:dyDescent="0.25">
      <c r="A3585">
        <v>1882</v>
      </c>
      <c r="B3585" s="9">
        <v>43557</v>
      </c>
      <c r="C3585" s="50" t="str">
        <f t="shared" si="440"/>
        <v>N</v>
      </c>
      <c r="D3585" s="52">
        <f>_xlfn.XLOOKUP(B3585,Cal_Date!B:B,Cal_Date!A:A,0)</f>
        <v>1</v>
      </c>
      <c r="E3585">
        <v>2019</v>
      </c>
      <c r="F3585" t="s">
        <v>122</v>
      </c>
      <c r="G3585" t="s">
        <v>129</v>
      </c>
      <c r="H3585" t="s">
        <v>11</v>
      </c>
      <c r="I3585" t="s">
        <v>11</v>
      </c>
      <c r="J3585" t="s">
        <v>15</v>
      </c>
      <c r="K3585" t="s">
        <v>42</v>
      </c>
      <c r="L3585">
        <v>2</v>
      </c>
      <c r="M3585">
        <v>1011</v>
      </c>
      <c r="O3585" t="s">
        <v>25</v>
      </c>
      <c r="R3585" t="s">
        <v>47</v>
      </c>
      <c r="S3585" s="49" t="str">
        <f t="shared" si="441"/>
        <v>Card</v>
      </c>
      <c r="T3585" s="3">
        <v>3.5000000000000003E-2</v>
      </c>
      <c r="U3585" s="2">
        <v>5.3000000000000007</v>
      </c>
      <c r="V3585" s="2">
        <v>1.74</v>
      </c>
      <c r="W3585" s="54">
        <f>_xlfn.XLOOKUP(M3585,Market!A:A,Market!F:F,0)</f>
        <v>0.06</v>
      </c>
      <c r="X3585" s="55">
        <f t="shared" si="442"/>
        <v>0.18550000000000005</v>
      </c>
      <c r="Y3585" s="55">
        <f t="shared" si="443"/>
        <v>3.5600000000000005</v>
      </c>
      <c r="Z3585" s="54">
        <f t="shared" si="444"/>
        <v>0.67169811320754713</v>
      </c>
      <c r="AA3585" s="49" t="str">
        <f t="shared" ca="1" si="445"/>
        <v>N</v>
      </c>
      <c r="AB3585" s="49">
        <f t="shared" ca="1" si="446"/>
        <v>5</v>
      </c>
      <c r="AC3585" s="49" t="str">
        <f t="shared" ca="1" si="447"/>
        <v>N</v>
      </c>
    </row>
    <row r="3586" spans="1:29" x14ac:dyDescent="0.25">
      <c r="A3586">
        <v>1883</v>
      </c>
      <c r="B3586" s="9">
        <v>43557</v>
      </c>
      <c r="C3586" s="50" t="str">
        <f t="shared" si="440"/>
        <v>N</v>
      </c>
      <c r="D3586" s="52">
        <f>_xlfn.XLOOKUP(B3586,Cal_Date!B:B,Cal_Date!A:A,0)</f>
        <v>1</v>
      </c>
      <c r="E3586">
        <v>2019</v>
      </c>
      <c r="F3586" t="s">
        <v>122</v>
      </c>
      <c r="G3586" t="s">
        <v>129</v>
      </c>
      <c r="H3586" t="s">
        <v>11</v>
      </c>
      <c r="I3586" t="s">
        <v>11</v>
      </c>
      <c r="J3586" t="s">
        <v>15</v>
      </c>
      <c r="K3586" t="s">
        <v>42</v>
      </c>
      <c r="L3586">
        <v>2</v>
      </c>
      <c r="M3586">
        <v>1011</v>
      </c>
      <c r="O3586" t="s">
        <v>25</v>
      </c>
      <c r="R3586" t="s">
        <v>44</v>
      </c>
      <c r="S3586" s="49" t="str">
        <f t="shared" si="441"/>
        <v>Card</v>
      </c>
      <c r="T3586" s="3">
        <v>0.03</v>
      </c>
      <c r="U3586" s="2">
        <v>5.3000000000000007</v>
      </c>
      <c r="V3586" s="2">
        <v>1.74</v>
      </c>
      <c r="W3586" s="54">
        <f>_xlfn.XLOOKUP(M3586,Market!A:A,Market!F:F,0)</f>
        <v>0.06</v>
      </c>
      <c r="X3586" s="55">
        <f t="shared" si="442"/>
        <v>0.159</v>
      </c>
      <c r="Y3586" s="55">
        <f t="shared" si="443"/>
        <v>3.5600000000000005</v>
      </c>
      <c r="Z3586" s="54">
        <f t="shared" si="444"/>
        <v>0.67169811320754713</v>
      </c>
      <c r="AA3586" s="49" t="str">
        <f t="shared" ca="1" si="445"/>
        <v>N</v>
      </c>
      <c r="AB3586" s="49">
        <f t="shared" ca="1" si="446"/>
        <v>5</v>
      </c>
      <c r="AC3586" s="49" t="str">
        <f t="shared" ca="1" si="447"/>
        <v>N</v>
      </c>
    </row>
    <row r="3587" spans="1:29" x14ac:dyDescent="0.25">
      <c r="A3587">
        <v>1884</v>
      </c>
      <c r="B3587" s="9">
        <v>43557</v>
      </c>
      <c r="C3587" s="50" t="str">
        <f t="shared" ref="C3587:C3650" si="448">IF(OR(B3587="04/01/2018"+0,B3587="04/02/2018"+0),"Y","N")</f>
        <v>N</v>
      </c>
      <c r="D3587" s="52">
        <f>_xlfn.XLOOKUP(B3587,Cal_Date!B:B,Cal_Date!A:A,0)</f>
        <v>1</v>
      </c>
      <c r="E3587">
        <v>2019</v>
      </c>
      <c r="F3587" t="s">
        <v>122</v>
      </c>
      <c r="G3587" t="s">
        <v>129</v>
      </c>
      <c r="H3587" t="s">
        <v>14</v>
      </c>
      <c r="I3587" t="s">
        <v>13</v>
      </c>
      <c r="J3587" t="s">
        <v>15</v>
      </c>
      <c r="K3587" t="s">
        <v>43</v>
      </c>
      <c r="L3587">
        <v>1</v>
      </c>
      <c r="M3587">
        <v>1001</v>
      </c>
      <c r="O3587" t="s">
        <v>25</v>
      </c>
      <c r="R3587" t="s">
        <v>46</v>
      </c>
      <c r="S3587" s="49" t="str">
        <f t="shared" ref="S3587:S3650" si="449">IF(R3587="Cash","Cash","Card")</f>
        <v>Card</v>
      </c>
      <c r="T3587" s="3">
        <v>0.04</v>
      </c>
      <c r="U3587" s="2">
        <v>7.42</v>
      </c>
      <c r="V3587" s="2">
        <v>2.2400000000000002</v>
      </c>
      <c r="W3587" s="54">
        <f>_xlfn.XLOOKUP(M3587,Market!A:A,Market!F:F,0)</f>
        <v>0.06</v>
      </c>
      <c r="X3587" s="55">
        <f t="shared" ref="X3587:X3650" si="450">T3587*U3587</f>
        <v>0.29680000000000001</v>
      </c>
      <c r="Y3587" s="55">
        <f t="shared" ref="Y3587:Y3650" si="451">U3587-V3587</f>
        <v>5.18</v>
      </c>
      <c r="Z3587" s="54">
        <f t="shared" ref="Z3587:Z3650" si="452">Y3587/U3587</f>
        <v>0.69811320754716977</v>
      </c>
      <c r="AA3587" s="49" t="str">
        <f t="shared" ref="AA3587:AA3650" ca="1" si="453">IF(DATEDIF(B3587,TODAY(),"y")&gt;5,"Y","N")</f>
        <v>N</v>
      </c>
      <c r="AB3587" s="49">
        <f t="shared" ref="AB3587:AB3650" ca="1" si="454">DATEDIF(B3587,TODAY(),"y")</f>
        <v>5</v>
      </c>
      <c r="AC3587" s="49" t="str">
        <f t="shared" ref="AC3587:AC3650" ca="1" si="455">IF(AB3587&gt;5,"Y","N")</f>
        <v>N</v>
      </c>
    </row>
    <row r="3588" spans="1:29" x14ac:dyDescent="0.25">
      <c r="A3588">
        <v>1885</v>
      </c>
      <c r="B3588" s="9">
        <v>43557</v>
      </c>
      <c r="C3588" s="50" t="str">
        <f t="shared" si="448"/>
        <v>N</v>
      </c>
      <c r="D3588" s="52">
        <f>_xlfn.XLOOKUP(B3588,Cal_Date!B:B,Cal_Date!A:A,0)</f>
        <v>1</v>
      </c>
      <c r="E3588">
        <v>2019</v>
      </c>
      <c r="F3588" t="s">
        <v>122</v>
      </c>
      <c r="G3588" t="s">
        <v>129</v>
      </c>
      <c r="H3588" t="s">
        <v>14</v>
      </c>
      <c r="I3588" t="s">
        <v>13</v>
      </c>
      <c r="J3588" t="s">
        <v>15</v>
      </c>
      <c r="K3588" t="s">
        <v>43</v>
      </c>
      <c r="L3588">
        <v>1</v>
      </c>
      <c r="M3588">
        <v>1003</v>
      </c>
      <c r="O3588" t="s">
        <v>25</v>
      </c>
      <c r="R3588" t="s">
        <v>44</v>
      </c>
      <c r="S3588" s="49" t="str">
        <f t="shared" si="449"/>
        <v>Card</v>
      </c>
      <c r="T3588" s="3">
        <v>0.03</v>
      </c>
      <c r="U3588" s="2">
        <v>6.8900000000000006</v>
      </c>
      <c r="V3588" s="2">
        <v>2.12</v>
      </c>
      <c r="W3588" s="54">
        <f>_xlfn.XLOOKUP(M3588,Market!A:A,Market!F:F,0)</f>
        <v>0.06</v>
      </c>
      <c r="X3588" s="55">
        <f t="shared" si="450"/>
        <v>0.20670000000000002</v>
      </c>
      <c r="Y3588" s="55">
        <f t="shared" si="451"/>
        <v>4.7700000000000005</v>
      </c>
      <c r="Z3588" s="54">
        <f t="shared" si="452"/>
        <v>0.69230769230769229</v>
      </c>
      <c r="AA3588" s="49" t="str">
        <f t="shared" ca="1" si="453"/>
        <v>N</v>
      </c>
      <c r="AB3588" s="49">
        <f t="shared" ca="1" si="454"/>
        <v>5</v>
      </c>
      <c r="AC3588" s="49" t="str">
        <f t="shared" ca="1" si="455"/>
        <v>N</v>
      </c>
    </row>
    <row r="3589" spans="1:29" x14ac:dyDescent="0.25">
      <c r="A3589">
        <v>1886</v>
      </c>
      <c r="B3589" s="9">
        <v>43557</v>
      </c>
      <c r="C3589" s="50" t="str">
        <f t="shared" si="448"/>
        <v>N</v>
      </c>
      <c r="D3589" s="52">
        <f>_xlfn.XLOOKUP(B3589,Cal_Date!B:B,Cal_Date!A:A,0)</f>
        <v>1</v>
      </c>
      <c r="E3589">
        <v>2019</v>
      </c>
      <c r="F3589" t="s">
        <v>122</v>
      </c>
      <c r="G3589" t="s">
        <v>129</v>
      </c>
      <c r="H3589" t="s">
        <v>14</v>
      </c>
      <c r="I3589" t="s">
        <v>18</v>
      </c>
      <c r="J3589" t="s">
        <v>15</v>
      </c>
      <c r="K3589" t="s">
        <v>43</v>
      </c>
      <c r="L3589">
        <v>1</v>
      </c>
      <c r="M3589">
        <v>1005</v>
      </c>
      <c r="O3589" t="s">
        <v>25</v>
      </c>
      <c r="R3589" t="s">
        <v>46</v>
      </c>
      <c r="S3589" s="49" t="str">
        <f t="shared" si="449"/>
        <v>Card</v>
      </c>
      <c r="T3589" s="3">
        <v>0.04</v>
      </c>
      <c r="U3589" s="2">
        <v>7.0785</v>
      </c>
      <c r="V3589" s="2">
        <v>2.1</v>
      </c>
      <c r="W3589" s="54">
        <f>_xlfn.XLOOKUP(M3589,Market!A:A,Market!F:F,0)</f>
        <v>8.8999999999999996E-2</v>
      </c>
      <c r="X3589" s="55">
        <f t="shared" si="450"/>
        <v>0.28314</v>
      </c>
      <c r="Y3589" s="55">
        <f t="shared" si="451"/>
        <v>4.9785000000000004</v>
      </c>
      <c r="Z3589" s="54">
        <f t="shared" si="452"/>
        <v>0.70332697605424888</v>
      </c>
      <c r="AA3589" s="49" t="str">
        <f t="shared" ca="1" si="453"/>
        <v>N</v>
      </c>
      <c r="AB3589" s="49">
        <f t="shared" ca="1" si="454"/>
        <v>5</v>
      </c>
      <c r="AC3589" s="49" t="str">
        <f t="shared" ca="1" si="455"/>
        <v>N</v>
      </c>
    </row>
    <row r="3590" spans="1:29" x14ac:dyDescent="0.25">
      <c r="A3590">
        <v>1887</v>
      </c>
      <c r="B3590" s="9">
        <v>43557</v>
      </c>
      <c r="C3590" s="50" t="str">
        <f t="shared" si="448"/>
        <v>N</v>
      </c>
      <c r="D3590" s="52">
        <f>_xlfn.XLOOKUP(B3590,Cal_Date!B:B,Cal_Date!A:A,0)</f>
        <v>1</v>
      </c>
      <c r="E3590">
        <v>2019</v>
      </c>
      <c r="F3590" t="s">
        <v>122</v>
      </c>
      <c r="G3590" t="s">
        <v>129</v>
      </c>
      <c r="H3590" t="s">
        <v>14</v>
      </c>
      <c r="I3590" t="s">
        <v>18</v>
      </c>
      <c r="J3590" t="s">
        <v>15</v>
      </c>
      <c r="K3590" t="s">
        <v>43</v>
      </c>
      <c r="L3590">
        <v>2</v>
      </c>
      <c r="M3590">
        <v>1005</v>
      </c>
      <c r="O3590" t="s">
        <v>25</v>
      </c>
      <c r="R3590" t="s">
        <v>47</v>
      </c>
      <c r="S3590" s="49" t="str">
        <f t="shared" si="449"/>
        <v>Card</v>
      </c>
      <c r="T3590" s="3">
        <v>3.5000000000000003E-2</v>
      </c>
      <c r="U3590" s="2">
        <v>14.157</v>
      </c>
      <c r="V3590" s="2">
        <v>4.2</v>
      </c>
      <c r="W3590" s="54">
        <f>_xlfn.XLOOKUP(M3590,Market!A:A,Market!F:F,0)</f>
        <v>8.8999999999999996E-2</v>
      </c>
      <c r="X3590" s="55">
        <f t="shared" si="450"/>
        <v>0.49549500000000007</v>
      </c>
      <c r="Y3590" s="55">
        <f t="shared" si="451"/>
        <v>9.9570000000000007</v>
      </c>
      <c r="Z3590" s="54">
        <f t="shared" si="452"/>
        <v>0.70332697605424888</v>
      </c>
      <c r="AA3590" s="49" t="str">
        <f t="shared" ca="1" si="453"/>
        <v>N</v>
      </c>
      <c r="AB3590" s="49">
        <f t="shared" ca="1" si="454"/>
        <v>5</v>
      </c>
      <c r="AC3590" s="49" t="str">
        <f t="shared" ca="1" si="455"/>
        <v>N</v>
      </c>
    </row>
    <row r="3591" spans="1:29" x14ac:dyDescent="0.25">
      <c r="A3591">
        <v>1888</v>
      </c>
      <c r="B3591" s="9">
        <v>43557</v>
      </c>
      <c r="C3591" s="50" t="str">
        <f t="shared" si="448"/>
        <v>N</v>
      </c>
      <c r="D3591" s="52">
        <f>_xlfn.XLOOKUP(B3591,Cal_Date!B:B,Cal_Date!A:A,0)</f>
        <v>1</v>
      </c>
      <c r="E3591">
        <v>2019</v>
      </c>
      <c r="F3591" t="s">
        <v>122</v>
      </c>
      <c r="G3591" t="s">
        <v>129</v>
      </c>
      <c r="H3591" t="s">
        <v>11</v>
      </c>
      <c r="I3591" t="s">
        <v>13</v>
      </c>
      <c r="J3591" t="s">
        <v>15</v>
      </c>
      <c r="K3591" t="s">
        <v>42</v>
      </c>
      <c r="L3591">
        <v>1</v>
      </c>
      <c r="M3591">
        <v>1006</v>
      </c>
      <c r="O3591" t="s">
        <v>28</v>
      </c>
      <c r="R3591" t="s">
        <v>47</v>
      </c>
      <c r="S3591" s="49" t="str">
        <f t="shared" si="449"/>
        <v>Card</v>
      </c>
      <c r="T3591" s="3">
        <v>3.5000000000000003E-2</v>
      </c>
      <c r="U3591" s="2">
        <v>2.7225000000000001</v>
      </c>
      <c r="V3591" s="2">
        <v>1.42</v>
      </c>
      <c r="W3591" s="54">
        <f>_xlfn.XLOOKUP(M3591,Market!A:A,Market!F:F,0)</f>
        <v>8.8999999999999996E-2</v>
      </c>
      <c r="X3591" s="55">
        <f t="shared" si="450"/>
        <v>9.5287500000000011E-2</v>
      </c>
      <c r="Y3591" s="55">
        <f t="shared" si="451"/>
        <v>1.3025000000000002</v>
      </c>
      <c r="Z3591" s="54">
        <f t="shared" si="452"/>
        <v>0.47842056932966032</v>
      </c>
      <c r="AA3591" s="49" t="str">
        <f t="shared" ca="1" si="453"/>
        <v>N</v>
      </c>
      <c r="AB3591" s="49">
        <f t="shared" ca="1" si="454"/>
        <v>5</v>
      </c>
      <c r="AC3591" s="49" t="str">
        <f t="shared" ca="1" si="455"/>
        <v>N</v>
      </c>
    </row>
    <row r="3592" spans="1:29" x14ac:dyDescent="0.25">
      <c r="A3592">
        <v>1889</v>
      </c>
      <c r="B3592" s="9">
        <v>43558</v>
      </c>
      <c r="C3592" s="50" t="str">
        <f t="shared" si="448"/>
        <v>N</v>
      </c>
      <c r="D3592" s="52">
        <f>_xlfn.XLOOKUP(B3592,Cal_Date!B:B,Cal_Date!A:A,0)</f>
        <v>1</v>
      </c>
      <c r="E3592">
        <v>2019</v>
      </c>
      <c r="F3592" t="s">
        <v>123</v>
      </c>
      <c r="G3592" t="s">
        <v>129</v>
      </c>
      <c r="H3592" t="s">
        <v>14</v>
      </c>
      <c r="I3592" t="s">
        <v>18</v>
      </c>
      <c r="J3592" t="s">
        <v>15</v>
      </c>
      <c r="K3592" t="s">
        <v>43</v>
      </c>
      <c r="L3592">
        <v>2</v>
      </c>
      <c r="M3592">
        <v>1002</v>
      </c>
      <c r="O3592" t="s">
        <v>28</v>
      </c>
      <c r="R3592" t="s">
        <v>47</v>
      </c>
      <c r="S3592" s="49" t="str">
        <f t="shared" si="449"/>
        <v>Card</v>
      </c>
      <c r="T3592" s="3">
        <v>3.5000000000000003E-2</v>
      </c>
      <c r="U3592" s="2">
        <v>14.84</v>
      </c>
      <c r="V3592" s="2">
        <v>4.4400000000000004</v>
      </c>
      <c r="W3592" s="54">
        <f>_xlfn.XLOOKUP(M3592,Market!A:A,Market!F:F,0)</f>
        <v>0.06</v>
      </c>
      <c r="X3592" s="55">
        <f t="shared" si="450"/>
        <v>0.51940000000000008</v>
      </c>
      <c r="Y3592" s="55">
        <f t="shared" si="451"/>
        <v>10.399999999999999</v>
      </c>
      <c r="Z3592" s="54">
        <f t="shared" si="452"/>
        <v>0.70080862533692712</v>
      </c>
      <c r="AA3592" s="49" t="str">
        <f t="shared" ca="1" si="453"/>
        <v>N</v>
      </c>
      <c r="AB3592" s="49">
        <f t="shared" ca="1" si="454"/>
        <v>5</v>
      </c>
      <c r="AC3592" s="49" t="str">
        <f t="shared" ca="1" si="455"/>
        <v>N</v>
      </c>
    </row>
    <row r="3593" spans="1:29" x14ac:dyDescent="0.25">
      <c r="A3593">
        <v>1890</v>
      </c>
      <c r="B3593" s="9">
        <v>43558</v>
      </c>
      <c r="C3593" s="50" t="str">
        <f t="shared" si="448"/>
        <v>N</v>
      </c>
      <c r="D3593" s="52">
        <f>_xlfn.XLOOKUP(B3593,Cal_Date!B:B,Cal_Date!A:A,0)</f>
        <v>1</v>
      </c>
      <c r="E3593">
        <v>2019</v>
      </c>
      <c r="F3593" t="s">
        <v>123</v>
      </c>
      <c r="G3593" t="s">
        <v>129</v>
      </c>
      <c r="H3593" t="s">
        <v>48</v>
      </c>
      <c r="I3593" t="s">
        <v>18</v>
      </c>
      <c r="J3593" t="s">
        <v>10</v>
      </c>
      <c r="K3593" t="s">
        <v>43</v>
      </c>
      <c r="L3593">
        <v>1</v>
      </c>
      <c r="M3593">
        <v>1001</v>
      </c>
      <c r="O3593" t="s">
        <v>25</v>
      </c>
      <c r="R3593" t="s">
        <v>44</v>
      </c>
      <c r="S3593" s="49" t="str">
        <f t="shared" si="449"/>
        <v>Card</v>
      </c>
      <c r="T3593" s="3">
        <v>0.03</v>
      </c>
      <c r="U3593" s="2">
        <v>7.42</v>
      </c>
      <c r="V3593" s="2">
        <v>1.46</v>
      </c>
      <c r="W3593" s="54">
        <f>_xlfn.XLOOKUP(M3593,Market!A:A,Market!F:F,0)</f>
        <v>0.06</v>
      </c>
      <c r="X3593" s="55">
        <f t="shared" si="450"/>
        <v>0.22259999999999999</v>
      </c>
      <c r="Y3593" s="55">
        <f t="shared" si="451"/>
        <v>5.96</v>
      </c>
      <c r="Z3593" s="54">
        <f t="shared" si="452"/>
        <v>0.80323450134770891</v>
      </c>
      <c r="AA3593" s="49" t="str">
        <f t="shared" ca="1" si="453"/>
        <v>N</v>
      </c>
      <c r="AB3593" s="49">
        <f t="shared" ca="1" si="454"/>
        <v>5</v>
      </c>
      <c r="AC3593" s="49" t="str">
        <f t="shared" ca="1" si="455"/>
        <v>N</v>
      </c>
    </row>
    <row r="3594" spans="1:29" x14ac:dyDescent="0.25">
      <c r="A3594">
        <v>1891</v>
      </c>
      <c r="B3594" s="9">
        <v>43558</v>
      </c>
      <c r="C3594" s="50" t="str">
        <f t="shared" si="448"/>
        <v>N</v>
      </c>
      <c r="D3594" s="52">
        <f>_xlfn.XLOOKUP(B3594,Cal_Date!B:B,Cal_Date!A:A,0)</f>
        <v>1</v>
      </c>
      <c r="E3594">
        <v>2019</v>
      </c>
      <c r="F3594" t="s">
        <v>123</v>
      </c>
      <c r="G3594" t="s">
        <v>129</v>
      </c>
      <c r="H3594" t="s">
        <v>11</v>
      </c>
      <c r="I3594" t="s">
        <v>11</v>
      </c>
      <c r="J3594" t="s">
        <v>15</v>
      </c>
      <c r="K3594" t="s">
        <v>42</v>
      </c>
      <c r="L3594">
        <v>2</v>
      </c>
      <c r="M3594">
        <v>1003</v>
      </c>
      <c r="O3594" t="s">
        <v>25</v>
      </c>
      <c r="R3594" t="s">
        <v>44</v>
      </c>
      <c r="S3594" s="49" t="str">
        <f t="shared" si="449"/>
        <v>Card</v>
      </c>
      <c r="T3594" s="3">
        <v>0.03</v>
      </c>
      <c r="U3594" s="2">
        <v>5.3000000000000007</v>
      </c>
      <c r="V3594" s="2">
        <v>1.74</v>
      </c>
      <c r="W3594" s="54">
        <f>_xlfn.XLOOKUP(M3594,Market!A:A,Market!F:F,0)</f>
        <v>0.06</v>
      </c>
      <c r="X3594" s="55">
        <f t="shared" si="450"/>
        <v>0.159</v>
      </c>
      <c r="Y3594" s="55">
        <f t="shared" si="451"/>
        <v>3.5600000000000005</v>
      </c>
      <c r="Z3594" s="54">
        <f t="shared" si="452"/>
        <v>0.67169811320754713</v>
      </c>
      <c r="AA3594" s="49" t="str">
        <f t="shared" ca="1" si="453"/>
        <v>N</v>
      </c>
      <c r="AB3594" s="49">
        <f t="shared" ca="1" si="454"/>
        <v>5</v>
      </c>
      <c r="AC3594" s="49" t="str">
        <f t="shared" ca="1" si="455"/>
        <v>N</v>
      </c>
    </row>
    <row r="3595" spans="1:29" x14ac:dyDescent="0.25">
      <c r="A3595">
        <v>1892</v>
      </c>
      <c r="B3595" s="9">
        <v>43558</v>
      </c>
      <c r="C3595" s="50" t="str">
        <f t="shared" si="448"/>
        <v>N</v>
      </c>
      <c r="D3595" s="52">
        <f>_xlfn.XLOOKUP(B3595,Cal_Date!B:B,Cal_Date!A:A,0)</f>
        <v>1</v>
      </c>
      <c r="E3595">
        <v>2019</v>
      </c>
      <c r="F3595" t="s">
        <v>123</v>
      </c>
      <c r="G3595" t="s">
        <v>129</v>
      </c>
      <c r="H3595" t="s">
        <v>11</v>
      </c>
      <c r="I3595" t="s">
        <v>13</v>
      </c>
      <c r="J3595" t="s">
        <v>15</v>
      </c>
      <c r="K3595" t="s">
        <v>42</v>
      </c>
      <c r="L3595">
        <v>1</v>
      </c>
      <c r="M3595">
        <v>1004</v>
      </c>
      <c r="O3595" t="s">
        <v>28</v>
      </c>
      <c r="R3595" t="s">
        <v>47</v>
      </c>
      <c r="S3595" s="49" t="str">
        <f t="shared" si="449"/>
        <v>Card</v>
      </c>
      <c r="T3595" s="3">
        <v>3.5000000000000003E-2</v>
      </c>
      <c r="U3595" s="2">
        <v>2.6500000000000004</v>
      </c>
      <c r="V3595" s="2">
        <v>1.42</v>
      </c>
      <c r="W3595" s="54">
        <f>_xlfn.XLOOKUP(M3595,Market!A:A,Market!F:F,0)</f>
        <v>0.06</v>
      </c>
      <c r="X3595" s="55">
        <f t="shared" si="450"/>
        <v>9.2750000000000027E-2</v>
      </c>
      <c r="Y3595" s="55">
        <f t="shared" si="451"/>
        <v>1.2300000000000004</v>
      </c>
      <c r="Z3595" s="54">
        <f t="shared" si="452"/>
        <v>0.46415094339622653</v>
      </c>
      <c r="AA3595" s="49" t="str">
        <f t="shared" ca="1" si="453"/>
        <v>N</v>
      </c>
      <c r="AB3595" s="49">
        <f t="shared" ca="1" si="454"/>
        <v>5</v>
      </c>
      <c r="AC3595" s="49" t="str">
        <f t="shared" ca="1" si="455"/>
        <v>N</v>
      </c>
    </row>
    <row r="3596" spans="1:29" x14ac:dyDescent="0.25">
      <c r="A3596">
        <v>1893</v>
      </c>
      <c r="B3596" s="9">
        <v>43558</v>
      </c>
      <c r="C3596" s="50" t="str">
        <f t="shared" si="448"/>
        <v>N</v>
      </c>
      <c r="D3596" s="52">
        <f>_xlfn.XLOOKUP(B3596,Cal_Date!B:B,Cal_Date!A:A,0)</f>
        <v>1</v>
      </c>
      <c r="E3596">
        <v>2019</v>
      </c>
      <c r="F3596" t="s">
        <v>123</v>
      </c>
      <c r="G3596" t="s">
        <v>129</v>
      </c>
      <c r="H3596" t="s">
        <v>14</v>
      </c>
      <c r="I3596" t="s">
        <v>18</v>
      </c>
      <c r="J3596" t="s">
        <v>15</v>
      </c>
      <c r="K3596" t="s">
        <v>43</v>
      </c>
      <c r="L3596">
        <v>1</v>
      </c>
      <c r="M3596">
        <v>1003</v>
      </c>
      <c r="O3596" t="s">
        <v>25</v>
      </c>
      <c r="R3596" t="s">
        <v>44</v>
      </c>
      <c r="S3596" s="49" t="str">
        <f t="shared" si="449"/>
        <v>Card</v>
      </c>
      <c r="T3596" s="3">
        <v>0.03</v>
      </c>
      <c r="U3596" s="2">
        <v>7.42</v>
      </c>
      <c r="V3596" s="2">
        <v>2.2200000000000002</v>
      </c>
      <c r="W3596" s="54">
        <f>_xlfn.XLOOKUP(M3596,Market!A:A,Market!F:F,0)</f>
        <v>0.06</v>
      </c>
      <c r="X3596" s="55">
        <f t="shared" si="450"/>
        <v>0.22259999999999999</v>
      </c>
      <c r="Y3596" s="55">
        <f t="shared" si="451"/>
        <v>5.1999999999999993</v>
      </c>
      <c r="Z3596" s="54">
        <f t="shared" si="452"/>
        <v>0.70080862533692712</v>
      </c>
      <c r="AA3596" s="49" t="str">
        <f t="shared" ca="1" si="453"/>
        <v>N</v>
      </c>
      <c r="AB3596" s="49">
        <f t="shared" ca="1" si="454"/>
        <v>5</v>
      </c>
      <c r="AC3596" s="49" t="str">
        <f t="shared" ca="1" si="455"/>
        <v>N</v>
      </c>
    </row>
    <row r="3597" spans="1:29" x14ac:dyDescent="0.25">
      <c r="A3597">
        <v>1894</v>
      </c>
      <c r="B3597" s="9">
        <v>43558</v>
      </c>
      <c r="C3597" s="50" t="str">
        <f t="shared" si="448"/>
        <v>N</v>
      </c>
      <c r="D3597" s="52">
        <f>_xlfn.XLOOKUP(B3597,Cal_Date!B:B,Cal_Date!A:A,0)</f>
        <v>1</v>
      </c>
      <c r="E3597">
        <v>2019</v>
      </c>
      <c r="F3597" t="s">
        <v>123</v>
      </c>
      <c r="G3597" t="s">
        <v>129</v>
      </c>
      <c r="H3597" t="s">
        <v>14</v>
      </c>
      <c r="I3597" t="s">
        <v>18</v>
      </c>
      <c r="J3597" t="s">
        <v>15</v>
      </c>
      <c r="K3597" t="s">
        <v>43</v>
      </c>
      <c r="L3597">
        <v>1</v>
      </c>
      <c r="M3597">
        <v>1005</v>
      </c>
      <c r="O3597" t="s">
        <v>25</v>
      </c>
      <c r="R3597" t="s">
        <v>44</v>
      </c>
      <c r="S3597" s="49" t="str">
        <f t="shared" si="449"/>
        <v>Card</v>
      </c>
      <c r="T3597" s="3">
        <v>0.03</v>
      </c>
      <c r="U3597" s="2">
        <v>7.0785</v>
      </c>
      <c r="V3597" s="2">
        <v>2.1</v>
      </c>
      <c r="W3597" s="54">
        <f>_xlfn.XLOOKUP(M3597,Market!A:A,Market!F:F,0)</f>
        <v>8.8999999999999996E-2</v>
      </c>
      <c r="X3597" s="55">
        <f t="shared" si="450"/>
        <v>0.21235499999999999</v>
      </c>
      <c r="Y3597" s="55">
        <f t="shared" si="451"/>
        <v>4.9785000000000004</v>
      </c>
      <c r="Z3597" s="54">
        <f t="shared" si="452"/>
        <v>0.70332697605424888</v>
      </c>
      <c r="AA3597" s="49" t="str">
        <f t="shared" ca="1" si="453"/>
        <v>N</v>
      </c>
      <c r="AB3597" s="49">
        <f t="shared" ca="1" si="454"/>
        <v>5</v>
      </c>
      <c r="AC3597" s="49" t="str">
        <f t="shared" ca="1" si="455"/>
        <v>N</v>
      </c>
    </row>
    <row r="3598" spans="1:29" x14ac:dyDescent="0.25">
      <c r="A3598">
        <v>1895</v>
      </c>
      <c r="B3598" s="9">
        <v>43558</v>
      </c>
      <c r="C3598" s="50" t="str">
        <f t="shared" si="448"/>
        <v>N</v>
      </c>
      <c r="D3598" s="52">
        <f>_xlfn.XLOOKUP(B3598,Cal_Date!B:B,Cal_Date!A:A,0)</f>
        <v>1</v>
      </c>
      <c r="E3598">
        <v>2019</v>
      </c>
      <c r="F3598" t="s">
        <v>123</v>
      </c>
      <c r="G3598" t="s">
        <v>129</v>
      </c>
      <c r="H3598" t="s">
        <v>11</v>
      </c>
      <c r="I3598" t="s">
        <v>11</v>
      </c>
      <c r="J3598" t="s">
        <v>15</v>
      </c>
      <c r="K3598" t="s">
        <v>42</v>
      </c>
      <c r="L3598">
        <v>1</v>
      </c>
      <c r="M3598">
        <v>1007</v>
      </c>
      <c r="O3598" t="s">
        <v>28</v>
      </c>
      <c r="R3598" t="s">
        <v>47</v>
      </c>
      <c r="S3598" s="49" t="str">
        <f t="shared" si="449"/>
        <v>Card</v>
      </c>
      <c r="T3598" s="3">
        <v>3.5000000000000003E-2</v>
      </c>
      <c r="U3598" s="2">
        <v>2.7225000000000001</v>
      </c>
      <c r="V3598" s="2">
        <v>0.87</v>
      </c>
      <c r="W3598" s="54">
        <f>_xlfn.XLOOKUP(M3598,Market!A:A,Market!F:F,0)</f>
        <v>8.8999999999999996E-2</v>
      </c>
      <c r="X3598" s="55">
        <f t="shared" si="450"/>
        <v>9.5287500000000011E-2</v>
      </c>
      <c r="Y3598" s="55">
        <f t="shared" si="451"/>
        <v>1.8525</v>
      </c>
      <c r="Z3598" s="54">
        <f t="shared" si="452"/>
        <v>0.68044077134986225</v>
      </c>
      <c r="AA3598" s="49" t="str">
        <f t="shared" ca="1" si="453"/>
        <v>N</v>
      </c>
      <c r="AB3598" s="49">
        <f t="shared" ca="1" si="454"/>
        <v>5</v>
      </c>
      <c r="AC3598" s="49" t="str">
        <f t="shared" ca="1" si="455"/>
        <v>N</v>
      </c>
    </row>
    <row r="3599" spans="1:29" x14ac:dyDescent="0.25">
      <c r="A3599">
        <v>1896</v>
      </c>
      <c r="B3599" s="9">
        <v>43558</v>
      </c>
      <c r="C3599" s="50" t="str">
        <f t="shared" si="448"/>
        <v>N</v>
      </c>
      <c r="D3599" s="52">
        <f>_xlfn.XLOOKUP(B3599,Cal_Date!B:B,Cal_Date!A:A,0)</f>
        <v>1</v>
      </c>
      <c r="E3599">
        <v>2019</v>
      </c>
      <c r="F3599" t="s">
        <v>123</v>
      </c>
      <c r="G3599" t="s">
        <v>129</v>
      </c>
      <c r="H3599" t="s">
        <v>11</v>
      </c>
      <c r="I3599" t="s">
        <v>11</v>
      </c>
      <c r="J3599" t="s">
        <v>15</v>
      </c>
      <c r="K3599" t="s">
        <v>42</v>
      </c>
      <c r="L3599">
        <v>2</v>
      </c>
      <c r="M3599">
        <v>1009</v>
      </c>
      <c r="O3599" t="s">
        <v>28</v>
      </c>
      <c r="R3599" t="s">
        <v>44</v>
      </c>
      <c r="S3599" s="49" t="str">
        <f t="shared" si="449"/>
        <v>Card</v>
      </c>
      <c r="T3599" s="3">
        <v>0.03</v>
      </c>
      <c r="U3599" s="2">
        <v>5.4450000000000003</v>
      </c>
      <c r="V3599" s="2">
        <v>1.74</v>
      </c>
      <c r="W3599" s="54">
        <f>_xlfn.XLOOKUP(M3599,Market!A:A,Market!F:F,0)</f>
        <v>8.8999999999999996E-2</v>
      </c>
      <c r="X3599" s="55">
        <f t="shared" si="450"/>
        <v>0.16335</v>
      </c>
      <c r="Y3599" s="55">
        <f t="shared" si="451"/>
        <v>3.7050000000000001</v>
      </c>
      <c r="Z3599" s="54">
        <f t="shared" si="452"/>
        <v>0.68044077134986225</v>
      </c>
      <c r="AA3599" s="49" t="str">
        <f t="shared" ca="1" si="453"/>
        <v>N</v>
      </c>
      <c r="AB3599" s="49">
        <f t="shared" ca="1" si="454"/>
        <v>5</v>
      </c>
      <c r="AC3599" s="49" t="str">
        <f t="shared" ca="1" si="455"/>
        <v>N</v>
      </c>
    </row>
    <row r="3600" spans="1:29" x14ac:dyDescent="0.25">
      <c r="A3600">
        <v>1897</v>
      </c>
      <c r="B3600" s="9">
        <v>43558</v>
      </c>
      <c r="C3600" s="50" t="str">
        <f t="shared" si="448"/>
        <v>N</v>
      </c>
      <c r="D3600" s="52">
        <f>_xlfn.XLOOKUP(B3600,Cal_Date!B:B,Cal_Date!A:A,0)</f>
        <v>1</v>
      </c>
      <c r="E3600">
        <v>2019</v>
      </c>
      <c r="F3600" t="s">
        <v>123</v>
      </c>
      <c r="G3600" t="s">
        <v>129</v>
      </c>
      <c r="H3600" t="s">
        <v>48</v>
      </c>
      <c r="I3600" t="s">
        <v>18</v>
      </c>
      <c r="J3600" t="s">
        <v>10</v>
      </c>
      <c r="K3600" t="s">
        <v>43</v>
      </c>
      <c r="L3600">
        <v>1</v>
      </c>
      <c r="M3600">
        <v>1001</v>
      </c>
      <c r="O3600" t="s">
        <v>25</v>
      </c>
      <c r="R3600" t="s">
        <v>44</v>
      </c>
      <c r="S3600" s="49" t="str">
        <f t="shared" si="449"/>
        <v>Card</v>
      </c>
      <c r="T3600" s="3">
        <v>0.03</v>
      </c>
      <c r="U3600" s="2">
        <v>7.42</v>
      </c>
      <c r="V3600" s="2">
        <v>1.46</v>
      </c>
      <c r="W3600" s="54">
        <f>_xlfn.XLOOKUP(M3600,Market!A:A,Market!F:F,0)</f>
        <v>0.06</v>
      </c>
      <c r="X3600" s="55">
        <f t="shared" si="450"/>
        <v>0.22259999999999999</v>
      </c>
      <c r="Y3600" s="55">
        <f t="shared" si="451"/>
        <v>5.96</v>
      </c>
      <c r="Z3600" s="54">
        <f t="shared" si="452"/>
        <v>0.80323450134770891</v>
      </c>
      <c r="AA3600" s="49" t="str">
        <f t="shared" ca="1" si="453"/>
        <v>N</v>
      </c>
      <c r="AB3600" s="49">
        <f t="shared" ca="1" si="454"/>
        <v>5</v>
      </c>
      <c r="AC3600" s="49" t="str">
        <f t="shared" ca="1" si="455"/>
        <v>N</v>
      </c>
    </row>
    <row r="3601" spans="1:29" x14ac:dyDescent="0.25">
      <c r="A3601">
        <v>1898</v>
      </c>
      <c r="B3601" s="9">
        <v>43558</v>
      </c>
      <c r="C3601" s="50" t="str">
        <f t="shared" si="448"/>
        <v>N</v>
      </c>
      <c r="D3601" s="52">
        <f>_xlfn.XLOOKUP(B3601,Cal_Date!B:B,Cal_Date!A:A,0)</f>
        <v>1</v>
      </c>
      <c r="E3601">
        <v>2019</v>
      </c>
      <c r="F3601" t="s">
        <v>123</v>
      </c>
      <c r="G3601" t="s">
        <v>129</v>
      </c>
      <c r="H3601" t="s">
        <v>48</v>
      </c>
      <c r="I3601" t="s">
        <v>18</v>
      </c>
      <c r="J3601" t="s">
        <v>10</v>
      </c>
      <c r="K3601" t="s">
        <v>43</v>
      </c>
      <c r="L3601">
        <v>1</v>
      </c>
      <c r="M3601">
        <v>1010</v>
      </c>
      <c r="O3601" t="s">
        <v>25</v>
      </c>
      <c r="R3601" t="s">
        <v>46</v>
      </c>
      <c r="S3601" s="49" t="str">
        <f t="shared" si="449"/>
        <v>Card</v>
      </c>
      <c r="T3601" s="3">
        <v>0.04</v>
      </c>
      <c r="U3601" s="2">
        <v>7.5600000000000005</v>
      </c>
      <c r="V3601" s="2">
        <v>1.46</v>
      </c>
      <c r="W3601" s="54">
        <f>_xlfn.XLOOKUP(M3601,Market!A:A,Market!F:F,0)</f>
        <v>0.08</v>
      </c>
      <c r="X3601" s="55">
        <f t="shared" si="450"/>
        <v>0.3024</v>
      </c>
      <c r="Y3601" s="55">
        <f t="shared" si="451"/>
        <v>6.1000000000000005</v>
      </c>
      <c r="Z3601" s="54">
        <f t="shared" si="452"/>
        <v>0.80687830687830686</v>
      </c>
      <c r="AA3601" s="49" t="str">
        <f t="shared" ca="1" si="453"/>
        <v>N</v>
      </c>
      <c r="AB3601" s="49">
        <f t="shared" ca="1" si="454"/>
        <v>5</v>
      </c>
      <c r="AC3601" s="49" t="str">
        <f t="shared" ca="1" si="455"/>
        <v>N</v>
      </c>
    </row>
    <row r="3602" spans="1:29" x14ac:dyDescent="0.25">
      <c r="A3602">
        <v>1899</v>
      </c>
      <c r="B3602" s="9">
        <v>43558</v>
      </c>
      <c r="C3602" s="50" t="str">
        <f t="shared" si="448"/>
        <v>N</v>
      </c>
      <c r="D3602" s="52">
        <f>_xlfn.XLOOKUP(B3602,Cal_Date!B:B,Cal_Date!A:A,0)</f>
        <v>1</v>
      </c>
      <c r="E3602">
        <v>2019</v>
      </c>
      <c r="F3602" t="s">
        <v>123</v>
      </c>
      <c r="G3602" t="s">
        <v>129</v>
      </c>
      <c r="H3602" t="s">
        <v>48</v>
      </c>
      <c r="I3602" t="s">
        <v>18</v>
      </c>
      <c r="J3602" t="s">
        <v>10</v>
      </c>
      <c r="K3602" t="s">
        <v>43</v>
      </c>
      <c r="L3602">
        <v>1</v>
      </c>
      <c r="M3602">
        <v>1010</v>
      </c>
      <c r="O3602" t="s">
        <v>25</v>
      </c>
      <c r="R3602" t="s">
        <v>47</v>
      </c>
      <c r="S3602" s="49" t="str">
        <f t="shared" si="449"/>
        <v>Card</v>
      </c>
      <c r="T3602" s="3">
        <v>3.5000000000000003E-2</v>
      </c>
      <c r="U3602" s="2">
        <v>7.5600000000000005</v>
      </c>
      <c r="V3602" s="2">
        <v>1.46</v>
      </c>
      <c r="W3602" s="54">
        <f>_xlfn.XLOOKUP(M3602,Market!A:A,Market!F:F,0)</f>
        <v>0.08</v>
      </c>
      <c r="X3602" s="55">
        <f t="shared" si="450"/>
        <v>0.26460000000000006</v>
      </c>
      <c r="Y3602" s="55">
        <f t="shared" si="451"/>
        <v>6.1000000000000005</v>
      </c>
      <c r="Z3602" s="54">
        <f t="shared" si="452"/>
        <v>0.80687830687830686</v>
      </c>
      <c r="AA3602" s="49" t="str">
        <f t="shared" ca="1" si="453"/>
        <v>N</v>
      </c>
      <c r="AB3602" s="49">
        <f t="shared" ca="1" si="454"/>
        <v>5</v>
      </c>
      <c r="AC3602" s="49" t="str">
        <f t="shared" ca="1" si="455"/>
        <v>N</v>
      </c>
    </row>
    <row r="3603" spans="1:29" x14ac:dyDescent="0.25">
      <c r="A3603">
        <v>1900</v>
      </c>
      <c r="B3603" s="9">
        <v>43558</v>
      </c>
      <c r="C3603" s="50" t="str">
        <f t="shared" si="448"/>
        <v>N</v>
      </c>
      <c r="D3603" s="52">
        <f>_xlfn.XLOOKUP(B3603,Cal_Date!B:B,Cal_Date!A:A,0)</f>
        <v>1</v>
      </c>
      <c r="E3603">
        <v>2019</v>
      </c>
      <c r="F3603" t="s">
        <v>123</v>
      </c>
      <c r="G3603" t="s">
        <v>129</v>
      </c>
      <c r="H3603" t="s">
        <v>11</v>
      </c>
      <c r="I3603" t="s">
        <v>11</v>
      </c>
      <c r="J3603" t="s">
        <v>15</v>
      </c>
      <c r="K3603" t="s">
        <v>42</v>
      </c>
      <c r="L3603">
        <v>1</v>
      </c>
      <c r="M3603">
        <v>1010</v>
      </c>
      <c r="O3603" t="s">
        <v>25</v>
      </c>
      <c r="R3603" t="s">
        <v>44</v>
      </c>
      <c r="S3603" s="49" t="str">
        <f t="shared" si="449"/>
        <v>Card</v>
      </c>
      <c r="T3603" s="3">
        <v>0.03</v>
      </c>
      <c r="U3603" s="2">
        <v>2.7</v>
      </c>
      <c r="V3603" s="2">
        <v>0.87</v>
      </c>
      <c r="W3603" s="54">
        <f>_xlfn.XLOOKUP(M3603,Market!A:A,Market!F:F,0)</f>
        <v>0.08</v>
      </c>
      <c r="X3603" s="55">
        <f t="shared" si="450"/>
        <v>8.1000000000000003E-2</v>
      </c>
      <c r="Y3603" s="55">
        <f t="shared" si="451"/>
        <v>1.83</v>
      </c>
      <c r="Z3603" s="54">
        <f t="shared" si="452"/>
        <v>0.67777777777777781</v>
      </c>
      <c r="AA3603" s="49" t="str">
        <f t="shared" ca="1" si="453"/>
        <v>N</v>
      </c>
      <c r="AB3603" s="49">
        <f t="shared" ca="1" si="454"/>
        <v>5</v>
      </c>
      <c r="AC3603" s="49" t="str">
        <f t="shared" ca="1" si="455"/>
        <v>N</v>
      </c>
    </row>
    <row r="3604" spans="1:29" x14ac:dyDescent="0.25">
      <c r="A3604">
        <v>1901</v>
      </c>
      <c r="B3604" s="9">
        <v>43558</v>
      </c>
      <c r="C3604" s="50" t="str">
        <f t="shared" si="448"/>
        <v>N</v>
      </c>
      <c r="D3604" s="52">
        <f>_xlfn.XLOOKUP(B3604,Cal_Date!B:B,Cal_Date!A:A,0)</f>
        <v>1</v>
      </c>
      <c r="E3604">
        <v>2019</v>
      </c>
      <c r="F3604" t="s">
        <v>123</v>
      </c>
      <c r="G3604" t="s">
        <v>129</v>
      </c>
      <c r="H3604" t="s">
        <v>14</v>
      </c>
      <c r="I3604" t="s">
        <v>18</v>
      </c>
      <c r="J3604" t="s">
        <v>15</v>
      </c>
      <c r="K3604" t="s">
        <v>43</v>
      </c>
      <c r="L3604">
        <v>1</v>
      </c>
      <c r="M3604">
        <v>1010</v>
      </c>
      <c r="O3604" t="s">
        <v>25</v>
      </c>
      <c r="R3604" t="s">
        <v>47</v>
      </c>
      <c r="S3604" s="49" t="str">
        <f t="shared" si="449"/>
        <v>Card</v>
      </c>
      <c r="T3604" s="3">
        <v>3.5000000000000003E-2</v>
      </c>
      <c r="U3604" s="2">
        <v>7.0200000000000005</v>
      </c>
      <c r="V3604" s="2">
        <v>2.1</v>
      </c>
      <c r="W3604" s="54">
        <f>_xlfn.XLOOKUP(M3604,Market!A:A,Market!F:F,0)</f>
        <v>0.08</v>
      </c>
      <c r="X3604" s="55">
        <f t="shared" si="450"/>
        <v>0.24570000000000003</v>
      </c>
      <c r="Y3604" s="55">
        <f t="shared" si="451"/>
        <v>4.92</v>
      </c>
      <c r="Z3604" s="54">
        <f t="shared" si="452"/>
        <v>0.70085470085470081</v>
      </c>
      <c r="AA3604" s="49" t="str">
        <f t="shared" ca="1" si="453"/>
        <v>N</v>
      </c>
      <c r="AB3604" s="49">
        <f t="shared" ca="1" si="454"/>
        <v>5</v>
      </c>
      <c r="AC3604" s="49" t="str">
        <f t="shared" ca="1" si="455"/>
        <v>N</v>
      </c>
    </row>
    <row r="3605" spans="1:29" x14ac:dyDescent="0.25">
      <c r="A3605">
        <v>1902</v>
      </c>
      <c r="B3605" s="9">
        <v>43558</v>
      </c>
      <c r="C3605" s="50" t="str">
        <f t="shared" si="448"/>
        <v>N</v>
      </c>
      <c r="D3605" s="52">
        <f>_xlfn.XLOOKUP(B3605,Cal_Date!B:B,Cal_Date!A:A,0)</f>
        <v>1</v>
      </c>
      <c r="E3605">
        <v>2019</v>
      </c>
      <c r="F3605" t="s">
        <v>123</v>
      </c>
      <c r="G3605" t="s">
        <v>129</v>
      </c>
      <c r="H3605" t="s">
        <v>14</v>
      </c>
      <c r="I3605" t="s">
        <v>18</v>
      </c>
      <c r="J3605" t="s">
        <v>15</v>
      </c>
      <c r="K3605" t="s">
        <v>43</v>
      </c>
      <c r="L3605">
        <v>2</v>
      </c>
      <c r="M3605">
        <v>1011</v>
      </c>
      <c r="O3605" t="s">
        <v>25</v>
      </c>
      <c r="R3605" t="s">
        <v>44</v>
      </c>
      <c r="S3605" s="49" t="str">
        <f t="shared" si="449"/>
        <v>Card</v>
      </c>
      <c r="T3605" s="3">
        <v>0.03</v>
      </c>
      <c r="U3605" s="2">
        <v>13.780000000000001</v>
      </c>
      <c r="V3605" s="2">
        <v>4.2</v>
      </c>
      <c r="W3605" s="54">
        <f>_xlfn.XLOOKUP(M3605,Market!A:A,Market!F:F,0)</f>
        <v>0.06</v>
      </c>
      <c r="X3605" s="55">
        <f t="shared" si="450"/>
        <v>0.41340000000000005</v>
      </c>
      <c r="Y3605" s="55">
        <f t="shared" si="451"/>
        <v>9.5800000000000018</v>
      </c>
      <c r="Z3605" s="54">
        <f t="shared" si="452"/>
        <v>0.69521044992743108</v>
      </c>
      <c r="AA3605" s="49" t="str">
        <f t="shared" ca="1" si="453"/>
        <v>N</v>
      </c>
      <c r="AB3605" s="49">
        <f t="shared" ca="1" si="454"/>
        <v>5</v>
      </c>
      <c r="AC3605" s="49" t="str">
        <f t="shared" ca="1" si="455"/>
        <v>N</v>
      </c>
    </row>
    <row r="3606" spans="1:29" x14ac:dyDescent="0.25">
      <c r="A3606">
        <v>1903</v>
      </c>
      <c r="B3606" s="9">
        <v>43558</v>
      </c>
      <c r="C3606" s="50" t="str">
        <f t="shared" si="448"/>
        <v>N</v>
      </c>
      <c r="D3606" s="52">
        <f>_xlfn.XLOOKUP(B3606,Cal_Date!B:B,Cal_Date!A:A,0)</f>
        <v>1</v>
      </c>
      <c r="E3606">
        <v>2019</v>
      </c>
      <c r="F3606" t="s">
        <v>123</v>
      </c>
      <c r="G3606" t="s">
        <v>129</v>
      </c>
      <c r="H3606" t="s">
        <v>11</v>
      </c>
      <c r="I3606" t="s">
        <v>11</v>
      </c>
      <c r="J3606" t="s">
        <v>15</v>
      </c>
      <c r="K3606" t="s">
        <v>42</v>
      </c>
      <c r="L3606">
        <v>2</v>
      </c>
      <c r="M3606">
        <v>1007</v>
      </c>
      <c r="O3606" t="s">
        <v>28</v>
      </c>
      <c r="R3606" t="s">
        <v>44</v>
      </c>
      <c r="S3606" s="49" t="str">
        <f t="shared" si="449"/>
        <v>Card</v>
      </c>
      <c r="T3606" s="3">
        <v>0.03</v>
      </c>
      <c r="U3606" s="2">
        <v>5.4450000000000003</v>
      </c>
      <c r="V3606" s="2">
        <v>1.74</v>
      </c>
      <c r="W3606" s="54">
        <f>_xlfn.XLOOKUP(M3606,Market!A:A,Market!F:F,0)</f>
        <v>8.8999999999999996E-2</v>
      </c>
      <c r="X3606" s="55">
        <f t="shared" si="450"/>
        <v>0.16335</v>
      </c>
      <c r="Y3606" s="55">
        <f t="shared" si="451"/>
        <v>3.7050000000000001</v>
      </c>
      <c r="Z3606" s="54">
        <f t="shared" si="452"/>
        <v>0.68044077134986225</v>
      </c>
      <c r="AA3606" s="49" t="str">
        <f t="shared" ca="1" si="453"/>
        <v>N</v>
      </c>
      <c r="AB3606" s="49">
        <f t="shared" ca="1" si="454"/>
        <v>5</v>
      </c>
      <c r="AC3606" s="49" t="str">
        <f t="shared" ca="1" si="455"/>
        <v>N</v>
      </c>
    </row>
    <row r="3607" spans="1:29" x14ac:dyDescent="0.25">
      <c r="A3607">
        <v>1904</v>
      </c>
      <c r="B3607" s="9">
        <v>43558</v>
      </c>
      <c r="C3607" s="50" t="str">
        <f t="shared" si="448"/>
        <v>N</v>
      </c>
      <c r="D3607" s="52">
        <f>_xlfn.XLOOKUP(B3607,Cal_Date!B:B,Cal_Date!A:A,0)</f>
        <v>1</v>
      </c>
      <c r="E3607">
        <v>2019</v>
      </c>
      <c r="F3607" t="s">
        <v>123</v>
      </c>
      <c r="G3607" t="s">
        <v>129</v>
      </c>
      <c r="H3607" t="s">
        <v>11</v>
      </c>
      <c r="I3607" t="s">
        <v>11</v>
      </c>
      <c r="J3607" t="s">
        <v>15</v>
      </c>
      <c r="K3607" t="s">
        <v>42</v>
      </c>
      <c r="L3607">
        <v>1</v>
      </c>
      <c r="M3607">
        <v>1007</v>
      </c>
      <c r="O3607" t="s">
        <v>28</v>
      </c>
      <c r="R3607" t="s">
        <v>46</v>
      </c>
      <c r="S3607" s="49" t="str">
        <f t="shared" si="449"/>
        <v>Card</v>
      </c>
      <c r="T3607" s="3">
        <v>0.04</v>
      </c>
      <c r="U3607" s="2">
        <v>2.7225000000000001</v>
      </c>
      <c r="V3607" s="2">
        <v>0.87</v>
      </c>
      <c r="W3607" s="54">
        <f>_xlfn.XLOOKUP(M3607,Market!A:A,Market!F:F,0)</f>
        <v>8.8999999999999996E-2</v>
      </c>
      <c r="X3607" s="55">
        <f t="shared" si="450"/>
        <v>0.10890000000000001</v>
      </c>
      <c r="Y3607" s="55">
        <f t="shared" si="451"/>
        <v>1.8525</v>
      </c>
      <c r="Z3607" s="54">
        <f t="shared" si="452"/>
        <v>0.68044077134986225</v>
      </c>
      <c r="AA3607" s="49" t="str">
        <f t="shared" ca="1" si="453"/>
        <v>N</v>
      </c>
      <c r="AB3607" s="49">
        <f t="shared" ca="1" si="454"/>
        <v>5</v>
      </c>
      <c r="AC3607" s="49" t="str">
        <f t="shared" ca="1" si="455"/>
        <v>N</v>
      </c>
    </row>
    <row r="3608" spans="1:29" x14ac:dyDescent="0.25">
      <c r="A3608">
        <v>1905</v>
      </c>
      <c r="B3608" s="9">
        <v>43558</v>
      </c>
      <c r="C3608" s="50" t="str">
        <f t="shared" si="448"/>
        <v>N</v>
      </c>
      <c r="D3608" s="52">
        <f>_xlfn.XLOOKUP(B3608,Cal_Date!B:B,Cal_Date!A:A,0)</f>
        <v>1</v>
      </c>
      <c r="E3608">
        <v>2019</v>
      </c>
      <c r="F3608" t="s">
        <v>123</v>
      </c>
      <c r="G3608" t="s">
        <v>129</v>
      </c>
      <c r="H3608" t="s">
        <v>11</v>
      </c>
      <c r="I3608" t="s">
        <v>11</v>
      </c>
      <c r="J3608" t="s">
        <v>15</v>
      </c>
      <c r="K3608" t="s">
        <v>42</v>
      </c>
      <c r="L3608">
        <v>1</v>
      </c>
      <c r="M3608">
        <v>1008</v>
      </c>
      <c r="O3608" t="s">
        <v>28</v>
      </c>
      <c r="R3608" t="s">
        <v>46</v>
      </c>
      <c r="S3608" s="49" t="str">
        <f t="shared" si="449"/>
        <v>Card</v>
      </c>
      <c r="T3608" s="3">
        <v>0.04</v>
      </c>
      <c r="U3608" s="2">
        <v>2.7225000000000001</v>
      </c>
      <c r="V3608" s="2">
        <v>0.87</v>
      </c>
      <c r="W3608" s="54">
        <f>_xlfn.XLOOKUP(M3608,Market!A:A,Market!F:F,0)</f>
        <v>8.8999999999999996E-2</v>
      </c>
      <c r="X3608" s="55">
        <f t="shared" si="450"/>
        <v>0.10890000000000001</v>
      </c>
      <c r="Y3608" s="55">
        <f t="shared" si="451"/>
        <v>1.8525</v>
      </c>
      <c r="Z3608" s="54">
        <f t="shared" si="452"/>
        <v>0.68044077134986225</v>
      </c>
      <c r="AA3608" s="49" t="str">
        <f t="shared" ca="1" si="453"/>
        <v>N</v>
      </c>
      <c r="AB3608" s="49">
        <f t="shared" ca="1" si="454"/>
        <v>5</v>
      </c>
      <c r="AC3608" s="49" t="str">
        <f t="shared" ca="1" si="455"/>
        <v>N</v>
      </c>
    </row>
    <row r="3609" spans="1:29" x14ac:dyDescent="0.25">
      <c r="A3609">
        <v>1906</v>
      </c>
      <c r="B3609" s="9">
        <v>43558</v>
      </c>
      <c r="C3609" s="50" t="str">
        <f t="shared" si="448"/>
        <v>N</v>
      </c>
      <c r="D3609" s="52">
        <f>_xlfn.XLOOKUP(B3609,Cal_Date!B:B,Cal_Date!A:A,0)</f>
        <v>1</v>
      </c>
      <c r="E3609">
        <v>2019</v>
      </c>
      <c r="F3609" t="s">
        <v>123</v>
      </c>
      <c r="G3609" t="s">
        <v>129</v>
      </c>
      <c r="H3609" t="s">
        <v>11</v>
      </c>
      <c r="I3609" t="s">
        <v>11</v>
      </c>
      <c r="J3609" t="s">
        <v>15</v>
      </c>
      <c r="K3609" t="s">
        <v>42</v>
      </c>
      <c r="L3609">
        <v>1</v>
      </c>
      <c r="M3609">
        <v>1004</v>
      </c>
      <c r="O3609" t="s">
        <v>28</v>
      </c>
      <c r="R3609" t="s">
        <v>47</v>
      </c>
      <c r="S3609" s="49" t="str">
        <f t="shared" si="449"/>
        <v>Card</v>
      </c>
      <c r="T3609" s="3">
        <v>3.5000000000000003E-2</v>
      </c>
      <c r="U3609" s="2">
        <v>2.6500000000000004</v>
      </c>
      <c r="V3609" s="2">
        <v>0.87</v>
      </c>
      <c r="W3609" s="54">
        <f>_xlfn.XLOOKUP(M3609,Market!A:A,Market!F:F,0)</f>
        <v>0.06</v>
      </c>
      <c r="X3609" s="55">
        <f t="shared" si="450"/>
        <v>9.2750000000000027E-2</v>
      </c>
      <c r="Y3609" s="55">
        <f t="shared" si="451"/>
        <v>1.7800000000000002</v>
      </c>
      <c r="Z3609" s="54">
        <f t="shared" si="452"/>
        <v>0.67169811320754713</v>
      </c>
      <c r="AA3609" s="49" t="str">
        <f t="shared" ca="1" si="453"/>
        <v>N</v>
      </c>
      <c r="AB3609" s="49">
        <f t="shared" ca="1" si="454"/>
        <v>5</v>
      </c>
      <c r="AC3609" s="49" t="str">
        <f t="shared" ca="1" si="455"/>
        <v>N</v>
      </c>
    </row>
    <row r="3610" spans="1:29" x14ac:dyDescent="0.25">
      <c r="A3610">
        <v>1907</v>
      </c>
      <c r="B3610" s="9">
        <v>43558</v>
      </c>
      <c r="C3610" s="50" t="str">
        <f t="shared" si="448"/>
        <v>N</v>
      </c>
      <c r="D3610" s="52">
        <f>_xlfn.XLOOKUP(B3610,Cal_Date!B:B,Cal_Date!A:A,0)</f>
        <v>1</v>
      </c>
      <c r="E3610">
        <v>2019</v>
      </c>
      <c r="F3610" t="s">
        <v>123</v>
      </c>
      <c r="G3610" t="s">
        <v>129</v>
      </c>
      <c r="H3610" t="s">
        <v>48</v>
      </c>
      <c r="I3610" t="s">
        <v>18</v>
      </c>
      <c r="J3610" t="s">
        <v>10</v>
      </c>
      <c r="K3610" t="s">
        <v>43</v>
      </c>
      <c r="L3610">
        <v>2</v>
      </c>
      <c r="M3610">
        <v>1003</v>
      </c>
      <c r="O3610" t="s">
        <v>25</v>
      </c>
      <c r="R3610" t="s">
        <v>46</v>
      </c>
      <c r="S3610" s="49" t="str">
        <f t="shared" si="449"/>
        <v>Card</v>
      </c>
      <c r="T3610" s="3">
        <v>0.04</v>
      </c>
      <c r="U3610" s="2">
        <v>14.84</v>
      </c>
      <c r="V3610" s="2">
        <v>2.92</v>
      </c>
      <c r="W3610" s="54">
        <f>_xlfn.XLOOKUP(M3610,Market!A:A,Market!F:F,0)</f>
        <v>0.06</v>
      </c>
      <c r="X3610" s="55">
        <f t="shared" si="450"/>
        <v>0.59360000000000002</v>
      </c>
      <c r="Y3610" s="55">
        <f t="shared" si="451"/>
        <v>11.92</v>
      </c>
      <c r="Z3610" s="54">
        <f t="shared" si="452"/>
        <v>0.80323450134770891</v>
      </c>
      <c r="AA3610" s="49" t="str">
        <f t="shared" ca="1" si="453"/>
        <v>N</v>
      </c>
      <c r="AB3610" s="49">
        <f t="shared" ca="1" si="454"/>
        <v>5</v>
      </c>
      <c r="AC3610" s="49" t="str">
        <f t="shared" ca="1" si="455"/>
        <v>N</v>
      </c>
    </row>
    <row r="3611" spans="1:29" x14ac:dyDescent="0.25">
      <c r="A3611">
        <v>1908</v>
      </c>
      <c r="B3611" s="9">
        <v>43558</v>
      </c>
      <c r="C3611" s="50" t="str">
        <f t="shared" si="448"/>
        <v>N</v>
      </c>
      <c r="D3611" s="52">
        <f>_xlfn.XLOOKUP(B3611,Cal_Date!B:B,Cal_Date!A:A,0)</f>
        <v>1</v>
      </c>
      <c r="E3611">
        <v>2019</v>
      </c>
      <c r="F3611" t="s">
        <v>123</v>
      </c>
      <c r="G3611" t="s">
        <v>129</v>
      </c>
      <c r="H3611" t="s">
        <v>14</v>
      </c>
      <c r="I3611" t="s">
        <v>18</v>
      </c>
      <c r="J3611" t="s">
        <v>15</v>
      </c>
      <c r="K3611" t="s">
        <v>43</v>
      </c>
      <c r="L3611">
        <v>1</v>
      </c>
      <c r="M3611">
        <v>1002</v>
      </c>
      <c r="O3611" t="s">
        <v>28</v>
      </c>
      <c r="R3611" t="s">
        <v>46</v>
      </c>
      <c r="S3611" s="49" t="str">
        <f t="shared" si="449"/>
        <v>Card</v>
      </c>
      <c r="T3611" s="3">
        <v>0.04</v>
      </c>
      <c r="U3611" s="2">
        <v>7.42</v>
      </c>
      <c r="V3611" s="2">
        <v>2.2200000000000002</v>
      </c>
      <c r="W3611" s="54">
        <f>_xlfn.XLOOKUP(M3611,Market!A:A,Market!F:F,0)</f>
        <v>0.06</v>
      </c>
      <c r="X3611" s="55">
        <f t="shared" si="450"/>
        <v>0.29680000000000001</v>
      </c>
      <c r="Y3611" s="55">
        <f t="shared" si="451"/>
        <v>5.1999999999999993</v>
      </c>
      <c r="Z3611" s="54">
        <f t="shared" si="452"/>
        <v>0.70080862533692712</v>
      </c>
      <c r="AA3611" s="49" t="str">
        <f t="shared" ca="1" si="453"/>
        <v>N</v>
      </c>
      <c r="AB3611" s="49">
        <f t="shared" ca="1" si="454"/>
        <v>5</v>
      </c>
      <c r="AC3611" s="49" t="str">
        <f t="shared" ca="1" si="455"/>
        <v>N</v>
      </c>
    </row>
    <row r="3612" spans="1:29" x14ac:dyDescent="0.25">
      <c r="A3612">
        <v>1909</v>
      </c>
      <c r="B3612" s="9">
        <v>43558</v>
      </c>
      <c r="C3612" s="50" t="str">
        <f t="shared" si="448"/>
        <v>N</v>
      </c>
      <c r="D3612" s="52">
        <f>_xlfn.XLOOKUP(B3612,Cal_Date!B:B,Cal_Date!A:A,0)</f>
        <v>1</v>
      </c>
      <c r="E3612">
        <v>2019</v>
      </c>
      <c r="F3612" t="s">
        <v>123</v>
      </c>
      <c r="G3612" t="s">
        <v>129</v>
      </c>
      <c r="H3612" t="s">
        <v>11</v>
      </c>
      <c r="I3612" t="s">
        <v>11</v>
      </c>
      <c r="J3612" t="s">
        <v>15</v>
      </c>
      <c r="K3612" t="s">
        <v>42</v>
      </c>
      <c r="L3612">
        <v>2</v>
      </c>
      <c r="M3612">
        <v>1007</v>
      </c>
      <c r="O3612" t="s">
        <v>28</v>
      </c>
      <c r="R3612" t="s">
        <v>44</v>
      </c>
      <c r="S3612" s="49" t="str">
        <f t="shared" si="449"/>
        <v>Card</v>
      </c>
      <c r="T3612" s="3">
        <v>0.03</v>
      </c>
      <c r="U3612" s="2">
        <v>5.4450000000000003</v>
      </c>
      <c r="V3612" s="2">
        <v>1.74</v>
      </c>
      <c r="W3612" s="54">
        <f>_xlfn.XLOOKUP(M3612,Market!A:A,Market!F:F,0)</f>
        <v>8.8999999999999996E-2</v>
      </c>
      <c r="X3612" s="55">
        <f t="shared" si="450"/>
        <v>0.16335</v>
      </c>
      <c r="Y3612" s="55">
        <f t="shared" si="451"/>
        <v>3.7050000000000001</v>
      </c>
      <c r="Z3612" s="54">
        <f t="shared" si="452"/>
        <v>0.68044077134986225</v>
      </c>
      <c r="AA3612" s="49" t="str">
        <f t="shared" ca="1" si="453"/>
        <v>N</v>
      </c>
      <c r="AB3612" s="49">
        <f t="shared" ca="1" si="454"/>
        <v>5</v>
      </c>
      <c r="AC3612" s="49" t="str">
        <f t="shared" ca="1" si="455"/>
        <v>N</v>
      </c>
    </row>
    <row r="3613" spans="1:29" x14ac:dyDescent="0.25">
      <c r="A3613">
        <v>1910</v>
      </c>
      <c r="B3613" s="9">
        <v>43558</v>
      </c>
      <c r="C3613" s="50" t="str">
        <f t="shared" si="448"/>
        <v>N</v>
      </c>
      <c r="D3613" s="52">
        <f>_xlfn.XLOOKUP(B3613,Cal_Date!B:B,Cal_Date!A:A,0)</f>
        <v>1</v>
      </c>
      <c r="E3613">
        <v>2019</v>
      </c>
      <c r="F3613" t="s">
        <v>123</v>
      </c>
      <c r="G3613" t="s">
        <v>129</v>
      </c>
      <c r="H3613" t="s">
        <v>11</v>
      </c>
      <c r="I3613" t="s">
        <v>11</v>
      </c>
      <c r="J3613" t="s">
        <v>15</v>
      </c>
      <c r="K3613" t="s">
        <v>42</v>
      </c>
      <c r="L3613">
        <v>1</v>
      </c>
      <c r="M3613">
        <v>1008</v>
      </c>
      <c r="O3613" t="s">
        <v>28</v>
      </c>
      <c r="R3613" t="s">
        <v>44</v>
      </c>
      <c r="S3613" s="49" t="str">
        <f t="shared" si="449"/>
        <v>Card</v>
      </c>
      <c r="T3613" s="3">
        <v>0.03</v>
      </c>
      <c r="U3613" s="2">
        <v>2.7225000000000001</v>
      </c>
      <c r="V3613" s="2">
        <v>0.87</v>
      </c>
      <c r="W3613" s="54">
        <f>_xlfn.XLOOKUP(M3613,Market!A:A,Market!F:F,0)</f>
        <v>8.8999999999999996E-2</v>
      </c>
      <c r="X3613" s="55">
        <f t="shared" si="450"/>
        <v>8.1674999999999998E-2</v>
      </c>
      <c r="Y3613" s="55">
        <f t="shared" si="451"/>
        <v>1.8525</v>
      </c>
      <c r="Z3613" s="54">
        <f t="shared" si="452"/>
        <v>0.68044077134986225</v>
      </c>
      <c r="AA3613" s="49" t="str">
        <f t="shared" ca="1" si="453"/>
        <v>N</v>
      </c>
      <c r="AB3613" s="49">
        <f t="shared" ca="1" si="454"/>
        <v>5</v>
      </c>
      <c r="AC3613" s="49" t="str">
        <f t="shared" ca="1" si="455"/>
        <v>N</v>
      </c>
    </row>
    <row r="3614" spans="1:29" x14ac:dyDescent="0.25">
      <c r="A3614">
        <v>1911</v>
      </c>
      <c r="B3614" s="9">
        <v>43558</v>
      </c>
      <c r="C3614" s="50" t="str">
        <f t="shared" si="448"/>
        <v>N</v>
      </c>
      <c r="D3614" s="52">
        <f>_xlfn.XLOOKUP(B3614,Cal_Date!B:B,Cal_Date!A:A,0)</f>
        <v>1</v>
      </c>
      <c r="E3614">
        <v>2019</v>
      </c>
      <c r="F3614" t="s">
        <v>123</v>
      </c>
      <c r="G3614" t="s">
        <v>129</v>
      </c>
      <c r="H3614" t="s">
        <v>11</v>
      </c>
      <c r="I3614" t="s">
        <v>11</v>
      </c>
      <c r="J3614" t="s">
        <v>15</v>
      </c>
      <c r="K3614" t="s">
        <v>42</v>
      </c>
      <c r="L3614">
        <v>2</v>
      </c>
      <c r="M3614">
        <v>1008</v>
      </c>
      <c r="O3614" t="s">
        <v>28</v>
      </c>
      <c r="R3614" t="s">
        <v>44</v>
      </c>
      <c r="S3614" s="49" t="str">
        <f t="shared" si="449"/>
        <v>Card</v>
      </c>
      <c r="T3614" s="3">
        <v>0.03</v>
      </c>
      <c r="U3614" s="2">
        <v>5.4450000000000003</v>
      </c>
      <c r="V3614" s="2">
        <v>1.74</v>
      </c>
      <c r="W3614" s="54">
        <f>_xlfn.XLOOKUP(M3614,Market!A:A,Market!F:F,0)</f>
        <v>8.8999999999999996E-2</v>
      </c>
      <c r="X3614" s="55">
        <f t="shared" si="450"/>
        <v>0.16335</v>
      </c>
      <c r="Y3614" s="55">
        <f t="shared" si="451"/>
        <v>3.7050000000000001</v>
      </c>
      <c r="Z3614" s="54">
        <f t="shared" si="452"/>
        <v>0.68044077134986225</v>
      </c>
      <c r="AA3614" s="49" t="str">
        <f t="shared" ca="1" si="453"/>
        <v>N</v>
      </c>
      <c r="AB3614" s="49">
        <f t="shared" ca="1" si="454"/>
        <v>5</v>
      </c>
      <c r="AC3614" s="49" t="str">
        <f t="shared" ca="1" si="455"/>
        <v>N</v>
      </c>
    </row>
    <row r="3615" spans="1:29" x14ac:dyDescent="0.25">
      <c r="A3615">
        <v>1912</v>
      </c>
      <c r="B3615" s="9">
        <v>43558</v>
      </c>
      <c r="C3615" s="50" t="str">
        <f t="shared" si="448"/>
        <v>N</v>
      </c>
      <c r="D3615" s="52">
        <f>_xlfn.XLOOKUP(B3615,Cal_Date!B:B,Cal_Date!A:A,0)</f>
        <v>1</v>
      </c>
      <c r="E3615">
        <v>2019</v>
      </c>
      <c r="F3615" t="s">
        <v>123</v>
      </c>
      <c r="G3615" t="s">
        <v>129</v>
      </c>
      <c r="H3615" t="s">
        <v>11</v>
      </c>
      <c r="I3615" t="s">
        <v>11</v>
      </c>
      <c r="J3615" t="s">
        <v>15</v>
      </c>
      <c r="K3615" t="s">
        <v>42</v>
      </c>
      <c r="L3615">
        <v>1</v>
      </c>
      <c r="M3615">
        <v>1000</v>
      </c>
      <c r="O3615" t="s">
        <v>25</v>
      </c>
      <c r="R3615" t="s">
        <v>44</v>
      </c>
      <c r="S3615" s="49" t="str">
        <f t="shared" si="449"/>
        <v>Card</v>
      </c>
      <c r="T3615" s="3">
        <v>0.03</v>
      </c>
      <c r="U3615" s="2">
        <v>2.7</v>
      </c>
      <c r="V3615" s="2">
        <v>0.87</v>
      </c>
      <c r="W3615" s="54">
        <f>_xlfn.XLOOKUP(M3615,Market!A:A,Market!F:F,0)</f>
        <v>0.08</v>
      </c>
      <c r="X3615" s="55">
        <f t="shared" si="450"/>
        <v>8.1000000000000003E-2</v>
      </c>
      <c r="Y3615" s="55">
        <f t="shared" si="451"/>
        <v>1.83</v>
      </c>
      <c r="Z3615" s="54">
        <f t="shared" si="452"/>
        <v>0.67777777777777781</v>
      </c>
      <c r="AA3615" s="49" t="str">
        <f t="shared" ca="1" si="453"/>
        <v>N</v>
      </c>
      <c r="AB3615" s="49">
        <f t="shared" ca="1" si="454"/>
        <v>5</v>
      </c>
      <c r="AC3615" s="49" t="str">
        <f t="shared" ca="1" si="455"/>
        <v>N</v>
      </c>
    </row>
    <row r="3616" spans="1:29" x14ac:dyDescent="0.25">
      <c r="A3616">
        <v>1913</v>
      </c>
      <c r="B3616" s="9">
        <v>43558</v>
      </c>
      <c r="C3616" s="50" t="str">
        <f t="shared" si="448"/>
        <v>N</v>
      </c>
      <c r="D3616" s="52">
        <f>_xlfn.XLOOKUP(B3616,Cal_Date!B:B,Cal_Date!A:A,0)</f>
        <v>1</v>
      </c>
      <c r="E3616">
        <v>2019</v>
      </c>
      <c r="F3616" t="s">
        <v>123</v>
      </c>
      <c r="G3616" t="s">
        <v>129</v>
      </c>
      <c r="H3616" t="s">
        <v>14</v>
      </c>
      <c r="I3616" t="s">
        <v>18</v>
      </c>
      <c r="J3616" t="s">
        <v>15</v>
      </c>
      <c r="K3616" t="s">
        <v>43</v>
      </c>
      <c r="L3616">
        <v>1</v>
      </c>
      <c r="M3616">
        <v>1000</v>
      </c>
      <c r="O3616" t="s">
        <v>25</v>
      </c>
      <c r="R3616" t="s">
        <v>44</v>
      </c>
      <c r="S3616" s="49" t="str">
        <f t="shared" si="449"/>
        <v>Card</v>
      </c>
      <c r="T3616" s="3">
        <v>0.03</v>
      </c>
      <c r="U3616" s="2">
        <v>7.5600000000000005</v>
      </c>
      <c r="V3616" s="2">
        <v>2.2200000000000002</v>
      </c>
      <c r="W3616" s="54">
        <f>_xlfn.XLOOKUP(M3616,Market!A:A,Market!F:F,0)</f>
        <v>0.08</v>
      </c>
      <c r="X3616" s="55">
        <f t="shared" si="450"/>
        <v>0.2268</v>
      </c>
      <c r="Y3616" s="55">
        <f t="shared" si="451"/>
        <v>5.34</v>
      </c>
      <c r="Z3616" s="54">
        <f t="shared" si="452"/>
        <v>0.70634920634920628</v>
      </c>
      <c r="AA3616" s="49" t="str">
        <f t="shared" ca="1" si="453"/>
        <v>N</v>
      </c>
      <c r="AB3616" s="49">
        <f t="shared" ca="1" si="454"/>
        <v>5</v>
      </c>
      <c r="AC3616" s="49" t="str">
        <f t="shared" ca="1" si="455"/>
        <v>N</v>
      </c>
    </row>
    <row r="3617" spans="1:29" x14ac:dyDescent="0.25">
      <c r="A3617">
        <v>1914</v>
      </c>
      <c r="B3617" s="9">
        <v>43558</v>
      </c>
      <c r="C3617" s="50" t="str">
        <f t="shared" si="448"/>
        <v>N</v>
      </c>
      <c r="D3617" s="52">
        <f>_xlfn.XLOOKUP(B3617,Cal_Date!B:B,Cal_Date!A:A,0)</f>
        <v>1</v>
      </c>
      <c r="E3617">
        <v>2019</v>
      </c>
      <c r="F3617" t="s">
        <v>123</v>
      </c>
      <c r="G3617" t="s">
        <v>129</v>
      </c>
      <c r="H3617" t="s">
        <v>48</v>
      </c>
      <c r="I3617" t="s">
        <v>18</v>
      </c>
      <c r="J3617" t="s">
        <v>10</v>
      </c>
      <c r="K3617" t="s">
        <v>43</v>
      </c>
      <c r="L3617">
        <v>1</v>
      </c>
      <c r="M3617">
        <v>1000</v>
      </c>
      <c r="O3617" t="s">
        <v>25</v>
      </c>
      <c r="R3617" t="s">
        <v>44</v>
      </c>
      <c r="S3617" s="49" t="str">
        <f t="shared" si="449"/>
        <v>Card</v>
      </c>
      <c r="T3617" s="3">
        <v>0.03</v>
      </c>
      <c r="U3617" s="2">
        <v>7.5600000000000005</v>
      </c>
      <c r="V3617" s="2">
        <v>1.46</v>
      </c>
      <c r="W3617" s="54">
        <f>_xlfn.XLOOKUP(M3617,Market!A:A,Market!F:F,0)</f>
        <v>0.08</v>
      </c>
      <c r="X3617" s="55">
        <f t="shared" si="450"/>
        <v>0.2268</v>
      </c>
      <c r="Y3617" s="55">
        <f t="shared" si="451"/>
        <v>6.1000000000000005</v>
      </c>
      <c r="Z3617" s="54">
        <f t="shared" si="452"/>
        <v>0.80687830687830686</v>
      </c>
      <c r="AA3617" s="49" t="str">
        <f t="shared" ca="1" si="453"/>
        <v>N</v>
      </c>
      <c r="AB3617" s="49">
        <f t="shared" ca="1" si="454"/>
        <v>5</v>
      </c>
      <c r="AC3617" s="49" t="str">
        <f t="shared" ca="1" si="455"/>
        <v>N</v>
      </c>
    </row>
    <row r="3618" spans="1:29" x14ac:dyDescent="0.25">
      <c r="A3618">
        <v>1915</v>
      </c>
      <c r="B3618" s="9">
        <v>43558</v>
      </c>
      <c r="C3618" s="50" t="str">
        <f t="shared" si="448"/>
        <v>N</v>
      </c>
      <c r="D3618" s="52">
        <f>_xlfn.XLOOKUP(B3618,Cal_Date!B:B,Cal_Date!A:A,0)</f>
        <v>1</v>
      </c>
      <c r="E3618">
        <v>2019</v>
      </c>
      <c r="F3618" t="s">
        <v>123</v>
      </c>
      <c r="G3618" t="s">
        <v>129</v>
      </c>
      <c r="H3618" t="s">
        <v>11</v>
      </c>
      <c r="I3618" t="s">
        <v>11</v>
      </c>
      <c r="J3618" t="s">
        <v>15</v>
      </c>
      <c r="K3618" t="s">
        <v>42</v>
      </c>
      <c r="L3618">
        <v>1</v>
      </c>
      <c r="M3618">
        <v>1001</v>
      </c>
      <c r="O3618" t="s">
        <v>25</v>
      </c>
      <c r="R3618" t="s">
        <v>44</v>
      </c>
      <c r="S3618" s="49" t="str">
        <f t="shared" si="449"/>
        <v>Card</v>
      </c>
      <c r="T3618" s="3">
        <v>0.03</v>
      </c>
      <c r="U3618" s="2">
        <v>2.6500000000000004</v>
      </c>
      <c r="V3618" s="2">
        <v>0.87</v>
      </c>
      <c r="W3618" s="54">
        <f>_xlfn.XLOOKUP(M3618,Market!A:A,Market!F:F,0)</f>
        <v>0.06</v>
      </c>
      <c r="X3618" s="55">
        <f t="shared" si="450"/>
        <v>7.9500000000000001E-2</v>
      </c>
      <c r="Y3618" s="55">
        <f t="shared" si="451"/>
        <v>1.7800000000000002</v>
      </c>
      <c r="Z3618" s="54">
        <f t="shared" si="452"/>
        <v>0.67169811320754713</v>
      </c>
      <c r="AA3618" s="49" t="str">
        <f t="shared" ca="1" si="453"/>
        <v>N</v>
      </c>
      <c r="AB3618" s="49">
        <f t="shared" ca="1" si="454"/>
        <v>5</v>
      </c>
      <c r="AC3618" s="49" t="str">
        <f t="shared" ca="1" si="455"/>
        <v>N</v>
      </c>
    </row>
    <row r="3619" spans="1:29" x14ac:dyDescent="0.25">
      <c r="A3619">
        <v>1916</v>
      </c>
      <c r="B3619" s="9">
        <v>43558</v>
      </c>
      <c r="C3619" s="50" t="str">
        <f t="shared" si="448"/>
        <v>N</v>
      </c>
      <c r="D3619" s="52">
        <f>_xlfn.XLOOKUP(B3619,Cal_Date!B:B,Cal_Date!A:A,0)</f>
        <v>1</v>
      </c>
      <c r="E3619">
        <v>2019</v>
      </c>
      <c r="F3619" t="s">
        <v>123</v>
      </c>
      <c r="G3619" t="s">
        <v>129</v>
      </c>
      <c r="H3619" t="s">
        <v>11</v>
      </c>
      <c r="I3619" t="s">
        <v>11</v>
      </c>
      <c r="J3619" t="s">
        <v>15</v>
      </c>
      <c r="K3619" t="s">
        <v>42</v>
      </c>
      <c r="L3619">
        <v>2</v>
      </c>
      <c r="M3619">
        <v>1000</v>
      </c>
      <c r="O3619" t="s">
        <v>25</v>
      </c>
      <c r="R3619" t="s">
        <v>44</v>
      </c>
      <c r="S3619" s="49" t="str">
        <f t="shared" si="449"/>
        <v>Card</v>
      </c>
      <c r="T3619" s="3">
        <v>0.03</v>
      </c>
      <c r="U3619" s="2">
        <v>5.4</v>
      </c>
      <c r="V3619" s="2">
        <v>1.74</v>
      </c>
      <c r="W3619" s="54">
        <f>_xlfn.XLOOKUP(M3619,Market!A:A,Market!F:F,0)</f>
        <v>0.08</v>
      </c>
      <c r="X3619" s="55">
        <f t="shared" si="450"/>
        <v>0.16200000000000001</v>
      </c>
      <c r="Y3619" s="55">
        <f t="shared" si="451"/>
        <v>3.66</v>
      </c>
      <c r="Z3619" s="54">
        <f t="shared" si="452"/>
        <v>0.67777777777777781</v>
      </c>
      <c r="AA3619" s="49" t="str">
        <f t="shared" ca="1" si="453"/>
        <v>N</v>
      </c>
      <c r="AB3619" s="49">
        <f t="shared" ca="1" si="454"/>
        <v>5</v>
      </c>
      <c r="AC3619" s="49" t="str">
        <f t="shared" ca="1" si="455"/>
        <v>N</v>
      </c>
    </row>
    <row r="3620" spans="1:29" x14ac:dyDescent="0.25">
      <c r="A3620">
        <v>1917</v>
      </c>
      <c r="B3620" s="9">
        <v>43558</v>
      </c>
      <c r="C3620" s="50" t="str">
        <f t="shared" si="448"/>
        <v>N</v>
      </c>
      <c r="D3620" s="52">
        <f>_xlfn.XLOOKUP(B3620,Cal_Date!B:B,Cal_Date!A:A,0)</f>
        <v>1</v>
      </c>
      <c r="E3620">
        <v>2019</v>
      </c>
      <c r="F3620" t="s">
        <v>123</v>
      </c>
      <c r="G3620" t="s">
        <v>129</v>
      </c>
      <c r="H3620" t="s">
        <v>11</v>
      </c>
      <c r="I3620" t="s">
        <v>11</v>
      </c>
      <c r="J3620" t="s">
        <v>15</v>
      </c>
      <c r="K3620" t="s">
        <v>42</v>
      </c>
      <c r="L3620">
        <v>1</v>
      </c>
      <c r="M3620">
        <v>1000</v>
      </c>
      <c r="O3620" t="s">
        <v>25</v>
      </c>
      <c r="R3620" t="s">
        <v>44</v>
      </c>
      <c r="S3620" s="49" t="str">
        <f t="shared" si="449"/>
        <v>Card</v>
      </c>
      <c r="T3620" s="3">
        <v>0.03</v>
      </c>
      <c r="U3620" s="2">
        <v>2.7</v>
      </c>
      <c r="V3620" s="2">
        <v>0.87</v>
      </c>
      <c r="W3620" s="54">
        <f>_xlfn.XLOOKUP(M3620,Market!A:A,Market!F:F,0)</f>
        <v>0.08</v>
      </c>
      <c r="X3620" s="55">
        <f t="shared" si="450"/>
        <v>8.1000000000000003E-2</v>
      </c>
      <c r="Y3620" s="55">
        <f t="shared" si="451"/>
        <v>1.83</v>
      </c>
      <c r="Z3620" s="54">
        <f t="shared" si="452"/>
        <v>0.67777777777777781</v>
      </c>
      <c r="AA3620" s="49" t="str">
        <f t="shared" ca="1" si="453"/>
        <v>N</v>
      </c>
      <c r="AB3620" s="49">
        <f t="shared" ca="1" si="454"/>
        <v>5</v>
      </c>
      <c r="AC3620" s="49" t="str">
        <f t="shared" ca="1" si="455"/>
        <v>N</v>
      </c>
    </row>
    <row r="3621" spans="1:29" x14ac:dyDescent="0.25">
      <c r="A3621">
        <v>1918</v>
      </c>
      <c r="B3621" s="9">
        <v>43558</v>
      </c>
      <c r="C3621" s="50" t="str">
        <f t="shared" si="448"/>
        <v>N</v>
      </c>
      <c r="D3621" s="52">
        <f>_xlfn.XLOOKUP(B3621,Cal_Date!B:B,Cal_Date!A:A,0)</f>
        <v>1</v>
      </c>
      <c r="E3621">
        <v>2019</v>
      </c>
      <c r="F3621" t="s">
        <v>123</v>
      </c>
      <c r="G3621" t="s">
        <v>129</v>
      </c>
      <c r="H3621" t="s">
        <v>14</v>
      </c>
      <c r="I3621" t="s">
        <v>13</v>
      </c>
      <c r="J3621" t="s">
        <v>15</v>
      </c>
      <c r="K3621" t="s">
        <v>43</v>
      </c>
      <c r="L3621">
        <v>1</v>
      </c>
      <c r="M3621">
        <v>1004</v>
      </c>
      <c r="O3621" t="s">
        <v>28</v>
      </c>
      <c r="R3621" t="s">
        <v>44</v>
      </c>
      <c r="S3621" s="49" t="str">
        <f t="shared" si="449"/>
        <v>Card</v>
      </c>
      <c r="T3621" s="3">
        <v>0.03</v>
      </c>
      <c r="U3621" s="2">
        <v>6.8900000000000006</v>
      </c>
      <c r="V3621" s="2">
        <v>2.12</v>
      </c>
      <c r="W3621" s="54">
        <f>_xlfn.XLOOKUP(M3621,Market!A:A,Market!F:F,0)</f>
        <v>0.06</v>
      </c>
      <c r="X3621" s="55">
        <f t="shared" si="450"/>
        <v>0.20670000000000002</v>
      </c>
      <c r="Y3621" s="55">
        <f t="shared" si="451"/>
        <v>4.7700000000000005</v>
      </c>
      <c r="Z3621" s="54">
        <f t="shared" si="452"/>
        <v>0.69230769230769229</v>
      </c>
      <c r="AA3621" s="49" t="str">
        <f t="shared" ca="1" si="453"/>
        <v>N</v>
      </c>
      <c r="AB3621" s="49">
        <f t="shared" ca="1" si="454"/>
        <v>5</v>
      </c>
      <c r="AC3621" s="49" t="str">
        <f t="shared" ca="1" si="455"/>
        <v>N</v>
      </c>
    </row>
    <row r="3622" spans="1:29" x14ac:dyDescent="0.25">
      <c r="A3622">
        <v>1919</v>
      </c>
      <c r="B3622" s="9">
        <v>43558</v>
      </c>
      <c r="C3622" s="50" t="str">
        <f t="shared" si="448"/>
        <v>N</v>
      </c>
      <c r="D3622" s="52">
        <f>_xlfn.XLOOKUP(B3622,Cal_Date!B:B,Cal_Date!A:A,0)</f>
        <v>1</v>
      </c>
      <c r="E3622">
        <v>2019</v>
      </c>
      <c r="F3622" t="s">
        <v>123</v>
      </c>
      <c r="G3622" t="s">
        <v>129</v>
      </c>
      <c r="H3622" t="s">
        <v>11</v>
      </c>
      <c r="I3622" t="s">
        <v>13</v>
      </c>
      <c r="J3622" t="s">
        <v>15</v>
      </c>
      <c r="K3622" t="s">
        <v>42</v>
      </c>
      <c r="L3622">
        <v>1</v>
      </c>
      <c r="M3622">
        <v>1005</v>
      </c>
      <c r="O3622" t="s">
        <v>25</v>
      </c>
      <c r="R3622" t="s">
        <v>44</v>
      </c>
      <c r="S3622" s="49" t="str">
        <f t="shared" si="449"/>
        <v>Card</v>
      </c>
      <c r="T3622" s="3">
        <v>0.03</v>
      </c>
      <c r="U3622" s="2">
        <v>2.7225000000000001</v>
      </c>
      <c r="V3622" s="2">
        <v>1.42</v>
      </c>
      <c r="W3622" s="54">
        <f>_xlfn.XLOOKUP(M3622,Market!A:A,Market!F:F,0)</f>
        <v>8.8999999999999996E-2</v>
      </c>
      <c r="X3622" s="55">
        <f t="shared" si="450"/>
        <v>8.1674999999999998E-2</v>
      </c>
      <c r="Y3622" s="55">
        <f t="shared" si="451"/>
        <v>1.3025000000000002</v>
      </c>
      <c r="Z3622" s="54">
        <f t="shared" si="452"/>
        <v>0.47842056932966032</v>
      </c>
      <c r="AA3622" s="49" t="str">
        <f t="shared" ca="1" si="453"/>
        <v>N</v>
      </c>
      <c r="AB3622" s="49">
        <f t="shared" ca="1" si="454"/>
        <v>5</v>
      </c>
      <c r="AC3622" s="49" t="str">
        <f t="shared" ca="1" si="455"/>
        <v>N</v>
      </c>
    </row>
    <row r="3623" spans="1:29" x14ac:dyDescent="0.25">
      <c r="A3623">
        <v>1920</v>
      </c>
      <c r="B3623" s="9">
        <v>43558</v>
      </c>
      <c r="C3623" s="50" t="str">
        <f t="shared" si="448"/>
        <v>N</v>
      </c>
      <c r="D3623" s="52">
        <f>_xlfn.XLOOKUP(B3623,Cal_Date!B:B,Cal_Date!A:A,0)</f>
        <v>1</v>
      </c>
      <c r="E3623">
        <v>2019</v>
      </c>
      <c r="F3623" t="s">
        <v>123</v>
      </c>
      <c r="G3623" t="s">
        <v>129</v>
      </c>
      <c r="H3623" t="s">
        <v>11</v>
      </c>
      <c r="I3623" t="s">
        <v>13</v>
      </c>
      <c r="J3623" t="s">
        <v>15</v>
      </c>
      <c r="K3623" t="s">
        <v>42</v>
      </c>
      <c r="L3623">
        <v>1</v>
      </c>
      <c r="M3623">
        <v>1000</v>
      </c>
      <c r="O3623" t="s">
        <v>25</v>
      </c>
      <c r="R3623" t="s">
        <v>44</v>
      </c>
      <c r="S3623" s="49" t="str">
        <f t="shared" si="449"/>
        <v>Card</v>
      </c>
      <c r="T3623" s="3">
        <v>0.03</v>
      </c>
      <c r="U3623" s="2">
        <v>2.7</v>
      </c>
      <c r="V3623" s="2">
        <v>1.42</v>
      </c>
      <c r="W3623" s="54">
        <f>_xlfn.XLOOKUP(M3623,Market!A:A,Market!F:F,0)</f>
        <v>0.08</v>
      </c>
      <c r="X3623" s="55">
        <f t="shared" si="450"/>
        <v>8.1000000000000003E-2</v>
      </c>
      <c r="Y3623" s="55">
        <f t="shared" si="451"/>
        <v>1.2800000000000002</v>
      </c>
      <c r="Z3623" s="54">
        <f t="shared" si="452"/>
        <v>0.47407407407407415</v>
      </c>
      <c r="AA3623" s="49" t="str">
        <f t="shared" ca="1" si="453"/>
        <v>N</v>
      </c>
      <c r="AB3623" s="49">
        <f t="shared" ca="1" si="454"/>
        <v>5</v>
      </c>
      <c r="AC3623" s="49" t="str">
        <f t="shared" ca="1" si="455"/>
        <v>N</v>
      </c>
    </row>
    <row r="3624" spans="1:29" x14ac:dyDescent="0.25">
      <c r="A3624">
        <v>1921</v>
      </c>
      <c r="B3624" s="9">
        <v>43558</v>
      </c>
      <c r="C3624" s="50" t="str">
        <f t="shared" si="448"/>
        <v>N</v>
      </c>
      <c r="D3624" s="52">
        <f>_xlfn.XLOOKUP(B3624,Cal_Date!B:B,Cal_Date!A:A,0)</f>
        <v>1</v>
      </c>
      <c r="E3624">
        <v>2019</v>
      </c>
      <c r="F3624" t="s">
        <v>123</v>
      </c>
      <c r="G3624" t="s">
        <v>129</v>
      </c>
      <c r="H3624" t="s">
        <v>11</v>
      </c>
      <c r="I3624" t="s">
        <v>13</v>
      </c>
      <c r="J3624" t="s">
        <v>15</v>
      </c>
      <c r="K3624" t="s">
        <v>42</v>
      </c>
      <c r="L3624">
        <v>1</v>
      </c>
      <c r="M3624">
        <v>1006</v>
      </c>
      <c r="O3624" t="s">
        <v>28</v>
      </c>
      <c r="R3624" t="s">
        <v>46</v>
      </c>
      <c r="S3624" s="49" t="str">
        <f t="shared" si="449"/>
        <v>Card</v>
      </c>
      <c r="T3624" s="3">
        <v>0.04</v>
      </c>
      <c r="U3624" s="2">
        <v>2.7225000000000001</v>
      </c>
      <c r="V3624" s="2">
        <v>1.42</v>
      </c>
      <c r="W3624" s="54">
        <f>_xlfn.XLOOKUP(M3624,Market!A:A,Market!F:F,0)</f>
        <v>8.8999999999999996E-2</v>
      </c>
      <c r="X3624" s="55">
        <f t="shared" si="450"/>
        <v>0.10890000000000001</v>
      </c>
      <c r="Y3624" s="55">
        <f t="shared" si="451"/>
        <v>1.3025000000000002</v>
      </c>
      <c r="Z3624" s="54">
        <f t="shared" si="452"/>
        <v>0.47842056932966032</v>
      </c>
      <c r="AA3624" s="49" t="str">
        <f t="shared" ca="1" si="453"/>
        <v>N</v>
      </c>
      <c r="AB3624" s="49">
        <f t="shared" ca="1" si="454"/>
        <v>5</v>
      </c>
      <c r="AC3624" s="49" t="str">
        <f t="shared" ca="1" si="455"/>
        <v>N</v>
      </c>
    </row>
    <row r="3625" spans="1:29" x14ac:dyDescent="0.25">
      <c r="A3625">
        <v>1922</v>
      </c>
      <c r="B3625" s="9">
        <v>43558</v>
      </c>
      <c r="C3625" s="50" t="str">
        <f t="shared" si="448"/>
        <v>N</v>
      </c>
      <c r="D3625" s="52">
        <f>_xlfn.XLOOKUP(B3625,Cal_Date!B:B,Cal_Date!A:A,0)</f>
        <v>1</v>
      </c>
      <c r="E3625">
        <v>2019</v>
      </c>
      <c r="F3625" t="s">
        <v>123</v>
      </c>
      <c r="G3625" t="s">
        <v>129</v>
      </c>
      <c r="H3625" t="s">
        <v>48</v>
      </c>
      <c r="I3625" t="s">
        <v>18</v>
      </c>
      <c r="J3625" t="s">
        <v>10</v>
      </c>
      <c r="K3625" t="s">
        <v>43</v>
      </c>
      <c r="L3625">
        <v>2</v>
      </c>
      <c r="M3625">
        <v>1000</v>
      </c>
      <c r="O3625" t="s">
        <v>25</v>
      </c>
      <c r="R3625" t="s">
        <v>44</v>
      </c>
      <c r="S3625" s="49" t="str">
        <f t="shared" si="449"/>
        <v>Card</v>
      </c>
      <c r="T3625" s="3">
        <v>0.03</v>
      </c>
      <c r="U3625" s="2">
        <v>15.120000000000001</v>
      </c>
      <c r="V3625" s="2">
        <v>2.92</v>
      </c>
      <c r="W3625" s="54">
        <f>_xlfn.XLOOKUP(M3625,Market!A:A,Market!F:F,0)</f>
        <v>0.08</v>
      </c>
      <c r="X3625" s="55">
        <f t="shared" si="450"/>
        <v>0.4536</v>
      </c>
      <c r="Y3625" s="55">
        <f t="shared" si="451"/>
        <v>12.200000000000001</v>
      </c>
      <c r="Z3625" s="54">
        <f t="shared" si="452"/>
        <v>0.80687830687830686</v>
      </c>
      <c r="AA3625" s="49" t="str">
        <f t="shared" ca="1" si="453"/>
        <v>N</v>
      </c>
      <c r="AB3625" s="49">
        <f t="shared" ca="1" si="454"/>
        <v>5</v>
      </c>
      <c r="AC3625" s="49" t="str">
        <f t="shared" ca="1" si="455"/>
        <v>N</v>
      </c>
    </row>
    <row r="3626" spans="1:29" x14ac:dyDescent="0.25">
      <c r="A3626">
        <v>1923</v>
      </c>
      <c r="B3626" s="9">
        <v>43558</v>
      </c>
      <c r="C3626" s="50" t="str">
        <f t="shared" si="448"/>
        <v>N</v>
      </c>
      <c r="D3626" s="52">
        <f>_xlfn.XLOOKUP(B3626,Cal_Date!B:B,Cal_Date!A:A,0)</f>
        <v>1</v>
      </c>
      <c r="E3626">
        <v>2019</v>
      </c>
      <c r="F3626" t="s">
        <v>123</v>
      </c>
      <c r="G3626" t="s">
        <v>129</v>
      </c>
      <c r="H3626" t="s">
        <v>14</v>
      </c>
      <c r="I3626" t="s">
        <v>18</v>
      </c>
      <c r="J3626" t="s">
        <v>15</v>
      </c>
      <c r="K3626" t="s">
        <v>43</v>
      </c>
      <c r="L3626">
        <v>2</v>
      </c>
      <c r="M3626">
        <v>1001</v>
      </c>
      <c r="O3626" t="s">
        <v>25</v>
      </c>
      <c r="R3626" t="s">
        <v>44</v>
      </c>
      <c r="S3626" s="49" t="str">
        <f t="shared" si="449"/>
        <v>Card</v>
      </c>
      <c r="T3626" s="3">
        <v>0.03</v>
      </c>
      <c r="U3626" s="2">
        <v>13.780000000000001</v>
      </c>
      <c r="V3626" s="2">
        <v>4.2</v>
      </c>
      <c r="W3626" s="54">
        <f>_xlfn.XLOOKUP(M3626,Market!A:A,Market!F:F,0)</f>
        <v>0.06</v>
      </c>
      <c r="X3626" s="55">
        <f t="shared" si="450"/>
        <v>0.41340000000000005</v>
      </c>
      <c r="Y3626" s="55">
        <f t="shared" si="451"/>
        <v>9.5800000000000018</v>
      </c>
      <c r="Z3626" s="54">
        <f t="shared" si="452"/>
        <v>0.69521044992743108</v>
      </c>
      <c r="AA3626" s="49" t="str">
        <f t="shared" ca="1" si="453"/>
        <v>N</v>
      </c>
      <c r="AB3626" s="49">
        <f t="shared" ca="1" si="454"/>
        <v>5</v>
      </c>
      <c r="AC3626" s="49" t="str">
        <f t="shared" ca="1" si="455"/>
        <v>N</v>
      </c>
    </row>
    <row r="3627" spans="1:29" x14ac:dyDescent="0.25">
      <c r="A3627">
        <v>1924</v>
      </c>
      <c r="B3627" s="9">
        <v>43558</v>
      </c>
      <c r="C3627" s="50" t="str">
        <f t="shared" si="448"/>
        <v>N</v>
      </c>
      <c r="D3627" s="52">
        <f>_xlfn.XLOOKUP(B3627,Cal_Date!B:B,Cal_Date!A:A,0)</f>
        <v>1</v>
      </c>
      <c r="E3627">
        <v>2019</v>
      </c>
      <c r="F3627" t="s">
        <v>123</v>
      </c>
      <c r="G3627" t="s">
        <v>129</v>
      </c>
      <c r="H3627" t="s">
        <v>48</v>
      </c>
      <c r="I3627" t="s">
        <v>18</v>
      </c>
      <c r="J3627" t="s">
        <v>10</v>
      </c>
      <c r="K3627" t="s">
        <v>43</v>
      </c>
      <c r="L3627">
        <v>1</v>
      </c>
      <c r="M3627">
        <v>1008</v>
      </c>
      <c r="O3627" t="s">
        <v>28</v>
      </c>
      <c r="R3627" t="s">
        <v>46</v>
      </c>
      <c r="S3627" s="49" t="str">
        <f t="shared" si="449"/>
        <v>Card</v>
      </c>
      <c r="T3627" s="3">
        <v>0.04</v>
      </c>
      <c r="U3627" s="2">
        <v>7.6229999999999993</v>
      </c>
      <c r="V3627" s="2">
        <v>1.46</v>
      </c>
      <c r="W3627" s="54">
        <f>_xlfn.XLOOKUP(M3627,Market!A:A,Market!F:F,0)</f>
        <v>8.8999999999999996E-2</v>
      </c>
      <c r="X3627" s="55">
        <f t="shared" si="450"/>
        <v>0.30491999999999997</v>
      </c>
      <c r="Y3627" s="55">
        <f t="shared" si="451"/>
        <v>6.1629999999999994</v>
      </c>
      <c r="Z3627" s="54">
        <f t="shared" si="452"/>
        <v>0.80847435392889933</v>
      </c>
      <c r="AA3627" s="49" t="str">
        <f t="shared" ca="1" si="453"/>
        <v>N</v>
      </c>
      <c r="AB3627" s="49">
        <f t="shared" ca="1" si="454"/>
        <v>5</v>
      </c>
      <c r="AC3627" s="49" t="str">
        <f t="shared" ca="1" si="455"/>
        <v>N</v>
      </c>
    </row>
    <row r="3628" spans="1:29" x14ac:dyDescent="0.25">
      <c r="A3628">
        <v>1925</v>
      </c>
      <c r="B3628" s="9">
        <v>43558</v>
      </c>
      <c r="C3628" s="50" t="str">
        <f t="shared" si="448"/>
        <v>N</v>
      </c>
      <c r="D3628" s="52">
        <f>_xlfn.XLOOKUP(B3628,Cal_Date!B:B,Cal_Date!A:A,0)</f>
        <v>1</v>
      </c>
      <c r="E3628">
        <v>2019</v>
      </c>
      <c r="F3628" t="s">
        <v>123</v>
      </c>
      <c r="G3628" t="s">
        <v>129</v>
      </c>
      <c r="H3628" t="s">
        <v>48</v>
      </c>
      <c r="I3628" t="s">
        <v>18</v>
      </c>
      <c r="J3628" t="s">
        <v>10</v>
      </c>
      <c r="K3628" t="s">
        <v>43</v>
      </c>
      <c r="L3628">
        <v>1</v>
      </c>
      <c r="M3628">
        <v>1009</v>
      </c>
      <c r="O3628" t="s">
        <v>28</v>
      </c>
      <c r="R3628" t="s">
        <v>46</v>
      </c>
      <c r="S3628" s="49" t="str">
        <f t="shared" si="449"/>
        <v>Card</v>
      </c>
      <c r="T3628" s="3">
        <v>0.04</v>
      </c>
      <c r="U3628" s="2">
        <v>7.6229999999999993</v>
      </c>
      <c r="V3628" s="2">
        <v>1.46</v>
      </c>
      <c r="W3628" s="54">
        <f>_xlfn.XLOOKUP(M3628,Market!A:A,Market!F:F,0)</f>
        <v>8.8999999999999996E-2</v>
      </c>
      <c r="X3628" s="55">
        <f t="shared" si="450"/>
        <v>0.30491999999999997</v>
      </c>
      <c r="Y3628" s="55">
        <f t="shared" si="451"/>
        <v>6.1629999999999994</v>
      </c>
      <c r="Z3628" s="54">
        <f t="shared" si="452"/>
        <v>0.80847435392889933</v>
      </c>
      <c r="AA3628" s="49" t="str">
        <f t="shared" ca="1" si="453"/>
        <v>N</v>
      </c>
      <c r="AB3628" s="49">
        <f t="shared" ca="1" si="454"/>
        <v>5</v>
      </c>
      <c r="AC3628" s="49" t="str">
        <f t="shared" ca="1" si="455"/>
        <v>N</v>
      </c>
    </row>
    <row r="3629" spans="1:29" x14ac:dyDescent="0.25">
      <c r="A3629">
        <v>1926</v>
      </c>
      <c r="B3629" s="9">
        <v>43559</v>
      </c>
      <c r="C3629" s="50" t="str">
        <f t="shared" si="448"/>
        <v>N</v>
      </c>
      <c r="D3629" s="52">
        <f>_xlfn.XLOOKUP(B3629,Cal_Date!B:B,Cal_Date!A:A,0)</f>
        <v>1</v>
      </c>
      <c r="E3629">
        <v>2019</v>
      </c>
      <c r="F3629" t="s">
        <v>124</v>
      </c>
      <c r="G3629" t="s">
        <v>129</v>
      </c>
      <c r="H3629" t="s">
        <v>48</v>
      </c>
      <c r="I3629" t="s">
        <v>18</v>
      </c>
      <c r="J3629" t="s">
        <v>10</v>
      </c>
      <c r="K3629" t="s">
        <v>43</v>
      </c>
      <c r="L3629">
        <v>1</v>
      </c>
      <c r="M3629">
        <v>1001</v>
      </c>
      <c r="O3629" t="s">
        <v>25</v>
      </c>
      <c r="R3629" t="s">
        <v>44</v>
      </c>
      <c r="S3629" s="49" t="str">
        <f t="shared" si="449"/>
        <v>Card</v>
      </c>
      <c r="T3629" s="3">
        <v>0.03</v>
      </c>
      <c r="U3629" s="2">
        <v>7.42</v>
      </c>
      <c r="V3629" s="2">
        <v>1.46</v>
      </c>
      <c r="W3629" s="54">
        <f>_xlfn.XLOOKUP(M3629,Market!A:A,Market!F:F,0)</f>
        <v>0.06</v>
      </c>
      <c r="X3629" s="55">
        <f t="shared" si="450"/>
        <v>0.22259999999999999</v>
      </c>
      <c r="Y3629" s="55">
        <f t="shared" si="451"/>
        <v>5.96</v>
      </c>
      <c r="Z3629" s="54">
        <f t="shared" si="452"/>
        <v>0.80323450134770891</v>
      </c>
      <c r="AA3629" s="49" t="str">
        <f t="shared" ca="1" si="453"/>
        <v>N</v>
      </c>
      <c r="AB3629" s="49">
        <f t="shared" ca="1" si="454"/>
        <v>5</v>
      </c>
      <c r="AC3629" s="49" t="str">
        <f t="shared" ca="1" si="455"/>
        <v>N</v>
      </c>
    </row>
    <row r="3630" spans="1:29" x14ac:dyDescent="0.25">
      <c r="A3630">
        <v>1927</v>
      </c>
      <c r="B3630" s="9">
        <v>43559</v>
      </c>
      <c r="C3630" s="50" t="str">
        <f t="shared" si="448"/>
        <v>N</v>
      </c>
      <c r="D3630" s="52">
        <f>_xlfn.XLOOKUP(B3630,Cal_Date!B:B,Cal_Date!A:A,0)</f>
        <v>1</v>
      </c>
      <c r="E3630">
        <v>2019</v>
      </c>
      <c r="F3630" t="s">
        <v>124</v>
      </c>
      <c r="G3630" t="s">
        <v>129</v>
      </c>
      <c r="H3630" t="s">
        <v>11</v>
      </c>
      <c r="I3630" t="s">
        <v>11</v>
      </c>
      <c r="J3630" t="s">
        <v>15</v>
      </c>
      <c r="K3630" t="s">
        <v>42</v>
      </c>
      <c r="L3630">
        <v>2</v>
      </c>
      <c r="M3630">
        <v>1001</v>
      </c>
      <c r="O3630" t="s">
        <v>25</v>
      </c>
      <c r="R3630" t="s">
        <v>44</v>
      </c>
      <c r="S3630" s="49" t="str">
        <f t="shared" si="449"/>
        <v>Card</v>
      </c>
      <c r="T3630" s="3">
        <v>0.03</v>
      </c>
      <c r="U3630" s="2">
        <v>5.3000000000000007</v>
      </c>
      <c r="V3630" s="2">
        <v>1.74</v>
      </c>
      <c r="W3630" s="54">
        <f>_xlfn.XLOOKUP(M3630,Market!A:A,Market!F:F,0)</f>
        <v>0.06</v>
      </c>
      <c r="X3630" s="55">
        <f t="shared" si="450"/>
        <v>0.159</v>
      </c>
      <c r="Y3630" s="55">
        <f t="shared" si="451"/>
        <v>3.5600000000000005</v>
      </c>
      <c r="Z3630" s="54">
        <f t="shared" si="452"/>
        <v>0.67169811320754713</v>
      </c>
      <c r="AA3630" s="49" t="str">
        <f t="shared" ca="1" si="453"/>
        <v>N</v>
      </c>
      <c r="AB3630" s="49">
        <f t="shared" ca="1" si="454"/>
        <v>5</v>
      </c>
      <c r="AC3630" s="49" t="str">
        <f t="shared" ca="1" si="455"/>
        <v>N</v>
      </c>
    </row>
    <row r="3631" spans="1:29" x14ac:dyDescent="0.25">
      <c r="A3631">
        <v>1928</v>
      </c>
      <c r="B3631" s="9">
        <v>43559</v>
      </c>
      <c r="C3631" s="50" t="str">
        <f t="shared" si="448"/>
        <v>N</v>
      </c>
      <c r="D3631" s="52">
        <f>_xlfn.XLOOKUP(B3631,Cal_Date!B:B,Cal_Date!A:A,0)</f>
        <v>1</v>
      </c>
      <c r="E3631">
        <v>2019</v>
      </c>
      <c r="F3631" t="s">
        <v>124</v>
      </c>
      <c r="G3631" t="s">
        <v>129</v>
      </c>
      <c r="H3631" t="s">
        <v>11</v>
      </c>
      <c r="I3631" t="s">
        <v>13</v>
      </c>
      <c r="J3631" t="s">
        <v>15</v>
      </c>
      <c r="K3631" t="s">
        <v>42</v>
      </c>
      <c r="L3631">
        <v>1</v>
      </c>
      <c r="M3631">
        <v>1001</v>
      </c>
      <c r="O3631" t="s">
        <v>25</v>
      </c>
      <c r="R3631" t="s">
        <v>47</v>
      </c>
      <c r="S3631" s="49" t="str">
        <f t="shared" si="449"/>
        <v>Card</v>
      </c>
      <c r="T3631" s="3">
        <v>3.5000000000000003E-2</v>
      </c>
      <c r="U3631" s="2">
        <v>2.6500000000000004</v>
      </c>
      <c r="V3631" s="2">
        <v>1.42</v>
      </c>
      <c r="W3631" s="54">
        <f>_xlfn.XLOOKUP(M3631,Market!A:A,Market!F:F,0)</f>
        <v>0.06</v>
      </c>
      <c r="X3631" s="55">
        <f t="shared" si="450"/>
        <v>9.2750000000000027E-2</v>
      </c>
      <c r="Y3631" s="55">
        <f t="shared" si="451"/>
        <v>1.2300000000000004</v>
      </c>
      <c r="Z3631" s="54">
        <f t="shared" si="452"/>
        <v>0.46415094339622653</v>
      </c>
      <c r="AA3631" s="49" t="str">
        <f t="shared" ca="1" si="453"/>
        <v>N</v>
      </c>
      <c r="AB3631" s="49">
        <f t="shared" ca="1" si="454"/>
        <v>5</v>
      </c>
      <c r="AC3631" s="49" t="str">
        <f t="shared" ca="1" si="455"/>
        <v>N</v>
      </c>
    </row>
    <row r="3632" spans="1:29" x14ac:dyDescent="0.25">
      <c r="A3632">
        <v>1929</v>
      </c>
      <c r="B3632" s="9">
        <v>43559</v>
      </c>
      <c r="C3632" s="50" t="str">
        <f t="shared" si="448"/>
        <v>N</v>
      </c>
      <c r="D3632" s="52">
        <f>_xlfn.XLOOKUP(B3632,Cal_Date!B:B,Cal_Date!A:A,0)</f>
        <v>1</v>
      </c>
      <c r="E3632">
        <v>2019</v>
      </c>
      <c r="F3632" t="s">
        <v>124</v>
      </c>
      <c r="G3632" t="s">
        <v>129</v>
      </c>
      <c r="H3632" t="s">
        <v>48</v>
      </c>
      <c r="I3632" t="s">
        <v>18</v>
      </c>
      <c r="J3632" t="s">
        <v>10</v>
      </c>
      <c r="K3632" t="s">
        <v>43</v>
      </c>
      <c r="L3632">
        <v>2</v>
      </c>
      <c r="M3632">
        <v>1002</v>
      </c>
      <c r="O3632" t="s">
        <v>28</v>
      </c>
      <c r="R3632" t="s">
        <v>44</v>
      </c>
      <c r="S3632" s="49" t="str">
        <f t="shared" si="449"/>
        <v>Card</v>
      </c>
      <c r="T3632" s="3">
        <v>0.03</v>
      </c>
      <c r="U3632" s="2">
        <v>14.84</v>
      </c>
      <c r="V3632" s="2">
        <v>2.92</v>
      </c>
      <c r="W3632" s="54">
        <f>_xlfn.XLOOKUP(M3632,Market!A:A,Market!F:F,0)</f>
        <v>0.06</v>
      </c>
      <c r="X3632" s="55">
        <f t="shared" si="450"/>
        <v>0.44519999999999998</v>
      </c>
      <c r="Y3632" s="55">
        <f t="shared" si="451"/>
        <v>11.92</v>
      </c>
      <c r="Z3632" s="54">
        <f t="shared" si="452"/>
        <v>0.80323450134770891</v>
      </c>
      <c r="AA3632" s="49" t="str">
        <f t="shared" ca="1" si="453"/>
        <v>N</v>
      </c>
      <c r="AB3632" s="49">
        <f t="shared" ca="1" si="454"/>
        <v>5</v>
      </c>
      <c r="AC3632" s="49" t="str">
        <f t="shared" ca="1" si="455"/>
        <v>N</v>
      </c>
    </row>
    <row r="3633" spans="1:29" x14ac:dyDescent="0.25">
      <c r="A3633">
        <v>1930</v>
      </c>
      <c r="B3633" s="9">
        <v>43559</v>
      </c>
      <c r="C3633" s="50" t="str">
        <f t="shared" si="448"/>
        <v>N</v>
      </c>
      <c r="D3633" s="52">
        <f>_xlfn.XLOOKUP(B3633,Cal_Date!B:B,Cal_Date!A:A,0)</f>
        <v>1</v>
      </c>
      <c r="E3633">
        <v>2019</v>
      </c>
      <c r="F3633" t="s">
        <v>124</v>
      </c>
      <c r="G3633" t="s">
        <v>129</v>
      </c>
      <c r="H3633" t="s">
        <v>48</v>
      </c>
      <c r="I3633" t="s">
        <v>18</v>
      </c>
      <c r="J3633" t="s">
        <v>10</v>
      </c>
      <c r="K3633" t="s">
        <v>43</v>
      </c>
      <c r="L3633">
        <v>1</v>
      </c>
      <c r="M3633">
        <v>1003</v>
      </c>
      <c r="O3633" t="s">
        <v>25</v>
      </c>
      <c r="R3633" t="s">
        <v>46</v>
      </c>
      <c r="S3633" s="49" t="str">
        <f t="shared" si="449"/>
        <v>Card</v>
      </c>
      <c r="T3633" s="3">
        <v>0.04</v>
      </c>
      <c r="U3633" s="2">
        <v>7.42</v>
      </c>
      <c r="V3633" s="2">
        <v>1.46</v>
      </c>
      <c r="W3633" s="54">
        <f>_xlfn.XLOOKUP(M3633,Market!A:A,Market!F:F,0)</f>
        <v>0.06</v>
      </c>
      <c r="X3633" s="55">
        <f t="shared" si="450"/>
        <v>0.29680000000000001</v>
      </c>
      <c r="Y3633" s="55">
        <f t="shared" si="451"/>
        <v>5.96</v>
      </c>
      <c r="Z3633" s="54">
        <f t="shared" si="452"/>
        <v>0.80323450134770891</v>
      </c>
      <c r="AA3633" s="49" t="str">
        <f t="shared" ca="1" si="453"/>
        <v>N</v>
      </c>
      <c r="AB3633" s="49">
        <f t="shared" ca="1" si="454"/>
        <v>5</v>
      </c>
      <c r="AC3633" s="49" t="str">
        <f t="shared" ca="1" si="455"/>
        <v>N</v>
      </c>
    </row>
    <row r="3634" spans="1:29" x14ac:dyDescent="0.25">
      <c r="A3634">
        <v>1931</v>
      </c>
      <c r="B3634" s="9">
        <v>43559</v>
      </c>
      <c r="C3634" s="50" t="str">
        <f t="shared" si="448"/>
        <v>N</v>
      </c>
      <c r="D3634" s="52">
        <f>_xlfn.XLOOKUP(B3634,Cal_Date!B:B,Cal_Date!A:A,0)</f>
        <v>1</v>
      </c>
      <c r="E3634">
        <v>2019</v>
      </c>
      <c r="F3634" t="s">
        <v>124</v>
      </c>
      <c r="G3634" t="s">
        <v>129</v>
      </c>
      <c r="H3634" t="s">
        <v>48</v>
      </c>
      <c r="I3634" t="s">
        <v>18</v>
      </c>
      <c r="J3634" t="s">
        <v>10</v>
      </c>
      <c r="K3634" t="s">
        <v>43</v>
      </c>
      <c r="L3634">
        <v>2</v>
      </c>
      <c r="M3634">
        <v>1003</v>
      </c>
      <c r="O3634" t="s">
        <v>25</v>
      </c>
      <c r="R3634" t="s">
        <v>46</v>
      </c>
      <c r="S3634" s="49" t="str">
        <f t="shared" si="449"/>
        <v>Card</v>
      </c>
      <c r="T3634" s="3">
        <v>0.04</v>
      </c>
      <c r="U3634" s="2">
        <v>14.84</v>
      </c>
      <c r="V3634" s="2">
        <v>2.92</v>
      </c>
      <c r="W3634" s="54">
        <f>_xlfn.XLOOKUP(M3634,Market!A:A,Market!F:F,0)</f>
        <v>0.06</v>
      </c>
      <c r="X3634" s="55">
        <f t="shared" si="450"/>
        <v>0.59360000000000002</v>
      </c>
      <c r="Y3634" s="55">
        <f t="shared" si="451"/>
        <v>11.92</v>
      </c>
      <c r="Z3634" s="54">
        <f t="shared" si="452"/>
        <v>0.80323450134770891</v>
      </c>
      <c r="AA3634" s="49" t="str">
        <f t="shared" ca="1" si="453"/>
        <v>N</v>
      </c>
      <c r="AB3634" s="49">
        <f t="shared" ca="1" si="454"/>
        <v>5</v>
      </c>
      <c r="AC3634" s="49" t="str">
        <f t="shared" ca="1" si="455"/>
        <v>N</v>
      </c>
    </row>
    <row r="3635" spans="1:29" x14ac:dyDescent="0.25">
      <c r="A3635">
        <v>1932</v>
      </c>
      <c r="B3635" s="9">
        <v>43559</v>
      </c>
      <c r="C3635" s="50" t="str">
        <f t="shared" si="448"/>
        <v>N</v>
      </c>
      <c r="D3635" s="52">
        <f>_xlfn.XLOOKUP(B3635,Cal_Date!B:B,Cal_Date!A:A,0)</f>
        <v>1</v>
      </c>
      <c r="E3635">
        <v>2019</v>
      </c>
      <c r="F3635" t="s">
        <v>124</v>
      </c>
      <c r="G3635" t="s">
        <v>129</v>
      </c>
      <c r="H3635" t="s">
        <v>11</v>
      </c>
      <c r="I3635" t="s">
        <v>11</v>
      </c>
      <c r="J3635" t="s">
        <v>15</v>
      </c>
      <c r="K3635" t="s">
        <v>42</v>
      </c>
      <c r="L3635">
        <v>1</v>
      </c>
      <c r="M3635">
        <v>1003</v>
      </c>
      <c r="O3635" t="s">
        <v>25</v>
      </c>
      <c r="R3635" t="s">
        <v>47</v>
      </c>
      <c r="S3635" s="49" t="str">
        <f t="shared" si="449"/>
        <v>Card</v>
      </c>
      <c r="T3635" s="3">
        <v>3.5000000000000003E-2</v>
      </c>
      <c r="U3635" s="2">
        <v>2.6500000000000004</v>
      </c>
      <c r="V3635" s="2">
        <v>0.87</v>
      </c>
      <c r="W3635" s="54">
        <f>_xlfn.XLOOKUP(M3635,Market!A:A,Market!F:F,0)</f>
        <v>0.06</v>
      </c>
      <c r="X3635" s="55">
        <f t="shared" si="450"/>
        <v>9.2750000000000027E-2</v>
      </c>
      <c r="Y3635" s="55">
        <f t="shared" si="451"/>
        <v>1.7800000000000002</v>
      </c>
      <c r="Z3635" s="54">
        <f t="shared" si="452"/>
        <v>0.67169811320754713</v>
      </c>
      <c r="AA3635" s="49" t="str">
        <f t="shared" ca="1" si="453"/>
        <v>N</v>
      </c>
      <c r="AB3635" s="49">
        <f t="shared" ca="1" si="454"/>
        <v>5</v>
      </c>
      <c r="AC3635" s="49" t="str">
        <f t="shared" ca="1" si="455"/>
        <v>N</v>
      </c>
    </row>
    <row r="3636" spans="1:29" x14ac:dyDescent="0.25">
      <c r="A3636">
        <v>1933</v>
      </c>
      <c r="B3636" s="9">
        <v>43559</v>
      </c>
      <c r="C3636" s="50" t="str">
        <f t="shared" si="448"/>
        <v>N</v>
      </c>
      <c r="D3636" s="52">
        <f>_xlfn.XLOOKUP(B3636,Cal_Date!B:B,Cal_Date!A:A,0)</f>
        <v>1</v>
      </c>
      <c r="E3636">
        <v>2019</v>
      </c>
      <c r="F3636" t="s">
        <v>124</v>
      </c>
      <c r="G3636" t="s">
        <v>129</v>
      </c>
      <c r="H3636" t="s">
        <v>11</v>
      </c>
      <c r="I3636" t="s">
        <v>13</v>
      </c>
      <c r="J3636" t="s">
        <v>15</v>
      </c>
      <c r="K3636" t="s">
        <v>42</v>
      </c>
      <c r="L3636">
        <v>1</v>
      </c>
      <c r="M3636">
        <v>1004</v>
      </c>
      <c r="O3636" t="s">
        <v>28</v>
      </c>
      <c r="R3636" t="s">
        <v>47</v>
      </c>
      <c r="S3636" s="49" t="str">
        <f t="shared" si="449"/>
        <v>Card</v>
      </c>
      <c r="T3636" s="3">
        <v>3.5000000000000003E-2</v>
      </c>
      <c r="U3636" s="2">
        <v>2.6500000000000004</v>
      </c>
      <c r="V3636" s="2">
        <v>1.42</v>
      </c>
      <c r="W3636" s="54">
        <f>_xlfn.XLOOKUP(M3636,Market!A:A,Market!F:F,0)</f>
        <v>0.06</v>
      </c>
      <c r="X3636" s="55">
        <f t="shared" si="450"/>
        <v>9.2750000000000027E-2</v>
      </c>
      <c r="Y3636" s="55">
        <f t="shared" si="451"/>
        <v>1.2300000000000004</v>
      </c>
      <c r="Z3636" s="54">
        <f t="shared" si="452"/>
        <v>0.46415094339622653</v>
      </c>
      <c r="AA3636" s="49" t="str">
        <f t="shared" ca="1" si="453"/>
        <v>N</v>
      </c>
      <c r="AB3636" s="49">
        <f t="shared" ca="1" si="454"/>
        <v>5</v>
      </c>
      <c r="AC3636" s="49" t="str">
        <f t="shared" ca="1" si="455"/>
        <v>N</v>
      </c>
    </row>
    <row r="3637" spans="1:29" x14ac:dyDescent="0.25">
      <c r="A3637">
        <v>1934</v>
      </c>
      <c r="B3637" s="9">
        <v>43559</v>
      </c>
      <c r="C3637" s="50" t="str">
        <f t="shared" si="448"/>
        <v>N</v>
      </c>
      <c r="D3637" s="52">
        <f>_xlfn.XLOOKUP(B3637,Cal_Date!B:B,Cal_Date!A:A,0)</f>
        <v>1</v>
      </c>
      <c r="E3637">
        <v>2019</v>
      </c>
      <c r="F3637" t="s">
        <v>124</v>
      </c>
      <c r="G3637" t="s">
        <v>129</v>
      </c>
      <c r="H3637" t="s">
        <v>48</v>
      </c>
      <c r="I3637" t="s">
        <v>18</v>
      </c>
      <c r="J3637" t="s">
        <v>10</v>
      </c>
      <c r="K3637" t="s">
        <v>43</v>
      </c>
      <c r="L3637">
        <v>1</v>
      </c>
      <c r="M3637">
        <v>1005</v>
      </c>
      <c r="O3637" t="s">
        <v>25</v>
      </c>
      <c r="R3637" t="s">
        <v>44</v>
      </c>
      <c r="S3637" s="49" t="str">
        <f t="shared" si="449"/>
        <v>Card</v>
      </c>
      <c r="T3637" s="3">
        <v>0.03</v>
      </c>
      <c r="U3637" s="2">
        <v>7.6229999999999993</v>
      </c>
      <c r="V3637" s="2">
        <v>1.46</v>
      </c>
      <c r="W3637" s="54">
        <f>_xlfn.XLOOKUP(M3637,Market!A:A,Market!F:F,0)</f>
        <v>8.8999999999999996E-2</v>
      </c>
      <c r="X3637" s="55">
        <f t="shared" si="450"/>
        <v>0.22868999999999998</v>
      </c>
      <c r="Y3637" s="55">
        <f t="shared" si="451"/>
        <v>6.1629999999999994</v>
      </c>
      <c r="Z3637" s="54">
        <f t="shared" si="452"/>
        <v>0.80847435392889933</v>
      </c>
      <c r="AA3637" s="49" t="str">
        <f t="shared" ca="1" si="453"/>
        <v>N</v>
      </c>
      <c r="AB3637" s="49">
        <f t="shared" ca="1" si="454"/>
        <v>5</v>
      </c>
      <c r="AC3637" s="49" t="str">
        <f t="shared" ca="1" si="455"/>
        <v>N</v>
      </c>
    </row>
    <row r="3638" spans="1:29" x14ac:dyDescent="0.25">
      <c r="A3638">
        <v>1935</v>
      </c>
      <c r="B3638" s="9">
        <v>43559</v>
      </c>
      <c r="C3638" s="50" t="str">
        <f t="shared" si="448"/>
        <v>N</v>
      </c>
      <c r="D3638" s="52">
        <f>_xlfn.XLOOKUP(B3638,Cal_Date!B:B,Cal_Date!A:A,0)</f>
        <v>1</v>
      </c>
      <c r="E3638">
        <v>2019</v>
      </c>
      <c r="F3638" t="s">
        <v>124</v>
      </c>
      <c r="G3638" t="s">
        <v>129</v>
      </c>
      <c r="H3638" t="s">
        <v>48</v>
      </c>
      <c r="I3638" t="s">
        <v>18</v>
      </c>
      <c r="J3638" t="s">
        <v>10</v>
      </c>
      <c r="K3638" t="s">
        <v>43</v>
      </c>
      <c r="L3638">
        <v>1</v>
      </c>
      <c r="M3638">
        <v>1005</v>
      </c>
      <c r="O3638" t="s">
        <v>25</v>
      </c>
      <c r="R3638" t="s">
        <v>47</v>
      </c>
      <c r="S3638" s="49" t="str">
        <f t="shared" si="449"/>
        <v>Card</v>
      </c>
      <c r="T3638" s="3">
        <v>3.5000000000000003E-2</v>
      </c>
      <c r="U3638" s="2">
        <v>7.6229999999999993</v>
      </c>
      <c r="V3638" s="2">
        <v>1.46</v>
      </c>
      <c r="W3638" s="54">
        <f>_xlfn.XLOOKUP(M3638,Market!A:A,Market!F:F,0)</f>
        <v>8.8999999999999996E-2</v>
      </c>
      <c r="X3638" s="55">
        <f t="shared" si="450"/>
        <v>0.26680500000000001</v>
      </c>
      <c r="Y3638" s="55">
        <f t="shared" si="451"/>
        <v>6.1629999999999994</v>
      </c>
      <c r="Z3638" s="54">
        <f t="shared" si="452"/>
        <v>0.80847435392889933</v>
      </c>
      <c r="AA3638" s="49" t="str">
        <f t="shared" ca="1" si="453"/>
        <v>N</v>
      </c>
      <c r="AB3638" s="49">
        <f t="shared" ca="1" si="454"/>
        <v>5</v>
      </c>
      <c r="AC3638" s="49" t="str">
        <f t="shared" ca="1" si="455"/>
        <v>N</v>
      </c>
    </row>
    <row r="3639" spans="1:29" x14ac:dyDescent="0.25">
      <c r="A3639">
        <v>1936</v>
      </c>
      <c r="B3639" s="9">
        <v>43559</v>
      </c>
      <c r="C3639" s="50" t="str">
        <f t="shared" si="448"/>
        <v>N</v>
      </c>
      <c r="D3639" s="52">
        <f>_xlfn.XLOOKUP(B3639,Cal_Date!B:B,Cal_Date!A:A,0)</f>
        <v>1</v>
      </c>
      <c r="E3639">
        <v>2019</v>
      </c>
      <c r="F3639" t="s">
        <v>124</v>
      </c>
      <c r="G3639" t="s">
        <v>129</v>
      </c>
      <c r="H3639" t="s">
        <v>48</v>
      </c>
      <c r="I3639" t="s">
        <v>18</v>
      </c>
      <c r="J3639" t="s">
        <v>10</v>
      </c>
      <c r="K3639" t="s">
        <v>43</v>
      </c>
      <c r="L3639">
        <v>2</v>
      </c>
      <c r="M3639">
        <v>1003</v>
      </c>
      <c r="O3639" t="s">
        <v>25</v>
      </c>
      <c r="R3639" t="s">
        <v>46</v>
      </c>
      <c r="S3639" s="49" t="str">
        <f t="shared" si="449"/>
        <v>Card</v>
      </c>
      <c r="T3639" s="3">
        <v>0.04</v>
      </c>
      <c r="U3639" s="2">
        <v>14.84</v>
      </c>
      <c r="V3639" s="2">
        <v>2.92</v>
      </c>
      <c r="W3639" s="54">
        <f>_xlfn.XLOOKUP(M3639,Market!A:A,Market!F:F,0)</f>
        <v>0.06</v>
      </c>
      <c r="X3639" s="55">
        <f t="shared" si="450"/>
        <v>0.59360000000000002</v>
      </c>
      <c r="Y3639" s="55">
        <f t="shared" si="451"/>
        <v>11.92</v>
      </c>
      <c r="Z3639" s="54">
        <f t="shared" si="452"/>
        <v>0.80323450134770891</v>
      </c>
      <c r="AA3639" s="49" t="str">
        <f t="shared" ca="1" si="453"/>
        <v>N</v>
      </c>
      <c r="AB3639" s="49">
        <f t="shared" ca="1" si="454"/>
        <v>5</v>
      </c>
      <c r="AC3639" s="49" t="str">
        <f t="shared" ca="1" si="455"/>
        <v>N</v>
      </c>
    </row>
    <row r="3640" spans="1:29" x14ac:dyDescent="0.25">
      <c r="A3640">
        <v>1937</v>
      </c>
      <c r="B3640" s="9">
        <v>43559</v>
      </c>
      <c r="C3640" s="50" t="str">
        <f t="shared" si="448"/>
        <v>N</v>
      </c>
      <c r="D3640" s="52">
        <f>_xlfn.XLOOKUP(B3640,Cal_Date!B:B,Cal_Date!A:A,0)</f>
        <v>1</v>
      </c>
      <c r="E3640">
        <v>2019</v>
      </c>
      <c r="F3640" t="s">
        <v>124</v>
      </c>
      <c r="G3640" t="s">
        <v>129</v>
      </c>
      <c r="H3640" t="s">
        <v>11</v>
      </c>
      <c r="I3640" t="s">
        <v>13</v>
      </c>
      <c r="J3640" t="s">
        <v>15</v>
      </c>
      <c r="K3640" t="s">
        <v>42</v>
      </c>
      <c r="L3640">
        <v>1</v>
      </c>
      <c r="M3640">
        <v>1007</v>
      </c>
      <c r="O3640" t="s">
        <v>28</v>
      </c>
      <c r="R3640" t="s">
        <v>47</v>
      </c>
      <c r="S3640" s="49" t="str">
        <f t="shared" si="449"/>
        <v>Card</v>
      </c>
      <c r="T3640" s="3">
        <v>3.5000000000000003E-2</v>
      </c>
      <c r="U3640" s="2">
        <v>2.7225000000000001</v>
      </c>
      <c r="V3640" s="2">
        <v>1.42</v>
      </c>
      <c r="W3640" s="54">
        <f>_xlfn.XLOOKUP(M3640,Market!A:A,Market!F:F,0)</f>
        <v>8.8999999999999996E-2</v>
      </c>
      <c r="X3640" s="55">
        <f t="shared" si="450"/>
        <v>9.5287500000000011E-2</v>
      </c>
      <c r="Y3640" s="55">
        <f t="shared" si="451"/>
        <v>1.3025000000000002</v>
      </c>
      <c r="Z3640" s="54">
        <f t="shared" si="452"/>
        <v>0.47842056932966032</v>
      </c>
      <c r="AA3640" s="49" t="str">
        <f t="shared" ca="1" si="453"/>
        <v>N</v>
      </c>
      <c r="AB3640" s="49">
        <f t="shared" ca="1" si="454"/>
        <v>5</v>
      </c>
      <c r="AC3640" s="49" t="str">
        <f t="shared" ca="1" si="455"/>
        <v>N</v>
      </c>
    </row>
    <row r="3641" spans="1:29" x14ac:dyDescent="0.25">
      <c r="A3641">
        <v>1938</v>
      </c>
      <c r="B3641" s="9">
        <v>43559</v>
      </c>
      <c r="C3641" s="50" t="str">
        <f t="shared" si="448"/>
        <v>N</v>
      </c>
      <c r="D3641" s="52">
        <f>_xlfn.XLOOKUP(B3641,Cal_Date!B:B,Cal_Date!A:A,0)</f>
        <v>1</v>
      </c>
      <c r="E3641">
        <v>2019</v>
      </c>
      <c r="F3641" t="s">
        <v>124</v>
      </c>
      <c r="G3641" t="s">
        <v>129</v>
      </c>
      <c r="H3641" t="s">
        <v>11</v>
      </c>
      <c r="I3641" t="s">
        <v>11</v>
      </c>
      <c r="J3641" t="s">
        <v>15</v>
      </c>
      <c r="K3641" t="s">
        <v>42</v>
      </c>
      <c r="L3641">
        <v>1</v>
      </c>
      <c r="M3641">
        <v>1006</v>
      </c>
      <c r="O3641" t="s">
        <v>28</v>
      </c>
      <c r="R3641" t="s">
        <v>47</v>
      </c>
      <c r="S3641" s="49" t="str">
        <f t="shared" si="449"/>
        <v>Card</v>
      </c>
      <c r="T3641" s="3">
        <v>3.5000000000000003E-2</v>
      </c>
      <c r="U3641" s="2">
        <v>2.7225000000000001</v>
      </c>
      <c r="V3641" s="2">
        <v>0.87</v>
      </c>
      <c r="W3641" s="54">
        <f>_xlfn.XLOOKUP(M3641,Market!A:A,Market!F:F,0)</f>
        <v>8.8999999999999996E-2</v>
      </c>
      <c r="X3641" s="55">
        <f t="shared" si="450"/>
        <v>9.5287500000000011E-2</v>
      </c>
      <c r="Y3641" s="55">
        <f t="shared" si="451"/>
        <v>1.8525</v>
      </c>
      <c r="Z3641" s="54">
        <f t="shared" si="452"/>
        <v>0.68044077134986225</v>
      </c>
      <c r="AA3641" s="49" t="str">
        <f t="shared" ca="1" si="453"/>
        <v>N</v>
      </c>
      <c r="AB3641" s="49">
        <f t="shared" ca="1" si="454"/>
        <v>5</v>
      </c>
      <c r="AC3641" s="49" t="str">
        <f t="shared" ca="1" si="455"/>
        <v>N</v>
      </c>
    </row>
    <row r="3642" spans="1:29" x14ac:dyDescent="0.25">
      <c r="A3642">
        <v>1939</v>
      </c>
      <c r="B3642" s="9">
        <v>43559</v>
      </c>
      <c r="C3642" s="50" t="str">
        <f t="shared" si="448"/>
        <v>N</v>
      </c>
      <c r="D3642" s="52">
        <f>_xlfn.XLOOKUP(B3642,Cal_Date!B:B,Cal_Date!A:A,0)</f>
        <v>1</v>
      </c>
      <c r="E3642">
        <v>2019</v>
      </c>
      <c r="F3642" t="s">
        <v>124</v>
      </c>
      <c r="G3642" t="s">
        <v>129</v>
      </c>
      <c r="H3642" t="s">
        <v>48</v>
      </c>
      <c r="I3642" t="s">
        <v>18</v>
      </c>
      <c r="J3642" t="s">
        <v>10</v>
      </c>
      <c r="K3642" t="s">
        <v>43</v>
      </c>
      <c r="L3642">
        <v>1</v>
      </c>
      <c r="M3642">
        <v>1006</v>
      </c>
      <c r="O3642" t="s">
        <v>28</v>
      </c>
      <c r="R3642" t="s">
        <v>46</v>
      </c>
      <c r="S3642" s="49" t="str">
        <f t="shared" si="449"/>
        <v>Card</v>
      </c>
      <c r="T3642" s="3">
        <v>0.04</v>
      </c>
      <c r="U3642" s="2">
        <v>7.6229999999999993</v>
      </c>
      <c r="V3642" s="2">
        <v>1.46</v>
      </c>
      <c r="W3642" s="54">
        <f>_xlfn.XLOOKUP(M3642,Market!A:A,Market!F:F,0)</f>
        <v>8.8999999999999996E-2</v>
      </c>
      <c r="X3642" s="55">
        <f t="shared" si="450"/>
        <v>0.30491999999999997</v>
      </c>
      <c r="Y3642" s="55">
        <f t="shared" si="451"/>
        <v>6.1629999999999994</v>
      </c>
      <c r="Z3642" s="54">
        <f t="shared" si="452"/>
        <v>0.80847435392889933</v>
      </c>
      <c r="AA3642" s="49" t="str">
        <f t="shared" ca="1" si="453"/>
        <v>N</v>
      </c>
      <c r="AB3642" s="49">
        <f t="shared" ca="1" si="454"/>
        <v>5</v>
      </c>
      <c r="AC3642" s="49" t="str">
        <f t="shared" ca="1" si="455"/>
        <v>N</v>
      </c>
    </row>
    <row r="3643" spans="1:29" x14ac:dyDescent="0.25">
      <c r="A3643">
        <v>1940</v>
      </c>
      <c r="B3643" s="9">
        <v>43559</v>
      </c>
      <c r="C3643" s="50" t="str">
        <f t="shared" si="448"/>
        <v>N</v>
      </c>
      <c r="D3643" s="52">
        <f>_xlfn.XLOOKUP(B3643,Cal_Date!B:B,Cal_Date!A:A,0)</f>
        <v>1</v>
      </c>
      <c r="E3643">
        <v>2019</v>
      </c>
      <c r="F3643" t="s">
        <v>124</v>
      </c>
      <c r="G3643" t="s">
        <v>129</v>
      </c>
      <c r="H3643" t="s">
        <v>48</v>
      </c>
      <c r="I3643" t="s">
        <v>18</v>
      </c>
      <c r="J3643" t="s">
        <v>10</v>
      </c>
      <c r="K3643" t="s">
        <v>43</v>
      </c>
      <c r="L3643">
        <v>1</v>
      </c>
      <c r="M3643">
        <v>1006</v>
      </c>
      <c r="O3643" t="s">
        <v>28</v>
      </c>
      <c r="R3643" t="s">
        <v>47</v>
      </c>
      <c r="S3643" s="49" t="str">
        <f t="shared" si="449"/>
        <v>Card</v>
      </c>
      <c r="T3643" s="3">
        <v>3.5000000000000003E-2</v>
      </c>
      <c r="U3643" s="2">
        <v>7.6229999999999993</v>
      </c>
      <c r="V3643" s="2">
        <v>1.46</v>
      </c>
      <c r="W3643" s="54">
        <f>_xlfn.XLOOKUP(M3643,Market!A:A,Market!F:F,0)</f>
        <v>8.8999999999999996E-2</v>
      </c>
      <c r="X3643" s="55">
        <f t="shared" si="450"/>
        <v>0.26680500000000001</v>
      </c>
      <c r="Y3643" s="55">
        <f t="shared" si="451"/>
        <v>6.1629999999999994</v>
      </c>
      <c r="Z3643" s="54">
        <f t="shared" si="452"/>
        <v>0.80847435392889933</v>
      </c>
      <c r="AA3643" s="49" t="str">
        <f t="shared" ca="1" si="453"/>
        <v>N</v>
      </c>
      <c r="AB3643" s="49">
        <f t="shared" ca="1" si="454"/>
        <v>5</v>
      </c>
      <c r="AC3643" s="49" t="str">
        <f t="shared" ca="1" si="455"/>
        <v>N</v>
      </c>
    </row>
    <row r="3644" spans="1:29" x14ac:dyDescent="0.25">
      <c r="A3644">
        <v>1941</v>
      </c>
      <c r="B3644" s="9">
        <v>43559</v>
      </c>
      <c r="C3644" s="50" t="str">
        <f t="shared" si="448"/>
        <v>N</v>
      </c>
      <c r="D3644" s="52">
        <f>_xlfn.XLOOKUP(B3644,Cal_Date!B:B,Cal_Date!A:A,0)</f>
        <v>1</v>
      </c>
      <c r="E3644">
        <v>2019</v>
      </c>
      <c r="F3644" t="s">
        <v>124</v>
      </c>
      <c r="G3644" t="s">
        <v>129</v>
      </c>
      <c r="H3644" t="s">
        <v>48</v>
      </c>
      <c r="I3644" t="s">
        <v>18</v>
      </c>
      <c r="J3644" t="s">
        <v>10</v>
      </c>
      <c r="K3644" t="s">
        <v>43</v>
      </c>
      <c r="L3644">
        <v>1</v>
      </c>
      <c r="M3644">
        <v>1004</v>
      </c>
      <c r="O3644" t="s">
        <v>28</v>
      </c>
      <c r="R3644" t="s">
        <v>44</v>
      </c>
      <c r="S3644" s="49" t="str">
        <f t="shared" si="449"/>
        <v>Card</v>
      </c>
      <c r="T3644" s="3">
        <v>0.03</v>
      </c>
      <c r="U3644" s="2">
        <v>7.42</v>
      </c>
      <c r="V3644" s="2">
        <v>1.46</v>
      </c>
      <c r="W3644" s="54">
        <f>_xlfn.XLOOKUP(M3644,Market!A:A,Market!F:F,0)</f>
        <v>0.06</v>
      </c>
      <c r="X3644" s="55">
        <f t="shared" si="450"/>
        <v>0.22259999999999999</v>
      </c>
      <c r="Y3644" s="55">
        <f t="shared" si="451"/>
        <v>5.96</v>
      </c>
      <c r="Z3644" s="54">
        <f t="shared" si="452"/>
        <v>0.80323450134770891</v>
      </c>
      <c r="AA3644" s="49" t="str">
        <f t="shared" ca="1" si="453"/>
        <v>N</v>
      </c>
      <c r="AB3644" s="49">
        <f t="shared" ca="1" si="454"/>
        <v>5</v>
      </c>
      <c r="AC3644" s="49" t="str">
        <f t="shared" ca="1" si="455"/>
        <v>N</v>
      </c>
    </row>
    <row r="3645" spans="1:29" x14ac:dyDescent="0.25">
      <c r="A3645">
        <v>1942</v>
      </c>
      <c r="B3645" s="9">
        <v>43559</v>
      </c>
      <c r="C3645" s="50" t="str">
        <f t="shared" si="448"/>
        <v>N</v>
      </c>
      <c r="D3645" s="52">
        <f>_xlfn.XLOOKUP(B3645,Cal_Date!B:B,Cal_Date!A:A,0)</f>
        <v>1</v>
      </c>
      <c r="E3645">
        <v>2019</v>
      </c>
      <c r="F3645" t="s">
        <v>124</v>
      </c>
      <c r="G3645" t="s">
        <v>129</v>
      </c>
      <c r="H3645" t="s">
        <v>14</v>
      </c>
      <c r="I3645" t="s">
        <v>13</v>
      </c>
      <c r="J3645" t="s">
        <v>15</v>
      </c>
      <c r="K3645" t="s">
        <v>43</v>
      </c>
      <c r="L3645">
        <v>2</v>
      </c>
      <c r="M3645">
        <v>1004</v>
      </c>
      <c r="O3645" t="s">
        <v>28</v>
      </c>
      <c r="R3645" t="s">
        <v>44</v>
      </c>
      <c r="S3645" s="49" t="str">
        <f t="shared" si="449"/>
        <v>Card</v>
      </c>
      <c r="T3645" s="3">
        <v>0.03</v>
      </c>
      <c r="U3645" s="2">
        <v>13.780000000000001</v>
      </c>
      <c r="V3645" s="2">
        <v>4.24</v>
      </c>
      <c r="W3645" s="54">
        <f>_xlfn.XLOOKUP(M3645,Market!A:A,Market!F:F,0)</f>
        <v>0.06</v>
      </c>
      <c r="X3645" s="55">
        <f t="shared" si="450"/>
        <v>0.41340000000000005</v>
      </c>
      <c r="Y3645" s="55">
        <f t="shared" si="451"/>
        <v>9.5400000000000009</v>
      </c>
      <c r="Z3645" s="54">
        <f t="shared" si="452"/>
        <v>0.69230769230769229</v>
      </c>
      <c r="AA3645" s="49" t="str">
        <f t="shared" ca="1" si="453"/>
        <v>N</v>
      </c>
      <c r="AB3645" s="49">
        <f t="shared" ca="1" si="454"/>
        <v>5</v>
      </c>
      <c r="AC3645" s="49" t="str">
        <f t="shared" ca="1" si="455"/>
        <v>N</v>
      </c>
    </row>
    <row r="3646" spans="1:29" x14ac:dyDescent="0.25">
      <c r="A3646">
        <v>1943</v>
      </c>
      <c r="B3646" s="9">
        <v>43559</v>
      </c>
      <c r="C3646" s="50" t="str">
        <f t="shared" si="448"/>
        <v>N</v>
      </c>
      <c r="D3646" s="52">
        <f>_xlfn.XLOOKUP(B3646,Cal_Date!B:B,Cal_Date!A:A,0)</f>
        <v>1</v>
      </c>
      <c r="E3646">
        <v>2019</v>
      </c>
      <c r="F3646" t="s">
        <v>124</v>
      </c>
      <c r="G3646" t="s">
        <v>129</v>
      </c>
      <c r="H3646" t="s">
        <v>11</v>
      </c>
      <c r="I3646" t="s">
        <v>11</v>
      </c>
      <c r="J3646" t="s">
        <v>15</v>
      </c>
      <c r="K3646" t="s">
        <v>42</v>
      </c>
      <c r="L3646">
        <v>2</v>
      </c>
      <c r="M3646">
        <v>1000</v>
      </c>
      <c r="O3646" t="s">
        <v>25</v>
      </c>
      <c r="R3646" t="s">
        <v>46</v>
      </c>
      <c r="S3646" s="49" t="str">
        <f t="shared" si="449"/>
        <v>Card</v>
      </c>
      <c r="T3646" s="3">
        <v>0.04</v>
      </c>
      <c r="U3646" s="2">
        <v>5.4</v>
      </c>
      <c r="V3646" s="2">
        <v>1.74</v>
      </c>
      <c r="W3646" s="54">
        <f>_xlfn.XLOOKUP(M3646,Market!A:A,Market!F:F,0)</f>
        <v>0.08</v>
      </c>
      <c r="X3646" s="55">
        <f t="shared" si="450"/>
        <v>0.21600000000000003</v>
      </c>
      <c r="Y3646" s="55">
        <f t="shared" si="451"/>
        <v>3.66</v>
      </c>
      <c r="Z3646" s="54">
        <f t="shared" si="452"/>
        <v>0.67777777777777781</v>
      </c>
      <c r="AA3646" s="49" t="str">
        <f t="shared" ca="1" si="453"/>
        <v>N</v>
      </c>
      <c r="AB3646" s="49">
        <f t="shared" ca="1" si="454"/>
        <v>5</v>
      </c>
      <c r="AC3646" s="49" t="str">
        <f t="shared" ca="1" si="455"/>
        <v>N</v>
      </c>
    </row>
    <row r="3647" spans="1:29" x14ac:dyDescent="0.25">
      <c r="A3647">
        <v>1944</v>
      </c>
      <c r="B3647" s="9">
        <v>43559</v>
      </c>
      <c r="C3647" s="50" t="str">
        <f t="shared" si="448"/>
        <v>N</v>
      </c>
      <c r="D3647" s="52">
        <f>_xlfn.XLOOKUP(B3647,Cal_Date!B:B,Cal_Date!A:A,0)</f>
        <v>1</v>
      </c>
      <c r="E3647">
        <v>2019</v>
      </c>
      <c r="F3647" t="s">
        <v>124</v>
      </c>
      <c r="G3647" t="s">
        <v>129</v>
      </c>
      <c r="H3647" t="s">
        <v>11</v>
      </c>
      <c r="I3647" t="s">
        <v>13</v>
      </c>
      <c r="J3647" t="s">
        <v>15</v>
      </c>
      <c r="K3647" t="s">
        <v>42</v>
      </c>
      <c r="L3647">
        <v>1</v>
      </c>
      <c r="M3647">
        <v>1000</v>
      </c>
      <c r="O3647" t="s">
        <v>25</v>
      </c>
      <c r="R3647" t="s">
        <v>44</v>
      </c>
      <c r="S3647" s="49" t="str">
        <f t="shared" si="449"/>
        <v>Card</v>
      </c>
      <c r="T3647" s="3">
        <v>0.03</v>
      </c>
      <c r="U3647" s="2">
        <v>2.7</v>
      </c>
      <c r="V3647" s="2">
        <v>1.42</v>
      </c>
      <c r="W3647" s="54">
        <f>_xlfn.XLOOKUP(M3647,Market!A:A,Market!F:F,0)</f>
        <v>0.08</v>
      </c>
      <c r="X3647" s="55">
        <f t="shared" si="450"/>
        <v>8.1000000000000003E-2</v>
      </c>
      <c r="Y3647" s="55">
        <f t="shared" si="451"/>
        <v>1.2800000000000002</v>
      </c>
      <c r="Z3647" s="54">
        <f t="shared" si="452"/>
        <v>0.47407407407407415</v>
      </c>
      <c r="AA3647" s="49" t="str">
        <f t="shared" ca="1" si="453"/>
        <v>N</v>
      </c>
      <c r="AB3647" s="49">
        <f t="shared" ca="1" si="454"/>
        <v>5</v>
      </c>
      <c r="AC3647" s="49" t="str">
        <f t="shared" ca="1" si="455"/>
        <v>N</v>
      </c>
    </row>
    <row r="3648" spans="1:29" x14ac:dyDescent="0.25">
      <c r="A3648">
        <v>1945</v>
      </c>
      <c r="B3648" s="9">
        <v>43559</v>
      </c>
      <c r="C3648" s="50" t="str">
        <f t="shared" si="448"/>
        <v>N</v>
      </c>
      <c r="D3648" s="52">
        <f>_xlfn.XLOOKUP(B3648,Cal_Date!B:B,Cal_Date!A:A,0)</f>
        <v>1</v>
      </c>
      <c r="E3648">
        <v>2019</v>
      </c>
      <c r="F3648" t="s">
        <v>124</v>
      </c>
      <c r="G3648" t="s">
        <v>129</v>
      </c>
      <c r="H3648" t="s">
        <v>11</v>
      </c>
      <c r="I3648" t="s">
        <v>11</v>
      </c>
      <c r="J3648" t="s">
        <v>15</v>
      </c>
      <c r="K3648" t="s">
        <v>42</v>
      </c>
      <c r="L3648">
        <v>1</v>
      </c>
      <c r="M3648">
        <v>1000</v>
      </c>
      <c r="O3648" t="s">
        <v>25</v>
      </c>
      <c r="R3648" t="s">
        <v>44</v>
      </c>
      <c r="S3648" s="49" t="str">
        <f t="shared" si="449"/>
        <v>Card</v>
      </c>
      <c r="T3648" s="3">
        <v>0.03</v>
      </c>
      <c r="U3648" s="2">
        <v>2.7</v>
      </c>
      <c r="V3648" s="2">
        <v>0.87</v>
      </c>
      <c r="W3648" s="54">
        <f>_xlfn.XLOOKUP(M3648,Market!A:A,Market!F:F,0)</f>
        <v>0.08</v>
      </c>
      <c r="X3648" s="55">
        <f t="shared" si="450"/>
        <v>8.1000000000000003E-2</v>
      </c>
      <c r="Y3648" s="55">
        <f t="shared" si="451"/>
        <v>1.83</v>
      </c>
      <c r="Z3648" s="54">
        <f t="shared" si="452"/>
        <v>0.67777777777777781</v>
      </c>
      <c r="AA3648" s="49" t="str">
        <f t="shared" ca="1" si="453"/>
        <v>N</v>
      </c>
      <c r="AB3648" s="49">
        <f t="shared" ca="1" si="454"/>
        <v>5</v>
      </c>
      <c r="AC3648" s="49" t="str">
        <f t="shared" ca="1" si="455"/>
        <v>N</v>
      </c>
    </row>
    <row r="3649" spans="1:29" x14ac:dyDescent="0.25">
      <c r="A3649">
        <v>1946</v>
      </c>
      <c r="B3649" s="9">
        <v>43559</v>
      </c>
      <c r="C3649" s="50" t="str">
        <f t="shared" si="448"/>
        <v>N</v>
      </c>
      <c r="D3649" s="52">
        <f>_xlfn.XLOOKUP(B3649,Cal_Date!B:B,Cal_Date!A:A,0)</f>
        <v>1</v>
      </c>
      <c r="E3649">
        <v>2019</v>
      </c>
      <c r="F3649" t="s">
        <v>124</v>
      </c>
      <c r="G3649" t="s">
        <v>129</v>
      </c>
      <c r="H3649" t="s">
        <v>11</v>
      </c>
      <c r="I3649" t="s">
        <v>11</v>
      </c>
      <c r="J3649" t="s">
        <v>15</v>
      </c>
      <c r="K3649" t="s">
        <v>42</v>
      </c>
      <c r="L3649">
        <v>1</v>
      </c>
      <c r="M3649">
        <v>1008</v>
      </c>
      <c r="O3649" t="s">
        <v>28</v>
      </c>
      <c r="R3649" t="s">
        <v>44</v>
      </c>
      <c r="S3649" s="49" t="str">
        <f t="shared" si="449"/>
        <v>Card</v>
      </c>
      <c r="T3649" s="3">
        <v>0.03</v>
      </c>
      <c r="U3649" s="2">
        <v>2.7225000000000001</v>
      </c>
      <c r="V3649" s="2">
        <v>0.87</v>
      </c>
      <c r="W3649" s="54">
        <f>_xlfn.XLOOKUP(M3649,Market!A:A,Market!F:F,0)</f>
        <v>8.8999999999999996E-2</v>
      </c>
      <c r="X3649" s="55">
        <f t="shared" si="450"/>
        <v>8.1674999999999998E-2</v>
      </c>
      <c r="Y3649" s="55">
        <f t="shared" si="451"/>
        <v>1.8525</v>
      </c>
      <c r="Z3649" s="54">
        <f t="shared" si="452"/>
        <v>0.68044077134986225</v>
      </c>
      <c r="AA3649" s="49" t="str">
        <f t="shared" ca="1" si="453"/>
        <v>N</v>
      </c>
      <c r="AB3649" s="49">
        <f t="shared" ca="1" si="454"/>
        <v>5</v>
      </c>
      <c r="AC3649" s="49" t="str">
        <f t="shared" ca="1" si="455"/>
        <v>N</v>
      </c>
    </row>
    <row r="3650" spans="1:29" x14ac:dyDescent="0.25">
      <c r="A3650">
        <v>1947</v>
      </c>
      <c r="B3650" s="9">
        <v>43559</v>
      </c>
      <c r="C3650" s="50" t="str">
        <f t="shared" si="448"/>
        <v>N</v>
      </c>
      <c r="D3650" s="52">
        <f>_xlfn.XLOOKUP(B3650,Cal_Date!B:B,Cal_Date!A:A,0)</f>
        <v>1</v>
      </c>
      <c r="E3650">
        <v>2019</v>
      </c>
      <c r="F3650" t="s">
        <v>124</v>
      </c>
      <c r="G3650" t="s">
        <v>129</v>
      </c>
      <c r="H3650" t="s">
        <v>11</v>
      </c>
      <c r="I3650" t="s">
        <v>11</v>
      </c>
      <c r="J3650" t="s">
        <v>15</v>
      </c>
      <c r="K3650" t="s">
        <v>42</v>
      </c>
      <c r="L3650">
        <v>2</v>
      </c>
      <c r="M3650">
        <v>1008</v>
      </c>
      <c r="O3650" t="s">
        <v>28</v>
      </c>
      <c r="R3650" t="s">
        <v>44</v>
      </c>
      <c r="S3650" s="49" t="str">
        <f t="shared" si="449"/>
        <v>Card</v>
      </c>
      <c r="T3650" s="3">
        <v>0.03</v>
      </c>
      <c r="U3650" s="2">
        <v>5.4450000000000003</v>
      </c>
      <c r="V3650" s="2">
        <v>1.74</v>
      </c>
      <c r="W3650" s="54">
        <f>_xlfn.XLOOKUP(M3650,Market!A:A,Market!F:F,0)</f>
        <v>8.8999999999999996E-2</v>
      </c>
      <c r="X3650" s="55">
        <f t="shared" si="450"/>
        <v>0.16335</v>
      </c>
      <c r="Y3650" s="55">
        <f t="shared" si="451"/>
        <v>3.7050000000000001</v>
      </c>
      <c r="Z3650" s="54">
        <f t="shared" si="452"/>
        <v>0.68044077134986225</v>
      </c>
      <c r="AA3650" s="49" t="str">
        <f t="shared" ca="1" si="453"/>
        <v>N</v>
      </c>
      <c r="AB3650" s="49">
        <f t="shared" ca="1" si="454"/>
        <v>5</v>
      </c>
      <c r="AC3650" s="49" t="str">
        <f t="shared" ca="1" si="455"/>
        <v>N</v>
      </c>
    </row>
    <row r="3651" spans="1:29" x14ac:dyDescent="0.25">
      <c r="A3651">
        <v>1948</v>
      </c>
      <c r="B3651" s="9">
        <v>43559</v>
      </c>
      <c r="C3651" s="50" t="str">
        <f t="shared" ref="C3651:C3714" si="456">IF(OR(B3651="04/01/2018"+0,B3651="04/02/2018"+0),"Y","N")</f>
        <v>N</v>
      </c>
      <c r="D3651" s="52">
        <f>_xlfn.XLOOKUP(B3651,Cal_Date!B:B,Cal_Date!A:A,0)</f>
        <v>1</v>
      </c>
      <c r="E3651">
        <v>2019</v>
      </c>
      <c r="F3651" t="s">
        <v>124</v>
      </c>
      <c r="G3651" t="s">
        <v>129</v>
      </c>
      <c r="H3651" t="s">
        <v>14</v>
      </c>
      <c r="I3651" t="s">
        <v>13</v>
      </c>
      <c r="J3651" t="s">
        <v>15</v>
      </c>
      <c r="K3651" t="s">
        <v>43</v>
      </c>
      <c r="L3651">
        <v>1</v>
      </c>
      <c r="M3651">
        <v>1009</v>
      </c>
      <c r="O3651" t="s">
        <v>28</v>
      </c>
      <c r="R3651" t="s">
        <v>47</v>
      </c>
      <c r="S3651" s="49" t="str">
        <f t="shared" ref="S3651:S3714" si="457">IF(R3651="Cash","Cash","Card")</f>
        <v>Card</v>
      </c>
      <c r="T3651" s="3">
        <v>3.5000000000000003E-2</v>
      </c>
      <c r="U3651" s="2">
        <v>7.6229999999999993</v>
      </c>
      <c r="V3651" s="2">
        <v>2.2400000000000002</v>
      </c>
      <c r="W3651" s="54">
        <f>_xlfn.XLOOKUP(M3651,Market!A:A,Market!F:F,0)</f>
        <v>8.8999999999999996E-2</v>
      </c>
      <c r="X3651" s="55">
        <f t="shared" ref="X3651:X3714" si="458">T3651*U3651</f>
        <v>0.26680500000000001</v>
      </c>
      <c r="Y3651" s="55">
        <f t="shared" ref="Y3651:Y3714" si="459">U3651-V3651</f>
        <v>5.3829999999999991</v>
      </c>
      <c r="Z3651" s="54">
        <f t="shared" ref="Z3651:Z3714" si="460">Y3651/U3651</f>
        <v>0.70615243342516065</v>
      </c>
      <c r="AA3651" s="49" t="str">
        <f t="shared" ref="AA3651:AA3714" ca="1" si="461">IF(DATEDIF(B3651,TODAY(),"y")&gt;5,"Y","N")</f>
        <v>N</v>
      </c>
      <c r="AB3651" s="49">
        <f t="shared" ref="AB3651:AB3714" ca="1" si="462">DATEDIF(B3651,TODAY(),"y")</f>
        <v>5</v>
      </c>
      <c r="AC3651" s="49" t="str">
        <f t="shared" ref="AC3651:AC3714" ca="1" si="463">IF(AB3651&gt;5,"Y","N")</f>
        <v>N</v>
      </c>
    </row>
    <row r="3652" spans="1:29" x14ac:dyDescent="0.25">
      <c r="A3652">
        <v>1949</v>
      </c>
      <c r="B3652" s="9">
        <v>43559</v>
      </c>
      <c r="C3652" s="50" t="str">
        <f t="shared" si="456"/>
        <v>N</v>
      </c>
      <c r="D3652" s="52">
        <f>_xlfn.XLOOKUP(B3652,Cal_Date!B:B,Cal_Date!A:A,0)</f>
        <v>1</v>
      </c>
      <c r="E3652">
        <v>2019</v>
      </c>
      <c r="F3652" t="s">
        <v>124</v>
      </c>
      <c r="G3652" t="s">
        <v>129</v>
      </c>
      <c r="H3652" t="s">
        <v>14</v>
      </c>
      <c r="I3652" t="s">
        <v>18</v>
      </c>
      <c r="J3652" t="s">
        <v>15</v>
      </c>
      <c r="K3652" t="s">
        <v>43</v>
      </c>
      <c r="L3652">
        <v>2</v>
      </c>
      <c r="M3652">
        <v>1010</v>
      </c>
      <c r="O3652" t="s">
        <v>25</v>
      </c>
      <c r="R3652" t="s">
        <v>46</v>
      </c>
      <c r="S3652" s="49" t="str">
        <f t="shared" si="457"/>
        <v>Card</v>
      </c>
      <c r="T3652" s="3">
        <v>0.04</v>
      </c>
      <c r="U3652" s="2">
        <v>14.040000000000001</v>
      </c>
      <c r="V3652" s="2">
        <v>4.2</v>
      </c>
      <c r="W3652" s="54">
        <f>_xlfn.XLOOKUP(M3652,Market!A:A,Market!F:F,0)</f>
        <v>0.08</v>
      </c>
      <c r="X3652" s="55">
        <f t="shared" si="458"/>
        <v>0.5616000000000001</v>
      </c>
      <c r="Y3652" s="55">
        <f t="shared" si="459"/>
        <v>9.84</v>
      </c>
      <c r="Z3652" s="54">
        <f t="shared" si="460"/>
        <v>0.70085470085470081</v>
      </c>
      <c r="AA3652" s="49" t="str">
        <f t="shared" ca="1" si="461"/>
        <v>N</v>
      </c>
      <c r="AB3652" s="49">
        <f t="shared" ca="1" si="462"/>
        <v>5</v>
      </c>
      <c r="AC3652" s="49" t="str">
        <f t="shared" ca="1" si="463"/>
        <v>N</v>
      </c>
    </row>
    <row r="3653" spans="1:29" x14ac:dyDescent="0.25">
      <c r="A3653">
        <v>1950</v>
      </c>
      <c r="B3653" s="9">
        <v>43559</v>
      </c>
      <c r="C3653" s="50" t="str">
        <f t="shared" si="456"/>
        <v>N</v>
      </c>
      <c r="D3653" s="52">
        <f>_xlfn.XLOOKUP(B3653,Cal_Date!B:B,Cal_Date!A:A,0)</f>
        <v>1</v>
      </c>
      <c r="E3653">
        <v>2019</v>
      </c>
      <c r="F3653" t="s">
        <v>124</v>
      </c>
      <c r="G3653" t="s">
        <v>129</v>
      </c>
      <c r="H3653" t="s">
        <v>11</v>
      </c>
      <c r="I3653" t="s">
        <v>13</v>
      </c>
      <c r="J3653" t="s">
        <v>15</v>
      </c>
      <c r="K3653" t="s">
        <v>42</v>
      </c>
      <c r="L3653">
        <v>1</v>
      </c>
      <c r="M3653">
        <v>1008</v>
      </c>
      <c r="O3653" t="s">
        <v>28</v>
      </c>
      <c r="R3653" t="s">
        <v>46</v>
      </c>
      <c r="S3653" s="49" t="str">
        <f t="shared" si="457"/>
        <v>Card</v>
      </c>
      <c r="T3653" s="3">
        <v>0.04</v>
      </c>
      <c r="U3653" s="2">
        <v>2.7225000000000001</v>
      </c>
      <c r="V3653" s="2">
        <v>1.42</v>
      </c>
      <c r="W3653" s="54">
        <f>_xlfn.XLOOKUP(M3653,Market!A:A,Market!F:F,0)</f>
        <v>8.8999999999999996E-2</v>
      </c>
      <c r="X3653" s="55">
        <f t="shared" si="458"/>
        <v>0.10890000000000001</v>
      </c>
      <c r="Y3653" s="55">
        <f t="shared" si="459"/>
        <v>1.3025000000000002</v>
      </c>
      <c r="Z3653" s="54">
        <f t="shared" si="460"/>
        <v>0.47842056932966032</v>
      </c>
      <c r="AA3653" s="49" t="str">
        <f t="shared" ca="1" si="461"/>
        <v>N</v>
      </c>
      <c r="AB3653" s="49">
        <f t="shared" ca="1" si="462"/>
        <v>5</v>
      </c>
      <c r="AC3653" s="49" t="str">
        <f t="shared" ca="1" si="463"/>
        <v>N</v>
      </c>
    </row>
    <row r="3654" spans="1:29" x14ac:dyDescent="0.25">
      <c r="A3654">
        <v>1951</v>
      </c>
      <c r="B3654" s="9">
        <v>43559</v>
      </c>
      <c r="C3654" s="50" t="str">
        <f t="shared" si="456"/>
        <v>N</v>
      </c>
      <c r="D3654" s="52">
        <f>_xlfn.XLOOKUP(B3654,Cal_Date!B:B,Cal_Date!A:A,0)</f>
        <v>1</v>
      </c>
      <c r="E3654">
        <v>2019</v>
      </c>
      <c r="F3654" t="s">
        <v>124</v>
      </c>
      <c r="G3654" t="s">
        <v>129</v>
      </c>
      <c r="H3654" t="s">
        <v>11</v>
      </c>
      <c r="I3654" t="s">
        <v>13</v>
      </c>
      <c r="J3654" t="s">
        <v>15</v>
      </c>
      <c r="K3654" t="s">
        <v>42</v>
      </c>
      <c r="L3654">
        <v>2</v>
      </c>
      <c r="M3654">
        <v>1008</v>
      </c>
      <c r="O3654" t="s">
        <v>28</v>
      </c>
      <c r="R3654" t="s">
        <v>46</v>
      </c>
      <c r="S3654" s="49" t="str">
        <f t="shared" si="457"/>
        <v>Card</v>
      </c>
      <c r="T3654" s="3">
        <v>0.04</v>
      </c>
      <c r="U3654" s="2">
        <v>5.4450000000000003</v>
      </c>
      <c r="V3654" s="2">
        <v>2.84</v>
      </c>
      <c r="W3654" s="54">
        <f>_xlfn.XLOOKUP(M3654,Market!A:A,Market!F:F,0)</f>
        <v>8.8999999999999996E-2</v>
      </c>
      <c r="X3654" s="55">
        <f t="shared" si="458"/>
        <v>0.21780000000000002</v>
      </c>
      <c r="Y3654" s="55">
        <f t="shared" si="459"/>
        <v>2.6050000000000004</v>
      </c>
      <c r="Z3654" s="54">
        <f t="shared" si="460"/>
        <v>0.47842056932966032</v>
      </c>
      <c r="AA3654" s="49" t="str">
        <f t="shared" ca="1" si="461"/>
        <v>N</v>
      </c>
      <c r="AB3654" s="49">
        <f t="shared" ca="1" si="462"/>
        <v>5</v>
      </c>
      <c r="AC3654" s="49" t="str">
        <f t="shared" ca="1" si="463"/>
        <v>N</v>
      </c>
    </row>
    <row r="3655" spans="1:29" x14ac:dyDescent="0.25">
      <c r="A3655">
        <v>1952</v>
      </c>
      <c r="B3655" s="9">
        <v>43559</v>
      </c>
      <c r="C3655" s="50" t="str">
        <f t="shared" si="456"/>
        <v>N</v>
      </c>
      <c r="D3655" s="52">
        <f>_xlfn.XLOOKUP(B3655,Cal_Date!B:B,Cal_Date!A:A,0)</f>
        <v>1</v>
      </c>
      <c r="E3655">
        <v>2019</v>
      </c>
      <c r="F3655" t="s">
        <v>124</v>
      </c>
      <c r="G3655" t="s">
        <v>129</v>
      </c>
      <c r="H3655" t="s">
        <v>48</v>
      </c>
      <c r="I3655" t="s">
        <v>18</v>
      </c>
      <c r="J3655" t="s">
        <v>10</v>
      </c>
      <c r="K3655" t="s">
        <v>43</v>
      </c>
      <c r="L3655">
        <v>1</v>
      </c>
      <c r="M3655">
        <v>1008</v>
      </c>
      <c r="O3655" t="s">
        <v>28</v>
      </c>
      <c r="R3655" t="s">
        <v>46</v>
      </c>
      <c r="S3655" s="49" t="str">
        <f t="shared" si="457"/>
        <v>Card</v>
      </c>
      <c r="T3655" s="3">
        <v>0.04</v>
      </c>
      <c r="U3655" s="2">
        <v>7.6229999999999993</v>
      </c>
      <c r="V3655" s="2">
        <v>1.46</v>
      </c>
      <c r="W3655" s="54">
        <f>_xlfn.XLOOKUP(M3655,Market!A:A,Market!F:F,0)</f>
        <v>8.8999999999999996E-2</v>
      </c>
      <c r="X3655" s="55">
        <f t="shared" si="458"/>
        <v>0.30491999999999997</v>
      </c>
      <c r="Y3655" s="55">
        <f t="shared" si="459"/>
        <v>6.1629999999999994</v>
      </c>
      <c r="Z3655" s="54">
        <f t="shared" si="460"/>
        <v>0.80847435392889933</v>
      </c>
      <c r="AA3655" s="49" t="str">
        <f t="shared" ca="1" si="461"/>
        <v>N</v>
      </c>
      <c r="AB3655" s="49">
        <f t="shared" ca="1" si="462"/>
        <v>5</v>
      </c>
      <c r="AC3655" s="49" t="str">
        <f t="shared" ca="1" si="463"/>
        <v>N</v>
      </c>
    </row>
    <row r="3656" spans="1:29" x14ac:dyDescent="0.25">
      <c r="A3656">
        <v>1953</v>
      </c>
      <c r="B3656" s="9">
        <v>43559</v>
      </c>
      <c r="C3656" s="50" t="str">
        <f t="shared" si="456"/>
        <v>N</v>
      </c>
      <c r="D3656" s="52">
        <f>_xlfn.XLOOKUP(B3656,Cal_Date!B:B,Cal_Date!A:A,0)</f>
        <v>1</v>
      </c>
      <c r="E3656">
        <v>2019</v>
      </c>
      <c r="F3656" t="s">
        <v>124</v>
      </c>
      <c r="G3656" t="s">
        <v>129</v>
      </c>
      <c r="H3656" t="s">
        <v>11</v>
      </c>
      <c r="I3656" t="s">
        <v>13</v>
      </c>
      <c r="J3656" t="s">
        <v>15</v>
      </c>
      <c r="K3656" t="s">
        <v>42</v>
      </c>
      <c r="L3656">
        <v>1</v>
      </c>
      <c r="M3656">
        <v>1004</v>
      </c>
      <c r="O3656" t="s">
        <v>28</v>
      </c>
      <c r="R3656" t="s">
        <v>46</v>
      </c>
      <c r="S3656" s="49" t="str">
        <f t="shared" si="457"/>
        <v>Card</v>
      </c>
      <c r="T3656" s="3">
        <v>0.04</v>
      </c>
      <c r="U3656" s="2">
        <v>2.6500000000000004</v>
      </c>
      <c r="V3656" s="2">
        <v>1.42</v>
      </c>
      <c r="W3656" s="54">
        <f>_xlfn.XLOOKUP(M3656,Market!A:A,Market!F:F,0)</f>
        <v>0.06</v>
      </c>
      <c r="X3656" s="55">
        <f t="shared" si="458"/>
        <v>0.10600000000000001</v>
      </c>
      <c r="Y3656" s="55">
        <f t="shared" si="459"/>
        <v>1.2300000000000004</v>
      </c>
      <c r="Z3656" s="54">
        <f t="shared" si="460"/>
        <v>0.46415094339622653</v>
      </c>
      <c r="AA3656" s="49" t="str">
        <f t="shared" ca="1" si="461"/>
        <v>N</v>
      </c>
      <c r="AB3656" s="49">
        <f t="shared" ca="1" si="462"/>
        <v>5</v>
      </c>
      <c r="AC3656" s="49" t="str">
        <f t="shared" ca="1" si="463"/>
        <v>N</v>
      </c>
    </row>
    <row r="3657" spans="1:29" x14ac:dyDescent="0.25">
      <c r="A3657">
        <v>1954</v>
      </c>
      <c r="B3657" s="9">
        <v>43559</v>
      </c>
      <c r="C3657" s="50" t="str">
        <f t="shared" si="456"/>
        <v>N</v>
      </c>
      <c r="D3657" s="52">
        <f>_xlfn.XLOOKUP(B3657,Cal_Date!B:B,Cal_Date!A:A,0)</f>
        <v>1</v>
      </c>
      <c r="E3657">
        <v>2019</v>
      </c>
      <c r="F3657" t="s">
        <v>124</v>
      </c>
      <c r="G3657" t="s">
        <v>129</v>
      </c>
      <c r="H3657" t="s">
        <v>11</v>
      </c>
      <c r="I3657" t="s">
        <v>11</v>
      </c>
      <c r="J3657" t="s">
        <v>15</v>
      </c>
      <c r="K3657" t="s">
        <v>42</v>
      </c>
      <c r="L3657">
        <v>1</v>
      </c>
      <c r="M3657">
        <v>1009</v>
      </c>
      <c r="O3657" t="s">
        <v>28</v>
      </c>
      <c r="R3657" t="s">
        <v>46</v>
      </c>
      <c r="S3657" s="49" t="str">
        <f t="shared" si="457"/>
        <v>Card</v>
      </c>
      <c r="T3657" s="3">
        <v>0.04</v>
      </c>
      <c r="U3657" s="2">
        <v>2.7225000000000001</v>
      </c>
      <c r="V3657" s="2">
        <v>0.87</v>
      </c>
      <c r="W3657" s="54">
        <f>_xlfn.XLOOKUP(M3657,Market!A:A,Market!F:F,0)</f>
        <v>8.8999999999999996E-2</v>
      </c>
      <c r="X3657" s="55">
        <f t="shared" si="458"/>
        <v>0.10890000000000001</v>
      </c>
      <c r="Y3657" s="55">
        <f t="shared" si="459"/>
        <v>1.8525</v>
      </c>
      <c r="Z3657" s="54">
        <f t="shared" si="460"/>
        <v>0.68044077134986225</v>
      </c>
      <c r="AA3657" s="49" t="str">
        <f t="shared" ca="1" si="461"/>
        <v>N</v>
      </c>
      <c r="AB3657" s="49">
        <f t="shared" ca="1" si="462"/>
        <v>5</v>
      </c>
      <c r="AC3657" s="49" t="str">
        <f t="shared" ca="1" si="463"/>
        <v>N</v>
      </c>
    </row>
    <row r="3658" spans="1:29" x14ac:dyDescent="0.25">
      <c r="A3658">
        <v>1955</v>
      </c>
      <c r="B3658" s="9">
        <v>43559</v>
      </c>
      <c r="C3658" s="50" t="str">
        <f t="shared" si="456"/>
        <v>N</v>
      </c>
      <c r="D3658" s="52">
        <f>_xlfn.XLOOKUP(B3658,Cal_Date!B:B,Cal_Date!A:A,0)</f>
        <v>1</v>
      </c>
      <c r="E3658">
        <v>2019</v>
      </c>
      <c r="F3658" t="s">
        <v>124</v>
      </c>
      <c r="G3658" t="s">
        <v>129</v>
      </c>
      <c r="H3658" t="s">
        <v>11</v>
      </c>
      <c r="I3658" t="s">
        <v>11</v>
      </c>
      <c r="J3658" t="s">
        <v>15</v>
      </c>
      <c r="K3658" t="s">
        <v>42</v>
      </c>
      <c r="L3658">
        <v>1</v>
      </c>
      <c r="M3658">
        <v>1010</v>
      </c>
      <c r="O3658" t="s">
        <v>25</v>
      </c>
      <c r="R3658" t="s">
        <v>46</v>
      </c>
      <c r="S3658" s="49" t="str">
        <f t="shared" si="457"/>
        <v>Card</v>
      </c>
      <c r="T3658" s="3">
        <v>0.04</v>
      </c>
      <c r="U3658" s="2">
        <v>2.7</v>
      </c>
      <c r="V3658" s="2">
        <v>0.87</v>
      </c>
      <c r="W3658" s="54">
        <f>_xlfn.XLOOKUP(M3658,Market!A:A,Market!F:F,0)</f>
        <v>0.08</v>
      </c>
      <c r="X3658" s="55">
        <f t="shared" si="458"/>
        <v>0.10800000000000001</v>
      </c>
      <c r="Y3658" s="55">
        <f t="shared" si="459"/>
        <v>1.83</v>
      </c>
      <c r="Z3658" s="54">
        <f t="shared" si="460"/>
        <v>0.67777777777777781</v>
      </c>
      <c r="AA3658" s="49" t="str">
        <f t="shared" ca="1" si="461"/>
        <v>N</v>
      </c>
      <c r="AB3658" s="49">
        <f t="shared" ca="1" si="462"/>
        <v>5</v>
      </c>
      <c r="AC3658" s="49" t="str">
        <f t="shared" ca="1" si="463"/>
        <v>N</v>
      </c>
    </row>
    <row r="3659" spans="1:29" x14ac:dyDescent="0.25">
      <c r="A3659">
        <v>1956</v>
      </c>
      <c r="B3659" s="9">
        <v>43559</v>
      </c>
      <c r="C3659" s="50" t="str">
        <f t="shared" si="456"/>
        <v>N</v>
      </c>
      <c r="D3659" s="52">
        <f>_xlfn.XLOOKUP(B3659,Cal_Date!B:B,Cal_Date!A:A,0)</f>
        <v>1</v>
      </c>
      <c r="E3659">
        <v>2019</v>
      </c>
      <c r="F3659" t="s">
        <v>124</v>
      </c>
      <c r="G3659" t="s">
        <v>129</v>
      </c>
      <c r="H3659" t="s">
        <v>11</v>
      </c>
      <c r="I3659" t="s">
        <v>11</v>
      </c>
      <c r="J3659" t="s">
        <v>15</v>
      </c>
      <c r="K3659" t="s">
        <v>42</v>
      </c>
      <c r="L3659">
        <v>2</v>
      </c>
      <c r="M3659">
        <v>1011</v>
      </c>
      <c r="O3659" t="s">
        <v>25</v>
      </c>
      <c r="R3659" t="s">
        <v>47</v>
      </c>
      <c r="S3659" s="49" t="str">
        <f t="shared" si="457"/>
        <v>Card</v>
      </c>
      <c r="T3659" s="3">
        <v>3.5000000000000003E-2</v>
      </c>
      <c r="U3659" s="2">
        <v>5.3000000000000007</v>
      </c>
      <c r="V3659" s="2">
        <v>1.74</v>
      </c>
      <c r="W3659" s="54">
        <f>_xlfn.XLOOKUP(M3659,Market!A:A,Market!F:F,0)</f>
        <v>0.06</v>
      </c>
      <c r="X3659" s="55">
        <f t="shared" si="458"/>
        <v>0.18550000000000005</v>
      </c>
      <c r="Y3659" s="55">
        <f t="shared" si="459"/>
        <v>3.5600000000000005</v>
      </c>
      <c r="Z3659" s="54">
        <f t="shared" si="460"/>
        <v>0.67169811320754713</v>
      </c>
      <c r="AA3659" s="49" t="str">
        <f t="shared" ca="1" si="461"/>
        <v>N</v>
      </c>
      <c r="AB3659" s="49">
        <f t="shared" ca="1" si="462"/>
        <v>5</v>
      </c>
      <c r="AC3659" s="49" t="str">
        <f t="shared" ca="1" si="463"/>
        <v>N</v>
      </c>
    </row>
    <row r="3660" spans="1:29" x14ac:dyDescent="0.25">
      <c r="A3660">
        <v>1957</v>
      </c>
      <c r="B3660" s="9">
        <v>43559</v>
      </c>
      <c r="C3660" s="50" t="str">
        <f t="shared" si="456"/>
        <v>N</v>
      </c>
      <c r="D3660" s="52">
        <f>_xlfn.XLOOKUP(B3660,Cal_Date!B:B,Cal_Date!A:A,0)</f>
        <v>1</v>
      </c>
      <c r="E3660">
        <v>2019</v>
      </c>
      <c r="F3660" t="s">
        <v>124</v>
      </c>
      <c r="G3660" t="s">
        <v>129</v>
      </c>
      <c r="H3660" t="s">
        <v>48</v>
      </c>
      <c r="I3660" t="s">
        <v>18</v>
      </c>
      <c r="J3660" t="s">
        <v>10</v>
      </c>
      <c r="K3660" t="s">
        <v>43</v>
      </c>
      <c r="L3660">
        <v>1</v>
      </c>
      <c r="M3660">
        <v>1011</v>
      </c>
      <c r="O3660" t="s">
        <v>25</v>
      </c>
      <c r="R3660" t="s">
        <v>47</v>
      </c>
      <c r="S3660" s="49" t="str">
        <f t="shared" si="457"/>
        <v>Card</v>
      </c>
      <c r="T3660" s="3">
        <v>3.5000000000000003E-2</v>
      </c>
      <c r="U3660" s="2">
        <v>7.42</v>
      </c>
      <c r="V3660" s="2">
        <v>1.46</v>
      </c>
      <c r="W3660" s="54">
        <f>_xlfn.XLOOKUP(M3660,Market!A:A,Market!F:F,0)</f>
        <v>0.06</v>
      </c>
      <c r="X3660" s="55">
        <f t="shared" si="458"/>
        <v>0.25970000000000004</v>
      </c>
      <c r="Y3660" s="55">
        <f t="shared" si="459"/>
        <v>5.96</v>
      </c>
      <c r="Z3660" s="54">
        <f t="shared" si="460"/>
        <v>0.80323450134770891</v>
      </c>
      <c r="AA3660" s="49" t="str">
        <f t="shared" ca="1" si="461"/>
        <v>N</v>
      </c>
      <c r="AB3660" s="49">
        <f t="shared" ca="1" si="462"/>
        <v>5</v>
      </c>
      <c r="AC3660" s="49" t="str">
        <f t="shared" ca="1" si="463"/>
        <v>N</v>
      </c>
    </row>
    <row r="3661" spans="1:29" x14ac:dyDescent="0.25">
      <c r="A3661">
        <v>1958</v>
      </c>
      <c r="B3661" s="9">
        <v>43559</v>
      </c>
      <c r="C3661" s="50" t="str">
        <f t="shared" si="456"/>
        <v>N</v>
      </c>
      <c r="D3661" s="52">
        <f>_xlfn.XLOOKUP(B3661,Cal_Date!B:B,Cal_Date!A:A,0)</f>
        <v>1</v>
      </c>
      <c r="E3661">
        <v>2019</v>
      </c>
      <c r="F3661" t="s">
        <v>124</v>
      </c>
      <c r="G3661" t="s">
        <v>129</v>
      </c>
      <c r="H3661" t="s">
        <v>48</v>
      </c>
      <c r="I3661" t="s">
        <v>18</v>
      </c>
      <c r="J3661" t="s">
        <v>10</v>
      </c>
      <c r="K3661" t="s">
        <v>43</v>
      </c>
      <c r="L3661">
        <v>1</v>
      </c>
      <c r="M3661">
        <v>1011</v>
      </c>
      <c r="O3661" t="s">
        <v>25</v>
      </c>
      <c r="R3661" t="s">
        <v>47</v>
      </c>
      <c r="S3661" s="49" t="str">
        <f t="shared" si="457"/>
        <v>Card</v>
      </c>
      <c r="T3661" s="3">
        <v>3.5000000000000003E-2</v>
      </c>
      <c r="U3661" s="2">
        <v>7.42</v>
      </c>
      <c r="V3661" s="2">
        <v>1.46</v>
      </c>
      <c r="W3661" s="54">
        <f>_xlfn.XLOOKUP(M3661,Market!A:A,Market!F:F,0)</f>
        <v>0.06</v>
      </c>
      <c r="X3661" s="55">
        <f t="shared" si="458"/>
        <v>0.25970000000000004</v>
      </c>
      <c r="Y3661" s="55">
        <f t="shared" si="459"/>
        <v>5.96</v>
      </c>
      <c r="Z3661" s="54">
        <f t="shared" si="460"/>
        <v>0.80323450134770891</v>
      </c>
      <c r="AA3661" s="49" t="str">
        <f t="shared" ca="1" si="461"/>
        <v>N</v>
      </c>
      <c r="AB3661" s="49">
        <f t="shared" ca="1" si="462"/>
        <v>5</v>
      </c>
      <c r="AC3661" s="49" t="str">
        <f t="shared" ca="1" si="463"/>
        <v>N</v>
      </c>
    </row>
    <row r="3662" spans="1:29" x14ac:dyDescent="0.25">
      <c r="A3662">
        <v>1959</v>
      </c>
      <c r="B3662" s="9">
        <v>43559</v>
      </c>
      <c r="C3662" s="50" t="str">
        <f t="shared" si="456"/>
        <v>N</v>
      </c>
      <c r="D3662" s="52">
        <f>_xlfn.XLOOKUP(B3662,Cal_Date!B:B,Cal_Date!A:A,0)</f>
        <v>1</v>
      </c>
      <c r="E3662">
        <v>2019</v>
      </c>
      <c r="F3662" t="s">
        <v>124</v>
      </c>
      <c r="G3662" t="s">
        <v>129</v>
      </c>
      <c r="H3662" t="s">
        <v>11</v>
      </c>
      <c r="I3662" t="s">
        <v>11</v>
      </c>
      <c r="J3662" t="s">
        <v>15</v>
      </c>
      <c r="K3662" t="s">
        <v>42</v>
      </c>
      <c r="L3662">
        <v>1</v>
      </c>
      <c r="M3662">
        <v>1001</v>
      </c>
      <c r="O3662" t="s">
        <v>25</v>
      </c>
      <c r="R3662" t="s">
        <v>47</v>
      </c>
      <c r="S3662" s="49" t="str">
        <f t="shared" si="457"/>
        <v>Card</v>
      </c>
      <c r="T3662" s="3">
        <v>3.5000000000000003E-2</v>
      </c>
      <c r="U3662" s="2">
        <v>2.6500000000000004</v>
      </c>
      <c r="V3662" s="2">
        <v>0.87</v>
      </c>
      <c r="W3662" s="54">
        <f>_xlfn.XLOOKUP(M3662,Market!A:A,Market!F:F,0)</f>
        <v>0.06</v>
      </c>
      <c r="X3662" s="55">
        <f t="shared" si="458"/>
        <v>9.2750000000000027E-2</v>
      </c>
      <c r="Y3662" s="55">
        <f t="shared" si="459"/>
        <v>1.7800000000000002</v>
      </c>
      <c r="Z3662" s="54">
        <f t="shared" si="460"/>
        <v>0.67169811320754713</v>
      </c>
      <c r="AA3662" s="49" t="str">
        <f t="shared" ca="1" si="461"/>
        <v>N</v>
      </c>
      <c r="AB3662" s="49">
        <f t="shared" ca="1" si="462"/>
        <v>5</v>
      </c>
      <c r="AC3662" s="49" t="str">
        <f t="shared" ca="1" si="463"/>
        <v>N</v>
      </c>
    </row>
    <row r="3663" spans="1:29" x14ac:dyDescent="0.25">
      <c r="A3663">
        <v>1960</v>
      </c>
      <c r="B3663" s="9">
        <v>43559</v>
      </c>
      <c r="C3663" s="50" t="str">
        <f t="shared" si="456"/>
        <v>N</v>
      </c>
      <c r="D3663" s="52">
        <f>_xlfn.XLOOKUP(B3663,Cal_Date!B:B,Cal_Date!A:A,0)</f>
        <v>1</v>
      </c>
      <c r="E3663">
        <v>2019</v>
      </c>
      <c r="F3663" t="s">
        <v>124</v>
      </c>
      <c r="G3663" t="s">
        <v>129</v>
      </c>
      <c r="H3663" t="s">
        <v>48</v>
      </c>
      <c r="I3663" t="s">
        <v>18</v>
      </c>
      <c r="J3663" t="s">
        <v>10</v>
      </c>
      <c r="K3663" t="s">
        <v>43</v>
      </c>
      <c r="L3663">
        <v>1</v>
      </c>
      <c r="M3663">
        <v>1000</v>
      </c>
      <c r="O3663" t="s">
        <v>25</v>
      </c>
      <c r="R3663" t="s">
        <v>46</v>
      </c>
      <c r="S3663" s="49" t="str">
        <f t="shared" si="457"/>
        <v>Card</v>
      </c>
      <c r="T3663" s="3">
        <v>0.04</v>
      </c>
      <c r="U3663" s="2">
        <v>7.5600000000000005</v>
      </c>
      <c r="V3663" s="2">
        <v>1.46</v>
      </c>
      <c r="W3663" s="54">
        <f>_xlfn.XLOOKUP(M3663,Market!A:A,Market!F:F,0)</f>
        <v>0.08</v>
      </c>
      <c r="X3663" s="55">
        <f t="shared" si="458"/>
        <v>0.3024</v>
      </c>
      <c r="Y3663" s="55">
        <f t="shared" si="459"/>
        <v>6.1000000000000005</v>
      </c>
      <c r="Z3663" s="54">
        <f t="shared" si="460"/>
        <v>0.80687830687830686</v>
      </c>
      <c r="AA3663" s="49" t="str">
        <f t="shared" ca="1" si="461"/>
        <v>N</v>
      </c>
      <c r="AB3663" s="49">
        <f t="shared" ca="1" si="462"/>
        <v>5</v>
      </c>
      <c r="AC3663" s="49" t="str">
        <f t="shared" ca="1" si="463"/>
        <v>N</v>
      </c>
    </row>
    <row r="3664" spans="1:29" x14ac:dyDescent="0.25">
      <c r="A3664">
        <v>1961</v>
      </c>
      <c r="B3664" s="9">
        <v>43559</v>
      </c>
      <c r="C3664" s="50" t="str">
        <f t="shared" si="456"/>
        <v>N</v>
      </c>
      <c r="D3664" s="52">
        <f>_xlfn.XLOOKUP(B3664,Cal_Date!B:B,Cal_Date!A:A,0)</f>
        <v>1</v>
      </c>
      <c r="E3664">
        <v>2019</v>
      </c>
      <c r="F3664" t="s">
        <v>124</v>
      </c>
      <c r="G3664" t="s">
        <v>129</v>
      </c>
      <c r="H3664" t="s">
        <v>14</v>
      </c>
      <c r="I3664" t="s">
        <v>18</v>
      </c>
      <c r="J3664" t="s">
        <v>15</v>
      </c>
      <c r="K3664" t="s">
        <v>43</v>
      </c>
      <c r="L3664">
        <v>1</v>
      </c>
      <c r="M3664">
        <v>1000</v>
      </c>
      <c r="O3664" t="s">
        <v>25</v>
      </c>
      <c r="R3664" t="s">
        <v>46</v>
      </c>
      <c r="S3664" s="49" t="str">
        <f t="shared" si="457"/>
        <v>Card</v>
      </c>
      <c r="T3664" s="3">
        <v>0.04</v>
      </c>
      <c r="U3664" s="2">
        <v>7.0200000000000005</v>
      </c>
      <c r="V3664" s="2">
        <v>2.1</v>
      </c>
      <c r="W3664" s="54">
        <f>_xlfn.XLOOKUP(M3664,Market!A:A,Market!F:F,0)</f>
        <v>0.08</v>
      </c>
      <c r="X3664" s="55">
        <f t="shared" si="458"/>
        <v>0.28080000000000005</v>
      </c>
      <c r="Y3664" s="55">
        <f t="shared" si="459"/>
        <v>4.92</v>
      </c>
      <c r="Z3664" s="54">
        <f t="shared" si="460"/>
        <v>0.70085470085470081</v>
      </c>
      <c r="AA3664" s="49" t="str">
        <f t="shared" ca="1" si="461"/>
        <v>N</v>
      </c>
      <c r="AB3664" s="49">
        <f t="shared" ca="1" si="462"/>
        <v>5</v>
      </c>
      <c r="AC3664" s="49" t="str">
        <f t="shared" ca="1" si="463"/>
        <v>N</v>
      </c>
    </row>
    <row r="3665" spans="1:29" x14ac:dyDescent="0.25">
      <c r="A3665">
        <v>1962</v>
      </c>
      <c r="B3665" s="9">
        <v>43559</v>
      </c>
      <c r="C3665" s="50" t="str">
        <f t="shared" si="456"/>
        <v>N</v>
      </c>
      <c r="D3665" s="52">
        <f>_xlfn.XLOOKUP(B3665,Cal_Date!B:B,Cal_Date!A:A,0)</f>
        <v>1</v>
      </c>
      <c r="E3665">
        <v>2019</v>
      </c>
      <c r="F3665" t="s">
        <v>124</v>
      </c>
      <c r="G3665" t="s">
        <v>129</v>
      </c>
      <c r="H3665" t="s">
        <v>14</v>
      </c>
      <c r="I3665" t="s">
        <v>18</v>
      </c>
      <c r="J3665" t="s">
        <v>15</v>
      </c>
      <c r="K3665" t="s">
        <v>43</v>
      </c>
      <c r="L3665">
        <v>2</v>
      </c>
      <c r="M3665">
        <v>1002</v>
      </c>
      <c r="O3665" t="s">
        <v>28</v>
      </c>
      <c r="R3665" t="s">
        <v>47</v>
      </c>
      <c r="S3665" s="49" t="str">
        <f t="shared" si="457"/>
        <v>Card</v>
      </c>
      <c r="T3665" s="3">
        <v>3.5000000000000003E-2</v>
      </c>
      <c r="U3665" s="2">
        <v>13.780000000000001</v>
      </c>
      <c r="V3665" s="2">
        <v>4.2</v>
      </c>
      <c r="W3665" s="54">
        <f>_xlfn.XLOOKUP(M3665,Market!A:A,Market!F:F,0)</f>
        <v>0.06</v>
      </c>
      <c r="X3665" s="55">
        <f t="shared" si="458"/>
        <v>0.48230000000000006</v>
      </c>
      <c r="Y3665" s="55">
        <f t="shared" si="459"/>
        <v>9.5800000000000018</v>
      </c>
      <c r="Z3665" s="54">
        <f t="shared" si="460"/>
        <v>0.69521044992743108</v>
      </c>
      <c r="AA3665" s="49" t="str">
        <f t="shared" ca="1" si="461"/>
        <v>N</v>
      </c>
      <c r="AB3665" s="49">
        <f t="shared" ca="1" si="462"/>
        <v>5</v>
      </c>
      <c r="AC3665" s="49" t="str">
        <f t="shared" ca="1" si="463"/>
        <v>N</v>
      </c>
    </row>
    <row r="3666" spans="1:29" x14ac:dyDescent="0.25">
      <c r="A3666">
        <v>1963</v>
      </c>
      <c r="B3666" s="9">
        <v>43559</v>
      </c>
      <c r="C3666" s="50" t="str">
        <f t="shared" si="456"/>
        <v>N</v>
      </c>
      <c r="D3666" s="52">
        <f>_xlfn.XLOOKUP(B3666,Cal_Date!B:B,Cal_Date!A:A,0)</f>
        <v>1</v>
      </c>
      <c r="E3666">
        <v>2019</v>
      </c>
      <c r="F3666" t="s">
        <v>124</v>
      </c>
      <c r="G3666" t="s">
        <v>129</v>
      </c>
      <c r="H3666" t="s">
        <v>14</v>
      </c>
      <c r="I3666" t="s">
        <v>18</v>
      </c>
      <c r="J3666" t="s">
        <v>15</v>
      </c>
      <c r="K3666" t="s">
        <v>43</v>
      </c>
      <c r="L3666">
        <v>2</v>
      </c>
      <c r="M3666">
        <v>1003</v>
      </c>
      <c r="O3666" t="s">
        <v>25</v>
      </c>
      <c r="R3666" t="s">
        <v>44</v>
      </c>
      <c r="S3666" s="49" t="str">
        <f t="shared" si="457"/>
        <v>Card</v>
      </c>
      <c r="T3666" s="3">
        <v>0.03</v>
      </c>
      <c r="U3666" s="2">
        <v>13.780000000000001</v>
      </c>
      <c r="V3666" s="2">
        <v>4.2</v>
      </c>
      <c r="W3666" s="54">
        <f>_xlfn.XLOOKUP(M3666,Market!A:A,Market!F:F,0)</f>
        <v>0.06</v>
      </c>
      <c r="X3666" s="55">
        <f t="shared" si="458"/>
        <v>0.41340000000000005</v>
      </c>
      <c r="Y3666" s="55">
        <f t="shared" si="459"/>
        <v>9.5800000000000018</v>
      </c>
      <c r="Z3666" s="54">
        <f t="shared" si="460"/>
        <v>0.69521044992743108</v>
      </c>
      <c r="AA3666" s="49" t="str">
        <f t="shared" ca="1" si="461"/>
        <v>N</v>
      </c>
      <c r="AB3666" s="49">
        <f t="shared" ca="1" si="462"/>
        <v>5</v>
      </c>
      <c r="AC3666" s="49" t="str">
        <f t="shared" ca="1" si="463"/>
        <v>N</v>
      </c>
    </row>
    <row r="3667" spans="1:29" x14ac:dyDescent="0.25">
      <c r="A3667">
        <v>1964</v>
      </c>
      <c r="B3667" s="9">
        <v>43559</v>
      </c>
      <c r="C3667" s="50" t="str">
        <f t="shared" si="456"/>
        <v>N</v>
      </c>
      <c r="D3667" s="52">
        <f>_xlfn.XLOOKUP(B3667,Cal_Date!B:B,Cal_Date!A:A,0)</f>
        <v>1</v>
      </c>
      <c r="E3667">
        <v>2019</v>
      </c>
      <c r="F3667" t="s">
        <v>124</v>
      </c>
      <c r="G3667" t="s">
        <v>129</v>
      </c>
      <c r="H3667" t="s">
        <v>14</v>
      </c>
      <c r="I3667" t="s">
        <v>18</v>
      </c>
      <c r="J3667" t="s">
        <v>15</v>
      </c>
      <c r="K3667" t="s">
        <v>43</v>
      </c>
      <c r="L3667">
        <v>1</v>
      </c>
      <c r="M3667">
        <v>1005</v>
      </c>
      <c r="O3667" t="s">
        <v>25</v>
      </c>
      <c r="R3667" t="s">
        <v>47</v>
      </c>
      <c r="S3667" s="49" t="str">
        <f t="shared" si="457"/>
        <v>Card</v>
      </c>
      <c r="T3667" s="3">
        <v>3.5000000000000003E-2</v>
      </c>
      <c r="U3667" s="2">
        <v>7.0785</v>
      </c>
      <c r="V3667" s="2">
        <v>2.1</v>
      </c>
      <c r="W3667" s="54">
        <f>_xlfn.XLOOKUP(M3667,Market!A:A,Market!F:F,0)</f>
        <v>8.8999999999999996E-2</v>
      </c>
      <c r="X3667" s="55">
        <f t="shared" si="458"/>
        <v>0.24774750000000004</v>
      </c>
      <c r="Y3667" s="55">
        <f t="shared" si="459"/>
        <v>4.9785000000000004</v>
      </c>
      <c r="Z3667" s="54">
        <f t="shared" si="460"/>
        <v>0.70332697605424888</v>
      </c>
      <c r="AA3667" s="49" t="str">
        <f t="shared" ca="1" si="461"/>
        <v>N</v>
      </c>
      <c r="AB3667" s="49">
        <f t="shared" ca="1" si="462"/>
        <v>5</v>
      </c>
      <c r="AC3667" s="49" t="str">
        <f t="shared" ca="1" si="463"/>
        <v>N</v>
      </c>
    </row>
    <row r="3668" spans="1:29" x14ac:dyDescent="0.25">
      <c r="A3668">
        <v>1965</v>
      </c>
      <c r="B3668" s="9">
        <v>43559</v>
      </c>
      <c r="C3668" s="50" t="str">
        <f t="shared" si="456"/>
        <v>N</v>
      </c>
      <c r="D3668" s="52">
        <f>_xlfn.XLOOKUP(B3668,Cal_Date!B:B,Cal_Date!A:A,0)</f>
        <v>1</v>
      </c>
      <c r="E3668">
        <v>2019</v>
      </c>
      <c r="F3668" t="s">
        <v>124</v>
      </c>
      <c r="G3668" t="s">
        <v>129</v>
      </c>
      <c r="H3668" t="s">
        <v>14</v>
      </c>
      <c r="I3668" t="s">
        <v>18</v>
      </c>
      <c r="J3668" t="s">
        <v>15</v>
      </c>
      <c r="K3668" t="s">
        <v>43</v>
      </c>
      <c r="L3668">
        <v>1</v>
      </c>
      <c r="M3668">
        <v>1005</v>
      </c>
      <c r="O3668" t="s">
        <v>25</v>
      </c>
      <c r="R3668" t="s">
        <v>44</v>
      </c>
      <c r="S3668" s="49" t="str">
        <f t="shared" si="457"/>
        <v>Card</v>
      </c>
      <c r="T3668" s="3">
        <v>0.03</v>
      </c>
      <c r="U3668" s="2">
        <v>7.0785</v>
      </c>
      <c r="V3668" s="2">
        <v>2.1</v>
      </c>
      <c r="W3668" s="54">
        <f>_xlfn.XLOOKUP(M3668,Market!A:A,Market!F:F,0)</f>
        <v>8.8999999999999996E-2</v>
      </c>
      <c r="X3668" s="55">
        <f t="shared" si="458"/>
        <v>0.21235499999999999</v>
      </c>
      <c r="Y3668" s="55">
        <f t="shared" si="459"/>
        <v>4.9785000000000004</v>
      </c>
      <c r="Z3668" s="54">
        <f t="shared" si="460"/>
        <v>0.70332697605424888</v>
      </c>
      <c r="AA3668" s="49" t="str">
        <f t="shared" ca="1" si="461"/>
        <v>N</v>
      </c>
      <c r="AB3668" s="49">
        <f t="shared" ca="1" si="462"/>
        <v>5</v>
      </c>
      <c r="AC3668" s="49" t="str">
        <f t="shared" ca="1" si="463"/>
        <v>N</v>
      </c>
    </row>
    <row r="3669" spans="1:29" x14ac:dyDescent="0.25">
      <c r="A3669">
        <v>1966</v>
      </c>
      <c r="B3669" s="9">
        <v>43559</v>
      </c>
      <c r="C3669" s="50" t="str">
        <f t="shared" si="456"/>
        <v>N</v>
      </c>
      <c r="D3669" s="52">
        <f>_xlfn.XLOOKUP(B3669,Cal_Date!B:B,Cal_Date!A:A,0)</f>
        <v>1</v>
      </c>
      <c r="E3669">
        <v>2019</v>
      </c>
      <c r="F3669" t="s">
        <v>124</v>
      </c>
      <c r="G3669" t="s">
        <v>129</v>
      </c>
      <c r="H3669" t="s">
        <v>48</v>
      </c>
      <c r="I3669" t="s">
        <v>18</v>
      </c>
      <c r="J3669" t="s">
        <v>10</v>
      </c>
      <c r="K3669" t="s">
        <v>43</v>
      </c>
      <c r="L3669">
        <v>1</v>
      </c>
      <c r="M3669">
        <v>1006</v>
      </c>
      <c r="O3669" t="s">
        <v>28</v>
      </c>
      <c r="R3669" t="s">
        <v>44</v>
      </c>
      <c r="S3669" s="49" t="str">
        <f t="shared" si="457"/>
        <v>Card</v>
      </c>
      <c r="T3669" s="3">
        <v>0.03</v>
      </c>
      <c r="U3669" s="2">
        <v>7.6229999999999993</v>
      </c>
      <c r="V3669" s="2">
        <v>1.46</v>
      </c>
      <c r="W3669" s="54">
        <f>_xlfn.XLOOKUP(M3669,Market!A:A,Market!F:F,0)</f>
        <v>8.8999999999999996E-2</v>
      </c>
      <c r="X3669" s="55">
        <f t="shared" si="458"/>
        <v>0.22868999999999998</v>
      </c>
      <c r="Y3669" s="55">
        <f t="shared" si="459"/>
        <v>6.1629999999999994</v>
      </c>
      <c r="Z3669" s="54">
        <f t="shared" si="460"/>
        <v>0.80847435392889933</v>
      </c>
      <c r="AA3669" s="49" t="str">
        <f t="shared" ca="1" si="461"/>
        <v>N</v>
      </c>
      <c r="AB3669" s="49">
        <f t="shared" ca="1" si="462"/>
        <v>5</v>
      </c>
      <c r="AC3669" s="49" t="str">
        <f t="shared" ca="1" si="463"/>
        <v>N</v>
      </c>
    </row>
    <row r="3670" spans="1:29" x14ac:dyDescent="0.25">
      <c r="A3670">
        <v>1967</v>
      </c>
      <c r="B3670" s="9">
        <v>43559</v>
      </c>
      <c r="C3670" s="50" t="str">
        <f t="shared" si="456"/>
        <v>N</v>
      </c>
      <c r="D3670" s="52">
        <f>_xlfn.XLOOKUP(B3670,Cal_Date!B:B,Cal_Date!A:A,0)</f>
        <v>1</v>
      </c>
      <c r="E3670">
        <v>2019</v>
      </c>
      <c r="F3670" t="s">
        <v>124</v>
      </c>
      <c r="G3670" t="s">
        <v>129</v>
      </c>
      <c r="H3670" t="s">
        <v>48</v>
      </c>
      <c r="I3670" t="s">
        <v>18</v>
      </c>
      <c r="J3670" t="s">
        <v>10</v>
      </c>
      <c r="K3670" t="s">
        <v>43</v>
      </c>
      <c r="L3670">
        <v>2</v>
      </c>
      <c r="M3670">
        <v>1007</v>
      </c>
      <c r="O3670" t="s">
        <v>28</v>
      </c>
      <c r="R3670" t="s">
        <v>47</v>
      </c>
      <c r="S3670" s="49" t="str">
        <f t="shared" si="457"/>
        <v>Card</v>
      </c>
      <c r="T3670" s="3">
        <v>3.5000000000000003E-2</v>
      </c>
      <c r="U3670" s="2">
        <v>15.245999999999999</v>
      </c>
      <c r="V3670" s="2">
        <v>2.92</v>
      </c>
      <c r="W3670" s="54">
        <f>_xlfn.XLOOKUP(M3670,Market!A:A,Market!F:F,0)</f>
        <v>8.8999999999999996E-2</v>
      </c>
      <c r="X3670" s="55">
        <f t="shared" si="458"/>
        <v>0.53361000000000003</v>
      </c>
      <c r="Y3670" s="55">
        <f t="shared" si="459"/>
        <v>12.325999999999999</v>
      </c>
      <c r="Z3670" s="54">
        <f t="shared" si="460"/>
        <v>0.80847435392889933</v>
      </c>
      <c r="AA3670" s="49" t="str">
        <f t="shared" ca="1" si="461"/>
        <v>N</v>
      </c>
      <c r="AB3670" s="49">
        <f t="shared" ca="1" si="462"/>
        <v>5</v>
      </c>
      <c r="AC3670" s="49" t="str">
        <f t="shared" ca="1" si="463"/>
        <v>N</v>
      </c>
    </row>
    <row r="3671" spans="1:29" x14ac:dyDescent="0.25">
      <c r="A3671">
        <v>1968</v>
      </c>
      <c r="B3671" s="9">
        <v>43559</v>
      </c>
      <c r="C3671" s="50" t="str">
        <f t="shared" si="456"/>
        <v>N</v>
      </c>
      <c r="D3671" s="52">
        <f>_xlfn.XLOOKUP(B3671,Cal_Date!B:B,Cal_Date!A:A,0)</f>
        <v>1</v>
      </c>
      <c r="E3671">
        <v>2019</v>
      </c>
      <c r="F3671" t="s">
        <v>124</v>
      </c>
      <c r="G3671" t="s">
        <v>129</v>
      </c>
      <c r="H3671" t="s">
        <v>11</v>
      </c>
      <c r="I3671" t="s">
        <v>11</v>
      </c>
      <c r="J3671" t="s">
        <v>15</v>
      </c>
      <c r="K3671" t="s">
        <v>42</v>
      </c>
      <c r="L3671">
        <v>1</v>
      </c>
      <c r="M3671">
        <v>1008</v>
      </c>
      <c r="O3671" t="s">
        <v>28</v>
      </c>
      <c r="R3671" t="s">
        <v>44</v>
      </c>
      <c r="S3671" s="49" t="str">
        <f t="shared" si="457"/>
        <v>Card</v>
      </c>
      <c r="T3671" s="3">
        <v>0.03</v>
      </c>
      <c r="U3671" s="2">
        <v>2.7225000000000001</v>
      </c>
      <c r="V3671" s="2">
        <v>0.87</v>
      </c>
      <c r="W3671" s="54">
        <f>_xlfn.XLOOKUP(M3671,Market!A:A,Market!F:F,0)</f>
        <v>8.8999999999999996E-2</v>
      </c>
      <c r="X3671" s="55">
        <f t="shared" si="458"/>
        <v>8.1674999999999998E-2</v>
      </c>
      <c r="Y3671" s="55">
        <f t="shared" si="459"/>
        <v>1.8525</v>
      </c>
      <c r="Z3671" s="54">
        <f t="shared" si="460"/>
        <v>0.68044077134986225</v>
      </c>
      <c r="AA3671" s="49" t="str">
        <f t="shared" ca="1" si="461"/>
        <v>N</v>
      </c>
      <c r="AB3671" s="49">
        <f t="shared" ca="1" si="462"/>
        <v>5</v>
      </c>
      <c r="AC3671" s="49" t="str">
        <f t="shared" ca="1" si="463"/>
        <v>N</v>
      </c>
    </row>
    <row r="3672" spans="1:29" x14ac:dyDescent="0.25">
      <c r="A3672">
        <v>1969</v>
      </c>
      <c r="B3672" s="9">
        <v>43559</v>
      </c>
      <c r="C3672" s="50" t="str">
        <f t="shared" si="456"/>
        <v>N</v>
      </c>
      <c r="D3672" s="52">
        <f>_xlfn.XLOOKUP(B3672,Cal_Date!B:B,Cal_Date!A:A,0)</f>
        <v>1</v>
      </c>
      <c r="E3672">
        <v>2019</v>
      </c>
      <c r="F3672" t="s">
        <v>124</v>
      </c>
      <c r="G3672" t="s">
        <v>129</v>
      </c>
      <c r="H3672" t="s">
        <v>11</v>
      </c>
      <c r="I3672" t="s">
        <v>11</v>
      </c>
      <c r="J3672" t="s">
        <v>15</v>
      </c>
      <c r="K3672" t="s">
        <v>42</v>
      </c>
      <c r="L3672">
        <v>2</v>
      </c>
      <c r="M3672">
        <v>1009</v>
      </c>
      <c r="O3672" t="s">
        <v>28</v>
      </c>
      <c r="R3672" t="s">
        <v>44</v>
      </c>
      <c r="S3672" s="49" t="str">
        <f t="shared" si="457"/>
        <v>Card</v>
      </c>
      <c r="T3672" s="3">
        <v>0.03</v>
      </c>
      <c r="U3672" s="2">
        <v>5.4450000000000003</v>
      </c>
      <c r="V3672" s="2">
        <v>1.74</v>
      </c>
      <c r="W3672" s="54">
        <f>_xlfn.XLOOKUP(M3672,Market!A:A,Market!F:F,0)</f>
        <v>8.8999999999999996E-2</v>
      </c>
      <c r="X3672" s="55">
        <f t="shared" si="458"/>
        <v>0.16335</v>
      </c>
      <c r="Y3672" s="55">
        <f t="shared" si="459"/>
        <v>3.7050000000000001</v>
      </c>
      <c r="Z3672" s="54">
        <f t="shared" si="460"/>
        <v>0.68044077134986225</v>
      </c>
      <c r="AA3672" s="49" t="str">
        <f t="shared" ca="1" si="461"/>
        <v>N</v>
      </c>
      <c r="AB3672" s="49">
        <f t="shared" ca="1" si="462"/>
        <v>5</v>
      </c>
      <c r="AC3672" s="49" t="str">
        <f t="shared" ca="1" si="463"/>
        <v>N</v>
      </c>
    </row>
    <row r="3673" spans="1:29" x14ac:dyDescent="0.25">
      <c r="A3673">
        <v>1970</v>
      </c>
      <c r="B3673" s="9">
        <v>43559</v>
      </c>
      <c r="C3673" s="50" t="str">
        <f t="shared" si="456"/>
        <v>N</v>
      </c>
      <c r="D3673" s="52">
        <f>_xlfn.XLOOKUP(B3673,Cal_Date!B:B,Cal_Date!A:A,0)</f>
        <v>1</v>
      </c>
      <c r="E3673">
        <v>2019</v>
      </c>
      <c r="F3673" t="s">
        <v>124</v>
      </c>
      <c r="G3673" t="s">
        <v>129</v>
      </c>
      <c r="H3673" t="s">
        <v>14</v>
      </c>
      <c r="I3673" t="s">
        <v>13</v>
      </c>
      <c r="J3673" t="s">
        <v>15</v>
      </c>
      <c r="K3673" t="s">
        <v>43</v>
      </c>
      <c r="L3673">
        <v>1</v>
      </c>
      <c r="M3673">
        <v>1006</v>
      </c>
      <c r="O3673" t="s">
        <v>28</v>
      </c>
      <c r="R3673" t="s">
        <v>46</v>
      </c>
      <c r="S3673" s="49" t="str">
        <f t="shared" si="457"/>
        <v>Card</v>
      </c>
      <c r="T3673" s="3">
        <v>0.04</v>
      </c>
      <c r="U3673" s="2">
        <v>7.0785</v>
      </c>
      <c r="V3673" s="2">
        <v>2.12</v>
      </c>
      <c r="W3673" s="54">
        <f>_xlfn.XLOOKUP(M3673,Market!A:A,Market!F:F,0)</f>
        <v>8.8999999999999996E-2</v>
      </c>
      <c r="X3673" s="55">
        <f t="shared" si="458"/>
        <v>0.28314</v>
      </c>
      <c r="Y3673" s="55">
        <f t="shared" si="459"/>
        <v>4.9584999999999999</v>
      </c>
      <c r="Z3673" s="54">
        <f t="shared" si="460"/>
        <v>0.70050151868333688</v>
      </c>
      <c r="AA3673" s="49" t="str">
        <f t="shared" ca="1" si="461"/>
        <v>N</v>
      </c>
      <c r="AB3673" s="49">
        <f t="shared" ca="1" si="462"/>
        <v>5</v>
      </c>
      <c r="AC3673" s="49" t="str">
        <f t="shared" ca="1" si="463"/>
        <v>N</v>
      </c>
    </row>
    <row r="3674" spans="1:29" x14ac:dyDescent="0.25">
      <c r="A3674">
        <v>1971</v>
      </c>
      <c r="B3674" s="9">
        <v>43559</v>
      </c>
      <c r="C3674" s="50" t="str">
        <f t="shared" si="456"/>
        <v>N</v>
      </c>
      <c r="D3674" s="52">
        <f>_xlfn.XLOOKUP(B3674,Cal_Date!B:B,Cal_Date!A:A,0)</f>
        <v>1</v>
      </c>
      <c r="E3674">
        <v>2019</v>
      </c>
      <c r="F3674" t="s">
        <v>124</v>
      </c>
      <c r="G3674" t="s">
        <v>129</v>
      </c>
      <c r="H3674" t="s">
        <v>11</v>
      </c>
      <c r="I3674" t="s">
        <v>11</v>
      </c>
      <c r="J3674" t="s">
        <v>15</v>
      </c>
      <c r="K3674" t="s">
        <v>42</v>
      </c>
      <c r="L3674">
        <v>2</v>
      </c>
      <c r="M3674">
        <v>1007</v>
      </c>
      <c r="O3674" t="s">
        <v>28</v>
      </c>
      <c r="R3674" t="s">
        <v>46</v>
      </c>
      <c r="S3674" s="49" t="str">
        <f t="shared" si="457"/>
        <v>Card</v>
      </c>
      <c r="T3674" s="3">
        <v>0.04</v>
      </c>
      <c r="U3674" s="2">
        <v>5.4450000000000003</v>
      </c>
      <c r="V3674" s="2">
        <v>1.74</v>
      </c>
      <c r="W3674" s="54">
        <f>_xlfn.XLOOKUP(M3674,Market!A:A,Market!F:F,0)</f>
        <v>8.8999999999999996E-2</v>
      </c>
      <c r="X3674" s="55">
        <f t="shared" si="458"/>
        <v>0.21780000000000002</v>
      </c>
      <c r="Y3674" s="55">
        <f t="shared" si="459"/>
        <v>3.7050000000000001</v>
      </c>
      <c r="Z3674" s="54">
        <f t="shared" si="460"/>
        <v>0.68044077134986225</v>
      </c>
      <c r="AA3674" s="49" t="str">
        <f t="shared" ca="1" si="461"/>
        <v>N</v>
      </c>
      <c r="AB3674" s="49">
        <f t="shared" ca="1" si="462"/>
        <v>5</v>
      </c>
      <c r="AC3674" s="49" t="str">
        <f t="shared" ca="1" si="463"/>
        <v>N</v>
      </c>
    </row>
    <row r="3675" spans="1:29" x14ac:dyDescent="0.25">
      <c r="A3675">
        <v>1972</v>
      </c>
      <c r="B3675" s="9">
        <v>43559</v>
      </c>
      <c r="C3675" s="50" t="str">
        <f t="shared" si="456"/>
        <v>N</v>
      </c>
      <c r="D3675" s="52">
        <f>_xlfn.XLOOKUP(B3675,Cal_Date!B:B,Cal_Date!A:A,0)</f>
        <v>1</v>
      </c>
      <c r="E3675">
        <v>2019</v>
      </c>
      <c r="F3675" t="s">
        <v>124</v>
      </c>
      <c r="G3675" t="s">
        <v>129</v>
      </c>
      <c r="H3675" t="s">
        <v>11</v>
      </c>
      <c r="I3675" t="s">
        <v>11</v>
      </c>
      <c r="J3675" t="s">
        <v>15</v>
      </c>
      <c r="K3675" t="s">
        <v>42</v>
      </c>
      <c r="L3675">
        <v>1</v>
      </c>
      <c r="M3675">
        <v>1007</v>
      </c>
      <c r="O3675" t="s">
        <v>28</v>
      </c>
      <c r="R3675" t="s">
        <v>47</v>
      </c>
      <c r="S3675" s="49" t="str">
        <f t="shared" si="457"/>
        <v>Card</v>
      </c>
      <c r="T3675" s="3">
        <v>3.5000000000000003E-2</v>
      </c>
      <c r="U3675" s="2">
        <v>2.7225000000000001</v>
      </c>
      <c r="V3675" s="2">
        <v>0.87</v>
      </c>
      <c r="W3675" s="54">
        <f>_xlfn.XLOOKUP(M3675,Market!A:A,Market!F:F,0)</f>
        <v>8.8999999999999996E-2</v>
      </c>
      <c r="X3675" s="55">
        <f t="shared" si="458"/>
        <v>9.5287500000000011E-2</v>
      </c>
      <c r="Y3675" s="55">
        <f t="shared" si="459"/>
        <v>1.8525</v>
      </c>
      <c r="Z3675" s="54">
        <f t="shared" si="460"/>
        <v>0.68044077134986225</v>
      </c>
      <c r="AA3675" s="49" t="str">
        <f t="shared" ca="1" si="461"/>
        <v>N</v>
      </c>
      <c r="AB3675" s="49">
        <f t="shared" ca="1" si="462"/>
        <v>5</v>
      </c>
      <c r="AC3675" s="49" t="str">
        <f t="shared" ca="1" si="463"/>
        <v>N</v>
      </c>
    </row>
    <row r="3676" spans="1:29" x14ac:dyDescent="0.25">
      <c r="A3676">
        <v>1973</v>
      </c>
      <c r="B3676" s="9">
        <v>43559</v>
      </c>
      <c r="C3676" s="50" t="str">
        <f t="shared" si="456"/>
        <v>N</v>
      </c>
      <c r="D3676" s="52">
        <f>_xlfn.XLOOKUP(B3676,Cal_Date!B:B,Cal_Date!A:A,0)</f>
        <v>1</v>
      </c>
      <c r="E3676">
        <v>2019</v>
      </c>
      <c r="F3676" t="s">
        <v>124</v>
      </c>
      <c r="G3676" t="s">
        <v>129</v>
      </c>
      <c r="H3676" t="s">
        <v>11</v>
      </c>
      <c r="I3676" t="s">
        <v>13</v>
      </c>
      <c r="J3676" t="s">
        <v>15</v>
      </c>
      <c r="K3676" t="s">
        <v>42</v>
      </c>
      <c r="L3676">
        <v>1</v>
      </c>
      <c r="M3676">
        <v>1007</v>
      </c>
      <c r="O3676" t="s">
        <v>28</v>
      </c>
      <c r="R3676" t="s">
        <v>47</v>
      </c>
      <c r="S3676" s="49" t="str">
        <f t="shared" si="457"/>
        <v>Card</v>
      </c>
      <c r="T3676" s="3">
        <v>3.5000000000000003E-2</v>
      </c>
      <c r="U3676" s="2">
        <v>2.7225000000000001</v>
      </c>
      <c r="V3676" s="2">
        <v>1.42</v>
      </c>
      <c r="W3676" s="54">
        <f>_xlfn.XLOOKUP(M3676,Market!A:A,Market!F:F,0)</f>
        <v>8.8999999999999996E-2</v>
      </c>
      <c r="X3676" s="55">
        <f t="shared" si="458"/>
        <v>9.5287500000000011E-2</v>
      </c>
      <c r="Y3676" s="55">
        <f t="shared" si="459"/>
        <v>1.3025000000000002</v>
      </c>
      <c r="Z3676" s="54">
        <f t="shared" si="460"/>
        <v>0.47842056932966032</v>
      </c>
      <c r="AA3676" s="49" t="str">
        <f t="shared" ca="1" si="461"/>
        <v>N</v>
      </c>
      <c r="AB3676" s="49">
        <f t="shared" ca="1" si="462"/>
        <v>5</v>
      </c>
      <c r="AC3676" s="49" t="str">
        <f t="shared" ca="1" si="463"/>
        <v>N</v>
      </c>
    </row>
    <row r="3677" spans="1:29" x14ac:dyDescent="0.25">
      <c r="A3677">
        <v>1974</v>
      </c>
      <c r="B3677" s="9">
        <v>43559</v>
      </c>
      <c r="C3677" s="50" t="str">
        <f t="shared" si="456"/>
        <v>N</v>
      </c>
      <c r="D3677" s="52">
        <f>_xlfn.XLOOKUP(B3677,Cal_Date!B:B,Cal_Date!A:A,0)</f>
        <v>1</v>
      </c>
      <c r="E3677">
        <v>2019</v>
      </c>
      <c r="F3677" t="s">
        <v>124</v>
      </c>
      <c r="G3677" t="s">
        <v>129</v>
      </c>
      <c r="H3677" t="s">
        <v>11</v>
      </c>
      <c r="I3677" t="s">
        <v>13</v>
      </c>
      <c r="J3677" t="s">
        <v>15</v>
      </c>
      <c r="K3677" t="s">
        <v>42</v>
      </c>
      <c r="L3677">
        <v>1</v>
      </c>
      <c r="M3677">
        <v>1005</v>
      </c>
      <c r="O3677" t="s">
        <v>25</v>
      </c>
      <c r="R3677" t="s">
        <v>47</v>
      </c>
      <c r="S3677" s="49" t="str">
        <f t="shared" si="457"/>
        <v>Card</v>
      </c>
      <c r="T3677" s="3">
        <v>3.5000000000000003E-2</v>
      </c>
      <c r="U3677" s="2">
        <v>2.7225000000000001</v>
      </c>
      <c r="V3677" s="2">
        <v>1.42</v>
      </c>
      <c r="W3677" s="54">
        <f>_xlfn.XLOOKUP(M3677,Market!A:A,Market!F:F,0)</f>
        <v>8.8999999999999996E-2</v>
      </c>
      <c r="X3677" s="55">
        <f t="shared" si="458"/>
        <v>9.5287500000000011E-2</v>
      </c>
      <c r="Y3677" s="55">
        <f t="shared" si="459"/>
        <v>1.3025000000000002</v>
      </c>
      <c r="Z3677" s="54">
        <f t="shared" si="460"/>
        <v>0.47842056932966032</v>
      </c>
      <c r="AA3677" s="49" t="str">
        <f t="shared" ca="1" si="461"/>
        <v>N</v>
      </c>
      <c r="AB3677" s="49">
        <f t="shared" ca="1" si="462"/>
        <v>5</v>
      </c>
      <c r="AC3677" s="49" t="str">
        <f t="shared" ca="1" si="463"/>
        <v>N</v>
      </c>
    </row>
    <row r="3678" spans="1:29" x14ac:dyDescent="0.25">
      <c r="A3678">
        <v>1975</v>
      </c>
      <c r="B3678" s="9">
        <v>43559</v>
      </c>
      <c r="C3678" s="50" t="str">
        <f t="shared" si="456"/>
        <v>N</v>
      </c>
      <c r="D3678" s="52">
        <f>_xlfn.XLOOKUP(B3678,Cal_Date!B:B,Cal_Date!A:A,0)</f>
        <v>1</v>
      </c>
      <c r="E3678">
        <v>2019</v>
      </c>
      <c r="F3678" t="s">
        <v>124</v>
      </c>
      <c r="G3678" t="s">
        <v>129</v>
      </c>
      <c r="H3678" t="s">
        <v>11</v>
      </c>
      <c r="I3678" t="s">
        <v>11</v>
      </c>
      <c r="J3678" t="s">
        <v>15</v>
      </c>
      <c r="K3678" t="s">
        <v>42</v>
      </c>
      <c r="L3678">
        <v>1</v>
      </c>
      <c r="M3678">
        <v>1005</v>
      </c>
      <c r="O3678" t="s">
        <v>25</v>
      </c>
      <c r="R3678" t="s">
        <v>44</v>
      </c>
      <c r="S3678" s="49" t="str">
        <f t="shared" si="457"/>
        <v>Card</v>
      </c>
      <c r="T3678" s="3">
        <v>0.03</v>
      </c>
      <c r="U3678" s="2">
        <v>2.7225000000000001</v>
      </c>
      <c r="V3678" s="2">
        <v>0.87</v>
      </c>
      <c r="W3678" s="54">
        <f>_xlfn.XLOOKUP(M3678,Market!A:A,Market!F:F,0)</f>
        <v>8.8999999999999996E-2</v>
      </c>
      <c r="X3678" s="55">
        <f t="shared" si="458"/>
        <v>8.1674999999999998E-2</v>
      </c>
      <c r="Y3678" s="55">
        <f t="shared" si="459"/>
        <v>1.8525</v>
      </c>
      <c r="Z3678" s="54">
        <f t="shared" si="460"/>
        <v>0.68044077134986225</v>
      </c>
      <c r="AA3678" s="49" t="str">
        <f t="shared" ca="1" si="461"/>
        <v>N</v>
      </c>
      <c r="AB3678" s="49">
        <f t="shared" ca="1" si="462"/>
        <v>5</v>
      </c>
      <c r="AC3678" s="49" t="str">
        <f t="shared" ca="1" si="463"/>
        <v>N</v>
      </c>
    </row>
    <row r="3679" spans="1:29" x14ac:dyDescent="0.25">
      <c r="A3679">
        <v>1976</v>
      </c>
      <c r="B3679" s="9">
        <v>43559</v>
      </c>
      <c r="C3679" s="50" t="str">
        <f t="shared" si="456"/>
        <v>N</v>
      </c>
      <c r="D3679" s="52">
        <f>_xlfn.XLOOKUP(B3679,Cal_Date!B:B,Cal_Date!A:A,0)</f>
        <v>1</v>
      </c>
      <c r="E3679">
        <v>2019</v>
      </c>
      <c r="F3679" t="s">
        <v>124</v>
      </c>
      <c r="G3679" t="s">
        <v>129</v>
      </c>
      <c r="H3679" t="s">
        <v>48</v>
      </c>
      <c r="I3679" t="s">
        <v>18</v>
      </c>
      <c r="J3679" t="s">
        <v>10</v>
      </c>
      <c r="K3679" t="s">
        <v>43</v>
      </c>
      <c r="L3679">
        <v>2</v>
      </c>
      <c r="M3679">
        <v>1002</v>
      </c>
      <c r="O3679" t="s">
        <v>28</v>
      </c>
      <c r="R3679" t="s">
        <v>44</v>
      </c>
      <c r="S3679" s="49" t="str">
        <f t="shared" si="457"/>
        <v>Card</v>
      </c>
      <c r="T3679" s="3">
        <v>0.03</v>
      </c>
      <c r="U3679" s="2">
        <v>14.84</v>
      </c>
      <c r="V3679" s="2">
        <v>2.92</v>
      </c>
      <c r="W3679" s="54">
        <f>_xlfn.XLOOKUP(M3679,Market!A:A,Market!F:F,0)</f>
        <v>0.06</v>
      </c>
      <c r="X3679" s="55">
        <f t="shared" si="458"/>
        <v>0.44519999999999998</v>
      </c>
      <c r="Y3679" s="55">
        <f t="shared" si="459"/>
        <v>11.92</v>
      </c>
      <c r="Z3679" s="54">
        <f t="shared" si="460"/>
        <v>0.80323450134770891</v>
      </c>
      <c r="AA3679" s="49" t="str">
        <f t="shared" ca="1" si="461"/>
        <v>N</v>
      </c>
      <c r="AB3679" s="49">
        <f t="shared" ca="1" si="462"/>
        <v>5</v>
      </c>
      <c r="AC3679" s="49" t="str">
        <f t="shared" ca="1" si="463"/>
        <v>N</v>
      </c>
    </row>
    <row r="3680" spans="1:29" x14ac:dyDescent="0.25">
      <c r="A3680">
        <v>1977</v>
      </c>
      <c r="B3680" s="9">
        <v>43559</v>
      </c>
      <c r="C3680" s="50" t="str">
        <f t="shared" si="456"/>
        <v>N</v>
      </c>
      <c r="D3680" s="52">
        <f>_xlfn.XLOOKUP(B3680,Cal_Date!B:B,Cal_Date!A:A,0)</f>
        <v>1</v>
      </c>
      <c r="E3680">
        <v>2019</v>
      </c>
      <c r="F3680" t="s">
        <v>124</v>
      </c>
      <c r="G3680" t="s">
        <v>129</v>
      </c>
      <c r="H3680" t="s">
        <v>11</v>
      </c>
      <c r="I3680" t="s">
        <v>13</v>
      </c>
      <c r="J3680" t="s">
        <v>15</v>
      </c>
      <c r="K3680" t="s">
        <v>42</v>
      </c>
      <c r="L3680">
        <v>1</v>
      </c>
      <c r="M3680">
        <v>1004</v>
      </c>
      <c r="O3680" t="s">
        <v>28</v>
      </c>
      <c r="R3680" t="s">
        <v>46</v>
      </c>
      <c r="S3680" s="49" t="str">
        <f t="shared" si="457"/>
        <v>Card</v>
      </c>
      <c r="T3680" s="3">
        <v>0.04</v>
      </c>
      <c r="U3680" s="2">
        <v>2.6500000000000004</v>
      </c>
      <c r="V3680" s="2">
        <v>1.42</v>
      </c>
      <c r="W3680" s="54">
        <f>_xlfn.XLOOKUP(M3680,Market!A:A,Market!F:F,0)</f>
        <v>0.06</v>
      </c>
      <c r="X3680" s="55">
        <f t="shared" si="458"/>
        <v>0.10600000000000001</v>
      </c>
      <c r="Y3680" s="55">
        <f t="shared" si="459"/>
        <v>1.2300000000000004</v>
      </c>
      <c r="Z3680" s="54">
        <f t="shared" si="460"/>
        <v>0.46415094339622653</v>
      </c>
      <c r="AA3680" s="49" t="str">
        <f t="shared" ca="1" si="461"/>
        <v>N</v>
      </c>
      <c r="AB3680" s="49">
        <f t="shared" ca="1" si="462"/>
        <v>5</v>
      </c>
      <c r="AC3680" s="49" t="str">
        <f t="shared" ca="1" si="463"/>
        <v>N</v>
      </c>
    </row>
    <row r="3681" spans="1:29" x14ac:dyDescent="0.25">
      <c r="A3681">
        <v>1978</v>
      </c>
      <c r="B3681" s="9">
        <v>43559</v>
      </c>
      <c r="C3681" s="50" t="str">
        <f t="shared" si="456"/>
        <v>N</v>
      </c>
      <c r="D3681" s="52">
        <f>_xlfn.XLOOKUP(B3681,Cal_Date!B:B,Cal_Date!A:A,0)</f>
        <v>1</v>
      </c>
      <c r="E3681">
        <v>2019</v>
      </c>
      <c r="F3681" t="s">
        <v>124</v>
      </c>
      <c r="G3681" t="s">
        <v>129</v>
      </c>
      <c r="H3681" t="s">
        <v>14</v>
      </c>
      <c r="I3681" t="s">
        <v>18</v>
      </c>
      <c r="J3681" t="s">
        <v>15</v>
      </c>
      <c r="K3681" t="s">
        <v>43</v>
      </c>
      <c r="L3681">
        <v>1</v>
      </c>
      <c r="M3681">
        <v>1005</v>
      </c>
      <c r="O3681" t="s">
        <v>25</v>
      </c>
      <c r="R3681" t="s">
        <v>44</v>
      </c>
      <c r="S3681" s="49" t="str">
        <f t="shared" si="457"/>
        <v>Card</v>
      </c>
      <c r="T3681" s="3">
        <v>0.03</v>
      </c>
      <c r="U3681" s="2">
        <v>7.6229999999999993</v>
      </c>
      <c r="V3681" s="2">
        <v>2.2200000000000002</v>
      </c>
      <c r="W3681" s="54">
        <f>_xlfn.XLOOKUP(M3681,Market!A:A,Market!F:F,0)</f>
        <v>8.8999999999999996E-2</v>
      </c>
      <c r="X3681" s="55">
        <f t="shared" si="458"/>
        <v>0.22868999999999998</v>
      </c>
      <c r="Y3681" s="55">
        <f t="shared" si="459"/>
        <v>5.4029999999999987</v>
      </c>
      <c r="Z3681" s="54">
        <f t="shared" si="460"/>
        <v>0.7087760724124359</v>
      </c>
      <c r="AA3681" s="49" t="str">
        <f t="shared" ca="1" si="461"/>
        <v>N</v>
      </c>
      <c r="AB3681" s="49">
        <f t="shared" ca="1" si="462"/>
        <v>5</v>
      </c>
      <c r="AC3681" s="49" t="str">
        <f t="shared" ca="1" si="463"/>
        <v>N</v>
      </c>
    </row>
    <row r="3682" spans="1:29" x14ac:dyDescent="0.25">
      <c r="A3682">
        <v>1979</v>
      </c>
      <c r="B3682" s="9">
        <v>43559</v>
      </c>
      <c r="C3682" s="50" t="str">
        <f t="shared" si="456"/>
        <v>N</v>
      </c>
      <c r="D3682" s="52">
        <f>_xlfn.XLOOKUP(B3682,Cal_Date!B:B,Cal_Date!A:A,0)</f>
        <v>1</v>
      </c>
      <c r="E3682">
        <v>2019</v>
      </c>
      <c r="F3682" t="s">
        <v>124</v>
      </c>
      <c r="G3682" t="s">
        <v>129</v>
      </c>
      <c r="H3682" t="s">
        <v>14</v>
      </c>
      <c r="I3682" t="s">
        <v>18</v>
      </c>
      <c r="J3682" t="s">
        <v>15</v>
      </c>
      <c r="K3682" t="s">
        <v>43</v>
      </c>
      <c r="L3682">
        <v>1</v>
      </c>
      <c r="M3682">
        <v>1001</v>
      </c>
      <c r="O3682" t="s">
        <v>25</v>
      </c>
      <c r="R3682" t="s">
        <v>44</v>
      </c>
      <c r="S3682" s="49" t="str">
        <f t="shared" si="457"/>
        <v>Card</v>
      </c>
      <c r="T3682" s="3">
        <v>0.03</v>
      </c>
      <c r="U3682" s="2">
        <v>7.42</v>
      </c>
      <c r="V3682" s="2">
        <v>2.2200000000000002</v>
      </c>
      <c r="W3682" s="54">
        <f>_xlfn.XLOOKUP(M3682,Market!A:A,Market!F:F,0)</f>
        <v>0.06</v>
      </c>
      <c r="X3682" s="55">
        <f t="shared" si="458"/>
        <v>0.22259999999999999</v>
      </c>
      <c r="Y3682" s="55">
        <f t="shared" si="459"/>
        <v>5.1999999999999993</v>
      </c>
      <c r="Z3682" s="54">
        <f t="shared" si="460"/>
        <v>0.70080862533692712</v>
      </c>
      <c r="AA3682" s="49" t="str">
        <f t="shared" ca="1" si="461"/>
        <v>N</v>
      </c>
      <c r="AB3682" s="49">
        <f t="shared" ca="1" si="462"/>
        <v>5</v>
      </c>
      <c r="AC3682" s="49" t="str">
        <f t="shared" ca="1" si="463"/>
        <v>N</v>
      </c>
    </row>
    <row r="3683" spans="1:29" x14ac:dyDescent="0.25">
      <c r="A3683">
        <v>1980</v>
      </c>
      <c r="B3683" s="9">
        <v>43559</v>
      </c>
      <c r="C3683" s="50" t="str">
        <f t="shared" si="456"/>
        <v>N</v>
      </c>
      <c r="D3683" s="52">
        <f>_xlfn.XLOOKUP(B3683,Cal_Date!B:B,Cal_Date!A:A,0)</f>
        <v>1</v>
      </c>
      <c r="E3683">
        <v>2019</v>
      </c>
      <c r="F3683" t="s">
        <v>124</v>
      </c>
      <c r="G3683" t="s">
        <v>129</v>
      </c>
      <c r="H3683" t="s">
        <v>11</v>
      </c>
      <c r="I3683" t="s">
        <v>11</v>
      </c>
      <c r="J3683" t="s">
        <v>15</v>
      </c>
      <c r="K3683" t="s">
        <v>42</v>
      </c>
      <c r="L3683">
        <v>1</v>
      </c>
      <c r="M3683">
        <v>1010</v>
      </c>
      <c r="O3683" t="s">
        <v>25</v>
      </c>
      <c r="R3683" t="s">
        <v>44</v>
      </c>
      <c r="S3683" s="49" t="str">
        <f t="shared" si="457"/>
        <v>Card</v>
      </c>
      <c r="T3683" s="3">
        <v>0.03</v>
      </c>
      <c r="U3683" s="2">
        <v>2.7</v>
      </c>
      <c r="V3683" s="2">
        <v>0.87</v>
      </c>
      <c r="W3683" s="54">
        <f>_xlfn.XLOOKUP(M3683,Market!A:A,Market!F:F,0)</f>
        <v>0.08</v>
      </c>
      <c r="X3683" s="55">
        <f t="shared" si="458"/>
        <v>8.1000000000000003E-2</v>
      </c>
      <c r="Y3683" s="55">
        <f t="shared" si="459"/>
        <v>1.83</v>
      </c>
      <c r="Z3683" s="54">
        <f t="shared" si="460"/>
        <v>0.67777777777777781</v>
      </c>
      <c r="AA3683" s="49" t="str">
        <f t="shared" ca="1" si="461"/>
        <v>N</v>
      </c>
      <c r="AB3683" s="49">
        <f t="shared" ca="1" si="462"/>
        <v>5</v>
      </c>
      <c r="AC3683" s="49" t="str">
        <f t="shared" ca="1" si="463"/>
        <v>N</v>
      </c>
    </row>
    <row r="3684" spans="1:29" x14ac:dyDescent="0.25">
      <c r="A3684">
        <v>1981</v>
      </c>
      <c r="B3684" s="9">
        <v>43559</v>
      </c>
      <c r="C3684" s="50" t="str">
        <f t="shared" si="456"/>
        <v>N</v>
      </c>
      <c r="D3684" s="52">
        <f>_xlfn.XLOOKUP(B3684,Cal_Date!B:B,Cal_Date!A:A,0)</f>
        <v>1</v>
      </c>
      <c r="E3684">
        <v>2019</v>
      </c>
      <c r="F3684" t="s">
        <v>124</v>
      </c>
      <c r="G3684" t="s">
        <v>129</v>
      </c>
      <c r="H3684" t="s">
        <v>11</v>
      </c>
      <c r="I3684" t="s">
        <v>11</v>
      </c>
      <c r="J3684" t="s">
        <v>15</v>
      </c>
      <c r="K3684" t="s">
        <v>42</v>
      </c>
      <c r="L3684">
        <v>1</v>
      </c>
      <c r="M3684">
        <v>1011</v>
      </c>
      <c r="O3684" t="s">
        <v>25</v>
      </c>
      <c r="R3684" t="s">
        <v>44</v>
      </c>
      <c r="S3684" s="49" t="str">
        <f t="shared" si="457"/>
        <v>Card</v>
      </c>
      <c r="T3684" s="3">
        <v>0.03</v>
      </c>
      <c r="U3684" s="2">
        <v>2.6500000000000004</v>
      </c>
      <c r="V3684" s="2">
        <v>0.87</v>
      </c>
      <c r="W3684" s="54">
        <f>_xlfn.XLOOKUP(M3684,Market!A:A,Market!F:F,0)</f>
        <v>0.06</v>
      </c>
      <c r="X3684" s="55">
        <f t="shared" si="458"/>
        <v>7.9500000000000001E-2</v>
      </c>
      <c r="Y3684" s="55">
        <f t="shared" si="459"/>
        <v>1.7800000000000002</v>
      </c>
      <c r="Z3684" s="54">
        <f t="shared" si="460"/>
        <v>0.67169811320754713</v>
      </c>
      <c r="AA3684" s="49" t="str">
        <f t="shared" ca="1" si="461"/>
        <v>N</v>
      </c>
      <c r="AB3684" s="49">
        <f t="shared" ca="1" si="462"/>
        <v>5</v>
      </c>
      <c r="AC3684" s="49" t="str">
        <f t="shared" ca="1" si="463"/>
        <v>N</v>
      </c>
    </row>
    <row r="3685" spans="1:29" x14ac:dyDescent="0.25">
      <c r="A3685">
        <v>1982</v>
      </c>
      <c r="B3685" s="9">
        <v>43559</v>
      </c>
      <c r="C3685" s="50" t="str">
        <f t="shared" si="456"/>
        <v>N</v>
      </c>
      <c r="D3685" s="52">
        <f>_xlfn.XLOOKUP(B3685,Cal_Date!B:B,Cal_Date!A:A,0)</f>
        <v>1</v>
      </c>
      <c r="E3685">
        <v>2019</v>
      </c>
      <c r="F3685" t="s">
        <v>124</v>
      </c>
      <c r="G3685" t="s">
        <v>129</v>
      </c>
      <c r="H3685" t="s">
        <v>11</v>
      </c>
      <c r="I3685" t="s">
        <v>13</v>
      </c>
      <c r="J3685" t="s">
        <v>15</v>
      </c>
      <c r="K3685" t="s">
        <v>42</v>
      </c>
      <c r="L3685">
        <v>2</v>
      </c>
      <c r="M3685">
        <v>1011</v>
      </c>
      <c r="O3685" t="s">
        <v>25</v>
      </c>
      <c r="R3685" t="s">
        <v>44</v>
      </c>
      <c r="S3685" s="49" t="str">
        <f t="shared" si="457"/>
        <v>Card</v>
      </c>
      <c r="T3685" s="3">
        <v>0.03</v>
      </c>
      <c r="U3685" s="2">
        <v>5.3000000000000007</v>
      </c>
      <c r="V3685" s="2">
        <v>2.84</v>
      </c>
      <c r="W3685" s="54">
        <f>_xlfn.XLOOKUP(M3685,Market!A:A,Market!F:F,0)</f>
        <v>0.06</v>
      </c>
      <c r="X3685" s="55">
        <f t="shared" si="458"/>
        <v>0.159</v>
      </c>
      <c r="Y3685" s="55">
        <f t="shared" si="459"/>
        <v>2.4600000000000009</v>
      </c>
      <c r="Z3685" s="54">
        <f t="shared" si="460"/>
        <v>0.46415094339622653</v>
      </c>
      <c r="AA3685" s="49" t="str">
        <f t="shared" ca="1" si="461"/>
        <v>N</v>
      </c>
      <c r="AB3685" s="49">
        <f t="shared" ca="1" si="462"/>
        <v>5</v>
      </c>
      <c r="AC3685" s="49" t="str">
        <f t="shared" ca="1" si="463"/>
        <v>N</v>
      </c>
    </row>
    <row r="3686" spans="1:29" x14ac:dyDescent="0.25">
      <c r="A3686">
        <v>1983</v>
      </c>
      <c r="B3686" s="9">
        <v>43559</v>
      </c>
      <c r="C3686" s="50" t="str">
        <f t="shared" si="456"/>
        <v>N</v>
      </c>
      <c r="D3686" s="52">
        <f>_xlfn.XLOOKUP(B3686,Cal_Date!B:B,Cal_Date!A:A,0)</f>
        <v>1</v>
      </c>
      <c r="E3686">
        <v>2019</v>
      </c>
      <c r="F3686" t="s">
        <v>124</v>
      </c>
      <c r="G3686" t="s">
        <v>129</v>
      </c>
      <c r="H3686" t="s">
        <v>48</v>
      </c>
      <c r="I3686" t="s">
        <v>18</v>
      </c>
      <c r="J3686" t="s">
        <v>10</v>
      </c>
      <c r="K3686" t="s">
        <v>43</v>
      </c>
      <c r="L3686">
        <v>2</v>
      </c>
      <c r="M3686">
        <v>1001</v>
      </c>
      <c r="O3686" t="s">
        <v>25</v>
      </c>
      <c r="R3686" t="s">
        <v>46</v>
      </c>
      <c r="S3686" s="49" t="str">
        <f t="shared" si="457"/>
        <v>Card</v>
      </c>
      <c r="T3686" s="3">
        <v>0.04</v>
      </c>
      <c r="U3686" s="2">
        <v>14.84</v>
      </c>
      <c r="V3686" s="2">
        <v>2.92</v>
      </c>
      <c r="W3686" s="54">
        <f>_xlfn.XLOOKUP(M3686,Market!A:A,Market!F:F,0)</f>
        <v>0.06</v>
      </c>
      <c r="X3686" s="55">
        <f t="shared" si="458"/>
        <v>0.59360000000000002</v>
      </c>
      <c r="Y3686" s="55">
        <f t="shared" si="459"/>
        <v>11.92</v>
      </c>
      <c r="Z3686" s="54">
        <f t="shared" si="460"/>
        <v>0.80323450134770891</v>
      </c>
      <c r="AA3686" s="49" t="str">
        <f t="shared" ca="1" si="461"/>
        <v>N</v>
      </c>
      <c r="AB3686" s="49">
        <f t="shared" ca="1" si="462"/>
        <v>5</v>
      </c>
      <c r="AC3686" s="49" t="str">
        <f t="shared" ca="1" si="463"/>
        <v>N</v>
      </c>
    </row>
    <row r="3687" spans="1:29" x14ac:dyDescent="0.25">
      <c r="A3687">
        <v>1984</v>
      </c>
      <c r="B3687" s="9">
        <v>43559</v>
      </c>
      <c r="C3687" s="50" t="str">
        <f t="shared" si="456"/>
        <v>N</v>
      </c>
      <c r="D3687" s="52">
        <f>_xlfn.XLOOKUP(B3687,Cal_Date!B:B,Cal_Date!A:A,0)</f>
        <v>1</v>
      </c>
      <c r="E3687">
        <v>2019</v>
      </c>
      <c r="F3687" t="s">
        <v>124</v>
      </c>
      <c r="G3687" t="s">
        <v>129</v>
      </c>
      <c r="H3687" t="s">
        <v>48</v>
      </c>
      <c r="I3687" t="s">
        <v>18</v>
      </c>
      <c r="J3687" t="s">
        <v>10</v>
      </c>
      <c r="K3687" t="s">
        <v>43</v>
      </c>
      <c r="L3687">
        <v>1</v>
      </c>
      <c r="M3687">
        <v>1003</v>
      </c>
      <c r="O3687" t="s">
        <v>25</v>
      </c>
      <c r="R3687" t="s">
        <v>44</v>
      </c>
      <c r="S3687" s="49" t="str">
        <f t="shared" si="457"/>
        <v>Card</v>
      </c>
      <c r="T3687" s="3">
        <v>0.03</v>
      </c>
      <c r="U3687" s="2">
        <v>7.42</v>
      </c>
      <c r="V3687" s="2">
        <v>1.46</v>
      </c>
      <c r="W3687" s="54">
        <f>_xlfn.XLOOKUP(M3687,Market!A:A,Market!F:F,0)</f>
        <v>0.06</v>
      </c>
      <c r="X3687" s="55">
        <f t="shared" si="458"/>
        <v>0.22259999999999999</v>
      </c>
      <c r="Y3687" s="55">
        <f t="shared" si="459"/>
        <v>5.96</v>
      </c>
      <c r="Z3687" s="54">
        <f t="shared" si="460"/>
        <v>0.80323450134770891</v>
      </c>
      <c r="AA3687" s="49" t="str">
        <f t="shared" ca="1" si="461"/>
        <v>N</v>
      </c>
      <c r="AB3687" s="49">
        <f t="shared" ca="1" si="462"/>
        <v>5</v>
      </c>
      <c r="AC3687" s="49" t="str">
        <f t="shared" ca="1" si="463"/>
        <v>N</v>
      </c>
    </row>
    <row r="3688" spans="1:29" x14ac:dyDescent="0.25">
      <c r="A3688">
        <v>1985</v>
      </c>
      <c r="B3688" s="9">
        <v>43559</v>
      </c>
      <c r="C3688" s="50" t="str">
        <f t="shared" si="456"/>
        <v>N</v>
      </c>
      <c r="D3688" s="52">
        <f>_xlfn.XLOOKUP(B3688,Cal_Date!B:B,Cal_Date!A:A,0)</f>
        <v>1</v>
      </c>
      <c r="E3688">
        <v>2019</v>
      </c>
      <c r="F3688" t="s">
        <v>124</v>
      </c>
      <c r="G3688" t="s">
        <v>129</v>
      </c>
      <c r="H3688" t="s">
        <v>11</v>
      </c>
      <c r="I3688" t="s">
        <v>11</v>
      </c>
      <c r="J3688" t="s">
        <v>15</v>
      </c>
      <c r="K3688" t="s">
        <v>42</v>
      </c>
      <c r="L3688">
        <v>1</v>
      </c>
      <c r="M3688">
        <v>1005</v>
      </c>
      <c r="O3688" t="s">
        <v>25</v>
      </c>
      <c r="R3688" t="s">
        <v>44</v>
      </c>
      <c r="S3688" s="49" t="str">
        <f t="shared" si="457"/>
        <v>Card</v>
      </c>
      <c r="T3688" s="3">
        <v>0.03</v>
      </c>
      <c r="U3688" s="2">
        <v>2.7225000000000001</v>
      </c>
      <c r="V3688" s="2">
        <v>0.87</v>
      </c>
      <c r="W3688" s="54">
        <f>_xlfn.XLOOKUP(M3688,Market!A:A,Market!F:F,0)</f>
        <v>8.8999999999999996E-2</v>
      </c>
      <c r="X3688" s="55">
        <f t="shared" si="458"/>
        <v>8.1674999999999998E-2</v>
      </c>
      <c r="Y3688" s="55">
        <f t="shared" si="459"/>
        <v>1.8525</v>
      </c>
      <c r="Z3688" s="54">
        <f t="shared" si="460"/>
        <v>0.68044077134986225</v>
      </c>
      <c r="AA3688" s="49" t="str">
        <f t="shared" ca="1" si="461"/>
        <v>N</v>
      </c>
      <c r="AB3688" s="49">
        <f t="shared" ca="1" si="462"/>
        <v>5</v>
      </c>
      <c r="AC3688" s="49" t="str">
        <f t="shared" ca="1" si="463"/>
        <v>N</v>
      </c>
    </row>
    <row r="3689" spans="1:29" x14ac:dyDescent="0.25">
      <c r="A3689">
        <v>1986</v>
      </c>
      <c r="B3689" s="9">
        <v>43559</v>
      </c>
      <c r="C3689" s="50" t="str">
        <f t="shared" si="456"/>
        <v>N</v>
      </c>
      <c r="D3689" s="52">
        <f>_xlfn.XLOOKUP(B3689,Cal_Date!B:B,Cal_Date!A:A,0)</f>
        <v>1</v>
      </c>
      <c r="E3689">
        <v>2019</v>
      </c>
      <c r="F3689" t="s">
        <v>124</v>
      </c>
      <c r="G3689" t="s">
        <v>129</v>
      </c>
      <c r="H3689" t="s">
        <v>11</v>
      </c>
      <c r="I3689" t="s">
        <v>11</v>
      </c>
      <c r="J3689" t="s">
        <v>15</v>
      </c>
      <c r="K3689" t="s">
        <v>42</v>
      </c>
      <c r="L3689">
        <v>1</v>
      </c>
      <c r="M3689">
        <v>1005</v>
      </c>
      <c r="O3689" t="s">
        <v>25</v>
      </c>
      <c r="R3689" t="s">
        <v>44</v>
      </c>
      <c r="S3689" s="49" t="str">
        <f t="shared" si="457"/>
        <v>Card</v>
      </c>
      <c r="T3689" s="3">
        <v>0.03</v>
      </c>
      <c r="U3689" s="2">
        <v>2.7225000000000001</v>
      </c>
      <c r="V3689" s="2">
        <v>0.87</v>
      </c>
      <c r="W3689" s="54">
        <f>_xlfn.XLOOKUP(M3689,Market!A:A,Market!F:F,0)</f>
        <v>8.8999999999999996E-2</v>
      </c>
      <c r="X3689" s="55">
        <f t="shared" si="458"/>
        <v>8.1674999999999998E-2</v>
      </c>
      <c r="Y3689" s="55">
        <f t="shared" si="459"/>
        <v>1.8525</v>
      </c>
      <c r="Z3689" s="54">
        <f t="shared" si="460"/>
        <v>0.68044077134986225</v>
      </c>
      <c r="AA3689" s="49" t="str">
        <f t="shared" ca="1" si="461"/>
        <v>N</v>
      </c>
      <c r="AB3689" s="49">
        <f t="shared" ca="1" si="462"/>
        <v>5</v>
      </c>
      <c r="AC3689" s="49" t="str">
        <f t="shared" ca="1" si="463"/>
        <v>N</v>
      </c>
    </row>
    <row r="3690" spans="1:29" x14ac:dyDescent="0.25">
      <c r="A3690">
        <v>1987</v>
      </c>
      <c r="B3690" s="9">
        <v>43560</v>
      </c>
      <c r="C3690" s="50" t="str">
        <f t="shared" si="456"/>
        <v>N</v>
      </c>
      <c r="D3690" s="52">
        <f>_xlfn.XLOOKUP(B3690,Cal_Date!B:B,Cal_Date!A:A,0)</f>
        <v>1</v>
      </c>
      <c r="E3690">
        <v>2019</v>
      </c>
      <c r="F3690" t="s">
        <v>125</v>
      </c>
      <c r="G3690" t="s">
        <v>129</v>
      </c>
      <c r="H3690" t="s">
        <v>11</v>
      </c>
      <c r="I3690" t="s">
        <v>11</v>
      </c>
      <c r="J3690" t="s">
        <v>15</v>
      </c>
      <c r="K3690" t="s">
        <v>42</v>
      </c>
      <c r="L3690">
        <v>2</v>
      </c>
      <c r="M3690">
        <v>1006</v>
      </c>
      <c r="O3690" t="s">
        <v>28</v>
      </c>
      <c r="R3690" t="s">
        <v>47</v>
      </c>
      <c r="S3690" s="49" t="str">
        <f t="shared" si="457"/>
        <v>Card</v>
      </c>
      <c r="T3690" s="3">
        <v>3.5000000000000003E-2</v>
      </c>
      <c r="U3690" s="2">
        <v>5.4450000000000003</v>
      </c>
      <c r="V3690" s="2">
        <v>1.74</v>
      </c>
      <c r="W3690" s="54">
        <f>_xlfn.XLOOKUP(M3690,Market!A:A,Market!F:F,0)</f>
        <v>8.8999999999999996E-2</v>
      </c>
      <c r="X3690" s="55">
        <f t="shared" si="458"/>
        <v>0.19057500000000002</v>
      </c>
      <c r="Y3690" s="55">
        <f t="shared" si="459"/>
        <v>3.7050000000000001</v>
      </c>
      <c r="Z3690" s="54">
        <f t="shared" si="460"/>
        <v>0.68044077134986225</v>
      </c>
      <c r="AA3690" s="49" t="str">
        <f t="shared" ca="1" si="461"/>
        <v>N</v>
      </c>
      <c r="AB3690" s="49">
        <f t="shared" ca="1" si="462"/>
        <v>5</v>
      </c>
      <c r="AC3690" s="49" t="str">
        <f t="shared" ca="1" si="463"/>
        <v>N</v>
      </c>
    </row>
    <row r="3691" spans="1:29" x14ac:dyDescent="0.25">
      <c r="A3691">
        <v>1988</v>
      </c>
      <c r="B3691" s="9">
        <v>43560</v>
      </c>
      <c r="C3691" s="50" t="str">
        <f t="shared" si="456"/>
        <v>N</v>
      </c>
      <c r="D3691" s="52">
        <f>_xlfn.XLOOKUP(B3691,Cal_Date!B:B,Cal_Date!A:A,0)</f>
        <v>1</v>
      </c>
      <c r="E3691">
        <v>2019</v>
      </c>
      <c r="F3691" t="s">
        <v>125</v>
      </c>
      <c r="G3691" t="s">
        <v>129</v>
      </c>
      <c r="H3691" t="s">
        <v>11</v>
      </c>
      <c r="I3691" t="s">
        <v>11</v>
      </c>
      <c r="J3691" t="s">
        <v>15</v>
      </c>
      <c r="K3691" t="s">
        <v>42</v>
      </c>
      <c r="L3691">
        <v>1</v>
      </c>
      <c r="M3691">
        <v>1002</v>
      </c>
      <c r="O3691" t="s">
        <v>28</v>
      </c>
      <c r="R3691" t="s">
        <v>47</v>
      </c>
      <c r="S3691" s="49" t="str">
        <f t="shared" si="457"/>
        <v>Card</v>
      </c>
      <c r="T3691" s="3">
        <v>3.5000000000000003E-2</v>
      </c>
      <c r="U3691" s="2">
        <v>2.6500000000000004</v>
      </c>
      <c r="V3691" s="2">
        <v>0.87</v>
      </c>
      <c r="W3691" s="54">
        <f>_xlfn.XLOOKUP(M3691,Market!A:A,Market!F:F,0)</f>
        <v>0.06</v>
      </c>
      <c r="X3691" s="55">
        <f t="shared" si="458"/>
        <v>9.2750000000000027E-2</v>
      </c>
      <c r="Y3691" s="55">
        <f t="shared" si="459"/>
        <v>1.7800000000000002</v>
      </c>
      <c r="Z3691" s="54">
        <f t="shared" si="460"/>
        <v>0.67169811320754713</v>
      </c>
      <c r="AA3691" s="49" t="str">
        <f t="shared" ca="1" si="461"/>
        <v>N</v>
      </c>
      <c r="AB3691" s="49">
        <f t="shared" ca="1" si="462"/>
        <v>5</v>
      </c>
      <c r="AC3691" s="49" t="str">
        <f t="shared" ca="1" si="463"/>
        <v>N</v>
      </c>
    </row>
    <row r="3692" spans="1:29" x14ac:dyDescent="0.25">
      <c r="A3692">
        <v>1989</v>
      </c>
      <c r="B3692" s="9">
        <v>43560</v>
      </c>
      <c r="C3692" s="50" t="str">
        <f t="shared" si="456"/>
        <v>N</v>
      </c>
      <c r="D3692" s="52">
        <f>_xlfn.XLOOKUP(B3692,Cal_Date!B:B,Cal_Date!A:A,0)</f>
        <v>1</v>
      </c>
      <c r="E3692">
        <v>2019</v>
      </c>
      <c r="F3692" t="s">
        <v>125</v>
      </c>
      <c r="G3692" t="s">
        <v>129</v>
      </c>
      <c r="H3692" t="s">
        <v>14</v>
      </c>
      <c r="I3692" t="s">
        <v>18</v>
      </c>
      <c r="J3692" t="s">
        <v>15</v>
      </c>
      <c r="K3692" t="s">
        <v>43</v>
      </c>
      <c r="L3692">
        <v>2</v>
      </c>
      <c r="M3692">
        <v>1001</v>
      </c>
      <c r="O3692" t="s">
        <v>25</v>
      </c>
      <c r="R3692" t="s">
        <v>46</v>
      </c>
      <c r="S3692" s="49" t="str">
        <f t="shared" si="457"/>
        <v>Card</v>
      </c>
      <c r="T3692" s="3">
        <v>0.04</v>
      </c>
      <c r="U3692" s="2">
        <v>13.780000000000001</v>
      </c>
      <c r="V3692" s="2">
        <v>4.2</v>
      </c>
      <c r="W3692" s="54">
        <f>_xlfn.XLOOKUP(M3692,Market!A:A,Market!F:F,0)</f>
        <v>0.06</v>
      </c>
      <c r="X3692" s="55">
        <f t="shared" si="458"/>
        <v>0.55120000000000002</v>
      </c>
      <c r="Y3692" s="55">
        <f t="shared" si="459"/>
        <v>9.5800000000000018</v>
      </c>
      <c r="Z3692" s="54">
        <f t="shared" si="460"/>
        <v>0.69521044992743108</v>
      </c>
      <c r="AA3692" s="49" t="str">
        <f t="shared" ca="1" si="461"/>
        <v>N</v>
      </c>
      <c r="AB3692" s="49">
        <f t="shared" ca="1" si="462"/>
        <v>5</v>
      </c>
      <c r="AC3692" s="49" t="str">
        <f t="shared" ca="1" si="463"/>
        <v>N</v>
      </c>
    </row>
    <row r="3693" spans="1:29" x14ac:dyDescent="0.25">
      <c r="A3693">
        <v>1990</v>
      </c>
      <c r="B3693" s="9">
        <v>43560</v>
      </c>
      <c r="C3693" s="50" t="str">
        <f t="shared" si="456"/>
        <v>N</v>
      </c>
      <c r="D3693" s="52">
        <f>_xlfn.XLOOKUP(B3693,Cal_Date!B:B,Cal_Date!A:A,0)</f>
        <v>1</v>
      </c>
      <c r="E3693">
        <v>2019</v>
      </c>
      <c r="F3693" t="s">
        <v>125</v>
      </c>
      <c r="G3693" t="s">
        <v>129</v>
      </c>
      <c r="H3693" t="s">
        <v>48</v>
      </c>
      <c r="I3693" t="s">
        <v>18</v>
      </c>
      <c r="J3693" t="s">
        <v>10</v>
      </c>
      <c r="K3693" t="s">
        <v>43</v>
      </c>
      <c r="L3693">
        <v>1</v>
      </c>
      <c r="M3693">
        <v>1003</v>
      </c>
      <c r="O3693" t="s">
        <v>25</v>
      </c>
      <c r="R3693" t="s">
        <v>44</v>
      </c>
      <c r="S3693" s="49" t="str">
        <f t="shared" si="457"/>
        <v>Card</v>
      </c>
      <c r="T3693" s="3">
        <v>0.03</v>
      </c>
      <c r="U3693" s="2">
        <v>7.42</v>
      </c>
      <c r="V3693" s="2">
        <v>1.46</v>
      </c>
      <c r="W3693" s="54">
        <f>_xlfn.XLOOKUP(M3693,Market!A:A,Market!F:F,0)</f>
        <v>0.06</v>
      </c>
      <c r="X3693" s="55">
        <f t="shared" si="458"/>
        <v>0.22259999999999999</v>
      </c>
      <c r="Y3693" s="55">
        <f t="shared" si="459"/>
        <v>5.96</v>
      </c>
      <c r="Z3693" s="54">
        <f t="shared" si="460"/>
        <v>0.80323450134770891</v>
      </c>
      <c r="AA3693" s="49" t="str">
        <f t="shared" ca="1" si="461"/>
        <v>N</v>
      </c>
      <c r="AB3693" s="49">
        <f t="shared" ca="1" si="462"/>
        <v>5</v>
      </c>
      <c r="AC3693" s="49" t="str">
        <f t="shared" ca="1" si="463"/>
        <v>N</v>
      </c>
    </row>
    <row r="3694" spans="1:29" x14ac:dyDescent="0.25">
      <c r="A3694">
        <v>1991</v>
      </c>
      <c r="B3694" s="9">
        <v>43560</v>
      </c>
      <c r="C3694" s="50" t="str">
        <f t="shared" si="456"/>
        <v>N</v>
      </c>
      <c r="D3694" s="52">
        <f>_xlfn.XLOOKUP(B3694,Cal_Date!B:B,Cal_Date!A:A,0)</f>
        <v>1</v>
      </c>
      <c r="E3694">
        <v>2019</v>
      </c>
      <c r="F3694" t="s">
        <v>125</v>
      </c>
      <c r="G3694" t="s">
        <v>129</v>
      </c>
      <c r="H3694" t="s">
        <v>48</v>
      </c>
      <c r="I3694" t="s">
        <v>18</v>
      </c>
      <c r="J3694" t="s">
        <v>10</v>
      </c>
      <c r="K3694" t="s">
        <v>43</v>
      </c>
      <c r="L3694">
        <v>2</v>
      </c>
      <c r="M3694">
        <v>1004</v>
      </c>
      <c r="O3694" t="s">
        <v>28</v>
      </c>
      <c r="R3694" t="s">
        <v>46</v>
      </c>
      <c r="S3694" s="49" t="str">
        <f t="shared" si="457"/>
        <v>Card</v>
      </c>
      <c r="T3694" s="3">
        <v>0.04</v>
      </c>
      <c r="U3694" s="2">
        <v>14.84</v>
      </c>
      <c r="V3694" s="2">
        <v>2.92</v>
      </c>
      <c r="W3694" s="54">
        <f>_xlfn.XLOOKUP(M3694,Market!A:A,Market!F:F,0)</f>
        <v>0.06</v>
      </c>
      <c r="X3694" s="55">
        <f t="shared" si="458"/>
        <v>0.59360000000000002</v>
      </c>
      <c r="Y3694" s="55">
        <f t="shared" si="459"/>
        <v>11.92</v>
      </c>
      <c r="Z3694" s="54">
        <f t="shared" si="460"/>
        <v>0.80323450134770891</v>
      </c>
      <c r="AA3694" s="49" t="str">
        <f t="shared" ca="1" si="461"/>
        <v>N</v>
      </c>
      <c r="AB3694" s="49">
        <f t="shared" ca="1" si="462"/>
        <v>5</v>
      </c>
      <c r="AC3694" s="49" t="str">
        <f t="shared" ca="1" si="463"/>
        <v>N</v>
      </c>
    </row>
    <row r="3695" spans="1:29" x14ac:dyDescent="0.25">
      <c r="A3695">
        <v>1992</v>
      </c>
      <c r="B3695" s="9">
        <v>43560</v>
      </c>
      <c r="C3695" s="50" t="str">
        <f t="shared" si="456"/>
        <v>N</v>
      </c>
      <c r="D3695" s="52">
        <f>_xlfn.XLOOKUP(B3695,Cal_Date!B:B,Cal_Date!A:A,0)</f>
        <v>1</v>
      </c>
      <c r="E3695">
        <v>2019</v>
      </c>
      <c r="F3695" t="s">
        <v>125</v>
      </c>
      <c r="G3695" t="s">
        <v>129</v>
      </c>
      <c r="H3695" t="s">
        <v>11</v>
      </c>
      <c r="I3695" t="s">
        <v>11</v>
      </c>
      <c r="J3695" t="s">
        <v>15</v>
      </c>
      <c r="K3695" t="s">
        <v>42</v>
      </c>
      <c r="L3695">
        <v>1</v>
      </c>
      <c r="M3695">
        <v>1003</v>
      </c>
      <c r="O3695" t="s">
        <v>25</v>
      </c>
      <c r="R3695" t="s">
        <v>47</v>
      </c>
      <c r="S3695" s="49" t="str">
        <f t="shared" si="457"/>
        <v>Card</v>
      </c>
      <c r="T3695" s="3">
        <v>3.5000000000000003E-2</v>
      </c>
      <c r="U3695" s="2">
        <v>2.6500000000000004</v>
      </c>
      <c r="V3695" s="2">
        <v>0.87</v>
      </c>
      <c r="W3695" s="54">
        <f>_xlfn.XLOOKUP(M3695,Market!A:A,Market!F:F,0)</f>
        <v>0.06</v>
      </c>
      <c r="X3695" s="55">
        <f t="shared" si="458"/>
        <v>9.2750000000000027E-2</v>
      </c>
      <c r="Y3695" s="55">
        <f t="shared" si="459"/>
        <v>1.7800000000000002</v>
      </c>
      <c r="Z3695" s="54">
        <f t="shared" si="460"/>
        <v>0.67169811320754713</v>
      </c>
      <c r="AA3695" s="49" t="str">
        <f t="shared" ca="1" si="461"/>
        <v>N</v>
      </c>
      <c r="AB3695" s="49">
        <f t="shared" ca="1" si="462"/>
        <v>5</v>
      </c>
      <c r="AC3695" s="49" t="str">
        <f t="shared" ca="1" si="463"/>
        <v>N</v>
      </c>
    </row>
    <row r="3696" spans="1:29" x14ac:dyDescent="0.25">
      <c r="A3696">
        <v>1993</v>
      </c>
      <c r="B3696" s="9">
        <v>43560</v>
      </c>
      <c r="C3696" s="50" t="str">
        <f t="shared" si="456"/>
        <v>N</v>
      </c>
      <c r="D3696" s="52">
        <f>_xlfn.XLOOKUP(B3696,Cal_Date!B:B,Cal_Date!A:A,0)</f>
        <v>1</v>
      </c>
      <c r="E3696">
        <v>2019</v>
      </c>
      <c r="F3696" t="s">
        <v>125</v>
      </c>
      <c r="G3696" t="s">
        <v>129</v>
      </c>
      <c r="H3696" t="s">
        <v>11</v>
      </c>
      <c r="I3696" t="s">
        <v>13</v>
      </c>
      <c r="J3696" t="s">
        <v>15</v>
      </c>
      <c r="K3696" t="s">
        <v>42</v>
      </c>
      <c r="L3696">
        <v>1</v>
      </c>
      <c r="M3696">
        <v>1005</v>
      </c>
      <c r="O3696" t="s">
        <v>25</v>
      </c>
      <c r="R3696" t="s">
        <v>46</v>
      </c>
      <c r="S3696" s="49" t="str">
        <f t="shared" si="457"/>
        <v>Card</v>
      </c>
      <c r="T3696" s="3">
        <v>0.04</v>
      </c>
      <c r="U3696" s="2">
        <v>2.7225000000000001</v>
      </c>
      <c r="V3696" s="2">
        <v>1.42</v>
      </c>
      <c r="W3696" s="54">
        <f>_xlfn.XLOOKUP(M3696,Market!A:A,Market!F:F,0)</f>
        <v>8.8999999999999996E-2</v>
      </c>
      <c r="X3696" s="55">
        <f t="shared" si="458"/>
        <v>0.10890000000000001</v>
      </c>
      <c r="Y3696" s="55">
        <f t="shared" si="459"/>
        <v>1.3025000000000002</v>
      </c>
      <c r="Z3696" s="54">
        <f t="shared" si="460"/>
        <v>0.47842056932966032</v>
      </c>
      <c r="AA3696" s="49" t="str">
        <f t="shared" ca="1" si="461"/>
        <v>N</v>
      </c>
      <c r="AB3696" s="49">
        <f t="shared" ca="1" si="462"/>
        <v>5</v>
      </c>
      <c r="AC3696" s="49" t="str">
        <f t="shared" ca="1" si="463"/>
        <v>N</v>
      </c>
    </row>
    <row r="3697" spans="1:29" x14ac:dyDescent="0.25">
      <c r="A3697">
        <v>1994</v>
      </c>
      <c r="B3697" s="9">
        <v>43560</v>
      </c>
      <c r="C3697" s="50" t="str">
        <f t="shared" si="456"/>
        <v>N</v>
      </c>
      <c r="D3697" s="52">
        <f>_xlfn.XLOOKUP(B3697,Cal_Date!B:B,Cal_Date!A:A,0)</f>
        <v>1</v>
      </c>
      <c r="E3697">
        <v>2019</v>
      </c>
      <c r="F3697" t="s">
        <v>125</v>
      </c>
      <c r="G3697" t="s">
        <v>129</v>
      </c>
      <c r="H3697" t="s">
        <v>11</v>
      </c>
      <c r="I3697" t="s">
        <v>13</v>
      </c>
      <c r="J3697" t="s">
        <v>15</v>
      </c>
      <c r="K3697" t="s">
        <v>42</v>
      </c>
      <c r="L3697">
        <v>1</v>
      </c>
      <c r="M3697">
        <v>1007</v>
      </c>
      <c r="O3697" t="s">
        <v>28</v>
      </c>
      <c r="R3697" t="s">
        <v>47</v>
      </c>
      <c r="S3697" s="49" t="str">
        <f t="shared" si="457"/>
        <v>Card</v>
      </c>
      <c r="T3697" s="3">
        <v>3.5000000000000003E-2</v>
      </c>
      <c r="U3697" s="2">
        <v>2.7225000000000001</v>
      </c>
      <c r="V3697" s="2">
        <v>1.42</v>
      </c>
      <c r="W3697" s="54">
        <f>_xlfn.XLOOKUP(M3697,Market!A:A,Market!F:F,0)</f>
        <v>8.8999999999999996E-2</v>
      </c>
      <c r="X3697" s="55">
        <f t="shared" si="458"/>
        <v>9.5287500000000011E-2</v>
      </c>
      <c r="Y3697" s="55">
        <f t="shared" si="459"/>
        <v>1.3025000000000002</v>
      </c>
      <c r="Z3697" s="54">
        <f t="shared" si="460"/>
        <v>0.47842056932966032</v>
      </c>
      <c r="AA3697" s="49" t="str">
        <f t="shared" ca="1" si="461"/>
        <v>N</v>
      </c>
      <c r="AB3697" s="49">
        <f t="shared" ca="1" si="462"/>
        <v>5</v>
      </c>
      <c r="AC3697" s="49" t="str">
        <f t="shared" ca="1" si="463"/>
        <v>N</v>
      </c>
    </row>
    <row r="3698" spans="1:29" x14ac:dyDescent="0.25">
      <c r="A3698">
        <v>1995</v>
      </c>
      <c r="B3698" s="9">
        <v>43560</v>
      </c>
      <c r="C3698" s="50" t="str">
        <f t="shared" si="456"/>
        <v>N</v>
      </c>
      <c r="D3698" s="52">
        <f>_xlfn.XLOOKUP(B3698,Cal_Date!B:B,Cal_Date!A:A,0)</f>
        <v>1</v>
      </c>
      <c r="E3698">
        <v>2019</v>
      </c>
      <c r="F3698" t="s">
        <v>125</v>
      </c>
      <c r="G3698" t="s">
        <v>129</v>
      </c>
      <c r="H3698" t="s">
        <v>11</v>
      </c>
      <c r="I3698" t="s">
        <v>11</v>
      </c>
      <c r="J3698" t="s">
        <v>15</v>
      </c>
      <c r="K3698" t="s">
        <v>42</v>
      </c>
      <c r="L3698">
        <v>1</v>
      </c>
      <c r="M3698">
        <v>1009</v>
      </c>
      <c r="O3698" t="s">
        <v>28</v>
      </c>
      <c r="R3698" t="s">
        <v>47</v>
      </c>
      <c r="S3698" s="49" t="str">
        <f t="shared" si="457"/>
        <v>Card</v>
      </c>
      <c r="T3698" s="3">
        <v>3.5000000000000003E-2</v>
      </c>
      <c r="U3698" s="2">
        <v>2.7225000000000001</v>
      </c>
      <c r="V3698" s="2">
        <v>0.87</v>
      </c>
      <c r="W3698" s="54">
        <f>_xlfn.XLOOKUP(M3698,Market!A:A,Market!F:F,0)</f>
        <v>8.8999999999999996E-2</v>
      </c>
      <c r="X3698" s="55">
        <f t="shared" si="458"/>
        <v>9.5287500000000011E-2</v>
      </c>
      <c r="Y3698" s="55">
        <f t="shared" si="459"/>
        <v>1.8525</v>
      </c>
      <c r="Z3698" s="54">
        <f t="shared" si="460"/>
        <v>0.68044077134986225</v>
      </c>
      <c r="AA3698" s="49" t="str">
        <f t="shared" ca="1" si="461"/>
        <v>N</v>
      </c>
      <c r="AB3698" s="49">
        <f t="shared" ca="1" si="462"/>
        <v>5</v>
      </c>
      <c r="AC3698" s="49" t="str">
        <f t="shared" ca="1" si="463"/>
        <v>N</v>
      </c>
    </row>
    <row r="3699" spans="1:29" x14ac:dyDescent="0.25">
      <c r="A3699">
        <v>1996</v>
      </c>
      <c r="B3699" s="9">
        <v>43560</v>
      </c>
      <c r="C3699" s="50" t="str">
        <f t="shared" si="456"/>
        <v>N</v>
      </c>
      <c r="D3699" s="52">
        <f>_xlfn.XLOOKUP(B3699,Cal_Date!B:B,Cal_Date!A:A,0)</f>
        <v>1</v>
      </c>
      <c r="E3699">
        <v>2019</v>
      </c>
      <c r="F3699" t="s">
        <v>125</v>
      </c>
      <c r="G3699" t="s">
        <v>129</v>
      </c>
      <c r="H3699" t="s">
        <v>11</v>
      </c>
      <c r="I3699" t="s">
        <v>11</v>
      </c>
      <c r="J3699" t="s">
        <v>15</v>
      </c>
      <c r="K3699" t="s">
        <v>42</v>
      </c>
      <c r="L3699">
        <v>2</v>
      </c>
      <c r="M3699">
        <v>1001</v>
      </c>
      <c r="O3699" t="s">
        <v>25</v>
      </c>
      <c r="R3699" t="s">
        <v>46</v>
      </c>
      <c r="S3699" s="49" t="str">
        <f t="shared" si="457"/>
        <v>Card</v>
      </c>
      <c r="T3699" s="3">
        <v>0.04</v>
      </c>
      <c r="U3699" s="2">
        <v>5.3000000000000007</v>
      </c>
      <c r="V3699" s="2">
        <v>1.74</v>
      </c>
      <c r="W3699" s="54">
        <f>_xlfn.XLOOKUP(M3699,Market!A:A,Market!F:F,0)</f>
        <v>0.06</v>
      </c>
      <c r="X3699" s="55">
        <f t="shared" si="458"/>
        <v>0.21200000000000002</v>
      </c>
      <c r="Y3699" s="55">
        <f t="shared" si="459"/>
        <v>3.5600000000000005</v>
      </c>
      <c r="Z3699" s="54">
        <f t="shared" si="460"/>
        <v>0.67169811320754713</v>
      </c>
      <c r="AA3699" s="49" t="str">
        <f t="shared" ca="1" si="461"/>
        <v>N</v>
      </c>
      <c r="AB3699" s="49">
        <f t="shared" ca="1" si="462"/>
        <v>5</v>
      </c>
      <c r="AC3699" s="49" t="str">
        <f t="shared" ca="1" si="463"/>
        <v>N</v>
      </c>
    </row>
    <row r="3700" spans="1:29" x14ac:dyDescent="0.25">
      <c r="A3700">
        <v>1997</v>
      </c>
      <c r="B3700" s="9">
        <v>43560</v>
      </c>
      <c r="C3700" s="50" t="str">
        <f t="shared" si="456"/>
        <v>N</v>
      </c>
      <c r="D3700" s="52">
        <f>_xlfn.XLOOKUP(B3700,Cal_Date!B:B,Cal_Date!A:A,0)</f>
        <v>1</v>
      </c>
      <c r="E3700">
        <v>2019</v>
      </c>
      <c r="F3700" t="s">
        <v>125</v>
      </c>
      <c r="G3700" t="s">
        <v>129</v>
      </c>
      <c r="H3700" t="s">
        <v>11</v>
      </c>
      <c r="I3700" t="s">
        <v>11</v>
      </c>
      <c r="J3700" t="s">
        <v>15</v>
      </c>
      <c r="K3700" t="s">
        <v>42</v>
      </c>
      <c r="L3700">
        <v>1</v>
      </c>
      <c r="M3700">
        <v>1010</v>
      </c>
      <c r="O3700" t="s">
        <v>25</v>
      </c>
      <c r="R3700" t="s">
        <v>46</v>
      </c>
      <c r="S3700" s="49" t="str">
        <f t="shared" si="457"/>
        <v>Card</v>
      </c>
      <c r="T3700" s="3">
        <v>0.04</v>
      </c>
      <c r="U3700" s="2">
        <v>2.7</v>
      </c>
      <c r="V3700" s="2">
        <v>0.87</v>
      </c>
      <c r="W3700" s="54">
        <f>_xlfn.XLOOKUP(M3700,Market!A:A,Market!F:F,0)</f>
        <v>0.08</v>
      </c>
      <c r="X3700" s="55">
        <f t="shared" si="458"/>
        <v>0.10800000000000001</v>
      </c>
      <c r="Y3700" s="55">
        <f t="shared" si="459"/>
        <v>1.83</v>
      </c>
      <c r="Z3700" s="54">
        <f t="shared" si="460"/>
        <v>0.67777777777777781</v>
      </c>
      <c r="AA3700" s="49" t="str">
        <f t="shared" ca="1" si="461"/>
        <v>N</v>
      </c>
      <c r="AB3700" s="49">
        <f t="shared" ca="1" si="462"/>
        <v>5</v>
      </c>
      <c r="AC3700" s="49" t="str">
        <f t="shared" ca="1" si="463"/>
        <v>N</v>
      </c>
    </row>
    <row r="3701" spans="1:29" x14ac:dyDescent="0.25">
      <c r="A3701">
        <v>1998</v>
      </c>
      <c r="B3701" s="9">
        <v>43560</v>
      </c>
      <c r="C3701" s="50" t="str">
        <f t="shared" si="456"/>
        <v>N</v>
      </c>
      <c r="D3701" s="52">
        <f>_xlfn.XLOOKUP(B3701,Cal_Date!B:B,Cal_Date!A:A,0)</f>
        <v>1</v>
      </c>
      <c r="E3701">
        <v>2019</v>
      </c>
      <c r="F3701" t="s">
        <v>125</v>
      </c>
      <c r="G3701" t="s">
        <v>129</v>
      </c>
      <c r="H3701" t="s">
        <v>11</v>
      </c>
      <c r="I3701" t="s">
        <v>13</v>
      </c>
      <c r="J3701" t="s">
        <v>15</v>
      </c>
      <c r="K3701" t="s">
        <v>42</v>
      </c>
      <c r="L3701">
        <v>1</v>
      </c>
      <c r="M3701">
        <v>1010</v>
      </c>
      <c r="O3701" t="s">
        <v>25</v>
      </c>
      <c r="R3701" t="s">
        <v>46</v>
      </c>
      <c r="S3701" s="49" t="str">
        <f t="shared" si="457"/>
        <v>Card</v>
      </c>
      <c r="T3701" s="3">
        <v>0.04</v>
      </c>
      <c r="U3701" s="2">
        <v>2.7</v>
      </c>
      <c r="V3701" s="2">
        <v>1.42</v>
      </c>
      <c r="W3701" s="54">
        <f>_xlfn.XLOOKUP(M3701,Market!A:A,Market!F:F,0)</f>
        <v>0.08</v>
      </c>
      <c r="X3701" s="55">
        <f t="shared" si="458"/>
        <v>0.10800000000000001</v>
      </c>
      <c r="Y3701" s="55">
        <f t="shared" si="459"/>
        <v>1.2800000000000002</v>
      </c>
      <c r="Z3701" s="54">
        <f t="shared" si="460"/>
        <v>0.47407407407407415</v>
      </c>
      <c r="AA3701" s="49" t="str">
        <f t="shared" ca="1" si="461"/>
        <v>N</v>
      </c>
      <c r="AB3701" s="49">
        <f t="shared" ca="1" si="462"/>
        <v>5</v>
      </c>
      <c r="AC3701" s="49" t="str">
        <f t="shared" ca="1" si="463"/>
        <v>N</v>
      </c>
    </row>
    <row r="3702" spans="1:29" x14ac:dyDescent="0.25">
      <c r="A3702">
        <v>1999</v>
      </c>
      <c r="B3702" s="9">
        <v>43560</v>
      </c>
      <c r="C3702" s="50" t="str">
        <f t="shared" si="456"/>
        <v>N</v>
      </c>
      <c r="D3702" s="52">
        <f>_xlfn.XLOOKUP(B3702,Cal_Date!B:B,Cal_Date!A:A,0)</f>
        <v>1</v>
      </c>
      <c r="E3702">
        <v>2019</v>
      </c>
      <c r="F3702" t="s">
        <v>125</v>
      </c>
      <c r="G3702" t="s">
        <v>129</v>
      </c>
      <c r="H3702" t="s">
        <v>48</v>
      </c>
      <c r="I3702" t="s">
        <v>18</v>
      </c>
      <c r="J3702" t="s">
        <v>10</v>
      </c>
      <c r="K3702" t="s">
        <v>43</v>
      </c>
      <c r="L3702">
        <v>1</v>
      </c>
      <c r="M3702">
        <v>1010</v>
      </c>
      <c r="O3702" t="s">
        <v>25</v>
      </c>
      <c r="R3702" t="s">
        <v>47</v>
      </c>
      <c r="S3702" s="49" t="str">
        <f t="shared" si="457"/>
        <v>Card</v>
      </c>
      <c r="T3702" s="3">
        <v>3.5000000000000003E-2</v>
      </c>
      <c r="U3702" s="2">
        <v>7.5600000000000005</v>
      </c>
      <c r="V3702" s="2">
        <v>1.46</v>
      </c>
      <c r="W3702" s="54">
        <f>_xlfn.XLOOKUP(M3702,Market!A:A,Market!F:F,0)</f>
        <v>0.08</v>
      </c>
      <c r="X3702" s="55">
        <f t="shared" si="458"/>
        <v>0.26460000000000006</v>
      </c>
      <c r="Y3702" s="55">
        <f t="shared" si="459"/>
        <v>6.1000000000000005</v>
      </c>
      <c r="Z3702" s="54">
        <f t="shared" si="460"/>
        <v>0.80687830687830686</v>
      </c>
      <c r="AA3702" s="49" t="str">
        <f t="shared" ca="1" si="461"/>
        <v>N</v>
      </c>
      <c r="AB3702" s="49">
        <f t="shared" ca="1" si="462"/>
        <v>5</v>
      </c>
      <c r="AC3702" s="49" t="str">
        <f t="shared" ca="1" si="463"/>
        <v>N</v>
      </c>
    </row>
    <row r="3703" spans="1:29" x14ac:dyDescent="0.25">
      <c r="A3703">
        <v>2000</v>
      </c>
      <c r="B3703" s="9">
        <v>43560</v>
      </c>
      <c r="C3703" s="50" t="str">
        <f t="shared" si="456"/>
        <v>N</v>
      </c>
      <c r="D3703" s="52">
        <f>_xlfn.XLOOKUP(B3703,Cal_Date!B:B,Cal_Date!A:A,0)</f>
        <v>1</v>
      </c>
      <c r="E3703">
        <v>2019</v>
      </c>
      <c r="F3703" t="s">
        <v>125</v>
      </c>
      <c r="G3703" t="s">
        <v>129</v>
      </c>
      <c r="H3703" t="s">
        <v>14</v>
      </c>
      <c r="I3703" t="s">
        <v>18</v>
      </c>
      <c r="J3703" t="s">
        <v>15</v>
      </c>
      <c r="K3703" t="s">
        <v>43</v>
      </c>
      <c r="L3703">
        <v>1</v>
      </c>
      <c r="M3703">
        <v>1010</v>
      </c>
      <c r="O3703" t="s">
        <v>25</v>
      </c>
      <c r="R3703" t="s">
        <v>46</v>
      </c>
      <c r="S3703" s="49" t="str">
        <f t="shared" si="457"/>
        <v>Card</v>
      </c>
      <c r="T3703" s="3">
        <v>0.04</v>
      </c>
      <c r="U3703" s="2">
        <v>7.0200000000000005</v>
      </c>
      <c r="V3703" s="2">
        <v>2.1</v>
      </c>
      <c r="W3703" s="54">
        <f>_xlfn.XLOOKUP(M3703,Market!A:A,Market!F:F,0)</f>
        <v>0.08</v>
      </c>
      <c r="X3703" s="55">
        <f t="shared" si="458"/>
        <v>0.28080000000000005</v>
      </c>
      <c r="Y3703" s="55">
        <f t="shared" si="459"/>
        <v>4.92</v>
      </c>
      <c r="Z3703" s="54">
        <f t="shared" si="460"/>
        <v>0.70085470085470081</v>
      </c>
      <c r="AA3703" s="49" t="str">
        <f t="shared" ca="1" si="461"/>
        <v>N</v>
      </c>
      <c r="AB3703" s="49">
        <f t="shared" ca="1" si="462"/>
        <v>5</v>
      </c>
      <c r="AC3703" s="49" t="str">
        <f t="shared" ca="1" si="463"/>
        <v>N</v>
      </c>
    </row>
    <row r="3704" spans="1:29" x14ac:dyDescent="0.25">
      <c r="A3704">
        <v>2001</v>
      </c>
      <c r="B3704" s="9">
        <v>43560</v>
      </c>
      <c r="C3704" s="50" t="str">
        <f t="shared" si="456"/>
        <v>N</v>
      </c>
      <c r="D3704" s="52">
        <f>_xlfn.XLOOKUP(B3704,Cal_Date!B:B,Cal_Date!A:A,0)</f>
        <v>1</v>
      </c>
      <c r="E3704">
        <v>2019</v>
      </c>
      <c r="F3704" t="s">
        <v>125</v>
      </c>
      <c r="G3704" t="s">
        <v>129</v>
      </c>
      <c r="H3704" t="s">
        <v>11</v>
      </c>
      <c r="I3704" t="s">
        <v>11</v>
      </c>
      <c r="J3704" t="s">
        <v>15</v>
      </c>
      <c r="K3704" t="s">
        <v>42</v>
      </c>
      <c r="L3704">
        <v>1</v>
      </c>
      <c r="M3704">
        <v>1011</v>
      </c>
      <c r="O3704" t="s">
        <v>25</v>
      </c>
      <c r="R3704" t="s">
        <v>46</v>
      </c>
      <c r="S3704" s="49" t="str">
        <f t="shared" si="457"/>
        <v>Card</v>
      </c>
      <c r="T3704" s="3">
        <v>0.04</v>
      </c>
      <c r="U3704" s="2">
        <v>2.6500000000000004</v>
      </c>
      <c r="V3704" s="2">
        <v>0.87</v>
      </c>
      <c r="W3704" s="54">
        <f>_xlfn.XLOOKUP(M3704,Market!A:A,Market!F:F,0)</f>
        <v>0.06</v>
      </c>
      <c r="X3704" s="55">
        <f t="shared" si="458"/>
        <v>0.10600000000000001</v>
      </c>
      <c r="Y3704" s="55">
        <f t="shared" si="459"/>
        <v>1.7800000000000002</v>
      </c>
      <c r="Z3704" s="54">
        <f t="shared" si="460"/>
        <v>0.67169811320754713</v>
      </c>
      <c r="AA3704" s="49" t="str">
        <f t="shared" ca="1" si="461"/>
        <v>N</v>
      </c>
      <c r="AB3704" s="49">
        <f t="shared" ca="1" si="462"/>
        <v>5</v>
      </c>
      <c r="AC3704" s="49" t="str">
        <f t="shared" ca="1" si="463"/>
        <v>N</v>
      </c>
    </row>
    <row r="3705" spans="1:29" x14ac:dyDescent="0.25">
      <c r="A3705">
        <v>2002</v>
      </c>
      <c r="B3705" s="9">
        <v>43560</v>
      </c>
      <c r="C3705" s="50" t="str">
        <f t="shared" si="456"/>
        <v>N</v>
      </c>
      <c r="D3705" s="52">
        <f>_xlfn.XLOOKUP(B3705,Cal_Date!B:B,Cal_Date!A:A,0)</f>
        <v>1</v>
      </c>
      <c r="E3705">
        <v>2019</v>
      </c>
      <c r="F3705" t="s">
        <v>125</v>
      </c>
      <c r="G3705" t="s">
        <v>129</v>
      </c>
      <c r="H3705" t="s">
        <v>11</v>
      </c>
      <c r="I3705" t="s">
        <v>11</v>
      </c>
      <c r="J3705" t="s">
        <v>15</v>
      </c>
      <c r="K3705" t="s">
        <v>42</v>
      </c>
      <c r="L3705">
        <v>2</v>
      </c>
      <c r="M3705">
        <v>1007</v>
      </c>
      <c r="O3705" t="s">
        <v>28</v>
      </c>
      <c r="R3705" t="s">
        <v>46</v>
      </c>
      <c r="S3705" s="49" t="str">
        <f t="shared" si="457"/>
        <v>Card</v>
      </c>
      <c r="T3705" s="3">
        <v>0.04</v>
      </c>
      <c r="U3705" s="2">
        <v>5.4450000000000003</v>
      </c>
      <c r="V3705" s="2">
        <v>1.74</v>
      </c>
      <c r="W3705" s="54">
        <f>_xlfn.XLOOKUP(M3705,Market!A:A,Market!F:F,0)</f>
        <v>8.8999999999999996E-2</v>
      </c>
      <c r="X3705" s="55">
        <f t="shared" si="458"/>
        <v>0.21780000000000002</v>
      </c>
      <c r="Y3705" s="55">
        <f t="shared" si="459"/>
        <v>3.7050000000000001</v>
      </c>
      <c r="Z3705" s="54">
        <f t="shared" si="460"/>
        <v>0.68044077134986225</v>
      </c>
      <c r="AA3705" s="49" t="str">
        <f t="shared" ca="1" si="461"/>
        <v>N</v>
      </c>
      <c r="AB3705" s="49">
        <f t="shared" ca="1" si="462"/>
        <v>5</v>
      </c>
      <c r="AC3705" s="49" t="str">
        <f t="shared" ca="1" si="463"/>
        <v>N</v>
      </c>
    </row>
    <row r="3706" spans="1:29" x14ac:dyDescent="0.25">
      <c r="A3706">
        <v>2003</v>
      </c>
      <c r="B3706" s="9">
        <v>43560</v>
      </c>
      <c r="C3706" s="50" t="str">
        <f t="shared" si="456"/>
        <v>N</v>
      </c>
      <c r="D3706" s="52">
        <f>_xlfn.XLOOKUP(B3706,Cal_Date!B:B,Cal_Date!A:A,0)</f>
        <v>1</v>
      </c>
      <c r="E3706">
        <v>2019</v>
      </c>
      <c r="F3706" t="s">
        <v>125</v>
      </c>
      <c r="G3706" t="s">
        <v>129</v>
      </c>
      <c r="H3706" t="s">
        <v>11</v>
      </c>
      <c r="I3706" t="s">
        <v>11</v>
      </c>
      <c r="J3706" t="s">
        <v>15</v>
      </c>
      <c r="K3706" t="s">
        <v>42</v>
      </c>
      <c r="L3706">
        <v>2</v>
      </c>
      <c r="M3706">
        <v>1007</v>
      </c>
      <c r="O3706" t="s">
        <v>28</v>
      </c>
      <c r="R3706" t="s">
        <v>46</v>
      </c>
      <c r="S3706" s="49" t="str">
        <f t="shared" si="457"/>
        <v>Card</v>
      </c>
      <c r="T3706" s="3">
        <v>0.04</v>
      </c>
      <c r="U3706" s="2">
        <v>5.4450000000000003</v>
      </c>
      <c r="V3706" s="2">
        <v>1.74</v>
      </c>
      <c r="W3706" s="54">
        <f>_xlfn.XLOOKUP(M3706,Market!A:A,Market!F:F,0)</f>
        <v>8.8999999999999996E-2</v>
      </c>
      <c r="X3706" s="55">
        <f t="shared" si="458"/>
        <v>0.21780000000000002</v>
      </c>
      <c r="Y3706" s="55">
        <f t="shared" si="459"/>
        <v>3.7050000000000001</v>
      </c>
      <c r="Z3706" s="54">
        <f t="shared" si="460"/>
        <v>0.68044077134986225</v>
      </c>
      <c r="AA3706" s="49" t="str">
        <f t="shared" ca="1" si="461"/>
        <v>N</v>
      </c>
      <c r="AB3706" s="49">
        <f t="shared" ca="1" si="462"/>
        <v>5</v>
      </c>
      <c r="AC3706" s="49" t="str">
        <f t="shared" ca="1" si="463"/>
        <v>N</v>
      </c>
    </row>
    <row r="3707" spans="1:29" x14ac:dyDescent="0.25">
      <c r="A3707">
        <v>2004</v>
      </c>
      <c r="B3707" s="9">
        <v>43560</v>
      </c>
      <c r="C3707" s="50" t="str">
        <f t="shared" si="456"/>
        <v>N</v>
      </c>
      <c r="D3707" s="52">
        <f>_xlfn.XLOOKUP(B3707,Cal_Date!B:B,Cal_Date!A:A,0)</f>
        <v>1</v>
      </c>
      <c r="E3707">
        <v>2019</v>
      </c>
      <c r="F3707" t="s">
        <v>125</v>
      </c>
      <c r="G3707" t="s">
        <v>129</v>
      </c>
      <c r="H3707" t="s">
        <v>48</v>
      </c>
      <c r="I3707" t="s">
        <v>18</v>
      </c>
      <c r="J3707" t="s">
        <v>10</v>
      </c>
      <c r="K3707" t="s">
        <v>43</v>
      </c>
      <c r="L3707">
        <v>1</v>
      </c>
      <c r="M3707">
        <v>1008</v>
      </c>
      <c r="O3707" t="s">
        <v>28</v>
      </c>
      <c r="R3707" t="s">
        <v>46</v>
      </c>
      <c r="S3707" s="49" t="str">
        <f t="shared" si="457"/>
        <v>Card</v>
      </c>
      <c r="T3707" s="3">
        <v>0.04</v>
      </c>
      <c r="U3707" s="2">
        <v>7.6229999999999993</v>
      </c>
      <c r="V3707" s="2">
        <v>1.46</v>
      </c>
      <c r="W3707" s="54">
        <f>_xlfn.XLOOKUP(M3707,Market!A:A,Market!F:F,0)</f>
        <v>8.8999999999999996E-2</v>
      </c>
      <c r="X3707" s="55">
        <f t="shared" si="458"/>
        <v>0.30491999999999997</v>
      </c>
      <c r="Y3707" s="55">
        <f t="shared" si="459"/>
        <v>6.1629999999999994</v>
      </c>
      <c r="Z3707" s="54">
        <f t="shared" si="460"/>
        <v>0.80847435392889933</v>
      </c>
      <c r="AA3707" s="49" t="str">
        <f t="shared" ca="1" si="461"/>
        <v>N</v>
      </c>
      <c r="AB3707" s="49">
        <f t="shared" ca="1" si="462"/>
        <v>5</v>
      </c>
      <c r="AC3707" s="49" t="str">
        <f t="shared" ca="1" si="463"/>
        <v>N</v>
      </c>
    </row>
    <row r="3708" spans="1:29" x14ac:dyDescent="0.25">
      <c r="A3708">
        <v>2005</v>
      </c>
      <c r="B3708" s="9">
        <v>43560</v>
      </c>
      <c r="C3708" s="50" t="str">
        <f t="shared" si="456"/>
        <v>N</v>
      </c>
      <c r="D3708" s="52">
        <f>_xlfn.XLOOKUP(B3708,Cal_Date!B:B,Cal_Date!A:A,0)</f>
        <v>1</v>
      </c>
      <c r="E3708">
        <v>2019</v>
      </c>
      <c r="F3708" t="s">
        <v>125</v>
      </c>
      <c r="G3708" t="s">
        <v>129</v>
      </c>
      <c r="H3708" t="s">
        <v>48</v>
      </c>
      <c r="I3708" t="s">
        <v>18</v>
      </c>
      <c r="J3708" t="s">
        <v>10</v>
      </c>
      <c r="K3708" t="s">
        <v>43</v>
      </c>
      <c r="L3708">
        <v>1</v>
      </c>
      <c r="M3708">
        <v>1004</v>
      </c>
      <c r="O3708" t="s">
        <v>28</v>
      </c>
      <c r="R3708" t="s">
        <v>47</v>
      </c>
      <c r="S3708" s="49" t="str">
        <f t="shared" si="457"/>
        <v>Card</v>
      </c>
      <c r="T3708" s="3">
        <v>3.5000000000000003E-2</v>
      </c>
      <c r="U3708" s="2">
        <v>7.42</v>
      </c>
      <c r="V3708" s="2">
        <v>1.46</v>
      </c>
      <c r="W3708" s="54">
        <f>_xlfn.XLOOKUP(M3708,Market!A:A,Market!F:F,0)</f>
        <v>0.06</v>
      </c>
      <c r="X3708" s="55">
        <f t="shared" si="458"/>
        <v>0.25970000000000004</v>
      </c>
      <c r="Y3708" s="55">
        <f t="shared" si="459"/>
        <v>5.96</v>
      </c>
      <c r="Z3708" s="54">
        <f t="shared" si="460"/>
        <v>0.80323450134770891</v>
      </c>
      <c r="AA3708" s="49" t="str">
        <f t="shared" ca="1" si="461"/>
        <v>N</v>
      </c>
      <c r="AB3708" s="49">
        <f t="shared" ca="1" si="462"/>
        <v>5</v>
      </c>
      <c r="AC3708" s="49" t="str">
        <f t="shared" ca="1" si="463"/>
        <v>N</v>
      </c>
    </row>
    <row r="3709" spans="1:29" x14ac:dyDescent="0.25">
      <c r="A3709">
        <v>2006</v>
      </c>
      <c r="B3709" s="9">
        <v>43560</v>
      </c>
      <c r="C3709" s="50" t="str">
        <f t="shared" si="456"/>
        <v>N</v>
      </c>
      <c r="D3709" s="52">
        <f>_xlfn.XLOOKUP(B3709,Cal_Date!B:B,Cal_Date!A:A,0)</f>
        <v>1</v>
      </c>
      <c r="E3709">
        <v>2019</v>
      </c>
      <c r="F3709" t="s">
        <v>125</v>
      </c>
      <c r="G3709" t="s">
        <v>129</v>
      </c>
      <c r="H3709" t="s">
        <v>14</v>
      </c>
      <c r="I3709" t="s">
        <v>13</v>
      </c>
      <c r="J3709" t="s">
        <v>15</v>
      </c>
      <c r="K3709" t="s">
        <v>43</v>
      </c>
      <c r="L3709">
        <v>1</v>
      </c>
      <c r="M3709">
        <v>1003</v>
      </c>
      <c r="O3709" t="s">
        <v>25</v>
      </c>
      <c r="R3709" t="s">
        <v>46</v>
      </c>
      <c r="S3709" s="49" t="str">
        <f t="shared" si="457"/>
        <v>Card</v>
      </c>
      <c r="T3709" s="3">
        <v>0.04</v>
      </c>
      <c r="U3709" s="2">
        <v>6.8900000000000006</v>
      </c>
      <c r="V3709" s="2">
        <v>2.12</v>
      </c>
      <c r="W3709" s="54">
        <f>_xlfn.XLOOKUP(M3709,Market!A:A,Market!F:F,0)</f>
        <v>0.06</v>
      </c>
      <c r="X3709" s="55">
        <f t="shared" si="458"/>
        <v>0.27560000000000001</v>
      </c>
      <c r="Y3709" s="55">
        <f t="shared" si="459"/>
        <v>4.7700000000000005</v>
      </c>
      <c r="Z3709" s="54">
        <f t="shared" si="460"/>
        <v>0.69230769230769229</v>
      </c>
      <c r="AA3709" s="49" t="str">
        <f t="shared" ca="1" si="461"/>
        <v>N</v>
      </c>
      <c r="AB3709" s="49">
        <f t="shared" ca="1" si="462"/>
        <v>5</v>
      </c>
      <c r="AC3709" s="49" t="str">
        <f t="shared" ca="1" si="463"/>
        <v>N</v>
      </c>
    </row>
    <row r="3710" spans="1:29" x14ac:dyDescent="0.25">
      <c r="A3710">
        <v>2007</v>
      </c>
      <c r="B3710" s="9">
        <v>43560</v>
      </c>
      <c r="C3710" s="50" t="str">
        <f t="shared" si="456"/>
        <v>N</v>
      </c>
      <c r="D3710" s="52">
        <f>_xlfn.XLOOKUP(B3710,Cal_Date!B:B,Cal_Date!A:A,0)</f>
        <v>1</v>
      </c>
      <c r="E3710">
        <v>2019</v>
      </c>
      <c r="F3710" t="s">
        <v>125</v>
      </c>
      <c r="G3710" t="s">
        <v>129</v>
      </c>
      <c r="H3710" t="s">
        <v>11</v>
      </c>
      <c r="I3710" t="s">
        <v>13</v>
      </c>
      <c r="J3710" t="s">
        <v>15</v>
      </c>
      <c r="K3710" t="s">
        <v>42</v>
      </c>
      <c r="L3710">
        <v>2</v>
      </c>
      <c r="M3710">
        <v>1002</v>
      </c>
      <c r="O3710" t="s">
        <v>28</v>
      </c>
      <c r="R3710" t="s">
        <v>44</v>
      </c>
      <c r="S3710" s="49" t="str">
        <f t="shared" si="457"/>
        <v>Card</v>
      </c>
      <c r="T3710" s="3">
        <v>0.03</v>
      </c>
      <c r="U3710" s="2">
        <v>5.3000000000000007</v>
      </c>
      <c r="V3710" s="2">
        <v>2.84</v>
      </c>
      <c r="W3710" s="54">
        <f>_xlfn.XLOOKUP(M3710,Market!A:A,Market!F:F,0)</f>
        <v>0.06</v>
      </c>
      <c r="X3710" s="55">
        <f t="shared" si="458"/>
        <v>0.159</v>
      </c>
      <c r="Y3710" s="55">
        <f t="shared" si="459"/>
        <v>2.4600000000000009</v>
      </c>
      <c r="Z3710" s="54">
        <f t="shared" si="460"/>
        <v>0.46415094339622653</v>
      </c>
      <c r="AA3710" s="49" t="str">
        <f t="shared" ca="1" si="461"/>
        <v>N</v>
      </c>
      <c r="AB3710" s="49">
        <f t="shared" ca="1" si="462"/>
        <v>5</v>
      </c>
      <c r="AC3710" s="49" t="str">
        <f t="shared" ca="1" si="463"/>
        <v>N</v>
      </c>
    </row>
    <row r="3711" spans="1:29" x14ac:dyDescent="0.25">
      <c r="A3711">
        <v>2008</v>
      </c>
      <c r="B3711" s="9">
        <v>43560</v>
      </c>
      <c r="C3711" s="50" t="str">
        <f t="shared" si="456"/>
        <v>N</v>
      </c>
      <c r="D3711" s="52">
        <f>_xlfn.XLOOKUP(B3711,Cal_Date!B:B,Cal_Date!A:A,0)</f>
        <v>1</v>
      </c>
      <c r="E3711">
        <v>2019</v>
      </c>
      <c r="F3711" t="s">
        <v>125</v>
      </c>
      <c r="G3711" t="s">
        <v>129</v>
      </c>
      <c r="H3711" t="s">
        <v>48</v>
      </c>
      <c r="I3711" t="s">
        <v>18</v>
      </c>
      <c r="J3711" t="s">
        <v>10</v>
      </c>
      <c r="K3711" t="s">
        <v>43</v>
      </c>
      <c r="L3711">
        <v>1</v>
      </c>
      <c r="M3711">
        <v>1007</v>
      </c>
      <c r="O3711" t="s">
        <v>28</v>
      </c>
      <c r="R3711" t="s">
        <v>44</v>
      </c>
      <c r="S3711" s="49" t="str">
        <f t="shared" si="457"/>
        <v>Card</v>
      </c>
      <c r="T3711" s="3">
        <v>0.03</v>
      </c>
      <c r="U3711" s="2">
        <v>7.6229999999999993</v>
      </c>
      <c r="V3711" s="2">
        <v>1.46</v>
      </c>
      <c r="W3711" s="54">
        <f>_xlfn.XLOOKUP(M3711,Market!A:A,Market!F:F,0)</f>
        <v>8.8999999999999996E-2</v>
      </c>
      <c r="X3711" s="55">
        <f t="shared" si="458"/>
        <v>0.22868999999999998</v>
      </c>
      <c r="Y3711" s="55">
        <f t="shared" si="459"/>
        <v>6.1629999999999994</v>
      </c>
      <c r="Z3711" s="54">
        <f t="shared" si="460"/>
        <v>0.80847435392889933</v>
      </c>
      <c r="AA3711" s="49" t="str">
        <f t="shared" ca="1" si="461"/>
        <v>N</v>
      </c>
      <c r="AB3711" s="49">
        <f t="shared" ca="1" si="462"/>
        <v>5</v>
      </c>
      <c r="AC3711" s="49" t="str">
        <f t="shared" ca="1" si="463"/>
        <v>N</v>
      </c>
    </row>
    <row r="3712" spans="1:29" x14ac:dyDescent="0.25">
      <c r="A3712">
        <v>2009</v>
      </c>
      <c r="B3712" s="9">
        <v>43560</v>
      </c>
      <c r="C3712" s="50" t="str">
        <f t="shared" si="456"/>
        <v>N</v>
      </c>
      <c r="D3712" s="52">
        <f>_xlfn.XLOOKUP(B3712,Cal_Date!B:B,Cal_Date!A:A,0)</f>
        <v>1</v>
      </c>
      <c r="E3712">
        <v>2019</v>
      </c>
      <c r="F3712" t="s">
        <v>125</v>
      </c>
      <c r="G3712" t="s">
        <v>129</v>
      </c>
      <c r="H3712" t="s">
        <v>11</v>
      </c>
      <c r="I3712" t="s">
        <v>11</v>
      </c>
      <c r="J3712" t="s">
        <v>15</v>
      </c>
      <c r="K3712" t="s">
        <v>42</v>
      </c>
      <c r="L3712">
        <v>2</v>
      </c>
      <c r="M3712">
        <v>1008</v>
      </c>
      <c r="O3712" t="s">
        <v>28</v>
      </c>
      <c r="R3712" t="s">
        <v>44</v>
      </c>
      <c r="S3712" s="49" t="str">
        <f t="shared" si="457"/>
        <v>Card</v>
      </c>
      <c r="T3712" s="3">
        <v>0.03</v>
      </c>
      <c r="U3712" s="2">
        <v>5.4450000000000003</v>
      </c>
      <c r="V3712" s="2">
        <v>1.74</v>
      </c>
      <c r="W3712" s="54">
        <f>_xlfn.XLOOKUP(M3712,Market!A:A,Market!F:F,0)</f>
        <v>8.8999999999999996E-2</v>
      </c>
      <c r="X3712" s="55">
        <f t="shared" si="458"/>
        <v>0.16335</v>
      </c>
      <c r="Y3712" s="55">
        <f t="shared" si="459"/>
        <v>3.7050000000000001</v>
      </c>
      <c r="Z3712" s="54">
        <f t="shared" si="460"/>
        <v>0.68044077134986225</v>
      </c>
      <c r="AA3712" s="49" t="str">
        <f t="shared" ca="1" si="461"/>
        <v>N</v>
      </c>
      <c r="AB3712" s="49">
        <f t="shared" ca="1" si="462"/>
        <v>5</v>
      </c>
      <c r="AC3712" s="49" t="str">
        <f t="shared" ca="1" si="463"/>
        <v>N</v>
      </c>
    </row>
    <row r="3713" spans="1:29" x14ac:dyDescent="0.25">
      <c r="A3713">
        <v>2010</v>
      </c>
      <c r="B3713" s="9">
        <v>43560</v>
      </c>
      <c r="C3713" s="50" t="str">
        <f t="shared" si="456"/>
        <v>N</v>
      </c>
      <c r="D3713" s="52">
        <f>_xlfn.XLOOKUP(B3713,Cal_Date!B:B,Cal_Date!A:A,0)</f>
        <v>1</v>
      </c>
      <c r="E3713">
        <v>2019</v>
      </c>
      <c r="F3713" t="s">
        <v>125</v>
      </c>
      <c r="G3713" t="s">
        <v>129</v>
      </c>
      <c r="H3713" t="s">
        <v>11</v>
      </c>
      <c r="I3713" t="s">
        <v>11</v>
      </c>
      <c r="J3713" t="s">
        <v>15</v>
      </c>
      <c r="K3713" t="s">
        <v>42</v>
      </c>
      <c r="L3713">
        <v>1</v>
      </c>
      <c r="M3713">
        <v>1008</v>
      </c>
      <c r="O3713" t="s">
        <v>28</v>
      </c>
      <c r="R3713" t="s">
        <v>44</v>
      </c>
      <c r="S3713" s="49" t="str">
        <f t="shared" si="457"/>
        <v>Card</v>
      </c>
      <c r="T3713" s="3">
        <v>0.03</v>
      </c>
      <c r="U3713" s="2">
        <v>2.7225000000000001</v>
      </c>
      <c r="V3713" s="2">
        <v>0.87</v>
      </c>
      <c r="W3713" s="54">
        <f>_xlfn.XLOOKUP(M3713,Market!A:A,Market!F:F,0)</f>
        <v>8.8999999999999996E-2</v>
      </c>
      <c r="X3713" s="55">
        <f t="shared" si="458"/>
        <v>8.1674999999999998E-2</v>
      </c>
      <c r="Y3713" s="55">
        <f t="shared" si="459"/>
        <v>1.8525</v>
      </c>
      <c r="Z3713" s="54">
        <f t="shared" si="460"/>
        <v>0.68044077134986225</v>
      </c>
      <c r="AA3713" s="49" t="str">
        <f t="shared" ca="1" si="461"/>
        <v>N</v>
      </c>
      <c r="AB3713" s="49">
        <f t="shared" ca="1" si="462"/>
        <v>5</v>
      </c>
      <c r="AC3713" s="49" t="str">
        <f t="shared" ca="1" si="463"/>
        <v>N</v>
      </c>
    </row>
    <row r="3714" spans="1:29" x14ac:dyDescent="0.25">
      <c r="A3714">
        <v>2011</v>
      </c>
      <c r="B3714" s="9">
        <v>43560</v>
      </c>
      <c r="C3714" s="50" t="str">
        <f t="shared" si="456"/>
        <v>N</v>
      </c>
      <c r="D3714" s="52">
        <f>_xlfn.XLOOKUP(B3714,Cal_Date!B:B,Cal_Date!A:A,0)</f>
        <v>1</v>
      </c>
      <c r="E3714">
        <v>2019</v>
      </c>
      <c r="F3714" t="s">
        <v>125</v>
      </c>
      <c r="G3714" t="s">
        <v>129</v>
      </c>
      <c r="H3714" t="s">
        <v>11</v>
      </c>
      <c r="I3714" t="s">
        <v>11</v>
      </c>
      <c r="J3714" t="s">
        <v>15</v>
      </c>
      <c r="K3714" t="s">
        <v>42</v>
      </c>
      <c r="L3714">
        <v>2</v>
      </c>
      <c r="M3714">
        <v>1000</v>
      </c>
      <c r="O3714" t="s">
        <v>25</v>
      </c>
      <c r="R3714" t="s">
        <v>44</v>
      </c>
      <c r="S3714" s="49" t="str">
        <f t="shared" si="457"/>
        <v>Card</v>
      </c>
      <c r="T3714" s="3">
        <v>0.03</v>
      </c>
      <c r="U3714" s="2">
        <v>5.4</v>
      </c>
      <c r="V3714" s="2">
        <v>1.74</v>
      </c>
      <c r="W3714" s="54">
        <f>_xlfn.XLOOKUP(M3714,Market!A:A,Market!F:F,0)</f>
        <v>0.08</v>
      </c>
      <c r="X3714" s="55">
        <f t="shared" si="458"/>
        <v>0.16200000000000001</v>
      </c>
      <c r="Y3714" s="55">
        <f t="shared" si="459"/>
        <v>3.66</v>
      </c>
      <c r="Z3714" s="54">
        <f t="shared" si="460"/>
        <v>0.67777777777777781</v>
      </c>
      <c r="AA3714" s="49" t="str">
        <f t="shared" ca="1" si="461"/>
        <v>N</v>
      </c>
      <c r="AB3714" s="49">
        <f t="shared" ca="1" si="462"/>
        <v>5</v>
      </c>
      <c r="AC3714" s="49" t="str">
        <f t="shared" ca="1" si="463"/>
        <v>N</v>
      </c>
    </row>
    <row r="3715" spans="1:29" x14ac:dyDescent="0.25">
      <c r="A3715">
        <v>2012</v>
      </c>
      <c r="B3715" s="9">
        <v>43560</v>
      </c>
      <c r="C3715" s="50" t="str">
        <f t="shared" ref="C3715:C3778" si="464">IF(OR(B3715="04/01/2018"+0,B3715="04/02/2018"+0),"Y","N")</f>
        <v>N</v>
      </c>
      <c r="D3715" s="52">
        <f>_xlfn.XLOOKUP(B3715,Cal_Date!B:B,Cal_Date!A:A,0)</f>
        <v>1</v>
      </c>
      <c r="E3715">
        <v>2019</v>
      </c>
      <c r="F3715" t="s">
        <v>125</v>
      </c>
      <c r="G3715" t="s">
        <v>129</v>
      </c>
      <c r="H3715" t="s">
        <v>14</v>
      </c>
      <c r="I3715" t="s">
        <v>18</v>
      </c>
      <c r="J3715" t="s">
        <v>15</v>
      </c>
      <c r="K3715" t="s">
        <v>43</v>
      </c>
      <c r="L3715">
        <v>1</v>
      </c>
      <c r="M3715">
        <v>1000</v>
      </c>
      <c r="O3715" t="s">
        <v>25</v>
      </c>
      <c r="R3715" t="s">
        <v>44</v>
      </c>
      <c r="S3715" s="49" t="str">
        <f t="shared" ref="S3715:S3778" si="465">IF(R3715="Cash","Cash","Card")</f>
        <v>Card</v>
      </c>
      <c r="T3715" s="3">
        <v>0.03</v>
      </c>
      <c r="U3715" s="2">
        <v>7.5600000000000005</v>
      </c>
      <c r="V3715" s="2">
        <v>2.2200000000000002</v>
      </c>
      <c r="W3715" s="54">
        <f>_xlfn.XLOOKUP(M3715,Market!A:A,Market!F:F,0)</f>
        <v>0.08</v>
      </c>
      <c r="X3715" s="55">
        <f t="shared" ref="X3715:X3778" si="466">T3715*U3715</f>
        <v>0.2268</v>
      </c>
      <c r="Y3715" s="55">
        <f t="shared" ref="Y3715:Y3778" si="467">U3715-V3715</f>
        <v>5.34</v>
      </c>
      <c r="Z3715" s="54">
        <f t="shared" ref="Z3715:Z3778" si="468">Y3715/U3715</f>
        <v>0.70634920634920628</v>
      </c>
      <c r="AA3715" s="49" t="str">
        <f t="shared" ref="AA3715:AA3778" ca="1" si="469">IF(DATEDIF(B3715,TODAY(),"y")&gt;5,"Y","N")</f>
        <v>N</v>
      </c>
      <c r="AB3715" s="49">
        <f t="shared" ref="AB3715:AB3778" ca="1" si="470">DATEDIF(B3715,TODAY(),"y")</f>
        <v>5</v>
      </c>
      <c r="AC3715" s="49" t="str">
        <f t="shared" ref="AC3715:AC3778" ca="1" si="471">IF(AB3715&gt;5,"Y","N")</f>
        <v>N</v>
      </c>
    </row>
    <row r="3716" spans="1:29" x14ac:dyDescent="0.25">
      <c r="A3716">
        <v>2013</v>
      </c>
      <c r="B3716" s="9">
        <v>43560</v>
      </c>
      <c r="C3716" s="50" t="str">
        <f t="shared" si="464"/>
        <v>N</v>
      </c>
      <c r="D3716" s="52">
        <f>_xlfn.XLOOKUP(B3716,Cal_Date!B:B,Cal_Date!A:A,0)</f>
        <v>1</v>
      </c>
      <c r="E3716">
        <v>2019</v>
      </c>
      <c r="F3716" t="s">
        <v>125</v>
      </c>
      <c r="G3716" t="s">
        <v>129</v>
      </c>
      <c r="H3716" t="s">
        <v>48</v>
      </c>
      <c r="I3716" t="s">
        <v>18</v>
      </c>
      <c r="J3716" t="s">
        <v>10</v>
      </c>
      <c r="K3716" t="s">
        <v>43</v>
      </c>
      <c r="L3716">
        <v>1</v>
      </c>
      <c r="M3716">
        <v>1000</v>
      </c>
      <c r="O3716" t="s">
        <v>25</v>
      </c>
      <c r="R3716" t="s">
        <v>44</v>
      </c>
      <c r="S3716" s="49" t="str">
        <f t="shared" si="465"/>
        <v>Card</v>
      </c>
      <c r="T3716" s="3">
        <v>0.03</v>
      </c>
      <c r="U3716" s="2">
        <v>7.5600000000000005</v>
      </c>
      <c r="V3716" s="2">
        <v>1.46</v>
      </c>
      <c r="W3716" s="54">
        <f>_xlfn.XLOOKUP(M3716,Market!A:A,Market!F:F,0)</f>
        <v>0.08</v>
      </c>
      <c r="X3716" s="55">
        <f t="shared" si="466"/>
        <v>0.2268</v>
      </c>
      <c r="Y3716" s="55">
        <f t="shared" si="467"/>
        <v>6.1000000000000005</v>
      </c>
      <c r="Z3716" s="54">
        <f t="shared" si="468"/>
        <v>0.80687830687830686</v>
      </c>
      <c r="AA3716" s="49" t="str">
        <f t="shared" ca="1" si="469"/>
        <v>N</v>
      </c>
      <c r="AB3716" s="49">
        <f t="shared" ca="1" si="470"/>
        <v>5</v>
      </c>
      <c r="AC3716" s="49" t="str">
        <f t="shared" ca="1" si="471"/>
        <v>N</v>
      </c>
    </row>
    <row r="3717" spans="1:29" x14ac:dyDescent="0.25">
      <c r="A3717">
        <v>2014</v>
      </c>
      <c r="B3717" s="9">
        <v>43560</v>
      </c>
      <c r="C3717" s="50" t="str">
        <f t="shared" si="464"/>
        <v>N</v>
      </c>
      <c r="D3717" s="52">
        <f>_xlfn.XLOOKUP(B3717,Cal_Date!B:B,Cal_Date!A:A,0)</f>
        <v>1</v>
      </c>
      <c r="E3717">
        <v>2019</v>
      </c>
      <c r="F3717" t="s">
        <v>125</v>
      </c>
      <c r="G3717" t="s">
        <v>129</v>
      </c>
      <c r="H3717" t="s">
        <v>48</v>
      </c>
      <c r="I3717" t="s">
        <v>18</v>
      </c>
      <c r="J3717" t="s">
        <v>10</v>
      </c>
      <c r="K3717" t="s">
        <v>43</v>
      </c>
      <c r="L3717">
        <v>1</v>
      </c>
      <c r="M3717">
        <v>1001</v>
      </c>
      <c r="O3717" t="s">
        <v>25</v>
      </c>
      <c r="R3717" t="s">
        <v>46</v>
      </c>
      <c r="S3717" s="49" t="str">
        <f t="shared" si="465"/>
        <v>Card</v>
      </c>
      <c r="T3717" s="3">
        <v>0.04</v>
      </c>
      <c r="U3717" s="2">
        <v>7.42</v>
      </c>
      <c r="V3717" s="2">
        <v>1.46</v>
      </c>
      <c r="W3717" s="54">
        <f>_xlfn.XLOOKUP(M3717,Market!A:A,Market!F:F,0)</f>
        <v>0.06</v>
      </c>
      <c r="X3717" s="55">
        <f t="shared" si="466"/>
        <v>0.29680000000000001</v>
      </c>
      <c r="Y3717" s="55">
        <f t="shared" si="467"/>
        <v>5.96</v>
      </c>
      <c r="Z3717" s="54">
        <f t="shared" si="468"/>
        <v>0.80323450134770891</v>
      </c>
      <c r="AA3717" s="49" t="str">
        <f t="shared" ca="1" si="469"/>
        <v>N</v>
      </c>
      <c r="AB3717" s="49">
        <f t="shared" ca="1" si="470"/>
        <v>5</v>
      </c>
      <c r="AC3717" s="49" t="str">
        <f t="shared" ca="1" si="471"/>
        <v>N</v>
      </c>
    </row>
    <row r="3718" spans="1:29" x14ac:dyDescent="0.25">
      <c r="A3718">
        <v>2015</v>
      </c>
      <c r="B3718" s="9">
        <v>43560</v>
      </c>
      <c r="C3718" s="50" t="str">
        <f t="shared" si="464"/>
        <v>N</v>
      </c>
      <c r="D3718" s="52">
        <f>_xlfn.XLOOKUP(B3718,Cal_Date!B:B,Cal_Date!A:A,0)</f>
        <v>1</v>
      </c>
      <c r="E3718">
        <v>2019</v>
      </c>
      <c r="F3718" t="s">
        <v>125</v>
      </c>
      <c r="G3718" t="s">
        <v>129</v>
      </c>
      <c r="H3718" t="s">
        <v>11</v>
      </c>
      <c r="I3718" t="s">
        <v>13</v>
      </c>
      <c r="J3718" t="s">
        <v>15</v>
      </c>
      <c r="K3718" t="s">
        <v>42</v>
      </c>
      <c r="L3718">
        <v>1</v>
      </c>
      <c r="M3718">
        <v>1000</v>
      </c>
      <c r="O3718" t="s">
        <v>25</v>
      </c>
      <c r="R3718" t="s">
        <v>46</v>
      </c>
      <c r="S3718" s="49" t="str">
        <f t="shared" si="465"/>
        <v>Card</v>
      </c>
      <c r="T3718" s="3">
        <v>0.04</v>
      </c>
      <c r="U3718" s="2">
        <v>2.7</v>
      </c>
      <c r="V3718" s="2">
        <v>1.42</v>
      </c>
      <c r="W3718" s="54">
        <f>_xlfn.XLOOKUP(M3718,Market!A:A,Market!F:F,0)</f>
        <v>0.08</v>
      </c>
      <c r="X3718" s="55">
        <f t="shared" si="466"/>
        <v>0.10800000000000001</v>
      </c>
      <c r="Y3718" s="55">
        <f t="shared" si="467"/>
        <v>1.2800000000000002</v>
      </c>
      <c r="Z3718" s="54">
        <f t="shared" si="468"/>
        <v>0.47407407407407415</v>
      </c>
      <c r="AA3718" s="49" t="str">
        <f t="shared" ca="1" si="469"/>
        <v>N</v>
      </c>
      <c r="AB3718" s="49">
        <f t="shared" ca="1" si="470"/>
        <v>5</v>
      </c>
      <c r="AC3718" s="49" t="str">
        <f t="shared" ca="1" si="471"/>
        <v>N</v>
      </c>
    </row>
    <row r="3719" spans="1:29" x14ac:dyDescent="0.25">
      <c r="A3719">
        <v>2016</v>
      </c>
      <c r="B3719" s="9">
        <v>43560</v>
      </c>
      <c r="C3719" s="50" t="str">
        <f t="shared" si="464"/>
        <v>N</v>
      </c>
      <c r="D3719" s="52">
        <f>_xlfn.XLOOKUP(B3719,Cal_Date!B:B,Cal_Date!A:A,0)</f>
        <v>1</v>
      </c>
      <c r="E3719">
        <v>2019</v>
      </c>
      <c r="F3719" t="s">
        <v>125</v>
      </c>
      <c r="G3719" t="s">
        <v>129</v>
      </c>
      <c r="H3719" t="s">
        <v>11</v>
      </c>
      <c r="I3719" t="s">
        <v>11</v>
      </c>
      <c r="J3719" t="s">
        <v>15</v>
      </c>
      <c r="K3719" t="s">
        <v>42</v>
      </c>
      <c r="L3719">
        <v>2</v>
      </c>
      <c r="M3719">
        <v>1000</v>
      </c>
      <c r="O3719" t="s">
        <v>25</v>
      </c>
      <c r="R3719" t="s">
        <v>46</v>
      </c>
      <c r="S3719" s="49" t="str">
        <f t="shared" si="465"/>
        <v>Card</v>
      </c>
      <c r="T3719" s="3">
        <v>0.04</v>
      </c>
      <c r="U3719" s="2">
        <v>5.4</v>
      </c>
      <c r="V3719" s="2">
        <v>1.74</v>
      </c>
      <c r="W3719" s="54">
        <f>_xlfn.XLOOKUP(M3719,Market!A:A,Market!F:F,0)</f>
        <v>0.08</v>
      </c>
      <c r="X3719" s="55">
        <f t="shared" si="466"/>
        <v>0.21600000000000003</v>
      </c>
      <c r="Y3719" s="55">
        <f t="shared" si="467"/>
        <v>3.66</v>
      </c>
      <c r="Z3719" s="54">
        <f t="shared" si="468"/>
        <v>0.67777777777777781</v>
      </c>
      <c r="AA3719" s="49" t="str">
        <f t="shared" ca="1" si="469"/>
        <v>N</v>
      </c>
      <c r="AB3719" s="49">
        <f t="shared" ca="1" si="470"/>
        <v>5</v>
      </c>
      <c r="AC3719" s="49" t="str">
        <f t="shared" ca="1" si="471"/>
        <v>N</v>
      </c>
    </row>
    <row r="3720" spans="1:29" x14ac:dyDescent="0.25">
      <c r="A3720">
        <v>2017</v>
      </c>
      <c r="B3720" s="9">
        <v>43560</v>
      </c>
      <c r="C3720" s="50" t="str">
        <f t="shared" si="464"/>
        <v>N</v>
      </c>
      <c r="D3720" s="52">
        <f>_xlfn.XLOOKUP(B3720,Cal_Date!B:B,Cal_Date!A:A,0)</f>
        <v>1</v>
      </c>
      <c r="E3720">
        <v>2019</v>
      </c>
      <c r="F3720" t="s">
        <v>125</v>
      </c>
      <c r="G3720" t="s">
        <v>129</v>
      </c>
      <c r="H3720" t="s">
        <v>11</v>
      </c>
      <c r="I3720" t="s">
        <v>11</v>
      </c>
      <c r="J3720" t="s">
        <v>15</v>
      </c>
      <c r="K3720" t="s">
        <v>42</v>
      </c>
      <c r="L3720">
        <v>1</v>
      </c>
      <c r="M3720">
        <v>1004</v>
      </c>
      <c r="O3720" t="s">
        <v>28</v>
      </c>
      <c r="R3720" t="s">
        <v>46</v>
      </c>
      <c r="S3720" s="49" t="str">
        <f t="shared" si="465"/>
        <v>Card</v>
      </c>
      <c r="T3720" s="3">
        <v>0.04</v>
      </c>
      <c r="U3720" s="2">
        <v>2.6500000000000004</v>
      </c>
      <c r="V3720" s="2">
        <v>0.87</v>
      </c>
      <c r="W3720" s="54">
        <f>_xlfn.XLOOKUP(M3720,Market!A:A,Market!F:F,0)</f>
        <v>0.06</v>
      </c>
      <c r="X3720" s="55">
        <f t="shared" si="466"/>
        <v>0.10600000000000001</v>
      </c>
      <c r="Y3720" s="55">
        <f t="shared" si="467"/>
        <v>1.7800000000000002</v>
      </c>
      <c r="Z3720" s="54">
        <f t="shared" si="468"/>
        <v>0.67169811320754713</v>
      </c>
      <c r="AA3720" s="49" t="str">
        <f t="shared" ca="1" si="469"/>
        <v>N</v>
      </c>
      <c r="AB3720" s="49">
        <f t="shared" ca="1" si="470"/>
        <v>5</v>
      </c>
      <c r="AC3720" s="49" t="str">
        <f t="shared" ca="1" si="471"/>
        <v>N</v>
      </c>
    </row>
    <row r="3721" spans="1:29" x14ac:dyDescent="0.25">
      <c r="A3721">
        <v>2018</v>
      </c>
      <c r="B3721" s="9">
        <v>43560</v>
      </c>
      <c r="C3721" s="50" t="str">
        <f t="shared" si="464"/>
        <v>N</v>
      </c>
      <c r="D3721" s="52">
        <f>_xlfn.XLOOKUP(B3721,Cal_Date!B:B,Cal_Date!A:A,0)</f>
        <v>1</v>
      </c>
      <c r="E3721">
        <v>2019</v>
      </c>
      <c r="F3721" t="s">
        <v>125</v>
      </c>
      <c r="G3721" t="s">
        <v>129</v>
      </c>
      <c r="H3721" t="s">
        <v>14</v>
      </c>
      <c r="I3721" t="s">
        <v>13</v>
      </c>
      <c r="J3721" t="s">
        <v>15</v>
      </c>
      <c r="K3721" t="s">
        <v>43</v>
      </c>
      <c r="L3721">
        <v>1</v>
      </c>
      <c r="M3721">
        <v>1005</v>
      </c>
      <c r="O3721" t="s">
        <v>25</v>
      </c>
      <c r="R3721" t="s">
        <v>47</v>
      </c>
      <c r="S3721" s="49" t="str">
        <f t="shared" si="465"/>
        <v>Card</v>
      </c>
      <c r="T3721" s="3">
        <v>3.5000000000000003E-2</v>
      </c>
      <c r="U3721" s="2">
        <v>7.0785</v>
      </c>
      <c r="V3721" s="2">
        <v>2.12</v>
      </c>
      <c r="W3721" s="54">
        <f>_xlfn.XLOOKUP(M3721,Market!A:A,Market!F:F,0)</f>
        <v>8.8999999999999996E-2</v>
      </c>
      <c r="X3721" s="55">
        <f t="shared" si="466"/>
        <v>0.24774750000000004</v>
      </c>
      <c r="Y3721" s="55">
        <f t="shared" si="467"/>
        <v>4.9584999999999999</v>
      </c>
      <c r="Z3721" s="54">
        <f t="shared" si="468"/>
        <v>0.70050151868333688</v>
      </c>
      <c r="AA3721" s="49" t="str">
        <f t="shared" ca="1" si="469"/>
        <v>N</v>
      </c>
      <c r="AB3721" s="49">
        <f t="shared" ca="1" si="470"/>
        <v>5</v>
      </c>
      <c r="AC3721" s="49" t="str">
        <f t="shared" ca="1" si="471"/>
        <v>N</v>
      </c>
    </row>
    <row r="3722" spans="1:29" x14ac:dyDescent="0.25">
      <c r="A3722">
        <v>2019</v>
      </c>
      <c r="B3722" s="9">
        <v>43560</v>
      </c>
      <c r="C3722" s="50" t="str">
        <f t="shared" si="464"/>
        <v>N</v>
      </c>
      <c r="D3722" s="52">
        <f>_xlfn.XLOOKUP(B3722,Cal_Date!B:B,Cal_Date!A:A,0)</f>
        <v>1</v>
      </c>
      <c r="E3722">
        <v>2019</v>
      </c>
      <c r="F3722" t="s">
        <v>125</v>
      </c>
      <c r="G3722" t="s">
        <v>129</v>
      </c>
      <c r="H3722" t="s">
        <v>11</v>
      </c>
      <c r="I3722" t="s">
        <v>11</v>
      </c>
      <c r="J3722" t="s">
        <v>15</v>
      </c>
      <c r="K3722" t="s">
        <v>42</v>
      </c>
      <c r="L3722">
        <v>1</v>
      </c>
      <c r="M3722">
        <v>1000</v>
      </c>
      <c r="O3722" t="s">
        <v>25</v>
      </c>
      <c r="R3722" t="s">
        <v>46</v>
      </c>
      <c r="S3722" s="49" t="str">
        <f t="shared" si="465"/>
        <v>Card</v>
      </c>
      <c r="T3722" s="3">
        <v>0.04</v>
      </c>
      <c r="U3722" s="2">
        <v>2.7</v>
      </c>
      <c r="V3722" s="2">
        <v>0.87</v>
      </c>
      <c r="W3722" s="54">
        <f>_xlfn.XLOOKUP(M3722,Market!A:A,Market!F:F,0)</f>
        <v>0.08</v>
      </c>
      <c r="X3722" s="55">
        <f t="shared" si="466"/>
        <v>0.10800000000000001</v>
      </c>
      <c r="Y3722" s="55">
        <f t="shared" si="467"/>
        <v>1.83</v>
      </c>
      <c r="Z3722" s="54">
        <f t="shared" si="468"/>
        <v>0.67777777777777781</v>
      </c>
      <c r="AA3722" s="49" t="str">
        <f t="shared" ca="1" si="469"/>
        <v>N</v>
      </c>
      <c r="AB3722" s="49">
        <f t="shared" ca="1" si="470"/>
        <v>5</v>
      </c>
      <c r="AC3722" s="49" t="str">
        <f t="shared" ca="1" si="471"/>
        <v>N</v>
      </c>
    </row>
    <row r="3723" spans="1:29" x14ac:dyDescent="0.25">
      <c r="A3723">
        <v>2020</v>
      </c>
      <c r="B3723" s="9">
        <v>43560</v>
      </c>
      <c r="C3723" s="50" t="str">
        <f t="shared" si="464"/>
        <v>N</v>
      </c>
      <c r="D3723" s="52">
        <f>_xlfn.XLOOKUP(B3723,Cal_Date!B:B,Cal_Date!A:A,0)</f>
        <v>1</v>
      </c>
      <c r="E3723">
        <v>2019</v>
      </c>
      <c r="F3723" t="s">
        <v>125</v>
      </c>
      <c r="G3723" t="s">
        <v>129</v>
      </c>
      <c r="H3723" t="s">
        <v>11</v>
      </c>
      <c r="I3723" t="s">
        <v>11</v>
      </c>
      <c r="J3723" t="s">
        <v>15</v>
      </c>
      <c r="K3723" t="s">
        <v>42</v>
      </c>
      <c r="L3723">
        <v>1</v>
      </c>
      <c r="M3723">
        <v>1006</v>
      </c>
      <c r="O3723" t="s">
        <v>28</v>
      </c>
      <c r="R3723" t="s">
        <v>46</v>
      </c>
      <c r="S3723" s="49" t="str">
        <f t="shared" si="465"/>
        <v>Card</v>
      </c>
      <c r="T3723" s="3">
        <v>0.04</v>
      </c>
      <c r="U3723" s="2">
        <v>2.7225000000000001</v>
      </c>
      <c r="V3723" s="2">
        <v>0.87</v>
      </c>
      <c r="W3723" s="54">
        <f>_xlfn.XLOOKUP(M3723,Market!A:A,Market!F:F,0)</f>
        <v>8.8999999999999996E-2</v>
      </c>
      <c r="X3723" s="55">
        <f t="shared" si="466"/>
        <v>0.10890000000000001</v>
      </c>
      <c r="Y3723" s="55">
        <f t="shared" si="467"/>
        <v>1.8525</v>
      </c>
      <c r="Z3723" s="54">
        <f t="shared" si="468"/>
        <v>0.68044077134986225</v>
      </c>
      <c r="AA3723" s="49" t="str">
        <f t="shared" ca="1" si="469"/>
        <v>N</v>
      </c>
      <c r="AB3723" s="49">
        <f t="shared" ca="1" si="470"/>
        <v>5</v>
      </c>
      <c r="AC3723" s="49" t="str">
        <f t="shared" ca="1" si="471"/>
        <v>N</v>
      </c>
    </row>
    <row r="3724" spans="1:29" x14ac:dyDescent="0.25">
      <c r="A3724">
        <v>2021</v>
      </c>
      <c r="B3724" s="9">
        <v>43560</v>
      </c>
      <c r="C3724" s="50" t="str">
        <f t="shared" si="464"/>
        <v>N</v>
      </c>
      <c r="D3724" s="52">
        <f>_xlfn.XLOOKUP(B3724,Cal_Date!B:B,Cal_Date!A:A,0)</f>
        <v>1</v>
      </c>
      <c r="E3724">
        <v>2019</v>
      </c>
      <c r="F3724" t="s">
        <v>125</v>
      </c>
      <c r="G3724" t="s">
        <v>129</v>
      </c>
      <c r="H3724" t="s">
        <v>11</v>
      </c>
      <c r="I3724" t="s">
        <v>11</v>
      </c>
      <c r="J3724" t="s">
        <v>15</v>
      </c>
      <c r="K3724" t="s">
        <v>42</v>
      </c>
      <c r="L3724">
        <v>1</v>
      </c>
      <c r="M3724">
        <v>1000</v>
      </c>
      <c r="O3724" t="s">
        <v>25</v>
      </c>
      <c r="R3724" t="s">
        <v>46</v>
      </c>
      <c r="S3724" s="49" t="str">
        <f t="shared" si="465"/>
        <v>Card</v>
      </c>
      <c r="T3724" s="3">
        <v>0.04</v>
      </c>
      <c r="U3724" s="2">
        <v>2.7</v>
      </c>
      <c r="V3724" s="2">
        <v>0.87</v>
      </c>
      <c r="W3724" s="54">
        <f>_xlfn.XLOOKUP(M3724,Market!A:A,Market!F:F,0)</f>
        <v>0.08</v>
      </c>
      <c r="X3724" s="55">
        <f t="shared" si="466"/>
        <v>0.10800000000000001</v>
      </c>
      <c r="Y3724" s="55">
        <f t="shared" si="467"/>
        <v>1.83</v>
      </c>
      <c r="Z3724" s="54">
        <f t="shared" si="468"/>
        <v>0.67777777777777781</v>
      </c>
      <c r="AA3724" s="49" t="str">
        <f t="shared" ca="1" si="469"/>
        <v>N</v>
      </c>
      <c r="AB3724" s="49">
        <f t="shared" ca="1" si="470"/>
        <v>5</v>
      </c>
      <c r="AC3724" s="49" t="str">
        <f t="shared" ca="1" si="471"/>
        <v>N</v>
      </c>
    </row>
    <row r="3725" spans="1:29" x14ac:dyDescent="0.25">
      <c r="A3725">
        <v>2022</v>
      </c>
      <c r="B3725" s="9">
        <v>43560</v>
      </c>
      <c r="C3725" s="50" t="str">
        <f t="shared" si="464"/>
        <v>N</v>
      </c>
      <c r="D3725" s="52">
        <f>_xlfn.XLOOKUP(B3725,Cal_Date!B:B,Cal_Date!A:A,0)</f>
        <v>1</v>
      </c>
      <c r="E3725">
        <v>2019</v>
      </c>
      <c r="F3725" t="s">
        <v>125</v>
      </c>
      <c r="G3725" t="s">
        <v>129</v>
      </c>
      <c r="H3725" t="s">
        <v>48</v>
      </c>
      <c r="I3725" t="s">
        <v>18</v>
      </c>
      <c r="J3725" t="s">
        <v>10</v>
      </c>
      <c r="K3725" t="s">
        <v>43</v>
      </c>
      <c r="L3725">
        <v>2</v>
      </c>
      <c r="M3725">
        <v>1001</v>
      </c>
      <c r="O3725" t="s">
        <v>25</v>
      </c>
      <c r="R3725" t="s">
        <v>47</v>
      </c>
      <c r="S3725" s="49" t="str">
        <f t="shared" si="465"/>
        <v>Card</v>
      </c>
      <c r="T3725" s="3">
        <v>3.5000000000000003E-2</v>
      </c>
      <c r="U3725" s="2">
        <v>14.84</v>
      </c>
      <c r="V3725" s="2">
        <v>2.92</v>
      </c>
      <c r="W3725" s="54">
        <f>_xlfn.XLOOKUP(M3725,Market!A:A,Market!F:F,0)</f>
        <v>0.06</v>
      </c>
      <c r="X3725" s="55">
        <f t="shared" si="466"/>
        <v>0.51940000000000008</v>
      </c>
      <c r="Y3725" s="55">
        <f t="shared" si="467"/>
        <v>11.92</v>
      </c>
      <c r="Z3725" s="54">
        <f t="shared" si="468"/>
        <v>0.80323450134770891</v>
      </c>
      <c r="AA3725" s="49" t="str">
        <f t="shared" ca="1" si="469"/>
        <v>N</v>
      </c>
      <c r="AB3725" s="49">
        <f t="shared" ca="1" si="470"/>
        <v>5</v>
      </c>
      <c r="AC3725" s="49" t="str">
        <f t="shared" ca="1" si="471"/>
        <v>N</v>
      </c>
    </row>
    <row r="3726" spans="1:29" x14ac:dyDescent="0.25">
      <c r="A3726">
        <v>2023</v>
      </c>
      <c r="B3726" s="9">
        <v>43560</v>
      </c>
      <c r="C3726" s="50" t="str">
        <f t="shared" si="464"/>
        <v>N</v>
      </c>
      <c r="D3726" s="52">
        <f>_xlfn.XLOOKUP(B3726,Cal_Date!B:B,Cal_Date!A:A,0)</f>
        <v>1</v>
      </c>
      <c r="E3726">
        <v>2019</v>
      </c>
      <c r="F3726" t="s">
        <v>125</v>
      </c>
      <c r="G3726" t="s">
        <v>129</v>
      </c>
      <c r="H3726" t="s">
        <v>14</v>
      </c>
      <c r="I3726" t="s">
        <v>13</v>
      </c>
      <c r="J3726" t="s">
        <v>15</v>
      </c>
      <c r="K3726" t="s">
        <v>43</v>
      </c>
      <c r="L3726">
        <v>2</v>
      </c>
      <c r="M3726">
        <v>1008</v>
      </c>
      <c r="O3726" t="s">
        <v>28</v>
      </c>
      <c r="R3726" t="s">
        <v>47</v>
      </c>
      <c r="S3726" s="49" t="str">
        <f t="shared" si="465"/>
        <v>Card</v>
      </c>
      <c r="T3726" s="3">
        <v>3.5000000000000003E-2</v>
      </c>
      <c r="U3726" s="2">
        <v>15.245999999999999</v>
      </c>
      <c r="V3726" s="2">
        <v>4.4800000000000004</v>
      </c>
      <c r="W3726" s="54">
        <f>_xlfn.XLOOKUP(M3726,Market!A:A,Market!F:F,0)</f>
        <v>8.8999999999999996E-2</v>
      </c>
      <c r="X3726" s="55">
        <f t="shared" si="466"/>
        <v>0.53361000000000003</v>
      </c>
      <c r="Y3726" s="55">
        <f t="shared" si="467"/>
        <v>10.765999999999998</v>
      </c>
      <c r="Z3726" s="54">
        <f t="shared" si="468"/>
        <v>0.70615243342516065</v>
      </c>
      <c r="AA3726" s="49" t="str">
        <f t="shared" ca="1" si="469"/>
        <v>N</v>
      </c>
      <c r="AB3726" s="49">
        <f t="shared" ca="1" si="470"/>
        <v>5</v>
      </c>
      <c r="AC3726" s="49" t="str">
        <f t="shared" ca="1" si="471"/>
        <v>N</v>
      </c>
    </row>
    <row r="3727" spans="1:29" x14ac:dyDescent="0.25">
      <c r="A3727">
        <v>2024</v>
      </c>
      <c r="B3727" s="9">
        <v>43560</v>
      </c>
      <c r="C3727" s="50" t="str">
        <f t="shared" si="464"/>
        <v>N</v>
      </c>
      <c r="D3727" s="52">
        <f>_xlfn.XLOOKUP(B3727,Cal_Date!B:B,Cal_Date!A:A,0)</f>
        <v>1</v>
      </c>
      <c r="E3727">
        <v>2019</v>
      </c>
      <c r="F3727" t="s">
        <v>125</v>
      </c>
      <c r="G3727" t="s">
        <v>129</v>
      </c>
      <c r="H3727" t="s">
        <v>14</v>
      </c>
      <c r="I3727" t="s">
        <v>13</v>
      </c>
      <c r="J3727" t="s">
        <v>15</v>
      </c>
      <c r="K3727" t="s">
        <v>43</v>
      </c>
      <c r="L3727">
        <v>1</v>
      </c>
      <c r="M3727">
        <v>1009</v>
      </c>
      <c r="O3727" t="s">
        <v>28</v>
      </c>
      <c r="R3727" t="s">
        <v>46</v>
      </c>
      <c r="S3727" s="49" t="str">
        <f t="shared" si="465"/>
        <v>Card</v>
      </c>
      <c r="T3727" s="3">
        <v>0.04</v>
      </c>
      <c r="U3727" s="2">
        <v>7.0785</v>
      </c>
      <c r="V3727" s="2">
        <v>2.12</v>
      </c>
      <c r="W3727" s="54">
        <f>_xlfn.XLOOKUP(M3727,Market!A:A,Market!F:F,0)</f>
        <v>8.8999999999999996E-2</v>
      </c>
      <c r="X3727" s="55">
        <f t="shared" si="466"/>
        <v>0.28314</v>
      </c>
      <c r="Y3727" s="55">
        <f t="shared" si="467"/>
        <v>4.9584999999999999</v>
      </c>
      <c r="Z3727" s="54">
        <f t="shared" si="468"/>
        <v>0.70050151868333688</v>
      </c>
      <c r="AA3727" s="49" t="str">
        <f t="shared" ca="1" si="469"/>
        <v>N</v>
      </c>
      <c r="AB3727" s="49">
        <f t="shared" ca="1" si="470"/>
        <v>5</v>
      </c>
      <c r="AC3727" s="49" t="str">
        <f t="shared" ca="1" si="471"/>
        <v>N</v>
      </c>
    </row>
    <row r="3728" spans="1:29" x14ac:dyDescent="0.25">
      <c r="A3728">
        <v>2025</v>
      </c>
      <c r="B3728" s="9">
        <v>43560</v>
      </c>
      <c r="C3728" s="50" t="str">
        <f t="shared" si="464"/>
        <v>N</v>
      </c>
      <c r="D3728" s="52">
        <f>_xlfn.XLOOKUP(B3728,Cal_Date!B:B,Cal_Date!A:A,0)</f>
        <v>1</v>
      </c>
      <c r="E3728">
        <v>2019</v>
      </c>
      <c r="F3728" t="s">
        <v>125</v>
      </c>
      <c r="G3728" t="s">
        <v>129</v>
      </c>
      <c r="H3728" t="s">
        <v>11</v>
      </c>
      <c r="I3728" t="s">
        <v>11</v>
      </c>
      <c r="J3728" t="s">
        <v>15</v>
      </c>
      <c r="K3728" t="s">
        <v>42</v>
      </c>
      <c r="L3728">
        <v>1</v>
      </c>
      <c r="M3728">
        <v>1001</v>
      </c>
      <c r="O3728" t="s">
        <v>25</v>
      </c>
      <c r="R3728" t="s">
        <v>47</v>
      </c>
      <c r="S3728" s="49" t="str">
        <f t="shared" si="465"/>
        <v>Card</v>
      </c>
      <c r="T3728" s="3">
        <v>3.5000000000000003E-2</v>
      </c>
      <c r="U3728" s="2">
        <v>2.6500000000000004</v>
      </c>
      <c r="V3728" s="2">
        <v>0.87</v>
      </c>
      <c r="W3728" s="54">
        <f>_xlfn.XLOOKUP(M3728,Market!A:A,Market!F:F,0)</f>
        <v>0.06</v>
      </c>
      <c r="X3728" s="55">
        <f t="shared" si="466"/>
        <v>9.2750000000000027E-2</v>
      </c>
      <c r="Y3728" s="55">
        <f t="shared" si="467"/>
        <v>1.7800000000000002</v>
      </c>
      <c r="Z3728" s="54">
        <f t="shared" si="468"/>
        <v>0.67169811320754713</v>
      </c>
      <c r="AA3728" s="49" t="str">
        <f t="shared" ca="1" si="469"/>
        <v>N</v>
      </c>
      <c r="AB3728" s="49">
        <f t="shared" ca="1" si="470"/>
        <v>5</v>
      </c>
      <c r="AC3728" s="49" t="str">
        <f t="shared" ca="1" si="471"/>
        <v>N</v>
      </c>
    </row>
    <row r="3729" spans="1:29" x14ac:dyDescent="0.25">
      <c r="A3729">
        <v>2026</v>
      </c>
      <c r="B3729" s="9">
        <v>43560</v>
      </c>
      <c r="C3729" s="50" t="str">
        <f t="shared" si="464"/>
        <v>N</v>
      </c>
      <c r="D3729" s="52">
        <f>_xlfn.XLOOKUP(B3729,Cal_Date!B:B,Cal_Date!A:A,0)</f>
        <v>1</v>
      </c>
      <c r="E3729">
        <v>2019</v>
      </c>
      <c r="F3729" t="s">
        <v>125</v>
      </c>
      <c r="G3729" t="s">
        <v>129</v>
      </c>
      <c r="H3729" t="s">
        <v>11</v>
      </c>
      <c r="I3729" t="s">
        <v>13</v>
      </c>
      <c r="J3729" t="s">
        <v>15</v>
      </c>
      <c r="K3729" t="s">
        <v>42</v>
      </c>
      <c r="L3729">
        <v>1</v>
      </c>
      <c r="M3729">
        <v>1001</v>
      </c>
      <c r="O3729" t="s">
        <v>25</v>
      </c>
      <c r="R3729" t="s">
        <v>46</v>
      </c>
      <c r="S3729" s="49" t="str">
        <f t="shared" si="465"/>
        <v>Card</v>
      </c>
      <c r="T3729" s="3">
        <v>0.04</v>
      </c>
      <c r="U3729" s="2">
        <v>2.6500000000000004</v>
      </c>
      <c r="V3729" s="2">
        <v>1.42</v>
      </c>
      <c r="W3729" s="54">
        <f>_xlfn.XLOOKUP(M3729,Market!A:A,Market!F:F,0)</f>
        <v>0.06</v>
      </c>
      <c r="X3729" s="55">
        <f t="shared" si="466"/>
        <v>0.10600000000000001</v>
      </c>
      <c r="Y3729" s="55">
        <f t="shared" si="467"/>
        <v>1.2300000000000004</v>
      </c>
      <c r="Z3729" s="54">
        <f t="shared" si="468"/>
        <v>0.46415094339622653</v>
      </c>
      <c r="AA3729" s="49" t="str">
        <f t="shared" ca="1" si="469"/>
        <v>N</v>
      </c>
      <c r="AB3729" s="49">
        <f t="shared" ca="1" si="470"/>
        <v>5</v>
      </c>
      <c r="AC3729" s="49" t="str">
        <f t="shared" ca="1" si="471"/>
        <v>N</v>
      </c>
    </row>
    <row r="3730" spans="1:29" x14ac:dyDescent="0.25">
      <c r="A3730">
        <v>2027</v>
      </c>
      <c r="B3730" s="9">
        <v>43560</v>
      </c>
      <c r="C3730" s="50" t="str">
        <f t="shared" si="464"/>
        <v>N</v>
      </c>
      <c r="D3730" s="52">
        <f>_xlfn.XLOOKUP(B3730,Cal_Date!B:B,Cal_Date!A:A,0)</f>
        <v>1</v>
      </c>
      <c r="E3730">
        <v>2019</v>
      </c>
      <c r="F3730" t="s">
        <v>125</v>
      </c>
      <c r="G3730" t="s">
        <v>129</v>
      </c>
      <c r="H3730" t="s">
        <v>11</v>
      </c>
      <c r="I3730" t="s">
        <v>11</v>
      </c>
      <c r="J3730" t="s">
        <v>15</v>
      </c>
      <c r="K3730" t="s">
        <v>42</v>
      </c>
      <c r="L3730">
        <v>2</v>
      </c>
      <c r="M3730">
        <v>1001</v>
      </c>
      <c r="O3730" t="s">
        <v>25</v>
      </c>
      <c r="R3730" t="s">
        <v>46</v>
      </c>
      <c r="S3730" s="49" t="str">
        <f t="shared" si="465"/>
        <v>Card</v>
      </c>
      <c r="T3730" s="3">
        <v>0.04</v>
      </c>
      <c r="U3730" s="2">
        <v>5.3000000000000007</v>
      </c>
      <c r="V3730" s="2">
        <v>1.74</v>
      </c>
      <c r="W3730" s="54">
        <f>_xlfn.XLOOKUP(M3730,Market!A:A,Market!F:F,0)</f>
        <v>0.06</v>
      </c>
      <c r="X3730" s="55">
        <f t="shared" si="466"/>
        <v>0.21200000000000002</v>
      </c>
      <c r="Y3730" s="55">
        <f t="shared" si="467"/>
        <v>3.5600000000000005</v>
      </c>
      <c r="Z3730" s="54">
        <f t="shared" si="468"/>
        <v>0.67169811320754713</v>
      </c>
      <c r="AA3730" s="49" t="str">
        <f t="shared" ca="1" si="469"/>
        <v>N</v>
      </c>
      <c r="AB3730" s="49">
        <f t="shared" ca="1" si="470"/>
        <v>5</v>
      </c>
      <c r="AC3730" s="49" t="str">
        <f t="shared" ca="1" si="471"/>
        <v>N</v>
      </c>
    </row>
    <row r="3731" spans="1:29" x14ac:dyDescent="0.25">
      <c r="A3731">
        <v>2028</v>
      </c>
      <c r="B3731" s="9">
        <v>43560</v>
      </c>
      <c r="C3731" s="50" t="str">
        <f t="shared" si="464"/>
        <v>N</v>
      </c>
      <c r="D3731" s="52">
        <f>_xlfn.XLOOKUP(B3731,Cal_Date!B:B,Cal_Date!A:A,0)</f>
        <v>1</v>
      </c>
      <c r="E3731">
        <v>2019</v>
      </c>
      <c r="F3731" t="s">
        <v>125</v>
      </c>
      <c r="G3731" t="s">
        <v>129</v>
      </c>
      <c r="H3731" t="s">
        <v>48</v>
      </c>
      <c r="I3731" t="s">
        <v>18</v>
      </c>
      <c r="J3731" t="s">
        <v>10</v>
      </c>
      <c r="K3731" t="s">
        <v>43</v>
      </c>
      <c r="L3731">
        <v>1</v>
      </c>
      <c r="M3731">
        <v>1002</v>
      </c>
      <c r="O3731" t="s">
        <v>28</v>
      </c>
      <c r="R3731" t="s">
        <v>46</v>
      </c>
      <c r="S3731" s="49" t="str">
        <f t="shared" si="465"/>
        <v>Card</v>
      </c>
      <c r="T3731" s="3">
        <v>0.04</v>
      </c>
      <c r="U3731" s="2">
        <v>7.42</v>
      </c>
      <c r="V3731" s="2">
        <v>1.46</v>
      </c>
      <c r="W3731" s="54">
        <f>_xlfn.XLOOKUP(M3731,Market!A:A,Market!F:F,0)</f>
        <v>0.06</v>
      </c>
      <c r="X3731" s="55">
        <f t="shared" si="466"/>
        <v>0.29680000000000001</v>
      </c>
      <c r="Y3731" s="55">
        <f t="shared" si="467"/>
        <v>5.96</v>
      </c>
      <c r="Z3731" s="54">
        <f t="shared" si="468"/>
        <v>0.80323450134770891</v>
      </c>
      <c r="AA3731" s="49" t="str">
        <f t="shared" ca="1" si="469"/>
        <v>N</v>
      </c>
      <c r="AB3731" s="49">
        <f t="shared" ca="1" si="470"/>
        <v>5</v>
      </c>
      <c r="AC3731" s="49" t="str">
        <f t="shared" ca="1" si="471"/>
        <v>N</v>
      </c>
    </row>
    <row r="3732" spans="1:29" x14ac:dyDescent="0.25">
      <c r="A3732">
        <v>2029</v>
      </c>
      <c r="B3732" s="9">
        <v>43560</v>
      </c>
      <c r="C3732" s="50" t="str">
        <f t="shared" si="464"/>
        <v>N</v>
      </c>
      <c r="D3732" s="52">
        <f>_xlfn.XLOOKUP(B3732,Cal_Date!B:B,Cal_Date!A:A,0)</f>
        <v>1</v>
      </c>
      <c r="E3732">
        <v>2019</v>
      </c>
      <c r="F3732" t="s">
        <v>125</v>
      </c>
      <c r="G3732" t="s">
        <v>129</v>
      </c>
      <c r="H3732" t="s">
        <v>48</v>
      </c>
      <c r="I3732" t="s">
        <v>18</v>
      </c>
      <c r="J3732" t="s">
        <v>10</v>
      </c>
      <c r="K3732" t="s">
        <v>43</v>
      </c>
      <c r="L3732">
        <v>2</v>
      </c>
      <c r="M3732">
        <v>1003</v>
      </c>
      <c r="O3732" t="s">
        <v>25</v>
      </c>
      <c r="R3732" t="s">
        <v>44</v>
      </c>
      <c r="S3732" s="49" t="str">
        <f t="shared" si="465"/>
        <v>Card</v>
      </c>
      <c r="T3732" s="3">
        <v>0.03</v>
      </c>
      <c r="U3732" s="2">
        <v>14.84</v>
      </c>
      <c r="V3732" s="2">
        <v>2.92</v>
      </c>
      <c r="W3732" s="54">
        <f>_xlfn.XLOOKUP(M3732,Market!A:A,Market!F:F,0)</f>
        <v>0.06</v>
      </c>
      <c r="X3732" s="55">
        <f t="shared" si="466"/>
        <v>0.44519999999999998</v>
      </c>
      <c r="Y3732" s="55">
        <f t="shared" si="467"/>
        <v>11.92</v>
      </c>
      <c r="Z3732" s="54">
        <f t="shared" si="468"/>
        <v>0.80323450134770891</v>
      </c>
      <c r="AA3732" s="49" t="str">
        <f t="shared" ca="1" si="469"/>
        <v>N</v>
      </c>
      <c r="AB3732" s="49">
        <f t="shared" ca="1" si="470"/>
        <v>5</v>
      </c>
      <c r="AC3732" s="49" t="str">
        <f t="shared" ca="1" si="471"/>
        <v>N</v>
      </c>
    </row>
    <row r="3733" spans="1:29" x14ac:dyDescent="0.25">
      <c r="A3733">
        <v>2030</v>
      </c>
      <c r="B3733" s="9">
        <v>43560</v>
      </c>
      <c r="C3733" s="50" t="str">
        <f t="shared" si="464"/>
        <v>N</v>
      </c>
      <c r="D3733" s="52">
        <f>_xlfn.XLOOKUP(B3733,Cal_Date!B:B,Cal_Date!A:A,0)</f>
        <v>1</v>
      </c>
      <c r="E3733">
        <v>2019</v>
      </c>
      <c r="F3733" t="s">
        <v>125</v>
      </c>
      <c r="G3733" t="s">
        <v>129</v>
      </c>
      <c r="H3733" t="s">
        <v>11</v>
      </c>
      <c r="I3733" t="s">
        <v>11</v>
      </c>
      <c r="J3733" t="s">
        <v>15</v>
      </c>
      <c r="K3733" t="s">
        <v>42</v>
      </c>
      <c r="L3733">
        <v>1</v>
      </c>
      <c r="M3733">
        <v>1003</v>
      </c>
      <c r="O3733" t="s">
        <v>25</v>
      </c>
      <c r="R3733" t="s">
        <v>44</v>
      </c>
      <c r="S3733" s="49" t="str">
        <f t="shared" si="465"/>
        <v>Card</v>
      </c>
      <c r="T3733" s="3">
        <v>0.03</v>
      </c>
      <c r="U3733" s="2">
        <v>2.6500000000000004</v>
      </c>
      <c r="V3733" s="2">
        <v>0.87</v>
      </c>
      <c r="W3733" s="54">
        <f>_xlfn.XLOOKUP(M3733,Market!A:A,Market!F:F,0)</f>
        <v>0.06</v>
      </c>
      <c r="X3733" s="55">
        <f t="shared" si="466"/>
        <v>7.9500000000000001E-2</v>
      </c>
      <c r="Y3733" s="55">
        <f t="shared" si="467"/>
        <v>1.7800000000000002</v>
      </c>
      <c r="Z3733" s="54">
        <f t="shared" si="468"/>
        <v>0.67169811320754713</v>
      </c>
      <c r="AA3733" s="49" t="str">
        <f t="shared" ca="1" si="469"/>
        <v>N</v>
      </c>
      <c r="AB3733" s="49">
        <f t="shared" ca="1" si="470"/>
        <v>5</v>
      </c>
      <c r="AC3733" s="49" t="str">
        <f t="shared" ca="1" si="471"/>
        <v>N</v>
      </c>
    </row>
    <row r="3734" spans="1:29" x14ac:dyDescent="0.25">
      <c r="A3734">
        <v>2031</v>
      </c>
      <c r="B3734" s="9">
        <v>43560</v>
      </c>
      <c r="C3734" s="50" t="str">
        <f t="shared" si="464"/>
        <v>N</v>
      </c>
      <c r="D3734" s="52">
        <f>_xlfn.XLOOKUP(B3734,Cal_Date!B:B,Cal_Date!A:A,0)</f>
        <v>1</v>
      </c>
      <c r="E3734">
        <v>2019</v>
      </c>
      <c r="F3734" t="s">
        <v>125</v>
      </c>
      <c r="G3734" t="s">
        <v>129</v>
      </c>
      <c r="H3734" t="s">
        <v>11</v>
      </c>
      <c r="I3734" t="s">
        <v>13</v>
      </c>
      <c r="J3734" t="s">
        <v>15</v>
      </c>
      <c r="K3734" t="s">
        <v>42</v>
      </c>
      <c r="L3734">
        <v>2</v>
      </c>
      <c r="M3734">
        <v>1003</v>
      </c>
      <c r="O3734" t="s">
        <v>25</v>
      </c>
      <c r="R3734" t="s">
        <v>44</v>
      </c>
      <c r="S3734" s="49" t="str">
        <f t="shared" si="465"/>
        <v>Card</v>
      </c>
      <c r="T3734" s="3">
        <v>0.03</v>
      </c>
      <c r="U3734" s="2">
        <v>5.3000000000000007</v>
      </c>
      <c r="V3734" s="2">
        <v>2.84</v>
      </c>
      <c r="W3734" s="54">
        <f>_xlfn.XLOOKUP(M3734,Market!A:A,Market!F:F,0)</f>
        <v>0.06</v>
      </c>
      <c r="X3734" s="55">
        <f t="shared" si="466"/>
        <v>0.159</v>
      </c>
      <c r="Y3734" s="55">
        <f t="shared" si="467"/>
        <v>2.4600000000000009</v>
      </c>
      <c r="Z3734" s="54">
        <f t="shared" si="468"/>
        <v>0.46415094339622653</v>
      </c>
      <c r="AA3734" s="49" t="str">
        <f t="shared" ca="1" si="469"/>
        <v>N</v>
      </c>
      <c r="AB3734" s="49">
        <f t="shared" ca="1" si="470"/>
        <v>5</v>
      </c>
      <c r="AC3734" s="49" t="str">
        <f t="shared" ca="1" si="471"/>
        <v>N</v>
      </c>
    </row>
    <row r="3735" spans="1:29" x14ac:dyDescent="0.25">
      <c r="A3735">
        <v>2032</v>
      </c>
      <c r="B3735" s="9">
        <v>43560</v>
      </c>
      <c r="C3735" s="50" t="str">
        <f t="shared" si="464"/>
        <v>N</v>
      </c>
      <c r="D3735" s="52">
        <f>_xlfn.XLOOKUP(B3735,Cal_Date!B:B,Cal_Date!A:A,0)</f>
        <v>1</v>
      </c>
      <c r="E3735">
        <v>2019</v>
      </c>
      <c r="F3735" t="s">
        <v>125</v>
      </c>
      <c r="G3735" t="s">
        <v>129</v>
      </c>
      <c r="H3735" t="s">
        <v>11</v>
      </c>
      <c r="I3735" t="s">
        <v>13</v>
      </c>
      <c r="J3735" t="s">
        <v>15</v>
      </c>
      <c r="K3735" t="s">
        <v>42</v>
      </c>
      <c r="L3735">
        <v>1</v>
      </c>
      <c r="M3735">
        <v>1004</v>
      </c>
      <c r="O3735" t="s">
        <v>28</v>
      </c>
      <c r="R3735" t="s">
        <v>47</v>
      </c>
      <c r="S3735" s="49" t="str">
        <f t="shared" si="465"/>
        <v>Card</v>
      </c>
      <c r="T3735" s="3">
        <v>3.5000000000000003E-2</v>
      </c>
      <c r="U3735" s="2">
        <v>2.6500000000000004</v>
      </c>
      <c r="V3735" s="2">
        <v>1.42</v>
      </c>
      <c r="W3735" s="54">
        <f>_xlfn.XLOOKUP(M3735,Market!A:A,Market!F:F,0)</f>
        <v>0.06</v>
      </c>
      <c r="X3735" s="55">
        <f t="shared" si="466"/>
        <v>9.2750000000000027E-2</v>
      </c>
      <c r="Y3735" s="55">
        <f t="shared" si="467"/>
        <v>1.2300000000000004</v>
      </c>
      <c r="Z3735" s="54">
        <f t="shared" si="468"/>
        <v>0.46415094339622653</v>
      </c>
      <c r="AA3735" s="49" t="str">
        <f t="shared" ca="1" si="469"/>
        <v>N</v>
      </c>
      <c r="AB3735" s="49">
        <f t="shared" ca="1" si="470"/>
        <v>5</v>
      </c>
      <c r="AC3735" s="49" t="str">
        <f t="shared" ca="1" si="471"/>
        <v>N</v>
      </c>
    </row>
    <row r="3736" spans="1:29" x14ac:dyDescent="0.25">
      <c r="A3736">
        <v>2033</v>
      </c>
      <c r="B3736" s="9">
        <v>43560</v>
      </c>
      <c r="C3736" s="50" t="str">
        <f t="shared" si="464"/>
        <v>N</v>
      </c>
      <c r="D3736" s="52">
        <f>_xlfn.XLOOKUP(B3736,Cal_Date!B:B,Cal_Date!A:A,0)</f>
        <v>1</v>
      </c>
      <c r="E3736">
        <v>2019</v>
      </c>
      <c r="F3736" t="s">
        <v>125</v>
      </c>
      <c r="G3736" t="s">
        <v>129</v>
      </c>
      <c r="H3736" t="s">
        <v>11</v>
      </c>
      <c r="I3736" t="s">
        <v>11</v>
      </c>
      <c r="J3736" t="s">
        <v>15</v>
      </c>
      <c r="K3736" t="s">
        <v>42</v>
      </c>
      <c r="L3736">
        <v>1</v>
      </c>
      <c r="M3736">
        <v>1005</v>
      </c>
      <c r="O3736" t="s">
        <v>25</v>
      </c>
      <c r="R3736" t="s">
        <v>47</v>
      </c>
      <c r="S3736" s="49" t="str">
        <f t="shared" si="465"/>
        <v>Card</v>
      </c>
      <c r="T3736" s="3">
        <v>3.5000000000000003E-2</v>
      </c>
      <c r="U3736" s="2">
        <v>2.7225000000000001</v>
      </c>
      <c r="V3736" s="2">
        <v>0.87</v>
      </c>
      <c r="W3736" s="54">
        <f>_xlfn.XLOOKUP(M3736,Market!A:A,Market!F:F,0)</f>
        <v>8.8999999999999996E-2</v>
      </c>
      <c r="X3736" s="55">
        <f t="shared" si="466"/>
        <v>9.5287500000000011E-2</v>
      </c>
      <c r="Y3736" s="55">
        <f t="shared" si="467"/>
        <v>1.8525</v>
      </c>
      <c r="Z3736" s="54">
        <f t="shared" si="468"/>
        <v>0.68044077134986225</v>
      </c>
      <c r="AA3736" s="49" t="str">
        <f t="shared" ca="1" si="469"/>
        <v>N</v>
      </c>
      <c r="AB3736" s="49">
        <f t="shared" ca="1" si="470"/>
        <v>5</v>
      </c>
      <c r="AC3736" s="49" t="str">
        <f t="shared" ca="1" si="471"/>
        <v>N</v>
      </c>
    </row>
    <row r="3737" spans="1:29" x14ac:dyDescent="0.25">
      <c r="A3737">
        <v>2034</v>
      </c>
      <c r="B3737" s="9">
        <v>43560</v>
      </c>
      <c r="C3737" s="50" t="str">
        <f t="shared" si="464"/>
        <v>N</v>
      </c>
      <c r="D3737" s="52">
        <f>_xlfn.XLOOKUP(B3737,Cal_Date!B:B,Cal_Date!A:A,0)</f>
        <v>1</v>
      </c>
      <c r="E3737">
        <v>2019</v>
      </c>
      <c r="F3737" t="s">
        <v>125</v>
      </c>
      <c r="G3737" t="s">
        <v>129</v>
      </c>
      <c r="H3737" t="s">
        <v>11</v>
      </c>
      <c r="I3737" t="s">
        <v>11</v>
      </c>
      <c r="J3737" t="s">
        <v>15</v>
      </c>
      <c r="K3737" t="s">
        <v>42</v>
      </c>
      <c r="L3737">
        <v>1</v>
      </c>
      <c r="M3737">
        <v>1005</v>
      </c>
      <c r="O3737" t="s">
        <v>25</v>
      </c>
      <c r="R3737" t="s">
        <v>44</v>
      </c>
      <c r="S3737" s="49" t="str">
        <f t="shared" si="465"/>
        <v>Card</v>
      </c>
      <c r="T3737" s="3">
        <v>0.03</v>
      </c>
      <c r="U3737" s="2">
        <v>2.7225000000000001</v>
      </c>
      <c r="V3737" s="2">
        <v>0.87</v>
      </c>
      <c r="W3737" s="54">
        <f>_xlfn.XLOOKUP(M3737,Market!A:A,Market!F:F,0)</f>
        <v>8.8999999999999996E-2</v>
      </c>
      <c r="X3737" s="55">
        <f t="shared" si="466"/>
        <v>8.1674999999999998E-2</v>
      </c>
      <c r="Y3737" s="55">
        <f t="shared" si="467"/>
        <v>1.8525</v>
      </c>
      <c r="Z3737" s="54">
        <f t="shared" si="468"/>
        <v>0.68044077134986225</v>
      </c>
      <c r="AA3737" s="49" t="str">
        <f t="shared" ca="1" si="469"/>
        <v>N</v>
      </c>
      <c r="AB3737" s="49">
        <f t="shared" ca="1" si="470"/>
        <v>5</v>
      </c>
      <c r="AC3737" s="49" t="str">
        <f t="shared" ca="1" si="471"/>
        <v>N</v>
      </c>
    </row>
    <row r="3738" spans="1:29" x14ac:dyDescent="0.25">
      <c r="A3738">
        <v>2035</v>
      </c>
      <c r="B3738" s="9">
        <v>43560</v>
      </c>
      <c r="C3738" s="50" t="str">
        <f t="shared" si="464"/>
        <v>N</v>
      </c>
      <c r="D3738" s="52">
        <f>_xlfn.XLOOKUP(B3738,Cal_Date!B:B,Cal_Date!A:A,0)</f>
        <v>1</v>
      </c>
      <c r="E3738">
        <v>2019</v>
      </c>
      <c r="F3738" t="s">
        <v>125</v>
      </c>
      <c r="G3738" t="s">
        <v>129</v>
      </c>
      <c r="H3738" t="s">
        <v>11</v>
      </c>
      <c r="I3738" t="s">
        <v>11</v>
      </c>
      <c r="J3738" t="s">
        <v>15</v>
      </c>
      <c r="K3738" t="s">
        <v>42</v>
      </c>
      <c r="L3738">
        <v>1</v>
      </c>
      <c r="M3738">
        <v>1003</v>
      </c>
      <c r="O3738" t="s">
        <v>25</v>
      </c>
      <c r="R3738" t="s">
        <v>44</v>
      </c>
      <c r="S3738" s="49" t="str">
        <f t="shared" si="465"/>
        <v>Card</v>
      </c>
      <c r="T3738" s="3">
        <v>0.03</v>
      </c>
      <c r="U3738" s="2">
        <v>2.6500000000000004</v>
      </c>
      <c r="V3738" s="2">
        <v>0.87</v>
      </c>
      <c r="W3738" s="54">
        <f>_xlfn.XLOOKUP(M3738,Market!A:A,Market!F:F,0)</f>
        <v>0.06</v>
      </c>
      <c r="X3738" s="55">
        <f t="shared" si="466"/>
        <v>7.9500000000000001E-2</v>
      </c>
      <c r="Y3738" s="55">
        <f t="shared" si="467"/>
        <v>1.7800000000000002</v>
      </c>
      <c r="Z3738" s="54">
        <f t="shared" si="468"/>
        <v>0.67169811320754713</v>
      </c>
      <c r="AA3738" s="49" t="str">
        <f t="shared" ca="1" si="469"/>
        <v>N</v>
      </c>
      <c r="AB3738" s="49">
        <f t="shared" ca="1" si="470"/>
        <v>5</v>
      </c>
      <c r="AC3738" s="49" t="str">
        <f t="shared" ca="1" si="471"/>
        <v>N</v>
      </c>
    </row>
    <row r="3739" spans="1:29" x14ac:dyDescent="0.25">
      <c r="A3739">
        <v>2036</v>
      </c>
      <c r="B3739" s="9">
        <v>43560</v>
      </c>
      <c r="C3739" s="50" t="str">
        <f t="shared" si="464"/>
        <v>N</v>
      </c>
      <c r="D3739" s="52">
        <f>_xlfn.XLOOKUP(B3739,Cal_Date!B:B,Cal_Date!A:A,0)</f>
        <v>1</v>
      </c>
      <c r="E3739">
        <v>2019</v>
      </c>
      <c r="F3739" t="s">
        <v>125</v>
      </c>
      <c r="G3739" t="s">
        <v>129</v>
      </c>
      <c r="H3739" t="s">
        <v>11</v>
      </c>
      <c r="I3739" t="s">
        <v>13</v>
      </c>
      <c r="J3739" t="s">
        <v>15</v>
      </c>
      <c r="K3739" t="s">
        <v>42</v>
      </c>
      <c r="L3739">
        <v>2</v>
      </c>
      <c r="M3739">
        <v>1007</v>
      </c>
      <c r="O3739" t="s">
        <v>28</v>
      </c>
      <c r="R3739" t="s">
        <v>46</v>
      </c>
      <c r="S3739" s="49" t="str">
        <f t="shared" si="465"/>
        <v>Card</v>
      </c>
      <c r="T3739" s="3">
        <v>0.04</v>
      </c>
      <c r="U3739" s="2">
        <v>5.4450000000000003</v>
      </c>
      <c r="V3739" s="2">
        <v>2.84</v>
      </c>
      <c r="W3739" s="54">
        <f>_xlfn.XLOOKUP(M3739,Market!A:A,Market!F:F,0)</f>
        <v>8.8999999999999996E-2</v>
      </c>
      <c r="X3739" s="55">
        <f t="shared" si="466"/>
        <v>0.21780000000000002</v>
      </c>
      <c r="Y3739" s="55">
        <f t="shared" si="467"/>
        <v>2.6050000000000004</v>
      </c>
      <c r="Z3739" s="54">
        <f t="shared" si="468"/>
        <v>0.47842056932966032</v>
      </c>
      <c r="AA3739" s="49" t="str">
        <f t="shared" ca="1" si="469"/>
        <v>N</v>
      </c>
      <c r="AB3739" s="49">
        <f t="shared" ca="1" si="470"/>
        <v>5</v>
      </c>
      <c r="AC3739" s="49" t="str">
        <f t="shared" ca="1" si="471"/>
        <v>N</v>
      </c>
    </row>
    <row r="3740" spans="1:29" x14ac:dyDescent="0.25">
      <c r="A3740">
        <v>2037</v>
      </c>
      <c r="B3740" s="9">
        <v>43561</v>
      </c>
      <c r="C3740" s="50" t="str">
        <f t="shared" si="464"/>
        <v>N</v>
      </c>
      <c r="D3740" s="52">
        <f>_xlfn.XLOOKUP(B3740,Cal_Date!B:B,Cal_Date!A:A,0)</f>
        <v>1</v>
      </c>
      <c r="E3740">
        <v>2019</v>
      </c>
      <c r="F3740" t="s">
        <v>126</v>
      </c>
      <c r="G3740" t="s">
        <v>130</v>
      </c>
      <c r="H3740" t="s">
        <v>14</v>
      </c>
      <c r="I3740" t="s">
        <v>18</v>
      </c>
      <c r="J3740" t="s">
        <v>15</v>
      </c>
      <c r="K3740" t="s">
        <v>43</v>
      </c>
      <c r="L3740">
        <v>1</v>
      </c>
      <c r="M3740">
        <v>1006</v>
      </c>
      <c r="O3740" t="s">
        <v>28</v>
      </c>
      <c r="R3740" t="s">
        <v>46</v>
      </c>
      <c r="S3740" s="49" t="str">
        <f t="shared" si="465"/>
        <v>Card</v>
      </c>
      <c r="T3740" s="3">
        <v>0.04</v>
      </c>
      <c r="U3740" s="2">
        <v>7.6229999999999993</v>
      </c>
      <c r="V3740" s="2">
        <v>2.2200000000000002</v>
      </c>
      <c r="W3740" s="54">
        <f>_xlfn.XLOOKUP(M3740,Market!A:A,Market!F:F,0)</f>
        <v>8.8999999999999996E-2</v>
      </c>
      <c r="X3740" s="55">
        <f t="shared" si="466"/>
        <v>0.30491999999999997</v>
      </c>
      <c r="Y3740" s="55">
        <f t="shared" si="467"/>
        <v>5.4029999999999987</v>
      </c>
      <c r="Z3740" s="54">
        <f t="shared" si="468"/>
        <v>0.7087760724124359</v>
      </c>
      <c r="AA3740" s="49" t="str">
        <f t="shared" ca="1" si="469"/>
        <v>N</v>
      </c>
      <c r="AB3740" s="49">
        <f t="shared" ca="1" si="470"/>
        <v>5</v>
      </c>
      <c r="AC3740" s="49" t="str">
        <f t="shared" ca="1" si="471"/>
        <v>N</v>
      </c>
    </row>
    <row r="3741" spans="1:29" x14ac:dyDescent="0.25">
      <c r="A3741">
        <v>2038</v>
      </c>
      <c r="B3741" s="9">
        <v>43561</v>
      </c>
      <c r="C3741" s="50" t="str">
        <f t="shared" si="464"/>
        <v>N</v>
      </c>
      <c r="D3741" s="52">
        <f>_xlfn.XLOOKUP(B3741,Cal_Date!B:B,Cal_Date!A:A,0)</f>
        <v>1</v>
      </c>
      <c r="E3741">
        <v>2019</v>
      </c>
      <c r="F3741" t="s">
        <v>126</v>
      </c>
      <c r="G3741" t="s">
        <v>130</v>
      </c>
      <c r="H3741" t="s">
        <v>14</v>
      </c>
      <c r="I3741" t="s">
        <v>18</v>
      </c>
      <c r="J3741" t="s">
        <v>15</v>
      </c>
      <c r="K3741" t="s">
        <v>43</v>
      </c>
      <c r="L3741">
        <v>1</v>
      </c>
      <c r="M3741">
        <v>1006</v>
      </c>
      <c r="O3741" t="s">
        <v>28</v>
      </c>
      <c r="R3741" t="s">
        <v>47</v>
      </c>
      <c r="S3741" s="49" t="str">
        <f t="shared" si="465"/>
        <v>Card</v>
      </c>
      <c r="T3741" s="3">
        <v>3.5000000000000003E-2</v>
      </c>
      <c r="U3741" s="2">
        <v>7.6229999999999993</v>
      </c>
      <c r="V3741" s="2">
        <v>2.2200000000000002</v>
      </c>
      <c r="W3741" s="54">
        <f>_xlfn.XLOOKUP(M3741,Market!A:A,Market!F:F,0)</f>
        <v>8.8999999999999996E-2</v>
      </c>
      <c r="X3741" s="55">
        <f t="shared" si="466"/>
        <v>0.26680500000000001</v>
      </c>
      <c r="Y3741" s="55">
        <f t="shared" si="467"/>
        <v>5.4029999999999987</v>
      </c>
      <c r="Z3741" s="54">
        <f t="shared" si="468"/>
        <v>0.7087760724124359</v>
      </c>
      <c r="AA3741" s="49" t="str">
        <f t="shared" ca="1" si="469"/>
        <v>N</v>
      </c>
      <c r="AB3741" s="49">
        <f t="shared" ca="1" si="470"/>
        <v>5</v>
      </c>
      <c r="AC3741" s="49" t="str">
        <f t="shared" ca="1" si="471"/>
        <v>N</v>
      </c>
    </row>
    <row r="3742" spans="1:29" x14ac:dyDescent="0.25">
      <c r="A3742">
        <v>2039</v>
      </c>
      <c r="B3742" s="9">
        <v>43561</v>
      </c>
      <c r="C3742" s="50" t="str">
        <f t="shared" si="464"/>
        <v>N</v>
      </c>
      <c r="D3742" s="52">
        <f>_xlfn.XLOOKUP(B3742,Cal_Date!B:B,Cal_Date!A:A,0)</f>
        <v>1</v>
      </c>
      <c r="E3742">
        <v>2019</v>
      </c>
      <c r="F3742" t="s">
        <v>126</v>
      </c>
      <c r="G3742" t="s">
        <v>130</v>
      </c>
      <c r="H3742" t="s">
        <v>14</v>
      </c>
      <c r="I3742" t="s">
        <v>18</v>
      </c>
      <c r="J3742" t="s">
        <v>15</v>
      </c>
      <c r="K3742" t="s">
        <v>43</v>
      </c>
      <c r="L3742">
        <v>1</v>
      </c>
      <c r="M3742">
        <v>1006</v>
      </c>
      <c r="O3742" t="s">
        <v>28</v>
      </c>
      <c r="R3742" t="s">
        <v>46</v>
      </c>
      <c r="S3742" s="49" t="str">
        <f t="shared" si="465"/>
        <v>Card</v>
      </c>
      <c r="T3742" s="3">
        <v>0.04</v>
      </c>
      <c r="U3742" s="2">
        <v>7.0785</v>
      </c>
      <c r="V3742" s="2">
        <v>2.1</v>
      </c>
      <c r="W3742" s="54">
        <f>_xlfn.XLOOKUP(M3742,Market!A:A,Market!F:F,0)</f>
        <v>8.8999999999999996E-2</v>
      </c>
      <c r="X3742" s="55">
        <f t="shared" si="466"/>
        <v>0.28314</v>
      </c>
      <c r="Y3742" s="55">
        <f t="shared" si="467"/>
        <v>4.9785000000000004</v>
      </c>
      <c r="Z3742" s="54">
        <f t="shared" si="468"/>
        <v>0.70332697605424888</v>
      </c>
      <c r="AA3742" s="49" t="str">
        <f t="shared" ca="1" si="469"/>
        <v>N</v>
      </c>
      <c r="AB3742" s="49">
        <f t="shared" ca="1" si="470"/>
        <v>5</v>
      </c>
      <c r="AC3742" s="49" t="str">
        <f t="shared" ca="1" si="471"/>
        <v>N</v>
      </c>
    </row>
    <row r="3743" spans="1:29" x14ac:dyDescent="0.25">
      <c r="A3743">
        <v>2040</v>
      </c>
      <c r="B3743" s="9">
        <v>43561</v>
      </c>
      <c r="C3743" s="50" t="str">
        <f t="shared" si="464"/>
        <v>N</v>
      </c>
      <c r="D3743" s="52">
        <f>_xlfn.XLOOKUP(B3743,Cal_Date!B:B,Cal_Date!A:A,0)</f>
        <v>1</v>
      </c>
      <c r="E3743">
        <v>2019</v>
      </c>
      <c r="F3743" t="s">
        <v>126</v>
      </c>
      <c r="G3743" t="s">
        <v>130</v>
      </c>
      <c r="H3743" t="s">
        <v>14</v>
      </c>
      <c r="I3743" t="s">
        <v>18</v>
      </c>
      <c r="J3743" t="s">
        <v>15</v>
      </c>
      <c r="K3743" t="s">
        <v>43</v>
      </c>
      <c r="L3743">
        <v>1</v>
      </c>
      <c r="M3743">
        <v>1004</v>
      </c>
      <c r="O3743" t="s">
        <v>28</v>
      </c>
      <c r="R3743" t="s">
        <v>47</v>
      </c>
      <c r="S3743" s="49" t="str">
        <f t="shared" si="465"/>
        <v>Card</v>
      </c>
      <c r="T3743" s="3">
        <v>3.5000000000000003E-2</v>
      </c>
      <c r="U3743" s="2">
        <v>7.42</v>
      </c>
      <c r="V3743" s="2">
        <v>2.2200000000000002</v>
      </c>
      <c r="W3743" s="54">
        <f>_xlfn.XLOOKUP(M3743,Market!A:A,Market!F:F,0)</f>
        <v>0.06</v>
      </c>
      <c r="X3743" s="55">
        <f t="shared" si="466"/>
        <v>0.25970000000000004</v>
      </c>
      <c r="Y3743" s="55">
        <f t="shared" si="467"/>
        <v>5.1999999999999993</v>
      </c>
      <c r="Z3743" s="54">
        <f t="shared" si="468"/>
        <v>0.70080862533692712</v>
      </c>
      <c r="AA3743" s="49" t="str">
        <f t="shared" ca="1" si="469"/>
        <v>N</v>
      </c>
      <c r="AB3743" s="49">
        <f t="shared" ca="1" si="470"/>
        <v>5</v>
      </c>
      <c r="AC3743" s="49" t="str">
        <f t="shared" ca="1" si="471"/>
        <v>N</v>
      </c>
    </row>
    <row r="3744" spans="1:29" x14ac:dyDescent="0.25">
      <c r="A3744">
        <v>2041</v>
      </c>
      <c r="B3744" s="9">
        <v>43561</v>
      </c>
      <c r="C3744" s="50" t="str">
        <f t="shared" si="464"/>
        <v>N</v>
      </c>
      <c r="D3744" s="52">
        <f>_xlfn.XLOOKUP(B3744,Cal_Date!B:B,Cal_Date!A:A,0)</f>
        <v>1</v>
      </c>
      <c r="E3744">
        <v>2019</v>
      </c>
      <c r="F3744" t="s">
        <v>126</v>
      </c>
      <c r="G3744" t="s">
        <v>130</v>
      </c>
      <c r="H3744" t="s">
        <v>11</v>
      </c>
      <c r="I3744" t="s">
        <v>11</v>
      </c>
      <c r="J3744" t="s">
        <v>15</v>
      </c>
      <c r="K3744" t="s">
        <v>42</v>
      </c>
      <c r="L3744">
        <v>1</v>
      </c>
      <c r="M3744">
        <v>1004</v>
      </c>
      <c r="O3744" t="s">
        <v>28</v>
      </c>
      <c r="R3744" t="s">
        <v>47</v>
      </c>
      <c r="S3744" s="49" t="str">
        <f t="shared" si="465"/>
        <v>Card</v>
      </c>
      <c r="T3744" s="3">
        <v>3.5000000000000003E-2</v>
      </c>
      <c r="U3744" s="2">
        <v>2.6500000000000004</v>
      </c>
      <c r="V3744" s="2">
        <v>0.87</v>
      </c>
      <c r="W3744" s="54">
        <f>_xlfn.XLOOKUP(M3744,Market!A:A,Market!F:F,0)</f>
        <v>0.06</v>
      </c>
      <c r="X3744" s="55">
        <f t="shared" si="466"/>
        <v>9.2750000000000027E-2</v>
      </c>
      <c r="Y3744" s="55">
        <f t="shared" si="467"/>
        <v>1.7800000000000002</v>
      </c>
      <c r="Z3744" s="54">
        <f t="shared" si="468"/>
        <v>0.67169811320754713</v>
      </c>
      <c r="AA3744" s="49" t="str">
        <f t="shared" ca="1" si="469"/>
        <v>N</v>
      </c>
      <c r="AB3744" s="49">
        <f t="shared" ca="1" si="470"/>
        <v>5</v>
      </c>
      <c r="AC3744" s="49" t="str">
        <f t="shared" ca="1" si="471"/>
        <v>N</v>
      </c>
    </row>
    <row r="3745" spans="1:29" x14ac:dyDescent="0.25">
      <c r="A3745">
        <v>2042</v>
      </c>
      <c r="B3745" s="9">
        <v>43561</v>
      </c>
      <c r="C3745" s="50" t="str">
        <f t="shared" si="464"/>
        <v>N</v>
      </c>
      <c r="D3745" s="52">
        <f>_xlfn.XLOOKUP(B3745,Cal_Date!B:B,Cal_Date!A:A,0)</f>
        <v>1</v>
      </c>
      <c r="E3745">
        <v>2019</v>
      </c>
      <c r="F3745" t="s">
        <v>126</v>
      </c>
      <c r="G3745" t="s">
        <v>130</v>
      </c>
      <c r="H3745" t="s">
        <v>48</v>
      </c>
      <c r="I3745" t="s">
        <v>18</v>
      </c>
      <c r="J3745" t="s">
        <v>10</v>
      </c>
      <c r="K3745" t="s">
        <v>43</v>
      </c>
      <c r="L3745">
        <v>2</v>
      </c>
      <c r="M3745">
        <v>1000</v>
      </c>
      <c r="O3745" t="s">
        <v>25</v>
      </c>
      <c r="R3745" t="s">
        <v>46</v>
      </c>
      <c r="S3745" s="49" t="str">
        <f t="shared" si="465"/>
        <v>Card</v>
      </c>
      <c r="T3745" s="3">
        <v>0.04</v>
      </c>
      <c r="U3745" s="2">
        <v>15.120000000000001</v>
      </c>
      <c r="V3745" s="2">
        <v>2.92</v>
      </c>
      <c r="W3745" s="54">
        <f>_xlfn.XLOOKUP(M3745,Market!A:A,Market!F:F,0)</f>
        <v>0.08</v>
      </c>
      <c r="X3745" s="55">
        <f t="shared" si="466"/>
        <v>0.6048</v>
      </c>
      <c r="Y3745" s="55">
        <f t="shared" si="467"/>
        <v>12.200000000000001</v>
      </c>
      <c r="Z3745" s="54">
        <f t="shared" si="468"/>
        <v>0.80687830687830686</v>
      </c>
      <c r="AA3745" s="49" t="str">
        <f t="shared" ca="1" si="469"/>
        <v>N</v>
      </c>
      <c r="AB3745" s="49">
        <f t="shared" ca="1" si="470"/>
        <v>5</v>
      </c>
      <c r="AC3745" s="49" t="str">
        <f t="shared" ca="1" si="471"/>
        <v>N</v>
      </c>
    </row>
    <row r="3746" spans="1:29" x14ac:dyDescent="0.25">
      <c r="A3746">
        <v>2043</v>
      </c>
      <c r="B3746" s="9">
        <v>43561</v>
      </c>
      <c r="C3746" s="50" t="str">
        <f t="shared" si="464"/>
        <v>N</v>
      </c>
      <c r="D3746" s="52">
        <f>_xlfn.XLOOKUP(B3746,Cal_Date!B:B,Cal_Date!A:A,0)</f>
        <v>1</v>
      </c>
      <c r="E3746">
        <v>2019</v>
      </c>
      <c r="F3746" t="s">
        <v>126</v>
      </c>
      <c r="G3746" t="s">
        <v>130</v>
      </c>
      <c r="H3746" t="s">
        <v>11</v>
      </c>
      <c r="I3746" t="s">
        <v>11</v>
      </c>
      <c r="J3746" t="s">
        <v>15</v>
      </c>
      <c r="K3746" t="s">
        <v>42</v>
      </c>
      <c r="L3746">
        <v>2</v>
      </c>
      <c r="M3746">
        <v>1000</v>
      </c>
      <c r="O3746" t="s">
        <v>25</v>
      </c>
      <c r="R3746" t="s">
        <v>47</v>
      </c>
      <c r="S3746" s="49" t="str">
        <f t="shared" si="465"/>
        <v>Card</v>
      </c>
      <c r="T3746" s="3">
        <v>3.5000000000000003E-2</v>
      </c>
      <c r="U3746" s="2">
        <v>5.4</v>
      </c>
      <c r="V3746" s="2">
        <v>1.74</v>
      </c>
      <c r="W3746" s="54">
        <f>_xlfn.XLOOKUP(M3746,Market!A:A,Market!F:F,0)</f>
        <v>0.08</v>
      </c>
      <c r="X3746" s="55">
        <f t="shared" si="466"/>
        <v>0.18900000000000003</v>
      </c>
      <c r="Y3746" s="55">
        <f t="shared" si="467"/>
        <v>3.66</v>
      </c>
      <c r="Z3746" s="54">
        <f t="shared" si="468"/>
        <v>0.67777777777777781</v>
      </c>
      <c r="AA3746" s="49" t="str">
        <f t="shared" ca="1" si="469"/>
        <v>N</v>
      </c>
      <c r="AB3746" s="49">
        <f t="shared" ca="1" si="470"/>
        <v>5</v>
      </c>
      <c r="AC3746" s="49" t="str">
        <f t="shared" ca="1" si="471"/>
        <v>N</v>
      </c>
    </row>
    <row r="3747" spans="1:29" x14ac:dyDescent="0.25">
      <c r="A3747">
        <v>2044</v>
      </c>
      <c r="B3747" s="9">
        <v>43561</v>
      </c>
      <c r="C3747" s="50" t="str">
        <f t="shared" si="464"/>
        <v>N</v>
      </c>
      <c r="D3747" s="52">
        <f>_xlfn.XLOOKUP(B3747,Cal_Date!B:B,Cal_Date!A:A,0)</f>
        <v>1</v>
      </c>
      <c r="E3747">
        <v>2019</v>
      </c>
      <c r="F3747" t="s">
        <v>126</v>
      </c>
      <c r="G3747" t="s">
        <v>130</v>
      </c>
      <c r="H3747" t="s">
        <v>48</v>
      </c>
      <c r="I3747" t="s">
        <v>18</v>
      </c>
      <c r="J3747" t="s">
        <v>10</v>
      </c>
      <c r="K3747" t="s">
        <v>43</v>
      </c>
      <c r="L3747">
        <v>1</v>
      </c>
      <c r="M3747">
        <v>1000</v>
      </c>
      <c r="O3747" t="s">
        <v>25</v>
      </c>
      <c r="R3747" t="s">
        <v>44</v>
      </c>
      <c r="S3747" s="49" t="str">
        <f t="shared" si="465"/>
        <v>Card</v>
      </c>
      <c r="T3747" s="3">
        <v>0.03</v>
      </c>
      <c r="U3747" s="2">
        <v>7.5600000000000005</v>
      </c>
      <c r="V3747" s="2">
        <v>1.46</v>
      </c>
      <c r="W3747" s="54">
        <f>_xlfn.XLOOKUP(M3747,Market!A:A,Market!F:F,0)</f>
        <v>0.08</v>
      </c>
      <c r="X3747" s="55">
        <f t="shared" si="466"/>
        <v>0.2268</v>
      </c>
      <c r="Y3747" s="55">
        <f t="shared" si="467"/>
        <v>6.1000000000000005</v>
      </c>
      <c r="Z3747" s="54">
        <f t="shared" si="468"/>
        <v>0.80687830687830686</v>
      </c>
      <c r="AA3747" s="49" t="str">
        <f t="shared" ca="1" si="469"/>
        <v>N</v>
      </c>
      <c r="AB3747" s="49">
        <f t="shared" ca="1" si="470"/>
        <v>5</v>
      </c>
      <c r="AC3747" s="49" t="str">
        <f t="shared" ca="1" si="471"/>
        <v>N</v>
      </c>
    </row>
    <row r="3748" spans="1:29" x14ac:dyDescent="0.25">
      <c r="A3748">
        <v>2045</v>
      </c>
      <c r="B3748" s="9">
        <v>43561</v>
      </c>
      <c r="C3748" s="50" t="str">
        <f t="shared" si="464"/>
        <v>N</v>
      </c>
      <c r="D3748" s="52">
        <f>_xlfn.XLOOKUP(B3748,Cal_Date!B:B,Cal_Date!A:A,0)</f>
        <v>1</v>
      </c>
      <c r="E3748">
        <v>2019</v>
      </c>
      <c r="F3748" t="s">
        <v>126</v>
      </c>
      <c r="G3748" t="s">
        <v>130</v>
      </c>
      <c r="H3748" t="s">
        <v>14</v>
      </c>
      <c r="I3748" t="s">
        <v>18</v>
      </c>
      <c r="J3748" t="s">
        <v>15</v>
      </c>
      <c r="K3748" t="s">
        <v>43</v>
      </c>
      <c r="L3748">
        <v>1</v>
      </c>
      <c r="M3748">
        <v>1008</v>
      </c>
      <c r="O3748" t="s">
        <v>28</v>
      </c>
      <c r="R3748" t="s">
        <v>44</v>
      </c>
      <c r="S3748" s="49" t="str">
        <f t="shared" si="465"/>
        <v>Card</v>
      </c>
      <c r="T3748" s="3">
        <v>0.03</v>
      </c>
      <c r="U3748" s="2">
        <v>7.0785</v>
      </c>
      <c r="V3748" s="2">
        <v>2.1</v>
      </c>
      <c r="W3748" s="54">
        <f>_xlfn.XLOOKUP(M3748,Market!A:A,Market!F:F,0)</f>
        <v>8.8999999999999996E-2</v>
      </c>
      <c r="X3748" s="55">
        <f t="shared" si="466"/>
        <v>0.21235499999999999</v>
      </c>
      <c r="Y3748" s="55">
        <f t="shared" si="467"/>
        <v>4.9785000000000004</v>
      </c>
      <c r="Z3748" s="54">
        <f t="shared" si="468"/>
        <v>0.70332697605424888</v>
      </c>
      <c r="AA3748" s="49" t="str">
        <f t="shared" ca="1" si="469"/>
        <v>N</v>
      </c>
      <c r="AB3748" s="49">
        <f t="shared" ca="1" si="470"/>
        <v>5</v>
      </c>
      <c r="AC3748" s="49" t="str">
        <f t="shared" ca="1" si="471"/>
        <v>N</v>
      </c>
    </row>
    <row r="3749" spans="1:29" x14ac:dyDescent="0.25">
      <c r="A3749">
        <v>2046</v>
      </c>
      <c r="B3749" s="9">
        <v>43561</v>
      </c>
      <c r="C3749" s="50" t="str">
        <f t="shared" si="464"/>
        <v>N</v>
      </c>
      <c r="D3749" s="52">
        <f>_xlfn.XLOOKUP(B3749,Cal_Date!B:B,Cal_Date!A:A,0)</f>
        <v>1</v>
      </c>
      <c r="E3749">
        <v>2019</v>
      </c>
      <c r="F3749" t="s">
        <v>126</v>
      </c>
      <c r="G3749" t="s">
        <v>130</v>
      </c>
      <c r="H3749" t="s">
        <v>14</v>
      </c>
      <c r="I3749" t="s">
        <v>18</v>
      </c>
      <c r="J3749" t="s">
        <v>15</v>
      </c>
      <c r="K3749" t="s">
        <v>43</v>
      </c>
      <c r="L3749">
        <v>1</v>
      </c>
      <c r="M3749">
        <v>1008</v>
      </c>
      <c r="O3749" t="s">
        <v>28</v>
      </c>
      <c r="R3749" t="s">
        <v>44</v>
      </c>
      <c r="S3749" s="49" t="str">
        <f t="shared" si="465"/>
        <v>Card</v>
      </c>
      <c r="T3749" s="3">
        <v>0.03</v>
      </c>
      <c r="U3749" s="2">
        <v>7.0785</v>
      </c>
      <c r="V3749" s="2">
        <v>2.1</v>
      </c>
      <c r="W3749" s="54">
        <f>_xlfn.XLOOKUP(M3749,Market!A:A,Market!F:F,0)</f>
        <v>8.8999999999999996E-2</v>
      </c>
      <c r="X3749" s="55">
        <f t="shared" si="466"/>
        <v>0.21235499999999999</v>
      </c>
      <c r="Y3749" s="55">
        <f t="shared" si="467"/>
        <v>4.9785000000000004</v>
      </c>
      <c r="Z3749" s="54">
        <f t="shared" si="468"/>
        <v>0.70332697605424888</v>
      </c>
      <c r="AA3749" s="49" t="str">
        <f t="shared" ca="1" si="469"/>
        <v>N</v>
      </c>
      <c r="AB3749" s="49">
        <f t="shared" ca="1" si="470"/>
        <v>5</v>
      </c>
      <c r="AC3749" s="49" t="str">
        <f t="shared" ca="1" si="471"/>
        <v>N</v>
      </c>
    </row>
    <row r="3750" spans="1:29" x14ac:dyDescent="0.25">
      <c r="A3750">
        <v>2047</v>
      </c>
      <c r="B3750" s="9">
        <v>43561</v>
      </c>
      <c r="C3750" s="50" t="str">
        <f t="shared" si="464"/>
        <v>N</v>
      </c>
      <c r="D3750" s="52">
        <f>_xlfn.XLOOKUP(B3750,Cal_Date!B:B,Cal_Date!A:A,0)</f>
        <v>1</v>
      </c>
      <c r="E3750">
        <v>2019</v>
      </c>
      <c r="F3750" t="s">
        <v>126</v>
      </c>
      <c r="G3750" t="s">
        <v>130</v>
      </c>
      <c r="H3750" t="s">
        <v>14</v>
      </c>
      <c r="I3750" t="s">
        <v>18</v>
      </c>
      <c r="J3750" t="s">
        <v>15</v>
      </c>
      <c r="K3750" t="s">
        <v>43</v>
      </c>
      <c r="L3750">
        <v>2</v>
      </c>
      <c r="M3750">
        <v>1009</v>
      </c>
      <c r="O3750" t="s">
        <v>28</v>
      </c>
      <c r="R3750" t="s">
        <v>44</v>
      </c>
      <c r="S3750" s="49" t="str">
        <f t="shared" si="465"/>
        <v>Card</v>
      </c>
      <c r="T3750" s="3">
        <v>0.03</v>
      </c>
      <c r="U3750" s="2">
        <v>15.245999999999999</v>
      </c>
      <c r="V3750" s="2">
        <v>4.4400000000000004</v>
      </c>
      <c r="W3750" s="54">
        <f>_xlfn.XLOOKUP(M3750,Market!A:A,Market!F:F,0)</f>
        <v>8.8999999999999996E-2</v>
      </c>
      <c r="X3750" s="55">
        <f t="shared" si="466"/>
        <v>0.45737999999999995</v>
      </c>
      <c r="Y3750" s="55">
        <f t="shared" si="467"/>
        <v>10.805999999999997</v>
      </c>
      <c r="Z3750" s="54">
        <f t="shared" si="468"/>
        <v>0.7087760724124359</v>
      </c>
      <c r="AA3750" s="49" t="str">
        <f t="shared" ca="1" si="469"/>
        <v>N</v>
      </c>
      <c r="AB3750" s="49">
        <f t="shared" ca="1" si="470"/>
        <v>5</v>
      </c>
      <c r="AC3750" s="49" t="str">
        <f t="shared" ca="1" si="471"/>
        <v>N</v>
      </c>
    </row>
    <row r="3751" spans="1:29" x14ac:dyDescent="0.25">
      <c r="A3751">
        <v>2048</v>
      </c>
      <c r="B3751" s="9">
        <v>43561</v>
      </c>
      <c r="C3751" s="50" t="str">
        <f t="shared" si="464"/>
        <v>N</v>
      </c>
      <c r="D3751" s="52">
        <f>_xlfn.XLOOKUP(B3751,Cal_Date!B:B,Cal_Date!A:A,0)</f>
        <v>1</v>
      </c>
      <c r="E3751">
        <v>2019</v>
      </c>
      <c r="F3751" t="s">
        <v>126</v>
      </c>
      <c r="G3751" t="s">
        <v>130</v>
      </c>
      <c r="H3751" t="s">
        <v>11</v>
      </c>
      <c r="I3751" t="s">
        <v>11</v>
      </c>
      <c r="J3751" t="s">
        <v>15</v>
      </c>
      <c r="K3751" t="s">
        <v>42</v>
      </c>
      <c r="L3751">
        <v>1</v>
      </c>
      <c r="M3751">
        <v>1010</v>
      </c>
      <c r="O3751" t="s">
        <v>25</v>
      </c>
      <c r="R3751" t="s">
        <v>44</v>
      </c>
      <c r="S3751" s="49" t="str">
        <f t="shared" si="465"/>
        <v>Card</v>
      </c>
      <c r="T3751" s="3">
        <v>0.03</v>
      </c>
      <c r="U3751" s="2">
        <v>2.7</v>
      </c>
      <c r="V3751" s="2">
        <v>0.87</v>
      </c>
      <c r="W3751" s="54">
        <f>_xlfn.XLOOKUP(M3751,Market!A:A,Market!F:F,0)</f>
        <v>0.08</v>
      </c>
      <c r="X3751" s="55">
        <f t="shared" si="466"/>
        <v>8.1000000000000003E-2</v>
      </c>
      <c r="Y3751" s="55">
        <f t="shared" si="467"/>
        <v>1.83</v>
      </c>
      <c r="Z3751" s="54">
        <f t="shared" si="468"/>
        <v>0.67777777777777781</v>
      </c>
      <c r="AA3751" s="49" t="str">
        <f t="shared" ca="1" si="469"/>
        <v>N</v>
      </c>
      <c r="AB3751" s="49">
        <f t="shared" ca="1" si="470"/>
        <v>5</v>
      </c>
      <c r="AC3751" s="49" t="str">
        <f t="shared" ca="1" si="471"/>
        <v>N</v>
      </c>
    </row>
    <row r="3752" spans="1:29" x14ac:dyDescent="0.25">
      <c r="A3752">
        <v>2049</v>
      </c>
      <c r="B3752" s="9">
        <v>43561</v>
      </c>
      <c r="C3752" s="50" t="str">
        <f t="shared" si="464"/>
        <v>N</v>
      </c>
      <c r="D3752" s="52">
        <f>_xlfn.XLOOKUP(B3752,Cal_Date!B:B,Cal_Date!A:A,0)</f>
        <v>1</v>
      </c>
      <c r="E3752">
        <v>2019</v>
      </c>
      <c r="F3752" t="s">
        <v>126</v>
      </c>
      <c r="G3752" t="s">
        <v>130</v>
      </c>
      <c r="H3752" t="s">
        <v>48</v>
      </c>
      <c r="I3752" t="s">
        <v>18</v>
      </c>
      <c r="J3752" t="s">
        <v>10</v>
      </c>
      <c r="K3752" t="s">
        <v>43</v>
      </c>
      <c r="L3752">
        <v>2</v>
      </c>
      <c r="M3752">
        <v>1008</v>
      </c>
      <c r="O3752" t="s">
        <v>28</v>
      </c>
      <c r="R3752" t="s">
        <v>46</v>
      </c>
      <c r="S3752" s="49" t="str">
        <f t="shared" si="465"/>
        <v>Card</v>
      </c>
      <c r="T3752" s="3">
        <v>0.04</v>
      </c>
      <c r="U3752" s="2">
        <v>15.245999999999999</v>
      </c>
      <c r="V3752" s="2">
        <v>2.92</v>
      </c>
      <c r="W3752" s="54">
        <f>_xlfn.XLOOKUP(M3752,Market!A:A,Market!F:F,0)</f>
        <v>8.8999999999999996E-2</v>
      </c>
      <c r="X3752" s="55">
        <f t="shared" si="466"/>
        <v>0.60983999999999994</v>
      </c>
      <c r="Y3752" s="55">
        <f t="shared" si="467"/>
        <v>12.325999999999999</v>
      </c>
      <c r="Z3752" s="54">
        <f t="shared" si="468"/>
        <v>0.80847435392889933</v>
      </c>
      <c r="AA3752" s="49" t="str">
        <f t="shared" ca="1" si="469"/>
        <v>N</v>
      </c>
      <c r="AB3752" s="49">
        <f t="shared" ca="1" si="470"/>
        <v>5</v>
      </c>
      <c r="AC3752" s="49" t="str">
        <f t="shared" ca="1" si="471"/>
        <v>N</v>
      </c>
    </row>
    <row r="3753" spans="1:29" x14ac:dyDescent="0.25">
      <c r="A3753">
        <v>2050</v>
      </c>
      <c r="B3753" s="9">
        <v>43561</v>
      </c>
      <c r="C3753" s="50" t="str">
        <f t="shared" si="464"/>
        <v>N</v>
      </c>
      <c r="D3753" s="52">
        <f>_xlfn.XLOOKUP(B3753,Cal_Date!B:B,Cal_Date!A:A,0)</f>
        <v>1</v>
      </c>
      <c r="E3753">
        <v>2019</v>
      </c>
      <c r="F3753" t="s">
        <v>126</v>
      </c>
      <c r="G3753" t="s">
        <v>130</v>
      </c>
      <c r="H3753" t="s">
        <v>11</v>
      </c>
      <c r="I3753" t="s">
        <v>11</v>
      </c>
      <c r="J3753" t="s">
        <v>15</v>
      </c>
      <c r="K3753" t="s">
        <v>42</v>
      </c>
      <c r="L3753">
        <v>1</v>
      </c>
      <c r="M3753">
        <v>1008</v>
      </c>
      <c r="O3753" t="s">
        <v>28</v>
      </c>
      <c r="R3753" t="s">
        <v>44</v>
      </c>
      <c r="S3753" s="49" t="str">
        <f t="shared" si="465"/>
        <v>Card</v>
      </c>
      <c r="T3753" s="3">
        <v>0.03</v>
      </c>
      <c r="U3753" s="2">
        <v>2.7225000000000001</v>
      </c>
      <c r="V3753" s="2">
        <v>0.87</v>
      </c>
      <c r="W3753" s="54">
        <f>_xlfn.XLOOKUP(M3753,Market!A:A,Market!F:F,0)</f>
        <v>8.8999999999999996E-2</v>
      </c>
      <c r="X3753" s="55">
        <f t="shared" si="466"/>
        <v>8.1674999999999998E-2</v>
      </c>
      <c r="Y3753" s="55">
        <f t="shared" si="467"/>
        <v>1.8525</v>
      </c>
      <c r="Z3753" s="54">
        <f t="shared" si="468"/>
        <v>0.68044077134986225</v>
      </c>
      <c r="AA3753" s="49" t="str">
        <f t="shared" ca="1" si="469"/>
        <v>N</v>
      </c>
      <c r="AB3753" s="49">
        <f t="shared" ca="1" si="470"/>
        <v>5</v>
      </c>
      <c r="AC3753" s="49" t="str">
        <f t="shared" ca="1" si="471"/>
        <v>N</v>
      </c>
    </row>
    <row r="3754" spans="1:29" x14ac:dyDescent="0.25">
      <c r="A3754">
        <v>2051</v>
      </c>
      <c r="B3754" s="9">
        <v>43561</v>
      </c>
      <c r="C3754" s="50" t="str">
        <f t="shared" si="464"/>
        <v>N</v>
      </c>
      <c r="D3754" s="52">
        <f>_xlfn.XLOOKUP(B3754,Cal_Date!B:B,Cal_Date!A:A,0)</f>
        <v>1</v>
      </c>
      <c r="E3754">
        <v>2019</v>
      </c>
      <c r="F3754" t="s">
        <v>126</v>
      </c>
      <c r="G3754" t="s">
        <v>130</v>
      </c>
      <c r="H3754" t="s">
        <v>11</v>
      </c>
      <c r="I3754" t="s">
        <v>11</v>
      </c>
      <c r="J3754" t="s">
        <v>15</v>
      </c>
      <c r="K3754" t="s">
        <v>42</v>
      </c>
      <c r="L3754">
        <v>2</v>
      </c>
      <c r="M3754">
        <v>1008</v>
      </c>
      <c r="O3754" t="s">
        <v>28</v>
      </c>
      <c r="R3754" t="s">
        <v>44</v>
      </c>
      <c r="S3754" s="49" t="str">
        <f t="shared" si="465"/>
        <v>Card</v>
      </c>
      <c r="T3754" s="3">
        <v>0.03</v>
      </c>
      <c r="U3754" s="2">
        <v>5.4450000000000003</v>
      </c>
      <c r="V3754" s="2">
        <v>1.74</v>
      </c>
      <c r="W3754" s="54">
        <f>_xlfn.XLOOKUP(M3754,Market!A:A,Market!F:F,0)</f>
        <v>8.8999999999999996E-2</v>
      </c>
      <c r="X3754" s="55">
        <f t="shared" si="466"/>
        <v>0.16335</v>
      </c>
      <c r="Y3754" s="55">
        <f t="shared" si="467"/>
        <v>3.7050000000000001</v>
      </c>
      <c r="Z3754" s="54">
        <f t="shared" si="468"/>
        <v>0.68044077134986225</v>
      </c>
      <c r="AA3754" s="49" t="str">
        <f t="shared" ca="1" si="469"/>
        <v>N</v>
      </c>
      <c r="AB3754" s="49">
        <f t="shared" ca="1" si="470"/>
        <v>5</v>
      </c>
      <c r="AC3754" s="49" t="str">
        <f t="shared" ca="1" si="471"/>
        <v>N</v>
      </c>
    </row>
    <row r="3755" spans="1:29" x14ac:dyDescent="0.25">
      <c r="A3755">
        <v>2052</v>
      </c>
      <c r="B3755" s="9">
        <v>43561</v>
      </c>
      <c r="C3755" s="50" t="str">
        <f t="shared" si="464"/>
        <v>N</v>
      </c>
      <c r="D3755" s="52">
        <f>_xlfn.XLOOKUP(B3755,Cal_Date!B:B,Cal_Date!A:A,0)</f>
        <v>1</v>
      </c>
      <c r="E3755">
        <v>2019</v>
      </c>
      <c r="F3755" t="s">
        <v>126</v>
      </c>
      <c r="G3755" t="s">
        <v>130</v>
      </c>
      <c r="H3755" t="s">
        <v>11</v>
      </c>
      <c r="I3755" t="s">
        <v>13</v>
      </c>
      <c r="J3755" t="s">
        <v>15</v>
      </c>
      <c r="K3755" t="s">
        <v>42</v>
      </c>
      <c r="L3755">
        <v>1</v>
      </c>
      <c r="M3755">
        <v>1004</v>
      </c>
      <c r="O3755" t="s">
        <v>28</v>
      </c>
      <c r="R3755" t="s">
        <v>44</v>
      </c>
      <c r="S3755" s="49" t="str">
        <f t="shared" si="465"/>
        <v>Card</v>
      </c>
      <c r="T3755" s="3">
        <v>0.03</v>
      </c>
      <c r="U3755" s="2">
        <v>2.6500000000000004</v>
      </c>
      <c r="V3755" s="2">
        <v>1.42</v>
      </c>
      <c r="W3755" s="54">
        <f>_xlfn.XLOOKUP(M3755,Market!A:A,Market!F:F,0)</f>
        <v>0.06</v>
      </c>
      <c r="X3755" s="55">
        <f t="shared" si="466"/>
        <v>7.9500000000000001E-2</v>
      </c>
      <c r="Y3755" s="55">
        <f t="shared" si="467"/>
        <v>1.2300000000000004</v>
      </c>
      <c r="Z3755" s="54">
        <f t="shared" si="468"/>
        <v>0.46415094339622653</v>
      </c>
      <c r="AA3755" s="49" t="str">
        <f t="shared" ca="1" si="469"/>
        <v>N</v>
      </c>
      <c r="AB3755" s="49">
        <f t="shared" ca="1" si="470"/>
        <v>5</v>
      </c>
      <c r="AC3755" s="49" t="str">
        <f t="shared" ca="1" si="471"/>
        <v>N</v>
      </c>
    </row>
    <row r="3756" spans="1:29" x14ac:dyDescent="0.25">
      <c r="A3756">
        <v>2053</v>
      </c>
      <c r="B3756" s="9">
        <v>43561</v>
      </c>
      <c r="C3756" s="50" t="str">
        <f t="shared" si="464"/>
        <v>N</v>
      </c>
      <c r="D3756" s="52">
        <f>_xlfn.XLOOKUP(B3756,Cal_Date!B:B,Cal_Date!A:A,0)</f>
        <v>1</v>
      </c>
      <c r="E3756">
        <v>2019</v>
      </c>
      <c r="F3756" t="s">
        <v>126</v>
      </c>
      <c r="G3756" t="s">
        <v>130</v>
      </c>
      <c r="H3756" t="s">
        <v>11</v>
      </c>
      <c r="I3756" t="s">
        <v>13</v>
      </c>
      <c r="J3756" t="s">
        <v>15</v>
      </c>
      <c r="K3756" t="s">
        <v>42</v>
      </c>
      <c r="L3756">
        <v>1</v>
      </c>
      <c r="M3756">
        <v>1009</v>
      </c>
      <c r="O3756" t="s">
        <v>28</v>
      </c>
      <c r="R3756" t="s">
        <v>44</v>
      </c>
      <c r="S3756" s="49" t="str">
        <f t="shared" si="465"/>
        <v>Card</v>
      </c>
      <c r="T3756" s="3">
        <v>0.03</v>
      </c>
      <c r="U3756" s="2">
        <v>2.7225000000000001</v>
      </c>
      <c r="V3756" s="2">
        <v>1.42</v>
      </c>
      <c r="W3756" s="54">
        <f>_xlfn.XLOOKUP(M3756,Market!A:A,Market!F:F,0)</f>
        <v>8.8999999999999996E-2</v>
      </c>
      <c r="X3756" s="55">
        <f t="shared" si="466"/>
        <v>8.1674999999999998E-2</v>
      </c>
      <c r="Y3756" s="55">
        <f t="shared" si="467"/>
        <v>1.3025000000000002</v>
      </c>
      <c r="Z3756" s="54">
        <f t="shared" si="468"/>
        <v>0.47842056932966032</v>
      </c>
      <c r="AA3756" s="49" t="str">
        <f t="shared" ca="1" si="469"/>
        <v>N</v>
      </c>
      <c r="AB3756" s="49">
        <f t="shared" ca="1" si="470"/>
        <v>5</v>
      </c>
      <c r="AC3756" s="49" t="str">
        <f t="shared" ca="1" si="471"/>
        <v>N</v>
      </c>
    </row>
    <row r="3757" spans="1:29" x14ac:dyDescent="0.25">
      <c r="A3757">
        <v>2054</v>
      </c>
      <c r="B3757" s="9">
        <v>43561</v>
      </c>
      <c r="C3757" s="50" t="str">
        <f t="shared" si="464"/>
        <v>N</v>
      </c>
      <c r="D3757" s="52">
        <f>_xlfn.XLOOKUP(B3757,Cal_Date!B:B,Cal_Date!A:A,0)</f>
        <v>1</v>
      </c>
      <c r="E3757">
        <v>2019</v>
      </c>
      <c r="F3757" t="s">
        <v>126</v>
      </c>
      <c r="G3757" t="s">
        <v>130</v>
      </c>
      <c r="H3757" t="s">
        <v>14</v>
      </c>
      <c r="I3757" t="s">
        <v>13</v>
      </c>
      <c r="J3757" t="s">
        <v>15</v>
      </c>
      <c r="K3757" t="s">
        <v>43</v>
      </c>
      <c r="L3757">
        <v>1</v>
      </c>
      <c r="M3757">
        <v>1010</v>
      </c>
      <c r="O3757" t="s">
        <v>25</v>
      </c>
      <c r="R3757" t="s">
        <v>46</v>
      </c>
      <c r="S3757" s="49" t="str">
        <f t="shared" si="465"/>
        <v>Card</v>
      </c>
      <c r="T3757" s="3">
        <v>0.04</v>
      </c>
      <c r="U3757" s="2">
        <v>7.0200000000000005</v>
      </c>
      <c r="V3757" s="2">
        <v>2.12</v>
      </c>
      <c r="W3757" s="54">
        <f>_xlfn.XLOOKUP(M3757,Market!A:A,Market!F:F,0)</f>
        <v>0.08</v>
      </c>
      <c r="X3757" s="55">
        <f t="shared" si="466"/>
        <v>0.28080000000000005</v>
      </c>
      <c r="Y3757" s="55">
        <f t="shared" si="467"/>
        <v>4.9000000000000004</v>
      </c>
      <c r="Z3757" s="54">
        <f t="shared" si="468"/>
        <v>0.69800569800569801</v>
      </c>
      <c r="AA3757" s="49" t="str">
        <f t="shared" ca="1" si="469"/>
        <v>N</v>
      </c>
      <c r="AB3757" s="49">
        <f t="shared" ca="1" si="470"/>
        <v>5</v>
      </c>
      <c r="AC3757" s="49" t="str">
        <f t="shared" ca="1" si="471"/>
        <v>N</v>
      </c>
    </row>
    <row r="3758" spans="1:29" x14ac:dyDescent="0.25">
      <c r="A3758">
        <v>2055</v>
      </c>
      <c r="B3758" s="9">
        <v>43561</v>
      </c>
      <c r="C3758" s="50" t="str">
        <f t="shared" si="464"/>
        <v>N</v>
      </c>
      <c r="D3758" s="52">
        <f>_xlfn.XLOOKUP(B3758,Cal_Date!B:B,Cal_Date!A:A,0)</f>
        <v>1</v>
      </c>
      <c r="E3758">
        <v>2019</v>
      </c>
      <c r="F3758" t="s">
        <v>126</v>
      </c>
      <c r="G3758" t="s">
        <v>130</v>
      </c>
      <c r="H3758" t="s">
        <v>14</v>
      </c>
      <c r="I3758" t="s">
        <v>13</v>
      </c>
      <c r="J3758" t="s">
        <v>15</v>
      </c>
      <c r="K3758" t="s">
        <v>43</v>
      </c>
      <c r="L3758">
        <v>1</v>
      </c>
      <c r="M3758">
        <v>1011</v>
      </c>
      <c r="O3758" t="s">
        <v>25</v>
      </c>
      <c r="R3758" t="s">
        <v>46</v>
      </c>
      <c r="S3758" s="49" t="str">
        <f t="shared" si="465"/>
        <v>Card</v>
      </c>
      <c r="T3758" s="3">
        <v>0.04</v>
      </c>
      <c r="U3758" s="2">
        <v>7.42</v>
      </c>
      <c r="V3758" s="2">
        <v>2.2400000000000002</v>
      </c>
      <c r="W3758" s="54">
        <f>_xlfn.XLOOKUP(M3758,Market!A:A,Market!F:F,0)</f>
        <v>0.06</v>
      </c>
      <c r="X3758" s="55">
        <f t="shared" si="466"/>
        <v>0.29680000000000001</v>
      </c>
      <c r="Y3758" s="55">
        <f t="shared" si="467"/>
        <v>5.18</v>
      </c>
      <c r="Z3758" s="54">
        <f t="shared" si="468"/>
        <v>0.69811320754716977</v>
      </c>
      <c r="AA3758" s="49" t="str">
        <f t="shared" ca="1" si="469"/>
        <v>N</v>
      </c>
      <c r="AB3758" s="49">
        <f t="shared" ca="1" si="470"/>
        <v>5</v>
      </c>
      <c r="AC3758" s="49" t="str">
        <f t="shared" ca="1" si="471"/>
        <v>N</v>
      </c>
    </row>
    <row r="3759" spans="1:29" x14ac:dyDescent="0.25">
      <c r="A3759">
        <v>2056</v>
      </c>
      <c r="B3759" s="9">
        <v>43561</v>
      </c>
      <c r="C3759" s="50" t="str">
        <f t="shared" si="464"/>
        <v>N</v>
      </c>
      <c r="D3759" s="52">
        <f>_xlfn.XLOOKUP(B3759,Cal_Date!B:B,Cal_Date!A:A,0)</f>
        <v>1</v>
      </c>
      <c r="E3759">
        <v>2019</v>
      </c>
      <c r="F3759" t="s">
        <v>126</v>
      </c>
      <c r="G3759" t="s">
        <v>130</v>
      </c>
      <c r="H3759" t="s">
        <v>48</v>
      </c>
      <c r="I3759" t="s">
        <v>18</v>
      </c>
      <c r="J3759" t="s">
        <v>10</v>
      </c>
      <c r="K3759" t="s">
        <v>43</v>
      </c>
      <c r="L3759">
        <v>2</v>
      </c>
      <c r="M3759">
        <v>1011</v>
      </c>
      <c r="O3759" t="s">
        <v>25</v>
      </c>
      <c r="R3759" t="s">
        <v>44</v>
      </c>
      <c r="S3759" s="49" t="str">
        <f t="shared" si="465"/>
        <v>Card</v>
      </c>
      <c r="T3759" s="3">
        <v>0.03</v>
      </c>
      <c r="U3759" s="2">
        <v>14.84</v>
      </c>
      <c r="V3759" s="2">
        <v>2.92</v>
      </c>
      <c r="W3759" s="54">
        <f>_xlfn.XLOOKUP(M3759,Market!A:A,Market!F:F,0)</f>
        <v>0.06</v>
      </c>
      <c r="X3759" s="55">
        <f t="shared" si="466"/>
        <v>0.44519999999999998</v>
      </c>
      <c r="Y3759" s="55">
        <f t="shared" si="467"/>
        <v>11.92</v>
      </c>
      <c r="Z3759" s="54">
        <f t="shared" si="468"/>
        <v>0.80323450134770891</v>
      </c>
      <c r="AA3759" s="49" t="str">
        <f t="shared" ca="1" si="469"/>
        <v>N</v>
      </c>
      <c r="AB3759" s="49">
        <f t="shared" ca="1" si="470"/>
        <v>5</v>
      </c>
      <c r="AC3759" s="49" t="str">
        <f t="shared" ca="1" si="471"/>
        <v>N</v>
      </c>
    </row>
    <row r="3760" spans="1:29" x14ac:dyDescent="0.25">
      <c r="A3760">
        <v>2057</v>
      </c>
      <c r="B3760" s="9">
        <v>43561</v>
      </c>
      <c r="C3760" s="50" t="str">
        <f t="shared" si="464"/>
        <v>N</v>
      </c>
      <c r="D3760" s="52">
        <f>_xlfn.XLOOKUP(B3760,Cal_Date!B:B,Cal_Date!A:A,0)</f>
        <v>1</v>
      </c>
      <c r="E3760">
        <v>2019</v>
      </c>
      <c r="F3760" t="s">
        <v>126</v>
      </c>
      <c r="G3760" t="s">
        <v>130</v>
      </c>
      <c r="H3760" t="s">
        <v>11</v>
      </c>
      <c r="I3760" t="s">
        <v>13</v>
      </c>
      <c r="J3760" t="s">
        <v>15</v>
      </c>
      <c r="K3760" t="s">
        <v>42</v>
      </c>
      <c r="L3760">
        <v>1</v>
      </c>
      <c r="M3760">
        <v>1011</v>
      </c>
      <c r="O3760" t="s">
        <v>25</v>
      </c>
      <c r="R3760" t="s">
        <v>44</v>
      </c>
      <c r="S3760" s="49" t="str">
        <f t="shared" si="465"/>
        <v>Card</v>
      </c>
      <c r="T3760" s="3">
        <v>0.03</v>
      </c>
      <c r="U3760" s="2">
        <v>2.6500000000000004</v>
      </c>
      <c r="V3760" s="2">
        <v>1.42</v>
      </c>
      <c r="W3760" s="54">
        <f>_xlfn.XLOOKUP(M3760,Market!A:A,Market!F:F,0)</f>
        <v>0.06</v>
      </c>
      <c r="X3760" s="55">
        <f t="shared" si="466"/>
        <v>7.9500000000000001E-2</v>
      </c>
      <c r="Y3760" s="55">
        <f t="shared" si="467"/>
        <v>1.2300000000000004</v>
      </c>
      <c r="Z3760" s="54">
        <f t="shared" si="468"/>
        <v>0.46415094339622653</v>
      </c>
      <c r="AA3760" s="49" t="str">
        <f t="shared" ca="1" si="469"/>
        <v>N</v>
      </c>
      <c r="AB3760" s="49">
        <f t="shared" ca="1" si="470"/>
        <v>5</v>
      </c>
      <c r="AC3760" s="49" t="str">
        <f t="shared" ca="1" si="471"/>
        <v>N</v>
      </c>
    </row>
    <row r="3761" spans="1:29" x14ac:dyDescent="0.25">
      <c r="A3761">
        <v>2058</v>
      </c>
      <c r="B3761" s="9">
        <v>43561</v>
      </c>
      <c r="C3761" s="50" t="str">
        <f t="shared" si="464"/>
        <v>N</v>
      </c>
      <c r="D3761" s="52">
        <f>_xlfn.XLOOKUP(B3761,Cal_Date!B:B,Cal_Date!A:A,0)</f>
        <v>1</v>
      </c>
      <c r="E3761">
        <v>2019</v>
      </c>
      <c r="F3761" t="s">
        <v>126</v>
      </c>
      <c r="G3761" t="s">
        <v>130</v>
      </c>
      <c r="H3761" t="s">
        <v>11</v>
      </c>
      <c r="I3761" t="s">
        <v>11</v>
      </c>
      <c r="J3761" t="s">
        <v>15</v>
      </c>
      <c r="K3761" t="s">
        <v>42</v>
      </c>
      <c r="L3761">
        <v>1</v>
      </c>
      <c r="M3761">
        <v>1001</v>
      </c>
      <c r="O3761" t="s">
        <v>25</v>
      </c>
      <c r="R3761" t="s">
        <v>46</v>
      </c>
      <c r="S3761" s="49" t="str">
        <f t="shared" si="465"/>
        <v>Card</v>
      </c>
      <c r="T3761" s="3">
        <v>0.04</v>
      </c>
      <c r="U3761" s="2">
        <v>2.6500000000000004</v>
      </c>
      <c r="V3761" s="2">
        <v>0.87</v>
      </c>
      <c r="W3761" s="54">
        <f>_xlfn.XLOOKUP(M3761,Market!A:A,Market!F:F,0)</f>
        <v>0.06</v>
      </c>
      <c r="X3761" s="55">
        <f t="shared" si="466"/>
        <v>0.10600000000000001</v>
      </c>
      <c r="Y3761" s="55">
        <f t="shared" si="467"/>
        <v>1.7800000000000002</v>
      </c>
      <c r="Z3761" s="54">
        <f t="shared" si="468"/>
        <v>0.67169811320754713</v>
      </c>
      <c r="AA3761" s="49" t="str">
        <f t="shared" ca="1" si="469"/>
        <v>N</v>
      </c>
      <c r="AB3761" s="49">
        <f t="shared" ca="1" si="470"/>
        <v>5</v>
      </c>
      <c r="AC3761" s="49" t="str">
        <f t="shared" ca="1" si="471"/>
        <v>N</v>
      </c>
    </row>
    <row r="3762" spans="1:29" x14ac:dyDescent="0.25">
      <c r="A3762">
        <v>2059</v>
      </c>
      <c r="B3762" s="9">
        <v>43561</v>
      </c>
      <c r="C3762" s="50" t="str">
        <f t="shared" si="464"/>
        <v>N</v>
      </c>
      <c r="D3762" s="52">
        <f>_xlfn.XLOOKUP(B3762,Cal_Date!B:B,Cal_Date!A:A,0)</f>
        <v>1</v>
      </c>
      <c r="E3762">
        <v>2019</v>
      </c>
      <c r="F3762" t="s">
        <v>126</v>
      </c>
      <c r="G3762" t="s">
        <v>130</v>
      </c>
      <c r="H3762" t="s">
        <v>48</v>
      </c>
      <c r="I3762" t="s">
        <v>18</v>
      </c>
      <c r="J3762" t="s">
        <v>10</v>
      </c>
      <c r="K3762" t="s">
        <v>43</v>
      </c>
      <c r="L3762">
        <v>1</v>
      </c>
      <c r="M3762">
        <v>1000</v>
      </c>
      <c r="O3762" t="s">
        <v>25</v>
      </c>
      <c r="R3762" t="s">
        <v>46</v>
      </c>
      <c r="S3762" s="49" t="str">
        <f t="shared" si="465"/>
        <v>Card</v>
      </c>
      <c r="T3762" s="3">
        <v>0.04</v>
      </c>
      <c r="U3762" s="2">
        <v>7.5600000000000005</v>
      </c>
      <c r="V3762" s="2">
        <v>1.46</v>
      </c>
      <c r="W3762" s="54">
        <f>_xlfn.XLOOKUP(M3762,Market!A:A,Market!F:F,0)</f>
        <v>0.08</v>
      </c>
      <c r="X3762" s="55">
        <f t="shared" si="466"/>
        <v>0.3024</v>
      </c>
      <c r="Y3762" s="55">
        <f t="shared" si="467"/>
        <v>6.1000000000000005</v>
      </c>
      <c r="Z3762" s="54">
        <f t="shared" si="468"/>
        <v>0.80687830687830686</v>
      </c>
      <c r="AA3762" s="49" t="str">
        <f t="shared" ca="1" si="469"/>
        <v>N</v>
      </c>
      <c r="AB3762" s="49">
        <f t="shared" ca="1" si="470"/>
        <v>5</v>
      </c>
      <c r="AC3762" s="49" t="str">
        <f t="shared" ca="1" si="471"/>
        <v>N</v>
      </c>
    </row>
    <row r="3763" spans="1:29" x14ac:dyDescent="0.25">
      <c r="A3763">
        <v>2060</v>
      </c>
      <c r="B3763" s="9">
        <v>43561</v>
      </c>
      <c r="C3763" s="50" t="str">
        <f t="shared" si="464"/>
        <v>N</v>
      </c>
      <c r="D3763" s="52">
        <f>_xlfn.XLOOKUP(B3763,Cal_Date!B:B,Cal_Date!A:A,0)</f>
        <v>1</v>
      </c>
      <c r="E3763">
        <v>2019</v>
      </c>
      <c r="F3763" t="s">
        <v>126</v>
      </c>
      <c r="G3763" t="s">
        <v>130</v>
      </c>
      <c r="H3763" t="s">
        <v>14</v>
      </c>
      <c r="I3763" t="s">
        <v>18</v>
      </c>
      <c r="J3763" t="s">
        <v>15</v>
      </c>
      <c r="K3763" t="s">
        <v>43</v>
      </c>
      <c r="L3763">
        <v>1</v>
      </c>
      <c r="M3763">
        <v>1000</v>
      </c>
      <c r="O3763" t="s">
        <v>25</v>
      </c>
      <c r="R3763" t="s">
        <v>47</v>
      </c>
      <c r="S3763" s="49" t="str">
        <f t="shared" si="465"/>
        <v>Card</v>
      </c>
      <c r="T3763" s="3">
        <v>3.5000000000000003E-2</v>
      </c>
      <c r="U3763" s="2">
        <v>7.0200000000000005</v>
      </c>
      <c r="V3763" s="2">
        <v>2.1</v>
      </c>
      <c r="W3763" s="54">
        <f>_xlfn.XLOOKUP(M3763,Market!A:A,Market!F:F,0)</f>
        <v>0.08</v>
      </c>
      <c r="X3763" s="55">
        <f t="shared" si="466"/>
        <v>0.24570000000000003</v>
      </c>
      <c r="Y3763" s="55">
        <f t="shared" si="467"/>
        <v>4.92</v>
      </c>
      <c r="Z3763" s="54">
        <f t="shared" si="468"/>
        <v>0.70085470085470081</v>
      </c>
      <c r="AA3763" s="49" t="str">
        <f t="shared" ca="1" si="469"/>
        <v>N</v>
      </c>
      <c r="AB3763" s="49">
        <f t="shared" ca="1" si="470"/>
        <v>5</v>
      </c>
      <c r="AC3763" s="49" t="str">
        <f t="shared" ca="1" si="471"/>
        <v>N</v>
      </c>
    </row>
    <row r="3764" spans="1:29" x14ac:dyDescent="0.25">
      <c r="A3764">
        <v>2061</v>
      </c>
      <c r="B3764" s="9">
        <v>43561</v>
      </c>
      <c r="C3764" s="50" t="str">
        <f t="shared" si="464"/>
        <v>N</v>
      </c>
      <c r="D3764" s="52">
        <f>_xlfn.XLOOKUP(B3764,Cal_Date!B:B,Cal_Date!A:A,0)</f>
        <v>1</v>
      </c>
      <c r="E3764">
        <v>2019</v>
      </c>
      <c r="F3764" t="s">
        <v>126</v>
      </c>
      <c r="G3764" t="s">
        <v>130</v>
      </c>
      <c r="H3764" t="s">
        <v>11</v>
      </c>
      <c r="I3764" t="s">
        <v>11</v>
      </c>
      <c r="J3764" t="s">
        <v>15</v>
      </c>
      <c r="K3764" t="s">
        <v>42</v>
      </c>
      <c r="L3764">
        <v>1</v>
      </c>
      <c r="M3764">
        <v>1002</v>
      </c>
      <c r="O3764" t="s">
        <v>28</v>
      </c>
      <c r="R3764" t="s">
        <v>46</v>
      </c>
      <c r="S3764" s="49" t="str">
        <f t="shared" si="465"/>
        <v>Card</v>
      </c>
      <c r="T3764" s="3">
        <v>0.04</v>
      </c>
      <c r="U3764" s="2">
        <v>2.6500000000000004</v>
      </c>
      <c r="V3764" s="2">
        <v>0.87</v>
      </c>
      <c r="W3764" s="54">
        <f>_xlfn.XLOOKUP(M3764,Market!A:A,Market!F:F,0)</f>
        <v>0.06</v>
      </c>
      <c r="X3764" s="55">
        <f t="shared" si="466"/>
        <v>0.10600000000000001</v>
      </c>
      <c r="Y3764" s="55">
        <f t="shared" si="467"/>
        <v>1.7800000000000002</v>
      </c>
      <c r="Z3764" s="54">
        <f t="shared" si="468"/>
        <v>0.67169811320754713</v>
      </c>
      <c r="AA3764" s="49" t="str">
        <f t="shared" ca="1" si="469"/>
        <v>N</v>
      </c>
      <c r="AB3764" s="49">
        <f t="shared" ca="1" si="470"/>
        <v>5</v>
      </c>
      <c r="AC3764" s="49" t="str">
        <f t="shared" ca="1" si="471"/>
        <v>N</v>
      </c>
    </row>
    <row r="3765" spans="1:29" x14ac:dyDescent="0.25">
      <c r="A3765">
        <v>2062</v>
      </c>
      <c r="B3765" s="9">
        <v>43561</v>
      </c>
      <c r="C3765" s="50" t="str">
        <f t="shared" si="464"/>
        <v>N</v>
      </c>
      <c r="D3765" s="52">
        <f>_xlfn.XLOOKUP(B3765,Cal_Date!B:B,Cal_Date!A:A,0)</f>
        <v>1</v>
      </c>
      <c r="E3765">
        <v>2019</v>
      </c>
      <c r="F3765" t="s">
        <v>126</v>
      </c>
      <c r="G3765" t="s">
        <v>130</v>
      </c>
      <c r="H3765" t="s">
        <v>11</v>
      </c>
      <c r="I3765" t="s">
        <v>13</v>
      </c>
      <c r="J3765" t="s">
        <v>15</v>
      </c>
      <c r="K3765" t="s">
        <v>42</v>
      </c>
      <c r="L3765">
        <v>2</v>
      </c>
      <c r="M3765">
        <v>1003</v>
      </c>
      <c r="O3765" t="s">
        <v>25</v>
      </c>
      <c r="R3765" t="s">
        <v>46</v>
      </c>
      <c r="S3765" s="49" t="str">
        <f t="shared" si="465"/>
        <v>Card</v>
      </c>
      <c r="T3765" s="3">
        <v>0.04</v>
      </c>
      <c r="U3765" s="2">
        <v>5.3000000000000007</v>
      </c>
      <c r="V3765" s="2">
        <v>2.84</v>
      </c>
      <c r="W3765" s="54">
        <f>_xlfn.XLOOKUP(M3765,Market!A:A,Market!F:F,0)</f>
        <v>0.06</v>
      </c>
      <c r="X3765" s="55">
        <f t="shared" si="466"/>
        <v>0.21200000000000002</v>
      </c>
      <c r="Y3765" s="55">
        <f t="shared" si="467"/>
        <v>2.4600000000000009</v>
      </c>
      <c r="Z3765" s="54">
        <f t="shared" si="468"/>
        <v>0.46415094339622653</v>
      </c>
      <c r="AA3765" s="49" t="str">
        <f t="shared" ca="1" si="469"/>
        <v>N</v>
      </c>
      <c r="AB3765" s="49">
        <f t="shared" ca="1" si="470"/>
        <v>5</v>
      </c>
      <c r="AC3765" s="49" t="str">
        <f t="shared" ca="1" si="471"/>
        <v>N</v>
      </c>
    </row>
    <row r="3766" spans="1:29" x14ac:dyDescent="0.25">
      <c r="A3766">
        <v>2063</v>
      </c>
      <c r="B3766" s="9">
        <v>43561</v>
      </c>
      <c r="C3766" s="50" t="str">
        <f t="shared" si="464"/>
        <v>N</v>
      </c>
      <c r="D3766" s="52">
        <f>_xlfn.XLOOKUP(B3766,Cal_Date!B:B,Cal_Date!A:A,0)</f>
        <v>1</v>
      </c>
      <c r="E3766">
        <v>2019</v>
      </c>
      <c r="F3766" t="s">
        <v>126</v>
      </c>
      <c r="G3766" t="s">
        <v>130</v>
      </c>
      <c r="H3766" t="s">
        <v>48</v>
      </c>
      <c r="I3766" t="s">
        <v>18</v>
      </c>
      <c r="J3766" t="s">
        <v>10</v>
      </c>
      <c r="K3766" t="s">
        <v>43</v>
      </c>
      <c r="L3766">
        <v>2</v>
      </c>
      <c r="M3766">
        <v>1005</v>
      </c>
      <c r="O3766" t="s">
        <v>25</v>
      </c>
      <c r="R3766" t="s">
        <v>46</v>
      </c>
      <c r="S3766" s="49" t="str">
        <f t="shared" si="465"/>
        <v>Card</v>
      </c>
      <c r="T3766" s="3">
        <v>0.04</v>
      </c>
      <c r="U3766" s="2">
        <v>15.245999999999999</v>
      </c>
      <c r="V3766" s="2">
        <v>2.92</v>
      </c>
      <c r="W3766" s="54">
        <f>_xlfn.XLOOKUP(M3766,Market!A:A,Market!F:F,0)</f>
        <v>8.8999999999999996E-2</v>
      </c>
      <c r="X3766" s="55">
        <f t="shared" si="466"/>
        <v>0.60983999999999994</v>
      </c>
      <c r="Y3766" s="55">
        <f t="shared" si="467"/>
        <v>12.325999999999999</v>
      </c>
      <c r="Z3766" s="54">
        <f t="shared" si="468"/>
        <v>0.80847435392889933</v>
      </c>
      <c r="AA3766" s="49" t="str">
        <f t="shared" ca="1" si="469"/>
        <v>N</v>
      </c>
      <c r="AB3766" s="49">
        <f t="shared" ca="1" si="470"/>
        <v>5</v>
      </c>
      <c r="AC3766" s="49" t="str">
        <f t="shared" ca="1" si="471"/>
        <v>N</v>
      </c>
    </row>
    <row r="3767" spans="1:29" x14ac:dyDescent="0.25">
      <c r="A3767">
        <v>2064</v>
      </c>
      <c r="B3767" s="9">
        <v>43561</v>
      </c>
      <c r="C3767" s="50" t="str">
        <f t="shared" si="464"/>
        <v>N</v>
      </c>
      <c r="D3767" s="52">
        <f>_xlfn.XLOOKUP(B3767,Cal_Date!B:B,Cal_Date!A:A,0)</f>
        <v>1</v>
      </c>
      <c r="E3767">
        <v>2019</v>
      </c>
      <c r="F3767" t="s">
        <v>126</v>
      </c>
      <c r="G3767" t="s">
        <v>130</v>
      </c>
      <c r="H3767" t="s">
        <v>11</v>
      </c>
      <c r="I3767" t="s">
        <v>13</v>
      </c>
      <c r="J3767" t="s">
        <v>15</v>
      </c>
      <c r="K3767" t="s">
        <v>42</v>
      </c>
      <c r="L3767">
        <v>1</v>
      </c>
      <c r="M3767">
        <v>1005</v>
      </c>
      <c r="O3767" t="s">
        <v>25</v>
      </c>
      <c r="R3767" t="s">
        <v>46</v>
      </c>
      <c r="S3767" s="49" t="str">
        <f t="shared" si="465"/>
        <v>Card</v>
      </c>
      <c r="T3767" s="3">
        <v>0.04</v>
      </c>
      <c r="U3767" s="2">
        <v>2.7225000000000001</v>
      </c>
      <c r="V3767" s="2">
        <v>1.42</v>
      </c>
      <c r="W3767" s="54">
        <f>_xlfn.XLOOKUP(M3767,Market!A:A,Market!F:F,0)</f>
        <v>8.8999999999999996E-2</v>
      </c>
      <c r="X3767" s="55">
        <f t="shared" si="466"/>
        <v>0.10890000000000001</v>
      </c>
      <c r="Y3767" s="55">
        <f t="shared" si="467"/>
        <v>1.3025000000000002</v>
      </c>
      <c r="Z3767" s="54">
        <f t="shared" si="468"/>
        <v>0.47842056932966032</v>
      </c>
      <c r="AA3767" s="49" t="str">
        <f t="shared" ca="1" si="469"/>
        <v>N</v>
      </c>
      <c r="AB3767" s="49">
        <f t="shared" ca="1" si="470"/>
        <v>5</v>
      </c>
      <c r="AC3767" s="49" t="str">
        <f t="shared" ca="1" si="471"/>
        <v>N</v>
      </c>
    </row>
    <row r="3768" spans="1:29" x14ac:dyDescent="0.25">
      <c r="A3768">
        <v>2065</v>
      </c>
      <c r="B3768" s="9">
        <v>43561</v>
      </c>
      <c r="C3768" s="50" t="str">
        <f t="shared" si="464"/>
        <v>N</v>
      </c>
      <c r="D3768" s="52">
        <f>_xlfn.XLOOKUP(B3768,Cal_Date!B:B,Cal_Date!A:A,0)</f>
        <v>1</v>
      </c>
      <c r="E3768">
        <v>2019</v>
      </c>
      <c r="F3768" t="s">
        <v>126</v>
      </c>
      <c r="G3768" t="s">
        <v>130</v>
      </c>
      <c r="H3768" t="s">
        <v>48</v>
      </c>
      <c r="I3768" t="s">
        <v>18</v>
      </c>
      <c r="J3768" t="s">
        <v>10</v>
      </c>
      <c r="K3768" t="s">
        <v>43</v>
      </c>
      <c r="L3768">
        <v>1</v>
      </c>
      <c r="M3768">
        <v>1006</v>
      </c>
      <c r="O3768" t="s">
        <v>28</v>
      </c>
      <c r="R3768" t="s">
        <v>47</v>
      </c>
      <c r="S3768" s="49" t="str">
        <f t="shared" si="465"/>
        <v>Card</v>
      </c>
      <c r="T3768" s="3">
        <v>3.5000000000000003E-2</v>
      </c>
      <c r="U3768" s="2">
        <v>7.6229999999999993</v>
      </c>
      <c r="V3768" s="2">
        <v>1.46</v>
      </c>
      <c r="W3768" s="54">
        <f>_xlfn.XLOOKUP(M3768,Market!A:A,Market!F:F,0)</f>
        <v>8.8999999999999996E-2</v>
      </c>
      <c r="X3768" s="55">
        <f t="shared" si="466"/>
        <v>0.26680500000000001</v>
      </c>
      <c r="Y3768" s="55">
        <f t="shared" si="467"/>
        <v>6.1629999999999994</v>
      </c>
      <c r="Z3768" s="54">
        <f t="shared" si="468"/>
        <v>0.80847435392889933</v>
      </c>
      <c r="AA3768" s="49" t="str">
        <f t="shared" ca="1" si="469"/>
        <v>N</v>
      </c>
      <c r="AB3768" s="49">
        <f t="shared" ca="1" si="470"/>
        <v>5</v>
      </c>
      <c r="AC3768" s="49" t="str">
        <f t="shared" ca="1" si="471"/>
        <v>N</v>
      </c>
    </row>
    <row r="3769" spans="1:29" x14ac:dyDescent="0.25">
      <c r="A3769">
        <v>2066</v>
      </c>
      <c r="B3769" s="9">
        <v>43561</v>
      </c>
      <c r="C3769" s="50" t="str">
        <f t="shared" si="464"/>
        <v>N</v>
      </c>
      <c r="D3769" s="52">
        <f>_xlfn.XLOOKUP(B3769,Cal_Date!B:B,Cal_Date!A:A,0)</f>
        <v>1</v>
      </c>
      <c r="E3769">
        <v>2019</v>
      </c>
      <c r="F3769" t="s">
        <v>126</v>
      </c>
      <c r="G3769" t="s">
        <v>130</v>
      </c>
      <c r="H3769" t="s">
        <v>14</v>
      </c>
      <c r="I3769" t="s">
        <v>13</v>
      </c>
      <c r="J3769" t="s">
        <v>15</v>
      </c>
      <c r="K3769" t="s">
        <v>43</v>
      </c>
      <c r="L3769">
        <v>1</v>
      </c>
      <c r="M3769">
        <v>1007</v>
      </c>
      <c r="O3769" t="s">
        <v>28</v>
      </c>
      <c r="R3769" t="s">
        <v>46</v>
      </c>
      <c r="S3769" s="49" t="str">
        <f t="shared" si="465"/>
        <v>Card</v>
      </c>
      <c r="T3769" s="3">
        <v>0.04</v>
      </c>
      <c r="U3769" s="2">
        <v>7.6229999999999993</v>
      </c>
      <c r="V3769" s="2">
        <v>2.2400000000000002</v>
      </c>
      <c r="W3769" s="54">
        <f>_xlfn.XLOOKUP(M3769,Market!A:A,Market!F:F,0)</f>
        <v>8.8999999999999996E-2</v>
      </c>
      <c r="X3769" s="55">
        <f t="shared" si="466"/>
        <v>0.30491999999999997</v>
      </c>
      <c r="Y3769" s="55">
        <f t="shared" si="467"/>
        <v>5.3829999999999991</v>
      </c>
      <c r="Z3769" s="54">
        <f t="shared" si="468"/>
        <v>0.70615243342516065</v>
      </c>
      <c r="AA3769" s="49" t="str">
        <f t="shared" ca="1" si="469"/>
        <v>N</v>
      </c>
      <c r="AB3769" s="49">
        <f t="shared" ca="1" si="470"/>
        <v>5</v>
      </c>
      <c r="AC3769" s="49" t="str">
        <f t="shared" ca="1" si="471"/>
        <v>N</v>
      </c>
    </row>
    <row r="3770" spans="1:29" x14ac:dyDescent="0.25">
      <c r="A3770">
        <v>2067</v>
      </c>
      <c r="B3770" s="9">
        <v>43561</v>
      </c>
      <c r="C3770" s="50" t="str">
        <f t="shared" si="464"/>
        <v>N</v>
      </c>
      <c r="D3770" s="52">
        <f>_xlfn.XLOOKUP(B3770,Cal_Date!B:B,Cal_Date!A:A,0)</f>
        <v>1</v>
      </c>
      <c r="E3770">
        <v>2019</v>
      </c>
      <c r="F3770" t="s">
        <v>126</v>
      </c>
      <c r="G3770" t="s">
        <v>130</v>
      </c>
      <c r="H3770" t="s">
        <v>48</v>
      </c>
      <c r="I3770" t="s">
        <v>18</v>
      </c>
      <c r="J3770" t="s">
        <v>10</v>
      </c>
      <c r="K3770" t="s">
        <v>43</v>
      </c>
      <c r="L3770">
        <v>2</v>
      </c>
      <c r="M3770">
        <v>1008</v>
      </c>
      <c r="O3770" t="s">
        <v>28</v>
      </c>
      <c r="R3770" t="s">
        <v>47</v>
      </c>
      <c r="S3770" s="49" t="str">
        <f t="shared" si="465"/>
        <v>Card</v>
      </c>
      <c r="T3770" s="3">
        <v>3.5000000000000003E-2</v>
      </c>
      <c r="U3770" s="2">
        <v>15.245999999999999</v>
      </c>
      <c r="V3770" s="2">
        <v>2.92</v>
      </c>
      <c r="W3770" s="54">
        <f>_xlfn.XLOOKUP(M3770,Market!A:A,Market!F:F,0)</f>
        <v>8.8999999999999996E-2</v>
      </c>
      <c r="X3770" s="55">
        <f t="shared" si="466"/>
        <v>0.53361000000000003</v>
      </c>
      <c r="Y3770" s="55">
        <f t="shared" si="467"/>
        <v>12.325999999999999</v>
      </c>
      <c r="Z3770" s="54">
        <f t="shared" si="468"/>
        <v>0.80847435392889933</v>
      </c>
      <c r="AA3770" s="49" t="str">
        <f t="shared" ca="1" si="469"/>
        <v>N</v>
      </c>
      <c r="AB3770" s="49">
        <f t="shared" ca="1" si="470"/>
        <v>5</v>
      </c>
      <c r="AC3770" s="49" t="str">
        <f t="shared" ca="1" si="471"/>
        <v>N</v>
      </c>
    </row>
    <row r="3771" spans="1:29" x14ac:dyDescent="0.25">
      <c r="A3771">
        <v>2068</v>
      </c>
      <c r="B3771" s="9">
        <v>43561</v>
      </c>
      <c r="C3771" s="50" t="str">
        <f t="shared" si="464"/>
        <v>N</v>
      </c>
      <c r="D3771" s="52">
        <f>_xlfn.XLOOKUP(B3771,Cal_Date!B:B,Cal_Date!A:A,0)</f>
        <v>1</v>
      </c>
      <c r="E3771">
        <v>2019</v>
      </c>
      <c r="F3771" t="s">
        <v>126</v>
      </c>
      <c r="G3771" t="s">
        <v>130</v>
      </c>
      <c r="H3771" t="s">
        <v>11</v>
      </c>
      <c r="I3771" t="s">
        <v>11</v>
      </c>
      <c r="J3771" t="s">
        <v>15</v>
      </c>
      <c r="K3771" t="s">
        <v>42</v>
      </c>
      <c r="L3771">
        <v>1</v>
      </c>
      <c r="M3771">
        <v>1009</v>
      </c>
      <c r="O3771" t="s">
        <v>28</v>
      </c>
      <c r="R3771" t="s">
        <v>44</v>
      </c>
      <c r="S3771" s="49" t="str">
        <f t="shared" si="465"/>
        <v>Card</v>
      </c>
      <c r="T3771" s="3">
        <v>0.03</v>
      </c>
      <c r="U3771" s="2">
        <v>2.7225000000000001</v>
      </c>
      <c r="V3771" s="2">
        <v>0.87</v>
      </c>
      <c r="W3771" s="54">
        <f>_xlfn.XLOOKUP(M3771,Market!A:A,Market!F:F,0)</f>
        <v>8.8999999999999996E-2</v>
      </c>
      <c r="X3771" s="55">
        <f t="shared" si="466"/>
        <v>8.1674999999999998E-2</v>
      </c>
      <c r="Y3771" s="55">
        <f t="shared" si="467"/>
        <v>1.8525</v>
      </c>
      <c r="Z3771" s="54">
        <f t="shared" si="468"/>
        <v>0.68044077134986225</v>
      </c>
      <c r="AA3771" s="49" t="str">
        <f t="shared" ca="1" si="469"/>
        <v>N</v>
      </c>
      <c r="AB3771" s="49">
        <f t="shared" ca="1" si="470"/>
        <v>5</v>
      </c>
      <c r="AC3771" s="49" t="str">
        <f t="shared" ca="1" si="471"/>
        <v>N</v>
      </c>
    </row>
    <row r="3772" spans="1:29" x14ac:dyDescent="0.25">
      <c r="A3772">
        <v>2069</v>
      </c>
      <c r="B3772" s="9">
        <v>43561</v>
      </c>
      <c r="C3772" s="50" t="str">
        <f t="shared" si="464"/>
        <v>N</v>
      </c>
      <c r="D3772" s="52">
        <f>_xlfn.XLOOKUP(B3772,Cal_Date!B:B,Cal_Date!A:A,0)</f>
        <v>1</v>
      </c>
      <c r="E3772">
        <v>2019</v>
      </c>
      <c r="F3772" t="s">
        <v>126</v>
      </c>
      <c r="G3772" t="s">
        <v>130</v>
      </c>
      <c r="H3772" t="s">
        <v>11</v>
      </c>
      <c r="I3772" t="s">
        <v>11</v>
      </c>
      <c r="J3772" t="s">
        <v>15</v>
      </c>
      <c r="K3772" t="s">
        <v>42</v>
      </c>
      <c r="L3772">
        <v>2</v>
      </c>
      <c r="M3772">
        <v>1006</v>
      </c>
      <c r="O3772" t="s">
        <v>28</v>
      </c>
      <c r="R3772" t="s">
        <v>44</v>
      </c>
      <c r="S3772" s="49" t="str">
        <f t="shared" si="465"/>
        <v>Card</v>
      </c>
      <c r="T3772" s="3">
        <v>0.03</v>
      </c>
      <c r="U3772" s="2">
        <v>5.4450000000000003</v>
      </c>
      <c r="V3772" s="2">
        <v>1.74</v>
      </c>
      <c r="W3772" s="54">
        <f>_xlfn.XLOOKUP(M3772,Market!A:A,Market!F:F,0)</f>
        <v>8.8999999999999996E-2</v>
      </c>
      <c r="X3772" s="55">
        <f t="shared" si="466"/>
        <v>0.16335</v>
      </c>
      <c r="Y3772" s="55">
        <f t="shared" si="467"/>
        <v>3.7050000000000001</v>
      </c>
      <c r="Z3772" s="54">
        <f t="shared" si="468"/>
        <v>0.68044077134986225</v>
      </c>
      <c r="AA3772" s="49" t="str">
        <f t="shared" ca="1" si="469"/>
        <v>N</v>
      </c>
      <c r="AB3772" s="49">
        <f t="shared" ca="1" si="470"/>
        <v>5</v>
      </c>
      <c r="AC3772" s="49" t="str">
        <f t="shared" ca="1" si="471"/>
        <v>N</v>
      </c>
    </row>
    <row r="3773" spans="1:29" x14ac:dyDescent="0.25">
      <c r="A3773">
        <v>2070</v>
      </c>
      <c r="B3773" s="9">
        <v>43561</v>
      </c>
      <c r="C3773" s="50" t="str">
        <f t="shared" si="464"/>
        <v>N</v>
      </c>
      <c r="D3773" s="52">
        <f>_xlfn.XLOOKUP(B3773,Cal_Date!B:B,Cal_Date!A:A,0)</f>
        <v>1</v>
      </c>
      <c r="E3773">
        <v>2019</v>
      </c>
      <c r="F3773" t="s">
        <v>126</v>
      </c>
      <c r="G3773" t="s">
        <v>130</v>
      </c>
      <c r="H3773" t="s">
        <v>48</v>
      </c>
      <c r="I3773" t="s">
        <v>18</v>
      </c>
      <c r="J3773" t="s">
        <v>10</v>
      </c>
      <c r="K3773" t="s">
        <v>43</v>
      </c>
      <c r="L3773">
        <v>1</v>
      </c>
      <c r="M3773">
        <v>1007</v>
      </c>
      <c r="O3773" t="s">
        <v>28</v>
      </c>
      <c r="R3773" t="s">
        <v>44</v>
      </c>
      <c r="S3773" s="49" t="str">
        <f t="shared" si="465"/>
        <v>Card</v>
      </c>
      <c r="T3773" s="3">
        <v>0.03</v>
      </c>
      <c r="U3773" s="2">
        <v>7.6229999999999993</v>
      </c>
      <c r="V3773" s="2">
        <v>1.46</v>
      </c>
      <c r="W3773" s="54">
        <f>_xlfn.XLOOKUP(M3773,Market!A:A,Market!F:F,0)</f>
        <v>8.8999999999999996E-2</v>
      </c>
      <c r="X3773" s="55">
        <f t="shared" si="466"/>
        <v>0.22868999999999998</v>
      </c>
      <c r="Y3773" s="55">
        <f t="shared" si="467"/>
        <v>6.1629999999999994</v>
      </c>
      <c r="Z3773" s="54">
        <f t="shared" si="468"/>
        <v>0.80847435392889933</v>
      </c>
      <c r="AA3773" s="49" t="str">
        <f t="shared" ca="1" si="469"/>
        <v>N</v>
      </c>
      <c r="AB3773" s="49">
        <f t="shared" ca="1" si="470"/>
        <v>5</v>
      </c>
      <c r="AC3773" s="49" t="str">
        <f t="shared" ca="1" si="471"/>
        <v>N</v>
      </c>
    </row>
    <row r="3774" spans="1:29" x14ac:dyDescent="0.25">
      <c r="A3774">
        <v>2071</v>
      </c>
      <c r="B3774" s="9">
        <v>43561</v>
      </c>
      <c r="C3774" s="50" t="str">
        <f t="shared" si="464"/>
        <v>N</v>
      </c>
      <c r="D3774" s="52">
        <f>_xlfn.XLOOKUP(B3774,Cal_Date!B:B,Cal_Date!A:A,0)</f>
        <v>1</v>
      </c>
      <c r="E3774">
        <v>2019</v>
      </c>
      <c r="F3774" t="s">
        <v>126</v>
      </c>
      <c r="G3774" t="s">
        <v>130</v>
      </c>
      <c r="H3774" t="s">
        <v>14</v>
      </c>
      <c r="I3774" t="s">
        <v>13</v>
      </c>
      <c r="J3774" t="s">
        <v>15</v>
      </c>
      <c r="K3774" t="s">
        <v>43</v>
      </c>
      <c r="L3774">
        <v>2</v>
      </c>
      <c r="M3774">
        <v>1007</v>
      </c>
      <c r="O3774" t="s">
        <v>28</v>
      </c>
      <c r="R3774" t="s">
        <v>44</v>
      </c>
      <c r="S3774" s="49" t="str">
        <f t="shared" si="465"/>
        <v>Card</v>
      </c>
      <c r="T3774" s="3">
        <v>0.03</v>
      </c>
      <c r="U3774" s="2">
        <v>15.245999999999999</v>
      </c>
      <c r="V3774" s="2">
        <v>4.4800000000000004</v>
      </c>
      <c r="W3774" s="54">
        <f>_xlfn.XLOOKUP(M3774,Market!A:A,Market!F:F,0)</f>
        <v>8.8999999999999996E-2</v>
      </c>
      <c r="X3774" s="55">
        <f t="shared" si="466"/>
        <v>0.45737999999999995</v>
      </c>
      <c r="Y3774" s="55">
        <f t="shared" si="467"/>
        <v>10.765999999999998</v>
      </c>
      <c r="Z3774" s="54">
        <f t="shared" si="468"/>
        <v>0.70615243342516065</v>
      </c>
      <c r="AA3774" s="49" t="str">
        <f t="shared" ca="1" si="469"/>
        <v>N</v>
      </c>
      <c r="AB3774" s="49">
        <f t="shared" ca="1" si="470"/>
        <v>5</v>
      </c>
      <c r="AC3774" s="49" t="str">
        <f t="shared" ca="1" si="471"/>
        <v>N</v>
      </c>
    </row>
    <row r="3775" spans="1:29" x14ac:dyDescent="0.25">
      <c r="A3775">
        <v>2072</v>
      </c>
      <c r="B3775" s="9">
        <v>43561</v>
      </c>
      <c r="C3775" s="50" t="str">
        <f t="shared" si="464"/>
        <v>N</v>
      </c>
      <c r="D3775" s="52">
        <f>_xlfn.XLOOKUP(B3775,Cal_Date!B:B,Cal_Date!A:A,0)</f>
        <v>1</v>
      </c>
      <c r="E3775">
        <v>2019</v>
      </c>
      <c r="F3775" t="s">
        <v>126</v>
      </c>
      <c r="G3775" t="s">
        <v>130</v>
      </c>
      <c r="H3775" t="s">
        <v>11</v>
      </c>
      <c r="I3775" t="s">
        <v>13</v>
      </c>
      <c r="J3775" t="s">
        <v>15</v>
      </c>
      <c r="K3775" t="s">
        <v>42</v>
      </c>
      <c r="L3775">
        <v>1</v>
      </c>
      <c r="M3775">
        <v>1007</v>
      </c>
      <c r="O3775" t="s">
        <v>28</v>
      </c>
      <c r="R3775" t="s">
        <v>44</v>
      </c>
      <c r="S3775" s="49" t="str">
        <f t="shared" si="465"/>
        <v>Card</v>
      </c>
      <c r="T3775" s="3">
        <v>0.03</v>
      </c>
      <c r="U3775" s="2">
        <v>2.7225000000000001</v>
      </c>
      <c r="V3775" s="2">
        <v>1.42</v>
      </c>
      <c r="W3775" s="54">
        <f>_xlfn.XLOOKUP(M3775,Market!A:A,Market!F:F,0)</f>
        <v>8.8999999999999996E-2</v>
      </c>
      <c r="X3775" s="55">
        <f t="shared" si="466"/>
        <v>8.1674999999999998E-2</v>
      </c>
      <c r="Y3775" s="55">
        <f t="shared" si="467"/>
        <v>1.3025000000000002</v>
      </c>
      <c r="Z3775" s="54">
        <f t="shared" si="468"/>
        <v>0.47842056932966032</v>
      </c>
      <c r="AA3775" s="49" t="str">
        <f t="shared" ca="1" si="469"/>
        <v>N</v>
      </c>
      <c r="AB3775" s="49">
        <f t="shared" ca="1" si="470"/>
        <v>5</v>
      </c>
      <c r="AC3775" s="49" t="str">
        <f t="shared" ca="1" si="471"/>
        <v>N</v>
      </c>
    </row>
    <row r="3776" spans="1:29" x14ac:dyDescent="0.25">
      <c r="A3776">
        <v>2073</v>
      </c>
      <c r="B3776" s="9">
        <v>43561</v>
      </c>
      <c r="C3776" s="50" t="str">
        <f t="shared" si="464"/>
        <v>N</v>
      </c>
      <c r="D3776" s="52">
        <f>_xlfn.XLOOKUP(B3776,Cal_Date!B:B,Cal_Date!A:A,0)</f>
        <v>1</v>
      </c>
      <c r="E3776">
        <v>2019</v>
      </c>
      <c r="F3776" t="s">
        <v>126</v>
      </c>
      <c r="G3776" t="s">
        <v>130</v>
      </c>
      <c r="H3776" t="s">
        <v>48</v>
      </c>
      <c r="I3776" t="s">
        <v>18</v>
      </c>
      <c r="J3776" t="s">
        <v>10</v>
      </c>
      <c r="K3776" t="s">
        <v>43</v>
      </c>
      <c r="L3776">
        <v>1</v>
      </c>
      <c r="M3776">
        <v>1005</v>
      </c>
      <c r="O3776" t="s">
        <v>25</v>
      </c>
      <c r="R3776" t="s">
        <v>47</v>
      </c>
      <c r="S3776" s="49" t="str">
        <f t="shared" si="465"/>
        <v>Card</v>
      </c>
      <c r="T3776" s="3">
        <v>3.5000000000000003E-2</v>
      </c>
      <c r="U3776" s="2">
        <v>7.6229999999999993</v>
      </c>
      <c r="V3776" s="2">
        <v>1.46</v>
      </c>
      <c r="W3776" s="54">
        <f>_xlfn.XLOOKUP(M3776,Market!A:A,Market!F:F,0)</f>
        <v>8.8999999999999996E-2</v>
      </c>
      <c r="X3776" s="55">
        <f t="shared" si="466"/>
        <v>0.26680500000000001</v>
      </c>
      <c r="Y3776" s="55">
        <f t="shared" si="467"/>
        <v>6.1629999999999994</v>
      </c>
      <c r="Z3776" s="54">
        <f t="shared" si="468"/>
        <v>0.80847435392889933</v>
      </c>
      <c r="AA3776" s="49" t="str">
        <f t="shared" ca="1" si="469"/>
        <v>N</v>
      </c>
      <c r="AB3776" s="49">
        <f t="shared" ca="1" si="470"/>
        <v>5</v>
      </c>
      <c r="AC3776" s="49" t="str">
        <f t="shared" ca="1" si="471"/>
        <v>N</v>
      </c>
    </row>
    <row r="3777" spans="1:29" x14ac:dyDescent="0.25">
      <c r="A3777">
        <v>2074</v>
      </c>
      <c r="B3777" s="9">
        <v>43561</v>
      </c>
      <c r="C3777" s="50" t="str">
        <f t="shared" si="464"/>
        <v>N</v>
      </c>
      <c r="D3777" s="52">
        <f>_xlfn.XLOOKUP(B3777,Cal_Date!B:B,Cal_Date!A:A,0)</f>
        <v>1</v>
      </c>
      <c r="E3777">
        <v>2019</v>
      </c>
      <c r="F3777" t="s">
        <v>126</v>
      </c>
      <c r="G3777" t="s">
        <v>130</v>
      </c>
      <c r="H3777" t="s">
        <v>11</v>
      </c>
      <c r="I3777" t="s">
        <v>11</v>
      </c>
      <c r="J3777" t="s">
        <v>15</v>
      </c>
      <c r="K3777" t="s">
        <v>42</v>
      </c>
      <c r="L3777">
        <v>1</v>
      </c>
      <c r="M3777">
        <v>1005</v>
      </c>
      <c r="O3777" t="s">
        <v>25</v>
      </c>
      <c r="R3777" t="s">
        <v>44</v>
      </c>
      <c r="S3777" s="49" t="str">
        <f t="shared" si="465"/>
        <v>Card</v>
      </c>
      <c r="T3777" s="3">
        <v>0.03</v>
      </c>
      <c r="U3777" s="2">
        <v>2.7225000000000001</v>
      </c>
      <c r="V3777" s="2">
        <v>0.87</v>
      </c>
      <c r="W3777" s="54">
        <f>_xlfn.XLOOKUP(M3777,Market!A:A,Market!F:F,0)</f>
        <v>8.8999999999999996E-2</v>
      </c>
      <c r="X3777" s="55">
        <f t="shared" si="466"/>
        <v>8.1674999999999998E-2</v>
      </c>
      <c r="Y3777" s="55">
        <f t="shared" si="467"/>
        <v>1.8525</v>
      </c>
      <c r="Z3777" s="54">
        <f t="shared" si="468"/>
        <v>0.68044077134986225</v>
      </c>
      <c r="AA3777" s="49" t="str">
        <f t="shared" ca="1" si="469"/>
        <v>N</v>
      </c>
      <c r="AB3777" s="49">
        <f t="shared" ca="1" si="470"/>
        <v>5</v>
      </c>
      <c r="AC3777" s="49" t="str">
        <f t="shared" ca="1" si="471"/>
        <v>N</v>
      </c>
    </row>
    <row r="3778" spans="1:29" x14ac:dyDescent="0.25">
      <c r="A3778">
        <v>2075</v>
      </c>
      <c r="B3778" s="9">
        <v>43561</v>
      </c>
      <c r="C3778" s="50" t="str">
        <f t="shared" si="464"/>
        <v>N</v>
      </c>
      <c r="D3778" s="52">
        <f>_xlfn.XLOOKUP(B3778,Cal_Date!B:B,Cal_Date!A:A,0)</f>
        <v>1</v>
      </c>
      <c r="E3778">
        <v>2019</v>
      </c>
      <c r="F3778" t="s">
        <v>126</v>
      </c>
      <c r="G3778" t="s">
        <v>130</v>
      </c>
      <c r="H3778" t="s">
        <v>11</v>
      </c>
      <c r="I3778" t="s">
        <v>11</v>
      </c>
      <c r="J3778" t="s">
        <v>15</v>
      </c>
      <c r="K3778" t="s">
        <v>42</v>
      </c>
      <c r="L3778">
        <v>1</v>
      </c>
      <c r="M3778">
        <v>1002</v>
      </c>
      <c r="O3778" t="s">
        <v>28</v>
      </c>
      <c r="R3778" t="s">
        <v>44</v>
      </c>
      <c r="S3778" s="49" t="str">
        <f t="shared" si="465"/>
        <v>Card</v>
      </c>
      <c r="T3778" s="3">
        <v>0.03</v>
      </c>
      <c r="U3778" s="2">
        <v>2.6500000000000004</v>
      </c>
      <c r="V3778" s="2">
        <v>0.87</v>
      </c>
      <c r="W3778" s="54">
        <f>_xlfn.XLOOKUP(M3778,Market!A:A,Market!F:F,0)</f>
        <v>0.06</v>
      </c>
      <c r="X3778" s="55">
        <f t="shared" si="466"/>
        <v>7.9500000000000001E-2</v>
      </c>
      <c r="Y3778" s="55">
        <f t="shared" si="467"/>
        <v>1.7800000000000002</v>
      </c>
      <c r="Z3778" s="54">
        <f t="shared" si="468"/>
        <v>0.67169811320754713</v>
      </c>
      <c r="AA3778" s="49" t="str">
        <f t="shared" ca="1" si="469"/>
        <v>N</v>
      </c>
      <c r="AB3778" s="49">
        <f t="shared" ca="1" si="470"/>
        <v>5</v>
      </c>
      <c r="AC3778" s="49" t="str">
        <f t="shared" ca="1" si="471"/>
        <v>N</v>
      </c>
    </row>
    <row r="3779" spans="1:29" x14ac:dyDescent="0.25">
      <c r="A3779">
        <v>2076</v>
      </c>
      <c r="B3779" s="9">
        <v>43561</v>
      </c>
      <c r="C3779" s="50" t="str">
        <f t="shared" ref="C3779:C3842" si="472">IF(OR(B3779="04/01/2018"+0,B3779="04/02/2018"+0),"Y","N")</f>
        <v>N</v>
      </c>
      <c r="D3779" s="52">
        <f>_xlfn.XLOOKUP(B3779,Cal_Date!B:B,Cal_Date!A:A,0)</f>
        <v>1</v>
      </c>
      <c r="E3779">
        <v>2019</v>
      </c>
      <c r="F3779" t="s">
        <v>126</v>
      </c>
      <c r="G3779" t="s">
        <v>130</v>
      </c>
      <c r="H3779" t="s">
        <v>11</v>
      </c>
      <c r="I3779" t="s">
        <v>11</v>
      </c>
      <c r="J3779" t="s">
        <v>15</v>
      </c>
      <c r="K3779" t="s">
        <v>42</v>
      </c>
      <c r="L3779">
        <v>2</v>
      </c>
      <c r="M3779">
        <v>1004</v>
      </c>
      <c r="O3779" t="s">
        <v>28</v>
      </c>
      <c r="R3779" t="s">
        <v>44</v>
      </c>
      <c r="S3779" s="49" t="str">
        <f t="shared" ref="S3779:S3842" si="473">IF(R3779="Cash","Cash","Card")</f>
        <v>Card</v>
      </c>
      <c r="T3779" s="3">
        <v>0.03</v>
      </c>
      <c r="U3779" s="2">
        <v>5.3000000000000007</v>
      </c>
      <c r="V3779" s="2">
        <v>1.74</v>
      </c>
      <c r="W3779" s="54">
        <f>_xlfn.XLOOKUP(M3779,Market!A:A,Market!F:F,0)</f>
        <v>0.06</v>
      </c>
      <c r="X3779" s="55">
        <f t="shared" ref="X3779:X3842" si="474">T3779*U3779</f>
        <v>0.159</v>
      </c>
      <c r="Y3779" s="55">
        <f t="shared" ref="Y3779:Y3842" si="475">U3779-V3779</f>
        <v>3.5600000000000005</v>
      </c>
      <c r="Z3779" s="54">
        <f t="shared" ref="Z3779:Z3842" si="476">Y3779/U3779</f>
        <v>0.67169811320754713</v>
      </c>
      <c r="AA3779" s="49" t="str">
        <f t="shared" ref="AA3779:AA3842" ca="1" si="477">IF(DATEDIF(B3779,TODAY(),"y")&gt;5,"Y","N")</f>
        <v>N</v>
      </c>
      <c r="AB3779" s="49">
        <f t="shared" ref="AB3779:AB3842" ca="1" si="478">DATEDIF(B3779,TODAY(),"y")</f>
        <v>5</v>
      </c>
      <c r="AC3779" s="49" t="str">
        <f t="shared" ref="AC3779:AC3842" ca="1" si="479">IF(AB3779&gt;5,"Y","N")</f>
        <v>N</v>
      </c>
    </row>
    <row r="3780" spans="1:29" x14ac:dyDescent="0.25">
      <c r="A3780">
        <v>2077</v>
      </c>
      <c r="B3780" s="9">
        <v>43561</v>
      </c>
      <c r="C3780" s="50" t="str">
        <f t="shared" si="472"/>
        <v>N</v>
      </c>
      <c r="D3780" s="52">
        <f>_xlfn.XLOOKUP(B3780,Cal_Date!B:B,Cal_Date!A:A,0)</f>
        <v>1</v>
      </c>
      <c r="E3780">
        <v>2019</v>
      </c>
      <c r="F3780" t="s">
        <v>126</v>
      </c>
      <c r="G3780" t="s">
        <v>130</v>
      </c>
      <c r="H3780" t="s">
        <v>11</v>
      </c>
      <c r="I3780" t="s">
        <v>11</v>
      </c>
      <c r="J3780" t="s">
        <v>15</v>
      </c>
      <c r="K3780" t="s">
        <v>42</v>
      </c>
      <c r="L3780">
        <v>1</v>
      </c>
      <c r="M3780">
        <v>1005</v>
      </c>
      <c r="O3780" t="s">
        <v>25</v>
      </c>
      <c r="R3780" t="s">
        <v>46</v>
      </c>
      <c r="S3780" s="49" t="str">
        <f t="shared" si="473"/>
        <v>Card</v>
      </c>
      <c r="T3780" s="3">
        <v>0.04</v>
      </c>
      <c r="U3780" s="2">
        <v>2.7225000000000001</v>
      </c>
      <c r="V3780" s="2">
        <v>0.87</v>
      </c>
      <c r="W3780" s="54">
        <f>_xlfn.XLOOKUP(M3780,Market!A:A,Market!F:F,0)</f>
        <v>8.8999999999999996E-2</v>
      </c>
      <c r="X3780" s="55">
        <f t="shared" si="474"/>
        <v>0.10890000000000001</v>
      </c>
      <c r="Y3780" s="55">
        <f t="shared" si="475"/>
        <v>1.8525</v>
      </c>
      <c r="Z3780" s="54">
        <f t="shared" si="476"/>
        <v>0.68044077134986225</v>
      </c>
      <c r="AA3780" s="49" t="str">
        <f t="shared" ca="1" si="477"/>
        <v>N</v>
      </c>
      <c r="AB3780" s="49">
        <f t="shared" ca="1" si="478"/>
        <v>5</v>
      </c>
      <c r="AC3780" s="49" t="str">
        <f t="shared" ca="1" si="479"/>
        <v>N</v>
      </c>
    </row>
    <row r="3781" spans="1:29" x14ac:dyDescent="0.25">
      <c r="A3781">
        <v>2078</v>
      </c>
      <c r="B3781" s="9">
        <v>43561</v>
      </c>
      <c r="C3781" s="50" t="str">
        <f t="shared" si="472"/>
        <v>N</v>
      </c>
      <c r="D3781" s="52">
        <f>_xlfn.XLOOKUP(B3781,Cal_Date!B:B,Cal_Date!A:A,0)</f>
        <v>1</v>
      </c>
      <c r="E3781">
        <v>2019</v>
      </c>
      <c r="F3781" t="s">
        <v>126</v>
      </c>
      <c r="G3781" t="s">
        <v>130</v>
      </c>
      <c r="H3781" t="s">
        <v>11</v>
      </c>
      <c r="I3781" t="s">
        <v>13</v>
      </c>
      <c r="J3781" t="s">
        <v>15</v>
      </c>
      <c r="K3781" t="s">
        <v>42</v>
      </c>
      <c r="L3781">
        <v>1</v>
      </c>
      <c r="M3781">
        <v>1001</v>
      </c>
      <c r="O3781" t="s">
        <v>25</v>
      </c>
      <c r="R3781" t="s">
        <v>44</v>
      </c>
      <c r="S3781" s="49" t="str">
        <f t="shared" si="473"/>
        <v>Card</v>
      </c>
      <c r="T3781" s="3">
        <v>0.03</v>
      </c>
      <c r="U3781" s="2">
        <v>2.6500000000000004</v>
      </c>
      <c r="V3781" s="2">
        <v>1.42</v>
      </c>
      <c r="W3781" s="54">
        <f>_xlfn.XLOOKUP(M3781,Market!A:A,Market!F:F,0)</f>
        <v>0.06</v>
      </c>
      <c r="X3781" s="55">
        <f t="shared" si="474"/>
        <v>7.9500000000000001E-2</v>
      </c>
      <c r="Y3781" s="55">
        <f t="shared" si="475"/>
        <v>1.2300000000000004</v>
      </c>
      <c r="Z3781" s="54">
        <f t="shared" si="476"/>
        <v>0.46415094339622653</v>
      </c>
      <c r="AA3781" s="49" t="str">
        <f t="shared" ca="1" si="477"/>
        <v>N</v>
      </c>
      <c r="AB3781" s="49">
        <f t="shared" ca="1" si="478"/>
        <v>5</v>
      </c>
      <c r="AC3781" s="49" t="str">
        <f t="shared" ca="1" si="479"/>
        <v>N</v>
      </c>
    </row>
    <row r="3782" spans="1:29" x14ac:dyDescent="0.25">
      <c r="A3782">
        <v>2079</v>
      </c>
      <c r="B3782" s="9">
        <v>43561</v>
      </c>
      <c r="C3782" s="50" t="str">
        <f t="shared" si="472"/>
        <v>N</v>
      </c>
      <c r="D3782" s="52">
        <f>_xlfn.XLOOKUP(B3782,Cal_Date!B:B,Cal_Date!A:A,0)</f>
        <v>1</v>
      </c>
      <c r="E3782">
        <v>2019</v>
      </c>
      <c r="F3782" t="s">
        <v>126</v>
      </c>
      <c r="G3782" t="s">
        <v>130</v>
      </c>
      <c r="H3782" t="s">
        <v>48</v>
      </c>
      <c r="I3782" t="s">
        <v>18</v>
      </c>
      <c r="J3782" t="s">
        <v>10</v>
      </c>
      <c r="K3782" t="s">
        <v>43</v>
      </c>
      <c r="L3782">
        <v>1</v>
      </c>
      <c r="M3782">
        <v>1010</v>
      </c>
      <c r="O3782" t="s">
        <v>25</v>
      </c>
      <c r="R3782" t="s">
        <v>44</v>
      </c>
      <c r="S3782" s="49" t="str">
        <f t="shared" si="473"/>
        <v>Card</v>
      </c>
      <c r="T3782" s="3">
        <v>0.03</v>
      </c>
      <c r="U3782" s="2">
        <v>7.5600000000000005</v>
      </c>
      <c r="V3782" s="2">
        <v>1.46</v>
      </c>
      <c r="W3782" s="54">
        <f>_xlfn.XLOOKUP(M3782,Market!A:A,Market!F:F,0)</f>
        <v>0.08</v>
      </c>
      <c r="X3782" s="55">
        <f t="shared" si="474"/>
        <v>0.2268</v>
      </c>
      <c r="Y3782" s="55">
        <f t="shared" si="475"/>
        <v>6.1000000000000005</v>
      </c>
      <c r="Z3782" s="54">
        <f t="shared" si="476"/>
        <v>0.80687830687830686</v>
      </c>
      <c r="AA3782" s="49" t="str">
        <f t="shared" ca="1" si="477"/>
        <v>N</v>
      </c>
      <c r="AB3782" s="49">
        <f t="shared" ca="1" si="478"/>
        <v>5</v>
      </c>
      <c r="AC3782" s="49" t="str">
        <f t="shared" ca="1" si="479"/>
        <v>N</v>
      </c>
    </row>
    <row r="3783" spans="1:29" x14ac:dyDescent="0.25">
      <c r="A3783">
        <v>2080</v>
      </c>
      <c r="B3783" s="9">
        <v>43561</v>
      </c>
      <c r="C3783" s="50" t="str">
        <f t="shared" si="472"/>
        <v>N</v>
      </c>
      <c r="D3783" s="52">
        <f>_xlfn.XLOOKUP(B3783,Cal_Date!B:B,Cal_Date!A:A,0)</f>
        <v>1</v>
      </c>
      <c r="E3783">
        <v>2019</v>
      </c>
      <c r="F3783" t="s">
        <v>126</v>
      </c>
      <c r="G3783" t="s">
        <v>130</v>
      </c>
      <c r="H3783" t="s">
        <v>48</v>
      </c>
      <c r="I3783" t="s">
        <v>18</v>
      </c>
      <c r="J3783" t="s">
        <v>10</v>
      </c>
      <c r="K3783" t="s">
        <v>43</v>
      </c>
      <c r="L3783">
        <v>1</v>
      </c>
      <c r="M3783">
        <v>1011</v>
      </c>
      <c r="O3783" t="s">
        <v>25</v>
      </c>
      <c r="R3783" t="s">
        <v>44</v>
      </c>
      <c r="S3783" s="49" t="str">
        <f t="shared" si="473"/>
        <v>Card</v>
      </c>
      <c r="T3783" s="3">
        <v>0.03</v>
      </c>
      <c r="U3783" s="2">
        <v>7.42</v>
      </c>
      <c r="V3783" s="2">
        <v>1.46</v>
      </c>
      <c r="W3783" s="54">
        <f>_xlfn.XLOOKUP(M3783,Market!A:A,Market!F:F,0)</f>
        <v>0.06</v>
      </c>
      <c r="X3783" s="55">
        <f t="shared" si="474"/>
        <v>0.22259999999999999</v>
      </c>
      <c r="Y3783" s="55">
        <f t="shared" si="475"/>
        <v>5.96</v>
      </c>
      <c r="Z3783" s="54">
        <f t="shared" si="476"/>
        <v>0.80323450134770891</v>
      </c>
      <c r="AA3783" s="49" t="str">
        <f t="shared" ca="1" si="477"/>
        <v>N</v>
      </c>
      <c r="AB3783" s="49">
        <f t="shared" ca="1" si="478"/>
        <v>5</v>
      </c>
      <c r="AC3783" s="49" t="str">
        <f t="shared" ca="1" si="479"/>
        <v>N</v>
      </c>
    </row>
    <row r="3784" spans="1:29" x14ac:dyDescent="0.25">
      <c r="A3784">
        <v>2081</v>
      </c>
      <c r="B3784" s="9">
        <v>43561</v>
      </c>
      <c r="C3784" s="50" t="str">
        <f t="shared" si="472"/>
        <v>N</v>
      </c>
      <c r="D3784" s="52">
        <f>_xlfn.XLOOKUP(B3784,Cal_Date!B:B,Cal_Date!A:A,0)</f>
        <v>1</v>
      </c>
      <c r="E3784">
        <v>2019</v>
      </c>
      <c r="F3784" t="s">
        <v>126</v>
      </c>
      <c r="G3784" t="s">
        <v>130</v>
      </c>
      <c r="H3784" t="s">
        <v>11</v>
      </c>
      <c r="I3784" t="s">
        <v>11</v>
      </c>
      <c r="J3784" t="s">
        <v>15</v>
      </c>
      <c r="K3784" t="s">
        <v>42</v>
      </c>
      <c r="L3784">
        <v>1</v>
      </c>
      <c r="M3784">
        <v>1011</v>
      </c>
      <c r="O3784" t="s">
        <v>25</v>
      </c>
      <c r="R3784" t="s">
        <v>44</v>
      </c>
      <c r="S3784" s="49" t="str">
        <f t="shared" si="473"/>
        <v>Card</v>
      </c>
      <c r="T3784" s="3">
        <v>0.03</v>
      </c>
      <c r="U3784" s="2">
        <v>2.6500000000000004</v>
      </c>
      <c r="V3784" s="2">
        <v>0.87</v>
      </c>
      <c r="W3784" s="54">
        <f>_xlfn.XLOOKUP(M3784,Market!A:A,Market!F:F,0)</f>
        <v>0.06</v>
      </c>
      <c r="X3784" s="55">
        <f t="shared" si="474"/>
        <v>7.9500000000000001E-2</v>
      </c>
      <c r="Y3784" s="55">
        <f t="shared" si="475"/>
        <v>1.7800000000000002</v>
      </c>
      <c r="Z3784" s="54">
        <f t="shared" si="476"/>
        <v>0.67169811320754713</v>
      </c>
      <c r="AA3784" s="49" t="str">
        <f t="shared" ca="1" si="477"/>
        <v>N</v>
      </c>
      <c r="AB3784" s="49">
        <f t="shared" ca="1" si="478"/>
        <v>5</v>
      </c>
      <c r="AC3784" s="49" t="str">
        <f t="shared" ca="1" si="479"/>
        <v>N</v>
      </c>
    </row>
    <row r="3785" spans="1:29" x14ac:dyDescent="0.25">
      <c r="A3785">
        <v>2082</v>
      </c>
      <c r="B3785" s="9">
        <v>43561</v>
      </c>
      <c r="C3785" s="50" t="str">
        <f t="shared" si="472"/>
        <v>N</v>
      </c>
      <c r="D3785" s="52">
        <f>_xlfn.XLOOKUP(B3785,Cal_Date!B:B,Cal_Date!A:A,0)</f>
        <v>1</v>
      </c>
      <c r="E3785">
        <v>2019</v>
      </c>
      <c r="F3785" t="s">
        <v>126</v>
      </c>
      <c r="G3785" t="s">
        <v>130</v>
      </c>
      <c r="H3785" t="s">
        <v>14</v>
      </c>
      <c r="I3785" t="s">
        <v>18</v>
      </c>
      <c r="J3785" t="s">
        <v>15</v>
      </c>
      <c r="K3785" t="s">
        <v>43</v>
      </c>
      <c r="L3785">
        <v>2</v>
      </c>
      <c r="M3785">
        <v>1001</v>
      </c>
      <c r="O3785" t="s">
        <v>25</v>
      </c>
      <c r="R3785" t="s">
        <v>46</v>
      </c>
      <c r="S3785" s="49" t="str">
        <f t="shared" si="473"/>
        <v>Card</v>
      </c>
      <c r="T3785" s="3">
        <v>0.04</v>
      </c>
      <c r="U3785" s="2">
        <v>13.780000000000001</v>
      </c>
      <c r="V3785" s="2">
        <v>4.2</v>
      </c>
      <c r="W3785" s="54">
        <f>_xlfn.XLOOKUP(M3785,Market!A:A,Market!F:F,0)</f>
        <v>0.06</v>
      </c>
      <c r="X3785" s="55">
        <f t="shared" si="474"/>
        <v>0.55120000000000002</v>
      </c>
      <c r="Y3785" s="55">
        <f t="shared" si="475"/>
        <v>9.5800000000000018</v>
      </c>
      <c r="Z3785" s="54">
        <f t="shared" si="476"/>
        <v>0.69521044992743108</v>
      </c>
      <c r="AA3785" s="49" t="str">
        <f t="shared" ca="1" si="477"/>
        <v>N</v>
      </c>
      <c r="AB3785" s="49">
        <f t="shared" ca="1" si="478"/>
        <v>5</v>
      </c>
      <c r="AC3785" s="49" t="str">
        <f t="shared" ca="1" si="479"/>
        <v>N</v>
      </c>
    </row>
    <row r="3786" spans="1:29" x14ac:dyDescent="0.25">
      <c r="A3786">
        <v>2083</v>
      </c>
      <c r="B3786" s="9">
        <v>43561</v>
      </c>
      <c r="C3786" s="50" t="str">
        <f t="shared" si="472"/>
        <v>N</v>
      </c>
      <c r="D3786" s="52">
        <f>_xlfn.XLOOKUP(B3786,Cal_Date!B:B,Cal_Date!A:A,0)</f>
        <v>1</v>
      </c>
      <c r="E3786">
        <v>2019</v>
      </c>
      <c r="F3786" t="s">
        <v>126</v>
      </c>
      <c r="G3786" t="s">
        <v>130</v>
      </c>
      <c r="H3786" t="s">
        <v>48</v>
      </c>
      <c r="I3786" t="s">
        <v>18</v>
      </c>
      <c r="J3786" t="s">
        <v>10</v>
      </c>
      <c r="K3786" t="s">
        <v>43</v>
      </c>
      <c r="L3786">
        <v>2</v>
      </c>
      <c r="M3786">
        <v>1003</v>
      </c>
      <c r="O3786" t="s">
        <v>25</v>
      </c>
      <c r="R3786" t="s">
        <v>44</v>
      </c>
      <c r="S3786" s="49" t="str">
        <f t="shared" si="473"/>
        <v>Card</v>
      </c>
      <c r="T3786" s="3">
        <v>0.03</v>
      </c>
      <c r="U3786" s="2">
        <v>14.84</v>
      </c>
      <c r="V3786" s="2">
        <v>2.92</v>
      </c>
      <c r="W3786" s="54">
        <f>_xlfn.XLOOKUP(M3786,Market!A:A,Market!F:F,0)</f>
        <v>0.06</v>
      </c>
      <c r="X3786" s="55">
        <f t="shared" si="474"/>
        <v>0.44519999999999998</v>
      </c>
      <c r="Y3786" s="55">
        <f t="shared" si="475"/>
        <v>11.92</v>
      </c>
      <c r="Z3786" s="54">
        <f t="shared" si="476"/>
        <v>0.80323450134770891</v>
      </c>
      <c r="AA3786" s="49" t="str">
        <f t="shared" ca="1" si="477"/>
        <v>N</v>
      </c>
      <c r="AB3786" s="49">
        <f t="shared" ca="1" si="478"/>
        <v>5</v>
      </c>
      <c r="AC3786" s="49" t="str">
        <f t="shared" ca="1" si="479"/>
        <v>N</v>
      </c>
    </row>
    <row r="3787" spans="1:29" x14ac:dyDescent="0.25">
      <c r="A3787">
        <v>2084</v>
      </c>
      <c r="B3787" s="9">
        <v>43561</v>
      </c>
      <c r="C3787" s="50" t="str">
        <f t="shared" si="472"/>
        <v>N</v>
      </c>
      <c r="D3787" s="52">
        <f>_xlfn.XLOOKUP(B3787,Cal_Date!B:B,Cal_Date!A:A,0)</f>
        <v>1</v>
      </c>
      <c r="E3787">
        <v>2019</v>
      </c>
      <c r="F3787" t="s">
        <v>126</v>
      </c>
      <c r="G3787" t="s">
        <v>130</v>
      </c>
      <c r="H3787" t="s">
        <v>11</v>
      </c>
      <c r="I3787" t="s">
        <v>11</v>
      </c>
      <c r="J3787" t="s">
        <v>15</v>
      </c>
      <c r="K3787" t="s">
        <v>42</v>
      </c>
      <c r="L3787">
        <v>1</v>
      </c>
      <c r="M3787">
        <v>1005</v>
      </c>
      <c r="O3787" t="s">
        <v>25</v>
      </c>
      <c r="R3787" t="s">
        <v>46</v>
      </c>
      <c r="S3787" s="49" t="str">
        <f t="shared" si="473"/>
        <v>Card</v>
      </c>
      <c r="T3787" s="3">
        <v>0.04</v>
      </c>
      <c r="U3787" s="2">
        <v>2.7225000000000001</v>
      </c>
      <c r="V3787" s="2">
        <v>0.87</v>
      </c>
      <c r="W3787" s="54">
        <f>_xlfn.XLOOKUP(M3787,Market!A:A,Market!F:F,0)</f>
        <v>8.8999999999999996E-2</v>
      </c>
      <c r="X3787" s="55">
        <f t="shared" si="474"/>
        <v>0.10890000000000001</v>
      </c>
      <c r="Y3787" s="55">
        <f t="shared" si="475"/>
        <v>1.8525</v>
      </c>
      <c r="Z3787" s="54">
        <f t="shared" si="476"/>
        <v>0.68044077134986225</v>
      </c>
      <c r="AA3787" s="49" t="str">
        <f t="shared" ca="1" si="477"/>
        <v>N</v>
      </c>
      <c r="AB3787" s="49">
        <f t="shared" ca="1" si="478"/>
        <v>5</v>
      </c>
      <c r="AC3787" s="49" t="str">
        <f t="shared" ca="1" si="479"/>
        <v>N</v>
      </c>
    </row>
    <row r="3788" spans="1:29" x14ac:dyDescent="0.25">
      <c r="A3788">
        <v>2085</v>
      </c>
      <c r="B3788" s="9">
        <v>43561</v>
      </c>
      <c r="C3788" s="50" t="str">
        <f t="shared" si="472"/>
        <v>N</v>
      </c>
      <c r="D3788" s="52">
        <f>_xlfn.XLOOKUP(B3788,Cal_Date!B:B,Cal_Date!A:A,0)</f>
        <v>1</v>
      </c>
      <c r="E3788">
        <v>2019</v>
      </c>
      <c r="F3788" t="s">
        <v>126</v>
      </c>
      <c r="G3788" t="s">
        <v>130</v>
      </c>
      <c r="H3788" t="s">
        <v>48</v>
      </c>
      <c r="I3788" t="s">
        <v>18</v>
      </c>
      <c r="J3788" t="s">
        <v>10</v>
      </c>
      <c r="K3788" t="s">
        <v>43</v>
      </c>
      <c r="L3788">
        <v>1</v>
      </c>
      <c r="M3788">
        <v>1005</v>
      </c>
      <c r="O3788" t="s">
        <v>25</v>
      </c>
      <c r="R3788" t="s">
        <v>44</v>
      </c>
      <c r="S3788" s="49" t="str">
        <f t="shared" si="473"/>
        <v>Card</v>
      </c>
      <c r="T3788" s="3">
        <v>0.03</v>
      </c>
      <c r="U3788" s="2">
        <v>7.6229999999999993</v>
      </c>
      <c r="V3788" s="2">
        <v>1.46</v>
      </c>
      <c r="W3788" s="54">
        <f>_xlfn.XLOOKUP(M3788,Market!A:A,Market!F:F,0)</f>
        <v>8.8999999999999996E-2</v>
      </c>
      <c r="X3788" s="55">
        <f t="shared" si="474"/>
        <v>0.22868999999999998</v>
      </c>
      <c r="Y3788" s="55">
        <f t="shared" si="475"/>
        <v>6.1629999999999994</v>
      </c>
      <c r="Z3788" s="54">
        <f t="shared" si="476"/>
        <v>0.80847435392889933</v>
      </c>
      <c r="AA3788" s="49" t="str">
        <f t="shared" ca="1" si="477"/>
        <v>N</v>
      </c>
      <c r="AB3788" s="49">
        <f t="shared" ca="1" si="478"/>
        <v>5</v>
      </c>
      <c r="AC3788" s="49" t="str">
        <f t="shared" ca="1" si="479"/>
        <v>N</v>
      </c>
    </row>
    <row r="3789" spans="1:29" x14ac:dyDescent="0.25">
      <c r="A3789">
        <v>2086</v>
      </c>
      <c r="B3789" s="9">
        <v>43561</v>
      </c>
      <c r="C3789" s="50" t="str">
        <f t="shared" si="472"/>
        <v>N</v>
      </c>
      <c r="D3789" s="52">
        <f>_xlfn.XLOOKUP(B3789,Cal_Date!B:B,Cal_Date!A:A,0)</f>
        <v>1</v>
      </c>
      <c r="E3789">
        <v>2019</v>
      </c>
      <c r="F3789" t="s">
        <v>126</v>
      </c>
      <c r="G3789" t="s">
        <v>130</v>
      </c>
      <c r="H3789" t="s">
        <v>11</v>
      </c>
      <c r="I3789" t="s">
        <v>11</v>
      </c>
      <c r="J3789" t="s">
        <v>15</v>
      </c>
      <c r="K3789" t="s">
        <v>42</v>
      </c>
      <c r="L3789">
        <v>1</v>
      </c>
      <c r="M3789">
        <v>1006</v>
      </c>
      <c r="O3789" t="s">
        <v>28</v>
      </c>
      <c r="R3789" t="s">
        <v>46</v>
      </c>
      <c r="S3789" s="49" t="str">
        <f t="shared" si="473"/>
        <v>Card</v>
      </c>
      <c r="T3789" s="3">
        <v>0.04</v>
      </c>
      <c r="U3789" s="2">
        <v>2.7225000000000001</v>
      </c>
      <c r="V3789" s="2">
        <v>0.87</v>
      </c>
      <c r="W3789" s="54">
        <f>_xlfn.XLOOKUP(M3789,Market!A:A,Market!F:F,0)</f>
        <v>8.8999999999999996E-2</v>
      </c>
      <c r="X3789" s="55">
        <f t="shared" si="474"/>
        <v>0.10890000000000001</v>
      </c>
      <c r="Y3789" s="55">
        <f t="shared" si="475"/>
        <v>1.8525</v>
      </c>
      <c r="Z3789" s="54">
        <f t="shared" si="476"/>
        <v>0.68044077134986225</v>
      </c>
      <c r="AA3789" s="49" t="str">
        <f t="shared" ca="1" si="477"/>
        <v>N</v>
      </c>
      <c r="AB3789" s="49">
        <f t="shared" ca="1" si="478"/>
        <v>5</v>
      </c>
      <c r="AC3789" s="49" t="str">
        <f t="shared" ca="1" si="479"/>
        <v>N</v>
      </c>
    </row>
    <row r="3790" spans="1:29" x14ac:dyDescent="0.25">
      <c r="A3790">
        <v>2087</v>
      </c>
      <c r="B3790" s="9">
        <v>43561</v>
      </c>
      <c r="C3790" s="50" t="str">
        <f t="shared" si="472"/>
        <v>N</v>
      </c>
      <c r="D3790" s="52">
        <f>_xlfn.XLOOKUP(B3790,Cal_Date!B:B,Cal_Date!A:A,0)</f>
        <v>1</v>
      </c>
      <c r="E3790">
        <v>2019</v>
      </c>
      <c r="F3790" t="s">
        <v>126</v>
      </c>
      <c r="G3790" t="s">
        <v>130</v>
      </c>
      <c r="H3790" t="s">
        <v>48</v>
      </c>
      <c r="I3790" t="s">
        <v>18</v>
      </c>
      <c r="J3790" t="s">
        <v>10</v>
      </c>
      <c r="K3790" t="s">
        <v>43</v>
      </c>
      <c r="L3790">
        <v>2</v>
      </c>
      <c r="M3790">
        <v>1002</v>
      </c>
      <c r="O3790" t="s">
        <v>28</v>
      </c>
      <c r="R3790" t="s">
        <v>47</v>
      </c>
      <c r="S3790" s="49" t="str">
        <f t="shared" si="473"/>
        <v>Card</v>
      </c>
      <c r="T3790" s="3">
        <v>3.5000000000000003E-2</v>
      </c>
      <c r="U3790" s="2">
        <v>14.84</v>
      </c>
      <c r="V3790" s="2">
        <v>2.92</v>
      </c>
      <c r="W3790" s="54">
        <f>_xlfn.XLOOKUP(M3790,Market!A:A,Market!F:F,0)</f>
        <v>0.06</v>
      </c>
      <c r="X3790" s="55">
        <f t="shared" si="474"/>
        <v>0.51940000000000008</v>
      </c>
      <c r="Y3790" s="55">
        <f t="shared" si="475"/>
        <v>11.92</v>
      </c>
      <c r="Z3790" s="54">
        <f t="shared" si="476"/>
        <v>0.80323450134770891</v>
      </c>
      <c r="AA3790" s="49" t="str">
        <f t="shared" ca="1" si="477"/>
        <v>N</v>
      </c>
      <c r="AB3790" s="49">
        <f t="shared" ca="1" si="478"/>
        <v>5</v>
      </c>
      <c r="AC3790" s="49" t="str">
        <f t="shared" ca="1" si="479"/>
        <v>N</v>
      </c>
    </row>
    <row r="3791" spans="1:29" x14ac:dyDescent="0.25">
      <c r="A3791">
        <v>2088</v>
      </c>
      <c r="B3791" s="9">
        <v>43561</v>
      </c>
      <c r="C3791" s="50" t="str">
        <f t="shared" si="472"/>
        <v>N</v>
      </c>
      <c r="D3791" s="52">
        <f>_xlfn.XLOOKUP(B3791,Cal_Date!B:B,Cal_Date!A:A,0)</f>
        <v>1</v>
      </c>
      <c r="E3791">
        <v>2019</v>
      </c>
      <c r="F3791" t="s">
        <v>126</v>
      </c>
      <c r="G3791" t="s">
        <v>130</v>
      </c>
      <c r="H3791" t="s">
        <v>14</v>
      </c>
      <c r="I3791" t="s">
        <v>18</v>
      </c>
      <c r="J3791" t="s">
        <v>15</v>
      </c>
      <c r="K3791" t="s">
        <v>43</v>
      </c>
      <c r="L3791">
        <v>1</v>
      </c>
      <c r="M3791">
        <v>1001</v>
      </c>
      <c r="O3791" t="s">
        <v>25</v>
      </c>
      <c r="R3791" t="s">
        <v>46</v>
      </c>
      <c r="S3791" s="49" t="str">
        <f t="shared" si="473"/>
        <v>Card</v>
      </c>
      <c r="T3791" s="3">
        <v>0.04</v>
      </c>
      <c r="U3791" s="2">
        <v>7.42</v>
      </c>
      <c r="V3791" s="2">
        <v>2.2200000000000002</v>
      </c>
      <c r="W3791" s="54">
        <f>_xlfn.XLOOKUP(M3791,Market!A:A,Market!F:F,0)</f>
        <v>0.06</v>
      </c>
      <c r="X3791" s="55">
        <f t="shared" si="474"/>
        <v>0.29680000000000001</v>
      </c>
      <c r="Y3791" s="55">
        <f t="shared" si="475"/>
        <v>5.1999999999999993</v>
      </c>
      <c r="Z3791" s="54">
        <f t="shared" si="476"/>
        <v>0.70080862533692712</v>
      </c>
      <c r="AA3791" s="49" t="str">
        <f t="shared" ca="1" si="477"/>
        <v>N</v>
      </c>
      <c r="AB3791" s="49">
        <f t="shared" ca="1" si="478"/>
        <v>5</v>
      </c>
      <c r="AC3791" s="49" t="str">
        <f t="shared" ca="1" si="479"/>
        <v>N</v>
      </c>
    </row>
    <row r="3792" spans="1:29" x14ac:dyDescent="0.25">
      <c r="A3792">
        <v>2089</v>
      </c>
      <c r="B3792" s="9">
        <v>43561</v>
      </c>
      <c r="C3792" s="50" t="str">
        <f t="shared" si="472"/>
        <v>N</v>
      </c>
      <c r="D3792" s="52">
        <f>_xlfn.XLOOKUP(B3792,Cal_Date!B:B,Cal_Date!A:A,0)</f>
        <v>1</v>
      </c>
      <c r="E3792">
        <v>2019</v>
      </c>
      <c r="F3792" t="s">
        <v>126</v>
      </c>
      <c r="G3792" t="s">
        <v>130</v>
      </c>
      <c r="H3792" t="s">
        <v>48</v>
      </c>
      <c r="I3792" t="s">
        <v>18</v>
      </c>
      <c r="J3792" t="s">
        <v>10</v>
      </c>
      <c r="K3792" t="s">
        <v>43</v>
      </c>
      <c r="L3792">
        <v>2</v>
      </c>
      <c r="M3792">
        <v>1003</v>
      </c>
      <c r="O3792" t="s">
        <v>25</v>
      </c>
      <c r="R3792" t="s">
        <v>46</v>
      </c>
      <c r="S3792" s="49" t="str">
        <f t="shared" si="473"/>
        <v>Card</v>
      </c>
      <c r="T3792" s="3">
        <v>0.04</v>
      </c>
      <c r="U3792" s="2">
        <v>14.84</v>
      </c>
      <c r="V3792" s="2">
        <v>2.92</v>
      </c>
      <c r="W3792" s="54">
        <f>_xlfn.XLOOKUP(M3792,Market!A:A,Market!F:F,0)</f>
        <v>0.06</v>
      </c>
      <c r="X3792" s="55">
        <f t="shared" si="474"/>
        <v>0.59360000000000002</v>
      </c>
      <c r="Y3792" s="55">
        <f t="shared" si="475"/>
        <v>11.92</v>
      </c>
      <c r="Z3792" s="54">
        <f t="shared" si="476"/>
        <v>0.80323450134770891</v>
      </c>
      <c r="AA3792" s="49" t="str">
        <f t="shared" ca="1" si="477"/>
        <v>N</v>
      </c>
      <c r="AB3792" s="49">
        <f t="shared" ca="1" si="478"/>
        <v>5</v>
      </c>
      <c r="AC3792" s="49" t="str">
        <f t="shared" ca="1" si="479"/>
        <v>N</v>
      </c>
    </row>
    <row r="3793" spans="1:29" x14ac:dyDescent="0.25">
      <c r="A3793">
        <v>2090</v>
      </c>
      <c r="B3793" s="9">
        <v>43561</v>
      </c>
      <c r="C3793" s="50" t="str">
        <f t="shared" si="472"/>
        <v>N</v>
      </c>
      <c r="D3793" s="52">
        <f>_xlfn.XLOOKUP(B3793,Cal_Date!B:B,Cal_Date!A:A,0)</f>
        <v>1</v>
      </c>
      <c r="E3793">
        <v>2019</v>
      </c>
      <c r="F3793" t="s">
        <v>126</v>
      </c>
      <c r="G3793" t="s">
        <v>130</v>
      </c>
      <c r="H3793" t="s">
        <v>48</v>
      </c>
      <c r="I3793" t="s">
        <v>18</v>
      </c>
      <c r="J3793" t="s">
        <v>10</v>
      </c>
      <c r="K3793" t="s">
        <v>43</v>
      </c>
      <c r="L3793">
        <v>1</v>
      </c>
      <c r="M3793">
        <v>1004</v>
      </c>
      <c r="O3793" t="s">
        <v>28</v>
      </c>
      <c r="R3793" t="s">
        <v>44</v>
      </c>
      <c r="S3793" s="49" t="str">
        <f t="shared" si="473"/>
        <v>Card</v>
      </c>
      <c r="T3793" s="3">
        <v>0.03</v>
      </c>
      <c r="U3793" s="2">
        <v>7.42</v>
      </c>
      <c r="V3793" s="2">
        <v>1.46</v>
      </c>
      <c r="W3793" s="54">
        <f>_xlfn.XLOOKUP(M3793,Market!A:A,Market!F:F,0)</f>
        <v>0.06</v>
      </c>
      <c r="X3793" s="55">
        <f t="shared" si="474"/>
        <v>0.22259999999999999</v>
      </c>
      <c r="Y3793" s="55">
        <f t="shared" si="475"/>
        <v>5.96</v>
      </c>
      <c r="Z3793" s="54">
        <f t="shared" si="476"/>
        <v>0.80323450134770891</v>
      </c>
      <c r="AA3793" s="49" t="str">
        <f t="shared" ca="1" si="477"/>
        <v>N</v>
      </c>
      <c r="AB3793" s="49">
        <f t="shared" ca="1" si="478"/>
        <v>5</v>
      </c>
      <c r="AC3793" s="49" t="str">
        <f t="shared" ca="1" si="479"/>
        <v>N</v>
      </c>
    </row>
    <row r="3794" spans="1:29" x14ac:dyDescent="0.25">
      <c r="A3794">
        <v>2091</v>
      </c>
      <c r="B3794" s="9">
        <v>43561</v>
      </c>
      <c r="C3794" s="50" t="str">
        <f t="shared" si="472"/>
        <v>N</v>
      </c>
      <c r="D3794" s="52">
        <f>_xlfn.XLOOKUP(B3794,Cal_Date!B:B,Cal_Date!A:A,0)</f>
        <v>1</v>
      </c>
      <c r="E3794">
        <v>2019</v>
      </c>
      <c r="F3794" t="s">
        <v>126</v>
      </c>
      <c r="G3794" t="s">
        <v>130</v>
      </c>
      <c r="H3794" t="s">
        <v>11</v>
      </c>
      <c r="I3794" t="s">
        <v>11</v>
      </c>
      <c r="J3794" t="s">
        <v>15</v>
      </c>
      <c r="K3794" t="s">
        <v>42</v>
      </c>
      <c r="L3794">
        <v>2</v>
      </c>
      <c r="M3794">
        <v>1003</v>
      </c>
      <c r="O3794" t="s">
        <v>25</v>
      </c>
      <c r="R3794" t="s">
        <v>44</v>
      </c>
      <c r="S3794" s="49" t="str">
        <f t="shared" si="473"/>
        <v>Card</v>
      </c>
      <c r="T3794" s="3">
        <v>0.03</v>
      </c>
      <c r="U3794" s="2">
        <v>5.3000000000000007</v>
      </c>
      <c r="V3794" s="2">
        <v>1.74</v>
      </c>
      <c r="W3794" s="54">
        <f>_xlfn.XLOOKUP(M3794,Market!A:A,Market!F:F,0)</f>
        <v>0.06</v>
      </c>
      <c r="X3794" s="55">
        <f t="shared" si="474"/>
        <v>0.159</v>
      </c>
      <c r="Y3794" s="55">
        <f t="shared" si="475"/>
        <v>3.5600000000000005</v>
      </c>
      <c r="Z3794" s="54">
        <f t="shared" si="476"/>
        <v>0.67169811320754713</v>
      </c>
      <c r="AA3794" s="49" t="str">
        <f t="shared" ca="1" si="477"/>
        <v>N</v>
      </c>
      <c r="AB3794" s="49">
        <f t="shared" ca="1" si="478"/>
        <v>5</v>
      </c>
      <c r="AC3794" s="49" t="str">
        <f t="shared" ca="1" si="479"/>
        <v>N</v>
      </c>
    </row>
    <row r="3795" spans="1:29" x14ac:dyDescent="0.25">
      <c r="A3795">
        <v>2092</v>
      </c>
      <c r="B3795" s="9">
        <v>43561</v>
      </c>
      <c r="C3795" s="50" t="str">
        <f t="shared" si="472"/>
        <v>N</v>
      </c>
      <c r="D3795" s="52">
        <f>_xlfn.XLOOKUP(B3795,Cal_Date!B:B,Cal_Date!A:A,0)</f>
        <v>1</v>
      </c>
      <c r="E3795">
        <v>2019</v>
      </c>
      <c r="F3795" t="s">
        <v>126</v>
      </c>
      <c r="G3795" t="s">
        <v>130</v>
      </c>
      <c r="H3795" t="s">
        <v>11</v>
      </c>
      <c r="I3795" t="s">
        <v>11</v>
      </c>
      <c r="J3795" t="s">
        <v>15</v>
      </c>
      <c r="K3795" t="s">
        <v>42</v>
      </c>
      <c r="L3795">
        <v>1</v>
      </c>
      <c r="M3795">
        <v>1005</v>
      </c>
      <c r="O3795" t="s">
        <v>25</v>
      </c>
      <c r="R3795" t="s">
        <v>46</v>
      </c>
      <c r="S3795" s="49" t="str">
        <f t="shared" si="473"/>
        <v>Card</v>
      </c>
      <c r="T3795" s="3">
        <v>0.04</v>
      </c>
      <c r="U3795" s="2">
        <v>2.7225000000000001</v>
      </c>
      <c r="V3795" s="2">
        <v>0.87</v>
      </c>
      <c r="W3795" s="54">
        <f>_xlfn.XLOOKUP(M3795,Market!A:A,Market!F:F,0)</f>
        <v>8.8999999999999996E-2</v>
      </c>
      <c r="X3795" s="55">
        <f t="shared" si="474"/>
        <v>0.10890000000000001</v>
      </c>
      <c r="Y3795" s="55">
        <f t="shared" si="475"/>
        <v>1.8525</v>
      </c>
      <c r="Z3795" s="54">
        <f t="shared" si="476"/>
        <v>0.68044077134986225</v>
      </c>
      <c r="AA3795" s="49" t="str">
        <f t="shared" ca="1" si="477"/>
        <v>N</v>
      </c>
      <c r="AB3795" s="49">
        <f t="shared" ca="1" si="478"/>
        <v>5</v>
      </c>
      <c r="AC3795" s="49" t="str">
        <f t="shared" ca="1" si="479"/>
        <v>N</v>
      </c>
    </row>
    <row r="3796" spans="1:29" x14ac:dyDescent="0.25">
      <c r="A3796">
        <v>2093</v>
      </c>
      <c r="B3796" s="9">
        <v>43561</v>
      </c>
      <c r="C3796" s="50" t="str">
        <f t="shared" si="472"/>
        <v>N</v>
      </c>
      <c r="D3796" s="52">
        <f>_xlfn.XLOOKUP(B3796,Cal_Date!B:B,Cal_Date!A:A,0)</f>
        <v>1</v>
      </c>
      <c r="E3796">
        <v>2019</v>
      </c>
      <c r="F3796" t="s">
        <v>126</v>
      </c>
      <c r="G3796" t="s">
        <v>130</v>
      </c>
      <c r="H3796" t="s">
        <v>48</v>
      </c>
      <c r="I3796" t="s">
        <v>18</v>
      </c>
      <c r="J3796" t="s">
        <v>10</v>
      </c>
      <c r="K3796" t="s">
        <v>43</v>
      </c>
      <c r="L3796">
        <v>1</v>
      </c>
      <c r="M3796">
        <v>1007</v>
      </c>
      <c r="O3796" t="s">
        <v>28</v>
      </c>
      <c r="R3796" t="s">
        <v>44</v>
      </c>
      <c r="S3796" s="49" t="str">
        <f t="shared" si="473"/>
        <v>Card</v>
      </c>
      <c r="T3796" s="3">
        <v>0.03</v>
      </c>
      <c r="U3796" s="2">
        <v>7.6229999999999993</v>
      </c>
      <c r="V3796" s="2">
        <v>1.46</v>
      </c>
      <c r="W3796" s="54">
        <f>_xlfn.XLOOKUP(M3796,Market!A:A,Market!F:F,0)</f>
        <v>8.8999999999999996E-2</v>
      </c>
      <c r="X3796" s="55">
        <f t="shared" si="474"/>
        <v>0.22868999999999998</v>
      </c>
      <c r="Y3796" s="55">
        <f t="shared" si="475"/>
        <v>6.1629999999999994</v>
      </c>
      <c r="Z3796" s="54">
        <f t="shared" si="476"/>
        <v>0.80847435392889933</v>
      </c>
      <c r="AA3796" s="49" t="str">
        <f t="shared" ca="1" si="477"/>
        <v>N</v>
      </c>
      <c r="AB3796" s="49">
        <f t="shared" ca="1" si="478"/>
        <v>5</v>
      </c>
      <c r="AC3796" s="49" t="str">
        <f t="shared" ca="1" si="479"/>
        <v>N</v>
      </c>
    </row>
    <row r="3797" spans="1:29" x14ac:dyDescent="0.25">
      <c r="A3797">
        <v>2094</v>
      </c>
      <c r="B3797" s="9">
        <v>43561</v>
      </c>
      <c r="C3797" s="50" t="str">
        <f t="shared" si="472"/>
        <v>N</v>
      </c>
      <c r="D3797" s="52">
        <f>_xlfn.XLOOKUP(B3797,Cal_Date!B:B,Cal_Date!A:A,0)</f>
        <v>1</v>
      </c>
      <c r="E3797">
        <v>2019</v>
      </c>
      <c r="F3797" t="s">
        <v>126</v>
      </c>
      <c r="G3797" t="s">
        <v>130</v>
      </c>
      <c r="H3797" t="s">
        <v>14</v>
      </c>
      <c r="I3797" t="s">
        <v>18</v>
      </c>
      <c r="J3797" t="s">
        <v>15</v>
      </c>
      <c r="K3797" t="s">
        <v>43</v>
      </c>
      <c r="L3797">
        <v>1</v>
      </c>
      <c r="M3797">
        <v>1009</v>
      </c>
      <c r="O3797" t="s">
        <v>28</v>
      </c>
      <c r="R3797" t="s">
        <v>44</v>
      </c>
      <c r="S3797" s="49" t="str">
        <f t="shared" si="473"/>
        <v>Card</v>
      </c>
      <c r="T3797" s="3">
        <v>0.03</v>
      </c>
      <c r="U3797" s="2">
        <v>7.0785</v>
      </c>
      <c r="V3797" s="2">
        <v>2.1</v>
      </c>
      <c r="W3797" s="54">
        <f>_xlfn.XLOOKUP(M3797,Market!A:A,Market!F:F,0)</f>
        <v>8.8999999999999996E-2</v>
      </c>
      <c r="X3797" s="55">
        <f t="shared" si="474"/>
        <v>0.21235499999999999</v>
      </c>
      <c r="Y3797" s="55">
        <f t="shared" si="475"/>
        <v>4.9785000000000004</v>
      </c>
      <c r="Z3797" s="54">
        <f t="shared" si="476"/>
        <v>0.70332697605424888</v>
      </c>
      <c r="AA3797" s="49" t="str">
        <f t="shared" ca="1" si="477"/>
        <v>N</v>
      </c>
      <c r="AB3797" s="49">
        <f t="shared" ca="1" si="478"/>
        <v>5</v>
      </c>
      <c r="AC3797" s="49" t="str">
        <f t="shared" ca="1" si="479"/>
        <v>N</v>
      </c>
    </row>
    <row r="3798" spans="1:29" x14ac:dyDescent="0.25">
      <c r="A3798">
        <v>2095</v>
      </c>
      <c r="B3798" s="9">
        <v>43561</v>
      </c>
      <c r="C3798" s="50" t="str">
        <f t="shared" si="472"/>
        <v>N</v>
      </c>
      <c r="D3798" s="52">
        <f>_xlfn.XLOOKUP(B3798,Cal_Date!B:B,Cal_Date!A:A,0)</f>
        <v>1</v>
      </c>
      <c r="E3798">
        <v>2019</v>
      </c>
      <c r="F3798" t="s">
        <v>126</v>
      </c>
      <c r="G3798" t="s">
        <v>130</v>
      </c>
      <c r="H3798" t="s">
        <v>11</v>
      </c>
      <c r="I3798" t="s">
        <v>11</v>
      </c>
      <c r="J3798" t="s">
        <v>15</v>
      </c>
      <c r="K3798" t="s">
        <v>42</v>
      </c>
      <c r="L3798">
        <v>1</v>
      </c>
      <c r="M3798">
        <v>1001</v>
      </c>
      <c r="O3798" t="s">
        <v>25</v>
      </c>
      <c r="R3798" t="s">
        <v>46</v>
      </c>
      <c r="S3798" s="49" t="str">
        <f t="shared" si="473"/>
        <v>Card</v>
      </c>
      <c r="T3798" s="3">
        <v>0.04</v>
      </c>
      <c r="U3798" s="2">
        <v>2.6500000000000004</v>
      </c>
      <c r="V3798" s="2">
        <v>0.87</v>
      </c>
      <c r="W3798" s="54">
        <f>_xlfn.XLOOKUP(M3798,Market!A:A,Market!F:F,0)</f>
        <v>0.06</v>
      </c>
      <c r="X3798" s="55">
        <f t="shared" si="474"/>
        <v>0.10600000000000001</v>
      </c>
      <c r="Y3798" s="55">
        <f t="shared" si="475"/>
        <v>1.7800000000000002</v>
      </c>
      <c r="Z3798" s="54">
        <f t="shared" si="476"/>
        <v>0.67169811320754713</v>
      </c>
      <c r="AA3798" s="49" t="str">
        <f t="shared" ca="1" si="477"/>
        <v>N</v>
      </c>
      <c r="AB3798" s="49">
        <f t="shared" ca="1" si="478"/>
        <v>5</v>
      </c>
      <c r="AC3798" s="49" t="str">
        <f t="shared" ca="1" si="479"/>
        <v>N</v>
      </c>
    </row>
    <row r="3799" spans="1:29" x14ac:dyDescent="0.25">
      <c r="A3799">
        <v>2096</v>
      </c>
      <c r="B3799" s="9">
        <v>43561</v>
      </c>
      <c r="C3799" s="50" t="str">
        <f t="shared" si="472"/>
        <v>N</v>
      </c>
      <c r="D3799" s="52">
        <f>_xlfn.XLOOKUP(B3799,Cal_Date!B:B,Cal_Date!A:A,0)</f>
        <v>1</v>
      </c>
      <c r="E3799">
        <v>2019</v>
      </c>
      <c r="F3799" t="s">
        <v>126</v>
      </c>
      <c r="G3799" t="s">
        <v>130</v>
      </c>
      <c r="H3799" t="s">
        <v>11</v>
      </c>
      <c r="I3799" t="s">
        <v>11</v>
      </c>
      <c r="J3799" t="s">
        <v>15</v>
      </c>
      <c r="K3799" t="s">
        <v>42</v>
      </c>
      <c r="L3799">
        <v>2</v>
      </c>
      <c r="M3799">
        <v>1010</v>
      </c>
      <c r="O3799" t="s">
        <v>25</v>
      </c>
      <c r="R3799" t="s">
        <v>44</v>
      </c>
      <c r="S3799" s="49" t="str">
        <f t="shared" si="473"/>
        <v>Card</v>
      </c>
      <c r="T3799" s="3">
        <v>0.03</v>
      </c>
      <c r="U3799" s="2">
        <v>5.4</v>
      </c>
      <c r="V3799" s="2">
        <v>1.74</v>
      </c>
      <c r="W3799" s="54">
        <f>_xlfn.XLOOKUP(M3799,Market!A:A,Market!F:F,0)</f>
        <v>0.08</v>
      </c>
      <c r="X3799" s="55">
        <f t="shared" si="474"/>
        <v>0.16200000000000001</v>
      </c>
      <c r="Y3799" s="55">
        <f t="shared" si="475"/>
        <v>3.66</v>
      </c>
      <c r="Z3799" s="54">
        <f t="shared" si="476"/>
        <v>0.67777777777777781</v>
      </c>
      <c r="AA3799" s="49" t="str">
        <f t="shared" ca="1" si="477"/>
        <v>N</v>
      </c>
      <c r="AB3799" s="49">
        <f t="shared" ca="1" si="478"/>
        <v>5</v>
      </c>
      <c r="AC3799" s="49" t="str">
        <f t="shared" ca="1" si="479"/>
        <v>N</v>
      </c>
    </row>
    <row r="3800" spans="1:29" x14ac:dyDescent="0.25">
      <c r="A3800">
        <v>2097</v>
      </c>
      <c r="B3800" s="9">
        <v>43561</v>
      </c>
      <c r="C3800" s="50" t="str">
        <f t="shared" si="472"/>
        <v>N</v>
      </c>
      <c r="D3800" s="52">
        <f>_xlfn.XLOOKUP(B3800,Cal_Date!B:B,Cal_Date!A:A,0)</f>
        <v>1</v>
      </c>
      <c r="E3800">
        <v>2019</v>
      </c>
      <c r="F3800" t="s">
        <v>126</v>
      </c>
      <c r="G3800" t="s">
        <v>130</v>
      </c>
      <c r="H3800" t="s">
        <v>11</v>
      </c>
      <c r="I3800" t="s">
        <v>11</v>
      </c>
      <c r="J3800" t="s">
        <v>15</v>
      </c>
      <c r="K3800" t="s">
        <v>42</v>
      </c>
      <c r="L3800">
        <v>1</v>
      </c>
      <c r="M3800">
        <v>1010</v>
      </c>
      <c r="O3800" t="s">
        <v>25</v>
      </c>
      <c r="R3800" t="s">
        <v>44</v>
      </c>
      <c r="S3800" s="49" t="str">
        <f t="shared" si="473"/>
        <v>Card</v>
      </c>
      <c r="T3800" s="3">
        <v>0.03</v>
      </c>
      <c r="U3800" s="2">
        <v>2.7</v>
      </c>
      <c r="V3800" s="2">
        <v>0.87</v>
      </c>
      <c r="W3800" s="54">
        <f>_xlfn.XLOOKUP(M3800,Market!A:A,Market!F:F,0)</f>
        <v>0.08</v>
      </c>
      <c r="X3800" s="55">
        <f t="shared" si="474"/>
        <v>8.1000000000000003E-2</v>
      </c>
      <c r="Y3800" s="55">
        <f t="shared" si="475"/>
        <v>1.83</v>
      </c>
      <c r="Z3800" s="54">
        <f t="shared" si="476"/>
        <v>0.67777777777777781</v>
      </c>
      <c r="AA3800" s="49" t="str">
        <f t="shared" ca="1" si="477"/>
        <v>N</v>
      </c>
      <c r="AB3800" s="49">
        <f t="shared" ca="1" si="478"/>
        <v>5</v>
      </c>
      <c r="AC3800" s="49" t="str">
        <f t="shared" ca="1" si="479"/>
        <v>N</v>
      </c>
    </row>
    <row r="3801" spans="1:29" x14ac:dyDescent="0.25">
      <c r="A3801">
        <v>2098</v>
      </c>
      <c r="B3801" s="9">
        <v>43561</v>
      </c>
      <c r="C3801" s="50" t="str">
        <f t="shared" si="472"/>
        <v>N</v>
      </c>
      <c r="D3801" s="52">
        <f>_xlfn.XLOOKUP(B3801,Cal_Date!B:B,Cal_Date!A:A,0)</f>
        <v>1</v>
      </c>
      <c r="E3801">
        <v>2019</v>
      </c>
      <c r="F3801" t="s">
        <v>126</v>
      </c>
      <c r="G3801" t="s">
        <v>130</v>
      </c>
      <c r="H3801" t="s">
        <v>48</v>
      </c>
      <c r="I3801" t="s">
        <v>18</v>
      </c>
      <c r="J3801" t="s">
        <v>10</v>
      </c>
      <c r="K3801" t="s">
        <v>43</v>
      </c>
      <c r="L3801">
        <v>1</v>
      </c>
      <c r="M3801">
        <v>1010</v>
      </c>
      <c r="O3801" t="s">
        <v>25</v>
      </c>
      <c r="R3801" t="s">
        <v>47</v>
      </c>
      <c r="S3801" s="49" t="str">
        <f t="shared" si="473"/>
        <v>Card</v>
      </c>
      <c r="T3801" s="3">
        <v>3.5000000000000003E-2</v>
      </c>
      <c r="U3801" s="2">
        <v>7.5600000000000005</v>
      </c>
      <c r="V3801" s="2">
        <v>1.46</v>
      </c>
      <c r="W3801" s="54">
        <f>_xlfn.XLOOKUP(M3801,Market!A:A,Market!F:F,0)</f>
        <v>0.08</v>
      </c>
      <c r="X3801" s="55">
        <f t="shared" si="474"/>
        <v>0.26460000000000006</v>
      </c>
      <c r="Y3801" s="55">
        <f t="shared" si="475"/>
        <v>6.1000000000000005</v>
      </c>
      <c r="Z3801" s="54">
        <f t="shared" si="476"/>
        <v>0.80687830687830686</v>
      </c>
      <c r="AA3801" s="49" t="str">
        <f t="shared" ca="1" si="477"/>
        <v>N</v>
      </c>
      <c r="AB3801" s="49">
        <f t="shared" ca="1" si="478"/>
        <v>5</v>
      </c>
      <c r="AC3801" s="49" t="str">
        <f t="shared" ca="1" si="479"/>
        <v>N</v>
      </c>
    </row>
    <row r="3802" spans="1:29" x14ac:dyDescent="0.25">
      <c r="A3802">
        <v>2099</v>
      </c>
      <c r="B3802" s="9">
        <v>43561</v>
      </c>
      <c r="C3802" s="50" t="str">
        <f t="shared" si="472"/>
        <v>N</v>
      </c>
      <c r="D3802" s="52">
        <f>_xlfn.XLOOKUP(B3802,Cal_Date!B:B,Cal_Date!A:A,0)</f>
        <v>1</v>
      </c>
      <c r="E3802">
        <v>2019</v>
      </c>
      <c r="F3802" t="s">
        <v>126</v>
      </c>
      <c r="G3802" t="s">
        <v>130</v>
      </c>
      <c r="H3802" t="s">
        <v>11</v>
      </c>
      <c r="I3802" t="s">
        <v>13</v>
      </c>
      <c r="J3802" t="s">
        <v>15</v>
      </c>
      <c r="K3802" t="s">
        <v>42</v>
      </c>
      <c r="L3802">
        <v>1</v>
      </c>
      <c r="M3802">
        <v>1010</v>
      </c>
      <c r="O3802" t="s">
        <v>25</v>
      </c>
      <c r="R3802" t="s">
        <v>46</v>
      </c>
      <c r="S3802" s="49" t="str">
        <f t="shared" si="473"/>
        <v>Card</v>
      </c>
      <c r="T3802" s="3">
        <v>0.04</v>
      </c>
      <c r="U3802" s="2">
        <v>2.7</v>
      </c>
      <c r="V3802" s="2">
        <v>1.42</v>
      </c>
      <c r="W3802" s="54">
        <f>_xlfn.XLOOKUP(M3802,Market!A:A,Market!F:F,0)</f>
        <v>0.08</v>
      </c>
      <c r="X3802" s="55">
        <f t="shared" si="474"/>
        <v>0.10800000000000001</v>
      </c>
      <c r="Y3802" s="55">
        <f t="shared" si="475"/>
        <v>1.2800000000000002</v>
      </c>
      <c r="Z3802" s="54">
        <f t="shared" si="476"/>
        <v>0.47407407407407415</v>
      </c>
      <c r="AA3802" s="49" t="str">
        <f t="shared" ca="1" si="477"/>
        <v>N</v>
      </c>
      <c r="AB3802" s="49">
        <f t="shared" ca="1" si="478"/>
        <v>5</v>
      </c>
      <c r="AC3802" s="49" t="str">
        <f t="shared" ca="1" si="479"/>
        <v>N</v>
      </c>
    </row>
    <row r="3803" spans="1:29" x14ac:dyDescent="0.25">
      <c r="A3803">
        <v>2100</v>
      </c>
      <c r="B3803" s="9">
        <v>43561</v>
      </c>
      <c r="C3803" s="50" t="str">
        <f t="shared" si="472"/>
        <v>N</v>
      </c>
      <c r="D3803" s="52">
        <f>_xlfn.XLOOKUP(B3803,Cal_Date!B:B,Cal_Date!A:A,0)</f>
        <v>1</v>
      </c>
      <c r="E3803">
        <v>2019</v>
      </c>
      <c r="F3803" t="s">
        <v>126</v>
      </c>
      <c r="G3803" t="s">
        <v>130</v>
      </c>
      <c r="H3803" t="s">
        <v>14</v>
      </c>
      <c r="I3803" t="s">
        <v>18</v>
      </c>
      <c r="J3803" t="s">
        <v>15</v>
      </c>
      <c r="K3803" t="s">
        <v>43</v>
      </c>
      <c r="L3803">
        <v>1</v>
      </c>
      <c r="M3803">
        <v>1011</v>
      </c>
      <c r="O3803" t="s">
        <v>25</v>
      </c>
      <c r="R3803" t="s">
        <v>44</v>
      </c>
      <c r="S3803" s="49" t="str">
        <f t="shared" si="473"/>
        <v>Card</v>
      </c>
      <c r="T3803" s="3">
        <v>0.03</v>
      </c>
      <c r="U3803" s="2">
        <v>6.8900000000000006</v>
      </c>
      <c r="V3803" s="2">
        <v>2.1</v>
      </c>
      <c r="W3803" s="54">
        <f>_xlfn.XLOOKUP(M3803,Market!A:A,Market!F:F,0)</f>
        <v>0.06</v>
      </c>
      <c r="X3803" s="55">
        <f t="shared" si="474"/>
        <v>0.20670000000000002</v>
      </c>
      <c r="Y3803" s="55">
        <f t="shared" si="475"/>
        <v>4.7900000000000009</v>
      </c>
      <c r="Z3803" s="54">
        <f t="shared" si="476"/>
        <v>0.69521044992743108</v>
      </c>
      <c r="AA3803" s="49" t="str">
        <f t="shared" ca="1" si="477"/>
        <v>N</v>
      </c>
      <c r="AB3803" s="49">
        <f t="shared" ca="1" si="478"/>
        <v>5</v>
      </c>
      <c r="AC3803" s="49" t="str">
        <f t="shared" ca="1" si="479"/>
        <v>N</v>
      </c>
    </row>
    <row r="3804" spans="1:29" x14ac:dyDescent="0.25">
      <c r="A3804">
        <v>2101</v>
      </c>
      <c r="B3804" s="9">
        <v>43561</v>
      </c>
      <c r="C3804" s="50" t="str">
        <f t="shared" si="472"/>
        <v>N</v>
      </c>
      <c r="D3804" s="52">
        <f>_xlfn.XLOOKUP(B3804,Cal_Date!B:B,Cal_Date!A:A,0)</f>
        <v>1</v>
      </c>
      <c r="E3804">
        <v>2019</v>
      </c>
      <c r="F3804" t="s">
        <v>126</v>
      </c>
      <c r="G3804" t="s">
        <v>130</v>
      </c>
      <c r="H3804" t="s">
        <v>11</v>
      </c>
      <c r="I3804" t="s">
        <v>13</v>
      </c>
      <c r="J3804" t="s">
        <v>15</v>
      </c>
      <c r="K3804" t="s">
        <v>42</v>
      </c>
      <c r="L3804">
        <v>1</v>
      </c>
      <c r="M3804">
        <v>1007</v>
      </c>
      <c r="O3804" t="s">
        <v>28</v>
      </c>
      <c r="R3804" t="s">
        <v>46</v>
      </c>
      <c r="S3804" s="49" t="str">
        <f t="shared" si="473"/>
        <v>Card</v>
      </c>
      <c r="T3804" s="3">
        <v>0.04</v>
      </c>
      <c r="U3804" s="2">
        <v>2.7225000000000001</v>
      </c>
      <c r="V3804" s="2">
        <v>1.42</v>
      </c>
      <c r="W3804" s="54">
        <f>_xlfn.XLOOKUP(M3804,Market!A:A,Market!F:F,0)</f>
        <v>8.8999999999999996E-2</v>
      </c>
      <c r="X3804" s="55">
        <f t="shared" si="474"/>
        <v>0.10890000000000001</v>
      </c>
      <c r="Y3804" s="55">
        <f t="shared" si="475"/>
        <v>1.3025000000000002</v>
      </c>
      <c r="Z3804" s="54">
        <f t="shared" si="476"/>
        <v>0.47842056932966032</v>
      </c>
      <c r="AA3804" s="49" t="str">
        <f t="shared" ca="1" si="477"/>
        <v>N</v>
      </c>
      <c r="AB3804" s="49">
        <f t="shared" ca="1" si="478"/>
        <v>5</v>
      </c>
      <c r="AC3804" s="49" t="str">
        <f t="shared" ca="1" si="479"/>
        <v>N</v>
      </c>
    </row>
    <row r="3805" spans="1:29" x14ac:dyDescent="0.25">
      <c r="A3805">
        <v>2102</v>
      </c>
      <c r="B3805" s="9">
        <v>43561</v>
      </c>
      <c r="C3805" s="50" t="str">
        <f t="shared" si="472"/>
        <v>N</v>
      </c>
      <c r="D3805" s="52">
        <f>_xlfn.XLOOKUP(B3805,Cal_Date!B:B,Cal_Date!A:A,0)</f>
        <v>1</v>
      </c>
      <c r="E3805">
        <v>2019</v>
      </c>
      <c r="F3805" t="s">
        <v>126</v>
      </c>
      <c r="G3805" t="s">
        <v>130</v>
      </c>
      <c r="H3805" t="s">
        <v>11</v>
      </c>
      <c r="I3805" t="s">
        <v>13</v>
      </c>
      <c r="J3805" t="s">
        <v>15</v>
      </c>
      <c r="K3805" t="s">
        <v>42</v>
      </c>
      <c r="L3805">
        <v>2</v>
      </c>
      <c r="M3805">
        <v>1007</v>
      </c>
      <c r="O3805" t="s">
        <v>28</v>
      </c>
      <c r="R3805" t="s">
        <v>44</v>
      </c>
      <c r="S3805" s="49" t="str">
        <f t="shared" si="473"/>
        <v>Card</v>
      </c>
      <c r="T3805" s="3">
        <v>0.03</v>
      </c>
      <c r="U3805" s="2">
        <v>5.4450000000000003</v>
      </c>
      <c r="V3805" s="2">
        <v>2.84</v>
      </c>
      <c r="W3805" s="54">
        <f>_xlfn.XLOOKUP(M3805,Market!A:A,Market!F:F,0)</f>
        <v>8.8999999999999996E-2</v>
      </c>
      <c r="X3805" s="55">
        <f t="shared" si="474"/>
        <v>0.16335</v>
      </c>
      <c r="Y3805" s="55">
        <f t="shared" si="475"/>
        <v>2.6050000000000004</v>
      </c>
      <c r="Z3805" s="54">
        <f t="shared" si="476"/>
        <v>0.47842056932966032</v>
      </c>
      <c r="AA3805" s="49" t="str">
        <f t="shared" ca="1" si="477"/>
        <v>N</v>
      </c>
      <c r="AB3805" s="49">
        <f t="shared" ca="1" si="478"/>
        <v>5</v>
      </c>
      <c r="AC3805" s="49" t="str">
        <f t="shared" ca="1" si="479"/>
        <v>N</v>
      </c>
    </row>
    <row r="3806" spans="1:29" x14ac:dyDescent="0.25">
      <c r="A3806">
        <v>2103</v>
      </c>
      <c r="B3806" s="9">
        <v>43561</v>
      </c>
      <c r="C3806" s="50" t="str">
        <f t="shared" si="472"/>
        <v>N</v>
      </c>
      <c r="D3806" s="52">
        <f>_xlfn.XLOOKUP(B3806,Cal_Date!B:B,Cal_Date!A:A,0)</f>
        <v>1</v>
      </c>
      <c r="E3806">
        <v>2019</v>
      </c>
      <c r="F3806" t="s">
        <v>126</v>
      </c>
      <c r="G3806" t="s">
        <v>130</v>
      </c>
      <c r="H3806" t="s">
        <v>11</v>
      </c>
      <c r="I3806" t="s">
        <v>11</v>
      </c>
      <c r="J3806" t="s">
        <v>15</v>
      </c>
      <c r="K3806" t="s">
        <v>42</v>
      </c>
      <c r="L3806">
        <v>2</v>
      </c>
      <c r="M3806">
        <v>1008</v>
      </c>
      <c r="O3806" t="s">
        <v>28</v>
      </c>
      <c r="R3806" t="s">
        <v>44</v>
      </c>
      <c r="S3806" s="49" t="str">
        <f t="shared" si="473"/>
        <v>Card</v>
      </c>
      <c r="T3806" s="3">
        <v>0.03</v>
      </c>
      <c r="U3806" s="2">
        <v>5.4450000000000003</v>
      </c>
      <c r="V3806" s="2">
        <v>1.74</v>
      </c>
      <c r="W3806" s="54">
        <f>_xlfn.XLOOKUP(M3806,Market!A:A,Market!F:F,0)</f>
        <v>8.8999999999999996E-2</v>
      </c>
      <c r="X3806" s="55">
        <f t="shared" si="474"/>
        <v>0.16335</v>
      </c>
      <c r="Y3806" s="55">
        <f t="shared" si="475"/>
        <v>3.7050000000000001</v>
      </c>
      <c r="Z3806" s="54">
        <f t="shared" si="476"/>
        <v>0.68044077134986225</v>
      </c>
      <c r="AA3806" s="49" t="str">
        <f t="shared" ca="1" si="477"/>
        <v>N</v>
      </c>
      <c r="AB3806" s="49">
        <f t="shared" ca="1" si="478"/>
        <v>5</v>
      </c>
      <c r="AC3806" s="49" t="str">
        <f t="shared" ca="1" si="479"/>
        <v>N</v>
      </c>
    </row>
    <row r="3807" spans="1:29" x14ac:dyDescent="0.25">
      <c r="A3807">
        <v>2104</v>
      </c>
      <c r="B3807" s="9">
        <v>43561</v>
      </c>
      <c r="C3807" s="50" t="str">
        <f t="shared" si="472"/>
        <v>N</v>
      </c>
      <c r="D3807" s="52">
        <f>_xlfn.XLOOKUP(B3807,Cal_Date!B:B,Cal_Date!A:A,0)</f>
        <v>1</v>
      </c>
      <c r="E3807">
        <v>2019</v>
      </c>
      <c r="F3807" t="s">
        <v>126</v>
      </c>
      <c r="G3807" t="s">
        <v>130</v>
      </c>
      <c r="H3807" t="s">
        <v>11</v>
      </c>
      <c r="I3807" t="s">
        <v>11</v>
      </c>
      <c r="J3807" t="s">
        <v>15</v>
      </c>
      <c r="K3807" t="s">
        <v>42</v>
      </c>
      <c r="L3807">
        <v>1</v>
      </c>
      <c r="M3807">
        <v>1004</v>
      </c>
      <c r="O3807" t="s">
        <v>28</v>
      </c>
      <c r="R3807" t="s">
        <v>46</v>
      </c>
      <c r="S3807" s="49" t="str">
        <f t="shared" si="473"/>
        <v>Card</v>
      </c>
      <c r="T3807" s="3">
        <v>0.04</v>
      </c>
      <c r="U3807" s="2">
        <v>2.6500000000000004</v>
      </c>
      <c r="V3807" s="2">
        <v>0.87</v>
      </c>
      <c r="W3807" s="54">
        <f>_xlfn.XLOOKUP(M3807,Market!A:A,Market!F:F,0)</f>
        <v>0.06</v>
      </c>
      <c r="X3807" s="55">
        <f t="shared" si="474"/>
        <v>0.10600000000000001</v>
      </c>
      <c r="Y3807" s="55">
        <f t="shared" si="475"/>
        <v>1.7800000000000002</v>
      </c>
      <c r="Z3807" s="54">
        <f t="shared" si="476"/>
        <v>0.67169811320754713</v>
      </c>
      <c r="AA3807" s="49" t="str">
        <f t="shared" ca="1" si="477"/>
        <v>N</v>
      </c>
      <c r="AB3807" s="49">
        <f t="shared" ca="1" si="478"/>
        <v>5</v>
      </c>
      <c r="AC3807" s="49" t="str">
        <f t="shared" ca="1" si="479"/>
        <v>N</v>
      </c>
    </row>
    <row r="3808" spans="1:29" x14ac:dyDescent="0.25">
      <c r="A3808">
        <v>2105</v>
      </c>
      <c r="B3808" s="9">
        <v>43561</v>
      </c>
      <c r="C3808" s="50" t="str">
        <f t="shared" si="472"/>
        <v>N</v>
      </c>
      <c r="D3808" s="52">
        <f>_xlfn.XLOOKUP(B3808,Cal_Date!B:B,Cal_Date!A:A,0)</f>
        <v>1</v>
      </c>
      <c r="E3808">
        <v>2019</v>
      </c>
      <c r="F3808" t="s">
        <v>126</v>
      </c>
      <c r="G3808" t="s">
        <v>130</v>
      </c>
      <c r="H3808" t="s">
        <v>48</v>
      </c>
      <c r="I3808" t="s">
        <v>18</v>
      </c>
      <c r="J3808" t="s">
        <v>10</v>
      </c>
      <c r="K3808" t="s">
        <v>43</v>
      </c>
      <c r="L3808">
        <v>1</v>
      </c>
      <c r="M3808">
        <v>1003</v>
      </c>
      <c r="O3808" t="s">
        <v>25</v>
      </c>
      <c r="R3808" t="s">
        <v>47</v>
      </c>
      <c r="S3808" s="49" t="str">
        <f t="shared" si="473"/>
        <v>Card</v>
      </c>
      <c r="T3808" s="3">
        <v>3.5000000000000003E-2</v>
      </c>
      <c r="U3808" s="2">
        <v>7.42</v>
      </c>
      <c r="V3808" s="2">
        <v>1.46</v>
      </c>
      <c r="W3808" s="54">
        <f>_xlfn.XLOOKUP(M3808,Market!A:A,Market!F:F,0)</f>
        <v>0.06</v>
      </c>
      <c r="X3808" s="55">
        <f t="shared" si="474"/>
        <v>0.25970000000000004</v>
      </c>
      <c r="Y3808" s="55">
        <f t="shared" si="475"/>
        <v>5.96</v>
      </c>
      <c r="Z3808" s="54">
        <f t="shared" si="476"/>
        <v>0.80323450134770891</v>
      </c>
      <c r="AA3808" s="49" t="str">
        <f t="shared" ca="1" si="477"/>
        <v>N</v>
      </c>
      <c r="AB3808" s="49">
        <f t="shared" ca="1" si="478"/>
        <v>5</v>
      </c>
      <c r="AC3808" s="49" t="str">
        <f t="shared" ca="1" si="479"/>
        <v>N</v>
      </c>
    </row>
    <row r="3809" spans="1:29" x14ac:dyDescent="0.25">
      <c r="A3809">
        <v>2106</v>
      </c>
      <c r="B3809" s="9">
        <v>43561</v>
      </c>
      <c r="C3809" s="50" t="str">
        <f t="shared" si="472"/>
        <v>N</v>
      </c>
      <c r="D3809" s="52">
        <f>_xlfn.XLOOKUP(B3809,Cal_Date!B:B,Cal_Date!A:A,0)</f>
        <v>1</v>
      </c>
      <c r="E3809">
        <v>2019</v>
      </c>
      <c r="F3809" t="s">
        <v>126</v>
      </c>
      <c r="G3809" t="s">
        <v>130</v>
      </c>
      <c r="H3809" t="s">
        <v>11</v>
      </c>
      <c r="I3809" t="s">
        <v>11</v>
      </c>
      <c r="J3809" t="s">
        <v>15</v>
      </c>
      <c r="K3809" t="s">
        <v>42</v>
      </c>
      <c r="L3809">
        <v>1</v>
      </c>
      <c r="M3809">
        <v>1002</v>
      </c>
      <c r="O3809" t="s">
        <v>28</v>
      </c>
      <c r="R3809" t="s">
        <v>46</v>
      </c>
      <c r="S3809" s="49" t="str">
        <f t="shared" si="473"/>
        <v>Card</v>
      </c>
      <c r="T3809" s="3">
        <v>0.04</v>
      </c>
      <c r="U3809" s="2">
        <v>2.6500000000000004</v>
      </c>
      <c r="V3809" s="2">
        <v>0.87</v>
      </c>
      <c r="W3809" s="54">
        <f>_xlfn.XLOOKUP(M3809,Market!A:A,Market!F:F,0)</f>
        <v>0.06</v>
      </c>
      <c r="X3809" s="55">
        <f t="shared" si="474"/>
        <v>0.10600000000000001</v>
      </c>
      <c r="Y3809" s="55">
        <f t="shared" si="475"/>
        <v>1.7800000000000002</v>
      </c>
      <c r="Z3809" s="54">
        <f t="shared" si="476"/>
        <v>0.67169811320754713</v>
      </c>
      <c r="AA3809" s="49" t="str">
        <f t="shared" ca="1" si="477"/>
        <v>N</v>
      </c>
      <c r="AB3809" s="49">
        <f t="shared" ca="1" si="478"/>
        <v>5</v>
      </c>
      <c r="AC3809" s="49" t="str">
        <f t="shared" ca="1" si="479"/>
        <v>N</v>
      </c>
    </row>
    <row r="3810" spans="1:29" x14ac:dyDescent="0.25">
      <c r="A3810">
        <v>2107</v>
      </c>
      <c r="B3810" s="9">
        <v>43561</v>
      </c>
      <c r="C3810" s="50" t="str">
        <f t="shared" si="472"/>
        <v>N</v>
      </c>
      <c r="D3810" s="52">
        <f>_xlfn.XLOOKUP(B3810,Cal_Date!B:B,Cal_Date!A:A,0)</f>
        <v>1</v>
      </c>
      <c r="E3810">
        <v>2019</v>
      </c>
      <c r="F3810" t="s">
        <v>126</v>
      </c>
      <c r="G3810" t="s">
        <v>130</v>
      </c>
      <c r="H3810" t="s">
        <v>48</v>
      </c>
      <c r="I3810" t="s">
        <v>18</v>
      </c>
      <c r="J3810" t="s">
        <v>10</v>
      </c>
      <c r="K3810" t="s">
        <v>43</v>
      </c>
      <c r="L3810">
        <v>2</v>
      </c>
      <c r="M3810">
        <v>1007</v>
      </c>
      <c r="O3810" t="s">
        <v>28</v>
      </c>
      <c r="R3810" t="s">
        <v>47</v>
      </c>
      <c r="S3810" s="49" t="str">
        <f t="shared" si="473"/>
        <v>Card</v>
      </c>
      <c r="T3810" s="3">
        <v>3.5000000000000003E-2</v>
      </c>
      <c r="U3810" s="2">
        <v>15.245999999999999</v>
      </c>
      <c r="V3810" s="2">
        <v>2.92</v>
      </c>
      <c r="W3810" s="54">
        <f>_xlfn.XLOOKUP(M3810,Market!A:A,Market!F:F,0)</f>
        <v>8.8999999999999996E-2</v>
      </c>
      <c r="X3810" s="55">
        <f t="shared" si="474"/>
        <v>0.53361000000000003</v>
      </c>
      <c r="Y3810" s="55">
        <f t="shared" si="475"/>
        <v>12.325999999999999</v>
      </c>
      <c r="Z3810" s="54">
        <f t="shared" si="476"/>
        <v>0.80847435392889933</v>
      </c>
      <c r="AA3810" s="49" t="str">
        <f t="shared" ca="1" si="477"/>
        <v>N</v>
      </c>
      <c r="AB3810" s="49">
        <f t="shared" ca="1" si="478"/>
        <v>5</v>
      </c>
      <c r="AC3810" s="49" t="str">
        <f t="shared" ca="1" si="479"/>
        <v>N</v>
      </c>
    </row>
    <row r="3811" spans="1:29" x14ac:dyDescent="0.25">
      <c r="A3811">
        <v>2108</v>
      </c>
      <c r="B3811" s="9">
        <v>43561</v>
      </c>
      <c r="C3811" s="50" t="str">
        <f t="shared" si="472"/>
        <v>N</v>
      </c>
      <c r="D3811" s="52">
        <f>_xlfn.XLOOKUP(B3811,Cal_Date!B:B,Cal_Date!A:A,0)</f>
        <v>1</v>
      </c>
      <c r="E3811">
        <v>2019</v>
      </c>
      <c r="F3811" t="s">
        <v>126</v>
      </c>
      <c r="G3811" t="s">
        <v>130</v>
      </c>
      <c r="H3811" t="s">
        <v>48</v>
      </c>
      <c r="I3811" t="s">
        <v>18</v>
      </c>
      <c r="J3811" t="s">
        <v>10</v>
      </c>
      <c r="K3811" t="s">
        <v>43</v>
      </c>
      <c r="L3811">
        <v>1</v>
      </c>
      <c r="M3811">
        <v>1008</v>
      </c>
      <c r="O3811" t="s">
        <v>28</v>
      </c>
      <c r="R3811" t="s">
        <v>47</v>
      </c>
      <c r="S3811" s="49" t="str">
        <f t="shared" si="473"/>
        <v>Card</v>
      </c>
      <c r="T3811" s="3">
        <v>3.5000000000000003E-2</v>
      </c>
      <c r="U3811" s="2">
        <v>7.6229999999999993</v>
      </c>
      <c r="V3811" s="2">
        <v>1.46</v>
      </c>
      <c r="W3811" s="54">
        <f>_xlfn.XLOOKUP(M3811,Market!A:A,Market!F:F,0)</f>
        <v>8.8999999999999996E-2</v>
      </c>
      <c r="X3811" s="55">
        <f t="shared" si="474"/>
        <v>0.26680500000000001</v>
      </c>
      <c r="Y3811" s="55">
        <f t="shared" si="475"/>
        <v>6.1629999999999994</v>
      </c>
      <c r="Z3811" s="54">
        <f t="shared" si="476"/>
        <v>0.80847435392889933</v>
      </c>
      <c r="AA3811" s="49" t="str">
        <f t="shared" ca="1" si="477"/>
        <v>N</v>
      </c>
      <c r="AB3811" s="49">
        <f t="shared" ca="1" si="478"/>
        <v>5</v>
      </c>
      <c r="AC3811" s="49" t="str">
        <f t="shared" ca="1" si="479"/>
        <v>N</v>
      </c>
    </row>
    <row r="3812" spans="1:29" x14ac:dyDescent="0.25">
      <c r="A3812">
        <v>2109</v>
      </c>
      <c r="B3812" s="9">
        <v>43561</v>
      </c>
      <c r="C3812" s="50" t="str">
        <f t="shared" si="472"/>
        <v>N</v>
      </c>
      <c r="D3812" s="52">
        <f>_xlfn.XLOOKUP(B3812,Cal_Date!B:B,Cal_Date!A:A,0)</f>
        <v>1</v>
      </c>
      <c r="E3812">
        <v>2019</v>
      </c>
      <c r="F3812" t="s">
        <v>126</v>
      </c>
      <c r="G3812" t="s">
        <v>130</v>
      </c>
      <c r="H3812" t="s">
        <v>11</v>
      </c>
      <c r="I3812" t="s">
        <v>11</v>
      </c>
      <c r="J3812" t="s">
        <v>15</v>
      </c>
      <c r="K3812" t="s">
        <v>42</v>
      </c>
      <c r="L3812">
        <v>2</v>
      </c>
      <c r="M3812">
        <v>1008</v>
      </c>
      <c r="O3812" t="s">
        <v>28</v>
      </c>
      <c r="R3812" t="s">
        <v>44</v>
      </c>
      <c r="S3812" s="49" t="str">
        <f t="shared" si="473"/>
        <v>Card</v>
      </c>
      <c r="T3812" s="3">
        <v>0.03</v>
      </c>
      <c r="U3812" s="2">
        <v>5.4450000000000003</v>
      </c>
      <c r="V3812" s="2">
        <v>1.74</v>
      </c>
      <c r="W3812" s="54">
        <f>_xlfn.XLOOKUP(M3812,Market!A:A,Market!F:F,0)</f>
        <v>8.8999999999999996E-2</v>
      </c>
      <c r="X3812" s="55">
        <f t="shared" si="474"/>
        <v>0.16335</v>
      </c>
      <c r="Y3812" s="55">
        <f t="shared" si="475"/>
        <v>3.7050000000000001</v>
      </c>
      <c r="Z3812" s="54">
        <f t="shared" si="476"/>
        <v>0.68044077134986225</v>
      </c>
      <c r="AA3812" s="49" t="str">
        <f t="shared" ca="1" si="477"/>
        <v>N</v>
      </c>
      <c r="AB3812" s="49">
        <f t="shared" ca="1" si="478"/>
        <v>5</v>
      </c>
      <c r="AC3812" s="49" t="str">
        <f t="shared" ca="1" si="479"/>
        <v>N</v>
      </c>
    </row>
    <row r="3813" spans="1:29" x14ac:dyDescent="0.25">
      <c r="A3813">
        <v>2110</v>
      </c>
      <c r="B3813" s="9">
        <v>43561</v>
      </c>
      <c r="C3813" s="50" t="str">
        <f t="shared" si="472"/>
        <v>N</v>
      </c>
      <c r="D3813" s="52">
        <f>_xlfn.XLOOKUP(B3813,Cal_Date!B:B,Cal_Date!A:A,0)</f>
        <v>1</v>
      </c>
      <c r="E3813">
        <v>2019</v>
      </c>
      <c r="F3813" t="s">
        <v>126</v>
      </c>
      <c r="G3813" t="s">
        <v>130</v>
      </c>
      <c r="H3813" t="s">
        <v>11</v>
      </c>
      <c r="I3813" t="s">
        <v>11</v>
      </c>
      <c r="J3813" t="s">
        <v>15</v>
      </c>
      <c r="K3813" t="s">
        <v>42</v>
      </c>
      <c r="L3813">
        <v>1</v>
      </c>
      <c r="M3813">
        <v>1000</v>
      </c>
      <c r="O3813" t="s">
        <v>25</v>
      </c>
      <c r="R3813" t="s">
        <v>44</v>
      </c>
      <c r="S3813" s="49" t="str">
        <f t="shared" si="473"/>
        <v>Card</v>
      </c>
      <c r="T3813" s="3">
        <v>0.03</v>
      </c>
      <c r="U3813" s="2">
        <v>2.7</v>
      </c>
      <c r="V3813" s="2">
        <v>0.87</v>
      </c>
      <c r="W3813" s="54">
        <f>_xlfn.XLOOKUP(M3813,Market!A:A,Market!F:F,0)</f>
        <v>0.08</v>
      </c>
      <c r="X3813" s="55">
        <f t="shared" si="474"/>
        <v>8.1000000000000003E-2</v>
      </c>
      <c r="Y3813" s="55">
        <f t="shared" si="475"/>
        <v>1.83</v>
      </c>
      <c r="Z3813" s="54">
        <f t="shared" si="476"/>
        <v>0.67777777777777781</v>
      </c>
      <c r="AA3813" s="49" t="str">
        <f t="shared" ca="1" si="477"/>
        <v>N</v>
      </c>
      <c r="AB3813" s="49">
        <f t="shared" ca="1" si="478"/>
        <v>5</v>
      </c>
      <c r="AC3813" s="49" t="str">
        <f t="shared" ca="1" si="479"/>
        <v>N</v>
      </c>
    </row>
    <row r="3814" spans="1:29" x14ac:dyDescent="0.25">
      <c r="A3814">
        <v>2111</v>
      </c>
      <c r="B3814" s="9">
        <v>43561</v>
      </c>
      <c r="C3814" s="50" t="str">
        <f t="shared" si="472"/>
        <v>N</v>
      </c>
      <c r="D3814" s="52">
        <f>_xlfn.XLOOKUP(B3814,Cal_Date!B:B,Cal_Date!A:A,0)</f>
        <v>1</v>
      </c>
      <c r="E3814">
        <v>2019</v>
      </c>
      <c r="F3814" t="s">
        <v>126</v>
      </c>
      <c r="G3814" t="s">
        <v>130</v>
      </c>
      <c r="H3814" t="s">
        <v>48</v>
      </c>
      <c r="I3814" t="s">
        <v>18</v>
      </c>
      <c r="J3814" t="s">
        <v>10</v>
      </c>
      <c r="K3814" t="s">
        <v>43</v>
      </c>
      <c r="L3814">
        <v>2</v>
      </c>
      <c r="M3814">
        <v>1000</v>
      </c>
      <c r="O3814" t="s">
        <v>25</v>
      </c>
      <c r="R3814" t="s">
        <v>44</v>
      </c>
      <c r="S3814" s="49" t="str">
        <f t="shared" si="473"/>
        <v>Card</v>
      </c>
      <c r="T3814" s="3">
        <v>0.03</v>
      </c>
      <c r="U3814" s="2">
        <v>15.120000000000001</v>
      </c>
      <c r="V3814" s="2">
        <v>2.92</v>
      </c>
      <c r="W3814" s="54">
        <f>_xlfn.XLOOKUP(M3814,Market!A:A,Market!F:F,0)</f>
        <v>0.08</v>
      </c>
      <c r="X3814" s="55">
        <f t="shared" si="474"/>
        <v>0.4536</v>
      </c>
      <c r="Y3814" s="55">
        <f t="shared" si="475"/>
        <v>12.200000000000001</v>
      </c>
      <c r="Z3814" s="54">
        <f t="shared" si="476"/>
        <v>0.80687830687830686</v>
      </c>
      <c r="AA3814" s="49" t="str">
        <f t="shared" ca="1" si="477"/>
        <v>N</v>
      </c>
      <c r="AB3814" s="49">
        <f t="shared" ca="1" si="478"/>
        <v>5</v>
      </c>
      <c r="AC3814" s="49" t="str">
        <f t="shared" ca="1" si="479"/>
        <v>N</v>
      </c>
    </row>
    <row r="3815" spans="1:29" x14ac:dyDescent="0.25">
      <c r="A3815">
        <v>2112</v>
      </c>
      <c r="B3815" s="9">
        <v>43561</v>
      </c>
      <c r="C3815" s="50" t="str">
        <f t="shared" si="472"/>
        <v>N</v>
      </c>
      <c r="D3815" s="52">
        <f>_xlfn.XLOOKUP(B3815,Cal_Date!B:B,Cal_Date!A:A,0)</f>
        <v>1</v>
      </c>
      <c r="E3815">
        <v>2019</v>
      </c>
      <c r="F3815" t="s">
        <v>126</v>
      </c>
      <c r="G3815" t="s">
        <v>130</v>
      </c>
      <c r="H3815" t="s">
        <v>11</v>
      </c>
      <c r="I3815" t="s">
        <v>13</v>
      </c>
      <c r="J3815" t="s">
        <v>15</v>
      </c>
      <c r="K3815" t="s">
        <v>42</v>
      </c>
      <c r="L3815">
        <v>1</v>
      </c>
      <c r="M3815">
        <v>1000</v>
      </c>
      <c r="O3815" t="s">
        <v>25</v>
      </c>
      <c r="R3815" t="s">
        <v>44</v>
      </c>
      <c r="S3815" s="49" t="str">
        <f t="shared" si="473"/>
        <v>Card</v>
      </c>
      <c r="T3815" s="3">
        <v>0.03</v>
      </c>
      <c r="U3815" s="2">
        <v>2.7</v>
      </c>
      <c r="V3815" s="2">
        <v>1.42</v>
      </c>
      <c r="W3815" s="54">
        <f>_xlfn.XLOOKUP(M3815,Market!A:A,Market!F:F,0)</f>
        <v>0.08</v>
      </c>
      <c r="X3815" s="55">
        <f t="shared" si="474"/>
        <v>8.1000000000000003E-2</v>
      </c>
      <c r="Y3815" s="55">
        <f t="shared" si="475"/>
        <v>1.2800000000000002</v>
      </c>
      <c r="Z3815" s="54">
        <f t="shared" si="476"/>
        <v>0.47407407407407415</v>
      </c>
      <c r="AA3815" s="49" t="str">
        <f t="shared" ca="1" si="477"/>
        <v>N</v>
      </c>
      <c r="AB3815" s="49">
        <f t="shared" ca="1" si="478"/>
        <v>5</v>
      </c>
      <c r="AC3815" s="49" t="str">
        <f t="shared" ca="1" si="479"/>
        <v>N</v>
      </c>
    </row>
    <row r="3816" spans="1:29" x14ac:dyDescent="0.25">
      <c r="A3816">
        <v>2113</v>
      </c>
      <c r="B3816" s="9">
        <v>43561</v>
      </c>
      <c r="C3816" s="50" t="str">
        <f t="shared" si="472"/>
        <v>N</v>
      </c>
      <c r="D3816" s="52">
        <f>_xlfn.XLOOKUP(B3816,Cal_Date!B:B,Cal_Date!A:A,0)</f>
        <v>1</v>
      </c>
      <c r="E3816">
        <v>2019</v>
      </c>
      <c r="F3816" t="s">
        <v>126</v>
      </c>
      <c r="G3816" t="s">
        <v>130</v>
      </c>
      <c r="H3816" t="s">
        <v>11</v>
      </c>
      <c r="I3816" t="s">
        <v>13</v>
      </c>
      <c r="J3816" t="s">
        <v>15</v>
      </c>
      <c r="K3816" t="s">
        <v>42</v>
      </c>
      <c r="L3816">
        <v>1</v>
      </c>
      <c r="M3816">
        <v>1001</v>
      </c>
      <c r="O3816" t="s">
        <v>25</v>
      </c>
      <c r="R3816" t="s">
        <v>44</v>
      </c>
      <c r="S3816" s="49" t="str">
        <f t="shared" si="473"/>
        <v>Card</v>
      </c>
      <c r="T3816" s="3">
        <v>0.03</v>
      </c>
      <c r="U3816" s="2">
        <v>2.6500000000000004</v>
      </c>
      <c r="V3816" s="2">
        <v>1.42</v>
      </c>
      <c r="W3816" s="54">
        <f>_xlfn.XLOOKUP(M3816,Market!A:A,Market!F:F,0)</f>
        <v>0.06</v>
      </c>
      <c r="X3816" s="55">
        <f t="shared" si="474"/>
        <v>7.9500000000000001E-2</v>
      </c>
      <c r="Y3816" s="55">
        <f t="shared" si="475"/>
        <v>1.2300000000000004</v>
      </c>
      <c r="Z3816" s="54">
        <f t="shared" si="476"/>
        <v>0.46415094339622653</v>
      </c>
      <c r="AA3816" s="49" t="str">
        <f t="shared" ca="1" si="477"/>
        <v>N</v>
      </c>
      <c r="AB3816" s="49">
        <f t="shared" ca="1" si="478"/>
        <v>5</v>
      </c>
      <c r="AC3816" s="49" t="str">
        <f t="shared" ca="1" si="479"/>
        <v>N</v>
      </c>
    </row>
    <row r="3817" spans="1:29" x14ac:dyDescent="0.25">
      <c r="A3817">
        <v>2114</v>
      </c>
      <c r="B3817" s="9">
        <v>43561</v>
      </c>
      <c r="C3817" s="50" t="str">
        <f t="shared" si="472"/>
        <v>N</v>
      </c>
      <c r="D3817" s="52">
        <f>_xlfn.XLOOKUP(B3817,Cal_Date!B:B,Cal_Date!A:A,0)</f>
        <v>1</v>
      </c>
      <c r="E3817">
        <v>2019</v>
      </c>
      <c r="F3817" t="s">
        <v>126</v>
      </c>
      <c r="G3817" t="s">
        <v>130</v>
      </c>
      <c r="H3817" t="s">
        <v>14</v>
      </c>
      <c r="I3817" t="s">
        <v>13</v>
      </c>
      <c r="J3817" t="s">
        <v>15</v>
      </c>
      <c r="K3817" t="s">
        <v>43</v>
      </c>
      <c r="L3817">
        <v>1</v>
      </c>
      <c r="M3817">
        <v>1000</v>
      </c>
      <c r="O3817" t="s">
        <v>25</v>
      </c>
      <c r="R3817" t="s">
        <v>44</v>
      </c>
      <c r="S3817" s="49" t="str">
        <f t="shared" si="473"/>
        <v>Card</v>
      </c>
      <c r="T3817" s="3">
        <v>0.03</v>
      </c>
      <c r="U3817" s="2">
        <v>7.0200000000000005</v>
      </c>
      <c r="V3817" s="2">
        <v>2.12</v>
      </c>
      <c r="W3817" s="54">
        <f>_xlfn.XLOOKUP(M3817,Market!A:A,Market!F:F,0)</f>
        <v>0.08</v>
      </c>
      <c r="X3817" s="55">
        <f t="shared" si="474"/>
        <v>0.21060000000000001</v>
      </c>
      <c r="Y3817" s="55">
        <f t="shared" si="475"/>
        <v>4.9000000000000004</v>
      </c>
      <c r="Z3817" s="54">
        <f t="shared" si="476"/>
        <v>0.69800569800569801</v>
      </c>
      <c r="AA3817" s="49" t="str">
        <f t="shared" ca="1" si="477"/>
        <v>N</v>
      </c>
      <c r="AB3817" s="49">
        <f t="shared" ca="1" si="478"/>
        <v>5</v>
      </c>
      <c r="AC3817" s="49" t="str">
        <f t="shared" ca="1" si="479"/>
        <v>N</v>
      </c>
    </row>
    <row r="3818" spans="1:29" x14ac:dyDescent="0.25">
      <c r="A3818">
        <v>2115</v>
      </c>
      <c r="B3818" s="9">
        <v>43561</v>
      </c>
      <c r="C3818" s="50" t="str">
        <f t="shared" si="472"/>
        <v>N</v>
      </c>
      <c r="D3818" s="52">
        <f>_xlfn.XLOOKUP(B3818,Cal_Date!B:B,Cal_Date!A:A,0)</f>
        <v>1</v>
      </c>
      <c r="E3818">
        <v>2019</v>
      </c>
      <c r="F3818" t="s">
        <v>126</v>
      </c>
      <c r="G3818" t="s">
        <v>130</v>
      </c>
      <c r="H3818" t="s">
        <v>14</v>
      </c>
      <c r="I3818" t="s">
        <v>13</v>
      </c>
      <c r="J3818" t="s">
        <v>15</v>
      </c>
      <c r="K3818" t="s">
        <v>43</v>
      </c>
      <c r="L3818">
        <v>1</v>
      </c>
      <c r="M3818">
        <v>1000</v>
      </c>
      <c r="O3818" t="s">
        <v>25</v>
      </c>
      <c r="R3818" t="s">
        <v>44</v>
      </c>
      <c r="S3818" s="49" t="str">
        <f t="shared" si="473"/>
        <v>Card</v>
      </c>
      <c r="T3818" s="3">
        <v>0.03</v>
      </c>
      <c r="U3818" s="2">
        <v>7.0200000000000005</v>
      </c>
      <c r="V3818" s="2">
        <v>2.12</v>
      </c>
      <c r="W3818" s="54">
        <f>_xlfn.XLOOKUP(M3818,Market!A:A,Market!F:F,0)</f>
        <v>0.08</v>
      </c>
      <c r="X3818" s="55">
        <f t="shared" si="474"/>
        <v>0.21060000000000001</v>
      </c>
      <c r="Y3818" s="55">
        <f t="shared" si="475"/>
        <v>4.9000000000000004</v>
      </c>
      <c r="Z3818" s="54">
        <f t="shared" si="476"/>
        <v>0.69800569800569801</v>
      </c>
      <c r="AA3818" s="49" t="str">
        <f t="shared" ca="1" si="477"/>
        <v>N</v>
      </c>
      <c r="AB3818" s="49">
        <f t="shared" ca="1" si="478"/>
        <v>5</v>
      </c>
      <c r="AC3818" s="49" t="str">
        <f t="shared" ca="1" si="479"/>
        <v>N</v>
      </c>
    </row>
    <row r="3819" spans="1:29" x14ac:dyDescent="0.25">
      <c r="A3819">
        <v>2116</v>
      </c>
      <c r="B3819" s="9">
        <v>43561</v>
      </c>
      <c r="C3819" s="50" t="str">
        <f t="shared" si="472"/>
        <v>N</v>
      </c>
      <c r="D3819" s="52">
        <f>_xlfn.XLOOKUP(B3819,Cal_Date!B:B,Cal_Date!A:A,0)</f>
        <v>1</v>
      </c>
      <c r="E3819">
        <v>2019</v>
      </c>
      <c r="F3819" t="s">
        <v>126</v>
      </c>
      <c r="G3819" t="s">
        <v>130</v>
      </c>
      <c r="H3819" t="s">
        <v>14</v>
      </c>
      <c r="I3819" t="s">
        <v>18</v>
      </c>
      <c r="J3819" t="s">
        <v>15</v>
      </c>
      <c r="K3819" t="s">
        <v>43</v>
      </c>
      <c r="L3819">
        <v>2</v>
      </c>
      <c r="M3819">
        <v>1004</v>
      </c>
      <c r="O3819" t="s">
        <v>28</v>
      </c>
      <c r="R3819" t="s">
        <v>44</v>
      </c>
      <c r="S3819" s="49" t="str">
        <f t="shared" si="473"/>
        <v>Card</v>
      </c>
      <c r="T3819" s="3">
        <v>0.03</v>
      </c>
      <c r="U3819" s="2">
        <v>13.780000000000001</v>
      </c>
      <c r="V3819" s="2">
        <v>4.2</v>
      </c>
      <c r="W3819" s="54">
        <f>_xlfn.XLOOKUP(M3819,Market!A:A,Market!F:F,0)</f>
        <v>0.06</v>
      </c>
      <c r="X3819" s="55">
        <f t="shared" si="474"/>
        <v>0.41340000000000005</v>
      </c>
      <c r="Y3819" s="55">
        <f t="shared" si="475"/>
        <v>9.5800000000000018</v>
      </c>
      <c r="Z3819" s="54">
        <f t="shared" si="476"/>
        <v>0.69521044992743108</v>
      </c>
      <c r="AA3819" s="49" t="str">
        <f t="shared" ca="1" si="477"/>
        <v>N</v>
      </c>
      <c r="AB3819" s="49">
        <f t="shared" ca="1" si="478"/>
        <v>5</v>
      </c>
      <c r="AC3819" s="49" t="str">
        <f t="shared" ca="1" si="479"/>
        <v>N</v>
      </c>
    </row>
    <row r="3820" spans="1:29" x14ac:dyDescent="0.25">
      <c r="A3820">
        <v>2117</v>
      </c>
      <c r="B3820" s="9">
        <v>43561</v>
      </c>
      <c r="C3820" s="50" t="str">
        <f t="shared" si="472"/>
        <v>N</v>
      </c>
      <c r="D3820" s="52">
        <f>_xlfn.XLOOKUP(B3820,Cal_Date!B:B,Cal_Date!A:A,0)</f>
        <v>1</v>
      </c>
      <c r="E3820">
        <v>2019</v>
      </c>
      <c r="F3820" t="s">
        <v>126</v>
      </c>
      <c r="G3820" t="s">
        <v>130</v>
      </c>
      <c r="H3820" t="s">
        <v>11</v>
      </c>
      <c r="I3820" t="s">
        <v>13</v>
      </c>
      <c r="J3820" t="s">
        <v>15</v>
      </c>
      <c r="K3820" t="s">
        <v>42</v>
      </c>
      <c r="L3820">
        <v>1</v>
      </c>
      <c r="M3820">
        <v>1005</v>
      </c>
      <c r="O3820" t="s">
        <v>25</v>
      </c>
      <c r="R3820" t="s">
        <v>44</v>
      </c>
      <c r="S3820" s="49" t="str">
        <f t="shared" si="473"/>
        <v>Card</v>
      </c>
      <c r="T3820" s="3">
        <v>0.03</v>
      </c>
      <c r="U3820" s="2">
        <v>2.7225000000000001</v>
      </c>
      <c r="V3820" s="2">
        <v>1.42</v>
      </c>
      <c r="W3820" s="54">
        <f>_xlfn.XLOOKUP(M3820,Market!A:A,Market!F:F,0)</f>
        <v>8.8999999999999996E-2</v>
      </c>
      <c r="X3820" s="55">
        <f t="shared" si="474"/>
        <v>8.1674999999999998E-2</v>
      </c>
      <c r="Y3820" s="55">
        <f t="shared" si="475"/>
        <v>1.3025000000000002</v>
      </c>
      <c r="Z3820" s="54">
        <f t="shared" si="476"/>
        <v>0.47842056932966032</v>
      </c>
      <c r="AA3820" s="49" t="str">
        <f t="shared" ca="1" si="477"/>
        <v>N</v>
      </c>
      <c r="AB3820" s="49">
        <f t="shared" ca="1" si="478"/>
        <v>5</v>
      </c>
      <c r="AC3820" s="49" t="str">
        <f t="shared" ca="1" si="479"/>
        <v>N</v>
      </c>
    </row>
    <row r="3821" spans="1:29" x14ac:dyDescent="0.25">
      <c r="A3821">
        <v>2118</v>
      </c>
      <c r="B3821" s="9">
        <v>43561</v>
      </c>
      <c r="C3821" s="50" t="str">
        <f t="shared" si="472"/>
        <v>N</v>
      </c>
      <c r="D3821" s="52">
        <f>_xlfn.XLOOKUP(B3821,Cal_Date!B:B,Cal_Date!A:A,0)</f>
        <v>1</v>
      </c>
      <c r="E3821">
        <v>2019</v>
      </c>
      <c r="F3821" t="s">
        <v>126</v>
      </c>
      <c r="G3821" t="s">
        <v>130</v>
      </c>
      <c r="H3821" t="s">
        <v>14</v>
      </c>
      <c r="I3821" t="s">
        <v>18</v>
      </c>
      <c r="J3821" t="s">
        <v>15</v>
      </c>
      <c r="K3821" t="s">
        <v>43</v>
      </c>
      <c r="L3821">
        <v>1</v>
      </c>
      <c r="M3821">
        <v>1000</v>
      </c>
      <c r="O3821" t="s">
        <v>25</v>
      </c>
      <c r="R3821" t="s">
        <v>44</v>
      </c>
      <c r="S3821" s="49" t="str">
        <f t="shared" si="473"/>
        <v>Card</v>
      </c>
      <c r="T3821" s="3">
        <v>0.03</v>
      </c>
      <c r="U3821" s="2">
        <v>7.0200000000000005</v>
      </c>
      <c r="V3821" s="2">
        <v>2.1</v>
      </c>
      <c r="W3821" s="54">
        <f>_xlfn.XLOOKUP(M3821,Market!A:A,Market!F:F,0)</f>
        <v>0.08</v>
      </c>
      <c r="X3821" s="55">
        <f t="shared" si="474"/>
        <v>0.21060000000000001</v>
      </c>
      <c r="Y3821" s="55">
        <f t="shared" si="475"/>
        <v>4.92</v>
      </c>
      <c r="Z3821" s="54">
        <f t="shared" si="476"/>
        <v>0.70085470085470081</v>
      </c>
      <c r="AA3821" s="49" t="str">
        <f t="shared" ca="1" si="477"/>
        <v>N</v>
      </c>
      <c r="AB3821" s="49">
        <f t="shared" ca="1" si="478"/>
        <v>5</v>
      </c>
      <c r="AC3821" s="49" t="str">
        <f t="shared" ca="1" si="479"/>
        <v>N</v>
      </c>
    </row>
    <row r="3822" spans="1:29" x14ac:dyDescent="0.25">
      <c r="A3822">
        <v>2119</v>
      </c>
      <c r="B3822" s="9">
        <v>43561</v>
      </c>
      <c r="C3822" s="50" t="str">
        <f t="shared" si="472"/>
        <v>N</v>
      </c>
      <c r="D3822" s="52">
        <f>_xlfn.XLOOKUP(B3822,Cal_Date!B:B,Cal_Date!A:A,0)</f>
        <v>1</v>
      </c>
      <c r="E3822">
        <v>2019</v>
      </c>
      <c r="F3822" t="s">
        <v>126</v>
      </c>
      <c r="G3822" t="s">
        <v>130</v>
      </c>
      <c r="H3822" t="s">
        <v>11</v>
      </c>
      <c r="I3822" t="s">
        <v>11</v>
      </c>
      <c r="J3822" t="s">
        <v>15</v>
      </c>
      <c r="K3822" t="s">
        <v>42</v>
      </c>
      <c r="L3822">
        <v>1</v>
      </c>
      <c r="M3822">
        <v>1006</v>
      </c>
      <c r="O3822" t="s">
        <v>28</v>
      </c>
      <c r="R3822" t="s">
        <v>44</v>
      </c>
      <c r="S3822" s="49" t="str">
        <f t="shared" si="473"/>
        <v>Card</v>
      </c>
      <c r="T3822" s="3">
        <v>0.03</v>
      </c>
      <c r="U3822" s="2">
        <v>2.7225000000000001</v>
      </c>
      <c r="V3822" s="2">
        <v>0.87</v>
      </c>
      <c r="W3822" s="54">
        <f>_xlfn.XLOOKUP(M3822,Market!A:A,Market!F:F,0)</f>
        <v>8.8999999999999996E-2</v>
      </c>
      <c r="X3822" s="55">
        <f t="shared" si="474"/>
        <v>8.1674999999999998E-2</v>
      </c>
      <c r="Y3822" s="55">
        <f t="shared" si="475"/>
        <v>1.8525</v>
      </c>
      <c r="Z3822" s="54">
        <f t="shared" si="476"/>
        <v>0.68044077134986225</v>
      </c>
      <c r="AA3822" s="49" t="str">
        <f t="shared" ca="1" si="477"/>
        <v>N</v>
      </c>
      <c r="AB3822" s="49">
        <f t="shared" ca="1" si="478"/>
        <v>5</v>
      </c>
      <c r="AC3822" s="49" t="str">
        <f t="shared" ca="1" si="479"/>
        <v>N</v>
      </c>
    </row>
    <row r="3823" spans="1:29" x14ac:dyDescent="0.25">
      <c r="A3823">
        <v>2120</v>
      </c>
      <c r="B3823" s="9">
        <v>43561</v>
      </c>
      <c r="C3823" s="50" t="str">
        <f t="shared" si="472"/>
        <v>N</v>
      </c>
      <c r="D3823" s="52">
        <f>_xlfn.XLOOKUP(B3823,Cal_Date!B:B,Cal_Date!A:A,0)</f>
        <v>1</v>
      </c>
      <c r="E3823">
        <v>2019</v>
      </c>
      <c r="F3823" t="s">
        <v>126</v>
      </c>
      <c r="G3823" t="s">
        <v>130</v>
      </c>
      <c r="H3823" t="s">
        <v>48</v>
      </c>
      <c r="I3823" t="s">
        <v>18</v>
      </c>
      <c r="J3823" t="s">
        <v>10</v>
      </c>
      <c r="K3823" t="s">
        <v>43</v>
      </c>
      <c r="L3823">
        <v>1</v>
      </c>
      <c r="M3823">
        <v>1000</v>
      </c>
      <c r="O3823" t="s">
        <v>25</v>
      </c>
      <c r="R3823" t="s">
        <v>44</v>
      </c>
      <c r="S3823" s="49" t="str">
        <f t="shared" si="473"/>
        <v>Card</v>
      </c>
      <c r="T3823" s="3">
        <v>0.03</v>
      </c>
      <c r="U3823" s="2">
        <v>7.5600000000000005</v>
      </c>
      <c r="V3823" s="2">
        <v>1.46</v>
      </c>
      <c r="W3823" s="54">
        <f>_xlfn.XLOOKUP(M3823,Market!A:A,Market!F:F,0)</f>
        <v>0.08</v>
      </c>
      <c r="X3823" s="55">
        <f t="shared" si="474"/>
        <v>0.2268</v>
      </c>
      <c r="Y3823" s="55">
        <f t="shared" si="475"/>
        <v>6.1000000000000005</v>
      </c>
      <c r="Z3823" s="54">
        <f t="shared" si="476"/>
        <v>0.80687830687830686</v>
      </c>
      <c r="AA3823" s="49" t="str">
        <f t="shared" ca="1" si="477"/>
        <v>N</v>
      </c>
      <c r="AB3823" s="49">
        <f t="shared" ca="1" si="478"/>
        <v>5</v>
      </c>
      <c r="AC3823" s="49" t="str">
        <f t="shared" ca="1" si="479"/>
        <v>N</v>
      </c>
    </row>
    <row r="3824" spans="1:29" x14ac:dyDescent="0.25">
      <c r="A3824">
        <v>2121</v>
      </c>
      <c r="B3824" s="9">
        <v>43561</v>
      </c>
      <c r="C3824" s="50" t="str">
        <f t="shared" si="472"/>
        <v>N</v>
      </c>
      <c r="D3824" s="52">
        <f>_xlfn.XLOOKUP(B3824,Cal_Date!B:B,Cal_Date!A:A,0)</f>
        <v>1</v>
      </c>
      <c r="E3824">
        <v>2019</v>
      </c>
      <c r="F3824" t="s">
        <v>126</v>
      </c>
      <c r="G3824" t="s">
        <v>130</v>
      </c>
      <c r="H3824" t="s">
        <v>11</v>
      </c>
      <c r="I3824" t="s">
        <v>13</v>
      </c>
      <c r="J3824" t="s">
        <v>15</v>
      </c>
      <c r="K3824" t="s">
        <v>42</v>
      </c>
      <c r="L3824">
        <v>1</v>
      </c>
      <c r="M3824">
        <v>1001</v>
      </c>
      <c r="O3824" t="s">
        <v>25</v>
      </c>
      <c r="R3824" t="s">
        <v>47</v>
      </c>
      <c r="S3824" s="49" t="str">
        <f t="shared" si="473"/>
        <v>Card</v>
      </c>
      <c r="T3824" s="3">
        <v>3.5000000000000003E-2</v>
      </c>
      <c r="U3824" s="2">
        <v>2.6500000000000004</v>
      </c>
      <c r="V3824" s="2">
        <v>1.42</v>
      </c>
      <c r="W3824" s="54">
        <f>_xlfn.XLOOKUP(M3824,Market!A:A,Market!F:F,0)</f>
        <v>0.06</v>
      </c>
      <c r="X3824" s="55">
        <f t="shared" si="474"/>
        <v>9.2750000000000027E-2</v>
      </c>
      <c r="Y3824" s="55">
        <f t="shared" si="475"/>
        <v>1.2300000000000004</v>
      </c>
      <c r="Z3824" s="54">
        <f t="shared" si="476"/>
        <v>0.46415094339622653</v>
      </c>
      <c r="AA3824" s="49" t="str">
        <f t="shared" ca="1" si="477"/>
        <v>N</v>
      </c>
      <c r="AB3824" s="49">
        <f t="shared" ca="1" si="478"/>
        <v>5</v>
      </c>
      <c r="AC3824" s="49" t="str">
        <f t="shared" ca="1" si="479"/>
        <v>N</v>
      </c>
    </row>
    <row r="3825" spans="1:29" x14ac:dyDescent="0.25">
      <c r="A3825">
        <v>2122</v>
      </c>
      <c r="B3825" s="9">
        <v>43561</v>
      </c>
      <c r="C3825" s="50" t="str">
        <f t="shared" si="472"/>
        <v>N</v>
      </c>
      <c r="D3825" s="52">
        <f>_xlfn.XLOOKUP(B3825,Cal_Date!B:B,Cal_Date!A:A,0)</f>
        <v>1</v>
      </c>
      <c r="E3825">
        <v>2019</v>
      </c>
      <c r="F3825" t="s">
        <v>126</v>
      </c>
      <c r="G3825" t="s">
        <v>130</v>
      </c>
      <c r="H3825" t="s">
        <v>14</v>
      </c>
      <c r="I3825" t="s">
        <v>18</v>
      </c>
      <c r="J3825" t="s">
        <v>15</v>
      </c>
      <c r="K3825" t="s">
        <v>43</v>
      </c>
      <c r="L3825">
        <v>2</v>
      </c>
      <c r="M3825">
        <v>1008</v>
      </c>
      <c r="O3825" t="s">
        <v>28</v>
      </c>
      <c r="R3825" t="s">
        <v>44</v>
      </c>
      <c r="S3825" s="49" t="str">
        <f t="shared" si="473"/>
        <v>Card</v>
      </c>
      <c r="T3825" s="3">
        <v>0.03</v>
      </c>
      <c r="U3825" s="2">
        <v>14.157</v>
      </c>
      <c r="V3825" s="2">
        <v>4.2</v>
      </c>
      <c r="W3825" s="54">
        <f>_xlfn.XLOOKUP(M3825,Market!A:A,Market!F:F,0)</f>
        <v>8.8999999999999996E-2</v>
      </c>
      <c r="X3825" s="55">
        <f t="shared" si="474"/>
        <v>0.42470999999999998</v>
      </c>
      <c r="Y3825" s="55">
        <f t="shared" si="475"/>
        <v>9.9570000000000007</v>
      </c>
      <c r="Z3825" s="54">
        <f t="shared" si="476"/>
        <v>0.70332697605424888</v>
      </c>
      <c r="AA3825" s="49" t="str">
        <f t="shared" ca="1" si="477"/>
        <v>N</v>
      </c>
      <c r="AB3825" s="49">
        <f t="shared" ca="1" si="478"/>
        <v>5</v>
      </c>
      <c r="AC3825" s="49" t="str">
        <f t="shared" ca="1" si="479"/>
        <v>N</v>
      </c>
    </row>
    <row r="3826" spans="1:29" x14ac:dyDescent="0.25">
      <c r="A3826">
        <v>2123</v>
      </c>
      <c r="B3826" s="9">
        <v>43561</v>
      </c>
      <c r="C3826" s="50" t="str">
        <f t="shared" si="472"/>
        <v>N</v>
      </c>
      <c r="D3826" s="52">
        <f>_xlfn.XLOOKUP(B3826,Cal_Date!B:B,Cal_Date!A:A,0)</f>
        <v>1</v>
      </c>
      <c r="E3826">
        <v>2019</v>
      </c>
      <c r="F3826" t="s">
        <v>126</v>
      </c>
      <c r="G3826" t="s">
        <v>130</v>
      </c>
      <c r="H3826" t="s">
        <v>14</v>
      </c>
      <c r="I3826" t="s">
        <v>18</v>
      </c>
      <c r="J3826" t="s">
        <v>15</v>
      </c>
      <c r="K3826" t="s">
        <v>43</v>
      </c>
      <c r="L3826">
        <v>2</v>
      </c>
      <c r="M3826">
        <v>1009</v>
      </c>
      <c r="O3826" t="s">
        <v>28</v>
      </c>
      <c r="R3826" t="s">
        <v>44</v>
      </c>
      <c r="S3826" s="49" t="str">
        <f t="shared" si="473"/>
        <v>Card</v>
      </c>
      <c r="T3826" s="3">
        <v>0.03</v>
      </c>
      <c r="U3826" s="2">
        <v>14.157</v>
      </c>
      <c r="V3826" s="2">
        <v>4.2</v>
      </c>
      <c r="W3826" s="54">
        <f>_xlfn.XLOOKUP(M3826,Market!A:A,Market!F:F,0)</f>
        <v>8.8999999999999996E-2</v>
      </c>
      <c r="X3826" s="55">
        <f t="shared" si="474"/>
        <v>0.42470999999999998</v>
      </c>
      <c r="Y3826" s="55">
        <f t="shared" si="475"/>
        <v>9.9570000000000007</v>
      </c>
      <c r="Z3826" s="54">
        <f t="shared" si="476"/>
        <v>0.70332697605424888</v>
      </c>
      <c r="AA3826" s="49" t="str">
        <f t="shared" ca="1" si="477"/>
        <v>N</v>
      </c>
      <c r="AB3826" s="49">
        <f t="shared" ca="1" si="478"/>
        <v>5</v>
      </c>
      <c r="AC3826" s="49" t="str">
        <f t="shared" ca="1" si="479"/>
        <v>N</v>
      </c>
    </row>
    <row r="3827" spans="1:29" x14ac:dyDescent="0.25">
      <c r="A3827">
        <v>2124</v>
      </c>
      <c r="B3827" s="9">
        <v>43561</v>
      </c>
      <c r="C3827" s="50" t="str">
        <f t="shared" si="472"/>
        <v>N</v>
      </c>
      <c r="D3827" s="52">
        <f>_xlfn.XLOOKUP(B3827,Cal_Date!B:B,Cal_Date!A:A,0)</f>
        <v>1</v>
      </c>
      <c r="E3827">
        <v>2019</v>
      </c>
      <c r="F3827" t="s">
        <v>126</v>
      </c>
      <c r="G3827" t="s">
        <v>130</v>
      </c>
      <c r="H3827" t="s">
        <v>11</v>
      </c>
      <c r="I3827" t="s">
        <v>11</v>
      </c>
      <c r="J3827" t="s">
        <v>15</v>
      </c>
      <c r="K3827" t="s">
        <v>42</v>
      </c>
      <c r="L3827">
        <v>1</v>
      </c>
      <c r="M3827">
        <v>1001</v>
      </c>
      <c r="O3827" t="s">
        <v>25</v>
      </c>
      <c r="R3827" t="s">
        <v>46</v>
      </c>
      <c r="S3827" s="49" t="str">
        <f t="shared" si="473"/>
        <v>Card</v>
      </c>
      <c r="T3827" s="3">
        <v>0.04</v>
      </c>
      <c r="U3827" s="2">
        <v>2.6500000000000004</v>
      </c>
      <c r="V3827" s="2">
        <v>0.87</v>
      </c>
      <c r="W3827" s="54">
        <f>_xlfn.XLOOKUP(M3827,Market!A:A,Market!F:F,0)</f>
        <v>0.06</v>
      </c>
      <c r="X3827" s="55">
        <f t="shared" si="474"/>
        <v>0.10600000000000001</v>
      </c>
      <c r="Y3827" s="55">
        <f t="shared" si="475"/>
        <v>1.7800000000000002</v>
      </c>
      <c r="Z3827" s="54">
        <f t="shared" si="476"/>
        <v>0.67169811320754713</v>
      </c>
      <c r="AA3827" s="49" t="str">
        <f t="shared" ca="1" si="477"/>
        <v>N</v>
      </c>
      <c r="AB3827" s="49">
        <f t="shared" ca="1" si="478"/>
        <v>5</v>
      </c>
      <c r="AC3827" s="49" t="str">
        <f t="shared" ca="1" si="479"/>
        <v>N</v>
      </c>
    </row>
    <row r="3828" spans="1:29" x14ac:dyDescent="0.25">
      <c r="A3828">
        <v>2125</v>
      </c>
      <c r="B3828" s="9">
        <v>43561</v>
      </c>
      <c r="C3828" s="50" t="str">
        <f t="shared" si="472"/>
        <v>N</v>
      </c>
      <c r="D3828" s="52">
        <f>_xlfn.XLOOKUP(B3828,Cal_Date!B:B,Cal_Date!A:A,0)</f>
        <v>1</v>
      </c>
      <c r="E3828">
        <v>2019</v>
      </c>
      <c r="F3828" t="s">
        <v>126</v>
      </c>
      <c r="G3828" t="s">
        <v>130</v>
      </c>
      <c r="H3828" t="s">
        <v>11</v>
      </c>
      <c r="I3828" t="s">
        <v>13</v>
      </c>
      <c r="J3828" t="s">
        <v>15</v>
      </c>
      <c r="K3828" t="s">
        <v>42</v>
      </c>
      <c r="L3828">
        <v>1</v>
      </c>
      <c r="M3828">
        <v>1001</v>
      </c>
      <c r="O3828" t="s">
        <v>25</v>
      </c>
      <c r="R3828" t="s">
        <v>46</v>
      </c>
      <c r="S3828" s="49" t="str">
        <f t="shared" si="473"/>
        <v>Card</v>
      </c>
      <c r="T3828" s="3">
        <v>0.04</v>
      </c>
      <c r="U3828" s="2">
        <v>2.6500000000000004</v>
      </c>
      <c r="V3828" s="2">
        <v>1.42</v>
      </c>
      <c r="W3828" s="54">
        <f>_xlfn.XLOOKUP(M3828,Market!A:A,Market!F:F,0)</f>
        <v>0.06</v>
      </c>
      <c r="X3828" s="55">
        <f t="shared" si="474"/>
        <v>0.10600000000000001</v>
      </c>
      <c r="Y3828" s="55">
        <f t="shared" si="475"/>
        <v>1.2300000000000004</v>
      </c>
      <c r="Z3828" s="54">
        <f t="shared" si="476"/>
        <v>0.46415094339622653</v>
      </c>
      <c r="AA3828" s="49" t="str">
        <f t="shared" ca="1" si="477"/>
        <v>N</v>
      </c>
      <c r="AB3828" s="49">
        <f t="shared" ca="1" si="478"/>
        <v>5</v>
      </c>
      <c r="AC3828" s="49" t="str">
        <f t="shared" ca="1" si="479"/>
        <v>N</v>
      </c>
    </row>
    <row r="3829" spans="1:29" x14ac:dyDescent="0.25">
      <c r="A3829">
        <v>2126</v>
      </c>
      <c r="B3829" s="9">
        <v>43561</v>
      </c>
      <c r="C3829" s="50" t="str">
        <f t="shared" si="472"/>
        <v>N</v>
      </c>
      <c r="D3829" s="52">
        <f>_xlfn.XLOOKUP(B3829,Cal_Date!B:B,Cal_Date!A:A,0)</f>
        <v>1</v>
      </c>
      <c r="E3829">
        <v>2019</v>
      </c>
      <c r="F3829" t="s">
        <v>126</v>
      </c>
      <c r="G3829" t="s">
        <v>130</v>
      </c>
      <c r="H3829" t="s">
        <v>48</v>
      </c>
      <c r="I3829" t="s">
        <v>18</v>
      </c>
      <c r="J3829" t="s">
        <v>10</v>
      </c>
      <c r="K3829" t="s">
        <v>43</v>
      </c>
      <c r="L3829">
        <v>1</v>
      </c>
      <c r="M3829">
        <v>1001</v>
      </c>
      <c r="O3829" t="s">
        <v>25</v>
      </c>
      <c r="R3829" t="s">
        <v>44</v>
      </c>
      <c r="S3829" s="49" t="str">
        <f t="shared" si="473"/>
        <v>Card</v>
      </c>
      <c r="T3829" s="3">
        <v>0.03</v>
      </c>
      <c r="U3829" s="2">
        <v>7.42</v>
      </c>
      <c r="V3829" s="2">
        <v>1.46</v>
      </c>
      <c r="W3829" s="54">
        <f>_xlfn.XLOOKUP(M3829,Market!A:A,Market!F:F,0)</f>
        <v>0.06</v>
      </c>
      <c r="X3829" s="55">
        <f t="shared" si="474"/>
        <v>0.22259999999999999</v>
      </c>
      <c r="Y3829" s="55">
        <f t="shared" si="475"/>
        <v>5.96</v>
      </c>
      <c r="Z3829" s="54">
        <f t="shared" si="476"/>
        <v>0.80323450134770891</v>
      </c>
      <c r="AA3829" s="49" t="str">
        <f t="shared" ca="1" si="477"/>
        <v>N</v>
      </c>
      <c r="AB3829" s="49">
        <f t="shared" ca="1" si="478"/>
        <v>5</v>
      </c>
      <c r="AC3829" s="49" t="str">
        <f t="shared" ca="1" si="479"/>
        <v>N</v>
      </c>
    </row>
    <row r="3830" spans="1:29" x14ac:dyDescent="0.25">
      <c r="A3830">
        <v>2127</v>
      </c>
      <c r="B3830" s="9">
        <v>43561</v>
      </c>
      <c r="C3830" s="50" t="str">
        <f t="shared" si="472"/>
        <v>N</v>
      </c>
      <c r="D3830" s="52">
        <f>_xlfn.XLOOKUP(B3830,Cal_Date!B:B,Cal_Date!A:A,0)</f>
        <v>1</v>
      </c>
      <c r="E3830">
        <v>2019</v>
      </c>
      <c r="F3830" t="s">
        <v>126</v>
      </c>
      <c r="G3830" t="s">
        <v>130</v>
      </c>
      <c r="H3830" t="s">
        <v>11</v>
      </c>
      <c r="I3830" t="s">
        <v>11</v>
      </c>
      <c r="J3830" t="s">
        <v>15</v>
      </c>
      <c r="K3830" t="s">
        <v>42</v>
      </c>
      <c r="L3830">
        <v>2</v>
      </c>
      <c r="M3830">
        <v>1002</v>
      </c>
      <c r="O3830" t="s">
        <v>28</v>
      </c>
      <c r="R3830" t="s">
        <v>44</v>
      </c>
      <c r="S3830" s="49" t="str">
        <f t="shared" si="473"/>
        <v>Card</v>
      </c>
      <c r="T3830" s="3">
        <v>0.03</v>
      </c>
      <c r="U3830" s="2">
        <v>5.3000000000000007</v>
      </c>
      <c r="V3830" s="2">
        <v>1.74</v>
      </c>
      <c r="W3830" s="54">
        <f>_xlfn.XLOOKUP(M3830,Market!A:A,Market!F:F,0)</f>
        <v>0.06</v>
      </c>
      <c r="X3830" s="55">
        <f t="shared" si="474"/>
        <v>0.159</v>
      </c>
      <c r="Y3830" s="55">
        <f t="shared" si="475"/>
        <v>3.5600000000000005</v>
      </c>
      <c r="Z3830" s="54">
        <f t="shared" si="476"/>
        <v>0.67169811320754713</v>
      </c>
      <c r="AA3830" s="49" t="str">
        <f t="shared" ca="1" si="477"/>
        <v>N</v>
      </c>
      <c r="AB3830" s="49">
        <f t="shared" ca="1" si="478"/>
        <v>5</v>
      </c>
      <c r="AC3830" s="49" t="str">
        <f t="shared" ca="1" si="479"/>
        <v>N</v>
      </c>
    </row>
    <row r="3831" spans="1:29" x14ac:dyDescent="0.25">
      <c r="A3831">
        <v>2128</v>
      </c>
      <c r="B3831" s="9">
        <v>43561</v>
      </c>
      <c r="C3831" s="50" t="str">
        <f t="shared" si="472"/>
        <v>N</v>
      </c>
      <c r="D3831" s="52">
        <f>_xlfn.XLOOKUP(B3831,Cal_Date!B:B,Cal_Date!A:A,0)</f>
        <v>1</v>
      </c>
      <c r="E3831">
        <v>2019</v>
      </c>
      <c r="F3831" t="s">
        <v>126</v>
      </c>
      <c r="G3831" t="s">
        <v>130</v>
      </c>
      <c r="H3831" t="s">
        <v>11</v>
      </c>
      <c r="I3831" t="s">
        <v>11</v>
      </c>
      <c r="J3831" t="s">
        <v>15</v>
      </c>
      <c r="K3831" t="s">
        <v>42</v>
      </c>
      <c r="L3831">
        <v>1</v>
      </c>
      <c r="M3831">
        <v>1003</v>
      </c>
      <c r="O3831" t="s">
        <v>25</v>
      </c>
      <c r="R3831" t="s">
        <v>46</v>
      </c>
      <c r="S3831" s="49" t="str">
        <f t="shared" si="473"/>
        <v>Card</v>
      </c>
      <c r="T3831" s="3">
        <v>0.04</v>
      </c>
      <c r="U3831" s="2">
        <v>2.6500000000000004</v>
      </c>
      <c r="V3831" s="2">
        <v>0.87</v>
      </c>
      <c r="W3831" s="54">
        <f>_xlfn.XLOOKUP(M3831,Market!A:A,Market!F:F,0)</f>
        <v>0.06</v>
      </c>
      <c r="X3831" s="55">
        <f t="shared" si="474"/>
        <v>0.10600000000000001</v>
      </c>
      <c r="Y3831" s="55">
        <f t="shared" si="475"/>
        <v>1.7800000000000002</v>
      </c>
      <c r="Z3831" s="54">
        <f t="shared" si="476"/>
        <v>0.67169811320754713</v>
      </c>
      <c r="AA3831" s="49" t="str">
        <f t="shared" ca="1" si="477"/>
        <v>N</v>
      </c>
      <c r="AB3831" s="49">
        <f t="shared" ca="1" si="478"/>
        <v>5</v>
      </c>
      <c r="AC3831" s="49" t="str">
        <f t="shared" ca="1" si="479"/>
        <v>N</v>
      </c>
    </row>
    <row r="3832" spans="1:29" x14ac:dyDescent="0.25">
      <c r="A3832">
        <v>2129</v>
      </c>
      <c r="B3832" s="9">
        <v>43561</v>
      </c>
      <c r="C3832" s="50" t="str">
        <f t="shared" si="472"/>
        <v>N</v>
      </c>
      <c r="D3832" s="52">
        <f>_xlfn.XLOOKUP(B3832,Cal_Date!B:B,Cal_Date!A:A,0)</f>
        <v>1</v>
      </c>
      <c r="E3832">
        <v>2019</v>
      </c>
      <c r="F3832" t="s">
        <v>126</v>
      </c>
      <c r="G3832" t="s">
        <v>130</v>
      </c>
      <c r="H3832" t="s">
        <v>48</v>
      </c>
      <c r="I3832" t="s">
        <v>18</v>
      </c>
      <c r="J3832" t="s">
        <v>10</v>
      </c>
      <c r="K3832" t="s">
        <v>43</v>
      </c>
      <c r="L3832">
        <v>2</v>
      </c>
      <c r="M3832">
        <v>1003</v>
      </c>
      <c r="O3832" t="s">
        <v>25</v>
      </c>
      <c r="R3832" t="s">
        <v>44</v>
      </c>
      <c r="S3832" s="49" t="str">
        <f t="shared" si="473"/>
        <v>Card</v>
      </c>
      <c r="T3832" s="3">
        <v>0.03</v>
      </c>
      <c r="U3832" s="2">
        <v>14.84</v>
      </c>
      <c r="V3832" s="2">
        <v>2.92</v>
      </c>
      <c r="W3832" s="54">
        <f>_xlfn.XLOOKUP(M3832,Market!A:A,Market!F:F,0)</f>
        <v>0.06</v>
      </c>
      <c r="X3832" s="55">
        <f t="shared" si="474"/>
        <v>0.44519999999999998</v>
      </c>
      <c r="Y3832" s="55">
        <f t="shared" si="475"/>
        <v>11.92</v>
      </c>
      <c r="Z3832" s="54">
        <f t="shared" si="476"/>
        <v>0.80323450134770891</v>
      </c>
      <c r="AA3832" s="49" t="str">
        <f t="shared" ca="1" si="477"/>
        <v>N</v>
      </c>
      <c r="AB3832" s="49">
        <f t="shared" ca="1" si="478"/>
        <v>5</v>
      </c>
      <c r="AC3832" s="49" t="str">
        <f t="shared" ca="1" si="479"/>
        <v>N</v>
      </c>
    </row>
    <row r="3833" spans="1:29" x14ac:dyDescent="0.25">
      <c r="A3833">
        <v>2130</v>
      </c>
      <c r="B3833" s="9">
        <v>43561</v>
      </c>
      <c r="C3833" s="50" t="str">
        <f t="shared" si="472"/>
        <v>N</v>
      </c>
      <c r="D3833" s="52">
        <f>_xlfn.XLOOKUP(B3833,Cal_Date!B:B,Cal_Date!A:A,0)</f>
        <v>1</v>
      </c>
      <c r="E3833">
        <v>2019</v>
      </c>
      <c r="F3833" t="s">
        <v>126</v>
      </c>
      <c r="G3833" t="s">
        <v>130</v>
      </c>
      <c r="H3833" t="s">
        <v>14</v>
      </c>
      <c r="I3833" t="s">
        <v>18</v>
      </c>
      <c r="J3833" t="s">
        <v>15</v>
      </c>
      <c r="K3833" t="s">
        <v>43</v>
      </c>
      <c r="L3833">
        <v>1</v>
      </c>
      <c r="M3833">
        <v>1003</v>
      </c>
      <c r="O3833" t="s">
        <v>25</v>
      </c>
      <c r="R3833" t="s">
        <v>46</v>
      </c>
      <c r="S3833" s="49" t="str">
        <f t="shared" si="473"/>
        <v>Card</v>
      </c>
      <c r="T3833" s="3">
        <v>0.04</v>
      </c>
      <c r="U3833" s="2">
        <v>6.8900000000000006</v>
      </c>
      <c r="V3833" s="2">
        <v>2.1</v>
      </c>
      <c r="W3833" s="54">
        <f>_xlfn.XLOOKUP(M3833,Market!A:A,Market!F:F,0)</f>
        <v>0.06</v>
      </c>
      <c r="X3833" s="55">
        <f t="shared" si="474"/>
        <v>0.27560000000000001</v>
      </c>
      <c r="Y3833" s="55">
        <f t="shared" si="475"/>
        <v>4.7900000000000009</v>
      </c>
      <c r="Z3833" s="54">
        <f t="shared" si="476"/>
        <v>0.69521044992743108</v>
      </c>
      <c r="AA3833" s="49" t="str">
        <f t="shared" ca="1" si="477"/>
        <v>N</v>
      </c>
      <c r="AB3833" s="49">
        <f t="shared" ca="1" si="478"/>
        <v>5</v>
      </c>
      <c r="AC3833" s="49" t="str">
        <f t="shared" ca="1" si="479"/>
        <v>N</v>
      </c>
    </row>
    <row r="3834" spans="1:29" x14ac:dyDescent="0.25">
      <c r="A3834">
        <v>2131</v>
      </c>
      <c r="B3834" s="9">
        <v>43561</v>
      </c>
      <c r="C3834" s="50" t="str">
        <f t="shared" si="472"/>
        <v>N</v>
      </c>
      <c r="D3834" s="52">
        <f>_xlfn.XLOOKUP(B3834,Cal_Date!B:B,Cal_Date!A:A,0)</f>
        <v>1</v>
      </c>
      <c r="E3834">
        <v>2019</v>
      </c>
      <c r="F3834" t="s">
        <v>126</v>
      </c>
      <c r="G3834" t="s">
        <v>130</v>
      </c>
      <c r="H3834" t="s">
        <v>14</v>
      </c>
      <c r="I3834" t="s">
        <v>18</v>
      </c>
      <c r="J3834" t="s">
        <v>15</v>
      </c>
      <c r="K3834" t="s">
        <v>43</v>
      </c>
      <c r="L3834">
        <v>2</v>
      </c>
      <c r="M3834">
        <v>1004</v>
      </c>
      <c r="O3834" t="s">
        <v>28</v>
      </c>
      <c r="R3834" t="s">
        <v>46</v>
      </c>
      <c r="S3834" s="49" t="str">
        <f t="shared" si="473"/>
        <v>Card</v>
      </c>
      <c r="T3834" s="3">
        <v>0.04</v>
      </c>
      <c r="U3834" s="2">
        <v>14.84</v>
      </c>
      <c r="V3834" s="2">
        <v>4.4400000000000004</v>
      </c>
      <c r="W3834" s="54">
        <f>_xlfn.XLOOKUP(M3834,Market!A:A,Market!F:F,0)</f>
        <v>0.06</v>
      </c>
      <c r="X3834" s="55">
        <f t="shared" si="474"/>
        <v>0.59360000000000002</v>
      </c>
      <c r="Y3834" s="55">
        <f t="shared" si="475"/>
        <v>10.399999999999999</v>
      </c>
      <c r="Z3834" s="54">
        <f t="shared" si="476"/>
        <v>0.70080862533692712</v>
      </c>
      <c r="AA3834" s="49" t="str">
        <f t="shared" ca="1" si="477"/>
        <v>N</v>
      </c>
      <c r="AB3834" s="49">
        <f t="shared" ca="1" si="478"/>
        <v>5</v>
      </c>
      <c r="AC3834" s="49" t="str">
        <f t="shared" ca="1" si="479"/>
        <v>N</v>
      </c>
    </row>
    <row r="3835" spans="1:29" x14ac:dyDescent="0.25">
      <c r="A3835">
        <v>2132</v>
      </c>
      <c r="B3835" s="9">
        <v>43561</v>
      </c>
      <c r="C3835" s="50" t="str">
        <f t="shared" si="472"/>
        <v>N</v>
      </c>
      <c r="D3835" s="52">
        <f>_xlfn.XLOOKUP(B3835,Cal_Date!B:B,Cal_Date!A:A,0)</f>
        <v>1</v>
      </c>
      <c r="E3835">
        <v>2019</v>
      </c>
      <c r="F3835" t="s">
        <v>126</v>
      </c>
      <c r="G3835" t="s">
        <v>130</v>
      </c>
      <c r="H3835" t="s">
        <v>11</v>
      </c>
      <c r="I3835" t="s">
        <v>13</v>
      </c>
      <c r="J3835" t="s">
        <v>15</v>
      </c>
      <c r="K3835" t="s">
        <v>42</v>
      </c>
      <c r="L3835">
        <v>1</v>
      </c>
      <c r="M3835">
        <v>1005</v>
      </c>
      <c r="O3835" t="s">
        <v>25</v>
      </c>
      <c r="R3835" t="s">
        <v>46</v>
      </c>
      <c r="S3835" s="49" t="str">
        <f t="shared" si="473"/>
        <v>Card</v>
      </c>
      <c r="T3835" s="3">
        <v>0.04</v>
      </c>
      <c r="U3835" s="2">
        <v>2.7225000000000001</v>
      </c>
      <c r="V3835" s="2">
        <v>1.42</v>
      </c>
      <c r="W3835" s="54">
        <f>_xlfn.XLOOKUP(M3835,Market!A:A,Market!F:F,0)</f>
        <v>8.8999999999999996E-2</v>
      </c>
      <c r="X3835" s="55">
        <f t="shared" si="474"/>
        <v>0.10890000000000001</v>
      </c>
      <c r="Y3835" s="55">
        <f t="shared" si="475"/>
        <v>1.3025000000000002</v>
      </c>
      <c r="Z3835" s="54">
        <f t="shared" si="476"/>
        <v>0.47842056932966032</v>
      </c>
      <c r="AA3835" s="49" t="str">
        <f t="shared" ca="1" si="477"/>
        <v>N</v>
      </c>
      <c r="AB3835" s="49">
        <f t="shared" ca="1" si="478"/>
        <v>5</v>
      </c>
      <c r="AC3835" s="49" t="str">
        <f t="shared" ca="1" si="479"/>
        <v>N</v>
      </c>
    </row>
    <row r="3836" spans="1:29" x14ac:dyDescent="0.25">
      <c r="A3836">
        <v>2133</v>
      </c>
      <c r="B3836" s="9">
        <v>43561</v>
      </c>
      <c r="C3836" s="50" t="str">
        <f t="shared" si="472"/>
        <v>N</v>
      </c>
      <c r="D3836" s="52">
        <f>_xlfn.XLOOKUP(B3836,Cal_Date!B:B,Cal_Date!A:A,0)</f>
        <v>1</v>
      </c>
      <c r="E3836">
        <v>2019</v>
      </c>
      <c r="F3836" t="s">
        <v>126</v>
      </c>
      <c r="G3836" t="s">
        <v>130</v>
      </c>
      <c r="H3836" t="s">
        <v>48</v>
      </c>
      <c r="I3836" t="s">
        <v>18</v>
      </c>
      <c r="J3836" t="s">
        <v>10</v>
      </c>
      <c r="K3836" t="s">
        <v>43</v>
      </c>
      <c r="L3836">
        <v>1</v>
      </c>
      <c r="M3836">
        <v>1005</v>
      </c>
      <c r="O3836" t="s">
        <v>25</v>
      </c>
      <c r="R3836" t="s">
        <v>46</v>
      </c>
      <c r="S3836" s="49" t="str">
        <f t="shared" si="473"/>
        <v>Card</v>
      </c>
      <c r="T3836" s="3">
        <v>0.04</v>
      </c>
      <c r="U3836" s="2">
        <v>7.6229999999999993</v>
      </c>
      <c r="V3836" s="2">
        <v>1.46</v>
      </c>
      <c r="W3836" s="54">
        <f>_xlfn.XLOOKUP(M3836,Market!A:A,Market!F:F,0)</f>
        <v>8.8999999999999996E-2</v>
      </c>
      <c r="X3836" s="55">
        <f t="shared" si="474"/>
        <v>0.30491999999999997</v>
      </c>
      <c r="Y3836" s="55">
        <f t="shared" si="475"/>
        <v>6.1629999999999994</v>
      </c>
      <c r="Z3836" s="54">
        <f t="shared" si="476"/>
        <v>0.80847435392889933</v>
      </c>
      <c r="AA3836" s="49" t="str">
        <f t="shared" ca="1" si="477"/>
        <v>N</v>
      </c>
      <c r="AB3836" s="49">
        <f t="shared" ca="1" si="478"/>
        <v>5</v>
      </c>
      <c r="AC3836" s="49" t="str">
        <f t="shared" ca="1" si="479"/>
        <v>N</v>
      </c>
    </row>
    <row r="3837" spans="1:29" x14ac:dyDescent="0.25">
      <c r="A3837">
        <v>2134</v>
      </c>
      <c r="B3837" s="9">
        <v>43561</v>
      </c>
      <c r="C3837" s="50" t="str">
        <f t="shared" si="472"/>
        <v>N</v>
      </c>
      <c r="D3837" s="52">
        <f>_xlfn.XLOOKUP(B3837,Cal_Date!B:B,Cal_Date!A:A,0)</f>
        <v>1</v>
      </c>
      <c r="E3837">
        <v>2019</v>
      </c>
      <c r="F3837" t="s">
        <v>126</v>
      </c>
      <c r="G3837" t="s">
        <v>130</v>
      </c>
      <c r="H3837" t="s">
        <v>11</v>
      </c>
      <c r="I3837" t="s">
        <v>11</v>
      </c>
      <c r="J3837" t="s">
        <v>15</v>
      </c>
      <c r="K3837" t="s">
        <v>42</v>
      </c>
      <c r="L3837">
        <v>1</v>
      </c>
      <c r="M3837">
        <v>1003</v>
      </c>
      <c r="O3837" t="s">
        <v>25</v>
      </c>
      <c r="R3837" t="s">
        <v>44</v>
      </c>
      <c r="S3837" s="49" t="str">
        <f t="shared" si="473"/>
        <v>Card</v>
      </c>
      <c r="T3837" s="3">
        <v>0.03</v>
      </c>
      <c r="U3837" s="2">
        <v>2.6500000000000004</v>
      </c>
      <c r="V3837" s="2">
        <v>0.87</v>
      </c>
      <c r="W3837" s="54">
        <f>_xlfn.XLOOKUP(M3837,Market!A:A,Market!F:F,0)</f>
        <v>0.06</v>
      </c>
      <c r="X3837" s="55">
        <f t="shared" si="474"/>
        <v>7.9500000000000001E-2</v>
      </c>
      <c r="Y3837" s="55">
        <f t="shared" si="475"/>
        <v>1.7800000000000002</v>
      </c>
      <c r="Z3837" s="54">
        <f t="shared" si="476"/>
        <v>0.67169811320754713</v>
      </c>
      <c r="AA3837" s="49" t="str">
        <f t="shared" ca="1" si="477"/>
        <v>N</v>
      </c>
      <c r="AB3837" s="49">
        <f t="shared" ca="1" si="478"/>
        <v>5</v>
      </c>
      <c r="AC3837" s="49" t="str">
        <f t="shared" ca="1" si="479"/>
        <v>N</v>
      </c>
    </row>
    <row r="3838" spans="1:29" x14ac:dyDescent="0.25">
      <c r="A3838">
        <v>2135</v>
      </c>
      <c r="B3838" s="9">
        <v>43561</v>
      </c>
      <c r="C3838" s="50" t="str">
        <f t="shared" si="472"/>
        <v>N</v>
      </c>
      <c r="D3838" s="52">
        <f>_xlfn.XLOOKUP(B3838,Cal_Date!B:B,Cal_Date!A:A,0)</f>
        <v>1</v>
      </c>
      <c r="E3838">
        <v>2019</v>
      </c>
      <c r="F3838" t="s">
        <v>126</v>
      </c>
      <c r="G3838" t="s">
        <v>130</v>
      </c>
      <c r="H3838" t="s">
        <v>11</v>
      </c>
      <c r="I3838" t="s">
        <v>11</v>
      </c>
      <c r="J3838" t="s">
        <v>15</v>
      </c>
      <c r="K3838" t="s">
        <v>42</v>
      </c>
      <c r="L3838">
        <v>1</v>
      </c>
      <c r="M3838">
        <v>1007</v>
      </c>
      <c r="O3838" t="s">
        <v>28</v>
      </c>
      <c r="R3838" t="s">
        <v>47</v>
      </c>
      <c r="S3838" s="49" t="str">
        <f t="shared" si="473"/>
        <v>Card</v>
      </c>
      <c r="T3838" s="3">
        <v>3.5000000000000003E-2</v>
      </c>
      <c r="U3838" s="2">
        <v>2.7225000000000001</v>
      </c>
      <c r="V3838" s="2">
        <v>0.87</v>
      </c>
      <c r="W3838" s="54">
        <f>_xlfn.XLOOKUP(M3838,Market!A:A,Market!F:F,0)</f>
        <v>8.8999999999999996E-2</v>
      </c>
      <c r="X3838" s="55">
        <f t="shared" si="474"/>
        <v>9.5287500000000011E-2</v>
      </c>
      <c r="Y3838" s="55">
        <f t="shared" si="475"/>
        <v>1.8525</v>
      </c>
      <c r="Z3838" s="54">
        <f t="shared" si="476"/>
        <v>0.68044077134986225</v>
      </c>
      <c r="AA3838" s="49" t="str">
        <f t="shared" ca="1" si="477"/>
        <v>N</v>
      </c>
      <c r="AB3838" s="49">
        <f t="shared" ca="1" si="478"/>
        <v>5</v>
      </c>
      <c r="AC3838" s="49" t="str">
        <f t="shared" ca="1" si="479"/>
        <v>N</v>
      </c>
    </row>
    <row r="3839" spans="1:29" x14ac:dyDescent="0.25">
      <c r="A3839">
        <v>2136</v>
      </c>
      <c r="B3839" s="9">
        <v>43561</v>
      </c>
      <c r="C3839" s="50" t="str">
        <f t="shared" si="472"/>
        <v>N</v>
      </c>
      <c r="D3839" s="52">
        <f>_xlfn.XLOOKUP(B3839,Cal_Date!B:B,Cal_Date!A:A,0)</f>
        <v>1</v>
      </c>
      <c r="E3839">
        <v>2019</v>
      </c>
      <c r="F3839" t="s">
        <v>126</v>
      </c>
      <c r="G3839" t="s">
        <v>130</v>
      </c>
      <c r="H3839" t="s">
        <v>48</v>
      </c>
      <c r="I3839" t="s">
        <v>18</v>
      </c>
      <c r="J3839" t="s">
        <v>10</v>
      </c>
      <c r="K3839" t="s">
        <v>43</v>
      </c>
      <c r="L3839">
        <v>2</v>
      </c>
      <c r="M3839">
        <v>1006</v>
      </c>
      <c r="O3839" t="s">
        <v>28</v>
      </c>
      <c r="R3839" t="s">
        <v>47</v>
      </c>
      <c r="S3839" s="49" t="str">
        <f t="shared" si="473"/>
        <v>Card</v>
      </c>
      <c r="T3839" s="3">
        <v>3.5000000000000003E-2</v>
      </c>
      <c r="U3839" s="2">
        <v>15.245999999999999</v>
      </c>
      <c r="V3839" s="2">
        <v>2.92</v>
      </c>
      <c r="W3839" s="54">
        <f>_xlfn.XLOOKUP(M3839,Market!A:A,Market!F:F,0)</f>
        <v>8.8999999999999996E-2</v>
      </c>
      <c r="X3839" s="55">
        <f t="shared" si="474"/>
        <v>0.53361000000000003</v>
      </c>
      <c r="Y3839" s="55">
        <f t="shared" si="475"/>
        <v>12.325999999999999</v>
      </c>
      <c r="Z3839" s="54">
        <f t="shared" si="476"/>
        <v>0.80847435392889933</v>
      </c>
      <c r="AA3839" s="49" t="str">
        <f t="shared" ca="1" si="477"/>
        <v>N</v>
      </c>
      <c r="AB3839" s="49">
        <f t="shared" ca="1" si="478"/>
        <v>5</v>
      </c>
      <c r="AC3839" s="49" t="str">
        <f t="shared" ca="1" si="479"/>
        <v>N</v>
      </c>
    </row>
    <row r="3840" spans="1:29" x14ac:dyDescent="0.25">
      <c r="A3840">
        <v>2137</v>
      </c>
      <c r="B3840" s="9">
        <v>43561</v>
      </c>
      <c r="C3840" s="50" t="str">
        <f t="shared" si="472"/>
        <v>N</v>
      </c>
      <c r="D3840" s="52">
        <f>_xlfn.XLOOKUP(B3840,Cal_Date!B:B,Cal_Date!A:A,0)</f>
        <v>1</v>
      </c>
      <c r="E3840">
        <v>2019</v>
      </c>
      <c r="F3840" t="s">
        <v>126</v>
      </c>
      <c r="G3840" t="s">
        <v>130</v>
      </c>
      <c r="H3840" t="s">
        <v>14</v>
      </c>
      <c r="I3840" t="s">
        <v>18</v>
      </c>
      <c r="J3840" t="s">
        <v>15</v>
      </c>
      <c r="K3840" t="s">
        <v>43</v>
      </c>
      <c r="L3840">
        <v>1</v>
      </c>
      <c r="M3840">
        <v>1006</v>
      </c>
      <c r="O3840" t="s">
        <v>28</v>
      </c>
      <c r="R3840" t="s">
        <v>47</v>
      </c>
      <c r="S3840" s="49" t="str">
        <f t="shared" si="473"/>
        <v>Card</v>
      </c>
      <c r="T3840" s="3">
        <v>3.5000000000000003E-2</v>
      </c>
      <c r="U3840" s="2">
        <v>7.0785</v>
      </c>
      <c r="V3840" s="2">
        <v>2.1</v>
      </c>
      <c r="W3840" s="54">
        <f>_xlfn.XLOOKUP(M3840,Market!A:A,Market!F:F,0)</f>
        <v>8.8999999999999996E-2</v>
      </c>
      <c r="X3840" s="55">
        <f t="shared" si="474"/>
        <v>0.24774750000000004</v>
      </c>
      <c r="Y3840" s="55">
        <f t="shared" si="475"/>
        <v>4.9785000000000004</v>
      </c>
      <c r="Z3840" s="54">
        <f t="shared" si="476"/>
        <v>0.70332697605424888</v>
      </c>
      <c r="AA3840" s="49" t="str">
        <f t="shared" ca="1" si="477"/>
        <v>N</v>
      </c>
      <c r="AB3840" s="49">
        <f t="shared" ca="1" si="478"/>
        <v>5</v>
      </c>
      <c r="AC3840" s="49" t="str">
        <f t="shared" ca="1" si="479"/>
        <v>N</v>
      </c>
    </row>
    <row r="3841" spans="1:29" x14ac:dyDescent="0.25">
      <c r="A3841">
        <v>2138</v>
      </c>
      <c r="B3841" s="9">
        <v>43561</v>
      </c>
      <c r="C3841" s="50" t="str">
        <f t="shared" si="472"/>
        <v>N</v>
      </c>
      <c r="D3841" s="52">
        <f>_xlfn.XLOOKUP(B3841,Cal_Date!B:B,Cal_Date!A:A,0)</f>
        <v>1</v>
      </c>
      <c r="E3841">
        <v>2019</v>
      </c>
      <c r="F3841" t="s">
        <v>126</v>
      </c>
      <c r="G3841" t="s">
        <v>130</v>
      </c>
      <c r="H3841" t="s">
        <v>11</v>
      </c>
      <c r="I3841" t="s">
        <v>11</v>
      </c>
      <c r="J3841" t="s">
        <v>15</v>
      </c>
      <c r="K3841" t="s">
        <v>42</v>
      </c>
      <c r="L3841">
        <v>1</v>
      </c>
      <c r="M3841">
        <v>1006</v>
      </c>
      <c r="O3841" t="s">
        <v>28</v>
      </c>
      <c r="R3841" t="s">
        <v>46</v>
      </c>
      <c r="S3841" s="49" t="str">
        <f t="shared" si="473"/>
        <v>Card</v>
      </c>
      <c r="T3841" s="3">
        <v>0.04</v>
      </c>
      <c r="U3841" s="2">
        <v>2.7225000000000001</v>
      </c>
      <c r="V3841" s="2">
        <v>0.87</v>
      </c>
      <c r="W3841" s="54">
        <f>_xlfn.XLOOKUP(M3841,Market!A:A,Market!F:F,0)</f>
        <v>8.8999999999999996E-2</v>
      </c>
      <c r="X3841" s="55">
        <f t="shared" si="474"/>
        <v>0.10890000000000001</v>
      </c>
      <c r="Y3841" s="55">
        <f t="shared" si="475"/>
        <v>1.8525</v>
      </c>
      <c r="Z3841" s="54">
        <f t="shared" si="476"/>
        <v>0.68044077134986225</v>
      </c>
      <c r="AA3841" s="49" t="str">
        <f t="shared" ca="1" si="477"/>
        <v>N</v>
      </c>
      <c r="AB3841" s="49">
        <f t="shared" ca="1" si="478"/>
        <v>5</v>
      </c>
      <c r="AC3841" s="49" t="str">
        <f t="shared" ca="1" si="479"/>
        <v>N</v>
      </c>
    </row>
    <row r="3842" spans="1:29" x14ac:dyDescent="0.25">
      <c r="A3842">
        <v>2139</v>
      </c>
      <c r="B3842" s="9">
        <v>43561</v>
      </c>
      <c r="C3842" s="50" t="str">
        <f t="shared" si="472"/>
        <v>N</v>
      </c>
      <c r="D3842" s="52">
        <f>_xlfn.XLOOKUP(B3842,Cal_Date!B:B,Cal_Date!A:A,0)</f>
        <v>1</v>
      </c>
      <c r="E3842">
        <v>2019</v>
      </c>
      <c r="F3842" t="s">
        <v>126</v>
      </c>
      <c r="G3842" t="s">
        <v>130</v>
      </c>
      <c r="H3842" t="s">
        <v>11</v>
      </c>
      <c r="I3842" t="s">
        <v>11</v>
      </c>
      <c r="J3842" t="s">
        <v>15</v>
      </c>
      <c r="K3842" t="s">
        <v>42</v>
      </c>
      <c r="L3842">
        <v>1</v>
      </c>
      <c r="M3842">
        <v>1004</v>
      </c>
      <c r="O3842" t="s">
        <v>28</v>
      </c>
      <c r="R3842" t="s">
        <v>46</v>
      </c>
      <c r="S3842" s="49" t="str">
        <f t="shared" si="473"/>
        <v>Card</v>
      </c>
      <c r="T3842" s="3">
        <v>0.04</v>
      </c>
      <c r="U3842" s="2">
        <v>2.6500000000000004</v>
      </c>
      <c r="V3842" s="2">
        <v>0.87</v>
      </c>
      <c r="W3842" s="54">
        <f>_xlfn.XLOOKUP(M3842,Market!A:A,Market!F:F,0)</f>
        <v>0.06</v>
      </c>
      <c r="X3842" s="55">
        <f t="shared" si="474"/>
        <v>0.10600000000000001</v>
      </c>
      <c r="Y3842" s="55">
        <f t="shared" si="475"/>
        <v>1.7800000000000002</v>
      </c>
      <c r="Z3842" s="54">
        <f t="shared" si="476"/>
        <v>0.67169811320754713</v>
      </c>
      <c r="AA3842" s="49" t="str">
        <f t="shared" ca="1" si="477"/>
        <v>N</v>
      </c>
      <c r="AB3842" s="49">
        <f t="shared" ca="1" si="478"/>
        <v>5</v>
      </c>
      <c r="AC3842" s="49" t="str">
        <f t="shared" ca="1" si="479"/>
        <v>N</v>
      </c>
    </row>
    <row r="3843" spans="1:29" x14ac:dyDescent="0.25">
      <c r="A3843">
        <v>2140</v>
      </c>
      <c r="B3843" s="9">
        <v>43561</v>
      </c>
      <c r="C3843" s="50" t="str">
        <f t="shared" ref="C3843:C3906" si="480">IF(OR(B3843="04/01/2018"+0,B3843="04/02/2018"+0),"Y","N")</f>
        <v>N</v>
      </c>
      <c r="D3843" s="52">
        <f>_xlfn.XLOOKUP(B3843,Cal_Date!B:B,Cal_Date!A:A,0)</f>
        <v>1</v>
      </c>
      <c r="E3843">
        <v>2019</v>
      </c>
      <c r="F3843" t="s">
        <v>126</v>
      </c>
      <c r="G3843" t="s">
        <v>130</v>
      </c>
      <c r="H3843" t="s">
        <v>11</v>
      </c>
      <c r="I3843" t="s">
        <v>11</v>
      </c>
      <c r="J3843" t="s">
        <v>15</v>
      </c>
      <c r="K3843" t="s">
        <v>42</v>
      </c>
      <c r="L3843">
        <v>1</v>
      </c>
      <c r="M3843">
        <v>1004</v>
      </c>
      <c r="O3843" t="s">
        <v>28</v>
      </c>
      <c r="R3843" t="s">
        <v>47</v>
      </c>
      <c r="S3843" s="49" t="str">
        <f t="shared" ref="S3843:S3906" si="481">IF(R3843="Cash","Cash","Card")</f>
        <v>Card</v>
      </c>
      <c r="T3843" s="3">
        <v>3.5000000000000003E-2</v>
      </c>
      <c r="U3843" s="2">
        <v>2.6500000000000004</v>
      </c>
      <c r="V3843" s="2">
        <v>0.87</v>
      </c>
      <c r="W3843" s="54">
        <f>_xlfn.XLOOKUP(M3843,Market!A:A,Market!F:F,0)</f>
        <v>0.06</v>
      </c>
      <c r="X3843" s="55">
        <f t="shared" ref="X3843:X3906" si="482">T3843*U3843</f>
        <v>9.2750000000000027E-2</v>
      </c>
      <c r="Y3843" s="55">
        <f t="shared" ref="Y3843:Y3906" si="483">U3843-V3843</f>
        <v>1.7800000000000002</v>
      </c>
      <c r="Z3843" s="54">
        <f t="shared" ref="Z3843:Z3906" si="484">Y3843/U3843</f>
        <v>0.67169811320754713</v>
      </c>
      <c r="AA3843" s="49" t="str">
        <f t="shared" ref="AA3843:AA3906" ca="1" si="485">IF(DATEDIF(B3843,TODAY(),"y")&gt;5,"Y","N")</f>
        <v>N</v>
      </c>
      <c r="AB3843" s="49">
        <f t="shared" ref="AB3843:AB3906" ca="1" si="486">DATEDIF(B3843,TODAY(),"y")</f>
        <v>5</v>
      </c>
      <c r="AC3843" s="49" t="str">
        <f t="shared" ref="AC3843:AC3906" ca="1" si="487">IF(AB3843&gt;5,"Y","N")</f>
        <v>N</v>
      </c>
    </row>
    <row r="3844" spans="1:29" x14ac:dyDescent="0.25">
      <c r="A3844">
        <v>2141</v>
      </c>
      <c r="B3844" s="9">
        <v>43561</v>
      </c>
      <c r="C3844" s="50" t="str">
        <f t="shared" si="480"/>
        <v>N</v>
      </c>
      <c r="D3844" s="52">
        <f>_xlfn.XLOOKUP(B3844,Cal_Date!B:B,Cal_Date!A:A,0)</f>
        <v>1</v>
      </c>
      <c r="E3844">
        <v>2019</v>
      </c>
      <c r="F3844" t="s">
        <v>126</v>
      </c>
      <c r="G3844" t="s">
        <v>130</v>
      </c>
      <c r="H3844" t="s">
        <v>48</v>
      </c>
      <c r="I3844" t="s">
        <v>18</v>
      </c>
      <c r="J3844" t="s">
        <v>10</v>
      </c>
      <c r="K3844" t="s">
        <v>43</v>
      </c>
      <c r="L3844">
        <v>1</v>
      </c>
      <c r="M3844">
        <v>1000</v>
      </c>
      <c r="O3844" t="s">
        <v>25</v>
      </c>
      <c r="R3844" t="s">
        <v>44</v>
      </c>
      <c r="S3844" s="49" t="str">
        <f t="shared" si="481"/>
        <v>Card</v>
      </c>
      <c r="T3844" s="3">
        <v>0.03</v>
      </c>
      <c r="U3844" s="2">
        <v>7.5600000000000005</v>
      </c>
      <c r="V3844" s="2">
        <v>1.46</v>
      </c>
      <c r="W3844" s="54">
        <f>_xlfn.XLOOKUP(M3844,Market!A:A,Market!F:F,0)</f>
        <v>0.08</v>
      </c>
      <c r="X3844" s="55">
        <f t="shared" si="482"/>
        <v>0.2268</v>
      </c>
      <c r="Y3844" s="55">
        <f t="shared" si="483"/>
        <v>6.1000000000000005</v>
      </c>
      <c r="Z3844" s="54">
        <f t="shared" si="484"/>
        <v>0.80687830687830686</v>
      </c>
      <c r="AA3844" s="49" t="str">
        <f t="shared" ca="1" si="485"/>
        <v>N</v>
      </c>
      <c r="AB3844" s="49">
        <f t="shared" ca="1" si="486"/>
        <v>5</v>
      </c>
      <c r="AC3844" s="49" t="str">
        <f t="shared" ca="1" si="487"/>
        <v>N</v>
      </c>
    </row>
    <row r="3845" spans="1:29" x14ac:dyDescent="0.25">
      <c r="A3845">
        <v>2142</v>
      </c>
      <c r="B3845" s="9">
        <v>43561</v>
      </c>
      <c r="C3845" s="50" t="str">
        <f t="shared" si="480"/>
        <v>N</v>
      </c>
      <c r="D3845" s="52">
        <f>_xlfn.XLOOKUP(B3845,Cal_Date!B:B,Cal_Date!A:A,0)</f>
        <v>1</v>
      </c>
      <c r="E3845">
        <v>2019</v>
      </c>
      <c r="F3845" t="s">
        <v>126</v>
      </c>
      <c r="G3845" t="s">
        <v>130</v>
      </c>
      <c r="H3845" t="s">
        <v>11</v>
      </c>
      <c r="I3845" t="s">
        <v>11</v>
      </c>
      <c r="J3845" t="s">
        <v>15</v>
      </c>
      <c r="K3845" t="s">
        <v>42</v>
      </c>
      <c r="L3845">
        <v>2</v>
      </c>
      <c r="M3845">
        <v>1000</v>
      </c>
      <c r="O3845" t="s">
        <v>25</v>
      </c>
      <c r="R3845" t="s">
        <v>44</v>
      </c>
      <c r="S3845" s="49" t="str">
        <f t="shared" si="481"/>
        <v>Card</v>
      </c>
      <c r="T3845" s="3">
        <v>0.03</v>
      </c>
      <c r="U3845" s="2">
        <v>5.4</v>
      </c>
      <c r="V3845" s="2">
        <v>1.74</v>
      </c>
      <c r="W3845" s="54">
        <f>_xlfn.XLOOKUP(M3845,Market!A:A,Market!F:F,0)</f>
        <v>0.08</v>
      </c>
      <c r="X3845" s="55">
        <f t="shared" si="482"/>
        <v>0.16200000000000001</v>
      </c>
      <c r="Y3845" s="55">
        <f t="shared" si="483"/>
        <v>3.66</v>
      </c>
      <c r="Z3845" s="54">
        <f t="shared" si="484"/>
        <v>0.67777777777777781</v>
      </c>
      <c r="AA3845" s="49" t="str">
        <f t="shared" ca="1" si="485"/>
        <v>N</v>
      </c>
      <c r="AB3845" s="49">
        <f t="shared" ca="1" si="486"/>
        <v>5</v>
      </c>
      <c r="AC3845" s="49" t="str">
        <f t="shared" ca="1" si="487"/>
        <v>N</v>
      </c>
    </row>
    <row r="3846" spans="1:29" x14ac:dyDescent="0.25">
      <c r="A3846">
        <v>2143</v>
      </c>
      <c r="B3846" s="9">
        <v>43561</v>
      </c>
      <c r="C3846" s="50" t="str">
        <f t="shared" si="480"/>
        <v>N</v>
      </c>
      <c r="D3846" s="52">
        <f>_xlfn.XLOOKUP(B3846,Cal_Date!B:B,Cal_Date!A:A,0)</f>
        <v>1</v>
      </c>
      <c r="E3846">
        <v>2019</v>
      </c>
      <c r="F3846" t="s">
        <v>126</v>
      </c>
      <c r="G3846" t="s">
        <v>130</v>
      </c>
      <c r="H3846" t="s">
        <v>48</v>
      </c>
      <c r="I3846" t="s">
        <v>18</v>
      </c>
      <c r="J3846" t="s">
        <v>10</v>
      </c>
      <c r="K3846" t="s">
        <v>43</v>
      </c>
      <c r="L3846">
        <v>2</v>
      </c>
      <c r="M3846">
        <v>1000</v>
      </c>
      <c r="O3846" t="s">
        <v>25</v>
      </c>
      <c r="R3846" t="s">
        <v>46</v>
      </c>
      <c r="S3846" s="49" t="str">
        <f t="shared" si="481"/>
        <v>Card</v>
      </c>
      <c r="T3846" s="3">
        <v>0.04</v>
      </c>
      <c r="U3846" s="2">
        <v>15.120000000000001</v>
      </c>
      <c r="V3846" s="2">
        <v>2.92</v>
      </c>
      <c r="W3846" s="54">
        <f>_xlfn.XLOOKUP(M3846,Market!A:A,Market!F:F,0)</f>
        <v>0.08</v>
      </c>
      <c r="X3846" s="55">
        <f t="shared" si="482"/>
        <v>0.6048</v>
      </c>
      <c r="Y3846" s="55">
        <f t="shared" si="483"/>
        <v>12.200000000000001</v>
      </c>
      <c r="Z3846" s="54">
        <f t="shared" si="484"/>
        <v>0.80687830687830686</v>
      </c>
      <c r="AA3846" s="49" t="str">
        <f t="shared" ca="1" si="485"/>
        <v>N</v>
      </c>
      <c r="AB3846" s="49">
        <f t="shared" ca="1" si="486"/>
        <v>5</v>
      </c>
      <c r="AC3846" s="49" t="str">
        <f t="shared" ca="1" si="487"/>
        <v>N</v>
      </c>
    </row>
    <row r="3847" spans="1:29" x14ac:dyDescent="0.25">
      <c r="A3847">
        <v>2144</v>
      </c>
      <c r="B3847" s="9">
        <v>43561</v>
      </c>
      <c r="C3847" s="50" t="str">
        <f t="shared" si="480"/>
        <v>N</v>
      </c>
      <c r="D3847" s="52">
        <f>_xlfn.XLOOKUP(B3847,Cal_Date!B:B,Cal_Date!A:A,0)</f>
        <v>1</v>
      </c>
      <c r="E3847">
        <v>2019</v>
      </c>
      <c r="F3847" t="s">
        <v>126</v>
      </c>
      <c r="G3847" t="s">
        <v>130</v>
      </c>
      <c r="H3847" t="s">
        <v>11</v>
      </c>
      <c r="I3847" t="s">
        <v>11</v>
      </c>
      <c r="J3847" t="s">
        <v>15</v>
      </c>
      <c r="K3847" t="s">
        <v>42</v>
      </c>
      <c r="L3847">
        <v>1</v>
      </c>
      <c r="M3847">
        <v>1008</v>
      </c>
      <c r="O3847" t="s">
        <v>28</v>
      </c>
      <c r="R3847" t="s">
        <v>44</v>
      </c>
      <c r="S3847" s="49" t="str">
        <f t="shared" si="481"/>
        <v>Card</v>
      </c>
      <c r="T3847" s="3">
        <v>0.03</v>
      </c>
      <c r="U3847" s="2">
        <v>2.7225000000000001</v>
      </c>
      <c r="V3847" s="2">
        <v>0.87</v>
      </c>
      <c r="W3847" s="54">
        <f>_xlfn.XLOOKUP(M3847,Market!A:A,Market!F:F,0)</f>
        <v>8.8999999999999996E-2</v>
      </c>
      <c r="X3847" s="55">
        <f t="shared" si="482"/>
        <v>8.1674999999999998E-2</v>
      </c>
      <c r="Y3847" s="55">
        <f t="shared" si="483"/>
        <v>1.8525</v>
      </c>
      <c r="Z3847" s="54">
        <f t="shared" si="484"/>
        <v>0.68044077134986225</v>
      </c>
      <c r="AA3847" s="49" t="str">
        <f t="shared" ca="1" si="485"/>
        <v>N</v>
      </c>
      <c r="AB3847" s="49">
        <f t="shared" ca="1" si="486"/>
        <v>5</v>
      </c>
      <c r="AC3847" s="49" t="str">
        <f t="shared" ca="1" si="487"/>
        <v>N</v>
      </c>
    </row>
    <row r="3848" spans="1:29" x14ac:dyDescent="0.25">
      <c r="A3848">
        <v>2145</v>
      </c>
      <c r="B3848" s="9">
        <v>43561</v>
      </c>
      <c r="C3848" s="50" t="str">
        <f t="shared" si="480"/>
        <v>N</v>
      </c>
      <c r="D3848" s="52">
        <f>_xlfn.XLOOKUP(B3848,Cal_Date!B:B,Cal_Date!A:A,0)</f>
        <v>1</v>
      </c>
      <c r="E3848">
        <v>2019</v>
      </c>
      <c r="F3848" t="s">
        <v>126</v>
      </c>
      <c r="G3848" t="s">
        <v>130</v>
      </c>
      <c r="H3848" t="s">
        <v>11</v>
      </c>
      <c r="I3848" t="s">
        <v>11</v>
      </c>
      <c r="J3848" t="s">
        <v>15</v>
      </c>
      <c r="K3848" t="s">
        <v>42</v>
      </c>
      <c r="L3848">
        <v>1</v>
      </c>
      <c r="M3848">
        <v>1008</v>
      </c>
      <c r="O3848" t="s">
        <v>28</v>
      </c>
      <c r="R3848" t="s">
        <v>44</v>
      </c>
      <c r="S3848" s="49" t="str">
        <f t="shared" si="481"/>
        <v>Card</v>
      </c>
      <c r="T3848" s="3">
        <v>0.03</v>
      </c>
      <c r="U3848" s="2">
        <v>2.7225000000000001</v>
      </c>
      <c r="V3848" s="2">
        <v>0.87</v>
      </c>
      <c r="W3848" s="54">
        <f>_xlfn.XLOOKUP(M3848,Market!A:A,Market!F:F,0)</f>
        <v>8.8999999999999996E-2</v>
      </c>
      <c r="X3848" s="55">
        <f t="shared" si="482"/>
        <v>8.1674999999999998E-2</v>
      </c>
      <c r="Y3848" s="55">
        <f t="shared" si="483"/>
        <v>1.8525</v>
      </c>
      <c r="Z3848" s="54">
        <f t="shared" si="484"/>
        <v>0.68044077134986225</v>
      </c>
      <c r="AA3848" s="49" t="str">
        <f t="shared" ca="1" si="485"/>
        <v>N</v>
      </c>
      <c r="AB3848" s="49">
        <f t="shared" ca="1" si="486"/>
        <v>5</v>
      </c>
      <c r="AC3848" s="49" t="str">
        <f t="shared" ca="1" si="487"/>
        <v>N</v>
      </c>
    </row>
    <row r="3849" spans="1:29" x14ac:dyDescent="0.25">
      <c r="A3849">
        <v>2146</v>
      </c>
      <c r="B3849" s="9">
        <v>43561</v>
      </c>
      <c r="C3849" s="50" t="str">
        <f t="shared" si="480"/>
        <v>N</v>
      </c>
      <c r="D3849" s="52">
        <f>_xlfn.XLOOKUP(B3849,Cal_Date!B:B,Cal_Date!A:A,0)</f>
        <v>1</v>
      </c>
      <c r="E3849">
        <v>2019</v>
      </c>
      <c r="F3849" t="s">
        <v>126</v>
      </c>
      <c r="G3849" t="s">
        <v>130</v>
      </c>
      <c r="H3849" t="s">
        <v>48</v>
      </c>
      <c r="I3849" t="s">
        <v>18</v>
      </c>
      <c r="J3849" t="s">
        <v>10</v>
      </c>
      <c r="K3849" t="s">
        <v>43</v>
      </c>
      <c r="L3849">
        <v>1</v>
      </c>
      <c r="M3849">
        <v>1009</v>
      </c>
      <c r="O3849" t="s">
        <v>28</v>
      </c>
      <c r="R3849" t="s">
        <v>44</v>
      </c>
      <c r="S3849" s="49" t="str">
        <f t="shared" si="481"/>
        <v>Card</v>
      </c>
      <c r="T3849" s="3">
        <v>0.03</v>
      </c>
      <c r="U3849" s="2">
        <v>7.6229999999999993</v>
      </c>
      <c r="V3849" s="2">
        <v>1.46</v>
      </c>
      <c r="W3849" s="54">
        <f>_xlfn.XLOOKUP(M3849,Market!A:A,Market!F:F,0)</f>
        <v>8.8999999999999996E-2</v>
      </c>
      <c r="X3849" s="55">
        <f t="shared" si="482"/>
        <v>0.22868999999999998</v>
      </c>
      <c r="Y3849" s="55">
        <f t="shared" si="483"/>
        <v>6.1629999999999994</v>
      </c>
      <c r="Z3849" s="54">
        <f t="shared" si="484"/>
        <v>0.80847435392889933</v>
      </c>
      <c r="AA3849" s="49" t="str">
        <f t="shared" ca="1" si="485"/>
        <v>N</v>
      </c>
      <c r="AB3849" s="49">
        <f t="shared" ca="1" si="486"/>
        <v>5</v>
      </c>
      <c r="AC3849" s="49" t="str">
        <f t="shared" ca="1" si="487"/>
        <v>N</v>
      </c>
    </row>
    <row r="3850" spans="1:29" x14ac:dyDescent="0.25">
      <c r="A3850">
        <v>2147</v>
      </c>
      <c r="B3850" s="9">
        <v>43561</v>
      </c>
      <c r="C3850" s="50" t="str">
        <f t="shared" si="480"/>
        <v>N</v>
      </c>
      <c r="D3850" s="52">
        <f>_xlfn.XLOOKUP(B3850,Cal_Date!B:B,Cal_Date!A:A,0)</f>
        <v>1</v>
      </c>
      <c r="E3850">
        <v>2019</v>
      </c>
      <c r="F3850" t="s">
        <v>126</v>
      </c>
      <c r="G3850" t="s">
        <v>130</v>
      </c>
      <c r="H3850" t="s">
        <v>11</v>
      </c>
      <c r="I3850" t="s">
        <v>11</v>
      </c>
      <c r="J3850" t="s">
        <v>15</v>
      </c>
      <c r="K3850" t="s">
        <v>42</v>
      </c>
      <c r="L3850">
        <v>2</v>
      </c>
      <c r="M3850">
        <v>1010</v>
      </c>
      <c r="O3850" t="s">
        <v>25</v>
      </c>
      <c r="R3850" t="s">
        <v>44</v>
      </c>
      <c r="S3850" s="49" t="str">
        <f t="shared" si="481"/>
        <v>Card</v>
      </c>
      <c r="T3850" s="3">
        <v>0.03</v>
      </c>
      <c r="U3850" s="2">
        <v>5.4</v>
      </c>
      <c r="V3850" s="2">
        <v>1.74</v>
      </c>
      <c r="W3850" s="54">
        <f>_xlfn.XLOOKUP(M3850,Market!A:A,Market!F:F,0)</f>
        <v>0.08</v>
      </c>
      <c r="X3850" s="55">
        <f t="shared" si="482"/>
        <v>0.16200000000000001</v>
      </c>
      <c r="Y3850" s="55">
        <f t="shared" si="483"/>
        <v>3.66</v>
      </c>
      <c r="Z3850" s="54">
        <f t="shared" si="484"/>
        <v>0.67777777777777781</v>
      </c>
      <c r="AA3850" s="49" t="str">
        <f t="shared" ca="1" si="485"/>
        <v>N</v>
      </c>
      <c r="AB3850" s="49">
        <f t="shared" ca="1" si="486"/>
        <v>5</v>
      </c>
      <c r="AC3850" s="49" t="str">
        <f t="shared" ca="1" si="487"/>
        <v>N</v>
      </c>
    </row>
    <row r="3851" spans="1:29" x14ac:dyDescent="0.25">
      <c r="A3851">
        <v>2148</v>
      </c>
      <c r="B3851" s="9">
        <v>43561</v>
      </c>
      <c r="C3851" s="50" t="str">
        <f t="shared" si="480"/>
        <v>N</v>
      </c>
      <c r="D3851" s="52">
        <f>_xlfn.XLOOKUP(B3851,Cal_Date!B:B,Cal_Date!A:A,0)</f>
        <v>1</v>
      </c>
      <c r="E3851">
        <v>2019</v>
      </c>
      <c r="F3851" t="s">
        <v>126</v>
      </c>
      <c r="G3851" t="s">
        <v>130</v>
      </c>
      <c r="H3851" t="s">
        <v>48</v>
      </c>
      <c r="I3851" t="s">
        <v>18</v>
      </c>
      <c r="J3851" t="s">
        <v>10</v>
      </c>
      <c r="K3851" t="s">
        <v>43</v>
      </c>
      <c r="L3851">
        <v>1</v>
      </c>
      <c r="M3851">
        <v>1008</v>
      </c>
      <c r="O3851" t="s">
        <v>28</v>
      </c>
      <c r="R3851" t="s">
        <v>46</v>
      </c>
      <c r="S3851" s="49" t="str">
        <f t="shared" si="481"/>
        <v>Card</v>
      </c>
      <c r="T3851" s="3">
        <v>0.04</v>
      </c>
      <c r="U3851" s="2">
        <v>7.6229999999999993</v>
      </c>
      <c r="V3851" s="2">
        <v>1.46</v>
      </c>
      <c r="W3851" s="54">
        <f>_xlfn.XLOOKUP(M3851,Market!A:A,Market!F:F,0)</f>
        <v>8.8999999999999996E-2</v>
      </c>
      <c r="X3851" s="55">
        <f t="shared" si="482"/>
        <v>0.30491999999999997</v>
      </c>
      <c r="Y3851" s="55">
        <f t="shared" si="483"/>
        <v>6.1629999999999994</v>
      </c>
      <c r="Z3851" s="54">
        <f t="shared" si="484"/>
        <v>0.80847435392889933</v>
      </c>
      <c r="AA3851" s="49" t="str">
        <f t="shared" ca="1" si="485"/>
        <v>N</v>
      </c>
      <c r="AB3851" s="49">
        <f t="shared" ca="1" si="486"/>
        <v>5</v>
      </c>
      <c r="AC3851" s="49" t="str">
        <f t="shared" ca="1" si="487"/>
        <v>N</v>
      </c>
    </row>
    <row r="3852" spans="1:29" x14ac:dyDescent="0.25">
      <c r="A3852">
        <v>2149</v>
      </c>
      <c r="B3852" s="9">
        <v>43561</v>
      </c>
      <c r="C3852" s="50" t="str">
        <f t="shared" si="480"/>
        <v>N</v>
      </c>
      <c r="D3852" s="52">
        <f>_xlfn.XLOOKUP(B3852,Cal_Date!B:B,Cal_Date!A:A,0)</f>
        <v>1</v>
      </c>
      <c r="E3852">
        <v>2019</v>
      </c>
      <c r="F3852" t="s">
        <v>126</v>
      </c>
      <c r="G3852" t="s">
        <v>130</v>
      </c>
      <c r="H3852" t="s">
        <v>11</v>
      </c>
      <c r="I3852" t="s">
        <v>13</v>
      </c>
      <c r="J3852" t="s">
        <v>15</v>
      </c>
      <c r="K3852" t="s">
        <v>42</v>
      </c>
      <c r="L3852">
        <v>2</v>
      </c>
      <c r="M3852">
        <v>1008</v>
      </c>
      <c r="O3852" t="s">
        <v>28</v>
      </c>
      <c r="R3852" t="s">
        <v>47</v>
      </c>
      <c r="S3852" s="49" t="str">
        <f t="shared" si="481"/>
        <v>Card</v>
      </c>
      <c r="T3852" s="3">
        <v>3.5000000000000003E-2</v>
      </c>
      <c r="U3852" s="2">
        <v>5.4450000000000003</v>
      </c>
      <c r="V3852" s="2">
        <v>2.84</v>
      </c>
      <c r="W3852" s="54">
        <f>_xlfn.XLOOKUP(M3852,Market!A:A,Market!F:F,0)</f>
        <v>8.8999999999999996E-2</v>
      </c>
      <c r="X3852" s="55">
        <f t="shared" si="482"/>
        <v>0.19057500000000002</v>
      </c>
      <c r="Y3852" s="55">
        <f t="shared" si="483"/>
        <v>2.6050000000000004</v>
      </c>
      <c r="Z3852" s="54">
        <f t="shared" si="484"/>
        <v>0.47842056932966032</v>
      </c>
      <c r="AA3852" s="49" t="str">
        <f t="shared" ca="1" si="485"/>
        <v>N</v>
      </c>
      <c r="AB3852" s="49">
        <f t="shared" ca="1" si="486"/>
        <v>5</v>
      </c>
      <c r="AC3852" s="49" t="str">
        <f t="shared" ca="1" si="487"/>
        <v>N</v>
      </c>
    </row>
    <row r="3853" spans="1:29" x14ac:dyDescent="0.25">
      <c r="A3853">
        <v>2150</v>
      </c>
      <c r="B3853" s="9">
        <v>43561</v>
      </c>
      <c r="C3853" s="50" t="str">
        <f t="shared" si="480"/>
        <v>N</v>
      </c>
      <c r="D3853" s="52">
        <f>_xlfn.XLOOKUP(B3853,Cal_Date!B:B,Cal_Date!A:A,0)</f>
        <v>1</v>
      </c>
      <c r="E3853">
        <v>2019</v>
      </c>
      <c r="F3853" t="s">
        <v>126</v>
      </c>
      <c r="G3853" t="s">
        <v>130</v>
      </c>
      <c r="H3853" t="s">
        <v>48</v>
      </c>
      <c r="I3853" t="s">
        <v>18</v>
      </c>
      <c r="J3853" t="s">
        <v>10</v>
      </c>
      <c r="K3853" t="s">
        <v>43</v>
      </c>
      <c r="L3853">
        <v>1</v>
      </c>
      <c r="M3853">
        <v>1008</v>
      </c>
      <c r="O3853" t="s">
        <v>28</v>
      </c>
      <c r="R3853" t="s">
        <v>47</v>
      </c>
      <c r="S3853" s="49" t="str">
        <f t="shared" si="481"/>
        <v>Card</v>
      </c>
      <c r="T3853" s="3">
        <v>3.5000000000000003E-2</v>
      </c>
      <c r="U3853" s="2">
        <v>7.6229999999999993</v>
      </c>
      <c r="V3853" s="2">
        <v>1.46</v>
      </c>
      <c r="W3853" s="54">
        <f>_xlfn.XLOOKUP(M3853,Market!A:A,Market!F:F,0)</f>
        <v>8.8999999999999996E-2</v>
      </c>
      <c r="X3853" s="55">
        <f t="shared" si="482"/>
        <v>0.26680500000000001</v>
      </c>
      <c r="Y3853" s="55">
        <f t="shared" si="483"/>
        <v>6.1629999999999994</v>
      </c>
      <c r="Z3853" s="54">
        <f t="shared" si="484"/>
        <v>0.80847435392889933</v>
      </c>
      <c r="AA3853" s="49" t="str">
        <f t="shared" ca="1" si="485"/>
        <v>N</v>
      </c>
      <c r="AB3853" s="49">
        <f t="shared" ca="1" si="486"/>
        <v>5</v>
      </c>
      <c r="AC3853" s="49" t="str">
        <f t="shared" ca="1" si="487"/>
        <v>N</v>
      </c>
    </row>
    <row r="3854" spans="1:29" x14ac:dyDescent="0.25">
      <c r="A3854">
        <v>2151</v>
      </c>
      <c r="B3854" s="9">
        <v>43561</v>
      </c>
      <c r="C3854" s="50" t="str">
        <f t="shared" si="480"/>
        <v>N</v>
      </c>
      <c r="D3854" s="52">
        <f>_xlfn.XLOOKUP(B3854,Cal_Date!B:B,Cal_Date!A:A,0)</f>
        <v>1</v>
      </c>
      <c r="E3854">
        <v>2019</v>
      </c>
      <c r="F3854" t="s">
        <v>126</v>
      </c>
      <c r="G3854" t="s">
        <v>130</v>
      </c>
      <c r="H3854" t="s">
        <v>14</v>
      </c>
      <c r="I3854" t="s">
        <v>18</v>
      </c>
      <c r="J3854" t="s">
        <v>15</v>
      </c>
      <c r="K3854" t="s">
        <v>43</v>
      </c>
      <c r="L3854">
        <v>2</v>
      </c>
      <c r="M3854">
        <v>1004</v>
      </c>
      <c r="O3854" t="s">
        <v>28</v>
      </c>
      <c r="R3854" t="s">
        <v>47</v>
      </c>
      <c r="S3854" s="49" t="str">
        <f t="shared" si="481"/>
        <v>Card</v>
      </c>
      <c r="T3854" s="3">
        <v>3.5000000000000003E-2</v>
      </c>
      <c r="U3854" s="2">
        <v>14.84</v>
      </c>
      <c r="V3854" s="2">
        <v>4.4400000000000004</v>
      </c>
      <c r="W3854" s="54">
        <f>_xlfn.XLOOKUP(M3854,Market!A:A,Market!F:F,0)</f>
        <v>0.06</v>
      </c>
      <c r="X3854" s="55">
        <f t="shared" si="482"/>
        <v>0.51940000000000008</v>
      </c>
      <c r="Y3854" s="55">
        <f t="shared" si="483"/>
        <v>10.399999999999999</v>
      </c>
      <c r="Z3854" s="54">
        <f t="shared" si="484"/>
        <v>0.70080862533692712</v>
      </c>
      <c r="AA3854" s="49" t="str">
        <f t="shared" ca="1" si="485"/>
        <v>N</v>
      </c>
      <c r="AB3854" s="49">
        <f t="shared" ca="1" si="486"/>
        <v>5</v>
      </c>
      <c r="AC3854" s="49" t="str">
        <f t="shared" ca="1" si="487"/>
        <v>N</v>
      </c>
    </row>
    <row r="3855" spans="1:29" x14ac:dyDescent="0.25">
      <c r="A3855">
        <v>2152</v>
      </c>
      <c r="B3855" s="9">
        <v>43561</v>
      </c>
      <c r="C3855" s="50" t="str">
        <f t="shared" si="480"/>
        <v>N</v>
      </c>
      <c r="D3855" s="52">
        <f>_xlfn.XLOOKUP(B3855,Cal_Date!B:B,Cal_Date!A:A,0)</f>
        <v>1</v>
      </c>
      <c r="E3855">
        <v>2019</v>
      </c>
      <c r="F3855" t="s">
        <v>126</v>
      </c>
      <c r="G3855" t="s">
        <v>130</v>
      </c>
      <c r="H3855" t="s">
        <v>11</v>
      </c>
      <c r="I3855" t="s">
        <v>11</v>
      </c>
      <c r="J3855" t="s">
        <v>15</v>
      </c>
      <c r="K3855" t="s">
        <v>42</v>
      </c>
      <c r="L3855">
        <v>1</v>
      </c>
      <c r="M3855">
        <v>1009</v>
      </c>
      <c r="O3855" t="s">
        <v>28</v>
      </c>
      <c r="R3855" t="s">
        <v>46</v>
      </c>
      <c r="S3855" s="49" t="str">
        <f t="shared" si="481"/>
        <v>Card</v>
      </c>
      <c r="T3855" s="3">
        <v>0.04</v>
      </c>
      <c r="U3855" s="2">
        <v>2.7225000000000001</v>
      </c>
      <c r="V3855" s="2">
        <v>0.87</v>
      </c>
      <c r="W3855" s="54">
        <f>_xlfn.XLOOKUP(M3855,Market!A:A,Market!F:F,0)</f>
        <v>8.8999999999999996E-2</v>
      </c>
      <c r="X3855" s="55">
        <f t="shared" si="482"/>
        <v>0.10890000000000001</v>
      </c>
      <c r="Y3855" s="55">
        <f t="shared" si="483"/>
        <v>1.8525</v>
      </c>
      <c r="Z3855" s="54">
        <f t="shared" si="484"/>
        <v>0.68044077134986225</v>
      </c>
      <c r="AA3855" s="49" t="str">
        <f t="shared" ca="1" si="485"/>
        <v>N</v>
      </c>
      <c r="AB3855" s="49">
        <f t="shared" ca="1" si="486"/>
        <v>5</v>
      </c>
      <c r="AC3855" s="49" t="str">
        <f t="shared" ca="1" si="487"/>
        <v>N</v>
      </c>
    </row>
    <row r="3856" spans="1:29" x14ac:dyDescent="0.25">
      <c r="A3856">
        <v>2153</v>
      </c>
      <c r="B3856" s="9">
        <v>43561</v>
      </c>
      <c r="C3856" s="50" t="str">
        <f t="shared" si="480"/>
        <v>N</v>
      </c>
      <c r="D3856" s="52">
        <f>_xlfn.XLOOKUP(B3856,Cal_Date!B:B,Cal_Date!A:A,0)</f>
        <v>1</v>
      </c>
      <c r="E3856">
        <v>2019</v>
      </c>
      <c r="F3856" t="s">
        <v>126</v>
      </c>
      <c r="G3856" t="s">
        <v>130</v>
      </c>
      <c r="H3856" t="s">
        <v>11</v>
      </c>
      <c r="I3856" t="s">
        <v>11</v>
      </c>
      <c r="J3856" t="s">
        <v>15</v>
      </c>
      <c r="K3856" t="s">
        <v>42</v>
      </c>
      <c r="L3856">
        <v>1</v>
      </c>
      <c r="M3856">
        <v>1010</v>
      </c>
      <c r="O3856" t="s">
        <v>25</v>
      </c>
      <c r="R3856" t="s">
        <v>46</v>
      </c>
      <c r="S3856" s="49" t="str">
        <f t="shared" si="481"/>
        <v>Card</v>
      </c>
      <c r="T3856" s="3">
        <v>0.04</v>
      </c>
      <c r="U3856" s="2">
        <v>2.7</v>
      </c>
      <c r="V3856" s="2">
        <v>0.87</v>
      </c>
      <c r="W3856" s="54">
        <f>_xlfn.XLOOKUP(M3856,Market!A:A,Market!F:F,0)</f>
        <v>0.08</v>
      </c>
      <c r="X3856" s="55">
        <f t="shared" si="482"/>
        <v>0.10800000000000001</v>
      </c>
      <c r="Y3856" s="55">
        <f t="shared" si="483"/>
        <v>1.83</v>
      </c>
      <c r="Z3856" s="54">
        <f t="shared" si="484"/>
        <v>0.67777777777777781</v>
      </c>
      <c r="AA3856" s="49" t="str">
        <f t="shared" ca="1" si="485"/>
        <v>N</v>
      </c>
      <c r="AB3856" s="49">
        <f t="shared" ca="1" si="486"/>
        <v>5</v>
      </c>
      <c r="AC3856" s="49" t="str">
        <f t="shared" ca="1" si="487"/>
        <v>N</v>
      </c>
    </row>
    <row r="3857" spans="1:29" x14ac:dyDescent="0.25">
      <c r="A3857">
        <v>2154</v>
      </c>
      <c r="B3857" s="9">
        <v>43561</v>
      </c>
      <c r="C3857" s="50" t="str">
        <f t="shared" si="480"/>
        <v>N</v>
      </c>
      <c r="D3857" s="52">
        <f>_xlfn.XLOOKUP(B3857,Cal_Date!B:B,Cal_Date!A:A,0)</f>
        <v>1</v>
      </c>
      <c r="E3857">
        <v>2019</v>
      </c>
      <c r="F3857" t="s">
        <v>126</v>
      </c>
      <c r="G3857" t="s">
        <v>130</v>
      </c>
      <c r="H3857" t="s">
        <v>11</v>
      </c>
      <c r="I3857" t="s">
        <v>11</v>
      </c>
      <c r="J3857" t="s">
        <v>15</v>
      </c>
      <c r="K3857" t="s">
        <v>42</v>
      </c>
      <c r="L3857">
        <v>1</v>
      </c>
      <c r="M3857">
        <v>1011</v>
      </c>
      <c r="O3857" t="s">
        <v>25</v>
      </c>
      <c r="R3857" t="s">
        <v>46</v>
      </c>
      <c r="S3857" s="49" t="str">
        <f t="shared" si="481"/>
        <v>Card</v>
      </c>
      <c r="T3857" s="3">
        <v>0.04</v>
      </c>
      <c r="U3857" s="2">
        <v>2.6500000000000004</v>
      </c>
      <c r="V3857" s="2">
        <v>0.87</v>
      </c>
      <c r="W3857" s="54">
        <f>_xlfn.XLOOKUP(M3857,Market!A:A,Market!F:F,0)</f>
        <v>0.06</v>
      </c>
      <c r="X3857" s="55">
        <f t="shared" si="482"/>
        <v>0.10600000000000001</v>
      </c>
      <c r="Y3857" s="55">
        <f t="shared" si="483"/>
        <v>1.7800000000000002</v>
      </c>
      <c r="Z3857" s="54">
        <f t="shared" si="484"/>
        <v>0.67169811320754713</v>
      </c>
      <c r="AA3857" s="49" t="str">
        <f t="shared" ca="1" si="485"/>
        <v>N</v>
      </c>
      <c r="AB3857" s="49">
        <f t="shared" ca="1" si="486"/>
        <v>5</v>
      </c>
      <c r="AC3857" s="49" t="str">
        <f t="shared" ca="1" si="487"/>
        <v>N</v>
      </c>
    </row>
    <row r="3858" spans="1:29" x14ac:dyDescent="0.25">
      <c r="A3858">
        <v>2155</v>
      </c>
      <c r="B3858" s="9">
        <v>43561</v>
      </c>
      <c r="C3858" s="50" t="str">
        <f t="shared" si="480"/>
        <v>N</v>
      </c>
      <c r="D3858" s="52">
        <f>_xlfn.XLOOKUP(B3858,Cal_Date!B:B,Cal_Date!A:A,0)</f>
        <v>1</v>
      </c>
      <c r="E3858">
        <v>2019</v>
      </c>
      <c r="F3858" t="s">
        <v>126</v>
      </c>
      <c r="G3858" t="s">
        <v>130</v>
      </c>
      <c r="H3858" t="s">
        <v>11</v>
      </c>
      <c r="I3858" t="s">
        <v>11</v>
      </c>
      <c r="J3858" t="s">
        <v>15</v>
      </c>
      <c r="K3858" t="s">
        <v>42</v>
      </c>
      <c r="L3858">
        <v>1</v>
      </c>
      <c r="M3858">
        <v>1011</v>
      </c>
      <c r="O3858" t="s">
        <v>25</v>
      </c>
      <c r="R3858" t="s">
        <v>46</v>
      </c>
      <c r="S3858" s="49" t="str">
        <f t="shared" si="481"/>
        <v>Card</v>
      </c>
      <c r="T3858" s="3">
        <v>0.04</v>
      </c>
      <c r="U3858" s="2">
        <v>2.6500000000000004</v>
      </c>
      <c r="V3858" s="2">
        <v>0.87</v>
      </c>
      <c r="W3858" s="54">
        <f>_xlfn.XLOOKUP(M3858,Market!A:A,Market!F:F,0)</f>
        <v>0.06</v>
      </c>
      <c r="X3858" s="55">
        <f t="shared" si="482"/>
        <v>0.10600000000000001</v>
      </c>
      <c r="Y3858" s="55">
        <f t="shared" si="483"/>
        <v>1.7800000000000002</v>
      </c>
      <c r="Z3858" s="54">
        <f t="shared" si="484"/>
        <v>0.67169811320754713</v>
      </c>
      <c r="AA3858" s="49" t="str">
        <f t="shared" ca="1" si="485"/>
        <v>N</v>
      </c>
      <c r="AB3858" s="49">
        <f t="shared" ca="1" si="486"/>
        <v>5</v>
      </c>
      <c r="AC3858" s="49" t="str">
        <f t="shared" ca="1" si="487"/>
        <v>N</v>
      </c>
    </row>
    <row r="3859" spans="1:29" x14ac:dyDescent="0.25">
      <c r="A3859">
        <v>2156</v>
      </c>
      <c r="B3859" s="9">
        <v>43561</v>
      </c>
      <c r="C3859" s="50" t="str">
        <f t="shared" si="480"/>
        <v>N</v>
      </c>
      <c r="D3859" s="52">
        <f>_xlfn.XLOOKUP(B3859,Cal_Date!B:B,Cal_Date!A:A,0)</f>
        <v>1</v>
      </c>
      <c r="E3859">
        <v>2019</v>
      </c>
      <c r="F3859" t="s">
        <v>126</v>
      </c>
      <c r="G3859" t="s">
        <v>130</v>
      </c>
      <c r="H3859" t="s">
        <v>11</v>
      </c>
      <c r="I3859" t="s">
        <v>13</v>
      </c>
      <c r="J3859" t="s">
        <v>15</v>
      </c>
      <c r="K3859" t="s">
        <v>42</v>
      </c>
      <c r="L3859">
        <v>2</v>
      </c>
      <c r="M3859">
        <v>1011</v>
      </c>
      <c r="O3859" t="s">
        <v>25</v>
      </c>
      <c r="R3859" t="s">
        <v>47</v>
      </c>
      <c r="S3859" s="49" t="str">
        <f t="shared" si="481"/>
        <v>Card</v>
      </c>
      <c r="T3859" s="3">
        <v>3.5000000000000003E-2</v>
      </c>
      <c r="U3859" s="2">
        <v>5.3000000000000007</v>
      </c>
      <c r="V3859" s="2">
        <v>2.84</v>
      </c>
      <c r="W3859" s="54">
        <f>_xlfn.XLOOKUP(M3859,Market!A:A,Market!F:F,0)</f>
        <v>0.06</v>
      </c>
      <c r="X3859" s="55">
        <f t="shared" si="482"/>
        <v>0.18550000000000005</v>
      </c>
      <c r="Y3859" s="55">
        <f t="shared" si="483"/>
        <v>2.4600000000000009</v>
      </c>
      <c r="Z3859" s="54">
        <f t="shared" si="484"/>
        <v>0.46415094339622653</v>
      </c>
      <c r="AA3859" s="49" t="str">
        <f t="shared" ca="1" si="485"/>
        <v>N</v>
      </c>
      <c r="AB3859" s="49">
        <f t="shared" ca="1" si="486"/>
        <v>5</v>
      </c>
      <c r="AC3859" s="49" t="str">
        <f t="shared" ca="1" si="487"/>
        <v>N</v>
      </c>
    </row>
    <row r="3860" spans="1:29" x14ac:dyDescent="0.25">
      <c r="A3860">
        <v>2157</v>
      </c>
      <c r="B3860" s="9">
        <v>43561</v>
      </c>
      <c r="C3860" s="50" t="str">
        <f t="shared" si="480"/>
        <v>N</v>
      </c>
      <c r="D3860" s="52">
        <f>_xlfn.XLOOKUP(B3860,Cal_Date!B:B,Cal_Date!A:A,0)</f>
        <v>1</v>
      </c>
      <c r="E3860">
        <v>2019</v>
      </c>
      <c r="F3860" t="s">
        <v>126</v>
      </c>
      <c r="G3860" t="s">
        <v>130</v>
      </c>
      <c r="H3860" t="s">
        <v>14</v>
      </c>
      <c r="I3860" t="s">
        <v>18</v>
      </c>
      <c r="J3860" t="s">
        <v>15</v>
      </c>
      <c r="K3860" t="s">
        <v>43</v>
      </c>
      <c r="L3860">
        <v>1</v>
      </c>
      <c r="M3860">
        <v>1001</v>
      </c>
      <c r="O3860" t="s">
        <v>25</v>
      </c>
      <c r="R3860" t="s">
        <v>47</v>
      </c>
      <c r="S3860" s="49" t="str">
        <f t="shared" si="481"/>
        <v>Card</v>
      </c>
      <c r="T3860" s="3">
        <v>3.5000000000000003E-2</v>
      </c>
      <c r="U3860" s="2">
        <v>6.8900000000000006</v>
      </c>
      <c r="V3860" s="2">
        <v>2.1</v>
      </c>
      <c r="W3860" s="54">
        <f>_xlfn.XLOOKUP(M3860,Market!A:A,Market!F:F,0)</f>
        <v>0.06</v>
      </c>
      <c r="X3860" s="55">
        <f t="shared" si="482"/>
        <v>0.24115000000000003</v>
      </c>
      <c r="Y3860" s="55">
        <f t="shared" si="483"/>
        <v>4.7900000000000009</v>
      </c>
      <c r="Z3860" s="54">
        <f t="shared" si="484"/>
        <v>0.69521044992743108</v>
      </c>
      <c r="AA3860" s="49" t="str">
        <f t="shared" ca="1" si="485"/>
        <v>N</v>
      </c>
      <c r="AB3860" s="49">
        <f t="shared" ca="1" si="486"/>
        <v>5</v>
      </c>
      <c r="AC3860" s="49" t="str">
        <f t="shared" ca="1" si="487"/>
        <v>N</v>
      </c>
    </row>
    <row r="3861" spans="1:29" x14ac:dyDescent="0.25">
      <c r="A3861">
        <v>2158</v>
      </c>
      <c r="B3861" s="9">
        <v>43562</v>
      </c>
      <c r="C3861" s="50" t="str">
        <f t="shared" si="480"/>
        <v>N</v>
      </c>
      <c r="D3861" s="52">
        <f>_xlfn.XLOOKUP(B3861,Cal_Date!B:B,Cal_Date!A:A,0)</f>
        <v>2</v>
      </c>
      <c r="E3861">
        <v>2019</v>
      </c>
      <c r="F3861" t="s">
        <v>127</v>
      </c>
      <c r="G3861" t="s">
        <v>130</v>
      </c>
      <c r="H3861" t="s">
        <v>11</v>
      </c>
      <c r="I3861" t="s">
        <v>11</v>
      </c>
      <c r="J3861" t="s">
        <v>15</v>
      </c>
      <c r="K3861" t="s">
        <v>42</v>
      </c>
      <c r="L3861">
        <v>1</v>
      </c>
      <c r="M3861">
        <v>1000</v>
      </c>
      <c r="O3861" t="s">
        <v>25</v>
      </c>
      <c r="R3861" t="s">
        <v>46</v>
      </c>
      <c r="S3861" s="49" t="str">
        <f t="shared" si="481"/>
        <v>Card</v>
      </c>
      <c r="T3861" s="3">
        <v>0.04</v>
      </c>
      <c r="U3861" s="2">
        <v>2.7</v>
      </c>
      <c r="V3861" s="2">
        <v>0.87</v>
      </c>
      <c r="W3861" s="54">
        <f>_xlfn.XLOOKUP(M3861,Market!A:A,Market!F:F,0)</f>
        <v>0.08</v>
      </c>
      <c r="X3861" s="55">
        <f t="shared" si="482"/>
        <v>0.10800000000000001</v>
      </c>
      <c r="Y3861" s="55">
        <f t="shared" si="483"/>
        <v>1.83</v>
      </c>
      <c r="Z3861" s="54">
        <f t="shared" si="484"/>
        <v>0.67777777777777781</v>
      </c>
      <c r="AA3861" s="49" t="str">
        <f t="shared" ca="1" si="485"/>
        <v>N</v>
      </c>
      <c r="AB3861" s="49">
        <f t="shared" ca="1" si="486"/>
        <v>5</v>
      </c>
      <c r="AC3861" s="49" t="str">
        <f t="shared" ca="1" si="487"/>
        <v>N</v>
      </c>
    </row>
    <row r="3862" spans="1:29" x14ac:dyDescent="0.25">
      <c r="A3862">
        <v>2159</v>
      </c>
      <c r="B3862" s="9">
        <v>43562</v>
      </c>
      <c r="C3862" s="50" t="str">
        <f t="shared" si="480"/>
        <v>N</v>
      </c>
      <c r="D3862" s="52">
        <f>_xlfn.XLOOKUP(B3862,Cal_Date!B:B,Cal_Date!A:A,0)</f>
        <v>2</v>
      </c>
      <c r="E3862">
        <v>2019</v>
      </c>
      <c r="F3862" t="s">
        <v>127</v>
      </c>
      <c r="G3862" t="s">
        <v>130</v>
      </c>
      <c r="H3862" t="s">
        <v>48</v>
      </c>
      <c r="I3862" t="s">
        <v>18</v>
      </c>
      <c r="J3862" t="s">
        <v>10</v>
      </c>
      <c r="K3862" t="s">
        <v>43</v>
      </c>
      <c r="L3862">
        <v>1</v>
      </c>
      <c r="M3862">
        <v>1000</v>
      </c>
      <c r="O3862" t="s">
        <v>25</v>
      </c>
      <c r="R3862" t="s">
        <v>47</v>
      </c>
      <c r="S3862" s="49" t="str">
        <f t="shared" si="481"/>
        <v>Card</v>
      </c>
      <c r="T3862" s="3">
        <v>3.5000000000000003E-2</v>
      </c>
      <c r="U3862" s="2">
        <v>7.5600000000000005</v>
      </c>
      <c r="V3862" s="2">
        <v>1.46</v>
      </c>
      <c r="W3862" s="54">
        <f>_xlfn.XLOOKUP(M3862,Market!A:A,Market!F:F,0)</f>
        <v>0.08</v>
      </c>
      <c r="X3862" s="55">
        <f t="shared" si="482"/>
        <v>0.26460000000000006</v>
      </c>
      <c r="Y3862" s="55">
        <f t="shared" si="483"/>
        <v>6.1000000000000005</v>
      </c>
      <c r="Z3862" s="54">
        <f t="shared" si="484"/>
        <v>0.80687830687830686</v>
      </c>
      <c r="AA3862" s="49" t="str">
        <f t="shared" ca="1" si="485"/>
        <v>N</v>
      </c>
      <c r="AB3862" s="49">
        <f t="shared" ca="1" si="486"/>
        <v>5</v>
      </c>
      <c r="AC3862" s="49" t="str">
        <f t="shared" ca="1" si="487"/>
        <v>N</v>
      </c>
    </row>
    <row r="3863" spans="1:29" x14ac:dyDescent="0.25">
      <c r="A3863">
        <v>2160</v>
      </c>
      <c r="B3863" s="9">
        <v>43562</v>
      </c>
      <c r="C3863" s="50" t="str">
        <f t="shared" si="480"/>
        <v>N</v>
      </c>
      <c r="D3863" s="52">
        <f>_xlfn.XLOOKUP(B3863,Cal_Date!B:B,Cal_Date!A:A,0)</f>
        <v>2</v>
      </c>
      <c r="E3863">
        <v>2019</v>
      </c>
      <c r="F3863" t="s">
        <v>127</v>
      </c>
      <c r="G3863" t="s">
        <v>130</v>
      </c>
      <c r="H3863" t="s">
        <v>11</v>
      </c>
      <c r="I3863" t="s">
        <v>13</v>
      </c>
      <c r="J3863" t="s">
        <v>15</v>
      </c>
      <c r="K3863" t="s">
        <v>42</v>
      </c>
      <c r="L3863">
        <v>1</v>
      </c>
      <c r="M3863">
        <v>1002</v>
      </c>
      <c r="O3863" t="s">
        <v>28</v>
      </c>
      <c r="R3863" t="s">
        <v>46</v>
      </c>
      <c r="S3863" s="49" t="str">
        <f t="shared" si="481"/>
        <v>Card</v>
      </c>
      <c r="T3863" s="3">
        <v>0.04</v>
      </c>
      <c r="U3863" s="2">
        <v>2.6500000000000004</v>
      </c>
      <c r="V3863" s="2">
        <v>1.42</v>
      </c>
      <c r="W3863" s="54">
        <f>_xlfn.XLOOKUP(M3863,Market!A:A,Market!F:F,0)</f>
        <v>0.06</v>
      </c>
      <c r="X3863" s="55">
        <f t="shared" si="482"/>
        <v>0.10600000000000001</v>
      </c>
      <c r="Y3863" s="55">
        <f t="shared" si="483"/>
        <v>1.2300000000000004</v>
      </c>
      <c r="Z3863" s="54">
        <f t="shared" si="484"/>
        <v>0.46415094339622653</v>
      </c>
      <c r="AA3863" s="49" t="str">
        <f t="shared" ca="1" si="485"/>
        <v>N</v>
      </c>
      <c r="AB3863" s="49">
        <f t="shared" ca="1" si="486"/>
        <v>5</v>
      </c>
      <c r="AC3863" s="49" t="str">
        <f t="shared" ca="1" si="487"/>
        <v>N</v>
      </c>
    </row>
    <row r="3864" spans="1:29" x14ac:dyDescent="0.25">
      <c r="A3864">
        <v>2161</v>
      </c>
      <c r="B3864" s="9">
        <v>43562</v>
      </c>
      <c r="C3864" s="50" t="str">
        <f t="shared" si="480"/>
        <v>N</v>
      </c>
      <c r="D3864" s="52">
        <f>_xlfn.XLOOKUP(B3864,Cal_Date!B:B,Cal_Date!A:A,0)</f>
        <v>2</v>
      </c>
      <c r="E3864">
        <v>2019</v>
      </c>
      <c r="F3864" t="s">
        <v>127</v>
      </c>
      <c r="G3864" t="s">
        <v>130</v>
      </c>
      <c r="H3864" t="s">
        <v>11</v>
      </c>
      <c r="I3864" t="s">
        <v>13</v>
      </c>
      <c r="J3864" t="s">
        <v>15</v>
      </c>
      <c r="K3864" t="s">
        <v>42</v>
      </c>
      <c r="L3864">
        <v>1</v>
      </c>
      <c r="M3864">
        <v>1003</v>
      </c>
      <c r="O3864" t="s">
        <v>25</v>
      </c>
      <c r="R3864" t="s">
        <v>46</v>
      </c>
      <c r="S3864" s="49" t="str">
        <f t="shared" si="481"/>
        <v>Card</v>
      </c>
      <c r="T3864" s="3">
        <v>0.04</v>
      </c>
      <c r="U3864" s="2">
        <v>2.6500000000000004</v>
      </c>
      <c r="V3864" s="2">
        <v>1.42</v>
      </c>
      <c r="W3864" s="54">
        <f>_xlfn.XLOOKUP(M3864,Market!A:A,Market!F:F,0)</f>
        <v>0.06</v>
      </c>
      <c r="X3864" s="55">
        <f t="shared" si="482"/>
        <v>0.10600000000000001</v>
      </c>
      <c r="Y3864" s="55">
        <f t="shared" si="483"/>
        <v>1.2300000000000004</v>
      </c>
      <c r="Z3864" s="54">
        <f t="shared" si="484"/>
        <v>0.46415094339622653</v>
      </c>
      <c r="AA3864" s="49" t="str">
        <f t="shared" ca="1" si="485"/>
        <v>N</v>
      </c>
      <c r="AB3864" s="49">
        <f t="shared" ca="1" si="486"/>
        <v>5</v>
      </c>
      <c r="AC3864" s="49" t="str">
        <f t="shared" ca="1" si="487"/>
        <v>N</v>
      </c>
    </row>
    <row r="3865" spans="1:29" x14ac:dyDescent="0.25">
      <c r="A3865">
        <v>2162</v>
      </c>
      <c r="B3865" s="9">
        <v>43562</v>
      </c>
      <c r="C3865" s="50" t="str">
        <f t="shared" si="480"/>
        <v>N</v>
      </c>
      <c r="D3865" s="52">
        <f>_xlfn.XLOOKUP(B3865,Cal_Date!B:B,Cal_Date!A:A,0)</f>
        <v>2</v>
      </c>
      <c r="E3865">
        <v>2019</v>
      </c>
      <c r="F3865" t="s">
        <v>127</v>
      </c>
      <c r="G3865" t="s">
        <v>130</v>
      </c>
      <c r="H3865" t="s">
        <v>11</v>
      </c>
      <c r="I3865" t="s">
        <v>11</v>
      </c>
      <c r="J3865" t="s">
        <v>15</v>
      </c>
      <c r="K3865" t="s">
        <v>42</v>
      </c>
      <c r="L3865">
        <v>2</v>
      </c>
      <c r="M3865">
        <v>1005</v>
      </c>
      <c r="O3865" t="s">
        <v>25</v>
      </c>
      <c r="R3865" t="s">
        <v>46</v>
      </c>
      <c r="S3865" s="49" t="str">
        <f t="shared" si="481"/>
        <v>Card</v>
      </c>
      <c r="T3865" s="3">
        <v>0.04</v>
      </c>
      <c r="U3865" s="2">
        <v>5.4450000000000003</v>
      </c>
      <c r="V3865" s="2">
        <v>1.74</v>
      </c>
      <c r="W3865" s="54">
        <f>_xlfn.XLOOKUP(M3865,Market!A:A,Market!F:F,0)</f>
        <v>8.8999999999999996E-2</v>
      </c>
      <c r="X3865" s="55">
        <f t="shared" si="482"/>
        <v>0.21780000000000002</v>
      </c>
      <c r="Y3865" s="55">
        <f t="shared" si="483"/>
        <v>3.7050000000000001</v>
      </c>
      <c r="Z3865" s="54">
        <f t="shared" si="484"/>
        <v>0.68044077134986225</v>
      </c>
      <c r="AA3865" s="49" t="str">
        <f t="shared" ca="1" si="485"/>
        <v>N</v>
      </c>
      <c r="AB3865" s="49">
        <f t="shared" ca="1" si="486"/>
        <v>5</v>
      </c>
      <c r="AC3865" s="49" t="str">
        <f t="shared" ca="1" si="487"/>
        <v>N</v>
      </c>
    </row>
    <row r="3866" spans="1:29" x14ac:dyDescent="0.25">
      <c r="A3866">
        <v>2163</v>
      </c>
      <c r="B3866" s="9">
        <v>43562</v>
      </c>
      <c r="C3866" s="50" t="str">
        <f t="shared" si="480"/>
        <v>N</v>
      </c>
      <c r="D3866" s="52">
        <f>_xlfn.XLOOKUP(B3866,Cal_Date!B:B,Cal_Date!A:A,0)</f>
        <v>2</v>
      </c>
      <c r="E3866">
        <v>2019</v>
      </c>
      <c r="F3866" t="s">
        <v>127</v>
      </c>
      <c r="G3866" t="s">
        <v>130</v>
      </c>
      <c r="H3866" t="s">
        <v>14</v>
      </c>
      <c r="I3866" t="s">
        <v>18</v>
      </c>
      <c r="J3866" t="s">
        <v>15</v>
      </c>
      <c r="K3866" t="s">
        <v>43</v>
      </c>
      <c r="L3866">
        <v>2</v>
      </c>
      <c r="M3866">
        <v>1005</v>
      </c>
      <c r="O3866" t="s">
        <v>25</v>
      </c>
      <c r="R3866" t="s">
        <v>44</v>
      </c>
      <c r="S3866" s="49" t="str">
        <f t="shared" si="481"/>
        <v>Card</v>
      </c>
      <c r="T3866" s="3">
        <v>0.03</v>
      </c>
      <c r="U3866" s="2">
        <v>15.245999999999999</v>
      </c>
      <c r="V3866" s="2">
        <v>4.4400000000000004</v>
      </c>
      <c r="W3866" s="54">
        <f>_xlfn.XLOOKUP(M3866,Market!A:A,Market!F:F,0)</f>
        <v>8.8999999999999996E-2</v>
      </c>
      <c r="X3866" s="55">
        <f t="shared" si="482"/>
        <v>0.45737999999999995</v>
      </c>
      <c r="Y3866" s="55">
        <f t="shared" si="483"/>
        <v>10.805999999999997</v>
      </c>
      <c r="Z3866" s="54">
        <f t="shared" si="484"/>
        <v>0.7087760724124359</v>
      </c>
      <c r="AA3866" s="49" t="str">
        <f t="shared" ca="1" si="485"/>
        <v>N</v>
      </c>
      <c r="AB3866" s="49">
        <f t="shared" ca="1" si="486"/>
        <v>5</v>
      </c>
      <c r="AC3866" s="49" t="str">
        <f t="shared" ca="1" si="487"/>
        <v>N</v>
      </c>
    </row>
    <row r="3867" spans="1:29" x14ac:dyDescent="0.25">
      <c r="A3867">
        <v>2164</v>
      </c>
      <c r="B3867" s="9">
        <v>43562</v>
      </c>
      <c r="C3867" s="50" t="str">
        <f t="shared" si="480"/>
        <v>N</v>
      </c>
      <c r="D3867" s="52">
        <f>_xlfn.XLOOKUP(B3867,Cal_Date!B:B,Cal_Date!A:A,0)</f>
        <v>2</v>
      </c>
      <c r="E3867">
        <v>2019</v>
      </c>
      <c r="F3867" t="s">
        <v>127</v>
      </c>
      <c r="G3867" t="s">
        <v>130</v>
      </c>
      <c r="H3867" t="s">
        <v>11</v>
      </c>
      <c r="I3867" t="s">
        <v>13</v>
      </c>
      <c r="J3867" t="s">
        <v>15</v>
      </c>
      <c r="K3867" t="s">
        <v>42</v>
      </c>
      <c r="L3867">
        <v>1</v>
      </c>
      <c r="M3867">
        <v>1006</v>
      </c>
      <c r="O3867" t="s">
        <v>28</v>
      </c>
      <c r="R3867" t="s">
        <v>47</v>
      </c>
      <c r="S3867" s="49" t="str">
        <f t="shared" si="481"/>
        <v>Card</v>
      </c>
      <c r="T3867" s="3">
        <v>3.5000000000000003E-2</v>
      </c>
      <c r="U3867" s="2">
        <v>2.7225000000000001</v>
      </c>
      <c r="V3867" s="2">
        <v>1.42</v>
      </c>
      <c r="W3867" s="54">
        <f>_xlfn.XLOOKUP(M3867,Market!A:A,Market!F:F,0)</f>
        <v>8.8999999999999996E-2</v>
      </c>
      <c r="X3867" s="55">
        <f t="shared" si="482"/>
        <v>9.5287500000000011E-2</v>
      </c>
      <c r="Y3867" s="55">
        <f t="shared" si="483"/>
        <v>1.3025000000000002</v>
      </c>
      <c r="Z3867" s="54">
        <f t="shared" si="484"/>
        <v>0.47842056932966032</v>
      </c>
      <c r="AA3867" s="49" t="str">
        <f t="shared" ca="1" si="485"/>
        <v>N</v>
      </c>
      <c r="AB3867" s="49">
        <f t="shared" ca="1" si="486"/>
        <v>5</v>
      </c>
      <c r="AC3867" s="49" t="str">
        <f t="shared" ca="1" si="487"/>
        <v>N</v>
      </c>
    </row>
    <row r="3868" spans="1:29" x14ac:dyDescent="0.25">
      <c r="A3868">
        <v>2165</v>
      </c>
      <c r="B3868" s="9">
        <v>43562</v>
      </c>
      <c r="C3868" s="50" t="str">
        <f t="shared" si="480"/>
        <v>N</v>
      </c>
      <c r="D3868" s="52">
        <f>_xlfn.XLOOKUP(B3868,Cal_Date!B:B,Cal_Date!A:A,0)</f>
        <v>2</v>
      </c>
      <c r="E3868">
        <v>2019</v>
      </c>
      <c r="F3868" t="s">
        <v>127</v>
      </c>
      <c r="G3868" t="s">
        <v>130</v>
      </c>
      <c r="H3868" t="s">
        <v>11</v>
      </c>
      <c r="I3868" t="s">
        <v>11</v>
      </c>
      <c r="J3868" t="s">
        <v>15</v>
      </c>
      <c r="K3868" t="s">
        <v>42</v>
      </c>
      <c r="L3868">
        <v>1</v>
      </c>
      <c r="M3868">
        <v>1007</v>
      </c>
      <c r="O3868" t="s">
        <v>28</v>
      </c>
      <c r="R3868" t="s">
        <v>44</v>
      </c>
      <c r="S3868" s="49" t="str">
        <f t="shared" si="481"/>
        <v>Card</v>
      </c>
      <c r="T3868" s="3">
        <v>0.03</v>
      </c>
      <c r="U3868" s="2">
        <v>2.7225000000000001</v>
      </c>
      <c r="V3868" s="2">
        <v>0.87</v>
      </c>
      <c r="W3868" s="54">
        <f>_xlfn.XLOOKUP(M3868,Market!A:A,Market!F:F,0)</f>
        <v>8.8999999999999996E-2</v>
      </c>
      <c r="X3868" s="55">
        <f t="shared" si="482"/>
        <v>8.1674999999999998E-2</v>
      </c>
      <c r="Y3868" s="55">
        <f t="shared" si="483"/>
        <v>1.8525</v>
      </c>
      <c r="Z3868" s="54">
        <f t="shared" si="484"/>
        <v>0.68044077134986225</v>
      </c>
      <c r="AA3868" s="49" t="str">
        <f t="shared" ca="1" si="485"/>
        <v>N</v>
      </c>
      <c r="AB3868" s="49">
        <f t="shared" ca="1" si="486"/>
        <v>5</v>
      </c>
      <c r="AC3868" s="49" t="str">
        <f t="shared" ca="1" si="487"/>
        <v>N</v>
      </c>
    </row>
    <row r="3869" spans="1:29" x14ac:dyDescent="0.25">
      <c r="A3869">
        <v>2166</v>
      </c>
      <c r="B3869" s="9">
        <v>43562</v>
      </c>
      <c r="C3869" s="50" t="str">
        <f t="shared" si="480"/>
        <v>N</v>
      </c>
      <c r="D3869" s="52">
        <f>_xlfn.XLOOKUP(B3869,Cal_Date!B:B,Cal_Date!A:A,0)</f>
        <v>2</v>
      </c>
      <c r="E3869">
        <v>2019</v>
      </c>
      <c r="F3869" t="s">
        <v>127</v>
      </c>
      <c r="G3869" t="s">
        <v>130</v>
      </c>
      <c r="H3869" t="s">
        <v>11</v>
      </c>
      <c r="I3869" t="s">
        <v>11</v>
      </c>
      <c r="J3869" t="s">
        <v>15</v>
      </c>
      <c r="K3869" t="s">
        <v>42</v>
      </c>
      <c r="L3869">
        <v>1</v>
      </c>
      <c r="M3869">
        <v>1008</v>
      </c>
      <c r="O3869" t="s">
        <v>28</v>
      </c>
      <c r="R3869" t="s">
        <v>44</v>
      </c>
      <c r="S3869" s="49" t="str">
        <f t="shared" si="481"/>
        <v>Card</v>
      </c>
      <c r="T3869" s="3">
        <v>0.03</v>
      </c>
      <c r="U3869" s="2">
        <v>2.7225000000000001</v>
      </c>
      <c r="V3869" s="2">
        <v>0.87</v>
      </c>
      <c r="W3869" s="54">
        <f>_xlfn.XLOOKUP(M3869,Market!A:A,Market!F:F,0)</f>
        <v>8.8999999999999996E-2</v>
      </c>
      <c r="X3869" s="55">
        <f t="shared" si="482"/>
        <v>8.1674999999999998E-2</v>
      </c>
      <c r="Y3869" s="55">
        <f t="shared" si="483"/>
        <v>1.8525</v>
      </c>
      <c r="Z3869" s="54">
        <f t="shared" si="484"/>
        <v>0.68044077134986225</v>
      </c>
      <c r="AA3869" s="49" t="str">
        <f t="shared" ca="1" si="485"/>
        <v>N</v>
      </c>
      <c r="AB3869" s="49">
        <f t="shared" ca="1" si="486"/>
        <v>5</v>
      </c>
      <c r="AC3869" s="49" t="str">
        <f t="shared" ca="1" si="487"/>
        <v>N</v>
      </c>
    </row>
    <row r="3870" spans="1:29" x14ac:dyDescent="0.25">
      <c r="A3870">
        <v>2167</v>
      </c>
      <c r="B3870" s="9">
        <v>43562</v>
      </c>
      <c r="C3870" s="50" t="str">
        <f t="shared" si="480"/>
        <v>N</v>
      </c>
      <c r="D3870" s="52">
        <f>_xlfn.XLOOKUP(B3870,Cal_Date!B:B,Cal_Date!A:A,0)</f>
        <v>2</v>
      </c>
      <c r="E3870">
        <v>2019</v>
      </c>
      <c r="F3870" t="s">
        <v>127</v>
      </c>
      <c r="G3870" t="s">
        <v>130</v>
      </c>
      <c r="H3870" t="s">
        <v>48</v>
      </c>
      <c r="I3870" t="s">
        <v>18</v>
      </c>
      <c r="J3870" t="s">
        <v>10</v>
      </c>
      <c r="K3870" t="s">
        <v>43</v>
      </c>
      <c r="L3870">
        <v>2</v>
      </c>
      <c r="M3870">
        <v>1009</v>
      </c>
      <c r="O3870" t="s">
        <v>28</v>
      </c>
      <c r="R3870" t="s">
        <v>46</v>
      </c>
      <c r="S3870" s="49" t="str">
        <f t="shared" si="481"/>
        <v>Card</v>
      </c>
      <c r="T3870" s="3">
        <v>0.04</v>
      </c>
      <c r="U3870" s="2">
        <v>15.245999999999999</v>
      </c>
      <c r="V3870" s="2">
        <v>2.92</v>
      </c>
      <c r="W3870" s="54">
        <f>_xlfn.XLOOKUP(M3870,Market!A:A,Market!F:F,0)</f>
        <v>8.8999999999999996E-2</v>
      </c>
      <c r="X3870" s="55">
        <f t="shared" si="482"/>
        <v>0.60983999999999994</v>
      </c>
      <c r="Y3870" s="55">
        <f t="shared" si="483"/>
        <v>12.325999999999999</v>
      </c>
      <c r="Z3870" s="54">
        <f t="shared" si="484"/>
        <v>0.80847435392889933</v>
      </c>
      <c r="AA3870" s="49" t="str">
        <f t="shared" ca="1" si="485"/>
        <v>N</v>
      </c>
      <c r="AB3870" s="49">
        <f t="shared" ca="1" si="486"/>
        <v>5</v>
      </c>
      <c r="AC3870" s="49" t="str">
        <f t="shared" ca="1" si="487"/>
        <v>N</v>
      </c>
    </row>
    <row r="3871" spans="1:29" x14ac:dyDescent="0.25">
      <c r="A3871">
        <v>2168</v>
      </c>
      <c r="B3871" s="9">
        <v>43562</v>
      </c>
      <c r="C3871" s="50" t="str">
        <f t="shared" si="480"/>
        <v>N</v>
      </c>
      <c r="D3871" s="52">
        <f>_xlfn.XLOOKUP(B3871,Cal_Date!B:B,Cal_Date!A:A,0)</f>
        <v>2</v>
      </c>
      <c r="E3871">
        <v>2019</v>
      </c>
      <c r="F3871" t="s">
        <v>127</v>
      </c>
      <c r="G3871" t="s">
        <v>130</v>
      </c>
      <c r="H3871" t="s">
        <v>48</v>
      </c>
      <c r="I3871" t="s">
        <v>18</v>
      </c>
      <c r="J3871" t="s">
        <v>10</v>
      </c>
      <c r="K3871" t="s">
        <v>43</v>
      </c>
      <c r="L3871">
        <v>1</v>
      </c>
      <c r="M3871">
        <v>1006</v>
      </c>
      <c r="O3871" t="s">
        <v>28</v>
      </c>
      <c r="R3871" t="s">
        <v>44</v>
      </c>
      <c r="S3871" s="49" t="str">
        <f t="shared" si="481"/>
        <v>Card</v>
      </c>
      <c r="T3871" s="3">
        <v>0.03</v>
      </c>
      <c r="U3871" s="2">
        <v>7.6229999999999993</v>
      </c>
      <c r="V3871" s="2">
        <v>1.46</v>
      </c>
      <c r="W3871" s="54">
        <f>_xlfn.XLOOKUP(M3871,Market!A:A,Market!F:F,0)</f>
        <v>8.8999999999999996E-2</v>
      </c>
      <c r="X3871" s="55">
        <f t="shared" si="482"/>
        <v>0.22868999999999998</v>
      </c>
      <c r="Y3871" s="55">
        <f t="shared" si="483"/>
        <v>6.1629999999999994</v>
      </c>
      <c r="Z3871" s="54">
        <f t="shared" si="484"/>
        <v>0.80847435392889933</v>
      </c>
      <c r="AA3871" s="49" t="str">
        <f t="shared" ca="1" si="485"/>
        <v>N</v>
      </c>
      <c r="AB3871" s="49">
        <f t="shared" ca="1" si="486"/>
        <v>5</v>
      </c>
      <c r="AC3871" s="49" t="str">
        <f t="shared" ca="1" si="487"/>
        <v>N</v>
      </c>
    </row>
    <row r="3872" spans="1:29" x14ac:dyDescent="0.25">
      <c r="A3872">
        <v>2169</v>
      </c>
      <c r="B3872" s="9">
        <v>43562</v>
      </c>
      <c r="C3872" s="50" t="str">
        <f t="shared" si="480"/>
        <v>N</v>
      </c>
      <c r="D3872" s="52">
        <f>_xlfn.XLOOKUP(B3872,Cal_Date!B:B,Cal_Date!A:A,0)</f>
        <v>2</v>
      </c>
      <c r="E3872">
        <v>2019</v>
      </c>
      <c r="F3872" t="s">
        <v>127</v>
      </c>
      <c r="G3872" t="s">
        <v>130</v>
      </c>
      <c r="H3872" t="s">
        <v>11</v>
      </c>
      <c r="I3872" t="s">
        <v>13</v>
      </c>
      <c r="J3872" t="s">
        <v>15</v>
      </c>
      <c r="K3872" t="s">
        <v>42</v>
      </c>
      <c r="L3872">
        <v>2</v>
      </c>
      <c r="M3872">
        <v>1007</v>
      </c>
      <c r="O3872" t="s">
        <v>28</v>
      </c>
      <c r="R3872" t="s">
        <v>44</v>
      </c>
      <c r="S3872" s="49" t="str">
        <f t="shared" si="481"/>
        <v>Card</v>
      </c>
      <c r="T3872" s="3">
        <v>0.03</v>
      </c>
      <c r="U3872" s="2">
        <v>5.4450000000000003</v>
      </c>
      <c r="V3872" s="2">
        <v>2.84</v>
      </c>
      <c r="W3872" s="54">
        <f>_xlfn.XLOOKUP(M3872,Market!A:A,Market!F:F,0)</f>
        <v>8.8999999999999996E-2</v>
      </c>
      <c r="X3872" s="55">
        <f t="shared" si="482"/>
        <v>0.16335</v>
      </c>
      <c r="Y3872" s="55">
        <f t="shared" si="483"/>
        <v>2.6050000000000004</v>
      </c>
      <c r="Z3872" s="54">
        <f t="shared" si="484"/>
        <v>0.47842056932966032</v>
      </c>
      <c r="AA3872" s="49" t="str">
        <f t="shared" ca="1" si="485"/>
        <v>N</v>
      </c>
      <c r="AB3872" s="49">
        <f t="shared" ca="1" si="486"/>
        <v>5</v>
      </c>
      <c r="AC3872" s="49" t="str">
        <f t="shared" ca="1" si="487"/>
        <v>N</v>
      </c>
    </row>
    <row r="3873" spans="1:29" x14ac:dyDescent="0.25">
      <c r="A3873">
        <v>2170</v>
      </c>
      <c r="B3873" s="9">
        <v>43562</v>
      </c>
      <c r="C3873" s="50" t="str">
        <f t="shared" si="480"/>
        <v>N</v>
      </c>
      <c r="D3873" s="52">
        <f>_xlfn.XLOOKUP(B3873,Cal_Date!B:B,Cal_Date!A:A,0)</f>
        <v>2</v>
      </c>
      <c r="E3873">
        <v>2019</v>
      </c>
      <c r="F3873" t="s">
        <v>127</v>
      </c>
      <c r="G3873" t="s">
        <v>130</v>
      </c>
      <c r="H3873" t="s">
        <v>14</v>
      </c>
      <c r="I3873" t="s">
        <v>18</v>
      </c>
      <c r="J3873" t="s">
        <v>15</v>
      </c>
      <c r="K3873" t="s">
        <v>43</v>
      </c>
      <c r="L3873">
        <v>1</v>
      </c>
      <c r="M3873">
        <v>1007</v>
      </c>
      <c r="O3873" t="s">
        <v>28</v>
      </c>
      <c r="R3873" t="s">
        <v>46</v>
      </c>
      <c r="S3873" s="49" t="str">
        <f t="shared" si="481"/>
        <v>Card</v>
      </c>
      <c r="T3873" s="3">
        <v>0.04</v>
      </c>
      <c r="U3873" s="2">
        <v>7.0785</v>
      </c>
      <c r="V3873" s="2">
        <v>2.1</v>
      </c>
      <c r="W3873" s="54">
        <f>_xlfn.XLOOKUP(M3873,Market!A:A,Market!F:F,0)</f>
        <v>8.8999999999999996E-2</v>
      </c>
      <c r="X3873" s="55">
        <f t="shared" si="482"/>
        <v>0.28314</v>
      </c>
      <c r="Y3873" s="55">
        <f t="shared" si="483"/>
        <v>4.9785000000000004</v>
      </c>
      <c r="Z3873" s="54">
        <f t="shared" si="484"/>
        <v>0.70332697605424888</v>
      </c>
      <c r="AA3873" s="49" t="str">
        <f t="shared" ca="1" si="485"/>
        <v>N</v>
      </c>
      <c r="AB3873" s="49">
        <f t="shared" ca="1" si="486"/>
        <v>5</v>
      </c>
      <c r="AC3873" s="49" t="str">
        <f t="shared" ca="1" si="487"/>
        <v>N</v>
      </c>
    </row>
    <row r="3874" spans="1:29" x14ac:dyDescent="0.25">
      <c r="A3874">
        <v>2171</v>
      </c>
      <c r="B3874" s="9">
        <v>43562</v>
      </c>
      <c r="C3874" s="50" t="str">
        <f t="shared" si="480"/>
        <v>N</v>
      </c>
      <c r="D3874" s="52">
        <f>_xlfn.XLOOKUP(B3874,Cal_Date!B:B,Cal_Date!A:A,0)</f>
        <v>2</v>
      </c>
      <c r="E3874">
        <v>2019</v>
      </c>
      <c r="F3874" t="s">
        <v>127</v>
      </c>
      <c r="G3874" t="s">
        <v>130</v>
      </c>
      <c r="H3874" t="s">
        <v>48</v>
      </c>
      <c r="I3874" t="s">
        <v>18</v>
      </c>
      <c r="J3874" t="s">
        <v>10</v>
      </c>
      <c r="K3874" t="s">
        <v>43</v>
      </c>
      <c r="L3874">
        <v>2</v>
      </c>
      <c r="M3874">
        <v>1007</v>
      </c>
      <c r="O3874" t="s">
        <v>28</v>
      </c>
      <c r="R3874" t="s">
        <v>46</v>
      </c>
      <c r="S3874" s="49" t="str">
        <f t="shared" si="481"/>
        <v>Card</v>
      </c>
      <c r="T3874" s="3">
        <v>0.04</v>
      </c>
      <c r="U3874" s="2">
        <v>15.245999999999999</v>
      </c>
      <c r="V3874" s="2">
        <v>2.92</v>
      </c>
      <c r="W3874" s="54">
        <f>_xlfn.XLOOKUP(M3874,Market!A:A,Market!F:F,0)</f>
        <v>8.8999999999999996E-2</v>
      </c>
      <c r="X3874" s="55">
        <f t="shared" si="482"/>
        <v>0.60983999999999994</v>
      </c>
      <c r="Y3874" s="55">
        <f t="shared" si="483"/>
        <v>12.325999999999999</v>
      </c>
      <c r="Z3874" s="54">
        <f t="shared" si="484"/>
        <v>0.80847435392889933</v>
      </c>
      <c r="AA3874" s="49" t="str">
        <f t="shared" ca="1" si="485"/>
        <v>N</v>
      </c>
      <c r="AB3874" s="49">
        <f t="shared" ca="1" si="486"/>
        <v>5</v>
      </c>
      <c r="AC3874" s="49" t="str">
        <f t="shared" ca="1" si="487"/>
        <v>N</v>
      </c>
    </row>
    <row r="3875" spans="1:29" x14ac:dyDescent="0.25">
      <c r="A3875">
        <v>2172</v>
      </c>
      <c r="B3875" s="9">
        <v>43562</v>
      </c>
      <c r="C3875" s="50" t="str">
        <f t="shared" si="480"/>
        <v>N</v>
      </c>
      <c r="D3875" s="52">
        <f>_xlfn.XLOOKUP(B3875,Cal_Date!B:B,Cal_Date!A:A,0)</f>
        <v>2</v>
      </c>
      <c r="E3875">
        <v>2019</v>
      </c>
      <c r="F3875" t="s">
        <v>127</v>
      </c>
      <c r="G3875" t="s">
        <v>130</v>
      </c>
      <c r="H3875" t="s">
        <v>48</v>
      </c>
      <c r="I3875" t="s">
        <v>18</v>
      </c>
      <c r="J3875" t="s">
        <v>10</v>
      </c>
      <c r="K3875" t="s">
        <v>43</v>
      </c>
      <c r="L3875">
        <v>1</v>
      </c>
      <c r="M3875">
        <v>1005</v>
      </c>
      <c r="O3875" t="s">
        <v>25</v>
      </c>
      <c r="R3875" t="s">
        <v>47</v>
      </c>
      <c r="S3875" s="49" t="str">
        <f t="shared" si="481"/>
        <v>Card</v>
      </c>
      <c r="T3875" s="3">
        <v>3.5000000000000003E-2</v>
      </c>
      <c r="U3875" s="2">
        <v>7.6229999999999993</v>
      </c>
      <c r="V3875" s="2">
        <v>1.46</v>
      </c>
      <c r="W3875" s="54">
        <f>_xlfn.XLOOKUP(M3875,Market!A:A,Market!F:F,0)</f>
        <v>8.8999999999999996E-2</v>
      </c>
      <c r="X3875" s="55">
        <f t="shared" si="482"/>
        <v>0.26680500000000001</v>
      </c>
      <c r="Y3875" s="55">
        <f t="shared" si="483"/>
        <v>6.1629999999999994</v>
      </c>
      <c r="Z3875" s="54">
        <f t="shared" si="484"/>
        <v>0.80847435392889933</v>
      </c>
      <c r="AA3875" s="49" t="str">
        <f t="shared" ca="1" si="485"/>
        <v>N</v>
      </c>
      <c r="AB3875" s="49">
        <f t="shared" ca="1" si="486"/>
        <v>5</v>
      </c>
      <c r="AC3875" s="49" t="str">
        <f t="shared" ca="1" si="487"/>
        <v>N</v>
      </c>
    </row>
    <row r="3876" spans="1:29" x14ac:dyDescent="0.25">
      <c r="A3876">
        <v>2173</v>
      </c>
      <c r="B3876" s="9">
        <v>43562</v>
      </c>
      <c r="C3876" s="50" t="str">
        <f t="shared" si="480"/>
        <v>N</v>
      </c>
      <c r="D3876" s="52">
        <f>_xlfn.XLOOKUP(B3876,Cal_Date!B:B,Cal_Date!A:A,0)</f>
        <v>2</v>
      </c>
      <c r="E3876">
        <v>2019</v>
      </c>
      <c r="F3876" t="s">
        <v>127</v>
      </c>
      <c r="G3876" t="s">
        <v>130</v>
      </c>
      <c r="H3876" t="s">
        <v>11</v>
      </c>
      <c r="I3876" t="s">
        <v>11</v>
      </c>
      <c r="J3876" t="s">
        <v>15</v>
      </c>
      <c r="K3876" t="s">
        <v>42</v>
      </c>
      <c r="L3876">
        <v>1</v>
      </c>
      <c r="M3876">
        <v>1005</v>
      </c>
      <c r="O3876" t="s">
        <v>25</v>
      </c>
      <c r="R3876" t="s">
        <v>46</v>
      </c>
      <c r="S3876" s="49" t="str">
        <f t="shared" si="481"/>
        <v>Card</v>
      </c>
      <c r="T3876" s="3">
        <v>0.04</v>
      </c>
      <c r="U3876" s="2">
        <v>2.7225000000000001</v>
      </c>
      <c r="V3876" s="2">
        <v>0.87</v>
      </c>
      <c r="W3876" s="54">
        <f>_xlfn.XLOOKUP(M3876,Market!A:A,Market!F:F,0)</f>
        <v>8.8999999999999996E-2</v>
      </c>
      <c r="X3876" s="55">
        <f t="shared" si="482"/>
        <v>0.10890000000000001</v>
      </c>
      <c r="Y3876" s="55">
        <f t="shared" si="483"/>
        <v>1.8525</v>
      </c>
      <c r="Z3876" s="54">
        <f t="shared" si="484"/>
        <v>0.68044077134986225</v>
      </c>
      <c r="AA3876" s="49" t="str">
        <f t="shared" ca="1" si="485"/>
        <v>N</v>
      </c>
      <c r="AB3876" s="49">
        <f t="shared" ca="1" si="486"/>
        <v>5</v>
      </c>
      <c r="AC3876" s="49" t="str">
        <f t="shared" ca="1" si="487"/>
        <v>N</v>
      </c>
    </row>
    <row r="3877" spans="1:29" x14ac:dyDescent="0.25">
      <c r="A3877">
        <v>2174</v>
      </c>
      <c r="B3877" s="9">
        <v>43562</v>
      </c>
      <c r="C3877" s="50" t="str">
        <f t="shared" si="480"/>
        <v>N</v>
      </c>
      <c r="D3877" s="52">
        <f>_xlfn.XLOOKUP(B3877,Cal_Date!B:B,Cal_Date!A:A,0)</f>
        <v>2</v>
      </c>
      <c r="E3877">
        <v>2019</v>
      </c>
      <c r="F3877" t="s">
        <v>127</v>
      </c>
      <c r="G3877" t="s">
        <v>130</v>
      </c>
      <c r="H3877" t="s">
        <v>11</v>
      </c>
      <c r="I3877" t="s">
        <v>11</v>
      </c>
      <c r="J3877" t="s">
        <v>15</v>
      </c>
      <c r="K3877" t="s">
        <v>42</v>
      </c>
      <c r="L3877">
        <v>1</v>
      </c>
      <c r="M3877">
        <v>1002</v>
      </c>
      <c r="O3877" t="s">
        <v>28</v>
      </c>
      <c r="R3877" t="s">
        <v>46</v>
      </c>
      <c r="S3877" s="49" t="str">
        <f t="shared" si="481"/>
        <v>Card</v>
      </c>
      <c r="T3877" s="3">
        <v>0.04</v>
      </c>
      <c r="U3877" s="2">
        <v>2.6500000000000004</v>
      </c>
      <c r="V3877" s="2">
        <v>0.87</v>
      </c>
      <c r="W3877" s="54">
        <f>_xlfn.XLOOKUP(M3877,Market!A:A,Market!F:F,0)</f>
        <v>0.06</v>
      </c>
      <c r="X3877" s="55">
        <f t="shared" si="482"/>
        <v>0.10600000000000001</v>
      </c>
      <c r="Y3877" s="55">
        <f t="shared" si="483"/>
        <v>1.7800000000000002</v>
      </c>
      <c r="Z3877" s="54">
        <f t="shared" si="484"/>
        <v>0.67169811320754713</v>
      </c>
      <c r="AA3877" s="49" t="str">
        <f t="shared" ca="1" si="485"/>
        <v>N</v>
      </c>
      <c r="AB3877" s="49">
        <f t="shared" ca="1" si="486"/>
        <v>5</v>
      </c>
      <c r="AC3877" s="49" t="str">
        <f t="shared" ca="1" si="487"/>
        <v>N</v>
      </c>
    </row>
    <row r="3878" spans="1:29" x14ac:dyDescent="0.25">
      <c r="A3878">
        <v>2175</v>
      </c>
      <c r="B3878" s="9">
        <v>43562</v>
      </c>
      <c r="C3878" s="50" t="str">
        <f t="shared" si="480"/>
        <v>N</v>
      </c>
      <c r="D3878" s="52">
        <f>_xlfn.XLOOKUP(B3878,Cal_Date!B:B,Cal_Date!A:A,0)</f>
        <v>2</v>
      </c>
      <c r="E3878">
        <v>2019</v>
      </c>
      <c r="F3878" t="s">
        <v>127</v>
      </c>
      <c r="G3878" t="s">
        <v>130</v>
      </c>
      <c r="H3878" t="s">
        <v>11</v>
      </c>
      <c r="I3878" t="s">
        <v>11</v>
      </c>
      <c r="J3878" t="s">
        <v>15</v>
      </c>
      <c r="K3878" t="s">
        <v>42</v>
      </c>
      <c r="L3878">
        <v>1</v>
      </c>
      <c r="M3878">
        <v>1004</v>
      </c>
      <c r="O3878" t="s">
        <v>28</v>
      </c>
      <c r="R3878" t="s">
        <v>44</v>
      </c>
      <c r="S3878" s="49" t="str">
        <f t="shared" si="481"/>
        <v>Card</v>
      </c>
      <c r="T3878" s="3">
        <v>0.03</v>
      </c>
      <c r="U3878" s="2">
        <v>2.6500000000000004</v>
      </c>
      <c r="V3878" s="2">
        <v>0.87</v>
      </c>
      <c r="W3878" s="54">
        <f>_xlfn.XLOOKUP(M3878,Market!A:A,Market!F:F,0)</f>
        <v>0.06</v>
      </c>
      <c r="X3878" s="55">
        <f t="shared" si="482"/>
        <v>7.9500000000000001E-2</v>
      </c>
      <c r="Y3878" s="55">
        <f t="shared" si="483"/>
        <v>1.7800000000000002</v>
      </c>
      <c r="Z3878" s="54">
        <f t="shared" si="484"/>
        <v>0.67169811320754713</v>
      </c>
      <c r="AA3878" s="49" t="str">
        <f t="shared" ca="1" si="485"/>
        <v>N</v>
      </c>
      <c r="AB3878" s="49">
        <f t="shared" ca="1" si="486"/>
        <v>5</v>
      </c>
      <c r="AC3878" s="49" t="str">
        <f t="shared" ca="1" si="487"/>
        <v>N</v>
      </c>
    </row>
    <row r="3879" spans="1:29" x14ac:dyDescent="0.25">
      <c r="A3879">
        <v>2176</v>
      </c>
      <c r="B3879" s="9">
        <v>43562</v>
      </c>
      <c r="C3879" s="50" t="str">
        <f t="shared" si="480"/>
        <v>N</v>
      </c>
      <c r="D3879" s="52">
        <f>_xlfn.XLOOKUP(B3879,Cal_Date!B:B,Cal_Date!A:A,0)</f>
        <v>2</v>
      </c>
      <c r="E3879">
        <v>2019</v>
      </c>
      <c r="F3879" t="s">
        <v>127</v>
      </c>
      <c r="G3879" t="s">
        <v>130</v>
      </c>
      <c r="H3879" t="s">
        <v>11</v>
      </c>
      <c r="I3879" t="s">
        <v>11</v>
      </c>
      <c r="J3879" t="s">
        <v>15</v>
      </c>
      <c r="K3879" t="s">
        <v>42</v>
      </c>
      <c r="L3879">
        <v>2</v>
      </c>
      <c r="M3879">
        <v>1005</v>
      </c>
      <c r="O3879" t="s">
        <v>25</v>
      </c>
      <c r="R3879" t="s">
        <v>44</v>
      </c>
      <c r="S3879" s="49" t="str">
        <f t="shared" si="481"/>
        <v>Card</v>
      </c>
      <c r="T3879" s="3">
        <v>0.03</v>
      </c>
      <c r="U3879" s="2">
        <v>5.4450000000000003</v>
      </c>
      <c r="V3879" s="2">
        <v>1.74</v>
      </c>
      <c r="W3879" s="54">
        <f>_xlfn.XLOOKUP(M3879,Market!A:A,Market!F:F,0)</f>
        <v>8.8999999999999996E-2</v>
      </c>
      <c r="X3879" s="55">
        <f t="shared" si="482"/>
        <v>0.16335</v>
      </c>
      <c r="Y3879" s="55">
        <f t="shared" si="483"/>
        <v>3.7050000000000001</v>
      </c>
      <c r="Z3879" s="54">
        <f t="shared" si="484"/>
        <v>0.68044077134986225</v>
      </c>
      <c r="AA3879" s="49" t="str">
        <f t="shared" ca="1" si="485"/>
        <v>N</v>
      </c>
      <c r="AB3879" s="49">
        <f t="shared" ca="1" si="486"/>
        <v>5</v>
      </c>
      <c r="AC3879" s="49" t="str">
        <f t="shared" ca="1" si="487"/>
        <v>N</v>
      </c>
    </row>
    <row r="3880" spans="1:29" x14ac:dyDescent="0.25">
      <c r="A3880">
        <v>2177</v>
      </c>
      <c r="B3880" s="9">
        <v>43562</v>
      </c>
      <c r="C3880" s="50" t="str">
        <f t="shared" si="480"/>
        <v>N</v>
      </c>
      <c r="D3880" s="52">
        <f>_xlfn.XLOOKUP(B3880,Cal_Date!B:B,Cal_Date!A:A,0)</f>
        <v>2</v>
      </c>
      <c r="E3880">
        <v>2019</v>
      </c>
      <c r="F3880" t="s">
        <v>127</v>
      </c>
      <c r="G3880" t="s">
        <v>130</v>
      </c>
      <c r="H3880" t="s">
        <v>14</v>
      </c>
      <c r="I3880" t="s">
        <v>13</v>
      </c>
      <c r="J3880" t="s">
        <v>15</v>
      </c>
      <c r="K3880" t="s">
        <v>43</v>
      </c>
      <c r="L3880">
        <v>1</v>
      </c>
      <c r="M3880">
        <v>1001</v>
      </c>
      <c r="O3880" t="s">
        <v>25</v>
      </c>
      <c r="R3880" t="s">
        <v>46</v>
      </c>
      <c r="S3880" s="49" t="str">
        <f t="shared" si="481"/>
        <v>Card</v>
      </c>
      <c r="T3880" s="3">
        <v>0.04</v>
      </c>
      <c r="U3880" s="2">
        <v>6.8900000000000006</v>
      </c>
      <c r="V3880" s="2">
        <v>2.12</v>
      </c>
      <c r="W3880" s="54">
        <f>_xlfn.XLOOKUP(M3880,Market!A:A,Market!F:F,0)</f>
        <v>0.06</v>
      </c>
      <c r="X3880" s="55">
        <f t="shared" si="482"/>
        <v>0.27560000000000001</v>
      </c>
      <c r="Y3880" s="55">
        <f t="shared" si="483"/>
        <v>4.7700000000000005</v>
      </c>
      <c r="Z3880" s="54">
        <f t="shared" si="484"/>
        <v>0.69230769230769229</v>
      </c>
      <c r="AA3880" s="49" t="str">
        <f t="shared" ca="1" si="485"/>
        <v>N</v>
      </c>
      <c r="AB3880" s="49">
        <f t="shared" ca="1" si="486"/>
        <v>5</v>
      </c>
      <c r="AC3880" s="49" t="str">
        <f t="shared" ca="1" si="487"/>
        <v>N</v>
      </c>
    </row>
    <row r="3881" spans="1:29" x14ac:dyDescent="0.25">
      <c r="A3881">
        <v>2178</v>
      </c>
      <c r="B3881" s="9">
        <v>43562</v>
      </c>
      <c r="C3881" s="50" t="str">
        <f t="shared" si="480"/>
        <v>N</v>
      </c>
      <c r="D3881" s="52">
        <f>_xlfn.XLOOKUP(B3881,Cal_Date!B:B,Cal_Date!A:A,0)</f>
        <v>2</v>
      </c>
      <c r="E3881">
        <v>2019</v>
      </c>
      <c r="F3881" t="s">
        <v>127</v>
      </c>
      <c r="G3881" t="s">
        <v>130</v>
      </c>
      <c r="H3881" t="s">
        <v>48</v>
      </c>
      <c r="I3881" t="s">
        <v>18</v>
      </c>
      <c r="J3881" t="s">
        <v>10</v>
      </c>
      <c r="K3881" t="s">
        <v>43</v>
      </c>
      <c r="L3881">
        <v>1</v>
      </c>
      <c r="M3881">
        <v>1010</v>
      </c>
      <c r="O3881" t="s">
        <v>25</v>
      </c>
      <c r="R3881" t="s">
        <v>44</v>
      </c>
      <c r="S3881" s="49" t="str">
        <f t="shared" si="481"/>
        <v>Card</v>
      </c>
      <c r="T3881" s="3">
        <v>0.03</v>
      </c>
      <c r="U3881" s="2">
        <v>7.5600000000000005</v>
      </c>
      <c r="V3881" s="2">
        <v>1.46</v>
      </c>
      <c r="W3881" s="54">
        <f>_xlfn.XLOOKUP(M3881,Market!A:A,Market!F:F,0)</f>
        <v>0.08</v>
      </c>
      <c r="X3881" s="55">
        <f t="shared" si="482"/>
        <v>0.2268</v>
      </c>
      <c r="Y3881" s="55">
        <f t="shared" si="483"/>
        <v>6.1000000000000005</v>
      </c>
      <c r="Z3881" s="54">
        <f t="shared" si="484"/>
        <v>0.80687830687830686</v>
      </c>
      <c r="AA3881" s="49" t="str">
        <f t="shared" ca="1" si="485"/>
        <v>N</v>
      </c>
      <c r="AB3881" s="49">
        <f t="shared" ca="1" si="486"/>
        <v>5</v>
      </c>
      <c r="AC3881" s="49" t="str">
        <f t="shared" ca="1" si="487"/>
        <v>N</v>
      </c>
    </row>
    <row r="3882" spans="1:29" x14ac:dyDescent="0.25">
      <c r="A3882">
        <v>2179</v>
      </c>
      <c r="B3882" s="9">
        <v>43562</v>
      </c>
      <c r="C3882" s="50" t="str">
        <f t="shared" si="480"/>
        <v>N</v>
      </c>
      <c r="D3882" s="52">
        <f>_xlfn.XLOOKUP(B3882,Cal_Date!B:B,Cal_Date!A:A,0)</f>
        <v>2</v>
      </c>
      <c r="E3882">
        <v>2019</v>
      </c>
      <c r="F3882" t="s">
        <v>127</v>
      </c>
      <c r="G3882" t="s">
        <v>130</v>
      </c>
      <c r="H3882" t="s">
        <v>11</v>
      </c>
      <c r="I3882" t="s">
        <v>13</v>
      </c>
      <c r="J3882" t="s">
        <v>15</v>
      </c>
      <c r="K3882" t="s">
        <v>42</v>
      </c>
      <c r="L3882">
        <v>1</v>
      </c>
      <c r="M3882">
        <v>1011</v>
      </c>
      <c r="O3882" t="s">
        <v>25</v>
      </c>
      <c r="R3882" t="s">
        <v>44</v>
      </c>
      <c r="S3882" s="49" t="str">
        <f t="shared" si="481"/>
        <v>Card</v>
      </c>
      <c r="T3882" s="3">
        <v>0.03</v>
      </c>
      <c r="U3882" s="2">
        <v>2.6500000000000004</v>
      </c>
      <c r="V3882" s="2">
        <v>1.42</v>
      </c>
      <c r="W3882" s="54">
        <f>_xlfn.XLOOKUP(M3882,Market!A:A,Market!F:F,0)</f>
        <v>0.06</v>
      </c>
      <c r="X3882" s="55">
        <f t="shared" si="482"/>
        <v>7.9500000000000001E-2</v>
      </c>
      <c r="Y3882" s="55">
        <f t="shared" si="483"/>
        <v>1.2300000000000004</v>
      </c>
      <c r="Z3882" s="54">
        <f t="shared" si="484"/>
        <v>0.46415094339622653</v>
      </c>
      <c r="AA3882" s="49" t="str">
        <f t="shared" ca="1" si="485"/>
        <v>N</v>
      </c>
      <c r="AB3882" s="49">
        <f t="shared" ca="1" si="486"/>
        <v>5</v>
      </c>
      <c r="AC3882" s="49" t="str">
        <f t="shared" ca="1" si="487"/>
        <v>N</v>
      </c>
    </row>
    <row r="3883" spans="1:29" x14ac:dyDescent="0.25">
      <c r="A3883">
        <v>2180</v>
      </c>
      <c r="B3883" s="9">
        <v>43562</v>
      </c>
      <c r="C3883" s="50" t="str">
        <f t="shared" si="480"/>
        <v>N</v>
      </c>
      <c r="D3883" s="52">
        <f>_xlfn.XLOOKUP(B3883,Cal_Date!B:B,Cal_Date!A:A,0)</f>
        <v>2</v>
      </c>
      <c r="E3883">
        <v>2019</v>
      </c>
      <c r="F3883" t="s">
        <v>127</v>
      </c>
      <c r="G3883" t="s">
        <v>130</v>
      </c>
      <c r="H3883" t="s">
        <v>11</v>
      </c>
      <c r="I3883" t="s">
        <v>11</v>
      </c>
      <c r="J3883" t="s">
        <v>15</v>
      </c>
      <c r="K3883" t="s">
        <v>42</v>
      </c>
      <c r="L3883">
        <v>1</v>
      </c>
      <c r="M3883">
        <v>1011</v>
      </c>
      <c r="O3883" t="s">
        <v>25</v>
      </c>
      <c r="R3883" t="s">
        <v>44</v>
      </c>
      <c r="S3883" s="49" t="str">
        <f t="shared" si="481"/>
        <v>Card</v>
      </c>
      <c r="T3883" s="3">
        <v>0.03</v>
      </c>
      <c r="U3883" s="2">
        <v>2.6500000000000004</v>
      </c>
      <c r="V3883" s="2">
        <v>0.87</v>
      </c>
      <c r="W3883" s="54">
        <f>_xlfn.XLOOKUP(M3883,Market!A:A,Market!F:F,0)</f>
        <v>0.06</v>
      </c>
      <c r="X3883" s="55">
        <f t="shared" si="482"/>
        <v>7.9500000000000001E-2</v>
      </c>
      <c r="Y3883" s="55">
        <f t="shared" si="483"/>
        <v>1.7800000000000002</v>
      </c>
      <c r="Z3883" s="54">
        <f t="shared" si="484"/>
        <v>0.67169811320754713</v>
      </c>
      <c r="AA3883" s="49" t="str">
        <f t="shared" ca="1" si="485"/>
        <v>N</v>
      </c>
      <c r="AB3883" s="49">
        <f t="shared" ca="1" si="486"/>
        <v>5</v>
      </c>
      <c r="AC3883" s="49" t="str">
        <f t="shared" ca="1" si="487"/>
        <v>N</v>
      </c>
    </row>
    <row r="3884" spans="1:29" x14ac:dyDescent="0.25">
      <c r="A3884">
        <v>2181</v>
      </c>
      <c r="B3884" s="9">
        <v>43562</v>
      </c>
      <c r="C3884" s="50" t="str">
        <f t="shared" si="480"/>
        <v>N</v>
      </c>
      <c r="D3884" s="52">
        <f>_xlfn.XLOOKUP(B3884,Cal_Date!B:B,Cal_Date!A:A,0)</f>
        <v>2</v>
      </c>
      <c r="E3884">
        <v>2019</v>
      </c>
      <c r="F3884" t="s">
        <v>127</v>
      </c>
      <c r="G3884" t="s">
        <v>130</v>
      </c>
      <c r="H3884" t="s">
        <v>11</v>
      </c>
      <c r="I3884" t="s">
        <v>11</v>
      </c>
      <c r="J3884" t="s">
        <v>15</v>
      </c>
      <c r="K3884" t="s">
        <v>42</v>
      </c>
      <c r="L3884">
        <v>1</v>
      </c>
      <c r="M3884">
        <v>1001</v>
      </c>
      <c r="O3884" t="s">
        <v>25</v>
      </c>
      <c r="R3884" t="s">
        <v>44</v>
      </c>
      <c r="S3884" s="49" t="str">
        <f t="shared" si="481"/>
        <v>Card</v>
      </c>
      <c r="T3884" s="3">
        <v>0.03</v>
      </c>
      <c r="U3884" s="2">
        <v>2.6500000000000004</v>
      </c>
      <c r="V3884" s="2">
        <v>0.87</v>
      </c>
      <c r="W3884" s="54">
        <f>_xlfn.XLOOKUP(M3884,Market!A:A,Market!F:F,0)</f>
        <v>0.06</v>
      </c>
      <c r="X3884" s="55">
        <f t="shared" si="482"/>
        <v>7.9500000000000001E-2</v>
      </c>
      <c r="Y3884" s="55">
        <f t="shared" si="483"/>
        <v>1.7800000000000002</v>
      </c>
      <c r="Z3884" s="54">
        <f t="shared" si="484"/>
        <v>0.67169811320754713</v>
      </c>
      <c r="AA3884" s="49" t="str">
        <f t="shared" ca="1" si="485"/>
        <v>N</v>
      </c>
      <c r="AB3884" s="49">
        <f t="shared" ca="1" si="486"/>
        <v>5</v>
      </c>
      <c r="AC3884" s="49" t="str">
        <f t="shared" ca="1" si="487"/>
        <v>N</v>
      </c>
    </row>
    <row r="3885" spans="1:29" x14ac:dyDescent="0.25">
      <c r="A3885">
        <v>2182</v>
      </c>
      <c r="B3885" s="9">
        <v>43562</v>
      </c>
      <c r="C3885" s="50" t="str">
        <f t="shared" si="480"/>
        <v>N</v>
      </c>
      <c r="D3885" s="52">
        <f>_xlfn.XLOOKUP(B3885,Cal_Date!B:B,Cal_Date!A:A,0)</f>
        <v>2</v>
      </c>
      <c r="E3885">
        <v>2019</v>
      </c>
      <c r="F3885" t="s">
        <v>127</v>
      </c>
      <c r="G3885" t="s">
        <v>130</v>
      </c>
      <c r="H3885" t="s">
        <v>11</v>
      </c>
      <c r="I3885" t="s">
        <v>13</v>
      </c>
      <c r="J3885" t="s">
        <v>15</v>
      </c>
      <c r="K3885" t="s">
        <v>42</v>
      </c>
      <c r="L3885">
        <v>2</v>
      </c>
      <c r="M3885">
        <v>1003</v>
      </c>
      <c r="O3885" t="s">
        <v>25</v>
      </c>
      <c r="R3885" t="s">
        <v>44</v>
      </c>
      <c r="S3885" s="49" t="str">
        <f t="shared" si="481"/>
        <v>Card</v>
      </c>
      <c r="T3885" s="3">
        <v>0.03</v>
      </c>
      <c r="U3885" s="2">
        <v>5.3000000000000007</v>
      </c>
      <c r="V3885" s="2">
        <v>2.84</v>
      </c>
      <c r="W3885" s="54">
        <f>_xlfn.XLOOKUP(M3885,Market!A:A,Market!F:F,0)</f>
        <v>0.06</v>
      </c>
      <c r="X3885" s="55">
        <f t="shared" si="482"/>
        <v>0.159</v>
      </c>
      <c r="Y3885" s="55">
        <f t="shared" si="483"/>
        <v>2.4600000000000009</v>
      </c>
      <c r="Z3885" s="54">
        <f t="shared" si="484"/>
        <v>0.46415094339622653</v>
      </c>
      <c r="AA3885" s="49" t="str">
        <f t="shared" ca="1" si="485"/>
        <v>N</v>
      </c>
      <c r="AB3885" s="49">
        <f t="shared" ca="1" si="486"/>
        <v>5</v>
      </c>
      <c r="AC3885" s="49" t="str">
        <f t="shared" ca="1" si="487"/>
        <v>N</v>
      </c>
    </row>
    <row r="3886" spans="1:29" x14ac:dyDescent="0.25">
      <c r="A3886">
        <v>2183</v>
      </c>
      <c r="B3886" s="9">
        <v>43562</v>
      </c>
      <c r="C3886" s="50" t="str">
        <f t="shared" si="480"/>
        <v>N</v>
      </c>
      <c r="D3886" s="52">
        <f>_xlfn.XLOOKUP(B3886,Cal_Date!B:B,Cal_Date!A:A,0)</f>
        <v>2</v>
      </c>
      <c r="E3886">
        <v>2019</v>
      </c>
      <c r="F3886" t="s">
        <v>127</v>
      </c>
      <c r="G3886" t="s">
        <v>130</v>
      </c>
      <c r="H3886" t="s">
        <v>11</v>
      </c>
      <c r="I3886" t="s">
        <v>11</v>
      </c>
      <c r="J3886" t="s">
        <v>15</v>
      </c>
      <c r="K3886" t="s">
        <v>42</v>
      </c>
      <c r="L3886">
        <v>2</v>
      </c>
      <c r="M3886">
        <v>1005</v>
      </c>
      <c r="O3886" t="s">
        <v>25</v>
      </c>
      <c r="R3886" t="s">
        <v>47</v>
      </c>
      <c r="S3886" s="49" t="str">
        <f t="shared" si="481"/>
        <v>Card</v>
      </c>
      <c r="T3886" s="3">
        <v>3.5000000000000003E-2</v>
      </c>
      <c r="U3886" s="2">
        <v>5.4450000000000003</v>
      </c>
      <c r="V3886" s="2">
        <v>1.74</v>
      </c>
      <c r="W3886" s="54">
        <f>_xlfn.XLOOKUP(M3886,Market!A:A,Market!F:F,0)</f>
        <v>8.8999999999999996E-2</v>
      </c>
      <c r="X3886" s="55">
        <f t="shared" si="482"/>
        <v>0.19057500000000002</v>
      </c>
      <c r="Y3886" s="55">
        <f t="shared" si="483"/>
        <v>3.7050000000000001</v>
      </c>
      <c r="Z3886" s="54">
        <f t="shared" si="484"/>
        <v>0.68044077134986225</v>
      </c>
      <c r="AA3886" s="49" t="str">
        <f t="shared" ca="1" si="485"/>
        <v>N</v>
      </c>
      <c r="AB3886" s="49">
        <f t="shared" ca="1" si="486"/>
        <v>5</v>
      </c>
      <c r="AC3886" s="49" t="str">
        <f t="shared" ca="1" si="487"/>
        <v>N</v>
      </c>
    </row>
    <row r="3887" spans="1:29" x14ac:dyDescent="0.25">
      <c r="A3887">
        <v>2184</v>
      </c>
      <c r="B3887" s="9">
        <v>43562</v>
      </c>
      <c r="C3887" s="50" t="str">
        <f t="shared" si="480"/>
        <v>N</v>
      </c>
      <c r="D3887" s="52">
        <f>_xlfn.XLOOKUP(B3887,Cal_Date!B:B,Cal_Date!A:A,0)</f>
        <v>2</v>
      </c>
      <c r="E3887">
        <v>2019</v>
      </c>
      <c r="F3887" t="s">
        <v>127</v>
      </c>
      <c r="G3887" t="s">
        <v>130</v>
      </c>
      <c r="H3887" t="s">
        <v>11</v>
      </c>
      <c r="I3887" t="s">
        <v>11</v>
      </c>
      <c r="J3887" t="s">
        <v>15</v>
      </c>
      <c r="K3887" t="s">
        <v>42</v>
      </c>
      <c r="L3887">
        <v>1</v>
      </c>
      <c r="M3887">
        <v>1005</v>
      </c>
      <c r="O3887" t="s">
        <v>25</v>
      </c>
      <c r="R3887" t="s">
        <v>44</v>
      </c>
      <c r="S3887" s="49" t="str">
        <f t="shared" si="481"/>
        <v>Card</v>
      </c>
      <c r="T3887" s="3">
        <v>0.03</v>
      </c>
      <c r="U3887" s="2">
        <v>2.7225000000000001</v>
      </c>
      <c r="V3887" s="2">
        <v>0.87</v>
      </c>
      <c r="W3887" s="54">
        <f>_xlfn.XLOOKUP(M3887,Market!A:A,Market!F:F,0)</f>
        <v>8.8999999999999996E-2</v>
      </c>
      <c r="X3887" s="55">
        <f t="shared" si="482"/>
        <v>8.1674999999999998E-2</v>
      </c>
      <c r="Y3887" s="55">
        <f t="shared" si="483"/>
        <v>1.8525</v>
      </c>
      <c r="Z3887" s="54">
        <f t="shared" si="484"/>
        <v>0.68044077134986225</v>
      </c>
      <c r="AA3887" s="49" t="str">
        <f t="shared" ca="1" si="485"/>
        <v>N</v>
      </c>
      <c r="AB3887" s="49">
        <f t="shared" ca="1" si="486"/>
        <v>5</v>
      </c>
      <c r="AC3887" s="49" t="str">
        <f t="shared" ca="1" si="487"/>
        <v>N</v>
      </c>
    </row>
    <row r="3888" spans="1:29" x14ac:dyDescent="0.25">
      <c r="A3888">
        <v>2185</v>
      </c>
      <c r="B3888" s="9">
        <v>43562</v>
      </c>
      <c r="C3888" s="50" t="str">
        <f t="shared" si="480"/>
        <v>N</v>
      </c>
      <c r="D3888" s="52">
        <f>_xlfn.XLOOKUP(B3888,Cal_Date!B:B,Cal_Date!A:A,0)</f>
        <v>2</v>
      </c>
      <c r="E3888">
        <v>2019</v>
      </c>
      <c r="F3888" t="s">
        <v>127</v>
      </c>
      <c r="G3888" t="s">
        <v>130</v>
      </c>
      <c r="H3888" t="s">
        <v>48</v>
      </c>
      <c r="I3888" t="s">
        <v>18</v>
      </c>
      <c r="J3888" t="s">
        <v>10</v>
      </c>
      <c r="K3888" t="s">
        <v>43</v>
      </c>
      <c r="L3888">
        <v>1</v>
      </c>
      <c r="M3888">
        <v>1006</v>
      </c>
      <c r="O3888" t="s">
        <v>28</v>
      </c>
      <c r="R3888" t="s">
        <v>44</v>
      </c>
      <c r="S3888" s="49" t="str">
        <f t="shared" si="481"/>
        <v>Card</v>
      </c>
      <c r="T3888" s="3">
        <v>0.03</v>
      </c>
      <c r="U3888" s="2">
        <v>7.6229999999999993</v>
      </c>
      <c r="V3888" s="2">
        <v>1.46</v>
      </c>
      <c r="W3888" s="54">
        <f>_xlfn.XLOOKUP(M3888,Market!A:A,Market!F:F,0)</f>
        <v>8.8999999999999996E-2</v>
      </c>
      <c r="X3888" s="55">
        <f t="shared" si="482"/>
        <v>0.22868999999999998</v>
      </c>
      <c r="Y3888" s="55">
        <f t="shared" si="483"/>
        <v>6.1629999999999994</v>
      </c>
      <c r="Z3888" s="54">
        <f t="shared" si="484"/>
        <v>0.80847435392889933</v>
      </c>
      <c r="AA3888" s="49" t="str">
        <f t="shared" ca="1" si="485"/>
        <v>N</v>
      </c>
      <c r="AB3888" s="49">
        <f t="shared" ca="1" si="486"/>
        <v>5</v>
      </c>
      <c r="AC3888" s="49" t="str">
        <f t="shared" ca="1" si="487"/>
        <v>N</v>
      </c>
    </row>
    <row r="3889" spans="1:29" x14ac:dyDescent="0.25">
      <c r="A3889">
        <v>2186</v>
      </c>
      <c r="B3889" s="9">
        <v>43562</v>
      </c>
      <c r="C3889" s="50" t="str">
        <f t="shared" si="480"/>
        <v>N</v>
      </c>
      <c r="D3889" s="52">
        <f>_xlfn.XLOOKUP(B3889,Cal_Date!B:B,Cal_Date!A:A,0)</f>
        <v>2</v>
      </c>
      <c r="E3889">
        <v>2019</v>
      </c>
      <c r="F3889" t="s">
        <v>127</v>
      </c>
      <c r="G3889" t="s">
        <v>130</v>
      </c>
      <c r="H3889" t="s">
        <v>11</v>
      </c>
      <c r="I3889" t="s">
        <v>11</v>
      </c>
      <c r="J3889" t="s">
        <v>15</v>
      </c>
      <c r="K3889" t="s">
        <v>42</v>
      </c>
      <c r="L3889">
        <v>1</v>
      </c>
      <c r="M3889">
        <v>1002</v>
      </c>
      <c r="O3889" t="s">
        <v>28</v>
      </c>
      <c r="R3889" t="s">
        <v>44</v>
      </c>
      <c r="S3889" s="49" t="str">
        <f t="shared" si="481"/>
        <v>Card</v>
      </c>
      <c r="T3889" s="3">
        <v>0.03</v>
      </c>
      <c r="U3889" s="2">
        <v>2.6500000000000004</v>
      </c>
      <c r="V3889" s="2">
        <v>0.87</v>
      </c>
      <c r="W3889" s="54">
        <f>_xlfn.XLOOKUP(M3889,Market!A:A,Market!F:F,0)</f>
        <v>0.06</v>
      </c>
      <c r="X3889" s="55">
        <f t="shared" si="482"/>
        <v>7.9500000000000001E-2</v>
      </c>
      <c r="Y3889" s="55">
        <f t="shared" si="483"/>
        <v>1.7800000000000002</v>
      </c>
      <c r="Z3889" s="54">
        <f t="shared" si="484"/>
        <v>0.67169811320754713</v>
      </c>
      <c r="AA3889" s="49" t="str">
        <f t="shared" ca="1" si="485"/>
        <v>N</v>
      </c>
      <c r="AB3889" s="49">
        <f t="shared" ca="1" si="486"/>
        <v>5</v>
      </c>
      <c r="AC3889" s="49" t="str">
        <f t="shared" ca="1" si="487"/>
        <v>N</v>
      </c>
    </row>
    <row r="3890" spans="1:29" x14ac:dyDescent="0.25">
      <c r="A3890">
        <v>2187</v>
      </c>
      <c r="B3890" s="9">
        <v>43562</v>
      </c>
      <c r="C3890" s="50" t="str">
        <f t="shared" si="480"/>
        <v>N</v>
      </c>
      <c r="D3890" s="52">
        <f>_xlfn.XLOOKUP(B3890,Cal_Date!B:B,Cal_Date!A:A,0)</f>
        <v>2</v>
      </c>
      <c r="E3890">
        <v>2019</v>
      </c>
      <c r="F3890" t="s">
        <v>127</v>
      </c>
      <c r="G3890" t="s">
        <v>130</v>
      </c>
      <c r="H3890" t="s">
        <v>48</v>
      </c>
      <c r="I3890" t="s">
        <v>18</v>
      </c>
      <c r="J3890" t="s">
        <v>10</v>
      </c>
      <c r="K3890" t="s">
        <v>43</v>
      </c>
      <c r="L3890">
        <v>2</v>
      </c>
      <c r="M3890">
        <v>1001</v>
      </c>
      <c r="O3890" t="s">
        <v>25</v>
      </c>
      <c r="R3890" t="s">
        <v>46</v>
      </c>
      <c r="S3890" s="49" t="str">
        <f t="shared" si="481"/>
        <v>Card</v>
      </c>
      <c r="T3890" s="3">
        <v>0.04</v>
      </c>
      <c r="U3890" s="2">
        <v>14.84</v>
      </c>
      <c r="V3890" s="2">
        <v>2.92</v>
      </c>
      <c r="W3890" s="54">
        <f>_xlfn.XLOOKUP(M3890,Market!A:A,Market!F:F,0)</f>
        <v>0.06</v>
      </c>
      <c r="X3890" s="55">
        <f t="shared" si="482"/>
        <v>0.59360000000000002</v>
      </c>
      <c r="Y3890" s="55">
        <f t="shared" si="483"/>
        <v>11.92</v>
      </c>
      <c r="Z3890" s="54">
        <f t="shared" si="484"/>
        <v>0.80323450134770891</v>
      </c>
      <c r="AA3890" s="49" t="str">
        <f t="shared" ca="1" si="485"/>
        <v>N</v>
      </c>
      <c r="AB3890" s="49">
        <f t="shared" ca="1" si="486"/>
        <v>5</v>
      </c>
      <c r="AC3890" s="49" t="str">
        <f t="shared" ca="1" si="487"/>
        <v>N</v>
      </c>
    </row>
    <row r="3891" spans="1:29" x14ac:dyDescent="0.25">
      <c r="A3891">
        <v>2188</v>
      </c>
      <c r="B3891" s="9">
        <v>43562</v>
      </c>
      <c r="C3891" s="50" t="str">
        <f t="shared" si="480"/>
        <v>N</v>
      </c>
      <c r="D3891" s="52">
        <f>_xlfn.XLOOKUP(B3891,Cal_Date!B:B,Cal_Date!A:A,0)</f>
        <v>2</v>
      </c>
      <c r="E3891">
        <v>2019</v>
      </c>
      <c r="F3891" t="s">
        <v>127</v>
      </c>
      <c r="G3891" t="s">
        <v>130</v>
      </c>
      <c r="H3891" t="s">
        <v>11</v>
      </c>
      <c r="I3891" t="s">
        <v>11</v>
      </c>
      <c r="J3891" t="s">
        <v>15</v>
      </c>
      <c r="K3891" t="s">
        <v>42</v>
      </c>
      <c r="L3891">
        <v>1</v>
      </c>
      <c r="M3891">
        <v>1003</v>
      </c>
      <c r="O3891" t="s">
        <v>25</v>
      </c>
      <c r="R3891" t="s">
        <v>46</v>
      </c>
      <c r="S3891" s="49" t="str">
        <f t="shared" si="481"/>
        <v>Card</v>
      </c>
      <c r="T3891" s="3">
        <v>0.04</v>
      </c>
      <c r="U3891" s="2">
        <v>2.6500000000000004</v>
      </c>
      <c r="V3891" s="2">
        <v>0.87</v>
      </c>
      <c r="W3891" s="54">
        <f>_xlfn.XLOOKUP(M3891,Market!A:A,Market!F:F,0)</f>
        <v>0.06</v>
      </c>
      <c r="X3891" s="55">
        <f t="shared" si="482"/>
        <v>0.10600000000000001</v>
      </c>
      <c r="Y3891" s="55">
        <f t="shared" si="483"/>
        <v>1.7800000000000002</v>
      </c>
      <c r="Z3891" s="54">
        <f t="shared" si="484"/>
        <v>0.67169811320754713</v>
      </c>
      <c r="AA3891" s="49" t="str">
        <f t="shared" ca="1" si="485"/>
        <v>N</v>
      </c>
      <c r="AB3891" s="49">
        <f t="shared" ca="1" si="486"/>
        <v>5</v>
      </c>
      <c r="AC3891" s="49" t="str">
        <f t="shared" ca="1" si="487"/>
        <v>N</v>
      </c>
    </row>
    <row r="3892" spans="1:29" x14ac:dyDescent="0.25">
      <c r="A3892">
        <v>2189</v>
      </c>
      <c r="B3892" s="9">
        <v>43562</v>
      </c>
      <c r="C3892" s="50" t="str">
        <f t="shared" si="480"/>
        <v>N</v>
      </c>
      <c r="D3892" s="52">
        <f>_xlfn.XLOOKUP(B3892,Cal_Date!B:B,Cal_Date!A:A,0)</f>
        <v>2</v>
      </c>
      <c r="E3892">
        <v>2019</v>
      </c>
      <c r="F3892" t="s">
        <v>127</v>
      </c>
      <c r="G3892" t="s">
        <v>130</v>
      </c>
      <c r="H3892" t="s">
        <v>11</v>
      </c>
      <c r="I3892" t="s">
        <v>11</v>
      </c>
      <c r="J3892" t="s">
        <v>15</v>
      </c>
      <c r="K3892" t="s">
        <v>42</v>
      </c>
      <c r="L3892">
        <v>2</v>
      </c>
      <c r="M3892">
        <v>1004</v>
      </c>
      <c r="O3892" t="s">
        <v>28</v>
      </c>
      <c r="R3892" t="s">
        <v>47</v>
      </c>
      <c r="S3892" s="49" t="str">
        <f t="shared" si="481"/>
        <v>Card</v>
      </c>
      <c r="T3892" s="3">
        <v>3.5000000000000003E-2</v>
      </c>
      <c r="U3892" s="2">
        <v>5.3000000000000007</v>
      </c>
      <c r="V3892" s="2">
        <v>1.74</v>
      </c>
      <c r="W3892" s="54">
        <f>_xlfn.XLOOKUP(M3892,Market!A:A,Market!F:F,0)</f>
        <v>0.06</v>
      </c>
      <c r="X3892" s="55">
        <f t="shared" si="482"/>
        <v>0.18550000000000005</v>
      </c>
      <c r="Y3892" s="55">
        <f t="shared" si="483"/>
        <v>3.5600000000000005</v>
      </c>
      <c r="Z3892" s="54">
        <f t="shared" si="484"/>
        <v>0.67169811320754713</v>
      </c>
      <c r="AA3892" s="49" t="str">
        <f t="shared" ca="1" si="485"/>
        <v>N</v>
      </c>
      <c r="AB3892" s="49">
        <f t="shared" ca="1" si="486"/>
        <v>5</v>
      </c>
      <c r="AC3892" s="49" t="str">
        <f t="shared" ca="1" si="487"/>
        <v>N</v>
      </c>
    </row>
    <row r="3893" spans="1:29" x14ac:dyDescent="0.25">
      <c r="A3893">
        <v>2190</v>
      </c>
      <c r="B3893" s="9">
        <v>43562</v>
      </c>
      <c r="C3893" s="50" t="str">
        <f t="shared" si="480"/>
        <v>N</v>
      </c>
      <c r="D3893" s="52">
        <f>_xlfn.XLOOKUP(B3893,Cal_Date!B:B,Cal_Date!A:A,0)</f>
        <v>2</v>
      </c>
      <c r="E3893">
        <v>2019</v>
      </c>
      <c r="F3893" t="s">
        <v>127</v>
      </c>
      <c r="G3893" t="s">
        <v>130</v>
      </c>
      <c r="H3893" t="s">
        <v>14</v>
      </c>
      <c r="I3893" t="s">
        <v>18</v>
      </c>
      <c r="J3893" t="s">
        <v>15</v>
      </c>
      <c r="K3893" t="s">
        <v>43</v>
      </c>
      <c r="L3893">
        <v>1</v>
      </c>
      <c r="M3893">
        <v>1003</v>
      </c>
      <c r="O3893" t="s">
        <v>25</v>
      </c>
      <c r="R3893" t="s">
        <v>44</v>
      </c>
      <c r="S3893" s="49" t="str">
        <f t="shared" si="481"/>
        <v>Card</v>
      </c>
      <c r="T3893" s="3">
        <v>0.03</v>
      </c>
      <c r="U3893" s="2">
        <v>6.8900000000000006</v>
      </c>
      <c r="V3893" s="2">
        <v>2.1</v>
      </c>
      <c r="W3893" s="54">
        <f>_xlfn.XLOOKUP(M3893,Market!A:A,Market!F:F,0)</f>
        <v>0.06</v>
      </c>
      <c r="X3893" s="55">
        <f t="shared" si="482"/>
        <v>0.20670000000000002</v>
      </c>
      <c r="Y3893" s="55">
        <f t="shared" si="483"/>
        <v>4.7900000000000009</v>
      </c>
      <c r="Z3893" s="54">
        <f t="shared" si="484"/>
        <v>0.69521044992743108</v>
      </c>
      <c r="AA3893" s="49" t="str">
        <f t="shared" ca="1" si="485"/>
        <v>N</v>
      </c>
      <c r="AB3893" s="49">
        <f t="shared" ca="1" si="486"/>
        <v>5</v>
      </c>
      <c r="AC3893" s="49" t="str">
        <f t="shared" ca="1" si="487"/>
        <v>N</v>
      </c>
    </row>
    <row r="3894" spans="1:29" x14ac:dyDescent="0.25">
      <c r="A3894">
        <v>2191</v>
      </c>
      <c r="B3894" s="9">
        <v>43562</v>
      </c>
      <c r="C3894" s="50" t="str">
        <f t="shared" si="480"/>
        <v>N</v>
      </c>
      <c r="D3894" s="52">
        <f>_xlfn.XLOOKUP(B3894,Cal_Date!B:B,Cal_Date!A:A,0)</f>
        <v>2</v>
      </c>
      <c r="E3894">
        <v>2019</v>
      </c>
      <c r="F3894" t="s">
        <v>127</v>
      </c>
      <c r="G3894" t="s">
        <v>130</v>
      </c>
      <c r="H3894" t="s">
        <v>14</v>
      </c>
      <c r="I3894" t="s">
        <v>18</v>
      </c>
      <c r="J3894" t="s">
        <v>15</v>
      </c>
      <c r="K3894" t="s">
        <v>43</v>
      </c>
      <c r="L3894">
        <v>2</v>
      </c>
      <c r="M3894">
        <v>1005</v>
      </c>
      <c r="O3894" t="s">
        <v>25</v>
      </c>
      <c r="R3894" t="s">
        <v>47</v>
      </c>
      <c r="S3894" s="49" t="str">
        <f t="shared" si="481"/>
        <v>Card</v>
      </c>
      <c r="T3894" s="3">
        <v>3.5000000000000003E-2</v>
      </c>
      <c r="U3894" s="2">
        <v>14.157</v>
      </c>
      <c r="V3894" s="2">
        <v>4.2</v>
      </c>
      <c r="W3894" s="54">
        <f>_xlfn.XLOOKUP(M3894,Market!A:A,Market!F:F,0)</f>
        <v>8.8999999999999996E-2</v>
      </c>
      <c r="X3894" s="55">
        <f t="shared" si="482"/>
        <v>0.49549500000000007</v>
      </c>
      <c r="Y3894" s="55">
        <f t="shared" si="483"/>
        <v>9.9570000000000007</v>
      </c>
      <c r="Z3894" s="54">
        <f t="shared" si="484"/>
        <v>0.70332697605424888</v>
      </c>
      <c r="AA3894" s="49" t="str">
        <f t="shared" ca="1" si="485"/>
        <v>N</v>
      </c>
      <c r="AB3894" s="49">
        <f t="shared" ca="1" si="486"/>
        <v>5</v>
      </c>
      <c r="AC3894" s="49" t="str">
        <f t="shared" ca="1" si="487"/>
        <v>N</v>
      </c>
    </row>
    <row r="3895" spans="1:29" x14ac:dyDescent="0.25">
      <c r="A3895">
        <v>2192</v>
      </c>
      <c r="B3895" s="9">
        <v>43562</v>
      </c>
      <c r="C3895" s="50" t="str">
        <f t="shared" si="480"/>
        <v>N</v>
      </c>
      <c r="D3895" s="52">
        <f>_xlfn.XLOOKUP(B3895,Cal_Date!B:B,Cal_Date!A:A,0)</f>
        <v>2</v>
      </c>
      <c r="E3895">
        <v>2019</v>
      </c>
      <c r="F3895" t="s">
        <v>127</v>
      </c>
      <c r="G3895" t="s">
        <v>130</v>
      </c>
      <c r="H3895" t="s">
        <v>14</v>
      </c>
      <c r="I3895" t="s">
        <v>18</v>
      </c>
      <c r="J3895" t="s">
        <v>15</v>
      </c>
      <c r="K3895" t="s">
        <v>43</v>
      </c>
      <c r="L3895">
        <v>1</v>
      </c>
      <c r="M3895">
        <v>1007</v>
      </c>
      <c r="O3895" t="s">
        <v>28</v>
      </c>
      <c r="R3895" t="s">
        <v>46</v>
      </c>
      <c r="S3895" s="49" t="str">
        <f t="shared" si="481"/>
        <v>Card</v>
      </c>
      <c r="T3895" s="3">
        <v>0.04</v>
      </c>
      <c r="U3895" s="2">
        <v>7.0785</v>
      </c>
      <c r="V3895" s="2">
        <v>2.1</v>
      </c>
      <c r="W3895" s="54">
        <f>_xlfn.XLOOKUP(M3895,Market!A:A,Market!F:F,0)</f>
        <v>8.8999999999999996E-2</v>
      </c>
      <c r="X3895" s="55">
        <f t="shared" si="482"/>
        <v>0.28314</v>
      </c>
      <c r="Y3895" s="55">
        <f t="shared" si="483"/>
        <v>4.9785000000000004</v>
      </c>
      <c r="Z3895" s="54">
        <f t="shared" si="484"/>
        <v>0.70332697605424888</v>
      </c>
      <c r="AA3895" s="49" t="str">
        <f t="shared" ca="1" si="485"/>
        <v>N</v>
      </c>
      <c r="AB3895" s="49">
        <f t="shared" ca="1" si="486"/>
        <v>5</v>
      </c>
      <c r="AC3895" s="49" t="str">
        <f t="shared" ca="1" si="487"/>
        <v>N</v>
      </c>
    </row>
    <row r="3896" spans="1:29" x14ac:dyDescent="0.25">
      <c r="A3896">
        <v>2193</v>
      </c>
      <c r="B3896" s="9">
        <v>43562</v>
      </c>
      <c r="C3896" s="50" t="str">
        <f t="shared" si="480"/>
        <v>N</v>
      </c>
      <c r="D3896" s="52">
        <f>_xlfn.XLOOKUP(B3896,Cal_Date!B:B,Cal_Date!A:A,0)</f>
        <v>2</v>
      </c>
      <c r="E3896">
        <v>2019</v>
      </c>
      <c r="F3896" t="s">
        <v>127</v>
      </c>
      <c r="G3896" t="s">
        <v>130</v>
      </c>
      <c r="H3896" t="s">
        <v>48</v>
      </c>
      <c r="I3896" t="s">
        <v>18</v>
      </c>
      <c r="J3896" t="s">
        <v>10</v>
      </c>
      <c r="K3896" t="s">
        <v>43</v>
      </c>
      <c r="L3896">
        <v>1</v>
      </c>
      <c r="M3896">
        <v>1009</v>
      </c>
      <c r="O3896" t="s">
        <v>28</v>
      </c>
      <c r="R3896" t="s">
        <v>47</v>
      </c>
      <c r="S3896" s="49" t="str">
        <f t="shared" si="481"/>
        <v>Card</v>
      </c>
      <c r="T3896" s="3">
        <v>3.5000000000000003E-2</v>
      </c>
      <c r="U3896" s="2">
        <v>7.6229999999999993</v>
      </c>
      <c r="V3896" s="2">
        <v>1.46</v>
      </c>
      <c r="W3896" s="54">
        <f>_xlfn.XLOOKUP(M3896,Market!A:A,Market!F:F,0)</f>
        <v>8.8999999999999996E-2</v>
      </c>
      <c r="X3896" s="55">
        <f t="shared" si="482"/>
        <v>0.26680500000000001</v>
      </c>
      <c r="Y3896" s="55">
        <f t="shared" si="483"/>
        <v>6.1629999999999994</v>
      </c>
      <c r="Z3896" s="54">
        <f t="shared" si="484"/>
        <v>0.80847435392889933</v>
      </c>
      <c r="AA3896" s="49" t="str">
        <f t="shared" ca="1" si="485"/>
        <v>N</v>
      </c>
      <c r="AB3896" s="49">
        <f t="shared" ca="1" si="486"/>
        <v>5</v>
      </c>
      <c r="AC3896" s="49" t="str">
        <f t="shared" ca="1" si="487"/>
        <v>N</v>
      </c>
    </row>
    <row r="3897" spans="1:29" x14ac:dyDescent="0.25">
      <c r="A3897">
        <v>2194</v>
      </c>
      <c r="B3897" s="9">
        <v>43562</v>
      </c>
      <c r="C3897" s="50" t="str">
        <f t="shared" si="480"/>
        <v>N</v>
      </c>
      <c r="D3897" s="52">
        <f>_xlfn.XLOOKUP(B3897,Cal_Date!B:B,Cal_Date!A:A,0)</f>
        <v>2</v>
      </c>
      <c r="E3897">
        <v>2019</v>
      </c>
      <c r="F3897" t="s">
        <v>127</v>
      </c>
      <c r="G3897" t="s">
        <v>130</v>
      </c>
      <c r="H3897" t="s">
        <v>11</v>
      </c>
      <c r="I3897" t="s">
        <v>11</v>
      </c>
      <c r="J3897" t="s">
        <v>15</v>
      </c>
      <c r="K3897" t="s">
        <v>42</v>
      </c>
      <c r="L3897">
        <v>1</v>
      </c>
      <c r="M3897">
        <v>1001</v>
      </c>
      <c r="O3897" t="s">
        <v>25</v>
      </c>
      <c r="R3897" t="s">
        <v>46</v>
      </c>
      <c r="S3897" s="49" t="str">
        <f t="shared" si="481"/>
        <v>Card</v>
      </c>
      <c r="T3897" s="3">
        <v>0.04</v>
      </c>
      <c r="U3897" s="2">
        <v>2.6500000000000004</v>
      </c>
      <c r="V3897" s="2">
        <v>0.87</v>
      </c>
      <c r="W3897" s="54">
        <f>_xlfn.XLOOKUP(M3897,Market!A:A,Market!F:F,0)</f>
        <v>0.06</v>
      </c>
      <c r="X3897" s="55">
        <f t="shared" si="482"/>
        <v>0.10600000000000001</v>
      </c>
      <c r="Y3897" s="55">
        <f t="shared" si="483"/>
        <v>1.7800000000000002</v>
      </c>
      <c r="Z3897" s="54">
        <f t="shared" si="484"/>
        <v>0.67169811320754713</v>
      </c>
      <c r="AA3897" s="49" t="str">
        <f t="shared" ca="1" si="485"/>
        <v>N</v>
      </c>
      <c r="AB3897" s="49">
        <f t="shared" ca="1" si="486"/>
        <v>5</v>
      </c>
      <c r="AC3897" s="49" t="str">
        <f t="shared" ca="1" si="487"/>
        <v>N</v>
      </c>
    </row>
    <row r="3898" spans="1:29" x14ac:dyDescent="0.25">
      <c r="A3898">
        <v>2195</v>
      </c>
      <c r="B3898" s="9">
        <v>43562</v>
      </c>
      <c r="C3898" s="50" t="str">
        <f t="shared" si="480"/>
        <v>N</v>
      </c>
      <c r="D3898" s="52">
        <f>_xlfn.XLOOKUP(B3898,Cal_Date!B:B,Cal_Date!A:A,0)</f>
        <v>2</v>
      </c>
      <c r="E3898">
        <v>2019</v>
      </c>
      <c r="F3898" t="s">
        <v>127</v>
      </c>
      <c r="G3898" t="s">
        <v>130</v>
      </c>
      <c r="H3898" t="s">
        <v>11</v>
      </c>
      <c r="I3898" t="s">
        <v>11</v>
      </c>
      <c r="J3898" t="s">
        <v>15</v>
      </c>
      <c r="K3898" t="s">
        <v>42</v>
      </c>
      <c r="L3898">
        <v>1</v>
      </c>
      <c r="M3898">
        <v>1010</v>
      </c>
      <c r="O3898" t="s">
        <v>25</v>
      </c>
      <c r="R3898" t="s">
        <v>47</v>
      </c>
      <c r="S3898" s="49" t="str">
        <f t="shared" si="481"/>
        <v>Card</v>
      </c>
      <c r="T3898" s="3">
        <v>3.5000000000000003E-2</v>
      </c>
      <c r="U3898" s="2">
        <v>2.7</v>
      </c>
      <c r="V3898" s="2">
        <v>0.87</v>
      </c>
      <c r="W3898" s="54">
        <f>_xlfn.XLOOKUP(M3898,Market!A:A,Market!F:F,0)</f>
        <v>0.08</v>
      </c>
      <c r="X3898" s="55">
        <f t="shared" si="482"/>
        <v>9.4500000000000015E-2</v>
      </c>
      <c r="Y3898" s="55">
        <f t="shared" si="483"/>
        <v>1.83</v>
      </c>
      <c r="Z3898" s="54">
        <f t="shared" si="484"/>
        <v>0.67777777777777781</v>
      </c>
      <c r="AA3898" s="49" t="str">
        <f t="shared" ca="1" si="485"/>
        <v>N</v>
      </c>
      <c r="AB3898" s="49">
        <f t="shared" ca="1" si="486"/>
        <v>5</v>
      </c>
      <c r="AC3898" s="49" t="str">
        <f t="shared" ca="1" si="487"/>
        <v>N</v>
      </c>
    </row>
    <row r="3899" spans="1:29" x14ac:dyDescent="0.25">
      <c r="A3899">
        <v>2196</v>
      </c>
      <c r="B3899" s="9">
        <v>43562</v>
      </c>
      <c r="C3899" s="50" t="str">
        <f t="shared" si="480"/>
        <v>N</v>
      </c>
      <c r="D3899" s="52">
        <f>_xlfn.XLOOKUP(B3899,Cal_Date!B:B,Cal_Date!A:A,0)</f>
        <v>2</v>
      </c>
      <c r="E3899">
        <v>2019</v>
      </c>
      <c r="F3899" t="s">
        <v>127</v>
      </c>
      <c r="G3899" t="s">
        <v>130</v>
      </c>
      <c r="H3899" t="s">
        <v>14</v>
      </c>
      <c r="I3899" t="s">
        <v>18</v>
      </c>
      <c r="J3899" t="s">
        <v>15</v>
      </c>
      <c r="K3899" t="s">
        <v>43</v>
      </c>
      <c r="L3899">
        <v>2</v>
      </c>
      <c r="M3899">
        <v>1010</v>
      </c>
      <c r="O3899" t="s">
        <v>25</v>
      </c>
      <c r="R3899" t="s">
        <v>46</v>
      </c>
      <c r="S3899" s="49" t="str">
        <f t="shared" si="481"/>
        <v>Card</v>
      </c>
      <c r="T3899" s="3">
        <v>0.04</v>
      </c>
      <c r="U3899" s="2">
        <v>14.040000000000001</v>
      </c>
      <c r="V3899" s="2">
        <v>4.2</v>
      </c>
      <c r="W3899" s="54">
        <f>_xlfn.XLOOKUP(M3899,Market!A:A,Market!F:F,0)</f>
        <v>0.08</v>
      </c>
      <c r="X3899" s="55">
        <f t="shared" si="482"/>
        <v>0.5616000000000001</v>
      </c>
      <c r="Y3899" s="55">
        <f t="shared" si="483"/>
        <v>9.84</v>
      </c>
      <c r="Z3899" s="54">
        <f t="shared" si="484"/>
        <v>0.70085470085470081</v>
      </c>
      <c r="AA3899" s="49" t="str">
        <f t="shared" ca="1" si="485"/>
        <v>N</v>
      </c>
      <c r="AB3899" s="49">
        <f t="shared" ca="1" si="486"/>
        <v>5</v>
      </c>
      <c r="AC3899" s="49" t="str">
        <f t="shared" ca="1" si="487"/>
        <v>N</v>
      </c>
    </row>
    <row r="3900" spans="1:29" x14ac:dyDescent="0.25">
      <c r="A3900">
        <v>2197</v>
      </c>
      <c r="B3900" s="9">
        <v>43562</v>
      </c>
      <c r="C3900" s="50" t="str">
        <f t="shared" si="480"/>
        <v>N</v>
      </c>
      <c r="D3900" s="52">
        <f>_xlfn.XLOOKUP(B3900,Cal_Date!B:B,Cal_Date!A:A,0)</f>
        <v>2</v>
      </c>
      <c r="E3900">
        <v>2019</v>
      </c>
      <c r="F3900" t="s">
        <v>127</v>
      </c>
      <c r="G3900" t="s">
        <v>130</v>
      </c>
      <c r="H3900" t="s">
        <v>14</v>
      </c>
      <c r="I3900" t="s">
        <v>18</v>
      </c>
      <c r="J3900" t="s">
        <v>15</v>
      </c>
      <c r="K3900" t="s">
        <v>43</v>
      </c>
      <c r="L3900">
        <v>1</v>
      </c>
      <c r="M3900">
        <v>1010</v>
      </c>
      <c r="O3900" t="s">
        <v>25</v>
      </c>
      <c r="R3900" t="s">
        <v>47</v>
      </c>
      <c r="S3900" s="49" t="str">
        <f t="shared" si="481"/>
        <v>Card</v>
      </c>
      <c r="T3900" s="3">
        <v>3.5000000000000003E-2</v>
      </c>
      <c r="U3900" s="2">
        <v>7.0200000000000005</v>
      </c>
      <c r="V3900" s="2">
        <v>2.1</v>
      </c>
      <c r="W3900" s="54">
        <f>_xlfn.XLOOKUP(M3900,Market!A:A,Market!F:F,0)</f>
        <v>0.08</v>
      </c>
      <c r="X3900" s="55">
        <f t="shared" si="482"/>
        <v>0.24570000000000003</v>
      </c>
      <c r="Y3900" s="55">
        <f t="shared" si="483"/>
        <v>4.92</v>
      </c>
      <c r="Z3900" s="54">
        <f t="shared" si="484"/>
        <v>0.70085470085470081</v>
      </c>
      <c r="AA3900" s="49" t="str">
        <f t="shared" ca="1" si="485"/>
        <v>N</v>
      </c>
      <c r="AB3900" s="49">
        <f t="shared" ca="1" si="486"/>
        <v>5</v>
      </c>
      <c r="AC3900" s="49" t="str">
        <f t="shared" ca="1" si="487"/>
        <v>N</v>
      </c>
    </row>
    <row r="3901" spans="1:29" x14ac:dyDescent="0.25">
      <c r="A3901">
        <v>2198</v>
      </c>
      <c r="B3901" s="9">
        <v>43562</v>
      </c>
      <c r="C3901" s="50" t="str">
        <f t="shared" si="480"/>
        <v>N</v>
      </c>
      <c r="D3901" s="52">
        <f>_xlfn.XLOOKUP(B3901,Cal_Date!B:B,Cal_Date!A:A,0)</f>
        <v>2</v>
      </c>
      <c r="E3901">
        <v>2019</v>
      </c>
      <c r="F3901" t="s">
        <v>127</v>
      </c>
      <c r="G3901" t="s">
        <v>130</v>
      </c>
      <c r="H3901" t="s">
        <v>14</v>
      </c>
      <c r="I3901" t="s">
        <v>18</v>
      </c>
      <c r="J3901" t="s">
        <v>15</v>
      </c>
      <c r="K3901" t="s">
        <v>43</v>
      </c>
      <c r="L3901">
        <v>1</v>
      </c>
      <c r="M3901">
        <v>1010</v>
      </c>
      <c r="O3901" t="s">
        <v>25</v>
      </c>
      <c r="R3901" t="s">
        <v>46</v>
      </c>
      <c r="S3901" s="49" t="str">
        <f t="shared" si="481"/>
        <v>Card</v>
      </c>
      <c r="T3901" s="3">
        <v>0.04</v>
      </c>
      <c r="U3901" s="2">
        <v>7.0200000000000005</v>
      </c>
      <c r="V3901" s="2">
        <v>2.1</v>
      </c>
      <c r="W3901" s="54">
        <f>_xlfn.XLOOKUP(M3901,Market!A:A,Market!F:F,0)</f>
        <v>0.08</v>
      </c>
      <c r="X3901" s="55">
        <f t="shared" si="482"/>
        <v>0.28080000000000005</v>
      </c>
      <c r="Y3901" s="55">
        <f t="shared" si="483"/>
        <v>4.92</v>
      </c>
      <c r="Z3901" s="54">
        <f t="shared" si="484"/>
        <v>0.70085470085470081</v>
      </c>
      <c r="AA3901" s="49" t="str">
        <f t="shared" ca="1" si="485"/>
        <v>N</v>
      </c>
      <c r="AB3901" s="49">
        <f t="shared" ca="1" si="486"/>
        <v>5</v>
      </c>
      <c r="AC3901" s="49" t="str">
        <f t="shared" ca="1" si="487"/>
        <v>N</v>
      </c>
    </row>
    <row r="3902" spans="1:29" x14ac:dyDescent="0.25">
      <c r="A3902">
        <v>2199</v>
      </c>
      <c r="B3902" s="9">
        <v>43562</v>
      </c>
      <c r="C3902" s="50" t="str">
        <f t="shared" si="480"/>
        <v>N</v>
      </c>
      <c r="D3902" s="52">
        <f>_xlfn.XLOOKUP(B3902,Cal_Date!B:B,Cal_Date!A:A,0)</f>
        <v>2</v>
      </c>
      <c r="E3902">
        <v>2019</v>
      </c>
      <c r="F3902" t="s">
        <v>127</v>
      </c>
      <c r="G3902" t="s">
        <v>130</v>
      </c>
      <c r="H3902" t="s">
        <v>11</v>
      </c>
      <c r="I3902" t="s">
        <v>11</v>
      </c>
      <c r="J3902" t="s">
        <v>15</v>
      </c>
      <c r="K3902" t="s">
        <v>42</v>
      </c>
      <c r="L3902">
        <v>1</v>
      </c>
      <c r="M3902">
        <v>1011</v>
      </c>
      <c r="O3902" t="s">
        <v>25</v>
      </c>
      <c r="R3902" t="s">
        <v>47</v>
      </c>
      <c r="S3902" s="49" t="str">
        <f t="shared" si="481"/>
        <v>Card</v>
      </c>
      <c r="T3902" s="3">
        <v>3.5000000000000003E-2</v>
      </c>
      <c r="U3902" s="2">
        <v>2.6500000000000004</v>
      </c>
      <c r="V3902" s="2">
        <v>0.87</v>
      </c>
      <c r="W3902" s="54">
        <f>_xlfn.XLOOKUP(M3902,Market!A:A,Market!F:F,0)</f>
        <v>0.06</v>
      </c>
      <c r="X3902" s="55">
        <f t="shared" si="482"/>
        <v>9.2750000000000027E-2</v>
      </c>
      <c r="Y3902" s="55">
        <f t="shared" si="483"/>
        <v>1.7800000000000002</v>
      </c>
      <c r="Z3902" s="54">
        <f t="shared" si="484"/>
        <v>0.67169811320754713</v>
      </c>
      <c r="AA3902" s="49" t="str">
        <f t="shared" ca="1" si="485"/>
        <v>N</v>
      </c>
      <c r="AB3902" s="49">
        <f t="shared" ca="1" si="486"/>
        <v>5</v>
      </c>
      <c r="AC3902" s="49" t="str">
        <f t="shared" ca="1" si="487"/>
        <v>N</v>
      </c>
    </row>
    <row r="3903" spans="1:29" x14ac:dyDescent="0.25">
      <c r="A3903">
        <v>2200</v>
      </c>
      <c r="B3903" s="9">
        <v>43562</v>
      </c>
      <c r="C3903" s="50" t="str">
        <f t="shared" si="480"/>
        <v>N</v>
      </c>
      <c r="D3903" s="52">
        <f>_xlfn.XLOOKUP(B3903,Cal_Date!B:B,Cal_Date!A:A,0)</f>
        <v>2</v>
      </c>
      <c r="E3903">
        <v>2019</v>
      </c>
      <c r="F3903" t="s">
        <v>127</v>
      </c>
      <c r="G3903" t="s">
        <v>130</v>
      </c>
      <c r="H3903" t="s">
        <v>48</v>
      </c>
      <c r="I3903" t="s">
        <v>18</v>
      </c>
      <c r="J3903" t="s">
        <v>10</v>
      </c>
      <c r="K3903" t="s">
        <v>43</v>
      </c>
      <c r="L3903">
        <v>1</v>
      </c>
      <c r="M3903">
        <v>1007</v>
      </c>
      <c r="O3903" t="s">
        <v>28</v>
      </c>
      <c r="R3903" t="s">
        <v>46</v>
      </c>
      <c r="S3903" s="49" t="str">
        <f t="shared" si="481"/>
        <v>Card</v>
      </c>
      <c r="T3903" s="3">
        <v>0.04</v>
      </c>
      <c r="U3903" s="2">
        <v>7.6229999999999993</v>
      </c>
      <c r="V3903" s="2">
        <v>1.46</v>
      </c>
      <c r="W3903" s="54">
        <f>_xlfn.XLOOKUP(M3903,Market!A:A,Market!F:F,0)</f>
        <v>8.8999999999999996E-2</v>
      </c>
      <c r="X3903" s="55">
        <f t="shared" si="482"/>
        <v>0.30491999999999997</v>
      </c>
      <c r="Y3903" s="55">
        <f t="shared" si="483"/>
        <v>6.1629999999999994</v>
      </c>
      <c r="Z3903" s="54">
        <f t="shared" si="484"/>
        <v>0.80847435392889933</v>
      </c>
      <c r="AA3903" s="49" t="str">
        <f t="shared" ca="1" si="485"/>
        <v>N</v>
      </c>
      <c r="AB3903" s="49">
        <f t="shared" ca="1" si="486"/>
        <v>5</v>
      </c>
      <c r="AC3903" s="49" t="str">
        <f t="shared" ca="1" si="487"/>
        <v>N</v>
      </c>
    </row>
    <row r="3904" spans="1:29" x14ac:dyDescent="0.25">
      <c r="A3904">
        <v>2201</v>
      </c>
      <c r="B3904" s="9">
        <v>43562</v>
      </c>
      <c r="C3904" s="50" t="str">
        <f t="shared" si="480"/>
        <v>N</v>
      </c>
      <c r="D3904" s="52">
        <f>_xlfn.XLOOKUP(B3904,Cal_Date!B:B,Cal_Date!A:A,0)</f>
        <v>2</v>
      </c>
      <c r="E3904">
        <v>2019</v>
      </c>
      <c r="F3904" t="s">
        <v>127</v>
      </c>
      <c r="G3904" t="s">
        <v>130</v>
      </c>
      <c r="H3904" t="s">
        <v>48</v>
      </c>
      <c r="I3904" t="s">
        <v>18</v>
      </c>
      <c r="J3904" t="s">
        <v>10</v>
      </c>
      <c r="K3904" t="s">
        <v>43</v>
      </c>
      <c r="L3904">
        <v>1</v>
      </c>
      <c r="M3904">
        <v>1007</v>
      </c>
      <c r="O3904" t="s">
        <v>28</v>
      </c>
      <c r="R3904" t="s">
        <v>46</v>
      </c>
      <c r="S3904" s="49" t="str">
        <f t="shared" si="481"/>
        <v>Card</v>
      </c>
      <c r="T3904" s="3">
        <v>0.04</v>
      </c>
      <c r="U3904" s="2">
        <v>7.6229999999999993</v>
      </c>
      <c r="V3904" s="2">
        <v>1.46</v>
      </c>
      <c r="W3904" s="54">
        <f>_xlfn.XLOOKUP(M3904,Market!A:A,Market!F:F,0)</f>
        <v>8.8999999999999996E-2</v>
      </c>
      <c r="X3904" s="55">
        <f t="shared" si="482"/>
        <v>0.30491999999999997</v>
      </c>
      <c r="Y3904" s="55">
        <f t="shared" si="483"/>
        <v>6.1629999999999994</v>
      </c>
      <c r="Z3904" s="54">
        <f t="shared" si="484"/>
        <v>0.80847435392889933</v>
      </c>
      <c r="AA3904" s="49" t="str">
        <f t="shared" ca="1" si="485"/>
        <v>N</v>
      </c>
      <c r="AB3904" s="49">
        <f t="shared" ca="1" si="486"/>
        <v>5</v>
      </c>
      <c r="AC3904" s="49" t="str">
        <f t="shared" ca="1" si="487"/>
        <v>N</v>
      </c>
    </row>
    <row r="3905" spans="1:29" x14ac:dyDescent="0.25">
      <c r="A3905">
        <v>2202</v>
      </c>
      <c r="B3905" s="9">
        <v>43562</v>
      </c>
      <c r="C3905" s="50" t="str">
        <f t="shared" si="480"/>
        <v>N</v>
      </c>
      <c r="D3905" s="52">
        <f>_xlfn.XLOOKUP(B3905,Cal_Date!B:B,Cal_Date!A:A,0)</f>
        <v>2</v>
      </c>
      <c r="E3905">
        <v>2019</v>
      </c>
      <c r="F3905" t="s">
        <v>127</v>
      </c>
      <c r="G3905" t="s">
        <v>130</v>
      </c>
      <c r="H3905" t="s">
        <v>11</v>
      </c>
      <c r="I3905" t="s">
        <v>11</v>
      </c>
      <c r="J3905" t="s">
        <v>15</v>
      </c>
      <c r="K3905" t="s">
        <v>42</v>
      </c>
      <c r="L3905">
        <v>2</v>
      </c>
      <c r="M3905">
        <v>1008</v>
      </c>
      <c r="O3905" t="s">
        <v>28</v>
      </c>
      <c r="R3905" t="s">
        <v>46</v>
      </c>
      <c r="S3905" s="49" t="str">
        <f t="shared" si="481"/>
        <v>Card</v>
      </c>
      <c r="T3905" s="3">
        <v>0.04</v>
      </c>
      <c r="U3905" s="2">
        <v>5.4450000000000003</v>
      </c>
      <c r="V3905" s="2">
        <v>1.74</v>
      </c>
      <c r="W3905" s="54">
        <f>_xlfn.XLOOKUP(M3905,Market!A:A,Market!F:F,0)</f>
        <v>8.8999999999999996E-2</v>
      </c>
      <c r="X3905" s="55">
        <f t="shared" si="482"/>
        <v>0.21780000000000002</v>
      </c>
      <c r="Y3905" s="55">
        <f t="shared" si="483"/>
        <v>3.7050000000000001</v>
      </c>
      <c r="Z3905" s="54">
        <f t="shared" si="484"/>
        <v>0.68044077134986225</v>
      </c>
      <c r="AA3905" s="49" t="str">
        <f t="shared" ca="1" si="485"/>
        <v>N</v>
      </c>
      <c r="AB3905" s="49">
        <f t="shared" ca="1" si="486"/>
        <v>5</v>
      </c>
      <c r="AC3905" s="49" t="str">
        <f t="shared" ca="1" si="487"/>
        <v>N</v>
      </c>
    </row>
    <row r="3906" spans="1:29" x14ac:dyDescent="0.25">
      <c r="A3906">
        <v>2203</v>
      </c>
      <c r="B3906" s="9">
        <v>43562</v>
      </c>
      <c r="C3906" s="50" t="str">
        <f t="shared" si="480"/>
        <v>N</v>
      </c>
      <c r="D3906" s="52">
        <f>_xlfn.XLOOKUP(B3906,Cal_Date!B:B,Cal_Date!A:A,0)</f>
        <v>2</v>
      </c>
      <c r="E3906">
        <v>2019</v>
      </c>
      <c r="F3906" t="s">
        <v>127</v>
      </c>
      <c r="G3906" t="s">
        <v>130</v>
      </c>
      <c r="H3906" t="s">
        <v>48</v>
      </c>
      <c r="I3906" t="s">
        <v>18</v>
      </c>
      <c r="J3906" t="s">
        <v>10</v>
      </c>
      <c r="K3906" t="s">
        <v>43</v>
      </c>
      <c r="L3906">
        <v>2</v>
      </c>
      <c r="M3906">
        <v>1004</v>
      </c>
      <c r="O3906" t="s">
        <v>28</v>
      </c>
      <c r="R3906" t="s">
        <v>46</v>
      </c>
      <c r="S3906" s="49" t="str">
        <f t="shared" si="481"/>
        <v>Card</v>
      </c>
      <c r="T3906" s="3">
        <v>0.04</v>
      </c>
      <c r="U3906" s="2">
        <v>14.84</v>
      </c>
      <c r="V3906" s="2">
        <v>2.92</v>
      </c>
      <c r="W3906" s="54">
        <f>_xlfn.XLOOKUP(M3906,Market!A:A,Market!F:F,0)</f>
        <v>0.06</v>
      </c>
      <c r="X3906" s="55">
        <f t="shared" si="482"/>
        <v>0.59360000000000002</v>
      </c>
      <c r="Y3906" s="55">
        <f t="shared" si="483"/>
        <v>11.92</v>
      </c>
      <c r="Z3906" s="54">
        <f t="shared" si="484"/>
        <v>0.80323450134770891</v>
      </c>
      <c r="AA3906" s="49" t="str">
        <f t="shared" ca="1" si="485"/>
        <v>N</v>
      </c>
      <c r="AB3906" s="49">
        <f t="shared" ca="1" si="486"/>
        <v>5</v>
      </c>
      <c r="AC3906" s="49" t="str">
        <f t="shared" ca="1" si="487"/>
        <v>N</v>
      </c>
    </row>
    <row r="3907" spans="1:29" x14ac:dyDescent="0.25">
      <c r="A3907">
        <v>2204</v>
      </c>
      <c r="B3907" s="9">
        <v>43562</v>
      </c>
      <c r="C3907" s="50" t="str">
        <f t="shared" ref="C3907:C3970" si="488">IF(OR(B3907="04/01/2018"+0,B3907="04/02/2018"+0),"Y","N")</f>
        <v>N</v>
      </c>
      <c r="D3907" s="52">
        <f>_xlfn.XLOOKUP(B3907,Cal_Date!B:B,Cal_Date!A:A,0)</f>
        <v>2</v>
      </c>
      <c r="E3907">
        <v>2019</v>
      </c>
      <c r="F3907" t="s">
        <v>127</v>
      </c>
      <c r="G3907" t="s">
        <v>130</v>
      </c>
      <c r="H3907" t="s">
        <v>11</v>
      </c>
      <c r="I3907" t="s">
        <v>11</v>
      </c>
      <c r="J3907" t="s">
        <v>15</v>
      </c>
      <c r="K3907" t="s">
        <v>42</v>
      </c>
      <c r="L3907">
        <v>1</v>
      </c>
      <c r="M3907">
        <v>1003</v>
      </c>
      <c r="O3907" t="s">
        <v>25</v>
      </c>
      <c r="R3907" t="s">
        <v>46</v>
      </c>
      <c r="S3907" s="49" t="str">
        <f t="shared" ref="S3907:S3970" si="489">IF(R3907="Cash","Cash","Card")</f>
        <v>Card</v>
      </c>
      <c r="T3907" s="3">
        <v>0.04</v>
      </c>
      <c r="U3907" s="2">
        <v>2.6500000000000004</v>
      </c>
      <c r="V3907" s="2">
        <v>0.87</v>
      </c>
      <c r="W3907" s="54">
        <f>_xlfn.XLOOKUP(M3907,Market!A:A,Market!F:F,0)</f>
        <v>0.06</v>
      </c>
      <c r="X3907" s="55">
        <f t="shared" ref="X3907:X3970" si="490">T3907*U3907</f>
        <v>0.10600000000000001</v>
      </c>
      <c r="Y3907" s="55">
        <f t="shared" ref="Y3907:Y3970" si="491">U3907-V3907</f>
        <v>1.7800000000000002</v>
      </c>
      <c r="Z3907" s="54">
        <f t="shared" ref="Z3907:Z3970" si="492">Y3907/U3907</f>
        <v>0.67169811320754713</v>
      </c>
      <c r="AA3907" s="49" t="str">
        <f t="shared" ref="AA3907:AA3970" ca="1" si="493">IF(DATEDIF(B3907,TODAY(),"y")&gt;5,"Y","N")</f>
        <v>N</v>
      </c>
      <c r="AB3907" s="49">
        <f t="shared" ref="AB3907:AB3970" ca="1" si="494">DATEDIF(B3907,TODAY(),"y")</f>
        <v>5</v>
      </c>
      <c r="AC3907" s="49" t="str">
        <f t="shared" ref="AC3907:AC3970" ca="1" si="495">IF(AB3907&gt;5,"Y","N")</f>
        <v>N</v>
      </c>
    </row>
    <row r="3908" spans="1:29" x14ac:dyDescent="0.25">
      <c r="A3908">
        <v>2205</v>
      </c>
      <c r="B3908" s="9">
        <v>43562</v>
      </c>
      <c r="C3908" s="50" t="str">
        <f t="shared" si="488"/>
        <v>N</v>
      </c>
      <c r="D3908" s="52">
        <f>_xlfn.XLOOKUP(B3908,Cal_Date!B:B,Cal_Date!A:A,0)</f>
        <v>2</v>
      </c>
      <c r="E3908">
        <v>2019</v>
      </c>
      <c r="F3908" t="s">
        <v>127</v>
      </c>
      <c r="G3908" t="s">
        <v>130</v>
      </c>
      <c r="H3908" t="s">
        <v>14</v>
      </c>
      <c r="I3908" t="s">
        <v>13</v>
      </c>
      <c r="J3908" t="s">
        <v>15</v>
      </c>
      <c r="K3908" t="s">
        <v>43</v>
      </c>
      <c r="L3908">
        <v>1</v>
      </c>
      <c r="M3908">
        <v>1002</v>
      </c>
      <c r="O3908" t="s">
        <v>28</v>
      </c>
      <c r="R3908" t="s">
        <v>46</v>
      </c>
      <c r="S3908" s="49" t="str">
        <f t="shared" si="489"/>
        <v>Card</v>
      </c>
      <c r="T3908" s="3">
        <v>0.04</v>
      </c>
      <c r="U3908" s="2">
        <v>6.8900000000000006</v>
      </c>
      <c r="V3908" s="2">
        <v>2.12</v>
      </c>
      <c r="W3908" s="54">
        <f>_xlfn.XLOOKUP(M3908,Market!A:A,Market!F:F,0)</f>
        <v>0.06</v>
      </c>
      <c r="X3908" s="55">
        <f t="shared" si="490"/>
        <v>0.27560000000000001</v>
      </c>
      <c r="Y3908" s="55">
        <f t="shared" si="491"/>
        <v>4.7700000000000005</v>
      </c>
      <c r="Z3908" s="54">
        <f t="shared" si="492"/>
        <v>0.69230769230769229</v>
      </c>
      <c r="AA3908" s="49" t="str">
        <f t="shared" ca="1" si="493"/>
        <v>N</v>
      </c>
      <c r="AB3908" s="49">
        <f t="shared" ca="1" si="494"/>
        <v>5</v>
      </c>
      <c r="AC3908" s="49" t="str">
        <f t="shared" ca="1" si="495"/>
        <v>N</v>
      </c>
    </row>
    <row r="3909" spans="1:29" x14ac:dyDescent="0.25">
      <c r="A3909">
        <v>2206</v>
      </c>
      <c r="B3909" s="9">
        <v>43562</v>
      </c>
      <c r="C3909" s="50" t="str">
        <f t="shared" si="488"/>
        <v>N</v>
      </c>
      <c r="D3909" s="52">
        <f>_xlfn.XLOOKUP(B3909,Cal_Date!B:B,Cal_Date!A:A,0)</f>
        <v>2</v>
      </c>
      <c r="E3909">
        <v>2019</v>
      </c>
      <c r="F3909" t="s">
        <v>127</v>
      </c>
      <c r="G3909" t="s">
        <v>130</v>
      </c>
      <c r="H3909" t="s">
        <v>14</v>
      </c>
      <c r="I3909" t="s">
        <v>13</v>
      </c>
      <c r="J3909" t="s">
        <v>15</v>
      </c>
      <c r="K3909" t="s">
        <v>43</v>
      </c>
      <c r="L3909">
        <v>1</v>
      </c>
      <c r="M3909">
        <v>1007</v>
      </c>
      <c r="O3909" t="s">
        <v>28</v>
      </c>
      <c r="R3909" t="s">
        <v>44</v>
      </c>
      <c r="S3909" s="49" t="str">
        <f t="shared" si="489"/>
        <v>Card</v>
      </c>
      <c r="T3909" s="3">
        <v>0.03</v>
      </c>
      <c r="U3909" s="2">
        <v>7.0785</v>
      </c>
      <c r="V3909" s="2">
        <v>2.12</v>
      </c>
      <c r="W3909" s="54">
        <f>_xlfn.XLOOKUP(M3909,Market!A:A,Market!F:F,0)</f>
        <v>8.8999999999999996E-2</v>
      </c>
      <c r="X3909" s="55">
        <f t="shared" si="490"/>
        <v>0.21235499999999999</v>
      </c>
      <c r="Y3909" s="55">
        <f t="shared" si="491"/>
        <v>4.9584999999999999</v>
      </c>
      <c r="Z3909" s="54">
        <f t="shared" si="492"/>
        <v>0.70050151868333688</v>
      </c>
      <c r="AA3909" s="49" t="str">
        <f t="shared" ca="1" si="493"/>
        <v>N</v>
      </c>
      <c r="AB3909" s="49">
        <f t="shared" ca="1" si="494"/>
        <v>5</v>
      </c>
      <c r="AC3909" s="49" t="str">
        <f t="shared" ca="1" si="495"/>
        <v>N</v>
      </c>
    </row>
    <row r="3910" spans="1:29" x14ac:dyDescent="0.25">
      <c r="A3910">
        <v>2207</v>
      </c>
      <c r="B3910" s="9">
        <v>43562</v>
      </c>
      <c r="C3910" s="50" t="str">
        <f t="shared" si="488"/>
        <v>N</v>
      </c>
      <c r="D3910" s="52">
        <f>_xlfn.XLOOKUP(B3910,Cal_Date!B:B,Cal_Date!A:A,0)</f>
        <v>2</v>
      </c>
      <c r="E3910">
        <v>2019</v>
      </c>
      <c r="F3910" t="s">
        <v>127</v>
      </c>
      <c r="G3910" t="s">
        <v>130</v>
      </c>
      <c r="H3910" t="s">
        <v>14</v>
      </c>
      <c r="I3910" t="s">
        <v>13</v>
      </c>
      <c r="J3910" t="s">
        <v>15</v>
      </c>
      <c r="K3910" t="s">
        <v>43</v>
      </c>
      <c r="L3910">
        <v>2</v>
      </c>
      <c r="M3910">
        <v>1008</v>
      </c>
      <c r="O3910" t="s">
        <v>28</v>
      </c>
      <c r="R3910" t="s">
        <v>44</v>
      </c>
      <c r="S3910" s="49" t="str">
        <f t="shared" si="489"/>
        <v>Card</v>
      </c>
      <c r="T3910" s="3">
        <v>0.03</v>
      </c>
      <c r="U3910" s="2">
        <v>15.245999999999999</v>
      </c>
      <c r="V3910" s="2">
        <v>4.4800000000000004</v>
      </c>
      <c r="W3910" s="54">
        <f>_xlfn.XLOOKUP(M3910,Market!A:A,Market!F:F,0)</f>
        <v>8.8999999999999996E-2</v>
      </c>
      <c r="X3910" s="55">
        <f t="shared" si="490"/>
        <v>0.45737999999999995</v>
      </c>
      <c r="Y3910" s="55">
        <f t="shared" si="491"/>
        <v>10.765999999999998</v>
      </c>
      <c r="Z3910" s="54">
        <f t="shared" si="492"/>
        <v>0.70615243342516065</v>
      </c>
      <c r="AA3910" s="49" t="str">
        <f t="shared" ca="1" si="493"/>
        <v>N</v>
      </c>
      <c r="AB3910" s="49">
        <f t="shared" ca="1" si="494"/>
        <v>5</v>
      </c>
      <c r="AC3910" s="49" t="str">
        <f t="shared" ca="1" si="495"/>
        <v>N</v>
      </c>
    </row>
    <row r="3911" spans="1:29" x14ac:dyDescent="0.25">
      <c r="A3911">
        <v>2208</v>
      </c>
      <c r="B3911" s="9">
        <v>43562</v>
      </c>
      <c r="C3911" s="50" t="str">
        <f t="shared" si="488"/>
        <v>N</v>
      </c>
      <c r="D3911" s="52">
        <f>_xlfn.XLOOKUP(B3911,Cal_Date!B:B,Cal_Date!A:A,0)</f>
        <v>2</v>
      </c>
      <c r="E3911">
        <v>2019</v>
      </c>
      <c r="F3911" t="s">
        <v>127</v>
      </c>
      <c r="G3911" t="s">
        <v>130</v>
      </c>
      <c r="H3911" t="s">
        <v>48</v>
      </c>
      <c r="I3911" t="s">
        <v>18</v>
      </c>
      <c r="J3911" t="s">
        <v>10</v>
      </c>
      <c r="K3911" t="s">
        <v>43</v>
      </c>
      <c r="L3911">
        <v>1</v>
      </c>
      <c r="M3911">
        <v>1008</v>
      </c>
      <c r="O3911" t="s">
        <v>28</v>
      </c>
      <c r="R3911" t="s">
        <v>44</v>
      </c>
      <c r="S3911" s="49" t="str">
        <f t="shared" si="489"/>
        <v>Card</v>
      </c>
      <c r="T3911" s="3">
        <v>0.03</v>
      </c>
      <c r="U3911" s="2">
        <v>7.6229999999999993</v>
      </c>
      <c r="V3911" s="2">
        <v>1.46</v>
      </c>
      <c r="W3911" s="54">
        <f>_xlfn.XLOOKUP(M3911,Market!A:A,Market!F:F,0)</f>
        <v>8.8999999999999996E-2</v>
      </c>
      <c r="X3911" s="55">
        <f t="shared" si="490"/>
        <v>0.22868999999999998</v>
      </c>
      <c r="Y3911" s="55">
        <f t="shared" si="491"/>
        <v>6.1629999999999994</v>
      </c>
      <c r="Z3911" s="54">
        <f t="shared" si="492"/>
        <v>0.80847435392889933</v>
      </c>
      <c r="AA3911" s="49" t="str">
        <f t="shared" ca="1" si="493"/>
        <v>N</v>
      </c>
      <c r="AB3911" s="49">
        <f t="shared" ca="1" si="494"/>
        <v>5</v>
      </c>
      <c r="AC3911" s="49" t="str">
        <f t="shared" ca="1" si="495"/>
        <v>N</v>
      </c>
    </row>
    <row r="3912" spans="1:29" x14ac:dyDescent="0.25">
      <c r="A3912">
        <v>2209</v>
      </c>
      <c r="B3912" s="9">
        <v>43562</v>
      </c>
      <c r="C3912" s="50" t="str">
        <f t="shared" si="488"/>
        <v>N</v>
      </c>
      <c r="D3912" s="52">
        <f>_xlfn.XLOOKUP(B3912,Cal_Date!B:B,Cal_Date!A:A,0)</f>
        <v>2</v>
      </c>
      <c r="E3912">
        <v>2019</v>
      </c>
      <c r="F3912" t="s">
        <v>127</v>
      </c>
      <c r="G3912" t="s">
        <v>130</v>
      </c>
      <c r="H3912" t="s">
        <v>48</v>
      </c>
      <c r="I3912" t="s">
        <v>18</v>
      </c>
      <c r="J3912" t="s">
        <v>10</v>
      </c>
      <c r="K3912" t="s">
        <v>43</v>
      </c>
      <c r="L3912">
        <v>2</v>
      </c>
      <c r="M3912">
        <v>1000</v>
      </c>
      <c r="O3912" t="s">
        <v>25</v>
      </c>
      <c r="R3912" t="s">
        <v>44</v>
      </c>
      <c r="S3912" s="49" t="str">
        <f t="shared" si="489"/>
        <v>Card</v>
      </c>
      <c r="T3912" s="3">
        <v>0.03</v>
      </c>
      <c r="U3912" s="2">
        <v>15.120000000000001</v>
      </c>
      <c r="V3912" s="2">
        <v>2.92</v>
      </c>
      <c r="W3912" s="54">
        <f>_xlfn.XLOOKUP(M3912,Market!A:A,Market!F:F,0)</f>
        <v>0.08</v>
      </c>
      <c r="X3912" s="55">
        <f t="shared" si="490"/>
        <v>0.4536</v>
      </c>
      <c r="Y3912" s="55">
        <f t="shared" si="491"/>
        <v>12.200000000000001</v>
      </c>
      <c r="Z3912" s="54">
        <f t="shared" si="492"/>
        <v>0.80687830687830686</v>
      </c>
      <c r="AA3912" s="49" t="str">
        <f t="shared" ca="1" si="493"/>
        <v>N</v>
      </c>
      <c r="AB3912" s="49">
        <f t="shared" ca="1" si="494"/>
        <v>5</v>
      </c>
      <c r="AC3912" s="49" t="str">
        <f t="shared" ca="1" si="495"/>
        <v>N</v>
      </c>
    </row>
    <row r="3913" spans="1:29" x14ac:dyDescent="0.25">
      <c r="A3913">
        <v>2210</v>
      </c>
      <c r="B3913" s="9">
        <v>43562</v>
      </c>
      <c r="C3913" s="50" t="str">
        <f t="shared" si="488"/>
        <v>N</v>
      </c>
      <c r="D3913" s="52">
        <f>_xlfn.XLOOKUP(B3913,Cal_Date!B:B,Cal_Date!A:A,0)</f>
        <v>2</v>
      </c>
      <c r="E3913">
        <v>2019</v>
      </c>
      <c r="F3913" t="s">
        <v>127</v>
      </c>
      <c r="G3913" t="s">
        <v>130</v>
      </c>
      <c r="H3913" t="s">
        <v>11</v>
      </c>
      <c r="I3913" t="s">
        <v>11</v>
      </c>
      <c r="J3913" t="s">
        <v>15</v>
      </c>
      <c r="K3913" t="s">
        <v>42</v>
      </c>
      <c r="L3913">
        <v>1</v>
      </c>
      <c r="M3913">
        <v>1000</v>
      </c>
      <c r="O3913" t="s">
        <v>25</v>
      </c>
      <c r="R3913" t="s">
        <v>44</v>
      </c>
      <c r="S3913" s="49" t="str">
        <f t="shared" si="489"/>
        <v>Card</v>
      </c>
      <c r="T3913" s="3">
        <v>0.03</v>
      </c>
      <c r="U3913" s="2">
        <v>2.7</v>
      </c>
      <c r="V3913" s="2">
        <v>0.87</v>
      </c>
      <c r="W3913" s="54">
        <f>_xlfn.XLOOKUP(M3913,Market!A:A,Market!F:F,0)</f>
        <v>0.08</v>
      </c>
      <c r="X3913" s="55">
        <f t="shared" si="490"/>
        <v>8.1000000000000003E-2</v>
      </c>
      <c r="Y3913" s="55">
        <f t="shared" si="491"/>
        <v>1.83</v>
      </c>
      <c r="Z3913" s="54">
        <f t="shared" si="492"/>
        <v>0.67777777777777781</v>
      </c>
      <c r="AA3913" s="49" t="str">
        <f t="shared" ca="1" si="493"/>
        <v>N</v>
      </c>
      <c r="AB3913" s="49">
        <f t="shared" ca="1" si="494"/>
        <v>5</v>
      </c>
      <c r="AC3913" s="49" t="str">
        <f t="shared" ca="1" si="495"/>
        <v>N</v>
      </c>
    </row>
    <row r="3914" spans="1:29" x14ac:dyDescent="0.25">
      <c r="A3914">
        <v>2211</v>
      </c>
      <c r="B3914" s="9">
        <v>43562</v>
      </c>
      <c r="C3914" s="50" t="str">
        <f t="shared" si="488"/>
        <v>N</v>
      </c>
      <c r="D3914" s="52">
        <f>_xlfn.XLOOKUP(B3914,Cal_Date!B:B,Cal_Date!A:A,0)</f>
        <v>2</v>
      </c>
      <c r="E3914">
        <v>2019</v>
      </c>
      <c r="F3914" t="s">
        <v>127</v>
      </c>
      <c r="G3914" t="s">
        <v>130</v>
      </c>
      <c r="H3914" t="s">
        <v>11</v>
      </c>
      <c r="I3914" t="s">
        <v>13</v>
      </c>
      <c r="J3914" t="s">
        <v>15</v>
      </c>
      <c r="K3914" t="s">
        <v>42</v>
      </c>
      <c r="L3914">
        <v>2</v>
      </c>
      <c r="M3914">
        <v>1000</v>
      </c>
      <c r="O3914" t="s">
        <v>25</v>
      </c>
      <c r="R3914" t="s">
        <v>44</v>
      </c>
      <c r="S3914" s="49" t="str">
        <f t="shared" si="489"/>
        <v>Card</v>
      </c>
      <c r="T3914" s="3">
        <v>0.03</v>
      </c>
      <c r="U3914" s="2">
        <v>5.4</v>
      </c>
      <c r="V3914" s="2">
        <v>2.84</v>
      </c>
      <c r="W3914" s="54">
        <f>_xlfn.XLOOKUP(M3914,Market!A:A,Market!F:F,0)</f>
        <v>0.08</v>
      </c>
      <c r="X3914" s="55">
        <f t="shared" si="490"/>
        <v>0.16200000000000001</v>
      </c>
      <c r="Y3914" s="55">
        <f t="shared" si="491"/>
        <v>2.5600000000000005</v>
      </c>
      <c r="Z3914" s="54">
        <f t="shared" si="492"/>
        <v>0.47407407407407415</v>
      </c>
      <c r="AA3914" s="49" t="str">
        <f t="shared" ca="1" si="493"/>
        <v>N</v>
      </c>
      <c r="AB3914" s="49">
        <f t="shared" ca="1" si="494"/>
        <v>5</v>
      </c>
      <c r="AC3914" s="49" t="str">
        <f t="shared" ca="1" si="495"/>
        <v>N</v>
      </c>
    </row>
    <row r="3915" spans="1:29" x14ac:dyDescent="0.25">
      <c r="A3915">
        <v>2212</v>
      </c>
      <c r="B3915" s="9">
        <v>43562</v>
      </c>
      <c r="C3915" s="50" t="str">
        <f t="shared" si="488"/>
        <v>N</v>
      </c>
      <c r="D3915" s="52">
        <f>_xlfn.XLOOKUP(B3915,Cal_Date!B:B,Cal_Date!A:A,0)</f>
        <v>2</v>
      </c>
      <c r="E3915">
        <v>2019</v>
      </c>
      <c r="F3915" t="s">
        <v>127</v>
      </c>
      <c r="G3915" t="s">
        <v>130</v>
      </c>
      <c r="H3915" t="s">
        <v>14</v>
      </c>
      <c r="I3915" t="s">
        <v>13</v>
      </c>
      <c r="J3915" t="s">
        <v>15</v>
      </c>
      <c r="K3915" t="s">
        <v>43</v>
      </c>
      <c r="L3915">
        <v>1</v>
      </c>
      <c r="M3915">
        <v>1001</v>
      </c>
      <c r="O3915" t="s">
        <v>25</v>
      </c>
      <c r="R3915" t="s">
        <v>44</v>
      </c>
      <c r="S3915" s="49" t="str">
        <f t="shared" si="489"/>
        <v>Card</v>
      </c>
      <c r="T3915" s="3">
        <v>0.03</v>
      </c>
      <c r="U3915" s="2">
        <v>7.42</v>
      </c>
      <c r="V3915" s="2">
        <v>2.2400000000000002</v>
      </c>
      <c r="W3915" s="54">
        <f>_xlfn.XLOOKUP(M3915,Market!A:A,Market!F:F,0)</f>
        <v>0.06</v>
      </c>
      <c r="X3915" s="55">
        <f t="shared" si="490"/>
        <v>0.22259999999999999</v>
      </c>
      <c r="Y3915" s="55">
        <f t="shared" si="491"/>
        <v>5.18</v>
      </c>
      <c r="Z3915" s="54">
        <f t="shared" si="492"/>
        <v>0.69811320754716977</v>
      </c>
      <c r="AA3915" s="49" t="str">
        <f t="shared" ca="1" si="493"/>
        <v>N</v>
      </c>
      <c r="AB3915" s="49">
        <f t="shared" ca="1" si="494"/>
        <v>5</v>
      </c>
      <c r="AC3915" s="49" t="str">
        <f t="shared" ca="1" si="495"/>
        <v>N</v>
      </c>
    </row>
    <row r="3916" spans="1:29" x14ac:dyDescent="0.25">
      <c r="A3916">
        <v>2213</v>
      </c>
      <c r="B3916" s="9">
        <v>43562</v>
      </c>
      <c r="C3916" s="50" t="str">
        <f t="shared" si="488"/>
        <v>N</v>
      </c>
      <c r="D3916" s="52">
        <f>_xlfn.XLOOKUP(B3916,Cal_Date!B:B,Cal_Date!A:A,0)</f>
        <v>2</v>
      </c>
      <c r="E3916">
        <v>2019</v>
      </c>
      <c r="F3916" t="s">
        <v>127</v>
      </c>
      <c r="G3916" t="s">
        <v>130</v>
      </c>
      <c r="H3916" t="s">
        <v>48</v>
      </c>
      <c r="I3916" t="s">
        <v>18</v>
      </c>
      <c r="J3916" t="s">
        <v>10</v>
      </c>
      <c r="K3916" t="s">
        <v>43</v>
      </c>
      <c r="L3916">
        <v>1</v>
      </c>
      <c r="M3916">
        <v>1000</v>
      </c>
      <c r="O3916" t="s">
        <v>25</v>
      </c>
      <c r="R3916" t="s">
        <v>46</v>
      </c>
      <c r="S3916" s="49" t="str">
        <f t="shared" si="489"/>
        <v>Card</v>
      </c>
      <c r="T3916" s="3">
        <v>0.04</v>
      </c>
      <c r="U3916" s="2">
        <v>7.5600000000000005</v>
      </c>
      <c r="V3916" s="2">
        <v>1.46</v>
      </c>
      <c r="W3916" s="54">
        <f>_xlfn.XLOOKUP(M3916,Market!A:A,Market!F:F,0)</f>
        <v>0.08</v>
      </c>
      <c r="X3916" s="55">
        <f t="shared" si="490"/>
        <v>0.3024</v>
      </c>
      <c r="Y3916" s="55">
        <f t="shared" si="491"/>
        <v>6.1000000000000005</v>
      </c>
      <c r="Z3916" s="54">
        <f t="shared" si="492"/>
        <v>0.80687830687830686</v>
      </c>
      <c r="AA3916" s="49" t="str">
        <f t="shared" ca="1" si="493"/>
        <v>N</v>
      </c>
      <c r="AB3916" s="49">
        <f t="shared" ca="1" si="494"/>
        <v>5</v>
      </c>
      <c r="AC3916" s="49" t="str">
        <f t="shared" ca="1" si="495"/>
        <v>N</v>
      </c>
    </row>
    <row r="3917" spans="1:29" x14ac:dyDescent="0.25">
      <c r="A3917">
        <v>2214</v>
      </c>
      <c r="B3917" s="9">
        <v>43562</v>
      </c>
      <c r="C3917" s="50" t="str">
        <f t="shared" si="488"/>
        <v>N</v>
      </c>
      <c r="D3917" s="52">
        <f>_xlfn.XLOOKUP(B3917,Cal_Date!B:B,Cal_Date!A:A,0)</f>
        <v>2</v>
      </c>
      <c r="E3917">
        <v>2019</v>
      </c>
      <c r="F3917" t="s">
        <v>127</v>
      </c>
      <c r="G3917" t="s">
        <v>130</v>
      </c>
      <c r="H3917" t="s">
        <v>48</v>
      </c>
      <c r="I3917" t="s">
        <v>18</v>
      </c>
      <c r="J3917" t="s">
        <v>10</v>
      </c>
      <c r="K3917" t="s">
        <v>43</v>
      </c>
      <c r="L3917">
        <v>1</v>
      </c>
      <c r="M3917">
        <v>1000</v>
      </c>
      <c r="O3917" t="s">
        <v>25</v>
      </c>
      <c r="R3917" t="s">
        <v>46</v>
      </c>
      <c r="S3917" s="49" t="str">
        <f t="shared" si="489"/>
        <v>Card</v>
      </c>
      <c r="T3917" s="3">
        <v>0.04</v>
      </c>
      <c r="U3917" s="2">
        <v>7.5600000000000005</v>
      </c>
      <c r="V3917" s="2">
        <v>1.46</v>
      </c>
      <c r="W3917" s="54">
        <f>_xlfn.XLOOKUP(M3917,Market!A:A,Market!F:F,0)</f>
        <v>0.08</v>
      </c>
      <c r="X3917" s="55">
        <f t="shared" si="490"/>
        <v>0.3024</v>
      </c>
      <c r="Y3917" s="55">
        <f t="shared" si="491"/>
        <v>6.1000000000000005</v>
      </c>
      <c r="Z3917" s="54">
        <f t="shared" si="492"/>
        <v>0.80687830687830686</v>
      </c>
      <c r="AA3917" s="49" t="str">
        <f t="shared" ca="1" si="493"/>
        <v>N</v>
      </c>
      <c r="AB3917" s="49">
        <f t="shared" ca="1" si="494"/>
        <v>5</v>
      </c>
      <c r="AC3917" s="49" t="str">
        <f t="shared" ca="1" si="495"/>
        <v>N</v>
      </c>
    </row>
    <row r="3918" spans="1:29" x14ac:dyDescent="0.25">
      <c r="A3918">
        <v>2215</v>
      </c>
      <c r="B3918" s="9">
        <v>43562</v>
      </c>
      <c r="C3918" s="50" t="str">
        <f t="shared" si="488"/>
        <v>N</v>
      </c>
      <c r="D3918" s="52">
        <f>_xlfn.XLOOKUP(B3918,Cal_Date!B:B,Cal_Date!A:A,0)</f>
        <v>2</v>
      </c>
      <c r="E3918">
        <v>2019</v>
      </c>
      <c r="F3918" t="s">
        <v>127</v>
      </c>
      <c r="G3918" t="s">
        <v>130</v>
      </c>
      <c r="H3918" t="s">
        <v>11</v>
      </c>
      <c r="I3918" t="s">
        <v>11</v>
      </c>
      <c r="J3918" t="s">
        <v>15</v>
      </c>
      <c r="K3918" t="s">
        <v>42</v>
      </c>
      <c r="L3918">
        <v>1</v>
      </c>
      <c r="M3918">
        <v>1004</v>
      </c>
      <c r="O3918" t="s">
        <v>28</v>
      </c>
      <c r="R3918" t="s">
        <v>46</v>
      </c>
      <c r="S3918" s="49" t="str">
        <f t="shared" si="489"/>
        <v>Card</v>
      </c>
      <c r="T3918" s="3">
        <v>0.04</v>
      </c>
      <c r="U3918" s="2">
        <v>2.6500000000000004</v>
      </c>
      <c r="V3918" s="2">
        <v>0.87</v>
      </c>
      <c r="W3918" s="54">
        <f>_xlfn.XLOOKUP(M3918,Market!A:A,Market!F:F,0)</f>
        <v>0.06</v>
      </c>
      <c r="X3918" s="55">
        <f t="shared" si="490"/>
        <v>0.10600000000000001</v>
      </c>
      <c r="Y3918" s="55">
        <f t="shared" si="491"/>
        <v>1.7800000000000002</v>
      </c>
      <c r="Z3918" s="54">
        <f t="shared" si="492"/>
        <v>0.67169811320754713</v>
      </c>
      <c r="AA3918" s="49" t="str">
        <f t="shared" ca="1" si="493"/>
        <v>N</v>
      </c>
      <c r="AB3918" s="49">
        <f t="shared" ca="1" si="494"/>
        <v>5</v>
      </c>
      <c r="AC3918" s="49" t="str">
        <f t="shared" ca="1" si="495"/>
        <v>N</v>
      </c>
    </row>
    <row r="3919" spans="1:29" x14ac:dyDescent="0.25">
      <c r="A3919">
        <v>2216</v>
      </c>
      <c r="B3919" s="9">
        <v>43562</v>
      </c>
      <c r="C3919" s="50" t="str">
        <f t="shared" si="488"/>
        <v>N</v>
      </c>
      <c r="D3919" s="52">
        <f>_xlfn.XLOOKUP(B3919,Cal_Date!B:B,Cal_Date!A:A,0)</f>
        <v>2</v>
      </c>
      <c r="E3919">
        <v>2019</v>
      </c>
      <c r="F3919" t="s">
        <v>127</v>
      </c>
      <c r="G3919" t="s">
        <v>130</v>
      </c>
      <c r="H3919" t="s">
        <v>14</v>
      </c>
      <c r="I3919" t="s">
        <v>18</v>
      </c>
      <c r="J3919" t="s">
        <v>15</v>
      </c>
      <c r="K3919" t="s">
        <v>43</v>
      </c>
      <c r="L3919">
        <v>2</v>
      </c>
      <c r="M3919">
        <v>1005</v>
      </c>
      <c r="O3919" t="s">
        <v>25</v>
      </c>
      <c r="R3919" t="s">
        <v>46</v>
      </c>
      <c r="S3919" s="49" t="str">
        <f t="shared" si="489"/>
        <v>Card</v>
      </c>
      <c r="T3919" s="3">
        <v>0.04</v>
      </c>
      <c r="U3919" s="2">
        <v>14.157</v>
      </c>
      <c r="V3919" s="2">
        <v>4.2</v>
      </c>
      <c r="W3919" s="54">
        <f>_xlfn.XLOOKUP(M3919,Market!A:A,Market!F:F,0)</f>
        <v>8.8999999999999996E-2</v>
      </c>
      <c r="X3919" s="55">
        <f t="shared" si="490"/>
        <v>0.56628000000000001</v>
      </c>
      <c r="Y3919" s="55">
        <f t="shared" si="491"/>
        <v>9.9570000000000007</v>
      </c>
      <c r="Z3919" s="54">
        <f t="shared" si="492"/>
        <v>0.70332697605424888</v>
      </c>
      <c r="AA3919" s="49" t="str">
        <f t="shared" ca="1" si="493"/>
        <v>N</v>
      </c>
      <c r="AB3919" s="49">
        <f t="shared" ca="1" si="494"/>
        <v>5</v>
      </c>
      <c r="AC3919" s="49" t="str">
        <f t="shared" ca="1" si="495"/>
        <v>N</v>
      </c>
    </row>
    <row r="3920" spans="1:29" x14ac:dyDescent="0.25">
      <c r="A3920">
        <v>2217</v>
      </c>
      <c r="B3920" s="9">
        <v>43562</v>
      </c>
      <c r="C3920" s="50" t="str">
        <f t="shared" si="488"/>
        <v>N</v>
      </c>
      <c r="D3920" s="52">
        <f>_xlfn.XLOOKUP(B3920,Cal_Date!B:B,Cal_Date!A:A,0)</f>
        <v>2</v>
      </c>
      <c r="E3920">
        <v>2019</v>
      </c>
      <c r="F3920" t="s">
        <v>127</v>
      </c>
      <c r="G3920" t="s">
        <v>130</v>
      </c>
      <c r="H3920" t="s">
        <v>48</v>
      </c>
      <c r="I3920" t="s">
        <v>18</v>
      </c>
      <c r="J3920" t="s">
        <v>10</v>
      </c>
      <c r="K3920" t="s">
        <v>43</v>
      </c>
      <c r="L3920">
        <v>1</v>
      </c>
      <c r="M3920">
        <v>1000</v>
      </c>
      <c r="O3920" t="s">
        <v>25</v>
      </c>
      <c r="R3920" t="s">
        <v>46</v>
      </c>
      <c r="S3920" s="49" t="str">
        <f t="shared" si="489"/>
        <v>Card</v>
      </c>
      <c r="T3920" s="3">
        <v>0.04</v>
      </c>
      <c r="U3920" s="2">
        <v>7.5600000000000005</v>
      </c>
      <c r="V3920" s="2">
        <v>1.46</v>
      </c>
      <c r="W3920" s="54">
        <f>_xlfn.XLOOKUP(M3920,Market!A:A,Market!F:F,0)</f>
        <v>0.08</v>
      </c>
      <c r="X3920" s="55">
        <f t="shared" si="490"/>
        <v>0.3024</v>
      </c>
      <c r="Y3920" s="55">
        <f t="shared" si="491"/>
        <v>6.1000000000000005</v>
      </c>
      <c r="Z3920" s="54">
        <f t="shared" si="492"/>
        <v>0.80687830687830686</v>
      </c>
      <c r="AA3920" s="49" t="str">
        <f t="shared" ca="1" si="493"/>
        <v>N</v>
      </c>
      <c r="AB3920" s="49">
        <f t="shared" ca="1" si="494"/>
        <v>5</v>
      </c>
      <c r="AC3920" s="49" t="str">
        <f t="shared" ca="1" si="495"/>
        <v>N</v>
      </c>
    </row>
    <row r="3921" spans="1:29" x14ac:dyDescent="0.25">
      <c r="A3921">
        <v>2218</v>
      </c>
      <c r="B3921" s="9">
        <v>43562</v>
      </c>
      <c r="C3921" s="50" t="str">
        <f t="shared" si="488"/>
        <v>N</v>
      </c>
      <c r="D3921" s="52">
        <f>_xlfn.XLOOKUP(B3921,Cal_Date!B:B,Cal_Date!A:A,0)</f>
        <v>2</v>
      </c>
      <c r="E3921">
        <v>2019</v>
      </c>
      <c r="F3921" t="s">
        <v>127</v>
      </c>
      <c r="G3921" t="s">
        <v>130</v>
      </c>
      <c r="H3921" t="s">
        <v>48</v>
      </c>
      <c r="I3921" t="s">
        <v>18</v>
      </c>
      <c r="J3921" t="s">
        <v>10</v>
      </c>
      <c r="K3921" t="s">
        <v>43</v>
      </c>
      <c r="L3921">
        <v>1</v>
      </c>
      <c r="M3921">
        <v>1006</v>
      </c>
      <c r="O3921" t="s">
        <v>28</v>
      </c>
      <c r="R3921" t="s">
        <v>47</v>
      </c>
      <c r="S3921" s="49" t="str">
        <f t="shared" si="489"/>
        <v>Card</v>
      </c>
      <c r="T3921" s="3">
        <v>3.5000000000000003E-2</v>
      </c>
      <c r="U3921" s="2">
        <v>7.6229999999999993</v>
      </c>
      <c r="V3921" s="2">
        <v>1.46</v>
      </c>
      <c r="W3921" s="54">
        <f>_xlfn.XLOOKUP(M3921,Market!A:A,Market!F:F,0)</f>
        <v>8.8999999999999996E-2</v>
      </c>
      <c r="X3921" s="55">
        <f t="shared" si="490"/>
        <v>0.26680500000000001</v>
      </c>
      <c r="Y3921" s="55">
        <f t="shared" si="491"/>
        <v>6.1629999999999994</v>
      </c>
      <c r="Z3921" s="54">
        <f t="shared" si="492"/>
        <v>0.80847435392889933</v>
      </c>
      <c r="AA3921" s="49" t="str">
        <f t="shared" ca="1" si="493"/>
        <v>N</v>
      </c>
      <c r="AB3921" s="49">
        <f t="shared" ca="1" si="494"/>
        <v>5</v>
      </c>
      <c r="AC3921" s="49" t="str">
        <f t="shared" ca="1" si="495"/>
        <v>N</v>
      </c>
    </row>
    <row r="3922" spans="1:29" x14ac:dyDescent="0.25">
      <c r="A3922">
        <v>2219</v>
      </c>
      <c r="B3922" s="9">
        <v>43562</v>
      </c>
      <c r="C3922" s="50" t="str">
        <f t="shared" si="488"/>
        <v>N</v>
      </c>
      <c r="D3922" s="52">
        <f>_xlfn.XLOOKUP(B3922,Cal_Date!B:B,Cal_Date!A:A,0)</f>
        <v>2</v>
      </c>
      <c r="E3922">
        <v>2019</v>
      </c>
      <c r="F3922" t="s">
        <v>127</v>
      </c>
      <c r="G3922" t="s">
        <v>130</v>
      </c>
      <c r="H3922" t="s">
        <v>48</v>
      </c>
      <c r="I3922" t="s">
        <v>18</v>
      </c>
      <c r="J3922" t="s">
        <v>10</v>
      </c>
      <c r="K3922" t="s">
        <v>43</v>
      </c>
      <c r="L3922">
        <v>1</v>
      </c>
      <c r="M3922">
        <v>1000</v>
      </c>
      <c r="O3922" t="s">
        <v>25</v>
      </c>
      <c r="R3922" t="s">
        <v>47</v>
      </c>
      <c r="S3922" s="49" t="str">
        <f t="shared" si="489"/>
        <v>Card</v>
      </c>
      <c r="T3922" s="3">
        <v>3.5000000000000003E-2</v>
      </c>
      <c r="U3922" s="2">
        <v>7.5600000000000005</v>
      </c>
      <c r="V3922" s="2">
        <v>1.46</v>
      </c>
      <c r="W3922" s="54">
        <f>_xlfn.XLOOKUP(M3922,Market!A:A,Market!F:F,0)</f>
        <v>0.08</v>
      </c>
      <c r="X3922" s="55">
        <f t="shared" si="490"/>
        <v>0.26460000000000006</v>
      </c>
      <c r="Y3922" s="55">
        <f t="shared" si="491"/>
        <v>6.1000000000000005</v>
      </c>
      <c r="Z3922" s="54">
        <f t="shared" si="492"/>
        <v>0.80687830687830686</v>
      </c>
      <c r="AA3922" s="49" t="str">
        <f t="shared" ca="1" si="493"/>
        <v>N</v>
      </c>
      <c r="AB3922" s="49">
        <f t="shared" ca="1" si="494"/>
        <v>5</v>
      </c>
      <c r="AC3922" s="49" t="str">
        <f t="shared" ca="1" si="495"/>
        <v>N</v>
      </c>
    </row>
    <row r="3923" spans="1:29" x14ac:dyDescent="0.25">
      <c r="A3923">
        <v>2220</v>
      </c>
      <c r="B3923" s="9">
        <v>43562</v>
      </c>
      <c r="C3923" s="50" t="str">
        <f t="shared" si="488"/>
        <v>N</v>
      </c>
      <c r="D3923" s="52">
        <f>_xlfn.XLOOKUP(B3923,Cal_Date!B:B,Cal_Date!A:A,0)</f>
        <v>2</v>
      </c>
      <c r="E3923">
        <v>2019</v>
      </c>
      <c r="F3923" t="s">
        <v>127</v>
      </c>
      <c r="G3923" t="s">
        <v>130</v>
      </c>
      <c r="H3923" t="s">
        <v>11</v>
      </c>
      <c r="I3923" t="s">
        <v>11</v>
      </c>
      <c r="J3923" t="s">
        <v>15</v>
      </c>
      <c r="K3923" t="s">
        <v>42</v>
      </c>
      <c r="L3923">
        <v>1</v>
      </c>
      <c r="M3923">
        <v>1001</v>
      </c>
      <c r="O3923" t="s">
        <v>25</v>
      </c>
      <c r="R3923" t="s">
        <v>47</v>
      </c>
      <c r="S3923" s="49" t="str">
        <f t="shared" si="489"/>
        <v>Card</v>
      </c>
      <c r="T3923" s="3">
        <v>3.5000000000000003E-2</v>
      </c>
      <c r="U3923" s="2">
        <v>2.6500000000000004</v>
      </c>
      <c r="V3923" s="2">
        <v>0.87</v>
      </c>
      <c r="W3923" s="54">
        <f>_xlfn.XLOOKUP(M3923,Market!A:A,Market!F:F,0)</f>
        <v>0.06</v>
      </c>
      <c r="X3923" s="55">
        <f t="shared" si="490"/>
        <v>9.2750000000000027E-2</v>
      </c>
      <c r="Y3923" s="55">
        <f t="shared" si="491"/>
        <v>1.7800000000000002</v>
      </c>
      <c r="Z3923" s="54">
        <f t="shared" si="492"/>
        <v>0.67169811320754713</v>
      </c>
      <c r="AA3923" s="49" t="str">
        <f t="shared" ca="1" si="493"/>
        <v>N</v>
      </c>
      <c r="AB3923" s="49">
        <f t="shared" ca="1" si="494"/>
        <v>5</v>
      </c>
      <c r="AC3923" s="49" t="str">
        <f t="shared" ca="1" si="495"/>
        <v>N</v>
      </c>
    </row>
    <row r="3924" spans="1:29" x14ac:dyDescent="0.25">
      <c r="A3924">
        <v>2221</v>
      </c>
      <c r="B3924" s="9">
        <v>43562</v>
      </c>
      <c r="C3924" s="50" t="str">
        <f t="shared" si="488"/>
        <v>N</v>
      </c>
      <c r="D3924" s="52">
        <f>_xlfn.XLOOKUP(B3924,Cal_Date!B:B,Cal_Date!A:A,0)</f>
        <v>2</v>
      </c>
      <c r="E3924">
        <v>2019</v>
      </c>
      <c r="F3924" t="s">
        <v>127</v>
      </c>
      <c r="G3924" t="s">
        <v>130</v>
      </c>
      <c r="H3924" t="s">
        <v>11</v>
      </c>
      <c r="I3924" t="s">
        <v>11</v>
      </c>
      <c r="J3924" t="s">
        <v>15</v>
      </c>
      <c r="K3924" t="s">
        <v>42</v>
      </c>
      <c r="L3924">
        <v>1</v>
      </c>
      <c r="M3924">
        <v>1008</v>
      </c>
      <c r="O3924" t="s">
        <v>28</v>
      </c>
      <c r="R3924" t="s">
        <v>46</v>
      </c>
      <c r="S3924" s="49" t="str">
        <f t="shared" si="489"/>
        <v>Card</v>
      </c>
      <c r="T3924" s="3">
        <v>0.04</v>
      </c>
      <c r="U3924" s="2">
        <v>2.7225000000000001</v>
      </c>
      <c r="V3924" s="2">
        <v>0.87</v>
      </c>
      <c r="W3924" s="54">
        <f>_xlfn.XLOOKUP(M3924,Market!A:A,Market!F:F,0)</f>
        <v>8.8999999999999996E-2</v>
      </c>
      <c r="X3924" s="55">
        <f t="shared" si="490"/>
        <v>0.10890000000000001</v>
      </c>
      <c r="Y3924" s="55">
        <f t="shared" si="491"/>
        <v>1.8525</v>
      </c>
      <c r="Z3924" s="54">
        <f t="shared" si="492"/>
        <v>0.68044077134986225</v>
      </c>
      <c r="AA3924" s="49" t="str">
        <f t="shared" ca="1" si="493"/>
        <v>N</v>
      </c>
      <c r="AB3924" s="49">
        <f t="shared" ca="1" si="494"/>
        <v>5</v>
      </c>
      <c r="AC3924" s="49" t="str">
        <f t="shared" ca="1" si="495"/>
        <v>N</v>
      </c>
    </row>
    <row r="3925" spans="1:29" x14ac:dyDescent="0.25">
      <c r="A3925">
        <v>2222</v>
      </c>
      <c r="B3925" s="9">
        <v>43562</v>
      </c>
      <c r="C3925" s="50" t="str">
        <f t="shared" si="488"/>
        <v>N</v>
      </c>
      <c r="D3925" s="52">
        <f>_xlfn.XLOOKUP(B3925,Cal_Date!B:B,Cal_Date!A:A,0)</f>
        <v>2</v>
      </c>
      <c r="E3925">
        <v>2019</v>
      </c>
      <c r="F3925" t="s">
        <v>127</v>
      </c>
      <c r="G3925" t="s">
        <v>130</v>
      </c>
      <c r="H3925" t="s">
        <v>48</v>
      </c>
      <c r="I3925" t="s">
        <v>18</v>
      </c>
      <c r="J3925" t="s">
        <v>10</v>
      </c>
      <c r="K3925" t="s">
        <v>43</v>
      </c>
      <c r="L3925">
        <v>2</v>
      </c>
      <c r="M3925">
        <v>1001</v>
      </c>
      <c r="O3925" t="s">
        <v>25</v>
      </c>
      <c r="R3925" t="s">
        <v>46</v>
      </c>
      <c r="S3925" s="49" t="str">
        <f t="shared" si="489"/>
        <v>Card</v>
      </c>
      <c r="T3925" s="3">
        <v>0.04</v>
      </c>
      <c r="U3925" s="2">
        <v>14.84</v>
      </c>
      <c r="V3925" s="2">
        <v>2.92</v>
      </c>
      <c r="W3925" s="54">
        <f>_xlfn.XLOOKUP(M3925,Market!A:A,Market!F:F,0)</f>
        <v>0.06</v>
      </c>
      <c r="X3925" s="55">
        <f t="shared" si="490"/>
        <v>0.59360000000000002</v>
      </c>
      <c r="Y3925" s="55">
        <f t="shared" si="491"/>
        <v>11.92</v>
      </c>
      <c r="Z3925" s="54">
        <f t="shared" si="492"/>
        <v>0.80323450134770891</v>
      </c>
      <c r="AA3925" s="49" t="str">
        <f t="shared" ca="1" si="493"/>
        <v>N</v>
      </c>
      <c r="AB3925" s="49">
        <f t="shared" ca="1" si="494"/>
        <v>5</v>
      </c>
      <c r="AC3925" s="49" t="str">
        <f t="shared" ca="1" si="495"/>
        <v>N</v>
      </c>
    </row>
    <row r="3926" spans="1:29" x14ac:dyDescent="0.25">
      <c r="A3926">
        <v>2223</v>
      </c>
      <c r="B3926" s="9">
        <v>43562</v>
      </c>
      <c r="C3926" s="50" t="str">
        <f t="shared" si="488"/>
        <v>N</v>
      </c>
      <c r="D3926" s="52">
        <f>_xlfn.XLOOKUP(B3926,Cal_Date!B:B,Cal_Date!A:A,0)</f>
        <v>2</v>
      </c>
      <c r="E3926">
        <v>2019</v>
      </c>
      <c r="F3926" t="s">
        <v>127</v>
      </c>
      <c r="G3926" t="s">
        <v>130</v>
      </c>
      <c r="H3926" t="s">
        <v>48</v>
      </c>
      <c r="I3926" t="s">
        <v>18</v>
      </c>
      <c r="J3926" t="s">
        <v>10</v>
      </c>
      <c r="K3926" t="s">
        <v>43</v>
      </c>
      <c r="L3926">
        <v>2</v>
      </c>
      <c r="M3926">
        <v>1001</v>
      </c>
      <c r="O3926" t="s">
        <v>25</v>
      </c>
      <c r="R3926" t="s">
        <v>46</v>
      </c>
      <c r="S3926" s="49" t="str">
        <f t="shared" si="489"/>
        <v>Card</v>
      </c>
      <c r="T3926" s="3">
        <v>0.04</v>
      </c>
      <c r="U3926" s="2">
        <v>14.84</v>
      </c>
      <c r="V3926" s="2">
        <v>2.92</v>
      </c>
      <c r="W3926" s="54">
        <f>_xlfn.XLOOKUP(M3926,Market!A:A,Market!F:F,0)</f>
        <v>0.06</v>
      </c>
      <c r="X3926" s="55">
        <f t="shared" si="490"/>
        <v>0.59360000000000002</v>
      </c>
      <c r="Y3926" s="55">
        <f t="shared" si="491"/>
        <v>11.92</v>
      </c>
      <c r="Z3926" s="54">
        <f t="shared" si="492"/>
        <v>0.80323450134770891</v>
      </c>
      <c r="AA3926" s="49" t="str">
        <f t="shared" ca="1" si="493"/>
        <v>N</v>
      </c>
      <c r="AB3926" s="49">
        <f t="shared" ca="1" si="494"/>
        <v>5</v>
      </c>
      <c r="AC3926" s="49" t="str">
        <f t="shared" ca="1" si="495"/>
        <v>N</v>
      </c>
    </row>
    <row r="3927" spans="1:29" x14ac:dyDescent="0.25">
      <c r="A3927">
        <v>2224</v>
      </c>
      <c r="B3927" s="9">
        <v>43562</v>
      </c>
      <c r="C3927" s="50" t="str">
        <f t="shared" si="488"/>
        <v>N</v>
      </c>
      <c r="D3927" s="52">
        <f>_xlfn.XLOOKUP(B3927,Cal_Date!B:B,Cal_Date!A:A,0)</f>
        <v>2</v>
      </c>
      <c r="E3927">
        <v>2019</v>
      </c>
      <c r="F3927" t="s">
        <v>127</v>
      </c>
      <c r="G3927" t="s">
        <v>130</v>
      </c>
      <c r="H3927" t="s">
        <v>48</v>
      </c>
      <c r="I3927" t="s">
        <v>18</v>
      </c>
      <c r="J3927" t="s">
        <v>10</v>
      </c>
      <c r="K3927" t="s">
        <v>43</v>
      </c>
      <c r="L3927">
        <v>1</v>
      </c>
      <c r="M3927">
        <v>1001</v>
      </c>
      <c r="O3927" t="s">
        <v>25</v>
      </c>
      <c r="R3927" t="s">
        <v>46</v>
      </c>
      <c r="S3927" s="49" t="str">
        <f t="shared" si="489"/>
        <v>Card</v>
      </c>
      <c r="T3927" s="3">
        <v>0.04</v>
      </c>
      <c r="U3927" s="2">
        <v>7.42</v>
      </c>
      <c r="V3927" s="2">
        <v>1.46</v>
      </c>
      <c r="W3927" s="54">
        <f>_xlfn.XLOOKUP(M3927,Market!A:A,Market!F:F,0)</f>
        <v>0.06</v>
      </c>
      <c r="X3927" s="55">
        <f t="shared" si="490"/>
        <v>0.29680000000000001</v>
      </c>
      <c r="Y3927" s="55">
        <f t="shared" si="491"/>
        <v>5.96</v>
      </c>
      <c r="Z3927" s="54">
        <f t="shared" si="492"/>
        <v>0.80323450134770891</v>
      </c>
      <c r="AA3927" s="49" t="str">
        <f t="shared" ca="1" si="493"/>
        <v>N</v>
      </c>
      <c r="AB3927" s="49">
        <f t="shared" ca="1" si="494"/>
        <v>5</v>
      </c>
      <c r="AC3927" s="49" t="str">
        <f t="shared" ca="1" si="495"/>
        <v>N</v>
      </c>
    </row>
    <row r="3928" spans="1:29" x14ac:dyDescent="0.25">
      <c r="A3928">
        <v>2225</v>
      </c>
      <c r="B3928" s="9">
        <v>43562</v>
      </c>
      <c r="C3928" s="50" t="str">
        <f t="shared" si="488"/>
        <v>N</v>
      </c>
      <c r="D3928" s="52">
        <f>_xlfn.XLOOKUP(B3928,Cal_Date!B:B,Cal_Date!A:A,0)</f>
        <v>2</v>
      </c>
      <c r="E3928">
        <v>2019</v>
      </c>
      <c r="F3928" t="s">
        <v>127</v>
      </c>
      <c r="G3928" t="s">
        <v>130</v>
      </c>
      <c r="H3928" t="s">
        <v>11</v>
      </c>
      <c r="I3928" t="s">
        <v>11</v>
      </c>
      <c r="J3928" t="s">
        <v>15</v>
      </c>
      <c r="K3928" t="s">
        <v>42</v>
      </c>
      <c r="L3928">
        <v>1</v>
      </c>
      <c r="M3928">
        <v>1002</v>
      </c>
      <c r="O3928" t="s">
        <v>28</v>
      </c>
      <c r="R3928" t="s">
        <v>46</v>
      </c>
      <c r="S3928" s="49" t="str">
        <f t="shared" si="489"/>
        <v>Card</v>
      </c>
      <c r="T3928" s="3">
        <v>0.04</v>
      </c>
      <c r="U3928" s="2">
        <v>2.6500000000000004</v>
      </c>
      <c r="V3928" s="2">
        <v>0.87</v>
      </c>
      <c r="W3928" s="54">
        <f>_xlfn.XLOOKUP(M3928,Market!A:A,Market!F:F,0)</f>
        <v>0.06</v>
      </c>
      <c r="X3928" s="55">
        <f t="shared" si="490"/>
        <v>0.10600000000000001</v>
      </c>
      <c r="Y3928" s="55">
        <f t="shared" si="491"/>
        <v>1.7800000000000002</v>
      </c>
      <c r="Z3928" s="54">
        <f t="shared" si="492"/>
        <v>0.67169811320754713</v>
      </c>
      <c r="AA3928" s="49" t="str">
        <f t="shared" ca="1" si="493"/>
        <v>N</v>
      </c>
      <c r="AB3928" s="49">
        <f t="shared" ca="1" si="494"/>
        <v>5</v>
      </c>
      <c r="AC3928" s="49" t="str">
        <f t="shared" ca="1" si="495"/>
        <v>N</v>
      </c>
    </row>
    <row r="3929" spans="1:29" x14ac:dyDescent="0.25">
      <c r="A3929">
        <v>2226</v>
      </c>
      <c r="B3929" s="9">
        <v>43562</v>
      </c>
      <c r="C3929" s="50" t="str">
        <f t="shared" si="488"/>
        <v>N</v>
      </c>
      <c r="D3929" s="52">
        <f>_xlfn.XLOOKUP(B3929,Cal_Date!B:B,Cal_Date!A:A,0)</f>
        <v>2</v>
      </c>
      <c r="E3929">
        <v>2019</v>
      </c>
      <c r="F3929" t="s">
        <v>127</v>
      </c>
      <c r="G3929" t="s">
        <v>130</v>
      </c>
      <c r="H3929" t="s">
        <v>14</v>
      </c>
      <c r="I3929" t="s">
        <v>13</v>
      </c>
      <c r="J3929" t="s">
        <v>15</v>
      </c>
      <c r="K3929" t="s">
        <v>43</v>
      </c>
      <c r="L3929">
        <v>1</v>
      </c>
      <c r="M3929">
        <v>1003</v>
      </c>
      <c r="O3929" t="s">
        <v>25</v>
      </c>
      <c r="R3929" t="s">
        <v>46</v>
      </c>
      <c r="S3929" s="49" t="str">
        <f t="shared" si="489"/>
        <v>Card</v>
      </c>
      <c r="T3929" s="3">
        <v>0.04</v>
      </c>
      <c r="U3929" s="2">
        <v>6.8900000000000006</v>
      </c>
      <c r="V3929" s="2">
        <v>2.12</v>
      </c>
      <c r="W3929" s="54">
        <f>_xlfn.XLOOKUP(M3929,Market!A:A,Market!F:F,0)</f>
        <v>0.06</v>
      </c>
      <c r="X3929" s="55">
        <f t="shared" si="490"/>
        <v>0.27560000000000001</v>
      </c>
      <c r="Y3929" s="55">
        <f t="shared" si="491"/>
        <v>4.7700000000000005</v>
      </c>
      <c r="Z3929" s="54">
        <f t="shared" si="492"/>
        <v>0.69230769230769229</v>
      </c>
      <c r="AA3929" s="49" t="str">
        <f t="shared" ca="1" si="493"/>
        <v>N</v>
      </c>
      <c r="AB3929" s="49">
        <f t="shared" ca="1" si="494"/>
        <v>5</v>
      </c>
      <c r="AC3929" s="49" t="str">
        <f t="shared" ca="1" si="495"/>
        <v>N</v>
      </c>
    </row>
    <row r="3930" spans="1:29" x14ac:dyDescent="0.25">
      <c r="A3930">
        <v>2227</v>
      </c>
      <c r="B3930" s="9">
        <v>43562</v>
      </c>
      <c r="C3930" s="50" t="str">
        <f t="shared" si="488"/>
        <v>N</v>
      </c>
      <c r="D3930" s="52">
        <f>_xlfn.XLOOKUP(B3930,Cal_Date!B:B,Cal_Date!A:A,0)</f>
        <v>2</v>
      </c>
      <c r="E3930">
        <v>2019</v>
      </c>
      <c r="F3930" t="s">
        <v>127</v>
      </c>
      <c r="G3930" t="s">
        <v>130</v>
      </c>
      <c r="H3930" t="s">
        <v>11</v>
      </c>
      <c r="I3930" t="s">
        <v>11</v>
      </c>
      <c r="J3930" t="s">
        <v>15</v>
      </c>
      <c r="K3930" t="s">
        <v>42</v>
      </c>
      <c r="L3930">
        <v>2</v>
      </c>
      <c r="M3930">
        <v>1003</v>
      </c>
      <c r="O3930" t="s">
        <v>25</v>
      </c>
      <c r="R3930" t="s">
        <v>46</v>
      </c>
      <c r="S3930" s="49" t="str">
        <f t="shared" si="489"/>
        <v>Card</v>
      </c>
      <c r="T3930" s="3">
        <v>0.04</v>
      </c>
      <c r="U3930" s="2">
        <v>5.3000000000000007</v>
      </c>
      <c r="V3930" s="2">
        <v>1.74</v>
      </c>
      <c r="W3930" s="54">
        <f>_xlfn.XLOOKUP(M3930,Market!A:A,Market!F:F,0)</f>
        <v>0.06</v>
      </c>
      <c r="X3930" s="55">
        <f t="shared" si="490"/>
        <v>0.21200000000000002</v>
      </c>
      <c r="Y3930" s="55">
        <f t="shared" si="491"/>
        <v>3.5600000000000005</v>
      </c>
      <c r="Z3930" s="54">
        <f t="shared" si="492"/>
        <v>0.67169811320754713</v>
      </c>
      <c r="AA3930" s="49" t="str">
        <f t="shared" ca="1" si="493"/>
        <v>N</v>
      </c>
      <c r="AB3930" s="49">
        <f t="shared" ca="1" si="494"/>
        <v>5</v>
      </c>
      <c r="AC3930" s="49" t="str">
        <f t="shared" ca="1" si="495"/>
        <v>N</v>
      </c>
    </row>
    <row r="3931" spans="1:29" x14ac:dyDescent="0.25">
      <c r="A3931">
        <v>2228</v>
      </c>
      <c r="B3931" s="9">
        <v>43562</v>
      </c>
      <c r="C3931" s="50" t="str">
        <f t="shared" si="488"/>
        <v>N</v>
      </c>
      <c r="D3931" s="52">
        <f>_xlfn.XLOOKUP(B3931,Cal_Date!B:B,Cal_Date!A:A,0)</f>
        <v>2</v>
      </c>
      <c r="E3931">
        <v>2019</v>
      </c>
      <c r="F3931" t="s">
        <v>127</v>
      </c>
      <c r="G3931" t="s">
        <v>130</v>
      </c>
      <c r="H3931" t="s">
        <v>11</v>
      </c>
      <c r="I3931" t="s">
        <v>11</v>
      </c>
      <c r="J3931" t="s">
        <v>15</v>
      </c>
      <c r="K3931" t="s">
        <v>42</v>
      </c>
      <c r="L3931">
        <v>1</v>
      </c>
      <c r="M3931">
        <v>1003</v>
      </c>
      <c r="O3931" t="s">
        <v>25</v>
      </c>
      <c r="R3931" t="s">
        <v>44</v>
      </c>
      <c r="S3931" s="49" t="str">
        <f t="shared" si="489"/>
        <v>Card</v>
      </c>
      <c r="T3931" s="3">
        <v>0.03</v>
      </c>
      <c r="U3931" s="2">
        <v>2.6500000000000004</v>
      </c>
      <c r="V3931" s="2">
        <v>0.87</v>
      </c>
      <c r="W3931" s="54">
        <f>_xlfn.XLOOKUP(M3931,Market!A:A,Market!F:F,0)</f>
        <v>0.06</v>
      </c>
      <c r="X3931" s="55">
        <f t="shared" si="490"/>
        <v>7.9500000000000001E-2</v>
      </c>
      <c r="Y3931" s="55">
        <f t="shared" si="491"/>
        <v>1.7800000000000002</v>
      </c>
      <c r="Z3931" s="54">
        <f t="shared" si="492"/>
        <v>0.67169811320754713</v>
      </c>
      <c r="AA3931" s="49" t="str">
        <f t="shared" ca="1" si="493"/>
        <v>N</v>
      </c>
      <c r="AB3931" s="49">
        <f t="shared" ca="1" si="494"/>
        <v>5</v>
      </c>
      <c r="AC3931" s="49" t="str">
        <f t="shared" ca="1" si="495"/>
        <v>N</v>
      </c>
    </row>
    <row r="3932" spans="1:29" x14ac:dyDescent="0.25">
      <c r="A3932">
        <v>2229</v>
      </c>
      <c r="B3932" s="9">
        <v>43562</v>
      </c>
      <c r="C3932" s="50" t="str">
        <f t="shared" si="488"/>
        <v>N</v>
      </c>
      <c r="D3932" s="52">
        <f>_xlfn.XLOOKUP(B3932,Cal_Date!B:B,Cal_Date!A:A,0)</f>
        <v>2</v>
      </c>
      <c r="E3932">
        <v>2019</v>
      </c>
      <c r="F3932" t="s">
        <v>127</v>
      </c>
      <c r="G3932" t="s">
        <v>130</v>
      </c>
      <c r="H3932" t="s">
        <v>11</v>
      </c>
      <c r="I3932" t="s">
        <v>11</v>
      </c>
      <c r="J3932" t="s">
        <v>15</v>
      </c>
      <c r="K3932" t="s">
        <v>42</v>
      </c>
      <c r="L3932">
        <v>2</v>
      </c>
      <c r="M3932">
        <v>1004</v>
      </c>
      <c r="O3932" t="s">
        <v>28</v>
      </c>
      <c r="R3932" t="s">
        <v>44</v>
      </c>
      <c r="S3932" s="49" t="str">
        <f t="shared" si="489"/>
        <v>Card</v>
      </c>
      <c r="T3932" s="3">
        <v>0.03</v>
      </c>
      <c r="U3932" s="2">
        <v>5.3000000000000007</v>
      </c>
      <c r="V3932" s="2">
        <v>1.74</v>
      </c>
      <c r="W3932" s="54">
        <f>_xlfn.XLOOKUP(M3932,Market!A:A,Market!F:F,0)</f>
        <v>0.06</v>
      </c>
      <c r="X3932" s="55">
        <f t="shared" si="490"/>
        <v>0.159</v>
      </c>
      <c r="Y3932" s="55">
        <f t="shared" si="491"/>
        <v>3.5600000000000005</v>
      </c>
      <c r="Z3932" s="54">
        <f t="shared" si="492"/>
        <v>0.67169811320754713</v>
      </c>
      <c r="AA3932" s="49" t="str">
        <f t="shared" ca="1" si="493"/>
        <v>N</v>
      </c>
      <c r="AB3932" s="49">
        <f t="shared" ca="1" si="494"/>
        <v>5</v>
      </c>
      <c r="AC3932" s="49" t="str">
        <f t="shared" ca="1" si="495"/>
        <v>N</v>
      </c>
    </row>
    <row r="3933" spans="1:29" x14ac:dyDescent="0.25">
      <c r="A3933">
        <v>2230</v>
      </c>
      <c r="B3933" s="9">
        <v>43562</v>
      </c>
      <c r="C3933" s="50" t="str">
        <f t="shared" si="488"/>
        <v>N</v>
      </c>
      <c r="D3933" s="52">
        <f>_xlfn.XLOOKUP(B3933,Cal_Date!B:B,Cal_Date!A:A,0)</f>
        <v>2</v>
      </c>
      <c r="E3933">
        <v>2019</v>
      </c>
      <c r="F3933" t="s">
        <v>127</v>
      </c>
      <c r="G3933" t="s">
        <v>130</v>
      </c>
      <c r="H3933" t="s">
        <v>11</v>
      </c>
      <c r="I3933" t="s">
        <v>13</v>
      </c>
      <c r="J3933" t="s">
        <v>15</v>
      </c>
      <c r="K3933" t="s">
        <v>42</v>
      </c>
      <c r="L3933">
        <v>1</v>
      </c>
      <c r="M3933">
        <v>1005</v>
      </c>
      <c r="O3933" t="s">
        <v>25</v>
      </c>
      <c r="R3933" t="s">
        <v>44</v>
      </c>
      <c r="S3933" s="49" t="str">
        <f t="shared" si="489"/>
        <v>Card</v>
      </c>
      <c r="T3933" s="3">
        <v>0.03</v>
      </c>
      <c r="U3933" s="2">
        <v>2.7225000000000001</v>
      </c>
      <c r="V3933" s="2">
        <v>1.42</v>
      </c>
      <c r="W3933" s="54">
        <f>_xlfn.XLOOKUP(M3933,Market!A:A,Market!F:F,0)</f>
        <v>8.8999999999999996E-2</v>
      </c>
      <c r="X3933" s="55">
        <f t="shared" si="490"/>
        <v>8.1674999999999998E-2</v>
      </c>
      <c r="Y3933" s="55">
        <f t="shared" si="491"/>
        <v>1.3025000000000002</v>
      </c>
      <c r="Z3933" s="54">
        <f t="shared" si="492"/>
        <v>0.47842056932966032</v>
      </c>
      <c r="AA3933" s="49" t="str">
        <f t="shared" ca="1" si="493"/>
        <v>N</v>
      </c>
      <c r="AB3933" s="49">
        <f t="shared" ca="1" si="494"/>
        <v>5</v>
      </c>
      <c r="AC3933" s="49" t="str">
        <f t="shared" ca="1" si="495"/>
        <v>N</v>
      </c>
    </row>
    <row r="3934" spans="1:29" x14ac:dyDescent="0.25">
      <c r="A3934">
        <v>2231</v>
      </c>
      <c r="B3934" s="9">
        <v>43562</v>
      </c>
      <c r="C3934" s="50" t="str">
        <f t="shared" si="488"/>
        <v>N</v>
      </c>
      <c r="D3934" s="52">
        <f>_xlfn.XLOOKUP(B3934,Cal_Date!B:B,Cal_Date!A:A,0)</f>
        <v>2</v>
      </c>
      <c r="E3934">
        <v>2019</v>
      </c>
      <c r="F3934" t="s">
        <v>127</v>
      </c>
      <c r="G3934" t="s">
        <v>130</v>
      </c>
      <c r="H3934" t="s">
        <v>48</v>
      </c>
      <c r="I3934" t="s">
        <v>18</v>
      </c>
      <c r="J3934" t="s">
        <v>10</v>
      </c>
      <c r="K3934" t="s">
        <v>43</v>
      </c>
      <c r="L3934">
        <v>2</v>
      </c>
      <c r="M3934">
        <v>1005</v>
      </c>
      <c r="O3934" t="s">
        <v>25</v>
      </c>
      <c r="R3934" t="s">
        <v>44</v>
      </c>
      <c r="S3934" s="49" t="str">
        <f t="shared" si="489"/>
        <v>Card</v>
      </c>
      <c r="T3934" s="3">
        <v>0.03</v>
      </c>
      <c r="U3934" s="2">
        <v>15.245999999999999</v>
      </c>
      <c r="V3934" s="2">
        <v>2.92</v>
      </c>
      <c r="W3934" s="54">
        <f>_xlfn.XLOOKUP(M3934,Market!A:A,Market!F:F,0)</f>
        <v>8.8999999999999996E-2</v>
      </c>
      <c r="X3934" s="55">
        <f t="shared" si="490"/>
        <v>0.45737999999999995</v>
      </c>
      <c r="Y3934" s="55">
        <f t="shared" si="491"/>
        <v>12.325999999999999</v>
      </c>
      <c r="Z3934" s="54">
        <f t="shared" si="492"/>
        <v>0.80847435392889933</v>
      </c>
      <c r="AA3934" s="49" t="str">
        <f t="shared" ca="1" si="493"/>
        <v>N</v>
      </c>
      <c r="AB3934" s="49">
        <f t="shared" ca="1" si="494"/>
        <v>5</v>
      </c>
      <c r="AC3934" s="49" t="str">
        <f t="shared" ca="1" si="495"/>
        <v>N</v>
      </c>
    </row>
    <row r="3935" spans="1:29" x14ac:dyDescent="0.25">
      <c r="A3935">
        <v>2232</v>
      </c>
      <c r="B3935" s="9">
        <v>43563</v>
      </c>
      <c r="C3935" s="50" t="str">
        <f t="shared" si="488"/>
        <v>N</v>
      </c>
      <c r="D3935" s="52">
        <f>_xlfn.XLOOKUP(B3935,Cal_Date!B:B,Cal_Date!A:A,0)</f>
        <v>2</v>
      </c>
      <c r="E3935">
        <v>2019</v>
      </c>
      <c r="F3935" t="s">
        <v>121</v>
      </c>
      <c r="G3935" t="s">
        <v>129</v>
      </c>
      <c r="H3935" t="s">
        <v>11</v>
      </c>
      <c r="I3935" t="s">
        <v>11</v>
      </c>
      <c r="J3935" t="s">
        <v>15</v>
      </c>
      <c r="K3935" t="s">
        <v>42</v>
      </c>
      <c r="L3935">
        <v>1</v>
      </c>
      <c r="M3935">
        <v>1003</v>
      </c>
      <c r="O3935" t="s">
        <v>25</v>
      </c>
      <c r="R3935" t="s">
        <v>47</v>
      </c>
      <c r="S3935" s="49" t="str">
        <f t="shared" si="489"/>
        <v>Card</v>
      </c>
      <c r="T3935" s="3">
        <v>3.5000000000000003E-2</v>
      </c>
      <c r="U3935" s="2">
        <v>2.6500000000000004</v>
      </c>
      <c r="V3935" s="2">
        <v>0.87</v>
      </c>
      <c r="W3935" s="54">
        <f>_xlfn.XLOOKUP(M3935,Market!A:A,Market!F:F,0)</f>
        <v>0.06</v>
      </c>
      <c r="X3935" s="55">
        <f t="shared" si="490"/>
        <v>9.2750000000000027E-2</v>
      </c>
      <c r="Y3935" s="55">
        <f t="shared" si="491"/>
        <v>1.7800000000000002</v>
      </c>
      <c r="Z3935" s="54">
        <f t="shared" si="492"/>
        <v>0.67169811320754713</v>
      </c>
      <c r="AA3935" s="49" t="str">
        <f t="shared" ca="1" si="493"/>
        <v>N</v>
      </c>
      <c r="AB3935" s="49">
        <f t="shared" ca="1" si="494"/>
        <v>5</v>
      </c>
      <c r="AC3935" s="49" t="str">
        <f t="shared" ca="1" si="495"/>
        <v>N</v>
      </c>
    </row>
    <row r="3936" spans="1:29" x14ac:dyDescent="0.25">
      <c r="A3936">
        <v>2233</v>
      </c>
      <c r="B3936" s="9">
        <v>43563</v>
      </c>
      <c r="C3936" s="50" t="str">
        <f t="shared" si="488"/>
        <v>N</v>
      </c>
      <c r="D3936" s="52">
        <f>_xlfn.XLOOKUP(B3936,Cal_Date!B:B,Cal_Date!A:A,0)</f>
        <v>2</v>
      </c>
      <c r="E3936">
        <v>2019</v>
      </c>
      <c r="F3936" t="s">
        <v>121</v>
      </c>
      <c r="G3936" t="s">
        <v>129</v>
      </c>
      <c r="H3936" t="s">
        <v>14</v>
      </c>
      <c r="I3936" t="s">
        <v>18</v>
      </c>
      <c r="J3936" t="s">
        <v>15</v>
      </c>
      <c r="K3936" t="s">
        <v>43</v>
      </c>
      <c r="L3936">
        <v>1</v>
      </c>
      <c r="M3936">
        <v>1007</v>
      </c>
      <c r="O3936" t="s">
        <v>28</v>
      </c>
      <c r="R3936" t="s">
        <v>46</v>
      </c>
      <c r="S3936" s="49" t="str">
        <f t="shared" si="489"/>
        <v>Card</v>
      </c>
      <c r="T3936" s="3">
        <v>0.04</v>
      </c>
      <c r="U3936" s="2">
        <v>7.0785</v>
      </c>
      <c r="V3936" s="2">
        <v>2.1</v>
      </c>
      <c r="W3936" s="54">
        <f>_xlfn.XLOOKUP(M3936,Market!A:A,Market!F:F,0)</f>
        <v>8.8999999999999996E-2</v>
      </c>
      <c r="X3936" s="55">
        <f t="shared" si="490"/>
        <v>0.28314</v>
      </c>
      <c r="Y3936" s="55">
        <f t="shared" si="491"/>
        <v>4.9785000000000004</v>
      </c>
      <c r="Z3936" s="54">
        <f t="shared" si="492"/>
        <v>0.70332697605424888</v>
      </c>
      <c r="AA3936" s="49" t="str">
        <f t="shared" ca="1" si="493"/>
        <v>N</v>
      </c>
      <c r="AB3936" s="49">
        <f t="shared" ca="1" si="494"/>
        <v>5</v>
      </c>
      <c r="AC3936" s="49" t="str">
        <f t="shared" ca="1" si="495"/>
        <v>N</v>
      </c>
    </row>
    <row r="3937" spans="1:29" x14ac:dyDescent="0.25">
      <c r="A3937">
        <v>2234</v>
      </c>
      <c r="B3937" s="9">
        <v>43563</v>
      </c>
      <c r="C3937" s="50" t="str">
        <f t="shared" si="488"/>
        <v>N</v>
      </c>
      <c r="D3937" s="52">
        <f>_xlfn.XLOOKUP(B3937,Cal_Date!B:B,Cal_Date!A:A,0)</f>
        <v>2</v>
      </c>
      <c r="E3937">
        <v>2019</v>
      </c>
      <c r="F3937" t="s">
        <v>121</v>
      </c>
      <c r="G3937" t="s">
        <v>129</v>
      </c>
      <c r="H3937" t="s">
        <v>11</v>
      </c>
      <c r="I3937" t="s">
        <v>11</v>
      </c>
      <c r="J3937" t="s">
        <v>15</v>
      </c>
      <c r="K3937" t="s">
        <v>42</v>
      </c>
      <c r="L3937">
        <v>1</v>
      </c>
      <c r="M3937">
        <v>1006</v>
      </c>
      <c r="O3937" t="s">
        <v>28</v>
      </c>
      <c r="R3937" t="s">
        <v>44</v>
      </c>
      <c r="S3937" s="49" t="str">
        <f t="shared" si="489"/>
        <v>Card</v>
      </c>
      <c r="T3937" s="3">
        <v>0.03</v>
      </c>
      <c r="U3937" s="2">
        <v>2.7225000000000001</v>
      </c>
      <c r="V3937" s="2">
        <v>0.87</v>
      </c>
      <c r="W3937" s="54">
        <f>_xlfn.XLOOKUP(M3937,Market!A:A,Market!F:F,0)</f>
        <v>8.8999999999999996E-2</v>
      </c>
      <c r="X3937" s="55">
        <f t="shared" si="490"/>
        <v>8.1674999999999998E-2</v>
      </c>
      <c r="Y3937" s="55">
        <f t="shared" si="491"/>
        <v>1.8525</v>
      </c>
      <c r="Z3937" s="54">
        <f t="shared" si="492"/>
        <v>0.68044077134986225</v>
      </c>
      <c r="AA3937" s="49" t="str">
        <f t="shared" ca="1" si="493"/>
        <v>N</v>
      </c>
      <c r="AB3937" s="49">
        <f t="shared" ca="1" si="494"/>
        <v>5</v>
      </c>
      <c r="AC3937" s="49" t="str">
        <f t="shared" ca="1" si="495"/>
        <v>N</v>
      </c>
    </row>
    <row r="3938" spans="1:29" x14ac:dyDescent="0.25">
      <c r="A3938">
        <v>2235</v>
      </c>
      <c r="B3938" s="9">
        <v>43563</v>
      </c>
      <c r="C3938" s="50" t="str">
        <f t="shared" si="488"/>
        <v>N</v>
      </c>
      <c r="D3938" s="52">
        <f>_xlfn.XLOOKUP(B3938,Cal_Date!B:B,Cal_Date!A:A,0)</f>
        <v>2</v>
      </c>
      <c r="E3938">
        <v>2019</v>
      </c>
      <c r="F3938" t="s">
        <v>121</v>
      </c>
      <c r="G3938" t="s">
        <v>129</v>
      </c>
      <c r="H3938" t="s">
        <v>48</v>
      </c>
      <c r="I3938" t="s">
        <v>18</v>
      </c>
      <c r="J3938" t="s">
        <v>10</v>
      </c>
      <c r="K3938" t="s">
        <v>43</v>
      </c>
      <c r="L3938">
        <v>1</v>
      </c>
      <c r="M3938">
        <v>1006</v>
      </c>
      <c r="O3938" t="s">
        <v>28</v>
      </c>
      <c r="R3938" t="s">
        <v>47</v>
      </c>
      <c r="S3938" s="49" t="str">
        <f t="shared" si="489"/>
        <v>Card</v>
      </c>
      <c r="T3938" s="3">
        <v>3.5000000000000003E-2</v>
      </c>
      <c r="U3938" s="2">
        <v>7.6229999999999993</v>
      </c>
      <c r="V3938" s="2">
        <v>1.46</v>
      </c>
      <c r="W3938" s="54">
        <f>_xlfn.XLOOKUP(M3938,Market!A:A,Market!F:F,0)</f>
        <v>8.8999999999999996E-2</v>
      </c>
      <c r="X3938" s="55">
        <f t="shared" si="490"/>
        <v>0.26680500000000001</v>
      </c>
      <c r="Y3938" s="55">
        <f t="shared" si="491"/>
        <v>6.1629999999999994</v>
      </c>
      <c r="Z3938" s="54">
        <f t="shared" si="492"/>
        <v>0.80847435392889933</v>
      </c>
      <c r="AA3938" s="49" t="str">
        <f t="shared" ca="1" si="493"/>
        <v>N</v>
      </c>
      <c r="AB3938" s="49">
        <f t="shared" ca="1" si="494"/>
        <v>5</v>
      </c>
      <c r="AC3938" s="49" t="str">
        <f t="shared" ca="1" si="495"/>
        <v>N</v>
      </c>
    </row>
    <row r="3939" spans="1:29" x14ac:dyDescent="0.25">
      <c r="A3939">
        <v>2236</v>
      </c>
      <c r="B3939" s="9">
        <v>43563</v>
      </c>
      <c r="C3939" s="50" t="str">
        <f t="shared" si="488"/>
        <v>N</v>
      </c>
      <c r="D3939" s="52">
        <f>_xlfn.XLOOKUP(B3939,Cal_Date!B:B,Cal_Date!A:A,0)</f>
        <v>2</v>
      </c>
      <c r="E3939">
        <v>2019</v>
      </c>
      <c r="F3939" t="s">
        <v>121</v>
      </c>
      <c r="G3939" t="s">
        <v>129</v>
      </c>
      <c r="H3939" t="s">
        <v>11</v>
      </c>
      <c r="I3939" t="s">
        <v>13</v>
      </c>
      <c r="J3939" t="s">
        <v>15</v>
      </c>
      <c r="K3939" t="s">
        <v>42</v>
      </c>
      <c r="L3939">
        <v>2</v>
      </c>
      <c r="M3939">
        <v>1006</v>
      </c>
      <c r="O3939" t="s">
        <v>28</v>
      </c>
      <c r="R3939" t="s">
        <v>46</v>
      </c>
      <c r="S3939" s="49" t="str">
        <f t="shared" si="489"/>
        <v>Card</v>
      </c>
      <c r="T3939" s="3">
        <v>0.04</v>
      </c>
      <c r="U3939" s="2">
        <v>5.4450000000000003</v>
      </c>
      <c r="V3939" s="2">
        <v>2.84</v>
      </c>
      <c r="W3939" s="54">
        <f>_xlfn.XLOOKUP(M3939,Market!A:A,Market!F:F,0)</f>
        <v>8.8999999999999996E-2</v>
      </c>
      <c r="X3939" s="55">
        <f t="shared" si="490"/>
        <v>0.21780000000000002</v>
      </c>
      <c r="Y3939" s="55">
        <f t="shared" si="491"/>
        <v>2.6050000000000004</v>
      </c>
      <c r="Z3939" s="54">
        <f t="shared" si="492"/>
        <v>0.47842056932966032</v>
      </c>
      <c r="AA3939" s="49" t="str">
        <f t="shared" ca="1" si="493"/>
        <v>N</v>
      </c>
      <c r="AB3939" s="49">
        <f t="shared" ca="1" si="494"/>
        <v>5</v>
      </c>
      <c r="AC3939" s="49" t="str">
        <f t="shared" ca="1" si="495"/>
        <v>N</v>
      </c>
    </row>
    <row r="3940" spans="1:29" x14ac:dyDescent="0.25">
      <c r="A3940">
        <v>2237</v>
      </c>
      <c r="B3940" s="9">
        <v>43563</v>
      </c>
      <c r="C3940" s="50" t="str">
        <f t="shared" si="488"/>
        <v>N</v>
      </c>
      <c r="D3940" s="52">
        <f>_xlfn.XLOOKUP(B3940,Cal_Date!B:B,Cal_Date!A:A,0)</f>
        <v>2</v>
      </c>
      <c r="E3940">
        <v>2019</v>
      </c>
      <c r="F3940" t="s">
        <v>121</v>
      </c>
      <c r="G3940" t="s">
        <v>129</v>
      </c>
      <c r="H3940" t="s">
        <v>11</v>
      </c>
      <c r="I3940" t="s">
        <v>11</v>
      </c>
      <c r="J3940" t="s">
        <v>15</v>
      </c>
      <c r="K3940" t="s">
        <v>42</v>
      </c>
      <c r="L3940">
        <v>1</v>
      </c>
      <c r="M3940">
        <v>1004</v>
      </c>
      <c r="O3940" t="s">
        <v>28</v>
      </c>
      <c r="R3940" t="s">
        <v>46</v>
      </c>
      <c r="S3940" s="49" t="str">
        <f t="shared" si="489"/>
        <v>Card</v>
      </c>
      <c r="T3940" s="3">
        <v>0.04</v>
      </c>
      <c r="U3940" s="2">
        <v>2.6500000000000004</v>
      </c>
      <c r="V3940" s="2">
        <v>0.87</v>
      </c>
      <c r="W3940" s="54">
        <f>_xlfn.XLOOKUP(M3940,Market!A:A,Market!F:F,0)</f>
        <v>0.06</v>
      </c>
      <c r="X3940" s="55">
        <f t="shared" si="490"/>
        <v>0.10600000000000001</v>
      </c>
      <c r="Y3940" s="55">
        <f t="shared" si="491"/>
        <v>1.7800000000000002</v>
      </c>
      <c r="Z3940" s="54">
        <f t="shared" si="492"/>
        <v>0.67169811320754713</v>
      </c>
      <c r="AA3940" s="49" t="str">
        <f t="shared" ca="1" si="493"/>
        <v>N</v>
      </c>
      <c r="AB3940" s="49">
        <f t="shared" ca="1" si="494"/>
        <v>5</v>
      </c>
      <c r="AC3940" s="49" t="str">
        <f t="shared" ca="1" si="495"/>
        <v>N</v>
      </c>
    </row>
    <row r="3941" spans="1:29" x14ac:dyDescent="0.25">
      <c r="A3941">
        <v>2238</v>
      </c>
      <c r="B3941" s="9">
        <v>43563</v>
      </c>
      <c r="C3941" s="50" t="str">
        <f t="shared" si="488"/>
        <v>N</v>
      </c>
      <c r="D3941" s="52">
        <f>_xlfn.XLOOKUP(B3941,Cal_Date!B:B,Cal_Date!A:A,0)</f>
        <v>2</v>
      </c>
      <c r="E3941">
        <v>2019</v>
      </c>
      <c r="F3941" t="s">
        <v>121</v>
      </c>
      <c r="G3941" t="s">
        <v>129</v>
      </c>
      <c r="H3941" t="s">
        <v>11</v>
      </c>
      <c r="I3941" t="s">
        <v>11</v>
      </c>
      <c r="J3941" t="s">
        <v>15</v>
      </c>
      <c r="K3941" t="s">
        <v>42</v>
      </c>
      <c r="L3941">
        <v>1</v>
      </c>
      <c r="M3941">
        <v>1004</v>
      </c>
      <c r="O3941" t="s">
        <v>28</v>
      </c>
      <c r="R3941" t="s">
        <v>47</v>
      </c>
      <c r="S3941" s="49" t="str">
        <f t="shared" si="489"/>
        <v>Card</v>
      </c>
      <c r="T3941" s="3">
        <v>3.5000000000000003E-2</v>
      </c>
      <c r="U3941" s="2">
        <v>2.6500000000000004</v>
      </c>
      <c r="V3941" s="2">
        <v>0.87</v>
      </c>
      <c r="W3941" s="54">
        <f>_xlfn.XLOOKUP(M3941,Market!A:A,Market!F:F,0)</f>
        <v>0.06</v>
      </c>
      <c r="X3941" s="55">
        <f t="shared" si="490"/>
        <v>9.2750000000000027E-2</v>
      </c>
      <c r="Y3941" s="55">
        <f t="shared" si="491"/>
        <v>1.7800000000000002</v>
      </c>
      <c r="Z3941" s="54">
        <f t="shared" si="492"/>
        <v>0.67169811320754713</v>
      </c>
      <c r="AA3941" s="49" t="str">
        <f t="shared" ca="1" si="493"/>
        <v>N</v>
      </c>
      <c r="AB3941" s="49">
        <f t="shared" ca="1" si="494"/>
        <v>5</v>
      </c>
      <c r="AC3941" s="49" t="str">
        <f t="shared" ca="1" si="495"/>
        <v>N</v>
      </c>
    </row>
    <row r="3942" spans="1:29" x14ac:dyDescent="0.25">
      <c r="A3942">
        <v>2239</v>
      </c>
      <c r="B3942" s="9">
        <v>43563</v>
      </c>
      <c r="C3942" s="50" t="str">
        <f t="shared" si="488"/>
        <v>N</v>
      </c>
      <c r="D3942" s="52">
        <f>_xlfn.XLOOKUP(B3942,Cal_Date!B:B,Cal_Date!A:A,0)</f>
        <v>2</v>
      </c>
      <c r="E3942">
        <v>2019</v>
      </c>
      <c r="F3942" t="s">
        <v>121</v>
      </c>
      <c r="G3942" t="s">
        <v>129</v>
      </c>
      <c r="H3942" t="s">
        <v>14</v>
      </c>
      <c r="I3942" t="s">
        <v>13</v>
      </c>
      <c r="J3942" t="s">
        <v>15</v>
      </c>
      <c r="K3942" t="s">
        <v>43</v>
      </c>
      <c r="L3942">
        <v>1</v>
      </c>
      <c r="M3942">
        <v>1000</v>
      </c>
      <c r="O3942" t="s">
        <v>25</v>
      </c>
      <c r="R3942" t="s">
        <v>46</v>
      </c>
      <c r="S3942" s="49" t="str">
        <f t="shared" si="489"/>
        <v>Card</v>
      </c>
      <c r="T3942" s="3">
        <v>0.04</v>
      </c>
      <c r="U3942" s="2">
        <v>7.0200000000000005</v>
      </c>
      <c r="V3942" s="2">
        <v>2.12</v>
      </c>
      <c r="W3942" s="54">
        <f>_xlfn.XLOOKUP(M3942,Market!A:A,Market!F:F,0)</f>
        <v>0.08</v>
      </c>
      <c r="X3942" s="55">
        <f t="shared" si="490"/>
        <v>0.28080000000000005</v>
      </c>
      <c r="Y3942" s="55">
        <f t="shared" si="491"/>
        <v>4.9000000000000004</v>
      </c>
      <c r="Z3942" s="54">
        <f t="shared" si="492"/>
        <v>0.69800569800569801</v>
      </c>
      <c r="AA3942" s="49" t="str">
        <f t="shared" ca="1" si="493"/>
        <v>N</v>
      </c>
      <c r="AB3942" s="49">
        <f t="shared" ca="1" si="494"/>
        <v>5</v>
      </c>
      <c r="AC3942" s="49" t="str">
        <f t="shared" ca="1" si="495"/>
        <v>N</v>
      </c>
    </row>
    <row r="3943" spans="1:29" x14ac:dyDescent="0.25">
      <c r="A3943">
        <v>2240</v>
      </c>
      <c r="B3943" s="9">
        <v>43563</v>
      </c>
      <c r="C3943" s="50" t="str">
        <f t="shared" si="488"/>
        <v>N</v>
      </c>
      <c r="D3943" s="52">
        <f>_xlfn.XLOOKUP(B3943,Cal_Date!B:B,Cal_Date!A:A,0)</f>
        <v>2</v>
      </c>
      <c r="E3943">
        <v>2019</v>
      </c>
      <c r="F3943" t="s">
        <v>121</v>
      </c>
      <c r="G3943" t="s">
        <v>129</v>
      </c>
      <c r="H3943" t="s">
        <v>48</v>
      </c>
      <c r="I3943" t="s">
        <v>18</v>
      </c>
      <c r="J3943" t="s">
        <v>10</v>
      </c>
      <c r="K3943" t="s">
        <v>43</v>
      </c>
      <c r="L3943">
        <v>1</v>
      </c>
      <c r="M3943">
        <v>1000</v>
      </c>
      <c r="O3943" t="s">
        <v>25</v>
      </c>
      <c r="R3943" t="s">
        <v>47</v>
      </c>
      <c r="S3943" s="49" t="str">
        <f t="shared" si="489"/>
        <v>Card</v>
      </c>
      <c r="T3943" s="3">
        <v>3.5000000000000003E-2</v>
      </c>
      <c r="U3943" s="2">
        <v>7.5600000000000005</v>
      </c>
      <c r="V3943" s="2">
        <v>1.46</v>
      </c>
      <c r="W3943" s="54">
        <f>_xlfn.XLOOKUP(M3943,Market!A:A,Market!F:F,0)</f>
        <v>0.08</v>
      </c>
      <c r="X3943" s="55">
        <f t="shared" si="490"/>
        <v>0.26460000000000006</v>
      </c>
      <c r="Y3943" s="55">
        <f t="shared" si="491"/>
        <v>6.1000000000000005</v>
      </c>
      <c r="Z3943" s="54">
        <f t="shared" si="492"/>
        <v>0.80687830687830686</v>
      </c>
      <c r="AA3943" s="49" t="str">
        <f t="shared" ca="1" si="493"/>
        <v>N</v>
      </c>
      <c r="AB3943" s="49">
        <f t="shared" ca="1" si="494"/>
        <v>5</v>
      </c>
      <c r="AC3943" s="49" t="str">
        <f t="shared" ca="1" si="495"/>
        <v>N</v>
      </c>
    </row>
    <row r="3944" spans="1:29" x14ac:dyDescent="0.25">
      <c r="A3944">
        <v>2241</v>
      </c>
      <c r="B3944" s="9">
        <v>43563</v>
      </c>
      <c r="C3944" s="50" t="str">
        <f t="shared" si="488"/>
        <v>N</v>
      </c>
      <c r="D3944" s="52">
        <f>_xlfn.XLOOKUP(B3944,Cal_Date!B:B,Cal_Date!A:A,0)</f>
        <v>2</v>
      </c>
      <c r="E3944">
        <v>2019</v>
      </c>
      <c r="F3944" t="s">
        <v>121</v>
      </c>
      <c r="G3944" t="s">
        <v>129</v>
      </c>
      <c r="H3944" t="s">
        <v>48</v>
      </c>
      <c r="I3944" t="s">
        <v>18</v>
      </c>
      <c r="J3944" t="s">
        <v>10</v>
      </c>
      <c r="K3944" t="s">
        <v>43</v>
      </c>
      <c r="L3944">
        <v>1</v>
      </c>
      <c r="M3944">
        <v>1000</v>
      </c>
      <c r="O3944" t="s">
        <v>25</v>
      </c>
      <c r="R3944" t="s">
        <v>47</v>
      </c>
      <c r="S3944" s="49" t="str">
        <f t="shared" si="489"/>
        <v>Card</v>
      </c>
      <c r="T3944" s="3">
        <v>3.5000000000000003E-2</v>
      </c>
      <c r="U3944" s="2">
        <v>7.5600000000000005</v>
      </c>
      <c r="V3944" s="2">
        <v>1.46</v>
      </c>
      <c r="W3944" s="54">
        <f>_xlfn.XLOOKUP(M3944,Market!A:A,Market!F:F,0)</f>
        <v>0.08</v>
      </c>
      <c r="X3944" s="55">
        <f t="shared" si="490"/>
        <v>0.26460000000000006</v>
      </c>
      <c r="Y3944" s="55">
        <f t="shared" si="491"/>
        <v>6.1000000000000005</v>
      </c>
      <c r="Z3944" s="54">
        <f t="shared" si="492"/>
        <v>0.80687830687830686</v>
      </c>
      <c r="AA3944" s="49" t="str">
        <f t="shared" ca="1" si="493"/>
        <v>N</v>
      </c>
      <c r="AB3944" s="49">
        <f t="shared" ca="1" si="494"/>
        <v>5</v>
      </c>
      <c r="AC3944" s="49" t="str">
        <f t="shared" ca="1" si="495"/>
        <v>N</v>
      </c>
    </row>
    <row r="3945" spans="1:29" x14ac:dyDescent="0.25">
      <c r="A3945">
        <v>2242</v>
      </c>
      <c r="B3945" s="9">
        <v>43563</v>
      </c>
      <c r="C3945" s="50" t="str">
        <f t="shared" si="488"/>
        <v>N</v>
      </c>
      <c r="D3945" s="52">
        <f>_xlfn.XLOOKUP(B3945,Cal_Date!B:B,Cal_Date!A:A,0)</f>
        <v>2</v>
      </c>
      <c r="E3945">
        <v>2019</v>
      </c>
      <c r="F3945" t="s">
        <v>121</v>
      </c>
      <c r="G3945" t="s">
        <v>129</v>
      </c>
      <c r="H3945" t="s">
        <v>11</v>
      </c>
      <c r="I3945" t="s">
        <v>11</v>
      </c>
      <c r="J3945" t="s">
        <v>15</v>
      </c>
      <c r="K3945" t="s">
        <v>42</v>
      </c>
      <c r="L3945">
        <v>2</v>
      </c>
      <c r="M3945">
        <v>1008</v>
      </c>
      <c r="O3945" t="s">
        <v>28</v>
      </c>
      <c r="R3945" t="s">
        <v>46</v>
      </c>
      <c r="S3945" s="49" t="str">
        <f t="shared" si="489"/>
        <v>Card</v>
      </c>
      <c r="T3945" s="3">
        <v>0.04</v>
      </c>
      <c r="U3945" s="2">
        <v>5.4450000000000003</v>
      </c>
      <c r="V3945" s="2">
        <v>1.74</v>
      </c>
      <c r="W3945" s="54">
        <f>_xlfn.XLOOKUP(M3945,Market!A:A,Market!F:F,0)</f>
        <v>8.8999999999999996E-2</v>
      </c>
      <c r="X3945" s="55">
        <f t="shared" si="490"/>
        <v>0.21780000000000002</v>
      </c>
      <c r="Y3945" s="55">
        <f t="shared" si="491"/>
        <v>3.7050000000000001</v>
      </c>
      <c r="Z3945" s="54">
        <f t="shared" si="492"/>
        <v>0.68044077134986225</v>
      </c>
      <c r="AA3945" s="49" t="str">
        <f t="shared" ca="1" si="493"/>
        <v>N</v>
      </c>
      <c r="AB3945" s="49">
        <f t="shared" ca="1" si="494"/>
        <v>5</v>
      </c>
      <c r="AC3945" s="49" t="str">
        <f t="shared" ca="1" si="495"/>
        <v>N</v>
      </c>
    </row>
    <row r="3946" spans="1:29" x14ac:dyDescent="0.25">
      <c r="A3946">
        <v>2243</v>
      </c>
      <c r="B3946" s="9">
        <v>43563</v>
      </c>
      <c r="C3946" s="50" t="str">
        <f t="shared" si="488"/>
        <v>N</v>
      </c>
      <c r="D3946" s="52">
        <f>_xlfn.XLOOKUP(B3946,Cal_Date!B:B,Cal_Date!A:A,0)</f>
        <v>2</v>
      </c>
      <c r="E3946">
        <v>2019</v>
      </c>
      <c r="F3946" t="s">
        <v>121</v>
      </c>
      <c r="G3946" t="s">
        <v>129</v>
      </c>
      <c r="H3946" t="s">
        <v>48</v>
      </c>
      <c r="I3946" t="s">
        <v>18</v>
      </c>
      <c r="J3946" t="s">
        <v>10</v>
      </c>
      <c r="K3946" t="s">
        <v>43</v>
      </c>
      <c r="L3946">
        <v>2</v>
      </c>
      <c r="M3946">
        <v>1008</v>
      </c>
      <c r="O3946" t="s">
        <v>28</v>
      </c>
      <c r="R3946" t="s">
        <v>44</v>
      </c>
      <c r="S3946" s="49" t="str">
        <f t="shared" si="489"/>
        <v>Card</v>
      </c>
      <c r="T3946" s="3">
        <v>0.03</v>
      </c>
      <c r="U3946" s="2">
        <v>15.245999999999999</v>
      </c>
      <c r="V3946" s="2">
        <v>2.92</v>
      </c>
      <c r="W3946" s="54">
        <f>_xlfn.XLOOKUP(M3946,Market!A:A,Market!F:F,0)</f>
        <v>8.8999999999999996E-2</v>
      </c>
      <c r="X3946" s="55">
        <f t="shared" si="490"/>
        <v>0.45737999999999995</v>
      </c>
      <c r="Y3946" s="55">
        <f t="shared" si="491"/>
        <v>12.325999999999999</v>
      </c>
      <c r="Z3946" s="54">
        <f t="shared" si="492"/>
        <v>0.80847435392889933</v>
      </c>
      <c r="AA3946" s="49" t="str">
        <f t="shared" ca="1" si="493"/>
        <v>N</v>
      </c>
      <c r="AB3946" s="49">
        <f t="shared" ca="1" si="494"/>
        <v>5</v>
      </c>
      <c r="AC3946" s="49" t="str">
        <f t="shared" ca="1" si="495"/>
        <v>N</v>
      </c>
    </row>
    <row r="3947" spans="1:29" x14ac:dyDescent="0.25">
      <c r="A3947">
        <v>2244</v>
      </c>
      <c r="B3947" s="9">
        <v>43563</v>
      </c>
      <c r="C3947" s="50" t="str">
        <f t="shared" si="488"/>
        <v>N</v>
      </c>
      <c r="D3947" s="52">
        <f>_xlfn.XLOOKUP(B3947,Cal_Date!B:B,Cal_Date!A:A,0)</f>
        <v>2</v>
      </c>
      <c r="E3947">
        <v>2019</v>
      </c>
      <c r="F3947" t="s">
        <v>121</v>
      </c>
      <c r="G3947" t="s">
        <v>129</v>
      </c>
      <c r="H3947" t="s">
        <v>11</v>
      </c>
      <c r="I3947" t="s">
        <v>11</v>
      </c>
      <c r="J3947" t="s">
        <v>15</v>
      </c>
      <c r="K3947" t="s">
        <v>42</v>
      </c>
      <c r="L3947">
        <v>1</v>
      </c>
      <c r="M3947">
        <v>1009</v>
      </c>
      <c r="O3947" t="s">
        <v>28</v>
      </c>
      <c r="R3947" t="s">
        <v>44</v>
      </c>
      <c r="S3947" s="49" t="str">
        <f t="shared" si="489"/>
        <v>Card</v>
      </c>
      <c r="T3947" s="3">
        <v>0.03</v>
      </c>
      <c r="U3947" s="2">
        <v>2.7225000000000001</v>
      </c>
      <c r="V3947" s="2">
        <v>0.87</v>
      </c>
      <c r="W3947" s="54">
        <f>_xlfn.XLOOKUP(M3947,Market!A:A,Market!F:F,0)</f>
        <v>8.8999999999999996E-2</v>
      </c>
      <c r="X3947" s="55">
        <f t="shared" si="490"/>
        <v>8.1674999999999998E-2</v>
      </c>
      <c r="Y3947" s="55">
        <f t="shared" si="491"/>
        <v>1.8525</v>
      </c>
      <c r="Z3947" s="54">
        <f t="shared" si="492"/>
        <v>0.68044077134986225</v>
      </c>
      <c r="AA3947" s="49" t="str">
        <f t="shared" ca="1" si="493"/>
        <v>N</v>
      </c>
      <c r="AB3947" s="49">
        <f t="shared" ca="1" si="494"/>
        <v>5</v>
      </c>
      <c r="AC3947" s="49" t="str">
        <f t="shared" ca="1" si="495"/>
        <v>N</v>
      </c>
    </row>
    <row r="3948" spans="1:29" x14ac:dyDescent="0.25">
      <c r="A3948">
        <v>2245</v>
      </c>
      <c r="B3948" s="9">
        <v>43563</v>
      </c>
      <c r="C3948" s="50" t="str">
        <f t="shared" si="488"/>
        <v>N</v>
      </c>
      <c r="D3948" s="52">
        <f>_xlfn.XLOOKUP(B3948,Cal_Date!B:B,Cal_Date!A:A,0)</f>
        <v>2</v>
      </c>
      <c r="E3948">
        <v>2019</v>
      </c>
      <c r="F3948" t="s">
        <v>121</v>
      </c>
      <c r="G3948" t="s">
        <v>129</v>
      </c>
      <c r="H3948" t="s">
        <v>11</v>
      </c>
      <c r="I3948" t="s">
        <v>11</v>
      </c>
      <c r="J3948" t="s">
        <v>15</v>
      </c>
      <c r="K3948" t="s">
        <v>42</v>
      </c>
      <c r="L3948">
        <v>1</v>
      </c>
      <c r="M3948">
        <v>1010</v>
      </c>
      <c r="O3948" t="s">
        <v>25</v>
      </c>
      <c r="R3948" t="s">
        <v>44</v>
      </c>
      <c r="S3948" s="49" t="str">
        <f t="shared" si="489"/>
        <v>Card</v>
      </c>
      <c r="T3948" s="3">
        <v>0.03</v>
      </c>
      <c r="U3948" s="2">
        <v>2.7</v>
      </c>
      <c r="V3948" s="2">
        <v>0.87</v>
      </c>
      <c r="W3948" s="54">
        <f>_xlfn.XLOOKUP(M3948,Market!A:A,Market!F:F,0)</f>
        <v>0.08</v>
      </c>
      <c r="X3948" s="55">
        <f t="shared" si="490"/>
        <v>8.1000000000000003E-2</v>
      </c>
      <c r="Y3948" s="55">
        <f t="shared" si="491"/>
        <v>1.83</v>
      </c>
      <c r="Z3948" s="54">
        <f t="shared" si="492"/>
        <v>0.67777777777777781</v>
      </c>
      <c r="AA3948" s="49" t="str">
        <f t="shared" ca="1" si="493"/>
        <v>N</v>
      </c>
      <c r="AB3948" s="49">
        <f t="shared" ca="1" si="494"/>
        <v>5</v>
      </c>
      <c r="AC3948" s="49" t="str">
        <f t="shared" ca="1" si="495"/>
        <v>N</v>
      </c>
    </row>
    <row r="3949" spans="1:29" x14ac:dyDescent="0.25">
      <c r="A3949">
        <v>2246</v>
      </c>
      <c r="B3949" s="9">
        <v>43563</v>
      </c>
      <c r="C3949" s="50" t="str">
        <f t="shared" si="488"/>
        <v>N</v>
      </c>
      <c r="D3949" s="52">
        <f>_xlfn.XLOOKUP(B3949,Cal_Date!B:B,Cal_Date!A:A,0)</f>
        <v>2</v>
      </c>
      <c r="E3949">
        <v>2019</v>
      </c>
      <c r="F3949" t="s">
        <v>121</v>
      </c>
      <c r="G3949" t="s">
        <v>129</v>
      </c>
      <c r="H3949" t="s">
        <v>14</v>
      </c>
      <c r="I3949" t="s">
        <v>18</v>
      </c>
      <c r="J3949" t="s">
        <v>15</v>
      </c>
      <c r="K3949" t="s">
        <v>43</v>
      </c>
      <c r="L3949">
        <v>1</v>
      </c>
      <c r="M3949">
        <v>1008</v>
      </c>
      <c r="O3949" t="s">
        <v>28</v>
      </c>
      <c r="R3949" t="s">
        <v>44</v>
      </c>
      <c r="S3949" s="49" t="str">
        <f t="shared" si="489"/>
        <v>Card</v>
      </c>
      <c r="T3949" s="3">
        <v>0.03</v>
      </c>
      <c r="U3949" s="2">
        <v>7.0785</v>
      </c>
      <c r="V3949" s="2">
        <v>2.1</v>
      </c>
      <c r="W3949" s="54">
        <f>_xlfn.XLOOKUP(M3949,Market!A:A,Market!F:F,0)</f>
        <v>8.8999999999999996E-2</v>
      </c>
      <c r="X3949" s="55">
        <f t="shared" si="490"/>
        <v>0.21235499999999999</v>
      </c>
      <c r="Y3949" s="55">
        <f t="shared" si="491"/>
        <v>4.9785000000000004</v>
      </c>
      <c r="Z3949" s="54">
        <f t="shared" si="492"/>
        <v>0.70332697605424888</v>
      </c>
      <c r="AA3949" s="49" t="str">
        <f t="shared" ca="1" si="493"/>
        <v>N</v>
      </c>
      <c r="AB3949" s="49">
        <f t="shared" ca="1" si="494"/>
        <v>5</v>
      </c>
      <c r="AC3949" s="49" t="str">
        <f t="shared" ca="1" si="495"/>
        <v>N</v>
      </c>
    </row>
    <row r="3950" spans="1:29" x14ac:dyDescent="0.25">
      <c r="A3950">
        <v>2247</v>
      </c>
      <c r="B3950" s="9">
        <v>43563</v>
      </c>
      <c r="C3950" s="50" t="str">
        <f t="shared" si="488"/>
        <v>N</v>
      </c>
      <c r="D3950" s="52">
        <f>_xlfn.XLOOKUP(B3950,Cal_Date!B:B,Cal_Date!A:A,0)</f>
        <v>2</v>
      </c>
      <c r="E3950">
        <v>2019</v>
      </c>
      <c r="F3950" t="s">
        <v>121</v>
      </c>
      <c r="G3950" t="s">
        <v>129</v>
      </c>
      <c r="H3950" t="s">
        <v>11</v>
      </c>
      <c r="I3950" t="s">
        <v>13</v>
      </c>
      <c r="J3950" t="s">
        <v>15</v>
      </c>
      <c r="K3950" t="s">
        <v>42</v>
      </c>
      <c r="L3950">
        <v>2</v>
      </c>
      <c r="M3950">
        <v>1008</v>
      </c>
      <c r="O3950" t="s">
        <v>28</v>
      </c>
      <c r="R3950" t="s">
        <v>44</v>
      </c>
      <c r="S3950" s="49" t="str">
        <f t="shared" si="489"/>
        <v>Card</v>
      </c>
      <c r="T3950" s="3">
        <v>0.03</v>
      </c>
      <c r="U3950" s="2">
        <v>5.4450000000000003</v>
      </c>
      <c r="V3950" s="2">
        <v>2.84</v>
      </c>
      <c r="W3950" s="54">
        <f>_xlfn.XLOOKUP(M3950,Market!A:A,Market!F:F,0)</f>
        <v>8.8999999999999996E-2</v>
      </c>
      <c r="X3950" s="55">
        <f t="shared" si="490"/>
        <v>0.16335</v>
      </c>
      <c r="Y3950" s="55">
        <f t="shared" si="491"/>
        <v>2.6050000000000004</v>
      </c>
      <c r="Z3950" s="54">
        <f t="shared" si="492"/>
        <v>0.47842056932966032</v>
      </c>
      <c r="AA3950" s="49" t="str">
        <f t="shared" ca="1" si="493"/>
        <v>N</v>
      </c>
      <c r="AB3950" s="49">
        <f t="shared" ca="1" si="494"/>
        <v>5</v>
      </c>
      <c r="AC3950" s="49" t="str">
        <f t="shared" ca="1" si="495"/>
        <v>N</v>
      </c>
    </row>
    <row r="3951" spans="1:29" x14ac:dyDescent="0.25">
      <c r="A3951">
        <v>2248</v>
      </c>
      <c r="B3951" s="9">
        <v>43563</v>
      </c>
      <c r="C3951" s="50" t="str">
        <f t="shared" si="488"/>
        <v>N</v>
      </c>
      <c r="D3951" s="52">
        <f>_xlfn.XLOOKUP(B3951,Cal_Date!B:B,Cal_Date!A:A,0)</f>
        <v>2</v>
      </c>
      <c r="E3951">
        <v>2019</v>
      </c>
      <c r="F3951" t="s">
        <v>121</v>
      </c>
      <c r="G3951" t="s">
        <v>129</v>
      </c>
      <c r="H3951" t="s">
        <v>11</v>
      </c>
      <c r="I3951" t="s">
        <v>11</v>
      </c>
      <c r="J3951" t="s">
        <v>15</v>
      </c>
      <c r="K3951" t="s">
        <v>42</v>
      </c>
      <c r="L3951">
        <v>1</v>
      </c>
      <c r="M3951">
        <v>1008</v>
      </c>
      <c r="O3951" t="s">
        <v>28</v>
      </c>
      <c r="R3951" t="s">
        <v>47</v>
      </c>
      <c r="S3951" s="49" t="str">
        <f t="shared" si="489"/>
        <v>Card</v>
      </c>
      <c r="T3951" s="3">
        <v>3.5000000000000003E-2</v>
      </c>
      <c r="U3951" s="2">
        <v>2.7225000000000001</v>
      </c>
      <c r="V3951" s="2">
        <v>0.87</v>
      </c>
      <c r="W3951" s="54">
        <f>_xlfn.XLOOKUP(M3951,Market!A:A,Market!F:F,0)</f>
        <v>8.8999999999999996E-2</v>
      </c>
      <c r="X3951" s="55">
        <f t="shared" si="490"/>
        <v>9.5287500000000011E-2</v>
      </c>
      <c r="Y3951" s="55">
        <f t="shared" si="491"/>
        <v>1.8525</v>
      </c>
      <c r="Z3951" s="54">
        <f t="shared" si="492"/>
        <v>0.68044077134986225</v>
      </c>
      <c r="AA3951" s="49" t="str">
        <f t="shared" ca="1" si="493"/>
        <v>N</v>
      </c>
      <c r="AB3951" s="49">
        <f t="shared" ca="1" si="494"/>
        <v>5</v>
      </c>
      <c r="AC3951" s="49" t="str">
        <f t="shared" ca="1" si="495"/>
        <v>N</v>
      </c>
    </row>
    <row r="3952" spans="1:29" x14ac:dyDescent="0.25">
      <c r="A3952">
        <v>2249</v>
      </c>
      <c r="B3952" s="9">
        <v>43563</v>
      </c>
      <c r="C3952" s="50" t="str">
        <f t="shared" si="488"/>
        <v>N</v>
      </c>
      <c r="D3952" s="52">
        <f>_xlfn.XLOOKUP(B3952,Cal_Date!B:B,Cal_Date!A:A,0)</f>
        <v>2</v>
      </c>
      <c r="E3952">
        <v>2019</v>
      </c>
      <c r="F3952" t="s">
        <v>121</v>
      </c>
      <c r="G3952" t="s">
        <v>129</v>
      </c>
      <c r="H3952" t="s">
        <v>48</v>
      </c>
      <c r="I3952" t="s">
        <v>18</v>
      </c>
      <c r="J3952" t="s">
        <v>10</v>
      </c>
      <c r="K3952" t="s">
        <v>43</v>
      </c>
      <c r="L3952">
        <v>2</v>
      </c>
      <c r="M3952">
        <v>1004</v>
      </c>
      <c r="O3952" t="s">
        <v>28</v>
      </c>
      <c r="R3952" t="s">
        <v>44</v>
      </c>
      <c r="S3952" s="49" t="str">
        <f t="shared" si="489"/>
        <v>Card</v>
      </c>
      <c r="T3952" s="3">
        <v>0.03</v>
      </c>
      <c r="U3952" s="2">
        <v>14.84</v>
      </c>
      <c r="V3952" s="2">
        <v>2.92</v>
      </c>
      <c r="W3952" s="54">
        <f>_xlfn.XLOOKUP(M3952,Market!A:A,Market!F:F,0)</f>
        <v>0.06</v>
      </c>
      <c r="X3952" s="55">
        <f t="shared" si="490"/>
        <v>0.44519999999999998</v>
      </c>
      <c r="Y3952" s="55">
        <f t="shared" si="491"/>
        <v>11.92</v>
      </c>
      <c r="Z3952" s="54">
        <f t="shared" si="492"/>
        <v>0.80323450134770891</v>
      </c>
      <c r="AA3952" s="49" t="str">
        <f t="shared" ca="1" si="493"/>
        <v>N</v>
      </c>
      <c r="AB3952" s="49">
        <f t="shared" ca="1" si="494"/>
        <v>5</v>
      </c>
      <c r="AC3952" s="49" t="str">
        <f t="shared" ca="1" si="495"/>
        <v>N</v>
      </c>
    </row>
    <row r="3953" spans="1:29" x14ac:dyDescent="0.25">
      <c r="A3953">
        <v>2250</v>
      </c>
      <c r="B3953" s="9">
        <v>43563</v>
      </c>
      <c r="C3953" s="50" t="str">
        <f t="shared" si="488"/>
        <v>N</v>
      </c>
      <c r="D3953" s="52">
        <f>_xlfn.XLOOKUP(B3953,Cal_Date!B:B,Cal_Date!A:A,0)</f>
        <v>2</v>
      </c>
      <c r="E3953">
        <v>2019</v>
      </c>
      <c r="F3953" t="s">
        <v>121</v>
      </c>
      <c r="G3953" t="s">
        <v>129</v>
      </c>
      <c r="H3953" t="s">
        <v>48</v>
      </c>
      <c r="I3953" t="s">
        <v>18</v>
      </c>
      <c r="J3953" t="s">
        <v>10</v>
      </c>
      <c r="K3953" t="s">
        <v>43</v>
      </c>
      <c r="L3953">
        <v>1</v>
      </c>
      <c r="M3953">
        <v>1009</v>
      </c>
      <c r="O3953" t="s">
        <v>28</v>
      </c>
      <c r="R3953" t="s">
        <v>44</v>
      </c>
      <c r="S3953" s="49" t="str">
        <f t="shared" si="489"/>
        <v>Card</v>
      </c>
      <c r="T3953" s="3">
        <v>0.03</v>
      </c>
      <c r="U3953" s="2">
        <v>7.6229999999999993</v>
      </c>
      <c r="V3953" s="2">
        <v>1.46</v>
      </c>
      <c r="W3953" s="54">
        <f>_xlfn.XLOOKUP(M3953,Market!A:A,Market!F:F,0)</f>
        <v>8.8999999999999996E-2</v>
      </c>
      <c r="X3953" s="55">
        <f t="shared" si="490"/>
        <v>0.22868999999999998</v>
      </c>
      <c r="Y3953" s="55">
        <f t="shared" si="491"/>
        <v>6.1629999999999994</v>
      </c>
      <c r="Z3953" s="54">
        <f t="shared" si="492"/>
        <v>0.80847435392889933</v>
      </c>
      <c r="AA3953" s="49" t="str">
        <f t="shared" ca="1" si="493"/>
        <v>N</v>
      </c>
      <c r="AB3953" s="49">
        <f t="shared" ca="1" si="494"/>
        <v>5</v>
      </c>
      <c r="AC3953" s="49" t="str">
        <f t="shared" ca="1" si="495"/>
        <v>N</v>
      </c>
    </row>
    <row r="3954" spans="1:29" x14ac:dyDescent="0.25">
      <c r="A3954">
        <v>2251</v>
      </c>
      <c r="B3954" s="9">
        <v>43563</v>
      </c>
      <c r="C3954" s="50" t="str">
        <f t="shared" si="488"/>
        <v>N</v>
      </c>
      <c r="D3954" s="52">
        <f>_xlfn.XLOOKUP(B3954,Cal_Date!B:B,Cal_Date!A:A,0)</f>
        <v>2</v>
      </c>
      <c r="E3954">
        <v>2019</v>
      </c>
      <c r="F3954" t="s">
        <v>121</v>
      </c>
      <c r="G3954" t="s">
        <v>129</v>
      </c>
      <c r="H3954" t="s">
        <v>14</v>
      </c>
      <c r="I3954" t="s">
        <v>18</v>
      </c>
      <c r="J3954" t="s">
        <v>15</v>
      </c>
      <c r="K3954" t="s">
        <v>43</v>
      </c>
      <c r="L3954">
        <v>2</v>
      </c>
      <c r="M3954">
        <v>1010</v>
      </c>
      <c r="O3954" t="s">
        <v>25</v>
      </c>
      <c r="R3954" t="s">
        <v>44</v>
      </c>
      <c r="S3954" s="49" t="str">
        <f t="shared" si="489"/>
        <v>Card</v>
      </c>
      <c r="T3954" s="3">
        <v>0.03</v>
      </c>
      <c r="U3954" s="2">
        <v>14.040000000000001</v>
      </c>
      <c r="V3954" s="2">
        <v>4.2</v>
      </c>
      <c r="W3954" s="54">
        <f>_xlfn.XLOOKUP(M3954,Market!A:A,Market!F:F,0)</f>
        <v>0.08</v>
      </c>
      <c r="X3954" s="55">
        <f t="shared" si="490"/>
        <v>0.42120000000000002</v>
      </c>
      <c r="Y3954" s="55">
        <f t="shared" si="491"/>
        <v>9.84</v>
      </c>
      <c r="Z3954" s="54">
        <f t="shared" si="492"/>
        <v>0.70085470085470081</v>
      </c>
      <c r="AA3954" s="49" t="str">
        <f t="shared" ca="1" si="493"/>
        <v>N</v>
      </c>
      <c r="AB3954" s="49">
        <f t="shared" ca="1" si="494"/>
        <v>5</v>
      </c>
      <c r="AC3954" s="49" t="str">
        <f t="shared" ca="1" si="495"/>
        <v>N</v>
      </c>
    </row>
    <row r="3955" spans="1:29" x14ac:dyDescent="0.25">
      <c r="A3955">
        <v>2252</v>
      </c>
      <c r="B3955" s="9">
        <v>43563</v>
      </c>
      <c r="C3955" s="50" t="str">
        <f t="shared" si="488"/>
        <v>N</v>
      </c>
      <c r="D3955" s="52">
        <f>_xlfn.XLOOKUP(B3955,Cal_Date!B:B,Cal_Date!A:A,0)</f>
        <v>2</v>
      </c>
      <c r="E3955">
        <v>2019</v>
      </c>
      <c r="F3955" t="s">
        <v>121</v>
      </c>
      <c r="G3955" t="s">
        <v>129</v>
      </c>
      <c r="H3955" t="s">
        <v>14</v>
      </c>
      <c r="I3955" t="s">
        <v>18</v>
      </c>
      <c r="J3955" t="s">
        <v>15</v>
      </c>
      <c r="K3955" t="s">
        <v>43</v>
      </c>
      <c r="L3955">
        <v>1</v>
      </c>
      <c r="M3955">
        <v>1011</v>
      </c>
      <c r="O3955" t="s">
        <v>25</v>
      </c>
      <c r="R3955" t="s">
        <v>44</v>
      </c>
      <c r="S3955" s="49" t="str">
        <f t="shared" si="489"/>
        <v>Card</v>
      </c>
      <c r="T3955" s="3">
        <v>0.03</v>
      </c>
      <c r="U3955" s="2">
        <v>6.8900000000000006</v>
      </c>
      <c r="V3955" s="2">
        <v>2.1</v>
      </c>
      <c r="W3955" s="54">
        <f>_xlfn.XLOOKUP(M3955,Market!A:A,Market!F:F,0)</f>
        <v>0.06</v>
      </c>
      <c r="X3955" s="55">
        <f t="shared" si="490"/>
        <v>0.20670000000000002</v>
      </c>
      <c r="Y3955" s="55">
        <f t="shared" si="491"/>
        <v>4.7900000000000009</v>
      </c>
      <c r="Z3955" s="54">
        <f t="shared" si="492"/>
        <v>0.69521044992743108</v>
      </c>
      <c r="AA3955" s="49" t="str">
        <f t="shared" ca="1" si="493"/>
        <v>N</v>
      </c>
      <c r="AB3955" s="49">
        <f t="shared" ca="1" si="494"/>
        <v>5</v>
      </c>
      <c r="AC3955" s="49" t="str">
        <f t="shared" ca="1" si="495"/>
        <v>N</v>
      </c>
    </row>
    <row r="3956" spans="1:29" x14ac:dyDescent="0.25">
      <c r="A3956">
        <v>2253</v>
      </c>
      <c r="B3956" s="9">
        <v>43563</v>
      </c>
      <c r="C3956" s="50" t="str">
        <f t="shared" si="488"/>
        <v>N</v>
      </c>
      <c r="D3956" s="52">
        <f>_xlfn.XLOOKUP(B3956,Cal_Date!B:B,Cal_Date!A:A,0)</f>
        <v>2</v>
      </c>
      <c r="E3956">
        <v>2019</v>
      </c>
      <c r="F3956" t="s">
        <v>121</v>
      </c>
      <c r="G3956" t="s">
        <v>129</v>
      </c>
      <c r="H3956" t="s">
        <v>11</v>
      </c>
      <c r="I3956" t="s">
        <v>13</v>
      </c>
      <c r="J3956" t="s">
        <v>15</v>
      </c>
      <c r="K3956" t="s">
        <v>42</v>
      </c>
      <c r="L3956">
        <v>1</v>
      </c>
      <c r="M3956">
        <v>1011</v>
      </c>
      <c r="O3956" t="s">
        <v>25</v>
      </c>
      <c r="R3956" t="s">
        <v>47</v>
      </c>
      <c r="S3956" s="49" t="str">
        <f t="shared" si="489"/>
        <v>Card</v>
      </c>
      <c r="T3956" s="3">
        <v>3.5000000000000003E-2</v>
      </c>
      <c r="U3956" s="2">
        <v>2.6500000000000004</v>
      </c>
      <c r="V3956" s="2">
        <v>1.42</v>
      </c>
      <c r="W3956" s="54">
        <f>_xlfn.XLOOKUP(M3956,Market!A:A,Market!F:F,0)</f>
        <v>0.06</v>
      </c>
      <c r="X3956" s="55">
        <f t="shared" si="490"/>
        <v>9.2750000000000027E-2</v>
      </c>
      <c r="Y3956" s="55">
        <f t="shared" si="491"/>
        <v>1.2300000000000004</v>
      </c>
      <c r="Z3956" s="54">
        <f t="shared" si="492"/>
        <v>0.46415094339622653</v>
      </c>
      <c r="AA3956" s="49" t="str">
        <f t="shared" ca="1" si="493"/>
        <v>N</v>
      </c>
      <c r="AB3956" s="49">
        <f t="shared" ca="1" si="494"/>
        <v>5</v>
      </c>
      <c r="AC3956" s="49" t="str">
        <f t="shared" ca="1" si="495"/>
        <v>N</v>
      </c>
    </row>
    <row r="3957" spans="1:29" x14ac:dyDescent="0.25">
      <c r="A3957">
        <v>2254</v>
      </c>
      <c r="B3957" s="9">
        <v>43563</v>
      </c>
      <c r="C3957" s="50" t="str">
        <f t="shared" si="488"/>
        <v>N</v>
      </c>
      <c r="D3957" s="52">
        <f>_xlfn.XLOOKUP(B3957,Cal_Date!B:B,Cal_Date!A:A,0)</f>
        <v>2</v>
      </c>
      <c r="E3957">
        <v>2019</v>
      </c>
      <c r="F3957" t="s">
        <v>121</v>
      </c>
      <c r="G3957" t="s">
        <v>129</v>
      </c>
      <c r="H3957" t="s">
        <v>11</v>
      </c>
      <c r="I3957" t="s">
        <v>11</v>
      </c>
      <c r="J3957" t="s">
        <v>15</v>
      </c>
      <c r="K3957" t="s">
        <v>42</v>
      </c>
      <c r="L3957">
        <v>1</v>
      </c>
      <c r="M3957">
        <v>1011</v>
      </c>
      <c r="O3957" t="s">
        <v>25</v>
      </c>
      <c r="R3957" t="s">
        <v>46</v>
      </c>
      <c r="S3957" s="49" t="str">
        <f t="shared" si="489"/>
        <v>Card</v>
      </c>
      <c r="T3957" s="3">
        <v>0.04</v>
      </c>
      <c r="U3957" s="2">
        <v>2.6500000000000004</v>
      </c>
      <c r="V3957" s="2">
        <v>0.87</v>
      </c>
      <c r="W3957" s="54">
        <f>_xlfn.XLOOKUP(M3957,Market!A:A,Market!F:F,0)</f>
        <v>0.06</v>
      </c>
      <c r="X3957" s="55">
        <f t="shared" si="490"/>
        <v>0.10600000000000001</v>
      </c>
      <c r="Y3957" s="55">
        <f t="shared" si="491"/>
        <v>1.7800000000000002</v>
      </c>
      <c r="Z3957" s="54">
        <f t="shared" si="492"/>
        <v>0.67169811320754713</v>
      </c>
      <c r="AA3957" s="49" t="str">
        <f t="shared" ca="1" si="493"/>
        <v>N</v>
      </c>
      <c r="AB3957" s="49">
        <f t="shared" ca="1" si="494"/>
        <v>5</v>
      </c>
      <c r="AC3957" s="49" t="str">
        <f t="shared" ca="1" si="495"/>
        <v>N</v>
      </c>
    </row>
    <row r="3958" spans="1:29" x14ac:dyDescent="0.25">
      <c r="A3958">
        <v>2255</v>
      </c>
      <c r="B3958" s="9">
        <v>43563</v>
      </c>
      <c r="C3958" s="50" t="str">
        <f t="shared" si="488"/>
        <v>N</v>
      </c>
      <c r="D3958" s="52">
        <f>_xlfn.XLOOKUP(B3958,Cal_Date!B:B,Cal_Date!A:A,0)</f>
        <v>2</v>
      </c>
      <c r="E3958">
        <v>2019</v>
      </c>
      <c r="F3958" t="s">
        <v>121</v>
      </c>
      <c r="G3958" t="s">
        <v>129</v>
      </c>
      <c r="H3958" t="s">
        <v>11</v>
      </c>
      <c r="I3958" t="s">
        <v>11</v>
      </c>
      <c r="J3958" t="s">
        <v>15</v>
      </c>
      <c r="K3958" t="s">
        <v>42</v>
      </c>
      <c r="L3958">
        <v>1</v>
      </c>
      <c r="M3958">
        <v>1001</v>
      </c>
      <c r="O3958" t="s">
        <v>25</v>
      </c>
      <c r="R3958" t="s">
        <v>44</v>
      </c>
      <c r="S3958" s="49" t="str">
        <f t="shared" si="489"/>
        <v>Card</v>
      </c>
      <c r="T3958" s="3">
        <v>0.03</v>
      </c>
      <c r="U3958" s="2">
        <v>2.6500000000000004</v>
      </c>
      <c r="V3958" s="2">
        <v>0.87</v>
      </c>
      <c r="W3958" s="54">
        <f>_xlfn.XLOOKUP(M3958,Market!A:A,Market!F:F,0)</f>
        <v>0.06</v>
      </c>
      <c r="X3958" s="55">
        <f t="shared" si="490"/>
        <v>7.9500000000000001E-2</v>
      </c>
      <c r="Y3958" s="55">
        <f t="shared" si="491"/>
        <v>1.7800000000000002</v>
      </c>
      <c r="Z3958" s="54">
        <f t="shared" si="492"/>
        <v>0.67169811320754713</v>
      </c>
      <c r="AA3958" s="49" t="str">
        <f t="shared" ca="1" si="493"/>
        <v>N</v>
      </c>
      <c r="AB3958" s="49">
        <f t="shared" ca="1" si="494"/>
        <v>5</v>
      </c>
      <c r="AC3958" s="49" t="str">
        <f t="shared" ca="1" si="495"/>
        <v>N</v>
      </c>
    </row>
    <row r="3959" spans="1:29" x14ac:dyDescent="0.25">
      <c r="A3959">
        <v>2256</v>
      </c>
      <c r="B3959" s="9">
        <v>43563</v>
      </c>
      <c r="C3959" s="50" t="str">
        <f t="shared" si="488"/>
        <v>N</v>
      </c>
      <c r="D3959" s="52">
        <f>_xlfn.XLOOKUP(B3959,Cal_Date!B:B,Cal_Date!A:A,0)</f>
        <v>2</v>
      </c>
      <c r="E3959">
        <v>2019</v>
      </c>
      <c r="F3959" t="s">
        <v>121</v>
      </c>
      <c r="G3959" t="s">
        <v>129</v>
      </c>
      <c r="H3959" t="s">
        <v>11</v>
      </c>
      <c r="I3959" t="s">
        <v>11</v>
      </c>
      <c r="J3959" t="s">
        <v>15</v>
      </c>
      <c r="K3959" t="s">
        <v>42</v>
      </c>
      <c r="L3959">
        <v>2</v>
      </c>
      <c r="M3959">
        <v>1000</v>
      </c>
      <c r="O3959" t="s">
        <v>25</v>
      </c>
      <c r="R3959" t="s">
        <v>44</v>
      </c>
      <c r="S3959" s="49" t="str">
        <f t="shared" si="489"/>
        <v>Card</v>
      </c>
      <c r="T3959" s="3">
        <v>0.03</v>
      </c>
      <c r="U3959" s="2">
        <v>5.4</v>
      </c>
      <c r="V3959" s="2">
        <v>1.74</v>
      </c>
      <c r="W3959" s="54">
        <f>_xlfn.XLOOKUP(M3959,Market!A:A,Market!F:F,0)</f>
        <v>0.08</v>
      </c>
      <c r="X3959" s="55">
        <f t="shared" si="490"/>
        <v>0.16200000000000001</v>
      </c>
      <c r="Y3959" s="55">
        <f t="shared" si="491"/>
        <v>3.66</v>
      </c>
      <c r="Z3959" s="54">
        <f t="shared" si="492"/>
        <v>0.67777777777777781</v>
      </c>
      <c r="AA3959" s="49" t="str">
        <f t="shared" ca="1" si="493"/>
        <v>N</v>
      </c>
      <c r="AB3959" s="49">
        <f t="shared" ca="1" si="494"/>
        <v>5</v>
      </c>
      <c r="AC3959" s="49" t="str">
        <f t="shared" ca="1" si="495"/>
        <v>N</v>
      </c>
    </row>
    <row r="3960" spans="1:29" x14ac:dyDescent="0.25">
      <c r="A3960">
        <v>2257</v>
      </c>
      <c r="B3960" s="9">
        <v>43563</v>
      </c>
      <c r="C3960" s="50" t="str">
        <f t="shared" si="488"/>
        <v>N</v>
      </c>
      <c r="D3960" s="52">
        <f>_xlfn.XLOOKUP(B3960,Cal_Date!B:B,Cal_Date!A:A,0)</f>
        <v>2</v>
      </c>
      <c r="E3960">
        <v>2019</v>
      </c>
      <c r="F3960" t="s">
        <v>121</v>
      </c>
      <c r="G3960" t="s">
        <v>129</v>
      </c>
      <c r="H3960" t="s">
        <v>11</v>
      </c>
      <c r="I3960" t="s">
        <v>11</v>
      </c>
      <c r="J3960" t="s">
        <v>15</v>
      </c>
      <c r="K3960" t="s">
        <v>42</v>
      </c>
      <c r="L3960">
        <v>1</v>
      </c>
      <c r="M3960">
        <v>1000</v>
      </c>
      <c r="O3960" t="s">
        <v>25</v>
      </c>
      <c r="R3960" t="s">
        <v>46</v>
      </c>
      <c r="S3960" s="49" t="str">
        <f t="shared" si="489"/>
        <v>Card</v>
      </c>
      <c r="T3960" s="3">
        <v>0.04</v>
      </c>
      <c r="U3960" s="2">
        <v>2.7</v>
      </c>
      <c r="V3960" s="2">
        <v>0.87</v>
      </c>
      <c r="W3960" s="54">
        <f>_xlfn.XLOOKUP(M3960,Market!A:A,Market!F:F,0)</f>
        <v>0.08</v>
      </c>
      <c r="X3960" s="55">
        <f t="shared" si="490"/>
        <v>0.10800000000000001</v>
      </c>
      <c r="Y3960" s="55">
        <f t="shared" si="491"/>
        <v>1.83</v>
      </c>
      <c r="Z3960" s="54">
        <f t="shared" si="492"/>
        <v>0.67777777777777781</v>
      </c>
      <c r="AA3960" s="49" t="str">
        <f t="shared" ca="1" si="493"/>
        <v>N</v>
      </c>
      <c r="AB3960" s="49">
        <f t="shared" ca="1" si="494"/>
        <v>5</v>
      </c>
      <c r="AC3960" s="49" t="str">
        <f t="shared" ca="1" si="495"/>
        <v>N</v>
      </c>
    </row>
    <row r="3961" spans="1:29" x14ac:dyDescent="0.25">
      <c r="A3961">
        <v>2258</v>
      </c>
      <c r="B3961" s="9">
        <v>43563</v>
      </c>
      <c r="C3961" s="50" t="str">
        <f t="shared" si="488"/>
        <v>N</v>
      </c>
      <c r="D3961" s="52">
        <f>_xlfn.XLOOKUP(B3961,Cal_Date!B:B,Cal_Date!A:A,0)</f>
        <v>2</v>
      </c>
      <c r="E3961">
        <v>2019</v>
      </c>
      <c r="F3961" t="s">
        <v>121</v>
      </c>
      <c r="G3961" t="s">
        <v>129</v>
      </c>
      <c r="H3961" t="s">
        <v>11</v>
      </c>
      <c r="I3961" t="s">
        <v>11</v>
      </c>
      <c r="J3961" t="s">
        <v>15</v>
      </c>
      <c r="K3961" t="s">
        <v>42</v>
      </c>
      <c r="L3961">
        <v>1</v>
      </c>
      <c r="M3961">
        <v>1002</v>
      </c>
      <c r="O3961" t="s">
        <v>28</v>
      </c>
      <c r="R3961" t="s">
        <v>46</v>
      </c>
      <c r="S3961" s="49" t="str">
        <f t="shared" si="489"/>
        <v>Card</v>
      </c>
      <c r="T3961" s="3">
        <v>0.04</v>
      </c>
      <c r="U3961" s="2">
        <v>2.6500000000000004</v>
      </c>
      <c r="V3961" s="2">
        <v>0.87</v>
      </c>
      <c r="W3961" s="54">
        <f>_xlfn.XLOOKUP(M3961,Market!A:A,Market!F:F,0)</f>
        <v>0.06</v>
      </c>
      <c r="X3961" s="55">
        <f t="shared" si="490"/>
        <v>0.10600000000000001</v>
      </c>
      <c r="Y3961" s="55">
        <f t="shared" si="491"/>
        <v>1.7800000000000002</v>
      </c>
      <c r="Z3961" s="54">
        <f t="shared" si="492"/>
        <v>0.67169811320754713</v>
      </c>
      <c r="AA3961" s="49" t="str">
        <f t="shared" ca="1" si="493"/>
        <v>N</v>
      </c>
      <c r="AB3961" s="49">
        <f t="shared" ca="1" si="494"/>
        <v>5</v>
      </c>
      <c r="AC3961" s="49" t="str">
        <f t="shared" ca="1" si="495"/>
        <v>N</v>
      </c>
    </row>
    <row r="3962" spans="1:29" x14ac:dyDescent="0.25">
      <c r="A3962">
        <v>2259</v>
      </c>
      <c r="B3962" s="9">
        <v>43563</v>
      </c>
      <c r="C3962" s="50" t="str">
        <f t="shared" si="488"/>
        <v>N</v>
      </c>
      <c r="D3962" s="52">
        <f>_xlfn.XLOOKUP(B3962,Cal_Date!B:B,Cal_Date!A:A,0)</f>
        <v>2</v>
      </c>
      <c r="E3962">
        <v>2019</v>
      </c>
      <c r="F3962" t="s">
        <v>121</v>
      </c>
      <c r="G3962" t="s">
        <v>129</v>
      </c>
      <c r="H3962" t="s">
        <v>48</v>
      </c>
      <c r="I3962" t="s">
        <v>18</v>
      </c>
      <c r="J3962" t="s">
        <v>10</v>
      </c>
      <c r="K3962" t="s">
        <v>43</v>
      </c>
      <c r="L3962">
        <v>1</v>
      </c>
      <c r="M3962">
        <v>1003</v>
      </c>
      <c r="O3962" t="s">
        <v>25</v>
      </c>
      <c r="R3962" t="s">
        <v>46</v>
      </c>
      <c r="S3962" s="49" t="str">
        <f t="shared" si="489"/>
        <v>Card</v>
      </c>
      <c r="T3962" s="3">
        <v>0.04</v>
      </c>
      <c r="U3962" s="2">
        <v>7.42</v>
      </c>
      <c r="V3962" s="2">
        <v>1.46</v>
      </c>
      <c r="W3962" s="54">
        <f>_xlfn.XLOOKUP(M3962,Market!A:A,Market!F:F,0)</f>
        <v>0.06</v>
      </c>
      <c r="X3962" s="55">
        <f t="shared" si="490"/>
        <v>0.29680000000000001</v>
      </c>
      <c r="Y3962" s="55">
        <f t="shared" si="491"/>
        <v>5.96</v>
      </c>
      <c r="Z3962" s="54">
        <f t="shared" si="492"/>
        <v>0.80323450134770891</v>
      </c>
      <c r="AA3962" s="49" t="str">
        <f t="shared" ca="1" si="493"/>
        <v>N</v>
      </c>
      <c r="AB3962" s="49">
        <f t="shared" ca="1" si="494"/>
        <v>5</v>
      </c>
      <c r="AC3962" s="49" t="str">
        <f t="shared" ca="1" si="495"/>
        <v>N</v>
      </c>
    </row>
    <row r="3963" spans="1:29" x14ac:dyDescent="0.25">
      <c r="A3963">
        <v>2260</v>
      </c>
      <c r="B3963" s="9">
        <v>43563</v>
      </c>
      <c r="C3963" s="50" t="str">
        <f t="shared" si="488"/>
        <v>N</v>
      </c>
      <c r="D3963" s="52">
        <f>_xlfn.XLOOKUP(B3963,Cal_Date!B:B,Cal_Date!A:A,0)</f>
        <v>2</v>
      </c>
      <c r="E3963">
        <v>2019</v>
      </c>
      <c r="F3963" t="s">
        <v>121</v>
      </c>
      <c r="G3963" t="s">
        <v>129</v>
      </c>
      <c r="H3963" t="s">
        <v>11</v>
      </c>
      <c r="I3963" t="s">
        <v>13</v>
      </c>
      <c r="J3963" t="s">
        <v>15</v>
      </c>
      <c r="K3963" t="s">
        <v>42</v>
      </c>
      <c r="L3963">
        <v>1</v>
      </c>
      <c r="M3963">
        <v>1005</v>
      </c>
      <c r="O3963" t="s">
        <v>25</v>
      </c>
      <c r="R3963" t="s">
        <v>47</v>
      </c>
      <c r="S3963" s="49" t="str">
        <f t="shared" si="489"/>
        <v>Card</v>
      </c>
      <c r="T3963" s="3">
        <v>3.5000000000000003E-2</v>
      </c>
      <c r="U3963" s="2">
        <v>2.7225000000000001</v>
      </c>
      <c r="V3963" s="2">
        <v>1.42</v>
      </c>
      <c r="W3963" s="54">
        <f>_xlfn.XLOOKUP(M3963,Market!A:A,Market!F:F,0)</f>
        <v>8.8999999999999996E-2</v>
      </c>
      <c r="X3963" s="55">
        <f t="shared" si="490"/>
        <v>9.5287500000000011E-2</v>
      </c>
      <c r="Y3963" s="55">
        <f t="shared" si="491"/>
        <v>1.3025000000000002</v>
      </c>
      <c r="Z3963" s="54">
        <f t="shared" si="492"/>
        <v>0.47842056932966032</v>
      </c>
      <c r="AA3963" s="49" t="str">
        <f t="shared" ca="1" si="493"/>
        <v>N</v>
      </c>
      <c r="AB3963" s="49">
        <f t="shared" ca="1" si="494"/>
        <v>5</v>
      </c>
      <c r="AC3963" s="49" t="str">
        <f t="shared" ca="1" si="495"/>
        <v>N</v>
      </c>
    </row>
    <row r="3964" spans="1:29" x14ac:dyDescent="0.25">
      <c r="A3964">
        <v>2261</v>
      </c>
      <c r="B3964" s="9">
        <v>43563</v>
      </c>
      <c r="C3964" s="50" t="str">
        <f t="shared" si="488"/>
        <v>N</v>
      </c>
      <c r="D3964" s="52">
        <f>_xlfn.XLOOKUP(B3964,Cal_Date!B:B,Cal_Date!A:A,0)</f>
        <v>2</v>
      </c>
      <c r="E3964">
        <v>2019</v>
      </c>
      <c r="F3964" t="s">
        <v>121</v>
      </c>
      <c r="G3964" t="s">
        <v>129</v>
      </c>
      <c r="H3964" t="s">
        <v>48</v>
      </c>
      <c r="I3964" t="s">
        <v>18</v>
      </c>
      <c r="J3964" t="s">
        <v>10</v>
      </c>
      <c r="K3964" t="s">
        <v>43</v>
      </c>
      <c r="L3964">
        <v>1</v>
      </c>
      <c r="M3964">
        <v>1005</v>
      </c>
      <c r="O3964" t="s">
        <v>25</v>
      </c>
      <c r="R3964" t="s">
        <v>46</v>
      </c>
      <c r="S3964" s="49" t="str">
        <f t="shared" si="489"/>
        <v>Card</v>
      </c>
      <c r="T3964" s="3">
        <v>0.04</v>
      </c>
      <c r="U3964" s="2">
        <v>7.6229999999999993</v>
      </c>
      <c r="V3964" s="2">
        <v>1.46</v>
      </c>
      <c r="W3964" s="54">
        <f>_xlfn.XLOOKUP(M3964,Market!A:A,Market!F:F,0)</f>
        <v>8.8999999999999996E-2</v>
      </c>
      <c r="X3964" s="55">
        <f t="shared" si="490"/>
        <v>0.30491999999999997</v>
      </c>
      <c r="Y3964" s="55">
        <f t="shared" si="491"/>
        <v>6.1629999999999994</v>
      </c>
      <c r="Z3964" s="54">
        <f t="shared" si="492"/>
        <v>0.80847435392889933</v>
      </c>
      <c r="AA3964" s="49" t="str">
        <f t="shared" ca="1" si="493"/>
        <v>N</v>
      </c>
      <c r="AB3964" s="49">
        <f t="shared" ca="1" si="494"/>
        <v>5</v>
      </c>
      <c r="AC3964" s="49" t="str">
        <f t="shared" ca="1" si="495"/>
        <v>N</v>
      </c>
    </row>
    <row r="3965" spans="1:29" x14ac:dyDescent="0.25">
      <c r="A3965">
        <v>2262</v>
      </c>
      <c r="B3965" s="9">
        <v>43563</v>
      </c>
      <c r="C3965" s="50" t="str">
        <f t="shared" si="488"/>
        <v>N</v>
      </c>
      <c r="D3965" s="52">
        <f>_xlfn.XLOOKUP(B3965,Cal_Date!B:B,Cal_Date!A:A,0)</f>
        <v>2</v>
      </c>
      <c r="E3965">
        <v>2019</v>
      </c>
      <c r="F3965" t="s">
        <v>121</v>
      </c>
      <c r="G3965" t="s">
        <v>129</v>
      </c>
      <c r="H3965" t="s">
        <v>48</v>
      </c>
      <c r="I3965" t="s">
        <v>18</v>
      </c>
      <c r="J3965" t="s">
        <v>10</v>
      </c>
      <c r="K3965" t="s">
        <v>43</v>
      </c>
      <c r="L3965">
        <v>2</v>
      </c>
      <c r="M3965">
        <v>1006</v>
      </c>
      <c r="O3965" t="s">
        <v>28</v>
      </c>
      <c r="R3965" t="s">
        <v>46</v>
      </c>
      <c r="S3965" s="49" t="str">
        <f t="shared" si="489"/>
        <v>Card</v>
      </c>
      <c r="T3965" s="3">
        <v>0.04</v>
      </c>
      <c r="U3965" s="2">
        <v>15.245999999999999</v>
      </c>
      <c r="V3965" s="2">
        <v>2.92</v>
      </c>
      <c r="W3965" s="54">
        <f>_xlfn.XLOOKUP(M3965,Market!A:A,Market!F:F,0)</f>
        <v>8.8999999999999996E-2</v>
      </c>
      <c r="X3965" s="55">
        <f t="shared" si="490"/>
        <v>0.60983999999999994</v>
      </c>
      <c r="Y3965" s="55">
        <f t="shared" si="491"/>
        <v>12.325999999999999</v>
      </c>
      <c r="Z3965" s="54">
        <f t="shared" si="492"/>
        <v>0.80847435392889933</v>
      </c>
      <c r="AA3965" s="49" t="str">
        <f t="shared" ca="1" si="493"/>
        <v>N</v>
      </c>
      <c r="AB3965" s="49">
        <f t="shared" ca="1" si="494"/>
        <v>5</v>
      </c>
      <c r="AC3965" s="49" t="str">
        <f t="shared" ca="1" si="495"/>
        <v>N</v>
      </c>
    </row>
    <row r="3966" spans="1:29" x14ac:dyDescent="0.25">
      <c r="A3966">
        <v>2263</v>
      </c>
      <c r="B3966" s="9">
        <v>43563</v>
      </c>
      <c r="C3966" s="50" t="str">
        <f t="shared" si="488"/>
        <v>N</v>
      </c>
      <c r="D3966" s="52">
        <f>_xlfn.XLOOKUP(B3966,Cal_Date!B:B,Cal_Date!A:A,0)</f>
        <v>2</v>
      </c>
      <c r="E3966">
        <v>2019</v>
      </c>
      <c r="F3966" t="s">
        <v>121</v>
      </c>
      <c r="G3966" t="s">
        <v>129</v>
      </c>
      <c r="H3966" t="s">
        <v>11</v>
      </c>
      <c r="I3966" t="s">
        <v>11</v>
      </c>
      <c r="J3966" t="s">
        <v>15</v>
      </c>
      <c r="K3966" t="s">
        <v>42</v>
      </c>
      <c r="L3966">
        <v>2</v>
      </c>
      <c r="M3966">
        <v>1007</v>
      </c>
      <c r="O3966" t="s">
        <v>28</v>
      </c>
      <c r="R3966" t="s">
        <v>47</v>
      </c>
      <c r="S3966" s="49" t="str">
        <f t="shared" si="489"/>
        <v>Card</v>
      </c>
      <c r="T3966" s="3">
        <v>3.5000000000000003E-2</v>
      </c>
      <c r="U3966" s="2">
        <v>5.4450000000000003</v>
      </c>
      <c r="V3966" s="2">
        <v>1.74</v>
      </c>
      <c r="W3966" s="54">
        <f>_xlfn.XLOOKUP(M3966,Market!A:A,Market!F:F,0)</f>
        <v>8.8999999999999996E-2</v>
      </c>
      <c r="X3966" s="55">
        <f t="shared" si="490"/>
        <v>0.19057500000000002</v>
      </c>
      <c r="Y3966" s="55">
        <f t="shared" si="491"/>
        <v>3.7050000000000001</v>
      </c>
      <c r="Z3966" s="54">
        <f t="shared" si="492"/>
        <v>0.68044077134986225</v>
      </c>
      <c r="AA3966" s="49" t="str">
        <f t="shared" ca="1" si="493"/>
        <v>N</v>
      </c>
      <c r="AB3966" s="49">
        <f t="shared" ca="1" si="494"/>
        <v>5</v>
      </c>
      <c r="AC3966" s="49" t="str">
        <f t="shared" ca="1" si="495"/>
        <v>N</v>
      </c>
    </row>
    <row r="3967" spans="1:29" x14ac:dyDescent="0.25">
      <c r="A3967">
        <v>2264</v>
      </c>
      <c r="B3967" s="9">
        <v>43563</v>
      </c>
      <c r="C3967" s="50" t="str">
        <f t="shared" si="488"/>
        <v>N</v>
      </c>
      <c r="D3967" s="52">
        <f>_xlfn.XLOOKUP(B3967,Cal_Date!B:B,Cal_Date!A:A,0)</f>
        <v>2</v>
      </c>
      <c r="E3967">
        <v>2019</v>
      </c>
      <c r="F3967" t="s">
        <v>121</v>
      </c>
      <c r="G3967" t="s">
        <v>129</v>
      </c>
      <c r="H3967" t="s">
        <v>11</v>
      </c>
      <c r="I3967" t="s">
        <v>11</v>
      </c>
      <c r="J3967" t="s">
        <v>15</v>
      </c>
      <c r="K3967" t="s">
        <v>42</v>
      </c>
      <c r="L3967">
        <v>1</v>
      </c>
      <c r="M3967">
        <v>1008</v>
      </c>
      <c r="O3967" t="s">
        <v>28</v>
      </c>
      <c r="R3967" t="s">
        <v>47</v>
      </c>
      <c r="S3967" s="49" t="str">
        <f t="shared" si="489"/>
        <v>Card</v>
      </c>
      <c r="T3967" s="3">
        <v>3.5000000000000003E-2</v>
      </c>
      <c r="U3967" s="2">
        <v>2.7225000000000001</v>
      </c>
      <c r="V3967" s="2">
        <v>0.87</v>
      </c>
      <c r="W3967" s="54">
        <f>_xlfn.XLOOKUP(M3967,Market!A:A,Market!F:F,0)</f>
        <v>8.8999999999999996E-2</v>
      </c>
      <c r="X3967" s="55">
        <f t="shared" si="490"/>
        <v>9.5287500000000011E-2</v>
      </c>
      <c r="Y3967" s="55">
        <f t="shared" si="491"/>
        <v>1.8525</v>
      </c>
      <c r="Z3967" s="54">
        <f t="shared" si="492"/>
        <v>0.68044077134986225</v>
      </c>
      <c r="AA3967" s="49" t="str">
        <f t="shared" ca="1" si="493"/>
        <v>N</v>
      </c>
      <c r="AB3967" s="49">
        <f t="shared" ca="1" si="494"/>
        <v>5</v>
      </c>
      <c r="AC3967" s="49" t="str">
        <f t="shared" ca="1" si="495"/>
        <v>N</v>
      </c>
    </row>
    <row r="3968" spans="1:29" x14ac:dyDescent="0.25">
      <c r="A3968">
        <v>2265</v>
      </c>
      <c r="B3968" s="9">
        <v>43563</v>
      </c>
      <c r="C3968" s="50" t="str">
        <f t="shared" si="488"/>
        <v>N</v>
      </c>
      <c r="D3968" s="52">
        <f>_xlfn.XLOOKUP(B3968,Cal_Date!B:B,Cal_Date!A:A,0)</f>
        <v>2</v>
      </c>
      <c r="E3968">
        <v>2019</v>
      </c>
      <c r="F3968" t="s">
        <v>121</v>
      </c>
      <c r="G3968" t="s">
        <v>129</v>
      </c>
      <c r="H3968" t="s">
        <v>14</v>
      </c>
      <c r="I3968" t="s">
        <v>13</v>
      </c>
      <c r="J3968" t="s">
        <v>15</v>
      </c>
      <c r="K3968" t="s">
        <v>43</v>
      </c>
      <c r="L3968">
        <v>1</v>
      </c>
      <c r="M3968">
        <v>1009</v>
      </c>
      <c r="O3968" t="s">
        <v>28</v>
      </c>
      <c r="R3968" t="s">
        <v>46</v>
      </c>
      <c r="S3968" s="49" t="str">
        <f t="shared" si="489"/>
        <v>Card</v>
      </c>
      <c r="T3968" s="3">
        <v>0.04</v>
      </c>
      <c r="U3968" s="2">
        <v>7.0785</v>
      </c>
      <c r="V3968" s="2">
        <v>2.12</v>
      </c>
      <c r="W3968" s="54">
        <f>_xlfn.XLOOKUP(M3968,Market!A:A,Market!F:F,0)</f>
        <v>8.8999999999999996E-2</v>
      </c>
      <c r="X3968" s="55">
        <f t="shared" si="490"/>
        <v>0.28314</v>
      </c>
      <c r="Y3968" s="55">
        <f t="shared" si="491"/>
        <v>4.9584999999999999</v>
      </c>
      <c r="Z3968" s="54">
        <f t="shared" si="492"/>
        <v>0.70050151868333688</v>
      </c>
      <c r="AA3968" s="49" t="str">
        <f t="shared" ca="1" si="493"/>
        <v>N</v>
      </c>
      <c r="AB3968" s="49">
        <f t="shared" ca="1" si="494"/>
        <v>5</v>
      </c>
      <c r="AC3968" s="49" t="str">
        <f t="shared" ca="1" si="495"/>
        <v>N</v>
      </c>
    </row>
    <row r="3969" spans="1:29" x14ac:dyDescent="0.25">
      <c r="A3969">
        <v>2266</v>
      </c>
      <c r="B3969" s="9">
        <v>43563</v>
      </c>
      <c r="C3969" s="50" t="str">
        <f t="shared" si="488"/>
        <v>N</v>
      </c>
      <c r="D3969" s="52">
        <f>_xlfn.XLOOKUP(B3969,Cal_Date!B:B,Cal_Date!A:A,0)</f>
        <v>2</v>
      </c>
      <c r="E3969">
        <v>2019</v>
      </c>
      <c r="F3969" t="s">
        <v>121</v>
      </c>
      <c r="G3969" t="s">
        <v>129</v>
      </c>
      <c r="H3969" t="s">
        <v>14</v>
      </c>
      <c r="I3969" t="s">
        <v>18</v>
      </c>
      <c r="J3969" t="s">
        <v>15</v>
      </c>
      <c r="K3969" t="s">
        <v>43</v>
      </c>
      <c r="L3969">
        <v>1</v>
      </c>
      <c r="M3969">
        <v>1006</v>
      </c>
      <c r="O3969" t="s">
        <v>28</v>
      </c>
      <c r="R3969" t="s">
        <v>46</v>
      </c>
      <c r="S3969" s="49" t="str">
        <f t="shared" si="489"/>
        <v>Card</v>
      </c>
      <c r="T3969" s="3">
        <v>0.04</v>
      </c>
      <c r="U3969" s="2">
        <v>7.6229999999999993</v>
      </c>
      <c r="V3969" s="2">
        <v>2.2200000000000002</v>
      </c>
      <c r="W3969" s="54">
        <f>_xlfn.XLOOKUP(M3969,Market!A:A,Market!F:F,0)</f>
        <v>8.8999999999999996E-2</v>
      </c>
      <c r="X3969" s="55">
        <f t="shared" si="490"/>
        <v>0.30491999999999997</v>
      </c>
      <c r="Y3969" s="55">
        <f t="shared" si="491"/>
        <v>5.4029999999999987</v>
      </c>
      <c r="Z3969" s="54">
        <f t="shared" si="492"/>
        <v>0.7087760724124359</v>
      </c>
      <c r="AA3969" s="49" t="str">
        <f t="shared" ca="1" si="493"/>
        <v>N</v>
      </c>
      <c r="AB3969" s="49">
        <f t="shared" ca="1" si="494"/>
        <v>5</v>
      </c>
      <c r="AC3969" s="49" t="str">
        <f t="shared" ca="1" si="495"/>
        <v>N</v>
      </c>
    </row>
    <row r="3970" spans="1:29" x14ac:dyDescent="0.25">
      <c r="A3970">
        <v>2267</v>
      </c>
      <c r="B3970" s="9">
        <v>43563</v>
      </c>
      <c r="C3970" s="50" t="str">
        <f t="shared" si="488"/>
        <v>N</v>
      </c>
      <c r="D3970" s="52">
        <f>_xlfn.XLOOKUP(B3970,Cal_Date!B:B,Cal_Date!A:A,0)</f>
        <v>2</v>
      </c>
      <c r="E3970">
        <v>2019</v>
      </c>
      <c r="F3970" t="s">
        <v>121</v>
      </c>
      <c r="G3970" t="s">
        <v>129</v>
      </c>
      <c r="H3970" t="s">
        <v>14</v>
      </c>
      <c r="I3970" t="s">
        <v>18</v>
      </c>
      <c r="J3970" t="s">
        <v>15</v>
      </c>
      <c r="K3970" t="s">
        <v>43</v>
      </c>
      <c r="L3970">
        <v>2</v>
      </c>
      <c r="M3970">
        <v>1007</v>
      </c>
      <c r="O3970" t="s">
        <v>28</v>
      </c>
      <c r="R3970" t="s">
        <v>46</v>
      </c>
      <c r="S3970" s="49" t="str">
        <f t="shared" si="489"/>
        <v>Card</v>
      </c>
      <c r="T3970" s="3">
        <v>0.04</v>
      </c>
      <c r="U3970" s="2">
        <v>15.245999999999999</v>
      </c>
      <c r="V3970" s="2">
        <v>4.4400000000000004</v>
      </c>
      <c r="W3970" s="54">
        <f>_xlfn.XLOOKUP(M3970,Market!A:A,Market!F:F,0)</f>
        <v>8.8999999999999996E-2</v>
      </c>
      <c r="X3970" s="55">
        <f t="shared" si="490"/>
        <v>0.60983999999999994</v>
      </c>
      <c r="Y3970" s="55">
        <f t="shared" si="491"/>
        <v>10.805999999999997</v>
      </c>
      <c r="Z3970" s="54">
        <f t="shared" si="492"/>
        <v>0.7087760724124359</v>
      </c>
      <c r="AA3970" s="49" t="str">
        <f t="shared" ca="1" si="493"/>
        <v>N</v>
      </c>
      <c r="AB3970" s="49">
        <f t="shared" ca="1" si="494"/>
        <v>5</v>
      </c>
      <c r="AC3970" s="49" t="str">
        <f t="shared" ca="1" si="495"/>
        <v>N</v>
      </c>
    </row>
    <row r="3971" spans="1:29" x14ac:dyDescent="0.25">
      <c r="A3971">
        <v>2268</v>
      </c>
      <c r="B3971" s="9">
        <v>43563</v>
      </c>
      <c r="C3971" s="50" t="str">
        <f t="shared" ref="C3971:C4034" si="496">IF(OR(B3971="04/01/2018"+0,B3971="04/02/2018"+0),"Y","N")</f>
        <v>N</v>
      </c>
      <c r="D3971" s="52">
        <f>_xlfn.XLOOKUP(B3971,Cal_Date!B:B,Cal_Date!A:A,0)</f>
        <v>2</v>
      </c>
      <c r="E3971">
        <v>2019</v>
      </c>
      <c r="F3971" t="s">
        <v>121</v>
      </c>
      <c r="G3971" t="s">
        <v>129</v>
      </c>
      <c r="H3971" t="s">
        <v>11</v>
      </c>
      <c r="I3971" t="s">
        <v>11</v>
      </c>
      <c r="J3971" t="s">
        <v>15</v>
      </c>
      <c r="K3971" t="s">
        <v>42</v>
      </c>
      <c r="L3971">
        <v>1</v>
      </c>
      <c r="M3971">
        <v>1007</v>
      </c>
      <c r="O3971" t="s">
        <v>28</v>
      </c>
      <c r="R3971" t="s">
        <v>44</v>
      </c>
      <c r="S3971" s="49" t="str">
        <f t="shared" ref="S3971:S4034" si="497">IF(R3971="Cash","Cash","Card")</f>
        <v>Card</v>
      </c>
      <c r="T3971" s="3">
        <v>0.03</v>
      </c>
      <c r="U3971" s="2">
        <v>2.7225000000000001</v>
      </c>
      <c r="V3971" s="2">
        <v>0.87</v>
      </c>
      <c r="W3971" s="54">
        <f>_xlfn.XLOOKUP(M3971,Market!A:A,Market!F:F,0)</f>
        <v>8.8999999999999996E-2</v>
      </c>
      <c r="X3971" s="55">
        <f t="shared" ref="X3971:X4034" si="498">T3971*U3971</f>
        <v>8.1674999999999998E-2</v>
      </c>
      <c r="Y3971" s="55">
        <f t="shared" ref="Y3971:Y4034" si="499">U3971-V3971</f>
        <v>1.8525</v>
      </c>
      <c r="Z3971" s="54">
        <f t="shared" ref="Z3971:Z4034" si="500">Y3971/U3971</f>
        <v>0.68044077134986225</v>
      </c>
      <c r="AA3971" s="49" t="str">
        <f t="shared" ref="AA3971:AA4034" ca="1" si="501">IF(DATEDIF(B3971,TODAY(),"y")&gt;5,"Y","N")</f>
        <v>N</v>
      </c>
      <c r="AB3971" s="49">
        <f t="shared" ref="AB3971:AB4034" ca="1" si="502">DATEDIF(B3971,TODAY(),"y")</f>
        <v>5</v>
      </c>
      <c r="AC3971" s="49" t="str">
        <f t="shared" ref="AC3971:AC4034" ca="1" si="503">IF(AB3971&gt;5,"Y","N")</f>
        <v>N</v>
      </c>
    </row>
    <row r="3972" spans="1:29" x14ac:dyDescent="0.25">
      <c r="A3972">
        <v>2269</v>
      </c>
      <c r="B3972" s="9">
        <v>43564</v>
      </c>
      <c r="C3972" s="50" t="str">
        <f t="shared" si="496"/>
        <v>N</v>
      </c>
      <c r="D3972" s="52">
        <f>_xlfn.XLOOKUP(B3972,Cal_Date!B:B,Cal_Date!A:A,0)</f>
        <v>2</v>
      </c>
      <c r="E3972">
        <v>2019</v>
      </c>
      <c r="F3972" t="s">
        <v>122</v>
      </c>
      <c r="G3972" t="s">
        <v>129</v>
      </c>
      <c r="H3972" t="s">
        <v>11</v>
      </c>
      <c r="I3972" t="s">
        <v>13</v>
      </c>
      <c r="J3972" t="s">
        <v>15</v>
      </c>
      <c r="K3972" t="s">
        <v>42</v>
      </c>
      <c r="L3972">
        <v>2</v>
      </c>
      <c r="M3972">
        <v>1007</v>
      </c>
      <c r="O3972" t="s">
        <v>28</v>
      </c>
      <c r="R3972" t="s">
        <v>44</v>
      </c>
      <c r="S3972" s="49" t="str">
        <f t="shared" si="497"/>
        <v>Card</v>
      </c>
      <c r="T3972" s="3">
        <v>0.03</v>
      </c>
      <c r="U3972" s="2">
        <v>5.4450000000000003</v>
      </c>
      <c r="V3972" s="2">
        <v>2.84</v>
      </c>
      <c r="W3972" s="54">
        <f>_xlfn.XLOOKUP(M3972,Market!A:A,Market!F:F,0)</f>
        <v>8.8999999999999996E-2</v>
      </c>
      <c r="X3972" s="55">
        <f t="shared" si="498"/>
        <v>0.16335</v>
      </c>
      <c r="Y3972" s="55">
        <f t="shared" si="499"/>
        <v>2.6050000000000004</v>
      </c>
      <c r="Z3972" s="54">
        <f t="shared" si="500"/>
        <v>0.47842056932966032</v>
      </c>
      <c r="AA3972" s="49" t="str">
        <f t="shared" ca="1" si="501"/>
        <v>N</v>
      </c>
      <c r="AB3972" s="49">
        <f t="shared" ca="1" si="502"/>
        <v>5</v>
      </c>
      <c r="AC3972" s="49" t="str">
        <f t="shared" ca="1" si="503"/>
        <v>N</v>
      </c>
    </row>
    <row r="3973" spans="1:29" x14ac:dyDescent="0.25">
      <c r="A3973">
        <v>2270</v>
      </c>
      <c r="B3973" s="9">
        <v>43564</v>
      </c>
      <c r="C3973" s="50" t="str">
        <f t="shared" si="496"/>
        <v>N</v>
      </c>
      <c r="D3973" s="52">
        <f>_xlfn.XLOOKUP(B3973,Cal_Date!B:B,Cal_Date!A:A,0)</f>
        <v>2</v>
      </c>
      <c r="E3973">
        <v>2019</v>
      </c>
      <c r="F3973" t="s">
        <v>122</v>
      </c>
      <c r="G3973" t="s">
        <v>129</v>
      </c>
      <c r="H3973" t="s">
        <v>11</v>
      </c>
      <c r="I3973" t="s">
        <v>11</v>
      </c>
      <c r="J3973" t="s">
        <v>15</v>
      </c>
      <c r="K3973" t="s">
        <v>42</v>
      </c>
      <c r="L3973">
        <v>1</v>
      </c>
      <c r="M3973">
        <v>1005</v>
      </c>
      <c r="O3973" t="s">
        <v>25</v>
      </c>
      <c r="R3973" t="s">
        <v>44</v>
      </c>
      <c r="S3973" s="49" t="str">
        <f t="shared" si="497"/>
        <v>Card</v>
      </c>
      <c r="T3973" s="3">
        <v>0.03</v>
      </c>
      <c r="U3973" s="2">
        <v>2.7225000000000001</v>
      </c>
      <c r="V3973" s="2">
        <v>0.87</v>
      </c>
      <c r="W3973" s="54">
        <f>_xlfn.XLOOKUP(M3973,Market!A:A,Market!F:F,0)</f>
        <v>8.8999999999999996E-2</v>
      </c>
      <c r="X3973" s="55">
        <f t="shared" si="498"/>
        <v>8.1674999999999998E-2</v>
      </c>
      <c r="Y3973" s="55">
        <f t="shared" si="499"/>
        <v>1.8525</v>
      </c>
      <c r="Z3973" s="54">
        <f t="shared" si="500"/>
        <v>0.68044077134986225</v>
      </c>
      <c r="AA3973" s="49" t="str">
        <f t="shared" ca="1" si="501"/>
        <v>N</v>
      </c>
      <c r="AB3973" s="49">
        <f t="shared" ca="1" si="502"/>
        <v>5</v>
      </c>
      <c r="AC3973" s="49" t="str">
        <f t="shared" ca="1" si="503"/>
        <v>N</v>
      </c>
    </row>
    <row r="3974" spans="1:29" x14ac:dyDescent="0.25">
      <c r="A3974">
        <v>2271</v>
      </c>
      <c r="B3974" s="9">
        <v>43564</v>
      </c>
      <c r="C3974" s="50" t="str">
        <f t="shared" si="496"/>
        <v>N</v>
      </c>
      <c r="D3974" s="52">
        <f>_xlfn.XLOOKUP(B3974,Cal_Date!B:B,Cal_Date!A:A,0)</f>
        <v>2</v>
      </c>
      <c r="E3974">
        <v>2019</v>
      </c>
      <c r="F3974" t="s">
        <v>122</v>
      </c>
      <c r="G3974" t="s">
        <v>129</v>
      </c>
      <c r="H3974" t="s">
        <v>11</v>
      </c>
      <c r="I3974" t="s">
        <v>13</v>
      </c>
      <c r="J3974" t="s">
        <v>15</v>
      </c>
      <c r="K3974" t="s">
        <v>42</v>
      </c>
      <c r="L3974">
        <v>2</v>
      </c>
      <c r="M3974">
        <v>1005</v>
      </c>
      <c r="O3974" t="s">
        <v>25</v>
      </c>
      <c r="R3974" t="s">
        <v>44</v>
      </c>
      <c r="S3974" s="49" t="str">
        <f t="shared" si="497"/>
        <v>Card</v>
      </c>
      <c r="T3974" s="3">
        <v>0.03</v>
      </c>
      <c r="U3974" s="2">
        <v>5.4450000000000003</v>
      </c>
      <c r="V3974" s="2">
        <v>2.84</v>
      </c>
      <c r="W3974" s="54">
        <f>_xlfn.XLOOKUP(M3974,Market!A:A,Market!F:F,0)</f>
        <v>8.8999999999999996E-2</v>
      </c>
      <c r="X3974" s="55">
        <f t="shared" si="498"/>
        <v>0.16335</v>
      </c>
      <c r="Y3974" s="55">
        <f t="shared" si="499"/>
        <v>2.6050000000000004</v>
      </c>
      <c r="Z3974" s="54">
        <f t="shared" si="500"/>
        <v>0.47842056932966032</v>
      </c>
      <c r="AA3974" s="49" t="str">
        <f t="shared" ca="1" si="501"/>
        <v>N</v>
      </c>
      <c r="AB3974" s="49">
        <f t="shared" ca="1" si="502"/>
        <v>5</v>
      </c>
      <c r="AC3974" s="49" t="str">
        <f t="shared" ca="1" si="503"/>
        <v>N</v>
      </c>
    </row>
    <row r="3975" spans="1:29" x14ac:dyDescent="0.25">
      <c r="A3975">
        <v>2272</v>
      </c>
      <c r="B3975" s="9">
        <v>43564</v>
      </c>
      <c r="C3975" s="50" t="str">
        <f t="shared" si="496"/>
        <v>N</v>
      </c>
      <c r="D3975" s="52">
        <f>_xlfn.XLOOKUP(B3975,Cal_Date!B:B,Cal_Date!A:A,0)</f>
        <v>2</v>
      </c>
      <c r="E3975">
        <v>2019</v>
      </c>
      <c r="F3975" t="s">
        <v>122</v>
      </c>
      <c r="G3975" t="s">
        <v>129</v>
      </c>
      <c r="H3975" t="s">
        <v>14</v>
      </c>
      <c r="I3975" t="s">
        <v>13</v>
      </c>
      <c r="J3975" t="s">
        <v>15</v>
      </c>
      <c r="K3975" t="s">
        <v>43</v>
      </c>
      <c r="L3975">
        <v>1</v>
      </c>
      <c r="M3975">
        <v>1002</v>
      </c>
      <c r="O3975" t="s">
        <v>28</v>
      </c>
      <c r="R3975" t="s">
        <v>44</v>
      </c>
      <c r="S3975" s="49" t="str">
        <f t="shared" si="497"/>
        <v>Card</v>
      </c>
      <c r="T3975" s="3">
        <v>0.03</v>
      </c>
      <c r="U3975" s="2">
        <v>6.8900000000000006</v>
      </c>
      <c r="V3975" s="2">
        <v>2.12</v>
      </c>
      <c r="W3975" s="54">
        <f>_xlfn.XLOOKUP(M3975,Market!A:A,Market!F:F,0)</f>
        <v>0.06</v>
      </c>
      <c r="X3975" s="55">
        <f t="shared" si="498"/>
        <v>0.20670000000000002</v>
      </c>
      <c r="Y3975" s="55">
        <f t="shared" si="499"/>
        <v>4.7700000000000005</v>
      </c>
      <c r="Z3975" s="54">
        <f t="shared" si="500"/>
        <v>0.69230769230769229</v>
      </c>
      <c r="AA3975" s="49" t="str">
        <f t="shared" ca="1" si="501"/>
        <v>N</v>
      </c>
      <c r="AB3975" s="49">
        <f t="shared" ca="1" si="502"/>
        <v>5</v>
      </c>
      <c r="AC3975" s="49" t="str">
        <f t="shared" ca="1" si="503"/>
        <v>N</v>
      </c>
    </row>
    <row r="3976" spans="1:29" x14ac:dyDescent="0.25">
      <c r="A3976">
        <v>2273</v>
      </c>
      <c r="B3976" s="9">
        <v>43564</v>
      </c>
      <c r="C3976" s="50" t="str">
        <f t="shared" si="496"/>
        <v>N</v>
      </c>
      <c r="D3976" s="52">
        <f>_xlfn.XLOOKUP(B3976,Cal_Date!B:B,Cal_Date!A:A,0)</f>
        <v>2</v>
      </c>
      <c r="E3976">
        <v>2019</v>
      </c>
      <c r="F3976" t="s">
        <v>122</v>
      </c>
      <c r="G3976" t="s">
        <v>129</v>
      </c>
      <c r="H3976" t="s">
        <v>14</v>
      </c>
      <c r="I3976" t="s">
        <v>18</v>
      </c>
      <c r="J3976" t="s">
        <v>15</v>
      </c>
      <c r="K3976" t="s">
        <v>43</v>
      </c>
      <c r="L3976">
        <v>1</v>
      </c>
      <c r="M3976">
        <v>1004</v>
      </c>
      <c r="O3976" t="s">
        <v>28</v>
      </c>
      <c r="R3976" t="s">
        <v>47</v>
      </c>
      <c r="S3976" s="49" t="str">
        <f t="shared" si="497"/>
        <v>Card</v>
      </c>
      <c r="T3976" s="3">
        <v>3.5000000000000003E-2</v>
      </c>
      <c r="U3976" s="2">
        <v>7.42</v>
      </c>
      <c r="V3976" s="2">
        <v>2.2200000000000002</v>
      </c>
      <c r="W3976" s="54">
        <f>_xlfn.XLOOKUP(M3976,Market!A:A,Market!F:F,0)</f>
        <v>0.06</v>
      </c>
      <c r="X3976" s="55">
        <f t="shared" si="498"/>
        <v>0.25970000000000004</v>
      </c>
      <c r="Y3976" s="55">
        <f t="shared" si="499"/>
        <v>5.1999999999999993</v>
      </c>
      <c r="Z3976" s="54">
        <f t="shared" si="500"/>
        <v>0.70080862533692712</v>
      </c>
      <c r="AA3976" s="49" t="str">
        <f t="shared" ca="1" si="501"/>
        <v>N</v>
      </c>
      <c r="AB3976" s="49">
        <f t="shared" ca="1" si="502"/>
        <v>5</v>
      </c>
      <c r="AC3976" s="49" t="str">
        <f t="shared" ca="1" si="503"/>
        <v>N</v>
      </c>
    </row>
    <row r="3977" spans="1:29" x14ac:dyDescent="0.25">
      <c r="A3977">
        <v>2274</v>
      </c>
      <c r="B3977" s="9">
        <v>43564</v>
      </c>
      <c r="C3977" s="50" t="str">
        <f t="shared" si="496"/>
        <v>N</v>
      </c>
      <c r="D3977" s="52">
        <f>_xlfn.XLOOKUP(B3977,Cal_Date!B:B,Cal_Date!A:A,0)</f>
        <v>2</v>
      </c>
      <c r="E3977">
        <v>2019</v>
      </c>
      <c r="F3977" t="s">
        <v>122</v>
      </c>
      <c r="G3977" t="s">
        <v>129</v>
      </c>
      <c r="H3977" t="s">
        <v>48</v>
      </c>
      <c r="I3977" t="s">
        <v>18</v>
      </c>
      <c r="J3977" t="s">
        <v>10</v>
      </c>
      <c r="K3977" t="s">
        <v>43</v>
      </c>
      <c r="L3977">
        <v>1</v>
      </c>
      <c r="M3977">
        <v>1005</v>
      </c>
      <c r="O3977" t="s">
        <v>25</v>
      </c>
      <c r="R3977" t="s">
        <v>44</v>
      </c>
      <c r="S3977" s="49" t="str">
        <f t="shared" si="497"/>
        <v>Card</v>
      </c>
      <c r="T3977" s="3">
        <v>0.03</v>
      </c>
      <c r="U3977" s="2">
        <v>7.6229999999999993</v>
      </c>
      <c r="V3977" s="2">
        <v>1.46</v>
      </c>
      <c r="W3977" s="54">
        <f>_xlfn.XLOOKUP(M3977,Market!A:A,Market!F:F,0)</f>
        <v>8.8999999999999996E-2</v>
      </c>
      <c r="X3977" s="55">
        <f t="shared" si="498"/>
        <v>0.22868999999999998</v>
      </c>
      <c r="Y3977" s="55">
        <f t="shared" si="499"/>
        <v>6.1629999999999994</v>
      </c>
      <c r="Z3977" s="54">
        <f t="shared" si="500"/>
        <v>0.80847435392889933</v>
      </c>
      <c r="AA3977" s="49" t="str">
        <f t="shared" ca="1" si="501"/>
        <v>N</v>
      </c>
      <c r="AB3977" s="49">
        <f t="shared" ca="1" si="502"/>
        <v>5</v>
      </c>
      <c r="AC3977" s="49" t="str">
        <f t="shared" ca="1" si="503"/>
        <v>N</v>
      </c>
    </row>
    <row r="3978" spans="1:29" x14ac:dyDescent="0.25">
      <c r="A3978">
        <v>2275</v>
      </c>
      <c r="B3978" s="9">
        <v>43564</v>
      </c>
      <c r="C3978" s="50" t="str">
        <f t="shared" si="496"/>
        <v>N</v>
      </c>
      <c r="D3978" s="52">
        <f>_xlfn.XLOOKUP(B3978,Cal_Date!B:B,Cal_Date!A:A,0)</f>
        <v>2</v>
      </c>
      <c r="E3978">
        <v>2019</v>
      </c>
      <c r="F3978" t="s">
        <v>122</v>
      </c>
      <c r="G3978" t="s">
        <v>129</v>
      </c>
      <c r="H3978" t="s">
        <v>11</v>
      </c>
      <c r="I3978" t="s">
        <v>13</v>
      </c>
      <c r="J3978" t="s">
        <v>15</v>
      </c>
      <c r="K3978" t="s">
        <v>42</v>
      </c>
      <c r="L3978">
        <v>1</v>
      </c>
      <c r="M3978">
        <v>1001</v>
      </c>
      <c r="O3978" t="s">
        <v>25</v>
      </c>
      <c r="R3978" t="s">
        <v>44</v>
      </c>
      <c r="S3978" s="49" t="str">
        <f t="shared" si="497"/>
        <v>Card</v>
      </c>
      <c r="T3978" s="3">
        <v>0.03</v>
      </c>
      <c r="U3978" s="2">
        <v>2.6500000000000004</v>
      </c>
      <c r="V3978" s="2">
        <v>1.42</v>
      </c>
      <c r="W3978" s="54">
        <f>_xlfn.XLOOKUP(M3978,Market!A:A,Market!F:F,0)</f>
        <v>0.06</v>
      </c>
      <c r="X3978" s="55">
        <f t="shared" si="498"/>
        <v>7.9500000000000001E-2</v>
      </c>
      <c r="Y3978" s="55">
        <f t="shared" si="499"/>
        <v>1.2300000000000004</v>
      </c>
      <c r="Z3978" s="54">
        <f t="shared" si="500"/>
        <v>0.46415094339622653</v>
      </c>
      <c r="AA3978" s="49" t="str">
        <f t="shared" ca="1" si="501"/>
        <v>N</v>
      </c>
      <c r="AB3978" s="49">
        <f t="shared" ca="1" si="502"/>
        <v>5</v>
      </c>
      <c r="AC3978" s="49" t="str">
        <f t="shared" ca="1" si="503"/>
        <v>N</v>
      </c>
    </row>
    <row r="3979" spans="1:29" x14ac:dyDescent="0.25">
      <c r="A3979">
        <v>2276</v>
      </c>
      <c r="B3979" s="9">
        <v>43564</v>
      </c>
      <c r="C3979" s="50" t="str">
        <f t="shared" si="496"/>
        <v>N</v>
      </c>
      <c r="D3979" s="52">
        <f>_xlfn.XLOOKUP(B3979,Cal_Date!B:B,Cal_Date!A:A,0)</f>
        <v>2</v>
      </c>
      <c r="E3979">
        <v>2019</v>
      </c>
      <c r="F3979" t="s">
        <v>122</v>
      </c>
      <c r="G3979" t="s">
        <v>129</v>
      </c>
      <c r="H3979" t="s">
        <v>11</v>
      </c>
      <c r="I3979" t="s">
        <v>11</v>
      </c>
      <c r="J3979" t="s">
        <v>15</v>
      </c>
      <c r="K3979" t="s">
        <v>42</v>
      </c>
      <c r="L3979">
        <v>2</v>
      </c>
      <c r="M3979">
        <v>1010</v>
      </c>
      <c r="O3979" t="s">
        <v>25</v>
      </c>
      <c r="R3979" t="s">
        <v>44</v>
      </c>
      <c r="S3979" s="49" t="str">
        <f t="shared" si="497"/>
        <v>Card</v>
      </c>
      <c r="T3979" s="3">
        <v>0.03</v>
      </c>
      <c r="U3979" s="2">
        <v>5.4</v>
      </c>
      <c r="V3979" s="2">
        <v>1.74</v>
      </c>
      <c r="W3979" s="54">
        <f>_xlfn.XLOOKUP(M3979,Market!A:A,Market!F:F,0)</f>
        <v>0.08</v>
      </c>
      <c r="X3979" s="55">
        <f t="shared" si="498"/>
        <v>0.16200000000000001</v>
      </c>
      <c r="Y3979" s="55">
        <f t="shared" si="499"/>
        <v>3.66</v>
      </c>
      <c r="Z3979" s="54">
        <f t="shared" si="500"/>
        <v>0.67777777777777781</v>
      </c>
      <c r="AA3979" s="49" t="str">
        <f t="shared" ca="1" si="501"/>
        <v>N</v>
      </c>
      <c r="AB3979" s="49">
        <f t="shared" ca="1" si="502"/>
        <v>5</v>
      </c>
      <c r="AC3979" s="49" t="str">
        <f t="shared" ca="1" si="503"/>
        <v>N</v>
      </c>
    </row>
    <row r="3980" spans="1:29" x14ac:dyDescent="0.25">
      <c r="A3980">
        <v>2277</v>
      </c>
      <c r="B3980" s="9">
        <v>43564</v>
      </c>
      <c r="C3980" s="50" t="str">
        <f t="shared" si="496"/>
        <v>N</v>
      </c>
      <c r="D3980" s="52">
        <f>_xlfn.XLOOKUP(B3980,Cal_Date!B:B,Cal_Date!A:A,0)</f>
        <v>2</v>
      </c>
      <c r="E3980">
        <v>2019</v>
      </c>
      <c r="F3980" t="s">
        <v>122</v>
      </c>
      <c r="G3980" t="s">
        <v>129</v>
      </c>
      <c r="H3980" t="s">
        <v>11</v>
      </c>
      <c r="I3980" t="s">
        <v>11</v>
      </c>
      <c r="J3980" t="s">
        <v>15</v>
      </c>
      <c r="K3980" t="s">
        <v>42</v>
      </c>
      <c r="L3980">
        <v>1</v>
      </c>
      <c r="M3980">
        <v>1011</v>
      </c>
      <c r="O3980" t="s">
        <v>25</v>
      </c>
      <c r="R3980" t="s">
        <v>47</v>
      </c>
      <c r="S3980" s="49" t="str">
        <f t="shared" si="497"/>
        <v>Card</v>
      </c>
      <c r="T3980" s="3">
        <v>3.5000000000000003E-2</v>
      </c>
      <c r="U3980" s="2">
        <v>2.6500000000000004</v>
      </c>
      <c r="V3980" s="2">
        <v>0.87</v>
      </c>
      <c r="W3980" s="54">
        <f>_xlfn.XLOOKUP(M3980,Market!A:A,Market!F:F,0)</f>
        <v>0.06</v>
      </c>
      <c r="X3980" s="55">
        <f t="shared" si="498"/>
        <v>9.2750000000000027E-2</v>
      </c>
      <c r="Y3980" s="55">
        <f t="shared" si="499"/>
        <v>1.7800000000000002</v>
      </c>
      <c r="Z3980" s="54">
        <f t="shared" si="500"/>
        <v>0.67169811320754713</v>
      </c>
      <c r="AA3980" s="49" t="str">
        <f t="shared" ca="1" si="501"/>
        <v>N</v>
      </c>
      <c r="AB3980" s="49">
        <f t="shared" ca="1" si="502"/>
        <v>5</v>
      </c>
      <c r="AC3980" s="49" t="str">
        <f t="shared" ca="1" si="503"/>
        <v>N</v>
      </c>
    </row>
    <row r="3981" spans="1:29" x14ac:dyDescent="0.25">
      <c r="A3981">
        <v>2278</v>
      </c>
      <c r="B3981" s="9">
        <v>43564</v>
      </c>
      <c r="C3981" s="50" t="str">
        <f t="shared" si="496"/>
        <v>N</v>
      </c>
      <c r="D3981" s="52">
        <f>_xlfn.XLOOKUP(B3981,Cal_Date!B:B,Cal_Date!A:A,0)</f>
        <v>2</v>
      </c>
      <c r="E3981">
        <v>2019</v>
      </c>
      <c r="F3981" t="s">
        <v>122</v>
      </c>
      <c r="G3981" t="s">
        <v>129</v>
      </c>
      <c r="H3981" t="s">
        <v>11</v>
      </c>
      <c r="I3981" t="s">
        <v>11</v>
      </c>
      <c r="J3981" t="s">
        <v>15</v>
      </c>
      <c r="K3981" t="s">
        <v>42</v>
      </c>
      <c r="L3981">
        <v>1</v>
      </c>
      <c r="M3981">
        <v>1011</v>
      </c>
      <c r="O3981" t="s">
        <v>25</v>
      </c>
      <c r="R3981" t="s">
        <v>44</v>
      </c>
      <c r="S3981" s="49" t="str">
        <f t="shared" si="497"/>
        <v>Card</v>
      </c>
      <c r="T3981" s="3">
        <v>0.03</v>
      </c>
      <c r="U3981" s="2">
        <v>2.6500000000000004</v>
      </c>
      <c r="V3981" s="2">
        <v>0.87</v>
      </c>
      <c r="W3981" s="54">
        <f>_xlfn.XLOOKUP(M3981,Market!A:A,Market!F:F,0)</f>
        <v>0.06</v>
      </c>
      <c r="X3981" s="55">
        <f t="shared" si="498"/>
        <v>7.9500000000000001E-2</v>
      </c>
      <c r="Y3981" s="55">
        <f t="shared" si="499"/>
        <v>1.7800000000000002</v>
      </c>
      <c r="Z3981" s="54">
        <f t="shared" si="500"/>
        <v>0.67169811320754713</v>
      </c>
      <c r="AA3981" s="49" t="str">
        <f t="shared" ca="1" si="501"/>
        <v>N</v>
      </c>
      <c r="AB3981" s="49">
        <f t="shared" ca="1" si="502"/>
        <v>5</v>
      </c>
      <c r="AC3981" s="49" t="str">
        <f t="shared" ca="1" si="503"/>
        <v>N</v>
      </c>
    </row>
    <row r="3982" spans="1:29" x14ac:dyDescent="0.25">
      <c r="A3982">
        <v>2279</v>
      </c>
      <c r="B3982" s="9">
        <v>43564</v>
      </c>
      <c r="C3982" s="50" t="str">
        <f t="shared" si="496"/>
        <v>N</v>
      </c>
      <c r="D3982" s="52">
        <f>_xlfn.XLOOKUP(B3982,Cal_Date!B:B,Cal_Date!A:A,0)</f>
        <v>2</v>
      </c>
      <c r="E3982">
        <v>2019</v>
      </c>
      <c r="F3982" t="s">
        <v>122</v>
      </c>
      <c r="G3982" t="s">
        <v>129</v>
      </c>
      <c r="H3982" t="s">
        <v>11</v>
      </c>
      <c r="I3982" t="s">
        <v>11</v>
      </c>
      <c r="J3982" t="s">
        <v>15</v>
      </c>
      <c r="K3982" t="s">
        <v>42</v>
      </c>
      <c r="L3982">
        <v>1</v>
      </c>
      <c r="M3982">
        <v>1001</v>
      </c>
      <c r="O3982" t="s">
        <v>25</v>
      </c>
      <c r="R3982" t="s">
        <v>44</v>
      </c>
      <c r="S3982" s="49" t="str">
        <f t="shared" si="497"/>
        <v>Card</v>
      </c>
      <c r="T3982" s="3">
        <v>0.03</v>
      </c>
      <c r="U3982" s="2">
        <v>2.6500000000000004</v>
      </c>
      <c r="V3982" s="2">
        <v>0.87</v>
      </c>
      <c r="W3982" s="54">
        <f>_xlfn.XLOOKUP(M3982,Market!A:A,Market!F:F,0)</f>
        <v>0.06</v>
      </c>
      <c r="X3982" s="55">
        <f t="shared" si="498"/>
        <v>7.9500000000000001E-2</v>
      </c>
      <c r="Y3982" s="55">
        <f t="shared" si="499"/>
        <v>1.7800000000000002</v>
      </c>
      <c r="Z3982" s="54">
        <f t="shared" si="500"/>
        <v>0.67169811320754713</v>
      </c>
      <c r="AA3982" s="49" t="str">
        <f t="shared" ca="1" si="501"/>
        <v>N</v>
      </c>
      <c r="AB3982" s="49">
        <f t="shared" ca="1" si="502"/>
        <v>5</v>
      </c>
      <c r="AC3982" s="49" t="str">
        <f t="shared" ca="1" si="503"/>
        <v>N</v>
      </c>
    </row>
    <row r="3983" spans="1:29" x14ac:dyDescent="0.25">
      <c r="A3983">
        <v>2280</v>
      </c>
      <c r="B3983" s="9">
        <v>43564</v>
      </c>
      <c r="C3983" s="50" t="str">
        <f t="shared" si="496"/>
        <v>N</v>
      </c>
      <c r="D3983" s="52">
        <f>_xlfn.XLOOKUP(B3983,Cal_Date!B:B,Cal_Date!A:A,0)</f>
        <v>2</v>
      </c>
      <c r="E3983">
        <v>2019</v>
      </c>
      <c r="F3983" t="s">
        <v>122</v>
      </c>
      <c r="G3983" t="s">
        <v>129</v>
      </c>
      <c r="H3983" t="s">
        <v>11</v>
      </c>
      <c r="I3983" t="s">
        <v>11</v>
      </c>
      <c r="J3983" t="s">
        <v>15</v>
      </c>
      <c r="K3983" t="s">
        <v>42</v>
      </c>
      <c r="L3983">
        <v>1</v>
      </c>
      <c r="M3983">
        <v>1003</v>
      </c>
      <c r="O3983" t="s">
        <v>25</v>
      </c>
      <c r="R3983" t="s">
        <v>44</v>
      </c>
      <c r="S3983" s="49" t="str">
        <f t="shared" si="497"/>
        <v>Card</v>
      </c>
      <c r="T3983" s="3">
        <v>0.03</v>
      </c>
      <c r="U3983" s="2">
        <v>2.6500000000000004</v>
      </c>
      <c r="V3983" s="2">
        <v>0.87</v>
      </c>
      <c r="W3983" s="54">
        <f>_xlfn.XLOOKUP(M3983,Market!A:A,Market!F:F,0)</f>
        <v>0.06</v>
      </c>
      <c r="X3983" s="55">
        <f t="shared" si="498"/>
        <v>7.9500000000000001E-2</v>
      </c>
      <c r="Y3983" s="55">
        <f t="shared" si="499"/>
        <v>1.7800000000000002</v>
      </c>
      <c r="Z3983" s="54">
        <f t="shared" si="500"/>
        <v>0.67169811320754713</v>
      </c>
      <c r="AA3983" s="49" t="str">
        <f t="shared" ca="1" si="501"/>
        <v>N</v>
      </c>
      <c r="AB3983" s="49">
        <f t="shared" ca="1" si="502"/>
        <v>5</v>
      </c>
      <c r="AC3983" s="49" t="str">
        <f t="shared" ca="1" si="503"/>
        <v>N</v>
      </c>
    </row>
    <row r="3984" spans="1:29" x14ac:dyDescent="0.25">
      <c r="A3984">
        <v>2281</v>
      </c>
      <c r="B3984" s="9">
        <v>43564</v>
      </c>
      <c r="C3984" s="50" t="str">
        <f t="shared" si="496"/>
        <v>N</v>
      </c>
      <c r="D3984" s="52">
        <f>_xlfn.XLOOKUP(B3984,Cal_Date!B:B,Cal_Date!A:A,0)</f>
        <v>2</v>
      </c>
      <c r="E3984">
        <v>2019</v>
      </c>
      <c r="F3984" t="s">
        <v>122</v>
      </c>
      <c r="G3984" t="s">
        <v>129</v>
      </c>
      <c r="H3984" t="s">
        <v>14</v>
      </c>
      <c r="I3984" t="s">
        <v>18</v>
      </c>
      <c r="J3984" t="s">
        <v>15</v>
      </c>
      <c r="K3984" t="s">
        <v>43</v>
      </c>
      <c r="L3984">
        <v>1</v>
      </c>
      <c r="M3984">
        <v>1005</v>
      </c>
      <c r="O3984" t="s">
        <v>25</v>
      </c>
      <c r="R3984" t="s">
        <v>44</v>
      </c>
      <c r="S3984" s="49" t="str">
        <f t="shared" si="497"/>
        <v>Card</v>
      </c>
      <c r="T3984" s="3">
        <v>0.03</v>
      </c>
      <c r="U3984" s="2">
        <v>7.0785</v>
      </c>
      <c r="V3984" s="2">
        <v>2.1</v>
      </c>
      <c r="W3984" s="54">
        <f>_xlfn.XLOOKUP(M3984,Market!A:A,Market!F:F,0)</f>
        <v>8.8999999999999996E-2</v>
      </c>
      <c r="X3984" s="55">
        <f t="shared" si="498"/>
        <v>0.21235499999999999</v>
      </c>
      <c r="Y3984" s="55">
        <f t="shared" si="499"/>
        <v>4.9785000000000004</v>
      </c>
      <c r="Z3984" s="54">
        <f t="shared" si="500"/>
        <v>0.70332697605424888</v>
      </c>
      <c r="AA3984" s="49" t="str">
        <f t="shared" ca="1" si="501"/>
        <v>N</v>
      </c>
      <c r="AB3984" s="49">
        <f t="shared" ca="1" si="502"/>
        <v>5</v>
      </c>
      <c r="AC3984" s="49" t="str">
        <f t="shared" ca="1" si="503"/>
        <v>N</v>
      </c>
    </row>
    <row r="3985" spans="1:29" x14ac:dyDescent="0.25">
      <c r="A3985">
        <v>2282</v>
      </c>
      <c r="B3985" s="9">
        <v>43564</v>
      </c>
      <c r="C3985" s="50" t="str">
        <f t="shared" si="496"/>
        <v>N</v>
      </c>
      <c r="D3985" s="52">
        <f>_xlfn.XLOOKUP(B3985,Cal_Date!B:B,Cal_Date!A:A,0)</f>
        <v>2</v>
      </c>
      <c r="E3985">
        <v>2019</v>
      </c>
      <c r="F3985" t="s">
        <v>122</v>
      </c>
      <c r="G3985" t="s">
        <v>129</v>
      </c>
      <c r="H3985" t="s">
        <v>14</v>
      </c>
      <c r="I3985" t="s">
        <v>18</v>
      </c>
      <c r="J3985" t="s">
        <v>15</v>
      </c>
      <c r="K3985" t="s">
        <v>43</v>
      </c>
      <c r="L3985">
        <v>2</v>
      </c>
      <c r="M3985">
        <v>1005</v>
      </c>
      <c r="O3985" t="s">
        <v>25</v>
      </c>
      <c r="R3985" t="s">
        <v>47</v>
      </c>
      <c r="S3985" s="49" t="str">
        <f t="shared" si="497"/>
        <v>Card</v>
      </c>
      <c r="T3985" s="3">
        <v>3.5000000000000003E-2</v>
      </c>
      <c r="U3985" s="2">
        <v>15.245999999999999</v>
      </c>
      <c r="V3985" s="2">
        <v>4.4400000000000004</v>
      </c>
      <c r="W3985" s="54">
        <f>_xlfn.XLOOKUP(M3985,Market!A:A,Market!F:F,0)</f>
        <v>8.8999999999999996E-2</v>
      </c>
      <c r="X3985" s="55">
        <f t="shared" si="498"/>
        <v>0.53361000000000003</v>
      </c>
      <c r="Y3985" s="55">
        <f t="shared" si="499"/>
        <v>10.805999999999997</v>
      </c>
      <c r="Z3985" s="54">
        <f t="shared" si="500"/>
        <v>0.7087760724124359</v>
      </c>
      <c r="AA3985" s="49" t="str">
        <f t="shared" ca="1" si="501"/>
        <v>N</v>
      </c>
      <c r="AB3985" s="49">
        <f t="shared" ca="1" si="502"/>
        <v>5</v>
      </c>
      <c r="AC3985" s="49" t="str">
        <f t="shared" ca="1" si="503"/>
        <v>N</v>
      </c>
    </row>
    <row r="3986" spans="1:29" x14ac:dyDescent="0.25">
      <c r="A3986">
        <v>2283</v>
      </c>
      <c r="B3986" s="9">
        <v>43564</v>
      </c>
      <c r="C3986" s="50" t="str">
        <f t="shared" si="496"/>
        <v>N</v>
      </c>
      <c r="D3986" s="52">
        <f>_xlfn.XLOOKUP(B3986,Cal_Date!B:B,Cal_Date!A:A,0)</f>
        <v>2</v>
      </c>
      <c r="E3986">
        <v>2019</v>
      </c>
      <c r="F3986" t="s">
        <v>122</v>
      </c>
      <c r="G3986" t="s">
        <v>129</v>
      </c>
      <c r="H3986" t="s">
        <v>11</v>
      </c>
      <c r="I3986" t="s">
        <v>13</v>
      </c>
      <c r="J3986" t="s">
        <v>15</v>
      </c>
      <c r="K3986" t="s">
        <v>42</v>
      </c>
      <c r="L3986">
        <v>2</v>
      </c>
      <c r="M3986">
        <v>1006</v>
      </c>
      <c r="O3986" t="s">
        <v>28</v>
      </c>
      <c r="R3986" t="s">
        <v>46</v>
      </c>
      <c r="S3986" s="49" t="str">
        <f t="shared" si="497"/>
        <v>Card</v>
      </c>
      <c r="T3986" s="3">
        <v>0.04</v>
      </c>
      <c r="U3986" s="2">
        <v>5.4450000000000003</v>
      </c>
      <c r="V3986" s="2">
        <v>2.84</v>
      </c>
      <c r="W3986" s="54">
        <f>_xlfn.XLOOKUP(M3986,Market!A:A,Market!F:F,0)</f>
        <v>8.8999999999999996E-2</v>
      </c>
      <c r="X3986" s="55">
        <f t="shared" si="498"/>
        <v>0.21780000000000002</v>
      </c>
      <c r="Y3986" s="55">
        <f t="shared" si="499"/>
        <v>2.6050000000000004</v>
      </c>
      <c r="Z3986" s="54">
        <f t="shared" si="500"/>
        <v>0.47842056932966032</v>
      </c>
      <c r="AA3986" s="49" t="str">
        <f t="shared" ca="1" si="501"/>
        <v>N</v>
      </c>
      <c r="AB3986" s="49">
        <f t="shared" ca="1" si="502"/>
        <v>5</v>
      </c>
      <c r="AC3986" s="49" t="str">
        <f t="shared" ca="1" si="503"/>
        <v>N</v>
      </c>
    </row>
    <row r="3987" spans="1:29" x14ac:dyDescent="0.25">
      <c r="A3987">
        <v>2284</v>
      </c>
      <c r="B3987" s="9">
        <v>43564</v>
      </c>
      <c r="C3987" s="50" t="str">
        <f t="shared" si="496"/>
        <v>N</v>
      </c>
      <c r="D3987" s="52">
        <f>_xlfn.XLOOKUP(B3987,Cal_Date!B:B,Cal_Date!A:A,0)</f>
        <v>2</v>
      </c>
      <c r="E3987">
        <v>2019</v>
      </c>
      <c r="F3987" t="s">
        <v>122</v>
      </c>
      <c r="G3987" t="s">
        <v>129</v>
      </c>
      <c r="H3987" t="s">
        <v>11</v>
      </c>
      <c r="I3987" t="s">
        <v>11</v>
      </c>
      <c r="J3987" t="s">
        <v>15</v>
      </c>
      <c r="K3987" t="s">
        <v>42</v>
      </c>
      <c r="L3987">
        <v>1</v>
      </c>
      <c r="M3987">
        <v>1002</v>
      </c>
      <c r="O3987" t="s">
        <v>28</v>
      </c>
      <c r="R3987" t="s">
        <v>44</v>
      </c>
      <c r="S3987" s="49" t="str">
        <f t="shared" si="497"/>
        <v>Card</v>
      </c>
      <c r="T3987" s="3">
        <v>0.03</v>
      </c>
      <c r="U3987" s="2">
        <v>2.6500000000000004</v>
      </c>
      <c r="V3987" s="2">
        <v>0.87</v>
      </c>
      <c r="W3987" s="54">
        <f>_xlfn.XLOOKUP(M3987,Market!A:A,Market!F:F,0)</f>
        <v>0.06</v>
      </c>
      <c r="X3987" s="55">
        <f t="shared" si="498"/>
        <v>7.9500000000000001E-2</v>
      </c>
      <c r="Y3987" s="55">
        <f t="shared" si="499"/>
        <v>1.7800000000000002</v>
      </c>
      <c r="Z3987" s="54">
        <f t="shared" si="500"/>
        <v>0.67169811320754713</v>
      </c>
      <c r="AA3987" s="49" t="str">
        <f t="shared" ca="1" si="501"/>
        <v>N</v>
      </c>
      <c r="AB3987" s="49">
        <f t="shared" ca="1" si="502"/>
        <v>5</v>
      </c>
      <c r="AC3987" s="49" t="str">
        <f t="shared" ca="1" si="503"/>
        <v>N</v>
      </c>
    </row>
    <row r="3988" spans="1:29" x14ac:dyDescent="0.25">
      <c r="A3988">
        <v>2285</v>
      </c>
      <c r="B3988" s="9">
        <v>43564</v>
      </c>
      <c r="C3988" s="50" t="str">
        <f t="shared" si="496"/>
        <v>N</v>
      </c>
      <c r="D3988" s="52">
        <f>_xlfn.XLOOKUP(B3988,Cal_Date!B:B,Cal_Date!A:A,0)</f>
        <v>2</v>
      </c>
      <c r="E3988">
        <v>2019</v>
      </c>
      <c r="F3988" t="s">
        <v>122</v>
      </c>
      <c r="G3988" t="s">
        <v>129</v>
      </c>
      <c r="H3988" t="s">
        <v>11</v>
      </c>
      <c r="I3988" t="s">
        <v>11</v>
      </c>
      <c r="J3988" t="s">
        <v>15</v>
      </c>
      <c r="K3988" t="s">
        <v>42</v>
      </c>
      <c r="L3988">
        <v>1</v>
      </c>
      <c r="M3988">
        <v>1001</v>
      </c>
      <c r="O3988" t="s">
        <v>25</v>
      </c>
      <c r="R3988" t="s">
        <v>44</v>
      </c>
      <c r="S3988" s="49" t="str">
        <f t="shared" si="497"/>
        <v>Card</v>
      </c>
      <c r="T3988" s="3">
        <v>0.03</v>
      </c>
      <c r="U3988" s="2">
        <v>2.6500000000000004</v>
      </c>
      <c r="V3988" s="2">
        <v>0.87</v>
      </c>
      <c r="W3988" s="54">
        <f>_xlfn.XLOOKUP(M3988,Market!A:A,Market!F:F,0)</f>
        <v>0.06</v>
      </c>
      <c r="X3988" s="55">
        <f t="shared" si="498"/>
        <v>7.9500000000000001E-2</v>
      </c>
      <c r="Y3988" s="55">
        <f t="shared" si="499"/>
        <v>1.7800000000000002</v>
      </c>
      <c r="Z3988" s="54">
        <f t="shared" si="500"/>
        <v>0.67169811320754713</v>
      </c>
      <c r="AA3988" s="49" t="str">
        <f t="shared" ca="1" si="501"/>
        <v>N</v>
      </c>
      <c r="AB3988" s="49">
        <f t="shared" ca="1" si="502"/>
        <v>5</v>
      </c>
      <c r="AC3988" s="49" t="str">
        <f t="shared" ca="1" si="503"/>
        <v>N</v>
      </c>
    </row>
    <row r="3989" spans="1:29" x14ac:dyDescent="0.25">
      <c r="A3989">
        <v>2286</v>
      </c>
      <c r="B3989" s="9">
        <v>43564</v>
      </c>
      <c r="C3989" s="50" t="str">
        <f t="shared" si="496"/>
        <v>N</v>
      </c>
      <c r="D3989" s="52">
        <f>_xlfn.XLOOKUP(B3989,Cal_Date!B:B,Cal_Date!A:A,0)</f>
        <v>2</v>
      </c>
      <c r="E3989">
        <v>2019</v>
      </c>
      <c r="F3989" t="s">
        <v>122</v>
      </c>
      <c r="G3989" t="s">
        <v>129</v>
      </c>
      <c r="H3989" t="s">
        <v>11</v>
      </c>
      <c r="I3989" t="s">
        <v>11</v>
      </c>
      <c r="J3989" t="s">
        <v>15</v>
      </c>
      <c r="K3989" t="s">
        <v>42</v>
      </c>
      <c r="L3989">
        <v>1</v>
      </c>
      <c r="M3989">
        <v>1003</v>
      </c>
      <c r="O3989" t="s">
        <v>25</v>
      </c>
      <c r="R3989" t="s">
        <v>46</v>
      </c>
      <c r="S3989" s="49" t="str">
        <f t="shared" si="497"/>
        <v>Card</v>
      </c>
      <c r="T3989" s="3">
        <v>0.04</v>
      </c>
      <c r="U3989" s="2">
        <v>2.6500000000000004</v>
      </c>
      <c r="V3989" s="2">
        <v>0.87</v>
      </c>
      <c r="W3989" s="54">
        <f>_xlfn.XLOOKUP(M3989,Market!A:A,Market!F:F,0)</f>
        <v>0.06</v>
      </c>
      <c r="X3989" s="55">
        <f t="shared" si="498"/>
        <v>0.10600000000000001</v>
      </c>
      <c r="Y3989" s="55">
        <f t="shared" si="499"/>
        <v>1.7800000000000002</v>
      </c>
      <c r="Z3989" s="54">
        <f t="shared" si="500"/>
        <v>0.67169811320754713</v>
      </c>
      <c r="AA3989" s="49" t="str">
        <f t="shared" ca="1" si="501"/>
        <v>N</v>
      </c>
      <c r="AB3989" s="49">
        <f t="shared" ca="1" si="502"/>
        <v>5</v>
      </c>
      <c r="AC3989" s="49" t="str">
        <f t="shared" ca="1" si="503"/>
        <v>N</v>
      </c>
    </row>
    <row r="3990" spans="1:29" x14ac:dyDescent="0.25">
      <c r="A3990">
        <v>2287</v>
      </c>
      <c r="B3990" s="9">
        <v>43564</v>
      </c>
      <c r="C3990" s="50" t="str">
        <f t="shared" si="496"/>
        <v>N</v>
      </c>
      <c r="D3990" s="52">
        <f>_xlfn.XLOOKUP(B3990,Cal_Date!B:B,Cal_Date!A:A,0)</f>
        <v>2</v>
      </c>
      <c r="E3990">
        <v>2019</v>
      </c>
      <c r="F3990" t="s">
        <v>122</v>
      </c>
      <c r="G3990" t="s">
        <v>129</v>
      </c>
      <c r="H3990" t="s">
        <v>48</v>
      </c>
      <c r="I3990" t="s">
        <v>18</v>
      </c>
      <c r="J3990" t="s">
        <v>10</v>
      </c>
      <c r="K3990" t="s">
        <v>43</v>
      </c>
      <c r="L3990">
        <v>2</v>
      </c>
      <c r="M3990">
        <v>1004</v>
      </c>
      <c r="O3990" t="s">
        <v>28</v>
      </c>
      <c r="R3990" t="s">
        <v>46</v>
      </c>
      <c r="S3990" s="49" t="str">
        <f t="shared" si="497"/>
        <v>Card</v>
      </c>
      <c r="T3990" s="3">
        <v>0.04</v>
      </c>
      <c r="U3990" s="2">
        <v>14.84</v>
      </c>
      <c r="V3990" s="2">
        <v>2.92</v>
      </c>
      <c r="W3990" s="54">
        <f>_xlfn.XLOOKUP(M3990,Market!A:A,Market!F:F,0)</f>
        <v>0.06</v>
      </c>
      <c r="X3990" s="55">
        <f t="shared" si="498"/>
        <v>0.59360000000000002</v>
      </c>
      <c r="Y3990" s="55">
        <f t="shared" si="499"/>
        <v>11.92</v>
      </c>
      <c r="Z3990" s="54">
        <f t="shared" si="500"/>
        <v>0.80323450134770891</v>
      </c>
      <c r="AA3990" s="49" t="str">
        <f t="shared" ca="1" si="501"/>
        <v>N</v>
      </c>
      <c r="AB3990" s="49">
        <f t="shared" ca="1" si="502"/>
        <v>5</v>
      </c>
      <c r="AC3990" s="49" t="str">
        <f t="shared" ca="1" si="503"/>
        <v>N</v>
      </c>
    </row>
    <row r="3991" spans="1:29" x14ac:dyDescent="0.25">
      <c r="A3991">
        <v>2288</v>
      </c>
      <c r="B3991" s="9">
        <v>43564</v>
      </c>
      <c r="C3991" s="50" t="str">
        <f t="shared" si="496"/>
        <v>N</v>
      </c>
      <c r="D3991" s="52">
        <f>_xlfn.XLOOKUP(B3991,Cal_Date!B:B,Cal_Date!A:A,0)</f>
        <v>2</v>
      </c>
      <c r="E3991">
        <v>2019</v>
      </c>
      <c r="F3991" t="s">
        <v>122</v>
      </c>
      <c r="G3991" t="s">
        <v>129</v>
      </c>
      <c r="H3991" t="s">
        <v>14</v>
      </c>
      <c r="I3991" t="s">
        <v>13</v>
      </c>
      <c r="J3991" t="s">
        <v>15</v>
      </c>
      <c r="K3991" t="s">
        <v>43</v>
      </c>
      <c r="L3991">
        <v>1</v>
      </c>
      <c r="M3991">
        <v>1003</v>
      </c>
      <c r="O3991" t="s">
        <v>25</v>
      </c>
      <c r="R3991" t="s">
        <v>47</v>
      </c>
      <c r="S3991" s="49" t="str">
        <f t="shared" si="497"/>
        <v>Card</v>
      </c>
      <c r="T3991" s="3">
        <v>3.5000000000000003E-2</v>
      </c>
      <c r="U3991" s="2">
        <v>7.42</v>
      </c>
      <c r="V3991" s="2">
        <v>2.2400000000000002</v>
      </c>
      <c r="W3991" s="54">
        <f>_xlfn.XLOOKUP(M3991,Market!A:A,Market!F:F,0)</f>
        <v>0.06</v>
      </c>
      <c r="X3991" s="55">
        <f t="shared" si="498"/>
        <v>0.25970000000000004</v>
      </c>
      <c r="Y3991" s="55">
        <f t="shared" si="499"/>
        <v>5.18</v>
      </c>
      <c r="Z3991" s="54">
        <f t="shared" si="500"/>
        <v>0.69811320754716977</v>
      </c>
      <c r="AA3991" s="49" t="str">
        <f t="shared" ca="1" si="501"/>
        <v>N</v>
      </c>
      <c r="AB3991" s="49">
        <f t="shared" ca="1" si="502"/>
        <v>5</v>
      </c>
      <c r="AC3991" s="49" t="str">
        <f t="shared" ca="1" si="503"/>
        <v>N</v>
      </c>
    </row>
    <row r="3992" spans="1:29" x14ac:dyDescent="0.25">
      <c r="A3992">
        <v>2289</v>
      </c>
      <c r="B3992" s="9">
        <v>43564</v>
      </c>
      <c r="C3992" s="50" t="str">
        <f t="shared" si="496"/>
        <v>N</v>
      </c>
      <c r="D3992" s="52">
        <f>_xlfn.XLOOKUP(B3992,Cal_Date!B:B,Cal_Date!A:A,0)</f>
        <v>2</v>
      </c>
      <c r="E3992">
        <v>2019</v>
      </c>
      <c r="F3992" t="s">
        <v>122</v>
      </c>
      <c r="G3992" t="s">
        <v>129</v>
      </c>
      <c r="H3992" t="s">
        <v>11</v>
      </c>
      <c r="I3992" t="s">
        <v>11</v>
      </c>
      <c r="J3992" t="s">
        <v>15</v>
      </c>
      <c r="K3992" t="s">
        <v>42</v>
      </c>
      <c r="L3992">
        <v>2</v>
      </c>
      <c r="M3992">
        <v>1005</v>
      </c>
      <c r="O3992" t="s">
        <v>25</v>
      </c>
      <c r="R3992" t="s">
        <v>47</v>
      </c>
      <c r="S3992" s="49" t="str">
        <f t="shared" si="497"/>
        <v>Card</v>
      </c>
      <c r="T3992" s="3">
        <v>3.5000000000000003E-2</v>
      </c>
      <c r="U3992" s="2">
        <v>5.4450000000000003</v>
      </c>
      <c r="V3992" s="2">
        <v>1.74</v>
      </c>
      <c r="W3992" s="54">
        <f>_xlfn.XLOOKUP(M3992,Market!A:A,Market!F:F,0)</f>
        <v>8.8999999999999996E-2</v>
      </c>
      <c r="X3992" s="55">
        <f t="shared" si="498"/>
        <v>0.19057500000000002</v>
      </c>
      <c r="Y3992" s="55">
        <f t="shared" si="499"/>
        <v>3.7050000000000001</v>
      </c>
      <c r="Z3992" s="54">
        <f t="shared" si="500"/>
        <v>0.68044077134986225</v>
      </c>
      <c r="AA3992" s="49" t="str">
        <f t="shared" ca="1" si="501"/>
        <v>N</v>
      </c>
      <c r="AB3992" s="49">
        <f t="shared" ca="1" si="502"/>
        <v>5</v>
      </c>
      <c r="AC3992" s="49" t="str">
        <f t="shared" ca="1" si="503"/>
        <v>N</v>
      </c>
    </row>
    <row r="3993" spans="1:29" x14ac:dyDescent="0.25">
      <c r="A3993">
        <v>2290</v>
      </c>
      <c r="B3993" s="9">
        <v>43564</v>
      </c>
      <c r="C3993" s="50" t="str">
        <f t="shared" si="496"/>
        <v>N</v>
      </c>
      <c r="D3993" s="52">
        <f>_xlfn.XLOOKUP(B3993,Cal_Date!B:B,Cal_Date!A:A,0)</f>
        <v>2</v>
      </c>
      <c r="E3993">
        <v>2019</v>
      </c>
      <c r="F3993" t="s">
        <v>122</v>
      </c>
      <c r="G3993" t="s">
        <v>129</v>
      </c>
      <c r="H3993" t="s">
        <v>11</v>
      </c>
      <c r="I3993" t="s">
        <v>11</v>
      </c>
      <c r="J3993" t="s">
        <v>15</v>
      </c>
      <c r="K3993" t="s">
        <v>42</v>
      </c>
      <c r="L3993">
        <v>1</v>
      </c>
      <c r="M3993">
        <v>1007</v>
      </c>
      <c r="O3993" t="s">
        <v>28</v>
      </c>
      <c r="R3993" t="s">
        <v>44</v>
      </c>
      <c r="S3993" s="49" t="str">
        <f t="shared" si="497"/>
        <v>Card</v>
      </c>
      <c r="T3993" s="3">
        <v>0.03</v>
      </c>
      <c r="U3993" s="2">
        <v>2.7225000000000001</v>
      </c>
      <c r="V3993" s="2">
        <v>0.87</v>
      </c>
      <c r="W3993" s="54">
        <f>_xlfn.XLOOKUP(M3993,Market!A:A,Market!F:F,0)</f>
        <v>8.8999999999999996E-2</v>
      </c>
      <c r="X3993" s="55">
        <f t="shared" si="498"/>
        <v>8.1674999999999998E-2</v>
      </c>
      <c r="Y3993" s="55">
        <f t="shared" si="499"/>
        <v>1.8525</v>
      </c>
      <c r="Z3993" s="54">
        <f t="shared" si="500"/>
        <v>0.68044077134986225</v>
      </c>
      <c r="AA3993" s="49" t="str">
        <f t="shared" ca="1" si="501"/>
        <v>N</v>
      </c>
      <c r="AB3993" s="49">
        <f t="shared" ca="1" si="502"/>
        <v>5</v>
      </c>
      <c r="AC3993" s="49" t="str">
        <f t="shared" ca="1" si="503"/>
        <v>N</v>
      </c>
    </row>
    <row r="3994" spans="1:29" x14ac:dyDescent="0.25">
      <c r="A3994">
        <v>2291</v>
      </c>
      <c r="B3994" s="9">
        <v>43564</v>
      </c>
      <c r="C3994" s="50" t="str">
        <f t="shared" si="496"/>
        <v>N</v>
      </c>
      <c r="D3994" s="52">
        <f>_xlfn.XLOOKUP(B3994,Cal_Date!B:B,Cal_Date!A:A,0)</f>
        <v>2</v>
      </c>
      <c r="E3994">
        <v>2019</v>
      </c>
      <c r="F3994" t="s">
        <v>122</v>
      </c>
      <c r="G3994" t="s">
        <v>129</v>
      </c>
      <c r="H3994" t="s">
        <v>48</v>
      </c>
      <c r="I3994" t="s">
        <v>18</v>
      </c>
      <c r="J3994" t="s">
        <v>10</v>
      </c>
      <c r="K3994" t="s">
        <v>43</v>
      </c>
      <c r="L3994">
        <v>2</v>
      </c>
      <c r="M3994">
        <v>1009</v>
      </c>
      <c r="O3994" t="s">
        <v>28</v>
      </c>
      <c r="R3994" t="s">
        <v>46</v>
      </c>
      <c r="S3994" s="49" t="str">
        <f t="shared" si="497"/>
        <v>Card</v>
      </c>
      <c r="T3994" s="3">
        <v>0.04</v>
      </c>
      <c r="U3994" s="2">
        <v>15.245999999999999</v>
      </c>
      <c r="V3994" s="2">
        <v>2.92</v>
      </c>
      <c r="W3994" s="54">
        <f>_xlfn.XLOOKUP(M3994,Market!A:A,Market!F:F,0)</f>
        <v>8.8999999999999996E-2</v>
      </c>
      <c r="X3994" s="55">
        <f t="shared" si="498"/>
        <v>0.60983999999999994</v>
      </c>
      <c r="Y3994" s="55">
        <f t="shared" si="499"/>
        <v>12.325999999999999</v>
      </c>
      <c r="Z3994" s="54">
        <f t="shared" si="500"/>
        <v>0.80847435392889933</v>
      </c>
      <c r="AA3994" s="49" t="str">
        <f t="shared" ca="1" si="501"/>
        <v>N</v>
      </c>
      <c r="AB3994" s="49">
        <f t="shared" ca="1" si="502"/>
        <v>5</v>
      </c>
      <c r="AC3994" s="49" t="str">
        <f t="shared" ca="1" si="503"/>
        <v>N</v>
      </c>
    </row>
    <row r="3995" spans="1:29" x14ac:dyDescent="0.25">
      <c r="A3995">
        <v>2292</v>
      </c>
      <c r="B3995" s="9">
        <v>43564</v>
      </c>
      <c r="C3995" s="50" t="str">
        <f t="shared" si="496"/>
        <v>N</v>
      </c>
      <c r="D3995" s="52">
        <f>_xlfn.XLOOKUP(B3995,Cal_Date!B:B,Cal_Date!A:A,0)</f>
        <v>2</v>
      </c>
      <c r="E3995">
        <v>2019</v>
      </c>
      <c r="F3995" t="s">
        <v>122</v>
      </c>
      <c r="G3995" t="s">
        <v>129</v>
      </c>
      <c r="H3995" t="s">
        <v>14</v>
      </c>
      <c r="I3995" t="s">
        <v>18</v>
      </c>
      <c r="J3995" t="s">
        <v>15</v>
      </c>
      <c r="K3995" t="s">
        <v>43</v>
      </c>
      <c r="L3995">
        <v>1</v>
      </c>
      <c r="M3995">
        <v>1001</v>
      </c>
      <c r="O3995" t="s">
        <v>25</v>
      </c>
      <c r="R3995" t="s">
        <v>44</v>
      </c>
      <c r="S3995" s="49" t="str">
        <f t="shared" si="497"/>
        <v>Card</v>
      </c>
      <c r="T3995" s="3">
        <v>0.03</v>
      </c>
      <c r="U3995" s="2">
        <v>6.8900000000000006</v>
      </c>
      <c r="V3995" s="2">
        <v>2.1</v>
      </c>
      <c r="W3995" s="54">
        <f>_xlfn.XLOOKUP(M3995,Market!A:A,Market!F:F,0)</f>
        <v>0.06</v>
      </c>
      <c r="X3995" s="55">
        <f t="shared" si="498"/>
        <v>0.20670000000000002</v>
      </c>
      <c r="Y3995" s="55">
        <f t="shared" si="499"/>
        <v>4.7900000000000009</v>
      </c>
      <c r="Z3995" s="54">
        <f t="shared" si="500"/>
        <v>0.69521044992743108</v>
      </c>
      <c r="AA3995" s="49" t="str">
        <f t="shared" ca="1" si="501"/>
        <v>N</v>
      </c>
      <c r="AB3995" s="49">
        <f t="shared" ca="1" si="502"/>
        <v>5</v>
      </c>
      <c r="AC3995" s="49" t="str">
        <f t="shared" ca="1" si="503"/>
        <v>N</v>
      </c>
    </row>
    <row r="3996" spans="1:29" x14ac:dyDescent="0.25">
      <c r="A3996">
        <v>2293</v>
      </c>
      <c r="B3996" s="9">
        <v>43564</v>
      </c>
      <c r="C3996" s="50" t="str">
        <f t="shared" si="496"/>
        <v>N</v>
      </c>
      <c r="D3996" s="52">
        <f>_xlfn.XLOOKUP(B3996,Cal_Date!B:B,Cal_Date!A:A,0)</f>
        <v>2</v>
      </c>
      <c r="E3996">
        <v>2019</v>
      </c>
      <c r="F3996" t="s">
        <v>122</v>
      </c>
      <c r="G3996" t="s">
        <v>129</v>
      </c>
      <c r="H3996" t="s">
        <v>11</v>
      </c>
      <c r="I3996" t="s">
        <v>11</v>
      </c>
      <c r="J3996" t="s">
        <v>15</v>
      </c>
      <c r="K3996" t="s">
        <v>42</v>
      </c>
      <c r="L3996">
        <v>1</v>
      </c>
      <c r="M3996">
        <v>1010</v>
      </c>
      <c r="O3996" t="s">
        <v>25</v>
      </c>
      <c r="R3996" t="s">
        <v>44</v>
      </c>
      <c r="S3996" s="49" t="str">
        <f t="shared" si="497"/>
        <v>Card</v>
      </c>
      <c r="T3996" s="3">
        <v>0.03</v>
      </c>
      <c r="U3996" s="2">
        <v>2.7</v>
      </c>
      <c r="V3996" s="2">
        <v>0.87</v>
      </c>
      <c r="W3996" s="54">
        <f>_xlfn.XLOOKUP(M3996,Market!A:A,Market!F:F,0)</f>
        <v>0.08</v>
      </c>
      <c r="X3996" s="55">
        <f t="shared" si="498"/>
        <v>8.1000000000000003E-2</v>
      </c>
      <c r="Y3996" s="55">
        <f t="shared" si="499"/>
        <v>1.83</v>
      </c>
      <c r="Z3996" s="54">
        <f t="shared" si="500"/>
        <v>0.67777777777777781</v>
      </c>
      <c r="AA3996" s="49" t="str">
        <f t="shared" ca="1" si="501"/>
        <v>N</v>
      </c>
      <c r="AB3996" s="49">
        <f t="shared" ca="1" si="502"/>
        <v>5</v>
      </c>
      <c r="AC3996" s="49" t="str">
        <f t="shared" ca="1" si="503"/>
        <v>N</v>
      </c>
    </row>
    <row r="3997" spans="1:29" x14ac:dyDescent="0.25">
      <c r="A3997">
        <v>2294</v>
      </c>
      <c r="B3997" s="9">
        <v>43564</v>
      </c>
      <c r="C3997" s="50" t="str">
        <f t="shared" si="496"/>
        <v>N</v>
      </c>
      <c r="D3997" s="52">
        <f>_xlfn.XLOOKUP(B3997,Cal_Date!B:B,Cal_Date!A:A,0)</f>
        <v>2</v>
      </c>
      <c r="E3997">
        <v>2019</v>
      </c>
      <c r="F3997" t="s">
        <v>122</v>
      </c>
      <c r="G3997" t="s">
        <v>129</v>
      </c>
      <c r="H3997" t="s">
        <v>11</v>
      </c>
      <c r="I3997" t="s">
        <v>11</v>
      </c>
      <c r="J3997" t="s">
        <v>15</v>
      </c>
      <c r="K3997" t="s">
        <v>42</v>
      </c>
      <c r="L3997">
        <v>1</v>
      </c>
      <c r="M3997">
        <v>1010</v>
      </c>
      <c r="O3997" t="s">
        <v>25</v>
      </c>
      <c r="R3997" t="s">
        <v>44</v>
      </c>
      <c r="S3997" s="49" t="str">
        <f t="shared" si="497"/>
        <v>Card</v>
      </c>
      <c r="T3997" s="3">
        <v>0.03</v>
      </c>
      <c r="U3997" s="2">
        <v>2.7</v>
      </c>
      <c r="V3997" s="2">
        <v>0.87</v>
      </c>
      <c r="W3997" s="54">
        <f>_xlfn.XLOOKUP(M3997,Market!A:A,Market!F:F,0)</f>
        <v>0.08</v>
      </c>
      <c r="X3997" s="55">
        <f t="shared" si="498"/>
        <v>8.1000000000000003E-2</v>
      </c>
      <c r="Y3997" s="55">
        <f t="shared" si="499"/>
        <v>1.83</v>
      </c>
      <c r="Z3997" s="54">
        <f t="shared" si="500"/>
        <v>0.67777777777777781</v>
      </c>
      <c r="AA3997" s="49" t="str">
        <f t="shared" ca="1" si="501"/>
        <v>N</v>
      </c>
      <c r="AB3997" s="49">
        <f t="shared" ca="1" si="502"/>
        <v>5</v>
      </c>
      <c r="AC3997" s="49" t="str">
        <f t="shared" ca="1" si="503"/>
        <v>N</v>
      </c>
    </row>
    <row r="3998" spans="1:29" x14ac:dyDescent="0.25">
      <c r="A3998">
        <v>2295</v>
      </c>
      <c r="B3998" s="9">
        <v>43564</v>
      </c>
      <c r="C3998" s="50" t="str">
        <f t="shared" si="496"/>
        <v>N</v>
      </c>
      <c r="D3998" s="52">
        <f>_xlfn.XLOOKUP(B3998,Cal_Date!B:B,Cal_Date!A:A,0)</f>
        <v>2</v>
      </c>
      <c r="E3998">
        <v>2019</v>
      </c>
      <c r="F3998" t="s">
        <v>122</v>
      </c>
      <c r="G3998" t="s">
        <v>129</v>
      </c>
      <c r="H3998" t="s">
        <v>48</v>
      </c>
      <c r="I3998" t="s">
        <v>18</v>
      </c>
      <c r="J3998" t="s">
        <v>10</v>
      </c>
      <c r="K3998" t="s">
        <v>43</v>
      </c>
      <c r="L3998">
        <v>1</v>
      </c>
      <c r="M3998">
        <v>1010</v>
      </c>
      <c r="O3998" t="s">
        <v>25</v>
      </c>
      <c r="R3998" t="s">
        <v>46</v>
      </c>
      <c r="S3998" s="49" t="str">
        <f t="shared" si="497"/>
        <v>Card</v>
      </c>
      <c r="T3998" s="3">
        <v>0.04</v>
      </c>
      <c r="U3998" s="2">
        <v>7.5600000000000005</v>
      </c>
      <c r="V3998" s="2">
        <v>1.46</v>
      </c>
      <c r="W3998" s="54">
        <f>_xlfn.XLOOKUP(M3998,Market!A:A,Market!F:F,0)</f>
        <v>0.08</v>
      </c>
      <c r="X3998" s="55">
        <f t="shared" si="498"/>
        <v>0.3024</v>
      </c>
      <c r="Y3998" s="55">
        <f t="shared" si="499"/>
        <v>6.1000000000000005</v>
      </c>
      <c r="Z3998" s="54">
        <f t="shared" si="500"/>
        <v>0.80687830687830686</v>
      </c>
      <c r="AA3998" s="49" t="str">
        <f t="shared" ca="1" si="501"/>
        <v>N</v>
      </c>
      <c r="AB3998" s="49">
        <f t="shared" ca="1" si="502"/>
        <v>5</v>
      </c>
      <c r="AC3998" s="49" t="str">
        <f t="shared" ca="1" si="503"/>
        <v>N</v>
      </c>
    </row>
    <row r="3999" spans="1:29" x14ac:dyDescent="0.25">
      <c r="A3999">
        <v>2296</v>
      </c>
      <c r="B3999" s="9">
        <v>43564</v>
      </c>
      <c r="C3999" s="50" t="str">
        <f t="shared" si="496"/>
        <v>N</v>
      </c>
      <c r="D3999" s="52">
        <f>_xlfn.XLOOKUP(B3999,Cal_Date!B:B,Cal_Date!A:A,0)</f>
        <v>2</v>
      </c>
      <c r="E3999">
        <v>2019</v>
      </c>
      <c r="F3999" t="s">
        <v>122</v>
      </c>
      <c r="G3999" t="s">
        <v>129</v>
      </c>
      <c r="H3999" t="s">
        <v>14</v>
      </c>
      <c r="I3999" t="s">
        <v>18</v>
      </c>
      <c r="J3999" t="s">
        <v>15</v>
      </c>
      <c r="K3999" t="s">
        <v>43</v>
      </c>
      <c r="L3999">
        <v>2</v>
      </c>
      <c r="M3999">
        <v>1010</v>
      </c>
      <c r="O3999" t="s">
        <v>25</v>
      </c>
      <c r="R3999" t="s">
        <v>44</v>
      </c>
      <c r="S3999" s="49" t="str">
        <f t="shared" si="497"/>
        <v>Card</v>
      </c>
      <c r="T3999" s="3">
        <v>0.03</v>
      </c>
      <c r="U3999" s="2">
        <v>15.120000000000001</v>
      </c>
      <c r="V3999" s="2">
        <v>4.4400000000000004</v>
      </c>
      <c r="W3999" s="54">
        <f>_xlfn.XLOOKUP(M3999,Market!A:A,Market!F:F,0)</f>
        <v>0.08</v>
      </c>
      <c r="X3999" s="55">
        <f t="shared" si="498"/>
        <v>0.4536</v>
      </c>
      <c r="Y3999" s="55">
        <f t="shared" si="499"/>
        <v>10.68</v>
      </c>
      <c r="Z3999" s="54">
        <f t="shared" si="500"/>
        <v>0.70634920634920628</v>
      </c>
      <c r="AA3999" s="49" t="str">
        <f t="shared" ca="1" si="501"/>
        <v>N</v>
      </c>
      <c r="AB3999" s="49">
        <f t="shared" ca="1" si="502"/>
        <v>5</v>
      </c>
      <c r="AC3999" s="49" t="str">
        <f t="shared" ca="1" si="503"/>
        <v>N</v>
      </c>
    </row>
    <row r="4000" spans="1:29" x14ac:dyDescent="0.25">
      <c r="A4000">
        <v>2297</v>
      </c>
      <c r="B4000" s="9">
        <v>43564</v>
      </c>
      <c r="C4000" s="50" t="str">
        <f t="shared" si="496"/>
        <v>N</v>
      </c>
      <c r="D4000" s="52">
        <f>_xlfn.XLOOKUP(B4000,Cal_Date!B:B,Cal_Date!A:A,0)</f>
        <v>2</v>
      </c>
      <c r="E4000">
        <v>2019</v>
      </c>
      <c r="F4000" t="s">
        <v>122</v>
      </c>
      <c r="G4000" t="s">
        <v>129</v>
      </c>
      <c r="H4000" t="s">
        <v>48</v>
      </c>
      <c r="I4000" t="s">
        <v>18</v>
      </c>
      <c r="J4000" t="s">
        <v>10</v>
      </c>
      <c r="K4000" t="s">
        <v>43</v>
      </c>
      <c r="L4000">
        <v>1</v>
      </c>
      <c r="M4000">
        <v>1011</v>
      </c>
      <c r="O4000" t="s">
        <v>25</v>
      </c>
      <c r="R4000" t="s">
        <v>46</v>
      </c>
      <c r="S4000" s="49" t="str">
        <f t="shared" si="497"/>
        <v>Card</v>
      </c>
      <c r="T4000" s="3">
        <v>0.04</v>
      </c>
      <c r="U4000" s="2">
        <v>7.42</v>
      </c>
      <c r="V4000" s="2">
        <v>1.46</v>
      </c>
      <c r="W4000" s="54">
        <f>_xlfn.XLOOKUP(M4000,Market!A:A,Market!F:F,0)</f>
        <v>0.06</v>
      </c>
      <c r="X4000" s="55">
        <f t="shared" si="498"/>
        <v>0.29680000000000001</v>
      </c>
      <c r="Y4000" s="55">
        <f t="shared" si="499"/>
        <v>5.96</v>
      </c>
      <c r="Z4000" s="54">
        <f t="shared" si="500"/>
        <v>0.80323450134770891</v>
      </c>
      <c r="AA4000" s="49" t="str">
        <f t="shared" ca="1" si="501"/>
        <v>N</v>
      </c>
      <c r="AB4000" s="49">
        <f t="shared" ca="1" si="502"/>
        <v>5</v>
      </c>
      <c r="AC4000" s="49" t="str">
        <f t="shared" ca="1" si="503"/>
        <v>N</v>
      </c>
    </row>
    <row r="4001" spans="1:29" x14ac:dyDescent="0.25">
      <c r="A4001">
        <v>2298</v>
      </c>
      <c r="B4001" s="9">
        <v>43564</v>
      </c>
      <c r="C4001" s="50" t="str">
        <f t="shared" si="496"/>
        <v>N</v>
      </c>
      <c r="D4001" s="52">
        <f>_xlfn.XLOOKUP(B4001,Cal_Date!B:B,Cal_Date!A:A,0)</f>
        <v>2</v>
      </c>
      <c r="E4001">
        <v>2019</v>
      </c>
      <c r="F4001" t="s">
        <v>122</v>
      </c>
      <c r="G4001" t="s">
        <v>129</v>
      </c>
      <c r="H4001" t="s">
        <v>11</v>
      </c>
      <c r="I4001" t="s">
        <v>11</v>
      </c>
      <c r="J4001" t="s">
        <v>15</v>
      </c>
      <c r="K4001" t="s">
        <v>42</v>
      </c>
      <c r="L4001">
        <v>1</v>
      </c>
      <c r="M4001">
        <v>1007</v>
      </c>
      <c r="O4001" t="s">
        <v>28</v>
      </c>
      <c r="R4001" t="s">
        <v>47</v>
      </c>
      <c r="S4001" s="49" t="str">
        <f t="shared" si="497"/>
        <v>Card</v>
      </c>
      <c r="T4001" s="3">
        <v>3.5000000000000003E-2</v>
      </c>
      <c r="U4001" s="2">
        <v>2.7225000000000001</v>
      </c>
      <c r="V4001" s="2">
        <v>0.87</v>
      </c>
      <c r="W4001" s="54">
        <f>_xlfn.XLOOKUP(M4001,Market!A:A,Market!F:F,0)</f>
        <v>8.8999999999999996E-2</v>
      </c>
      <c r="X4001" s="55">
        <f t="shared" si="498"/>
        <v>9.5287500000000011E-2</v>
      </c>
      <c r="Y4001" s="55">
        <f t="shared" si="499"/>
        <v>1.8525</v>
      </c>
      <c r="Z4001" s="54">
        <f t="shared" si="500"/>
        <v>0.68044077134986225</v>
      </c>
      <c r="AA4001" s="49" t="str">
        <f t="shared" ca="1" si="501"/>
        <v>N</v>
      </c>
      <c r="AB4001" s="49">
        <f t="shared" ca="1" si="502"/>
        <v>5</v>
      </c>
      <c r="AC4001" s="49" t="str">
        <f t="shared" ca="1" si="503"/>
        <v>N</v>
      </c>
    </row>
    <row r="4002" spans="1:29" x14ac:dyDescent="0.25">
      <c r="A4002">
        <v>2299</v>
      </c>
      <c r="B4002" s="9">
        <v>43564</v>
      </c>
      <c r="C4002" s="50" t="str">
        <f t="shared" si="496"/>
        <v>N</v>
      </c>
      <c r="D4002" s="52">
        <f>_xlfn.XLOOKUP(B4002,Cal_Date!B:B,Cal_Date!A:A,0)</f>
        <v>2</v>
      </c>
      <c r="E4002">
        <v>2019</v>
      </c>
      <c r="F4002" t="s">
        <v>122</v>
      </c>
      <c r="G4002" t="s">
        <v>129</v>
      </c>
      <c r="H4002" t="s">
        <v>11</v>
      </c>
      <c r="I4002" t="s">
        <v>11</v>
      </c>
      <c r="J4002" t="s">
        <v>15</v>
      </c>
      <c r="K4002" t="s">
        <v>42</v>
      </c>
      <c r="L4002">
        <v>1</v>
      </c>
      <c r="M4002">
        <v>1007</v>
      </c>
      <c r="O4002" t="s">
        <v>28</v>
      </c>
      <c r="R4002" t="s">
        <v>44</v>
      </c>
      <c r="S4002" s="49" t="str">
        <f t="shared" si="497"/>
        <v>Card</v>
      </c>
      <c r="T4002" s="3">
        <v>0.03</v>
      </c>
      <c r="U4002" s="2">
        <v>2.7225000000000001</v>
      </c>
      <c r="V4002" s="2">
        <v>0.87</v>
      </c>
      <c r="W4002" s="54">
        <f>_xlfn.XLOOKUP(M4002,Market!A:A,Market!F:F,0)</f>
        <v>8.8999999999999996E-2</v>
      </c>
      <c r="X4002" s="55">
        <f t="shared" si="498"/>
        <v>8.1674999999999998E-2</v>
      </c>
      <c r="Y4002" s="55">
        <f t="shared" si="499"/>
        <v>1.8525</v>
      </c>
      <c r="Z4002" s="54">
        <f t="shared" si="500"/>
        <v>0.68044077134986225</v>
      </c>
      <c r="AA4002" s="49" t="str">
        <f t="shared" ca="1" si="501"/>
        <v>N</v>
      </c>
      <c r="AB4002" s="49">
        <f t="shared" ca="1" si="502"/>
        <v>5</v>
      </c>
      <c r="AC4002" s="49" t="str">
        <f t="shared" ca="1" si="503"/>
        <v>N</v>
      </c>
    </row>
    <row r="4003" spans="1:29" x14ac:dyDescent="0.25">
      <c r="A4003">
        <v>2300</v>
      </c>
      <c r="B4003" s="9">
        <v>43564</v>
      </c>
      <c r="C4003" s="50" t="str">
        <f t="shared" si="496"/>
        <v>N</v>
      </c>
      <c r="D4003" s="52">
        <f>_xlfn.XLOOKUP(B4003,Cal_Date!B:B,Cal_Date!A:A,0)</f>
        <v>2</v>
      </c>
      <c r="E4003">
        <v>2019</v>
      </c>
      <c r="F4003" t="s">
        <v>122</v>
      </c>
      <c r="G4003" t="s">
        <v>129</v>
      </c>
      <c r="H4003" t="s">
        <v>11</v>
      </c>
      <c r="I4003" t="s">
        <v>13</v>
      </c>
      <c r="J4003" t="s">
        <v>15</v>
      </c>
      <c r="K4003" t="s">
        <v>42</v>
      </c>
      <c r="L4003">
        <v>1</v>
      </c>
      <c r="M4003">
        <v>1008</v>
      </c>
      <c r="O4003" t="s">
        <v>28</v>
      </c>
      <c r="R4003" t="s">
        <v>44</v>
      </c>
      <c r="S4003" s="49" t="str">
        <f t="shared" si="497"/>
        <v>Card</v>
      </c>
      <c r="T4003" s="3">
        <v>0.03</v>
      </c>
      <c r="U4003" s="2">
        <v>2.7225000000000001</v>
      </c>
      <c r="V4003" s="2">
        <v>1.42</v>
      </c>
      <c r="W4003" s="54">
        <f>_xlfn.XLOOKUP(M4003,Market!A:A,Market!F:F,0)</f>
        <v>8.8999999999999996E-2</v>
      </c>
      <c r="X4003" s="55">
        <f t="shared" si="498"/>
        <v>8.1674999999999998E-2</v>
      </c>
      <c r="Y4003" s="55">
        <f t="shared" si="499"/>
        <v>1.3025000000000002</v>
      </c>
      <c r="Z4003" s="54">
        <f t="shared" si="500"/>
        <v>0.47842056932966032</v>
      </c>
      <c r="AA4003" s="49" t="str">
        <f t="shared" ca="1" si="501"/>
        <v>N</v>
      </c>
      <c r="AB4003" s="49">
        <f t="shared" ca="1" si="502"/>
        <v>5</v>
      </c>
      <c r="AC4003" s="49" t="str">
        <f t="shared" ca="1" si="503"/>
        <v>N</v>
      </c>
    </row>
    <row r="4004" spans="1:29" x14ac:dyDescent="0.25">
      <c r="A4004">
        <v>2301</v>
      </c>
      <c r="B4004" s="9">
        <v>43564</v>
      </c>
      <c r="C4004" s="50" t="str">
        <f t="shared" si="496"/>
        <v>N</v>
      </c>
      <c r="D4004" s="52">
        <f>_xlfn.XLOOKUP(B4004,Cal_Date!B:B,Cal_Date!A:A,0)</f>
        <v>2</v>
      </c>
      <c r="E4004">
        <v>2019</v>
      </c>
      <c r="F4004" t="s">
        <v>122</v>
      </c>
      <c r="G4004" t="s">
        <v>129</v>
      </c>
      <c r="H4004" t="s">
        <v>11</v>
      </c>
      <c r="I4004" t="s">
        <v>11</v>
      </c>
      <c r="J4004" t="s">
        <v>15</v>
      </c>
      <c r="K4004" t="s">
        <v>42</v>
      </c>
      <c r="L4004">
        <v>1</v>
      </c>
      <c r="M4004">
        <v>1004</v>
      </c>
      <c r="O4004" t="s">
        <v>28</v>
      </c>
      <c r="R4004" t="s">
        <v>46</v>
      </c>
      <c r="S4004" s="49" t="str">
        <f t="shared" si="497"/>
        <v>Card</v>
      </c>
      <c r="T4004" s="3">
        <v>0.04</v>
      </c>
      <c r="U4004" s="2">
        <v>2.6500000000000004</v>
      </c>
      <c r="V4004" s="2">
        <v>0.87</v>
      </c>
      <c r="W4004" s="54">
        <f>_xlfn.XLOOKUP(M4004,Market!A:A,Market!F:F,0)</f>
        <v>0.06</v>
      </c>
      <c r="X4004" s="55">
        <f t="shared" si="498"/>
        <v>0.10600000000000001</v>
      </c>
      <c r="Y4004" s="55">
        <f t="shared" si="499"/>
        <v>1.7800000000000002</v>
      </c>
      <c r="Z4004" s="54">
        <f t="shared" si="500"/>
        <v>0.67169811320754713</v>
      </c>
      <c r="AA4004" s="49" t="str">
        <f t="shared" ca="1" si="501"/>
        <v>N</v>
      </c>
      <c r="AB4004" s="49">
        <f t="shared" ca="1" si="502"/>
        <v>5</v>
      </c>
      <c r="AC4004" s="49" t="str">
        <f t="shared" ca="1" si="503"/>
        <v>N</v>
      </c>
    </row>
    <row r="4005" spans="1:29" x14ac:dyDescent="0.25">
      <c r="A4005">
        <v>2302</v>
      </c>
      <c r="B4005" s="9">
        <v>43564</v>
      </c>
      <c r="C4005" s="50" t="str">
        <f t="shared" si="496"/>
        <v>N</v>
      </c>
      <c r="D4005" s="52">
        <f>_xlfn.XLOOKUP(B4005,Cal_Date!B:B,Cal_Date!A:A,0)</f>
        <v>2</v>
      </c>
      <c r="E4005">
        <v>2019</v>
      </c>
      <c r="F4005" t="s">
        <v>122</v>
      </c>
      <c r="G4005" t="s">
        <v>129</v>
      </c>
      <c r="H4005" t="s">
        <v>14</v>
      </c>
      <c r="I4005" t="s">
        <v>13</v>
      </c>
      <c r="J4005" t="s">
        <v>15</v>
      </c>
      <c r="K4005" t="s">
        <v>43</v>
      </c>
      <c r="L4005">
        <v>2</v>
      </c>
      <c r="M4005">
        <v>1003</v>
      </c>
      <c r="O4005" t="s">
        <v>25</v>
      </c>
      <c r="R4005" t="s">
        <v>44</v>
      </c>
      <c r="S4005" s="49" t="str">
        <f t="shared" si="497"/>
        <v>Card</v>
      </c>
      <c r="T4005" s="3">
        <v>0.03</v>
      </c>
      <c r="U4005" s="2">
        <v>13.780000000000001</v>
      </c>
      <c r="V4005" s="2">
        <v>4.24</v>
      </c>
      <c r="W4005" s="54">
        <f>_xlfn.XLOOKUP(M4005,Market!A:A,Market!F:F,0)</f>
        <v>0.06</v>
      </c>
      <c r="X4005" s="55">
        <f t="shared" si="498"/>
        <v>0.41340000000000005</v>
      </c>
      <c r="Y4005" s="55">
        <f t="shared" si="499"/>
        <v>9.5400000000000009</v>
      </c>
      <c r="Z4005" s="54">
        <f t="shared" si="500"/>
        <v>0.69230769230769229</v>
      </c>
      <c r="AA4005" s="49" t="str">
        <f t="shared" ca="1" si="501"/>
        <v>N</v>
      </c>
      <c r="AB4005" s="49">
        <f t="shared" ca="1" si="502"/>
        <v>5</v>
      </c>
      <c r="AC4005" s="49" t="str">
        <f t="shared" ca="1" si="503"/>
        <v>N</v>
      </c>
    </row>
    <row r="4006" spans="1:29" x14ac:dyDescent="0.25">
      <c r="A4006">
        <v>2303</v>
      </c>
      <c r="B4006" s="9">
        <v>43564</v>
      </c>
      <c r="C4006" s="50" t="str">
        <f t="shared" si="496"/>
        <v>N</v>
      </c>
      <c r="D4006" s="52">
        <f>_xlfn.XLOOKUP(B4006,Cal_Date!B:B,Cal_Date!A:A,0)</f>
        <v>2</v>
      </c>
      <c r="E4006">
        <v>2019</v>
      </c>
      <c r="F4006" t="s">
        <v>122</v>
      </c>
      <c r="G4006" t="s">
        <v>129</v>
      </c>
      <c r="H4006" t="s">
        <v>11</v>
      </c>
      <c r="I4006" t="s">
        <v>11</v>
      </c>
      <c r="J4006" t="s">
        <v>15</v>
      </c>
      <c r="K4006" t="s">
        <v>42</v>
      </c>
      <c r="L4006">
        <v>2</v>
      </c>
      <c r="M4006">
        <v>1002</v>
      </c>
      <c r="O4006" t="s">
        <v>28</v>
      </c>
      <c r="R4006" t="s">
        <v>47</v>
      </c>
      <c r="S4006" s="49" t="str">
        <f t="shared" si="497"/>
        <v>Card</v>
      </c>
      <c r="T4006" s="3">
        <v>3.5000000000000003E-2</v>
      </c>
      <c r="U4006" s="2">
        <v>5.3000000000000007</v>
      </c>
      <c r="V4006" s="2">
        <v>1.74</v>
      </c>
      <c r="W4006" s="54">
        <f>_xlfn.XLOOKUP(M4006,Market!A:A,Market!F:F,0)</f>
        <v>0.06</v>
      </c>
      <c r="X4006" s="55">
        <f t="shared" si="498"/>
        <v>0.18550000000000005</v>
      </c>
      <c r="Y4006" s="55">
        <f t="shared" si="499"/>
        <v>3.5600000000000005</v>
      </c>
      <c r="Z4006" s="54">
        <f t="shared" si="500"/>
        <v>0.67169811320754713</v>
      </c>
      <c r="AA4006" s="49" t="str">
        <f t="shared" ca="1" si="501"/>
        <v>N</v>
      </c>
      <c r="AB4006" s="49">
        <f t="shared" ca="1" si="502"/>
        <v>5</v>
      </c>
      <c r="AC4006" s="49" t="str">
        <f t="shared" ca="1" si="503"/>
        <v>N</v>
      </c>
    </row>
    <row r="4007" spans="1:29" x14ac:dyDescent="0.25">
      <c r="A4007">
        <v>2304</v>
      </c>
      <c r="B4007" s="9">
        <v>43564</v>
      </c>
      <c r="C4007" s="50" t="str">
        <f t="shared" si="496"/>
        <v>N</v>
      </c>
      <c r="D4007" s="52">
        <f>_xlfn.XLOOKUP(B4007,Cal_Date!B:B,Cal_Date!A:A,0)</f>
        <v>2</v>
      </c>
      <c r="E4007">
        <v>2019</v>
      </c>
      <c r="F4007" t="s">
        <v>122</v>
      </c>
      <c r="G4007" t="s">
        <v>129</v>
      </c>
      <c r="H4007" t="s">
        <v>11</v>
      </c>
      <c r="I4007" t="s">
        <v>11</v>
      </c>
      <c r="J4007" t="s">
        <v>15</v>
      </c>
      <c r="K4007" t="s">
        <v>42</v>
      </c>
      <c r="L4007">
        <v>1</v>
      </c>
      <c r="M4007">
        <v>1007</v>
      </c>
      <c r="O4007" t="s">
        <v>28</v>
      </c>
      <c r="R4007" t="s">
        <v>46</v>
      </c>
      <c r="S4007" s="49" t="str">
        <f t="shared" si="497"/>
        <v>Card</v>
      </c>
      <c r="T4007" s="3">
        <v>0.04</v>
      </c>
      <c r="U4007" s="2">
        <v>2.7225000000000001</v>
      </c>
      <c r="V4007" s="2">
        <v>0.87</v>
      </c>
      <c r="W4007" s="54">
        <f>_xlfn.XLOOKUP(M4007,Market!A:A,Market!F:F,0)</f>
        <v>8.8999999999999996E-2</v>
      </c>
      <c r="X4007" s="55">
        <f t="shared" si="498"/>
        <v>0.10890000000000001</v>
      </c>
      <c r="Y4007" s="55">
        <f t="shared" si="499"/>
        <v>1.8525</v>
      </c>
      <c r="Z4007" s="54">
        <f t="shared" si="500"/>
        <v>0.68044077134986225</v>
      </c>
      <c r="AA4007" s="49" t="str">
        <f t="shared" ca="1" si="501"/>
        <v>N</v>
      </c>
      <c r="AB4007" s="49">
        <f t="shared" ca="1" si="502"/>
        <v>5</v>
      </c>
      <c r="AC4007" s="49" t="str">
        <f t="shared" ca="1" si="503"/>
        <v>N</v>
      </c>
    </row>
    <row r="4008" spans="1:29" x14ac:dyDescent="0.25">
      <c r="A4008">
        <v>2305</v>
      </c>
      <c r="B4008" s="9">
        <v>43564</v>
      </c>
      <c r="C4008" s="50" t="str">
        <f t="shared" si="496"/>
        <v>N</v>
      </c>
      <c r="D4008" s="52">
        <f>_xlfn.XLOOKUP(B4008,Cal_Date!B:B,Cal_Date!A:A,0)</f>
        <v>2</v>
      </c>
      <c r="E4008">
        <v>2019</v>
      </c>
      <c r="F4008" t="s">
        <v>122</v>
      </c>
      <c r="G4008" t="s">
        <v>129</v>
      </c>
      <c r="H4008" t="s">
        <v>48</v>
      </c>
      <c r="I4008" t="s">
        <v>18</v>
      </c>
      <c r="J4008" t="s">
        <v>10</v>
      </c>
      <c r="K4008" t="s">
        <v>43</v>
      </c>
      <c r="L4008">
        <v>1</v>
      </c>
      <c r="M4008">
        <v>1008</v>
      </c>
      <c r="O4008" t="s">
        <v>28</v>
      </c>
      <c r="R4008" t="s">
        <v>46</v>
      </c>
      <c r="S4008" s="49" t="str">
        <f t="shared" si="497"/>
        <v>Card</v>
      </c>
      <c r="T4008" s="3">
        <v>0.04</v>
      </c>
      <c r="U4008" s="2">
        <v>7.6229999999999993</v>
      </c>
      <c r="V4008" s="2">
        <v>1.46</v>
      </c>
      <c r="W4008" s="54">
        <f>_xlfn.XLOOKUP(M4008,Market!A:A,Market!F:F,0)</f>
        <v>8.8999999999999996E-2</v>
      </c>
      <c r="X4008" s="55">
        <f t="shared" si="498"/>
        <v>0.30491999999999997</v>
      </c>
      <c r="Y4008" s="55">
        <f t="shared" si="499"/>
        <v>6.1629999999999994</v>
      </c>
      <c r="Z4008" s="54">
        <f t="shared" si="500"/>
        <v>0.80847435392889933</v>
      </c>
      <c r="AA4008" s="49" t="str">
        <f t="shared" ca="1" si="501"/>
        <v>N</v>
      </c>
      <c r="AB4008" s="49">
        <f t="shared" ca="1" si="502"/>
        <v>5</v>
      </c>
      <c r="AC4008" s="49" t="str">
        <f t="shared" ca="1" si="503"/>
        <v>N</v>
      </c>
    </row>
    <row r="4009" spans="1:29" x14ac:dyDescent="0.25">
      <c r="A4009">
        <v>2306</v>
      </c>
      <c r="B4009" s="9">
        <v>43564</v>
      </c>
      <c r="C4009" s="50" t="str">
        <f t="shared" si="496"/>
        <v>N</v>
      </c>
      <c r="D4009" s="52">
        <f>_xlfn.XLOOKUP(B4009,Cal_Date!B:B,Cal_Date!A:A,0)</f>
        <v>2</v>
      </c>
      <c r="E4009">
        <v>2019</v>
      </c>
      <c r="F4009" t="s">
        <v>122</v>
      </c>
      <c r="G4009" t="s">
        <v>129</v>
      </c>
      <c r="H4009" t="s">
        <v>48</v>
      </c>
      <c r="I4009" t="s">
        <v>18</v>
      </c>
      <c r="J4009" t="s">
        <v>10</v>
      </c>
      <c r="K4009" t="s">
        <v>43</v>
      </c>
      <c r="L4009">
        <v>1</v>
      </c>
      <c r="M4009">
        <v>1008</v>
      </c>
      <c r="O4009" t="s">
        <v>28</v>
      </c>
      <c r="R4009" t="s">
        <v>47</v>
      </c>
      <c r="S4009" s="49" t="str">
        <f t="shared" si="497"/>
        <v>Card</v>
      </c>
      <c r="T4009" s="3">
        <v>3.5000000000000003E-2</v>
      </c>
      <c r="U4009" s="2">
        <v>7.6229999999999993</v>
      </c>
      <c r="V4009" s="2">
        <v>1.46</v>
      </c>
      <c r="W4009" s="54">
        <f>_xlfn.XLOOKUP(M4009,Market!A:A,Market!F:F,0)</f>
        <v>8.8999999999999996E-2</v>
      </c>
      <c r="X4009" s="55">
        <f t="shared" si="498"/>
        <v>0.26680500000000001</v>
      </c>
      <c r="Y4009" s="55">
        <f t="shared" si="499"/>
        <v>6.1629999999999994</v>
      </c>
      <c r="Z4009" s="54">
        <f t="shared" si="500"/>
        <v>0.80847435392889933</v>
      </c>
      <c r="AA4009" s="49" t="str">
        <f t="shared" ca="1" si="501"/>
        <v>N</v>
      </c>
      <c r="AB4009" s="49">
        <f t="shared" ca="1" si="502"/>
        <v>5</v>
      </c>
      <c r="AC4009" s="49" t="str">
        <f t="shared" ca="1" si="503"/>
        <v>N</v>
      </c>
    </row>
    <row r="4010" spans="1:29" x14ac:dyDescent="0.25">
      <c r="A4010">
        <v>2307</v>
      </c>
      <c r="B4010" s="9">
        <v>43564</v>
      </c>
      <c r="C4010" s="50" t="str">
        <f t="shared" si="496"/>
        <v>N</v>
      </c>
      <c r="D4010" s="52">
        <f>_xlfn.XLOOKUP(B4010,Cal_Date!B:B,Cal_Date!A:A,0)</f>
        <v>2</v>
      </c>
      <c r="E4010">
        <v>2019</v>
      </c>
      <c r="F4010" t="s">
        <v>122</v>
      </c>
      <c r="G4010" t="s">
        <v>129</v>
      </c>
      <c r="H4010" t="s">
        <v>11</v>
      </c>
      <c r="I4010" t="s">
        <v>11</v>
      </c>
      <c r="J4010" t="s">
        <v>15</v>
      </c>
      <c r="K4010" t="s">
        <v>42</v>
      </c>
      <c r="L4010">
        <v>2</v>
      </c>
      <c r="M4010">
        <v>1000</v>
      </c>
      <c r="O4010" t="s">
        <v>25</v>
      </c>
      <c r="R4010" t="s">
        <v>47</v>
      </c>
      <c r="S4010" s="49" t="str">
        <f t="shared" si="497"/>
        <v>Card</v>
      </c>
      <c r="T4010" s="3">
        <v>3.5000000000000003E-2</v>
      </c>
      <c r="U4010" s="2">
        <v>5.4</v>
      </c>
      <c r="V4010" s="2">
        <v>1.74</v>
      </c>
      <c r="W4010" s="54">
        <f>_xlfn.XLOOKUP(M4010,Market!A:A,Market!F:F,0)</f>
        <v>0.08</v>
      </c>
      <c r="X4010" s="55">
        <f t="shared" si="498"/>
        <v>0.18900000000000003</v>
      </c>
      <c r="Y4010" s="55">
        <f t="shared" si="499"/>
        <v>3.66</v>
      </c>
      <c r="Z4010" s="54">
        <f t="shared" si="500"/>
        <v>0.67777777777777781</v>
      </c>
      <c r="AA4010" s="49" t="str">
        <f t="shared" ca="1" si="501"/>
        <v>N</v>
      </c>
      <c r="AB4010" s="49">
        <f t="shared" ca="1" si="502"/>
        <v>5</v>
      </c>
      <c r="AC4010" s="49" t="str">
        <f t="shared" ca="1" si="503"/>
        <v>N</v>
      </c>
    </row>
    <row r="4011" spans="1:29" x14ac:dyDescent="0.25">
      <c r="A4011">
        <v>2308</v>
      </c>
      <c r="B4011" s="9">
        <v>43564</v>
      </c>
      <c r="C4011" s="50" t="str">
        <f t="shared" si="496"/>
        <v>N</v>
      </c>
      <c r="D4011" s="52">
        <f>_xlfn.XLOOKUP(B4011,Cal_Date!B:B,Cal_Date!A:A,0)</f>
        <v>2</v>
      </c>
      <c r="E4011">
        <v>2019</v>
      </c>
      <c r="F4011" t="s">
        <v>122</v>
      </c>
      <c r="G4011" t="s">
        <v>129</v>
      </c>
      <c r="H4011" t="s">
        <v>11</v>
      </c>
      <c r="I4011" t="s">
        <v>11</v>
      </c>
      <c r="J4011" t="s">
        <v>15</v>
      </c>
      <c r="K4011" t="s">
        <v>42</v>
      </c>
      <c r="L4011">
        <v>1</v>
      </c>
      <c r="M4011">
        <v>1000</v>
      </c>
      <c r="O4011" t="s">
        <v>25</v>
      </c>
      <c r="R4011" t="s">
        <v>47</v>
      </c>
      <c r="S4011" s="49" t="str">
        <f t="shared" si="497"/>
        <v>Card</v>
      </c>
      <c r="T4011" s="3">
        <v>3.5000000000000003E-2</v>
      </c>
      <c r="U4011" s="2">
        <v>2.7</v>
      </c>
      <c r="V4011" s="2">
        <v>0.87</v>
      </c>
      <c r="W4011" s="54">
        <f>_xlfn.XLOOKUP(M4011,Market!A:A,Market!F:F,0)</f>
        <v>0.08</v>
      </c>
      <c r="X4011" s="55">
        <f t="shared" si="498"/>
        <v>9.4500000000000015E-2</v>
      </c>
      <c r="Y4011" s="55">
        <f t="shared" si="499"/>
        <v>1.83</v>
      </c>
      <c r="Z4011" s="54">
        <f t="shared" si="500"/>
        <v>0.67777777777777781</v>
      </c>
      <c r="AA4011" s="49" t="str">
        <f t="shared" ca="1" si="501"/>
        <v>N</v>
      </c>
      <c r="AB4011" s="49">
        <f t="shared" ca="1" si="502"/>
        <v>5</v>
      </c>
      <c r="AC4011" s="49" t="str">
        <f t="shared" ca="1" si="503"/>
        <v>N</v>
      </c>
    </row>
    <row r="4012" spans="1:29" x14ac:dyDescent="0.25">
      <c r="A4012">
        <v>2309</v>
      </c>
      <c r="B4012" s="9">
        <v>43564</v>
      </c>
      <c r="C4012" s="50" t="str">
        <f t="shared" si="496"/>
        <v>N</v>
      </c>
      <c r="D4012" s="52">
        <f>_xlfn.XLOOKUP(B4012,Cal_Date!B:B,Cal_Date!A:A,0)</f>
        <v>2</v>
      </c>
      <c r="E4012">
        <v>2019</v>
      </c>
      <c r="F4012" t="s">
        <v>122</v>
      </c>
      <c r="G4012" t="s">
        <v>129</v>
      </c>
      <c r="H4012" t="s">
        <v>11</v>
      </c>
      <c r="I4012" t="s">
        <v>11</v>
      </c>
      <c r="J4012" t="s">
        <v>15</v>
      </c>
      <c r="K4012" t="s">
        <v>42</v>
      </c>
      <c r="L4012">
        <v>2</v>
      </c>
      <c r="M4012">
        <v>1000</v>
      </c>
      <c r="O4012" t="s">
        <v>25</v>
      </c>
      <c r="R4012" t="s">
        <v>44</v>
      </c>
      <c r="S4012" s="49" t="str">
        <f t="shared" si="497"/>
        <v>Card</v>
      </c>
      <c r="T4012" s="3">
        <v>0.03</v>
      </c>
      <c r="U4012" s="2">
        <v>5.4</v>
      </c>
      <c r="V4012" s="2">
        <v>1.74</v>
      </c>
      <c r="W4012" s="54">
        <f>_xlfn.XLOOKUP(M4012,Market!A:A,Market!F:F,0)</f>
        <v>0.08</v>
      </c>
      <c r="X4012" s="55">
        <f t="shared" si="498"/>
        <v>0.16200000000000001</v>
      </c>
      <c r="Y4012" s="55">
        <f t="shared" si="499"/>
        <v>3.66</v>
      </c>
      <c r="Z4012" s="54">
        <f t="shared" si="500"/>
        <v>0.67777777777777781</v>
      </c>
      <c r="AA4012" s="49" t="str">
        <f t="shared" ca="1" si="501"/>
        <v>N</v>
      </c>
      <c r="AB4012" s="49">
        <f t="shared" ca="1" si="502"/>
        <v>5</v>
      </c>
      <c r="AC4012" s="49" t="str">
        <f t="shared" ca="1" si="503"/>
        <v>N</v>
      </c>
    </row>
    <row r="4013" spans="1:29" x14ac:dyDescent="0.25">
      <c r="A4013">
        <v>2310</v>
      </c>
      <c r="B4013" s="9">
        <v>43564</v>
      </c>
      <c r="C4013" s="50" t="str">
        <f t="shared" si="496"/>
        <v>N</v>
      </c>
      <c r="D4013" s="52">
        <f>_xlfn.XLOOKUP(B4013,Cal_Date!B:B,Cal_Date!A:A,0)</f>
        <v>2</v>
      </c>
      <c r="E4013">
        <v>2019</v>
      </c>
      <c r="F4013" t="s">
        <v>122</v>
      </c>
      <c r="G4013" t="s">
        <v>129</v>
      </c>
      <c r="H4013" t="s">
        <v>11</v>
      </c>
      <c r="I4013" t="s">
        <v>13</v>
      </c>
      <c r="J4013" t="s">
        <v>15</v>
      </c>
      <c r="K4013" t="s">
        <v>42</v>
      </c>
      <c r="L4013">
        <v>1</v>
      </c>
      <c r="M4013">
        <v>1001</v>
      </c>
      <c r="O4013" t="s">
        <v>25</v>
      </c>
      <c r="R4013" t="s">
        <v>44</v>
      </c>
      <c r="S4013" s="49" t="str">
        <f t="shared" si="497"/>
        <v>Card</v>
      </c>
      <c r="T4013" s="3">
        <v>0.03</v>
      </c>
      <c r="U4013" s="2">
        <v>2.6500000000000004</v>
      </c>
      <c r="V4013" s="2">
        <v>1.42</v>
      </c>
      <c r="W4013" s="54">
        <f>_xlfn.XLOOKUP(M4013,Market!A:A,Market!F:F,0)</f>
        <v>0.06</v>
      </c>
      <c r="X4013" s="55">
        <f t="shared" si="498"/>
        <v>7.9500000000000001E-2</v>
      </c>
      <c r="Y4013" s="55">
        <f t="shared" si="499"/>
        <v>1.2300000000000004</v>
      </c>
      <c r="Z4013" s="54">
        <f t="shared" si="500"/>
        <v>0.46415094339622653</v>
      </c>
      <c r="AA4013" s="49" t="str">
        <f t="shared" ca="1" si="501"/>
        <v>N</v>
      </c>
      <c r="AB4013" s="49">
        <f t="shared" ca="1" si="502"/>
        <v>5</v>
      </c>
      <c r="AC4013" s="49" t="str">
        <f t="shared" ca="1" si="503"/>
        <v>N</v>
      </c>
    </row>
    <row r="4014" spans="1:29" x14ac:dyDescent="0.25">
      <c r="A4014">
        <v>2311</v>
      </c>
      <c r="B4014" s="9">
        <v>43564</v>
      </c>
      <c r="C4014" s="50" t="str">
        <f t="shared" si="496"/>
        <v>N</v>
      </c>
      <c r="D4014" s="52">
        <f>_xlfn.XLOOKUP(B4014,Cal_Date!B:B,Cal_Date!A:A,0)</f>
        <v>2</v>
      </c>
      <c r="E4014">
        <v>2019</v>
      </c>
      <c r="F4014" t="s">
        <v>122</v>
      </c>
      <c r="G4014" t="s">
        <v>129</v>
      </c>
      <c r="H4014" t="s">
        <v>48</v>
      </c>
      <c r="I4014" t="s">
        <v>18</v>
      </c>
      <c r="J4014" t="s">
        <v>10</v>
      </c>
      <c r="K4014" t="s">
        <v>43</v>
      </c>
      <c r="L4014">
        <v>2</v>
      </c>
      <c r="M4014">
        <v>1000</v>
      </c>
      <c r="O4014" t="s">
        <v>25</v>
      </c>
      <c r="R4014" t="s">
        <v>44</v>
      </c>
      <c r="S4014" s="49" t="str">
        <f t="shared" si="497"/>
        <v>Card</v>
      </c>
      <c r="T4014" s="3">
        <v>0.03</v>
      </c>
      <c r="U4014" s="2">
        <v>15.120000000000001</v>
      </c>
      <c r="V4014" s="2">
        <v>2.92</v>
      </c>
      <c r="W4014" s="54">
        <f>_xlfn.XLOOKUP(M4014,Market!A:A,Market!F:F,0)</f>
        <v>0.08</v>
      </c>
      <c r="X4014" s="55">
        <f t="shared" si="498"/>
        <v>0.4536</v>
      </c>
      <c r="Y4014" s="55">
        <f t="shared" si="499"/>
        <v>12.200000000000001</v>
      </c>
      <c r="Z4014" s="54">
        <f t="shared" si="500"/>
        <v>0.80687830687830686</v>
      </c>
      <c r="AA4014" s="49" t="str">
        <f t="shared" ca="1" si="501"/>
        <v>N</v>
      </c>
      <c r="AB4014" s="49">
        <f t="shared" ca="1" si="502"/>
        <v>5</v>
      </c>
      <c r="AC4014" s="49" t="str">
        <f t="shared" ca="1" si="503"/>
        <v>N</v>
      </c>
    </row>
    <row r="4015" spans="1:29" x14ac:dyDescent="0.25">
      <c r="A4015">
        <v>2312</v>
      </c>
      <c r="B4015" s="9">
        <v>43564</v>
      </c>
      <c r="C4015" s="50" t="str">
        <f t="shared" si="496"/>
        <v>N</v>
      </c>
      <c r="D4015" s="52">
        <f>_xlfn.XLOOKUP(B4015,Cal_Date!B:B,Cal_Date!A:A,0)</f>
        <v>2</v>
      </c>
      <c r="E4015">
        <v>2019</v>
      </c>
      <c r="F4015" t="s">
        <v>122</v>
      </c>
      <c r="G4015" t="s">
        <v>129</v>
      </c>
      <c r="H4015" t="s">
        <v>48</v>
      </c>
      <c r="I4015" t="s">
        <v>18</v>
      </c>
      <c r="J4015" t="s">
        <v>10</v>
      </c>
      <c r="K4015" t="s">
        <v>43</v>
      </c>
      <c r="L4015">
        <v>1</v>
      </c>
      <c r="M4015">
        <v>1000</v>
      </c>
      <c r="O4015" t="s">
        <v>25</v>
      </c>
      <c r="R4015" t="s">
        <v>44</v>
      </c>
      <c r="S4015" s="49" t="str">
        <f t="shared" si="497"/>
        <v>Card</v>
      </c>
      <c r="T4015" s="3">
        <v>0.03</v>
      </c>
      <c r="U4015" s="2">
        <v>7.5600000000000005</v>
      </c>
      <c r="V4015" s="2">
        <v>1.46</v>
      </c>
      <c r="W4015" s="54">
        <f>_xlfn.XLOOKUP(M4015,Market!A:A,Market!F:F,0)</f>
        <v>0.08</v>
      </c>
      <c r="X4015" s="55">
        <f t="shared" si="498"/>
        <v>0.2268</v>
      </c>
      <c r="Y4015" s="55">
        <f t="shared" si="499"/>
        <v>6.1000000000000005</v>
      </c>
      <c r="Z4015" s="54">
        <f t="shared" si="500"/>
        <v>0.80687830687830686</v>
      </c>
      <c r="AA4015" s="49" t="str">
        <f t="shared" ca="1" si="501"/>
        <v>N</v>
      </c>
      <c r="AB4015" s="49">
        <f t="shared" ca="1" si="502"/>
        <v>5</v>
      </c>
      <c r="AC4015" s="49" t="str">
        <f t="shared" ca="1" si="503"/>
        <v>N</v>
      </c>
    </row>
    <row r="4016" spans="1:29" x14ac:dyDescent="0.25">
      <c r="A4016">
        <v>2313</v>
      </c>
      <c r="B4016" s="9">
        <v>43564</v>
      </c>
      <c r="C4016" s="50" t="str">
        <f t="shared" si="496"/>
        <v>N</v>
      </c>
      <c r="D4016" s="52">
        <f>_xlfn.XLOOKUP(B4016,Cal_Date!B:B,Cal_Date!A:A,0)</f>
        <v>2</v>
      </c>
      <c r="E4016">
        <v>2019</v>
      </c>
      <c r="F4016" t="s">
        <v>122</v>
      </c>
      <c r="G4016" t="s">
        <v>129</v>
      </c>
      <c r="H4016" t="s">
        <v>11</v>
      </c>
      <c r="I4016" t="s">
        <v>13</v>
      </c>
      <c r="J4016" t="s">
        <v>15</v>
      </c>
      <c r="K4016" t="s">
        <v>42</v>
      </c>
      <c r="L4016">
        <v>1</v>
      </c>
      <c r="M4016">
        <v>1004</v>
      </c>
      <c r="O4016" t="s">
        <v>28</v>
      </c>
      <c r="R4016" t="s">
        <v>44</v>
      </c>
      <c r="S4016" s="49" t="str">
        <f t="shared" si="497"/>
        <v>Card</v>
      </c>
      <c r="T4016" s="3">
        <v>0.03</v>
      </c>
      <c r="U4016" s="2">
        <v>2.6500000000000004</v>
      </c>
      <c r="V4016" s="2">
        <v>1.42</v>
      </c>
      <c r="W4016" s="54">
        <f>_xlfn.XLOOKUP(M4016,Market!A:A,Market!F:F,0)</f>
        <v>0.06</v>
      </c>
      <c r="X4016" s="55">
        <f t="shared" si="498"/>
        <v>7.9500000000000001E-2</v>
      </c>
      <c r="Y4016" s="55">
        <f t="shared" si="499"/>
        <v>1.2300000000000004</v>
      </c>
      <c r="Z4016" s="54">
        <f t="shared" si="500"/>
        <v>0.46415094339622653</v>
      </c>
      <c r="AA4016" s="49" t="str">
        <f t="shared" ca="1" si="501"/>
        <v>N</v>
      </c>
      <c r="AB4016" s="49">
        <f t="shared" ca="1" si="502"/>
        <v>5</v>
      </c>
      <c r="AC4016" s="49" t="str">
        <f t="shared" ca="1" si="503"/>
        <v>N</v>
      </c>
    </row>
    <row r="4017" spans="1:29" x14ac:dyDescent="0.25">
      <c r="A4017">
        <v>2314</v>
      </c>
      <c r="B4017" s="9">
        <v>43564</v>
      </c>
      <c r="C4017" s="50" t="str">
        <f t="shared" si="496"/>
        <v>N</v>
      </c>
      <c r="D4017" s="52">
        <f>_xlfn.XLOOKUP(B4017,Cal_Date!B:B,Cal_Date!A:A,0)</f>
        <v>2</v>
      </c>
      <c r="E4017">
        <v>2019</v>
      </c>
      <c r="F4017" t="s">
        <v>122</v>
      </c>
      <c r="G4017" t="s">
        <v>129</v>
      </c>
      <c r="H4017" t="s">
        <v>14</v>
      </c>
      <c r="I4017" t="s">
        <v>18</v>
      </c>
      <c r="J4017" t="s">
        <v>15</v>
      </c>
      <c r="K4017" t="s">
        <v>43</v>
      </c>
      <c r="L4017">
        <v>1</v>
      </c>
      <c r="M4017">
        <v>1005</v>
      </c>
      <c r="O4017" t="s">
        <v>25</v>
      </c>
      <c r="R4017" t="s">
        <v>44</v>
      </c>
      <c r="S4017" s="49" t="str">
        <f t="shared" si="497"/>
        <v>Card</v>
      </c>
      <c r="T4017" s="3">
        <v>0.03</v>
      </c>
      <c r="U4017" s="2">
        <v>7.0785</v>
      </c>
      <c r="V4017" s="2">
        <v>2.1</v>
      </c>
      <c r="W4017" s="54">
        <f>_xlfn.XLOOKUP(M4017,Market!A:A,Market!F:F,0)</f>
        <v>8.8999999999999996E-2</v>
      </c>
      <c r="X4017" s="55">
        <f t="shared" si="498"/>
        <v>0.21235499999999999</v>
      </c>
      <c r="Y4017" s="55">
        <f t="shared" si="499"/>
        <v>4.9785000000000004</v>
      </c>
      <c r="Z4017" s="54">
        <f t="shared" si="500"/>
        <v>0.70332697605424888</v>
      </c>
      <c r="AA4017" s="49" t="str">
        <f t="shared" ca="1" si="501"/>
        <v>N</v>
      </c>
      <c r="AB4017" s="49">
        <f t="shared" ca="1" si="502"/>
        <v>5</v>
      </c>
      <c r="AC4017" s="49" t="str">
        <f t="shared" ca="1" si="503"/>
        <v>N</v>
      </c>
    </row>
    <row r="4018" spans="1:29" x14ac:dyDescent="0.25">
      <c r="A4018">
        <v>2315</v>
      </c>
      <c r="B4018" s="9">
        <v>43564</v>
      </c>
      <c r="C4018" s="50" t="str">
        <f t="shared" si="496"/>
        <v>N</v>
      </c>
      <c r="D4018" s="52">
        <f>_xlfn.XLOOKUP(B4018,Cal_Date!B:B,Cal_Date!A:A,0)</f>
        <v>2</v>
      </c>
      <c r="E4018">
        <v>2019</v>
      </c>
      <c r="F4018" t="s">
        <v>122</v>
      </c>
      <c r="G4018" t="s">
        <v>129</v>
      </c>
      <c r="H4018" t="s">
        <v>11</v>
      </c>
      <c r="I4018" t="s">
        <v>13</v>
      </c>
      <c r="J4018" t="s">
        <v>15</v>
      </c>
      <c r="K4018" t="s">
        <v>42</v>
      </c>
      <c r="L4018">
        <v>1</v>
      </c>
      <c r="M4018">
        <v>1000</v>
      </c>
      <c r="O4018" t="s">
        <v>25</v>
      </c>
      <c r="R4018" t="s">
        <v>44</v>
      </c>
      <c r="S4018" s="49" t="str">
        <f t="shared" si="497"/>
        <v>Card</v>
      </c>
      <c r="T4018" s="3">
        <v>0.03</v>
      </c>
      <c r="U4018" s="2">
        <v>2.7</v>
      </c>
      <c r="V4018" s="2">
        <v>1.42</v>
      </c>
      <c r="W4018" s="54">
        <f>_xlfn.XLOOKUP(M4018,Market!A:A,Market!F:F,0)</f>
        <v>0.08</v>
      </c>
      <c r="X4018" s="55">
        <f t="shared" si="498"/>
        <v>8.1000000000000003E-2</v>
      </c>
      <c r="Y4018" s="55">
        <f t="shared" si="499"/>
        <v>1.2800000000000002</v>
      </c>
      <c r="Z4018" s="54">
        <f t="shared" si="500"/>
        <v>0.47407407407407415</v>
      </c>
      <c r="AA4018" s="49" t="str">
        <f t="shared" ca="1" si="501"/>
        <v>N</v>
      </c>
      <c r="AB4018" s="49">
        <f t="shared" ca="1" si="502"/>
        <v>5</v>
      </c>
      <c r="AC4018" s="49" t="str">
        <f t="shared" ca="1" si="503"/>
        <v>N</v>
      </c>
    </row>
    <row r="4019" spans="1:29" x14ac:dyDescent="0.25">
      <c r="A4019">
        <v>2316</v>
      </c>
      <c r="B4019" s="9">
        <v>43564</v>
      </c>
      <c r="C4019" s="50" t="str">
        <f t="shared" si="496"/>
        <v>N</v>
      </c>
      <c r="D4019" s="52">
        <f>_xlfn.XLOOKUP(B4019,Cal_Date!B:B,Cal_Date!A:A,0)</f>
        <v>2</v>
      </c>
      <c r="E4019">
        <v>2019</v>
      </c>
      <c r="F4019" t="s">
        <v>122</v>
      </c>
      <c r="G4019" t="s">
        <v>129</v>
      </c>
      <c r="H4019" t="s">
        <v>11</v>
      </c>
      <c r="I4019" t="s">
        <v>11</v>
      </c>
      <c r="J4019" t="s">
        <v>15</v>
      </c>
      <c r="K4019" t="s">
        <v>42</v>
      </c>
      <c r="L4019">
        <v>2</v>
      </c>
      <c r="M4019">
        <v>1006</v>
      </c>
      <c r="O4019" t="s">
        <v>28</v>
      </c>
      <c r="R4019" t="s">
        <v>44</v>
      </c>
      <c r="S4019" s="49" t="str">
        <f t="shared" si="497"/>
        <v>Card</v>
      </c>
      <c r="T4019" s="3">
        <v>0.03</v>
      </c>
      <c r="U4019" s="2">
        <v>5.4450000000000003</v>
      </c>
      <c r="V4019" s="2">
        <v>1.74</v>
      </c>
      <c r="W4019" s="54">
        <f>_xlfn.XLOOKUP(M4019,Market!A:A,Market!F:F,0)</f>
        <v>8.8999999999999996E-2</v>
      </c>
      <c r="X4019" s="55">
        <f t="shared" si="498"/>
        <v>0.16335</v>
      </c>
      <c r="Y4019" s="55">
        <f t="shared" si="499"/>
        <v>3.7050000000000001</v>
      </c>
      <c r="Z4019" s="54">
        <f t="shared" si="500"/>
        <v>0.68044077134986225</v>
      </c>
      <c r="AA4019" s="49" t="str">
        <f t="shared" ca="1" si="501"/>
        <v>N</v>
      </c>
      <c r="AB4019" s="49">
        <f t="shared" ca="1" si="502"/>
        <v>5</v>
      </c>
      <c r="AC4019" s="49" t="str">
        <f t="shared" ca="1" si="503"/>
        <v>N</v>
      </c>
    </row>
    <row r="4020" spans="1:29" x14ac:dyDescent="0.25">
      <c r="A4020">
        <v>2317</v>
      </c>
      <c r="B4020" s="9">
        <v>43564</v>
      </c>
      <c r="C4020" s="50" t="str">
        <f t="shared" si="496"/>
        <v>N</v>
      </c>
      <c r="D4020" s="52">
        <f>_xlfn.XLOOKUP(B4020,Cal_Date!B:B,Cal_Date!A:A,0)</f>
        <v>2</v>
      </c>
      <c r="E4020">
        <v>2019</v>
      </c>
      <c r="F4020" t="s">
        <v>122</v>
      </c>
      <c r="G4020" t="s">
        <v>129</v>
      </c>
      <c r="H4020" t="s">
        <v>11</v>
      </c>
      <c r="I4020" t="s">
        <v>11</v>
      </c>
      <c r="J4020" t="s">
        <v>15</v>
      </c>
      <c r="K4020" t="s">
        <v>42</v>
      </c>
      <c r="L4020">
        <v>1</v>
      </c>
      <c r="M4020">
        <v>1000</v>
      </c>
      <c r="O4020" t="s">
        <v>25</v>
      </c>
      <c r="R4020" t="s">
        <v>44</v>
      </c>
      <c r="S4020" s="49" t="str">
        <f t="shared" si="497"/>
        <v>Card</v>
      </c>
      <c r="T4020" s="3">
        <v>0.03</v>
      </c>
      <c r="U4020" s="2">
        <v>2.7</v>
      </c>
      <c r="V4020" s="2">
        <v>0.87</v>
      </c>
      <c r="W4020" s="54">
        <f>_xlfn.XLOOKUP(M4020,Market!A:A,Market!F:F,0)</f>
        <v>0.08</v>
      </c>
      <c r="X4020" s="55">
        <f t="shared" si="498"/>
        <v>8.1000000000000003E-2</v>
      </c>
      <c r="Y4020" s="55">
        <f t="shared" si="499"/>
        <v>1.83</v>
      </c>
      <c r="Z4020" s="54">
        <f t="shared" si="500"/>
        <v>0.67777777777777781</v>
      </c>
      <c r="AA4020" s="49" t="str">
        <f t="shared" ca="1" si="501"/>
        <v>N</v>
      </c>
      <c r="AB4020" s="49">
        <f t="shared" ca="1" si="502"/>
        <v>5</v>
      </c>
      <c r="AC4020" s="49" t="str">
        <f t="shared" ca="1" si="503"/>
        <v>N</v>
      </c>
    </row>
    <row r="4021" spans="1:29" x14ac:dyDescent="0.25">
      <c r="A4021">
        <v>2318</v>
      </c>
      <c r="B4021" s="9">
        <v>43564</v>
      </c>
      <c r="C4021" s="50" t="str">
        <f t="shared" si="496"/>
        <v>N</v>
      </c>
      <c r="D4021" s="52">
        <f>_xlfn.XLOOKUP(B4021,Cal_Date!B:B,Cal_Date!A:A,0)</f>
        <v>2</v>
      </c>
      <c r="E4021">
        <v>2019</v>
      </c>
      <c r="F4021" t="s">
        <v>122</v>
      </c>
      <c r="G4021" t="s">
        <v>129</v>
      </c>
      <c r="H4021" t="s">
        <v>11</v>
      </c>
      <c r="I4021" t="s">
        <v>13</v>
      </c>
      <c r="J4021" t="s">
        <v>15</v>
      </c>
      <c r="K4021" t="s">
        <v>42</v>
      </c>
      <c r="L4021">
        <v>1</v>
      </c>
      <c r="M4021">
        <v>1001</v>
      </c>
      <c r="O4021" t="s">
        <v>25</v>
      </c>
      <c r="R4021" t="s">
        <v>44</v>
      </c>
      <c r="S4021" s="49" t="str">
        <f t="shared" si="497"/>
        <v>Card</v>
      </c>
      <c r="T4021" s="3">
        <v>0.03</v>
      </c>
      <c r="U4021" s="2">
        <v>2.6500000000000004</v>
      </c>
      <c r="V4021" s="2">
        <v>1.42</v>
      </c>
      <c r="W4021" s="54">
        <f>_xlfn.XLOOKUP(M4021,Market!A:A,Market!F:F,0)</f>
        <v>0.06</v>
      </c>
      <c r="X4021" s="55">
        <f t="shared" si="498"/>
        <v>7.9500000000000001E-2</v>
      </c>
      <c r="Y4021" s="55">
        <f t="shared" si="499"/>
        <v>1.2300000000000004</v>
      </c>
      <c r="Z4021" s="54">
        <f t="shared" si="500"/>
        <v>0.46415094339622653</v>
      </c>
      <c r="AA4021" s="49" t="str">
        <f t="shared" ca="1" si="501"/>
        <v>N</v>
      </c>
      <c r="AB4021" s="49">
        <f t="shared" ca="1" si="502"/>
        <v>5</v>
      </c>
      <c r="AC4021" s="49" t="str">
        <f t="shared" ca="1" si="503"/>
        <v>N</v>
      </c>
    </row>
    <row r="4022" spans="1:29" x14ac:dyDescent="0.25">
      <c r="A4022">
        <v>2319</v>
      </c>
      <c r="B4022" s="9">
        <v>43564</v>
      </c>
      <c r="C4022" s="50" t="str">
        <f t="shared" si="496"/>
        <v>N</v>
      </c>
      <c r="D4022" s="52">
        <f>_xlfn.XLOOKUP(B4022,Cal_Date!B:B,Cal_Date!A:A,0)</f>
        <v>2</v>
      </c>
      <c r="E4022">
        <v>2019</v>
      </c>
      <c r="F4022" t="s">
        <v>122</v>
      </c>
      <c r="G4022" t="s">
        <v>129</v>
      </c>
      <c r="H4022" t="s">
        <v>11</v>
      </c>
      <c r="I4022" t="s">
        <v>11</v>
      </c>
      <c r="J4022" t="s">
        <v>15</v>
      </c>
      <c r="K4022" t="s">
        <v>42</v>
      </c>
      <c r="L4022">
        <v>1</v>
      </c>
      <c r="M4022">
        <v>1008</v>
      </c>
      <c r="O4022" t="s">
        <v>28</v>
      </c>
      <c r="R4022" t="s">
        <v>44</v>
      </c>
      <c r="S4022" s="49" t="str">
        <f t="shared" si="497"/>
        <v>Card</v>
      </c>
      <c r="T4022" s="3">
        <v>0.03</v>
      </c>
      <c r="U4022" s="2">
        <v>2.7225000000000001</v>
      </c>
      <c r="V4022" s="2">
        <v>0.87</v>
      </c>
      <c r="W4022" s="54">
        <f>_xlfn.XLOOKUP(M4022,Market!A:A,Market!F:F,0)</f>
        <v>8.8999999999999996E-2</v>
      </c>
      <c r="X4022" s="55">
        <f t="shared" si="498"/>
        <v>8.1674999999999998E-2</v>
      </c>
      <c r="Y4022" s="55">
        <f t="shared" si="499"/>
        <v>1.8525</v>
      </c>
      <c r="Z4022" s="54">
        <f t="shared" si="500"/>
        <v>0.68044077134986225</v>
      </c>
      <c r="AA4022" s="49" t="str">
        <f t="shared" ca="1" si="501"/>
        <v>N</v>
      </c>
      <c r="AB4022" s="49">
        <f t="shared" ca="1" si="502"/>
        <v>5</v>
      </c>
      <c r="AC4022" s="49" t="str">
        <f t="shared" ca="1" si="503"/>
        <v>N</v>
      </c>
    </row>
    <row r="4023" spans="1:29" x14ac:dyDescent="0.25">
      <c r="A4023">
        <v>2320</v>
      </c>
      <c r="B4023" s="9">
        <v>43564</v>
      </c>
      <c r="C4023" s="50" t="str">
        <f t="shared" si="496"/>
        <v>N</v>
      </c>
      <c r="D4023" s="52">
        <f>_xlfn.XLOOKUP(B4023,Cal_Date!B:B,Cal_Date!A:A,0)</f>
        <v>2</v>
      </c>
      <c r="E4023">
        <v>2019</v>
      </c>
      <c r="F4023" t="s">
        <v>122</v>
      </c>
      <c r="G4023" t="s">
        <v>129</v>
      </c>
      <c r="H4023" t="s">
        <v>14</v>
      </c>
      <c r="I4023" t="s">
        <v>18</v>
      </c>
      <c r="J4023" t="s">
        <v>15</v>
      </c>
      <c r="K4023" t="s">
        <v>43</v>
      </c>
      <c r="L4023">
        <v>1</v>
      </c>
      <c r="M4023">
        <v>1009</v>
      </c>
      <c r="O4023" t="s">
        <v>28</v>
      </c>
      <c r="R4023" t="s">
        <v>44</v>
      </c>
      <c r="S4023" s="49" t="str">
        <f t="shared" si="497"/>
        <v>Card</v>
      </c>
      <c r="T4023" s="3">
        <v>0.03</v>
      </c>
      <c r="U4023" s="2">
        <v>7.6229999999999993</v>
      </c>
      <c r="V4023" s="2">
        <v>2.2200000000000002</v>
      </c>
      <c r="W4023" s="54">
        <f>_xlfn.XLOOKUP(M4023,Market!A:A,Market!F:F,0)</f>
        <v>8.8999999999999996E-2</v>
      </c>
      <c r="X4023" s="55">
        <f t="shared" si="498"/>
        <v>0.22868999999999998</v>
      </c>
      <c r="Y4023" s="55">
        <f t="shared" si="499"/>
        <v>5.4029999999999987</v>
      </c>
      <c r="Z4023" s="54">
        <f t="shared" si="500"/>
        <v>0.7087760724124359</v>
      </c>
      <c r="AA4023" s="49" t="str">
        <f t="shared" ca="1" si="501"/>
        <v>N</v>
      </c>
      <c r="AB4023" s="49">
        <f t="shared" ca="1" si="502"/>
        <v>5</v>
      </c>
      <c r="AC4023" s="49" t="str">
        <f t="shared" ca="1" si="503"/>
        <v>N</v>
      </c>
    </row>
    <row r="4024" spans="1:29" x14ac:dyDescent="0.25">
      <c r="A4024">
        <v>2321</v>
      </c>
      <c r="B4024" s="9">
        <v>43564</v>
      </c>
      <c r="C4024" s="50" t="str">
        <f t="shared" si="496"/>
        <v>N</v>
      </c>
      <c r="D4024" s="52">
        <f>_xlfn.XLOOKUP(B4024,Cal_Date!B:B,Cal_Date!A:A,0)</f>
        <v>2</v>
      </c>
      <c r="E4024">
        <v>2019</v>
      </c>
      <c r="F4024" t="s">
        <v>122</v>
      </c>
      <c r="G4024" t="s">
        <v>129</v>
      </c>
      <c r="H4024" t="s">
        <v>48</v>
      </c>
      <c r="I4024" t="s">
        <v>18</v>
      </c>
      <c r="J4024" t="s">
        <v>10</v>
      </c>
      <c r="K4024" t="s">
        <v>43</v>
      </c>
      <c r="L4024">
        <v>1</v>
      </c>
      <c r="M4024">
        <v>1001</v>
      </c>
      <c r="O4024" t="s">
        <v>25</v>
      </c>
      <c r="R4024" t="s">
        <v>46</v>
      </c>
      <c r="S4024" s="49" t="str">
        <f t="shared" si="497"/>
        <v>Card</v>
      </c>
      <c r="T4024" s="3">
        <v>0.04</v>
      </c>
      <c r="U4024" s="2">
        <v>7.42</v>
      </c>
      <c r="V4024" s="2">
        <v>1.46</v>
      </c>
      <c r="W4024" s="54">
        <f>_xlfn.XLOOKUP(M4024,Market!A:A,Market!F:F,0)</f>
        <v>0.06</v>
      </c>
      <c r="X4024" s="55">
        <f t="shared" si="498"/>
        <v>0.29680000000000001</v>
      </c>
      <c r="Y4024" s="55">
        <f t="shared" si="499"/>
        <v>5.96</v>
      </c>
      <c r="Z4024" s="54">
        <f t="shared" si="500"/>
        <v>0.80323450134770891</v>
      </c>
      <c r="AA4024" s="49" t="str">
        <f t="shared" ca="1" si="501"/>
        <v>N</v>
      </c>
      <c r="AB4024" s="49">
        <f t="shared" ca="1" si="502"/>
        <v>5</v>
      </c>
      <c r="AC4024" s="49" t="str">
        <f t="shared" ca="1" si="503"/>
        <v>N</v>
      </c>
    </row>
    <row r="4025" spans="1:29" x14ac:dyDescent="0.25">
      <c r="A4025">
        <v>2322</v>
      </c>
      <c r="B4025" s="9">
        <v>43564</v>
      </c>
      <c r="C4025" s="50" t="str">
        <f t="shared" si="496"/>
        <v>N</v>
      </c>
      <c r="D4025" s="52">
        <f>_xlfn.XLOOKUP(B4025,Cal_Date!B:B,Cal_Date!A:A,0)</f>
        <v>2</v>
      </c>
      <c r="E4025">
        <v>2019</v>
      </c>
      <c r="F4025" t="s">
        <v>122</v>
      </c>
      <c r="G4025" t="s">
        <v>129</v>
      </c>
      <c r="H4025" t="s">
        <v>48</v>
      </c>
      <c r="I4025" t="s">
        <v>18</v>
      </c>
      <c r="J4025" t="s">
        <v>10</v>
      </c>
      <c r="K4025" t="s">
        <v>43</v>
      </c>
      <c r="L4025">
        <v>2</v>
      </c>
      <c r="M4025">
        <v>1001</v>
      </c>
      <c r="O4025" t="s">
        <v>25</v>
      </c>
      <c r="R4025" t="s">
        <v>44</v>
      </c>
      <c r="S4025" s="49" t="str">
        <f t="shared" si="497"/>
        <v>Card</v>
      </c>
      <c r="T4025" s="3">
        <v>0.03</v>
      </c>
      <c r="U4025" s="2">
        <v>14.84</v>
      </c>
      <c r="V4025" s="2">
        <v>2.92</v>
      </c>
      <c r="W4025" s="54">
        <f>_xlfn.XLOOKUP(M4025,Market!A:A,Market!F:F,0)</f>
        <v>0.06</v>
      </c>
      <c r="X4025" s="55">
        <f t="shared" si="498"/>
        <v>0.44519999999999998</v>
      </c>
      <c r="Y4025" s="55">
        <f t="shared" si="499"/>
        <v>11.92</v>
      </c>
      <c r="Z4025" s="54">
        <f t="shared" si="500"/>
        <v>0.80323450134770891</v>
      </c>
      <c r="AA4025" s="49" t="str">
        <f t="shared" ca="1" si="501"/>
        <v>N</v>
      </c>
      <c r="AB4025" s="49">
        <f t="shared" ca="1" si="502"/>
        <v>5</v>
      </c>
      <c r="AC4025" s="49" t="str">
        <f t="shared" ca="1" si="503"/>
        <v>N</v>
      </c>
    </row>
    <row r="4026" spans="1:29" x14ac:dyDescent="0.25">
      <c r="A4026">
        <v>2323</v>
      </c>
      <c r="B4026" s="9">
        <v>43564</v>
      </c>
      <c r="C4026" s="50" t="str">
        <f t="shared" si="496"/>
        <v>N</v>
      </c>
      <c r="D4026" s="52">
        <f>_xlfn.XLOOKUP(B4026,Cal_Date!B:B,Cal_Date!A:A,0)</f>
        <v>2</v>
      </c>
      <c r="E4026">
        <v>2019</v>
      </c>
      <c r="F4026" t="s">
        <v>122</v>
      </c>
      <c r="G4026" t="s">
        <v>129</v>
      </c>
      <c r="H4026" t="s">
        <v>48</v>
      </c>
      <c r="I4026" t="s">
        <v>18</v>
      </c>
      <c r="J4026" t="s">
        <v>10</v>
      </c>
      <c r="K4026" t="s">
        <v>43</v>
      </c>
      <c r="L4026">
        <v>2</v>
      </c>
      <c r="M4026">
        <v>1001</v>
      </c>
      <c r="O4026" t="s">
        <v>25</v>
      </c>
      <c r="R4026" t="s">
        <v>46</v>
      </c>
      <c r="S4026" s="49" t="str">
        <f t="shared" si="497"/>
        <v>Card</v>
      </c>
      <c r="T4026" s="3">
        <v>0.04</v>
      </c>
      <c r="U4026" s="2">
        <v>14.84</v>
      </c>
      <c r="V4026" s="2">
        <v>2.92</v>
      </c>
      <c r="W4026" s="54">
        <f>_xlfn.XLOOKUP(M4026,Market!A:A,Market!F:F,0)</f>
        <v>0.06</v>
      </c>
      <c r="X4026" s="55">
        <f t="shared" si="498"/>
        <v>0.59360000000000002</v>
      </c>
      <c r="Y4026" s="55">
        <f t="shared" si="499"/>
        <v>11.92</v>
      </c>
      <c r="Z4026" s="54">
        <f t="shared" si="500"/>
        <v>0.80323450134770891</v>
      </c>
      <c r="AA4026" s="49" t="str">
        <f t="shared" ca="1" si="501"/>
        <v>N</v>
      </c>
      <c r="AB4026" s="49">
        <f t="shared" ca="1" si="502"/>
        <v>5</v>
      </c>
      <c r="AC4026" s="49" t="str">
        <f t="shared" ca="1" si="503"/>
        <v>N</v>
      </c>
    </row>
    <row r="4027" spans="1:29" x14ac:dyDescent="0.25">
      <c r="A4027">
        <v>2324</v>
      </c>
      <c r="B4027" s="9">
        <v>43564</v>
      </c>
      <c r="C4027" s="50" t="str">
        <f t="shared" si="496"/>
        <v>N</v>
      </c>
      <c r="D4027" s="52">
        <f>_xlfn.XLOOKUP(B4027,Cal_Date!B:B,Cal_Date!A:A,0)</f>
        <v>2</v>
      </c>
      <c r="E4027">
        <v>2019</v>
      </c>
      <c r="F4027" t="s">
        <v>122</v>
      </c>
      <c r="G4027" t="s">
        <v>129</v>
      </c>
      <c r="H4027" t="s">
        <v>11</v>
      </c>
      <c r="I4027" t="s">
        <v>11</v>
      </c>
      <c r="J4027" t="s">
        <v>15</v>
      </c>
      <c r="K4027" t="s">
        <v>42</v>
      </c>
      <c r="L4027">
        <v>1</v>
      </c>
      <c r="M4027">
        <v>1002</v>
      </c>
      <c r="O4027" t="s">
        <v>28</v>
      </c>
      <c r="R4027" t="s">
        <v>44</v>
      </c>
      <c r="S4027" s="49" t="str">
        <f t="shared" si="497"/>
        <v>Card</v>
      </c>
      <c r="T4027" s="3">
        <v>0.03</v>
      </c>
      <c r="U4027" s="2">
        <v>2.6500000000000004</v>
      </c>
      <c r="V4027" s="2">
        <v>0.87</v>
      </c>
      <c r="W4027" s="54">
        <f>_xlfn.XLOOKUP(M4027,Market!A:A,Market!F:F,0)</f>
        <v>0.06</v>
      </c>
      <c r="X4027" s="55">
        <f t="shared" si="498"/>
        <v>7.9500000000000001E-2</v>
      </c>
      <c r="Y4027" s="55">
        <f t="shared" si="499"/>
        <v>1.7800000000000002</v>
      </c>
      <c r="Z4027" s="54">
        <f t="shared" si="500"/>
        <v>0.67169811320754713</v>
      </c>
      <c r="AA4027" s="49" t="str">
        <f t="shared" ca="1" si="501"/>
        <v>N</v>
      </c>
      <c r="AB4027" s="49">
        <f t="shared" ca="1" si="502"/>
        <v>5</v>
      </c>
      <c r="AC4027" s="49" t="str">
        <f t="shared" ca="1" si="503"/>
        <v>N</v>
      </c>
    </row>
    <row r="4028" spans="1:29" x14ac:dyDescent="0.25">
      <c r="A4028">
        <v>2325</v>
      </c>
      <c r="B4028" s="9">
        <v>43564</v>
      </c>
      <c r="C4028" s="50" t="str">
        <f t="shared" si="496"/>
        <v>N</v>
      </c>
      <c r="D4028" s="52">
        <f>_xlfn.XLOOKUP(B4028,Cal_Date!B:B,Cal_Date!A:A,0)</f>
        <v>2</v>
      </c>
      <c r="E4028">
        <v>2019</v>
      </c>
      <c r="F4028" t="s">
        <v>122</v>
      </c>
      <c r="G4028" t="s">
        <v>129</v>
      </c>
      <c r="H4028" t="s">
        <v>14</v>
      </c>
      <c r="I4028" t="s">
        <v>18</v>
      </c>
      <c r="J4028" t="s">
        <v>15</v>
      </c>
      <c r="K4028" t="s">
        <v>43</v>
      </c>
      <c r="L4028">
        <v>1</v>
      </c>
      <c r="M4028">
        <v>1003</v>
      </c>
      <c r="O4028" t="s">
        <v>25</v>
      </c>
      <c r="R4028" t="s">
        <v>46</v>
      </c>
      <c r="S4028" s="49" t="str">
        <f t="shared" si="497"/>
        <v>Card</v>
      </c>
      <c r="T4028" s="3">
        <v>0.04</v>
      </c>
      <c r="U4028" s="2">
        <v>7.42</v>
      </c>
      <c r="V4028" s="2">
        <v>2.2200000000000002</v>
      </c>
      <c r="W4028" s="54">
        <f>_xlfn.XLOOKUP(M4028,Market!A:A,Market!F:F,0)</f>
        <v>0.06</v>
      </c>
      <c r="X4028" s="55">
        <f t="shared" si="498"/>
        <v>0.29680000000000001</v>
      </c>
      <c r="Y4028" s="55">
        <f t="shared" si="499"/>
        <v>5.1999999999999993</v>
      </c>
      <c r="Z4028" s="54">
        <f t="shared" si="500"/>
        <v>0.70080862533692712</v>
      </c>
      <c r="AA4028" s="49" t="str">
        <f t="shared" ca="1" si="501"/>
        <v>N</v>
      </c>
      <c r="AB4028" s="49">
        <f t="shared" ca="1" si="502"/>
        <v>5</v>
      </c>
      <c r="AC4028" s="49" t="str">
        <f t="shared" ca="1" si="503"/>
        <v>N</v>
      </c>
    </row>
    <row r="4029" spans="1:29" x14ac:dyDescent="0.25">
      <c r="A4029">
        <v>2326</v>
      </c>
      <c r="B4029" s="9">
        <v>43564</v>
      </c>
      <c r="C4029" s="50" t="str">
        <f t="shared" si="496"/>
        <v>N</v>
      </c>
      <c r="D4029" s="52">
        <f>_xlfn.XLOOKUP(B4029,Cal_Date!B:B,Cal_Date!A:A,0)</f>
        <v>2</v>
      </c>
      <c r="E4029">
        <v>2019</v>
      </c>
      <c r="F4029" t="s">
        <v>122</v>
      </c>
      <c r="G4029" t="s">
        <v>129</v>
      </c>
      <c r="H4029" t="s">
        <v>14</v>
      </c>
      <c r="I4029" t="s">
        <v>18</v>
      </c>
      <c r="J4029" t="s">
        <v>15</v>
      </c>
      <c r="K4029" t="s">
        <v>43</v>
      </c>
      <c r="L4029">
        <v>1</v>
      </c>
      <c r="M4029">
        <v>1003</v>
      </c>
      <c r="O4029" t="s">
        <v>25</v>
      </c>
      <c r="R4029" t="s">
        <v>44</v>
      </c>
      <c r="S4029" s="49" t="str">
        <f t="shared" si="497"/>
        <v>Card</v>
      </c>
      <c r="T4029" s="3">
        <v>0.03</v>
      </c>
      <c r="U4029" s="2">
        <v>6.8900000000000006</v>
      </c>
      <c r="V4029" s="2">
        <v>2.1</v>
      </c>
      <c r="W4029" s="54">
        <f>_xlfn.XLOOKUP(M4029,Market!A:A,Market!F:F,0)</f>
        <v>0.06</v>
      </c>
      <c r="X4029" s="55">
        <f t="shared" si="498"/>
        <v>0.20670000000000002</v>
      </c>
      <c r="Y4029" s="55">
        <f t="shared" si="499"/>
        <v>4.7900000000000009</v>
      </c>
      <c r="Z4029" s="54">
        <f t="shared" si="500"/>
        <v>0.69521044992743108</v>
      </c>
      <c r="AA4029" s="49" t="str">
        <f t="shared" ca="1" si="501"/>
        <v>N</v>
      </c>
      <c r="AB4029" s="49">
        <f t="shared" ca="1" si="502"/>
        <v>5</v>
      </c>
      <c r="AC4029" s="49" t="str">
        <f t="shared" ca="1" si="503"/>
        <v>N</v>
      </c>
    </row>
    <row r="4030" spans="1:29" x14ac:dyDescent="0.25">
      <c r="A4030">
        <v>2327</v>
      </c>
      <c r="B4030" s="9">
        <v>43564</v>
      </c>
      <c r="C4030" s="50" t="str">
        <f t="shared" si="496"/>
        <v>N</v>
      </c>
      <c r="D4030" s="52">
        <f>_xlfn.XLOOKUP(B4030,Cal_Date!B:B,Cal_Date!A:A,0)</f>
        <v>2</v>
      </c>
      <c r="E4030">
        <v>2019</v>
      </c>
      <c r="F4030" t="s">
        <v>122</v>
      </c>
      <c r="G4030" t="s">
        <v>129</v>
      </c>
      <c r="H4030" t="s">
        <v>48</v>
      </c>
      <c r="I4030" t="s">
        <v>18</v>
      </c>
      <c r="J4030" t="s">
        <v>10</v>
      </c>
      <c r="K4030" t="s">
        <v>43</v>
      </c>
      <c r="L4030">
        <v>2</v>
      </c>
      <c r="M4030">
        <v>1003</v>
      </c>
      <c r="O4030" t="s">
        <v>25</v>
      </c>
      <c r="R4030" t="s">
        <v>44</v>
      </c>
      <c r="S4030" s="49" t="str">
        <f t="shared" si="497"/>
        <v>Card</v>
      </c>
      <c r="T4030" s="3">
        <v>0.03</v>
      </c>
      <c r="U4030" s="2">
        <v>14.84</v>
      </c>
      <c r="V4030" s="2">
        <v>2.92</v>
      </c>
      <c r="W4030" s="54">
        <f>_xlfn.XLOOKUP(M4030,Market!A:A,Market!F:F,0)</f>
        <v>0.06</v>
      </c>
      <c r="X4030" s="55">
        <f t="shared" si="498"/>
        <v>0.44519999999999998</v>
      </c>
      <c r="Y4030" s="55">
        <f t="shared" si="499"/>
        <v>11.92</v>
      </c>
      <c r="Z4030" s="54">
        <f t="shared" si="500"/>
        <v>0.80323450134770891</v>
      </c>
      <c r="AA4030" s="49" t="str">
        <f t="shared" ca="1" si="501"/>
        <v>N</v>
      </c>
      <c r="AB4030" s="49">
        <f t="shared" ca="1" si="502"/>
        <v>5</v>
      </c>
      <c r="AC4030" s="49" t="str">
        <f t="shared" ca="1" si="503"/>
        <v>N</v>
      </c>
    </row>
    <row r="4031" spans="1:29" x14ac:dyDescent="0.25">
      <c r="A4031">
        <v>2328</v>
      </c>
      <c r="B4031" s="9">
        <v>43564</v>
      </c>
      <c r="C4031" s="50" t="str">
        <f t="shared" si="496"/>
        <v>N</v>
      </c>
      <c r="D4031" s="52">
        <f>_xlfn.XLOOKUP(B4031,Cal_Date!B:B,Cal_Date!A:A,0)</f>
        <v>2</v>
      </c>
      <c r="E4031">
        <v>2019</v>
      </c>
      <c r="F4031" t="s">
        <v>122</v>
      </c>
      <c r="G4031" t="s">
        <v>129</v>
      </c>
      <c r="H4031" t="s">
        <v>11</v>
      </c>
      <c r="I4031" t="s">
        <v>13</v>
      </c>
      <c r="J4031" t="s">
        <v>15</v>
      </c>
      <c r="K4031" t="s">
        <v>42</v>
      </c>
      <c r="L4031">
        <v>1</v>
      </c>
      <c r="M4031">
        <v>1004</v>
      </c>
      <c r="O4031" t="s">
        <v>28</v>
      </c>
      <c r="R4031" t="s">
        <v>47</v>
      </c>
      <c r="S4031" s="49" t="str">
        <f t="shared" si="497"/>
        <v>Card</v>
      </c>
      <c r="T4031" s="3">
        <v>3.5000000000000003E-2</v>
      </c>
      <c r="U4031" s="2">
        <v>2.6500000000000004</v>
      </c>
      <c r="V4031" s="2">
        <v>1.42</v>
      </c>
      <c r="W4031" s="54">
        <f>_xlfn.XLOOKUP(M4031,Market!A:A,Market!F:F,0)</f>
        <v>0.06</v>
      </c>
      <c r="X4031" s="55">
        <f t="shared" si="498"/>
        <v>9.2750000000000027E-2</v>
      </c>
      <c r="Y4031" s="55">
        <f t="shared" si="499"/>
        <v>1.2300000000000004</v>
      </c>
      <c r="Z4031" s="54">
        <f t="shared" si="500"/>
        <v>0.46415094339622653</v>
      </c>
      <c r="AA4031" s="49" t="str">
        <f t="shared" ca="1" si="501"/>
        <v>N</v>
      </c>
      <c r="AB4031" s="49">
        <f t="shared" ca="1" si="502"/>
        <v>5</v>
      </c>
      <c r="AC4031" s="49" t="str">
        <f t="shared" ca="1" si="503"/>
        <v>N</v>
      </c>
    </row>
    <row r="4032" spans="1:29" x14ac:dyDescent="0.25">
      <c r="A4032">
        <v>2329</v>
      </c>
      <c r="B4032" s="9">
        <v>43564</v>
      </c>
      <c r="C4032" s="50" t="str">
        <f t="shared" si="496"/>
        <v>N</v>
      </c>
      <c r="D4032" s="52">
        <f>_xlfn.XLOOKUP(B4032,Cal_Date!B:B,Cal_Date!A:A,0)</f>
        <v>2</v>
      </c>
      <c r="E4032">
        <v>2019</v>
      </c>
      <c r="F4032" t="s">
        <v>122</v>
      </c>
      <c r="G4032" t="s">
        <v>129</v>
      </c>
      <c r="H4032" t="s">
        <v>11</v>
      </c>
      <c r="I4032" t="s">
        <v>11</v>
      </c>
      <c r="J4032" t="s">
        <v>15</v>
      </c>
      <c r="K4032" t="s">
        <v>42</v>
      </c>
      <c r="L4032">
        <v>2</v>
      </c>
      <c r="M4032">
        <v>1005</v>
      </c>
      <c r="O4032" t="s">
        <v>25</v>
      </c>
      <c r="R4032" t="s">
        <v>46</v>
      </c>
      <c r="S4032" s="49" t="str">
        <f t="shared" si="497"/>
        <v>Card</v>
      </c>
      <c r="T4032" s="3">
        <v>0.04</v>
      </c>
      <c r="U4032" s="2">
        <v>5.4450000000000003</v>
      </c>
      <c r="V4032" s="2">
        <v>1.74</v>
      </c>
      <c r="W4032" s="54">
        <f>_xlfn.XLOOKUP(M4032,Market!A:A,Market!F:F,0)</f>
        <v>8.8999999999999996E-2</v>
      </c>
      <c r="X4032" s="55">
        <f t="shared" si="498"/>
        <v>0.21780000000000002</v>
      </c>
      <c r="Y4032" s="55">
        <f t="shared" si="499"/>
        <v>3.7050000000000001</v>
      </c>
      <c r="Z4032" s="54">
        <f t="shared" si="500"/>
        <v>0.68044077134986225</v>
      </c>
      <c r="AA4032" s="49" t="str">
        <f t="shared" ca="1" si="501"/>
        <v>N</v>
      </c>
      <c r="AB4032" s="49">
        <f t="shared" ca="1" si="502"/>
        <v>5</v>
      </c>
      <c r="AC4032" s="49" t="str">
        <f t="shared" ca="1" si="503"/>
        <v>N</v>
      </c>
    </row>
    <row r="4033" spans="1:29" x14ac:dyDescent="0.25">
      <c r="A4033">
        <v>2330</v>
      </c>
      <c r="B4033" s="9">
        <v>43565</v>
      </c>
      <c r="C4033" s="50" t="str">
        <f t="shared" si="496"/>
        <v>N</v>
      </c>
      <c r="D4033" s="52">
        <f>_xlfn.XLOOKUP(B4033,Cal_Date!B:B,Cal_Date!A:A,0)</f>
        <v>2</v>
      </c>
      <c r="E4033">
        <v>2019</v>
      </c>
      <c r="F4033" t="s">
        <v>123</v>
      </c>
      <c r="G4033" t="s">
        <v>129</v>
      </c>
      <c r="H4033" t="s">
        <v>48</v>
      </c>
      <c r="I4033" t="s">
        <v>18</v>
      </c>
      <c r="J4033" t="s">
        <v>10</v>
      </c>
      <c r="K4033" t="s">
        <v>43</v>
      </c>
      <c r="L4033">
        <v>1</v>
      </c>
      <c r="M4033">
        <v>1005</v>
      </c>
      <c r="O4033" t="s">
        <v>25</v>
      </c>
      <c r="R4033" t="s">
        <v>47</v>
      </c>
      <c r="S4033" s="49" t="str">
        <f t="shared" si="497"/>
        <v>Card</v>
      </c>
      <c r="T4033" s="3">
        <v>3.5000000000000003E-2</v>
      </c>
      <c r="U4033" s="2">
        <v>7.6229999999999993</v>
      </c>
      <c r="V4033" s="2">
        <v>1.46</v>
      </c>
      <c r="W4033" s="54">
        <f>_xlfn.XLOOKUP(M4033,Market!A:A,Market!F:F,0)</f>
        <v>8.8999999999999996E-2</v>
      </c>
      <c r="X4033" s="55">
        <f t="shared" si="498"/>
        <v>0.26680500000000001</v>
      </c>
      <c r="Y4033" s="55">
        <f t="shared" si="499"/>
        <v>6.1629999999999994</v>
      </c>
      <c r="Z4033" s="54">
        <f t="shared" si="500"/>
        <v>0.80847435392889933</v>
      </c>
      <c r="AA4033" s="49" t="str">
        <f t="shared" ca="1" si="501"/>
        <v>N</v>
      </c>
      <c r="AB4033" s="49">
        <f t="shared" ca="1" si="502"/>
        <v>5</v>
      </c>
      <c r="AC4033" s="49" t="str">
        <f t="shared" ca="1" si="503"/>
        <v>N</v>
      </c>
    </row>
    <row r="4034" spans="1:29" x14ac:dyDescent="0.25">
      <c r="A4034">
        <v>2331</v>
      </c>
      <c r="B4034" s="9">
        <v>43565</v>
      </c>
      <c r="C4034" s="50" t="str">
        <f t="shared" si="496"/>
        <v>N</v>
      </c>
      <c r="D4034" s="52">
        <f>_xlfn.XLOOKUP(B4034,Cal_Date!B:B,Cal_Date!A:A,0)</f>
        <v>2</v>
      </c>
      <c r="E4034">
        <v>2019</v>
      </c>
      <c r="F4034" t="s">
        <v>123</v>
      </c>
      <c r="G4034" t="s">
        <v>129</v>
      </c>
      <c r="H4034" t="s">
        <v>11</v>
      </c>
      <c r="I4034" t="s">
        <v>11</v>
      </c>
      <c r="J4034" t="s">
        <v>15</v>
      </c>
      <c r="K4034" t="s">
        <v>42</v>
      </c>
      <c r="L4034">
        <v>2</v>
      </c>
      <c r="M4034">
        <v>1003</v>
      </c>
      <c r="O4034" t="s">
        <v>25</v>
      </c>
      <c r="R4034" t="s">
        <v>46</v>
      </c>
      <c r="S4034" s="49" t="str">
        <f t="shared" si="497"/>
        <v>Card</v>
      </c>
      <c r="T4034" s="3">
        <v>0.04</v>
      </c>
      <c r="U4034" s="2">
        <v>5.3000000000000007</v>
      </c>
      <c r="V4034" s="2">
        <v>1.74</v>
      </c>
      <c r="W4034" s="54">
        <f>_xlfn.XLOOKUP(M4034,Market!A:A,Market!F:F,0)</f>
        <v>0.06</v>
      </c>
      <c r="X4034" s="55">
        <f t="shared" si="498"/>
        <v>0.21200000000000002</v>
      </c>
      <c r="Y4034" s="55">
        <f t="shared" si="499"/>
        <v>3.5600000000000005</v>
      </c>
      <c r="Z4034" s="54">
        <f t="shared" si="500"/>
        <v>0.67169811320754713</v>
      </c>
      <c r="AA4034" s="49" t="str">
        <f t="shared" ca="1" si="501"/>
        <v>N</v>
      </c>
      <c r="AB4034" s="49">
        <f t="shared" ca="1" si="502"/>
        <v>5</v>
      </c>
      <c r="AC4034" s="49" t="str">
        <f t="shared" ca="1" si="503"/>
        <v>N</v>
      </c>
    </row>
    <row r="4035" spans="1:29" x14ac:dyDescent="0.25">
      <c r="A4035">
        <v>2332</v>
      </c>
      <c r="B4035" s="9">
        <v>43565</v>
      </c>
      <c r="C4035" s="50" t="str">
        <f t="shared" ref="C4035:C4098" si="504">IF(OR(B4035="04/01/2018"+0,B4035="04/02/2018"+0),"Y","N")</f>
        <v>N</v>
      </c>
      <c r="D4035" s="52">
        <f>_xlfn.XLOOKUP(B4035,Cal_Date!B:B,Cal_Date!A:A,0)</f>
        <v>2</v>
      </c>
      <c r="E4035">
        <v>2019</v>
      </c>
      <c r="F4035" t="s">
        <v>123</v>
      </c>
      <c r="G4035" t="s">
        <v>129</v>
      </c>
      <c r="H4035" t="s">
        <v>48</v>
      </c>
      <c r="I4035" t="s">
        <v>18</v>
      </c>
      <c r="J4035" t="s">
        <v>10</v>
      </c>
      <c r="K4035" t="s">
        <v>43</v>
      </c>
      <c r="L4035">
        <v>1</v>
      </c>
      <c r="M4035">
        <v>1007</v>
      </c>
      <c r="O4035" t="s">
        <v>28</v>
      </c>
      <c r="R4035" t="s">
        <v>47</v>
      </c>
      <c r="S4035" s="49" t="str">
        <f t="shared" ref="S4035:S4098" si="505">IF(R4035="Cash","Cash","Card")</f>
        <v>Card</v>
      </c>
      <c r="T4035" s="3">
        <v>3.5000000000000003E-2</v>
      </c>
      <c r="U4035" s="2">
        <v>7.6229999999999993</v>
      </c>
      <c r="V4035" s="2">
        <v>1.46</v>
      </c>
      <c r="W4035" s="54">
        <f>_xlfn.XLOOKUP(M4035,Market!A:A,Market!F:F,0)</f>
        <v>8.8999999999999996E-2</v>
      </c>
      <c r="X4035" s="55">
        <f t="shared" ref="X4035:X4098" si="506">T4035*U4035</f>
        <v>0.26680500000000001</v>
      </c>
      <c r="Y4035" s="55">
        <f t="shared" ref="Y4035:Y4098" si="507">U4035-V4035</f>
        <v>6.1629999999999994</v>
      </c>
      <c r="Z4035" s="54">
        <f t="shared" ref="Z4035:Z4098" si="508">Y4035/U4035</f>
        <v>0.80847435392889933</v>
      </c>
      <c r="AA4035" s="49" t="str">
        <f t="shared" ref="AA4035:AA4098" ca="1" si="509">IF(DATEDIF(B4035,TODAY(),"y")&gt;5,"Y","N")</f>
        <v>N</v>
      </c>
      <c r="AB4035" s="49">
        <f t="shared" ref="AB4035:AB4098" ca="1" si="510">DATEDIF(B4035,TODAY(),"y")</f>
        <v>5</v>
      </c>
      <c r="AC4035" s="49" t="str">
        <f t="shared" ref="AC4035:AC4098" ca="1" si="511">IF(AB4035&gt;5,"Y","N")</f>
        <v>N</v>
      </c>
    </row>
    <row r="4036" spans="1:29" x14ac:dyDescent="0.25">
      <c r="A4036">
        <v>2333</v>
      </c>
      <c r="B4036" s="9">
        <v>43565</v>
      </c>
      <c r="C4036" s="50" t="str">
        <f t="shared" si="504"/>
        <v>N</v>
      </c>
      <c r="D4036" s="52">
        <f>_xlfn.XLOOKUP(B4036,Cal_Date!B:B,Cal_Date!A:A,0)</f>
        <v>2</v>
      </c>
      <c r="E4036">
        <v>2019</v>
      </c>
      <c r="F4036" t="s">
        <v>123</v>
      </c>
      <c r="G4036" t="s">
        <v>129</v>
      </c>
      <c r="H4036" t="s">
        <v>11</v>
      </c>
      <c r="I4036" t="s">
        <v>11</v>
      </c>
      <c r="J4036" t="s">
        <v>15</v>
      </c>
      <c r="K4036" t="s">
        <v>42</v>
      </c>
      <c r="L4036">
        <v>1</v>
      </c>
      <c r="M4036">
        <v>1006</v>
      </c>
      <c r="O4036" t="s">
        <v>28</v>
      </c>
      <c r="R4036" t="s">
        <v>44</v>
      </c>
      <c r="S4036" s="49" t="str">
        <f t="shared" si="505"/>
        <v>Card</v>
      </c>
      <c r="T4036" s="3">
        <v>0.03</v>
      </c>
      <c r="U4036" s="2">
        <v>2.7225000000000001</v>
      </c>
      <c r="V4036" s="2">
        <v>0.87</v>
      </c>
      <c r="W4036" s="54">
        <f>_xlfn.XLOOKUP(M4036,Market!A:A,Market!F:F,0)</f>
        <v>8.8999999999999996E-2</v>
      </c>
      <c r="X4036" s="55">
        <f t="shared" si="506"/>
        <v>8.1674999999999998E-2</v>
      </c>
      <c r="Y4036" s="55">
        <f t="shared" si="507"/>
        <v>1.8525</v>
      </c>
      <c r="Z4036" s="54">
        <f t="shared" si="508"/>
        <v>0.68044077134986225</v>
      </c>
      <c r="AA4036" s="49" t="str">
        <f t="shared" ca="1" si="509"/>
        <v>N</v>
      </c>
      <c r="AB4036" s="49">
        <f t="shared" ca="1" si="510"/>
        <v>5</v>
      </c>
      <c r="AC4036" s="49" t="str">
        <f t="shared" ca="1" si="511"/>
        <v>N</v>
      </c>
    </row>
    <row r="4037" spans="1:29" x14ac:dyDescent="0.25">
      <c r="A4037">
        <v>2334</v>
      </c>
      <c r="B4037" s="9">
        <v>43565</v>
      </c>
      <c r="C4037" s="50" t="str">
        <f t="shared" si="504"/>
        <v>N</v>
      </c>
      <c r="D4037" s="52">
        <f>_xlfn.XLOOKUP(B4037,Cal_Date!B:B,Cal_Date!A:A,0)</f>
        <v>2</v>
      </c>
      <c r="E4037">
        <v>2019</v>
      </c>
      <c r="F4037" t="s">
        <v>123</v>
      </c>
      <c r="G4037" t="s">
        <v>129</v>
      </c>
      <c r="H4037" t="s">
        <v>11</v>
      </c>
      <c r="I4037" t="s">
        <v>11</v>
      </c>
      <c r="J4037" t="s">
        <v>15</v>
      </c>
      <c r="K4037" t="s">
        <v>42</v>
      </c>
      <c r="L4037">
        <v>1</v>
      </c>
      <c r="M4037">
        <v>1006</v>
      </c>
      <c r="O4037" t="s">
        <v>28</v>
      </c>
      <c r="R4037" t="s">
        <v>44</v>
      </c>
      <c r="S4037" s="49" t="str">
        <f t="shared" si="505"/>
        <v>Card</v>
      </c>
      <c r="T4037" s="3">
        <v>0.03</v>
      </c>
      <c r="U4037" s="2">
        <v>2.7225000000000001</v>
      </c>
      <c r="V4037" s="2">
        <v>0.87</v>
      </c>
      <c r="W4037" s="54">
        <f>_xlfn.XLOOKUP(M4037,Market!A:A,Market!F:F,0)</f>
        <v>8.8999999999999996E-2</v>
      </c>
      <c r="X4037" s="55">
        <f t="shared" si="506"/>
        <v>8.1674999999999998E-2</v>
      </c>
      <c r="Y4037" s="55">
        <f t="shared" si="507"/>
        <v>1.8525</v>
      </c>
      <c r="Z4037" s="54">
        <f t="shared" si="508"/>
        <v>0.68044077134986225</v>
      </c>
      <c r="AA4037" s="49" t="str">
        <f t="shared" ca="1" si="509"/>
        <v>N</v>
      </c>
      <c r="AB4037" s="49">
        <f t="shared" ca="1" si="510"/>
        <v>5</v>
      </c>
      <c r="AC4037" s="49" t="str">
        <f t="shared" ca="1" si="511"/>
        <v>N</v>
      </c>
    </row>
    <row r="4038" spans="1:29" x14ac:dyDescent="0.25">
      <c r="A4038">
        <v>2335</v>
      </c>
      <c r="B4038" s="9">
        <v>43565</v>
      </c>
      <c r="C4038" s="50" t="str">
        <f t="shared" si="504"/>
        <v>N</v>
      </c>
      <c r="D4038" s="52">
        <f>_xlfn.XLOOKUP(B4038,Cal_Date!B:B,Cal_Date!A:A,0)</f>
        <v>2</v>
      </c>
      <c r="E4038">
        <v>2019</v>
      </c>
      <c r="F4038" t="s">
        <v>123</v>
      </c>
      <c r="G4038" t="s">
        <v>129</v>
      </c>
      <c r="H4038" t="s">
        <v>11</v>
      </c>
      <c r="I4038" t="s">
        <v>11</v>
      </c>
      <c r="J4038" t="s">
        <v>15</v>
      </c>
      <c r="K4038" t="s">
        <v>42</v>
      </c>
      <c r="L4038">
        <v>1</v>
      </c>
      <c r="M4038">
        <v>1006</v>
      </c>
      <c r="O4038" t="s">
        <v>28</v>
      </c>
      <c r="R4038" t="s">
        <v>47</v>
      </c>
      <c r="S4038" s="49" t="str">
        <f t="shared" si="505"/>
        <v>Card</v>
      </c>
      <c r="T4038" s="3">
        <v>3.5000000000000003E-2</v>
      </c>
      <c r="U4038" s="2">
        <v>2.7225000000000001</v>
      </c>
      <c r="V4038" s="2">
        <v>0.87</v>
      </c>
      <c r="W4038" s="54">
        <f>_xlfn.XLOOKUP(M4038,Market!A:A,Market!F:F,0)</f>
        <v>8.8999999999999996E-2</v>
      </c>
      <c r="X4038" s="55">
        <f t="shared" si="506"/>
        <v>9.5287500000000011E-2</v>
      </c>
      <c r="Y4038" s="55">
        <f t="shared" si="507"/>
        <v>1.8525</v>
      </c>
      <c r="Z4038" s="54">
        <f t="shared" si="508"/>
        <v>0.68044077134986225</v>
      </c>
      <c r="AA4038" s="49" t="str">
        <f t="shared" ca="1" si="509"/>
        <v>N</v>
      </c>
      <c r="AB4038" s="49">
        <f t="shared" ca="1" si="510"/>
        <v>5</v>
      </c>
      <c r="AC4038" s="49" t="str">
        <f t="shared" ca="1" si="511"/>
        <v>N</v>
      </c>
    </row>
    <row r="4039" spans="1:29" x14ac:dyDescent="0.25">
      <c r="A4039">
        <v>2336</v>
      </c>
      <c r="B4039" s="9">
        <v>43565</v>
      </c>
      <c r="C4039" s="50" t="str">
        <f t="shared" si="504"/>
        <v>N</v>
      </c>
      <c r="D4039" s="52">
        <f>_xlfn.XLOOKUP(B4039,Cal_Date!B:B,Cal_Date!A:A,0)</f>
        <v>2</v>
      </c>
      <c r="E4039">
        <v>2019</v>
      </c>
      <c r="F4039" t="s">
        <v>123</v>
      </c>
      <c r="G4039" t="s">
        <v>129</v>
      </c>
      <c r="H4039" t="s">
        <v>11</v>
      </c>
      <c r="I4039" t="s">
        <v>13</v>
      </c>
      <c r="J4039" t="s">
        <v>15</v>
      </c>
      <c r="K4039" t="s">
        <v>42</v>
      </c>
      <c r="L4039">
        <v>2</v>
      </c>
      <c r="M4039">
        <v>1004</v>
      </c>
      <c r="O4039" t="s">
        <v>28</v>
      </c>
      <c r="R4039" t="s">
        <v>47</v>
      </c>
      <c r="S4039" s="49" t="str">
        <f t="shared" si="505"/>
        <v>Card</v>
      </c>
      <c r="T4039" s="3">
        <v>3.5000000000000003E-2</v>
      </c>
      <c r="U4039" s="2">
        <v>5.3000000000000007</v>
      </c>
      <c r="V4039" s="2">
        <v>2.84</v>
      </c>
      <c r="W4039" s="54">
        <f>_xlfn.XLOOKUP(M4039,Market!A:A,Market!F:F,0)</f>
        <v>0.06</v>
      </c>
      <c r="X4039" s="55">
        <f t="shared" si="506"/>
        <v>0.18550000000000005</v>
      </c>
      <c r="Y4039" s="55">
        <f t="shared" si="507"/>
        <v>2.4600000000000009</v>
      </c>
      <c r="Z4039" s="54">
        <f t="shared" si="508"/>
        <v>0.46415094339622653</v>
      </c>
      <c r="AA4039" s="49" t="str">
        <f t="shared" ca="1" si="509"/>
        <v>N</v>
      </c>
      <c r="AB4039" s="49">
        <f t="shared" ca="1" si="510"/>
        <v>5</v>
      </c>
      <c r="AC4039" s="49" t="str">
        <f t="shared" ca="1" si="511"/>
        <v>N</v>
      </c>
    </row>
    <row r="4040" spans="1:29" x14ac:dyDescent="0.25">
      <c r="A4040">
        <v>2337</v>
      </c>
      <c r="B4040" s="9">
        <v>43565</v>
      </c>
      <c r="C4040" s="50" t="str">
        <f t="shared" si="504"/>
        <v>N</v>
      </c>
      <c r="D4040" s="52">
        <f>_xlfn.XLOOKUP(B4040,Cal_Date!B:B,Cal_Date!A:A,0)</f>
        <v>2</v>
      </c>
      <c r="E4040">
        <v>2019</v>
      </c>
      <c r="F4040" t="s">
        <v>123</v>
      </c>
      <c r="G4040" t="s">
        <v>129</v>
      </c>
      <c r="H4040" t="s">
        <v>11</v>
      </c>
      <c r="I4040" t="s">
        <v>11</v>
      </c>
      <c r="J4040" t="s">
        <v>15</v>
      </c>
      <c r="K4040" t="s">
        <v>42</v>
      </c>
      <c r="L4040">
        <v>1</v>
      </c>
      <c r="M4040">
        <v>1004</v>
      </c>
      <c r="O4040" t="s">
        <v>28</v>
      </c>
      <c r="R4040" t="s">
        <v>47</v>
      </c>
      <c r="S4040" s="49" t="str">
        <f t="shared" si="505"/>
        <v>Card</v>
      </c>
      <c r="T4040" s="3">
        <v>3.5000000000000003E-2</v>
      </c>
      <c r="U4040" s="2">
        <v>2.6500000000000004</v>
      </c>
      <c r="V4040" s="2">
        <v>0.87</v>
      </c>
      <c r="W4040" s="54">
        <f>_xlfn.XLOOKUP(M4040,Market!A:A,Market!F:F,0)</f>
        <v>0.06</v>
      </c>
      <c r="X4040" s="55">
        <f t="shared" si="506"/>
        <v>9.2750000000000027E-2</v>
      </c>
      <c r="Y4040" s="55">
        <f t="shared" si="507"/>
        <v>1.7800000000000002</v>
      </c>
      <c r="Z4040" s="54">
        <f t="shared" si="508"/>
        <v>0.67169811320754713</v>
      </c>
      <c r="AA4040" s="49" t="str">
        <f t="shared" ca="1" si="509"/>
        <v>N</v>
      </c>
      <c r="AB4040" s="49">
        <f t="shared" ca="1" si="510"/>
        <v>5</v>
      </c>
      <c r="AC4040" s="49" t="str">
        <f t="shared" ca="1" si="511"/>
        <v>N</v>
      </c>
    </row>
    <row r="4041" spans="1:29" x14ac:dyDescent="0.25">
      <c r="A4041">
        <v>2338</v>
      </c>
      <c r="B4041" s="9">
        <v>43565</v>
      </c>
      <c r="C4041" s="50" t="str">
        <f t="shared" si="504"/>
        <v>N</v>
      </c>
      <c r="D4041" s="52">
        <f>_xlfn.XLOOKUP(B4041,Cal_Date!B:B,Cal_Date!A:A,0)</f>
        <v>2</v>
      </c>
      <c r="E4041">
        <v>2019</v>
      </c>
      <c r="F4041" t="s">
        <v>123</v>
      </c>
      <c r="G4041" t="s">
        <v>129</v>
      </c>
      <c r="H4041" t="s">
        <v>48</v>
      </c>
      <c r="I4041" t="s">
        <v>18</v>
      </c>
      <c r="J4041" t="s">
        <v>10</v>
      </c>
      <c r="K4041" t="s">
        <v>43</v>
      </c>
      <c r="L4041">
        <v>1</v>
      </c>
      <c r="M4041">
        <v>1000</v>
      </c>
      <c r="O4041" t="s">
        <v>25</v>
      </c>
      <c r="R4041" t="s">
        <v>46</v>
      </c>
      <c r="S4041" s="49" t="str">
        <f t="shared" si="505"/>
        <v>Card</v>
      </c>
      <c r="T4041" s="3">
        <v>0.04</v>
      </c>
      <c r="U4041" s="2">
        <v>7.5600000000000005</v>
      </c>
      <c r="V4041" s="2">
        <v>1.46</v>
      </c>
      <c r="W4041" s="54">
        <f>_xlfn.XLOOKUP(M4041,Market!A:A,Market!F:F,0)</f>
        <v>0.08</v>
      </c>
      <c r="X4041" s="55">
        <f t="shared" si="506"/>
        <v>0.3024</v>
      </c>
      <c r="Y4041" s="55">
        <f t="shared" si="507"/>
        <v>6.1000000000000005</v>
      </c>
      <c r="Z4041" s="54">
        <f t="shared" si="508"/>
        <v>0.80687830687830686</v>
      </c>
      <c r="AA4041" s="49" t="str">
        <f t="shared" ca="1" si="509"/>
        <v>N</v>
      </c>
      <c r="AB4041" s="49">
        <f t="shared" ca="1" si="510"/>
        <v>5</v>
      </c>
      <c r="AC4041" s="49" t="str">
        <f t="shared" ca="1" si="511"/>
        <v>N</v>
      </c>
    </row>
    <row r="4042" spans="1:29" x14ac:dyDescent="0.25">
      <c r="A4042">
        <v>2339</v>
      </c>
      <c r="B4042" s="9">
        <v>43565</v>
      </c>
      <c r="C4042" s="50" t="str">
        <f t="shared" si="504"/>
        <v>N</v>
      </c>
      <c r="D4042" s="52">
        <f>_xlfn.XLOOKUP(B4042,Cal_Date!B:B,Cal_Date!A:A,0)</f>
        <v>2</v>
      </c>
      <c r="E4042">
        <v>2019</v>
      </c>
      <c r="F4042" t="s">
        <v>123</v>
      </c>
      <c r="G4042" t="s">
        <v>129</v>
      </c>
      <c r="H4042" t="s">
        <v>14</v>
      </c>
      <c r="I4042" t="s">
        <v>18</v>
      </c>
      <c r="J4042" t="s">
        <v>15</v>
      </c>
      <c r="K4042" t="s">
        <v>43</v>
      </c>
      <c r="L4042">
        <v>1</v>
      </c>
      <c r="M4042">
        <v>1000</v>
      </c>
      <c r="O4042" t="s">
        <v>25</v>
      </c>
      <c r="R4042" t="s">
        <v>46</v>
      </c>
      <c r="S4042" s="49" t="str">
        <f t="shared" si="505"/>
        <v>Card</v>
      </c>
      <c r="T4042" s="3">
        <v>0.04</v>
      </c>
      <c r="U4042" s="2">
        <v>7.5600000000000005</v>
      </c>
      <c r="V4042" s="2">
        <v>2.2200000000000002</v>
      </c>
      <c r="W4042" s="54">
        <f>_xlfn.XLOOKUP(M4042,Market!A:A,Market!F:F,0)</f>
        <v>0.08</v>
      </c>
      <c r="X4042" s="55">
        <f t="shared" si="506"/>
        <v>0.3024</v>
      </c>
      <c r="Y4042" s="55">
        <f t="shared" si="507"/>
        <v>5.34</v>
      </c>
      <c r="Z4042" s="54">
        <f t="shared" si="508"/>
        <v>0.70634920634920628</v>
      </c>
      <c r="AA4042" s="49" t="str">
        <f t="shared" ca="1" si="509"/>
        <v>N</v>
      </c>
      <c r="AB4042" s="49">
        <f t="shared" ca="1" si="510"/>
        <v>5</v>
      </c>
      <c r="AC4042" s="49" t="str">
        <f t="shared" ca="1" si="511"/>
        <v>N</v>
      </c>
    </row>
    <row r="4043" spans="1:29" x14ac:dyDescent="0.25">
      <c r="A4043">
        <v>2340</v>
      </c>
      <c r="B4043" s="9">
        <v>43565</v>
      </c>
      <c r="C4043" s="50" t="str">
        <f t="shared" si="504"/>
        <v>N</v>
      </c>
      <c r="D4043" s="52">
        <f>_xlfn.XLOOKUP(B4043,Cal_Date!B:B,Cal_Date!A:A,0)</f>
        <v>2</v>
      </c>
      <c r="E4043">
        <v>2019</v>
      </c>
      <c r="F4043" t="s">
        <v>123</v>
      </c>
      <c r="G4043" t="s">
        <v>129</v>
      </c>
      <c r="H4043" t="s">
        <v>14</v>
      </c>
      <c r="I4043" t="s">
        <v>18</v>
      </c>
      <c r="J4043" t="s">
        <v>15</v>
      </c>
      <c r="K4043" t="s">
        <v>43</v>
      </c>
      <c r="L4043">
        <v>1</v>
      </c>
      <c r="M4043">
        <v>1000</v>
      </c>
      <c r="O4043" t="s">
        <v>25</v>
      </c>
      <c r="R4043" t="s">
        <v>46</v>
      </c>
      <c r="S4043" s="49" t="str">
        <f t="shared" si="505"/>
        <v>Card</v>
      </c>
      <c r="T4043" s="3">
        <v>0.04</v>
      </c>
      <c r="U4043" s="2">
        <v>7.0200000000000005</v>
      </c>
      <c r="V4043" s="2">
        <v>2.1</v>
      </c>
      <c r="W4043" s="54">
        <f>_xlfn.XLOOKUP(M4043,Market!A:A,Market!F:F,0)</f>
        <v>0.08</v>
      </c>
      <c r="X4043" s="55">
        <f t="shared" si="506"/>
        <v>0.28080000000000005</v>
      </c>
      <c r="Y4043" s="55">
        <f t="shared" si="507"/>
        <v>4.92</v>
      </c>
      <c r="Z4043" s="54">
        <f t="shared" si="508"/>
        <v>0.70085470085470081</v>
      </c>
      <c r="AA4043" s="49" t="str">
        <f t="shared" ca="1" si="509"/>
        <v>N</v>
      </c>
      <c r="AB4043" s="49">
        <f t="shared" ca="1" si="510"/>
        <v>5</v>
      </c>
      <c r="AC4043" s="49" t="str">
        <f t="shared" ca="1" si="511"/>
        <v>N</v>
      </c>
    </row>
    <row r="4044" spans="1:29" x14ac:dyDescent="0.25">
      <c r="A4044">
        <v>2341</v>
      </c>
      <c r="B4044" s="9">
        <v>43565</v>
      </c>
      <c r="C4044" s="50" t="str">
        <f t="shared" si="504"/>
        <v>N</v>
      </c>
      <c r="D4044" s="52">
        <f>_xlfn.XLOOKUP(B4044,Cal_Date!B:B,Cal_Date!A:A,0)</f>
        <v>2</v>
      </c>
      <c r="E4044">
        <v>2019</v>
      </c>
      <c r="F4044" t="s">
        <v>123</v>
      </c>
      <c r="G4044" t="s">
        <v>129</v>
      </c>
      <c r="H4044" t="s">
        <v>14</v>
      </c>
      <c r="I4044" t="s">
        <v>18</v>
      </c>
      <c r="J4044" t="s">
        <v>15</v>
      </c>
      <c r="K4044" t="s">
        <v>43</v>
      </c>
      <c r="L4044">
        <v>1</v>
      </c>
      <c r="M4044">
        <v>1008</v>
      </c>
      <c r="O4044" t="s">
        <v>28</v>
      </c>
      <c r="R4044" t="s">
        <v>44</v>
      </c>
      <c r="S4044" s="49" t="str">
        <f t="shared" si="505"/>
        <v>Card</v>
      </c>
      <c r="T4044" s="3">
        <v>0.03</v>
      </c>
      <c r="U4044" s="2">
        <v>7.0785</v>
      </c>
      <c r="V4044" s="2">
        <v>2.1</v>
      </c>
      <c r="W4044" s="54">
        <f>_xlfn.XLOOKUP(M4044,Market!A:A,Market!F:F,0)</f>
        <v>8.8999999999999996E-2</v>
      </c>
      <c r="X4044" s="55">
        <f t="shared" si="506"/>
        <v>0.21235499999999999</v>
      </c>
      <c r="Y4044" s="55">
        <f t="shared" si="507"/>
        <v>4.9785000000000004</v>
      </c>
      <c r="Z4044" s="54">
        <f t="shared" si="508"/>
        <v>0.70332697605424888</v>
      </c>
      <c r="AA4044" s="49" t="str">
        <f t="shared" ca="1" si="509"/>
        <v>N</v>
      </c>
      <c r="AB4044" s="49">
        <f t="shared" ca="1" si="510"/>
        <v>5</v>
      </c>
      <c r="AC4044" s="49" t="str">
        <f t="shared" ca="1" si="511"/>
        <v>N</v>
      </c>
    </row>
    <row r="4045" spans="1:29" x14ac:dyDescent="0.25">
      <c r="A4045">
        <v>2342</v>
      </c>
      <c r="B4045" s="9">
        <v>43565</v>
      </c>
      <c r="C4045" s="50" t="str">
        <f t="shared" si="504"/>
        <v>N</v>
      </c>
      <c r="D4045" s="52">
        <f>_xlfn.XLOOKUP(B4045,Cal_Date!B:B,Cal_Date!A:A,0)</f>
        <v>2</v>
      </c>
      <c r="E4045">
        <v>2019</v>
      </c>
      <c r="F4045" t="s">
        <v>123</v>
      </c>
      <c r="G4045" t="s">
        <v>129</v>
      </c>
      <c r="H4045" t="s">
        <v>14</v>
      </c>
      <c r="I4045" t="s">
        <v>18</v>
      </c>
      <c r="J4045" t="s">
        <v>15</v>
      </c>
      <c r="K4045" t="s">
        <v>43</v>
      </c>
      <c r="L4045">
        <v>2</v>
      </c>
      <c r="M4045">
        <v>1008</v>
      </c>
      <c r="O4045" t="s">
        <v>28</v>
      </c>
      <c r="R4045" t="s">
        <v>46</v>
      </c>
      <c r="S4045" s="49" t="str">
        <f t="shared" si="505"/>
        <v>Card</v>
      </c>
      <c r="T4045" s="3">
        <v>0.04</v>
      </c>
      <c r="U4045" s="2">
        <v>15.245999999999999</v>
      </c>
      <c r="V4045" s="2">
        <v>4.4400000000000004</v>
      </c>
      <c r="W4045" s="54">
        <f>_xlfn.XLOOKUP(M4045,Market!A:A,Market!F:F,0)</f>
        <v>8.8999999999999996E-2</v>
      </c>
      <c r="X4045" s="55">
        <f t="shared" si="506"/>
        <v>0.60983999999999994</v>
      </c>
      <c r="Y4045" s="55">
        <f t="shared" si="507"/>
        <v>10.805999999999997</v>
      </c>
      <c r="Z4045" s="54">
        <f t="shared" si="508"/>
        <v>0.7087760724124359</v>
      </c>
      <c r="AA4045" s="49" t="str">
        <f t="shared" ca="1" si="509"/>
        <v>N</v>
      </c>
      <c r="AB4045" s="49">
        <f t="shared" ca="1" si="510"/>
        <v>5</v>
      </c>
      <c r="AC4045" s="49" t="str">
        <f t="shared" ca="1" si="511"/>
        <v>N</v>
      </c>
    </row>
    <row r="4046" spans="1:29" x14ac:dyDescent="0.25">
      <c r="A4046">
        <v>2343</v>
      </c>
      <c r="B4046" s="9">
        <v>43565</v>
      </c>
      <c r="C4046" s="50" t="str">
        <f t="shared" si="504"/>
        <v>N</v>
      </c>
      <c r="D4046" s="52">
        <f>_xlfn.XLOOKUP(B4046,Cal_Date!B:B,Cal_Date!A:A,0)</f>
        <v>2</v>
      </c>
      <c r="E4046">
        <v>2019</v>
      </c>
      <c r="F4046" t="s">
        <v>123</v>
      </c>
      <c r="G4046" t="s">
        <v>129</v>
      </c>
      <c r="H4046" t="s">
        <v>11</v>
      </c>
      <c r="I4046" t="s">
        <v>11</v>
      </c>
      <c r="J4046" t="s">
        <v>15</v>
      </c>
      <c r="K4046" t="s">
        <v>42</v>
      </c>
      <c r="L4046">
        <v>2</v>
      </c>
      <c r="M4046">
        <v>1009</v>
      </c>
      <c r="O4046" t="s">
        <v>28</v>
      </c>
      <c r="R4046" t="s">
        <v>44</v>
      </c>
      <c r="S4046" s="49" t="str">
        <f t="shared" si="505"/>
        <v>Card</v>
      </c>
      <c r="T4046" s="3">
        <v>0.03</v>
      </c>
      <c r="U4046" s="2">
        <v>5.4450000000000003</v>
      </c>
      <c r="V4046" s="2">
        <v>1.74</v>
      </c>
      <c r="W4046" s="54">
        <f>_xlfn.XLOOKUP(M4046,Market!A:A,Market!F:F,0)</f>
        <v>8.8999999999999996E-2</v>
      </c>
      <c r="X4046" s="55">
        <f t="shared" si="506"/>
        <v>0.16335</v>
      </c>
      <c r="Y4046" s="55">
        <f t="shared" si="507"/>
        <v>3.7050000000000001</v>
      </c>
      <c r="Z4046" s="54">
        <f t="shared" si="508"/>
        <v>0.68044077134986225</v>
      </c>
      <c r="AA4046" s="49" t="str">
        <f t="shared" ca="1" si="509"/>
        <v>N</v>
      </c>
      <c r="AB4046" s="49">
        <f t="shared" ca="1" si="510"/>
        <v>5</v>
      </c>
      <c r="AC4046" s="49" t="str">
        <f t="shared" ca="1" si="511"/>
        <v>N</v>
      </c>
    </row>
    <row r="4047" spans="1:29" x14ac:dyDescent="0.25">
      <c r="A4047">
        <v>2344</v>
      </c>
      <c r="B4047" s="9">
        <v>43565</v>
      </c>
      <c r="C4047" s="50" t="str">
        <f t="shared" si="504"/>
        <v>N</v>
      </c>
      <c r="D4047" s="52">
        <f>_xlfn.XLOOKUP(B4047,Cal_Date!B:B,Cal_Date!A:A,0)</f>
        <v>2</v>
      </c>
      <c r="E4047">
        <v>2019</v>
      </c>
      <c r="F4047" t="s">
        <v>123</v>
      </c>
      <c r="G4047" t="s">
        <v>129</v>
      </c>
      <c r="H4047" t="s">
        <v>11</v>
      </c>
      <c r="I4047" t="s">
        <v>11</v>
      </c>
      <c r="J4047" t="s">
        <v>15</v>
      </c>
      <c r="K4047" t="s">
        <v>42</v>
      </c>
      <c r="L4047">
        <v>1</v>
      </c>
      <c r="M4047">
        <v>1010</v>
      </c>
      <c r="O4047" t="s">
        <v>25</v>
      </c>
      <c r="R4047" t="s">
        <v>44</v>
      </c>
      <c r="S4047" s="49" t="str">
        <f t="shared" si="505"/>
        <v>Card</v>
      </c>
      <c r="T4047" s="3">
        <v>0.03</v>
      </c>
      <c r="U4047" s="2">
        <v>2.7</v>
      </c>
      <c r="V4047" s="2">
        <v>0.87</v>
      </c>
      <c r="W4047" s="54">
        <f>_xlfn.XLOOKUP(M4047,Market!A:A,Market!F:F,0)</f>
        <v>0.08</v>
      </c>
      <c r="X4047" s="55">
        <f t="shared" si="506"/>
        <v>8.1000000000000003E-2</v>
      </c>
      <c r="Y4047" s="55">
        <f t="shared" si="507"/>
        <v>1.83</v>
      </c>
      <c r="Z4047" s="54">
        <f t="shared" si="508"/>
        <v>0.67777777777777781</v>
      </c>
      <c r="AA4047" s="49" t="str">
        <f t="shared" ca="1" si="509"/>
        <v>N</v>
      </c>
      <c r="AB4047" s="49">
        <f t="shared" ca="1" si="510"/>
        <v>5</v>
      </c>
      <c r="AC4047" s="49" t="str">
        <f t="shared" ca="1" si="511"/>
        <v>N</v>
      </c>
    </row>
    <row r="4048" spans="1:29" x14ac:dyDescent="0.25">
      <c r="A4048">
        <v>2345</v>
      </c>
      <c r="B4048" s="9">
        <v>43565</v>
      </c>
      <c r="C4048" s="50" t="str">
        <f t="shared" si="504"/>
        <v>N</v>
      </c>
      <c r="D4048" s="52">
        <f>_xlfn.XLOOKUP(B4048,Cal_Date!B:B,Cal_Date!A:A,0)</f>
        <v>2</v>
      </c>
      <c r="E4048">
        <v>2019</v>
      </c>
      <c r="F4048" t="s">
        <v>123</v>
      </c>
      <c r="G4048" t="s">
        <v>129</v>
      </c>
      <c r="H4048" t="s">
        <v>11</v>
      </c>
      <c r="I4048" t="s">
        <v>11</v>
      </c>
      <c r="J4048" t="s">
        <v>15</v>
      </c>
      <c r="K4048" t="s">
        <v>42</v>
      </c>
      <c r="L4048">
        <v>1</v>
      </c>
      <c r="M4048">
        <v>1008</v>
      </c>
      <c r="O4048" t="s">
        <v>28</v>
      </c>
      <c r="R4048" t="s">
        <v>44</v>
      </c>
      <c r="S4048" s="49" t="str">
        <f t="shared" si="505"/>
        <v>Card</v>
      </c>
      <c r="T4048" s="3">
        <v>0.03</v>
      </c>
      <c r="U4048" s="2">
        <v>2.7225000000000001</v>
      </c>
      <c r="V4048" s="2">
        <v>0.87</v>
      </c>
      <c r="W4048" s="54">
        <f>_xlfn.XLOOKUP(M4048,Market!A:A,Market!F:F,0)</f>
        <v>8.8999999999999996E-2</v>
      </c>
      <c r="X4048" s="55">
        <f t="shared" si="506"/>
        <v>8.1674999999999998E-2</v>
      </c>
      <c r="Y4048" s="55">
        <f t="shared" si="507"/>
        <v>1.8525</v>
      </c>
      <c r="Z4048" s="54">
        <f t="shared" si="508"/>
        <v>0.68044077134986225</v>
      </c>
      <c r="AA4048" s="49" t="str">
        <f t="shared" ca="1" si="509"/>
        <v>N</v>
      </c>
      <c r="AB4048" s="49">
        <f t="shared" ca="1" si="510"/>
        <v>5</v>
      </c>
      <c r="AC4048" s="49" t="str">
        <f t="shared" ca="1" si="511"/>
        <v>N</v>
      </c>
    </row>
    <row r="4049" spans="1:29" x14ac:dyDescent="0.25">
      <c r="A4049">
        <v>2346</v>
      </c>
      <c r="B4049" s="9">
        <v>43565</v>
      </c>
      <c r="C4049" s="50" t="str">
        <f t="shared" si="504"/>
        <v>N</v>
      </c>
      <c r="D4049" s="52">
        <f>_xlfn.XLOOKUP(B4049,Cal_Date!B:B,Cal_Date!A:A,0)</f>
        <v>2</v>
      </c>
      <c r="E4049">
        <v>2019</v>
      </c>
      <c r="F4049" t="s">
        <v>123</v>
      </c>
      <c r="G4049" t="s">
        <v>129</v>
      </c>
      <c r="H4049" t="s">
        <v>48</v>
      </c>
      <c r="I4049" t="s">
        <v>18</v>
      </c>
      <c r="J4049" t="s">
        <v>10</v>
      </c>
      <c r="K4049" t="s">
        <v>43</v>
      </c>
      <c r="L4049">
        <v>1</v>
      </c>
      <c r="M4049">
        <v>1008</v>
      </c>
      <c r="O4049" t="s">
        <v>28</v>
      </c>
      <c r="R4049" t="s">
        <v>44</v>
      </c>
      <c r="S4049" s="49" t="str">
        <f t="shared" si="505"/>
        <v>Card</v>
      </c>
      <c r="T4049" s="3">
        <v>0.03</v>
      </c>
      <c r="U4049" s="2">
        <v>7.6229999999999993</v>
      </c>
      <c r="V4049" s="2">
        <v>1.46</v>
      </c>
      <c r="W4049" s="54">
        <f>_xlfn.XLOOKUP(M4049,Market!A:A,Market!F:F,0)</f>
        <v>8.8999999999999996E-2</v>
      </c>
      <c r="X4049" s="55">
        <f t="shared" si="506"/>
        <v>0.22868999999999998</v>
      </c>
      <c r="Y4049" s="55">
        <f t="shared" si="507"/>
        <v>6.1629999999999994</v>
      </c>
      <c r="Z4049" s="54">
        <f t="shared" si="508"/>
        <v>0.80847435392889933</v>
      </c>
      <c r="AA4049" s="49" t="str">
        <f t="shared" ca="1" si="509"/>
        <v>N</v>
      </c>
      <c r="AB4049" s="49">
        <f t="shared" ca="1" si="510"/>
        <v>5</v>
      </c>
      <c r="AC4049" s="49" t="str">
        <f t="shared" ca="1" si="511"/>
        <v>N</v>
      </c>
    </row>
    <row r="4050" spans="1:29" x14ac:dyDescent="0.25">
      <c r="A4050">
        <v>2347</v>
      </c>
      <c r="B4050" s="9">
        <v>43565</v>
      </c>
      <c r="C4050" s="50" t="str">
        <f t="shared" si="504"/>
        <v>N</v>
      </c>
      <c r="D4050" s="52">
        <f>_xlfn.XLOOKUP(B4050,Cal_Date!B:B,Cal_Date!A:A,0)</f>
        <v>2</v>
      </c>
      <c r="E4050">
        <v>2019</v>
      </c>
      <c r="F4050" t="s">
        <v>123</v>
      </c>
      <c r="G4050" t="s">
        <v>129</v>
      </c>
      <c r="H4050" t="s">
        <v>11</v>
      </c>
      <c r="I4050" t="s">
        <v>11</v>
      </c>
      <c r="J4050" t="s">
        <v>15</v>
      </c>
      <c r="K4050" t="s">
        <v>42</v>
      </c>
      <c r="L4050">
        <v>2</v>
      </c>
      <c r="M4050">
        <v>1008</v>
      </c>
      <c r="O4050" t="s">
        <v>28</v>
      </c>
      <c r="R4050" t="s">
        <v>46</v>
      </c>
      <c r="S4050" s="49" t="str">
        <f t="shared" si="505"/>
        <v>Card</v>
      </c>
      <c r="T4050" s="3">
        <v>0.04</v>
      </c>
      <c r="U4050" s="2">
        <v>5.4450000000000003</v>
      </c>
      <c r="V4050" s="2">
        <v>1.74</v>
      </c>
      <c r="W4050" s="54">
        <f>_xlfn.XLOOKUP(M4050,Market!A:A,Market!F:F,0)</f>
        <v>8.8999999999999996E-2</v>
      </c>
      <c r="X4050" s="55">
        <f t="shared" si="506"/>
        <v>0.21780000000000002</v>
      </c>
      <c r="Y4050" s="55">
        <f t="shared" si="507"/>
        <v>3.7050000000000001</v>
      </c>
      <c r="Z4050" s="54">
        <f t="shared" si="508"/>
        <v>0.68044077134986225</v>
      </c>
      <c r="AA4050" s="49" t="str">
        <f t="shared" ca="1" si="509"/>
        <v>N</v>
      </c>
      <c r="AB4050" s="49">
        <f t="shared" ca="1" si="510"/>
        <v>5</v>
      </c>
      <c r="AC4050" s="49" t="str">
        <f t="shared" ca="1" si="511"/>
        <v>N</v>
      </c>
    </row>
    <row r="4051" spans="1:29" x14ac:dyDescent="0.25">
      <c r="A4051">
        <v>2348</v>
      </c>
      <c r="B4051" s="9">
        <v>43565</v>
      </c>
      <c r="C4051" s="50" t="str">
        <f t="shared" si="504"/>
        <v>N</v>
      </c>
      <c r="D4051" s="52">
        <f>_xlfn.XLOOKUP(B4051,Cal_Date!B:B,Cal_Date!A:A,0)</f>
        <v>2</v>
      </c>
      <c r="E4051">
        <v>2019</v>
      </c>
      <c r="F4051" t="s">
        <v>123</v>
      </c>
      <c r="G4051" t="s">
        <v>129</v>
      </c>
      <c r="H4051" t="s">
        <v>14</v>
      </c>
      <c r="I4051" t="s">
        <v>18</v>
      </c>
      <c r="J4051" t="s">
        <v>15</v>
      </c>
      <c r="K4051" t="s">
        <v>43</v>
      </c>
      <c r="L4051">
        <v>1</v>
      </c>
      <c r="M4051">
        <v>1004</v>
      </c>
      <c r="O4051" t="s">
        <v>28</v>
      </c>
      <c r="R4051" t="s">
        <v>47</v>
      </c>
      <c r="S4051" s="49" t="str">
        <f t="shared" si="505"/>
        <v>Card</v>
      </c>
      <c r="T4051" s="3">
        <v>3.5000000000000003E-2</v>
      </c>
      <c r="U4051" s="2">
        <v>7.42</v>
      </c>
      <c r="V4051" s="2">
        <v>2.2200000000000002</v>
      </c>
      <c r="W4051" s="54">
        <f>_xlfn.XLOOKUP(M4051,Market!A:A,Market!F:F,0)</f>
        <v>0.06</v>
      </c>
      <c r="X4051" s="55">
        <f t="shared" si="506"/>
        <v>0.25970000000000004</v>
      </c>
      <c r="Y4051" s="55">
        <f t="shared" si="507"/>
        <v>5.1999999999999993</v>
      </c>
      <c r="Z4051" s="54">
        <f t="shared" si="508"/>
        <v>0.70080862533692712</v>
      </c>
      <c r="AA4051" s="49" t="str">
        <f t="shared" ca="1" si="509"/>
        <v>N</v>
      </c>
      <c r="AB4051" s="49">
        <f t="shared" ca="1" si="510"/>
        <v>5</v>
      </c>
      <c r="AC4051" s="49" t="str">
        <f t="shared" ca="1" si="511"/>
        <v>N</v>
      </c>
    </row>
    <row r="4052" spans="1:29" x14ac:dyDescent="0.25">
      <c r="A4052">
        <v>2349</v>
      </c>
      <c r="B4052" s="9">
        <v>43565</v>
      </c>
      <c r="C4052" s="50" t="str">
        <f t="shared" si="504"/>
        <v>N</v>
      </c>
      <c r="D4052" s="52">
        <f>_xlfn.XLOOKUP(B4052,Cal_Date!B:B,Cal_Date!A:A,0)</f>
        <v>2</v>
      </c>
      <c r="E4052">
        <v>2019</v>
      </c>
      <c r="F4052" t="s">
        <v>123</v>
      </c>
      <c r="G4052" t="s">
        <v>129</v>
      </c>
      <c r="H4052" t="s">
        <v>14</v>
      </c>
      <c r="I4052" t="s">
        <v>18</v>
      </c>
      <c r="J4052" t="s">
        <v>15</v>
      </c>
      <c r="K4052" t="s">
        <v>43</v>
      </c>
      <c r="L4052">
        <v>2</v>
      </c>
      <c r="M4052">
        <v>1009</v>
      </c>
      <c r="O4052" t="s">
        <v>28</v>
      </c>
      <c r="R4052" t="s">
        <v>46</v>
      </c>
      <c r="S4052" s="49" t="str">
        <f t="shared" si="505"/>
        <v>Card</v>
      </c>
      <c r="T4052" s="3">
        <v>0.04</v>
      </c>
      <c r="U4052" s="2">
        <v>15.245999999999999</v>
      </c>
      <c r="V4052" s="2">
        <v>4.4400000000000004</v>
      </c>
      <c r="W4052" s="54">
        <f>_xlfn.XLOOKUP(M4052,Market!A:A,Market!F:F,0)</f>
        <v>8.8999999999999996E-2</v>
      </c>
      <c r="X4052" s="55">
        <f t="shared" si="506"/>
        <v>0.60983999999999994</v>
      </c>
      <c r="Y4052" s="55">
        <f t="shared" si="507"/>
        <v>10.805999999999997</v>
      </c>
      <c r="Z4052" s="54">
        <f t="shared" si="508"/>
        <v>0.7087760724124359</v>
      </c>
      <c r="AA4052" s="49" t="str">
        <f t="shared" ca="1" si="509"/>
        <v>N</v>
      </c>
      <c r="AB4052" s="49">
        <f t="shared" ca="1" si="510"/>
        <v>5</v>
      </c>
      <c r="AC4052" s="49" t="str">
        <f t="shared" ca="1" si="511"/>
        <v>N</v>
      </c>
    </row>
    <row r="4053" spans="1:29" x14ac:dyDescent="0.25">
      <c r="A4053">
        <v>2350</v>
      </c>
      <c r="B4053" s="9">
        <v>43565</v>
      </c>
      <c r="C4053" s="50" t="str">
        <f t="shared" si="504"/>
        <v>N</v>
      </c>
      <c r="D4053" s="52">
        <f>_xlfn.XLOOKUP(B4053,Cal_Date!B:B,Cal_Date!A:A,0)</f>
        <v>2</v>
      </c>
      <c r="E4053">
        <v>2019</v>
      </c>
      <c r="F4053" t="s">
        <v>123</v>
      </c>
      <c r="G4053" t="s">
        <v>129</v>
      </c>
      <c r="H4053" t="s">
        <v>48</v>
      </c>
      <c r="I4053" t="s">
        <v>18</v>
      </c>
      <c r="J4053" t="s">
        <v>10</v>
      </c>
      <c r="K4053" t="s">
        <v>43</v>
      </c>
      <c r="L4053">
        <v>1</v>
      </c>
      <c r="M4053">
        <v>1010</v>
      </c>
      <c r="O4053" t="s">
        <v>25</v>
      </c>
      <c r="R4053" t="s">
        <v>47</v>
      </c>
      <c r="S4053" s="49" t="str">
        <f t="shared" si="505"/>
        <v>Card</v>
      </c>
      <c r="T4053" s="3">
        <v>3.5000000000000003E-2</v>
      </c>
      <c r="U4053" s="2">
        <v>7.5600000000000005</v>
      </c>
      <c r="V4053" s="2">
        <v>1.46</v>
      </c>
      <c r="W4053" s="54">
        <f>_xlfn.XLOOKUP(M4053,Market!A:A,Market!F:F,0)</f>
        <v>0.08</v>
      </c>
      <c r="X4053" s="55">
        <f t="shared" si="506"/>
        <v>0.26460000000000006</v>
      </c>
      <c r="Y4053" s="55">
        <f t="shared" si="507"/>
        <v>6.1000000000000005</v>
      </c>
      <c r="Z4053" s="54">
        <f t="shared" si="508"/>
        <v>0.80687830687830686</v>
      </c>
      <c r="AA4053" s="49" t="str">
        <f t="shared" ca="1" si="509"/>
        <v>N</v>
      </c>
      <c r="AB4053" s="49">
        <f t="shared" ca="1" si="510"/>
        <v>5</v>
      </c>
      <c r="AC4053" s="49" t="str">
        <f t="shared" ca="1" si="511"/>
        <v>N</v>
      </c>
    </row>
    <row r="4054" spans="1:29" x14ac:dyDescent="0.25">
      <c r="A4054">
        <v>2351</v>
      </c>
      <c r="B4054" s="9">
        <v>43565</v>
      </c>
      <c r="C4054" s="50" t="str">
        <f t="shared" si="504"/>
        <v>N</v>
      </c>
      <c r="D4054" s="52">
        <f>_xlfn.XLOOKUP(B4054,Cal_Date!B:B,Cal_Date!A:A,0)</f>
        <v>2</v>
      </c>
      <c r="E4054">
        <v>2019</v>
      </c>
      <c r="F4054" t="s">
        <v>123</v>
      </c>
      <c r="G4054" t="s">
        <v>129</v>
      </c>
      <c r="H4054" t="s">
        <v>11</v>
      </c>
      <c r="I4054" t="s">
        <v>13</v>
      </c>
      <c r="J4054" t="s">
        <v>15</v>
      </c>
      <c r="K4054" t="s">
        <v>42</v>
      </c>
      <c r="L4054">
        <v>2</v>
      </c>
      <c r="M4054">
        <v>1011</v>
      </c>
      <c r="O4054" t="s">
        <v>25</v>
      </c>
      <c r="R4054" t="s">
        <v>46</v>
      </c>
      <c r="S4054" s="49" t="str">
        <f t="shared" si="505"/>
        <v>Card</v>
      </c>
      <c r="T4054" s="3">
        <v>0.04</v>
      </c>
      <c r="U4054" s="2">
        <v>5.3000000000000007</v>
      </c>
      <c r="V4054" s="2">
        <v>2.84</v>
      </c>
      <c r="W4054" s="54">
        <f>_xlfn.XLOOKUP(M4054,Market!A:A,Market!F:F,0)</f>
        <v>0.06</v>
      </c>
      <c r="X4054" s="55">
        <f t="shared" si="506"/>
        <v>0.21200000000000002</v>
      </c>
      <c r="Y4054" s="55">
        <f t="shared" si="507"/>
        <v>2.4600000000000009</v>
      </c>
      <c r="Z4054" s="54">
        <f t="shared" si="508"/>
        <v>0.46415094339622653</v>
      </c>
      <c r="AA4054" s="49" t="str">
        <f t="shared" ca="1" si="509"/>
        <v>N</v>
      </c>
      <c r="AB4054" s="49">
        <f t="shared" ca="1" si="510"/>
        <v>5</v>
      </c>
      <c r="AC4054" s="49" t="str">
        <f t="shared" ca="1" si="511"/>
        <v>N</v>
      </c>
    </row>
    <row r="4055" spans="1:29" x14ac:dyDescent="0.25">
      <c r="A4055">
        <v>2352</v>
      </c>
      <c r="B4055" s="9">
        <v>43565</v>
      </c>
      <c r="C4055" s="50" t="str">
        <f t="shared" si="504"/>
        <v>N</v>
      </c>
      <c r="D4055" s="52">
        <f>_xlfn.XLOOKUP(B4055,Cal_Date!B:B,Cal_Date!A:A,0)</f>
        <v>2</v>
      </c>
      <c r="E4055">
        <v>2019</v>
      </c>
      <c r="F4055" t="s">
        <v>123</v>
      </c>
      <c r="G4055" t="s">
        <v>129</v>
      </c>
      <c r="H4055" t="s">
        <v>11</v>
      </c>
      <c r="I4055" t="s">
        <v>11</v>
      </c>
      <c r="J4055" t="s">
        <v>15</v>
      </c>
      <c r="K4055" t="s">
        <v>42</v>
      </c>
      <c r="L4055">
        <v>1</v>
      </c>
      <c r="M4055">
        <v>1011</v>
      </c>
      <c r="O4055" t="s">
        <v>25</v>
      </c>
      <c r="R4055" t="s">
        <v>46</v>
      </c>
      <c r="S4055" s="49" t="str">
        <f t="shared" si="505"/>
        <v>Card</v>
      </c>
      <c r="T4055" s="3">
        <v>0.04</v>
      </c>
      <c r="U4055" s="2">
        <v>2.6500000000000004</v>
      </c>
      <c r="V4055" s="2">
        <v>0.87</v>
      </c>
      <c r="W4055" s="54">
        <f>_xlfn.XLOOKUP(M4055,Market!A:A,Market!F:F,0)</f>
        <v>0.06</v>
      </c>
      <c r="X4055" s="55">
        <f t="shared" si="506"/>
        <v>0.10600000000000001</v>
      </c>
      <c r="Y4055" s="55">
        <f t="shared" si="507"/>
        <v>1.7800000000000002</v>
      </c>
      <c r="Z4055" s="54">
        <f t="shared" si="508"/>
        <v>0.67169811320754713</v>
      </c>
      <c r="AA4055" s="49" t="str">
        <f t="shared" ca="1" si="509"/>
        <v>N</v>
      </c>
      <c r="AB4055" s="49">
        <f t="shared" ca="1" si="510"/>
        <v>5</v>
      </c>
      <c r="AC4055" s="49" t="str">
        <f t="shared" ca="1" si="511"/>
        <v>N</v>
      </c>
    </row>
    <row r="4056" spans="1:29" x14ac:dyDescent="0.25">
      <c r="A4056">
        <v>2353</v>
      </c>
      <c r="B4056" s="9">
        <v>43565</v>
      </c>
      <c r="C4056" s="50" t="str">
        <f t="shared" si="504"/>
        <v>N</v>
      </c>
      <c r="D4056" s="52">
        <f>_xlfn.XLOOKUP(B4056,Cal_Date!B:B,Cal_Date!A:A,0)</f>
        <v>2</v>
      </c>
      <c r="E4056">
        <v>2019</v>
      </c>
      <c r="F4056" t="s">
        <v>123</v>
      </c>
      <c r="G4056" t="s">
        <v>129</v>
      </c>
      <c r="H4056" t="s">
        <v>48</v>
      </c>
      <c r="I4056" t="s">
        <v>18</v>
      </c>
      <c r="J4056" t="s">
        <v>10</v>
      </c>
      <c r="K4056" t="s">
        <v>43</v>
      </c>
      <c r="L4056">
        <v>1</v>
      </c>
      <c r="M4056">
        <v>1011</v>
      </c>
      <c r="O4056" t="s">
        <v>25</v>
      </c>
      <c r="R4056" t="s">
        <v>47</v>
      </c>
      <c r="S4056" s="49" t="str">
        <f t="shared" si="505"/>
        <v>Card</v>
      </c>
      <c r="T4056" s="3">
        <v>3.5000000000000003E-2</v>
      </c>
      <c r="U4056" s="2">
        <v>7.42</v>
      </c>
      <c r="V4056" s="2">
        <v>1.46</v>
      </c>
      <c r="W4056" s="54">
        <f>_xlfn.XLOOKUP(M4056,Market!A:A,Market!F:F,0)</f>
        <v>0.06</v>
      </c>
      <c r="X4056" s="55">
        <f t="shared" si="506"/>
        <v>0.25970000000000004</v>
      </c>
      <c r="Y4056" s="55">
        <f t="shared" si="507"/>
        <v>5.96</v>
      </c>
      <c r="Z4056" s="54">
        <f t="shared" si="508"/>
        <v>0.80323450134770891</v>
      </c>
      <c r="AA4056" s="49" t="str">
        <f t="shared" ca="1" si="509"/>
        <v>N</v>
      </c>
      <c r="AB4056" s="49">
        <f t="shared" ca="1" si="510"/>
        <v>5</v>
      </c>
      <c r="AC4056" s="49" t="str">
        <f t="shared" ca="1" si="511"/>
        <v>N</v>
      </c>
    </row>
    <row r="4057" spans="1:29" x14ac:dyDescent="0.25">
      <c r="A4057">
        <v>2354</v>
      </c>
      <c r="B4057" s="9">
        <v>43565</v>
      </c>
      <c r="C4057" s="50" t="str">
        <f t="shared" si="504"/>
        <v>N</v>
      </c>
      <c r="D4057" s="52">
        <f>_xlfn.XLOOKUP(B4057,Cal_Date!B:B,Cal_Date!A:A,0)</f>
        <v>2</v>
      </c>
      <c r="E4057">
        <v>2019</v>
      </c>
      <c r="F4057" t="s">
        <v>123</v>
      </c>
      <c r="G4057" t="s">
        <v>129</v>
      </c>
      <c r="H4057" t="s">
        <v>48</v>
      </c>
      <c r="I4057" t="s">
        <v>18</v>
      </c>
      <c r="J4057" t="s">
        <v>10</v>
      </c>
      <c r="K4057" t="s">
        <v>43</v>
      </c>
      <c r="L4057">
        <v>1</v>
      </c>
      <c r="M4057">
        <v>1001</v>
      </c>
      <c r="O4057" t="s">
        <v>25</v>
      </c>
      <c r="R4057" t="s">
        <v>46</v>
      </c>
      <c r="S4057" s="49" t="str">
        <f t="shared" si="505"/>
        <v>Card</v>
      </c>
      <c r="T4057" s="3">
        <v>0.04</v>
      </c>
      <c r="U4057" s="2">
        <v>7.42</v>
      </c>
      <c r="V4057" s="2">
        <v>1.46</v>
      </c>
      <c r="W4057" s="54">
        <f>_xlfn.XLOOKUP(M4057,Market!A:A,Market!F:F,0)</f>
        <v>0.06</v>
      </c>
      <c r="X4057" s="55">
        <f t="shared" si="506"/>
        <v>0.29680000000000001</v>
      </c>
      <c r="Y4057" s="55">
        <f t="shared" si="507"/>
        <v>5.96</v>
      </c>
      <c r="Z4057" s="54">
        <f t="shared" si="508"/>
        <v>0.80323450134770891</v>
      </c>
      <c r="AA4057" s="49" t="str">
        <f t="shared" ca="1" si="509"/>
        <v>N</v>
      </c>
      <c r="AB4057" s="49">
        <f t="shared" ca="1" si="510"/>
        <v>5</v>
      </c>
      <c r="AC4057" s="49" t="str">
        <f t="shared" ca="1" si="511"/>
        <v>N</v>
      </c>
    </row>
    <row r="4058" spans="1:29" x14ac:dyDescent="0.25">
      <c r="A4058">
        <v>2355</v>
      </c>
      <c r="B4058" s="9">
        <v>43565</v>
      </c>
      <c r="C4058" s="50" t="str">
        <f t="shared" si="504"/>
        <v>N</v>
      </c>
      <c r="D4058" s="52">
        <f>_xlfn.XLOOKUP(B4058,Cal_Date!B:B,Cal_Date!A:A,0)</f>
        <v>2</v>
      </c>
      <c r="E4058">
        <v>2019</v>
      </c>
      <c r="F4058" t="s">
        <v>123</v>
      </c>
      <c r="G4058" t="s">
        <v>129</v>
      </c>
      <c r="H4058" t="s">
        <v>11</v>
      </c>
      <c r="I4058" t="s">
        <v>11</v>
      </c>
      <c r="J4058" t="s">
        <v>15</v>
      </c>
      <c r="K4058" t="s">
        <v>42</v>
      </c>
      <c r="L4058">
        <v>1</v>
      </c>
      <c r="M4058">
        <v>1000</v>
      </c>
      <c r="O4058" t="s">
        <v>25</v>
      </c>
      <c r="R4058" t="s">
        <v>47</v>
      </c>
      <c r="S4058" s="49" t="str">
        <f t="shared" si="505"/>
        <v>Card</v>
      </c>
      <c r="T4058" s="3">
        <v>3.5000000000000003E-2</v>
      </c>
      <c r="U4058" s="2">
        <v>2.7</v>
      </c>
      <c r="V4058" s="2">
        <v>0.87</v>
      </c>
      <c r="W4058" s="54">
        <f>_xlfn.XLOOKUP(M4058,Market!A:A,Market!F:F,0)</f>
        <v>0.08</v>
      </c>
      <c r="X4058" s="55">
        <f t="shared" si="506"/>
        <v>9.4500000000000015E-2</v>
      </c>
      <c r="Y4058" s="55">
        <f t="shared" si="507"/>
        <v>1.83</v>
      </c>
      <c r="Z4058" s="54">
        <f t="shared" si="508"/>
        <v>0.67777777777777781</v>
      </c>
      <c r="AA4058" s="49" t="str">
        <f t="shared" ca="1" si="509"/>
        <v>N</v>
      </c>
      <c r="AB4058" s="49">
        <f t="shared" ca="1" si="510"/>
        <v>5</v>
      </c>
      <c r="AC4058" s="49" t="str">
        <f t="shared" ca="1" si="511"/>
        <v>N</v>
      </c>
    </row>
    <row r="4059" spans="1:29" x14ac:dyDescent="0.25">
      <c r="A4059">
        <v>2356</v>
      </c>
      <c r="B4059" s="9">
        <v>43565</v>
      </c>
      <c r="C4059" s="50" t="str">
        <f t="shared" si="504"/>
        <v>N</v>
      </c>
      <c r="D4059" s="52">
        <f>_xlfn.XLOOKUP(B4059,Cal_Date!B:B,Cal_Date!A:A,0)</f>
        <v>2</v>
      </c>
      <c r="E4059">
        <v>2019</v>
      </c>
      <c r="F4059" t="s">
        <v>123</v>
      </c>
      <c r="G4059" t="s">
        <v>129</v>
      </c>
      <c r="H4059" t="s">
        <v>14</v>
      </c>
      <c r="I4059" t="s">
        <v>18</v>
      </c>
      <c r="J4059" t="s">
        <v>15</v>
      </c>
      <c r="K4059" t="s">
        <v>43</v>
      </c>
      <c r="L4059">
        <v>2</v>
      </c>
      <c r="M4059">
        <v>1000</v>
      </c>
      <c r="O4059" t="s">
        <v>25</v>
      </c>
      <c r="R4059" t="s">
        <v>47</v>
      </c>
      <c r="S4059" s="49" t="str">
        <f t="shared" si="505"/>
        <v>Card</v>
      </c>
      <c r="T4059" s="3">
        <v>3.5000000000000003E-2</v>
      </c>
      <c r="U4059" s="2">
        <v>15.120000000000001</v>
      </c>
      <c r="V4059" s="2">
        <v>4.4400000000000004</v>
      </c>
      <c r="W4059" s="54">
        <f>_xlfn.XLOOKUP(M4059,Market!A:A,Market!F:F,0)</f>
        <v>0.08</v>
      </c>
      <c r="X4059" s="55">
        <f t="shared" si="506"/>
        <v>0.52920000000000011</v>
      </c>
      <c r="Y4059" s="55">
        <f t="shared" si="507"/>
        <v>10.68</v>
      </c>
      <c r="Z4059" s="54">
        <f t="shared" si="508"/>
        <v>0.70634920634920628</v>
      </c>
      <c r="AA4059" s="49" t="str">
        <f t="shared" ca="1" si="509"/>
        <v>N</v>
      </c>
      <c r="AB4059" s="49">
        <f t="shared" ca="1" si="510"/>
        <v>5</v>
      </c>
      <c r="AC4059" s="49" t="str">
        <f t="shared" ca="1" si="511"/>
        <v>N</v>
      </c>
    </row>
    <row r="4060" spans="1:29" x14ac:dyDescent="0.25">
      <c r="A4060">
        <v>2357</v>
      </c>
      <c r="B4060" s="9">
        <v>43565</v>
      </c>
      <c r="C4060" s="50" t="str">
        <f t="shared" si="504"/>
        <v>N</v>
      </c>
      <c r="D4060" s="52">
        <f>_xlfn.XLOOKUP(B4060,Cal_Date!B:B,Cal_Date!A:A,0)</f>
        <v>2</v>
      </c>
      <c r="E4060">
        <v>2019</v>
      </c>
      <c r="F4060" t="s">
        <v>123</v>
      </c>
      <c r="G4060" t="s">
        <v>129</v>
      </c>
      <c r="H4060" t="s">
        <v>14</v>
      </c>
      <c r="I4060" t="s">
        <v>13</v>
      </c>
      <c r="J4060" t="s">
        <v>15</v>
      </c>
      <c r="K4060" t="s">
        <v>43</v>
      </c>
      <c r="L4060">
        <v>1</v>
      </c>
      <c r="M4060">
        <v>1002</v>
      </c>
      <c r="O4060" t="s">
        <v>28</v>
      </c>
      <c r="R4060" t="s">
        <v>47</v>
      </c>
      <c r="S4060" s="49" t="str">
        <f t="shared" si="505"/>
        <v>Card</v>
      </c>
      <c r="T4060" s="3">
        <v>3.5000000000000003E-2</v>
      </c>
      <c r="U4060" s="2">
        <v>6.8900000000000006</v>
      </c>
      <c r="V4060" s="2">
        <v>2.12</v>
      </c>
      <c r="W4060" s="54">
        <f>_xlfn.XLOOKUP(M4060,Market!A:A,Market!F:F,0)</f>
        <v>0.06</v>
      </c>
      <c r="X4060" s="55">
        <f t="shared" si="506"/>
        <v>0.24115000000000003</v>
      </c>
      <c r="Y4060" s="55">
        <f t="shared" si="507"/>
        <v>4.7700000000000005</v>
      </c>
      <c r="Z4060" s="54">
        <f t="shared" si="508"/>
        <v>0.69230769230769229</v>
      </c>
      <c r="AA4060" s="49" t="str">
        <f t="shared" ca="1" si="509"/>
        <v>N</v>
      </c>
      <c r="AB4060" s="49">
        <f t="shared" ca="1" si="510"/>
        <v>5</v>
      </c>
      <c r="AC4060" s="49" t="str">
        <f t="shared" ca="1" si="511"/>
        <v>N</v>
      </c>
    </row>
    <row r="4061" spans="1:29" x14ac:dyDescent="0.25">
      <c r="A4061">
        <v>2358</v>
      </c>
      <c r="B4061" s="9">
        <v>43565</v>
      </c>
      <c r="C4061" s="50" t="str">
        <f t="shared" si="504"/>
        <v>N</v>
      </c>
      <c r="D4061" s="52">
        <f>_xlfn.XLOOKUP(B4061,Cal_Date!B:B,Cal_Date!A:A,0)</f>
        <v>2</v>
      </c>
      <c r="E4061">
        <v>2019</v>
      </c>
      <c r="F4061" t="s">
        <v>123</v>
      </c>
      <c r="G4061" t="s">
        <v>129</v>
      </c>
      <c r="H4061" t="s">
        <v>11</v>
      </c>
      <c r="I4061" t="s">
        <v>11</v>
      </c>
      <c r="J4061" t="s">
        <v>15</v>
      </c>
      <c r="K4061" t="s">
        <v>42</v>
      </c>
      <c r="L4061">
        <v>1</v>
      </c>
      <c r="M4061">
        <v>1003</v>
      </c>
      <c r="O4061" t="s">
        <v>25</v>
      </c>
      <c r="R4061" t="s">
        <v>46</v>
      </c>
      <c r="S4061" s="49" t="str">
        <f t="shared" si="505"/>
        <v>Card</v>
      </c>
      <c r="T4061" s="3">
        <v>0.04</v>
      </c>
      <c r="U4061" s="2">
        <v>2.6500000000000004</v>
      </c>
      <c r="V4061" s="2">
        <v>0.87</v>
      </c>
      <c r="W4061" s="54">
        <f>_xlfn.XLOOKUP(M4061,Market!A:A,Market!F:F,0)</f>
        <v>0.06</v>
      </c>
      <c r="X4061" s="55">
        <f t="shared" si="506"/>
        <v>0.10600000000000001</v>
      </c>
      <c r="Y4061" s="55">
        <f t="shared" si="507"/>
        <v>1.7800000000000002</v>
      </c>
      <c r="Z4061" s="54">
        <f t="shared" si="508"/>
        <v>0.67169811320754713</v>
      </c>
      <c r="AA4061" s="49" t="str">
        <f t="shared" ca="1" si="509"/>
        <v>N</v>
      </c>
      <c r="AB4061" s="49">
        <f t="shared" ca="1" si="510"/>
        <v>5</v>
      </c>
      <c r="AC4061" s="49" t="str">
        <f t="shared" ca="1" si="511"/>
        <v>N</v>
      </c>
    </row>
    <row r="4062" spans="1:29" x14ac:dyDescent="0.25">
      <c r="A4062">
        <v>2359</v>
      </c>
      <c r="B4062" s="9">
        <v>43565</v>
      </c>
      <c r="C4062" s="50" t="str">
        <f t="shared" si="504"/>
        <v>N</v>
      </c>
      <c r="D4062" s="52">
        <f>_xlfn.XLOOKUP(B4062,Cal_Date!B:B,Cal_Date!A:A,0)</f>
        <v>2</v>
      </c>
      <c r="E4062">
        <v>2019</v>
      </c>
      <c r="F4062" t="s">
        <v>123</v>
      </c>
      <c r="G4062" t="s">
        <v>129</v>
      </c>
      <c r="H4062" t="s">
        <v>11</v>
      </c>
      <c r="I4062" t="s">
        <v>11</v>
      </c>
      <c r="J4062" t="s">
        <v>15</v>
      </c>
      <c r="K4062" t="s">
        <v>42</v>
      </c>
      <c r="L4062">
        <v>1</v>
      </c>
      <c r="M4062">
        <v>1005</v>
      </c>
      <c r="O4062" t="s">
        <v>25</v>
      </c>
      <c r="R4062" t="s">
        <v>47</v>
      </c>
      <c r="S4062" s="49" t="str">
        <f t="shared" si="505"/>
        <v>Card</v>
      </c>
      <c r="T4062" s="3">
        <v>3.5000000000000003E-2</v>
      </c>
      <c r="U4062" s="2">
        <v>2.7225000000000001</v>
      </c>
      <c r="V4062" s="2">
        <v>0.87</v>
      </c>
      <c r="W4062" s="54">
        <f>_xlfn.XLOOKUP(M4062,Market!A:A,Market!F:F,0)</f>
        <v>8.8999999999999996E-2</v>
      </c>
      <c r="X4062" s="55">
        <f t="shared" si="506"/>
        <v>9.5287500000000011E-2</v>
      </c>
      <c r="Y4062" s="55">
        <f t="shared" si="507"/>
        <v>1.8525</v>
      </c>
      <c r="Z4062" s="54">
        <f t="shared" si="508"/>
        <v>0.68044077134986225</v>
      </c>
      <c r="AA4062" s="49" t="str">
        <f t="shared" ca="1" si="509"/>
        <v>N</v>
      </c>
      <c r="AB4062" s="49">
        <f t="shared" ca="1" si="510"/>
        <v>5</v>
      </c>
      <c r="AC4062" s="49" t="str">
        <f t="shared" ca="1" si="511"/>
        <v>N</v>
      </c>
    </row>
    <row r="4063" spans="1:29" x14ac:dyDescent="0.25">
      <c r="A4063">
        <v>2360</v>
      </c>
      <c r="B4063" s="9">
        <v>43565</v>
      </c>
      <c r="C4063" s="50" t="str">
        <f t="shared" si="504"/>
        <v>N</v>
      </c>
      <c r="D4063" s="52">
        <f>_xlfn.XLOOKUP(B4063,Cal_Date!B:B,Cal_Date!A:A,0)</f>
        <v>2</v>
      </c>
      <c r="E4063">
        <v>2019</v>
      </c>
      <c r="F4063" t="s">
        <v>123</v>
      </c>
      <c r="G4063" t="s">
        <v>129</v>
      </c>
      <c r="H4063" t="s">
        <v>11</v>
      </c>
      <c r="I4063" t="s">
        <v>11</v>
      </c>
      <c r="J4063" t="s">
        <v>15</v>
      </c>
      <c r="K4063" t="s">
        <v>42</v>
      </c>
      <c r="L4063">
        <v>1</v>
      </c>
      <c r="M4063">
        <v>1005</v>
      </c>
      <c r="O4063" t="s">
        <v>25</v>
      </c>
      <c r="R4063" t="s">
        <v>46</v>
      </c>
      <c r="S4063" s="49" t="str">
        <f t="shared" si="505"/>
        <v>Card</v>
      </c>
      <c r="T4063" s="3">
        <v>0.04</v>
      </c>
      <c r="U4063" s="2">
        <v>2.7225000000000001</v>
      </c>
      <c r="V4063" s="2">
        <v>0.87</v>
      </c>
      <c r="W4063" s="54">
        <f>_xlfn.XLOOKUP(M4063,Market!A:A,Market!F:F,0)</f>
        <v>8.8999999999999996E-2</v>
      </c>
      <c r="X4063" s="55">
        <f t="shared" si="506"/>
        <v>0.10890000000000001</v>
      </c>
      <c r="Y4063" s="55">
        <f t="shared" si="507"/>
        <v>1.8525</v>
      </c>
      <c r="Z4063" s="54">
        <f t="shared" si="508"/>
        <v>0.68044077134986225</v>
      </c>
      <c r="AA4063" s="49" t="str">
        <f t="shared" ca="1" si="509"/>
        <v>N</v>
      </c>
      <c r="AB4063" s="49">
        <f t="shared" ca="1" si="510"/>
        <v>5</v>
      </c>
      <c r="AC4063" s="49" t="str">
        <f t="shared" ca="1" si="511"/>
        <v>N</v>
      </c>
    </row>
    <row r="4064" spans="1:29" x14ac:dyDescent="0.25">
      <c r="A4064">
        <v>2361</v>
      </c>
      <c r="B4064" s="9">
        <v>43565</v>
      </c>
      <c r="C4064" s="50" t="str">
        <f t="shared" si="504"/>
        <v>N</v>
      </c>
      <c r="D4064" s="52">
        <f>_xlfn.XLOOKUP(B4064,Cal_Date!B:B,Cal_Date!A:A,0)</f>
        <v>2</v>
      </c>
      <c r="E4064">
        <v>2019</v>
      </c>
      <c r="F4064" t="s">
        <v>123</v>
      </c>
      <c r="G4064" t="s">
        <v>129</v>
      </c>
      <c r="H4064" t="s">
        <v>11</v>
      </c>
      <c r="I4064" t="s">
        <v>13</v>
      </c>
      <c r="J4064" t="s">
        <v>15</v>
      </c>
      <c r="K4064" t="s">
        <v>42</v>
      </c>
      <c r="L4064">
        <v>1</v>
      </c>
      <c r="M4064">
        <v>1006</v>
      </c>
      <c r="O4064" t="s">
        <v>28</v>
      </c>
      <c r="R4064" t="s">
        <v>46</v>
      </c>
      <c r="S4064" s="49" t="str">
        <f t="shared" si="505"/>
        <v>Card</v>
      </c>
      <c r="T4064" s="3">
        <v>0.04</v>
      </c>
      <c r="U4064" s="2">
        <v>2.7225000000000001</v>
      </c>
      <c r="V4064" s="2">
        <v>1.42</v>
      </c>
      <c r="W4064" s="54">
        <f>_xlfn.XLOOKUP(M4064,Market!A:A,Market!F:F,0)</f>
        <v>8.8999999999999996E-2</v>
      </c>
      <c r="X4064" s="55">
        <f t="shared" si="506"/>
        <v>0.10890000000000001</v>
      </c>
      <c r="Y4064" s="55">
        <f t="shared" si="507"/>
        <v>1.3025000000000002</v>
      </c>
      <c r="Z4064" s="54">
        <f t="shared" si="508"/>
        <v>0.47842056932966032</v>
      </c>
      <c r="AA4064" s="49" t="str">
        <f t="shared" ca="1" si="509"/>
        <v>N</v>
      </c>
      <c r="AB4064" s="49">
        <f t="shared" ca="1" si="510"/>
        <v>5</v>
      </c>
      <c r="AC4064" s="49" t="str">
        <f t="shared" ca="1" si="511"/>
        <v>N</v>
      </c>
    </row>
    <row r="4065" spans="1:29" x14ac:dyDescent="0.25">
      <c r="A4065">
        <v>2362</v>
      </c>
      <c r="B4065" s="9">
        <v>43565</v>
      </c>
      <c r="C4065" s="50" t="str">
        <f t="shared" si="504"/>
        <v>N</v>
      </c>
      <c r="D4065" s="52">
        <f>_xlfn.XLOOKUP(B4065,Cal_Date!B:B,Cal_Date!A:A,0)</f>
        <v>2</v>
      </c>
      <c r="E4065">
        <v>2019</v>
      </c>
      <c r="F4065" t="s">
        <v>123</v>
      </c>
      <c r="G4065" t="s">
        <v>129</v>
      </c>
      <c r="H4065" t="s">
        <v>48</v>
      </c>
      <c r="I4065" t="s">
        <v>18</v>
      </c>
      <c r="J4065" t="s">
        <v>10</v>
      </c>
      <c r="K4065" t="s">
        <v>43</v>
      </c>
      <c r="L4065">
        <v>2</v>
      </c>
      <c r="M4065">
        <v>1007</v>
      </c>
      <c r="O4065" t="s">
        <v>28</v>
      </c>
      <c r="R4065" t="s">
        <v>47</v>
      </c>
      <c r="S4065" s="49" t="str">
        <f t="shared" si="505"/>
        <v>Card</v>
      </c>
      <c r="T4065" s="3">
        <v>3.5000000000000003E-2</v>
      </c>
      <c r="U4065" s="2">
        <v>15.245999999999999</v>
      </c>
      <c r="V4065" s="2">
        <v>2.92</v>
      </c>
      <c r="W4065" s="54">
        <f>_xlfn.XLOOKUP(M4065,Market!A:A,Market!F:F,0)</f>
        <v>8.8999999999999996E-2</v>
      </c>
      <c r="X4065" s="55">
        <f t="shared" si="506"/>
        <v>0.53361000000000003</v>
      </c>
      <c r="Y4065" s="55">
        <f t="shared" si="507"/>
        <v>12.325999999999999</v>
      </c>
      <c r="Z4065" s="54">
        <f t="shared" si="508"/>
        <v>0.80847435392889933</v>
      </c>
      <c r="AA4065" s="49" t="str">
        <f t="shared" ca="1" si="509"/>
        <v>N</v>
      </c>
      <c r="AB4065" s="49">
        <f t="shared" ca="1" si="510"/>
        <v>5</v>
      </c>
      <c r="AC4065" s="49" t="str">
        <f t="shared" ca="1" si="511"/>
        <v>N</v>
      </c>
    </row>
    <row r="4066" spans="1:29" x14ac:dyDescent="0.25">
      <c r="A4066">
        <v>2363</v>
      </c>
      <c r="B4066" s="9">
        <v>43565</v>
      </c>
      <c r="C4066" s="50" t="str">
        <f t="shared" si="504"/>
        <v>N</v>
      </c>
      <c r="D4066" s="52">
        <f>_xlfn.XLOOKUP(B4066,Cal_Date!B:B,Cal_Date!A:A,0)</f>
        <v>2</v>
      </c>
      <c r="E4066">
        <v>2019</v>
      </c>
      <c r="F4066" t="s">
        <v>123</v>
      </c>
      <c r="G4066" t="s">
        <v>129</v>
      </c>
      <c r="H4066" t="s">
        <v>48</v>
      </c>
      <c r="I4066" t="s">
        <v>18</v>
      </c>
      <c r="J4066" t="s">
        <v>10</v>
      </c>
      <c r="K4066" t="s">
        <v>43</v>
      </c>
      <c r="L4066">
        <v>2</v>
      </c>
      <c r="M4066">
        <v>1008</v>
      </c>
      <c r="O4066" t="s">
        <v>28</v>
      </c>
      <c r="R4066" t="s">
        <v>47</v>
      </c>
      <c r="S4066" s="49" t="str">
        <f t="shared" si="505"/>
        <v>Card</v>
      </c>
      <c r="T4066" s="3">
        <v>3.5000000000000003E-2</v>
      </c>
      <c r="U4066" s="2">
        <v>15.245999999999999</v>
      </c>
      <c r="V4066" s="2">
        <v>2.92</v>
      </c>
      <c r="W4066" s="54">
        <f>_xlfn.XLOOKUP(M4066,Market!A:A,Market!F:F,0)</f>
        <v>8.8999999999999996E-2</v>
      </c>
      <c r="X4066" s="55">
        <f t="shared" si="506"/>
        <v>0.53361000000000003</v>
      </c>
      <c r="Y4066" s="55">
        <f t="shared" si="507"/>
        <v>12.325999999999999</v>
      </c>
      <c r="Z4066" s="54">
        <f t="shared" si="508"/>
        <v>0.80847435392889933</v>
      </c>
      <c r="AA4066" s="49" t="str">
        <f t="shared" ca="1" si="509"/>
        <v>N</v>
      </c>
      <c r="AB4066" s="49">
        <f t="shared" ca="1" si="510"/>
        <v>5</v>
      </c>
      <c r="AC4066" s="49" t="str">
        <f t="shared" ca="1" si="511"/>
        <v>N</v>
      </c>
    </row>
    <row r="4067" spans="1:29" x14ac:dyDescent="0.25">
      <c r="A4067">
        <v>2364</v>
      </c>
      <c r="B4067" s="9">
        <v>43565</v>
      </c>
      <c r="C4067" s="50" t="str">
        <f t="shared" si="504"/>
        <v>N</v>
      </c>
      <c r="D4067" s="52">
        <f>_xlfn.XLOOKUP(B4067,Cal_Date!B:B,Cal_Date!A:A,0)</f>
        <v>2</v>
      </c>
      <c r="E4067">
        <v>2019</v>
      </c>
      <c r="F4067" t="s">
        <v>123</v>
      </c>
      <c r="G4067" t="s">
        <v>129</v>
      </c>
      <c r="H4067" t="s">
        <v>14</v>
      </c>
      <c r="I4067" t="s">
        <v>13</v>
      </c>
      <c r="J4067" t="s">
        <v>15</v>
      </c>
      <c r="K4067" t="s">
        <v>43</v>
      </c>
      <c r="L4067">
        <v>1</v>
      </c>
      <c r="M4067">
        <v>1009</v>
      </c>
      <c r="O4067" t="s">
        <v>28</v>
      </c>
      <c r="R4067" t="s">
        <v>44</v>
      </c>
      <c r="S4067" s="49" t="str">
        <f t="shared" si="505"/>
        <v>Card</v>
      </c>
      <c r="T4067" s="3">
        <v>0.03</v>
      </c>
      <c r="U4067" s="2">
        <v>7.0785</v>
      </c>
      <c r="V4067" s="2">
        <v>2.12</v>
      </c>
      <c r="W4067" s="54">
        <f>_xlfn.XLOOKUP(M4067,Market!A:A,Market!F:F,0)</f>
        <v>8.8999999999999996E-2</v>
      </c>
      <c r="X4067" s="55">
        <f t="shared" si="506"/>
        <v>0.21235499999999999</v>
      </c>
      <c r="Y4067" s="55">
        <f t="shared" si="507"/>
        <v>4.9584999999999999</v>
      </c>
      <c r="Z4067" s="54">
        <f t="shared" si="508"/>
        <v>0.70050151868333688</v>
      </c>
      <c r="AA4067" s="49" t="str">
        <f t="shared" ca="1" si="509"/>
        <v>N</v>
      </c>
      <c r="AB4067" s="49">
        <f t="shared" ca="1" si="510"/>
        <v>5</v>
      </c>
      <c r="AC4067" s="49" t="str">
        <f t="shared" ca="1" si="511"/>
        <v>N</v>
      </c>
    </row>
    <row r="4068" spans="1:29" x14ac:dyDescent="0.25">
      <c r="A4068">
        <v>2365</v>
      </c>
      <c r="B4068" s="9">
        <v>43565</v>
      </c>
      <c r="C4068" s="50" t="str">
        <f t="shared" si="504"/>
        <v>N</v>
      </c>
      <c r="D4068" s="52">
        <f>_xlfn.XLOOKUP(B4068,Cal_Date!B:B,Cal_Date!A:A,0)</f>
        <v>2</v>
      </c>
      <c r="E4068">
        <v>2019</v>
      </c>
      <c r="F4068" t="s">
        <v>123</v>
      </c>
      <c r="G4068" t="s">
        <v>129</v>
      </c>
      <c r="H4068" t="s">
        <v>11</v>
      </c>
      <c r="I4068" t="s">
        <v>11</v>
      </c>
      <c r="J4068" t="s">
        <v>15</v>
      </c>
      <c r="K4068" t="s">
        <v>42</v>
      </c>
      <c r="L4068">
        <v>1</v>
      </c>
      <c r="M4068">
        <v>1006</v>
      </c>
      <c r="O4068" t="s">
        <v>28</v>
      </c>
      <c r="R4068" t="s">
        <v>44</v>
      </c>
      <c r="S4068" s="49" t="str">
        <f t="shared" si="505"/>
        <v>Card</v>
      </c>
      <c r="T4068" s="3">
        <v>0.03</v>
      </c>
      <c r="U4068" s="2">
        <v>2.7225000000000001</v>
      </c>
      <c r="V4068" s="2">
        <v>0.87</v>
      </c>
      <c r="W4068" s="54">
        <f>_xlfn.XLOOKUP(M4068,Market!A:A,Market!F:F,0)</f>
        <v>8.8999999999999996E-2</v>
      </c>
      <c r="X4068" s="55">
        <f t="shared" si="506"/>
        <v>8.1674999999999998E-2</v>
      </c>
      <c r="Y4068" s="55">
        <f t="shared" si="507"/>
        <v>1.8525</v>
      </c>
      <c r="Z4068" s="54">
        <f t="shared" si="508"/>
        <v>0.68044077134986225</v>
      </c>
      <c r="AA4068" s="49" t="str">
        <f t="shared" ca="1" si="509"/>
        <v>N</v>
      </c>
      <c r="AB4068" s="49">
        <f t="shared" ca="1" si="510"/>
        <v>5</v>
      </c>
      <c r="AC4068" s="49" t="str">
        <f t="shared" ca="1" si="511"/>
        <v>N</v>
      </c>
    </row>
    <row r="4069" spans="1:29" x14ac:dyDescent="0.25">
      <c r="A4069">
        <v>2366</v>
      </c>
      <c r="B4069" s="9">
        <v>43565</v>
      </c>
      <c r="C4069" s="50" t="str">
        <f t="shared" si="504"/>
        <v>N</v>
      </c>
      <c r="D4069" s="52">
        <f>_xlfn.XLOOKUP(B4069,Cal_Date!B:B,Cal_Date!A:A,0)</f>
        <v>2</v>
      </c>
      <c r="E4069">
        <v>2019</v>
      </c>
      <c r="F4069" t="s">
        <v>123</v>
      </c>
      <c r="G4069" t="s">
        <v>129</v>
      </c>
      <c r="H4069" t="s">
        <v>48</v>
      </c>
      <c r="I4069" t="s">
        <v>18</v>
      </c>
      <c r="J4069" t="s">
        <v>10</v>
      </c>
      <c r="K4069" t="s">
        <v>43</v>
      </c>
      <c r="L4069">
        <v>1</v>
      </c>
      <c r="M4069">
        <v>1007</v>
      </c>
      <c r="O4069" t="s">
        <v>28</v>
      </c>
      <c r="R4069" t="s">
        <v>46</v>
      </c>
      <c r="S4069" s="49" t="str">
        <f t="shared" si="505"/>
        <v>Card</v>
      </c>
      <c r="T4069" s="3">
        <v>0.04</v>
      </c>
      <c r="U4069" s="2">
        <v>7.6229999999999993</v>
      </c>
      <c r="V4069" s="2">
        <v>1.46</v>
      </c>
      <c r="W4069" s="54">
        <f>_xlfn.XLOOKUP(M4069,Market!A:A,Market!F:F,0)</f>
        <v>8.8999999999999996E-2</v>
      </c>
      <c r="X4069" s="55">
        <f t="shared" si="506"/>
        <v>0.30491999999999997</v>
      </c>
      <c r="Y4069" s="55">
        <f t="shared" si="507"/>
        <v>6.1629999999999994</v>
      </c>
      <c r="Z4069" s="54">
        <f t="shared" si="508"/>
        <v>0.80847435392889933</v>
      </c>
      <c r="AA4069" s="49" t="str">
        <f t="shared" ca="1" si="509"/>
        <v>N</v>
      </c>
      <c r="AB4069" s="49">
        <f t="shared" ca="1" si="510"/>
        <v>5</v>
      </c>
      <c r="AC4069" s="49" t="str">
        <f t="shared" ca="1" si="511"/>
        <v>N</v>
      </c>
    </row>
    <row r="4070" spans="1:29" x14ac:dyDescent="0.25">
      <c r="A4070">
        <v>2367</v>
      </c>
      <c r="B4070" s="9">
        <v>43565</v>
      </c>
      <c r="C4070" s="50" t="str">
        <f t="shared" si="504"/>
        <v>N</v>
      </c>
      <c r="D4070" s="52">
        <f>_xlfn.XLOOKUP(B4070,Cal_Date!B:B,Cal_Date!A:A,0)</f>
        <v>2</v>
      </c>
      <c r="E4070">
        <v>2019</v>
      </c>
      <c r="F4070" t="s">
        <v>123</v>
      </c>
      <c r="G4070" t="s">
        <v>129</v>
      </c>
      <c r="H4070" t="s">
        <v>11</v>
      </c>
      <c r="I4070" t="s">
        <v>11</v>
      </c>
      <c r="J4070" t="s">
        <v>15</v>
      </c>
      <c r="K4070" t="s">
        <v>42</v>
      </c>
      <c r="L4070">
        <v>2</v>
      </c>
      <c r="M4070">
        <v>1007</v>
      </c>
      <c r="O4070" t="s">
        <v>28</v>
      </c>
      <c r="R4070" t="s">
        <v>44</v>
      </c>
      <c r="S4070" s="49" t="str">
        <f t="shared" si="505"/>
        <v>Card</v>
      </c>
      <c r="T4070" s="3">
        <v>0.03</v>
      </c>
      <c r="U4070" s="2">
        <v>5.4450000000000003</v>
      </c>
      <c r="V4070" s="2">
        <v>1.74</v>
      </c>
      <c r="W4070" s="54">
        <f>_xlfn.XLOOKUP(M4070,Market!A:A,Market!F:F,0)</f>
        <v>8.8999999999999996E-2</v>
      </c>
      <c r="X4070" s="55">
        <f t="shared" si="506"/>
        <v>0.16335</v>
      </c>
      <c r="Y4070" s="55">
        <f t="shared" si="507"/>
        <v>3.7050000000000001</v>
      </c>
      <c r="Z4070" s="54">
        <f t="shared" si="508"/>
        <v>0.68044077134986225</v>
      </c>
      <c r="AA4070" s="49" t="str">
        <f t="shared" ca="1" si="509"/>
        <v>N</v>
      </c>
      <c r="AB4070" s="49">
        <f t="shared" ca="1" si="510"/>
        <v>5</v>
      </c>
      <c r="AC4070" s="49" t="str">
        <f t="shared" ca="1" si="511"/>
        <v>N</v>
      </c>
    </row>
    <row r="4071" spans="1:29" x14ac:dyDescent="0.25">
      <c r="A4071">
        <v>2368</v>
      </c>
      <c r="B4071" s="9">
        <v>43565</v>
      </c>
      <c r="C4071" s="50" t="str">
        <f t="shared" si="504"/>
        <v>N</v>
      </c>
      <c r="D4071" s="52">
        <f>_xlfn.XLOOKUP(B4071,Cal_Date!B:B,Cal_Date!A:A,0)</f>
        <v>2</v>
      </c>
      <c r="E4071">
        <v>2019</v>
      </c>
      <c r="F4071" t="s">
        <v>123</v>
      </c>
      <c r="G4071" t="s">
        <v>129</v>
      </c>
      <c r="H4071" t="s">
        <v>14</v>
      </c>
      <c r="I4071" t="s">
        <v>18</v>
      </c>
      <c r="J4071" t="s">
        <v>15</v>
      </c>
      <c r="K4071" t="s">
        <v>43</v>
      </c>
      <c r="L4071">
        <v>1</v>
      </c>
      <c r="M4071">
        <v>1007</v>
      </c>
      <c r="O4071" t="s">
        <v>28</v>
      </c>
      <c r="R4071" t="s">
        <v>44</v>
      </c>
      <c r="S4071" s="49" t="str">
        <f t="shared" si="505"/>
        <v>Card</v>
      </c>
      <c r="T4071" s="3">
        <v>0.03</v>
      </c>
      <c r="U4071" s="2">
        <v>7.6229999999999993</v>
      </c>
      <c r="V4071" s="2">
        <v>2.2200000000000002</v>
      </c>
      <c r="W4071" s="54">
        <f>_xlfn.XLOOKUP(M4071,Market!A:A,Market!F:F,0)</f>
        <v>8.8999999999999996E-2</v>
      </c>
      <c r="X4071" s="55">
        <f t="shared" si="506"/>
        <v>0.22868999999999998</v>
      </c>
      <c r="Y4071" s="55">
        <f t="shared" si="507"/>
        <v>5.4029999999999987</v>
      </c>
      <c r="Z4071" s="54">
        <f t="shared" si="508"/>
        <v>0.7087760724124359</v>
      </c>
      <c r="AA4071" s="49" t="str">
        <f t="shared" ca="1" si="509"/>
        <v>N</v>
      </c>
      <c r="AB4071" s="49">
        <f t="shared" ca="1" si="510"/>
        <v>5</v>
      </c>
      <c r="AC4071" s="49" t="str">
        <f t="shared" ca="1" si="511"/>
        <v>N</v>
      </c>
    </row>
    <row r="4072" spans="1:29" x14ac:dyDescent="0.25">
      <c r="A4072">
        <v>2369</v>
      </c>
      <c r="B4072" s="9">
        <v>43565</v>
      </c>
      <c r="C4072" s="50" t="str">
        <f t="shared" si="504"/>
        <v>N</v>
      </c>
      <c r="D4072" s="52">
        <f>_xlfn.XLOOKUP(B4072,Cal_Date!B:B,Cal_Date!A:A,0)</f>
        <v>2</v>
      </c>
      <c r="E4072">
        <v>2019</v>
      </c>
      <c r="F4072" t="s">
        <v>123</v>
      </c>
      <c r="G4072" t="s">
        <v>129</v>
      </c>
      <c r="H4072" t="s">
        <v>11</v>
      </c>
      <c r="I4072" t="s">
        <v>13</v>
      </c>
      <c r="J4072" t="s">
        <v>15</v>
      </c>
      <c r="K4072" t="s">
        <v>42</v>
      </c>
      <c r="L4072">
        <v>2</v>
      </c>
      <c r="M4072">
        <v>1005</v>
      </c>
      <c r="O4072" t="s">
        <v>25</v>
      </c>
      <c r="R4072" t="s">
        <v>46</v>
      </c>
      <c r="S4072" s="49" t="str">
        <f t="shared" si="505"/>
        <v>Card</v>
      </c>
      <c r="T4072" s="3">
        <v>0.04</v>
      </c>
      <c r="U4072" s="2">
        <v>5.4450000000000003</v>
      </c>
      <c r="V4072" s="2">
        <v>2.84</v>
      </c>
      <c r="W4072" s="54">
        <f>_xlfn.XLOOKUP(M4072,Market!A:A,Market!F:F,0)</f>
        <v>8.8999999999999996E-2</v>
      </c>
      <c r="X4072" s="55">
        <f t="shared" si="506"/>
        <v>0.21780000000000002</v>
      </c>
      <c r="Y4072" s="55">
        <f t="shared" si="507"/>
        <v>2.6050000000000004</v>
      </c>
      <c r="Z4072" s="54">
        <f t="shared" si="508"/>
        <v>0.47842056932966032</v>
      </c>
      <c r="AA4072" s="49" t="str">
        <f t="shared" ca="1" si="509"/>
        <v>N</v>
      </c>
      <c r="AB4072" s="49">
        <f t="shared" ca="1" si="510"/>
        <v>5</v>
      </c>
      <c r="AC4072" s="49" t="str">
        <f t="shared" ca="1" si="511"/>
        <v>N</v>
      </c>
    </row>
    <row r="4073" spans="1:29" x14ac:dyDescent="0.25">
      <c r="A4073">
        <v>2370</v>
      </c>
      <c r="B4073" s="9">
        <v>43565</v>
      </c>
      <c r="C4073" s="50" t="str">
        <f t="shared" si="504"/>
        <v>N</v>
      </c>
      <c r="D4073" s="52">
        <f>_xlfn.XLOOKUP(B4073,Cal_Date!B:B,Cal_Date!A:A,0)</f>
        <v>2</v>
      </c>
      <c r="E4073">
        <v>2019</v>
      </c>
      <c r="F4073" t="s">
        <v>123</v>
      </c>
      <c r="G4073" t="s">
        <v>129</v>
      </c>
      <c r="H4073" t="s">
        <v>48</v>
      </c>
      <c r="I4073" t="s">
        <v>18</v>
      </c>
      <c r="J4073" t="s">
        <v>10</v>
      </c>
      <c r="K4073" t="s">
        <v>43</v>
      </c>
      <c r="L4073">
        <v>1</v>
      </c>
      <c r="M4073">
        <v>1005</v>
      </c>
      <c r="O4073" t="s">
        <v>25</v>
      </c>
      <c r="R4073" t="s">
        <v>46</v>
      </c>
      <c r="S4073" s="49" t="str">
        <f t="shared" si="505"/>
        <v>Card</v>
      </c>
      <c r="T4073" s="3">
        <v>0.04</v>
      </c>
      <c r="U4073" s="2">
        <v>7.6229999999999993</v>
      </c>
      <c r="V4073" s="2">
        <v>1.46</v>
      </c>
      <c r="W4073" s="54">
        <f>_xlfn.XLOOKUP(M4073,Market!A:A,Market!F:F,0)</f>
        <v>8.8999999999999996E-2</v>
      </c>
      <c r="X4073" s="55">
        <f t="shared" si="506"/>
        <v>0.30491999999999997</v>
      </c>
      <c r="Y4073" s="55">
        <f t="shared" si="507"/>
        <v>6.1629999999999994</v>
      </c>
      <c r="Z4073" s="54">
        <f t="shared" si="508"/>
        <v>0.80847435392889933</v>
      </c>
      <c r="AA4073" s="49" t="str">
        <f t="shared" ca="1" si="509"/>
        <v>N</v>
      </c>
      <c r="AB4073" s="49">
        <f t="shared" ca="1" si="510"/>
        <v>5</v>
      </c>
      <c r="AC4073" s="49" t="str">
        <f t="shared" ca="1" si="511"/>
        <v>N</v>
      </c>
    </row>
    <row r="4074" spans="1:29" x14ac:dyDescent="0.25">
      <c r="A4074">
        <v>2371</v>
      </c>
      <c r="B4074" s="9">
        <v>43565</v>
      </c>
      <c r="C4074" s="50" t="str">
        <f t="shared" si="504"/>
        <v>N</v>
      </c>
      <c r="D4074" s="52">
        <f>_xlfn.XLOOKUP(B4074,Cal_Date!B:B,Cal_Date!A:A,0)</f>
        <v>2</v>
      </c>
      <c r="E4074">
        <v>2019</v>
      </c>
      <c r="F4074" t="s">
        <v>123</v>
      </c>
      <c r="G4074" t="s">
        <v>129</v>
      </c>
      <c r="H4074" t="s">
        <v>48</v>
      </c>
      <c r="I4074" t="s">
        <v>18</v>
      </c>
      <c r="J4074" t="s">
        <v>10</v>
      </c>
      <c r="K4074" t="s">
        <v>43</v>
      </c>
      <c r="L4074">
        <v>2</v>
      </c>
      <c r="M4074">
        <v>1002</v>
      </c>
      <c r="O4074" t="s">
        <v>28</v>
      </c>
      <c r="R4074" t="s">
        <v>47</v>
      </c>
      <c r="S4074" s="49" t="str">
        <f t="shared" si="505"/>
        <v>Card</v>
      </c>
      <c r="T4074" s="3">
        <v>3.5000000000000003E-2</v>
      </c>
      <c r="U4074" s="2">
        <v>14.84</v>
      </c>
      <c r="V4074" s="2">
        <v>2.92</v>
      </c>
      <c r="W4074" s="54">
        <f>_xlfn.XLOOKUP(M4074,Market!A:A,Market!F:F,0)</f>
        <v>0.06</v>
      </c>
      <c r="X4074" s="55">
        <f t="shared" si="506"/>
        <v>0.51940000000000008</v>
      </c>
      <c r="Y4074" s="55">
        <f t="shared" si="507"/>
        <v>11.92</v>
      </c>
      <c r="Z4074" s="54">
        <f t="shared" si="508"/>
        <v>0.80323450134770891</v>
      </c>
      <c r="AA4074" s="49" t="str">
        <f t="shared" ca="1" si="509"/>
        <v>N</v>
      </c>
      <c r="AB4074" s="49">
        <f t="shared" ca="1" si="510"/>
        <v>5</v>
      </c>
      <c r="AC4074" s="49" t="str">
        <f t="shared" ca="1" si="511"/>
        <v>N</v>
      </c>
    </row>
    <row r="4075" spans="1:29" x14ac:dyDescent="0.25">
      <c r="A4075">
        <v>2372</v>
      </c>
      <c r="B4075" s="9">
        <v>43565</v>
      </c>
      <c r="C4075" s="50" t="str">
        <f t="shared" si="504"/>
        <v>N</v>
      </c>
      <c r="D4075" s="52">
        <f>_xlfn.XLOOKUP(B4075,Cal_Date!B:B,Cal_Date!A:A,0)</f>
        <v>2</v>
      </c>
      <c r="E4075">
        <v>2019</v>
      </c>
      <c r="F4075" t="s">
        <v>123</v>
      </c>
      <c r="G4075" t="s">
        <v>129</v>
      </c>
      <c r="H4075" t="s">
        <v>48</v>
      </c>
      <c r="I4075" t="s">
        <v>18</v>
      </c>
      <c r="J4075" t="s">
        <v>10</v>
      </c>
      <c r="K4075" t="s">
        <v>43</v>
      </c>
      <c r="L4075">
        <v>1</v>
      </c>
      <c r="M4075">
        <v>1004</v>
      </c>
      <c r="O4075" t="s">
        <v>28</v>
      </c>
      <c r="R4075" t="s">
        <v>46</v>
      </c>
      <c r="S4075" s="49" t="str">
        <f t="shared" si="505"/>
        <v>Card</v>
      </c>
      <c r="T4075" s="3">
        <v>0.04</v>
      </c>
      <c r="U4075" s="2">
        <v>7.42</v>
      </c>
      <c r="V4075" s="2">
        <v>1.46</v>
      </c>
      <c r="W4075" s="54">
        <f>_xlfn.XLOOKUP(M4075,Market!A:A,Market!F:F,0)</f>
        <v>0.06</v>
      </c>
      <c r="X4075" s="55">
        <f t="shared" si="506"/>
        <v>0.29680000000000001</v>
      </c>
      <c r="Y4075" s="55">
        <f t="shared" si="507"/>
        <v>5.96</v>
      </c>
      <c r="Z4075" s="54">
        <f t="shared" si="508"/>
        <v>0.80323450134770891</v>
      </c>
      <c r="AA4075" s="49" t="str">
        <f t="shared" ca="1" si="509"/>
        <v>N</v>
      </c>
      <c r="AB4075" s="49">
        <f t="shared" ca="1" si="510"/>
        <v>5</v>
      </c>
      <c r="AC4075" s="49" t="str">
        <f t="shared" ca="1" si="511"/>
        <v>N</v>
      </c>
    </row>
    <row r="4076" spans="1:29" x14ac:dyDescent="0.25">
      <c r="A4076">
        <v>2373</v>
      </c>
      <c r="B4076" s="9">
        <v>43565</v>
      </c>
      <c r="C4076" s="50" t="str">
        <f t="shared" si="504"/>
        <v>N</v>
      </c>
      <c r="D4076" s="52">
        <f>_xlfn.XLOOKUP(B4076,Cal_Date!B:B,Cal_Date!A:A,0)</f>
        <v>2</v>
      </c>
      <c r="E4076">
        <v>2019</v>
      </c>
      <c r="F4076" t="s">
        <v>123</v>
      </c>
      <c r="G4076" t="s">
        <v>129</v>
      </c>
      <c r="H4076" t="s">
        <v>14</v>
      </c>
      <c r="I4076" t="s">
        <v>18</v>
      </c>
      <c r="J4076" t="s">
        <v>15</v>
      </c>
      <c r="K4076" t="s">
        <v>43</v>
      </c>
      <c r="L4076">
        <v>1</v>
      </c>
      <c r="M4076">
        <v>1005</v>
      </c>
      <c r="O4076" t="s">
        <v>25</v>
      </c>
      <c r="R4076" t="s">
        <v>47</v>
      </c>
      <c r="S4076" s="49" t="str">
        <f t="shared" si="505"/>
        <v>Card</v>
      </c>
      <c r="T4076" s="3">
        <v>3.5000000000000003E-2</v>
      </c>
      <c r="U4076" s="2">
        <v>7.6229999999999993</v>
      </c>
      <c r="V4076" s="2">
        <v>2.2200000000000002</v>
      </c>
      <c r="W4076" s="54">
        <f>_xlfn.XLOOKUP(M4076,Market!A:A,Market!F:F,0)</f>
        <v>8.8999999999999996E-2</v>
      </c>
      <c r="X4076" s="55">
        <f t="shared" si="506"/>
        <v>0.26680500000000001</v>
      </c>
      <c r="Y4076" s="55">
        <f t="shared" si="507"/>
        <v>5.4029999999999987</v>
      </c>
      <c r="Z4076" s="54">
        <f t="shared" si="508"/>
        <v>0.7087760724124359</v>
      </c>
      <c r="AA4076" s="49" t="str">
        <f t="shared" ca="1" si="509"/>
        <v>N</v>
      </c>
      <c r="AB4076" s="49">
        <f t="shared" ca="1" si="510"/>
        <v>5</v>
      </c>
      <c r="AC4076" s="49" t="str">
        <f t="shared" ca="1" si="511"/>
        <v>N</v>
      </c>
    </row>
    <row r="4077" spans="1:29" x14ac:dyDescent="0.25">
      <c r="A4077">
        <v>2374</v>
      </c>
      <c r="B4077" s="9">
        <v>43565</v>
      </c>
      <c r="C4077" s="50" t="str">
        <f t="shared" si="504"/>
        <v>N</v>
      </c>
      <c r="D4077" s="52">
        <f>_xlfn.XLOOKUP(B4077,Cal_Date!B:B,Cal_Date!A:A,0)</f>
        <v>2</v>
      </c>
      <c r="E4077">
        <v>2019</v>
      </c>
      <c r="F4077" t="s">
        <v>123</v>
      </c>
      <c r="G4077" t="s">
        <v>129</v>
      </c>
      <c r="H4077" t="s">
        <v>11</v>
      </c>
      <c r="I4077" t="s">
        <v>13</v>
      </c>
      <c r="J4077" t="s">
        <v>15</v>
      </c>
      <c r="K4077" t="s">
        <v>42</v>
      </c>
      <c r="L4077">
        <v>1</v>
      </c>
      <c r="M4077">
        <v>1001</v>
      </c>
      <c r="O4077" t="s">
        <v>25</v>
      </c>
      <c r="R4077" t="s">
        <v>44</v>
      </c>
      <c r="S4077" s="49" t="str">
        <f t="shared" si="505"/>
        <v>Card</v>
      </c>
      <c r="T4077" s="3">
        <v>0.03</v>
      </c>
      <c r="U4077" s="2">
        <v>2.6500000000000004</v>
      </c>
      <c r="V4077" s="2">
        <v>1.42</v>
      </c>
      <c r="W4077" s="54">
        <f>_xlfn.XLOOKUP(M4077,Market!A:A,Market!F:F,0)</f>
        <v>0.06</v>
      </c>
      <c r="X4077" s="55">
        <f t="shared" si="506"/>
        <v>7.9500000000000001E-2</v>
      </c>
      <c r="Y4077" s="55">
        <f t="shared" si="507"/>
        <v>1.2300000000000004</v>
      </c>
      <c r="Z4077" s="54">
        <f t="shared" si="508"/>
        <v>0.46415094339622653</v>
      </c>
      <c r="AA4077" s="49" t="str">
        <f t="shared" ca="1" si="509"/>
        <v>N</v>
      </c>
      <c r="AB4077" s="49">
        <f t="shared" ca="1" si="510"/>
        <v>5</v>
      </c>
      <c r="AC4077" s="49" t="str">
        <f t="shared" ca="1" si="511"/>
        <v>N</v>
      </c>
    </row>
    <row r="4078" spans="1:29" x14ac:dyDescent="0.25">
      <c r="A4078">
        <v>2375</v>
      </c>
      <c r="B4078" s="9">
        <v>43565</v>
      </c>
      <c r="C4078" s="50" t="str">
        <f t="shared" si="504"/>
        <v>N</v>
      </c>
      <c r="D4078" s="52">
        <f>_xlfn.XLOOKUP(B4078,Cal_Date!B:B,Cal_Date!A:A,0)</f>
        <v>2</v>
      </c>
      <c r="E4078">
        <v>2019</v>
      </c>
      <c r="F4078" t="s">
        <v>123</v>
      </c>
      <c r="G4078" t="s">
        <v>129</v>
      </c>
      <c r="H4078" t="s">
        <v>11</v>
      </c>
      <c r="I4078" t="s">
        <v>11</v>
      </c>
      <c r="J4078" t="s">
        <v>15</v>
      </c>
      <c r="K4078" t="s">
        <v>42</v>
      </c>
      <c r="L4078">
        <v>1</v>
      </c>
      <c r="M4078">
        <v>1010</v>
      </c>
      <c r="O4078" t="s">
        <v>25</v>
      </c>
      <c r="R4078" t="s">
        <v>44</v>
      </c>
      <c r="S4078" s="49" t="str">
        <f t="shared" si="505"/>
        <v>Card</v>
      </c>
      <c r="T4078" s="3">
        <v>0.03</v>
      </c>
      <c r="U4078" s="2">
        <v>2.7</v>
      </c>
      <c r="V4078" s="2">
        <v>0.87</v>
      </c>
      <c r="W4078" s="54">
        <f>_xlfn.XLOOKUP(M4078,Market!A:A,Market!F:F,0)</f>
        <v>0.08</v>
      </c>
      <c r="X4078" s="55">
        <f t="shared" si="506"/>
        <v>8.1000000000000003E-2</v>
      </c>
      <c r="Y4078" s="55">
        <f t="shared" si="507"/>
        <v>1.83</v>
      </c>
      <c r="Z4078" s="54">
        <f t="shared" si="508"/>
        <v>0.67777777777777781</v>
      </c>
      <c r="AA4078" s="49" t="str">
        <f t="shared" ca="1" si="509"/>
        <v>N</v>
      </c>
      <c r="AB4078" s="49">
        <f t="shared" ca="1" si="510"/>
        <v>5</v>
      </c>
      <c r="AC4078" s="49" t="str">
        <f t="shared" ca="1" si="511"/>
        <v>N</v>
      </c>
    </row>
    <row r="4079" spans="1:29" x14ac:dyDescent="0.25">
      <c r="A4079">
        <v>2376</v>
      </c>
      <c r="B4079" s="9">
        <v>43565</v>
      </c>
      <c r="C4079" s="50" t="str">
        <f t="shared" si="504"/>
        <v>N</v>
      </c>
      <c r="D4079" s="52">
        <f>_xlfn.XLOOKUP(B4079,Cal_Date!B:B,Cal_Date!A:A,0)</f>
        <v>2</v>
      </c>
      <c r="E4079">
        <v>2019</v>
      </c>
      <c r="F4079" t="s">
        <v>123</v>
      </c>
      <c r="G4079" t="s">
        <v>129</v>
      </c>
      <c r="H4079" t="s">
        <v>48</v>
      </c>
      <c r="I4079" t="s">
        <v>18</v>
      </c>
      <c r="J4079" t="s">
        <v>10</v>
      </c>
      <c r="K4079" t="s">
        <v>43</v>
      </c>
      <c r="L4079">
        <v>2</v>
      </c>
      <c r="M4079">
        <v>1011</v>
      </c>
      <c r="O4079" t="s">
        <v>25</v>
      </c>
      <c r="R4079" t="s">
        <v>44</v>
      </c>
      <c r="S4079" s="49" t="str">
        <f t="shared" si="505"/>
        <v>Card</v>
      </c>
      <c r="T4079" s="3">
        <v>0.03</v>
      </c>
      <c r="U4079" s="2">
        <v>14.84</v>
      </c>
      <c r="V4079" s="2">
        <v>2.92</v>
      </c>
      <c r="W4079" s="54">
        <f>_xlfn.XLOOKUP(M4079,Market!A:A,Market!F:F,0)</f>
        <v>0.06</v>
      </c>
      <c r="X4079" s="55">
        <f t="shared" si="506"/>
        <v>0.44519999999999998</v>
      </c>
      <c r="Y4079" s="55">
        <f t="shared" si="507"/>
        <v>11.92</v>
      </c>
      <c r="Z4079" s="54">
        <f t="shared" si="508"/>
        <v>0.80323450134770891</v>
      </c>
      <c r="AA4079" s="49" t="str">
        <f t="shared" ca="1" si="509"/>
        <v>N</v>
      </c>
      <c r="AB4079" s="49">
        <f t="shared" ca="1" si="510"/>
        <v>5</v>
      </c>
      <c r="AC4079" s="49" t="str">
        <f t="shared" ca="1" si="511"/>
        <v>N</v>
      </c>
    </row>
    <row r="4080" spans="1:29" x14ac:dyDescent="0.25">
      <c r="A4080">
        <v>2377</v>
      </c>
      <c r="B4080" s="9">
        <v>43565</v>
      </c>
      <c r="C4080" s="50" t="str">
        <f t="shared" si="504"/>
        <v>N</v>
      </c>
      <c r="D4080" s="52">
        <f>_xlfn.XLOOKUP(B4080,Cal_Date!B:B,Cal_Date!A:A,0)</f>
        <v>2</v>
      </c>
      <c r="E4080">
        <v>2019</v>
      </c>
      <c r="F4080" t="s">
        <v>123</v>
      </c>
      <c r="G4080" t="s">
        <v>129</v>
      </c>
      <c r="H4080" t="s">
        <v>11</v>
      </c>
      <c r="I4080" t="s">
        <v>11</v>
      </c>
      <c r="J4080" t="s">
        <v>15</v>
      </c>
      <c r="K4080" t="s">
        <v>42</v>
      </c>
      <c r="L4080">
        <v>1</v>
      </c>
      <c r="M4080">
        <v>1011</v>
      </c>
      <c r="O4080" t="s">
        <v>25</v>
      </c>
      <c r="R4080" t="s">
        <v>47</v>
      </c>
      <c r="S4080" s="49" t="str">
        <f t="shared" si="505"/>
        <v>Card</v>
      </c>
      <c r="T4080" s="3">
        <v>3.5000000000000003E-2</v>
      </c>
      <c r="U4080" s="2">
        <v>2.6500000000000004</v>
      </c>
      <c r="V4080" s="2">
        <v>0.87</v>
      </c>
      <c r="W4080" s="54">
        <f>_xlfn.XLOOKUP(M4080,Market!A:A,Market!F:F,0)</f>
        <v>0.06</v>
      </c>
      <c r="X4080" s="55">
        <f t="shared" si="506"/>
        <v>9.2750000000000027E-2</v>
      </c>
      <c r="Y4080" s="55">
        <f t="shared" si="507"/>
        <v>1.7800000000000002</v>
      </c>
      <c r="Z4080" s="54">
        <f t="shared" si="508"/>
        <v>0.67169811320754713</v>
      </c>
      <c r="AA4080" s="49" t="str">
        <f t="shared" ca="1" si="509"/>
        <v>N</v>
      </c>
      <c r="AB4080" s="49">
        <f t="shared" ca="1" si="510"/>
        <v>5</v>
      </c>
      <c r="AC4080" s="49" t="str">
        <f t="shared" ca="1" si="511"/>
        <v>N</v>
      </c>
    </row>
    <row r="4081" spans="1:29" x14ac:dyDescent="0.25">
      <c r="A4081">
        <v>2378</v>
      </c>
      <c r="B4081" s="9">
        <v>43565</v>
      </c>
      <c r="C4081" s="50" t="str">
        <f t="shared" si="504"/>
        <v>N</v>
      </c>
      <c r="D4081" s="52">
        <f>_xlfn.XLOOKUP(B4081,Cal_Date!B:B,Cal_Date!A:A,0)</f>
        <v>2</v>
      </c>
      <c r="E4081">
        <v>2019</v>
      </c>
      <c r="F4081" t="s">
        <v>123</v>
      </c>
      <c r="G4081" t="s">
        <v>129</v>
      </c>
      <c r="H4081" t="s">
        <v>11</v>
      </c>
      <c r="I4081" t="s">
        <v>11</v>
      </c>
      <c r="J4081" t="s">
        <v>15</v>
      </c>
      <c r="K4081" t="s">
        <v>42</v>
      </c>
      <c r="L4081">
        <v>1</v>
      </c>
      <c r="M4081">
        <v>1001</v>
      </c>
      <c r="O4081" t="s">
        <v>25</v>
      </c>
      <c r="R4081" t="s">
        <v>44</v>
      </c>
      <c r="S4081" s="49" t="str">
        <f t="shared" si="505"/>
        <v>Card</v>
      </c>
      <c r="T4081" s="3">
        <v>0.03</v>
      </c>
      <c r="U4081" s="2">
        <v>2.6500000000000004</v>
      </c>
      <c r="V4081" s="2">
        <v>0.87</v>
      </c>
      <c r="W4081" s="54">
        <f>_xlfn.XLOOKUP(M4081,Market!A:A,Market!F:F,0)</f>
        <v>0.06</v>
      </c>
      <c r="X4081" s="55">
        <f t="shared" si="506"/>
        <v>7.9500000000000001E-2</v>
      </c>
      <c r="Y4081" s="55">
        <f t="shared" si="507"/>
        <v>1.7800000000000002</v>
      </c>
      <c r="Z4081" s="54">
        <f t="shared" si="508"/>
        <v>0.67169811320754713</v>
      </c>
      <c r="AA4081" s="49" t="str">
        <f t="shared" ca="1" si="509"/>
        <v>N</v>
      </c>
      <c r="AB4081" s="49">
        <f t="shared" ca="1" si="510"/>
        <v>5</v>
      </c>
      <c r="AC4081" s="49" t="str">
        <f t="shared" ca="1" si="511"/>
        <v>N</v>
      </c>
    </row>
    <row r="4082" spans="1:29" x14ac:dyDescent="0.25">
      <c r="A4082">
        <v>2379</v>
      </c>
      <c r="B4082" s="9">
        <v>43565</v>
      </c>
      <c r="C4082" s="50" t="str">
        <f t="shared" si="504"/>
        <v>N</v>
      </c>
      <c r="D4082" s="52">
        <f>_xlfn.XLOOKUP(B4082,Cal_Date!B:B,Cal_Date!A:A,0)</f>
        <v>2</v>
      </c>
      <c r="E4082">
        <v>2019</v>
      </c>
      <c r="F4082" t="s">
        <v>123</v>
      </c>
      <c r="G4082" t="s">
        <v>129</v>
      </c>
      <c r="H4082" t="s">
        <v>14</v>
      </c>
      <c r="I4082" t="s">
        <v>18</v>
      </c>
      <c r="J4082" t="s">
        <v>15</v>
      </c>
      <c r="K4082" t="s">
        <v>43</v>
      </c>
      <c r="L4082">
        <v>1</v>
      </c>
      <c r="M4082">
        <v>1003</v>
      </c>
      <c r="O4082" t="s">
        <v>25</v>
      </c>
      <c r="R4082" t="s">
        <v>44</v>
      </c>
      <c r="S4082" s="49" t="str">
        <f t="shared" si="505"/>
        <v>Card</v>
      </c>
      <c r="T4082" s="3">
        <v>0.03</v>
      </c>
      <c r="U4082" s="2">
        <v>6.8900000000000006</v>
      </c>
      <c r="V4082" s="2">
        <v>2.1</v>
      </c>
      <c r="W4082" s="54">
        <f>_xlfn.XLOOKUP(M4082,Market!A:A,Market!F:F,0)</f>
        <v>0.06</v>
      </c>
      <c r="X4082" s="55">
        <f t="shared" si="506"/>
        <v>0.20670000000000002</v>
      </c>
      <c r="Y4082" s="55">
        <f t="shared" si="507"/>
        <v>4.7900000000000009</v>
      </c>
      <c r="Z4082" s="54">
        <f t="shared" si="508"/>
        <v>0.69521044992743108</v>
      </c>
      <c r="AA4082" s="49" t="str">
        <f t="shared" ca="1" si="509"/>
        <v>N</v>
      </c>
      <c r="AB4082" s="49">
        <f t="shared" ca="1" si="510"/>
        <v>5</v>
      </c>
      <c r="AC4082" s="49" t="str">
        <f t="shared" ca="1" si="511"/>
        <v>N</v>
      </c>
    </row>
    <row r="4083" spans="1:29" x14ac:dyDescent="0.25">
      <c r="A4083">
        <v>2380</v>
      </c>
      <c r="B4083" s="9">
        <v>43566</v>
      </c>
      <c r="C4083" s="50" t="str">
        <f t="shared" si="504"/>
        <v>N</v>
      </c>
      <c r="D4083" s="52">
        <f>_xlfn.XLOOKUP(B4083,Cal_Date!B:B,Cal_Date!A:A,0)</f>
        <v>2</v>
      </c>
      <c r="E4083">
        <v>2019</v>
      </c>
      <c r="F4083" t="s">
        <v>124</v>
      </c>
      <c r="G4083" t="s">
        <v>129</v>
      </c>
      <c r="H4083" t="s">
        <v>11</v>
      </c>
      <c r="I4083" t="s">
        <v>11</v>
      </c>
      <c r="J4083" t="s">
        <v>15</v>
      </c>
      <c r="K4083" t="s">
        <v>42</v>
      </c>
      <c r="L4083">
        <v>1</v>
      </c>
      <c r="M4083">
        <v>1005</v>
      </c>
      <c r="O4083" t="s">
        <v>25</v>
      </c>
      <c r="R4083" t="s">
        <v>44</v>
      </c>
      <c r="S4083" s="49" t="str">
        <f t="shared" si="505"/>
        <v>Card</v>
      </c>
      <c r="T4083" s="3">
        <v>0.03</v>
      </c>
      <c r="U4083" s="2">
        <v>2.7225000000000001</v>
      </c>
      <c r="V4083" s="2">
        <v>0.87</v>
      </c>
      <c r="W4083" s="54">
        <f>_xlfn.XLOOKUP(M4083,Market!A:A,Market!F:F,0)</f>
        <v>8.8999999999999996E-2</v>
      </c>
      <c r="X4083" s="55">
        <f t="shared" si="506"/>
        <v>8.1674999999999998E-2</v>
      </c>
      <c r="Y4083" s="55">
        <f t="shared" si="507"/>
        <v>1.8525</v>
      </c>
      <c r="Z4083" s="54">
        <f t="shared" si="508"/>
        <v>0.68044077134986225</v>
      </c>
      <c r="AA4083" s="49" t="str">
        <f t="shared" ca="1" si="509"/>
        <v>N</v>
      </c>
      <c r="AB4083" s="49">
        <f t="shared" ca="1" si="510"/>
        <v>5</v>
      </c>
      <c r="AC4083" s="49" t="str">
        <f t="shared" ca="1" si="511"/>
        <v>N</v>
      </c>
    </row>
    <row r="4084" spans="1:29" x14ac:dyDescent="0.25">
      <c r="A4084">
        <v>2381</v>
      </c>
      <c r="B4084" s="9">
        <v>43566</v>
      </c>
      <c r="C4084" s="50" t="str">
        <f t="shared" si="504"/>
        <v>N</v>
      </c>
      <c r="D4084" s="52">
        <f>_xlfn.XLOOKUP(B4084,Cal_Date!B:B,Cal_Date!A:A,0)</f>
        <v>2</v>
      </c>
      <c r="E4084">
        <v>2019</v>
      </c>
      <c r="F4084" t="s">
        <v>124</v>
      </c>
      <c r="G4084" t="s">
        <v>129</v>
      </c>
      <c r="H4084" t="s">
        <v>48</v>
      </c>
      <c r="I4084" t="s">
        <v>18</v>
      </c>
      <c r="J4084" t="s">
        <v>10</v>
      </c>
      <c r="K4084" t="s">
        <v>43</v>
      </c>
      <c r="L4084">
        <v>1</v>
      </c>
      <c r="M4084">
        <v>1005</v>
      </c>
      <c r="O4084" t="s">
        <v>25</v>
      </c>
      <c r="R4084" t="s">
        <v>44</v>
      </c>
      <c r="S4084" s="49" t="str">
        <f t="shared" si="505"/>
        <v>Card</v>
      </c>
      <c r="T4084" s="3">
        <v>0.03</v>
      </c>
      <c r="U4084" s="2">
        <v>7.6229999999999993</v>
      </c>
      <c r="V4084" s="2">
        <v>1.46</v>
      </c>
      <c r="W4084" s="54">
        <f>_xlfn.XLOOKUP(M4084,Market!A:A,Market!F:F,0)</f>
        <v>8.8999999999999996E-2</v>
      </c>
      <c r="X4084" s="55">
        <f t="shared" si="506"/>
        <v>0.22868999999999998</v>
      </c>
      <c r="Y4084" s="55">
        <f t="shared" si="507"/>
        <v>6.1629999999999994</v>
      </c>
      <c r="Z4084" s="54">
        <f t="shared" si="508"/>
        <v>0.80847435392889933</v>
      </c>
      <c r="AA4084" s="49" t="str">
        <f t="shared" ca="1" si="509"/>
        <v>N</v>
      </c>
      <c r="AB4084" s="49">
        <f t="shared" ca="1" si="510"/>
        <v>5</v>
      </c>
      <c r="AC4084" s="49" t="str">
        <f t="shared" ca="1" si="511"/>
        <v>N</v>
      </c>
    </row>
    <row r="4085" spans="1:29" x14ac:dyDescent="0.25">
      <c r="A4085">
        <v>2382</v>
      </c>
      <c r="B4085" s="9">
        <v>43566</v>
      </c>
      <c r="C4085" s="50" t="str">
        <f t="shared" si="504"/>
        <v>N</v>
      </c>
      <c r="D4085" s="52">
        <f>_xlfn.XLOOKUP(B4085,Cal_Date!B:B,Cal_Date!A:A,0)</f>
        <v>2</v>
      </c>
      <c r="E4085">
        <v>2019</v>
      </c>
      <c r="F4085" t="s">
        <v>124</v>
      </c>
      <c r="G4085" t="s">
        <v>129</v>
      </c>
      <c r="H4085" t="s">
        <v>11</v>
      </c>
      <c r="I4085" t="s">
        <v>11</v>
      </c>
      <c r="J4085" t="s">
        <v>15</v>
      </c>
      <c r="K4085" t="s">
        <v>42</v>
      </c>
      <c r="L4085">
        <v>2</v>
      </c>
      <c r="M4085">
        <v>1006</v>
      </c>
      <c r="O4085" t="s">
        <v>28</v>
      </c>
      <c r="R4085" t="s">
        <v>44</v>
      </c>
      <c r="S4085" s="49" t="str">
        <f t="shared" si="505"/>
        <v>Card</v>
      </c>
      <c r="T4085" s="3">
        <v>0.03</v>
      </c>
      <c r="U4085" s="2">
        <v>5.4450000000000003</v>
      </c>
      <c r="V4085" s="2">
        <v>1.74</v>
      </c>
      <c r="W4085" s="54">
        <f>_xlfn.XLOOKUP(M4085,Market!A:A,Market!F:F,0)</f>
        <v>8.8999999999999996E-2</v>
      </c>
      <c r="X4085" s="55">
        <f t="shared" si="506"/>
        <v>0.16335</v>
      </c>
      <c r="Y4085" s="55">
        <f t="shared" si="507"/>
        <v>3.7050000000000001</v>
      </c>
      <c r="Z4085" s="54">
        <f t="shared" si="508"/>
        <v>0.68044077134986225</v>
      </c>
      <c r="AA4085" s="49" t="str">
        <f t="shared" ca="1" si="509"/>
        <v>N</v>
      </c>
      <c r="AB4085" s="49">
        <f t="shared" ca="1" si="510"/>
        <v>5</v>
      </c>
      <c r="AC4085" s="49" t="str">
        <f t="shared" ca="1" si="511"/>
        <v>N</v>
      </c>
    </row>
    <row r="4086" spans="1:29" x14ac:dyDescent="0.25">
      <c r="A4086">
        <v>2383</v>
      </c>
      <c r="B4086" s="9">
        <v>43566</v>
      </c>
      <c r="C4086" s="50" t="str">
        <f t="shared" si="504"/>
        <v>N</v>
      </c>
      <c r="D4086" s="52">
        <f>_xlfn.XLOOKUP(B4086,Cal_Date!B:B,Cal_Date!A:A,0)</f>
        <v>2</v>
      </c>
      <c r="E4086">
        <v>2019</v>
      </c>
      <c r="F4086" t="s">
        <v>124</v>
      </c>
      <c r="G4086" t="s">
        <v>129</v>
      </c>
      <c r="H4086" t="s">
        <v>11</v>
      </c>
      <c r="I4086" t="s">
        <v>13</v>
      </c>
      <c r="J4086" t="s">
        <v>15</v>
      </c>
      <c r="K4086" t="s">
        <v>42</v>
      </c>
      <c r="L4086">
        <v>2</v>
      </c>
      <c r="M4086">
        <v>1002</v>
      </c>
      <c r="O4086" t="s">
        <v>28</v>
      </c>
      <c r="R4086" t="s">
        <v>47</v>
      </c>
      <c r="S4086" s="49" t="str">
        <f t="shared" si="505"/>
        <v>Card</v>
      </c>
      <c r="T4086" s="3">
        <v>3.5000000000000003E-2</v>
      </c>
      <c r="U4086" s="2">
        <v>5.3000000000000007</v>
      </c>
      <c r="V4086" s="2">
        <v>2.84</v>
      </c>
      <c r="W4086" s="54">
        <f>_xlfn.XLOOKUP(M4086,Market!A:A,Market!F:F,0)</f>
        <v>0.06</v>
      </c>
      <c r="X4086" s="55">
        <f t="shared" si="506"/>
        <v>0.18550000000000005</v>
      </c>
      <c r="Y4086" s="55">
        <f t="shared" si="507"/>
        <v>2.4600000000000009</v>
      </c>
      <c r="Z4086" s="54">
        <f t="shared" si="508"/>
        <v>0.46415094339622653</v>
      </c>
      <c r="AA4086" s="49" t="str">
        <f t="shared" ca="1" si="509"/>
        <v>N</v>
      </c>
      <c r="AB4086" s="49">
        <f t="shared" ca="1" si="510"/>
        <v>5</v>
      </c>
      <c r="AC4086" s="49" t="str">
        <f t="shared" ca="1" si="511"/>
        <v>N</v>
      </c>
    </row>
    <row r="4087" spans="1:29" x14ac:dyDescent="0.25">
      <c r="A4087">
        <v>2384</v>
      </c>
      <c r="B4087" s="9">
        <v>43566</v>
      </c>
      <c r="C4087" s="50" t="str">
        <f t="shared" si="504"/>
        <v>N</v>
      </c>
      <c r="D4087" s="52">
        <f>_xlfn.XLOOKUP(B4087,Cal_Date!B:B,Cal_Date!A:A,0)</f>
        <v>2</v>
      </c>
      <c r="E4087">
        <v>2019</v>
      </c>
      <c r="F4087" t="s">
        <v>124</v>
      </c>
      <c r="G4087" t="s">
        <v>129</v>
      </c>
      <c r="H4087" t="s">
        <v>11</v>
      </c>
      <c r="I4087" t="s">
        <v>11</v>
      </c>
      <c r="J4087" t="s">
        <v>15</v>
      </c>
      <c r="K4087" t="s">
        <v>42</v>
      </c>
      <c r="L4087">
        <v>1</v>
      </c>
      <c r="M4087">
        <v>1001</v>
      </c>
      <c r="O4087" t="s">
        <v>25</v>
      </c>
      <c r="R4087" t="s">
        <v>44</v>
      </c>
      <c r="S4087" s="49" t="str">
        <f t="shared" si="505"/>
        <v>Card</v>
      </c>
      <c r="T4087" s="3">
        <v>0.03</v>
      </c>
      <c r="U4087" s="2">
        <v>2.6500000000000004</v>
      </c>
      <c r="V4087" s="2">
        <v>0.87</v>
      </c>
      <c r="W4087" s="54">
        <f>_xlfn.XLOOKUP(M4087,Market!A:A,Market!F:F,0)</f>
        <v>0.06</v>
      </c>
      <c r="X4087" s="55">
        <f t="shared" si="506"/>
        <v>7.9500000000000001E-2</v>
      </c>
      <c r="Y4087" s="55">
        <f t="shared" si="507"/>
        <v>1.7800000000000002</v>
      </c>
      <c r="Z4087" s="54">
        <f t="shared" si="508"/>
        <v>0.67169811320754713</v>
      </c>
      <c r="AA4087" s="49" t="str">
        <f t="shared" ca="1" si="509"/>
        <v>N</v>
      </c>
      <c r="AB4087" s="49">
        <f t="shared" ca="1" si="510"/>
        <v>5</v>
      </c>
      <c r="AC4087" s="49" t="str">
        <f t="shared" ca="1" si="511"/>
        <v>N</v>
      </c>
    </row>
    <row r="4088" spans="1:29" x14ac:dyDescent="0.25">
      <c r="A4088">
        <v>2385</v>
      </c>
      <c r="B4088" s="9">
        <v>43566</v>
      </c>
      <c r="C4088" s="50" t="str">
        <f t="shared" si="504"/>
        <v>N</v>
      </c>
      <c r="D4088" s="52">
        <f>_xlfn.XLOOKUP(B4088,Cal_Date!B:B,Cal_Date!A:A,0)</f>
        <v>2</v>
      </c>
      <c r="E4088">
        <v>2019</v>
      </c>
      <c r="F4088" t="s">
        <v>124</v>
      </c>
      <c r="G4088" t="s">
        <v>129</v>
      </c>
      <c r="H4088" t="s">
        <v>14</v>
      </c>
      <c r="I4088" t="s">
        <v>18</v>
      </c>
      <c r="J4088" t="s">
        <v>15</v>
      </c>
      <c r="K4088" t="s">
        <v>43</v>
      </c>
      <c r="L4088">
        <v>1</v>
      </c>
      <c r="M4088">
        <v>1003</v>
      </c>
      <c r="O4088" t="s">
        <v>25</v>
      </c>
      <c r="R4088" t="s">
        <v>44</v>
      </c>
      <c r="S4088" s="49" t="str">
        <f t="shared" si="505"/>
        <v>Card</v>
      </c>
      <c r="T4088" s="3">
        <v>0.03</v>
      </c>
      <c r="U4088" s="2">
        <v>6.8900000000000006</v>
      </c>
      <c r="V4088" s="2">
        <v>2.1</v>
      </c>
      <c r="W4088" s="54">
        <f>_xlfn.XLOOKUP(M4088,Market!A:A,Market!F:F,0)</f>
        <v>0.06</v>
      </c>
      <c r="X4088" s="55">
        <f t="shared" si="506"/>
        <v>0.20670000000000002</v>
      </c>
      <c r="Y4088" s="55">
        <f t="shared" si="507"/>
        <v>4.7900000000000009</v>
      </c>
      <c r="Z4088" s="54">
        <f t="shared" si="508"/>
        <v>0.69521044992743108</v>
      </c>
      <c r="AA4088" s="49" t="str">
        <f t="shared" ca="1" si="509"/>
        <v>N</v>
      </c>
      <c r="AB4088" s="49">
        <f t="shared" ca="1" si="510"/>
        <v>5</v>
      </c>
      <c r="AC4088" s="49" t="str">
        <f t="shared" ca="1" si="511"/>
        <v>N</v>
      </c>
    </row>
    <row r="4089" spans="1:29" x14ac:dyDescent="0.25">
      <c r="A4089">
        <v>2386</v>
      </c>
      <c r="B4089" s="9">
        <v>43566</v>
      </c>
      <c r="C4089" s="50" t="str">
        <f t="shared" si="504"/>
        <v>N</v>
      </c>
      <c r="D4089" s="52">
        <f>_xlfn.XLOOKUP(B4089,Cal_Date!B:B,Cal_Date!A:A,0)</f>
        <v>2</v>
      </c>
      <c r="E4089">
        <v>2019</v>
      </c>
      <c r="F4089" t="s">
        <v>124</v>
      </c>
      <c r="G4089" t="s">
        <v>129</v>
      </c>
      <c r="H4089" t="s">
        <v>11</v>
      </c>
      <c r="I4089" t="s">
        <v>11</v>
      </c>
      <c r="J4089" t="s">
        <v>15</v>
      </c>
      <c r="K4089" t="s">
        <v>42</v>
      </c>
      <c r="L4089">
        <v>1</v>
      </c>
      <c r="M4089">
        <v>1004</v>
      </c>
      <c r="O4089" t="s">
        <v>28</v>
      </c>
      <c r="R4089" t="s">
        <v>46</v>
      </c>
      <c r="S4089" s="49" t="str">
        <f t="shared" si="505"/>
        <v>Card</v>
      </c>
      <c r="T4089" s="3">
        <v>0.04</v>
      </c>
      <c r="U4089" s="2">
        <v>2.6500000000000004</v>
      </c>
      <c r="V4089" s="2">
        <v>0.87</v>
      </c>
      <c r="W4089" s="54">
        <f>_xlfn.XLOOKUP(M4089,Market!A:A,Market!F:F,0)</f>
        <v>0.06</v>
      </c>
      <c r="X4089" s="55">
        <f t="shared" si="506"/>
        <v>0.10600000000000001</v>
      </c>
      <c r="Y4089" s="55">
        <f t="shared" si="507"/>
        <v>1.7800000000000002</v>
      </c>
      <c r="Z4089" s="54">
        <f t="shared" si="508"/>
        <v>0.67169811320754713</v>
      </c>
      <c r="AA4089" s="49" t="str">
        <f t="shared" ca="1" si="509"/>
        <v>N</v>
      </c>
      <c r="AB4089" s="49">
        <f t="shared" ca="1" si="510"/>
        <v>5</v>
      </c>
      <c r="AC4089" s="49" t="str">
        <f t="shared" ca="1" si="511"/>
        <v>N</v>
      </c>
    </row>
    <row r="4090" spans="1:29" x14ac:dyDescent="0.25">
      <c r="A4090">
        <v>2387</v>
      </c>
      <c r="B4090" s="9">
        <v>43566</v>
      </c>
      <c r="C4090" s="50" t="str">
        <f t="shared" si="504"/>
        <v>N</v>
      </c>
      <c r="D4090" s="52">
        <f>_xlfn.XLOOKUP(B4090,Cal_Date!B:B,Cal_Date!A:A,0)</f>
        <v>2</v>
      </c>
      <c r="E4090">
        <v>2019</v>
      </c>
      <c r="F4090" t="s">
        <v>124</v>
      </c>
      <c r="G4090" t="s">
        <v>129</v>
      </c>
      <c r="H4090" t="s">
        <v>11</v>
      </c>
      <c r="I4090" t="s">
        <v>11</v>
      </c>
      <c r="J4090" t="s">
        <v>15</v>
      </c>
      <c r="K4090" t="s">
        <v>42</v>
      </c>
      <c r="L4090">
        <v>2</v>
      </c>
      <c r="M4090">
        <v>1003</v>
      </c>
      <c r="O4090" t="s">
        <v>25</v>
      </c>
      <c r="R4090" t="s">
        <v>44</v>
      </c>
      <c r="S4090" s="49" t="str">
        <f t="shared" si="505"/>
        <v>Card</v>
      </c>
      <c r="T4090" s="3">
        <v>0.03</v>
      </c>
      <c r="U4090" s="2">
        <v>5.3000000000000007</v>
      </c>
      <c r="V4090" s="2">
        <v>1.74</v>
      </c>
      <c r="W4090" s="54">
        <f>_xlfn.XLOOKUP(M4090,Market!A:A,Market!F:F,0)</f>
        <v>0.06</v>
      </c>
      <c r="X4090" s="55">
        <f t="shared" si="506"/>
        <v>0.159</v>
      </c>
      <c r="Y4090" s="55">
        <f t="shared" si="507"/>
        <v>3.5600000000000005</v>
      </c>
      <c r="Z4090" s="54">
        <f t="shared" si="508"/>
        <v>0.67169811320754713</v>
      </c>
      <c r="AA4090" s="49" t="str">
        <f t="shared" ca="1" si="509"/>
        <v>N</v>
      </c>
      <c r="AB4090" s="49">
        <f t="shared" ca="1" si="510"/>
        <v>5</v>
      </c>
      <c r="AC4090" s="49" t="str">
        <f t="shared" ca="1" si="511"/>
        <v>N</v>
      </c>
    </row>
    <row r="4091" spans="1:29" x14ac:dyDescent="0.25">
      <c r="A4091">
        <v>2388</v>
      </c>
      <c r="B4091" s="9">
        <v>43566</v>
      </c>
      <c r="C4091" s="50" t="str">
        <f t="shared" si="504"/>
        <v>N</v>
      </c>
      <c r="D4091" s="52">
        <f>_xlfn.XLOOKUP(B4091,Cal_Date!B:B,Cal_Date!A:A,0)</f>
        <v>2</v>
      </c>
      <c r="E4091">
        <v>2019</v>
      </c>
      <c r="F4091" t="s">
        <v>124</v>
      </c>
      <c r="G4091" t="s">
        <v>129</v>
      </c>
      <c r="H4091" t="s">
        <v>48</v>
      </c>
      <c r="I4091" t="s">
        <v>18</v>
      </c>
      <c r="J4091" t="s">
        <v>10</v>
      </c>
      <c r="K4091" t="s">
        <v>43</v>
      </c>
      <c r="L4091">
        <v>1</v>
      </c>
      <c r="M4091">
        <v>1005</v>
      </c>
      <c r="O4091" t="s">
        <v>25</v>
      </c>
      <c r="R4091" t="s">
        <v>46</v>
      </c>
      <c r="S4091" s="49" t="str">
        <f t="shared" si="505"/>
        <v>Card</v>
      </c>
      <c r="T4091" s="3">
        <v>0.04</v>
      </c>
      <c r="U4091" s="2">
        <v>7.6229999999999993</v>
      </c>
      <c r="V4091" s="2">
        <v>1.46</v>
      </c>
      <c r="W4091" s="54">
        <f>_xlfn.XLOOKUP(M4091,Market!A:A,Market!F:F,0)</f>
        <v>8.8999999999999996E-2</v>
      </c>
      <c r="X4091" s="55">
        <f t="shared" si="506"/>
        <v>0.30491999999999997</v>
      </c>
      <c r="Y4091" s="55">
        <f t="shared" si="507"/>
        <v>6.1629999999999994</v>
      </c>
      <c r="Z4091" s="54">
        <f t="shared" si="508"/>
        <v>0.80847435392889933</v>
      </c>
      <c r="AA4091" s="49" t="str">
        <f t="shared" ca="1" si="509"/>
        <v>N</v>
      </c>
      <c r="AB4091" s="49">
        <f t="shared" ca="1" si="510"/>
        <v>5</v>
      </c>
      <c r="AC4091" s="49" t="str">
        <f t="shared" ca="1" si="511"/>
        <v>N</v>
      </c>
    </row>
    <row r="4092" spans="1:29" x14ac:dyDescent="0.25">
      <c r="A4092">
        <v>2389</v>
      </c>
      <c r="B4092" s="9">
        <v>43566</v>
      </c>
      <c r="C4092" s="50" t="str">
        <f t="shared" si="504"/>
        <v>N</v>
      </c>
      <c r="D4092" s="52">
        <f>_xlfn.XLOOKUP(B4092,Cal_Date!B:B,Cal_Date!A:A,0)</f>
        <v>2</v>
      </c>
      <c r="E4092">
        <v>2019</v>
      </c>
      <c r="F4092" t="s">
        <v>124</v>
      </c>
      <c r="G4092" t="s">
        <v>129</v>
      </c>
      <c r="H4092" t="s">
        <v>11</v>
      </c>
      <c r="I4092" t="s">
        <v>11</v>
      </c>
      <c r="J4092" t="s">
        <v>15</v>
      </c>
      <c r="K4092" t="s">
        <v>42</v>
      </c>
      <c r="L4092">
        <v>2</v>
      </c>
      <c r="M4092">
        <v>1007</v>
      </c>
      <c r="O4092" t="s">
        <v>28</v>
      </c>
      <c r="R4092" t="s">
        <v>46</v>
      </c>
      <c r="S4092" s="49" t="str">
        <f t="shared" si="505"/>
        <v>Card</v>
      </c>
      <c r="T4092" s="3">
        <v>0.04</v>
      </c>
      <c r="U4092" s="2">
        <v>5.4450000000000003</v>
      </c>
      <c r="V4092" s="2">
        <v>1.74</v>
      </c>
      <c r="W4092" s="54">
        <f>_xlfn.XLOOKUP(M4092,Market!A:A,Market!F:F,0)</f>
        <v>8.8999999999999996E-2</v>
      </c>
      <c r="X4092" s="55">
        <f t="shared" si="506"/>
        <v>0.21780000000000002</v>
      </c>
      <c r="Y4092" s="55">
        <f t="shared" si="507"/>
        <v>3.7050000000000001</v>
      </c>
      <c r="Z4092" s="54">
        <f t="shared" si="508"/>
        <v>0.68044077134986225</v>
      </c>
      <c r="AA4092" s="49" t="str">
        <f t="shared" ca="1" si="509"/>
        <v>N</v>
      </c>
      <c r="AB4092" s="49">
        <f t="shared" ca="1" si="510"/>
        <v>5</v>
      </c>
      <c r="AC4092" s="49" t="str">
        <f t="shared" ca="1" si="511"/>
        <v>N</v>
      </c>
    </row>
    <row r="4093" spans="1:29" x14ac:dyDescent="0.25">
      <c r="A4093">
        <v>2390</v>
      </c>
      <c r="B4093" s="9">
        <v>43566</v>
      </c>
      <c r="C4093" s="50" t="str">
        <f t="shared" si="504"/>
        <v>N</v>
      </c>
      <c r="D4093" s="52">
        <f>_xlfn.XLOOKUP(B4093,Cal_Date!B:B,Cal_Date!A:A,0)</f>
        <v>2</v>
      </c>
      <c r="E4093">
        <v>2019</v>
      </c>
      <c r="F4093" t="s">
        <v>124</v>
      </c>
      <c r="G4093" t="s">
        <v>129</v>
      </c>
      <c r="H4093" t="s">
        <v>48</v>
      </c>
      <c r="I4093" t="s">
        <v>18</v>
      </c>
      <c r="J4093" t="s">
        <v>10</v>
      </c>
      <c r="K4093" t="s">
        <v>43</v>
      </c>
      <c r="L4093">
        <v>1</v>
      </c>
      <c r="M4093">
        <v>1009</v>
      </c>
      <c r="O4093" t="s">
        <v>28</v>
      </c>
      <c r="R4093" t="s">
        <v>46</v>
      </c>
      <c r="S4093" s="49" t="str">
        <f t="shared" si="505"/>
        <v>Card</v>
      </c>
      <c r="T4093" s="3">
        <v>0.04</v>
      </c>
      <c r="U4093" s="2">
        <v>7.6229999999999993</v>
      </c>
      <c r="V4093" s="2">
        <v>1.46</v>
      </c>
      <c r="W4093" s="54">
        <f>_xlfn.XLOOKUP(M4093,Market!A:A,Market!F:F,0)</f>
        <v>8.8999999999999996E-2</v>
      </c>
      <c r="X4093" s="55">
        <f t="shared" si="506"/>
        <v>0.30491999999999997</v>
      </c>
      <c r="Y4093" s="55">
        <f t="shared" si="507"/>
        <v>6.1629999999999994</v>
      </c>
      <c r="Z4093" s="54">
        <f t="shared" si="508"/>
        <v>0.80847435392889933</v>
      </c>
      <c r="AA4093" s="49" t="str">
        <f t="shared" ca="1" si="509"/>
        <v>N</v>
      </c>
      <c r="AB4093" s="49">
        <f t="shared" ca="1" si="510"/>
        <v>5</v>
      </c>
      <c r="AC4093" s="49" t="str">
        <f t="shared" ca="1" si="511"/>
        <v>N</v>
      </c>
    </row>
    <row r="4094" spans="1:29" x14ac:dyDescent="0.25">
      <c r="A4094">
        <v>2391</v>
      </c>
      <c r="B4094" s="9">
        <v>43566</v>
      </c>
      <c r="C4094" s="50" t="str">
        <f t="shared" si="504"/>
        <v>N</v>
      </c>
      <c r="D4094" s="52">
        <f>_xlfn.XLOOKUP(B4094,Cal_Date!B:B,Cal_Date!A:A,0)</f>
        <v>2</v>
      </c>
      <c r="E4094">
        <v>2019</v>
      </c>
      <c r="F4094" t="s">
        <v>124</v>
      </c>
      <c r="G4094" t="s">
        <v>129</v>
      </c>
      <c r="H4094" t="s">
        <v>14</v>
      </c>
      <c r="I4094" t="s">
        <v>18</v>
      </c>
      <c r="J4094" t="s">
        <v>15</v>
      </c>
      <c r="K4094" t="s">
        <v>43</v>
      </c>
      <c r="L4094">
        <v>2</v>
      </c>
      <c r="M4094">
        <v>1001</v>
      </c>
      <c r="O4094" t="s">
        <v>25</v>
      </c>
      <c r="R4094" t="s">
        <v>44</v>
      </c>
      <c r="S4094" s="49" t="str">
        <f t="shared" si="505"/>
        <v>Card</v>
      </c>
      <c r="T4094" s="3">
        <v>0.03</v>
      </c>
      <c r="U4094" s="2">
        <v>14.84</v>
      </c>
      <c r="V4094" s="2">
        <v>4.4400000000000004</v>
      </c>
      <c r="W4094" s="54">
        <f>_xlfn.XLOOKUP(M4094,Market!A:A,Market!F:F,0)</f>
        <v>0.06</v>
      </c>
      <c r="X4094" s="55">
        <f t="shared" si="506"/>
        <v>0.44519999999999998</v>
      </c>
      <c r="Y4094" s="55">
        <f t="shared" si="507"/>
        <v>10.399999999999999</v>
      </c>
      <c r="Z4094" s="54">
        <f t="shared" si="508"/>
        <v>0.70080862533692712</v>
      </c>
      <c r="AA4094" s="49" t="str">
        <f t="shared" ca="1" si="509"/>
        <v>N</v>
      </c>
      <c r="AB4094" s="49">
        <f t="shared" ca="1" si="510"/>
        <v>5</v>
      </c>
      <c r="AC4094" s="49" t="str">
        <f t="shared" ca="1" si="511"/>
        <v>N</v>
      </c>
    </row>
    <row r="4095" spans="1:29" x14ac:dyDescent="0.25">
      <c r="A4095">
        <v>2392</v>
      </c>
      <c r="B4095" s="9">
        <v>43566</v>
      </c>
      <c r="C4095" s="50" t="str">
        <f t="shared" si="504"/>
        <v>N</v>
      </c>
      <c r="D4095" s="52">
        <f>_xlfn.XLOOKUP(B4095,Cal_Date!B:B,Cal_Date!A:A,0)</f>
        <v>2</v>
      </c>
      <c r="E4095">
        <v>2019</v>
      </c>
      <c r="F4095" t="s">
        <v>124</v>
      </c>
      <c r="G4095" t="s">
        <v>129</v>
      </c>
      <c r="H4095" t="s">
        <v>11</v>
      </c>
      <c r="I4095" t="s">
        <v>11</v>
      </c>
      <c r="J4095" t="s">
        <v>15</v>
      </c>
      <c r="K4095" t="s">
        <v>42</v>
      </c>
      <c r="L4095">
        <v>1</v>
      </c>
      <c r="M4095">
        <v>1010</v>
      </c>
      <c r="O4095" t="s">
        <v>25</v>
      </c>
      <c r="R4095" t="s">
        <v>47</v>
      </c>
      <c r="S4095" s="49" t="str">
        <f t="shared" si="505"/>
        <v>Card</v>
      </c>
      <c r="T4095" s="3">
        <v>3.5000000000000003E-2</v>
      </c>
      <c r="U4095" s="2">
        <v>2.7</v>
      </c>
      <c r="V4095" s="2">
        <v>0.87</v>
      </c>
      <c r="W4095" s="54">
        <f>_xlfn.XLOOKUP(M4095,Market!A:A,Market!F:F,0)</f>
        <v>0.08</v>
      </c>
      <c r="X4095" s="55">
        <f t="shared" si="506"/>
        <v>9.4500000000000015E-2</v>
      </c>
      <c r="Y4095" s="55">
        <f t="shared" si="507"/>
        <v>1.83</v>
      </c>
      <c r="Z4095" s="54">
        <f t="shared" si="508"/>
        <v>0.67777777777777781</v>
      </c>
      <c r="AA4095" s="49" t="str">
        <f t="shared" ca="1" si="509"/>
        <v>N</v>
      </c>
      <c r="AB4095" s="49">
        <f t="shared" ca="1" si="510"/>
        <v>5</v>
      </c>
      <c r="AC4095" s="49" t="str">
        <f t="shared" ca="1" si="511"/>
        <v>N</v>
      </c>
    </row>
    <row r="4096" spans="1:29" x14ac:dyDescent="0.25">
      <c r="A4096">
        <v>2393</v>
      </c>
      <c r="B4096" s="9">
        <v>43566</v>
      </c>
      <c r="C4096" s="50" t="str">
        <f t="shared" si="504"/>
        <v>N</v>
      </c>
      <c r="D4096" s="52">
        <f>_xlfn.XLOOKUP(B4096,Cal_Date!B:B,Cal_Date!A:A,0)</f>
        <v>2</v>
      </c>
      <c r="E4096">
        <v>2019</v>
      </c>
      <c r="F4096" t="s">
        <v>124</v>
      </c>
      <c r="G4096" t="s">
        <v>129</v>
      </c>
      <c r="H4096" t="s">
        <v>11</v>
      </c>
      <c r="I4096" t="s">
        <v>13</v>
      </c>
      <c r="J4096" t="s">
        <v>15</v>
      </c>
      <c r="K4096" t="s">
        <v>42</v>
      </c>
      <c r="L4096">
        <v>1</v>
      </c>
      <c r="M4096">
        <v>1010</v>
      </c>
      <c r="O4096" t="s">
        <v>25</v>
      </c>
      <c r="R4096" t="s">
        <v>46</v>
      </c>
      <c r="S4096" s="49" t="str">
        <f t="shared" si="505"/>
        <v>Card</v>
      </c>
      <c r="T4096" s="3">
        <v>0.04</v>
      </c>
      <c r="U4096" s="2">
        <v>2.7</v>
      </c>
      <c r="V4096" s="2">
        <v>1.42</v>
      </c>
      <c r="W4096" s="54">
        <f>_xlfn.XLOOKUP(M4096,Market!A:A,Market!F:F,0)</f>
        <v>0.08</v>
      </c>
      <c r="X4096" s="55">
        <f t="shared" si="506"/>
        <v>0.10800000000000001</v>
      </c>
      <c r="Y4096" s="55">
        <f t="shared" si="507"/>
        <v>1.2800000000000002</v>
      </c>
      <c r="Z4096" s="54">
        <f t="shared" si="508"/>
        <v>0.47407407407407415</v>
      </c>
      <c r="AA4096" s="49" t="str">
        <f t="shared" ca="1" si="509"/>
        <v>N</v>
      </c>
      <c r="AB4096" s="49">
        <f t="shared" ca="1" si="510"/>
        <v>5</v>
      </c>
      <c r="AC4096" s="49" t="str">
        <f t="shared" ca="1" si="511"/>
        <v>N</v>
      </c>
    </row>
    <row r="4097" spans="1:29" x14ac:dyDescent="0.25">
      <c r="A4097">
        <v>2394</v>
      </c>
      <c r="B4097" s="9">
        <v>43566</v>
      </c>
      <c r="C4097" s="50" t="str">
        <f t="shared" si="504"/>
        <v>N</v>
      </c>
      <c r="D4097" s="52">
        <f>_xlfn.XLOOKUP(B4097,Cal_Date!B:B,Cal_Date!A:A,0)</f>
        <v>2</v>
      </c>
      <c r="E4097">
        <v>2019</v>
      </c>
      <c r="F4097" t="s">
        <v>124</v>
      </c>
      <c r="G4097" t="s">
        <v>129</v>
      </c>
      <c r="H4097" t="s">
        <v>48</v>
      </c>
      <c r="I4097" t="s">
        <v>18</v>
      </c>
      <c r="J4097" t="s">
        <v>10</v>
      </c>
      <c r="K4097" t="s">
        <v>43</v>
      </c>
      <c r="L4097">
        <v>1</v>
      </c>
      <c r="M4097">
        <v>1010</v>
      </c>
      <c r="O4097" t="s">
        <v>25</v>
      </c>
      <c r="R4097" t="s">
        <v>47</v>
      </c>
      <c r="S4097" s="49" t="str">
        <f t="shared" si="505"/>
        <v>Card</v>
      </c>
      <c r="T4097" s="3">
        <v>3.5000000000000003E-2</v>
      </c>
      <c r="U4097" s="2">
        <v>7.5600000000000005</v>
      </c>
      <c r="V4097" s="2">
        <v>1.46</v>
      </c>
      <c r="W4097" s="54">
        <f>_xlfn.XLOOKUP(M4097,Market!A:A,Market!F:F,0)</f>
        <v>0.08</v>
      </c>
      <c r="X4097" s="55">
        <f t="shared" si="506"/>
        <v>0.26460000000000006</v>
      </c>
      <c r="Y4097" s="55">
        <f t="shared" si="507"/>
        <v>6.1000000000000005</v>
      </c>
      <c r="Z4097" s="54">
        <f t="shared" si="508"/>
        <v>0.80687830687830686</v>
      </c>
      <c r="AA4097" s="49" t="str">
        <f t="shared" ca="1" si="509"/>
        <v>N</v>
      </c>
      <c r="AB4097" s="49">
        <f t="shared" ca="1" si="510"/>
        <v>5</v>
      </c>
      <c r="AC4097" s="49" t="str">
        <f t="shared" ca="1" si="511"/>
        <v>N</v>
      </c>
    </row>
    <row r="4098" spans="1:29" x14ac:dyDescent="0.25">
      <c r="A4098">
        <v>2395</v>
      </c>
      <c r="B4098" s="9">
        <v>43566</v>
      </c>
      <c r="C4098" s="50" t="str">
        <f t="shared" si="504"/>
        <v>N</v>
      </c>
      <c r="D4098" s="52">
        <f>_xlfn.XLOOKUP(B4098,Cal_Date!B:B,Cal_Date!A:A,0)</f>
        <v>2</v>
      </c>
      <c r="E4098">
        <v>2019</v>
      </c>
      <c r="F4098" t="s">
        <v>124</v>
      </c>
      <c r="G4098" t="s">
        <v>129</v>
      </c>
      <c r="H4098" t="s">
        <v>11</v>
      </c>
      <c r="I4098" t="s">
        <v>11</v>
      </c>
      <c r="J4098" t="s">
        <v>15</v>
      </c>
      <c r="K4098" t="s">
        <v>42</v>
      </c>
      <c r="L4098">
        <v>1</v>
      </c>
      <c r="M4098">
        <v>1010</v>
      </c>
      <c r="O4098" t="s">
        <v>25</v>
      </c>
      <c r="R4098" t="s">
        <v>46</v>
      </c>
      <c r="S4098" s="49" t="str">
        <f t="shared" si="505"/>
        <v>Card</v>
      </c>
      <c r="T4098" s="3">
        <v>0.04</v>
      </c>
      <c r="U4098" s="2">
        <v>2.7</v>
      </c>
      <c r="V4098" s="2">
        <v>0.87</v>
      </c>
      <c r="W4098" s="54">
        <f>_xlfn.XLOOKUP(M4098,Market!A:A,Market!F:F,0)</f>
        <v>0.08</v>
      </c>
      <c r="X4098" s="55">
        <f t="shared" si="506"/>
        <v>0.10800000000000001</v>
      </c>
      <c r="Y4098" s="55">
        <f t="shared" si="507"/>
        <v>1.83</v>
      </c>
      <c r="Z4098" s="54">
        <f t="shared" si="508"/>
        <v>0.67777777777777781</v>
      </c>
      <c r="AA4098" s="49" t="str">
        <f t="shared" ca="1" si="509"/>
        <v>N</v>
      </c>
      <c r="AB4098" s="49">
        <f t="shared" ca="1" si="510"/>
        <v>5</v>
      </c>
      <c r="AC4098" s="49" t="str">
        <f t="shared" ca="1" si="511"/>
        <v>N</v>
      </c>
    </row>
    <row r="4099" spans="1:29" x14ac:dyDescent="0.25">
      <c r="A4099">
        <v>2396</v>
      </c>
      <c r="B4099" s="9">
        <v>43566</v>
      </c>
      <c r="C4099" s="50" t="str">
        <f t="shared" ref="C4099:C4162" si="512">IF(OR(B4099="04/01/2018"+0,B4099="04/02/2018"+0),"Y","N")</f>
        <v>N</v>
      </c>
      <c r="D4099" s="52">
        <f>_xlfn.XLOOKUP(B4099,Cal_Date!B:B,Cal_Date!A:A,0)</f>
        <v>2</v>
      </c>
      <c r="E4099">
        <v>2019</v>
      </c>
      <c r="F4099" t="s">
        <v>124</v>
      </c>
      <c r="G4099" t="s">
        <v>129</v>
      </c>
      <c r="H4099" t="s">
        <v>11</v>
      </c>
      <c r="I4099" t="s">
        <v>11</v>
      </c>
      <c r="J4099" t="s">
        <v>15</v>
      </c>
      <c r="K4099" t="s">
        <v>42</v>
      </c>
      <c r="L4099">
        <v>2</v>
      </c>
      <c r="M4099">
        <v>1011</v>
      </c>
      <c r="O4099" t="s">
        <v>25</v>
      </c>
      <c r="R4099" t="s">
        <v>46</v>
      </c>
      <c r="S4099" s="49" t="str">
        <f t="shared" ref="S4099:S4162" si="513">IF(R4099="Cash","Cash","Card")</f>
        <v>Card</v>
      </c>
      <c r="T4099" s="3">
        <v>0.04</v>
      </c>
      <c r="U4099" s="2">
        <v>5.3000000000000007</v>
      </c>
      <c r="V4099" s="2">
        <v>1.74</v>
      </c>
      <c r="W4099" s="54">
        <f>_xlfn.XLOOKUP(M4099,Market!A:A,Market!F:F,0)</f>
        <v>0.06</v>
      </c>
      <c r="X4099" s="55">
        <f t="shared" ref="X4099:X4162" si="514">T4099*U4099</f>
        <v>0.21200000000000002</v>
      </c>
      <c r="Y4099" s="55">
        <f t="shared" ref="Y4099:Y4162" si="515">U4099-V4099</f>
        <v>3.5600000000000005</v>
      </c>
      <c r="Z4099" s="54">
        <f t="shared" ref="Z4099:Z4162" si="516">Y4099/U4099</f>
        <v>0.67169811320754713</v>
      </c>
      <c r="AA4099" s="49" t="str">
        <f t="shared" ref="AA4099:AA4162" ca="1" si="517">IF(DATEDIF(B4099,TODAY(),"y")&gt;5,"Y","N")</f>
        <v>N</v>
      </c>
      <c r="AB4099" s="49">
        <f t="shared" ref="AB4099:AB4162" ca="1" si="518">DATEDIF(B4099,TODAY(),"y")</f>
        <v>5</v>
      </c>
      <c r="AC4099" s="49" t="str">
        <f t="shared" ref="AC4099:AC4162" ca="1" si="519">IF(AB4099&gt;5,"Y","N")</f>
        <v>N</v>
      </c>
    </row>
    <row r="4100" spans="1:29" x14ac:dyDescent="0.25">
      <c r="A4100">
        <v>2397</v>
      </c>
      <c r="B4100" s="9">
        <v>43566</v>
      </c>
      <c r="C4100" s="50" t="str">
        <f t="shared" si="512"/>
        <v>N</v>
      </c>
      <c r="D4100" s="52">
        <f>_xlfn.XLOOKUP(B4100,Cal_Date!B:B,Cal_Date!A:A,0)</f>
        <v>2</v>
      </c>
      <c r="E4100">
        <v>2019</v>
      </c>
      <c r="F4100" t="s">
        <v>124</v>
      </c>
      <c r="G4100" t="s">
        <v>129</v>
      </c>
      <c r="H4100" t="s">
        <v>11</v>
      </c>
      <c r="I4100" t="s">
        <v>13</v>
      </c>
      <c r="J4100" t="s">
        <v>15</v>
      </c>
      <c r="K4100" t="s">
        <v>42</v>
      </c>
      <c r="L4100">
        <v>1</v>
      </c>
      <c r="M4100">
        <v>1007</v>
      </c>
      <c r="O4100" t="s">
        <v>28</v>
      </c>
      <c r="R4100" t="s">
        <v>46</v>
      </c>
      <c r="S4100" s="49" t="str">
        <f t="shared" si="513"/>
        <v>Card</v>
      </c>
      <c r="T4100" s="3">
        <v>0.04</v>
      </c>
      <c r="U4100" s="2">
        <v>2.7225000000000001</v>
      </c>
      <c r="V4100" s="2">
        <v>1.42</v>
      </c>
      <c r="W4100" s="54">
        <f>_xlfn.XLOOKUP(M4100,Market!A:A,Market!F:F,0)</f>
        <v>8.8999999999999996E-2</v>
      </c>
      <c r="X4100" s="55">
        <f t="shared" si="514"/>
        <v>0.10890000000000001</v>
      </c>
      <c r="Y4100" s="55">
        <f t="shared" si="515"/>
        <v>1.3025000000000002</v>
      </c>
      <c r="Z4100" s="54">
        <f t="shared" si="516"/>
        <v>0.47842056932966032</v>
      </c>
      <c r="AA4100" s="49" t="str">
        <f t="shared" ca="1" si="517"/>
        <v>N</v>
      </c>
      <c r="AB4100" s="49">
        <f t="shared" ca="1" si="518"/>
        <v>5</v>
      </c>
      <c r="AC4100" s="49" t="str">
        <f t="shared" ca="1" si="519"/>
        <v>N</v>
      </c>
    </row>
    <row r="4101" spans="1:29" x14ac:dyDescent="0.25">
      <c r="A4101">
        <v>2398</v>
      </c>
      <c r="B4101" s="9">
        <v>43566</v>
      </c>
      <c r="C4101" s="50" t="str">
        <f t="shared" si="512"/>
        <v>N</v>
      </c>
      <c r="D4101" s="52">
        <f>_xlfn.XLOOKUP(B4101,Cal_Date!B:B,Cal_Date!A:A,0)</f>
        <v>2</v>
      </c>
      <c r="E4101">
        <v>2019</v>
      </c>
      <c r="F4101" t="s">
        <v>124</v>
      </c>
      <c r="G4101" t="s">
        <v>129</v>
      </c>
      <c r="H4101" t="s">
        <v>11</v>
      </c>
      <c r="I4101" t="s">
        <v>11</v>
      </c>
      <c r="J4101" t="s">
        <v>15</v>
      </c>
      <c r="K4101" t="s">
        <v>42</v>
      </c>
      <c r="L4101">
        <v>1</v>
      </c>
      <c r="M4101">
        <v>1007</v>
      </c>
      <c r="O4101" t="s">
        <v>28</v>
      </c>
      <c r="R4101" t="s">
        <v>46</v>
      </c>
      <c r="S4101" s="49" t="str">
        <f t="shared" si="513"/>
        <v>Card</v>
      </c>
      <c r="T4101" s="3">
        <v>0.04</v>
      </c>
      <c r="U4101" s="2">
        <v>2.7225000000000001</v>
      </c>
      <c r="V4101" s="2">
        <v>0.87</v>
      </c>
      <c r="W4101" s="54">
        <f>_xlfn.XLOOKUP(M4101,Market!A:A,Market!F:F,0)</f>
        <v>8.8999999999999996E-2</v>
      </c>
      <c r="X4101" s="55">
        <f t="shared" si="514"/>
        <v>0.10890000000000001</v>
      </c>
      <c r="Y4101" s="55">
        <f t="shared" si="515"/>
        <v>1.8525</v>
      </c>
      <c r="Z4101" s="54">
        <f t="shared" si="516"/>
        <v>0.68044077134986225</v>
      </c>
      <c r="AA4101" s="49" t="str">
        <f t="shared" ca="1" si="517"/>
        <v>N</v>
      </c>
      <c r="AB4101" s="49">
        <f t="shared" ca="1" si="518"/>
        <v>5</v>
      </c>
      <c r="AC4101" s="49" t="str">
        <f t="shared" ca="1" si="519"/>
        <v>N</v>
      </c>
    </row>
    <row r="4102" spans="1:29" x14ac:dyDescent="0.25">
      <c r="A4102">
        <v>2399</v>
      </c>
      <c r="B4102" s="9">
        <v>43566</v>
      </c>
      <c r="C4102" s="50" t="str">
        <f t="shared" si="512"/>
        <v>N</v>
      </c>
      <c r="D4102" s="52">
        <f>_xlfn.XLOOKUP(B4102,Cal_Date!B:B,Cal_Date!A:A,0)</f>
        <v>2</v>
      </c>
      <c r="E4102">
        <v>2019</v>
      </c>
      <c r="F4102" t="s">
        <v>124</v>
      </c>
      <c r="G4102" t="s">
        <v>129</v>
      </c>
      <c r="H4102" t="s">
        <v>11</v>
      </c>
      <c r="I4102" t="s">
        <v>13</v>
      </c>
      <c r="J4102" t="s">
        <v>15</v>
      </c>
      <c r="K4102" t="s">
        <v>42</v>
      </c>
      <c r="L4102">
        <v>1</v>
      </c>
      <c r="M4102">
        <v>1008</v>
      </c>
      <c r="O4102" t="s">
        <v>28</v>
      </c>
      <c r="R4102" t="s">
        <v>47</v>
      </c>
      <c r="S4102" s="49" t="str">
        <f t="shared" si="513"/>
        <v>Card</v>
      </c>
      <c r="T4102" s="3">
        <v>3.5000000000000003E-2</v>
      </c>
      <c r="U4102" s="2">
        <v>2.7225000000000001</v>
      </c>
      <c r="V4102" s="2">
        <v>1.42</v>
      </c>
      <c r="W4102" s="54">
        <f>_xlfn.XLOOKUP(M4102,Market!A:A,Market!F:F,0)</f>
        <v>8.8999999999999996E-2</v>
      </c>
      <c r="X4102" s="55">
        <f t="shared" si="514"/>
        <v>9.5287500000000011E-2</v>
      </c>
      <c r="Y4102" s="55">
        <f t="shared" si="515"/>
        <v>1.3025000000000002</v>
      </c>
      <c r="Z4102" s="54">
        <f t="shared" si="516"/>
        <v>0.47842056932966032</v>
      </c>
      <c r="AA4102" s="49" t="str">
        <f t="shared" ca="1" si="517"/>
        <v>N</v>
      </c>
      <c r="AB4102" s="49">
        <f t="shared" ca="1" si="518"/>
        <v>5</v>
      </c>
      <c r="AC4102" s="49" t="str">
        <f t="shared" ca="1" si="519"/>
        <v>N</v>
      </c>
    </row>
    <row r="4103" spans="1:29" x14ac:dyDescent="0.25">
      <c r="A4103">
        <v>2400</v>
      </c>
      <c r="B4103" s="9">
        <v>43566</v>
      </c>
      <c r="C4103" s="50" t="str">
        <f t="shared" si="512"/>
        <v>N</v>
      </c>
      <c r="D4103" s="52">
        <f>_xlfn.XLOOKUP(B4103,Cal_Date!B:B,Cal_Date!A:A,0)</f>
        <v>2</v>
      </c>
      <c r="E4103">
        <v>2019</v>
      </c>
      <c r="F4103" t="s">
        <v>124</v>
      </c>
      <c r="G4103" t="s">
        <v>129</v>
      </c>
      <c r="H4103" t="s">
        <v>11</v>
      </c>
      <c r="I4103" t="s">
        <v>11</v>
      </c>
      <c r="J4103" t="s">
        <v>15</v>
      </c>
      <c r="K4103" t="s">
        <v>42</v>
      </c>
      <c r="L4103">
        <v>1</v>
      </c>
      <c r="M4103">
        <v>1004</v>
      </c>
      <c r="O4103" t="s">
        <v>28</v>
      </c>
      <c r="R4103" t="s">
        <v>46</v>
      </c>
      <c r="S4103" s="49" t="str">
        <f t="shared" si="513"/>
        <v>Card</v>
      </c>
      <c r="T4103" s="3">
        <v>0.04</v>
      </c>
      <c r="U4103" s="2">
        <v>2.6500000000000004</v>
      </c>
      <c r="V4103" s="2">
        <v>0.87</v>
      </c>
      <c r="W4103" s="54">
        <f>_xlfn.XLOOKUP(M4103,Market!A:A,Market!F:F,0)</f>
        <v>0.06</v>
      </c>
      <c r="X4103" s="55">
        <f t="shared" si="514"/>
        <v>0.10600000000000001</v>
      </c>
      <c r="Y4103" s="55">
        <f t="shared" si="515"/>
        <v>1.7800000000000002</v>
      </c>
      <c r="Z4103" s="54">
        <f t="shared" si="516"/>
        <v>0.67169811320754713</v>
      </c>
      <c r="AA4103" s="49" t="str">
        <f t="shared" ca="1" si="517"/>
        <v>N</v>
      </c>
      <c r="AB4103" s="49">
        <f t="shared" ca="1" si="518"/>
        <v>5</v>
      </c>
      <c r="AC4103" s="49" t="str">
        <f t="shared" ca="1" si="519"/>
        <v>N</v>
      </c>
    </row>
    <row r="4104" spans="1:29" x14ac:dyDescent="0.25">
      <c r="A4104">
        <v>2401</v>
      </c>
      <c r="B4104" s="9">
        <v>43566</v>
      </c>
      <c r="C4104" s="50" t="str">
        <f t="shared" si="512"/>
        <v>N</v>
      </c>
      <c r="D4104" s="52">
        <f>_xlfn.XLOOKUP(B4104,Cal_Date!B:B,Cal_Date!A:A,0)</f>
        <v>2</v>
      </c>
      <c r="E4104">
        <v>2019</v>
      </c>
      <c r="F4104" t="s">
        <v>124</v>
      </c>
      <c r="G4104" t="s">
        <v>129</v>
      </c>
      <c r="H4104" t="s">
        <v>11</v>
      </c>
      <c r="I4104" t="s">
        <v>11</v>
      </c>
      <c r="J4104" t="s">
        <v>15</v>
      </c>
      <c r="K4104" t="s">
        <v>42</v>
      </c>
      <c r="L4104">
        <v>1</v>
      </c>
      <c r="M4104">
        <v>1003</v>
      </c>
      <c r="O4104" t="s">
        <v>25</v>
      </c>
      <c r="R4104" t="s">
        <v>46</v>
      </c>
      <c r="S4104" s="49" t="str">
        <f t="shared" si="513"/>
        <v>Card</v>
      </c>
      <c r="T4104" s="3">
        <v>0.04</v>
      </c>
      <c r="U4104" s="2">
        <v>2.6500000000000004</v>
      </c>
      <c r="V4104" s="2">
        <v>0.87</v>
      </c>
      <c r="W4104" s="54">
        <f>_xlfn.XLOOKUP(M4104,Market!A:A,Market!F:F,0)</f>
        <v>0.06</v>
      </c>
      <c r="X4104" s="55">
        <f t="shared" si="514"/>
        <v>0.10600000000000001</v>
      </c>
      <c r="Y4104" s="55">
        <f t="shared" si="515"/>
        <v>1.7800000000000002</v>
      </c>
      <c r="Z4104" s="54">
        <f t="shared" si="516"/>
        <v>0.67169811320754713</v>
      </c>
      <c r="AA4104" s="49" t="str">
        <f t="shared" ca="1" si="517"/>
        <v>N</v>
      </c>
      <c r="AB4104" s="49">
        <f t="shared" ca="1" si="518"/>
        <v>5</v>
      </c>
      <c r="AC4104" s="49" t="str">
        <f t="shared" ca="1" si="519"/>
        <v>N</v>
      </c>
    </row>
    <row r="4105" spans="1:29" x14ac:dyDescent="0.25">
      <c r="A4105">
        <v>2402</v>
      </c>
      <c r="B4105" s="9">
        <v>43566</v>
      </c>
      <c r="C4105" s="50" t="str">
        <f t="shared" si="512"/>
        <v>N</v>
      </c>
      <c r="D4105" s="52">
        <f>_xlfn.XLOOKUP(B4105,Cal_Date!B:B,Cal_Date!A:A,0)</f>
        <v>2</v>
      </c>
      <c r="E4105">
        <v>2019</v>
      </c>
      <c r="F4105" t="s">
        <v>124</v>
      </c>
      <c r="G4105" t="s">
        <v>129</v>
      </c>
      <c r="H4105" t="s">
        <v>14</v>
      </c>
      <c r="I4105" t="s">
        <v>18</v>
      </c>
      <c r="J4105" t="s">
        <v>15</v>
      </c>
      <c r="K4105" t="s">
        <v>43</v>
      </c>
      <c r="L4105">
        <v>2</v>
      </c>
      <c r="M4105">
        <v>1002</v>
      </c>
      <c r="O4105" t="s">
        <v>28</v>
      </c>
      <c r="R4105" t="s">
        <v>46</v>
      </c>
      <c r="S4105" s="49" t="str">
        <f t="shared" si="513"/>
        <v>Card</v>
      </c>
      <c r="T4105" s="3">
        <v>0.04</v>
      </c>
      <c r="U4105" s="2">
        <v>13.780000000000001</v>
      </c>
      <c r="V4105" s="2">
        <v>4.2</v>
      </c>
      <c r="W4105" s="54">
        <f>_xlfn.XLOOKUP(M4105,Market!A:A,Market!F:F,0)</f>
        <v>0.06</v>
      </c>
      <c r="X4105" s="55">
        <f t="shared" si="514"/>
        <v>0.55120000000000002</v>
      </c>
      <c r="Y4105" s="55">
        <f t="shared" si="515"/>
        <v>9.5800000000000018</v>
      </c>
      <c r="Z4105" s="54">
        <f t="shared" si="516"/>
        <v>0.69521044992743108</v>
      </c>
      <c r="AA4105" s="49" t="str">
        <f t="shared" ca="1" si="517"/>
        <v>N</v>
      </c>
      <c r="AB4105" s="49">
        <f t="shared" ca="1" si="518"/>
        <v>5</v>
      </c>
      <c r="AC4105" s="49" t="str">
        <f t="shared" ca="1" si="519"/>
        <v>N</v>
      </c>
    </row>
    <row r="4106" spans="1:29" x14ac:dyDescent="0.25">
      <c r="A4106">
        <v>2403</v>
      </c>
      <c r="B4106" s="9">
        <v>43566</v>
      </c>
      <c r="C4106" s="50" t="str">
        <f t="shared" si="512"/>
        <v>N</v>
      </c>
      <c r="D4106" s="52">
        <f>_xlfn.XLOOKUP(B4106,Cal_Date!B:B,Cal_Date!A:A,0)</f>
        <v>2</v>
      </c>
      <c r="E4106">
        <v>2019</v>
      </c>
      <c r="F4106" t="s">
        <v>124</v>
      </c>
      <c r="G4106" t="s">
        <v>129</v>
      </c>
      <c r="H4106" t="s">
        <v>14</v>
      </c>
      <c r="I4106" t="s">
        <v>18</v>
      </c>
      <c r="J4106" t="s">
        <v>15</v>
      </c>
      <c r="K4106" t="s">
        <v>43</v>
      </c>
      <c r="L4106">
        <v>2</v>
      </c>
      <c r="M4106">
        <v>1007</v>
      </c>
      <c r="O4106" t="s">
        <v>28</v>
      </c>
      <c r="R4106" t="s">
        <v>46</v>
      </c>
      <c r="S4106" s="49" t="str">
        <f t="shared" si="513"/>
        <v>Card</v>
      </c>
      <c r="T4106" s="3">
        <v>0.04</v>
      </c>
      <c r="U4106" s="2">
        <v>14.157</v>
      </c>
      <c r="V4106" s="2">
        <v>4.2</v>
      </c>
      <c r="W4106" s="54">
        <f>_xlfn.XLOOKUP(M4106,Market!A:A,Market!F:F,0)</f>
        <v>8.8999999999999996E-2</v>
      </c>
      <c r="X4106" s="55">
        <f t="shared" si="514"/>
        <v>0.56628000000000001</v>
      </c>
      <c r="Y4106" s="55">
        <f t="shared" si="515"/>
        <v>9.9570000000000007</v>
      </c>
      <c r="Z4106" s="54">
        <f t="shared" si="516"/>
        <v>0.70332697605424888</v>
      </c>
      <c r="AA4106" s="49" t="str">
        <f t="shared" ca="1" si="517"/>
        <v>N</v>
      </c>
      <c r="AB4106" s="49">
        <f t="shared" ca="1" si="518"/>
        <v>5</v>
      </c>
      <c r="AC4106" s="49" t="str">
        <f t="shared" ca="1" si="519"/>
        <v>N</v>
      </c>
    </row>
    <row r="4107" spans="1:29" x14ac:dyDescent="0.25">
      <c r="A4107">
        <v>2404</v>
      </c>
      <c r="B4107" s="9">
        <v>43566</v>
      </c>
      <c r="C4107" s="50" t="str">
        <f t="shared" si="512"/>
        <v>N</v>
      </c>
      <c r="D4107" s="52">
        <f>_xlfn.XLOOKUP(B4107,Cal_Date!B:B,Cal_Date!A:A,0)</f>
        <v>2</v>
      </c>
      <c r="E4107">
        <v>2019</v>
      </c>
      <c r="F4107" t="s">
        <v>124</v>
      </c>
      <c r="G4107" t="s">
        <v>129</v>
      </c>
      <c r="H4107" t="s">
        <v>11</v>
      </c>
      <c r="I4107" t="s">
        <v>11</v>
      </c>
      <c r="J4107" t="s">
        <v>15</v>
      </c>
      <c r="K4107" t="s">
        <v>42</v>
      </c>
      <c r="L4107">
        <v>1</v>
      </c>
      <c r="M4107">
        <v>1008</v>
      </c>
      <c r="O4107" t="s">
        <v>28</v>
      </c>
      <c r="R4107" t="s">
        <v>46</v>
      </c>
      <c r="S4107" s="49" t="str">
        <f t="shared" si="513"/>
        <v>Card</v>
      </c>
      <c r="T4107" s="3">
        <v>0.04</v>
      </c>
      <c r="U4107" s="2">
        <v>2.7225000000000001</v>
      </c>
      <c r="V4107" s="2">
        <v>0.87</v>
      </c>
      <c r="W4107" s="54">
        <f>_xlfn.XLOOKUP(M4107,Market!A:A,Market!F:F,0)</f>
        <v>8.8999999999999996E-2</v>
      </c>
      <c r="X4107" s="55">
        <f t="shared" si="514"/>
        <v>0.10890000000000001</v>
      </c>
      <c r="Y4107" s="55">
        <f t="shared" si="515"/>
        <v>1.8525</v>
      </c>
      <c r="Z4107" s="54">
        <f t="shared" si="516"/>
        <v>0.68044077134986225</v>
      </c>
      <c r="AA4107" s="49" t="str">
        <f t="shared" ca="1" si="517"/>
        <v>N</v>
      </c>
      <c r="AB4107" s="49">
        <f t="shared" ca="1" si="518"/>
        <v>5</v>
      </c>
      <c r="AC4107" s="49" t="str">
        <f t="shared" ca="1" si="519"/>
        <v>N</v>
      </c>
    </row>
    <row r="4108" spans="1:29" x14ac:dyDescent="0.25">
      <c r="A4108">
        <v>2405</v>
      </c>
      <c r="B4108" s="9">
        <v>43566</v>
      </c>
      <c r="C4108" s="50" t="str">
        <f t="shared" si="512"/>
        <v>N</v>
      </c>
      <c r="D4108" s="52">
        <f>_xlfn.XLOOKUP(B4108,Cal_Date!B:B,Cal_Date!A:A,0)</f>
        <v>2</v>
      </c>
      <c r="E4108">
        <v>2019</v>
      </c>
      <c r="F4108" t="s">
        <v>124</v>
      </c>
      <c r="G4108" t="s">
        <v>129</v>
      </c>
      <c r="H4108" t="s">
        <v>11</v>
      </c>
      <c r="I4108" t="s">
        <v>11</v>
      </c>
      <c r="J4108" t="s">
        <v>15</v>
      </c>
      <c r="K4108" t="s">
        <v>42</v>
      </c>
      <c r="L4108">
        <v>1</v>
      </c>
      <c r="M4108">
        <v>1008</v>
      </c>
      <c r="O4108" t="s">
        <v>28</v>
      </c>
      <c r="R4108" t="s">
        <v>46</v>
      </c>
      <c r="S4108" s="49" t="str">
        <f t="shared" si="513"/>
        <v>Card</v>
      </c>
      <c r="T4108" s="3">
        <v>0.04</v>
      </c>
      <c r="U4108" s="2">
        <v>2.7225000000000001</v>
      </c>
      <c r="V4108" s="2">
        <v>0.87</v>
      </c>
      <c r="W4108" s="54">
        <f>_xlfn.XLOOKUP(M4108,Market!A:A,Market!F:F,0)</f>
        <v>8.8999999999999996E-2</v>
      </c>
      <c r="X4108" s="55">
        <f t="shared" si="514"/>
        <v>0.10890000000000001</v>
      </c>
      <c r="Y4108" s="55">
        <f t="shared" si="515"/>
        <v>1.8525</v>
      </c>
      <c r="Z4108" s="54">
        <f t="shared" si="516"/>
        <v>0.68044077134986225</v>
      </c>
      <c r="AA4108" s="49" t="str">
        <f t="shared" ca="1" si="517"/>
        <v>N</v>
      </c>
      <c r="AB4108" s="49">
        <f t="shared" ca="1" si="518"/>
        <v>5</v>
      </c>
      <c r="AC4108" s="49" t="str">
        <f t="shared" ca="1" si="519"/>
        <v>N</v>
      </c>
    </row>
    <row r="4109" spans="1:29" x14ac:dyDescent="0.25">
      <c r="A4109">
        <v>2406</v>
      </c>
      <c r="B4109" s="9">
        <v>43566</v>
      </c>
      <c r="C4109" s="50" t="str">
        <f t="shared" si="512"/>
        <v>N</v>
      </c>
      <c r="D4109" s="52">
        <f>_xlfn.XLOOKUP(B4109,Cal_Date!B:B,Cal_Date!A:A,0)</f>
        <v>2</v>
      </c>
      <c r="E4109">
        <v>2019</v>
      </c>
      <c r="F4109" t="s">
        <v>124</v>
      </c>
      <c r="G4109" t="s">
        <v>129</v>
      </c>
      <c r="H4109" t="s">
        <v>11</v>
      </c>
      <c r="I4109" t="s">
        <v>11</v>
      </c>
      <c r="J4109" t="s">
        <v>15</v>
      </c>
      <c r="K4109" t="s">
        <v>42</v>
      </c>
      <c r="L4109">
        <v>1</v>
      </c>
      <c r="M4109">
        <v>1000</v>
      </c>
      <c r="O4109" t="s">
        <v>25</v>
      </c>
      <c r="R4109" t="s">
        <v>44</v>
      </c>
      <c r="S4109" s="49" t="str">
        <f t="shared" si="513"/>
        <v>Card</v>
      </c>
      <c r="T4109" s="3">
        <v>0.03</v>
      </c>
      <c r="U4109" s="2">
        <v>2.7</v>
      </c>
      <c r="V4109" s="2">
        <v>0.87</v>
      </c>
      <c r="W4109" s="54">
        <f>_xlfn.XLOOKUP(M4109,Market!A:A,Market!F:F,0)</f>
        <v>0.08</v>
      </c>
      <c r="X4109" s="55">
        <f t="shared" si="514"/>
        <v>8.1000000000000003E-2</v>
      </c>
      <c r="Y4109" s="55">
        <f t="shared" si="515"/>
        <v>1.83</v>
      </c>
      <c r="Z4109" s="54">
        <f t="shared" si="516"/>
        <v>0.67777777777777781</v>
      </c>
      <c r="AA4109" s="49" t="str">
        <f t="shared" ca="1" si="517"/>
        <v>N</v>
      </c>
      <c r="AB4109" s="49">
        <f t="shared" ca="1" si="518"/>
        <v>5</v>
      </c>
      <c r="AC4109" s="49" t="str">
        <f t="shared" ca="1" si="519"/>
        <v>N</v>
      </c>
    </row>
    <row r="4110" spans="1:29" x14ac:dyDescent="0.25">
      <c r="A4110">
        <v>2407</v>
      </c>
      <c r="B4110" s="9">
        <v>43566</v>
      </c>
      <c r="C4110" s="50" t="str">
        <f t="shared" si="512"/>
        <v>N</v>
      </c>
      <c r="D4110" s="52">
        <f>_xlfn.XLOOKUP(B4110,Cal_Date!B:B,Cal_Date!A:A,0)</f>
        <v>2</v>
      </c>
      <c r="E4110">
        <v>2019</v>
      </c>
      <c r="F4110" t="s">
        <v>124</v>
      </c>
      <c r="G4110" t="s">
        <v>129</v>
      </c>
      <c r="H4110" t="s">
        <v>11</v>
      </c>
      <c r="I4110" t="s">
        <v>11</v>
      </c>
      <c r="J4110" t="s">
        <v>15</v>
      </c>
      <c r="K4110" t="s">
        <v>42</v>
      </c>
      <c r="L4110">
        <v>2</v>
      </c>
      <c r="M4110">
        <v>1000</v>
      </c>
      <c r="O4110" t="s">
        <v>25</v>
      </c>
      <c r="R4110" t="s">
        <v>44</v>
      </c>
      <c r="S4110" s="49" t="str">
        <f t="shared" si="513"/>
        <v>Card</v>
      </c>
      <c r="T4110" s="3">
        <v>0.03</v>
      </c>
      <c r="U4110" s="2">
        <v>5.4</v>
      </c>
      <c r="V4110" s="2">
        <v>1.74</v>
      </c>
      <c r="W4110" s="54">
        <f>_xlfn.XLOOKUP(M4110,Market!A:A,Market!F:F,0)</f>
        <v>0.08</v>
      </c>
      <c r="X4110" s="55">
        <f t="shared" si="514"/>
        <v>0.16200000000000001</v>
      </c>
      <c r="Y4110" s="55">
        <f t="shared" si="515"/>
        <v>3.66</v>
      </c>
      <c r="Z4110" s="54">
        <f t="shared" si="516"/>
        <v>0.67777777777777781</v>
      </c>
      <c r="AA4110" s="49" t="str">
        <f t="shared" ca="1" si="517"/>
        <v>N</v>
      </c>
      <c r="AB4110" s="49">
        <f t="shared" ca="1" si="518"/>
        <v>5</v>
      </c>
      <c r="AC4110" s="49" t="str">
        <f t="shared" ca="1" si="519"/>
        <v>N</v>
      </c>
    </row>
    <row r="4111" spans="1:29" x14ac:dyDescent="0.25">
      <c r="A4111">
        <v>2408</v>
      </c>
      <c r="B4111" s="9">
        <v>43566</v>
      </c>
      <c r="C4111" s="50" t="str">
        <f t="shared" si="512"/>
        <v>N</v>
      </c>
      <c r="D4111" s="52">
        <f>_xlfn.XLOOKUP(B4111,Cal_Date!B:B,Cal_Date!A:A,0)</f>
        <v>2</v>
      </c>
      <c r="E4111">
        <v>2019</v>
      </c>
      <c r="F4111" t="s">
        <v>124</v>
      </c>
      <c r="G4111" t="s">
        <v>129</v>
      </c>
      <c r="H4111" t="s">
        <v>11</v>
      </c>
      <c r="I4111" t="s">
        <v>11</v>
      </c>
      <c r="J4111" t="s">
        <v>15</v>
      </c>
      <c r="K4111" t="s">
        <v>42</v>
      </c>
      <c r="L4111">
        <v>1</v>
      </c>
      <c r="M4111">
        <v>1000</v>
      </c>
      <c r="O4111" t="s">
        <v>25</v>
      </c>
      <c r="R4111" t="s">
        <v>44</v>
      </c>
      <c r="S4111" s="49" t="str">
        <f t="shared" si="513"/>
        <v>Card</v>
      </c>
      <c r="T4111" s="3">
        <v>0.03</v>
      </c>
      <c r="U4111" s="2">
        <v>2.7</v>
      </c>
      <c r="V4111" s="2">
        <v>0.87</v>
      </c>
      <c r="W4111" s="54">
        <f>_xlfn.XLOOKUP(M4111,Market!A:A,Market!F:F,0)</f>
        <v>0.08</v>
      </c>
      <c r="X4111" s="55">
        <f t="shared" si="514"/>
        <v>8.1000000000000003E-2</v>
      </c>
      <c r="Y4111" s="55">
        <f t="shared" si="515"/>
        <v>1.83</v>
      </c>
      <c r="Z4111" s="54">
        <f t="shared" si="516"/>
        <v>0.67777777777777781</v>
      </c>
      <c r="AA4111" s="49" t="str">
        <f t="shared" ca="1" si="517"/>
        <v>N</v>
      </c>
      <c r="AB4111" s="49">
        <f t="shared" ca="1" si="518"/>
        <v>5</v>
      </c>
      <c r="AC4111" s="49" t="str">
        <f t="shared" ca="1" si="519"/>
        <v>N</v>
      </c>
    </row>
    <row r="4112" spans="1:29" x14ac:dyDescent="0.25">
      <c r="A4112">
        <v>2409</v>
      </c>
      <c r="B4112" s="9">
        <v>43566</v>
      </c>
      <c r="C4112" s="50" t="str">
        <f t="shared" si="512"/>
        <v>N</v>
      </c>
      <c r="D4112" s="52">
        <f>_xlfn.XLOOKUP(B4112,Cal_Date!B:B,Cal_Date!A:A,0)</f>
        <v>2</v>
      </c>
      <c r="E4112">
        <v>2019</v>
      </c>
      <c r="F4112" t="s">
        <v>124</v>
      </c>
      <c r="G4112" t="s">
        <v>129</v>
      </c>
      <c r="H4112" t="s">
        <v>48</v>
      </c>
      <c r="I4112" t="s">
        <v>18</v>
      </c>
      <c r="J4112" t="s">
        <v>10</v>
      </c>
      <c r="K4112" t="s">
        <v>43</v>
      </c>
      <c r="L4112">
        <v>2</v>
      </c>
      <c r="M4112">
        <v>1001</v>
      </c>
      <c r="O4112" t="s">
        <v>25</v>
      </c>
      <c r="R4112" t="s">
        <v>44</v>
      </c>
      <c r="S4112" s="49" t="str">
        <f t="shared" si="513"/>
        <v>Card</v>
      </c>
      <c r="T4112" s="3">
        <v>0.03</v>
      </c>
      <c r="U4112" s="2">
        <v>14.84</v>
      </c>
      <c r="V4112" s="2">
        <v>2.92</v>
      </c>
      <c r="W4112" s="54">
        <f>_xlfn.XLOOKUP(M4112,Market!A:A,Market!F:F,0)</f>
        <v>0.06</v>
      </c>
      <c r="X4112" s="55">
        <f t="shared" si="514"/>
        <v>0.44519999999999998</v>
      </c>
      <c r="Y4112" s="55">
        <f t="shared" si="515"/>
        <v>11.92</v>
      </c>
      <c r="Z4112" s="54">
        <f t="shared" si="516"/>
        <v>0.80323450134770891</v>
      </c>
      <c r="AA4112" s="49" t="str">
        <f t="shared" ca="1" si="517"/>
        <v>N</v>
      </c>
      <c r="AB4112" s="49">
        <f t="shared" ca="1" si="518"/>
        <v>5</v>
      </c>
      <c r="AC4112" s="49" t="str">
        <f t="shared" ca="1" si="519"/>
        <v>N</v>
      </c>
    </row>
    <row r="4113" spans="1:29" x14ac:dyDescent="0.25">
      <c r="A4113">
        <v>2410</v>
      </c>
      <c r="B4113" s="9">
        <v>43566</v>
      </c>
      <c r="C4113" s="50" t="str">
        <f t="shared" si="512"/>
        <v>N</v>
      </c>
      <c r="D4113" s="52">
        <f>_xlfn.XLOOKUP(B4113,Cal_Date!B:B,Cal_Date!A:A,0)</f>
        <v>2</v>
      </c>
      <c r="E4113">
        <v>2019</v>
      </c>
      <c r="F4113" t="s">
        <v>124</v>
      </c>
      <c r="G4113" t="s">
        <v>129</v>
      </c>
      <c r="H4113" t="s">
        <v>11</v>
      </c>
      <c r="I4113" t="s">
        <v>11</v>
      </c>
      <c r="J4113" t="s">
        <v>15</v>
      </c>
      <c r="K4113" t="s">
        <v>42</v>
      </c>
      <c r="L4113">
        <v>1</v>
      </c>
      <c r="M4113">
        <v>1000</v>
      </c>
      <c r="O4113" t="s">
        <v>25</v>
      </c>
      <c r="R4113" t="s">
        <v>44</v>
      </c>
      <c r="S4113" s="49" t="str">
        <f t="shared" si="513"/>
        <v>Card</v>
      </c>
      <c r="T4113" s="3">
        <v>0.03</v>
      </c>
      <c r="U4113" s="2">
        <v>2.7</v>
      </c>
      <c r="V4113" s="2">
        <v>0.87</v>
      </c>
      <c r="W4113" s="54">
        <f>_xlfn.XLOOKUP(M4113,Market!A:A,Market!F:F,0)</f>
        <v>0.08</v>
      </c>
      <c r="X4113" s="55">
        <f t="shared" si="514"/>
        <v>8.1000000000000003E-2</v>
      </c>
      <c r="Y4113" s="55">
        <f t="shared" si="515"/>
        <v>1.83</v>
      </c>
      <c r="Z4113" s="54">
        <f t="shared" si="516"/>
        <v>0.67777777777777781</v>
      </c>
      <c r="AA4113" s="49" t="str">
        <f t="shared" ca="1" si="517"/>
        <v>N</v>
      </c>
      <c r="AB4113" s="49">
        <f t="shared" ca="1" si="518"/>
        <v>5</v>
      </c>
      <c r="AC4113" s="49" t="str">
        <f t="shared" ca="1" si="519"/>
        <v>N</v>
      </c>
    </row>
    <row r="4114" spans="1:29" x14ac:dyDescent="0.25">
      <c r="A4114">
        <v>2411</v>
      </c>
      <c r="B4114" s="9">
        <v>43566</v>
      </c>
      <c r="C4114" s="50" t="str">
        <f t="shared" si="512"/>
        <v>N</v>
      </c>
      <c r="D4114" s="52">
        <f>_xlfn.XLOOKUP(B4114,Cal_Date!B:B,Cal_Date!A:A,0)</f>
        <v>2</v>
      </c>
      <c r="E4114">
        <v>2019</v>
      </c>
      <c r="F4114" t="s">
        <v>124</v>
      </c>
      <c r="G4114" t="s">
        <v>129</v>
      </c>
      <c r="H4114" t="s">
        <v>11</v>
      </c>
      <c r="I4114" t="s">
        <v>13</v>
      </c>
      <c r="J4114" t="s">
        <v>15</v>
      </c>
      <c r="K4114" t="s">
        <v>42</v>
      </c>
      <c r="L4114">
        <v>2</v>
      </c>
      <c r="M4114">
        <v>1000</v>
      </c>
      <c r="O4114" t="s">
        <v>25</v>
      </c>
      <c r="R4114" t="s">
        <v>44</v>
      </c>
      <c r="S4114" s="49" t="str">
        <f t="shared" si="513"/>
        <v>Card</v>
      </c>
      <c r="T4114" s="3">
        <v>0.03</v>
      </c>
      <c r="U4114" s="2">
        <v>5.4</v>
      </c>
      <c r="V4114" s="2">
        <v>2.84</v>
      </c>
      <c r="W4114" s="54">
        <f>_xlfn.XLOOKUP(M4114,Market!A:A,Market!F:F,0)</f>
        <v>0.08</v>
      </c>
      <c r="X4114" s="55">
        <f t="shared" si="514"/>
        <v>0.16200000000000001</v>
      </c>
      <c r="Y4114" s="55">
        <f t="shared" si="515"/>
        <v>2.5600000000000005</v>
      </c>
      <c r="Z4114" s="54">
        <f t="shared" si="516"/>
        <v>0.47407407407407415</v>
      </c>
      <c r="AA4114" s="49" t="str">
        <f t="shared" ca="1" si="517"/>
        <v>N</v>
      </c>
      <c r="AB4114" s="49">
        <f t="shared" ca="1" si="518"/>
        <v>5</v>
      </c>
      <c r="AC4114" s="49" t="str">
        <f t="shared" ca="1" si="519"/>
        <v>N</v>
      </c>
    </row>
    <row r="4115" spans="1:29" x14ac:dyDescent="0.25">
      <c r="A4115">
        <v>2412</v>
      </c>
      <c r="B4115" s="9">
        <v>43566</v>
      </c>
      <c r="C4115" s="50" t="str">
        <f t="shared" si="512"/>
        <v>N</v>
      </c>
      <c r="D4115" s="52">
        <f>_xlfn.XLOOKUP(B4115,Cal_Date!B:B,Cal_Date!A:A,0)</f>
        <v>2</v>
      </c>
      <c r="E4115">
        <v>2019</v>
      </c>
      <c r="F4115" t="s">
        <v>124</v>
      </c>
      <c r="G4115" t="s">
        <v>129</v>
      </c>
      <c r="H4115" t="s">
        <v>48</v>
      </c>
      <c r="I4115" t="s">
        <v>18</v>
      </c>
      <c r="J4115" t="s">
        <v>10</v>
      </c>
      <c r="K4115" t="s">
        <v>43</v>
      </c>
      <c r="L4115">
        <v>1</v>
      </c>
      <c r="M4115">
        <v>1004</v>
      </c>
      <c r="O4115" t="s">
        <v>28</v>
      </c>
      <c r="R4115" t="s">
        <v>44</v>
      </c>
      <c r="S4115" s="49" t="str">
        <f t="shared" si="513"/>
        <v>Card</v>
      </c>
      <c r="T4115" s="3">
        <v>0.03</v>
      </c>
      <c r="U4115" s="2">
        <v>7.42</v>
      </c>
      <c r="V4115" s="2">
        <v>1.46</v>
      </c>
      <c r="W4115" s="54">
        <f>_xlfn.XLOOKUP(M4115,Market!A:A,Market!F:F,0)</f>
        <v>0.06</v>
      </c>
      <c r="X4115" s="55">
        <f t="shared" si="514"/>
        <v>0.22259999999999999</v>
      </c>
      <c r="Y4115" s="55">
        <f t="shared" si="515"/>
        <v>5.96</v>
      </c>
      <c r="Z4115" s="54">
        <f t="shared" si="516"/>
        <v>0.80323450134770891</v>
      </c>
      <c r="AA4115" s="49" t="str">
        <f t="shared" ca="1" si="517"/>
        <v>N</v>
      </c>
      <c r="AB4115" s="49">
        <f t="shared" ca="1" si="518"/>
        <v>5</v>
      </c>
      <c r="AC4115" s="49" t="str">
        <f t="shared" ca="1" si="519"/>
        <v>N</v>
      </c>
    </row>
    <row r="4116" spans="1:29" x14ac:dyDescent="0.25">
      <c r="A4116">
        <v>2413</v>
      </c>
      <c r="B4116" s="9">
        <v>43566</v>
      </c>
      <c r="C4116" s="50" t="str">
        <f t="shared" si="512"/>
        <v>N</v>
      </c>
      <c r="D4116" s="52">
        <f>_xlfn.XLOOKUP(B4116,Cal_Date!B:B,Cal_Date!A:A,0)</f>
        <v>2</v>
      </c>
      <c r="E4116">
        <v>2019</v>
      </c>
      <c r="F4116" t="s">
        <v>124</v>
      </c>
      <c r="G4116" t="s">
        <v>129</v>
      </c>
      <c r="H4116" t="s">
        <v>11</v>
      </c>
      <c r="I4116" t="s">
        <v>13</v>
      </c>
      <c r="J4116" t="s">
        <v>15</v>
      </c>
      <c r="K4116" t="s">
        <v>42</v>
      </c>
      <c r="L4116">
        <v>1</v>
      </c>
      <c r="M4116">
        <v>1005</v>
      </c>
      <c r="O4116" t="s">
        <v>25</v>
      </c>
      <c r="R4116" t="s">
        <v>46</v>
      </c>
      <c r="S4116" s="49" t="str">
        <f t="shared" si="513"/>
        <v>Card</v>
      </c>
      <c r="T4116" s="3">
        <v>0.04</v>
      </c>
      <c r="U4116" s="2">
        <v>2.7225000000000001</v>
      </c>
      <c r="V4116" s="2">
        <v>1.42</v>
      </c>
      <c r="W4116" s="54">
        <f>_xlfn.XLOOKUP(M4116,Market!A:A,Market!F:F,0)</f>
        <v>8.8999999999999996E-2</v>
      </c>
      <c r="X4116" s="55">
        <f t="shared" si="514"/>
        <v>0.10890000000000001</v>
      </c>
      <c r="Y4116" s="55">
        <f t="shared" si="515"/>
        <v>1.3025000000000002</v>
      </c>
      <c r="Z4116" s="54">
        <f t="shared" si="516"/>
        <v>0.47842056932966032</v>
      </c>
      <c r="AA4116" s="49" t="str">
        <f t="shared" ca="1" si="517"/>
        <v>N</v>
      </c>
      <c r="AB4116" s="49">
        <f t="shared" ca="1" si="518"/>
        <v>5</v>
      </c>
      <c r="AC4116" s="49" t="str">
        <f t="shared" ca="1" si="519"/>
        <v>N</v>
      </c>
    </row>
    <row r="4117" spans="1:29" x14ac:dyDescent="0.25">
      <c r="A4117">
        <v>2414</v>
      </c>
      <c r="B4117" s="9">
        <v>43566</v>
      </c>
      <c r="C4117" s="50" t="str">
        <f t="shared" si="512"/>
        <v>N</v>
      </c>
      <c r="D4117" s="52">
        <f>_xlfn.XLOOKUP(B4117,Cal_Date!B:B,Cal_Date!A:A,0)</f>
        <v>2</v>
      </c>
      <c r="E4117">
        <v>2019</v>
      </c>
      <c r="F4117" t="s">
        <v>124</v>
      </c>
      <c r="G4117" t="s">
        <v>129</v>
      </c>
      <c r="H4117" t="s">
        <v>48</v>
      </c>
      <c r="I4117" t="s">
        <v>18</v>
      </c>
      <c r="J4117" t="s">
        <v>10</v>
      </c>
      <c r="K4117" t="s">
        <v>43</v>
      </c>
      <c r="L4117">
        <v>1</v>
      </c>
      <c r="M4117">
        <v>1000</v>
      </c>
      <c r="O4117" t="s">
        <v>25</v>
      </c>
      <c r="R4117" t="s">
        <v>46</v>
      </c>
      <c r="S4117" s="49" t="str">
        <f t="shared" si="513"/>
        <v>Card</v>
      </c>
      <c r="T4117" s="3">
        <v>0.04</v>
      </c>
      <c r="U4117" s="2">
        <v>7.5600000000000005</v>
      </c>
      <c r="V4117" s="2">
        <v>1.46</v>
      </c>
      <c r="W4117" s="54">
        <f>_xlfn.XLOOKUP(M4117,Market!A:A,Market!F:F,0)</f>
        <v>0.08</v>
      </c>
      <c r="X4117" s="55">
        <f t="shared" si="514"/>
        <v>0.3024</v>
      </c>
      <c r="Y4117" s="55">
        <f t="shared" si="515"/>
        <v>6.1000000000000005</v>
      </c>
      <c r="Z4117" s="54">
        <f t="shared" si="516"/>
        <v>0.80687830687830686</v>
      </c>
      <c r="AA4117" s="49" t="str">
        <f t="shared" ca="1" si="517"/>
        <v>N</v>
      </c>
      <c r="AB4117" s="49">
        <f t="shared" ca="1" si="518"/>
        <v>5</v>
      </c>
      <c r="AC4117" s="49" t="str">
        <f t="shared" ca="1" si="519"/>
        <v>N</v>
      </c>
    </row>
    <row r="4118" spans="1:29" x14ac:dyDescent="0.25">
      <c r="A4118">
        <v>2415</v>
      </c>
      <c r="B4118" s="9">
        <v>43566</v>
      </c>
      <c r="C4118" s="50" t="str">
        <f t="shared" si="512"/>
        <v>N</v>
      </c>
      <c r="D4118" s="52">
        <f>_xlfn.XLOOKUP(B4118,Cal_Date!B:B,Cal_Date!A:A,0)</f>
        <v>2</v>
      </c>
      <c r="E4118">
        <v>2019</v>
      </c>
      <c r="F4118" t="s">
        <v>124</v>
      </c>
      <c r="G4118" t="s">
        <v>129</v>
      </c>
      <c r="H4118" t="s">
        <v>11</v>
      </c>
      <c r="I4118" t="s">
        <v>11</v>
      </c>
      <c r="J4118" t="s">
        <v>15</v>
      </c>
      <c r="K4118" t="s">
        <v>42</v>
      </c>
      <c r="L4118">
        <v>1</v>
      </c>
      <c r="M4118">
        <v>1006</v>
      </c>
      <c r="O4118" t="s">
        <v>28</v>
      </c>
      <c r="R4118" t="s">
        <v>47</v>
      </c>
      <c r="S4118" s="49" t="str">
        <f t="shared" si="513"/>
        <v>Card</v>
      </c>
      <c r="T4118" s="3">
        <v>3.5000000000000003E-2</v>
      </c>
      <c r="U4118" s="2">
        <v>2.7225000000000001</v>
      </c>
      <c r="V4118" s="2">
        <v>0.87</v>
      </c>
      <c r="W4118" s="54">
        <f>_xlfn.XLOOKUP(M4118,Market!A:A,Market!F:F,0)</f>
        <v>8.8999999999999996E-2</v>
      </c>
      <c r="X4118" s="55">
        <f t="shared" si="514"/>
        <v>9.5287500000000011E-2</v>
      </c>
      <c r="Y4118" s="55">
        <f t="shared" si="515"/>
        <v>1.8525</v>
      </c>
      <c r="Z4118" s="54">
        <f t="shared" si="516"/>
        <v>0.68044077134986225</v>
      </c>
      <c r="AA4118" s="49" t="str">
        <f t="shared" ca="1" si="517"/>
        <v>N</v>
      </c>
      <c r="AB4118" s="49">
        <f t="shared" ca="1" si="518"/>
        <v>5</v>
      </c>
      <c r="AC4118" s="49" t="str">
        <f t="shared" ca="1" si="519"/>
        <v>N</v>
      </c>
    </row>
    <row r="4119" spans="1:29" x14ac:dyDescent="0.25">
      <c r="A4119">
        <v>2416</v>
      </c>
      <c r="B4119" s="9">
        <v>43566</v>
      </c>
      <c r="C4119" s="50" t="str">
        <f t="shared" si="512"/>
        <v>N</v>
      </c>
      <c r="D4119" s="52">
        <f>_xlfn.XLOOKUP(B4119,Cal_Date!B:B,Cal_Date!A:A,0)</f>
        <v>2</v>
      </c>
      <c r="E4119">
        <v>2019</v>
      </c>
      <c r="F4119" t="s">
        <v>124</v>
      </c>
      <c r="G4119" t="s">
        <v>129</v>
      </c>
      <c r="H4119" t="s">
        <v>14</v>
      </c>
      <c r="I4119" t="s">
        <v>18</v>
      </c>
      <c r="J4119" t="s">
        <v>15</v>
      </c>
      <c r="K4119" t="s">
        <v>43</v>
      </c>
      <c r="L4119">
        <v>2</v>
      </c>
      <c r="M4119">
        <v>1000</v>
      </c>
      <c r="O4119" t="s">
        <v>25</v>
      </c>
      <c r="R4119" t="s">
        <v>47</v>
      </c>
      <c r="S4119" s="49" t="str">
        <f t="shared" si="513"/>
        <v>Card</v>
      </c>
      <c r="T4119" s="3">
        <v>3.5000000000000003E-2</v>
      </c>
      <c r="U4119" s="2">
        <v>15.120000000000001</v>
      </c>
      <c r="V4119" s="2">
        <v>4.4400000000000004</v>
      </c>
      <c r="W4119" s="54">
        <f>_xlfn.XLOOKUP(M4119,Market!A:A,Market!F:F,0)</f>
        <v>0.08</v>
      </c>
      <c r="X4119" s="55">
        <f t="shared" si="514"/>
        <v>0.52920000000000011</v>
      </c>
      <c r="Y4119" s="55">
        <f t="shared" si="515"/>
        <v>10.68</v>
      </c>
      <c r="Z4119" s="54">
        <f t="shared" si="516"/>
        <v>0.70634920634920628</v>
      </c>
      <c r="AA4119" s="49" t="str">
        <f t="shared" ca="1" si="517"/>
        <v>N</v>
      </c>
      <c r="AB4119" s="49">
        <f t="shared" ca="1" si="518"/>
        <v>5</v>
      </c>
      <c r="AC4119" s="49" t="str">
        <f t="shared" ca="1" si="519"/>
        <v>N</v>
      </c>
    </row>
    <row r="4120" spans="1:29" x14ac:dyDescent="0.25">
      <c r="A4120">
        <v>2417</v>
      </c>
      <c r="B4120" s="9">
        <v>43566</v>
      </c>
      <c r="C4120" s="50" t="str">
        <f t="shared" si="512"/>
        <v>N</v>
      </c>
      <c r="D4120" s="52">
        <f>_xlfn.XLOOKUP(B4120,Cal_Date!B:B,Cal_Date!A:A,0)</f>
        <v>2</v>
      </c>
      <c r="E4120">
        <v>2019</v>
      </c>
      <c r="F4120" t="s">
        <v>124</v>
      </c>
      <c r="G4120" t="s">
        <v>129</v>
      </c>
      <c r="H4120" t="s">
        <v>14</v>
      </c>
      <c r="I4120" t="s">
        <v>18</v>
      </c>
      <c r="J4120" t="s">
        <v>15</v>
      </c>
      <c r="K4120" t="s">
        <v>43</v>
      </c>
      <c r="L4120">
        <v>1</v>
      </c>
      <c r="M4120">
        <v>1001</v>
      </c>
      <c r="O4120" t="s">
        <v>25</v>
      </c>
      <c r="R4120" t="s">
        <v>46</v>
      </c>
      <c r="S4120" s="49" t="str">
        <f t="shared" si="513"/>
        <v>Card</v>
      </c>
      <c r="T4120" s="3">
        <v>0.04</v>
      </c>
      <c r="U4120" s="2">
        <v>6.8900000000000006</v>
      </c>
      <c r="V4120" s="2">
        <v>2.1</v>
      </c>
      <c r="W4120" s="54">
        <f>_xlfn.XLOOKUP(M4120,Market!A:A,Market!F:F,0)</f>
        <v>0.06</v>
      </c>
      <c r="X4120" s="55">
        <f t="shared" si="514"/>
        <v>0.27560000000000001</v>
      </c>
      <c r="Y4120" s="55">
        <f t="shared" si="515"/>
        <v>4.7900000000000009</v>
      </c>
      <c r="Z4120" s="54">
        <f t="shared" si="516"/>
        <v>0.69521044992743108</v>
      </c>
      <c r="AA4120" s="49" t="str">
        <f t="shared" ca="1" si="517"/>
        <v>N</v>
      </c>
      <c r="AB4120" s="49">
        <f t="shared" ca="1" si="518"/>
        <v>5</v>
      </c>
      <c r="AC4120" s="49" t="str">
        <f t="shared" ca="1" si="519"/>
        <v>N</v>
      </c>
    </row>
    <row r="4121" spans="1:29" x14ac:dyDescent="0.25">
      <c r="A4121">
        <v>2418</v>
      </c>
      <c r="B4121" s="9">
        <v>43566</v>
      </c>
      <c r="C4121" s="50" t="str">
        <f t="shared" si="512"/>
        <v>N</v>
      </c>
      <c r="D4121" s="52">
        <f>_xlfn.XLOOKUP(B4121,Cal_Date!B:B,Cal_Date!A:A,0)</f>
        <v>2</v>
      </c>
      <c r="E4121">
        <v>2019</v>
      </c>
      <c r="F4121" t="s">
        <v>124</v>
      </c>
      <c r="G4121" t="s">
        <v>129</v>
      </c>
      <c r="H4121" t="s">
        <v>14</v>
      </c>
      <c r="I4121" t="s">
        <v>18</v>
      </c>
      <c r="J4121" t="s">
        <v>15</v>
      </c>
      <c r="K4121" t="s">
        <v>43</v>
      </c>
      <c r="L4121">
        <v>1</v>
      </c>
      <c r="M4121">
        <v>1008</v>
      </c>
      <c r="O4121" t="s">
        <v>28</v>
      </c>
      <c r="R4121" t="s">
        <v>46</v>
      </c>
      <c r="S4121" s="49" t="str">
        <f t="shared" si="513"/>
        <v>Card</v>
      </c>
      <c r="T4121" s="3">
        <v>0.04</v>
      </c>
      <c r="U4121" s="2">
        <v>7.0785</v>
      </c>
      <c r="V4121" s="2">
        <v>2.1</v>
      </c>
      <c r="W4121" s="54">
        <f>_xlfn.XLOOKUP(M4121,Market!A:A,Market!F:F,0)</f>
        <v>8.8999999999999996E-2</v>
      </c>
      <c r="X4121" s="55">
        <f t="shared" si="514"/>
        <v>0.28314</v>
      </c>
      <c r="Y4121" s="55">
        <f t="shared" si="515"/>
        <v>4.9785000000000004</v>
      </c>
      <c r="Z4121" s="54">
        <f t="shared" si="516"/>
        <v>0.70332697605424888</v>
      </c>
      <c r="AA4121" s="49" t="str">
        <f t="shared" ca="1" si="517"/>
        <v>N</v>
      </c>
      <c r="AB4121" s="49">
        <f t="shared" ca="1" si="518"/>
        <v>5</v>
      </c>
      <c r="AC4121" s="49" t="str">
        <f t="shared" ca="1" si="519"/>
        <v>N</v>
      </c>
    </row>
    <row r="4122" spans="1:29" x14ac:dyDescent="0.25">
      <c r="A4122">
        <v>2419</v>
      </c>
      <c r="B4122" s="9">
        <v>43566</v>
      </c>
      <c r="C4122" s="50" t="str">
        <f t="shared" si="512"/>
        <v>N</v>
      </c>
      <c r="D4122" s="52">
        <f>_xlfn.XLOOKUP(B4122,Cal_Date!B:B,Cal_Date!A:A,0)</f>
        <v>2</v>
      </c>
      <c r="E4122">
        <v>2019</v>
      </c>
      <c r="F4122" t="s">
        <v>124</v>
      </c>
      <c r="G4122" t="s">
        <v>129</v>
      </c>
      <c r="H4122" t="s">
        <v>48</v>
      </c>
      <c r="I4122" t="s">
        <v>18</v>
      </c>
      <c r="J4122" t="s">
        <v>10</v>
      </c>
      <c r="K4122" t="s">
        <v>43</v>
      </c>
      <c r="L4122">
        <v>1</v>
      </c>
      <c r="M4122">
        <v>1009</v>
      </c>
      <c r="O4122" t="s">
        <v>28</v>
      </c>
      <c r="R4122" t="s">
        <v>46</v>
      </c>
      <c r="S4122" s="49" t="str">
        <f t="shared" si="513"/>
        <v>Card</v>
      </c>
      <c r="T4122" s="3">
        <v>0.04</v>
      </c>
      <c r="U4122" s="2">
        <v>7.6229999999999993</v>
      </c>
      <c r="V4122" s="2">
        <v>1.46</v>
      </c>
      <c r="W4122" s="54">
        <f>_xlfn.XLOOKUP(M4122,Market!A:A,Market!F:F,0)</f>
        <v>8.8999999999999996E-2</v>
      </c>
      <c r="X4122" s="55">
        <f t="shared" si="514"/>
        <v>0.30491999999999997</v>
      </c>
      <c r="Y4122" s="55">
        <f t="shared" si="515"/>
        <v>6.1629999999999994</v>
      </c>
      <c r="Z4122" s="54">
        <f t="shared" si="516"/>
        <v>0.80847435392889933</v>
      </c>
      <c r="AA4122" s="49" t="str">
        <f t="shared" ca="1" si="517"/>
        <v>N</v>
      </c>
      <c r="AB4122" s="49">
        <f t="shared" ca="1" si="518"/>
        <v>5</v>
      </c>
      <c r="AC4122" s="49" t="str">
        <f t="shared" ca="1" si="519"/>
        <v>N</v>
      </c>
    </row>
    <row r="4123" spans="1:29" x14ac:dyDescent="0.25">
      <c r="A4123">
        <v>2420</v>
      </c>
      <c r="B4123" s="9">
        <v>43566</v>
      </c>
      <c r="C4123" s="50" t="str">
        <f t="shared" si="512"/>
        <v>N</v>
      </c>
      <c r="D4123" s="52">
        <f>_xlfn.XLOOKUP(B4123,Cal_Date!B:B,Cal_Date!A:A,0)</f>
        <v>2</v>
      </c>
      <c r="E4123">
        <v>2019</v>
      </c>
      <c r="F4123" t="s">
        <v>124</v>
      </c>
      <c r="G4123" t="s">
        <v>129</v>
      </c>
      <c r="H4123" t="s">
        <v>14</v>
      </c>
      <c r="I4123" t="s">
        <v>13</v>
      </c>
      <c r="J4123" t="s">
        <v>15</v>
      </c>
      <c r="K4123" t="s">
        <v>43</v>
      </c>
      <c r="L4123">
        <v>1</v>
      </c>
      <c r="M4123">
        <v>1001</v>
      </c>
      <c r="O4123" t="s">
        <v>25</v>
      </c>
      <c r="R4123" t="s">
        <v>47</v>
      </c>
      <c r="S4123" s="49" t="str">
        <f t="shared" si="513"/>
        <v>Card</v>
      </c>
      <c r="T4123" s="3">
        <v>3.5000000000000003E-2</v>
      </c>
      <c r="U4123" s="2">
        <v>6.8900000000000006</v>
      </c>
      <c r="V4123" s="2">
        <v>2.12</v>
      </c>
      <c r="W4123" s="54">
        <f>_xlfn.XLOOKUP(M4123,Market!A:A,Market!F:F,0)</f>
        <v>0.06</v>
      </c>
      <c r="X4123" s="55">
        <f t="shared" si="514"/>
        <v>0.24115000000000003</v>
      </c>
      <c r="Y4123" s="55">
        <f t="shared" si="515"/>
        <v>4.7700000000000005</v>
      </c>
      <c r="Z4123" s="54">
        <f t="shared" si="516"/>
        <v>0.69230769230769229</v>
      </c>
      <c r="AA4123" s="49" t="str">
        <f t="shared" ca="1" si="517"/>
        <v>N</v>
      </c>
      <c r="AB4123" s="49">
        <f t="shared" ca="1" si="518"/>
        <v>5</v>
      </c>
      <c r="AC4123" s="49" t="str">
        <f t="shared" ca="1" si="519"/>
        <v>N</v>
      </c>
    </row>
    <row r="4124" spans="1:29" x14ac:dyDescent="0.25">
      <c r="A4124">
        <v>2421</v>
      </c>
      <c r="B4124" s="9">
        <v>43566</v>
      </c>
      <c r="C4124" s="50" t="str">
        <f t="shared" si="512"/>
        <v>N</v>
      </c>
      <c r="D4124" s="52">
        <f>_xlfn.XLOOKUP(B4124,Cal_Date!B:B,Cal_Date!A:A,0)</f>
        <v>2</v>
      </c>
      <c r="E4124">
        <v>2019</v>
      </c>
      <c r="F4124" t="s">
        <v>124</v>
      </c>
      <c r="G4124" t="s">
        <v>129</v>
      </c>
      <c r="H4124" t="s">
        <v>11</v>
      </c>
      <c r="I4124" t="s">
        <v>13</v>
      </c>
      <c r="J4124" t="s">
        <v>15</v>
      </c>
      <c r="K4124" t="s">
        <v>42</v>
      </c>
      <c r="L4124">
        <v>1</v>
      </c>
      <c r="M4124">
        <v>1001</v>
      </c>
      <c r="O4124" t="s">
        <v>25</v>
      </c>
      <c r="R4124" t="s">
        <v>46</v>
      </c>
      <c r="S4124" s="49" t="str">
        <f t="shared" si="513"/>
        <v>Card</v>
      </c>
      <c r="T4124" s="3">
        <v>0.04</v>
      </c>
      <c r="U4124" s="2">
        <v>2.6500000000000004</v>
      </c>
      <c r="V4124" s="2">
        <v>1.42</v>
      </c>
      <c r="W4124" s="54">
        <f>_xlfn.XLOOKUP(M4124,Market!A:A,Market!F:F,0)</f>
        <v>0.06</v>
      </c>
      <c r="X4124" s="55">
        <f t="shared" si="514"/>
        <v>0.10600000000000001</v>
      </c>
      <c r="Y4124" s="55">
        <f t="shared" si="515"/>
        <v>1.2300000000000004</v>
      </c>
      <c r="Z4124" s="54">
        <f t="shared" si="516"/>
        <v>0.46415094339622653</v>
      </c>
      <c r="AA4124" s="49" t="str">
        <f t="shared" ca="1" si="517"/>
        <v>N</v>
      </c>
      <c r="AB4124" s="49">
        <f t="shared" ca="1" si="518"/>
        <v>5</v>
      </c>
      <c r="AC4124" s="49" t="str">
        <f t="shared" ca="1" si="519"/>
        <v>N</v>
      </c>
    </row>
    <row r="4125" spans="1:29" x14ac:dyDescent="0.25">
      <c r="A4125">
        <v>2422</v>
      </c>
      <c r="B4125" s="9">
        <v>43566</v>
      </c>
      <c r="C4125" s="50" t="str">
        <f t="shared" si="512"/>
        <v>N</v>
      </c>
      <c r="D4125" s="52">
        <f>_xlfn.XLOOKUP(B4125,Cal_Date!B:B,Cal_Date!A:A,0)</f>
        <v>2</v>
      </c>
      <c r="E4125">
        <v>2019</v>
      </c>
      <c r="F4125" t="s">
        <v>124</v>
      </c>
      <c r="G4125" t="s">
        <v>129</v>
      </c>
      <c r="H4125" t="s">
        <v>11</v>
      </c>
      <c r="I4125" t="s">
        <v>13</v>
      </c>
      <c r="J4125" t="s">
        <v>15</v>
      </c>
      <c r="K4125" t="s">
        <v>42</v>
      </c>
      <c r="L4125">
        <v>2</v>
      </c>
      <c r="M4125">
        <v>1001</v>
      </c>
      <c r="O4125" t="s">
        <v>25</v>
      </c>
      <c r="R4125" t="s">
        <v>46</v>
      </c>
      <c r="S4125" s="49" t="str">
        <f t="shared" si="513"/>
        <v>Card</v>
      </c>
      <c r="T4125" s="3">
        <v>0.04</v>
      </c>
      <c r="U4125" s="2">
        <v>5.3000000000000007</v>
      </c>
      <c r="V4125" s="2">
        <v>2.84</v>
      </c>
      <c r="W4125" s="54">
        <f>_xlfn.XLOOKUP(M4125,Market!A:A,Market!F:F,0)</f>
        <v>0.06</v>
      </c>
      <c r="X4125" s="55">
        <f t="shared" si="514"/>
        <v>0.21200000000000002</v>
      </c>
      <c r="Y4125" s="55">
        <f t="shared" si="515"/>
        <v>2.4600000000000009</v>
      </c>
      <c r="Z4125" s="54">
        <f t="shared" si="516"/>
        <v>0.46415094339622653</v>
      </c>
      <c r="AA4125" s="49" t="str">
        <f t="shared" ca="1" si="517"/>
        <v>N</v>
      </c>
      <c r="AB4125" s="49">
        <f t="shared" ca="1" si="518"/>
        <v>5</v>
      </c>
      <c r="AC4125" s="49" t="str">
        <f t="shared" ca="1" si="519"/>
        <v>N</v>
      </c>
    </row>
    <row r="4126" spans="1:29" x14ac:dyDescent="0.25">
      <c r="A4126">
        <v>2423</v>
      </c>
      <c r="B4126" s="9">
        <v>43566</v>
      </c>
      <c r="C4126" s="50" t="str">
        <f t="shared" si="512"/>
        <v>N</v>
      </c>
      <c r="D4126" s="52">
        <f>_xlfn.XLOOKUP(B4126,Cal_Date!B:B,Cal_Date!A:A,0)</f>
        <v>2</v>
      </c>
      <c r="E4126">
        <v>2019</v>
      </c>
      <c r="F4126" t="s">
        <v>124</v>
      </c>
      <c r="G4126" t="s">
        <v>129</v>
      </c>
      <c r="H4126" t="s">
        <v>14</v>
      </c>
      <c r="I4126" t="s">
        <v>13</v>
      </c>
      <c r="J4126" t="s">
        <v>15</v>
      </c>
      <c r="K4126" t="s">
        <v>43</v>
      </c>
      <c r="L4126">
        <v>2</v>
      </c>
      <c r="M4126">
        <v>1002</v>
      </c>
      <c r="O4126" t="s">
        <v>28</v>
      </c>
      <c r="R4126" t="s">
        <v>46</v>
      </c>
      <c r="S4126" s="49" t="str">
        <f t="shared" si="513"/>
        <v>Card</v>
      </c>
      <c r="T4126" s="3">
        <v>0.04</v>
      </c>
      <c r="U4126" s="2">
        <v>13.780000000000001</v>
      </c>
      <c r="V4126" s="2">
        <v>4.24</v>
      </c>
      <c r="W4126" s="54">
        <f>_xlfn.XLOOKUP(M4126,Market!A:A,Market!F:F,0)</f>
        <v>0.06</v>
      </c>
      <c r="X4126" s="55">
        <f t="shared" si="514"/>
        <v>0.55120000000000002</v>
      </c>
      <c r="Y4126" s="55">
        <f t="shared" si="515"/>
        <v>9.5400000000000009</v>
      </c>
      <c r="Z4126" s="54">
        <f t="shared" si="516"/>
        <v>0.69230769230769229</v>
      </c>
      <c r="AA4126" s="49" t="str">
        <f t="shared" ca="1" si="517"/>
        <v>N</v>
      </c>
      <c r="AB4126" s="49">
        <f t="shared" ca="1" si="518"/>
        <v>5</v>
      </c>
      <c r="AC4126" s="49" t="str">
        <f t="shared" ca="1" si="519"/>
        <v>N</v>
      </c>
    </row>
    <row r="4127" spans="1:29" x14ac:dyDescent="0.25">
      <c r="A4127">
        <v>2424</v>
      </c>
      <c r="B4127" s="9">
        <v>43566</v>
      </c>
      <c r="C4127" s="50" t="str">
        <f t="shared" si="512"/>
        <v>N</v>
      </c>
      <c r="D4127" s="52">
        <f>_xlfn.XLOOKUP(B4127,Cal_Date!B:B,Cal_Date!A:A,0)</f>
        <v>2</v>
      </c>
      <c r="E4127">
        <v>2019</v>
      </c>
      <c r="F4127" t="s">
        <v>124</v>
      </c>
      <c r="G4127" t="s">
        <v>129</v>
      </c>
      <c r="H4127" t="s">
        <v>14</v>
      </c>
      <c r="I4127" t="s">
        <v>13</v>
      </c>
      <c r="J4127" t="s">
        <v>15</v>
      </c>
      <c r="K4127" t="s">
        <v>43</v>
      </c>
      <c r="L4127">
        <v>1</v>
      </c>
      <c r="M4127">
        <v>1003</v>
      </c>
      <c r="O4127" t="s">
        <v>25</v>
      </c>
      <c r="R4127" t="s">
        <v>46</v>
      </c>
      <c r="S4127" s="49" t="str">
        <f t="shared" si="513"/>
        <v>Card</v>
      </c>
      <c r="T4127" s="3">
        <v>0.04</v>
      </c>
      <c r="U4127" s="2">
        <v>7.42</v>
      </c>
      <c r="V4127" s="2">
        <v>2.2400000000000002</v>
      </c>
      <c r="W4127" s="54">
        <f>_xlfn.XLOOKUP(M4127,Market!A:A,Market!F:F,0)</f>
        <v>0.06</v>
      </c>
      <c r="X4127" s="55">
        <f t="shared" si="514"/>
        <v>0.29680000000000001</v>
      </c>
      <c r="Y4127" s="55">
        <f t="shared" si="515"/>
        <v>5.18</v>
      </c>
      <c r="Z4127" s="54">
        <f t="shared" si="516"/>
        <v>0.69811320754716977</v>
      </c>
      <c r="AA4127" s="49" t="str">
        <f t="shared" ca="1" si="517"/>
        <v>N</v>
      </c>
      <c r="AB4127" s="49">
        <f t="shared" ca="1" si="518"/>
        <v>5</v>
      </c>
      <c r="AC4127" s="49" t="str">
        <f t="shared" ca="1" si="519"/>
        <v>N</v>
      </c>
    </row>
    <row r="4128" spans="1:29" x14ac:dyDescent="0.25">
      <c r="A4128">
        <v>2425</v>
      </c>
      <c r="B4128" s="9">
        <v>43566</v>
      </c>
      <c r="C4128" s="50" t="str">
        <f t="shared" si="512"/>
        <v>N</v>
      </c>
      <c r="D4128" s="52">
        <f>_xlfn.XLOOKUP(B4128,Cal_Date!B:B,Cal_Date!A:A,0)</f>
        <v>2</v>
      </c>
      <c r="E4128">
        <v>2019</v>
      </c>
      <c r="F4128" t="s">
        <v>124</v>
      </c>
      <c r="G4128" t="s">
        <v>129</v>
      </c>
      <c r="H4128" t="s">
        <v>14</v>
      </c>
      <c r="I4128" t="s">
        <v>18</v>
      </c>
      <c r="J4128" t="s">
        <v>15</v>
      </c>
      <c r="K4128" t="s">
        <v>43</v>
      </c>
      <c r="L4128">
        <v>1</v>
      </c>
      <c r="M4128">
        <v>1003</v>
      </c>
      <c r="O4128" t="s">
        <v>25</v>
      </c>
      <c r="R4128" t="s">
        <v>46</v>
      </c>
      <c r="S4128" s="49" t="str">
        <f t="shared" si="513"/>
        <v>Card</v>
      </c>
      <c r="T4128" s="3">
        <v>0.04</v>
      </c>
      <c r="U4128" s="2">
        <v>6.8900000000000006</v>
      </c>
      <c r="V4128" s="2">
        <v>2.1</v>
      </c>
      <c r="W4128" s="54">
        <f>_xlfn.XLOOKUP(M4128,Market!A:A,Market!F:F,0)</f>
        <v>0.06</v>
      </c>
      <c r="X4128" s="55">
        <f t="shared" si="514"/>
        <v>0.27560000000000001</v>
      </c>
      <c r="Y4128" s="55">
        <f t="shared" si="515"/>
        <v>4.7900000000000009</v>
      </c>
      <c r="Z4128" s="54">
        <f t="shared" si="516"/>
        <v>0.69521044992743108</v>
      </c>
      <c r="AA4128" s="49" t="str">
        <f t="shared" ca="1" si="517"/>
        <v>N</v>
      </c>
      <c r="AB4128" s="49">
        <f t="shared" ca="1" si="518"/>
        <v>5</v>
      </c>
      <c r="AC4128" s="49" t="str">
        <f t="shared" ca="1" si="519"/>
        <v>N</v>
      </c>
    </row>
    <row r="4129" spans="1:29" x14ac:dyDescent="0.25">
      <c r="A4129">
        <v>2426</v>
      </c>
      <c r="B4129" s="9">
        <v>43566</v>
      </c>
      <c r="C4129" s="50" t="str">
        <f t="shared" si="512"/>
        <v>N</v>
      </c>
      <c r="D4129" s="52">
        <f>_xlfn.XLOOKUP(B4129,Cal_Date!B:B,Cal_Date!A:A,0)</f>
        <v>2</v>
      </c>
      <c r="E4129">
        <v>2019</v>
      </c>
      <c r="F4129" t="s">
        <v>124</v>
      </c>
      <c r="G4129" t="s">
        <v>129</v>
      </c>
      <c r="H4129" t="s">
        <v>48</v>
      </c>
      <c r="I4129" t="s">
        <v>18</v>
      </c>
      <c r="J4129" t="s">
        <v>10</v>
      </c>
      <c r="K4129" t="s">
        <v>43</v>
      </c>
      <c r="L4129">
        <v>1</v>
      </c>
      <c r="M4129">
        <v>1003</v>
      </c>
      <c r="O4129" t="s">
        <v>25</v>
      </c>
      <c r="R4129" t="s">
        <v>46</v>
      </c>
      <c r="S4129" s="49" t="str">
        <f t="shared" si="513"/>
        <v>Card</v>
      </c>
      <c r="T4129" s="3">
        <v>0.04</v>
      </c>
      <c r="U4129" s="2">
        <v>7.42</v>
      </c>
      <c r="V4129" s="2">
        <v>1.46</v>
      </c>
      <c r="W4129" s="54">
        <f>_xlfn.XLOOKUP(M4129,Market!A:A,Market!F:F,0)</f>
        <v>0.06</v>
      </c>
      <c r="X4129" s="55">
        <f t="shared" si="514"/>
        <v>0.29680000000000001</v>
      </c>
      <c r="Y4129" s="55">
        <f t="shared" si="515"/>
        <v>5.96</v>
      </c>
      <c r="Z4129" s="54">
        <f t="shared" si="516"/>
        <v>0.80323450134770891</v>
      </c>
      <c r="AA4129" s="49" t="str">
        <f t="shared" ca="1" si="517"/>
        <v>N</v>
      </c>
      <c r="AB4129" s="49">
        <f t="shared" ca="1" si="518"/>
        <v>5</v>
      </c>
      <c r="AC4129" s="49" t="str">
        <f t="shared" ca="1" si="519"/>
        <v>N</v>
      </c>
    </row>
    <row r="4130" spans="1:29" x14ac:dyDescent="0.25">
      <c r="A4130">
        <v>2427</v>
      </c>
      <c r="B4130" s="9">
        <v>43566</v>
      </c>
      <c r="C4130" s="50" t="str">
        <f t="shared" si="512"/>
        <v>N</v>
      </c>
      <c r="D4130" s="52">
        <f>_xlfn.XLOOKUP(B4130,Cal_Date!B:B,Cal_Date!A:A,0)</f>
        <v>2</v>
      </c>
      <c r="E4130">
        <v>2019</v>
      </c>
      <c r="F4130" t="s">
        <v>124</v>
      </c>
      <c r="G4130" t="s">
        <v>129</v>
      </c>
      <c r="H4130" t="s">
        <v>11</v>
      </c>
      <c r="I4130" t="s">
        <v>11</v>
      </c>
      <c r="J4130" t="s">
        <v>15</v>
      </c>
      <c r="K4130" t="s">
        <v>42</v>
      </c>
      <c r="L4130">
        <v>2</v>
      </c>
      <c r="M4130">
        <v>1004</v>
      </c>
      <c r="O4130" t="s">
        <v>28</v>
      </c>
      <c r="R4130" t="s">
        <v>47</v>
      </c>
      <c r="S4130" s="49" t="str">
        <f t="shared" si="513"/>
        <v>Card</v>
      </c>
      <c r="T4130" s="3">
        <v>3.5000000000000003E-2</v>
      </c>
      <c r="U4130" s="2">
        <v>5.3000000000000007</v>
      </c>
      <c r="V4130" s="2">
        <v>1.74</v>
      </c>
      <c r="W4130" s="54">
        <f>_xlfn.XLOOKUP(M4130,Market!A:A,Market!F:F,0)</f>
        <v>0.06</v>
      </c>
      <c r="X4130" s="55">
        <f t="shared" si="514"/>
        <v>0.18550000000000005</v>
      </c>
      <c r="Y4130" s="55">
        <f t="shared" si="515"/>
        <v>3.5600000000000005</v>
      </c>
      <c r="Z4130" s="54">
        <f t="shared" si="516"/>
        <v>0.67169811320754713</v>
      </c>
      <c r="AA4130" s="49" t="str">
        <f t="shared" ca="1" si="517"/>
        <v>N</v>
      </c>
      <c r="AB4130" s="49">
        <f t="shared" ca="1" si="518"/>
        <v>5</v>
      </c>
      <c r="AC4130" s="49" t="str">
        <f t="shared" ca="1" si="519"/>
        <v>N</v>
      </c>
    </row>
    <row r="4131" spans="1:29" x14ac:dyDescent="0.25">
      <c r="A4131">
        <v>2428</v>
      </c>
      <c r="B4131" s="9">
        <v>43566</v>
      </c>
      <c r="C4131" s="50" t="str">
        <f t="shared" si="512"/>
        <v>N</v>
      </c>
      <c r="D4131" s="52">
        <f>_xlfn.XLOOKUP(B4131,Cal_Date!B:B,Cal_Date!A:A,0)</f>
        <v>2</v>
      </c>
      <c r="E4131">
        <v>2019</v>
      </c>
      <c r="F4131" t="s">
        <v>124</v>
      </c>
      <c r="G4131" t="s">
        <v>129</v>
      </c>
      <c r="H4131" t="s">
        <v>11</v>
      </c>
      <c r="I4131" t="s">
        <v>13</v>
      </c>
      <c r="J4131" t="s">
        <v>15</v>
      </c>
      <c r="K4131" t="s">
        <v>42</v>
      </c>
      <c r="L4131">
        <v>1</v>
      </c>
      <c r="M4131">
        <v>1005</v>
      </c>
      <c r="O4131" t="s">
        <v>25</v>
      </c>
      <c r="R4131" t="s">
        <v>44</v>
      </c>
      <c r="S4131" s="49" t="str">
        <f t="shared" si="513"/>
        <v>Card</v>
      </c>
      <c r="T4131" s="3">
        <v>0.03</v>
      </c>
      <c r="U4131" s="2">
        <v>2.7225000000000001</v>
      </c>
      <c r="V4131" s="2">
        <v>1.42</v>
      </c>
      <c r="W4131" s="54">
        <f>_xlfn.XLOOKUP(M4131,Market!A:A,Market!F:F,0)</f>
        <v>8.8999999999999996E-2</v>
      </c>
      <c r="X4131" s="55">
        <f t="shared" si="514"/>
        <v>8.1674999999999998E-2</v>
      </c>
      <c r="Y4131" s="55">
        <f t="shared" si="515"/>
        <v>1.3025000000000002</v>
      </c>
      <c r="Z4131" s="54">
        <f t="shared" si="516"/>
        <v>0.47842056932966032</v>
      </c>
      <c r="AA4131" s="49" t="str">
        <f t="shared" ca="1" si="517"/>
        <v>N</v>
      </c>
      <c r="AB4131" s="49">
        <f t="shared" ca="1" si="518"/>
        <v>5</v>
      </c>
      <c r="AC4131" s="49" t="str">
        <f t="shared" ca="1" si="519"/>
        <v>N</v>
      </c>
    </row>
    <row r="4132" spans="1:29" x14ac:dyDescent="0.25">
      <c r="A4132">
        <v>2429</v>
      </c>
      <c r="B4132" s="9">
        <v>43566</v>
      </c>
      <c r="C4132" s="50" t="str">
        <f t="shared" si="512"/>
        <v>N</v>
      </c>
      <c r="D4132" s="52">
        <f>_xlfn.XLOOKUP(B4132,Cal_Date!B:B,Cal_Date!A:A,0)</f>
        <v>2</v>
      </c>
      <c r="E4132">
        <v>2019</v>
      </c>
      <c r="F4132" t="s">
        <v>124</v>
      </c>
      <c r="G4132" t="s">
        <v>129</v>
      </c>
      <c r="H4132" t="s">
        <v>48</v>
      </c>
      <c r="I4132" t="s">
        <v>18</v>
      </c>
      <c r="J4132" t="s">
        <v>10</v>
      </c>
      <c r="K4132" t="s">
        <v>43</v>
      </c>
      <c r="L4132">
        <v>2</v>
      </c>
      <c r="M4132">
        <v>1005</v>
      </c>
      <c r="O4132" t="s">
        <v>25</v>
      </c>
      <c r="R4132" t="s">
        <v>44</v>
      </c>
      <c r="S4132" s="49" t="str">
        <f t="shared" si="513"/>
        <v>Card</v>
      </c>
      <c r="T4132" s="3">
        <v>0.03</v>
      </c>
      <c r="U4132" s="2">
        <v>15.245999999999999</v>
      </c>
      <c r="V4132" s="2">
        <v>2.92</v>
      </c>
      <c r="W4132" s="54">
        <f>_xlfn.XLOOKUP(M4132,Market!A:A,Market!F:F,0)</f>
        <v>8.8999999999999996E-2</v>
      </c>
      <c r="X4132" s="55">
        <f t="shared" si="514"/>
        <v>0.45737999999999995</v>
      </c>
      <c r="Y4132" s="55">
        <f t="shared" si="515"/>
        <v>12.325999999999999</v>
      </c>
      <c r="Z4132" s="54">
        <f t="shared" si="516"/>
        <v>0.80847435392889933</v>
      </c>
      <c r="AA4132" s="49" t="str">
        <f t="shared" ca="1" si="517"/>
        <v>N</v>
      </c>
      <c r="AB4132" s="49">
        <f t="shared" ca="1" si="518"/>
        <v>5</v>
      </c>
      <c r="AC4132" s="49" t="str">
        <f t="shared" ca="1" si="519"/>
        <v>N</v>
      </c>
    </row>
    <row r="4133" spans="1:29" x14ac:dyDescent="0.25">
      <c r="A4133">
        <v>2430</v>
      </c>
      <c r="B4133" s="9">
        <v>43566</v>
      </c>
      <c r="C4133" s="50" t="str">
        <f t="shared" si="512"/>
        <v>N</v>
      </c>
      <c r="D4133" s="52">
        <f>_xlfn.XLOOKUP(B4133,Cal_Date!B:B,Cal_Date!A:A,0)</f>
        <v>2</v>
      </c>
      <c r="E4133">
        <v>2019</v>
      </c>
      <c r="F4133" t="s">
        <v>124</v>
      </c>
      <c r="G4133" t="s">
        <v>129</v>
      </c>
      <c r="H4133" t="s">
        <v>11</v>
      </c>
      <c r="I4133" t="s">
        <v>11</v>
      </c>
      <c r="J4133" t="s">
        <v>15</v>
      </c>
      <c r="K4133" t="s">
        <v>42</v>
      </c>
      <c r="L4133">
        <v>1</v>
      </c>
      <c r="M4133">
        <v>1003</v>
      </c>
      <c r="O4133" t="s">
        <v>25</v>
      </c>
      <c r="R4133" t="s">
        <v>44</v>
      </c>
      <c r="S4133" s="49" t="str">
        <f t="shared" si="513"/>
        <v>Card</v>
      </c>
      <c r="T4133" s="3">
        <v>0.03</v>
      </c>
      <c r="U4133" s="2">
        <v>2.6500000000000004</v>
      </c>
      <c r="V4133" s="2">
        <v>0.87</v>
      </c>
      <c r="W4133" s="54">
        <f>_xlfn.XLOOKUP(M4133,Market!A:A,Market!F:F,0)</f>
        <v>0.06</v>
      </c>
      <c r="X4133" s="55">
        <f t="shared" si="514"/>
        <v>7.9500000000000001E-2</v>
      </c>
      <c r="Y4133" s="55">
        <f t="shared" si="515"/>
        <v>1.7800000000000002</v>
      </c>
      <c r="Z4133" s="54">
        <f t="shared" si="516"/>
        <v>0.67169811320754713</v>
      </c>
      <c r="AA4133" s="49" t="str">
        <f t="shared" ca="1" si="517"/>
        <v>N</v>
      </c>
      <c r="AB4133" s="49">
        <f t="shared" ca="1" si="518"/>
        <v>5</v>
      </c>
      <c r="AC4133" s="49" t="str">
        <f t="shared" ca="1" si="519"/>
        <v>N</v>
      </c>
    </row>
    <row r="4134" spans="1:29" x14ac:dyDescent="0.25">
      <c r="A4134">
        <v>2431</v>
      </c>
      <c r="B4134" s="9">
        <v>43566</v>
      </c>
      <c r="C4134" s="50" t="str">
        <f t="shared" si="512"/>
        <v>N</v>
      </c>
      <c r="D4134" s="52">
        <f>_xlfn.XLOOKUP(B4134,Cal_Date!B:B,Cal_Date!A:A,0)</f>
        <v>2</v>
      </c>
      <c r="E4134">
        <v>2019</v>
      </c>
      <c r="F4134" t="s">
        <v>124</v>
      </c>
      <c r="G4134" t="s">
        <v>129</v>
      </c>
      <c r="H4134" t="s">
        <v>14</v>
      </c>
      <c r="I4134" t="s">
        <v>18</v>
      </c>
      <c r="J4134" t="s">
        <v>15</v>
      </c>
      <c r="K4134" t="s">
        <v>43</v>
      </c>
      <c r="L4134">
        <v>2</v>
      </c>
      <c r="M4134">
        <v>1007</v>
      </c>
      <c r="O4134" t="s">
        <v>28</v>
      </c>
      <c r="R4134" t="s">
        <v>44</v>
      </c>
      <c r="S4134" s="49" t="str">
        <f t="shared" si="513"/>
        <v>Card</v>
      </c>
      <c r="T4134" s="3">
        <v>0.03</v>
      </c>
      <c r="U4134" s="2">
        <v>15.245999999999999</v>
      </c>
      <c r="V4134" s="2">
        <v>4.4400000000000004</v>
      </c>
      <c r="W4134" s="54">
        <f>_xlfn.XLOOKUP(M4134,Market!A:A,Market!F:F,0)</f>
        <v>8.8999999999999996E-2</v>
      </c>
      <c r="X4134" s="55">
        <f t="shared" si="514"/>
        <v>0.45737999999999995</v>
      </c>
      <c r="Y4134" s="55">
        <f t="shared" si="515"/>
        <v>10.805999999999997</v>
      </c>
      <c r="Z4134" s="54">
        <f t="shared" si="516"/>
        <v>0.7087760724124359</v>
      </c>
      <c r="AA4134" s="49" t="str">
        <f t="shared" ca="1" si="517"/>
        <v>N</v>
      </c>
      <c r="AB4134" s="49">
        <f t="shared" ca="1" si="518"/>
        <v>5</v>
      </c>
      <c r="AC4134" s="49" t="str">
        <f t="shared" ca="1" si="519"/>
        <v>N</v>
      </c>
    </row>
    <row r="4135" spans="1:29" x14ac:dyDescent="0.25">
      <c r="A4135">
        <v>2432</v>
      </c>
      <c r="B4135" s="9">
        <v>43566</v>
      </c>
      <c r="C4135" s="50" t="str">
        <f t="shared" si="512"/>
        <v>N</v>
      </c>
      <c r="D4135" s="52">
        <f>_xlfn.XLOOKUP(B4135,Cal_Date!B:B,Cal_Date!A:A,0)</f>
        <v>2</v>
      </c>
      <c r="E4135">
        <v>2019</v>
      </c>
      <c r="F4135" t="s">
        <v>124</v>
      </c>
      <c r="G4135" t="s">
        <v>129</v>
      </c>
      <c r="H4135" t="s">
        <v>14</v>
      </c>
      <c r="I4135" t="s">
        <v>18</v>
      </c>
      <c r="J4135" t="s">
        <v>15</v>
      </c>
      <c r="K4135" t="s">
        <v>43</v>
      </c>
      <c r="L4135">
        <v>1</v>
      </c>
      <c r="M4135">
        <v>1006</v>
      </c>
      <c r="O4135" t="s">
        <v>28</v>
      </c>
      <c r="R4135" t="s">
        <v>47</v>
      </c>
      <c r="S4135" s="49" t="str">
        <f t="shared" si="513"/>
        <v>Card</v>
      </c>
      <c r="T4135" s="3">
        <v>3.5000000000000003E-2</v>
      </c>
      <c r="U4135" s="2">
        <v>7.0785</v>
      </c>
      <c r="V4135" s="2">
        <v>2.1</v>
      </c>
      <c r="W4135" s="54">
        <f>_xlfn.XLOOKUP(M4135,Market!A:A,Market!F:F,0)</f>
        <v>8.8999999999999996E-2</v>
      </c>
      <c r="X4135" s="55">
        <f t="shared" si="514"/>
        <v>0.24774750000000004</v>
      </c>
      <c r="Y4135" s="55">
        <f t="shared" si="515"/>
        <v>4.9785000000000004</v>
      </c>
      <c r="Z4135" s="54">
        <f t="shared" si="516"/>
        <v>0.70332697605424888</v>
      </c>
      <c r="AA4135" s="49" t="str">
        <f t="shared" ca="1" si="517"/>
        <v>N</v>
      </c>
      <c r="AB4135" s="49">
        <f t="shared" ca="1" si="518"/>
        <v>5</v>
      </c>
      <c r="AC4135" s="49" t="str">
        <f t="shared" ca="1" si="519"/>
        <v>N</v>
      </c>
    </row>
    <row r="4136" spans="1:29" x14ac:dyDescent="0.25">
      <c r="A4136">
        <v>2433</v>
      </c>
      <c r="B4136" s="9">
        <v>43566</v>
      </c>
      <c r="C4136" s="50" t="str">
        <f t="shared" si="512"/>
        <v>N</v>
      </c>
      <c r="D4136" s="52">
        <f>_xlfn.XLOOKUP(B4136,Cal_Date!B:B,Cal_Date!A:A,0)</f>
        <v>2</v>
      </c>
      <c r="E4136">
        <v>2019</v>
      </c>
      <c r="F4136" t="s">
        <v>124</v>
      </c>
      <c r="G4136" t="s">
        <v>129</v>
      </c>
      <c r="H4136" t="s">
        <v>14</v>
      </c>
      <c r="I4136" t="s">
        <v>18</v>
      </c>
      <c r="J4136" t="s">
        <v>15</v>
      </c>
      <c r="K4136" t="s">
        <v>43</v>
      </c>
      <c r="L4136">
        <v>1</v>
      </c>
      <c r="M4136">
        <v>1006</v>
      </c>
      <c r="O4136" t="s">
        <v>28</v>
      </c>
      <c r="R4136" t="s">
        <v>47</v>
      </c>
      <c r="S4136" s="49" t="str">
        <f t="shared" si="513"/>
        <v>Card</v>
      </c>
      <c r="T4136" s="3">
        <v>3.5000000000000003E-2</v>
      </c>
      <c r="U4136" s="2">
        <v>7.6229999999999993</v>
      </c>
      <c r="V4136" s="2">
        <v>2.2200000000000002</v>
      </c>
      <c r="W4136" s="54">
        <f>_xlfn.XLOOKUP(M4136,Market!A:A,Market!F:F,0)</f>
        <v>8.8999999999999996E-2</v>
      </c>
      <c r="X4136" s="55">
        <f t="shared" si="514"/>
        <v>0.26680500000000001</v>
      </c>
      <c r="Y4136" s="55">
        <f t="shared" si="515"/>
        <v>5.4029999999999987</v>
      </c>
      <c r="Z4136" s="54">
        <f t="shared" si="516"/>
        <v>0.7087760724124359</v>
      </c>
      <c r="AA4136" s="49" t="str">
        <f t="shared" ca="1" si="517"/>
        <v>N</v>
      </c>
      <c r="AB4136" s="49">
        <f t="shared" ca="1" si="518"/>
        <v>5</v>
      </c>
      <c r="AC4136" s="49" t="str">
        <f t="shared" ca="1" si="519"/>
        <v>N</v>
      </c>
    </row>
    <row r="4137" spans="1:29" x14ac:dyDescent="0.25">
      <c r="A4137">
        <v>2434</v>
      </c>
      <c r="B4137" s="9">
        <v>43566</v>
      </c>
      <c r="C4137" s="50" t="str">
        <f t="shared" si="512"/>
        <v>N</v>
      </c>
      <c r="D4137" s="52">
        <f>_xlfn.XLOOKUP(B4137,Cal_Date!B:B,Cal_Date!A:A,0)</f>
        <v>2</v>
      </c>
      <c r="E4137">
        <v>2019</v>
      </c>
      <c r="F4137" t="s">
        <v>124</v>
      </c>
      <c r="G4137" t="s">
        <v>129</v>
      </c>
      <c r="H4137" t="s">
        <v>48</v>
      </c>
      <c r="I4137" t="s">
        <v>18</v>
      </c>
      <c r="J4137" t="s">
        <v>10</v>
      </c>
      <c r="K4137" t="s">
        <v>43</v>
      </c>
      <c r="L4137">
        <v>1</v>
      </c>
      <c r="M4137">
        <v>1006</v>
      </c>
      <c r="O4137" t="s">
        <v>28</v>
      </c>
      <c r="R4137" t="s">
        <v>44</v>
      </c>
      <c r="S4137" s="49" t="str">
        <f t="shared" si="513"/>
        <v>Card</v>
      </c>
      <c r="T4137" s="3">
        <v>0.03</v>
      </c>
      <c r="U4137" s="2">
        <v>7.6229999999999993</v>
      </c>
      <c r="V4137" s="2">
        <v>1.46</v>
      </c>
      <c r="W4137" s="54">
        <f>_xlfn.XLOOKUP(M4137,Market!A:A,Market!F:F,0)</f>
        <v>8.8999999999999996E-2</v>
      </c>
      <c r="X4137" s="55">
        <f t="shared" si="514"/>
        <v>0.22868999999999998</v>
      </c>
      <c r="Y4137" s="55">
        <f t="shared" si="515"/>
        <v>6.1629999999999994</v>
      </c>
      <c r="Z4137" s="54">
        <f t="shared" si="516"/>
        <v>0.80847435392889933</v>
      </c>
      <c r="AA4137" s="49" t="str">
        <f t="shared" ca="1" si="517"/>
        <v>N</v>
      </c>
      <c r="AB4137" s="49">
        <f t="shared" ca="1" si="518"/>
        <v>5</v>
      </c>
      <c r="AC4137" s="49" t="str">
        <f t="shared" ca="1" si="519"/>
        <v>N</v>
      </c>
    </row>
    <row r="4138" spans="1:29" x14ac:dyDescent="0.25">
      <c r="A4138">
        <v>2435</v>
      </c>
      <c r="B4138" s="9">
        <v>43566</v>
      </c>
      <c r="C4138" s="50" t="str">
        <f t="shared" si="512"/>
        <v>N</v>
      </c>
      <c r="D4138" s="52">
        <f>_xlfn.XLOOKUP(B4138,Cal_Date!B:B,Cal_Date!A:A,0)</f>
        <v>2</v>
      </c>
      <c r="E4138">
        <v>2019</v>
      </c>
      <c r="F4138" t="s">
        <v>124</v>
      </c>
      <c r="G4138" t="s">
        <v>129</v>
      </c>
      <c r="H4138" t="s">
        <v>11</v>
      </c>
      <c r="I4138" t="s">
        <v>13</v>
      </c>
      <c r="J4138" t="s">
        <v>15</v>
      </c>
      <c r="K4138" t="s">
        <v>42</v>
      </c>
      <c r="L4138">
        <v>1</v>
      </c>
      <c r="M4138">
        <v>1004</v>
      </c>
      <c r="O4138" t="s">
        <v>28</v>
      </c>
      <c r="R4138" t="s">
        <v>44</v>
      </c>
      <c r="S4138" s="49" t="str">
        <f t="shared" si="513"/>
        <v>Card</v>
      </c>
      <c r="T4138" s="3">
        <v>0.03</v>
      </c>
      <c r="U4138" s="2">
        <v>2.6500000000000004</v>
      </c>
      <c r="V4138" s="2">
        <v>1.42</v>
      </c>
      <c r="W4138" s="54">
        <f>_xlfn.XLOOKUP(M4138,Market!A:A,Market!F:F,0)</f>
        <v>0.06</v>
      </c>
      <c r="X4138" s="55">
        <f t="shared" si="514"/>
        <v>7.9500000000000001E-2</v>
      </c>
      <c r="Y4138" s="55">
        <f t="shared" si="515"/>
        <v>1.2300000000000004</v>
      </c>
      <c r="Z4138" s="54">
        <f t="shared" si="516"/>
        <v>0.46415094339622653</v>
      </c>
      <c r="AA4138" s="49" t="str">
        <f t="shared" ca="1" si="517"/>
        <v>N</v>
      </c>
      <c r="AB4138" s="49">
        <f t="shared" ca="1" si="518"/>
        <v>5</v>
      </c>
      <c r="AC4138" s="49" t="str">
        <f t="shared" ca="1" si="519"/>
        <v>N</v>
      </c>
    </row>
    <row r="4139" spans="1:29" x14ac:dyDescent="0.25">
      <c r="A4139">
        <v>2436</v>
      </c>
      <c r="B4139" s="9">
        <v>43566</v>
      </c>
      <c r="C4139" s="50" t="str">
        <f t="shared" si="512"/>
        <v>N</v>
      </c>
      <c r="D4139" s="52">
        <f>_xlfn.XLOOKUP(B4139,Cal_Date!B:B,Cal_Date!A:A,0)</f>
        <v>2</v>
      </c>
      <c r="E4139">
        <v>2019</v>
      </c>
      <c r="F4139" t="s">
        <v>124</v>
      </c>
      <c r="G4139" t="s">
        <v>129</v>
      </c>
      <c r="H4139" t="s">
        <v>11</v>
      </c>
      <c r="I4139" t="s">
        <v>11</v>
      </c>
      <c r="J4139" t="s">
        <v>15</v>
      </c>
      <c r="K4139" t="s">
        <v>42</v>
      </c>
      <c r="L4139">
        <v>2</v>
      </c>
      <c r="M4139">
        <v>1004</v>
      </c>
      <c r="O4139" t="s">
        <v>28</v>
      </c>
      <c r="R4139" t="s">
        <v>44</v>
      </c>
      <c r="S4139" s="49" t="str">
        <f t="shared" si="513"/>
        <v>Card</v>
      </c>
      <c r="T4139" s="3">
        <v>0.03</v>
      </c>
      <c r="U4139" s="2">
        <v>5.3000000000000007</v>
      </c>
      <c r="V4139" s="2">
        <v>1.74</v>
      </c>
      <c r="W4139" s="54">
        <f>_xlfn.XLOOKUP(M4139,Market!A:A,Market!F:F,0)</f>
        <v>0.06</v>
      </c>
      <c r="X4139" s="55">
        <f t="shared" si="514"/>
        <v>0.159</v>
      </c>
      <c r="Y4139" s="55">
        <f t="shared" si="515"/>
        <v>3.5600000000000005</v>
      </c>
      <c r="Z4139" s="54">
        <f t="shared" si="516"/>
        <v>0.67169811320754713</v>
      </c>
      <c r="AA4139" s="49" t="str">
        <f t="shared" ca="1" si="517"/>
        <v>N</v>
      </c>
      <c r="AB4139" s="49">
        <f t="shared" ca="1" si="518"/>
        <v>5</v>
      </c>
      <c r="AC4139" s="49" t="str">
        <f t="shared" ca="1" si="519"/>
        <v>N</v>
      </c>
    </row>
    <row r="4140" spans="1:29" x14ac:dyDescent="0.25">
      <c r="A4140">
        <v>2437</v>
      </c>
      <c r="B4140" s="9">
        <v>43566</v>
      </c>
      <c r="C4140" s="50" t="str">
        <f t="shared" si="512"/>
        <v>N</v>
      </c>
      <c r="D4140" s="52">
        <f>_xlfn.XLOOKUP(B4140,Cal_Date!B:B,Cal_Date!A:A,0)</f>
        <v>2</v>
      </c>
      <c r="E4140">
        <v>2019</v>
      </c>
      <c r="F4140" t="s">
        <v>124</v>
      </c>
      <c r="G4140" t="s">
        <v>129</v>
      </c>
      <c r="H4140" t="s">
        <v>11</v>
      </c>
      <c r="I4140" t="s">
        <v>11</v>
      </c>
      <c r="J4140" t="s">
        <v>15</v>
      </c>
      <c r="K4140" t="s">
        <v>42</v>
      </c>
      <c r="L4140">
        <v>1</v>
      </c>
      <c r="M4140">
        <v>1000</v>
      </c>
      <c r="O4140" t="s">
        <v>25</v>
      </c>
      <c r="R4140" t="s">
        <v>44</v>
      </c>
      <c r="S4140" s="49" t="str">
        <f t="shared" si="513"/>
        <v>Card</v>
      </c>
      <c r="T4140" s="3">
        <v>0.03</v>
      </c>
      <c r="U4140" s="2">
        <v>2.7</v>
      </c>
      <c r="V4140" s="2">
        <v>0.87</v>
      </c>
      <c r="W4140" s="54">
        <f>_xlfn.XLOOKUP(M4140,Market!A:A,Market!F:F,0)</f>
        <v>0.08</v>
      </c>
      <c r="X4140" s="55">
        <f t="shared" si="514"/>
        <v>8.1000000000000003E-2</v>
      </c>
      <c r="Y4140" s="55">
        <f t="shared" si="515"/>
        <v>1.83</v>
      </c>
      <c r="Z4140" s="54">
        <f t="shared" si="516"/>
        <v>0.67777777777777781</v>
      </c>
      <c r="AA4140" s="49" t="str">
        <f t="shared" ca="1" si="517"/>
        <v>N</v>
      </c>
      <c r="AB4140" s="49">
        <f t="shared" ca="1" si="518"/>
        <v>5</v>
      </c>
      <c r="AC4140" s="49" t="str">
        <f t="shared" ca="1" si="519"/>
        <v>N</v>
      </c>
    </row>
    <row r="4141" spans="1:29" x14ac:dyDescent="0.25">
      <c r="A4141">
        <v>2438</v>
      </c>
      <c r="B4141" s="9">
        <v>43566</v>
      </c>
      <c r="C4141" s="50" t="str">
        <f t="shared" si="512"/>
        <v>N</v>
      </c>
      <c r="D4141" s="52">
        <f>_xlfn.XLOOKUP(B4141,Cal_Date!B:B,Cal_Date!A:A,0)</f>
        <v>2</v>
      </c>
      <c r="E4141">
        <v>2019</v>
      </c>
      <c r="F4141" t="s">
        <v>124</v>
      </c>
      <c r="G4141" t="s">
        <v>129</v>
      </c>
      <c r="H4141" t="s">
        <v>14</v>
      </c>
      <c r="I4141" t="s">
        <v>18</v>
      </c>
      <c r="J4141" t="s">
        <v>15</v>
      </c>
      <c r="K4141" t="s">
        <v>43</v>
      </c>
      <c r="L4141">
        <v>1</v>
      </c>
      <c r="M4141">
        <v>1000</v>
      </c>
      <c r="O4141" t="s">
        <v>25</v>
      </c>
      <c r="R4141" t="s">
        <v>47</v>
      </c>
      <c r="S4141" s="49" t="str">
        <f t="shared" si="513"/>
        <v>Card</v>
      </c>
      <c r="T4141" s="3">
        <v>3.5000000000000003E-2</v>
      </c>
      <c r="U4141" s="2">
        <v>7.0200000000000005</v>
      </c>
      <c r="V4141" s="2">
        <v>2.1</v>
      </c>
      <c r="W4141" s="54">
        <f>_xlfn.XLOOKUP(M4141,Market!A:A,Market!F:F,0)</f>
        <v>0.08</v>
      </c>
      <c r="X4141" s="55">
        <f t="shared" si="514"/>
        <v>0.24570000000000003</v>
      </c>
      <c r="Y4141" s="55">
        <f t="shared" si="515"/>
        <v>4.92</v>
      </c>
      <c r="Z4141" s="54">
        <f t="shared" si="516"/>
        <v>0.70085470085470081</v>
      </c>
      <c r="AA4141" s="49" t="str">
        <f t="shared" ca="1" si="517"/>
        <v>N</v>
      </c>
      <c r="AB4141" s="49">
        <f t="shared" ca="1" si="518"/>
        <v>5</v>
      </c>
      <c r="AC4141" s="49" t="str">
        <f t="shared" ca="1" si="519"/>
        <v>N</v>
      </c>
    </row>
    <row r="4142" spans="1:29" x14ac:dyDescent="0.25">
      <c r="A4142">
        <v>2439</v>
      </c>
      <c r="B4142" s="9">
        <v>43566</v>
      </c>
      <c r="C4142" s="50" t="str">
        <f t="shared" si="512"/>
        <v>N</v>
      </c>
      <c r="D4142" s="52">
        <f>_xlfn.XLOOKUP(B4142,Cal_Date!B:B,Cal_Date!A:A,0)</f>
        <v>2</v>
      </c>
      <c r="E4142">
        <v>2019</v>
      </c>
      <c r="F4142" t="s">
        <v>124</v>
      </c>
      <c r="G4142" t="s">
        <v>129</v>
      </c>
      <c r="H4142" t="s">
        <v>11</v>
      </c>
      <c r="I4142" t="s">
        <v>11</v>
      </c>
      <c r="J4142" t="s">
        <v>15</v>
      </c>
      <c r="K4142" t="s">
        <v>42</v>
      </c>
      <c r="L4142">
        <v>1</v>
      </c>
      <c r="M4142">
        <v>1000</v>
      </c>
      <c r="O4142" t="s">
        <v>25</v>
      </c>
      <c r="R4142" t="s">
        <v>47</v>
      </c>
      <c r="S4142" s="49" t="str">
        <f t="shared" si="513"/>
        <v>Card</v>
      </c>
      <c r="T4142" s="3">
        <v>3.5000000000000003E-2</v>
      </c>
      <c r="U4142" s="2">
        <v>2.7</v>
      </c>
      <c r="V4142" s="2">
        <v>0.87</v>
      </c>
      <c r="W4142" s="54">
        <f>_xlfn.XLOOKUP(M4142,Market!A:A,Market!F:F,0)</f>
        <v>0.08</v>
      </c>
      <c r="X4142" s="55">
        <f t="shared" si="514"/>
        <v>9.4500000000000015E-2</v>
      </c>
      <c r="Y4142" s="55">
        <f t="shared" si="515"/>
        <v>1.83</v>
      </c>
      <c r="Z4142" s="54">
        <f t="shared" si="516"/>
        <v>0.67777777777777781</v>
      </c>
      <c r="AA4142" s="49" t="str">
        <f t="shared" ca="1" si="517"/>
        <v>N</v>
      </c>
      <c r="AB4142" s="49">
        <f t="shared" ca="1" si="518"/>
        <v>5</v>
      </c>
      <c r="AC4142" s="49" t="str">
        <f t="shared" ca="1" si="519"/>
        <v>N</v>
      </c>
    </row>
    <row r="4143" spans="1:29" x14ac:dyDescent="0.25">
      <c r="A4143">
        <v>2440</v>
      </c>
      <c r="B4143" s="9">
        <v>43566</v>
      </c>
      <c r="C4143" s="50" t="str">
        <f t="shared" si="512"/>
        <v>N</v>
      </c>
      <c r="D4143" s="52">
        <f>_xlfn.XLOOKUP(B4143,Cal_Date!B:B,Cal_Date!A:A,0)</f>
        <v>2</v>
      </c>
      <c r="E4143">
        <v>2019</v>
      </c>
      <c r="F4143" t="s">
        <v>124</v>
      </c>
      <c r="G4143" t="s">
        <v>129</v>
      </c>
      <c r="H4143" t="s">
        <v>11</v>
      </c>
      <c r="I4143" t="s">
        <v>11</v>
      </c>
      <c r="J4143" t="s">
        <v>15</v>
      </c>
      <c r="K4143" t="s">
        <v>42</v>
      </c>
      <c r="L4143">
        <v>1</v>
      </c>
      <c r="M4143">
        <v>1008</v>
      </c>
      <c r="O4143" t="s">
        <v>28</v>
      </c>
      <c r="R4143" t="s">
        <v>47</v>
      </c>
      <c r="S4143" s="49" t="str">
        <f t="shared" si="513"/>
        <v>Card</v>
      </c>
      <c r="T4143" s="3">
        <v>3.5000000000000003E-2</v>
      </c>
      <c r="U4143" s="2">
        <v>2.7225000000000001</v>
      </c>
      <c r="V4143" s="2">
        <v>0.87</v>
      </c>
      <c r="W4143" s="54">
        <f>_xlfn.XLOOKUP(M4143,Market!A:A,Market!F:F,0)</f>
        <v>8.8999999999999996E-2</v>
      </c>
      <c r="X4143" s="55">
        <f t="shared" si="514"/>
        <v>9.5287500000000011E-2</v>
      </c>
      <c r="Y4143" s="55">
        <f t="shared" si="515"/>
        <v>1.8525</v>
      </c>
      <c r="Z4143" s="54">
        <f t="shared" si="516"/>
        <v>0.68044077134986225</v>
      </c>
      <c r="AA4143" s="49" t="str">
        <f t="shared" ca="1" si="517"/>
        <v>N</v>
      </c>
      <c r="AB4143" s="49">
        <f t="shared" ca="1" si="518"/>
        <v>5</v>
      </c>
      <c r="AC4143" s="49" t="str">
        <f t="shared" ca="1" si="519"/>
        <v>N</v>
      </c>
    </row>
    <row r="4144" spans="1:29" x14ac:dyDescent="0.25">
      <c r="A4144">
        <v>2441</v>
      </c>
      <c r="B4144" s="9">
        <v>43566</v>
      </c>
      <c r="C4144" s="50" t="str">
        <f t="shared" si="512"/>
        <v>N</v>
      </c>
      <c r="D4144" s="52">
        <f>_xlfn.XLOOKUP(B4144,Cal_Date!B:B,Cal_Date!A:A,0)</f>
        <v>2</v>
      </c>
      <c r="E4144">
        <v>2019</v>
      </c>
      <c r="F4144" t="s">
        <v>124</v>
      </c>
      <c r="G4144" t="s">
        <v>129</v>
      </c>
      <c r="H4144" t="s">
        <v>14</v>
      </c>
      <c r="I4144" t="s">
        <v>18</v>
      </c>
      <c r="J4144" t="s">
        <v>15</v>
      </c>
      <c r="K4144" t="s">
        <v>43</v>
      </c>
      <c r="L4144">
        <v>1</v>
      </c>
      <c r="M4144">
        <v>1008</v>
      </c>
      <c r="O4144" t="s">
        <v>28</v>
      </c>
      <c r="R4144" t="s">
        <v>47</v>
      </c>
      <c r="S4144" s="49" t="str">
        <f t="shared" si="513"/>
        <v>Card</v>
      </c>
      <c r="T4144" s="3">
        <v>3.5000000000000003E-2</v>
      </c>
      <c r="U4144" s="2">
        <v>7.0785</v>
      </c>
      <c r="V4144" s="2">
        <v>2.1</v>
      </c>
      <c r="W4144" s="54">
        <f>_xlfn.XLOOKUP(M4144,Market!A:A,Market!F:F,0)</f>
        <v>8.8999999999999996E-2</v>
      </c>
      <c r="X4144" s="55">
        <f t="shared" si="514"/>
        <v>0.24774750000000004</v>
      </c>
      <c r="Y4144" s="55">
        <f t="shared" si="515"/>
        <v>4.9785000000000004</v>
      </c>
      <c r="Z4144" s="54">
        <f t="shared" si="516"/>
        <v>0.70332697605424888</v>
      </c>
      <c r="AA4144" s="49" t="str">
        <f t="shared" ca="1" si="517"/>
        <v>N</v>
      </c>
      <c r="AB4144" s="49">
        <f t="shared" ca="1" si="518"/>
        <v>5</v>
      </c>
      <c r="AC4144" s="49" t="str">
        <f t="shared" ca="1" si="519"/>
        <v>N</v>
      </c>
    </row>
    <row r="4145" spans="1:29" x14ac:dyDescent="0.25">
      <c r="A4145">
        <v>2442</v>
      </c>
      <c r="B4145" s="9">
        <v>43566</v>
      </c>
      <c r="C4145" s="50" t="str">
        <f t="shared" si="512"/>
        <v>N</v>
      </c>
      <c r="D4145" s="52">
        <f>_xlfn.XLOOKUP(B4145,Cal_Date!B:B,Cal_Date!A:A,0)</f>
        <v>2</v>
      </c>
      <c r="E4145">
        <v>2019</v>
      </c>
      <c r="F4145" t="s">
        <v>124</v>
      </c>
      <c r="G4145" t="s">
        <v>129</v>
      </c>
      <c r="H4145" t="s">
        <v>48</v>
      </c>
      <c r="I4145" t="s">
        <v>18</v>
      </c>
      <c r="J4145" t="s">
        <v>10</v>
      </c>
      <c r="K4145" t="s">
        <v>43</v>
      </c>
      <c r="L4145">
        <v>2</v>
      </c>
      <c r="M4145">
        <v>1009</v>
      </c>
      <c r="O4145" t="s">
        <v>28</v>
      </c>
      <c r="R4145" t="s">
        <v>47</v>
      </c>
      <c r="S4145" s="49" t="str">
        <f t="shared" si="513"/>
        <v>Card</v>
      </c>
      <c r="T4145" s="3">
        <v>3.5000000000000003E-2</v>
      </c>
      <c r="U4145" s="2">
        <v>15.245999999999999</v>
      </c>
      <c r="V4145" s="2">
        <v>2.92</v>
      </c>
      <c r="W4145" s="54">
        <f>_xlfn.XLOOKUP(M4145,Market!A:A,Market!F:F,0)</f>
        <v>8.8999999999999996E-2</v>
      </c>
      <c r="X4145" s="55">
        <f t="shared" si="514"/>
        <v>0.53361000000000003</v>
      </c>
      <c r="Y4145" s="55">
        <f t="shared" si="515"/>
        <v>12.325999999999999</v>
      </c>
      <c r="Z4145" s="54">
        <f t="shared" si="516"/>
        <v>0.80847435392889933</v>
      </c>
      <c r="AA4145" s="49" t="str">
        <f t="shared" ca="1" si="517"/>
        <v>N</v>
      </c>
      <c r="AB4145" s="49">
        <f t="shared" ca="1" si="518"/>
        <v>5</v>
      </c>
      <c r="AC4145" s="49" t="str">
        <f t="shared" ca="1" si="519"/>
        <v>N</v>
      </c>
    </row>
    <row r="4146" spans="1:29" x14ac:dyDescent="0.25">
      <c r="A4146">
        <v>2443</v>
      </c>
      <c r="B4146" s="9">
        <v>43566</v>
      </c>
      <c r="C4146" s="50" t="str">
        <f t="shared" si="512"/>
        <v>N</v>
      </c>
      <c r="D4146" s="52">
        <f>_xlfn.XLOOKUP(B4146,Cal_Date!B:B,Cal_Date!A:A,0)</f>
        <v>2</v>
      </c>
      <c r="E4146">
        <v>2019</v>
      </c>
      <c r="F4146" t="s">
        <v>124</v>
      </c>
      <c r="G4146" t="s">
        <v>129</v>
      </c>
      <c r="H4146" t="s">
        <v>11</v>
      </c>
      <c r="I4146" t="s">
        <v>11</v>
      </c>
      <c r="J4146" t="s">
        <v>15</v>
      </c>
      <c r="K4146" t="s">
        <v>42</v>
      </c>
      <c r="L4146">
        <v>2</v>
      </c>
      <c r="M4146">
        <v>1010</v>
      </c>
      <c r="O4146" t="s">
        <v>25</v>
      </c>
      <c r="R4146" t="s">
        <v>44</v>
      </c>
      <c r="S4146" s="49" t="str">
        <f t="shared" si="513"/>
        <v>Card</v>
      </c>
      <c r="T4146" s="3">
        <v>0.03</v>
      </c>
      <c r="U4146" s="2">
        <v>5.4</v>
      </c>
      <c r="V4146" s="2">
        <v>1.74</v>
      </c>
      <c r="W4146" s="54">
        <f>_xlfn.XLOOKUP(M4146,Market!A:A,Market!F:F,0)</f>
        <v>0.08</v>
      </c>
      <c r="X4146" s="55">
        <f t="shared" si="514"/>
        <v>0.16200000000000001</v>
      </c>
      <c r="Y4146" s="55">
        <f t="shared" si="515"/>
        <v>3.66</v>
      </c>
      <c r="Z4146" s="54">
        <f t="shared" si="516"/>
        <v>0.67777777777777781</v>
      </c>
      <c r="AA4146" s="49" t="str">
        <f t="shared" ca="1" si="517"/>
        <v>N</v>
      </c>
      <c r="AB4146" s="49">
        <f t="shared" ca="1" si="518"/>
        <v>5</v>
      </c>
      <c r="AC4146" s="49" t="str">
        <f t="shared" ca="1" si="519"/>
        <v>N</v>
      </c>
    </row>
    <row r="4147" spans="1:29" x14ac:dyDescent="0.25">
      <c r="A4147">
        <v>2444</v>
      </c>
      <c r="B4147" s="9">
        <v>43566</v>
      </c>
      <c r="C4147" s="50" t="str">
        <f t="shared" si="512"/>
        <v>N</v>
      </c>
      <c r="D4147" s="52">
        <f>_xlfn.XLOOKUP(B4147,Cal_Date!B:B,Cal_Date!A:A,0)</f>
        <v>2</v>
      </c>
      <c r="E4147">
        <v>2019</v>
      </c>
      <c r="F4147" t="s">
        <v>124</v>
      </c>
      <c r="G4147" t="s">
        <v>129</v>
      </c>
      <c r="H4147" t="s">
        <v>11</v>
      </c>
      <c r="I4147" t="s">
        <v>11</v>
      </c>
      <c r="J4147" t="s">
        <v>15</v>
      </c>
      <c r="K4147" t="s">
        <v>42</v>
      </c>
      <c r="L4147">
        <v>1</v>
      </c>
      <c r="M4147">
        <v>1008</v>
      </c>
      <c r="O4147" t="s">
        <v>28</v>
      </c>
      <c r="R4147" t="s">
        <v>44</v>
      </c>
      <c r="S4147" s="49" t="str">
        <f t="shared" si="513"/>
        <v>Card</v>
      </c>
      <c r="T4147" s="3">
        <v>0.03</v>
      </c>
      <c r="U4147" s="2">
        <v>2.7225000000000001</v>
      </c>
      <c r="V4147" s="2">
        <v>0.87</v>
      </c>
      <c r="W4147" s="54">
        <f>_xlfn.XLOOKUP(M4147,Market!A:A,Market!F:F,0)</f>
        <v>8.8999999999999996E-2</v>
      </c>
      <c r="X4147" s="55">
        <f t="shared" si="514"/>
        <v>8.1674999999999998E-2</v>
      </c>
      <c r="Y4147" s="55">
        <f t="shared" si="515"/>
        <v>1.8525</v>
      </c>
      <c r="Z4147" s="54">
        <f t="shared" si="516"/>
        <v>0.68044077134986225</v>
      </c>
      <c r="AA4147" s="49" t="str">
        <f t="shared" ca="1" si="517"/>
        <v>N</v>
      </c>
      <c r="AB4147" s="49">
        <f t="shared" ca="1" si="518"/>
        <v>5</v>
      </c>
      <c r="AC4147" s="49" t="str">
        <f t="shared" ca="1" si="519"/>
        <v>N</v>
      </c>
    </row>
    <row r="4148" spans="1:29" x14ac:dyDescent="0.25">
      <c r="A4148">
        <v>2445</v>
      </c>
      <c r="B4148" s="9">
        <v>43566</v>
      </c>
      <c r="C4148" s="50" t="str">
        <f t="shared" si="512"/>
        <v>N</v>
      </c>
      <c r="D4148" s="52">
        <f>_xlfn.XLOOKUP(B4148,Cal_Date!B:B,Cal_Date!A:A,0)</f>
        <v>2</v>
      </c>
      <c r="E4148">
        <v>2019</v>
      </c>
      <c r="F4148" t="s">
        <v>124</v>
      </c>
      <c r="G4148" t="s">
        <v>129</v>
      </c>
      <c r="H4148" t="s">
        <v>11</v>
      </c>
      <c r="I4148" t="s">
        <v>11</v>
      </c>
      <c r="J4148" t="s">
        <v>15</v>
      </c>
      <c r="K4148" t="s">
        <v>42</v>
      </c>
      <c r="L4148">
        <v>1</v>
      </c>
      <c r="M4148">
        <v>1008</v>
      </c>
      <c r="O4148" t="s">
        <v>28</v>
      </c>
      <c r="R4148" t="s">
        <v>44</v>
      </c>
      <c r="S4148" s="49" t="str">
        <f t="shared" si="513"/>
        <v>Card</v>
      </c>
      <c r="T4148" s="3">
        <v>0.03</v>
      </c>
      <c r="U4148" s="2">
        <v>2.7225000000000001</v>
      </c>
      <c r="V4148" s="2">
        <v>0.87</v>
      </c>
      <c r="W4148" s="54">
        <f>_xlfn.XLOOKUP(M4148,Market!A:A,Market!F:F,0)</f>
        <v>8.8999999999999996E-2</v>
      </c>
      <c r="X4148" s="55">
        <f t="shared" si="514"/>
        <v>8.1674999999999998E-2</v>
      </c>
      <c r="Y4148" s="55">
        <f t="shared" si="515"/>
        <v>1.8525</v>
      </c>
      <c r="Z4148" s="54">
        <f t="shared" si="516"/>
        <v>0.68044077134986225</v>
      </c>
      <c r="AA4148" s="49" t="str">
        <f t="shared" ca="1" si="517"/>
        <v>N</v>
      </c>
      <c r="AB4148" s="49">
        <f t="shared" ca="1" si="518"/>
        <v>5</v>
      </c>
      <c r="AC4148" s="49" t="str">
        <f t="shared" ca="1" si="519"/>
        <v>N</v>
      </c>
    </row>
    <row r="4149" spans="1:29" x14ac:dyDescent="0.25">
      <c r="A4149">
        <v>2446</v>
      </c>
      <c r="B4149" s="9">
        <v>43566</v>
      </c>
      <c r="C4149" s="50" t="str">
        <f t="shared" si="512"/>
        <v>N</v>
      </c>
      <c r="D4149" s="52">
        <f>_xlfn.XLOOKUP(B4149,Cal_Date!B:B,Cal_Date!A:A,0)</f>
        <v>2</v>
      </c>
      <c r="E4149">
        <v>2019</v>
      </c>
      <c r="F4149" t="s">
        <v>124</v>
      </c>
      <c r="G4149" t="s">
        <v>129</v>
      </c>
      <c r="H4149" t="s">
        <v>14</v>
      </c>
      <c r="I4149" t="s">
        <v>18</v>
      </c>
      <c r="J4149" t="s">
        <v>15</v>
      </c>
      <c r="K4149" t="s">
        <v>43</v>
      </c>
      <c r="L4149">
        <v>1</v>
      </c>
      <c r="M4149">
        <v>1008</v>
      </c>
      <c r="O4149" t="s">
        <v>28</v>
      </c>
      <c r="R4149" t="s">
        <v>44</v>
      </c>
      <c r="S4149" s="49" t="str">
        <f t="shared" si="513"/>
        <v>Card</v>
      </c>
      <c r="T4149" s="3">
        <v>0.03</v>
      </c>
      <c r="U4149" s="2">
        <v>7.6229999999999993</v>
      </c>
      <c r="V4149" s="2">
        <v>2.2200000000000002</v>
      </c>
      <c r="W4149" s="54">
        <f>_xlfn.XLOOKUP(M4149,Market!A:A,Market!F:F,0)</f>
        <v>8.8999999999999996E-2</v>
      </c>
      <c r="X4149" s="55">
        <f t="shared" si="514"/>
        <v>0.22868999999999998</v>
      </c>
      <c r="Y4149" s="55">
        <f t="shared" si="515"/>
        <v>5.4029999999999987</v>
      </c>
      <c r="Z4149" s="54">
        <f t="shared" si="516"/>
        <v>0.7087760724124359</v>
      </c>
      <c r="AA4149" s="49" t="str">
        <f t="shared" ca="1" si="517"/>
        <v>N</v>
      </c>
      <c r="AB4149" s="49">
        <f t="shared" ca="1" si="518"/>
        <v>5</v>
      </c>
      <c r="AC4149" s="49" t="str">
        <f t="shared" ca="1" si="519"/>
        <v>N</v>
      </c>
    </row>
    <row r="4150" spans="1:29" x14ac:dyDescent="0.25">
      <c r="A4150">
        <v>2447</v>
      </c>
      <c r="B4150" s="9">
        <v>43566</v>
      </c>
      <c r="C4150" s="50" t="str">
        <f t="shared" si="512"/>
        <v>N</v>
      </c>
      <c r="D4150" s="52">
        <f>_xlfn.XLOOKUP(B4150,Cal_Date!B:B,Cal_Date!A:A,0)</f>
        <v>2</v>
      </c>
      <c r="E4150">
        <v>2019</v>
      </c>
      <c r="F4150" t="s">
        <v>124</v>
      </c>
      <c r="G4150" t="s">
        <v>129</v>
      </c>
      <c r="H4150" t="s">
        <v>11</v>
      </c>
      <c r="I4150" t="s">
        <v>11</v>
      </c>
      <c r="J4150" t="s">
        <v>15</v>
      </c>
      <c r="K4150" t="s">
        <v>42</v>
      </c>
      <c r="L4150">
        <v>2</v>
      </c>
      <c r="M4150">
        <v>1004</v>
      </c>
      <c r="O4150" t="s">
        <v>28</v>
      </c>
      <c r="R4150" t="s">
        <v>44</v>
      </c>
      <c r="S4150" s="49" t="str">
        <f t="shared" si="513"/>
        <v>Card</v>
      </c>
      <c r="T4150" s="3">
        <v>0.03</v>
      </c>
      <c r="U4150" s="2">
        <v>5.3000000000000007</v>
      </c>
      <c r="V4150" s="2">
        <v>1.74</v>
      </c>
      <c r="W4150" s="54">
        <f>_xlfn.XLOOKUP(M4150,Market!A:A,Market!F:F,0)</f>
        <v>0.06</v>
      </c>
      <c r="X4150" s="55">
        <f t="shared" si="514"/>
        <v>0.159</v>
      </c>
      <c r="Y4150" s="55">
        <f t="shared" si="515"/>
        <v>3.5600000000000005</v>
      </c>
      <c r="Z4150" s="54">
        <f t="shared" si="516"/>
        <v>0.67169811320754713</v>
      </c>
      <c r="AA4150" s="49" t="str">
        <f t="shared" ca="1" si="517"/>
        <v>N</v>
      </c>
      <c r="AB4150" s="49">
        <f t="shared" ca="1" si="518"/>
        <v>5</v>
      </c>
      <c r="AC4150" s="49" t="str">
        <f t="shared" ca="1" si="519"/>
        <v>N</v>
      </c>
    </row>
    <row r="4151" spans="1:29" x14ac:dyDescent="0.25">
      <c r="A4151">
        <v>2448</v>
      </c>
      <c r="B4151" s="9">
        <v>43566</v>
      </c>
      <c r="C4151" s="50" t="str">
        <f t="shared" si="512"/>
        <v>N</v>
      </c>
      <c r="D4151" s="52">
        <f>_xlfn.XLOOKUP(B4151,Cal_Date!B:B,Cal_Date!A:A,0)</f>
        <v>2</v>
      </c>
      <c r="E4151">
        <v>2019</v>
      </c>
      <c r="F4151" t="s">
        <v>124</v>
      </c>
      <c r="G4151" t="s">
        <v>129</v>
      </c>
      <c r="H4151" t="s">
        <v>11</v>
      </c>
      <c r="I4151" t="s">
        <v>13</v>
      </c>
      <c r="J4151" t="s">
        <v>15</v>
      </c>
      <c r="K4151" t="s">
        <v>42</v>
      </c>
      <c r="L4151">
        <v>1</v>
      </c>
      <c r="M4151">
        <v>1009</v>
      </c>
      <c r="O4151" t="s">
        <v>28</v>
      </c>
      <c r="R4151" t="s">
        <v>44</v>
      </c>
      <c r="S4151" s="49" t="str">
        <f t="shared" si="513"/>
        <v>Card</v>
      </c>
      <c r="T4151" s="3">
        <v>0.03</v>
      </c>
      <c r="U4151" s="2">
        <v>2.7225000000000001</v>
      </c>
      <c r="V4151" s="2">
        <v>1.42</v>
      </c>
      <c r="W4151" s="54">
        <f>_xlfn.XLOOKUP(M4151,Market!A:A,Market!F:F,0)</f>
        <v>8.8999999999999996E-2</v>
      </c>
      <c r="X4151" s="55">
        <f t="shared" si="514"/>
        <v>8.1674999999999998E-2</v>
      </c>
      <c r="Y4151" s="55">
        <f t="shared" si="515"/>
        <v>1.3025000000000002</v>
      </c>
      <c r="Z4151" s="54">
        <f t="shared" si="516"/>
        <v>0.47842056932966032</v>
      </c>
      <c r="AA4151" s="49" t="str">
        <f t="shared" ca="1" si="517"/>
        <v>N</v>
      </c>
      <c r="AB4151" s="49">
        <f t="shared" ca="1" si="518"/>
        <v>5</v>
      </c>
      <c r="AC4151" s="49" t="str">
        <f t="shared" ca="1" si="519"/>
        <v>N</v>
      </c>
    </row>
    <row r="4152" spans="1:29" x14ac:dyDescent="0.25">
      <c r="A4152">
        <v>2449</v>
      </c>
      <c r="B4152" s="9">
        <v>43566</v>
      </c>
      <c r="C4152" s="50" t="str">
        <f t="shared" si="512"/>
        <v>N</v>
      </c>
      <c r="D4152" s="52">
        <f>_xlfn.XLOOKUP(B4152,Cal_Date!B:B,Cal_Date!A:A,0)</f>
        <v>2</v>
      </c>
      <c r="E4152">
        <v>2019</v>
      </c>
      <c r="F4152" t="s">
        <v>124</v>
      </c>
      <c r="G4152" t="s">
        <v>129</v>
      </c>
      <c r="H4152" t="s">
        <v>11</v>
      </c>
      <c r="I4152" t="s">
        <v>11</v>
      </c>
      <c r="J4152" t="s">
        <v>15</v>
      </c>
      <c r="K4152" t="s">
        <v>42</v>
      </c>
      <c r="L4152">
        <v>2</v>
      </c>
      <c r="M4152">
        <v>1010</v>
      </c>
      <c r="O4152" t="s">
        <v>25</v>
      </c>
      <c r="R4152" t="s">
        <v>44</v>
      </c>
      <c r="S4152" s="49" t="str">
        <f t="shared" si="513"/>
        <v>Card</v>
      </c>
      <c r="T4152" s="3">
        <v>0.03</v>
      </c>
      <c r="U4152" s="2">
        <v>5.4</v>
      </c>
      <c r="V4152" s="2">
        <v>1.74</v>
      </c>
      <c r="W4152" s="54">
        <f>_xlfn.XLOOKUP(M4152,Market!A:A,Market!F:F,0)</f>
        <v>0.08</v>
      </c>
      <c r="X4152" s="55">
        <f t="shared" si="514"/>
        <v>0.16200000000000001</v>
      </c>
      <c r="Y4152" s="55">
        <f t="shared" si="515"/>
        <v>3.66</v>
      </c>
      <c r="Z4152" s="54">
        <f t="shared" si="516"/>
        <v>0.67777777777777781</v>
      </c>
      <c r="AA4152" s="49" t="str">
        <f t="shared" ca="1" si="517"/>
        <v>N</v>
      </c>
      <c r="AB4152" s="49">
        <f t="shared" ca="1" si="518"/>
        <v>5</v>
      </c>
      <c r="AC4152" s="49" t="str">
        <f t="shared" ca="1" si="519"/>
        <v>N</v>
      </c>
    </row>
    <row r="4153" spans="1:29" x14ac:dyDescent="0.25">
      <c r="A4153">
        <v>2450</v>
      </c>
      <c r="B4153" s="9">
        <v>43566</v>
      </c>
      <c r="C4153" s="50" t="str">
        <f t="shared" si="512"/>
        <v>N</v>
      </c>
      <c r="D4153" s="52">
        <f>_xlfn.XLOOKUP(B4153,Cal_Date!B:B,Cal_Date!A:A,0)</f>
        <v>2</v>
      </c>
      <c r="E4153">
        <v>2019</v>
      </c>
      <c r="F4153" t="s">
        <v>124</v>
      </c>
      <c r="G4153" t="s">
        <v>129</v>
      </c>
      <c r="H4153" t="s">
        <v>48</v>
      </c>
      <c r="I4153" t="s">
        <v>18</v>
      </c>
      <c r="J4153" t="s">
        <v>10</v>
      </c>
      <c r="K4153" t="s">
        <v>43</v>
      </c>
      <c r="L4153">
        <v>1</v>
      </c>
      <c r="M4153">
        <v>1011</v>
      </c>
      <c r="O4153" t="s">
        <v>25</v>
      </c>
      <c r="R4153" t="s">
        <v>44</v>
      </c>
      <c r="S4153" s="49" t="str">
        <f t="shared" si="513"/>
        <v>Card</v>
      </c>
      <c r="T4153" s="3">
        <v>0.03</v>
      </c>
      <c r="U4153" s="2">
        <v>7.42</v>
      </c>
      <c r="V4153" s="2">
        <v>1.46</v>
      </c>
      <c r="W4153" s="54">
        <f>_xlfn.XLOOKUP(M4153,Market!A:A,Market!F:F,0)</f>
        <v>0.06</v>
      </c>
      <c r="X4153" s="55">
        <f t="shared" si="514"/>
        <v>0.22259999999999999</v>
      </c>
      <c r="Y4153" s="55">
        <f t="shared" si="515"/>
        <v>5.96</v>
      </c>
      <c r="Z4153" s="54">
        <f t="shared" si="516"/>
        <v>0.80323450134770891</v>
      </c>
      <c r="AA4153" s="49" t="str">
        <f t="shared" ca="1" si="517"/>
        <v>N</v>
      </c>
      <c r="AB4153" s="49">
        <f t="shared" ca="1" si="518"/>
        <v>5</v>
      </c>
      <c r="AC4153" s="49" t="str">
        <f t="shared" ca="1" si="519"/>
        <v>N</v>
      </c>
    </row>
    <row r="4154" spans="1:29" x14ac:dyDescent="0.25">
      <c r="A4154">
        <v>2451</v>
      </c>
      <c r="B4154" s="9">
        <v>43566</v>
      </c>
      <c r="C4154" s="50" t="str">
        <f t="shared" si="512"/>
        <v>N</v>
      </c>
      <c r="D4154" s="52">
        <f>_xlfn.XLOOKUP(B4154,Cal_Date!B:B,Cal_Date!A:A,0)</f>
        <v>2</v>
      </c>
      <c r="E4154">
        <v>2019</v>
      </c>
      <c r="F4154" t="s">
        <v>124</v>
      </c>
      <c r="G4154" t="s">
        <v>129</v>
      </c>
      <c r="H4154" t="s">
        <v>48</v>
      </c>
      <c r="I4154" t="s">
        <v>18</v>
      </c>
      <c r="J4154" t="s">
        <v>10</v>
      </c>
      <c r="K4154" t="s">
        <v>43</v>
      </c>
      <c r="L4154">
        <v>2</v>
      </c>
      <c r="M4154">
        <v>1011</v>
      </c>
      <c r="O4154" t="s">
        <v>25</v>
      </c>
      <c r="R4154" t="s">
        <v>44</v>
      </c>
      <c r="S4154" s="49" t="str">
        <f t="shared" si="513"/>
        <v>Card</v>
      </c>
      <c r="T4154" s="3">
        <v>0.03</v>
      </c>
      <c r="U4154" s="2">
        <v>14.84</v>
      </c>
      <c r="V4154" s="2">
        <v>2.92</v>
      </c>
      <c r="W4154" s="54">
        <f>_xlfn.XLOOKUP(M4154,Market!A:A,Market!F:F,0)</f>
        <v>0.06</v>
      </c>
      <c r="X4154" s="55">
        <f t="shared" si="514"/>
        <v>0.44519999999999998</v>
      </c>
      <c r="Y4154" s="55">
        <f t="shared" si="515"/>
        <v>11.92</v>
      </c>
      <c r="Z4154" s="54">
        <f t="shared" si="516"/>
        <v>0.80323450134770891</v>
      </c>
      <c r="AA4154" s="49" t="str">
        <f t="shared" ca="1" si="517"/>
        <v>N</v>
      </c>
      <c r="AB4154" s="49">
        <f t="shared" ca="1" si="518"/>
        <v>5</v>
      </c>
      <c r="AC4154" s="49" t="str">
        <f t="shared" ca="1" si="519"/>
        <v>N</v>
      </c>
    </row>
    <row r="4155" spans="1:29" x14ac:dyDescent="0.25">
      <c r="A4155">
        <v>2452</v>
      </c>
      <c r="B4155" s="9">
        <v>43566</v>
      </c>
      <c r="C4155" s="50" t="str">
        <f t="shared" si="512"/>
        <v>N</v>
      </c>
      <c r="D4155" s="52">
        <f>_xlfn.XLOOKUP(B4155,Cal_Date!B:B,Cal_Date!A:A,0)</f>
        <v>2</v>
      </c>
      <c r="E4155">
        <v>2019</v>
      </c>
      <c r="F4155" t="s">
        <v>124</v>
      </c>
      <c r="G4155" t="s">
        <v>129</v>
      </c>
      <c r="H4155" t="s">
        <v>14</v>
      </c>
      <c r="I4155" t="s">
        <v>18</v>
      </c>
      <c r="J4155" t="s">
        <v>15</v>
      </c>
      <c r="K4155" t="s">
        <v>43</v>
      </c>
      <c r="L4155">
        <v>1</v>
      </c>
      <c r="M4155">
        <v>1011</v>
      </c>
      <c r="O4155" t="s">
        <v>25</v>
      </c>
      <c r="R4155" t="s">
        <v>44</v>
      </c>
      <c r="S4155" s="49" t="str">
        <f t="shared" si="513"/>
        <v>Card</v>
      </c>
      <c r="T4155" s="3">
        <v>0.03</v>
      </c>
      <c r="U4155" s="2">
        <v>6.8900000000000006</v>
      </c>
      <c r="V4155" s="2">
        <v>2.1</v>
      </c>
      <c r="W4155" s="54">
        <f>_xlfn.XLOOKUP(M4155,Market!A:A,Market!F:F,0)</f>
        <v>0.06</v>
      </c>
      <c r="X4155" s="55">
        <f t="shared" si="514"/>
        <v>0.20670000000000002</v>
      </c>
      <c r="Y4155" s="55">
        <f t="shared" si="515"/>
        <v>4.7900000000000009</v>
      </c>
      <c r="Z4155" s="54">
        <f t="shared" si="516"/>
        <v>0.69521044992743108</v>
      </c>
      <c r="AA4155" s="49" t="str">
        <f t="shared" ca="1" si="517"/>
        <v>N</v>
      </c>
      <c r="AB4155" s="49">
        <f t="shared" ca="1" si="518"/>
        <v>5</v>
      </c>
      <c r="AC4155" s="49" t="str">
        <f t="shared" ca="1" si="519"/>
        <v>N</v>
      </c>
    </row>
    <row r="4156" spans="1:29" x14ac:dyDescent="0.25">
      <c r="A4156">
        <v>2453</v>
      </c>
      <c r="B4156" s="9">
        <v>43566</v>
      </c>
      <c r="C4156" s="50" t="str">
        <f t="shared" si="512"/>
        <v>N</v>
      </c>
      <c r="D4156" s="52">
        <f>_xlfn.XLOOKUP(B4156,Cal_Date!B:B,Cal_Date!A:A,0)</f>
        <v>2</v>
      </c>
      <c r="E4156">
        <v>2019</v>
      </c>
      <c r="F4156" t="s">
        <v>124</v>
      </c>
      <c r="G4156" t="s">
        <v>129</v>
      </c>
      <c r="H4156" t="s">
        <v>11</v>
      </c>
      <c r="I4156" t="s">
        <v>11</v>
      </c>
      <c r="J4156" t="s">
        <v>15</v>
      </c>
      <c r="K4156" t="s">
        <v>42</v>
      </c>
      <c r="L4156">
        <v>1</v>
      </c>
      <c r="M4156">
        <v>1001</v>
      </c>
      <c r="O4156" t="s">
        <v>25</v>
      </c>
      <c r="R4156" t="s">
        <v>44</v>
      </c>
      <c r="S4156" s="49" t="str">
        <f t="shared" si="513"/>
        <v>Card</v>
      </c>
      <c r="T4156" s="3">
        <v>0.03</v>
      </c>
      <c r="U4156" s="2">
        <v>2.6500000000000004</v>
      </c>
      <c r="V4156" s="2">
        <v>0.87</v>
      </c>
      <c r="W4156" s="54">
        <f>_xlfn.XLOOKUP(M4156,Market!A:A,Market!F:F,0)</f>
        <v>0.06</v>
      </c>
      <c r="X4156" s="55">
        <f t="shared" si="514"/>
        <v>7.9500000000000001E-2</v>
      </c>
      <c r="Y4156" s="55">
        <f t="shared" si="515"/>
        <v>1.7800000000000002</v>
      </c>
      <c r="Z4156" s="54">
        <f t="shared" si="516"/>
        <v>0.67169811320754713</v>
      </c>
      <c r="AA4156" s="49" t="str">
        <f t="shared" ca="1" si="517"/>
        <v>N</v>
      </c>
      <c r="AB4156" s="49">
        <f t="shared" ca="1" si="518"/>
        <v>5</v>
      </c>
      <c r="AC4156" s="49" t="str">
        <f t="shared" ca="1" si="519"/>
        <v>N</v>
      </c>
    </row>
    <row r="4157" spans="1:29" x14ac:dyDescent="0.25">
      <c r="A4157">
        <v>2454</v>
      </c>
      <c r="B4157" s="9">
        <v>43566</v>
      </c>
      <c r="C4157" s="50" t="str">
        <f t="shared" si="512"/>
        <v>N</v>
      </c>
      <c r="D4157" s="52">
        <f>_xlfn.XLOOKUP(B4157,Cal_Date!B:B,Cal_Date!A:A,0)</f>
        <v>2</v>
      </c>
      <c r="E4157">
        <v>2019</v>
      </c>
      <c r="F4157" t="s">
        <v>124</v>
      </c>
      <c r="G4157" t="s">
        <v>129</v>
      </c>
      <c r="H4157" t="s">
        <v>48</v>
      </c>
      <c r="I4157" t="s">
        <v>18</v>
      </c>
      <c r="J4157" t="s">
        <v>10</v>
      </c>
      <c r="K4157" t="s">
        <v>43</v>
      </c>
      <c r="L4157">
        <v>1</v>
      </c>
      <c r="M4157">
        <v>1000</v>
      </c>
      <c r="O4157" t="s">
        <v>25</v>
      </c>
      <c r="R4157" t="s">
        <v>44</v>
      </c>
      <c r="S4157" s="49" t="str">
        <f t="shared" si="513"/>
        <v>Card</v>
      </c>
      <c r="T4157" s="3">
        <v>0.03</v>
      </c>
      <c r="U4157" s="2">
        <v>7.5600000000000005</v>
      </c>
      <c r="V4157" s="2">
        <v>1.46</v>
      </c>
      <c r="W4157" s="54">
        <f>_xlfn.XLOOKUP(M4157,Market!A:A,Market!F:F,0)</f>
        <v>0.08</v>
      </c>
      <c r="X4157" s="55">
        <f t="shared" si="514"/>
        <v>0.2268</v>
      </c>
      <c r="Y4157" s="55">
        <f t="shared" si="515"/>
        <v>6.1000000000000005</v>
      </c>
      <c r="Z4157" s="54">
        <f t="shared" si="516"/>
        <v>0.80687830687830686</v>
      </c>
      <c r="AA4157" s="49" t="str">
        <f t="shared" ca="1" si="517"/>
        <v>N</v>
      </c>
      <c r="AB4157" s="49">
        <f t="shared" ca="1" si="518"/>
        <v>5</v>
      </c>
      <c r="AC4157" s="49" t="str">
        <f t="shared" ca="1" si="519"/>
        <v>N</v>
      </c>
    </row>
    <row r="4158" spans="1:29" x14ac:dyDescent="0.25">
      <c r="A4158">
        <v>2455</v>
      </c>
      <c r="B4158" s="9">
        <v>43566</v>
      </c>
      <c r="C4158" s="50" t="str">
        <f t="shared" si="512"/>
        <v>N</v>
      </c>
      <c r="D4158" s="52">
        <f>_xlfn.XLOOKUP(B4158,Cal_Date!B:B,Cal_Date!A:A,0)</f>
        <v>2</v>
      </c>
      <c r="E4158">
        <v>2019</v>
      </c>
      <c r="F4158" t="s">
        <v>124</v>
      </c>
      <c r="G4158" t="s">
        <v>129</v>
      </c>
      <c r="H4158" t="s">
        <v>48</v>
      </c>
      <c r="I4158" t="s">
        <v>18</v>
      </c>
      <c r="J4158" t="s">
        <v>10</v>
      </c>
      <c r="K4158" t="s">
        <v>43</v>
      </c>
      <c r="L4158">
        <v>1</v>
      </c>
      <c r="M4158">
        <v>1000</v>
      </c>
      <c r="O4158" t="s">
        <v>25</v>
      </c>
      <c r="R4158" t="s">
        <v>44</v>
      </c>
      <c r="S4158" s="49" t="str">
        <f t="shared" si="513"/>
        <v>Card</v>
      </c>
      <c r="T4158" s="3">
        <v>0.03</v>
      </c>
      <c r="U4158" s="2">
        <v>7.5600000000000005</v>
      </c>
      <c r="V4158" s="2">
        <v>1.46</v>
      </c>
      <c r="W4158" s="54">
        <f>_xlfn.XLOOKUP(M4158,Market!A:A,Market!F:F,0)</f>
        <v>0.08</v>
      </c>
      <c r="X4158" s="55">
        <f t="shared" si="514"/>
        <v>0.2268</v>
      </c>
      <c r="Y4158" s="55">
        <f t="shared" si="515"/>
        <v>6.1000000000000005</v>
      </c>
      <c r="Z4158" s="54">
        <f t="shared" si="516"/>
        <v>0.80687830687830686</v>
      </c>
      <c r="AA4158" s="49" t="str">
        <f t="shared" ca="1" si="517"/>
        <v>N</v>
      </c>
      <c r="AB4158" s="49">
        <f t="shared" ca="1" si="518"/>
        <v>5</v>
      </c>
      <c r="AC4158" s="49" t="str">
        <f t="shared" ca="1" si="519"/>
        <v>N</v>
      </c>
    </row>
    <row r="4159" spans="1:29" x14ac:dyDescent="0.25">
      <c r="A4159">
        <v>2456</v>
      </c>
      <c r="B4159" s="9">
        <v>43566</v>
      </c>
      <c r="C4159" s="50" t="str">
        <f t="shared" si="512"/>
        <v>N</v>
      </c>
      <c r="D4159" s="52">
        <f>_xlfn.XLOOKUP(B4159,Cal_Date!B:B,Cal_Date!A:A,0)</f>
        <v>2</v>
      </c>
      <c r="E4159">
        <v>2019</v>
      </c>
      <c r="F4159" t="s">
        <v>124</v>
      </c>
      <c r="G4159" t="s">
        <v>129</v>
      </c>
      <c r="H4159" t="s">
        <v>11</v>
      </c>
      <c r="I4159" t="s">
        <v>11</v>
      </c>
      <c r="J4159" t="s">
        <v>15</v>
      </c>
      <c r="K4159" t="s">
        <v>42</v>
      </c>
      <c r="L4159">
        <v>2</v>
      </c>
      <c r="M4159">
        <v>1002</v>
      </c>
      <c r="O4159" t="s">
        <v>28</v>
      </c>
      <c r="R4159" t="s">
        <v>44</v>
      </c>
      <c r="S4159" s="49" t="str">
        <f t="shared" si="513"/>
        <v>Card</v>
      </c>
      <c r="T4159" s="3">
        <v>0.03</v>
      </c>
      <c r="U4159" s="2">
        <v>5.3000000000000007</v>
      </c>
      <c r="V4159" s="2">
        <v>1.74</v>
      </c>
      <c r="W4159" s="54">
        <f>_xlfn.XLOOKUP(M4159,Market!A:A,Market!F:F,0)</f>
        <v>0.06</v>
      </c>
      <c r="X4159" s="55">
        <f t="shared" si="514"/>
        <v>0.159</v>
      </c>
      <c r="Y4159" s="55">
        <f t="shared" si="515"/>
        <v>3.5600000000000005</v>
      </c>
      <c r="Z4159" s="54">
        <f t="shared" si="516"/>
        <v>0.67169811320754713</v>
      </c>
      <c r="AA4159" s="49" t="str">
        <f t="shared" ca="1" si="517"/>
        <v>N</v>
      </c>
      <c r="AB4159" s="49">
        <f t="shared" ca="1" si="518"/>
        <v>5</v>
      </c>
      <c r="AC4159" s="49" t="str">
        <f t="shared" ca="1" si="519"/>
        <v>N</v>
      </c>
    </row>
    <row r="4160" spans="1:29" x14ac:dyDescent="0.25">
      <c r="A4160">
        <v>2457</v>
      </c>
      <c r="B4160" s="9">
        <v>43566</v>
      </c>
      <c r="C4160" s="50" t="str">
        <f t="shared" si="512"/>
        <v>N</v>
      </c>
      <c r="D4160" s="52">
        <f>_xlfn.XLOOKUP(B4160,Cal_Date!B:B,Cal_Date!A:A,0)</f>
        <v>2</v>
      </c>
      <c r="E4160">
        <v>2019</v>
      </c>
      <c r="F4160" t="s">
        <v>124</v>
      </c>
      <c r="G4160" t="s">
        <v>129</v>
      </c>
      <c r="H4160" t="s">
        <v>14</v>
      </c>
      <c r="I4160" t="s">
        <v>18</v>
      </c>
      <c r="J4160" t="s">
        <v>15</v>
      </c>
      <c r="K4160" t="s">
        <v>43</v>
      </c>
      <c r="L4160">
        <v>1</v>
      </c>
      <c r="M4160">
        <v>1003</v>
      </c>
      <c r="O4160" t="s">
        <v>25</v>
      </c>
      <c r="R4160" t="s">
        <v>47</v>
      </c>
      <c r="S4160" s="49" t="str">
        <f t="shared" si="513"/>
        <v>Card</v>
      </c>
      <c r="T4160" s="3">
        <v>3.5000000000000003E-2</v>
      </c>
      <c r="U4160" s="2">
        <v>6.8900000000000006</v>
      </c>
      <c r="V4160" s="2">
        <v>2.1</v>
      </c>
      <c r="W4160" s="54">
        <f>_xlfn.XLOOKUP(M4160,Market!A:A,Market!F:F,0)</f>
        <v>0.06</v>
      </c>
      <c r="X4160" s="55">
        <f t="shared" si="514"/>
        <v>0.24115000000000003</v>
      </c>
      <c r="Y4160" s="55">
        <f t="shared" si="515"/>
        <v>4.7900000000000009</v>
      </c>
      <c r="Z4160" s="54">
        <f t="shared" si="516"/>
        <v>0.69521044992743108</v>
      </c>
      <c r="AA4160" s="49" t="str">
        <f t="shared" ca="1" si="517"/>
        <v>N</v>
      </c>
      <c r="AB4160" s="49">
        <f t="shared" ca="1" si="518"/>
        <v>5</v>
      </c>
      <c r="AC4160" s="49" t="str">
        <f t="shared" ca="1" si="519"/>
        <v>N</v>
      </c>
    </row>
    <row r="4161" spans="1:29" x14ac:dyDescent="0.25">
      <c r="A4161">
        <v>2458</v>
      </c>
      <c r="B4161" s="9">
        <v>43566</v>
      </c>
      <c r="C4161" s="50" t="str">
        <f t="shared" si="512"/>
        <v>N</v>
      </c>
      <c r="D4161" s="52">
        <f>_xlfn.XLOOKUP(B4161,Cal_Date!B:B,Cal_Date!A:A,0)</f>
        <v>2</v>
      </c>
      <c r="E4161">
        <v>2019</v>
      </c>
      <c r="F4161" t="s">
        <v>124</v>
      </c>
      <c r="G4161" t="s">
        <v>129</v>
      </c>
      <c r="H4161" t="s">
        <v>11</v>
      </c>
      <c r="I4161" t="s">
        <v>11</v>
      </c>
      <c r="J4161" t="s">
        <v>15</v>
      </c>
      <c r="K4161" t="s">
        <v>42</v>
      </c>
      <c r="L4161">
        <v>1</v>
      </c>
      <c r="M4161">
        <v>1005</v>
      </c>
      <c r="O4161" t="s">
        <v>25</v>
      </c>
      <c r="R4161" t="s">
        <v>47</v>
      </c>
      <c r="S4161" s="49" t="str">
        <f t="shared" si="513"/>
        <v>Card</v>
      </c>
      <c r="T4161" s="3">
        <v>3.5000000000000003E-2</v>
      </c>
      <c r="U4161" s="2">
        <v>2.7225000000000001</v>
      </c>
      <c r="V4161" s="2">
        <v>0.87</v>
      </c>
      <c r="W4161" s="54">
        <f>_xlfn.XLOOKUP(M4161,Market!A:A,Market!F:F,0)</f>
        <v>8.8999999999999996E-2</v>
      </c>
      <c r="X4161" s="55">
        <f t="shared" si="514"/>
        <v>9.5287500000000011E-2</v>
      </c>
      <c r="Y4161" s="55">
        <f t="shared" si="515"/>
        <v>1.8525</v>
      </c>
      <c r="Z4161" s="54">
        <f t="shared" si="516"/>
        <v>0.68044077134986225</v>
      </c>
      <c r="AA4161" s="49" t="str">
        <f t="shared" ca="1" si="517"/>
        <v>N</v>
      </c>
      <c r="AB4161" s="49">
        <f t="shared" ca="1" si="518"/>
        <v>5</v>
      </c>
      <c r="AC4161" s="49" t="str">
        <f t="shared" ca="1" si="519"/>
        <v>N</v>
      </c>
    </row>
    <row r="4162" spans="1:29" x14ac:dyDescent="0.25">
      <c r="A4162">
        <v>2459</v>
      </c>
      <c r="B4162" s="9">
        <v>43566</v>
      </c>
      <c r="C4162" s="50" t="str">
        <f t="shared" si="512"/>
        <v>N</v>
      </c>
      <c r="D4162" s="52">
        <f>_xlfn.XLOOKUP(B4162,Cal_Date!B:B,Cal_Date!A:A,0)</f>
        <v>2</v>
      </c>
      <c r="E4162">
        <v>2019</v>
      </c>
      <c r="F4162" t="s">
        <v>124</v>
      </c>
      <c r="G4162" t="s">
        <v>129</v>
      </c>
      <c r="H4162" t="s">
        <v>11</v>
      </c>
      <c r="I4162" t="s">
        <v>11</v>
      </c>
      <c r="J4162" t="s">
        <v>15</v>
      </c>
      <c r="K4162" t="s">
        <v>42</v>
      </c>
      <c r="L4162">
        <v>1</v>
      </c>
      <c r="M4162">
        <v>1005</v>
      </c>
      <c r="O4162" t="s">
        <v>25</v>
      </c>
      <c r="R4162" t="s">
        <v>44</v>
      </c>
      <c r="S4162" s="49" t="str">
        <f t="shared" si="513"/>
        <v>Card</v>
      </c>
      <c r="T4162" s="3">
        <v>0.03</v>
      </c>
      <c r="U4162" s="2">
        <v>2.7225000000000001</v>
      </c>
      <c r="V4162" s="2">
        <v>0.87</v>
      </c>
      <c r="W4162" s="54">
        <f>_xlfn.XLOOKUP(M4162,Market!A:A,Market!F:F,0)</f>
        <v>8.8999999999999996E-2</v>
      </c>
      <c r="X4162" s="55">
        <f t="shared" si="514"/>
        <v>8.1674999999999998E-2</v>
      </c>
      <c r="Y4162" s="55">
        <f t="shared" si="515"/>
        <v>1.8525</v>
      </c>
      <c r="Z4162" s="54">
        <f t="shared" si="516"/>
        <v>0.68044077134986225</v>
      </c>
      <c r="AA4162" s="49" t="str">
        <f t="shared" ca="1" si="517"/>
        <v>N</v>
      </c>
      <c r="AB4162" s="49">
        <f t="shared" ca="1" si="518"/>
        <v>5</v>
      </c>
      <c r="AC4162" s="49" t="str">
        <f t="shared" ca="1" si="519"/>
        <v>N</v>
      </c>
    </row>
    <row r="4163" spans="1:29" x14ac:dyDescent="0.25">
      <c r="A4163">
        <v>2460</v>
      </c>
      <c r="B4163" s="9">
        <v>43566</v>
      </c>
      <c r="C4163" s="50" t="str">
        <f t="shared" ref="C4163:C4226" si="520">IF(OR(B4163="04/01/2018"+0,B4163="04/02/2018"+0),"Y","N")</f>
        <v>N</v>
      </c>
      <c r="D4163" s="52">
        <f>_xlfn.XLOOKUP(B4163,Cal_Date!B:B,Cal_Date!A:A,0)</f>
        <v>2</v>
      </c>
      <c r="E4163">
        <v>2019</v>
      </c>
      <c r="F4163" t="s">
        <v>124</v>
      </c>
      <c r="G4163" t="s">
        <v>129</v>
      </c>
      <c r="H4163" t="s">
        <v>11</v>
      </c>
      <c r="I4163" t="s">
        <v>13</v>
      </c>
      <c r="J4163" t="s">
        <v>15</v>
      </c>
      <c r="K4163" t="s">
        <v>42</v>
      </c>
      <c r="L4163">
        <v>1</v>
      </c>
      <c r="M4163">
        <v>1006</v>
      </c>
      <c r="O4163" t="s">
        <v>28</v>
      </c>
      <c r="R4163" t="s">
        <v>44</v>
      </c>
      <c r="S4163" s="49" t="str">
        <f t="shared" ref="S4163:S4226" si="521">IF(R4163="Cash","Cash","Card")</f>
        <v>Card</v>
      </c>
      <c r="T4163" s="3">
        <v>0.03</v>
      </c>
      <c r="U4163" s="2">
        <v>2.7225000000000001</v>
      </c>
      <c r="V4163" s="2">
        <v>1.42</v>
      </c>
      <c r="W4163" s="54">
        <f>_xlfn.XLOOKUP(M4163,Market!A:A,Market!F:F,0)</f>
        <v>8.8999999999999996E-2</v>
      </c>
      <c r="X4163" s="55">
        <f t="shared" ref="X4163:X4226" si="522">T4163*U4163</f>
        <v>8.1674999999999998E-2</v>
      </c>
      <c r="Y4163" s="55">
        <f t="shared" ref="Y4163:Y4226" si="523">U4163-V4163</f>
        <v>1.3025000000000002</v>
      </c>
      <c r="Z4163" s="54">
        <f t="shared" ref="Z4163:Z4226" si="524">Y4163/U4163</f>
        <v>0.47842056932966032</v>
      </c>
      <c r="AA4163" s="49" t="str">
        <f t="shared" ref="AA4163:AA4226" ca="1" si="525">IF(DATEDIF(B4163,TODAY(),"y")&gt;5,"Y","N")</f>
        <v>N</v>
      </c>
      <c r="AB4163" s="49">
        <f t="shared" ref="AB4163:AB4226" ca="1" si="526">DATEDIF(B4163,TODAY(),"y")</f>
        <v>5</v>
      </c>
      <c r="AC4163" s="49" t="str">
        <f t="shared" ref="AC4163:AC4226" ca="1" si="527">IF(AB4163&gt;5,"Y","N")</f>
        <v>N</v>
      </c>
    </row>
    <row r="4164" spans="1:29" x14ac:dyDescent="0.25">
      <c r="A4164">
        <v>2461</v>
      </c>
      <c r="B4164" s="9">
        <v>43566</v>
      </c>
      <c r="C4164" s="50" t="str">
        <f t="shared" si="520"/>
        <v>N</v>
      </c>
      <c r="D4164" s="52">
        <f>_xlfn.XLOOKUP(B4164,Cal_Date!B:B,Cal_Date!A:A,0)</f>
        <v>2</v>
      </c>
      <c r="E4164">
        <v>2019</v>
      </c>
      <c r="F4164" t="s">
        <v>124</v>
      </c>
      <c r="G4164" t="s">
        <v>129</v>
      </c>
      <c r="H4164" t="s">
        <v>48</v>
      </c>
      <c r="I4164" t="s">
        <v>18</v>
      </c>
      <c r="J4164" t="s">
        <v>10</v>
      </c>
      <c r="K4164" t="s">
        <v>43</v>
      </c>
      <c r="L4164">
        <v>1</v>
      </c>
      <c r="M4164">
        <v>1007</v>
      </c>
      <c r="O4164" t="s">
        <v>28</v>
      </c>
      <c r="R4164" t="s">
        <v>44</v>
      </c>
      <c r="S4164" s="49" t="str">
        <f t="shared" si="521"/>
        <v>Card</v>
      </c>
      <c r="T4164" s="3">
        <v>0.03</v>
      </c>
      <c r="U4164" s="2">
        <v>7.6229999999999993</v>
      </c>
      <c r="V4164" s="2">
        <v>1.46</v>
      </c>
      <c r="W4164" s="54">
        <f>_xlfn.XLOOKUP(M4164,Market!A:A,Market!F:F,0)</f>
        <v>8.8999999999999996E-2</v>
      </c>
      <c r="X4164" s="55">
        <f t="shared" si="522"/>
        <v>0.22868999999999998</v>
      </c>
      <c r="Y4164" s="55">
        <f t="shared" si="523"/>
        <v>6.1629999999999994</v>
      </c>
      <c r="Z4164" s="54">
        <f t="shared" si="524"/>
        <v>0.80847435392889933</v>
      </c>
      <c r="AA4164" s="49" t="str">
        <f t="shared" ca="1" si="525"/>
        <v>N</v>
      </c>
      <c r="AB4164" s="49">
        <f t="shared" ca="1" si="526"/>
        <v>5</v>
      </c>
      <c r="AC4164" s="49" t="str">
        <f t="shared" ca="1" si="527"/>
        <v>N</v>
      </c>
    </row>
    <row r="4165" spans="1:29" x14ac:dyDescent="0.25">
      <c r="A4165">
        <v>2462</v>
      </c>
      <c r="B4165" s="9">
        <v>43566</v>
      </c>
      <c r="C4165" s="50" t="str">
        <f t="shared" si="520"/>
        <v>N</v>
      </c>
      <c r="D4165" s="52">
        <f>_xlfn.XLOOKUP(B4165,Cal_Date!B:B,Cal_Date!A:A,0)</f>
        <v>2</v>
      </c>
      <c r="E4165">
        <v>2019</v>
      </c>
      <c r="F4165" t="s">
        <v>124</v>
      </c>
      <c r="G4165" t="s">
        <v>129</v>
      </c>
      <c r="H4165" t="s">
        <v>11</v>
      </c>
      <c r="I4165" t="s">
        <v>11</v>
      </c>
      <c r="J4165" t="s">
        <v>15</v>
      </c>
      <c r="K4165" t="s">
        <v>42</v>
      </c>
      <c r="L4165">
        <v>2</v>
      </c>
      <c r="M4165">
        <v>1008</v>
      </c>
      <c r="O4165" t="s">
        <v>28</v>
      </c>
      <c r="R4165" t="s">
        <v>44</v>
      </c>
      <c r="S4165" s="49" t="str">
        <f t="shared" si="521"/>
        <v>Card</v>
      </c>
      <c r="T4165" s="3">
        <v>0.03</v>
      </c>
      <c r="U4165" s="2">
        <v>5.4450000000000003</v>
      </c>
      <c r="V4165" s="2">
        <v>1.74</v>
      </c>
      <c r="W4165" s="54">
        <f>_xlfn.XLOOKUP(M4165,Market!A:A,Market!F:F,0)</f>
        <v>8.8999999999999996E-2</v>
      </c>
      <c r="X4165" s="55">
        <f t="shared" si="522"/>
        <v>0.16335</v>
      </c>
      <c r="Y4165" s="55">
        <f t="shared" si="523"/>
        <v>3.7050000000000001</v>
      </c>
      <c r="Z4165" s="54">
        <f t="shared" si="524"/>
        <v>0.68044077134986225</v>
      </c>
      <c r="AA4165" s="49" t="str">
        <f t="shared" ca="1" si="525"/>
        <v>N</v>
      </c>
      <c r="AB4165" s="49">
        <f t="shared" ca="1" si="526"/>
        <v>5</v>
      </c>
      <c r="AC4165" s="49" t="str">
        <f t="shared" ca="1" si="527"/>
        <v>N</v>
      </c>
    </row>
    <row r="4166" spans="1:29" x14ac:dyDescent="0.25">
      <c r="A4166">
        <v>2463</v>
      </c>
      <c r="B4166" s="9">
        <v>43566</v>
      </c>
      <c r="C4166" s="50" t="str">
        <f t="shared" si="520"/>
        <v>N</v>
      </c>
      <c r="D4166" s="52">
        <f>_xlfn.XLOOKUP(B4166,Cal_Date!B:B,Cal_Date!A:A,0)</f>
        <v>2</v>
      </c>
      <c r="E4166">
        <v>2019</v>
      </c>
      <c r="F4166" t="s">
        <v>124</v>
      </c>
      <c r="G4166" t="s">
        <v>129</v>
      </c>
      <c r="H4166" t="s">
        <v>11</v>
      </c>
      <c r="I4166" t="s">
        <v>11</v>
      </c>
      <c r="J4166" t="s">
        <v>15</v>
      </c>
      <c r="K4166" t="s">
        <v>42</v>
      </c>
      <c r="L4166">
        <v>2</v>
      </c>
      <c r="M4166">
        <v>1009</v>
      </c>
      <c r="O4166" t="s">
        <v>28</v>
      </c>
      <c r="R4166" t="s">
        <v>44</v>
      </c>
      <c r="S4166" s="49" t="str">
        <f t="shared" si="521"/>
        <v>Card</v>
      </c>
      <c r="T4166" s="3">
        <v>0.03</v>
      </c>
      <c r="U4166" s="2">
        <v>5.4450000000000003</v>
      </c>
      <c r="V4166" s="2">
        <v>1.74</v>
      </c>
      <c r="W4166" s="54">
        <f>_xlfn.XLOOKUP(M4166,Market!A:A,Market!F:F,0)</f>
        <v>8.8999999999999996E-2</v>
      </c>
      <c r="X4166" s="55">
        <f t="shared" si="522"/>
        <v>0.16335</v>
      </c>
      <c r="Y4166" s="55">
        <f t="shared" si="523"/>
        <v>3.7050000000000001</v>
      </c>
      <c r="Z4166" s="54">
        <f t="shared" si="524"/>
        <v>0.68044077134986225</v>
      </c>
      <c r="AA4166" s="49" t="str">
        <f t="shared" ca="1" si="525"/>
        <v>N</v>
      </c>
      <c r="AB4166" s="49">
        <f t="shared" ca="1" si="526"/>
        <v>5</v>
      </c>
      <c r="AC4166" s="49" t="str">
        <f t="shared" ca="1" si="527"/>
        <v>N</v>
      </c>
    </row>
    <row r="4167" spans="1:29" x14ac:dyDescent="0.25">
      <c r="A4167">
        <v>2464</v>
      </c>
      <c r="B4167" s="9">
        <v>43566</v>
      </c>
      <c r="C4167" s="50" t="str">
        <f t="shared" si="520"/>
        <v>N</v>
      </c>
      <c r="D4167" s="52">
        <f>_xlfn.XLOOKUP(B4167,Cal_Date!B:B,Cal_Date!A:A,0)</f>
        <v>2</v>
      </c>
      <c r="E4167">
        <v>2019</v>
      </c>
      <c r="F4167" t="s">
        <v>124</v>
      </c>
      <c r="G4167" t="s">
        <v>129</v>
      </c>
      <c r="H4167" t="s">
        <v>11</v>
      </c>
      <c r="I4167" t="s">
        <v>11</v>
      </c>
      <c r="J4167" t="s">
        <v>15</v>
      </c>
      <c r="K4167" t="s">
        <v>42</v>
      </c>
      <c r="L4167">
        <v>1</v>
      </c>
      <c r="M4167">
        <v>1006</v>
      </c>
      <c r="O4167" t="s">
        <v>28</v>
      </c>
      <c r="R4167" t="s">
        <v>47</v>
      </c>
      <c r="S4167" s="49" t="str">
        <f t="shared" si="521"/>
        <v>Card</v>
      </c>
      <c r="T4167" s="3">
        <v>3.5000000000000003E-2</v>
      </c>
      <c r="U4167" s="2">
        <v>2.7225000000000001</v>
      </c>
      <c r="V4167" s="2">
        <v>0.87</v>
      </c>
      <c r="W4167" s="54">
        <f>_xlfn.XLOOKUP(M4167,Market!A:A,Market!F:F,0)</f>
        <v>8.8999999999999996E-2</v>
      </c>
      <c r="X4167" s="55">
        <f t="shared" si="522"/>
        <v>9.5287500000000011E-2</v>
      </c>
      <c r="Y4167" s="55">
        <f t="shared" si="523"/>
        <v>1.8525</v>
      </c>
      <c r="Z4167" s="54">
        <f t="shared" si="524"/>
        <v>0.68044077134986225</v>
      </c>
      <c r="AA4167" s="49" t="str">
        <f t="shared" ca="1" si="525"/>
        <v>N</v>
      </c>
      <c r="AB4167" s="49">
        <f t="shared" ca="1" si="526"/>
        <v>5</v>
      </c>
      <c r="AC4167" s="49" t="str">
        <f t="shared" ca="1" si="527"/>
        <v>N</v>
      </c>
    </row>
    <row r="4168" spans="1:29" x14ac:dyDescent="0.25">
      <c r="A4168">
        <v>2465</v>
      </c>
      <c r="B4168" s="9">
        <v>43566</v>
      </c>
      <c r="C4168" s="50" t="str">
        <f t="shared" si="520"/>
        <v>N</v>
      </c>
      <c r="D4168" s="52">
        <f>_xlfn.XLOOKUP(B4168,Cal_Date!B:B,Cal_Date!A:A,0)</f>
        <v>2</v>
      </c>
      <c r="E4168">
        <v>2019</v>
      </c>
      <c r="F4168" t="s">
        <v>124</v>
      </c>
      <c r="G4168" t="s">
        <v>129</v>
      </c>
      <c r="H4168" t="s">
        <v>11</v>
      </c>
      <c r="I4168" t="s">
        <v>13</v>
      </c>
      <c r="J4168" t="s">
        <v>15</v>
      </c>
      <c r="K4168" t="s">
        <v>42</v>
      </c>
      <c r="L4168">
        <v>1</v>
      </c>
      <c r="M4168">
        <v>1007</v>
      </c>
      <c r="O4168" t="s">
        <v>28</v>
      </c>
      <c r="R4168" t="s">
        <v>44</v>
      </c>
      <c r="S4168" s="49" t="str">
        <f t="shared" si="521"/>
        <v>Card</v>
      </c>
      <c r="T4168" s="3">
        <v>0.03</v>
      </c>
      <c r="U4168" s="2">
        <v>2.7225000000000001</v>
      </c>
      <c r="V4168" s="2">
        <v>1.42</v>
      </c>
      <c r="W4168" s="54">
        <f>_xlfn.XLOOKUP(M4168,Market!A:A,Market!F:F,0)</f>
        <v>8.8999999999999996E-2</v>
      </c>
      <c r="X4168" s="55">
        <f t="shared" si="522"/>
        <v>8.1674999999999998E-2</v>
      </c>
      <c r="Y4168" s="55">
        <f t="shared" si="523"/>
        <v>1.3025000000000002</v>
      </c>
      <c r="Z4168" s="54">
        <f t="shared" si="524"/>
        <v>0.47842056932966032</v>
      </c>
      <c r="AA4168" s="49" t="str">
        <f t="shared" ca="1" si="525"/>
        <v>N</v>
      </c>
      <c r="AB4168" s="49">
        <f t="shared" ca="1" si="526"/>
        <v>5</v>
      </c>
      <c r="AC4168" s="49" t="str">
        <f t="shared" ca="1" si="527"/>
        <v>N</v>
      </c>
    </row>
    <row r="4169" spans="1:29" x14ac:dyDescent="0.25">
      <c r="A4169">
        <v>2466</v>
      </c>
      <c r="B4169" s="9">
        <v>43566</v>
      </c>
      <c r="C4169" s="50" t="str">
        <f t="shared" si="520"/>
        <v>N</v>
      </c>
      <c r="D4169" s="52">
        <f>_xlfn.XLOOKUP(B4169,Cal_Date!B:B,Cal_Date!A:A,0)</f>
        <v>2</v>
      </c>
      <c r="E4169">
        <v>2019</v>
      </c>
      <c r="F4169" t="s">
        <v>124</v>
      </c>
      <c r="G4169" t="s">
        <v>129</v>
      </c>
      <c r="H4169" t="s">
        <v>11</v>
      </c>
      <c r="I4169" t="s">
        <v>11</v>
      </c>
      <c r="J4169" t="s">
        <v>15</v>
      </c>
      <c r="K4169" t="s">
        <v>42</v>
      </c>
      <c r="L4169">
        <v>1</v>
      </c>
      <c r="M4169">
        <v>1007</v>
      </c>
      <c r="O4169" t="s">
        <v>28</v>
      </c>
      <c r="R4169" t="s">
        <v>44</v>
      </c>
      <c r="S4169" s="49" t="str">
        <f t="shared" si="521"/>
        <v>Card</v>
      </c>
      <c r="T4169" s="3">
        <v>0.03</v>
      </c>
      <c r="U4169" s="2">
        <v>2.7225000000000001</v>
      </c>
      <c r="V4169" s="2">
        <v>0.87</v>
      </c>
      <c r="W4169" s="54">
        <f>_xlfn.XLOOKUP(M4169,Market!A:A,Market!F:F,0)</f>
        <v>8.8999999999999996E-2</v>
      </c>
      <c r="X4169" s="55">
        <f t="shared" si="522"/>
        <v>8.1674999999999998E-2</v>
      </c>
      <c r="Y4169" s="55">
        <f t="shared" si="523"/>
        <v>1.8525</v>
      </c>
      <c r="Z4169" s="54">
        <f t="shared" si="524"/>
        <v>0.68044077134986225</v>
      </c>
      <c r="AA4169" s="49" t="str">
        <f t="shared" ca="1" si="525"/>
        <v>N</v>
      </c>
      <c r="AB4169" s="49">
        <f t="shared" ca="1" si="526"/>
        <v>5</v>
      </c>
      <c r="AC4169" s="49" t="str">
        <f t="shared" ca="1" si="527"/>
        <v>N</v>
      </c>
    </row>
    <row r="4170" spans="1:29" x14ac:dyDescent="0.25">
      <c r="A4170">
        <v>2467</v>
      </c>
      <c r="B4170" s="9">
        <v>43566</v>
      </c>
      <c r="C4170" s="50" t="str">
        <f t="shared" si="520"/>
        <v>N</v>
      </c>
      <c r="D4170" s="52">
        <f>_xlfn.XLOOKUP(B4170,Cal_Date!B:B,Cal_Date!A:A,0)</f>
        <v>2</v>
      </c>
      <c r="E4170">
        <v>2019</v>
      </c>
      <c r="F4170" t="s">
        <v>124</v>
      </c>
      <c r="G4170" t="s">
        <v>129</v>
      </c>
      <c r="H4170" t="s">
        <v>11</v>
      </c>
      <c r="I4170" t="s">
        <v>11</v>
      </c>
      <c r="J4170" t="s">
        <v>15</v>
      </c>
      <c r="K4170" t="s">
        <v>42</v>
      </c>
      <c r="L4170">
        <v>2</v>
      </c>
      <c r="M4170">
        <v>1007</v>
      </c>
      <c r="O4170" t="s">
        <v>28</v>
      </c>
      <c r="R4170" t="s">
        <v>46</v>
      </c>
      <c r="S4170" s="49" t="str">
        <f t="shared" si="521"/>
        <v>Card</v>
      </c>
      <c r="T4170" s="3">
        <v>0.04</v>
      </c>
      <c r="U4170" s="2">
        <v>5.4450000000000003</v>
      </c>
      <c r="V4170" s="2">
        <v>1.74</v>
      </c>
      <c r="W4170" s="54">
        <f>_xlfn.XLOOKUP(M4170,Market!A:A,Market!F:F,0)</f>
        <v>8.8999999999999996E-2</v>
      </c>
      <c r="X4170" s="55">
        <f t="shared" si="522"/>
        <v>0.21780000000000002</v>
      </c>
      <c r="Y4170" s="55">
        <f t="shared" si="523"/>
        <v>3.7050000000000001</v>
      </c>
      <c r="Z4170" s="54">
        <f t="shared" si="524"/>
        <v>0.68044077134986225</v>
      </c>
      <c r="AA4170" s="49" t="str">
        <f t="shared" ca="1" si="525"/>
        <v>N</v>
      </c>
      <c r="AB4170" s="49">
        <f t="shared" ca="1" si="526"/>
        <v>5</v>
      </c>
      <c r="AC4170" s="49" t="str">
        <f t="shared" ca="1" si="527"/>
        <v>N</v>
      </c>
    </row>
    <row r="4171" spans="1:29" x14ac:dyDescent="0.25">
      <c r="A4171">
        <v>2468</v>
      </c>
      <c r="B4171" s="9">
        <v>43566</v>
      </c>
      <c r="C4171" s="50" t="str">
        <f t="shared" si="520"/>
        <v>N</v>
      </c>
      <c r="D4171" s="52">
        <f>_xlfn.XLOOKUP(B4171,Cal_Date!B:B,Cal_Date!A:A,0)</f>
        <v>2</v>
      </c>
      <c r="E4171">
        <v>2019</v>
      </c>
      <c r="F4171" t="s">
        <v>124</v>
      </c>
      <c r="G4171" t="s">
        <v>129</v>
      </c>
      <c r="H4171" t="s">
        <v>48</v>
      </c>
      <c r="I4171" t="s">
        <v>18</v>
      </c>
      <c r="J4171" t="s">
        <v>10</v>
      </c>
      <c r="K4171" t="s">
        <v>43</v>
      </c>
      <c r="L4171">
        <v>1</v>
      </c>
      <c r="M4171">
        <v>1005</v>
      </c>
      <c r="O4171" t="s">
        <v>25</v>
      </c>
      <c r="R4171" t="s">
        <v>44</v>
      </c>
      <c r="S4171" s="49" t="str">
        <f t="shared" si="521"/>
        <v>Card</v>
      </c>
      <c r="T4171" s="3">
        <v>0.03</v>
      </c>
      <c r="U4171" s="2">
        <v>7.6229999999999993</v>
      </c>
      <c r="V4171" s="2">
        <v>1.46</v>
      </c>
      <c r="W4171" s="54">
        <f>_xlfn.XLOOKUP(M4171,Market!A:A,Market!F:F,0)</f>
        <v>8.8999999999999996E-2</v>
      </c>
      <c r="X4171" s="55">
        <f t="shared" si="522"/>
        <v>0.22868999999999998</v>
      </c>
      <c r="Y4171" s="55">
        <f t="shared" si="523"/>
        <v>6.1629999999999994</v>
      </c>
      <c r="Z4171" s="54">
        <f t="shared" si="524"/>
        <v>0.80847435392889933</v>
      </c>
      <c r="AA4171" s="49" t="str">
        <f t="shared" ca="1" si="525"/>
        <v>N</v>
      </c>
      <c r="AB4171" s="49">
        <f t="shared" ca="1" si="526"/>
        <v>5</v>
      </c>
      <c r="AC4171" s="49" t="str">
        <f t="shared" ca="1" si="527"/>
        <v>N</v>
      </c>
    </row>
    <row r="4172" spans="1:29" x14ac:dyDescent="0.25">
      <c r="A4172">
        <v>2469</v>
      </c>
      <c r="B4172" s="9">
        <v>43566</v>
      </c>
      <c r="C4172" s="50" t="str">
        <f t="shared" si="520"/>
        <v>N</v>
      </c>
      <c r="D4172" s="52">
        <f>_xlfn.XLOOKUP(B4172,Cal_Date!B:B,Cal_Date!A:A,0)</f>
        <v>2</v>
      </c>
      <c r="E4172">
        <v>2019</v>
      </c>
      <c r="F4172" t="s">
        <v>124</v>
      </c>
      <c r="G4172" t="s">
        <v>129</v>
      </c>
      <c r="H4172" t="s">
        <v>11</v>
      </c>
      <c r="I4172" t="s">
        <v>11</v>
      </c>
      <c r="J4172" t="s">
        <v>15</v>
      </c>
      <c r="K4172" t="s">
        <v>42</v>
      </c>
      <c r="L4172">
        <v>2</v>
      </c>
      <c r="M4172">
        <v>1005</v>
      </c>
      <c r="O4172" t="s">
        <v>25</v>
      </c>
      <c r="R4172" t="s">
        <v>44</v>
      </c>
      <c r="S4172" s="49" t="str">
        <f t="shared" si="521"/>
        <v>Card</v>
      </c>
      <c r="T4172" s="3">
        <v>0.03</v>
      </c>
      <c r="U4172" s="2">
        <v>5.4450000000000003</v>
      </c>
      <c r="V4172" s="2">
        <v>1.74</v>
      </c>
      <c r="W4172" s="54">
        <f>_xlfn.XLOOKUP(M4172,Market!A:A,Market!F:F,0)</f>
        <v>8.8999999999999996E-2</v>
      </c>
      <c r="X4172" s="55">
        <f t="shared" si="522"/>
        <v>0.16335</v>
      </c>
      <c r="Y4172" s="55">
        <f t="shared" si="523"/>
        <v>3.7050000000000001</v>
      </c>
      <c r="Z4172" s="54">
        <f t="shared" si="524"/>
        <v>0.68044077134986225</v>
      </c>
      <c r="AA4172" s="49" t="str">
        <f t="shared" ca="1" si="525"/>
        <v>N</v>
      </c>
      <c r="AB4172" s="49">
        <f t="shared" ca="1" si="526"/>
        <v>5</v>
      </c>
      <c r="AC4172" s="49" t="str">
        <f t="shared" ca="1" si="527"/>
        <v>N</v>
      </c>
    </row>
    <row r="4173" spans="1:29" x14ac:dyDescent="0.25">
      <c r="A4173">
        <v>2470</v>
      </c>
      <c r="B4173" s="9">
        <v>43566</v>
      </c>
      <c r="C4173" s="50" t="str">
        <f t="shared" si="520"/>
        <v>N</v>
      </c>
      <c r="D4173" s="52">
        <f>_xlfn.XLOOKUP(B4173,Cal_Date!B:B,Cal_Date!A:A,0)</f>
        <v>2</v>
      </c>
      <c r="E4173">
        <v>2019</v>
      </c>
      <c r="F4173" t="s">
        <v>124</v>
      </c>
      <c r="G4173" t="s">
        <v>129</v>
      </c>
      <c r="H4173" t="s">
        <v>14</v>
      </c>
      <c r="I4173" t="s">
        <v>18</v>
      </c>
      <c r="J4173" t="s">
        <v>15</v>
      </c>
      <c r="K4173" t="s">
        <v>43</v>
      </c>
      <c r="L4173">
        <v>1</v>
      </c>
      <c r="M4173">
        <v>1002</v>
      </c>
      <c r="O4173" t="s">
        <v>28</v>
      </c>
      <c r="R4173" t="s">
        <v>44</v>
      </c>
      <c r="S4173" s="49" t="str">
        <f t="shared" si="521"/>
        <v>Card</v>
      </c>
      <c r="T4173" s="3">
        <v>0.03</v>
      </c>
      <c r="U4173" s="2">
        <v>7.42</v>
      </c>
      <c r="V4173" s="2">
        <v>2.2200000000000002</v>
      </c>
      <c r="W4173" s="54">
        <f>_xlfn.XLOOKUP(M4173,Market!A:A,Market!F:F,0)</f>
        <v>0.06</v>
      </c>
      <c r="X4173" s="55">
        <f t="shared" si="522"/>
        <v>0.22259999999999999</v>
      </c>
      <c r="Y4173" s="55">
        <f t="shared" si="523"/>
        <v>5.1999999999999993</v>
      </c>
      <c r="Z4173" s="54">
        <f t="shared" si="524"/>
        <v>0.70080862533692712</v>
      </c>
      <c r="AA4173" s="49" t="str">
        <f t="shared" ca="1" si="525"/>
        <v>N</v>
      </c>
      <c r="AB4173" s="49">
        <f t="shared" ca="1" si="526"/>
        <v>5</v>
      </c>
      <c r="AC4173" s="49" t="str">
        <f t="shared" ca="1" si="527"/>
        <v>N</v>
      </c>
    </row>
    <row r="4174" spans="1:29" x14ac:dyDescent="0.25">
      <c r="A4174">
        <v>2471</v>
      </c>
      <c r="B4174" s="9">
        <v>43566</v>
      </c>
      <c r="C4174" s="50" t="str">
        <f t="shared" si="520"/>
        <v>N</v>
      </c>
      <c r="D4174" s="52">
        <f>_xlfn.XLOOKUP(B4174,Cal_Date!B:B,Cal_Date!A:A,0)</f>
        <v>2</v>
      </c>
      <c r="E4174">
        <v>2019</v>
      </c>
      <c r="F4174" t="s">
        <v>124</v>
      </c>
      <c r="G4174" t="s">
        <v>129</v>
      </c>
      <c r="H4174" t="s">
        <v>11</v>
      </c>
      <c r="I4174" t="s">
        <v>11</v>
      </c>
      <c r="J4174" t="s">
        <v>15</v>
      </c>
      <c r="K4174" t="s">
        <v>42</v>
      </c>
      <c r="L4174">
        <v>2</v>
      </c>
      <c r="M4174">
        <v>1004</v>
      </c>
      <c r="O4174" t="s">
        <v>28</v>
      </c>
      <c r="R4174" t="s">
        <v>44</v>
      </c>
      <c r="S4174" s="49" t="str">
        <f t="shared" si="521"/>
        <v>Card</v>
      </c>
      <c r="T4174" s="3">
        <v>0.03</v>
      </c>
      <c r="U4174" s="2">
        <v>5.3000000000000007</v>
      </c>
      <c r="V4174" s="2">
        <v>1.74</v>
      </c>
      <c r="W4174" s="54">
        <f>_xlfn.XLOOKUP(M4174,Market!A:A,Market!F:F,0)</f>
        <v>0.06</v>
      </c>
      <c r="X4174" s="55">
        <f t="shared" si="522"/>
        <v>0.159</v>
      </c>
      <c r="Y4174" s="55">
        <f t="shared" si="523"/>
        <v>3.5600000000000005</v>
      </c>
      <c r="Z4174" s="54">
        <f t="shared" si="524"/>
        <v>0.67169811320754713</v>
      </c>
      <c r="AA4174" s="49" t="str">
        <f t="shared" ca="1" si="525"/>
        <v>N</v>
      </c>
      <c r="AB4174" s="49">
        <f t="shared" ca="1" si="526"/>
        <v>5</v>
      </c>
      <c r="AC4174" s="49" t="str">
        <f t="shared" ca="1" si="527"/>
        <v>N</v>
      </c>
    </row>
    <row r="4175" spans="1:29" x14ac:dyDescent="0.25">
      <c r="A4175">
        <v>2472</v>
      </c>
      <c r="B4175" s="9">
        <v>43566</v>
      </c>
      <c r="C4175" s="50" t="str">
        <f t="shared" si="520"/>
        <v>N</v>
      </c>
      <c r="D4175" s="52">
        <f>_xlfn.XLOOKUP(B4175,Cal_Date!B:B,Cal_Date!A:A,0)</f>
        <v>2</v>
      </c>
      <c r="E4175">
        <v>2019</v>
      </c>
      <c r="F4175" t="s">
        <v>124</v>
      </c>
      <c r="G4175" t="s">
        <v>129</v>
      </c>
      <c r="H4175" t="s">
        <v>11</v>
      </c>
      <c r="I4175" t="s">
        <v>13</v>
      </c>
      <c r="J4175" t="s">
        <v>15</v>
      </c>
      <c r="K4175" t="s">
        <v>42</v>
      </c>
      <c r="L4175">
        <v>1</v>
      </c>
      <c r="M4175">
        <v>1005</v>
      </c>
      <c r="O4175" t="s">
        <v>25</v>
      </c>
      <c r="R4175" t="s">
        <v>44</v>
      </c>
      <c r="S4175" s="49" t="str">
        <f t="shared" si="521"/>
        <v>Card</v>
      </c>
      <c r="T4175" s="3">
        <v>0.03</v>
      </c>
      <c r="U4175" s="2">
        <v>2.7225000000000001</v>
      </c>
      <c r="V4175" s="2">
        <v>1.42</v>
      </c>
      <c r="W4175" s="54">
        <f>_xlfn.XLOOKUP(M4175,Market!A:A,Market!F:F,0)</f>
        <v>8.8999999999999996E-2</v>
      </c>
      <c r="X4175" s="55">
        <f t="shared" si="522"/>
        <v>8.1674999999999998E-2</v>
      </c>
      <c r="Y4175" s="55">
        <f t="shared" si="523"/>
        <v>1.3025000000000002</v>
      </c>
      <c r="Z4175" s="54">
        <f t="shared" si="524"/>
        <v>0.47842056932966032</v>
      </c>
      <c r="AA4175" s="49" t="str">
        <f t="shared" ca="1" si="525"/>
        <v>N</v>
      </c>
      <c r="AB4175" s="49">
        <f t="shared" ca="1" si="526"/>
        <v>5</v>
      </c>
      <c r="AC4175" s="49" t="str">
        <f t="shared" ca="1" si="527"/>
        <v>N</v>
      </c>
    </row>
    <row r="4176" spans="1:29" x14ac:dyDescent="0.25">
      <c r="A4176">
        <v>2473</v>
      </c>
      <c r="B4176" s="9">
        <v>43566</v>
      </c>
      <c r="C4176" s="50" t="str">
        <f t="shared" si="520"/>
        <v>N</v>
      </c>
      <c r="D4176" s="52">
        <f>_xlfn.XLOOKUP(B4176,Cal_Date!B:B,Cal_Date!A:A,0)</f>
        <v>2</v>
      </c>
      <c r="E4176">
        <v>2019</v>
      </c>
      <c r="F4176" t="s">
        <v>124</v>
      </c>
      <c r="G4176" t="s">
        <v>129</v>
      </c>
      <c r="H4176" t="s">
        <v>11</v>
      </c>
      <c r="I4176" t="s">
        <v>11</v>
      </c>
      <c r="J4176" t="s">
        <v>15</v>
      </c>
      <c r="K4176" t="s">
        <v>42</v>
      </c>
      <c r="L4176">
        <v>1</v>
      </c>
      <c r="M4176">
        <v>1001</v>
      </c>
      <c r="O4176" t="s">
        <v>25</v>
      </c>
      <c r="R4176" t="s">
        <v>46</v>
      </c>
      <c r="S4176" s="49" t="str">
        <f t="shared" si="521"/>
        <v>Card</v>
      </c>
      <c r="T4176" s="3">
        <v>0.04</v>
      </c>
      <c r="U4176" s="2">
        <v>2.6500000000000004</v>
      </c>
      <c r="V4176" s="2">
        <v>0.87</v>
      </c>
      <c r="W4176" s="54">
        <f>_xlfn.XLOOKUP(M4176,Market!A:A,Market!F:F,0)</f>
        <v>0.06</v>
      </c>
      <c r="X4176" s="55">
        <f t="shared" si="522"/>
        <v>0.10600000000000001</v>
      </c>
      <c r="Y4176" s="55">
        <f t="shared" si="523"/>
        <v>1.7800000000000002</v>
      </c>
      <c r="Z4176" s="54">
        <f t="shared" si="524"/>
        <v>0.67169811320754713</v>
      </c>
      <c r="AA4176" s="49" t="str">
        <f t="shared" ca="1" si="525"/>
        <v>N</v>
      </c>
      <c r="AB4176" s="49">
        <f t="shared" ca="1" si="526"/>
        <v>5</v>
      </c>
      <c r="AC4176" s="49" t="str">
        <f t="shared" ca="1" si="527"/>
        <v>N</v>
      </c>
    </row>
    <row r="4177" spans="1:29" x14ac:dyDescent="0.25">
      <c r="A4177">
        <v>2474</v>
      </c>
      <c r="B4177" s="9">
        <v>43566</v>
      </c>
      <c r="C4177" s="50" t="str">
        <f t="shared" si="520"/>
        <v>N</v>
      </c>
      <c r="D4177" s="52">
        <f>_xlfn.XLOOKUP(B4177,Cal_Date!B:B,Cal_Date!A:A,0)</f>
        <v>2</v>
      </c>
      <c r="E4177">
        <v>2019</v>
      </c>
      <c r="F4177" t="s">
        <v>124</v>
      </c>
      <c r="G4177" t="s">
        <v>129</v>
      </c>
      <c r="H4177" t="s">
        <v>11</v>
      </c>
      <c r="I4177" t="s">
        <v>11</v>
      </c>
      <c r="J4177" t="s">
        <v>15</v>
      </c>
      <c r="K4177" t="s">
        <v>42</v>
      </c>
      <c r="L4177">
        <v>1</v>
      </c>
      <c r="M4177">
        <v>1010</v>
      </c>
      <c r="O4177" t="s">
        <v>25</v>
      </c>
      <c r="R4177" t="s">
        <v>44</v>
      </c>
      <c r="S4177" s="49" t="str">
        <f t="shared" si="521"/>
        <v>Card</v>
      </c>
      <c r="T4177" s="3">
        <v>0.03</v>
      </c>
      <c r="U4177" s="2">
        <v>2.7</v>
      </c>
      <c r="V4177" s="2">
        <v>0.87</v>
      </c>
      <c r="W4177" s="54">
        <f>_xlfn.XLOOKUP(M4177,Market!A:A,Market!F:F,0)</f>
        <v>0.08</v>
      </c>
      <c r="X4177" s="55">
        <f t="shared" si="522"/>
        <v>8.1000000000000003E-2</v>
      </c>
      <c r="Y4177" s="55">
        <f t="shared" si="523"/>
        <v>1.83</v>
      </c>
      <c r="Z4177" s="54">
        <f t="shared" si="524"/>
        <v>0.67777777777777781</v>
      </c>
      <c r="AA4177" s="49" t="str">
        <f t="shared" ca="1" si="525"/>
        <v>N</v>
      </c>
      <c r="AB4177" s="49">
        <f t="shared" ca="1" si="526"/>
        <v>5</v>
      </c>
      <c r="AC4177" s="49" t="str">
        <f t="shared" ca="1" si="527"/>
        <v>N</v>
      </c>
    </row>
    <row r="4178" spans="1:29" x14ac:dyDescent="0.25">
      <c r="A4178">
        <v>2475</v>
      </c>
      <c r="B4178" s="9">
        <v>43566</v>
      </c>
      <c r="C4178" s="50" t="str">
        <f t="shared" si="520"/>
        <v>N</v>
      </c>
      <c r="D4178" s="52">
        <f>_xlfn.XLOOKUP(B4178,Cal_Date!B:B,Cal_Date!A:A,0)</f>
        <v>2</v>
      </c>
      <c r="E4178">
        <v>2019</v>
      </c>
      <c r="F4178" t="s">
        <v>124</v>
      </c>
      <c r="G4178" t="s">
        <v>129</v>
      </c>
      <c r="H4178" t="s">
        <v>14</v>
      </c>
      <c r="I4178" t="s">
        <v>18</v>
      </c>
      <c r="J4178" t="s">
        <v>15</v>
      </c>
      <c r="K4178" t="s">
        <v>43</v>
      </c>
      <c r="L4178">
        <v>1</v>
      </c>
      <c r="M4178">
        <v>1011</v>
      </c>
      <c r="O4178" t="s">
        <v>25</v>
      </c>
      <c r="R4178" t="s">
        <v>44</v>
      </c>
      <c r="S4178" s="49" t="str">
        <f t="shared" si="521"/>
        <v>Card</v>
      </c>
      <c r="T4178" s="3">
        <v>0.03</v>
      </c>
      <c r="U4178" s="2">
        <v>6.8900000000000006</v>
      </c>
      <c r="V4178" s="2">
        <v>2.1</v>
      </c>
      <c r="W4178" s="54">
        <f>_xlfn.XLOOKUP(M4178,Market!A:A,Market!F:F,0)</f>
        <v>0.06</v>
      </c>
      <c r="X4178" s="55">
        <f t="shared" si="522"/>
        <v>0.20670000000000002</v>
      </c>
      <c r="Y4178" s="55">
        <f t="shared" si="523"/>
        <v>4.7900000000000009</v>
      </c>
      <c r="Z4178" s="54">
        <f t="shared" si="524"/>
        <v>0.69521044992743108</v>
      </c>
      <c r="AA4178" s="49" t="str">
        <f t="shared" ca="1" si="525"/>
        <v>N</v>
      </c>
      <c r="AB4178" s="49">
        <f t="shared" ca="1" si="526"/>
        <v>5</v>
      </c>
      <c r="AC4178" s="49" t="str">
        <f t="shared" ca="1" si="527"/>
        <v>N</v>
      </c>
    </row>
    <row r="4179" spans="1:29" x14ac:dyDescent="0.25">
      <c r="A4179">
        <v>2476</v>
      </c>
      <c r="B4179" s="9">
        <v>43566</v>
      </c>
      <c r="C4179" s="50" t="str">
        <f t="shared" si="520"/>
        <v>N</v>
      </c>
      <c r="D4179" s="52">
        <f>_xlfn.XLOOKUP(B4179,Cal_Date!B:B,Cal_Date!A:A,0)</f>
        <v>2</v>
      </c>
      <c r="E4179">
        <v>2019</v>
      </c>
      <c r="F4179" t="s">
        <v>124</v>
      </c>
      <c r="G4179" t="s">
        <v>129</v>
      </c>
      <c r="H4179" t="s">
        <v>48</v>
      </c>
      <c r="I4179" t="s">
        <v>18</v>
      </c>
      <c r="J4179" t="s">
        <v>10</v>
      </c>
      <c r="K4179" t="s">
        <v>43</v>
      </c>
      <c r="L4179">
        <v>2</v>
      </c>
      <c r="M4179">
        <v>1011</v>
      </c>
      <c r="O4179" t="s">
        <v>25</v>
      </c>
      <c r="R4179" t="s">
        <v>44</v>
      </c>
      <c r="S4179" s="49" t="str">
        <f t="shared" si="521"/>
        <v>Card</v>
      </c>
      <c r="T4179" s="3">
        <v>0.03</v>
      </c>
      <c r="U4179" s="2">
        <v>14.84</v>
      </c>
      <c r="V4179" s="2">
        <v>2.92</v>
      </c>
      <c r="W4179" s="54">
        <f>_xlfn.XLOOKUP(M4179,Market!A:A,Market!F:F,0)</f>
        <v>0.06</v>
      </c>
      <c r="X4179" s="55">
        <f t="shared" si="522"/>
        <v>0.44519999999999998</v>
      </c>
      <c r="Y4179" s="55">
        <f t="shared" si="523"/>
        <v>11.92</v>
      </c>
      <c r="Z4179" s="54">
        <f t="shared" si="524"/>
        <v>0.80323450134770891</v>
      </c>
      <c r="AA4179" s="49" t="str">
        <f t="shared" ca="1" si="525"/>
        <v>N</v>
      </c>
      <c r="AB4179" s="49">
        <f t="shared" ca="1" si="526"/>
        <v>5</v>
      </c>
      <c r="AC4179" s="49" t="str">
        <f t="shared" ca="1" si="527"/>
        <v>N</v>
      </c>
    </row>
    <row r="4180" spans="1:29" x14ac:dyDescent="0.25">
      <c r="A4180">
        <v>2477</v>
      </c>
      <c r="B4180" s="9">
        <v>43566</v>
      </c>
      <c r="C4180" s="50" t="str">
        <f t="shared" si="520"/>
        <v>N</v>
      </c>
      <c r="D4180" s="52">
        <f>_xlfn.XLOOKUP(B4180,Cal_Date!B:B,Cal_Date!A:A,0)</f>
        <v>2</v>
      </c>
      <c r="E4180">
        <v>2019</v>
      </c>
      <c r="F4180" t="s">
        <v>124</v>
      </c>
      <c r="G4180" t="s">
        <v>129</v>
      </c>
      <c r="H4180" t="s">
        <v>11</v>
      </c>
      <c r="I4180" t="s">
        <v>11</v>
      </c>
      <c r="J4180" t="s">
        <v>15</v>
      </c>
      <c r="K4180" t="s">
        <v>42</v>
      </c>
      <c r="L4180">
        <v>1</v>
      </c>
      <c r="M4180">
        <v>1001</v>
      </c>
      <c r="O4180" t="s">
        <v>25</v>
      </c>
      <c r="R4180" t="s">
        <v>47</v>
      </c>
      <c r="S4180" s="49" t="str">
        <f t="shared" si="521"/>
        <v>Card</v>
      </c>
      <c r="T4180" s="3">
        <v>3.5000000000000003E-2</v>
      </c>
      <c r="U4180" s="2">
        <v>2.6500000000000004</v>
      </c>
      <c r="V4180" s="2">
        <v>0.87</v>
      </c>
      <c r="W4180" s="54">
        <f>_xlfn.XLOOKUP(M4180,Market!A:A,Market!F:F,0)</f>
        <v>0.06</v>
      </c>
      <c r="X4180" s="55">
        <f t="shared" si="522"/>
        <v>9.2750000000000027E-2</v>
      </c>
      <c r="Y4180" s="55">
        <f t="shared" si="523"/>
        <v>1.7800000000000002</v>
      </c>
      <c r="Z4180" s="54">
        <f t="shared" si="524"/>
        <v>0.67169811320754713</v>
      </c>
      <c r="AA4180" s="49" t="str">
        <f t="shared" ca="1" si="525"/>
        <v>N</v>
      </c>
      <c r="AB4180" s="49">
        <f t="shared" ca="1" si="526"/>
        <v>5</v>
      </c>
      <c r="AC4180" s="49" t="str">
        <f t="shared" ca="1" si="527"/>
        <v>N</v>
      </c>
    </row>
    <row r="4181" spans="1:29" x14ac:dyDescent="0.25">
      <c r="A4181">
        <v>2478</v>
      </c>
      <c r="B4181" s="9">
        <v>43566</v>
      </c>
      <c r="C4181" s="50" t="str">
        <f t="shared" si="520"/>
        <v>N</v>
      </c>
      <c r="D4181" s="52">
        <f>_xlfn.XLOOKUP(B4181,Cal_Date!B:B,Cal_Date!A:A,0)</f>
        <v>2</v>
      </c>
      <c r="E4181">
        <v>2019</v>
      </c>
      <c r="F4181" t="s">
        <v>124</v>
      </c>
      <c r="G4181" t="s">
        <v>129</v>
      </c>
      <c r="H4181" t="s">
        <v>11</v>
      </c>
      <c r="I4181" t="s">
        <v>11</v>
      </c>
      <c r="J4181" t="s">
        <v>15</v>
      </c>
      <c r="K4181" t="s">
        <v>42</v>
      </c>
      <c r="L4181">
        <v>1</v>
      </c>
      <c r="M4181">
        <v>1003</v>
      </c>
      <c r="O4181" t="s">
        <v>25</v>
      </c>
      <c r="R4181" t="s">
        <v>44</v>
      </c>
      <c r="S4181" s="49" t="str">
        <f t="shared" si="521"/>
        <v>Card</v>
      </c>
      <c r="T4181" s="3">
        <v>0.03</v>
      </c>
      <c r="U4181" s="2">
        <v>2.6500000000000004</v>
      </c>
      <c r="V4181" s="2">
        <v>0.87</v>
      </c>
      <c r="W4181" s="54">
        <f>_xlfn.XLOOKUP(M4181,Market!A:A,Market!F:F,0)</f>
        <v>0.06</v>
      </c>
      <c r="X4181" s="55">
        <f t="shared" si="522"/>
        <v>7.9500000000000001E-2</v>
      </c>
      <c r="Y4181" s="55">
        <f t="shared" si="523"/>
        <v>1.7800000000000002</v>
      </c>
      <c r="Z4181" s="54">
        <f t="shared" si="524"/>
        <v>0.67169811320754713</v>
      </c>
      <c r="AA4181" s="49" t="str">
        <f t="shared" ca="1" si="525"/>
        <v>N</v>
      </c>
      <c r="AB4181" s="49">
        <f t="shared" ca="1" si="526"/>
        <v>5</v>
      </c>
      <c r="AC4181" s="49" t="str">
        <f t="shared" ca="1" si="527"/>
        <v>N</v>
      </c>
    </row>
    <row r="4182" spans="1:29" x14ac:dyDescent="0.25">
      <c r="A4182">
        <v>2479</v>
      </c>
      <c r="B4182" s="9">
        <v>43566</v>
      </c>
      <c r="C4182" s="50" t="str">
        <f t="shared" si="520"/>
        <v>N</v>
      </c>
      <c r="D4182" s="52">
        <f>_xlfn.XLOOKUP(B4182,Cal_Date!B:B,Cal_Date!A:A,0)</f>
        <v>2</v>
      </c>
      <c r="E4182">
        <v>2019</v>
      </c>
      <c r="F4182" t="s">
        <v>124</v>
      </c>
      <c r="G4182" t="s">
        <v>129</v>
      </c>
      <c r="H4182" t="s">
        <v>11</v>
      </c>
      <c r="I4182" t="s">
        <v>11</v>
      </c>
      <c r="J4182" t="s">
        <v>15</v>
      </c>
      <c r="K4182" t="s">
        <v>42</v>
      </c>
      <c r="L4182">
        <v>1</v>
      </c>
      <c r="M4182">
        <v>1005</v>
      </c>
      <c r="O4182" t="s">
        <v>25</v>
      </c>
      <c r="R4182" t="s">
        <v>44</v>
      </c>
      <c r="S4182" s="49" t="str">
        <f t="shared" si="521"/>
        <v>Card</v>
      </c>
      <c r="T4182" s="3">
        <v>0.03</v>
      </c>
      <c r="U4182" s="2">
        <v>2.7225000000000001</v>
      </c>
      <c r="V4182" s="2">
        <v>0.87</v>
      </c>
      <c r="W4182" s="54">
        <f>_xlfn.XLOOKUP(M4182,Market!A:A,Market!F:F,0)</f>
        <v>8.8999999999999996E-2</v>
      </c>
      <c r="X4182" s="55">
        <f t="shared" si="522"/>
        <v>8.1674999999999998E-2</v>
      </c>
      <c r="Y4182" s="55">
        <f t="shared" si="523"/>
        <v>1.8525</v>
      </c>
      <c r="Z4182" s="54">
        <f t="shared" si="524"/>
        <v>0.68044077134986225</v>
      </c>
      <c r="AA4182" s="49" t="str">
        <f t="shared" ca="1" si="525"/>
        <v>N</v>
      </c>
      <c r="AB4182" s="49">
        <f t="shared" ca="1" si="526"/>
        <v>5</v>
      </c>
      <c r="AC4182" s="49" t="str">
        <f t="shared" ca="1" si="527"/>
        <v>N</v>
      </c>
    </row>
    <row r="4183" spans="1:29" x14ac:dyDescent="0.25">
      <c r="A4183">
        <v>2480</v>
      </c>
      <c r="B4183" s="9">
        <v>43566</v>
      </c>
      <c r="C4183" s="50" t="str">
        <f t="shared" si="520"/>
        <v>N</v>
      </c>
      <c r="D4183" s="52">
        <f>_xlfn.XLOOKUP(B4183,Cal_Date!B:B,Cal_Date!A:A,0)</f>
        <v>2</v>
      </c>
      <c r="E4183">
        <v>2019</v>
      </c>
      <c r="F4183" t="s">
        <v>124</v>
      </c>
      <c r="G4183" t="s">
        <v>129</v>
      </c>
      <c r="H4183" t="s">
        <v>11</v>
      </c>
      <c r="I4183" t="s">
        <v>13</v>
      </c>
      <c r="J4183" t="s">
        <v>15</v>
      </c>
      <c r="K4183" t="s">
        <v>42</v>
      </c>
      <c r="L4183">
        <v>1</v>
      </c>
      <c r="M4183">
        <v>1005</v>
      </c>
      <c r="O4183" t="s">
        <v>25</v>
      </c>
      <c r="R4183" t="s">
        <v>44</v>
      </c>
      <c r="S4183" s="49" t="str">
        <f t="shared" si="521"/>
        <v>Card</v>
      </c>
      <c r="T4183" s="3">
        <v>0.03</v>
      </c>
      <c r="U4183" s="2">
        <v>2.7225000000000001</v>
      </c>
      <c r="V4183" s="2">
        <v>1.42</v>
      </c>
      <c r="W4183" s="54">
        <f>_xlfn.XLOOKUP(M4183,Market!A:A,Market!F:F,0)</f>
        <v>8.8999999999999996E-2</v>
      </c>
      <c r="X4183" s="55">
        <f t="shared" si="522"/>
        <v>8.1674999999999998E-2</v>
      </c>
      <c r="Y4183" s="55">
        <f t="shared" si="523"/>
        <v>1.3025000000000002</v>
      </c>
      <c r="Z4183" s="54">
        <f t="shared" si="524"/>
        <v>0.47842056932966032</v>
      </c>
      <c r="AA4183" s="49" t="str">
        <f t="shared" ca="1" si="525"/>
        <v>N</v>
      </c>
      <c r="AB4183" s="49">
        <f t="shared" ca="1" si="526"/>
        <v>5</v>
      </c>
      <c r="AC4183" s="49" t="str">
        <f t="shared" ca="1" si="527"/>
        <v>N</v>
      </c>
    </row>
    <row r="4184" spans="1:29" x14ac:dyDescent="0.25">
      <c r="A4184">
        <v>2481</v>
      </c>
      <c r="B4184" s="9">
        <v>43566</v>
      </c>
      <c r="C4184" s="50" t="str">
        <f t="shared" si="520"/>
        <v>N</v>
      </c>
      <c r="D4184" s="52">
        <f>_xlfn.XLOOKUP(B4184,Cal_Date!B:B,Cal_Date!A:A,0)</f>
        <v>2</v>
      </c>
      <c r="E4184">
        <v>2019</v>
      </c>
      <c r="F4184" t="s">
        <v>124</v>
      </c>
      <c r="G4184" t="s">
        <v>129</v>
      </c>
      <c r="H4184" t="s">
        <v>11</v>
      </c>
      <c r="I4184" t="s">
        <v>11</v>
      </c>
      <c r="J4184" t="s">
        <v>15</v>
      </c>
      <c r="K4184" t="s">
        <v>42</v>
      </c>
      <c r="L4184">
        <v>1</v>
      </c>
      <c r="M4184">
        <v>1006</v>
      </c>
      <c r="O4184" t="s">
        <v>28</v>
      </c>
      <c r="R4184" t="s">
        <v>44</v>
      </c>
      <c r="S4184" s="49" t="str">
        <f t="shared" si="521"/>
        <v>Card</v>
      </c>
      <c r="T4184" s="3">
        <v>0.03</v>
      </c>
      <c r="U4184" s="2">
        <v>2.7225000000000001</v>
      </c>
      <c r="V4184" s="2">
        <v>0.87</v>
      </c>
      <c r="W4184" s="54">
        <f>_xlfn.XLOOKUP(M4184,Market!A:A,Market!F:F,0)</f>
        <v>8.8999999999999996E-2</v>
      </c>
      <c r="X4184" s="55">
        <f t="shared" si="522"/>
        <v>8.1674999999999998E-2</v>
      </c>
      <c r="Y4184" s="55">
        <f t="shared" si="523"/>
        <v>1.8525</v>
      </c>
      <c r="Z4184" s="54">
        <f t="shared" si="524"/>
        <v>0.68044077134986225</v>
      </c>
      <c r="AA4184" s="49" t="str">
        <f t="shared" ca="1" si="525"/>
        <v>N</v>
      </c>
      <c r="AB4184" s="49">
        <f t="shared" ca="1" si="526"/>
        <v>5</v>
      </c>
      <c r="AC4184" s="49" t="str">
        <f t="shared" ca="1" si="527"/>
        <v>N</v>
      </c>
    </row>
    <row r="4185" spans="1:29" x14ac:dyDescent="0.25">
      <c r="A4185">
        <v>2482</v>
      </c>
      <c r="B4185" s="9">
        <v>43566</v>
      </c>
      <c r="C4185" s="50" t="str">
        <f t="shared" si="520"/>
        <v>N</v>
      </c>
      <c r="D4185" s="52">
        <f>_xlfn.XLOOKUP(B4185,Cal_Date!B:B,Cal_Date!A:A,0)</f>
        <v>2</v>
      </c>
      <c r="E4185">
        <v>2019</v>
      </c>
      <c r="F4185" t="s">
        <v>124</v>
      </c>
      <c r="G4185" t="s">
        <v>129</v>
      </c>
      <c r="H4185" t="s">
        <v>11</v>
      </c>
      <c r="I4185" t="s">
        <v>11</v>
      </c>
      <c r="J4185" t="s">
        <v>15</v>
      </c>
      <c r="K4185" t="s">
        <v>42</v>
      </c>
      <c r="L4185">
        <v>2</v>
      </c>
      <c r="M4185">
        <v>1002</v>
      </c>
      <c r="O4185" t="s">
        <v>28</v>
      </c>
      <c r="R4185" t="s">
        <v>47</v>
      </c>
      <c r="S4185" s="49" t="str">
        <f t="shared" si="521"/>
        <v>Card</v>
      </c>
      <c r="T4185" s="3">
        <v>3.5000000000000003E-2</v>
      </c>
      <c r="U4185" s="2">
        <v>5.3000000000000007</v>
      </c>
      <c r="V4185" s="2">
        <v>1.74</v>
      </c>
      <c r="W4185" s="54">
        <f>_xlfn.XLOOKUP(M4185,Market!A:A,Market!F:F,0)</f>
        <v>0.06</v>
      </c>
      <c r="X4185" s="55">
        <f t="shared" si="522"/>
        <v>0.18550000000000005</v>
      </c>
      <c r="Y4185" s="55">
        <f t="shared" si="523"/>
        <v>3.5600000000000005</v>
      </c>
      <c r="Z4185" s="54">
        <f t="shared" si="524"/>
        <v>0.67169811320754713</v>
      </c>
      <c r="AA4185" s="49" t="str">
        <f t="shared" ca="1" si="525"/>
        <v>N</v>
      </c>
      <c r="AB4185" s="49">
        <f t="shared" ca="1" si="526"/>
        <v>5</v>
      </c>
      <c r="AC4185" s="49" t="str">
        <f t="shared" ca="1" si="527"/>
        <v>N</v>
      </c>
    </row>
    <row r="4186" spans="1:29" x14ac:dyDescent="0.25">
      <c r="A4186">
        <v>2483</v>
      </c>
      <c r="B4186" s="9">
        <v>43566</v>
      </c>
      <c r="C4186" s="50" t="str">
        <f t="shared" si="520"/>
        <v>N</v>
      </c>
      <c r="D4186" s="52">
        <f>_xlfn.XLOOKUP(B4186,Cal_Date!B:B,Cal_Date!A:A,0)</f>
        <v>2</v>
      </c>
      <c r="E4186">
        <v>2019</v>
      </c>
      <c r="F4186" t="s">
        <v>124</v>
      </c>
      <c r="G4186" t="s">
        <v>129</v>
      </c>
      <c r="H4186" t="s">
        <v>48</v>
      </c>
      <c r="I4186" t="s">
        <v>18</v>
      </c>
      <c r="J4186" t="s">
        <v>10</v>
      </c>
      <c r="K4186" t="s">
        <v>43</v>
      </c>
      <c r="L4186">
        <v>2</v>
      </c>
      <c r="M4186">
        <v>1001</v>
      </c>
      <c r="O4186" t="s">
        <v>25</v>
      </c>
      <c r="R4186" t="s">
        <v>47</v>
      </c>
      <c r="S4186" s="49" t="str">
        <f t="shared" si="521"/>
        <v>Card</v>
      </c>
      <c r="T4186" s="3">
        <v>3.5000000000000003E-2</v>
      </c>
      <c r="U4186" s="2">
        <v>14.84</v>
      </c>
      <c r="V4186" s="2">
        <v>2.92</v>
      </c>
      <c r="W4186" s="54">
        <f>_xlfn.XLOOKUP(M4186,Market!A:A,Market!F:F,0)</f>
        <v>0.06</v>
      </c>
      <c r="X4186" s="55">
        <f t="shared" si="522"/>
        <v>0.51940000000000008</v>
      </c>
      <c r="Y4186" s="55">
        <f t="shared" si="523"/>
        <v>11.92</v>
      </c>
      <c r="Z4186" s="54">
        <f t="shared" si="524"/>
        <v>0.80323450134770891</v>
      </c>
      <c r="AA4186" s="49" t="str">
        <f t="shared" ca="1" si="525"/>
        <v>N</v>
      </c>
      <c r="AB4186" s="49">
        <f t="shared" ca="1" si="526"/>
        <v>5</v>
      </c>
      <c r="AC4186" s="49" t="str">
        <f t="shared" ca="1" si="527"/>
        <v>N</v>
      </c>
    </row>
    <row r="4187" spans="1:29" x14ac:dyDescent="0.25">
      <c r="A4187">
        <v>2484</v>
      </c>
      <c r="B4187" s="9">
        <v>43566</v>
      </c>
      <c r="C4187" s="50" t="str">
        <f t="shared" si="520"/>
        <v>N</v>
      </c>
      <c r="D4187" s="52">
        <f>_xlfn.XLOOKUP(B4187,Cal_Date!B:B,Cal_Date!A:A,0)</f>
        <v>2</v>
      </c>
      <c r="E4187">
        <v>2019</v>
      </c>
      <c r="F4187" t="s">
        <v>124</v>
      </c>
      <c r="G4187" t="s">
        <v>129</v>
      </c>
      <c r="H4187" t="s">
        <v>48</v>
      </c>
      <c r="I4187" t="s">
        <v>18</v>
      </c>
      <c r="J4187" t="s">
        <v>10</v>
      </c>
      <c r="K4187" t="s">
        <v>43</v>
      </c>
      <c r="L4187">
        <v>1</v>
      </c>
      <c r="M4187">
        <v>1003</v>
      </c>
      <c r="O4187" t="s">
        <v>25</v>
      </c>
      <c r="R4187" t="s">
        <v>44</v>
      </c>
      <c r="S4187" s="49" t="str">
        <f t="shared" si="521"/>
        <v>Card</v>
      </c>
      <c r="T4187" s="3">
        <v>0.03</v>
      </c>
      <c r="U4187" s="2">
        <v>7.42</v>
      </c>
      <c r="V4187" s="2">
        <v>1.46</v>
      </c>
      <c r="W4187" s="54">
        <f>_xlfn.XLOOKUP(M4187,Market!A:A,Market!F:F,0)</f>
        <v>0.06</v>
      </c>
      <c r="X4187" s="55">
        <f t="shared" si="522"/>
        <v>0.22259999999999999</v>
      </c>
      <c r="Y4187" s="55">
        <f t="shared" si="523"/>
        <v>5.96</v>
      </c>
      <c r="Z4187" s="54">
        <f t="shared" si="524"/>
        <v>0.80323450134770891</v>
      </c>
      <c r="AA4187" s="49" t="str">
        <f t="shared" ca="1" si="525"/>
        <v>N</v>
      </c>
      <c r="AB4187" s="49">
        <f t="shared" ca="1" si="526"/>
        <v>5</v>
      </c>
      <c r="AC4187" s="49" t="str">
        <f t="shared" ca="1" si="527"/>
        <v>N</v>
      </c>
    </row>
    <row r="4188" spans="1:29" x14ac:dyDescent="0.25">
      <c r="A4188">
        <v>2485</v>
      </c>
      <c r="B4188" s="9">
        <v>43566</v>
      </c>
      <c r="C4188" s="50" t="str">
        <f t="shared" si="520"/>
        <v>N</v>
      </c>
      <c r="D4188" s="52">
        <f>_xlfn.XLOOKUP(B4188,Cal_Date!B:B,Cal_Date!A:A,0)</f>
        <v>2</v>
      </c>
      <c r="E4188">
        <v>2019</v>
      </c>
      <c r="F4188" t="s">
        <v>124</v>
      </c>
      <c r="G4188" t="s">
        <v>129</v>
      </c>
      <c r="H4188" t="s">
        <v>11</v>
      </c>
      <c r="I4188" t="s">
        <v>11</v>
      </c>
      <c r="J4188" t="s">
        <v>15</v>
      </c>
      <c r="K4188" t="s">
        <v>42</v>
      </c>
      <c r="L4188">
        <v>1</v>
      </c>
      <c r="M4188">
        <v>1004</v>
      </c>
      <c r="O4188" t="s">
        <v>28</v>
      </c>
      <c r="R4188" t="s">
        <v>44</v>
      </c>
      <c r="S4188" s="49" t="str">
        <f t="shared" si="521"/>
        <v>Card</v>
      </c>
      <c r="T4188" s="3">
        <v>0.03</v>
      </c>
      <c r="U4188" s="2">
        <v>2.6500000000000004</v>
      </c>
      <c r="V4188" s="2">
        <v>0.87</v>
      </c>
      <c r="W4188" s="54">
        <f>_xlfn.XLOOKUP(M4188,Market!A:A,Market!F:F,0)</f>
        <v>0.06</v>
      </c>
      <c r="X4188" s="55">
        <f t="shared" si="522"/>
        <v>7.9500000000000001E-2</v>
      </c>
      <c r="Y4188" s="55">
        <f t="shared" si="523"/>
        <v>1.7800000000000002</v>
      </c>
      <c r="Z4188" s="54">
        <f t="shared" si="524"/>
        <v>0.67169811320754713</v>
      </c>
      <c r="AA4188" s="49" t="str">
        <f t="shared" ca="1" si="525"/>
        <v>N</v>
      </c>
      <c r="AB4188" s="49">
        <f t="shared" ca="1" si="526"/>
        <v>5</v>
      </c>
      <c r="AC4188" s="49" t="str">
        <f t="shared" ca="1" si="527"/>
        <v>N</v>
      </c>
    </row>
    <row r="4189" spans="1:29" x14ac:dyDescent="0.25">
      <c r="A4189">
        <v>2486</v>
      </c>
      <c r="B4189" s="9">
        <v>43566</v>
      </c>
      <c r="C4189" s="50" t="str">
        <f t="shared" si="520"/>
        <v>N</v>
      </c>
      <c r="D4189" s="52">
        <f>_xlfn.XLOOKUP(B4189,Cal_Date!B:B,Cal_Date!A:A,0)</f>
        <v>2</v>
      </c>
      <c r="E4189">
        <v>2019</v>
      </c>
      <c r="F4189" t="s">
        <v>124</v>
      </c>
      <c r="G4189" t="s">
        <v>129</v>
      </c>
      <c r="H4189" t="s">
        <v>48</v>
      </c>
      <c r="I4189" t="s">
        <v>18</v>
      </c>
      <c r="J4189" t="s">
        <v>10</v>
      </c>
      <c r="K4189" t="s">
        <v>43</v>
      </c>
      <c r="L4189">
        <v>1</v>
      </c>
      <c r="M4189">
        <v>1003</v>
      </c>
      <c r="O4189" t="s">
        <v>25</v>
      </c>
      <c r="R4189" t="s">
        <v>47</v>
      </c>
      <c r="S4189" s="49" t="str">
        <f t="shared" si="521"/>
        <v>Card</v>
      </c>
      <c r="T4189" s="3">
        <v>3.5000000000000003E-2</v>
      </c>
      <c r="U4189" s="2">
        <v>7.42</v>
      </c>
      <c r="V4189" s="2">
        <v>1.46</v>
      </c>
      <c r="W4189" s="54">
        <f>_xlfn.XLOOKUP(M4189,Market!A:A,Market!F:F,0)</f>
        <v>0.06</v>
      </c>
      <c r="X4189" s="55">
        <f t="shared" si="522"/>
        <v>0.25970000000000004</v>
      </c>
      <c r="Y4189" s="55">
        <f t="shared" si="523"/>
        <v>5.96</v>
      </c>
      <c r="Z4189" s="54">
        <f t="shared" si="524"/>
        <v>0.80323450134770891</v>
      </c>
      <c r="AA4189" s="49" t="str">
        <f t="shared" ca="1" si="525"/>
        <v>N</v>
      </c>
      <c r="AB4189" s="49">
        <f t="shared" ca="1" si="526"/>
        <v>5</v>
      </c>
      <c r="AC4189" s="49" t="str">
        <f t="shared" ca="1" si="527"/>
        <v>N</v>
      </c>
    </row>
    <row r="4190" spans="1:29" x14ac:dyDescent="0.25">
      <c r="A4190">
        <v>2487</v>
      </c>
      <c r="B4190" s="9">
        <v>43566</v>
      </c>
      <c r="C4190" s="50" t="str">
        <f t="shared" si="520"/>
        <v>N</v>
      </c>
      <c r="D4190" s="52">
        <f>_xlfn.XLOOKUP(B4190,Cal_Date!B:B,Cal_Date!A:A,0)</f>
        <v>2</v>
      </c>
      <c r="E4190">
        <v>2019</v>
      </c>
      <c r="F4190" t="s">
        <v>124</v>
      </c>
      <c r="G4190" t="s">
        <v>129</v>
      </c>
      <c r="H4190" t="s">
        <v>14</v>
      </c>
      <c r="I4190" t="s">
        <v>18</v>
      </c>
      <c r="J4190" t="s">
        <v>15</v>
      </c>
      <c r="K4190" t="s">
        <v>43</v>
      </c>
      <c r="L4190">
        <v>2</v>
      </c>
      <c r="M4190">
        <v>1005</v>
      </c>
      <c r="O4190" t="s">
        <v>25</v>
      </c>
      <c r="R4190" t="s">
        <v>47</v>
      </c>
      <c r="S4190" s="49" t="str">
        <f t="shared" si="521"/>
        <v>Card</v>
      </c>
      <c r="T4190" s="3">
        <v>3.5000000000000003E-2</v>
      </c>
      <c r="U4190" s="2">
        <v>14.157</v>
      </c>
      <c r="V4190" s="2">
        <v>4.2</v>
      </c>
      <c r="W4190" s="54">
        <f>_xlfn.XLOOKUP(M4190,Market!A:A,Market!F:F,0)</f>
        <v>8.8999999999999996E-2</v>
      </c>
      <c r="X4190" s="55">
        <f t="shared" si="522"/>
        <v>0.49549500000000007</v>
      </c>
      <c r="Y4190" s="55">
        <f t="shared" si="523"/>
        <v>9.9570000000000007</v>
      </c>
      <c r="Z4190" s="54">
        <f t="shared" si="524"/>
        <v>0.70332697605424888</v>
      </c>
      <c r="AA4190" s="49" t="str">
        <f t="shared" ca="1" si="525"/>
        <v>N</v>
      </c>
      <c r="AB4190" s="49">
        <f t="shared" ca="1" si="526"/>
        <v>5</v>
      </c>
      <c r="AC4190" s="49" t="str">
        <f t="shared" ca="1" si="527"/>
        <v>N</v>
      </c>
    </row>
    <row r="4191" spans="1:29" x14ac:dyDescent="0.25">
      <c r="A4191">
        <v>2488</v>
      </c>
      <c r="B4191" s="9">
        <v>43566</v>
      </c>
      <c r="C4191" s="50" t="str">
        <f t="shared" si="520"/>
        <v>N</v>
      </c>
      <c r="D4191" s="52">
        <f>_xlfn.XLOOKUP(B4191,Cal_Date!B:B,Cal_Date!A:A,0)</f>
        <v>2</v>
      </c>
      <c r="E4191">
        <v>2019</v>
      </c>
      <c r="F4191" t="s">
        <v>124</v>
      </c>
      <c r="G4191" t="s">
        <v>129</v>
      </c>
      <c r="H4191" t="s">
        <v>14</v>
      </c>
      <c r="I4191" t="s">
        <v>18</v>
      </c>
      <c r="J4191" t="s">
        <v>15</v>
      </c>
      <c r="K4191" t="s">
        <v>43</v>
      </c>
      <c r="L4191">
        <v>1</v>
      </c>
      <c r="M4191">
        <v>1007</v>
      </c>
      <c r="O4191" t="s">
        <v>28</v>
      </c>
      <c r="R4191" t="s">
        <v>44</v>
      </c>
      <c r="S4191" s="49" t="str">
        <f t="shared" si="521"/>
        <v>Card</v>
      </c>
      <c r="T4191" s="3">
        <v>0.03</v>
      </c>
      <c r="U4191" s="2">
        <v>7.0785</v>
      </c>
      <c r="V4191" s="2">
        <v>2.1</v>
      </c>
      <c r="W4191" s="54">
        <f>_xlfn.XLOOKUP(M4191,Market!A:A,Market!F:F,0)</f>
        <v>8.8999999999999996E-2</v>
      </c>
      <c r="X4191" s="55">
        <f t="shared" si="522"/>
        <v>0.21235499999999999</v>
      </c>
      <c r="Y4191" s="55">
        <f t="shared" si="523"/>
        <v>4.9785000000000004</v>
      </c>
      <c r="Z4191" s="54">
        <f t="shared" si="524"/>
        <v>0.70332697605424888</v>
      </c>
      <c r="AA4191" s="49" t="str">
        <f t="shared" ca="1" si="525"/>
        <v>N</v>
      </c>
      <c r="AB4191" s="49">
        <f t="shared" ca="1" si="526"/>
        <v>5</v>
      </c>
      <c r="AC4191" s="49" t="str">
        <f t="shared" ca="1" si="527"/>
        <v>N</v>
      </c>
    </row>
    <row r="4192" spans="1:29" x14ac:dyDescent="0.25">
      <c r="A4192">
        <v>2489</v>
      </c>
      <c r="B4192" s="9">
        <v>43566</v>
      </c>
      <c r="C4192" s="50" t="str">
        <f t="shared" si="520"/>
        <v>N</v>
      </c>
      <c r="D4192" s="52">
        <f>_xlfn.XLOOKUP(B4192,Cal_Date!B:B,Cal_Date!A:A,0)</f>
        <v>2</v>
      </c>
      <c r="E4192">
        <v>2019</v>
      </c>
      <c r="F4192" t="s">
        <v>124</v>
      </c>
      <c r="G4192" t="s">
        <v>129</v>
      </c>
      <c r="H4192" t="s">
        <v>14</v>
      </c>
      <c r="I4192" t="s">
        <v>18</v>
      </c>
      <c r="J4192" t="s">
        <v>15</v>
      </c>
      <c r="K4192" t="s">
        <v>43</v>
      </c>
      <c r="L4192">
        <v>2</v>
      </c>
      <c r="M4192">
        <v>1009</v>
      </c>
      <c r="O4192" t="s">
        <v>28</v>
      </c>
      <c r="R4192" t="s">
        <v>46</v>
      </c>
      <c r="S4192" s="49" t="str">
        <f t="shared" si="521"/>
        <v>Card</v>
      </c>
      <c r="T4192" s="3">
        <v>0.04</v>
      </c>
      <c r="U4192" s="2">
        <v>14.157</v>
      </c>
      <c r="V4192" s="2">
        <v>4.2</v>
      </c>
      <c r="W4192" s="54">
        <f>_xlfn.XLOOKUP(M4192,Market!A:A,Market!F:F,0)</f>
        <v>8.8999999999999996E-2</v>
      </c>
      <c r="X4192" s="55">
        <f t="shared" si="522"/>
        <v>0.56628000000000001</v>
      </c>
      <c r="Y4192" s="55">
        <f t="shared" si="523"/>
        <v>9.9570000000000007</v>
      </c>
      <c r="Z4192" s="54">
        <f t="shared" si="524"/>
        <v>0.70332697605424888</v>
      </c>
      <c r="AA4192" s="49" t="str">
        <f t="shared" ca="1" si="525"/>
        <v>N</v>
      </c>
      <c r="AB4192" s="49">
        <f t="shared" ca="1" si="526"/>
        <v>5</v>
      </c>
      <c r="AC4192" s="49" t="str">
        <f t="shared" ca="1" si="527"/>
        <v>N</v>
      </c>
    </row>
    <row r="4193" spans="1:29" x14ac:dyDescent="0.25">
      <c r="A4193">
        <v>2490</v>
      </c>
      <c r="B4193" s="9">
        <v>43566</v>
      </c>
      <c r="C4193" s="50" t="str">
        <f t="shared" si="520"/>
        <v>N</v>
      </c>
      <c r="D4193" s="52">
        <f>_xlfn.XLOOKUP(B4193,Cal_Date!B:B,Cal_Date!A:A,0)</f>
        <v>2</v>
      </c>
      <c r="E4193">
        <v>2019</v>
      </c>
      <c r="F4193" t="s">
        <v>124</v>
      </c>
      <c r="G4193" t="s">
        <v>129</v>
      </c>
      <c r="H4193" t="s">
        <v>48</v>
      </c>
      <c r="I4193" t="s">
        <v>18</v>
      </c>
      <c r="J4193" t="s">
        <v>10</v>
      </c>
      <c r="K4193" t="s">
        <v>43</v>
      </c>
      <c r="L4193">
        <v>1</v>
      </c>
      <c r="M4193">
        <v>1001</v>
      </c>
      <c r="O4193" t="s">
        <v>25</v>
      </c>
      <c r="R4193" t="s">
        <v>44</v>
      </c>
      <c r="S4193" s="49" t="str">
        <f t="shared" si="521"/>
        <v>Card</v>
      </c>
      <c r="T4193" s="3">
        <v>0.03</v>
      </c>
      <c r="U4193" s="2">
        <v>7.42</v>
      </c>
      <c r="V4193" s="2">
        <v>1.46</v>
      </c>
      <c r="W4193" s="54">
        <f>_xlfn.XLOOKUP(M4193,Market!A:A,Market!F:F,0)</f>
        <v>0.06</v>
      </c>
      <c r="X4193" s="55">
        <f t="shared" si="522"/>
        <v>0.22259999999999999</v>
      </c>
      <c r="Y4193" s="55">
        <f t="shared" si="523"/>
        <v>5.96</v>
      </c>
      <c r="Z4193" s="54">
        <f t="shared" si="524"/>
        <v>0.80323450134770891</v>
      </c>
      <c r="AA4193" s="49" t="str">
        <f t="shared" ca="1" si="525"/>
        <v>N</v>
      </c>
      <c r="AB4193" s="49">
        <f t="shared" ca="1" si="526"/>
        <v>5</v>
      </c>
      <c r="AC4193" s="49" t="str">
        <f t="shared" ca="1" si="527"/>
        <v>N</v>
      </c>
    </row>
    <row r="4194" spans="1:29" x14ac:dyDescent="0.25">
      <c r="A4194">
        <v>2491</v>
      </c>
      <c r="B4194" s="9">
        <v>43566</v>
      </c>
      <c r="C4194" s="50" t="str">
        <f t="shared" si="520"/>
        <v>N</v>
      </c>
      <c r="D4194" s="52">
        <f>_xlfn.XLOOKUP(B4194,Cal_Date!B:B,Cal_Date!A:A,0)</f>
        <v>2</v>
      </c>
      <c r="E4194">
        <v>2019</v>
      </c>
      <c r="F4194" t="s">
        <v>124</v>
      </c>
      <c r="G4194" t="s">
        <v>129</v>
      </c>
      <c r="H4194" t="s">
        <v>14</v>
      </c>
      <c r="I4194" t="s">
        <v>18</v>
      </c>
      <c r="J4194" t="s">
        <v>15</v>
      </c>
      <c r="K4194" t="s">
        <v>43</v>
      </c>
      <c r="L4194">
        <v>2</v>
      </c>
      <c r="M4194">
        <v>1010</v>
      </c>
      <c r="O4194" t="s">
        <v>25</v>
      </c>
      <c r="R4194" t="s">
        <v>44</v>
      </c>
      <c r="S4194" s="49" t="str">
        <f t="shared" si="521"/>
        <v>Card</v>
      </c>
      <c r="T4194" s="3">
        <v>0.03</v>
      </c>
      <c r="U4194" s="2">
        <v>15.120000000000001</v>
      </c>
      <c r="V4194" s="2">
        <v>4.4400000000000004</v>
      </c>
      <c r="W4194" s="54">
        <f>_xlfn.XLOOKUP(M4194,Market!A:A,Market!F:F,0)</f>
        <v>0.08</v>
      </c>
      <c r="X4194" s="55">
        <f t="shared" si="522"/>
        <v>0.4536</v>
      </c>
      <c r="Y4194" s="55">
        <f t="shared" si="523"/>
        <v>10.68</v>
      </c>
      <c r="Z4194" s="54">
        <f t="shared" si="524"/>
        <v>0.70634920634920628</v>
      </c>
      <c r="AA4194" s="49" t="str">
        <f t="shared" ca="1" si="525"/>
        <v>N</v>
      </c>
      <c r="AB4194" s="49">
        <f t="shared" ca="1" si="526"/>
        <v>5</v>
      </c>
      <c r="AC4194" s="49" t="str">
        <f t="shared" ca="1" si="527"/>
        <v>N</v>
      </c>
    </row>
    <row r="4195" spans="1:29" x14ac:dyDescent="0.25">
      <c r="A4195">
        <v>2492</v>
      </c>
      <c r="B4195" s="9">
        <v>43566</v>
      </c>
      <c r="C4195" s="50" t="str">
        <f t="shared" si="520"/>
        <v>N</v>
      </c>
      <c r="D4195" s="52">
        <f>_xlfn.XLOOKUP(B4195,Cal_Date!B:B,Cal_Date!A:A,0)</f>
        <v>2</v>
      </c>
      <c r="E4195">
        <v>2019</v>
      </c>
      <c r="F4195" t="s">
        <v>124</v>
      </c>
      <c r="G4195" t="s">
        <v>129</v>
      </c>
      <c r="H4195" t="s">
        <v>48</v>
      </c>
      <c r="I4195" t="s">
        <v>18</v>
      </c>
      <c r="J4195" t="s">
        <v>10</v>
      </c>
      <c r="K4195" t="s">
        <v>43</v>
      </c>
      <c r="L4195">
        <v>1</v>
      </c>
      <c r="M4195">
        <v>1010</v>
      </c>
      <c r="O4195" t="s">
        <v>25</v>
      </c>
      <c r="R4195" t="s">
        <v>44</v>
      </c>
      <c r="S4195" s="49" t="str">
        <f t="shared" si="521"/>
        <v>Card</v>
      </c>
      <c r="T4195" s="3">
        <v>0.03</v>
      </c>
      <c r="U4195" s="2">
        <v>7.5600000000000005</v>
      </c>
      <c r="V4195" s="2">
        <v>1.46</v>
      </c>
      <c r="W4195" s="54">
        <f>_xlfn.XLOOKUP(M4195,Market!A:A,Market!F:F,0)</f>
        <v>0.08</v>
      </c>
      <c r="X4195" s="55">
        <f t="shared" si="522"/>
        <v>0.2268</v>
      </c>
      <c r="Y4195" s="55">
        <f t="shared" si="523"/>
        <v>6.1000000000000005</v>
      </c>
      <c r="Z4195" s="54">
        <f t="shared" si="524"/>
        <v>0.80687830687830686</v>
      </c>
      <c r="AA4195" s="49" t="str">
        <f t="shared" ca="1" si="525"/>
        <v>N</v>
      </c>
      <c r="AB4195" s="49">
        <f t="shared" ca="1" si="526"/>
        <v>5</v>
      </c>
      <c r="AC4195" s="49" t="str">
        <f t="shared" ca="1" si="527"/>
        <v>N</v>
      </c>
    </row>
    <row r="4196" spans="1:29" x14ac:dyDescent="0.25">
      <c r="A4196">
        <v>2493</v>
      </c>
      <c r="B4196" s="9">
        <v>43566</v>
      </c>
      <c r="C4196" s="50" t="str">
        <f t="shared" si="520"/>
        <v>N</v>
      </c>
      <c r="D4196" s="52">
        <f>_xlfn.XLOOKUP(B4196,Cal_Date!B:B,Cal_Date!A:A,0)</f>
        <v>2</v>
      </c>
      <c r="E4196">
        <v>2019</v>
      </c>
      <c r="F4196" t="s">
        <v>124</v>
      </c>
      <c r="G4196" t="s">
        <v>129</v>
      </c>
      <c r="H4196" t="s">
        <v>11</v>
      </c>
      <c r="I4196" t="s">
        <v>13</v>
      </c>
      <c r="J4196" t="s">
        <v>15</v>
      </c>
      <c r="K4196" t="s">
        <v>42</v>
      </c>
      <c r="L4196">
        <v>1</v>
      </c>
      <c r="M4196">
        <v>1010</v>
      </c>
      <c r="O4196" t="s">
        <v>25</v>
      </c>
      <c r="R4196" t="s">
        <v>44</v>
      </c>
      <c r="S4196" s="49" t="str">
        <f t="shared" si="521"/>
        <v>Card</v>
      </c>
      <c r="T4196" s="3">
        <v>0.03</v>
      </c>
      <c r="U4196" s="2">
        <v>2.7</v>
      </c>
      <c r="V4196" s="2">
        <v>1.42</v>
      </c>
      <c r="W4196" s="54">
        <f>_xlfn.XLOOKUP(M4196,Market!A:A,Market!F:F,0)</f>
        <v>0.08</v>
      </c>
      <c r="X4196" s="55">
        <f t="shared" si="522"/>
        <v>8.1000000000000003E-2</v>
      </c>
      <c r="Y4196" s="55">
        <f t="shared" si="523"/>
        <v>1.2800000000000002</v>
      </c>
      <c r="Z4196" s="54">
        <f t="shared" si="524"/>
        <v>0.47407407407407415</v>
      </c>
      <c r="AA4196" s="49" t="str">
        <f t="shared" ca="1" si="525"/>
        <v>N</v>
      </c>
      <c r="AB4196" s="49">
        <f t="shared" ca="1" si="526"/>
        <v>5</v>
      </c>
      <c r="AC4196" s="49" t="str">
        <f t="shared" ca="1" si="527"/>
        <v>N</v>
      </c>
    </row>
    <row r="4197" spans="1:29" x14ac:dyDescent="0.25">
      <c r="A4197">
        <v>2494</v>
      </c>
      <c r="B4197" s="9">
        <v>43566</v>
      </c>
      <c r="C4197" s="50" t="str">
        <f t="shared" si="520"/>
        <v>N</v>
      </c>
      <c r="D4197" s="52">
        <f>_xlfn.XLOOKUP(B4197,Cal_Date!B:B,Cal_Date!A:A,0)</f>
        <v>2</v>
      </c>
      <c r="E4197">
        <v>2019</v>
      </c>
      <c r="F4197" t="s">
        <v>124</v>
      </c>
      <c r="G4197" t="s">
        <v>129</v>
      </c>
      <c r="H4197" t="s">
        <v>11</v>
      </c>
      <c r="I4197" t="s">
        <v>11</v>
      </c>
      <c r="J4197" t="s">
        <v>15</v>
      </c>
      <c r="K4197" t="s">
        <v>42</v>
      </c>
      <c r="L4197">
        <v>1</v>
      </c>
      <c r="M4197">
        <v>1010</v>
      </c>
      <c r="O4197" t="s">
        <v>25</v>
      </c>
      <c r="R4197" t="s">
        <v>44</v>
      </c>
      <c r="S4197" s="49" t="str">
        <f t="shared" si="521"/>
        <v>Card</v>
      </c>
      <c r="T4197" s="3">
        <v>0.03</v>
      </c>
      <c r="U4197" s="2">
        <v>2.7</v>
      </c>
      <c r="V4197" s="2">
        <v>0.87</v>
      </c>
      <c r="W4197" s="54">
        <f>_xlfn.XLOOKUP(M4197,Market!A:A,Market!F:F,0)</f>
        <v>0.08</v>
      </c>
      <c r="X4197" s="55">
        <f t="shared" si="522"/>
        <v>8.1000000000000003E-2</v>
      </c>
      <c r="Y4197" s="55">
        <f t="shared" si="523"/>
        <v>1.83</v>
      </c>
      <c r="Z4197" s="54">
        <f t="shared" si="524"/>
        <v>0.67777777777777781</v>
      </c>
      <c r="AA4197" s="49" t="str">
        <f t="shared" ca="1" si="525"/>
        <v>N</v>
      </c>
      <c r="AB4197" s="49">
        <f t="shared" ca="1" si="526"/>
        <v>5</v>
      </c>
      <c r="AC4197" s="49" t="str">
        <f t="shared" ca="1" si="527"/>
        <v>N</v>
      </c>
    </row>
    <row r="4198" spans="1:29" x14ac:dyDescent="0.25">
      <c r="A4198">
        <v>2495</v>
      </c>
      <c r="B4198" s="9">
        <v>43566</v>
      </c>
      <c r="C4198" s="50" t="str">
        <f t="shared" si="520"/>
        <v>N</v>
      </c>
      <c r="D4198" s="52">
        <f>_xlfn.XLOOKUP(B4198,Cal_Date!B:B,Cal_Date!A:A,0)</f>
        <v>2</v>
      </c>
      <c r="E4198">
        <v>2019</v>
      </c>
      <c r="F4198" t="s">
        <v>124</v>
      </c>
      <c r="G4198" t="s">
        <v>129</v>
      </c>
      <c r="H4198" t="s">
        <v>14</v>
      </c>
      <c r="I4198" t="s">
        <v>18</v>
      </c>
      <c r="J4198" t="s">
        <v>15</v>
      </c>
      <c r="K4198" t="s">
        <v>43</v>
      </c>
      <c r="L4198">
        <v>1</v>
      </c>
      <c r="M4198">
        <v>1011</v>
      </c>
      <c r="O4198" t="s">
        <v>25</v>
      </c>
      <c r="R4198" t="s">
        <v>44</v>
      </c>
      <c r="S4198" s="49" t="str">
        <f t="shared" si="521"/>
        <v>Card</v>
      </c>
      <c r="T4198" s="3">
        <v>0.03</v>
      </c>
      <c r="U4198" s="2">
        <v>7.42</v>
      </c>
      <c r="V4198" s="2">
        <v>2.2200000000000002</v>
      </c>
      <c r="W4198" s="54">
        <f>_xlfn.XLOOKUP(M4198,Market!A:A,Market!F:F,0)</f>
        <v>0.06</v>
      </c>
      <c r="X4198" s="55">
        <f t="shared" si="522"/>
        <v>0.22259999999999999</v>
      </c>
      <c r="Y4198" s="55">
        <f t="shared" si="523"/>
        <v>5.1999999999999993</v>
      </c>
      <c r="Z4198" s="54">
        <f t="shared" si="524"/>
        <v>0.70080862533692712</v>
      </c>
      <c r="AA4198" s="49" t="str">
        <f t="shared" ca="1" si="525"/>
        <v>N</v>
      </c>
      <c r="AB4198" s="49">
        <f t="shared" ca="1" si="526"/>
        <v>5</v>
      </c>
      <c r="AC4198" s="49" t="str">
        <f t="shared" ca="1" si="527"/>
        <v>N</v>
      </c>
    </row>
    <row r="4199" spans="1:29" x14ac:dyDescent="0.25">
      <c r="A4199">
        <v>2496</v>
      </c>
      <c r="B4199" s="9">
        <v>43566</v>
      </c>
      <c r="C4199" s="50" t="str">
        <f t="shared" si="520"/>
        <v>N</v>
      </c>
      <c r="D4199" s="52">
        <f>_xlfn.XLOOKUP(B4199,Cal_Date!B:B,Cal_Date!A:A,0)</f>
        <v>2</v>
      </c>
      <c r="E4199">
        <v>2019</v>
      </c>
      <c r="F4199" t="s">
        <v>124</v>
      </c>
      <c r="G4199" t="s">
        <v>129</v>
      </c>
      <c r="H4199" t="s">
        <v>14</v>
      </c>
      <c r="I4199" t="s">
        <v>18</v>
      </c>
      <c r="J4199" t="s">
        <v>15</v>
      </c>
      <c r="K4199" t="s">
        <v>43</v>
      </c>
      <c r="L4199">
        <v>2</v>
      </c>
      <c r="M4199">
        <v>1007</v>
      </c>
      <c r="O4199" t="s">
        <v>28</v>
      </c>
      <c r="R4199" t="s">
        <v>44</v>
      </c>
      <c r="S4199" s="49" t="str">
        <f t="shared" si="521"/>
        <v>Card</v>
      </c>
      <c r="T4199" s="3">
        <v>0.03</v>
      </c>
      <c r="U4199" s="2">
        <v>15.245999999999999</v>
      </c>
      <c r="V4199" s="2">
        <v>4.4400000000000004</v>
      </c>
      <c r="W4199" s="54">
        <f>_xlfn.XLOOKUP(M4199,Market!A:A,Market!F:F,0)</f>
        <v>8.8999999999999996E-2</v>
      </c>
      <c r="X4199" s="55">
        <f t="shared" si="522"/>
        <v>0.45737999999999995</v>
      </c>
      <c r="Y4199" s="55">
        <f t="shared" si="523"/>
        <v>10.805999999999997</v>
      </c>
      <c r="Z4199" s="54">
        <f t="shared" si="524"/>
        <v>0.7087760724124359</v>
      </c>
      <c r="AA4199" s="49" t="str">
        <f t="shared" ca="1" si="525"/>
        <v>N</v>
      </c>
      <c r="AB4199" s="49">
        <f t="shared" ca="1" si="526"/>
        <v>5</v>
      </c>
      <c r="AC4199" s="49" t="str">
        <f t="shared" ca="1" si="527"/>
        <v>N</v>
      </c>
    </row>
    <row r="4200" spans="1:29" x14ac:dyDescent="0.25">
      <c r="A4200">
        <v>2497</v>
      </c>
      <c r="B4200" s="9">
        <v>43566</v>
      </c>
      <c r="C4200" s="50" t="str">
        <f t="shared" si="520"/>
        <v>N</v>
      </c>
      <c r="D4200" s="52">
        <f>_xlfn.XLOOKUP(B4200,Cal_Date!B:B,Cal_Date!A:A,0)</f>
        <v>2</v>
      </c>
      <c r="E4200">
        <v>2019</v>
      </c>
      <c r="F4200" t="s">
        <v>124</v>
      </c>
      <c r="G4200" t="s">
        <v>129</v>
      </c>
      <c r="H4200" t="s">
        <v>48</v>
      </c>
      <c r="I4200" t="s">
        <v>18</v>
      </c>
      <c r="J4200" t="s">
        <v>10</v>
      </c>
      <c r="K4200" t="s">
        <v>43</v>
      </c>
      <c r="L4200">
        <v>1</v>
      </c>
      <c r="M4200">
        <v>1007</v>
      </c>
      <c r="O4200" t="s">
        <v>28</v>
      </c>
      <c r="R4200" t="s">
        <v>44</v>
      </c>
      <c r="S4200" s="49" t="str">
        <f t="shared" si="521"/>
        <v>Card</v>
      </c>
      <c r="T4200" s="3">
        <v>0.03</v>
      </c>
      <c r="U4200" s="2">
        <v>7.6229999999999993</v>
      </c>
      <c r="V4200" s="2">
        <v>1.46</v>
      </c>
      <c r="W4200" s="54">
        <f>_xlfn.XLOOKUP(M4200,Market!A:A,Market!F:F,0)</f>
        <v>8.8999999999999996E-2</v>
      </c>
      <c r="X4200" s="55">
        <f t="shared" si="522"/>
        <v>0.22868999999999998</v>
      </c>
      <c r="Y4200" s="55">
        <f t="shared" si="523"/>
        <v>6.1629999999999994</v>
      </c>
      <c r="Z4200" s="54">
        <f t="shared" si="524"/>
        <v>0.80847435392889933</v>
      </c>
      <c r="AA4200" s="49" t="str">
        <f t="shared" ca="1" si="525"/>
        <v>N</v>
      </c>
      <c r="AB4200" s="49">
        <f t="shared" ca="1" si="526"/>
        <v>5</v>
      </c>
      <c r="AC4200" s="49" t="str">
        <f t="shared" ca="1" si="527"/>
        <v>N</v>
      </c>
    </row>
    <row r="4201" spans="1:29" x14ac:dyDescent="0.25">
      <c r="A4201">
        <v>2498</v>
      </c>
      <c r="B4201" s="9">
        <v>43566</v>
      </c>
      <c r="C4201" s="50" t="str">
        <f t="shared" si="520"/>
        <v>N</v>
      </c>
      <c r="D4201" s="52">
        <f>_xlfn.XLOOKUP(B4201,Cal_Date!B:B,Cal_Date!A:A,0)</f>
        <v>2</v>
      </c>
      <c r="E4201">
        <v>2019</v>
      </c>
      <c r="F4201" t="s">
        <v>124</v>
      </c>
      <c r="G4201" t="s">
        <v>129</v>
      </c>
      <c r="H4201" t="s">
        <v>11</v>
      </c>
      <c r="I4201" t="s">
        <v>13</v>
      </c>
      <c r="J4201" t="s">
        <v>15</v>
      </c>
      <c r="K4201" t="s">
        <v>42</v>
      </c>
      <c r="L4201">
        <v>1</v>
      </c>
      <c r="M4201">
        <v>1008</v>
      </c>
      <c r="O4201" t="s">
        <v>28</v>
      </c>
      <c r="R4201" t="s">
        <v>47</v>
      </c>
      <c r="S4201" s="49" t="str">
        <f t="shared" si="521"/>
        <v>Card</v>
      </c>
      <c r="T4201" s="3">
        <v>3.5000000000000003E-2</v>
      </c>
      <c r="U4201" s="2">
        <v>2.7225000000000001</v>
      </c>
      <c r="V4201" s="2">
        <v>1.42</v>
      </c>
      <c r="W4201" s="54">
        <f>_xlfn.XLOOKUP(M4201,Market!A:A,Market!F:F,0)</f>
        <v>8.8999999999999996E-2</v>
      </c>
      <c r="X4201" s="55">
        <f t="shared" si="522"/>
        <v>9.5287500000000011E-2</v>
      </c>
      <c r="Y4201" s="55">
        <f t="shared" si="523"/>
        <v>1.3025000000000002</v>
      </c>
      <c r="Z4201" s="54">
        <f t="shared" si="524"/>
        <v>0.47842056932966032</v>
      </c>
      <c r="AA4201" s="49" t="str">
        <f t="shared" ca="1" si="525"/>
        <v>N</v>
      </c>
      <c r="AB4201" s="49">
        <f t="shared" ca="1" si="526"/>
        <v>5</v>
      </c>
      <c r="AC4201" s="49" t="str">
        <f t="shared" ca="1" si="527"/>
        <v>N</v>
      </c>
    </row>
    <row r="4202" spans="1:29" x14ac:dyDescent="0.25">
      <c r="A4202">
        <v>2499</v>
      </c>
      <c r="B4202" s="9">
        <v>43566</v>
      </c>
      <c r="C4202" s="50" t="str">
        <f t="shared" si="520"/>
        <v>N</v>
      </c>
      <c r="D4202" s="52">
        <f>_xlfn.XLOOKUP(B4202,Cal_Date!B:B,Cal_Date!A:A,0)</f>
        <v>2</v>
      </c>
      <c r="E4202">
        <v>2019</v>
      </c>
      <c r="F4202" t="s">
        <v>124</v>
      </c>
      <c r="G4202" t="s">
        <v>129</v>
      </c>
      <c r="H4202" t="s">
        <v>11</v>
      </c>
      <c r="I4202" t="s">
        <v>11</v>
      </c>
      <c r="J4202" t="s">
        <v>15</v>
      </c>
      <c r="K4202" t="s">
        <v>42</v>
      </c>
      <c r="L4202">
        <v>1</v>
      </c>
      <c r="M4202">
        <v>1004</v>
      </c>
      <c r="O4202" t="s">
        <v>28</v>
      </c>
      <c r="R4202" t="s">
        <v>44</v>
      </c>
      <c r="S4202" s="49" t="str">
        <f t="shared" si="521"/>
        <v>Card</v>
      </c>
      <c r="T4202" s="3">
        <v>0.03</v>
      </c>
      <c r="U4202" s="2">
        <v>2.6500000000000004</v>
      </c>
      <c r="V4202" s="2">
        <v>0.87</v>
      </c>
      <c r="W4202" s="54">
        <f>_xlfn.XLOOKUP(M4202,Market!A:A,Market!F:F,0)</f>
        <v>0.06</v>
      </c>
      <c r="X4202" s="55">
        <f t="shared" si="522"/>
        <v>7.9500000000000001E-2</v>
      </c>
      <c r="Y4202" s="55">
        <f t="shared" si="523"/>
        <v>1.7800000000000002</v>
      </c>
      <c r="Z4202" s="54">
        <f t="shared" si="524"/>
        <v>0.67169811320754713</v>
      </c>
      <c r="AA4202" s="49" t="str">
        <f t="shared" ca="1" si="525"/>
        <v>N</v>
      </c>
      <c r="AB4202" s="49">
        <f t="shared" ca="1" si="526"/>
        <v>5</v>
      </c>
      <c r="AC4202" s="49" t="str">
        <f t="shared" ca="1" si="527"/>
        <v>N</v>
      </c>
    </row>
    <row r="4203" spans="1:29" x14ac:dyDescent="0.25">
      <c r="A4203">
        <v>2500</v>
      </c>
      <c r="B4203" s="9">
        <v>43566</v>
      </c>
      <c r="C4203" s="50" t="str">
        <f t="shared" si="520"/>
        <v>N</v>
      </c>
      <c r="D4203" s="52">
        <f>_xlfn.XLOOKUP(B4203,Cal_Date!B:B,Cal_Date!A:A,0)</f>
        <v>2</v>
      </c>
      <c r="E4203">
        <v>2019</v>
      </c>
      <c r="F4203" t="s">
        <v>124</v>
      </c>
      <c r="G4203" t="s">
        <v>129</v>
      </c>
      <c r="H4203" t="s">
        <v>48</v>
      </c>
      <c r="I4203" t="s">
        <v>18</v>
      </c>
      <c r="J4203" t="s">
        <v>10</v>
      </c>
      <c r="K4203" t="s">
        <v>43</v>
      </c>
      <c r="L4203">
        <v>1</v>
      </c>
      <c r="M4203">
        <v>1003</v>
      </c>
      <c r="O4203" t="s">
        <v>25</v>
      </c>
      <c r="R4203" t="s">
        <v>44</v>
      </c>
      <c r="S4203" s="49" t="str">
        <f t="shared" si="521"/>
        <v>Card</v>
      </c>
      <c r="T4203" s="3">
        <v>0.03</v>
      </c>
      <c r="U4203" s="2">
        <v>7.42</v>
      </c>
      <c r="V4203" s="2">
        <v>1.46</v>
      </c>
      <c r="W4203" s="54">
        <f>_xlfn.XLOOKUP(M4203,Market!A:A,Market!F:F,0)</f>
        <v>0.06</v>
      </c>
      <c r="X4203" s="55">
        <f t="shared" si="522"/>
        <v>0.22259999999999999</v>
      </c>
      <c r="Y4203" s="55">
        <f t="shared" si="523"/>
        <v>5.96</v>
      </c>
      <c r="Z4203" s="54">
        <f t="shared" si="524"/>
        <v>0.80323450134770891</v>
      </c>
      <c r="AA4203" s="49" t="str">
        <f t="shared" ca="1" si="525"/>
        <v>N</v>
      </c>
      <c r="AB4203" s="49">
        <f t="shared" ca="1" si="526"/>
        <v>5</v>
      </c>
      <c r="AC4203" s="49" t="str">
        <f t="shared" ca="1" si="527"/>
        <v>N</v>
      </c>
    </row>
    <row r="4204" spans="1:29" x14ac:dyDescent="0.25">
      <c r="A4204">
        <v>2501</v>
      </c>
      <c r="B4204" s="9">
        <v>43567</v>
      </c>
      <c r="C4204" s="50" t="str">
        <f t="shared" si="520"/>
        <v>N</v>
      </c>
      <c r="D4204" s="52">
        <f>_xlfn.XLOOKUP(B4204,Cal_Date!B:B,Cal_Date!A:A,0)</f>
        <v>2</v>
      </c>
      <c r="E4204">
        <v>2019</v>
      </c>
      <c r="F4204" t="s">
        <v>125</v>
      </c>
      <c r="G4204" t="s">
        <v>129</v>
      </c>
      <c r="H4204" t="s">
        <v>48</v>
      </c>
      <c r="I4204" t="s">
        <v>18</v>
      </c>
      <c r="J4204" t="s">
        <v>10</v>
      </c>
      <c r="K4204" t="s">
        <v>43</v>
      </c>
      <c r="L4204">
        <v>1</v>
      </c>
      <c r="M4204">
        <v>1002</v>
      </c>
      <c r="O4204" t="s">
        <v>28</v>
      </c>
      <c r="R4204" t="s">
        <v>47</v>
      </c>
      <c r="S4204" s="49" t="str">
        <f t="shared" si="521"/>
        <v>Card</v>
      </c>
      <c r="T4204" s="3">
        <v>3.5000000000000003E-2</v>
      </c>
      <c r="U4204" s="2">
        <v>7.42</v>
      </c>
      <c r="V4204" s="2">
        <v>1.46</v>
      </c>
      <c r="W4204" s="54">
        <f>_xlfn.XLOOKUP(M4204,Market!A:A,Market!F:F,0)</f>
        <v>0.06</v>
      </c>
      <c r="X4204" s="55">
        <f t="shared" si="522"/>
        <v>0.25970000000000004</v>
      </c>
      <c r="Y4204" s="55">
        <f t="shared" si="523"/>
        <v>5.96</v>
      </c>
      <c r="Z4204" s="54">
        <f t="shared" si="524"/>
        <v>0.80323450134770891</v>
      </c>
      <c r="AA4204" s="49" t="str">
        <f t="shared" ca="1" si="525"/>
        <v>N</v>
      </c>
      <c r="AB4204" s="49">
        <f t="shared" ca="1" si="526"/>
        <v>5</v>
      </c>
      <c r="AC4204" s="49" t="str">
        <f t="shared" ca="1" si="527"/>
        <v>N</v>
      </c>
    </row>
    <row r="4205" spans="1:29" x14ac:dyDescent="0.25">
      <c r="A4205">
        <v>2502</v>
      </c>
      <c r="B4205" s="9">
        <v>43567</v>
      </c>
      <c r="C4205" s="50" t="str">
        <f t="shared" si="520"/>
        <v>N</v>
      </c>
      <c r="D4205" s="52">
        <f>_xlfn.XLOOKUP(B4205,Cal_Date!B:B,Cal_Date!A:A,0)</f>
        <v>2</v>
      </c>
      <c r="E4205">
        <v>2019</v>
      </c>
      <c r="F4205" t="s">
        <v>125</v>
      </c>
      <c r="G4205" t="s">
        <v>129</v>
      </c>
      <c r="H4205" t="s">
        <v>48</v>
      </c>
      <c r="I4205" t="s">
        <v>18</v>
      </c>
      <c r="J4205" t="s">
        <v>10</v>
      </c>
      <c r="K4205" t="s">
        <v>43</v>
      </c>
      <c r="L4205">
        <v>2</v>
      </c>
      <c r="M4205">
        <v>1007</v>
      </c>
      <c r="O4205" t="s">
        <v>28</v>
      </c>
      <c r="R4205" t="s">
        <v>44</v>
      </c>
      <c r="S4205" s="49" t="str">
        <f t="shared" si="521"/>
        <v>Card</v>
      </c>
      <c r="T4205" s="3">
        <v>0.03</v>
      </c>
      <c r="U4205" s="2">
        <v>15.245999999999999</v>
      </c>
      <c r="V4205" s="2">
        <v>2.92</v>
      </c>
      <c r="W4205" s="54">
        <f>_xlfn.XLOOKUP(M4205,Market!A:A,Market!F:F,0)</f>
        <v>8.8999999999999996E-2</v>
      </c>
      <c r="X4205" s="55">
        <f t="shared" si="522"/>
        <v>0.45737999999999995</v>
      </c>
      <c r="Y4205" s="55">
        <f t="shared" si="523"/>
        <v>12.325999999999999</v>
      </c>
      <c r="Z4205" s="54">
        <f t="shared" si="524"/>
        <v>0.80847435392889933</v>
      </c>
      <c r="AA4205" s="49" t="str">
        <f t="shared" ca="1" si="525"/>
        <v>N</v>
      </c>
      <c r="AB4205" s="49">
        <f t="shared" ca="1" si="526"/>
        <v>5</v>
      </c>
      <c r="AC4205" s="49" t="str">
        <f t="shared" ca="1" si="527"/>
        <v>N</v>
      </c>
    </row>
    <row r="4206" spans="1:29" x14ac:dyDescent="0.25">
      <c r="A4206">
        <v>2503</v>
      </c>
      <c r="B4206" s="9">
        <v>43567</v>
      </c>
      <c r="C4206" s="50" t="str">
        <f t="shared" si="520"/>
        <v>N</v>
      </c>
      <c r="D4206" s="52">
        <f>_xlfn.XLOOKUP(B4206,Cal_Date!B:B,Cal_Date!A:A,0)</f>
        <v>2</v>
      </c>
      <c r="E4206">
        <v>2019</v>
      </c>
      <c r="F4206" t="s">
        <v>125</v>
      </c>
      <c r="G4206" t="s">
        <v>129</v>
      </c>
      <c r="H4206" t="s">
        <v>14</v>
      </c>
      <c r="I4206" t="s">
        <v>13</v>
      </c>
      <c r="J4206" t="s">
        <v>15</v>
      </c>
      <c r="K4206" t="s">
        <v>43</v>
      </c>
      <c r="L4206">
        <v>2</v>
      </c>
      <c r="M4206">
        <v>1008</v>
      </c>
      <c r="O4206" t="s">
        <v>28</v>
      </c>
      <c r="R4206" t="s">
        <v>44</v>
      </c>
      <c r="S4206" s="49" t="str">
        <f t="shared" si="521"/>
        <v>Card</v>
      </c>
      <c r="T4206" s="3">
        <v>0.03</v>
      </c>
      <c r="U4206" s="2">
        <v>14.157</v>
      </c>
      <c r="V4206" s="2">
        <v>4.24</v>
      </c>
      <c r="W4206" s="54">
        <f>_xlfn.XLOOKUP(M4206,Market!A:A,Market!F:F,0)</f>
        <v>8.8999999999999996E-2</v>
      </c>
      <c r="X4206" s="55">
        <f t="shared" si="522"/>
        <v>0.42470999999999998</v>
      </c>
      <c r="Y4206" s="55">
        <f t="shared" si="523"/>
        <v>9.9169999999999998</v>
      </c>
      <c r="Z4206" s="54">
        <f t="shared" si="524"/>
        <v>0.70050151868333688</v>
      </c>
      <c r="AA4206" s="49" t="str">
        <f t="shared" ca="1" si="525"/>
        <v>N</v>
      </c>
      <c r="AB4206" s="49">
        <f t="shared" ca="1" si="526"/>
        <v>5</v>
      </c>
      <c r="AC4206" s="49" t="str">
        <f t="shared" ca="1" si="527"/>
        <v>N</v>
      </c>
    </row>
    <row r="4207" spans="1:29" x14ac:dyDescent="0.25">
      <c r="A4207">
        <v>2504</v>
      </c>
      <c r="B4207" s="9">
        <v>43567</v>
      </c>
      <c r="C4207" s="50" t="str">
        <f t="shared" si="520"/>
        <v>N</v>
      </c>
      <c r="D4207" s="52">
        <f>_xlfn.XLOOKUP(B4207,Cal_Date!B:B,Cal_Date!A:A,0)</f>
        <v>2</v>
      </c>
      <c r="E4207">
        <v>2019</v>
      </c>
      <c r="F4207" t="s">
        <v>125</v>
      </c>
      <c r="G4207" t="s">
        <v>129</v>
      </c>
      <c r="H4207" t="s">
        <v>14</v>
      </c>
      <c r="I4207" t="s">
        <v>18</v>
      </c>
      <c r="J4207" t="s">
        <v>15</v>
      </c>
      <c r="K4207" t="s">
        <v>43</v>
      </c>
      <c r="L4207">
        <v>1</v>
      </c>
      <c r="M4207">
        <v>1008</v>
      </c>
      <c r="O4207" t="s">
        <v>28</v>
      </c>
      <c r="R4207" t="s">
        <v>44</v>
      </c>
      <c r="S4207" s="49" t="str">
        <f t="shared" si="521"/>
        <v>Card</v>
      </c>
      <c r="T4207" s="3">
        <v>0.03</v>
      </c>
      <c r="U4207" s="2">
        <v>7.0785</v>
      </c>
      <c r="V4207" s="2">
        <v>2.1</v>
      </c>
      <c r="W4207" s="54">
        <f>_xlfn.XLOOKUP(M4207,Market!A:A,Market!F:F,0)</f>
        <v>8.8999999999999996E-2</v>
      </c>
      <c r="X4207" s="55">
        <f t="shared" si="522"/>
        <v>0.21235499999999999</v>
      </c>
      <c r="Y4207" s="55">
        <f t="shared" si="523"/>
        <v>4.9785000000000004</v>
      </c>
      <c r="Z4207" s="54">
        <f t="shared" si="524"/>
        <v>0.70332697605424888</v>
      </c>
      <c r="AA4207" s="49" t="str">
        <f t="shared" ca="1" si="525"/>
        <v>N</v>
      </c>
      <c r="AB4207" s="49">
        <f t="shared" ca="1" si="526"/>
        <v>5</v>
      </c>
      <c r="AC4207" s="49" t="str">
        <f t="shared" ca="1" si="527"/>
        <v>N</v>
      </c>
    </row>
    <row r="4208" spans="1:29" x14ac:dyDescent="0.25">
      <c r="A4208">
        <v>2505</v>
      </c>
      <c r="B4208" s="9">
        <v>43567</v>
      </c>
      <c r="C4208" s="50" t="str">
        <f t="shared" si="520"/>
        <v>N</v>
      </c>
      <c r="D4208" s="52">
        <f>_xlfn.XLOOKUP(B4208,Cal_Date!B:B,Cal_Date!A:A,0)</f>
        <v>2</v>
      </c>
      <c r="E4208">
        <v>2019</v>
      </c>
      <c r="F4208" t="s">
        <v>125</v>
      </c>
      <c r="G4208" t="s">
        <v>129</v>
      </c>
      <c r="H4208" t="s">
        <v>48</v>
      </c>
      <c r="I4208" t="s">
        <v>18</v>
      </c>
      <c r="J4208" t="s">
        <v>10</v>
      </c>
      <c r="K4208" t="s">
        <v>43</v>
      </c>
      <c r="L4208">
        <v>1</v>
      </c>
      <c r="M4208">
        <v>1000</v>
      </c>
      <c r="O4208" t="s">
        <v>25</v>
      </c>
      <c r="R4208" t="s">
        <v>44</v>
      </c>
      <c r="S4208" s="49" t="str">
        <f t="shared" si="521"/>
        <v>Card</v>
      </c>
      <c r="T4208" s="3">
        <v>0.03</v>
      </c>
      <c r="U4208" s="2">
        <v>7.5600000000000005</v>
      </c>
      <c r="V4208" s="2">
        <v>1.46</v>
      </c>
      <c r="W4208" s="54">
        <f>_xlfn.XLOOKUP(M4208,Market!A:A,Market!F:F,0)</f>
        <v>0.08</v>
      </c>
      <c r="X4208" s="55">
        <f t="shared" si="522"/>
        <v>0.2268</v>
      </c>
      <c r="Y4208" s="55">
        <f t="shared" si="523"/>
        <v>6.1000000000000005</v>
      </c>
      <c r="Z4208" s="54">
        <f t="shared" si="524"/>
        <v>0.80687830687830686</v>
      </c>
      <c r="AA4208" s="49" t="str">
        <f t="shared" ca="1" si="525"/>
        <v>N</v>
      </c>
      <c r="AB4208" s="49">
        <f t="shared" ca="1" si="526"/>
        <v>5</v>
      </c>
      <c r="AC4208" s="49" t="str">
        <f t="shared" ca="1" si="527"/>
        <v>N</v>
      </c>
    </row>
    <row r="4209" spans="1:29" x14ac:dyDescent="0.25">
      <c r="A4209">
        <v>2506</v>
      </c>
      <c r="B4209" s="9">
        <v>43567</v>
      </c>
      <c r="C4209" s="50" t="str">
        <f t="shared" si="520"/>
        <v>N</v>
      </c>
      <c r="D4209" s="52">
        <f>_xlfn.XLOOKUP(B4209,Cal_Date!B:B,Cal_Date!A:A,0)</f>
        <v>2</v>
      </c>
      <c r="E4209">
        <v>2019</v>
      </c>
      <c r="F4209" t="s">
        <v>125</v>
      </c>
      <c r="G4209" t="s">
        <v>129</v>
      </c>
      <c r="H4209" t="s">
        <v>48</v>
      </c>
      <c r="I4209" t="s">
        <v>18</v>
      </c>
      <c r="J4209" t="s">
        <v>10</v>
      </c>
      <c r="K4209" t="s">
        <v>43</v>
      </c>
      <c r="L4209">
        <v>1</v>
      </c>
      <c r="M4209">
        <v>1000</v>
      </c>
      <c r="O4209" t="s">
        <v>25</v>
      </c>
      <c r="R4209" t="s">
        <v>44</v>
      </c>
      <c r="S4209" s="49" t="str">
        <f t="shared" si="521"/>
        <v>Card</v>
      </c>
      <c r="T4209" s="3">
        <v>0.03</v>
      </c>
      <c r="U4209" s="2">
        <v>7.5600000000000005</v>
      </c>
      <c r="V4209" s="2">
        <v>1.46</v>
      </c>
      <c r="W4209" s="54">
        <f>_xlfn.XLOOKUP(M4209,Market!A:A,Market!F:F,0)</f>
        <v>0.08</v>
      </c>
      <c r="X4209" s="55">
        <f t="shared" si="522"/>
        <v>0.2268</v>
      </c>
      <c r="Y4209" s="55">
        <f t="shared" si="523"/>
        <v>6.1000000000000005</v>
      </c>
      <c r="Z4209" s="54">
        <f t="shared" si="524"/>
        <v>0.80687830687830686</v>
      </c>
      <c r="AA4209" s="49" t="str">
        <f t="shared" ca="1" si="525"/>
        <v>N</v>
      </c>
      <c r="AB4209" s="49">
        <f t="shared" ca="1" si="526"/>
        <v>5</v>
      </c>
      <c r="AC4209" s="49" t="str">
        <f t="shared" ca="1" si="527"/>
        <v>N</v>
      </c>
    </row>
    <row r="4210" spans="1:29" x14ac:dyDescent="0.25">
      <c r="A4210">
        <v>2507</v>
      </c>
      <c r="B4210" s="9">
        <v>43567</v>
      </c>
      <c r="C4210" s="50" t="str">
        <f t="shared" si="520"/>
        <v>N</v>
      </c>
      <c r="D4210" s="52">
        <f>_xlfn.XLOOKUP(B4210,Cal_Date!B:B,Cal_Date!A:A,0)</f>
        <v>2</v>
      </c>
      <c r="E4210">
        <v>2019</v>
      </c>
      <c r="F4210" t="s">
        <v>125</v>
      </c>
      <c r="G4210" t="s">
        <v>129</v>
      </c>
      <c r="H4210" t="s">
        <v>48</v>
      </c>
      <c r="I4210" t="s">
        <v>18</v>
      </c>
      <c r="J4210" t="s">
        <v>10</v>
      </c>
      <c r="K4210" t="s">
        <v>43</v>
      </c>
      <c r="L4210">
        <v>2</v>
      </c>
      <c r="M4210">
        <v>1000</v>
      </c>
      <c r="O4210" t="s">
        <v>25</v>
      </c>
      <c r="R4210" t="s">
        <v>47</v>
      </c>
      <c r="S4210" s="49" t="str">
        <f t="shared" si="521"/>
        <v>Card</v>
      </c>
      <c r="T4210" s="3">
        <v>3.5000000000000003E-2</v>
      </c>
      <c r="U4210" s="2">
        <v>15.120000000000001</v>
      </c>
      <c r="V4210" s="2">
        <v>2.92</v>
      </c>
      <c r="W4210" s="54">
        <f>_xlfn.XLOOKUP(M4210,Market!A:A,Market!F:F,0)</f>
        <v>0.08</v>
      </c>
      <c r="X4210" s="55">
        <f t="shared" si="522"/>
        <v>0.52920000000000011</v>
      </c>
      <c r="Y4210" s="55">
        <f t="shared" si="523"/>
        <v>12.200000000000001</v>
      </c>
      <c r="Z4210" s="54">
        <f t="shared" si="524"/>
        <v>0.80687830687830686</v>
      </c>
      <c r="AA4210" s="49" t="str">
        <f t="shared" ca="1" si="525"/>
        <v>N</v>
      </c>
      <c r="AB4210" s="49">
        <f t="shared" ca="1" si="526"/>
        <v>5</v>
      </c>
      <c r="AC4210" s="49" t="str">
        <f t="shared" ca="1" si="527"/>
        <v>N</v>
      </c>
    </row>
    <row r="4211" spans="1:29" x14ac:dyDescent="0.25">
      <c r="A4211">
        <v>2508</v>
      </c>
      <c r="B4211" s="9">
        <v>43567</v>
      </c>
      <c r="C4211" s="50" t="str">
        <f t="shared" si="520"/>
        <v>N</v>
      </c>
      <c r="D4211" s="52">
        <f>_xlfn.XLOOKUP(B4211,Cal_Date!B:B,Cal_Date!A:A,0)</f>
        <v>2</v>
      </c>
      <c r="E4211">
        <v>2019</v>
      </c>
      <c r="F4211" t="s">
        <v>125</v>
      </c>
      <c r="G4211" t="s">
        <v>129</v>
      </c>
      <c r="H4211" t="s">
        <v>11</v>
      </c>
      <c r="I4211" t="s">
        <v>13</v>
      </c>
      <c r="J4211" t="s">
        <v>15</v>
      </c>
      <c r="K4211" t="s">
        <v>42</v>
      </c>
      <c r="L4211">
        <v>1</v>
      </c>
      <c r="M4211">
        <v>1001</v>
      </c>
      <c r="O4211" t="s">
        <v>25</v>
      </c>
      <c r="R4211" t="s">
        <v>47</v>
      </c>
      <c r="S4211" s="49" t="str">
        <f t="shared" si="521"/>
        <v>Card</v>
      </c>
      <c r="T4211" s="3">
        <v>3.5000000000000003E-2</v>
      </c>
      <c r="U4211" s="2">
        <v>2.6500000000000004</v>
      </c>
      <c r="V4211" s="2">
        <v>1.42</v>
      </c>
      <c r="W4211" s="54">
        <f>_xlfn.XLOOKUP(M4211,Market!A:A,Market!F:F,0)</f>
        <v>0.06</v>
      </c>
      <c r="X4211" s="55">
        <f t="shared" si="522"/>
        <v>9.2750000000000027E-2</v>
      </c>
      <c r="Y4211" s="55">
        <f t="shared" si="523"/>
        <v>1.2300000000000004</v>
      </c>
      <c r="Z4211" s="54">
        <f t="shared" si="524"/>
        <v>0.46415094339622653</v>
      </c>
      <c r="AA4211" s="49" t="str">
        <f t="shared" ca="1" si="525"/>
        <v>N</v>
      </c>
      <c r="AB4211" s="49">
        <f t="shared" ca="1" si="526"/>
        <v>5</v>
      </c>
      <c r="AC4211" s="49" t="str">
        <f t="shared" ca="1" si="527"/>
        <v>N</v>
      </c>
    </row>
    <row r="4212" spans="1:29" x14ac:dyDescent="0.25">
      <c r="A4212">
        <v>2509</v>
      </c>
      <c r="B4212" s="9">
        <v>43567</v>
      </c>
      <c r="C4212" s="50" t="str">
        <f t="shared" si="520"/>
        <v>N</v>
      </c>
      <c r="D4212" s="52">
        <f>_xlfn.XLOOKUP(B4212,Cal_Date!B:B,Cal_Date!A:A,0)</f>
        <v>2</v>
      </c>
      <c r="E4212">
        <v>2019</v>
      </c>
      <c r="F4212" t="s">
        <v>125</v>
      </c>
      <c r="G4212" t="s">
        <v>129</v>
      </c>
      <c r="H4212" t="s">
        <v>11</v>
      </c>
      <c r="I4212" t="s">
        <v>11</v>
      </c>
      <c r="J4212" t="s">
        <v>15</v>
      </c>
      <c r="K4212" t="s">
        <v>42</v>
      </c>
      <c r="L4212">
        <v>2</v>
      </c>
      <c r="M4212">
        <v>1000</v>
      </c>
      <c r="O4212" t="s">
        <v>25</v>
      </c>
      <c r="R4212" t="s">
        <v>44</v>
      </c>
      <c r="S4212" s="49" t="str">
        <f t="shared" si="521"/>
        <v>Card</v>
      </c>
      <c r="T4212" s="3">
        <v>0.03</v>
      </c>
      <c r="U4212" s="2">
        <v>5.4</v>
      </c>
      <c r="V4212" s="2">
        <v>1.74</v>
      </c>
      <c r="W4212" s="54">
        <f>_xlfn.XLOOKUP(M4212,Market!A:A,Market!F:F,0)</f>
        <v>0.08</v>
      </c>
      <c r="X4212" s="55">
        <f t="shared" si="522"/>
        <v>0.16200000000000001</v>
      </c>
      <c r="Y4212" s="55">
        <f t="shared" si="523"/>
        <v>3.66</v>
      </c>
      <c r="Z4212" s="54">
        <f t="shared" si="524"/>
        <v>0.67777777777777781</v>
      </c>
      <c r="AA4212" s="49" t="str">
        <f t="shared" ca="1" si="525"/>
        <v>N</v>
      </c>
      <c r="AB4212" s="49">
        <f t="shared" ca="1" si="526"/>
        <v>5</v>
      </c>
      <c r="AC4212" s="49" t="str">
        <f t="shared" ca="1" si="527"/>
        <v>N</v>
      </c>
    </row>
    <row r="4213" spans="1:29" x14ac:dyDescent="0.25">
      <c r="A4213">
        <v>2510</v>
      </c>
      <c r="B4213" s="9">
        <v>43567</v>
      </c>
      <c r="C4213" s="50" t="str">
        <f t="shared" si="520"/>
        <v>N</v>
      </c>
      <c r="D4213" s="52">
        <f>_xlfn.XLOOKUP(B4213,Cal_Date!B:B,Cal_Date!A:A,0)</f>
        <v>2</v>
      </c>
      <c r="E4213">
        <v>2019</v>
      </c>
      <c r="F4213" t="s">
        <v>125</v>
      </c>
      <c r="G4213" t="s">
        <v>129</v>
      </c>
      <c r="H4213" t="s">
        <v>14</v>
      </c>
      <c r="I4213" t="s">
        <v>18</v>
      </c>
      <c r="J4213" t="s">
        <v>15</v>
      </c>
      <c r="K4213" t="s">
        <v>43</v>
      </c>
      <c r="L4213">
        <v>1</v>
      </c>
      <c r="M4213">
        <v>1000</v>
      </c>
      <c r="O4213" t="s">
        <v>25</v>
      </c>
      <c r="R4213" t="s">
        <v>44</v>
      </c>
      <c r="S4213" s="49" t="str">
        <f t="shared" si="521"/>
        <v>Card</v>
      </c>
      <c r="T4213" s="3">
        <v>0.03</v>
      </c>
      <c r="U4213" s="2">
        <v>7.0200000000000005</v>
      </c>
      <c r="V4213" s="2">
        <v>2.1</v>
      </c>
      <c r="W4213" s="54">
        <f>_xlfn.XLOOKUP(M4213,Market!A:A,Market!F:F,0)</f>
        <v>0.08</v>
      </c>
      <c r="X4213" s="55">
        <f t="shared" si="522"/>
        <v>0.21060000000000001</v>
      </c>
      <c r="Y4213" s="55">
        <f t="shared" si="523"/>
        <v>4.92</v>
      </c>
      <c r="Z4213" s="54">
        <f t="shared" si="524"/>
        <v>0.70085470085470081</v>
      </c>
      <c r="AA4213" s="49" t="str">
        <f t="shared" ca="1" si="525"/>
        <v>N</v>
      </c>
      <c r="AB4213" s="49">
        <f t="shared" ca="1" si="526"/>
        <v>5</v>
      </c>
      <c r="AC4213" s="49" t="str">
        <f t="shared" ca="1" si="527"/>
        <v>N</v>
      </c>
    </row>
    <row r="4214" spans="1:29" x14ac:dyDescent="0.25">
      <c r="A4214">
        <v>2511</v>
      </c>
      <c r="B4214" s="9">
        <v>43567</v>
      </c>
      <c r="C4214" s="50" t="str">
        <f t="shared" si="520"/>
        <v>N</v>
      </c>
      <c r="D4214" s="52">
        <f>_xlfn.XLOOKUP(B4214,Cal_Date!B:B,Cal_Date!A:A,0)</f>
        <v>2</v>
      </c>
      <c r="E4214">
        <v>2019</v>
      </c>
      <c r="F4214" t="s">
        <v>125</v>
      </c>
      <c r="G4214" t="s">
        <v>129</v>
      </c>
      <c r="H4214" t="s">
        <v>11</v>
      </c>
      <c r="I4214" t="s">
        <v>11</v>
      </c>
      <c r="J4214" t="s">
        <v>15</v>
      </c>
      <c r="K4214" t="s">
        <v>42</v>
      </c>
      <c r="L4214">
        <v>2</v>
      </c>
      <c r="M4214">
        <v>1004</v>
      </c>
      <c r="O4214" t="s">
        <v>28</v>
      </c>
      <c r="R4214" t="s">
        <v>44</v>
      </c>
      <c r="S4214" s="49" t="str">
        <f t="shared" si="521"/>
        <v>Card</v>
      </c>
      <c r="T4214" s="3">
        <v>0.03</v>
      </c>
      <c r="U4214" s="2">
        <v>5.3000000000000007</v>
      </c>
      <c r="V4214" s="2">
        <v>1.74</v>
      </c>
      <c r="W4214" s="54">
        <f>_xlfn.XLOOKUP(M4214,Market!A:A,Market!F:F,0)</f>
        <v>0.06</v>
      </c>
      <c r="X4214" s="55">
        <f t="shared" si="522"/>
        <v>0.159</v>
      </c>
      <c r="Y4214" s="55">
        <f t="shared" si="523"/>
        <v>3.5600000000000005</v>
      </c>
      <c r="Z4214" s="54">
        <f t="shared" si="524"/>
        <v>0.67169811320754713</v>
      </c>
      <c r="AA4214" s="49" t="str">
        <f t="shared" ca="1" si="525"/>
        <v>N</v>
      </c>
      <c r="AB4214" s="49">
        <f t="shared" ca="1" si="526"/>
        <v>5</v>
      </c>
      <c r="AC4214" s="49" t="str">
        <f t="shared" ca="1" si="527"/>
        <v>N</v>
      </c>
    </row>
    <row r="4215" spans="1:29" x14ac:dyDescent="0.25">
      <c r="A4215">
        <v>2512</v>
      </c>
      <c r="B4215" s="9">
        <v>43567</v>
      </c>
      <c r="C4215" s="50" t="str">
        <f t="shared" si="520"/>
        <v>N</v>
      </c>
      <c r="D4215" s="52">
        <f>_xlfn.XLOOKUP(B4215,Cal_Date!B:B,Cal_Date!A:A,0)</f>
        <v>2</v>
      </c>
      <c r="E4215">
        <v>2019</v>
      </c>
      <c r="F4215" t="s">
        <v>125</v>
      </c>
      <c r="G4215" t="s">
        <v>129</v>
      </c>
      <c r="H4215" t="s">
        <v>11</v>
      </c>
      <c r="I4215" t="s">
        <v>11</v>
      </c>
      <c r="J4215" t="s">
        <v>15</v>
      </c>
      <c r="K4215" t="s">
        <v>42</v>
      </c>
      <c r="L4215">
        <v>1</v>
      </c>
      <c r="M4215">
        <v>1005</v>
      </c>
      <c r="O4215" t="s">
        <v>25</v>
      </c>
      <c r="R4215" t="s">
        <v>44</v>
      </c>
      <c r="S4215" s="49" t="str">
        <f t="shared" si="521"/>
        <v>Card</v>
      </c>
      <c r="T4215" s="3">
        <v>0.03</v>
      </c>
      <c r="U4215" s="2">
        <v>2.7225000000000001</v>
      </c>
      <c r="V4215" s="2">
        <v>0.87</v>
      </c>
      <c r="W4215" s="54">
        <f>_xlfn.XLOOKUP(M4215,Market!A:A,Market!F:F,0)</f>
        <v>8.8999999999999996E-2</v>
      </c>
      <c r="X4215" s="55">
        <f t="shared" si="522"/>
        <v>8.1674999999999998E-2</v>
      </c>
      <c r="Y4215" s="55">
        <f t="shared" si="523"/>
        <v>1.8525</v>
      </c>
      <c r="Z4215" s="54">
        <f t="shared" si="524"/>
        <v>0.68044077134986225</v>
      </c>
      <c r="AA4215" s="49" t="str">
        <f t="shared" ca="1" si="525"/>
        <v>N</v>
      </c>
      <c r="AB4215" s="49">
        <f t="shared" ca="1" si="526"/>
        <v>5</v>
      </c>
      <c r="AC4215" s="49" t="str">
        <f t="shared" ca="1" si="527"/>
        <v>N</v>
      </c>
    </row>
    <row r="4216" spans="1:29" x14ac:dyDescent="0.25">
      <c r="A4216">
        <v>2513</v>
      </c>
      <c r="B4216" s="9">
        <v>43567</v>
      </c>
      <c r="C4216" s="50" t="str">
        <f t="shared" si="520"/>
        <v>N</v>
      </c>
      <c r="D4216" s="52">
        <f>_xlfn.XLOOKUP(B4216,Cal_Date!B:B,Cal_Date!A:A,0)</f>
        <v>2</v>
      </c>
      <c r="E4216">
        <v>2019</v>
      </c>
      <c r="F4216" t="s">
        <v>125</v>
      </c>
      <c r="G4216" t="s">
        <v>129</v>
      </c>
      <c r="H4216" t="s">
        <v>11</v>
      </c>
      <c r="I4216" t="s">
        <v>11</v>
      </c>
      <c r="J4216" t="s">
        <v>15</v>
      </c>
      <c r="K4216" t="s">
        <v>42</v>
      </c>
      <c r="L4216">
        <v>1</v>
      </c>
      <c r="M4216">
        <v>1000</v>
      </c>
      <c r="O4216" t="s">
        <v>25</v>
      </c>
      <c r="R4216" t="s">
        <v>44</v>
      </c>
      <c r="S4216" s="49" t="str">
        <f t="shared" si="521"/>
        <v>Card</v>
      </c>
      <c r="T4216" s="3">
        <v>0.03</v>
      </c>
      <c r="U4216" s="2">
        <v>2.7</v>
      </c>
      <c r="V4216" s="2">
        <v>0.87</v>
      </c>
      <c r="W4216" s="54">
        <f>_xlfn.XLOOKUP(M4216,Market!A:A,Market!F:F,0)</f>
        <v>0.08</v>
      </c>
      <c r="X4216" s="55">
        <f t="shared" si="522"/>
        <v>8.1000000000000003E-2</v>
      </c>
      <c r="Y4216" s="55">
        <f t="shared" si="523"/>
        <v>1.83</v>
      </c>
      <c r="Z4216" s="54">
        <f t="shared" si="524"/>
        <v>0.67777777777777781</v>
      </c>
      <c r="AA4216" s="49" t="str">
        <f t="shared" ca="1" si="525"/>
        <v>N</v>
      </c>
      <c r="AB4216" s="49">
        <f t="shared" ca="1" si="526"/>
        <v>5</v>
      </c>
      <c r="AC4216" s="49" t="str">
        <f t="shared" ca="1" si="527"/>
        <v>N</v>
      </c>
    </row>
    <row r="4217" spans="1:29" x14ac:dyDescent="0.25">
      <c r="A4217">
        <v>2514</v>
      </c>
      <c r="B4217" s="9">
        <v>43567</v>
      </c>
      <c r="C4217" s="50" t="str">
        <f t="shared" si="520"/>
        <v>N</v>
      </c>
      <c r="D4217" s="52">
        <f>_xlfn.XLOOKUP(B4217,Cal_Date!B:B,Cal_Date!A:A,0)</f>
        <v>2</v>
      </c>
      <c r="E4217">
        <v>2019</v>
      </c>
      <c r="F4217" t="s">
        <v>125</v>
      </c>
      <c r="G4217" t="s">
        <v>129</v>
      </c>
      <c r="H4217" t="s">
        <v>48</v>
      </c>
      <c r="I4217" t="s">
        <v>18</v>
      </c>
      <c r="J4217" t="s">
        <v>10</v>
      </c>
      <c r="K4217" t="s">
        <v>43</v>
      </c>
      <c r="L4217">
        <v>1</v>
      </c>
      <c r="M4217">
        <v>1006</v>
      </c>
      <c r="O4217" t="s">
        <v>28</v>
      </c>
      <c r="R4217" t="s">
        <v>44</v>
      </c>
      <c r="S4217" s="49" t="str">
        <f t="shared" si="521"/>
        <v>Card</v>
      </c>
      <c r="T4217" s="3">
        <v>0.03</v>
      </c>
      <c r="U4217" s="2">
        <v>7.6229999999999993</v>
      </c>
      <c r="V4217" s="2">
        <v>1.46</v>
      </c>
      <c r="W4217" s="54">
        <f>_xlfn.XLOOKUP(M4217,Market!A:A,Market!F:F,0)</f>
        <v>8.8999999999999996E-2</v>
      </c>
      <c r="X4217" s="55">
        <f t="shared" si="522"/>
        <v>0.22868999999999998</v>
      </c>
      <c r="Y4217" s="55">
        <f t="shared" si="523"/>
        <v>6.1629999999999994</v>
      </c>
      <c r="Z4217" s="54">
        <f t="shared" si="524"/>
        <v>0.80847435392889933</v>
      </c>
      <c r="AA4217" s="49" t="str">
        <f t="shared" ca="1" si="525"/>
        <v>N</v>
      </c>
      <c r="AB4217" s="49">
        <f t="shared" ca="1" si="526"/>
        <v>5</v>
      </c>
      <c r="AC4217" s="49" t="str">
        <f t="shared" ca="1" si="527"/>
        <v>N</v>
      </c>
    </row>
    <row r="4218" spans="1:29" x14ac:dyDescent="0.25">
      <c r="A4218">
        <v>2515</v>
      </c>
      <c r="B4218" s="9">
        <v>43567</v>
      </c>
      <c r="C4218" s="50" t="str">
        <f t="shared" si="520"/>
        <v>N</v>
      </c>
      <c r="D4218" s="52">
        <f>_xlfn.XLOOKUP(B4218,Cal_Date!B:B,Cal_Date!A:A,0)</f>
        <v>2</v>
      </c>
      <c r="E4218">
        <v>2019</v>
      </c>
      <c r="F4218" t="s">
        <v>125</v>
      </c>
      <c r="G4218" t="s">
        <v>129</v>
      </c>
      <c r="H4218" t="s">
        <v>11</v>
      </c>
      <c r="I4218" t="s">
        <v>11</v>
      </c>
      <c r="J4218" t="s">
        <v>15</v>
      </c>
      <c r="K4218" t="s">
        <v>42</v>
      </c>
      <c r="L4218">
        <v>1</v>
      </c>
      <c r="M4218">
        <v>1000</v>
      </c>
      <c r="O4218" t="s">
        <v>25</v>
      </c>
      <c r="R4218" t="s">
        <v>44</v>
      </c>
      <c r="S4218" s="49" t="str">
        <f t="shared" si="521"/>
        <v>Card</v>
      </c>
      <c r="T4218" s="3">
        <v>0.03</v>
      </c>
      <c r="U4218" s="2">
        <v>2.7</v>
      </c>
      <c r="V4218" s="2">
        <v>0.87</v>
      </c>
      <c r="W4218" s="54">
        <f>_xlfn.XLOOKUP(M4218,Market!A:A,Market!F:F,0)</f>
        <v>0.08</v>
      </c>
      <c r="X4218" s="55">
        <f t="shared" si="522"/>
        <v>8.1000000000000003E-2</v>
      </c>
      <c r="Y4218" s="55">
        <f t="shared" si="523"/>
        <v>1.83</v>
      </c>
      <c r="Z4218" s="54">
        <f t="shared" si="524"/>
        <v>0.67777777777777781</v>
      </c>
      <c r="AA4218" s="49" t="str">
        <f t="shared" ca="1" si="525"/>
        <v>N</v>
      </c>
      <c r="AB4218" s="49">
        <f t="shared" ca="1" si="526"/>
        <v>5</v>
      </c>
      <c r="AC4218" s="49" t="str">
        <f t="shared" ca="1" si="527"/>
        <v>N</v>
      </c>
    </row>
    <row r="4219" spans="1:29" x14ac:dyDescent="0.25">
      <c r="A4219">
        <v>2516</v>
      </c>
      <c r="B4219" s="9">
        <v>43567</v>
      </c>
      <c r="C4219" s="50" t="str">
        <f t="shared" si="520"/>
        <v>N</v>
      </c>
      <c r="D4219" s="52">
        <f>_xlfn.XLOOKUP(B4219,Cal_Date!B:B,Cal_Date!A:A,0)</f>
        <v>2</v>
      </c>
      <c r="E4219">
        <v>2019</v>
      </c>
      <c r="F4219" t="s">
        <v>125</v>
      </c>
      <c r="G4219" t="s">
        <v>129</v>
      </c>
      <c r="H4219" t="s">
        <v>11</v>
      </c>
      <c r="I4219" t="s">
        <v>11</v>
      </c>
      <c r="J4219" t="s">
        <v>15</v>
      </c>
      <c r="K4219" t="s">
        <v>42</v>
      </c>
      <c r="L4219">
        <v>2</v>
      </c>
      <c r="M4219">
        <v>1001</v>
      </c>
      <c r="O4219" t="s">
        <v>25</v>
      </c>
      <c r="R4219" t="s">
        <v>44</v>
      </c>
      <c r="S4219" s="49" t="str">
        <f t="shared" si="521"/>
        <v>Card</v>
      </c>
      <c r="T4219" s="3">
        <v>0.03</v>
      </c>
      <c r="U4219" s="2">
        <v>5.3000000000000007</v>
      </c>
      <c r="V4219" s="2">
        <v>1.74</v>
      </c>
      <c r="W4219" s="54">
        <f>_xlfn.XLOOKUP(M4219,Market!A:A,Market!F:F,0)</f>
        <v>0.06</v>
      </c>
      <c r="X4219" s="55">
        <f t="shared" si="522"/>
        <v>0.159</v>
      </c>
      <c r="Y4219" s="55">
        <f t="shared" si="523"/>
        <v>3.5600000000000005</v>
      </c>
      <c r="Z4219" s="54">
        <f t="shared" si="524"/>
        <v>0.67169811320754713</v>
      </c>
      <c r="AA4219" s="49" t="str">
        <f t="shared" ca="1" si="525"/>
        <v>N</v>
      </c>
      <c r="AB4219" s="49">
        <f t="shared" ca="1" si="526"/>
        <v>5</v>
      </c>
      <c r="AC4219" s="49" t="str">
        <f t="shared" ca="1" si="527"/>
        <v>N</v>
      </c>
    </row>
    <row r="4220" spans="1:29" x14ac:dyDescent="0.25">
      <c r="A4220">
        <v>2517</v>
      </c>
      <c r="B4220" s="9">
        <v>43567</v>
      </c>
      <c r="C4220" s="50" t="str">
        <f t="shared" si="520"/>
        <v>N</v>
      </c>
      <c r="D4220" s="52">
        <f>_xlfn.XLOOKUP(B4220,Cal_Date!B:B,Cal_Date!A:A,0)</f>
        <v>2</v>
      </c>
      <c r="E4220">
        <v>2019</v>
      </c>
      <c r="F4220" t="s">
        <v>125</v>
      </c>
      <c r="G4220" t="s">
        <v>129</v>
      </c>
      <c r="H4220" t="s">
        <v>11</v>
      </c>
      <c r="I4220" t="s">
        <v>11</v>
      </c>
      <c r="J4220" t="s">
        <v>15</v>
      </c>
      <c r="K4220" t="s">
        <v>42</v>
      </c>
      <c r="L4220">
        <v>1</v>
      </c>
      <c r="M4220">
        <v>1008</v>
      </c>
      <c r="O4220" t="s">
        <v>28</v>
      </c>
      <c r="R4220" t="s">
        <v>44</v>
      </c>
      <c r="S4220" s="49" t="str">
        <f t="shared" si="521"/>
        <v>Card</v>
      </c>
      <c r="T4220" s="3">
        <v>0.03</v>
      </c>
      <c r="U4220" s="2">
        <v>2.7225000000000001</v>
      </c>
      <c r="V4220" s="2">
        <v>0.87</v>
      </c>
      <c r="W4220" s="54">
        <f>_xlfn.XLOOKUP(M4220,Market!A:A,Market!F:F,0)</f>
        <v>8.8999999999999996E-2</v>
      </c>
      <c r="X4220" s="55">
        <f t="shared" si="522"/>
        <v>8.1674999999999998E-2</v>
      </c>
      <c r="Y4220" s="55">
        <f t="shared" si="523"/>
        <v>1.8525</v>
      </c>
      <c r="Z4220" s="54">
        <f t="shared" si="524"/>
        <v>0.68044077134986225</v>
      </c>
      <c r="AA4220" s="49" t="str">
        <f t="shared" ca="1" si="525"/>
        <v>N</v>
      </c>
      <c r="AB4220" s="49">
        <f t="shared" ca="1" si="526"/>
        <v>5</v>
      </c>
      <c r="AC4220" s="49" t="str">
        <f t="shared" ca="1" si="527"/>
        <v>N</v>
      </c>
    </row>
    <row r="4221" spans="1:29" x14ac:dyDescent="0.25">
      <c r="A4221">
        <v>2518</v>
      </c>
      <c r="B4221" s="9">
        <v>43567</v>
      </c>
      <c r="C4221" s="50" t="str">
        <f t="shared" si="520"/>
        <v>N</v>
      </c>
      <c r="D4221" s="52">
        <f>_xlfn.XLOOKUP(B4221,Cal_Date!B:B,Cal_Date!A:A,0)</f>
        <v>2</v>
      </c>
      <c r="E4221">
        <v>2019</v>
      </c>
      <c r="F4221" t="s">
        <v>125</v>
      </c>
      <c r="G4221" t="s">
        <v>129</v>
      </c>
      <c r="H4221" t="s">
        <v>48</v>
      </c>
      <c r="I4221" t="s">
        <v>18</v>
      </c>
      <c r="J4221" t="s">
        <v>10</v>
      </c>
      <c r="K4221" t="s">
        <v>43</v>
      </c>
      <c r="L4221">
        <v>1</v>
      </c>
      <c r="M4221">
        <v>1009</v>
      </c>
      <c r="O4221" t="s">
        <v>28</v>
      </c>
      <c r="R4221" t="s">
        <v>44</v>
      </c>
      <c r="S4221" s="49" t="str">
        <f t="shared" si="521"/>
        <v>Card</v>
      </c>
      <c r="T4221" s="3">
        <v>0.03</v>
      </c>
      <c r="U4221" s="2">
        <v>7.6229999999999993</v>
      </c>
      <c r="V4221" s="2">
        <v>1.46</v>
      </c>
      <c r="W4221" s="54">
        <f>_xlfn.XLOOKUP(M4221,Market!A:A,Market!F:F,0)</f>
        <v>8.8999999999999996E-2</v>
      </c>
      <c r="X4221" s="55">
        <f t="shared" si="522"/>
        <v>0.22868999999999998</v>
      </c>
      <c r="Y4221" s="55">
        <f t="shared" si="523"/>
        <v>6.1629999999999994</v>
      </c>
      <c r="Z4221" s="54">
        <f t="shared" si="524"/>
        <v>0.80847435392889933</v>
      </c>
      <c r="AA4221" s="49" t="str">
        <f t="shared" ca="1" si="525"/>
        <v>N</v>
      </c>
      <c r="AB4221" s="49">
        <f t="shared" ca="1" si="526"/>
        <v>5</v>
      </c>
      <c r="AC4221" s="49" t="str">
        <f t="shared" ca="1" si="527"/>
        <v>N</v>
      </c>
    </row>
    <row r="4222" spans="1:29" x14ac:dyDescent="0.25">
      <c r="A4222">
        <v>2519</v>
      </c>
      <c r="B4222" s="9">
        <v>43567</v>
      </c>
      <c r="C4222" s="50" t="str">
        <f t="shared" si="520"/>
        <v>N</v>
      </c>
      <c r="D4222" s="52">
        <f>_xlfn.XLOOKUP(B4222,Cal_Date!B:B,Cal_Date!A:A,0)</f>
        <v>2</v>
      </c>
      <c r="E4222">
        <v>2019</v>
      </c>
      <c r="F4222" t="s">
        <v>125</v>
      </c>
      <c r="G4222" t="s">
        <v>129</v>
      </c>
      <c r="H4222" t="s">
        <v>11</v>
      </c>
      <c r="I4222" t="s">
        <v>11</v>
      </c>
      <c r="J4222" t="s">
        <v>15</v>
      </c>
      <c r="K4222" t="s">
        <v>42</v>
      </c>
      <c r="L4222">
        <v>1</v>
      </c>
      <c r="M4222">
        <v>1001</v>
      </c>
      <c r="O4222" t="s">
        <v>25</v>
      </c>
      <c r="R4222" t="s">
        <v>44</v>
      </c>
      <c r="S4222" s="49" t="str">
        <f t="shared" si="521"/>
        <v>Card</v>
      </c>
      <c r="T4222" s="3">
        <v>0.03</v>
      </c>
      <c r="U4222" s="2">
        <v>2.6500000000000004</v>
      </c>
      <c r="V4222" s="2">
        <v>0.87</v>
      </c>
      <c r="W4222" s="54">
        <f>_xlfn.XLOOKUP(M4222,Market!A:A,Market!F:F,0)</f>
        <v>0.06</v>
      </c>
      <c r="X4222" s="55">
        <f t="shared" si="522"/>
        <v>7.9500000000000001E-2</v>
      </c>
      <c r="Y4222" s="55">
        <f t="shared" si="523"/>
        <v>1.7800000000000002</v>
      </c>
      <c r="Z4222" s="54">
        <f t="shared" si="524"/>
        <v>0.67169811320754713</v>
      </c>
      <c r="AA4222" s="49" t="str">
        <f t="shared" ca="1" si="525"/>
        <v>N</v>
      </c>
      <c r="AB4222" s="49">
        <f t="shared" ca="1" si="526"/>
        <v>5</v>
      </c>
      <c r="AC4222" s="49" t="str">
        <f t="shared" ca="1" si="527"/>
        <v>N</v>
      </c>
    </row>
    <row r="4223" spans="1:29" x14ac:dyDescent="0.25">
      <c r="A4223">
        <v>2520</v>
      </c>
      <c r="B4223" s="9">
        <v>43567</v>
      </c>
      <c r="C4223" s="50" t="str">
        <f t="shared" si="520"/>
        <v>N</v>
      </c>
      <c r="D4223" s="52">
        <f>_xlfn.XLOOKUP(B4223,Cal_Date!B:B,Cal_Date!A:A,0)</f>
        <v>2</v>
      </c>
      <c r="E4223">
        <v>2019</v>
      </c>
      <c r="F4223" t="s">
        <v>125</v>
      </c>
      <c r="G4223" t="s">
        <v>129</v>
      </c>
      <c r="H4223" t="s">
        <v>11</v>
      </c>
      <c r="I4223" t="s">
        <v>11</v>
      </c>
      <c r="J4223" t="s">
        <v>15</v>
      </c>
      <c r="K4223" t="s">
        <v>42</v>
      </c>
      <c r="L4223">
        <v>1</v>
      </c>
      <c r="M4223">
        <v>1001</v>
      </c>
      <c r="O4223" t="s">
        <v>25</v>
      </c>
      <c r="R4223" t="s">
        <v>44</v>
      </c>
      <c r="S4223" s="49" t="str">
        <f t="shared" si="521"/>
        <v>Card</v>
      </c>
      <c r="T4223" s="3">
        <v>0.03</v>
      </c>
      <c r="U4223" s="2">
        <v>2.6500000000000004</v>
      </c>
      <c r="V4223" s="2">
        <v>0.87</v>
      </c>
      <c r="W4223" s="54">
        <f>_xlfn.XLOOKUP(M4223,Market!A:A,Market!F:F,0)</f>
        <v>0.06</v>
      </c>
      <c r="X4223" s="55">
        <f t="shared" si="522"/>
        <v>7.9500000000000001E-2</v>
      </c>
      <c r="Y4223" s="55">
        <f t="shared" si="523"/>
        <v>1.7800000000000002</v>
      </c>
      <c r="Z4223" s="54">
        <f t="shared" si="524"/>
        <v>0.67169811320754713</v>
      </c>
      <c r="AA4223" s="49" t="str">
        <f t="shared" ca="1" si="525"/>
        <v>N</v>
      </c>
      <c r="AB4223" s="49">
        <f t="shared" ca="1" si="526"/>
        <v>5</v>
      </c>
      <c r="AC4223" s="49" t="str">
        <f t="shared" ca="1" si="527"/>
        <v>N</v>
      </c>
    </row>
    <row r="4224" spans="1:29" x14ac:dyDescent="0.25">
      <c r="A4224">
        <v>2521</v>
      </c>
      <c r="B4224" s="9">
        <v>43567</v>
      </c>
      <c r="C4224" s="50" t="str">
        <f t="shared" si="520"/>
        <v>N</v>
      </c>
      <c r="D4224" s="52">
        <f>_xlfn.XLOOKUP(B4224,Cal_Date!B:B,Cal_Date!A:A,0)</f>
        <v>2</v>
      </c>
      <c r="E4224">
        <v>2019</v>
      </c>
      <c r="F4224" t="s">
        <v>125</v>
      </c>
      <c r="G4224" t="s">
        <v>129</v>
      </c>
      <c r="H4224" t="s">
        <v>11</v>
      </c>
      <c r="I4224" t="s">
        <v>11</v>
      </c>
      <c r="J4224" t="s">
        <v>15</v>
      </c>
      <c r="K4224" t="s">
        <v>42</v>
      </c>
      <c r="L4224">
        <v>1</v>
      </c>
      <c r="M4224">
        <v>1001</v>
      </c>
      <c r="O4224" t="s">
        <v>25</v>
      </c>
      <c r="R4224" t="s">
        <v>47</v>
      </c>
      <c r="S4224" s="49" t="str">
        <f t="shared" si="521"/>
        <v>Card</v>
      </c>
      <c r="T4224" s="3">
        <v>3.5000000000000003E-2</v>
      </c>
      <c r="U4224" s="2">
        <v>2.6500000000000004</v>
      </c>
      <c r="V4224" s="2">
        <v>0.87</v>
      </c>
      <c r="W4224" s="54">
        <f>_xlfn.XLOOKUP(M4224,Market!A:A,Market!F:F,0)</f>
        <v>0.06</v>
      </c>
      <c r="X4224" s="55">
        <f t="shared" si="522"/>
        <v>9.2750000000000027E-2</v>
      </c>
      <c r="Y4224" s="55">
        <f t="shared" si="523"/>
        <v>1.7800000000000002</v>
      </c>
      <c r="Z4224" s="54">
        <f t="shared" si="524"/>
        <v>0.67169811320754713</v>
      </c>
      <c r="AA4224" s="49" t="str">
        <f t="shared" ca="1" si="525"/>
        <v>N</v>
      </c>
      <c r="AB4224" s="49">
        <f t="shared" ca="1" si="526"/>
        <v>5</v>
      </c>
      <c r="AC4224" s="49" t="str">
        <f t="shared" ca="1" si="527"/>
        <v>N</v>
      </c>
    </row>
    <row r="4225" spans="1:29" x14ac:dyDescent="0.25">
      <c r="A4225">
        <v>2522</v>
      </c>
      <c r="B4225" s="9">
        <v>43567</v>
      </c>
      <c r="C4225" s="50" t="str">
        <f t="shared" si="520"/>
        <v>N</v>
      </c>
      <c r="D4225" s="52">
        <f>_xlfn.XLOOKUP(B4225,Cal_Date!B:B,Cal_Date!A:A,0)</f>
        <v>2</v>
      </c>
      <c r="E4225">
        <v>2019</v>
      </c>
      <c r="F4225" t="s">
        <v>125</v>
      </c>
      <c r="G4225" t="s">
        <v>129</v>
      </c>
      <c r="H4225" t="s">
        <v>11</v>
      </c>
      <c r="I4225" t="s">
        <v>13</v>
      </c>
      <c r="J4225" t="s">
        <v>15</v>
      </c>
      <c r="K4225" t="s">
        <v>42</v>
      </c>
      <c r="L4225">
        <v>2</v>
      </c>
      <c r="M4225">
        <v>1002</v>
      </c>
      <c r="O4225" t="s">
        <v>28</v>
      </c>
      <c r="R4225" t="s">
        <v>44</v>
      </c>
      <c r="S4225" s="49" t="str">
        <f t="shared" si="521"/>
        <v>Card</v>
      </c>
      <c r="T4225" s="3">
        <v>0.03</v>
      </c>
      <c r="U4225" s="2">
        <v>5.3000000000000007</v>
      </c>
      <c r="V4225" s="2">
        <v>2.84</v>
      </c>
      <c r="W4225" s="54">
        <f>_xlfn.XLOOKUP(M4225,Market!A:A,Market!F:F,0)</f>
        <v>0.06</v>
      </c>
      <c r="X4225" s="55">
        <f t="shared" si="522"/>
        <v>0.159</v>
      </c>
      <c r="Y4225" s="55">
        <f t="shared" si="523"/>
        <v>2.4600000000000009</v>
      </c>
      <c r="Z4225" s="54">
        <f t="shared" si="524"/>
        <v>0.46415094339622653</v>
      </c>
      <c r="AA4225" s="49" t="str">
        <f t="shared" ca="1" si="525"/>
        <v>N</v>
      </c>
      <c r="AB4225" s="49">
        <f t="shared" ca="1" si="526"/>
        <v>5</v>
      </c>
      <c r="AC4225" s="49" t="str">
        <f t="shared" ca="1" si="527"/>
        <v>N</v>
      </c>
    </row>
    <row r="4226" spans="1:29" x14ac:dyDescent="0.25">
      <c r="A4226">
        <v>2523</v>
      </c>
      <c r="B4226" s="9">
        <v>43567</v>
      </c>
      <c r="C4226" s="50" t="str">
        <f t="shared" si="520"/>
        <v>N</v>
      </c>
      <c r="D4226" s="52">
        <f>_xlfn.XLOOKUP(B4226,Cal_Date!B:B,Cal_Date!A:A,0)</f>
        <v>2</v>
      </c>
      <c r="E4226">
        <v>2019</v>
      </c>
      <c r="F4226" t="s">
        <v>125</v>
      </c>
      <c r="G4226" t="s">
        <v>129</v>
      </c>
      <c r="H4226" t="s">
        <v>48</v>
      </c>
      <c r="I4226" t="s">
        <v>18</v>
      </c>
      <c r="J4226" t="s">
        <v>10</v>
      </c>
      <c r="K4226" t="s">
        <v>43</v>
      </c>
      <c r="L4226">
        <v>2</v>
      </c>
      <c r="M4226">
        <v>1003</v>
      </c>
      <c r="O4226" t="s">
        <v>25</v>
      </c>
      <c r="R4226" t="s">
        <v>44</v>
      </c>
      <c r="S4226" s="49" t="str">
        <f t="shared" si="521"/>
        <v>Card</v>
      </c>
      <c r="T4226" s="3">
        <v>0.03</v>
      </c>
      <c r="U4226" s="2">
        <v>14.84</v>
      </c>
      <c r="V4226" s="2">
        <v>2.92</v>
      </c>
      <c r="W4226" s="54">
        <f>_xlfn.XLOOKUP(M4226,Market!A:A,Market!F:F,0)</f>
        <v>0.06</v>
      </c>
      <c r="X4226" s="55">
        <f t="shared" si="522"/>
        <v>0.44519999999999998</v>
      </c>
      <c r="Y4226" s="55">
        <f t="shared" si="523"/>
        <v>11.92</v>
      </c>
      <c r="Z4226" s="54">
        <f t="shared" si="524"/>
        <v>0.80323450134770891</v>
      </c>
      <c r="AA4226" s="49" t="str">
        <f t="shared" ca="1" si="525"/>
        <v>N</v>
      </c>
      <c r="AB4226" s="49">
        <f t="shared" ca="1" si="526"/>
        <v>5</v>
      </c>
      <c r="AC4226" s="49" t="str">
        <f t="shared" ca="1" si="527"/>
        <v>N</v>
      </c>
    </row>
    <row r="4227" spans="1:29" x14ac:dyDescent="0.25">
      <c r="A4227">
        <v>2524</v>
      </c>
      <c r="B4227" s="9">
        <v>43567</v>
      </c>
      <c r="C4227" s="50" t="str">
        <f t="shared" ref="C4227:C4290" si="528">IF(OR(B4227="04/01/2018"+0,B4227="04/02/2018"+0),"Y","N")</f>
        <v>N</v>
      </c>
      <c r="D4227" s="52">
        <f>_xlfn.XLOOKUP(B4227,Cal_Date!B:B,Cal_Date!A:A,0)</f>
        <v>2</v>
      </c>
      <c r="E4227">
        <v>2019</v>
      </c>
      <c r="F4227" t="s">
        <v>125</v>
      </c>
      <c r="G4227" t="s">
        <v>129</v>
      </c>
      <c r="H4227" t="s">
        <v>14</v>
      </c>
      <c r="I4227" t="s">
        <v>18</v>
      </c>
      <c r="J4227" t="s">
        <v>15</v>
      </c>
      <c r="K4227" t="s">
        <v>43</v>
      </c>
      <c r="L4227">
        <v>1</v>
      </c>
      <c r="M4227">
        <v>1003</v>
      </c>
      <c r="O4227" t="s">
        <v>25</v>
      </c>
      <c r="R4227" t="s">
        <v>44</v>
      </c>
      <c r="S4227" s="49" t="str">
        <f t="shared" ref="S4227:S4290" si="529">IF(R4227="Cash","Cash","Card")</f>
        <v>Card</v>
      </c>
      <c r="T4227" s="3">
        <v>0.03</v>
      </c>
      <c r="U4227" s="2">
        <v>7.42</v>
      </c>
      <c r="V4227" s="2">
        <v>2.2200000000000002</v>
      </c>
      <c r="W4227" s="54">
        <f>_xlfn.XLOOKUP(M4227,Market!A:A,Market!F:F,0)</f>
        <v>0.06</v>
      </c>
      <c r="X4227" s="55">
        <f t="shared" ref="X4227:X4290" si="530">T4227*U4227</f>
        <v>0.22259999999999999</v>
      </c>
      <c r="Y4227" s="55">
        <f t="shared" ref="Y4227:Y4290" si="531">U4227-V4227</f>
        <v>5.1999999999999993</v>
      </c>
      <c r="Z4227" s="54">
        <f t="shared" ref="Z4227:Z4290" si="532">Y4227/U4227</f>
        <v>0.70080862533692712</v>
      </c>
      <c r="AA4227" s="49" t="str">
        <f t="shared" ref="AA4227:AA4290" ca="1" si="533">IF(DATEDIF(B4227,TODAY(),"y")&gt;5,"Y","N")</f>
        <v>N</v>
      </c>
      <c r="AB4227" s="49">
        <f t="shared" ref="AB4227:AB4290" ca="1" si="534">DATEDIF(B4227,TODAY(),"y")</f>
        <v>5</v>
      </c>
      <c r="AC4227" s="49" t="str">
        <f t="shared" ref="AC4227:AC4290" ca="1" si="535">IF(AB4227&gt;5,"Y","N")</f>
        <v>N</v>
      </c>
    </row>
    <row r="4228" spans="1:29" x14ac:dyDescent="0.25">
      <c r="A4228">
        <v>2525</v>
      </c>
      <c r="B4228" s="9">
        <v>43567</v>
      </c>
      <c r="C4228" s="50" t="str">
        <f t="shared" si="528"/>
        <v>N</v>
      </c>
      <c r="D4228" s="52">
        <f>_xlfn.XLOOKUP(B4228,Cal_Date!B:B,Cal_Date!A:A,0)</f>
        <v>2</v>
      </c>
      <c r="E4228">
        <v>2019</v>
      </c>
      <c r="F4228" t="s">
        <v>125</v>
      </c>
      <c r="G4228" t="s">
        <v>129</v>
      </c>
      <c r="H4228" t="s">
        <v>11</v>
      </c>
      <c r="I4228" t="s">
        <v>11</v>
      </c>
      <c r="J4228" t="s">
        <v>15</v>
      </c>
      <c r="K4228" t="s">
        <v>42</v>
      </c>
      <c r="L4228">
        <v>1</v>
      </c>
      <c r="M4228">
        <v>1003</v>
      </c>
      <c r="O4228" t="s">
        <v>25</v>
      </c>
      <c r="R4228" t="s">
        <v>44</v>
      </c>
      <c r="S4228" s="49" t="str">
        <f t="shared" si="529"/>
        <v>Card</v>
      </c>
      <c r="T4228" s="3">
        <v>0.03</v>
      </c>
      <c r="U4228" s="2">
        <v>2.6500000000000004</v>
      </c>
      <c r="V4228" s="2">
        <v>0.87</v>
      </c>
      <c r="W4228" s="54">
        <f>_xlfn.XLOOKUP(M4228,Market!A:A,Market!F:F,0)</f>
        <v>0.06</v>
      </c>
      <c r="X4228" s="55">
        <f t="shared" si="530"/>
        <v>7.9500000000000001E-2</v>
      </c>
      <c r="Y4228" s="55">
        <f t="shared" si="531"/>
        <v>1.7800000000000002</v>
      </c>
      <c r="Z4228" s="54">
        <f t="shared" si="532"/>
        <v>0.67169811320754713</v>
      </c>
      <c r="AA4228" s="49" t="str">
        <f t="shared" ca="1" si="533"/>
        <v>N</v>
      </c>
      <c r="AB4228" s="49">
        <f t="shared" ca="1" si="534"/>
        <v>5</v>
      </c>
      <c r="AC4228" s="49" t="str">
        <f t="shared" ca="1" si="535"/>
        <v>N</v>
      </c>
    </row>
    <row r="4229" spans="1:29" x14ac:dyDescent="0.25">
      <c r="A4229">
        <v>2526</v>
      </c>
      <c r="B4229" s="9">
        <v>43567</v>
      </c>
      <c r="C4229" s="50" t="str">
        <f t="shared" si="528"/>
        <v>N</v>
      </c>
      <c r="D4229" s="52">
        <f>_xlfn.XLOOKUP(B4229,Cal_Date!B:B,Cal_Date!A:A,0)</f>
        <v>2</v>
      </c>
      <c r="E4229">
        <v>2019</v>
      </c>
      <c r="F4229" t="s">
        <v>125</v>
      </c>
      <c r="G4229" t="s">
        <v>129</v>
      </c>
      <c r="H4229" t="s">
        <v>48</v>
      </c>
      <c r="I4229" t="s">
        <v>18</v>
      </c>
      <c r="J4229" t="s">
        <v>10</v>
      </c>
      <c r="K4229" t="s">
        <v>43</v>
      </c>
      <c r="L4229">
        <v>1</v>
      </c>
      <c r="M4229">
        <v>1004</v>
      </c>
      <c r="O4229" t="s">
        <v>28</v>
      </c>
      <c r="R4229" t="s">
        <v>44</v>
      </c>
      <c r="S4229" s="49" t="str">
        <f t="shared" si="529"/>
        <v>Card</v>
      </c>
      <c r="T4229" s="3">
        <v>0.03</v>
      </c>
      <c r="U4229" s="2">
        <v>7.42</v>
      </c>
      <c r="V4229" s="2">
        <v>1.46</v>
      </c>
      <c r="W4229" s="54">
        <f>_xlfn.XLOOKUP(M4229,Market!A:A,Market!F:F,0)</f>
        <v>0.06</v>
      </c>
      <c r="X4229" s="55">
        <f t="shared" si="530"/>
        <v>0.22259999999999999</v>
      </c>
      <c r="Y4229" s="55">
        <f t="shared" si="531"/>
        <v>5.96</v>
      </c>
      <c r="Z4229" s="54">
        <f t="shared" si="532"/>
        <v>0.80323450134770891</v>
      </c>
      <c r="AA4229" s="49" t="str">
        <f t="shared" ca="1" si="533"/>
        <v>N</v>
      </c>
      <c r="AB4229" s="49">
        <f t="shared" ca="1" si="534"/>
        <v>5</v>
      </c>
      <c r="AC4229" s="49" t="str">
        <f t="shared" ca="1" si="535"/>
        <v>N</v>
      </c>
    </row>
    <row r="4230" spans="1:29" x14ac:dyDescent="0.25">
      <c r="A4230">
        <v>2527</v>
      </c>
      <c r="B4230" s="9">
        <v>43567</v>
      </c>
      <c r="C4230" s="50" t="str">
        <f t="shared" si="528"/>
        <v>N</v>
      </c>
      <c r="D4230" s="52">
        <f>_xlfn.XLOOKUP(B4230,Cal_Date!B:B,Cal_Date!A:A,0)</f>
        <v>2</v>
      </c>
      <c r="E4230">
        <v>2019</v>
      </c>
      <c r="F4230" t="s">
        <v>125</v>
      </c>
      <c r="G4230" t="s">
        <v>129</v>
      </c>
      <c r="H4230" t="s">
        <v>11</v>
      </c>
      <c r="I4230" t="s">
        <v>11</v>
      </c>
      <c r="J4230" t="s">
        <v>15</v>
      </c>
      <c r="K4230" t="s">
        <v>42</v>
      </c>
      <c r="L4230">
        <v>2</v>
      </c>
      <c r="M4230">
        <v>1005</v>
      </c>
      <c r="O4230" t="s">
        <v>25</v>
      </c>
      <c r="R4230" t="s">
        <v>44</v>
      </c>
      <c r="S4230" s="49" t="str">
        <f t="shared" si="529"/>
        <v>Card</v>
      </c>
      <c r="T4230" s="3">
        <v>0.03</v>
      </c>
      <c r="U4230" s="2">
        <v>5.4450000000000003</v>
      </c>
      <c r="V4230" s="2">
        <v>1.74</v>
      </c>
      <c r="W4230" s="54">
        <f>_xlfn.XLOOKUP(M4230,Market!A:A,Market!F:F,0)</f>
        <v>8.8999999999999996E-2</v>
      </c>
      <c r="X4230" s="55">
        <f t="shared" si="530"/>
        <v>0.16335</v>
      </c>
      <c r="Y4230" s="55">
        <f t="shared" si="531"/>
        <v>3.7050000000000001</v>
      </c>
      <c r="Z4230" s="54">
        <f t="shared" si="532"/>
        <v>0.68044077134986225</v>
      </c>
      <c r="AA4230" s="49" t="str">
        <f t="shared" ca="1" si="533"/>
        <v>N</v>
      </c>
      <c r="AB4230" s="49">
        <f t="shared" ca="1" si="534"/>
        <v>5</v>
      </c>
      <c r="AC4230" s="49" t="str">
        <f t="shared" ca="1" si="535"/>
        <v>N</v>
      </c>
    </row>
    <row r="4231" spans="1:29" x14ac:dyDescent="0.25">
      <c r="A4231">
        <v>2528</v>
      </c>
      <c r="B4231" s="9">
        <v>43567</v>
      </c>
      <c r="C4231" s="50" t="str">
        <f t="shared" si="528"/>
        <v>N</v>
      </c>
      <c r="D4231" s="52">
        <f>_xlfn.XLOOKUP(B4231,Cal_Date!B:B,Cal_Date!A:A,0)</f>
        <v>2</v>
      </c>
      <c r="E4231">
        <v>2019</v>
      </c>
      <c r="F4231" t="s">
        <v>125</v>
      </c>
      <c r="G4231" t="s">
        <v>129</v>
      </c>
      <c r="H4231" t="s">
        <v>11</v>
      </c>
      <c r="I4231" t="s">
        <v>11</v>
      </c>
      <c r="J4231" t="s">
        <v>15</v>
      </c>
      <c r="K4231" t="s">
        <v>42</v>
      </c>
      <c r="L4231">
        <v>1</v>
      </c>
      <c r="M4231">
        <v>1005</v>
      </c>
      <c r="O4231" t="s">
        <v>25</v>
      </c>
      <c r="R4231" t="s">
        <v>44</v>
      </c>
      <c r="S4231" s="49" t="str">
        <f t="shared" si="529"/>
        <v>Card</v>
      </c>
      <c r="T4231" s="3">
        <v>0.03</v>
      </c>
      <c r="U4231" s="2">
        <v>2.7225000000000001</v>
      </c>
      <c r="V4231" s="2">
        <v>0.87</v>
      </c>
      <c r="W4231" s="54">
        <f>_xlfn.XLOOKUP(M4231,Market!A:A,Market!F:F,0)</f>
        <v>8.8999999999999996E-2</v>
      </c>
      <c r="X4231" s="55">
        <f t="shared" si="530"/>
        <v>8.1674999999999998E-2</v>
      </c>
      <c r="Y4231" s="55">
        <f t="shared" si="531"/>
        <v>1.8525</v>
      </c>
      <c r="Z4231" s="54">
        <f t="shared" si="532"/>
        <v>0.68044077134986225</v>
      </c>
      <c r="AA4231" s="49" t="str">
        <f t="shared" ca="1" si="533"/>
        <v>N</v>
      </c>
      <c r="AB4231" s="49">
        <f t="shared" ca="1" si="534"/>
        <v>5</v>
      </c>
      <c r="AC4231" s="49" t="str">
        <f t="shared" ca="1" si="535"/>
        <v>N</v>
      </c>
    </row>
    <row r="4232" spans="1:29" x14ac:dyDescent="0.25">
      <c r="A4232">
        <v>2529</v>
      </c>
      <c r="B4232" s="9">
        <v>43567</v>
      </c>
      <c r="C4232" s="50" t="str">
        <f t="shared" si="528"/>
        <v>N</v>
      </c>
      <c r="D4232" s="52">
        <f>_xlfn.XLOOKUP(B4232,Cal_Date!B:B,Cal_Date!A:A,0)</f>
        <v>2</v>
      </c>
      <c r="E4232">
        <v>2019</v>
      </c>
      <c r="F4232" t="s">
        <v>125</v>
      </c>
      <c r="G4232" t="s">
        <v>129</v>
      </c>
      <c r="H4232" t="s">
        <v>11</v>
      </c>
      <c r="I4232" t="s">
        <v>11</v>
      </c>
      <c r="J4232" t="s">
        <v>15</v>
      </c>
      <c r="K4232" t="s">
        <v>42</v>
      </c>
      <c r="L4232">
        <v>2</v>
      </c>
      <c r="M4232">
        <v>1003</v>
      </c>
      <c r="O4232" t="s">
        <v>25</v>
      </c>
      <c r="R4232" t="s">
        <v>44</v>
      </c>
      <c r="S4232" s="49" t="str">
        <f t="shared" si="529"/>
        <v>Card</v>
      </c>
      <c r="T4232" s="3">
        <v>0.03</v>
      </c>
      <c r="U4232" s="2">
        <v>5.3000000000000007</v>
      </c>
      <c r="V4232" s="2">
        <v>1.74</v>
      </c>
      <c r="W4232" s="54">
        <f>_xlfn.XLOOKUP(M4232,Market!A:A,Market!F:F,0)</f>
        <v>0.06</v>
      </c>
      <c r="X4232" s="55">
        <f t="shared" si="530"/>
        <v>0.159</v>
      </c>
      <c r="Y4232" s="55">
        <f t="shared" si="531"/>
        <v>3.5600000000000005</v>
      </c>
      <c r="Z4232" s="54">
        <f t="shared" si="532"/>
        <v>0.67169811320754713</v>
      </c>
      <c r="AA4232" s="49" t="str">
        <f t="shared" ca="1" si="533"/>
        <v>N</v>
      </c>
      <c r="AB4232" s="49">
        <f t="shared" ca="1" si="534"/>
        <v>5</v>
      </c>
      <c r="AC4232" s="49" t="str">
        <f t="shared" ca="1" si="535"/>
        <v>N</v>
      </c>
    </row>
    <row r="4233" spans="1:29" x14ac:dyDescent="0.25">
      <c r="A4233">
        <v>2530</v>
      </c>
      <c r="B4233" s="9">
        <v>43567</v>
      </c>
      <c r="C4233" s="50" t="str">
        <f t="shared" si="528"/>
        <v>N</v>
      </c>
      <c r="D4233" s="52">
        <f>_xlfn.XLOOKUP(B4233,Cal_Date!B:B,Cal_Date!A:A,0)</f>
        <v>2</v>
      </c>
      <c r="E4233">
        <v>2019</v>
      </c>
      <c r="F4233" t="s">
        <v>125</v>
      </c>
      <c r="G4233" t="s">
        <v>129</v>
      </c>
      <c r="H4233" t="s">
        <v>14</v>
      </c>
      <c r="I4233" t="s">
        <v>18</v>
      </c>
      <c r="J4233" t="s">
        <v>15</v>
      </c>
      <c r="K4233" t="s">
        <v>43</v>
      </c>
      <c r="L4233">
        <v>1</v>
      </c>
      <c r="M4233">
        <v>1007</v>
      </c>
      <c r="O4233" t="s">
        <v>28</v>
      </c>
      <c r="R4233" t="s">
        <v>47</v>
      </c>
      <c r="S4233" s="49" t="str">
        <f t="shared" si="529"/>
        <v>Card</v>
      </c>
      <c r="T4233" s="3">
        <v>3.5000000000000003E-2</v>
      </c>
      <c r="U4233" s="2">
        <v>7.0785</v>
      </c>
      <c r="V4233" s="2">
        <v>2.1</v>
      </c>
      <c r="W4233" s="54">
        <f>_xlfn.XLOOKUP(M4233,Market!A:A,Market!F:F,0)</f>
        <v>8.8999999999999996E-2</v>
      </c>
      <c r="X4233" s="55">
        <f t="shared" si="530"/>
        <v>0.24774750000000004</v>
      </c>
      <c r="Y4233" s="55">
        <f t="shared" si="531"/>
        <v>4.9785000000000004</v>
      </c>
      <c r="Z4233" s="54">
        <f t="shared" si="532"/>
        <v>0.70332697605424888</v>
      </c>
      <c r="AA4233" s="49" t="str">
        <f t="shared" ca="1" si="533"/>
        <v>N</v>
      </c>
      <c r="AB4233" s="49">
        <f t="shared" ca="1" si="534"/>
        <v>5</v>
      </c>
      <c r="AC4233" s="49" t="str">
        <f t="shared" ca="1" si="535"/>
        <v>N</v>
      </c>
    </row>
    <row r="4234" spans="1:29" x14ac:dyDescent="0.25">
      <c r="A4234">
        <v>2531</v>
      </c>
      <c r="B4234" s="9">
        <v>43567</v>
      </c>
      <c r="C4234" s="50" t="str">
        <f t="shared" si="528"/>
        <v>N</v>
      </c>
      <c r="D4234" s="52">
        <f>_xlfn.XLOOKUP(B4234,Cal_Date!B:B,Cal_Date!A:A,0)</f>
        <v>2</v>
      </c>
      <c r="E4234">
        <v>2019</v>
      </c>
      <c r="F4234" t="s">
        <v>125</v>
      </c>
      <c r="G4234" t="s">
        <v>129</v>
      </c>
      <c r="H4234" t="s">
        <v>11</v>
      </c>
      <c r="I4234" t="s">
        <v>11</v>
      </c>
      <c r="J4234" t="s">
        <v>15</v>
      </c>
      <c r="K4234" t="s">
        <v>42</v>
      </c>
      <c r="L4234">
        <v>2</v>
      </c>
      <c r="M4234">
        <v>1006</v>
      </c>
      <c r="O4234" t="s">
        <v>28</v>
      </c>
      <c r="R4234" t="s">
        <v>44</v>
      </c>
      <c r="S4234" s="49" t="str">
        <f t="shared" si="529"/>
        <v>Card</v>
      </c>
      <c r="T4234" s="3">
        <v>0.03</v>
      </c>
      <c r="U4234" s="2">
        <v>5.4450000000000003</v>
      </c>
      <c r="V4234" s="2">
        <v>1.74</v>
      </c>
      <c r="W4234" s="54">
        <f>_xlfn.XLOOKUP(M4234,Market!A:A,Market!F:F,0)</f>
        <v>8.8999999999999996E-2</v>
      </c>
      <c r="X4234" s="55">
        <f t="shared" si="530"/>
        <v>0.16335</v>
      </c>
      <c r="Y4234" s="55">
        <f t="shared" si="531"/>
        <v>3.7050000000000001</v>
      </c>
      <c r="Z4234" s="54">
        <f t="shared" si="532"/>
        <v>0.68044077134986225</v>
      </c>
      <c r="AA4234" s="49" t="str">
        <f t="shared" ca="1" si="533"/>
        <v>N</v>
      </c>
      <c r="AB4234" s="49">
        <f t="shared" ca="1" si="534"/>
        <v>5</v>
      </c>
      <c r="AC4234" s="49" t="str">
        <f t="shared" ca="1" si="535"/>
        <v>N</v>
      </c>
    </row>
    <row r="4235" spans="1:29" x14ac:dyDescent="0.25">
      <c r="A4235">
        <v>2532</v>
      </c>
      <c r="B4235" s="9">
        <v>43567</v>
      </c>
      <c r="C4235" s="50" t="str">
        <f t="shared" si="528"/>
        <v>N</v>
      </c>
      <c r="D4235" s="52">
        <f>_xlfn.XLOOKUP(B4235,Cal_Date!B:B,Cal_Date!A:A,0)</f>
        <v>2</v>
      </c>
      <c r="E4235">
        <v>2019</v>
      </c>
      <c r="F4235" t="s">
        <v>125</v>
      </c>
      <c r="G4235" t="s">
        <v>129</v>
      </c>
      <c r="H4235" t="s">
        <v>48</v>
      </c>
      <c r="I4235" t="s">
        <v>18</v>
      </c>
      <c r="J4235" t="s">
        <v>10</v>
      </c>
      <c r="K4235" t="s">
        <v>43</v>
      </c>
      <c r="L4235">
        <v>1</v>
      </c>
      <c r="M4235">
        <v>1006</v>
      </c>
      <c r="O4235" t="s">
        <v>28</v>
      </c>
      <c r="R4235" t="s">
        <v>44</v>
      </c>
      <c r="S4235" s="49" t="str">
        <f t="shared" si="529"/>
        <v>Card</v>
      </c>
      <c r="T4235" s="3">
        <v>0.03</v>
      </c>
      <c r="U4235" s="2">
        <v>7.6229999999999993</v>
      </c>
      <c r="V4235" s="2">
        <v>1.46</v>
      </c>
      <c r="W4235" s="54">
        <f>_xlfn.XLOOKUP(M4235,Market!A:A,Market!F:F,0)</f>
        <v>8.8999999999999996E-2</v>
      </c>
      <c r="X4235" s="55">
        <f t="shared" si="530"/>
        <v>0.22868999999999998</v>
      </c>
      <c r="Y4235" s="55">
        <f t="shared" si="531"/>
        <v>6.1629999999999994</v>
      </c>
      <c r="Z4235" s="54">
        <f t="shared" si="532"/>
        <v>0.80847435392889933</v>
      </c>
      <c r="AA4235" s="49" t="str">
        <f t="shared" ca="1" si="533"/>
        <v>N</v>
      </c>
      <c r="AB4235" s="49">
        <f t="shared" ca="1" si="534"/>
        <v>5</v>
      </c>
      <c r="AC4235" s="49" t="str">
        <f t="shared" ca="1" si="535"/>
        <v>N</v>
      </c>
    </row>
    <row r="4236" spans="1:29" x14ac:dyDescent="0.25">
      <c r="A4236">
        <v>2533</v>
      </c>
      <c r="B4236" s="9">
        <v>43567</v>
      </c>
      <c r="C4236" s="50" t="str">
        <f t="shared" si="528"/>
        <v>N</v>
      </c>
      <c r="D4236" s="52">
        <f>_xlfn.XLOOKUP(B4236,Cal_Date!B:B,Cal_Date!A:A,0)</f>
        <v>2</v>
      </c>
      <c r="E4236">
        <v>2019</v>
      </c>
      <c r="F4236" t="s">
        <v>125</v>
      </c>
      <c r="G4236" t="s">
        <v>129</v>
      </c>
      <c r="H4236" t="s">
        <v>48</v>
      </c>
      <c r="I4236" t="s">
        <v>18</v>
      </c>
      <c r="J4236" t="s">
        <v>10</v>
      </c>
      <c r="K4236" t="s">
        <v>43</v>
      </c>
      <c r="L4236">
        <v>1</v>
      </c>
      <c r="M4236">
        <v>1006</v>
      </c>
      <c r="O4236" t="s">
        <v>28</v>
      </c>
      <c r="R4236" t="s">
        <v>44</v>
      </c>
      <c r="S4236" s="49" t="str">
        <f t="shared" si="529"/>
        <v>Card</v>
      </c>
      <c r="T4236" s="3">
        <v>0.03</v>
      </c>
      <c r="U4236" s="2">
        <v>7.6229999999999993</v>
      </c>
      <c r="V4236" s="2">
        <v>1.46</v>
      </c>
      <c r="W4236" s="54">
        <f>_xlfn.XLOOKUP(M4236,Market!A:A,Market!F:F,0)</f>
        <v>8.8999999999999996E-2</v>
      </c>
      <c r="X4236" s="55">
        <f t="shared" si="530"/>
        <v>0.22868999999999998</v>
      </c>
      <c r="Y4236" s="55">
        <f t="shared" si="531"/>
        <v>6.1629999999999994</v>
      </c>
      <c r="Z4236" s="54">
        <f t="shared" si="532"/>
        <v>0.80847435392889933</v>
      </c>
      <c r="AA4236" s="49" t="str">
        <f t="shared" ca="1" si="533"/>
        <v>N</v>
      </c>
      <c r="AB4236" s="49">
        <f t="shared" ca="1" si="534"/>
        <v>5</v>
      </c>
      <c r="AC4236" s="49" t="str">
        <f t="shared" ca="1" si="535"/>
        <v>N</v>
      </c>
    </row>
    <row r="4237" spans="1:29" x14ac:dyDescent="0.25">
      <c r="A4237">
        <v>2534</v>
      </c>
      <c r="B4237" s="9">
        <v>43567</v>
      </c>
      <c r="C4237" s="50" t="str">
        <f t="shared" si="528"/>
        <v>N</v>
      </c>
      <c r="D4237" s="52">
        <f>_xlfn.XLOOKUP(B4237,Cal_Date!B:B,Cal_Date!A:A,0)</f>
        <v>2</v>
      </c>
      <c r="E4237">
        <v>2019</v>
      </c>
      <c r="F4237" t="s">
        <v>125</v>
      </c>
      <c r="G4237" t="s">
        <v>129</v>
      </c>
      <c r="H4237" t="s">
        <v>11</v>
      </c>
      <c r="I4237" t="s">
        <v>13</v>
      </c>
      <c r="J4237" t="s">
        <v>15</v>
      </c>
      <c r="K4237" t="s">
        <v>42</v>
      </c>
      <c r="L4237">
        <v>1</v>
      </c>
      <c r="M4237">
        <v>1004</v>
      </c>
      <c r="O4237" t="s">
        <v>28</v>
      </c>
      <c r="R4237" t="s">
        <v>44</v>
      </c>
      <c r="S4237" s="49" t="str">
        <f t="shared" si="529"/>
        <v>Card</v>
      </c>
      <c r="T4237" s="3">
        <v>0.03</v>
      </c>
      <c r="U4237" s="2">
        <v>2.6500000000000004</v>
      </c>
      <c r="V4237" s="2">
        <v>1.42</v>
      </c>
      <c r="W4237" s="54">
        <f>_xlfn.XLOOKUP(M4237,Market!A:A,Market!F:F,0)</f>
        <v>0.06</v>
      </c>
      <c r="X4237" s="55">
        <f t="shared" si="530"/>
        <v>7.9500000000000001E-2</v>
      </c>
      <c r="Y4237" s="55">
        <f t="shared" si="531"/>
        <v>1.2300000000000004</v>
      </c>
      <c r="Z4237" s="54">
        <f t="shared" si="532"/>
        <v>0.46415094339622653</v>
      </c>
      <c r="AA4237" s="49" t="str">
        <f t="shared" ca="1" si="533"/>
        <v>N</v>
      </c>
      <c r="AB4237" s="49">
        <f t="shared" ca="1" si="534"/>
        <v>5</v>
      </c>
      <c r="AC4237" s="49" t="str">
        <f t="shared" ca="1" si="535"/>
        <v>N</v>
      </c>
    </row>
    <row r="4238" spans="1:29" x14ac:dyDescent="0.25">
      <c r="A4238">
        <v>2535</v>
      </c>
      <c r="B4238" s="9">
        <v>43567</v>
      </c>
      <c r="C4238" s="50" t="str">
        <f t="shared" si="528"/>
        <v>N</v>
      </c>
      <c r="D4238" s="52">
        <f>_xlfn.XLOOKUP(B4238,Cal_Date!B:B,Cal_Date!A:A,0)</f>
        <v>2</v>
      </c>
      <c r="E4238">
        <v>2019</v>
      </c>
      <c r="F4238" t="s">
        <v>125</v>
      </c>
      <c r="G4238" t="s">
        <v>129</v>
      </c>
      <c r="H4238" t="s">
        <v>11</v>
      </c>
      <c r="I4238" t="s">
        <v>13</v>
      </c>
      <c r="J4238" t="s">
        <v>15</v>
      </c>
      <c r="K4238" t="s">
        <v>42</v>
      </c>
      <c r="L4238">
        <v>1</v>
      </c>
      <c r="M4238">
        <v>1004</v>
      </c>
      <c r="O4238" t="s">
        <v>28</v>
      </c>
      <c r="R4238" t="s">
        <v>44</v>
      </c>
      <c r="S4238" s="49" t="str">
        <f t="shared" si="529"/>
        <v>Card</v>
      </c>
      <c r="T4238" s="3">
        <v>0.03</v>
      </c>
      <c r="U4238" s="2">
        <v>2.6500000000000004</v>
      </c>
      <c r="V4238" s="2">
        <v>1.42</v>
      </c>
      <c r="W4238" s="54">
        <f>_xlfn.XLOOKUP(M4238,Market!A:A,Market!F:F,0)</f>
        <v>0.06</v>
      </c>
      <c r="X4238" s="55">
        <f t="shared" si="530"/>
        <v>7.9500000000000001E-2</v>
      </c>
      <c r="Y4238" s="55">
        <f t="shared" si="531"/>
        <v>1.2300000000000004</v>
      </c>
      <c r="Z4238" s="54">
        <f t="shared" si="532"/>
        <v>0.46415094339622653</v>
      </c>
      <c r="AA4238" s="49" t="str">
        <f t="shared" ca="1" si="533"/>
        <v>N</v>
      </c>
      <c r="AB4238" s="49">
        <f t="shared" ca="1" si="534"/>
        <v>5</v>
      </c>
      <c r="AC4238" s="49" t="str">
        <f t="shared" ca="1" si="535"/>
        <v>N</v>
      </c>
    </row>
    <row r="4239" spans="1:29" x14ac:dyDescent="0.25">
      <c r="A4239">
        <v>2536</v>
      </c>
      <c r="B4239" s="9">
        <v>43567</v>
      </c>
      <c r="C4239" s="50" t="str">
        <f t="shared" si="528"/>
        <v>N</v>
      </c>
      <c r="D4239" s="52">
        <f>_xlfn.XLOOKUP(B4239,Cal_Date!B:B,Cal_Date!A:A,0)</f>
        <v>2</v>
      </c>
      <c r="E4239">
        <v>2019</v>
      </c>
      <c r="F4239" t="s">
        <v>125</v>
      </c>
      <c r="G4239" t="s">
        <v>129</v>
      </c>
      <c r="H4239" t="s">
        <v>11</v>
      </c>
      <c r="I4239" t="s">
        <v>11</v>
      </c>
      <c r="J4239" t="s">
        <v>15</v>
      </c>
      <c r="K4239" t="s">
        <v>42</v>
      </c>
      <c r="L4239">
        <v>2</v>
      </c>
      <c r="M4239">
        <v>1000</v>
      </c>
      <c r="O4239" t="s">
        <v>25</v>
      </c>
      <c r="R4239" t="s">
        <v>44</v>
      </c>
      <c r="S4239" s="49" t="str">
        <f t="shared" si="529"/>
        <v>Card</v>
      </c>
      <c r="T4239" s="3">
        <v>0.03</v>
      </c>
      <c r="U4239" s="2">
        <v>5.4</v>
      </c>
      <c r="V4239" s="2">
        <v>1.74</v>
      </c>
      <c r="W4239" s="54">
        <f>_xlfn.XLOOKUP(M4239,Market!A:A,Market!F:F,0)</f>
        <v>0.08</v>
      </c>
      <c r="X4239" s="55">
        <f t="shared" si="530"/>
        <v>0.16200000000000001</v>
      </c>
      <c r="Y4239" s="55">
        <f t="shared" si="531"/>
        <v>3.66</v>
      </c>
      <c r="Z4239" s="54">
        <f t="shared" si="532"/>
        <v>0.67777777777777781</v>
      </c>
      <c r="AA4239" s="49" t="str">
        <f t="shared" ca="1" si="533"/>
        <v>N</v>
      </c>
      <c r="AB4239" s="49">
        <f t="shared" ca="1" si="534"/>
        <v>5</v>
      </c>
      <c r="AC4239" s="49" t="str">
        <f t="shared" ca="1" si="535"/>
        <v>N</v>
      </c>
    </row>
    <row r="4240" spans="1:29" x14ac:dyDescent="0.25">
      <c r="A4240">
        <v>2537</v>
      </c>
      <c r="B4240" s="9">
        <v>43567</v>
      </c>
      <c r="C4240" s="50" t="str">
        <f t="shared" si="528"/>
        <v>N</v>
      </c>
      <c r="D4240" s="52">
        <f>_xlfn.XLOOKUP(B4240,Cal_Date!B:B,Cal_Date!A:A,0)</f>
        <v>2</v>
      </c>
      <c r="E4240">
        <v>2019</v>
      </c>
      <c r="F4240" t="s">
        <v>125</v>
      </c>
      <c r="G4240" t="s">
        <v>129</v>
      </c>
      <c r="H4240" t="s">
        <v>11</v>
      </c>
      <c r="I4240" t="s">
        <v>13</v>
      </c>
      <c r="J4240" t="s">
        <v>15</v>
      </c>
      <c r="K4240" t="s">
        <v>42</v>
      </c>
      <c r="L4240">
        <v>1</v>
      </c>
      <c r="M4240">
        <v>1000</v>
      </c>
      <c r="O4240" t="s">
        <v>25</v>
      </c>
      <c r="R4240" t="s">
        <v>44</v>
      </c>
      <c r="S4240" s="49" t="str">
        <f t="shared" si="529"/>
        <v>Card</v>
      </c>
      <c r="T4240" s="3">
        <v>0.03</v>
      </c>
      <c r="U4240" s="2">
        <v>2.7</v>
      </c>
      <c r="V4240" s="2">
        <v>1.42</v>
      </c>
      <c r="W4240" s="54">
        <f>_xlfn.XLOOKUP(M4240,Market!A:A,Market!F:F,0)</f>
        <v>0.08</v>
      </c>
      <c r="X4240" s="55">
        <f t="shared" si="530"/>
        <v>8.1000000000000003E-2</v>
      </c>
      <c r="Y4240" s="55">
        <f t="shared" si="531"/>
        <v>1.2800000000000002</v>
      </c>
      <c r="Z4240" s="54">
        <f t="shared" si="532"/>
        <v>0.47407407407407415</v>
      </c>
      <c r="AA4240" s="49" t="str">
        <f t="shared" ca="1" si="533"/>
        <v>N</v>
      </c>
      <c r="AB4240" s="49">
        <f t="shared" ca="1" si="534"/>
        <v>5</v>
      </c>
      <c r="AC4240" s="49" t="str">
        <f t="shared" ca="1" si="535"/>
        <v>N</v>
      </c>
    </row>
    <row r="4241" spans="1:29" x14ac:dyDescent="0.25">
      <c r="A4241">
        <v>2538</v>
      </c>
      <c r="B4241" s="9">
        <v>43567</v>
      </c>
      <c r="C4241" s="50" t="str">
        <f t="shared" si="528"/>
        <v>N</v>
      </c>
      <c r="D4241" s="52">
        <f>_xlfn.XLOOKUP(B4241,Cal_Date!B:B,Cal_Date!A:A,0)</f>
        <v>2</v>
      </c>
      <c r="E4241">
        <v>2019</v>
      </c>
      <c r="F4241" t="s">
        <v>125</v>
      </c>
      <c r="G4241" t="s">
        <v>129</v>
      </c>
      <c r="H4241" t="s">
        <v>11</v>
      </c>
      <c r="I4241" t="s">
        <v>13</v>
      </c>
      <c r="J4241" t="s">
        <v>15</v>
      </c>
      <c r="K4241" t="s">
        <v>42</v>
      </c>
      <c r="L4241">
        <v>1</v>
      </c>
      <c r="M4241">
        <v>1000</v>
      </c>
      <c r="O4241" t="s">
        <v>25</v>
      </c>
      <c r="R4241" t="s">
        <v>44</v>
      </c>
      <c r="S4241" s="49" t="str">
        <f t="shared" si="529"/>
        <v>Card</v>
      </c>
      <c r="T4241" s="3">
        <v>0.03</v>
      </c>
      <c r="U4241" s="2">
        <v>2.7</v>
      </c>
      <c r="V4241" s="2">
        <v>1.42</v>
      </c>
      <c r="W4241" s="54">
        <f>_xlfn.XLOOKUP(M4241,Market!A:A,Market!F:F,0)</f>
        <v>0.08</v>
      </c>
      <c r="X4241" s="55">
        <f t="shared" si="530"/>
        <v>8.1000000000000003E-2</v>
      </c>
      <c r="Y4241" s="55">
        <f t="shared" si="531"/>
        <v>1.2800000000000002</v>
      </c>
      <c r="Z4241" s="54">
        <f t="shared" si="532"/>
        <v>0.47407407407407415</v>
      </c>
      <c r="AA4241" s="49" t="str">
        <f t="shared" ca="1" si="533"/>
        <v>N</v>
      </c>
      <c r="AB4241" s="49">
        <f t="shared" ca="1" si="534"/>
        <v>5</v>
      </c>
      <c r="AC4241" s="49" t="str">
        <f t="shared" ca="1" si="535"/>
        <v>N</v>
      </c>
    </row>
    <row r="4242" spans="1:29" x14ac:dyDescent="0.25">
      <c r="A4242">
        <v>2539</v>
      </c>
      <c r="B4242" s="9">
        <v>43567</v>
      </c>
      <c r="C4242" s="50" t="str">
        <f t="shared" si="528"/>
        <v>N</v>
      </c>
      <c r="D4242" s="52">
        <f>_xlfn.XLOOKUP(B4242,Cal_Date!B:B,Cal_Date!A:A,0)</f>
        <v>2</v>
      </c>
      <c r="E4242">
        <v>2019</v>
      </c>
      <c r="F4242" t="s">
        <v>125</v>
      </c>
      <c r="G4242" t="s">
        <v>129</v>
      </c>
      <c r="H4242" t="s">
        <v>11</v>
      </c>
      <c r="I4242" t="s">
        <v>11</v>
      </c>
      <c r="J4242" t="s">
        <v>15</v>
      </c>
      <c r="K4242" t="s">
        <v>42</v>
      </c>
      <c r="L4242">
        <v>1</v>
      </c>
      <c r="M4242">
        <v>1008</v>
      </c>
      <c r="O4242" t="s">
        <v>28</v>
      </c>
      <c r="R4242" t="s">
        <v>47</v>
      </c>
      <c r="S4242" s="49" t="str">
        <f t="shared" si="529"/>
        <v>Card</v>
      </c>
      <c r="T4242" s="3">
        <v>3.5000000000000003E-2</v>
      </c>
      <c r="U4242" s="2">
        <v>2.7225000000000001</v>
      </c>
      <c r="V4242" s="2">
        <v>0.87</v>
      </c>
      <c r="W4242" s="54">
        <f>_xlfn.XLOOKUP(M4242,Market!A:A,Market!F:F,0)</f>
        <v>8.8999999999999996E-2</v>
      </c>
      <c r="X4242" s="55">
        <f t="shared" si="530"/>
        <v>9.5287500000000011E-2</v>
      </c>
      <c r="Y4242" s="55">
        <f t="shared" si="531"/>
        <v>1.8525</v>
      </c>
      <c r="Z4242" s="54">
        <f t="shared" si="532"/>
        <v>0.68044077134986225</v>
      </c>
      <c r="AA4242" s="49" t="str">
        <f t="shared" ca="1" si="533"/>
        <v>N</v>
      </c>
      <c r="AB4242" s="49">
        <f t="shared" ca="1" si="534"/>
        <v>5</v>
      </c>
      <c r="AC4242" s="49" t="str">
        <f t="shared" ca="1" si="535"/>
        <v>N</v>
      </c>
    </row>
    <row r="4243" spans="1:29" x14ac:dyDescent="0.25">
      <c r="A4243">
        <v>2540</v>
      </c>
      <c r="B4243" s="9">
        <v>43567</v>
      </c>
      <c r="C4243" s="50" t="str">
        <f t="shared" si="528"/>
        <v>N</v>
      </c>
      <c r="D4243" s="52">
        <f>_xlfn.XLOOKUP(B4243,Cal_Date!B:B,Cal_Date!A:A,0)</f>
        <v>2</v>
      </c>
      <c r="E4243">
        <v>2019</v>
      </c>
      <c r="F4243" t="s">
        <v>125</v>
      </c>
      <c r="G4243" t="s">
        <v>129</v>
      </c>
      <c r="H4243" t="s">
        <v>11</v>
      </c>
      <c r="I4243" t="s">
        <v>11</v>
      </c>
      <c r="J4243" t="s">
        <v>15</v>
      </c>
      <c r="K4243" t="s">
        <v>42</v>
      </c>
      <c r="L4243">
        <v>1</v>
      </c>
      <c r="M4243">
        <v>1008</v>
      </c>
      <c r="O4243" t="s">
        <v>28</v>
      </c>
      <c r="R4243" t="s">
        <v>46</v>
      </c>
      <c r="S4243" s="49" t="str">
        <f t="shared" si="529"/>
        <v>Card</v>
      </c>
      <c r="T4243" s="3">
        <v>0.04</v>
      </c>
      <c r="U4243" s="2">
        <v>2.7225000000000001</v>
      </c>
      <c r="V4243" s="2">
        <v>0.87</v>
      </c>
      <c r="W4243" s="54">
        <f>_xlfn.XLOOKUP(M4243,Market!A:A,Market!F:F,0)</f>
        <v>8.8999999999999996E-2</v>
      </c>
      <c r="X4243" s="55">
        <f t="shared" si="530"/>
        <v>0.10890000000000001</v>
      </c>
      <c r="Y4243" s="55">
        <f t="shared" si="531"/>
        <v>1.8525</v>
      </c>
      <c r="Z4243" s="54">
        <f t="shared" si="532"/>
        <v>0.68044077134986225</v>
      </c>
      <c r="AA4243" s="49" t="str">
        <f t="shared" ca="1" si="533"/>
        <v>N</v>
      </c>
      <c r="AB4243" s="49">
        <f t="shared" ca="1" si="534"/>
        <v>5</v>
      </c>
      <c r="AC4243" s="49" t="str">
        <f t="shared" ca="1" si="535"/>
        <v>N</v>
      </c>
    </row>
    <row r="4244" spans="1:29" x14ac:dyDescent="0.25">
      <c r="A4244">
        <v>2541</v>
      </c>
      <c r="B4244" s="9">
        <v>43567</v>
      </c>
      <c r="C4244" s="50" t="str">
        <f t="shared" si="528"/>
        <v>N</v>
      </c>
      <c r="D4244" s="52">
        <f>_xlfn.XLOOKUP(B4244,Cal_Date!B:B,Cal_Date!A:A,0)</f>
        <v>2</v>
      </c>
      <c r="E4244">
        <v>2019</v>
      </c>
      <c r="F4244" t="s">
        <v>125</v>
      </c>
      <c r="G4244" t="s">
        <v>129</v>
      </c>
      <c r="H4244" t="s">
        <v>11</v>
      </c>
      <c r="I4244" t="s">
        <v>11</v>
      </c>
      <c r="J4244" t="s">
        <v>15</v>
      </c>
      <c r="K4244" t="s">
        <v>42</v>
      </c>
      <c r="L4244">
        <v>1</v>
      </c>
      <c r="M4244">
        <v>1009</v>
      </c>
      <c r="O4244" t="s">
        <v>28</v>
      </c>
      <c r="R4244" t="s">
        <v>44</v>
      </c>
      <c r="S4244" s="49" t="str">
        <f t="shared" si="529"/>
        <v>Card</v>
      </c>
      <c r="T4244" s="3">
        <v>0.03</v>
      </c>
      <c r="U4244" s="2">
        <v>2.7225000000000001</v>
      </c>
      <c r="V4244" s="2">
        <v>0.87</v>
      </c>
      <c r="W4244" s="54">
        <f>_xlfn.XLOOKUP(M4244,Market!A:A,Market!F:F,0)</f>
        <v>8.8999999999999996E-2</v>
      </c>
      <c r="X4244" s="55">
        <f t="shared" si="530"/>
        <v>8.1674999999999998E-2</v>
      </c>
      <c r="Y4244" s="55">
        <f t="shared" si="531"/>
        <v>1.8525</v>
      </c>
      <c r="Z4244" s="54">
        <f t="shared" si="532"/>
        <v>0.68044077134986225</v>
      </c>
      <c r="AA4244" s="49" t="str">
        <f t="shared" ca="1" si="533"/>
        <v>N</v>
      </c>
      <c r="AB4244" s="49">
        <f t="shared" ca="1" si="534"/>
        <v>5</v>
      </c>
      <c r="AC4244" s="49" t="str">
        <f t="shared" ca="1" si="535"/>
        <v>N</v>
      </c>
    </row>
    <row r="4245" spans="1:29" x14ac:dyDescent="0.25">
      <c r="A4245">
        <v>2542</v>
      </c>
      <c r="B4245" s="9">
        <v>43567</v>
      </c>
      <c r="C4245" s="50" t="str">
        <f t="shared" si="528"/>
        <v>N</v>
      </c>
      <c r="D4245" s="52">
        <f>_xlfn.XLOOKUP(B4245,Cal_Date!B:B,Cal_Date!A:A,0)</f>
        <v>2</v>
      </c>
      <c r="E4245">
        <v>2019</v>
      </c>
      <c r="F4245" t="s">
        <v>125</v>
      </c>
      <c r="G4245" t="s">
        <v>129</v>
      </c>
      <c r="H4245" t="s">
        <v>48</v>
      </c>
      <c r="I4245" t="s">
        <v>18</v>
      </c>
      <c r="J4245" t="s">
        <v>10</v>
      </c>
      <c r="K4245" t="s">
        <v>43</v>
      </c>
      <c r="L4245">
        <v>2</v>
      </c>
      <c r="M4245">
        <v>1010</v>
      </c>
      <c r="O4245" t="s">
        <v>25</v>
      </c>
      <c r="R4245" t="s">
        <v>44</v>
      </c>
      <c r="S4245" s="49" t="str">
        <f t="shared" si="529"/>
        <v>Card</v>
      </c>
      <c r="T4245" s="3">
        <v>0.03</v>
      </c>
      <c r="U4245" s="2">
        <v>15.120000000000001</v>
      </c>
      <c r="V4245" s="2">
        <v>2.92</v>
      </c>
      <c r="W4245" s="54">
        <f>_xlfn.XLOOKUP(M4245,Market!A:A,Market!F:F,0)</f>
        <v>0.08</v>
      </c>
      <c r="X4245" s="55">
        <f t="shared" si="530"/>
        <v>0.4536</v>
      </c>
      <c r="Y4245" s="55">
        <f t="shared" si="531"/>
        <v>12.200000000000001</v>
      </c>
      <c r="Z4245" s="54">
        <f t="shared" si="532"/>
        <v>0.80687830687830686</v>
      </c>
      <c r="AA4245" s="49" t="str">
        <f t="shared" ca="1" si="533"/>
        <v>N</v>
      </c>
      <c r="AB4245" s="49">
        <f t="shared" ca="1" si="534"/>
        <v>5</v>
      </c>
      <c r="AC4245" s="49" t="str">
        <f t="shared" ca="1" si="535"/>
        <v>N</v>
      </c>
    </row>
    <row r="4246" spans="1:29" x14ac:dyDescent="0.25">
      <c r="A4246">
        <v>2543</v>
      </c>
      <c r="B4246" s="9">
        <v>43567</v>
      </c>
      <c r="C4246" s="50" t="str">
        <f t="shared" si="528"/>
        <v>N</v>
      </c>
      <c r="D4246" s="52">
        <f>_xlfn.XLOOKUP(B4246,Cal_Date!B:B,Cal_Date!A:A,0)</f>
        <v>2</v>
      </c>
      <c r="E4246">
        <v>2019</v>
      </c>
      <c r="F4246" t="s">
        <v>125</v>
      </c>
      <c r="G4246" t="s">
        <v>129</v>
      </c>
      <c r="H4246" t="s">
        <v>14</v>
      </c>
      <c r="I4246" t="s">
        <v>18</v>
      </c>
      <c r="J4246" t="s">
        <v>15</v>
      </c>
      <c r="K4246" t="s">
        <v>43</v>
      </c>
      <c r="L4246">
        <v>2</v>
      </c>
      <c r="M4246">
        <v>1008</v>
      </c>
      <c r="O4246" t="s">
        <v>28</v>
      </c>
      <c r="R4246" t="s">
        <v>44</v>
      </c>
      <c r="S4246" s="49" t="str">
        <f t="shared" si="529"/>
        <v>Card</v>
      </c>
      <c r="T4246" s="3">
        <v>0.03</v>
      </c>
      <c r="U4246" s="2">
        <v>14.157</v>
      </c>
      <c r="V4246" s="2">
        <v>4.2</v>
      </c>
      <c r="W4246" s="54">
        <f>_xlfn.XLOOKUP(M4246,Market!A:A,Market!F:F,0)</f>
        <v>8.8999999999999996E-2</v>
      </c>
      <c r="X4246" s="55">
        <f t="shared" si="530"/>
        <v>0.42470999999999998</v>
      </c>
      <c r="Y4246" s="55">
        <f t="shared" si="531"/>
        <v>9.9570000000000007</v>
      </c>
      <c r="Z4246" s="54">
        <f t="shared" si="532"/>
        <v>0.70332697605424888</v>
      </c>
      <c r="AA4246" s="49" t="str">
        <f t="shared" ca="1" si="533"/>
        <v>N</v>
      </c>
      <c r="AB4246" s="49">
        <f t="shared" ca="1" si="534"/>
        <v>5</v>
      </c>
      <c r="AC4246" s="49" t="str">
        <f t="shared" ca="1" si="535"/>
        <v>N</v>
      </c>
    </row>
    <row r="4247" spans="1:29" x14ac:dyDescent="0.25">
      <c r="A4247">
        <v>2544</v>
      </c>
      <c r="B4247" s="9">
        <v>43567</v>
      </c>
      <c r="C4247" s="50" t="str">
        <f t="shared" si="528"/>
        <v>N</v>
      </c>
      <c r="D4247" s="52">
        <f>_xlfn.XLOOKUP(B4247,Cal_Date!B:B,Cal_Date!A:A,0)</f>
        <v>2</v>
      </c>
      <c r="E4247">
        <v>2019</v>
      </c>
      <c r="F4247" t="s">
        <v>125</v>
      </c>
      <c r="G4247" t="s">
        <v>129</v>
      </c>
      <c r="H4247" t="s">
        <v>48</v>
      </c>
      <c r="I4247" t="s">
        <v>18</v>
      </c>
      <c r="J4247" t="s">
        <v>10</v>
      </c>
      <c r="K4247" t="s">
        <v>43</v>
      </c>
      <c r="L4247">
        <v>1</v>
      </c>
      <c r="M4247">
        <v>1008</v>
      </c>
      <c r="O4247" t="s">
        <v>28</v>
      </c>
      <c r="R4247" t="s">
        <v>44</v>
      </c>
      <c r="S4247" s="49" t="str">
        <f t="shared" si="529"/>
        <v>Card</v>
      </c>
      <c r="T4247" s="3">
        <v>0.03</v>
      </c>
      <c r="U4247" s="2">
        <v>7.6229999999999993</v>
      </c>
      <c r="V4247" s="2">
        <v>1.46</v>
      </c>
      <c r="W4247" s="54">
        <f>_xlfn.XLOOKUP(M4247,Market!A:A,Market!F:F,0)</f>
        <v>8.8999999999999996E-2</v>
      </c>
      <c r="X4247" s="55">
        <f t="shared" si="530"/>
        <v>0.22868999999999998</v>
      </c>
      <c r="Y4247" s="55">
        <f t="shared" si="531"/>
        <v>6.1629999999999994</v>
      </c>
      <c r="Z4247" s="54">
        <f t="shared" si="532"/>
        <v>0.80847435392889933</v>
      </c>
      <c r="AA4247" s="49" t="str">
        <f t="shared" ca="1" si="533"/>
        <v>N</v>
      </c>
      <c r="AB4247" s="49">
        <f t="shared" ca="1" si="534"/>
        <v>5</v>
      </c>
      <c r="AC4247" s="49" t="str">
        <f t="shared" ca="1" si="535"/>
        <v>N</v>
      </c>
    </row>
    <row r="4248" spans="1:29" x14ac:dyDescent="0.25">
      <c r="A4248">
        <v>2545</v>
      </c>
      <c r="B4248" s="9">
        <v>43567</v>
      </c>
      <c r="C4248" s="50" t="str">
        <f t="shared" si="528"/>
        <v>N</v>
      </c>
      <c r="D4248" s="52">
        <f>_xlfn.XLOOKUP(B4248,Cal_Date!B:B,Cal_Date!A:A,0)</f>
        <v>2</v>
      </c>
      <c r="E4248">
        <v>2019</v>
      </c>
      <c r="F4248" t="s">
        <v>125</v>
      </c>
      <c r="G4248" t="s">
        <v>129</v>
      </c>
      <c r="H4248" t="s">
        <v>48</v>
      </c>
      <c r="I4248" t="s">
        <v>18</v>
      </c>
      <c r="J4248" t="s">
        <v>10</v>
      </c>
      <c r="K4248" t="s">
        <v>43</v>
      </c>
      <c r="L4248">
        <v>1</v>
      </c>
      <c r="M4248">
        <v>1008</v>
      </c>
      <c r="O4248" t="s">
        <v>28</v>
      </c>
      <c r="R4248" t="s">
        <v>44</v>
      </c>
      <c r="S4248" s="49" t="str">
        <f t="shared" si="529"/>
        <v>Card</v>
      </c>
      <c r="T4248" s="3">
        <v>0.03</v>
      </c>
      <c r="U4248" s="2">
        <v>7.6229999999999993</v>
      </c>
      <c r="V4248" s="2">
        <v>1.46</v>
      </c>
      <c r="W4248" s="54">
        <f>_xlfn.XLOOKUP(M4248,Market!A:A,Market!F:F,0)</f>
        <v>8.8999999999999996E-2</v>
      </c>
      <c r="X4248" s="55">
        <f t="shared" si="530"/>
        <v>0.22868999999999998</v>
      </c>
      <c r="Y4248" s="55">
        <f t="shared" si="531"/>
        <v>6.1629999999999994</v>
      </c>
      <c r="Z4248" s="54">
        <f t="shared" si="532"/>
        <v>0.80847435392889933</v>
      </c>
      <c r="AA4248" s="49" t="str">
        <f t="shared" ca="1" si="533"/>
        <v>N</v>
      </c>
      <c r="AB4248" s="49">
        <f t="shared" ca="1" si="534"/>
        <v>5</v>
      </c>
      <c r="AC4248" s="49" t="str">
        <f t="shared" ca="1" si="535"/>
        <v>N</v>
      </c>
    </row>
    <row r="4249" spans="1:29" x14ac:dyDescent="0.25">
      <c r="A4249">
        <v>2546</v>
      </c>
      <c r="B4249" s="9">
        <v>43567</v>
      </c>
      <c r="C4249" s="50" t="str">
        <f t="shared" si="528"/>
        <v>N</v>
      </c>
      <c r="D4249" s="52">
        <f>_xlfn.XLOOKUP(B4249,Cal_Date!B:B,Cal_Date!A:A,0)</f>
        <v>2</v>
      </c>
      <c r="E4249">
        <v>2019</v>
      </c>
      <c r="F4249" t="s">
        <v>125</v>
      </c>
      <c r="G4249" t="s">
        <v>129</v>
      </c>
      <c r="H4249" t="s">
        <v>11</v>
      </c>
      <c r="I4249" t="s">
        <v>11</v>
      </c>
      <c r="J4249" t="s">
        <v>15</v>
      </c>
      <c r="K4249" t="s">
        <v>42</v>
      </c>
      <c r="L4249">
        <v>1</v>
      </c>
      <c r="M4249">
        <v>1004</v>
      </c>
      <c r="O4249" t="s">
        <v>28</v>
      </c>
      <c r="R4249" t="s">
        <v>44</v>
      </c>
      <c r="S4249" s="49" t="str">
        <f t="shared" si="529"/>
        <v>Card</v>
      </c>
      <c r="T4249" s="3">
        <v>0.03</v>
      </c>
      <c r="U4249" s="2">
        <v>2.6500000000000004</v>
      </c>
      <c r="V4249" s="2">
        <v>0.87</v>
      </c>
      <c r="W4249" s="54">
        <f>_xlfn.XLOOKUP(M4249,Market!A:A,Market!F:F,0)</f>
        <v>0.06</v>
      </c>
      <c r="X4249" s="55">
        <f t="shared" si="530"/>
        <v>7.9500000000000001E-2</v>
      </c>
      <c r="Y4249" s="55">
        <f t="shared" si="531"/>
        <v>1.7800000000000002</v>
      </c>
      <c r="Z4249" s="54">
        <f t="shared" si="532"/>
        <v>0.67169811320754713</v>
      </c>
      <c r="AA4249" s="49" t="str">
        <f t="shared" ca="1" si="533"/>
        <v>N</v>
      </c>
      <c r="AB4249" s="49">
        <f t="shared" ca="1" si="534"/>
        <v>5</v>
      </c>
      <c r="AC4249" s="49" t="str">
        <f t="shared" ca="1" si="535"/>
        <v>N</v>
      </c>
    </row>
    <row r="4250" spans="1:29" x14ac:dyDescent="0.25">
      <c r="A4250">
        <v>2547</v>
      </c>
      <c r="B4250" s="9">
        <v>43567</v>
      </c>
      <c r="C4250" s="50" t="str">
        <f t="shared" si="528"/>
        <v>N</v>
      </c>
      <c r="D4250" s="52">
        <f>_xlfn.XLOOKUP(B4250,Cal_Date!B:B,Cal_Date!A:A,0)</f>
        <v>2</v>
      </c>
      <c r="E4250">
        <v>2019</v>
      </c>
      <c r="F4250" t="s">
        <v>125</v>
      </c>
      <c r="G4250" t="s">
        <v>129</v>
      </c>
      <c r="H4250" t="s">
        <v>11</v>
      </c>
      <c r="I4250" t="s">
        <v>11</v>
      </c>
      <c r="J4250" t="s">
        <v>15</v>
      </c>
      <c r="K4250" t="s">
        <v>42</v>
      </c>
      <c r="L4250">
        <v>2</v>
      </c>
      <c r="M4250">
        <v>1009</v>
      </c>
      <c r="O4250" t="s">
        <v>28</v>
      </c>
      <c r="R4250" t="s">
        <v>44</v>
      </c>
      <c r="S4250" s="49" t="str">
        <f t="shared" si="529"/>
        <v>Card</v>
      </c>
      <c r="T4250" s="3">
        <v>0.03</v>
      </c>
      <c r="U4250" s="2">
        <v>5.4450000000000003</v>
      </c>
      <c r="V4250" s="2">
        <v>1.74</v>
      </c>
      <c r="W4250" s="54">
        <f>_xlfn.XLOOKUP(M4250,Market!A:A,Market!F:F,0)</f>
        <v>8.8999999999999996E-2</v>
      </c>
      <c r="X4250" s="55">
        <f t="shared" si="530"/>
        <v>0.16335</v>
      </c>
      <c r="Y4250" s="55">
        <f t="shared" si="531"/>
        <v>3.7050000000000001</v>
      </c>
      <c r="Z4250" s="54">
        <f t="shared" si="532"/>
        <v>0.68044077134986225</v>
      </c>
      <c r="AA4250" s="49" t="str">
        <f t="shared" ca="1" si="533"/>
        <v>N</v>
      </c>
      <c r="AB4250" s="49">
        <f t="shared" ca="1" si="534"/>
        <v>5</v>
      </c>
      <c r="AC4250" s="49" t="str">
        <f t="shared" ca="1" si="535"/>
        <v>N</v>
      </c>
    </row>
    <row r="4251" spans="1:29" x14ac:dyDescent="0.25">
      <c r="A4251">
        <v>2548</v>
      </c>
      <c r="B4251" s="9">
        <v>43567</v>
      </c>
      <c r="C4251" s="50" t="str">
        <f t="shared" si="528"/>
        <v>N</v>
      </c>
      <c r="D4251" s="52">
        <f>_xlfn.XLOOKUP(B4251,Cal_Date!B:B,Cal_Date!A:A,0)</f>
        <v>2</v>
      </c>
      <c r="E4251">
        <v>2019</v>
      </c>
      <c r="F4251" t="s">
        <v>125</v>
      </c>
      <c r="G4251" t="s">
        <v>129</v>
      </c>
      <c r="H4251" t="s">
        <v>14</v>
      </c>
      <c r="I4251" t="s">
        <v>13</v>
      </c>
      <c r="J4251" t="s">
        <v>15</v>
      </c>
      <c r="K4251" t="s">
        <v>43</v>
      </c>
      <c r="L4251">
        <v>1</v>
      </c>
      <c r="M4251">
        <v>1010</v>
      </c>
      <c r="O4251" t="s">
        <v>25</v>
      </c>
      <c r="R4251" t="s">
        <v>44</v>
      </c>
      <c r="S4251" s="49" t="str">
        <f t="shared" si="529"/>
        <v>Card</v>
      </c>
      <c r="T4251" s="3">
        <v>0.03</v>
      </c>
      <c r="U4251" s="2">
        <v>7.0200000000000005</v>
      </c>
      <c r="V4251" s="2">
        <v>2.12</v>
      </c>
      <c r="W4251" s="54">
        <f>_xlfn.XLOOKUP(M4251,Market!A:A,Market!F:F,0)</f>
        <v>0.08</v>
      </c>
      <c r="X4251" s="55">
        <f t="shared" si="530"/>
        <v>0.21060000000000001</v>
      </c>
      <c r="Y4251" s="55">
        <f t="shared" si="531"/>
        <v>4.9000000000000004</v>
      </c>
      <c r="Z4251" s="54">
        <f t="shared" si="532"/>
        <v>0.69800569800569801</v>
      </c>
      <c r="AA4251" s="49" t="str">
        <f t="shared" ca="1" si="533"/>
        <v>N</v>
      </c>
      <c r="AB4251" s="49">
        <f t="shared" ca="1" si="534"/>
        <v>5</v>
      </c>
      <c r="AC4251" s="49" t="str">
        <f t="shared" ca="1" si="535"/>
        <v>N</v>
      </c>
    </row>
    <row r="4252" spans="1:29" x14ac:dyDescent="0.25">
      <c r="A4252">
        <v>2549</v>
      </c>
      <c r="B4252" s="9">
        <v>43567</v>
      </c>
      <c r="C4252" s="50" t="str">
        <f t="shared" si="528"/>
        <v>N</v>
      </c>
      <c r="D4252" s="52">
        <f>_xlfn.XLOOKUP(B4252,Cal_Date!B:B,Cal_Date!A:A,0)</f>
        <v>2</v>
      </c>
      <c r="E4252">
        <v>2019</v>
      </c>
      <c r="F4252" t="s">
        <v>125</v>
      </c>
      <c r="G4252" t="s">
        <v>129</v>
      </c>
      <c r="H4252" t="s">
        <v>14</v>
      </c>
      <c r="I4252" t="s">
        <v>18</v>
      </c>
      <c r="J4252" t="s">
        <v>15</v>
      </c>
      <c r="K4252" t="s">
        <v>43</v>
      </c>
      <c r="L4252">
        <v>2</v>
      </c>
      <c r="M4252">
        <v>1011</v>
      </c>
      <c r="O4252" t="s">
        <v>25</v>
      </c>
      <c r="R4252" t="s">
        <v>44</v>
      </c>
      <c r="S4252" s="49" t="str">
        <f t="shared" si="529"/>
        <v>Card</v>
      </c>
      <c r="T4252" s="3">
        <v>0.03</v>
      </c>
      <c r="U4252" s="2">
        <v>14.84</v>
      </c>
      <c r="V4252" s="2">
        <v>4.4400000000000004</v>
      </c>
      <c r="W4252" s="54">
        <f>_xlfn.XLOOKUP(M4252,Market!A:A,Market!F:F,0)</f>
        <v>0.06</v>
      </c>
      <c r="X4252" s="55">
        <f t="shared" si="530"/>
        <v>0.44519999999999998</v>
      </c>
      <c r="Y4252" s="55">
        <f t="shared" si="531"/>
        <v>10.399999999999999</v>
      </c>
      <c r="Z4252" s="54">
        <f t="shared" si="532"/>
        <v>0.70080862533692712</v>
      </c>
      <c r="AA4252" s="49" t="str">
        <f t="shared" ca="1" si="533"/>
        <v>N</v>
      </c>
      <c r="AB4252" s="49">
        <f t="shared" ca="1" si="534"/>
        <v>5</v>
      </c>
      <c r="AC4252" s="49" t="str">
        <f t="shared" ca="1" si="535"/>
        <v>N</v>
      </c>
    </row>
    <row r="4253" spans="1:29" x14ac:dyDescent="0.25">
      <c r="A4253">
        <v>2550</v>
      </c>
      <c r="B4253" s="9">
        <v>43567</v>
      </c>
      <c r="C4253" s="50" t="str">
        <f t="shared" si="528"/>
        <v>N</v>
      </c>
      <c r="D4253" s="52">
        <f>_xlfn.XLOOKUP(B4253,Cal_Date!B:B,Cal_Date!A:A,0)</f>
        <v>2</v>
      </c>
      <c r="E4253">
        <v>2019</v>
      </c>
      <c r="F4253" t="s">
        <v>125</v>
      </c>
      <c r="G4253" t="s">
        <v>129</v>
      </c>
      <c r="H4253" t="s">
        <v>48</v>
      </c>
      <c r="I4253" t="s">
        <v>18</v>
      </c>
      <c r="J4253" t="s">
        <v>10</v>
      </c>
      <c r="K4253" t="s">
        <v>43</v>
      </c>
      <c r="L4253">
        <v>1</v>
      </c>
      <c r="M4253">
        <v>1011</v>
      </c>
      <c r="O4253" t="s">
        <v>25</v>
      </c>
      <c r="R4253" t="s">
        <v>47</v>
      </c>
      <c r="S4253" s="49" t="str">
        <f t="shared" si="529"/>
        <v>Card</v>
      </c>
      <c r="T4253" s="3">
        <v>3.5000000000000003E-2</v>
      </c>
      <c r="U4253" s="2">
        <v>7.42</v>
      </c>
      <c r="V4253" s="2">
        <v>1.46</v>
      </c>
      <c r="W4253" s="54">
        <f>_xlfn.XLOOKUP(M4253,Market!A:A,Market!F:F,0)</f>
        <v>0.06</v>
      </c>
      <c r="X4253" s="55">
        <f t="shared" si="530"/>
        <v>0.25970000000000004</v>
      </c>
      <c r="Y4253" s="55">
        <f t="shared" si="531"/>
        <v>5.96</v>
      </c>
      <c r="Z4253" s="54">
        <f t="shared" si="532"/>
        <v>0.80323450134770891</v>
      </c>
      <c r="AA4253" s="49" t="str">
        <f t="shared" ca="1" si="533"/>
        <v>N</v>
      </c>
      <c r="AB4253" s="49">
        <f t="shared" ca="1" si="534"/>
        <v>5</v>
      </c>
      <c r="AC4253" s="49" t="str">
        <f t="shared" ca="1" si="535"/>
        <v>N</v>
      </c>
    </row>
    <row r="4254" spans="1:29" x14ac:dyDescent="0.25">
      <c r="A4254">
        <v>2551</v>
      </c>
      <c r="B4254" s="9">
        <v>43567</v>
      </c>
      <c r="C4254" s="50" t="str">
        <f t="shared" si="528"/>
        <v>N</v>
      </c>
      <c r="D4254" s="52">
        <f>_xlfn.XLOOKUP(B4254,Cal_Date!B:B,Cal_Date!A:A,0)</f>
        <v>2</v>
      </c>
      <c r="E4254">
        <v>2019</v>
      </c>
      <c r="F4254" t="s">
        <v>125</v>
      </c>
      <c r="G4254" t="s">
        <v>129</v>
      </c>
      <c r="H4254" t="s">
        <v>11</v>
      </c>
      <c r="I4254" t="s">
        <v>13</v>
      </c>
      <c r="J4254" t="s">
        <v>15</v>
      </c>
      <c r="K4254" t="s">
        <v>42</v>
      </c>
      <c r="L4254">
        <v>2</v>
      </c>
      <c r="M4254">
        <v>1011</v>
      </c>
      <c r="O4254" t="s">
        <v>25</v>
      </c>
      <c r="R4254" t="s">
        <v>44</v>
      </c>
      <c r="S4254" s="49" t="str">
        <f t="shared" si="529"/>
        <v>Card</v>
      </c>
      <c r="T4254" s="3">
        <v>0.03</v>
      </c>
      <c r="U4254" s="2">
        <v>5.3000000000000007</v>
      </c>
      <c r="V4254" s="2">
        <v>2.84</v>
      </c>
      <c r="W4254" s="54">
        <f>_xlfn.XLOOKUP(M4254,Market!A:A,Market!F:F,0)</f>
        <v>0.06</v>
      </c>
      <c r="X4254" s="55">
        <f t="shared" si="530"/>
        <v>0.159</v>
      </c>
      <c r="Y4254" s="55">
        <f t="shared" si="531"/>
        <v>2.4600000000000009</v>
      </c>
      <c r="Z4254" s="54">
        <f t="shared" si="532"/>
        <v>0.46415094339622653</v>
      </c>
      <c r="AA4254" s="49" t="str">
        <f t="shared" ca="1" si="533"/>
        <v>N</v>
      </c>
      <c r="AB4254" s="49">
        <f t="shared" ca="1" si="534"/>
        <v>5</v>
      </c>
      <c r="AC4254" s="49" t="str">
        <f t="shared" ca="1" si="535"/>
        <v>N</v>
      </c>
    </row>
    <row r="4255" spans="1:29" x14ac:dyDescent="0.25">
      <c r="A4255">
        <v>2552</v>
      </c>
      <c r="B4255" s="9">
        <v>43567</v>
      </c>
      <c r="C4255" s="50" t="str">
        <f t="shared" si="528"/>
        <v>N</v>
      </c>
      <c r="D4255" s="52">
        <f>_xlfn.XLOOKUP(B4255,Cal_Date!B:B,Cal_Date!A:A,0)</f>
        <v>2</v>
      </c>
      <c r="E4255">
        <v>2019</v>
      </c>
      <c r="F4255" t="s">
        <v>125</v>
      </c>
      <c r="G4255" t="s">
        <v>129</v>
      </c>
      <c r="H4255" t="s">
        <v>11</v>
      </c>
      <c r="I4255" t="s">
        <v>11</v>
      </c>
      <c r="J4255" t="s">
        <v>15</v>
      </c>
      <c r="K4255" t="s">
        <v>42</v>
      </c>
      <c r="L4255">
        <v>1</v>
      </c>
      <c r="M4255">
        <v>1001</v>
      </c>
      <c r="O4255" t="s">
        <v>25</v>
      </c>
      <c r="R4255" t="s">
        <v>44</v>
      </c>
      <c r="S4255" s="49" t="str">
        <f t="shared" si="529"/>
        <v>Card</v>
      </c>
      <c r="T4255" s="3">
        <v>0.03</v>
      </c>
      <c r="U4255" s="2">
        <v>2.6500000000000004</v>
      </c>
      <c r="V4255" s="2">
        <v>0.87</v>
      </c>
      <c r="W4255" s="54">
        <f>_xlfn.XLOOKUP(M4255,Market!A:A,Market!F:F,0)</f>
        <v>0.06</v>
      </c>
      <c r="X4255" s="55">
        <f t="shared" si="530"/>
        <v>7.9500000000000001E-2</v>
      </c>
      <c r="Y4255" s="55">
        <f t="shared" si="531"/>
        <v>1.7800000000000002</v>
      </c>
      <c r="Z4255" s="54">
        <f t="shared" si="532"/>
        <v>0.67169811320754713</v>
      </c>
      <c r="AA4255" s="49" t="str">
        <f t="shared" ca="1" si="533"/>
        <v>N</v>
      </c>
      <c r="AB4255" s="49">
        <f t="shared" ca="1" si="534"/>
        <v>5</v>
      </c>
      <c r="AC4255" s="49" t="str">
        <f t="shared" ca="1" si="535"/>
        <v>N</v>
      </c>
    </row>
    <row r="4256" spans="1:29" x14ac:dyDescent="0.25">
      <c r="A4256">
        <v>2553</v>
      </c>
      <c r="B4256" s="9">
        <v>43567</v>
      </c>
      <c r="C4256" s="50" t="str">
        <f t="shared" si="528"/>
        <v>N</v>
      </c>
      <c r="D4256" s="52">
        <f>_xlfn.XLOOKUP(B4256,Cal_Date!B:B,Cal_Date!A:A,0)</f>
        <v>2</v>
      </c>
      <c r="E4256">
        <v>2019</v>
      </c>
      <c r="F4256" t="s">
        <v>125</v>
      </c>
      <c r="G4256" t="s">
        <v>129</v>
      </c>
      <c r="H4256" t="s">
        <v>11</v>
      </c>
      <c r="I4256" t="s">
        <v>11</v>
      </c>
      <c r="J4256" t="s">
        <v>15</v>
      </c>
      <c r="K4256" t="s">
        <v>42</v>
      </c>
      <c r="L4256">
        <v>1</v>
      </c>
      <c r="M4256">
        <v>1000</v>
      </c>
      <c r="O4256" t="s">
        <v>25</v>
      </c>
      <c r="R4256" t="s">
        <v>44</v>
      </c>
      <c r="S4256" s="49" t="str">
        <f t="shared" si="529"/>
        <v>Card</v>
      </c>
      <c r="T4256" s="3">
        <v>0.03</v>
      </c>
      <c r="U4256" s="2">
        <v>2.7</v>
      </c>
      <c r="V4256" s="2">
        <v>0.87</v>
      </c>
      <c r="W4256" s="54">
        <f>_xlfn.XLOOKUP(M4256,Market!A:A,Market!F:F,0)</f>
        <v>0.08</v>
      </c>
      <c r="X4256" s="55">
        <f t="shared" si="530"/>
        <v>8.1000000000000003E-2</v>
      </c>
      <c r="Y4256" s="55">
        <f t="shared" si="531"/>
        <v>1.83</v>
      </c>
      <c r="Z4256" s="54">
        <f t="shared" si="532"/>
        <v>0.67777777777777781</v>
      </c>
      <c r="AA4256" s="49" t="str">
        <f t="shared" ca="1" si="533"/>
        <v>N</v>
      </c>
      <c r="AB4256" s="49">
        <f t="shared" ca="1" si="534"/>
        <v>5</v>
      </c>
      <c r="AC4256" s="49" t="str">
        <f t="shared" ca="1" si="535"/>
        <v>N</v>
      </c>
    </row>
    <row r="4257" spans="1:29" x14ac:dyDescent="0.25">
      <c r="A4257">
        <v>2554</v>
      </c>
      <c r="B4257" s="9">
        <v>43567</v>
      </c>
      <c r="C4257" s="50" t="str">
        <f t="shared" si="528"/>
        <v>N</v>
      </c>
      <c r="D4257" s="52">
        <f>_xlfn.XLOOKUP(B4257,Cal_Date!B:B,Cal_Date!A:A,0)</f>
        <v>2</v>
      </c>
      <c r="E4257">
        <v>2019</v>
      </c>
      <c r="F4257" t="s">
        <v>125</v>
      </c>
      <c r="G4257" t="s">
        <v>129</v>
      </c>
      <c r="H4257" t="s">
        <v>11</v>
      </c>
      <c r="I4257" t="s">
        <v>11</v>
      </c>
      <c r="J4257" t="s">
        <v>15</v>
      </c>
      <c r="K4257" t="s">
        <v>42</v>
      </c>
      <c r="L4257">
        <v>1</v>
      </c>
      <c r="M4257">
        <v>1000</v>
      </c>
      <c r="O4257" t="s">
        <v>25</v>
      </c>
      <c r="R4257" t="s">
        <v>44</v>
      </c>
      <c r="S4257" s="49" t="str">
        <f t="shared" si="529"/>
        <v>Card</v>
      </c>
      <c r="T4257" s="3">
        <v>0.03</v>
      </c>
      <c r="U4257" s="2">
        <v>2.7</v>
      </c>
      <c r="V4257" s="2">
        <v>0.87</v>
      </c>
      <c r="W4257" s="54">
        <f>_xlfn.XLOOKUP(M4257,Market!A:A,Market!F:F,0)</f>
        <v>0.08</v>
      </c>
      <c r="X4257" s="55">
        <f t="shared" si="530"/>
        <v>8.1000000000000003E-2</v>
      </c>
      <c r="Y4257" s="55">
        <f t="shared" si="531"/>
        <v>1.83</v>
      </c>
      <c r="Z4257" s="54">
        <f t="shared" si="532"/>
        <v>0.67777777777777781</v>
      </c>
      <c r="AA4257" s="49" t="str">
        <f t="shared" ca="1" si="533"/>
        <v>N</v>
      </c>
      <c r="AB4257" s="49">
        <f t="shared" ca="1" si="534"/>
        <v>5</v>
      </c>
      <c r="AC4257" s="49" t="str">
        <f t="shared" ca="1" si="535"/>
        <v>N</v>
      </c>
    </row>
    <row r="4258" spans="1:29" x14ac:dyDescent="0.25">
      <c r="A4258">
        <v>2555</v>
      </c>
      <c r="B4258" s="9">
        <v>43567</v>
      </c>
      <c r="C4258" s="50" t="str">
        <f t="shared" si="528"/>
        <v>N</v>
      </c>
      <c r="D4258" s="52">
        <f>_xlfn.XLOOKUP(B4258,Cal_Date!B:B,Cal_Date!A:A,0)</f>
        <v>2</v>
      </c>
      <c r="E4258">
        <v>2019</v>
      </c>
      <c r="F4258" t="s">
        <v>125</v>
      </c>
      <c r="G4258" t="s">
        <v>129</v>
      </c>
      <c r="H4258" t="s">
        <v>11</v>
      </c>
      <c r="I4258" t="s">
        <v>11</v>
      </c>
      <c r="J4258" t="s">
        <v>15</v>
      </c>
      <c r="K4258" t="s">
        <v>42</v>
      </c>
      <c r="L4258">
        <v>1</v>
      </c>
      <c r="M4258">
        <v>1002</v>
      </c>
      <c r="O4258" t="s">
        <v>28</v>
      </c>
      <c r="R4258" t="s">
        <v>46</v>
      </c>
      <c r="S4258" s="49" t="str">
        <f t="shared" si="529"/>
        <v>Card</v>
      </c>
      <c r="T4258" s="3">
        <v>0.04</v>
      </c>
      <c r="U4258" s="2">
        <v>2.6500000000000004</v>
      </c>
      <c r="V4258" s="2">
        <v>0.87</v>
      </c>
      <c r="W4258" s="54">
        <f>_xlfn.XLOOKUP(M4258,Market!A:A,Market!F:F,0)</f>
        <v>0.06</v>
      </c>
      <c r="X4258" s="55">
        <f t="shared" si="530"/>
        <v>0.10600000000000001</v>
      </c>
      <c r="Y4258" s="55">
        <f t="shared" si="531"/>
        <v>1.7800000000000002</v>
      </c>
      <c r="Z4258" s="54">
        <f t="shared" si="532"/>
        <v>0.67169811320754713</v>
      </c>
      <c r="AA4258" s="49" t="str">
        <f t="shared" ca="1" si="533"/>
        <v>N</v>
      </c>
      <c r="AB4258" s="49">
        <f t="shared" ca="1" si="534"/>
        <v>5</v>
      </c>
      <c r="AC4258" s="49" t="str">
        <f t="shared" ca="1" si="535"/>
        <v>N</v>
      </c>
    </row>
    <row r="4259" spans="1:29" x14ac:dyDescent="0.25">
      <c r="A4259">
        <v>2556</v>
      </c>
      <c r="B4259" s="9">
        <v>43567</v>
      </c>
      <c r="C4259" s="50" t="str">
        <f t="shared" si="528"/>
        <v>N</v>
      </c>
      <c r="D4259" s="52">
        <f>_xlfn.XLOOKUP(B4259,Cal_Date!B:B,Cal_Date!A:A,0)</f>
        <v>2</v>
      </c>
      <c r="E4259">
        <v>2019</v>
      </c>
      <c r="F4259" t="s">
        <v>125</v>
      </c>
      <c r="G4259" t="s">
        <v>129</v>
      </c>
      <c r="H4259" t="s">
        <v>48</v>
      </c>
      <c r="I4259" t="s">
        <v>18</v>
      </c>
      <c r="J4259" t="s">
        <v>10</v>
      </c>
      <c r="K4259" t="s">
        <v>43</v>
      </c>
      <c r="L4259">
        <v>2</v>
      </c>
      <c r="M4259">
        <v>1003</v>
      </c>
      <c r="O4259" t="s">
        <v>25</v>
      </c>
      <c r="R4259" t="s">
        <v>47</v>
      </c>
      <c r="S4259" s="49" t="str">
        <f t="shared" si="529"/>
        <v>Card</v>
      </c>
      <c r="T4259" s="3">
        <v>3.5000000000000003E-2</v>
      </c>
      <c r="U4259" s="2">
        <v>14.84</v>
      </c>
      <c r="V4259" s="2">
        <v>2.92</v>
      </c>
      <c r="W4259" s="54">
        <f>_xlfn.XLOOKUP(M4259,Market!A:A,Market!F:F,0)</f>
        <v>0.06</v>
      </c>
      <c r="X4259" s="55">
        <f t="shared" si="530"/>
        <v>0.51940000000000008</v>
      </c>
      <c r="Y4259" s="55">
        <f t="shared" si="531"/>
        <v>11.92</v>
      </c>
      <c r="Z4259" s="54">
        <f t="shared" si="532"/>
        <v>0.80323450134770891</v>
      </c>
      <c r="AA4259" s="49" t="str">
        <f t="shared" ca="1" si="533"/>
        <v>N</v>
      </c>
      <c r="AB4259" s="49">
        <f t="shared" ca="1" si="534"/>
        <v>5</v>
      </c>
      <c r="AC4259" s="49" t="str">
        <f t="shared" ca="1" si="535"/>
        <v>N</v>
      </c>
    </row>
    <row r="4260" spans="1:29" x14ac:dyDescent="0.25">
      <c r="A4260">
        <v>2557</v>
      </c>
      <c r="B4260" s="9">
        <v>43567</v>
      </c>
      <c r="C4260" s="50" t="str">
        <f t="shared" si="528"/>
        <v>N</v>
      </c>
      <c r="D4260" s="52">
        <f>_xlfn.XLOOKUP(B4260,Cal_Date!B:B,Cal_Date!A:A,0)</f>
        <v>2</v>
      </c>
      <c r="E4260">
        <v>2019</v>
      </c>
      <c r="F4260" t="s">
        <v>125</v>
      </c>
      <c r="G4260" t="s">
        <v>129</v>
      </c>
      <c r="H4260" t="s">
        <v>48</v>
      </c>
      <c r="I4260" t="s">
        <v>18</v>
      </c>
      <c r="J4260" t="s">
        <v>10</v>
      </c>
      <c r="K4260" t="s">
        <v>43</v>
      </c>
      <c r="L4260">
        <v>1</v>
      </c>
      <c r="M4260">
        <v>1005</v>
      </c>
      <c r="O4260" t="s">
        <v>25</v>
      </c>
      <c r="R4260" t="s">
        <v>44</v>
      </c>
      <c r="S4260" s="49" t="str">
        <f t="shared" si="529"/>
        <v>Card</v>
      </c>
      <c r="T4260" s="3">
        <v>0.03</v>
      </c>
      <c r="U4260" s="2">
        <v>7.6229999999999993</v>
      </c>
      <c r="V4260" s="2">
        <v>1.46</v>
      </c>
      <c r="W4260" s="54">
        <f>_xlfn.XLOOKUP(M4260,Market!A:A,Market!F:F,0)</f>
        <v>8.8999999999999996E-2</v>
      </c>
      <c r="X4260" s="55">
        <f t="shared" si="530"/>
        <v>0.22868999999999998</v>
      </c>
      <c r="Y4260" s="55">
        <f t="shared" si="531"/>
        <v>6.1629999999999994</v>
      </c>
      <c r="Z4260" s="54">
        <f t="shared" si="532"/>
        <v>0.80847435392889933</v>
      </c>
      <c r="AA4260" s="49" t="str">
        <f t="shared" ca="1" si="533"/>
        <v>N</v>
      </c>
      <c r="AB4260" s="49">
        <f t="shared" ca="1" si="534"/>
        <v>5</v>
      </c>
      <c r="AC4260" s="49" t="str">
        <f t="shared" ca="1" si="535"/>
        <v>N</v>
      </c>
    </row>
    <row r="4261" spans="1:29" x14ac:dyDescent="0.25">
      <c r="A4261">
        <v>2558</v>
      </c>
      <c r="B4261" s="9">
        <v>43567</v>
      </c>
      <c r="C4261" s="50" t="str">
        <f t="shared" si="528"/>
        <v>N</v>
      </c>
      <c r="D4261" s="52">
        <f>_xlfn.XLOOKUP(B4261,Cal_Date!B:B,Cal_Date!A:A,0)</f>
        <v>2</v>
      </c>
      <c r="E4261">
        <v>2019</v>
      </c>
      <c r="F4261" t="s">
        <v>125</v>
      </c>
      <c r="G4261" t="s">
        <v>129</v>
      </c>
      <c r="H4261" t="s">
        <v>11</v>
      </c>
      <c r="I4261" t="s">
        <v>13</v>
      </c>
      <c r="J4261" t="s">
        <v>15</v>
      </c>
      <c r="K4261" t="s">
        <v>42</v>
      </c>
      <c r="L4261">
        <v>1</v>
      </c>
      <c r="M4261">
        <v>1005</v>
      </c>
      <c r="O4261" t="s">
        <v>25</v>
      </c>
      <c r="R4261" t="s">
        <v>47</v>
      </c>
      <c r="S4261" s="49" t="str">
        <f t="shared" si="529"/>
        <v>Card</v>
      </c>
      <c r="T4261" s="3">
        <v>3.5000000000000003E-2</v>
      </c>
      <c r="U4261" s="2">
        <v>2.7225000000000001</v>
      </c>
      <c r="V4261" s="2">
        <v>1.42</v>
      </c>
      <c r="W4261" s="54">
        <f>_xlfn.XLOOKUP(M4261,Market!A:A,Market!F:F,0)</f>
        <v>8.8999999999999996E-2</v>
      </c>
      <c r="X4261" s="55">
        <f t="shared" si="530"/>
        <v>9.5287500000000011E-2</v>
      </c>
      <c r="Y4261" s="55">
        <f t="shared" si="531"/>
        <v>1.3025000000000002</v>
      </c>
      <c r="Z4261" s="54">
        <f t="shared" si="532"/>
        <v>0.47842056932966032</v>
      </c>
      <c r="AA4261" s="49" t="str">
        <f t="shared" ca="1" si="533"/>
        <v>N</v>
      </c>
      <c r="AB4261" s="49">
        <f t="shared" ca="1" si="534"/>
        <v>5</v>
      </c>
      <c r="AC4261" s="49" t="str">
        <f t="shared" ca="1" si="535"/>
        <v>N</v>
      </c>
    </row>
    <row r="4262" spans="1:29" x14ac:dyDescent="0.25">
      <c r="A4262">
        <v>2559</v>
      </c>
      <c r="B4262" s="9">
        <v>43567</v>
      </c>
      <c r="C4262" s="50" t="str">
        <f t="shared" si="528"/>
        <v>N</v>
      </c>
      <c r="D4262" s="52">
        <f>_xlfn.XLOOKUP(B4262,Cal_Date!B:B,Cal_Date!A:A,0)</f>
        <v>2</v>
      </c>
      <c r="E4262">
        <v>2019</v>
      </c>
      <c r="F4262" t="s">
        <v>125</v>
      </c>
      <c r="G4262" t="s">
        <v>129</v>
      </c>
      <c r="H4262" t="s">
        <v>11</v>
      </c>
      <c r="I4262" t="s">
        <v>11</v>
      </c>
      <c r="J4262" t="s">
        <v>15</v>
      </c>
      <c r="K4262" t="s">
        <v>42</v>
      </c>
      <c r="L4262">
        <v>1</v>
      </c>
      <c r="M4262">
        <v>1006</v>
      </c>
      <c r="O4262" t="s">
        <v>28</v>
      </c>
      <c r="R4262" t="s">
        <v>44</v>
      </c>
      <c r="S4262" s="49" t="str">
        <f t="shared" si="529"/>
        <v>Card</v>
      </c>
      <c r="T4262" s="3">
        <v>0.03</v>
      </c>
      <c r="U4262" s="2">
        <v>2.7225000000000001</v>
      </c>
      <c r="V4262" s="2">
        <v>0.87</v>
      </c>
      <c r="W4262" s="54">
        <f>_xlfn.XLOOKUP(M4262,Market!A:A,Market!F:F,0)</f>
        <v>8.8999999999999996E-2</v>
      </c>
      <c r="X4262" s="55">
        <f t="shared" si="530"/>
        <v>8.1674999999999998E-2</v>
      </c>
      <c r="Y4262" s="55">
        <f t="shared" si="531"/>
        <v>1.8525</v>
      </c>
      <c r="Z4262" s="54">
        <f t="shared" si="532"/>
        <v>0.68044077134986225</v>
      </c>
      <c r="AA4262" s="49" t="str">
        <f t="shared" ca="1" si="533"/>
        <v>N</v>
      </c>
      <c r="AB4262" s="49">
        <f t="shared" ca="1" si="534"/>
        <v>5</v>
      </c>
      <c r="AC4262" s="49" t="str">
        <f t="shared" ca="1" si="535"/>
        <v>N</v>
      </c>
    </row>
    <row r="4263" spans="1:29" x14ac:dyDescent="0.25">
      <c r="A4263">
        <v>2560</v>
      </c>
      <c r="B4263" s="9">
        <v>43567</v>
      </c>
      <c r="C4263" s="50" t="str">
        <f t="shared" si="528"/>
        <v>N</v>
      </c>
      <c r="D4263" s="52">
        <f>_xlfn.XLOOKUP(B4263,Cal_Date!B:B,Cal_Date!A:A,0)</f>
        <v>2</v>
      </c>
      <c r="E4263">
        <v>2019</v>
      </c>
      <c r="F4263" t="s">
        <v>125</v>
      </c>
      <c r="G4263" t="s">
        <v>129</v>
      </c>
      <c r="H4263" t="s">
        <v>11</v>
      </c>
      <c r="I4263" t="s">
        <v>11</v>
      </c>
      <c r="J4263" t="s">
        <v>15</v>
      </c>
      <c r="K4263" t="s">
        <v>42</v>
      </c>
      <c r="L4263">
        <v>1</v>
      </c>
      <c r="M4263">
        <v>1007</v>
      </c>
      <c r="O4263" t="s">
        <v>28</v>
      </c>
      <c r="R4263" t="s">
        <v>44</v>
      </c>
      <c r="S4263" s="49" t="str">
        <f t="shared" si="529"/>
        <v>Card</v>
      </c>
      <c r="T4263" s="3">
        <v>0.03</v>
      </c>
      <c r="U4263" s="2">
        <v>2.7225000000000001</v>
      </c>
      <c r="V4263" s="2">
        <v>0.87</v>
      </c>
      <c r="W4263" s="54">
        <f>_xlfn.XLOOKUP(M4263,Market!A:A,Market!F:F,0)</f>
        <v>8.8999999999999996E-2</v>
      </c>
      <c r="X4263" s="55">
        <f t="shared" si="530"/>
        <v>8.1674999999999998E-2</v>
      </c>
      <c r="Y4263" s="55">
        <f t="shared" si="531"/>
        <v>1.8525</v>
      </c>
      <c r="Z4263" s="54">
        <f t="shared" si="532"/>
        <v>0.68044077134986225</v>
      </c>
      <c r="AA4263" s="49" t="str">
        <f t="shared" ca="1" si="533"/>
        <v>N</v>
      </c>
      <c r="AB4263" s="49">
        <f t="shared" ca="1" si="534"/>
        <v>5</v>
      </c>
      <c r="AC4263" s="49" t="str">
        <f t="shared" ca="1" si="535"/>
        <v>N</v>
      </c>
    </row>
    <row r="4264" spans="1:29" x14ac:dyDescent="0.25">
      <c r="A4264">
        <v>2561</v>
      </c>
      <c r="B4264" s="9">
        <v>43567</v>
      </c>
      <c r="C4264" s="50" t="str">
        <f t="shared" si="528"/>
        <v>N</v>
      </c>
      <c r="D4264" s="52">
        <f>_xlfn.XLOOKUP(B4264,Cal_Date!B:B,Cal_Date!A:A,0)</f>
        <v>2</v>
      </c>
      <c r="E4264">
        <v>2019</v>
      </c>
      <c r="F4264" t="s">
        <v>125</v>
      </c>
      <c r="G4264" t="s">
        <v>129</v>
      </c>
      <c r="H4264" t="s">
        <v>11</v>
      </c>
      <c r="I4264" t="s">
        <v>11</v>
      </c>
      <c r="J4264" t="s">
        <v>15</v>
      </c>
      <c r="K4264" t="s">
        <v>42</v>
      </c>
      <c r="L4264">
        <v>1</v>
      </c>
      <c r="M4264">
        <v>1008</v>
      </c>
      <c r="O4264" t="s">
        <v>28</v>
      </c>
      <c r="R4264" t="s">
        <v>44</v>
      </c>
      <c r="S4264" s="49" t="str">
        <f t="shared" si="529"/>
        <v>Card</v>
      </c>
      <c r="T4264" s="3">
        <v>0.03</v>
      </c>
      <c r="U4264" s="2">
        <v>2.7225000000000001</v>
      </c>
      <c r="V4264" s="2">
        <v>0.87</v>
      </c>
      <c r="W4264" s="54">
        <f>_xlfn.XLOOKUP(M4264,Market!A:A,Market!F:F,0)</f>
        <v>8.8999999999999996E-2</v>
      </c>
      <c r="X4264" s="55">
        <f t="shared" si="530"/>
        <v>8.1674999999999998E-2</v>
      </c>
      <c r="Y4264" s="55">
        <f t="shared" si="531"/>
        <v>1.8525</v>
      </c>
      <c r="Z4264" s="54">
        <f t="shared" si="532"/>
        <v>0.68044077134986225</v>
      </c>
      <c r="AA4264" s="49" t="str">
        <f t="shared" ca="1" si="533"/>
        <v>N</v>
      </c>
      <c r="AB4264" s="49">
        <f t="shared" ca="1" si="534"/>
        <v>5</v>
      </c>
      <c r="AC4264" s="49" t="str">
        <f t="shared" ca="1" si="535"/>
        <v>N</v>
      </c>
    </row>
    <row r="4265" spans="1:29" x14ac:dyDescent="0.25">
      <c r="A4265">
        <v>2562</v>
      </c>
      <c r="B4265" s="9">
        <v>43567</v>
      </c>
      <c r="C4265" s="50" t="str">
        <f t="shared" si="528"/>
        <v>N</v>
      </c>
      <c r="D4265" s="52">
        <f>_xlfn.XLOOKUP(B4265,Cal_Date!B:B,Cal_Date!A:A,0)</f>
        <v>2</v>
      </c>
      <c r="E4265">
        <v>2019</v>
      </c>
      <c r="F4265" t="s">
        <v>125</v>
      </c>
      <c r="G4265" t="s">
        <v>129</v>
      </c>
      <c r="H4265" t="s">
        <v>14</v>
      </c>
      <c r="I4265" t="s">
        <v>13</v>
      </c>
      <c r="J4265" t="s">
        <v>15</v>
      </c>
      <c r="K4265" t="s">
        <v>43</v>
      </c>
      <c r="L4265">
        <v>2</v>
      </c>
      <c r="M4265">
        <v>1009</v>
      </c>
      <c r="O4265" t="s">
        <v>28</v>
      </c>
      <c r="R4265" t="s">
        <v>47</v>
      </c>
      <c r="S4265" s="49" t="str">
        <f t="shared" si="529"/>
        <v>Card</v>
      </c>
      <c r="T4265" s="3">
        <v>3.5000000000000003E-2</v>
      </c>
      <c r="U4265" s="2">
        <v>14.157</v>
      </c>
      <c r="V4265" s="2">
        <v>4.24</v>
      </c>
      <c r="W4265" s="54">
        <f>_xlfn.XLOOKUP(M4265,Market!A:A,Market!F:F,0)</f>
        <v>8.8999999999999996E-2</v>
      </c>
      <c r="X4265" s="55">
        <f t="shared" si="530"/>
        <v>0.49549500000000007</v>
      </c>
      <c r="Y4265" s="55">
        <f t="shared" si="531"/>
        <v>9.9169999999999998</v>
      </c>
      <c r="Z4265" s="54">
        <f t="shared" si="532"/>
        <v>0.70050151868333688</v>
      </c>
      <c r="AA4265" s="49" t="str">
        <f t="shared" ca="1" si="533"/>
        <v>N</v>
      </c>
      <c r="AB4265" s="49">
        <f t="shared" ca="1" si="534"/>
        <v>5</v>
      </c>
      <c r="AC4265" s="49" t="str">
        <f t="shared" ca="1" si="535"/>
        <v>N</v>
      </c>
    </row>
    <row r="4266" spans="1:29" x14ac:dyDescent="0.25">
      <c r="A4266">
        <v>2563</v>
      </c>
      <c r="B4266" s="9">
        <v>43567</v>
      </c>
      <c r="C4266" s="50" t="str">
        <f t="shared" si="528"/>
        <v>N</v>
      </c>
      <c r="D4266" s="52">
        <f>_xlfn.XLOOKUP(B4266,Cal_Date!B:B,Cal_Date!A:A,0)</f>
        <v>2</v>
      </c>
      <c r="E4266">
        <v>2019</v>
      </c>
      <c r="F4266" t="s">
        <v>125</v>
      </c>
      <c r="G4266" t="s">
        <v>129</v>
      </c>
      <c r="H4266" t="s">
        <v>14</v>
      </c>
      <c r="I4266" t="s">
        <v>18</v>
      </c>
      <c r="J4266" t="s">
        <v>15</v>
      </c>
      <c r="K4266" t="s">
        <v>43</v>
      </c>
      <c r="L4266">
        <v>2</v>
      </c>
      <c r="M4266">
        <v>1006</v>
      </c>
      <c r="O4266" t="s">
        <v>28</v>
      </c>
      <c r="R4266" t="s">
        <v>44</v>
      </c>
      <c r="S4266" s="49" t="str">
        <f t="shared" si="529"/>
        <v>Card</v>
      </c>
      <c r="T4266" s="3">
        <v>0.03</v>
      </c>
      <c r="U4266" s="2">
        <v>14.157</v>
      </c>
      <c r="V4266" s="2">
        <v>4.2</v>
      </c>
      <c r="W4266" s="54">
        <f>_xlfn.XLOOKUP(M4266,Market!A:A,Market!F:F,0)</f>
        <v>8.8999999999999996E-2</v>
      </c>
      <c r="X4266" s="55">
        <f t="shared" si="530"/>
        <v>0.42470999999999998</v>
      </c>
      <c r="Y4266" s="55">
        <f t="shared" si="531"/>
        <v>9.9570000000000007</v>
      </c>
      <c r="Z4266" s="54">
        <f t="shared" si="532"/>
        <v>0.70332697605424888</v>
      </c>
      <c r="AA4266" s="49" t="str">
        <f t="shared" ca="1" si="533"/>
        <v>N</v>
      </c>
      <c r="AB4266" s="49">
        <f t="shared" ca="1" si="534"/>
        <v>5</v>
      </c>
      <c r="AC4266" s="49" t="str">
        <f t="shared" ca="1" si="535"/>
        <v>N</v>
      </c>
    </row>
    <row r="4267" spans="1:29" x14ac:dyDescent="0.25">
      <c r="A4267">
        <v>2564</v>
      </c>
      <c r="B4267" s="9">
        <v>43567</v>
      </c>
      <c r="C4267" s="50" t="str">
        <f t="shared" si="528"/>
        <v>N</v>
      </c>
      <c r="D4267" s="52">
        <f>_xlfn.XLOOKUP(B4267,Cal_Date!B:B,Cal_Date!A:A,0)</f>
        <v>2</v>
      </c>
      <c r="E4267">
        <v>2019</v>
      </c>
      <c r="F4267" t="s">
        <v>125</v>
      </c>
      <c r="G4267" t="s">
        <v>129</v>
      </c>
      <c r="H4267" t="s">
        <v>14</v>
      </c>
      <c r="I4267" t="s">
        <v>18</v>
      </c>
      <c r="J4267" t="s">
        <v>15</v>
      </c>
      <c r="K4267" t="s">
        <v>43</v>
      </c>
      <c r="L4267">
        <v>1</v>
      </c>
      <c r="M4267">
        <v>1007</v>
      </c>
      <c r="O4267" t="s">
        <v>28</v>
      </c>
      <c r="R4267" t="s">
        <v>44</v>
      </c>
      <c r="S4267" s="49" t="str">
        <f t="shared" si="529"/>
        <v>Card</v>
      </c>
      <c r="T4267" s="3">
        <v>0.03</v>
      </c>
      <c r="U4267" s="2">
        <v>7.0785</v>
      </c>
      <c r="V4267" s="2">
        <v>2.1</v>
      </c>
      <c r="W4267" s="54">
        <f>_xlfn.XLOOKUP(M4267,Market!A:A,Market!F:F,0)</f>
        <v>8.8999999999999996E-2</v>
      </c>
      <c r="X4267" s="55">
        <f t="shared" si="530"/>
        <v>0.21235499999999999</v>
      </c>
      <c r="Y4267" s="55">
        <f t="shared" si="531"/>
        <v>4.9785000000000004</v>
      </c>
      <c r="Z4267" s="54">
        <f t="shared" si="532"/>
        <v>0.70332697605424888</v>
      </c>
      <c r="AA4267" s="49" t="str">
        <f t="shared" ca="1" si="533"/>
        <v>N</v>
      </c>
      <c r="AB4267" s="49">
        <f t="shared" ca="1" si="534"/>
        <v>5</v>
      </c>
      <c r="AC4267" s="49" t="str">
        <f t="shared" ca="1" si="535"/>
        <v>N</v>
      </c>
    </row>
    <row r="4268" spans="1:29" x14ac:dyDescent="0.25">
      <c r="A4268">
        <v>2565</v>
      </c>
      <c r="B4268" s="9">
        <v>43567</v>
      </c>
      <c r="C4268" s="50" t="str">
        <f t="shared" si="528"/>
        <v>N</v>
      </c>
      <c r="D4268" s="52">
        <f>_xlfn.XLOOKUP(B4268,Cal_Date!B:B,Cal_Date!A:A,0)</f>
        <v>2</v>
      </c>
      <c r="E4268">
        <v>2019</v>
      </c>
      <c r="F4268" t="s">
        <v>125</v>
      </c>
      <c r="G4268" t="s">
        <v>129</v>
      </c>
      <c r="H4268" t="s">
        <v>48</v>
      </c>
      <c r="I4268" t="s">
        <v>18</v>
      </c>
      <c r="J4268" t="s">
        <v>10</v>
      </c>
      <c r="K4268" t="s">
        <v>43</v>
      </c>
      <c r="L4268">
        <v>1</v>
      </c>
      <c r="M4268">
        <v>1007</v>
      </c>
      <c r="O4268" t="s">
        <v>28</v>
      </c>
      <c r="R4268" t="s">
        <v>44</v>
      </c>
      <c r="S4268" s="49" t="str">
        <f t="shared" si="529"/>
        <v>Card</v>
      </c>
      <c r="T4268" s="3">
        <v>0.03</v>
      </c>
      <c r="U4268" s="2">
        <v>7.6229999999999993</v>
      </c>
      <c r="V4268" s="2">
        <v>1.46</v>
      </c>
      <c r="W4268" s="54">
        <f>_xlfn.XLOOKUP(M4268,Market!A:A,Market!F:F,0)</f>
        <v>8.8999999999999996E-2</v>
      </c>
      <c r="X4268" s="55">
        <f t="shared" si="530"/>
        <v>0.22868999999999998</v>
      </c>
      <c r="Y4268" s="55">
        <f t="shared" si="531"/>
        <v>6.1629999999999994</v>
      </c>
      <c r="Z4268" s="54">
        <f t="shared" si="532"/>
        <v>0.80847435392889933</v>
      </c>
      <c r="AA4268" s="49" t="str">
        <f t="shared" ca="1" si="533"/>
        <v>N</v>
      </c>
      <c r="AB4268" s="49">
        <f t="shared" ca="1" si="534"/>
        <v>5</v>
      </c>
      <c r="AC4268" s="49" t="str">
        <f t="shared" ca="1" si="535"/>
        <v>N</v>
      </c>
    </row>
    <row r="4269" spans="1:29" x14ac:dyDescent="0.25">
      <c r="A4269">
        <v>2566</v>
      </c>
      <c r="B4269" s="9">
        <v>43567</v>
      </c>
      <c r="C4269" s="50" t="str">
        <f t="shared" si="528"/>
        <v>N</v>
      </c>
      <c r="D4269" s="52">
        <f>_xlfn.XLOOKUP(B4269,Cal_Date!B:B,Cal_Date!A:A,0)</f>
        <v>2</v>
      </c>
      <c r="E4269">
        <v>2019</v>
      </c>
      <c r="F4269" t="s">
        <v>125</v>
      </c>
      <c r="G4269" t="s">
        <v>129</v>
      </c>
      <c r="H4269" t="s">
        <v>14</v>
      </c>
      <c r="I4269" t="s">
        <v>18</v>
      </c>
      <c r="J4269" t="s">
        <v>15</v>
      </c>
      <c r="K4269" t="s">
        <v>43</v>
      </c>
      <c r="L4269">
        <v>1</v>
      </c>
      <c r="M4269">
        <v>1007</v>
      </c>
      <c r="O4269" t="s">
        <v>28</v>
      </c>
      <c r="R4269" t="s">
        <v>44</v>
      </c>
      <c r="S4269" s="49" t="str">
        <f t="shared" si="529"/>
        <v>Card</v>
      </c>
      <c r="T4269" s="3">
        <v>0.03</v>
      </c>
      <c r="U4269" s="2">
        <v>7.0785</v>
      </c>
      <c r="V4269" s="2">
        <v>2.1</v>
      </c>
      <c r="W4269" s="54">
        <f>_xlfn.XLOOKUP(M4269,Market!A:A,Market!F:F,0)</f>
        <v>8.8999999999999996E-2</v>
      </c>
      <c r="X4269" s="55">
        <f t="shared" si="530"/>
        <v>0.21235499999999999</v>
      </c>
      <c r="Y4269" s="55">
        <f t="shared" si="531"/>
        <v>4.9785000000000004</v>
      </c>
      <c r="Z4269" s="54">
        <f t="shared" si="532"/>
        <v>0.70332697605424888</v>
      </c>
      <c r="AA4269" s="49" t="str">
        <f t="shared" ca="1" si="533"/>
        <v>N</v>
      </c>
      <c r="AB4269" s="49">
        <f t="shared" ca="1" si="534"/>
        <v>5</v>
      </c>
      <c r="AC4269" s="49" t="str">
        <f t="shared" ca="1" si="535"/>
        <v>N</v>
      </c>
    </row>
    <row r="4270" spans="1:29" x14ac:dyDescent="0.25">
      <c r="A4270">
        <v>2567</v>
      </c>
      <c r="B4270" s="9">
        <v>43567</v>
      </c>
      <c r="C4270" s="50" t="str">
        <f t="shared" si="528"/>
        <v>N</v>
      </c>
      <c r="D4270" s="52">
        <f>_xlfn.XLOOKUP(B4270,Cal_Date!B:B,Cal_Date!A:A,0)</f>
        <v>2</v>
      </c>
      <c r="E4270">
        <v>2019</v>
      </c>
      <c r="F4270" t="s">
        <v>125</v>
      </c>
      <c r="G4270" t="s">
        <v>129</v>
      </c>
      <c r="H4270" t="s">
        <v>11</v>
      </c>
      <c r="I4270" t="s">
        <v>11</v>
      </c>
      <c r="J4270" t="s">
        <v>15</v>
      </c>
      <c r="K4270" t="s">
        <v>42</v>
      </c>
      <c r="L4270">
        <v>2</v>
      </c>
      <c r="M4270">
        <v>1005</v>
      </c>
      <c r="O4270" t="s">
        <v>25</v>
      </c>
      <c r="R4270" t="s">
        <v>44</v>
      </c>
      <c r="S4270" s="49" t="str">
        <f t="shared" si="529"/>
        <v>Card</v>
      </c>
      <c r="T4270" s="3">
        <v>0.03</v>
      </c>
      <c r="U4270" s="2">
        <v>5.4450000000000003</v>
      </c>
      <c r="V4270" s="2">
        <v>1.74</v>
      </c>
      <c r="W4270" s="54">
        <f>_xlfn.XLOOKUP(M4270,Market!A:A,Market!F:F,0)</f>
        <v>8.8999999999999996E-2</v>
      </c>
      <c r="X4270" s="55">
        <f t="shared" si="530"/>
        <v>0.16335</v>
      </c>
      <c r="Y4270" s="55">
        <f t="shared" si="531"/>
        <v>3.7050000000000001</v>
      </c>
      <c r="Z4270" s="54">
        <f t="shared" si="532"/>
        <v>0.68044077134986225</v>
      </c>
      <c r="AA4270" s="49" t="str">
        <f t="shared" ca="1" si="533"/>
        <v>N</v>
      </c>
      <c r="AB4270" s="49">
        <f t="shared" ca="1" si="534"/>
        <v>5</v>
      </c>
      <c r="AC4270" s="49" t="str">
        <f t="shared" ca="1" si="535"/>
        <v>N</v>
      </c>
    </row>
    <row r="4271" spans="1:29" x14ac:dyDescent="0.25">
      <c r="A4271">
        <v>2568</v>
      </c>
      <c r="B4271" s="9">
        <v>43567</v>
      </c>
      <c r="C4271" s="50" t="str">
        <f t="shared" si="528"/>
        <v>N</v>
      </c>
      <c r="D4271" s="52">
        <f>_xlfn.XLOOKUP(B4271,Cal_Date!B:B,Cal_Date!A:A,0)</f>
        <v>2</v>
      </c>
      <c r="E4271">
        <v>2019</v>
      </c>
      <c r="F4271" t="s">
        <v>125</v>
      </c>
      <c r="G4271" t="s">
        <v>129</v>
      </c>
      <c r="H4271" t="s">
        <v>11</v>
      </c>
      <c r="I4271" t="s">
        <v>11</v>
      </c>
      <c r="J4271" t="s">
        <v>15</v>
      </c>
      <c r="K4271" t="s">
        <v>42</v>
      </c>
      <c r="L4271">
        <v>1</v>
      </c>
      <c r="M4271">
        <v>1005</v>
      </c>
      <c r="O4271" t="s">
        <v>25</v>
      </c>
      <c r="R4271" t="s">
        <v>44</v>
      </c>
      <c r="S4271" s="49" t="str">
        <f t="shared" si="529"/>
        <v>Card</v>
      </c>
      <c r="T4271" s="3">
        <v>0.03</v>
      </c>
      <c r="U4271" s="2">
        <v>2.7225000000000001</v>
      </c>
      <c r="V4271" s="2">
        <v>0.87</v>
      </c>
      <c r="W4271" s="54">
        <f>_xlfn.XLOOKUP(M4271,Market!A:A,Market!F:F,0)</f>
        <v>8.8999999999999996E-2</v>
      </c>
      <c r="X4271" s="55">
        <f t="shared" si="530"/>
        <v>8.1674999999999998E-2</v>
      </c>
      <c r="Y4271" s="55">
        <f t="shared" si="531"/>
        <v>1.8525</v>
      </c>
      <c r="Z4271" s="54">
        <f t="shared" si="532"/>
        <v>0.68044077134986225</v>
      </c>
      <c r="AA4271" s="49" t="str">
        <f t="shared" ca="1" si="533"/>
        <v>N</v>
      </c>
      <c r="AB4271" s="49">
        <f t="shared" ca="1" si="534"/>
        <v>5</v>
      </c>
      <c r="AC4271" s="49" t="str">
        <f t="shared" ca="1" si="535"/>
        <v>N</v>
      </c>
    </row>
    <row r="4272" spans="1:29" x14ac:dyDescent="0.25">
      <c r="A4272">
        <v>2569</v>
      </c>
      <c r="B4272" s="9">
        <v>43567</v>
      </c>
      <c r="C4272" s="50" t="str">
        <f t="shared" si="528"/>
        <v>N</v>
      </c>
      <c r="D4272" s="52">
        <f>_xlfn.XLOOKUP(B4272,Cal_Date!B:B,Cal_Date!A:A,0)</f>
        <v>2</v>
      </c>
      <c r="E4272">
        <v>2019</v>
      </c>
      <c r="F4272" t="s">
        <v>125</v>
      </c>
      <c r="G4272" t="s">
        <v>129</v>
      </c>
      <c r="H4272" t="s">
        <v>11</v>
      </c>
      <c r="I4272" t="s">
        <v>13</v>
      </c>
      <c r="J4272" t="s">
        <v>15</v>
      </c>
      <c r="K4272" t="s">
        <v>42</v>
      </c>
      <c r="L4272">
        <v>2</v>
      </c>
      <c r="M4272">
        <v>1002</v>
      </c>
      <c r="O4272" t="s">
        <v>28</v>
      </c>
      <c r="R4272" t="s">
        <v>44</v>
      </c>
      <c r="S4272" s="49" t="str">
        <f t="shared" si="529"/>
        <v>Card</v>
      </c>
      <c r="T4272" s="3">
        <v>0.03</v>
      </c>
      <c r="U4272" s="2">
        <v>5.3000000000000007</v>
      </c>
      <c r="V4272" s="2">
        <v>2.84</v>
      </c>
      <c r="W4272" s="54">
        <f>_xlfn.XLOOKUP(M4272,Market!A:A,Market!F:F,0)</f>
        <v>0.06</v>
      </c>
      <c r="X4272" s="55">
        <f t="shared" si="530"/>
        <v>0.159</v>
      </c>
      <c r="Y4272" s="55">
        <f t="shared" si="531"/>
        <v>2.4600000000000009</v>
      </c>
      <c r="Z4272" s="54">
        <f t="shared" si="532"/>
        <v>0.46415094339622653</v>
      </c>
      <c r="AA4272" s="49" t="str">
        <f t="shared" ca="1" si="533"/>
        <v>N</v>
      </c>
      <c r="AB4272" s="49">
        <f t="shared" ca="1" si="534"/>
        <v>5</v>
      </c>
      <c r="AC4272" s="49" t="str">
        <f t="shared" ca="1" si="535"/>
        <v>N</v>
      </c>
    </row>
    <row r="4273" spans="1:29" x14ac:dyDescent="0.25">
      <c r="A4273">
        <v>2570</v>
      </c>
      <c r="B4273" s="9">
        <v>43567</v>
      </c>
      <c r="C4273" s="50" t="str">
        <f t="shared" si="528"/>
        <v>N</v>
      </c>
      <c r="D4273" s="52">
        <f>_xlfn.XLOOKUP(B4273,Cal_Date!B:B,Cal_Date!A:A,0)</f>
        <v>2</v>
      </c>
      <c r="E4273">
        <v>2019</v>
      </c>
      <c r="F4273" t="s">
        <v>125</v>
      </c>
      <c r="G4273" t="s">
        <v>129</v>
      </c>
      <c r="H4273" t="s">
        <v>14</v>
      </c>
      <c r="I4273" t="s">
        <v>13</v>
      </c>
      <c r="J4273" t="s">
        <v>15</v>
      </c>
      <c r="K4273" t="s">
        <v>43</v>
      </c>
      <c r="L4273">
        <v>1</v>
      </c>
      <c r="M4273">
        <v>1004</v>
      </c>
      <c r="O4273" t="s">
        <v>28</v>
      </c>
      <c r="R4273" t="s">
        <v>47</v>
      </c>
      <c r="S4273" s="49" t="str">
        <f t="shared" si="529"/>
        <v>Card</v>
      </c>
      <c r="T4273" s="3">
        <v>3.5000000000000003E-2</v>
      </c>
      <c r="U4273" s="2">
        <v>7.42</v>
      </c>
      <c r="V4273" s="2">
        <v>2.2400000000000002</v>
      </c>
      <c r="W4273" s="54">
        <f>_xlfn.XLOOKUP(M4273,Market!A:A,Market!F:F,0)</f>
        <v>0.06</v>
      </c>
      <c r="X4273" s="55">
        <f t="shared" si="530"/>
        <v>0.25970000000000004</v>
      </c>
      <c r="Y4273" s="55">
        <f t="shared" si="531"/>
        <v>5.18</v>
      </c>
      <c r="Z4273" s="54">
        <f t="shared" si="532"/>
        <v>0.69811320754716977</v>
      </c>
      <c r="AA4273" s="49" t="str">
        <f t="shared" ca="1" si="533"/>
        <v>N</v>
      </c>
      <c r="AB4273" s="49">
        <f t="shared" ca="1" si="534"/>
        <v>5</v>
      </c>
      <c r="AC4273" s="49" t="str">
        <f t="shared" ca="1" si="535"/>
        <v>N</v>
      </c>
    </row>
    <row r="4274" spans="1:29" x14ac:dyDescent="0.25">
      <c r="A4274">
        <v>2571</v>
      </c>
      <c r="B4274" s="9">
        <v>43567</v>
      </c>
      <c r="C4274" s="50" t="str">
        <f t="shared" si="528"/>
        <v>N</v>
      </c>
      <c r="D4274" s="52">
        <f>_xlfn.XLOOKUP(B4274,Cal_Date!B:B,Cal_Date!A:A,0)</f>
        <v>2</v>
      </c>
      <c r="E4274">
        <v>2019</v>
      </c>
      <c r="F4274" t="s">
        <v>125</v>
      </c>
      <c r="G4274" t="s">
        <v>129</v>
      </c>
      <c r="H4274" t="s">
        <v>48</v>
      </c>
      <c r="I4274" t="s">
        <v>18</v>
      </c>
      <c r="J4274" t="s">
        <v>10</v>
      </c>
      <c r="K4274" t="s">
        <v>43</v>
      </c>
      <c r="L4274">
        <v>2</v>
      </c>
      <c r="M4274">
        <v>1005</v>
      </c>
      <c r="O4274" t="s">
        <v>25</v>
      </c>
      <c r="R4274" t="s">
        <v>44</v>
      </c>
      <c r="S4274" s="49" t="str">
        <f t="shared" si="529"/>
        <v>Card</v>
      </c>
      <c r="T4274" s="3">
        <v>0.03</v>
      </c>
      <c r="U4274" s="2">
        <v>15.245999999999999</v>
      </c>
      <c r="V4274" s="2">
        <v>2.92</v>
      </c>
      <c r="W4274" s="54">
        <f>_xlfn.XLOOKUP(M4274,Market!A:A,Market!F:F,0)</f>
        <v>8.8999999999999996E-2</v>
      </c>
      <c r="X4274" s="55">
        <f t="shared" si="530"/>
        <v>0.45737999999999995</v>
      </c>
      <c r="Y4274" s="55">
        <f t="shared" si="531"/>
        <v>12.325999999999999</v>
      </c>
      <c r="Z4274" s="54">
        <f t="shared" si="532"/>
        <v>0.80847435392889933</v>
      </c>
      <c r="AA4274" s="49" t="str">
        <f t="shared" ca="1" si="533"/>
        <v>N</v>
      </c>
      <c r="AB4274" s="49">
        <f t="shared" ca="1" si="534"/>
        <v>5</v>
      </c>
      <c r="AC4274" s="49" t="str">
        <f t="shared" ca="1" si="535"/>
        <v>N</v>
      </c>
    </row>
    <row r="4275" spans="1:29" x14ac:dyDescent="0.25">
      <c r="A4275">
        <v>2572</v>
      </c>
      <c r="B4275" s="9">
        <v>43567</v>
      </c>
      <c r="C4275" s="50" t="str">
        <f t="shared" si="528"/>
        <v>N</v>
      </c>
      <c r="D4275" s="52">
        <f>_xlfn.XLOOKUP(B4275,Cal_Date!B:B,Cal_Date!A:A,0)</f>
        <v>2</v>
      </c>
      <c r="E4275">
        <v>2019</v>
      </c>
      <c r="F4275" t="s">
        <v>125</v>
      </c>
      <c r="G4275" t="s">
        <v>129</v>
      </c>
      <c r="H4275" t="s">
        <v>11</v>
      </c>
      <c r="I4275" t="s">
        <v>11</v>
      </c>
      <c r="J4275" t="s">
        <v>15</v>
      </c>
      <c r="K4275" t="s">
        <v>42</v>
      </c>
      <c r="L4275">
        <v>1</v>
      </c>
      <c r="M4275">
        <v>1001</v>
      </c>
      <c r="O4275" t="s">
        <v>25</v>
      </c>
      <c r="R4275" t="s">
        <v>44</v>
      </c>
      <c r="S4275" s="49" t="str">
        <f t="shared" si="529"/>
        <v>Card</v>
      </c>
      <c r="T4275" s="3">
        <v>0.03</v>
      </c>
      <c r="U4275" s="2">
        <v>2.6500000000000004</v>
      </c>
      <c r="V4275" s="2">
        <v>0.87</v>
      </c>
      <c r="W4275" s="54">
        <f>_xlfn.XLOOKUP(M4275,Market!A:A,Market!F:F,0)</f>
        <v>0.06</v>
      </c>
      <c r="X4275" s="55">
        <f t="shared" si="530"/>
        <v>7.9500000000000001E-2</v>
      </c>
      <c r="Y4275" s="55">
        <f t="shared" si="531"/>
        <v>1.7800000000000002</v>
      </c>
      <c r="Z4275" s="54">
        <f t="shared" si="532"/>
        <v>0.67169811320754713</v>
      </c>
      <c r="AA4275" s="49" t="str">
        <f t="shared" ca="1" si="533"/>
        <v>N</v>
      </c>
      <c r="AB4275" s="49">
        <f t="shared" ca="1" si="534"/>
        <v>5</v>
      </c>
      <c r="AC4275" s="49" t="str">
        <f t="shared" ca="1" si="535"/>
        <v>N</v>
      </c>
    </row>
    <row r="4276" spans="1:29" x14ac:dyDescent="0.25">
      <c r="A4276">
        <v>2573</v>
      </c>
      <c r="B4276" s="9">
        <v>43567</v>
      </c>
      <c r="C4276" s="50" t="str">
        <f t="shared" si="528"/>
        <v>N</v>
      </c>
      <c r="D4276" s="52">
        <f>_xlfn.XLOOKUP(B4276,Cal_Date!B:B,Cal_Date!A:A,0)</f>
        <v>2</v>
      </c>
      <c r="E4276">
        <v>2019</v>
      </c>
      <c r="F4276" t="s">
        <v>125</v>
      </c>
      <c r="G4276" t="s">
        <v>129</v>
      </c>
      <c r="H4276" t="s">
        <v>11</v>
      </c>
      <c r="I4276" t="s">
        <v>11</v>
      </c>
      <c r="J4276" t="s">
        <v>15</v>
      </c>
      <c r="K4276" t="s">
        <v>42</v>
      </c>
      <c r="L4276">
        <v>1</v>
      </c>
      <c r="M4276">
        <v>1010</v>
      </c>
      <c r="O4276" t="s">
        <v>25</v>
      </c>
      <c r="R4276" t="s">
        <v>44</v>
      </c>
      <c r="S4276" s="49" t="str">
        <f t="shared" si="529"/>
        <v>Card</v>
      </c>
      <c r="T4276" s="3">
        <v>0.03</v>
      </c>
      <c r="U4276" s="2">
        <v>2.7</v>
      </c>
      <c r="V4276" s="2">
        <v>0.87</v>
      </c>
      <c r="W4276" s="54">
        <f>_xlfn.XLOOKUP(M4276,Market!A:A,Market!F:F,0)</f>
        <v>0.08</v>
      </c>
      <c r="X4276" s="55">
        <f t="shared" si="530"/>
        <v>8.1000000000000003E-2</v>
      </c>
      <c r="Y4276" s="55">
        <f t="shared" si="531"/>
        <v>1.83</v>
      </c>
      <c r="Z4276" s="54">
        <f t="shared" si="532"/>
        <v>0.67777777777777781</v>
      </c>
      <c r="AA4276" s="49" t="str">
        <f t="shared" ca="1" si="533"/>
        <v>N</v>
      </c>
      <c r="AB4276" s="49">
        <f t="shared" ca="1" si="534"/>
        <v>5</v>
      </c>
      <c r="AC4276" s="49" t="str">
        <f t="shared" ca="1" si="535"/>
        <v>N</v>
      </c>
    </row>
    <row r="4277" spans="1:29" x14ac:dyDescent="0.25">
      <c r="A4277">
        <v>2574</v>
      </c>
      <c r="B4277" s="9">
        <v>43567</v>
      </c>
      <c r="C4277" s="50" t="str">
        <f t="shared" si="528"/>
        <v>N</v>
      </c>
      <c r="D4277" s="52">
        <f>_xlfn.XLOOKUP(B4277,Cal_Date!B:B,Cal_Date!A:A,0)</f>
        <v>2</v>
      </c>
      <c r="E4277">
        <v>2019</v>
      </c>
      <c r="F4277" t="s">
        <v>125</v>
      </c>
      <c r="G4277" t="s">
        <v>129</v>
      </c>
      <c r="H4277" t="s">
        <v>48</v>
      </c>
      <c r="I4277" t="s">
        <v>18</v>
      </c>
      <c r="J4277" t="s">
        <v>10</v>
      </c>
      <c r="K4277" t="s">
        <v>43</v>
      </c>
      <c r="L4277">
        <v>1</v>
      </c>
      <c r="M4277">
        <v>1011</v>
      </c>
      <c r="O4277" t="s">
        <v>25</v>
      </c>
      <c r="R4277" t="s">
        <v>44</v>
      </c>
      <c r="S4277" s="49" t="str">
        <f t="shared" si="529"/>
        <v>Card</v>
      </c>
      <c r="T4277" s="3">
        <v>0.03</v>
      </c>
      <c r="U4277" s="2">
        <v>7.42</v>
      </c>
      <c r="V4277" s="2">
        <v>1.46</v>
      </c>
      <c r="W4277" s="54">
        <f>_xlfn.XLOOKUP(M4277,Market!A:A,Market!F:F,0)</f>
        <v>0.06</v>
      </c>
      <c r="X4277" s="55">
        <f t="shared" si="530"/>
        <v>0.22259999999999999</v>
      </c>
      <c r="Y4277" s="55">
        <f t="shared" si="531"/>
        <v>5.96</v>
      </c>
      <c r="Z4277" s="54">
        <f t="shared" si="532"/>
        <v>0.80323450134770891</v>
      </c>
      <c r="AA4277" s="49" t="str">
        <f t="shared" ca="1" si="533"/>
        <v>N</v>
      </c>
      <c r="AB4277" s="49">
        <f t="shared" ca="1" si="534"/>
        <v>5</v>
      </c>
      <c r="AC4277" s="49" t="str">
        <f t="shared" ca="1" si="535"/>
        <v>N</v>
      </c>
    </row>
    <row r="4278" spans="1:29" x14ac:dyDescent="0.25">
      <c r="A4278">
        <v>2575</v>
      </c>
      <c r="B4278" s="9">
        <v>43568</v>
      </c>
      <c r="C4278" s="50" t="str">
        <f t="shared" si="528"/>
        <v>N</v>
      </c>
      <c r="D4278" s="52">
        <f>_xlfn.XLOOKUP(B4278,Cal_Date!B:B,Cal_Date!A:A,0)</f>
        <v>2</v>
      </c>
      <c r="E4278">
        <v>2019</v>
      </c>
      <c r="F4278" t="s">
        <v>126</v>
      </c>
      <c r="G4278" t="s">
        <v>130</v>
      </c>
      <c r="H4278" t="s">
        <v>11</v>
      </c>
      <c r="I4278" t="s">
        <v>11</v>
      </c>
      <c r="J4278" t="s">
        <v>15</v>
      </c>
      <c r="K4278" t="s">
        <v>42</v>
      </c>
      <c r="L4278">
        <v>1</v>
      </c>
      <c r="M4278">
        <v>1011</v>
      </c>
      <c r="O4278" t="s">
        <v>25</v>
      </c>
      <c r="R4278" t="s">
        <v>44</v>
      </c>
      <c r="S4278" s="49" t="str">
        <f t="shared" si="529"/>
        <v>Card</v>
      </c>
      <c r="T4278" s="3">
        <v>0.03</v>
      </c>
      <c r="U4278" s="2">
        <v>2.6500000000000004</v>
      </c>
      <c r="V4278" s="2">
        <v>0.87</v>
      </c>
      <c r="W4278" s="54">
        <f>_xlfn.XLOOKUP(M4278,Market!A:A,Market!F:F,0)</f>
        <v>0.06</v>
      </c>
      <c r="X4278" s="55">
        <f t="shared" si="530"/>
        <v>7.9500000000000001E-2</v>
      </c>
      <c r="Y4278" s="55">
        <f t="shared" si="531"/>
        <v>1.7800000000000002</v>
      </c>
      <c r="Z4278" s="54">
        <f t="shared" si="532"/>
        <v>0.67169811320754713</v>
      </c>
      <c r="AA4278" s="49" t="str">
        <f t="shared" ca="1" si="533"/>
        <v>N</v>
      </c>
      <c r="AB4278" s="49">
        <f t="shared" ca="1" si="534"/>
        <v>5</v>
      </c>
      <c r="AC4278" s="49" t="str">
        <f t="shared" ca="1" si="535"/>
        <v>N</v>
      </c>
    </row>
    <row r="4279" spans="1:29" x14ac:dyDescent="0.25">
      <c r="A4279">
        <v>2576</v>
      </c>
      <c r="B4279" s="9">
        <v>43568</v>
      </c>
      <c r="C4279" s="50" t="str">
        <f t="shared" si="528"/>
        <v>N</v>
      </c>
      <c r="D4279" s="52">
        <f>_xlfn.XLOOKUP(B4279,Cal_Date!B:B,Cal_Date!A:A,0)</f>
        <v>2</v>
      </c>
      <c r="E4279">
        <v>2019</v>
      </c>
      <c r="F4279" t="s">
        <v>126</v>
      </c>
      <c r="G4279" t="s">
        <v>130</v>
      </c>
      <c r="H4279" t="s">
        <v>11</v>
      </c>
      <c r="I4279" t="s">
        <v>11</v>
      </c>
      <c r="J4279" t="s">
        <v>15</v>
      </c>
      <c r="K4279" t="s">
        <v>42</v>
      </c>
      <c r="L4279">
        <v>2</v>
      </c>
      <c r="M4279">
        <v>1001</v>
      </c>
      <c r="O4279" t="s">
        <v>25</v>
      </c>
      <c r="R4279" t="s">
        <v>44</v>
      </c>
      <c r="S4279" s="49" t="str">
        <f t="shared" si="529"/>
        <v>Card</v>
      </c>
      <c r="T4279" s="3">
        <v>0.03</v>
      </c>
      <c r="U4279" s="2">
        <v>5.3000000000000007</v>
      </c>
      <c r="V4279" s="2">
        <v>1.74</v>
      </c>
      <c r="W4279" s="54">
        <f>_xlfn.XLOOKUP(M4279,Market!A:A,Market!F:F,0)</f>
        <v>0.06</v>
      </c>
      <c r="X4279" s="55">
        <f t="shared" si="530"/>
        <v>0.159</v>
      </c>
      <c r="Y4279" s="55">
        <f t="shared" si="531"/>
        <v>3.5600000000000005</v>
      </c>
      <c r="Z4279" s="54">
        <f t="shared" si="532"/>
        <v>0.67169811320754713</v>
      </c>
      <c r="AA4279" s="49" t="str">
        <f t="shared" ca="1" si="533"/>
        <v>N</v>
      </c>
      <c r="AB4279" s="49">
        <f t="shared" ca="1" si="534"/>
        <v>5</v>
      </c>
      <c r="AC4279" s="49" t="str">
        <f t="shared" ca="1" si="535"/>
        <v>N</v>
      </c>
    </row>
    <row r="4280" spans="1:29" x14ac:dyDescent="0.25">
      <c r="A4280">
        <v>2577</v>
      </c>
      <c r="B4280" s="9">
        <v>43568</v>
      </c>
      <c r="C4280" s="50" t="str">
        <f t="shared" si="528"/>
        <v>N</v>
      </c>
      <c r="D4280" s="52">
        <f>_xlfn.XLOOKUP(B4280,Cal_Date!B:B,Cal_Date!A:A,0)</f>
        <v>2</v>
      </c>
      <c r="E4280">
        <v>2019</v>
      </c>
      <c r="F4280" t="s">
        <v>126</v>
      </c>
      <c r="G4280" t="s">
        <v>130</v>
      </c>
      <c r="H4280" t="s">
        <v>14</v>
      </c>
      <c r="I4280" t="s">
        <v>18</v>
      </c>
      <c r="J4280" t="s">
        <v>15</v>
      </c>
      <c r="K4280" t="s">
        <v>43</v>
      </c>
      <c r="L4280">
        <v>1</v>
      </c>
      <c r="M4280">
        <v>1003</v>
      </c>
      <c r="O4280" t="s">
        <v>25</v>
      </c>
      <c r="R4280" t="s">
        <v>47</v>
      </c>
      <c r="S4280" s="49" t="str">
        <f t="shared" si="529"/>
        <v>Card</v>
      </c>
      <c r="T4280" s="3">
        <v>3.5000000000000003E-2</v>
      </c>
      <c r="U4280" s="2">
        <v>6.8900000000000006</v>
      </c>
      <c r="V4280" s="2">
        <v>2.1</v>
      </c>
      <c r="W4280" s="54">
        <f>_xlfn.XLOOKUP(M4280,Market!A:A,Market!F:F,0)</f>
        <v>0.06</v>
      </c>
      <c r="X4280" s="55">
        <f t="shared" si="530"/>
        <v>0.24115000000000003</v>
      </c>
      <c r="Y4280" s="55">
        <f t="shared" si="531"/>
        <v>4.7900000000000009</v>
      </c>
      <c r="Z4280" s="54">
        <f t="shared" si="532"/>
        <v>0.69521044992743108</v>
      </c>
      <c r="AA4280" s="49" t="str">
        <f t="shared" ca="1" si="533"/>
        <v>N</v>
      </c>
      <c r="AB4280" s="49">
        <f t="shared" ca="1" si="534"/>
        <v>5</v>
      </c>
      <c r="AC4280" s="49" t="str">
        <f t="shared" ca="1" si="535"/>
        <v>N</v>
      </c>
    </row>
    <row r="4281" spans="1:29" x14ac:dyDescent="0.25">
      <c r="A4281">
        <v>2578</v>
      </c>
      <c r="B4281" s="9">
        <v>43568</v>
      </c>
      <c r="C4281" s="50" t="str">
        <f t="shared" si="528"/>
        <v>N</v>
      </c>
      <c r="D4281" s="52">
        <f>_xlfn.XLOOKUP(B4281,Cal_Date!B:B,Cal_Date!A:A,0)</f>
        <v>2</v>
      </c>
      <c r="E4281">
        <v>2019</v>
      </c>
      <c r="F4281" t="s">
        <v>126</v>
      </c>
      <c r="G4281" t="s">
        <v>130</v>
      </c>
      <c r="H4281" t="s">
        <v>14</v>
      </c>
      <c r="I4281" t="s">
        <v>13</v>
      </c>
      <c r="J4281" t="s">
        <v>15</v>
      </c>
      <c r="K4281" t="s">
        <v>43</v>
      </c>
      <c r="L4281">
        <v>1</v>
      </c>
      <c r="M4281">
        <v>1005</v>
      </c>
      <c r="O4281" t="s">
        <v>25</v>
      </c>
      <c r="R4281" t="s">
        <v>44</v>
      </c>
      <c r="S4281" s="49" t="str">
        <f t="shared" si="529"/>
        <v>Card</v>
      </c>
      <c r="T4281" s="3">
        <v>0.03</v>
      </c>
      <c r="U4281" s="2">
        <v>7.6229999999999993</v>
      </c>
      <c r="V4281" s="2">
        <v>2.2400000000000002</v>
      </c>
      <c r="W4281" s="54">
        <f>_xlfn.XLOOKUP(M4281,Market!A:A,Market!F:F,0)</f>
        <v>8.8999999999999996E-2</v>
      </c>
      <c r="X4281" s="55">
        <f t="shared" si="530"/>
        <v>0.22868999999999998</v>
      </c>
      <c r="Y4281" s="55">
        <f t="shared" si="531"/>
        <v>5.3829999999999991</v>
      </c>
      <c r="Z4281" s="54">
        <f t="shared" si="532"/>
        <v>0.70615243342516065</v>
      </c>
      <c r="AA4281" s="49" t="str">
        <f t="shared" ca="1" si="533"/>
        <v>N</v>
      </c>
      <c r="AB4281" s="49">
        <f t="shared" ca="1" si="534"/>
        <v>5</v>
      </c>
      <c r="AC4281" s="49" t="str">
        <f t="shared" ca="1" si="535"/>
        <v>N</v>
      </c>
    </row>
    <row r="4282" spans="1:29" x14ac:dyDescent="0.25">
      <c r="A4282">
        <v>2579</v>
      </c>
      <c r="B4282" s="9">
        <v>43568</v>
      </c>
      <c r="C4282" s="50" t="str">
        <f t="shared" si="528"/>
        <v>N</v>
      </c>
      <c r="D4282" s="52">
        <f>_xlfn.XLOOKUP(B4282,Cal_Date!B:B,Cal_Date!A:A,0)</f>
        <v>2</v>
      </c>
      <c r="E4282">
        <v>2019</v>
      </c>
      <c r="F4282" t="s">
        <v>126</v>
      </c>
      <c r="G4282" t="s">
        <v>130</v>
      </c>
      <c r="H4282" t="s">
        <v>14</v>
      </c>
      <c r="I4282" t="s">
        <v>18</v>
      </c>
      <c r="J4282" t="s">
        <v>15</v>
      </c>
      <c r="K4282" t="s">
        <v>43</v>
      </c>
      <c r="L4282">
        <v>1</v>
      </c>
      <c r="M4282">
        <v>1005</v>
      </c>
      <c r="O4282" t="s">
        <v>25</v>
      </c>
      <c r="R4282" t="s">
        <v>44</v>
      </c>
      <c r="S4282" s="49" t="str">
        <f t="shared" si="529"/>
        <v>Card</v>
      </c>
      <c r="T4282" s="3">
        <v>0.03</v>
      </c>
      <c r="U4282" s="2">
        <v>7.6229999999999993</v>
      </c>
      <c r="V4282" s="2">
        <v>2.2200000000000002</v>
      </c>
      <c r="W4282" s="54">
        <f>_xlfn.XLOOKUP(M4282,Market!A:A,Market!F:F,0)</f>
        <v>8.8999999999999996E-2</v>
      </c>
      <c r="X4282" s="55">
        <f t="shared" si="530"/>
        <v>0.22868999999999998</v>
      </c>
      <c r="Y4282" s="55">
        <f t="shared" si="531"/>
        <v>5.4029999999999987</v>
      </c>
      <c r="Z4282" s="54">
        <f t="shared" si="532"/>
        <v>0.7087760724124359</v>
      </c>
      <c r="AA4282" s="49" t="str">
        <f t="shared" ca="1" si="533"/>
        <v>N</v>
      </c>
      <c r="AB4282" s="49">
        <f t="shared" ca="1" si="534"/>
        <v>5</v>
      </c>
      <c r="AC4282" s="49" t="str">
        <f t="shared" ca="1" si="535"/>
        <v>N</v>
      </c>
    </row>
    <row r="4283" spans="1:29" x14ac:dyDescent="0.25">
      <c r="A4283">
        <v>2580</v>
      </c>
      <c r="B4283" s="9">
        <v>43568</v>
      </c>
      <c r="C4283" s="50" t="str">
        <f t="shared" si="528"/>
        <v>N</v>
      </c>
      <c r="D4283" s="52">
        <f>_xlfn.XLOOKUP(B4283,Cal_Date!B:B,Cal_Date!A:A,0)</f>
        <v>2</v>
      </c>
      <c r="E4283">
        <v>2019</v>
      </c>
      <c r="F4283" t="s">
        <v>126</v>
      </c>
      <c r="G4283" t="s">
        <v>130</v>
      </c>
      <c r="H4283" t="s">
        <v>48</v>
      </c>
      <c r="I4283" t="s">
        <v>18</v>
      </c>
      <c r="J4283" t="s">
        <v>10</v>
      </c>
      <c r="K4283" t="s">
        <v>43</v>
      </c>
      <c r="L4283">
        <v>1</v>
      </c>
      <c r="M4283">
        <v>1006</v>
      </c>
      <c r="O4283" t="s">
        <v>28</v>
      </c>
      <c r="R4283" t="s">
        <v>44</v>
      </c>
      <c r="S4283" s="49" t="str">
        <f t="shared" si="529"/>
        <v>Card</v>
      </c>
      <c r="T4283" s="3">
        <v>0.03</v>
      </c>
      <c r="U4283" s="2">
        <v>7.6229999999999993</v>
      </c>
      <c r="V4283" s="2">
        <v>1.46</v>
      </c>
      <c r="W4283" s="54">
        <f>_xlfn.XLOOKUP(M4283,Market!A:A,Market!F:F,0)</f>
        <v>8.8999999999999996E-2</v>
      </c>
      <c r="X4283" s="55">
        <f t="shared" si="530"/>
        <v>0.22868999999999998</v>
      </c>
      <c r="Y4283" s="55">
        <f t="shared" si="531"/>
        <v>6.1629999999999994</v>
      </c>
      <c r="Z4283" s="54">
        <f t="shared" si="532"/>
        <v>0.80847435392889933</v>
      </c>
      <c r="AA4283" s="49" t="str">
        <f t="shared" ca="1" si="533"/>
        <v>N</v>
      </c>
      <c r="AB4283" s="49">
        <f t="shared" ca="1" si="534"/>
        <v>5</v>
      </c>
      <c r="AC4283" s="49" t="str">
        <f t="shared" ca="1" si="535"/>
        <v>N</v>
      </c>
    </row>
    <row r="4284" spans="1:29" x14ac:dyDescent="0.25">
      <c r="A4284">
        <v>2581</v>
      </c>
      <c r="B4284" s="9">
        <v>43568</v>
      </c>
      <c r="C4284" s="50" t="str">
        <f t="shared" si="528"/>
        <v>N</v>
      </c>
      <c r="D4284" s="52">
        <f>_xlfn.XLOOKUP(B4284,Cal_Date!B:B,Cal_Date!A:A,0)</f>
        <v>2</v>
      </c>
      <c r="E4284">
        <v>2019</v>
      </c>
      <c r="F4284" t="s">
        <v>126</v>
      </c>
      <c r="G4284" t="s">
        <v>130</v>
      </c>
      <c r="H4284" t="s">
        <v>11</v>
      </c>
      <c r="I4284" t="s">
        <v>11</v>
      </c>
      <c r="J4284" t="s">
        <v>15</v>
      </c>
      <c r="K4284" t="s">
        <v>42</v>
      </c>
      <c r="L4284">
        <v>1</v>
      </c>
      <c r="M4284">
        <v>1002</v>
      </c>
      <c r="O4284" t="s">
        <v>28</v>
      </c>
      <c r="R4284" t="s">
        <v>44</v>
      </c>
      <c r="S4284" s="49" t="str">
        <f t="shared" si="529"/>
        <v>Card</v>
      </c>
      <c r="T4284" s="3">
        <v>0.03</v>
      </c>
      <c r="U4284" s="2">
        <v>2.6500000000000004</v>
      </c>
      <c r="V4284" s="2">
        <v>0.87</v>
      </c>
      <c r="W4284" s="54">
        <f>_xlfn.XLOOKUP(M4284,Market!A:A,Market!F:F,0)</f>
        <v>0.06</v>
      </c>
      <c r="X4284" s="55">
        <f t="shared" si="530"/>
        <v>7.9500000000000001E-2</v>
      </c>
      <c r="Y4284" s="55">
        <f t="shared" si="531"/>
        <v>1.7800000000000002</v>
      </c>
      <c r="Z4284" s="54">
        <f t="shared" si="532"/>
        <v>0.67169811320754713</v>
      </c>
      <c r="AA4284" s="49" t="str">
        <f t="shared" ca="1" si="533"/>
        <v>N</v>
      </c>
      <c r="AB4284" s="49">
        <f t="shared" ca="1" si="534"/>
        <v>5</v>
      </c>
      <c r="AC4284" s="49" t="str">
        <f t="shared" ca="1" si="535"/>
        <v>N</v>
      </c>
    </row>
    <row r="4285" spans="1:29" x14ac:dyDescent="0.25">
      <c r="A4285">
        <v>2582</v>
      </c>
      <c r="B4285" s="9">
        <v>43568</v>
      </c>
      <c r="C4285" s="50" t="str">
        <f t="shared" si="528"/>
        <v>N</v>
      </c>
      <c r="D4285" s="52">
        <f>_xlfn.XLOOKUP(B4285,Cal_Date!B:B,Cal_Date!A:A,0)</f>
        <v>2</v>
      </c>
      <c r="E4285">
        <v>2019</v>
      </c>
      <c r="F4285" t="s">
        <v>126</v>
      </c>
      <c r="G4285" t="s">
        <v>130</v>
      </c>
      <c r="H4285" t="s">
        <v>11</v>
      </c>
      <c r="I4285" t="s">
        <v>11</v>
      </c>
      <c r="J4285" t="s">
        <v>15</v>
      </c>
      <c r="K4285" t="s">
        <v>42</v>
      </c>
      <c r="L4285">
        <v>2</v>
      </c>
      <c r="M4285">
        <v>1001</v>
      </c>
      <c r="O4285" t="s">
        <v>25</v>
      </c>
      <c r="R4285" t="s">
        <v>44</v>
      </c>
      <c r="S4285" s="49" t="str">
        <f t="shared" si="529"/>
        <v>Card</v>
      </c>
      <c r="T4285" s="3">
        <v>0.03</v>
      </c>
      <c r="U4285" s="2">
        <v>5.3000000000000007</v>
      </c>
      <c r="V4285" s="2">
        <v>1.74</v>
      </c>
      <c r="W4285" s="54">
        <f>_xlfn.XLOOKUP(M4285,Market!A:A,Market!F:F,0)</f>
        <v>0.06</v>
      </c>
      <c r="X4285" s="55">
        <f t="shared" si="530"/>
        <v>0.159</v>
      </c>
      <c r="Y4285" s="55">
        <f t="shared" si="531"/>
        <v>3.5600000000000005</v>
      </c>
      <c r="Z4285" s="54">
        <f t="shared" si="532"/>
        <v>0.67169811320754713</v>
      </c>
      <c r="AA4285" s="49" t="str">
        <f t="shared" ca="1" si="533"/>
        <v>N</v>
      </c>
      <c r="AB4285" s="49">
        <f t="shared" ca="1" si="534"/>
        <v>5</v>
      </c>
      <c r="AC4285" s="49" t="str">
        <f t="shared" ca="1" si="535"/>
        <v>N</v>
      </c>
    </row>
    <row r="4286" spans="1:29" x14ac:dyDescent="0.25">
      <c r="A4286">
        <v>2583</v>
      </c>
      <c r="B4286" s="9">
        <v>43568</v>
      </c>
      <c r="C4286" s="50" t="str">
        <f t="shared" si="528"/>
        <v>N</v>
      </c>
      <c r="D4286" s="52">
        <f>_xlfn.XLOOKUP(B4286,Cal_Date!B:B,Cal_Date!A:A,0)</f>
        <v>2</v>
      </c>
      <c r="E4286">
        <v>2019</v>
      </c>
      <c r="F4286" t="s">
        <v>126</v>
      </c>
      <c r="G4286" t="s">
        <v>130</v>
      </c>
      <c r="H4286" t="s">
        <v>11</v>
      </c>
      <c r="I4286" t="s">
        <v>11</v>
      </c>
      <c r="J4286" t="s">
        <v>15</v>
      </c>
      <c r="K4286" t="s">
        <v>42</v>
      </c>
      <c r="L4286">
        <v>2</v>
      </c>
      <c r="M4286">
        <v>1003</v>
      </c>
      <c r="O4286" t="s">
        <v>25</v>
      </c>
      <c r="R4286" t="s">
        <v>44</v>
      </c>
      <c r="S4286" s="49" t="str">
        <f t="shared" si="529"/>
        <v>Card</v>
      </c>
      <c r="T4286" s="3">
        <v>0.03</v>
      </c>
      <c r="U4286" s="2">
        <v>5.3000000000000007</v>
      </c>
      <c r="V4286" s="2">
        <v>1.74</v>
      </c>
      <c r="W4286" s="54">
        <f>_xlfn.XLOOKUP(M4286,Market!A:A,Market!F:F,0)</f>
        <v>0.06</v>
      </c>
      <c r="X4286" s="55">
        <f t="shared" si="530"/>
        <v>0.159</v>
      </c>
      <c r="Y4286" s="55">
        <f t="shared" si="531"/>
        <v>3.5600000000000005</v>
      </c>
      <c r="Z4286" s="54">
        <f t="shared" si="532"/>
        <v>0.67169811320754713</v>
      </c>
      <c r="AA4286" s="49" t="str">
        <f t="shared" ca="1" si="533"/>
        <v>N</v>
      </c>
      <c r="AB4286" s="49">
        <f t="shared" ca="1" si="534"/>
        <v>5</v>
      </c>
      <c r="AC4286" s="49" t="str">
        <f t="shared" ca="1" si="535"/>
        <v>N</v>
      </c>
    </row>
    <row r="4287" spans="1:29" x14ac:dyDescent="0.25">
      <c r="A4287">
        <v>2584</v>
      </c>
      <c r="B4287" s="9">
        <v>43568</v>
      </c>
      <c r="C4287" s="50" t="str">
        <f t="shared" si="528"/>
        <v>N</v>
      </c>
      <c r="D4287" s="52">
        <f>_xlfn.XLOOKUP(B4287,Cal_Date!B:B,Cal_Date!A:A,0)</f>
        <v>2</v>
      </c>
      <c r="E4287">
        <v>2019</v>
      </c>
      <c r="F4287" t="s">
        <v>126</v>
      </c>
      <c r="G4287" t="s">
        <v>130</v>
      </c>
      <c r="H4287" t="s">
        <v>11</v>
      </c>
      <c r="I4287" t="s">
        <v>11</v>
      </c>
      <c r="J4287" t="s">
        <v>15</v>
      </c>
      <c r="K4287" t="s">
        <v>42</v>
      </c>
      <c r="L4287">
        <v>1</v>
      </c>
      <c r="M4287">
        <v>1004</v>
      </c>
      <c r="O4287" t="s">
        <v>28</v>
      </c>
      <c r="R4287" t="s">
        <v>44</v>
      </c>
      <c r="S4287" s="49" t="str">
        <f t="shared" si="529"/>
        <v>Card</v>
      </c>
      <c r="T4287" s="3">
        <v>0.03</v>
      </c>
      <c r="U4287" s="2">
        <v>2.6500000000000004</v>
      </c>
      <c r="V4287" s="2">
        <v>0.87</v>
      </c>
      <c r="W4287" s="54">
        <f>_xlfn.XLOOKUP(M4287,Market!A:A,Market!F:F,0)</f>
        <v>0.06</v>
      </c>
      <c r="X4287" s="55">
        <f t="shared" si="530"/>
        <v>7.9500000000000001E-2</v>
      </c>
      <c r="Y4287" s="55">
        <f t="shared" si="531"/>
        <v>1.7800000000000002</v>
      </c>
      <c r="Z4287" s="54">
        <f t="shared" si="532"/>
        <v>0.67169811320754713</v>
      </c>
      <c r="AA4287" s="49" t="str">
        <f t="shared" ca="1" si="533"/>
        <v>N</v>
      </c>
      <c r="AB4287" s="49">
        <f t="shared" ca="1" si="534"/>
        <v>5</v>
      </c>
      <c r="AC4287" s="49" t="str">
        <f t="shared" ca="1" si="535"/>
        <v>N</v>
      </c>
    </row>
    <row r="4288" spans="1:29" x14ac:dyDescent="0.25">
      <c r="A4288">
        <v>2585</v>
      </c>
      <c r="B4288" s="9">
        <v>43568</v>
      </c>
      <c r="C4288" s="50" t="str">
        <f t="shared" si="528"/>
        <v>N</v>
      </c>
      <c r="D4288" s="52">
        <f>_xlfn.XLOOKUP(B4288,Cal_Date!B:B,Cal_Date!A:A,0)</f>
        <v>2</v>
      </c>
      <c r="E4288">
        <v>2019</v>
      </c>
      <c r="F4288" t="s">
        <v>126</v>
      </c>
      <c r="G4288" t="s">
        <v>130</v>
      </c>
      <c r="H4288" t="s">
        <v>11</v>
      </c>
      <c r="I4288" t="s">
        <v>11</v>
      </c>
      <c r="J4288" t="s">
        <v>15</v>
      </c>
      <c r="K4288" t="s">
        <v>42</v>
      </c>
      <c r="L4288">
        <v>1</v>
      </c>
      <c r="M4288">
        <v>1003</v>
      </c>
      <c r="O4288" t="s">
        <v>25</v>
      </c>
      <c r="R4288" t="s">
        <v>44</v>
      </c>
      <c r="S4288" s="49" t="str">
        <f t="shared" si="529"/>
        <v>Card</v>
      </c>
      <c r="T4288" s="3">
        <v>0.03</v>
      </c>
      <c r="U4288" s="2">
        <v>2.6500000000000004</v>
      </c>
      <c r="V4288" s="2">
        <v>0.87</v>
      </c>
      <c r="W4288" s="54">
        <f>_xlfn.XLOOKUP(M4288,Market!A:A,Market!F:F,0)</f>
        <v>0.06</v>
      </c>
      <c r="X4288" s="55">
        <f t="shared" si="530"/>
        <v>7.9500000000000001E-2</v>
      </c>
      <c r="Y4288" s="55">
        <f t="shared" si="531"/>
        <v>1.7800000000000002</v>
      </c>
      <c r="Z4288" s="54">
        <f t="shared" si="532"/>
        <v>0.67169811320754713</v>
      </c>
      <c r="AA4288" s="49" t="str">
        <f t="shared" ca="1" si="533"/>
        <v>N</v>
      </c>
      <c r="AB4288" s="49">
        <f t="shared" ca="1" si="534"/>
        <v>5</v>
      </c>
      <c r="AC4288" s="49" t="str">
        <f t="shared" ca="1" si="535"/>
        <v>N</v>
      </c>
    </row>
    <row r="4289" spans="1:29" x14ac:dyDescent="0.25">
      <c r="A4289">
        <v>2586</v>
      </c>
      <c r="B4289" s="9">
        <v>43568</v>
      </c>
      <c r="C4289" s="50" t="str">
        <f t="shared" si="528"/>
        <v>N</v>
      </c>
      <c r="D4289" s="52">
        <f>_xlfn.XLOOKUP(B4289,Cal_Date!B:B,Cal_Date!A:A,0)</f>
        <v>2</v>
      </c>
      <c r="E4289">
        <v>2019</v>
      </c>
      <c r="F4289" t="s">
        <v>126</v>
      </c>
      <c r="G4289" t="s">
        <v>130</v>
      </c>
      <c r="H4289" t="s">
        <v>11</v>
      </c>
      <c r="I4289" t="s">
        <v>11</v>
      </c>
      <c r="J4289" t="s">
        <v>15</v>
      </c>
      <c r="K4289" t="s">
        <v>42</v>
      </c>
      <c r="L4289">
        <v>1</v>
      </c>
      <c r="M4289">
        <v>1005</v>
      </c>
      <c r="O4289" t="s">
        <v>25</v>
      </c>
      <c r="R4289" t="s">
        <v>44</v>
      </c>
      <c r="S4289" s="49" t="str">
        <f t="shared" si="529"/>
        <v>Card</v>
      </c>
      <c r="T4289" s="3">
        <v>0.03</v>
      </c>
      <c r="U4289" s="2">
        <v>2.7225000000000001</v>
      </c>
      <c r="V4289" s="2">
        <v>0.87</v>
      </c>
      <c r="W4289" s="54">
        <f>_xlfn.XLOOKUP(M4289,Market!A:A,Market!F:F,0)</f>
        <v>8.8999999999999996E-2</v>
      </c>
      <c r="X4289" s="55">
        <f t="shared" si="530"/>
        <v>8.1674999999999998E-2</v>
      </c>
      <c r="Y4289" s="55">
        <f t="shared" si="531"/>
        <v>1.8525</v>
      </c>
      <c r="Z4289" s="54">
        <f t="shared" si="532"/>
        <v>0.68044077134986225</v>
      </c>
      <c r="AA4289" s="49" t="str">
        <f t="shared" ca="1" si="533"/>
        <v>N</v>
      </c>
      <c r="AB4289" s="49">
        <f t="shared" ca="1" si="534"/>
        <v>5</v>
      </c>
      <c r="AC4289" s="49" t="str">
        <f t="shared" ca="1" si="535"/>
        <v>N</v>
      </c>
    </row>
    <row r="4290" spans="1:29" x14ac:dyDescent="0.25">
      <c r="A4290">
        <v>2587</v>
      </c>
      <c r="B4290" s="9">
        <v>43568</v>
      </c>
      <c r="C4290" s="50" t="str">
        <f t="shared" si="528"/>
        <v>N</v>
      </c>
      <c r="D4290" s="52">
        <f>_xlfn.XLOOKUP(B4290,Cal_Date!B:B,Cal_Date!A:A,0)</f>
        <v>2</v>
      </c>
      <c r="E4290">
        <v>2019</v>
      </c>
      <c r="F4290" t="s">
        <v>126</v>
      </c>
      <c r="G4290" t="s">
        <v>130</v>
      </c>
      <c r="H4290" t="s">
        <v>11</v>
      </c>
      <c r="I4290" t="s">
        <v>11</v>
      </c>
      <c r="J4290" t="s">
        <v>15</v>
      </c>
      <c r="K4290" t="s">
        <v>42</v>
      </c>
      <c r="L4290">
        <v>2</v>
      </c>
      <c r="M4290">
        <v>1007</v>
      </c>
      <c r="O4290" t="s">
        <v>28</v>
      </c>
      <c r="R4290" t="s">
        <v>44</v>
      </c>
      <c r="S4290" s="49" t="str">
        <f t="shared" si="529"/>
        <v>Card</v>
      </c>
      <c r="T4290" s="3">
        <v>0.03</v>
      </c>
      <c r="U4290" s="2">
        <v>5.4450000000000003</v>
      </c>
      <c r="V4290" s="2">
        <v>1.74</v>
      </c>
      <c r="W4290" s="54">
        <f>_xlfn.XLOOKUP(M4290,Market!A:A,Market!F:F,0)</f>
        <v>8.8999999999999996E-2</v>
      </c>
      <c r="X4290" s="55">
        <f t="shared" si="530"/>
        <v>0.16335</v>
      </c>
      <c r="Y4290" s="55">
        <f t="shared" si="531"/>
        <v>3.7050000000000001</v>
      </c>
      <c r="Z4290" s="54">
        <f t="shared" si="532"/>
        <v>0.68044077134986225</v>
      </c>
      <c r="AA4290" s="49" t="str">
        <f t="shared" ca="1" si="533"/>
        <v>N</v>
      </c>
      <c r="AB4290" s="49">
        <f t="shared" ca="1" si="534"/>
        <v>5</v>
      </c>
      <c r="AC4290" s="49" t="str">
        <f t="shared" ca="1" si="535"/>
        <v>N</v>
      </c>
    </row>
    <row r="4291" spans="1:29" x14ac:dyDescent="0.25">
      <c r="A4291">
        <v>2588</v>
      </c>
      <c r="B4291" s="9">
        <v>43568</v>
      </c>
      <c r="C4291" s="50" t="str">
        <f t="shared" ref="C4291:C4354" si="536">IF(OR(B4291="04/01/2018"+0,B4291="04/02/2018"+0),"Y","N")</f>
        <v>N</v>
      </c>
      <c r="D4291" s="52">
        <f>_xlfn.XLOOKUP(B4291,Cal_Date!B:B,Cal_Date!A:A,0)</f>
        <v>2</v>
      </c>
      <c r="E4291">
        <v>2019</v>
      </c>
      <c r="F4291" t="s">
        <v>126</v>
      </c>
      <c r="G4291" t="s">
        <v>130</v>
      </c>
      <c r="H4291" t="s">
        <v>48</v>
      </c>
      <c r="I4291" t="s">
        <v>18</v>
      </c>
      <c r="J4291" t="s">
        <v>10</v>
      </c>
      <c r="K4291" t="s">
        <v>43</v>
      </c>
      <c r="L4291">
        <v>1</v>
      </c>
      <c r="M4291">
        <v>1009</v>
      </c>
      <c r="O4291" t="s">
        <v>28</v>
      </c>
      <c r="R4291" t="s">
        <v>47</v>
      </c>
      <c r="S4291" s="49" t="str">
        <f t="shared" ref="S4291:S4354" si="537">IF(R4291="Cash","Cash","Card")</f>
        <v>Card</v>
      </c>
      <c r="T4291" s="3">
        <v>3.5000000000000003E-2</v>
      </c>
      <c r="U4291" s="2">
        <v>7.6229999999999993</v>
      </c>
      <c r="V4291" s="2">
        <v>1.46</v>
      </c>
      <c r="W4291" s="54">
        <f>_xlfn.XLOOKUP(M4291,Market!A:A,Market!F:F,0)</f>
        <v>8.8999999999999996E-2</v>
      </c>
      <c r="X4291" s="55">
        <f t="shared" ref="X4291:X4354" si="538">T4291*U4291</f>
        <v>0.26680500000000001</v>
      </c>
      <c r="Y4291" s="55">
        <f t="shared" ref="Y4291:Y4354" si="539">U4291-V4291</f>
        <v>6.1629999999999994</v>
      </c>
      <c r="Z4291" s="54">
        <f t="shared" ref="Z4291:Z4354" si="540">Y4291/U4291</f>
        <v>0.80847435392889933</v>
      </c>
      <c r="AA4291" s="49" t="str">
        <f t="shared" ref="AA4291:AA4354" ca="1" si="541">IF(DATEDIF(B4291,TODAY(),"y")&gt;5,"Y","N")</f>
        <v>N</v>
      </c>
      <c r="AB4291" s="49">
        <f t="shared" ref="AB4291:AB4354" ca="1" si="542">DATEDIF(B4291,TODAY(),"y")</f>
        <v>5</v>
      </c>
      <c r="AC4291" s="49" t="str">
        <f t="shared" ref="AC4291:AC4354" ca="1" si="543">IF(AB4291&gt;5,"Y","N")</f>
        <v>N</v>
      </c>
    </row>
    <row r="4292" spans="1:29" x14ac:dyDescent="0.25">
      <c r="A4292">
        <v>2589</v>
      </c>
      <c r="B4292" s="9">
        <v>43568</v>
      </c>
      <c r="C4292" s="50" t="str">
        <f t="shared" si="536"/>
        <v>N</v>
      </c>
      <c r="D4292" s="52">
        <f>_xlfn.XLOOKUP(B4292,Cal_Date!B:B,Cal_Date!A:A,0)</f>
        <v>2</v>
      </c>
      <c r="E4292">
        <v>2019</v>
      </c>
      <c r="F4292" t="s">
        <v>126</v>
      </c>
      <c r="G4292" t="s">
        <v>130</v>
      </c>
      <c r="H4292" t="s">
        <v>48</v>
      </c>
      <c r="I4292" t="s">
        <v>18</v>
      </c>
      <c r="J4292" t="s">
        <v>10</v>
      </c>
      <c r="K4292" t="s">
        <v>43</v>
      </c>
      <c r="L4292">
        <v>2</v>
      </c>
      <c r="M4292">
        <v>1001</v>
      </c>
      <c r="O4292" t="s">
        <v>25</v>
      </c>
      <c r="R4292" t="s">
        <v>47</v>
      </c>
      <c r="S4292" s="49" t="str">
        <f t="shared" si="537"/>
        <v>Card</v>
      </c>
      <c r="T4292" s="3">
        <v>3.5000000000000003E-2</v>
      </c>
      <c r="U4292" s="2">
        <v>14.84</v>
      </c>
      <c r="V4292" s="2">
        <v>2.92</v>
      </c>
      <c r="W4292" s="54">
        <f>_xlfn.XLOOKUP(M4292,Market!A:A,Market!F:F,0)</f>
        <v>0.06</v>
      </c>
      <c r="X4292" s="55">
        <f t="shared" si="538"/>
        <v>0.51940000000000008</v>
      </c>
      <c r="Y4292" s="55">
        <f t="shared" si="539"/>
        <v>11.92</v>
      </c>
      <c r="Z4292" s="54">
        <f t="shared" si="540"/>
        <v>0.80323450134770891</v>
      </c>
      <c r="AA4292" s="49" t="str">
        <f t="shared" ca="1" si="541"/>
        <v>N</v>
      </c>
      <c r="AB4292" s="49">
        <f t="shared" ca="1" si="542"/>
        <v>5</v>
      </c>
      <c r="AC4292" s="49" t="str">
        <f t="shared" ca="1" si="543"/>
        <v>N</v>
      </c>
    </row>
    <row r="4293" spans="1:29" x14ac:dyDescent="0.25">
      <c r="A4293">
        <v>2590</v>
      </c>
      <c r="B4293" s="9">
        <v>43568</v>
      </c>
      <c r="C4293" s="50" t="str">
        <f t="shared" si="536"/>
        <v>N</v>
      </c>
      <c r="D4293" s="52">
        <f>_xlfn.XLOOKUP(B4293,Cal_Date!B:B,Cal_Date!A:A,0)</f>
        <v>2</v>
      </c>
      <c r="E4293">
        <v>2019</v>
      </c>
      <c r="F4293" t="s">
        <v>126</v>
      </c>
      <c r="G4293" t="s">
        <v>130</v>
      </c>
      <c r="H4293" t="s">
        <v>14</v>
      </c>
      <c r="I4293" t="s">
        <v>18</v>
      </c>
      <c r="J4293" t="s">
        <v>15</v>
      </c>
      <c r="K4293" t="s">
        <v>43</v>
      </c>
      <c r="L4293">
        <v>1</v>
      </c>
      <c r="M4293">
        <v>1010</v>
      </c>
      <c r="O4293" t="s">
        <v>25</v>
      </c>
      <c r="R4293" t="s">
        <v>47</v>
      </c>
      <c r="S4293" s="49" t="str">
        <f t="shared" si="537"/>
        <v>Card</v>
      </c>
      <c r="T4293" s="3">
        <v>3.5000000000000003E-2</v>
      </c>
      <c r="U4293" s="2">
        <v>7.0200000000000005</v>
      </c>
      <c r="V4293" s="2">
        <v>2.1</v>
      </c>
      <c r="W4293" s="54">
        <f>_xlfn.XLOOKUP(M4293,Market!A:A,Market!F:F,0)</f>
        <v>0.08</v>
      </c>
      <c r="X4293" s="55">
        <f t="shared" si="538"/>
        <v>0.24570000000000003</v>
      </c>
      <c r="Y4293" s="55">
        <f t="shared" si="539"/>
        <v>4.92</v>
      </c>
      <c r="Z4293" s="54">
        <f t="shared" si="540"/>
        <v>0.70085470085470081</v>
      </c>
      <c r="AA4293" s="49" t="str">
        <f t="shared" ca="1" si="541"/>
        <v>N</v>
      </c>
      <c r="AB4293" s="49">
        <f t="shared" ca="1" si="542"/>
        <v>5</v>
      </c>
      <c r="AC4293" s="49" t="str">
        <f t="shared" ca="1" si="543"/>
        <v>N</v>
      </c>
    </row>
    <row r="4294" spans="1:29" x14ac:dyDescent="0.25">
      <c r="A4294">
        <v>2591</v>
      </c>
      <c r="B4294" s="9">
        <v>43568</v>
      </c>
      <c r="C4294" s="50" t="str">
        <f t="shared" si="536"/>
        <v>N</v>
      </c>
      <c r="D4294" s="52">
        <f>_xlfn.XLOOKUP(B4294,Cal_Date!B:B,Cal_Date!A:A,0)</f>
        <v>2</v>
      </c>
      <c r="E4294">
        <v>2019</v>
      </c>
      <c r="F4294" t="s">
        <v>126</v>
      </c>
      <c r="G4294" t="s">
        <v>130</v>
      </c>
      <c r="H4294" t="s">
        <v>11</v>
      </c>
      <c r="I4294" t="s">
        <v>11</v>
      </c>
      <c r="J4294" t="s">
        <v>15</v>
      </c>
      <c r="K4294" t="s">
        <v>42</v>
      </c>
      <c r="L4294">
        <v>2</v>
      </c>
      <c r="M4294">
        <v>1010</v>
      </c>
      <c r="O4294" t="s">
        <v>25</v>
      </c>
      <c r="R4294" t="s">
        <v>44</v>
      </c>
      <c r="S4294" s="49" t="str">
        <f t="shared" si="537"/>
        <v>Card</v>
      </c>
      <c r="T4294" s="3">
        <v>0.03</v>
      </c>
      <c r="U4294" s="2">
        <v>5.4</v>
      </c>
      <c r="V4294" s="2">
        <v>1.74</v>
      </c>
      <c r="W4294" s="54">
        <f>_xlfn.XLOOKUP(M4294,Market!A:A,Market!F:F,0)</f>
        <v>0.08</v>
      </c>
      <c r="X4294" s="55">
        <f t="shared" si="538"/>
        <v>0.16200000000000001</v>
      </c>
      <c r="Y4294" s="55">
        <f t="shared" si="539"/>
        <v>3.66</v>
      </c>
      <c r="Z4294" s="54">
        <f t="shared" si="540"/>
        <v>0.67777777777777781</v>
      </c>
      <c r="AA4294" s="49" t="str">
        <f t="shared" ca="1" si="541"/>
        <v>N</v>
      </c>
      <c r="AB4294" s="49">
        <f t="shared" ca="1" si="542"/>
        <v>5</v>
      </c>
      <c r="AC4294" s="49" t="str">
        <f t="shared" ca="1" si="543"/>
        <v>N</v>
      </c>
    </row>
    <row r="4295" spans="1:29" x14ac:dyDescent="0.25">
      <c r="A4295">
        <v>2592</v>
      </c>
      <c r="B4295" s="9">
        <v>43568</v>
      </c>
      <c r="C4295" s="50" t="str">
        <f t="shared" si="536"/>
        <v>N</v>
      </c>
      <c r="D4295" s="52">
        <f>_xlfn.XLOOKUP(B4295,Cal_Date!B:B,Cal_Date!A:A,0)</f>
        <v>2</v>
      </c>
      <c r="E4295">
        <v>2019</v>
      </c>
      <c r="F4295" t="s">
        <v>126</v>
      </c>
      <c r="G4295" t="s">
        <v>130</v>
      </c>
      <c r="H4295" t="s">
        <v>11</v>
      </c>
      <c r="I4295" t="s">
        <v>11</v>
      </c>
      <c r="J4295" t="s">
        <v>15</v>
      </c>
      <c r="K4295" t="s">
        <v>42</v>
      </c>
      <c r="L4295">
        <v>1</v>
      </c>
      <c r="M4295">
        <v>1010</v>
      </c>
      <c r="O4295" t="s">
        <v>25</v>
      </c>
      <c r="R4295" t="s">
        <v>47</v>
      </c>
      <c r="S4295" s="49" t="str">
        <f t="shared" si="537"/>
        <v>Card</v>
      </c>
      <c r="T4295" s="3">
        <v>3.5000000000000003E-2</v>
      </c>
      <c r="U4295" s="2">
        <v>2.7</v>
      </c>
      <c r="V4295" s="2">
        <v>0.87</v>
      </c>
      <c r="W4295" s="54">
        <f>_xlfn.XLOOKUP(M4295,Market!A:A,Market!F:F,0)</f>
        <v>0.08</v>
      </c>
      <c r="X4295" s="55">
        <f t="shared" si="538"/>
        <v>9.4500000000000015E-2</v>
      </c>
      <c r="Y4295" s="55">
        <f t="shared" si="539"/>
        <v>1.83</v>
      </c>
      <c r="Z4295" s="54">
        <f t="shared" si="540"/>
        <v>0.67777777777777781</v>
      </c>
      <c r="AA4295" s="49" t="str">
        <f t="shared" ca="1" si="541"/>
        <v>N</v>
      </c>
      <c r="AB4295" s="49">
        <f t="shared" ca="1" si="542"/>
        <v>5</v>
      </c>
      <c r="AC4295" s="49" t="str">
        <f t="shared" ca="1" si="543"/>
        <v>N</v>
      </c>
    </row>
    <row r="4296" spans="1:29" x14ac:dyDescent="0.25">
      <c r="A4296">
        <v>2593</v>
      </c>
      <c r="B4296" s="9">
        <v>43568</v>
      </c>
      <c r="C4296" s="50" t="str">
        <f t="shared" si="536"/>
        <v>N</v>
      </c>
      <c r="D4296" s="52">
        <f>_xlfn.XLOOKUP(B4296,Cal_Date!B:B,Cal_Date!A:A,0)</f>
        <v>2</v>
      </c>
      <c r="E4296">
        <v>2019</v>
      </c>
      <c r="F4296" t="s">
        <v>126</v>
      </c>
      <c r="G4296" t="s">
        <v>130</v>
      </c>
      <c r="H4296" t="s">
        <v>11</v>
      </c>
      <c r="I4296" t="s">
        <v>11</v>
      </c>
      <c r="J4296" t="s">
        <v>15</v>
      </c>
      <c r="K4296" t="s">
        <v>42</v>
      </c>
      <c r="L4296">
        <v>1</v>
      </c>
      <c r="M4296">
        <v>1010</v>
      </c>
      <c r="O4296" t="s">
        <v>25</v>
      </c>
      <c r="R4296" t="s">
        <v>47</v>
      </c>
      <c r="S4296" s="49" t="str">
        <f t="shared" si="537"/>
        <v>Card</v>
      </c>
      <c r="T4296" s="3">
        <v>3.5000000000000003E-2</v>
      </c>
      <c r="U4296" s="2">
        <v>2.7</v>
      </c>
      <c r="V4296" s="2">
        <v>0.87</v>
      </c>
      <c r="W4296" s="54">
        <f>_xlfn.XLOOKUP(M4296,Market!A:A,Market!F:F,0)</f>
        <v>0.08</v>
      </c>
      <c r="X4296" s="55">
        <f t="shared" si="538"/>
        <v>9.4500000000000015E-2</v>
      </c>
      <c r="Y4296" s="55">
        <f t="shared" si="539"/>
        <v>1.83</v>
      </c>
      <c r="Z4296" s="54">
        <f t="shared" si="540"/>
        <v>0.67777777777777781</v>
      </c>
      <c r="AA4296" s="49" t="str">
        <f t="shared" ca="1" si="541"/>
        <v>N</v>
      </c>
      <c r="AB4296" s="49">
        <f t="shared" ca="1" si="542"/>
        <v>5</v>
      </c>
      <c r="AC4296" s="49" t="str">
        <f t="shared" ca="1" si="543"/>
        <v>N</v>
      </c>
    </row>
    <row r="4297" spans="1:29" x14ac:dyDescent="0.25">
      <c r="A4297">
        <v>2594</v>
      </c>
      <c r="B4297" s="9">
        <v>43568</v>
      </c>
      <c r="C4297" s="50" t="str">
        <f t="shared" si="536"/>
        <v>N</v>
      </c>
      <c r="D4297" s="52">
        <f>_xlfn.XLOOKUP(B4297,Cal_Date!B:B,Cal_Date!A:A,0)</f>
        <v>2</v>
      </c>
      <c r="E4297">
        <v>2019</v>
      </c>
      <c r="F4297" t="s">
        <v>126</v>
      </c>
      <c r="G4297" t="s">
        <v>130</v>
      </c>
      <c r="H4297" t="s">
        <v>48</v>
      </c>
      <c r="I4297" t="s">
        <v>18</v>
      </c>
      <c r="J4297" t="s">
        <v>10</v>
      </c>
      <c r="K4297" t="s">
        <v>43</v>
      </c>
      <c r="L4297">
        <v>1</v>
      </c>
      <c r="M4297">
        <v>1011</v>
      </c>
      <c r="O4297" t="s">
        <v>25</v>
      </c>
      <c r="R4297" t="s">
        <v>46</v>
      </c>
      <c r="S4297" s="49" t="str">
        <f t="shared" si="537"/>
        <v>Card</v>
      </c>
      <c r="T4297" s="3">
        <v>0.04</v>
      </c>
      <c r="U4297" s="2">
        <v>7.42</v>
      </c>
      <c r="V4297" s="2">
        <v>1.46</v>
      </c>
      <c r="W4297" s="54">
        <f>_xlfn.XLOOKUP(M4297,Market!A:A,Market!F:F,0)</f>
        <v>0.06</v>
      </c>
      <c r="X4297" s="55">
        <f t="shared" si="538"/>
        <v>0.29680000000000001</v>
      </c>
      <c r="Y4297" s="55">
        <f t="shared" si="539"/>
        <v>5.96</v>
      </c>
      <c r="Z4297" s="54">
        <f t="shared" si="540"/>
        <v>0.80323450134770891</v>
      </c>
      <c r="AA4297" s="49" t="str">
        <f t="shared" ca="1" si="541"/>
        <v>N</v>
      </c>
      <c r="AB4297" s="49">
        <f t="shared" ca="1" si="542"/>
        <v>5</v>
      </c>
      <c r="AC4297" s="49" t="str">
        <f t="shared" ca="1" si="543"/>
        <v>N</v>
      </c>
    </row>
    <row r="4298" spans="1:29" x14ac:dyDescent="0.25">
      <c r="A4298">
        <v>2595</v>
      </c>
      <c r="B4298" s="9">
        <v>43568</v>
      </c>
      <c r="C4298" s="50" t="str">
        <f t="shared" si="536"/>
        <v>N</v>
      </c>
      <c r="D4298" s="52">
        <f>_xlfn.XLOOKUP(B4298,Cal_Date!B:B,Cal_Date!A:A,0)</f>
        <v>2</v>
      </c>
      <c r="E4298">
        <v>2019</v>
      </c>
      <c r="F4298" t="s">
        <v>126</v>
      </c>
      <c r="G4298" t="s">
        <v>130</v>
      </c>
      <c r="H4298" t="s">
        <v>14</v>
      </c>
      <c r="I4298" t="s">
        <v>18</v>
      </c>
      <c r="J4298" t="s">
        <v>15</v>
      </c>
      <c r="K4298" t="s">
        <v>43</v>
      </c>
      <c r="L4298">
        <v>1</v>
      </c>
      <c r="M4298">
        <v>1007</v>
      </c>
      <c r="O4298" t="s">
        <v>28</v>
      </c>
      <c r="R4298" t="s">
        <v>47</v>
      </c>
      <c r="S4298" s="49" t="str">
        <f t="shared" si="537"/>
        <v>Card</v>
      </c>
      <c r="T4298" s="3">
        <v>3.5000000000000003E-2</v>
      </c>
      <c r="U4298" s="2">
        <v>7.6229999999999993</v>
      </c>
      <c r="V4298" s="2">
        <v>2.2200000000000002</v>
      </c>
      <c r="W4298" s="54">
        <f>_xlfn.XLOOKUP(M4298,Market!A:A,Market!F:F,0)</f>
        <v>8.8999999999999996E-2</v>
      </c>
      <c r="X4298" s="55">
        <f t="shared" si="538"/>
        <v>0.26680500000000001</v>
      </c>
      <c r="Y4298" s="55">
        <f t="shared" si="539"/>
        <v>5.4029999999999987</v>
      </c>
      <c r="Z4298" s="54">
        <f t="shared" si="540"/>
        <v>0.7087760724124359</v>
      </c>
      <c r="AA4298" s="49" t="str">
        <f t="shared" ca="1" si="541"/>
        <v>N</v>
      </c>
      <c r="AB4298" s="49">
        <f t="shared" ca="1" si="542"/>
        <v>5</v>
      </c>
      <c r="AC4298" s="49" t="str">
        <f t="shared" ca="1" si="543"/>
        <v>N</v>
      </c>
    </row>
    <row r="4299" spans="1:29" x14ac:dyDescent="0.25">
      <c r="A4299">
        <v>2596</v>
      </c>
      <c r="B4299" s="9">
        <v>43568</v>
      </c>
      <c r="C4299" s="50" t="str">
        <f t="shared" si="536"/>
        <v>N</v>
      </c>
      <c r="D4299" s="52">
        <f>_xlfn.XLOOKUP(B4299,Cal_Date!B:B,Cal_Date!A:A,0)</f>
        <v>2</v>
      </c>
      <c r="E4299">
        <v>2019</v>
      </c>
      <c r="F4299" t="s">
        <v>126</v>
      </c>
      <c r="G4299" t="s">
        <v>130</v>
      </c>
      <c r="H4299" t="s">
        <v>11</v>
      </c>
      <c r="I4299" t="s">
        <v>11</v>
      </c>
      <c r="J4299" t="s">
        <v>15</v>
      </c>
      <c r="K4299" t="s">
        <v>42</v>
      </c>
      <c r="L4299">
        <v>2</v>
      </c>
      <c r="M4299">
        <v>1007</v>
      </c>
      <c r="O4299" t="s">
        <v>28</v>
      </c>
      <c r="R4299" t="s">
        <v>44</v>
      </c>
      <c r="S4299" s="49" t="str">
        <f t="shared" si="537"/>
        <v>Card</v>
      </c>
      <c r="T4299" s="3">
        <v>0.03</v>
      </c>
      <c r="U4299" s="2">
        <v>5.4450000000000003</v>
      </c>
      <c r="V4299" s="2">
        <v>1.74</v>
      </c>
      <c r="W4299" s="54">
        <f>_xlfn.XLOOKUP(M4299,Market!A:A,Market!F:F,0)</f>
        <v>8.8999999999999996E-2</v>
      </c>
      <c r="X4299" s="55">
        <f t="shared" si="538"/>
        <v>0.16335</v>
      </c>
      <c r="Y4299" s="55">
        <f t="shared" si="539"/>
        <v>3.7050000000000001</v>
      </c>
      <c r="Z4299" s="54">
        <f t="shared" si="540"/>
        <v>0.68044077134986225</v>
      </c>
      <c r="AA4299" s="49" t="str">
        <f t="shared" ca="1" si="541"/>
        <v>N</v>
      </c>
      <c r="AB4299" s="49">
        <f t="shared" ca="1" si="542"/>
        <v>5</v>
      </c>
      <c r="AC4299" s="49" t="str">
        <f t="shared" ca="1" si="543"/>
        <v>N</v>
      </c>
    </row>
    <row r="4300" spans="1:29" x14ac:dyDescent="0.25">
      <c r="A4300">
        <v>2597</v>
      </c>
      <c r="B4300" s="9">
        <v>43568</v>
      </c>
      <c r="C4300" s="50" t="str">
        <f t="shared" si="536"/>
        <v>N</v>
      </c>
      <c r="D4300" s="52">
        <f>_xlfn.XLOOKUP(B4300,Cal_Date!B:B,Cal_Date!A:A,0)</f>
        <v>2</v>
      </c>
      <c r="E4300">
        <v>2019</v>
      </c>
      <c r="F4300" t="s">
        <v>126</v>
      </c>
      <c r="G4300" t="s">
        <v>130</v>
      </c>
      <c r="H4300" t="s">
        <v>11</v>
      </c>
      <c r="I4300" t="s">
        <v>11</v>
      </c>
      <c r="J4300" t="s">
        <v>15</v>
      </c>
      <c r="K4300" t="s">
        <v>42</v>
      </c>
      <c r="L4300">
        <v>1</v>
      </c>
      <c r="M4300">
        <v>1008</v>
      </c>
      <c r="O4300" t="s">
        <v>28</v>
      </c>
      <c r="R4300" t="s">
        <v>44</v>
      </c>
      <c r="S4300" s="49" t="str">
        <f t="shared" si="537"/>
        <v>Card</v>
      </c>
      <c r="T4300" s="3">
        <v>0.03</v>
      </c>
      <c r="U4300" s="2">
        <v>2.7225000000000001</v>
      </c>
      <c r="V4300" s="2">
        <v>0.87</v>
      </c>
      <c r="W4300" s="54">
        <f>_xlfn.XLOOKUP(M4300,Market!A:A,Market!F:F,0)</f>
        <v>8.8999999999999996E-2</v>
      </c>
      <c r="X4300" s="55">
        <f t="shared" si="538"/>
        <v>8.1674999999999998E-2</v>
      </c>
      <c r="Y4300" s="55">
        <f t="shared" si="539"/>
        <v>1.8525</v>
      </c>
      <c r="Z4300" s="54">
        <f t="shared" si="540"/>
        <v>0.68044077134986225</v>
      </c>
      <c r="AA4300" s="49" t="str">
        <f t="shared" ca="1" si="541"/>
        <v>N</v>
      </c>
      <c r="AB4300" s="49">
        <f t="shared" ca="1" si="542"/>
        <v>5</v>
      </c>
      <c r="AC4300" s="49" t="str">
        <f t="shared" ca="1" si="543"/>
        <v>N</v>
      </c>
    </row>
    <row r="4301" spans="1:29" x14ac:dyDescent="0.25">
      <c r="A4301">
        <v>2598</v>
      </c>
      <c r="B4301" s="9">
        <v>43568</v>
      </c>
      <c r="C4301" s="50" t="str">
        <f t="shared" si="536"/>
        <v>N</v>
      </c>
      <c r="D4301" s="52">
        <f>_xlfn.XLOOKUP(B4301,Cal_Date!B:B,Cal_Date!A:A,0)</f>
        <v>2</v>
      </c>
      <c r="E4301">
        <v>2019</v>
      </c>
      <c r="F4301" t="s">
        <v>126</v>
      </c>
      <c r="G4301" t="s">
        <v>130</v>
      </c>
      <c r="H4301" t="s">
        <v>11</v>
      </c>
      <c r="I4301" t="s">
        <v>11</v>
      </c>
      <c r="J4301" t="s">
        <v>15</v>
      </c>
      <c r="K4301" t="s">
        <v>42</v>
      </c>
      <c r="L4301">
        <v>1</v>
      </c>
      <c r="M4301">
        <v>1004</v>
      </c>
      <c r="O4301" t="s">
        <v>28</v>
      </c>
      <c r="R4301" t="s">
        <v>47</v>
      </c>
      <c r="S4301" s="49" t="str">
        <f t="shared" si="537"/>
        <v>Card</v>
      </c>
      <c r="T4301" s="3">
        <v>3.5000000000000003E-2</v>
      </c>
      <c r="U4301" s="2">
        <v>2.6500000000000004</v>
      </c>
      <c r="V4301" s="2">
        <v>0.87</v>
      </c>
      <c r="W4301" s="54">
        <f>_xlfn.XLOOKUP(M4301,Market!A:A,Market!F:F,0)</f>
        <v>0.06</v>
      </c>
      <c r="X4301" s="55">
        <f t="shared" si="538"/>
        <v>9.2750000000000027E-2</v>
      </c>
      <c r="Y4301" s="55">
        <f t="shared" si="539"/>
        <v>1.7800000000000002</v>
      </c>
      <c r="Z4301" s="54">
        <f t="shared" si="540"/>
        <v>0.67169811320754713</v>
      </c>
      <c r="AA4301" s="49" t="str">
        <f t="shared" ca="1" si="541"/>
        <v>N</v>
      </c>
      <c r="AB4301" s="49">
        <f t="shared" ca="1" si="542"/>
        <v>5</v>
      </c>
      <c r="AC4301" s="49" t="str">
        <f t="shared" ca="1" si="543"/>
        <v>N</v>
      </c>
    </row>
    <row r="4302" spans="1:29" x14ac:dyDescent="0.25">
      <c r="A4302">
        <v>2599</v>
      </c>
      <c r="B4302" s="9">
        <v>43568</v>
      </c>
      <c r="C4302" s="50" t="str">
        <f t="shared" si="536"/>
        <v>N</v>
      </c>
      <c r="D4302" s="52">
        <f>_xlfn.XLOOKUP(B4302,Cal_Date!B:B,Cal_Date!A:A,0)</f>
        <v>2</v>
      </c>
      <c r="E4302">
        <v>2019</v>
      </c>
      <c r="F4302" t="s">
        <v>126</v>
      </c>
      <c r="G4302" t="s">
        <v>130</v>
      </c>
      <c r="H4302" t="s">
        <v>14</v>
      </c>
      <c r="I4302" t="s">
        <v>18</v>
      </c>
      <c r="J4302" t="s">
        <v>15</v>
      </c>
      <c r="K4302" t="s">
        <v>43</v>
      </c>
      <c r="L4302">
        <v>1</v>
      </c>
      <c r="M4302">
        <v>1003</v>
      </c>
      <c r="O4302" t="s">
        <v>25</v>
      </c>
      <c r="R4302" t="s">
        <v>47</v>
      </c>
      <c r="S4302" s="49" t="str">
        <f t="shared" si="537"/>
        <v>Card</v>
      </c>
      <c r="T4302" s="3">
        <v>3.5000000000000003E-2</v>
      </c>
      <c r="U4302" s="2">
        <v>6.8900000000000006</v>
      </c>
      <c r="V4302" s="2">
        <v>2.1</v>
      </c>
      <c r="W4302" s="54">
        <f>_xlfn.XLOOKUP(M4302,Market!A:A,Market!F:F,0)</f>
        <v>0.06</v>
      </c>
      <c r="X4302" s="55">
        <f t="shared" si="538"/>
        <v>0.24115000000000003</v>
      </c>
      <c r="Y4302" s="55">
        <f t="shared" si="539"/>
        <v>4.7900000000000009</v>
      </c>
      <c r="Z4302" s="54">
        <f t="shared" si="540"/>
        <v>0.69521044992743108</v>
      </c>
      <c r="AA4302" s="49" t="str">
        <f t="shared" ca="1" si="541"/>
        <v>N</v>
      </c>
      <c r="AB4302" s="49">
        <f t="shared" ca="1" si="542"/>
        <v>5</v>
      </c>
      <c r="AC4302" s="49" t="str">
        <f t="shared" ca="1" si="543"/>
        <v>N</v>
      </c>
    </row>
    <row r="4303" spans="1:29" x14ac:dyDescent="0.25">
      <c r="A4303">
        <v>2600</v>
      </c>
      <c r="B4303" s="9">
        <v>43568</v>
      </c>
      <c r="C4303" s="50" t="str">
        <f t="shared" si="536"/>
        <v>N</v>
      </c>
      <c r="D4303" s="52">
        <f>_xlfn.XLOOKUP(B4303,Cal_Date!B:B,Cal_Date!A:A,0)</f>
        <v>2</v>
      </c>
      <c r="E4303">
        <v>2019</v>
      </c>
      <c r="F4303" t="s">
        <v>126</v>
      </c>
      <c r="G4303" t="s">
        <v>130</v>
      </c>
      <c r="H4303" t="s">
        <v>11</v>
      </c>
      <c r="I4303" t="s">
        <v>11</v>
      </c>
      <c r="J4303" t="s">
        <v>15</v>
      </c>
      <c r="K4303" t="s">
        <v>42</v>
      </c>
      <c r="L4303">
        <v>1</v>
      </c>
      <c r="M4303">
        <v>1002</v>
      </c>
      <c r="O4303" t="s">
        <v>28</v>
      </c>
      <c r="R4303" t="s">
        <v>47</v>
      </c>
      <c r="S4303" s="49" t="str">
        <f t="shared" si="537"/>
        <v>Card</v>
      </c>
      <c r="T4303" s="3">
        <v>3.5000000000000003E-2</v>
      </c>
      <c r="U4303" s="2">
        <v>2.6500000000000004</v>
      </c>
      <c r="V4303" s="2">
        <v>0.87</v>
      </c>
      <c r="W4303" s="54">
        <f>_xlfn.XLOOKUP(M4303,Market!A:A,Market!F:F,0)</f>
        <v>0.06</v>
      </c>
      <c r="X4303" s="55">
        <f t="shared" si="538"/>
        <v>9.2750000000000027E-2</v>
      </c>
      <c r="Y4303" s="55">
        <f t="shared" si="539"/>
        <v>1.7800000000000002</v>
      </c>
      <c r="Z4303" s="54">
        <f t="shared" si="540"/>
        <v>0.67169811320754713</v>
      </c>
      <c r="AA4303" s="49" t="str">
        <f t="shared" ca="1" si="541"/>
        <v>N</v>
      </c>
      <c r="AB4303" s="49">
        <f t="shared" ca="1" si="542"/>
        <v>5</v>
      </c>
      <c r="AC4303" s="49" t="str">
        <f t="shared" ca="1" si="543"/>
        <v>N</v>
      </c>
    </row>
    <row r="4304" spans="1:29" x14ac:dyDescent="0.25">
      <c r="A4304">
        <v>2601</v>
      </c>
      <c r="B4304" s="9">
        <v>43568</v>
      </c>
      <c r="C4304" s="50" t="str">
        <f t="shared" si="536"/>
        <v>N</v>
      </c>
      <c r="D4304" s="52">
        <f>_xlfn.XLOOKUP(B4304,Cal_Date!B:B,Cal_Date!A:A,0)</f>
        <v>2</v>
      </c>
      <c r="E4304">
        <v>2019</v>
      </c>
      <c r="F4304" t="s">
        <v>126</v>
      </c>
      <c r="G4304" t="s">
        <v>130</v>
      </c>
      <c r="H4304" t="s">
        <v>11</v>
      </c>
      <c r="I4304" t="s">
        <v>11</v>
      </c>
      <c r="J4304" t="s">
        <v>15</v>
      </c>
      <c r="K4304" t="s">
        <v>42</v>
      </c>
      <c r="L4304">
        <v>1</v>
      </c>
      <c r="M4304">
        <v>1007</v>
      </c>
      <c r="O4304" t="s">
        <v>28</v>
      </c>
      <c r="R4304" t="s">
        <v>44</v>
      </c>
      <c r="S4304" s="49" t="str">
        <f t="shared" si="537"/>
        <v>Card</v>
      </c>
      <c r="T4304" s="3">
        <v>0.03</v>
      </c>
      <c r="U4304" s="2">
        <v>2.7225000000000001</v>
      </c>
      <c r="V4304" s="2">
        <v>0.87</v>
      </c>
      <c r="W4304" s="54">
        <f>_xlfn.XLOOKUP(M4304,Market!A:A,Market!F:F,0)</f>
        <v>8.8999999999999996E-2</v>
      </c>
      <c r="X4304" s="55">
        <f t="shared" si="538"/>
        <v>8.1674999999999998E-2</v>
      </c>
      <c r="Y4304" s="55">
        <f t="shared" si="539"/>
        <v>1.8525</v>
      </c>
      <c r="Z4304" s="54">
        <f t="shared" si="540"/>
        <v>0.68044077134986225</v>
      </c>
      <c r="AA4304" s="49" t="str">
        <f t="shared" ca="1" si="541"/>
        <v>N</v>
      </c>
      <c r="AB4304" s="49">
        <f t="shared" ca="1" si="542"/>
        <v>5</v>
      </c>
      <c r="AC4304" s="49" t="str">
        <f t="shared" ca="1" si="543"/>
        <v>N</v>
      </c>
    </row>
    <row r="4305" spans="1:29" x14ac:dyDescent="0.25">
      <c r="A4305">
        <v>2602</v>
      </c>
      <c r="B4305" s="9">
        <v>43568</v>
      </c>
      <c r="C4305" s="50" t="str">
        <f t="shared" si="536"/>
        <v>N</v>
      </c>
      <c r="D4305" s="52">
        <f>_xlfn.XLOOKUP(B4305,Cal_Date!B:B,Cal_Date!A:A,0)</f>
        <v>2</v>
      </c>
      <c r="E4305">
        <v>2019</v>
      </c>
      <c r="F4305" t="s">
        <v>126</v>
      </c>
      <c r="G4305" t="s">
        <v>130</v>
      </c>
      <c r="H4305" t="s">
        <v>11</v>
      </c>
      <c r="I4305" t="s">
        <v>11</v>
      </c>
      <c r="J4305" t="s">
        <v>15</v>
      </c>
      <c r="K4305" t="s">
        <v>42</v>
      </c>
      <c r="L4305">
        <v>2</v>
      </c>
      <c r="M4305">
        <v>1008</v>
      </c>
      <c r="O4305" t="s">
        <v>28</v>
      </c>
      <c r="R4305" t="s">
        <v>47</v>
      </c>
      <c r="S4305" s="49" t="str">
        <f t="shared" si="537"/>
        <v>Card</v>
      </c>
      <c r="T4305" s="3">
        <v>3.5000000000000003E-2</v>
      </c>
      <c r="U4305" s="2">
        <v>5.4450000000000003</v>
      </c>
      <c r="V4305" s="2">
        <v>1.74</v>
      </c>
      <c r="W4305" s="54">
        <f>_xlfn.XLOOKUP(M4305,Market!A:A,Market!F:F,0)</f>
        <v>8.8999999999999996E-2</v>
      </c>
      <c r="X4305" s="55">
        <f t="shared" si="538"/>
        <v>0.19057500000000002</v>
      </c>
      <c r="Y4305" s="55">
        <f t="shared" si="539"/>
        <v>3.7050000000000001</v>
      </c>
      <c r="Z4305" s="54">
        <f t="shared" si="540"/>
        <v>0.68044077134986225</v>
      </c>
      <c r="AA4305" s="49" t="str">
        <f t="shared" ca="1" si="541"/>
        <v>N</v>
      </c>
      <c r="AB4305" s="49">
        <f t="shared" ca="1" si="542"/>
        <v>5</v>
      </c>
      <c r="AC4305" s="49" t="str">
        <f t="shared" ca="1" si="543"/>
        <v>N</v>
      </c>
    </row>
    <row r="4306" spans="1:29" x14ac:dyDescent="0.25">
      <c r="A4306">
        <v>2603</v>
      </c>
      <c r="B4306" s="9">
        <v>43568</v>
      </c>
      <c r="C4306" s="50" t="str">
        <f t="shared" si="536"/>
        <v>N</v>
      </c>
      <c r="D4306" s="52">
        <f>_xlfn.XLOOKUP(B4306,Cal_Date!B:B,Cal_Date!A:A,0)</f>
        <v>2</v>
      </c>
      <c r="E4306">
        <v>2019</v>
      </c>
      <c r="F4306" t="s">
        <v>126</v>
      </c>
      <c r="G4306" t="s">
        <v>130</v>
      </c>
      <c r="H4306" t="s">
        <v>48</v>
      </c>
      <c r="I4306" t="s">
        <v>18</v>
      </c>
      <c r="J4306" t="s">
        <v>10</v>
      </c>
      <c r="K4306" t="s">
        <v>43</v>
      </c>
      <c r="L4306">
        <v>2</v>
      </c>
      <c r="M4306">
        <v>1008</v>
      </c>
      <c r="O4306" t="s">
        <v>28</v>
      </c>
      <c r="R4306" t="s">
        <v>47</v>
      </c>
      <c r="S4306" s="49" t="str">
        <f t="shared" si="537"/>
        <v>Card</v>
      </c>
      <c r="T4306" s="3">
        <v>3.5000000000000003E-2</v>
      </c>
      <c r="U4306" s="2">
        <v>15.245999999999999</v>
      </c>
      <c r="V4306" s="2">
        <v>2.92</v>
      </c>
      <c r="W4306" s="54">
        <f>_xlfn.XLOOKUP(M4306,Market!A:A,Market!F:F,0)</f>
        <v>8.8999999999999996E-2</v>
      </c>
      <c r="X4306" s="55">
        <f t="shared" si="538"/>
        <v>0.53361000000000003</v>
      </c>
      <c r="Y4306" s="55">
        <f t="shared" si="539"/>
        <v>12.325999999999999</v>
      </c>
      <c r="Z4306" s="54">
        <f t="shared" si="540"/>
        <v>0.80847435392889933</v>
      </c>
      <c r="AA4306" s="49" t="str">
        <f t="shared" ca="1" si="541"/>
        <v>N</v>
      </c>
      <c r="AB4306" s="49">
        <f t="shared" ca="1" si="542"/>
        <v>5</v>
      </c>
      <c r="AC4306" s="49" t="str">
        <f t="shared" ca="1" si="543"/>
        <v>N</v>
      </c>
    </row>
    <row r="4307" spans="1:29" x14ac:dyDescent="0.25">
      <c r="A4307">
        <v>2604</v>
      </c>
      <c r="B4307" s="9">
        <v>43568</v>
      </c>
      <c r="C4307" s="50" t="str">
        <f t="shared" si="536"/>
        <v>N</v>
      </c>
      <c r="D4307" s="52">
        <f>_xlfn.XLOOKUP(B4307,Cal_Date!B:B,Cal_Date!A:A,0)</f>
        <v>2</v>
      </c>
      <c r="E4307">
        <v>2019</v>
      </c>
      <c r="F4307" t="s">
        <v>126</v>
      </c>
      <c r="G4307" t="s">
        <v>130</v>
      </c>
      <c r="H4307" t="s">
        <v>48</v>
      </c>
      <c r="I4307" t="s">
        <v>18</v>
      </c>
      <c r="J4307" t="s">
        <v>10</v>
      </c>
      <c r="K4307" t="s">
        <v>43</v>
      </c>
      <c r="L4307">
        <v>1</v>
      </c>
      <c r="M4307">
        <v>1000</v>
      </c>
      <c r="O4307" t="s">
        <v>25</v>
      </c>
      <c r="R4307" t="s">
        <v>47</v>
      </c>
      <c r="S4307" s="49" t="str">
        <f t="shared" si="537"/>
        <v>Card</v>
      </c>
      <c r="T4307" s="3">
        <v>3.5000000000000003E-2</v>
      </c>
      <c r="U4307" s="2">
        <v>7.5600000000000005</v>
      </c>
      <c r="V4307" s="2">
        <v>1.46</v>
      </c>
      <c r="W4307" s="54">
        <f>_xlfn.XLOOKUP(M4307,Market!A:A,Market!F:F,0)</f>
        <v>0.08</v>
      </c>
      <c r="X4307" s="55">
        <f t="shared" si="538"/>
        <v>0.26460000000000006</v>
      </c>
      <c r="Y4307" s="55">
        <f t="shared" si="539"/>
        <v>6.1000000000000005</v>
      </c>
      <c r="Z4307" s="54">
        <f t="shared" si="540"/>
        <v>0.80687830687830686</v>
      </c>
      <c r="AA4307" s="49" t="str">
        <f t="shared" ca="1" si="541"/>
        <v>N</v>
      </c>
      <c r="AB4307" s="49">
        <f t="shared" ca="1" si="542"/>
        <v>5</v>
      </c>
      <c r="AC4307" s="49" t="str">
        <f t="shared" ca="1" si="543"/>
        <v>N</v>
      </c>
    </row>
    <row r="4308" spans="1:29" x14ac:dyDescent="0.25">
      <c r="A4308">
        <v>2605</v>
      </c>
      <c r="B4308" s="9">
        <v>43568</v>
      </c>
      <c r="C4308" s="50" t="str">
        <f t="shared" si="536"/>
        <v>N</v>
      </c>
      <c r="D4308" s="52">
        <f>_xlfn.XLOOKUP(B4308,Cal_Date!B:B,Cal_Date!A:A,0)</f>
        <v>2</v>
      </c>
      <c r="E4308">
        <v>2019</v>
      </c>
      <c r="F4308" t="s">
        <v>126</v>
      </c>
      <c r="G4308" t="s">
        <v>130</v>
      </c>
      <c r="H4308" t="s">
        <v>48</v>
      </c>
      <c r="I4308" t="s">
        <v>18</v>
      </c>
      <c r="J4308" t="s">
        <v>10</v>
      </c>
      <c r="K4308" t="s">
        <v>43</v>
      </c>
      <c r="L4308">
        <v>1</v>
      </c>
      <c r="M4308">
        <v>1000</v>
      </c>
      <c r="O4308" t="s">
        <v>25</v>
      </c>
      <c r="R4308" t="s">
        <v>47</v>
      </c>
      <c r="S4308" s="49" t="str">
        <f t="shared" si="537"/>
        <v>Card</v>
      </c>
      <c r="T4308" s="3">
        <v>3.5000000000000003E-2</v>
      </c>
      <c r="U4308" s="2">
        <v>7.5600000000000005</v>
      </c>
      <c r="V4308" s="2">
        <v>1.46</v>
      </c>
      <c r="W4308" s="54">
        <f>_xlfn.XLOOKUP(M4308,Market!A:A,Market!F:F,0)</f>
        <v>0.08</v>
      </c>
      <c r="X4308" s="55">
        <f t="shared" si="538"/>
        <v>0.26460000000000006</v>
      </c>
      <c r="Y4308" s="55">
        <f t="shared" si="539"/>
        <v>6.1000000000000005</v>
      </c>
      <c r="Z4308" s="54">
        <f t="shared" si="540"/>
        <v>0.80687830687830686</v>
      </c>
      <c r="AA4308" s="49" t="str">
        <f t="shared" ca="1" si="541"/>
        <v>N</v>
      </c>
      <c r="AB4308" s="49">
        <f t="shared" ca="1" si="542"/>
        <v>5</v>
      </c>
      <c r="AC4308" s="49" t="str">
        <f t="shared" ca="1" si="543"/>
        <v>N</v>
      </c>
    </row>
    <row r="4309" spans="1:29" x14ac:dyDescent="0.25">
      <c r="A4309">
        <v>2606</v>
      </c>
      <c r="B4309" s="9">
        <v>43568</v>
      </c>
      <c r="C4309" s="50" t="str">
        <f t="shared" si="536"/>
        <v>N</v>
      </c>
      <c r="D4309" s="52">
        <f>_xlfn.XLOOKUP(B4309,Cal_Date!B:B,Cal_Date!A:A,0)</f>
        <v>2</v>
      </c>
      <c r="E4309">
        <v>2019</v>
      </c>
      <c r="F4309" t="s">
        <v>126</v>
      </c>
      <c r="G4309" t="s">
        <v>130</v>
      </c>
      <c r="H4309" t="s">
        <v>14</v>
      </c>
      <c r="I4309" t="s">
        <v>18</v>
      </c>
      <c r="J4309" t="s">
        <v>15</v>
      </c>
      <c r="K4309" t="s">
        <v>43</v>
      </c>
      <c r="L4309">
        <v>1</v>
      </c>
      <c r="M4309">
        <v>1000</v>
      </c>
      <c r="O4309" t="s">
        <v>25</v>
      </c>
      <c r="R4309" t="s">
        <v>44</v>
      </c>
      <c r="S4309" s="49" t="str">
        <f t="shared" si="537"/>
        <v>Card</v>
      </c>
      <c r="T4309" s="3">
        <v>0.03</v>
      </c>
      <c r="U4309" s="2">
        <v>7.5600000000000005</v>
      </c>
      <c r="V4309" s="2">
        <v>2.2200000000000002</v>
      </c>
      <c r="W4309" s="54">
        <f>_xlfn.XLOOKUP(M4309,Market!A:A,Market!F:F,0)</f>
        <v>0.08</v>
      </c>
      <c r="X4309" s="55">
        <f t="shared" si="538"/>
        <v>0.2268</v>
      </c>
      <c r="Y4309" s="55">
        <f t="shared" si="539"/>
        <v>5.34</v>
      </c>
      <c r="Z4309" s="54">
        <f t="shared" si="540"/>
        <v>0.70634920634920628</v>
      </c>
      <c r="AA4309" s="49" t="str">
        <f t="shared" ca="1" si="541"/>
        <v>N</v>
      </c>
      <c r="AB4309" s="49">
        <f t="shared" ca="1" si="542"/>
        <v>5</v>
      </c>
      <c r="AC4309" s="49" t="str">
        <f t="shared" ca="1" si="543"/>
        <v>N</v>
      </c>
    </row>
    <row r="4310" spans="1:29" x14ac:dyDescent="0.25">
      <c r="A4310">
        <v>2607</v>
      </c>
      <c r="B4310" s="9">
        <v>43568</v>
      </c>
      <c r="C4310" s="50" t="str">
        <f t="shared" si="536"/>
        <v>N</v>
      </c>
      <c r="D4310" s="52">
        <f>_xlfn.XLOOKUP(B4310,Cal_Date!B:B,Cal_Date!A:A,0)</f>
        <v>2</v>
      </c>
      <c r="E4310">
        <v>2019</v>
      </c>
      <c r="F4310" t="s">
        <v>126</v>
      </c>
      <c r="G4310" t="s">
        <v>130</v>
      </c>
      <c r="H4310" t="s">
        <v>11</v>
      </c>
      <c r="I4310" t="s">
        <v>11</v>
      </c>
      <c r="J4310" t="s">
        <v>15</v>
      </c>
      <c r="K4310" t="s">
        <v>42</v>
      </c>
      <c r="L4310">
        <v>2</v>
      </c>
      <c r="M4310">
        <v>1001</v>
      </c>
      <c r="O4310" t="s">
        <v>25</v>
      </c>
      <c r="R4310" t="s">
        <v>44</v>
      </c>
      <c r="S4310" s="49" t="str">
        <f t="shared" si="537"/>
        <v>Card</v>
      </c>
      <c r="T4310" s="3">
        <v>0.03</v>
      </c>
      <c r="U4310" s="2">
        <v>5.3000000000000007</v>
      </c>
      <c r="V4310" s="2">
        <v>1.74</v>
      </c>
      <c r="W4310" s="54">
        <f>_xlfn.XLOOKUP(M4310,Market!A:A,Market!F:F,0)</f>
        <v>0.06</v>
      </c>
      <c r="X4310" s="55">
        <f t="shared" si="538"/>
        <v>0.159</v>
      </c>
      <c r="Y4310" s="55">
        <f t="shared" si="539"/>
        <v>3.5600000000000005</v>
      </c>
      <c r="Z4310" s="54">
        <f t="shared" si="540"/>
        <v>0.67169811320754713</v>
      </c>
      <c r="AA4310" s="49" t="str">
        <f t="shared" ca="1" si="541"/>
        <v>N</v>
      </c>
      <c r="AB4310" s="49">
        <f t="shared" ca="1" si="542"/>
        <v>5</v>
      </c>
      <c r="AC4310" s="49" t="str">
        <f t="shared" ca="1" si="543"/>
        <v>N</v>
      </c>
    </row>
    <row r="4311" spans="1:29" x14ac:dyDescent="0.25">
      <c r="A4311">
        <v>2608</v>
      </c>
      <c r="B4311" s="9">
        <v>43568</v>
      </c>
      <c r="C4311" s="50" t="str">
        <f t="shared" si="536"/>
        <v>N</v>
      </c>
      <c r="D4311" s="52">
        <f>_xlfn.XLOOKUP(B4311,Cal_Date!B:B,Cal_Date!A:A,0)</f>
        <v>2</v>
      </c>
      <c r="E4311">
        <v>2019</v>
      </c>
      <c r="F4311" t="s">
        <v>126</v>
      </c>
      <c r="G4311" t="s">
        <v>130</v>
      </c>
      <c r="H4311" t="s">
        <v>48</v>
      </c>
      <c r="I4311" t="s">
        <v>18</v>
      </c>
      <c r="J4311" t="s">
        <v>10</v>
      </c>
      <c r="K4311" t="s">
        <v>43</v>
      </c>
      <c r="L4311">
        <v>1</v>
      </c>
      <c r="M4311">
        <v>1000</v>
      </c>
      <c r="O4311" t="s">
        <v>25</v>
      </c>
      <c r="R4311" t="s">
        <v>44</v>
      </c>
      <c r="S4311" s="49" t="str">
        <f t="shared" si="537"/>
        <v>Card</v>
      </c>
      <c r="T4311" s="3">
        <v>0.03</v>
      </c>
      <c r="U4311" s="2">
        <v>7.5600000000000005</v>
      </c>
      <c r="V4311" s="2">
        <v>1.46</v>
      </c>
      <c r="W4311" s="54">
        <f>_xlfn.XLOOKUP(M4311,Market!A:A,Market!F:F,0)</f>
        <v>0.08</v>
      </c>
      <c r="X4311" s="55">
        <f t="shared" si="538"/>
        <v>0.2268</v>
      </c>
      <c r="Y4311" s="55">
        <f t="shared" si="539"/>
        <v>6.1000000000000005</v>
      </c>
      <c r="Z4311" s="54">
        <f t="shared" si="540"/>
        <v>0.80687830687830686</v>
      </c>
      <c r="AA4311" s="49" t="str">
        <f t="shared" ca="1" si="541"/>
        <v>N</v>
      </c>
      <c r="AB4311" s="49">
        <f t="shared" ca="1" si="542"/>
        <v>5</v>
      </c>
      <c r="AC4311" s="49" t="str">
        <f t="shared" ca="1" si="543"/>
        <v>N</v>
      </c>
    </row>
    <row r="4312" spans="1:29" x14ac:dyDescent="0.25">
      <c r="A4312">
        <v>2609</v>
      </c>
      <c r="B4312" s="9">
        <v>43568</v>
      </c>
      <c r="C4312" s="50" t="str">
        <f t="shared" si="536"/>
        <v>N</v>
      </c>
      <c r="D4312" s="52">
        <f>_xlfn.XLOOKUP(B4312,Cal_Date!B:B,Cal_Date!A:A,0)</f>
        <v>2</v>
      </c>
      <c r="E4312">
        <v>2019</v>
      </c>
      <c r="F4312" t="s">
        <v>126</v>
      </c>
      <c r="G4312" t="s">
        <v>130</v>
      </c>
      <c r="H4312" t="s">
        <v>11</v>
      </c>
      <c r="I4312" t="s">
        <v>11</v>
      </c>
      <c r="J4312" t="s">
        <v>15</v>
      </c>
      <c r="K4312" t="s">
        <v>42</v>
      </c>
      <c r="L4312">
        <v>2</v>
      </c>
      <c r="M4312">
        <v>1000</v>
      </c>
      <c r="O4312" t="s">
        <v>25</v>
      </c>
      <c r="R4312" t="s">
        <v>44</v>
      </c>
      <c r="S4312" s="49" t="str">
        <f t="shared" si="537"/>
        <v>Card</v>
      </c>
      <c r="T4312" s="3">
        <v>0.03</v>
      </c>
      <c r="U4312" s="2">
        <v>5.4</v>
      </c>
      <c r="V4312" s="2">
        <v>1.74</v>
      </c>
      <c r="W4312" s="54">
        <f>_xlfn.XLOOKUP(M4312,Market!A:A,Market!F:F,0)</f>
        <v>0.08</v>
      </c>
      <c r="X4312" s="55">
        <f t="shared" si="538"/>
        <v>0.16200000000000001</v>
      </c>
      <c r="Y4312" s="55">
        <f t="shared" si="539"/>
        <v>3.66</v>
      </c>
      <c r="Z4312" s="54">
        <f t="shared" si="540"/>
        <v>0.67777777777777781</v>
      </c>
      <c r="AA4312" s="49" t="str">
        <f t="shared" ca="1" si="541"/>
        <v>N</v>
      </c>
      <c r="AB4312" s="49">
        <f t="shared" ca="1" si="542"/>
        <v>5</v>
      </c>
      <c r="AC4312" s="49" t="str">
        <f t="shared" ca="1" si="543"/>
        <v>N</v>
      </c>
    </row>
    <row r="4313" spans="1:29" x14ac:dyDescent="0.25">
      <c r="A4313">
        <v>2610</v>
      </c>
      <c r="B4313" s="9">
        <v>43568</v>
      </c>
      <c r="C4313" s="50" t="str">
        <f t="shared" si="536"/>
        <v>N</v>
      </c>
      <c r="D4313" s="52">
        <f>_xlfn.XLOOKUP(B4313,Cal_Date!B:B,Cal_Date!A:A,0)</f>
        <v>2</v>
      </c>
      <c r="E4313">
        <v>2019</v>
      </c>
      <c r="F4313" t="s">
        <v>126</v>
      </c>
      <c r="G4313" t="s">
        <v>130</v>
      </c>
      <c r="H4313" t="s">
        <v>48</v>
      </c>
      <c r="I4313" t="s">
        <v>18</v>
      </c>
      <c r="J4313" t="s">
        <v>10</v>
      </c>
      <c r="K4313" t="s">
        <v>43</v>
      </c>
      <c r="L4313">
        <v>1</v>
      </c>
      <c r="M4313">
        <v>1004</v>
      </c>
      <c r="O4313" t="s">
        <v>28</v>
      </c>
      <c r="R4313" t="s">
        <v>44</v>
      </c>
      <c r="S4313" s="49" t="str">
        <f t="shared" si="537"/>
        <v>Card</v>
      </c>
      <c r="T4313" s="3">
        <v>0.03</v>
      </c>
      <c r="U4313" s="2">
        <v>7.42</v>
      </c>
      <c r="V4313" s="2">
        <v>1.46</v>
      </c>
      <c r="W4313" s="54">
        <f>_xlfn.XLOOKUP(M4313,Market!A:A,Market!F:F,0)</f>
        <v>0.06</v>
      </c>
      <c r="X4313" s="55">
        <f t="shared" si="538"/>
        <v>0.22259999999999999</v>
      </c>
      <c r="Y4313" s="55">
        <f t="shared" si="539"/>
        <v>5.96</v>
      </c>
      <c r="Z4313" s="54">
        <f t="shared" si="540"/>
        <v>0.80323450134770891</v>
      </c>
      <c r="AA4313" s="49" t="str">
        <f t="shared" ca="1" si="541"/>
        <v>N</v>
      </c>
      <c r="AB4313" s="49">
        <f t="shared" ca="1" si="542"/>
        <v>5</v>
      </c>
      <c r="AC4313" s="49" t="str">
        <f t="shared" ca="1" si="543"/>
        <v>N</v>
      </c>
    </row>
    <row r="4314" spans="1:29" x14ac:dyDescent="0.25">
      <c r="A4314">
        <v>2611</v>
      </c>
      <c r="B4314" s="9">
        <v>43568</v>
      </c>
      <c r="C4314" s="50" t="str">
        <f t="shared" si="536"/>
        <v>N</v>
      </c>
      <c r="D4314" s="52">
        <f>_xlfn.XLOOKUP(B4314,Cal_Date!B:B,Cal_Date!A:A,0)</f>
        <v>2</v>
      </c>
      <c r="E4314">
        <v>2019</v>
      </c>
      <c r="F4314" t="s">
        <v>126</v>
      </c>
      <c r="G4314" t="s">
        <v>130</v>
      </c>
      <c r="H4314" t="s">
        <v>14</v>
      </c>
      <c r="I4314" t="s">
        <v>13</v>
      </c>
      <c r="J4314" t="s">
        <v>15</v>
      </c>
      <c r="K4314" t="s">
        <v>43</v>
      </c>
      <c r="L4314">
        <v>2</v>
      </c>
      <c r="M4314">
        <v>1005</v>
      </c>
      <c r="O4314" t="s">
        <v>25</v>
      </c>
      <c r="R4314" t="s">
        <v>44</v>
      </c>
      <c r="S4314" s="49" t="str">
        <f t="shared" si="537"/>
        <v>Card</v>
      </c>
      <c r="T4314" s="3">
        <v>0.03</v>
      </c>
      <c r="U4314" s="2">
        <v>14.157</v>
      </c>
      <c r="V4314" s="2">
        <v>4.24</v>
      </c>
      <c r="W4314" s="54">
        <f>_xlfn.XLOOKUP(M4314,Market!A:A,Market!F:F,0)</f>
        <v>8.8999999999999996E-2</v>
      </c>
      <c r="X4314" s="55">
        <f t="shared" si="538"/>
        <v>0.42470999999999998</v>
      </c>
      <c r="Y4314" s="55">
        <f t="shared" si="539"/>
        <v>9.9169999999999998</v>
      </c>
      <c r="Z4314" s="54">
        <f t="shared" si="540"/>
        <v>0.70050151868333688</v>
      </c>
      <c r="AA4314" s="49" t="str">
        <f t="shared" ca="1" si="541"/>
        <v>N</v>
      </c>
      <c r="AB4314" s="49">
        <f t="shared" ca="1" si="542"/>
        <v>5</v>
      </c>
      <c r="AC4314" s="49" t="str">
        <f t="shared" ca="1" si="543"/>
        <v>N</v>
      </c>
    </row>
    <row r="4315" spans="1:29" x14ac:dyDescent="0.25">
      <c r="A4315">
        <v>2612</v>
      </c>
      <c r="B4315" s="9">
        <v>43569</v>
      </c>
      <c r="C4315" s="50" t="str">
        <f t="shared" si="536"/>
        <v>N</v>
      </c>
      <c r="D4315" s="52">
        <f>_xlfn.XLOOKUP(B4315,Cal_Date!B:B,Cal_Date!A:A,0)</f>
        <v>3</v>
      </c>
      <c r="E4315">
        <v>2019</v>
      </c>
      <c r="F4315" t="s">
        <v>127</v>
      </c>
      <c r="G4315" t="s">
        <v>130</v>
      </c>
      <c r="H4315" t="s">
        <v>11</v>
      </c>
      <c r="I4315" t="s">
        <v>11</v>
      </c>
      <c r="J4315" t="s">
        <v>15</v>
      </c>
      <c r="K4315" t="s">
        <v>42</v>
      </c>
      <c r="L4315">
        <v>1</v>
      </c>
      <c r="M4315">
        <v>1000</v>
      </c>
      <c r="O4315" t="s">
        <v>25</v>
      </c>
      <c r="R4315" t="s">
        <v>44</v>
      </c>
      <c r="S4315" s="49" t="str">
        <f t="shared" si="537"/>
        <v>Card</v>
      </c>
      <c r="T4315" s="3">
        <v>0.03</v>
      </c>
      <c r="U4315" s="2">
        <v>2.7</v>
      </c>
      <c r="V4315" s="2">
        <v>0.87</v>
      </c>
      <c r="W4315" s="54">
        <f>_xlfn.XLOOKUP(M4315,Market!A:A,Market!F:F,0)</f>
        <v>0.08</v>
      </c>
      <c r="X4315" s="55">
        <f t="shared" si="538"/>
        <v>8.1000000000000003E-2</v>
      </c>
      <c r="Y4315" s="55">
        <f t="shared" si="539"/>
        <v>1.83</v>
      </c>
      <c r="Z4315" s="54">
        <f t="shared" si="540"/>
        <v>0.67777777777777781</v>
      </c>
      <c r="AA4315" s="49" t="str">
        <f t="shared" ca="1" si="541"/>
        <v>N</v>
      </c>
      <c r="AB4315" s="49">
        <f t="shared" ca="1" si="542"/>
        <v>5</v>
      </c>
      <c r="AC4315" s="49" t="str">
        <f t="shared" ca="1" si="543"/>
        <v>N</v>
      </c>
    </row>
    <row r="4316" spans="1:29" x14ac:dyDescent="0.25">
      <c r="A4316">
        <v>2613</v>
      </c>
      <c r="B4316" s="9">
        <v>43569</v>
      </c>
      <c r="C4316" s="50" t="str">
        <f t="shared" si="536"/>
        <v>N</v>
      </c>
      <c r="D4316" s="52">
        <f>_xlfn.XLOOKUP(B4316,Cal_Date!B:B,Cal_Date!A:A,0)</f>
        <v>3</v>
      </c>
      <c r="E4316">
        <v>2019</v>
      </c>
      <c r="F4316" t="s">
        <v>127</v>
      </c>
      <c r="G4316" t="s">
        <v>130</v>
      </c>
      <c r="H4316" t="s">
        <v>48</v>
      </c>
      <c r="I4316" t="s">
        <v>18</v>
      </c>
      <c r="J4316" t="s">
        <v>10</v>
      </c>
      <c r="K4316" t="s">
        <v>43</v>
      </c>
      <c r="L4316">
        <v>1</v>
      </c>
      <c r="M4316">
        <v>1006</v>
      </c>
      <c r="O4316" t="s">
        <v>28</v>
      </c>
      <c r="R4316" t="s">
        <v>44</v>
      </c>
      <c r="S4316" s="49" t="str">
        <f t="shared" si="537"/>
        <v>Card</v>
      </c>
      <c r="T4316" s="3">
        <v>0.03</v>
      </c>
      <c r="U4316" s="2">
        <v>7.6229999999999993</v>
      </c>
      <c r="V4316" s="2">
        <v>1.46</v>
      </c>
      <c r="W4316" s="54">
        <f>_xlfn.XLOOKUP(M4316,Market!A:A,Market!F:F,0)</f>
        <v>8.8999999999999996E-2</v>
      </c>
      <c r="X4316" s="55">
        <f t="shared" si="538"/>
        <v>0.22868999999999998</v>
      </c>
      <c r="Y4316" s="55">
        <f t="shared" si="539"/>
        <v>6.1629999999999994</v>
      </c>
      <c r="Z4316" s="54">
        <f t="shared" si="540"/>
        <v>0.80847435392889933</v>
      </c>
      <c r="AA4316" s="49" t="str">
        <f t="shared" ca="1" si="541"/>
        <v>N</v>
      </c>
      <c r="AB4316" s="49">
        <f t="shared" ca="1" si="542"/>
        <v>5</v>
      </c>
      <c r="AC4316" s="49" t="str">
        <f t="shared" ca="1" si="543"/>
        <v>N</v>
      </c>
    </row>
    <row r="4317" spans="1:29" x14ac:dyDescent="0.25">
      <c r="A4317">
        <v>2614</v>
      </c>
      <c r="B4317" s="9">
        <v>43569</v>
      </c>
      <c r="C4317" s="50" t="str">
        <f t="shared" si="536"/>
        <v>N</v>
      </c>
      <c r="D4317" s="52">
        <f>_xlfn.XLOOKUP(B4317,Cal_Date!B:B,Cal_Date!A:A,0)</f>
        <v>3</v>
      </c>
      <c r="E4317">
        <v>2019</v>
      </c>
      <c r="F4317" t="s">
        <v>127</v>
      </c>
      <c r="G4317" t="s">
        <v>130</v>
      </c>
      <c r="H4317" t="s">
        <v>11</v>
      </c>
      <c r="I4317" t="s">
        <v>11</v>
      </c>
      <c r="J4317" t="s">
        <v>15</v>
      </c>
      <c r="K4317" t="s">
        <v>42</v>
      </c>
      <c r="L4317">
        <v>1</v>
      </c>
      <c r="M4317">
        <v>1000</v>
      </c>
      <c r="O4317" t="s">
        <v>25</v>
      </c>
      <c r="R4317" t="s">
        <v>44</v>
      </c>
      <c r="S4317" s="49" t="str">
        <f t="shared" si="537"/>
        <v>Card</v>
      </c>
      <c r="T4317" s="3">
        <v>0.03</v>
      </c>
      <c r="U4317" s="2">
        <v>2.7</v>
      </c>
      <c r="V4317" s="2">
        <v>0.87</v>
      </c>
      <c r="W4317" s="54">
        <f>_xlfn.XLOOKUP(M4317,Market!A:A,Market!F:F,0)</f>
        <v>0.08</v>
      </c>
      <c r="X4317" s="55">
        <f t="shared" si="538"/>
        <v>8.1000000000000003E-2</v>
      </c>
      <c r="Y4317" s="55">
        <f t="shared" si="539"/>
        <v>1.83</v>
      </c>
      <c r="Z4317" s="54">
        <f t="shared" si="540"/>
        <v>0.67777777777777781</v>
      </c>
      <c r="AA4317" s="49" t="str">
        <f t="shared" ca="1" si="541"/>
        <v>N</v>
      </c>
      <c r="AB4317" s="49">
        <f t="shared" ca="1" si="542"/>
        <v>5</v>
      </c>
      <c r="AC4317" s="49" t="str">
        <f t="shared" ca="1" si="543"/>
        <v>N</v>
      </c>
    </row>
    <row r="4318" spans="1:29" x14ac:dyDescent="0.25">
      <c r="A4318">
        <v>2615</v>
      </c>
      <c r="B4318" s="9">
        <v>43569</v>
      </c>
      <c r="C4318" s="50" t="str">
        <f t="shared" si="536"/>
        <v>N</v>
      </c>
      <c r="D4318" s="52">
        <f>_xlfn.XLOOKUP(B4318,Cal_Date!B:B,Cal_Date!A:A,0)</f>
        <v>3</v>
      </c>
      <c r="E4318">
        <v>2019</v>
      </c>
      <c r="F4318" t="s">
        <v>127</v>
      </c>
      <c r="G4318" t="s">
        <v>130</v>
      </c>
      <c r="H4318" t="s">
        <v>48</v>
      </c>
      <c r="I4318" t="s">
        <v>18</v>
      </c>
      <c r="J4318" t="s">
        <v>10</v>
      </c>
      <c r="K4318" t="s">
        <v>43</v>
      </c>
      <c r="L4318">
        <v>1</v>
      </c>
      <c r="M4318">
        <v>1001</v>
      </c>
      <c r="O4318" t="s">
        <v>25</v>
      </c>
      <c r="R4318" t="s">
        <v>44</v>
      </c>
      <c r="S4318" s="49" t="str">
        <f t="shared" si="537"/>
        <v>Card</v>
      </c>
      <c r="T4318" s="3">
        <v>0.03</v>
      </c>
      <c r="U4318" s="2">
        <v>7.42</v>
      </c>
      <c r="V4318" s="2">
        <v>1.46</v>
      </c>
      <c r="W4318" s="54">
        <f>_xlfn.XLOOKUP(M4318,Market!A:A,Market!F:F,0)</f>
        <v>0.06</v>
      </c>
      <c r="X4318" s="55">
        <f t="shared" si="538"/>
        <v>0.22259999999999999</v>
      </c>
      <c r="Y4318" s="55">
        <f t="shared" si="539"/>
        <v>5.96</v>
      </c>
      <c r="Z4318" s="54">
        <f t="shared" si="540"/>
        <v>0.80323450134770891</v>
      </c>
      <c r="AA4318" s="49" t="str">
        <f t="shared" ca="1" si="541"/>
        <v>N</v>
      </c>
      <c r="AB4318" s="49">
        <f t="shared" ca="1" si="542"/>
        <v>5</v>
      </c>
      <c r="AC4318" s="49" t="str">
        <f t="shared" ca="1" si="543"/>
        <v>N</v>
      </c>
    </row>
    <row r="4319" spans="1:29" x14ac:dyDescent="0.25">
      <c r="A4319">
        <v>2616</v>
      </c>
      <c r="B4319" s="9">
        <v>43569</v>
      </c>
      <c r="C4319" s="50" t="str">
        <f t="shared" si="536"/>
        <v>N</v>
      </c>
      <c r="D4319" s="52">
        <f>_xlfn.XLOOKUP(B4319,Cal_Date!B:B,Cal_Date!A:A,0)</f>
        <v>3</v>
      </c>
      <c r="E4319">
        <v>2019</v>
      </c>
      <c r="F4319" t="s">
        <v>127</v>
      </c>
      <c r="G4319" t="s">
        <v>130</v>
      </c>
      <c r="H4319" t="s">
        <v>11</v>
      </c>
      <c r="I4319" t="s">
        <v>13</v>
      </c>
      <c r="J4319" t="s">
        <v>15</v>
      </c>
      <c r="K4319" t="s">
        <v>42</v>
      </c>
      <c r="L4319">
        <v>2</v>
      </c>
      <c r="M4319">
        <v>1008</v>
      </c>
      <c r="O4319" t="s">
        <v>28</v>
      </c>
      <c r="R4319" t="s">
        <v>44</v>
      </c>
      <c r="S4319" s="49" t="str">
        <f t="shared" si="537"/>
        <v>Card</v>
      </c>
      <c r="T4319" s="3">
        <v>0.03</v>
      </c>
      <c r="U4319" s="2">
        <v>5.4450000000000003</v>
      </c>
      <c r="V4319" s="2">
        <v>2.84</v>
      </c>
      <c r="W4319" s="54">
        <f>_xlfn.XLOOKUP(M4319,Market!A:A,Market!F:F,0)</f>
        <v>8.8999999999999996E-2</v>
      </c>
      <c r="X4319" s="55">
        <f t="shared" si="538"/>
        <v>0.16335</v>
      </c>
      <c r="Y4319" s="55">
        <f t="shared" si="539"/>
        <v>2.6050000000000004</v>
      </c>
      <c r="Z4319" s="54">
        <f t="shared" si="540"/>
        <v>0.47842056932966032</v>
      </c>
      <c r="AA4319" s="49" t="str">
        <f t="shared" ca="1" si="541"/>
        <v>N</v>
      </c>
      <c r="AB4319" s="49">
        <f t="shared" ca="1" si="542"/>
        <v>5</v>
      </c>
      <c r="AC4319" s="49" t="str">
        <f t="shared" ca="1" si="543"/>
        <v>N</v>
      </c>
    </row>
    <row r="4320" spans="1:29" x14ac:dyDescent="0.25">
      <c r="A4320">
        <v>2617</v>
      </c>
      <c r="B4320" s="9">
        <v>43569</v>
      </c>
      <c r="C4320" s="50" t="str">
        <f t="shared" si="536"/>
        <v>N</v>
      </c>
      <c r="D4320" s="52">
        <f>_xlfn.XLOOKUP(B4320,Cal_Date!B:B,Cal_Date!A:A,0)</f>
        <v>3</v>
      </c>
      <c r="E4320">
        <v>2019</v>
      </c>
      <c r="F4320" t="s">
        <v>127</v>
      </c>
      <c r="G4320" t="s">
        <v>130</v>
      </c>
      <c r="H4320" t="s">
        <v>11</v>
      </c>
      <c r="I4320" t="s">
        <v>11</v>
      </c>
      <c r="J4320" t="s">
        <v>15</v>
      </c>
      <c r="K4320" t="s">
        <v>42</v>
      </c>
      <c r="L4320">
        <v>1</v>
      </c>
      <c r="M4320">
        <v>1001</v>
      </c>
      <c r="O4320" t="s">
        <v>25</v>
      </c>
      <c r="R4320" t="s">
        <v>44</v>
      </c>
      <c r="S4320" s="49" t="str">
        <f t="shared" si="537"/>
        <v>Card</v>
      </c>
      <c r="T4320" s="3">
        <v>0.03</v>
      </c>
      <c r="U4320" s="2">
        <v>2.6500000000000004</v>
      </c>
      <c r="V4320" s="2">
        <v>0.87</v>
      </c>
      <c r="W4320" s="54">
        <f>_xlfn.XLOOKUP(M4320,Market!A:A,Market!F:F,0)</f>
        <v>0.06</v>
      </c>
      <c r="X4320" s="55">
        <f t="shared" si="538"/>
        <v>7.9500000000000001E-2</v>
      </c>
      <c r="Y4320" s="55">
        <f t="shared" si="539"/>
        <v>1.7800000000000002</v>
      </c>
      <c r="Z4320" s="54">
        <f t="shared" si="540"/>
        <v>0.67169811320754713</v>
      </c>
      <c r="AA4320" s="49" t="str">
        <f t="shared" ca="1" si="541"/>
        <v>N</v>
      </c>
      <c r="AB4320" s="49">
        <f t="shared" ca="1" si="542"/>
        <v>5</v>
      </c>
      <c r="AC4320" s="49" t="str">
        <f t="shared" ca="1" si="543"/>
        <v>N</v>
      </c>
    </row>
    <row r="4321" spans="1:29" x14ac:dyDescent="0.25">
      <c r="A4321">
        <v>2618</v>
      </c>
      <c r="B4321" s="9">
        <v>43569</v>
      </c>
      <c r="C4321" s="50" t="str">
        <f t="shared" si="536"/>
        <v>N</v>
      </c>
      <c r="D4321" s="52">
        <f>_xlfn.XLOOKUP(B4321,Cal_Date!B:B,Cal_Date!A:A,0)</f>
        <v>3</v>
      </c>
      <c r="E4321">
        <v>2019</v>
      </c>
      <c r="F4321" t="s">
        <v>127</v>
      </c>
      <c r="G4321" t="s">
        <v>130</v>
      </c>
      <c r="H4321" t="s">
        <v>11</v>
      </c>
      <c r="I4321" t="s">
        <v>11</v>
      </c>
      <c r="J4321" t="s">
        <v>15</v>
      </c>
      <c r="K4321" t="s">
        <v>42</v>
      </c>
      <c r="L4321">
        <v>1</v>
      </c>
      <c r="M4321">
        <v>1001</v>
      </c>
      <c r="O4321" t="s">
        <v>25</v>
      </c>
      <c r="R4321" t="s">
        <v>44</v>
      </c>
      <c r="S4321" s="49" t="str">
        <f t="shared" si="537"/>
        <v>Card</v>
      </c>
      <c r="T4321" s="3">
        <v>0.03</v>
      </c>
      <c r="U4321" s="2">
        <v>2.6500000000000004</v>
      </c>
      <c r="V4321" s="2">
        <v>0.87</v>
      </c>
      <c r="W4321" s="54">
        <f>_xlfn.XLOOKUP(M4321,Market!A:A,Market!F:F,0)</f>
        <v>0.06</v>
      </c>
      <c r="X4321" s="55">
        <f t="shared" si="538"/>
        <v>7.9500000000000001E-2</v>
      </c>
      <c r="Y4321" s="55">
        <f t="shared" si="539"/>
        <v>1.7800000000000002</v>
      </c>
      <c r="Z4321" s="54">
        <f t="shared" si="540"/>
        <v>0.67169811320754713</v>
      </c>
      <c r="AA4321" s="49" t="str">
        <f t="shared" ca="1" si="541"/>
        <v>N</v>
      </c>
      <c r="AB4321" s="49">
        <f t="shared" ca="1" si="542"/>
        <v>5</v>
      </c>
      <c r="AC4321" s="49" t="str">
        <f t="shared" ca="1" si="543"/>
        <v>N</v>
      </c>
    </row>
    <row r="4322" spans="1:29" x14ac:dyDescent="0.25">
      <c r="A4322">
        <v>2619</v>
      </c>
      <c r="B4322" s="9">
        <v>43569</v>
      </c>
      <c r="C4322" s="50" t="str">
        <f t="shared" si="536"/>
        <v>N</v>
      </c>
      <c r="D4322" s="52">
        <f>_xlfn.XLOOKUP(B4322,Cal_Date!B:B,Cal_Date!A:A,0)</f>
        <v>3</v>
      </c>
      <c r="E4322">
        <v>2019</v>
      </c>
      <c r="F4322" t="s">
        <v>127</v>
      </c>
      <c r="G4322" t="s">
        <v>130</v>
      </c>
      <c r="H4322" t="s">
        <v>14</v>
      </c>
      <c r="I4322" t="s">
        <v>18</v>
      </c>
      <c r="J4322" t="s">
        <v>15</v>
      </c>
      <c r="K4322" t="s">
        <v>43</v>
      </c>
      <c r="L4322">
        <v>1</v>
      </c>
      <c r="M4322">
        <v>1001</v>
      </c>
      <c r="O4322" t="s">
        <v>25</v>
      </c>
      <c r="R4322" t="s">
        <v>47</v>
      </c>
      <c r="S4322" s="49" t="str">
        <f t="shared" si="537"/>
        <v>Card</v>
      </c>
      <c r="T4322" s="3">
        <v>3.5000000000000003E-2</v>
      </c>
      <c r="U4322" s="2">
        <v>6.8900000000000006</v>
      </c>
      <c r="V4322" s="2">
        <v>2.1</v>
      </c>
      <c r="W4322" s="54">
        <f>_xlfn.XLOOKUP(M4322,Market!A:A,Market!F:F,0)</f>
        <v>0.06</v>
      </c>
      <c r="X4322" s="55">
        <f t="shared" si="538"/>
        <v>0.24115000000000003</v>
      </c>
      <c r="Y4322" s="55">
        <f t="shared" si="539"/>
        <v>4.7900000000000009</v>
      </c>
      <c r="Z4322" s="54">
        <f t="shared" si="540"/>
        <v>0.69521044992743108</v>
      </c>
      <c r="AA4322" s="49" t="str">
        <f t="shared" ca="1" si="541"/>
        <v>N</v>
      </c>
      <c r="AB4322" s="49">
        <f t="shared" ca="1" si="542"/>
        <v>5</v>
      </c>
      <c r="AC4322" s="49" t="str">
        <f t="shared" ca="1" si="543"/>
        <v>N</v>
      </c>
    </row>
    <row r="4323" spans="1:29" x14ac:dyDescent="0.25">
      <c r="A4323">
        <v>2620</v>
      </c>
      <c r="B4323" s="9">
        <v>43569</v>
      </c>
      <c r="C4323" s="50" t="str">
        <f t="shared" si="536"/>
        <v>N</v>
      </c>
      <c r="D4323" s="52">
        <f>_xlfn.XLOOKUP(B4323,Cal_Date!B:B,Cal_Date!A:A,0)</f>
        <v>3</v>
      </c>
      <c r="E4323">
        <v>2019</v>
      </c>
      <c r="F4323" t="s">
        <v>127</v>
      </c>
      <c r="G4323" t="s">
        <v>130</v>
      </c>
      <c r="H4323" t="s">
        <v>11</v>
      </c>
      <c r="I4323" t="s">
        <v>11</v>
      </c>
      <c r="J4323" t="s">
        <v>15</v>
      </c>
      <c r="K4323" t="s">
        <v>42</v>
      </c>
      <c r="L4323">
        <v>1</v>
      </c>
      <c r="M4323">
        <v>1002</v>
      </c>
      <c r="O4323" t="s">
        <v>28</v>
      </c>
      <c r="R4323" t="s">
        <v>44</v>
      </c>
      <c r="S4323" s="49" t="str">
        <f t="shared" si="537"/>
        <v>Card</v>
      </c>
      <c r="T4323" s="3">
        <v>0.03</v>
      </c>
      <c r="U4323" s="2">
        <v>2.6500000000000004</v>
      </c>
      <c r="V4323" s="2">
        <v>0.87</v>
      </c>
      <c r="W4323" s="54">
        <f>_xlfn.XLOOKUP(M4323,Market!A:A,Market!F:F,0)</f>
        <v>0.06</v>
      </c>
      <c r="X4323" s="55">
        <f t="shared" si="538"/>
        <v>7.9500000000000001E-2</v>
      </c>
      <c r="Y4323" s="55">
        <f t="shared" si="539"/>
        <v>1.7800000000000002</v>
      </c>
      <c r="Z4323" s="54">
        <f t="shared" si="540"/>
        <v>0.67169811320754713</v>
      </c>
      <c r="AA4323" s="49" t="str">
        <f t="shared" ca="1" si="541"/>
        <v>N</v>
      </c>
      <c r="AB4323" s="49">
        <f t="shared" ca="1" si="542"/>
        <v>5</v>
      </c>
      <c r="AC4323" s="49" t="str">
        <f t="shared" ca="1" si="543"/>
        <v>N</v>
      </c>
    </row>
    <row r="4324" spans="1:29" x14ac:dyDescent="0.25">
      <c r="A4324">
        <v>2621</v>
      </c>
      <c r="B4324" s="9">
        <v>43569</v>
      </c>
      <c r="C4324" s="50" t="str">
        <f t="shared" si="536"/>
        <v>N</v>
      </c>
      <c r="D4324" s="52">
        <f>_xlfn.XLOOKUP(B4324,Cal_Date!B:B,Cal_Date!A:A,0)</f>
        <v>3</v>
      </c>
      <c r="E4324">
        <v>2019</v>
      </c>
      <c r="F4324" t="s">
        <v>127</v>
      </c>
      <c r="G4324" t="s">
        <v>130</v>
      </c>
      <c r="H4324" t="s">
        <v>48</v>
      </c>
      <c r="I4324" t="s">
        <v>18</v>
      </c>
      <c r="J4324" t="s">
        <v>10</v>
      </c>
      <c r="K4324" t="s">
        <v>43</v>
      </c>
      <c r="L4324">
        <v>1</v>
      </c>
      <c r="M4324">
        <v>1003</v>
      </c>
      <c r="O4324" t="s">
        <v>25</v>
      </c>
      <c r="R4324" t="s">
        <v>44</v>
      </c>
      <c r="S4324" s="49" t="str">
        <f t="shared" si="537"/>
        <v>Card</v>
      </c>
      <c r="T4324" s="3">
        <v>0.03</v>
      </c>
      <c r="U4324" s="2">
        <v>7.42</v>
      </c>
      <c r="V4324" s="2">
        <v>1.46</v>
      </c>
      <c r="W4324" s="54">
        <f>_xlfn.XLOOKUP(M4324,Market!A:A,Market!F:F,0)</f>
        <v>0.06</v>
      </c>
      <c r="X4324" s="55">
        <f t="shared" si="538"/>
        <v>0.22259999999999999</v>
      </c>
      <c r="Y4324" s="55">
        <f t="shared" si="539"/>
        <v>5.96</v>
      </c>
      <c r="Z4324" s="54">
        <f t="shared" si="540"/>
        <v>0.80323450134770891</v>
      </c>
      <c r="AA4324" s="49" t="str">
        <f t="shared" ca="1" si="541"/>
        <v>N</v>
      </c>
      <c r="AB4324" s="49">
        <f t="shared" ca="1" si="542"/>
        <v>5</v>
      </c>
      <c r="AC4324" s="49" t="str">
        <f t="shared" ca="1" si="543"/>
        <v>N</v>
      </c>
    </row>
    <row r="4325" spans="1:29" x14ac:dyDescent="0.25">
      <c r="A4325">
        <v>2622</v>
      </c>
      <c r="B4325" s="9">
        <v>43569</v>
      </c>
      <c r="C4325" s="50" t="str">
        <f t="shared" si="536"/>
        <v>N</v>
      </c>
      <c r="D4325" s="52">
        <f>_xlfn.XLOOKUP(B4325,Cal_Date!B:B,Cal_Date!A:A,0)</f>
        <v>3</v>
      </c>
      <c r="E4325">
        <v>2019</v>
      </c>
      <c r="F4325" t="s">
        <v>127</v>
      </c>
      <c r="G4325" t="s">
        <v>130</v>
      </c>
      <c r="H4325" t="s">
        <v>48</v>
      </c>
      <c r="I4325" t="s">
        <v>18</v>
      </c>
      <c r="J4325" t="s">
        <v>10</v>
      </c>
      <c r="K4325" t="s">
        <v>43</v>
      </c>
      <c r="L4325">
        <v>2</v>
      </c>
      <c r="M4325">
        <v>1003</v>
      </c>
      <c r="O4325" t="s">
        <v>25</v>
      </c>
      <c r="R4325" t="s">
        <v>44</v>
      </c>
      <c r="S4325" s="49" t="str">
        <f t="shared" si="537"/>
        <v>Card</v>
      </c>
      <c r="T4325" s="3">
        <v>0.03</v>
      </c>
      <c r="U4325" s="2">
        <v>14.84</v>
      </c>
      <c r="V4325" s="2">
        <v>2.92</v>
      </c>
      <c r="W4325" s="54">
        <f>_xlfn.XLOOKUP(M4325,Market!A:A,Market!F:F,0)</f>
        <v>0.06</v>
      </c>
      <c r="X4325" s="55">
        <f t="shared" si="538"/>
        <v>0.44519999999999998</v>
      </c>
      <c r="Y4325" s="55">
        <f t="shared" si="539"/>
        <v>11.92</v>
      </c>
      <c r="Z4325" s="54">
        <f t="shared" si="540"/>
        <v>0.80323450134770891</v>
      </c>
      <c r="AA4325" s="49" t="str">
        <f t="shared" ca="1" si="541"/>
        <v>N</v>
      </c>
      <c r="AB4325" s="49">
        <f t="shared" ca="1" si="542"/>
        <v>5</v>
      </c>
      <c r="AC4325" s="49" t="str">
        <f t="shared" ca="1" si="543"/>
        <v>N</v>
      </c>
    </row>
    <row r="4326" spans="1:29" x14ac:dyDescent="0.25">
      <c r="A4326">
        <v>2623</v>
      </c>
      <c r="B4326" s="9">
        <v>43569</v>
      </c>
      <c r="C4326" s="50" t="str">
        <f t="shared" si="536"/>
        <v>N</v>
      </c>
      <c r="D4326" s="52">
        <f>_xlfn.XLOOKUP(B4326,Cal_Date!B:B,Cal_Date!A:A,0)</f>
        <v>3</v>
      </c>
      <c r="E4326">
        <v>2019</v>
      </c>
      <c r="F4326" t="s">
        <v>127</v>
      </c>
      <c r="G4326" t="s">
        <v>130</v>
      </c>
      <c r="H4326" t="s">
        <v>11</v>
      </c>
      <c r="I4326" t="s">
        <v>11</v>
      </c>
      <c r="J4326" t="s">
        <v>15</v>
      </c>
      <c r="K4326" t="s">
        <v>42</v>
      </c>
      <c r="L4326">
        <v>2</v>
      </c>
      <c r="M4326">
        <v>1003</v>
      </c>
      <c r="O4326" t="s">
        <v>25</v>
      </c>
      <c r="R4326" t="s">
        <v>44</v>
      </c>
      <c r="S4326" s="49" t="str">
        <f t="shared" si="537"/>
        <v>Card</v>
      </c>
      <c r="T4326" s="3">
        <v>0.03</v>
      </c>
      <c r="U4326" s="2">
        <v>5.3000000000000007</v>
      </c>
      <c r="V4326" s="2">
        <v>1.74</v>
      </c>
      <c r="W4326" s="54">
        <f>_xlfn.XLOOKUP(M4326,Market!A:A,Market!F:F,0)</f>
        <v>0.06</v>
      </c>
      <c r="X4326" s="55">
        <f t="shared" si="538"/>
        <v>0.159</v>
      </c>
      <c r="Y4326" s="55">
        <f t="shared" si="539"/>
        <v>3.5600000000000005</v>
      </c>
      <c r="Z4326" s="54">
        <f t="shared" si="540"/>
        <v>0.67169811320754713</v>
      </c>
      <c r="AA4326" s="49" t="str">
        <f t="shared" ca="1" si="541"/>
        <v>N</v>
      </c>
      <c r="AB4326" s="49">
        <f t="shared" ca="1" si="542"/>
        <v>5</v>
      </c>
      <c r="AC4326" s="49" t="str">
        <f t="shared" ca="1" si="543"/>
        <v>N</v>
      </c>
    </row>
    <row r="4327" spans="1:29" x14ac:dyDescent="0.25">
      <c r="A4327">
        <v>2624</v>
      </c>
      <c r="B4327" s="9">
        <v>43569</v>
      </c>
      <c r="C4327" s="50" t="str">
        <f t="shared" si="536"/>
        <v>N</v>
      </c>
      <c r="D4327" s="52">
        <f>_xlfn.XLOOKUP(B4327,Cal_Date!B:B,Cal_Date!A:A,0)</f>
        <v>3</v>
      </c>
      <c r="E4327">
        <v>2019</v>
      </c>
      <c r="F4327" t="s">
        <v>127</v>
      </c>
      <c r="G4327" t="s">
        <v>130</v>
      </c>
      <c r="H4327" t="s">
        <v>11</v>
      </c>
      <c r="I4327" t="s">
        <v>11</v>
      </c>
      <c r="J4327" t="s">
        <v>15</v>
      </c>
      <c r="K4327" t="s">
        <v>42</v>
      </c>
      <c r="L4327">
        <v>1</v>
      </c>
      <c r="M4327">
        <v>1004</v>
      </c>
      <c r="O4327" t="s">
        <v>28</v>
      </c>
      <c r="R4327" t="s">
        <v>44</v>
      </c>
      <c r="S4327" s="49" t="str">
        <f t="shared" si="537"/>
        <v>Card</v>
      </c>
      <c r="T4327" s="3">
        <v>0.03</v>
      </c>
      <c r="U4327" s="2">
        <v>2.6500000000000004</v>
      </c>
      <c r="V4327" s="2">
        <v>0.87</v>
      </c>
      <c r="W4327" s="54">
        <f>_xlfn.XLOOKUP(M4327,Market!A:A,Market!F:F,0)</f>
        <v>0.06</v>
      </c>
      <c r="X4327" s="55">
        <f t="shared" si="538"/>
        <v>7.9500000000000001E-2</v>
      </c>
      <c r="Y4327" s="55">
        <f t="shared" si="539"/>
        <v>1.7800000000000002</v>
      </c>
      <c r="Z4327" s="54">
        <f t="shared" si="540"/>
        <v>0.67169811320754713</v>
      </c>
      <c r="AA4327" s="49" t="str">
        <f t="shared" ca="1" si="541"/>
        <v>N</v>
      </c>
      <c r="AB4327" s="49">
        <f t="shared" ca="1" si="542"/>
        <v>5</v>
      </c>
      <c r="AC4327" s="49" t="str">
        <f t="shared" ca="1" si="543"/>
        <v>N</v>
      </c>
    </row>
    <row r="4328" spans="1:29" x14ac:dyDescent="0.25">
      <c r="A4328">
        <v>2625</v>
      </c>
      <c r="B4328" s="9">
        <v>43569</v>
      </c>
      <c r="C4328" s="50" t="str">
        <f t="shared" si="536"/>
        <v>N</v>
      </c>
      <c r="D4328" s="52">
        <f>_xlfn.XLOOKUP(B4328,Cal_Date!B:B,Cal_Date!A:A,0)</f>
        <v>3</v>
      </c>
      <c r="E4328">
        <v>2019</v>
      </c>
      <c r="F4328" t="s">
        <v>127</v>
      </c>
      <c r="G4328" t="s">
        <v>130</v>
      </c>
      <c r="H4328" t="s">
        <v>14</v>
      </c>
      <c r="I4328" t="s">
        <v>13</v>
      </c>
      <c r="J4328" t="s">
        <v>15</v>
      </c>
      <c r="K4328" t="s">
        <v>43</v>
      </c>
      <c r="L4328">
        <v>1</v>
      </c>
      <c r="M4328">
        <v>1005</v>
      </c>
      <c r="O4328" t="s">
        <v>25</v>
      </c>
      <c r="R4328" t="s">
        <v>44</v>
      </c>
      <c r="S4328" s="49" t="str">
        <f t="shared" si="537"/>
        <v>Card</v>
      </c>
      <c r="T4328" s="3">
        <v>0.03</v>
      </c>
      <c r="U4328" s="2">
        <v>7.6229999999999993</v>
      </c>
      <c r="V4328" s="2">
        <v>2.2400000000000002</v>
      </c>
      <c r="W4328" s="54">
        <f>_xlfn.XLOOKUP(M4328,Market!A:A,Market!F:F,0)</f>
        <v>8.8999999999999996E-2</v>
      </c>
      <c r="X4328" s="55">
        <f t="shared" si="538"/>
        <v>0.22868999999999998</v>
      </c>
      <c r="Y4328" s="55">
        <f t="shared" si="539"/>
        <v>5.3829999999999991</v>
      </c>
      <c r="Z4328" s="54">
        <f t="shared" si="540"/>
        <v>0.70615243342516065</v>
      </c>
      <c r="AA4328" s="49" t="str">
        <f t="shared" ca="1" si="541"/>
        <v>N</v>
      </c>
      <c r="AB4328" s="49">
        <f t="shared" ca="1" si="542"/>
        <v>5</v>
      </c>
      <c r="AC4328" s="49" t="str">
        <f t="shared" ca="1" si="543"/>
        <v>N</v>
      </c>
    </row>
    <row r="4329" spans="1:29" x14ac:dyDescent="0.25">
      <c r="A4329">
        <v>2626</v>
      </c>
      <c r="B4329" s="9">
        <v>43569</v>
      </c>
      <c r="C4329" s="50" t="str">
        <f t="shared" si="536"/>
        <v>N</v>
      </c>
      <c r="D4329" s="52">
        <f>_xlfn.XLOOKUP(B4329,Cal_Date!B:B,Cal_Date!A:A,0)</f>
        <v>3</v>
      </c>
      <c r="E4329">
        <v>2019</v>
      </c>
      <c r="F4329" t="s">
        <v>127</v>
      </c>
      <c r="G4329" t="s">
        <v>130</v>
      </c>
      <c r="H4329" t="s">
        <v>14</v>
      </c>
      <c r="I4329" t="s">
        <v>18</v>
      </c>
      <c r="J4329" t="s">
        <v>15</v>
      </c>
      <c r="K4329" t="s">
        <v>43</v>
      </c>
      <c r="L4329">
        <v>1</v>
      </c>
      <c r="M4329">
        <v>1005</v>
      </c>
      <c r="O4329" t="s">
        <v>25</v>
      </c>
      <c r="R4329" t="s">
        <v>44</v>
      </c>
      <c r="S4329" s="49" t="str">
        <f t="shared" si="537"/>
        <v>Card</v>
      </c>
      <c r="T4329" s="3">
        <v>0.03</v>
      </c>
      <c r="U4329" s="2">
        <v>7.0785</v>
      </c>
      <c r="V4329" s="2">
        <v>2.1</v>
      </c>
      <c r="W4329" s="54">
        <f>_xlfn.XLOOKUP(M4329,Market!A:A,Market!F:F,0)</f>
        <v>8.8999999999999996E-2</v>
      </c>
      <c r="X4329" s="55">
        <f t="shared" si="538"/>
        <v>0.21235499999999999</v>
      </c>
      <c r="Y4329" s="55">
        <f t="shared" si="539"/>
        <v>4.9785000000000004</v>
      </c>
      <c r="Z4329" s="54">
        <f t="shared" si="540"/>
        <v>0.70332697605424888</v>
      </c>
      <c r="AA4329" s="49" t="str">
        <f t="shared" ca="1" si="541"/>
        <v>N</v>
      </c>
      <c r="AB4329" s="49">
        <f t="shared" ca="1" si="542"/>
        <v>5</v>
      </c>
      <c r="AC4329" s="49" t="str">
        <f t="shared" ca="1" si="543"/>
        <v>N</v>
      </c>
    </row>
    <row r="4330" spans="1:29" x14ac:dyDescent="0.25">
      <c r="A4330">
        <v>2627</v>
      </c>
      <c r="B4330" s="9">
        <v>43569</v>
      </c>
      <c r="C4330" s="50" t="str">
        <f t="shared" si="536"/>
        <v>N</v>
      </c>
      <c r="D4330" s="52">
        <f>_xlfn.XLOOKUP(B4330,Cal_Date!B:B,Cal_Date!A:A,0)</f>
        <v>3</v>
      </c>
      <c r="E4330">
        <v>2019</v>
      </c>
      <c r="F4330" t="s">
        <v>127</v>
      </c>
      <c r="G4330" t="s">
        <v>130</v>
      </c>
      <c r="H4330" t="s">
        <v>11</v>
      </c>
      <c r="I4330" t="s">
        <v>11</v>
      </c>
      <c r="J4330" t="s">
        <v>15</v>
      </c>
      <c r="K4330" t="s">
        <v>42</v>
      </c>
      <c r="L4330">
        <v>2</v>
      </c>
      <c r="M4330">
        <v>1003</v>
      </c>
      <c r="O4330" t="s">
        <v>25</v>
      </c>
      <c r="R4330" t="s">
        <v>47</v>
      </c>
      <c r="S4330" s="49" t="str">
        <f t="shared" si="537"/>
        <v>Card</v>
      </c>
      <c r="T4330" s="3">
        <v>3.5000000000000003E-2</v>
      </c>
      <c r="U4330" s="2">
        <v>5.3000000000000007</v>
      </c>
      <c r="V4330" s="2">
        <v>1.74</v>
      </c>
      <c r="W4330" s="54">
        <f>_xlfn.XLOOKUP(M4330,Market!A:A,Market!F:F,0)</f>
        <v>0.06</v>
      </c>
      <c r="X4330" s="55">
        <f t="shared" si="538"/>
        <v>0.18550000000000005</v>
      </c>
      <c r="Y4330" s="55">
        <f t="shared" si="539"/>
        <v>3.5600000000000005</v>
      </c>
      <c r="Z4330" s="54">
        <f t="shared" si="540"/>
        <v>0.67169811320754713</v>
      </c>
      <c r="AA4330" s="49" t="str">
        <f t="shared" ca="1" si="541"/>
        <v>N</v>
      </c>
      <c r="AB4330" s="49">
        <f t="shared" ca="1" si="542"/>
        <v>5</v>
      </c>
      <c r="AC4330" s="49" t="str">
        <f t="shared" ca="1" si="543"/>
        <v>N</v>
      </c>
    </row>
    <row r="4331" spans="1:29" x14ac:dyDescent="0.25">
      <c r="A4331">
        <v>2628</v>
      </c>
      <c r="B4331" s="9">
        <v>43569</v>
      </c>
      <c r="C4331" s="50" t="str">
        <f t="shared" si="536"/>
        <v>N</v>
      </c>
      <c r="D4331" s="52">
        <f>_xlfn.XLOOKUP(B4331,Cal_Date!B:B,Cal_Date!A:A,0)</f>
        <v>3</v>
      </c>
      <c r="E4331">
        <v>2019</v>
      </c>
      <c r="F4331" t="s">
        <v>127</v>
      </c>
      <c r="G4331" t="s">
        <v>130</v>
      </c>
      <c r="H4331" t="s">
        <v>11</v>
      </c>
      <c r="I4331" t="s">
        <v>13</v>
      </c>
      <c r="J4331" t="s">
        <v>15</v>
      </c>
      <c r="K4331" t="s">
        <v>42</v>
      </c>
      <c r="L4331">
        <v>1</v>
      </c>
      <c r="M4331">
        <v>1007</v>
      </c>
      <c r="O4331" t="s">
        <v>28</v>
      </c>
      <c r="R4331" t="s">
        <v>44</v>
      </c>
      <c r="S4331" s="49" t="str">
        <f t="shared" si="537"/>
        <v>Card</v>
      </c>
      <c r="T4331" s="3">
        <v>0.03</v>
      </c>
      <c r="U4331" s="2">
        <v>2.7225000000000001</v>
      </c>
      <c r="V4331" s="2">
        <v>1.42</v>
      </c>
      <c r="W4331" s="54">
        <f>_xlfn.XLOOKUP(M4331,Market!A:A,Market!F:F,0)</f>
        <v>8.8999999999999996E-2</v>
      </c>
      <c r="X4331" s="55">
        <f t="shared" si="538"/>
        <v>8.1674999999999998E-2</v>
      </c>
      <c r="Y4331" s="55">
        <f t="shared" si="539"/>
        <v>1.3025000000000002</v>
      </c>
      <c r="Z4331" s="54">
        <f t="shared" si="540"/>
        <v>0.47842056932966032</v>
      </c>
      <c r="AA4331" s="49" t="str">
        <f t="shared" ca="1" si="541"/>
        <v>N</v>
      </c>
      <c r="AB4331" s="49">
        <f t="shared" ca="1" si="542"/>
        <v>5</v>
      </c>
      <c r="AC4331" s="49" t="str">
        <f t="shared" ca="1" si="543"/>
        <v>N</v>
      </c>
    </row>
    <row r="4332" spans="1:29" x14ac:dyDescent="0.25">
      <c r="A4332">
        <v>2629</v>
      </c>
      <c r="B4332" s="9">
        <v>43569</v>
      </c>
      <c r="C4332" s="50" t="str">
        <f t="shared" si="536"/>
        <v>N</v>
      </c>
      <c r="D4332" s="52">
        <f>_xlfn.XLOOKUP(B4332,Cal_Date!B:B,Cal_Date!A:A,0)</f>
        <v>3</v>
      </c>
      <c r="E4332">
        <v>2019</v>
      </c>
      <c r="F4332" t="s">
        <v>127</v>
      </c>
      <c r="G4332" t="s">
        <v>130</v>
      </c>
      <c r="H4332" t="s">
        <v>48</v>
      </c>
      <c r="I4332" t="s">
        <v>18</v>
      </c>
      <c r="J4332" t="s">
        <v>10</v>
      </c>
      <c r="K4332" t="s">
        <v>43</v>
      </c>
      <c r="L4332">
        <v>2</v>
      </c>
      <c r="M4332">
        <v>1006</v>
      </c>
      <c r="O4332" t="s">
        <v>28</v>
      </c>
      <c r="R4332" t="s">
        <v>44</v>
      </c>
      <c r="S4332" s="49" t="str">
        <f t="shared" si="537"/>
        <v>Card</v>
      </c>
      <c r="T4332" s="3">
        <v>0.03</v>
      </c>
      <c r="U4332" s="2">
        <v>15.245999999999999</v>
      </c>
      <c r="V4332" s="2">
        <v>2.92</v>
      </c>
      <c r="W4332" s="54">
        <f>_xlfn.XLOOKUP(M4332,Market!A:A,Market!F:F,0)</f>
        <v>8.8999999999999996E-2</v>
      </c>
      <c r="X4332" s="55">
        <f t="shared" si="538"/>
        <v>0.45737999999999995</v>
      </c>
      <c r="Y4332" s="55">
        <f t="shared" si="539"/>
        <v>12.325999999999999</v>
      </c>
      <c r="Z4332" s="54">
        <f t="shared" si="540"/>
        <v>0.80847435392889933</v>
      </c>
      <c r="AA4332" s="49" t="str">
        <f t="shared" ca="1" si="541"/>
        <v>N</v>
      </c>
      <c r="AB4332" s="49">
        <f t="shared" ca="1" si="542"/>
        <v>5</v>
      </c>
      <c r="AC4332" s="49" t="str">
        <f t="shared" ca="1" si="543"/>
        <v>N</v>
      </c>
    </row>
    <row r="4333" spans="1:29" x14ac:dyDescent="0.25">
      <c r="A4333">
        <v>2630</v>
      </c>
      <c r="B4333" s="9">
        <v>43569</v>
      </c>
      <c r="C4333" s="50" t="str">
        <f t="shared" si="536"/>
        <v>N</v>
      </c>
      <c r="D4333" s="52">
        <f>_xlfn.XLOOKUP(B4333,Cal_Date!B:B,Cal_Date!A:A,0)</f>
        <v>3</v>
      </c>
      <c r="E4333">
        <v>2019</v>
      </c>
      <c r="F4333" t="s">
        <v>127</v>
      </c>
      <c r="G4333" t="s">
        <v>130</v>
      </c>
      <c r="H4333" t="s">
        <v>11</v>
      </c>
      <c r="I4333" t="s">
        <v>11</v>
      </c>
      <c r="J4333" t="s">
        <v>15</v>
      </c>
      <c r="K4333" t="s">
        <v>42</v>
      </c>
      <c r="L4333">
        <v>1</v>
      </c>
      <c r="M4333">
        <v>1006</v>
      </c>
      <c r="O4333" t="s">
        <v>28</v>
      </c>
      <c r="R4333" t="s">
        <v>44</v>
      </c>
      <c r="S4333" s="49" t="str">
        <f t="shared" si="537"/>
        <v>Card</v>
      </c>
      <c r="T4333" s="3">
        <v>0.03</v>
      </c>
      <c r="U4333" s="2">
        <v>2.7225000000000001</v>
      </c>
      <c r="V4333" s="2">
        <v>0.87</v>
      </c>
      <c r="W4333" s="54">
        <f>_xlfn.XLOOKUP(M4333,Market!A:A,Market!F:F,0)</f>
        <v>8.8999999999999996E-2</v>
      </c>
      <c r="X4333" s="55">
        <f t="shared" si="538"/>
        <v>8.1674999999999998E-2</v>
      </c>
      <c r="Y4333" s="55">
        <f t="shared" si="539"/>
        <v>1.8525</v>
      </c>
      <c r="Z4333" s="54">
        <f t="shared" si="540"/>
        <v>0.68044077134986225</v>
      </c>
      <c r="AA4333" s="49" t="str">
        <f t="shared" ca="1" si="541"/>
        <v>N</v>
      </c>
      <c r="AB4333" s="49">
        <f t="shared" ca="1" si="542"/>
        <v>5</v>
      </c>
      <c r="AC4333" s="49" t="str">
        <f t="shared" ca="1" si="543"/>
        <v>N</v>
      </c>
    </row>
    <row r="4334" spans="1:29" x14ac:dyDescent="0.25">
      <c r="A4334">
        <v>2631</v>
      </c>
      <c r="B4334" s="9">
        <v>43569</v>
      </c>
      <c r="C4334" s="50" t="str">
        <f t="shared" si="536"/>
        <v>N</v>
      </c>
      <c r="D4334" s="52">
        <f>_xlfn.XLOOKUP(B4334,Cal_Date!B:B,Cal_Date!A:A,0)</f>
        <v>3</v>
      </c>
      <c r="E4334">
        <v>2019</v>
      </c>
      <c r="F4334" t="s">
        <v>127</v>
      </c>
      <c r="G4334" t="s">
        <v>130</v>
      </c>
      <c r="H4334" t="s">
        <v>48</v>
      </c>
      <c r="I4334" t="s">
        <v>18</v>
      </c>
      <c r="J4334" t="s">
        <v>10</v>
      </c>
      <c r="K4334" t="s">
        <v>43</v>
      </c>
      <c r="L4334">
        <v>2</v>
      </c>
      <c r="M4334">
        <v>1006</v>
      </c>
      <c r="O4334" t="s">
        <v>28</v>
      </c>
      <c r="R4334" t="s">
        <v>44</v>
      </c>
      <c r="S4334" s="49" t="str">
        <f t="shared" si="537"/>
        <v>Card</v>
      </c>
      <c r="T4334" s="3">
        <v>0.03</v>
      </c>
      <c r="U4334" s="2">
        <v>15.245999999999999</v>
      </c>
      <c r="V4334" s="2">
        <v>2.92</v>
      </c>
      <c r="W4334" s="54">
        <f>_xlfn.XLOOKUP(M4334,Market!A:A,Market!F:F,0)</f>
        <v>8.8999999999999996E-2</v>
      </c>
      <c r="X4334" s="55">
        <f t="shared" si="538"/>
        <v>0.45737999999999995</v>
      </c>
      <c r="Y4334" s="55">
        <f t="shared" si="539"/>
        <v>12.325999999999999</v>
      </c>
      <c r="Z4334" s="54">
        <f t="shared" si="540"/>
        <v>0.80847435392889933</v>
      </c>
      <c r="AA4334" s="49" t="str">
        <f t="shared" ca="1" si="541"/>
        <v>N</v>
      </c>
      <c r="AB4334" s="49">
        <f t="shared" ca="1" si="542"/>
        <v>5</v>
      </c>
      <c r="AC4334" s="49" t="str">
        <f t="shared" ca="1" si="543"/>
        <v>N</v>
      </c>
    </row>
    <row r="4335" spans="1:29" x14ac:dyDescent="0.25">
      <c r="A4335">
        <v>2632</v>
      </c>
      <c r="B4335" s="9">
        <v>43569</v>
      </c>
      <c r="C4335" s="50" t="str">
        <f t="shared" si="536"/>
        <v>N</v>
      </c>
      <c r="D4335" s="52">
        <f>_xlfn.XLOOKUP(B4335,Cal_Date!B:B,Cal_Date!A:A,0)</f>
        <v>3</v>
      </c>
      <c r="E4335">
        <v>2019</v>
      </c>
      <c r="F4335" t="s">
        <v>127</v>
      </c>
      <c r="G4335" t="s">
        <v>130</v>
      </c>
      <c r="H4335" t="s">
        <v>48</v>
      </c>
      <c r="I4335" t="s">
        <v>18</v>
      </c>
      <c r="J4335" t="s">
        <v>10</v>
      </c>
      <c r="K4335" t="s">
        <v>43</v>
      </c>
      <c r="L4335">
        <v>1</v>
      </c>
      <c r="M4335">
        <v>1004</v>
      </c>
      <c r="O4335" t="s">
        <v>28</v>
      </c>
      <c r="R4335" t="s">
        <v>46</v>
      </c>
      <c r="S4335" s="49" t="str">
        <f t="shared" si="537"/>
        <v>Card</v>
      </c>
      <c r="T4335" s="3">
        <v>0.04</v>
      </c>
      <c r="U4335" s="2">
        <v>7.42</v>
      </c>
      <c r="V4335" s="2">
        <v>1.46</v>
      </c>
      <c r="W4335" s="54">
        <f>_xlfn.XLOOKUP(M4335,Market!A:A,Market!F:F,0)</f>
        <v>0.06</v>
      </c>
      <c r="X4335" s="55">
        <f t="shared" si="538"/>
        <v>0.29680000000000001</v>
      </c>
      <c r="Y4335" s="55">
        <f t="shared" si="539"/>
        <v>5.96</v>
      </c>
      <c r="Z4335" s="54">
        <f t="shared" si="540"/>
        <v>0.80323450134770891</v>
      </c>
      <c r="AA4335" s="49" t="str">
        <f t="shared" ca="1" si="541"/>
        <v>N</v>
      </c>
      <c r="AB4335" s="49">
        <f t="shared" ca="1" si="542"/>
        <v>5</v>
      </c>
      <c r="AC4335" s="49" t="str">
        <f t="shared" ca="1" si="543"/>
        <v>N</v>
      </c>
    </row>
    <row r="4336" spans="1:29" x14ac:dyDescent="0.25">
      <c r="A4336">
        <v>2633</v>
      </c>
      <c r="B4336" s="9">
        <v>43569</v>
      </c>
      <c r="C4336" s="50" t="str">
        <f t="shared" si="536"/>
        <v>N</v>
      </c>
      <c r="D4336" s="52">
        <f>_xlfn.XLOOKUP(B4336,Cal_Date!B:B,Cal_Date!A:A,0)</f>
        <v>3</v>
      </c>
      <c r="E4336">
        <v>2019</v>
      </c>
      <c r="F4336" t="s">
        <v>127</v>
      </c>
      <c r="G4336" t="s">
        <v>130</v>
      </c>
      <c r="H4336" t="s">
        <v>48</v>
      </c>
      <c r="I4336" t="s">
        <v>18</v>
      </c>
      <c r="J4336" t="s">
        <v>10</v>
      </c>
      <c r="K4336" t="s">
        <v>43</v>
      </c>
      <c r="L4336">
        <v>1</v>
      </c>
      <c r="M4336">
        <v>1004</v>
      </c>
      <c r="O4336" t="s">
        <v>28</v>
      </c>
      <c r="R4336" t="s">
        <v>44</v>
      </c>
      <c r="S4336" s="49" t="str">
        <f t="shared" si="537"/>
        <v>Card</v>
      </c>
      <c r="T4336" s="3">
        <v>0.03</v>
      </c>
      <c r="U4336" s="2">
        <v>7.42</v>
      </c>
      <c r="V4336" s="2">
        <v>1.46</v>
      </c>
      <c r="W4336" s="54">
        <f>_xlfn.XLOOKUP(M4336,Market!A:A,Market!F:F,0)</f>
        <v>0.06</v>
      </c>
      <c r="X4336" s="55">
        <f t="shared" si="538"/>
        <v>0.22259999999999999</v>
      </c>
      <c r="Y4336" s="55">
        <f t="shared" si="539"/>
        <v>5.96</v>
      </c>
      <c r="Z4336" s="54">
        <f t="shared" si="540"/>
        <v>0.80323450134770891</v>
      </c>
      <c r="AA4336" s="49" t="str">
        <f t="shared" ca="1" si="541"/>
        <v>N</v>
      </c>
      <c r="AB4336" s="49">
        <f t="shared" ca="1" si="542"/>
        <v>5</v>
      </c>
      <c r="AC4336" s="49" t="str">
        <f t="shared" ca="1" si="543"/>
        <v>N</v>
      </c>
    </row>
    <row r="4337" spans="1:29" x14ac:dyDescent="0.25">
      <c r="A4337">
        <v>2634</v>
      </c>
      <c r="B4337" s="9">
        <v>43569</v>
      </c>
      <c r="C4337" s="50" t="str">
        <f t="shared" si="536"/>
        <v>N</v>
      </c>
      <c r="D4337" s="52">
        <f>_xlfn.XLOOKUP(B4337,Cal_Date!B:B,Cal_Date!A:A,0)</f>
        <v>3</v>
      </c>
      <c r="E4337">
        <v>2019</v>
      </c>
      <c r="F4337" t="s">
        <v>127</v>
      </c>
      <c r="G4337" t="s">
        <v>130</v>
      </c>
      <c r="H4337" t="s">
        <v>11</v>
      </c>
      <c r="I4337" t="s">
        <v>11</v>
      </c>
      <c r="J4337" t="s">
        <v>15</v>
      </c>
      <c r="K4337" t="s">
        <v>42</v>
      </c>
      <c r="L4337">
        <v>1</v>
      </c>
      <c r="M4337">
        <v>1000</v>
      </c>
      <c r="O4337" t="s">
        <v>25</v>
      </c>
      <c r="R4337" t="s">
        <v>44</v>
      </c>
      <c r="S4337" s="49" t="str">
        <f t="shared" si="537"/>
        <v>Card</v>
      </c>
      <c r="T4337" s="3">
        <v>0.03</v>
      </c>
      <c r="U4337" s="2">
        <v>2.7</v>
      </c>
      <c r="V4337" s="2">
        <v>0.87</v>
      </c>
      <c r="W4337" s="54">
        <f>_xlfn.XLOOKUP(M4337,Market!A:A,Market!F:F,0)</f>
        <v>0.08</v>
      </c>
      <c r="X4337" s="55">
        <f t="shared" si="538"/>
        <v>8.1000000000000003E-2</v>
      </c>
      <c r="Y4337" s="55">
        <f t="shared" si="539"/>
        <v>1.83</v>
      </c>
      <c r="Z4337" s="54">
        <f t="shared" si="540"/>
        <v>0.67777777777777781</v>
      </c>
      <c r="AA4337" s="49" t="str">
        <f t="shared" ca="1" si="541"/>
        <v>N</v>
      </c>
      <c r="AB4337" s="49">
        <f t="shared" ca="1" si="542"/>
        <v>5</v>
      </c>
      <c r="AC4337" s="49" t="str">
        <f t="shared" ca="1" si="543"/>
        <v>N</v>
      </c>
    </row>
    <row r="4338" spans="1:29" x14ac:dyDescent="0.25">
      <c r="A4338">
        <v>2635</v>
      </c>
      <c r="B4338" s="9">
        <v>43569</v>
      </c>
      <c r="C4338" s="50" t="str">
        <f t="shared" si="536"/>
        <v>N</v>
      </c>
      <c r="D4338" s="52">
        <f>_xlfn.XLOOKUP(B4338,Cal_Date!B:B,Cal_Date!A:A,0)</f>
        <v>3</v>
      </c>
      <c r="E4338">
        <v>2019</v>
      </c>
      <c r="F4338" t="s">
        <v>127</v>
      </c>
      <c r="G4338" t="s">
        <v>130</v>
      </c>
      <c r="H4338" t="s">
        <v>11</v>
      </c>
      <c r="I4338" t="s">
        <v>11</v>
      </c>
      <c r="J4338" t="s">
        <v>15</v>
      </c>
      <c r="K4338" t="s">
        <v>42</v>
      </c>
      <c r="L4338">
        <v>1</v>
      </c>
      <c r="M4338">
        <v>1000</v>
      </c>
      <c r="O4338" t="s">
        <v>25</v>
      </c>
      <c r="R4338" t="s">
        <v>44</v>
      </c>
      <c r="S4338" s="49" t="str">
        <f t="shared" si="537"/>
        <v>Card</v>
      </c>
      <c r="T4338" s="3">
        <v>0.03</v>
      </c>
      <c r="U4338" s="2">
        <v>2.7</v>
      </c>
      <c r="V4338" s="2">
        <v>0.87</v>
      </c>
      <c r="W4338" s="54">
        <f>_xlfn.XLOOKUP(M4338,Market!A:A,Market!F:F,0)</f>
        <v>0.08</v>
      </c>
      <c r="X4338" s="55">
        <f t="shared" si="538"/>
        <v>8.1000000000000003E-2</v>
      </c>
      <c r="Y4338" s="55">
        <f t="shared" si="539"/>
        <v>1.83</v>
      </c>
      <c r="Z4338" s="54">
        <f t="shared" si="540"/>
        <v>0.67777777777777781</v>
      </c>
      <c r="AA4338" s="49" t="str">
        <f t="shared" ca="1" si="541"/>
        <v>N</v>
      </c>
      <c r="AB4338" s="49">
        <f t="shared" ca="1" si="542"/>
        <v>5</v>
      </c>
      <c r="AC4338" s="49" t="str">
        <f t="shared" ca="1" si="543"/>
        <v>N</v>
      </c>
    </row>
    <row r="4339" spans="1:29" x14ac:dyDescent="0.25">
      <c r="A4339">
        <v>2636</v>
      </c>
      <c r="B4339" s="9">
        <v>43569</v>
      </c>
      <c r="C4339" s="50" t="str">
        <f t="shared" si="536"/>
        <v>N</v>
      </c>
      <c r="D4339" s="52">
        <f>_xlfn.XLOOKUP(B4339,Cal_Date!B:B,Cal_Date!A:A,0)</f>
        <v>3</v>
      </c>
      <c r="E4339">
        <v>2019</v>
      </c>
      <c r="F4339" t="s">
        <v>127</v>
      </c>
      <c r="G4339" t="s">
        <v>130</v>
      </c>
      <c r="H4339" t="s">
        <v>48</v>
      </c>
      <c r="I4339" t="s">
        <v>18</v>
      </c>
      <c r="J4339" t="s">
        <v>10</v>
      </c>
      <c r="K4339" t="s">
        <v>43</v>
      </c>
      <c r="L4339">
        <v>2</v>
      </c>
      <c r="M4339">
        <v>1000</v>
      </c>
      <c r="O4339" t="s">
        <v>25</v>
      </c>
      <c r="R4339" t="s">
        <v>44</v>
      </c>
      <c r="S4339" s="49" t="str">
        <f t="shared" si="537"/>
        <v>Card</v>
      </c>
      <c r="T4339" s="3">
        <v>0.03</v>
      </c>
      <c r="U4339" s="2">
        <v>15.120000000000001</v>
      </c>
      <c r="V4339" s="2">
        <v>2.92</v>
      </c>
      <c r="W4339" s="54">
        <f>_xlfn.XLOOKUP(M4339,Market!A:A,Market!F:F,0)</f>
        <v>0.08</v>
      </c>
      <c r="X4339" s="55">
        <f t="shared" si="538"/>
        <v>0.4536</v>
      </c>
      <c r="Y4339" s="55">
        <f t="shared" si="539"/>
        <v>12.200000000000001</v>
      </c>
      <c r="Z4339" s="54">
        <f t="shared" si="540"/>
        <v>0.80687830687830686</v>
      </c>
      <c r="AA4339" s="49" t="str">
        <f t="shared" ca="1" si="541"/>
        <v>N</v>
      </c>
      <c r="AB4339" s="49">
        <f t="shared" ca="1" si="542"/>
        <v>5</v>
      </c>
      <c r="AC4339" s="49" t="str">
        <f t="shared" ca="1" si="543"/>
        <v>N</v>
      </c>
    </row>
    <row r="4340" spans="1:29" x14ac:dyDescent="0.25">
      <c r="A4340">
        <v>2637</v>
      </c>
      <c r="B4340" s="9">
        <v>43569</v>
      </c>
      <c r="C4340" s="50" t="str">
        <f t="shared" si="536"/>
        <v>N</v>
      </c>
      <c r="D4340" s="52">
        <f>_xlfn.XLOOKUP(B4340,Cal_Date!B:B,Cal_Date!A:A,0)</f>
        <v>3</v>
      </c>
      <c r="E4340">
        <v>2019</v>
      </c>
      <c r="F4340" t="s">
        <v>127</v>
      </c>
      <c r="G4340" t="s">
        <v>130</v>
      </c>
      <c r="H4340" t="s">
        <v>48</v>
      </c>
      <c r="I4340" t="s">
        <v>18</v>
      </c>
      <c r="J4340" t="s">
        <v>10</v>
      </c>
      <c r="K4340" t="s">
        <v>43</v>
      </c>
      <c r="L4340">
        <v>1</v>
      </c>
      <c r="M4340">
        <v>1008</v>
      </c>
      <c r="O4340" t="s">
        <v>28</v>
      </c>
      <c r="R4340" t="s">
        <v>44</v>
      </c>
      <c r="S4340" s="49" t="str">
        <f t="shared" si="537"/>
        <v>Card</v>
      </c>
      <c r="T4340" s="3">
        <v>0.03</v>
      </c>
      <c r="U4340" s="2">
        <v>7.6229999999999993</v>
      </c>
      <c r="V4340" s="2">
        <v>1.46</v>
      </c>
      <c r="W4340" s="54">
        <f>_xlfn.XLOOKUP(M4340,Market!A:A,Market!F:F,0)</f>
        <v>8.8999999999999996E-2</v>
      </c>
      <c r="X4340" s="55">
        <f t="shared" si="538"/>
        <v>0.22868999999999998</v>
      </c>
      <c r="Y4340" s="55">
        <f t="shared" si="539"/>
        <v>6.1629999999999994</v>
      </c>
      <c r="Z4340" s="54">
        <f t="shared" si="540"/>
        <v>0.80847435392889933</v>
      </c>
      <c r="AA4340" s="49" t="str">
        <f t="shared" ca="1" si="541"/>
        <v>N</v>
      </c>
      <c r="AB4340" s="49">
        <f t="shared" ca="1" si="542"/>
        <v>5</v>
      </c>
      <c r="AC4340" s="49" t="str">
        <f t="shared" ca="1" si="543"/>
        <v>N</v>
      </c>
    </row>
    <row r="4341" spans="1:29" x14ac:dyDescent="0.25">
      <c r="A4341">
        <v>2638</v>
      </c>
      <c r="B4341" s="9">
        <v>43569</v>
      </c>
      <c r="C4341" s="50" t="str">
        <f t="shared" si="536"/>
        <v>N</v>
      </c>
      <c r="D4341" s="52">
        <f>_xlfn.XLOOKUP(B4341,Cal_Date!B:B,Cal_Date!A:A,0)</f>
        <v>3</v>
      </c>
      <c r="E4341">
        <v>2019</v>
      </c>
      <c r="F4341" t="s">
        <v>127</v>
      </c>
      <c r="G4341" t="s">
        <v>130</v>
      </c>
      <c r="H4341" t="s">
        <v>14</v>
      </c>
      <c r="I4341" t="s">
        <v>18</v>
      </c>
      <c r="J4341" t="s">
        <v>15</v>
      </c>
      <c r="K4341" t="s">
        <v>43</v>
      </c>
      <c r="L4341">
        <v>1</v>
      </c>
      <c r="M4341">
        <v>1008</v>
      </c>
      <c r="O4341" t="s">
        <v>28</v>
      </c>
      <c r="R4341" t="s">
        <v>44</v>
      </c>
      <c r="S4341" s="49" t="str">
        <f t="shared" si="537"/>
        <v>Card</v>
      </c>
      <c r="T4341" s="3">
        <v>0.03</v>
      </c>
      <c r="U4341" s="2">
        <v>7.0785</v>
      </c>
      <c r="V4341" s="2">
        <v>2.1</v>
      </c>
      <c r="W4341" s="54">
        <f>_xlfn.XLOOKUP(M4341,Market!A:A,Market!F:F,0)</f>
        <v>8.8999999999999996E-2</v>
      </c>
      <c r="X4341" s="55">
        <f t="shared" si="538"/>
        <v>0.21235499999999999</v>
      </c>
      <c r="Y4341" s="55">
        <f t="shared" si="539"/>
        <v>4.9785000000000004</v>
      </c>
      <c r="Z4341" s="54">
        <f t="shared" si="540"/>
        <v>0.70332697605424888</v>
      </c>
      <c r="AA4341" s="49" t="str">
        <f t="shared" ca="1" si="541"/>
        <v>N</v>
      </c>
      <c r="AB4341" s="49">
        <f t="shared" ca="1" si="542"/>
        <v>5</v>
      </c>
      <c r="AC4341" s="49" t="str">
        <f t="shared" ca="1" si="543"/>
        <v>N</v>
      </c>
    </row>
    <row r="4342" spans="1:29" x14ac:dyDescent="0.25">
      <c r="A4342">
        <v>2639</v>
      </c>
      <c r="B4342" s="9">
        <v>43569</v>
      </c>
      <c r="C4342" s="50" t="str">
        <f t="shared" si="536"/>
        <v>N</v>
      </c>
      <c r="D4342" s="52">
        <f>_xlfn.XLOOKUP(B4342,Cal_Date!B:B,Cal_Date!A:A,0)</f>
        <v>3</v>
      </c>
      <c r="E4342">
        <v>2019</v>
      </c>
      <c r="F4342" t="s">
        <v>127</v>
      </c>
      <c r="G4342" t="s">
        <v>130</v>
      </c>
      <c r="H4342" t="s">
        <v>14</v>
      </c>
      <c r="I4342" t="s">
        <v>18</v>
      </c>
      <c r="J4342" t="s">
        <v>15</v>
      </c>
      <c r="K4342" t="s">
        <v>43</v>
      </c>
      <c r="L4342">
        <v>1</v>
      </c>
      <c r="M4342">
        <v>1009</v>
      </c>
      <c r="O4342" t="s">
        <v>28</v>
      </c>
      <c r="R4342" t="s">
        <v>46</v>
      </c>
      <c r="S4342" s="49" t="str">
        <f t="shared" si="537"/>
        <v>Card</v>
      </c>
      <c r="T4342" s="3">
        <v>0.04</v>
      </c>
      <c r="U4342" s="2">
        <v>7.6229999999999993</v>
      </c>
      <c r="V4342" s="2">
        <v>2.2200000000000002</v>
      </c>
      <c r="W4342" s="54">
        <f>_xlfn.XLOOKUP(M4342,Market!A:A,Market!F:F,0)</f>
        <v>8.8999999999999996E-2</v>
      </c>
      <c r="X4342" s="55">
        <f t="shared" si="538"/>
        <v>0.30491999999999997</v>
      </c>
      <c r="Y4342" s="55">
        <f t="shared" si="539"/>
        <v>5.4029999999999987</v>
      </c>
      <c r="Z4342" s="54">
        <f t="shared" si="540"/>
        <v>0.7087760724124359</v>
      </c>
      <c r="AA4342" s="49" t="str">
        <f t="shared" ca="1" si="541"/>
        <v>N</v>
      </c>
      <c r="AB4342" s="49">
        <f t="shared" ca="1" si="542"/>
        <v>5</v>
      </c>
      <c r="AC4342" s="49" t="str">
        <f t="shared" ca="1" si="543"/>
        <v>N</v>
      </c>
    </row>
    <row r="4343" spans="1:29" x14ac:dyDescent="0.25">
      <c r="A4343">
        <v>2640</v>
      </c>
      <c r="B4343" s="9">
        <v>43569</v>
      </c>
      <c r="C4343" s="50" t="str">
        <f t="shared" si="536"/>
        <v>N</v>
      </c>
      <c r="D4343" s="52">
        <f>_xlfn.XLOOKUP(B4343,Cal_Date!B:B,Cal_Date!A:A,0)</f>
        <v>3</v>
      </c>
      <c r="E4343">
        <v>2019</v>
      </c>
      <c r="F4343" t="s">
        <v>127</v>
      </c>
      <c r="G4343" t="s">
        <v>130</v>
      </c>
      <c r="H4343" t="s">
        <v>14</v>
      </c>
      <c r="I4343" t="s">
        <v>18</v>
      </c>
      <c r="J4343" t="s">
        <v>15</v>
      </c>
      <c r="K4343" t="s">
        <v>43</v>
      </c>
      <c r="L4343">
        <v>1</v>
      </c>
      <c r="M4343">
        <v>1010</v>
      </c>
      <c r="O4343" t="s">
        <v>25</v>
      </c>
      <c r="R4343" t="s">
        <v>47</v>
      </c>
      <c r="S4343" s="49" t="str">
        <f t="shared" si="537"/>
        <v>Card</v>
      </c>
      <c r="T4343" s="3">
        <v>3.5000000000000003E-2</v>
      </c>
      <c r="U4343" s="2">
        <v>7.0200000000000005</v>
      </c>
      <c r="V4343" s="2">
        <v>2.1</v>
      </c>
      <c r="W4343" s="54">
        <f>_xlfn.XLOOKUP(M4343,Market!A:A,Market!F:F,0)</f>
        <v>0.08</v>
      </c>
      <c r="X4343" s="55">
        <f t="shared" si="538"/>
        <v>0.24570000000000003</v>
      </c>
      <c r="Y4343" s="55">
        <f t="shared" si="539"/>
        <v>4.92</v>
      </c>
      <c r="Z4343" s="54">
        <f t="shared" si="540"/>
        <v>0.70085470085470081</v>
      </c>
      <c r="AA4343" s="49" t="str">
        <f t="shared" ca="1" si="541"/>
        <v>N</v>
      </c>
      <c r="AB4343" s="49">
        <f t="shared" ca="1" si="542"/>
        <v>5</v>
      </c>
      <c r="AC4343" s="49" t="str">
        <f t="shared" ca="1" si="543"/>
        <v>N</v>
      </c>
    </row>
    <row r="4344" spans="1:29" x14ac:dyDescent="0.25">
      <c r="A4344">
        <v>2641</v>
      </c>
      <c r="B4344" s="9">
        <v>43569</v>
      </c>
      <c r="C4344" s="50" t="str">
        <f t="shared" si="536"/>
        <v>N</v>
      </c>
      <c r="D4344" s="52">
        <f>_xlfn.XLOOKUP(B4344,Cal_Date!B:B,Cal_Date!A:A,0)</f>
        <v>3</v>
      </c>
      <c r="E4344">
        <v>2019</v>
      </c>
      <c r="F4344" t="s">
        <v>127</v>
      </c>
      <c r="G4344" t="s">
        <v>130</v>
      </c>
      <c r="H4344" t="s">
        <v>11</v>
      </c>
      <c r="I4344" t="s">
        <v>13</v>
      </c>
      <c r="J4344" t="s">
        <v>15</v>
      </c>
      <c r="K4344" t="s">
        <v>42</v>
      </c>
      <c r="L4344">
        <v>1</v>
      </c>
      <c r="M4344">
        <v>1008</v>
      </c>
      <c r="O4344" t="s">
        <v>28</v>
      </c>
      <c r="R4344" t="s">
        <v>44</v>
      </c>
      <c r="S4344" s="49" t="str">
        <f t="shared" si="537"/>
        <v>Card</v>
      </c>
      <c r="T4344" s="3">
        <v>0.03</v>
      </c>
      <c r="U4344" s="2">
        <v>2.7225000000000001</v>
      </c>
      <c r="V4344" s="2">
        <v>1.42</v>
      </c>
      <c r="W4344" s="54">
        <f>_xlfn.XLOOKUP(M4344,Market!A:A,Market!F:F,0)</f>
        <v>8.8999999999999996E-2</v>
      </c>
      <c r="X4344" s="55">
        <f t="shared" si="538"/>
        <v>8.1674999999999998E-2</v>
      </c>
      <c r="Y4344" s="55">
        <f t="shared" si="539"/>
        <v>1.3025000000000002</v>
      </c>
      <c r="Z4344" s="54">
        <f t="shared" si="540"/>
        <v>0.47842056932966032</v>
      </c>
      <c r="AA4344" s="49" t="str">
        <f t="shared" ca="1" si="541"/>
        <v>N</v>
      </c>
      <c r="AB4344" s="49">
        <f t="shared" ca="1" si="542"/>
        <v>5</v>
      </c>
      <c r="AC4344" s="49" t="str">
        <f t="shared" ca="1" si="543"/>
        <v>N</v>
      </c>
    </row>
    <row r="4345" spans="1:29" x14ac:dyDescent="0.25">
      <c r="A4345">
        <v>2642</v>
      </c>
      <c r="B4345" s="9">
        <v>43569</v>
      </c>
      <c r="C4345" s="50" t="str">
        <f t="shared" si="536"/>
        <v>N</v>
      </c>
      <c r="D4345" s="52">
        <f>_xlfn.XLOOKUP(B4345,Cal_Date!B:B,Cal_Date!A:A,0)</f>
        <v>3</v>
      </c>
      <c r="E4345">
        <v>2019</v>
      </c>
      <c r="F4345" t="s">
        <v>127</v>
      </c>
      <c r="G4345" t="s">
        <v>130</v>
      </c>
      <c r="H4345" t="s">
        <v>14</v>
      </c>
      <c r="I4345" t="s">
        <v>13</v>
      </c>
      <c r="J4345" t="s">
        <v>15</v>
      </c>
      <c r="K4345" t="s">
        <v>43</v>
      </c>
      <c r="L4345">
        <v>2</v>
      </c>
      <c r="M4345">
        <v>1008</v>
      </c>
      <c r="O4345" t="s">
        <v>28</v>
      </c>
      <c r="R4345" t="s">
        <v>44</v>
      </c>
      <c r="S4345" s="49" t="str">
        <f t="shared" si="537"/>
        <v>Card</v>
      </c>
      <c r="T4345" s="3">
        <v>0.03</v>
      </c>
      <c r="U4345" s="2">
        <v>14.157</v>
      </c>
      <c r="V4345" s="2">
        <v>4.24</v>
      </c>
      <c r="W4345" s="54">
        <f>_xlfn.XLOOKUP(M4345,Market!A:A,Market!F:F,0)</f>
        <v>8.8999999999999996E-2</v>
      </c>
      <c r="X4345" s="55">
        <f t="shared" si="538"/>
        <v>0.42470999999999998</v>
      </c>
      <c r="Y4345" s="55">
        <f t="shared" si="539"/>
        <v>9.9169999999999998</v>
      </c>
      <c r="Z4345" s="54">
        <f t="shared" si="540"/>
        <v>0.70050151868333688</v>
      </c>
      <c r="AA4345" s="49" t="str">
        <f t="shared" ca="1" si="541"/>
        <v>N</v>
      </c>
      <c r="AB4345" s="49">
        <f t="shared" ca="1" si="542"/>
        <v>5</v>
      </c>
      <c r="AC4345" s="49" t="str">
        <f t="shared" ca="1" si="543"/>
        <v>N</v>
      </c>
    </row>
    <row r="4346" spans="1:29" x14ac:dyDescent="0.25">
      <c r="A4346">
        <v>2643</v>
      </c>
      <c r="B4346" s="9">
        <v>43569</v>
      </c>
      <c r="C4346" s="50" t="str">
        <f t="shared" si="536"/>
        <v>N</v>
      </c>
      <c r="D4346" s="52">
        <f>_xlfn.XLOOKUP(B4346,Cal_Date!B:B,Cal_Date!A:A,0)</f>
        <v>3</v>
      </c>
      <c r="E4346">
        <v>2019</v>
      </c>
      <c r="F4346" t="s">
        <v>127</v>
      </c>
      <c r="G4346" t="s">
        <v>130</v>
      </c>
      <c r="H4346" t="s">
        <v>11</v>
      </c>
      <c r="I4346" t="s">
        <v>11</v>
      </c>
      <c r="J4346" t="s">
        <v>15</v>
      </c>
      <c r="K4346" t="s">
        <v>42</v>
      </c>
      <c r="L4346">
        <v>2</v>
      </c>
      <c r="M4346">
        <v>1008</v>
      </c>
      <c r="O4346" t="s">
        <v>28</v>
      </c>
      <c r="R4346" t="s">
        <v>44</v>
      </c>
      <c r="S4346" s="49" t="str">
        <f t="shared" si="537"/>
        <v>Card</v>
      </c>
      <c r="T4346" s="3">
        <v>0.03</v>
      </c>
      <c r="U4346" s="2">
        <v>5.4450000000000003</v>
      </c>
      <c r="V4346" s="2">
        <v>1.74</v>
      </c>
      <c r="W4346" s="54">
        <f>_xlfn.XLOOKUP(M4346,Market!A:A,Market!F:F,0)</f>
        <v>8.8999999999999996E-2</v>
      </c>
      <c r="X4346" s="55">
        <f t="shared" si="538"/>
        <v>0.16335</v>
      </c>
      <c r="Y4346" s="55">
        <f t="shared" si="539"/>
        <v>3.7050000000000001</v>
      </c>
      <c r="Z4346" s="54">
        <f t="shared" si="540"/>
        <v>0.68044077134986225</v>
      </c>
      <c r="AA4346" s="49" t="str">
        <f t="shared" ca="1" si="541"/>
        <v>N</v>
      </c>
      <c r="AB4346" s="49">
        <f t="shared" ca="1" si="542"/>
        <v>5</v>
      </c>
      <c r="AC4346" s="49" t="str">
        <f t="shared" ca="1" si="543"/>
        <v>N</v>
      </c>
    </row>
    <row r="4347" spans="1:29" x14ac:dyDescent="0.25">
      <c r="A4347">
        <v>2644</v>
      </c>
      <c r="B4347" s="9">
        <v>43569</v>
      </c>
      <c r="C4347" s="50" t="str">
        <f t="shared" si="536"/>
        <v>N</v>
      </c>
      <c r="D4347" s="52">
        <f>_xlfn.XLOOKUP(B4347,Cal_Date!B:B,Cal_Date!A:A,0)</f>
        <v>3</v>
      </c>
      <c r="E4347">
        <v>2019</v>
      </c>
      <c r="F4347" t="s">
        <v>127</v>
      </c>
      <c r="G4347" t="s">
        <v>130</v>
      </c>
      <c r="H4347" t="s">
        <v>11</v>
      </c>
      <c r="I4347" t="s">
        <v>11</v>
      </c>
      <c r="J4347" t="s">
        <v>15</v>
      </c>
      <c r="K4347" t="s">
        <v>42</v>
      </c>
      <c r="L4347">
        <v>1</v>
      </c>
      <c r="M4347">
        <v>1004</v>
      </c>
      <c r="O4347" t="s">
        <v>28</v>
      </c>
      <c r="R4347" t="s">
        <v>44</v>
      </c>
      <c r="S4347" s="49" t="str">
        <f t="shared" si="537"/>
        <v>Card</v>
      </c>
      <c r="T4347" s="3">
        <v>0.03</v>
      </c>
      <c r="U4347" s="2">
        <v>2.6500000000000004</v>
      </c>
      <c r="V4347" s="2">
        <v>0.87</v>
      </c>
      <c r="W4347" s="54">
        <f>_xlfn.XLOOKUP(M4347,Market!A:A,Market!F:F,0)</f>
        <v>0.06</v>
      </c>
      <c r="X4347" s="55">
        <f t="shared" si="538"/>
        <v>7.9500000000000001E-2</v>
      </c>
      <c r="Y4347" s="55">
        <f t="shared" si="539"/>
        <v>1.7800000000000002</v>
      </c>
      <c r="Z4347" s="54">
        <f t="shared" si="540"/>
        <v>0.67169811320754713</v>
      </c>
      <c r="AA4347" s="49" t="str">
        <f t="shared" ca="1" si="541"/>
        <v>N</v>
      </c>
      <c r="AB4347" s="49">
        <f t="shared" ca="1" si="542"/>
        <v>5</v>
      </c>
      <c r="AC4347" s="49" t="str">
        <f t="shared" ca="1" si="543"/>
        <v>N</v>
      </c>
    </row>
    <row r="4348" spans="1:29" x14ac:dyDescent="0.25">
      <c r="A4348">
        <v>2645</v>
      </c>
      <c r="B4348" s="9">
        <v>43569</v>
      </c>
      <c r="C4348" s="50" t="str">
        <f t="shared" si="536"/>
        <v>N</v>
      </c>
      <c r="D4348" s="52">
        <f>_xlfn.XLOOKUP(B4348,Cal_Date!B:B,Cal_Date!A:A,0)</f>
        <v>3</v>
      </c>
      <c r="E4348">
        <v>2019</v>
      </c>
      <c r="F4348" t="s">
        <v>127</v>
      </c>
      <c r="G4348" t="s">
        <v>130</v>
      </c>
      <c r="H4348" t="s">
        <v>48</v>
      </c>
      <c r="I4348" t="s">
        <v>18</v>
      </c>
      <c r="J4348" t="s">
        <v>10</v>
      </c>
      <c r="K4348" t="s">
        <v>43</v>
      </c>
      <c r="L4348">
        <v>1</v>
      </c>
      <c r="M4348">
        <v>1009</v>
      </c>
      <c r="O4348" t="s">
        <v>28</v>
      </c>
      <c r="R4348" t="s">
        <v>44</v>
      </c>
      <c r="S4348" s="49" t="str">
        <f t="shared" si="537"/>
        <v>Card</v>
      </c>
      <c r="T4348" s="3">
        <v>0.03</v>
      </c>
      <c r="U4348" s="2">
        <v>7.6229999999999993</v>
      </c>
      <c r="V4348" s="2">
        <v>1.46</v>
      </c>
      <c r="W4348" s="54">
        <f>_xlfn.XLOOKUP(M4348,Market!A:A,Market!F:F,0)</f>
        <v>8.8999999999999996E-2</v>
      </c>
      <c r="X4348" s="55">
        <f t="shared" si="538"/>
        <v>0.22868999999999998</v>
      </c>
      <c r="Y4348" s="55">
        <f t="shared" si="539"/>
        <v>6.1629999999999994</v>
      </c>
      <c r="Z4348" s="54">
        <f t="shared" si="540"/>
        <v>0.80847435392889933</v>
      </c>
      <c r="AA4348" s="49" t="str">
        <f t="shared" ca="1" si="541"/>
        <v>N</v>
      </c>
      <c r="AB4348" s="49">
        <f t="shared" ca="1" si="542"/>
        <v>5</v>
      </c>
      <c r="AC4348" s="49" t="str">
        <f t="shared" ca="1" si="543"/>
        <v>N</v>
      </c>
    </row>
    <row r="4349" spans="1:29" x14ac:dyDescent="0.25">
      <c r="A4349">
        <v>2646</v>
      </c>
      <c r="B4349" s="9">
        <v>43569</v>
      </c>
      <c r="C4349" s="50" t="str">
        <f t="shared" si="536"/>
        <v>N</v>
      </c>
      <c r="D4349" s="52">
        <f>_xlfn.XLOOKUP(B4349,Cal_Date!B:B,Cal_Date!A:A,0)</f>
        <v>3</v>
      </c>
      <c r="E4349">
        <v>2019</v>
      </c>
      <c r="F4349" t="s">
        <v>127</v>
      </c>
      <c r="G4349" t="s">
        <v>130</v>
      </c>
      <c r="H4349" t="s">
        <v>14</v>
      </c>
      <c r="I4349" t="s">
        <v>18</v>
      </c>
      <c r="J4349" t="s">
        <v>15</v>
      </c>
      <c r="K4349" t="s">
        <v>43</v>
      </c>
      <c r="L4349">
        <v>1</v>
      </c>
      <c r="M4349">
        <v>1010</v>
      </c>
      <c r="O4349" t="s">
        <v>25</v>
      </c>
      <c r="R4349" t="s">
        <v>44</v>
      </c>
      <c r="S4349" s="49" t="str">
        <f t="shared" si="537"/>
        <v>Card</v>
      </c>
      <c r="T4349" s="3">
        <v>0.03</v>
      </c>
      <c r="U4349" s="2">
        <v>7.5600000000000005</v>
      </c>
      <c r="V4349" s="2">
        <v>2.2200000000000002</v>
      </c>
      <c r="W4349" s="54">
        <f>_xlfn.XLOOKUP(M4349,Market!A:A,Market!F:F,0)</f>
        <v>0.08</v>
      </c>
      <c r="X4349" s="55">
        <f t="shared" si="538"/>
        <v>0.2268</v>
      </c>
      <c r="Y4349" s="55">
        <f t="shared" si="539"/>
        <v>5.34</v>
      </c>
      <c r="Z4349" s="54">
        <f t="shared" si="540"/>
        <v>0.70634920634920628</v>
      </c>
      <c r="AA4349" s="49" t="str">
        <f t="shared" ca="1" si="541"/>
        <v>N</v>
      </c>
      <c r="AB4349" s="49">
        <f t="shared" ca="1" si="542"/>
        <v>5</v>
      </c>
      <c r="AC4349" s="49" t="str">
        <f t="shared" ca="1" si="543"/>
        <v>N</v>
      </c>
    </row>
    <row r="4350" spans="1:29" x14ac:dyDescent="0.25">
      <c r="A4350">
        <v>2647</v>
      </c>
      <c r="B4350" s="9">
        <v>43569</v>
      </c>
      <c r="C4350" s="50" t="str">
        <f t="shared" si="536"/>
        <v>N</v>
      </c>
      <c r="D4350" s="52">
        <f>_xlfn.XLOOKUP(B4350,Cal_Date!B:B,Cal_Date!A:A,0)</f>
        <v>3</v>
      </c>
      <c r="E4350">
        <v>2019</v>
      </c>
      <c r="F4350" t="s">
        <v>127</v>
      </c>
      <c r="G4350" t="s">
        <v>130</v>
      </c>
      <c r="H4350" t="s">
        <v>14</v>
      </c>
      <c r="I4350" t="s">
        <v>18</v>
      </c>
      <c r="J4350" t="s">
        <v>15</v>
      </c>
      <c r="K4350" t="s">
        <v>43</v>
      </c>
      <c r="L4350">
        <v>2</v>
      </c>
      <c r="M4350">
        <v>1011</v>
      </c>
      <c r="O4350" t="s">
        <v>25</v>
      </c>
      <c r="R4350" t="s">
        <v>44</v>
      </c>
      <c r="S4350" s="49" t="str">
        <f t="shared" si="537"/>
        <v>Card</v>
      </c>
      <c r="T4350" s="3">
        <v>0.03</v>
      </c>
      <c r="U4350" s="2">
        <v>13.780000000000001</v>
      </c>
      <c r="V4350" s="2">
        <v>4.2</v>
      </c>
      <c r="W4350" s="54">
        <f>_xlfn.XLOOKUP(M4350,Market!A:A,Market!F:F,0)</f>
        <v>0.06</v>
      </c>
      <c r="X4350" s="55">
        <f t="shared" si="538"/>
        <v>0.41340000000000005</v>
      </c>
      <c r="Y4350" s="55">
        <f t="shared" si="539"/>
        <v>9.5800000000000018</v>
      </c>
      <c r="Z4350" s="54">
        <f t="shared" si="540"/>
        <v>0.69521044992743108</v>
      </c>
      <c r="AA4350" s="49" t="str">
        <f t="shared" ca="1" si="541"/>
        <v>N</v>
      </c>
      <c r="AB4350" s="49">
        <f t="shared" ca="1" si="542"/>
        <v>5</v>
      </c>
      <c r="AC4350" s="49" t="str">
        <f t="shared" ca="1" si="543"/>
        <v>N</v>
      </c>
    </row>
    <row r="4351" spans="1:29" x14ac:dyDescent="0.25">
      <c r="A4351">
        <v>2648</v>
      </c>
      <c r="B4351" s="9">
        <v>43569</v>
      </c>
      <c r="C4351" s="50" t="str">
        <f t="shared" si="536"/>
        <v>N</v>
      </c>
      <c r="D4351" s="52">
        <f>_xlfn.XLOOKUP(B4351,Cal_Date!B:B,Cal_Date!A:A,0)</f>
        <v>3</v>
      </c>
      <c r="E4351">
        <v>2019</v>
      </c>
      <c r="F4351" t="s">
        <v>127</v>
      </c>
      <c r="G4351" t="s">
        <v>130</v>
      </c>
      <c r="H4351" t="s">
        <v>11</v>
      </c>
      <c r="I4351" t="s">
        <v>13</v>
      </c>
      <c r="J4351" t="s">
        <v>15</v>
      </c>
      <c r="K4351" t="s">
        <v>42</v>
      </c>
      <c r="L4351">
        <v>1</v>
      </c>
      <c r="M4351">
        <v>1011</v>
      </c>
      <c r="O4351" t="s">
        <v>25</v>
      </c>
      <c r="R4351" t="s">
        <v>44</v>
      </c>
      <c r="S4351" s="49" t="str">
        <f t="shared" si="537"/>
        <v>Card</v>
      </c>
      <c r="T4351" s="3">
        <v>0.03</v>
      </c>
      <c r="U4351" s="2">
        <v>2.6500000000000004</v>
      </c>
      <c r="V4351" s="2">
        <v>1.42</v>
      </c>
      <c r="W4351" s="54">
        <f>_xlfn.XLOOKUP(M4351,Market!A:A,Market!F:F,0)</f>
        <v>0.06</v>
      </c>
      <c r="X4351" s="55">
        <f t="shared" si="538"/>
        <v>7.9500000000000001E-2</v>
      </c>
      <c r="Y4351" s="55">
        <f t="shared" si="539"/>
        <v>1.2300000000000004</v>
      </c>
      <c r="Z4351" s="54">
        <f t="shared" si="540"/>
        <v>0.46415094339622653</v>
      </c>
      <c r="AA4351" s="49" t="str">
        <f t="shared" ca="1" si="541"/>
        <v>N</v>
      </c>
      <c r="AB4351" s="49">
        <f t="shared" ca="1" si="542"/>
        <v>5</v>
      </c>
      <c r="AC4351" s="49" t="str">
        <f t="shared" ca="1" si="543"/>
        <v>N</v>
      </c>
    </row>
    <row r="4352" spans="1:29" x14ac:dyDescent="0.25">
      <c r="A4352">
        <v>2649</v>
      </c>
      <c r="B4352" s="9">
        <v>43569</v>
      </c>
      <c r="C4352" s="50" t="str">
        <f t="shared" si="536"/>
        <v>N</v>
      </c>
      <c r="D4352" s="52">
        <f>_xlfn.XLOOKUP(B4352,Cal_Date!B:B,Cal_Date!A:A,0)</f>
        <v>3</v>
      </c>
      <c r="E4352">
        <v>2019</v>
      </c>
      <c r="F4352" t="s">
        <v>127</v>
      </c>
      <c r="G4352" t="s">
        <v>130</v>
      </c>
      <c r="H4352" t="s">
        <v>48</v>
      </c>
      <c r="I4352" t="s">
        <v>18</v>
      </c>
      <c r="J4352" t="s">
        <v>10</v>
      </c>
      <c r="K4352" t="s">
        <v>43</v>
      </c>
      <c r="L4352">
        <v>2</v>
      </c>
      <c r="M4352">
        <v>1011</v>
      </c>
      <c r="O4352" t="s">
        <v>25</v>
      </c>
      <c r="R4352" t="s">
        <v>44</v>
      </c>
      <c r="S4352" s="49" t="str">
        <f t="shared" si="537"/>
        <v>Card</v>
      </c>
      <c r="T4352" s="3">
        <v>0.03</v>
      </c>
      <c r="U4352" s="2">
        <v>14.84</v>
      </c>
      <c r="V4352" s="2">
        <v>2.92</v>
      </c>
      <c r="W4352" s="54">
        <f>_xlfn.XLOOKUP(M4352,Market!A:A,Market!F:F,0)</f>
        <v>0.06</v>
      </c>
      <c r="X4352" s="55">
        <f t="shared" si="538"/>
        <v>0.44519999999999998</v>
      </c>
      <c r="Y4352" s="55">
        <f t="shared" si="539"/>
        <v>11.92</v>
      </c>
      <c r="Z4352" s="54">
        <f t="shared" si="540"/>
        <v>0.80323450134770891</v>
      </c>
      <c r="AA4352" s="49" t="str">
        <f t="shared" ca="1" si="541"/>
        <v>N</v>
      </c>
      <c r="AB4352" s="49">
        <f t="shared" ca="1" si="542"/>
        <v>5</v>
      </c>
      <c r="AC4352" s="49" t="str">
        <f t="shared" ca="1" si="543"/>
        <v>N</v>
      </c>
    </row>
    <row r="4353" spans="1:29" x14ac:dyDescent="0.25">
      <c r="A4353">
        <v>2650</v>
      </c>
      <c r="B4353" s="9">
        <v>43569</v>
      </c>
      <c r="C4353" s="50" t="str">
        <f t="shared" si="536"/>
        <v>N</v>
      </c>
      <c r="D4353" s="52">
        <f>_xlfn.XLOOKUP(B4353,Cal_Date!B:B,Cal_Date!A:A,0)</f>
        <v>3</v>
      </c>
      <c r="E4353">
        <v>2019</v>
      </c>
      <c r="F4353" t="s">
        <v>127</v>
      </c>
      <c r="G4353" t="s">
        <v>130</v>
      </c>
      <c r="H4353" t="s">
        <v>11</v>
      </c>
      <c r="I4353" t="s">
        <v>11</v>
      </c>
      <c r="J4353" t="s">
        <v>15</v>
      </c>
      <c r="K4353" t="s">
        <v>42</v>
      </c>
      <c r="L4353">
        <v>1</v>
      </c>
      <c r="M4353">
        <v>1001</v>
      </c>
      <c r="O4353" t="s">
        <v>25</v>
      </c>
      <c r="R4353" t="s">
        <v>44</v>
      </c>
      <c r="S4353" s="49" t="str">
        <f t="shared" si="537"/>
        <v>Card</v>
      </c>
      <c r="T4353" s="3">
        <v>0.03</v>
      </c>
      <c r="U4353" s="2">
        <v>2.6500000000000004</v>
      </c>
      <c r="V4353" s="2">
        <v>0.87</v>
      </c>
      <c r="W4353" s="54">
        <f>_xlfn.XLOOKUP(M4353,Market!A:A,Market!F:F,0)</f>
        <v>0.06</v>
      </c>
      <c r="X4353" s="55">
        <f t="shared" si="538"/>
        <v>7.9500000000000001E-2</v>
      </c>
      <c r="Y4353" s="55">
        <f t="shared" si="539"/>
        <v>1.7800000000000002</v>
      </c>
      <c r="Z4353" s="54">
        <f t="shared" si="540"/>
        <v>0.67169811320754713</v>
      </c>
      <c r="AA4353" s="49" t="str">
        <f t="shared" ca="1" si="541"/>
        <v>N</v>
      </c>
      <c r="AB4353" s="49">
        <f t="shared" ca="1" si="542"/>
        <v>5</v>
      </c>
      <c r="AC4353" s="49" t="str">
        <f t="shared" ca="1" si="543"/>
        <v>N</v>
      </c>
    </row>
    <row r="4354" spans="1:29" x14ac:dyDescent="0.25">
      <c r="A4354">
        <v>2651</v>
      </c>
      <c r="B4354" s="9">
        <v>43569</v>
      </c>
      <c r="C4354" s="50" t="str">
        <f t="shared" si="536"/>
        <v>N</v>
      </c>
      <c r="D4354" s="52">
        <f>_xlfn.XLOOKUP(B4354,Cal_Date!B:B,Cal_Date!A:A,0)</f>
        <v>3</v>
      </c>
      <c r="E4354">
        <v>2019</v>
      </c>
      <c r="F4354" t="s">
        <v>127</v>
      </c>
      <c r="G4354" t="s">
        <v>130</v>
      </c>
      <c r="H4354" t="s">
        <v>48</v>
      </c>
      <c r="I4354" t="s">
        <v>18</v>
      </c>
      <c r="J4354" t="s">
        <v>10</v>
      </c>
      <c r="K4354" t="s">
        <v>43</v>
      </c>
      <c r="L4354">
        <v>2</v>
      </c>
      <c r="M4354">
        <v>1000</v>
      </c>
      <c r="O4354" t="s">
        <v>25</v>
      </c>
      <c r="R4354" t="s">
        <v>44</v>
      </c>
      <c r="S4354" s="49" t="str">
        <f t="shared" si="537"/>
        <v>Card</v>
      </c>
      <c r="T4354" s="3">
        <v>0.03</v>
      </c>
      <c r="U4354" s="2">
        <v>15.120000000000001</v>
      </c>
      <c r="V4354" s="2">
        <v>2.92</v>
      </c>
      <c r="W4354" s="54">
        <f>_xlfn.XLOOKUP(M4354,Market!A:A,Market!F:F,0)</f>
        <v>0.08</v>
      </c>
      <c r="X4354" s="55">
        <f t="shared" si="538"/>
        <v>0.4536</v>
      </c>
      <c r="Y4354" s="55">
        <f t="shared" si="539"/>
        <v>12.200000000000001</v>
      </c>
      <c r="Z4354" s="54">
        <f t="shared" si="540"/>
        <v>0.80687830687830686</v>
      </c>
      <c r="AA4354" s="49" t="str">
        <f t="shared" ca="1" si="541"/>
        <v>N</v>
      </c>
      <c r="AB4354" s="49">
        <f t="shared" ca="1" si="542"/>
        <v>5</v>
      </c>
      <c r="AC4354" s="49" t="str">
        <f t="shared" ca="1" si="543"/>
        <v>N</v>
      </c>
    </row>
    <row r="4355" spans="1:29" x14ac:dyDescent="0.25">
      <c r="A4355">
        <v>2652</v>
      </c>
      <c r="B4355" s="9">
        <v>43569</v>
      </c>
      <c r="C4355" s="50" t="str">
        <f t="shared" ref="C4355:C4418" si="544">IF(OR(B4355="04/01/2018"+0,B4355="04/02/2018"+0),"Y","N")</f>
        <v>N</v>
      </c>
      <c r="D4355" s="52">
        <f>_xlfn.XLOOKUP(B4355,Cal_Date!B:B,Cal_Date!A:A,0)</f>
        <v>3</v>
      </c>
      <c r="E4355">
        <v>2019</v>
      </c>
      <c r="F4355" t="s">
        <v>127</v>
      </c>
      <c r="G4355" t="s">
        <v>130</v>
      </c>
      <c r="H4355" t="s">
        <v>11</v>
      </c>
      <c r="I4355" t="s">
        <v>13</v>
      </c>
      <c r="J4355" t="s">
        <v>15</v>
      </c>
      <c r="K4355" t="s">
        <v>42</v>
      </c>
      <c r="L4355">
        <v>1</v>
      </c>
      <c r="M4355">
        <v>1000</v>
      </c>
      <c r="O4355" t="s">
        <v>25</v>
      </c>
      <c r="R4355" t="s">
        <v>44</v>
      </c>
      <c r="S4355" s="49" t="str">
        <f t="shared" ref="S4355:S4418" si="545">IF(R4355="Cash","Cash","Card")</f>
        <v>Card</v>
      </c>
      <c r="T4355" s="3">
        <v>0.03</v>
      </c>
      <c r="U4355" s="2">
        <v>2.7</v>
      </c>
      <c r="V4355" s="2">
        <v>1.42</v>
      </c>
      <c r="W4355" s="54">
        <f>_xlfn.XLOOKUP(M4355,Market!A:A,Market!F:F,0)</f>
        <v>0.08</v>
      </c>
      <c r="X4355" s="55">
        <f t="shared" ref="X4355:X4418" si="546">T4355*U4355</f>
        <v>8.1000000000000003E-2</v>
      </c>
      <c r="Y4355" s="55">
        <f t="shared" ref="Y4355:Y4418" si="547">U4355-V4355</f>
        <v>1.2800000000000002</v>
      </c>
      <c r="Z4355" s="54">
        <f t="shared" ref="Z4355:Z4418" si="548">Y4355/U4355</f>
        <v>0.47407407407407415</v>
      </c>
      <c r="AA4355" s="49" t="str">
        <f t="shared" ref="AA4355:AA4418" ca="1" si="549">IF(DATEDIF(B4355,TODAY(),"y")&gt;5,"Y","N")</f>
        <v>N</v>
      </c>
      <c r="AB4355" s="49">
        <f t="shared" ref="AB4355:AB4418" ca="1" si="550">DATEDIF(B4355,TODAY(),"y")</f>
        <v>5</v>
      </c>
      <c r="AC4355" s="49" t="str">
        <f t="shared" ref="AC4355:AC4418" ca="1" si="551">IF(AB4355&gt;5,"Y","N")</f>
        <v>N</v>
      </c>
    </row>
    <row r="4356" spans="1:29" x14ac:dyDescent="0.25">
      <c r="A4356">
        <v>2653</v>
      </c>
      <c r="B4356" s="9">
        <v>43569</v>
      </c>
      <c r="C4356" s="50" t="str">
        <f t="shared" si="544"/>
        <v>N</v>
      </c>
      <c r="D4356" s="52">
        <f>_xlfn.XLOOKUP(B4356,Cal_Date!B:B,Cal_Date!A:A,0)</f>
        <v>3</v>
      </c>
      <c r="E4356">
        <v>2019</v>
      </c>
      <c r="F4356" t="s">
        <v>127</v>
      </c>
      <c r="G4356" t="s">
        <v>130</v>
      </c>
      <c r="H4356" t="s">
        <v>48</v>
      </c>
      <c r="I4356" t="s">
        <v>18</v>
      </c>
      <c r="J4356" t="s">
        <v>10</v>
      </c>
      <c r="K4356" t="s">
        <v>43</v>
      </c>
      <c r="L4356">
        <v>1</v>
      </c>
      <c r="M4356">
        <v>1002</v>
      </c>
      <c r="O4356" t="s">
        <v>28</v>
      </c>
      <c r="R4356" t="s">
        <v>44</v>
      </c>
      <c r="S4356" s="49" t="str">
        <f t="shared" si="545"/>
        <v>Card</v>
      </c>
      <c r="T4356" s="3">
        <v>0.03</v>
      </c>
      <c r="U4356" s="2">
        <v>7.42</v>
      </c>
      <c r="V4356" s="2">
        <v>1.46</v>
      </c>
      <c r="W4356" s="54">
        <f>_xlfn.XLOOKUP(M4356,Market!A:A,Market!F:F,0)</f>
        <v>0.06</v>
      </c>
      <c r="X4356" s="55">
        <f t="shared" si="546"/>
        <v>0.22259999999999999</v>
      </c>
      <c r="Y4356" s="55">
        <f t="shared" si="547"/>
        <v>5.96</v>
      </c>
      <c r="Z4356" s="54">
        <f t="shared" si="548"/>
        <v>0.80323450134770891</v>
      </c>
      <c r="AA4356" s="49" t="str">
        <f t="shared" ca="1" si="549"/>
        <v>N</v>
      </c>
      <c r="AB4356" s="49">
        <f t="shared" ca="1" si="550"/>
        <v>5</v>
      </c>
      <c r="AC4356" s="49" t="str">
        <f t="shared" ca="1" si="551"/>
        <v>N</v>
      </c>
    </row>
    <row r="4357" spans="1:29" x14ac:dyDescent="0.25">
      <c r="A4357">
        <v>2654</v>
      </c>
      <c r="B4357" s="9">
        <v>43569</v>
      </c>
      <c r="C4357" s="50" t="str">
        <f t="shared" si="544"/>
        <v>N</v>
      </c>
      <c r="D4357" s="52">
        <f>_xlfn.XLOOKUP(B4357,Cal_Date!B:B,Cal_Date!A:A,0)</f>
        <v>3</v>
      </c>
      <c r="E4357">
        <v>2019</v>
      </c>
      <c r="F4357" t="s">
        <v>127</v>
      </c>
      <c r="G4357" t="s">
        <v>130</v>
      </c>
      <c r="H4357" t="s">
        <v>48</v>
      </c>
      <c r="I4357" t="s">
        <v>18</v>
      </c>
      <c r="J4357" t="s">
        <v>10</v>
      </c>
      <c r="K4357" t="s">
        <v>43</v>
      </c>
      <c r="L4357">
        <v>1</v>
      </c>
      <c r="M4357">
        <v>1003</v>
      </c>
      <c r="O4357" t="s">
        <v>25</v>
      </c>
      <c r="R4357" t="s">
        <v>44</v>
      </c>
      <c r="S4357" s="49" t="str">
        <f t="shared" si="545"/>
        <v>Card</v>
      </c>
      <c r="T4357" s="3">
        <v>0.03</v>
      </c>
      <c r="U4357" s="2">
        <v>7.42</v>
      </c>
      <c r="V4357" s="2">
        <v>1.46</v>
      </c>
      <c r="W4357" s="54">
        <f>_xlfn.XLOOKUP(M4357,Market!A:A,Market!F:F,0)</f>
        <v>0.06</v>
      </c>
      <c r="X4357" s="55">
        <f t="shared" si="546"/>
        <v>0.22259999999999999</v>
      </c>
      <c r="Y4357" s="55">
        <f t="shared" si="547"/>
        <v>5.96</v>
      </c>
      <c r="Z4357" s="54">
        <f t="shared" si="548"/>
        <v>0.80323450134770891</v>
      </c>
      <c r="AA4357" s="49" t="str">
        <f t="shared" ca="1" si="549"/>
        <v>N</v>
      </c>
      <c r="AB4357" s="49">
        <f t="shared" ca="1" si="550"/>
        <v>5</v>
      </c>
      <c r="AC4357" s="49" t="str">
        <f t="shared" ca="1" si="551"/>
        <v>N</v>
      </c>
    </row>
    <row r="4358" spans="1:29" x14ac:dyDescent="0.25">
      <c r="A4358">
        <v>2655</v>
      </c>
      <c r="B4358" s="9">
        <v>43569</v>
      </c>
      <c r="C4358" s="50" t="str">
        <f t="shared" si="544"/>
        <v>N</v>
      </c>
      <c r="D4358" s="52">
        <f>_xlfn.XLOOKUP(B4358,Cal_Date!B:B,Cal_Date!A:A,0)</f>
        <v>3</v>
      </c>
      <c r="E4358">
        <v>2019</v>
      </c>
      <c r="F4358" t="s">
        <v>127</v>
      </c>
      <c r="G4358" t="s">
        <v>130</v>
      </c>
      <c r="H4358" t="s">
        <v>14</v>
      </c>
      <c r="I4358" t="s">
        <v>18</v>
      </c>
      <c r="J4358" t="s">
        <v>15</v>
      </c>
      <c r="K4358" t="s">
        <v>43</v>
      </c>
      <c r="L4358">
        <v>1</v>
      </c>
      <c r="M4358">
        <v>1005</v>
      </c>
      <c r="O4358" t="s">
        <v>25</v>
      </c>
      <c r="R4358" t="s">
        <v>44</v>
      </c>
      <c r="S4358" s="49" t="str">
        <f t="shared" si="545"/>
        <v>Card</v>
      </c>
      <c r="T4358" s="3">
        <v>0.03</v>
      </c>
      <c r="U4358" s="2">
        <v>7.6229999999999993</v>
      </c>
      <c r="V4358" s="2">
        <v>2.2200000000000002</v>
      </c>
      <c r="W4358" s="54">
        <f>_xlfn.XLOOKUP(M4358,Market!A:A,Market!F:F,0)</f>
        <v>8.8999999999999996E-2</v>
      </c>
      <c r="X4358" s="55">
        <f t="shared" si="546"/>
        <v>0.22868999999999998</v>
      </c>
      <c r="Y4358" s="55">
        <f t="shared" si="547"/>
        <v>5.4029999999999987</v>
      </c>
      <c r="Z4358" s="54">
        <f t="shared" si="548"/>
        <v>0.7087760724124359</v>
      </c>
      <c r="AA4358" s="49" t="str">
        <f t="shared" ca="1" si="549"/>
        <v>N</v>
      </c>
      <c r="AB4358" s="49">
        <f t="shared" ca="1" si="550"/>
        <v>5</v>
      </c>
      <c r="AC4358" s="49" t="str">
        <f t="shared" ca="1" si="551"/>
        <v>N</v>
      </c>
    </row>
    <row r="4359" spans="1:29" x14ac:dyDescent="0.25">
      <c r="A4359">
        <v>2656</v>
      </c>
      <c r="B4359" s="9">
        <v>43569</v>
      </c>
      <c r="C4359" s="50" t="str">
        <f t="shared" si="544"/>
        <v>N</v>
      </c>
      <c r="D4359" s="52">
        <f>_xlfn.XLOOKUP(B4359,Cal_Date!B:B,Cal_Date!A:A,0)</f>
        <v>3</v>
      </c>
      <c r="E4359">
        <v>2019</v>
      </c>
      <c r="F4359" t="s">
        <v>127</v>
      </c>
      <c r="G4359" t="s">
        <v>130</v>
      </c>
      <c r="H4359" t="s">
        <v>14</v>
      </c>
      <c r="I4359" t="s">
        <v>13</v>
      </c>
      <c r="J4359" t="s">
        <v>15</v>
      </c>
      <c r="K4359" t="s">
        <v>43</v>
      </c>
      <c r="L4359">
        <v>2</v>
      </c>
      <c r="M4359">
        <v>1005</v>
      </c>
      <c r="O4359" t="s">
        <v>25</v>
      </c>
      <c r="R4359" t="s">
        <v>44</v>
      </c>
      <c r="S4359" s="49" t="str">
        <f t="shared" si="545"/>
        <v>Card</v>
      </c>
      <c r="T4359" s="3">
        <v>0.03</v>
      </c>
      <c r="U4359" s="2">
        <v>15.245999999999999</v>
      </c>
      <c r="V4359" s="2">
        <v>4.4800000000000004</v>
      </c>
      <c r="W4359" s="54">
        <f>_xlfn.XLOOKUP(M4359,Market!A:A,Market!F:F,0)</f>
        <v>8.8999999999999996E-2</v>
      </c>
      <c r="X4359" s="55">
        <f t="shared" si="546"/>
        <v>0.45737999999999995</v>
      </c>
      <c r="Y4359" s="55">
        <f t="shared" si="547"/>
        <v>10.765999999999998</v>
      </c>
      <c r="Z4359" s="54">
        <f t="shared" si="548"/>
        <v>0.70615243342516065</v>
      </c>
      <c r="AA4359" s="49" t="str">
        <f t="shared" ca="1" si="549"/>
        <v>N</v>
      </c>
      <c r="AB4359" s="49">
        <f t="shared" ca="1" si="550"/>
        <v>5</v>
      </c>
      <c r="AC4359" s="49" t="str">
        <f t="shared" ca="1" si="551"/>
        <v>N</v>
      </c>
    </row>
    <row r="4360" spans="1:29" x14ac:dyDescent="0.25">
      <c r="A4360">
        <v>2657</v>
      </c>
      <c r="B4360" s="9">
        <v>43569</v>
      </c>
      <c r="C4360" s="50" t="str">
        <f t="shared" si="544"/>
        <v>N</v>
      </c>
      <c r="D4360" s="52">
        <f>_xlfn.XLOOKUP(B4360,Cal_Date!B:B,Cal_Date!A:A,0)</f>
        <v>3</v>
      </c>
      <c r="E4360">
        <v>2019</v>
      </c>
      <c r="F4360" t="s">
        <v>127</v>
      </c>
      <c r="G4360" t="s">
        <v>130</v>
      </c>
      <c r="H4360" t="s">
        <v>14</v>
      </c>
      <c r="I4360" t="s">
        <v>18</v>
      </c>
      <c r="J4360" t="s">
        <v>15</v>
      </c>
      <c r="K4360" t="s">
        <v>43</v>
      </c>
      <c r="L4360">
        <v>1</v>
      </c>
      <c r="M4360">
        <v>1006</v>
      </c>
      <c r="O4360" t="s">
        <v>28</v>
      </c>
      <c r="R4360" t="s">
        <v>44</v>
      </c>
      <c r="S4360" s="49" t="str">
        <f t="shared" si="545"/>
        <v>Card</v>
      </c>
      <c r="T4360" s="3">
        <v>0.03</v>
      </c>
      <c r="U4360" s="2">
        <v>7.0785</v>
      </c>
      <c r="V4360" s="2">
        <v>2.1</v>
      </c>
      <c r="W4360" s="54">
        <f>_xlfn.XLOOKUP(M4360,Market!A:A,Market!F:F,0)</f>
        <v>8.8999999999999996E-2</v>
      </c>
      <c r="X4360" s="55">
        <f t="shared" si="546"/>
        <v>0.21235499999999999</v>
      </c>
      <c r="Y4360" s="55">
        <f t="shared" si="547"/>
        <v>4.9785000000000004</v>
      </c>
      <c r="Z4360" s="54">
        <f t="shared" si="548"/>
        <v>0.70332697605424888</v>
      </c>
      <c r="AA4360" s="49" t="str">
        <f t="shared" ca="1" si="549"/>
        <v>N</v>
      </c>
      <c r="AB4360" s="49">
        <f t="shared" ca="1" si="550"/>
        <v>5</v>
      </c>
      <c r="AC4360" s="49" t="str">
        <f t="shared" ca="1" si="551"/>
        <v>N</v>
      </c>
    </row>
    <row r="4361" spans="1:29" x14ac:dyDescent="0.25">
      <c r="A4361">
        <v>2658</v>
      </c>
      <c r="B4361" s="9">
        <v>43569</v>
      </c>
      <c r="C4361" s="50" t="str">
        <f t="shared" si="544"/>
        <v>N</v>
      </c>
      <c r="D4361" s="52">
        <f>_xlfn.XLOOKUP(B4361,Cal_Date!B:B,Cal_Date!A:A,0)</f>
        <v>3</v>
      </c>
      <c r="E4361">
        <v>2019</v>
      </c>
      <c r="F4361" t="s">
        <v>127</v>
      </c>
      <c r="G4361" t="s">
        <v>130</v>
      </c>
      <c r="H4361" t="s">
        <v>11</v>
      </c>
      <c r="I4361" t="s">
        <v>11</v>
      </c>
      <c r="J4361" t="s">
        <v>15</v>
      </c>
      <c r="K4361" t="s">
        <v>42</v>
      </c>
      <c r="L4361">
        <v>1</v>
      </c>
      <c r="M4361">
        <v>1007</v>
      </c>
      <c r="O4361" t="s">
        <v>28</v>
      </c>
      <c r="R4361" t="s">
        <v>44</v>
      </c>
      <c r="S4361" s="49" t="str">
        <f t="shared" si="545"/>
        <v>Card</v>
      </c>
      <c r="T4361" s="3">
        <v>0.03</v>
      </c>
      <c r="U4361" s="2">
        <v>2.7225000000000001</v>
      </c>
      <c r="V4361" s="2">
        <v>0.87</v>
      </c>
      <c r="W4361" s="54">
        <f>_xlfn.XLOOKUP(M4361,Market!A:A,Market!F:F,0)</f>
        <v>8.8999999999999996E-2</v>
      </c>
      <c r="X4361" s="55">
        <f t="shared" si="546"/>
        <v>8.1674999999999998E-2</v>
      </c>
      <c r="Y4361" s="55">
        <f t="shared" si="547"/>
        <v>1.8525</v>
      </c>
      <c r="Z4361" s="54">
        <f t="shared" si="548"/>
        <v>0.68044077134986225</v>
      </c>
      <c r="AA4361" s="49" t="str">
        <f t="shared" ca="1" si="549"/>
        <v>N</v>
      </c>
      <c r="AB4361" s="49">
        <f t="shared" ca="1" si="550"/>
        <v>5</v>
      </c>
      <c r="AC4361" s="49" t="str">
        <f t="shared" ca="1" si="551"/>
        <v>N</v>
      </c>
    </row>
    <row r="4362" spans="1:29" x14ac:dyDescent="0.25">
      <c r="A4362">
        <v>2659</v>
      </c>
      <c r="B4362" s="9">
        <v>43569</v>
      </c>
      <c r="C4362" s="50" t="str">
        <f t="shared" si="544"/>
        <v>N</v>
      </c>
      <c r="D4362" s="52">
        <f>_xlfn.XLOOKUP(B4362,Cal_Date!B:B,Cal_Date!A:A,0)</f>
        <v>3</v>
      </c>
      <c r="E4362">
        <v>2019</v>
      </c>
      <c r="F4362" t="s">
        <v>127</v>
      </c>
      <c r="G4362" t="s">
        <v>130</v>
      </c>
      <c r="H4362" t="s">
        <v>48</v>
      </c>
      <c r="I4362" t="s">
        <v>18</v>
      </c>
      <c r="J4362" t="s">
        <v>10</v>
      </c>
      <c r="K4362" t="s">
        <v>43</v>
      </c>
      <c r="L4362">
        <v>1</v>
      </c>
      <c r="M4362">
        <v>1008</v>
      </c>
      <c r="O4362" t="s">
        <v>28</v>
      </c>
      <c r="R4362" t="s">
        <v>44</v>
      </c>
      <c r="S4362" s="49" t="str">
        <f t="shared" si="545"/>
        <v>Card</v>
      </c>
      <c r="T4362" s="3">
        <v>0.03</v>
      </c>
      <c r="U4362" s="2">
        <v>7.6229999999999993</v>
      </c>
      <c r="V4362" s="2">
        <v>1.46</v>
      </c>
      <c r="W4362" s="54">
        <f>_xlfn.XLOOKUP(M4362,Market!A:A,Market!F:F,0)</f>
        <v>8.8999999999999996E-2</v>
      </c>
      <c r="X4362" s="55">
        <f t="shared" si="546"/>
        <v>0.22868999999999998</v>
      </c>
      <c r="Y4362" s="55">
        <f t="shared" si="547"/>
        <v>6.1629999999999994</v>
      </c>
      <c r="Z4362" s="54">
        <f t="shared" si="548"/>
        <v>0.80847435392889933</v>
      </c>
      <c r="AA4362" s="49" t="str">
        <f t="shared" ca="1" si="549"/>
        <v>N</v>
      </c>
      <c r="AB4362" s="49">
        <f t="shared" ca="1" si="550"/>
        <v>5</v>
      </c>
      <c r="AC4362" s="49" t="str">
        <f t="shared" ca="1" si="551"/>
        <v>N</v>
      </c>
    </row>
    <row r="4363" spans="1:29" x14ac:dyDescent="0.25">
      <c r="A4363">
        <v>2660</v>
      </c>
      <c r="B4363" s="9">
        <v>43569</v>
      </c>
      <c r="C4363" s="50" t="str">
        <f t="shared" si="544"/>
        <v>N</v>
      </c>
      <c r="D4363" s="52">
        <f>_xlfn.XLOOKUP(B4363,Cal_Date!B:B,Cal_Date!A:A,0)</f>
        <v>3</v>
      </c>
      <c r="E4363">
        <v>2019</v>
      </c>
      <c r="F4363" t="s">
        <v>127</v>
      </c>
      <c r="G4363" t="s">
        <v>130</v>
      </c>
      <c r="H4363" t="s">
        <v>11</v>
      </c>
      <c r="I4363" t="s">
        <v>11</v>
      </c>
      <c r="J4363" t="s">
        <v>15</v>
      </c>
      <c r="K4363" t="s">
        <v>42</v>
      </c>
      <c r="L4363">
        <v>1</v>
      </c>
      <c r="M4363">
        <v>1009</v>
      </c>
      <c r="O4363" t="s">
        <v>28</v>
      </c>
      <c r="R4363" t="s">
        <v>44</v>
      </c>
      <c r="S4363" s="49" t="str">
        <f t="shared" si="545"/>
        <v>Card</v>
      </c>
      <c r="T4363" s="3">
        <v>0.03</v>
      </c>
      <c r="U4363" s="2">
        <v>2.7225000000000001</v>
      </c>
      <c r="V4363" s="2">
        <v>0.87</v>
      </c>
      <c r="W4363" s="54">
        <f>_xlfn.XLOOKUP(M4363,Market!A:A,Market!F:F,0)</f>
        <v>8.8999999999999996E-2</v>
      </c>
      <c r="X4363" s="55">
        <f t="shared" si="546"/>
        <v>8.1674999999999998E-2</v>
      </c>
      <c r="Y4363" s="55">
        <f t="shared" si="547"/>
        <v>1.8525</v>
      </c>
      <c r="Z4363" s="54">
        <f t="shared" si="548"/>
        <v>0.68044077134986225</v>
      </c>
      <c r="AA4363" s="49" t="str">
        <f t="shared" ca="1" si="549"/>
        <v>N</v>
      </c>
      <c r="AB4363" s="49">
        <f t="shared" ca="1" si="550"/>
        <v>5</v>
      </c>
      <c r="AC4363" s="49" t="str">
        <f t="shared" ca="1" si="551"/>
        <v>N</v>
      </c>
    </row>
    <row r="4364" spans="1:29" x14ac:dyDescent="0.25">
      <c r="A4364">
        <v>2661</v>
      </c>
      <c r="B4364" s="9">
        <v>43569</v>
      </c>
      <c r="C4364" s="50" t="str">
        <f t="shared" si="544"/>
        <v>N</v>
      </c>
      <c r="D4364" s="52">
        <f>_xlfn.XLOOKUP(B4364,Cal_Date!B:B,Cal_Date!A:A,0)</f>
        <v>3</v>
      </c>
      <c r="E4364">
        <v>2019</v>
      </c>
      <c r="F4364" t="s">
        <v>127</v>
      </c>
      <c r="G4364" t="s">
        <v>130</v>
      </c>
      <c r="H4364" t="s">
        <v>11</v>
      </c>
      <c r="I4364" t="s">
        <v>11</v>
      </c>
      <c r="J4364" t="s">
        <v>15</v>
      </c>
      <c r="K4364" t="s">
        <v>42</v>
      </c>
      <c r="L4364">
        <v>1</v>
      </c>
      <c r="M4364">
        <v>1006</v>
      </c>
      <c r="O4364" t="s">
        <v>28</v>
      </c>
      <c r="R4364" t="s">
        <v>44</v>
      </c>
      <c r="S4364" s="49" t="str">
        <f t="shared" si="545"/>
        <v>Card</v>
      </c>
      <c r="T4364" s="3">
        <v>0.03</v>
      </c>
      <c r="U4364" s="2">
        <v>2.7225000000000001</v>
      </c>
      <c r="V4364" s="2">
        <v>0.87</v>
      </c>
      <c r="W4364" s="54">
        <f>_xlfn.XLOOKUP(M4364,Market!A:A,Market!F:F,0)</f>
        <v>8.8999999999999996E-2</v>
      </c>
      <c r="X4364" s="55">
        <f t="shared" si="546"/>
        <v>8.1674999999999998E-2</v>
      </c>
      <c r="Y4364" s="55">
        <f t="shared" si="547"/>
        <v>1.8525</v>
      </c>
      <c r="Z4364" s="54">
        <f t="shared" si="548"/>
        <v>0.68044077134986225</v>
      </c>
      <c r="AA4364" s="49" t="str">
        <f t="shared" ca="1" si="549"/>
        <v>N</v>
      </c>
      <c r="AB4364" s="49">
        <f t="shared" ca="1" si="550"/>
        <v>5</v>
      </c>
      <c r="AC4364" s="49" t="str">
        <f t="shared" ca="1" si="551"/>
        <v>N</v>
      </c>
    </row>
    <row r="4365" spans="1:29" x14ac:dyDescent="0.25">
      <c r="A4365">
        <v>2662</v>
      </c>
      <c r="B4365" s="9">
        <v>43569</v>
      </c>
      <c r="C4365" s="50" t="str">
        <f t="shared" si="544"/>
        <v>N</v>
      </c>
      <c r="D4365" s="52">
        <f>_xlfn.XLOOKUP(B4365,Cal_Date!B:B,Cal_Date!A:A,0)</f>
        <v>3</v>
      </c>
      <c r="E4365">
        <v>2019</v>
      </c>
      <c r="F4365" t="s">
        <v>127</v>
      </c>
      <c r="G4365" t="s">
        <v>130</v>
      </c>
      <c r="H4365" t="s">
        <v>11</v>
      </c>
      <c r="I4365" t="s">
        <v>11</v>
      </c>
      <c r="J4365" t="s">
        <v>15</v>
      </c>
      <c r="K4365" t="s">
        <v>42</v>
      </c>
      <c r="L4365">
        <v>2</v>
      </c>
      <c r="M4365">
        <v>1007</v>
      </c>
      <c r="O4365" t="s">
        <v>28</v>
      </c>
      <c r="R4365" t="s">
        <v>44</v>
      </c>
      <c r="S4365" s="49" t="str">
        <f t="shared" si="545"/>
        <v>Card</v>
      </c>
      <c r="T4365" s="3">
        <v>0.03</v>
      </c>
      <c r="U4365" s="2">
        <v>5.4450000000000003</v>
      </c>
      <c r="V4365" s="2">
        <v>1.74</v>
      </c>
      <c r="W4365" s="54">
        <f>_xlfn.XLOOKUP(M4365,Market!A:A,Market!F:F,0)</f>
        <v>8.8999999999999996E-2</v>
      </c>
      <c r="X4365" s="55">
        <f t="shared" si="546"/>
        <v>0.16335</v>
      </c>
      <c r="Y4365" s="55">
        <f t="shared" si="547"/>
        <v>3.7050000000000001</v>
      </c>
      <c r="Z4365" s="54">
        <f t="shared" si="548"/>
        <v>0.68044077134986225</v>
      </c>
      <c r="AA4365" s="49" t="str">
        <f t="shared" ca="1" si="549"/>
        <v>N</v>
      </c>
      <c r="AB4365" s="49">
        <f t="shared" ca="1" si="550"/>
        <v>5</v>
      </c>
      <c r="AC4365" s="49" t="str">
        <f t="shared" ca="1" si="551"/>
        <v>N</v>
      </c>
    </row>
    <row r="4366" spans="1:29" x14ac:dyDescent="0.25">
      <c r="A4366">
        <v>2663</v>
      </c>
      <c r="B4366" s="9">
        <v>43569</v>
      </c>
      <c r="C4366" s="50" t="str">
        <f t="shared" si="544"/>
        <v>N</v>
      </c>
      <c r="D4366" s="52">
        <f>_xlfn.XLOOKUP(B4366,Cal_Date!B:B,Cal_Date!A:A,0)</f>
        <v>3</v>
      </c>
      <c r="E4366">
        <v>2019</v>
      </c>
      <c r="F4366" t="s">
        <v>127</v>
      </c>
      <c r="G4366" t="s">
        <v>130</v>
      </c>
      <c r="H4366" t="s">
        <v>11</v>
      </c>
      <c r="I4366" t="s">
        <v>11</v>
      </c>
      <c r="J4366" t="s">
        <v>15</v>
      </c>
      <c r="K4366" t="s">
        <v>42</v>
      </c>
      <c r="L4366">
        <v>2</v>
      </c>
      <c r="M4366">
        <v>1007</v>
      </c>
      <c r="O4366" t="s">
        <v>28</v>
      </c>
      <c r="R4366" t="s">
        <v>44</v>
      </c>
      <c r="S4366" s="49" t="str">
        <f t="shared" si="545"/>
        <v>Card</v>
      </c>
      <c r="T4366" s="3">
        <v>0.03</v>
      </c>
      <c r="U4366" s="2">
        <v>5.4450000000000003</v>
      </c>
      <c r="V4366" s="2">
        <v>1.74</v>
      </c>
      <c r="W4366" s="54">
        <f>_xlfn.XLOOKUP(M4366,Market!A:A,Market!F:F,0)</f>
        <v>8.8999999999999996E-2</v>
      </c>
      <c r="X4366" s="55">
        <f t="shared" si="546"/>
        <v>0.16335</v>
      </c>
      <c r="Y4366" s="55">
        <f t="shared" si="547"/>
        <v>3.7050000000000001</v>
      </c>
      <c r="Z4366" s="54">
        <f t="shared" si="548"/>
        <v>0.68044077134986225</v>
      </c>
      <c r="AA4366" s="49" t="str">
        <f t="shared" ca="1" si="549"/>
        <v>N</v>
      </c>
      <c r="AB4366" s="49">
        <f t="shared" ca="1" si="550"/>
        <v>5</v>
      </c>
      <c r="AC4366" s="49" t="str">
        <f t="shared" ca="1" si="551"/>
        <v>N</v>
      </c>
    </row>
    <row r="4367" spans="1:29" x14ac:dyDescent="0.25">
      <c r="A4367">
        <v>2664</v>
      </c>
      <c r="B4367" s="9">
        <v>43569</v>
      </c>
      <c r="C4367" s="50" t="str">
        <f t="shared" si="544"/>
        <v>N</v>
      </c>
      <c r="D4367" s="52">
        <f>_xlfn.XLOOKUP(B4367,Cal_Date!B:B,Cal_Date!A:A,0)</f>
        <v>3</v>
      </c>
      <c r="E4367">
        <v>2019</v>
      </c>
      <c r="F4367" t="s">
        <v>127</v>
      </c>
      <c r="G4367" t="s">
        <v>130</v>
      </c>
      <c r="H4367" t="s">
        <v>48</v>
      </c>
      <c r="I4367" t="s">
        <v>18</v>
      </c>
      <c r="J4367" t="s">
        <v>10</v>
      </c>
      <c r="K4367" t="s">
        <v>43</v>
      </c>
      <c r="L4367">
        <v>1</v>
      </c>
      <c r="M4367">
        <v>1007</v>
      </c>
      <c r="O4367" t="s">
        <v>28</v>
      </c>
      <c r="R4367" t="s">
        <v>44</v>
      </c>
      <c r="S4367" s="49" t="str">
        <f t="shared" si="545"/>
        <v>Card</v>
      </c>
      <c r="T4367" s="3">
        <v>0.03</v>
      </c>
      <c r="U4367" s="2">
        <v>7.6229999999999993</v>
      </c>
      <c r="V4367" s="2">
        <v>1.46</v>
      </c>
      <c r="W4367" s="54">
        <f>_xlfn.XLOOKUP(M4367,Market!A:A,Market!F:F,0)</f>
        <v>8.8999999999999996E-2</v>
      </c>
      <c r="X4367" s="55">
        <f t="shared" si="546"/>
        <v>0.22868999999999998</v>
      </c>
      <c r="Y4367" s="55">
        <f t="shared" si="547"/>
        <v>6.1629999999999994</v>
      </c>
      <c r="Z4367" s="54">
        <f t="shared" si="548"/>
        <v>0.80847435392889933</v>
      </c>
      <c r="AA4367" s="49" t="str">
        <f t="shared" ca="1" si="549"/>
        <v>N</v>
      </c>
      <c r="AB4367" s="49">
        <f t="shared" ca="1" si="550"/>
        <v>5</v>
      </c>
      <c r="AC4367" s="49" t="str">
        <f t="shared" ca="1" si="551"/>
        <v>N</v>
      </c>
    </row>
    <row r="4368" spans="1:29" x14ac:dyDescent="0.25">
      <c r="A4368">
        <v>2665</v>
      </c>
      <c r="B4368" s="9">
        <v>43569</v>
      </c>
      <c r="C4368" s="50" t="str">
        <f t="shared" si="544"/>
        <v>N</v>
      </c>
      <c r="D4368" s="52">
        <f>_xlfn.XLOOKUP(B4368,Cal_Date!B:B,Cal_Date!A:A,0)</f>
        <v>3</v>
      </c>
      <c r="E4368">
        <v>2019</v>
      </c>
      <c r="F4368" t="s">
        <v>127</v>
      </c>
      <c r="G4368" t="s">
        <v>130</v>
      </c>
      <c r="H4368" t="s">
        <v>11</v>
      </c>
      <c r="I4368" t="s">
        <v>11</v>
      </c>
      <c r="J4368" t="s">
        <v>15</v>
      </c>
      <c r="K4368" t="s">
        <v>42</v>
      </c>
      <c r="L4368">
        <v>1</v>
      </c>
      <c r="M4368">
        <v>1005</v>
      </c>
      <c r="O4368" t="s">
        <v>25</v>
      </c>
      <c r="R4368" t="s">
        <v>44</v>
      </c>
      <c r="S4368" s="49" t="str">
        <f t="shared" si="545"/>
        <v>Card</v>
      </c>
      <c r="T4368" s="3">
        <v>0.03</v>
      </c>
      <c r="U4368" s="2">
        <v>2.7225000000000001</v>
      </c>
      <c r="V4368" s="2">
        <v>0.87</v>
      </c>
      <c r="W4368" s="54">
        <f>_xlfn.XLOOKUP(M4368,Market!A:A,Market!F:F,0)</f>
        <v>8.8999999999999996E-2</v>
      </c>
      <c r="X4368" s="55">
        <f t="shared" si="546"/>
        <v>8.1674999999999998E-2</v>
      </c>
      <c r="Y4368" s="55">
        <f t="shared" si="547"/>
        <v>1.8525</v>
      </c>
      <c r="Z4368" s="54">
        <f t="shared" si="548"/>
        <v>0.68044077134986225</v>
      </c>
      <c r="AA4368" s="49" t="str">
        <f t="shared" ca="1" si="549"/>
        <v>N</v>
      </c>
      <c r="AB4368" s="49">
        <f t="shared" ca="1" si="550"/>
        <v>5</v>
      </c>
      <c r="AC4368" s="49" t="str">
        <f t="shared" ca="1" si="551"/>
        <v>N</v>
      </c>
    </row>
    <row r="4369" spans="1:29" x14ac:dyDescent="0.25">
      <c r="A4369">
        <v>2666</v>
      </c>
      <c r="B4369" s="9">
        <v>43569</v>
      </c>
      <c r="C4369" s="50" t="str">
        <f t="shared" si="544"/>
        <v>N</v>
      </c>
      <c r="D4369" s="52">
        <f>_xlfn.XLOOKUP(B4369,Cal_Date!B:B,Cal_Date!A:A,0)</f>
        <v>3</v>
      </c>
      <c r="E4369">
        <v>2019</v>
      </c>
      <c r="F4369" t="s">
        <v>127</v>
      </c>
      <c r="G4369" t="s">
        <v>130</v>
      </c>
      <c r="H4369" t="s">
        <v>11</v>
      </c>
      <c r="I4369" t="s">
        <v>11</v>
      </c>
      <c r="J4369" t="s">
        <v>15</v>
      </c>
      <c r="K4369" t="s">
        <v>42</v>
      </c>
      <c r="L4369">
        <v>1</v>
      </c>
      <c r="M4369">
        <v>1005</v>
      </c>
      <c r="O4369" t="s">
        <v>25</v>
      </c>
      <c r="R4369" t="s">
        <v>44</v>
      </c>
      <c r="S4369" s="49" t="str">
        <f t="shared" si="545"/>
        <v>Card</v>
      </c>
      <c r="T4369" s="3">
        <v>0.03</v>
      </c>
      <c r="U4369" s="2">
        <v>2.7225000000000001</v>
      </c>
      <c r="V4369" s="2">
        <v>0.87</v>
      </c>
      <c r="W4369" s="54">
        <f>_xlfn.XLOOKUP(M4369,Market!A:A,Market!F:F,0)</f>
        <v>8.8999999999999996E-2</v>
      </c>
      <c r="X4369" s="55">
        <f t="shared" si="546"/>
        <v>8.1674999999999998E-2</v>
      </c>
      <c r="Y4369" s="55">
        <f t="shared" si="547"/>
        <v>1.8525</v>
      </c>
      <c r="Z4369" s="54">
        <f t="shared" si="548"/>
        <v>0.68044077134986225</v>
      </c>
      <c r="AA4369" s="49" t="str">
        <f t="shared" ca="1" si="549"/>
        <v>N</v>
      </c>
      <c r="AB4369" s="49">
        <f t="shared" ca="1" si="550"/>
        <v>5</v>
      </c>
      <c r="AC4369" s="49" t="str">
        <f t="shared" ca="1" si="551"/>
        <v>N</v>
      </c>
    </row>
    <row r="4370" spans="1:29" x14ac:dyDescent="0.25">
      <c r="A4370">
        <v>2667</v>
      </c>
      <c r="B4370" s="9">
        <v>43569</v>
      </c>
      <c r="C4370" s="50" t="str">
        <f t="shared" si="544"/>
        <v>N</v>
      </c>
      <c r="D4370" s="52">
        <f>_xlfn.XLOOKUP(B4370,Cal_Date!B:B,Cal_Date!A:A,0)</f>
        <v>3</v>
      </c>
      <c r="E4370">
        <v>2019</v>
      </c>
      <c r="F4370" t="s">
        <v>127</v>
      </c>
      <c r="G4370" t="s">
        <v>130</v>
      </c>
      <c r="H4370" t="s">
        <v>11</v>
      </c>
      <c r="I4370" t="s">
        <v>11</v>
      </c>
      <c r="J4370" t="s">
        <v>15</v>
      </c>
      <c r="K4370" t="s">
        <v>42</v>
      </c>
      <c r="L4370">
        <v>2</v>
      </c>
      <c r="M4370">
        <v>1002</v>
      </c>
      <c r="O4370" t="s">
        <v>28</v>
      </c>
      <c r="R4370" t="s">
        <v>46</v>
      </c>
      <c r="S4370" s="49" t="str">
        <f t="shared" si="545"/>
        <v>Card</v>
      </c>
      <c r="T4370" s="3">
        <v>0.04</v>
      </c>
      <c r="U4370" s="2">
        <v>5.3000000000000007</v>
      </c>
      <c r="V4370" s="2">
        <v>1.74</v>
      </c>
      <c r="W4370" s="54">
        <f>_xlfn.XLOOKUP(M4370,Market!A:A,Market!F:F,0)</f>
        <v>0.06</v>
      </c>
      <c r="X4370" s="55">
        <f t="shared" si="546"/>
        <v>0.21200000000000002</v>
      </c>
      <c r="Y4370" s="55">
        <f t="shared" si="547"/>
        <v>3.5600000000000005</v>
      </c>
      <c r="Z4370" s="54">
        <f t="shared" si="548"/>
        <v>0.67169811320754713</v>
      </c>
      <c r="AA4370" s="49" t="str">
        <f t="shared" ca="1" si="549"/>
        <v>N</v>
      </c>
      <c r="AB4370" s="49">
        <f t="shared" ca="1" si="550"/>
        <v>5</v>
      </c>
      <c r="AC4370" s="49" t="str">
        <f t="shared" ca="1" si="551"/>
        <v>N</v>
      </c>
    </row>
    <row r="4371" spans="1:29" x14ac:dyDescent="0.25">
      <c r="A4371">
        <v>2668</v>
      </c>
      <c r="B4371" s="9">
        <v>43569</v>
      </c>
      <c r="C4371" s="50" t="str">
        <f t="shared" si="544"/>
        <v>N</v>
      </c>
      <c r="D4371" s="52">
        <f>_xlfn.XLOOKUP(B4371,Cal_Date!B:B,Cal_Date!A:A,0)</f>
        <v>3</v>
      </c>
      <c r="E4371">
        <v>2019</v>
      </c>
      <c r="F4371" t="s">
        <v>127</v>
      </c>
      <c r="G4371" t="s">
        <v>130</v>
      </c>
      <c r="H4371" t="s">
        <v>11</v>
      </c>
      <c r="I4371" t="s">
        <v>11</v>
      </c>
      <c r="J4371" t="s">
        <v>15</v>
      </c>
      <c r="K4371" t="s">
        <v>42</v>
      </c>
      <c r="L4371">
        <v>1</v>
      </c>
      <c r="M4371">
        <v>1004</v>
      </c>
      <c r="O4371" t="s">
        <v>28</v>
      </c>
      <c r="R4371" t="s">
        <v>44</v>
      </c>
      <c r="S4371" s="49" t="str">
        <f t="shared" si="545"/>
        <v>Card</v>
      </c>
      <c r="T4371" s="3">
        <v>0.03</v>
      </c>
      <c r="U4371" s="2">
        <v>2.6500000000000004</v>
      </c>
      <c r="V4371" s="2">
        <v>0.87</v>
      </c>
      <c r="W4371" s="54">
        <f>_xlfn.XLOOKUP(M4371,Market!A:A,Market!F:F,0)</f>
        <v>0.06</v>
      </c>
      <c r="X4371" s="55">
        <f t="shared" si="546"/>
        <v>7.9500000000000001E-2</v>
      </c>
      <c r="Y4371" s="55">
        <f t="shared" si="547"/>
        <v>1.7800000000000002</v>
      </c>
      <c r="Z4371" s="54">
        <f t="shared" si="548"/>
        <v>0.67169811320754713</v>
      </c>
      <c r="AA4371" s="49" t="str">
        <f t="shared" ca="1" si="549"/>
        <v>N</v>
      </c>
      <c r="AB4371" s="49">
        <f t="shared" ca="1" si="550"/>
        <v>5</v>
      </c>
      <c r="AC4371" s="49" t="str">
        <f t="shared" ca="1" si="551"/>
        <v>N</v>
      </c>
    </row>
    <row r="4372" spans="1:29" x14ac:dyDescent="0.25">
      <c r="A4372">
        <v>2669</v>
      </c>
      <c r="B4372" s="9">
        <v>43569</v>
      </c>
      <c r="C4372" s="50" t="str">
        <f t="shared" si="544"/>
        <v>N</v>
      </c>
      <c r="D4372" s="52">
        <f>_xlfn.XLOOKUP(B4372,Cal_Date!B:B,Cal_Date!A:A,0)</f>
        <v>3</v>
      </c>
      <c r="E4372">
        <v>2019</v>
      </c>
      <c r="F4372" t="s">
        <v>127</v>
      </c>
      <c r="G4372" t="s">
        <v>130</v>
      </c>
      <c r="H4372" t="s">
        <v>11</v>
      </c>
      <c r="I4372" t="s">
        <v>11</v>
      </c>
      <c r="J4372" t="s">
        <v>15</v>
      </c>
      <c r="K4372" t="s">
        <v>42</v>
      </c>
      <c r="L4372">
        <v>2</v>
      </c>
      <c r="M4372">
        <v>1005</v>
      </c>
      <c r="O4372" t="s">
        <v>25</v>
      </c>
      <c r="R4372" t="s">
        <v>44</v>
      </c>
      <c r="S4372" s="49" t="str">
        <f t="shared" si="545"/>
        <v>Card</v>
      </c>
      <c r="T4372" s="3">
        <v>0.03</v>
      </c>
      <c r="U4372" s="2">
        <v>5.4450000000000003</v>
      </c>
      <c r="V4372" s="2">
        <v>1.74</v>
      </c>
      <c r="W4372" s="54">
        <f>_xlfn.XLOOKUP(M4372,Market!A:A,Market!F:F,0)</f>
        <v>8.8999999999999996E-2</v>
      </c>
      <c r="X4372" s="55">
        <f t="shared" si="546"/>
        <v>0.16335</v>
      </c>
      <c r="Y4372" s="55">
        <f t="shared" si="547"/>
        <v>3.7050000000000001</v>
      </c>
      <c r="Z4372" s="54">
        <f t="shared" si="548"/>
        <v>0.68044077134986225</v>
      </c>
      <c r="AA4372" s="49" t="str">
        <f t="shared" ca="1" si="549"/>
        <v>N</v>
      </c>
      <c r="AB4372" s="49">
        <f t="shared" ca="1" si="550"/>
        <v>5</v>
      </c>
      <c r="AC4372" s="49" t="str">
        <f t="shared" ca="1" si="551"/>
        <v>N</v>
      </c>
    </row>
    <row r="4373" spans="1:29" x14ac:dyDescent="0.25">
      <c r="A4373">
        <v>2670</v>
      </c>
      <c r="B4373" s="9">
        <v>43569</v>
      </c>
      <c r="C4373" s="50" t="str">
        <f t="shared" si="544"/>
        <v>N</v>
      </c>
      <c r="D4373" s="52">
        <f>_xlfn.XLOOKUP(B4373,Cal_Date!B:B,Cal_Date!A:A,0)</f>
        <v>3</v>
      </c>
      <c r="E4373">
        <v>2019</v>
      </c>
      <c r="F4373" t="s">
        <v>127</v>
      </c>
      <c r="G4373" t="s">
        <v>130</v>
      </c>
      <c r="H4373" t="s">
        <v>11</v>
      </c>
      <c r="I4373" t="s">
        <v>11</v>
      </c>
      <c r="J4373" t="s">
        <v>15</v>
      </c>
      <c r="K4373" t="s">
        <v>42</v>
      </c>
      <c r="L4373">
        <v>1</v>
      </c>
      <c r="M4373">
        <v>1001</v>
      </c>
      <c r="O4373" t="s">
        <v>25</v>
      </c>
      <c r="R4373" t="s">
        <v>44</v>
      </c>
      <c r="S4373" s="49" t="str">
        <f t="shared" si="545"/>
        <v>Card</v>
      </c>
      <c r="T4373" s="3">
        <v>0.03</v>
      </c>
      <c r="U4373" s="2">
        <v>2.6500000000000004</v>
      </c>
      <c r="V4373" s="2">
        <v>0.87</v>
      </c>
      <c r="W4373" s="54">
        <f>_xlfn.XLOOKUP(M4373,Market!A:A,Market!F:F,0)</f>
        <v>0.06</v>
      </c>
      <c r="X4373" s="55">
        <f t="shared" si="546"/>
        <v>7.9500000000000001E-2</v>
      </c>
      <c r="Y4373" s="55">
        <f t="shared" si="547"/>
        <v>1.7800000000000002</v>
      </c>
      <c r="Z4373" s="54">
        <f t="shared" si="548"/>
        <v>0.67169811320754713</v>
      </c>
      <c r="AA4373" s="49" t="str">
        <f t="shared" ca="1" si="549"/>
        <v>N</v>
      </c>
      <c r="AB4373" s="49">
        <f t="shared" ca="1" si="550"/>
        <v>5</v>
      </c>
      <c r="AC4373" s="49" t="str">
        <f t="shared" ca="1" si="551"/>
        <v>N</v>
      </c>
    </row>
    <row r="4374" spans="1:29" x14ac:dyDescent="0.25">
      <c r="A4374">
        <v>2671</v>
      </c>
      <c r="B4374" s="9">
        <v>43569</v>
      </c>
      <c r="C4374" s="50" t="str">
        <f t="shared" si="544"/>
        <v>N</v>
      </c>
      <c r="D4374" s="52">
        <f>_xlfn.XLOOKUP(B4374,Cal_Date!B:B,Cal_Date!A:A,0)</f>
        <v>3</v>
      </c>
      <c r="E4374">
        <v>2019</v>
      </c>
      <c r="F4374" t="s">
        <v>127</v>
      </c>
      <c r="G4374" t="s">
        <v>130</v>
      </c>
      <c r="H4374" t="s">
        <v>48</v>
      </c>
      <c r="I4374" t="s">
        <v>18</v>
      </c>
      <c r="J4374" t="s">
        <v>10</v>
      </c>
      <c r="K4374" t="s">
        <v>43</v>
      </c>
      <c r="L4374">
        <v>2</v>
      </c>
      <c r="M4374">
        <v>1010</v>
      </c>
      <c r="O4374" t="s">
        <v>25</v>
      </c>
      <c r="R4374" t="s">
        <v>44</v>
      </c>
      <c r="S4374" s="49" t="str">
        <f t="shared" si="545"/>
        <v>Card</v>
      </c>
      <c r="T4374" s="3">
        <v>0.03</v>
      </c>
      <c r="U4374" s="2">
        <v>15.120000000000001</v>
      </c>
      <c r="V4374" s="2">
        <v>2.92</v>
      </c>
      <c r="W4374" s="54">
        <f>_xlfn.XLOOKUP(M4374,Market!A:A,Market!F:F,0)</f>
        <v>0.08</v>
      </c>
      <c r="X4374" s="55">
        <f t="shared" si="546"/>
        <v>0.4536</v>
      </c>
      <c r="Y4374" s="55">
        <f t="shared" si="547"/>
        <v>12.200000000000001</v>
      </c>
      <c r="Z4374" s="54">
        <f t="shared" si="548"/>
        <v>0.80687830687830686</v>
      </c>
      <c r="AA4374" s="49" t="str">
        <f t="shared" ca="1" si="549"/>
        <v>N</v>
      </c>
      <c r="AB4374" s="49">
        <f t="shared" ca="1" si="550"/>
        <v>5</v>
      </c>
      <c r="AC4374" s="49" t="str">
        <f t="shared" ca="1" si="551"/>
        <v>N</v>
      </c>
    </row>
    <row r="4375" spans="1:29" x14ac:dyDescent="0.25">
      <c r="A4375">
        <v>2672</v>
      </c>
      <c r="B4375" s="9">
        <v>43569</v>
      </c>
      <c r="C4375" s="50" t="str">
        <f t="shared" si="544"/>
        <v>N</v>
      </c>
      <c r="D4375" s="52">
        <f>_xlfn.XLOOKUP(B4375,Cal_Date!B:B,Cal_Date!A:A,0)</f>
        <v>3</v>
      </c>
      <c r="E4375">
        <v>2019</v>
      </c>
      <c r="F4375" t="s">
        <v>127</v>
      </c>
      <c r="G4375" t="s">
        <v>130</v>
      </c>
      <c r="H4375" t="s">
        <v>14</v>
      </c>
      <c r="I4375" t="s">
        <v>18</v>
      </c>
      <c r="J4375" t="s">
        <v>15</v>
      </c>
      <c r="K4375" t="s">
        <v>43</v>
      </c>
      <c r="L4375">
        <v>1</v>
      </c>
      <c r="M4375">
        <v>1011</v>
      </c>
      <c r="O4375" t="s">
        <v>25</v>
      </c>
      <c r="R4375" t="s">
        <v>44</v>
      </c>
      <c r="S4375" s="49" t="str">
        <f t="shared" si="545"/>
        <v>Card</v>
      </c>
      <c r="T4375" s="3">
        <v>0.03</v>
      </c>
      <c r="U4375" s="2">
        <v>6.8900000000000006</v>
      </c>
      <c r="V4375" s="2">
        <v>2.1</v>
      </c>
      <c r="W4375" s="54">
        <f>_xlfn.XLOOKUP(M4375,Market!A:A,Market!F:F,0)</f>
        <v>0.06</v>
      </c>
      <c r="X4375" s="55">
        <f t="shared" si="546"/>
        <v>0.20670000000000002</v>
      </c>
      <c r="Y4375" s="55">
        <f t="shared" si="547"/>
        <v>4.7900000000000009</v>
      </c>
      <c r="Z4375" s="54">
        <f t="shared" si="548"/>
        <v>0.69521044992743108</v>
      </c>
      <c r="AA4375" s="49" t="str">
        <f t="shared" ca="1" si="549"/>
        <v>N</v>
      </c>
      <c r="AB4375" s="49">
        <f t="shared" ca="1" si="550"/>
        <v>5</v>
      </c>
      <c r="AC4375" s="49" t="str">
        <f t="shared" ca="1" si="551"/>
        <v>N</v>
      </c>
    </row>
    <row r="4376" spans="1:29" x14ac:dyDescent="0.25">
      <c r="A4376">
        <v>2673</v>
      </c>
      <c r="B4376" s="9">
        <v>43570</v>
      </c>
      <c r="C4376" s="50" t="str">
        <f t="shared" si="544"/>
        <v>N</v>
      </c>
      <c r="D4376" s="52">
        <f>_xlfn.XLOOKUP(B4376,Cal_Date!B:B,Cal_Date!A:A,0)</f>
        <v>3</v>
      </c>
      <c r="E4376">
        <v>2019</v>
      </c>
      <c r="F4376" t="s">
        <v>121</v>
      </c>
      <c r="G4376" t="s">
        <v>129</v>
      </c>
      <c r="H4376" t="s">
        <v>48</v>
      </c>
      <c r="I4376" t="s">
        <v>18</v>
      </c>
      <c r="J4376" t="s">
        <v>10</v>
      </c>
      <c r="K4376" t="s">
        <v>43</v>
      </c>
      <c r="L4376">
        <v>1</v>
      </c>
      <c r="M4376">
        <v>1011</v>
      </c>
      <c r="O4376" t="s">
        <v>25</v>
      </c>
      <c r="R4376" t="s">
        <v>47</v>
      </c>
      <c r="S4376" s="49" t="str">
        <f t="shared" si="545"/>
        <v>Card</v>
      </c>
      <c r="T4376" s="3">
        <v>3.5000000000000003E-2</v>
      </c>
      <c r="U4376" s="2">
        <v>7.42</v>
      </c>
      <c r="V4376" s="2">
        <v>1.46</v>
      </c>
      <c r="W4376" s="54">
        <f>_xlfn.XLOOKUP(M4376,Market!A:A,Market!F:F,0)</f>
        <v>0.06</v>
      </c>
      <c r="X4376" s="55">
        <f t="shared" si="546"/>
        <v>0.25970000000000004</v>
      </c>
      <c r="Y4376" s="55">
        <f t="shared" si="547"/>
        <v>5.96</v>
      </c>
      <c r="Z4376" s="54">
        <f t="shared" si="548"/>
        <v>0.80323450134770891</v>
      </c>
      <c r="AA4376" s="49" t="str">
        <f t="shared" ca="1" si="549"/>
        <v>N</v>
      </c>
      <c r="AB4376" s="49">
        <f t="shared" ca="1" si="550"/>
        <v>5</v>
      </c>
      <c r="AC4376" s="49" t="str">
        <f t="shared" ca="1" si="551"/>
        <v>N</v>
      </c>
    </row>
    <row r="4377" spans="1:29" x14ac:dyDescent="0.25">
      <c r="A4377">
        <v>2674</v>
      </c>
      <c r="B4377" s="9">
        <v>43570</v>
      </c>
      <c r="C4377" s="50" t="str">
        <f t="shared" si="544"/>
        <v>N</v>
      </c>
      <c r="D4377" s="52">
        <f>_xlfn.XLOOKUP(B4377,Cal_Date!B:B,Cal_Date!A:A,0)</f>
        <v>3</v>
      </c>
      <c r="E4377">
        <v>2019</v>
      </c>
      <c r="F4377" t="s">
        <v>121</v>
      </c>
      <c r="G4377" t="s">
        <v>129</v>
      </c>
      <c r="H4377" t="s">
        <v>48</v>
      </c>
      <c r="I4377" t="s">
        <v>18</v>
      </c>
      <c r="J4377" t="s">
        <v>10</v>
      </c>
      <c r="K4377" t="s">
        <v>43</v>
      </c>
      <c r="L4377">
        <v>1</v>
      </c>
      <c r="M4377">
        <v>1001</v>
      </c>
      <c r="O4377" t="s">
        <v>25</v>
      </c>
      <c r="R4377" t="s">
        <v>44</v>
      </c>
      <c r="S4377" s="49" t="str">
        <f t="shared" si="545"/>
        <v>Card</v>
      </c>
      <c r="T4377" s="3">
        <v>0.03</v>
      </c>
      <c r="U4377" s="2">
        <v>7.42</v>
      </c>
      <c r="V4377" s="2">
        <v>1.46</v>
      </c>
      <c r="W4377" s="54">
        <f>_xlfn.XLOOKUP(M4377,Market!A:A,Market!F:F,0)</f>
        <v>0.06</v>
      </c>
      <c r="X4377" s="55">
        <f t="shared" si="546"/>
        <v>0.22259999999999999</v>
      </c>
      <c r="Y4377" s="55">
        <f t="shared" si="547"/>
        <v>5.96</v>
      </c>
      <c r="Z4377" s="54">
        <f t="shared" si="548"/>
        <v>0.80323450134770891</v>
      </c>
      <c r="AA4377" s="49" t="str">
        <f t="shared" ca="1" si="549"/>
        <v>N</v>
      </c>
      <c r="AB4377" s="49">
        <f t="shared" ca="1" si="550"/>
        <v>5</v>
      </c>
      <c r="AC4377" s="49" t="str">
        <f t="shared" ca="1" si="551"/>
        <v>N</v>
      </c>
    </row>
    <row r="4378" spans="1:29" x14ac:dyDescent="0.25">
      <c r="A4378">
        <v>2675</v>
      </c>
      <c r="B4378" s="9">
        <v>43570</v>
      </c>
      <c r="C4378" s="50" t="str">
        <f t="shared" si="544"/>
        <v>N</v>
      </c>
      <c r="D4378" s="52">
        <f>_xlfn.XLOOKUP(B4378,Cal_Date!B:B,Cal_Date!A:A,0)</f>
        <v>3</v>
      </c>
      <c r="E4378">
        <v>2019</v>
      </c>
      <c r="F4378" t="s">
        <v>121</v>
      </c>
      <c r="G4378" t="s">
        <v>129</v>
      </c>
      <c r="H4378" t="s">
        <v>11</v>
      </c>
      <c r="I4378" t="s">
        <v>11</v>
      </c>
      <c r="J4378" t="s">
        <v>15</v>
      </c>
      <c r="K4378" t="s">
        <v>42</v>
      </c>
      <c r="L4378">
        <v>1</v>
      </c>
      <c r="M4378">
        <v>1003</v>
      </c>
      <c r="O4378" t="s">
        <v>25</v>
      </c>
      <c r="R4378" t="s">
        <v>44</v>
      </c>
      <c r="S4378" s="49" t="str">
        <f t="shared" si="545"/>
        <v>Card</v>
      </c>
      <c r="T4378" s="3">
        <v>0.03</v>
      </c>
      <c r="U4378" s="2">
        <v>2.6500000000000004</v>
      </c>
      <c r="V4378" s="2">
        <v>0.87</v>
      </c>
      <c r="W4378" s="54">
        <f>_xlfn.XLOOKUP(M4378,Market!A:A,Market!F:F,0)</f>
        <v>0.06</v>
      </c>
      <c r="X4378" s="55">
        <f t="shared" si="546"/>
        <v>7.9500000000000001E-2</v>
      </c>
      <c r="Y4378" s="55">
        <f t="shared" si="547"/>
        <v>1.7800000000000002</v>
      </c>
      <c r="Z4378" s="54">
        <f t="shared" si="548"/>
        <v>0.67169811320754713</v>
      </c>
      <c r="AA4378" s="49" t="str">
        <f t="shared" ca="1" si="549"/>
        <v>N</v>
      </c>
      <c r="AB4378" s="49">
        <f t="shared" ca="1" si="550"/>
        <v>5</v>
      </c>
      <c r="AC4378" s="49" t="str">
        <f t="shared" ca="1" si="551"/>
        <v>N</v>
      </c>
    </row>
    <row r="4379" spans="1:29" x14ac:dyDescent="0.25">
      <c r="A4379">
        <v>2676</v>
      </c>
      <c r="B4379" s="9">
        <v>43570</v>
      </c>
      <c r="C4379" s="50" t="str">
        <f t="shared" si="544"/>
        <v>N</v>
      </c>
      <c r="D4379" s="52">
        <f>_xlfn.XLOOKUP(B4379,Cal_Date!B:B,Cal_Date!A:A,0)</f>
        <v>3</v>
      </c>
      <c r="E4379">
        <v>2019</v>
      </c>
      <c r="F4379" t="s">
        <v>121</v>
      </c>
      <c r="G4379" t="s">
        <v>129</v>
      </c>
      <c r="H4379" t="s">
        <v>11</v>
      </c>
      <c r="I4379" t="s">
        <v>11</v>
      </c>
      <c r="J4379" t="s">
        <v>15</v>
      </c>
      <c r="K4379" t="s">
        <v>42</v>
      </c>
      <c r="L4379">
        <v>2</v>
      </c>
      <c r="M4379">
        <v>1005</v>
      </c>
      <c r="O4379" t="s">
        <v>25</v>
      </c>
      <c r="R4379" t="s">
        <v>44</v>
      </c>
      <c r="S4379" s="49" t="str">
        <f t="shared" si="545"/>
        <v>Card</v>
      </c>
      <c r="T4379" s="3">
        <v>0.03</v>
      </c>
      <c r="U4379" s="2">
        <v>5.4450000000000003</v>
      </c>
      <c r="V4379" s="2">
        <v>1.74</v>
      </c>
      <c r="W4379" s="54">
        <f>_xlfn.XLOOKUP(M4379,Market!A:A,Market!F:F,0)</f>
        <v>8.8999999999999996E-2</v>
      </c>
      <c r="X4379" s="55">
        <f t="shared" si="546"/>
        <v>0.16335</v>
      </c>
      <c r="Y4379" s="55">
        <f t="shared" si="547"/>
        <v>3.7050000000000001</v>
      </c>
      <c r="Z4379" s="54">
        <f t="shared" si="548"/>
        <v>0.68044077134986225</v>
      </c>
      <c r="AA4379" s="49" t="str">
        <f t="shared" ca="1" si="549"/>
        <v>N</v>
      </c>
      <c r="AB4379" s="49">
        <f t="shared" ca="1" si="550"/>
        <v>5</v>
      </c>
      <c r="AC4379" s="49" t="str">
        <f t="shared" ca="1" si="551"/>
        <v>N</v>
      </c>
    </row>
    <row r="4380" spans="1:29" x14ac:dyDescent="0.25">
      <c r="A4380">
        <v>2677</v>
      </c>
      <c r="B4380" s="9">
        <v>43570</v>
      </c>
      <c r="C4380" s="50" t="str">
        <f t="shared" si="544"/>
        <v>N</v>
      </c>
      <c r="D4380" s="52">
        <f>_xlfn.XLOOKUP(B4380,Cal_Date!B:B,Cal_Date!A:A,0)</f>
        <v>3</v>
      </c>
      <c r="E4380">
        <v>2019</v>
      </c>
      <c r="F4380" t="s">
        <v>121</v>
      </c>
      <c r="G4380" t="s">
        <v>129</v>
      </c>
      <c r="H4380" t="s">
        <v>48</v>
      </c>
      <c r="I4380" t="s">
        <v>18</v>
      </c>
      <c r="J4380" t="s">
        <v>10</v>
      </c>
      <c r="K4380" t="s">
        <v>43</v>
      </c>
      <c r="L4380">
        <v>1</v>
      </c>
      <c r="M4380">
        <v>1005</v>
      </c>
      <c r="O4380" t="s">
        <v>25</v>
      </c>
      <c r="R4380" t="s">
        <v>46</v>
      </c>
      <c r="S4380" s="49" t="str">
        <f t="shared" si="545"/>
        <v>Card</v>
      </c>
      <c r="T4380" s="3">
        <v>0.04</v>
      </c>
      <c r="U4380" s="2">
        <v>7.6229999999999993</v>
      </c>
      <c r="V4380" s="2">
        <v>1.46</v>
      </c>
      <c r="W4380" s="54">
        <f>_xlfn.XLOOKUP(M4380,Market!A:A,Market!F:F,0)</f>
        <v>8.8999999999999996E-2</v>
      </c>
      <c r="X4380" s="55">
        <f t="shared" si="546"/>
        <v>0.30491999999999997</v>
      </c>
      <c r="Y4380" s="55">
        <f t="shared" si="547"/>
        <v>6.1629999999999994</v>
      </c>
      <c r="Z4380" s="54">
        <f t="shared" si="548"/>
        <v>0.80847435392889933</v>
      </c>
      <c r="AA4380" s="49" t="str">
        <f t="shared" ca="1" si="549"/>
        <v>N</v>
      </c>
      <c r="AB4380" s="49">
        <f t="shared" ca="1" si="550"/>
        <v>5</v>
      </c>
      <c r="AC4380" s="49" t="str">
        <f t="shared" ca="1" si="551"/>
        <v>N</v>
      </c>
    </row>
    <row r="4381" spans="1:29" x14ac:dyDescent="0.25">
      <c r="A4381">
        <v>2678</v>
      </c>
      <c r="B4381" s="9">
        <v>43570</v>
      </c>
      <c r="C4381" s="50" t="str">
        <f t="shared" si="544"/>
        <v>N</v>
      </c>
      <c r="D4381" s="52">
        <f>_xlfn.XLOOKUP(B4381,Cal_Date!B:B,Cal_Date!A:A,0)</f>
        <v>3</v>
      </c>
      <c r="E4381">
        <v>2019</v>
      </c>
      <c r="F4381" t="s">
        <v>121</v>
      </c>
      <c r="G4381" t="s">
        <v>129</v>
      </c>
      <c r="H4381" t="s">
        <v>11</v>
      </c>
      <c r="I4381" t="s">
        <v>11</v>
      </c>
      <c r="J4381" t="s">
        <v>15</v>
      </c>
      <c r="K4381" t="s">
        <v>42</v>
      </c>
      <c r="L4381">
        <v>1</v>
      </c>
      <c r="M4381">
        <v>1006</v>
      </c>
      <c r="O4381" t="s">
        <v>28</v>
      </c>
      <c r="R4381" t="s">
        <v>44</v>
      </c>
      <c r="S4381" s="49" t="str">
        <f t="shared" si="545"/>
        <v>Card</v>
      </c>
      <c r="T4381" s="3">
        <v>0.03</v>
      </c>
      <c r="U4381" s="2">
        <v>2.7225000000000001</v>
      </c>
      <c r="V4381" s="2">
        <v>0.87</v>
      </c>
      <c r="W4381" s="54">
        <f>_xlfn.XLOOKUP(M4381,Market!A:A,Market!F:F,0)</f>
        <v>8.8999999999999996E-2</v>
      </c>
      <c r="X4381" s="55">
        <f t="shared" si="546"/>
        <v>8.1674999999999998E-2</v>
      </c>
      <c r="Y4381" s="55">
        <f t="shared" si="547"/>
        <v>1.8525</v>
      </c>
      <c r="Z4381" s="54">
        <f t="shared" si="548"/>
        <v>0.68044077134986225</v>
      </c>
      <c r="AA4381" s="49" t="str">
        <f t="shared" ca="1" si="549"/>
        <v>N</v>
      </c>
      <c r="AB4381" s="49">
        <f t="shared" ca="1" si="550"/>
        <v>5</v>
      </c>
      <c r="AC4381" s="49" t="str">
        <f t="shared" ca="1" si="551"/>
        <v>N</v>
      </c>
    </row>
    <row r="4382" spans="1:29" x14ac:dyDescent="0.25">
      <c r="A4382">
        <v>2679</v>
      </c>
      <c r="B4382" s="9">
        <v>43570</v>
      </c>
      <c r="C4382" s="50" t="str">
        <f t="shared" si="544"/>
        <v>N</v>
      </c>
      <c r="D4382" s="52">
        <f>_xlfn.XLOOKUP(B4382,Cal_Date!B:B,Cal_Date!A:A,0)</f>
        <v>3</v>
      </c>
      <c r="E4382">
        <v>2019</v>
      </c>
      <c r="F4382" t="s">
        <v>121</v>
      </c>
      <c r="G4382" t="s">
        <v>129</v>
      </c>
      <c r="H4382" t="s">
        <v>11</v>
      </c>
      <c r="I4382" t="s">
        <v>11</v>
      </c>
      <c r="J4382" t="s">
        <v>15</v>
      </c>
      <c r="K4382" t="s">
        <v>42</v>
      </c>
      <c r="L4382">
        <v>1</v>
      </c>
      <c r="M4382">
        <v>1002</v>
      </c>
      <c r="O4382" t="s">
        <v>28</v>
      </c>
      <c r="R4382" t="s">
        <v>44</v>
      </c>
      <c r="S4382" s="49" t="str">
        <f t="shared" si="545"/>
        <v>Card</v>
      </c>
      <c r="T4382" s="3">
        <v>0.03</v>
      </c>
      <c r="U4382" s="2">
        <v>2.6500000000000004</v>
      </c>
      <c r="V4382" s="2">
        <v>0.87</v>
      </c>
      <c r="W4382" s="54">
        <f>_xlfn.XLOOKUP(M4382,Market!A:A,Market!F:F,0)</f>
        <v>0.06</v>
      </c>
      <c r="X4382" s="55">
        <f t="shared" si="546"/>
        <v>7.9500000000000001E-2</v>
      </c>
      <c r="Y4382" s="55">
        <f t="shared" si="547"/>
        <v>1.7800000000000002</v>
      </c>
      <c r="Z4382" s="54">
        <f t="shared" si="548"/>
        <v>0.67169811320754713</v>
      </c>
      <c r="AA4382" s="49" t="str">
        <f t="shared" ca="1" si="549"/>
        <v>N</v>
      </c>
      <c r="AB4382" s="49">
        <f t="shared" ca="1" si="550"/>
        <v>5</v>
      </c>
      <c r="AC4382" s="49" t="str">
        <f t="shared" ca="1" si="551"/>
        <v>N</v>
      </c>
    </row>
    <row r="4383" spans="1:29" x14ac:dyDescent="0.25">
      <c r="A4383">
        <v>2680</v>
      </c>
      <c r="B4383" s="9">
        <v>43570</v>
      </c>
      <c r="C4383" s="50" t="str">
        <f t="shared" si="544"/>
        <v>N</v>
      </c>
      <c r="D4383" s="52">
        <f>_xlfn.XLOOKUP(B4383,Cal_Date!B:B,Cal_Date!A:A,0)</f>
        <v>3</v>
      </c>
      <c r="E4383">
        <v>2019</v>
      </c>
      <c r="F4383" t="s">
        <v>121</v>
      </c>
      <c r="G4383" t="s">
        <v>129</v>
      </c>
      <c r="H4383" t="s">
        <v>11</v>
      </c>
      <c r="I4383" t="s">
        <v>11</v>
      </c>
      <c r="J4383" t="s">
        <v>15</v>
      </c>
      <c r="K4383" t="s">
        <v>42</v>
      </c>
      <c r="L4383">
        <v>1</v>
      </c>
      <c r="M4383">
        <v>1001</v>
      </c>
      <c r="O4383" t="s">
        <v>25</v>
      </c>
      <c r="R4383" t="s">
        <v>44</v>
      </c>
      <c r="S4383" s="49" t="str">
        <f t="shared" si="545"/>
        <v>Card</v>
      </c>
      <c r="T4383" s="3">
        <v>0.03</v>
      </c>
      <c r="U4383" s="2">
        <v>2.6500000000000004</v>
      </c>
      <c r="V4383" s="2">
        <v>0.87</v>
      </c>
      <c r="W4383" s="54">
        <f>_xlfn.XLOOKUP(M4383,Market!A:A,Market!F:F,0)</f>
        <v>0.06</v>
      </c>
      <c r="X4383" s="55">
        <f t="shared" si="546"/>
        <v>7.9500000000000001E-2</v>
      </c>
      <c r="Y4383" s="55">
        <f t="shared" si="547"/>
        <v>1.7800000000000002</v>
      </c>
      <c r="Z4383" s="54">
        <f t="shared" si="548"/>
        <v>0.67169811320754713</v>
      </c>
      <c r="AA4383" s="49" t="str">
        <f t="shared" ca="1" si="549"/>
        <v>N</v>
      </c>
      <c r="AB4383" s="49">
        <f t="shared" ca="1" si="550"/>
        <v>5</v>
      </c>
      <c r="AC4383" s="49" t="str">
        <f t="shared" ca="1" si="551"/>
        <v>N</v>
      </c>
    </row>
    <row r="4384" spans="1:29" x14ac:dyDescent="0.25">
      <c r="A4384">
        <v>2681</v>
      </c>
      <c r="B4384" s="9">
        <v>43570</v>
      </c>
      <c r="C4384" s="50" t="str">
        <f t="shared" si="544"/>
        <v>N</v>
      </c>
      <c r="D4384" s="52">
        <f>_xlfn.XLOOKUP(B4384,Cal_Date!B:B,Cal_Date!A:A,0)</f>
        <v>3</v>
      </c>
      <c r="E4384">
        <v>2019</v>
      </c>
      <c r="F4384" t="s">
        <v>121</v>
      </c>
      <c r="G4384" t="s">
        <v>129</v>
      </c>
      <c r="H4384" t="s">
        <v>11</v>
      </c>
      <c r="I4384" t="s">
        <v>11</v>
      </c>
      <c r="J4384" t="s">
        <v>15</v>
      </c>
      <c r="K4384" t="s">
        <v>42</v>
      </c>
      <c r="L4384">
        <v>1</v>
      </c>
      <c r="M4384">
        <v>1003</v>
      </c>
      <c r="O4384" t="s">
        <v>25</v>
      </c>
      <c r="R4384" t="s">
        <v>44</v>
      </c>
      <c r="S4384" s="49" t="str">
        <f t="shared" si="545"/>
        <v>Card</v>
      </c>
      <c r="T4384" s="3">
        <v>0.03</v>
      </c>
      <c r="U4384" s="2">
        <v>2.6500000000000004</v>
      </c>
      <c r="V4384" s="2">
        <v>0.87</v>
      </c>
      <c r="W4384" s="54">
        <f>_xlfn.XLOOKUP(M4384,Market!A:A,Market!F:F,0)</f>
        <v>0.06</v>
      </c>
      <c r="X4384" s="55">
        <f t="shared" si="546"/>
        <v>7.9500000000000001E-2</v>
      </c>
      <c r="Y4384" s="55">
        <f t="shared" si="547"/>
        <v>1.7800000000000002</v>
      </c>
      <c r="Z4384" s="54">
        <f t="shared" si="548"/>
        <v>0.67169811320754713</v>
      </c>
      <c r="AA4384" s="49" t="str">
        <f t="shared" ca="1" si="549"/>
        <v>N</v>
      </c>
      <c r="AB4384" s="49">
        <f t="shared" ca="1" si="550"/>
        <v>5</v>
      </c>
      <c r="AC4384" s="49" t="str">
        <f t="shared" ca="1" si="551"/>
        <v>N</v>
      </c>
    </row>
    <row r="4385" spans="1:29" x14ac:dyDescent="0.25">
      <c r="A4385">
        <v>2682</v>
      </c>
      <c r="B4385" s="9">
        <v>43570</v>
      </c>
      <c r="C4385" s="50" t="str">
        <f t="shared" si="544"/>
        <v>N</v>
      </c>
      <c r="D4385" s="52">
        <f>_xlfn.XLOOKUP(B4385,Cal_Date!B:B,Cal_Date!A:A,0)</f>
        <v>3</v>
      </c>
      <c r="E4385">
        <v>2019</v>
      </c>
      <c r="F4385" t="s">
        <v>121</v>
      </c>
      <c r="G4385" t="s">
        <v>129</v>
      </c>
      <c r="H4385" t="s">
        <v>14</v>
      </c>
      <c r="I4385" t="s">
        <v>13</v>
      </c>
      <c r="J4385" t="s">
        <v>15</v>
      </c>
      <c r="K4385" t="s">
        <v>43</v>
      </c>
      <c r="L4385">
        <v>2</v>
      </c>
      <c r="M4385">
        <v>1004</v>
      </c>
      <c r="O4385" t="s">
        <v>28</v>
      </c>
      <c r="R4385" t="s">
        <v>44</v>
      </c>
      <c r="S4385" s="49" t="str">
        <f t="shared" si="545"/>
        <v>Card</v>
      </c>
      <c r="T4385" s="3">
        <v>0.03</v>
      </c>
      <c r="U4385" s="2">
        <v>13.780000000000001</v>
      </c>
      <c r="V4385" s="2">
        <v>4.24</v>
      </c>
      <c r="W4385" s="54">
        <f>_xlfn.XLOOKUP(M4385,Market!A:A,Market!F:F,0)</f>
        <v>0.06</v>
      </c>
      <c r="X4385" s="55">
        <f t="shared" si="546"/>
        <v>0.41340000000000005</v>
      </c>
      <c r="Y4385" s="55">
        <f t="shared" si="547"/>
        <v>9.5400000000000009</v>
      </c>
      <c r="Z4385" s="54">
        <f t="shared" si="548"/>
        <v>0.69230769230769229</v>
      </c>
      <c r="AA4385" s="49" t="str">
        <f t="shared" ca="1" si="549"/>
        <v>N</v>
      </c>
      <c r="AB4385" s="49">
        <f t="shared" ca="1" si="550"/>
        <v>5</v>
      </c>
      <c r="AC4385" s="49" t="str">
        <f t="shared" ca="1" si="551"/>
        <v>N</v>
      </c>
    </row>
    <row r="4386" spans="1:29" x14ac:dyDescent="0.25">
      <c r="A4386">
        <v>2683</v>
      </c>
      <c r="B4386" s="9">
        <v>43570</v>
      </c>
      <c r="C4386" s="50" t="str">
        <f t="shared" si="544"/>
        <v>N</v>
      </c>
      <c r="D4386" s="52">
        <f>_xlfn.XLOOKUP(B4386,Cal_Date!B:B,Cal_Date!A:A,0)</f>
        <v>3</v>
      </c>
      <c r="E4386">
        <v>2019</v>
      </c>
      <c r="F4386" t="s">
        <v>121</v>
      </c>
      <c r="G4386" t="s">
        <v>129</v>
      </c>
      <c r="H4386" t="s">
        <v>11</v>
      </c>
      <c r="I4386" t="s">
        <v>13</v>
      </c>
      <c r="J4386" t="s">
        <v>15</v>
      </c>
      <c r="K4386" t="s">
        <v>42</v>
      </c>
      <c r="L4386">
        <v>2</v>
      </c>
      <c r="M4386">
        <v>1003</v>
      </c>
      <c r="O4386" t="s">
        <v>25</v>
      </c>
      <c r="R4386" t="s">
        <v>44</v>
      </c>
      <c r="S4386" s="49" t="str">
        <f t="shared" si="545"/>
        <v>Card</v>
      </c>
      <c r="T4386" s="3">
        <v>0.03</v>
      </c>
      <c r="U4386" s="2">
        <v>5.3000000000000007</v>
      </c>
      <c r="V4386" s="2">
        <v>2.84</v>
      </c>
      <c r="W4386" s="54">
        <f>_xlfn.XLOOKUP(M4386,Market!A:A,Market!F:F,0)</f>
        <v>0.06</v>
      </c>
      <c r="X4386" s="55">
        <f t="shared" si="546"/>
        <v>0.159</v>
      </c>
      <c r="Y4386" s="55">
        <f t="shared" si="547"/>
        <v>2.4600000000000009</v>
      </c>
      <c r="Z4386" s="54">
        <f t="shared" si="548"/>
        <v>0.46415094339622653</v>
      </c>
      <c r="AA4386" s="49" t="str">
        <f t="shared" ca="1" si="549"/>
        <v>N</v>
      </c>
      <c r="AB4386" s="49">
        <f t="shared" ca="1" si="550"/>
        <v>5</v>
      </c>
      <c r="AC4386" s="49" t="str">
        <f t="shared" ca="1" si="551"/>
        <v>N</v>
      </c>
    </row>
    <row r="4387" spans="1:29" x14ac:dyDescent="0.25">
      <c r="A4387">
        <v>2684</v>
      </c>
      <c r="B4387" s="9">
        <v>43570</v>
      </c>
      <c r="C4387" s="50" t="str">
        <f t="shared" si="544"/>
        <v>N</v>
      </c>
      <c r="D4387" s="52">
        <f>_xlfn.XLOOKUP(B4387,Cal_Date!B:B,Cal_Date!A:A,0)</f>
        <v>3</v>
      </c>
      <c r="E4387">
        <v>2019</v>
      </c>
      <c r="F4387" t="s">
        <v>121</v>
      </c>
      <c r="G4387" t="s">
        <v>129</v>
      </c>
      <c r="H4387" t="s">
        <v>11</v>
      </c>
      <c r="I4387" t="s">
        <v>13</v>
      </c>
      <c r="J4387" t="s">
        <v>15</v>
      </c>
      <c r="K4387" t="s">
        <v>42</v>
      </c>
      <c r="L4387">
        <v>1</v>
      </c>
      <c r="M4387">
        <v>1005</v>
      </c>
      <c r="O4387" t="s">
        <v>25</v>
      </c>
      <c r="R4387" t="s">
        <v>44</v>
      </c>
      <c r="S4387" s="49" t="str">
        <f t="shared" si="545"/>
        <v>Card</v>
      </c>
      <c r="T4387" s="3">
        <v>0.03</v>
      </c>
      <c r="U4387" s="2">
        <v>2.7225000000000001</v>
      </c>
      <c r="V4387" s="2">
        <v>1.42</v>
      </c>
      <c r="W4387" s="54">
        <f>_xlfn.XLOOKUP(M4387,Market!A:A,Market!F:F,0)</f>
        <v>8.8999999999999996E-2</v>
      </c>
      <c r="X4387" s="55">
        <f t="shared" si="546"/>
        <v>8.1674999999999998E-2</v>
      </c>
      <c r="Y4387" s="55">
        <f t="shared" si="547"/>
        <v>1.3025000000000002</v>
      </c>
      <c r="Z4387" s="54">
        <f t="shared" si="548"/>
        <v>0.47842056932966032</v>
      </c>
      <c r="AA4387" s="49" t="str">
        <f t="shared" ca="1" si="549"/>
        <v>N</v>
      </c>
      <c r="AB4387" s="49">
        <f t="shared" ca="1" si="550"/>
        <v>5</v>
      </c>
      <c r="AC4387" s="49" t="str">
        <f t="shared" ca="1" si="551"/>
        <v>N</v>
      </c>
    </row>
    <row r="4388" spans="1:29" x14ac:dyDescent="0.25">
      <c r="A4388">
        <v>2685</v>
      </c>
      <c r="B4388" s="9">
        <v>43570</v>
      </c>
      <c r="C4388" s="50" t="str">
        <f t="shared" si="544"/>
        <v>N</v>
      </c>
      <c r="D4388" s="52">
        <f>_xlfn.XLOOKUP(B4388,Cal_Date!B:B,Cal_Date!A:A,0)</f>
        <v>3</v>
      </c>
      <c r="E4388">
        <v>2019</v>
      </c>
      <c r="F4388" t="s">
        <v>121</v>
      </c>
      <c r="G4388" t="s">
        <v>129</v>
      </c>
      <c r="H4388" t="s">
        <v>11</v>
      </c>
      <c r="I4388" t="s">
        <v>13</v>
      </c>
      <c r="J4388" t="s">
        <v>15</v>
      </c>
      <c r="K4388" t="s">
        <v>42</v>
      </c>
      <c r="L4388">
        <v>1</v>
      </c>
      <c r="M4388">
        <v>1007</v>
      </c>
      <c r="O4388" t="s">
        <v>28</v>
      </c>
      <c r="R4388" t="s">
        <v>44</v>
      </c>
      <c r="S4388" s="49" t="str">
        <f t="shared" si="545"/>
        <v>Card</v>
      </c>
      <c r="T4388" s="3">
        <v>0.03</v>
      </c>
      <c r="U4388" s="2">
        <v>2.7225000000000001</v>
      </c>
      <c r="V4388" s="2">
        <v>1.42</v>
      </c>
      <c r="W4388" s="54">
        <f>_xlfn.XLOOKUP(M4388,Market!A:A,Market!F:F,0)</f>
        <v>8.8999999999999996E-2</v>
      </c>
      <c r="X4388" s="55">
        <f t="shared" si="546"/>
        <v>8.1674999999999998E-2</v>
      </c>
      <c r="Y4388" s="55">
        <f t="shared" si="547"/>
        <v>1.3025000000000002</v>
      </c>
      <c r="Z4388" s="54">
        <f t="shared" si="548"/>
        <v>0.47842056932966032</v>
      </c>
      <c r="AA4388" s="49" t="str">
        <f t="shared" ca="1" si="549"/>
        <v>N</v>
      </c>
      <c r="AB4388" s="49">
        <f t="shared" ca="1" si="550"/>
        <v>5</v>
      </c>
      <c r="AC4388" s="49" t="str">
        <f t="shared" ca="1" si="551"/>
        <v>N</v>
      </c>
    </row>
    <row r="4389" spans="1:29" x14ac:dyDescent="0.25">
      <c r="A4389">
        <v>2686</v>
      </c>
      <c r="B4389" s="9">
        <v>43570</v>
      </c>
      <c r="C4389" s="50" t="str">
        <f t="shared" si="544"/>
        <v>N</v>
      </c>
      <c r="D4389" s="52">
        <f>_xlfn.XLOOKUP(B4389,Cal_Date!B:B,Cal_Date!A:A,0)</f>
        <v>3</v>
      </c>
      <c r="E4389">
        <v>2019</v>
      </c>
      <c r="F4389" t="s">
        <v>121</v>
      </c>
      <c r="G4389" t="s">
        <v>129</v>
      </c>
      <c r="H4389" t="s">
        <v>48</v>
      </c>
      <c r="I4389" t="s">
        <v>18</v>
      </c>
      <c r="J4389" t="s">
        <v>10</v>
      </c>
      <c r="K4389" t="s">
        <v>43</v>
      </c>
      <c r="L4389">
        <v>1</v>
      </c>
      <c r="M4389">
        <v>1009</v>
      </c>
      <c r="O4389" t="s">
        <v>28</v>
      </c>
      <c r="R4389" t="s">
        <v>47</v>
      </c>
      <c r="S4389" s="49" t="str">
        <f t="shared" si="545"/>
        <v>Card</v>
      </c>
      <c r="T4389" s="3">
        <v>3.5000000000000003E-2</v>
      </c>
      <c r="U4389" s="2">
        <v>7.6229999999999993</v>
      </c>
      <c r="V4389" s="2">
        <v>1.46</v>
      </c>
      <c r="W4389" s="54">
        <f>_xlfn.XLOOKUP(M4389,Market!A:A,Market!F:F,0)</f>
        <v>8.8999999999999996E-2</v>
      </c>
      <c r="X4389" s="55">
        <f t="shared" si="546"/>
        <v>0.26680500000000001</v>
      </c>
      <c r="Y4389" s="55">
        <f t="shared" si="547"/>
        <v>6.1629999999999994</v>
      </c>
      <c r="Z4389" s="54">
        <f t="shared" si="548"/>
        <v>0.80847435392889933</v>
      </c>
      <c r="AA4389" s="49" t="str">
        <f t="shared" ca="1" si="549"/>
        <v>N</v>
      </c>
      <c r="AB4389" s="49">
        <f t="shared" ca="1" si="550"/>
        <v>5</v>
      </c>
      <c r="AC4389" s="49" t="str">
        <f t="shared" ca="1" si="551"/>
        <v>N</v>
      </c>
    </row>
    <row r="4390" spans="1:29" x14ac:dyDescent="0.25">
      <c r="A4390">
        <v>2687</v>
      </c>
      <c r="B4390" s="9">
        <v>43570</v>
      </c>
      <c r="C4390" s="50" t="str">
        <f t="shared" si="544"/>
        <v>N</v>
      </c>
      <c r="D4390" s="52">
        <f>_xlfn.XLOOKUP(B4390,Cal_Date!B:B,Cal_Date!A:A,0)</f>
        <v>3</v>
      </c>
      <c r="E4390">
        <v>2019</v>
      </c>
      <c r="F4390" t="s">
        <v>121</v>
      </c>
      <c r="G4390" t="s">
        <v>129</v>
      </c>
      <c r="H4390" t="s">
        <v>11</v>
      </c>
      <c r="I4390" t="s">
        <v>11</v>
      </c>
      <c r="J4390" t="s">
        <v>15</v>
      </c>
      <c r="K4390" t="s">
        <v>42</v>
      </c>
      <c r="L4390">
        <v>2</v>
      </c>
      <c r="M4390">
        <v>1001</v>
      </c>
      <c r="O4390" t="s">
        <v>25</v>
      </c>
      <c r="R4390" t="s">
        <v>44</v>
      </c>
      <c r="S4390" s="49" t="str">
        <f t="shared" si="545"/>
        <v>Card</v>
      </c>
      <c r="T4390" s="3">
        <v>0.03</v>
      </c>
      <c r="U4390" s="2">
        <v>5.3000000000000007</v>
      </c>
      <c r="V4390" s="2">
        <v>1.74</v>
      </c>
      <c r="W4390" s="54">
        <f>_xlfn.XLOOKUP(M4390,Market!A:A,Market!F:F,0)</f>
        <v>0.06</v>
      </c>
      <c r="X4390" s="55">
        <f t="shared" si="546"/>
        <v>0.159</v>
      </c>
      <c r="Y4390" s="55">
        <f t="shared" si="547"/>
        <v>3.5600000000000005</v>
      </c>
      <c r="Z4390" s="54">
        <f t="shared" si="548"/>
        <v>0.67169811320754713</v>
      </c>
      <c r="AA4390" s="49" t="str">
        <f t="shared" ca="1" si="549"/>
        <v>N</v>
      </c>
      <c r="AB4390" s="49">
        <f t="shared" ca="1" si="550"/>
        <v>5</v>
      </c>
      <c r="AC4390" s="49" t="str">
        <f t="shared" ca="1" si="551"/>
        <v>N</v>
      </c>
    </row>
    <row r="4391" spans="1:29" x14ac:dyDescent="0.25">
      <c r="A4391">
        <v>2688</v>
      </c>
      <c r="B4391" s="9">
        <v>43570</v>
      </c>
      <c r="C4391" s="50" t="str">
        <f t="shared" si="544"/>
        <v>N</v>
      </c>
      <c r="D4391" s="52">
        <f>_xlfn.XLOOKUP(B4391,Cal_Date!B:B,Cal_Date!A:A,0)</f>
        <v>3</v>
      </c>
      <c r="E4391">
        <v>2019</v>
      </c>
      <c r="F4391" t="s">
        <v>121</v>
      </c>
      <c r="G4391" t="s">
        <v>129</v>
      </c>
      <c r="H4391" t="s">
        <v>11</v>
      </c>
      <c r="I4391" t="s">
        <v>13</v>
      </c>
      <c r="J4391" t="s">
        <v>15</v>
      </c>
      <c r="K4391" t="s">
        <v>42</v>
      </c>
      <c r="L4391">
        <v>1</v>
      </c>
      <c r="M4391">
        <v>1010</v>
      </c>
      <c r="O4391" t="s">
        <v>25</v>
      </c>
      <c r="R4391" t="s">
        <v>44</v>
      </c>
      <c r="S4391" s="49" t="str">
        <f t="shared" si="545"/>
        <v>Card</v>
      </c>
      <c r="T4391" s="3">
        <v>0.03</v>
      </c>
      <c r="U4391" s="2">
        <v>2.7</v>
      </c>
      <c r="V4391" s="2">
        <v>1.42</v>
      </c>
      <c r="W4391" s="54">
        <f>_xlfn.XLOOKUP(M4391,Market!A:A,Market!F:F,0)</f>
        <v>0.08</v>
      </c>
      <c r="X4391" s="55">
        <f t="shared" si="546"/>
        <v>8.1000000000000003E-2</v>
      </c>
      <c r="Y4391" s="55">
        <f t="shared" si="547"/>
        <v>1.2800000000000002</v>
      </c>
      <c r="Z4391" s="54">
        <f t="shared" si="548"/>
        <v>0.47407407407407415</v>
      </c>
      <c r="AA4391" s="49" t="str">
        <f t="shared" ca="1" si="549"/>
        <v>N</v>
      </c>
      <c r="AB4391" s="49">
        <f t="shared" ca="1" si="550"/>
        <v>5</v>
      </c>
      <c r="AC4391" s="49" t="str">
        <f t="shared" ca="1" si="551"/>
        <v>N</v>
      </c>
    </row>
    <row r="4392" spans="1:29" x14ac:dyDescent="0.25">
      <c r="A4392">
        <v>2689</v>
      </c>
      <c r="B4392" s="9">
        <v>43570</v>
      </c>
      <c r="C4392" s="50" t="str">
        <f t="shared" si="544"/>
        <v>N</v>
      </c>
      <c r="D4392" s="52">
        <f>_xlfn.XLOOKUP(B4392,Cal_Date!B:B,Cal_Date!A:A,0)</f>
        <v>3</v>
      </c>
      <c r="E4392">
        <v>2019</v>
      </c>
      <c r="F4392" t="s">
        <v>121</v>
      </c>
      <c r="G4392" t="s">
        <v>129</v>
      </c>
      <c r="H4392" t="s">
        <v>11</v>
      </c>
      <c r="I4392" t="s">
        <v>13</v>
      </c>
      <c r="J4392" t="s">
        <v>15</v>
      </c>
      <c r="K4392" t="s">
        <v>42</v>
      </c>
      <c r="L4392">
        <v>2</v>
      </c>
      <c r="M4392">
        <v>1010</v>
      </c>
      <c r="O4392" t="s">
        <v>25</v>
      </c>
      <c r="R4392" t="s">
        <v>46</v>
      </c>
      <c r="S4392" s="49" t="str">
        <f t="shared" si="545"/>
        <v>Card</v>
      </c>
      <c r="T4392" s="3">
        <v>0.04</v>
      </c>
      <c r="U4392" s="2">
        <v>5.4</v>
      </c>
      <c r="V4392" s="2">
        <v>2.84</v>
      </c>
      <c r="W4392" s="54">
        <f>_xlfn.XLOOKUP(M4392,Market!A:A,Market!F:F,0)</f>
        <v>0.08</v>
      </c>
      <c r="X4392" s="55">
        <f t="shared" si="546"/>
        <v>0.21600000000000003</v>
      </c>
      <c r="Y4392" s="55">
        <f t="shared" si="547"/>
        <v>2.5600000000000005</v>
      </c>
      <c r="Z4392" s="54">
        <f t="shared" si="548"/>
        <v>0.47407407407407415</v>
      </c>
      <c r="AA4392" s="49" t="str">
        <f t="shared" ca="1" si="549"/>
        <v>N</v>
      </c>
      <c r="AB4392" s="49">
        <f t="shared" ca="1" si="550"/>
        <v>5</v>
      </c>
      <c r="AC4392" s="49" t="str">
        <f t="shared" ca="1" si="551"/>
        <v>N</v>
      </c>
    </row>
    <row r="4393" spans="1:29" x14ac:dyDescent="0.25">
      <c r="A4393">
        <v>2690</v>
      </c>
      <c r="B4393" s="9">
        <v>43570</v>
      </c>
      <c r="C4393" s="50" t="str">
        <f t="shared" si="544"/>
        <v>N</v>
      </c>
      <c r="D4393" s="52">
        <f>_xlfn.XLOOKUP(B4393,Cal_Date!B:B,Cal_Date!A:A,0)</f>
        <v>3</v>
      </c>
      <c r="E4393">
        <v>2019</v>
      </c>
      <c r="F4393" t="s">
        <v>121</v>
      </c>
      <c r="G4393" t="s">
        <v>129</v>
      </c>
      <c r="H4393" t="s">
        <v>14</v>
      </c>
      <c r="I4393" t="s">
        <v>18</v>
      </c>
      <c r="J4393" t="s">
        <v>15</v>
      </c>
      <c r="K4393" t="s">
        <v>43</v>
      </c>
      <c r="L4393">
        <v>1</v>
      </c>
      <c r="M4393">
        <v>1010</v>
      </c>
      <c r="O4393" t="s">
        <v>25</v>
      </c>
      <c r="R4393" t="s">
        <v>44</v>
      </c>
      <c r="S4393" s="49" t="str">
        <f t="shared" si="545"/>
        <v>Card</v>
      </c>
      <c r="T4393" s="3">
        <v>0.03</v>
      </c>
      <c r="U4393" s="2">
        <v>7.0200000000000005</v>
      </c>
      <c r="V4393" s="2">
        <v>2.1</v>
      </c>
      <c r="W4393" s="54">
        <f>_xlfn.XLOOKUP(M4393,Market!A:A,Market!F:F,0)</f>
        <v>0.08</v>
      </c>
      <c r="X4393" s="55">
        <f t="shared" si="546"/>
        <v>0.21060000000000001</v>
      </c>
      <c r="Y4393" s="55">
        <f t="shared" si="547"/>
        <v>4.92</v>
      </c>
      <c r="Z4393" s="54">
        <f t="shared" si="548"/>
        <v>0.70085470085470081</v>
      </c>
      <c r="AA4393" s="49" t="str">
        <f t="shared" ca="1" si="549"/>
        <v>N</v>
      </c>
      <c r="AB4393" s="49">
        <f t="shared" ca="1" si="550"/>
        <v>5</v>
      </c>
      <c r="AC4393" s="49" t="str">
        <f t="shared" ca="1" si="551"/>
        <v>N</v>
      </c>
    </row>
    <row r="4394" spans="1:29" x14ac:dyDescent="0.25">
      <c r="A4394">
        <v>2691</v>
      </c>
      <c r="B4394" s="9">
        <v>43570</v>
      </c>
      <c r="C4394" s="50" t="str">
        <f t="shared" si="544"/>
        <v>N</v>
      </c>
      <c r="D4394" s="52">
        <f>_xlfn.XLOOKUP(B4394,Cal_Date!B:B,Cal_Date!A:A,0)</f>
        <v>3</v>
      </c>
      <c r="E4394">
        <v>2019</v>
      </c>
      <c r="F4394" t="s">
        <v>121</v>
      </c>
      <c r="G4394" t="s">
        <v>129</v>
      </c>
      <c r="H4394" t="s">
        <v>11</v>
      </c>
      <c r="I4394" t="s">
        <v>11</v>
      </c>
      <c r="J4394" t="s">
        <v>15</v>
      </c>
      <c r="K4394" t="s">
        <v>42</v>
      </c>
      <c r="L4394">
        <v>2</v>
      </c>
      <c r="M4394">
        <v>1010</v>
      </c>
      <c r="O4394" t="s">
        <v>25</v>
      </c>
      <c r="R4394" t="s">
        <v>44</v>
      </c>
      <c r="S4394" s="49" t="str">
        <f t="shared" si="545"/>
        <v>Card</v>
      </c>
      <c r="T4394" s="3">
        <v>0.03</v>
      </c>
      <c r="U4394" s="2">
        <v>5.4</v>
      </c>
      <c r="V4394" s="2">
        <v>1.74</v>
      </c>
      <c r="W4394" s="54">
        <f>_xlfn.XLOOKUP(M4394,Market!A:A,Market!F:F,0)</f>
        <v>0.08</v>
      </c>
      <c r="X4394" s="55">
        <f t="shared" si="546"/>
        <v>0.16200000000000001</v>
      </c>
      <c r="Y4394" s="55">
        <f t="shared" si="547"/>
        <v>3.66</v>
      </c>
      <c r="Z4394" s="54">
        <f t="shared" si="548"/>
        <v>0.67777777777777781</v>
      </c>
      <c r="AA4394" s="49" t="str">
        <f t="shared" ca="1" si="549"/>
        <v>N</v>
      </c>
      <c r="AB4394" s="49">
        <f t="shared" ca="1" si="550"/>
        <v>5</v>
      </c>
      <c r="AC4394" s="49" t="str">
        <f t="shared" ca="1" si="551"/>
        <v>N</v>
      </c>
    </row>
    <row r="4395" spans="1:29" x14ac:dyDescent="0.25">
      <c r="A4395">
        <v>2692</v>
      </c>
      <c r="B4395" s="9">
        <v>43570</v>
      </c>
      <c r="C4395" s="50" t="str">
        <f t="shared" si="544"/>
        <v>N</v>
      </c>
      <c r="D4395" s="52">
        <f>_xlfn.XLOOKUP(B4395,Cal_Date!B:B,Cal_Date!A:A,0)</f>
        <v>3</v>
      </c>
      <c r="E4395">
        <v>2019</v>
      </c>
      <c r="F4395" t="s">
        <v>121</v>
      </c>
      <c r="G4395" t="s">
        <v>129</v>
      </c>
      <c r="H4395" t="s">
        <v>48</v>
      </c>
      <c r="I4395" t="s">
        <v>18</v>
      </c>
      <c r="J4395" t="s">
        <v>10</v>
      </c>
      <c r="K4395" t="s">
        <v>43</v>
      </c>
      <c r="L4395">
        <v>1</v>
      </c>
      <c r="M4395">
        <v>1011</v>
      </c>
      <c r="O4395" t="s">
        <v>25</v>
      </c>
      <c r="R4395" t="s">
        <v>44</v>
      </c>
      <c r="S4395" s="49" t="str">
        <f t="shared" si="545"/>
        <v>Card</v>
      </c>
      <c r="T4395" s="3">
        <v>0.03</v>
      </c>
      <c r="U4395" s="2">
        <v>7.42</v>
      </c>
      <c r="V4395" s="2">
        <v>1.46</v>
      </c>
      <c r="W4395" s="54">
        <f>_xlfn.XLOOKUP(M4395,Market!A:A,Market!F:F,0)</f>
        <v>0.06</v>
      </c>
      <c r="X4395" s="55">
        <f t="shared" si="546"/>
        <v>0.22259999999999999</v>
      </c>
      <c r="Y4395" s="55">
        <f t="shared" si="547"/>
        <v>5.96</v>
      </c>
      <c r="Z4395" s="54">
        <f t="shared" si="548"/>
        <v>0.80323450134770891</v>
      </c>
      <c r="AA4395" s="49" t="str">
        <f t="shared" ca="1" si="549"/>
        <v>N</v>
      </c>
      <c r="AB4395" s="49">
        <f t="shared" ca="1" si="550"/>
        <v>5</v>
      </c>
      <c r="AC4395" s="49" t="str">
        <f t="shared" ca="1" si="551"/>
        <v>N</v>
      </c>
    </row>
    <row r="4396" spans="1:29" x14ac:dyDescent="0.25">
      <c r="A4396">
        <v>2693</v>
      </c>
      <c r="B4396" s="9">
        <v>43570</v>
      </c>
      <c r="C4396" s="50" t="str">
        <f t="shared" si="544"/>
        <v>N</v>
      </c>
      <c r="D4396" s="52">
        <f>_xlfn.XLOOKUP(B4396,Cal_Date!B:B,Cal_Date!A:A,0)</f>
        <v>3</v>
      </c>
      <c r="E4396">
        <v>2019</v>
      </c>
      <c r="F4396" t="s">
        <v>121</v>
      </c>
      <c r="G4396" t="s">
        <v>129</v>
      </c>
      <c r="H4396" t="s">
        <v>11</v>
      </c>
      <c r="I4396" t="s">
        <v>11</v>
      </c>
      <c r="J4396" t="s">
        <v>15</v>
      </c>
      <c r="K4396" t="s">
        <v>42</v>
      </c>
      <c r="L4396">
        <v>1</v>
      </c>
      <c r="M4396">
        <v>1007</v>
      </c>
      <c r="O4396" t="s">
        <v>28</v>
      </c>
      <c r="R4396" t="s">
        <v>44</v>
      </c>
      <c r="S4396" s="49" t="str">
        <f t="shared" si="545"/>
        <v>Card</v>
      </c>
      <c r="T4396" s="3">
        <v>0.03</v>
      </c>
      <c r="U4396" s="2">
        <v>2.7225000000000001</v>
      </c>
      <c r="V4396" s="2">
        <v>0.87</v>
      </c>
      <c r="W4396" s="54">
        <f>_xlfn.XLOOKUP(M4396,Market!A:A,Market!F:F,0)</f>
        <v>8.8999999999999996E-2</v>
      </c>
      <c r="X4396" s="55">
        <f t="shared" si="546"/>
        <v>8.1674999999999998E-2</v>
      </c>
      <c r="Y4396" s="55">
        <f t="shared" si="547"/>
        <v>1.8525</v>
      </c>
      <c r="Z4396" s="54">
        <f t="shared" si="548"/>
        <v>0.68044077134986225</v>
      </c>
      <c r="AA4396" s="49" t="str">
        <f t="shared" ca="1" si="549"/>
        <v>N</v>
      </c>
      <c r="AB4396" s="49">
        <f t="shared" ca="1" si="550"/>
        <v>5</v>
      </c>
      <c r="AC4396" s="49" t="str">
        <f t="shared" ca="1" si="551"/>
        <v>N</v>
      </c>
    </row>
    <row r="4397" spans="1:29" x14ac:dyDescent="0.25">
      <c r="A4397">
        <v>2694</v>
      </c>
      <c r="B4397" s="9">
        <v>43570</v>
      </c>
      <c r="C4397" s="50" t="str">
        <f t="shared" si="544"/>
        <v>N</v>
      </c>
      <c r="D4397" s="52">
        <f>_xlfn.XLOOKUP(B4397,Cal_Date!B:B,Cal_Date!A:A,0)</f>
        <v>3</v>
      </c>
      <c r="E4397">
        <v>2019</v>
      </c>
      <c r="F4397" t="s">
        <v>121</v>
      </c>
      <c r="G4397" t="s">
        <v>129</v>
      </c>
      <c r="H4397" t="s">
        <v>11</v>
      </c>
      <c r="I4397" t="s">
        <v>11</v>
      </c>
      <c r="J4397" t="s">
        <v>15</v>
      </c>
      <c r="K4397" t="s">
        <v>42</v>
      </c>
      <c r="L4397">
        <v>1</v>
      </c>
      <c r="M4397">
        <v>1007</v>
      </c>
      <c r="O4397" t="s">
        <v>28</v>
      </c>
      <c r="R4397" t="s">
        <v>44</v>
      </c>
      <c r="S4397" s="49" t="str">
        <f t="shared" si="545"/>
        <v>Card</v>
      </c>
      <c r="T4397" s="3">
        <v>0.03</v>
      </c>
      <c r="U4397" s="2">
        <v>2.7225000000000001</v>
      </c>
      <c r="V4397" s="2">
        <v>0.87</v>
      </c>
      <c r="W4397" s="54">
        <f>_xlfn.XLOOKUP(M4397,Market!A:A,Market!F:F,0)</f>
        <v>8.8999999999999996E-2</v>
      </c>
      <c r="X4397" s="55">
        <f t="shared" si="546"/>
        <v>8.1674999999999998E-2</v>
      </c>
      <c r="Y4397" s="55">
        <f t="shared" si="547"/>
        <v>1.8525</v>
      </c>
      <c r="Z4397" s="54">
        <f t="shared" si="548"/>
        <v>0.68044077134986225</v>
      </c>
      <c r="AA4397" s="49" t="str">
        <f t="shared" ca="1" si="549"/>
        <v>N</v>
      </c>
      <c r="AB4397" s="49">
        <f t="shared" ca="1" si="550"/>
        <v>5</v>
      </c>
      <c r="AC4397" s="49" t="str">
        <f t="shared" ca="1" si="551"/>
        <v>N</v>
      </c>
    </row>
    <row r="4398" spans="1:29" x14ac:dyDescent="0.25">
      <c r="A4398">
        <v>2695</v>
      </c>
      <c r="B4398" s="9">
        <v>43570</v>
      </c>
      <c r="C4398" s="50" t="str">
        <f t="shared" si="544"/>
        <v>N</v>
      </c>
      <c r="D4398" s="52">
        <f>_xlfn.XLOOKUP(B4398,Cal_Date!B:B,Cal_Date!A:A,0)</f>
        <v>3</v>
      </c>
      <c r="E4398">
        <v>2019</v>
      </c>
      <c r="F4398" t="s">
        <v>121</v>
      </c>
      <c r="G4398" t="s">
        <v>129</v>
      </c>
      <c r="H4398" t="s">
        <v>48</v>
      </c>
      <c r="I4398" t="s">
        <v>18</v>
      </c>
      <c r="J4398" t="s">
        <v>10</v>
      </c>
      <c r="K4398" t="s">
        <v>43</v>
      </c>
      <c r="L4398">
        <v>1</v>
      </c>
      <c r="M4398">
        <v>1008</v>
      </c>
      <c r="O4398" t="s">
        <v>28</v>
      </c>
      <c r="R4398" t="s">
        <v>46</v>
      </c>
      <c r="S4398" s="49" t="str">
        <f t="shared" si="545"/>
        <v>Card</v>
      </c>
      <c r="T4398" s="3">
        <v>0.04</v>
      </c>
      <c r="U4398" s="2">
        <v>7.6229999999999993</v>
      </c>
      <c r="V4398" s="2">
        <v>1.46</v>
      </c>
      <c r="W4398" s="54">
        <f>_xlfn.XLOOKUP(M4398,Market!A:A,Market!F:F,0)</f>
        <v>8.8999999999999996E-2</v>
      </c>
      <c r="X4398" s="55">
        <f t="shared" si="546"/>
        <v>0.30491999999999997</v>
      </c>
      <c r="Y4398" s="55">
        <f t="shared" si="547"/>
        <v>6.1629999999999994</v>
      </c>
      <c r="Z4398" s="54">
        <f t="shared" si="548"/>
        <v>0.80847435392889933</v>
      </c>
      <c r="AA4398" s="49" t="str">
        <f t="shared" ca="1" si="549"/>
        <v>N</v>
      </c>
      <c r="AB4398" s="49">
        <f t="shared" ca="1" si="550"/>
        <v>5</v>
      </c>
      <c r="AC4398" s="49" t="str">
        <f t="shared" ca="1" si="551"/>
        <v>N</v>
      </c>
    </row>
    <row r="4399" spans="1:29" x14ac:dyDescent="0.25">
      <c r="A4399">
        <v>2696</v>
      </c>
      <c r="B4399" s="9">
        <v>43570</v>
      </c>
      <c r="C4399" s="50" t="str">
        <f t="shared" si="544"/>
        <v>N</v>
      </c>
      <c r="D4399" s="52">
        <f>_xlfn.XLOOKUP(B4399,Cal_Date!B:B,Cal_Date!A:A,0)</f>
        <v>3</v>
      </c>
      <c r="E4399">
        <v>2019</v>
      </c>
      <c r="F4399" t="s">
        <v>121</v>
      </c>
      <c r="G4399" t="s">
        <v>129</v>
      </c>
      <c r="H4399" t="s">
        <v>11</v>
      </c>
      <c r="I4399" t="s">
        <v>11</v>
      </c>
      <c r="J4399" t="s">
        <v>15</v>
      </c>
      <c r="K4399" t="s">
        <v>42</v>
      </c>
      <c r="L4399">
        <v>2</v>
      </c>
      <c r="M4399">
        <v>1004</v>
      </c>
      <c r="O4399" t="s">
        <v>28</v>
      </c>
      <c r="R4399" t="s">
        <v>44</v>
      </c>
      <c r="S4399" s="49" t="str">
        <f t="shared" si="545"/>
        <v>Card</v>
      </c>
      <c r="T4399" s="3">
        <v>0.03</v>
      </c>
      <c r="U4399" s="2">
        <v>5.3000000000000007</v>
      </c>
      <c r="V4399" s="2">
        <v>1.74</v>
      </c>
      <c r="W4399" s="54">
        <f>_xlfn.XLOOKUP(M4399,Market!A:A,Market!F:F,0)</f>
        <v>0.06</v>
      </c>
      <c r="X4399" s="55">
        <f t="shared" si="546"/>
        <v>0.159</v>
      </c>
      <c r="Y4399" s="55">
        <f t="shared" si="547"/>
        <v>3.5600000000000005</v>
      </c>
      <c r="Z4399" s="54">
        <f t="shared" si="548"/>
        <v>0.67169811320754713</v>
      </c>
      <c r="AA4399" s="49" t="str">
        <f t="shared" ca="1" si="549"/>
        <v>N</v>
      </c>
      <c r="AB4399" s="49">
        <f t="shared" ca="1" si="550"/>
        <v>5</v>
      </c>
      <c r="AC4399" s="49" t="str">
        <f t="shared" ca="1" si="551"/>
        <v>N</v>
      </c>
    </row>
    <row r="4400" spans="1:29" x14ac:dyDescent="0.25">
      <c r="A4400">
        <v>2697</v>
      </c>
      <c r="B4400" s="9">
        <v>43570</v>
      </c>
      <c r="C4400" s="50" t="str">
        <f t="shared" si="544"/>
        <v>N</v>
      </c>
      <c r="D4400" s="52">
        <f>_xlfn.XLOOKUP(B4400,Cal_Date!B:B,Cal_Date!A:A,0)</f>
        <v>3</v>
      </c>
      <c r="E4400">
        <v>2019</v>
      </c>
      <c r="F4400" t="s">
        <v>121</v>
      </c>
      <c r="G4400" t="s">
        <v>129</v>
      </c>
      <c r="H4400" t="s">
        <v>48</v>
      </c>
      <c r="I4400" t="s">
        <v>18</v>
      </c>
      <c r="J4400" t="s">
        <v>10</v>
      </c>
      <c r="K4400" t="s">
        <v>43</v>
      </c>
      <c r="L4400">
        <v>1</v>
      </c>
      <c r="M4400">
        <v>1003</v>
      </c>
      <c r="O4400" t="s">
        <v>25</v>
      </c>
      <c r="R4400" t="s">
        <v>44</v>
      </c>
      <c r="S4400" s="49" t="str">
        <f t="shared" si="545"/>
        <v>Card</v>
      </c>
      <c r="T4400" s="3">
        <v>0.03</v>
      </c>
      <c r="U4400" s="2">
        <v>7.42</v>
      </c>
      <c r="V4400" s="2">
        <v>1.46</v>
      </c>
      <c r="W4400" s="54">
        <f>_xlfn.XLOOKUP(M4400,Market!A:A,Market!F:F,0)</f>
        <v>0.06</v>
      </c>
      <c r="X4400" s="55">
        <f t="shared" si="546"/>
        <v>0.22259999999999999</v>
      </c>
      <c r="Y4400" s="55">
        <f t="shared" si="547"/>
        <v>5.96</v>
      </c>
      <c r="Z4400" s="54">
        <f t="shared" si="548"/>
        <v>0.80323450134770891</v>
      </c>
      <c r="AA4400" s="49" t="str">
        <f t="shared" ca="1" si="549"/>
        <v>N</v>
      </c>
      <c r="AB4400" s="49">
        <f t="shared" ca="1" si="550"/>
        <v>5</v>
      </c>
      <c r="AC4400" s="49" t="str">
        <f t="shared" ca="1" si="551"/>
        <v>N</v>
      </c>
    </row>
    <row r="4401" spans="1:29" x14ac:dyDescent="0.25">
      <c r="A4401">
        <v>2698</v>
      </c>
      <c r="B4401" s="9">
        <v>43570</v>
      </c>
      <c r="C4401" s="50" t="str">
        <f t="shared" si="544"/>
        <v>N</v>
      </c>
      <c r="D4401" s="52">
        <f>_xlfn.XLOOKUP(B4401,Cal_Date!B:B,Cal_Date!A:A,0)</f>
        <v>3</v>
      </c>
      <c r="E4401">
        <v>2019</v>
      </c>
      <c r="F4401" t="s">
        <v>121</v>
      </c>
      <c r="G4401" t="s">
        <v>129</v>
      </c>
      <c r="H4401" t="s">
        <v>11</v>
      </c>
      <c r="I4401" t="s">
        <v>11</v>
      </c>
      <c r="J4401" t="s">
        <v>15</v>
      </c>
      <c r="K4401" t="s">
        <v>42</v>
      </c>
      <c r="L4401">
        <v>1</v>
      </c>
      <c r="M4401">
        <v>1002</v>
      </c>
      <c r="O4401" t="s">
        <v>28</v>
      </c>
      <c r="R4401" t="s">
        <v>44</v>
      </c>
      <c r="S4401" s="49" t="str">
        <f t="shared" si="545"/>
        <v>Card</v>
      </c>
      <c r="T4401" s="3">
        <v>0.03</v>
      </c>
      <c r="U4401" s="2">
        <v>2.6500000000000004</v>
      </c>
      <c r="V4401" s="2">
        <v>0.87</v>
      </c>
      <c r="W4401" s="54">
        <f>_xlfn.XLOOKUP(M4401,Market!A:A,Market!F:F,0)</f>
        <v>0.06</v>
      </c>
      <c r="X4401" s="55">
        <f t="shared" si="546"/>
        <v>7.9500000000000001E-2</v>
      </c>
      <c r="Y4401" s="55">
        <f t="shared" si="547"/>
        <v>1.7800000000000002</v>
      </c>
      <c r="Z4401" s="54">
        <f t="shared" si="548"/>
        <v>0.67169811320754713</v>
      </c>
      <c r="AA4401" s="49" t="str">
        <f t="shared" ca="1" si="549"/>
        <v>N</v>
      </c>
      <c r="AB4401" s="49">
        <f t="shared" ca="1" si="550"/>
        <v>5</v>
      </c>
      <c r="AC4401" s="49" t="str">
        <f t="shared" ca="1" si="551"/>
        <v>N</v>
      </c>
    </row>
    <row r="4402" spans="1:29" x14ac:dyDescent="0.25">
      <c r="A4402">
        <v>2699</v>
      </c>
      <c r="B4402" s="9">
        <v>43570</v>
      </c>
      <c r="C4402" s="50" t="str">
        <f t="shared" si="544"/>
        <v>N</v>
      </c>
      <c r="D4402" s="52">
        <f>_xlfn.XLOOKUP(B4402,Cal_Date!B:B,Cal_Date!A:A,0)</f>
        <v>3</v>
      </c>
      <c r="E4402">
        <v>2019</v>
      </c>
      <c r="F4402" t="s">
        <v>121</v>
      </c>
      <c r="G4402" t="s">
        <v>129</v>
      </c>
      <c r="H4402" t="s">
        <v>48</v>
      </c>
      <c r="I4402" t="s">
        <v>18</v>
      </c>
      <c r="J4402" t="s">
        <v>10</v>
      </c>
      <c r="K4402" t="s">
        <v>43</v>
      </c>
      <c r="L4402">
        <v>1</v>
      </c>
      <c r="M4402">
        <v>1007</v>
      </c>
      <c r="O4402" t="s">
        <v>28</v>
      </c>
      <c r="R4402" t="s">
        <v>44</v>
      </c>
      <c r="S4402" s="49" t="str">
        <f t="shared" si="545"/>
        <v>Card</v>
      </c>
      <c r="T4402" s="3">
        <v>0.03</v>
      </c>
      <c r="U4402" s="2">
        <v>7.6229999999999993</v>
      </c>
      <c r="V4402" s="2">
        <v>1.46</v>
      </c>
      <c r="W4402" s="54">
        <f>_xlfn.XLOOKUP(M4402,Market!A:A,Market!F:F,0)</f>
        <v>8.8999999999999996E-2</v>
      </c>
      <c r="X4402" s="55">
        <f t="shared" si="546"/>
        <v>0.22868999999999998</v>
      </c>
      <c r="Y4402" s="55">
        <f t="shared" si="547"/>
        <v>6.1629999999999994</v>
      </c>
      <c r="Z4402" s="54">
        <f t="shared" si="548"/>
        <v>0.80847435392889933</v>
      </c>
      <c r="AA4402" s="49" t="str">
        <f t="shared" ca="1" si="549"/>
        <v>N</v>
      </c>
      <c r="AB4402" s="49">
        <f t="shared" ca="1" si="550"/>
        <v>5</v>
      </c>
      <c r="AC4402" s="49" t="str">
        <f t="shared" ca="1" si="551"/>
        <v>N</v>
      </c>
    </row>
    <row r="4403" spans="1:29" x14ac:dyDescent="0.25">
      <c r="A4403">
        <v>2700</v>
      </c>
      <c r="B4403" s="9">
        <v>43570</v>
      </c>
      <c r="C4403" s="50" t="str">
        <f t="shared" si="544"/>
        <v>N</v>
      </c>
      <c r="D4403" s="52">
        <f>_xlfn.XLOOKUP(B4403,Cal_Date!B:B,Cal_Date!A:A,0)</f>
        <v>3</v>
      </c>
      <c r="E4403">
        <v>2019</v>
      </c>
      <c r="F4403" t="s">
        <v>121</v>
      </c>
      <c r="G4403" t="s">
        <v>129</v>
      </c>
      <c r="H4403" t="s">
        <v>11</v>
      </c>
      <c r="I4403" t="s">
        <v>11</v>
      </c>
      <c r="J4403" t="s">
        <v>15</v>
      </c>
      <c r="K4403" t="s">
        <v>42</v>
      </c>
      <c r="L4403">
        <v>1</v>
      </c>
      <c r="M4403">
        <v>1008</v>
      </c>
      <c r="O4403" t="s">
        <v>28</v>
      </c>
      <c r="R4403" t="s">
        <v>44</v>
      </c>
      <c r="S4403" s="49" t="str">
        <f t="shared" si="545"/>
        <v>Card</v>
      </c>
      <c r="T4403" s="3">
        <v>0.03</v>
      </c>
      <c r="U4403" s="2">
        <v>2.7225000000000001</v>
      </c>
      <c r="V4403" s="2">
        <v>0.87</v>
      </c>
      <c r="W4403" s="54">
        <f>_xlfn.XLOOKUP(M4403,Market!A:A,Market!F:F,0)</f>
        <v>8.8999999999999996E-2</v>
      </c>
      <c r="X4403" s="55">
        <f t="shared" si="546"/>
        <v>8.1674999999999998E-2</v>
      </c>
      <c r="Y4403" s="55">
        <f t="shared" si="547"/>
        <v>1.8525</v>
      </c>
      <c r="Z4403" s="54">
        <f t="shared" si="548"/>
        <v>0.68044077134986225</v>
      </c>
      <c r="AA4403" s="49" t="str">
        <f t="shared" ca="1" si="549"/>
        <v>N</v>
      </c>
      <c r="AB4403" s="49">
        <f t="shared" ca="1" si="550"/>
        <v>5</v>
      </c>
      <c r="AC4403" s="49" t="str">
        <f t="shared" ca="1" si="551"/>
        <v>N</v>
      </c>
    </row>
    <row r="4404" spans="1:29" x14ac:dyDescent="0.25">
      <c r="A4404">
        <v>2701</v>
      </c>
      <c r="B4404" s="9">
        <v>43570</v>
      </c>
      <c r="C4404" s="50" t="str">
        <f t="shared" si="544"/>
        <v>N</v>
      </c>
      <c r="D4404" s="52">
        <f>_xlfn.XLOOKUP(B4404,Cal_Date!B:B,Cal_Date!A:A,0)</f>
        <v>3</v>
      </c>
      <c r="E4404">
        <v>2019</v>
      </c>
      <c r="F4404" t="s">
        <v>121</v>
      </c>
      <c r="G4404" t="s">
        <v>129</v>
      </c>
      <c r="H4404" t="s">
        <v>11</v>
      </c>
      <c r="I4404" t="s">
        <v>13</v>
      </c>
      <c r="J4404" t="s">
        <v>15</v>
      </c>
      <c r="K4404" t="s">
        <v>42</v>
      </c>
      <c r="L4404">
        <v>1</v>
      </c>
      <c r="M4404">
        <v>1008</v>
      </c>
      <c r="O4404" t="s">
        <v>28</v>
      </c>
      <c r="R4404" t="s">
        <v>47</v>
      </c>
      <c r="S4404" s="49" t="str">
        <f t="shared" si="545"/>
        <v>Card</v>
      </c>
      <c r="T4404" s="3">
        <v>3.5000000000000003E-2</v>
      </c>
      <c r="U4404" s="2">
        <v>2.7225000000000001</v>
      </c>
      <c r="V4404" s="2">
        <v>1.42</v>
      </c>
      <c r="W4404" s="54">
        <f>_xlfn.XLOOKUP(M4404,Market!A:A,Market!F:F,0)</f>
        <v>8.8999999999999996E-2</v>
      </c>
      <c r="X4404" s="55">
        <f t="shared" si="546"/>
        <v>9.5287500000000011E-2</v>
      </c>
      <c r="Y4404" s="55">
        <f t="shared" si="547"/>
        <v>1.3025000000000002</v>
      </c>
      <c r="Z4404" s="54">
        <f t="shared" si="548"/>
        <v>0.47842056932966032</v>
      </c>
      <c r="AA4404" s="49" t="str">
        <f t="shared" ca="1" si="549"/>
        <v>N</v>
      </c>
      <c r="AB4404" s="49">
        <f t="shared" ca="1" si="550"/>
        <v>5</v>
      </c>
      <c r="AC4404" s="49" t="str">
        <f t="shared" ca="1" si="551"/>
        <v>N</v>
      </c>
    </row>
    <row r="4405" spans="1:29" x14ac:dyDescent="0.25">
      <c r="A4405">
        <v>2702</v>
      </c>
      <c r="B4405" s="9">
        <v>43570</v>
      </c>
      <c r="C4405" s="50" t="str">
        <f t="shared" si="544"/>
        <v>N</v>
      </c>
      <c r="D4405" s="52">
        <f>_xlfn.XLOOKUP(B4405,Cal_Date!B:B,Cal_Date!A:A,0)</f>
        <v>3</v>
      </c>
      <c r="E4405">
        <v>2019</v>
      </c>
      <c r="F4405" t="s">
        <v>121</v>
      </c>
      <c r="G4405" t="s">
        <v>129</v>
      </c>
      <c r="H4405" t="s">
        <v>14</v>
      </c>
      <c r="I4405" t="s">
        <v>18</v>
      </c>
      <c r="J4405" t="s">
        <v>15</v>
      </c>
      <c r="K4405" t="s">
        <v>43</v>
      </c>
      <c r="L4405">
        <v>2</v>
      </c>
      <c r="M4405">
        <v>1000</v>
      </c>
      <c r="O4405" t="s">
        <v>25</v>
      </c>
      <c r="R4405" t="s">
        <v>44</v>
      </c>
      <c r="S4405" s="49" t="str">
        <f t="shared" si="545"/>
        <v>Card</v>
      </c>
      <c r="T4405" s="3">
        <v>0.03</v>
      </c>
      <c r="U4405" s="2">
        <v>15.120000000000001</v>
      </c>
      <c r="V4405" s="2">
        <v>4.4400000000000004</v>
      </c>
      <c r="W4405" s="54">
        <f>_xlfn.XLOOKUP(M4405,Market!A:A,Market!F:F,0)</f>
        <v>0.08</v>
      </c>
      <c r="X4405" s="55">
        <f t="shared" si="546"/>
        <v>0.4536</v>
      </c>
      <c r="Y4405" s="55">
        <f t="shared" si="547"/>
        <v>10.68</v>
      </c>
      <c r="Z4405" s="54">
        <f t="shared" si="548"/>
        <v>0.70634920634920628</v>
      </c>
      <c r="AA4405" s="49" t="str">
        <f t="shared" ca="1" si="549"/>
        <v>N</v>
      </c>
      <c r="AB4405" s="49">
        <f t="shared" ca="1" si="550"/>
        <v>5</v>
      </c>
      <c r="AC4405" s="49" t="str">
        <f t="shared" ca="1" si="551"/>
        <v>N</v>
      </c>
    </row>
    <row r="4406" spans="1:29" x14ac:dyDescent="0.25">
      <c r="A4406">
        <v>2703</v>
      </c>
      <c r="B4406" s="9">
        <v>43570</v>
      </c>
      <c r="C4406" s="50" t="str">
        <f t="shared" si="544"/>
        <v>N</v>
      </c>
      <c r="D4406" s="52">
        <f>_xlfn.XLOOKUP(B4406,Cal_Date!B:B,Cal_Date!A:A,0)</f>
        <v>3</v>
      </c>
      <c r="E4406">
        <v>2019</v>
      </c>
      <c r="F4406" t="s">
        <v>121</v>
      </c>
      <c r="G4406" t="s">
        <v>129</v>
      </c>
      <c r="H4406" t="s">
        <v>11</v>
      </c>
      <c r="I4406" t="s">
        <v>11</v>
      </c>
      <c r="J4406" t="s">
        <v>15</v>
      </c>
      <c r="K4406" t="s">
        <v>42</v>
      </c>
      <c r="L4406">
        <v>2</v>
      </c>
      <c r="M4406">
        <v>1000</v>
      </c>
      <c r="O4406" t="s">
        <v>25</v>
      </c>
      <c r="R4406" t="s">
        <v>44</v>
      </c>
      <c r="S4406" s="49" t="str">
        <f t="shared" si="545"/>
        <v>Card</v>
      </c>
      <c r="T4406" s="3">
        <v>0.03</v>
      </c>
      <c r="U4406" s="2">
        <v>5.4</v>
      </c>
      <c r="V4406" s="2">
        <v>1.74</v>
      </c>
      <c r="W4406" s="54">
        <f>_xlfn.XLOOKUP(M4406,Market!A:A,Market!F:F,0)</f>
        <v>0.08</v>
      </c>
      <c r="X4406" s="55">
        <f t="shared" si="546"/>
        <v>0.16200000000000001</v>
      </c>
      <c r="Y4406" s="55">
        <f t="shared" si="547"/>
        <v>3.66</v>
      </c>
      <c r="Z4406" s="54">
        <f t="shared" si="548"/>
        <v>0.67777777777777781</v>
      </c>
      <c r="AA4406" s="49" t="str">
        <f t="shared" ca="1" si="549"/>
        <v>N</v>
      </c>
      <c r="AB4406" s="49">
        <f t="shared" ca="1" si="550"/>
        <v>5</v>
      </c>
      <c r="AC4406" s="49" t="str">
        <f t="shared" ca="1" si="551"/>
        <v>N</v>
      </c>
    </row>
    <row r="4407" spans="1:29" x14ac:dyDescent="0.25">
      <c r="A4407">
        <v>2704</v>
      </c>
      <c r="B4407" s="9">
        <v>43570</v>
      </c>
      <c r="C4407" s="50" t="str">
        <f t="shared" si="544"/>
        <v>N</v>
      </c>
      <c r="D4407" s="52">
        <f>_xlfn.XLOOKUP(B4407,Cal_Date!B:B,Cal_Date!A:A,0)</f>
        <v>3</v>
      </c>
      <c r="E4407">
        <v>2019</v>
      </c>
      <c r="F4407" t="s">
        <v>121</v>
      </c>
      <c r="G4407" t="s">
        <v>129</v>
      </c>
      <c r="H4407" t="s">
        <v>11</v>
      </c>
      <c r="I4407" t="s">
        <v>11</v>
      </c>
      <c r="J4407" t="s">
        <v>15</v>
      </c>
      <c r="K4407" t="s">
        <v>42</v>
      </c>
      <c r="L4407">
        <v>1</v>
      </c>
      <c r="M4407">
        <v>1000</v>
      </c>
      <c r="O4407" t="s">
        <v>25</v>
      </c>
      <c r="R4407" t="s">
        <v>44</v>
      </c>
      <c r="S4407" s="49" t="str">
        <f t="shared" si="545"/>
        <v>Card</v>
      </c>
      <c r="T4407" s="3">
        <v>0.03</v>
      </c>
      <c r="U4407" s="2">
        <v>2.7</v>
      </c>
      <c r="V4407" s="2">
        <v>0.87</v>
      </c>
      <c r="W4407" s="54">
        <f>_xlfn.XLOOKUP(M4407,Market!A:A,Market!F:F,0)</f>
        <v>0.08</v>
      </c>
      <c r="X4407" s="55">
        <f t="shared" si="546"/>
        <v>8.1000000000000003E-2</v>
      </c>
      <c r="Y4407" s="55">
        <f t="shared" si="547"/>
        <v>1.83</v>
      </c>
      <c r="Z4407" s="54">
        <f t="shared" si="548"/>
        <v>0.67777777777777781</v>
      </c>
      <c r="AA4407" s="49" t="str">
        <f t="shared" ca="1" si="549"/>
        <v>N</v>
      </c>
      <c r="AB4407" s="49">
        <f t="shared" ca="1" si="550"/>
        <v>5</v>
      </c>
      <c r="AC4407" s="49" t="str">
        <f t="shared" ca="1" si="551"/>
        <v>N</v>
      </c>
    </row>
    <row r="4408" spans="1:29" x14ac:dyDescent="0.25">
      <c r="A4408">
        <v>2705</v>
      </c>
      <c r="B4408" s="9">
        <v>43570</v>
      </c>
      <c r="C4408" s="50" t="str">
        <f t="shared" si="544"/>
        <v>N</v>
      </c>
      <c r="D4408" s="52">
        <f>_xlfn.XLOOKUP(B4408,Cal_Date!B:B,Cal_Date!A:A,0)</f>
        <v>3</v>
      </c>
      <c r="E4408">
        <v>2019</v>
      </c>
      <c r="F4408" t="s">
        <v>121</v>
      </c>
      <c r="G4408" t="s">
        <v>129</v>
      </c>
      <c r="H4408" t="s">
        <v>11</v>
      </c>
      <c r="I4408" t="s">
        <v>11</v>
      </c>
      <c r="J4408" t="s">
        <v>15</v>
      </c>
      <c r="K4408" t="s">
        <v>42</v>
      </c>
      <c r="L4408">
        <v>1</v>
      </c>
      <c r="M4408">
        <v>1001</v>
      </c>
      <c r="O4408" t="s">
        <v>25</v>
      </c>
      <c r="R4408" t="s">
        <v>44</v>
      </c>
      <c r="S4408" s="49" t="str">
        <f t="shared" si="545"/>
        <v>Card</v>
      </c>
      <c r="T4408" s="3">
        <v>0.03</v>
      </c>
      <c r="U4408" s="2">
        <v>2.6500000000000004</v>
      </c>
      <c r="V4408" s="2">
        <v>0.87</v>
      </c>
      <c r="W4408" s="54">
        <f>_xlfn.XLOOKUP(M4408,Market!A:A,Market!F:F,0)</f>
        <v>0.06</v>
      </c>
      <c r="X4408" s="55">
        <f t="shared" si="546"/>
        <v>7.9500000000000001E-2</v>
      </c>
      <c r="Y4408" s="55">
        <f t="shared" si="547"/>
        <v>1.7800000000000002</v>
      </c>
      <c r="Z4408" s="54">
        <f t="shared" si="548"/>
        <v>0.67169811320754713</v>
      </c>
      <c r="AA4408" s="49" t="str">
        <f t="shared" ca="1" si="549"/>
        <v>N</v>
      </c>
      <c r="AB4408" s="49">
        <f t="shared" ca="1" si="550"/>
        <v>5</v>
      </c>
      <c r="AC4408" s="49" t="str">
        <f t="shared" ca="1" si="551"/>
        <v>N</v>
      </c>
    </row>
    <row r="4409" spans="1:29" x14ac:dyDescent="0.25">
      <c r="A4409">
        <v>2706</v>
      </c>
      <c r="B4409" s="9">
        <v>43570</v>
      </c>
      <c r="C4409" s="50" t="str">
        <f t="shared" si="544"/>
        <v>N</v>
      </c>
      <c r="D4409" s="52">
        <f>_xlfn.XLOOKUP(B4409,Cal_Date!B:B,Cal_Date!A:A,0)</f>
        <v>3</v>
      </c>
      <c r="E4409">
        <v>2019</v>
      </c>
      <c r="F4409" t="s">
        <v>121</v>
      </c>
      <c r="G4409" t="s">
        <v>129</v>
      </c>
      <c r="H4409" t="s">
        <v>11</v>
      </c>
      <c r="I4409" t="s">
        <v>13</v>
      </c>
      <c r="J4409" t="s">
        <v>15</v>
      </c>
      <c r="K4409" t="s">
        <v>42</v>
      </c>
      <c r="L4409">
        <v>1</v>
      </c>
      <c r="M4409">
        <v>1000</v>
      </c>
      <c r="O4409" t="s">
        <v>25</v>
      </c>
      <c r="R4409" t="s">
        <v>44</v>
      </c>
      <c r="S4409" s="49" t="str">
        <f t="shared" si="545"/>
        <v>Card</v>
      </c>
      <c r="T4409" s="3">
        <v>0.03</v>
      </c>
      <c r="U4409" s="2">
        <v>2.7</v>
      </c>
      <c r="V4409" s="2">
        <v>1.42</v>
      </c>
      <c r="W4409" s="54">
        <f>_xlfn.XLOOKUP(M4409,Market!A:A,Market!F:F,0)</f>
        <v>0.08</v>
      </c>
      <c r="X4409" s="55">
        <f t="shared" si="546"/>
        <v>8.1000000000000003E-2</v>
      </c>
      <c r="Y4409" s="55">
        <f t="shared" si="547"/>
        <v>1.2800000000000002</v>
      </c>
      <c r="Z4409" s="54">
        <f t="shared" si="548"/>
        <v>0.47407407407407415</v>
      </c>
      <c r="AA4409" s="49" t="str">
        <f t="shared" ca="1" si="549"/>
        <v>N</v>
      </c>
      <c r="AB4409" s="49">
        <f t="shared" ca="1" si="550"/>
        <v>5</v>
      </c>
      <c r="AC4409" s="49" t="str">
        <f t="shared" ca="1" si="551"/>
        <v>N</v>
      </c>
    </row>
    <row r="4410" spans="1:29" x14ac:dyDescent="0.25">
      <c r="A4410">
        <v>2707</v>
      </c>
      <c r="B4410" s="9">
        <v>43570</v>
      </c>
      <c r="C4410" s="50" t="str">
        <f t="shared" si="544"/>
        <v>N</v>
      </c>
      <c r="D4410" s="52">
        <f>_xlfn.XLOOKUP(B4410,Cal_Date!B:B,Cal_Date!A:A,0)</f>
        <v>3</v>
      </c>
      <c r="E4410">
        <v>2019</v>
      </c>
      <c r="F4410" t="s">
        <v>121</v>
      </c>
      <c r="G4410" t="s">
        <v>129</v>
      </c>
      <c r="H4410" t="s">
        <v>48</v>
      </c>
      <c r="I4410" t="s">
        <v>18</v>
      </c>
      <c r="J4410" t="s">
        <v>10</v>
      </c>
      <c r="K4410" t="s">
        <v>43</v>
      </c>
      <c r="L4410">
        <v>2</v>
      </c>
      <c r="M4410">
        <v>1000</v>
      </c>
      <c r="O4410" t="s">
        <v>25</v>
      </c>
      <c r="R4410" t="s">
        <v>44</v>
      </c>
      <c r="S4410" s="49" t="str">
        <f t="shared" si="545"/>
        <v>Card</v>
      </c>
      <c r="T4410" s="3">
        <v>0.03</v>
      </c>
      <c r="U4410" s="2">
        <v>15.120000000000001</v>
      </c>
      <c r="V4410" s="2">
        <v>2.92</v>
      </c>
      <c r="W4410" s="54">
        <f>_xlfn.XLOOKUP(M4410,Market!A:A,Market!F:F,0)</f>
        <v>0.08</v>
      </c>
      <c r="X4410" s="55">
        <f t="shared" si="546"/>
        <v>0.4536</v>
      </c>
      <c r="Y4410" s="55">
        <f t="shared" si="547"/>
        <v>12.200000000000001</v>
      </c>
      <c r="Z4410" s="54">
        <f t="shared" si="548"/>
        <v>0.80687830687830686</v>
      </c>
      <c r="AA4410" s="49" t="str">
        <f t="shared" ca="1" si="549"/>
        <v>N</v>
      </c>
      <c r="AB4410" s="49">
        <f t="shared" ca="1" si="550"/>
        <v>5</v>
      </c>
      <c r="AC4410" s="49" t="str">
        <f t="shared" ca="1" si="551"/>
        <v>N</v>
      </c>
    </row>
    <row r="4411" spans="1:29" x14ac:dyDescent="0.25">
      <c r="A4411">
        <v>2708</v>
      </c>
      <c r="B4411" s="9">
        <v>43570</v>
      </c>
      <c r="C4411" s="50" t="str">
        <f t="shared" si="544"/>
        <v>N</v>
      </c>
      <c r="D4411" s="52">
        <f>_xlfn.XLOOKUP(B4411,Cal_Date!B:B,Cal_Date!A:A,0)</f>
        <v>3</v>
      </c>
      <c r="E4411">
        <v>2019</v>
      </c>
      <c r="F4411" t="s">
        <v>121</v>
      </c>
      <c r="G4411" t="s">
        <v>129</v>
      </c>
      <c r="H4411" t="s">
        <v>11</v>
      </c>
      <c r="I4411" t="s">
        <v>13</v>
      </c>
      <c r="J4411" t="s">
        <v>15</v>
      </c>
      <c r="K4411" t="s">
        <v>42</v>
      </c>
      <c r="L4411">
        <v>1</v>
      </c>
      <c r="M4411">
        <v>1004</v>
      </c>
      <c r="O4411" t="s">
        <v>28</v>
      </c>
      <c r="R4411" t="s">
        <v>47</v>
      </c>
      <c r="S4411" s="49" t="str">
        <f t="shared" si="545"/>
        <v>Card</v>
      </c>
      <c r="T4411" s="3">
        <v>3.5000000000000003E-2</v>
      </c>
      <c r="U4411" s="2">
        <v>2.6500000000000004</v>
      </c>
      <c r="V4411" s="2">
        <v>1.42</v>
      </c>
      <c r="W4411" s="54">
        <f>_xlfn.XLOOKUP(M4411,Market!A:A,Market!F:F,0)</f>
        <v>0.06</v>
      </c>
      <c r="X4411" s="55">
        <f t="shared" si="546"/>
        <v>9.2750000000000027E-2</v>
      </c>
      <c r="Y4411" s="55">
        <f t="shared" si="547"/>
        <v>1.2300000000000004</v>
      </c>
      <c r="Z4411" s="54">
        <f t="shared" si="548"/>
        <v>0.46415094339622653</v>
      </c>
      <c r="AA4411" s="49" t="str">
        <f t="shared" ca="1" si="549"/>
        <v>N</v>
      </c>
      <c r="AB4411" s="49">
        <f t="shared" ca="1" si="550"/>
        <v>5</v>
      </c>
      <c r="AC4411" s="49" t="str">
        <f t="shared" ca="1" si="551"/>
        <v>N</v>
      </c>
    </row>
    <row r="4412" spans="1:29" x14ac:dyDescent="0.25">
      <c r="A4412">
        <v>2709</v>
      </c>
      <c r="B4412" s="9">
        <v>43570</v>
      </c>
      <c r="C4412" s="50" t="str">
        <f t="shared" si="544"/>
        <v>N</v>
      </c>
      <c r="D4412" s="52">
        <f>_xlfn.XLOOKUP(B4412,Cal_Date!B:B,Cal_Date!A:A,0)</f>
        <v>3</v>
      </c>
      <c r="E4412">
        <v>2019</v>
      </c>
      <c r="F4412" t="s">
        <v>121</v>
      </c>
      <c r="G4412" t="s">
        <v>129</v>
      </c>
      <c r="H4412" t="s">
        <v>48</v>
      </c>
      <c r="I4412" t="s">
        <v>18</v>
      </c>
      <c r="J4412" t="s">
        <v>10</v>
      </c>
      <c r="K4412" t="s">
        <v>43</v>
      </c>
      <c r="L4412">
        <v>2</v>
      </c>
      <c r="M4412">
        <v>1005</v>
      </c>
      <c r="O4412" t="s">
        <v>25</v>
      </c>
      <c r="R4412" t="s">
        <v>44</v>
      </c>
      <c r="S4412" s="49" t="str">
        <f t="shared" si="545"/>
        <v>Card</v>
      </c>
      <c r="T4412" s="3">
        <v>0.03</v>
      </c>
      <c r="U4412" s="2">
        <v>15.245999999999999</v>
      </c>
      <c r="V4412" s="2">
        <v>2.92</v>
      </c>
      <c r="W4412" s="54">
        <f>_xlfn.XLOOKUP(M4412,Market!A:A,Market!F:F,0)</f>
        <v>8.8999999999999996E-2</v>
      </c>
      <c r="X4412" s="55">
        <f t="shared" si="546"/>
        <v>0.45737999999999995</v>
      </c>
      <c r="Y4412" s="55">
        <f t="shared" si="547"/>
        <v>12.325999999999999</v>
      </c>
      <c r="Z4412" s="54">
        <f t="shared" si="548"/>
        <v>0.80847435392889933</v>
      </c>
      <c r="AA4412" s="49" t="str">
        <f t="shared" ca="1" si="549"/>
        <v>N</v>
      </c>
      <c r="AB4412" s="49">
        <f t="shared" ca="1" si="550"/>
        <v>5</v>
      </c>
      <c r="AC4412" s="49" t="str">
        <f t="shared" ca="1" si="551"/>
        <v>N</v>
      </c>
    </row>
    <row r="4413" spans="1:29" x14ac:dyDescent="0.25">
      <c r="A4413">
        <v>2710</v>
      </c>
      <c r="B4413" s="9">
        <v>43570</v>
      </c>
      <c r="C4413" s="50" t="str">
        <f t="shared" si="544"/>
        <v>N</v>
      </c>
      <c r="D4413" s="52">
        <f>_xlfn.XLOOKUP(B4413,Cal_Date!B:B,Cal_Date!A:A,0)</f>
        <v>3</v>
      </c>
      <c r="E4413">
        <v>2019</v>
      </c>
      <c r="F4413" t="s">
        <v>121</v>
      </c>
      <c r="G4413" t="s">
        <v>129</v>
      </c>
      <c r="H4413" t="s">
        <v>11</v>
      </c>
      <c r="I4413" t="s">
        <v>11</v>
      </c>
      <c r="J4413" t="s">
        <v>15</v>
      </c>
      <c r="K4413" t="s">
        <v>42</v>
      </c>
      <c r="L4413">
        <v>1</v>
      </c>
      <c r="M4413">
        <v>1000</v>
      </c>
      <c r="O4413" t="s">
        <v>25</v>
      </c>
      <c r="R4413" t="s">
        <v>44</v>
      </c>
      <c r="S4413" s="49" t="str">
        <f t="shared" si="545"/>
        <v>Card</v>
      </c>
      <c r="T4413" s="3">
        <v>0.03</v>
      </c>
      <c r="U4413" s="2">
        <v>2.7</v>
      </c>
      <c r="V4413" s="2">
        <v>0.87</v>
      </c>
      <c r="W4413" s="54">
        <f>_xlfn.XLOOKUP(M4413,Market!A:A,Market!F:F,0)</f>
        <v>0.08</v>
      </c>
      <c r="X4413" s="55">
        <f t="shared" si="546"/>
        <v>8.1000000000000003E-2</v>
      </c>
      <c r="Y4413" s="55">
        <f t="shared" si="547"/>
        <v>1.83</v>
      </c>
      <c r="Z4413" s="54">
        <f t="shared" si="548"/>
        <v>0.67777777777777781</v>
      </c>
      <c r="AA4413" s="49" t="str">
        <f t="shared" ca="1" si="549"/>
        <v>N</v>
      </c>
      <c r="AB4413" s="49">
        <f t="shared" ca="1" si="550"/>
        <v>5</v>
      </c>
      <c r="AC4413" s="49" t="str">
        <f t="shared" ca="1" si="551"/>
        <v>N</v>
      </c>
    </row>
    <row r="4414" spans="1:29" x14ac:dyDescent="0.25">
      <c r="A4414">
        <v>2711</v>
      </c>
      <c r="B4414" s="9">
        <v>43570</v>
      </c>
      <c r="C4414" s="50" t="str">
        <f t="shared" si="544"/>
        <v>N</v>
      </c>
      <c r="D4414" s="52">
        <f>_xlfn.XLOOKUP(B4414,Cal_Date!B:B,Cal_Date!A:A,0)</f>
        <v>3</v>
      </c>
      <c r="E4414">
        <v>2019</v>
      </c>
      <c r="F4414" t="s">
        <v>121</v>
      </c>
      <c r="G4414" t="s">
        <v>129</v>
      </c>
      <c r="H4414" t="s">
        <v>11</v>
      </c>
      <c r="I4414" t="s">
        <v>11</v>
      </c>
      <c r="J4414" t="s">
        <v>15</v>
      </c>
      <c r="K4414" t="s">
        <v>42</v>
      </c>
      <c r="L4414">
        <v>2</v>
      </c>
      <c r="M4414">
        <v>1006</v>
      </c>
      <c r="O4414" t="s">
        <v>28</v>
      </c>
      <c r="R4414" t="s">
        <v>44</v>
      </c>
      <c r="S4414" s="49" t="str">
        <f t="shared" si="545"/>
        <v>Card</v>
      </c>
      <c r="T4414" s="3">
        <v>0.03</v>
      </c>
      <c r="U4414" s="2">
        <v>5.4450000000000003</v>
      </c>
      <c r="V4414" s="2">
        <v>1.74</v>
      </c>
      <c r="W4414" s="54">
        <f>_xlfn.XLOOKUP(M4414,Market!A:A,Market!F:F,0)</f>
        <v>8.8999999999999996E-2</v>
      </c>
      <c r="X4414" s="55">
        <f t="shared" si="546"/>
        <v>0.16335</v>
      </c>
      <c r="Y4414" s="55">
        <f t="shared" si="547"/>
        <v>3.7050000000000001</v>
      </c>
      <c r="Z4414" s="54">
        <f t="shared" si="548"/>
        <v>0.68044077134986225</v>
      </c>
      <c r="AA4414" s="49" t="str">
        <f t="shared" ca="1" si="549"/>
        <v>N</v>
      </c>
      <c r="AB4414" s="49">
        <f t="shared" ca="1" si="550"/>
        <v>5</v>
      </c>
      <c r="AC4414" s="49" t="str">
        <f t="shared" ca="1" si="551"/>
        <v>N</v>
      </c>
    </row>
    <row r="4415" spans="1:29" x14ac:dyDescent="0.25">
      <c r="A4415">
        <v>2712</v>
      </c>
      <c r="B4415" s="9">
        <v>43570</v>
      </c>
      <c r="C4415" s="50" t="str">
        <f t="shared" si="544"/>
        <v>N</v>
      </c>
      <c r="D4415" s="52">
        <f>_xlfn.XLOOKUP(B4415,Cal_Date!B:B,Cal_Date!A:A,0)</f>
        <v>3</v>
      </c>
      <c r="E4415">
        <v>2019</v>
      </c>
      <c r="F4415" t="s">
        <v>121</v>
      </c>
      <c r="G4415" t="s">
        <v>129</v>
      </c>
      <c r="H4415" t="s">
        <v>48</v>
      </c>
      <c r="I4415" t="s">
        <v>18</v>
      </c>
      <c r="J4415" t="s">
        <v>10</v>
      </c>
      <c r="K4415" t="s">
        <v>43</v>
      </c>
      <c r="L4415">
        <v>1</v>
      </c>
      <c r="M4415">
        <v>1000</v>
      </c>
      <c r="O4415" t="s">
        <v>25</v>
      </c>
      <c r="R4415" t="s">
        <v>44</v>
      </c>
      <c r="S4415" s="49" t="str">
        <f t="shared" si="545"/>
        <v>Card</v>
      </c>
      <c r="T4415" s="3">
        <v>0.03</v>
      </c>
      <c r="U4415" s="2">
        <v>7.5600000000000005</v>
      </c>
      <c r="V4415" s="2">
        <v>1.46</v>
      </c>
      <c r="W4415" s="54">
        <f>_xlfn.XLOOKUP(M4415,Market!A:A,Market!F:F,0)</f>
        <v>0.08</v>
      </c>
      <c r="X4415" s="55">
        <f t="shared" si="546"/>
        <v>0.2268</v>
      </c>
      <c r="Y4415" s="55">
        <f t="shared" si="547"/>
        <v>6.1000000000000005</v>
      </c>
      <c r="Z4415" s="54">
        <f t="shared" si="548"/>
        <v>0.80687830687830686</v>
      </c>
      <c r="AA4415" s="49" t="str">
        <f t="shared" ca="1" si="549"/>
        <v>N</v>
      </c>
      <c r="AB4415" s="49">
        <f t="shared" ca="1" si="550"/>
        <v>5</v>
      </c>
      <c r="AC4415" s="49" t="str">
        <f t="shared" ca="1" si="551"/>
        <v>N</v>
      </c>
    </row>
    <row r="4416" spans="1:29" x14ac:dyDescent="0.25">
      <c r="A4416">
        <v>2713</v>
      </c>
      <c r="B4416" s="9">
        <v>43570</v>
      </c>
      <c r="C4416" s="50" t="str">
        <f t="shared" si="544"/>
        <v>N</v>
      </c>
      <c r="D4416" s="52">
        <f>_xlfn.XLOOKUP(B4416,Cal_Date!B:B,Cal_Date!A:A,0)</f>
        <v>3</v>
      </c>
      <c r="E4416">
        <v>2019</v>
      </c>
      <c r="F4416" t="s">
        <v>121</v>
      </c>
      <c r="G4416" t="s">
        <v>129</v>
      </c>
      <c r="H4416" t="s">
        <v>11</v>
      </c>
      <c r="I4416" t="s">
        <v>11</v>
      </c>
      <c r="J4416" t="s">
        <v>15</v>
      </c>
      <c r="K4416" t="s">
        <v>42</v>
      </c>
      <c r="L4416">
        <v>1</v>
      </c>
      <c r="M4416">
        <v>1001</v>
      </c>
      <c r="O4416" t="s">
        <v>25</v>
      </c>
      <c r="R4416" t="s">
        <v>44</v>
      </c>
      <c r="S4416" s="49" t="str">
        <f t="shared" si="545"/>
        <v>Card</v>
      </c>
      <c r="T4416" s="3">
        <v>0.03</v>
      </c>
      <c r="U4416" s="2">
        <v>2.6500000000000004</v>
      </c>
      <c r="V4416" s="2">
        <v>0.87</v>
      </c>
      <c r="W4416" s="54">
        <f>_xlfn.XLOOKUP(M4416,Market!A:A,Market!F:F,0)</f>
        <v>0.06</v>
      </c>
      <c r="X4416" s="55">
        <f t="shared" si="546"/>
        <v>7.9500000000000001E-2</v>
      </c>
      <c r="Y4416" s="55">
        <f t="shared" si="547"/>
        <v>1.7800000000000002</v>
      </c>
      <c r="Z4416" s="54">
        <f t="shared" si="548"/>
        <v>0.67169811320754713</v>
      </c>
      <c r="AA4416" s="49" t="str">
        <f t="shared" ca="1" si="549"/>
        <v>N</v>
      </c>
      <c r="AB4416" s="49">
        <f t="shared" ca="1" si="550"/>
        <v>5</v>
      </c>
      <c r="AC4416" s="49" t="str">
        <f t="shared" ca="1" si="551"/>
        <v>N</v>
      </c>
    </row>
    <row r="4417" spans="1:29" x14ac:dyDescent="0.25">
      <c r="A4417">
        <v>2714</v>
      </c>
      <c r="B4417" s="9">
        <v>43570</v>
      </c>
      <c r="C4417" s="50" t="str">
        <f t="shared" si="544"/>
        <v>N</v>
      </c>
      <c r="D4417" s="52">
        <f>_xlfn.XLOOKUP(B4417,Cal_Date!B:B,Cal_Date!A:A,0)</f>
        <v>3</v>
      </c>
      <c r="E4417">
        <v>2019</v>
      </c>
      <c r="F4417" t="s">
        <v>121</v>
      </c>
      <c r="G4417" t="s">
        <v>129</v>
      </c>
      <c r="H4417" t="s">
        <v>48</v>
      </c>
      <c r="I4417" t="s">
        <v>18</v>
      </c>
      <c r="J4417" t="s">
        <v>10</v>
      </c>
      <c r="K4417" t="s">
        <v>43</v>
      </c>
      <c r="L4417">
        <v>1</v>
      </c>
      <c r="M4417">
        <v>1008</v>
      </c>
      <c r="O4417" t="s">
        <v>28</v>
      </c>
      <c r="R4417" t="s">
        <v>44</v>
      </c>
      <c r="S4417" s="49" t="str">
        <f t="shared" si="545"/>
        <v>Card</v>
      </c>
      <c r="T4417" s="3">
        <v>0.03</v>
      </c>
      <c r="U4417" s="2">
        <v>7.6229999999999993</v>
      </c>
      <c r="V4417" s="2">
        <v>1.46</v>
      </c>
      <c r="W4417" s="54">
        <f>_xlfn.XLOOKUP(M4417,Market!A:A,Market!F:F,0)</f>
        <v>8.8999999999999996E-2</v>
      </c>
      <c r="X4417" s="55">
        <f t="shared" si="546"/>
        <v>0.22868999999999998</v>
      </c>
      <c r="Y4417" s="55">
        <f t="shared" si="547"/>
        <v>6.1629999999999994</v>
      </c>
      <c r="Z4417" s="54">
        <f t="shared" si="548"/>
        <v>0.80847435392889933</v>
      </c>
      <c r="AA4417" s="49" t="str">
        <f t="shared" ca="1" si="549"/>
        <v>N</v>
      </c>
      <c r="AB4417" s="49">
        <f t="shared" ca="1" si="550"/>
        <v>5</v>
      </c>
      <c r="AC4417" s="49" t="str">
        <f t="shared" ca="1" si="551"/>
        <v>N</v>
      </c>
    </row>
    <row r="4418" spans="1:29" x14ac:dyDescent="0.25">
      <c r="A4418">
        <v>2715</v>
      </c>
      <c r="B4418" s="9">
        <v>43570</v>
      </c>
      <c r="C4418" s="50" t="str">
        <f t="shared" si="544"/>
        <v>N</v>
      </c>
      <c r="D4418" s="52">
        <f>_xlfn.XLOOKUP(B4418,Cal_Date!B:B,Cal_Date!A:A,0)</f>
        <v>3</v>
      </c>
      <c r="E4418">
        <v>2019</v>
      </c>
      <c r="F4418" t="s">
        <v>121</v>
      </c>
      <c r="G4418" t="s">
        <v>129</v>
      </c>
      <c r="H4418" t="s">
        <v>14</v>
      </c>
      <c r="I4418" t="s">
        <v>13</v>
      </c>
      <c r="J4418" t="s">
        <v>15</v>
      </c>
      <c r="K4418" t="s">
        <v>43</v>
      </c>
      <c r="L4418">
        <v>1</v>
      </c>
      <c r="M4418">
        <v>1009</v>
      </c>
      <c r="O4418" t="s">
        <v>28</v>
      </c>
      <c r="R4418" t="s">
        <v>44</v>
      </c>
      <c r="S4418" s="49" t="str">
        <f t="shared" si="545"/>
        <v>Card</v>
      </c>
      <c r="T4418" s="3">
        <v>0.03</v>
      </c>
      <c r="U4418" s="2">
        <v>7.0785</v>
      </c>
      <c r="V4418" s="2">
        <v>2.12</v>
      </c>
      <c r="W4418" s="54">
        <f>_xlfn.XLOOKUP(M4418,Market!A:A,Market!F:F,0)</f>
        <v>8.8999999999999996E-2</v>
      </c>
      <c r="X4418" s="55">
        <f t="shared" si="546"/>
        <v>0.21235499999999999</v>
      </c>
      <c r="Y4418" s="55">
        <f t="shared" si="547"/>
        <v>4.9584999999999999</v>
      </c>
      <c r="Z4418" s="54">
        <f t="shared" si="548"/>
        <v>0.70050151868333688</v>
      </c>
      <c r="AA4418" s="49" t="str">
        <f t="shared" ca="1" si="549"/>
        <v>N</v>
      </c>
      <c r="AB4418" s="49">
        <f t="shared" ca="1" si="550"/>
        <v>5</v>
      </c>
      <c r="AC4418" s="49" t="str">
        <f t="shared" ca="1" si="551"/>
        <v>N</v>
      </c>
    </row>
    <row r="4419" spans="1:29" x14ac:dyDescent="0.25">
      <c r="A4419">
        <v>2716</v>
      </c>
      <c r="B4419" s="9">
        <v>43570</v>
      </c>
      <c r="C4419" s="50" t="str">
        <f t="shared" ref="C4419:C4482" si="552">IF(OR(B4419="04/01/2018"+0,B4419="04/02/2018"+0),"Y","N")</f>
        <v>N</v>
      </c>
      <c r="D4419" s="52">
        <f>_xlfn.XLOOKUP(B4419,Cal_Date!B:B,Cal_Date!A:A,0)</f>
        <v>3</v>
      </c>
      <c r="E4419">
        <v>2019</v>
      </c>
      <c r="F4419" t="s">
        <v>121</v>
      </c>
      <c r="G4419" t="s">
        <v>129</v>
      </c>
      <c r="H4419" t="s">
        <v>14</v>
      </c>
      <c r="I4419" t="s">
        <v>13</v>
      </c>
      <c r="J4419" t="s">
        <v>15</v>
      </c>
      <c r="K4419" t="s">
        <v>43</v>
      </c>
      <c r="L4419">
        <v>2</v>
      </c>
      <c r="M4419">
        <v>1001</v>
      </c>
      <c r="O4419" t="s">
        <v>25</v>
      </c>
      <c r="R4419" t="s">
        <v>44</v>
      </c>
      <c r="S4419" s="49" t="str">
        <f t="shared" ref="S4419:S4482" si="553">IF(R4419="Cash","Cash","Card")</f>
        <v>Card</v>
      </c>
      <c r="T4419" s="3">
        <v>0.03</v>
      </c>
      <c r="U4419" s="2">
        <v>14.84</v>
      </c>
      <c r="V4419" s="2">
        <v>4.4800000000000004</v>
      </c>
      <c r="W4419" s="54">
        <f>_xlfn.XLOOKUP(M4419,Market!A:A,Market!F:F,0)</f>
        <v>0.06</v>
      </c>
      <c r="X4419" s="55">
        <f t="shared" ref="X4419:X4482" si="554">T4419*U4419</f>
        <v>0.44519999999999998</v>
      </c>
      <c r="Y4419" s="55">
        <f t="shared" ref="Y4419:Y4482" si="555">U4419-V4419</f>
        <v>10.36</v>
      </c>
      <c r="Z4419" s="54">
        <f t="shared" ref="Z4419:Z4482" si="556">Y4419/U4419</f>
        <v>0.69811320754716977</v>
      </c>
      <c r="AA4419" s="49" t="str">
        <f t="shared" ref="AA4419:AA4482" ca="1" si="557">IF(DATEDIF(B4419,TODAY(),"y")&gt;5,"Y","N")</f>
        <v>N</v>
      </c>
      <c r="AB4419" s="49">
        <f t="shared" ref="AB4419:AB4482" ca="1" si="558">DATEDIF(B4419,TODAY(),"y")</f>
        <v>5</v>
      </c>
      <c r="AC4419" s="49" t="str">
        <f t="shared" ref="AC4419:AC4482" ca="1" si="559">IF(AB4419&gt;5,"Y","N")</f>
        <v>N</v>
      </c>
    </row>
    <row r="4420" spans="1:29" x14ac:dyDescent="0.25">
      <c r="A4420">
        <v>2717</v>
      </c>
      <c r="B4420" s="9">
        <v>43570</v>
      </c>
      <c r="C4420" s="50" t="str">
        <f t="shared" si="552"/>
        <v>N</v>
      </c>
      <c r="D4420" s="52">
        <f>_xlfn.XLOOKUP(B4420,Cal_Date!B:B,Cal_Date!A:A,0)</f>
        <v>3</v>
      </c>
      <c r="E4420">
        <v>2019</v>
      </c>
      <c r="F4420" t="s">
        <v>121</v>
      </c>
      <c r="G4420" t="s">
        <v>129</v>
      </c>
      <c r="H4420" t="s">
        <v>14</v>
      </c>
      <c r="I4420" t="s">
        <v>13</v>
      </c>
      <c r="J4420" t="s">
        <v>15</v>
      </c>
      <c r="K4420" t="s">
        <v>43</v>
      </c>
      <c r="L4420">
        <v>1</v>
      </c>
      <c r="M4420">
        <v>1001</v>
      </c>
      <c r="O4420" t="s">
        <v>25</v>
      </c>
      <c r="R4420" t="s">
        <v>44</v>
      </c>
      <c r="S4420" s="49" t="str">
        <f t="shared" si="553"/>
        <v>Card</v>
      </c>
      <c r="T4420" s="3">
        <v>0.03</v>
      </c>
      <c r="U4420" s="2">
        <v>6.8900000000000006</v>
      </c>
      <c r="V4420" s="2">
        <v>2.12</v>
      </c>
      <c r="W4420" s="54">
        <f>_xlfn.XLOOKUP(M4420,Market!A:A,Market!F:F,0)</f>
        <v>0.06</v>
      </c>
      <c r="X4420" s="55">
        <f t="shared" si="554"/>
        <v>0.20670000000000002</v>
      </c>
      <c r="Y4420" s="55">
        <f t="shared" si="555"/>
        <v>4.7700000000000005</v>
      </c>
      <c r="Z4420" s="54">
        <f t="shared" si="556"/>
        <v>0.69230769230769229</v>
      </c>
      <c r="AA4420" s="49" t="str">
        <f t="shared" ca="1" si="557"/>
        <v>N</v>
      </c>
      <c r="AB4420" s="49">
        <f t="shared" ca="1" si="558"/>
        <v>5</v>
      </c>
      <c r="AC4420" s="49" t="str">
        <f t="shared" ca="1" si="559"/>
        <v>N</v>
      </c>
    </row>
    <row r="4421" spans="1:29" x14ac:dyDescent="0.25">
      <c r="A4421">
        <v>2718</v>
      </c>
      <c r="B4421" s="9">
        <v>43570</v>
      </c>
      <c r="C4421" s="50" t="str">
        <f t="shared" si="552"/>
        <v>N</v>
      </c>
      <c r="D4421" s="52">
        <f>_xlfn.XLOOKUP(B4421,Cal_Date!B:B,Cal_Date!A:A,0)</f>
        <v>3</v>
      </c>
      <c r="E4421">
        <v>2019</v>
      </c>
      <c r="F4421" t="s">
        <v>121</v>
      </c>
      <c r="G4421" t="s">
        <v>129</v>
      </c>
      <c r="H4421" t="s">
        <v>14</v>
      </c>
      <c r="I4421" t="s">
        <v>18</v>
      </c>
      <c r="J4421" t="s">
        <v>10</v>
      </c>
      <c r="K4421" t="s">
        <v>43</v>
      </c>
      <c r="L4421">
        <v>1</v>
      </c>
      <c r="M4421">
        <v>1001</v>
      </c>
      <c r="O4421" t="s">
        <v>25</v>
      </c>
      <c r="R4421" t="s">
        <v>44</v>
      </c>
      <c r="S4421" s="49" t="str">
        <f t="shared" si="553"/>
        <v>Card</v>
      </c>
      <c r="T4421" s="3">
        <v>0.03</v>
      </c>
      <c r="U4421" s="2">
        <v>5.3000000000000007</v>
      </c>
      <c r="V4421" s="2">
        <v>1.28</v>
      </c>
      <c r="W4421" s="54">
        <f>_xlfn.XLOOKUP(M4421,Market!A:A,Market!F:F,0)</f>
        <v>0.06</v>
      </c>
      <c r="X4421" s="55">
        <f t="shared" si="554"/>
        <v>0.159</v>
      </c>
      <c r="Y4421" s="55">
        <f t="shared" si="555"/>
        <v>4.0200000000000005</v>
      </c>
      <c r="Z4421" s="54">
        <f t="shared" si="556"/>
        <v>0.75849056603773579</v>
      </c>
      <c r="AA4421" s="49" t="str">
        <f t="shared" ca="1" si="557"/>
        <v>N</v>
      </c>
      <c r="AB4421" s="49">
        <f t="shared" ca="1" si="558"/>
        <v>5</v>
      </c>
      <c r="AC4421" s="49" t="str">
        <f t="shared" ca="1" si="559"/>
        <v>N</v>
      </c>
    </row>
    <row r="4422" spans="1:29" x14ac:dyDescent="0.25">
      <c r="A4422">
        <v>2719</v>
      </c>
      <c r="B4422" s="9">
        <v>43570</v>
      </c>
      <c r="C4422" s="50" t="str">
        <f t="shared" si="552"/>
        <v>N</v>
      </c>
      <c r="D4422" s="52">
        <f>_xlfn.XLOOKUP(B4422,Cal_Date!B:B,Cal_Date!A:A,0)</f>
        <v>3</v>
      </c>
      <c r="E4422">
        <v>2019</v>
      </c>
      <c r="F4422" t="s">
        <v>121</v>
      </c>
      <c r="G4422" t="s">
        <v>129</v>
      </c>
      <c r="H4422" t="s">
        <v>14</v>
      </c>
      <c r="I4422" t="s">
        <v>18</v>
      </c>
      <c r="J4422" t="s">
        <v>15</v>
      </c>
      <c r="K4422" t="s">
        <v>43</v>
      </c>
      <c r="L4422">
        <v>1</v>
      </c>
      <c r="M4422">
        <v>1002</v>
      </c>
      <c r="O4422" t="s">
        <v>28</v>
      </c>
      <c r="R4422" t="s">
        <v>44</v>
      </c>
      <c r="S4422" s="49" t="str">
        <f t="shared" si="553"/>
        <v>Card</v>
      </c>
      <c r="T4422" s="3">
        <v>0.03</v>
      </c>
      <c r="U4422" s="2">
        <v>6.8900000000000006</v>
      </c>
      <c r="V4422" s="2">
        <v>2.1</v>
      </c>
      <c r="W4422" s="54">
        <f>_xlfn.XLOOKUP(M4422,Market!A:A,Market!F:F,0)</f>
        <v>0.06</v>
      </c>
      <c r="X4422" s="55">
        <f t="shared" si="554"/>
        <v>0.20670000000000002</v>
      </c>
      <c r="Y4422" s="55">
        <f t="shared" si="555"/>
        <v>4.7900000000000009</v>
      </c>
      <c r="Z4422" s="54">
        <f t="shared" si="556"/>
        <v>0.69521044992743108</v>
      </c>
      <c r="AA4422" s="49" t="str">
        <f t="shared" ca="1" si="557"/>
        <v>N</v>
      </c>
      <c r="AB4422" s="49">
        <f t="shared" ca="1" si="558"/>
        <v>5</v>
      </c>
      <c r="AC4422" s="49" t="str">
        <f t="shared" ca="1" si="559"/>
        <v>N</v>
      </c>
    </row>
    <row r="4423" spans="1:29" x14ac:dyDescent="0.25">
      <c r="A4423">
        <v>2720</v>
      </c>
      <c r="B4423" s="9">
        <v>43570</v>
      </c>
      <c r="C4423" s="50" t="str">
        <f t="shared" si="552"/>
        <v>N</v>
      </c>
      <c r="D4423" s="52">
        <f>_xlfn.XLOOKUP(B4423,Cal_Date!B:B,Cal_Date!A:A,0)</f>
        <v>3</v>
      </c>
      <c r="E4423">
        <v>2019</v>
      </c>
      <c r="F4423" t="s">
        <v>121</v>
      </c>
      <c r="G4423" t="s">
        <v>129</v>
      </c>
      <c r="H4423" t="s">
        <v>11</v>
      </c>
      <c r="I4423" t="s">
        <v>11</v>
      </c>
      <c r="J4423" t="s">
        <v>15</v>
      </c>
      <c r="K4423" t="s">
        <v>42</v>
      </c>
      <c r="L4423">
        <v>1</v>
      </c>
      <c r="M4423">
        <v>1003</v>
      </c>
      <c r="O4423" t="s">
        <v>25</v>
      </c>
      <c r="R4423" t="s">
        <v>44</v>
      </c>
      <c r="S4423" s="49" t="str">
        <f t="shared" si="553"/>
        <v>Card</v>
      </c>
      <c r="T4423" s="3">
        <v>0.03</v>
      </c>
      <c r="U4423" s="2">
        <v>2.6500000000000004</v>
      </c>
      <c r="V4423" s="2">
        <v>0.87</v>
      </c>
      <c r="W4423" s="54">
        <f>_xlfn.XLOOKUP(M4423,Market!A:A,Market!F:F,0)</f>
        <v>0.06</v>
      </c>
      <c r="X4423" s="55">
        <f t="shared" si="554"/>
        <v>7.9500000000000001E-2</v>
      </c>
      <c r="Y4423" s="55">
        <f t="shared" si="555"/>
        <v>1.7800000000000002</v>
      </c>
      <c r="Z4423" s="54">
        <f t="shared" si="556"/>
        <v>0.67169811320754713</v>
      </c>
      <c r="AA4423" s="49" t="str">
        <f t="shared" ca="1" si="557"/>
        <v>N</v>
      </c>
      <c r="AB4423" s="49">
        <f t="shared" ca="1" si="558"/>
        <v>5</v>
      </c>
      <c r="AC4423" s="49" t="str">
        <f t="shared" ca="1" si="559"/>
        <v>N</v>
      </c>
    </row>
    <row r="4424" spans="1:29" x14ac:dyDescent="0.25">
      <c r="A4424">
        <v>2721</v>
      </c>
      <c r="B4424" s="9">
        <v>43570</v>
      </c>
      <c r="C4424" s="50" t="str">
        <f t="shared" si="552"/>
        <v>N</v>
      </c>
      <c r="D4424" s="52">
        <f>_xlfn.XLOOKUP(B4424,Cal_Date!B:B,Cal_Date!A:A,0)</f>
        <v>3</v>
      </c>
      <c r="E4424">
        <v>2019</v>
      </c>
      <c r="F4424" t="s">
        <v>121</v>
      </c>
      <c r="G4424" t="s">
        <v>129</v>
      </c>
      <c r="H4424" t="s">
        <v>14</v>
      </c>
      <c r="I4424" t="s">
        <v>18</v>
      </c>
      <c r="J4424" t="s">
        <v>15</v>
      </c>
      <c r="K4424" t="s">
        <v>43</v>
      </c>
      <c r="L4424">
        <v>1</v>
      </c>
      <c r="M4424">
        <v>1003</v>
      </c>
      <c r="O4424" t="s">
        <v>25</v>
      </c>
      <c r="R4424" t="s">
        <v>47</v>
      </c>
      <c r="S4424" s="49" t="str">
        <f t="shared" si="553"/>
        <v>Card</v>
      </c>
      <c r="T4424" s="3">
        <v>3.5000000000000003E-2</v>
      </c>
      <c r="U4424" s="2">
        <v>6.8900000000000006</v>
      </c>
      <c r="V4424" s="2">
        <v>2.1</v>
      </c>
      <c r="W4424" s="54">
        <f>_xlfn.XLOOKUP(M4424,Market!A:A,Market!F:F,0)</f>
        <v>0.06</v>
      </c>
      <c r="X4424" s="55">
        <f t="shared" si="554"/>
        <v>0.24115000000000003</v>
      </c>
      <c r="Y4424" s="55">
        <f t="shared" si="555"/>
        <v>4.7900000000000009</v>
      </c>
      <c r="Z4424" s="54">
        <f t="shared" si="556"/>
        <v>0.69521044992743108</v>
      </c>
      <c r="AA4424" s="49" t="str">
        <f t="shared" ca="1" si="557"/>
        <v>N</v>
      </c>
      <c r="AB4424" s="49">
        <f t="shared" ca="1" si="558"/>
        <v>5</v>
      </c>
      <c r="AC4424" s="49" t="str">
        <f t="shared" ca="1" si="559"/>
        <v>N</v>
      </c>
    </row>
    <row r="4425" spans="1:29" x14ac:dyDescent="0.25">
      <c r="A4425">
        <v>2722</v>
      </c>
      <c r="B4425" s="9">
        <v>43570</v>
      </c>
      <c r="C4425" s="50" t="str">
        <f t="shared" si="552"/>
        <v>N</v>
      </c>
      <c r="D4425" s="52">
        <f>_xlfn.XLOOKUP(B4425,Cal_Date!B:B,Cal_Date!A:A,0)</f>
        <v>3</v>
      </c>
      <c r="E4425">
        <v>2019</v>
      </c>
      <c r="F4425" t="s">
        <v>121</v>
      </c>
      <c r="G4425" t="s">
        <v>129</v>
      </c>
      <c r="H4425" t="s">
        <v>11</v>
      </c>
      <c r="I4425" t="s">
        <v>11</v>
      </c>
      <c r="J4425" t="s">
        <v>15</v>
      </c>
      <c r="K4425" t="s">
        <v>42</v>
      </c>
      <c r="L4425">
        <v>2</v>
      </c>
      <c r="M4425">
        <v>1003</v>
      </c>
      <c r="O4425" t="s">
        <v>25</v>
      </c>
      <c r="R4425" t="s">
        <v>44</v>
      </c>
      <c r="S4425" s="49" t="str">
        <f t="shared" si="553"/>
        <v>Card</v>
      </c>
      <c r="T4425" s="3">
        <v>0.03</v>
      </c>
      <c r="U4425" s="2">
        <v>5.3000000000000007</v>
      </c>
      <c r="V4425" s="2">
        <v>1.74</v>
      </c>
      <c r="W4425" s="54">
        <f>_xlfn.XLOOKUP(M4425,Market!A:A,Market!F:F,0)</f>
        <v>0.06</v>
      </c>
      <c r="X4425" s="55">
        <f t="shared" si="554"/>
        <v>0.159</v>
      </c>
      <c r="Y4425" s="55">
        <f t="shared" si="555"/>
        <v>3.5600000000000005</v>
      </c>
      <c r="Z4425" s="54">
        <f t="shared" si="556"/>
        <v>0.67169811320754713</v>
      </c>
      <c r="AA4425" s="49" t="str">
        <f t="shared" ca="1" si="557"/>
        <v>N</v>
      </c>
      <c r="AB4425" s="49">
        <f t="shared" ca="1" si="558"/>
        <v>5</v>
      </c>
      <c r="AC4425" s="49" t="str">
        <f t="shared" ca="1" si="559"/>
        <v>N</v>
      </c>
    </row>
    <row r="4426" spans="1:29" x14ac:dyDescent="0.25">
      <c r="A4426">
        <v>2723</v>
      </c>
      <c r="B4426" s="9">
        <v>43571</v>
      </c>
      <c r="C4426" s="50" t="str">
        <f t="shared" si="552"/>
        <v>N</v>
      </c>
      <c r="D4426" s="52">
        <f>_xlfn.XLOOKUP(B4426,Cal_Date!B:B,Cal_Date!A:A,0)</f>
        <v>3</v>
      </c>
      <c r="E4426">
        <v>2019</v>
      </c>
      <c r="F4426" t="s">
        <v>122</v>
      </c>
      <c r="G4426" t="s">
        <v>129</v>
      </c>
      <c r="H4426" t="s">
        <v>11</v>
      </c>
      <c r="I4426" t="s">
        <v>11</v>
      </c>
      <c r="J4426" t="s">
        <v>15</v>
      </c>
      <c r="K4426" t="s">
        <v>42</v>
      </c>
      <c r="L4426">
        <v>2</v>
      </c>
      <c r="M4426">
        <v>1004</v>
      </c>
      <c r="O4426" t="s">
        <v>28</v>
      </c>
      <c r="R4426" t="s">
        <v>44</v>
      </c>
      <c r="S4426" s="49" t="str">
        <f t="shared" si="553"/>
        <v>Card</v>
      </c>
      <c r="T4426" s="3">
        <v>0.03</v>
      </c>
      <c r="U4426" s="2">
        <v>5.3000000000000007</v>
      </c>
      <c r="V4426" s="2">
        <v>1.74</v>
      </c>
      <c r="W4426" s="54">
        <f>_xlfn.XLOOKUP(M4426,Market!A:A,Market!F:F,0)</f>
        <v>0.06</v>
      </c>
      <c r="X4426" s="55">
        <f t="shared" si="554"/>
        <v>0.159</v>
      </c>
      <c r="Y4426" s="55">
        <f t="shared" si="555"/>
        <v>3.5600000000000005</v>
      </c>
      <c r="Z4426" s="54">
        <f t="shared" si="556"/>
        <v>0.67169811320754713</v>
      </c>
      <c r="AA4426" s="49" t="str">
        <f t="shared" ca="1" si="557"/>
        <v>N</v>
      </c>
      <c r="AB4426" s="49">
        <f t="shared" ca="1" si="558"/>
        <v>5</v>
      </c>
      <c r="AC4426" s="49" t="str">
        <f t="shared" ca="1" si="559"/>
        <v>N</v>
      </c>
    </row>
    <row r="4427" spans="1:29" x14ac:dyDescent="0.25">
      <c r="A4427">
        <v>2724</v>
      </c>
      <c r="B4427" s="9">
        <v>43571</v>
      </c>
      <c r="C4427" s="50" t="str">
        <f t="shared" si="552"/>
        <v>N</v>
      </c>
      <c r="D4427" s="52">
        <f>_xlfn.XLOOKUP(B4427,Cal_Date!B:B,Cal_Date!A:A,0)</f>
        <v>3</v>
      </c>
      <c r="E4427">
        <v>2019</v>
      </c>
      <c r="F4427" t="s">
        <v>122</v>
      </c>
      <c r="G4427" t="s">
        <v>129</v>
      </c>
      <c r="H4427" t="s">
        <v>11</v>
      </c>
      <c r="I4427" t="s">
        <v>11</v>
      </c>
      <c r="J4427" t="s">
        <v>15</v>
      </c>
      <c r="K4427" t="s">
        <v>42</v>
      </c>
      <c r="L4427">
        <v>1</v>
      </c>
      <c r="M4427">
        <v>1005</v>
      </c>
      <c r="O4427" t="s">
        <v>25</v>
      </c>
      <c r="R4427" t="s">
        <v>44</v>
      </c>
      <c r="S4427" s="49" t="str">
        <f t="shared" si="553"/>
        <v>Card</v>
      </c>
      <c r="T4427" s="3">
        <v>0.03</v>
      </c>
      <c r="U4427" s="2">
        <v>2.7225000000000001</v>
      </c>
      <c r="V4427" s="2">
        <v>0.87</v>
      </c>
      <c r="W4427" s="54">
        <f>_xlfn.XLOOKUP(M4427,Market!A:A,Market!F:F,0)</f>
        <v>8.8999999999999996E-2</v>
      </c>
      <c r="X4427" s="55">
        <f t="shared" si="554"/>
        <v>8.1674999999999998E-2</v>
      </c>
      <c r="Y4427" s="55">
        <f t="shared" si="555"/>
        <v>1.8525</v>
      </c>
      <c r="Z4427" s="54">
        <f t="shared" si="556"/>
        <v>0.68044077134986225</v>
      </c>
      <c r="AA4427" s="49" t="str">
        <f t="shared" ca="1" si="557"/>
        <v>N</v>
      </c>
      <c r="AB4427" s="49">
        <f t="shared" ca="1" si="558"/>
        <v>5</v>
      </c>
      <c r="AC4427" s="49" t="str">
        <f t="shared" ca="1" si="559"/>
        <v>N</v>
      </c>
    </row>
    <row r="4428" spans="1:29" x14ac:dyDescent="0.25">
      <c r="A4428">
        <v>2725</v>
      </c>
      <c r="B4428" s="9">
        <v>43571</v>
      </c>
      <c r="C4428" s="50" t="str">
        <f t="shared" si="552"/>
        <v>N</v>
      </c>
      <c r="D4428" s="52">
        <f>_xlfn.XLOOKUP(B4428,Cal_Date!B:B,Cal_Date!A:A,0)</f>
        <v>3</v>
      </c>
      <c r="E4428">
        <v>2019</v>
      </c>
      <c r="F4428" t="s">
        <v>122</v>
      </c>
      <c r="G4428" t="s">
        <v>129</v>
      </c>
      <c r="H4428" t="s">
        <v>48</v>
      </c>
      <c r="I4428" t="s">
        <v>18</v>
      </c>
      <c r="J4428" t="s">
        <v>10</v>
      </c>
      <c r="K4428" t="s">
        <v>43</v>
      </c>
      <c r="L4428">
        <v>1</v>
      </c>
      <c r="M4428">
        <v>1005</v>
      </c>
      <c r="O4428" t="s">
        <v>25</v>
      </c>
      <c r="R4428" t="s">
        <v>44</v>
      </c>
      <c r="S4428" s="49" t="str">
        <f t="shared" si="553"/>
        <v>Card</v>
      </c>
      <c r="T4428" s="3">
        <v>0.03</v>
      </c>
      <c r="U4428" s="2">
        <v>7.6229999999999993</v>
      </c>
      <c r="V4428" s="2">
        <v>1.46</v>
      </c>
      <c r="W4428" s="54">
        <f>_xlfn.XLOOKUP(M4428,Market!A:A,Market!F:F,0)</f>
        <v>8.8999999999999996E-2</v>
      </c>
      <c r="X4428" s="55">
        <f t="shared" si="554"/>
        <v>0.22868999999999998</v>
      </c>
      <c r="Y4428" s="55">
        <f t="shared" si="555"/>
        <v>6.1629999999999994</v>
      </c>
      <c r="Z4428" s="54">
        <f t="shared" si="556"/>
        <v>0.80847435392889933</v>
      </c>
      <c r="AA4428" s="49" t="str">
        <f t="shared" ca="1" si="557"/>
        <v>N</v>
      </c>
      <c r="AB4428" s="49">
        <f t="shared" ca="1" si="558"/>
        <v>5</v>
      </c>
      <c r="AC4428" s="49" t="str">
        <f t="shared" ca="1" si="559"/>
        <v>N</v>
      </c>
    </row>
    <row r="4429" spans="1:29" x14ac:dyDescent="0.25">
      <c r="A4429">
        <v>2726</v>
      </c>
      <c r="B4429" s="9">
        <v>43571</v>
      </c>
      <c r="C4429" s="50" t="str">
        <f t="shared" si="552"/>
        <v>N</v>
      </c>
      <c r="D4429" s="52">
        <f>_xlfn.XLOOKUP(B4429,Cal_Date!B:B,Cal_Date!A:A,0)</f>
        <v>3</v>
      </c>
      <c r="E4429">
        <v>2019</v>
      </c>
      <c r="F4429" t="s">
        <v>122</v>
      </c>
      <c r="G4429" t="s">
        <v>129</v>
      </c>
      <c r="H4429" t="s">
        <v>14</v>
      </c>
      <c r="I4429" t="s">
        <v>18</v>
      </c>
      <c r="J4429" t="s">
        <v>15</v>
      </c>
      <c r="K4429" t="s">
        <v>43</v>
      </c>
      <c r="L4429">
        <v>1</v>
      </c>
      <c r="M4429">
        <v>1003</v>
      </c>
      <c r="O4429" t="s">
        <v>25</v>
      </c>
      <c r="R4429" t="s">
        <v>44</v>
      </c>
      <c r="S4429" s="49" t="str">
        <f t="shared" si="553"/>
        <v>Card</v>
      </c>
      <c r="T4429" s="3">
        <v>0.03</v>
      </c>
      <c r="U4429" s="2">
        <v>6.8900000000000006</v>
      </c>
      <c r="V4429" s="2">
        <v>2.1</v>
      </c>
      <c r="W4429" s="54">
        <f>_xlfn.XLOOKUP(M4429,Market!A:A,Market!F:F,0)</f>
        <v>0.06</v>
      </c>
      <c r="X4429" s="55">
        <f t="shared" si="554"/>
        <v>0.20670000000000002</v>
      </c>
      <c r="Y4429" s="55">
        <f t="shared" si="555"/>
        <v>4.7900000000000009</v>
      </c>
      <c r="Z4429" s="54">
        <f t="shared" si="556"/>
        <v>0.69521044992743108</v>
      </c>
      <c r="AA4429" s="49" t="str">
        <f t="shared" ca="1" si="557"/>
        <v>N</v>
      </c>
      <c r="AB4429" s="49">
        <f t="shared" ca="1" si="558"/>
        <v>5</v>
      </c>
      <c r="AC4429" s="49" t="str">
        <f t="shared" ca="1" si="559"/>
        <v>N</v>
      </c>
    </row>
    <row r="4430" spans="1:29" x14ac:dyDescent="0.25">
      <c r="A4430">
        <v>2727</v>
      </c>
      <c r="B4430" s="9">
        <v>43571</v>
      </c>
      <c r="C4430" s="50" t="str">
        <f t="shared" si="552"/>
        <v>N</v>
      </c>
      <c r="D4430" s="52">
        <f>_xlfn.XLOOKUP(B4430,Cal_Date!B:B,Cal_Date!A:A,0)</f>
        <v>3</v>
      </c>
      <c r="E4430">
        <v>2019</v>
      </c>
      <c r="F4430" t="s">
        <v>122</v>
      </c>
      <c r="G4430" t="s">
        <v>129</v>
      </c>
      <c r="H4430" t="s">
        <v>14</v>
      </c>
      <c r="I4430" t="s">
        <v>18</v>
      </c>
      <c r="J4430" t="s">
        <v>15</v>
      </c>
      <c r="K4430" t="s">
        <v>43</v>
      </c>
      <c r="L4430">
        <v>2</v>
      </c>
      <c r="M4430">
        <v>1007</v>
      </c>
      <c r="O4430" t="s">
        <v>28</v>
      </c>
      <c r="R4430" t="s">
        <v>44</v>
      </c>
      <c r="S4430" s="49" t="str">
        <f t="shared" si="553"/>
        <v>Card</v>
      </c>
      <c r="T4430" s="3">
        <v>0.03</v>
      </c>
      <c r="U4430" s="2">
        <v>14.157</v>
      </c>
      <c r="V4430" s="2">
        <v>4.2</v>
      </c>
      <c r="W4430" s="54">
        <f>_xlfn.XLOOKUP(M4430,Market!A:A,Market!F:F,0)</f>
        <v>8.8999999999999996E-2</v>
      </c>
      <c r="X4430" s="55">
        <f t="shared" si="554"/>
        <v>0.42470999999999998</v>
      </c>
      <c r="Y4430" s="55">
        <f t="shared" si="555"/>
        <v>9.9570000000000007</v>
      </c>
      <c r="Z4430" s="54">
        <f t="shared" si="556"/>
        <v>0.70332697605424888</v>
      </c>
      <c r="AA4430" s="49" t="str">
        <f t="shared" ca="1" si="557"/>
        <v>N</v>
      </c>
      <c r="AB4430" s="49">
        <f t="shared" ca="1" si="558"/>
        <v>5</v>
      </c>
      <c r="AC4430" s="49" t="str">
        <f t="shared" ca="1" si="559"/>
        <v>N</v>
      </c>
    </row>
    <row r="4431" spans="1:29" x14ac:dyDescent="0.25">
      <c r="A4431">
        <v>2728</v>
      </c>
      <c r="B4431" s="9">
        <v>43571</v>
      </c>
      <c r="C4431" s="50" t="str">
        <f t="shared" si="552"/>
        <v>N</v>
      </c>
      <c r="D4431" s="52">
        <f>_xlfn.XLOOKUP(B4431,Cal_Date!B:B,Cal_Date!A:A,0)</f>
        <v>3</v>
      </c>
      <c r="E4431">
        <v>2019</v>
      </c>
      <c r="F4431" t="s">
        <v>122</v>
      </c>
      <c r="G4431" t="s">
        <v>129</v>
      </c>
      <c r="H4431" t="s">
        <v>14</v>
      </c>
      <c r="I4431" t="s">
        <v>18</v>
      </c>
      <c r="J4431" t="s">
        <v>15</v>
      </c>
      <c r="K4431" t="s">
        <v>43</v>
      </c>
      <c r="L4431">
        <v>1</v>
      </c>
      <c r="M4431">
        <v>1006</v>
      </c>
      <c r="O4431" t="s">
        <v>28</v>
      </c>
      <c r="R4431" t="s">
        <v>47</v>
      </c>
      <c r="S4431" s="49" t="str">
        <f t="shared" si="553"/>
        <v>Card</v>
      </c>
      <c r="T4431" s="3">
        <v>3.5000000000000003E-2</v>
      </c>
      <c r="U4431" s="2">
        <v>7.0785</v>
      </c>
      <c r="V4431" s="2">
        <v>2.1</v>
      </c>
      <c r="W4431" s="54">
        <f>_xlfn.XLOOKUP(M4431,Market!A:A,Market!F:F,0)</f>
        <v>8.8999999999999996E-2</v>
      </c>
      <c r="X4431" s="55">
        <f t="shared" si="554"/>
        <v>0.24774750000000004</v>
      </c>
      <c r="Y4431" s="55">
        <f t="shared" si="555"/>
        <v>4.9785000000000004</v>
      </c>
      <c r="Z4431" s="54">
        <f t="shared" si="556"/>
        <v>0.70332697605424888</v>
      </c>
      <c r="AA4431" s="49" t="str">
        <f t="shared" ca="1" si="557"/>
        <v>N</v>
      </c>
      <c r="AB4431" s="49">
        <f t="shared" ca="1" si="558"/>
        <v>5</v>
      </c>
      <c r="AC4431" s="49" t="str">
        <f t="shared" ca="1" si="559"/>
        <v>N</v>
      </c>
    </row>
    <row r="4432" spans="1:29" x14ac:dyDescent="0.25">
      <c r="A4432">
        <v>2729</v>
      </c>
      <c r="B4432" s="9">
        <v>43571</v>
      </c>
      <c r="C4432" s="50" t="str">
        <f t="shared" si="552"/>
        <v>N</v>
      </c>
      <c r="D4432" s="52">
        <f>_xlfn.XLOOKUP(B4432,Cal_Date!B:B,Cal_Date!A:A,0)</f>
        <v>3</v>
      </c>
      <c r="E4432">
        <v>2019</v>
      </c>
      <c r="F4432" t="s">
        <v>122</v>
      </c>
      <c r="G4432" t="s">
        <v>129</v>
      </c>
      <c r="H4432" t="s">
        <v>48</v>
      </c>
      <c r="I4432" t="s">
        <v>18</v>
      </c>
      <c r="J4432" t="s">
        <v>10</v>
      </c>
      <c r="K4432" t="s">
        <v>43</v>
      </c>
      <c r="L4432">
        <v>2</v>
      </c>
      <c r="M4432">
        <v>1006</v>
      </c>
      <c r="O4432" t="s">
        <v>28</v>
      </c>
      <c r="R4432" t="s">
        <v>44</v>
      </c>
      <c r="S4432" s="49" t="str">
        <f t="shared" si="553"/>
        <v>Card</v>
      </c>
      <c r="T4432" s="3">
        <v>0.03</v>
      </c>
      <c r="U4432" s="2">
        <v>15.245999999999999</v>
      </c>
      <c r="V4432" s="2">
        <v>2.92</v>
      </c>
      <c r="W4432" s="54">
        <f>_xlfn.XLOOKUP(M4432,Market!A:A,Market!F:F,0)</f>
        <v>8.8999999999999996E-2</v>
      </c>
      <c r="X4432" s="55">
        <f t="shared" si="554"/>
        <v>0.45737999999999995</v>
      </c>
      <c r="Y4432" s="55">
        <f t="shared" si="555"/>
        <v>12.325999999999999</v>
      </c>
      <c r="Z4432" s="54">
        <f t="shared" si="556"/>
        <v>0.80847435392889933</v>
      </c>
      <c r="AA4432" s="49" t="str">
        <f t="shared" ca="1" si="557"/>
        <v>N</v>
      </c>
      <c r="AB4432" s="49">
        <f t="shared" ca="1" si="558"/>
        <v>5</v>
      </c>
      <c r="AC4432" s="49" t="str">
        <f t="shared" ca="1" si="559"/>
        <v>N</v>
      </c>
    </row>
    <row r="4433" spans="1:29" x14ac:dyDescent="0.25">
      <c r="A4433">
        <v>2730</v>
      </c>
      <c r="B4433" s="9">
        <v>43571</v>
      </c>
      <c r="C4433" s="50" t="str">
        <f t="shared" si="552"/>
        <v>N</v>
      </c>
      <c r="D4433" s="52">
        <f>_xlfn.XLOOKUP(B4433,Cal_Date!B:B,Cal_Date!A:A,0)</f>
        <v>3</v>
      </c>
      <c r="E4433">
        <v>2019</v>
      </c>
      <c r="F4433" t="s">
        <v>122</v>
      </c>
      <c r="G4433" t="s">
        <v>129</v>
      </c>
      <c r="H4433" t="s">
        <v>11</v>
      </c>
      <c r="I4433" t="s">
        <v>11</v>
      </c>
      <c r="J4433" t="s">
        <v>15</v>
      </c>
      <c r="K4433" t="s">
        <v>42</v>
      </c>
      <c r="L4433">
        <v>1</v>
      </c>
      <c r="M4433">
        <v>1006</v>
      </c>
      <c r="O4433" t="s">
        <v>28</v>
      </c>
      <c r="R4433" t="s">
        <v>47</v>
      </c>
      <c r="S4433" s="49" t="str">
        <f t="shared" si="553"/>
        <v>Card</v>
      </c>
      <c r="T4433" s="3">
        <v>3.5000000000000003E-2</v>
      </c>
      <c r="U4433" s="2">
        <v>2.7225000000000001</v>
      </c>
      <c r="V4433" s="2">
        <v>0.87</v>
      </c>
      <c r="W4433" s="54">
        <f>_xlfn.XLOOKUP(M4433,Market!A:A,Market!F:F,0)</f>
        <v>8.8999999999999996E-2</v>
      </c>
      <c r="X4433" s="55">
        <f t="shared" si="554"/>
        <v>9.5287500000000011E-2</v>
      </c>
      <c r="Y4433" s="55">
        <f t="shared" si="555"/>
        <v>1.8525</v>
      </c>
      <c r="Z4433" s="54">
        <f t="shared" si="556"/>
        <v>0.68044077134986225</v>
      </c>
      <c r="AA4433" s="49" t="str">
        <f t="shared" ca="1" si="557"/>
        <v>N</v>
      </c>
      <c r="AB4433" s="49">
        <f t="shared" ca="1" si="558"/>
        <v>5</v>
      </c>
      <c r="AC4433" s="49" t="str">
        <f t="shared" ca="1" si="559"/>
        <v>N</v>
      </c>
    </row>
    <row r="4434" spans="1:29" x14ac:dyDescent="0.25">
      <c r="A4434">
        <v>2731</v>
      </c>
      <c r="B4434" s="9">
        <v>43571</v>
      </c>
      <c r="C4434" s="50" t="str">
        <f t="shared" si="552"/>
        <v>N</v>
      </c>
      <c r="D4434" s="52">
        <f>_xlfn.XLOOKUP(B4434,Cal_Date!B:B,Cal_Date!A:A,0)</f>
        <v>3</v>
      </c>
      <c r="E4434">
        <v>2019</v>
      </c>
      <c r="F4434" t="s">
        <v>122</v>
      </c>
      <c r="G4434" t="s">
        <v>129</v>
      </c>
      <c r="H4434" t="s">
        <v>11</v>
      </c>
      <c r="I4434" t="s">
        <v>11</v>
      </c>
      <c r="J4434" t="s">
        <v>15</v>
      </c>
      <c r="K4434" t="s">
        <v>42</v>
      </c>
      <c r="L4434">
        <v>2</v>
      </c>
      <c r="M4434">
        <v>1004</v>
      </c>
      <c r="O4434" t="s">
        <v>28</v>
      </c>
      <c r="R4434" t="s">
        <v>44</v>
      </c>
      <c r="S4434" s="49" t="str">
        <f t="shared" si="553"/>
        <v>Card</v>
      </c>
      <c r="T4434" s="3">
        <v>0.03</v>
      </c>
      <c r="U4434" s="2">
        <v>5.3000000000000007</v>
      </c>
      <c r="V4434" s="2">
        <v>1.74</v>
      </c>
      <c r="W4434" s="54">
        <f>_xlfn.XLOOKUP(M4434,Market!A:A,Market!F:F,0)</f>
        <v>0.06</v>
      </c>
      <c r="X4434" s="55">
        <f t="shared" si="554"/>
        <v>0.159</v>
      </c>
      <c r="Y4434" s="55">
        <f t="shared" si="555"/>
        <v>3.5600000000000005</v>
      </c>
      <c r="Z4434" s="54">
        <f t="shared" si="556"/>
        <v>0.67169811320754713</v>
      </c>
      <c r="AA4434" s="49" t="str">
        <f t="shared" ca="1" si="557"/>
        <v>N</v>
      </c>
      <c r="AB4434" s="49">
        <f t="shared" ca="1" si="558"/>
        <v>5</v>
      </c>
      <c r="AC4434" s="49" t="str">
        <f t="shared" ca="1" si="559"/>
        <v>N</v>
      </c>
    </row>
    <row r="4435" spans="1:29" x14ac:dyDescent="0.25">
      <c r="A4435">
        <v>2732</v>
      </c>
      <c r="B4435" s="9">
        <v>43571</v>
      </c>
      <c r="C4435" s="50" t="str">
        <f t="shared" si="552"/>
        <v>N</v>
      </c>
      <c r="D4435" s="52">
        <f>_xlfn.XLOOKUP(B4435,Cal_Date!B:B,Cal_Date!A:A,0)</f>
        <v>3</v>
      </c>
      <c r="E4435">
        <v>2019</v>
      </c>
      <c r="F4435" t="s">
        <v>122</v>
      </c>
      <c r="G4435" t="s">
        <v>129</v>
      </c>
      <c r="H4435" t="s">
        <v>11</v>
      </c>
      <c r="I4435" t="s">
        <v>11</v>
      </c>
      <c r="J4435" t="s">
        <v>15</v>
      </c>
      <c r="K4435" t="s">
        <v>42</v>
      </c>
      <c r="L4435">
        <v>1</v>
      </c>
      <c r="M4435">
        <v>1004</v>
      </c>
      <c r="O4435" t="s">
        <v>28</v>
      </c>
      <c r="R4435" t="s">
        <v>44</v>
      </c>
      <c r="S4435" s="49" t="str">
        <f t="shared" si="553"/>
        <v>Card</v>
      </c>
      <c r="T4435" s="3">
        <v>0.03</v>
      </c>
      <c r="U4435" s="2">
        <v>2.6500000000000004</v>
      </c>
      <c r="V4435" s="2">
        <v>0.87</v>
      </c>
      <c r="W4435" s="54">
        <f>_xlfn.XLOOKUP(M4435,Market!A:A,Market!F:F,0)</f>
        <v>0.06</v>
      </c>
      <c r="X4435" s="55">
        <f t="shared" si="554"/>
        <v>7.9500000000000001E-2</v>
      </c>
      <c r="Y4435" s="55">
        <f t="shared" si="555"/>
        <v>1.7800000000000002</v>
      </c>
      <c r="Z4435" s="54">
        <f t="shared" si="556"/>
        <v>0.67169811320754713</v>
      </c>
      <c r="AA4435" s="49" t="str">
        <f t="shared" ca="1" si="557"/>
        <v>N</v>
      </c>
      <c r="AB4435" s="49">
        <f t="shared" ca="1" si="558"/>
        <v>5</v>
      </c>
      <c r="AC4435" s="49" t="str">
        <f t="shared" ca="1" si="559"/>
        <v>N</v>
      </c>
    </row>
    <row r="4436" spans="1:29" x14ac:dyDescent="0.25">
      <c r="A4436">
        <v>2733</v>
      </c>
      <c r="B4436" s="9">
        <v>43571</v>
      </c>
      <c r="C4436" s="50" t="str">
        <f t="shared" si="552"/>
        <v>N</v>
      </c>
      <c r="D4436" s="52">
        <f>_xlfn.XLOOKUP(B4436,Cal_Date!B:B,Cal_Date!A:A,0)</f>
        <v>3</v>
      </c>
      <c r="E4436">
        <v>2019</v>
      </c>
      <c r="F4436" t="s">
        <v>122</v>
      </c>
      <c r="G4436" t="s">
        <v>129</v>
      </c>
      <c r="H4436" t="s">
        <v>48</v>
      </c>
      <c r="I4436" t="s">
        <v>18</v>
      </c>
      <c r="J4436" t="s">
        <v>10</v>
      </c>
      <c r="K4436" t="s">
        <v>43</v>
      </c>
      <c r="L4436">
        <v>1</v>
      </c>
      <c r="M4436">
        <v>1000</v>
      </c>
      <c r="O4436" t="s">
        <v>25</v>
      </c>
      <c r="R4436" t="s">
        <v>44</v>
      </c>
      <c r="S4436" s="49" t="str">
        <f t="shared" si="553"/>
        <v>Card</v>
      </c>
      <c r="T4436" s="3">
        <v>0.03</v>
      </c>
      <c r="U4436" s="2">
        <v>7.5600000000000005</v>
      </c>
      <c r="V4436" s="2">
        <v>1.46</v>
      </c>
      <c r="W4436" s="54">
        <f>_xlfn.XLOOKUP(M4436,Market!A:A,Market!F:F,0)</f>
        <v>0.08</v>
      </c>
      <c r="X4436" s="55">
        <f t="shared" si="554"/>
        <v>0.2268</v>
      </c>
      <c r="Y4436" s="55">
        <f t="shared" si="555"/>
        <v>6.1000000000000005</v>
      </c>
      <c r="Z4436" s="54">
        <f t="shared" si="556"/>
        <v>0.80687830687830686</v>
      </c>
      <c r="AA4436" s="49" t="str">
        <f t="shared" ca="1" si="557"/>
        <v>N</v>
      </c>
      <c r="AB4436" s="49">
        <f t="shared" ca="1" si="558"/>
        <v>5</v>
      </c>
      <c r="AC4436" s="49" t="str">
        <f t="shared" ca="1" si="559"/>
        <v>N</v>
      </c>
    </row>
    <row r="4437" spans="1:29" x14ac:dyDescent="0.25">
      <c r="A4437">
        <v>2734</v>
      </c>
      <c r="B4437" s="9">
        <v>43571</v>
      </c>
      <c r="C4437" s="50" t="str">
        <f t="shared" si="552"/>
        <v>N</v>
      </c>
      <c r="D4437" s="52">
        <f>_xlfn.XLOOKUP(B4437,Cal_Date!B:B,Cal_Date!A:A,0)</f>
        <v>3</v>
      </c>
      <c r="E4437">
        <v>2019</v>
      </c>
      <c r="F4437" t="s">
        <v>122</v>
      </c>
      <c r="G4437" t="s">
        <v>129</v>
      </c>
      <c r="H4437" t="s">
        <v>48</v>
      </c>
      <c r="I4437" t="s">
        <v>18</v>
      </c>
      <c r="J4437" t="s">
        <v>10</v>
      </c>
      <c r="K4437" t="s">
        <v>43</v>
      </c>
      <c r="L4437">
        <v>1</v>
      </c>
      <c r="M4437">
        <v>1000</v>
      </c>
      <c r="O4437" t="s">
        <v>25</v>
      </c>
      <c r="R4437" t="s">
        <v>44</v>
      </c>
      <c r="S4437" s="49" t="str">
        <f t="shared" si="553"/>
        <v>Card</v>
      </c>
      <c r="T4437" s="3">
        <v>0.03</v>
      </c>
      <c r="U4437" s="2">
        <v>7.5600000000000005</v>
      </c>
      <c r="V4437" s="2">
        <v>1.46</v>
      </c>
      <c r="W4437" s="54">
        <f>_xlfn.XLOOKUP(M4437,Market!A:A,Market!F:F,0)</f>
        <v>0.08</v>
      </c>
      <c r="X4437" s="55">
        <f t="shared" si="554"/>
        <v>0.2268</v>
      </c>
      <c r="Y4437" s="55">
        <f t="shared" si="555"/>
        <v>6.1000000000000005</v>
      </c>
      <c r="Z4437" s="54">
        <f t="shared" si="556"/>
        <v>0.80687830687830686</v>
      </c>
      <c r="AA4437" s="49" t="str">
        <f t="shared" ca="1" si="557"/>
        <v>N</v>
      </c>
      <c r="AB4437" s="49">
        <f t="shared" ca="1" si="558"/>
        <v>5</v>
      </c>
      <c r="AC4437" s="49" t="str">
        <f t="shared" ca="1" si="559"/>
        <v>N</v>
      </c>
    </row>
    <row r="4438" spans="1:29" x14ac:dyDescent="0.25">
      <c r="A4438">
        <v>2735</v>
      </c>
      <c r="B4438" s="9">
        <v>43571</v>
      </c>
      <c r="C4438" s="50" t="str">
        <f t="shared" si="552"/>
        <v>N</v>
      </c>
      <c r="D4438" s="52">
        <f>_xlfn.XLOOKUP(B4438,Cal_Date!B:B,Cal_Date!A:A,0)</f>
        <v>3</v>
      </c>
      <c r="E4438">
        <v>2019</v>
      </c>
      <c r="F4438" t="s">
        <v>122</v>
      </c>
      <c r="G4438" t="s">
        <v>129</v>
      </c>
      <c r="H4438" t="s">
        <v>11</v>
      </c>
      <c r="I4438" t="s">
        <v>11</v>
      </c>
      <c r="J4438" t="s">
        <v>15</v>
      </c>
      <c r="K4438" t="s">
        <v>42</v>
      </c>
      <c r="L4438">
        <v>1</v>
      </c>
      <c r="M4438">
        <v>1000</v>
      </c>
      <c r="O4438" t="s">
        <v>25</v>
      </c>
      <c r="R4438" t="s">
        <v>46</v>
      </c>
      <c r="S4438" s="49" t="str">
        <f t="shared" si="553"/>
        <v>Card</v>
      </c>
      <c r="T4438" s="3">
        <v>0.04</v>
      </c>
      <c r="U4438" s="2">
        <v>2.7</v>
      </c>
      <c r="V4438" s="2">
        <v>0.87</v>
      </c>
      <c r="W4438" s="54">
        <f>_xlfn.XLOOKUP(M4438,Market!A:A,Market!F:F,0)</f>
        <v>0.08</v>
      </c>
      <c r="X4438" s="55">
        <f t="shared" si="554"/>
        <v>0.10800000000000001</v>
      </c>
      <c r="Y4438" s="55">
        <f t="shared" si="555"/>
        <v>1.83</v>
      </c>
      <c r="Z4438" s="54">
        <f t="shared" si="556"/>
        <v>0.67777777777777781</v>
      </c>
      <c r="AA4438" s="49" t="str">
        <f t="shared" ca="1" si="557"/>
        <v>N</v>
      </c>
      <c r="AB4438" s="49">
        <f t="shared" ca="1" si="558"/>
        <v>5</v>
      </c>
      <c r="AC4438" s="49" t="str">
        <f t="shared" ca="1" si="559"/>
        <v>N</v>
      </c>
    </row>
    <row r="4439" spans="1:29" x14ac:dyDescent="0.25">
      <c r="A4439">
        <v>2736</v>
      </c>
      <c r="B4439" s="9">
        <v>43571</v>
      </c>
      <c r="C4439" s="50" t="str">
        <f t="shared" si="552"/>
        <v>N</v>
      </c>
      <c r="D4439" s="52">
        <f>_xlfn.XLOOKUP(B4439,Cal_Date!B:B,Cal_Date!A:A,0)</f>
        <v>3</v>
      </c>
      <c r="E4439">
        <v>2019</v>
      </c>
      <c r="F4439" t="s">
        <v>122</v>
      </c>
      <c r="G4439" t="s">
        <v>129</v>
      </c>
      <c r="H4439" t="s">
        <v>11</v>
      </c>
      <c r="I4439" t="s">
        <v>11</v>
      </c>
      <c r="J4439" t="s">
        <v>15</v>
      </c>
      <c r="K4439" t="s">
        <v>42</v>
      </c>
      <c r="L4439">
        <v>2</v>
      </c>
      <c r="M4439">
        <v>1008</v>
      </c>
      <c r="O4439" t="s">
        <v>28</v>
      </c>
      <c r="R4439" t="s">
        <v>47</v>
      </c>
      <c r="S4439" s="49" t="str">
        <f t="shared" si="553"/>
        <v>Card</v>
      </c>
      <c r="T4439" s="3">
        <v>3.5000000000000003E-2</v>
      </c>
      <c r="U4439" s="2">
        <v>5.4450000000000003</v>
      </c>
      <c r="V4439" s="2">
        <v>1.74</v>
      </c>
      <c r="W4439" s="54">
        <f>_xlfn.XLOOKUP(M4439,Market!A:A,Market!F:F,0)</f>
        <v>8.8999999999999996E-2</v>
      </c>
      <c r="X4439" s="55">
        <f t="shared" si="554"/>
        <v>0.19057500000000002</v>
      </c>
      <c r="Y4439" s="55">
        <f t="shared" si="555"/>
        <v>3.7050000000000001</v>
      </c>
      <c r="Z4439" s="54">
        <f t="shared" si="556"/>
        <v>0.68044077134986225</v>
      </c>
      <c r="AA4439" s="49" t="str">
        <f t="shared" ca="1" si="557"/>
        <v>N</v>
      </c>
      <c r="AB4439" s="49">
        <f t="shared" ca="1" si="558"/>
        <v>5</v>
      </c>
      <c r="AC4439" s="49" t="str">
        <f t="shared" ca="1" si="559"/>
        <v>N</v>
      </c>
    </row>
    <row r="4440" spans="1:29" x14ac:dyDescent="0.25">
      <c r="A4440">
        <v>2737</v>
      </c>
      <c r="B4440" s="9">
        <v>43571</v>
      </c>
      <c r="C4440" s="50" t="str">
        <f t="shared" si="552"/>
        <v>N</v>
      </c>
      <c r="D4440" s="52">
        <f>_xlfn.XLOOKUP(B4440,Cal_Date!B:B,Cal_Date!A:A,0)</f>
        <v>3</v>
      </c>
      <c r="E4440">
        <v>2019</v>
      </c>
      <c r="F4440" t="s">
        <v>122</v>
      </c>
      <c r="G4440" t="s">
        <v>129</v>
      </c>
      <c r="H4440" t="s">
        <v>14</v>
      </c>
      <c r="I4440" t="s">
        <v>13</v>
      </c>
      <c r="J4440" t="s">
        <v>15</v>
      </c>
      <c r="K4440" t="s">
        <v>43</v>
      </c>
      <c r="L4440">
        <v>1</v>
      </c>
      <c r="M4440">
        <v>1008</v>
      </c>
      <c r="O4440" t="s">
        <v>28</v>
      </c>
      <c r="R4440" t="s">
        <v>44</v>
      </c>
      <c r="S4440" s="49" t="str">
        <f t="shared" si="553"/>
        <v>Card</v>
      </c>
      <c r="T4440" s="3">
        <v>0.03</v>
      </c>
      <c r="U4440" s="2">
        <v>7.6229999999999993</v>
      </c>
      <c r="V4440" s="2">
        <v>2.2400000000000002</v>
      </c>
      <c r="W4440" s="54">
        <f>_xlfn.XLOOKUP(M4440,Market!A:A,Market!F:F,0)</f>
        <v>8.8999999999999996E-2</v>
      </c>
      <c r="X4440" s="55">
        <f t="shared" si="554"/>
        <v>0.22868999999999998</v>
      </c>
      <c r="Y4440" s="55">
        <f t="shared" si="555"/>
        <v>5.3829999999999991</v>
      </c>
      <c r="Z4440" s="54">
        <f t="shared" si="556"/>
        <v>0.70615243342516065</v>
      </c>
      <c r="AA4440" s="49" t="str">
        <f t="shared" ca="1" si="557"/>
        <v>N</v>
      </c>
      <c r="AB4440" s="49">
        <f t="shared" ca="1" si="558"/>
        <v>5</v>
      </c>
      <c r="AC4440" s="49" t="str">
        <f t="shared" ca="1" si="559"/>
        <v>N</v>
      </c>
    </row>
    <row r="4441" spans="1:29" x14ac:dyDescent="0.25">
      <c r="A4441">
        <v>2738</v>
      </c>
      <c r="B4441" s="9">
        <v>43571</v>
      </c>
      <c r="C4441" s="50" t="str">
        <f t="shared" si="552"/>
        <v>N</v>
      </c>
      <c r="D4441" s="52">
        <f>_xlfn.XLOOKUP(B4441,Cal_Date!B:B,Cal_Date!A:A,0)</f>
        <v>3</v>
      </c>
      <c r="E4441">
        <v>2019</v>
      </c>
      <c r="F4441" t="s">
        <v>122</v>
      </c>
      <c r="G4441" t="s">
        <v>129</v>
      </c>
      <c r="H4441" t="s">
        <v>14</v>
      </c>
      <c r="I4441" t="s">
        <v>13</v>
      </c>
      <c r="J4441" t="s">
        <v>15</v>
      </c>
      <c r="K4441" t="s">
        <v>43</v>
      </c>
      <c r="L4441">
        <v>1</v>
      </c>
      <c r="M4441">
        <v>1009</v>
      </c>
      <c r="O4441" t="s">
        <v>28</v>
      </c>
      <c r="R4441" t="s">
        <v>44</v>
      </c>
      <c r="S4441" s="49" t="str">
        <f t="shared" si="553"/>
        <v>Card</v>
      </c>
      <c r="T4441" s="3">
        <v>0.03</v>
      </c>
      <c r="U4441" s="2">
        <v>7.6229999999999993</v>
      </c>
      <c r="V4441" s="2">
        <v>2.2400000000000002</v>
      </c>
      <c r="W4441" s="54">
        <f>_xlfn.XLOOKUP(M4441,Market!A:A,Market!F:F,0)</f>
        <v>8.8999999999999996E-2</v>
      </c>
      <c r="X4441" s="55">
        <f t="shared" si="554"/>
        <v>0.22868999999999998</v>
      </c>
      <c r="Y4441" s="55">
        <f t="shared" si="555"/>
        <v>5.3829999999999991</v>
      </c>
      <c r="Z4441" s="54">
        <f t="shared" si="556"/>
        <v>0.70615243342516065</v>
      </c>
      <c r="AA4441" s="49" t="str">
        <f t="shared" ca="1" si="557"/>
        <v>N</v>
      </c>
      <c r="AB4441" s="49">
        <f t="shared" ca="1" si="558"/>
        <v>5</v>
      </c>
      <c r="AC4441" s="49" t="str">
        <f t="shared" ca="1" si="559"/>
        <v>N</v>
      </c>
    </row>
    <row r="4442" spans="1:29" x14ac:dyDescent="0.25">
      <c r="A4442">
        <v>2739</v>
      </c>
      <c r="B4442" s="9">
        <v>43571</v>
      </c>
      <c r="C4442" s="50" t="str">
        <f t="shared" si="552"/>
        <v>N</v>
      </c>
      <c r="D4442" s="52">
        <f>_xlfn.XLOOKUP(B4442,Cal_Date!B:B,Cal_Date!A:A,0)</f>
        <v>3</v>
      </c>
      <c r="E4442">
        <v>2019</v>
      </c>
      <c r="F4442" t="s">
        <v>122</v>
      </c>
      <c r="G4442" t="s">
        <v>129</v>
      </c>
      <c r="H4442" t="s">
        <v>14</v>
      </c>
      <c r="I4442" t="s">
        <v>18</v>
      </c>
      <c r="J4442" t="s">
        <v>15</v>
      </c>
      <c r="K4442" t="s">
        <v>43</v>
      </c>
      <c r="L4442">
        <v>1</v>
      </c>
      <c r="M4442">
        <v>1010</v>
      </c>
      <c r="O4442" t="s">
        <v>25</v>
      </c>
      <c r="R4442" t="s">
        <v>44</v>
      </c>
      <c r="S4442" s="49" t="str">
        <f t="shared" si="553"/>
        <v>Card</v>
      </c>
      <c r="T4442" s="3">
        <v>0.03</v>
      </c>
      <c r="U4442" s="2">
        <v>7.0200000000000005</v>
      </c>
      <c r="V4442" s="2">
        <v>2.1</v>
      </c>
      <c r="W4442" s="54">
        <f>_xlfn.XLOOKUP(M4442,Market!A:A,Market!F:F,0)</f>
        <v>0.08</v>
      </c>
      <c r="X4442" s="55">
        <f t="shared" si="554"/>
        <v>0.21060000000000001</v>
      </c>
      <c r="Y4442" s="55">
        <f t="shared" si="555"/>
        <v>4.92</v>
      </c>
      <c r="Z4442" s="54">
        <f t="shared" si="556"/>
        <v>0.70085470085470081</v>
      </c>
      <c r="AA4442" s="49" t="str">
        <f t="shared" ca="1" si="557"/>
        <v>N</v>
      </c>
      <c r="AB4442" s="49">
        <f t="shared" ca="1" si="558"/>
        <v>5</v>
      </c>
      <c r="AC4442" s="49" t="str">
        <f t="shared" ca="1" si="559"/>
        <v>N</v>
      </c>
    </row>
    <row r="4443" spans="1:29" x14ac:dyDescent="0.25">
      <c r="A4443">
        <v>2740</v>
      </c>
      <c r="B4443" s="9">
        <v>43571</v>
      </c>
      <c r="C4443" s="50" t="str">
        <f t="shared" si="552"/>
        <v>N</v>
      </c>
      <c r="D4443" s="52">
        <f>_xlfn.XLOOKUP(B4443,Cal_Date!B:B,Cal_Date!A:A,0)</f>
        <v>3</v>
      </c>
      <c r="E4443">
        <v>2019</v>
      </c>
      <c r="F4443" t="s">
        <v>122</v>
      </c>
      <c r="G4443" t="s">
        <v>129</v>
      </c>
      <c r="H4443" t="s">
        <v>11</v>
      </c>
      <c r="I4443" t="s">
        <v>11</v>
      </c>
      <c r="J4443" t="s">
        <v>15</v>
      </c>
      <c r="K4443" t="s">
        <v>42</v>
      </c>
      <c r="L4443">
        <v>1</v>
      </c>
      <c r="M4443">
        <v>1008</v>
      </c>
      <c r="O4443" t="s">
        <v>28</v>
      </c>
      <c r="R4443" t="s">
        <v>47</v>
      </c>
      <c r="S4443" s="49" t="str">
        <f t="shared" si="553"/>
        <v>Card</v>
      </c>
      <c r="T4443" s="3">
        <v>3.5000000000000003E-2</v>
      </c>
      <c r="U4443" s="2">
        <v>2.7225000000000001</v>
      </c>
      <c r="V4443" s="2">
        <v>0.87</v>
      </c>
      <c r="W4443" s="54">
        <f>_xlfn.XLOOKUP(M4443,Market!A:A,Market!F:F,0)</f>
        <v>8.8999999999999996E-2</v>
      </c>
      <c r="X4443" s="55">
        <f t="shared" si="554"/>
        <v>9.5287500000000011E-2</v>
      </c>
      <c r="Y4443" s="55">
        <f t="shared" si="555"/>
        <v>1.8525</v>
      </c>
      <c r="Z4443" s="54">
        <f t="shared" si="556"/>
        <v>0.68044077134986225</v>
      </c>
      <c r="AA4443" s="49" t="str">
        <f t="shared" ca="1" si="557"/>
        <v>N</v>
      </c>
      <c r="AB4443" s="49">
        <f t="shared" ca="1" si="558"/>
        <v>5</v>
      </c>
      <c r="AC4443" s="49" t="str">
        <f t="shared" ca="1" si="559"/>
        <v>N</v>
      </c>
    </row>
    <row r="4444" spans="1:29" x14ac:dyDescent="0.25">
      <c r="A4444">
        <v>2741</v>
      </c>
      <c r="B4444" s="9">
        <v>43571</v>
      </c>
      <c r="C4444" s="50" t="str">
        <f t="shared" si="552"/>
        <v>N</v>
      </c>
      <c r="D4444" s="52">
        <f>_xlfn.XLOOKUP(B4444,Cal_Date!B:B,Cal_Date!A:A,0)</f>
        <v>3</v>
      </c>
      <c r="E4444">
        <v>2019</v>
      </c>
      <c r="F4444" t="s">
        <v>122</v>
      </c>
      <c r="G4444" t="s">
        <v>129</v>
      </c>
      <c r="H4444" t="s">
        <v>11</v>
      </c>
      <c r="I4444" t="s">
        <v>13</v>
      </c>
      <c r="J4444" t="s">
        <v>15</v>
      </c>
      <c r="K4444" t="s">
        <v>42</v>
      </c>
      <c r="L4444">
        <v>1</v>
      </c>
      <c r="M4444">
        <v>1008</v>
      </c>
      <c r="O4444" t="s">
        <v>28</v>
      </c>
      <c r="R4444" t="s">
        <v>44</v>
      </c>
      <c r="S4444" s="49" t="str">
        <f t="shared" si="553"/>
        <v>Card</v>
      </c>
      <c r="T4444" s="3">
        <v>0.03</v>
      </c>
      <c r="U4444" s="2">
        <v>2.7225000000000001</v>
      </c>
      <c r="V4444" s="2">
        <v>1.42</v>
      </c>
      <c r="W4444" s="54">
        <f>_xlfn.XLOOKUP(M4444,Market!A:A,Market!F:F,0)</f>
        <v>8.8999999999999996E-2</v>
      </c>
      <c r="X4444" s="55">
        <f t="shared" si="554"/>
        <v>8.1674999999999998E-2</v>
      </c>
      <c r="Y4444" s="55">
        <f t="shared" si="555"/>
        <v>1.3025000000000002</v>
      </c>
      <c r="Z4444" s="54">
        <f t="shared" si="556"/>
        <v>0.47842056932966032</v>
      </c>
      <c r="AA4444" s="49" t="str">
        <f t="shared" ca="1" si="557"/>
        <v>N</v>
      </c>
      <c r="AB4444" s="49">
        <f t="shared" ca="1" si="558"/>
        <v>5</v>
      </c>
      <c r="AC4444" s="49" t="str">
        <f t="shared" ca="1" si="559"/>
        <v>N</v>
      </c>
    </row>
    <row r="4445" spans="1:29" x14ac:dyDescent="0.25">
      <c r="A4445">
        <v>2742</v>
      </c>
      <c r="B4445" s="9">
        <v>43571</v>
      </c>
      <c r="C4445" s="50" t="str">
        <f t="shared" si="552"/>
        <v>N</v>
      </c>
      <c r="D4445" s="52">
        <f>_xlfn.XLOOKUP(B4445,Cal_Date!B:B,Cal_Date!A:A,0)</f>
        <v>3</v>
      </c>
      <c r="E4445">
        <v>2019</v>
      </c>
      <c r="F4445" t="s">
        <v>122</v>
      </c>
      <c r="G4445" t="s">
        <v>129</v>
      </c>
      <c r="H4445" t="s">
        <v>11</v>
      </c>
      <c r="I4445" t="s">
        <v>11</v>
      </c>
      <c r="J4445" t="s">
        <v>15</v>
      </c>
      <c r="K4445" t="s">
        <v>42</v>
      </c>
      <c r="L4445">
        <v>2</v>
      </c>
      <c r="M4445">
        <v>1008</v>
      </c>
      <c r="O4445" t="s">
        <v>28</v>
      </c>
      <c r="R4445" t="s">
        <v>44</v>
      </c>
      <c r="S4445" s="49" t="str">
        <f t="shared" si="553"/>
        <v>Card</v>
      </c>
      <c r="T4445" s="3">
        <v>0.03</v>
      </c>
      <c r="U4445" s="2">
        <v>5.4450000000000003</v>
      </c>
      <c r="V4445" s="2">
        <v>1.74</v>
      </c>
      <c r="W4445" s="54">
        <f>_xlfn.XLOOKUP(M4445,Market!A:A,Market!F:F,0)</f>
        <v>8.8999999999999996E-2</v>
      </c>
      <c r="X4445" s="55">
        <f t="shared" si="554"/>
        <v>0.16335</v>
      </c>
      <c r="Y4445" s="55">
        <f t="shared" si="555"/>
        <v>3.7050000000000001</v>
      </c>
      <c r="Z4445" s="54">
        <f t="shared" si="556"/>
        <v>0.68044077134986225</v>
      </c>
      <c r="AA4445" s="49" t="str">
        <f t="shared" ca="1" si="557"/>
        <v>N</v>
      </c>
      <c r="AB4445" s="49">
        <f t="shared" ca="1" si="558"/>
        <v>5</v>
      </c>
      <c r="AC4445" s="49" t="str">
        <f t="shared" ca="1" si="559"/>
        <v>N</v>
      </c>
    </row>
    <row r="4446" spans="1:29" x14ac:dyDescent="0.25">
      <c r="A4446">
        <v>2743</v>
      </c>
      <c r="B4446" s="9">
        <v>43571</v>
      </c>
      <c r="C4446" s="50" t="str">
        <f t="shared" si="552"/>
        <v>N</v>
      </c>
      <c r="D4446" s="52">
        <f>_xlfn.XLOOKUP(B4446,Cal_Date!B:B,Cal_Date!A:A,0)</f>
        <v>3</v>
      </c>
      <c r="E4446">
        <v>2019</v>
      </c>
      <c r="F4446" t="s">
        <v>122</v>
      </c>
      <c r="G4446" t="s">
        <v>129</v>
      </c>
      <c r="H4446" t="s">
        <v>11</v>
      </c>
      <c r="I4446" t="s">
        <v>11</v>
      </c>
      <c r="J4446" t="s">
        <v>15</v>
      </c>
      <c r="K4446" t="s">
        <v>42</v>
      </c>
      <c r="L4446">
        <v>2</v>
      </c>
      <c r="M4446">
        <v>1004</v>
      </c>
      <c r="O4446" t="s">
        <v>28</v>
      </c>
      <c r="R4446" t="s">
        <v>44</v>
      </c>
      <c r="S4446" s="49" t="str">
        <f t="shared" si="553"/>
        <v>Card</v>
      </c>
      <c r="T4446" s="3">
        <v>0.03</v>
      </c>
      <c r="U4446" s="2">
        <v>5.3000000000000007</v>
      </c>
      <c r="V4446" s="2">
        <v>1.74</v>
      </c>
      <c r="W4446" s="54">
        <f>_xlfn.XLOOKUP(M4446,Market!A:A,Market!F:F,0)</f>
        <v>0.06</v>
      </c>
      <c r="X4446" s="55">
        <f t="shared" si="554"/>
        <v>0.159</v>
      </c>
      <c r="Y4446" s="55">
        <f t="shared" si="555"/>
        <v>3.5600000000000005</v>
      </c>
      <c r="Z4446" s="54">
        <f t="shared" si="556"/>
        <v>0.67169811320754713</v>
      </c>
      <c r="AA4446" s="49" t="str">
        <f t="shared" ca="1" si="557"/>
        <v>N</v>
      </c>
      <c r="AB4446" s="49">
        <f t="shared" ca="1" si="558"/>
        <v>5</v>
      </c>
      <c r="AC4446" s="49" t="str">
        <f t="shared" ca="1" si="559"/>
        <v>N</v>
      </c>
    </row>
    <row r="4447" spans="1:29" x14ac:dyDescent="0.25">
      <c r="A4447">
        <v>2744</v>
      </c>
      <c r="B4447" s="9">
        <v>43571</v>
      </c>
      <c r="C4447" s="50" t="str">
        <f t="shared" si="552"/>
        <v>N</v>
      </c>
      <c r="D4447" s="52">
        <f>_xlfn.XLOOKUP(B4447,Cal_Date!B:B,Cal_Date!A:A,0)</f>
        <v>3</v>
      </c>
      <c r="E4447">
        <v>2019</v>
      </c>
      <c r="F4447" t="s">
        <v>122</v>
      </c>
      <c r="G4447" t="s">
        <v>129</v>
      </c>
      <c r="H4447" t="s">
        <v>48</v>
      </c>
      <c r="I4447" t="s">
        <v>18</v>
      </c>
      <c r="J4447" t="s">
        <v>10</v>
      </c>
      <c r="K4447" t="s">
        <v>43</v>
      </c>
      <c r="L4447">
        <v>1</v>
      </c>
      <c r="M4447">
        <v>1009</v>
      </c>
      <c r="O4447" t="s">
        <v>28</v>
      </c>
      <c r="R4447" t="s">
        <v>44</v>
      </c>
      <c r="S4447" s="49" t="str">
        <f t="shared" si="553"/>
        <v>Card</v>
      </c>
      <c r="T4447" s="3">
        <v>0.03</v>
      </c>
      <c r="U4447" s="2">
        <v>7.6229999999999993</v>
      </c>
      <c r="V4447" s="2">
        <v>1.46</v>
      </c>
      <c r="W4447" s="54">
        <f>_xlfn.XLOOKUP(M4447,Market!A:A,Market!F:F,0)</f>
        <v>8.8999999999999996E-2</v>
      </c>
      <c r="X4447" s="55">
        <f t="shared" si="554"/>
        <v>0.22868999999999998</v>
      </c>
      <c r="Y4447" s="55">
        <f t="shared" si="555"/>
        <v>6.1629999999999994</v>
      </c>
      <c r="Z4447" s="54">
        <f t="shared" si="556"/>
        <v>0.80847435392889933</v>
      </c>
      <c r="AA4447" s="49" t="str">
        <f t="shared" ca="1" si="557"/>
        <v>N</v>
      </c>
      <c r="AB4447" s="49">
        <f t="shared" ca="1" si="558"/>
        <v>5</v>
      </c>
      <c r="AC4447" s="49" t="str">
        <f t="shared" ca="1" si="559"/>
        <v>N</v>
      </c>
    </row>
    <row r="4448" spans="1:29" x14ac:dyDescent="0.25">
      <c r="A4448">
        <v>2745</v>
      </c>
      <c r="B4448" s="9">
        <v>43571</v>
      </c>
      <c r="C4448" s="50" t="str">
        <f t="shared" si="552"/>
        <v>N</v>
      </c>
      <c r="D4448" s="52">
        <f>_xlfn.XLOOKUP(B4448,Cal_Date!B:B,Cal_Date!A:A,0)</f>
        <v>3</v>
      </c>
      <c r="E4448">
        <v>2019</v>
      </c>
      <c r="F4448" t="s">
        <v>122</v>
      </c>
      <c r="G4448" t="s">
        <v>129</v>
      </c>
      <c r="H4448" t="s">
        <v>11</v>
      </c>
      <c r="I4448" t="s">
        <v>11</v>
      </c>
      <c r="J4448" t="s">
        <v>15</v>
      </c>
      <c r="K4448" t="s">
        <v>42</v>
      </c>
      <c r="L4448">
        <v>1</v>
      </c>
      <c r="M4448">
        <v>1010</v>
      </c>
      <c r="O4448" t="s">
        <v>25</v>
      </c>
      <c r="R4448" t="s">
        <v>44</v>
      </c>
      <c r="S4448" s="49" t="str">
        <f t="shared" si="553"/>
        <v>Card</v>
      </c>
      <c r="T4448" s="3">
        <v>0.03</v>
      </c>
      <c r="U4448" s="2">
        <v>2.7</v>
      </c>
      <c r="V4448" s="2">
        <v>0.87</v>
      </c>
      <c r="W4448" s="54">
        <f>_xlfn.XLOOKUP(M4448,Market!A:A,Market!F:F,0)</f>
        <v>0.08</v>
      </c>
      <c r="X4448" s="55">
        <f t="shared" si="554"/>
        <v>8.1000000000000003E-2</v>
      </c>
      <c r="Y4448" s="55">
        <f t="shared" si="555"/>
        <v>1.83</v>
      </c>
      <c r="Z4448" s="54">
        <f t="shared" si="556"/>
        <v>0.67777777777777781</v>
      </c>
      <c r="AA4448" s="49" t="str">
        <f t="shared" ca="1" si="557"/>
        <v>N</v>
      </c>
      <c r="AB4448" s="49">
        <f t="shared" ca="1" si="558"/>
        <v>5</v>
      </c>
      <c r="AC4448" s="49" t="str">
        <f t="shared" ca="1" si="559"/>
        <v>N</v>
      </c>
    </row>
    <row r="4449" spans="1:29" x14ac:dyDescent="0.25">
      <c r="A4449">
        <v>2746</v>
      </c>
      <c r="B4449" s="9">
        <v>43571</v>
      </c>
      <c r="C4449" s="50" t="str">
        <f t="shared" si="552"/>
        <v>N</v>
      </c>
      <c r="D4449" s="52">
        <f>_xlfn.XLOOKUP(B4449,Cal_Date!B:B,Cal_Date!A:A,0)</f>
        <v>3</v>
      </c>
      <c r="E4449">
        <v>2019</v>
      </c>
      <c r="F4449" t="s">
        <v>122</v>
      </c>
      <c r="G4449" t="s">
        <v>129</v>
      </c>
      <c r="H4449" t="s">
        <v>14</v>
      </c>
      <c r="I4449" t="s">
        <v>13</v>
      </c>
      <c r="J4449" t="s">
        <v>15</v>
      </c>
      <c r="K4449" t="s">
        <v>43</v>
      </c>
      <c r="L4449">
        <v>1</v>
      </c>
      <c r="M4449">
        <v>1011</v>
      </c>
      <c r="O4449" t="s">
        <v>25</v>
      </c>
      <c r="R4449" t="s">
        <v>44</v>
      </c>
      <c r="S4449" s="49" t="str">
        <f t="shared" si="553"/>
        <v>Card</v>
      </c>
      <c r="T4449" s="3">
        <v>0.03</v>
      </c>
      <c r="U4449" s="2">
        <v>6.8900000000000006</v>
      </c>
      <c r="V4449" s="2">
        <v>2.12</v>
      </c>
      <c r="W4449" s="54">
        <f>_xlfn.XLOOKUP(M4449,Market!A:A,Market!F:F,0)</f>
        <v>0.06</v>
      </c>
      <c r="X4449" s="55">
        <f t="shared" si="554"/>
        <v>0.20670000000000002</v>
      </c>
      <c r="Y4449" s="55">
        <f t="shared" si="555"/>
        <v>4.7700000000000005</v>
      </c>
      <c r="Z4449" s="54">
        <f t="shared" si="556"/>
        <v>0.69230769230769229</v>
      </c>
      <c r="AA4449" s="49" t="str">
        <f t="shared" ca="1" si="557"/>
        <v>N</v>
      </c>
      <c r="AB4449" s="49">
        <f t="shared" ca="1" si="558"/>
        <v>5</v>
      </c>
      <c r="AC4449" s="49" t="str">
        <f t="shared" ca="1" si="559"/>
        <v>N</v>
      </c>
    </row>
    <row r="4450" spans="1:29" x14ac:dyDescent="0.25">
      <c r="A4450">
        <v>2747</v>
      </c>
      <c r="B4450" s="9">
        <v>43571</v>
      </c>
      <c r="C4450" s="50" t="str">
        <f t="shared" si="552"/>
        <v>N</v>
      </c>
      <c r="D4450" s="52">
        <f>_xlfn.XLOOKUP(B4450,Cal_Date!B:B,Cal_Date!A:A,0)</f>
        <v>3</v>
      </c>
      <c r="E4450">
        <v>2019</v>
      </c>
      <c r="F4450" t="s">
        <v>122</v>
      </c>
      <c r="G4450" t="s">
        <v>129</v>
      </c>
      <c r="H4450" t="s">
        <v>11</v>
      </c>
      <c r="I4450" t="s">
        <v>11</v>
      </c>
      <c r="J4450" t="s">
        <v>15</v>
      </c>
      <c r="K4450" t="s">
        <v>42</v>
      </c>
      <c r="L4450">
        <v>2</v>
      </c>
      <c r="M4450">
        <v>1011</v>
      </c>
      <c r="O4450" t="s">
        <v>25</v>
      </c>
      <c r="R4450" t="s">
        <v>44</v>
      </c>
      <c r="S4450" s="49" t="str">
        <f t="shared" si="553"/>
        <v>Card</v>
      </c>
      <c r="T4450" s="3">
        <v>0.03</v>
      </c>
      <c r="U4450" s="2">
        <v>5.3000000000000007</v>
      </c>
      <c r="V4450" s="2">
        <v>1.74</v>
      </c>
      <c r="W4450" s="54">
        <f>_xlfn.XLOOKUP(M4450,Market!A:A,Market!F:F,0)</f>
        <v>0.06</v>
      </c>
      <c r="X4450" s="55">
        <f t="shared" si="554"/>
        <v>0.159</v>
      </c>
      <c r="Y4450" s="55">
        <f t="shared" si="555"/>
        <v>3.5600000000000005</v>
      </c>
      <c r="Z4450" s="54">
        <f t="shared" si="556"/>
        <v>0.67169811320754713</v>
      </c>
      <c r="AA4450" s="49" t="str">
        <f t="shared" ca="1" si="557"/>
        <v>N</v>
      </c>
      <c r="AB4450" s="49">
        <f t="shared" ca="1" si="558"/>
        <v>5</v>
      </c>
      <c r="AC4450" s="49" t="str">
        <f t="shared" ca="1" si="559"/>
        <v>N</v>
      </c>
    </row>
    <row r="4451" spans="1:29" x14ac:dyDescent="0.25">
      <c r="A4451">
        <v>2748</v>
      </c>
      <c r="B4451" s="9">
        <v>43571</v>
      </c>
      <c r="C4451" s="50" t="str">
        <f t="shared" si="552"/>
        <v>N</v>
      </c>
      <c r="D4451" s="52">
        <f>_xlfn.XLOOKUP(B4451,Cal_Date!B:B,Cal_Date!A:A,0)</f>
        <v>3</v>
      </c>
      <c r="E4451">
        <v>2019</v>
      </c>
      <c r="F4451" t="s">
        <v>122</v>
      </c>
      <c r="G4451" t="s">
        <v>129</v>
      </c>
      <c r="H4451" t="s">
        <v>11</v>
      </c>
      <c r="I4451" t="s">
        <v>11</v>
      </c>
      <c r="J4451" t="s">
        <v>15</v>
      </c>
      <c r="K4451" t="s">
        <v>42</v>
      </c>
      <c r="L4451">
        <v>1</v>
      </c>
      <c r="M4451">
        <v>1011</v>
      </c>
      <c r="O4451" t="s">
        <v>25</v>
      </c>
      <c r="R4451" t="s">
        <v>47</v>
      </c>
      <c r="S4451" s="49" t="str">
        <f t="shared" si="553"/>
        <v>Card</v>
      </c>
      <c r="T4451" s="3">
        <v>3.5000000000000003E-2</v>
      </c>
      <c r="U4451" s="2">
        <v>2.6500000000000004</v>
      </c>
      <c r="V4451" s="2">
        <v>0.87</v>
      </c>
      <c r="W4451" s="54">
        <f>_xlfn.XLOOKUP(M4451,Market!A:A,Market!F:F,0)</f>
        <v>0.06</v>
      </c>
      <c r="X4451" s="55">
        <f t="shared" si="554"/>
        <v>9.2750000000000027E-2</v>
      </c>
      <c r="Y4451" s="55">
        <f t="shared" si="555"/>
        <v>1.7800000000000002</v>
      </c>
      <c r="Z4451" s="54">
        <f t="shared" si="556"/>
        <v>0.67169811320754713</v>
      </c>
      <c r="AA4451" s="49" t="str">
        <f t="shared" ca="1" si="557"/>
        <v>N</v>
      </c>
      <c r="AB4451" s="49">
        <f t="shared" ca="1" si="558"/>
        <v>5</v>
      </c>
      <c r="AC4451" s="49" t="str">
        <f t="shared" ca="1" si="559"/>
        <v>N</v>
      </c>
    </row>
    <row r="4452" spans="1:29" x14ac:dyDescent="0.25">
      <c r="A4452">
        <v>2749</v>
      </c>
      <c r="B4452" s="9">
        <v>43571</v>
      </c>
      <c r="C4452" s="50" t="str">
        <f t="shared" si="552"/>
        <v>N</v>
      </c>
      <c r="D4452" s="52">
        <f>_xlfn.XLOOKUP(B4452,Cal_Date!B:B,Cal_Date!A:A,0)</f>
        <v>3</v>
      </c>
      <c r="E4452">
        <v>2019</v>
      </c>
      <c r="F4452" t="s">
        <v>122</v>
      </c>
      <c r="G4452" t="s">
        <v>129</v>
      </c>
      <c r="H4452" t="s">
        <v>11</v>
      </c>
      <c r="I4452" t="s">
        <v>11</v>
      </c>
      <c r="J4452" t="s">
        <v>15</v>
      </c>
      <c r="K4452" t="s">
        <v>42</v>
      </c>
      <c r="L4452">
        <v>2</v>
      </c>
      <c r="M4452">
        <v>1001</v>
      </c>
      <c r="O4452" t="s">
        <v>25</v>
      </c>
      <c r="R4452" t="s">
        <v>44</v>
      </c>
      <c r="S4452" s="49" t="str">
        <f t="shared" si="553"/>
        <v>Card</v>
      </c>
      <c r="T4452" s="3">
        <v>0.03</v>
      </c>
      <c r="U4452" s="2">
        <v>5.3000000000000007</v>
      </c>
      <c r="V4452" s="2">
        <v>1.74</v>
      </c>
      <c r="W4452" s="54">
        <f>_xlfn.XLOOKUP(M4452,Market!A:A,Market!F:F,0)</f>
        <v>0.06</v>
      </c>
      <c r="X4452" s="55">
        <f t="shared" si="554"/>
        <v>0.159</v>
      </c>
      <c r="Y4452" s="55">
        <f t="shared" si="555"/>
        <v>3.5600000000000005</v>
      </c>
      <c r="Z4452" s="54">
        <f t="shared" si="556"/>
        <v>0.67169811320754713</v>
      </c>
      <c r="AA4452" s="49" t="str">
        <f t="shared" ca="1" si="557"/>
        <v>N</v>
      </c>
      <c r="AB4452" s="49">
        <f t="shared" ca="1" si="558"/>
        <v>5</v>
      </c>
      <c r="AC4452" s="49" t="str">
        <f t="shared" ca="1" si="559"/>
        <v>N</v>
      </c>
    </row>
    <row r="4453" spans="1:29" x14ac:dyDescent="0.25">
      <c r="A4453">
        <v>2750</v>
      </c>
      <c r="B4453" s="9">
        <v>43571</v>
      </c>
      <c r="C4453" s="50" t="str">
        <f t="shared" si="552"/>
        <v>N</v>
      </c>
      <c r="D4453" s="52">
        <f>_xlfn.XLOOKUP(B4453,Cal_Date!B:B,Cal_Date!A:A,0)</f>
        <v>3</v>
      </c>
      <c r="E4453">
        <v>2019</v>
      </c>
      <c r="F4453" t="s">
        <v>122</v>
      </c>
      <c r="G4453" t="s">
        <v>129</v>
      </c>
      <c r="H4453" t="s">
        <v>11</v>
      </c>
      <c r="I4453" t="s">
        <v>11</v>
      </c>
      <c r="J4453" t="s">
        <v>15</v>
      </c>
      <c r="K4453" t="s">
        <v>42</v>
      </c>
      <c r="L4453">
        <v>1</v>
      </c>
      <c r="M4453">
        <v>1000</v>
      </c>
      <c r="O4453" t="s">
        <v>25</v>
      </c>
      <c r="R4453" t="s">
        <v>46</v>
      </c>
      <c r="S4453" s="49" t="str">
        <f t="shared" si="553"/>
        <v>Card</v>
      </c>
      <c r="T4453" s="3">
        <v>0.04</v>
      </c>
      <c r="U4453" s="2">
        <v>2.7</v>
      </c>
      <c r="V4453" s="2">
        <v>0.87</v>
      </c>
      <c r="W4453" s="54">
        <f>_xlfn.XLOOKUP(M4453,Market!A:A,Market!F:F,0)</f>
        <v>0.08</v>
      </c>
      <c r="X4453" s="55">
        <f t="shared" si="554"/>
        <v>0.10800000000000001</v>
      </c>
      <c r="Y4453" s="55">
        <f t="shared" si="555"/>
        <v>1.83</v>
      </c>
      <c r="Z4453" s="54">
        <f t="shared" si="556"/>
        <v>0.67777777777777781</v>
      </c>
      <c r="AA4453" s="49" t="str">
        <f t="shared" ca="1" si="557"/>
        <v>N</v>
      </c>
      <c r="AB4453" s="49">
        <f t="shared" ca="1" si="558"/>
        <v>5</v>
      </c>
      <c r="AC4453" s="49" t="str">
        <f t="shared" ca="1" si="559"/>
        <v>N</v>
      </c>
    </row>
    <row r="4454" spans="1:29" x14ac:dyDescent="0.25">
      <c r="A4454">
        <v>2751</v>
      </c>
      <c r="B4454" s="9">
        <v>43571</v>
      </c>
      <c r="C4454" s="50" t="str">
        <f t="shared" si="552"/>
        <v>N</v>
      </c>
      <c r="D4454" s="52">
        <f>_xlfn.XLOOKUP(B4454,Cal_Date!B:B,Cal_Date!A:A,0)</f>
        <v>3</v>
      </c>
      <c r="E4454">
        <v>2019</v>
      </c>
      <c r="F4454" t="s">
        <v>122</v>
      </c>
      <c r="G4454" t="s">
        <v>129</v>
      </c>
      <c r="H4454" t="s">
        <v>48</v>
      </c>
      <c r="I4454" t="s">
        <v>18</v>
      </c>
      <c r="J4454" t="s">
        <v>10</v>
      </c>
      <c r="K4454" t="s">
        <v>43</v>
      </c>
      <c r="L4454">
        <v>2</v>
      </c>
      <c r="M4454">
        <v>1000</v>
      </c>
      <c r="O4454" t="s">
        <v>25</v>
      </c>
      <c r="R4454" t="s">
        <v>44</v>
      </c>
      <c r="S4454" s="49" t="str">
        <f t="shared" si="553"/>
        <v>Card</v>
      </c>
      <c r="T4454" s="3">
        <v>0.03</v>
      </c>
      <c r="U4454" s="2">
        <v>15.120000000000001</v>
      </c>
      <c r="V4454" s="2">
        <v>2.92</v>
      </c>
      <c r="W4454" s="54">
        <f>_xlfn.XLOOKUP(M4454,Market!A:A,Market!F:F,0)</f>
        <v>0.08</v>
      </c>
      <c r="X4454" s="55">
        <f t="shared" si="554"/>
        <v>0.4536</v>
      </c>
      <c r="Y4454" s="55">
        <f t="shared" si="555"/>
        <v>12.200000000000001</v>
      </c>
      <c r="Z4454" s="54">
        <f t="shared" si="556"/>
        <v>0.80687830687830686</v>
      </c>
      <c r="AA4454" s="49" t="str">
        <f t="shared" ca="1" si="557"/>
        <v>N</v>
      </c>
      <c r="AB4454" s="49">
        <f t="shared" ca="1" si="558"/>
        <v>5</v>
      </c>
      <c r="AC4454" s="49" t="str">
        <f t="shared" ca="1" si="559"/>
        <v>N</v>
      </c>
    </row>
    <row r="4455" spans="1:29" x14ac:dyDescent="0.25">
      <c r="A4455">
        <v>2752</v>
      </c>
      <c r="B4455" s="9">
        <v>43571</v>
      </c>
      <c r="C4455" s="50" t="str">
        <f t="shared" si="552"/>
        <v>N</v>
      </c>
      <c r="D4455" s="52">
        <f>_xlfn.XLOOKUP(B4455,Cal_Date!B:B,Cal_Date!A:A,0)</f>
        <v>3</v>
      </c>
      <c r="E4455">
        <v>2019</v>
      </c>
      <c r="F4455" t="s">
        <v>122</v>
      </c>
      <c r="G4455" t="s">
        <v>129</v>
      </c>
      <c r="H4455" t="s">
        <v>14</v>
      </c>
      <c r="I4455" t="s">
        <v>18</v>
      </c>
      <c r="J4455" t="s">
        <v>15</v>
      </c>
      <c r="K4455" t="s">
        <v>43</v>
      </c>
      <c r="L4455">
        <v>1</v>
      </c>
      <c r="M4455">
        <v>1002</v>
      </c>
      <c r="O4455" t="s">
        <v>28</v>
      </c>
      <c r="R4455" t="s">
        <v>44</v>
      </c>
      <c r="S4455" s="49" t="str">
        <f t="shared" si="553"/>
        <v>Card</v>
      </c>
      <c r="T4455" s="3">
        <v>0.03</v>
      </c>
      <c r="U4455" s="2">
        <v>6.8900000000000006</v>
      </c>
      <c r="V4455" s="2">
        <v>2.1</v>
      </c>
      <c r="W4455" s="54">
        <f>_xlfn.XLOOKUP(M4455,Market!A:A,Market!F:F,0)</f>
        <v>0.06</v>
      </c>
      <c r="X4455" s="55">
        <f t="shared" si="554"/>
        <v>0.20670000000000002</v>
      </c>
      <c r="Y4455" s="55">
        <f t="shared" si="555"/>
        <v>4.7900000000000009</v>
      </c>
      <c r="Z4455" s="54">
        <f t="shared" si="556"/>
        <v>0.69521044992743108</v>
      </c>
      <c r="AA4455" s="49" t="str">
        <f t="shared" ca="1" si="557"/>
        <v>N</v>
      </c>
      <c r="AB4455" s="49">
        <f t="shared" ca="1" si="558"/>
        <v>5</v>
      </c>
      <c r="AC4455" s="49" t="str">
        <f t="shared" ca="1" si="559"/>
        <v>N</v>
      </c>
    </row>
    <row r="4456" spans="1:29" x14ac:dyDescent="0.25">
      <c r="A4456">
        <v>2753</v>
      </c>
      <c r="B4456" s="9">
        <v>43571</v>
      </c>
      <c r="C4456" s="50" t="str">
        <f t="shared" si="552"/>
        <v>N</v>
      </c>
      <c r="D4456" s="52">
        <f>_xlfn.XLOOKUP(B4456,Cal_Date!B:B,Cal_Date!A:A,0)</f>
        <v>3</v>
      </c>
      <c r="E4456">
        <v>2019</v>
      </c>
      <c r="F4456" t="s">
        <v>122</v>
      </c>
      <c r="G4456" t="s">
        <v>129</v>
      </c>
      <c r="H4456" t="s">
        <v>48</v>
      </c>
      <c r="I4456" t="s">
        <v>18</v>
      </c>
      <c r="J4456" t="s">
        <v>10</v>
      </c>
      <c r="K4456" t="s">
        <v>43</v>
      </c>
      <c r="L4456">
        <v>1</v>
      </c>
      <c r="M4456">
        <v>1003</v>
      </c>
      <c r="O4456" t="s">
        <v>25</v>
      </c>
      <c r="R4456" t="s">
        <v>44</v>
      </c>
      <c r="S4456" s="49" t="str">
        <f t="shared" si="553"/>
        <v>Card</v>
      </c>
      <c r="T4456" s="3">
        <v>0.03</v>
      </c>
      <c r="U4456" s="2">
        <v>7.42</v>
      </c>
      <c r="V4456" s="2">
        <v>1.46</v>
      </c>
      <c r="W4456" s="54">
        <f>_xlfn.XLOOKUP(M4456,Market!A:A,Market!F:F,0)</f>
        <v>0.06</v>
      </c>
      <c r="X4456" s="55">
        <f t="shared" si="554"/>
        <v>0.22259999999999999</v>
      </c>
      <c r="Y4456" s="55">
        <f t="shared" si="555"/>
        <v>5.96</v>
      </c>
      <c r="Z4456" s="54">
        <f t="shared" si="556"/>
        <v>0.80323450134770891</v>
      </c>
      <c r="AA4456" s="49" t="str">
        <f t="shared" ca="1" si="557"/>
        <v>N</v>
      </c>
      <c r="AB4456" s="49">
        <f t="shared" ca="1" si="558"/>
        <v>5</v>
      </c>
      <c r="AC4456" s="49" t="str">
        <f t="shared" ca="1" si="559"/>
        <v>N</v>
      </c>
    </row>
    <row r="4457" spans="1:29" x14ac:dyDescent="0.25">
      <c r="A4457">
        <v>2754</v>
      </c>
      <c r="B4457" s="9">
        <v>43571</v>
      </c>
      <c r="C4457" s="50" t="str">
        <f t="shared" si="552"/>
        <v>N</v>
      </c>
      <c r="D4457" s="52">
        <f>_xlfn.XLOOKUP(B4457,Cal_Date!B:B,Cal_Date!A:A,0)</f>
        <v>3</v>
      </c>
      <c r="E4457">
        <v>2019</v>
      </c>
      <c r="F4457" t="s">
        <v>122</v>
      </c>
      <c r="G4457" t="s">
        <v>129</v>
      </c>
      <c r="H4457" t="s">
        <v>48</v>
      </c>
      <c r="I4457" t="s">
        <v>18</v>
      </c>
      <c r="J4457" t="s">
        <v>10</v>
      </c>
      <c r="K4457" t="s">
        <v>43</v>
      </c>
      <c r="L4457">
        <v>1</v>
      </c>
      <c r="M4457">
        <v>1005</v>
      </c>
      <c r="O4457" t="s">
        <v>25</v>
      </c>
      <c r="R4457" t="s">
        <v>44</v>
      </c>
      <c r="S4457" s="49" t="str">
        <f t="shared" si="553"/>
        <v>Card</v>
      </c>
      <c r="T4457" s="3">
        <v>0.03</v>
      </c>
      <c r="U4457" s="2">
        <v>7.6229999999999993</v>
      </c>
      <c r="V4457" s="2">
        <v>1.46</v>
      </c>
      <c r="W4457" s="54">
        <f>_xlfn.XLOOKUP(M4457,Market!A:A,Market!F:F,0)</f>
        <v>8.8999999999999996E-2</v>
      </c>
      <c r="X4457" s="55">
        <f t="shared" si="554"/>
        <v>0.22868999999999998</v>
      </c>
      <c r="Y4457" s="55">
        <f t="shared" si="555"/>
        <v>6.1629999999999994</v>
      </c>
      <c r="Z4457" s="54">
        <f t="shared" si="556"/>
        <v>0.80847435392889933</v>
      </c>
      <c r="AA4457" s="49" t="str">
        <f t="shared" ca="1" si="557"/>
        <v>N</v>
      </c>
      <c r="AB4457" s="49">
        <f t="shared" ca="1" si="558"/>
        <v>5</v>
      </c>
      <c r="AC4457" s="49" t="str">
        <f t="shared" ca="1" si="559"/>
        <v>N</v>
      </c>
    </row>
    <row r="4458" spans="1:29" x14ac:dyDescent="0.25">
      <c r="A4458">
        <v>2755</v>
      </c>
      <c r="B4458" s="9">
        <v>43571</v>
      </c>
      <c r="C4458" s="50" t="str">
        <f t="shared" si="552"/>
        <v>N</v>
      </c>
      <c r="D4458" s="52">
        <f>_xlfn.XLOOKUP(B4458,Cal_Date!B:B,Cal_Date!A:A,0)</f>
        <v>3</v>
      </c>
      <c r="E4458">
        <v>2019</v>
      </c>
      <c r="F4458" t="s">
        <v>122</v>
      </c>
      <c r="G4458" t="s">
        <v>129</v>
      </c>
      <c r="H4458" t="s">
        <v>48</v>
      </c>
      <c r="I4458" t="s">
        <v>18</v>
      </c>
      <c r="J4458" t="s">
        <v>10</v>
      </c>
      <c r="K4458" t="s">
        <v>43</v>
      </c>
      <c r="L4458">
        <v>1</v>
      </c>
      <c r="M4458">
        <v>1005</v>
      </c>
      <c r="O4458" t="s">
        <v>25</v>
      </c>
      <c r="R4458" t="s">
        <v>44</v>
      </c>
      <c r="S4458" s="49" t="str">
        <f t="shared" si="553"/>
        <v>Card</v>
      </c>
      <c r="T4458" s="3">
        <v>0.03</v>
      </c>
      <c r="U4458" s="2">
        <v>7.6229999999999993</v>
      </c>
      <c r="V4458" s="2">
        <v>1.46</v>
      </c>
      <c r="W4458" s="54">
        <f>_xlfn.XLOOKUP(M4458,Market!A:A,Market!F:F,0)</f>
        <v>8.8999999999999996E-2</v>
      </c>
      <c r="X4458" s="55">
        <f t="shared" si="554"/>
        <v>0.22868999999999998</v>
      </c>
      <c r="Y4458" s="55">
        <f t="shared" si="555"/>
        <v>6.1629999999999994</v>
      </c>
      <c r="Z4458" s="54">
        <f t="shared" si="556"/>
        <v>0.80847435392889933</v>
      </c>
      <c r="AA4458" s="49" t="str">
        <f t="shared" ca="1" si="557"/>
        <v>N</v>
      </c>
      <c r="AB4458" s="49">
        <f t="shared" ca="1" si="558"/>
        <v>5</v>
      </c>
      <c r="AC4458" s="49" t="str">
        <f t="shared" ca="1" si="559"/>
        <v>N</v>
      </c>
    </row>
    <row r="4459" spans="1:29" x14ac:dyDescent="0.25">
      <c r="A4459">
        <v>2756</v>
      </c>
      <c r="B4459" s="9">
        <v>43571</v>
      </c>
      <c r="C4459" s="50" t="str">
        <f t="shared" si="552"/>
        <v>N</v>
      </c>
      <c r="D4459" s="52">
        <f>_xlfn.XLOOKUP(B4459,Cal_Date!B:B,Cal_Date!A:A,0)</f>
        <v>3</v>
      </c>
      <c r="E4459">
        <v>2019</v>
      </c>
      <c r="F4459" t="s">
        <v>122</v>
      </c>
      <c r="G4459" t="s">
        <v>129</v>
      </c>
      <c r="H4459" t="s">
        <v>11</v>
      </c>
      <c r="I4459" t="s">
        <v>11</v>
      </c>
      <c r="J4459" t="s">
        <v>15</v>
      </c>
      <c r="K4459" t="s">
        <v>42</v>
      </c>
      <c r="L4459">
        <v>2</v>
      </c>
      <c r="M4459">
        <v>1006</v>
      </c>
      <c r="O4459" t="s">
        <v>28</v>
      </c>
      <c r="R4459" t="s">
        <v>44</v>
      </c>
      <c r="S4459" s="49" t="str">
        <f t="shared" si="553"/>
        <v>Card</v>
      </c>
      <c r="T4459" s="3">
        <v>0.03</v>
      </c>
      <c r="U4459" s="2">
        <v>5.4450000000000003</v>
      </c>
      <c r="V4459" s="2">
        <v>1.74</v>
      </c>
      <c r="W4459" s="54">
        <f>_xlfn.XLOOKUP(M4459,Market!A:A,Market!F:F,0)</f>
        <v>8.8999999999999996E-2</v>
      </c>
      <c r="X4459" s="55">
        <f t="shared" si="554"/>
        <v>0.16335</v>
      </c>
      <c r="Y4459" s="55">
        <f t="shared" si="555"/>
        <v>3.7050000000000001</v>
      </c>
      <c r="Z4459" s="54">
        <f t="shared" si="556"/>
        <v>0.68044077134986225</v>
      </c>
      <c r="AA4459" s="49" t="str">
        <f t="shared" ca="1" si="557"/>
        <v>N</v>
      </c>
      <c r="AB4459" s="49">
        <f t="shared" ca="1" si="558"/>
        <v>5</v>
      </c>
      <c r="AC4459" s="49" t="str">
        <f t="shared" ca="1" si="559"/>
        <v>N</v>
      </c>
    </row>
    <row r="4460" spans="1:29" x14ac:dyDescent="0.25">
      <c r="A4460">
        <v>2757</v>
      </c>
      <c r="B4460" s="9">
        <v>43571</v>
      </c>
      <c r="C4460" s="50" t="str">
        <f t="shared" si="552"/>
        <v>N</v>
      </c>
      <c r="D4460" s="52">
        <f>_xlfn.XLOOKUP(B4460,Cal_Date!B:B,Cal_Date!A:A,0)</f>
        <v>3</v>
      </c>
      <c r="E4460">
        <v>2019</v>
      </c>
      <c r="F4460" t="s">
        <v>122</v>
      </c>
      <c r="G4460" t="s">
        <v>129</v>
      </c>
      <c r="H4460" t="s">
        <v>11</v>
      </c>
      <c r="I4460" t="s">
        <v>13</v>
      </c>
      <c r="J4460" t="s">
        <v>15</v>
      </c>
      <c r="K4460" t="s">
        <v>42</v>
      </c>
      <c r="L4460">
        <v>1</v>
      </c>
      <c r="M4460">
        <v>1007</v>
      </c>
      <c r="O4460" t="s">
        <v>28</v>
      </c>
      <c r="R4460" t="s">
        <v>47</v>
      </c>
      <c r="S4460" s="49" t="str">
        <f t="shared" si="553"/>
        <v>Card</v>
      </c>
      <c r="T4460" s="3">
        <v>3.5000000000000003E-2</v>
      </c>
      <c r="U4460" s="2">
        <v>2.7225000000000001</v>
      </c>
      <c r="V4460" s="2">
        <v>1.42</v>
      </c>
      <c r="W4460" s="54">
        <f>_xlfn.XLOOKUP(M4460,Market!A:A,Market!F:F,0)</f>
        <v>8.8999999999999996E-2</v>
      </c>
      <c r="X4460" s="55">
        <f t="shared" si="554"/>
        <v>9.5287500000000011E-2</v>
      </c>
      <c r="Y4460" s="55">
        <f t="shared" si="555"/>
        <v>1.3025000000000002</v>
      </c>
      <c r="Z4460" s="54">
        <f t="shared" si="556"/>
        <v>0.47842056932966032</v>
      </c>
      <c r="AA4460" s="49" t="str">
        <f t="shared" ca="1" si="557"/>
        <v>N</v>
      </c>
      <c r="AB4460" s="49">
        <f t="shared" ca="1" si="558"/>
        <v>5</v>
      </c>
      <c r="AC4460" s="49" t="str">
        <f t="shared" ca="1" si="559"/>
        <v>N</v>
      </c>
    </row>
    <row r="4461" spans="1:29" x14ac:dyDescent="0.25">
      <c r="A4461">
        <v>2758</v>
      </c>
      <c r="B4461" s="9">
        <v>43571</v>
      </c>
      <c r="C4461" s="50" t="str">
        <f t="shared" si="552"/>
        <v>N</v>
      </c>
      <c r="D4461" s="52">
        <f>_xlfn.XLOOKUP(B4461,Cal_Date!B:B,Cal_Date!A:A,0)</f>
        <v>3</v>
      </c>
      <c r="E4461">
        <v>2019</v>
      </c>
      <c r="F4461" t="s">
        <v>122</v>
      </c>
      <c r="G4461" t="s">
        <v>129</v>
      </c>
      <c r="H4461" t="s">
        <v>14</v>
      </c>
      <c r="I4461" t="s">
        <v>13</v>
      </c>
      <c r="J4461" t="s">
        <v>15</v>
      </c>
      <c r="K4461" t="s">
        <v>43</v>
      </c>
      <c r="L4461">
        <v>1</v>
      </c>
      <c r="M4461">
        <v>1008</v>
      </c>
      <c r="O4461" t="s">
        <v>28</v>
      </c>
      <c r="R4461" t="s">
        <v>46</v>
      </c>
      <c r="S4461" s="49" t="str">
        <f t="shared" si="553"/>
        <v>Card</v>
      </c>
      <c r="T4461" s="3">
        <v>0.04</v>
      </c>
      <c r="U4461" s="2">
        <v>7.6229999999999993</v>
      </c>
      <c r="V4461" s="2">
        <v>2.2400000000000002</v>
      </c>
      <c r="W4461" s="54">
        <f>_xlfn.XLOOKUP(M4461,Market!A:A,Market!F:F,0)</f>
        <v>8.8999999999999996E-2</v>
      </c>
      <c r="X4461" s="55">
        <f t="shared" si="554"/>
        <v>0.30491999999999997</v>
      </c>
      <c r="Y4461" s="55">
        <f t="shared" si="555"/>
        <v>5.3829999999999991</v>
      </c>
      <c r="Z4461" s="54">
        <f t="shared" si="556"/>
        <v>0.70615243342516065</v>
      </c>
      <c r="AA4461" s="49" t="str">
        <f t="shared" ca="1" si="557"/>
        <v>N</v>
      </c>
      <c r="AB4461" s="49">
        <f t="shared" ca="1" si="558"/>
        <v>5</v>
      </c>
      <c r="AC4461" s="49" t="str">
        <f t="shared" ca="1" si="559"/>
        <v>N</v>
      </c>
    </row>
    <row r="4462" spans="1:29" x14ac:dyDescent="0.25">
      <c r="A4462">
        <v>2759</v>
      </c>
      <c r="B4462" s="9">
        <v>43571</v>
      </c>
      <c r="C4462" s="50" t="str">
        <f t="shared" si="552"/>
        <v>N</v>
      </c>
      <c r="D4462" s="52">
        <f>_xlfn.XLOOKUP(B4462,Cal_Date!B:B,Cal_Date!A:A,0)</f>
        <v>3</v>
      </c>
      <c r="E4462">
        <v>2019</v>
      </c>
      <c r="F4462" t="s">
        <v>122</v>
      </c>
      <c r="G4462" t="s">
        <v>129</v>
      </c>
      <c r="H4462" t="s">
        <v>48</v>
      </c>
      <c r="I4462" t="s">
        <v>18</v>
      </c>
      <c r="J4462" t="s">
        <v>10</v>
      </c>
      <c r="K4462" t="s">
        <v>43</v>
      </c>
      <c r="L4462">
        <v>1</v>
      </c>
      <c r="M4462">
        <v>1009</v>
      </c>
      <c r="O4462" t="s">
        <v>28</v>
      </c>
      <c r="R4462" t="s">
        <v>46</v>
      </c>
      <c r="S4462" s="49" t="str">
        <f t="shared" si="553"/>
        <v>Card</v>
      </c>
      <c r="T4462" s="3">
        <v>0.04</v>
      </c>
      <c r="U4462" s="2">
        <v>7.6229999999999993</v>
      </c>
      <c r="V4462" s="2">
        <v>1.46</v>
      </c>
      <c r="W4462" s="54">
        <f>_xlfn.XLOOKUP(M4462,Market!A:A,Market!F:F,0)</f>
        <v>8.8999999999999996E-2</v>
      </c>
      <c r="X4462" s="55">
        <f t="shared" si="554"/>
        <v>0.30491999999999997</v>
      </c>
      <c r="Y4462" s="55">
        <f t="shared" si="555"/>
        <v>6.1629999999999994</v>
      </c>
      <c r="Z4462" s="54">
        <f t="shared" si="556"/>
        <v>0.80847435392889933</v>
      </c>
      <c r="AA4462" s="49" t="str">
        <f t="shared" ca="1" si="557"/>
        <v>N</v>
      </c>
      <c r="AB4462" s="49">
        <f t="shared" ca="1" si="558"/>
        <v>5</v>
      </c>
      <c r="AC4462" s="49" t="str">
        <f t="shared" ca="1" si="559"/>
        <v>N</v>
      </c>
    </row>
    <row r="4463" spans="1:29" x14ac:dyDescent="0.25">
      <c r="A4463">
        <v>2760</v>
      </c>
      <c r="B4463" s="9">
        <v>43571</v>
      </c>
      <c r="C4463" s="50" t="str">
        <f t="shared" si="552"/>
        <v>N</v>
      </c>
      <c r="D4463" s="52">
        <f>_xlfn.XLOOKUP(B4463,Cal_Date!B:B,Cal_Date!A:A,0)</f>
        <v>3</v>
      </c>
      <c r="E4463">
        <v>2019</v>
      </c>
      <c r="F4463" t="s">
        <v>122</v>
      </c>
      <c r="G4463" t="s">
        <v>129</v>
      </c>
      <c r="H4463" t="s">
        <v>48</v>
      </c>
      <c r="I4463" t="s">
        <v>18</v>
      </c>
      <c r="J4463" t="s">
        <v>10</v>
      </c>
      <c r="K4463" t="s">
        <v>43</v>
      </c>
      <c r="L4463">
        <v>1</v>
      </c>
      <c r="M4463">
        <v>1006</v>
      </c>
      <c r="O4463" t="s">
        <v>28</v>
      </c>
      <c r="R4463" t="s">
        <v>44</v>
      </c>
      <c r="S4463" s="49" t="str">
        <f t="shared" si="553"/>
        <v>Card</v>
      </c>
      <c r="T4463" s="3">
        <v>0.03</v>
      </c>
      <c r="U4463" s="2">
        <v>7.6229999999999993</v>
      </c>
      <c r="V4463" s="2">
        <v>1.46</v>
      </c>
      <c r="W4463" s="54">
        <f>_xlfn.XLOOKUP(M4463,Market!A:A,Market!F:F,0)</f>
        <v>8.8999999999999996E-2</v>
      </c>
      <c r="X4463" s="55">
        <f t="shared" si="554"/>
        <v>0.22868999999999998</v>
      </c>
      <c r="Y4463" s="55">
        <f t="shared" si="555"/>
        <v>6.1629999999999994</v>
      </c>
      <c r="Z4463" s="54">
        <f t="shared" si="556"/>
        <v>0.80847435392889933</v>
      </c>
      <c r="AA4463" s="49" t="str">
        <f t="shared" ca="1" si="557"/>
        <v>N</v>
      </c>
      <c r="AB4463" s="49">
        <f t="shared" ca="1" si="558"/>
        <v>5</v>
      </c>
      <c r="AC4463" s="49" t="str">
        <f t="shared" ca="1" si="559"/>
        <v>N</v>
      </c>
    </row>
    <row r="4464" spans="1:29" x14ac:dyDescent="0.25">
      <c r="A4464">
        <v>2761</v>
      </c>
      <c r="B4464" s="9">
        <v>43571</v>
      </c>
      <c r="C4464" s="50" t="str">
        <f t="shared" si="552"/>
        <v>N</v>
      </c>
      <c r="D4464" s="52">
        <f>_xlfn.XLOOKUP(B4464,Cal_Date!B:B,Cal_Date!A:A,0)</f>
        <v>3</v>
      </c>
      <c r="E4464">
        <v>2019</v>
      </c>
      <c r="F4464" t="s">
        <v>122</v>
      </c>
      <c r="G4464" t="s">
        <v>129</v>
      </c>
      <c r="H4464" t="s">
        <v>11</v>
      </c>
      <c r="I4464" t="s">
        <v>11</v>
      </c>
      <c r="J4464" t="s">
        <v>15</v>
      </c>
      <c r="K4464" t="s">
        <v>42</v>
      </c>
      <c r="L4464">
        <v>1</v>
      </c>
      <c r="M4464">
        <v>1007</v>
      </c>
      <c r="O4464" t="s">
        <v>28</v>
      </c>
      <c r="R4464" t="s">
        <v>47</v>
      </c>
      <c r="S4464" s="49" t="str">
        <f t="shared" si="553"/>
        <v>Card</v>
      </c>
      <c r="T4464" s="3">
        <v>3.5000000000000003E-2</v>
      </c>
      <c r="U4464" s="2">
        <v>2.7225000000000001</v>
      </c>
      <c r="V4464" s="2">
        <v>0.87</v>
      </c>
      <c r="W4464" s="54">
        <f>_xlfn.XLOOKUP(M4464,Market!A:A,Market!F:F,0)</f>
        <v>8.8999999999999996E-2</v>
      </c>
      <c r="X4464" s="55">
        <f t="shared" si="554"/>
        <v>9.5287500000000011E-2</v>
      </c>
      <c r="Y4464" s="55">
        <f t="shared" si="555"/>
        <v>1.8525</v>
      </c>
      <c r="Z4464" s="54">
        <f t="shared" si="556"/>
        <v>0.68044077134986225</v>
      </c>
      <c r="AA4464" s="49" t="str">
        <f t="shared" ca="1" si="557"/>
        <v>N</v>
      </c>
      <c r="AB4464" s="49">
        <f t="shared" ca="1" si="558"/>
        <v>5</v>
      </c>
      <c r="AC4464" s="49" t="str">
        <f t="shared" ca="1" si="559"/>
        <v>N</v>
      </c>
    </row>
    <row r="4465" spans="1:29" x14ac:dyDescent="0.25">
      <c r="A4465">
        <v>2762</v>
      </c>
      <c r="B4465" s="9">
        <v>43571</v>
      </c>
      <c r="C4465" s="50" t="str">
        <f t="shared" si="552"/>
        <v>N</v>
      </c>
      <c r="D4465" s="52">
        <f>_xlfn.XLOOKUP(B4465,Cal_Date!B:B,Cal_Date!A:A,0)</f>
        <v>3</v>
      </c>
      <c r="E4465">
        <v>2019</v>
      </c>
      <c r="F4465" t="s">
        <v>122</v>
      </c>
      <c r="G4465" t="s">
        <v>129</v>
      </c>
      <c r="H4465" t="s">
        <v>11</v>
      </c>
      <c r="I4465" t="s">
        <v>13</v>
      </c>
      <c r="J4465" t="s">
        <v>15</v>
      </c>
      <c r="K4465" t="s">
        <v>42</v>
      </c>
      <c r="L4465">
        <v>2</v>
      </c>
      <c r="M4465">
        <v>1007</v>
      </c>
      <c r="O4465" t="s">
        <v>28</v>
      </c>
      <c r="R4465" t="s">
        <v>46</v>
      </c>
      <c r="S4465" s="49" t="str">
        <f t="shared" si="553"/>
        <v>Card</v>
      </c>
      <c r="T4465" s="3">
        <v>0.04</v>
      </c>
      <c r="U4465" s="2">
        <v>5.4450000000000003</v>
      </c>
      <c r="V4465" s="2">
        <v>2.84</v>
      </c>
      <c r="W4465" s="54">
        <f>_xlfn.XLOOKUP(M4465,Market!A:A,Market!F:F,0)</f>
        <v>8.8999999999999996E-2</v>
      </c>
      <c r="X4465" s="55">
        <f t="shared" si="554"/>
        <v>0.21780000000000002</v>
      </c>
      <c r="Y4465" s="55">
        <f t="shared" si="555"/>
        <v>2.6050000000000004</v>
      </c>
      <c r="Z4465" s="54">
        <f t="shared" si="556"/>
        <v>0.47842056932966032</v>
      </c>
      <c r="AA4465" s="49" t="str">
        <f t="shared" ca="1" si="557"/>
        <v>N</v>
      </c>
      <c r="AB4465" s="49">
        <f t="shared" ca="1" si="558"/>
        <v>5</v>
      </c>
      <c r="AC4465" s="49" t="str">
        <f t="shared" ca="1" si="559"/>
        <v>N</v>
      </c>
    </row>
    <row r="4466" spans="1:29" x14ac:dyDescent="0.25">
      <c r="A4466">
        <v>2763</v>
      </c>
      <c r="B4466" s="9">
        <v>43571</v>
      </c>
      <c r="C4466" s="50" t="str">
        <f t="shared" si="552"/>
        <v>N</v>
      </c>
      <c r="D4466" s="52">
        <f>_xlfn.XLOOKUP(B4466,Cal_Date!B:B,Cal_Date!A:A,0)</f>
        <v>3</v>
      </c>
      <c r="E4466">
        <v>2019</v>
      </c>
      <c r="F4466" t="s">
        <v>122</v>
      </c>
      <c r="G4466" t="s">
        <v>129</v>
      </c>
      <c r="H4466" t="s">
        <v>48</v>
      </c>
      <c r="I4466" t="s">
        <v>18</v>
      </c>
      <c r="J4466" t="s">
        <v>10</v>
      </c>
      <c r="K4466" t="s">
        <v>43</v>
      </c>
      <c r="L4466">
        <v>2</v>
      </c>
      <c r="M4466">
        <v>1007</v>
      </c>
      <c r="O4466" t="s">
        <v>28</v>
      </c>
      <c r="R4466" t="s">
        <v>44</v>
      </c>
      <c r="S4466" s="49" t="str">
        <f t="shared" si="553"/>
        <v>Card</v>
      </c>
      <c r="T4466" s="3">
        <v>0.03</v>
      </c>
      <c r="U4466" s="2">
        <v>15.245999999999999</v>
      </c>
      <c r="V4466" s="2">
        <v>2.92</v>
      </c>
      <c r="W4466" s="54">
        <f>_xlfn.XLOOKUP(M4466,Market!A:A,Market!F:F,0)</f>
        <v>8.8999999999999996E-2</v>
      </c>
      <c r="X4466" s="55">
        <f t="shared" si="554"/>
        <v>0.45737999999999995</v>
      </c>
      <c r="Y4466" s="55">
        <f t="shared" si="555"/>
        <v>12.325999999999999</v>
      </c>
      <c r="Z4466" s="54">
        <f t="shared" si="556"/>
        <v>0.80847435392889933</v>
      </c>
      <c r="AA4466" s="49" t="str">
        <f t="shared" ca="1" si="557"/>
        <v>N</v>
      </c>
      <c r="AB4466" s="49">
        <f t="shared" ca="1" si="558"/>
        <v>5</v>
      </c>
      <c r="AC4466" s="49" t="str">
        <f t="shared" ca="1" si="559"/>
        <v>N</v>
      </c>
    </row>
    <row r="4467" spans="1:29" x14ac:dyDescent="0.25">
      <c r="A4467">
        <v>2764</v>
      </c>
      <c r="B4467" s="9">
        <v>43571</v>
      </c>
      <c r="C4467" s="50" t="str">
        <f t="shared" si="552"/>
        <v>N</v>
      </c>
      <c r="D4467" s="52">
        <f>_xlfn.XLOOKUP(B4467,Cal_Date!B:B,Cal_Date!A:A,0)</f>
        <v>3</v>
      </c>
      <c r="E4467">
        <v>2019</v>
      </c>
      <c r="F4467" t="s">
        <v>122</v>
      </c>
      <c r="G4467" t="s">
        <v>129</v>
      </c>
      <c r="H4467" t="s">
        <v>48</v>
      </c>
      <c r="I4467" t="s">
        <v>18</v>
      </c>
      <c r="J4467" t="s">
        <v>10</v>
      </c>
      <c r="K4467" t="s">
        <v>43</v>
      </c>
      <c r="L4467">
        <v>1</v>
      </c>
      <c r="M4467">
        <v>1005</v>
      </c>
      <c r="O4467" t="s">
        <v>25</v>
      </c>
      <c r="R4467" t="s">
        <v>44</v>
      </c>
      <c r="S4467" s="49" t="str">
        <f t="shared" si="553"/>
        <v>Card</v>
      </c>
      <c r="T4467" s="3">
        <v>0.03</v>
      </c>
      <c r="U4467" s="2">
        <v>7.6229999999999993</v>
      </c>
      <c r="V4467" s="2">
        <v>1.46</v>
      </c>
      <c r="W4467" s="54">
        <f>_xlfn.XLOOKUP(M4467,Market!A:A,Market!F:F,0)</f>
        <v>8.8999999999999996E-2</v>
      </c>
      <c r="X4467" s="55">
        <f t="shared" si="554"/>
        <v>0.22868999999999998</v>
      </c>
      <c r="Y4467" s="55">
        <f t="shared" si="555"/>
        <v>6.1629999999999994</v>
      </c>
      <c r="Z4467" s="54">
        <f t="shared" si="556"/>
        <v>0.80847435392889933</v>
      </c>
      <c r="AA4467" s="49" t="str">
        <f t="shared" ca="1" si="557"/>
        <v>N</v>
      </c>
      <c r="AB4467" s="49">
        <f t="shared" ca="1" si="558"/>
        <v>5</v>
      </c>
      <c r="AC4467" s="49" t="str">
        <f t="shared" ca="1" si="559"/>
        <v>N</v>
      </c>
    </row>
    <row r="4468" spans="1:29" x14ac:dyDescent="0.25">
      <c r="A4468">
        <v>2765</v>
      </c>
      <c r="B4468" s="9">
        <v>43571</v>
      </c>
      <c r="C4468" s="50" t="str">
        <f t="shared" si="552"/>
        <v>N</v>
      </c>
      <c r="D4468" s="52">
        <f>_xlfn.XLOOKUP(B4468,Cal_Date!B:B,Cal_Date!A:A,0)</f>
        <v>3</v>
      </c>
      <c r="E4468">
        <v>2019</v>
      </c>
      <c r="F4468" t="s">
        <v>122</v>
      </c>
      <c r="G4468" t="s">
        <v>129</v>
      </c>
      <c r="H4468" t="s">
        <v>14</v>
      </c>
      <c r="I4468" t="s">
        <v>18</v>
      </c>
      <c r="J4468" t="s">
        <v>15</v>
      </c>
      <c r="K4468" t="s">
        <v>43</v>
      </c>
      <c r="L4468">
        <v>1</v>
      </c>
      <c r="M4468">
        <v>1005</v>
      </c>
      <c r="O4468" t="s">
        <v>25</v>
      </c>
      <c r="R4468" t="s">
        <v>44</v>
      </c>
      <c r="S4468" s="49" t="str">
        <f t="shared" si="553"/>
        <v>Card</v>
      </c>
      <c r="T4468" s="3">
        <v>0.03</v>
      </c>
      <c r="U4468" s="2">
        <v>7.6229999999999993</v>
      </c>
      <c r="V4468" s="2">
        <v>2.2200000000000002</v>
      </c>
      <c r="W4468" s="54">
        <f>_xlfn.XLOOKUP(M4468,Market!A:A,Market!F:F,0)</f>
        <v>8.8999999999999996E-2</v>
      </c>
      <c r="X4468" s="55">
        <f t="shared" si="554"/>
        <v>0.22868999999999998</v>
      </c>
      <c r="Y4468" s="55">
        <f t="shared" si="555"/>
        <v>5.4029999999999987</v>
      </c>
      <c r="Z4468" s="54">
        <f t="shared" si="556"/>
        <v>0.7087760724124359</v>
      </c>
      <c r="AA4468" s="49" t="str">
        <f t="shared" ca="1" si="557"/>
        <v>N</v>
      </c>
      <c r="AB4468" s="49">
        <f t="shared" ca="1" si="558"/>
        <v>5</v>
      </c>
      <c r="AC4468" s="49" t="str">
        <f t="shared" ca="1" si="559"/>
        <v>N</v>
      </c>
    </row>
    <row r="4469" spans="1:29" x14ac:dyDescent="0.25">
      <c r="A4469">
        <v>2766</v>
      </c>
      <c r="B4469" s="9">
        <v>43571</v>
      </c>
      <c r="C4469" s="50" t="str">
        <f t="shared" si="552"/>
        <v>N</v>
      </c>
      <c r="D4469" s="52">
        <f>_xlfn.XLOOKUP(B4469,Cal_Date!B:B,Cal_Date!A:A,0)</f>
        <v>3</v>
      </c>
      <c r="E4469">
        <v>2019</v>
      </c>
      <c r="F4469" t="s">
        <v>122</v>
      </c>
      <c r="G4469" t="s">
        <v>129</v>
      </c>
      <c r="H4469" t="s">
        <v>11</v>
      </c>
      <c r="I4469" t="s">
        <v>11</v>
      </c>
      <c r="J4469" t="s">
        <v>15</v>
      </c>
      <c r="K4469" t="s">
        <v>42</v>
      </c>
      <c r="L4469">
        <v>1</v>
      </c>
      <c r="M4469">
        <v>1002</v>
      </c>
      <c r="O4469" t="s">
        <v>28</v>
      </c>
      <c r="R4469" t="s">
        <v>44</v>
      </c>
      <c r="S4469" s="49" t="str">
        <f t="shared" si="553"/>
        <v>Card</v>
      </c>
      <c r="T4469" s="3">
        <v>0.03</v>
      </c>
      <c r="U4469" s="2">
        <v>2.6500000000000004</v>
      </c>
      <c r="V4469" s="2">
        <v>0.87</v>
      </c>
      <c r="W4469" s="54">
        <f>_xlfn.XLOOKUP(M4469,Market!A:A,Market!F:F,0)</f>
        <v>0.06</v>
      </c>
      <c r="X4469" s="55">
        <f t="shared" si="554"/>
        <v>7.9500000000000001E-2</v>
      </c>
      <c r="Y4469" s="55">
        <f t="shared" si="555"/>
        <v>1.7800000000000002</v>
      </c>
      <c r="Z4469" s="54">
        <f t="shared" si="556"/>
        <v>0.67169811320754713</v>
      </c>
      <c r="AA4469" s="49" t="str">
        <f t="shared" ca="1" si="557"/>
        <v>N</v>
      </c>
      <c r="AB4469" s="49">
        <f t="shared" ca="1" si="558"/>
        <v>5</v>
      </c>
      <c r="AC4469" s="49" t="str">
        <f t="shared" ca="1" si="559"/>
        <v>N</v>
      </c>
    </row>
    <row r="4470" spans="1:29" x14ac:dyDescent="0.25">
      <c r="A4470">
        <v>2767</v>
      </c>
      <c r="B4470" s="9">
        <v>43571</v>
      </c>
      <c r="C4470" s="50" t="str">
        <f t="shared" si="552"/>
        <v>N</v>
      </c>
      <c r="D4470" s="52">
        <f>_xlfn.XLOOKUP(B4470,Cal_Date!B:B,Cal_Date!A:A,0)</f>
        <v>3</v>
      </c>
      <c r="E4470">
        <v>2019</v>
      </c>
      <c r="F4470" t="s">
        <v>122</v>
      </c>
      <c r="G4470" t="s">
        <v>129</v>
      </c>
      <c r="H4470" t="s">
        <v>11</v>
      </c>
      <c r="I4470" t="s">
        <v>11</v>
      </c>
      <c r="J4470" t="s">
        <v>15</v>
      </c>
      <c r="K4470" t="s">
        <v>42</v>
      </c>
      <c r="L4470">
        <v>2</v>
      </c>
      <c r="M4470">
        <v>1004</v>
      </c>
      <c r="O4470" t="s">
        <v>28</v>
      </c>
      <c r="R4470" t="s">
        <v>44</v>
      </c>
      <c r="S4470" s="49" t="str">
        <f t="shared" si="553"/>
        <v>Card</v>
      </c>
      <c r="T4470" s="3">
        <v>0.03</v>
      </c>
      <c r="U4470" s="2">
        <v>5.3000000000000007</v>
      </c>
      <c r="V4470" s="2">
        <v>1.74</v>
      </c>
      <c r="W4470" s="54">
        <f>_xlfn.XLOOKUP(M4470,Market!A:A,Market!F:F,0)</f>
        <v>0.06</v>
      </c>
      <c r="X4470" s="55">
        <f t="shared" si="554"/>
        <v>0.159</v>
      </c>
      <c r="Y4470" s="55">
        <f t="shared" si="555"/>
        <v>3.5600000000000005</v>
      </c>
      <c r="Z4470" s="54">
        <f t="shared" si="556"/>
        <v>0.67169811320754713</v>
      </c>
      <c r="AA4470" s="49" t="str">
        <f t="shared" ca="1" si="557"/>
        <v>N</v>
      </c>
      <c r="AB4470" s="49">
        <f t="shared" ca="1" si="558"/>
        <v>5</v>
      </c>
      <c r="AC4470" s="49" t="str">
        <f t="shared" ca="1" si="559"/>
        <v>N</v>
      </c>
    </row>
    <row r="4471" spans="1:29" x14ac:dyDescent="0.25">
      <c r="A4471">
        <v>2768</v>
      </c>
      <c r="B4471" s="9">
        <v>43571</v>
      </c>
      <c r="C4471" s="50" t="str">
        <f t="shared" si="552"/>
        <v>N</v>
      </c>
      <c r="D4471" s="52">
        <f>_xlfn.XLOOKUP(B4471,Cal_Date!B:B,Cal_Date!A:A,0)</f>
        <v>3</v>
      </c>
      <c r="E4471">
        <v>2019</v>
      </c>
      <c r="F4471" t="s">
        <v>122</v>
      </c>
      <c r="G4471" t="s">
        <v>129</v>
      </c>
      <c r="H4471" t="s">
        <v>48</v>
      </c>
      <c r="I4471" t="s">
        <v>18</v>
      </c>
      <c r="J4471" t="s">
        <v>10</v>
      </c>
      <c r="K4471" t="s">
        <v>43</v>
      </c>
      <c r="L4471">
        <v>1</v>
      </c>
      <c r="M4471">
        <v>1005</v>
      </c>
      <c r="O4471" t="s">
        <v>25</v>
      </c>
      <c r="R4471" t="s">
        <v>44</v>
      </c>
      <c r="S4471" s="49" t="str">
        <f t="shared" si="553"/>
        <v>Card</v>
      </c>
      <c r="T4471" s="3">
        <v>0.03</v>
      </c>
      <c r="U4471" s="2">
        <v>7.6229999999999993</v>
      </c>
      <c r="V4471" s="2">
        <v>1.46</v>
      </c>
      <c r="W4471" s="54">
        <f>_xlfn.XLOOKUP(M4471,Market!A:A,Market!F:F,0)</f>
        <v>8.8999999999999996E-2</v>
      </c>
      <c r="X4471" s="55">
        <f t="shared" si="554"/>
        <v>0.22868999999999998</v>
      </c>
      <c r="Y4471" s="55">
        <f t="shared" si="555"/>
        <v>6.1629999999999994</v>
      </c>
      <c r="Z4471" s="54">
        <f t="shared" si="556"/>
        <v>0.80847435392889933</v>
      </c>
      <c r="AA4471" s="49" t="str">
        <f t="shared" ca="1" si="557"/>
        <v>N</v>
      </c>
      <c r="AB4471" s="49">
        <f t="shared" ca="1" si="558"/>
        <v>5</v>
      </c>
      <c r="AC4471" s="49" t="str">
        <f t="shared" ca="1" si="559"/>
        <v>N</v>
      </c>
    </row>
    <row r="4472" spans="1:29" x14ac:dyDescent="0.25">
      <c r="A4472">
        <v>2769</v>
      </c>
      <c r="B4472" s="9">
        <v>43571</v>
      </c>
      <c r="C4472" s="50" t="str">
        <f t="shared" si="552"/>
        <v>N</v>
      </c>
      <c r="D4472" s="52">
        <f>_xlfn.XLOOKUP(B4472,Cal_Date!B:B,Cal_Date!A:A,0)</f>
        <v>3</v>
      </c>
      <c r="E4472">
        <v>2019</v>
      </c>
      <c r="F4472" t="s">
        <v>122</v>
      </c>
      <c r="G4472" t="s">
        <v>129</v>
      </c>
      <c r="H4472" t="s">
        <v>48</v>
      </c>
      <c r="I4472" t="s">
        <v>18</v>
      </c>
      <c r="J4472" t="s">
        <v>10</v>
      </c>
      <c r="K4472" t="s">
        <v>43</v>
      </c>
      <c r="L4472">
        <v>2</v>
      </c>
      <c r="M4472">
        <v>1001</v>
      </c>
      <c r="O4472" t="s">
        <v>25</v>
      </c>
      <c r="R4472" t="s">
        <v>44</v>
      </c>
      <c r="S4472" s="49" t="str">
        <f t="shared" si="553"/>
        <v>Card</v>
      </c>
      <c r="T4472" s="3">
        <v>0.03</v>
      </c>
      <c r="U4472" s="2">
        <v>14.84</v>
      </c>
      <c r="V4472" s="2">
        <v>2.92</v>
      </c>
      <c r="W4472" s="54">
        <f>_xlfn.XLOOKUP(M4472,Market!A:A,Market!F:F,0)</f>
        <v>0.06</v>
      </c>
      <c r="X4472" s="55">
        <f t="shared" si="554"/>
        <v>0.44519999999999998</v>
      </c>
      <c r="Y4472" s="55">
        <f t="shared" si="555"/>
        <v>11.92</v>
      </c>
      <c r="Z4472" s="54">
        <f t="shared" si="556"/>
        <v>0.80323450134770891</v>
      </c>
      <c r="AA4472" s="49" t="str">
        <f t="shared" ca="1" si="557"/>
        <v>N</v>
      </c>
      <c r="AB4472" s="49">
        <f t="shared" ca="1" si="558"/>
        <v>5</v>
      </c>
      <c r="AC4472" s="49" t="str">
        <f t="shared" ca="1" si="559"/>
        <v>N</v>
      </c>
    </row>
    <row r="4473" spans="1:29" x14ac:dyDescent="0.25">
      <c r="A4473">
        <v>2770</v>
      </c>
      <c r="B4473" s="9">
        <v>43571</v>
      </c>
      <c r="C4473" s="50" t="str">
        <f t="shared" si="552"/>
        <v>N</v>
      </c>
      <c r="D4473" s="52">
        <f>_xlfn.XLOOKUP(B4473,Cal_Date!B:B,Cal_Date!A:A,0)</f>
        <v>3</v>
      </c>
      <c r="E4473">
        <v>2019</v>
      </c>
      <c r="F4473" t="s">
        <v>122</v>
      </c>
      <c r="G4473" t="s">
        <v>129</v>
      </c>
      <c r="H4473" t="s">
        <v>48</v>
      </c>
      <c r="I4473" t="s">
        <v>18</v>
      </c>
      <c r="J4473" t="s">
        <v>10</v>
      </c>
      <c r="K4473" t="s">
        <v>43</v>
      </c>
      <c r="L4473">
        <v>1</v>
      </c>
      <c r="M4473">
        <v>1010</v>
      </c>
      <c r="O4473" t="s">
        <v>25</v>
      </c>
      <c r="R4473" t="s">
        <v>47</v>
      </c>
      <c r="S4473" s="49" t="str">
        <f t="shared" si="553"/>
        <v>Card</v>
      </c>
      <c r="T4473" s="3">
        <v>3.5000000000000003E-2</v>
      </c>
      <c r="U4473" s="2">
        <v>7.5600000000000005</v>
      </c>
      <c r="V4473" s="2">
        <v>1.46</v>
      </c>
      <c r="W4473" s="54">
        <f>_xlfn.XLOOKUP(M4473,Market!A:A,Market!F:F,0)</f>
        <v>0.08</v>
      </c>
      <c r="X4473" s="55">
        <f t="shared" si="554"/>
        <v>0.26460000000000006</v>
      </c>
      <c r="Y4473" s="55">
        <f t="shared" si="555"/>
        <v>6.1000000000000005</v>
      </c>
      <c r="Z4473" s="54">
        <f t="shared" si="556"/>
        <v>0.80687830687830686</v>
      </c>
      <c r="AA4473" s="49" t="str">
        <f t="shared" ca="1" si="557"/>
        <v>N</v>
      </c>
      <c r="AB4473" s="49">
        <f t="shared" ca="1" si="558"/>
        <v>5</v>
      </c>
      <c r="AC4473" s="49" t="str">
        <f t="shared" ca="1" si="559"/>
        <v>N</v>
      </c>
    </row>
    <row r="4474" spans="1:29" x14ac:dyDescent="0.25">
      <c r="A4474">
        <v>2771</v>
      </c>
      <c r="B4474" s="9">
        <v>43571</v>
      </c>
      <c r="C4474" s="50" t="str">
        <f t="shared" si="552"/>
        <v>N</v>
      </c>
      <c r="D4474" s="52">
        <f>_xlfn.XLOOKUP(B4474,Cal_Date!B:B,Cal_Date!A:A,0)</f>
        <v>3</v>
      </c>
      <c r="E4474">
        <v>2019</v>
      </c>
      <c r="F4474" t="s">
        <v>122</v>
      </c>
      <c r="G4474" t="s">
        <v>129</v>
      </c>
      <c r="H4474" t="s">
        <v>11</v>
      </c>
      <c r="I4474" t="s">
        <v>13</v>
      </c>
      <c r="J4474" t="s">
        <v>15</v>
      </c>
      <c r="K4474" t="s">
        <v>42</v>
      </c>
      <c r="L4474">
        <v>2</v>
      </c>
      <c r="M4474">
        <v>1011</v>
      </c>
      <c r="O4474" t="s">
        <v>25</v>
      </c>
      <c r="R4474" t="s">
        <v>46</v>
      </c>
      <c r="S4474" s="49" t="str">
        <f t="shared" si="553"/>
        <v>Card</v>
      </c>
      <c r="T4474" s="3">
        <v>0.04</v>
      </c>
      <c r="U4474" s="2">
        <v>5.3000000000000007</v>
      </c>
      <c r="V4474" s="2">
        <v>2.84</v>
      </c>
      <c r="W4474" s="54">
        <f>_xlfn.XLOOKUP(M4474,Market!A:A,Market!F:F,0)</f>
        <v>0.06</v>
      </c>
      <c r="X4474" s="55">
        <f t="shared" si="554"/>
        <v>0.21200000000000002</v>
      </c>
      <c r="Y4474" s="55">
        <f t="shared" si="555"/>
        <v>2.4600000000000009</v>
      </c>
      <c r="Z4474" s="54">
        <f t="shared" si="556"/>
        <v>0.46415094339622653</v>
      </c>
      <c r="AA4474" s="49" t="str">
        <f t="shared" ca="1" si="557"/>
        <v>N</v>
      </c>
      <c r="AB4474" s="49">
        <f t="shared" ca="1" si="558"/>
        <v>5</v>
      </c>
      <c r="AC4474" s="49" t="str">
        <f t="shared" ca="1" si="559"/>
        <v>N</v>
      </c>
    </row>
    <row r="4475" spans="1:29" x14ac:dyDescent="0.25">
      <c r="A4475">
        <v>2772</v>
      </c>
      <c r="B4475" s="9">
        <v>43571</v>
      </c>
      <c r="C4475" s="50" t="str">
        <f t="shared" si="552"/>
        <v>N</v>
      </c>
      <c r="D4475" s="52">
        <f>_xlfn.XLOOKUP(B4475,Cal_Date!B:B,Cal_Date!A:A,0)</f>
        <v>3</v>
      </c>
      <c r="E4475">
        <v>2019</v>
      </c>
      <c r="F4475" t="s">
        <v>122</v>
      </c>
      <c r="G4475" t="s">
        <v>129</v>
      </c>
      <c r="H4475" t="s">
        <v>11</v>
      </c>
      <c r="I4475" t="s">
        <v>11</v>
      </c>
      <c r="J4475" t="s">
        <v>15</v>
      </c>
      <c r="K4475" t="s">
        <v>42</v>
      </c>
      <c r="L4475">
        <v>1</v>
      </c>
      <c r="M4475">
        <v>1011</v>
      </c>
      <c r="O4475" t="s">
        <v>25</v>
      </c>
      <c r="R4475" t="s">
        <v>44</v>
      </c>
      <c r="S4475" s="49" t="str">
        <f t="shared" si="553"/>
        <v>Card</v>
      </c>
      <c r="T4475" s="3">
        <v>0.03</v>
      </c>
      <c r="U4475" s="2">
        <v>2.6500000000000004</v>
      </c>
      <c r="V4475" s="2">
        <v>0.87</v>
      </c>
      <c r="W4475" s="54">
        <f>_xlfn.XLOOKUP(M4475,Market!A:A,Market!F:F,0)</f>
        <v>0.06</v>
      </c>
      <c r="X4475" s="55">
        <f t="shared" si="554"/>
        <v>7.9500000000000001E-2</v>
      </c>
      <c r="Y4475" s="55">
        <f t="shared" si="555"/>
        <v>1.7800000000000002</v>
      </c>
      <c r="Z4475" s="54">
        <f t="shared" si="556"/>
        <v>0.67169811320754713</v>
      </c>
      <c r="AA4475" s="49" t="str">
        <f t="shared" ca="1" si="557"/>
        <v>N</v>
      </c>
      <c r="AB4475" s="49">
        <f t="shared" ca="1" si="558"/>
        <v>5</v>
      </c>
      <c r="AC4475" s="49" t="str">
        <f t="shared" ca="1" si="559"/>
        <v>N</v>
      </c>
    </row>
    <row r="4476" spans="1:29" x14ac:dyDescent="0.25">
      <c r="A4476">
        <v>2773</v>
      </c>
      <c r="B4476" s="9">
        <v>43571</v>
      </c>
      <c r="C4476" s="50" t="str">
        <f t="shared" si="552"/>
        <v>N</v>
      </c>
      <c r="D4476" s="52">
        <f>_xlfn.XLOOKUP(B4476,Cal_Date!B:B,Cal_Date!A:A,0)</f>
        <v>3</v>
      </c>
      <c r="E4476">
        <v>2019</v>
      </c>
      <c r="F4476" t="s">
        <v>122</v>
      </c>
      <c r="G4476" t="s">
        <v>129</v>
      </c>
      <c r="H4476" t="s">
        <v>14</v>
      </c>
      <c r="I4476" t="s">
        <v>18</v>
      </c>
      <c r="J4476" t="s">
        <v>15</v>
      </c>
      <c r="K4476" t="s">
        <v>43</v>
      </c>
      <c r="L4476">
        <v>1</v>
      </c>
      <c r="M4476">
        <v>1001</v>
      </c>
      <c r="O4476" t="s">
        <v>25</v>
      </c>
      <c r="R4476" t="s">
        <v>44</v>
      </c>
      <c r="S4476" s="49" t="str">
        <f t="shared" si="553"/>
        <v>Card</v>
      </c>
      <c r="T4476" s="3">
        <v>0.03</v>
      </c>
      <c r="U4476" s="2">
        <v>6.8900000000000006</v>
      </c>
      <c r="V4476" s="2">
        <v>2.1</v>
      </c>
      <c r="W4476" s="54">
        <f>_xlfn.XLOOKUP(M4476,Market!A:A,Market!F:F,0)</f>
        <v>0.06</v>
      </c>
      <c r="X4476" s="55">
        <f t="shared" si="554"/>
        <v>0.20670000000000002</v>
      </c>
      <c r="Y4476" s="55">
        <f t="shared" si="555"/>
        <v>4.7900000000000009</v>
      </c>
      <c r="Z4476" s="54">
        <f t="shared" si="556"/>
        <v>0.69521044992743108</v>
      </c>
      <c r="AA4476" s="49" t="str">
        <f t="shared" ca="1" si="557"/>
        <v>N</v>
      </c>
      <c r="AB4476" s="49">
        <f t="shared" ca="1" si="558"/>
        <v>5</v>
      </c>
      <c r="AC4476" s="49" t="str">
        <f t="shared" ca="1" si="559"/>
        <v>N</v>
      </c>
    </row>
    <row r="4477" spans="1:29" x14ac:dyDescent="0.25">
      <c r="A4477">
        <v>2774</v>
      </c>
      <c r="B4477" s="9">
        <v>43571</v>
      </c>
      <c r="C4477" s="50" t="str">
        <f t="shared" si="552"/>
        <v>N</v>
      </c>
      <c r="D4477" s="52">
        <f>_xlfn.XLOOKUP(B4477,Cal_Date!B:B,Cal_Date!A:A,0)</f>
        <v>3</v>
      </c>
      <c r="E4477">
        <v>2019</v>
      </c>
      <c r="F4477" t="s">
        <v>122</v>
      </c>
      <c r="G4477" t="s">
        <v>129</v>
      </c>
      <c r="H4477" t="s">
        <v>11</v>
      </c>
      <c r="I4477" t="s">
        <v>11</v>
      </c>
      <c r="J4477" t="s">
        <v>15</v>
      </c>
      <c r="K4477" t="s">
        <v>42</v>
      </c>
      <c r="L4477">
        <v>1</v>
      </c>
      <c r="M4477">
        <v>1003</v>
      </c>
      <c r="O4477" t="s">
        <v>25</v>
      </c>
      <c r="R4477" t="s">
        <v>44</v>
      </c>
      <c r="S4477" s="49" t="str">
        <f t="shared" si="553"/>
        <v>Card</v>
      </c>
      <c r="T4477" s="3">
        <v>0.03</v>
      </c>
      <c r="U4477" s="2">
        <v>2.6500000000000004</v>
      </c>
      <c r="V4477" s="2">
        <v>0.87</v>
      </c>
      <c r="W4477" s="54">
        <f>_xlfn.XLOOKUP(M4477,Market!A:A,Market!F:F,0)</f>
        <v>0.06</v>
      </c>
      <c r="X4477" s="55">
        <f t="shared" si="554"/>
        <v>7.9500000000000001E-2</v>
      </c>
      <c r="Y4477" s="55">
        <f t="shared" si="555"/>
        <v>1.7800000000000002</v>
      </c>
      <c r="Z4477" s="54">
        <f t="shared" si="556"/>
        <v>0.67169811320754713</v>
      </c>
      <c r="AA4477" s="49" t="str">
        <f t="shared" ca="1" si="557"/>
        <v>N</v>
      </c>
      <c r="AB4477" s="49">
        <f t="shared" ca="1" si="558"/>
        <v>5</v>
      </c>
      <c r="AC4477" s="49" t="str">
        <f t="shared" ca="1" si="559"/>
        <v>N</v>
      </c>
    </row>
    <row r="4478" spans="1:29" x14ac:dyDescent="0.25">
      <c r="A4478">
        <v>2775</v>
      </c>
      <c r="B4478" s="9">
        <v>43571</v>
      </c>
      <c r="C4478" s="50" t="str">
        <f t="shared" si="552"/>
        <v>N</v>
      </c>
      <c r="D4478" s="52">
        <f>_xlfn.XLOOKUP(B4478,Cal_Date!B:B,Cal_Date!A:A,0)</f>
        <v>3</v>
      </c>
      <c r="E4478">
        <v>2019</v>
      </c>
      <c r="F4478" t="s">
        <v>122</v>
      </c>
      <c r="G4478" t="s">
        <v>129</v>
      </c>
      <c r="H4478" t="s">
        <v>11</v>
      </c>
      <c r="I4478" t="s">
        <v>11</v>
      </c>
      <c r="J4478" t="s">
        <v>15</v>
      </c>
      <c r="K4478" t="s">
        <v>42</v>
      </c>
      <c r="L4478">
        <v>1</v>
      </c>
      <c r="M4478">
        <v>1005</v>
      </c>
      <c r="O4478" t="s">
        <v>25</v>
      </c>
      <c r="R4478" t="s">
        <v>44</v>
      </c>
      <c r="S4478" s="49" t="str">
        <f t="shared" si="553"/>
        <v>Card</v>
      </c>
      <c r="T4478" s="3">
        <v>0.03</v>
      </c>
      <c r="U4478" s="2">
        <v>2.7225000000000001</v>
      </c>
      <c r="V4478" s="2">
        <v>0.87</v>
      </c>
      <c r="W4478" s="54">
        <f>_xlfn.XLOOKUP(M4478,Market!A:A,Market!F:F,0)</f>
        <v>8.8999999999999996E-2</v>
      </c>
      <c r="X4478" s="55">
        <f t="shared" si="554"/>
        <v>8.1674999999999998E-2</v>
      </c>
      <c r="Y4478" s="55">
        <f t="shared" si="555"/>
        <v>1.8525</v>
      </c>
      <c r="Z4478" s="54">
        <f t="shared" si="556"/>
        <v>0.68044077134986225</v>
      </c>
      <c r="AA4478" s="49" t="str">
        <f t="shared" ca="1" si="557"/>
        <v>N</v>
      </c>
      <c r="AB4478" s="49">
        <f t="shared" ca="1" si="558"/>
        <v>5</v>
      </c>
      <c r="AC4478" s="49" t="str">
        <f t="shared" ca="1" si="559"/>
        <v>N</v>
      </c>
    </row>
    <row r="4479" spans="1:29" x14ac:dyDescent="0.25">
      <c r="A4479">
        <v>2776</v>
      </c>
      <c r="B4479" s="9">
        <v>43571</v>
      </c>
      <c r="C4479" s="50" t="str">
        <f t="shared" si="552"/>
        <v>N</v>
      </c>
      <c r="D4479" s="52">
        <f>_xlfn.XLOOKUP(B4479,Cal_Date!B:B,Cal_Date!A:A,0)</f>
        <v>3</v>
      </c>
      <c r="E4479">
        <v>2019</v>
      </c>
      <c r="F4479" t="s">
        <v>122</v>
      </c>
      <c r="G4479" t="s">
        <v>129</v>
      </c>
      <c r="H4479" t="s">
        <v>11</v>
      </c>
      <c r="I4479" t="s">
        <v>11</v>
      </c>
      <c r="J4479" t="s">
        <v>15</v>
      </c>
      <c r="K4479" t="s">
        <v>42</v>
      </c>
      <c r="L4479">
        <v>2</v>
      </c>
      <c r="M4479">
        <v>1005</v>
      </c>
      <c r="O4479" t="s">
        <v>25</v>
      </c>
      <c r="R4479" t="s">
        <v>44</v>
      </c>
      <c r="S4479" s="49" t="str">
        <f t="shared" si="553"/>
        <v>Card</v>
      </c>
      <c r="T4479" s="3">
        <v>0.03</v>
      </c>
      <c r="U4479" s="2">
        <v>5.4450000000000003</v>
      </c>
      <c r="V4479" s="2">
        <v>1.74</v>
      </c>
      <c r="W4479" s="54">
        <f>_xlfn.XLOOKUP(M4479,Market!A:A,Market!F:F,0)</f>
        <v>8.8999999999999996E-2</v>
      </c>
      <c r="X4479" s="55">
        <f t="shared" si="554"/>
        <v>0.16335</v>
      </c>
      <c r="Y4479" s="55">
        <f t="shared" si="555"/>
        <v>3.7050000000000001</v>
      </c>
      <c r="Z4479" s="54">
        <f t="shared" si="556"/>
        <v>0.68044077134986225</v>
      </c>
      <c r="AA4479" s="49" t="str">
        <f t="shared" ca="1" si="557"/>
        <v>N</v>
      </c>
      <c r="AB4479" s="49">
        <f t="shared" ca="1" si="558"/>
        <v>5</v>
      </c>
      <c r="AC4479" s="49" t="str">
        <f t="shared" ca="1" si="559"/>
        <v>N</v>
      </c>
    </row>
    <row r="4480" spans="1:29" x14ac:dyDescent="0.25">
      <c r="A4480">
        <v>2777</v>
      </c>
      <c r="B4480" s="9">
        <v>43571</v>
      </c>
      <c r="C4480" s="50" t="str">
        <f t="shared" si="552"/>
        <v>N</v>
      </c>
      <c r="D4480" s="52">
        <f>_xlfn.XLOOKUP(B4480,Cal_Date!B:B,Cal_Date!A:A,0)</f>
        <v>3</v>
      </c>
      <c r="E4480">
        <v>2019</v>
      </c>
      <c r="F4480" t="s">
        <v>122</v>
      </c>
      <c r="G4480" t="s">
        <v>129</v>
      </c>
      <c r="H4480" t="s">
        <v>48</v>
      </c>
      <c r="I4480" t="s">
        <v>18</v>
      </c>
      <c r="J4480" t="s">
        <v>10</v>
      </c>
      <c r="K4480" t="s">
        <v>43</v>
      </c>
      <c r="L4480">
        <v>1</v>
      </c>
      <c r="M4480">
        <v>1006</v>
      </c>
      <c r="O4480" t="s">
        <v>28</v>
      </c>
      <c r="R4480" t="s">
        <v>46</v>
      </c>
      <c r="S4480" s="49" t="str">
        <f t="shared" si="553"/>
        <v>Card</v>
      </c>
      <c r="T4480" s="3">
        <v>0.04</v>
      </c>
      <c r="U4480" s="2">
        <v>7.6229999999999993</v>
      </c>
      <c r="V4480" s="2">
        <v>1.46</v>
      </c>
      <c r="W4480" s="54">
        <f>_xlfn.XLOOKUP(M4480,Market!A:A,Market!F:F,0)</f>
        <v>8.8999999999999996E-2</v>
      </c>
      <c r="X4480" s="55">
        <f t="shared" si="554"/>
        <v>0.30491999999999997</v>
      </c>
      <c r="Y4480" s="55">
        <f t="shared" si="555"/>
        <v>6.1629999999999994</v>
      </c>
      <c r="Z4480" s="54">
        <f t="shared" si="556"/>
        <v>0.80847435392889933</v>
      </c>
      <c r="AA4480" s="49" t="str">
        <f t="shared" ca="1" si="557"/>
        <v>N</v>
      </c>
      <c r="AB4480" s="49">
        <f t="shared" ca="1" si="558"/>
        <v>5</v>
      </c>
      <c r="AC4480" s="49" t="str">
        <f t="shared" ca="1" si="559"/>
        <v>N</v>
      </c>
    </row>
    <row r="4481" spans="1:29" x14ac:dyDescent="0.25">
      <c r="A4481">
        <v>2778</v>
      </c>
      <c r="B4481" s="9">
        <v>43571</v>
      </c>
      <c r="C4481" s="50" t="str">
        <f t="shared" si="552"/>
        <v>N</v>
      </c>
      <c r="D4481" s="52">
        <f>_xlfn.XLOOKUP(B4481,Cal_Date!B:B,Cal_Date!A:A,0)</f>
        <v>3</v>
      </c>
      <c r="E4481">
        <v>2019</v>
      </c>
      <c r="F4481" t="s">
        <v>122</v>
      </c>
      <c r="G4481" t="s">
        <v>129</v>
      </c>
      <c r="H4481" t="s">
        <v>11</v>
      </c>
      <c r="I4481" t="s">
        <v>11</v>
      </c>
      <c r="J4481" t="s">
        <v>15</v>
      </c>
      <c r="K4481" t="s">
        <v>42</v>
      </c>
      <c r="L4481">
        <v>1</v>
      </c>
      <c r="M4481">
        <v>1002</v>
      </c>
      <c r="O4481" t="s">
        <v>28</v>
      </c>
      <c r="R4481" t="s">
        <v>44</v>
      </c>
      <c r="S4481" s="49" t="str">
        <f t="shared" si="553"/>
        <v>Card</v>
      </c>
      <c r="T4481" s="3">
        <v>0.03</v>
      </c>
      <c r="U4481" s="2">
        <v>2.6500000000000004</v>
      </c>
      <c r="V4481" s="2">
        <v>0.87</v>
      </c>
      <c r="W4481" s="54">
        <f>_xlfn.XLOOKUP(M4481,Market!A:A,Market!F:F,0)</f>
        <v>0.06</v>
      </c>
      <c r="X4481" s="55">
        <f t="shared" si="554"/>
        <v>7.9500000000000001E-2</v>
      </c>
      <c r="Y4481" s="55">
        <f t="shared" si="555"/>
        <v>1.7800000000000002</v>
      </c>
      <c r="Z4481" s="54">
        <f t="shared" si="556"/>
        <v>0.67169811320754713</v>
      </c>
      <c r="AA4481" s="49" t="str">
        <f t="shared" ca="1" si="557"/>
        <v>N</v>
      </c>
      <c r="AB4481" s="49">
        <f t="shared" ca="1" si="558"/>
        <v>5</v>
      </c>
      <c r="AC4481" s="49" t="str">
        <f t="shared" ca="1" si="559"/>
        <v>N</v>
      </c>
    </row>
    <row r="4482" spans="1:29" x14ac:dyDescent="0.25">
      <c r="A4482">
        <v>2779</v>
      </c>
      <c r="B4482" s="9">
        <v>43571</v>
      </c>
      <c r="C4482" s="50" t="str">
        <f t="shared" si="552"/>
        <v>N</v>
      </c>
      <c r="D4482" s="52">
        <f>_xlfn.XLOOKUP(B4482,Cal_Date!B:B,Cal_Date!A:A,0)</f>
        <v>3</v>
      </c>
      <c r="E4482">
        <v>2019</v>
      </c>
      <c r="F4482" t="s">
        <v>122</v>
      </c>
      <c r="G4482" t="s">
        <v>129</v>
      </c>
      <c r="H4482" t="s">
        <v>11</v>
      </c>
      <c r="I4482" t="s">
        <v>13</v>
      </c>
      <c r="J4482" t="s">
        <v>15</v>
      </c>
      <c r="K4482" t="s">
        <v>42</v>
      </c>
      <c r="L4482">
        <v>1</v>
      </c>
      <c r="M4482">
        <v>1001</v>
      </c>
      <c r="O4482" t="s">
        <v>25</v>
      </c>
      <c r="R4482" t="s">
        <v>44</v>
      </c>
      <c r="S4482" s="49" t="str">
        <f t="shared" si="553"/>
        <v>Card</v>
      </c>
      <c r="T4482" s="3">
        <v>0.03</v>
      </c>
      <c r="U4482" s="2">
        <v>2.6500000000000004</v>
      </c>
      <c r="V4482" s="2">
        <v>1.42</v>
      </c>
      <c r="W4482" s="54">
        <f>_xlfn.XLOOKUP(M4482,Market!A:A,Market!F:F,0)</f>
        <v>0.06</v>
      </c>
      <c r="X4482" s="55">
        <f t="shared" si="554"/>
        <v>7.9500000000000001E-2</v>
      </c>
      <c r="Y4482" s="55">
        <f t="shared" si="555"/>
        <v>1.2300000000000004</v>
      </c>
      <c r="Z4482" s="54">
        <f t="shared" si="556"/>
        <v>0.46415094339622653</v>
      </c>
      <c r="AA4482" s="49" t="str">
        <f t="shared" ca="1" si="557"/>
        <v>N</v>
      </c>
      <c r="AB4482" s="49">
        <f t="shared" ca="1" si="558"/>
        <v>5</v>
      </c>
      <c r="AC4482" s="49" t="str">
        <f t="shared" ca="1" si="559"/>
        <v>N</v>
      </c>
    </row>
    <row r="4483" spans="1:29" x14ac:dyDescent="0.25">
      <c r="A4483">
        <v>2780</v>
      </c>
      <c r="B4483" s="9">
        <v>43571</v>
      </c>
      <c r="C4483" s="50" t="str">
        <f t="shared" ref="C4483:C4546" si="560">IF(OR(B4483="04/01/2018"+0,B4483="04/02/2018"+0),"Y","N")</f>
        <v>N</v>
      </c>
      <c r="D4483" s="52">
        <f>_xlfn.XLOOKUP(B4483,Cal_Date!B:B,Cal_Date!A:A,0)</f>
        <v>3</v>
      </c>
      <c r="E4483">
        <v>2019</v>
      </c>
      <c r="F4483" t="s">
        <v>122</v>
      </c>
      <c r="G4483" t="s">
        <v>129</v>
      </c>
      <c r="H4483" t="s">
        <v>11</v>
      </c>
      <c r="I4483" t="s">
        <v>11</v>
      </c>
      <c r="J4483" t="s">
        <v>15</v>
      </c>
      <c r="K4483" t="s">
        <v>42</v>
      </c>
      <c r="L4483">
        <v>1</v>
      </c>
      <c r="M4483">
        <v>1003</v>
      </c>
      <c r="O4483" t="s">
        <v>25</v>
      </c>
      <c r="R4483" t="s">
        <v>44</v>
      </c>
      <c r="S4483" s="49" t="str">
        <f t="shared" ref="S4483:S4546" si="561">IF(R4483="Cash","Cash","Card")</f>
        <v>Card</v>
      </c>
      <c r="T4483" s="3">
        <v>0.03</v>
      </c>
      <c r="U4483" s="2">
        <v>2.6500000000000004</v>
      </c>
      <c r="V4483" s="2">
        <v>0.87</v>
      </c>
      <c r="W4483" s="54">
        <f>_xlfn.XLOOKUP(M4483,Market!A:A,Market!F:F,0)</f>
        <v>0.06</v>
      </c>
      <c r="X4483" s="55">
        <f t="shared" ref="X4483:X4546" si="562">T4483*U4483</f>
        <v>7.9500000000000001E-2</v>
      </c>
      <c r="Y4483" s="55">
        <f t="shared" ref="Y4483:Y4546" si="563">U4483-V4483</f>
        <v>1.7800000000000002</v>
      </c>
      <c r="Z4483" s="54">
        <f t="shared" ref="Z4483:Z4546" si="564">Y4483/U4483</f>
        <v>0.67169811320754713</v>
      </c>
      <c r="AA4483" s="49" t="str">
        <f t="shared" ref="AA4483:AA4546" ca="1" si="565">IF(DATEDIF(B4483,TODAY(),"y")&gt;5,"Y","N")</f>
        <v>N</v>
      </c>
      <c r="AB4483" s="49">
        <f t="shared" ref="AB4483:AB4546" ca="1" si="566">DATEDIF(B4483,TODAY(),"y")</f>
        <v>5</v>
      </c>
      <c r="AC4483" s="49" t="str">
        <f t="shared" ref="AC4483:AC4546" ca="1" si="567">IF(AB4483&gt;5,"Y","N")</f>
        <v>N</v>
      </c>
    </row>
    <row r="4484" spans="1:29" x14ac:dyDescent="0.25">
      <c r="A4484">
        <v>2781</v>
      </c>
      <c r="B4484" s="9">
        <v>43571</v>
      </c>
      <c r="C4484" s="50" t="str">
        <f t="shared" si="560"/>
        <v>N</v>
      </c>
      <c r="D4484" s="52">
        <f>_xlfn.XLOOKUP(B4484,Cal_Date!B:B,Cal_Date!A:A,0)</f>
        <v>3</v>
      </c>
      <c r="E4484">
        <v>2019</v>
      </c>
      <c r="F4484" t="s">
        <v>122</v>
      </c>
      <c r="G4484" t="s">
        <v>129</v>
      </c>
      <c r="H4484" t="s">
        <v>14</v>
      </c>
      <c r="I4484" t="s">
        <v>18</v>
      </c>
      <c r="J4484" t="s">
        <v>15</v>
      </c>
      <c r="K4484" t="s">
        <v>43</v>
      </c>
      <c r="L4484">
        <v>1</v>
      </c>
      <c r="M4484">
        <v>1004</v>
      </c>
      <c r="O4484" t="s">
        <v>28</v>
      </c>
      <c r="R4484" t="s">
        <v>44</v>
      </c>
      <c r="S4484" s="49" t="str">
        <f t="shared" si="561"/>
        <v>Card</v>
      </c>
      <c r="T4484" s="3">
        <v>0.03</v>
      </c>
      <c r="U4484" s="2">
        <v>7.42</v>
      </c>
      <c r="V4484" s="2">
        <v>2.2200000000000002</v>
      </c>
      <c r="W4484" s="54">
        <f>_xlfn.XLOOKUP(M4484,Market!A:A,Market!F:F,0)</f>
        <v>0.06</v>
      </c>
      <c r="X4484" s="55">
        <f t="shared" si="562"/>
        <v>0.22259999999999999</v>
      </c>
      <c r="Y4484" s="55">
        <f t="shared" si="563"/>
        <v>5.1999999999999993</v>
      </c>
      <c r="Z4484" s="54">
        <f t="shared" si="564"/>
        <v>0.70080862533692712</v>
      </c>
      <c r="AA4484" s="49" t="str">
        <f t="shared" ca="1" si="565"/>
        <v>N</v>
      </c>
      <c r="AB4484" s="49">
        <f t="shared" ca="1" si="566"/>
        <v>5</v>
      </c>
      <c r="AC4484" s="49" t="str">
        <f t="shared" ca="1" si="567"/>
        <v>N</v>
      </c>
    </row>
    <row r="4485" spans="1:29" x14ac:dyDescent="0.25">
      <c r="A4485">
        <v>2782</v>
      </c>
      <c r="B4485" s="9">
        <v>43571</v>
      </c>
      <c r="C4485" s="50" t="str">
        <f t="shared" si="560"/>
        <v>N</v>
      </c>
      <c r="D4485" s="52">
        <f>_xlfn.XLOOKUP(B4485,Cal_Date!B:B,Cal_Date!A:A,0)</f>
        <v>3</v>
      </c>
      <c r="E4485">
        <v>2019</v>
      </c>
      <c r="F4485" t="s">
        <v>122</v>
      </c>
      <c r="G4485" t="s">
        <v>129</v>
      </c>
      <c r="H4485" t="s">
        <v>11</v>
      </c>
      <c r="I4485" t="s">
        <v>13</v>
      </c>
      <c r="J4485" t="s">
        <v>15</v>
      </c>
      <c r="K4485" t="s">
        <v>42</v>
      </c>
      <c r="L4485">
        <v>2</v>
      </c>
      <c r="M4485">
        <v>1003</v>
      </c>
      <c r="O4485" t="s">
        <v>25</v>
      </c>
      <c r="R4485" t="s">
        <v>44</v>
      </c>
      <c r="S4485" s="49" t="str">
        <f t="shared" si="561"/>
        <v>Card</v>
      </c>
      <c r="T4485" s="3">
        <v>0.03</v>
      </c>
      <c r="U4485" s="2">
        <v>5.3000000000000007</v>
      </c>
      <c r="V4485" s="2">
        <v>2.84</v>
      </c>
      <c r="W4485" s="54">
        <f>_xlfn.XLOOKUP(M4485,Market!A:A,Market!F:F,0)</f>
        <v>0.06</v>
      </c>
      <c r="X4485" s="55">
        <f t="shared" si="562"/>
        <v>0.159</v>
      </c>
      <c r="Y4485" s="55">
        <f t="shared" si="563"/>
        <v>2.4600000000000009</v>
      </c>
      <c r="Z4485" s="54">
        <f t="shared" si="564"/>
        <v>0.46415094339622653</v>
      </c>
      <c r="AA4485" s="49" t="str">
        <f t="shared" ca="1" si="565"/>
        <v>N</v>
      </c>
      <c r="AB4485" s="49">
        <f t="shared" ca="1" si="566"/>
        <v>5</v>
      </c>
      <c r="AC4485" s="49" t="str">
        <f t="shared" ca="1" si="567"/>
        <v>N</v>
      </c>
    </row>
    <row r="4486" spans="1:29" x14ac:dyDescent="0.25">
      <c r="A4486">
        <v>2783</v>
      </c>
      <c r="B4486" s="9">
        <v>43571</v>
      </c>
      <c r="C4486" s="50" t="str">
        <f t="shared" si="560"/>
        <v>N</v>
      </c>
      <c r="D4486" s="52">
        <f>_xlfn.XLOOKUP(B4486,Cal_Date!B:B,Cal_Date!A:A,0)</f>
        <v>3</v>
      </c>
      <c r="E4486">
        <v>2019</v>
      </c>
      <c r="F4486" t="s">
        <v>122</v>
      </c>
      <c r="G4486" t="s">
        <v>129</v>
      </c>
      <c r="H4486" t="s">
        <v>11</v>
      </c>
      <c r="I4486" t="s">
        <v>11</v>
      </c>
      <c r="J4486" t="s">
        <v>15</v>
      </c>
      <c r="K4486" t="s">
        <v>42</v>
      </c>
      <c r="L4486">
        <v>2</v>
      </c>
      <c r="M4486">
        <v>1005</v>
      </c>
      <c r="O4486" t="s">
        <v>25</v>
      </c>
      <c r="R4486" t="s">
        <v>47</v>
      </c>
      <c r="S4486" s="49" t="str">
        <f t="shared" si="561"/>
        <v>Card</v>
      </c>
      <c r="T4486" s="3">
        <v>3.5000000000000003E-2</v>
      </c>
      <c r="U4486" s="2">
        <v>5.4450000000000003</v>
      </c>
      <c r="V4486" s="2">
        <v>1.74</v>
      </c>
      <c r="W4486" s="54">
        <f>_xlfn.XLOOKUP(M4486,Market!A:A,Market!F:F,0)</f>
        <v>8.8999999999999996E-2</v>
      </c>
      <c r="X4486" s="55">
        <f t="shared" si="562"/>
        <v>0.19057500000000002</v>
      </c>
      <c r="Y4486" s="55">
        <f t="shared" si="563"/>
        <v>3.7050000000000001</v>
      </c>
      <c r="Z4486" s="54">
        <f t="shared" si="564"/>
        <v>0.68044077134986225</v>
      </c>
      <c r="AA4486" s="49" t="str">
        <f t="shared" ca="1" si="565"/>
        <v>N</v>
      </c>
      <c r="AB4486" s="49">
        <f t="shared" ca="1" si="566"/>
        <v>5</v>
      </c>
      <c r="AC4486" s="49" t="str">
        <f t="shared" ca="1" si="567"/>
        <v>N</v>
      </c>
    </row>
    <row r="4487" spans="1:29" x14ac:dyDescent="0.25">
      <c r="A4487">
        <v>2784</v>
      </c>
      <c r="B4487" s="9">
        <v>43571</v>
      </c>
      <c r="C4487" s="50" t="str">
        <f t="shared" si="560"/>
        <v>N</v>
      </c>
      <c r="D4487" s="52">
        <f>_xlfn.XLOOKUP(B4487,Cal_Date!B:B,Cal_Date!A:A,0)</f>
        <v>3</v>
      </c>
      <c r="E4487">
        <v>2019</v>
      </c>
      <c r="F4487" t="s">
        <v>122</v>
      </c>
      <c r="G4487" t="s">
        <v>129</v>
      </c>
      <c r="H4487" t="s">
        <v>11</v>
      </c>
      <c r="I4487" t="s">
        <v>11</v>
      </c>
      <c r="J4487" t="s">
        <v>15</v>
      </c>
      <c r="K4487" t="s">
        <v>42</v>
      </c>
      <c r="L4487">
        <v>1</v>
      </c>
      <c r="M4487">
        <v>1007</v>
      </c>
      <c r="O4487" t="s">
        <v>28</v>
      </c>
      <c r="R4487" t="s">
        <v>44</v>
      </c>
      <c r="S4487" s="49" t="str">
        <f t="shared" si="561"/>
        <v>Card</v>
      </c>
      <c r="T4487" s="3">
        <v>0.03</v>
      </c>
      <c r="U4487" s="2">
        <v>2.7225000000000001</v>
      </c>
      <c r="V4487" s="2">
        <v>0.87</v>
      </c>
      <c r="W4487" s="54">
        <f>_xlfn.XLOOKUP(M4487,Market!A:A,Market!F:F,0)</f>
        <v>8.8999999999999996E-2</v>
      </c>
      <c r="X4487" s="55">
        <f t="shared" si="562"/>
        <v>8.1674999999999998E-2</v>
      </c>
      <c r="Y4487" s="55">
        <f t="shared" si="563"/>
        <v>1.8525</v>
      </c>
      <c r="Z4487" s="54">
        <f t="shared" si="564"/>
        <v>0.68044077134986225</v>
      </c>
      <c r="AA4487" s="49" t="str">
        <f t="shared" ca="1" si="565"/>
        <v>N</v>
      </c>
      <c r="AB4487" s="49">
        <f t="shared" ca="1" si="566"/>
        <v>5</v>
      </c>
      <c r="AC4487" s="49" t="str">
        <f t="shared" ca="1" si="567"/>
        <v>N</v>
      </c>
    </row>
    <row r="4488" spans="1:29" x14ac:dyDescent="0.25">
      <c r="A4488">
        <v>2785</v>
      </c>
      <c r="B4488" s="9">
        <v>43571</v>
      </c>
      <c r="C4488" s="50" t="str">
        <f t="shared" si="560"/>
        <v>N</v>
      </c>
      <c r="D4488" s="52">
        <f>_xlfn.XLOOKUP(B4488,Cal_Date!B:B,Cal_Date!A:A,0)</f>
        <v>3</v>
      </c>
      <c r="E4488">
        <v>2019</v>
      </c>
      <c r="F4488" t="s">
        <v>122</v>
      </c>
      <c r="G4488" t="s">
        <v>129</v>
      </c>
      <c r="H4488" t="s">
        <v>11</v>
      </c>
      <c r="I4488" t="s">
        <v>11</v>
      </c>
      <c r="J4488" t="s">
        <v>15</v>
      </c>
      <c r="K4488" t="s">
        <v>42</v>
      </c>
      <c r="L4488">
        <v>1</v>
      </c>
      <c r="M4488">
        <v>1009</v>
      </c>
      <c r="O4488" t="s">
        <v>28</v>
      </c>
      <c r="R4488" t="s">
        <v>44</v>
      </c>
      <c r="S4488" s="49" t="str">
        <f t="shared" si="561"/>
        <v>Card</v>
      </c>
      <c r="T4488" s="3">
        <v>0.03</v>
      </c>
      <c r="U4488" s="2">
        <v>2.7225000000000001</v>
      </c>
      <c r="V4488" s="2">
        <v>0.87</v>
      </c>
      <c r="W4488" s="54">
        <f>_xlfn.XLOOKUP(M4488,Market!A:A,Market!F:F,0)</f>
        <v>8.8999999999999996E-2</v>
      </c>
      <c r="X4488" s="55">
        <f t="shared" si="562"/>
        <v>8.1674999999999998E-2</v>
      </c>
      <c r="Y4488" s="55">
        <f t="shared" si="563"/>
        <v>1.8525</v>
      </c>
      <c r="Z4488" s="54">
        <f t="shared" si="564"/>
        <v>0.68044077134986225</v>
      </c>
      <c r="AA4488" s="49" t="str">
        <f t="shared" ca="1" si="565"/>
        <v>N</v>
      </c>
      <c r="AB4488" s="49">
        <f t="shared" ca="1" si="566"/>
        <v>5</v>
      </c>
      <c r="AC4488" s="49" t="str">
        <f t="shared" ca="1" si="567"/>
        <v>N</v>
      </c>
    </row>
    <row r="4489" spans="1:29" x14ac:dyDescent="0.25">
      <c r="A4489">
        <v>2786</v>
      </c>
      <c r="B4489" s="9">
        <v>43571</v>
      </c>
      <c r="C4489" s="50" t="str">
        <f t="shared" si="560"/>
        <v>N</v>
      </c>
      <c r="D4489" s="52">
        <f>_xlfn.XLOOKUP(B4489,Cal_Date!B:B,Cal_Date!A:A,0)</f>
        <v>3</v>
      </c>
      <c r="E4489">
        <v>2019</v>
      </c>
      <c r="F4489" t="s">
        <v>122</v>
      </c>
      <c r="G4489" t="s">
        <v>129</v>
      </c>
      <c r="H4489" t="s">
        <v>48</v>
      </c>
      <c r="I4489" t="s">
        <v>18</v>
      </c>
      <c r="J4489" t="s">
        <v>10</v>
      </c>
      <c r="K4489" t="s">
        <v>43</v>
      </c>
      <c r="L4489">
        <v>1</v>
      </c>
      <c r="M4489">
        <v>1001</v>
      </c>
      <c r="O4489" t="s">
        <v>25</v>
      </c>
      <c r="R4489" t="s">
        <v>44</v>
      </c>
      <c r="S4489" s="49" t="str">
        <f t="shared" si="561"/>
        <v>Card</v>
      </c>
      <c r="T4489" s="3">
        <v>0.03</v>
      </c>
      <c r="U4489" s="2">
        <v>7.42</v>
      </c>
      <c r="V4489" s="2">
        <v>1.46</v>
      </c>
      <c r="W4489" s="54">
        <f>_xlfn.XLOOKUP(M4489,Market!A:A,Market!F:F,0)</f>
        <v>0.06</v>
      </c>
      <c r="X4489" s="55">
        <f t="shared" si="562"/>
        <v>0.22259999999999999</v>
      </c>
      <c r="Y4489" s="55">
        <f t="shared" si="563"/>
        <v>5.96</v>
      </c>
      <c r="Z4489" s="54">
        <f t="shared" si="564"/>
        <v>0.80323450134770891</v>
      </c>
      <c r="AA4489" s="49" t="str">
        <f t="shared" ca="1" si="565"/>
        <v>N</v>
      </c>
      <c r="AB4489" s="49">
        <f t="shared" ca="1" si="566"/>
        <v>5</v>
      </c>
      <c r="AC4489" s="49" t="str">
        <f t="shared" ca="1" si="567"/>
        <v>N</v>
      </c>
    </row>
    <row r="4490" spans="1:29" x14ac:dyDescent="0.25">
      <c r="A4490">
        <v>2787</v>
      </c>
      <c r="B4490" s="9">
        <v>43571</v>
      </c>
      <c r="C4490" s="50" t="str">
        <f t="shared" si="560"/>
        <v>N</v>
      </c>
      <c r="D4490" s="52">
        <f>_xlfn.XLOOKUP(B4490,Cal_Date!B:B,Cal_Date!A:A,0)</f>
        <v>3</v>
      </c>
      <c r="E4490">
        <v>2019</v>
      </c>
      <c r="F4490" t="s">
        <v>122</v>
      </c>
      <c r="G4490" t="s">
        <v>129</v>
      </c>
      <c r="H4490" t="s">
        <v>48</v>
      </c>
      <c r="I4490" t="s">
        <v>18</v>
      </c>
      <c r="J4490" t="s">
        <v>10</v>
      </c>
      <c r="K4490" t="s">
        <v>43</v>
      </c>
      <c r="L4490">
        <v>2</v>
      </c>
      <c r="M4490">
        <v>1010</v>
      </c>
      <c r="O4490" t="s">
        <v>25</v>
      </c>
      <c r="R4490" t="s">
        <v>44</v>
      </c>
      <c r="S4490" s="49" t="str">
        <f t="shared" si="561"/>
        <v>Card</v>
      </c>
      <c r="T4490" s="3">
        <v>0.03</v>
      </c>
      <c r="U4490" s="2">
        <v>15.120000000000001</v>
      </c>
      <c r="V4490" s="2">
        <v>2.92</v>
      </c>
      <c r="W4490" s="54">
        <f>_xlfn.XLOOKUP(M4490,Market!A:A,Market!F:F,0)</f>
        <v>0.08</v>
      </c>
      <c r="X4490" s="55">
        <f t="shared" si="562"/>
        <v>0.4536</v>
      </c>
      <c r="Y4490" s="55">
        <f t="shared" si="563"/>
        <v>12.200000000000001</v>
      </c>
      <c r="Z4490" s="54">
        <f t="shared" si="564"/>
        <v>0.80687830687830686</v>
      </c>
      <c r="AA4490" s="49" t="str">
        <f t="shared" ca="1" si="565"/>
        <v>N</v>
      </c>
      <c r="AB4490" s="49">
        <f t="shared" ca="1" si="566"/>
        <v>5</v>
      </c>
      <c r="AC4490" s="49" t="str">
        <f t="shared" ca="1" si="567"/>
        <v>N</v>
      </c>
    </row>
    <row r="4491" spans="1:29" x14ac:dyDescent="0.25">
      <c r="A4491">
        <v>2788</v>
      </c>
      <c r="B4491" s="9">
        <v>43571</v>
      </c>
      <c r="C4491" s="50" t="str">
        <f t="shared" si="560"/>
        <v>N</v>
      </c>
      <c r="D4491" s="52">
        <f>_xlfn.XLOOKUP(B4491,Cal_Date!B:B,Cal_Date!A:A,0)</f>
        <v>3</v>
      </c>
      <c r="E4491">
        <v>2019</v>
      </c>
      <c r="F4491" t="s">
        <v>122</v>
      </c>
      <c r="G4491" t="s">
        <v>129</v>
      </c>
      <c r="H4491" t="s">
        <v>11</v>
      </c>
      <c r="I4491" t="s">
        <v>13</v>
      </c>
      <c r="J4491" t="s">
        <v>15</v>
      </c>
      <c r="K4491" t="s">
        <v>42</v>
      </c>
      <c r="L4491">
        <v>1</v>
      </c>
      <c r="M4491">
        <v>1010</v>
      </c>
      <c r="O4491" t="s">
        <v>25</v>
      </c>
      <c r="R4491" t="s">
        <v>47</v>
      </c>
      <c r="S4491" s="49" t="str">
        <f t="shared" si="561"/>
        <v>Card</v>
      </c>
      <c r="T4491" s="3">
        <v>3.5000000000000003E-2</v>
      </c>
      <c r="U4491" s="2">
        <v>2.7</v>
      </c>
      <c r="V4491" s="2">
        <v>1.42</v>
      </c>
      <c r="W4491" s="54">
        <f>_xlfn.XLOOKUP(M4491,Market!A:A,Market!F:F,0)</f>
        <v>0.08</v>
      </c>
      <c r="X4491" s="55">
        <f t="shared" si="562"/>
        <v>9.4500000000000015E-2</v>
      </c>
      <c r="Y4491" s="55">
        <f t="shared" si="563"/>
        <v>1.2800000000000002</v>
      </c>
      <c r="Z4491" s="54">
        <f t="shared" si="564"/>
        <v>0.47407407407407415</v>
      </c>
      <c r="AA4491" s="49" t="str">
        <f t="shared" ca="1" si="565"/>
        <v>N</v>
      </c>
      <c r="AB4491" s="49">
        <f t="shared" ca="1" si="566"/>
        <v>5</v>
      </c>
      <c r="AC4491" s="49" t="str">
        <f t="shared" ca="1" si="567"/>
        <v>N</v>
      </c>
    </row>
    <row r="4492" spans="1:29" x14ac:dyDescent="0.25">
      <c r="A4492">
        <v>2789</v>
      </c>
      <c r="B4492" s="9">
        <v>43571</v>
      </c>
      <c r="C4492" s="50" t="str">
        <f t="shared" si="560"/>
        <v>N</v>
      </c>
      <c r="D4492" s="52">
        <f>_xlfn.XLOOKUP(B4492,Cal_Date!B:B,Cal_Date!A:A,0)</f>
        <v>3</v>
      </c>
      <c r="E4492">
        <v>2019</v>
      </c>
      <c r="F4492" t="s">
        <v>122</v>
      </c>
      <c r="G4492" t="s">
        <v>129</v>
      </c>
      <c r="H4492" t="s">
        <v>14</v>
      </c>
      <c r="I4492" t="s">
        <v>18</v>
      </c>
      <c r="J4492" t="s">
        <v>15</v>
      </c>
      <c r="K4492" t="s">
        <v>43</v>
      </c>
      <c r="L4492">
        <v>2</v>
      </c>
      <c r="M4492">
        <v>1010</v>
      </c>
      <c r="O4492" t="s">
        <v>25</v>
      </c>
      <c r="R4492" t="s">
        <v>46</v>
      </c>
      <c r="S4492" s="49" t="str">
        <f t="shared" si="561"/>
        <v>Card</v>
      </c>
      <c r="T4492" s="3">
        <v>0.04</v>
      </c>
      <c r="U4492" s="2">
        <v>15.120000000000001</v>
      </c>
      <c r="V4492" s="2">
        <v>4.4400000000000004</v>
      </c>
      <c r="W4492" s="54">
        <f>_xlfn.XLOOKUP(M4492,Market!A:A,Market!F:F,0)</f>
        <v>0.08</v>
      </c>
      <c r="X4492" s="55">
        <f t="shared" si="562"/>
        <v>0.6048</v>
      </c>
      <c r="Y4492" s="55">
        <f t="shared" si="563"/>
        <v>10.68</v>
      </c>
      <c r="Z4492" s="54">
        <f t="shared" si="564"/>
        <v>0.70634920634920628</v>
      </c>
      <c r="AA4492" s="49" t="str">
        <f t="shared" ca="1" si="565"/>
        <v>N</v>
      </c>
      <c r="AB4492" s="49">
        <f t="shared" ca="1" si="566"/>
        <v>5</v>
      </c>
      <c r="AC4492" s="49" t="str">
        <f t="shared" ca="1" si="567"/>
        <v>N</v>
      </c>
    </row>
    <row r="4493" spans="1:29" x14ac:dyDescent="0.25">
      <c r="A4493">
        <v>2790</v>
      </c>
      <c r="B4493" s="9">
        <v>43571</v>
      </c>
      <c r="C4493" s="50" t="str">
        <f t="shared" si="560"/>
        <v>N</v>
      </c>
      <c r="D4493" s="52">
        <f>_xlfn.XLOOKUP(B4493,Cal_Date!B:B,Cal_Date!A:A,0)</f>
        <v>3</v>
      </c>
      <c r="E4493">
        <v>2019</v>
      </c>
      <c r="F4493" t="s">
        <v>122</v>
      </c>
      <c r="G4493" t="s">
        <v>129</v>
      </c>
      <c r="H4493" t="s">
        <v>11</v>
      </c>
      <c r="I4493" t="s">
        <v>13</v>
      </c>
      <c r="J4493" t="s">
        <v>15</v>
      </c>
      <c r="K4493" t="s">
        <v>42</v>
      </c>
      <c r="L4493">
        <v>1</v>
      </c>
      <c r="M4493">
        <v>1010</v>
      </c>
      <c r="O4493" t="s">
        <v>25</v>
      </c>
      <c r="R4493" t="s">
        <v>44</v>
      </c>
      <c r="S4493" s="49" t="str">
        <f t="shared" si="561"/>
        <v>Card</v>
      </c>
      <c r="T4493" s="3">
        <v>0.03</v>
      </c>
      <c r="U4493" s="2">
        <v>2.7</v>
      </c>
      <c r="V4493" s="2">
        <v>1.42</v>
      </c>
      <c r="W4493" s="54">
        <f>_xlfn.XLOOKUP(M4493,Market!A:A,Market!F:F,0)</f>
        <v>0.08</v>
      </c>
      <c r="X4493" s="55">
        <f t="shared" si="562"/>
        <v>8.1000000000000003E-2</v>
      </c>
      <c r="Y4493" s="55">
        <f t="shared" si="563"/>
        <v>1.2800000000000002</v>
      </c>
      <c r="Z4493" s="54">
        <f t="shared" si="564"/>
        <v>0.47407407407407415</v>
      </c>
      <c r="AA4493" s="49" t="str">
        <f t="shared" ca="1" si="565"/>
        <v>N</v>
      </c>
      <c r="AB4493" s="49">
        <f t="shared" ca="1" si="566"/>
        <v>5</v>
      </c>
      <c r="AC4493" s="49" t="str">
        <f t="shared" ca="1" si="567"/>
        <v>N</v>
      </c>
    </row>
    <row r="4494" spans="1:29" x14ac:dyDescent="0.25">
      <c r="A4494">
        <v>2791</v>
      </c>
      <c r="B4494" s="9">
        <v>43571</v>
      </c>
      <c r="C4494" s="50" t="str">
        <f t="shared" si="560"/>
        <v>N</v>
      </c>
      <c r="D4494" s="52">
        <f>_xlfn.XLOOKUP(B4494,Cal_Date!B:B,Cal_Date!A:A,0)</f>
        <v>3</v>
      </c>
      <c r="E4494">
        <v>2019</v>
      </c>
      <c r="F4494" t="s">
        <v>122</v>
      </c>
      <c r="G4494" t="s">
        <v>129</v>
      </c>
      <c r="H4494" t="s">
        <v>11</v>
      </c>
      <c r="I4494" t="s">
        <v>11</v>
      </c>
      <c r="J4494" t="s">
        <v>15</v>
      </c>
      <c r="K4494" t="s">
        <v>42</v>
      </c>
      <c r="L4494">
        <v>2</v>
      </c>
      <c r="M4494">
        <v>1011</v>
      </c>
      <c r="O4494" t="s">
        <v>25</v>
      </c>
      <c r="R4494" t="s">
        <v>44</v>
      </c>
      <c r="S4494" s="49" t="str">
        <f t="shared" si="561"/>
        <v>Card</v>
      </c>
      <c r="T4494" s="3">
        <v>0.03</v>
      </c>
      <c r="U4494" s="2">
        <v>5.3000000000000007</v>
      </c>
      <c r="V4494" s="2">
        <v>1.74</v>
      </c>
      <c r="W4494" s="54">
        <f>_xlfn.XLOOKUP(M4494,Market!A:A,Market!F:F,0)</f>
        <v>0.06</v>
      </c>
      <c r="X4494" s="55">
        <f t="shared" si="562"/>
        <v>0.159</v>
      </c>
      <c r="Y4494" s="55">
        <f t="shared" si="563"/>
        <v>3.5600000000000005</v>
      </c>
      <c r="Z4494" s="54">
        <f t="shared" si="564"/>
        <v>0.67169811320754713</v>
      </c>
      <c r="AA4494" s="49" t="str">
        <f t="shared" ca="1" si="565"/>
        <v>N</v>
      </c>
      <c r="AB4494" s="49">
        <f t="shared" ca="1" si="566"/>
        <v>5</v>
      </c>
      <c r="AC4494" s="49" t="str">
        <f t="shared" ca="1" si="567"/>
        <v>N</v>
      </c>
    </row>
    <row r="4495" spans="1:29" x14ac:dyDescent="0.25">
      <c r="A4495">
        <v>2792</v>
      </c>
      <c r="B4495" s="9">
        <v>43571</v>
      </c>
      <c r="C4495" s="50" t="str">
        <f t="shared" si="560"/>
        <v>N</v>
      </c>
      <c r="D4495" s="52">
        <f>_xlfn.XLOOKUP(B4495,Cal_Date!B:B,Cal_Date!A:A,0)</f>
        <v>3</v>
      </c>
      <c r="E4495">
        <v>2019</v>
      </c>
      <c r="F4495" t="s">
        <v>122</v>
      </c>
      <c r="G4495" t="s">
        <v>129</v>
      </c>
      <c r="H4495" t="s">
        <v>11</v>
      </c>
      <c r="I4495" t="s">
        <v>11</v>
      </c>
      <c r="J4495" t="s">
        <v>15</v>
      </c>
      <c r="K4495" t="s">
        <v>42</v>
      </c>
      <c r="L4495">
        <v>1</v>
      </c>
      <c r="M4495">
        <v>1007</v>
      </c>
      <c r="O4495" t="s">
        <v>28</v>
      </c>
      <c r="R4495" t="s">
        <v>47</v>
      </c>
      <c r="S4495" s="49" t="str">
        <f t="shared" si="561"/>
        <v>Card</v>
      </c>
      <c r="T4495" s="3">
        <v>3.5000000000000003E-2</v>
      </c>
      <c r="U4495" s="2">
        <v>2.7225000000000001</v>
      </c>
      <c r="V4495" s="2">
        <v>0.87</v>
      </c>
      <c r="W4495" s="54">
        <f>_xlfn.XLOOKUP(M4495,Market!A:A,Market!F:F,0)</f>
        <v>8.8999999999999996E-2</v>
      </c>
      <c r="X4495" s="55">
        <f t="shared" si="562"/>
        <v>9.5287500000000011E-2</v>
      </c>
      <c r="Y4495" s="55">
        <f t="shared" si="563"/>
        <v>1.8525</v>
      </c>
      <c r="Z4495" s="54">
        <f t="shared" si="564"/>
        <v>0.68044077134986225</v>
      </c>
      <c r="AA4495" s="49" t="str">
        <f t="shared" ca="1" si="565"/>
        <v>N</v>
      </c>
      <c r="AB4495" s="49">
        <f t="shared" ca="1" si="566"/>
        <v>5</v>
      </c>
      <c r="AC4495" s="49" t="str">
        <f t="shared" ca="1" si="567"/>
        <v>N</v>
      </c>
    </row>
    <row r="4496" spans="1:29" x14ac:dyDescent="0.25">
      <c r="A4496">
        <v>2793</v>
      </c>
      <c r="B4496" s="9">
        <v>43571</v>
      </c>
      <c r="C4496" s="50" t="str">
        <f t="shared" si="560"/>
        <v>N</v>
      </c>
      <c r="D4496" s="52">
        <f>_xlfn.XLOOKUP(B4496,Cal_Date!B:B,Cal_Date!A:A,0)</f>
        <v>3</v>
      </c>
      <c r="E4496">
        <v>2019</v>
      </c>
      <c r="F4496" t="s">
        <v>122</v>
      </c>
      <c r="G4496" t="s">
        <v>129</v>
      </c>
      <c r="H4496" t="s">
        <v>11</v>
      </c>
      <c r="I4496" t="s">
        <v>11</v>
      </c>
      <c r="J4496" t="s">
        <v>15</v>
      </c>
      <c r="K4496" t="s">
        <v>42</v>
      </c>
      <c r="L4496">
        <v>1</v>
      </c>
      <c r="M4496">
        <v>1007</v>
      </c>
      <c r="O4496" t="s">
        <v>28</v>
      </c>
      <c r="R4496" t="s">
        <v>44</v>
      </c>
      <c r="S4496" s="49" t="str">
        <f t="shared" si="561"/>
        <v>Card</v>
      </c>
      <c r="T4496" s="3">
        <v>0.03</v>
      </c>
      <c r="U4496" s="2">
        <v>2.7225000000000001</v>
      </c>
      <c r="V4496" s="2">
        <v>0.87</v>
      </c>
      <c r="W4496" s="54">
        <f>_xlfn.XLOOKUP(M4496,Market!A:A,Market!F:F,0)</f>
        <v>8.8999999999999996E-2</v>
      </c>
      <c r="X4496" s="55">
        <f t="shared" si="562"/>
        <v>8.1674999999999998E-2</v>
      </c>
      <c r="Y4496" s="55">
        <f t="shared" si="563"/>
        <v>1.8525</v>
      </c>
      <c r="Z4496" s="54">
        <f t="shared" si="564"/>
        <v>0.68044077134986225</v>
      </c>
      <c r="AA4496" s="49" t="str">
        <f t="shared" ca="1" si="565"/>
        <v>N</v>
      </c>
      <c r="AB4496" s="49">
        <f t="shared" ca="1" si="566"/>
        <v>5</v>
      </c>
      <c r="AC4496" s="49" t="str">
        <f t="shared" ca="1" si="567"/>
        <v>N</v>
      </c>
    </row>
    <row r="4497" spans="1:29" x14ac:dyDescent="0.25">
      <c r="A4497">
        <v>2794</v>
      </c>
      <c r="B4497" s="9">
        <v>43571</v>
      </c>
      <c r="C4497" s="50" t="str">
        <f t="shared" si="560"/>
        <v>N</v>
      </c>
      <c r="D4497" s="52">
        <f>_xlfn.XLOOKUP(B4497,Cal_Date!B:B,Cal_Date!A:A,0)</f>
        <v>3</v>
      </c>
      <c r="E4497">
        <v>2019</v>
      </c>
      <c r="F4497" t="s">
        <v>122</v>
      </c>
      <c r="G4497" t="s">
        <v>129</v>
      </c>
      <c r="H4497" t="s">
        <v>11</v>
      </c>
      <c r="I4497" t="s">
        <v>11</v>
      </c>
      <c r="J4497" t="s">
        <v>15</v>
      </c>
      <c r="K4497" t="s">
        <v>42</v>
      </c>
      <c r="L4497">
        <v>1</v>
      </c>
      <c r="M4497">
        <v>1008</v>
      </c>
      <c r="O4497" t="s">
        <v>28</v>
      </c>
      <c r="R4497" t="s">
        <v>46</v>
      </c>
      <c r="S4497" s="49" t="str">
        <f t="shared" si="561"/>
        <v>Card</v>
      </c>
      <c r="T4497" s="3">
        <v>0.04</v>
      </c>
      <c r="U4497" s="2">
        <v>2.7225000000000001</v>
      </c>
      <c r="V4497" s="2">
        <v>0.87</v>
      </c>
      <c r="W4497" s="54">
        <f>_xlfn.XLOOKUP(M4497,Market!A:A,Market!F:F,0)</f>
        <v>8.8999999999999996E-2</v>
      </c>
      <c r="X4497" s="55">
        <f t="shared" si="562"/>
        <v>0.10890000000000001</v>
      </c>
      <c r="Y4497" s="55">
        <f t="shared" si="563"/>
        <v>1.8525</v>
      </c>
      <c r="Z4497" s="54">
        <f t="shared" si="564"/>
        <v>0.68044077134986225</v>
      </c>
      <c r="AA4497" s="49" t="str">
        <f t="shared" ca="1" si="565"/>
        <v>N</v>
      </c>
      <c r="AB4497" s="49">
        <f t="shared" ca="1" si="566"/>
        <v>5</v>
      </c>
      <c r="AC4497" s="49" t="str">
        <f t="shared" ca="1" si="567"/>
        <v>N</v>
      </c>
    </row>
    <row r="4498" spans="1:29" x14ac:dyDescent="0.25">
      <c r="A4498">
        <v>2795</v>
      </c>
      <c r="B4498" s="9">
        <v>43571</v>
      </c>
      <c r="C4498" s="50" t="str">
        <f t="shared" si="560"/>
        <v>N</v>
      </c>
      <c r="D4498" s="52">
        <f>_xlfn.XLOOKUP(B4498,Cal_Date!B:B,Cal_Date!A:A,0)</f>
        <v>3</v>
      </c>
      <c r="E4498">
        <v>2019</v>
      </c>
      <c r="F4498" t="s">
        <v>122</v>
      </c>
      <c r="G4498" t="s">
        <v>129</v>
      </c>
      <c r="H4498" t="s">
        <v>48</v>
      </c>
      <c r="I4498" t="s">
        <v>18</v>
      </c>
      <c r="J4498" t="s">
        <v>10</v>
      </c>
      <c r="K4498" t="s">
        <v>43</v>
      </c>
      <c r="L4498">
        <v>1</v>
      </c>
      <c r="M4498">
        <v>1004</v>
      </c>
      <c r="O4498" t="s">
        <v>28</v>
      </c>
      <c r="R4498" t="s">
        <v>47</v>
      </c>
      <c r="S4498" s="49" t="str">
        <f t="shared" si="561"/>
        <v>Card</v>
      </c>
      <c r="T4498" s="3">
        <v>3.5000000000000003E-2</v>
      </c>
      <c r="U4498" s="2">
        <v>7.42</v>
      </c>
      <c r="V4498" s="2">
        <v>1.46</v>
      </c>
      <c r="W4498" s="54">
        <f>_xlfn.XLOOKUP(M4498,Market!A:A,Market!F:F,0)</f>
        <v>0.06</v>
      </c>
      <c r="X4498" s="55">
        <f t="shared" si="562"/>
        <v>0.25970000000000004</v>
      </c>
      <c r="Y4498" s="55">
        <f t="shared" si="563"/>
        <v>5.96</v>
      </c>
      <c r="Z4498" s="54">
        <f t="shared" si="564"/>
        <v>0.80323450134770891</v>
      </c>
      <c r="AA4498" s="49" t="str">
        <f t="shared" ca="1" si="565"/>
        <v>N</v>
      </c>
      <c r="AB4498" s="49">
        <f t="shared" ca="1" si="566"/>
        <v>5</v>
      </c>
      <c r="AC4498" s="49" t="str">
        <f t="shared" ca="1" si="567"/>
        <v>N</v>
      </c>
    </row>
    <row r="4499" spans="1:29" x14ac:dyDescent="0.25">
      <c r="A4499">
        <v>2796</v>
      </c>
      <c r="B4499" s="9">
        <v>43571</v>
      </c>
      <c r="C4499" s="50" t="str">
        <f t="shared" si="560"/>
        <v>N</v>
      </c>
      <c r="D4499" s="52">
        <f>_xlfn.XLOOKUP(B4499,Cal_Date!B:B,Cal_Date!A:A,0)</f>
        <v>3</v>
      </c>
      <c r="E4499">
        <v>2019</v>
      </c>
      <c r="F4499" t="s">
        <v>122</v>
      </c>
      <c r="G4499" t="s">
        <v>129</v>
      </c>
      <c r="H4499" t="s">
        <v>14</v>
      </c>
      <c r="I4499" t="s">
        <v>13</v>
      </c>
      <c r="J4499" t="s">
        <v>15</v>
      </c>
      <c r="K4499" t="s">
        <v>43</v>
      </c>
      <c r="L4499">
        <v>2</v>
      </c>
      <c r="M4499">
        <v>1003</v>
      </c>
      <c r="O4499" t="s">
        <v>25</v>
      </c>
      <c r="R4499" t="s">
        <v>44</v>
      </c>
      <c r="S4499" s="49" t="str">
        <f t="shared" si="561"/>
        <v>Card</v>
      </c>
      <c r="T4499" s="3">
        <v>0.03</v>
      </c>
      <c r="U4499" s="2">
        <v>14.84</v>
      </c>
      <c r="V4499" s="2">
        <v>4.4800000000000004</v>
      </c>
      <c r="W4499" s="54">
        <f>_xlfn.XLOOKUP(M4499,Market!A:A,Market!F:F,0)</f>
        <v>0.06</v>
      </c>
      <c r="X4499" s="55">
        <f t="shared" si="562"/>
        <v>0.44519999999999998</v>
      </c>
      <c r="Y4499" s="55">
        <f t="shared" si="563"/>
        <v>10.36</v>
      </c>
      <c r="Z4499" s="54">
        <f t="shared" si="564"/>
        <v>0.69811320754716977</v>
      </c>
      <c r="AA4499" s="49" t="str">
        <f t="shared" ca="1" si="565"/>
        <v>N</v>
      </c>
      <c r="AB4499" s="49">
        <f t="shared" ca="1" si="566"/>
        <v>5</v>
      </c>
      <c r="AC4499" s="49" t="str">
        <f t="shared" ca="1" si="567"/>
        <v>N</v>
      </c>
    </row>
    <row r="4500" spans="1:29" x14ac:dyDescent="0.25">
      <c r="A4500">
        <v>2797</v>
      </c>
      <c r="B4500" s="9">
        <v>43571</v>
      </c>
      <c r="C4500" s="50" t="str">
        <f t="shared" si="560"/>
        <v>N</v>
      </c>
      <c r="D4500" s="52">
        <f>_xlfn.XLOOKUP(B4500,Cal_Date!B:B,Cal_Date!A:A,0)</f>
        <v>3</v>
      </c>
      <c r="E4500">
        <v>2019</v>
      </c>
      <c r="F4500" t="s">
        <v>122</v>
      </c>
      <c r="G4500" t="s">
        <v>129</v>
      </c>
      <c r="H4500" t="s">
        <v>14</v>
      </c>
      <c r="I4500" t="s">
        <v>18</v>
      </c>
      <c r="J4500" t="s">
        <v>15</v>
      </c>
      <c r="K4500" t="s">
        <v>43</v>
      </c>
      <c r="L4500">
        <v>1</v>
      </c>
      <c r="M4500">
        <v>1002</v>
      </c>
      <c r="O4500" t="s">
        <v>28</v>
      </c>
      <c r="R4500" t="s">
        <v>44</v>
      </c>
      <c r="S4500" s="49" t="str">
        <f t="shared" si="561"/>
        <v>Card</v>
      </c>
      <c r="T4500" s="3">
        <v>0.03</v>
      </c>
      <c r="U4500" s="2">
        <v>6.8900000000000006</v>
      </c>
      <c r="V4500" s="2">
        <v>2.1</v>
      </c>
      <c r="W4500" s="54">
        <f>_xlfn.XLOOKUP(M4500,Market!A:A,Market!F:F,0)</f>
        <v>0.06</v>
      </c>
      <c r="X4500" s="55">
        <f t="shared" si="562"/>
        <v>0.20670000000000002</v>
      </c>
      <c r="Y4500" s="55">
        <f t="shared" si="563"/>
        <v>4.7900000000000009</v>
      </c>
      <c r="Z4500" s="54">
        <f t="shared" si="564"/>
        <v>0.69521044992743108</v>
      </c>
      <c r="AA4500" s="49" t="str">
        <f t="shared" ca="1" si="565"/>
        <v>N</v>
      </c>
      <c r="AB4500" s="49">
        <f t="shared" ca="1" si="566"/>
        <v>5</v>
      </c>
      <c r="AC4500" s="49" t="str">
        <f t="shared" ca="1" si="567"/>
        <v>N</v>
      </c>
    </row>
    <row r="4501" spans="1:29" x14ac:dyDescent="0.25">
      <c r="A4501">
        <v>2798</v>
      </c>
      <c r="B4501" s="9">
        <v>43571</v>
      </c>
      <c r="C4501" s="50" t="str">
        <f t="shared" si="560"/>
        <v>N</v>
      </c>
      <c r="D4501" s="52">
        <f>_xlfn.XLOOKUP(B4501,Cal_Date!B:B,Cal_Date!A:A,0)</f>
        <v>3</v>
      </c>
      <c r="E4501">
        <v>2019</v>
      </c>
      <c r="F4501" t="s">
        <v>122</v>
      </c>
      <c r="G4501" t="s">
        <v>129</v>
      </c>
      <c r="H4501" t="s">
        <v>11</v>
      </c>
      <c r="I4501" t="s">
        <v>11</v>
      </c>
      <c r="J4501" t="s">
        <v>15</v>
      </c>
      <c r="K4501" t="s">
        <v>42</v>
      </c>
      <c r="L4501">
        <v>1</v>
      </c>
      <c r="M4501">
        <v>1007</v>
      </c>
      <c r="O4501" t="s">
        <v>28</v>
      </c>
      <c r="R4501" t="s">
        <v>47</v>
      </c>
      <c r="S4501" s="49" t="str">
        <f t="shared" si="561"/>
        <v>Card</v>
      </c>
      <c r="T4501" s="3">
        <v>3.5000000000000003E-2</v>
      </c>
      <c r="U4501" s="2">
        <v>2.7225000000000001</v>
      </c>
      <c r="V4501" s="2">
        <v>0.87</v>
      </c>
      <c r="W4501" s="54">
        <f>_xlfn.XLOOKUP(M4501,Market!A:A,Market!F:F,0)</f>
        <v>8.8999999999999996E-2</v>
      </c>
      <c r="X4501" s="55">
        <f t="shared" si="562"/>
        <v>9.5287500000000011E-2</v>
      </c>
      <c r="Y4501" s="55">
        <f t="shared" si="563"/>
        <v>1.8525</v>
      </c>
      <c r="Z4501" s="54">
        <f t="shared" si="564"/>
        <v>0.68044077134986225</v>
      </c>
      <c r="AA4501" s="49" t="str">
        <f t="shared" ca="1" si="565"/>
        <v>N</v>
      </c>
      <c r="AB4501" s="49">
        <f t="shared" ca="1" si="566"/>
        <v>5</v>
      </c>
      <c r="AC4501" s="49" t="str">
        <f t="shared" ca="1" si="567"/>
        <v>N</v>
      </c>
    </row>
    <row r="4502" spans="1:29" x14ac:dyDescent="0.25">
      <c r="A4502">
        <v>2799</v>
      </c>
      <c r="B4502" s="9">
        <v>43571</v>
      </c>
      <c r="C4502" s="50" t="str">
        <f t="shared" si="560"/>
        <v>N</v>
      </c>
      <c r="D4502" s="52">
        <f>_xlfn.XLOOKUP(B4502,Cal_Date!B:B,Cal_Date!A:A,0)</f>
        <v>3</v>
      </c>
      <c r="E4502">
        <v>2019</v>
      </c>
      <c r="F4502" t="s">
        <v>122</v>
      </c>
      <c r="G4502" t="s">
        <v>129</v>
      </c>
      <c r="H4502" t="s">
        <v>11</v>
      </c>
      <c r="I4502" t="s">
        <v>11</v>
      </c>
      <c r="J4502" t="s">
        <v>15</v>
      </c>
      <c r="K4502" t="s">
        <v>42</v>
      </c>
      <c r="L4502">
        <v>1</v>
      </c>
      <c r="M4502">
        <v>1008</v>
      </c>
      <c r="O4502" t="s">
        <v>28</v>
      </c>
      <c r="R4502" t="s">
        <v>46</v>
      </c>
      <c r="S4502" s="49" t="str">
        <f t="shared" si="561"/>
        <v>Card</v>
      </c>
      <c r="T4502" s="3">
        <v>0.04</v>
      </c>
      <c r="U4502" s="2">
        <v>2.7225000000000001</v>
      </c>
      <c r="V4502" s="2">
        <v>0.87</v>
      </c>
      <c r="W4502" s="54">
        <f>_xlfn.XLOOKUP(M4502,Market!A:A,Market!F:F,0)</f>
        <v>8.8999999999999996E-2</v>
      </c>
      <c r="X4502" s="55">
        <f t="shared" si="562"/>
        <v>0.10890000000000001</v>
      </c>
      <c r="Y4502" s="55">
        <f t="shared" si="563"/>
        <v>1.8525</v>
      </c>
      <c r="Z4502" s="54">
        <f t="shared" si="564"/>
        <v>0.68044077134986225</v>
      </c>
      <c r="AA4502" s="49" t="str">
        <f t="shared" ca="1" si="565"/>
        <v>N</v>
      </c>
      <c r="AB4502" s="49">
        <f t="shared" ca="1" si="566"/>
        <v>5</v>
      </c>
      <c r="AC4502" s="49" t="str">
        <f t="shared" ca="1" si="567"/>
        <v>N</v>
      </c>
    </row>
    <row r="4503" spans="1:29" x14ac:dyDescent="0.25">
      <c r="A4503">
        <v>2800</v>
      </c>
      <c r="B4503" s="9">
        <v>43571</v>
      </c>
      <c r="C4503" s="50" t="str">
        <f t="shared" si="560"/>
        <v>N</v>
      </c>
      <c r="D4503" s="52">
        <f>_xlfn.XLOOKUP(B4503,Cal_Date!B:B,Cal_Date!A:A,0)</f>
        <v>3</v>
      </c>
      <c r="E4503">
        <v>2019</v>
      </c>
      <c r="F4503" t="s">
        <v>122</v>
      </c>
      <c r="G4503" t="s">
        <v>129</v>
      </c>
      <c r="H4503" t="s">
        <v>11</v>
      </c>
      <c r="I4503" t="s">
        <v>13</v>
      </c>
      <c r="J4503" t="s">
        <v>15</v>
      </c>
      <c r="K4503" t="s">
        <v>42</v>
      </c>
      <c r="L4503">
        <v>1</v>
      </c>
      <c r="M4503">
        <v>1008</v>
      </c>
      <c r="O4503" t="s">
        <v>28</v>
      </c>
      <c r="R4503" t="s">
        <v>44</v>
      </c>
      <c r="S4503" s="49" t="str">
        <f t="shared" si="561"/>
        <v>Card</v>
      </c>
      <c r="T4503" s="3">
        <v>0.03</v>
      </c>
      <c r="U4503" s="2">
        <v>2.7225000000000001</v>
      </c>
      <c r="V4503" s="2">
        <v>1.42</v>
      </c>
      <c r="W4503" s="54">
        <f>_xlfn.XLOOKUP(M4503,Market!A:A,Market!F:F,0)</f>
        <v>8.8999999999999996E-2</v>
      </c>
      <c r="X4503" s="55">
        <f t="shared" si="562"/>
        <v>8.1674999999999998E-2</v>
      </c>
      <c r="Y4503" s="55">
        <f t="shared" si="563"/>
        <v>1.3025000000000002</v>
      </c>
      <c r="Z4503" s="54">
        <f t="shared" si="564"/>
        <v>0.47842056932966032</v>
      </c>
      <c r="AA4503" s="49" t="str">
        <f t="shared" ca="1" si="565"/>
        <v>N</v>
      </c>
      <c r="AB4503" s="49">
        <f t="shared" ca="1" si="566"/>
        <v>5</v>
      </c>
      <c r="AC4503" s="49" t="str">
        <f t="shared" ca="1" si="567"/>
        <v>N</v>
      </c>
    </row>
    <row r="4504" spans="1:29" x14ac:dyDescent="0.25">
      <c r="A4504">
        <v>2801</v>
      </c>
      <c r="B4504" s="9">
        <v>43571</v>
      </c>
      <c r="C4504" s="50" t="str">
        <f t="shared" si="560"/>
        <v>N</v>
      </c>
      <c r="D4504" s="52">
        <f>_xlfn.XLOOKUP(B4504,Cal_Date!B:B,Cal_Date!A:A,0)</f>
        <v>3</v>
      </c>
      <c r="E4504">
        <v>2019</v>
      </c>
      <c r="F4504" t="s">
        <v>122</v>
      </c>
      <c r="G4504" t="s">
        <v>129</v>
      </c>
      <c r="H4504" t="s">
        <v>11</v>
      </c>
      <c r="I4504" t="s">
        <v>11</v>
      </c>
      <c r="J4504" t="s">
        <v>15</v>
      </c>
      <c r="K4504" t="s">
        <v>42</v>
      </c>
      <c r="L4504">
        <v>1</v>
      </c>
      <c r="M4504">
        <v>1000</v>
      </c>
      <c r="O4504" t="s">
        <v>25</v>
      </c>
      <c r="R4504" t="s">
        <v>44</v>
      </c>
      <c r="S4504" s="49" t="str">
        <f t="shared" si="561"/>
        <v>Card</v>
      </c>
      <c r="T4504" s="3">
        <v>0.03</v>
      </c>
      <c r="U4504" s="2">
        <v>2.7</v>
      </c>
      <c r="V4504" s="2">
        <v>0.87</v>
      </c>
      <c r="W4504" s="54">
        <f>_xlfn.XLOOKUP(M4504,Market!A:A,Market!F:F,0)</f>
        <v>0.08</v>
      </c>
      <c r="X4504" s="55">
        <f t="shared" si="562"/>
        <v>8.1000000000000003E-2</v>
      </c>
      <c r="Y4504" s="55">
        <f t="shared" si="563"/>
        <v>1.83</v>
      </c>
      <c r="Z4504" s="54">
        <f t="shared" si="564"/>
        <v>0.67777777777777781</v>
      </c>
      <c r="AA4504" s="49" t="str">
        <f t="shared" ca="1" si="565"/>
        <v>N</v>
      </c>
      <c r="AB4504" s="49">
        <f t="shared" ca="1" si="566"/>
        <v>5</v>
      </c>
      <c r="AC4504" s="49" t="str">
        <f t="shared" ca="1" si="567"/>
        <v>N</v>
      </c>
    </row>
    <row r="4505" spans="1:29" x14ac:dyDescent="0.25">
      <c r="A4505">
        <v>2802</v>
      </c>
      <c r="B4505" s="9">
        <v>43571</v>
      </c>
      <c r="C4505" s="50" t="str">
        <f t="shared" si="560"/>
        <v>N</v>
      </c>
      <c r="D4505" s="52">
        <f>_xlfn.XLOOKUP(B4505,Cal_Date!B:B,Cal_Date!A:A,0)</f>
        <v>3</v>
      </c>
      <c r="E4505">
        <v>2019</v>
      </c>
      <c r="F4505" t="s">
        <v>122</v>
      </c>
      <c r="G4505" t="s">
        <v>129</v>
      </c>
      <c r="H4505" t="s">
        <v>11</v>
      </c>
      <c r="I4505" t="s">
        <v>11</v>
      </c>
      <c r="J4505" t="s">
        <v>15</v>
      </c>
      <c r="K4505" t="s">
        <v>42</v>
      </c>
      <c r="L4505">
        <v>2</v>
      </c>
      <c r="M4505">
        <v>1000</v>
      </c>
      <c r="O4505" t="s">
        <v>25</v>
      </c>
      <c r="R4505" t="s">
        <v>44</v>
      </c>
      <c r="S4505" s="49" t="str">
        <f t="shared" si="561"/>
        <v>Card</v>
      </c>
      <c r="T4505" s="3">
        <v>0.03</v>
      </c>
      <c r="U4505" s="2">
        <v>5.4</v>
      </c>
      <c r="V4505" s="2">
        <v>1.74</v>
      </c>
      <c r="W4505" s="54">
        <f>_xlfn.XLOOKUP(M4505,Market!A:A,Market!F:F,0)</f>
        <v>0.08</v>
      </c>
      <c r="X4505" s="55">
        <f t="shared" si="562"/>
        <v>0.16200000000000001</v>
      </c>
      <c r="Y4505" s="55">
        <f t="shared" si="563"/>
        <v>3.66</v>
      </c>
      <c r="Z4505" s="54">
        <f t="shared" si="564"/>
        <v>0.67777777777777781</v>
      </c>
      <c r="AA4505" s="49" t="str">
        <f t="shared" ca="1" si="565"/>
        <v>N</v>
      </c>
      <c r="AB4505" s="49">
        <f t="shared" ca="1" si="566"/>
        <v>5</v>
      </c>
      <c r="AC4505" s="49" t="str">
        <f t="shared" ca="1" si="567"/>
        <v>N</v>
      </c>
    </row>
    <row r="4506" spans="1:29" x14ac:dyDescent="0.25">
      <c r="A4506">
        <v>2803</v>
      </c>
      <c r="B4506" s="9">
        <v>43571</v>
      </c>
      <c r="C4506" s="50" t="str">
        <f t="shared" si="560"/>
        <v>N</v>
      </c>
      <c r="D4506" s="52">
        <f>_xlfn.XLOOKUP(B4506,Cal_Date!B:B,Cal_Date!A:A,0)</f>
        <v>3</v>
      </c>
      <c r="E4506">
        <v>2019</v>
      </c>
      <c r="F4506" t="s">
        <v>122</v>
      </c>
      <c r="G4506" t="s">
        <v>129</v>
      </c>
      <c r="H4506" t="s">
        <v>11</v>
      </c>
      <c r="I4506" t="s">
        <v>11</v>
      </c>
      <c r="J4506" t="s">
        <v>15</v>
      </c>
      <c r="K4506" t="s">
        <v>42</v>
      </c>
      <c r="L4506">
        <v>2</v>
      </c>
      <c r="M4506">
        <v>1000</v>
      </c>
      <c r="O4506" t="s">
        <v>25</v>
      </c>
      <c r="R4506" t="s">
        <v>44</v>
      </c>
      <c r="S4506" s="49" t="str">
        <f t="shared" si="561"/>
        <v>Card</v>
      </c>
      <c r="T4506" s="3">
        <v>0.03</v>
      </c>
      <c r="U4506" s="2">
        <v>5.4</v>
      </c>
      <c r="V4506" s="2">
        <v>1.74</v>
      </c>
      <c r="W4506" s="54">
        <f>_xlfn.XLOOKUP(M4506,Market!A:A,Market!F:F,0)</f>
        <v>0.08</v>
      </c>
      <c r="X4506" s="55">
        <f t="shared" si="562"/>
        <v>0.16200000000000001</v>
      </c>
      <c r="Y4506" s="55">
        <f t="shared" si="563"/>
        <v>3.66</v>
      </c>
      <c r="Z4506" s="54">
        <f t="shared" si="564"/>
        <v>0.67777777777777781</v>
      </c>
      <c r="AA4506" s="49" t="str">
        <f t="shared" ca="1" si="565"/>
        <v>N</v>
      </c>
      <c r="AB4506" s="49">
        <f t="shared" ca="1" si="566"/>
        <v>5</v>
      </c>
      <c r="AC4506" s="49" t="str">
        <f t="shared" ca="1" si="567"/>
        <v>N</v>
      </c>
    </row>
    <row r="4507" spans="1:29" x14ac:dyDescent="0.25">
      <c r="A4507">
        <v>2804</v>
      </c>
      <c r="B4507" s="9">
        <v>43571</v>
      </c>
      <c r="C4507" s="50" t="str">
        <f t="shared" si="560"/>
        <v>N</v>
      </c>
      <c r="D4507" s="52">
        <f>_xlfn.XLOOKUP(B4507,Cal_Date!B:B,Cal_Date!A:A,0)</f>
        <v>3</v>
      </c>
      <c r="E4507">
        <v>2019</v>
      </c>
      <c r="F4507" t="s">
        <v>122</v>
      </c>
      <c r="G4507" t="s">
        <v>129</v>
      </c>
      <c r="H4507" t="s">
        <v>11</v>
      </c>
      <c r="I4507" t="s">
        <v>11</v>
      </c>
      <c r="J4507" t="s">
        <v>15</v>
      </c>
      <c r="K4507" t="s">
        <v>42</v>
      </c>
      <c r="L4507">
        <v>1</v>
      </c>
      <c r="M4507">
        <v>1001</v>
      </c>
      <c r="O4507" t="s">
        <v>25</v>
      </c>
      <c r="R4507" t="s">
        <v>44</v>
      </c>
      <c r="S4507" s="49" t="str">
        <f t="shared" si="561"/>
        <v>Card</v>
      </c>
      <c r="T4507" s="3">
        <v>0.03</v>
      </c>
      <c r="U4507" s="2">
        <v>2.6500000000000004</v>
      </c>
      <c r="V4507" s="2">
        <v>0.87</v>
      </c>
      <c r="W4507" s="54">
        <f>_xlfn.XLOOKUP(M4507,Market!A:A,Market!F:F,0)</f>
        <v>0.06</v>
      </c>
      <c r="X4507" s="55">
        <f t="shared" si="562"/>
        <v>7.9500000000000001E-2</v>
      </c>
      <c r="Y4507" s="55">
        <f t="shared" si="563"/>
        <v>1.7800000000000002</v>
      </c>
      <c r="Z4507" s="54">
        <f t="shared" si="564"/>
        <v>0.67169811320754713</v>
      </c>
      <c r="AA4507" s="49" t="str">
        <f t="shared" ca="1" si="565"/>
        <v>N</v>
      </c>
      <c r="AB4507" s="49">
        <f t="shared" ca="1" si="566"/>
        <v>5</v>
      </c>
      <c r="AC4507" s="49" t="str">
        <f t="shared" ca="1" si="567"/>
        <v>N</v>
      </c>
    </row>
    <row r="4508" spans="1:29" x14ac:dyDescent="0.25">
      <c r="A4508">
        <v>2805</v>
      </c>
      <c r="B4508" s="9">
        <v>43571</v>
      </c>
      <c r="C4508" s="50" t="str">
        <f t="shared" si="560"/>
        <v>N</v>
      </c>
      <c r="D4508" s="52">
        <f>_xlfn.XLOOKUP(B4508,Cal_Date!B:B,Cal_Date!A:A,0)</f>
        <v>3</v>
      </c>
      <c r="E4508">
        <v>2019</v>
      </c>
      <c r="F4508" t="s">
        <v>122</v>
      </c>
      <c r="G4508" t="s">
        <v>129</v>
      </c>
      <c r="H4508" t="s">
        <v>48</v>
      </c>
      <c r="I4508" t="s">
        <v>18</v>
      </c>
      <c r="J4508" t="s">
        <v>10</v>
      </c>
      <c r="K4508" t="s">
        <v>43</v>
      </c>
      <c r="L4508">
        <v>1</v>
      </c>
      <c r="M4508">
        <v>1000</v>
      </c>
      <c r="O4508" t="s">
        <v>25</v>
      </c>
      <c r="R4508" t="s">
        <v>47</v>
      </c>
      <c r="S4508" s="49" t="str">
        <f t="shared" si="561"/>
        <v>Card</v>
      </c>
      <c r="T4508" s="3">
        <v>3.5000000000000003E-2</v>
      </c>
      <c r="U4508" s="2">
        <v>7.5600000000000005</v>
      </c>
      <c r="V4508" s="2">
        <v>1.46</v>
      </c>
      <c r="W4508" s="54">
        <f>_xlfn.XLOOKUP(M4508,Market!A:A,Market!F:F,0)</f>
        <v>0.08</v>
      </c>
      <c r="X4508" s="55">
        <f t="shared" si="562"/>
        <v>0.26460000000000006</v>
      </c>
      <c r="Y4508" s="55">
        <f t="shared" si="563"/>
        <v>6.1000000000000005</v>
      </c>
      <c r="Z4508" s="54">
        <f t="shared" si="564"/>
        <v>0.80687830687830686</v>
      </c>
      <c r="AA4508" s="49" t="str">
        <f t="shared" ca="1" si="565"/>
        <v>N</v>
      </c>
      <c r="AB4508" s="49">
        <f t="shared" ca="1" si="566"/>
        <v>5</v>
      </c>
      <c r="AC4508" s="49" t="str">
        <f t="shared" ca="1" si="567"/>
        <v>N</v>
      </c>
    </row>
    <row r="4509" spans="1:29" x14ac:dyDescent="0.25">
      <c r="A4509">
        <v>2806</v>
      </c>
      <c r="B4509" s="9">
        <v>43571</v>
      </c>
      <c r="C4509" s="50" t="str">
        <f t="shared" si="560"/>
        <v>N</v>
      </c>
      <c r="D4509" s="52">
        <f>_xlfn.XLOOKUP(B4509,Cal_Date!B:B,Cal_Date!A:A,0)</f>
        <v>3</v>
      </c>
      <c r="E4509">
        <v>2019</v>
      </c>
      <c r="F4509" t="s">
        <v>122</v>
      </c>
      <c r="G4509" t="s">
        <v>129</v>
      </c>
      <c r="H4509" t="s">
        <v>11</v>
      </c>
      <c r="I4509" t="s">
        <v>11</v>
      </c>
      <c r="J4509" t="s">
        <v>15</v>
      </c>
      <c r="K4509" t="s">
        <v>42</v>
      </c>
      <c r="L4509">
        <v>1</v>
      </c>
      <c r="M4509">
        <v>1000</v>
      </c>
      <c r="O4509" t="s">
        <v>25</v>
      </c>
      <c r="R4509" t="s">
        <v>44</v>
      </c>
      <c r="S4509" s="49" t="str">
        <f t="shared" si="561"/>
        <v>Card</v>
      </c>
      <c r="T4509" s="3">
        <v>0.03</v>
      </c>
      <c r="U4509" s="2">
        <v>2.7</v>
      </c>
      <c r="V4509" s="2">
        <v>0.87</v>
      </c>
      <c r="W4509" s="54">
        <f>_xlfn.XLOOKUP(M4509,Market!A:A,Market!F:F,0)</f>
        <v>0.08</v>
      </c>
      <c r="X4509" s="55">
        <f t="shared" si="562"/>
        <v>8.1000000000000003E-2</v>
      </c>
      <c r="Y4509" s="55">
        <f t="shared" si="563"/>
        <v>1.83</v>
      </c>
      <c r="Z4509" s="54">
        <f t="shared" si="564"/>
        <v>0.67777777777777781</v>
      </c>
      <c r="AA4509" s="49" t="str">
        <f t="shared" ca="1" si="565"/>
        <v>N</v>
      </c>
      <c r="AB4509" s="49">
        <f t="shared" ca="1" si="566"/>
        <v>5</v>
      </c>
      <c r="AC4509" s="49" t="str">
        <f t="shared" ca="1" si="567"/>
        <v>N</v>
      </c>
    </row>
    <row r="4510" spans="1:29" x14ac:dyDescent="0.25">
      <c r="A4510">
        <v>2807</v>
      </c>
      <c r="B4510" s="9">
        <v>43571</v>
      </c>
      <c r="C4510" s="50" t="str">
        <f t="shared" si="560"/>
        <v>N</v>
      </c>
      <c r="D4510" s="52">
        <f>_xlfn.XLOOKUP(B4510,Cal_Date!B:B,Cal_Date!A:A,0)</f>
        <v>3</v>
      </c>
      <c r="E4510">
        <v>2019</v>
      </c>
      <c r="F4510" t="s">
        <v>122</v>
      </c>
      <c r="G4510" t="s">
        <v>129</v>
      </c>
      <c r="H4510" t="s">
        <v>48</v>
      </c>
      <c r="I4510" t="s">
        <v>18</v>
      </c>
      <c r="J4510" t="s">
        <v>10</v>
      </c>
      <c r="K4510" t="s">
        <v>43</v>
      </c>
      <c r="L4510">
        <v>2</v>
      </c>
      <c r="M4510">
        <v>1004</v>
      </c>
      <c r="O4510" t="s">
        <v>28</v>
      </c>
      <c r="R4510" t="s">
        <v>44</v>
      </c>
      <c r="S4510" s="49" t="str">
        <f t="shared" si="561"/>
        <v>Card</v>
      </c>
      <c r="T4510" s="3">
        <v>0.03</v>
      </c>
      <c r="U4510" s="2">
        <v>14.84</v>
      </c>
      <c r="V4510" s="2">
        <v>2.92</v>
      </c>
      <c r="W4510" s="54">
        <f>_xlfn.XLOOKUP(M4510,Market!A:A,Market!F:F,0)</f>
        <v>0.06</v>
      </c>
      <c r="X4510" s="55">
        <f t="shared" si="562"/>
        <v>0.44519999999999998</v>
      </c>
      <c r="Y4510" s="55">
        <f t="shared" si="563"/>
        <v>11.92</v>
      </c>
      <c r="Z4510" s="54">
        <f t="shared" si="564"/>
        <v>0.80323450134770891</v>
      </c>
      <c r="AA4510" s="49" t="str">
        <f t="shared" ca="1" si="565"/>
        <v>N</v>
      </c>
      <c r="AB4510" s="49">
        <f t="shared" ca="1" si="566"/>
        <v>5</v>
      </c>
      <c r="AC4510" s="49" t="str">
        <f t="shared" ca="1" si="567"/>
        <v>N</v>
      </c>
    </row>
    <row r="4511" spans="1:29" x14ac:dyDescent="0.25">
      <c r="A4511">
        <v>2808</v>
      </c>
      <c r="B4511" s="9">
        <v>43571</v>
      </c>
      <c r="C4511" s="50" t="str">
        <f t="shared" si="560"/>
        <v>N</v>
      </c>
      <c r="D4511" s="52">
        <f>_xlfn.XLOOKUP(B4511,Cal_Date!B:B,Cal_Date!A:A,0)</f>
        <v>3</v>
      </c>
      <c r="E4511">
        <v>2019</v>
      </c>
      <c r="F4511" t="s">
        <v>122</v>
      </c>
      <c r="G4511" t="s">
        <v>129</v>
      </c>
      <c r="H4511" t="s">
        <v>48</v>
      </c>
      <c r="I4511" t="s">
        <v>18</v>
      </c>
      <c r="J4511" t="s">
        <v>10</v>
      </c>
      <c r="K4511" t="s">
        <v>43</v>
      </c>
      <c r="L4511">
        <v>1</v>
      </c>
      <c r="M4511">
        <v>1005</v>
      </c>
      <c r="O4511" t="s">
        <v>25</v>
      </c>
      <c r="R4511" t="s">
        <v>44</v>
      </c>
      <c r="S4511" s="49" t="str">
        <f t="shared" si="561"/>
        <v>Card</v>
      </c>
      <c r="T4511" s="3">
        <v>0.03</v>
      </c>
      <c r="U4511" s="2">
        <v>7.6229999999999993</v>
      </c>
      <c r="V4511" s="2">
        <v>1.46</v>
      </c>
      <c r="W4511" s="54">
        <f>_xlfn.XLOOKUP(M4511,Market!A:A,Market!F:F,0)</f>
        <v>8.8999999999999996E-2</v>
      </c>
      <c r="X4511" s="55">
        <f t="shared" si="562"/>
        <v>0.22868999999999998</v>
      </c>
      <c r="Y4511" s="55">
        <f t="shared" si="563"/>
        <v>6.1629999999999994</v>
      </c>
      <c r="Z4511" s="54">
        <f t="shared" si="564"/>
        <v>0.80847435392889933</v>
      </c>
      <c r="AA4511" s="49" t="str">
        <f t="shared" ca="1" si="565"/>
        <v>N</v>
      </c>
      <c r="AB4511" s="49">
        <f t="shared" ca="1" si="566"/>
        <v>5</v>
      </c>
      <c r="AC4511" s="49" t="str">
        <f t="shared" ca="1" si="567"/>
        <v>N</v>
      </c>
    </row>
    <row r="4512" spans="1:29" x14ac:dyDescent="0.25">
      <c r="A4512">
        <v>2809</v>
      </c>
      <c r="B4512" s="9">
        <v>43571</v>
      </c>
      <c r="C4512" s="50" t="str">
        <f t="shared" si="560"/>
        <v>N</v>
      </c>
      <c r="D4512" s="52">
        <f>_xlfn.XLOOKUP(B4512,Cal_Date!B:B,Cal_Date!A:A,0)</f>
        <v>3</v>
      </c>
      <c r="E4512">
        <v>2019</v>
      </c>
      <c r="F4512" t="s">
        <v>122</v>
      </c>
      <c r="G4512" t="s">
        <v>129</v>
      </c>
      <c r="H4512" t="s">
        <v>11</v>
      </c>
      <c r="I4512" t="s">
        <v>11</v>
      </c>
      <c r="J4512" t="s">
        <v>15</v>
      </c>
      <c r="K4512" t="s">
        <v>42</v>
      </c>
      <c r="L4512">
        <v>2</v>
      </c>
      <c r="M4512">
        <v>1000</v>
      </c>
      <c r="O4512" t="s">
        <v>25</v>
      </c>
      <c r="R4512" t="s">
        <v>44</v>
      </c>
      <c r="S4512" s="49" t="str">
        <f t="shared" si="561"/>
        <v>Card</v>
      </c>
      <c r="T4512" s="3">
        <v>0.03</v>
      </c>
      <c r="U4512" s="2">
        <v>5.4</v>
      </c>
      <c r="V4512" s="2">
        <v>1.74</v>
      </c>
      <c r="W4512" s="54">
        <f>_xlfn.XLOOKUP(M4512,Market!A:A,Market!F:F,0)</f>
        <v>0.08</v>
      </c>
      <c r="X4512" s="55">
        <f t="shared" si="562"/>
        <v>0.16200000000000001</v>
      </c>
      <c r="Y4512" s="55">
        <f t="shared" si="563"/>
        <v>3.66</v>
      </c>
      <c r="Z4512" s="54">
        <f t="shared" si="564"/>
        <v>0.67777777777777781</v>
      </c>
      <c r="AA4512" s="49" t="str">
        <f t="shared" ca="1" si="565"/>
        <v>N</v>
      </c>
      <c r="AB4512" s="49">
        <f t="shared" ca="1" si="566"/>
        <v>5</v>
      </c>
      <c r="AC4512" s="49" t="str">
        <f t="shared" ca="1" si="567"/>
        <v>N</v>
      </c>
    </row>
    <row r="4513" spans="1:29" x14ac:dyDescent="0.25">
      <c r="A4513">
        <v>2810</v>
      </c>
      <c r="B4513" s="9">
        <v>43571</v>
      </c>
      <c r="C4513" s="50" t="str">
        <f t="shared" si="560"/>
        <v>N</v>
      </c>
      <c r="D4513" s="52">
        <f>_xlfn.XLOOKUP(B4513,Cal_Date!B:B,Cal_Date!A:A,0)</f>
        <v>3</v>
      </c>
      <c r="E4513">
        <v>2019</v>
      </c>
      <c r="F4513" t="s">
        <v>122</v>
      </c>
      <c r="G4513" t="s">
        <v>129</v>
      </c>
      <c r="H4513" t="s">
        <v>11</v>
      </c>
      <c r="I4513" t="s">
        <v>11</v>
      </c>
      <c r="J4513" t="s">
        <v>15</v>
      </c>
      <c r="K4513" t="s">
        <v>42</v>
      </c>
      <c r="L4513">
        <v>1</v>
      </c>
      <c r="M4513">
        <v>1006</v>
      </c>
      <c r="O4513" t="s">
        <v>28</v>
      </c>
      <c r="R4513" t="s">
        <v>44</v>
      </c>
      <c r="S4513" s="49" t="str">
        <f t="shared" si="561"/>
        <v>Card</v>
      </c>
      <c r="T4513" s="3">
        <v>0.03</v>
      </c>
      <c r="U4513" s="2">
        <v>2.7225000000000001</v>
      </c>
      <c r="V4513" s="2">
        <v>0.87</v>
      </c>
      <c r="W4513" s="54">
        <f>_xlfn.XLOOKUP(M4513,Market!A:A,Market!F:F,0)</f>
        <v>8.8999999999999996E-2</v>
      </c>
      <c r="X4513" s="55">
        <f t="shared" si="562"/>
        <v>8.1674999999999998E-2</v>
      </c>
      <c r="Y4513" s="55">
        <f t="shared" si="563"/>
        <v>1.8525</v>
      </c>
      <c r="Z4513" s="54">
        <f t="shared" si="564"/>
        <v>0.68044077134986225</v>
      </c>
      <c r="AA4513" s="49" t="str">
        <f t="shared" ca="1" si="565"/>
        <v>N</v>
      </c>
      <c r="AB4513" s="49">
        <f t="shared" ca="1" si="566"/>
        <v>5</v>
      </c>
      <c r="AC4513" s="49" t="str">
        <f t="shared" ca="1" si="567"/>
        <v>N</v>
      </c>
    </row>
    <row r="4514" spans="1:29" x14ac:dyDescent="0.25">
      <c r="A4514">
        <v>2811</v>
      </c>
      <c r="B4514" s="9">
        <v>43571</v>
      </c>
      <c r="C4514" s="50" t="str">
        <f t="shared" si="560"/>
        <v>N</v>
      </c>
      <c r="D4514" s="52">
        <f>_xlfn.XLOOKUP(B4514,Cal_Date!B:B,Cal_Date!A:A,0)</f>
        <v>3</v>
      </c>
      <c r="E4514">
        <v>2019</v>
      </c>
      <c r="F4514" t="s">
        <v>122</v>
      </c>
      <c r="G4514" t="s">
        <v>129</v>
      </c>
      <c r="H4514" t="s">
        <v>11</v>
      </c>
      <c r="I4514" t="s">
        <v>11</v>
      </c>
      <c r="J4514" t="s">
        <v>15</v>
      </c>
      <c r="K4514" t="s">
        <v>42</v>
      </c>
      <c r="L4514">
        <v>2</v>
      </c>
      <c r="M4514">
        <v>1000</v>
      </c>
      <c r="O4514" t="s">
        <v>25</v>
      </c>
      <c r="R4514" t="s">
        <v>44</v>
      </c>
      <c r="S4514" s="49" t="str">
        <f t="shared" si="561"/>
        <v>Card</v>
      </c>
      <c r="T4514" s="3">
        <v>0.03</v>
      </c>
      <c r="U4514" s="2">
        <v>5.4</v>
      </c>
      <c r="V4514" s="2">
        <v>1.74</v>
      </c>
      <c r="W4514" s="54">
        <f>_xlfn.XLOOKUP(M4514,Market!A:A,Market!F:F,0)</f>
        <v>0.08</v>
      </c>
      <c r="X4514" s="55">
        <f t="shared" si="562"/>
        <v>0.16200000000000001</v>
      </c>
      <c r="Y4514" s="55">
        <f t="shared" si="563"/>
        <v>3.66</v>
      </c>
      <c r="Z4514" s="54">
        <f t="shared" si="564"/>
        <v>0.67777777777777781</v>
      </c>
      <c r="AA4514" s="49" t="str">
        <f t="shared" ca="1" si="565"/>
        <v>N</v>
      </c>
      <c r="AB4514" s="49">
        <f t="shared" ca="1" si="566"/>
        <v>5</v>
      </c>
      <c r="AC4514" s="49" t="str">
        <f t="shared" ca="1" si="567"/>
        <v>N</v>
      </c>
    </row>
    <row r="4515" spans="1:29" x14ac:dyDescent="0.25">
      <c r="A4515">
        <v>2812</v>
      </c>
      <c r="B4515" s="9">
        <v>43571</v>
      </c>
      <c r="C4515" s="50" t="str">
        <f t="shared" si="560"/>
        <v>N</v>
      </c>
      <c r="D4515" s="52">
        <f>_xlfn.XLOOKUP(B4515,Cal_Date!B:B,Cal_Date!A:A,0)</f>
        <v>3</v>
      </c>
      <c r="E4515">
        <v>2019</v>
      </c>
      <c r="F4515" t="s">
        <v>122</v>
      </c>
      <c r="G4515" t="s">
        <v>129</v>
      </c>
      <c r="H4515" t="s">
        <v>48</v>
      </c>
      <c r="I4515" t="s">
        <v>18</v>
      </c>
      <c r="J4515" t="s">
        <v>10</v>
      </c>
      <c r="K4515" t="s">
        <v>43</v>
      </c>
      <c r="L4515">
        <v>1</v>
      </c>
      <c r="M4515">
        <v>1001</v>
      </c>
      <c r="O4515" t="s">
        <v>25</v>
      </c>
      <c r="R4515" t="s">
        <v>44</v>
      </c>
      <c r="S4515" s="49" t="str">
        <f t="shared" si="561"/>
        <v>Card</v>
      </c>
      <c r="T4515" s="3">
        <v>0.03</v>
      </c>
      <c r="U4515" s="2">
        <v>7.42</v>
      </c>
      <c r="V4515" s="2">
        <v>1.46</v>
      </c>
      <c r="W4515" s="54">
        <f>_xlfn.XLOOKUP(M4515,Market!A:A,Market!F:F,0)</f>
        <v>0.06</v>
      </c>
      <c r="X4515" s="55">
        <f t="shared" si="562"/>
        <v>0.22259999999999999</v>
      </c>
      <c r="Y4515" s="55">
        <f t="shared" si="563"/>
        <v>5.96</v>
      </c>
      <c r="Z4515" s="54">
        <f t="shared" si="564"/>
        <v>0.80323450134770891</v>
      </c>
      <c r="AA4515" s="49" t="str">
        <f t="shared" ca="1" si="565"/>
        <v>N</v>
      </c>
      <c r="AB4515" s="49">
        <f t="shared" ca="1" si="566"/>
        <v>5</v>
      </c>
      <c r="AC4515" s="49" t="str">
        <f t="shared" ca="1" si="567"/>
        <v>N</v>
      </c>
    </row>
    <row r="4516" spans="1:29" x14ac:dyDescent="0.25">
      <c r="A4516">
        <v>2813</v>
      </c>
      <c r="B4516" s="9">
        <v>43571</v>
      </c>
      <c r="C4516" s="50" t="str">
        <f t="shared" si="560"/>
        <v>N</v>
      </c>
      <c r="D4516" s="52">
        <f>_xlfn.XLOOKUP(B4516,Cal_Date!B:B,Cal_Date!A:A,0)</f>
        <v>3</v>
      </c>
      <c r="E4516">
        <v>2019</v>
      </c>
      <c r="F4516" t="s">
        <v>122</v>
      </c>
      <c r="G4516" t="s">
        <v>129</v>
      </c>
      <c r="H4516" t="s">
        <v>14</v>
      </c>
      <c r="I4516" t="s">
        <v>18</v>
      </c>
      <c r="J4516" t="s">
        <v>15</v>
      </c>
      <c r="K4516" t="s">
        <v>43</v>
      </c>
      <c r="L4516">
        <v>1</v>
      </c>
      <c r="M4516">
        <v>1008</v>
      </c>
      <c r="O4516" t="s">
        <v>28</v>
      </c>
      <c r="R4516" t="s">
        <v>44</v>
      </c>
      <c r="S4516" s="49" t="str">
        <f t="shared" si="561"/>
        <v>Card</v>
      </c>
      <c r="T4516" s="3">
        <v>0.03</v>
      </c>
      <c r="U4516" s="2">
        <v>7.6229999999999993</v>
      </c>
      <c r="V4516" s="2">
        <v>2.2200000000000002</v>
      </c>
      <c r="W4516" s="54">
        <f>_xlfn.XLOOKUP(M4516,Market!A:A,Market!F:F,0)</f>
        <v>8.8999999999999996E-2</v>
      </c>
      <c r="X4516" s="55">
        <f t="shared" si="562"/>
        <v>0.22868999999999998</v>
      </c>
      <c r="Y4516" s="55">
        <f t="shared" si="563"/>
        <v>5.4029999999999987</v>
      </c>
      <c r="Z4516" s="54">
        <f t="shared" si="564"/>
        <v>0.7087760724124359</v>
      </c>
      <c r="AA4516" s="49" t="str">
        <f t="shared" ca="1" si="565"/>
        <v>N</v>
      </c>
      <c r="AB4516" s="49">
        <f t="shared" ca="1" si="566"/>
        <v>5</v>
      </c>
      <c r="AC4516" s="49" t="str">
        <f t="shared" ca="1" si="567"/>
        <v>N</v>
      </c>
    </row>
    <row r="4517" spans="1:29" x14ac:dyDescent="0.25">
      <c r="A4517">
        <v>2814</v>
      </c>
      <c r="B4517" s="9">
        <v>43571</v>
      </c>
      <c r="C4517" s="50" t="str">
        <f t="shared" si="560"/>
        <v>N</v>
      </c>
      <c r="D4517" s="52">
        <f>_xlfn.XLOOKUP(B4517,Cal_Date!B:B,Cal_Date!A:A,0)</f>
        <v>3</v>
      </c>
      <c r="E4517">
        <v>2019</v>
      </c>
      <c r="F4517" t="s">
        <v>122</v>
      </c>
      <c r="G4517" t="s">
        <v>129</v>
      </c>
      <c r="H4517" t="s">
        <v>14</v>
      </c>
      <c r="I4517" t="s">
        <v>18</v>
      </c>
      <c r="J4517" t="s">
        <v>15</v>
      </c>
      <c r="K4517" t="s">
        <v>43</v>
      </c>
      <c r="L4517">
        <v>1</v>
      </c>
      <c r="M4517">
        <v>1009</v>
      </c>
      <c r="O4517" t="s">
        <v>28</v>
      </c>
      <c r="R4517" t="s">
        <v>44</v>
      </c>
      <c r="S4517" s="49" t="str">
        <f t="shared" si="561"/>
        <v>Card</v>
      </c>
      <c r="T4517" s="3">
        <v>0.03</v>
      </c>
      <c r="U4517" s="2">
        <v>7.0785</v>
      </c>
      <c r="V4517" s="2">
        <v>2.1</v>
      </c>
      <c r="W4517" s="54">
        <f>_xlfn.XLOOKUP(M4517,Market!A:A,Market!F:F,0)</f>
        <v>8.8999999999999996E-2</v>
      </c>
      <c r="X4517" s="55">
        <f t="shared" si="562"/>
        <v>0.21235499999999999</v>
      </c>
      <c r="Y4517" s="55">
        <f t="shared" si="563"/>
        <v>4.9785000000000004</v>
      </c>
      <c r="Z4517" s="54">
        <f t="shared" si="564"/>
        <v>0.70332697605424888</v>
      </c>
      <c r="AA4517" s="49" t="str">
        <f t="shared" ca="1" si="565"/>
        <v>N</v>
      </c>
      <c r="AB4517" s="49">
        <f t="shared" ca="1" si="566"/>
        <v>5</v>
      </c>
      <c r="AC4517" s="49" t="str">
        <f t="shared" ca="1" si="567"/>
        <v>N</v>
      </c>
    </row>
    <row r="4518" spans="1:29" x14ac:dyDescent="0.25">
      <c r="A4518">
        <v>2815</v>
      </c>
      <c r="B4518" s="9">
        <v>43571</v>
      </c>
      <c r="C4518" s="50" t="str">
        <f t="shared" si="560"/>
        <v>N</v>
      </c>
      <c r="D4518" s="52">
        <f>_xlfn.XLOOKUP(B4518,Cal_Date!B:B,Cal_Date!A:A,0)</f>
        <v>3</v>
      </c>
      <c r="E4518">
        <v>2019</v>
      </c>
      <c r="F4518" t="s">
        <v>122</v>
      </c>
      <c r="G4518" t="s">
        <v>129</v>
      </c>
      <c r="H4518" t="s">
        <v>14</v>
      </c>
      <c r="I4518" t="s">
        <v>18</v>
      </c>
      <c r="J4518" t="s">
        <v>15</v>
      </c>
      <c r="K4518" t="s">
        <v>43</v>
      </c>
      <c r="L4518">
        <v>1</v>
      </c>
      <c r="M4518">
        <v>1001</v>
      </c>
      <c r="O4518" t="s">
        <v>25</v>
      </c>
      <c r="R4518" t="s">
        <v>44</v>
      </c>
      <c r="S4518" s="49" t="str">
        <f t="shared" si="561"/>
        <v>Card</v>
      </c>
      <c r="T4518" s="3">
        <v>0.03</v>
      </c>
      <c r="U4518" s="2">
        <v>6.8900000000000006</v>
      </c>
      <c r="V4518" s="2">
        <v>2.1</v>
      </c>
      <c r="W4518" s="54">
        <f>_xlfn.XLOOKUP(M4518,Market!A:A,Market!F:F,0)</f>
        <v>0.06</v>
      </c>
      <c r="X4518" s="55">
        <f t="shared" si="562"/>
        <v>0.20670000000000002</v>
      </c>
      <c r="Y4518" s="55">
        <f t="shared" si="563"/>
        <v>4.7900000000000009</v>
      </c>
      <c r="Z4518" s="54">
        <f t="shared" si="564"/>
        <v>0.69521044992743108</v>
      </c>
      <c r="AA4518" s="49" t="str">
        <f t="shared" ca="1" si="565"/>
        <v>N</v>
      </c>
      <c r="AB4518" s="49">
        <f t="shared" ca="1" si="566"/>
        <v>5</v>
      </c>
      <c r="AC4518" s="49" t="str">
        <f t="shared" ca="1" si="567"/>
        <v>N</v>
      </c>
    </row>
    <row r="4519" spans="1:29" x14ac:dyDescent="0.25">
      <c r="A4519">
        <v>2816</v>
      </c>
      <c r="B4519" s="9">
        <v>43571</v>
      </c>
      <c r="C4519" s="50" t="str">
        <f t="shared" si="560"/>
        <v>N</v>
      </c>
      <c r="D4519" s="52">
        <f>_xlfn.XLOOKUP(B4519,Cal_Date!B:B,Cal_Date!A:A,0)</f>
        <v>3</v>
      </c>
      <c r="E4519">
        <v>2019</v>
      </c>
      <c r="F4519" t="s">
        <v>122</v>
      </c>
      <c r="G4519" t="s">
        <v>129</v>
      </c>
      <c r="H4519" t="s">
        <v>14</v>
      </c>
      <c r="I4519" t="s">
        <v>13</v>
      </c>
      <c r="J4519" t="s">
        <v>15</v>
      </c>
      <c r="K4519" t="s">
        <v>43</v>
      </c>
      <c r="L4519">
        <v>2</v>
      </c>
      <c r="M4519">
        <v>1001</v>
      </c>
      <c r="O4519" t="s">
        <v>25</v>
      </c>
      <c r="R4519" t="s">
        <v>44</v>
      </c>
      <c r="S4519" s="49" t="str">
        <f t="shared" si="561"/>
        <v>Card</v>
      </c>
      <c r="T4519" s="3">
        <v>0.03</v>
      </c>
      <c r="U4519" s="2">
        <v>13.780000000000001</v>
      </c>
      <c r="V4519" s="2">
        <v>4.24</v>
      </c>
      <c r="W4519" s="54">
        <f>_xlfn.XLOOKUP(M4519,Market!A:A,Market!F:F,0)</f>
        <v>0.06</v>
      </c>
      <c r="X4519" s="55">
        <f t="shared" si="562"/>
        <v>0.41340000000000005</v>
      </c>
      <c r="Y4519" s="55">
        <f t="shared" si="563"/>
        <v>9.5400000000000009</v>
      </c>
      <c r="Z4519" s="54">
        <f t="shared" si="564"/>
        <v>0.69230769230769229</v>
      </c>
      <c r="AA4519" s="49" t="str">
        <f t="shared" ca="1" si="565"/>
        <v>N</v>
      </c>
      <c r="AB4519" s="49">
        <f t="shared" ca="1" si="566"/>
        <v>5</v>
      </c>
      <c r="AC4519" s="49" t="str">
        <f t="shared" ca="1" si="567"/>
        <v>N</v>
      </c>
    </row>
    <row r="4520" spans="1:29" x14ac:dyDescent="0.25">
      <c r="A4520">
        <v>2817</v>
      </c>
      <c r="B4520" s="9">
        <v>43571</v>
      </c>
      <c r="C4520" s="50" t="str">
        <f t="shared" si="560"/>
        <v>N</v>
      </c>
      <c r="D4520" s="52">
        <f>_xlfn.XLOOKUP(B4520,Cal_Date!B:B,Cal_Date!A:A,0)</f>
        <v>3</v>
      </c>
      <c r="E4520">
        <v>2019</v>
      </c>
      <c r="F4520" t="s">
        <v>122</v>
      </c>
      <c r="G4520" t="s">
        <v>129</v>
      </c>
      <c r="H4520" t="s">
        <v>11</v>
      </c>
      <c r="I4520" t="s">
        <v>13</v>
      </c>
      <c r="J4520" t="s">
        <v>15</v>
      </c>
      <c r="K4520" t="s">
        <v>42</v>
      </c>
      <c r="L4520">
        <v>1</v>
      </c>
      <c r="M4520">
        <v>1001</v>
      </c>
      <c r="O4520" t="s">
        <v>25</v>
      </c>
      <c r="R4520" t="s">
        <v>44</v>
      </c>
      <c r="S4520" s="49" t="str">
        <f t="shared" si="561"/>
        <v>Card</v>
      </c>
      <c r="T4520" s="3">
        <v>0.03</v>
      </c>
      <c r="U4520" s="2">
        <v>2.6500000000000004</v>
      </c>
      <c r="V4520" s="2">
        <v>1.42</v>
      </c>
      <c r="W4520" s="54">
        <f>_xlfn.XLOOKUP(M4520,Market!A:A,Market!F:F,0)</f>
        <v>0.06</v>
      </c>
      <c r="X4520" s="55">
        <f t="shared" si="562"/>
        <v>7.9500000000000001E-2</v>
      </c>
      <c r="Y4520" s="55">
        <f t="shared" si="563"/>
        <v>1.2300000000000004</v>
      </c>
      <c r="Z4520" s="54">
        <f t="shared" si="564"/>
        <v>0.46415094339622653</v>
      </c>
      <c r="AA4520" s="49" t="str">
        <f t="shared" ca="1" si="565"/>
        <v>N</v>
      </c>
      <c r="AB4520" s="49">
        <f t="shared" ca="1" si="566"/>
        <v>5</v>
      </c>
      <c r="AC4520" s="49" t="str">
        <f t="shared" ca="1" si="567"/>
        <v>N</v>
      </c>
    </row>
    <row r="4521" spans="1:29" x14ac:dyDescent="0.25">
      <c r="A4521">
        <v>2818</v>
      </c>
      <c r="B4521" s="9">
        <v>43571</v>
      </c>
      <c r="C4521" s="50" t="str">
        <f t="shared" si="560"/>
        <v>N</v>
      </c>
      <c r="D4521" s="52">
        <f>_xlfn.XLOOKUP(B4521,Cal_Date!B:B,Cal_Date!A:A,0)</f>
        <v>3</v>
      </c>
      <c r="E4521">
        <v>2019</v>
      </c>
      <c r="F4521" t="s">
        <v>122</v>
      </c>
      <c r="G4521" t="s">
        <v>129</v>
      </c>
      <c r="H4521" t="s">
        <v>14</v>
      </c>
      <c r="I4521" t="s">
        <v>13</v>
      </c>
      <c r="J4521" t="s">
        <v>15</v>
      </c>
      <c r="K4521" t="s">
        <v>43</v>
      </c>
      <c r="L4521">
        <v>1</v>
      </c>
      <c r="M4521">
        <v>1002</v>
      </c>
      <c r="O4521" t="s">
        <v>28</v>
      </c>
      <c r="R4521" t="s">
        <v>44</v>
      </c>
      <c r="S4521" s="49" t="str">
        <f t="shared" si="561"/>
        <v>Card</v>
      </c>
      <c r="T4521" s="3">
        <v>0.03</v>
      </c>
      <c r="U4521" s="2">
        <v>6.8900000000000006</v>
      </c>
      <c r="V4521" s="2">
        <v>2.12</v>
      </c>
      <c r="W4521" s="54">
        <f>_xlfn.XLOOKUP(M4521,Market!A:A,Market!F:F,0)</f>
        <v>0.06</v>
      </c>
      <c r="X4521" s="55">
        <f t="shared" si="562"/>
        <v>0.20670000000000002</v>
      </c>
      <c r="Y4521" s="55">
        <f t="shared" si="563"/>
        <v>4.7700000000000005</v>
      </c>
      <c r="Z4521" s="54">
        <f t="shared" si="564"/>
        <v>0.69230769230769229</v>
      </c>
      <c r="AA4521" s="49" t="str">
        <f t="shared" ca="1" si="565"/>
        <v>N</v>
      </c>
      <c r="AB4521" s="49">
        <f t="shared" ca="1" si="566"/>
        <v>5</v>
      </c>
      <c r="AC4521" s="49" t="str">
        <f t="shared" ca="1" si="567"/>
        <v>N</v>
      </c>
    </row>
    <row r="4522" spans="1:29" x14ac:dyDescent="0.25">
      <c r="A4522">
        <v>2819</v>
      </c>
      <c r="B4522" s="9">
        <v>43571</v>
      </c>
      <c r="C4522" s="50" t="str">
        <f t="shared" si="560"/>
        <v>N</v>
      </c>
      <c r="D4522" s="52">
        <f>_xlfn.XLOOKUP(B4522,Cal_Date!B:B,Cal_Date!A:A,0)</f>
        <v>3</v>
      </c>
      <c r="E4522">
        <v>2019</v>
      </c>
      <c r="F4522" t="s">
        <v>122</v>
      </c>
      <c r="G4522" t="s">
        <v>129</v>
      </c>
      <c r="H4522" t="s">
        <v>48</v>
      </c>
      <c r="I4522" t="s">
        <v>18</v>
      </c>
      <c r="J4522" t="s">
        <v>10</v>
      </c>
      <c r="K4522" t="s">
        <v>43</v>
      </c>
      <c r="L4522">
        <v>1</v>
      </c>
      <c r="M4522">
        <v>1003</v>
      </c>
      <c r="O4522" t="s">
        <v>25</v>
      </c>
      <c r="R4522" t="s">
        <v>47</v>
      </c>
      <c r="S4522" s="49" t="str">
        <f t="shared" si="561"/>
        <v>Card</v>
      </c>
      <c r="T4522" s="3">
        <v>3.5000000000000003E-2</v>
      </c>
      <c r="U4522" s="2">
        <v>7.42</v>
      </c>
      <c r="V4522" s="2">
        <v>1.46</v>
      </c>
      <c r="W4522" s="54">
        <f>_xlfn.XLOOKUP(M4522,Market!A:A,Market!F:F,0)</f>
        <v>0.06</v>
      </c>
      <c r="X4522" s="55">
        <f t="shared" si="562"/>
        <v>0.25970000000000004</v>
      </c>
      <c r="Y4522" s="55">
        <f t="shared" si="563"/>
        <v>5.96</v>
      </c>
      <c r="Z4522" s="54">
        <f t="shared" si="564"/>
        <v>0.80323450134770891</v>
      </c>
      <c r="AA4522" s="49" t="str">
        <f t="shared" ca="1" si="565"/>
        <v>N</v>
      </c>
      <c r="AB4522" s="49">
        <f t="shared" ca="1" si="566"/>
        <v>5</v>
      </c>
      <c r="AC4522" s="49" t="str">
        <f t="shared" ca="1" si="567"/>
        <v>N</v>
      </c>
    </row>
    <row r="4523" spans="1:29" x14ac:dyDescent="0.25">
      <c r="A4523">
        <v>2820</v>
      </c>
      <c r="B4523" s="9">
        <v>43571</v>
      </c>
      <c r="C4523" s="50" t="str">
        <f t="shared" si="560"/>
        <v>N</v>
      </c>
      <c r="D4523" s="52">
        <f>_xlfn.XLOOKUP(B4523,Cal_Date!B:B,Cal_Date!A:A,0)</f>
        <v>3</v>
      </c>
      <c r="E4523">
        <v>2019</v>
      </c>
      <c r="F4523" t="s">
        <v>122</v>
      </c>
      <c r="G4523" t="s">
        <v>129</v>
      </c>
      <c r="H4523" t="s">
        <v>48</v>
      </c>
      <c r="I4523" t="s">
        <v>18</v>
      </c>
      <c r="J4523" t="s">
        <v>10</v>
      </c>
      <c r="K4523" t="s">
        <v>43</v>
      </c>
      <c r="L4523">
        <v>1</v>
      </c>
      <c r="M4523">
        <v>1003</v>
      </c>
      <c r="O4523" t="s">
        <v>25</v>
      </c>
      <c r="R4523" t="s">
        <v>44</v>
      </c>
      <c r="S4523" s="49" t="str">
        <f t="shared" si="561"/>
        <v>Card</v>
      </c>
      <c r="T4523" s="3">
        <v>0.03</v>
      </c>
      <c r="U4523" s="2">
        <v>7.42</v>
      </c>
      <c r="V4523" s="2">
        <v>1.46</v>
      </c>
      <c r="W4523" s="54">
        <f>_xlfn.XLOOKUP(M4523,Market!A:A,Market!F:F,0)</f>
        <v>0.06</v>
      </c>
      <c r="X4523" s="55">
        <f t="shared" si="562"/>
        <v>0.22259999999999999</v>
      </c>
      <c r="Y4523" s="55">
        <f t="shared" si="563"/>
        <v>5.96</v>
      </c>
      <c r="Z4523" s="54">
        <f t="shared" si="564"/>
        <v>0.80323450134770891</v>
      </c>
      <c r="AA4523" s="49" t="str">
        <f t="shared" ca="1" si="565"/>
        <v>N</v>
      </c>
      <c r="AB4523" s="49">
        <f t="shared" ca="1" si="566"/>
        <v>5</v>
      </c>
      <c r="AC4523" s="49" t="str">
        <f t="shared" ca="1" si="567"/>
        <v>N</v>
      </c>
    </row>
    <row r="4524" spans="1:29" x14ac:dyDescent="0.25">
      <c r="A4524">
        <v>2821</v>
      </c>
      <c r="B4524" s="9">
        <v>43571</v>
      </c>
      <c r="C4524" s="50" t="str">
        <f t="shared" si="560"/>
        <v>N</v>
      </c>
      <c r="D4524" s="52">
        <f>_xlfn.XLOOKUP(B4524,Cal_Date!B:B,Cal_Date!A:A,0)</f>
        <v>3</v>
      </c>
      <c r="E4524">
        <v>2019</v>
      </c>
      <c r="F4524" t="s">
        <v>122</v>
      </c>
      <c r="G4524" t="s">
        <v>129</v>
      </c>
      <c r="H4524" t="s">
        <v>14</v>
      </c>
      <c r="I4524" t="s">
        <v>13</v>
      </c>
      <c r="J4524" t="s">
        <v>15</v>
      </c>
      <c r="K4524" t="s">
        <v>43</v>
      </c>
      <c r="L4524">
        <v>1</v>
      </c>
      <c r="M4524">
        <v>1003</v>
      </c>
      <c r="O4524" t="s">
        <v>25</v>
      </c>
      <c r="R4524" t="s">
        <v>44</v>
      </c>
      <c r="S4524" s="49" t="str">
        <f t="shared" si="561"/>
        <v>Card</v>
      </c>
      <c r="T4524" s="3">
        <v>0.03</v>
      </c>
      <c r="U4524" s="2">
        <v>6.8900000000000006</v>
      </c>
      <c r="V4524" s="2">
        <v>2.12</v>
      </c>
      <c r="W4524" s="54">
        <f>_xlfn.XLOOKUP(M4524,Market!A:A,Market!F:F,0)</f>
        <v>0.06</v>
      </c>
      <c r="X4524" s="55">
        <f t="shared" si="562"/>
        <v>0.20670000000000002</v>
      </c>
      <c r="Y4524" s="55">
        <f t="shared" si="563"/>
        <v>4.7700000000000005</v>
      </c>
      <c r="Z4524" s="54">
        <f t="shared" si="564"/>
        <v>0.69230769230769229</v>
      </c>
      <c r="AA4524" s="49" t="str">
        <f t="shared" ca="1" si="565"/>
        <v>N</v>
      </c>
      <c r="AB4524" s="49">
        <f t="shared" ca="1" si="566"/>
        <v>5</v>
      </c>
      <c r="AC4524" s="49" t="str">
        <f t="shared" ca="1" si="567"/>
        <v>N</v>
      </c>
    </row>
    <row r="4525" spans="1:29" x14ac:dyDescent="0.25">
      <c r="A4525">
        <v>2822</v>
      </c>
      <c r="B4525" s="9">
        <v>43571</v>
      </c>
      <c r="C4525" s="50" t="str">
        <f t="shared" si="560"/>
        <v>N</v>
      </c>
      <c r="D4525" s="52">
        <f>_xlfn.XLOOKUP(B4525,Cal_Date!B:B,Cal_Date!A:A,0)</f>
        <v>3</v>
      </c>
      <c r="E4525">
        <v>2019</v>
      </c>
      <c r="F4525" t="s">
        <v>122</v>
      </c>
      <c r="G4525" t="s">
        <v>129</v>
      </c>
      <c r="H4525" t="s">
        <v>14</v>
      </c>
      <c r="I4525" t="s">
        <v>18</v>
      </c>
      <c r="J4525" t="s">
        <v>15</v>
      </c>
      <c r="K4525" t="s">
        <v>43</v>
      </c>
      <c r="L4525">
        <v>2</v>
      </c>
      <c r="M4525">
        <v>1004</v>
      </c>
      <c r="O4525" t="s">
        <v>28</v>
      </c>
      <c r="R4525" t="s">
        <v>44</v>
      </c>
      <c r="S4525" s="49" t="str">
        <f t="shared" si="561"/>
        <v>Card</v>
      </c>
      <c r="T4525" s="3">
        <v>0.03</v>
      </c>
      <c r="U4525" s="2">
        <v>13.780000000000001</v>
      </c>
      <c r="V4525" s="2">
        <v>4.2</v>
      </c>
      <c r="W4525" s="54">
        <f>_xlfn.XLOOKUP(M4525,Market!A:A,Market!F:F,0)</f>
        <v>0.06</v>
      </c>
      <c r="X4525" s="55">
        <f t="shared" si="562"/>
        <v>0.41340000000000005</v>
      </c>
      <c r="Y4525" s="55">
        <f t="shared" si="563"/>
        <v>9.5800000000000018</v>
      </c>
      <c r="Z4525" s="54">
        <f t="shared" si="564"/>
        <v>0.69521044992743108</v>
      </c>
      <c r="AA4525" s="49" t="str">
        <f t="shared" ca="1" si="565"/>
        <v>N</v>
      </c>
      <c r="AB4525" s="49">
        <f t="shared" ca="1" si="566"/>
        <v>5</v>
      </c>
      <c r="AC4525" s="49" t="str">
        <f t="shared" ca="1" si="567"/>
        <v>N</v>
      </c>
    </row>
    <row r="4526" spans="1:29" x14ac:dyDescent="0.25">
      <c r="A4526">
        <v>2823</v>
      </c>
      <c r="B4526" s="9">
        <v>43571</v>
      </c>
      <c r="C4526" s="50" t="str">
        <f t="shared" si="560"/>
        <v>N</v>
      </c>
      <c r="D4526" s="52">
        <f>_xlfn.XLOOKUP(B4526,Cal_Date!B:B,Cal_Date!A:A,0)</f>
        <v>3</v>
      </c>
      <c r="E4526">
        <v>2019</v>
      </c>
      <c r="F4526" t="s">
        <v>122</v>
      </c>
      <c r="G4526" t="s">
        <v>129</v>
      </c>
      <c r="H4526" t="s">
        <v>14</v>
      </c>
      <c r="I4526" t="s">
        <v>18</v>
      </c>
      <c r="J4526" t="s">
        <v>15</v>
      </c>
      <c r="K4526" t="s">
        <v>43</v>
      </c>
      <c r="L4526">
        <v>2</v>
      </c>
      <c r="M4526">
        <v>1005</v>
      </c>
      <c r="O4526" t="s">
        <v>25</v>
      </c>
      <c r="R4526" t="s">
        <v>44</v>
      </c>
      <c r="S4526" s="49" t="str">
        <f t="shared" si="561"/>
        <v>Card</v>
      </c>
      <c r="T4526" s="3">
        <v>0.03</v>
      </c>
      <c r="U4526" s="2">
        <v>14.157</v>
      </c>
      <c r="V4526" s="2">
        <v>4.2</v>
      </c>
      <c r="W4526" s="54">
        <f>_xlfn.XLOOKUP(M4526,Market!A:A,Market!F:F,0)</f>
        <v>8.8999999999999996E-2</v>
      </c>
      <c r="X4526" s="55">
        <f t="shared" si="562"/>
        <v>0.42470999999999998</v>
      </c>
      <c r="Y4526" s="55">
        <f t="shared" si="563"/>
        <v>9.9570000000000007</v>
      </c>
      <c r="Z4526" s="54">
        <f t="shared" si="564"/>
        <v>0.70332697605424888</v>
      </c>
      <c r="AA4526" s="49" t="str">
        <f t="shared" ca="1" si="565"/>
        <v>N</v>
      </c>
      <c r="AB4526" s="49">
        <f t="shared" ca="1" si="566"/>
        <v>5</v>
      </c>
      <c r="AC4526" s="49" t="str">
        <f t="shared" ca="1" si="567"/>
        <v>N</v>
      </c>
    </row>
    <row r="4527" spans="1:29" x14ac:dyDescent="0.25">
      <c r="A4527">
        <v>2824</v>
      </c>
      <c r="B4527" s="9">
        <v>43571</v>
      </c>
      <c r="C4527" s="50" t="str">
        <f t="shared" si="560"/>
        <v>N</v>
      </c>
      <c r="D4527" s="52">
        <f>_xlfn.XLOOKUP(B4527,Cal_Date!B:B,Cal_Date!A:A,0)</f>
        <v>3</v>
      </c>
      <c r="E4527">
        <v>2019</v>
      </c>
      <c r="F4527" t="s">
        <v>122</v>
      </c>
      <c r="G4527" t="s">
        <v>129</v>
      </c>
      <c r="H4527" t="s">
        <v>11</v>
      </c>
      <c r="I4527" t="s">
        <v>11</v>
      </c>
      <c r="J4527" t="s">
        <v>15</v>
      </c>
      <c r="K4527" t="s">
        <v>42</v>
      </c>
      <c r="L4527">
        <v>1</v>
      </c>
      <c r="M4527">
        <v>1005</v>
      </c>
      <c r="O4527" t="s">
        <v>25</v>
      </c>
      <c r="R4527" t="s">
        <v>44</v>
      </c>
      <c r="S4527" s="49" t="str">
        <f t="shared" si="561"/>
        <v>Card</v>
      </c>
      <c r="T4527" s="3">
        <v>0.03</v>
      </c>
      <c r="U4527" s="2">
        <v>2.7225000000000001</v>
      </c>
      <c r="V4527" s="2">
        <v>0.87</v>
      </c>
      <c r="W4527" s="54">
        <f>_xlfn.XLOOKUP(M4527,Market!A:A,Market!F:F,0)</f>
        <v>8.8999999999999996E-2</v>
      </c>
      <c r="X4527" s="55">
        <f t="shared" si="562"/>
        <v>8.1674999999999998E-2</v>
      </c>
      <c r="Y4527" s="55">
        <f t="shared" si="563"/>
        <v>1.8525</v>
      </c>
      <c r="Z4527" s="54">
        <f t="shared" si="564"/>
        <v>0.68044077134986225</v>
      </c>
      <c r="AA4527" s="49" t="str">
        <f t="shared" ca="1" si="565"/>
        <v>N</v>
      </c>
      <c r="AB4527" s="49">
        <f t="shared" ca="1" si="566"/>
        <v>5</v>
      </c>
      <c r="AC4527" s="49" t="str">
        <f t="shared" ca="1" si="567"/>
        <v>N</v>
      </c>
    </row>
    <row r="4528" spans="1:29" x14ac:dyDescent="0.25">
      <c r="A4528">
        <v>2825</v>
      </c>
      <c r="B4528" s="9">
        <v>43571</v>
      </c>
      <c r="C4528" s="50" t="str">
        <f t="shared" si="560"/>
        <v>N</v>
      </c>
      <c r="D4528" s="52">
        <f>_xlfn.XLOOKUP(B4528,Cal_Date!B:B,Cal_Date!A:A,0)</f>
        <v>3</v>
      </c>
      <c r="E4528">
        <v>2019</v>
      </c>
      <c r="F4528" t="s">
        <v>122</v>
      </c>
      <c r="G4528" t="s">
        <v>129</v>
      </c>
      <c r="H4528" t="s">
        <v>11</v>
      </c>
      <c r="I4528" t="s">
        <v>11</v>
      </c>
      <c r="J4528" t="s">
        <v>15</v>
      </c>
      <c r="K4528" t="s">
        <v>42</v>
      </c>
      <c r="L4528">
        <v>1</v>
      </c>
      <c r="M4528">
        <v>1003</v>
      </c>
      <c r="O4528" t="s">
        <v>25</v>
      </c>
      <c r="R4528" t="s">
        <v>44</v>
      </c>
      <c r="S4528" s="49" t="str">
        <f t="shared" si="561"/>
        <v>Card</v>
      </c>
      <c r="T4528" s="3">
        <v>0.03</v>
      </c>
      <c r="U4528" s="2">
        <v>2.6500000000000004</v>
      </c>
      <c r="V4528" s="2">
        <v>0.87</v>
      </c>
      <c r="W4528" s="54">
        <f>_xlfn.XLOOKUP(M4528,Market!A:A,Market!F:F,0)</f>
        <v>0.06</v>
      </c>
      <c r="X4528" s="55">
        <f t="shared" si="562"/>
        <v>7.9500000000000001E-2</v>
      </c>
      <c r="Y4528" s="55">
        <f t="shared" si="563"/>
        <v>1.7800000000000002</v>
      </c>
      <c r="Z4528" s="54">
        <f t="shared" si="564"/>
        <v>0.67169811320754713</v>
      </c>
      <c r="AA4528" s="49" t="str">
        <f t="shared" ca="1" si="565"/>
        <v>N</v>
      </c>
      <c r="AB4528" s="49">
        <f t="shared" ca="1" si="566"/>
        <v>5</v>
      </c>
      <c r="AC4528" s="49" t="str">
        <f t="shared" ca="1" si="567"/>
        <v>N</v>
      </c>
    </row>
    <row r="4529" spans="1:29" x14ac:dyDescent="0.25">
      <c r="A4529">
        <v>2826</v>
      </c>
      <c r="B4529" s="9">
        <v>43571</v>
      </c>
      <c r="C4529" s="50" t="str">
        <f t="shared" si="560"/>
        <v>N</v>
      </c>
      <c r="D4529" s="52">
        <f>_xlfn.XLOOKUP(B4529,Cal_Date!B:B,Cal_Date!A:A,0)</f>
        <v>3</v>
      </c>
      <c r="E4529">
        <v>2019</v>
      </c>
      <c r="F4529" t="s">
        <v>122</v>
      </c>
      <c r="G4529" t="s">
        <v>129</v>
      </c>
      <c r="H4529" t="s">
        <v>11</v>
      </c>
      <c r="I4529" t="s">
        <v>13</v>
      </c>
      <c r="J4529" t="s">
        <v>15</v>
      </c>
      <c r="K4529" t="s">
        <v>42</v>
      </c>
      <c r="L4529">
        <v>1</v>
      </c>
      <c r="M4529">
        <v>1007</v>
      </c>
      <c r="O4529" t="s">
        <v>28</v>
      </c>
      <c r="R4529" t="s">
        <v>44</v>
      </c>
      <c r="S4529" s="49" t="str">
        <f t="shared" si="561"/>
        <v>Card</v>
      </c>
      <c r="T4529" s="3">
        <v>0.03</v>
      </c>
      <c r="U4529" s="2">
        <v>2.7225000000000001</v>
      </c>
      <c r="V4529" s="2">
        <v>1.42</v>
      </c>
      <c r="W4529" s="54">
        <f>_xlfn.XLOOKUP(M4529,Market!A:A,Market!F:F,0)</f>
        <v>8.8999999999999996E-2</v>
      </c>
      <c r="X4529" s="55">
        <f t="shared" si="562"/>
        <v>8.1674999999999998E-2</v>
      </c>
      <c r="Y4529" s="55">
        <f t="shared" si="563"/>
        <v>1.3025000000000002</v>
      </c>
      <c r="Z4529" s="54">
        <f t="shared" si="564"/>
        <v>0.47842056932966032</v>
      </c>
      <c r="AA4529" s="49" t="str">
        <f t="shared" ca="1" si="565"/>
        <v>N</v>
      </c>
      <c r="AB4529" s="49">
        <f t="shared" ca="1" si="566"/>
        <v>5</v>
      </c>
      <c r="AC4529" s="49" t="str">
        <f t="shared" ca="1" si="567"/>
        <v>N</v>
      </c>
    </row>
    <row r="4530" spans="1:29" x14ac:dyDescent="0.25">
      <c r="A4530">
        <v>2827</v>
      </c>
      <c r="B4530" s="9">
        <v>43571</v>
      </c>
      <c r="C4530" s="50" t="str">
        <f t="shared" si="560"/>
        <v>N</v>
      </c>
      <c r="D4530" s="52">
        <f>_xlfn.XLOOKUP(B4530,Cal_Date!B:B,Cal_Date!A:A,0)</f>
        <v>3</v>
      </c>
      <c r="E4530">
        <v>2019</v>
      </c>
      <c r="F4530" t="s">
        <v>122</v>
      </c>
      <c r="G4530" t="s">
        <v>129</v>
      </c>
      <c r="H4530" t="s">
        <v>11</v>
      </c>
      <c r="I4530" t="s">
        <v>11</v>
      </c>
      <c r="J4530" t="s">
        <v>15</v>
      </c>
      <c r="K4530" t="s">
        <v>42</v>
      </c>
      <c r="L4530">
        <v>2</v>
      </c>
      <c r="M4530">
        <v>1006</v>
      </c>
      <c r="O4530" t="s">
        <v>28</v>
      </c>
      <c r="R4530" t="s">
        <v>44</v>
      </c>
      <c r="S4530" s="49" t="str">
        <f t="shared" si="561"/>
        <v>Card</v>
      </c>
      <c r="T4530" s="3">
        <v>0.03</v>
      </c>
      <c r="U4530" s="2">
        <v>5.4450000000000003</v>
      </c>
      <c r="V4530" s="2">
        <v>1.74</v>
      </c>
      <c r="W4530" s="54">
        <f>_xlfn.XLOOKUP(M4530,Market!A:A,Market!F:F,0)</f>
        <v>8.8999999999999996E-2</v>
      </c>
      <c r="X4530" s="55">
        <f t="shared" si="562"/>
        <v>0.16335</v>
      </c>
      <c r="Y4530" s="55">
        <f t="shared" si="563"/>
        <v>3.7050000000000001</v>
      </c>
      <c r="Z4530" s="54">
        <f t="shared" si="564"/>
        <v>0.68044077134986225</v>
      </c>
      <c r="AA4530" s="49" t="str">
        <f t="shared" ca="1" si="565"/>
        <v>N</v>
      </c>
      <c r="AB4530" s="49">
        <f t="shared" ca="1" si="566"/>
        <v>5</v>
      </c>
      <c r="AC4530" s="49" t="str">
        <f t="shared" ca="1" si="567"/>
        <v>N</v>
      </c>
    </row>
    <row r="4531" spans="1:29" x14ac:dyDescent="0.25">
      <c r="A4531">
        <v>2828</v>
      </c>
      <c r="B4531" s="9">
        <v>43571</v>
      </c>
      <c r="C4531" s="50" t="str">
        <f t="shared" si="560"/>
        <v>N</v>
      </c>
      <c r="D4531" s="52">
        <f>_xlfn.XLOOKUP(B4531,Cal_Date!B:B,Cal_Date!A:A,0)</f>
        <v>3</v>
      </c>
      <c r="E4531">
        <v>2019</v>
      </c>
      <c r="F4531" t="s">
        <v>122</v>
      </c>
      <c r="G4531" t="s">
        <v>129</v>
      </c>
      <c r="H4531" t="s">
        <v>48</v>
      </c>
      <c r="I4531" t="s">
        <v>18</v>
      </c>
      <c r="J4531" t="s">
        <v>10</v>
      </c>
      <c r="K4531" t="s">
        <v>43</v>
      </c>
      <c r="L4531">
        <v>1</v>
      </c>
      <c r="M4531">
        <v>1006</v>
      </c>
      <c r="O4531" t="s">
        <v>28</v>
      </c>
      <c r="R4531" t="s">
        <v>44</v>
      </c>
      <c r="S4531" s="49" t="str">
        <f t="shared" si="561"/>
        <v>Card</v>
      </c>
      <c r="T4531" s="3">
        <v>0.03</v>
      </c>
      <c r="U4531" s="2">
        <v>7.6229999999999993</v>
      </c>
      <c r="V4531" s="2">
        <v>1.46</v>
      </c>
      <c r="W4531" s="54">
        <f>_xlfn.XLOOKUP(M4531,Market!A:A,Market!F:F,0)</f>
        <v>8.8999999999999996E-2</v>
      </c>
      <c r="X4531" s="55">
        <f t="shared" si="562"/>
        <v>0.22868999999999998</v>
      </c>
      <c r="Y4531" s="55">
        <f t="shared" si="563"/>
        <v>6.1629999999999994</v>
      </c>
      <c r="Z4531" s="54">
        <f t="shared" si="564"/>
        <v>0.80847435392889933</v>
      </c>
      <c r="AA4531" s="49" t="str">
        <f t="shared" ca="1" si="565"/>
        <v>N</v>
      </c>
      <c r="AB4531" s="49">
        <f t="shared" ca="1" si="566"/>
        <v>5</v>
      </c>
      <c r="AC4531" s="49" t="str">
        <f t="shared" ca="1" si="567"/>
        <v>N</v>
      </c>
    </row>
    <row r="4532" spans="1:29" x14ac:dyDescent="0.25">
      <c r="A4532">
        <v>2829</v>
      </c>
      <c r="B4532" s="9">
        <v>43571</v>
      </c>
      <c r="C4532" s="50" t="str">
        <f t="shared" si="560"/>
        <v>N</v>
      </c>
      <c r="D4532" s="52">
        <f>_xlfn.XLOOKUP(B4532,Cal_Date!B:B,Cal_Date!A:A,0)</f>
        <v>3</v>
      </c>
      <c r="E4532">
        <v>2019</v>
      </c>
      <c r="F4532" t="s">
        <v>122</v>
      </c>
      <c r="G4532" t="s">
        <v>129</v>
      </c>
      <c r="H4532" t="s">
        <v>11</v>
      </c>
      <c r="I4532" t="s">
        <v>11</v>
      </c>
      <c r="J4532" t="s">
        <v>15</v>
      </c>
      <c r="K4532" t="s">
        <v>42</v>
      </c>
      <c r="L4532">
        <v>2</v>
      </c>
      <c r="M4532">
        <v>1006</v>
      </c>
      <c r="O4532" t="s">
        <v>28</v>
      </c>
      <c r="R4532" t="s">
        <v>44</v>
      </c>
      <c r="S4532" s="49" t="str">
        <f t="shared" si="561"/>
        <v>Card</v>
      </c>
      <c r="T4532" s="3">
        <v>0.03</v>
      </c>
      <c r="U4532" s="2">
        <v>5.4450000000000003</v>
      </c>
      <c r="V4532" s="2">
        <v>1.74</v>
      </c>
      <c r="W4532" s="54">
        <f>_xlfn.XLOOKUP(M4532,Market!A:A,Market!F:F,0)</f>
        <v>8.8999999999999996E-2</v>
      </c>
      <c r="X4532" s="55">
        <f t="shared" si="562"/>
        <v>0.16335</v>
      </c>
      <c r="Y4532" s="55">
        <f t="shared" si="563"/>
        <v>3.7050000000000001</v>
      </c>
      <c r="Z4532" s="54">
        <f t="shared" si="564"/>
        <v>0.68044077134986225</v>
      </c>
      <c r="AA4532" s="49" t="str">
        <f t="shared" ca="1" si="565"/>
        <v>N</v>
      </c>
      <c r="AB4532" s="49">
        <f t="shared" ca="1" si="566"/>
        <v>5</v>
      </c>
      <c r="AC4532" s="49" t="str">
        <f t="shared" ca="1" si="567"/>
        <v>N</v>
      </c>
    </row>
    <row r="4533" spans="1:29" x14ac:dyDescent="0.25">
      <c r="A4533">
        <v>2830</v>
      </c>
      <c r="B4533" s="9">
        <v>43571</v>
      </c>
      <c r="C4533" s="50" t="str">
        <f t="shared" si="560"/>
        <v>N</v>
      </c>
      <c r="D4533" s="52">
        <f>_xlfn.XLOOKUP(B4533,Cal_Date!B:B,Cal_Date!A:A,0)</f>
        <v>3</v>
      </c>
      <c r="E4533">
        <v>2019</v>
      </c>
      <c r="F4533" t="s">
        <v>122</v>
      </c>
      <c r="G4533" t="s">
        <v>129</v>
      </c>
      <c r="H4533" t="s">
        <v>14</v>
      </c>
      <c r="I4533" t="s">
        <v>13</v>
      </c>
      <c r="J4533" t="s">
        <v>15</v>
      </c>
      <c r="K4533" t="s">
        <v>43</v>
      </c>
      <c r="L4533">
        <v>1</v>
      </c>
      <c r="M4533">
        <v>1004</v>
      </c>
      <c r="O4533" t="s">
        <v>28</v>
      </c>
      <c r="R4533" t="s">
        <v>44</v>
      </c>
      <c r="S4533" s="49" t="str">
        <f t="shared" si="561"/>
        <v>Card</v>
      </c>
      <c r="T4533" s="3">
        <v>0.03</v>
      </c>
      <c r="U4533" s="2">
        <v>6.8900000000000006</v>
      </c>
      <c r="V4533" s="2">
        <v>2.12</v>
      </c>
      <c r="W4533" s="54">
        <f>_xlfn.XLOOKUP(M4533,Market!A:A,Market!F:F,0)</f>
        <v>0.06</v>
      </c>
      <c r="X4533" s="55">
        <f t="shared" si="562"/>
        <v>0.20670000000000002</v>
      </c>
      <c r="Y4533" s="55">
        <f t="shared" si="563"/>
        <v>4.7700000000000005</v>
      </c>
      <c r="Z4533" s="54">
        <f t="shared" si="564"/>
        <v>0.69230769230769229</v>
      </c>
      <c r="AA4533" s="49" t="str">
        <f t="shared" ca="1" si="565"/>
        <v>N</v>
      </c>
      <c r="AB4533" s="49">
        <f t="shared" ca="1" si="566"/>
        <v>5</v>
      </c>
      <c r="AC4533" s="49" t="str">
        <f t="shared" ca="1" si="567"/>
        <v>N</v>
      </c>
    </row>
    <row r="4534" spans="1:29" x14ac:dyDescent="0.25">
      <c r="A4534">
        <v>2831</v>
      </c>
      <c r="B4534" s="9">
        <v>43571</v>
      </c>
      <c r="C4534" s="50" t="str">
        <f t="shared" si="560"/>
        <v>N</v>
      </c>
      <c r="D4534" s="52">
        <f>_xlfn.XLOOKUP(B4534,Cal_Date!B:B,Cal_Date!A:A,0)</f>
        <v>3</v>
      </c>
      <c r="E4534">
        <v>2019</v>
      </c>
      <c r="F4534" t="s">
        <v>122</v>
      </c>
      <c r="G4534" t="s">
        <v>129</v>
      </c>
      <c r="H4534" t="s">
        <v>14</v>
      </c>
      <c r="I4534" t="s">
        <v>18</v>
      </c>
      <c r="J4534" t="s">
        <v>15</v>
      </c>
      <c r="K4534" t="s">
        <v>43</v>
      </c>
      <c r="L4534">
        <v>2</v>
      </c>
      <c r="M4534">
        <v>1004</v>
      </c>
      <c r="O4534" t="s">
        <v>28</v>
      </c>
      <c r="R4534" t="s">
        <v>44</v>
      </c>
      <c r="S4534" s="49" t="str">
        <f t="shared" si="561"/>
        <v>Card</v>
      </c>
      <c r="T4534" s="3">
        <v>0.03</v>
      </c>
      <c r="U4534" s="2">
        <v>13.780000000000001</v>
      </c>
      <c r="V4534" s="2">
        <v>4.2</v>
      </c>
      <c r="W4534" s="54">
        <f>_xlfn.XLOOKUP(M4534,Market!A:A,Market!F:F,0)</f>
        <v>0.06</v>
      </c>
      <c r="X4534" s="55">
        <f t="shared" si="562"/>
        <v>0.41340000000000005</v>
      </c>
      <c r="Y4534" s="55">
        <f t="shared" si="563"/>
        <v>9.5800000000000018</v>
      </c>
      <c r="Z4534" s="54">
        <f t="shared" si="564"/>
        <v>0.69521044992743108</v>
      </c>
      <c r="AA4534" s="49" t="str">
        <f t="shared" ca="1" si="565"/>
        <v>N</v>
      </c>
      <c r="AB4534" s="49">
        <f t="shared" ca="1" si="566"/>
        <v>5</v>
      </c>
      <c r="AC4534" s="49" t="str">
        <f t="shared" ca="1" si="567"/>
        <v>N</v>
      </c>
    </row>
    <row r="4535" spans="1:29" x14ac:dyDescent="0.25">
      <c r="A4535">
        <v>2832</v>
      </c>
      <c r="B4535" s="9">
        <v>43571</v>
      </c>
      <c r="C4535" s="50" t="str">
        <f t="shared" si="560"/>
        <v>N</v>
      </c>
      <c r="D4535" s="52">
        <f>_xlfn.XLOOKUP(B4535,Cal_Date!B:B,Cal_Date!A:A,0)</f>
        <v>3</v>
      </c>
      <c r="E4535">
        <v>2019</v>
      </c>
      <c r="F4535" t="s">
        <v>122</v>
      </c>
      <c r="G4535" t="s">
        <v>129</v>
      </c>
      <c r="H4535" t="s">
        <v>14</v>
      </c>
      <c r="I4535" t="s">
        <v>18</v>
      </c>
      <c r="J4535" t="s">
        <v>15</v>
      </c>
      <c r="K4535" t="s">
        <v>43</v>
      </c>
      <c r="L4535">
        <v>1</v>
      </c>
      <c r="M4535">
        <v>1000</v>
      </c>
      <c r="O4535" t="s">
        <v>25</v>
      </c>
      <c r="R4535" t="s">
        <v>47</v>
      </c>
      <c r="S4535" s="49" t="str">
        <f t="shared" si="561"/>
        <v>Card</v>
      </c>
      <c r="T4535" s="3">
        <v>3.5000000000000003E-2</v>
      </c>
      <c r="U4535" s="2">
        <v>7.0200000000000005</v>
      </c>
      <c r="V4535" s="2">
        <v>2.1</v>
      </c>
      <c r="W4535" s="54">
        <f>_xlfn.XLOOKUP(M4535,Market!A:A,Market!F:F,0)</f>
        <v>0.08</v>
      </c>
      <c r="X4535" s="55">
        <f t="shared" si="562"/>
        <v>0.24570000000000003</v>
      </c>
      <c r="Y4535" s="55">
        <f t="shared" si="563"/>
        <v>4.92</v>
      </c>
      <c r="Z4535" s="54">
        <f t="shared" si="564"/>
        <v>0.70085470085470081</v>
      </c>
      <c r="AA4535" s="49" t="str">
        <f t="shared" ca="1" si="565"/>
        <v>N</v>
      </c>
      <c r="AB4535" s="49">
        <f t="shared" ca="1" si="566"/>
        <v>5</v>
      </c>
      <c r="AC4535" s="49" t="str">
        <f t="shared" ca="1" si="567"/>
        <v>N</v>
      </c>
    </row>
    <row r="4536" spans="1:29" x14ac:dyDescent="0.25">
      <c r="A4536">
        <v>2833</v>
      </c>
      <c r="B4536" s="9">
        <v>43571</v>
      </c>
      <c r="C4536" s="50" t="str">
        <f t="shared" si="560"/>
        <v>N</v>
      </c>
      <c r="D4536" s="52">
        <f>_xlfn.XLOOKUP(B4536,Cal_Date!B:B,Cal_Date!A:A,0)</f>
        <v>3</v>
      </c>
      <c r="E4536">
        <v>2019</v>
      </c>
      <c r="F4536" t="s">
        <v>122</v>
      </c>
      <c r="G4536" t="s">
        <v>129</v>
      </c>
      <c r="H4536" t="s">
        <v>48</v>
      </c>
      <c r="I4536" t="s">
        <v>18</v>
      </c>
      <c r="J4536" t="s">
        <v>10</v>
      </c>
      <c r="K4536" t="s">
        <v>43</v>
      </c>
      <c r="L4536">
        <v>1</v>
      </c>
      <c r="M4536">
        <v>1000</v>
      </c>
      <c r="O4536" t="s">
        <v>25</v>
      </c>
      <c r="R4536" t="s">
        <v>46</v>
      </c>
      <c r="S4536" s="49" t="str">
        <f t="shared" si="561"/>
        <v>Card</v>
      </c>
      <c r="T4536" s="3">
        <v>0.04</v>
      </c>
      <c r="U4536" s="2">
        <v>7.5600000000000005</v>
      </c>
      <c r="V4536" s="2">
        <v>1.46</v>
      </c>
      <c r="W4536" s="54">
        <f>_xlfn.XLOOKUP(M4536,Market!A:A,Market!F:F,0)</f>
        <v>0.08</v>
      </c>
      <c r="X4536" s="55">
        <f t="shared" si="562"/>
        <v>0.3024</v>
      </c>
      <c r="Y4536" s="55">
        <f t="shared" si="563"/>
        <v>6.1000000000000005</v>
      </c>
      <c r="Z4536" s="54">
        <f t="shared" si="564"/>
        <v>0.80687830687830686</v>
      </c>
      <c r="AA4536" s="49" t="str">
        <f t="shared" ca="1" si="565"/>
        <v>N</v>
      </c>
      <c r="AB4536" s="49">
        <f t="shared" ca="1" si="566"/>
        <v>5</v>
      </c>
      <c r="AC4536" s="49" t="str">
        <f t="shared" ca="1" si="567"/>
        <v>N</v>
      </c>
    </row>
    <row r="4537" spans="1:29" x14ac:dyDescent="0.25">
      <c r="A4537">
        <v>2834</v>
      </c>
      <c r="B4537" s="9">
        <v>43571</v>
      </c>
      <c r="C4537" s="50" t="str">
        <f t="shared" si="560"/>
        <v>N</v>
      </c>
      <c r="D4537" s="52">
        <f>_xlfn.XLOOKUP(B4537,Cal_Date!B:B,Cal_Date!A:A,0)</f>
        <v>3</v>
      </c>
      <c r="E4537">
        <v>2019</v>
      </c>
      <c r="F4537" t="s">
        <v>122</v>
      </c>
      <c r="G4537" t="s">
        <v>129</v>
      </c>
      <c r="H4537" t="s">
        <v>48</v>
      </c>
      <c r="I4537" t="s">
        <v>18</v>
      </c>
      <c r="J4537" t="s">
        <v>10</v>
      </c>
      <c r="K4537" t="s">
        <v>43</v>
      </c>
      <c r="L4537">
        <v>1</v>
      </c>
      <c r="M4537">
        <v>1000</v>
      </c>
      <c r="O4537" t="s">
        <v>25</v>
      </c>
      <c r="R4537" t="s">
        <v>44</v>
      </c>
      <c r="S4537" s="49" t="str">
        <f t="shared" si="561"/>
        <v>Card</v>
      </c>
      <c r="T4537" s="3">
        <v>0.03</v>
      </c>
      <c r="U4537" s="2">
        <v>7.5600000000000005</v>
      </c>
      <c r="V4537" s="2">
        <v>1.46</v>
      </c>
      <c r="W4537" s="54">
        <f>_xlfn.XLOOKUP(M4537,Market!A:A,Market!F:F,0)</f>
        <v>0.08</v>
      </c>
      <c r="X4537" s="55">
        <f t="shared" si="562"/>
        <v>0.2268</v>
      </c>
      <c r="Y4537" s="55">
        <f t="shared" si="563"/>
        <v>6.1000000000000005</v>
      </c>
      <c r="Z4537" s="54">
        <f t="shared" si="564"/>
        <v>0.80687830687830686</v>
      </c>
      <c r="AA4537" s="49" t="str">
        <f t="shared" ca="1" si="565"/>
        <v>N</v>
      </c>
      <c r="AB4537" s="49">
        <f t="shared" ca="1" si="566"/>
        <v>5</v>
      </c>
      <c r="AC4537" s="49" t="str">
        <f t="shared" ca="1" si="567"/>
        <v>N</v>
      </c>
    </row>
    <row r="4538" spans="1:29" x14ac:dyDescent="0.25">
      <c r="A4538">
        <v>2835</v>
      </c>
      <c r="B4538" s="9">
        <v>43571</v>
      </c>
      <c r="C4538" s="50" t="str">
        <f t="shared" si="560"/>
        <v>N</v>
      </c>
      <c r="D4538" s="52">
        <f>_xlfn.XLOOKUP(B4538,Cal_Date!B:B,Cal_Date!A:A,0)</f>
        <v>3</v>
      </c>
      <c r="E4538">
        <v>2019</v>
      </c>
      <c r="F4538" t="s">
        <v>122</v>
      </c>
      <c r="G4538" t="s">
        <v>129</v>
      </c>
      <c r="H4538" t="s">
        <v>11</v>
      </c>
      <c r="I4538" t="s">
        <v>13</v>
      </c>
      <c r="J4538" t="s">
        <v>15</v>
      </c>
      <c r="K4538" t="s">
        <v>42</v>
      </c>
      <c r="L4538">
        <v>1</v>
      </c>
      <c r="M4538">
        <v>1008</v>
      </c>
      <c r="O4538" t="s">
        <v>28</v>
      </c>
      <c r="R4538" t="s">
        <v>44</v>
      </c>
      <c r="S4538" s="49" t="str">
        <f t="shared" si="561"/>
        <v>Card</v>
      </c>
      <c r="T4538" s="3">
        <v>0.03</v>
      </c>
      <c r="U4538" s="2">
        <v>2.7225000000000001</v>
      </c>
      <c r="V4538" s="2">
        <v>1.42</v>
      </c>
      <c r="W4538" s="54">
        <f>_xlfn.XLOOKUP(M4538,Market!A:A,Market!F:F,0)</f>
        <v>8.8999999999999996E-2</v>
      </c>
      <c r="X4538" s="55">
        <f t="shared" si="562"/>
        <v>8.1674999999999998E-2</v>
      </c>
      <c r="Y4538" s="55">
        <f t="shared" si="563"/>
        <v>1.3025000000000002</v>
      </c>
      <c r="Z4538" s="54">
        <f t="shared" si="564"/>
        <v>0.47842056932966032</v>
      </c>
      <c r="AA4538" s="49" t="str">
        <f t="shared" ca="1" si="565"/>
        <v>N</v>
      </c>
      <c r="AB4538" s="49">
        <f t="shared" ca="1" si="566"/>
        <v>5</v>
      </c>
      <c r="AC4538" s="49" t="str">
        <f t="shared" ca="1" si="567"/>
        <v>N</v>
      </c>
    </row>
    <row r="4539" spans="1:29" x14ac:dyDescent="0.25">
      <c r="A4539">
        <v>2836</v>
      </c>
      <c r="B4539" s="9">
        <v>43571</v>
      </c>
      <c r="C4539" s="50" t="str">
        <f t="shared" si="560"/>
        <v>N</v>
      </c>
      <c r="D4539" s="52">
        <f>_xlfn.XLOOKUP(B4539,Cal_Date!B:B,Cal_Date!A:A,0)</f>
        <v>3</v>
      </c>
      <c r="E4539">
        <v>2019</v>
      </c>
      <c r="F4539" t="s">
        <v>122</v>
      </c>
      <c r="G4539" t="s">
        <v>129</v>
      </c>
      <c r="H4539" t="s">
        <v>11</v>
      </c>
      <c r="I4539" t="s">
        <v>13</v>
      </c>
      <c r="J4539" t="s">
        <v>15</v>
      </c>
      <c r="K4539" t="s">
        <v>42</v>
      </c>
      <c r="L4539">
        <v>2</v>
      </c>
      <c r="M4539">
        <v>1008</v>
      </c>
      <c r="O4539" t="s">
        <v>28</v>
      </c>
      <c r="R4539" t="s">
        <v>44</v>
      </c>
      <c r="S4539" s="49" t="str">
        <f t="shared" si="561"/>
        <v>Card</v>
      </c>
      <c r="T4539" s="3">
        <v>0.03</v>
      </c>
      <c r="U4539" s="2">
        <v>5.4450000000000003</v>
      </c>
      <c r="V4539" s="2">
        <v>2.84</v>
      </c>
      <c r="W4539" s="54">
        <f>_xlfn.XLOOKUP(M4539,Market!A:A,Market!F:F,0)</f>
        <v>8.8999999999999996E-2</v>
      </c>
      <c r="X4539" s="55">
        <f t="shared" si="562"/>
        <v>0.16335</v>
      </c>
      <c r="Y4539" s="55">
        <f t="shared" si="563"/>
        <v>2.6050000000000004</v>
      </c>
      <c r="Z4539" s="54">
        <f t="shared" si="564"/>
        <v>0.47842056932966032</v>
      </c>
      <c r="AA4539" s="49" t="str">
        <f t="shared" ca="1" si="565"/>
        <v>N</v>
      </c>
      <c r="AB4539" s="49">
        <f t="shared" ca="1" si="566"/>
        <v>5</v>
      </c>
      <c r="AC4539" s="49" t="str">
        <f t="shared" ca="1" si="567"/>
        <v>N</v>
      </c>
    </row>
    <row r="4540" spans="1:29" x14ac:dyDescent="0.25">
      <c r="A4540">
        <v>2837</v>
      </c>
      <c r="B4540" s="9">
        <v>43571</v>
      </c>
      <c r="C4540" s="50" t="str">
        <f t="shared" si="560"/>
        <v>N</v>
      </c>
      <c r="D4540" s="52">
        <f>_xlfn.XLOOKUP(B4540,Cal_Date!B:B,Cal_Date!A:A,0)</f>
        <v>3</v>
      </c>
      <c r="E4540">
        <v>2019</v>
      </c>
      <c r="F4540" t="s">
        <v>122</v>
      </c>
      <c r="G4540" t="s">
        <v>129</v>
      </c>
      <c r="H4540" t="s">
        <v>48</v>
      </c>
      <c r="I4540" t="s">
        <v>18</v>
      </c>
      <c r="J4540" t="s">
        <v>10</v>
      </c>
      <c r="K4540" t="s">
        <v>43</v>
      </c>
      <c r="L4540">
        <v>1</v>
      </c>
      <c r="M4540">
        <v>1009</v>
      </c>
      <c r="O4540" t="s">
        <v>28</v>
      </c>
      <c r="R4540" t="s">
        <v>44</v>
      </c>
      <c r="S4540" s="49" t="str">
        <f t="shared" si="561"/>
        <v>Card</v>
      </c>
      <c r="T4540" s="3">
        <v>0.03</v>
      </c>
      <c r="U4540" s="2">
        <v>7.6229999999999993</v>
      </c>
      <c r="V4540" s="2">
        <v>1.46</v>
      </c>
      <c r="W4540" s="54">
        <f>_xlfn.XLOOKUP(M4540,Market!A:A,Market!F:F,0)</f>
        <v>8.8999999999999996E-2</v>
      </c>
      <c r="X4540" s="55">
        <f t="shared" si="562"/>
        <v>0.22868999999999998</v>
      </c>
      <c r="Y4540" s="55">
        <f t="shared" si="563"/>
        <v>6.1629999999999994</v>
      </c>
      <c r="Z4540" s="54">
        <f t="shared" si="564"/>
        <v>0.80847435392889933</v>
      </c>
      <c r="AA4540" s="49" t="str">
        <f t="shared" ca="1" si="565"/>
        <v>N</v>
      </c>
      <c r="AB4540" s="49">
        <f t="shared" ca="1" si="566"/>
        <v>5</v>
      </c>
      <c r="AC4540" s="49" t="str">
        <f t="shared" ca="1" si="567"/>
        <v>N</v>
      </c>
    </row>
    <row r="4541" spans="1:29" x14ac:dyDescent="0.25">
      <c r="A4541">
        <v>2838</v>
      </c>
      <c r="B4541" s="9">
        <v>43571</v>
      </c>
      <c r="C4541" s="50" t="str">
        <f t="shared" si="560"/>
        <v>N</v>
      </c>
      <c r="D4541" s="52">
        <f>_xlfn.XLOOKUP(B4541,Cal_Date!B:B,Cal_Date!A:A,0)</f>
        <v>3</v>
      </c>
      <c r="E4541">
        <v>2019</v>
      </c>
      <c r="F4541" t="s">
        <v>122</v>
      </c>
      <c r="G4541" t="s">
        <v>129</v>
      </c>
      <c r="H4541" t="s">
        <v>11</v>
      </c>
      <c r="I4541" t="s">
        <v>11</v>
      </c>
      <c r="J4541" t="s">
        <v>15</v>
      </c>
      <c r="K4541" t="s">
        <v>42</v>
      </c>
      <c r="L4541">
        <v>1</v>
      </c>
      <c r="M4541">
        <v>1010</v>
      </c>
      <c r="O4541" t="s">
        <v>25</v>
      </c>
      <c r="R4541" t="s">
        <v>44</v>
      </c>
      <c r="S4541" s="49" t="str">
        <f t="shared" si="561"/>
        <v>Card</v>
      </c>
      <c r="T4541" s="3">
        <v>0.03</v>
      </c>
      <c r="U4541" s="2">
        <v>2.7</v>
      </c>
      <c r="V4541" s="2">
        <v>0.87</v>
      </c>
      <c r="W4541" s="54">
        <f>_xlfn.XLOOKUP(M4541,Market!A:A,Market!F:F,0)</f>
        <v>0.08</v>
      </c>
      <c r="X4541" s="55">
        <f t="shared" si="562"/>
        <v>8.1000000000000003E-2</v>
      </c>
      <c r="Y4541" s="55">
        <f t="shared" si="563"/>
        <v>1.83</v>
      </c>
      <c r="Z4541" s="54">
        <f t="shared" si="564"/>
        <v>0.67777777777777781</v>
      </c>
      <c r="AA4541" s="49" t="str">
        <f t="shared" ca="1" si="565"/>
        <v>N</v>
      </c>
      <c r="AB4541" s="49">
        <f t="shared" ca="1" si="566"/>
        <v>5</v>
      </c>
      <c r="AC4541" s="49" t="str">
        <f t="shared" ca="1" si="567"/>
        <v>N</v>
      </c>
    </row>
    <row r="4542" spans="1:29" x14ac:dyDescent="0.25">
      <c r="A4542">
        <v>2839</v>
      </c>
      <c r="B4542" s="9">
        <v>43571</v>
      </c>
      <c r="C4542" s="50" t="str">
        <f t="shared" si="560"/>
        <v>N</v>
      </c>
      <c r="D4542" s="52">
        <f>_xlfn.XLOOKUP(B4542,Cal_Date!B:B,Cal_Date!A:A,0)</f>
        <v>3</v>
      </c>
      <c r="E4542">
        <v>2019</v>
      </c>
      <c r="F4542" t="s">
        <v>122</v>
      </c>
      <c r="G4542" t="s">
        <v>129</v>
      </c>
      <c r="H4542" t="s">
        <v>11</v>
      </c>
      <c r="I4542" t="s">
        <v>11</v>
      </c>
      <c r="J4542" t="s">
        <v>15</v>
      </c>
      <c r="K4542" t="s">
        <v>42</v>
      </c>
      <c r="L4542">
        <v>1</v>
      </c>
      <c r="M4542">
        <v>1008</v>
      </c>
      <c r="O4542" t="s">
        <v>28</v>
      </c>
      <c r="R4542" t="s">
        <v>47</v>
      </c>
      <c r="S4542" s="49" t="str">
        <f t="shared" si="561"/>
        <v>Card</v>
      </c>
      <c r="T4542" s="3">
        <v>3.5000000000000003E-2</v>
      </c>
      <c r="U4542" s="2">
        <v>2.7225000000000001</v>
      </c>
      <c r="V4542" s="2">
        <v>0.87</v>
      </c>
      <c r="W4542" s="54">
        <f>_xlfn.XLOOKUP(M4542,Market!A:A,Market!F:F,0)</f>
        <v>8.8999999999999996E-2</v>
      </c>
      <c r="X4542" s="55">
        <f t="shared" si="562"/>
        <v>9.5287500000000011E-2</v>
      </c>
      <c r="Y4542" s="55">
        <f t="shared" si="563"/>
        <v>1.8525</v>
      </c>
      <c r="Z4542" s="54">
        <f t="shared" si="564"/>
        <v>0.68044077134986225</v>
      </c>
      <c r="AA4542" s="49" t="str">
        <f t="shared" ca="1" si="565"/>
        <v>N</v>
      </c>
      <c r="AB4542" s="49">
        <f t="shared" ca="1" si="566"/>
        <v>5</v>
      </c>
      <c r="AC4542" s="49" t="str">
        <f t="shared" ca="1" si="567"/>
        <v>N</v>
      </c>
    </row>
    <row r="4543" spans="1:29" x14ac:dyDescent="0.25">
      <c r="A4543">
        <v>2840</v>
      </c>
      <c r="B4543" s="9">
        <v>43571</v>
      </c>
      <c r="C4543" s="50" t="str">
        <f t="shared" si="560"/>
        <v>N</v>
      </c>
      <c r="D4543" s="52">
        <f>_xlfn.XLOOKUP(B4543,Cal_Date!B:B,Cal_Date!A:A,0)</f>
        <v>3</v>
      </c>
      <c r="E4543">
        <v>2019</v>
      </c>
      <c r="F4543" t="s">
        <v>122</v>
      </c>
      <c r="G4543" t="s">
        <v>129</v>
      </c>
      <c r="H4543" t="s">
        <v>11</v>
      </c>
      <c r="I4543" t="s">
        <v>11</v>
      </c>
      <c r="J4543" t="s">
        <v>15</v>
      </c>
      <c r="K4543" t="s">
        <v>42</v>
      </c>
      <c r="L4543">
        <v>1</v>
      </c>
      <c r="M4543">
        <v>1008</v>
      </c>
      <c r="O4543" t="s">
        <v>28</v>
      </c>
      <c r="R4543" t="s">
        <v>47</v>
      </c>
      <c r="S4543" s="49" t="str">
        <f t="shared" si="561"/>
        <v>Card</v>
      </c>
      <c r="T4543" s="3">
        <v>3.5000000000000003E-2</v>
      </c>
      <c r="U4543" s="2">
        <v>2.7225000000000001</v>
      </c>
      <c r="V4543" s="2">
        <v>0.87</v>
      </c>
      <c r="W4543" s="54">
        <f>_xlfn.XLOOKUP(M4543,Market!A:A,Market!F:F,0)</f>
        <v>8.8999999999999996E-2</v>
      </c>
      <c r="X4543" s="55">
        <f t="shared" si="562"/>
        <v>9.5287500000000011E-2</v>
      </c>
      <c r="Y4543" s="55">
        <f t="shared" si="563"/>
        <v>1.8525</v>
      </c>
      <c r="Z4543" s="54">
        <f t="shared" si="564"/>
        <v>0.68044077134986225</v>
      </c>
      <c r="AA4543" s="49" t="str">
        <f t="shared" ca="1" si="565"/>
        <v>N</v>
      </c>
      <c r="AB4543" s="49">
        <f t="shared" ca="1" si="566"/>
        <v>5</v>
      </c>
      <c r="AC4543" s="49" t="str">
        <f t="shared" ca="1" si="567"/>
        <v>N</v>
      </c>
    </row>
    <row r="4544" spans="1:29" x14ac:dyDescent="0.25">
      <c r="A4544">
        <v>2841</v>
      </c>
      <c r="B4544" s="9">
        <v>43571</v>
      </c>
      <c r="C4544" s="50" t="str">
        <f t="shared" si="560"/>
        <v>N</v>
      </c>
      <c r="D4544" s="52">
        <f>_xlfn.XLOOKUP(B4544,Cal_Date!B:B,Cal_Date!A:A,0)</f>
        <v>3</v>
      </c>
      <c r="E4544">
        <v>2019</v>
      </c>
      <c r="F4544" t="s">
        <v>122</v>
      </c>
      <c r="G4544" t="s">
        <v>129</v>
      </c>
      <c r="H4544" t="s">
        <v>48</v>
      </c>
      <c r="I4544" t="s">
        <v>18</v>
      </c>
      <c r="J4544" t="s">
        <v>10</v>
      </c>
      <c r="K4544" t="s">
        <v>43</v>
      </c>
      <c r="L4544">
        <v>1</v>
      </c>
      <c r="M4544">
        <v>1008</v>
      </c>
      <c r="O4544" t="s">
        <v>28</v>
      </c>
      <c r="R4544" t="s">
        <v>47</v>
      </c>
      <c r="S4544" s="49" t="str">
        <f t="shared" si="561"/>
        <v>Card</v>
      </c>
      <c r="T4544" s="3">
        <v>3.5000000000000003E-2</v>
      </c>
      <c r="U4544" s="2">
        <v>7.6229999999999993</v>
      </c>
      <c r="V4544" s="2">
        <v>1.46</v>
      </c>
      <c r="W4544" s="54">
        <f>_xlfn.XLOOKUP(M4544,Market!A:A,Market!F:F,0)</f>
        <v>8.8999999999999996E-2</v>
      </c>
      <c r="X4544" s="55">
        <f t="shared" si="562"/>
        <v>0.26680500000000001</v>
      </c>
      <c r="Y4544" s="55">
        <f t="shared" si="563"/>
        <v>6.1629999999999994</v>
      </c>
      <c r="Z4544" s="54">
        <f t="shared" si="564"/>
        <v>0.80847435392889933</v>
      </c>
      <c r="AA4544" s="49" t="str">
        <f t="shared" ca="1" si="565"/>
        <v>N</v>
      </c>
      <c r="AB4544" s="49">
        <f t="shared" ca="1" si="566"/>
        <v>5</v>
      </c>
      <c r="AC4544" s="49" t="str">
        <f t="shared" ca="1" si="567"/>
        <v>N</v>
      </c>
    </row>
    <row r="4545" spans="1:29" x14ac:dyDescent="0.25">
      <c r="A4545">
        <v>2842</v>
      </c>
      <c r="B4545" s="9">
        <v>43571</v>
      </c>
      <c r="C4545" s="50" t="str">
        <f t="shared" si="560"/>
        <v>N</v>
      </c>
      <c r="D4545" s="52">
        <f>_xlfn.XLOOKUP(B4545,Cal_Date!B:B,Cal_Date!A:A,0)</f>
        <v>3</v>
      </c>
      <c r="E4545">
        <v>2019</v>
      </c>
      <c r="F4545" t="s">
        <v>122</v>
      </c>
      <c r="G4545" t="s">
        <v>129</v>
      </c>
      <c r="H4545" t="s">
        <v>14</v>
      </c>
      <c r="I4545" t="s">
        <v>13</v>
      </c>
      <c r="J4545" t="s">
        <v>15</v>
      </c>
      <c r="K4545" t="s">
        <v>43</v>
      </c>
      <c r="L4545">
        <v>2</v>
      </c>
      <c r="M4545">
        <v>1004</v>
      </c>
      <c r="O4545" t="s">
        <v>28</v>
      </c>
      <c r="R4545" t="s">
        <v>47</v>
      </c>
      <c r="S4545" s="49" t="str">
        <f t="shared" si="561"/>
        <v>Card</v>
      </c>
      <c r="T4545" s="3">
        <v>3.5000000000000003E-2</v>
      </c>
      <c r="U4545" s="2">
        <v>14.84</v>
      </c>
      <c r="V4545" s="2">
        <v>4.4800000000000004</v>
      </c>
      <c r="W4545" s="54">
        <f>_xlfn.XLOOKUP(M4545,Market!A:A,Market!F:F,0)</f>
        <v>0.06</v>
      </c>
      <c r="X4545" s="55">
        <f t="shared" si="562"/>
        <v>0.51940000000000008</v>
      </c>
      <c r="Y4545" s="55">
        <f t="shared" si="563"/>
        <v>10.36</v>
      </c>
      <c r="Z4545" s="54">
        <f t="shared" si="564"/>
        <v>0.69811320754716977</v>
      </c>
      <c r="AA4545" s="49" t="str">
        <f t="shared" ca="1" si="565"/>
        <v>N</v>
      </c>
      <c r="AB4545" s="49">
        <f t="shared" ca="1" si="566"/>
        <v>5</v>
      </c>
      <c r="AC4545" s="49" t="str">
        <f t="shared" ca="1" si="567"/>
        <v>N</v>
      </c>
    </row>
    <row r="4546" spans="1:29" x14ac:dyDescent="0.25">
      <c r="A4546">
        <v>2843</v>
      </c>
      <c r="B4546" s="9">
        <v>43571</v>
      </c>
      <c r="C4546" s="50" t="str">
        <f t="shared" si="560"/>
        <v>N</v>
      </c>
      <c r="D4546" s="52">
        <f>_xlfn.XLOOKUP(B4546,Cal_Date!B:B,Cal_Date!A:A,0)</f>
        <v>3</v>
      </c>
      <c r="E4546">
        <v>2019</v>
      </c>
      <c r="F4546" t="s">
        <v>122</v>
      </c>
      <c r="G4546" t="s">
        <v>129</v>
      </c>
      <c r="H4546" t="s">
        <v>48</v>
      </c>
      <c r="I4546" t="s">
        <v>18</v>
      </c>
      <c r="J4546" t="s">
        <v>10</v>
      </c>
      <c r="K4546" t="s">
        <v>43</v>
      </c>
      <c r="L4546">
        <v>2</v>
      </c>
      <c r="M4546">
        <v>1009</v>
      </c>
      <c r="O4546" t="s">
        <v>28</v>
      </c>
      <c r="R4546" t="s">
        <v>44</v>
      </c>
      <c r="S4546" s="49" t="str">
        <f t="shared" si="561"/>
        <v>Card</v>
      </c>
      <c r="T4546" s="3">
        <v>0.03</v>
      </c>
      <c r="U4546" s="2">
        <v>15.245999999999999</v>
      </c>
      <c r="V4546" s="2">
        <v>2.92</v>
      </c>
      <c r="W4546" s="54">
        <f>_xlfn.XLOOKUP(M4546,Market!A:A,Market!F:F,0)</f>
        <v>8.8999999999999996E-2</v>
      </c>
      <c r="X4546" s="55">
        <f t="shared" si="562"/>
        <v>0.45737999999999995</v>
      </c>
      <c r="Y4546" s="55">
        <f t="shared" si="563"/>
        <v>12.325999999999999</v>
      </c>
      <c r="Z4546" s="54">
        <f t="shared" si="564"/>
        <v>0.80847435392889933</v>
      </c>
      <c r="AA4546" s="49" t="str">
        <f t="shared" ca="1" si="565"/>
        <v>N</v>
      </c>
      <c r="AB4546" s="49">
        <f t="shared" ca="1" si="566"/>
        <v>5</v>
      </c>
      <c r="AC4546" s="49" t="str">
        <f t="shared" ca="1" si="567"/>
        <v>N</v>
      </c>
    </row>
    <row r="4547" spans="1:29" x14ac:dyDescent="0.25">
      <c r="A4547">
        <v>2844</v>
      </c>
      <c r="B4547" s="9">
        <v>43572</v>
      </c>
      <c r="C4547" s="50" t="str">
        <f t="shared" ref="C4547:C4610" si="568">IF(OR(B4547="04/01/2018"+0,B4547="04/02/2018"+0),"Y","N")</f>
        <v>N</v>
      </c>
      <c r="D4547" s="52">
        <f>_xlfn.XLOOKUP(B4547,Cal_Date!B:B,Cal_Date!A:A,0)</f>
        <v>3</v>
      </c>
      <c r="E4547">
        <v>2019</v>
      </c>
      <c r="F4547" t="s">
        <v>123</v>
      </c>
      <c r="G4547" t="s">
        <v>129</v>
      </c>
      <c r="H4547" t="s">
        <v>11</v>
      </c>
      <c r="I4547" t="s">
        <v>11</v>
      </c>
      <c r="J4547" t="s">
        <v>15</v>
      </c>
      <c r="K4547" t="s">
        <v>42</v>
      </c>
      <c r="L4547">
        <v>1</v>
      </c>
      <c r="M4547">
        <v>1010</v>
      </c>
      <c r="O4547" t="s">
        <v>25</v>
      </c>
      <c r="R4547" t="s">
        <v>44</v>
      </c>
      <c r="S4547" s="49" t="str">
        <f t="shared" ref="S4547:S4610" si="569">IF(R4547="Cash","Cash","Card")</f>
        <v>Card</v>
      </c>
      <c r="T4547" s="3">
        <v>0.03</v>
      </c>
      <c r="U4547" s="2">
        <v>2.7</v>
      </c>
      <c r="V4547" s="2">
        <v>0.87</v>
      </c>
      <c r="W4547" s="54">
        <f>_xlfn.XLOOKUP(M4547,Market!A:A,Market!F:F,0)</f>
        <v>0.08</v>
      </c>
      <c r="X4547" s="55">
        <f t="shared" ref="X4547:X4610" si="570">T4547*U4547</f>
        <v>8.1000000000000003E-2</v>
      </c>
      <c r="Y4547" s="55">
        <f t="shared" ref="Y4547:Y4610" si="571">U4547-V4547</f>
        <v>1.83</v>
      </c>
      <c r="Z4547" s="54">
        <f t="shared" ref="Z4547:Z4610" si="572">Y4547/U4547</f>
        <v>0.67777777777777781</v>
      </c>
      <c r="AA4547" s="49" t="str">
        <f t="shared" ref="AA4547:AA4610" ca="1" si="573">IF(DATEDIF(B4547,TODAY(),"y")&gt;5,"Y","N")</f>
        <v>N</v>
      </c>
      <c r="AB4547" s="49">
        <f t="shared" ref="AB4547:AB4610" ca="1" si="574">DATEDIF(B4547,TODAY(),"y")</f>
        <v>5</v>
      </c>
      <c r="AC4547" s="49" t="str">
        <f t="shared" ref="AC4547:AC4610" ca="1" si="575">IF(AB4547&gt;5,"Y","N")</f>
        <v>N</v>
      </c>
    </row>
    <row r="4548" spans="1:29" x14ac:dyDescent="0.25">
      <c r="A4548">
        <v>2845</v>
      </c>
      <c r="B4548" s="9">
        <v>43572</v>
      </c>
      <c r="C4548" s="50" t="str">
        <f t="shared" si="568"/>
        <v>N</v>
      </c>
      <c r="D4548" s="52">
        <f>_xlfn.XLOOKUP(B4548,Cal_Date!B:B,Cal_Date!A:A,0)</f>
        <v>3</v>
      </c>
      <c r="E4548">
        <v>2019</v>
      </c>
      <c r="F4548" t="s">
        <v>123</v>
      </c>
      <c r="G4548" t="s">
        <v>129</v>
      </c>
      <c r="H4548" t="s">
        <v>11</v>
      </c>
      <c r="I4548" t="s">
        <v>11</v>
      </c>
      <c r="J4548" t="s">
        <v>15</v>
      </c>
      <c r="K4548" t="s">
        <v>42</v>
      </c>
      <c r="L4548">
        <v>1</v>
      </c>
      <c r="M4548">
        <v>1011</v>
      </c>
      <c r="O4548" t="s">
        <v>25</v>
      </c>
      <c r="R4548" t="s">
        <v>44</v>
      </c>
      <c r="S4548" s="49" t="str">
        <f t="shared" si="569"/>
        <v>Card</v>
      </c>
      <c r="T4548" s="3">
        <v>0.03</v>
      </c>
      <c r="U4548" s="2">
        <v>2.6500000000000004</v>
      </c>
      <c r="V4548" s="2">
        <v>0.87</v>
      </c>
      <c r="W4548" s="54">
        <f>_xlfn.XLOOKUP(M4548,Market!A:A,Market!F:F,0)</f>
        <v>0.06</v>
      </c>
      <c r="X4548" s="55">
        <f t="shared" si="570"/>
        <v>7.9500000000000001E-2</v>
      </c>
      <c r="Y4548" s="55">
        <f t="shared" si="571"/>
        <v>1.7800000000000002</v>
      </c>
      <c r="Z4548" s="54">
        <f t="shared" si="572"/>
        <v>0.67169811320754713</v>
      </c>
      <c r="AA4548" s="49" t="str">
        <f t="shared" ca="1" si="573"/>
        <v>N</v>
      </c>
      <c r="AB4548" s="49">
        <f t="shared" ca="1" si="574"/>
        <v>5</v>
      </c>
      <c r="AC4548" s="49" t="str">
        <f t="shared" ca="1" si="575"/>
        <v>N</v>
      </c>
    </row>
    <row r="4549" spans="1:29" x14ac:dyDescent="0.25">
      <c r="A4549">
        <v>2846</v>
      </c>
      <c r="B4549" s="9">
        <v>43572</v>
      </c>
      <c r="C4549" s="50" t="str">
        <f t="shared" si="568"/>
        <v>N</v>
      </c>
      <c r="D4549" s="52">
        <f>_xlfn.XLOOKUP(B4549,Cal_Date!B:B,Cal_Date!A:A,0)</f>
        <v>3</v>
      </c>
      <c r="E4549">
        <v>2019</v>
      </c>
      <c r="F4549" t="s">
        <v>123</v>
      </c>
      <c r="G4549" t="s">
        <v>129</v>
      </c>
      <c r="H4549" t="s">
        <v>11</v>
      </c>
      <c r="I4549" t="s">
        <v>11</v>
      </c>
      <c r="J4549" t="s">
        <v>15</v>
      </c>
      <c r="K4549" t="s">
        <v>42</v>
      </c>
      <c r="L4549">
        <v>1</v>
      </c>
      <c r="M4549">
        <v>1011</v>
      </c>
      <c r="O4549" t="s">
        <v>25</v>
      </c>
      <c r="R4549" t="s">
        <v>44</v>
      </c>
      <c r="S4549" s="49" t="str">
        <f t="shared" si="569"/>
        <v>Card</v>
      </c>
      <c r="T4549" s="3">
        <v>0.03</v>
      </c>
      <c r="U4549" s="2">
        <v>2.6500000000000004</v>
      </c>
      <c r="V4549" s="2">
        <v>0.87</v>
      </c>
      <c r="W4549" s="54">
        <f>_xlfn.XLOOKUP(M4549,Market!A:A,Market!F:F,0)</f>
        <v>0.06</v>
      </c>
      <c r="X4549" s="55">
        <f t="shared" si="570"/>
        <v>7.9500000000000001E-2</v>
      </c>
      <c r="Y4549" s="55">
        <f t="shared" si="571"/>
        <v>1.7800000000000002</v>
      </c>
      <c r="Z4549" s="54">
        <f t="shared" si="572"/>
        <v>0.67169811320754713</v>
      </c>
      <c r="AA4549" s="49" t="str">
        <f t="shared" ca="1" si="573"/>
        <v>N</v>
      </c>
      <c r="AB4549" s="49">
        <f t="shared" ca="1" si="574"/>
        <v>5</v>
      </c>
      <c r="AC4549" s="49" t="str">
        <f t="shared" ca="1" si="575"/>
        <v>N</v>
      </c>
    </row>
    <row r="4550" spans="1:29" x14ac:dyDescent="0.25">
      <c r="A4550">
        <v>2847</v>
      </c>
      <c r="B4550" s="9">
        <v>43572</v>
      </c>
      <c r="C4550" s="50" t="str">
        <f t="shared" si="568"/>
        <v>N</v>
      </c>
      <c r="D4550" s="52">
        <f>_xlfn.XLOOKUP(B4550,Cal_Date!B:B,Cal_Date!A:A,0)</f>
        <v>3</v>
      </c>
      <c r="E4550">
        <v>2019</v>
      </c>
      <c r="F4550" t="s">
        <v>123</v>
      </c>
      <c r="G4550" t="s">
        <v>129</v>
      </c>
      <c r="H4550" t="s">
        <v>14</v>
      </c>
      <c r="I4550" t="s">
        <v>18</v>
      </c>
      <c r="J4550" t="s">
        <v>15</v>
      </c>
      <c r="K4550" t="s">
        <v>43</v>
      </c>
      <c r="L4550">
        <v>2</v>
      </c>
      <c r="M4550">
        <v>1011</v>
      </c>
      <c r="O4550" t="s">
        <v>25</v>
      </c>
      <c r="R4550" t="s">
        <v>44</v>
      </c>
      <c r="S4550" s="49" t="str">
        <f t="shared" si="569"/>
        <v>Card</v>
      </c>
      <c r="T4550" s="3">
        <v>0.03</v>
      </c>
      <c r="U4550" s="2">
        <v>13.780000000000001</v>
      </c>
      <c r="V4550" s="2">
        <v>4.2</v>
      </c>
      <c r="W4550" s="54">
        <f>_xlfn.XLOOKUP(M4550,Market!A:A,Market!F:F,0)</f>
        <v>0.06</v>
      </c>
      <c r="X4550" s="55">
        <f t="shared" si="570"/>
        <v>0.41340000000000005</v>
      </c>
      <c r="Y4550" s="55">
        <f t="shared" si="571"/>
        <v>9.5800000000000018</v>
      </c>
      <c r="Z4550" s="54">
        <f t="shared" si="572"/>
        <v>0.69521044992743108</v>
      </c>
      <c r="AA4550" s="49" t="str">
        <f t="shared" ca="1" si="573"/>
        <v>N</v>
      </c>
      <c r="AB4550" s="49">
        <f t="shared" ca="1" si="574"/>
        <v>5</v>
      </c>
      <c r="AC4550" s="49" t="str">
        <f t="shared" ca="1" si="575"/>
        <v>N</v>
      </c>
    </row>
    <row r="4551" spans="1:29" x14ac:dyDescent="0.25">
      <c r="A4551">
        <v>2848</v>
      </c>
      <c r="B4551" s="9">
        <v>43572</v>
      </c>
      <c r="C4551" s="50" t="str">
        <f t="shared" si="568"/>
        <v>N</v>
      </c>
      <c r="D4551" s="52">
        <f>_xlfn.XLOOKUP(B4551,Cal_Date!B:B,Cal_Date!A:A,0)</f>
        <v>3</v>
      </c>
      <c r="E4551">
        <v>2019</v>
      </c>
      <c r="F4551" t="s">
        <v>123</v>
      </c>
      <c r="G4551" t="s">
        <v>129</v>
      </c>
      <c r="H4551" t="s">
        <v>11</v>
      </c>
      <c r="I4551" t="s">
        <v>11</v>
      </c>
      <c r="J4551" t="s">
        <v>15</v>
      </c>
      <c r="K4551" t="s">
        <v>42</v>
      </c>
      <c r="L4551">
        <v>1</v>
      </c>
      <c r="M4551">
        <v>1001</v>
      </c>
      <c r="O4551" t="s">
        <v>25</v>
      </c>
      <c r="R4551" t="s">
        <v>44</v>
      </c>
      <c r="S4551" s="49" t="str">
        <f t="shared" si="569"/>
        <v>Card</v>
      </c>
      <c r="T4551" s="3">
        <v>0.03</v>
      </c>
      <c r="U4551" s="2">
        <v>2.6500000000000004</v>
      </c>
      <c r="V4551" s="2">
        <v>0.87</v>
      </c>
      <c r="W4551" s="54">
        <f>_xlfn.XLOOKUP(M4551,Market!A:A,Market!F:F,0)</f>
        <v>0.06</v>
      </c>
      <c r="X4551" s="55">
        <f t="shared" si="570"/>
        <v>7.9500000000000001E-2</v>
      </c>
      <c r="Y4551" s="55">
        <f t="shared" si="571"/>
        <v>1.7800000000000002</v>
      </c>
      <c r="Z4551" s="54">
        <f t="shared" si="572"/>
        <v>0.67169811320754713</v>
      </c>
      <c r="AA4551" s="49" t="str">
        <f t="shared" ca="1" si="573"/>
        <v>N</v>
      </c>
      <c r="AB4551" s="49">
        <f t="shared" ca="1" si="574"/>
        <v>5</v>
      </c>
      <c r="AC4551" s="49" t="str">
        <f t="shared" ca="1" si="575"/>
        <v>N</v>
      </c>
    </row>
    <row r="4552" spans="1:29" x14ac:dyDescent="0.25">
      <c r="A4552">
        <v>2849</v>
      </c>
      <c r="B4552" s="9">
        <v>43572</v>
      </c>
      <c r="C4552" s="50" t="str">
        <f t="shared" si="568"/>
        <v>N</v>
      </c>
      <c r="D4552" s="52">
        <f>_xlfn.XLOOKUP(B4552,Cal_Date!B:B,Cal_Date!A:A,0)</f>
        <v>3</v>
      </c>
      <c r="E4552">
        <v>2019</v>
      </c>
      <c r="F4552" t="s">
        <v>123</v>
      </c>
      <c r="G4552" t="s">
        <v>129</v>
      </c>
      <c r="H4552" t="s">
        <v>11</v>
      </c>
      <c r="I4552" t="s">
        <v>11</v>
      </c>
      <c r="J4552" t="s">
        <v>15</v>
      </c>
      <c r="K4552" t="s">
        <v>42</v>
      </c>
      <c r="L4552">
        <v>2</v>
      </c>
      <c r="M4552">
        <v>1000</v>
      </c>
      <c r="O4552" t="s">
        <v>25</v>
      </c>
      <c r="R4552" t="s">
        <v>44</v>
      </c>
      <c r="S4552" s="49" t="str">
        <f t="shared" si="569"/>
        <v>Card</v>
      </c>
      <c r="T4552" s="3">
        <v>0.03</v>
      </c>
      <c r="U4552" s="2">
        <v>5.4</v>
      </c>
      <c r="V4552" s="2">
        <v>1.74</v>
      </c>
      <c r="W4552" s="54">
        <f>_xlfn.XLOOKUP(M4552,Market!A:A,Market!F:F,0)</f>
        <v>0.08</v>
      </c>
      <c r="X4552" s="55">
        <f t="shared" si="570"/>
        <v>0.16200000000000001</v>
      </c>
      <c r="Y4552" s="55">
        <f t="shared" si="571"/>
        <v>3.66</v>
      </c>
      <c r="Z4552" s="54">
        <f t="shared" si="572"/>
        <v>0.67777777777777781</v>
      </c>
      <c r="AA4552" s="49" t="str">
        <f t="shared" ca="1" si="573"/>
        <v>N</v>
      </c>
      <c r="AB4552" s="49">
        <f t="shared" ca="1" si="574"/>
        <v>5</v>
      </c>
      <c r="AC4552" s="49" t="str">
        <f t="shared" ca="1" si="575"/>
        <v>N</v>
      </c>
    </row>
    <row r="4553" spans="1:29" x14ac:dyDescent="0.25">
      <c r="A4553">
        <v>2850</v>
      </c>
      <c r="B4553" s="9">
        <v>43572</v>
      </c>
      <c r="C4553" s="50" t="str">
        <f t="shared" si="568"/>
        <v>N</v>
      </c>
      <c r="D4553" s="52">
        <f>_xlfn.XLOOKUP(B4553,Cal_Date!B:B,Cal_Date!A:A,0)</f>
        <v>3</v>
      </c>
      <c r="E4553">
        <v>2019</v>
      </c>
      <c r="F4553" t="s">
        <v>123</v>
      </c>
      <c r="G4553" t="s">
        <v>129</v>
      </c>
      <c r="H4553" t="s">
        <v>11</v>
      </c>
      <c r="I4553" t="s">
        <v>11</v>
      </c>
      <c r="J4553" t="s">
        <v>15</v>
      </c>
      <c r="K4553" t="s">
        <v>42</v>
      </c>
      <c r="L4553">
        <v>1</v>
      </c>
      <c r="M4553">
        <v>1000</v>
      </c>
      <c r="O4553" t="s">
        <v>25</v>
      </c>
      <c r="R4553" t="s">
        <v>44</v>
      </c>
      <c r="S4553" s="49" t="str">
        <f t="shared" si="569"/>
        <v>Card</v>
      </c>
      <c r="T4553" s="3">
        <v>0.03</v>
      </c>
      <c r="U4553" s="2">
        <v>2.7</v>
      </c>
      <c r="V4553" s="2">
        <v>0.87</v>
      </c>
      <c r="W4553" s="54">
        <f>_xlfn.XLOOKUP(M4553,Market!A:A,Market!F:F,0)</f>
        <v>0.08</v>
      </c>
      <c r="X4553" s="55">
        <f t="shared" si="570"/>
        <v>8.1000000000000003E-2</v>
      </c>
      <c r="Y4553" s="55">
        <f t="shared" si="571"/>
        <v>1.83</v>
      </c>
      <c r="Z4553" s="54">
        <f t="shared" si="572"/>
        <v>0.67777777777777781</v>
      </c>
      <c r="AA4553" s="49" t="str">
        <f t="shared" ca="1" si="573"/>
        <v>N</v>
      </c>
      <c r="AB4553" s="49">
        <f t="shared" ca="1" si="574"/>
        <v>5</v>
      </c>
      <c r="AC4553" s="49" t="str">
        <f t="shared" ca="1" si="575"/>
        <v>N</v>
      </c>
    </row>
    <row r="4554" spans="1:29" x14ac:dyDescent="0.25">
      <c r="A4554">
        <v>2851</v>
      </c>
      <c r="B4554" s="9">
        <v>43572</v>
      </c>
      <c r="C4554" s="50" t="str">
        <f t="shared" si="568"/>
        <v>N</v>
      </c>
      <c r="D4554" s="52">
        <f>_xlfn.XLOOKUP(B4554,Cal_Date!B:B,Cal_Date!A:A,0)</f>
        <v>3</v>
      </c>
      <c r="E4554">
        <v>2019</v>
      </c>
      <c r="F4554" t="s">
        <v>123</v>
      </c>
      <c r="G4554" t="s">
        <v>129</v>
      </c>
      <c r="H4554" t="s">
        <v>48</v>
      </c>
      <c r="I4554" t="s">
        <v>18</v>
      </c>
      <c r="J4554" t="s">
        <v>10</v>
      </c>
      <c r="K4554" t="s">
        <v>43</v>
      </c>
      <c r="L4554">
        <v>2</v>
      </c>
      <c r="M4554">
        <v>1002</v>
      </c>
      <c r="O4554" t="s">
        <v>28</v>
      </c>
      <c r="R4554" t="s">
        <v>44</v>
      </c>
      <c r="S4554" s="49" t="str">
        <f t="shared" si="569"/>
        <v>Card</v>
      </c>
      <c r="T4554" s="3">
        <v>0.03</v>
      </c>
      <c r="U4554" s="2">
        <v>14.84</v>
      </c>
      <c r="V4554" s="2">
        <v>2.92</v>
      </c>
      <c r="W4554" s="54">
        <f>_xlfn.XLOOKUP(M4554,Market!A:A,Market!F:F,0)</f>
        <v>0.06</v>
      </c>
      <c r="X4554" s="55">
        <f t="shared" si="570"/>
        <v>0.44519999999999998</v>
      </c>
      <c r="Y4554" s="55">
        <f t="shared" si="571"/>
        <v>11.92</v>
      </c>
      <c r="Z4554" s="54">
        <f t="shared" si="572"/>
        <v>0.80323450134770891</v>
      </c>
      <c r="AA4554" s="49" t="str">
        <f t="shared" ca="1" si="573"/>
        <v>N</v>
      </c>
      <c r="AB4554" s="49">
        <f t="shared" ca="1" si="574"/>
        <v>5</v>
      </c>
      <c r="AC4554" s="49" t="str">
        <f t="shared" ca="1" si="575"/>
        <v>N</v>
      </c>
    </row>
    <row r="4555" spans="1:29" x14ac:dyDescent="0.25">
      <c r="A4555">
        <v>2852</v>
      </c>
      <c r="B4555" s="9">
        <v>43572</v>
      </c>
      <c r="C4555" s="50" t="str">
        <f t="shared" si="568"/>
        <v>N</v>
      </c>
      <c r="D4555" s="52">
        <f>_xlfn.XLOOKUP(B4555,Cal_Date!B:B,Cal_Date!A:A,0)</f>
        <v>3</v>
      </c>
      <c r="E4555">
        <v>2019</v>
      </c>
      <c r="F4555" t="s">
        <v>123</v>
      </c>
      <c r="G4555" t="s">
        <v>129</v>
      </c>
      <c r="H4555" t="s">
        <v>48</v>
      </c>
      <c r="I4555" t="s">
        <v>18</v>
      </c>
      <c r="J4555" t="s">
        <v>10</v>
      </c>
      <c r="K4555" t="s">
        <v>43</v>
      </c>
      <c r="L4555">
        <v>1</v>
      </c>
      <c r="M4555">
        <v>1003</v>
      </c>
      <c r="O4555" t="s">
        <v>25</v>
      </c>
      <c r="R4555" t="s">
        <v>44</v>
      </c>
      <c r="S4555" s="49" t="str">
        <f t="shared" si="569"/>
        <v>Card</v>
      </c>
      <c r="T4555" s="3">
        <v>0.03</v>
      </c>
      <c r="U4555" s="2">
        <v>7.42</v>
      </c>
      <c r="V4555" s="2">
        <v>1.46</v>
      </c>
      <c r="W4555" s="54">
        <f>_xlfn.XLOOKUP(M4555,Market!A:A,Market!F:F,0)</f>
        <v>0.06</v>
      </c>
      <c r="X4555" s="55">
        <f t="shared" si="570"/>
        <v>0.22259999999999999</v>
      </c>
      <c r="Y4555" s="55">
        <f t="shared" si="571"/>
        <v>5.96</v>
      </c>
      <c r="Z4555" s="54">
        <f t="shared" si="572"/>
        <v>0.80323450134770891</v>
      </c>
      <c r="AA4555" s="49" t="str">
        <f t="shared" ca="1" si="573"/>
        <v>N</v>
      </c>
      <c r="AB4555" s="49">
        <f t="shared" ca="1" si="574"/>
        <v>5</v>
      </c>
      <c r="AC4555" s="49" t="str">
        <f t="shared" ca="1" si="575"/>
        <v>N</v>
      </c>
    </row>
    <row r="4556" spans="1:29" x14ac:dyDescent="0.25">
      <c r="A4556">
        <v>2853</v>
      </c>
      <c r="B4556" s="9">
        <v>43572</v>
      </c>
      <c r="C4556" s="50" t="str">
        <f t="shared" si="568"/>
        <v>N</v>
      </c>
      <c r="D4556" s="52">
        <f>_xlfn.XLOOKUP(B4556,Cal_Date!B:B,Cal_Date!A:A,0)</f>
        <v>3</v>
      </c>
      <c r="E4556">
        <v>2019</v>
      </c>
      <c r="F4556" t="s">
        <v>123</v>
      </c>
      <c r="G4556" t="s">
        <v>129</v>
      </c>
      <c r="H4556" t="s">
        <v>14</v>
      </c>
      <c r="I4556" t="s">
        <v>18</v>
      </c>
      <c r="J4556" t="s">
        <v>15</v>
      </c>
      <c r="K4556" t="s">
        <v>43</v>
      </c>
      <c r="L4556">
        <v>1</v>
      </c>
      <c r="M4556">
        <v>1005</v>
      </c>
      <c r="O4556" t="s">
        <v>25</v>
      </c>
      <c r="R4556" t="s">
        <v>44</v>
      </c>
      <c r="S4556" s="49" t="str">
        <f t="shared" si="569"/>
        <v>Card</v>
      </c>
      <c r="T4556" s="3">
        <v>0.03</v>
      </c>
      <c r="U4556" s="2">
        <v>7.0785</v>
      </c>
      <c r="V4556" s="2">
        <v>2.1</v>
      </c>
      <c r="W4556" s="54">
        <f>_xlfn.XLOOKUP(M4556,Market!A:A,Market!F:F,0)</f>
        <v>8.8999999999999996E-2</v>
      </c>
      <c r="X4556" s="55">
        <f t="shared" si="570"/>
        <v>0.21235499999999999</v>
      </c>
      <c r="Y4556" s="55">
        <f t="shared" si="571"/>
        <v>4.9785000000000004</v>
      </c>
      <c r="Z4556" s="54">
        <f t="shared" si="572"/>
        <v>0.70332697605424888</v>
      </c>
      <c r="AA4556" s="49" t="str">
        <f t="shared" ca="1" si="573"/>
        <v>N</v>
      </c>
      <c r="AB4556" s="49">
        <f t="shared" ca="1" si="574"/>
        <v>5</v>
      </c>
      <c r="AC4556" s="49" t="str">
        <f t="shared" ca="1" si="575"/>
        <v>N</v>
      </c>
    </row>
    <row r="4557" spans="1:29" x14ac:dyDescent="0.25">
      <c r="A4557">
        <v>2854</v>
      </c>
      <c r="B4557" s="9">
        <v>43572</v>
      </c>
      <c r="C4557" s="50" t="str">
        <f t="shared" si="568"/>
        <v>N</v>
      </c>
      <c r="D4557" s="52">
        <f>_xlfn.XLOOKUP(B4557,Cal_Date!B:B,Cal_Date!A:A,0)</f>
        <v>3</v>
      </c>
      <c r="E4557">
        <v>2019</v>
      </c>
      <c r="F4557" t="s">
        <v>123</v>
      </c>
      <c r="G4557" t="s">
        <v>129</v>
      </c>
      <c r="H4557" t="s">
        <v>11</v>
      </c>
      <c r="I4557" t="s">
        <v>13</v>
      </c>
      <c r="J4557" t="s">
        <v>15</v>
      </c>
      <c r="K4557" t="s">
        <v>42</v>
      </c>
      <c r="L4557">
        <v>1</v>
      </c>
      <c r="M4557">
        <v>1005</v>
      </c>
      <c r="O4557" t="s">
        <v>25</v>
      </c>
      <c r="R4557" t="s">
        <v>44</v>
      </c>
      <c r="S4557" s="49" t="str">
        <f t="shared" si="569"/>
        <v>Card</v>
      </c>
      <c r="T4557" s="3">
        <v>0.03</v>
      </c>
      <c r="U4557" s="2">
        <v>2.7225000000000001</v>
      </c>
      <c r="V4557" s="2">
        <v>1.42</v>
      </c>
      <c r="W4557" s="54">
        <f>_xlfn.XLOOKUP(M4557,Market!A:A,Market!F:F,0)</f>
        <v>8.8999999999999996E-2</v>
      </c>
      <c r="X4557" s="55">
        <f t="shared" si="570"/>
        <v>8.1674999999999998E-2</v>
      </c>
      <c r="Y4557" s="55">
        <f t="shared" si="571"/>
        <v>1.3025000000000002</v>
      </c>
      <c r="Z4557" s="54">
        <f t="shared" si="572"/>
        <v>0.47842056932966032</v>
      </c>
      <c r="AA4557" s="49" t="str">
        <f t="shared" ca="1" si="573"/>
        <v>N</v>
      </c>
      <c r="AB4557" s="49">
        <f t="shared" ca="1" si="574"/>
        <v>5</v>
      </c>
      <c r="AC4557" s="49" t="str">
        <f t="shared" ca="1" si="575"/>
        <v>N</v>
      </c>
    </row>
    <row r="4558" spans="1:29" x14ac:dyDescent="0.25">
      <c r="A4558">
        <v>2855</v>
      </c>
      <c r="B4558" s="9">
        <v>43572</v>
      </c>
      <c r="C4558" s="50" t="str">
        <f t="shared" si="568"/>
        <v>N</v>
      </c>
      <c r="D4558" s="52">
        <f>_xlfn.XLOOKUP(B4558,Cal_Date!B:B,Cal_Date!A:A,0)</f>
        <v>3</v>
      </c>
      <c r="E4558">
        <v>2019</v>
      </c>
      <c r="F4558" t="s">
        <v>123</v>
      </c>
      <c r="G4558" t="s">
        <v>129</v>
      </c>
      <c r="H4558" t="s">
        <v>11</v>
      </c>
      <c r="I4558" t="s">
        <v>11</v>
      </c>
      <c r="J4558" t="s">
        <v>15</v>
      </c>
      <c r="K4558" t="s">
        <v>42</v>
      </c>
      <c r="L4558">
        <v>1</v>
      </c>
      <c r="M4558">
        <v>1006</v>
      </c>
      <c r="O4558" t="s">
        <v>28</v>
      </c>
      <c r="R4558" t="s">
        <v>44</v>
      </c>
      <c r="S4558" s="49" t="str">
        <f t="shared" si="569"/>
        <v>Card</v>
      </c>
      <c r="T4558" s="3">
        <v>0.03</v>
      </c>
      <c r="U4558" s="2">
        <v>2.7225000000000001</v>
      </c>
      <c r="V4558" s="2">
        <v>0.87</v>
      </c>
      <c r="W4558" s="54">
        <f>_xlfn.XLOOKUP(M4558,Market!A:A,Market!F:F,0)</f>
        <v>8.8999999999999996E-2</v>
      </c>
      <c r="X4558" s="55">
        <f t="shared" si="570"/>
        <v>8.1674999999999998E-2</v>
      </c>
      <c r="Y4558" s="55">
        <f t="shared" si="571"/>
        <v>1.8525</v>
      </c>
      <c r="Z4558" s="54">
        <f t="shared" si="572"/>
        <v>0.68044077134986225</v>
      </c>
      <c r="AA4558" s="49" t="str">
        <f t="shared" ca="1" si="573"/>
        <v>N</v>
      </c>
      <c r="AB4558" s="49">
        <f t="shared" ca="1" si="574"/>
        <v>5</v>
      </c>
      <c r="AC4558" s="49" t="str">
        <f t="shared" ca="1" si="575"/>
        <v>N</v>
      </c>
    </row>
    <row r="4559" spans="1:29" x14ac:dyDescent="0.25">
      <c r="A4559">
        <v>2856</v>
      </c>
      <c r="B4559" s="9">
        <v>43572</v>
      </c>
      <c r="C4559" s="50" t="str">
        <f t="shared" si="568"/>
        <v>N</v>
      </c>
      <c r="D4559" s="52">
        <f>_xlfn.XLOOKUP(B4559,Cal_Date!B:B,Cal_Date!A:A,0)</f>
        <v>3</v>
      </c>
      <c r="E4559">
        <v>2019</v>
      </c>
      <c r="F4559" t="s">
        <v>123</v>
      </c>
      <c r="G4559" t="s">
        <v>129</v>
      </c>
      <c r="H4559" t="s">
        <v>11</v>
      </c>
      <c r="I4559" t="s">
        <v>11</v>
      </c>
      <c r="J4559" t="s">
        <v>15</v>
      </c>
      <c r="K4559" t="s">
        <v>42</v>
      </c>
      <c r="L4559">
        <v>2</v>
      </c>
      <c r="M4559">
        <v>1007</v>
      </c>
      <c r="O4559" t="s">
        <v>28</v>
      </c>
      <c r="R4559" t="s">
        <v>44</v>
      </c>
      <c r="S4559" s="49" t="str">
        <f t="shared" si="569"/>
        <v>Card</v>
      </c>
      <c r="T4559" s="3">
        <v>0.03</v>
      </c>
      <c r="U4559" s="2">
        <v>5.4450000000000003</v>
      </c>
      <c r="V4559" s="2">
        <v>1.74</v>
      </c>
      <c r="W4559" s="54">
        <f>_xlfn.XLOOKUP(M4559,Market!A:A,Market!F:F,0)</f>
        <v>8.8999999999999996E-2</v>
      </c>
      <c r="X4559" s="55">
        <f t="shared" si="570"/>
        <v>0.16335</v>
      </c>
      <c r="Y4559" s="55">
        <f t="shared" si="571"/>
        <v>3.7050000000000001</v>
      </c>
      <c r="Z4559" s="54">
        <f t="shared" si="572"/>
        <v>0.68044077134986225</v>
      </c>
      <c r="AA4559" s="49" t="str">
        <f t="shared" ca="1" si="573"/>
        <v>N</v>
      </c>
      <c r="AB4559" s="49">
        <f t="shared" ca="1" si="574"/>
        <v>5</v>
      </c>
      <c r="AC4559" s="49" t="str">
        <f t="shared" ca="1" si="575"/>
        <v>N</v>
      </c>
    </row>
    <row r="4560" spans="1:29" x14ac:dyDescent="0.25">
      <c r="A4560">
        <v>2857</v>
      </c>
      <c r="B4560" s="9">
        <v>43572</v>
      </c>
      <c r="C4560" s="50" t="str">
        <f t="shared" si="568"/>
        <v>N</v>
      </c>
      <c r="D4560" s="52">
        <f>_xlfn.XLOOKUP(B4560,Cal_Date!B:B,Cal_Date!A:A,0)</f>
        <v>3</v>
      </c>
      <c r="E4560">
        <v>2019</v>
      </c>
      <c r="F4560" t="s">
        <v>123</v>
      </c>
      <c r="G4560" t="s">
        <v>129</v>
      </c>
      <c r="H4560" t="s">
        <v>48</v>
      </c>
      <c r="I4560" t="s">
        <v>18</v>
      </c>
      <c r="J4560" t="s">
        <v>10</v>
      </c>
      <c r="K4560" t="s">
        <v>43</v>
      </c>
      <c r="L4560">
        <v>1</v>
      </c>
      <c r="M4560">
        <v>1008</v>
      </c>
      <c r="O4560" t="s">
        <v>28</v>
      </c>
      <c r="R4560" t="s">
        <v>44</v>
      </c>
      <c r="S4560" s="49" t="str">
        <f t="shared" si="569"/>
        <v>Card</v>
      </c>
      <c r="T4560" s="3">
        <v>0.03</v>
      </c>
      <c r="U4560" s="2">
        <v>7.6229999999999993</v>
      </c>
      <c r="V4560" s="2">
        <v>1.46</v>
      </c>
      <c r="W4560" s="54">
        <f>_xlfn.XLOOKUP(M4560,Market!A:A,Market!F:F,0)</f>
        <v>8.8999999999999996E-2</v>
      </c>
      <c r="X4560" s="55">
        <f t="shared" si="570"/>
        <v>0.22868999999999998</v>
      </c>
      <c r="Y4560" s="55">
        <f t="shared" si="571"/>
        <v>6.1629999999999994</v>
      </c>
      <c r="Z4560" s="54">
        <f t="shared" si="572"/>
        <v>0.80847435392889933</v>
      </c>
      <c r="AA4560" s="49" t="str">
        <f t="shared" ca="1" si="573"/>
        <v>N</v>
      </c>
      <c r="AB4560" s="49">
        <f t="shared" ca="1" si="574"/>
        <v>5</v>
      </c>
      <c r="AC4560" s="49" t="str">
        <f t="shared" ca="1" si="575"/>
        <v>N</v>
      </c>
    </row>
    <row r="4561" spans="1:29" x14ac:dyDescent="0.25">
      <c r="A4561">
        <v>2858</v>
      </c>
      <c r="B4561" s="9">
        <v>43572</v>
      </c>
      <c r="C4561" s="50" t="str">
        <f t="shared" si="568"/>
        <v>N</v>
      </c>
      <c r="D4561" s="52">
        <f>_xlfn.XLOOKUP(B4561,Cal_Date!B:B,Cal_Date!A:A,0)</f>
        <v>3</v>
      </c>
      <c r="E4561">
        <v>2019</v>
      </c>
      <c r="F4561" t="s">
        <v>123</v>
      </c>
      <c r="G4561" t="s">
        <v>129</v>
      </c>
      <c r="H4561" t="s">
        <v>48</v>
      </c>
      <c r="I4561" t="s">
        <v>18</v>
      </c>
      <c r="J4561" t="s">
        <v>10</v>
      </c>
      <c r="K4561" t="s">
        <v>43</v>
      </c>
      <c r="L4561">
        <v>1</v>
      </c>
      <c r="M4561">
        <v>1009</v>
      </c>
      <c r="O4561" t="s">
        <v>28</v>
      </c>
      <c r="R4561" t="s">
        <v>44</v>
      </c>
      <c r="S4561" s="49" t="str">
        <f t="shared" si="569"/>
        <v>Card</v>
      </c>
      <c r="T4561" s="3">
        <v>0.03</v>
      </c>
      <c r="U4561" s="2">
        <v>7.6229999999999993</v>
      </c>
      <c r="V4561" s="2">
        <v>1.46</v>
      </c>
      <c r="W4561" s="54">
        <f>_xlfn.XLOOKUP(M4561,Market!A:A,Market!F:F,0)</f>
        <v>8.8999999999999996E-2</v>
      </c>
      <c r="X4561" s="55">
        <f t="shared" si="570"/>
        <v>0.22868999999999998</v>
      </c>
      <c r="Y4561" s="55">
        <f t="shared" si="571"/>
        <v>6.1629999999999994</v>
      </c>
      <c r="Z4561" s="54">
        <f t="shared" si="572"/>
        <v>0.80847435392889933</v>
      </c>
      <c r="AA4561" s="49" t="str">
        <f t="shared" ca="1" si="573"/>
        <v>N</v>
      </c>
      <c r="AB4561" s="49">
        <f t="shared" ca="1" si="574"/>
        <v>5</v>
      </c>
      <c r="AC4561" s="49" t="str">
        <f t="shared" ca="1" si="575"/>
        <v>N</v>
      </c>
    </row>
    <row r="4562" spans="1:29" x14ac:dyDescent="0.25">
      <c r="A4562">
        <v>2859</v>
      </c>
      <c r="B4562" s="9">
        <v>43572</v>
      </c>
      <c r="C4562" s="50" t="str">
        <f t="shared" si="568"/>
        <v>N</v>
      </c>
      <c r="D4562" s="52">
        <f>_xlfn.XLOOKUP(B4562,Cal_Date!B:B,Cal_Date!A:A,0)</f>
        <v>3</v>
      </c>
      <c r="E4562">
        <v>2019</v>
      </c>
      <c r="F4562" t="s">
        <v>123</v>
      </c>
      <c r="G4562" t="s">
        <v>129</v>
      </c>
      <c r="H4562" t="s">
        <v>14</v>
      </c>
      <c r="I4562" t="s">
        <v>18</v>
      </c>
      <c r="J4562" t="s">
        <v>15</v>
      </c>
      <c r="K4562" t="s">
        <v>43</v>
      </c>
      <c r="L4562">
        <v>1</v>
      </c>
      <c r="M4562">
        <v>1006</v>
      </c>
      <c r="O4562" t="s">
        <v>28</v>
      </c>
      <c r="R4562" t="s">
        <v>47</v>
      </c>
      <c r="S4562" s="49" t="str">
        <f t="shared" si="569"/>
        <v>Card</v>
      </c>
      <c r="T4562" s="3">
        <v>3.5000000000000003E-2</v>
      </c>
      <c r="U4562" s="2">
        <v>7.0785</v>
      </c>
      <c r="V4562" s="2">
        <v>2.1</v>
      </c>
      <c r="W4562" s="54">
        <f>_xlfn.XLOOKUP(M4562,Market!A:A,Market!F:F,0)</f>
        <v>8.8999999999999996E-2</v>
      </c>
      <c r="X4562" s="55">
        <f t="shared" si="570"/>
        <v>0.24774750000000004</v>
      </c>
      <c r="Y4562" s="55">
        <f t="shared" si="571"/>
        <v>4.9785000000000004</v>
      </c>
      <c r="Z4562" s="54">
        <f t="shared" si="572"/>
        <v>0.70332697605424888</v>
      </c>
      <c r="AA4562" s="49" t="str">
        <f t="shared" ca="1" si="573"/>
        <v>N</v>
      </c>
      <c r="AB4562" s="49">
        <f t="shared" ca="1" si="574"/>
        <v>5</v>
      </c>
      <c r="AC4562" s="49" t="str">
        <f t="shared" ca="1" si="575"/>
        <v>N</v>
      </c>
    </row>
    <row r="4563" spans="1:29" x14ac:dyDescent="0.25">
      <c r="A4563">
        <v>2860</v>
      </c>
      <c r="B4563" s="9">
        <v>43572</v>
      </c>
      <c r="C4563" s="50" t="str">
        <f t="shared" si="568"/>
        <v>N</v>
      </c>
      <c r="D4563" s="52">
        <f>_xlfn.XLOOKUP(B4563,Cal_Date!B:B,Cal_Date!A:A,0)</f>
        <v>3</v>
      </c>
      <c r="E4563">
        <v>2019</v>
      </c>
      <c r="F4563" t="s">
        <v>123</v>
      </c>
      <c r="G4563" t="s">
        <v>129</v>
      </c>
      <c r="H4563" t="s">
        <v>11</v>
      </c>
      <c r="I4563" t="s">
        <v>11</v>
      </c>
      <c r="J4563" t="s">
        <v>15</v>
      </c>
      <c r="K4563" t="s">
        <v>42</v>
      </c>
      <c r="L4563">
        <v>1</v>
      </c>
      <c r="M4563">
        <v>1007</v>
      </c>
      <c r="O4563" t="s">
        <v>28</v>
      </c>
      <c r="R4563" t="s">
        <v>44</v>
      </c>
      <c r="S4563" s="49" t="str">
        <f t="shared" si="569"/>
        <v>Card</v>
      </c>
      <c r="T4563" s="3">
        <v>0.03</v>
      </c>
      <c r="U4563" s="2">
        <v>2.7225000000000001</v>
      </c>
      <c r="V4563" s="2">
        <v>0.87</v>
      </c>
      <c r="W4563" s="54">
        <f>_xlfn.XLOOKUP(M4563,Market!A:A,Market!F:F,0)</f>
        <v>8.8999999999999996E-2</v>
      </c>
      <c r="X4563" s="55">
        <f t="shared" si="570"/>
        <v>8.1674999999999998E-2</v>
      </c>
      <c r="Y4563" s="55">
        <f t="shared" si="571"/>
        <v>1.8525</v>
      </c>
      <c r="Z4563" s="54">
        <f t="shared" si="572"/>
        <v>0.68044077134986225</v>
      </c>
      <c r="AA4563" s="49" t="str">
        <f t="shared" ca="1" si="573"/>
        <v>N</v>
      </c>
      <c r="AB4563" s="49">
        <f t="shared" ca="1" si="574"/>
        <v>5</v>
      </c>
      <c r="AC4563" s="49" t="str">
        <f t="shared" ca="1" si="575"/>
        <v>N</v>
      </c>
    </row>
    <row r="4564" spans="1:29" x14ac:dyDescent="0.25">
      <c r="A4564">
        <v>2861</v>
      </c>
      <c r="B4564" s="9">
        <v>43572</v>
      </c>
      <c r="C4564" s="50" t="str">
        <f t="shared" si="568"/>
        <v>N</v>
      </c>
      <c r="D4564" s="52">
        <f>_xlfn.XLOOKUP(B4564,Cal_Date!B:B,Cal_Date!A:A,0)</f>
        <v>3</v>
      </c>
      <c r="E4564">
        <v>2019</v>
      </c>
      <c r="F4564" t="s">
        <v>123</v>
      </c>
      <c r="G4564" t="s">
        <v>129</v>
      </c>
      <c r="H4564" t="s">
        <v>11</v>
      </c>
      <c r="I4564" t="s">
        <v>11</v>
      </c>
      <c r="J4564" t="s">
        <v>15</v>
      </c>
      <c r="K4564" t="s">
        <v>42</v>
      </c>
      <c r="L4564">
        <v>1</v>
      </c>
      <c r="M4564">
        <v>1007</v>
      </c>
      <c r="O4564" t="s">
        <v>28</v>
      </c>
      <c r="R4564" t="s">
        <v>44</v>
      </c>
      <c r="S4564" s="49" t="str">
        <f t="shared" si="569"/>
        <v>Card</v>
      </c>
      <c r="T4564" s="3">
        <v>0.03</v>
      </c>
      <c r="U4564" s="2">
        <v>2.7225000000000001</v>
      </c>
      <c r="V4564" s="2">
        <v>0.87</v>
      </c>
      <c r="W4564" s="54">
        <f>_xlfn.XLOOKUP(M4564,Market!A:A,Market!F:F,0)</f>
        <v>8.8999999999999996E-2</v>
      </c>
      <c r="X4564" s="55">
        <f t="shared" si="570"/>
        <v>8.1674999999999998E-2</v>
      </c>
      <c r="Y4564" s="55">
        <f t="shared" si="571"/>
        <v>1.8525</v>
      </c>
      <c r="Z4564" s="54">
        <f t="shared" si="572"/>
        <v>0.68044077134986225</v>
      </c>
      <c r="AA4564" s="49" t="str">
        <f t="shared" ca="1" si="573"/>
        <v>N</v>
      </c>
      <c r="AB4564" s="49">
        <f t="shared" ca="1" si="574"/>
        <v>5</v>
      </c>
      <c r="AC4564" s="49" t="str">
        <f t="shared" ca="1" si="575"/>
        <v>N</v>
      </c>
    </row>
    <row r="4565" spans="1:29" x14ac:dyDescent="0.25">
      <c r="A4565">
        <v>2862</v>
      </c>
      <c r="B4565" s="9">
        <v>43572</v>
      </c>
      <c r="C4565" s="50" t="str">
        <f t="shared" si="568"/>
        <v>N</v>
      </c>
      <c r="D4565" s="52">
        <f>_xlfn.XLOOKUP(B4565,Cal_Date!B:B,Cal_Date!A:A,0)</f>
        <v>3</v>
      </c>
      <c r="E4565">
        <v>2019</v>
      </c>
      <c r="F4565" t="s">
        <v>123</v>
      </c>
      <c r="G4565" t="s">
        <v>129</v>
      </c>
      <c r="H4565" t="s">
        <v>11</v>
      </c>
      <c r="I4565" t="s">
        <v>11</v>
      </c>
      <c r="J4565" t="s">
        <v>15</v>
      </c>
      <c r="K4565" t="s">
        <v>42</v>
      </c>
      <c r="L4565">
        <v>2</v>
      </c>
      <c r="M4565">
        <v>1007</v>
      </c>
      <c r="O4565" t="s">
        <v>28</v>
      </c>
      <c r="R4565" t="s">
        <v>44</v>
      </c>
      <c r="S4565" s="49" t="str">
        <f t="shared" si="569"/>
        <v>Card</v>
      </c>
      <c r="T4565" s="3">
        <v>0.03</v>
      </c>
      <c r="U4565" s="2">
        <v>5.4450000000000003</v>
      </c>
      <c r="V4565" s="2">
        <v>1.74</v>
      </c>
      <c r="W4565" s="54">
        <f>_xlfn.XLOOKUP(M4565,Market!A:A,Market!F:F,0)</f>
        <v>8.8999999999999996E-2</v>
      </c>
      <c r="X4565" s="55">
        <f t="shared" si="570"/>
        <v>0.16335</v>
      </c>
      <c r="Y4565" s="55">
        <f t="shared" si="571"/>
        <v>3.7050000000000001</v>
      </c>
      <c r="Z4565" s="54">
        <f t="shared" si="572"/>
        <v>0.68044077134986225</v>
      </c>
      <c r="AA4565" s="49" t="str">
        <f t="shared" ca="1" si="573"/>
        <v>N</v>
      </c>
      <c r="AB4565" s="49">
        <f t="shared" ca="1" si="574"/>
        <v>5</v>
      </c>
      <c r="AC4565" s="49" t="str">
        <f t="shared" ca="1" si="575"/>
        <v>N</v>
      </c>
    </row>
    <row r="4566" spans="1:29" x14ac:dyDescent="0.25">
      <c r="A4566">
        <v>2863</v>
      </c>
      <c r="B4566" s="9">
        <v>43572</v>
      </c>
      <c r="C4566" s="50" t="str">
        <f t="shared" si="568"/>
        <v>N</v>
      </c>
      <c r="D4566" s="52">
        <f>_xlfn.XLOOKUP(B4566,Cal_Date!B:B,Cal_Date!A:A,0)</f>
        <v>3</v>
      </c>
      <c r="E4566">
        <v>2019</v>
      </c>
      <c r="F4566" t="s">
        <v>123</v>
      </c>
      <c r="G4566" t="s">
        <v>129</v>
      </c>
      <c r="H4566" t="s">
        <v>11</v>
      </c>
      <c r="I4566" t="s">
        <v>13</v>
      </c>
      <c r="J4566" t="s">
        <v>15</v>
      </c>
      <c r="K4566" t="s">
        <v>42</v>
      </c>
      <c r="L4566">
        <v>2</v>
      </c>
      <c r="M4566">
        <v>1005</v>
      </c>
      <c r="O4566" t="s">
        <v>25</v>
      </c>
      <c r="R4566" t="s">
        <v>44</v>
      </c>
      <c r="S4566" s="49" t="str">
        <f t="shared" si="569"/>
        <v>Card</v>
      </c>
      <c r="T4566" s="3">
        <v>0.03</v>
      </c>
      <c r="U4566" s="2">
        <v>5.4450000000000003</v>
      </c>
      <c r="V4566" s="2">
        <v>2.84</v>
      </c>
      <c r="W4566" s="54">
        <f>_xlfn.XLOOKUP(M4566,Market!A:A,Market!F:F,0)</f>
        <v>8.8999999999999996E-2</v>
      </c>
      <c r="X4566" s="55">
        <f t="shared" si="570"/>
        <v>0.16335</v>
      </c>
      <c r="Y4566" s="55">
        <f t="shared" si="571"/>
        <v>2.6050000000000004</v>
      </c>
      <c r="Z4566" s="54">
        <f t="shared" si="572"/>
        <v>0.47842056932966032</v>
      </c>
      <c r="AA4566" s="49" t="str">
        <f t="shared" ca="1" si="573"/>
        <v>N</v>
      </c>
      <c r="AB4566" s="49">
        <f t="shared" ca="1" si="574"/>
        <v>5</v>
      </c>
      <c r="AC4566" s="49" t="str">
        <f t="shared" ca="1" si="575"/>
        <v>N</v>
      </c>
    </row>
    <row r="4567" spans="1:29" x14ac:dyDescent="0.25">
      <c r="A4567">
        <v>2864</v>
      </c>
      <c r="B4567" s="9">
        <v>43572</v>
      </c>
      <c r="C4567" s="50" t="str">
        <f t="shared" si="568"/>
        <v>N</v>
      </c>
      <c r="D4567" s="52">
        <f>_xlfn.XLOOKUP(B4567,Cal_Date!B:B,Cal_Date!A:A,0)</f>
        <v>3</v>
      </c>
      <c r="E4567">
        <v>2019</v>
      </c>
      <c r="F4567" t="s">
        <v>123</v>
      </c>
      <c r="G4567" t="s">
        <v>129</v>
      </c>
      <c r="H4567" t="s">
        <v>11</v>
      </c>
      <c r="I4567" t="s">
        <v>11</v>
      </c>
      <c r="J4567" t="s">
        <v>15</v>
      </c>
      <c r="K4567" t="s">
        <v>42</v>
      </c>
      <c r="L4567">
        <v>1</v>
      </c>
      <c r="M4567">
        <v>1005</v>
      </c>
      <c r="O4567" t="s">
        <v>25</v>
      </c>
      <c r="R4567" t="s">
        <v>44</v>
      </c>
      <c r="S4567" s="49" t="str">
        <f t="shared" si="569"/>
        <v>Card</v>
      </c>
      <c r="T4567" s="3">
        <v>0.03</v>
      </c>
      <c r="U4567" s="2">
        <v>2.7225000000000001</v>
      </c>
      <c r="V4567" s="2">
        <v>0.87</v>
      </c>
      <c r="W4567" s="54">
        <f>_xlfn.XLOOKUP(M4567,Market!A:A,Market!F:F,0)</f>
        <v>8.8999999999999996E-2</v>
      </c>
      <c r="X4567" s="55">
        <f t="shared" si="570"/>
        <v>8.1674999999999998E-2</v>
      </c>
      <c r="Y4567" s="55">
        <f t="shared" si="571"/>
        <v>1.8525</v>
      </c>
      <c r="Z4567" s="54">
        <f t="shared" si="572"/>
        <v>0.68044077134986225</v>
      </c>
      <c r="AA4567" s="49" t="str">
        <f t="shared" ca="1" si="573"/>
        <v>N</v>
      </c>
      <c r="AB4567" s="49">
        <f t="shared" ca="1" si="574"/>
        <v>5</v>
      </c>
      <c r="AC4567" s="49" t="str">
        <f t="shared" ca="1" si="575"/>
        <v>N</v>
      </c>
    </row>
    <row r="4568" spans="1:29" x14ac:dyDescent="0.25">
      <c r="A4568">
        <v>2865</v>
      </c>
      <c r="B4568" s="9">
        <v>43572</v>
      </c>
      <c r="C4568" s="50" t="str">
        <f t="shared" si="568"/>
        <v>N</v>
      </c>
      <c r="D4568" s="52">
        <f>_xlfn.XLOOKUP(B4568,Cal_Date!B:B,Cal_Date!A:A,0)</f>
        <v>3</v>
      </c>
      <c r="E4568">
        <v>2019</v>
      </c>
      <c r="F4568" t="s">
        <v>123</v>
      </c>
      <c r="G4568" t="s">
        <v>129</v>
      </c>
      <c r="H4568" t="s">
        <v>14</v>
      </c>
      <c r="I4568" t="s">
        <v>13</v>
      </c>
      <c r="J4568" t="s">
        <v>15</v>
      </c>
      <c r="K4568" t="s">
        <v>43</v>
      </c>
      <c r="L4568">
        <v>1</v>
      </c>
      <c r="M4568">
        <v>1002</v>
      </c>
      <c r="O4568" t="s">
        <v>28</v>
      </c>
      <c r="R4568" t="s">
        <v>47</v>
      </c>
      <c r="S4568" s="49" t="str">
        <f t="shared" si="569"/>
        <v>Card</v>
      </c>
      <c r="T4568" s="3">
        <v>3.5000000000000003E-2</v>
      </c>
      <c r="U4568" s="2">
        <v>6.8900000000000006</v>
      </c>
      <c r="V4568" s="2">
        <v>2.12</v>
      </c>
      <c r="W4568" s="54">
        <f>_xlfn.XLOOKUP(M4568,Market!A:A,Market!F:F,0)</f>
        <v>0.06</v>
      </c>
      <c r="X4568" s="55">
        <f t="shared" si="570"/>
        <v>0.24115000000000003</v>
      </c>
      <c r="Y4568" s="55">
        <f t="shared" si="571"/>
        <v>4.7700000000000005</v>
      </c>
      <c r="Z4568" s="54">
        <f t="shared" si="572"/>
        <v>0.69230769230769229</v>
      </c>
      <c r="AA4568" s="49" t="str">
        <f t="shared" ca="1" si="573"/>
        <v>N</v>
      </c>
      <c r="AB4568" s="49">
        <f t="shared" ca="1" si="574"/>
        <v>5</v>
      </c>
      <c r="AC4568" s="49" t="str">
        <f t="shared" ca="1" si="575"/>
        <v>N</v>
      </c>
    </row>
    <row r="4569" spans="1:29" x14ac:dyDescent="0.25">
      <c r="A4569">
        <v>2866</v>
      </c>
      <c r="B4569" s="9">
        <v>43572</v>
      </c>
      <c r="C4569" s="50" t="str">
        <f t="shared" si="568"/>
        <v>N</v>
      </c>
      <c r="D4569" s="52">
        <f>_xlfn.XLOOKUP(B4569,Cal_Date!B:B,Cal_Date!A:A,0)</f>
        <v>3</v>
      </c>
      <c r="E4569">
        <v>2019</v>
      </c>
      <c r="F4569" t="s">
        <v>123</v>
      </c>
      <c r="G4569" t="s">
        <v>129</v>
      </c>
      <c r="H4569" t="s">
        <v>48</v>
      </c>
      <c r="I4569" t="s">
        <v>18</v>
      </c>
      <c r="J4569" t="s">
        <v>10</v>
      </c>
      <c r="K4569" t="s">
        <v>43</v>
      </c>
      <c r="L4569">
        <v>1</v>
      </c>
      <c r="M4569">
        <v>1004</v>
      </c>
      <c r="O4569" t="s">
        <v>28</v>
      </c>
      <c r="R4569" t="s">
        <v>47</v>
      </c>
      <c r="S4569" s="49" t="str">
        <f t="shared" si="569"/>
        <v>Card</v>
      </c>
      <c r="T4569" s="3">
        <v>3.5000000000000003E-2</v>
      </c>
      <c r="U4569" s="2">
        <v>7.42</v>
      </c>
      <c r="V4569" s="2">
        <v>1.46</v>
      </c>
      <c r="W4569" s="54">
        <f>_xlfn.XLOOKUP(M4569,Market!A:A,Market!F:F,0)</f>
        <v>0.06</v>
      </c>
      <c r="X4569" s="55">
        <f t="shared" si="570"/>
        <v>0.25970000000000004</v>
      </c>
      <c r="Y4569" s="55">
        <f t="shared" si="571"/>
        <v>5.96</v>
      </c>
      <c r="Z4569" s="54">
        <f t="shared" si="572"/>
        <v>0.80323450134770891</v>
      </c>
      <c r="AA4569" s="49" t="str">
        <f t="shared" ca="1" si="573"/>
        <v>N</v>
      </c>
      <c r="AB4569" s="49">
        <f t="shared" ca="1" si="574"/>
        <v>5</v>
      </c>
      <c r="AC4569" s="49" t="str">
        <f t="shared" ca="1" si="575"/>
        <v>N</v>
      </c>
    </row>
    <row r="4570" spans="1:29" x14ac:dyDescent="0.25">
      <c r="A4570">
        <v>2867</v>
      </c>
      <c r="B4570" s="9">
        <v>43572</v>
      </c>
      <c r="C4570" s="50" t="str">
        <f t="shared" si="568"/>
        <v>N</v>
      </c>
      <c r="D4570" s="52">
        <f>_xlfn.XLOOKUP(B4570,Cal_Date!B:B,Cal_Date!A:A,0)</f>
        <v>3</v>
      </c>
      <c r="E4570">
        <v>2019</v>
      </c>
      <c r="F4570" t="s">
        <v>123</v>
      </c>
      <c r="G4570" t="s">
        <v>129</v>
      </c>
      <c r="H4570" t="s">
        <v>48</v>
      </c>
      <c r="I4570" t="s">
        <v>18</v>
      </c>
      <c r="J4570" t="s">
        <v>10</v>
      </c>
      <c r="K4570" t="s">
        <v>43</v>
      </c>
      <c r="L4570">
        <v>2</v>
      </c>
      <c r="M4570">
        <v>1005</v>
      </c>
      <c r="O4570" t="s">
        <v>25</v>
      </c>
      <c r="R4570" t="s">
        <v>46</v>
      </c>
      <c r="S4570" s="49" t="str">
        <f t="shared" si="569"/>
        <v>Card</v>
      </c>
      <c r="T4570" s="3">
        <v>0.04</v>
      </c>
      <c r="U4570" s="2">
        <v>15.245999999999999</v>
      </c>
      <c r="V4570" s="2">
        <v>2.92</v>
      </c>
      <c r="W4570" s="54">
        <f>_xlfn.XLOOKUP(M4570,Market!A:A,Market!F:F,0)</f>
        <v>8.8999999999999996E-2</v>
      </c>
      <c r="X4570" s="55">
        <f t="shared" si="570"/>
        <v>0.60983999999999994</v>
      </c>
      <c r="Y4570" s="55">
        <f t="shared" si="571"/>
        <v>12.325999999999999</v>
      </c>
      <c r="Z4570" s="54">
        <f t="shared" si="572"/>
        <v>0.80847435392889933</v>
      </c>
      <c r="AA4570" s="49" t="str">
        <f t="shared" ca="1" si="573"/>
        <v>N</v>
      </c>
      <c r="AB4570" s="49">
        <f t="shared" ca="1" si="574"/>
        <v>5</v>
      </c>
      <c r="AC4570" s="49" t="str">
        <f t="shared" ca="1" si="575"/>
        <v>N</v>
      </c>
    </row>
    <row r="4571" spans="1:29" x14ac:dyDescent="0.25">
      <c r="A4571">
        <v>2868</v>
      </c>
      <c r="B4571" s="9">
        <v>43572</v>
      </c>
      <c r="C4571" s="50" t="str">
        <f t="shared" si="568"/>
        <v>N</v>
      </c>
      <c r="D4571" s="52">
        <f>_xlfn.XLOOKUP(B4571,Cal_Date!B:B,Cal_Date!A:A,0)</f>
        <v>3</v>
      </c>
      <c r="E4571">
        <v>2019</v>
      </c>
      <c r="F4571" t="s">
        <v>123</v>
      </c>
      <c r="G4571" t="s">
        <v>129</v>
      </c>
      <c r="H4571" t="s">
        <v>48</v>
      </c>
      <c r="I4571" t="s">
        <v>18</v>
      </c>
      <c r="J4571" t="s">
        <v>10</v>
      </c>
      <c r="K4571" t="s">
        <v>43</v>
      </c>
      <c r="L4571">
        <v>1</v>
      </c>
      <c r="M4571">
        <v>1001</v>
      </c>
      <c r="O4571" t="s">
        <v>25</v>
      </c>
      <c r="R4571" t="s">
        <v>44</v>
      </c>
      <c r="S4571" s="49" t="str">
        <f t="shared" si="569"/>
        <v>Card</v>
      </c>
      <c r="T4571" s="3">
        <v>0.03</v>
      </c>
      <c r="U4571" s="2">
        <v>7.42</v>
      </c>
      <c r="V4571" s="2">
        <v>1.46</v>
      </c>
      <c r="W4571" s="54">
        <f>_xlfn.XLOOKUP(M4571,Market!A:A,Market!F:F,0)</f>
        <v>0.06</v>
      </c>
      <c r="X4571" s="55">
        <f t="shared" si="570"/>
        <v>0.22259999999999999</v>
      </c>
      <c r="Y4571" s="55">
        <f t="shared" si="571"/>
        <v>5.96</v>
      </c>
      <c r="Z4571" s="54">
        <f t="shared" si="572"/>
        <v>0.80323450134770891</v>
      </c>
      <c r="AA4571" s="49" t="str">
        <f t="shared" ca="1" si="573"/>
        <v>N</v>
      </c>
      <c r="AB4571" s="49">
        <f t="shared" ca="1" si="574"/>
        <v>5</v>
      </c>
      <c r="AC4571" s="49" t="str">
        <f t="shared" ca="1" si="575"/>
        <v>N</v>
      </c>
    </row>
    <row r="4572" spans="1:29" x14ac:dyDescent="0.25">
      <c r="A4572">
        <v>2869</v>
      </c>
      <c r="B4572" s="9">
        <v>43572</v>
      </c>
      <c r="C4572" s="50" t="str">
        <f t="shared" si="568"/>
        <v>N</v>
      </c>
      <c r="D4572" s="52">
        <f>_xlfn.XLOOKUP(B4572,Cal_Date!B:B,Cal_Date!A:A,0)</f>
        <v>3</v>
      </c>
      <c r="E4572">
        <v>2019</v>
      </c>
      <c r="F4572" t="s">
        <v>123</v>
      </c>
      <c r="G4572" t="s">
        <v>129</v>
      </c>
      <c r="H4572" t="s">
        <v>48</v>
      </c>
      <c r="I4572" t="s">
        <v>18</v>
      </c>
      <c r="J4572" t="s">
        <v>10</v>
      </c>
      <c r="K4572" t="s">
        <v>43</v>
      </c>
      <c r="L4572">
        <v>2</v>
      </c>
      <c r="M4572">
        <v>1010</v>
      </c>
      <c r="O4572" t="s">
        <v>25</v>
      </c>
      <c r="R4572" t="s">
        <v>44</v>
      </c>
      <c r="S4572" s="49" t="str">
        <f t="shared" si="569"/>
        <v>Card</v>
      </c>
      <c r="T4572" s="3">
        <v>0.03</v>
      </c>
      <c r="U4572" s="2">
        <v>15.120000000000001</v>
      </c>
      <c r="V4572" s="2">
        <v>2.92</v>
      </c>
      <c r="W4572" s="54">
        <f>_xlfn.XLOOKUP(M4572,Market!A:A,Market!F:F,0)</f>
        <v>0.08</v>
      </c>
      <c r="X4572" s="55">
        <f t="shared" si="570"/>
        <v>0.4536</v>
      </c>
      <c r="Y4572" s="55">
        <f t="shared" si="571"/>
        <v>12.200000000000001</v>
      </c>
      <c r="Z4572" s="54">
        <f t="shared" si="572"/>
        <v>0.80687830687830686</v>
      </c>
      <c r="AA4572" s="49" t="str">
        <f t="shared" ca="1" si="573"/>
        <v>N</v>
      </c>
      <c r="AB4572" s="49">
        <f t="shared" ca="1" si="574"/>
        <v>5</v>
      </c>
      <c r="AC4572" s="49" t="str">
        <f t="shared" ca="1" si="575"/>
        <v>N</v>
      </c>
    </row>
    <row r="4573" spans="1:29" x14ac:dyDescent="0.25">
      <c r="A4573">
        <v>2870</v>
      </c>
      <c r="B4573" s="9">
        <v>43572</v>
      </c>
      <c r="C4573" s="50" t="str">
        <f t="shared" si="568"/>
        <v>N</v>
      </c>
      <c r="D4573" s="52">
        <f>_xlfn.XLOOKUP(B4573,Cal_Date!B:B,Cal_Date!A:A,0)</f>
        <v>3</v>
      </c>
      <c r="E4573">
        <v>2019</v>
      </c>
      <c r="F4573" t="s">
        <v>123</v>
      </c>
      <c r="G4573" t="s">
        <v>129</v>
      </c>
      <c r="H4573" t="s">
        <v>11</v>
      </c>
      <c r="I4573" t="s">
        <v>11</v>
      </c>
      <c r="J4573" t="s">
        <v>15</v>
      </c>
      <c r="K4573" t="s">
        <v>42</v>
      </c>
      <c r="L4573">
        <v>1</v>
      </c>
      <c r="M4573">
        <v>1011</v>
      </c>
      <c r="O4573" t="s">
        <v>25</v>
      </c>
      <c r="R4573" t="s">
        <v>44</v>
      </c>
      <c r="S4573" s="49" t="str">
        <f t="shared" si="569"/>
        <v>Card</v>
      </c>
      <c r="T4573" s="3">
        <v>0.03</v>
      </c>
      <c r="U4573" s="2">
        <v>2.6500000000000004</v>
      </c>
      <c r="V4573" s="2">
        <v>0.87</v>
      </c>
      <c r="W4573" s="54">
        <f>_xlfn.XLOOKUP(M4573,Market!A:A,Market!F:F,0)</f>
        <v>0.06</v>
      </c>
      <c r="X4573" s="55">
        <f t="shared" si="570"/>
        <v>7.9500000000000001E-2</v>
      </c>
      <c r="Y4573" s="55">
        <f t="shared" si="571"/>
        <v>1.7800000000000002</v>
      </c>
      <c r="Z4573" s="54">
        <f t="shared" si="572"/>
        <v>0.67169811320754713</v>
      </c>
      <c r="AA4573" s="49" t="str">
        <f t="shared" ca="1" si="573"/>
        <v>N</v>
      </c>
      <c r="AB4573" s="49">
        <f t="shared" ca="1" si="574"/>
        <v>5</v>
      </c>
      <c r="AC4573" s="49" t="str">
        <f t="shared" ca="1" si="575"/>
        <v>N</v>
      </c>
    </row>
    <row r="4574" spans="1:29" x14ac:dyDescent="0.25">
      <c r="A4574">
        <v>2871</v>
      </c>
      <c r="B4574" s="9">
        <v>43572</v>
      </c>
      <c r="C4574" s="50" t="str">
        <f t="shared" si="568"/>
        <v>N</v>
      </c>
      <c r="D4574" s="52">
        <f>_xlfn.XLOOKUP(B4574,Cal_Date!B:B,Cal_Date!A:A,0)</f>
        <v>3</v>
      </c>
      <c r="E4574">
        <v>2019</v>
      </c>
      <c r="F4574" t="s">
        <v>123</v>
      </c>
      <c r="G4574" t="s">
        <v>129</v>
      </c>
      <c r="H4574" t="s">
        <v>48</v>
      </c>
      <c r="I4574" t="s">
        <v>18</v>
      </c>
      <c r="J4574" t="s">
        <v>10</v>
      </c>
      <c r="K4574" t="s">
        <v>43</v>
      </c>
      <c r="L4574">
        <v>2</v>
      </c>
      <c r="M4574">
        <v>1011</v>
      </c>
      <c r="O4574" t="s">
        <v>25</v>
      </c>
      <c r="R4574" t="s">
        <v>44</v>
      </c>
      <c r="S4574" s="49" t="str">
        <f t="shared" si="569"/>
        <v>Card</v>
      </c>
      <c r="T4574" s="3">
        <v>0.03</v>
      </c>
      <c r="U4574" s="2">
        <v>14.84</v>
      </c>
      <c r="V4574" s="2">
        <v>2.92</v>
      </c>
      <c r="W4574" s="54">
        <f>_xlfn.XLOOKUP(M4574,Market!A:A,Market!F:F,0)</f>
        <v>0.06</v>
      </c>
      <c r="X4574" s="55">
        <f t="shared" si="570"/>
        <v>0.44519999999999998</v>
      </c>
      <c r="Y4574" s="55">
        <f t="shared" si="571"/>
        <v>11.92</v>
      </c>
      <c r="Z4574" s="54">
        <f t="shared" si="572"/>
        <v>0.80323450134770891</v>
      </c>
      <c r="AA4574" s="49" t="str">
        <f t="shared" ca="1" si="573"/>
        <v>N</v>
      </c>
      <c r="AB4574" s="49">
        <f t="shared" ca="1" si="574"/>
        <v>5</v>
      </c>
      <c r="AC4574" s="49" t="str">
        <f t="shared" ca="1" si="575"/>
        <v>N</v>
      </c>
    </row>
    <row r="4575" spans="1:29" x14ac:dyDescent="0.25">
      <c r="A4575">
        <v>2872</v>
      </c>
      <c r="B4575" s="9">
        <v>43572</v>
      </c>
      <c r="C4575" s="50" t="str">
        <f t="shared" si="568"/>
        <v>N</v>
      </c>
      <c r="D4575" s="52">
        <f>_xlfn.XLOOKUP(B4575,Cal_Date!B:B,Cal_Date!A:A,0)</f>
        <v>3</v>
      </c>
      <c r="E4575">
        <v>2019</v>
      </c>
      <c r="F4575" t="s">
        <v>123</v>
      </c>
      <c r="G4575" t="s">
        <v>129</v>
      </c>
      <c r="H4575" t="s">
        <v>11</v>
      </c>
      <c r="I4575" t="s">
        <v>11</v>
      </c>
      <c r="J4575" t="s">
        <v>15</v>
      </c>
      <c r="K4575" t="s">
        <v>42</v>
      </c>
      <c r="L4575">
        <v>1</v>
      </c>
      <c r="M4575">
        <v>1001</v>
      </c>
      <c r="O4575" t="s">
        <v>25</v>
      </c>
      <c r="R4575" t="s">
        <v>44</v>
      </c>
      <c r="S4575" s="49" t="str">
        <f t="shared" si="569"/>
        <v>Card</v>
      </c>
      <c r="T4575" s="3">
        <v>0.03</v>
      </c>
      <c r="U4575" s="2">
        <v>2.6500000000000004</v>
      </c>
      <c r="V4575" s="2">
        <v>0.87</v>
      </c>
      <c r="W4575" s="54">
        <f>_xlfn.XLOOKUP(M4575,Market!A:A,Market!F:F,0)</f>
        <v>0.06</v>
      </c>
      <c r="X4575" s="55">
        <f t="shared" si="570"/>
        <v>7.9500000000000001E-2</v>
      </c>
      <c r="Y4575" s="55">
        <f t="shared" si="571"/>
        <v>1.7800000000000002</v>
      </c>
      <c r="Z4575" s="54">
        <f t="shared" si="572"/>
        <v>0.67169811320754713</v>
      </c>
      <c r="AA4575" s="49" t="str">
        <f t="shared" ca="1" si="573"/>
        <v>N</v>
      </c>
      <c r="AB4575" s="49">
        <f t="shared" ca="1" si="574"/>
        <v>5</v>
      </c>
      <c r="AC4575" s="49" t="str">
        <f t="shared" ca="1" si="575"/>
        <v>N</v>
      </c>
    </row>
    <row r="4576" spans="1:29" x14ac:dyDescent="0.25">
      <c r="A4576">
        <v>2873</v>
      </c>
      <c r="B4576" s="9">
        <v>43572</v>
      </c>
      <c r="C4576" s="50" t="str">
        <f t="shared" si="568"/>
        <v>N</v>
      </c>
      <c r="D4576" s="52">
        <f>_xlfn.XLOOKUP(B4576,Cal_Date!B:B,Cal_Date!A:A,0)</f>
        <v>3</v>
      </c>
      <c r="E4576">
        <v>2019</v>
      </c>
      <c r="F4576" t="s">
        <v>123</v>
      </c>
      <c r="G4576" t="s">
        <v>129</v>
      </c>
      <c r="H4576" t="s">
        <v>48</v>
      </c>
      <c r="I4576" t="s">
        <v>18</v>
      </c>
      <c r="J4576" t="s">
        <v>10</v>
      </c>
      <c r="K4576" t="s">
        <v>43</v>
      </c>
      <c r="L4576">
        <v>1</v>
      </c>
      <c r="M4576">
        <v>1003</v>
      </c>
      <c r="O4576" t="s">
        <v>25</v>
      </c>
      <c r="R4576" t="s">
        <v>44</v>
      </c>
      <c r="S4576" s="49" t="str">
        <f t="shared" si="569"/>
        <v>Card</v>
      </c>
      <c r="T4576" s="3">
        <v>0.03</v>
      </c>
      <c r="U4576" s="2">
        <v>7.42</v>
      </c>
      <c r="V4576" s="2">
        <v>1.46</v>
      </c>
      <c r="W4576" s="54">
        <f>_xlfn.XLOOKUP(M4576,Market!A:A,Market!F:F,0)</f>
        <v>0.06</v>
      </c>
      <c r="X4576" s="55">
        <f t="shared" si="570"/>
        <v>0.22259999999999999</v>
      </c>
      <c r="Y4576" s="55">
        <f t="shared" si="571"/>
        <v>5.96</v>
      </c>
      <c r="Z4576" s="54">
        <f t="shared" si="572"/>
        <v>0.80323450134770891</v>
      </c>
      <c r="AA4576" s="49" t="str">
        <f t="shared" ca="1" si="573"/>
        <v>N</v>
      </c>
      <c r="AB4576" s="49">
        <f t="shared" ca="1" si="574"/>
        <v>5</v>
      </c>
      <c r="AC4576" s="49" t="str">
        <f t="shared" ca="1" si="575"/>
        <v>N</v>
      </c>
    </row>
    <row r="4577" spans="1:29" x14ac:dyDescent="0.25">
      <c r="A4577">
        <v>2874</v>
      </c>
      <c r="B4577" s="9">
        <v>43572</v>
      </c>
      <c r="C4577" s="50" t="str">
        <f t="shared" si="568"/>
        <v>N</v>
      </c>
      <c r="D4577" s="52">
        <f>_xlfn.XLOOKUP(B4577,Cal_Date!B:B,Cal_Date!A:A,0)</f>
        <v>3</v>
      </c>
      <c r="E4577">
        <v>2019</v>
      </c>
      <c r="F4577" t="s">
        <v>123</v>
      </c>
      <c r="G4577" t="s">
        <v>129</v>
      </c>
      <c r="H4577" t="s">
        <v>11</v>
      </c>
      <c r="I4577" t="s">
        <v>11</v>
      </c>
      <c r="J4577" t="s">
        <v>15</v>
      </c>
      <c r="K4577" t="s">
        <v>42</v>
      </c>
      <c r="L4577">
        <v>1</v>
      </c>
      <c r="M4577">
        <v>1005</v>
      </c>
      <c r="O4577" t="s">
        <v>25</v>
      </c>
      <c r="R4577" t="s">
        <v>44</v>
      </c>
      <c r="S4577" s="49" t="str">
        <f t="shared" si="569"/>
        <v>Card</v>
      </c>
      <c r="T4577" s="3">
        <v>0.03</v>
      </c>
      <c r="U4577" s="2">
        <v>2.7225000000000001</v>
      </c>
      <c r="V4577" s="2">
        <v>0.87</v>
      </c>
      <c r="W4577" s="54">
        <f>_xlfn.XLOOKUP(M4577,Market!A:A,Market!F:F,0)</f>
        <v>8.8999999999999996E-2</v>
      </c>
      <c r="X4577" s="55">
        <f t="shared" si="570"/>
        <v>8.1674999999999998E-2</v>
      </c>
      <c r="Y4577" s="55">
        <f t="shared" si="571"/>
        <v>1.8525</v>
      </c>
      <c r="Z4577" s="54">
        <f t="shared" si="572"/>
        <v>0.68044077134986225</v>
      </c>
      <c r="AA4577" s="49" t="str">
        <f t="shared" ca="1" si="573"/>
        <v>N</v>
      </c>
      <c r="AB4577" s="49">
        <f t="shared" ca="1" si="574"/>
        <v>5</v>
      </c>
      <c r="AC4577" s="49" t="str">
        <f t="shared" ca="1" si="575"/>
        <v>N</v>
      </c>
    </row>
    <row r="4578" spans="1:29" x14ac:dyDescent="0.25">
      <c r="A4578">
        <v>2875</v>
      </c>
      <c r="B4578" s="9">
        <v>43572</v>
      </c>
      <c r="C4578" s="50" t="str">
        <f t="shared" si="568"/>
        <v>N</v>
      </c>
      <c r="D4578" s="52">
        <f>_xlfn.XLOOKUP(B4578,Cal_Date!B:B,Cal_Date!A:A,0)</f>
        <v>3</v>
      </c>
      <c r="E4578">
        <v>2019</v>
      </c>
      <c r="F4578" t="s">
        <v>123</v>
      </c>
      <c r="G4578" t="s">
        <v>129</v>
      </c>
      <c r="H4578" t="s">
        <v>11</v>
      </c>
      <c r="I4578" t="s">
        <v>11</v>
      </c>
      <c r="J4578" t="s">
        <v>15</v>
      </c>
      <c r="K4578" t="s">
        <v>42</v>
      </c>
      <c r="L4578">
        <v>1</v>
      </c>
      <c r="M4578">
        <v>1005</v>
      </c>
      <c r="O4578" t="s">
        <v>25</v>
      </c>
      <c r="R4578" t="s">
        <v>44</v>
      </c>
      <c r="S4578" s="49" t="str">
        <f t="shared" si="569"/>
        <v>Card</v>
      </c>
      <c r="T4578" s="3">
        <v>0.03</v>
      </c>
      <c r="U4578" s="2">
        <v>2.7225000000000001</v>
      </c>
      <c r="V4578" s="2">
        <v>0.87</v>
      </c>
      <c r="W4578" s="54">
        <f>_xlfn.XLOOKUP(M4578,Market!A:A,Market!F:F,0)</f>
        <v>8.8999999999999996E-2</v>
      </c>
      <c r="X4578" s="55">
        <f t="shared" si="570"/>
        <v>8.1674999999999998E-2</v>
      </c>
      <c r="Y4578" s="55">
        <f t="shared" si="571"/>
        <v>1.8525</v>
      </c>
      <c r="Z4578" s="54">
        <f t="shared" si="572"/>
        <v>0.68044077134986225</v>
      </c>
      <c r="AA4578" s="49" t="str">
        <f t="shared" ca="1" si="573"/>
        <v>N</v>
      </c>
      <c r="AB4578" s="49">
        <f t="shared" ca="1" si="574"/>
        <v>5</v>
      </c>
      <c r="AC4578" s="49" t="str">
        <f t="shared" ca="1" si="575"/>
        <v>N</v>
      </c>
    </row>
    <row r="4579" spans="1:29" x14ac:dyDescent="0.25">
      <c r="A4579">
        <v>2876</v>
      </c>
      <c r="B4579" s="9">
        <v>43572</v>
      </c>
      <c r="C4579" s="50" t="str">
        <f t="shared" si="568"/>
        <v>N</v>
      </c>
      <c r="D4579" s="52">
        <f>_xlfn.XLOOKUP(B4579,Cal_Date!B:B,Cal_Date!A:A,0)</f>
        <v>3</v>
      </c>
      <c r="E4579">
        <v>2019</v>
      </c>
      <c r="F4579" t="s">
        <v>123</v>
      </c>
      <c r="G4579" t="s">
        <v>129</v>
      </c>
      <c r="H4579" t="s">
        <v>48</v>
      </c>
      <c r="I4579" t="s">
        <v>18</v>
      </c>
      <c r="J4579" t="s">
        <v>10</v>
      </c>
      <c r="K4579" t="s">
        <v>43</v>
      </c>
      <c r="L4579">
        <v>2</v>
      </c>
      <c r="M4579">
        <v>1006</v>
      </c>
      <c r="O4579" t="s">
        <v>28</v>
      </c>
      <c r="R4579" t="s">
        <v>44</v>
      </c>
      <c r="S4579" s="49" t="str">
        <f t="shared" si="569"/>
        <v>Card</v>
      </c>
      <c r="T4579" s="3">
        <v>0.03</v>
      </c>
      <c r="U4579" s="2">
        <v>15.245999999999999</v>
      </c>
      <c r="V4579" s="2">
        <v>2.92</v>
      </c>
      <c r="W4579" s="54">
        <f>_xlfn.XLOOKUP(M4579,Market!A:A,Market!F:F,0)</f>
        <v>8.8999999999999996E-2</v>
      </c>
      <c r="X4579" s="55">
        <f t="shared" si="570"/>
        <v>0.45737999999999995</v>
      </c>
      <c r="Y4579" s="55">
        <f t="shared" si="571"/>
        <v>12.325999999999999</v>
      </c>
      <c r="Z4579" s="54">
        <f t="shared" si="572"/>
        <v>0.80847435392889933</v>
      </c>
      <c r="AA4579" s="49" t="str">
        <f t="shared" ca="1" si="573"/>
        <v>N</v>
      </c>
      <c r="AB4579" s="49">
        <f t="shared" ca="1" si="574"/>
        <v>5</v>
      </c>
      <c r="AC4579" s="49" t="str">
        <f t="shared" ca="1" si="575"/>
        <v>N</v>
      </c>
    </row>
    <row r="4580" spans="1:29" x14ac:dyDescent="0.25">
      <c r="A4580">
        <v>2877</v>
      </c>
      <c r="B4580" s="9">
        <v>43572</v>
      </c>
      <c r="C4580" s="50" t="str">
        <f t="shared" si="568"/>
        <v>N</v>
      </c>
      <c r="D4580" s="52">
        <f>_xlfn.XLOOKUP(B4580,Cal_Date!B:B,Cal_Date!A:A,0)</f>
        <v>3</v>
      </c>
      <c r="E4580">
        <v>2019</v>
      </c>
      <c r="F4580" t="s">
        <v>123</v>
      </c>
      <c r="G4580" t="s">
        <v>129</v>
      </c>
      <c r="H4580" t="s">
        <v>14</v>
      </c>
      <c r="I4580" t="s">
        <v>13</v>
      </c>
      <c r="J4580" t="s">
        <v>15</v>
      </c>
      <c r="K4580" t="s">
        <v>43</v>
      </c>
      <c r="L4580">
        <v>1</v>
      </c>
      <c r="M4580">
        <v>1002</v>
      </c>
      <c r="O4580" t="s">
        <v>28</v>
      </c>
      <c r="R4580" t="s">
        <v>47</v>
      </c>
      <c r="S4580" s="49" t="str">
        <f t="shared" si="569"/>
        <v>Card</v>
      </c>
      <c r="T4580" s="3">
        <v>3.5000000000000003E-2</v>
      </c>
      <c r="U4580" s="2">
        <v>6.8900000000000006</v>
      </c>
      <c r="V4580" s="2">
        <v>2.12</v>
      </c>
      <c r="W4580" s="54">
        <f>_xlfn.XLOOKUP(M4580,Market!A:A,Market!F:F,0)</f>
        <v>0.06</v>
      </c>
      <c r="X4580" s="55">
        <f t="shared" si="570"/>
        <v>0.24115000000000003</v>
      </c>
      <c r="Y4580" s="55">
        <f t="shared" si="571"/>
        <v>4.7700000000000005</v>
      </c>
      <c r="Z4580" s="54">
        <f t="shared" si="572"/>
        <v>0.69230769230769229</v>
      </c>
      <c r="AA4580" s="49" t="str">
        <f t="shared" ca="1" si="573"/>
        <v>N</v>
      </c>
      <c r="AB4580" s="49">
        <f t="shared" ca="1" si="574"/>
        <v>5</v>
      </c>
      <c r="AC4580" s="49" t="str">
        <f t="shared" ca="1" si="575"/>
        <v>N</v>
      </c>
    </row>
    <row r="4581" spans="1:29" x14ac:dyDescent="0.25">
      <c r="A4581">
        <v>2878</v>
      </c>
      <c r="B4581" s="9">
        <v>43572</v>
      </c>
      <c r="C4581" s="50" t="str">
        <f t="shared" si="568"/>
        <v>N</v>
      </c>
      <c r="D4581" s="52">
        <f>_xlfn.XLOOKUP(B4581,Cal_Date!B:B,Cal_Date!A:A,0)</f>
        <v>3</v>
      </c>
      <c r="E4581">
        <v>2019</v>
      </c>
      <c r="F4581" t="s">
        <v>123</v>
      </c>
      <c r="G4581" t="s">
        <v>129</v>
      </c>
      <c r="H4581" t="s">
        <v>48</v>
      </c>
      <c r="I4581" t="s">
        <v>18</v>
      </c>
      <c r="J4581" t="s">
        <v>10</v>
      </c>
      <c r="K4581" t="s">
        <v>43</v>
      </c>
      <c r="L4581">
        <v>1</v>
      </c>
      <c r="M4581">
        <v>1001</v>
      </c>
      <c r="O4581" t="s">
        <v>25</v>
      </c>
      <c r="R4581" t="s">
        <v>44</v>
      </c>
      <c r="S4581" s="49" t="str">
        <f t="shared" si="569"/>
        <v>Card</v>
      </c>
      <c r="T4581" s="3">
        <v>0.03</v>
      </c>
      <c r="U4581" s="2">
        <v>7.42</v>
      </c>
      <c r="V4581" s="2">
        <v>1.46</v>
      </c>
      <c r="W4581" s="54">
        <f>_xlfn.XLOOKUP(M4581,Market!A:A,Market!F:F,0)</f>
        <v>0.06</v>
      </c>
      <c r="X4581" s="55">
        <f t="shared" si="570"/>
        <v>0.22259999999999999</v>
      </c>
      <c r="Y4581" s="55">
        <f t="shared" si="571"/>
        <v>5.96</v>
      </c>
      <c r="Z4581" s="54">
        <f t="shared" si="572"/>
        <v>0.80323450134770891</v>
      </c>
      <c r="AA4581" s="49" t="str">
        <f t="shared" ca="1" si="573"/>
        <v>N</v>
      </c>
      <c r="AB4581" s="49">
        <f t="shared" ca="1" si="574"/>
        <v>5</v>
      </c>
      <c r="AC4581" s="49" t="str">
        <f t="shared" ca="1" si="575"/>
        <v>N</v>
      </c>
    </row>
    <row r="4582" spans="1:29" x14ac:dyDescent="0.25">
      <c r="A4582">
        <v>2879</v>
      </c>
      <c r="B4582" s="9">
        <v>43572</v>
      </c>
      <c r="C4582" s="50" t="str">
        <f t="shared" si="568"/>
        <v>N</v>
      </c>
      <c r="D4582" s="52">
        <f>_xlfn.XLOOKUP(B4582,Cal_Date!B:B,Cal_Date!A:A,0)</f>
        <v>3</v>
      </c>
      <c r="E4582">
        <v>2019</v>
      </c>
      <c r="F4582" t="s">
        <v>123</v>
      </c>
      <c r="G4582" t="s">
        <v>129</v>
      </c>
      <c r="H4582" t="s">
        <v>11</v>
      </c>
      <c r="I4582" t="s">
        <v>13</v>
      </c>
      <c r="J4582" t="s">
        <v>15</v>
      </c>
      <c r="K4582" t="s">
        <v>42</v>
      </c>
      <c r="L4582">
        <v>1</v>
      </c>
      <c r="M4582">
        <v>1003</v>
      </c>
      <c r="O4582" t="s">
        <v>25</v>
      </c>
      <c r="R4582" t="s">
        <v>44</v>
      </c>
      <c r="S4582" s="49" t="str">
        <f t="shared" si="569"/>
        <v>Card</v>
      </c>
      <c r="T4582" s="3">
        <v>0.03</v>
      </c>
      <c r="U4582" s="2">
        <v>2.6500000000000004</v>
      </c>
      <c r="V4582" s="2">
        <v>1.42</v>
      </c>
      <c r="W4582" s="54">
        <f>_xlfn.XLOOKUP(M4582,Market!A:A,Market!F:F,0)</f>
        <v>0.06</v>
      </c>
      <c r="X4582" s="55">
        <f t="shared" si="570"/>
        <v>7.9500000000000001E-2</v>
      </c>
      <c r="Y4582" s="55">
        <f t="shared" si="571"/>
        <v>1.2300000000000004</v>
      </c>
      <c r="Z4582" s="54">
        <f t="shared" si="572"/>
        <v>0.46415094339622653</v>
      </c>
      <c r="AA4582" s="49" t="str">
        <f t="shared" ca="1" si="573"/>
        <v>N</v>
      </c>
      <c r="AB4582" s="49">
        <f t="shared" ca="1" si="574"/>
        <v>5</v>
      </c>
      <c r="AC4582" s="49" t="str">
        <f t="shared" ca="1" si="575"/>
        <v>N</v>
      </c>
    </row>
    <row r="4583" spans="1:29" x14ac:dyDescent="0.25">
      <c r="A4583">
        <v>2880</v>
      </c>
      <c r="B4583" s="9">
        <v>43572</v>
      </c>
      <c r="C4583" s="50" t="str">
        <f t="shared" si="568"/>
        <v>N</v>
      </c>
      <c r="D4583" s="52">
        <f>_xlfn.XLOOKUP(B4583,Cal_Date!B:B,Cal_Date!A:A,0)</f>
        <v>3</v>
      </c>
      <c r="E4583">
        <v>2019</v>
      </c>
      <c r="F4583" t="s">
        <v>123</v>
      </c>
      <c r="G4583" t="s">
        <v>129</v>
      </c>
      <c r="H4583" t="s">
        <v>11</v>
      </c>
      <c r="I4583" t="s">
        <v>11</v>
      </c>
      <c r="J4583" t="s">
        <v>15</v>
      </c>
      <c r="K4583" t="s">
        <v>42</v>
      </c>
      <c r="L4583">
        <v>1</v>
      </c>
      <c r="M4583">
        <v>1004</v>
      </c>
      <c r="O4583" t="s">
        <v>28</v>
      </c>
      <c r="R4583" t="s">
        <v>44</v>
      </c>
      <c r="S4583" s="49" t="str">
        <f t="shared" si="569"/>
        <v>Card</v>
      </c>
      <c r="T4583" s="3">
        <v>0.03</v>
      </c>
      <c r="U4583" s="2">
        <v>2.6500000000000004</v>
      </c>
      <c r="V4583" s="2">
        <v>0.87</v>
      </c>
      <c r="W4583" s="54">
        <f>_xlfn.XLOOKUP(M4583,Market!A:A,Market!F:F,0)</f>
        <v>0.06</v>
      </c>
      <c r="X4583" s="55">
        <f t="shared" si="570"/>
        <v>7.9500000000000001E-2</v>
      </c>
      <c r="Y4583" s="55">
        <f t="shared" si="571"/>
        <v>1.7800000000000002</v>
      </c>
      <c r="Z4583" s="54">
        <f t="shared" si="572"/>
        <v>0.67169811320754713</v>
      </c>
      <c r="AA4583" s="49" t="str">
        <f t="shared" ca="1" si="573"/>
        <v>N</v>
      </c>
      <c r="AB4583" s="49">
        <f t="shared" ca="1" si="574"/>
        <v>5</v>
      </c>
      <c r="AC4583" s="49" t="str">
        <f t="shared" ca="1" si="575"/>
        <v>N</v>
      </c>
    </row>
    <row r="4584" spans="1:29" x14ac:dyDescent="0.25">
      <c r="A4584">
        <v>2881</v>
      </c>
      <c r="B4584" s="9">
        <v>43572</v>
      </c>
      <c r="C4584" s="50" t="str">
        <f t="shared" si="568"/>
        <v>N</v>
      </c>
      <c r="D4584" s="52">
        <f>_xlfn.XLOOKUP(B4584,Cal_Date!B:B,Cal_Date!A:A,0)</f>
        <v>3</v>
      </c>
      <c r="E4584">
        <v>2019</v>
      </c>
      <c r="F4584" t="s">
        <v>123</v>
      </c>
      <c r="G4584" t="s">
        <v>129</v>
      </c>
      <c r="H4584" t="s">
        <v>11</v>
      </c>
      <c r="I4584" t="s">
        <v>13</v>
      </c>
      <c r="J4584" t="s">
        <v>15</v>
      </c>
      <c r="K4584" t="s">
        <v>42</v>
      </c>
      <c r="L4584">
        <v>1</v>
      </c>
      <c r="M4584">
        <v>1003</v>
      </c>
      <c r="O4584" t="s">
        <v>25</v>
      </c>
      <c r="R4584" t="s">
        <v>44</v>
      </c>
      <c r="S4584" s="49" t="str">
        <f t="shared" si="569"/>
        <v>Card</v>
      </c>
      <c r="T4584" s="3">
        <v>0.03</v>
      </c>
      <c r="U4584" s="2">
        <v>2.6500000000000004</v>
      </c>
      <c r="V4584" s="2">
        <v>1.42</v>
      </c>
      <c r="W4584" s="54">
        <f>_xlfn.XLOOKUP(M4584,Market!A:A,Market!F:F,0)</f>
        <v>0.06</v>
      </c>
      <c r="X4584" s="55">
        <f t="shared" si="570"/>
        <v>7.9500000000000001E-2</v>
      </c>
      <c r="Y4584" s="55">
        <f t="shared" si="571"/>
        <v>1.2300000000000004</v>
      </c>
      <c r="Z4584" s="54">
        <f t="shared" si="572"/>
        <v>0.46415094339622653</v>
      </c>
      <c r="AA4584" s="49" t="str">
        <f t="shared" ca="1" si="573"/>
        <v>N</v>
      </c>
      <c r="AB4584" s="49">
        <f t="shared" ca="1" si="574"/>
        <v>5</v>
      </c>
      <c r="AC4584" s="49" t="str">
        <f t="shared" ca="1" si="575"/>
        <v>N</v>
      </c>
    </row>
    <row r="4585" spans="1:29" x14ac:dyDescent="0.25">
      <c r="A4585">
        <v>2882</v>
      </c>
      <c r="B4585" s="9">
        <v>43572</v>
      </c>
      <c r="C4585" s="50" t="str">
        <f t="shared" si="568"/>
        <v>N</v>
      </c>
      <c r="D4585" s="52">
        <f>_xlfn.XLOOKUP(B4585,Cal_Date!B:B,Cal_Date!A:A,0)</f>
        <v>3</v>
      </c>
      <c r="E4585">
        <v>2019</v>
      </c>
      <c r="F4585" t="s">
        <v>123</v>
      </c>
      <c r="G4585" t="s">
        <v>129</v>
      </c>
      <c r="H4585" t="s">
        <v>11</v>
      </c>
      <c r="I4585" t="s">
        <v>11</v>
      </c>
      <c r="J4585" t="s">
        <v>15</v>
      </c>
      <c r="K4585" t="s">
        <v>42</v>
      </c>
      <c r="L4585">
        <v>2</v>
      </c>
      <c r="M4585">
        <v>1005</v>
      </c>
      <c r="O4585" t="s">
        <v>25</v>
      </c>
      <c r="R4585" t="s">
        <v>46</v>
      </c>
      <c r="S4585" s="49" t="str">
        <f t="shared" si="569"/>
        <v>Card</v>
      </c>
      <c r="T4585" s="3">
        <v>0.04</v>
      </c>
      <c r="U4585" s="2">
        <v>5.4450000000000003</v>
      </c>
      <c r="V4585" s="2">
        <v>1.74</v>
      </c>
      <c r="W4585" s="54">
        <f>_xlfn.XLOOKUP(M4585,Market!A:A,Market!F:F,0)</f>
        <v>8.8999999999999996E-2</v>
      </c>
      <c r="X4585" s="55">
        <f t="shared" si="570"/>
        <v>0.21780000000000002</v>
      </c>
      <c r="Y4585" s="55">
        <f t="shared" si="571"/>
        <v>3.7050000000000001</v>
      </c>
      <c r="Z4585" s="54">
        <f t="shared" si="572"/>
        <v>0.68044077134986225</v>
      </c>
      <c r="AA4585" s="49" t="str">
        <f t="shared" ca="1" si="573"/>
        <v>N</v>
      </c>
      <c r="AB4585" s="49">
        <f t="shared" ca="1" si="574"/>
        <v>5</v>
      </c>
      <c r="AC4585" s="49" t="str">
        <f t="shared" ca="1" si="575"/>
        <v>N</v>
      </c>
    </row>
    <row r="4586" spans="1:29" x14ac:dyDescent="0.25">
      <c r="A4586">
        <v>2883</v>
      </c>
      <c r="B4586" s="9">
        <v>43572</v>
      </c>
      <c r="C4586" s="50" t="str">
        <f t="shared" si="568"/>
        <v>N</v>
      </c>
      <c r="D4586" s="52">
        <f>_xlfn.XLOOKUP(B4586,Cal_Date!B:B,Cal_Date!A:A,0)</f>
        <v>3</v>
      </c>
      <c r="E4586">
        <v>2019</v>
      </c>
      <c r="F4586" t="s">
        <v>123</v>
      </c>
      <c r="G4586" t="s">
        <v>129</v>
      </c>
      <c r="H4586" t="s">
        <v>11</v>
      </c>
      <c r="I4586" t="s">
        <v>11</v>
      </c>
      <c r="J4586" t="s">
        <v>15</v>
      </c>
      <c r="K4586" t="s">
        <v>42</v>
      </c>
      <c r="L4586">
        <v>2</v>
      </c>
      <c r="M4586">
        <v>1007</v>
      </c>
      <c r="O4586" t="s">
        <v>28</v>
      </c>
      <c r="R4586" t="s">
        <v>44</v>
      </c>
      <c r="S4586" s="49" t="str">
        <f t="shared" si="569"/>
        <v>Card</v>
      </c>
      <c r="T4586" s="3">
        <v>0.03</v>
      </c>
      <c r="U4586" s="2">
        <v>5.4450000000000003</v>
      </c>
      <c r="V4586" s="2">
        <v>1.74</v>
      </c>
      <c r="W4586" s="54">
        <f>_xlfn.XLOOKUP(M4586,Market!A:A,Market!F:F,0)</f>
        <v>8.8999999999999996E-2</v>
      </c>
      <c r="X4586" s="55">
        <f t="shared" si="570"/>
        <v>0.16335</v>
      </c>
      <c r="Y4586" s="55">
        <f t="shared" si="571"/>
        <v>3.7050000000000001</v>
      </c>
      <c r="Z4586" s="54">
        <f t="shared" si="572"/>
        <v>0.68044077134986225</v>
      </c>
      <c r="AA4586" s="49" t="str">
        <f t="shared" ca="1" si="573"/>
        <v>N</v>
      </c>
      <c r="AB4586" s="49">
        <f t="shared" ca="1" si="574"/>
        <v>5</v>
      </c>
      <c r="AC4586" s="49" t="str">
        <f t="shared" ca="1" si="575"/>
        <v>N</v>
      </c>
    </row>
    <row r="4587" spans="1:29" x14ac:dyDescent="0.25">
      <c r="A4587">
        <v>2884</v>
      </c>
      <c r="B4587" s="9">
        <v>43572</v>
      </c>
      <c r="C4587" s="50" t="str">
        <f t="shared" si="568"/>
        <v>N</v>
      </c>
      <c r="D4587" s="52">
        <f>_xlfn.XLOOKUP(B4587,Cal_Date!B:B,Cal_Date!A:A,0)</f>
        <v>3</v>
      </c>
      <c r="E4587">
        <v>2019</v>
      </c>
      <c r="F4587" t="s">
        <v>123</v>
      </c>
      <c r="G4587" t="s">
        <v>129</v>
      </c>
      <c r="H4587" t="s">
        <v>48</v>
      </c>
      <c r="I4587" t="s">
        <v>18</v>
      </c>
      <c r="J4587" t="s">
        <v>10</v>
      </c>
      <c r="K4587" t="s">
        <v>43</v>
      </c>
      <c r="L4587">
        <v>1</v>
      </c>
      <c r="M4587">
        <v>1009</v>
      </c>
      <c r="O4587" t="s">
        <v>28</v>
      </c>
      <c r="R4587" t="s">
        <v>47</v>
      </c>
      <c r="S4587" s="49" t="str">
        <f t="shared" si="569"/>
        <v>Card</v>
      </c>
      <c r="T4587" s="3">
        <v>3.5000000000000003E-2</v>
      </c>
      <c r="U4587" s="2">
        <v>7.6229999999999993</v>
      </c>
      <c r="V4587" s="2">
        <v>1.46</v>
      </c>
      <c r="W4587" s="54">
        <f>_xlfn.XLOOKUP(M4587,Market!A:A,Market!F:F,0)</f>
        <v>8.8999999999999996E-2</v>
      </c>
      <c r="X4587" s="55">
        <f t="shared" si="570"/>
        <v>0.26680500000000001</v>
      </c>
      <c r="Y4587" s="55">
        <f t="shared" si="571"/>
        <v>6.1629999999999994</v>
      </c>
      <c r="Z4587" s="54">
        <f t="shared" si="572"/>
        <v>0.80847435392889933</v>
      </c>
      <c r="AA4587" s="49" t="str">
        <f t="shared" ca="1" si="573"/>
        <v>N</v>
      </c>
      <c r="AB4587" s="49">
        <f t="shared" ca="1" si="574"/>
        <v>5</v>
      </c>
      <c r="AC4587" s="49" t="str">
        <f t="shared" ca="1" si="575"/>
        <v>N</v>
      </c>
    </row>
    <row r="4588" spans="1:29" x14ac:dyDescent="0.25">
      <c r="A4588">
        <v>2885</v>
      </c>
      <c r="B4588" s="9">
        <v>43572</v>
      </c>
      <c r="C4588" s="50" t="str">
        <f t="shared" si="568"/>
        <v>N</v>
      </c>
      <c r="D4588" s="52">
        <f>_xlfn.XLOOKUP(B4588,Cal_Date!B:B,Cal_Date!A:A,0)</f>
        <v>3</v>
      </c>
      <c r="E4588">
        <v>2019</v>
      </c>
      <c r="F4588" t="s">
        <v>123</v>
      </c>
      <c r="G4588" t="s">
        <v>129</v>
      </c>
      <c r="H4588" t="s">
        <v>48</v>
      </c>
      <c r="I4588" t="s">
        <v>18</v>
      </c>
      <c r="J4588" t="s">
        <v>10</v>
      </c>
      <c r="K4588" t="s">
        <v>43</v>
      </c>
      <c r="L4588">
        <v>1</v>
      </c>
      <c r="M4588">
        <v>1001</v>
      </c>
      <c r="O4588" t="s">
        <v>25</v>
      </c>
      <c r="R4588" t="s">
        <v>46</v>
      </c>
      <c r="S4588" s="49" t="str">
        <f t="shared" si="569"/>
        <v>Card</v>
      </c>
      <c r="T4588" s="3">
        <v>0.04</v>
      </c>
      <c r="U4588" s="2">
        <v>7.42</v>
      </c>
      <c r="V4588" s="2">
        <v>1.46</v>
      </c>
      <c r="W4588" s="54">
        <f>_xlfn.XLOOKUP(M4588,Market!A:A,Market!F:F,0)</f>
        <v>0.06</v>
      </c>
      <c r="X4588" s="55">
        <f t="shared" si="570"/>
        <v>0.29680000000000001</v>
      </c>
      <c r="Y4588" s="55">
        <f t="shared" si="571"/>
        <v>5.96</v>
      </c>
      <c r="Z4588" s="54">
        <f t="shared" si="572"/>
        <v>0.80323450134770891</v>
      </c>
      <c r="AA4588" s="49" t="str">
        <f t="shared" ca="1" si="573"/>
        <v>N</v>
      </c>
      <c r="AB4588" s="49">
        <f t="shared" ca="1" si="574"/>
        <v>5</v>
      </c>
      <c r="AC4588" s="49" t="str">
        <f t="shared" ca="1" si="575"/>
        <v>N</v>
      </c>
    </row>
    <row r="4589" spans="1:29" x14ac:dyDescent="0.25">
      <c r="A4589">
        <v>2886</v>
      </c>
      <c r="B4589" s="9">
        <v>43572</v>
      </c>
      <c r="C4589" s="50" t="str">
        <f t="shared" si="568"/>
        <v>N</v>
      </c>
      <c r="D4589" s="52">
        <f>_xlfn.XLOOKUP(B4589,Cal_Date!B:B,Cal_Date!A:A,0)</f>
        <v>3</v>
      </c>
      <c r="E4589">
        <v>2019</v>
      </c>
      <c r="F4589" t="s">
        <v>123</v>
      </c>
      <c r="G4589" t="s">
        <v>129</v>
      </c>
      <c r="H4589" t="s">
        <v>11</v>
      </c>
      <c r="I4589" t="s">
        <v>11</v>
      </c>
      <c r="J4589" t="s">
        <v>15</v>
      </c>
      <c r="K4589" t="s">
        <v>42</v>
      </c>
      <c r="L4589">
        <v>1</v>
      </c>
      <c r="M4589">
        <v>1010</v>
      </c>
      <c r="O4589" t="s">
        <v>25</v>
      </c>
      <c r="R4589" t="s">
        <v>46</v>
      </c>
      <c r="S4589" s="49" t="str">
        <f t="shared" si="569"/>
        <v>Card</v>
      </c>
      <c r="T4589" s="3">
        <v>0.04</v>
      </c>
      <c r="U4589" s="2">
        <v>2.7</v>
      </c>
      <c r="V4589" s="2">
        <v>0.87</v>
      </c>
      <c r="W4589" s="54">
        <f>_xlfn.XLOOKUP(M4589,Market!A:A,Market!F:F,0)</f>
        <v>0.08</v>
      </c>
      <c r="X4589" s="55">
        <f t="shared" si="570"/>
        <v>0.10800000000000001</v>
      </c>
      <c r="Y4589" s="55">
        <f t="shared" si="571"/>
        <v>1.83</v>
      </c>
      <c r="Z4589" s="54">
        <f t="shared" si="572"/>
        <v>0.67777777777777781</v>
      </c>
      <c r="AA4589" s="49" t="str">
        <f t="shared" ca="1" si="573"/>
        <v>N</v>
      </c>
      <c r="AB4589" s="49">
        <f t="shared" ca="1" si="574"/>
        <v>5</v>
      </c>
      <c r="AC4589" s="49" t="str">
        <f t="shared" ca="1" si="575"/>
        <v>N</v>
      </c>
    </row>
    <row r="4590" spans="1:29" x14ac:dyDescent="0.25">
      <c r="A4590">
        <v>2887</v>
      </c>
      <c r="B4590" s="9">
        <v>43572</v>
      </c>
      <c r="C4590" s="50" t="str">
        <f t="shared" si="568"/>
        <v>N</v>
      </c>
      <c r="D4590" s="52">
        <f>_xlfn.XLOOKUP(B4590,Cal_Date!B:B,Cal_Date!A:A,0)</f>
        <v>3</v>
      </c>
      <c r="E4590">
        <v>2019</v>
      </c>
      <c r="F4590" t="s">
        <v>123</v>
      </c>
      <c r="G4590" t="s">
        <v>129</v>
      </c>
      <c r="H4590" t="s">
        <v>11</v>
      </c>
      <c r="I4590" t="s">
        <v>11</v>
      </c>
      <c r="J4590" t="s">
        <v>15</v>
      </c>
      <c r="K4590" t="s">
        <v>42</v>
      </c>
      <c r="L4590">
        <v>2</v>
      </c>
      <c r="M4590">
        <v>1010</v>
      </c>
      <c r="O4590" t="s">
        <v>25</v>
      </c>
      <c r="R4590" t="s">
        <v>47</v>
      </c>
      <c r="S4590" s="49" t="str">
        <f t="shared" si="569"/>
        <v>Card</v>
      </c>
      <c r="T4590" s="3">
        <v>3.5000000000000003E-2</v>
      </c>
      <c r="U4590" s="2">
        <v>5.4</v>
      </c>
      <c r="V4590" s="2">
        <v>1.74</v>
      </c>
      <c r="W4590" s="54">
        <f>_xlfn.XLOOKUP(M4590,Market!A:A,Market!F:F,0)</f>
        <v>0.08</v>
      </c>
      <c r="X4590" s="55">
        <f t="shared" si="570"/>
        <v>0.18900000000000003</v>
      </c>
      <c r="Y4590" s="55">
        <f t="shared" si="571"/>
        <v>3.66</v>
      </c>
      <c r="Z4590" s="54">
        <f t="shared" si="572"/>
        <v>0.67777777777777781</v>
      </c>
      <c r="AA4590" s="49" t="str">
        <f t="shared" ca="1" si="573"/>
        <v>N</v>
      </c>
      <c r="AB4590" s="49">
        <f t="shared" ca="1" si="574"/>
        <v>5</v>
      </c>
      <c r="AC4590" s="49" t="str">
        <f t="shared" ca="1" si="575"/>
        <v>N</v>
      </c>
    </row>
    <row r="4591" spans="1:29" x14ac:dyDescent="0.25">
      <c r="A4591">
        <v>2888</v>
      </c>
      <c r="B4591" s="9">
        <v>43572</v>
      </c>
      <c r="C4591" s="50" t="str">
        <f t="shared" si="568"/>
        <v>N</v>
      </c>
      <c r="D4591" s="52">
        <f>_xlfn.XLOOKUP(B4591,Cal_Date!B:B,Cal_Date!A:A,0)</f>
        <v>3</v>
      </c>
      <c r="E4591">
        <v>2019</v>
      </c>
      <c r="F4591" t="s">
        <v>123</v>
      </c>
      <c r="G4591" t="s">
        <v>129</v>
      </c>
      <c r="H4591" t="s">
        <v>48</v>
      </c>
      <c r="I4591" t="s">
        <v>18</v>
      </c>
      <c r="J4591" t="s">
        <v>10</v>
      </c>
      <c r="K4591" t="s">
        <v>43</v>
      </c>
      <c r="L4591">
        <v>1</v>
      </c>
      <c r="M4591">
        <v>1010</v>
      </c>
      <c r="O4591" t="s">
        <v>25</v>
      </c>
      <c r="R4591" t="s">
        <v>46</v>
      </c>
      <c r="S4591" s="49" t="str">
        <f t="shared" si="569"/>
        <v>Card</v>
      </c>
      <c r="T4591" s="3">
        <v>0.04</v>
      </c>
      <c r="U4591" s="2">
        <v>7.5600000000000005</v>
      </c>
      <c r="V4591" s="2">
        <v>1.46</v>
      </c>
      <c r="W4591" s="54">
        <f>_xlfn.XLOOKUP(M4591,Market!A:A,Market!F:F,0)</f>
        <v>0.08</v>
      </c>
      <c r="X4591" s="55">
        <f t="shared" si="570"/>
        <v>0.3024</v>
      </c>
      <c r="Y4591" s="55">
        <f t="shared" si="571"/>
        <v>6.1000000000000005</v>
      </c>
      <c r="Z4591" s="54">
        <f t="shared" si="572"/>
        <v>0.80687830687830686</v>
      </c>
      <c r="AA4591" s="49" t="str">
        <f t="shared" ca="1" si="573"/>
        <v>N</v>
      </c>
      <c r="AB4591" s="49">
        <f t="shared" ca="1" si="574"/>
        <v>5</v>
      </c>
      <c r="AC4591" s="49" t="str">
        <f t="shared" ca="1" si="575"/>
        <v>N</v>
      </c>
    </row>
    <row r="4592" spans="1:29" x14ac:dyDescent="0.25">
      <c r="A4592">
        <v>2889</v>
      </c>
      <c r="B4592" s="9">
        <v>43572</v>
      </c>
      <c r="C4592" s="50" t="str">
        <f t="shared" si="568"/>
        <v>N</v>
      </c>
      <c r="D4592" s="52">
        <f>_xlfn.XLOOKUP(B4592,Cal_Date!B:B,Cal_Date!A:A,0)</f>
        <v>3</v>
      </c>
      <c r="E4592">
        <v>2019</v>
      </c>
      <c r="F4592" t="s">
        <v>123</v>
      </c>
      <c r="G4592" t="s">
        <v>129</v>
      </c>
      <c r="H4592" t="s">
        <v>11</v>
      </c>
      <c r="I4592" t="s">
        <v>13</v>
      </c>
      <c r="J4592" t="s">
        <v>15</v>
      </c>
      <c r="K4592" t="s">
        <v>42</v>
      </c>
      <c r="L4592">
        <v>2</v>
      </c>
      <c r="M4592">
        <v>1010</v>
      </c>
      <c r="O4592" t="s">
        <v>25</v>
      </c>
      <c r="R4592" t="s">
        <v>47</v>
      </c>
      <c r="S4592" s="49" t="str">
        <f t="shared" si="569"/>
        <v>Card</v>
      </c>
      <c r="T4592" s="3">
        <v>3.5000000000000003E-2</v>
      </c>
      <c r="U4592" s="2">
        <v>5.4</v>
      </c>
      <c r="V4592" s="2">
        <v>2.84</v>
      </c>
      <c r="W4592" s="54">
        <f>_xlfn.XLOOKUP(M4592,Market!A:A,Market!F:F,0)</f>
        <v>0.08</v>
      </c>
      <c r="X4592" s="55">
        <f t="shared" si="570"/>
        <v>0.18900000000000003</v>
      </c>
      <c r="Y4592" s="55">
        <f t="shared" si="571"/>
        <v>2.5600000000000005</v>
      </c>
      <c r="Z4592" s="54">
        <f t="shared" si="572"/>
        <v>0.47407407407407415</v>
      </c>
      <c r="AA4592" s="49" t="str">
        <f t="shared" ca="1" si="573"/>
        <v>N</v>
      </c>
      <c r="AB4592" s="49">
        <f t="shared" ca="1" si="574"/>
        <v>5</v>
      </c>
      <c r="AC4592" s="49" t="str">
        <f t="shared" ca="1" si="575"/>
        <v>N</v>
      </c>
    </row>
    <row r="4593" spans="1:29" x14ac:dyDescent="0.25">
      <c r="A4593">
        <v>2890</v>
      </c>
      <c r="B4593" s="9">
        <v>43572</v>
      </c>
      <c r="C4593" s="50" t="str">
        <f t="shared" si="568"/>
        <v>N</v>
      </c>
      <c r="D4593" s="52">
        <f>_xlfn.XLOOKUP(B4593,Cal_Date!B:B,Cal_Date!A:A,0)</f>
        <v>3</v>
      </c>
      <c r="E4593">
        <v>2019</v>
      </c>
      <c r="F4593" t="s">
        <v>123</v>
      </c>
      <c r="G4593" t="s">
        <v>129</v>
      </c>
      <c r="H4593" t="s">
        <v>14</v>
      </c>
      <c r="I4593" t="s">
        <v>13</v>
      </c>
      <c r="J4593" t="s">
        <v>15</v>
      </c>
      <c r="K4593" t="s">
        <v>43</v>
      </c>
      <c r="L4593">
        <v>1</v>
      </c>
      <c r="M4593">
        <v>1011</v>
      </c>
      <c r="O4593" t="s">
        <v>25</v>
      </c>
      <c r="R4593" t="s">
        <v>47</v>
      </c>
      <c r="S4593" s="49" t="str">
        <f t="shared" si="569"/>
        <v>Card</v>
      </c>
      <c r="T4593" s="3">
        <v>3.5000000000000003E-2</v>
      </c>
      <c r="U4593" s="2">
        <v>6.8900000000000006</v>
      </c>
      <c r="V4593" s="2">
        <v>2.12</v>
      </c>
      <c r="W4593" s="54">
        <f>_xlfn.XLOOKUP(M4593,Market!A:A,Market!F:F,0)</f>
        <v>0.06</v>
      </c>
      <c r="X4593" s="55">
        <f t="shared" si="570"/>
        <v>0.24115000000000003</v>
      </c>
      <c r="Y4593" s="55">
        <f t="shared" si="571"/>
        <v>4.7700000000000005</v>
      </c>
      <c r="Z4593" s="54">
        <f t="shared" si="572"/>
        <v>0.69230769230769229</v>
      </c>
      <c r="AA4593" s="49" t="str">
        <f t="shared" ca="1" si="573"/>
        <v>N</v>
      </c>
      <c r="AB4593" s="49">
        <f t="shared" ca="1" si="574"/>
        <v>5</v>
      </c>
      <c r="AC4593" s="49" t="str">
        <f t="shared" ca="1" si="575"/>
        <v>N</v>
      </c>
    </row>
    <row r="4594" spans="1:29" x14ac:dyDescent="0.25">
      <c r="A4594">
        <v>2891</v>
      </c>
      <c r="B4594" s="9">
        <v>43572</v>
      </c>
      <c r="C4594" s="50" t="str">
        <f t="shared" si="568"/>
        <v>N</v>
      </c>
      <c r="D4594" s="52">
        <f>_xlfn.XLOOKUP(B4594,Cal_Date!B:B,Cal_Date!A:A,0)</f>
        <v>3</v>
      </c>
      <c r="E4594">
        <v>2019</v>
      </c>
      <c r="F4594" t="s">
        <v>123</v>
      </c>
      <c r="G4594" t="s">
        <v>129</v>
      </c>
      <c r="H4594" t="s">
        <v>14</v>
      </c>
      <c r="I4594" t="s">
        <v>18</v>
      </c>
      <c r="J4594" t="s">
        <v>15</v>
      </c>
      <c r="K4594" t="s">
        <v>43</v>
      </c>
      <c r="L4594">
        <v>2</v>
      </c>
      <c r="M4594">
        <v>1007</v>
      </c>
      <c r="O4594" t="s">
        <v>28</v>
      </c>
      <c r="R4594" t="s">
        <v>44</v>
      </c>
      <c r="S4594" s="49" t="str">
        <f t="shared" si="569"/>
        <v>Card</v>
      </c>
      <c r="T4594" s="3">
        <v>0.03</v>
      </c>
      <c r="U4594" s="2">
        <v>14.157</v>
      </c>
      <c r="V4594" s="2">
        <v>4.2</v>
      </c>
      <c r="W4594" s="54">
        <f>_xlfn.XLOOKUP(M4594,Market!A:A,Market!F:F,0)</f>
        <v>8.8999999999999996E-2</v>
      </c>
      <c r="X4594" s="55">
        <f t="shared" si="570"/>
        <v>0.42470999999999998</v>
      </c>
      <c r="Y4594" s="55">
        <f t="shared" si="571"/>
        <v>9.9570000000000007</v>
      </c>
      <c r="Z4594" s="54">
        <f t="shared" si="572"/>
        <v>0.70332697605424888</v>
      </c>
      <c r="AA4594" s="49" t="str">
        <f t="shared" ca="1" si="573"/>
        <v>N</v>
      </c>
      <c r="AB4594" s="49">
        <f t="shared" ca="1" si="574"/>
        <v>5</v>
      </c>
      <c r="AC4594" s="49" t="str">
        <f t="shared" ca="1" si="575"/>
        <v>N</v>
      </c>
    </row>
    <row r="4595" spans="1:29" x14ac:dyDescent="0.25">
      <c r="A4595">
        <v>2892</v>
      </c>
      <c r="B4595" s="9">
        <v>43572</v>
      </c>
      <c r="C4595" s="50" t="str">
        <f t="shared" si="568"/>
        <v>N</v>
      </c>
      <c r="D4595" s="52">
        <f>_xlfn.XLOOKUP(B4595,Cal_Date!B:B,Cal_Date!A:A,0)</f>
        <v>3</v>
      </c>
      <c r="E4595">
        <v>2019</v>
      </c>
      <c r="F4595" t="s">
        <v>123</v>
      </c>
      <c r="G4595" t="s">
        <v>129</v>
      </c>
      <c r="H4595" t="s">
        <v>14</v>
      </c>
      <c r="I4595" t="s">
        <v>18</v>
      </c>
      <c r="J4595" t="s">
        <v>15</v>
      </c>
      <c r="K4595" t="s">
        <v>43</v>
      </c>
      <c r="L4595">
        <v>1</v>
      </c>
      <c r="M4595">
        <v>1007</v>
      </c>
      <c r="O4595" t="s">
        <v>28</v>
      </c>
      <c r="R4595" t="s">
        <v>46</v>
      </c>
      <c r="S4595" s="49" t="str">
        <f t="shared" si="569"/>
        <v>Card</v>
      </c>
      <c r="T4595" s="3">
        <v>0.04</v>
      </c>
      <c r="U4595" s="2">
        <v>7.6229999999999993</v>
      </c>
      <c r="V4595" s="2">
        <v>2.2200000000000002</v>
      </c>
      <c r="W4595" s="54">
        <f>_xlfn.XLOOKUP(M4595,Market!A:A,Market!F:F,0)</f>
        <v>8.8999999999999996E-2</v>
      </c>
      <c r="X4595" s="55">
        <f t="shared" si="570"/>
        <v>0.30491999999999997</v>
      </c>
      <c r="Y4595" s="55">
        <f t="shared" si="571"/>
        <v>5.4029999999999987</v>
      </c>
      <c r="Z4595" s="54">
        <f t="shared" si="572"/>
        <v>0.7087760724124359</v>
      </c>
      <c r="AA4595" s="49" t="str">
        <f t="shared" ca="1" si="573"/>
        <v>N</v>
      </c>
      <c r="AB4595" s="49">
        <f t="shared" ca="1" si="574"/>
        <v>5</v>
      </c>
      <c r="AC4595" s="49" t="str">
        <f t="shared" ca="1" si="575"/>
        <v>N</v>
      </c>
    </row>
    <row r="4596" spans="1:29" x14ac:dyDescent="0.25">
      <c r="A4596">
        <v>2893</v>
      </c>
      <c r="B4596" s="9">
        <v>43572</v>
      </c>
      <c r="C4596" s="50" t="str">
        <f t="shared" si="568"/>
        <v>N</v>
      </c>
      <c r="D4596" s="52">
        <f>_xlfn.XLOOKUP(B4596,Cal_Date!B:B,Cal_Date!A:A,0)</f>
        <v>3</v>
      </c>
      <c r="E4596">
        <v>2019</v>
      </c>
      <c r="F4596" t="s">
        <v>123</v>
      </c>
      <c r="G4596" t="s">
        <v>129</v>
      </c>
      <c r="H4596" t="s">
        <v>14</v>
      </c>
      <c r="I4596" t="s">
        <v>18</v>
      </c>
      <c r="J4596" t="s">
        <v>15</v>
      </c>
      <c r="K4596" t="s">
        <v>43</v>
      </c>
      <c r="L4596">
        <v>1</v>
      </c>
      <c r="M4596">
        <v>1008</v>
      </c>
      <c r="O4596" t="s">
        <v>28</v>
      </c>
      <c r="R4596" t="s">
        <v>46</v>
      </c>
      <c r="S4596" s="49" t="str">
        <f t="shared" si="569"/>
        <v>Card</v>
      </c>
      <c r="T4596" s="3">
        <v>0.04</v>
      </c>
      <c r="U4596" s="2">
        <v>7.0785</v>
      </c>
      <c r="V4596" s="2">
        <v>2.1</v>
      </c>
      <c r="W4596" s="54">
        <f>_xlfn.XLOOKUP(M4596,Market!A:A,Market!F:F,0)</f>
        <v>8.8999999999999996E-2</v>
      </c>
      <c r="X4596" s="55">
        <f t="shared" si="570"/>
        <v>0.28314</v>
      </c>
      <c r="Y4596" s="55">
        <f t="shared" si="571"/>
        <v>4.9785000000000004</v>
      </c>
      <c r="Z4596" s="54">
        <f t="shared" si="572"/>
        <v>0.70332697605424888</v>
      </c>
      <c r="AA4596" s="49" t="str">
        <f t="shared" ca="1" si="573"/>
        <v>N</v>
      </c>
      <c r="AB4596" s="49">
        <f t="shared" ca="1" si="574"/>
        <v>5</v>
      </c>
      <c r="AC4596" s="49" t="str">
        <f t="shared" ca="1" si="575"/>
        <v>N</v>
      </c>
    </row>
    <row r="4597" spans="1:29" x14ac:dyDescent="0.25">
      <c r="A4597">
        <v>2894</v>
      </c>
      <c r="B4597" s="9">
        <v>43572</v>
      </c>
      <c r="C4597" s="50" t="str">
        <f t="shared" si="568"/>
        <v>N</v>
      </c>
      <c r="D4597" s="52">
        <f>_xlfn.XLOOKUP(B4597,Cal_Date!B:B,Cal_Date!A:A,0)</f>
        <v>3</v>
      </c>
      <c r="E4597">
        <v>2019</v>
      </c>
      <c r="F4597" t="s">
        <v>123</v>
      </c>
      <c r="G4597" t="s">
        <v>129</v>
      </c>
      <c r="H4597" t="s">
        <v>48</v>
      </c>
      <c r="I4597" t="s">
        <v>18</v>
      </c>
      <c r="J4597" t="s">
        <v>10</v>
      </c>
      <c r="K4597" t="s">
        <v>43</v>
      </c>
      <c r="L4597">
        <v>1</v>
      </c>
      <c r="M4597">
        <v>1004</v>
      </c>
      <c r="O4597" t="s">
        <v>28</v>
      </c>
      <c r="R4597" t="s">
        <v>46</v>
      </c>
      <c r="S4597" s="49" t="str">
        <f t="shared" si="569"/>
        <v>Card</v>
      </c>
      <c r="T4597" s="3">
        <v>0.04</v>
      </c>
      <c r="U4597" s="2">
        <v>7.42</v>
      </c>
      <c r="V4597" s="2">
        <v>1.46</v>
      </c>
      <c r="W4597" s="54">
        <f>_xlfn.XLOOKUP(M4597,Market!A:A,Market!F:F,0)</f>
        <v>0.06</v>
      </c>
      <c r="X4597" s="55">
        <f t="shared" si="570"/>
        <v>0.29680000000000001</v>
      </c>
      <c r="Y4597" s="55">
        <f t="shared" si="571"/>
        <v>5.96</v>
      </c>
      <c r="Z4597" s="54">
        <f t="shared" si="572"/>
        <v>0.80323450134770891</v>
      </c>
      <c r="AA4597" s="49" t="str">
        <f t="shared" ca="1" si="573"/>
        <v>N</v>
      </c>
      <c r="AB4597" s="49">
        <f t="shared" ca="1" si="574"/>
        <v>5</v>
      </c>
      <c r="AC4597" s="49" t="str">
        <f t="shared" ca="1" si="575"/>
        <v>N</v>
      </c>
    </row>
    <row r="4598" spans="1:29" x14ac:dyDescent="0.25">
      <c r="A4598">
        <v>2895</v>
      </c>
      <c r="B4598" s="9">
        <v>43572</v>
      </c>
      <c r="C4598" s="50" t="str">
        <f t="shared" si="568"/>
        <v>N</v>
      </c>
      <c r="D4598" s="52">
        <f>_xlfn.XLOOKUP(B4598,Cal_Date!B:B,Cal_Date!A:A,0)</f>
        <v>3</v>
      </c>
      <c r="E4598">
        <v>2019</v>
      </c>
      <c r="F4598" t="s">
        <v>123</v>
      </c>
      <c r="G4598" t="s">
        <v>129</v>
      </c>
      <c r="H4598" t="s">
        <v>48</v>
      </c>
      <c r="I4598" t="s">
        <v>18</v>
      </c>
      <c r="J4598" t="s">
        <v>10</v>
      </c>
      <c r="K4598" t="s">
        <v>43</v>
      </c>
      <c r="L4598">
        <v>1</v>
      </c>
      <c r="M4598">
        <v>1003</v>
      </c>
      <c r="O4598" t="s">
        <v>25</v>
      </c>
      <c r="R4598" t="s">
        <v>46</v>
      </c>
      <c r="S4598" s="49" t="str">
        <f t="shared" si="569"/>
        <v>Card</v>
      </c>
      <c r="T4598" s="3">
        <v>0.04</v>
      </c>
      <c r="U4598" s="2">
        <v>7.42</v>
      </c>
      <c r="V4598" s="2">
        <v>1.46</v>
      </c>
      <c r="W4598" s="54">
        <f>_xlfn.XLOOKUP(M4598,Market!A:A,Market!F:F,0)</f>
        <v>0.06</v>
      </c>
      <c r="X4598" s="55">
        <f t="shared" si="570"/>
        <v>0.29680000000000001</v>
      </c>
      <c r="Y4598" s="55">
        <f t="shared" si="571"/>
        <v>5.96</v>
      </c>
      <c r="Z4598" s="54">
        <f t="shared" si="572"/>
        <v>0.80323450134770891</v>
      </c>
      <c r="AA4598" s="49" t="str">
        <f t="shared" ca="1" si="573"/>
        <v>N</v>
      </c>
      <c r="AB4598" s="49">
        <f t="shared" ca="1" si="574"/>
        <v>5</v>
      </c>
      <c r="AC4598" s="49" t="str">
        <f t="shared" ca="1" si="575"/>
        <v>N</v>
      </c>
    </row>
    <row r="4599" spans="1:29" x14ac:dyDescent="0.25">
      <c r="A4599">
        <v>2896</v>
      </c>
      <c r="B4599" s="9">
        <v>43572</v>
      </c>
      <c r="C4599" s="50" t="str">
        <f t="shared" si="568"/>
        <v>N</v>
      </c>
      <c r="D4599" s="52">
        <f>_xlfn.XLOOKUP(B4599,Cal_Date!B:B,Cal_Date!A:A,0)</f>
        <v>3</v>
      </c>
      <c r="E4599">
        <v>2019</v>
      </c>
      <c r="F4599" t="s">
        <v>123</v>
      </c>
      <c r="G4599" t="s">
        <v>129</v>
      </c>
      <c r="H4599" t="s">
        <v>48</v>
      </c>
      <c r="I4599" t="s">
        <v>18</v>
      </c>
      <c r="J4599" t="s">
        <v>10</v>
      </c>
      <c r="K4599" t="s">
        <v>43</v>
      </c>
      <c r="L4599">
        <v>2</v>
      </c>
      <c r="M4599">
        <v>1002</v>
      </c>
      <c r="O4599" t="s">
        <v>28</v>
      </c>
      <c r="R4599" t="s">
        <v>47</v>
      </c>
      <c r="S4599" s="49" t="str">
        <f t="shared" si="569"/>
        <v>Card</v>
      </c>
      <c r="T4599" s="3">
        <v>3.5000000000000003E-2</v>
      </c>
      <c r="U4599" s="2">
        <v>14.84</v>
      </c>
      <c r="V4599" s="2">
        <v>2.92</v>
      </c>
      <c r="W4599" s="54">
        <f>_xlfn.XLOOKUP(M4599,Market!A:A,Market!F:F,0)</f>
        <v>0.06</v>
      </c>
      <c r="X4599" s="55">
        <f t="shared" si="570"/>
        <v>0.51940000000000008</v>
      </c>
      <c r="Y4599" s="55">
        <f t="shared" si="571"/>
        <v>11.92</v>
      </c>
      <c r="Z4599" s="54">
        <f t="shared" si="572"/>
        <v>0.80323450134770891</v>
      </c>
      <c r="AA4599" s="49" t="str">
        <f t="shared" ca="1" si="573"/>
        <v>N</v>
      </c>
      <c r="AB4599" s="49">
        <f t="shared" ca="1" si="574"/>
        <v>5</v>
      </c>
      <c r="AC4599" s="49" t="str">
        <f t="shared" ca="1" si="575"/>
        <v>N</v>
      </c>
    </row>
    <row r="4600" spans="1:29" x14ac:dyDescent="0.25">
      <c r="A4600">
        <v>2897</v>
      </c>
      <c r="B4600" s="9">
        <v>43572</v>
      </c>
      <c r="C4600" s="50" t="str">
        <f t="shared" si="568"/>
        <v>N</v>
      </c>
      <c r="D4600" s="52">
        <f>_xlfn.XLOOKUP(B4600,Cal_Date!B:B,Cal_Date!A:A,0)</f>
        <v>3</v>
      </c>
      <c r="E4600">
        <v>2019</v>
      </c>
      <c r="F4600" t="s">
        <v>123</v>
      </c>
      <c r="G4600" t="s">
        <v>129</v>
      </c>
      <c r="H4600" t="s">
        <v>11</v>
      </c>
      <c r="I4600" t="s">
        <v>11</v>
      </c>
      <c r="J4600" t="s">
        <v>15</v>
      </c>
      <c r="K4600" t="s">
        <v>42</v>
      </c>
      <c r="L4600">
        <v>1</v>
      </c>
      <c r="M4600">
        <v>1007</v>
      </c>
      <c r="O4600" t="s">
        <v>28</v>
      </c>
      <c r="R4600" t="s">
        <v>44</v>
      </c>
      <c r="S4600" s="49" t="str">
        <f t="shared" si="569"/>
        <v>Card</v>
      </c>
      <c r="T4600" s="3">
        <v>0.03</v>
      </c>
      <c r="U4600" s="2">
        <v>2.7225000000000001</v>
      </c>
      <c r="V4600" s="2">
        <v>0.87</v>
      </c>
      <c r="W4600" s="54">
        <f>_xlfn.XLOOKUP(M4600,Market!A:A,Market!F:F,0)</f>
        <v>8.8999999999999996E-2</v>
      </c>
      <c r="X4600" s="55">
        <f t="shared" si="570"/>
        <v>8.1674999999999998E-2</v>
      </c>
      <c r="Y4600" s="55">
        <f t="shared" si="571"/>
        <v>1.8525</v>
      </c>
      <c r="Z4600" s="54">
        <f t="shared" si="572"/>
        <v>0.68044077134986225</v>
      </c>
      <c r="AA4600" s="49" t="str">
        <f t="shared" ca="1" si="573"/>
        <v>N</v>
      </c>
      <c r="AB4600" s="49">
        <f t="shared" ca="1" si="574"/>
        <v>5</v>
      </c>
      <c r="AC4600" s="49" t="str">
        <f t="shared" ca="1" si="575"/>
        <v>N</v>
      </c>
    </row>
    <row r="4601" spans="1:29" x14ac:dyDescent="0.25">
      <c r="A4601">
        <v>2898</v>
      </c>
      <c r="B4601" s="9">
        <v>43572</v>
      </c>
      <c r="C4601" s="50" t="str">
        <f t="shared" si="568"/>
        <v>N</v>
      </c>
      <c r="D4601" s="52">
        <f>_xlfn.XLOOKUP(B4601,Cal_Date!B:B,Cal_Date!A:A,0)</f>
        <v>3</v>
      </c>
      <c r="E4601">
        <v>2019</v>
      </c>
      <c r="F4601" t="s">
        <v>123</v>
      </c>
      <c r="G4601" t="s">
        <v>129</v>
      </c>
      <c r="H4601" t="s">
        <v>11</v>
      </c>
      <c r="I4601" t="s">
        <v>11</v>
      </c>
      <c r="J4601" t="s">
        <v>15</v>
      </c>
      <c r="K4601" t="s">
        <v>42</v>
      </c>
      <c r="L4601">
        <v>1</v>
      </c>
      <c r="M4601">
        <v>1008</v>
      </c>
      <c r="O4601" t="s">
        <v>28</v>
      </c>
      <c r="R4601" t="s">
        <v>44</v>
      </c>
      <c r="S4601" s="49" t="str">
        <f t="shared" si="569"/>
        <v>Card</v>
      </c>
      <c r="T4601" s="3">
        <v>0.03</v>
      </c>
      <c r="U4601" s="2">
        <v>2.7225000000000001</v>
      </c>
      <c r="V4601" s="2">
        <v>0.87</v>
      </c>
      <c r="W4601" s="54">
        <f>_xlfn.XLOOKUP(M4601,Market!A:A,Market!F:F,0)</f>
        <v>8.8999999999999996E-2</v>
      </c>
      <c r="X4601" s="55">
        <f t="shared" si="570"/>
        <v>8.1674999999999998E-2</v>
      </c>
      <c r="Y4601" s="55">
        <f t="shared" si="571"/>
        <v>1.8525</v>
      </c>
      <c r="Z4601" s="54">
        <f t="shared" si="572"/>
        <v>0.68044077134986225</v>
      </c>
      <c r="AA4601" s="49" t="str">
        <f t="shared" ca="1" si="573"/>
        <v>N</v>
      </c>
      <c r="AB4601" s="49">
        <f t="shared" ca="1" si="574"/>
        <v>5</v>
      </c>
      <c r="AC4601" s="49" t="str">
        <f t="shared" ca="1" si="575"/>
        <v>N</v>
      </c>
    </row>
    <row r="4602" spans="1:29" x14ac:dyDescent="0.25">
      <c r="A4602">
        <v>2899</v>
      </c>
      <c r="B4602" s="9">
        <v>43572</v>
      </c>
      <c r="C4602" s="50" t="str">
        <f t="shared" si="568"/>
        <v>N</v>
      </c>
      <c r="D4602" s="52">
        <f>_xlfn.XLOOKUP(B4602,Cal_Date!B:B,Cal_Date!A:A,0)</f>
        <v>3</v>
      </c>
      <c r="E4602">
        <v>2019</v>
      </c>
      <c r="F4602" t="s">
        <v>123</v>
      </c>
      <c r="G4602" t="s">
        <v>129</v>
      </c>
      <c r="H4602" t="s">
        <v>14</v>
      </c>
      <c r="I4602" t="s">
        <v>18</v>
      </c>
      <c r="J4602" t="s">
        <v>15</v>
      </c>
      <c r="K4602" t="s">
        <v>43</v>
      </c>
      <c r="L4602">
        <v>1</v>
      </c>
      <c r="M4602">
        <v>1008</v>
      </c>
      <c r="O4602" t="s">
        <v>28</v>
      </c>
      <c r="R4602" t="s">
        <v>44</v>
      </c>
      <c r="S4602" s="49" t="str">
        <f t="shared" si="569"/>
        <v>Card</v>
      </c>
      <c r="T4602" s="3">
        <v>0.03</v>
      </c>
      <c r="U4602" s="2">
        <v>7.6229999999999993</v>
      </c>
      <c r="V4602" s="2">
        <v>2.2200000000000002</v>
      </c>
      <c r="W4602" s="54">
        <f>_xlfn.XLOOKUP(M4602,Market!A:A,Market!F:F,0)</f>
        <v>8.8999999999999996E-2</v>
      </c>
      <c r="X4602" s="55">
        <f t="shared" si="570"/>
        <v>0.22868999999999998</v>
      </c>
      <c r="Y4602" s="55">
        <f t="shared" si="571"/>
        <v>5.4029999999999987</v>
      </c>
      <c r="Z4602" s="54">
        <f t="shared" si="572"/>
        <v>0.7087760724124359</v>
      </c>
      <c r="AA4602" s="49" t="str">
        <f t="shared" ca="1" si="573"/>
        <v>N</v>
      </c>
      <c r="AB4602" s="49">
        <f t="shared" ca="1" si="574"/>
        <v>5</v>
      </c>
      <c r="AC4602" s="49" t="str">
        <f t="shared" ca="1" si="575"/>
        <v>N</v>
      </c>
    </row>
    <row r="4603" spans="1:29" x14ac:dyDescent="0.25">
      <c r="A4603">
        <v>2900</v>
      </c>
      <c r="B4603" s="9">
        <v>43572</v>
      </c>
      <c r="C4603" s="50" t="str">
        <f t="shared" si="568"/>
        <v>N</v>
      </c>
      <c r="D4603" s="52">
        <f>_xlfn.XLOOKUP(B4603,Cal_Date!B:B,Cal_Date!A:A,0)</f>
        <v>3</v>
      </c>
      <c r="E4603">
        <v>2019</v>
      </c>
      <c r="F4603" t="s">
        <v>123</v>
      </c>
      <c r="G4603" t="s">
        <v>129</v>
      </c>
      <c r="H4603" t="s">
        <v>14</v>
      </c>
      <c r="I4603" t="s">
        <v>18</v>
      </c>
      <c r="J4603" t="s">
        <v>15</v>
      </c>
      <c r="K4603" t="s">
        <v>43</v>
      </c>
      <c r="L4603">
        <v>1</v>
      </c>
      <c r="M4603">
        <v>1000</v>
      </c>
      <c r="O4603" t="s">
        <v>25</v>
      </c>
      <c r="R4603" t="s">
        <v>44</v>
      </c>
      <c r="S4603" s="49" t="str">
        <f t="shared" si="569"/>
        <v>Card</v>
      </c>
      <c r="T4603" s="3">
        <v>0.03</v>
      </c>
      <c r="U4603" s="2">
        <v>7.5600000000000005</v>
      </c>
      <c r="V4603" s="2">
        <v>2.2200000000000002</v>
      </c>
      <c r="W4603" s="54">
        <f>_xlfn.XLOOKUP(M4603,Market!A:A,Market!F:F,0)</f>
        <v>0.08</v>
      </c>
      <c r="X4603" s="55">
        <f t="shared" si="570"/>
        <v>0.2268</v>
      </c>
      <c r="Y4603" s="55">
        <f t="shared" si="571"/>
        <v>5.34</v>
      </c>
      <c r="Z4603" s="54">
        <f t="shared" si="572"/>
        <v>0.70634920634920628</v>
      </c>
      <c r="AA4603" s="49" t="str">
        <f t="shared" ca="1" si="573"/>
        <v>N</v>
      </c>
      <c r="AB4603" s="49">
        <f t="shared" ca="1" si="574"/>
        <v>5</v>
      </c>
      <c r="AC4603" s="49" t="str">
        <f t="shared" ca="1" si="575"/>
        <v>N</v>
      </c>
    </row>
    <row r="4604" spans="1:29" x14ac:dyDescent="0.25">
      <c r="A4604">
        <v>2901</v>
      </c>
      <c r="B4604" s="9">
        <v>43572</v>
      </c>
      <c r="C4604" s="50" t="str">
        <f t="shared" si="568"/>
        <v>N</v>
      </c>
      <c r="D4604" s="52">
        <f>_xlfn.XLOOKUP(B4604,Cal_Date!B:B,Cal_Date!A:A,0)</f>
        <v>3</v>
      </c>
      <c r="E4604">
        <v>2019</v>
      </c>
      <c r="F4604" t="s">
        <v>123</v>
      </c>
      <c r="G4604" t="s">
        <v>129</v>
      </c>
      <c r="H4604" t="s">
        <v>11</v>
      </c>
      <c r="I4604" t="s">
        <v>11</v>
      </c>
      <c r="J4604" t="s">
        <v>15</v>
      </c>
      <c r="K4604" t="s">
        <v>42</v>
      </c>
      <c r="L4604">
        <v>1</v>
      </c>
      <c r="M4604">
        <v>1000</v>
      </c>
      <c r="O4604" t="s">
        <v>25</v>
      </c>
      <c r="R4604" t="s">
        <v>47</v>
      </c>
      <c r="S4604" s="49" t="str">
        <f t="shared" si="569"/>
        <v>Card</v>
      </c>
      <c r="T4604" s="3">
        <v>3.5000000000000003E-2</v>
      </c>
      <c r="U4604" s="2">
        <v>2.7</v>
      </c>
      <c r="V4604" s="2">
        <v>0.87</v>
      </c>
      <c r="W4604" s="54">
        <f>_xlfn.XLOOKUP(M4604,Market!A:A,Market!F:F,0)</f>
        <v>0.08</v>
      </c>
      <c r="X4604" s="55">
        <f t="shared" si="570"/>
        <v>9.4500000000000015E-2</v>
      </c>
      <c r="Y4604" s="55">
        <f t="shared" si="571"/>
        <v>1.83</v>
      </c>
      <c r="Z4604" s="54">
        <f t="shared" si="572"/>
        <v>0.67777777777777781</v>
      </c>
      <c r="AA4604" s="49" t="str">
        <f t="shared" ca="1" si="573"/>
        <v>N</v>
      </c>
      <c r="AB4604" s="49">
        <f t="shared" ca="1" si="574"/>
        <v>5</v>
      </c>
      <c r="AC4604" s="49" t="str">
        <f t="shared" ca="1" si="575"/>
        <v>N</v>
      </c>
    </row>
    <row r="4605" spans="1:29" x14ac:dyDescent="0.25">
      <c r="A4605">
        <v>2902</v>
      </c>
      <c r="B4605" s="9">
        <v>43572</v>
      </c>
      <c r="C4605" s="50" t="str">
        <f t="shared" si="568"/>
        <v>N</v>
      </c>
      <c r="D4605" s="52">
        <f>_xlfn.XLOOKUP(B4605,Cal_Date!B:B,Cal_Date!A:A,0)</f>
        <v>3</v>
      </c>
      <c r="E4605">
        <v>2019</v>
      </c>
      <c r="F4605" t="s">
        <v>123</v>
      </c>
      <c r="G4605" t="s">
        <v>129</v>
      </c>
      <c r="H4605" t="s">
        <v>48</v>
      </c>
      <c r="I4605" t="s">
        <v>18</v>
      </c>
      <c r="J4605" t="s">
        <v>10</v>
      </c>
      <c r="K4605" t="s">
        <v>43</v>
      </c>
      <c r="L4605">
        <v>2</v>
      </c>
      <c r="M4605">
        <v>1000</v>
      </c>
      <c r="O4605" t="s">
        <v>25</v>
      </c>
      <c r="R4605" t="s">
        <v>44</v>
      </c>
      <c r="S4605" s="49" t="str">
        <f t="shared" si="569"/>
        <v>Card</v>
      </c>
      <c r="T4605" s="3">
        <v>0.03</v>
      </c>
      <c r="U4605" s="2">
        <v>15.120000000000001</v>
      </c>
      <c r="V4605" s="2">
        <v>2.92</v>
      </c>
      <c r="W4605" s="54">
        <f>_xlfn.XLOOKUP(M4605,Market!A:A,Market!F:F,0)</f>
        <v>0.08</v>
      </c>
      <c r="X4605" s="55">
        <f t="shared" si="570"/>
        <v>0.4536</v>
      </c>
      <c r="Y4605" s="55">
        <f t="shared" si="571"/>
        <v>12.200000000000001</v>
      </c>
      <c r="Z4605" s="54">
        <f t="shared" si="572"/>
        <v>0.80687830687830686</v>
      </c>
      <c r="AA4605" s="49" t="str">
        <f t="shared" ca="1" si="573"/>
        <v>N</v>
      </c>
      <c r="AB4605" s="49">
        <f t="shared" ca="1" si="574"/>
        <v>5</v>
      </c>
      <c r="AC4605" s="49" t="str">
        <f t="shared" ca="1" si="575"/>
        <v>N</v>
      </c>
    </row>
    <row r="4606" spans="1:29" x14ac:dyDescent="0.25">
      <c r="A4606">
        <v>2903</v>
      </c>
      <c r="B4606" s="9">
        <v>43572</v>
      </c>
      <c r="C4606" s="50" t="str">
        <f t="shared" si="568"/>
        <v>N</v>
      </c>
      <c r="D4606" s="52">
        <f>_xlfn.XLOOKUP(B4606,Cal_Date!B:B,Cal_Date!A:A,0)</f>
        <v>3</v>
      </c>
      <c r="E4606">
        <v>2019</v>
      </c>
      <c r="F4606" t="s">
        <v>123</v>
      </c>
      <c r="G4606" t="s">
        <v>129</v>
      </c>
      <c r="H4606" t="s">
        <v>11</v>
      </c>
      <c r="I4606" t="s">
        <v>11</v>
      </c>
      <c r="J4606" t="s">
        <v>15</v>
      </c>
      <c r="K4606" t="s">
        <v>42</v>
      </c>
      <c r="L4606">
        <v>2</v>
      </c>
      <c r="M4606">
        <v>1001</v>
      </c>
      <c r="O4606" t="s">
        <v>25</v>
      </c>
      <c r="R4606" t="s">
        <v>44</v>
      </c>
      <c r="S4606" s="49" t="str">
        <f t="shared" si="569"/>
        <v>Card</v>
      </c>
      <c r="T4606" s="3">
        <v>0.03</v>
      </c>
      <c r="U4606" s="2">
        <v>5.3000000000000007</v>
      </c>
      <c r="V4606" s="2">
        <v>1.74</v>
      </c>
      <c r="W4606" s="54">
        <f>_xlfn.XLOOKUP(M4606,Market!A:A,Market!F:F,0)</f>
        <v>0.06</v>
      </c>
      <c r="X4606" s="55">
        <f t="shared" si="570"/>
        <v>0.159</v>
      </c>
      <c r="Y4606" s="55">
        <f t="shared" si="571"/>
        <v>3.5600000000000005</v>
      </c>
      <c r="Z4606" s="54">
        <f t="shared" si="572"/>
        <v>0.67169811320754713</v>
      </c>
      <c r="AA4606" s="49" t="str">
        <f t="shared" ca="1" si="573"/>
        <v>N</v>
      </c>
      <c r="AB4606" s="49">
        <f t="shared" ca="1" si="574"/>
        <v>5</v>
      </c>
      <c r="AC4606" s="49" t="str">
        <f t="shared" ca="1" si="575"/>
        <v>N</v>
      </c>
    </row>
    <row r="4607" spans="1:29" x14ac:dyDescent="0.25">
      <c r="A4607">
        <v>2904</v>
      </c>
      <c r="B4607" s="9">
        <v>43572</v>
      </c>
      <c r="C4607" s="50" t="str">
        <f t="shared" si="568"/>
        <v>N</v>
      </c>
      <c r="D4607" s="52">
        <f>_xlfn.XLOOKUP(B4607,Cal_Date!B:B,Cal_Date!A:A,0)</f>
        <v>3</v>
      </c>
      <c r="E4607">
        <v>2019</v>
      </c>
      <c r="F4607" t="s">
        <v>123</v>
      </c>
      <c r="G4607" t="s">
        <v>129</v>
      </c>
      <c r="H4607" t="s">
        <v>11</v>
      </c>
      <c r="I4607" t="s">
        <v>11</v>
      </c>
      <c r="J4607" t="s">
        <v>15</v>
      </c>
      <c r="K4607" t="s">
        <v>42</v>
      </c>
      <c r="L4607">
        <v>1</v>
      </c>
      <c r="M4607">
        <v>1000</v>
      </c>
      <c r="O4607" t="s">
        <v>25</v>
      </c>
      <c r="R4607" t="s">
        <v>44</v>
      </c>
      <c r="S4607" s="49" t="str">
        <f t="shared" si="569"/>
        <v>Card</v>
      </c>
      <c r="T4607" s="3">
        <v>0.03</v>
      </c>
      <c r="U4607" s="2">
        <v>2.7</v>
      </c>
      <c r="V4607" s="2">
        <v>0.87</v>
      </c>
      <c r="W4607" s="54">
        <f>_xlfn.XLOOKUP(M4607,Market!A:A,Market!F:F,0)</f>
        <v>0.08</v>
      </c>
      <c r="X4607" s="55">
        <f t="shared" si="570"/>
        <v>8.1000000000000003E-2</v>
      </c>
      <c r="Y4607" s="55">
        <f t="shared" si="571"/>
        <v>1.83</v>
      </c>
      <c r="Z4607" s="54">
        <f t="shared" si="572"/>
        <v>0.67777777777777781</v>
      </c>
      <c r="AA4607" s="49" t="str">
        <f t="shared" ca="1" si="573"/>
        <v>N</v>
      </c>
      <c r="AB4607" s="49">
        <f t="shared" ca="1" si="574"/>
        <v>5</v>
      </c>
      <c r="AC4607" s="49" t="str">
        <f t="shared" ca="1" si="575"/>
        <v>N</v>
      </c>
    </row>
    <row r="4608" spans="1:29" x14ac:dyDescent="0.25">
      <c r="A4608">
        <v>2905</v>
      </c>
      <c r="B4608" s="9">
        <v>43572</v>
      </c>
      <c r="C4608" s="50" t="str">
        <f t="shared" si="568"/>
        <v>N</v>
      </c>
      <c r="D4608" s="52">
        <f>_xlfn.XLOOKUP(B4608,Cal_Date!B:B,Cal_Date!A:A,0)</f>
        <v>3</v>
      </c>
      <c r="E4608">
        <v>2019</v>
      </c>
      <c r="F4608" t="s">
        <v>123</v>
      </c>
      <c r="G4608" t="s">
        <v>129</v>
      </c>
      <c r="H4608" t="s">
        <v>11</v>
      </c>
      <c r="I4608" t="s">
        <v>13</v>
      </c>
      <c r="J4608" t="s">
        <v>15</v>
      </c>
      <c r="K4608" t="s">
        <v>42</v>
      </c>
      <c r="L4608">
        <v>1</v>
      </c>
      <c r="M4608">
        <v>1000</v>
      </c>
      <c r="O4608" t="s">
        <v>25</v>
      </c>
      <c r="R4608" t="s">
        <v>44</v>
      </c>
      <c r="S4608" s="49" t="str">
        <f t="shared" si="569"/>
        <v>Card</v>
      </c>
      <c r="T4608" s="3">
        <v>0.03</v>
      </c>
      <c r="U4608" s="2">
        <v>2.7</v>
      </c>
      <c r="V4608" s="2">
        <v>1.42</v>
      </c>
      <c r="W4608" s="54">
        <f>_xlfn.XLOOKUP(M4608,Market!A:A,Market!F:F,0)</f>
        <v>0.08</v>
      </c>
      <c r="X4608" s="55">
        <f t="shared" si="570"/>
        <v>8.1000000000000003E-2</v>
      </c>
      <c r="Y4608" s="55">
        <f t="shared" si="571"/>
        <v>1.2800000000000002</v>
      </c>
      <c r="Z4608" s="54">
        <f t="shared" si="572"/>
        <v>0.47407407407407415</v>
      </c>
      <c r="AA4608" s="49" t="str">
        <f t="shared" ca="1" si="573"/>
        <v>N</v>
      </c>
      <c r="AB4608" s="49">
        <f t="shared" ca="1" si="574"/>
        <v>5</v>
      </c>
      <c r="AC4608" s="49" t="str">
        <f t="shared" ca="1" si="575"/>
        <v>N</v>
      </c>
    </row>
    <row r="4609" spans="1:29" x14ac:dyDescent="0.25">
      <c r="A4609">
        <v>2906</v>
      </c>
      <c r="B4609" s="9">
        <v>43572</v>
      </c>
      <c r="C4609" s="50" t="str">
        <f t="shared" si="568"/>
        <v>N</v>
      </c>
      <c r="D4609" s="52">
        <f>_xlfn.XLOOKUP(B4609,Cal_Date!B:B,Cal_Date!A:A,0)</f>
        <v>3</v>
      </c>
      <c r="E4609">
        <v>2019</v>
      </c>
      <c r="F4609" t="s">
        <v>123</v>
      </c>
      <c r="G4609" t="s">
        <v>129</v>
      </c>
      <c r="H4609" t="s">
        <v>11</v>
      </c>
      <c r="I4609" t="s">
        <v>11</v>
      </c>
      <c r="J4609" t="s">
        <v>15</v>
      </c>
      <c r="K4609" t="s">
        <v>42</v>
      </c>
      <c r="L4609">
        <v>1</v>
      </c>
      <c r="M4609">
        <v>1004</v>
      </c>
      <c r="O4609" t="s">
        <v>28</v>
      </c>
      <c r="R4609" t="s">
        <v>44</v>
      </c>
      <c r="S4609" s="49" t="str">
        <f t="shared" si="569"/>
        <v>Card</v>
      </c>
      <c r="T4609" s="3">
        <v>0.03</v>
      </c>
      <c r="U4609" s="2">
        <v>2.6500000000000004</v>
      </c>
      <c r="V4609" s="2">
        <v>0.87</v>
      </c>
      <c r="W4609" s="54">
        <f>_xlfn.XLOOKUP(M4609,Market!A:A,Market!F:F,0)</f>
        <v>0.06</v>
      </c>
      <c r="X4609" s="55">
        <f t="shared" si="570"/>
        <v>7.9500000000000001E-2</v>
      </c>
      <c r="Y4609" s="55">
        <f t="shared" si="571"/>
        <v>1.7800000000000002</v>
      </c>
      <c r="Z4609" s="54">
        <f t="shared" si="572"/>
        <v>0.67169811320754713</v>
      </c>
      <c r="AA4609" s="49" t="str">
        <f t="shared" ca="1" si="573"/>
        <v>N</v>
      </c>
      <c r="AB4609" s="49">
        <f t="shared" ca="1" si="574"/>
        <v>5</v>
      </c>
      <c r="AC4609" s="49" t="str">
        <f t="shared" ca="1" si="575"/>
        <v>N</v>
      </c>
    </row>
    <row r="4610" spans="1:29" x14ac:dyDescent="0.25">
      <c r="A4610">
        <v>2907</v>
      </c>
      <c r="B4610" s="9">
        <v>43572</v>
      </c>
      <c r="C4610" s="50" t="str">
        <f t="shared" si="568"/>
        <v>N</v>
      </c>
      <c r="D4610" s="52">
        <f>_xlfn.XLOOKUP(B4610,Cal_Date!B:B,Cal_Date!A:A,0)</f>
        <v>3</v>
      </c>
      <c r="E4610">
        <v>2019</v>
      </c>
      <c r="F4610" t="s">
        <v>123</v>
      </c>
      <c r="G4610" t="s">
        <v>129</v>
      </c>
      <c r="H4610" t="s">
        <v>14</v>
      </c>
      <c r="I4610" t="s">
        <v>13</v>
      </c>
      <c r="J4610" t="s">
        <v>15</v>
      </c>
      <c r="K4610" t="s">
        <v>43</v>
      </c>
      <c r="L4610">
        <v>2</v>
      </c>
      <c r="M4610">
        <v>1005</v>
      </c>
      <c r="O4610" t="s">
        <v>25</v>
      </c>
      <c r="R4610" t="s">
        <v>47</v>
      </c>
      <c r="S4610" s="49" t="str">
        <f t="shared" si="569"/>
        <v>Card</v>
      </c>
      <c r="T4610" s="3">
        <v>3.5000000000000003E-2</v>
      </c>
      <c r="U4610" s="2">
        <v>14.157</v>
      </c>
      <c r="V4610" s="2">
        <v>4.24</v>
      </c>
      <c r="W4610" s="54">
        <f>_xlfn.XLOOKUP(M4610,Market!A:A,Market!F:F,0)</f>
        <v>8.8999999999999996E-2</v>
      </c>
      <c r="X4610" s="55">
        <f t="shared" si="570"/>
        <v>0.49549500000000007</v>
      </c>
      <c r="Y4610" s="55">
        <f t="shared" si="571"/>
        <v>9.9169999999999998</v>
      </c>
      <c r="Z4610" s="54">
        <f t="shared" si="572"/>
        <v>0.70050151868333688</v>
      </c>
      <c r="AA4610" s="49" t="str">
        <f t="shared" ca="1" si="573"/>
        <v>N</v>
      </c>
      <c r="AB4610" s="49">
        <f t="shared" ca="1" si="574"/>
        <v>5</v>
      </c>
      <c r="AC4610" s="49" t="str">
        <f t="shared" ca="1" si="575"/>
        <v>N</v>
      </c>
    </row>
    <row r="4611" spans="1:29" x14ac:dyDescent="0.25">
      <c r="A4611">
        <v>2908</v>
      </c>
      <c r="B4611" s="9">
        <v>43572</v>
      </c>
      <c r="C4611" s="50" t="str">
        <f t="shared" ref="C4611:C4674" si="576">IF(OR(B4611="04/01/2018"+0,B4611="04/02/2018"+0),"Y","N")</f>
        <v>N</v>
      </c>
      <c r="D4611" s="52">
        <f>_xlfn.XLOOKUP(B4611,Cal_Date!B:B,Cal_Date!A:A,0)</f>
        <v>3</v>
      </c>
      <c r="E4611">
        <v>2019</v>
      </c>
      <c r="F4611" t="s">
        <v>123</v>
      </c>
      <c r="G4611" t="s">
        <v>129</v>
      </c>
      <c r="H4611" t="s">
        <v>14</v>
      </c>
      <c r="I4611" t="s">
        <v>18</v>
      </c>
      <c r="J4611" t="s">
        <v>15</v>
      </c>
      <c r="K4611" t="s">
        <v>43</v>
      </c>
      <c r="L4611">
        <v>1</v>
      </c>
      <c r="M4611">
        <v>1000</v>
      </c>
      <c r="O4611" t="s">
        <v>25</v>
      </c>
      <c r="R4611" t="s">
        <v>46</v>
      </c>
      <c r="S4611" s="49" t="str">
        <f t="shared" ref="S4611:S4674" si="577">IF(R4611="Cash","Cash","Card")</f>
        <v>Card</v>
      </c>
      <c r="T4611" s="3">
        <v>0.04</v>
      </c>
      <c r="U4611" s="2">
        <v>7.5600000000000005</v>
      </c>
      <c r="V4611" s="2">
        <v>2.2200000000000002</v>
      </c>
      <c r="W4611" s="54">
        <f>_xlfn.XLOOKUP(M4611,Market!A:A,Market!F:F,0)</f>
        <v>0.08</v>
      </c>
      <c r="X4611" s="55">
        <f t="shared" ref="X4611:X4674" si="578">T4611*U4611</f>
        <v>0.3024</v>
      </c>
      <c r="Y4611" s="55">
        <f t="shared" ref="Y4611:Y4674" si="579">U4611-V4611</f>
        <v>5.34</v>
      </c>
      <c r="Z4611" s="54">
        <f t="shared" ref="Z4611:Z4674" si="580">Y4611/U4611</f>
        <v>0.70634920634920628</v>
      </c>
      <c r="AA4611" s="49" t="str">
        <f t="shared" ref="AA4611:AA4674" ca="1" si="581">IF(DATEDIF(B4611,TODAY(),"y")&gt;5,"Y","N")</f>
        <v>N</v>
      </c>
      <c r="AB4611" s="49">
        <f t="shared" ref="AB4611:AB4674" ca="1" si="582">DATEDIF(B4611,TODAY(),"y")</f>
        <v>5</v>
      </c>
      <c r="AC4611" s="49" t="str">
        <f t="shared" ref="AC4611:AC4674" ca="1" si="583">IF(AB4611&gt;5,"Y","N")</f>
        <v>N</v>
      </c>
    </row>
    <row r="4612" spans="1:29" x14ac:dyDescent="0.25">
      <c r="A4612">
        <v>2909</v>
      </c>
      <c r="B4612" s="9">
        <v>43572</v>
      </c>
      <c r="C4612" s="50" t="str">
        <f t="shared" si="576"/>
        <v>N</v>
      </c>
      <c r="D4612" s="52">
        <f>_xlfn.XLOOKUP(B4612,Cal_Date!B:B,Cal_Date!A:A,0)</f>
        <v>3</v>
      </c>
      <c r="E4612">
        <v>2019</v>
      </c>
      <c r="F4612" t="s">
        <v>123</v>
      </c>
      <c r="G4612" t="s">
        <v>129</v>
      </c>
      <c r="H4612" t="s">
        <v>48</v>
      </c>
      <c r="I4612" t="s">
        <v>18</v>
      </c>
      <c r="J4612" t="s">
        <v>10</v>
      </c>
      <c r="K4612" t="s">
        <v>43</v>
      </c>
      <c r="L4612">
        <v>2</v>
      </c>
      <c r="M4612">
        <v>1006</v>
      </c>
      <c r="O4612" t="s">
        <v>28</v>
      </c>
      <c r="R4612" t="s">
        <v>44</v>
      </c>
      <c r="S4612" s="49" t="str">
        <f t="shared" si="577"/>
        <v>Card</v>
      </c>
      <c r="T4612" s="3">
        <v>0.03</v>
      </c>
      <c r="U4612" s="2">
        <v>15.245999999999999</v>
      </c>
      <c r="V4612" s="2">
        <v>2.92</v>
      </c>
      <c r="W4612" s="54">
        <f>_xlfn.XLOOKUP(M4612,Market!A:A,Market!F:F,0)</f>
        <v>8.8999999999999996E-2</v>
      </c>
      <c r="X4612" s="55">
        <f t="shared" si="578"/>
        <v>0.45737999999999995</v>
      </c>
      <c r="Y4612" s="55">
        <f t="shared" si="579"/>
        <v>12.325999999999999</v>
      </c>
      <c r="Z4612" s="54">
        <f t="shared" si="580"/>
        <v>0.80847435392889933</v>
      </c>
      <c r="AA4612" s="49" t="str">
        <f t="shared" ca="1" si="581"/>
        <v>N</v>
      </c>
      <c r="AB4612" s="49">
        <f t="shared" ca="1" si="582"/>
        <v>5</v>
      </c>
      <c r="AC4612" s="49" t="str">
        <f t="shared" ca="1" si="583"/>
        <v>N</v>
      </c>
    </row>
    <row r="4613" spans="1:29" x14ac:dyDescent="0.25">
      <c r="A4613">
        <v>2910</v>
      </c>
      <c r="B4613" s="9">
        <v>43572</v>
      </c>
      <c r="C4613" s="50" t="str">
        <f t="shared" si="576"/>
        <v>N</v>
      </c>
      <c r="D4613" s="52">
        <f>_xlfn.XLOOKUP(B4613,Cal_Date!B:B,Cal_Date!A:A,0)</f>
        <v>3</v>
      </c>
      <c r="E4613">
        <v>2019</v>
      </c>
      <c r="F4613" t="s">
        <v>123</v>
      </c>
      <c r="G4613" t="s">
        <v>129</v>
      </c>
      <c r="H4613" t="s">
        <v>11</v>
      </c>
      <c r="I4613" t="s">
        <v>11</v>
      </c>
      <c r="J4613" t="s">
        <v>15</v>
      </c>
      <c r="K4613" t="s">
        <v>42</v>
      </c>
      <c r="L4613">
        <v>1</v>
      </c>
      <c r="M4613">
        <v>1000</v>
      </c>
      <c r="O4613" t="s">
        <v>25</v>
      </c>
      <c r="R4613" t="s">
        <v>44</v>
      </c>
      <c r="S4613" s="49" t="str">
        <f t="shared" si="577"/>
        <v>Card</v>
      </c>
      <c r="T4613" s="3">
        <v>0.03</v>
      </c>
      <c r="U4613" s="2">
        <v>2.7</v>
      </c>
      <c r="V4613" s="2">
        <v>0.87</v>
      </c>
      <c r="W4613" s="54">
        <f>_xlfn.XLOOKUP(M4613,Market!A:A,Market!F:F,0)</f>
        <v>0.08</v>
      </c>
      <c r="X4613" s="55">
        <f t="shared" si="578"/>
        <v>8.1000000000000003E-2</v>
      </c>
      <c r="Y4613" s="55">
        <f t="shared" si="579"/>
        <v>1.83</v>
      </c>
      <c r="Z4613" s="54">
        <f t="shared" si="580"/>
        <v>0.67777777777777781</v>
      </c>
      <c r="AA4613" s="49" t="str">
        <f t="shared" ca="1" si="581"/>
        <v>N</v>
      </c>
      <c r="AB4613" s="49">
        <f t="shared" ca="1" si="582"/>
        <v>5</v>
      </c>
      <c r="AC4613" s="49" t="str">
        <f t="shared" ca="1" si="583"/>
        <v>N</v>
      </c>
    </row>
    <row r="4614" spans="1:29" x14ac:dyDescent="0.25">
      <c r="A4614">
        <v>2911</v>
      </c>
      <c r="B4614" s="9">
        <v>43572</v>
      </c>
      <c r="C4614" s="50" t="str">
        <f t="shared" si="576"/>
        <v>N</v>
      </c>
      <c r="D4614" s="52">
        <f>_xlfn.XLOOKUP(B4614,Cal_Date!B:B,Cal_Date!A:A,0)</f>
        <v>3</v>
      </c>
      <c r="E4614">
        <v>2019</v>
      </c>
      <c r="F4614" t="s">
        <v>123</v>
      </c>
      <c r="G4614" t="s">
        <v>129</v>
      </c>
      <c r="H4614" t="s">
        <v>11</v>
      </c>
      <c r="I4614" t="s">
        <v>11</v>
      </c>
      <c r="J4614" t="s">
        <v>15</v>
      </c>
      <c r="K4614" t="s">
        <v>42</v>
      </c>
      <c r="L4614">
        <v>2</v>
      </c>
      <c r="M4614">
        <v>1001</v>
      </c>
      <c r="O4614" t="s">
        <v>25</v>
      </c>
      <c r="R4614" t="s">
        <v>47</v>
      </c>
      <c r="S4614" s="49" t="str">
        <f t="shared" si="577"/>
        <v>Card</v>
      </c>
      <c r="T4614" s="3">
        <v>3.5000000000000003E-2</v>
      </c>
      <c r="U4614" s="2">
        <v>5.3000000000000007</v>
      </c>
      <c r="V4614" s="2">
        <v>1.74</v>
      </c>
      <c r="W4614" s="54">
        <f>_xlfn.XLOOKUP(M4614,Market!A:A,Market!F:F,0)</f>
        <v>0.06</v>
      </c>
      <c r="X4614" s="55">
        <f t="shared" si="578"/>
        <v>0.18550000000000005</v>
      </c>
      <c r="Y4614" s="55">
        <f t="shared" si="579"/>
        <v>3.5600000000000005</v>
      </c>
      <c r="Z4614" s="54">
        <f t="shared" si="580"/>
        <v>0.67169811320754713</v>
      </c>
      <c r="AA4614" s="49" t="str">
        <f t="shared" ca="1" si="581"/>
        <v>N</v>
      </c>
      <c r="AB4614" s="49">
        <f t="shared" ca="1" si="582"/>
        <v>5</v>
      </c>
      <c r="AC4614" s="49" t="str">
        <f t="shared" ca="1" si="583"/>
        <v>N</v>
      </c>
    </row>
    <row r="4615" spans="1:29" x14ac:dyDescent="0.25">
      <c r="A4615">
        <v>2912</v>
      </c>
      <c r="B4615" s="9">
        <v>43572</v>
      </c>
      <c r="C4615" s="50" t="str">
        <f t="shared" si="576"/>
        <v>N</v>
      </c>
      <c r="D4615" s="52">
        <f>_xlfn.XLOOKUP(B4615,Cal_Date!B:B,Cal_Date!A:A,0)</f>
        <v>3</v>
      </c>
      <c r="E4615">
        <v>2019</v>
      </c>
      <c r="F4615" t="s">
        <v>123</v>
      </c>
      <c r="G4615" t="s">
        <v>129</v>
      </c>
      <c r="H4615" t="s">
        <v>48</v>
      </c>
      <c r="I4615" t="s">
        <v>18</v>
      </c>
      <c r="J4615" t="s">
        <v>10</v>
      </c>
      <c r="K4615" t="s">
        <v>43</v>
      </c>
      <c r="L4615">
        <v>1</v>
      </c>
      <c r="M4615">
        <v>1008</v>
      </c>
      <c r="O4615" t="s">
        <v>28</v>
      </c>
      <c r="R4615" t="s">
        <v>44</v>
      </c>
      <c r="S4615" s="49" t="str">
        <f t="shared" si="577"/>
        <v>Card</v>
      </c>
      <c r="T4615" s="3">
        <v>0.03</v>
      </c>
      <c r="U4615" s="2">
        <v>7.6229999999999993</v>
      </c>
      <c r="V4615" s="2">
        <v>1.46</v>
      </c>
      <c r="W4615" s="54">
        <f>_xlfn.XLOOKUP(M4615,Market!A:A,Market!F:F,0)</f>
        <v>8.8999999999999996E-2</v>
      </c>
      <c r="X4615" s="55">
        <f t="shared" si="578"/>
        <v>0.22868999999999998</v>
      </c>
      <c r="Y4615" s="55">
        <f t="shared" si="579"/>
        <v>6.1629999999999994</v>
      </c>
      <c r="Z4615" s="54">
        <f t="shared" si="580"/>
        <v>0.80847435392889933</v>
      </c>
      <c r="AA4615" s="49" t="str">
        <f t="shared" ca="1" si="581"/>
        <v>N</v>
      </c>
      <c r="AB4615" s="49">
        <f t="shared" ca="1" si="582"/>
        <v>5</v>
      </c>
      <c r="AC4615" s="49" t="str">
        <f t="shared" ca="1" si="583"/>
        <v>N</v>
      </c>
    </row>
    <row r="4616" spans="1:29" x14ac:dyDescent="0.25">
      <c r="A4616">
        <v>2913</v>
      </c>
      <c r="B4616" s="9">
        <v>43572</v>
      </c>
      <c r="C4616" s="50" t="str">
        <f t="shared" si="576"/>
        <v>N</v>
      </c>
      <c r="D4616" s="52">
        <f>_xlfn.XLOOKUP(B4616,Cal_Date!B:B,Cal_Date!A:A,0)</f>
        <v>3</v>
      </c>
      <c r="E4616">
        <v>2019</v>
      </c>
      <c r="F4616" t="s">
        <v>123</v>
      </c>
      <c r="G4616" t="s">
        <v>129</v>
      </c>
      <c r="H4616" t="s">
        <v>11</v>
      </c>
      <c r="I4616" t="s">
        <v>13</v>
      </c>
      <c r="J4616" t="s">
        <v>15</v>
      </c>
      <c r="K4616" t="s">
        <v>42</v>
      </c>
      <c r="L4616">
        <v>1</v>
      </c>
      <c r="M4616">
        <v>1009</v>
      </c>
      <c r="O4616" t="s">
        <v>28</v>
      </c>
      <c r="R4616" t="s">
        <v>44</v>
      </c>
      <c r="S4616" s="49" t="str">
        <f t="shared" si="577"/>
        <v>Card</v>
      </c>
      <c r="T4616" s="3">
        <v>0.03</v>
      </c>
      <c r="U4616" s="2">
        <v>2.7225000000000001</v>
      </c>
      <c r="V4616" s="2">
        <v>1.42</v>
      </c>
      <c r="W4616" s="54">
        <f>_xlfn.XLOOKUP(M4616,Market!A:A,Market!F:F,0)</f>
        <v>8.8999999999999996E-2</v>
      </c>
      <c r="X4616" s="55">
        <f t="shared" si="578"/>
        <v>8.1674999999999998E-2</v>
      </c>
      <c r="Y4616" s="55">
        <f t="shared" si="579"/>
        <v>1.3025000000000002</v>
      </c>
      <c r="Z4616" s="54">
        <f t="shared" si="580"/>
        <v>0.47842056932966032</v>
      </c>
      <c r="AA4616" s="49" t="str">
        <f t="shared" ca="1" si="581"/>
        <v>N</v>
      </c>
      <c r="AB4616" s="49">
        <f t="shared" ca="1" si="582"/>
        <v>5</v>
      </c>
      <c r="AC4616" s="49" t="str">
        <f t="shared" ca="1" si="583"/>
        <v>N</v>
      </c>
    </row>
    <row r="4617" spans="1:29" x14ac:dyDescent="0.25">
      <c r="A4617">
        <v>2914</v>
      </c>
      <c r="B4617" s="9">
        <v>43572</v>
      </c>
      <c r="C4617" s="50" t="str">
        <f t="shared" si="576"/>
        <v>N</v>
      </c>
      <c r="D4617" s="52">
        <f>_xlfn.XLOOKUP(B4617,Cal_Date!B:B,Cal_Date!A:A,0)</f>
        <v>3</v>
      </c>
      <c r="E4617">
        <v>2019</v>
      </c>
      <c r="F4617" t="s">
        <v>123</v>
      </c>
      <c r="G4617" t="s">
        <v>129</v>
      </c>
      <c r="H4617" t="s">
        <v>14</v>
      </c>
      <c r="I4617" t="s">
        <v>18</v>
      </c>
      <c r="J4617" t="s">
        <v>15</v>
      </c>
      <c r="K4617" t="s">
        <v>43</v>
      </c>
      <c r="L4617">
        <v>1</v>
      </c>
      <c r="M4617">
        <v>1001</v>
      </c>
      <c r="O4617" t="s">
        <v>25</v>
      </c>
      <c r="R4617" t="s">
        <v>44</v>
      </c>
      <c r="S4617" s="49" t="str">
        <f t="shared" si="577"/>
        <v>Card</v>
      </c>
      <c r="T4617" s="3">
        <v>0.03</v>
      </c>
      <c r="U4617" s="2">
        <v>7.42</v>
      </c>
      <c r="V4617" s="2">
        <v>2.2200000000000002</v>
      </c>
      <c r="W4617" s="54">
        <f>_xlfn.XLOOKUP(M4617,Market!A:A,Market!F:F,0)</f>
        <v>0.06</v>
      </c>
      <c r="X4617" s="55">
        <f t="shared" si="578"/>
        <v>0.22259999999999999</v>
      </c>
      <c r="Y4617" s="55">
        <f t="shared" si="579"/>
        <v>5.1999999999999993</v>
      </c>
      <c r="Z4617" s="54">
        <f t="shared" si="580"/>
        <v>0.70080862533692712</v>
      </c>
      <c r="AA4617" s="49" t="str">
        <f t="shared" ca="1" si="581"/>
        <v>N</v>
      </c>
      <c r="AB4617" s="49">
        <f t="shared" ca="1" si="582"/>
        <v>5</v>
      </c>
      <c r="AC4617" s="49" t="str">
        <f t="shared" ca="1" si="583"/>
        <v>N</v>
      </c>
    </row>
    <row r="4618" spans="1:29" x14ac:dyDescent="0.25">
      <c r="A4618">
        <v>2915</v>
      </c>
      <c r="B4618" s="9">
        <v>43572</v>
      </c>
      <c r="C4618" s="50" t="str">
        <f t="shared" si="576"/>
        <v>N</v>
      </c>
      <c r="D4618" s="52">
        <f>_xlfn.XLOOKUP(B4618,Cal_Date!B:B,Cal_Date!A:A,0)</f>
        <v>3</v>
      </c>
      <c r="E4618">
        <v>2019</v>
      </c>
      <c r="F4618" t="s">
        <v>123</v>
      </c>
      <c r="G4618" t="s">
        <v>129</v>
      </c>
      <c r="H4618" t="s">
        <v>11</v>
      </c>
      <c r="I4618" t="s">
        <v>11</v>
      </c>
      <c r="J4618" t="s">
        <v>15</v>
      </c>
      <c r="K4618" t="s">
        <v>42</v>
      </c>
      <c r="L4618">
        <v>1</v>
      </c>
      <c r="M4618">
        <v>1001</v>
      </c>
      <c r="O4618" t="s">
        <v>25</v>
      </c>
      <c r="R4618" t="s">
        <v>44</v>
      </c>
      <c r="S4618" s="49" t="str">
        <f t="shared" si="577"/>
        <v>Card</v>
      </c>
      <c r="T4618" s="3">
        <v>0.03</v>
      </c>
      <c r="U4618" s="2">
        <v>2.6500000000000004</v>
      </c>
      <c r="V4618" s="2">
        <v>0.87</v>
      </c>
      <c r="W4618" s="54">
        <f>_xlfn.XLOOKUP(M4618,Market!A:A,Market!F:F,0)</f>
        <v>0.06</v>
      </c>
      <c r="X4618" s="55">
        <f t="shared" si="578"/>
        <v>7.9500000000000001E-2</v>
      </c>
      <c r="Y4618" s="55">
        <f t="shared" si="579"/>
        <v>1.7800000000000002</v>
      </c>
      <c r="Z4618" s="54">
        <f t="shared" si="580"/>
        <v>0.67169811320754713</v>
      </c>
      <c r="AA4618" s="49" t="str">
        <f t="shared" ca="1" si="581"/>
        <v>N</v>
      </c>
      <c r="AB4618" s="49">
        <f t="shared" ca="1" si="582"/>
        <v>5</v>
      </c>
      <c r="AC4618" s="49" t="str">
        <f t="shared" ca="1" si="583"/>
        <v>N</v>
      </c>
    </row>
    <row r="4619" spans="1:29" x14ac:dyDescent="0.25">
      <c r="A4619">
        <v>2916</v>
      </c>
      <c r="B4619" s="9">
        <v>43572</v>
      </c>
      <c r="C4619" s="50" t="str">
        <f t="shared" si="576"/>
        <v>N</v>
      </c>
      <c r="D4619" s="52">
        <f>_xlfn.XLOOKUP(B4619,Cal_Date!B:B,Cal_Date!A:A,0)</f>
        <v>3</v>
      </c>
      <c r="E4619">
        <v>2019</v>
      </c>
      <c r="F4619" t="s">
        <v>123</v>
      </c>
      <c r="G4619" t="s">
        <v>129</v>
      </c>
      <c r="H4619" t="s">
        <v>48</v>
      </c>
      <c r="I4619" t="s">
        <v>18</v>
      </c>
      <c r="J4619" t="s">
        <v>10</v>
      </c>
      <c r="K4619" t="s">
        <v>43</v>
      </c>
      <c r="L4619">
        <v>2</v>
      </c>
      <c r="M4619">
        <v>1001</v>
      </c>
      <c r="O4619" t="s">
        <v>25</v>
      </c>
      <c r="R4619" t="s">
        <v>44</v>
      </c>
      <c r="S4619" s="49" t="str">
        <f t="shared" si="577"/>
        <v>Card</v>
      </c>
      <c r="T4619" s="3">
        <v>0.03</v>
      </c>
      <c r="U4619" s="2">
        <v>14.84</v>
      </c>
      <c r="V4619" s="2">
        <v>2.92</v>
      </c>
      <c r="W4619" s="54">
        <f>_xlfn.XLOOKUP(M4619,Market!A:A,Market!F:F,0)</f>
        <v>0.06</v>
      </c>
      <c r="X4619" s="55">
        <f t="shared" si="578"/>
        <v>0.44519999999999998</v>
      </c>
      <c r="Y4619" s="55">
        <f t="shared" si="579"/>
        <v>11.92</v>
      </c>
      <c r="Z4619" s="54">
        <f t="shared" si="580"/>
        <v>0.80323450134770891</v>
      </c>
      <c r="AA4619" s="49" t="str">
        <f t="shared" ca="1" si="581"/>
        <v>N</v>
      </c>
      <c r="AB4619" s="49">
        <f t="shared" ca="1" si="582"/>
        <v>5</v>
      </c>
      <c r="AC4619" s="49" t="str">
        <f t="shared" ca="1" si="583"/>
        <v>N</v>
      </c>
    </row>
    <row r="4620" spans="1:29" x14ac:dyDescent="0.25">
      <c r="A4620">
        <v>2917</v>
      </c>
      <c r="B4620" s="9">
        <v>43572</v>
      </c>
      <c r="C4620" s="50" t="str">
        <f t="shared" si="576"/>
        <v>N</v>
      </c>
      <c r="D4620" s="52">
        <f>_xlfn.XLOOKUP(B4620,Cal_Date!B:B,Cal_Date!A:A,0)</f>
        <v>3</v>
      </c>
      <c r="E4620">
        <v>2019</v>
      </c>
      <c r="F4620" t="s">
        <v>123</v>
      </c>
      <c r="G4620" t="s">
        <v>129</v>
      </c>
      <c r="H4620" t="s">
        <v>48</v>
      </c>
      <c r="I4620" t="s">
        <v>18</v>
      </c>
      <c r="J4620" t="s">
        <v>10</v>
      </c>
      <c r="K4620" t="s">
        <v>43</v>
      </c>
      <c r="L4620">
        <v>1</v>
      </c>
      <c r="M4620">
        <v>1002</v>
      </c>
      <c r="O4620" t="s">
        <v>28</v>
      </c>
      <c r="R4620" t="s">
        <v>47</v>
      </c>
      <c r="S4620" s="49" t="str">
        <f t="shared" si="577"/>
        <v>Card</v>
      </c>
      <c r="T4620" s="3">
        <v>3.5000000000000003E-2</v>
      </c>
      <c r="U4620" s="2">
        <v>7.42</v>
      </c>
      <c r="V4620" s="2">
        <v>1.46</v>
      </c>
      <c r="W4620" s="54">
        <f>_xlfn.XLOOKUP(M4620,Market!A:A,Market!F:F,0)</f>
        <v>0.06</v>
      </c>
      <c r="X4620" s="55">
        <f t="shared" si="578"/>
        <v>0.25970000000000004</v>
      </c>
      <c r="Y4620" s="55">
        <f t="shared" si="579"/>
        <v>5.96</v>
      </c>
      <c r="Z4620" s="54">
        <f t="shared" si="580"/>
        <v>0.80323450134770891</v>
      </c>
      <c r="AA4620" s="49" t="str">
        <f t="shared" ca="1" si="581"/>
        <v>N</v>
      </c>
      <c r="AB4620" s="49">
        <f t="shared" ca="1" si="582"/>
        <v>5</v>
      </c>
      <c r="AC4620" s="49" t="str">
        <f t="shared" ca="1" si="583"/>
        <v>N</v>
      </c>
    </row>
    <row r="4621" spans="1:29" x14ac:dyDescent="0.25">
      <c r="A4621">
        <v>2918</v>
      </c>
      <c r="B4621" s="9">
        <v>43573</v>
      </c>
      <c r="C4621" s="50" t="str">
        <f t="shared" si="576"/>
        <v>N</v>
      </c>
      <c r="D4621" s="52">
        <f>_xlfn.XLOOKUP(B4621,Cal_Date!B:B,Cal_Date!A:A,0)</f>
        <v>3</v>
      </c>
      <c r="E4621">
        <v>2019</v>
      </c>
      <c r="F4621" t="s">
        <v>124</v>
      </c>
      <c r="G4621" t="s">
        <v>129</v>
      </c>
      <c r="H4621" t="s">
        <v>48</v>
      </c>
      <c r="I4621" t="s">
        <v>18</v>
      </c>
      <c r="J4621" t="s">
        <v>10</v>
      </c>
      <c r="K4621" t="s">
        <v>43</v>
      </c>
      <c r="L4621">
        <v>1</v>
      </c>
      <c r="M4621">
        <v>1003</v>
      </c>
      <c r="O4621" t="s">
        <v>25</v>
      </c>
      <c r="R4621" t="s">
        <v>44</v>
      </c>
      <c r="S4621" s="49" t="str">
        <f t="shared" si="577"/>
        <v>Card</v>
      </c>
      <c r="T4621" s="3">
        <v>0.03</v>
      </c>
      <c r="U4621" s="2">
        <v>7.42</v>
      </c>
      <c r="V4621" s="2">
        <v>1.46</v>
      </c>
      <c r="W4621" s="54">
        <f>_xlfn.XLOOKUP(M4621,Market!A:A,Market!F:F,0)</f>
        <v>0.06</v>
      </c>
      <c r="X4621" s="55">
        <f t="shared" si="578"/>
        <v>0.22259999999999999</v>
      </c>
      <c r="Y4621" s="55">
        <f t="shared" si="579"/>
        <v>5.96</v>
      </c>
      <c r="Z4621" s="54">
        <f t="shared" si="580"/>
        <v>0.80323450134770891</v>
      </c>
      <c r="AA4621" s="49" t="str">
        <f t="shared" ca="1" si="581"/>
        <v>N</v>
      </c>
      <c r="AB4621" s="49">
        <f t="shared" ca="1" si="582"/>
        <v>5</v>
      </c>
      <c r="AC4621" s="49" t="str">
        <f t="shared" ca="1" si="583"/>
        <v>N</v>
      </c>
    </row>
    <row r="4622" spans="1:29" x14ac:dyDescent="0.25">
      <c r="A4622">
        <v>2919</v>
      </c>
      <c r="B4622" s="9">
        <v>43573</v>
      </c>
      <c r="C4622" s="50" t="str">
        <f t="shared" si="576"/>
        <v>N</v>
      </c>
      <c r="D4622" s="52">
        <f>_xlfn.XLOOKUP(B4622,Cal_Date!B:B,Cal_Date!A:A,0)</f>
        <v>3</v>
      </c>
      <c r="E4622">
        <v>2019</v>
      </c>
      <c r="F4622" t="s">
        <v>124</v>
      </c>
      <c r="G4622" t="s">
        <v>129</v>
      </c>
      <c r="H4622" t="s">
        <v>48</v>
      </c>
      <c r="I4622" t="s">
        <v>18</v>
      </c>
      <c r="J4622" t="s">
        <v>10</v>
      </c>
      <c r="K4622" t="s">
        <v>43</v>
      </c>
      <c r="L4622">
        <v>1</v>
      </c>
      <c r="M4622">
        <v>1003</v>
      </c>
      <c r="O4622" t="s">
        <v>25</v>
      </c>
      <c r="R4622" t="s">
        <v>44</v>
      </c>
      <c r="S4622" s="49" t="str">
        <f t="shared" si="577"/>
        <v>Card</v>
      </c>
      <c r="T4622" s="3">
        <v>0.03</v>
      </c>
      <c r="U4622" s="2">
        <v>7.42</v>
      </c>
      <c r="V4622" s="2">
        <v>1.46</v>
      </c>
      <c r="W4622" s="54">
        <f>_xlfn.XLOOKUP(M4622,Market!A:A,Market!F:F,0)</f>
        <v>0.06</v>
      </c>
      <c r="X4622" s="55">
        <f t="shared" si="578"/>
        <v>0.22259999999999999</v>
      </c>
      <c r="Y4622" s="55">
        <f t="shared" si="579"/>
        <v>5.96</v>
      </c>
      <c r="Z4622" s="54">
        <f t="shared" si="580"/>
        <v>0.80323450134770891</v>
      </c>
      <c r="AA4622" s="49" t="str">
        <f t="shared" ca="1" si="581"/>
        <v>N</v>
      </c>
      <c r="AB4622" s="49">
        <f t="shared" ca="1" si="582"/>
        <v>5</v>
      </c>
      <c r="AC4622" s="49" t="str">
        <f t="shared" ca="1" si="583"/>
        <v>N</v>
      </c>
    </row>
    <row r="4623" spans="1:29" x14ac:dyDescent="0.25">
      <c r="A4623">
        <v>2920</v>
      </c>
      <c r="B4623" s="9">
        <v>43573</v>
      </c>
      <c r="C4623" s="50" t="str">
        <f t="shared" si="576"/>
        <v>N</v>
      </c>
      <c r="D4623" s="52">
        <f>_xlfn.XLOOKUP(B4623,Cal_Date!B:B,Cal_Date!A:A,0)</f>
        <v>3</v>
      </c>
      <c r="E4623">
        <v>2019</v>
      </c>
      <c r="F4623" t="s">
        <v>124</v>
      </c>
      <c r="G4623" t="s">
        <v>129</v>
      </c>
      <c r="H4623" t="s">
        <v>11</v>
      </c>
      <c r="I4623" t="s">
        <v>13</v>
      </c>
      <c r="J4623" t="s">
        <v>15</v>
      </c>
      <c r="K4623" t="s">
        <v>42</v>
      </c>
      <c r="L4623">
        <v>1</v>
      </c>
      <c r="M4623">
        <v>1003</v>
      </c>
      <c r="O4623" t="s">
        <v>25</v>
      </c>
      <c r="R4623" t="s">
        <v>44</v>
      </c>
      <c r="S4623" s="49" t="str">
        <f t="shared" si="577"/>
        <v>Card</v>
      </c>
      <c r="T4623" s="3">
        <v>0.03</v>
      </c>
      <c r="U4623" s="2">
        <v>2.6500000000000004</v>
      </c>
      <c r="V4623" s="2">
        <v>1.42</v>
      </c>
      <c r="W4623" s="54">
        <f>_xlfn.XLOOKUP(M4623,Market!A:A,Market!F:F,0)</f>
        <v>0.06</v>
      </c>
      <c r="X4623" s="55">
        <f t="shared" si="578"/>
        <v>7.9500000000000001E-2</v>
      </c>
      <c r="Y4623" s="55">
        <f t="shared" si="579"/>
        <v>1.2300000000000004</v>
      </c>
      <c r="Z4623" s="54">
        <f t="shared" si="580"/>
        <v>0.46415094339622653</v>
      </c>
      <c r="AA4623" s="49" t="str">
        <f t="shared" ca="1" si="581"/>
        <v>N</v>
      </c>
      <c r="AB4623" s="49">
        <f t="shared" ca="1" si="582"/>
        <v>5</v>
      </c>
      <c r="AC4623" s="49" t="str">
        <f t="shared" ca="1" si="583"/>
        <v>N</v>
      </c>
    </row>
    <row r="4624" spans="1:29" x14ac:dyDescent="0.25">
      <c r="A4624">
        <v>2921</v>
      </c>
      <c r="B4624" s="9">
        <v>43573</v>
      </c>
      <c r="C4624" s="50" t="str">
        <f t="shared" si="576"/>
        <v>N</v>
      </c>
      <c r="D4624" s="52">
        <f>_xlfn.XLOOKUP(B4624,Cal_Date!B:B,Cal_Date!A:A,0)</f>
        <v>3</v>
      </c>
      <c r="E4624">
        <v>2019</v>
      </c>
      <c r="F4624" t="s">
        <v>124</v>
      </c>
      <c r="G4624" t="s">
        <v>129</v>
      </c>
      <c r="H4624" t="s">
        <v>11</v>
      </c>
      <c r="I4624" t="s">
        <v>11</v>
      </c>
      <c r="J4624" t="s">
        <v>15</v>
      </c>
      <c r="K4624" t="s">
        <v>42</v>
      </c>
      <c r="L4624">
        <v>1</v>
      </c>
      <c r="M4624">
        <v>1004</v>
      </c>
      <c r="O4624" t="s">
        <v>28</v>
      </c>
      <c r="R4624" t="s">
        <v>47</v>
      </c>
      <c r="S4624" s="49" t="str">
        <f t="shared" si="577"/>
        <v>Card</v>
      </c>
      <c r="T4624" s="3">
        <v>3.5000000000000003E-2</v>
      </c>
      <c r="U4624" s="2">
        <v>2.6500000000000004</v>
      </c>
      <c r="V4624" s="2">
        <v>0.87</v>
      </c>
      <c r="W4624" s="54">
        <f>_xlfn.XLOOKUP(M4624,Market!A:A,Market!F:F,0)</f>
        <v>0.06</v>
      </c>
      <c r="X4624" s="55">
        <f t="shared" si="578"/>
        <v>9.2750000000000027E-2</v>
      </c>
      <c r="Y4624" s="55">
        <f t="shared" si="579"/>
        <v>1.7800000000000002</v>
      </c>
      <c r="Z4624" s="54">
        <f t="shared" si="580"/>
        <v>0.67169811320754713</v>
      </c>
      <c r="AA4624" s="49" t="str">
        <f t="shared" ca="1" si="581"/>
        <v>N</v>
      </c>
      <c r="AB4624" s="49">
        <f t="shared" ca="1" si="582"/>
        <v>5</v>
      </c>
      <c r="AC4624" s="49" t="str">
        <f t="shared" ca="1" si="583"/>
        <v>N</v>
      </c>
    </row>
    <row r="4625" spans="1:29" x14ac:dyDescent="0.25">
      <c r="A4625">
        <v>2922</v>
      </c>
      <c r="B4625" s="9">
        <v>43573</v>
      </c>
      <c r="C4625" s="50" t="str">
        <f t="shared" si="576"/>
        <v>N</v>
      </c>
      <c r="D4625" s="52">
        <f>_xlfn.XLOOKUP(B4625,Cal_Date!B:B,Cal_Date!A:A,0)</f>
        <v>3</v>
      </c>
      <c r="E4625">
        <v>2019</v>
      </c>
      <c r="F4625" t="s">
        <v>124</v>
      </c>
      <c r="G4625" t="s">
        <v>129</v>
      </c>
      <c r="H4625" t="s">
        <v>48</v>
      </c>
      <c r="I4625" t="s">
        <v>18</v>
      </c>
      <c r="J4625" t="s">
        <v>10</v>
      </c>
      <c r="K4625" t="s">
        <v>43</v>
      </c>
      <c r="L4625">
        <v>2</v>
      </c>
      <c r="M4625">
        <v>1005</v>
      </c>
      <c r="O4625" t="s">
        <v>25</v>
      </c>
      <c r="R4625" t="s">
        <v>47</v>
      </c>
      <c r="S4625" s="49" t="str">
        <f t="shared" si="577"/>
        <v>Card</v>
      </c>
      <c r="T4625" s="3">
        <v>3.5000000000000003E-2</v>
      </c>
      <c r="U4625" s="2">
        <v>15.245999999999999</v>
      </c>
      <c r="V4625" s="2">
        <v>2.92</v>
      </c>
      <c r="W4625" s="54">
        <f>_xlfn.XLOOKUP(M4625,Market!A:A,Market!F:F,0)</f>
        <v>8.8999999999999996E-2</v>
      </c>
      <c r="X4625" s="55">
        <f t="shared" si="578"/>
        <v>0.53361000000000003</v>
      </c>
      <c r="Y4625" s="55">
        <f t="shared" si="579"/>
        <v>12.325999999999999</v>
      </c>
      <c r="Z4625" s="54">
        <f t="shared" si="580"/>
        <v>0.80847435392889933</v>
      </c>
      <c r="AA4625" s="49" t="str">
        <f t="shared" ca="1" si="581"/>
        <v>N</v>
      </c>
      <c r="AB4625" s="49">
        <f t="shared" ca="1" si="582"/>
        <v>5</v>
      </c>
      <c r="AC4625" s="49" t="str">
        <f t="shared" ca="1" si="583"/>
        <v>N</v>
      </c>
    </row>
    <row r="4626" spans="1:29" x14ac:dyDescent="0.25">
      <c r="A4626">
        <v>2923</v>
      </c>
      <c r="B4626" s="9">
        <v>43573</v>
      </c>
      <c r="C4626" s="50" t="str">
        <f t="shared" si="576"/>
        <v>N</v>
      </c>
      <c r="D4626" s="52">
        <f>_xlfn.XLOOKUP(B4626,Cal_Date!B:B,Cal_Date!A:A,0)</f>
        <v>3</v>
      </c>
      <c r="E4626">
        <v>2019</v>
      </c>
      <c r="F4626" t="s">
        <v>124</v>
      </c>
      <c r="G4626" t="s">
        <v>129</v>
      </c>
      <c r="H4626" t="s">
        <v>11</v>
      </c>
      <c r="I4626" t="s">
        <v>11</v>
      </c>
      <c r="J4626" t="s">
        <v>15</v>
      </c>
      <c r="K4626" t="s">
        <v>42</v>
      </c>
      <c r="L4626">
        <v>2</v>
      </c>
      <c r="M4626">
        <v>1005</v>
      </c>
      <c r="O4626" t="s">
        <v>25</v>
      </c>
      <c r="R4626" t="s">
        <v>44</v>
      </c>
      <c r="S4626" s="49" t="str">
        <f t="shared" si="577"/>
        <v>Card</v>
      </c>
      <c r="T4626" s="3">
        <v>0.03</v>
      </c>
      <c r="U4626" s="2">
        <v>5.4450000000000003</v>
      </c>
      <c r="V4626" s="2">
        <v>1.74</v>
      </c>
      <c r="W4626" s="54">
        <f>_xlfn.XLOOKUP(M4626,Market!A:A,Market!F:F,0)</f>
        <v>8.8999999999999996E-2</v>
      </c>
      <c r="X4626" s="55">
        <f t="shared" si="578"/>
        <v>0.16335</v>
      </c>
      <c r="Y4626" s="55">
        <f t="shared" si="579"/>
        <v>3.7050000000000001</v>
      </c>
      <c r="Z4626" s="54">
        <f t="shared" si="580"/>
        <v>0.68044077134986225</v>
      </c>
      <c r="AA4626" s="49" t="str">
        <f t="shared" ca="1" si="581"/>
        <v>N</v>
      </c>
      <c r="AB4626" s="49">
        <f t="shared" ca="1" si="582"/>
        <v>5</v>
      </c>
      <c r="AC4626" s="49" t="str">
        <f t="shared" ca="1" si="583"/>
        <v>N</v>
      </c>
    </row>
    <row r="4627" spans="1:29" x14ac:dyDescent="0.25">
      <c r="A4627">
        <v>2924</v>
      </c>
      <c r="B4627" s="9">
        <v>43573</v>
      </c>
      <c r="C4627" s="50" t="str">
        <f t="shared" si="576"/>
        <v>N</v>
      </c>
      <c r="D4627" s="52">
        <f>_xlfn.XLOOKUP(B4627,Cal_Date!B:B,Cal_Date!A:A,0)</f>
        <v>3</v>
      </c>
      <c r="E4627">
        <v>2019</v>
      </c>
      <c r="F4627" t="s">
        <v>124</v>
      </c>
      <c r="G4627" t="s">
        <v>129</v>
      </c>
      <c r="H4627" t="s">
        <v>14</v>
      </c>
      <c r="I4627" t="s">
        <v>13</v>
      </c>
      <c r="J4627" t="s">
        <v>15</v>
      </c>
      <c r="K4627" t="s">
        <v>43</v>
      </c>
      <c r="L4627">
        <v>1</v>
      </c>
      <c r="M4627">
        <v>1003</v>
      </c>
      <c r="O4627" t="s">
        <v>25</v>
      </c>
      <c r="R4627" t="s">
        <v>44</v>
      </c>
      <c r="S4627" s="49" t="str">
        <f t="shared" si="577"/>
        <v>Card</v>
      </c>
      <c r="T4627" s="3">
        <v>0.03</v>
      </c>
      <c r="U4627" s="2">
        <v>6.8900000000000006</v>
      </c>
      <c r="V4627" s="2">
        <v>2.12</v>
      </c>
      <c r="W4627" s="54">
        <f>_xlfn.XLOOKUP(M4627,Market!A:A,Market!F:F,0)</f>
        <v>0.06</v>
      </c>
      <c r="X4627" s="55">
        <f t="shared" si="578"/>
        <v>0.20670000000000002</v>
      </c>
      <c r="Y4627" s="55">
        <f t="shared" si="579"/>
        <v>4.7700000000000005</v>
      </c>
      <c r="Z4627" s="54">
        <f t="shared" si="580"/>
        <v>0.69230769230769229</v>
      </c>
      <c r="AA4627" s="49" t="str">
        <f t="shared" ca="1" si="581"/>
        <v>N</v>
      </c>
      <c r="AB4627" s="49">
        <f t="shared" ca="1" si="582"/>
        <v>5</v>
      </c>
      <c r="AC4627" s="49" t="str">
        <f t="shared" ca="1" si="583"/>
        <v>N</v>
      </c>
    </row>
    <row r="4628" spans="1:29" x14ac:dyDescent="0.25">
      <c r="A4628">
        <v>2925</v>
      </c>
      <c r="B4628" s="9">
        <v>43573</v>
      </c>
      <c r="C4628" s="50" t="str">
        <f t="shared" si="576"/>
        <v>N</v>
      </c>
      <c r="D4628" s="52">
        <f>_xlfn.XLOOKUP(B4628,Cal_Date!B:B,Cal_Date!A:A,0)</f>
        <v>3</v>
      </c>
      <c r="E4628">
        <v>2019</v>
      </c>
      <c r="F4628" t="s">
        <v>124</v>
      </c>
      <c r="G4628" t="s">
        <v>129</v>
      </c>
      <c r="H4628" t="s">
        <v>11</v>
      </c>
      <c r="I4628" t="s">
        <v>13</v>
      </c>
      <c r="J4628" t="s">
        <v>15</v>
      </c>
      <c r="K4628" t="s">
        <v>42</v>
      </c>
      <c r="L4628">
        <v>1</v>
      </c>
      <c r="M4628">
        <v>1007</v>
      </c>
      <c r="O4628" t="s">
        <v>28</v>
      </c>
      <c r="R4628" t="s">
        <v>46</v>
      </c>
      <c r="S4628" s="49" t="str">
        <f t="shared" si="577"/>
        <v>Card</v>
      </c>
      <c r="T4628" s="3">
        <v>0.04</v>
      </c>
      <c r="U4628" s="2">
        <v>2.7225000000000001</v>
      </c>
      <c r="V4628" s="2">
        <v>1.42</v>
      </c>
      <c r="W4628" s="54">
        <f>_xlfn.XLOOKUP(M4628,Market!A:A,Market!F:F,0)</f>
        <v>8.8999999999999996E-2</v>
      </c>
      <c r="X4628" s="55">
        <f t="shared" si="578"/>
        <v>0.10890000000000001</v>
      </c>
      <c r="Y4628" s="55">
        <f t="shared" si="579"/>
        <v>1.3025000000000002</v>
      </c>
      <c r="Z4628" s="54">
        <f t="shared" si="580"/>
        <v>0.47842056932966032</v>
      </c>
      <c r="AA4628" s="49" t="str">
        <f t="shared" ca="1" si="581"/>
        <v>N</v>
      </c>
      <c r="AB4628" s="49">
        <f t="shared" ca="1" si="582"/>
        <v>5</v>
      </c>
      <c r="AC4628" s="49" t="str">
        <f t="shared" ca="1" si="583"/>
        <v>N</v>
      </c>
    </row>
    <row r="4629" spans="1:29" x14ac:dyDescent="0.25">
      <c r="A4629">
        <v>2926</v>
      </c>
      <c r="B4629" s="9">
        <v>43573</v>
      </c>
      <c r="C4629" s="50" t="str">
        <f t="shared" si="576"/>
        <v>N</v>
      </c>
      <c r="D4629" s="52">
        <f>_xlfn.XLOOKUP(B4629,Cal_Date!B:B,Cal_Date!A:A,0)</f>
        <v>3</v>
      </c>
      <c r="E4629">
        <v>2019</v>
      </c>
      <c r="F4629" t="s">
        <v>124</v>
      </c>
      <c r="G4629" t="s">
        <v>129</v>
      </c>
      <c r="H4629" t="s">
        <v>11</v>
      </c>
      <c r="I4629" t="s">
        <v>11</v>
      </c>
      <c r="J4629" t="s">
        <v>15</v>
      </c>
      <c r="K4629" t="s">
        <v>42</v>
      </c>
      <c r="L4629">
        <v>1</v>
      </c>
      <c r="M4629">
        <v>1006</v>
      </c>
      <c r="O4629" t="s">
        <v>28</v>
      </c>
      <c r="R4629" t="s">
        <v>47</v>
      </c>
      <c r="S4629" s="49" t="str">
        <f t="shared" si="577"/>
        <v>Card</v>
      </c>
      <c r="T4629" s="3">
        <v>3.5000000000000003E-2</v>
      </c>
      <c r="U4629" s="2">
        <v>2.7225000000000001</v>
      </c>
      <c r="V4629" s="2">
        <v>0.87</v>
      </c>
      <c r="W4629" s="54">
        <f>_xlfn.XLOOKUP(M4629,Market!A:A,Market!F:F,0)</f>
        <v>8.8999999999999996E-2</v>
      </c>
      <c r="X4629" s="55">
        <f t="shared" si="578"/>
        <v>9.5287500000000011E-2</v>
      </c>
      <c r="Y4629" s="55">
        <f t="shared" si="579"/>
        <v>1.8525</v>
      </c>
      <c r="Z4629" s="54">
        <f t="shared" si="580"/>
        <v>0.68044077134986225</v>
      </c>
      <c r="AA4629" s="49" t="str">
        <f t="shared" ca="1" si="581"/>
        <v>N</v>
      </c>
      <c r="AB4629" s="49">
        <f t="shared" ca="1" si="582"/>
        <v>5</v>
      </c>
      <c r="AC4629" s="49" t="str">
        <f t="shared" ca="1" si="583"/>
        <v>N</v>
      </c>
    </row>
    <row r="4630" spans="1:29" x14ac:dyDescent="0.25">
      <c r="A4630">
        <v>2927</v>
      </c>
      <c r="B4630" s="9">
        <v>43573</v>
      </c>
      <c r="C4630" s="50" t="str">
        <f t="shared" si="576"/>
        <v>N</v>
      </c>
      <c r="D4630" s="52">
        <f>_xlfn.XLOOKUP(B4630,Cal_Date!B:B,Cal_Date!A:A,0)</f>
        <v>3</v>
      </c>
      <c r="E4630">
        <v>2019</v>
      </c>
      <c r="F4630" t="s">
        <v>124</v>
      </c>
      <c r="G4630" t="s">
        <v>129</v>
      </c>
      <c r="H4630" t="s">
        <v>48</v>
      </c>
      <c r="I4630" t="s">
        <v>18</v>
      </c>
      <c r="J4630" t="s">
        <v>10</v>
      </c>
      <c r="K4630" t="s">
        <v>43</v>
      </c>
      <c r="L4630">
        <v>2</v>
      </c>
      <c r="M4630">
        <v>1006</v>
      </c>
      <c r="O4630" t="s">
        <v>28</v>
      </c>
      <c r="R4630" t="s">
        <v>47</v>
      </c>
      <c r="S4630" s="49" t="str">
        <f t="shared" si="577"/>
        <v>Card</v>
      </c>
      <c r="T4630" s="3">
        <v>3.5000000000000003E-2</v>
      </c>
      <c r="U4630" s="2">
        <v>15.245999999999999</v>
      </c>
      <c r="V4630" s="2">
        <v>2.92</v>
      </c>
      <c r="W4630" s="54">
        <f>_xlfn.XLOOKUP(M4630,Market!A:A,Market!F:F,0)</f>
        <v>8.8999999999999996E-2</v>
      </c>
      <c r="X4630" s="55">
        <f t="shared" si="578"/>
        <v>0.53361000000000003</v>
      </c>
      <c r="Y4630" s="55">
        <f t="shared" si="579"/>
        <v>12.325999999999999</v>
      </c>
      <c r="Z4630" s="54">
        <f t="shared" si="580"/>
        <v>0.80847435392889933</v>
      </c>
      <c r="AA4630" s="49" t="str">
        <f t="shared" ca="1" si="581"/>
        <v>N</v>
      </c>
      <c r="AB4630" s="49">
        <f t="shared" ca="1" si="582"/>
        <v>5</v>
      </c>
      <c r="AC4630" s="49" t="str">
        <f t="shared" ca="1" si="583"/>
        <v>N</v>
      </c>
    </row>
    <row r="4631" spans="1:29" x14ac:dyDescent="0.25">
      <c r="A4631">
        <v>2928</v>
      </c>
      <c r="B4631" s="9">
        <v>43573</v>
      </c>
      <c r="C4631" s="50" t="str">
        <f t="shared" si="576"/>
        <v>N</v>
      </c>
      <c r="D4631" s="52">
        <f>_xlfn.XLOOKUP(B4631,Cal_Date!B:B,Cal_Date!A:A,0)</f>
        <v>3</v>
      </c>
      <c r="E4631">
        <v>2019</v>
      </c>
      <c r="F4631" t="s">
        <v>124</v>
      </c>
      <c r="G4631" t="s">
        <v>129</v>
      </c>
      <c r="H4631" t="s">
        <v>11</v>
      </c>
      <c r="I4631" t="s">
        <v>13</v>
      </c>
      <c r="J4631" t="s">
        <v>15</v>
      </c>
      <c r="K4631" t="s">
        <v>42</v>
      </c>
      <c r="L4631">
        <v>1</v>
      </c>
      <c r="M4631">
        <v>1006</v>
      </c>
      <c r="O4631" t="s">
        <v>28</v>
      </c>
      <c r="R4631" t="s">
        <v>46</v>
      </c>
      <c r="S4631" s="49" t="str">
        <f t="shared" si="577"/>
        <v>Card</v>
      </c>
      <c r="T4631" s="3">
        <v>0.04</v>
      </c>
      <c r="U4631" s="2">
        <v>2.7225000000000001</v>
      </c>
      <c r="V4631" s="2">
        <v>1.42</v>
      </c>
      <c r="W4631" s="54">
        <f>_xlfn.XLOOKUP(M4631,Market!A:A,Market!F:F,0)</f>
        <v>8.8999999999999996E-2</v>
      </c>
      <c r="X4631" s="55">
        <f t="shared" si="578"/>
        <v>0.10890000000000001</v>
      </c>
      <c r="Y4631" s="55">
        <f t="shared" si="579"/>
        <v>1.3025000000000002</v>
      </c>
      <c r="Z4631" s="54">
        <f t="shared" si="580"/>
        <v>0.47842056932966032</v>
      </c>
      <c r="AA4631" s="49" t="str">
        <f t="shared" ca="1" si="581"/>
        <v>N</v>
      </c>
      <c r="AB4631" s="49">
        <f t="shared" ca="1" si="582"/>
        <v>5</v>
      </c>
      <c r="AC4631" s="49" t="str">
        <f t="shared" ca="1" si="583"/>
        <v>N</v>
      </c>
    </row>
    <row r="4632" spans="1:29" x14ac:dyDescent="0.25">
      <c r="A4632">
        <v>2929</v>
      </c>
      <c r="B4632" s="9">
        <v>43573</v>
      </c>
      <c r="C4632" s="50" t="str">
        <f t="shared" si="576"/>
        <v>N</v>
      </c>
      <c r="D4632" s="52">
        <f>_xlfn.XLOOKUP(B4632,Cal_Date!B:B,Cal_Date!A:A,0)</f>
        <v>3</v>
      </c>
      <c r="E4632">
        <v>2019</v>
      </c>
      <c r="F4632" t="s">
        <v>124</v>
      </c>
      <c r="G4632" t="s">
        <v>129</v>
      </c>
      <c r="H4632" t="s">
        <v>14</v>
      </c>
      <c r="I4632" t="s">
        <v>18</v>
      </c>
      <c r="J4632" t="s">
        <v>15</v>
      </c>
      <c r="K4632" t="s">
        <v>43</v>
      </c>
      <c r="L4632">
        <v>2</v>
      </c>
      <c r="M4632">
        <v>1004</v>
      </c>
      <c r="O4632" t="s">
        <v>28</v>
      </c>
      <c r="R4632" t="s">
        <v>44</v>
      </c>
      <c r="S4632" s="49" t="str">
        <f t="shared" si="577"/>
        <v>Card</v>
      </c>
      <c r="T4632" s="3">
        <v>0.03</v>
      </c>
      <c r="U4632" s="2">
        <v>13.780000000000001</v>
      </c>
      <c r="V4632" s="2">
        <v>4.2</v>
      </c>
      <c r="W4632" s="54">
        <f>_xlfn.XLOOKUP(M4632,Market!A:A,Market!F:F,0)</f>
        <v>0.06</v>
      </c>
      <c r="X4632" s="55">
        <f t="shared" si="578"/>
        <v>0.41340000000000005</v>
      </c>
      <c r="Y4632" s="55">
        <f t="shared" si="579"/>
        <v>9.5800000000000018</v>
      </c>
      <c r="Z4632" s="54">
        <f t="shared" si="580"/>
        <v>0.69521044992743108</v>
      </c>
      <c r="AA4632" s="49" t="str">
        <f t="shared" ca="1" si="581"/>
        <v>N</v>
      </c>
      <c r="AB4632" s="49">
        <f t="shared" ca="1" si="582"/>
        <v>5</v>
      </c>
      <c r="AC4632" s="49" t="str">
        <f t="shared" ca="1" si="583"/>
        <v>N</v>
      </c>
    </row>
    <row r="4633" spans="1:29" x14ac:dyDescent="0.25">
      <c r="A4633">
        <v>2930</v>
      </c>
      <c r="B4633" s="9">
        <v>43573</v>
      </c>
      <c r="C4633" s="50" t="str">
        <f t="shared" si="576"/>
        <v>N</v>
      </c>
      <c r="D4633" s="52">
        <f>_xlfn.XLOOKUP(B4633,Cal_Date!B:B,Cal_Date!A:A,0)</f>
        <v>3</v>
      </c>
      <c r="E4633">
        <v>2019</v>
      </c>
      <c r="F4633" t="s">
        <v>124</v>
      </c>
      <c r="G4633" t="s">
        <v>129</v>
      </c>
      <c r="H4633" t="s">
        <v>11</v>
      </c>
      <c r="I4633" t="s">
        <v>11</v>
      </c>
      <c r="J4633" t="s">
        <v>15</v>
      </c>
      <c r="K4633" t="s">
        <v>42</v>
      </c>
      <c r="L4633">
        <v>1</v>
      </c>
      <c r="M4633">
        <v>1004</v>
      </c>
      <c r="O4633" t="s">
        <v>28</v>
      </c>
      <c r="R4633" t="s">
        <v>44</v>
      </c>
      <c r="S4633" s="49" t="str">
        <f t="shared" si="577"/>
        <v>Card</v>
      </c>
      <c r="T4633" s="3">
        <v>0.03</v>
      </c>
      <c r="U4633" s="2">
        <v>2.6500000000000004</v>
      </c>
      <c r="V4633" s="2">
        <v>0.87</v>
      </c>
      <c r="W4633" s="54">
        <f>_xlfn.XLOOKUP(M4633,Market!A:A,Market!F:F,0)</f>
        <v>0.06</v>
      </c>
      <c r="X4633" s="55">
        <f t="shared" si="578"/>
        <v>7.9500000000000001E-2</v>
      </c>
      <c r="Y4633" s="55">
        <f t="shared" si="579"/>
        <v>1.7800000000000002</v>
      </c>
      <c r="Z4633" s="54">
        <f t="shared" si="580"/>
        <v>0.67169811320754713</v>
      </c>
      <c r="AA4633" s="49" t="str">
        <f t="shared" ca="1" si="581"/>
        <v>N</v>
      </c>
      <c r="AB4633" s="49">
        <f t="shared" ca="1" si="582"/>
        <v>5</v>
      </c>
      <c r="AC4633" s="49" t="str">
        <f t="shared" ca="1" si="583"/>
        <v>N</v>
      </c>
    </row>
    <row r="4634" spans="1:29" x14ac:dyDescent="0.25">
      <c r="A4634">
        <v>2931</v>
      </c>
      <c r="B4634" s="9">
        <v>43573</v>
      </c>
      <c r="C4634" s="50" t="str">
        <f t="shared" si="576"/>
        <v>N</v>
      </c>
      <c r="D4634" s="52">
        <f>_xlfn.XLOOKUP(B4634,Cal_Date!B:B,Cal_Date!A:A,0)</f>
        <v>3</v>
      </c>
      <c r="E4634">
        <v>2019</v>
      </c>
      <c r="F4634" t="s">
        <v>124</v>
      </c>
      <c r="G4634" t="s">
        <v>129</v>
      </c>
      <c r="H4634" t="s">
        <v>11</v>
      </c>
      <c r="I4634" t="s">
        <v>11</v>
      </c>
      <c r="J4634" t="s">
        <v>15</v>
      </c>
      <c r="K4634" t="s">
        <v>42</v>
      </c>
      <c r="L4634">
        <v>2</v>
      </c>
      <c r="M4634">
        <v>1000</v>
      </c>
      <c r="O4634" t="s">
        <v>25</v>
      </c>
      <c r="R4634" t="s">
        <v>44</v>
      </c>
      <c r="S4634" s="49" t="str">
        <f t="shared" si="577"/>
        <v>Card</v>
      </c>
      <c r="T4634" s="3">
        <v>0.03</v>
      </c>
      <c r="U4634" s="2">
        <v>5.4</v>
      </c>
      <c r="V4634" s="2">
        <v>1.74</v>
      </c>
      <c r="W4634" s="54">
        <f>_xlfn.XLOOKUP(M4634,Market!A:A,Market!F:F,0)</f>
        <v>0.08</v>
      </c>
      <c r="X4634" s="55">
        <f t="shared" si="578"/>
        <v>0.16200000000000001</v>
      </c>
      <c r="Y4634" s="55">
        <f t="shared" si="579"/>
        <v>3.66</v>
      </c>
      <c r="Z4634" s="54">
        <f t="shared" si="580"/>
        <v>0.67777777777777781</v>
      </c>
      <c r="AA4634" s="49" t="str">
        <f t="shared" ca="1" si="581"/>
        <v>N</v>
      </c>
      <c r="AB4634" s="49">
        <f t="shared" ca="1" si="582"/>
        <v>5</v>
      </c>
      <c r="AC4634" s="49" t="str">
        <f t="shared" ca="1" si="583"/>
        <v>N</v>
      </c>
    </row>
    <row r="4635" spans="1:29" x14ac:dyDescent="0.25">
      <c r="A4635">
        <v>2932</v>
      </c>
      <c r="B4635" s="9">
        <v>43573</v>
      </c>
      <c r="C4635" s="50" t="str">
        <f t="shared" si="576"/>
        <v>N</v>
      </c>
      <c r="D4635" s="52">
        <f>_xlfn.XLOOKUP(B4635,Cal_Date!B:B,Cal_Date!A:A,0)</f>
        <v>3</v>
      </c>
      <c r="E4635">
        <v>2019</v>
      </c>
      <c r="F4635" t="s">
        <v>124</v>
      </c>
      <c r="G4635" t="s">
        <v>129</v>
      </c>
      <c r="H4635" t="s">
        <v>11</v>
      </c>
      <c r="I4635" t="s">
        <v>11</v>
      </c>
      <c r="J4635" t="s">
        <v>15</v>
      </c>
      <c r="K4635" t="s">
        <v>42</v>
      </c>
      <c r="L4635">
        <v>1</v>
      </c>
      <c r="M4635">
        <v>1000</v>
      </c>
      <c r="O4635" t="s">
        <v>25</v>
      </c>
      <c r="R4635" t="s">
        <v>44</v>
      </c>
      <c r="S4635" s="49" t="str">
        <f t="shared" si="577"/>
        <v>Card</v>
      </c>
      <c r="T4635" s="3">
        <v>0.03</v>
      </c>
      <c r="U4635" s="2">
        <v>2.7</v>
      </c>
      <c r="V4635" s="2">
        <v>0.87</v>
      </c>
      <c r="W4635" s="54">
        <f>_xlfn.XLOOKUP(M4635,Market!A:A,Market!F:F,0)</f>
        <v>0.08</v>
      </c>
      <c r="X4635" s="55">
        <f t="shared" si="578"/>
        <v>8.1000000000000003E-2</v>
      </c>
      <c r="Y4635" s="55">
        <f t="shared" si="579"/>
        <v>1.83</v>
      </c>
      <c r="Z4635" s="54">
        <f t="shared" si="580"/>
        <v>0.67777777777777781</v>
      </c>
      <c r="AA4635" s="49" t="str">
        <f t="shared" ca="1" si="581"/>
        <v>N</v>
      </c>
      <c r="AB4635" s="49">
        <f t="shared" ca="1" si="582"/>
        <v>5</v>
      </c>
      <c r="AC4635" s="49" t="str">
        <f t="shared" ca="1" si="583"/>
        <v>N</v>
      </c>
    </row>
    <row r="4636" spans="1:29" x14ac:dyDescent="0.25">
      <c r="A4636">
        <v>2933</v>
      </c>
      <c r="B4636" s="9">
        <v>43573</v>
      </c>
      <c r="C4636" s="50" t="str">
        <f t="shared" si="576"/>
        <v>N</v>
      </c>
      <c r="D4636" s="52">
        <f>_xlfn.XLOOKUP(B4636,Cal_Date!B:B,Cal_Date!A:A,0)</f>
        <v>3</v>
      </c>
      <c r="E4636">
        <v>2019</v>
      </c>
      <c r="F4636" t="s">
        <v>124</v>
      </c>
      <c r="G4636" t="s">
        <v>129</v>
      </c>
      <c r="H4636" t="s">
        <v>11</v>
      </c>
      <c r="I4636" t="s">
        <v>13</v>
      </c>
      <c r="J4636" t="s">
        <v>15</v>
      </c>
      <c r="K4636" t="s">
        <v>42</v>
      </c>
      <c r="L4636">
        <v>1</v>
      </c>
      <c r="M4636">
        <v>1000</v>
      </c>
      <c r="O4636" t="s">
        <v>25</v>
      </c>
      <c r="R4636" t="s">
        <v>47</v>
      </c>
      <c r="S4636" s="49" t="str">
        <f t="shared" si="577"/>
        <v>Card</v>
      </c>
      <c r="T4636" s="3">
        <v>3.5000000000000003E-2</v>
      </c>
      <c r="U4636" s="2">
        <v>2.7</v>
      </c>
      <c r="V4636" s="2">
        <v>1.42</v>
      </c>
      <c r="W4636" s="54">
        <f>_xlfn.XLOOKUP(M4636,Market!A:A,Market!F:F,0)</f>
        <v>0.08</v>
      </c>
      <c r="X4636" s="55">
        <f t="shared" si="578"/>
        <v>9.4500000000000015E-2</v>
      </c>
      <c r="Y4636" s="55">
        <f t="shared" si="579"/>
        <v>1.2800000000000002</v>
      </c>
      <c r="Z4636" s="54">
        <f t="shared" si="580"/>
        <v>0.47407407407407415</v>
      </c>
      <c r="AA4636" s="49" t="str">
        <f t="shared" ca="1" si="581"/>
        <v>N</v>
      </c>
      <c r="AB4636" s="49">
        <f t="shared" ca="1" si="582"/>
        <v>5</v>
      </c>
      <c r="AC4636" s="49" t="str">
        <f t="shared" ca="1" si="583"/>
        <v>N</v>
      </c>
    </row>
    <row r="4637" spans="1:29" x14ac:dyDescent="0.25">
      <c r="A4637">
        <v>2934</v>
      </c>
      <c r="B4637" s="9">
        <v>43573</v>
      </c>
      <c r="C4637" s="50" t="str">
        <f t="shared" si="576"/>
        <v>N</v>
      </c>
      <c r="D4637" s="52">
        <f>_xlfn.XLOOKUP(B4637,Cal_Date!B:B,Cal_Date!A:A,0)</f>
        <v>3</v>
      </c>
      <c r="E4637">
        <v>2019</v>
      </c>
      <c r="F4637" t="s">
        <v>124</v>
      </c>
      <c r="G4637" t="s">
        <v>129</v>
      </c>
      <c r="H4637" t="s">
        <v>48</v>
      </c>
      <c r="I4637" t="s">
        <v>18</v>
      </c>
      <c r="J4637" t="s">
        <v>10</v>
      </c>
      <c r="K4637" t="s">
        <v>43</v>
      </c>
      <c r="L4637">
        <v>1</v>
      </c>
      <c r="M4637">
        <v>1008</v>
      </c>
      <c r="O4637" t="s">
        <v>28</v>
      </c>
      <c r="R4637" t="s">
        <v>47</v>
      </c>
      <c r="S4637" s="49" t="str">
        <f t="shared" si="577"/>
        <v>Card</v>
      </c>
      <c r="T4637" s="3">
        <v>3.5000000000000003E-2</v>
      </c>
      <c r="U4637" s="2">
        <v>7.6229999999999993</v>
      </c>
      <c r="V4637" s="2">
        <v>1.46</v>
      </c>
      <c r="W4637" s="54">
        <f>_xlfn.XLOOKUP(M4637,Market!A:A,Market!F:F,0)</f>
        <v>8.8999999999999996E-2</v>
      </c>
      <c r="X4637" s="55">
        <f t="shared" si="578"/>
        <v>0.26680500000000001</v>
      </c>
      <c r="Y4637" s="55">
        <f t="shared" si="579"/>
        <v>6.1629999999999994</v>
      </c>
      <c r="Z4637" s="54">
        <f t="shared" si="580"/>
        <v>0.80847435392889933</v>
      </c>
      <c r="AA4637" s="49" t="str">
        <f t="shared" ca="1" si="581"/>
        <v>N</v>
      </c>
      <c r="AB4637" s="49">
        <f t="shared" ca="1" si="582"/>
        <v>5</v>
      </c>
      <c r="AC4637" s="49" t="str">
        <f t="shared" ca="1" si="583"/>
        <v>N</v>
      </c>
    </row>
    <row r="4638" spans="1:29" x14ac:dyDescent="0.25">
      <c r="A4638">
        <v>2935</v>
      </c>
      <c r="B4638" s="9">
        <v>43573</v>
      </c>
      <c r="C4638" s="50" t="str">
        <f t="shared" si="576"/>
        <v>N</v>
      </c>
      <c r="D4638" s="52">
        <f>_xlfn.XLOOKUP(B4638,Cal_Date!B:B,Cal_Date!A:A,0)</f>
        <v>3</v>
      </c>
      <c r="E4638">
        <v>2019</v>
      </c>
      <c r="F4638" t="s">
        <v>124</v>
      </c>
      <c r="G4638" t="s">
        <v>129</v>
      </c>
      <c r="H4638" t="s">
        <v>11</v>
      </c>
      <c r="I4638" t="s">
        <v>11</v>
      </c>
      <c r="J4638" t="s">
        <v>15</v>
      </c>
      <c r="K4638" t="s">
        <v>42</v>
      </c>
      <c r="L4638">
        <v>1</v>
      </c>
      <c r="M4638">
        <v>1008</v>
      </c>
      <c r="O4638" t="s">
        <v>28</v>
      </c>
      <c r="R4638" t="s">
        <v>47</v>
      </c>
      <c r="S4638" s="49" t="str">
        <f t="shared" si="577"/>
        <v>Card</v>
      </c>
      <c r="T4638" s="3">
        <v>3.5000000000000003E-2</v>
      </c>
      <c r="U4638" s="2">
        <v>2.7225000000000001</v>
      </c>
      <c r="V4638" s="2">
        <v>0.87</v>
      </c>
      <c r="W4638" s="54">
        <f>_xlfn.XLOOKUP(M4638,Market!A:A,Market!F:F,0)</f>
        <v>8.8999999999999996E-2</v>
      </c>
      <c r="X4638" s="55">
        <f t="shared" si="578"/>
        <v>9.5287500000000011E-2</v>
      </c>
      <c r="Y4638" s="55">
        <f t="shared" si="579"/>
        <v>1.8525</v>
      </c>
      <c r="Z4638" s="54">
        <f t="shared" si="580"/>
        <v>0.68044077134986225</v>
      </c>
      <c r="AA4638" s="49" t="str">
        <f t="shared" ca="1" si="581"/>
        <v>N</v>
      </c>
      <c r="AB4638" s="49">
        <f t="shared" ca="1" si="582"/>
        <v>5</v>
      </c>
      <c r="AC4638" s="49" t="str">
        <f t="shared" ca="1" si="583"/>
        <v>N</v>
      </c>
    </row>
    <row r="4639" spans="1:29" x14ac:dyDescent="0.25">
      <c r="A4639">
        <v>2936</v>
      </c>
      <c r="B4639" s="9">
        <v>43573</v>
      </c>
      <c r="C4639" s="50" t="str">
        <f t="shared" si="576"/>
        <v>N</v>
      </c>
      <c r="D4639" s="52">
        <f>_xlfn.XLOOKUP(B4639,Cal_Date!B:B,Cal_Date!A:A,0)</f>
        <v>3</v>
      </c>
      <c r="E4639">
        <v>2019</v>
      </c>
      <c r="F4639" t="s">
        <v>124</v>
      </c>
      <c r="G4639" t="s">
        <v>129</v>
      </c>
      <c r="H4639" t="s">
        <v>14</v>
      </c>
      <c r="I4639" t="s">
        <v>13</v>
      </c>
      <c r="J4639" t="s">
        <v>15</v>
      </c>
      <c r="K4639" t="s">
        <v>43</v>
      </c>
      <c r="L4639">
        <v>2</v>
      </c>
      <c r="M4639">
        <v>1009</v>
      </c>
      <c r="O4639" t="s">
        <v>28</v>
      </c>
      <c r="R4639" t="s">
        <v>47</v>
      </c>
      <c r="S4639" s="49" t="str">
        <f t="shared" si="577"/>
        <v>Card</v>
      </c>
      <c r="T4639" s="3">
        <v>3.5000000000000003E-2</v>
      </c>
      <c r="U4639" s="2">
        <v>15.245999999999999</v>
      </c>
      <c r="V4639" s="2">
        <v>4.4800000000000004</v>
      </c>
      <c r="W4639" s="54">
        <f>_xlfn.XLOOKUP(M4639,Market!A:A,Market!F:F,0)</f>
        <v>8.8999999999999996E-2</v>
      </c>
      <c r="X4639" s="55">
        <f t="shared" si="578"/>
        <v>0.53361000000000003</v>
      </c>
      <c r="Y4639" s="55">
        <f t="shared" si="579"/>
        <v>10.765999999999998</v>
      </c>
      <c r="Z4639" s="54">
        <f t="shared" si="580"/>
        <v>0.70615243342516065</v>
      </c>
      <c r="AA4639" s="49" t="str">
        <f t="shared" ca="1" si="581"/>
        <v>N</v>
      </c>
      <c r="AB4639" s="49">
        <f t="shared" ca="1" si="582"/>
        <v>5</v>
      </c>
      <c r="AC4639" s="49" t="str">
        <f t="shared" ca="1" si="583"/>
        <v>N</v>
      </c>
    </row>
    <row r="4640" spans="1:29" x14ac:dyDescent="0.25">
      <c r="A4640">
        <v>2937</v>
      </c>
      <c r="B4640" s="9">
        <v>43573</v>
      </c>
      <c r="C4640" s="50" t="str">
        <f t="shared" si="576"/>
        <v>N</v>
      </c>
      <c r="D4640" s="52">
        <f>_xlfn.XLOOKUP(B4640,Cal_Date!B:B,Cal_Date!A:A,0)</f>
        <v>3</v>
      </c>
      <c r="E4640">
        <v>2019</v>
      </c>
      <c r="F4640" t="s">
        <v>124</v>
      </c>
      <c r="G4640" t="s">
        <v>129</v>
      </c>
      <c r="H4640" t="s">
        <v>48</v>
      </c>
      <c r="I4640" t="s">
        <v>18</v>
      </c>
      <c r="J4640" t="s">
        <v>10</v>
      </c>
      <c r="K4640" t="s">
        <v>43</v>
      </c>
      <c r="L4640">
        <v>1</v>
      </c>
      <c r="M4640">
        <v>1010</v>
      </c>
      <c r="O4640" t="s">
        <v>25</v>
      </c>
      <c r="R4640" t="s">
        <v>47</v>
      </c>
      <c r="S4640" s="49" t="str">
        <f t="shared" si="577"/>
        <v>Card</v>
      </c>
      <c r="T4640" s="3">
        <v>3.5000000000000003E-2</v>
      </c>
      <c r="U4640" s="2">
        <v>7.5600000000000005</v>
      </c>
      <c r="V4640" s="2">
        <v>1.46</v>
      </c>
      <c r="W4640" s="54">
        <f>_xlfn.XLOOKUP(M4640,Market!A:A,Market!F:F,0)</f>
        <v>0.08</v>
      </c>
      <c r="X4640" s="55">
        <f t="shared" si="578"/>
        <v>0.26460000000000006</v>
      </c>
      <c r="Y4640" s="55">
        <f t="shared" si="579"/>
        <v>6.1000000000000005</v>
      </c>
      <c r="Z4640" s="54">
        <f t="shared" si="580"/>
        <v>0.80687830687830686</v>
      </c>
      <c r="AA4640" s="49" t="str">
        <f t="shared" ca="1" si="581"/>
        <v>N</v>
      </c>
      <c r="AB4640" s="49">
        <f t="shared" ca="1" si="582"/>
        <v>5</v>
      </c>
      <c r="AC4640" s="49" t="str">
        <f t="shared" ca="1" si="583"/>
        <v>N</v>
      </c>
    </row>
    <row r="4641" spans="1:29" x14ac:dyDescent="0.25">
      <c r="A4641">
        <v>2938</v>
      </c>
      <c r="B4641" s="9">
        <v>43573</v>
      </c>
      <c r="C4641" s="50" t="str">
        <f t="shared" si="576"/>
        <v>N</v>
      </c>
      <c r="D4641" s="52">
        <f>_xlfn.XLOOKUP(B4641,Cal_Date!B:B,Cal_Date!A:A,0)</f>
        <v>3</v>
      </c>
      <c r="E4641">
        <v>2019</v>
      </c>
      <c r="F4641" t="s">
        <v>124</v>
      </c>
      <c r="G4641" t="s">
        <v>129</v>
      </c>
      <c r="H4641" t="s">
        <v>11</v>
      </c>
      <c r="I4641" t="s">
        <v>11</v>
      </c>
      <c r="J4641" t="s">
        <v>15</v>
      </c>
      <c r="K4641" t="s">
        <v>42</v>
      </c>
      <c r="L4641">
        <v>1</v>
      </c>
      <c r="M4641">
        <v>1008</v>
      </c>
      <c r="O4641" t="s">
        <v>28</v>
      </c>
      <c r="R4641" t="s">
        <v>44</v>
      </c>
      <c r="S4641" s="49" t="str">
        <f t="shared" si="577"/>
        <v>Card</v>
      </c>
      <c r="T4641" s="3">
        <v>0.03</v>
      </c>
      <c r="U4641" s="2">
        <v>2.7225000000000001</v>
      </c>
      <c r="V4641" s="2">
        <v>0.87</v>
      </c>
      <c r="W4641" s="54">
        <f>_xlfn.XLOOKUP(M4641,Market!A:A,Market!F:F,0)</f>
        <v>8.8999999999999996E-2</v>
      </c>
      <c r="X4641" s="55">
        <f t="shared" si="578"/>
        <v>8.1674999999999998E-2</v>
      </c>
      <c r="Y4641" s="55">
        <f t="shared" si="579"/>
        <v>1.8525</v>
      </c>
      <c r="Z4641" s="54">
        <f t="shared" si="580"/>
        <v>0.68044077134986225</v>
      </c>
      <c r="AA4641" s="49" t="str">
        <f t="shared" ca="1" si="581"/>
        <v>N</v>
      </c>
      <c r="AB4641" s="49">
        <f t="shared" ca="1" si="582"/>
        <v>5</v>
      </c>
      <c r="AC4641" s="49" t="str">
        <f t="shared" ca="1" si="583"/>
        <v>N</v>
      </c>
    </row>
    <row r="4642" spans="1:29" x14ac:dyDescent="0.25">
      <c r="A4642">
        <v>2939</v>
      </c>
      <c r="B4642" s="9">
        <v>43573</v>
      </c>
      <c r="C4642" s="50" t="str">
        <f t="shared" si="576"/>
        <v>N</v>
      </c>
      <c r="D4642" s="52">
        <f>_xlfn.XLOOKUP(B4642,Cal_Date!B:B,Cal_Date!A:A,0)</f>
        <v>3</v>
      </c>
      <c r="E4642">
        <v>2019</v>
      </c>
      <c r="F4642" t="s">
        <v>124</v>
      </c>
      <c r="G4642" t="s">
        <v>129</v>
      </c>
      <c r="H4642" t="s">
        <v>11</v>
      </c>
      <c r="I4642" t="s">
        <v>11</v>
      </c>
      <c r="J4642" t="s">
        <v>15</v>
      </c>
      <c r="K4642" t="s">
        <v>42</v>
      </c>
      <c r="L4642">
        <v>1</v>
      </c>
      <c r="M4642">
        <v>1008</v>
      </c>
      <c r="O4642" t="s">
        <v>28</v>
      </c>
      <c r="R4642" t="s">
        <v>47</v>
      </c>
      <c r="S4642" s="49" t="str">
        <f t="shared" si="577"/>
        <v>Card</v>
      </c>
      <c r="T4642" s="3">
        <v>3.5000000000000003E-2</v>
      </c>
      <c r="U4642" s="2">
        <v>2.7225000000000001</v>
      </c>
      <c r="V4642" s="2">
        <v>0.87</v>
      </c>
      <c r="W4642" s="54">
        <f>_xlfn.XLOOKUP(M4642,Market!A:A,Market!F:F,0)</f>
        <v>8.8999999999999996E-2</v>
      </c>
      <c r="X4642" s="55">
        <f t="shared" si="578"/>
        <v>9.5287500000000011E-2</v>
      </c>
      <c r="Y4642" s="55">
        <f t="shared" si="579"/>
        <v>1.8525</v>
      </c>
      <c r="Z4642" s="54">
        <f t="shared" si="580"/>
        <v>0.68044077134986225</v>
      </c>
      <c r="AA4642" s="49" t="str">
        <f t="shared" ca="1" si="581"/>
        <v>N</v>
      </c>
      <c r="AB4642" s="49">
        <f t="shared" ca="1" si="582"/>
        <v>5</v>
      </c>
      <c r="AC4642" s="49" t="str">
        <f t="shared" ca="1" si="583"/>
        <v>N</v>
      </c>
    </row>
    <row r="4643" spans="1:29" x14ac:dyDescent="0.25">
      <c r="A4643">
        <v>2940</v>
      </c>
      <c r="B4643" s="9">
        <v>43573</v>
      </c>
      <c r="C4643" s="50" t="str">
        <f t="shared" si="576"/>
        <v>N</v>
      </c>
      <c r="D4643" s="52">
        <f>_xlfn.XLOOKUP(B4643,Cal_Date!B:B,Cal_Date!A:A,0)</f>
        <v>3</v>
      </c>
      <c r="E4643">
        <v>2019</v>
      </c>
      <c r="F4643" t="s">
        <v>124</v>
      </c>
      <c r="G4643" t="s">
        <v>129</v>
      </c>
      <c r="H4643" t="s">
        <v>48</v>
      </c>
      <c r="I4643" t="s">
        <v>18</v>
      </c>
      <c r="J4643" t="s">
        <v>10</v>
      </c>
      <c r="K4643" t="s">
        <v>43</v>
      </c>
      <c r="L4643">
        <v>1</v>
      </c>
      <c r="M4643">
        <v>1008</v>
      </c>
      <c r="O4643" t="s">
        <v>28</v>
      </c>
      <c r="R4643" t="s">
        <v>46</v>
      </c>
      <c r="S4643" s="49" t="str">
        <f t="shared" si="577"/>
        <v>Card</v>
      </c>
      <c r="T4643" s="3">
        <v>0.04</v>
      </c>
      <c r="U4643" s="2">
        <v>7.6229999999999993</v>
      </c>
      <c r="V4643" s="2">
        <v>1.46</v>
      </c>
      <c r="W4643" s="54">
        <f>_xlfn.XLOOKUP(M4643,Market!A:A,Market!F:F,0)</f>
        <v>8.8999999999999996E-2</v>
      </c>
      <c r="X4643" s="55">
        <f t="shared" si="578"/>
        <v>0.30491999999999997</v>
      </c>
      <c r="Y4643" s="55">
        <f t="shared" si="579"/>
        <v>6.1629999999999994</v>
      </c>
      <c r="Z4643" s="54">
        <f t="shared" si="580"/>
        <v>0.80847435392889933</v>
      </c>
      <c r="AA4643" s="49" t="str">
        <f t="shared" ca="1" si="581"/>
        <v>N</v>
      </c>
      <c r="AB4643" s="49">
        <f t="shared" ca="1" si="582"/>
        <v>5</v>
      </c>
      <c r="AC4643" s="49" t="str">
        <f t="shared" ca="1" si="583"/>
        <v>N</v>
      </c>
    </row>
    <row r="4644" spans="1:29" x14ac:dyDescent="0.25">
      <c r="A4644">
        <v>2941</v>
      </c>
      <c r="B4644" s="9">
        <v>43573</v>
      </c>
      <c r="C4644" s="50" t="str">
        <f t="shared" si="576"/>
        <v>N</v>
      </c>
      <c r="D4644" s="52">
        <f>_xlfn.XLOOKUP(B4644,Cal_Date!B:B,Cal_Date!A:A,0)</f>
        <v>3</v>
      </c>
      <c r="E4644">
        <v>2019</v>
      </c>
      <c r="F4644" t="s">
        <v>124</v>
      </c>
      <c r="G4644" t="s">
        <v>129</v>
      </c>
      <c r="H4644" t="s">
        <v>11</v>
      </c>
      <c r="I4644" t="s">
        <v>13</v>
      </c>
      <c r="J4644" t="s">
        <v>15</v>
      </c>
      <c r="K4644" t="s">
        <v>42</v>
      </c>
      <c r="L4644">
        <v>1</v>
      </c>
      <c r="M4644">
        <v>1004</v>
      </c>
      <c r="O4644" t="s">
        <v>28</v>
      </c>
      <c r="R4644" t="s">
        <v>44</v>
      </c>
      <c r="S4644" s="49" t="str">
        <f t="shared" si="577"/>
        <v>Card</v>
      </c>
      <c r="T4644" s="3">
        <v>0.03</v>
      </c>
      <c r="U4644" s="2">
        <v>2.6500000000000004</v>
      </c>
      <c r="V4644" s="2">
        <v>1.42</v>
      </c>
      <c r="W4644" s="54">
        <f>_xlfn.XLOOKUP(M4644,Market!A:A,Market!F:F,0)</f>
        <v>0.06</v>
      </c>
      <c r="X4644" s="55">
        <f t="shared" si="578"/>
        <v>7.9500000000000001E-2</v>
      </c>
      <c r="Y4644" s="55">
        <f t="shared" si="579"/>
        <v>1.2300000000000004</v>
      </c>
      <c r="Z4644" s="54">
        <f t="shared" si="580"/>
        <v>0.46415094339622653</v>
      </c>
      <c r="AA4644" s="49" t="str">
        <f t="shared" ca="1" si="581"/>
        <v>N</v>
      </c>
      <c r="AB4644" s="49">
        <f t="shared" ca="1" si="582"/>
        <v>5</v>
      </c>
      <c r="AC4644" s="49" t="str">
        <f t="shared" ca="1" si="583"/>
        <v>N</v>
      </c>
    </row>
    <row r="4645" spans="1:29" x14ac:dyDescent="0.25">
      <c r="A4645">
        <v>2942</v>
      </c>
      <c r="B4645" s="9">
        <v>43573</v>
      </c>
      <c r="C4645" s="50" t="str">
        <f t="shared" si="576"/>
        <v>N</v>
      </c>
      <c r="D4645" s="52">
        <f>_xlfn.XLOOKUP(B4645,Cal_Date!B:B,Cal_Date!A:A,0)</f>
        <v>3</v>
      </c>
      <c r="E4645">
        <v>2019</v>
      </c>
      <c r="F4645" t="s">
        <v>124</v>
      </c>
      <c r="G4645" t="s">
        <v>129</v>
      </c>
      <c r="H4645" t="s">
        <v>14</v>
      </c>
      <c r="I4645" t="s">
        <v>13</v>
      </c>
      <c r="J4645" t="s">
        <v>15</v>
      </c>
      <c r="K4645" t="s">
        <v>43</v>
      </c>
      <c r="L4645">
        <v>2</v>
      </c>
      <c r="M4645">
        <v>1009</v>
      </c>
      <c r="O4645" t="s">
        <v>28</v>
      </c>
      <c r="R4645" t="s">
        <v>44</v>
      </c>
      <c r="S4645" s="49" t="str">
        <f t="shared" si="577"/>
        <v>Card</v>
      </c>
      <c r="T4645" s="3">
        <v>0.03</v>
      </c>
      <c r="U4645" s="2">
        <v>14.157</v>
      </c>
      <c r="V4645" s="2">
        <v>4.24</v>
      </c>
      <c r="W4645" s="54">
        <f>_xlfn.XLOOKUP(M4645,Market!A:A,Market!F:F,0)</f>
        <v>8.8999999999999996E-2</v>
      </c>
      <c r="X4645" s="55">
        <f t="shared" si="578"/>
        <v>0.42470999999999998</v>
      </c>
      <c r="Y4645" s="55">
        <f t="shared" si="579"/>
        <v>9.9169999999999998</v>
      </c>
      <c r="Z4645" s="54">
        <f t="shared" si="580"/>
        <v>0.70050151868333688</v>
      </c>
      <c r="AA4645" s="49" t="str">
        <f t="shared" ca="1" si="581"/>
        <v>N</v>
      </c>
      <c r="AB4645" s="49">
        <f t="shared" ca="1" si="582"/>
        <v>5</v>
      </c>
      <c r="AC4645" s="49" t="str">
        <f t="shared" ca="1" si="583"/>
        <v>N</v>
      </c>
    </row>
    <row r="4646" spans="1:29" x14ac:dyDescent="0.25">
      <c r="A4646">
        <v>2943</v>
      </c>
      <c r="B4646" s="9">
        <v>43573</v>
      </c>
      <c r="C4646" s="50" t="str">
        <f t="shared" si="576"/>
        <v>N</v>
      </c>
      <c r="D4646" s="52">
        <f>_xlfn.XLOOKUP(B4646,Cal_Date!B:B,Cal_Date!A:A,0)</f>
        <v>3</v>
      </c>
      <c r="E4646">
        <v>2019</v>
      </c>
      <c r="F4646" t="s">
        <v>124</v>
      </c>
      <c r="G4646" t="s">
        <v>129</v>
      </c>
      <c r="H4646" t="s">
        <v>11</v>
      </c>
      <c r="I4646" t="s">
        <v>13</v>
      </c>
      <c r="J4646" t="s">
        <v>15</v>
      </c>
      <c r="K4646" t="s">
        <v>42</v>
      </c>
      <c r="L4646">
        <v>2</v>
      </c>
      <c r="M4646">
        <v>1010</v>
      </c>
      <c r="O4646" t="s">
        <v>25</v>
      </c>
      <c r="R4646" t="s">
        <v>44</v>
      </c>
      <c r="S4646" s="49" t="str">
        <f t="shared" si="577"/>
        <v>Card</v>
      </c>
      <c r="T4646" s="3">
        <v>0.03</v>
      </c>
      <c r="U4646" s="2">
        <v>5.4</v>
      </c>
      <c r="V4646" s="2">
        <v>2.84</v>
      </c>
      <c r="W4646" s="54">
        <f>_xlfn.XLOOKUP(M4646,Market!A:A,Market!F:F,0)</f>
        <v>0.08</v>
      </c>
      <c r="X4646" s="55">
        <f t="shared" si="578"/>
        <v>0.16200000000000001</v>
      </c>
      <c r="Y4646" s="55">
        <f t="shared" si="579"/>
        <v>2.5600000000000005</v>
      </c>
      <c r="Z4646" s="54">
        <f t="shared" si="580"/>
        <v>0.47407407407407415</v>
      </c>
      <c r="AA4646" s="49" t="str">
        <f t="shared" ca="1" si="581"/>
        <v>N</v>
      </c>
      <c r="AB4646" s="49">
        <f t="shared" ca="1" si="582"/>
        <v>5</v>
      </c>
      <c r="AC4646" s="49" t="str">
        <f t="shared" ca="1" si="583"/>
        <v>N</v>
      </c>
    </row>
    <row r="4647" spans="1:29" x14ac:dyDescent="0.25">
      <c r="A4647">
        <v>2944</v>
      </c>
      <c r="B4647" s="9">
        <v>43573</v>
      </c>
      <c r="C4647" s="50" t="str">
        <f t="shared" si="576"/>
        <v>N</v>
      </c>
      <c r="D4647" s="52">
        <f>_xlfn.XLOOKUP(B4647,Cal_Date!B:B,Cal_Date!A:A,0)</f>
        <v>3</v>
      </c>
      <c r="E4647">
        <v>2019</v>
      </c>
      <c r="F4647" t="s">
        <v>124</v>
      </c>
      <c r="G4647" t="s">
        <v>129</v>
      </c>
      <c r="H4647" t="s">
        <v>11</v>
      </c>
      <c r="I4647" t="s">
        <v>11</v>
      </c>
      <c r="J4647" t="s">
        <v>15</v>
      </c>
      <c r="K4647" t="s">
        <v>42</v>
      </c>
      <c r="L4647">
        <v>1</v>
      </c>
      <c r="M4647">
        <v>1011</v>
      </c>
      <c r="O4647" t="s">
        <v>25</v>
      </c>
      <c r="R4647" t="s">
        <v>44</v>
      </c>
      <c r="S4647" s="49" t="str">
        <f t="shared" si="577"/>
        <v>Card</v>
      </c>
      <c r="T4647" s="3">
        <v>0.03</v>
      </c>
      <c r="U4647" s="2">
        <v>2.6500000000000004</v>
      </c>
      <c r="V4647" s="2">
        <v>0.87</v>
      </c>
      <c r="W4647" s="54">
        <f>_xlfn.XLOOKUP(M4647,Market!A:A,Market!F:F,0)</f>
        <v>0.06</v>
      </c>
      <c r="X4647" s="55">
        <f t="shared" si="578"/>
        <v>7.9500000000000001E-2</v>
      </c>
      <c r="Y4647" s="55">
        <f t="shared" si="579"/>
        <v>1.7800000000000002</v>
      </c>
      <c r="Z4647" s="54">
        <f t="shared" si="580"/>
        <v>0.67169811320754713</v>
      </c>
      <c r="AA4647" s="49" t="str">
        <f t="shared" ca="1" si="581"/>
        <v>N</v>
      </c>
      <c r="AB4647" s="49">
        <f t="shared" ca="1" si="582"/>
        <v>5</v>
      </c>
      <c r="AC4647" s="49" t="str">
        <f t="shared" ca="1" si="583"/>
        <v>N</v>
      </c>
    </row>
    <row r="4648" spans="1:29" x14ac:dyDescent="0.25">
      <c r="A4648">
        <v>2945</v>
      </c>
      <c r="B4648" s="9">
        <v>43573</v>
      </c>
      <c r="C4648" s="50" t="str">
        <f t="shared" si="576"/>
        <v>N</v>
      </c>
      <c r="D4648" s="52">
        <f>_xlfn.XLOOKUP(B4648,Cal_Date!B:B,Cal_Date!A:A,0)</f>
        <v>3</v>
      </c>
      <c r="E4648">
        <v>2019</v>
      </c>
      <c r="F4648" t="s">
        <v>124</v>
      </c>
      <c r="G4648" t="s">
        <v>129</v>
      </c>
      <c r="H4648" t="s">
        <v>11</v>
      </c>
      <c r="I4648" t="s">
        <v>11</v>
      </c>
      <c r="J4648" t="s">
        <v>15</v>
      </c>
      <c r="K4648" t="s">
        <v>42</v>
      </c>
      <c r="L4648">
        <v>1</v>
      </c>
      <c r="M4648">
        <v>1011</v>
      </c>
      <c r="O4648" t="s">
        <v>25</v>
      </c>
      <c r="R4648" t="s">
        <v>44</v>
      </c>
      <c r="S4648" s="49" t="str">
        <f t="shared" si="577"/>
        <v>Card</v>
      </c>
      <c r="T4648" s="3">
        <v>0.03</v>
      </c>
      <c r="U4648" s="2">
        <v>2.6500000000000004</v>
      </c>
      <c r="V4648" s="2">
        <v>0.87</v>
      </c>
      <c r="W4648" s="54">
        <f>_xlfn.XLOOKUP(M4648,Market!A:A,Market!F:F,0)</f>
        <v>0.06</v>
      </c>
      <c r="X4648" s="55">
        <f t="shared" si="578"/>
        <v>7.9500000000000001E-2</v>
      </c>
      <c r="Y4648" s="55">
        <f t="shared" si="579"/>
        <v>1.7800000000000002</v>
      </c>
      <c r="Z4648" s="54">
        <f t="shared" si="580"/>
        <v>0.67169811320754713</v>
      </c>
      <c r="AA4648" s="49" t="str">
        <f t="shared" ca="1" si="581"/>
        <v>N</v>
      </c>
      <c r="AB4648" s="49">
        <f t="shared" ca="1" si="582"/>
        <v>5</v>
      </c>
      <c r="AC4648" s="49" t="str">
        <f t="shared" ca="1" si="583"/>
        <v>N</v>
      </c>
    </row>
    <row r="4649" spans="1:29" x14ac:dyDescent="0.25">
      <c r="A4649">
        <v>2946</v>
      </c>
      <c r="B4649" s="9">
        <v>43573</v>
      </c>
      <c r="C4649" s="50" t="str">
        <f t="shared" si="576"/>
        <v>N</v>
      </c>
      <c r="D4649" s="52">
        <f>_xlfn.XLOOKUP(B4649,Cal_Date!B:B,Cal_Date!A:A,0)</f>
        <v>3</v>
      </c>
      <c r="E4649">
        <v>2019</v>
      </c>
      <c r="F4649" t="s">
        <v>124</v>
      </c>
      <c r="G4649" t="s">
        <v>129</v>
      </c>
      <c r="H4649" t="s">
        <v>11</v>
      </c>
      <c r="I4649" t="s">
        <v>13</v>
      </c>
      <c r="J4649" t="s">
        <v>15</v>
      </c>
      <c r="K4649" t="s">
        <v>42</v>
      </c>
      <c r="L4649">
        <v>1</v>
      </c>
      <c r="M4649">
        <v>1011</v>
      </c>
      <c r="O4649" t="s">
        <v>25</v>
      </c>
      <c r="R4649" t="s">
        <v>44</v>
      </c>
      <c r="S4649" s="49" t="str">
        <f t="shared" si="577"/>
        <v>Card</v>
      </c>
      <c r="T4649" s="3">
        <v>0.03</v>
      </c>
      <c r="U4649" s="2">
        <v>2.6500000000000004</v>
      </c>
      <c r="V4649" s="2">
        <v>1.42</v>
      </c>
      <c r="W4649" s="54">
        <f>_xlfn.XLOOKUP(M4649,Market!A:A,Market!F:F,0)</f>
        <v>0.06</v>
      </c>
      <c r="X4649" s="55">
        <f t="shared" si="578"/>
        <v>7.9500000000000001E-2</v>
      </c>
      <c r="Y4649" s="55">
        <f t="shared" si="579"/>
        <v>1.2300000000000004</v>
      </c>
      <c r="Z4649" s="54">
        <f t="shared" si="580"/>
        <v>0.46415094339622653</v>
      </c>
      <c r="AA4649" s="49" t="str">
        <f t="shared" ca="1" si="581"/>
        <v>N</v>
      </c>
      <c r="AB4649" s="49">
        <f t="shared" ca="1" si="582"/>
        <v>5</v>
      </c>
      <c r="AC4649" s="49" t="str">
        <f t="shared" ca="1" si="583"/>
        <v>N</v>
      </c>
    </row>
    <row r="4650" spans="1:29" x14ac:dyDescent="0.25">
      <c r="A4650">
        <v>2947</v>
      </c>
      <c r="B4650" s="9">
        <v>43573</v>
      </c>
      <c r="C4650" s="50" t="str">
        <f t="shared" si="576"/>
        <v>N</v>
      </c>
      <c r="D4650" s="52">
        <f>_xlfn.XLOOKUP(B4650,Cal_Date!B:B,Cal_Date!A:A,0)</f>
        <v>3</v>
      </c>
      <c r="E4650">
        <v>2019</v>
      </c>
      <c r="F4650" t="s">
        <v>124</v>
      </c>
      <c r="G4650" t="s">
        <v>129</v>
      </c>
      <c r="H4650" t="s">
        <v>11</v>
      </c>
      <c r="I4650" t="s">
        <v>11</v>
      </c>
      <c r="J4650" t="s">
        <v>15</v>
      </c>
      <c r="K4650" t="s">
        <v>42</v>
      </c>
      <c r="L4650">
        <v>2</v>
      </c>
      <c r="M4650">
        <v>1001</v>
      </c>
      <c r="O4650" t="s">
        <v>25</v>
      </c>
      <c r="R4650" t="s">
        <v>44</v>
      </c>
      <c r="S4650" s="49" t="str">
        <f t="shared" si="577"/>
        <v>Card</v>
      </c>
      <c r="T4650" s="3">
        <v>0.03</v>
      </c>
      <c r="U4650" s="2">
        <v>5.3000000000000007</v>
      </c>
      <c r="V4650" s="2">
        <v>1.74</v>
      </c>
      <c r="W4650" s="54">
        <f>_xlfn.XLOOKUP(M4650,Market!A:A,Market!F:F,0)</f>
        <v>0.06</v>
      </c>
      <c r="X4650" s="55">
        <f t="shared" si="578"/>
        <v>0.159</v>
      </c>
      <c r="Y4650" s="55">
        <f t="shared" si="579"/>
        <v>3.5600000000000005</v>
      </c>
      <c r="Z4650" s="54">
        <f t="shared" si="580"/>
        <v>0.67169811320754713</v>
      </c>
      <c r="AA4650" s="49" t="str">
        <f t="shared" ca="1" si="581"/>
        <v>N</v>
      </c>
      <c r="AB4650" s="49">
        <f t="shared" ca="1" si="582"/>
        <v>5</v>
      </c>
      <c r="AC4650" s="49" t="str">
        <f t="shared" ca="1" si="583"/>
        <v>N</v>
      </c>
    </row>
    <row r="4651" spans="1:29" x14ac:dyDescent="0.25">
      <c r="A4651">
        <v>2948</v>
      </c>
      <c r="B4651" s="9">
        <v>43573</v>
      </c>
      <c r="C4651" s="50" t="str">
        <f t="shared" si="576"/>
        <v>N</v>
      </c>
      <c r="D4651" s="52">
        <f>_xlfn.XLOOKUP(B4651,Cal_Date!B:B,Cal_Date!A:A,0)</f>
        <v>3</v>
      </c>
      <c r="E4651">
        <v>2019</v>
      </c>
      <c r="F4651" t="s">
        <v>124</v>
      </c>
      <c r="G4651" t="s">
        <v>129</v>
      </c>
      <c r="H4651" t="s">
        <v>14</v>
      </c>
      <c r="I4651" t="s">
        <v>18</v>
      </c>
      <c r="J4651" t="s">
        <v>15</v>
      </c>
      <c r="K4651" t="s">
        <v>43</v>
      </c>
      <c r="L4651">
        <v>1</v>
      </c>
      <c r="M4651">
        <v>1000</v>
      </c>
      <c r="O4651" t="s">
        <v>25</v>
      </c>
      <c r="R4651" t="s">
        <v>46</v>
      </c>
      <c r="S4651" s="49" t="str">
        <f t="shared" si="577"/>
        <v>Card</v>
      </c>
      <c r="T4651" s="3">
        <v>0.04</v>
      </c>
      <c r="U4651" s="2">
        <v>7.0200000000000005</v>
      </c>
      <c r="V4651" s="2">
        <v>2.1</v>
      </c>
      <c r="W4651" s="54">
        <f>_xlfn.XLOOKUP(M4651,Market!A:A,Market!F:F,0)</f>
        <v>0.08</v>
      </c>
      <c r="X4651" s="55">
        <f t="shared" si="578"/>
        <v>0.28080000000000005</v>
      </c>
      <c r="Y4651" s="55">
        <f t="shared" si="579"/>
        <v>4.92</v>
      </c>
      <c r="Z4651" s="54">
        <f t="shared" si="580"/>
        <v>0.70085470085470081</v>
      </c>
      <c r="AA4651" s="49" t="str">
        <f t="shared" ca="1" si="581"/>
        <v>N</v>
      </c>
      <c r="AB4651" s="49">
        <f t="shared" ca="1" si="582"/>
        <v>5</v>
      </c>
      <c r="AC4651" s="49" t="str">
        <f t="shared" ca="1" si="583"/>
        <v>N</v>
      </c>
    </row>
    <row r="4652" spans="1:29" x14ac:dyDescent="0.25">
      <c r="A4652">
        <v>2949</v>
      </c>
      <c r="B4652" s="9">
        <v>43573</v>
      </c>
      <c r="C4652" s="50" t="str">
        <f t="shared" si="576"/>
        <v>N</v>
      </c>
      <c r="D4652" s="52">
        <f>_xlfn.XLOOKUP(B4652,Cal_Date!B:B,Cal_Date!A:A,0)</f>
        <v>3</v>
      </c>
      <c r="E4652">
        <v>2019</v>
      </c>
      <c r="F4652" t="s">
        <v>124</v>
      </c>
      <c r="G4652" t="s">
        <v>129</v>
      </c>
      <c r="H4652" t="s">
        <v>48</v>
      </c>
      <c r="I4652" t="s">
        <v>18</v>
      </c>
      <c r="J4652" t="s">
        <v>10</v>
      </c>
      <c r="K4652" t="s">
        <v>43</v>
      </c>
      <c r="L4652">
        <v>2</v>
      </c>
      <c r="M4652">
        <v>1000</v>
      </c>
      <c r="O4652" t="s">
        <v>25</v>
      </c>
      <c r="R4652" t="s">
        <v>46</v>
      </c>
      <c r="S4652" s="49" t="str">
        <f t="shared" si="577"/>
        <v>Card</v>
      </c>
      <c r="T4652" s="3">
        <v>0.04</v>
      </c>
      <c r="U4652" s="2">
        <v>15.120000000000001</v>
      </c>
      <c r="V4652" s="2">
        <v>2.92</v>
      </c>
      <c r="W4652" s="54">
        <f>_xlfn.XLOOKUP(M4652,Market!A:A,Market!F:F,0)</f>
        <v>0.08</v>
      </c>
      <c r="X4652" s="55">
        <f t="shared" si="578"/>
        <v>0.6048</v>
      </c>
      <c r="Y4652" s="55">
        <f t="shared" si="579"/>
        <v>12.200000000000001</v>
      </c>
      <c r="Z4652" s="54">
        <f t="shared" si="580"/>
        <v>0.80687830687830686</v>
      </c>
      <c r="AA4652" s="49" t="str">
        <f t="shared" ca="1" si="581"/>
        <v>N</v>
      </c>
      <c r="AB4652" s="49">
        <f t="shared" ca="1" si="582"/>
        <v>5</v>
      </c>
      <c r="AC4652" s="49" t="str">
        <f t="shared" ca="1" si="583"/>
        <v>N</v>
      </c>
    </row>
    <row r="4653" spans="1:29" x14ac:dyDescent="0.25">
      <c r="A4653">
        <v>2950</v>
      </c>
      <c r="B4653" s="9">
        <v>43573</v>
      </c>
      <c r="C4653" s="50" t="str">
        <f t="shared" si="576"/>
        <v>N</v>
      </c>
      <c r="D4653" s="52">
        <f>_xlfn.XLOOKUP(B4653,Cal_Date!B:B,Cal_Date!A:A,0)</f>
        <v>3</v>
      </c>
      <c r="E4653">
        <v>2019</v>
      </c>
      <c r="F4653" t="s">
        <v>124</v>
      </c>
      <c r="G4653" t="s">
        <v>129</v>
      </c>
      <c r="H4653" t="s">
        <v>11</v>
      </c>
      <c r="I4653" t="s">
        <v>11</v>
      </c>
      <c r="J4653" t="s">
        <v>15</v>
      </c>
      <c r="K4653" t="s">
        <v>42</v>
      </c>
      <c r="L4653">
        <v>1</v>
      </c>
      <c r="M4653">
        <v>1002</v>
      </c>
      <c r="O4653" t="s">
        <v>28</v>
      </c>
      <c r="R4653" t="s">
        <v>47</v>
      </c>
      <c r="S4653" s="49" t="str">
        <f t="shared" si="577"/>
        <v>Card</v>
      </c>
      <c r="T4653" s="3">
        <v>3.5000000000000003E-2</v>
      </c>
      <c r="U4653" s="2">
        <v>2.6500000000000004</v>
      </c>
      <c r="V4653" s="2">
        <v>0.87</v>
      </c>
      <c r="W4653" s="54">
        <f>_xlfn.XLOOKUP(M4653,Market!A:A,Market!F:F,0)</f>
        <v>0.06</v>
      </c>
      <c r="X4653" s="55">
        <f t="shared" si="578"/>
        <v>9.2750000000000027E-2</v>
      </c>
      <c r="Y4653" s="55">
        <f t="shared" si="579"/>
        <v>1.7800000000000002</v>
      </c>
      <c r="Z4653" s="54">
        <f t="shared" si="580"/>
        <v>0.67169811320754713</v>
      </c>
      <c r="AA4653" s="49" t="str">
        <f t="shared" ca="1" si="581"/>
        <v>N</v>
      </c>
      <c r="AB4653" s="49">
        <f t="shared" ca="1" si="582"/>
        <v>5</v>
      </c>
      <c r="AC4653" s="49" t="str">
        <f t="shared" ca="1" si="583"/>
        <v>N</v>
      </c>
    </row>
    <row r="4654" spans="1:29" x14ac:dyDescent="0.25">
      <c r="A4654">
        <v>2951</v>
      </c>
      <c r="B4654" s="9">
        <v>43573</v>
      </c>
      <c r="C4654" s="50" t="str">
        <f t="shared" si="576"/>
        <v>N</v>
      </c>
      <c r="D4654" s="52">
        <f>_xlfn.XLOOKUP(B4654,Cal_Date!B:B,Cal_Date!A:A,0)</f>
        <v>3</v>
      </c>
      <c r="E4654">
        <v>2019</v>
      </c>
      <c r="F4654" t="s">
        <v>124</v>
      </c>
      <c r="G4654" t="s">
        <v>129</v>
      </c>
      <c r="H4654" t="s">
        <v>11</v>
      </c>
      <c r="I4654" t="s">
        <v>11</v>
      </c>
      <c r="J4654" t="s">
        <v>15</v>
      </c>
      <c r="K4654" t="s">
        <v>42</v>
      </c>
      <c r="L4654">
        <v>2</v>
      </c>
      <c r="M4654">
        <v>1003</v>
      </c>
      <c r="O4654" t="s">
        <v>25</v>
      </c>
      <c r="R4654" t="s">
        <v>44</v>
      </c>
      <c r="S4654" s="49" t="str">
        <f t="shared" si="577"/>
        <v>Card</v>
      </c>
      <c r="T4654" s="3">
        <v>0.03</v>
      </c>
      <c r="U4654" s="2">
        <v>5.3000000000000007</v>
      </c>
      <c r="V4654" s="2">
        <v>1.74</v>
      </c>
      <c r="W4654" s="54">
        <f>_xlfn.XLOOKUP(M4654,Market!A:A,Market!F:F,0)</f>
        <v>0.06</v>
      </c>
      <c r="X4654" s="55">
        <f t="shared" si="578"/>
        <v>0.159</v>
      </c>
      <c r="Y4654" s="55">
        <f t="shared" si="579"/>
        <v>3.5600000000000005</v>
      </c>
      <c r="Z4654" s="54">
        <f t="shared" si="580"/>
        <v>0.67169811320754713</v>
      </c>
      <c r="AA4654" s="49" t="str">
        <f t="shared" ca="1" si="581"/>
        <v>N</v>
      </c>
      <c r="AB4654" s="49">
        <f t="shared" ca="1" si="582"/>
        <v>5</v>
      </c>
      <c r="AC4654" s="49" t="str">
        <f t="shared" ca="1" si="583"/>
        <v>N</v>
      </c>
    </row>
    <row r="4655" spans="1:29" x14ac:dyDescent="0.25">
      <c r="A4655">
        <v>2952</v>
      </c>
      <c r="B4655" s="9">
        <v>43573</v>
      </c>
      <c r="C4655" s="50" t="str">
        <f t="shared" si="576"/>
        <v>N</v>
      </c>
      <c r="D4655" s="52">
        <f>_xlfn.XLOOKUP(B4655,Cal_Date!B:B,Cal_Date!A:A,0)</f>
        <v>3</v>
      </c>
      <c r="E4655">
        <v>2019</v>
      </c>
      <c r="F4655" t="s">
        <v>124</v>
      </c>
      <c r="G4655" t="s">
        <v>129</v>
      </c>
      <c r="H4655" t="s">
        <v>11</v>
      </c>
      <c r="I4655" t="s">
        <v>11</v>
      </c>
      <c r="J4655" t="s">
        <v>15</v>
      </c>
      <c r="K4655" t="s">
        <v>42</v>
      </c>
      <c r="L4655">
        <v>1</v>
      </c>
      <c r="M4655">
        <v>1005</v>
      </c>
      <c r="O4655" t="s">
        <v>25</v>
      </c>
      <c r="R4655" t="s">
        <v>44</v>
      </c>
      <c r="S4655" s="49" t="str">
        <f t="shared" si="577"/>
        <v>Card</v>
      </c>
      <c r="T4655" s="3">
        <v>0.03</v>
      </c>
      <c r="U4655" s="2">
        <v>2.7225000000000001</v>
      </c>
      <c r="V4655" s="2">
        <v>0.87</v>
      </c>
      <c r="W4655" s="54">
        <f>_xlfn.XLOOKUP(M4655,Market!A:A,Market!F:F,0)</f>
        <v>8.8999999999999996E-2</v>
      </c>
      <c r="X4655" s="55">
        <f t="shared" si="578"/>
        <v>8.1674999999999998E-2</v>
      </c>
      <c r="Y4655" s="55">
        <f t="shared" si="579"/>
        <v>1.8525</v>
      </c>
      <c r="Z4655" s="54">
        <f t="shared" si="580"/>
        <v>0.68044077134986225</v>
      </c>
      <c r="AA4655" s="49" t="str">
        <f t="shared" ca="1" si="581"/>
        <v>N</v>
      </c>
      <c r="AB4655" s="49">
        <f t="shared" ca="1" si="582"/>
        <v>5</v>
      </c>
      <c r="AC4655" s="49" t="str">
        <f t="shared" ca="1" si="583"/>
        <v>N</v>
      </c>
    </row>
    <row r="4656" spans="1:29" x14ac:dyDescent="0.25">
      <c r="A4656">
        <v>2953</v>
      </c>
      <c r="B4656" s="9">
        <v>43573</v>
      </c>
      <c r="C4656" s="50" t="str">
        <f t="shared" si="576"/>
        <v>N</v>
      </c>
      <c r="D4656" s="52">
        <f>_xlfn.XLOOKUP(B4656,Cal_Date!B:B,Cal_Date!A:A,0)</f>
        <v>3</v>
      </c>
      <c r="E4656">
        <v>2019</v>
      </c>
      <c r="F4656" t="s">
        <v>124</v>
      </c>
      <c r="G4656" t="s">
        <v>129</v>
      </c>
      <c r="H4656" t="s">
        <v>11</v>
      </c>
      <c r="I4656" t="s">
        <v>11</v>
      </c>
      <c r="J4656" t="s">
        <v>15</v>
      </c>
      <c r="K4656" t="s">
        <v>42</v>
      </c>
      <c r="L4656">
        <v>1</v>
      </c>
      <c r="M4656">
        <v>1005</v>
      </c>
      <c r="O4656" t="s">
        <v>25</v>
      </c>
      <c r="R4656" t="s">
        <v>44</v>
      </c>
      <c r="S4656" s="49" t="str">
        <f t="shared" si="577"/>
        <v>Card</v>
      </c>
      <c r="T4656" s="3">
        <v>0.03</v>
      </c>
      <c r="U4656" s="2">
        <v>2.7225000000000001</v>
      </c>
      <c r="V4656" s="2">
        <v>0.87</v>
      </c>
      <c r="W4656" s="54">
        <f>_xlfn.XLOOKUP(M4656,Market!A:A,Market!F:F,0)</f>
        <v>8.8999999999999996E-2</v>
      </c>
      <c r="X4656" s="55">
        <f t="shared" si="578"/>
        <v>8.1674999999999998E-2</v>
      </c>
      <c r="Y4656" s="55">
        <f t="shared" si="579"/>
        <v>1.8525</v>
      </c>
      <c r="Z4656" s="54">
        <f t="shared" si="580"/>
        <v>0.68044077134986225</v>
      </c>
      <c r="AA4656" s="49" t="str">
        <f t="shared" ca="1" si="581"/>
        <v>N</v>
      </c>
      <c r="AB4656" s="49">
        <f t="shared" ca="1" si="582"/>
        <v>5</v>
      </c>
      <c r="AC4656" s="49" t="str">
        <f t="shared" ca="1" si="583"/>
        <v>N</v>
      </c>
    </row>
    <row r="4657" spans="1:29" x14ac:dyDescent="0.25">
      <c r="A4657">
        <v>2954</v>
      </c>
      <c r="B4657" s="9">
        <v>43573</v>
      </c>
      <c r="C4657" s="50" t="str">
        <f t="shared" si="576"/>
        <v>N</v>
      </c>
      <c r="D4657" s="52">
        <f>_xlfn.XLOOKUP(B4657,Cal_Date!B:B,Cal_Date!A:A,0)</f>
        <v>3</v>
      </c>
      <c r="E4657">
        <v>2019</v>
      </c>
      <c r="F4657" t="s">
        <v>124</v>
      </c>
      <c r="G4657" t="s">
        <v>129</v>
      </c>
      <c r="H4657" t="s">
        <v>14</v>
      </c>
      <c r="I4657" t="s">
        <v>18</v>
      </c>
      <c r="J4657" t="s">
        <v>15</v>
      </c>
      <c r="K4657" t="s">
        <v>43</v>
      </c>
      <c r="L4657">
        <v>1</v>
      </c>
      <c r="M4657">
        <v>1006</v>
      </c>
      <c r="O4657" t="s">
        <v>28</v>
      </c>
      <c r="R4657" t="s">
        <v>47</v>
      </c>
      <c r="S4657" s="49" t="str">
        <f t="shared" si="577"/>
        <v>Card</v>
      </c>
      <c r="T4657" s="3">
        <v>3.5000000000000003E-2</v>
      </c>
      <c r="U4657" s="2">
        <v>7.0785</v>
      </c>
      <c r="V4657" s="2">
        <v>2.1</v>
      </c>
      <c r="W4657" s="54">
        <f>_xlfn.XLOOKUP(M4657,Market!A:A,Market!F:F,0)</f>
        <v>8.8999999999999996E-2</v>
      </c>
      <c r="X4657" s="55">
        <f t="shared" si="578"/>
        <v>0.24774750000000004</v>
      </c>
      <c r="Y4657" s="55">
        <f t="shared" si="579"/>
        <v>4.9785000000000004</v>
      </c>
      <c r="Z4657" s="54">
        <f t="shared" si="580"/>
        <v>0.70332697605424888</v>
      </c>
      <c r="AA4657" s="49" t="str">
        <f t="shared" ca="1" si="581"/>
        <v>N</v>
      </c>
      <c r="AB4657" s="49">
        <f t="shared" ca="1" si="582"/>
        <v>5</v>
      </c>
      <c r="AC4657" s="49" t="str">
        <f t="shared" ca="1" si="583"/>
        <v>N</v>
      </c>
    </row>
    <row r="4658" spans="1:29" x14ac:dyDescent="0.25">
      <c r="A4658">
        <v>2955</v>
      </c>
      <c r="B4658" s="9">
        <v>43574</v>
      </c>
      <c r="C4658" s="50" t="str">
        <f t="shared" si="576"/>
        <v>N</v>
      </c>
      <c r="D4658" s="52">
        <f>_xlfn.XLOOKUP(B4658,Cal_Date!B:B,Cal_Date!A:A,0)</f>
        <v>3</v>
      </c>
      <c r="E4658">
        <v>2019</v>
      </c>
      <c r="F4658" t="s">
        <v>125</v>
      </c>
      <c r="G4658" t="s">
        <v>129</v>
      </c>
      <c r="H4658" t="s">
        <v>48</v>
      </c>
      <c r="I4658" t="s">
        <v>18</v>
      </c>
      <c r="J4658" t="s">
        <v>10</v>
      </c>
      <c r="K4658" t="s">
        <v>43</v>
      </c>
      <c r="L4658">
        <v>1</v>
      </c>
      <c r="M4658">
        <v>1007</v>
      </c>
      <c r="O4658" t="s">
        <v>28</v>
      </c>
      <c r="R4658" t="s">
        <v>47</v>
      </c>
      <c r="S4658" s="49" t="str">
        <f t="shared" si="577"/>
        <v>Card</v>
      </c>
      <c r="T4658" s="3">
        <v>3.5000000000000003E-2</v>
      </c>
      <c r="U4658" s="2">
        <v>7.6229999999999993</v>
      </c>
      <c r="V4658" s="2">
        <v>1.46</v>
      </c>
      <c r="W4658" s="54">
        <f>_xlfn.XLOOKUP(M4658,Market!A:A,Market!F:F,0)</f>
        <v>8.8999999999999996E-2</v>
      </c>
      <c r="X4658" s="55">
        <f t="shared" si="578"/>
        <v>0.26680500000000001</v>
      </c>
      <c r="Y4658" s="55">
        <f t="shared" si="579"/>
        <v>6.1629999999999994</v>
      </c>
      <c r="Z4658" s="54">
        <f t="shared" si="580"/>
        <v>0.80847435392889933</v>
      </c>
      <c r="AA4658" s="49" t="str">
        <f t="shared" ca="1" si="581"/>
        <v>N</v>
      </c>
      <c r="AB4658" s="49">
        <f t="shared" ca="1" si="582"/>
        <v>5</v>
      </c>
      <c r="AC4658" s="49" t="str">
        <f t="shared" ca="1" si="583"/>
        <v>N</v>
      </c>
    </row>
    <row r="4659" spans="1:29" x14ac:dyDescent="0.25">
      <c r="A4659">
        <v>2956</v>
      </c>
      <c r="B4659" s="9">
        <v>43574</v>
      </c>
      <c r="C4659" s="50" t="str">
        <f t="shared" si="576"/>
        <v>N</v>
      </c>
      <c r="D4659" s="52">
        <f>_xlfn.XLOOKUP(B4659,Cal_Date!B:B,Cal_Date!A:A,0)</f>
        <v>3</v>
      </c>
      <c r="E4659">
        <v>2019</v>
      </c>
      <c r="F4659" t="s">
        <v>125</v>
      </c>
      <c r="G4659" t="s">
        <v>129</v>
      </c>
      <c r="H4659" t="s">
        <v>11</v>
      </c>
      <c r="I4659" t="s">
        <v>11</v>
      </c>
      <c r="J4659" t="s">
        <v>15</v>
      </c>
      <c r="K4659" t="s">
        <v>42</v>
      </c>
      <c r="L4659">
        <v>2</v>
      </c>
      <c r="M4659">
        <v>1008</v>
      </c>
      <c r="O4659" t="s">
        <v>28</v>
      </c>
      <c r="R4659" t="s">
        <v>47</v>
      </c>
      <c r="S4659" s="49" t="str">
        <f t="shared" si="577"/>
        <v>Card</v>
      </c>
      <c r="T4659" s="3">
        <v>3.5000000000000003E-2</v>
      </c>
      <c r="U4659" s="2">
        <v>5.4450000000000003</v>
      </c>
      <c r="V4659" s="2">
        <v>1.74</v>
      </c>
      <c r="W4659" s="54">
        <f>_xlfn.XLOOKUP(M4659,Market!A:A,Market!F:F,0)</f>
        <v>8.8999999999999996E-2</v>
      </c>
      <c r="X4659" s="55">
        <f t="shared" si="578"/>
        <v>0.19057500000000002</v>
      </c>
      <c r="Y4659" s="55">
        <f t="shared" si="579"/>
        <v>3.7050000000000001</v>
      </c>
      <c r="Z4659" s="54">
        <f t="shared" si="580"/>
        <v>0.68044077134986225</v>
      </c>
      <c r="AA4659" s="49" t="str">
        <f t="shared" ca="1" si="581"/>
        <v>N</v>
      </c>
      <c r="AB4659" s="49">
        <f t="shared" ca="1" si="582"/>
        <v>5</v>
      </c>
      <c r="AC4659" s="49" t="str">
        <f t="shared" ca="1" si="583"/>
        <v>N</v>
      </c>
    </row>
    <row r="4660" spans="1:29" x14ac:dyDescent="0.25">
      <c r="A4660">
        <v>2957</v>
      </c>
      <c r="B4660" s="9">
        <v>43574</v>
      </c>
      <c r="C4660" s="50" t="str">
        <f t="shared" si="576"/>
        <v>N</v>
      </c>
      <c r="D4660" s="52">
        <f>_xlfn.XLOOKUP(B4660,Cal_Date!B:B,Cal_Date!A:A,0)</f>
        <v>3</v>
      </c>
      <c r="E4660">
        <v>2019</v>
      </c>
      <c r="F4660" t="s">
        <v>125</v>
      </c>
      <c r="G4660" t="s">
        <v>129</v>
      </c>
      <c r="H4660" t="s">
        <v>11</v>
      </c>
      <c r="I4660" t="s">
        <v>11</v>
      </c>
      <c r="J4660" t="s">
        <v>15</v>
      </c>
      <c r="K4660" t="s">
        <v>42</v>
      </c>
      <c r="L4660">
        <v>1</v>
      </c>
      <c r="M4660">
        <v>1009</v>
      </c>
      <c r="O4660" t="s">
        <v>28</v>
      </c>
      <c r="R4660" t="s">
        <v>47</v>
      </c>
      <c r="S4660" s="49" t="str">
        <f t="shared" si="577"/>
        <v>Card</v>
      </c>
      <c r="T4660" s="3">
        <v>3.5000000000000003E-2</v>
      </c>
      <c r="U4660" s="2">
        <v>2.7225000000000001</v>
      </c>
      <c r="V4660" s="2">
        <v>0.87</v>
      </c>
      <c r="W4660" s="54">
        <f>_xlfn.XLOOKUP(M4660,Market!A:A,Market!F:F,0)</f>
        <v>8.8999999999999996E-2</v>
      </c>
      <c r="X4660" s="55">
        <f t="shared" si="578"/>
        <v>9.5287500000000011E-2</v>
      </c>
      <c r="Y4660" s="55">
        <f t="shared" si="579"/>
        <v>1.8525</v>
      </c>
      <c r="Z4660" s="54">
        <f t="shared" si="580"/>
        <v>0.68044077134986225</v>
      </c>
      <c r="AA4660" s="49" t="str">
        <f t="shared" ca="1" si="581"/>
        <v>N</v>
      </c>
      <c r="AB4660" s="49">
        <f t="shared" ca="1" si="582"/>
        <v>5</v>
      </c>
      <c r="AC4660" s="49" t="str">
        <f t="shared" ca="1" si="583"/>
        <v>N</v>
      </c>
    </row>
    <row r="4661" spans="1:29" x14ac:dyDescent="0.25">
      <c r="A4661">
        <v>2958</v>
      </c>
      <c r="B4661" s="9">
        <v>43574</v>
      </c>
      <c r="C4661" s="50" t="str">
        <f t="shared" si="576"/>
        <v>N</v>
      </c>
      <c r="D4661" s="52">
        <f>_xlfn.XLOOKUP(B4661,Cal_Date!B:B,Cal_Date!A:A,0)</f>
        <v>3</v>
      </c>
      <c r="E4661">
        <v>2019</v>
      </c>
      <c r="F4661" t="s">
        <v>125</v>
      </c>
      <c r="G4661" t="s">
        <v>129</v>
      </c>
      <c r="H4661" t="s">
        <v>48</v>
      </c>
      <c r="I4661" t="s">
        <v>18</v>
      </c>
      <c r="J4661" t="s">
        <v>10</v>
      </c>
      <c r="K4661" t="s">
        <v>43</v>
      </c>
      <c r="L4661">
        <v>1</v>
      </c>
      <c r="M4661">
        <v>1006</v>
      </c>
      <c r="O4661" t="s">
        <v>28</v>
      </c>
      <c r="R4661" t="s">
        <v>46</v>
      </c>
      <c r="S4661" s="49" t="str">
        <f t="shared" si="577"/>
        <v>Card</v>
      </c>
      <c r="T4661" s="3">
        <v>0.04</v>
      </c>
      <c r="U4661" s="2">
        <v>7.6229999999999993</v>
      </c>
      <c r="V4661" s="2">
        <v>1.46</v>
      </c>
      <c r="W4661" s="54">
        <f>_xlfn.XLOOKUP(M4661,Market!A:A,Market!F:F,0)</f>
        <v>8.8999999999999996E-2</v>
      </c>
      <c r="X4661" s="55">
        <f t="shared" si="578"/>
        <v>0.30491999999999997</v>
      </c>
      <c r="Y4661" s="55">
        <f t="shared" si="579"/>
        <v>6.1629999999999994</v>
      </c>
      <c r="Z4661" s="54">
        <f t="shared" si="580"/>
        <v>0.80847435392889933</v>
      </c>
      <c r="AA4661" s="49" t="str">
        <f t="shared" ca="1" si="581"/>
        <v>N</v>
      </c>
      <c r="AB4661" s="49">
        <f t="shared" ca="1" si="582"/>
        <v>5</v>
      </c>
      <c r="AC4661" s="49" t="str">
        <f t="shared" ca="1" si="583"/>
        <v>N</v>
      </c>
    </row>
    <row r="4662" spans="1:29" x14ac:dyDescent="0.25">
      <c r="A4662">
        <v>2959</v>
      </c>
      <c r="B4662" s="9">
        <v>43574</v>
      </c>
      <c r="C4662" s="50" t="str">
        <f t="shared" si="576"/>
        <v>N</v>
      </c>
      <c r="D4662" s="52">
        <f>_xlfn.XLOOKUP(B4662,Cal_Date!B:B,Cal_Date!A:A,0)</f>
        <v>3</v>
      </c>
      <c r="E4662">
        <v>2019</v>
      </c>
      <c r="F4662" t="s">
        <v>125</v>
      </c>
      <c r="G4662" t="s">
        <v>129</v>
      </c>
      <c r="H4662" t="s">
        <v>11</v>
      </c>
      <c r="I4662" t="s">
        <v>11</v>
      </c>
      <c r="J4662" t="s">
        <v>15</v>
      </c>
      <c r="K4662" t="s">
        <v>42</v>
      </c>
      <c r="L4662">
        <v>1</v>
      </c>
      <c r="M4662">
        <v>1007</v>
      </c>
      <c r="O4662" t="s">
        <v>28</v>
      </c>
      <c r="R4662" t="s">
        <v>46</v>
      </c>
      <c r="S4662" s="49" t="str">
        <f t="shared" si="577"/>
        <v>Card</v>
      </c>
      <c r="T4662" s="3">
        <v>0.04</v>
      </c>
      <c r="U4662" s="2">
        <v>2.7225000000000001</v>
      </c>
      <c r="V4662" s="2">
        <v>0.87</v>
      </c>
      <c r="W4662" s="54">
        <f>_xlfn.XLOOKUP(M4662,Market!A:A,Market!F:F,0)</f>
        <v>8.8999999999999996E-2</v>
      </c>
      <c r="X4662" s="55">
        <f t="shared" si="578"/>
        <v>0.10890000000000001</v>
      </c>
      <c r="Y4662" s="55">
        <f t="shared" si="579"/>
        <v>1.8525</v>
      </c>
      <c r="Z4662" s="54">
        <f t="shared" si="580"/>
        <v>0.68044077134986225</v>
      </c>
      <c r="AA4662" s="49" t="str">
        <f t="shared" ca="1" si="581"/>
        <v>N</v>
      </c>
      <c r="AB4662" s="49">
        <f t="shared" ca="1" si="582"/>
        <v>5</v>
      </c>
      <c r="AC4662" s="49" t="str">
        <f t="shared" ca="1" si="583"/>
        <v>N</v>
      </c>
    </row>
    <row r="4663" spans="1:29" x14ac:dyDescent="0.25">
      <c r="A4663">
        <v>2960</v>
      </c>
      <c r="B4663" s="9">
        <v>43574</v>
      </c>
      <c r="C4663" s="50" t="str">
        <f t="shared" si="576"/>
        <v>N</v>
      </c>
      <c r="D4663" s="52">
        <f>_xlfn.XLOOKUP(B4663,Cal_Date!B:B,Cal_Date!A:A,0)</f>
        <v>3</v>
      </c>
      <c r="E4663">
        <v>2019</v>
      </c>
      <c r="F4663" t="s">
        <v>125</v>
      </c>
      <c r="G4663" t="s">
        <v>129</v>
      </c>
      <c r="H4663" t="s">
        <v>48</v>
      </c>
      <c r="I4663" t="s">
        <v>18</v>
      </c>
      <c r="J4663" t="s">
        <v>10</v>
      </c>
      <c r="K4663" t="s">
        <v>43</v>
      </c>
      <c r="L4663">
        <v>1</v>
      </c>
      <c r="M4663">
        <v>1007</v>
      </c>
      <c r="O4663" t="s">
        <v>28</v>
      </c>
      <c r="R4663" t="s">
        <v>44</v>
      </c>
      <c r="S4663" s="49" t="str">
        <f t="shared" si="577"/>
        <v>Card</v>
      </c>
      <c r="T4663" s="3">
        <v>0.03</v>
      </c>
      <c r="U4663" s="2">
        <v>7.6229999999999993</v>
      </c>
      <c r="V4663" s="2">
        <v>1.46</v>
      </c>
      <c r="W4663" s="54">
        <f>_xlfn.XLOOKUP(M4663,Market!A:A,Market!F:F,0)</f>
        <v>8.8999999999999996E-2</v>
      </c>
      <c r="X4663" s="55">
        <f t="shared" si="578"/>
        <v>0.22868999999999998</v>
      </c>
      <c r="Y4663" s="55">
        <f t="shared" si="579"/>
        <v>6.1629999999999994</v>
      </c>
      <c r="Z4663" s="54">
        <f t="shared" si="580"/>
        <v>0.80847435392889933</v>
      </c>
      <c r="AA4663" s="49" t="str">
        <f t="shared" ca="1" si="581"/>
        <v>N</v>
      </c>
      <c r="AB4663" s="49">
        <f t="shared" ca="1" si="582"/>
        <v>5</v>
      </c>
      <c r="AC4663" s="49" t="str">
        <f t="shared" ca="1" si="583"/>
        <v>N</v>
      </c>
    </row>
    <row r="4664" spans="1:29" x14ac:dyDescent="0.25">
      <c r="A4664">
        <v>2961</v>
      </c>
      <c r="B4664" s="9">
        <v>43574</v>
      </c>
      <c r="C4664" s="50" t="str">
        <f t="shared" si="576"/>
        <v>N</v>
      </c>
      <c r="D4664" s="52">
        <f>_xlfn.XLOOKUP(B4664,Cal_Date!B:B,Cal_Date!A:A,0)</f>
        <v>3</v>
      </c>
      <c r="E4664">
        <v>2019</v>
      </c>
      <c r="F4664" t="s">
        <v>125</v>
      </c>
      <c r="G4664" t="s">
        <v>129</v>
      </c>
      <c r="H4664" t="s">
        <v>11</v>
      </c>
      <c r="I4664" t="s">
        <v>11</v>
      </c>
      <c r="J4664" t="s">
        <v>15</v>
      </c>
      <c r="K4664" t="s">
        <v>42</v>
      </c>
      <c r="L4664">
        <v>1</v>
      </c>
      <c r="M4664">
        <v>1007</v>
      </c>
      <c r="O4664" t="s">
        <v>28</v>
      </c>
      <c r="R4664" t="s">
        <v>47</v>
      </c>
      <c r="S4664" s="49" t="str">
        <f t="shared" si="577"/>
        <v>Card</v>
      </c>
      <c r="T4664" s="3">
        <v>3.5000000000000003E-2</v>
      </c>
      <c r="U4664" s="2">
        <v>2.7225000000000001</v>
      </c>
      <c r="V4664" s="2">
        <v>0.87</v>
      </c>
      <c r="W4664" s="54">
        <f>_xlfn.XLOOKUP(M4664,Market!A:A,Market!F:F,0)</f>
        <v>8.8999999999999996E-2</v>
      </c>
      <c r="X4664" s="55">
        <f t="shared" si="578"/>
        <v>9.5287500000000011E-2</v>
      </c>
      <c r="Y4664" s="55">
        <f t="shared" si="579"/>
        <v>1.8525</v>
      </c>
      <c r="Z4664" s="54">
        <f t="shared" si="580"/>
        <v>0.68044077134986225</v>
      </c>
      <c r="AA4664" s="49" t="str">
        <f t="shared" ca="1" si="581"/>
        <v>N</v>
      </c>
      <c r="AB4664" s="49">
        <f t="shared" ca="1" si="582"/>
        <v>5</v>
      </c>
      <c r="AC4664" s="49" t="str">
        <f t="shared" ca="1" si="583"/>
        <v>N</v>
      </c>
    </row>
    <row r="4665" spans="1:29" x14ac:dyDescent="0.25">
      <c r="A4665">
        <v>2962</v>
      </c>
      <c r="B4665" s="9">
        <v>43574</v>
      </c>
      <c r="C4665" s="50" t="str">
        <f t="shared" si="576"/>
        <v>N</v>
      </c>
      <c r="D4665" s="52">
        <f>_xlfn.XLOOKUP(B4665,Cal_Date!B:B,Cal_Date!A:A,0)</f>
        <v>3</v>
      </c>
      <c r="E4665">
        <v>2019</v>
      </c>
      <c r="F4665" t="s">
        <v>125</v>
      </c>
      <c r="G4665" t="s">
        <v>129</v>
      </c>
      <c r="H4665" t="s">
        <v>48</v>
      </c>
      <c r="I4665" t="s">
        <v>18</v>
      </c>
      <c r="J4665" t="s">
        <v>10</v>
      </c>
      <c r="K4665" t="s">
        <v>43</v>
      </c>
      <c r="L4665">
        <v>2</v>
      </c>
      <c r="M4665">
        <v>1005</v>
      </c>
      <c r="O4665" t="s">
        <v>25</v>
      </c>
      <c r="R4665" t="s">
        <v>47</v>
      </c>
      <c r="S4665" s="49" t="str">
        <f t="shared" si="577"/>
        <v>Card</v>
      </c>
      <c r="T4665" s="3">
        <v>3.5000000000000003E-2</v>
      </c>
      <c r="U4665" s="2">
        <v>15.245999999999999</v>
      </c>
      <c r="V4665" s="2">
        <v>2.92</v>
      </c>
      <c r="W4665" s="54">
        <f>_xlfn.XLOOKUP(M4665,Market!A:A,Market!F:F,0)</f>
        <v>8.8999999999999996E-2</v>
      </c>
      <c r="X4665" s="55">
        <f t="shared" si="578"/>
        <v>0.53361000000000003</v>
      </c>
      <c r="Y4665" s="55">
        <f t="shared" si="579"/>
        <v>12.325999999999999</v>
      </c>
      <c r="Z4665" s="54">
        <f t="shared" si="580"/>
        <v>0.80847435392889933</v>
      </c>
      <c r="AA4665" s="49" t="str">
        <f t="shared" ca="1" si="581"/>
        <v>N</v>
      </c>
      <c r="AB4665" s="49">
        <f t="shared" ca="1" si="582"/>
        <v>5</v>
      </c>
      <c r="AC4665" s="49" t="str">
        <f t="shared" ca="1" si="583"/>
        <v>N</v>
      </c>
    </row>
    <row r="4666" spans="1:29" x14ac:dyDescent="0.25">
      <c r="A4666">
        <v>2963</v>
      </c>
      <c r="B4666" s="9">
        <v>43574</v>
      </c>
      <c r="C4666" s="50" t="str">
        <f t="shared" si="576"/>
        <v>N</v>
      </c>
      <c r="D4666" s="52">
        <f>_xlfn.XLOOKUP(B4666,Cal_Date!B:B,Cal_Date!A:A,0)</f>
        <v>3</v>
      </c>
      <c r="E4666">
        <v>2019</v>
      </c>
      <c r="F4666" t="s">
        <v>125</v>
      </c>
      <c r="G4666" t="s">
        <v>129</v>
      </c>
      <c r="H4666" t="s">
        <v>11</v>
      </c>
      <c r="I4666" t="s">
        <v>11</v>
      </c>
      <c r="J4666" t="s">
        <v>15</v>
      </c>
      <c r="K4666" t="s">
        <v>42</v>
      </c>
      <c r="L4666">
        <v>2</v>
      </c>
      <c r="M4666">
        <v>1005</v>
      </c>
      <c r="O4666" t="s">
        <v>25</v>
      </c>
      <c r="R4666" t="s">
        <v>44</v>
      </c>
      <c r="S4666" s="49" t="str">
        <f t="shared" si="577"/>
        <v>Card</v>
      </c>
      <c r="T4666" s="3">
        <v>0.03</v>
      </c>
      <c r="U4666" s="2">
        <v>5.4450000000000003</v>
      </c>
      <c r="V4666" s="2">
        <v>1.74</v>
      </c>
      <c r="W4666" s="54">
        <f>_xlfn.XLOOKUP(M4666,Market!A:A,Market!F:F,0)</f>
        <v>8.8999999999999996E-2</v>
      </c>
      <c r="X4666" s="55">
        <f t="shared" si="578"/>
        <v>0.16335</v>
      </c>
      <c r="Y4666" s="55">
        <f t="shared" si="579"/>
        <v>3.7050000000000001</v>
      </c>
      <c r="Z4666" s="54">
        <f t="shared" si="580"/>
        <v>0.68044077134986225</v>
      </c>
      <c r="AA4666" s="49" t="str">
        <f t="shared" ca="1" si="581"/>
        <v>N</v>
      </c>
      <c r="AB4666" s="49">
        <f t="shared" ca="1" si="582"/>
        <v>5</v>
      </c>
      <c r="AC4666" s="49" t="str">
        <f t="shared" ca="1" si="583"/>
        <v>N</v>
      </c>
    </row>
    <row r="4667" spans="1:29" x14ac:dyDescent="0.25">
      <c r="A4667">
        <v>2964</v>
      </c>
      <c r="B4667" s="9">
        <v>43574</v>
      </c>
      <c r="C4667" s="50" t="str">
        <f t="shared" si="576"/>
        <v>N</v>
      </c>
      <c r="D4667" s="52">
        <f>_xlfn.XLOOKUP(B4667,Cal_Date!B:B,Cal_Date!A:A,0)</f>
        <v>3</v>
      </c>
      <c r="E4667">
        <v>2019</v>
      </c>
      <c r="F4667" t="s">
        <v>125</v>
      </c>
      <c r="G4667" t="s">
        <v>129</v>
      </c>
      <c r="H4667" t="s">
        <v>11</v>
      </c>
      <c r="I4667" t="s">
        <v>13</v>
      </c>
      <c r="J4667" t="s">
        <v>15</v>
      </c>
      <c r="K4667" t="s">
        <v>42</v>
      </c>
      <c r="L4667">
        <v>1</v>
      </c>
      <c r="M4667">
        <v>1002</v>
      </c>
      <c r="O4667" t="s">
        <v>28</v>
      </c>
      <c r="R4667" t="s">
        <v>44</v>
      </c>
      <c r="S4667" s="49" t="str">
        <f t="shared" si="577"/>
        <v>Card</v>
      </c>
      <c r="T4667" s="3">
        <v>0.03</v>
      </c>
      <c r="U4667" s="2">
        <v>2.6500000000000004</v>
      </c>
      <c r="V4667" s="2">
        <v>1.42</v>
      </c>
      <c r="W4667" s="54">
        <f>_xlfn.XLOOKUP(M4667,Market!A:A,Market!F:F,0)</f>
        <v>0.06</v>
      </c>
      <c r="X4667" s="55">
        <f t="shared" si="578"/>
        <v>7.9500000000000001E-2</v>
      </c>
      <c r="Y4667" s="55">
        <f t="shared" si="579"/>
        <v>1.2300000000000004</v>
      </c>
      <c r="Z4667" s="54">
        <f t="shared" si="580"/>
        <v>0.46415094339622653</v>
      </c>
      <c r="AA4667" s="49" t="str">
        <f t="shared" ca="1" si="581"/>
        <v>N</v>
      </c>
      <c r="AB4667" s="49">
        <f t="shared" ca="1" si="582"/>
        <v>5</v>
      </c>
      <c r="AC4667" s="49" t="str">
        <f t="shared" ca="1" si="583"/>
        <v>N</v>
      </c>
    </row>
    <row r="4668" spans="1:29" x14ac:dyDescent="0.25">
      <c r="A4668">
        <v>2965</v>
      </c>
      <c r="B4668" s="9">
        <v>43574</v>
      </c>
      <c r="C4668" s="50" t="str">
        <f t="shared" si="576"/>
        <v>N</v>
      </c>
      <c r="D4668" s="52">
        <f>_xlfn.XLOOKUP(B4668,Cal_Date!B:B,Cal_Date!A:A,0)</f>
        <v>3</v>
      </c>
      <c r="E4668">
        <v>2019</v>
      </c>
      <c r="F4668" t="s">
        <v>125</v>
      </c>
      <c r="G4668" t="s">
        <v>129</v>
      </c>
      <c r="H4668" t="s">
        <v>48</v>
      </c>
      <c r="I4668" t="s">
        <v>18</v>
      </c>
      <c r="J4668" t="s">
        <v>10</v>
      </c>
      <c r="K4668" t="s">
        <v>43</v>
      </c>
      <c r="L4668">
        <v>1</v>
      </c>
      <c r="M4668">
        <v>1004</v>
      </c>
      <c r="O4668" t="s">
        <v>28</v>
      </c>
      <c r="R4668" t="s">
        <v>44</v>
      </c>
      <c r="S4668" s="49" t="str">
        <f t="shared" si="577"/>
        <v>Card</v>
      </c>
      <c r="T4668" s="3">
        <v>0.03</v>
      </c>
      <c r="U4668" s="2">
        <v>7.42</v>
      </c>
      <c r="V4668" s="2">
        <v>1.46</v>
      </c>
      <c r="W4668" s="54">
        <f>_xlfn.XLOOKUP(M4668,Market!A:A,Market!F:F,0)</f>
        <v>0.06</v>
      </c>
      <c r="X4668" s="55">
        <f t="shared" si="578"/>
        <v>0.22259999999999999</v>
      </c>
      <c r="Y4668" s="55">
        <f t="shared" si="579"/>
        <v>5.96</v>
      </c>
      <c r="Z4668" s="54">
        <f t="shared" si="580"/>
        <v>0.80323450134770891</v>
      </c>
      <c r="AA4668" s="49" t="str">
        <f t="shared" ca="1" si="581"/>
        <v>N</v>
      </c>
      <c r="AB4668" s="49">
        <f t="shared" ca="1" si="582"/>
        <v>5</v>
      </c>
      <c r="AC4668" s="49" t="str">
        <f t="shared" ca="1" si="583"/>
        <v>N</v>
      </c>
    </row>
    <row r="4669" spans="1:29" x14ac:dyDescent="0.25">
      <c r="A4669">
        <v>2966</v>
      </c>
      <c r="B4669" s="9">
        <v>43574</v>
      </c>
      <c r="C4669" s="50" t="str">
        <f t="shared" si="576"/>
        <v>N</v>
      </c>
      <c r="D4669" s="52">
        <f>_xlfn.XLOOKUP(B4669,Cal_Date!B:B,Cal_Date!A:A,0)</f>
        <v>3</v>
      </c>
      <c r="E4669">
        <v>2019</v>
      </c>
      <c r="F4669" t="s">
        <v>125</v>
      </c>
      <c r="G4669" t="s">
        <v>129</v>
      </c>
      <c r="H4669" t="s">
        <v>11</v>
      </c>
      <c r="I4669" t="s">
        <v>11</v>
      </c>
      <c r="J4669" t="s">
        <v>15</v>
      </c>
      <c r="K4669" t="s">
        <v>42</v>
      </c>
      <c r="L4669">
        <v>1</v>
      </c>
      <c r="M4669">
        <v>1005</v>
      </c>
      <c r="O4669" t="s">
        <v>25</v>
      </c>
      <c r="R4669" t="s">
        <v>44</v>
      </c>
      <c r="S4669" s="49" t="str">
        <f t="shared" si="577"/>
        <v>Card</v>
      </c>
      <c r="T4669" s="3">
        <v>0.03</v>
      </c>
      <c r="U4669" s="2">
        <v>2.7225000000000001</v>
      </c>
      <c r="V4669" s="2">
        <v>0.87</v>
      </c>
      <c r="W4669" s="54">
        <f>_xlfn.XLOOKUP(M4669,Market!A:A,Market!F:F,0)</f>
        <v>8.8999999999999996E-2</v>
      </c>
      <c r="X4669" s="55">
        <f t="shared" si="578"/>
        <v>8.1674999999999998E-2</v>
      </c>
      <c r="Y4669" s="55">
        <f t="shared" si="579"/>
        <v>1.8525</v>
      </c>
      <c r="Z4669" s="54">
        <f t="shared" si="580"/>
        <v>0.68044077134986225</v>
      </c>
      <c r="AA4669" s="49" t="str">
        <f t="shared" ca="1" si="581"/>
        <v>N</v>
      </c>
      <c r="AB4669" s="49">
        <f t="shared" ca="1" si="582"/>
        <v>5</v>
      </c>
      <c r="AC4669" s="49" t="str">
        <f t="shared" ca="1" si="583"/>
        <v>N</v>
      </c>
    </row>
    <row r="4670" spans="1:29" x14ac:dyDescent="0.25">
      <c r="A4670">
        <v>2967</v>
      </c>
      <c r="B4670" s="9">
        <v>43574</v>
      </c>
      <c r="C4670" s="50" t="str">
        <f t="shared" si="576"/>
        <v>N</v>
      </c>
      <c r="D4670" s="52">
        <f>_xlfn.XLOOKUP(B4670,Cal_Date!B:B,Cal_Date!A:A,0)</f>
        <v>3</v>
      </c>
      <c r="E4670">
        <v>2019</v>
      </c>
      <c r="F4670" t="s">
        <v>125</v>
      </c>
      <c r="G4670" t="s">
        <v>129</v>
      </c>
      <c r="H4670" t="s">
        <v>11</v>
      </c>
      <c r="I4670" t="s">
        <v>13</v>
      </c>
      <c r="J4670" t="s">
        <v>15</v>
      </c>
      <c r="K4670" t="s">
        <v>42</v>
      </c>
      <c r="L4670">
        <v>2</v>
      </c>
      <c r="M4670">
        <v>1001</v>
      </c>
      <c r="O4670" t="s">
        <v>25</v>
      </c>
      <c r="R4670" t="s">
        <v>46</v>
      </c>
      <c r="S4670" s="49" t="str">
        <f t="shared" si="577"/>
        <v>Card</v>
      </c>
      <c r="T4670" s="3">
        <v>0.04</v>
      </c>
      <c r="U4670" s="2">
        <v>5.3000000000000007</v>
      </c>
      <c r="V4670" s="2">
        <v>2.84</v>
      </c>
      <c r="W4670" s="54">
        <f>_xlfn.XLOOKUP(M4670,Market!A:A,Market!F:F,0)</f>
        <v>0.06</v>
      </c>
      <c r="X4670" s="55">
        <f t="shared" si="578"/>
        <v>0.21200000000000002</v>
      </c>
      <c r="Y4670" s="55">
        <f t="shared" si="579"/>
        <v>2.4600000000000009</v>
      </c>
      <c r="Z4670" s="54">
        <f t="shared" si="580"/>
        <v>0.46415094339622653</v>
      </c>
      <c r="AA4670" s="49" t="str">
        <f t="shared" ca="1" si="581"/>
        <v>N</v>
      </c>
      <c r="AB4670" s="49">
        <f t="shared" ca="1" si="582"/>
        <v>5</v>
      </c>
      <c r="AC4670" s="49" t="str">
        <f t="shared" ca="1" si="583"/>
        <v>N</v>
      </c>
    </row>
    <row r="4671" spans="1:29" x14ac:dyDescent="0.25">
      <c r="A4671">
        <v>2968</v>
      </c>
      <c r="B4671" s="9">
        <v>43574</v>
      </c>
      <c r="C4671" s="50" t="str">
        <f t="shared" si="576"/>
        <v>N</v>
      </c>
      <c r="D4671" s="52">
        <f>_xlfn.XLOOKUP(B4671,Cal_Date!B:B,Cal_Date!A:A,0)</f>
        <v>3</v>
      </c>
      <c r="E4671">
        <v>2019</v>
      </c>
      <c r="F4671" t="s">
        <v>125</v>
      </c>
      <c r="G4671" t="s">
        <v>129</v>
      </c>
      <c r="H4671" t="s">
        <v>14</v>
      </c>
      <c r="I4671" t="s">
        <v>18</v>
      </c>
      <c r="J4671" t="s">
        <v>15</v>
      </c>
      <c r="K4671" t="s">
        <v>43</v>
      </c>
      <c r="L4671">
        <v>1</v>
      </c>
      <c r="M4671">
        <v>1010</v>
      </c>
      <c r="O4671" t="s">
        <v>25</v>
      </c>
      <c r="R4671" t="s">
        <v>44</v>
      </c>
      <c r="S4671" s="49" t="str">
        <f t="shared" si="577"/>
        <v>Card</v>
      </c>
      <c r="T4671" s="3">
        <v>0.03</v>
      </c>
      <c r="U4671" s="2">
        <v>7.0200000000000005</v>
      </c>
      <c r="V4671" s="2">
        <v>2.1</v>
      </c>
      <c r="W4671" s="54">
        <f>_xlfn.XLOOKUP(M4671,Market!A:A,Market!F:F,0)</f>
        <v>0.08</v>
      </c>
      <c r="X4671" s="55">
        <f t="shared" si="578"/>
        <v>0.21060000000000001</v>
      </c>
      <c r="Y4671" s="55">
        <f t="shared" si="579"/>
        <v>4.92</v>
      </c>
      <c r="Z4671" s="54">
        <f t="shared" si="580"/>
        <v>0.70085470085470081</v>
      </c>
      <c r="AA4671" s="49" t="str">
        <f t="shared" ca="1" si="581"/>
        <v>N</v>
      </c>
      <c r="AB4671" s="49">
        <f t="shared" ca="1" si="582"/>
        <v>5</v>
      </c>
      <c r="AC4671" s="49" t="str">
        <f t="shared" ca="1" si="583"/>
        <v>N</v>
      </c>
    </row>
    <row r="4672" spans="1:29" x14ac:dyDescent="0.25">
      <c r="A4672">
        <v>2969</v>
      </c>
      <c r="B4672" s="9">
        <v>43574</v>
      </c>
      <c r="C4672" s="50" t="str">
        <f t="shared" si="576"/>
        <v>N</v>
      </c>
      <c r="D4672" s="52">
        <f>_xlfn.XLOOKUP(B4672,Cal_Date!B:B,Cal_Date!A:A,0)</f>
        <v>3</v>
      </c>
      <c r="E4672">
        <v>2019</v>
      </c>
      <c r="F4672" t="s">
        <v>125</v>
      </c>
      <c r="G4672" t="s">
        <v>129</v>
      </c>
      <c r="H4672" t="s">
        <v>14</v>
      </c>
      <c r="I4672" t="s">
        <v>13</v>
      </c>
      <c r="J4672" t="s">
        <v>15</v>
      </c>
      <c r="K4672" t="s">
        <v>43</v>
      </c>
      <c r="L4672">
        <v>2</v>
      </c>
      <c r="M4672">
        <v>1011</v>
      </c>
      <c r="O4672" t="s">
        <v>25</v>
      </c>
      <c r="R4672" t="s">
        <v>44</v>
      </c>
      <c r="S4672" s="49" t="str">
        <f t="shared" si="577"/>
        <v>Card</v>
      </c>
      <c r="T4672" s="3">
        <v>0.03</v>
      </c>
      <c r="U4672" s="2">
        <v>13.780000000000001</v>
      </c>
      <c r="V4672" s="2">
        <v>4.24</v>
      </c>
      <c r="W4672" s="54">
        <f>_xlfn.XLOOKUP(M4672,Market!A:A,Market!F:F,0)</f>
        <v>0.06</v>
      </c>
      <c r="X4672" s="55">
        <f t="shared" si="578"/>
        <v>0.41340000000000005</v>
      </c>
      <c r="Y4672" s="55">
        <f t="shared" si="579"/>
        <v>9.5400000000000009</v>
      </c>
      <c r="Z4672" s="54">
        <f t="shared" si="580"/>
        <v>0.69230769230769229</v>
      </c>
      <c r="AA4672" s="49" t="str">
        <f t="shared" ca="1" si="581"/>
        <v>N</v>
      </c>
      <c r="AB4672" s="49">
        <f t="shared" ca="1" si="582"/>
        <v>5</v>
      </c>
      <c r="AC4672" s="49" t="str">
        <f t="shared" ca="1" si="583"/>
        <v>N</v>
      </c>
    </row>
    <row r="4673" spans="1:29" x14ac:dyDescent="0.25">
      <c r="A4673">
        <v>2970</v>
      </c>
      <c r="B4673" s="9">
        <v>43574</v>
      </c>
      <c r="C4673" s="50" t="str">
        <f t="shared" si="576"/>
        <v>N</v>
      </c>
      <c r="D4673" s="52">
        <f>_xlfn.XLOOKUP(B4673,Cal_Date!B:B,Cal_Date!A:A,0)</f>
        <v>3</v>
      </c>
      <c r="E4673">
        <v>2019</v>
      </c>
      <c r="F4673" t="s">
        <v>125</v>
      </c>
      <c r="G4673" t="s">
        <v>129</v>
      </c>
      <c r="H4673" t="s">
        <v>14</v>
      </c>
      <c r="I4673" t="s">
        <v>13</v>
      </c>
      <c r="J4673" t="s">
        <v>15</v>
      </c>
      <c r="K4673" t="s">
        <v>43</v>
      </c>
      <c r="L4673">
        <v>1</v>
      </c>
      <c r="M4673">
        <v>1011</v>
      </c>
      <c r="O4673" t="s">
        <v>25</v>
      </c>
      <c r="R4673" t="s">
        <v>46</v>
      </c>
      <c r="S4673" s="49" t="str">
        <f t="shared" si="577"/>
        <v>Card</v>
      </c>
      <c r="T4673" s="3">
        <v>0.04</v>
      </c>
      <c r="U4673" s="2">
        <v>7.42</v>
      </c>
      <c r="V4673" s="2">
        <v>2.2400000000000002</v>
      </c>
      <c r="W4673" s="54">
        <f>_xlfn.XLOOKUP(M4673,Market!A:A,Market!F:F,0)</f>
        <v>0.06</v>
      </c>
      <c r="X4673" s="55">
        <f t="shared" si="578"/>
        <v>0.29680000000000001</v>
      </c>
      <c r="Y4673" s="55">
        <f t="shared" si="579"/>
        <v>5.18</v>
      </c>
      <c r="Z4673" s="54">
        <f t="shared" si="580"/>
        <v>0.69811320754716977</v>
      </c>
      <c r="AA4673" s="49" t="str">
        <f t="shared" ca="1" si="581"/>
        <v>N</v>
      </c>
      <c r="AB4673" s="49">
        <f t="shared" ca="1" si="582"/>
        <v>5</v>
      </c>
      <c r="AC4673" s="49" t="str">
        <f t="shared" ca="1" si="583"/>
        <v>N</v>
      </c>
    </row>
    <row r="4674" spans="1:29" x14ac:dyDescent="0.25">
      <c r="A4674">
        <v>2971</v>
      </c>
      <c r="B4674" s="9">
        <v>43574</v>
      </c>
      <c r="C4674" s="50" t="str">
        <f t="shared" si="576"/>
        <v>N</v>
      </c>
      <c r="D4674" s="52">
        <f>_xlfn.XLOOKUP(B4674,Cal_Date!B:B,Cal_Date!A:A,0)</f>
        <v>3</v>
      </c>
      <c r="E4674">
        <v>2019</v>
      </c>
      <c r="F4674" t="s">
        <v>125</v>
      </c>
      <c r="G4674" t="s">
        <v>129</v>
      </c>
      <c r="H4674" t="s">
        <v>11</v>
      </c>
      <c r="I4674" t="s">
        <v>13</v>
      </c>
      <c r="J4674" t="s">
        <v>15</v>
      </c>
      <c r="K4674" t="s">
        <v>42</v>
      </c>
      <c r="L4674">
        <v>2</v>
      </c>
      <c r="M4674">
        <v>1001</v>
      </c>
      <c r="O4674" t="s">
        <v>25</v>
      </c>
      <c r="R4674" t="s">
        <v>46</v>
      </c>
      <c r="S4674" s="49" t="str">
        <f t="shared" si="577"/>
        <v>Card</v>
      </c>
      <c r="T4674" s="3">
        <v>0.04</v>
      </c>
      <c r="U4674" s="2">
        <v>5.3000000000000007</v>
      </c>
      <c r="V4674" s="2">
        <v>2.84</v>
      </c>
      <c r="W4674" s="54">
        <f>_xlfn.XLOOKUP(M4674,Market!A:A,Market!F:F,0)</f>
        <v>0.06</v>
      </c>
      <c r="X4674" s="55">
        <f t="shared" si="578"/>
        <v>0.21200000000000002</v>
      </c>
      <c r="Y4674" s="55">
        <f t="shared" si="579"/>
        <v>2.4600000000000009</v>
      </c>
      <c r="Z4674" s="54">
        <f t="shared" si="580"/>
        <v>0.46415094339622653</v>
      </c>
      <c r="AA4674" s="49" t="str">
        <f t="shared" ca="1" si="581"/>
        <v>N</v>
      </c>
      <c r="AB4674" s="49">
        <f t="shared" ca="1" si="582"/>
        <v>5</v>
      </c>
      <c r="AC4674" s="49" t="str">
        <f t="shared" ca="1" si="583"/>
        <v>N</v>
      </c>
    </row>
    <row r="4675" spans="1:29" x14ac:dyDescent="0.25">
      <c r="A4675">
        <v>2972</v>
      </c>
      <c r="B4675" s="9">
        <v>43574</v>
      </c>
      <c r="C4675" s="50" t="str">
        <f t="shared" ref="C4675:C4738" si="584">IF(OR(B4675="04/01/2018"+0,B4675="04/02/2018"+0),"Y","N")</f>
        <v>N</v>
      </c>
      <c r="D4675" s="52">
        <f>_xlfn.XLOOKUP(B4675,Cal_Date!B:B,Cal_Date!A:A,0)</f>
        <v>3</v>
      </c>
      <c r="E4675">
        <v>2019</v>
      </c>
      <c r="F4675" t="s">
        <v>125</v>
      </c>
      <c r="G4675" t="s">
        <v>129</v>
      </c>
      <c r="H4675" t="s">
        <v>48</v>
      </c>
      <c r="I4675" t="s">
        <v>18</v>
      </c>
      <c r="J4675" t="s">
        <v>10</v>
      </c>
      <c r="K4675" t="s">
        <v>43</v>
      </c>
      <c r="L4675">
        <v>1</v>
      </c>
      <c r="M4675">
        <v>1003</v>
      </c>
      <c r="O4675" t="s">
        <v>25</v>
      </c>
      <c r="R4675" t="s">
        <v>44</v>
      </c>
      <c r="S4675" s="49" t="str">
        <f t="shared" ref="S4675:S4738" si="585">IF(R4675="Cash","Cash","Card")</f>
        <v>Card</v>
      </c>
      <c r="T4675" s="3">
        <v>0.03</v>
      </c>
      <c r="U4675" s="2">
        <v>7.42</v>
      </c>
      <c r="V4675" s="2">
        <v>1.46</v>
      </c>
      <c r="W4675" s="54">
        <f>_xlfn.XLOOKUP(M4675,Market!A:A,Market!F:F,0)</f>
        <v>0.06</v>
      </c>
      <c r="X4675" s="55">
        <f t="shared" ref="X4675:X4738" si="586">T4675*U4675</f>
        <v>0.22259999999999999</v>
      </c>
      <c r="Y4675" s="55">
        <f t="shared" ref="Y4675:Y4738" si="587">U4675-V4675</f>
        <v>5.96</v>
      </c>
      <c r="Z4675" s="54">
        <f t="shared" ref="Z4675:Z4738" si="588">Y4675/U4675</f>
        <v>0.80323450134770891</v>
      </c>
      <c r="AA4675" s="49" t="str">
        <f t="shared" ref="AA4675:AA4738" ca="1" si="589">IF(DATEDIF(B4675,TODAY(),"y")&gt;5,"Y","N")</f>
        <v>N</v>
      </c>
      <c r="AB4675" s="49">
        <f t="shared" ref="AB4675:AB4738" ca="1" si="590">DATEDIF(B4675,TODAY(),"y")</f>
        <v>5</v>
      </c>
      <c r="AC4675" s="49" t="str">
        <f t="shared" ref="AC4675:AC4738" ca="1" si="591">IF(AB4675&gt;5,"Y","N")</f>
        <v>N</v>
      </c>
    </row>
    <row r="4676" spans="1:29" x14ac:dyDescent="0.25">
      <c r="A4676">
        <v>2973</v>
      </c>
      <c r="B4676" s="9">
        <v>43574</v>
      </c>
      <c r="C4676" s="50" t="str">
        <f t="shared" si="584"/>
        <v>N</v>
      </c>
      <c r="D4676" s="52">
        <f>_xlfn.XLOOKUP(B4676,Cal_Date!B:B,Cal_Date!A:A,0)</f>
        <v>3</v>
      </c>
      <c r="E4676">
        <v>2019</v>
      </c>
      <c r="F4676" t="s">
        <v>125</v>
      </c>
      <c r="G4676" t="s">
        <v>129</v>
      </c>
      <c r="H4676" t="s">
        <v>11</v>
      </c>
      <c r="I4676" t="s">
        <v>11</v>
      </c>
      <c r="J4676" t="s">
        <v>15</v>
      </c>
      <c r="K4676" t="s">
        <v>42</v>
      </c>
      <c r="L4676">
        <v>1</v>
      </c>
      <c r="M4676">
        <v>1005</v>
      </c>
      <c r="O4676" t="s">
        <v>25</v>
      </c>
      <c r="R4676" t="s">
        <v>44</v>
      </c>
      <c r="S4676" s="49" t="str">
        <f t="shared" si="585"/>
        <v>Card</v>
      </c>
      <c r="T4676" s="3">
        <v>0.03</v>
      </c>
      <c r="U4676" s="2">
        <v>2.7225000000000001</v>
      </c>
      <c r="V4676" s="2">
        <v>0.87</v>
      </c>
      <c r="W4676" s="54">
        <f>_xlfn.XLOOKUP(M4676,Market!A:A,Market!F:F,0)</f>
        <v>8.8999999999999996E-2</v>
      </c>
      <c r="X4676" s="55">
        <f t="shared" si="586"/>
        <v>8.1674999999999998E-2</v>
      </c>
      <c r="Y4676" s="55">
        <f t="shared" si="587"/>
        <v>1.8525</v>
      </c>
      <c r="Z4676" s="54">
        <f t="shared" si="588"/>
        <v>0.68044077134986225</v>
      </c>
      <c r="AA4676" s="49" t="str">
        <f t="shared" ca="1" si="589"/>
        <v>N</v>
      </c>
      <c r="AB4676" s="49">
        <f t="shared" ca="1" si="590"/>
        <v>5</v>
      </c>
      <c r="AC4676" s="49" t="str">
        <f t="shared" ca="1" si="591"/>
        <v>N</v>
      </c>
    </row>
    <row r="4677" spans="1:29" x14ac:dyDescent="0.25">
      <c r="A4677">
        <v>2974</v>
      </c>
      <c r="B4677" s="9">
        <v>43574</v>
      </c>
      <c r="C4677" s="50" t="str">
        <f t="shared" si="584"/>
        <v>N</v>
      </c>
      <c r="D4677" s="52">
        <f>_xlfn.XLOOKUP(B4677,Cal_Date!B:B,Cal_Date!A:A,0)</f>
        <v>3</v>
      </c>
      <c r="E4677">
        <v>2019</v>
      </c>
      <c r="F4677" t="s">
        <v>125</v>
      </c>
      <c r="G4677" t="s">
        <v>129</v>
      </c>
      <c r="H4677" t="s">
        <v>11</v>
      </c>
      <c r="I4677" t="s">
        <v>11</v>
      </c>
      <c r="J4677" t="s">
        <v>15</v>
      </c>
      <c r="K4677" t="s">
        <v>42</v>
      </c>
      <c r="L4677">
        <v>1</v>
      </c>
      <c r="M4677">
        <v>1005</v>
      </c>
      <c r="O4677" t="s">
        <v>25</v>
      </c>
      <c r="R4677" t="s">
        <v>46</v>
      </c>
      <c r="S4677" s="49" t="str">
        <f t="shared" si="585"/>
        <v>Card</v>
      </c>
      <c r="T4677" s="3">
        <v>0.04</v>
      </c>
      <c r="U4677" s="2">
        <v>2.7225000000000001</v>
      </c>
      <c r="V4677" s="2">
        <v>0.87</v>
      </c>
      <c r="W4677" s="54">
        <f>_xlfn.XLOOKUP(M4677,Market!A:A,Market!F:F,0)</f>
        <v>8.8999999999999996E-2</v>
      </c>
      <c r="X4677" s="55">
        <f t="shared" si="586"/>
        <v>0.10890000000000001</v>
      </c>
      <c r="Y4677" s="55">
        <f t="shared" si="587"/>
        <v>1.8525</v>
      </c>
      <c r="Z4677" s="54">
        <f t="shared" si="588"/>
        <v>0.68044077134986225</v>
      </c>
      <c r="AA4677" s="49" t="str">
        <f t="shared" ca="1" si="589"/>
        <v>N</v>
      </c>
      <c r="AB4677" s="49">
        <f t="shared" ca="1" si="590"/>
        <v>5</v>
      </c>
      <c r="AC4677" s="49" t="str">
        <f t="shared" ca="1" si="591"/>
        <v>N</v>
      </c>
    </row>
    <row r="4678" spans="1:29" x14ac:dyDescent="0.25">
      <c r="A4678">
        <v>2975</v>
      </c>
      <c r="B4678" s="9">
        <v>43574</v>
      </c>
      <c r="C4678" s="50" t="str">
        <f t="shared" si="584"/>
        <v>N</v>
      </c>
      <c r="D4678" s="52">
        <f>_xlfn.XLOOKUP(B4678,Cal_Date!B:B,Cal_Date!A:A,0)</f>
        <v>3</v>
      </c>
      <c r="E4678">
        <v>2019</v>
      </c>
      <c r="F4678" t="s">
        <v>125</v>
      </c>
      <c r="G4678" t="s">
        <v>129</v>
      </c>
      <c r="H4678" t="s">
        <v>14</v>
      </c>
      <c r="I4678" t="s">
        <v>13</v>
      </c>
      <c r="J4678" t="s">
        <v>15</v>
      </c>
      <c r="K4678" t="s">
        <v>43</v>
      </c>
      <c r="L4678">
        <v>1</v>
      </c>
      <c r="M4678">
        <v>1006</v>
      </c>
      <c r="O4678" t="s">
        <v>28</v>
      </c>
      <c r="R4678" t="s">
        <v>46</v>
      </c>
      <c r="S4678" s="49" t="str">
        <f t="shared" si="585"/>
        <v>Card</v>
      </c>
      <c r="T4678" s="3">
        <v>0.04</v>
      </c>
      <c r="U4678" s="2">
        <v>7.6229999999999993</v>
      </c>
      <c r="V4678" s="2">
        <v>2.2400000000000002</v>
      </c>
      <c r="W4678" s="54">
        <f>_xlfn.XLOOKUP(M4678,Market!A:A,Market!F:F,0)</f>
        <v>8.8999999999999996E-2</v>
      </c>
      <c r="X4678" s="55">
        <f t="shared" si="586"/>
        <v>0.30491999999999997</v>
      </c>
      <c r="Y4678" s="55">
        <f t="shared" si="587"/>
        <v>5.3829999999999991</v>
      </c>
      <c r="Z4678" s="54">
        <f t="shared" si="588"/>
        <v>0.70615243342516065</v>
      </c>
      <c r="AA4678" s="49" t="str">
        <f t="shared" ca="1" si="589"/>
        <v>N</v>
      </c>
      <c r="AB4678" s="49">
        <f t="shared" ca="1" si="590"/>
        <v>5</v>
      </c>
      <c r="AC4678" s="49" t="str">
        <f t="shared" ca="1" si="591"/>
        <v>N</v>
      </c>
    </row>
    <row r="4679" spans="1:29" x14ac:dyDescent="0.25">
      <c r="A4679">
        <v>2976</v>
      </c>
      <c r="B4679" s="9">
        <v>43574</v>
      </c>
      <c r="C4679" s="50" t="str">
        <f t="shared" si="584"/>
        <v>N</v>
      </c>
      <c r="D4679" s="52">
        <f>_xlfn.XLOOKUP(B4679,Cal_Date!B:B,Cal_Date!A:A,0)</f>
        <v>3</v>
      </c>
      <c r="E4679">
        <v>2019</v>
      </c>
      <c r="F4679" t="s">
        <v>125</v>
      </c>
      <c r="G4679" t="s">
        <v>129</v>
      </c>
      <c r="H4679" t="s">
        <v>14</v>
      </c>
      <c r="I4679" t="s">
        <v>13</v>
      </c>
      <c r="J4679" t="s">
        <v>15</v>
      </c>
      <c r="K4679" t="s">
        <v>43</v>
      </c>
      <c r="L4679">
        <v>2</v>
      </c>
      <c r="M4679">
        <v>1002</v>
      </c>
      <c r="O4679" t="s">
        <v>28</v>
      </c>
      <c r="R4679" t="s">
        <v>47</v>
      </c>
      <c r="S4679" s="49" t="str">
        <f t="shared" si="585"/>
        <v>Card</v>
      </c>
      <c r="T4679" s="3">
        <v>3.5000000000000003E-2</v>
      </c>
      <c r="U4679" s="2">
        <v>13.780000000000001</v>
      </c>
      <c r="V4679" s="2">
        <v>4.24</v>
      </c>
      <c r="W4679" s="54">
        <f>_xlfn.XLOOKUP(M4679,Market!A:A,Market!F:F,0)</f>
        <v>0.06</v>
      </c>
      <c r="X4679" s="55">
        <f t="shared" si="586"/>
        <v>0.48230000000000006</v>
      </c>
      <c r="Y4679" s="55">
        <f t="shared" si="587"/>
        <v>9.5400000000000009</v>
      </c>
      <c r="Z4679" s="54">
        <f t="shared" si="588"/>
        <v>0.69230769230769229</v>
      </c>
      <c r="AA4679" s="49" t="str">
        <f t="shared" ca="1" si="589"/>
        <v>N</v>
      </c>
      <c r="AB4679" s="49">
        <f t="shared" ca="1" si="590"/>
        <v>5</v>
      </c>
      <c r="AC4679" s="49" t="str">
        <f t="shared" ca="1" si="591"/>
        <v>N</v>
      </c>
    </row>
    <row r="4680" spans="1:29" x14ac:dyDescent="0.25">
      <c r="A4680">
        <v>2977</v>
      </c>
      <c r="B4680" s="9">
        <v>43574</v>
      </c>
      <c r="C4680" s="50" t="str">
        <f t="shared" si="584"/>
        <v>N</v>
      </c>
      <c r="D4680" s="52">
        <f>_xlfn.XLOOKUP(B4680,Cal_Date!B:B,Cal_Date!A:A,0)</f>
        <v>3</v>
      </c>
      <c r="E4680">
        <v>2019</v>
      </c>
      <c r="F4680" t="s">
        <v>125</v>
      </c>
      <c r="G4680" t="s">
        <v>129</v>
      </c>
      <c r="H4680" t="s">
        <v>14</v>
      </c>
      <c r="I4680" t="s">
        <v>18</v>
      </c>
      <c r="J4680" t="s">
        <v>15</v>
      </c>
      <c r="K4680" t="s">
        <v>43</v>
      </c>
      <c r="L4680">
        <v>1</v>
      </c>
      <c r="M4680">
        <v>1001</v>
      </c>
      <c r="O4680" t="s">
        <v>25</v>
      </c>
      <c r="R4680" t="s">
        <v>46</v>
      </c>
      <c r="S4680" s="49" t="str">
        <f t="shared" si="585"/>
        <v>Card</v>
      </c>
      <c r="T4680" s="3">
        <v>0.04</v>
      </c>
      <c r="U4680" s="2">
        <v>7.42</v>
      </c>
      <c r="V4680" s="2">
        <v>2.2200000000000002</v>
      </c>
      <c r="W4680" s="54">
        <f>_xlfn.XLOOKUP(M4680,Market!A:A,Market!F:F,0)</f>
        <v>0.06</v>
      </c>
      <c r="X4680" s="55">
        <f t="shared" si="586"/>
        <v>0.29680000000000001</v>
      </c>
      <c r="Y4680" s="55">
        <f t="shared" si="587"/>
        <v>5.1999999999999993</v>
      </c>
      <c r="Z4680" s="54">
        <f t="shared" si="588"/>
        <v>0.70080862533692712</v>
      </c>
      <c r="AA4680" s="49" t="str">
        <f t="shared" ca="1" si="589"/>
        <v>N</v>
      </c>
      <c r="AB4680" s="49">
        <f t="shared" ca="1" si="590"/>
        <v>5</v>
      </c>
      <c r="AC4680" s="49" t="str">
        <f t="shared" ca="1" si="591"/>
        <v>N</v>
      </c>
    </row>
    <row r="4681" spans="1:29" x14ac:dyDescent="0.25">
      <c r="A4681">
        <v>2978</v>
      </c>
      <c r="B4681" s="9">
        <v>43574</v>
      </c>
      <c r="C4681" s="50" t="str">
        <f t="shared" si="584"/>
        <v>N</v>
      </c>
      <c r="D4681" s="52">
        <f>_xlfn.XLOOKUP(B4681,Cal_Date!B:B,Cal_Date!A:A,0)</f>
        <v>3</v>
      </c>
      <c r="E4681">
        <v>2019</v>
      </c>
      <c r="F4681" t="s">
        <v>125</v>
      </c>
      <c r="G4681" t="s">
        <v>129</v>
      </c>
      <c r="H4681" t="s">
        <v>11</v>
      </c>
      <c r="I4681" t="s">
        <v>11</v>
      </c>
      <c r="J4681" t="s">
        <v>15</v>
      </c>
      <c r="K4681" t="s">
        <v>42</v>
      </c>
      <c r="L4681">
        <v>1</v>
      </c>
      <c r="M4681">
        <v>1003</v>
      </c>
      <c r="O4681" t="s">
        <v>25</v>
      </c>
      <c r="R4681" t="s">
        <v>44</v>
      </c>
      <c r="S4681" s="49" t="str">
        <f t="shared" si="585"/>
        <v>Card</v>
      </c>
      <c r="T4681" s="3">
        <v>0.03</v>
      </c>
      <c r="U4681" s="2">
        <v>2.6500000000000004</v>
      </c>
      <c r="V4681" s="2">
        <v>0.87</v>
      </c>
      <c r="W4681" s="54">
        <f>_xlfn.XLOOKUP(M4681,Market!A:A,Market!F:F,0)</f>
        <v>0.06</v>
      </c>
      <c r="X4681" s="55">
        <f t="shared" si="586"/>
        <v>7.9500000000000001E-2</v>
      </c>
      <c r="Y4681" s="55">
        <f t="shared" si="587"/>
        <v>1.7800000000000002</v>
      </c>
      <c r="Z4681" s="54">
        <f t="shared" si="588"/>
        <v>0.67169811320754713</v>
      </c>
      <c r="AA4681" s="49" t="str">
        <f t="shared" ca="1" si="589"/>
        <v>N</v>
      </c>
      <c r="AB4681" s="49">
        <f t="shared" ca="1" si="590"/>
        <v>5</v>
      </c>
      <c r="AC4681" s="49" t="str">
        <f t="shared" ca="1" si="591"/>
        <v>N</v>
      </c>
    </row>
    <row r="4682" spans="1:29" x14ac:dyDescent="0.25">
      <c r="A4682">
        <v>2979</v>
      </c>
      <c r="B4682" s="9">
        <v>43574</v>
      </c>
      <c r="C4682" s="50" t="str">
        <f t="shared" si="584"/>
        <v>N</v>
      </c>
      <c r="D4682" s="52">
        <f>_xlfn.XLOOKUP(B4682,Cal_Date!B:B,Cal_Date!A:A,0)</f>
        <v>3</v>
      </c>
      <c r="E4682">
        <v>2019</v>
      </c>
      <c r="F4682" t="s">
        <v>125</v>
      </c>
      <c r="G4682" t="s">
        <v>129</v>
      </c>
      <c r="H4682" t="s">
        <v>48</v>
      </c>
      <c r="I4682" t="s">
        <v>18</v>
      </c>
      <c r="J4682" t="s">
        <v>10</v>
      </c>
      <c r="K4682" t="s">
        <v>43</v>
      </c>
      <c r="L4682">
        <v>1</v>
      </c>
      <c r="M4682">
        <v>1004</v>
      </c>
      <c r="O4682" t="s">
        <v>28</v>
      </c>
      <c r="R4682" t="s">
        <v>44</v>
      </c>
      <c r="S4682" s="49" t="str">
        <f t="shared" si="585"/>
        <v>Card</v>
      </c>
      <c r="T4682" s="3">
        <v>0.03</v>
      </c>
      <c r="U4682" s="2">
        <v>7.42</v>
      </c>
      <c r="V4682" s="2">
        <v>1.46</v>
      </c>
      <c r="W4682" s="54">
        <f>_xlfn.XLOOKUP(M4682,Market!A:A,Market!F:F,0)</f>
        <v>0.06</v>
      </c>
      <c r="X4682" s="55">
        <f t="shared" si="586"/>
        <v>0.22259999999999999</v>
      </c>
      <c r="Y4682" s="55">
        <f t="shared" si="587"/>
        <v>5.96</v>
      </c>
      <c r="Z4682" s="54">
        <f t="shared" si="588"/>
        <v>0.80323450134770891</v>
      </c>
      <c r="AA4682" s="49" t="str">
        <f t="shared" ca="1" si="589"/>
        <v>N</v>
      </c>
      <c r="AB4682" s="49">
        <f t="shared" ca="1" si="590"/>
        <v>5</v>
      </c>
      <c r="AC4682" s="49" t="str">
        <f t="shared" ca="1" si="591"/>
        <v>N</v>
      </c>
    </row>
    <row r="4683" spans="1:29" x14ac:dyDescent="0.25">
      <c r="A4683">
        <v>2980</v>
      </c>
      <c r="B4683" s="9">
        <v>43574</v>
      </c>
      <c r="C4683" s="50" t="str">
        <f t="shared" si="584"/>
        <v>N</v>
      </c>
      <c r="D4683" s="52">
        <f>_xlfn.XLOOKUP(B4683,Cal_Date!B:B,Cal_Date!A:A,0)</f>
        <v>3</v>
      </c>
      <c r="E4683">
        <v>2019</v>
      </c>
      <c r="F4683" t="s">
        <v>125</v>
      </c>
      <c r="G4683" t="s">
        <v>129</v>
      </c>
      <c r="H4683" t="s">
        <v>48</v>
      </c>
      <c r="I4683" t="s">
        <v>18</v>
      </c>
      <c r="J4683" t="s">
        <v>10</v>
      </c>
      <c r="K4683" t="s">
        <v>43</v>
      </c>
      <c r="L4683">
        <v>1</v>
      </c>
      <c r="M4683">
        <v>1003</v>
      </c>
      <c r="O4683" t="s">
        <v>25</v>
      </c>
      <c r="R4683" t="s">
        <v>44</v>
      </c>
      <c r="S4683" s="49" t="str">
        <f t="shared" si="585"/>
        <v>Card</v>
      </c>
      <c r="T4683" s="3">
        <v>0.03</v>
      </c>
      <c r="U4683" s="2">
        <v>7.42</v>
      </c>
      <c r="V4683" s="2">
        <v>1.46</v>
      </c>
      <c r="W4683" s="54">
        <f>_xlfn.XLOOKUP(M4683,Market!A:A,Market!F:F,0)</f>
        <v>0.06</v>
      </c>
      <c r="X4683" s="55">
        <f t="shared" si="586"/>
        <v>0.22259999999999999</v>
      </c>
      <c r="Y4683" s="55">
        <f t="shared" si="587"/>
        <v>5.96</v>
      </c>
      <c r="Z4683" s="54">
        <f t="shared" si="588"/>
        <v>0.80323450134770891</v>
      </c>
      <c r="AA4683" s="49" t="str">
        <f t="shared" ca="1" si="589"/>
        <v>N</v>
      </c>
      <c r="AB4683" s="49">
        <f t="shared" ca="1" si="590"/>
        <v>5</v>
      </c>
      <c r="AC4683" s="49" t="str">
        <f t="shared" ca="1" si="591"/>
        <v>N</v>
      </c>
    </row>
    <row r="4684" spans="1:29" x14ac:dyDescent="0.25">
      <c r="A4684">
        <v>2981</v>
      </c>
      <c r="B4684" s="9">
        <v>43574</v>
      </c>
      <c r="C4684" s="50" t="str">
        <f t="shared" si="584"/>
        <v>N</v>
      </c>
      <c r="D4684" s="52">
        <f>_xlfn.XLOOKUP(B4684,Cal_Date!B:B,Cal_Date!A:A,0)</f>
        <v>3</v>
      </c>
      <c r="E4684">
        <v>2019</v>
      </c>
      <c r="F4684" t="s">
        <v>125</v>
      </c>
      <c r="G4684" t="s">
        <v>129</v>
      </c>
      <c r="H4684" t="s">
        <v>11</v>
      </c>
      <c r="I4684" t="s">
        <v>13</v>
      </c>
      <c r="J4684" t="s">
        <v>15</v>
      </c>
      <c r="K4684" t="s">
        <v>42</v>
      </c>
      <c r="L4684">
        <v>1</v>
      </c>
      <c r="M4684">
        <v>1005</v>
      </c>
      <c r="O4684" t="s">
        <v>25</v>
      </c>
      <c r="R4684" t="s">
        <v>44</v>
      </c>
      <c r="S4684" s="49" t="str">
        <f t="shared" si="585"/>
        <v>Card</v>
      </c>
      <c r="T4684" s="3">
        <v>0.03</v>
      </c>
      <c r="U4684" s="2">
        <v>2.7225000000000001</v>
      </c>
      <c r="V4684" s="2">
        <v>1.42</v>
      </c>
      <c r="W4684" s="54">
        <f>_xlfn.XLOOKUP(M4684,Market!A:A,Market!F:F,0)</f>
        <v>8.8999999999999996E-2</v>
      </c>
      <c r="X4684" s="55">
        <f t="shared" si="586"/>
        <v>8.1674999999999998E-2</v>
      </c>
      <c r="Y4684" s="55">
        <f t="shared" si="587"/>
        <v>1.3025000000000002</v>
      </c>
      <c r="Z4684" s="54">
        <f t="shared" si="588"/>
        <v>0.47842056932966032</v>
      </c>
      <c r="AA4684" s="49" t="str">
        <f t="shared" ca="1" si="589"/>
        <v>N</v>
      </c>
      <c r="AB4684" s="49">
        <f t="shared" ca="1" si="590"/>
        <v>5</v>
      </c>
      <c r="AC4684" s="49" t="str">
        <f t="shared" ca="1" si="591"/>
        <v>N</v>
      </c>
    </row>
    <row r="4685" spans="1:29" x14ac:dyDescent="0.25">
      <c r="A4685">
        <v>2982</v>
      </c>
      <c r="B4685" s="9">
        <v>43574</v>
      </c>
      <c r="C4685" s="50" t="str">
        <f t="shared" si="584"/>
        <v>N</v>
      </c>
      <c r="D4685" s="52">
        <f>_xlfn.XLOOKUP(B4685,Cal_Date!B:B,Cal_Date!A:A,0)</f>
        <v>3</v>
      </c>
      <c r="E4685">
        <v>2019</v>
      </c>
      <c r="F4685" t="s">
        <v>125</v>
      </c>
      <c r="G4685" t="s">
        <v>129</v>
      </c>
      <c r="H4685" t="s">
        <v>11</v>
      </c>
      <c r="I4685" t="s">
        <v>11</v>
      </c>
      <c r="J4685" t="s">
        <v>15</v>
      </c>
      <c r="K4685" t="s">
        <v>42</v>
      </c>
      <c r="L4685">
        <v>2</v>
      </c>
      <c r="M4685">
        <v>1007</v>
      </c>
      <c r="O4685" t="s">
        <v>28</v>
      </c>
      <c r="R4685" t="s">
        <v>44</v>
      </c>
      <c r="S4685" s="49" t="str">
        <f t="shared" si="585"/>
        <v>Card</v>
      </c>
      <c r="T4685" s="3">
        <v>0.03</v>
      </c>
      <c r="U4685" s="2">
        <v>5.4450000000000003</v>
      </c>
      <c r="V4685" s="2">
        <v>1.74</v>
      </c>
      <c r="W4685" s="54">
        <f>_xlfn.XLOOKUP(M4685,Market!A:A,Market!F:F,0)</f>
        <v>8.8999999999999996E-2</v>
      </c>
      <c r="X4685" s="55">
        <f t="shared" si="586"/>
        <v>0.16335</v>
      </c>
      <c r="Y4685" s="55">
        <f t="shared" si="587"/>
        <v>3.7050000000000001</v>
      </c>
      <c r="Z4685" s="54">
        <f t="shared" si="588"/>
        <v>0.68044077134986225</v>
      </c>
      <c r="AA4685" s="49" t="str">
        <f t="shared" ca="1" si="589"/>
        <v>N</v>
      </c>
      <c r="AB4685" s="49">
        <f t="shared" ca="1" si="590"/>
        <v>5</v>
      </c>
      <c r="AC4685" s="49" t="str">
        <f t="shared" ca="1" si="591"/>
        <v>N</v>
      </c>
    </row>
    <row r="4686" spans="1:29" x14ac:dyDescent="0.25">
      <c r="A4686">
        <v>2983</v>
      </c>
      <c r="B4686" s="9">
        <v>43574</v>
      </c>
      <c r="C4686" s="50" t="str">
        <f t="shared" si="584"/>
        <v>N</v>
      </c>
      <c r="D4686" s="52">
        <f>_xlfn.XLOOKUP(B4686,Cal_Date!B:B,Cal_Date!A:A,0)</f>
        <v>3</v>
      </c>
      <c r="E4686">
        <v>2019</v>
      </c>
      <c r="F4686" t="s">
        <v>125</v>
      </c>
      <c r="G4686" t="s">
        <v>129</v>
      </c>
      <c r="H4686" t="s">
        <v>11</v>
      </c>
      <c r="I4686" t="s">
        <v>11</v>
      </c>
      <c r="J4686" t="s">
        <v>15</v>
      </c>
      <c r="K4686" t="s">
        <v>42</v>
      </c>
      <c r="L4686">
        <v>2</v>
      </c>
      <c r="M4686">
        <v>1009</v>
      </c>
      <c r="O4686" t="s">
        <v>28</v>
      </c>
      <c r="R4686" t="s">
        <v>46</v>
      </c>
      <c r="S4686" s="49" t="str">
        <f t="shared" si="585"/>
        <v>Card</v>
      </c>
      <c r="T4686" s="3">
        <v>0.04</v>
      </c>
      <c r="U4686" s="2">
        <v>5.4450000000000003</v>
      </c>
      <c r="V4686" s="2">
        <v>1.74</v>
      </c>
      <c r="W4686" s="54">
        <f>_xlfn.XLOOKUP(M4686,Market!A:A,Market!F:F,0)</f>
        <v>8.8999999999999996E-2</v>
      </c>
      <c r="X4686" s="55">
        <f t="shared" si="586"/>
        <v>0.21780000000000002</v>
      </c>
      <c r="Y4686" s="55">
        <f t="shared" si="587"/>
        <v>3.7050000000000001</v>
      </c>
      <c r="Z4686" s="54">
        <f t="shared" si="588"/>
        <v>0.68044077134986225</v>
      </c>
      <c r="AA4686" s="49" t="str">
        <f t="shared" ca="1" si="589"/>
        <v>N</v>
      </c>
      <c r="AB4686" s="49">
        <f t="shared" ca="1" si="590"/>
        <v>5</v>
      </c>
      <c r="AC4686" s="49" t="str">
        <f t="shared" ca="1" si="591"/>
        <v>N</v>
      </c>
    </row>
    <row r="4687" spans="1:29" x14ac:dyDescent="0.25">
      <c r="A4687">
        <v>2984</v>
      </c>
      <c r="B4687" s="9">
        <v>43574</v>
      </c>
      <c r="C4687" s="50" t="str">
        <f t="shared" si="584"/>
        <v>N</v>
      </c>
      <c r="D4687" s="52">
        <f>_xlfn.XLOOKUP(B4687,Cal_Date!B:B,Cal_Date!A:A,0)</f>
        <v>3</v>
      </c>
      <c r="E4687">
        <v>2019</v>
      </c>
      <c r="F4687" t="s">
        <v>125</v>
      </c>
      <c r="G4687" t="s">
        <v>129</v>
      </c>
      <c r="H4687" t="s">
        <v>14</v>
      </c>
      <c r="I4687" t="s">
        <v>18</v>
      </c>
      <c r="J4687" t="s">
        <v>15</v>
      </c>
      <c r="K4687" t="s">
        <v>43</v>
      </c>
      <c r="L4687">
        <v>1</v>
      </c>
      <c r="M4687">
        <v>1001</v>
      </c>
      <c r="O4687" t="s">
        <v>25</v>
      </c>
      <c r="R4687" t="s">
        <v>44</v>
      </c>
      <c r="S4687" s="49" t="str">
        <f t="shared" si="585"/>
        <v>Card</v>
      </c>
      <c r="T4687" s="3">
        <v>0.03</v>
      </c>
      <c r="U4687" s="2">
        <v>6.8900000000000006</v>
      </c>
      <c r="V4687" s="2">
        <v>2.1</v>
      </c>
      <c r="W4687" s="54">
        <f>_xlfn.XLOOKUP(M4687,Market!A:A,Market!F:F,0)</f>
        <v>0.06</v>
      </c>
      <c r="X4687" s="55">
        <f t="shared" si="586"/>
        <v>0.20670000000000002</v>
      </c>
      <c r="Y4687" s="55">
        <f t="shared" si="587"/>
        <v>4.7900000000000009</v>
      </c>
      <c r="Z4687" s="54">
        <f t="shared" si="588"/>
        <v>0.69521044992743108</v>
      </c>
      <c r="AA4687" s="49" t="str">
        <f t="shared" ca="1" si="589"/>
        <v>N</v>
      </c>
      <c r="AB4687" s="49">
        <f t="shared" ca="1" si="590"/>
        <v>5</v>
      </c>
      <c r="AC4687" s="49" t="str">
        <f t="shared" ca="1" si="591"/>
        <v>N</v>
      </c>
    </row>
    <row r="4688" spans="1:29" x14ac:dyDescent="0.25">
      <c r="A4688">
        <v>2985</v>
      </c>
      <c r="B4688" s="9">
        <v>43574</v>
      </c>
      <c r="C4688" s="50" t="str">
        <f t="shared" si="584"/>
        <v>N</v>
      </c>
      <c r="D4688" s="52">
        <f>_xlfn.XLOOKUP(B4688,Cal_Date!B:B,Cal_Date!A:A,0)</f>
        <v>3</v>
      </c>
      <c r="E4688">
        <v>2019</v>
      </c>
      <c r="F4688" t="s">
        <v>125</v>
      </c>
      <c r="G4688" t="s">
        <v>129</v>
      </c>
      <c r="H4688" t="s">
        <v>14</v>
      </c>
      <c r="I4688" t="s">
        <v>18</v>
      </c>
      <c r="J4688" t="s">
        <v>15</v>
      </c>
      <c r="K4688" t="s">
        <v>43</v>
      </c>
      <c r="L4688">
        <v>1</v>
      </c>
      <c r="M4688">
        <v>1010</v>
      </c>
      <c r="O4688" t="s">
        <v>25</v>
      </c>
      <c r="R4688" t="s">
        <v>44</v>
      </c>
      <c r="S4688" s="49" t="str">
        <f t="shared" si="585"/>
        <v>Card</v>
      </c>
      <c r="T4688" s="3">
        <v>0.03</v>
      </c>
      <c r="U4688" s="2">
        <v>7.0200000000000005</v>
      </c>
      <c r="V4688" s="2">
        <v>2.1</v>
      </c>
      <c r="W4688" s="54">
        <f>_xlfn.XLOOKUP(M4688,Market!A:A,Market!F:F,0)</f>
        <v>0.08</v>
      </c>
      <c r="X4688" s="55">
        <f t="shared" si="586"/>
        <v>0.21060000000000001</v>
      </c>
      <c r="Y4688" s="55">
        <f t="shared" si="587"/>
        <v>4.92</v>
      </c>
      <c r="Z4688" s="54">
        <f t="shared" si="588"/>
        <v>0.70085470085470081</v>
      </c>
      <c r="AA4688" s="49" t="str">
        <f t="shared" ca="1" si="589"/>
        <v>N</v>
      </c>
      <c r="AB4688" s="49">
        <f t="shared" ca="1" si="590"/>
        <v>5</v>
      </c>
      <c r="AC4688" s="49" t="str">
        <f t="shared" ca="1" si="591"/>
        <v>N</v>
      </c>
    </row>
    <row r="4689" spans="1:29" x14ac:dyDescent="0.25">
      <c r="A4689">
        <v>2986</v>
      </c>
      <c r="B4689" s="9">
        <v>43574</v>
      </c>
      <c r="C4689" s="50" t="str">
        <f t="shared" si="584"/>
        <v>N</v>
      </c>
      <c r="D4689" s="52">
        <f>_xlfn.XLOOKUP(B4689,Cal_Date!B:B,Cal_Date!A:A,0)</f>
        <v>3</v>
      </c>
      <c r="E4689">
        <v>2019</v>
      </c>
      <c r="F4689" t="s">
        <v>125</v>
      </c>
      <c r="G4689" t="s">
        <v>129</v>
      </c>
      <c r="H4689" t="s">
        <v>14</v>
      </c>
      <c r="I4689" t="s">
        <v>18</v>
      </c>
      <c r="J4689" t="s">
        <v>15</v>
      </c>
      <c r="K4689" t="s">
        <v>43</v>
      </c>
      <c r="L4689">
        <v>1</v>
      </c>
      <c r="M4689">
        <v>1010</v>
      </c>
      <c r="O4689" t="s">
        <v>25</v>
      </c>
      <c r="R4689" t="s">
        <v>47</v>
      </c>
      <c r="S4689" s="49" t="str">
        <f t="shared" si="585"/>
        <v>Card</v>
      </c>
      <c r="T4689" s="3">
        <v>3.5000000000000003E-2</v>
      </c>
      <c r="U4689" s="2">
        <v>7.0200000000000005</v>
      </c>
      <c r="V4689" s="2">
        <v>2.1</v>
      </c>
      <c r="W4689" s="54">
        <f>_xlfn.XLOOKUP(M4689,Market!A:A,Market!F:F,0)</f>
        <v>0.08</v>
      </c>
      <c r="X4689" s="55">
        <f t="shared" si="586"/>
        <v>0.24570000000000003</v>
      </c>
      <c r="Y4689" s="55">
        <f t="shared" si="587"/>
        <v>4.92</v>
      </c>
      <c r="Z4689" s="54">
        <f t="shared" si="588"/>
        <v>0.70085470085470081</v>
      </c>
      <c r="AA4689" s="49" t="str">
        <f t="shared" ca="1" si="589"/>
        <v>N</v>
      </c>
      <c r="AB4689" s="49">
        <f t="shared" ca="1" si="590"/>
        <v>5</v>
      </c>
      <c r="AC4689" s="49" t="str">
        <f t="shared" ca="1" si="591"/>
        <v>N</v>
      </c>
    </row>
    <row r="4690" spans="1:29" x14ac:dyDescent="0.25">
      <c r="A4690">
        <v>2987</v>
      </c>
      <c r="B4690" s="9">
        <v>43574</v>
      </c>
      <c r="C4690" s="50" t="str">
        <f t="shared" si="584"/>
        <v>N</v>
      </c>
      <c r="D4690" s="52">
        <f>_xlfn.XLOOKUP(B4690,Cal_Date!B:B,Cal_Date!A:A,0)</f>
        <v>3</v>
      </c>
      <c r="E4690">
        <v>2019</v>
      </c>
      <c r="F4690" t="s">
        <v>125</v>
      </c>
      <c r="G4690" t="s">
        <v>129</v>
      </c>
      <c r="H4690" t="s">
        <v>11</v>
      </c>
      <c r="I4690" t="s">
        <v>13</v>
      </c>
      <c r="J4690" t="s">
        <v>15</v>
      </c>
      <c r="K4690" t="s">
        <v>42</v>
      </c>
      <c r="L4690">
        <v>2</v>
      </c>
      <c r="M4690">
        <v>1010</v>
      </c>
      <c r="O4690" t="s">
        <v>25</v>
      </c>
      <c r="R4690" t="s">
        <v>44</v>
      </c>
      <c r="S4690" s="49" t="str">
        <f t="shared" si="585"/>
        <v>Card</v>
      </c>
      <c r="T4690" s="3">
        <v>0.03</v>
      </c>
      <c r="U4690" s="2">
        <v>5.4</v>
      </c>
      <c r="V4690" s="2">
        <v>2.84</v>
      </c>
      <c r="W4690" s="54">
        <f>_xlfn.XLOOKUP(M4690,Market!A:A,Market!F:F,0)</f>
        <v>0.08</v>
      </c>
      <c r="X4690" s="55">
        <f t="shared" si="586"/>
        <v>0.16200000000000001</v>
      </c>
      <c r="Y4690" s="55">
        <f t="shared" si="587"/>
        <v>2.5600000000000005</v>
      </c>
      <c r="Z4690" s="54">
        <f t="shared" si="588"/>
        <v>0.47407407407407415</v>
      </c>
      <c r="AA4690" s="49" t="str">
        <f t="shared" ca="1" si="589"/>
        <v>N</v>
      </c>
      <c r="AB4690" s="49">
        <f t="shared" ca="1" si="590"/>
        <v>5</v>
      </c>
      <c r="AC4690" s="49" t="str">
        <f t="shared" ca="1" si="591"/>
        <v>N</v>
      </c>
    </row>
    <row r="4691" spans="1:29" x14ac:dyDescent="0.25">
      <c r="A4691">
        <v>2988</v>
      </c>
      <c r="B4691" s="9">
        <v>43574</v>
      </c>
      <c r="C4691" s="50" t="str">
        <f t="shared" si="584"/>
        <v>N</v>
      </c>
      <c r="D4691" s="52">
        <f>_xlfn.XLOOKUP(B4691,Cal_Date!B:B,Cal_Date!A:A,0)</f>
        <v>3</v>
      </c>
      <c r="E4691">
        <v>2019</v>
      </c>
      <c r="F4691" t="s">
        <v>125</v>
      </c>
      <c r="G4691" t="s">
        <v>129</v>
      </c>
      <c r="H4691" t="s">
        <v>48</v>
      </c>
      <c r="I4691" t="s">
        <v>18</v>
      </c>
      <c r="J4691" t="s">
        <v>10</v>
      </c>
      <c r="K4691" t="s">
        <v>43</v>
      </c>
      <c r="L4691">
        <v>1</v>
      </c>
      <c r="M4691">
        <v>1010</v>
      </c>
      <c r="O4691" t="s">
        <v>25</v>
      </c>
      <c r="R4691" t="s">
        <v>47</v>
      </c>
      <c r="S4691" s="49" t="str">
        <f t="shared" si="585"/>
        <v>Card</v>
      </c>
      <c r="T4691" s="3">
        <v>3.5000000000000003E-2</v>
      </c>
      <c r="U4691" s="2">
        <v>7.5600000000000005</v>
      </c>
      <c r="V4691" s="2">
        <v>1.46</v>
      </c>
      <c r="W4691" s="54">
        <f>_xlfn.XLOOKUP(M4691,Market!A:A,Market!F:F,0)</f>
        <v>0.08</v>
      </c>
      <c r="X4691" s="55">
        <f t="shared" si="586"/>
        <v>0.26460000000000006</v>
      </c>
      <c r="Y4691" s="55">
        <f t="shared" si="587"/>
        <v>6.1000000000000005</v>
      </c>
      <c r="Z4691" s="54">
        <f t="shared" si="588"/>
        <v>0.80687830687830686</v>
      </c>
      <c r="AA4691" s="49" t="str">
        <f t="shared" ca="1" si="589"/>
        <v>N</v>
      </c>
      <c r="AB4691" s="49">
        <f t="shared" ca="1" si="590"/>
        <v>5</v>
      </c>
      <c r="AC4691" s="49" t="str">
        <f t="shared" ca="1" si="591"/>
        <v>N</v>
      </c>
    </row>
    <row r="4692" spans="1:29" x14ac:dyDescent="0.25">
      <c r="A4692">
        <v>2989</v>
      </c>
      <c r="B4692" s="9">
        <v>43574</v>
      </c>
      <c r="C4692" s="50" t="str">
        <f t="shared" si="584"/>
        <v>N</v>
      </c>
      <c r="D4692" s="52">
        <f>_xlfn.XLOOKUP(B4692,Cal_Date!B:B,Cal_Date!A:A,0)</f>
        <v>3</v>
      </c>
      <c r="E4692">
        <v>2019</v>
      </c>
      <c r="F4692" t="s">
        <v>125</v>
      </c>
      <c r="G4692" t="s">
        <v>129</v>
      </c>
      <c r="H4692" t="s">
        <v>11</v>
      </c>
      <c r="I4692" t="s">
        <v>11</v>
      </c>
      <c r="J4692" t="s">
        <v>15</v>
      </c>
      <c r="K4692" t="s">
        <v>42</v>
      </c>
      <c r="L4692">
        <v>2</v>
      </c>
      <c r="M4692">
        <v>1011</v>
      </c>
      <c r="O4692" t="s">
        <v>25</v>
      </c>
      <c r="R4692" t="s">
        <v>46</v>
      </c>
      <c r="S4692" s="49" t="str">
        <f t="shared" si="585"/>
        <v>Card</v>
      </c>
      <c r="T4692" s="3">
        <v>0.04</v>
      </c>
      <c r="U4692" s="2">
        <v>5.3000000000000007</v>
      </c>
      <c r="V4692" s="2">
        <v>1.74</v>
      </c>
      <c r="W4692" s="54">
        <f>_xlfn.XLOOKUP(M4692,Market!A:A,Market!F:F,0)</f>
        <v>0.06</v>
      </c>
      <c r="X4692" s="55">
        <f t="shared" si="586"/>
        <v>0.21200000000000002</v>
      </c>
      <c r="Y4692" s="55">
        <f t="shared" si="587"/>
        <v>3.5600000000000005</v>
      </c>
      <c r="Z4692" s="54">
        <f t="shared" si="588"/>
        <v>0.67169811320754713</v>
      </c>
      <c r="AA4692" s="49" t="str">
        <f t="shared" ca="1" si="589"/>
        <v>N</v>
      </c>
      <c r="AB4692" s="49">
        <f t="shared" ca="1" si="590"/>
        <v>5</v>
      </c>
      <c r="AC4692" s="49" t="str">
        <f t="shared" ca="1" si="591"/>
        <v>N</v>
      </c>
    </row>
    <row r="4693" spans="1:29" x14ac:dyDescent="0.25">
      <c r="A4693">
        <v>2990</v>
      </c>
      <c r="B4693" s="9">
        <v>43574</v>
      </c>
      <c r="C4693" s="50" t="str">
        <f t="shared" si="584"/>
        <v>N</v>
      </c>
      <c r="D4693" s="52">
        <f>_xlfn.XLOOKUP(B4693,Cal_Date!B:B,Cal_Date!A:A,0)</f>
        <v>3</v>
      </c>
      <c r="E4693">
        <v>2019</v>
      </c>
      <c r="F4693" t="s">
        <v>125</v>
      </c>
      <c r="G4693" t="s">
        <v>129</v>
      </c>
      <c r="H4693" t="s">
        <v>11</v>
      </c>
      <c r="I4693" t="s">
        <v>13</v>
      </c>
      <c r="J4693" t="s">
        <v>15</v>
      </c>
      <c r="K4693" t="s">
        <v>42</v>
      </c>
      <c r="L4693">
        <v>1</v>
      </c>
      <c r="M4693">
        <v>1007</v>
      </c>
      <c r="O4693" t="s">
        <v>28</v>
      </c>
      <c r="R4693" t="s">
        <v>44</v>
      </c>
      <c r="S4693" s="49" t="str">
        <f t="shared" si="585"/>
        <v>Card</v>
      </c>
      <c r="T4693" s="3">
        <v>0.03</v>
      </c>
      <c r="U4693" s="2">
        <v>2.7225000000000001</v>
      </c>
      <c r="V4693" s="2">
        <v>1.42</v>
      </c>
      <c r="W4693" s="54">
        <f>_xlfn.XLOOKUP(M4693,Market!A:A,Market!F:F,0)</f>
        <v>8.8999999999999996E-2</v>
      </c>
      <c r="X4693" s="55">
        <f t="shared" si="586"/>
        <v>8.1674999999999998E-2</v>
      </c>
      <c r="Y4693" s="55">
        <f t="shared" si="587"/>
        <v>1.3025000000000002</v>
      </c>
      <c r="Z4693" s="54">
        <f t="shared" si="588"/>
        <v>0.47842056932966032</v>
      </c>
      <c r="AA4693" s="49" t="str">
        <f t="shared" ca="1" si="589"/>
        <v>N</v>
      </c>
      <c r="AB4693" s="49">
        <f t="shared" ca="1" si="590"/>
        <v>5</v>
      </c>
      <c r="AC4693" s="49" t="str">
        <f t="shared" ca="1" si="591"/>
        <v>N</v>
      </c>
    </row>
    <row r="4694" spans="1:29" x14ac:dyDescent="0.25">
      <c r="A4694">
        <v>2991</v>
      </c>
      <c r="B4694" s="9">
        <v>43574</v>
      </c>
      <c r="C4694" s="50" t="str">
        <f t="shared" si="584"/>
        <v>N</v>
      </c>
      <c r="D4694" s="52">
        <f>_xlfn.XLOOKUP(B4694,Cal_Date!B:B,Cal_Date!A:A,0)</f>
        <v>3</v>
      </c>
      <c r="E4694">
        <v>2019</v>
      </c>
      <c r="F4694" t="s">
        <v>125</v>
      </c>
      <c r="G4694" t="s">
        <v>129</v>
      </c>
      <c r="H4694" t="s">
        <v>14</v>
      </c>
      <c r="I4694" t="s">
        <v>18</v>
      </c>
      <c r="J4694" t="s">
        <v>15</v>
      </c>
      <c r="K4694" t="s">
        <v>43</v>
      </c>
      <c r="L4694">
        <v>2</v>
      </c>
      <c r="M4694">
        <v>1007</v>
      </c>
      <c r="O4694" t="s">
        <v>28</v>
      </c>
      <c r="R4694" t="s">
        <v>44</v>
      </c>
      <c r="S4694" s="49" t="str">
        <f t="shared" si="585"/>
        <v>Card</v>
      </c>
      <c r="T4694" s="3">
        <v>0.03</v>
      </c>
      <c r="U4694" s="2">
        <v>14.157</v>
      </c>
      <c r="V4694" s="2">
        <v>4.2</v>
      </c>
      <c r="W4694" s="54">
        <f>_xlfn.XLOOKUP(M4694,Market!A:A,Market!F:F,0)</f>
        <v>8.8999999999999996E-2</v>
      </c>
      <c r="X4694" s="55">
        <f t="shared" si="586"/>
        <v>0.42470999999999998</v>
      </c>
      <c r="Y4694" s="55">
        <f t="shared" si="587"/>
        <v>9.9570000000000007</v>
      </c>
      <c r="Z4694" s="54">
        <f t="shared" si="588"/>
        <v>0.70332697605424888</v>
      </c>
      <c r="AA4694" s="49" t="str">
        <f t="shared" ca="1" si="589"/>
        <v>N</v>
      </c>
      <c r="AB4694" s="49">
        <f t="shared" ca="1" si="590"/>
        <v>5</v>
      </c>
      <c r="AC4694" s="49" t="str">
        <f t="shared" ca="1" si="591"/>
        <v>N</v>
      </c>
    </row>
    <row r="4695" spans="1:29" x14ac:dyDescent="0.25">
      <c r="A4695">
        <v>2992</v>
      </c>
      <c r="B4695" s="9">
        <v>43574</v>
      </c>
      <c r="C4695" s="50" t="str">
        <f t="shared" si="584"/>
        <v>N</v>
      </c>
      <c r="D4695" s="52">
        <f>_xlfn.XLOOKUP(B4695,Cal_Date!B:B,Cal_Date!A:A,0)</f>
        <v>3</v>
      </c>
      <c r="E4695">
        <v>2019</v>
      </c>
      <c r="F4695" t="s">
        <v>125</v>
      </c>
      <c r="G4695" t="s">
        <v>129</v>
      </c>
      <c r="H4695" t="s">
        <v>48</v>
      </c>
      <c r="I4695" t="s">
        <v>18</v>
      </c>
      <c r="J4695" t="s">
        <v>10</v>
      </c>
      <c r="K4695" t="s">
        <v>43</v>
      </c>
      <c r="L4695">
        <v>1</v>
      </c>
      <c r="M4695">
        <v>1008</v>
      </c>
      <c r="O4695" t="s">
        <v>28</v>
      </c>
      <c r="R4695" t="s">
        <v>46</v>
      </c>
      <c r="S4695" s="49" t="str">
        <f t="shared" si="585"/>
        <v>Card</v>
      </c>
      <c r="T4695" s="3">
        <v>0.04</v>
      </c>
      <c r="U4695" s="2">
        <v>7.6229999999999993</v>
      </c>
      <c r="V4695" s="2">
        <v>1.46</v>
      </c>
      <c r="W4695" s="54">
        <f>_xlfn.XLOOKUP(M4695,Market!A:A,Market!F:F,0)</f>
        <v>8.8999999999999996E-2</v>
      </c>
      <c r="X4695" s="55">
        <f t="shared" si="586"/>
        <v>0.30491999999999997</v>
      </c>
      <c r="Y4695" s="55">
        <f t="shared" si="587"/>
        <v>6.1629999999999994</v>
      </c>
      <c r="Z4695" s="54">
        <f t="shared" si="588"/>
        <v>0.80847435392889933</v>
      </c>
      <c r="AA4695" s="49" t="str">
        <f t="shared" ca="1" si="589"/>
        <v>N</v>
      </c>
      <c r="AB4695" s="49">
        <f t="shared" ca="1" si="590"/>
        <v>5</v>
      </c>
      <c r="AC4695" s="49" t="str">
        <f t="shared" ca="1" si="591"/>
        <v>N</v>
      </c>
    </row>
    <row r="4696" spans="1:29" x14ac:dyDescent="0.25">
      <c r="A4696">
        <v>2993</v>
      </c>
      <c r="B4696" s="9">
        <v>43574</v>
      </c>
      <c r="C4696" s="50" t="str">
        <f t="shared" si="584"/>
        <v>N</v>
      </c>
      <c r="D4696" s="52">
        <f>_xlfn.XLOOKUP(B4696,Cal_Date!B:B,Cal_Date!A:A,0)</f>
        <v>3</v>
      </c>
      <c r="E4696">
        <v>2019</v>
      </c>
      <c r="F4696" t="s">
        <v>125</v>
      </c>
      <c r="G4696" t="s">
        <v>129</v>
      </c>
      <c r="H4696" t="s">
        <v>11</v>
      </c>
      <c r="I4696" t="s">
        <v>11</v>
      </c>
      <c r="J4696" t="s">
        <v>15</v>
      </c>
      <c r="K4696" t="s">
        <v>42</v>
      </c>
      <c r="L4696">
        <v>1</v>
      </c>
      <c r="M4696">
        <v>1004</v>
      </c>
      <c r="O4696" t="s">
        <v>28</v>
      </c>
      <c r="R4696" t="s">
        <v>44</v>
      </c>
      <c r="S4696" s="49" t="str">
        <f t="shared" si="585"/>
        <v>Card</v>
      </c>
      <c r="T4696" s="3">
        <v>0.03</v>
      </c>
      <c r="U4696" s="2">
        <v>2.6500000000000004</v>
      </c>
      <c r="V4696" s="2">
        <v>0.87</v>
      </c>
      <c r="W4696" s="54">
        <f>_xlfn.XLOOKUP(M4696,Market!A:A,Market!F:F,0)</f>
        <v>0.06</v>
      </c>
      <c r="X4696" s="55">
        <f t="shared" si="586"/>
        <v>7.9500000000000001E-2</v>
      </c>
      <c r="Y4696" s="55">
        <f t="shared" si="587"/>
        <v>1.7800000000000002</v>
      </c>
      <c r="Z4696" s="54">
        <f t="shared" si="588"/>
        <v>0.67169811320754713</v>
      </c>
      <c r="AA4696" s="49" t="str">
        <f t="shared" ca="1" si="589"/>
        <v>N</v>
      </c>
      <c r="AB4696" s="49">
        <f t="shared" ca="1" si="590"/>
        <v>5</v>
      </c>
      <c r="AC4696" s="49" t="str">
        <f t="shared" ca="1" si="591"/>
        <v>N</v>
      </c>
    </row>
    <row r="4697" spans="1:29" x14ac:dyDescent="0.25">
      <c r="A4697">
        <v>2994</v>
      </c>
      <c r="B4697" s="9">
        <v>43574</v>
      </c>
      <c r="C4697" s="50" t="str">
        <f t="shared" si="584"/>
        <v>N</v>
      </c>
      <c r="D4697" s="52">
        <f>_xlfn.XLOOKUP(B4697,Cal_Date!B:B,Cal_Date!A:A,0)</f>
        <v>3</v>
      </c>
      <c r="E4697">
        <v>2019</v>
      </c>
      <c r="F4697" t="s">
        <v>125</v>
      </c>
      <c r="G4697" t="s">
        <v>129</v>
      </c>
      <c r="H4697" t="s">
        <v>11</v>
      </c>
      <c r="I4697" t="s">
        <v>13</v>
      </c>
      <c r="J4697" t="s">
        <v>15</v>
      </c>
      <c r="K4697" t="s">
        <v>42</v>
      </c>
      <c r="L4697">
        <v>1</v>
      </c>
      <c r="M4697">
        <v>1003</v>
      </c>
      <c r="O4697" t="s">
        <v>25</v>
      </c>
      <c r="R4697" t="s">
        <v>46</v>
      </c>
      <c r="S4697" s="49" t="str">
        <f t="shared" si="585"/>
        <v>Card</v>
      </c>
      <c r="T4697" s="3">
        <v>0.04</v>
      </c>
      <c r="U4697" s="2">
        <v>2.6500000000000004</v>
      </c>
      <c r="V4697" s="2">
        <v>1.42</v>
      </c>
      <c r="W4697" s="54">
        <f>_xlfn.XLOOKUP(M4697,Market!A:A,Market!F:F,0)</f>
        <v>0.06</v>
      </c>
      <c r="X4697" s="55">
        <f t="shared" si="586"/>
        <v>0.10600000000000001</v>
      </c>
      <c r="Y4697" s="55">
        <f t="shared" si="587"/>
        <v>1.2300000000000004</v>
      </c>
      <c r="Z4697" s="54">
        <f t="shared" si="588"/>
        <v>0.46415094339622653</v>
      </c>
      <c r="AA4697" s="49" t="str">
        <f t="shared" ca="1" si="589"/>
        <v>N</v>
      </c>
      <c r="AB4697" s="49">
        <f t="shared" ca="1" si="590"/>
        <v>5</v>
      </c>
      <c r="AC4697" s="49" t="str">
        <f t="shared" ca="1" si="591"/>
        <v>N</v>
      </c>
    </row>
    <row r="4698" spans="1:29" x14ac:dyDescent="0.25">
      <c r="A4698">
        <v>2995</v>
      </c>
      <c r="B4698" s="9">
        <v>43574</v>
      </c>
      <c r="C4698" s="50" t="str">
        <f t="shared" si="584"/>
        <v>N</v>
      </c>
      <c r="D4698" s="52">
        <f>_xlfn.XLOOKUP(B4698,Cal_Date!B:B,Cal_Date!A:A,0)</f>
        <v>3</v>
      </c>
      <c r="E4698">
        <v>2019</v>
      </c>
      <c r="F4698" t="s">
        <v>125</v>
      </c>
      <c r="G4698" t="s">
        <v>129</v>
      </c>
      <c r="H4698" t="s">
        <v>11</v>
      </c>
      <c r="I4698" t="s">
        <v>11</v>
      </c>
      <c r="J4698" t="s">
        <v>15</v>
      </c>
      <c r="K4698" t="s">
        <v>42</v>
      </c>
      <c r="L4698">
        <v>1</v>
      </c>
      <c r="M4698">
        <v>1002</v>
      </c>
      <c r="O4698" t="s">
        <v>28</v>
      </c>
      <c r="R4698" t="s">
        <v>46</v>
      </c>
      <c r="S4698" s="49" t="str">
        <f t="shared" si="585"/>
        <v>Card</v>
      </c>
      <c r="T4698" s="3">
        <v>0.04</v>
      </c>
      <c r="U4698" s="2">
        <v>2.6500000000000004</v>
      </c>
      <c r="V4698" s="2">
        <v>0.87</v>
      </c>
      <c r="W4698" s="54">
        <f>_xlfn.XLOOKUP(M4698,Market!A:A,Market!F:F,0)</f>
        <v>0.06</v>
      </c>
      <c r="X4698" s="55">
        <f t="shared" si="586"/>
        <v>0.10600000000000001</v>
      </c>
      <c r="Y4698" s="55">
        <f t="shared" si="587"/>
        <v>1.7800000000000002</v>
      </c>
      <c r="Z4698" s="54">
        <f t="shared" si="588"/>
        <v>0.67169811320754713</v>
      </c>
      <c r="AA4698" s="49" t="str">
        <f t="shared" ca="1" si="589"/>
        <v>N</v>
      </c>
      <c r="AB4698" s="49">
        <f t="shared" ca="1" si="590"/>
        <v>5</v>
      </c>
      <c r="AC4698" s="49" t="str">
        <f t="shared" ca="1" si="591"/>
        <v>N</v>
      </c>
    </row>
    <row r="4699" spans="1:29" x14ac:dyDescent="0.25">
      <c r="A4699">
        <v>2996</v>
      </c>
      <c r="B4699" s="9">
        <v>43574</v>
      </c>
      <c r="C4699" s="50" t="str">
        <f t="shared" si="584"/>
        <v>N</v>
      </c>
      <c r="D4699" s="52">
        <f>_xlfn.XLOOKUP(B4699,Cal_Date!B:B,Cal_Date!A:A,0)</f>
        <v>3</v>
      </c>
      <c r="E4699">
        <v>2019</v>
      </c>
      <c r="F4699" t="s">
        <v>125</v>
      </c>
      <c r="G4699" t="s">
        <v>129</v>
      </c>
      <c r="H4699" t="s">
        <v>14</v>
      </c>
      <c r="I4699" t="s">
        <v>18</v>
      </c>
      <c r="J4699" t="s">
        <v>15</v>
      </c>
      <c r="K4699" t="s">
        <v>43</v>
      </c>
      <c r="L4699">
        <v>2</v>
      </c>
      <c r="M4699">
        <v>1007</v>
      </c>
      <c r="O4699" t="s">
        <v>28</v>
      </c>
      <c r="R4699" t="s">
        <v>44</v>
      </c>
      <c r="S4699" s="49" t="str">
        <f t="shared" si="585"/>
        <v>Card</v>
      </c>
      <c r="T4699" s="3">
        <v>0.03</v>
      </c>
      <c r="U4699" s="2">
        <v>15.245999999999999</v>
      </c>
      <c r="V4699" s="2">
        <v>4.4400000000000004</v>
      </c>
      <c r="W4699" s="54">
        <f>_xlfn.XLOOKUP(M4699,Market!A:A,Market!F:F,0)</f>
        <v>8.8999999999999996E-2</v>
      </c>
      <c r="X4699" s="55">
        <f t="shared" si="586"/>
        <v>0.45737999999999995</v>
      </c>
      <c r="Y4699" s="55">
        <f t="shared" si="587"/>
        <v>10.805999999999997</v>
      </c>
      <c r="Z4699" s="54">
        <f t="shared" si="588"/>
        <v>0.7087760724124359</v>
      </c>
      <c r="AA4699" s="49" t="str">
        <f t="shared" ca="1" si="589"/>
        <v>N</v>
      </c>
      <c r="AB4699" s="49">
        <f t="shared" ca="1" si="590"/>
        <v>5</v>
      </c>
      <c r="AC4699" s="49" t="str">
        <f t="shared" ca="1" si="591"/>
        <v>N</v>
      </c>
    </row>
    <row r="4700" spans="1:29" x14ac:dyDescent="0.25">
      <c r="A4700">
        <v>2997</v>
      </c>
      <c r="B4700" s="9">
        <v>43574</v>
      </c>
      <c r="C4700" s="50" t="str">
        <f t="shared" si="584"/>
        <v>N</v>
      </c>
      <c r="D4700" s="52">
        <f>_xlfn.XLOOKUP(B4700,Cal_Date!B:B,Cal_Date!A:A,0)</f>
        <v>3</v>
      </c>
      <c r="E4700">
        <v>2019</v>
      </c>
      <c r="F4700" t="s">
        <v>125</v>
      </c>
      <c r="G4700" t="s">
        <v>129</v>
      </c>
      <c r="H4700" t="s">
        <v>48</v>
      </c>
      <c r="I4700" t="s">
        <v>18</v>
      </c>
      <c r="J4700" t="s">
        <v>10</v>
      </c>
      <c r="K4700" t="s">
        <v>43</v>
      </c>
      <c r="L4700">
        <v>1</v>
      </c>
      <c r="M4700">
        <v>1008</v>
      </c>
      <c r="O4700" t="s">
        <v>28</v>
      </c>
      <c r="R4700" t="s">
        <v>47</v>
      </c>
      <c r="S4700" s="49" t="str">
        <f t="shared" si="585"/>
        <v>Card</v>
      </c>
      <c r="T4700" s="3">
        <v>3.5000000000000003E-2</v>
      </c>
      <c r="U4700" s="2">
        <v>7.6229999999999993</v>
      </c>
      <c r="V4700" s="2">
        <v>1.46</v>
      </c>
      <c r="W4700" s="54">
        <f>_xlfn.XLOOKUP(M4700,Market!A:A,Market!F:F,0)</f>
        <v>8.8999999999999996E-2</v>
      </c>
      <c r="X4700" s="55">
        <f t="shared" si="586"/>
        <v>0.26680500000000001</v>
      </c>
      <c r="Y4700" s="55">
        <f t="shared" si="587"/>
        <v>6.1629999999999994</v>
      </c>
      <c r="Z4700" s="54">
        <f t="shared" si="588"/>
        <v>0.80847435392889933</v>
      </c>
      <c r="AA4700" s="49" t="str">
        <f t="shared" ca="1" si="589"/>
        <v>N</v>
      </c>
      <c r="AB4700" s="49">
        <f t="shared" ca="1" si="590"/>
        <v>5</v>
      </c>
      <c r="AC4700" s="49" t="str">
        <f t="shared" ca="1" si="591"/>
        <v>N</v>
      </c>
    </row>
    <row r="4701" spans="1:29" x14ac:dyDescent="0.25">
      <c r="A4701">
        <v>2998</v>
      </c>
      <c r="B4701" s="9">
        <v>43574</v>
      </c>
      <c r="C4701" s="50" t="str">
        <f t="shared" si="584"/>
        <v>N</v>
      </c>
      <c r="D4701" s="52">
        <f>_xlfn.XLOOKUP(B4701,Cal_Date!B:B,Cal_Date!A:A,0)</f>
        <v>3</v>
      </c>
      <c r="E4701">
        <v>2019</v>
      </c>
      <c r="F4701" t="s">
        <v>125</v>
      </c>
      <c r="G4701" t="s">
        <v>129</v>
      </c>
      <c r="H4701" t="s">
        <v>11</v>
      </c>
      <c r="I4701" t="s">
        <v>11</v>
      </c>
      <c r="J4701" t="s">
        <v>15</v>
      </c>
      <c r="K4701" t="s">
        <v>42</v>
      </c>
      <c r="L4701">
        <v>1</v>
      </c>
      <c r="M4701">
        <v>1008</v>
      </c>
      <c r="O4701" t="s">
        <v>28</v>
      </c>
      <c r="R4701" t="s">
        <v>46</v>
      </c>
      <c r="S4701" s="49" t="str">
        <f t="shared" si="585"/>
        <v>Card</v>
      </c>
      <c r="T4701" s="3">
        <v>0.04</v>
      </c>
      <c r="U4701" s="2">
        <v>2.7225000000000001</v>
      </c>
      <c r="V4701" s="2">
        <v>0.87</v>
      </c>
      <c r="W4701" s="54">
        <f>_xlfn.XLOOKUP(M4701,Market!A:A,Market!F:F,0)</f>
        <v>8.8999999999999996E-2</v>
      </c>
      <c r="X4701" s="55">
        <f t="shared" si="586"/>
        <v>0.10890000000000001</v>
      </c>
      <c r="Y4701" s="55">
        <f t="shared" si="587"/>
        <v>1.8525</v>
      </c>
      <c r="Z4701" s="54">
        <f t="shared" si="588"/>
        <v>0.68044077134986225</v>
      </c>
      <c r="AA4701" s="49" t="str">
        <f t="shared" ca="1" si="589"/>
        <v>N</v>
      </c>
      <c r="AB4701" s="49">
        <f t="shared" ca="1" si="590"/>
        <v>5</v>
      </c>
      <c r="AC4701" s="49" t="str">
        <f t="shared" ca="1" si="591"/>
        <v>N</v>
      </c>
    </row>
    <row r="4702" spans="1:29" x14ac:dyDescent="0.25">
      <c r="A4702">
        <v>2999</v>
      </c>
      <c r="B4702" s="9">
        <v>43574</v>
      </c>
      <c r="C4702" s="50" t="str">
        <f t="shared" si="584"/>
        <v>N</v>
      </c>
      <c r="D4702" s="52">
        <f>_xlfn.XLOOKUP(B4702,Cal_Date!B:B,Cal_Date!A:A,0)</f>
        <v>3</v>
      </c>
      <c r="E4702">
        <v>2019</v>
      </c>
      <c r="F4702" t="s">
        <v>125</v>
      </c>
      <c r="G4702" t="s">
        <v>129</v>
      </c>
      <c r="H4702" t="s">
        <v>11</v>
      </c>
      <c r="I4702" t="s">
        <v>11</v>
      </c>
      <c r="J4702" t="s">
        <v>15</v>
      </c>
      <c r="K4702" t="s">
        <v>42</v>
      </c>
      <c r="L4702">
        <v>1</v>
      </c>
      <c r="M4702">
        <v>1000</v>
      </c>
      <c r="O4702" t="s">
        <v>25</v>
      </c>
      <c r="R4702" t="s">
        <v>47</v>
      </c>
      <c r="S4702" s="49" t="str">
        <f t="shared" si="585"/>
        <v>Card</v>
      </c>
      <c r="T4702" s="3">
        <v>3.5000000000000003E-2</v>
      </c>
      <c r="U4702" s="2">
        <v>2.7</v>
      </c>
      <c r="V4702" s="2">
        <v>0.87</v>
      </c>
      <c r="W4702" s="54">
        <f>_xlfn.XLOOKUP(M4702,Market!A:A,Market!F:F,0)</f>
        <v>0.08</v>
      </c>
      <c r="X4702" s="55">
        <f t="shared" si="586"/>
        <v>9.4500000000000015E-2</v>
      </c>
      <c r="Y4702" s="55">
        <f t="shared" si="587"/>
        <v>1.83</v>
      </c>
      <c r="Z4702" s="54">
        <f t="shared" si="588"/>
        <v>0.67777777777777781</v>
      </c>
      <c r="AA4702" s="49" t="str">
        <f t="shared" ca="1" si="589"/>
        <v>N</v>
      </c>
      <c r="AB4702" s="49">
        <f t="shared" ca="1" si="590"/>
        <v>5</v>
      </c>
      <c r="AC4702" s="49" t="str">
        <f t="shared" ca="1" si="591"/>
        <v>N</v>
      </c>
    </row>
    <row r="4703" spans="1:29" x14ac:dyDescent="0.25">
      <c r="A4703">
        <v>3000</v>
      </c>
      <c r="B4703" s="9">
        <v>43574</v>
      </c>
      <c r="C4703" s="50" t="str">
        <f t="shared" si="584"/>
        <v>N</v>
      </c>
      <c r="D4703" s="52">
        <f>_xlfn.XLOOKUP(B4703,Cal_Date!B:B,Cal_Date!A:A,0)</f>
        <v>3</v>
      </c>
      <c r="E4703">
        <v>2019</v>
      </c>
      <c r="F4703" t="s">
        <v>125</v>
      </c>
      <c r="G4703" t="s">
        <v>129</v>
      </c>
      <c r="H4703" t="s">
        <v>48</v>
      </c>
      <c r="I4703" t="s">
        <v>18</v>
      </c>
      <c r="J4703" t="s">
        <v>10</v>
      </c>
      <c r="K4703" t="s">
        <v>43</v>
      </c>
      <c r="L4703">
        <v>1</v>
      </c>
      <c r="M4703">
        <v>1000</v>
      </c>
      <c r="O4703" t="s">
        <v>25</v>
      </c>
      <c r="R4703" t="s">
        <v>44</v>
      </c>
      <c r="S4703" s="49" t="str">
        <f t="shared" si="585"/>
        <v>Card</v>
      </c>
      <c r="T4703" s="3">
        <v>0.03</v>
      </c>
      <c r="U4703" s="2">
        <v>7.5600000000000005</v>
      </c>
      <c r="V4703" s="2">
        <v>1.46</v>
      </c>
      <c r="W4703" s="54">
        <f>_xlfn.XLOOKUP(M4703,Market!A:A,Market!F:F,0)</f>
        <v>0.08</v>
      </c>
      <c r="X4703" s="55">
        <f t="shared" si="586"/>
        <v>0.2268</v>
      </c>
      <c r="Y4703" s="55">
        <f t="shared" si="587"/>
        <v>6.1000000000000005</v>
      </c>
      <c r="Z4703" s="54">
        <f t="shared" si="588"/>
        <v>0.80687830687830686</v>
      </c>
      <c r="AA4703" s="49" t="str">
        <f t="shared" ca="1" si="589"/>
        <v>N</v>
      </c>
      <c r="AB4703" s="49">
        <f t="shared" ca="1" si="590"/>
        <v>5</v>
      </c>
      <c r="AC4703" s="49" t="str">
        <f t="shared" ca="1" si="591"/>
        <v>N</v>
      </c>
    </row>
    <row r="4704" spans="1:29" x14ac:dyDescent="0.25">
      <c r="A4704">
        <v>3001</v>
      </c>
      <c r="B4704" s="9">
        <v>43574</v>
      </c>
      <c r="C4704" s="50" t="str">
        <f t="shared" si="584"/>
        <v>N</v>
      </c>
      <c r="D4704" s="52">
        <f>_xlfn.XLOOKUP(B4704,Cal_Date!B:B,Cal_Date!A:A,0)</f>
        <v>3</v>
      </c>
      <c r="E4704">
        <v>2019</v>
      </c>
      <c r="F4704" t="s">
        <v>125</v>
      </c>
      <c r="G4704" t="s">
        <v>129</v>
      </c>
      <c r="H4704" t="s">
        <v>14</v>
      </c>
      <c r="I4704" t="s">
        <v>18</v>
      </c>
      <c r="J4704" t="s">
        <v>15</v>
      </c>
      <c r="K4704" t="s">
        <v>43</v>
      </c>
      <c r="L4704">
        <v>1</v>
      </c>
      <c r="M4704">
        <v>1000</v>
      </c>
      <c r="O4704" t="s">
        <v>25</v>
      </c>
      <c r="R4704" t="s">
        <v>44</v>
      </c>
      <c r="S4704" s="49" t="str">
        <f t="shared" si="585"/>
        <v>Card</v>
      </c>
      <c r="T4704" s="3">
        <v>0.03</v>
      </c>
      <c r="U4704" s="2">
        <v>7.5600000000000005</v>
      </c>
      <c r="V4704" s="2">
        <v>2.2200000000000002</v>
      </c>
      <c r="W4704" s="54">
        <f>_xlfn.XLOOKUP(M4704,Market!A:A,Market!F:F,0)</f>
        <v>0.08</v>
      </c>
      <c r="X4704" s="55">
        <f t="shared" si="586"/>
        <v>0.2268</v>
      </c>
      <c r="Y4704" s="55">
        <f t="shared" si="587"/>
        <v>5.34</v>
      </c>
      <c r="Z4704" s="54">
        <f t="shared" si="588"/>
        <v>0.70634920634920628</v>
      </c>
      <c r="AA4704" s="49" t="str">
        <f t="shared" ca="1" si="589"/>
        <v>N</v>
      </c>
      <c r="AB4704" s="49">
        <f t="shared" ca="1" si="590"/>
        <v>5</v>
      </c>
      <c r="AC4704" s="49" t="str">
        <f t="shared" ca="1" si="591"/>
        <v>N</v>
      </c>
    </row>
    <row r="4705" spans="1:29" x14ac:dyDescent="0.25">
      <c r="A4705">
        <v>3002</v>
      </c>
      <c r="B4705" s="9">
        <v>43574</v>
      </c>
      <c r="C4705" s="50" t="str">
        <f t="shared" si="584"/>
        <v>N</v>
      </c>
      <c r="D4705" s="52">
        <f>_xlfn.XLOOKUP(B4705,Cal_Date!B:B,Cal_Date!A:A,0)</f>
        <v>3</v>
      </c>
      <c r="E4705">
        <v>2019</v>
      </c>
      <c r="F4705" t="s">
        <v>125</v>
      </c>
      <c r="G4705" t="s">
        <v>129</v>
      </c>
      <c r="H4705" t="s">
        <v>11</v>
      </c>
      <c r="I4705" t="s">
        <v>11</v>
      </c>
      <c r="J4705" t="s">
        <v>15</v>
      </c>
      <c r="K4705" t="s">
        <v>42</v>
      </c>
      <c r="L4705">
        <v>2</v>
      </c>
      <c r="M4705">
        <v>1001</v>
      </c>
      <c r="O4705" t="s">
        <v>25</v>
      </c>
      <c r="R4705" t="s">
        <v>44</v>
      </c>
      <c r="S4705" s="49" t="str">
        <f t="shared" si="585"/>
        <v>Card</v>
      </c>
      <c r="T4705" s="3">
        <v>0.03</v>
      </c>
      <c r="U4705" s="2">
        <v>5.3000000000000007</v>
      </c>
      <c r="V4705" s="2">
        <v>1.74</v>
      </c>
      <c r="W4705" s="54">
        <f>_xlfn.XLOOKUP(M4705,Market!A:A,Market!F:F,0)</f>
        <v>0.06</v>
      </c>
      <c r="X4705" s="55">
        <f t="shared" si="586"/>
        <v>0.159</v>
      </c>
      <c r="Y4705" s="55">
        <f t="shared" si="587"/>
        <v>3.5600000000000005</v>
      </c>
      <c r="Z4705" s="54">
        <f t="shared" si="588"/>
        <v>0.67169811320754713</v>
      </c>
      <c r="AA4705" s="49" t="str">
        <f t="shared" ca="1" si="589"/>
        <v>N</v>
      </c>
      <c r="AB4705" s="49">
        <f t="shared" ca="1" si="590"/>
        <v>5</v>
      </c>
      <c r="AC4705" s="49" t="str">
        <f t="shared" ca="1" si="591"/>
        <v>N</v>
      </c>
    </row>
    <row r="4706" spans="1:29" x14ac:dyDescent="0.25">
      <c r="A4706">
        <v>3003</v>
      </c>
      <c r="B4706" s="9">
        <v>43574</v>
      </c>
      <c r="C4706" s="50" t="str">
        <f t="shared" si="584"/>
        <v>N</v>
      </c>
      <c r="D4706" s="52">
        <f>_xlfn.XLOOKUP(B4706,Cal_Date!B:B,Cal_Date!A:A,0)</f>
        <v>3</v>
      </c>
      <c r="E4706">
        <v>2019</v>
      </c>
      <c r="F4706" t="s">
        <v>125</v>
      </c>
      <c r="G4706" t="s">
        <v>129</v>
      </c>
      <c r="H4706" t="s">
        <v>11</v>
      </c>
      <c r="I4706" t="s">
        <v>13</v>
      </c>
      <c r="J4706" t="s">
        <v>15</v>
      </c>
      <c r="K4706" t="s">
        <v>42</v>
      </c>
      <c r="L4706">
        <v>2</v>
      </c>
      <c r="M4706">
        <v>1000</v>
      </c>
      <c r="O4706" t="s">
        <v>25</v>
      </c>
      <c r="R4706" t="s">
        <v>47</v>
      </c>
      <c r="S4706" s="49" t="str">
        <f t="shared" si="585"/>
        <v>Card</v>
      </c>
      <c r="T4706" s="3">
        <v>3.5000000000000003E-2</v>
      </c>
      <c r="U4706" s="2">
        <v>5.4</v>
      </c>
      <c r="V4706" s="2">
        <v>2.84</v>
      </c>
      <c r="W4706" s="54">
        <f>_xlfn.XLOOKUP(M4706,Market!A:A,Market!F:F,0)</f>
        <v>0.08</v>
      </c>
      <c r="X4706" s="55">
        <f t="shared" si="586"/>
        <v>0.18900000000000003</v>
      </c>
      <c r="Y4706" s="55">
        <f t="shared" si="587"/>
        <v>2.5600000000000005</v>
      </c>
      <c r="Z4706" s="54">
        <f t="shared" si="588"/>
        <v>0.47407407407407415</v>
      </c>
      <c r="AA4706" s="49" t="str">
        <f t="shared" ca="1" si="589"/>
        <v>N</v>
      </c>
      <c r="AB4706" s="49">
        <f t="shared" ca="1" si="590"/>
        <v>5</v>
      </c>
      <c r="AC4706" s="49" t="str">
        <f t="shared" ca="1" si="591"/>
        <v>N</v>
      </c>
    </row>
    <row r="4707" spans="1:29" x14ac:dyDescent="0.25">
      <c r="A4707">
        <v>3004</v>
      </c>
      <c r="B4707" s="9">
        <v>43574</v>
      </c>
      <c r="C4707" s="50" t="str">
        <f t="shared" si="584"/>
        <v>N</v>
      </c>
      <c r="D4707" s="52">
        <f>_xlfn.XLOOKUP(B4707,Cal_Date!B:B,Cal_Date!A:A,0)</f>
        <v>3</v>
      </c>
      <c r="E4707">
        <v>2019</v>
      </c>
      <c r="F4707" t="s">
        <v>125</v>
      </c>
      <c r="G4707" t="s">
        <v>129</v>
      </c>
      <c r="H4707" t="s">
        <v>11</v>
      </c>
      <c r="I4707" t="s">
        <v>13</v>
      </c>
      <c r="J4707" t="s">
        <v>15</v>
      </c>
      <c r="K4707" t="s">
        <v>42</v>
      </c>
      <c r="L4707">
        <v>1</v>
      </c>
      <c r="M4707">
        <v>1000</v>
      </c>
      <c r="O4707" t="s">
        <v>25</v>
      </c>
      <c r="R4707" t="s">
        <v>44</v>
      </c>
      <c r="S4707" s="49" t="str">
        <f t="shared" si="585"/>
        <v>Card</v>
      </c>
      <c r="T4707" s="3">
        <v>0.03</v>
      </c>
      <c r="U4707" s="2">
        <v>2.7</v>
      </c>
      <c r="V4707" s="2">
        <v>1.42</v>
      </c>
      <c r="W4707" s="54">
        <f>_xlfn.XLOOKUP(M4707,Market!A:A,Market!F:F,0)</f>
        <v>0.08</v>
      </c>
      <c r="X4707" s="55">
        <f t="shared" si="586"/>
        <v>8.1000000000000003E-2</v>
      </c>
      <c r="Y4707" s="55">
        <f t="shared" si="587"/>
        <v>1.2800000000000002</v>
      </c>
      <c r="Z4707" s="54">
        <f t="shared" si="588"/>
        <v>0.47407407407407415</v>
      </c>
      <c r="AA4707" s="49" t="str">
        <f t="shared" ca="1" si="589"/>
        <v>N</v>
      </c>
      <c r="AB4707" s="49">
        <f t="shared" ca="1" si="590"/>
        <v>5</v>
      </c>
      <c r="AC4707" s="49" t="str">
        <f t="shared" ca="1" si="591"/>
        <v>N</v>
      </c>
    </row>
    <row r="4708" spans="1:29" x14ac:dyDescent="0.25">
      <c r="A4708">
        <v>3005</v>
      </c>
      <c r="B4708" s="9">
        <v>43574</v>
      </c>
      <c r="C4708" s="50" t="str">
        <f t="shared" si="584"/>
        <v>N</v>
      </c>
      <c r="D4708" s="52">
        <f>_xlfn.XLOOKUP(B4708,Cal_Date!B:B,Cal_Date!A:A,0)</f>
        <v>3</v>
      </c>
      <c r="E4708">
        <v>2019</v>
      </c>
      <c r="F4708" t="s">
        <v>125</v>
      </c>
      <c r="G4708" t="s">
        <v>129</v>
      </c>
      <c r="H4708" t="s">
        <v>11</v>
      </c>
      <c r="I4708" t="s">
        <v>11</v>
      </c>
      <c r="J4708" t="s">
        <v>15</v>
      </c>
      <c r="K4708" t="s">
        <v>42</v>
      </c>
      <c r="L4708">
        <v>1</v>
      </c>
      <c r="M4708">
        <v>1004</v>
      </c>
      <c r="O4708" t="s">
        <v>28</v>
      </c>
      <c r="R4708" t="s">
        <v>44</v>
      </c>
      <c r="S4708" s="49" t="str">
        <f t="shared" si="585"/>
        <v>Card</v>
      </c>
      <c r="T4708" s="3">
        <v>0.03</v>
      </c>
      <c r="U4708" s="2">
        <v>2.6500000000000004</v>
      </c>
      <c r="V4708" s="2">
        <v>0.87</v>
      </c>
      <c r="W4708" s="54">
        <f>_xlfn.XLOOKUP(M4708,Market!A:A,Market!F:F,0)</f>
        <v>0.06</v>
      </c>
      <c r="X4708" s="55">
        <f t="shared" si="586"/>
        <v>7.9500000000000001E-2</v>
      </c>
      <c r="Y4708" s="55">
        <f t="shared" si="587"/>
        <v>1.7800000000000002</v>
      </c>
      <c r="Z4708" s="54">
        <f t="shared" si="588"/>
        <v>0.67169811320754713</v>
      </c>
      <c r="AA4708" s="49" t="str">
        <f t="shared" ca="1" si="589"/>
        <v>N</v>
      </c>
      <c r="AB4708" s="49">
        <f t="shared" ca="1" si="590"/>
        <v>5</v>
      </c>
      <c r="AC4708" s="49" t="str">
        <f t="shared" ca="1" si="591"/>
        <v>N</v>
      </c>
    </row>
    <row r="4709" spans="1:29" x14ac:dyDescent="0.25">
      <c r="A4709">
        <v>3006</v>
      </c>
      <c r="B4709" s="9">
        <v>43574</v>
      </c>
      <c r="C4709" s="50" t="str">
        <f t="shared" si="584"/>
        <v>N</v>
      </c>
      <c r="D4709" s="52">
        <f>_xlfn.XLOOKUP(B4709,Cal_Date!B:B,Cal_Date!A:A,0)</f>
        <v>3</v>
      </c>
      <c r="E4709">
        <v>2019</v>
      </c>
      <c r="F4709" t="s">
        <v>125</v>
      </c>
      <c r="G4709" t="s">
        <v>129</v>
      </c>
      <c r="H4709" t="s">
        <v>11</v>
      </c>
      <c r="I4709" t="s">
        <v>11</v>
      </c>
      <c r="J4709" t="s">
        <v>15</v>
      </c>
      <c r="K4709" t="s">
        <v>42</v>
      </c>
      <c r="L4709">
        <v>1</v>
      </c>
      <c r="M4709">
        <v>1005</v>
      </c>
      <c r="O4709" t="s">
        <v>25</v>
      </c>
      <c r="R4709" t="s">
        <v>44</v>
      </c>
      <c r="S4709" s="49" t="str">
        <f t="shared" si="585"/>
        <v>Card</v>
      </c>
      <c r="T4709" s="3">
        <v>0.03</v>
      </c>
      <c r="U4709" s="2">
        <v>2.7225000000000001</v>
      </c>
      <c r="V4709" s="2">
        <v>0.87</v>
      </c>
      <c r="W4709" s="54">
        <f>_xlfn.XLOOKUP(M4709,Market!A:A,Market!F:F,0)</f>
        <v>8.8999999999999996E-2</v>
      </c>
      <c r="X4709" s="55">
        <f t="shared" si="586"/>
        <v>8.1674999999999998E-2</v>
      </c>
      <c r="Y4709" s="55">
        <f t="shared" si="587"/>
        <v>1.8525</v>
      </c>
      <c r="Z4709" s="54">
        <f t="shared" si="588"/>
        <v>0.68044077134986225</v>
      </c>
      <c r="AA4709" s="49" t="str">
        <f t="shared" ca="1" si="589"/>
        <v>N</v>
      </c>
      <c r="AB4709" s="49">
        <f t="shared" ca="1" si="590"/>
        <v>5</v>
      </c>
      <c r="AC4709" s="49" t="str">
        <f t="shared" ca="1" si="591"/>
        <v>N</v>
      </c>
    </row>
    <row r="4710" spans="1:29" x14ac:dyDescent="0.25">
      <c r="A4710">
        <v>3007</v>
      </c>
      <c r="B4710" s="9">
        <v>43574</v>
      </c>
      <c r="C4710" s="50" t="str">
        <f t="shared" si="584"/>
        <v>N</v>
      </c>
      <c r="D4710" s="52">
        <f>_xlfn.XLOOKUP(B4710,Cal_Date!B:B,Cal_Date!A:A,0)</f>
        <v>3</v>
      </c>
      <c r="E4710">
        <v>2019</v>
      </c>
      <c r="F4710" t="s">
        <v>125</v>
      </c>
      <c r="G4710" t="s">
        <v>129</v>
      </c>
      <c r="H4710" t="s">
        <v>48</v>
      </c>
      <c r="I4710" t="s">
        <v>18</v>
      </c>
      <c r="J4710" t="s">
        <v>10</v>
      </c>
      <c r="K4710" t="s">
        <v>43</v>
      </c>
      <c r="L4710">
        <v>2</v>
      </c>
      <c r="M4710">
        <v>1000</v>
      </c>
      <c r="O4710" t="s">
        <v>25</v>
      </c>
      <c r="R4710" t="s">
        <v>46</v>
      </c>
      <c r="S4710" s="49" t="str">
        <f t="shared" si="585"/>
        <v>Card</v>
      </c>
      <c r="T4710" s="3">
        <v>0.04</v>
      </c>
      <c r="U4710" s="2">
        <v>15.120000000000001</v>
      </c>
      <c r="V4710" s="2">
        <v>2.92</v>
      </c>
      <c r="W4710" s="54">
        <f>_xlfn.XLOOKUP(M4710,Market!A:A,Market!F:F,0)</f>
        <v>0.08</v>
      </c>
      <c r="X4710" s="55">
        <f t="shared" si="586"/>
        <v>0.6048</v>
      </c>
      <c r="Y4710" s="55">
        <f t="shared" si="587"/>
        <v>12.200000000000001</v>
      </c>
      <c r="Z4710" s="54">
        <f t="shared" si="588"/>
        <v>0.80687830687830686</v>
      </c>
      <c r="AA4710" s="49" t="str">
        <f t="shared" ca="1" si="589"/>
        <v>N</v>
      </c>
      <c r="AB4710" s="49">
        <f t="shared" ca="1" si="590"/>
        <v>5</v>
      </c>
      <c r="AC4710" s="49" t="str">
        <f t="shared" ca="1" si="591"/>
        <v>N</v>
      </c>
    </row>
    <row r="4711" spans="1:29" x14ac:dyDescent="0.25">
      <c r="A4711">
        <v>3008</v>
      </c>
      <c r="B4711" s="9">
        <v>43574</v>
      </c>
      <c r="C4711" s="50" t="str">
        <f t="shared" si="584"/>
        <v>N</v>
      </c>
      <c r="D4711" s="52">
        <f>_xlfn.XLOOKUP(B4711,Cal_Date!B:B,Cal_Date!A:A,0)</f>
        <v>3</v>
      </c>
      <c r="E4711">
        <v>2019</v>
      </c>
      <c r="F4711" t="s">
        <v>125</v>
      </c>
      <c r="G4711" t="s">
        <v>129</v>
      </c>
      <c r="H4711" t="s">
        <v>11</v>
      </c>
      <c r="I4711" t="s">
        <v>11</v>
      </c>
      <c r="J4711" t="s">
        <v>15</v>
      </c>
      <c r="K4711" t="s">
        <v>42</v>
      </c>
      <c r="L4711">
        <v>1</v>
      </c>
      <c r="M4711">
        <v>1006</v>
      </c>
      <c r="O4711" t="s">
        <v>28</v>
      </c>
      <c r="R4711" t="s">
        <v>44</v>
      </c>
      <c r="S4711" s="49" t="str">
        <f t="shared" si="585"/>
        <v>Card</v>
      </c>
      <c r="T4711" s="3">
        <v>0.03</v>
      </c>
      <c r="U4711" s="2">
        <v>2.7225000000000001</v>
      </c>
      <c r="V4711" s="2">
        <v>0.87</v>
      </c>
      <c r="W4711" s="54">
        <f>_xlfn.XLOOKUP(M4711,Market!A:A,Market!F:F,0)</f>
        <v>8.8999999999999996E-2</v>
      </c>
      <c r="X4711" s="55">
        <f t="shared" si="586"/>
        <v>8.1674999999999998E-2</v>
      </c>
      <c r="Y4711" s="55">
        <f t="shared" si="587"/>
        <v>1.8525</v>
      </c>
      <c r="Z4711" s="54">
        <f t="shared" si="588"/>
        <v>0.68044077134986225</v>
      </c>
      <c r="AA4711" s="49" t="str">
        <f t="shared" ca="1" si="589"/>
        <v>N</v>
      </c>
      <c r="AB4711" s="49">
        <f t="shared" ca="1" si="590"/>
        <v>5</v>
      </c>
      <c r="AC4711" s="49" t="str">
        <f t="shared" ca="1" si="591"/>
        <v>N</v>
      </c>
    </row>
    <row r="4712" spans="1:29" x14ac:dyDescent="0.25">
      <c r="A4712">
        <v>3009</v>
      </c>
      <c r="B4712" s="9">
        <v>43574</v>
      </c>
      <c r="C4712" s="50" t="str">
        <f t="shared" si="584"/>
        <v>N</v>
      </c>
      <c r="D4712" s="52">
        <f>_xlfn.XLOOKUP(B4712,Cal_Date!B:B,Cal_Date!A:A,0)</f>
        <v>3</v>
      </c>
      <c r="E4712">
        <v>2019</v>
      </c>
      <c r="F4712" t="s">
        <v>125</v>
      </c>
      <c r="G4712" t="s">
        <v>129</v>
      </c>
      <c r="H4712" t="s">
        <v>11</v>
      </c>
      <c r="I4712" t="s">
        <v>11</v>
      </c>
      <c r="J4712" t="s">
        <v>15</v>
      </c>
      <c r="K4712" t="s">
        <v>42</v>
      </c>
      <c r="L4712">
        <v>2</v>
      </c>
      <c r="M4712">
        <v>1000</v>
      </c>
      <c r="O4712" t="s">
        <v>25</v>
      </c>
      <c r="R4712" t="s">
        <v>44</v>
      </c>
      <c r="S4712" s="49" t="str">
        <f t="shared" si="585"/>
        <v>Card</v>
      </c>
      <c r="T4712" s="3">
        <v>0.03</v>
      </c>
      <c r="U4712" s="2">
        <v>5.4</v>
      </c>
      <c r="V4712" s="2">
        <v>1.74</v>
      </c>
      <c r="W4712" s="54">
        <f>_xlfn.XLOOKUP(M4712,Market!A:A,Market!F:F,0)</f>
        <v>0.08</v>
      </c>
      <c r="X4712" s="55">
        <f t="shared" si="586"/>
        <v>0.16200000000000001</v>
      </c>
      <c r="Y4712" s="55">
        <f t="shared" si="587"/>
        <v>3.66</v>
      </c>
      <c r="Z4712" s="54">
        <f t="shared" si="588"/>
        <v>0.67777777777777781</v>
      </c>
      <c r="AA4712" s="49" t="str">
        <f t="shared" ca="1" si="589"/>
        <v>N</v>
      </c>
      <c r="AB4712" s="49">
        <f t="shared" ca="1" si="590"/>
        <v>5</v>
      </c>
      <c r="AC4712" s="49" t="str">
        <f t="shared" ca="1" si="591"/>
        <v>N</v>
      </c>
    </row>
    <row r="4713" spans="1:29" x14ac:dyDescent="0.25">
      <c r="A4713">
        <v>3010</v>
      </c>
      <c r="B4713" s="9">
        <v>43574</v>
      </c>
      <c r="C4713" s="50" t="str">
        <f t="shared" si="584"/>
        <v>N</v>
      </c>
      <c r="D4713" s="52">
        <f>_xlfn.XLOOKUP(B4713,Cal_Date!B:B,Cal_Date!A:A,0)</f>
        <v>3</v>
      </c>
      <c r="E4713">
        <v>2019</v>
      </c>
      <c r="F4713" t="s">
        <v>125</v>
      </c>
      <c r="G4713" t="s">
        <v>129</v>
      </c>
      <c r="H4713" t="s">
        <v>11</v>
      </c>
      <c r="I4713" t="s">
        <v>11</v>
      </c>
      <c r="J4713" t="s">
        <v>15</v>
      </c>
      <c r="K4713" t="s">
        <v>42</v>
      </c>
      <c r="L4713">
        <v>1</v>
      </c>
      <c r="M4713">
        <v>1001</v>
      </c>
      <c r="O4713" t="s">
        <v>25</v>
      </c>
      <c r="R4713" t="s">
        <v>44</v>
      </c>
      <c r="S4713" s="49" t="str">
        <f t="shared" si="585"/>
        <v>Card</v>
      </c>
      <c r="T4713" s="3">
        <v>0.03</v>
      </c>
      <c r="U4713" s="2">
        <v>2.6500000000000004</v>
      </c>
      <c r="V4713" s="2">
        <v>0.87</v>
      </c>
      <c r="W4713" s="54">
        <f>_xlfn.XLOOKUP(M4713,Market!A:A,Market!F:F,0)</f>
        <v>0.06</v>
      </c>
      <c r="X4713" s="55">
        <f t="shared" si="586"/>
        <v>7.9500000000000001E-2</v>
      </c>
      <c r="Y4713" s="55">
        <f t="shared" si="587"/>
        <v>1.7800000000000002</v>
      </c>
      <c r="Z4713" s="54">
        <f t="shared" si="588"/>
        <v>0.67169811320754713</v>
      </c>
      <c r="AA4713" s="49" t="str">
        <f t="shared" ca="1" si="589"/>
        <v>N</v>
      </c>
      <c r="AB4713" s="49">
        <f t="shared" ca="1" si="590"/>
        <v>5</v>
      </c>
      <c r="AC4713" s="49" t="str">
        <f t="shared" ca="1" si="591"/>
        <v>N</v>
      </c>
    </row>
    <row r="4714" spans="1:29" x14ac:dyDescent="0.25">
      <c r="A4714">
        <v>3011</v>
      </c>
      <c r="B4714" s="9">
        <v>43574</v>
      </c>
      <c r="C4714" s="50" t="str">
        <f t="shared" si="584"/>
        <v>N</v>
      </c>
      <c r="D4714" s="52">
        <f>_xlfn.XLOOKUP(B4714,Cal_Date!B:B,Cal_Date!A:A,0)</f>
        <v>3</v>
      </c>
      <c r="E4714">
        <v>2019</v>
      </c>
      <c r="F4714" t="s">
        <v>125</v>
      </c>
      <c r="G4714" t="s">
        <v>129</v>
      </c>
      <c r="H4714" t="s">
        <v>11</v>
      </c>
      <c r="I4714" t="s">
        <v>13</v>
      </c>
      <c r="J4714" t="s">
        <v>15</v>
      </c>
      <c r="K4714" t="s">
        <v>42</v>
      </c>
      <c r="L4714">
        <v>2</v>
      </c>
      <c r="M4714">
        <v>1008</v>
      </c>
      <c r="O4714" t="s">
        <v>28</v>
      </c>
      <c r="R4714" t="s">
        <v>47</v>
      </c>
      <c r="S4714" s="49" t="str">
        <f t="shared" si="585"/>
        <v>Card</v>
      </c>
      <c r="T4714" s="3">
        <v>3.5000000000000003E-2</v>
      </c>
      <c r="U4714" s="2">
        <v>5.4450000000000003</v>
      </c>
      <c r="V4714" s="2">
        <v>2.84</v>
      </c>
      <c r="W4714" s="54">
        <f>_xlfn.XLOOKUP(M4714,Market!A:A,Market!F:F,0)</f>
        <v>8.8999999999999996E-2</v>
      </c>
      <c r="X4714" s="55">
        <f t="shared" si="586"/>
        <v>0.19057500000000002</v>
      </c>
      <c r="Y4714" s="55">
        <f t="shared" si="587"/>
        <v>2.6050000000000004</v>
      </c>
      <c r="Z4714" s="54">
        <f t="shared" si="588"/>
        <v>0.47842056932966032</v>
      </c>
      <c r="AA4714" s="49" t="str">
        <f t="shared" ca="1" si="589"/>
        <v>N</v>
      </c>
      <c r="AB4714" s="49">
        <f t="shared" ca="1" si="590"/>
        <v>5</v>
      </c>
      <c r="AC4714" s="49" t="str">
        <f t="shared" ca="1" si="591"/>
        <v>N</v>
      </c>
    </row>
    <row r="4715" spans="1:29" x14ac:dyDescent="0.25">
      <c r="A4715">
        <v>3012</v>
      </c>
      <c r="B4715" s="9">
        <v>43574</v>
      </c>
      <c r="C4715" s="50" t="str">
        <f t="shared" si="584"/>
        <v>N</v>
      </c>
      <c r="D4715" s="52">
        <f>_xlfn.XLOOKUP(B4715,Cal_Date!B:B,Cal_Date!A:A,0)</f>
        <v>3</v>
      </c>
      <c r="E4715">
        <v>2019</v>
      </c>
      <c r="F4715" t="s">
        <v>125</v>
      </c>
      <c r="G4715" t="s">
        <v>129</v>
      </c>
      <c r="H4715" t="s">
        <v>11</v>
      </c>
      <c r="I4715" t="s">
        <v>11</v>
      </c>
      <c r="J4715" t="s">
        <v>15</v>
      </c>
      <c r="K4715" t="s">
        <v>42</v>
      </c>
      <c r="L4715">
        <v>1</v>
      </c>
      <c r="M4715">
        <v>1009</v>
      </c>
      <c r="O4715" t="s">
        <v>28</v>
      </c>
      <c r="R4715" t="s">
        <v>44</v>
      </c>
      <c r="S4715" s="49" t="str">
        <f t="shared" si="585"/>
        <v>Card</v>
      </c>
      <c r="T4715" s="3">
        <v>0.03</v>
      </c>
      <c r="U4715" s="2">
        <v>2.7225000000000001</v>
      </c>
      <c r="V4715" s="2">
        <v>0.87</v>
      </c>
      <c r="W4715" s="54">
        <f>_xlfn.XLOOKUP(M4715,Market!A:A,Market!F:F,0)</f>
        <v>8.8999999999999996E-2</v>
      </c>
      <c r="X4715" s="55">
        <f t="shared" si="586"/>
        <v>8.1674999999999998E-2</v>
      </c>
      <c r="Y4715" s="55">
        <f t="shared" si="587"/>
        <v>1.8525</v>
      </c>
      <c r="Z4715" s="54">
        <f t="shared" si="588"/>
        <v>0.68044077134986225</v>
      </c>
      <c r="AA4715" s="49" t="str">
        <f t="shared" ca="1" si="589"/>
        <v>N</v>
      </c>
      <c r="AB4715" s="49">
        <f t="shared" ca="1" si="590"/>
        <v>5</v>
      </c>
      <c r="AC4715" s="49" t="str">
        <f t="shared" ca="1" si="591"/>
        <v>N</v>
      </c>
    </row>
    <row r="4716" spans="1:29" x14ac:dyDescent="0.25">
      <c r="A4716">
        <v>3013</v>
      </c>
      <c r="B4716" s="9">
        <v>43574</v>
      </c>
      <c r="C4716" s="50" t="str">
        <f t="shared" si="584"/>
        <v>N</v>
      </c>
      <c r="D4716" s="52">
        <f>_xlfn.XLOOKUP(B4716,Cal_Date!B:B,Cal_Date!A:A,0)</f>
        <v>3</v>
      </c>
      <c r="E4716">
        <v>2019</v>
      </c>
      <c r="F4716" t="s">
        <v>125</v>
      </c>
      <c r="G4716" t="s">
        <v>129</v>
      </c>
      <c r="H4716" t="s">
        <v>11</v>
      </c>
      <c r="I4716" t="s">
        <v>11</v>
      </c>
      <c r="J4716" t="s">
        <v>15</v>
      </c>
      <c r="K4716" t="s">
        <v>42</v>
      </c>
      <c r="L4716">
        <v>1</v>
      </c>
      <c r="M4716">
        <v>1001</v>
      </c>
      <c r="O4716" t="s">
        <v>25</v>
      </c>
      <c r="R4716" t="s">
        <v>44</v>
      </c>
      <c r="S4716" s="49" t="str">
        <f t="shared" si="585"/>
        <v>Card</v>
      </c>
      <c r="T4716" s="3">
        <v>0.03</v>
      </c>
      <c r="U4716" s="2">
        <v>2.6500000000000004</v>
      </c>
      <c r="V4716" s="2">
        <v>0.87</v>
      </c>
      <c r="W4716" s="54">
        <f>_xlfn.XLOOKUP(M4716,Market!A:A,Market!F:F,0)</f>
        <v>0.06</v>
      </c>
      <c r="X4716" s="55">
        <f t="shared" si="586"/>
        <v>7.9500000000000001E-2</v>
      </c>
      <c r="Y4716" s="55">
        <f t="shared" si="587"/>
        <v>1.7800000000000002</v>
      </c>
      <c r="Z4716" s="54">
        <f t="shared" si="588"/>
        <v>0.67169811320754713</v>
      </c>
      <c r="AA4716" s="49" t="str">
        <f t="shared" ca="1" si="589"/>
        <v>N</v>
      </c>
      <c r="AB4716" s="49">
        <f t="shared" ca="1" si="590"/>
        <v>5</v>
      </c>
      <c r="AC4716" s="49" t="str">
        <f t="shared" ca="1" si="591"/>
        <v>N</v>
      </c>
    </row>
    <row r="4717" spans="1:29" x14ac:dyDescent="0.25">
      <c r="A4717">
        <v>3014</v>
      </c>
      <c r="B4717" s="9">
        <v>43574</v>
      </c>
      <c r="C4717" s="50" t="str">
        <f t="shared" si="584"/>
        <v>N</v>
      </c>
      <c r="D4717" s="52">
        <f>_xlfn.XLOOKUP(B4717,Cal_Date!B:B,Cal_Date!A:A,0)</f>
        <v>3</v>
      </c>
      <c r="E4717">
        <v>2019</v>
      </c>
      <c r="F4717" t="s">
        <v>125</v>
      </c>
      <c r="G4717" t="s">
        <v>129</v>
      </c>
      <c r="H4717" t="s">
        <v>48</v>
      </c>
      <c r="I4717" t="s">
        <v>18</v>
      </c>
      <c r="J4717" t="s">
        <v>10</v>
      </c>
      <c r="K4717" t="s">
        <v>43</v>
      </c>
      <c r="L4717">
        <v>1</v>
      </c>
      <c r="M4717">
        <v>1001</v>
      </c>
      <c r="O4717" t="s">
        <v>25</v>
      </c>
      <c r="R4717" t="s">
        <v>47</v>
      </c>
      <c r="S4717" s="49" t="str">
        <f t="shared" si="585"/>
        <v>Card</v>
      </c>
      <c r="T4717" s="3">
        <v>3.5000000000000003E-2</v>
      </c>
      <c r="U4717" s="2">
        <v>7.42</v>
      </c>
      <c r="V4717" s="2">
        <v>1.46</v>
      </c>
      <c r="W4717" s="54">
        <f>_xlfn.XLOOKUP(M4717,Market!A:A,Market!F:F,0)</f>
        <v>0.06</v>
      </c>
      <c r="X4717" s="55">
        <f t="shared" si="586"/>
        <v>0.25970000000000004</v>
      </c>
      <c r="Y4717" s="55">
        <f t="shared" si="587"/>
        <v>5.96</v>
      </c>
      <c r="Z4717" s="54">
        <f t="shared" si="588"/>
        <v>0.80323450134770891</v>
      </c>
      <c r="AA4717" s="49" t="str">
        <f t="shared" ca="1" si="589"/>
        <v>N</v>
      </c>
      <c r="AB4717" s="49">
        <f t="shared" ca="1" si="590"/>
        <v>5</v>
      </c>
      <c r="AC4717" s="49" t="str">
        <f t="shared" ca="1" si="591"/>
        <v>N</v>
      </c>
    </row>
    <row r="4718" spans="1:29" x14ac:dyDescent="0.25">
      <c r="A4718">
        <v>3015</v>
      </c>
      <c r="B4718" s="9">
        <v>43574</v>
      </c>
      <c r="C4718" s="50" t="str">
        <f t="shared" si="584"/>
        <v>N</v>
      </c>
      <c r="D4718" s="52">
        <f>_xlfn.XLOOKUP(B4718,Cal_Date!B:B,Cal_Date!A:A,0)</f>
        <v>3</v>
      </c>
      <c r="E4718">
        <v>2019</v>
      </c>
      <c r="F4718" t="s">
        <v>125</v>
      </c>
      <c r="G4718" t="s">
        <v>129</v>
      </c>
      <c r="H4718" t="s">
        <v>11</v>
      </c>
      <c r="I4718" t="s">
        <v>11</v>
      </c>
      <c r="J4718" t="s">
        <v>15</v>
      </c>
      <c r="K4718" t="s">
        <v>42</v>
      </c>
      <c r="L4718">
        <v>1</v>
      </c>
      <c r="M4718">
        <v>1001</v>
      </c>
      <c r="O4718" t="s">
        <v>25</v>
      </c>
      <c r="R4718" t="s">
        <v>44</v>
      </c>
      <c r="S4718" s="49" t="str">
        <f t="shared" si="585"/>
        <v>Card</v>
      </c>
      <c r="T4718" s="3">
        <v>0.03</v>
      </c>
      <c r="U4718" s="2">
        <v>2.6500000000000004</v>
      </c>
      <c r="V4718" s="2">
        <v>0.87</v>
      </c>
      <c r="W4718" s="54">
        <f>_xlfn.XLOOKUP(M4718,Market!A:A,Market!F:F,0)</f>
        <v>0.06</v>
      </c>
      <c r="X4718" s="55">
        <f t="shared" si="586"/>
        <v>7.9500000000000001E-2</v>
      </c>
      <c r="Y4718" s="55">
        <f t="shared" si="587"/>
        <v>1.7800000000000002</v>
      </c>
      <c r="Z4718" s="54">
        <f t="shared" si="588"/>
        <v>0.67169811320754713</v>
      </c>
      <c r="AA4718" s="49" t="str">
        <f t="shared" ca="1" si="589"/>
        <v>N</v>
      </c>
      <c r="AB4718" s="49">
        <f t="shared" ca="1" si="590"/>
        <v>5</v>
      </c>
      <c r="AC4718" s="49" t="str">
        <f t="shared" ca="1" si="591"/>
        <v>N</v>
      </c>
    </row>
    <row r="4719" spans="1:29" x14ac:dyDescent="0.25">
      <c r="A4719">
        <v>3016</v>
      </c>
      <c r="B4719" s="9">
        <v>43575</v>
      </c>
      <c r="C4719" s="50" t="str">
        <f t="shared" si="584"/>
        <v>N</v>
      </c>
      <c r="D4719" s="52">
        <f>_xlfn.XLOOKUP(B4719,Cal_Date!B:B,Cal_Date!A:A,0)</f>
        <v>3</v>
      </c>
      <c r="E4719">
        <v>2019</v>
      </c>
      <c r="F4719" t="s">
        <v>126</v>
      </c>
      <c r="G4719" t="s">
        <v>130</v>
      </c>
      <c r="H4719" t="s">
        <v>48</v>
      </c>
      <c r="I4719" t="s">
        <v>18</v>
      </c>
      <c r="J4719" t="s">
        <v>10</v>
      </c>
      <c r="K4719" t="s">
        <v>43</v>
      </c>
      <c r="L4719">
        <v>2</v>
      </c>
      <c r="M4719">
        <v>1002</v>
      </c>
      <c r="O4719" t="s">
        <v>28</v>
      </c>
      <c r="R4719" t="s">
        <v>44</v>
      </c>
      <c r="S4719" s="49" t="str">
        <f t="shared" si="585"/>
        <v>Card</v>
      </c>
      <c r="T4719" s="3">
        <v>0.03</v>
      </c>
      <c r="U4719" s="2">
        <v>14.84</v>
      </c>
      <c r="V4719" s="2">
        <v>2.92</v>
      </c>
      <c r="W4719" s="54">
        <f>_xlfn.XLOOKUP(M4719,Market!A:A,Market!F:F,0)</f>
        <v>0.06</v>
      </c>
      <c r="X4719" s="55">
        <f t="shared" si="586"/>
        <v>0.44519999999999998</v>
      </c>
      <c r="Y4719" s="55">
        <f t="shared" si="587"/>
        <v>11.92</v>
      </c>
      <c r="Z4719" s="54">
        <f t="shared" si="588"/>
        <v>0.80323450134770891</v>
      </c>
      <c r="AA4719" s="49" t="str">
        <f t="shared" ca="1" si="589"/>
        <v>N</v>
      </c>
      <c r="AB4719" s="49">
        <f t="shared" ca="1" si="590"/>
        <v>5</v>
      </c>
      <c r="AC4719" s="49" t="str">
        <f t="shared" ca="1" si="591"/>
        <v>N</v>
      </c>
    </row>
    <row r="4720" spans="1:29" x14ac:dyDescent="0.25">
      <c r="A4720">
        <v>3017</v>
      </c>
      <c r="B4720" s="9">
        <v>43575</v>
      </c>
      <c r="C4720" s="50" t="str">
        <f t="shared" si="584"/>
        <v>N</v>
      </c>
      <c r="D4720" s="52">
        <f>_xlfn.XLOOKUP(B4720,Cal_Date!B:B,Cal_Date!A:A,0)</f>
        <v>3</v>
      </c>
      <c r="E4720">
        <v>2019</v>
      </c>
      <c r="F4720" t="s">
        <v>126</v>
      </c>
      <c r="G4720" t="s">
        <v>130</v>
      </c>
      <c r="H4720" t="s">
        <v>11</v>
      </c>
      <c r="I4720" t="s">
        <v>13</v>
      </c>
      <c r="J4720" t="s">
        <v>15</v>
      </c>
      <c r="K4720" t="s">
        <v>42</v>
      </c>
      <c r="L4720">
        <v>1</v>
      </c>
      <c r="M4720">
        <v>1003</v>
      </c>
      <c r="O4720" t="s">
        <v>25</v>
      </c>
      <c r="R4720" t="s">
        <v>44</v>
      </c>
      <c r="S4720" s="49" t="str">
        <f t="shared" si="585"/>
        <v>Card</v>
      </c>
      <c r="T4720" s="3">
        <v>0.03</v>
      </c>
      <c r="U4720" s="2">
        <v>2.6500000000000004</v>
      </c>
      <c r="V4720" s="2">
        <v>1.42</v>
      </c>
      <c r="W4720" s="54">
        <f>_xlfn.XLOOKUP(M4720,Market!A:A,Market!F:F,0)</f>
        <v>0.06</v>
      </c>
      <c r="X4720" s="55">
        <f t="shared" si="586"/>
        <v>7.9500000000000001E-2</v>
      </c>
      <c r="Y4720" s="55">
        <f t="shared" si="587"/>
        <v>1.2300000000000004</v>
      </c>
      <c r="Z4720" s="54">
        <f t="shared" si="588"/>
        <v>0.46415094339622653</v>
      </c>
      <c r="AA4720" s="49" t="str">
        <f t="shared" ca="1" si="589"/>
        <v>N</v>
      </c>
      <c r="AB4720" s="49">
        <f t="shared" ca="1" si="590"/>
        <v>5</v>
      </c>
      <c r="AC4720" s="49" t="str">
        <f t="shared" ca="1" si="591"/>
        <v>N</v>
      </c>
    </row>
    <row r="4721" spans="1:29" x14ac:dyDescent="0.25">
      <c r="A4721">
        <v>3018</v>
      </c>
      <c r="B4721" s="9">
        <v>43575</v>
      </c>
      <c r="C4721" s="50" t="str">
        <f t="shared" si="584"/>
        <v>N</v>
      </c>
      <c r="D4721" s="52">
        <f>_xlfn.XLOOKUP(B4721,Cal_Date!B:B,Cal_Date!A:A,0)</f>
        <v>3</v>
      </c>
      <c r="E4721">
        <v>2019</v>
      </c>
      <c r="F4721" t="s">
        <v>126</v>
      </c>
      <c r="G4721" t="s">
        <v>130</v>
      </c>
      <c r="H4721" t="s">
        <v>11</v>
      </c>
      <c r="I4721" t="s">
        <v>11</v>
      </c>
      <c r="J4721" t="s">
        <v>15</v>
      </c>
      <c r="K4721" t="s">
        <v>42</v>
      </c>
      <c r="L4721">
        <v>1</v>
      </c>
      <c r="M4721">
        <v>1003</v>
      </c>
      <c r="O4721" t="s">
        <v>25</v>
      </c>
      <c r="R4721" t="s">
        <v>44</v>
      </c>
      <c r="S4721" s="49" t="str">
        <f t="shared" si="585"/>
        <v>Card</v>
      </c>
      <c r="T4721" s="3">
        <v>0.03</v>
      </c>
      <c r="U4721" s="2">
        <v>2.6500000000000004</v>
      </c>
      <c r="V4721" s="2">
        <v>0.87</v>
      </c>
      <c r="W4721" s="54">
        <f>_xlfn.XLOOKUP(M4721,Market!A:A,Market!F:F,0)</f>
        <v>0.06</v>
      </c>
      <c r="X4721" s="55">
        <f t="shared" si="586"/>
        <v>7.9500000000000001E-2</v>
      </c>
      <c r="Y4721" s="55">
        <f t="shared" si="587"/>
        <v>1.7800000000000002</v>
      </c>
      <c r="Z4721" s="54">
        <f t="shared" si="588"/>
        <v>0.67169811320754713</v>
      </c>
      <c r="AA4721" s="49" t="str">
        <f t="shared" ca="1" si="589"/>
        <v>N</v>
      </c>
      <c r="AB4721" s="49">
        <f t="shared" ca="1" si="590"/>
        <v>5</v>
      </c>
      <c r="AC4721" s="49" t="str">
        <f t="shared" ca="1" si="591"/>
        <v>N</v>
      </c>
    </row>
    <row r="4722" spans="1:29" x14ac:dyDescent="0.25">
      <c r="A4722">
        <v>3019</v>
      </c>
      <c r="B4722" s="9">
        <v>43575</v>
      </c>
      <c r="C4722" s="50" t="str">
        <f t="shared" si="584"/>
        <v>N</v>
      </c>
      <c r="D4722" s="52">
        <f>_xlfn.XLOOKUP(B4722,Cal_Date!B:B,Cal_Date!A:A,0)</f>
        <v>3</v>
      </c>
      <c r="E4722">
        <v>2019</v>
      </c>
      <c r="F4722" t="s">
        <v>126</v>
      </c>
      <c r="G4722" t="s">
        <v>130</v>
      </c>
      <c r="H4722" t="s">
        <v>14</v>
      </c>
      <c r="I4722" t="s">
        <v>18</v>
      </c>
      <c r="J4722" t="s">
        <v>15</v>
      </c>
      <c r="K4722" t="s">
        <v>43</v>
      </c>
      <c r="L4722">
        <v>1</v>
      </c>
      <c r="M4722">
        <v>1003</v>
      </c>
      <c r="O4722" t="s">
        <v>25</v>
      </c>
      <c r="R4722" t="s">
        <v>47</v>
      </c>
      <c r="S4722" s="49" t="str">
        <f t="shared" si="585"/>
        <v>Card</v>
      </c>
      <c r="T4722" s="3">
        <v>3.5000000000000003E-2</v>
      </c>
      <c r="U4722" s="2">
        <v>6.8900000000000006</v>
      </c>
      <c r="V4722" s="2">
        <v>2.1</v>
      </c>
      <c r="W4722" s="54">
        <f>_xlfn.XLOOKUP(M4722,Market!A:A,Market!F:F,0)</f>
        <v>0.06</v>
      </c>
      <c r="X4722" s="55">
        <f t="shared" si="586"/>
        <v>0.24115000000000003</v>
      </c>
      <c r="Y4722" s="55">
        <f t="shared" si="587"/>
        <v>4.7900000000000009</v>
      </c>
      <c r="Z4722" s="54">
        <f t="shared" si="588"/>
        <v>0.69521044992743108</v>
      </c>
      <c r="AA4722" s="49" t="str">
        <f t="shared" ca="1" si="589"/>
        <v>N</v>
      </c>
      <c r="AB4722" s="49">
        <f t="shared" ca="1" si="590"/>
        <v>5</v>
      </c>
      <c r="AC4722" s="49" t="str">
        <f t="shared" ca="1" si="591"/>
        <v>N</v>
      </c>
    </row>
    <row r="4723" spans="1:29" x14ac:dyDescent="0.25">
      <c r="A4723">
        <v>3020</v>
      </c>
      <c r="B4723" s="9">
        <v>43575</v>
      </c>
      <c r="C4723" s="50" t="str">
        <f t="shared" si="584"/>
        <v>N</v>
      </c>
      <c r="D4723" s="52">
        <f>_xlfn.XLOOKUP(B4723,Cal_Date!B:B,Cal_Date!A:A,0)</f>
        <v>3</v>
      </c>
      <c r="E4723">
        <v>2019</v>
      </c>
      <c r="F4723" t="s">
        <v>126</v>
      </c>
      <c r="G4723" t="s">
        <v>130</v>
      </c>
      <c r="H4723" t="s">
        <v>11</v>
      </c>
      <c r="I4723" t="s">
        <v>11</v>
      </c>
      <c r="J4723" t="s">
        <v>15</v>
      </c>
      <c r="K4723" t="s">
        <v>42</v>
      </c>
      <c r="L4723">
        <v>1</v>
      </c>
      <c r="M4723">
        <v>1004</v>
      </c>
      <c r="O4723" t="s">
        <v>28</v>
      </c>
      <c r="R4723" t="s">
        <v>44</v>
      </c>
      <c r="S4723" s="49" t="str">
        <f t="shared" si="585"/>
        <v>Card</v>
      </c>
      <c r="T4723" s="3">
        <v>0.03</v>
      </c>
      <c r="U4723" s="2">
        <v>2.6500000000000004</v>
      </c>
      <c r="V4723" s="2">
        <v>0.87</v>
      </c>
      <c r="W4723" s="54">
        <f>_xlfn.XLOOKUP(M4723,Market!A:A,Market!F:F,0)</f>
        <v>0.06</v>
      </c>
      <c r="X4723" s="55">
        <f t="shared" si="586"/>
        <v>7.9500000000000001E-2</v>
      </c>
      <c r="Y4723" s="55">
        <f t="shared" si="587"/>
        <v>1.7800000000000002</v>
      </c>
      <c r="Z4723" s="54">
        <f t="shared" si="588"/>
        <v>0.67169811320754713</v>
      </c>
      <c r="AA4723" s="49" t="str">
        <f t="shared" ca="1" si="589"/>
        <v>N</v>
      </c>
      <c r="AB4723" s="49">
        <f t="shared" ca="1" si="590"/>
        <v>5</v>
      </c>
      <c r="AC4723" s="49" t="str">
        <f t="shared" ca="1" si="591"/>
        <v>N</v>
      </c>
    </row>
    <row r="4724" spans="1:29" x14ac:dyDescent="0.25">
      <c r="A4724">
        <v>3021</v>
      </c>
      <c r="B4724" s="9">
        <v>43575</v>
      </c>
      <c r="C4724" s="50" t="str">
        <f t="shared" si="584"/>
        <v>N</v>
      </c>
      <c r="D4724" s="52">
        <f>_xlfn.XLOOKUP(B4724,Cal_Date!B:B,Cal_Date!A:A,0)</f>
        <v>3</v>
      </c>
      <c r="E4724">
        <v>2019</v>
      </c>
      <c r="F4724" t="s">
        <v>126</v>
      </c>
      <c r="G4724" t="s">
        <v>130</v>
      </c>
      <c r="H4724" t="s">
        <v>11</v>
      </c>
      <c r="I4724" t="s">
        <v>11</v>
      </c>
      <c r="J4724" t="s">
        <v>15</v>
      </c>
      <c r="K4724" t="s">
        <v>42</v>
      </c>
      <c r="L4724">
        <v>1</v>
      </c>
      <c r="M4724">
        <v>1005</v>
      </c>
      <c r="O4724" t="s">
        <v>25</v>
      </c>
      <c r="R4724" t="s">
        <v>44</v>
      </c>
      <c r="S4724" s="49" t="str">
        <f t="shared" si="585"/>
        <v>Card</v>
      </c>
      <c r="T4724" s="3">
        <v>0.03</v>
      </c>
      <c r="U4724" s="2">
        <v>2.7225000000000001</v>
      </c>
      <c r="V4724" s="2">
        <v>0.87</v>
      </c>
      <c r="W4724" s="54">
        <f>_xlfn.XLOOKUP(M4724,Market!A:A,Market!F:F,0)</f>
        <v>8.8999999999999996E-2</v>
      </c>
      <c r="X4724" s="55">
        <f t="shared" si="586"/>
        <v>8.1674999999999998E-2</v>
      </c>
      <c r="Y4724" s="55">
        <f t="shared" si="587"/>
        <v>1.8525</v>
      </c>
      <c r="Z4724" s="54">
        <f t="shared" si="588"/>
        <v>0.68044077134986225</v>
      </c>
      <c r="AA4724" s="49" t="str">
        <f t="shared" ca="1" si="589"/>
        <v>N</v>
      </c>
      <c r="AB4724" s="49">
        <f t="shared" ca="1" si="590"/>
        <v>5</v>
      </c>
      <c r="AC4724" s="49" t="str">
        <f t="shared" ca="1" si="591"/>
        <v>N</v>
      </c>
    </row>
    <row r="4725" spans="1:29" x14ac:dyDescent="0.25">
      <c r="A4725">
        <v>3022</v>
      </c>
      <c r="B4725" s="9">
        <v>43575</v>
      </c>
      <c r="C4725" s="50" t="str">
        <f t="shared" si="584"/>
        <v>N</v>
      </c>
      <c r="D4725" s="52">
        <f>_xlfn.XLOOKUP(B4725,Cal_Date!B:B,Cal_Date!A:A,0)</f>
        <v>3</v>
      </c>
      <c r="E4725">
        <v>2019</v>
      </c>
      <c r="F4725" t="s">
        <v>126</v>
      </c>
      <c r="G4725" t="s">
        <v>130</v>
      </c>
      <c r="H4725" t="s">
        <v>48</v>
      </c>
      <c r="I4725" t="s">
        <v>18</v>
      </c>
      <c r="J4725" t="s">
        <v>10</v>
      </c>
      <c r="K4725" t="s">
        <v>43</v>
      </c>
      <c r="L4725">
        <v>2</v>
      </c>
      <c r="M4725">
        <v>1005</v>
      </c>
      <c r="O4725" t="s">
        <v>25</v>
      </c>
      <c r="R4725" t="s">
        <v>44</v>
      </c>
      <c r="S4725" s="49" t="str">
        <f t="shared" si="585"/>
        <v>Card</v>
      </c>
      <c r="T4725" s="3">
        <v>0.03</v>
      </c>
      <c r="U4725" s="2">
        <v>15.245999999999999</v>
      </c>
      <c r="V4725" s="2">
        <v>2.92</v>
      </c>
      <c r="W4725" s="54">
        <f>_xlfn.XLOOKUP(M4725,Market!A:A,Market!F:F,0)</f>
        <v>8.8999999999999996E-2</v>
      </c>
      <c r="X4725" s="55">
        <f t="shared" si="586"/>
        <v>0.45737999999999995</v>
      </c>
      <c r="Y4725" s="55">
        <f t="shared" si="587"/>
        <v>12.325999999999999</v>
      </c>
      <c r="Z4725" s="54">
        <f t="shared" si="588"/>
        <v>0.80847435392889933</v>
      </c>
      <c r="AA4725" s="49" t="str">
        <f t="shared" ca="1" si="589"/>
        <v>N</v>
      </c>
      <c r="AB4725" s="49">
        <f t="shared" ca="1" si="590"/>
        <v>5</v>
      </c>
      <c r="AC4725" s="49" t="str">
        <f t="shared" ca="1" si="591"/>
        <v>N</v>
      </c>
    </row>
    <row r="4726" spans="1:29" x14ac:dyDescent="0.25">
      <c r="A4726">
        <v>3023</v>
      </c>
      <c r="B4726" s="9">
        <v>43575</v>
      </c>
      <c r="C4726" s="50" t="str">
        <f t="shared" si="584"/>
        <v>N</v>
      </c>
      <c r="D4726" s="52">
        <f>_xlfn.XLOOKUP(B4726,Cal_Date!B:B,Cal_Date!A:A,0)</f>
        <v>3</v>
      </c>
      <c r="E4726">
        <v>2019</v>
      </c>
      <c r="F4726" t="s">
        <v>126</v>
      </c>
      <c r="G4726" t="s">
        <v>130</v>
      </c>
      <c r="H4726" t="s">
        <v>11</v>
      </c>
      <c r="I4726" t="s">
        <v>11</v>
      </c>
      <c r="J4726" t="s">
        <v>15</v>
      </c>
      <c r="K4726" t="s">
        <v>42</v>
      </c>
      <c r="L4726">
        <v>2</v>
      </c>
      <c r="M4726">
        <v>1003</v>
      </c>
      <c r="O4726" t="s">
        <v>25</v>
      </c>
      <c r="R4726" t="s">
        <v>44</v>
      </c>
      <c r="S4726" s="49" t="str">
        <f t="shared" si="585"/>
        <v>Card</v>
      </c>
      <c r="T4726" s="3">
        <v>0.03</v>
      </c>
      <c r="U4726" s="2">
        <v>5.3000000000000007</v>
      </c>
      <c r="V4726" s="2">
        <v>1.74</v>
      </c>
      <c r="W4726" s="54">
        <f>_xlfn.XLOOKUP(M4726,Market!A:A,Market!F:F,0)</f>
        <v>0.06</v>
      </c>
      <c r="X4726" s="55">
        <f t="shared" si="586"/>
        <v>0.159</v>
      </c>
      <c r="Y4726" s="55">
        <f t="shared" si="587"/>
        <v>3.5600000000000005</v>
      </c>
      <c r="Z4726" s="54">
        <f t="shared" si="588"/>
        <v>0.67169811320754713</v>
      </c>
      <c r="AA4726" s="49" t="str">
        <f t="shared" ca="1" si="589"/>
        <v>N</v>
      </c>
      <c r="AB4726" s="49">
        <f t="shared" ca="1" si="590"/>
        <v>5</v>
      </c>
      <c r="AC4726" s="49" t="str">
        <f t="shared" ca="1" si="591"/>
        <v>N</v>
      </c>
    </row>
    <row r="4727" spans="1:29" x14ac:dyDescent="0.25">
      <c r="A4727">
        <v>3024</v>
      </c>
      <c r="B4727" s="9">
        <v>43575</v>
      </c>
      <c r="C4727" s="50" t="str">
        <f t="shared" si="584"/>
        <v>N</v>
      </c>
      <c r="D4727" s="52">
        <f>_xlfn.XLOOKUP(B4727,Cal_Date!B:B,Cal_Date!A:A,0)</f>
        <v>3</v>
      </c>
      <c r="E4727">
        <v>2019</v>
      </c>
      <c r="F4727" t="s">
        <v>126</v>
      </c>
      <c r="G4727" t="s">
        <v>130</v>
      </c>
      <c r="H4727" t="s">
        <v>11</v>
      </c>
      <c r="I4727" t="s">
        <v>13</v>
      </c>
      <c r="J4727" t="s">
        <v>15</v>
      </c>
      <c r="K4727" t="s">
        <v>42</v>
      </c>
      <c r="L4727">
        <v>1</v>
      </c>
      <c r="M4727">
        <v>1007</v>
      </c>
      <c r="O4727" t="s">
        <v>28</v>
      </c>
      <c r="R4727" t="s">
        <v>47</v>
      </c>
      <c r="S4727" s="49" t="str">
        <f t="shared" si="585"/>
        <v>Card</v>
      </c>
      <c r="T4727" s="3">
        <v>3.5000000000000003E-2</v>
      </c>
      <c r="U4727" s="2">
        <v>2.7225000000000001</v>
      </c>
      <c r="V4727" s="2">
        <v>1.42</v>
      </c>
      <c r="W4727" s="54">
        <f>_xlfn.XLOOKUP(M4727,Market!A:A,Market!F:F,0)</f>
        <v>8.8999999999999996E-2</v>
      </c>
      <c r="X4727" s="55">
        <f t="shared" si="586"/>
        <v>9.5287500000000011E-2</v>
      </c>
      <c r="Y4727" s="55">
        <f t="shared" si="587"/>
        <v>1.3025000000000002</v>
      </c>
      <c r="Z4727" s="54">
        <f t="shared" si="588"/>
        <v>0.47842056932966032</v>
      </c>
      <c r="AA4727" s="49" t="str">
        <f t="shared" ca="1" si="589"/>
        <v>N</v>
      </c>
      <c r="AB4727" s="49">
        <f t="shared" ca="1" si="590"/>
        <v>5</v>
      </c>
      <c r="AC4727" s="49" t="str">
        <f t="shared" ca="1" si="591"/>
        <v>N</v>
      </c>
    </row>
    <row r="4728" spans="1:29" x14ac:dyDescent="0.25">
      <c r="A4728">
        <v>3025</v>
      </c>
      <c r="B4728" s="9">
        <v>43575</v>
      </c>
      <c r="C4728" s="50" t="str">
        <f t="shared" si="584"/>
        <v>N</v>
      </c>
      <c r="D4728" s="52">
        <f>_xlfn.XLOOKUP(B4728,Cal_Date!B:B,Cal_Date!A:A,0)</f>
        <v>3</v>
      </c>
      <c r="E4728">
        <v>2019</v>
      </c>
      <c r="F4728" t="s">
        <v>126</v>
      </c>
      <c r="G4728" t="s">
        <v>130</v>
      </c>
      <c r="H4728" t="s">
        <v>14</v>
      </c>
      <c r="I4728" t="s">
        <v>13</v>
      </c>
      <c r="J4728" t="s">
        <v>15</v>
      </c>
      <c r="K4728" t="s">
        <v>43</v>
      </c>
      <c r="L4728">
        <v>1</v>
      </c>
      <c r="M4728">
        <v>1006</v>
      </c>
      <c r="O4728" t="s">
        <v>28</v>
      </c>
      <c r="R4728" t="s">
        <v>44</v>
      </c>
      <c r="S4728" s="49" t="str">
        <f t="shared" si="585"/>
        <v>Card</v>
      </c>
      <c r="T4728" s="3">
        <v>0.03</v>
      </c>
      <c r="U4728" s="2">
        <v>7.0785</v>
      </c>
      <c r="V4728" s="2">
        <v>2.12</v>
      </c>
      <c r="W4728" s="54">
        <f>_xlfn.XLOOKUP(M4728,Market!A:A,Market!F:F,0)</f>
        <v>8.8999999999999996E-2</v>
      </c>
      <c r="X4728" s="55">
        <f t="shared" si="586"/>
        <v>0.21235499999999999</v>
      </c>
      <c r="Y4728" s="55">
        <f t="shared" si="587"/>
        <v>4.9584999999999999</v>
      </c>
      <c r="Z4728" s="54">
        <f t="shared" si="588"/>
        <v>0.70050151868333688</v>
      </c>
      <c r="AA4728" s="49" t="str">
        <f t="shared" ca="1" si="589"/>
        <v>N</v>
      </c>
      <c r="AB4728" s="49">
        <f t="shared" ca="1" si="590"/>
        <v>5</v>
      </c>
      <c r="AC4728" s="49" t="str">
        <f t="shared" ca="1" si="591"/>
        <v>N</v>
      </c>
    </row>
    <row r="4729" spans="1:29" x14ac:dyDescent="0.25">
      <c r="A4729">
        <v>3026</v>
      </c>
      <c r="B4729" s="9">
        <v>43575</v>
      </c>
      <c r="C4729" s="50" t="str">
        <f t="shared" si="584"/>
        <v>N</v>
      </c>
      <c r="D4729" s="52">
        <f>_xlfn.XLOOKUP(B4729,Cal_Date!B:B,Cal_Date!A:A,0)</f>
        <v>3</v>
      </c>
      <c r="E4729">
        <v>2019</v>
      </c>
      <c r="F4729" t="s">
        <v>126</v>
      </c>
      <c r="G4729" t="s">
        <v>130</v>
      </c>
      <c r="H4729" t="s">
        <v>11</v>
      </c>
      <c r="I4729" t="s">
        <v>11</v>
      </c>
      <c r="J4729" t="s">
        <v>15</v>
      </c>
      <c r="K4729" t="s">
        <v>42</v>
      </c>
      <c r="L4729">
        <v>1</v>
      </c>
      <c r="M4729">
        <v>1006</v>
      </c>
      <c r="O4729" t="s">
        <v>28</v>
      </c>
      <c r="R4729" t="s">
        <v>44</v>
      </c>
      <c r="S4729" s="49" t="str">
        <f t="shared" si="585"/>
        <v>Card</v>
      </c>
      <c r="T4729" s="3">
        <v>0.03</v>
      </c>
      <c r="U4729" s="2">
        <v>2.7225000000000001</v>
      </c>
      <c r="V4729" s="2">
        <v>0.87</v>
      </c>
      <c r="W4729" s="54">
        <f>_xlfn.XLOOKUP(M4729,Market!A:A,Market!F:F,0)</f>
        <v>8.8999999999999996E-2</v>
      </c>
      <c r="X4729" s="55">
        <f t="shared" si="586"/>
        <v>8.1674999999999998E-2</v>
      </c>
      <c r="Y4729" s="55">
        <f t="shared" si="587"/>
        <v>1.8525</v>
      </c>
      <c r="Z4729" s="54">
        <f t="shared" si="588"/>
        <v>0.68044077134986225</v>
      </c>
      <c r="AA4729" s="49" t="str">
        <f t="shared" ca="1" si="589"/>
        <v>N</v>
      </c>
      <c r="AB4729" s="49">
        <f t="shared" ca="1" si="590"/>
        <v>5</v>
      </c>
      <c r="AC4729" s="49" t="str">
        <f t="shared" ca="1" si="591"/>
        <v>N</v>
      </c>
    </row>
    <row r="4730" spans="1:29" x14ac:dyDescent="0.25">
      <c r="A4730">
        <v>3027</v>
      </c>
      <c r="B4730" s="9">
        <v>43575</v>
      </c>
      <c r="C4730" s="50" t="str">
        <f t="shared" si="584"/>
        <v>N</v>
      </c>
      <c r="D4730" s="52">
        <f>_xlfn.XLOOKUP(B4730,Cal_Date!B:B,Cal_Date!A:A,0)</f>
        <v>3</v>
      </c>
      <c r="E4730">
        <v>2019</v>
      </c>
      <c r="F4730" t="s">
        <v>126</v>
      </c>
      <c r="G4730" t="s">
        <v>130</v>
      </c>
      <c r="H4730" t="s">
        <v>11</v>
      </c>
      <c r="I4730" t="s">
        <v>11</v>
      </c>
      <c r="J4730" t="s">
        <v>15</v>
      </c>
      <c r="K4730" t="s">
        <v>42</v>
      </c>
      <c r="L4730">
        <v>2</v>
      </c>
      <c r="M4730">
        <v>1006</v>
      </c>
      <c r="O4730" t="s">
        <v>28</v>
      </c>
      <c r="R4730" t="s">
        <v>44</v>
      </c>
      <c r="S4730" s="49" t="str">
        <f t="shared" si="585"/>
        <v>Card</v>
      </c>
      <c r="T4730" s="3">
        <v>0.03</v>
      </c>
      <c r="U4730" s="2">
        <v>5.4450000000000003</v>
      </c>
      <c r="V4730" s="2">
        <v>1.74</v>
      </c>
      <c r="W4730" s="54">
        <f>_xlfn.XLOOKUP(M4730,Market!A:A,Market!F:F,0)</f>
        <v>8.8999999999999996E-2</v>
      </c>
      <c r="X4730" s="55">
        <f t="shared" si="586"/>
        <v>0.16335</v>
      </c>
      <c r="Y4730" s="55">
        <f t="shared" si="587"/>
        <v>3.7050000000000001</v>
      </c>
      <c r="Z4730" s="54">
        <f t="shared" si="588"/>
        <v>0.68044077134986225</v>
      </c>
      <c r="AA4730" s="49" t="str">
        <f t="shared" ca="1" si="589"/>
        <v>N</v>
      </c>
      <c r="AB4730" s="49">
        <f t="shared" ca="1" si="590"/>
        <v>5</v>
      </c>
      <c r="AC4730" s="49" t="str">
        <f t="shared" ca="1" si="591"/>
        <v>N</v>
      </c>
    </row>
    <row r="4731" spans="1:29" x14ac:dyDescent="0.25">
      <c r="A4731">
        <v>3028</v>
      </c>
      <c r="B4731" s="9">
        <v>43575</v>
      </c>
      <c r="C4731" s="50" t="str">
        <f t="shared" si="584"/>
        <v>N</v>
      </c>
      <c r="D4731" s="52">
        <f>_xlfn.XLOOKUP(B4731,Cal_Date!B:B,Cal_Date!A:A,0)</f>
        <v>3</v>
      </c>
      <c r="E4731">
        <v>2019</v>
      </c>
      <c r="F4731" t="s">
        <v>126</v>
      </c>
      <c r="G4731" t="s">
        <v>130</v>
      </c>
      <c r="H4731" t="s">
        <v>11</v>
      </c>
      <c r="I4731" t="s">
        <v>11</v>
      </c>
      <c r="J4731" t="s">
        <v>15</v>
      </c>
      <c r="K4731" t="s">
        <v>42</v>
      </c>
      <c r="L4731">
        <v>1</v>
      </c>
      <c r="M4731">
        <v>1004</v>
      </c>
      <c r="O4731" t="s">
        <v>28</v>
      </c>
      <c r="R4731" t="s">
        <v>44</v>
      </c>
      <c r="S4731" s="49" t="str">
        <f t="shared" si="585"/>
        <v>Card</v>
      </c>
      <c r="T4731" s="3">
        <v>0.03</v>
      </c>
      <c r="U4731" s="2">
        <v>2.6500000000000004</v>
      </c>
      <c r="V4731" s="2">
        <v>0.87</v>
      </c>
      <c r="W4731" s="54">
        <f>_xlfn.XLOOKUP(M4731,Market!A:A,Market!F:F,0)</f>
        <v>0.06</v>
      </c>
      <c r="X4731" s="55">
        <f t="shared" si="586"/>
        <v>7.9500000000000001E-2</v>
      </c>
      <c r="Y4731" s="55">
        <f t="shared" si="587"/>
        <v>1.7800000000000002</v>
      </c>
      <c r="Z4731" s="54">
        <f t="shared" si="588"/>
        <v>0.67169811320754713</v>
      </c>
      <c r="AA4731" s="49" t="str">
        <f t="shared" ca="1" si="589"/>
        <v>N</v>
      </c>
      <c r="AB4731" s="49">
        <f t="shared" ca="1" si="590"/>
        <v>5</v>
      </c>
      <c r="AC4731" s="49" t="str">
        <f t="shared" ca="1" si="591"/>
        <v>N</v>
      </c>
    </row>
    <row r="4732" spans="1:29" x14ac:dyDescent="0.25">
      <c r="A4732">
        <v>3029</v>
      </c>
      <c r="B4732" s="9">
        <v>43575</v>
      </c>
      <c r="C4732" s="50" t="str">
        <f t="shared" si="584"/>
        <v>N</v>
      </c>
      <c r="D4732" s="52">
        <f>_xlfn.XLOOKUP(B4732,Cal_Date!B:B,Cal_Date!A:A,0)</f>
        <v>3</v>
      </c>
      <c r="E4732">
        <v>2019</v>
      </c>
      <c r="F4732" t="s">
        <v>126</v>
      </c>
      <c r="G4732" t="s">
        <v>130</v>
      </c>
      <c r="H4732" t="s">
        <v>48</v>
      </c>
      <c r="I4732" t="s">
        <v>18</v>
      </c>
      <c r="J4732" t="s">
        <v>10</v>
      </c>
      <c r="K4732" t="s">
        <v>43</v>
      </c>
      <c r="L4732">
        <v>2</v>
      </c>
      <c r="M4732">
        <v>1004</v>
      </c>
      <c r="O4732" t="s">
        <v>28</v>
      </c>
      <c r="R4732" t="s">
        <v>47</v>
      </c>
      <c r="S4732" s="49" t="str">
        <f t="shared" si="585"/>
        <v>Card</v>
      </c>
      <c r="T4732" s="3">
        <v>3.5000000000000003E-2</v>
      </c>
      <c r="U4732" s="2">
        <v>14.84</v>
      </c>
      <c r="V4732" s="2">
        <v>2.92</v>
      </c>
      <c r="W4732" s="54">
        <f>_xlfn.XLOOKUP(M4732,Market!A:A,Market!F:F,0)</f>
        <v>0.06</v>
      </c>
      <c r="X4732" s="55">
        <f t="shared" si="586"/>
        <v>0.51940000000000008</v>
      </c>
      <c r="Y4732" s="55">
        <f t="shared" si="587"/>
        <v>11.92</v>
      </c>
      <c r="Z4732" s="54">
        <f t="shared" si="588"/>
        <v>0.80323450134770891</v>
      </c>
      <c r="AA4732" s="49" t="str">
        <f t="shared" ca="1" si="589"/>
        <v>N</v>
      </c>
      <c r="AB4732" s="49">
        <f t="shared" ca="1" si="590"/>
        <v>5</v>
      </c>
      <c r="AC4732" s="49" t="str">
        <f t="shared" ca="1" si="591"/>
        <v>N</v>
      </c>
    </row>
    <row r="4733" spans="1:29" x14ac:dyDescent="0.25">
      <c r="A4733">
        <v>3030</v>
      </c>
      <c r="B4733" s="9">
        <v>43575</v>
      </c>
      <c r="C4733" s="50" t="str">
        <f t="shared" si="584"/>
        <v>N</v>
      </c>
      <c r="D4733" s="52">
        <f>_xlfn.XLOOKUP(B4733,Cal_Date!B:B,Cal_Date!A:A,0)</f>
        <v>3</v>
      </c>
      <c r="E4733">
        <v>2019</v>
      </c>
      <c r="F4733" t="s">
        <v>126</v>
      </c>
      <c r="G4733" t="s">
        <v>130</v>
      </c>
      <c r="H4733" t="s">
        <v>48</v>
      </c>
      <c r="I4733" t="s">
        <v>18</v>
      </c>
      <c r="J4733" t="s">
        <v>10</v>
      </c>
      <c r="K4733" t="s">
        <v>43</v>
      </c>
      <c r="L4733">
        <v>1</v>
      </c>
      <c r="M4733">
        <v>1000</v>
      </c>
      <c r="O4733" t="s">
        <v>25</v>
      </c>
      <c r="R4733" t="s">
        <v>44</v>
      </c>
      <c r="S4733" s="49" t="str">
        <f t="shared" si="585"/>
        <v>Card</v>
      </c>
      <c r="T4733" s="3">
        <v>0.03</v>
      </c>
      <c r="U4733" s="2">
        <v>7.5600000000000005</v>
      </c>
      <c r="V4733" s="2">
        <v>1.46</v>
      </c>
      <c r="W4733" s="54">
        <f>_xlfn.XLOOKUP(M4733,Market!A:A,Market!F:F,0)</f>
        <v>0.08</v>
      </c>
      <c r="X4733" s="55">
        <f t="shared" si="586"/>
        <v>0.2268</v>
      </c>
      <c r="Y4733" s="55">
        <f t="shared" si="587"/>
        <v>6.1000000000000005</v>
      </c>
      <c r="Z4733" s="54">
        <f t="shared" si="588"/>
        <v>0.80687830687830686</v>
      </c>
      <c r="AA4733" s="49" t="str">
        <f t="shared" ca="1" si="589"/>
        <v>N</v>
      </c>
      <c r="AB4733" s="49">
        <f t="shared" ca="1" si="590"/>
        <v>5</v>
      </c>
      <c r="AC4733" s="49" t="str">
        <f t="shared" ca="1" si="591"/>
        <v>N</v>
      </c>
    </row>
    <row r="4734" spans="1:29" x14ac:dyDescent="0.25">
      <c r="A4734">
        <v>3031</v>
      </c>
      <c r="B4734" s="9">
        <v>43575</v>
      </c>
      <c r="C4734" s="50" t="str">
        <f t="shared" si="584"/>
        <v>N</v>
      </c>
      <c r="D4734" s="52">
        <f>_xlfn.XLOOKUP(B4734,Cal_Date!B:B,Cal_Date!A:A,0)</f>
        <v>3</v>
      </c>
      <c r="E4734">
        <v>2019</v>
      </c>
      <c r="F4734" t="s">
        <v>126</v>
      </c>
      <c r="G4734" t="s">
        <v>130</v>
      </c>
      <c r="H4734" t="s">
        <v>14</v>
      </c>
      <c r="I4734" t="s">
        <v>18</v>
      </c>
      <c r="J4734" t="s">
        <v>15</v>
      </c>
      <c r="K4734" t="s">
        <v>43</v>
      </c>
      <c r="L4734">
        <v>2</v>
      </c>
      <c r="M4734">
        <v>1000</v>
      </c>
      <c r="O4734" t="s">
        <v>25</v>
      </c>
      <c r="R4734" t="s">
        <v>44</v>
      </c>
      <c r="S4734" s="49" t="str">
        <f t="shared" si="585"/>
        <v>Card</v>
      </c>
      <c r="T4734" s="3">
        <v>0.03</v>
      </c>
      <c r="U4734" s="2">
        <v>14.040000000000001</v>
      </c>
      <c r="V4734" s="2">
        <v>4.2</v>
      </c>
      <c r="W4734" s="54">
        <f>_xlfn.XLOOKUP(M4734,Market!A:A,Market!F:F,0)</f>
        <v>0.08</v>
      </c>
      <c r="X4734" s="55">
        <f t="shared" si="586"/>
        <v>0.42120000000000002</v>
      </c>
      <c r="Y4734" s="55">
        <f t="shared" si="587"/>
        <v>9.84</v>
      </c>
      <c r="Z4734" s="54">
        <f t="shared" si="588"/>
        <v>0.70085470085470081</v>
      </c>
      <c r="AA4734" s="49" t="str">
        <f t="shared" ca="1" si="589"/>
        <v>N</v>
      </c>
      <c r="AB4734" s="49">
        <f t="shared" ca="1" si="590"/>
        <v>5</v>
      </c>
      <c r="AC4734" s="49" t="str">
        <f t="shared" ca="1" si="591"/>
        <v>N</v>
      </c>
    </row>
    <row r="4735" spans="1:29" x14ac:dyDescent="0.25">
      <c r="A4735">
        <v>3032</v>
      </c>
      <c r="B4735" s="9">
        <v>43575</v>
      </c>
      <c r="C4735" s="50" t="str">
        <f t="shared" si="584"/>
        <v>N</v>
      </c>
      <c r="D4735" s="52">
        <f>_xlfn.XLOOKUP(B4735,Cal_Date!B:B,Cal_Date!A:A,0)</f>
        <v>3</v>
      </c>
      <c r="E4735">
        <v>2019</v>
      </c>
      <c r="F4735" t="s">
        <v>126</v>
      </c>
      <c r="G4735" t="s">
        <v>130</v>
      </c>
      <c r="H4735" t="s">
        <v>14</v>
      </c>
      <c r="I4735" t="s">
        <v>18</v>
      </c>
      <c r="J4735" t="s">
        <v>15</v>
      </c>
      <c r="K4735" t="s">
        <v>43</v>
      </c>
      <c r="L4735">
        <v>1</v>
      </c>
      <c r="M4735">
        <v>1000</v>
      </c>
      <c r="O4735" t="s">
        <v>25</v>
      </c>
      <c r="R4735" t="s">
        <v>46</v>
      </c>
      <c r="S4735" s="49" t="str">
        <f t="shared" si="585"/>
        <v>Card</v>
      </c>
      <c r="T4735" s="3">
        <v>0.04</v>
      </c>
      <c r="U4735" s="2">
        <v>7.0200000000000005</v>
      </c>
      <c r="V4735" s="2">
        <v>2.1</v>
      </c>
      <c r="W4735" s="54">
        <f>_xlfn.XLOOKUP(M4735,Market!A:A,Market!F:F,0)</f>
        <v>0.08</v>
      </c>
      <c r="X4735" s="55">
        <f t="shared" si="586"/>
        <v>0.28080000000000005</v>
      </c>
      <c r="Y4735" s="55">
        <f t="shared" si="587"/>
        <v>4.92</v>
      </c>
      <c r="Z4735" s="54">
        <f t="shared" si="588"/>
        <v>0.70085470085470081</v>
      </c>
      <c r="AA4735" s="49" t="str">
        <f t="shared" ca="1" si="589"/>
        <v>N</v>
      </c>
      <c r="AB4735" s="49">
        <f t="shared" ca="1" si="590"/>
        <v>5</v>
      </c>
      <c r="AC4735" s="49" t="str">
        <f t="shared" ca="1" si="591"/>
        <v>N</v>
      </c>
    </row>
    <row r="4736" spans="1:29" x14ac:dyDescent="0.25">
      <c r="A4736">
        <v>3033</v>
      </c>
      <c r="B4736" s="9">
        <v>43575</v>
      </c>
      <c r="C4736" s="50" t="str">
        <f t="shared" si="584"/>
        <v>N</v>
      </c>
      <c r="D4736" s="52">
        <f>_xlfn.XLOOKUP(B4736,Cal_Date!B:B,Cal_Date!A:A,0)</f>
        <v>3</v>
      </c>
      <c r="E4736">
        <v>2019</v>
      </c>
      <c r="F4736" t="s">
        <v>126</v>
      </c>
      <c r="G4736" t="s">
        <v>130</v>
      </c>
      <c r="H4736" t="s">
        <v>48</v>
      </c>
      <c r="I4736" t="s">
        <v>18</v>
      </c>
      <c r="J4736" t="s">
        <v>10</v>
      </c>
      <c r="K4736" t="s">
        <v>43</v>
      </c>
      <c r="L4736">
        <v>1</v>
      </c>
      <c r="M4736">
        <v>1008</v>
      </c>
      <c r="O4736" t="s">
        <v>28</v>
      </c>
      <c r="R4736" t="s">
        <v>47</v>
      </c>
      <c r="S4736" s="49" t="str">
        <f t="shared" si="585"/>
        <v>Card</v>
      </c>
      <c r="T4736" s="3">
        <v>3.5000000000000003E-2</v>
      </c>
      <c r="U4736" s="2">
        <v>7.6229999999999993</v>
      </c>
      <c r="V4736" s="2">
        <v>1.46</v>
      </c>
      <c r="W4736" s="54">
        <f>_xlfn.XLOOKUP(M4736,Market!A:A,Market!F:F,0)</f>
        <v>8.8999999999999996E-2</v>
      </c>
      <c r="X4736" s="55">
        <f t="shared" si="586"/>
        <v>0.26680500000000001</v>
      </c>
      <c r="Y4736" s="55">
        <f t="shared" si="587"/>
        <v>6.1629999999999994</v>
      </c>
      <c r="Z4736" s="54">
        <f t="shared" si="588"/>
        <v>0.80847435392889933</v>
      </c>
      <c r="AA4736" s="49" t="str">
        <f t="shared" ca="1" si="589"/>
        <v>N</v>
      </c>
      <c r="AB4736" s="49">
        <f t="shared" ca="1" si="590"/>
        <v>5</v>
      </c>
      <c r="AC4736" s="49" t="str">
        <f t="shared" ca="1" si="591"/>
        <v>N</v>
      </c>
    </row>
    <row r="4737" spans="1:29" x14ac:dyDescent="0.25">
      <c r="A4737">
        <v>3034</v>
      </c>
      <c r="B4737" s="9">
        <v>43575</v>
      </c>
      <c r="C4737" s="50" t="str">
        <f t="shared" si="584"/>
        <v>N</v>
      </c>
      <c r="D4737" s="52">
        <f>_xlfn.XLOOKUP(B4737,Cal_Date!B:B,Cal_Date!A:A,0)</f>
        <v>3</v>
      </c>
      <c r="E4737">
        <v>2019</v>
      </c>
      <c r="F4737" t="s">
        <v>126</v>
      </c>
      <c r="G4737" t="s">
        <v>130</v>
      </c>
      <c r="H4737" t="s">
        <v>48</v>
      </c>
      <c r="I4737" t="s">
        <v>18</v>
      </c>
      <c r="J4737" t="s">
        <v>10</v>
      </c>
      <c r="K4737" t="s">
        <v>43</v>
      </c>
      <c r="L4737">
        <v>1</v>
      </c>
      <c r="M4737">
        <v>1008</v>
      </c>
      <c r="O4737" t="s">
        <v>28</v>
      </c>
      <c r="R4737" t="s">
        <v>44</v>
      </c>
      <c r="S4737" s="49" t="str">
        <f t="shared" si="585"/>
        <v>Card</v>
      </c>
      <c r="T4737" s="3">
        <v>0.03</v>
      </c>
      <c r="U4737" s="2">
        <v>7.6229999999999993</v>
      </c>
      <c r="V4737" s="2">
        <v>1.46</v>
      </c>
      <c r="W4737" s="54">
        <f>_xlfn.XLOOKUP(M4737,Market!A:A,Market!F:F,0)</f>
        <v>8.8999999999999996E-2</v>
      </c>
      <c r="X4737" s="55">
        <f t="shared" si="586"/>
        <v>0.22868999999999998</v>
      </c>
      <c r="Y4737" s="55">
        <f t="shared" si="587"/>
        <v>6.1629999999999994</v>
      </c>
      <c r="Z4737" s="54">
        <f t="shared" si="588"/>
        <v>0.80847435392889933</v>
      </c>
      <c r="AA4737" s="49" t="str">
        <f t="shared" ca="1" si="589"/>
        <v>N</v>
      </c>
      <c r="AB4737" s="49">
        <f t="shared" ca="1" si="590"/>
        <v>5</v>
      </c>
      <c r="AC4737" s="49" t="str">
        <f t="shared" ca="1" si="591"/>
        <v>N</v>
      </c>
    </row>
    <row r="4738" spans="1:29" x14ac:dyDescent="0.25">
      <c r="A4738">
        <v>3035</v>
      </c>
      <c r="B4738" s="9">
        <v>43575</v>
      </c>
      <c r="C4738" s="50" t="str">
        <f t="shared" si="584"/>
        <v>N</v>
      </c>
      <c r="D4738" s="52">
        <f>_xlfn.XLOOKUP(B4738,Cal_Date!B:B,Cal_Date!A:A,0)</f>
        <v>3</v>
      </c>
      <c r="E4738">
        <v>2019</v>
      </c>
      <c r="F4738" t="s">
        <v>126</v>
      </c>
      <c r="G4738" t="s">
        <v>130</v>
      </c>
      <c r="H4738" t="s">
        <v>48</v>
      </c>
      <c r="I4738" t="s">
        <v>18</v>
      </c>
      <c r="J4738" t="s">
        <v>10</v>
      </c>
      <c r="K4738" t="s">
        <v>43</v>
      </c>
      <c r="L4738">
        <v>1</v>
      </c>
      <c r="M4738">
        <v>1009</v>
      </c>
      <c r="O4738" t="s">
        <v>28</v>
      </c>
      <c r="R4738" t="s">
        <v>44</v>
      </c>
      <c r="S4738" s="49" t="str">
        <f t="shared" si="585"/>
        <v>Card</v>
      </c>
      <c r="T4738" s="3">
        <v>0.03</v>
      </c>
      <c r="U4738" s="2">
        <v>7.6229999999999993</v>
      </c>
      <c r="V4738" s="2">
        <v>1.46</v>
      </c>
      <c r="W4738" s="54">
        <f>_xlfn.XLOOKUP(M4738,Market!A:A,Market!F:F,0)</f>
        <v>8.8999999999999996E-2</v>
      </c>
      <c r="X4738" s="55">
        <f t="shared" si="586"/>
        <v>0.22868999999999998</v>
      </c>
      <c r="Y4738" s="55">
        <f t="shared" si="587"/>
        <v>6.1629999999999994</v>
      </c>
      <c r="Z4738" s="54">
        <f t="shared" si="588"/>
        <v>0.80847435392889933</v>
      </c>
      <c r="AA4738" s="49" t="str">
        <f t="shared" ca="1" si="589"/>
        <v>N</v>
      </c>
      <c r="AB4738" s="49">
        <f t="shared" ca="1" si="590"/>
        <v>5</v>
      </c>
      <c r="AC4738" s="49" t="str">
        <f t="shared" ca="1" si="591"/>
        <v>N</v>
      </c>
    </row>
    <row r="4739" spans="1:29" x14ac:dyDescent="0.25">
      <c r="A4739">
        <v>3036</v>
      </c>
      <c r="B4739" s="9">
        <v>43575</v>
      </c>
      <c r="C4739" s="50" t="str">
        <f t="shared" ref="C4739:C4802" si="592">IF(OR(B4739="04/01/2018"+0,B4739="04/02/2018"+0),"Y","N")</f>
        <v>N</v>
      </c>
      <c r="D4739" s="52">
        <f>_xlfn.XLOOKUP(B4739,Cal_Date!B:B,Cal_Date!A:A,0)</f>
        <v>3</v>
      </c>
      <c r="E4739">
        <v>2019</v>
      </c>
      <c r="F4739" t="s">
        <v>126</v>
      </c>
      <c r="G4739" t="s">
        <v>130</v>
      </c>
      <c r="H4739" t="s">
        <v>11</v>
      </c>
      <c r="I4739" t="s">
        <v>13</v>
      </c>
      <c r="J4739" t="s">
        <v>15</v>
      </c>
      <c r="K4739" t="s">
        <v>42</v>
      </c>
      <c r="L4739">
        <v>2</v>
      </c>
      <c r="M4739">
        <v>1010</v>
      </c>
      <c r="O4739" t="s">
        <v>25</v>
      </c>
      <c r="R4739" t="s">
        <v>44</v>
      </c>
      <c r="S4739" s="49" t="str">
        <f t="shared" ref="S4739:S4802" si="593">IF(R4739="Cash","Cash","Card")</f>
        <v>Card</v>
      </c>
      <c r="T4739" s="3">
        <v>0.03</v>
      </c>
      <c r="U4739" s="2">
        <v>5.4</v>
      </c>
      <c r="V4739" s="2">
        <v>2.84</v>
      </c>
      <c r="W4739" s="54">
        <f>_xlfn.XLOOKUP(M4739,Market!A:A,Market!F:F,0)</f>
        <v>0.08</v>
      </c>
      <c r="X4739" s="55">
        <f t="shared" ref="X4739:X4802" si="594">T4739*U4739</f>
        <v>0.16200000000000001</v>
      </c>
      <c r="Y4739" s="55">
        <f t="shared" ref="Y4739:Y4802" si="595">U4739-V4739</f>
        <v>2.5600000000000005</v>
      </c>
      <c r="Z4739" s="54">
        <f t="shared" ref="Z4739:Z4802" si="596">Y4739/U4739</f>
        <v>0.47407407407407415</v>
      </c>
      <c r="AA4739" s="49" t="str">
        <f t="shared" ref="AA4739:AA4802" ca="1" si="597">IF(DATEDIF(B4739,TODAY(),"y")&gt;5,"Y","N")</f>
        <v>N</v>
      </c>
      <c r="AB4739" s="49">
        <f t="shared" ref="AB4739:AB4802" ca="1" si="598">DATEDIF(B4739,TODAY(),"y")</f>
        <v>5</v>
      </c>
      <c r="AC4739" s="49" t="str">
        <f t="shared" ref="AC4739:AC4802" ca="1" si="599">IF(AB4739&gt;5,"Y","N")</f>
        <v>N</v>
      </c>
    </row>
    <row r="4740" spans="1:29" x14ac:dyDescent="0.25">
      <c r="A4740">
        <v>3037</v>
      </c>
      <c r="B4740" s="9">
        <v>43575</v>
      </c>
      <c r="C4740" s="50" t="str">
        <f t="shared" si="592"/>
        <v>N</v>
      </c>
      <c r="D4740" s="52">
        <f>_xlfn.XLOOKUP(B4740,Cal_Date!B:B,Cal_Date!A:A,0)</f>
        <v>3</v>
      </c>
      <c r="E4740">
        <v>2019</v>
      </c>
      <c r="F4740" t="s">
        <v>126</v>
      </c>
      <c r="G4740" t="s">
        <v>130</v>
      </c>
      <c r="H4740" t="s">
        <v>11</v>
      </c>
      <c r="I4740" t="s">
        <v>11</v>
      </c>
      <c r="J4740" t="s">
        <v>15</v>
      </c>
      <c r="K4740" t="s">
        <v>42</v>
      </c>
      <c r="L4740">
        <v>1</v>
      </c>
      <c r="M4740">
        <v>1008</v>
      </c>
      <c r="O4740" t="s">
        <v>28</v>
      </c>
      <c r="R4740" t="s">
        <v>47</v>
      </c>
      <c r="S4740" s="49" t="str">
        <f t="shared" si="593"/>
        <v>Card</v>
      </c>
      <c r="T4740" s="3">
        <v>3.5000000000000003E-2</v>
      </c>
      <c r="U4740" s="2">
        <v>2.7225000000000001</v>
      </c>
      <c r="V4740" s="2">
        <v>0.87</v>
      </c>
      <c r="W4740" s="54">
        <f>_xlfn.XLOOKUP(M4740,Market!A:A,Market!F:F,0)</f>
        <v>8.8999999999999996E-2</v>
      </c>
      <c r="X4740" s="55">
        <f t="shared" si="594"/>
        <v>9.5287500000000011E-2</v>
      </c>
      <c r="Y4740" s="55">
        <f t="shared" si="595"/>
        <v>1.8525</v>
      </c>
      <c r="Z4740" s="54">
        <f t="shared" si="596"/>
        <v>0.68044077134986225</v>
      </c>
      <c r="AA4740" s="49" t="str">
        <f t="shared" ca="1" si="597"/>
        <v>N</v>
      </c>
      <c r="AB4740" s="49">
        <f t="shared" ca="1" si="598"/>
        <v>5</v>
      </c>
      <c r="AC4740" s="49" t="str">
        <f t="shared" ca="1" si="599"/>
        <v>N</v>
      </c>
    </row>
    <row r="4741" spans="1:29" x14ac:dyDescent="0.25">
      <c r="A4741">
        <v>3038</v>
      </c>
      <c r="B4741" s="9">
        <v>43575</v>
      </c>
      <c r="C4741" s="50" t="str">
        <f t="shared" si="592"/>
        <v>N</v>
      </c>
      <c r="D4741" s="52">
        <f>_xlfn.XLOOKUP(B4741,Cal_Date!B:B,Cal_Date!A:A,0)</f>
        <v>3</v>
      </c>
      <c r="E4741">
        <v>2019</v>
      </c>
      <c r="F4741" t="s">
        <v>126</v>
      </c>
      <c r="G4741" t="s">
        <v>130</v>
      </c>
      <c r="H4741" t="s">
        <v>48</v>
      </c>
      <c r="I4741" t="s">
        <v>18</v>
      </c>
      <c r="J4741" t="s">
        <v>10</v>
      </c>
      <c r="K4741" t="s">
        <v>43</v>
      </c>
      <c r="L4741">
        <v>1</v>
      </c>
      <c r="M4741">
        <v>1008</v>
      </c>
      <c r="O4741" t="s">
        <v>28</v>
      </c>
      <c r="R4741" t="s">
        <v>44</v>
      </c>
      <c r="S4741" s="49" t="str">
        <f t="shared" si="593"/>
        <v>Card</v>
      </c>
      <c r="T4741" s="3">
        <v>0.03</v>
      </c>
      <c r="U4741" s="2">
        <v>7.6229999999999993</v>
      </c>
      <c r="V4741" s="2">
        <v>1.46</v>
      </c>
      <c r="W4741" s="54">
        <f>_xlfn.XLOOKUP(M4741,Market!A:A,Market!F:F,0)</f>
        <v>8.8999999999999996E-2</v>
      </c>
      <c r="X4741" s="55">
        <f t="shared" si="594"/>
        <v>0.22868999999999998</v>
      </c>
      <c r="Y4741" s="55">
        <f t="shared" si="595"/>
        <v>6.1629999999999994</v>
      </c>
      <c r="Z4741" s="54">
        <f t="shared" si="596"/>
        <v>0.80847435392889933</v>
      </c>
      <c r="AA4741" s="49" t="str">
        <f t="shared" ca="1" si="597"/>
        <v>N</v>
      </c>
      <c r="AB4741" s="49">
        <f t="shared" ca="1" si="598"/>
        <v>5</v>
      </c>
      <c r="AC4741" s="49" t="str">
        <f t="shared" ca="1" si="599"/>
        <v>N</v>
      </c>
    </row>
    <row r="4742" spans="1:29" x14ac:dyDescent="0.25">
      <c r="A4742">
        <v>3039</v>
      </c>
      <c r="B4742" s="9">
        <v>43575</v>
      </c>
      <c r="C4742" s="50" t="str">
        <f t="shared" si="592"/>
        <v>N</v>
      </c>
      <c r="D4742" s="52">
        <f>_xlfn.XLOOKUP(B4742,Cal_Date!B:B,Cal_Date!A:A,0)</f>
        <v>3</v>
      </c>
      <c r="E4742">
        <v>2019</v>
      </c>
      <c r="F4742" t="s">
        <v>126</v>
      </c>
      <c r="G4742" t="s">
        <v>130</v>
      </c>
      <c r="H4742" t="s">
        <v>48</v>
      </c>
      <c r="I4742" t="s">
        <v>18</v>
      </c>
      <c r="J4742" t="s">
        <v>10</v>
      </c>
      <c r="K4742" t="s">
        <v>43</v>
      </c>
      <c r="L4742">
        <v>1</v>
      </c>
      <c r="M4742">
        <v>1008</v>
      </c>
      <c r="O4742" t="s">
        <v>28</v>
      </c>
      <c r="R4742" t="s">
        <v>47</v>
      </c>
      <c r="S4742" s="49" t="str">
        <f t="shared" si="593"/>
        <v>Card</v>
      </c>
      <c r="T4742" s="3">
        <v>3.5000000000000003E-2</v>
      </c>
      <c r="U4742" s="2">
        <v>7.6229999999999993</v>
      </c>
      <c r="V4742" s="2">
        <v>1.46</v>
      </c>
      <c r="W4742" s="54">
        <f>_xlfn.XLOOKUP(M4742,Market!A:A,Market!F:F,0)</f>
        <v>8.8999999999999996E-2</v>
      </c>
      <c r="X4742" s="55">
        <f t="shared" si="594"/>
        <v>0.26680500000000001</v>
      </c>
      <c r="Y4742" s="55">
        <f t="shared" si="595"/>
        <v>6.1629999999999994</v>
      </c>
      <c r="Z4742" s="54">
        <f t="shared" si="596"/>
        <v>0.80847435392889933</v>
      </c>
      <c r="AA4742" s="49" t="str">
        <f t="shared" ca="1" si="597"/>
        <v>N</v>
      </c>
      <c r="AB4742" s="49">
        <f t="shared" ca="1" si="598"/>
        <v>5</v>
      </c>
      <c r="AC4742" s="49" t="str">
        <f t="shared" ca="1" si="599"/>
        <v>N</v>
      </c>
    </row>
    <row r="4743" spans="1:29" x14ac:dyDescent="0.25">
      <c r="A4743">
        <v>3040</v>
      </c>
      <c r="B4743" s="9">
        <v>43575</v>
      </c>
      <c r="C4743" s="50" t="str">
        <f t="shared" si="592"/>
        <v>N</v>
      </c>
      <c r="D4743" s="52">
        <f>_xlfn.XLOOKUP(B4743,Cal_Date!B:B,Cal_Date!A:A,0)</f>
        <v>3</v>
      </c>
      <c r="E4743">
        <v>2019</v>
      </c>
      <c r="F4743" t="s">
        <v>126</v>
      </c>
      <c r="G4743" t="s">
        <v>130</v>
      </c>
      <c r="H4743" t="s">
        <v>48</v>
      </c>
      <c r="I4743" t="s">
        <v>18</v>
      </c>
      <c r="J4743" t="s">
        <v>10</v>
      </c>
      <c r="K4743" t="s">
        <v>43</v>
      </c>
      <c r="L4743">
        <v>1</v>
      </c>
      <c r="M4743">
        <v>1004</v>
      </c>
      <c r="O4743" t="s">
        <v>28</v>
      </c>
      <c r="R4743" t="s">
        <v>47</v>
      </c>
      <c r="S4743" s="49" t="str">
        <f t="shared" si="593"/>
        <v>Card</v>
      </c>
      <c r="T4743" s="3">
        <v>3.5000000000000003E-2</v>
      </c>
      <c r="U4743" s="2">
        <v>7.42</v>
      </c>
      <c r="V4743" s="2">
        <v>1.46</v>
      </c>
      <c r="W4743" s="54">
        <f>_xlfn.XLOOKUP(M4743,Market!A:A,Market!F:F,0)</f>
        <v>0.06</v>
      </c>
      <c r="X4743" s="55">
        <f t="shared" si="594"/>
        <v>0.25970000000000004</v>
      </c>
      <c r="Y4743" s="55">
        <f t="shared" si="595"/>
        <v>5.96</v>
      </c>
      <c r="Z4743" s="54">
        <f t="shared" si="596"/>
        <v>0.80323450134770891</v>
      </c>
      <c r="AA4743" s="49" t="str">
        <f t="shared" ca="1" si="597"/>
        <v>N</v>
      </c>
      <c r="AB4743" s="49">
        <f t="shared" ca="1" si="598"/>
        <v>5</v>
      </c>
      <c r="AC4743" s="49" t="str">
        <f t="shared" ca="1" si="599"/>
        <v>N</v>
      </c>
    </row>
    <row r="4744" spans="1:29" x14ac:dyDescent="0.25">
      <c r="A4744">
        <v>3041</v>
      </c>
      <c r="B4744" s="9">
        <v>43575</v>
      </c>
      <c r="C4744" s="50" t="str">
        <f t="shared" si="592"/>
        <v>N</v>
      </c>
      <c r="D4744" s="52">
        <f>_xlfn.XLOOKUP(B4744,Cal_Date!B:B,Cal_Date!A:A,0)</f>
        <v>3</v>
      </c>
      <c r="E4744">
        <v>2019</v>
      </c>
      <c r="F4744" t="s">
        <v>126</v>
      </c>
      <c r="G4744" t="s">
        <v>130</v>
      </c>
      <c r="H4744" t="s">
        <v>11</v>
      </c>
      <c r="I4744" t="s">
        <v>11</v>
      </c>
      <c r="J4744" t="s">
        <v>15</v>
      </c>
      <c r="K4744" t="s">
        <v>42</v>
      </c>
      <c r="L4744">
        <v>1</v>
      </c>
      <c r="M4744">
        <v>1009</v>
      </c>
      <c r="O4744" t="s">
        <v>28</v>
      </c>
      <c r="R4744" t="s">
        <v>47</v>
      </c>
      <c r="S4744" s="49" t="str">
        <f t="shared" si="593"/>
        <v>Card</v>
      </c>
      <c r="T4744" s="3">
        <v>3.5000000000000003E-2</v>
      </c>
      <c r="U4744" s="2">
        <v>2.7225000000000001</v>
      </c>
      <c r="V4744" s="2">
        <v>0.87</v>
      </c>
      <c r="W4744" s="54">
        <f>_xlfn.XLOOKUP(M4744,Market!A:A,Market!F:F,0)</f>
        <v>8.8999999999999996E-2</v>
      </c>
      <c r="X4744" s="55">
        <f t="shared" si="594"/>
        <v>9.5287500000000011E-2</v>
      </c>
      <c r="Y4744" s="55">
        <f t="shared" si="595"/>
        <v>1.8525</v>
      </c>
      <c r="Z4744" s="54">
        <f t="shared" si="596"/>
        <v>0.68044077134986225</v>
      </c>
      <c r="AA4744" s="49" t="str">
        <f t="shared" ca="1" si="597"/>
        <v>N</v>
      </c>
      <c r="AB4744" s="49">
        <f t="shared" ca="1" si="598"/>
        <v>5</v>
      </c>
      <c r="AC4744" s="49" t="str">
        <f t="shared" ca="1" si="599"/>
        <v>N</v>
      </c>
    </row>
    <row r="4745" spans="1:29" x14ac:dyDescent="0.25">
      <c r="A4745">
        <v>3042</v>
      </c>
      <c r="B4745" s="9">
        <v>43575</v>
      </c>
      <c r="C4745" s="50" t="str">
        <f t="shared" si="592"/>
        <v>N</v>
      </c>
      <c r="D4745" s="52">
        <f>_xlfn.XLOOKUP(B4745,Cal_Date!B:B,Cal_Date!A:A,0)</f>
        <v>3</v>
      </c>
      <c r="E4745">
        <v>2019</v>
      </c>
      <c r="F4745" t="s">
        <v>126</v>
      </c>
      <c r="G4745" t="s">
        <v>130</v>
      </c>
      <c r="H4745" t="s">
        <v>11</v>
      </c>
      <c r="I4745" t="s">
        <v>11</v>
      </c>
      <c r="J4745" t="s">
        <v>15</v>
      </c>
      <c r="K4745" t="s">
        <v>42</v>
      </c>
      <c r="L4745">
        <v>2</v>
      </c>
      <c r="M4745">
        <v>1010</v>
      </c>
      <c r="O4745" t="s">
        <v>25</v>
      </c>
      <c r="R4745" t="s">
        <v>44</v>
      </c>
      <c r="S4745" s="49" t="str">
        <f t="shared" si="593"/>
        <v>Card</v>
      </c>
      <c r="T4745" s="3">
        <v>0.03</v>
      </c>
      <c r="U4745" s="2">
        <v>5.4</v>
      </c>
      <c r="V4745" s="2">
        <v>1.74</v>
      </c>
      <c r="W4745" s="54">
        <f>_xlfn.XLOOKUP(M4745,Market!A:A,Market!F:F,0)</f>
        <v>0.08</v>
      </c>
      <c r="X4745" s="55">
        <f t="shared" si="594"/>
        <v>0.16200000000000001</v>
      </c>
      <c r="Y4745" s="55">
        <f t="shared" si="595"/>
        <v>3.66</v>
      </c>
      <c r="Z4745" s="54">
        <f t="shared" si="596"/>
        <v>0.67777777777777781</v>
      </c>
      <c r="AA4745" s="49" t="str">
        <f t="shared" ca="1" si="597"/>
        <v>N</v>
      </c>
      <c r="AB4745" s="49">
        <f t="shared" ca="1" si="598"/>
        <v>5</v>
      </c>
      <c r="AC4745" s="49" t="str">
        <f t="shared" ca="1" si="599"/>
        <v>N</v>
      </c>
    </row>
    <row r="4746" spans="1:29" x14ac:dyDescent="0.25">
      <c r="A4746">
        <v>3043</v>
      </c>
      <c r="B4746" s="9">
        <v>43575</v>
      </c>
      <c r="C4746" s="50" t="str">
        <f t="shared" si="592"/>
        <v>N</v>
      </c>
      <c r="D4746" s="52">
        <f>_xlfn.XLOOKUP(B4746,Cal_Date!B:B,Cal_Date!A:A,0)</f>
        <v>3</v>
      </c>
      <c r="E4746">
        <v>2019</v>
      </c>
      <c r="F4746" t="s">
        <v>126</v>
      </c>
      <c r="G4746" t="s">
        <v>130</v>
      </c>
      <c r="H4746" t="s">
        <v>48</v>
      </c>
      <c r="I4746" t="s">
        <v>18</v>
      </c>
      <c r="J4746" t="s">
        <v>10</v>
      </c>
      <c r="K4746" t="s">
        <v>43</v>
      </c>
      <c r="L4746">
        <v>2</v>
      </c>
      <c r="M4746">
        <v>1011</v>
      </c>
      <c r="O4746" t="s">
        <v>25</v>
      </c>
      <c r="R4746" t="s">
        <v>44</v>
      </c>
      <c r="S4746" s="49" t="str">
        <f t="shared" si="593"/>
        <v>Card</v>
      </c>
      <c r="T4746" s="3">
        <v>0.03</v>
      </c>
      <c r="U4746" s="2">
        <v>14.84</v>
      </c>
      <c r="V4746" s="2">
        <v>2.92</v>
      </c>
      <c r="W4746" s="54">
        <f>_xlfn.XLOOKUP(M4746,Market!A:A,Market!F:F,0)</f>
        <v>0.06</v>
      </c>
      <c r="X4746" s="55">
        <f t="shared" si="594"/>
        <v>0.44519999999999998</v>
      </c>
      <c r="Y4746" s="55">
        <f t="shared" si="595"/>
        <v>11.92</v>
      </c>
      <c r="Z4746" s="54">
        <f t="shared" si="596"/>
        <v>0.80323450134770891</v>
      </c>
      <c r="AA4746" s="49" t="str">
        <f t="shared" ca="1" si="597"/>
        <v>N</v>
      </c>
      <c r="AB4746" s="49">
        <f t="shared" ca="1" si="598"/>
        <v>5</v>
      </c>
      <c r="AC4746" s="49" t="str">
        <f t="shared" ca="1" si="599"/>
        <v>N</v>
      </c>
    </row>
    <row r="4747" spans="1:29" x14ac:dyDescent="0.25">
      <c r="A4747">
        <v>3044</v>
      </c>
      <c r="B4747" s="9">
        <v>43575</v>
      </c>
      <c r="C4747" s="50" t="str">
        <f t="shared" si="592"/>
        <v>N</v>
      </c>
      <c r="D4747" s="52">
        <f>_xlfn.XLOOKUP(B4747,Cal_Date!B:B,Cal_Date!A:A,0)</f>
        <v>3</v>
      </c>
      <c r="E4747">
        <v>2019</v>
      </c>
      <c r="F4747" t="s">
        <v>126</v>
      </c>
      <c r="G4747" t="s">
        <v>130</v>
      </c>
      <c r="H4747" t="s">
        <v>14</v>
      </c>
      <c r="I4747" t="s">
        <v>18</v>
      </c>
      <c r="J4747" t="s">
        <v>15</v>
      </c>
      <c r="K4747" t="s">
        <v>43</v>
      </c>
      <c r="L4747">
        <v>1</v>
      </c>
      <c r="M4747">
        <v>1011</v>
      </c>
      <c r="O4747" t="s">
        <v>25</v>
      </c>
      <c r="R4747" t="s">
        <v>44</v>
      </c>
      <c r="S4747" s="49" t="str">
        <f t="shared" si="593"/>
        <v>Card</v>
      </c>
      <c r="T4747" s="3">
        <v>0.03</v>
      </c>
      <c r="U4747" s="2">
        <v>7.42</v>
      </c>
      <c r="V4747" s="2">
        <v>2.2200000000000002</v>
      </c>
      <c r="W4747" s="54">
        <f>_xlfn.XLOOKUP(M4747,Market!A:A,Market!F:F,0)</f>
        <v>0.06</v>
      </c>
      <c r="X4747" s="55">
        <f t="shared" si="594"/>
        <v>0.22259999999999999</v>
      </c>
      <c r="Y4747" s="55">
        <f t="shared" si="595"/>
        <v>5.1999999999999993</v>
      </c>
      <c r="Z4747" s="54">
        <f t="shared" si="596"/>
        <v>0.70080862533692712</v>
      </c>
      <c r="AA4747" s="49" t="str">
        <f t="shared" ca="1" si="597"/>
        <v>N</v>
      </c>
      <c r="AB4747" s="49">
        <f t="shared" ca="1" si="598"/>
        <v>5</v>
      </c>
      <c r="AC4747" s="49" t="str">
        <f t="shared" ca="1" si="599"/>
        <v>N</v>
      </c>
    </row>
    <row r="4748" spans="1:29" x14ac:dyDescent="0.25">
      <c r="A4748">
        <v>3045</v>
      </c>
      <c r="B4748" s="9">
        <v>43575</v>
      </c>
      <c r="C4748" s="50" t="str">
        <f t="shared" si="592"/>
        <v>N</v>
      </c>
      <c r="D4748" s="52">
        <f>_xlfn.XLOOKUP(B4748,Cal_Date!B:B,Cal_Date!A:A,0)</f>
        <v>3</v>
      </c>
      <c r="E4748">
        <v>2019</v>
      </c>
      <c r="F4748" t="s">
        <v>126</v>
      </c>
      <c r="G4748" t="s">
        <v>130</v>
      </c>
      <c r="H4748" t="s">
        <v>14</v>
      </c>
      <c r="I4748" t="s">
        <v>18</v>
      </c>
      <c r="J4748" t="s">
        <v>15</v>
      </c>
      <c r="K4748" t="s">
        <v>43</v>
      </c>
      <c r="L4748">
        <v>1</v>
      </c>
      <c r="M4748">
        <v>1011</v>
      </c>
      <c r="O4748" t="s">
        <v>25</v>
      </c>
      <c r="R4748" t="s">
        <v>44</v>
      </c>
      <c r="S4748" s="49" t="str">
        <f t="shared" si="593"/>
        <v>Card</v>
      </c>
      <c r="T4748" s="3">
        <v>0.03</v>
      </c>
      <c r="U4748" s="2">
        <v>7.42</v>
      </c>
      <c r="V4748" s="2">
        <v>2.2200000000000002</v>
      </c>
      <c r="W4748" s="54">
        <f>_xlfn.XLOOKUP(M4748,Market!A:A,Market!F:F,0)</f>
        <v>0.06</v>
      </c>
      <c r="X4748" s="55">
        <f t="shared" si="594"/>
        <v>0.22259999999999999</v>
      </c>
      <c r="Y4748" s="55">
        <f t="shared" si="595"/>
        <v>5.1999999999999993</v>
      </c>
      <c r="Z4748" s="54">
        <f t="shared" si="596"/>
        <v>0.70080862533692712</v>
      </c>
      <c r="AA4748" s="49" t="str">
        <f t="shared" ca="1" si="597"/>
        <v>N</v>
      </c>
      <c r="AB4748" s="49">
        <f t="shared" ca="1" si="598"/>
        <v>5</v>
      </c>
      <c r="AC4748" s="49" t="str">
        <f t="shared" ca="1" si="599"/>
        <v>N</v>
      </c>
    </row>
    <row r="4749" spans="1:29" x14ac:dyDescent="0.25">
      <c r="A4749">
        <v>3046</v>
      </c>
      <c r="B4749" s="9">
        <v>43575</v>
      </c>
      <c r="C4749" s="50" t="str">
        <f t="shared" si="592"/>
        <v>N</v>
      </c>
      <c r="D4749" s="52">
        <f>_xlfn.XLOOKUP(B4749,Cal_Date!B:B,Cal_Date!A:A,0)</f>
        <v>3</v>
      </c>
      <c r="E4749">
        <v>2019</v>
      </c>
      <c r="F4749" t="s">
        <v>126</v>
      </c>
      <c r="G4749" t="s">
        <v>130</v>
      </c>
      <c r="H4749" t="s">
        <v>14</v>
      </c>
      <c r="I4749" t="s">
        <v>18</v>
      </c>
      <c r="J4749" t="s">
        <v>15</v>
      </c>
      <c r="K4749" t="s">
        <v>43</v>
      </c>
      <c r="L4749">
        <v>1</v>
      </c>
      <c r="M4749">
        <v>1001</v>
      </c>
      <c r="O4749" t="s">
        <v>25</v>
      </c>
      <c r="R4749" t="s">
        <v>44</v>
      </c>
      <c r="S4749" s="49" t="str">
        <f t="shared" si="593"/>
        <v>Card</v>
      </c>
      <c r="T4749" s="3">
        <v>0.03</v>
      </c>
      <c r="U4749" s="2">
        <v>6.8900000000000006</v>
      </c>
      <c r="V4749" s="2">
        <v>2.1</v>
      </c>
      <c r="W4749" s="54">
        <f>_xlfn.XLOOKUP(M4749,Market!A:A,Market!F:F,0)</f>
        <v>0.06</v>
      </c>
      <c r="X4749" s="55">
        <f t="shared" si="594"/>
        <v>0.20670000000000002</v>
      </c>
      <c r="Y4749" s="55">
        <f t="shared" si="595"/>
        <v>4.7900000000000009</v>
      </c>
      <c r="Z4749" s="54">
        <f t="shared" si="596"/>
        <v>0.69521044992743108</v>
      </c>
      <c r="AA4749" s="49" t="str">
        <f t="shared" ca="1" si="597"/>
        <v>N</v>
      </c>
      <c r="AB4749" s="49">
        <f t="shared" ca="1" si="598"/>
        <v>5</v>
      </c>
      <c r="AC4749" s="49" t="str">
        <f t="shared" ca="1" si="599"/>
        <v>N</v>
      </c>
    </row>
    <row r="4750" spans="1:29" x14ac:dyDescent="0.25">
      <c r="A4750">
        <v>3047</v>
      </c>
      <c r="B4750" s="9">
        <v>43575</v>
      </c>
      <c r="C4750" s="50" t="str">
        <f t="shared" si="592"/>
        <v>N</v>
      </c>
      <c r="D4750" s="52">
        <f>_xlfn.XLOOKUP(B4750,Cal_Date!B:B,Cal_Date!A:A,0)</f>
        <v>3</v>
      </c>
      <c r="E4750">
        <v>2019</v>
      </c>
      <c r="F4750" t="s">
        <v>126</v>
      </c>
      <c r="G4750" t="s">
        <v>130</v>
      </c>
      <c r="H4750" t="s">
        <v>14</v>
      </c>
      <c r="I4750" t="s">
        <v>13</v>
      </c>
      <c r="J4750" t="s">
        <v>15</v>
      </c>
      <c r="K4750" t="s">
        <v>43</v>
      </c>
      <c r="L4750">
        <v>2</v>
      </c>
      <c r="M4750">
        <v>1000</v>
      </c>
      <c r="O4750" t="s">
        <v>25</v>
      </c>
      <c r="R4750" t="s">
        <v>44</v>
      </c>
      <c r="S4750" s="49" t="str">
        <f t="shared" si="593"/>
        <v>Card</v>
      </c>
      <c r="T4750" s="3">
        <v>0.03</v>
      </c>
      <c r="U4750" s="2">
        <v>14.040000000000001</v>
      </c>
      <c r="V4750" s="2">
        <v>4.24</v>
      </c>
      <c r="W4750" s="54">
        <f>_xlfn.XLOOKUP(M4750,Market!A:A,Market!F:F,0)</f>
        <v>0.08</v>
      </c>
      <c r="X4750" s="55">
        <f t="shared" si="594"/>
        <v>0.42120000000000002</v>
      </c>
      <c r="Y4750" s="55">
        <f t="shared" si="595"/>
        <v>9.8000000000000007</v>
      </c>
      <c r="Z4750" s="54">
        <f t="shared" si="596"/>
        <v>0.69800569800569801</v>
      </c>
      <c r="AA4750" s="49" t="str">
        <f t="shared" ca="1" si="597"/>
        <v>N</v>
      </c>
      <c r="AB4750" s="49">
        <f t="shared" ca="1" si="598"/>
        <v>5</v>
      </c>
      <c r="AC4750" s="49" t="str">
        <f t="shared" ca="1" si="599"/>
        <v>N</v>
      </c>
    </row>
    <row r="4751" spans="1:29" x14ac:dyDescent="0.25">
      <c r="A4751">
        <v>3048</v>
      </c>
      <c r="B4751" s="9">
        <v>43575</v>
      </c>
      <c r="C4751" s="50" t="str">
        <f t="shared" si="592"/>
        <v>N</v>
      </c>
      <c r="D4751" s="52">
        <f>_xlfn.XLOOKUP(B4751,Cal_Date!B:B,Cal_Date!A:A,0)</f>
        <v>3</v>
      </c>
      <c r="E4751">
        <v>2019</v>
      </c>
      <c r="F4751" t="s">
        <v>126</v>
      </c>
      <c r="G4751" t="s">
        <v>130</v>
      </c>
      <c r="H4751" t="s">
        <v>14</v>
      </c>
      <c r="I4751" t="s">
        <v>18</v>
      </c>
      <c r="J4751" t="s">
        <v>15</v>
      </c>
      <c r="K4751" t="s">
        <v>43</v>
      </c>
      <c r="L4751">
        <v>1</v>
      </c>
      <c r="M4751">
        <v>1000</v>
      </c>
      <c r="O4751" t="s">
        <v>25</v>
      </c>
      <c r="R4751" t="s">
        <v>44</v>
      </c>
      <c r="S4751" s="49" t="str">
        <f t="shared" si="593"/>
        <v>Card</v>
      </c>
      <c r="T4751" s="3">
        <v>0.03</v>
      </c>
      <c r="U4751" s="2">
        <v>7.5600000000000005</v>
      </c>
      <c r="V4751" s="2">
        <v>2.2200000000000002</v>
      </c>
      <c r="W4751" s="54">
        <f>_xlfn.XLOOKUP(M4751,Market!A:A,Market!F:F,0)</f>
        <v>0.08</v>
      </c>
      <c r="X4751" s="55">
        <f t="shared" si="594"/>
        <v>0.2268</v>
      </c>
      <c r="Y4751" s="55">
        <f t="shared" si="595"/>
        <v>5.34</v>
      </c>
      <c r="Z4751" s="54">
        <f t="shared" si="596"/>
        <v>0.70634920634920628</v>
      </c>
      <c r="AA4751" s="49" t="str">
        <f t="shared" ca="1" si="597"/>
        <v>N</v>
      </c>
      <c r="AB4751" s="49">
        <f t="shared" ca="1" si="598"/>
        <v>5</v>
      </c>
      <c r="AC4751" s="49" t="str">
        <f t="shared" ca="1" si="599"/>
        <v>N</v>
      </c>
    </row>
    <row r="4752" spans="1:29" x14ac:dyDescent="0.25">
      <c r="A4752">
        <v>3049</v>
      </c>
      <c r="B4752" s="9">
        <v>43575</v>
      </c>
      <c r="C4752" s="50" t="str">
        <f t="shared" si="592"/>
        <v>N</v>
      </c>
      <c r="D4752" s="52">
        <f>_xlfn.XLOOKUP(B4752,Cal_Date!B:B,Cal_Date!A:A,0)</f>
        <v>3</v>
      </c>
      <c r="E4752">
        <v>2019</v>
      </c>
      <c r="F4752" t="s">
        <v>126</v>
      </c>
      <c r="G4752" t="s">
        <v>130</v>
      </c>
      <c r="H4752" t="s">
        <v>48</v>
      </c>
      <c r="I4752" t="s">
        <v>18</v>
      </c>
      <c r="J4752" t="s">
        <v>10</v>
      </c>
      <c r="K4752" t="s">
        <v>43</v>
      </c>
      <c r="L4752">
        <v>2</v>
      </c>
      <c r="M4752">
        <v>1002</v>
      </c>
      <c r="O4752" t="s">
        <v>28</v>
      </c>
      <c r="R4752" t="s">
        <v>44</v>
      </c>
      <c r="S4752" s="49" t="str">
        <f t="shared" si="593"/>
        <v>Card</v>
      </c>
      <c r="T4752" s="3">
        <v>0.03</v>
      </c>
      <c r="U4752" s="2">
        <v>14.84</v>
      </c>
      <c r="V4752" s="2">
        <v>2.92</v>
      </c>
      <c r="W4752" s="54">
        <f>_xlfn.XLOOKUP(M4752,Market!A:A,Market!F:F,0)</f>
        <v>0.06</v>
      </c>
      <c r="X4752" s="55">
        <f t="shared" si="594"/>
        <v>0.44519999999999998</v>
      </c>
      <c r="Y4752" s="55">
        <f t="shared" si="595"/>
        <v>11.92</v>
      </c>
      <c r="Z4752" s="54">
        <f t="shared" si="596"/>
        <v>0.80323450134770891</v>
      </c>
      <c r="AA4752" s="49" t="str">
        <f t="shared" ca="1" si="597"/>
        <v>N</v>
      </c>
      <c r="AB4752" s="49">
        <f t="shared" ca="1" si="598"/>
        <v>5</v>
      </c>
      <c r="AC4752" s="49" t="str">
        <f t="shared" ca="1" si="599"/>
        <v>N</v>
      </c>
    </row>
    <row r="4753" spans="1:29" x14ac:dyDescent="0.25">
      <c r="A4753">
        <v>3050</v>
      </c>
      <c r="B4753" s="9">
        <v>43575</v>
      </c>
      <c r="C4753" s="50" t="str">
        <f t="shared" si="592"/>
        <v>N</v>
      </c>
      <c r="D4753" s="52">
        <f>_xlfn.XLOOKUP(B4753,Cal_Date!B:B,Cal_Date!A:A,0)</f>
        <v>3</v>
      </c>
      <c r="E4753">
        <v>2019</v>
      </c>
      <c r="F4753" t="s">
        <v>126</v>
      </c>
      <c r="G4753" t="s">
        <v>130</v>
      </c>
      <c r="H4753" t="s">
        <v>48</v>
      </c>
      <c r="I4753" t="s">
        <v>18</v>
      </c>
      <c r="J4753" t="s">
        <v>10</v>
      </c>
      <c r="K4753" t="s">
        <v>43</v>
      </c>
      <c r="L4753">
        <v>1</v>
      </c>
      <c r="M4753">
        <v>1003</v>
      </c>
      <c r="O4753" t="s">
        <v>25</v>
      </c>
      <c r="R4753" t="s">
        <v>44</v>
      </c>
      <c r="S4753" s="49" t="str">
        <f t="shared" si="593"/>
        <v>Card</v>
      </c>
      <c r="T4753" s="3">
        <v>0.03</v>
      </c>
      <c r="U4753" s="2">
        <v>7.42</v>
      </c>
      <c r="V4753" s="2">
        <v>1.46</v>
      </c>
      <c r="W4753" s="54">
        <f>_xlfn.XLOOKUP(M4753,Market!A:A,Market!F:F,0)</f>
        <v>0.06</v>
      </c>
      <c r="X4753" s="55">
        <f t="shared" si="594"/>
        <v>0.22259999999999999</v>
      </c>
      <c r="Y4753" s="55">
        <f t="shared" si="595"/>
        <v>5.96</v>
      </c>
      <c r="Z4753" s="54">
        <f t="shared" si="596"/>
        <v>0.80323450134770891</v>
      </c>
      <c r="AA4753" s="49" t="str">
        <f t="shared" ca="1" si="597"/>
        <v>N</v>
      </c>
      <c r="AB4753" s="49">
        <f t="shared" ca="1" si="598"/>
        <v>5</v>
      </c>
      <c r="AC4753" s="49" t="str">
        <f t="shared" ca="1" si="599"/>
        <v>N</v>
      </c>
    </row>
    <row r="4754" spans="1:29" x14ac:dyDescent="0.25">
      <c r="A4754">
        <v>3051</v>
      </c>
      <c r="B4754" s="9">
        <v>43575</v>
      </c>
      <c r="C4754" s="50" t="str">
        <f t="shared" si="592"/>
        <v>N</v>
      </c>
      <c r="D4754" s="52">
        <f>_xlfn.XLOOKUP(B4754,Cal_Date!B:B,Cal_Date!A:A,0)</f>
        <v>3</v>
      </c>
      <c r="E4754">
        <v>2019</v>
      </c>
      <c r="F4754" t="s">
        <v>126</v>
      </c>
      <c r="G4754" t="s">
        <v>130</v>
      </c>
      <c r="H4754" t="s">
        <v>11</v>
      </c>
      <c r="I4754" t="s">
        <v>13</v>
      </c>
      <c r="J4754" t="s">
        <v>15</v>
      </c>
      <c r="K4754" t="s">
        <v>42</v>
      </c>
      <c r="L4754">
        <v>2</v>
      </c>
      <c r="M4754">
        <v>1005</v>
      </c>
      <c r="O4754" t="s">
        <v>25</v>
      </c>
      <c r="R4754" t="s">
        <v>44</v>
      </c>
      <c r="S4754" s="49" t="str">
        <f t="shared" si="593"/>
        <v>Card</v>
      </c>
      <c r="T4754" s="3">
        <v>0.03</v>
      </c>
      <c r="U4754" s="2">
        <v>5.4450000000000003</v>
      </c>
      <c r="V4754" s="2">
        <v>2.84</v>
      </c>
      <c r="W4754" s="54">
        <f>_xlfn.XLOOKUP(M4754,Market!A:A,Market!F:F,0)</f>
        <v>8.8999999999999996E-2</v>
      </c>
      <c r="X4754" s="55">
        <f t="shared" si="594"/>
        <v>0.16335</v>
      </c>
      <c r="Y4754" s="55">
        <f t="shared" si="595"/>
        <v>2.6050000000000004</v>
      </c>
      <c r="Z4754" s="54">
        <f t="shared" si="596"/>
        <v>0.47842056932966032</v>
      </c>
      <c r="AA4754" s="49" t="str">
        <f t="shared" ca="1" si="597"/>
        <v>N</v>
      </c>
      <c r="AB4754" s="49">
        <f t="shared" ca="1" si="598"/>
        <v>5</v>
      </c>
      <c r="AC4754" s="49" t="str">
        <f t="shared" ca="1" si="599"/>
        <v>N</v>
      </c>
    </row>
    <row r="4755" spans="1:29" x14ac:dyDescent="0.25">
      <c r="A4755">
        <v>3052</v>
      </c>
      <c r="B4755" s="9">
        <v>43575</v>
      </c>
      <c r="C4755" s="50" t="str">
        <f t="shared" si="592"/>
        <v>N</v>
      </c>
      <c r="D4755" s="52">
        <f>_xlfn.XLOOKUP(B4755,Cal_Date!B:B,Cal_Date!A:A,0)</f>
        <v>3</v>
      </c>
      <c r="E4755">
        <v>2019</v>
      </c>
      <c r="F4755" t="s">
        <v>126</v>
      </c>
      <c r="G4755" t="s">
        <v>130</v>
      </c>
      <c r="H4755" t="s">
        <v>11</v>
      </c>
      <c r="I4755" t="s">
        <v>13</v>
      </c>
      <c r="J4755" t="s">
        <v>15</v>
      </c>
      <c r="K4755" t="s">
        <v>42</v>
      </c>
      <c r="L4755">
        <v>1</v>
      </c>
      <c r="M4755">
        <v>1005</v>
      </c>
      <c r="O4755" t="s">
        <v>25</v>
      </c>
      <c r="R4755" t="s">
        <v>44</v>
      </c>
      <c r="S4755" s="49" t="str">
        <f t="shared" si="593"/>
        <v>Card</v>
      </c>
      <c r="T4755" s="3">
        <v>0.03</v>
      </c>
      <c r="U4755" s="2">
        <v>2.7225000000000001</v>
      </c>
      <c r="V4755" s="2">
        <v>1.42</v>
      </c>
      <c r="W4755" s="54">
        <f>_xlfn.XLOOKUP(M4755,Market!A:A,Market!F:F,0)</f>
        <v>8.8999999999999996E-2</v>
      </c>
      <c r="X4755" s="55">
        <f t="shared" si="594"/>
        <v>8.1674999999999998E-2</v>
      </c>
      <c r="Y4755" s="55">
        <f t="shared" si="595"/>
        <v>1.3025000000000002</v>
      </c>
      <c r="Z4755" s="54">
        <f t="shared" si="596"/>
        <v>0.47842056932966032</v>
      </c>
      <c r="AA4755" s="49" t="str">
        <f t="shared" ca="1" si="597"/>
        <v>N</v>
      </c>
      <c r="AB4755" s="49">
        <f t="shared" ca="1" si="598"/>
        <v>5</v>
      </c>
      <c r="AC4755" s="49" t="str">
        <f t="shared" ca="1" si="599"/>
        <v>N</v>
      </c>
    </row>
    <row r="4756" spans="1:29" x14ac:dyDescent="0.25">
      <c r="A4756">
        <v>3053</v>
      </c>
      <c r="B4756" s="9">
        <v>43575</v>
      </c>
      <c r="C4756" s="50" t="str">
        <f t="shared" si="592"/>
        <v>N</v>
      </c>
      <c r="D4756" s="52">
        <f>_xlfn.XLOOKUP(B4756,Cal_Date!B:B,Cal_Date!A:A,0)</f>
        <v>3</v>
      </c>
      <c r="E4756">
        <v>2019</v>
      </c>
      <c r="F4756" t="s">
        <v>126</v>
      </c>
      <c r="G4756" t="s">
        <v>130</v>
      </c>
      <c r="H4756" t="s">
        <v>14</v>
      </c>
      <c r="I4756" t="s">
        <v>18</v>
      </c>
      <c r="J4756" t="s">
        <v>15</v>
      </c>
      <c r="K4756" t="s">
        <v>43</v>
      </c>
      <c r="L4756">
        <v>1</v>
      </c>
      <c r="M4756">
        <v>1006</v>
      </c>
      <c r="O4756" t="s">
        <v>28</v>
      </c>
      <c r="R4756" t="s">
        <v>44</v>
      </c>
      <c r="S4756" s="49" t="str">
        <f t="shared" si="593"/>
        <v>Card</v>
      </c>
      <c r="T4756" s="3">
        <v>0.03</v>
      </c>
      <c r="U4756" s="2">
        <v>7.0785</v>
      </c>
      <c r="V4756" s="2">
        <v>2.1</v>
      </c>
      <c r="W4756" s="54">
        <f>_xlfn.XLOOKUP(M4756,Market!A:A,Market!F:F,0)</f>
        <v>8.8999999999999996E-2</v>
      </c>
      <c r="X4756" s="55">
        <f t="shared" si="594"/>
        <v>0.21235499999999999</v>
      </c>
      <c r="Y4756" s="55">
        <f t="shared" si="595"/>
        <v>4.9785000000000004</v>
      </c>
      <c r="Z4756" s="54">
        <f t="shared" si="596"/>
        <v>0.70332697605424888</v>
      </c>
      <c r="AA4756" s="49" t="str">
        <f t="shared" ca="1" si="597"/>
        <v>N</v>
      </c>
      <c r="AB4756" s="49">
        <f t="shared" ca="1" si="598"/>
        <v>5</v>
      </c>
      <c r="AC4756" s="49" t="str">
        <f t="shared" ca="1" si="599"/>
        <v>N</v>
      </c>
    </row>
    <row r="4757" spans="1:29" x14ac:dyDescent="0.25">
      <c r="A4757">
        <v>3054</v>
      </c>
      <c r="B4757" s="9">
        <v>43575</v>
      </c>
      <c r="C4757" s="50" t="str">
        <f t="shared" si="592"/>
        <v>N</v>
      </c>
      <c r="D4757" s="52">
        <f>_xlfn.XLOOKUP(B4757,Cal_Date!B:B,Cal_Date!A:A,0)</f>
        <v>3</v>
      </c>
      <c r="E4757">
        <v>2019</v>
      </c>
      <c r="F4757" t="s">
        <v>126</v>
      </c>
      <c r="G4757" t="s">
        <v>130</v>
      </c>
      <c r="H4757" t="s">
        <v>14</v>
      </c>
      <c r="I4757" t="s">
        <v>18</v>
      </c>
      <c r="J4757" t="s">
        <v>15</v>
      </c>
      <c r="K4757" t="s">
        <v>43</v>
      </c>
      <c r="L4757">
        <v>1</v>
      </c>
      <c r="M4757">
        <v>1007</v>
      </c>
      <c r="O4757" t="s">
        <v>28</v>
      </c>
      <c r="R4757" t="s">
        <v>47</v>
      </c>
      <c r="S4757" s="49" t="str">
        <f t="shared" si="593"/>
        <v>Card</v>
      </c>
      <c r="T4757" s="3">
        <v>3.5000000000000003E-2</v>
      </c>
      <c r="U4757" s="2">
        <v>7.0785</v>
      </c>
      <c r="V4757" s="2">
        <v>2.1</v>
      </c>
      <c r="W4757" s="54">
        <f>_xlfn.XLOOKUP(M4757,Market!A:A,Market!F:F,0)</f>
        <v>8.8999999999999996E-2</v>
      </c>
      <c r="X4757" s="55">
        <f t="shared" si="594"/>
        <v>0.24774750000000004</v>
      </c>
      <c r="Y4757" s="55">
        <f t="shared" si="595"/>
        <v>4.9785000000000004</v>
      </c>
      <c r="Z4757" s="54">
        <f t="shared" si="596"/>
        <v>0.70332697605424888</v>
      </c>
      <c r="AA4757" s="49" t="str">
        <f t="shared" ca="1" si="597"/>
        <v>N</v>
      </c>
      <c r="AB4757" s="49">
        <f t="shared" ca="1" si="598"/>
        <v>5</v>
      </c>
      <c r="AC4757" s="49" t="str">
        <f t="shared" ca="1" si="599"/>
        <v>N</v>
      </c>
    </row>
    <row r="4758" spans="1:29" x14ac:dyDescent="0.25">
      <c r="A4758">
        <v>3055</v>
      </c>
      <c r="B4758" s="9">
        <v>43575</v>
      </c>
      <c r="C4758" s="50" t="str">
        <f t="shared" si="592"/>
        <v>N</v>
      </c>
      <c r="D4758" s="52">
        <f>_xlfn.XLOOKUP(B4758,Cal_Date!B:B,Cal_Date!A:A,0)</f>
        <v>3</v>
      </c>
      <c r="E4758">
        <v>2019</v>
      </c>
      <c r="F4758" t="s">
        <v>126</v>
      </c>
      <c r="G4758" t="s">
        <v>130</v>
      </c>
      <c r="H4758" t="s">
        <v>11</v>
      </c>
      <c r="I4758" t="s">
        <v>11</v>
      </c>
      <c r="J4758" t="s">
        <v>15</v>
      </c>
      <c r="K4758" t="s">
        <v>42</v>
      </c>
      <c r="L4758">
        <v>1</v>
      </c>
      <c r="M4758">
        <v>1008</v>
      </c>
      <c r="O4758" t="s">
        <v>28</v>
      </c>
      <c r="R4758" t="s">
        <v>47</v>
      </c>
      <c r="S4758" s="49" t="str">
        <f t="shared" si="593"/>
        <v>Card</v>
      </c>
      <c r="T4758" s="3">
        <v>3.5000000000000003E-2</v>
      </c>
      <c r="U4758" s="2">
        <v>2.7225000000000001</v>
      </c>
      <c r="V4758" s="2">
        <v>0.87</v>
      </c>
      <c r="W4758" s="54">
        <f>_xlfn.XLOOKUP(M4758,Market!A:A,Market!F:F,0)</f>
        <v>8.8999999999999996E-2</v>
      </c>
      <c r="X4758" s="55">
        <f t="shared" si="594"/>
        <v>9.5287500000000011E-2</v>
      </c>
      <c r="Y4758" s="55">
        <f t="shared" si="595"/>
        <v>1.8525</v>
      </c>
      <c r="Z4758" s="54">
        <f t="shared" si="596"/>
        <v>0.68044077134986225</v>
      </c>
      <c r="AA4758" s="49" t="str">
        <f t="shared" ca="1" si="597"/>
        <v>N</v>
      </c>
      <c r="AB4758" s="49">
        <f t="shared" ca="1" si="598"/>
        <v>5</v>
      </c>
      <c r="AC4758" s="49" t="str">
        <f t="shared" ca="1" si="599"/>
        <v>N</v>
      </c>
    </row>
    <row r="4759" spans="1:29" x14ac:dyDescent="0.25">
      <c r="A4759">
        <v>3056</v>
      </c>
      <c r="B4759" s="9">
        <v>43575</v>
      </c>
      <c r="C4759" s="50" t="str">
        <f t="shared" si="592"/>
        <v>N</v>
      </c>
      <c r="D4759" s="52">
        <f>_xlfn.XLOOKUP(B4759,Cal_Date!B:B,Cal_Date!A:A,0)</f>
        <v>3</v>
      </c>
      <c r="E4759">
        <v>2019</v>
      </c>
      <c r="F4759" t="s">
        <v>126</v>
      </c>
      <c r="G4759" t="s">
        <v>130</v>
      </c>
      <c r="H4759" t="s">
        <v>11</v>
      </c>
      <c r="I4759" t="s">
        <v>11</v>
      </c>
      <c r="J4759" t="s">
        <v>15</v>
      </c>
      <c r="K4759" t="s">
        <v>42</v>
      </c>
      <c r="L4759">
        <v>2</v>
      </c>
      <c r="M4759">
        <v>1009</v>
      </c>
      <c r="O4759" t="s">
        <v>28</v>
      </c>
      <c r="R4759" t="s">
        <v>44</v>
      </c>
      <c r="S4759" s="49" t="str">
        <f t="shared" si="593"/>
        <v>Card</v>
      </c>
      <c r="T4759" s="3">
        <v>0.03</v>
      </c>
      <c r="U4759" s="2">
        <v>5.4450000000000003</v>
      </c>
      <c r="V4759" s="2">
        <v>1.74</v>
      </c>
      <c r="W4759" s="54">
        <f>_xlfn.XLOOKUP(M4759,Market!A:A,Market!F:F,0)</f>
        <v>8.8999999999999996E-2</v>
      </c>
      <c r="X4759" s="55">
        <f t="shared" si="594"/>
        <v>0.16335</v>
      </c>
      <c r="Y4759" s="55">
        <f t="shared" si="595"/>
        <v>3.7050000000000001</v>
      </c>
      <c r="Z4759" s="54">
        <f t="shared" si="596"/>
        <v>0.68044077134986225</v>
      </c>
      <c r="AA4759" s="49" t="str">
        <f t="shared" ca="1" si="597"/>
        <v>N</v>
      </c>
      <c r="AB4759" s="49">
        <f t="shared" ca="1" si="598"/>
        <v>5</v>
      </c>
      <c r="AC4759" s="49" t="str">
        <f t="shared" ca="1" si="599"/>
        <v>N</v>
      </c>
    </row>
    <row r="4760" spans="1:29" x14ac:dyDescent="0.25">
      <c r="A4760">
        <v>3057</v>
      </c>
      <c r="B4760" s="9">
        <v>43575</v>
      </c>
      <c r="C4760" s="50" t="str">
        <f t="shared" si="592"/>
        <v>N</v>
      </c>
      <c r="D4760" s="52">
        <f>_xlfn.XLOOKUP(B4760,Cal_Date!B:B,Cal_Date!A:A,0)</f>
        <v>3</v>
      </c>
      <c r="E4760">
        <v>2019</v>
      </c>
      <c r="F4760" t="s">
        <v>126</v>
      </c>
      <c r="G4760" t="s">
        <v>130</v>
      </c>
      <c r="H4760" t="s">
        <v>48</v>
      </c>
      <c r="I4760" t="s">
        <v>18</v>
      </c>
      <c r="J4760" t="s">
        <v>10</v>
      </c>
      <c r="K4760" t="s">
        <v>43</v>
      </c>
      <c r="L4760">
        <v>1</v>
      </c>
      <c r="M4760">
        <v>1006</v>
      </c>
      <c r="O4760" t="s">
        <v>28</v>
      </c>
      <c r="R4760" t="s">
        <v>44</v>
      </c>
      <c r="S4760" s="49" t="str">
        <f t="shared" si="593"/>
        <v>Card</v>
      </c>
      <c r="T4760" s="3">
        <v>0.03</v>
      </c>
      <c r="U4760" s="2">
        <v>7.6229999999999993</v>
      </c>
      <c r="V4760" s="2">
        <v>1.46</v>
      </c>
      <c r="W4760" s="54">
        <f>_xlfn.XLOOKUP(M4760,Market!A:A,Market!F:F,0)</f>
        <v>8.8999999999999996E-2</v>
      </c>
      <c r="X4760" s="55">
        <f t="shared" si="594"/>
        <v>0.22868999999999998</v>
      </c>
      <c r="Y4760" s="55">
        <f t="shared" si="595"/>
        <v>6.1629999999999994</v>
      </c>
      <c r="Z4760" s="54">
        <f t="shared" si="596"/>
        <v>0.80847435392889933</v>
      </c>
      <c r="AA4760" s="49" t="str">
        <f t="shared" ca="1" si="597"/>
        <v>N</v>
      </c>
      <c r="AB4760" s="49">
        <f t="shared" ca="1" si="598"/>
        <v>5</v>
      </c>
      <c r="AC4760" s="49" t="str">
        <f t="shared" ca="1" si="599"/>
        <v>N</v>
      </c>
    </row>
    <row r="4761" spans="1:29" x14ac:dyDescent="0.25">
      <c r="A4761">
        <v>3058</v>
      </c>
      <c r="B4761" s="9">
        <v>43575</v>
      </c>
      <c r="C4761" s="50" t="str">
        <f t="shared" si="592"/>
        <v>N</v>
      </c>
      <c r="D4761" s="52">
        <f>_xlfn.XLOOKUP(B4761,Cal_Date!B:B,Cal_Date!A:A,0)</f>
        <v>3</v>
      </c>
      <c r="E4761">
        <v>2019</v>
      </c>
      <c r="F4761" t="s">
        <v>126</v>
      </c>
      <c r="G4761" t="s">
        <v>130</v>
      </c>
      <c r="H4761" t="s">
        <v>11</v>
      </c>
      <c r="I4761" t="s">
        <v>11</v>
      </c>
      <c r="J4761" t="s">
        <v>15</v>
      </c>
      <c r="K4761" t="s">
        <v>42</v>
      </c>
      <c r="L4761">
        <v>1</v>
      </c>
      <c r="M4761">
        <v>1007</v>
      </c>
      <c r="O4761" t="s">
        <v>28</v>
      </c>
      <c r="R4761" t="s">
        <v>44</v>
      </c>
      <c r="S4761" s="49" t="str">
        <f t="shared" si="593"/>
        <v>Card</v>
      </c>
      <c r="T4761" s="3">
        <v>0.03</v>
      </c>
      <c r="U4761" s="2">
        <v>2.7225000000000001</v>
      </c>
      <c r="V4761" s="2">
        <v>0.87</v>
      </c>
      <c r="W4761" s="54">
        <f>_xlfn.XLOOKUP(M4761,Market!A:A,Market!F:F,0)</f>
        <v>8.8999999999999996E-2</v>
      </c>
      <c r="X4761" s="55">
        <f t="shared" si="594"/>
        <v>8.1674999999999998E-2</v>
      </c>
      <c r="Y4761" s="55">
        <f t="shared" si="595"/>
        <v>1.8525</v>
      </c>
      <c r="Z4761" s="54">
        <f t="shared" si="596"/>
        <v>0.68044077134986225</v>
      </c>
      <c r="AA4761" s="49" t="str">
        <f t="shared" ca="1" si="597"/>
        <v>N</v>
      </c>
      <c r="AB4761" s="49">
        <f t="shared" ca="1" si="598"/>
        <v>5</v>
      </c>
      <c r="AC4761" s="49" t="str">
        <f t="shared" ca="1" si="599"/>
        <v>N</v>
      </c>
    </row>
    <row r="4762" spans="1:29" x14ac:dyDescent="0.25">
      <c r="A4762">
        <v>3059</v>
      </c>
      <c r="B4762" s="9">
        <v>43575</v>
      </c>
      <c r="C4762" s="50" t="str">
        <f t="shared" si="592"/>
        <v>N</v>
      </c>
      <c r="D4762" s="52">
        <f>_xlfn.XLOOKUP(B4762,Cal_Date!B:B,Cal_Date!A:A,0)</f>
        <v>3</v>
      </c>
      <c r="E4762">
        <v>2019</v>
      </c>
      <c r="F4762" t="s">
        <v>126</v>
      </c>
      <c r="G4762" t="s">
        <v>130</v>
      </c>
      <c r="H4762" t="s">
        <v>11</v>
      </c>
      <c r="I4762" t="s">
        <v>11</v>
      </c>
      <c r="J4762" t="s">
        <v>15</v>
      </c>
      <c r="K4762" t="s">
        <v>42</v>
      </c>
      <c r="L4762">
        <v>1</v>
      </c>
      <c r="M4762">
        <v>1007</v>
      </c>
      <c r="O4762" t="s">
        <v>28</v>
      </c>
      <c r="R4762" t="s">
        <v>44</v>
      </c>
      <c r="S4762" s="49" t="str">
        <f t="shared" si="593"/>
        <v>Card</v>
      </c>
      <c r="T4762" s="3">
        <v>0.03</v>
      </c>
      <c r="U4762" s="2">
        <v>2.7225000000000001</v>
      </c>
      <c r="V4762" s="2">
        <v>0.87</v>
      </c>
      <c r="W4762" s="54">
        <f>_xlfn.XLOOKUP(M4762,Market!A:A,Market!F:F,0)</f>
        <v>8.8999999999999996E-2</v>
      </c>
      <c r="X4762" s="55">
        <f t="shared" si="594"/>
        <v>8.1674999999999998E-2</v>
      </c>
      <c r="Y4762" s="55">
        <f t="shared" si="595"/>
        <v>1.8525</v>
      </c>
      <c r="Z4762" s="54">
        <f t="shared" si="596"/>
        <v>0.68044077134986225</v>
      </c>
      <c r="AA4762" s="49" t="str">
        <f t="shared" ca="1" si="597"/>
        <v>N</v>
      </c>
      <c r="AB4762" s="49">
        <f t="shared" ca="1" si="598"/>
        <v>5</v>
      </c>
      <c r="AC4762" s="49" t="str">
        <f t="shared" ca="1" si="599"/>
        <v>N</v>
      </c>
    </row>
    <row r="4763" spans="1:29" x14ac:dyDescent="0.25">
      <c r="A4763">
        <v>3060</v>
      </c>
      <c r="B4763" s="9">
        <v>43575</v>
      </c>
      <c r="C4763" s="50" t="str">
        <f t="shared" si="592"/>
        <v>N</v>
      </c>
      <c r="D4763" s="52">
        <f>_xlfn.XLOOKUP(B4763,Cal_Date!B:B,Cal_Date!A:A,0)</f>
        <v>3</v>
      </c>
      <c r="E4763">
        <v>2019</v>
      </c>
      <c r="F4763" t="s">
        <v>126</v>
      </c>
      <c r="G4763" t="s">
        <v>130</v>
      </c>
      <c r="H4763" t="s">
        <v>11</v>
      </c>
      <c r="I4763" t="s">
        <v>11</v>
      </c>
      <c r="J4763" t="s">
        <v>15</v>
      </c>
      <c r="K4763" t="s">
        <v>42</v>
      </c>
      <c r="L4763">
        <v>1</v>
      </c>
      <c r="M4763">
        <v>1007</v>
      </c>
      <c r="O4763" t="s">
        <v>28</v>
      </c>
      <c r="R4763" t="s">
        <v>44</v>
      </c>
      <c r="S4763" s="49" t="str">
        <f t="shared" si="593"/>
        <v>Card</v>
      </c>
      <c r="T4763" s="3">
        <v>0.03</v>
      </c>
      <c r="U4763" s="2">
        <v>2.7225000000000001</v>
      </c>
      <c r="V4763" s="2">
        <v>0.87</v>
      </c>
      <c r="W4763" s="54">
        <f>_xlfn.XLOOKUP(M4763,Market!A:A,Market!F:F,0)</f>
        <v>8.8999999999999996E-2</v>
      </c>
      <c r="X4763" s="55">
        <f t="shared" si="594"/>
        <v>8.1674999999999998E-2</v>
      </c>
      <c r="Y4763" s="55">
        <f t="shared" si="595"/>
        <v>1.8525</v>
      </c>
      <c r="Z4763" s="54">
        <f t="shared" si="596"/>
        <v>0.68044077134986225</v>
      </c>
      <c r="AA4763" s="49" t="str">
        <f t="shared" ca="1" si="597"/>
        <v>N</v>
      </c>
      <c r="AB4763" s="49">
        <f t="shared" ca="1" si="598"/>
        <v>5</v>
      </c>
      <c r="AC4763" s="49" t="str">
        <f t="shared" ca="1" si="599"/>
        <v>N</v>
      </c>
    </row>
    <row r="4764" spans="1:29" x14ac:dyDescent="0.25">
      <c r="A4764">
        <v>3061</v>
      </c>
      <c r="B4764" s="9">
        <v>43575</v>
      </c>
      <c r="C4764" s="50" t="str">
        <f t="shared" si="592"/>
        <v>N</v>
      </c>
      <c r="D4764" s="52">
        <f>_xlfn.XLOOKUP(B4764,Cal_Date!B:B,Cal_Date!A:A,0)</f>
        <v>3</v>
      </c>
      <c r="E4764">
        <v>2019</v>
      </c>
      <c r="F4764" t="s">
        <v>126</v>
      </c>
      <c r="G4764" t="s">
        <v>130</v>
      </c>
      <c r="H4764" t="s">
        <v>14</v>
      </c>
      <c r="I4764" t="s">
        <v>18</v>
      </c>
      <c r="J4764" t="s">
        <v>15</v>
      </c>
      <c r="K4764" t="s">
        <v>43</v>
      </c>
      <c r="L4764">
        <v>1</v>
      </c>
      <c r="M4764">
        <v>1005</v>
      </c>
      <c r="O4764" t="s">
        <v>25</v>
      </c>
      <c r="R4764" t="s">
        <v>44</v>
      </c>
      <c r="S4764" s="49" t="str">
        <f t="shared" si="593"/>
        <v>Card</v>
      </c>
      <c r="T4764" s="3">
        <v>0.03</v>
      </c>
      <c r="U4764" s="2">
        <v>7.6229999999999993</v>
      </c>
      <c r="V4764" s="2">
        <v>2.2200000000000002</v>
      </c>
      <c r="W4764" s="54">
        <f>_xlfn.XLOOKUP(M4764,Market!A:A,Market!F:F,0)</f>
        <v>8.8999999999999996E-2</v>
      </c>
      <c r="X4764" s="55">
        <f t="shared" si="594"/>
        <v>0.22868999999999998</v>
      </c>
      <c r="Y4764" s="55">
        <f t="shared" si="595"/>
        <v>5.4029999999999987</v>
      </c>
      <c r="Z4764" s="54">
        <f t="shared" si="596"/>
        <v>0.7087760724124359</v>
      </c>
      <c r="AA4764" s="49" t="str">
        <f t="shared" ca="1" si="597"/>
        <v>N</v>
      </c>
      <c r="AB4764" s="49">
        <f t="shared" ca="1" si="598"/>
        <v>5</v>
      </c>
      <c r="AC4764" s="49" t="str">
        <f t="shared" ca="1" si="599"/>
        <v>N</v>
      </c>
    </row>
    <row r="4765" spans="1:29" x14ac:dyDescent="0.25">
      <c r="A4765">
        <v>3062</v>
      </c>
      <c r="B4765" s="9">
        <v>43575</v>
      </c>
      <c r="C4765" s="50" t="str">
        <f t="shared" si="592"/>
        <v>N</v>
      </c>
      <c r="D4765" s="52">
        <f>_xlfn.XLOOKUP(B4765,Cal_Date!B:B,Cal_Date!A:A,0)</f>
        <v>3</v>
      </c>
      <c r="E4765">
        <v>2019</v>
      </c>
      <c r="F4765" t="s">
        <v>126</v>
      </c>
      <c r="G4765" t="s">
        <v>130</v>
      </c>
      <c r="H4765" t="s">
        <v>14</v>
      </c>
      <c r="I4765" t="s">
        <v>18</v>
      </c>
      <c r="J4765" t="s">
        <v>15</v>
      </c>
      <c r="K4765" t="s">
        <v>43</v>
      </c>
      <c r="L4765">
        <v>2</v>
      </c>
      <c r="M4765">
        <v>1005</v>
      </c>
      <c r="O4765" t="s">
        <v>25</v>
      </c>
      <c r="R4765" t="s">
        <v>44</v>
      </c>
      <c r="S4765" s="49" t="str">
        <f t="shared" si="593"/>
        <v>Card</v>
      </c>
      <c r="T4765" s="3">
        <v>0.03</v>
      </c>
      <c r="U4765" s="2">
        <v>14.157</v>
      </c>
      <c r="V4765" s="2">
        <v>4.2</v>
      </c>
      <c r="W4765" s="54">
        <f>_xlfn.XLOOKUP(M4765,Market!A:A,Market!F:F,0)</f>
        <v>8.8999999999999996E-2</v>
      </c>
      <c r="X4765" s="55">
        <f t="shared" si="594"/>
        <v>0.42470999999999998</v>
      </c>
      <c r="Y4765" s="55">
        <f t="shared" si="595"/>
        <v>9.9570000000000007</v>
      </c>
      <c r="Z4765" s="54">
        <f t="shared" si="596"/>
        <v>0.70332697605424888</v>
      </c>
      <c r="AA4765" s="49" t="str">
        <f t="shared" ca="1" si="597"/>
        <v>N</v>
      </c>
      <c r="AB4765" s="49">
        <f t="shared" ca="1" si="598"/>
        <v>5</v>
      </c>
      <c r="AC4765" s="49" t="str">
        <f t="shared" ca="1" si="599"/>
        <v>N</v>
      </c>
    </row>
    <row r="4766" spans="1:29" x14ac:dyDescent="0.25">
      <c r="A4766">
        <v>3063</v>
      </c>
      <c r="B4766" s="9">
        <v>43575</v>
      </c>
      <c r="C4766" s="50" t="str">
        <f t="shared" si="592"/>
        <v>N</v>
      </c>
      <c r="D4766" s="52">
        <f>_xlfn.XLOOKUP(B4766,Cal_Date!B:B,Cal_Date!A:A,0)</f>
        <v>3</v>
      </c>
      <c r="E4766">
        <v>2019</v>
      </c>
      <c r="F4766" t="s">
        <v>126</v>
      </c>
      <c r="G4766" t="s">
        <v>130</v>
      </c>
      <c r="H4766" t="s">
        <v>14</v>
      </c>
      <c r="I4766" t="s">
        <v>18</v>
      </c>
      <c r="J4766" t="s">
        <v>15</v>
      </c>
      <c r="K4766" t="s">
        <v>43</v>
      </c>
      <c r="L4766">
        <v>2</v>
      </c>
      <c r="M4766">
        <v>1002</v>
      </c>
      <c r="O4766" t="s">
        <v>28</v>
      </c>
      <c r="R4766" t="s">
        <v>44</v>
      </c>
      <c r="S4766" s="49" t="str">
        <f t="shared" si="593"/>
        <v>Card</v>
      </c>
      <c r="T4766" s="3">
        <v>0.03</v>
      </c>
      <c r="U4766" s="2">
        <v>13.780000000000001</v>
      </c>
      <c r="V4766" s="2">
        <v>4.2</v>
      </c>
      <c r="W4766" s="54">
        <f>_xlfn.XLOOKUP(M4766,Market!A:A,Market!F:F,0)</f>
        <v>0.06</v>
      </c>
      <c r="X4766" s="55">
        <f t="shared" si="594"/>
        <v>0.41340000000000005</v>
      </c>
      <c r="Y4766" s="55">
        <f t="shared" si="595"/>
        <v>9.5800000000000018</v>
      </c>
      <c r="Z4766" s="54">
        <f t="shared" si="596"/>
        <v>0.69521044992743108</v>
      </c>
      <c r="AA4766" s="49" t="str">
        <f t="shared" ca="1" si="597"/>
        <v>N</v>
      </c>
      <c r="AB4766" s="49">
        <f t="shared" ca="1" si="598"/>
        <v>5</v>
      </c>
      <c r="AC4766" s="49" t="str">
        <f t="shared" ca="1" si="599"/>
        <v>N</v>
      </c>
    </row>
    <row r="4767" spans="1:29" x14ac:dyDescent="0.25">
      <c r="A4767">
        <v>3064</v>
      </c>
      <c r="B4767" s="9">
        <v>43575</v>
      </c>
      <c r="C4767" s="50" t="str">
        <f t="shared" si="592"/>
        <v>N</v>
      </c>
      <c r="D4767" s="52">
        <f>_xlfn.XLOOKUP(B4767,Cal_Date!B:B,Cal_Date!A:A,0)</f>
        <v>3</v>
      </c>
      <c r="E4767">
        <v>2019</v>
      </c>
      <c r="F4767" t="s">
        <v>126</v>
      </c>
      <c r="G4767" t="s">
        <v>130</v>
      </c>
      <c r="H4767" t="s">
        <v>11</v>
      </c>
      <c r="I4767" t="s">
        <v>13</v>
      </c>
      <c r="J4767" t="s">
        <v>15</v>
      </c>
      <c r="K4767" t="s">
        <v>42</v>
      </c>
      <c r="L4767">
        <v>1</v>
      </c>
      <c r="M4767">
        <v>1004</v>
      </c>
      <c r="O4767" t="s">
        <v>28</v>
      </c>
      <c r="R4767" t="s">
        <v>44</v>
      </c>
      <c r="S4767" s="49" t="str">
        <f t="shared" si="593"/>
        <v>Card</v>
      </c>
      <c r="T4767" s="3">
        <v>0.03</v>
      </c>
      <c r="U4767" s="2">
        <v>2.6500000000000004</v>
      </c>
      <c r="V4767" s="2">
        <v>1.42</v>
      </c>
      <c r="W4767" s="54">
        <f>_xlfn.XLOOKUP(M4767,Market!A:A,Market!F:F,0)</f>
        <v>0.06</v>
      </c>
      <c r="X4767" s="55">
        <f t="shared" si="594"/>
        <v>7.9500000000000001E-2</v>
      </c>
      <c r="Y4767" s="55">
        <f t="shared" si="595"/>
        <v>1.2300000000000004</v>
      </c>
      <c r="Z4767" s="54">
        <f t="shared" si="596"/>
        <v>0.46415094339622653</v>
      </c>
      <c r="AA4767" s="49" t="str">
        <f t="shared" ca="1" si="597"/>
        <v>N</v>
      </c>
      <c r="AB4767" s="49">
        <f t="shared" ca="1" si="598"/>
        <v>5</v>
      </c>
      <c r="AC4767" s="49" t="str">
        <f t="shared" ca="1" si="599"/>
        <v>N</v>
      </c>
    </row>
    <row r="4768" spans="1:29" x14ac:dyDescent="0.25">
      <c r="A4768">
        <v>3065</v>
      </c>
      <c r="B4768" s="9">
        <v>43575</v>
      </c>
      <c r="C4768" s="50" t="str">
        <f t="shared" si="592"/>
        <v>N</v>
      </c>
      <c r="D4768" s="52">
        <f>_xlfn.XLOOKUP(B4768,Cal_Date!B:B,Cal_Date!A:A,0)</f>
        <v>3</v>
      </c>
      <c r="E4768">
        <v>2019</v>
      </c>
      <c r="F4768" t="s">
        <v>126</v>
      </c>
      <c r="G4768" t="s">
        <v>130</v>
      </c>
      <c r="H4768" t="s">
        <v>11</v>
      </c>
      <c r="I4768" t="s">
        <v>11</v>
      </c>
      <c r="J4768" t="s">
        <v>15</v>
      </c>
      <c r="K4768" t="s">
        <v>42</v>
      </c>
      <c r="L4768">
        <v>1</v>
      </c>
      <c r="M4768">
        <v>1005</v>
      </c>
      <c r="O4768" t="s">
        <v>25</v>
      </c>
      <c r="R4768" t="s">
        <v>44</v>
      </c>
      <c r="S4768" s="49" t="str">
        <f t="shared" si="593"/>
        <v>Card</v>
      </c>
      <c r="T4768" s="3">
        <v>0.03</v>
      </c>
      <c r="U4768" s="2">
        <v>2.7225000000000001</v>
      </c>
      <c r="V4768" s="2">
        <v>0.87</v>
      </c>
      <c r="W4768" s="54">
        <f>_xlfn.XLOOKUP(M4768,Market!A:A,Market!F:F,0)</f>
        <v>8.8999999999999996E-2</v>
      </c>
      <c r="X4768" s="55">
        <f t="shared" si="594"/>
        <v>8.1674999999999998E-2</v>
      </c>
      <c r="Y4768" s="55">
        <f t="shared" si="595"/>
        <v>1.8525</v>
      </c>
      <c r="Z4768" s="54">
        <f t="shared" si="596"/>
        <v>0.68044077134986225</v>
      </c>
      <c r="AA4768" s="49" t="str">
        <f t="shared" ca="1" si="597"/>
        <v>N</v>
      </c>
      <c r="AB4768" s="49">
        <f t="shared" ca="1" si="598"/>
        <v>5</v>
      </c>
      <c r="AC4768" s="49" t="str">
        <f t="shared" ca="1" si="599"/>
        <v>N</v>
      </c>
    </row>
    <row r="4769" spans="1:29" x14ac:dyDescent="0.25">
      <c r="A4769">
        <v>3066</v>
      </c>
      <c r="B4769" s="9">
        <v>43576</v>
      </c>
      <c r="C4769" s="50" t="str">
        <f t="shared" si="592"/>
        <v>N</v>
      </c>
      <c r="D4769" s="52">
        <f>_xlfn.XLOOKUP(B4769,Cal_Date!B:B,Cal_Date!A:A,0)</f>
        <v>4</v>
      </c>
      <c r="E4769">
        <v>2019</v>
      </c>
      <c r="F4769" t="s">
        <v>127</v>
      </c>
      <c r="G4769" t="s">
        <v>130</v>
      </c>
      <c r="H4769" t="s">
        <v>48</v>
      </c>
      <c r="I4769" t="s">
        <v>18</v>
      </c>
      <c r="J4769" t="s">
        <v>10</v>
      </c>
      <c r="K4769" t="s">
        <v>43</v>
      </c>
      <c r="L4769">
        <v>1</v>
      </c>
      <c r="M4769">
        <v>1001</v>
      </c>
      <c r="O4769" t="s">
        <v>25</v>
      </c>
      <c r="R4769" t="s">
        <v>47</v>
      </c>
      <c r="S4769" s="49" t="str">
        <f t="shared" si="593"/>
        <v>Card</v>
      </c>
      <c r="T4769" s="3">
        <v>3.5000000000000003E-2</v>
      </c>
      <c r="U4769" s="2">
        <v>7.42</v>
      </c>
      <c r="V4769" s="2">
        <v>1.46</v>
      </c>
      <c r="W4769" s="54">
        <f>_xlfn.XLOOKUP(M4769,Market!A:A,Market!F:F,0)</f>
        <v>0.06</v>
      </c>
      <c r="X4769" s="55">
        <f t="shared" si="594"/>
        <v>0.25970000000000004</v>
      </c>
      <c r="Y4769" s="55">
        <f t="shared" si="595"/>
        <v>5.96</v>
      </c>
      <c r="Z4769" s="54">
        <f t="shared" si="596"/>
        <v>0.80323450134770891</v>
      </c>
      <c r="AA4769" s="49" t="str">
        <f t="shared" ca="1" si="597"/>
        <v>N</v>
      </c>
      <c r="AB4769" s="49">
        <f t="shared" ca="1" si="598"/>
        <v>5</v>
      </c>
      <c r="AC4769" s="49" t="str">
        <f t="shared" ca="1" si="599"/>
        <v>N</v>
      </c>
    </row>
    <row r="4770" spans="1:29" x14ac:dyDescent="0.25">
      <c r="A4770">
        <v>3067</v>
      </c>
      <c r="B4770" s="9">
        <v>43576</v>
      </c>
      <c r="C4770" s="50" t="str">
        <f t="shared" si="592"/>
        <v>N</v>
      </c>
      <c r="D4770" s="52">
        <f>_xlfn.XLOOKUP(B4770,Cal_Date!B:B,Cal_Date!A:A,0)</f>
        <v>4</v>
      </c>
      <c r="E4770">
        <v>2019</v>
      </c>
      <c r="F4770" t="s">
        <v>127</v>
      </c>
      <c r="G4770" t="s">
        <v>130</v>
      </c>
      <c r="H4770" t="s">
        <v>48</v>
      </c>
      <c r="I4770" t="s">
        <v>18</v>
      </c>
      <c r="J4770" t="s">
        <v>10</v>
      </c>
      <c r="K4770" t="s">
        <v>43</v>
      </c>
      <c r="L4770">
        <v>2</v>
      </c>
      <c r="M4770">
        <v>1010</v>
      </c>
      <c r="O4770" t="s">
        <v>25</v>
      </c>
      <c r="R4770" t="s">
        <v>46</v>
      </c>
      <c r="S4770" s="49" t="str">
        <f t="shared" si="593"/>
        <v>Card</v>
      </c>
      <c r="T4770" s="3">
        <v>0.04</v>
      </c>
      <c r="U4770" s="2">
        <v>15.120000000000001</v>
      </c>
      <c r="V4770" s="2">
        <v>2.92</v>
      </c>
      <c r="W4770" s="54">
        <f>_xlfn.XLOOKUP(M4770,Market!A:A,Market!F:F,0)</f>
        <v>0.08</v>
      </c>
      <c r="X4770" s="55">
        <f t="shared" si="594"/>
        <v>0.6048</v>
      </c>
      <c r="Y4770" s="55">
        <f t="shared" si="595"/>
        <v>12.200000000000001</v>
      </c>
      <c r="Z4770" s="54">
        <f t="shared" si="596"/>
        <v>0.80687830687830686</v>
      </c>
      <c r="AA4770" s="49" t="str">
        <f t="shared" ca="1" si="597"/>
        <v>N</v>
      </c>
      <c r="AB4770" s="49">
        <f t="shared" ca="1" si="598"/>
        <v>5</v>
      </c>
      <c r="AC4770" s="49" t="str">
        <f t="shared" ca="1" si="599"/>
        <v>N</v>
      </c>
    </row>
    <row r="4771" spans="1:29" x14ac:dyDescent="0.25">
      <c r="A4771">
        <v>3068</v>
      </c>
      <c r="B4771" s="9">
        <v>43576</v>
      </c>
      <c r="C4771" s="50" t="str">
        <f t="shared" si="592"/>
        <v>N</v>
      </c>
      <c r="D4771" s="52">
        <f>_xlfn.XLOOKUP(B4771,Cal_Date!B:B,Cal_Date!A:A,0)</f>
        <v>4</v>
      </c>
      <c r="E4771">
        <v>2019</v>
      </c>
      <c r="F4771" t="s">
        <v>127</v>
      </c>
      <c r="G4771" t="s">
        <v>130</v>
      </c>
      <c r="H4771" t="s">
        <v>11</v>
      </c>
      <c r="I4771" t="s">
        <v>11</v>
      </c>
      <c r="J4771" t="s">
        <v>15</v>
      </c>
      <c r="K4771" t="s">
        <v>42</v>
      </c>
      <c r="L4771">
        <v>1</v>
      </c>
      <c r="M4771">
        <v>1011</v>
      </c>
      <c r="O4771" t="s">
        <v>25</v>
      </c>
      <c r="R4771" t="s">
        <v>44</v>
      </c>
      <c r="S4771" s="49" t="str">
        <f t="shared" si="593"/>
        <v>Card</v>
      </c>
      <c r="T4771" s="3">
        <v>0.03</v>
      </c>
      <c r="U4771" s="2">
        <v>2.6500000000000004</v>
      </c>
      <c r="V4771" s="2">
        <v>0.87</v>
      </c>
      <c r="W4771" s="54">
        <f>_xlfn.XLOOKUP(M4771,Market!A:A,Market!F:F,0)</f>
        <v>0.06</v>
      </c>
      <c r="X4771" s="55">
        <f t="shared" si="594"/>
        <v>7.9500000000000001E-2</v>
      </c>
      <c r="Y4771" s="55">
        <f t="shared" si="595"/>
        <v>1.7800000000000002</v>
      </c>
      <c r="Z4771" s="54">
        <f t="shared" si="596"/>
        <v>0.67169811320754713</v>
      </c>
      <c r="AA4771" s="49" t="str">
        <f t="shared" ca="1" si="597"/>
        <v>N</v>
      </c>
      <c r="AB4771" s="49">
        <f t="shared" ca="1" si="598"/>
        <v>5</v>
      </c>
      <c r="AC4771" s="49" t="str">
        <f t="shared" ca="1" si="599"/>
        <v>N</v>
      </c>
    </row>
    <row r="4772" spans="1:29" x14ac:dyDescent="0.25">
      <c r="A4772">
        <v>3069</v>
      </c>
      <c r="B4772" s="9">
        <v>43576</v>
      </c>
      <c r="C4772" s="50" t="str">
        <f t="shared" si="592"/>
        <v>N</v>
      </c>
      <c r="D4772" s="52">
        <f>_xlfn.XLOOKUP(B4772,Cal_Date!B:B,Cal_Date!A:A,0)</f>
        <v>4</v>
      </c>
      <c r="E4772">
        <v>2019</v>
      </c>
      <c r="F4772" t="s">
        <v>127</v>
      </c>
      <c r="G4772" t="s">
        <v>130</v>
      </c>
      <c r="H4772" t="s">
        <v>48</v>
      </c>
      <c r="I4772" t="s">
        <v>18</v>
      </c>
      <c r="J4772" t="s">
        <v>10</v>
      </c>
      <c r="K4772" t="s">
        <v>43</v>
      </c>
      <c r="L4772">
        <v>2</v>
      </c>
      <c r="M4772">
        <v>1011</v>
      </c>
      <c r="O4772" t="s">
        <v>25</v>
      </c>
      <c r="R4772" t="s">
        <v>46</v>
      </c>
      <c r="S4772" s="49" t="str">
        <f t="shared" si="593"/>
        <v>Card</v>
      </c>
      <c r="T4772" s="3">
        <v>0.04</v>
      </c>
      <c r="U4772" s="2">
        <v>14.84</v>
      </c>
      <c r="V4772" s="2">
        <v>2.92</v>
      </c>
      <c r="W4772" s="54">
        <f>_xlfn.XLOOKUP(M4772,Market!A:A,Market!F:F,0)</f>
        <v>0.06</v>
      </c>
      <c r="X4772" s="55">
        <f t="shared" si="594"/>
        <v>0.59360000000000002</v>
      </c>
      <c r="Y4772" s="55">
        <f t="shared" si="595"/>
        <v>11.92</v>
      </c>
      <c r="Z4772" s="54">
        <f t="shared" si="596"/>
        <v>0.80323450134770891</v>
      </c>
      <c r="AA4772" s="49" t="str">
        <f t="shared" ca="1" si="597"/>
        <v>N</v>
      </c>
      <c r="AB4772" s="49">
        <f t="shared" ca="1" si="598"/>
        <v>5</v>
      </c>
      <c r="AC4772" s="49" t="str">
        <f t="shared" ca="1" si="599"/>
        <v>N</v>
      </c>
    </row>
    <row r="4773" spans="1:29" x14ac:dyDescent="0.25">
      <c r="A4773">
        <v>3070</v>
      </c>
      <c r="B4773" s="9">
        <v>43576</v>
      </c>
      <c r="C4773" s="50" t="str">
        <f t="shared" si="592"/>
        <v>N</v>
      </c>
      <c r="D4773" s="52">
        <f>_xlfn.XLOOKUP(B4773,Cal_Date!B:B,Cal_Date!A:A,0)</f>
        <v>4</v>
      </c>
      <c r="E4773">
        <v>2019</v>
      </c>
      <c r="F4773" t="s">
        <v>127</v>
      </c>
      <c r="G4773" t="s">
        <v>130</v>
      </c>
      <c r="H4773" t="s">
        <v>11</v>
      </c>
      <c r="I4773" t="s">
        <v>11</v>
      </c>
      <c r="J4773" t="s">
        <v>15</v>
      </c>
      <c r="K4773" t="s">
        <v>42</v>
      </c>
      <c r="L4773">
        <v>1</v>
      </c>
      <c r="M4773">
        <v>1001</v>
      </c>
      <c r="O4773" t="s">
        <v>25</v>
      </c>
      <c r="R4773" t="s">
        <v>47</v>
      </c>
      <c r="S4773" s="49" t="str">
        <f t="shared" si="593"/>
        <v>Card</v>
      </c>
      <c r="T4773" s="3">
        <v>3.5000000000000003E-2</v>
      </c>
      <c r="U4773" s="2">
        <v>2.6500000000000004</v>
      </c>
      <c r="V4773" s="2">
        <v>0.87</v>
      </c>
      <c r="W4773" s="54">
        <f>_xlfn.XLOOKUP(M4773,Market!A:A,Market!F:F,0)</f>
        <v>0.06</v>
      </c>
      <c r="X4773" s="55">
        <f t="shared" si="594"/>
        <v>9.2750000000000027E-2</v>
      </c>
      <c r="Y4773" s="55">
        <f t="shared" si="595"/>
        <v>1.7800000000000002</v>
      </c>
      <c r="Z4773" s="54">
        <f t="shared" si="596"/>
        <v>0.67169811320754713</v>
      </c>
      <c r="AA4773" s="49" t="str">
        <f t="shared" ca="1" si="597"/>
        <v>N</v>
      </c>
      <c r="AB4773" s="49">
        <f t="shared" ca="1" si="598"/>
        <v>5</v>
      </c>
      <c r="AC4773" s="49" t="str">
        <f t="shared" ca="1" si="599"/>
        <v>N</v>
      </c>
    </row>
    <row r="4774" spans="1:29" x14ac:dyDescent="0.25">
      <c r="A4774">
        <v>3071</v>
      </c>
      <c r="B4774" s="9">
        <v>43576</v>
      </c>
      <c r="C4774" s="50" t="str">
        <f t="shared" si="592"/>
        <v>N</v>
      </c>
      <c r="D4774" s="52">
        <f>_xlfn.XLOOKUP(B4774,Cal_Date!B:B,Cal_Date!A:A,0)</f>
        <v>4</v>
      </c>
      <c r="E4774">
        <v>2019</v>
      </c>
      <c r="F4774" t="s">
        <v>127</v>
      </c>
      <c r="G4774" t="s">
        <v>130</v>
      </c>
      <c r="H4774" t="s">
        <v>11</v>
      </c>
      <c r="I4774" t="s">
        <v>11</v>
      </c>
      <c r="J4774" t="s">
        <v>15</v>
      </c>
      <c r="K4774" t="s">
        <v>42</v>
      </c>
      <c r="L4774">
        <v>2</v>
      </c>
      <c r="M4774">
        <v>1003</v>
      </c>
      <c r="O4774" t="s">
        <v>25</v>
      </c>
      <c r="R4774" t="s">
        <v>46</v>
      </c>
      <c r="S4774" s="49" t="str">
        <f t="shared" si="593"/>
        <v>Card</v>
      </c>
      <c r="T4774" s="3">
        <v>0.04</v>
      </c>
      <c r="U4774" s="2">
        <v>5.3000000000000007</v>
      </c>
      <c r="V4774" s="2">
        <v>1.74</v>
      </c>
      <c r="W4774" s="54">
        <f>_xlfn.XLOOKUP(M4774,Market!A:A,Market!F:F,0)</f>
        <v>0.06</v>
      </c>
      <c r="X4774" s="55">
        <f t="shared" si="594"/>
        <v>0.21200000000000002</v>
      </c>
      <c r="Y4774" s="55">
        <f t="shared" si="595"/>
        <v>3.5600000000000005</v>
      </c>
      <c r="Z4774" s="54">
        <f t="shared" si="596"/>
        <v>0.67169811320754713</v>
      </c>
      <c r="AA4774" s="49" t="str">
        <f t="shared" ca="1" si="597"/>
        <v>N</v>
      </c>
      <c r="AB4774" s="49">
        <f t="shared" ca="1" si="598"/>
        <v>5</v>
      </c>
      <c r="AC4774" s="49" t="str">
        <f t="shared" ca="1" si="599"/>
        <v>N</v>
      </c>
    </row>
    <row r="4775" spans="1:29" x14ac:dyDescent="0.25">
      <c r="A4775">
        <v>3072</v>
      </c>
      <c r="B4775" s="9">
        <v>43576</v>
      </c>
      <c r="C4775" s="50" t="str">
        <f t="shared" si="592"/>
        <v>N</v>
      </c>
      <c r="D4775" s="52">
        <f>_xlfn.XLOOKUP(B4775,Cal_Date!B:B,Cal_Date!A:A,0)</f>
        <v>4</v>
      </c>
      <c r="E4775">
        <v>2019</v>
      </c>
      <c r="F4775" t="s">
        <v>127</v>
      </c>
      <c r="G4775" t="s">
        <v>130</v>
      </c>
      <c r="H4775" t="s">
        <v>11</v>
      </c>
      <c r="I4775" t="s">
        <v>11</v>
      </c>
      <c r="J4775" t="s">
        <v>15</v>
      </c>
      <c r="K4775" t="s">
        <v>42</v>
      </c>
      <c r="L4775">
        <v>1</v>
      </c>
      <c r="M4775">
        <v>1005</v>
      </c>
      <c r="O4775" t="s">
        <v>25</v>
      </c>
      <c r="R4775" t="s">
        <v>46</v>
      </c>
      <c r="S4775" s="49" t="str">
        <f t="shared" si="593"/>
        <v>Card</v>
      </c>
      <c r="T4775" s="3">
        <v>0.04</v>
      </c>
      <c r="U4775" s="2">
        <v>2.7225000000000001</v>
      </c>
      <c r="V4775" s="2">
        <v>0.87</v>
      </c>
      <c r="W4775" s="54">
        <f>_xlfn.XLOOKUP(M4775,Market!A:A,Market!F:F,0)</f>
        <v>8.8999999999999996E-2</v>
      </c>
      <c r="X4775" s="55">
        <f t="shared" si="594"/>
        <v>0.10890000000000001</v>
      </c>
      <c r="Y4775" s="55">
        <f t="shared" si="595"/>
        <v>1.8525</v>
      </c>
      <c r="Z4775" s="54">
        <f t="shared" si="596"/>
        <v>0.68044077134986225</v>
      </c>
      <c r="AA4775" s="49" t="str">
        <f t="shared" ca="1" si="597"/>
        <v>N</v>
      </c>
      <c r="AB4775" s="49">
        <f t="shared" ca="1" si="598"/>
        <v>5</v>
      </c>
      <c r="AC4775" s="49" t="str">
        <f t="shared" ca="1" si="599"/>
        <v>N</v>
      </c>
    </row>
    <row r="4776" spans="1:29" x14ac:dyDescent="0.25">
      <c r="A4776">
        <v>3073</v>
      </c>
      <c r="B4776" s="9">
        <v>43576</v>
      </c>
      <c r="C4776" s="50" t="str">
        <f t="shared" si="592"/>
        <v>N</v>
      </c>
      <c r="D4776" s="52">
        <f>_xlfn.XLOOKUP(B4776,Cal_Date!B:B,Cal_Date!A:A,0)</f>
        <v>4</v>
      </c>
      <c r="E4776">
        <v>2019</v>
      </c>
      <c r="F4776" t="s">
        <v>127</v>
      </c>
      <c r="G4776" t="s">
        <v>130</v>
      </c>
      <c r="H4776" t="s">
        <v>14</v>
      </c>
      <c r="I4776" t="s">
        <v>18</v>
      </c>
      <c r="J4776" t="s">
        <v>15</v>
      </c>
      <c r="K4776" t="s">
        <v>43</v>
      </c>
      <c r="L4776">
        <v>1</v>
      </c>
      <c r="M4776">
        <v>1005</v>
      </c>
      <c r="O4776" t="s">
        <v>25</v>
      </c>
      <c r="R4776" t="s">
        <v>46</v>
      </c>
      <c r="S4776" s="49" t="str">
        <f t="shared" si="593"/>
        <v>Card</v>
      </c>
      <c r="T4776" s="3">
        <v>0.04</v>
      </c>
      <c r="U4776" s="2">
        <v>7.0785</v>
      </c>
      <c r="V4776" s="2">
        <v>2.1</v>
      </c>
      <c r="W4776" s="54">
        <f>_xlfn.XLOOKUP(M4776,Market!A:A,Market!F:F,0)</f>
        <v>8.8999999999999996E-2</v>
      </c>
      <c r="X4776" s="55">
        <f t="shared" si="594"/>
        <v>0.28314</v>
      </c>
      <c r="Y4776" s="55">
        <f t="shared" si="595"/>
        <v>4.9785000000000004</v>
      </c>
      <c r="Z4776" s="54">
        <f t="shared" si="596"/>
        <v>0.70332697605424888</v>
      </c>
      <c r="AA4776" s="49" t="str">
        <f t="shared" ca="1" si="597"/>
        <v>N</v>
      </c>
      <c r="AB4776" s="49">
        <f t="shared" ca="1" si="598"/>
        <v>5</v>
      </c>
      <c r="AC4776" s="49" t="str">
        <f t="shared" ca="1" si="599"/>
        <v>N</v>
      </c>
    </row>
    <row r="4777" spans="1:29" x14ac:dyDescent="0.25">
      <c r="A4777">
        <v>3074</v>
      </c>
      <c r="B4777" s="9">
        <v>43576</v>
      </c>
      <c r="C4777" s="50" t="str">
        <f t="shared" si="592"/>
        <v>N</v>
      </c>
      <c r="D4777" s="52">
        <f>_xlfn.XLOOKUP(B4777,Cal_Date!B:B,Cal_Date!A:A,0)</f>
        <v>4</v>
      </c>
      <c r="E4777">
        <v>2019</v>
      </c>
      <c r="F4777" t="s">
        <v>127</v>
      </c>
      <c r="G4777" t="s">
        <v>130</v>
      </c>
      <c r="H4777" t="s">
        <v>11</v>
      </c>
      <c r="I4777" t="s">
        <v>13</v>
      </c>
      <c r="J4777" t="s">
        <v>15</v>
      </c>
      <c r="K4777" t="s">
        <v>42</v>
      </c>
      <c r="L4777">
        <v>1</v>
      </c>
      <c r="M4777">
        <v>1006</v>
      </c>
      <c r="O4777" t="s">
        <v>28</v>
      </c>
      <c r="R4777" t="s">
        <v>46</v>
      </c>
      <c r="S4777" s="49" t="str">
        <f t="shared" si="593"/>
        <v>Card</v>
      </c>
      <c r="T4777" s="3">
        <v>0.04</v>
      </c>
      <c r="U4777" s="2">
        <v>2.7225000000000001</v>
      </c>
      <c r="V4777" s="2">
        <v>1.42</v>
      </c>
      <c r="W4777" s="54">
        <f>_xlfn.XLOOKUP(M4777,Market!A:A,Market!F:F,0)</f>
        <v>8.8999999999999996E-2</v>
      </c>
      <c r="X4777" s="55">
        <f t="shared" si="594"/>
        <v>0.10890000000000001</v>
      </c>
      <c r="Y4777" s="55">
        <f t="shared" si="595"/>
        <v>1.3025000000000002</v>
      </c>
      <c r="Z4777" s="54">
        <f t="shared" si="596"/>
        <v>0.47842056932966032</v>
      </c>
      <c r="AA4777" s="49" t="str">
        <f t="shared" ca="1" si="597"/>
        <v>N</v>
      </c>
      <c r="AB4777" s="49">
        <f t="shared" ca="1" si="598"/>
        <v>5</v>
      </c>
      <c r="AC4777" s="49" t="str">
        <f t="shared" ca="1" si="599"/>
        <v>N</v>
      </c>
    </row>
    <row r="4778" spans="1:29" x14ac:dyDescent="0.25">
      <c r="A4778">
        <v>3075</v>
      </c>
      <c r="B4778" s="9">
        <v>43576</v>
      </c>
      <c r="C4778" s="50" t="str">
        <f t="shared" si="592"/>
        <v>N</v>
      </c>
      <c r="D4778" s="52">
        <f>_xlfn.XLOOKUP(B4778,Cal_Date!B:B,Cal_Date!A:A,0)</f>
        <v>4</v>
      </c>
      <c r="E4778">
        <v>2019</v>
      </c>
      <c r="F4778" t="s">
        <v>127</v>
      </c>
      <c r="G4778" t="s">
        <v>130</v>
      </c>
      <c r="H4778" t="s">
        <v>48</v>
      </c>
      <c r="I4778" t="s">
        <v>18</v>
      </c>
      <c r="J4778" t="s">
        <v>10</v>
      </c>
      <c r="K4778" t="s">
        <v>43</v>
      </c>
      <c r="L4778">
        <v>1</v>
      </c>
      <c r="M4778">
        <v>1002</v>
      </c>
      <c r="O4778" t="s">
        <v>28</v>
      </c>
      <c r="R4778" t="s">
        <v>44</v>
      </c>
      <c r="S4778" s="49" t="str">
        <f t="shared" si="593"/>
        <v>Card</v>
      </c>
      <c r="T4778" s="3">
        <v>0.03</v>
      </c>
      <c r="U4778" s="2">
        <v>7.42</v>
      </c>
      <c r="V4778" s="2">
        <v>1.46</v>
      </c>
      <c r="W4778" s="54">
        <f>_xlfn.XLOOKUP(M4778,Market!A:A,Market!F:F,0)</f>
        <v>0.06</v>
      </c>
      <c r="X4778" s="55">
        <f t="shared" si="594"/>
        <v>0.22259999999999999</v>
      </c>
      <c r="Y4778" s="55">
        <f t="shared" si="595"/>
        <v>5.96</v>
      </c>
      <c r="Z4778" s="54">
        <f t="shared" si="596"/>
        <v>0.80323450134770891</v>
      </c>
      <c r="AA4778" s="49" t="str">
        <f t="shared" ca="1" si="597"/>
        <v>N</v>
      </c>
      <c r="AB4778" s="49">
        <f t="shared" ca="1" si="598"/>
        <v>5</v>
      </c>
      <c r="AC4778" s="49" t="str">
        <f t="shared" ca="1" si="599"/>
        <v>N</v>
      </c>
    </row>
    <row r="4779" spans="1:29" x14ac:dyDescent="0.25">
      <c r="A4779">
        <v>3076</v>
      </c>
      <c r="B4779" s="9">
        <v>43576</v>
      </c>
      <c r="C4779" s="50" t="str">
        <f t="shared" si="592"/>
        <v>N</v>
      </c>
      <c r="D4779" s="52">
        <f>_xlfn.XLOOKUP(B4779,Cal_Date!B:B,Cal_Date!A:A,0)</f>
        <v>4</v>
      </c>
      <c r="E4779">
        <v>2019</v>
      </c>
      <c r="F4779" t="s">
        <v>127</v>
      </c>
      <c r="G4779" t="s">
        <v>130</v>
      </c>
      <c r="H4779" t="s">
        <v>48</v>
      </c>
      <c r="I4779" t="s">
        <v>18</v>
      </c>
      <c r="J4779" t="s">
        <v>10</v>
      </c>
      <c r="K4779" t="s">
        <v>43</v>
      </c>
      <c r="L4779">
        <v>2</v>
      </c>
      <c r="M4779">
        <v>1001</v>
      </c>
      <c r="O4779" t="s">
        <v>25</v>
      </c>
      <c r="R4779" t="s">
        <v>44</v>
      </c>
      <c r="S4779" s="49" t="str">
        <f t="shared" si="593"/>
        <v>Card</v>
      </c>
      <c r="T4779" s="3">
        <v>0.03</v>
      </c>
      <c r="U4779" s="2">
        <v>14.84</v>
      </c>
      <c r="V4779" s="2">
        <v>2.92</v>
      </c>
      <c r="W4779" s="54">
        <f>_xlfn.XLOOKUP(M4779,Market!A:A,Market!F:F,0)</f>
        <v>0.06</v>
      </c>
      <c r="X4779" s="55">
        <f t="shared" si="594"/>
        <v>0.44519999999999998</v>
      </c>
      <c r="Y4779" s="55">
        <f t="shared" si="595"/>
        <v>11.92</v>
      </c>
      <c r="Z4779" s="54">
        <f t="shared" si="596"/>
        <v>0.80323450134770891</v>
      </c>
      <c r="AA4779" s="49" t="str">
        <f t="shared" ca="1" si="597"/>
        <v>N</v>
      </c>
      <c r="AB4779" s="49">
        <f t="shared" ca="1" si="598"/>
        <v>5</v>
      </c>
      <c r="AC4779" s="49" t="str">
        <f t="shared" ca="1" si="599"/>
        <v>N</v>
      </c>
    </row>
    <row r="4780" spans="1:29" x14ac:dyDescent="0.25">
      <c r="A4780">
        <v>3077</v>
      </c>
      <c r="B4780" s="9">
        <v>43576</v>
      </c>
      <c r="C4780" s="50" t="str">
        <f t="shared" si="592"/>
        <v>N</v>
      </c>
      <c r="D4780" s="52">
        <f>_xlfn.XLOOKUP(B4780,Cal_Date!B:B,Cal_Date!A:A,0)</f>
        <v>4</v>
      </c>
      <c r="E4780">
        <v>2019</v>
      </c>
      <c r="F4780" t="s">
        <v>127</v>
      </c>
      <c r="G4780" t="s">
        <v>130</v>
      </c>
      <c r="H4780" t="s">
        <v>14</v>
      </c>
      <c r="I4780" t="s">
        <v>13</v>
      </c>
      <c r="J4780" t="s">
        <v>15</v>
      </c>
      <c r="K4780" t="s">
        <v>43</v>
      </c>
      <c r="L4780">
        <v>1</v>
      </c>
      <c r="M4780">
        <v>1003</v>
      </c>
      <c r="O4780" t="s">
        <v>25</v>
      </c>
      <c r="R4780" t="s">
        <v>46</v>
      </c>
      <c r="S4780" s="49" t="str">
        <f t="shared" si="593"/>
        <v>Card</v>
      </c>
      <c r="T4780" s="3">
        <v>0.04</v>
      </c>
      <c r="U4780" s="2">
        <v>6.8900000000000006</v>
      </c>
      <c r="V4780" s="2">
        <v>2.12</v>
      </c>
      <c r="W4780" s="54">
        <f>_xlfn.XLOOKUP(M4780,Market!A:A,Market!F:F,0)</f>
        <v>0.06</v>
      </c>
      <c r="X4780" s="55">
        <f t="shared" si="594"/>
        <v>0.27560000000000001</v>
      </c>
      <c r="Y4780" s="55">
        <f t="shared" si="595"/>
        <v>4.7700000000000005</v>
      </c>
      <c r="Z4780" s="54">
        <f t="shared" si="596"/>
        <v>0.69230769230769229</v>
      </c>
      <c r="AA4780" s="49" t="str">
        <f t="shared" ca="1" si="597"/>
        <v>N</v>
      </c>
      <c r="AB4780" s="49">
        <f t="shared" ca="1" si="598"/>
        <v>5</v>
      </c>
      <c r="AC4780" s="49" t="str">
        <f t="shared" ca="1" si="599"/>
        <v>N</v>
      </c>
    </row>
    <row r="4781" spans="1:29" x14ac:dyDescent="0.25">
      <c r="A4781">
        <v>3078</v>
      </c>
      <c r="B4781" s="9">
        <v>43576</v>
      </c>
      <c r="C4781" s="50" t="str">
        <f t="shared" si="592"/>
        <v>N</v>
      </c>
      <c r="D4781" s="52">
        <f>_xlfn.XLOOKUP(B4781,Cal_Date!B:B,Cal_Date!A:A,0)</f>
        <v>4</v>
      </c>
      <c r="E4781">
        <v>2019</v>
      </c>
      <c r="F4781" t="s">
        <v>127</v>
      </c>
      <c r="G4781" t="s">
        <v>130</v>
      </c>
      <c r="H4781" t="s">
        <v>11</v>
      </c>
      <c r="I4781" t="s">
        <v>11</v>
      </c>
      <c r="J4781" t="s">
        <v>15</v>
      </c>
      <c r="K4781" t="s">
        <v>42</v>
      </c>
      <c r="L4781">
        <v>1</v>
      </c>
      <c r="M4781">
        <v>1004</v>
      </c>
      <c r="O4781" t="s">
        <v>28</v>
      </c>
      <c r="R4781" t="s">
        <v>44</v>
      </c>
      <c r="S4781" s="49" t="str">
        <f t="shared" si="593"/>
        <v>Card</v>
      </c>
      <c r="T4781" s="3">
        <v>0.03</v>
      </c>
      <c r="U4781" s="2">
        <v>2.6500000000000004</v>
      </c>
      <c r="V4781" s="2">
        <v>0.87</v>
      </c>
      <c r="W4781" s="54">
        <f>_xlfn.XLOOKUP(M4781,Market!A:A,Market!F:F,0)</f>
        <v>0.06</v>
      </c>
      <c r="X4781" s="55">
        <f t="shared" si="594"/>
        <v>7.9500000000000001E-2</v>
      </c>
      <c r="Y4781" s="55">
        <f t="shared" si="595"/>
        <v>1.7800000000000002</v>
      </c>
      <c r="Z4781" s="54">
        <f t="shared" si="596"/>
        <v>0.67169811320754713</v>
      </c>
      <c r="AA4781" s="49" t="str">
        <f t="shared" ca="1" si="597"/>
        <v>N</v>
      </c>
      <c r="AB4781" s="49">
        <f t="shared" ca="1" si="598"/>
        <v>5</v>
      </c>
      <c r="AC4781" s="49" t="str">
        <f t="shared" ca="1" si="599"/>
        <v>N</v>
      </c>
    </row>
    <row r="4782" spans="1:29" x14ac:dyDescent="0.25">
      <c r="A4782">
        <v>3079</v>
      </c>
      <c r="B4782" s="9">
        <v>43576</v>
      </c>
      <c r="C4782" s="50" t="str">
        <f t="shared" si="592"/>
        <v>N</v>
      </c>
      <c r="D4782" s="52">
        <f>_xlfn.XLOOKUP(B4782,Cal_Date!B:B,Cal_Date!A:A,0)</f>
        <v>4</v>
      </c>
      <c r="E4782">
        <v>2019</v>
      </c>
      <c r="F4782" t="s">
        <v>127</v>
      </c>
      <c r="G4782" t="s">
        <v>130</v>
      </c>
      <c r="H4782" t="s">
        <v>11</v>
      </c>
      <c r="I4782" t="s">
        <v>13</v>
      </c>
      <c r="J4782" t="s">
        <v>15</v>
      </c>
      <c r="K4782" t="s">
        <v>42</v>
      </c>
      <c r="L4782">
        <v>1</v>
      </c>
      <c r="M4782">
        <v>1003</v>
      </c>
      <c r="O4782" t="s">
        <v>25</v>
      </c>
      <c r="R4782" t="s">
        <v>44</v>
      </c>
      <c r="S4782" s="49" t="str">
        <f t="shared" si="593"/>
        <v>Card</v>
      </c>
      <c r="T4782" s="3">
        <v>0.03</v>
      </c>
      <c r="U4782" s="2">
        <v>2.6500000000000004</v>
      </c>
      <c r="V4782" s="2">
        <v>1.42</v>
      </c>
      <c r="W4782" s="54">
        <f>_xlfn.XLOOKUP(M4782,Market!A:A,Market!F:F,0)</f>
        <v>0.06</v>
      </c>
      <c r="X4782" s="55">
        <f t="shared" si="594"/>
        <v>7.9500000000000001E-2</v>
      </c>
      <c r="Y4782" s="55">
        <f t="shared" si="595"/>
        <v>1.2300000000000004</v>
      </c>
      <c r="Z4782" s="54">
        <f t="shared" si="596"/>
        <v>0.46415094339622653</v>
      </c>
      <c r="AA4782" s="49" t="str">
        <f t="shared" ca="1" si="597"/>
        <v>N</v>
      </c>
      <c r="AB4782" s="49">
        <f t="shared" ca="1" si="598"/>
        <v>5</v>
      </c>
      <c r="AC4782" s="49" t="str">
        <f t="shared" ca="1" si="599"/>
        <v>N</v>
      </c>
    </row>
    <row r="4783" spans="1:29" x14ac:dyDescent="0.25">
      <c r="A4783">
        <v>3080</v>
      </c>
      <c r="B4783" s="9">
        <v>43576</v>
      </c>
      <c r="C4783" s="50" t="str">
        <f t="shared" si="592"/>
        <v>N</v>
      </c>
      <c r="D4783" s="52">
        <f>_xlfn.XLOOKUP(B4783,Cal_Date!B:B,Cal_Date!A:A,0)</f>
        <v>4</v>
      </c>
      <c r="E4783">
        <v>2019</v>
      </c>
      <c r="F4783" t="s">
        <v>127</v>
      </c>
      <c r="G4783" t="s">
        <v>130</v>
      </c>
      <c r="H4783" t="s">
        <v>11</v>
      </c>
      <c r="I4783" t="s">
        <v>11</v>
      </c>
      <c r="J4783" t="s">
        <v>15</v>
      </c>
      <c r="K4783" t="s">
        <v>42</v>
      </c>
      <c r="L4783">
        <v>1</v>
      </c>
      <c r="M4783">
        <v>1005</v>
      </c>
      <c r="O4783" t="s">
        <v>25</v>
      </c>
      <c r="R4783" t="s">
        <v>44</v>
      </c>
      <c r="S4783" s="49" t="str">
        <f t="shared" si="593"/>
        <v>Card</v>
      </c>
      <c r="T4783" s="3">
        <v>0.03</v>
      </c>
      <c r="U4783" s="2">
        <v>2.7225000000000001</v>
      </c>
      <c r="V4783" s="2">
        <v>0.87</v>
      </c>
      <c r="W4783" s="54">
        <f>_xlfn.XLOOKUP(M4783,Market!A:A,Market!F:F,0)</f>
        <v>8.8999999999999996E-2</v>
      </c>
      <c r="X4783" s="55">
        <f t="shared" si="594"/>
        <v>8.1674999999999998E-2</v>
      </c>
      <c r="Y4783" s="55">
        <f t="shared" si="595"/>
        <v>1.8525</v>
      </c>
      <c r="Z4783" s="54">
        <f t="shared" si="596"/>
        <v>0.68044077134986225</v>
      </c>
      <c r="AA4783" s="49" t="str">
        <f t="shared" ca="1" si="597"/>
        <v>N</v>
      </c>
      <c r="AB4783" s="49">
        <f t="shared" ca="1" si="598"/>
        <v>5</v>
      </c>
      <c r="AC4783" s="49" t="str">
        <f t="shared" ca="1" si="599"/>
        <v>N</v>
      </c>
    </row>
    <row r="4784" spans="1:29" x14ac:dyDescent="0.25">
      <c r="A4784">
        <v>3081</v>
      </c>
      <c r="B4784" s="9">
        <v>43576</v>
      </c>
      <c r="C4784" s="50" t="str">
        <f t="shared" si="592"/>
        <v>N</v>
      </c>
      <c r="D4784" s="52">
        <f>_xlfn.XLOOKUP(B4784,Cal_Date!B:B,Cal_Date!A:A,0)</f>
        <v>4</v>
      </c>
      <c r="E4784">
        <v>2019</v>
      </c>
      <c r="F4784" t="s">
        <v>127</v>
      </c>
      <c r="G4784" t="s">
        <v>130</v>
      </c>
      <c r="H4784" t="s">
        <v>11</v>
      </c>
      <c r="I4784" t="s">
        <v>11</v>
      </c>
      <c r="J4784" t="s">
        <v>15</v>
      </c>
      <c r="K4784" t="s">
        <v>42</v>
      </c>
      <c r="L4784">
        <v>1</v>
      </c>
      <c r="M4784">
        <v>1007</v>
      </c>
      <c r="O4784" t="s">
        <v>28</v>
      </c>
      <c r="R4784" t="s">
        <v>44</v>
      </c>
      <c r="S4784" s="49" t="str">
        <f t="shared" si="593"/>
        <v>Card</v>
      </c>
      <c r="T4784" s="3">
        <v>0.03</v>
      </c>
      <c r="U4784" s="2">
        <v>2.7225000000000001</v>
      </c>
      <c r="V4784" s="2">
        <v>0.87</v>
      </c>
      <c r="W4784" s="54">
        <f>_xlfn.XLOOKUP(M4784,Market!A:A,Market!F:F,0)</f>
        <v>8.8999999999999996E-2</v>
      </c>
      <c r="X4784" s="55">
        <f t="shared" si="594"/>
        <v>8.1674999999999998E-2</v>
      </c>
      <c r="Y4784" s="55">
        <f t="shared" si="595"/>
        <v>1.8525</v>
      </c>
      <c r="Z4784" s="54">
        <f t="shared" si="596"/>
        <v>0.68044077134986225</v>
      </c>
      <c r="AA4784" s="49" t="str">
        <f t="shared" ca="1" si="597"/>
        <v>N</v>
      </c>
      <c r="AB4784" s="49">
        <f t="shared" ca="1" si="598"/>
        <v>5</v>
      </c>
      <c r="AC4784" s="49" t="str">
        <f t="shared" ca="1" si="599"/>
        <v>N</v>
      </c>
    </row>
    <row r="4785" spans="1:29" x14ac:dyDescent="0.25">
      <c r="A4785">
        <v>3082</v>
      </c>
      <c r="B4785" s="9">
        <v>43576</v>
      </c>
      <c r="C4785" s="50" t="str">
        <f t="shared" si="592"/>
        <v>N</v>
      </c>
      <c r="D4785" s="52">
        <f>_xlfn.XLOOKUP(B4785,Cal_Date!B:B,Cal_Date!A:A,0)</f>
        <v>4</v>
      </c>
      <c r="E4785">
        <v>2019</v>
      </c>
      <c r="F4785" t="s">
        <v>127</v>
      </c>
      <c r="G4785" t="s">
        <v>130</v>
      </c>
      <c r="H4785" t="s">
        <v>11</v>
      </c>
      <c r="I4785" t="s">
        <v>13</v>
      </c>
      <c r="J4785" t="s">
        <v>15</v>
      </c>
      <c r="K4785" t="s">
        <v>42</v>
      </c>
      <c r="L4785">
        <v>2</v>
      </c>
      <c r="M4785">
        <v>1009</v>
      </c>
      <c r="O4785" t="s">
        <v>28</v>
      </c>
      <c r="R4785" t="s">
        <v>47</v>
      </c>
      <c r="S4785" s="49" t="str">
        <f t="shared" si="593"/>
        <v>Card</v>
      </c>
      <c r="T4785" s="3">
        <v>3.5000000000000003E-2</v>
      </c>
      <c r="U4785" s="2">
        <v>5.4450000000000003</v>
      </c>
      <c r="V4785" s="2">
        <v>2.84</v>
      </c>
      <c r="W4785" s="54">
        <f>_xlfn.XLOOKUP(M4785,Market!A:A,Market!F:F,0)</f>
        <v>8.8999999999999996E-2</v>
      </c>
      <c r="X4785" s="55">
        <f t="shared" si="594"/>
        <v>0.19057500000000002</v>
      </c>
      <c r="Y4785" s="55">
        <f t="shared" si="595"/>
        <v>2.6050000000000004</v>
      </c>
      <c r="Z4785" s="54">
        <f t="shared" si="596"/>
        <v>0.47842056932966032</v>
      </c>
      <c r="AA4785" s="49" t="str">
        <f t="shared" ca="1" si="597"/>
        <v>N</v>
      </c>
      <c r="AB4785" s="49">
        <f t="shared" ca="1" si="598"/>
        <v>5</v>
      </c>
      <c r="AC4785" s="49" t="str">
        <f t="shared" ca="1" si="599"/>
        <v>N</v>
      </c>
    </row>
    <row r="4786" spans="1:29" x14ac:dyDescent="0.25">
      <c r="A4786">
        <v>3083</v>
      </c>
      <c r="B4786" s="9">
        <v>43576</v>
      </c>
      <c r="C4786" s="50" t="str">
        <f t="shared" si="592"/>
        <v>N</v>
      </c>
      <c r="D4786" s="52">
        <f>_xlfn.XLOOKUP(B4786,Cal_Date!B:B,Cal_Date!A:A,0)</f>
        <v>4</v>
      </c>
      <c r="E4786">
        <v>2019</v>
      </c>
      <c r="F4786" t="s">
        <v>127</v>
      </c>
      <c r="G4786" t="s">
        <v>130</v>
      </c>
      <c r="H4786" t="s">
        <v>14</v>
      </c>
      <c r="I4786" t="s">
        <v>18</v>
      </c>
      <c r="J4786" t="s">
        <v>15</v>
      </c>
      <c r="K4786" t="s">
        <v>43</v>
      </c>
      <c r="L4786">
        <v>2</v>
      </c>
      <c r="M4786">
        <v>1001</v>
      </c>
      <c r="O4786" t="s">
        <v>25</v>
      </c>
      <c r="R4786" t="s">
        <v>44</v>
      </c>
      <c r="S4786" s="49" t="str">
        <f t="shared" si="593"/>
        <v>Card</v>
      </c>
      <c r="T4786" s="3">
        <v>0.03</v>
      </c>
      <c r="U4786" s="2">
        <v>13.780000000000001</v>
      </c>
      <c r="V4786" s="2">
        <v>4.2</v>
      </c>
      <c r="W4786" s="54">
        <f>_xlfn.XLOOKUP(M4786,Market!A:A,Market!F:F,0)</f>
        <v>0.06</v>
      </c>
      <c r="X4786" s="55">
        <f t="shared" si="594"/>
        <v>0.41340000000000005</v>
      </c>
      <c r="Y4786" s="55">
        <f t="shared" si="595"/>
        <v>9.5800000000000018</v>
      </c>
      <c r="Z4786" s="54">
        <f t="shared" si="596"/>
        <v>0.69521044992743108</v>
      </c>
      <c r="AA4786" s="49" t="str">
        <f t="shared" ca="1" si="597"/>
        <v>N</v>
      </c>
      <c r="AB4786" s="49">
        <f t="shared" ca="1" si="598"/>
        <v>5</v>
      </c>
      <c r="AC4786" s="49" t="str">
        <f t="shared" ca="1" si="599"/>
        <v>N</v>
      </c>
    </row>
    <row r="4787" spans="1:29" x14ac:dyDescent="0.25">
      <c r="A4787">
        <v>3084</v>
      </c>
      <c r="B4787" s="9">
        <v>43576</v>
      </c>
      <c r="C4787" s="50" t="str">
        <f t="shared" si="592"/>
        <v>N</v>
      </c>
      <c r="D4787" s="52">
        <f>_xlfn.XLOOKUP(B4787,Cal_Date!B:B,Cal_Date!A:A,0)</f>
        <v>4</v>
      </c>
      <c r="E4787">
        <v>2019</v>
      </c>
      <c r="F4787" t="s">
        <v>127</v>
      </c>
      <c r="G4787" t="s">
        <v>130</v>
      </c>
      <c r="H4787" t="s">
        <v>11</v>
      </c>
      <c r="I4787" t="s">
        <v>11</v>
      </c>
      <c r="J4787" t="s">
        <v>15</v>
      </c>
      <c r="K4787" t="s">
        <v>42</v>
      </c>
      <c r="L4787">
        <v>1</v>
      </c>
      <c r="M4787">
        <v>1010</v>
      </c>
      <c r="O4787" t="s">
        <v>25</v>
      </c>
      <c r="R4787" t="s">
        <v>47</v>
      </c>
      <c r="S4787" s="49" t="str">
        <f t="shared" si="593"/>
        <v>Card</v>
      </c>
      <c r="T4787" s="3">
        <v>3.5000000000000003E-2</v>
      </c>
      <c r="U4787" s="2">
        <v>2.7</v>
      </c>
      <c r="V4787" s="2">
        <v>0.87</v>
      </c>
      <c r="W4787" s="54">
        <f>_xlfn.XLOOKUP(M4787,Market!A:A,Market!F:F,0)</f>
        <v>0.08</v>
      </c>
      <c r="X4787" s="55">
        <f t="shared" si="594"/>
        <v>9.4500000000000015E-2</v>
      </c>
      <c r="Y4787" s="55">
        <f t="shared" si="595"/>
        <v>1.83</v>
      </c>
      <c r="Z4787" s="54">
        <f t="shared" si="596"/>
        <v>0.67777777777777781</v>
      </c>
      <c r="AA4787" s="49" t="str">
        <f t="shared" ca="1" si="597"/>
        <v>N</v>
      </c>
      <c r="AB4787" s="49">
        <f t="shared" ca="1" si="598"/>
        <v>5</v>
      </c>
      <c r="AC4787" s="49" t="str">
        <f t="shared" ca="1" si="599"/>
        <v>N</v>
      </c>
    </row>
    <row r="4788" spans="1:29" x14ac:dyDescent="0.25">
      <c r="A4788">
        <v>3085</v>
      </c>
      <c r="B4788" s="9">
        <v>43576</v>
      </c>
      <c r="C4788" s="50" t="str">
        <f t="shared" si="592"/>
        <v>N</v>
      </c>
      <c r="D4788" s="52">
        <f>_xlfn.XLOOKUP(B4788,Cal_Date!B:B,Cal_Date!A:A,0)</f>
        <v>4</v>
      </c>
      <c r="E4788">
        <v>2019</v>
      </c>
      <c r="F4788" t="s">
        <v>127</v>
      </c>
      <c r="G4788" t="s">
        <v>130</v>
      </c>
      <c r="H4788" t="s">
        <v>48</v>
      </c>
      <c r="I4788" t="s">
        <v>18</v>
      </c>
      <c r="J4788" t="s">
        <v>10</v>
      </c>
      <c r="K4788" t="s">
        <v>43</v>
      </c>
      <c r="L4788">
        <v>1</v>
      </c>
      <c r="M4788">
        <v>1010</v>
      </c>
      <c r="O4788" t="s">
        <v>25</v>
      </c>
      <c r="R4788" t="s">
        <v>47</v>
      </c>
      <c r="S4788" s="49" t="str">
        <f t="shared" si="593"/>
        <v>Card</v>
      </c>
      <c r="T4788" s="3">
        <v>3.5000000000000003E-2</v>
      </c>
      <c r="U4788" s="2">
        <v>7.5600000000000005</v>
      </c>
      <c r="V4788" s="2">
        <v>1.46</v>
      </c>
      <c r="W4788" s="54">
        <f>_xlfn.XLOOKUP(M4788,Market!A:A,Market!F:F,0)</f>
        <v>0.08</v>
      </c>
      <c r="X4788" s="55">
        <f t="shared" si="594"/>
        <v>0.26460000000000006</v>
      </c>
      <c r="Y4788" s="55">
        <f t="shared" si="595"/>
        <v>6.1000000000000005</v>
      </c>
      <c r="Z4788" s="54">
        <f t="shared" si="596"/>
        <v>0.80687830687830686</v>
      </c>
      <c r="AA4788" s="49" t="str">
        <f t="shared" ca="1" si="597"/>
        <v>N</v>
      </c>
      <c r="AB4788" s="49">
        <f t="shared" ca="1" si="598"/>
        <v>5</v>
      </c>
      <c r="AC4788" s="49" t="str">
        <f t="shared" ca="1" si="599"/>
        <v>N</v>
      </c>
    </row>
    <row r="4789" spans="1:29" x14ac:dyDescent="0.25">
      <c r="A4789">
        <v>3086</v>
      </c>
      <c r="B4789" s="9">
        <v>43576</v>
      </c>
      <c r="C4789" s="50" t="str">
        <f t="shared" si="592"/>
        <v>N</v>
      </c>
      <c r="D4789" s="52">
        <f>_xlfn.XLOOKUP(B4789,Cal_Date!B:B,Cal_Date!A:A,0)</f>
        <v>4</v>
      </c>
      <c r="E4789">
        <v>2019</v>
      </c>
      <c r="F4789" t="s">
        <v>127</v>
      </c>
      <c r="G4789" t="s">
        <v>130</v>
      </c>
      <c r="H4789" t="s">
        <v>11</v>
      </c>
      <c r="I4789" t="s">
        <v>11</v>
      </c>
      <c r="J4789" t="s">
        <v>15</v>
      </c>
      <c r="K4789" t="s">
        <v>42</v>
      </c>
      <c r="L4789">
        <v>1</v>
      </c>
      <c r="M4789">
        <v>1010</v>
      </c>
      <c r="O4789" t="s">
        <v>25</v>
      </c>
      <c r="R4789" t="s">
        <v>46</v>
      </c>
      <c r="S4789" s="49" t="str">
        <f t="shared" si="593"/>
        <v>Card</v>
      </c>
      <c r="T4789" s="3">
        <v>0.04</v>
      </c>
      <c r="U4789" s="2">
        <v>2.7</v>
      </c>
      <c r="V4789" s="2">
        <v>0.87</v>
      </c>
      <c r="W4789" s="54">
        <f>_xlfn.XLOOKUP(M4789,Market!A:A,Market!F:F,0)</f>
        <v>0.08</v>
      </c>
      <c r="X4789" s="55">
        <f t="shared" si="594"/>
        <v>0.10800000000000001</v>
      </c>
      <c r="Y4789" s="55">
        <f t="shared" si="595"/>
        <v>1.83</v>
      </c>
      <c r="Z4789" s="54">
        <f t="shared" si="596"/>
        <v>0.67777777777777781</v>
      </c>
      <c r="AA4789" s="49" t="str">
        <f t="shared" ca="1" si="597"/>
        <v>N</v>
      </c>
      <c r="AB4789" s="49">
        <f t="shared" ca="1" si="598"/>
        <v>5</v>
      </c>
      <c r="AC4789" s="49" t="str">
        <f t="shared" ca="1" si="599"/>
        <v>N</v>
      </c>
    </row>
    <row r="4790" spans="1:29" x14ac:dyDescent="0.25">
      <c r="A4790">
        <v>3087</v>
      </c>
      <c r="B4790" s="9">
        <v>43576</v>
      </c>
      <c r="C4790" s="50" t="str">
        <f t="shared" si="592"/>
        <v>N</v>
      </c>
      <c r="D4790" s="52">
        <f>_xlfn.XLOOKUP(B4790,Cal_Date!B:B,Cal_Date!A:A,0)</f>
        <v>4</v>
      </c>
      <c r="E4790">
        <v>2019</v>
      </c>
      <c r="F4790" t="s">
        <v>127</v>
      </c>
      <c r="G4790" t="s">
        <v>130</v>
      </c>
      <c r="H4790" t="s">
        <v>48</v>
      </c>
      <c r="I4790" t="s">
        <v>18</v>
      </c>
      <c r="J4790" t="s">
        <v>10</v>
      </c>
      <c r="K4790" t="s">
        <v>43</v>
      </c>
      <c r="L4790">
        <v>2</v>
      </c>
      <c r="M4790">
        <v>1010</v>
      </c>
      <c r="O4790" t="s">
        <v>25</v>
      </c>
      <c r="R4790" t="s">
        <v>47</v>
      </c>
      <c r="S4790" s="49" t="str">
        <f t="shared" si="593"/>
        <v>Card</v>
      </c>
      <c r="T4790" s="3">
        <v>3.5000000000000003E-2</v>
      </c>
      <c r="U4790" s="2">
        <v>15.120000000000001</v>
      </c>
      <c r="V4790" s="2">
        <v>2.92</v>
      </c>
      <c r="W4790" s="54">
        <f>_xlfn.XLOOKUP(M4790,Market!A:A,Market!F:F,0)</f>
        <v>0.08</v>
      </c>
      <c r="X4790" s="55">
        <f t="shared" si="594"/>
        <v>0.52920000000000011</v>
      </c>
      <c r="Y4790" s="55">
        <f t="shared" si="595"/>
        <v>12.200000000000001</v>
      </c>
      <c r="Z4790" s="54">
        <f t="shared" si="596"/>
        <v>0.80687830687830686</v>
      </c>
      <c r="AA4790" s="49" t="str">
        <f t="shared" ca="1" si="597"/>
        <v>N</v>
      </c>
      <c r="AB4790" s="49">
        <f t="shared" ca="1" si="598"/>
        <v>5</v>
      </c>
      <c r="AC4790" s="49" t="str">
        <f t="shared" ca="1" si="599"/>
        <v>N</v>
      </c>
    </row>
    <row r="4791" spans="1:29" x14ac:dyDescent="0.25">
      <c r="A4791">
        <v>3088</v>
      </c>
      <c r="B4791" s="9">
        <v>43576</v>
      </c>
      <c r="C4791" s="50" t="str">
        <f t="shared" si="592"/>
        <v>N</v>
      </c>
      <c r="D4791" s="52">
        <f>_xlfn.XLOOKUP(B4791,Cal_Date!B:B,Cal_Date!A:A,0)</f>
        <v>4</v>
      </c>
      <c r="E4791">
        <v>2019</v>
      </c>
      <c r="F4791" t="s">
        <v>127</v>
      </c>
      <c r="G4791" t="s">
        <v>130</v>
      </c>
      <c r="H4791" t="s">
        <v>48</v>
      </c>
      <c r="I4791" t="s">
        <v>18</v>
      </c>
      <c r="J4791" t="s">
        <v>10</v>
      </c>
      <c r="K4791" t="s">
        <v>43</v>
      </c>
      <c r="L4791">
        <v>1</v>
      </c>
      <c r="M4791">
        <v>1011</v>
      </c>
      <c r="O4791" t="s">
        <v>25</v>
      </c>
      <c r="R4791" t="s">
        <v>47</v>
      </c>
      <c r="S4791" s="49" t="str">
        <f t="shared" si="593"/>
        <v>Card</v>
      </c>
      <c r="T4791" s="3">
        <v>3.5000000000000003E-2</v>
      </c>
      <c r="U4791" s="2">
        <v>7.42</v>
      </c>
      <c r="V4791" s="2">
        <v>1.46</v>
      </c>
      <c r="W4791" s="54">
        <f>_xlfn.XLOOKUP(M4791,Market!A:A,Market!F:F,0)</f>
        <v>0.06</v>
      </c>
      <c r="X4791" s="55">
        <f t="shared" si="594"/>
        <v>0.25970000000000004</v>
      </c>
      <c r="Y4791" s="55">
        <f t="shared" si="595"/>
        <v>5.96</v>
      </c>
      <c r="Z4791" s="54">
        <f t="shared" si="596"/>
        <v>0.80323450134770891</v>
      </c>
      <c r="AA4791" s="49" t="str">
        <f t="shared" ca="1" si="597"/>
        <v>N</v>
      </c>
      <c r="AB4791" s="49">
        <f t="shared" ca="1" si="598"/>
        <v>5</v>
      </c>
      <c r="AC4791" s="49" t="str">
        <f t="shared" ca="1" si="599"/>
        <v>N</v>
      </c>
    </row>
    <row r="4792" spans="1:29" x14ac:dyDescent="0.25">
      <c r="A4792">
        <v>3089</v>
      </c>
      <c r="B4792" s="9">
        <v>43576</v>
      </c>
      <c r="C4792" s="50" t="str">
        <f t="shared" si="592"/>
        <v>N</v>
      </c>
      <c r="D4792" s="52">
        <f>_xlfn.XLOOKUP(B4792,Cal_Date!B:B,Cal_Date!A:A,0)</f>
        <v>4</v>
      </c>
      <c r="E4792">
        <v>2019</v>
      </c>
      <c r="F4792" t="s">
        <v>127</v>
      </c>
      <c r="G4792" t="s">
        <v>130</v>
      </c>
      <c r="H4792" t="s">
        <v>11</v>
      </c>
      <c r="I4792" t="s">
        <v>11</v>
      </c>
      <c r="J4792" t="s">
        <v>15</v>
      </c>
      <c r="K4792" t="s">
        <v>42</v>
      </c>
      <c r="L4792">
        <v>2</v>
      </c>
      <c r="M4792">
        <v>1007</v>
      </c>
      <c r="O4792" t="s">
        <v>28</v>
      </c>
      <c r="R4792" t="s">
        <v>47</v>
      </c>
      <c r="S4792" s="49" t="str">
        <f t="shared" si="593"/>
        <v>Card</v>
      </c>
      <c r="T4792" s="3">
        <v>3.5000000000000003E-2</v>
      </c>
      <c r="U4792" s="2">
        <v>5.4450000000000003</v>
      </c>
      <c r="V4792" s="2">
        <v>1.74</v>
      </c>
      <c r="W4792" s="54">
        <f>_xlfn.XLOOKUP(M4792,Market!A:A,Market!F:F,0)</f>
        <v>8.8999999999999996E-2</v>
      </c>
      <c r="X4792" s="55">
        <f t="shared" si="594"/>
        <v>0.19057500000000002</v>
      </c>
      <c r="Y4792" s="55">
        <f t="shared" si="595"/>
        <v>3.7050000000000001</v>
      </c>
      <c r="Z4792" s="54">
        <f t="shared" si="596"/>
        <v>0.68044077134986225</v>
      </c>
      <c r="AA4792" s="49" t="str">
        <f t="shared" ca="1" si="597"/>
        <v>N</v>
      </c>
      <c r="AB4792" s="49">
        <f t="shared" ca="1" si="598"/>
        <v>5</v>
      </c>
      <c r="AC4792" s="49" t="str">
        <f t="shared" ca="1" si="599"/>
        <v>N</v>
      </c>
    </row>
    <row r="4793" spans="1:29" x14ac:dyDescent="0.25">
      <c r="A4793">
        <v>3090</v>
      </c>
      <c r="B4793" s="9">
        <v>43576</v>
      </c>
      <c r="C4793" s="50" t="str">
        <f t="shared" si="592"/>
        <v>N</v>
      </c>
      <c r="D4793" s="52">
        <f>_xlfn.XLOOKUP(B4793,Cal_Date!B:B,Cal_Date!A:A,0)</f>
        <v>4</v>
      </c>
      <c r="E4793">
        <v>2019</v>
      </c>
      <c r="F4793" t="s">
        <v>127</v>
      </c>
      <c r="G4793" t="s">
        <v>130</v>
      </c>
      <c r="H4793" t="s">
        <v>14</v>
      </c>
      <c r="I4793" t="s">
        <v>18</v>
      </c>
      <c r="J4793" t="s">
        <v>15</v>
      </c>
      <c r="K4793" t="s">
        <v>43</v>
      </c>
      <c r="L4793">
        <v>1</v>
      </c>
      <c r="M4793">
        <v>1007</v>
      </c>
      <c r="O4793" t="s">
        <v>28</v>
      </c>
      <c r="R4793" t="s">
        <v>47</v>
      </c>
      <c r="S4793" s="49" t="str">
        <f t="shared" si="593"/>
        <v>Card</v>
      </c>
      <c r="T4793" s="3">
        <v>3.5000000000000003E-2</v>
      </c>
      <c r="U4793" s="2">
        <v>7.0785</v>
      </c>
      <c r="V4793" s="2">
        <v>2.1</v>
      </c>
      <c r="W4793" s="54">
        <f>_xlfn.XLOOKUP(M4793,Market!A:A,Market!F:F,0)</f>
        <v>8.8999999999999996E-2</v>
      </c>
      <c r="X4793" s="55">
        <f t="shared" si="594"/>
        <v>0.24774750000000004</v>
      </c>
      <c r="Y4793" s="55">
        <f t="shared" si="595"/>
        <v>4.9785000000000004</v>
      </c>
      <c r="Z4793" s="54">
        <f t="shared" si="596"/>
        <v>0.70332697605424888</v>
      </c>
      <c r="AA4793" s="49" t="str">
        <f t="shared" ca="1" si="597"/>
        <v>N</v>
      </c>
      <c r="AB4793" s="49">
        <f t="shared" ca="1" si="598"/>
        <v>5</v>
      </c>
      <c r="AC4793" s="49" t="str">
        <f t="shared" ca="1" si="599"/>
        <v>N</v>
      </c>
    </row>
    <row r="4794" spans="1:29" x14ac:dyDescent="0.25">
      <c r="A4794">
        <v>3091</v>
      </c>
      <c r="B4794" s="9">
        <v>43576</v>
      </c>
      <c r="C4794" s="50" t="str">
        <f t="shared" si="592"/>
        <v>N</v>
      </c>
      <c r="D4794" s="52">
        <f>_xlfn.XLOOKUP(B4794,Cal_Date!B:B,Cal_Date!A:A,0)</f>
        <v>4</v>
      </c>
      <c r="E4794">
        <v>2019</v>
      </c>
      <c r="F4794" t="s">
        <v>127</v>
      </c>
      <c r="G4794" t="s">
        <v>130</v>
      </c>
      <c r="H4794" t="s">
        <v>11</v>
      </c>
      <c r="I4794" t="s">
        <v>13</v>
      </c>
      <c r="J4794" t="s">
        <v>15</v>
      </c>
      <c r="K4794" t="s">
        <v>42</v>
      </c>
      <c r="L4794">
        <v>2</v>
      </c>
      <c r="M4794">
        <v>1008</v>
      </c>
      <c r="O4794" t="s">
        <v>28</v>
      </c>
      <c r="R4794" t="s">
        <v>44</v>
      </c>
      <c r="S4794" s="49" t="str">
        <f t="shared" si="593"/>
        <v>Card</v>
      </c>
      <c r="T4794" s="3">
        <v>0.03</v>
      </c>
      <c r="U4794" s="2">
        <v>5.4450000000000003</v>
      </c>
      <c r="V4794" s="2">
        <v>2.84</v>
      </c>
      <c r="W4794" s="54">
        <f>_xlfn.XLOOKUP(M4794,Market!A:A,Market!F:F,0)</f>
        <v>8.8999999999999996E-2</v>
      </c>
      <c r="X4794" s="55">
        <f t="shared" si="594"/>
        <v>0.16335</v>
      </c>
      <c r="Y4794" s="55">
        <f t="shared" si="595"/>
        <v>2.6050000000000004</v>
      </c>
      <c r="Z4794" s="54">
        <f t="shared" si="596"/>
        <v>0.47842056932966032</v>
      </c>
      <c r="AA4794" s="49" t="str">
        <f t="shared" ca="1" si="597"/>
        <v>N</v>
      </c>
      <c r="AB4794" s="49">
        <f t="shared" ca="1" si="598"/>
        <v>5</v>
      </c>
      <c r="AC4794" s="49" t="str">
        <f t="shared" ca="1" si="599"/>
        <v>N</v>
      </c>
    </row>
    <row r="4795" spans="1:29" x14ac:dyDescent="0.25">
      <c r="A4795">
        <v>3092</v>
      </c>
      <c r="B4795" s="9">
        <v>43576</v>
      </c>
      <c r="C4795" s="50" t="str">
        <f t="shared" si="592"/>
        <v>N</v>
      </c>
      <c r="D4795" s="52">
        <f>_xlfn.XLOOKUP(B4795,Cal_Date!B:B,Cal_Date!A:A,0)</f>
        <v>4</v>
      </c>
      <c r="E4795">
        <v>2019</v>
      </c>
      <c r="F4795" t="s">
        <v>127</v>
      </c>
      <c r="G4795" t="s">
        <v>130</v>
      </c>
      <c r="H4795" t="s">
        <v>48</v>
      </c>
      <c r="I4795" t="s">
        <v>18</v>
      </c>
      <c r="J4795" t="s">
        <v>10</v>
      </c>
      <c r="K4795" t="s">
        <v>43</v>
      </c>
      <c r="L4795">
        <v>1</v>
      </c>
      <c r="M4795">
        <v>1004</v>
      </c>
      <c r="O4795" t="s">
        <v>28</v>
      </c>
      <c r="R4795" t="s">
        <v>46</v>
      </c>
      <c r="S4795" s="49" t="str">
        <f t="shared" si="593"/>
        <v>Card</v>
      </c>
      <c r="T4795" s="3">
        <v>0.04</v>
      </c>
      <c r="U4795" s="2">
        <v>7.42</v>
      </c>
      <c r="V4795" s="2">
        <v>1.46</v>
      </c>
      <c r="W4795" s="54">
        <f>_xlfn.XLOOKUP(M4795,Market!A:A,Market!F:F,0)</f>
        <v>0.06</v>
      </c>
      <c r="X4795" s="55">
        <f t="shared" si="594"/>
        <v>0.29680000000000001</v>
      </c>
      <c r="Y4795" s="55">
        <f t="shared" si="595"/>
        <v>5.96</v>
      </c>
      <c r="Z4795" s="54">
        <f t="shared" si="596"/>
        <v>0.80323450134770891</v>
      </c>
      <c r="AA4795" s="49" t="str">
        <f t="shared" ca="1" si="597"/>
        <v>N</v>
      </c>
      <c r="AB4795" s="49">
        <f t="shared" ca="1" si="598"/>
        <v>5</v>
      </c>
      <c r="AC4795" s="49" t="str">
        <f t="shared" ca="1" si="599"/>
        <v>N</v>
      </c>
    </row>
    <row r="4796" spans="1:29" x14ac:dyDescent="0.25">
      <c r="A4796">
        <v>3093</v>
      </c>
      <c r="B4796" s="9">
        <v>43576</v>
      </c>
      <c r="C4796" s="50" t="str">
        <f t="shared" si="592"/>
        <v>N</v>
      </c>
      <c r="D4796" s="52">
        <f>_xlfn.XLOOKUP(B4796,Cal_Date!B:B,Cal_Date!A:A,0)</f>
        <v>4</v>
      </c>
      <c r="E4796">
        <v>2019</v>
      </c>
      <c r="F4796" t="s">
        <v>127</v>
      </c>
      <c r="G4796" t="s">
        <v>130</v>
      </c>
      <c r="H4796" t="s">
        <v>48</v>
      </c>
      <c r="I4796" t="s">
        <v>18</v>
      </c>
      <c r="J4796" t="s">
        <v>10</v>
      </c>
      <c r="K4796" t="s">
        <v>43</v>
      </c>
      <c r="L4796">
        <v>1</v>
      </c>
      <c r="M4796">
        <v>1003</v>
      </c>
      <c r="O4796" t="s">
        <v>25</v>
      </c>
      <c r="R4796" t="s">
        <v>46</v>
      </c>
      <c r="S4796" s="49" t="str">
        <f t="shared" si="593"/>
        <v>Card</v>
      </c>
      <c r="T4796" s="3">
        <v>0.04</v>
      </c>
      <c r="U4796" s="2">
        <v>7.42</v>
      </c>
      <c r="V4796" s="2">
        <v>1.46</v>
      </c>
      <c r="W4796" s="54">
        <f>_xlfn.XLOOKUP(M4796,Market!A:A,Market!F:F,0)</f>
        <v>0.06</v>
      </c>
      <c r="X4796" s="55">
        <f t="shared" si="594"/>
        <v>0.29680000000000001</v>
      </c>
      <c r="Y4796" s="55">
        <f t="shared" si="595"/>
        <v>5.96</v>
      </c>
      <c r="Z4796" s="54">
        <f t="shared" si="596"/>
        <v>0.80323450134770891</v>
      </c>
      <c r="AA4796" s="49" t="str">
        <f t="shared" ca="1" si="597"/>
        <v>N</v>
      </c>
      <c r="AB4796" s="49">
        <f t="shared" ca="1" si="598"/>
        <v>5</v>
      </c>
      <c r="AC4796" s="49" t="str">
        <f t="shared" ca="1" si="599"/>
        <v>N</v>
      </c>
    </row>
    <row r="4797" spans="1:29" x14ac:dyDescent="0.25">
      <c r="A4797">
        <v>3094</v>
      </c>
      <c r="B4797" s="9">
        <v>43576</v>
      </c>
      <c r="C4797" s="50" t="str">
        <f t="shared" si="592"/>
        <v>N</v>
      </c>
      <c r="D4797" s="52">
        <f>_xlfn.XLOOKUP(B4797,Cal_Date!B:B,Cal_Date!A:A,0)</f>
        <v>4</v>
      </c>
      <c r="E4797">
        <v>2019</v>
      </c>
      <c r="F4797" t="s">
        <v>127</v>
      </c>
      <c r="G4797" t="s">
        <v>130</v>
      </c>
      <c r="H4797" t="s">
        <v>11</v>
      </c>
      <c r="I4797" t="s">
        <v>11</v>
      </c>
      <c r="J4797" t="s">
        <v>15</v>
      </c>
      <c r="K4797" t="s">
        <v>42</v>
      </c>
      <c r="L4797">
        <v>1</v>
      </c>
      <c r="M4797">
        <v>1002</v>
      </c>
      <c r="O4797" t="s">
        <v>28</v>
      </c>
      <c r="R4797" t="s">
        <v>47</v>
      </c>
      <c r="S4797" s="49" t="str">
        <f t="shared" si="593"/>
        <v>Card</v>
      </c>
      <c r="T4797" s="3">
        <v>3.5000000000000003E-2</v>
      </c>
      <c r="U4797" s="2">
        <v>2.6500000000000004</v>
      </c>
      <c r="V4797" s="2">
        <v>0.87</v>
      </c>
      <c r="W4797" s="54">
        <f>_xlfn.XLOOKUP(M4797,Market!A:A,Market!F:F,0)</f>
        <v>0.06</v>
      </c>
      <c r="X4797" s="55">
        <f t="shared" si="594"/>
        <v>9.2750000000000027E-2</v>
      </c>
      <c r="Y4797" s="55">
        <f t="shared" si="595"/>
        <v>1.7800000000000002</v>
      </c>
      <c r="Z4797" s="54">
        <f t="shared" si="596"/>
        <v>0.67169811320754713</v>
      </c>
      <c r="AA4797" s="49" t="str">
        <f t="shared" ca="1" si="597"/>
        <v>N</v>
      </c>
      <c r="AB4797" s="49">
        <f t="shared" ca="1" si="598"/>
        <v>5</v>
      </c>
      <c r="AC4797" s="49" t="str">
        <f t="shared" ca="1" si="599"/>
        <v>N</v>
      </c>
    </row>
    <row r="4798" spans="1:29" x14ac:dyDescent="0.25">
      <c r="A4798">
        <v>3095</v>
      </c>
      <c r="B4798" s="9">
        <v>43576</v>
      </c>
      <c r="C4798" s="50" t="str">
        <f t="shared" si="592"/>
        <v>N</v>
      </c>
      <c r="D4798" s="52">
        <f>_xlfn.XLOOKUP(B4798,Cal_Date!B:B,Cal_Date!A:A,0)</f>
        <v>4</v>
      </c>
      <c r="E4798">
        <v>2019</v>
      </c>
      <c r="F4798" t="s">
        <v>127</v>
      </c>
      <c r="G4798" t="s">
        <v>130</v>
      </c>
      <c r="H4798" t="s">
        <v>11</v>
      </c>
      <c r="I4798" t="s">
        <v>11</v>
      </c>
      <c r="J4798" t="s">
        <v>15</v>
      </c>
      <c r="K4798" t="s">
        <v>42</v>
      </c>
      <c r="L4798">
        <v>1</v>
      </c>
      <c r="M4798">
        <v>1007</v>
      </c>
      <c r="O4798" t="s">
        <v>28</v>
      </c>
      <c r="R4798" t="s">
        <v>47</v>
      </c>
      <c r="S4798" s="49" t="str">
        <f t="shared" si="593"/>
        <v>Card</v>
      </c>
      <c r="T4798" s="3">
        <v>3.5000000000000003E-2</v>
      </c>
      <c r="U4798" s="2">
        <v>2.7225000000000001</v>
      </c>
      <c r="V4798" s="2">
        <v>0.87</v>
      </c>
      <c r="W4798" s="54">
        <f>_xlfn.XLOOKUP(M4798,Market!A:A,Market!F:F,0)</f>
        <v>8.8999999999999996E-2</v>
      </c>
      <c r="X4798" s="55">
        <f t="shared" si="594"/>
        <v>9.5287500000000011E-2</v>
      </c>
      <c r="Y4798" s="55">
        <f t="shared" si="595"/>
        <v>1.8525</v>
      </c>
      <c r="Z4798" s="54">
        <f t="shared" si="596"/>
        <v>0.68044077134986225</v>
      </c>
      <c r="AA4798" s="49" t="str">
        <f t="shared" ca="1" si="597"/>
        <v>N</v>
      </c>
      <c r="AB4798" s="49">
        <f t="shared" ca="1" si="598"/>
        <v>5</v>
      </c>
      <c r="AC4798" s="49" t="str">
        <f t="shared" ca="1" si="599"/>
        <v>N</v>
      </c>
    </row>
    <row r="4799" spans="1:29" x14ac:dyDescent="0.25">
      <c r="A4799">
        <v>3096</v>
      </c>
      <c r="B4799" s="9">
        <v>43576</v>
      </c>
      <c r="C4799" s="50" t="str">
        <f t="shared" si="592"/>
        <v>N</v>
      </c>
      <c r="D4799" s="52">
        <f>_xlfn.XLOOKUP(B4799,Cal_Date!B:B,Cal_Date!A:A,0)</f>
        <v>4</v>
      </c>
      <c r="E4799">
        <v>2019</v>
      </c>
      <c r="F4799" t="s">
        <v>127</v>
      </c>
      <c r="G4799" t="s">
        <v>130</v>
      </c>
      <c r="H4799" t="s">
        <v>14</v>
      </c>
      <c r="I4799" t="s">
        <v>18</v>
      </c>
      <c r="J4799" t="s">
        <v>15</v>
      </c>
      <c r="K4799" t="s">
        <v>43</v>
      </c>
      <c r="L4799">
        <v>2</v>
      </c>
      <c r="M4799">
        <v>1008</v>
      </c>
      <c r="O4799" t="s">
        <v>28</v>
      </c>
      <c r="R4799" t="s">
        <v>46</v>
      </c>
      <c r="S4799" s="49" t="str">
        <f t="shared" si="593"/>
        <v>Card</v>
      </c>
      <c r="T4799" s="3">
        <v>0.04</v>
      </c>
      <c r="U4799" s="2">
        <v>14.157</v>
      </c>
      <c r="V4799" s="2">
        <v>4.2</v>
      </c>
      <c r="W4799" s="54">
        <f>_xlfn.XLOOKUP(M4799,Market!A:A,Market!F:F,0)</f>
        <v>8.8999999999999996E-2</v>
      </c>
      <c r="X4799" s="55">
        <f t="shared" si="594"/>
        <v>0.56628000000000001</v>
      </c>
      <c r="Y4799" s="55">
        <f t="shared" si="595"/>
        <v>9.9570000000000007</v>
      </c>
      <c r="Z4799" s="54">
        <f t="shared" si="596"/>
        <v>0.70332697605424888</v>
      </c>
      <c r="AA4799" s="49" t="str">
        <f t="shared" ca="1" si="597"/>
        <v>N</v>
      </c>
      <c r="AB4799" s="49">
        <f t="shared" ca="1" si="598"/>
        <v>5</v>
      </c>
      <c r="AC4799" s="49" t="str">
        <f t="shared" ca="1" si="599"/>
        <v>N</v>
      </c>
    </row>
    <row r="4800" spans="1:29" x14ac:dyDescent="0.25">
      <c r="A4800">
        <v>3097</v>
      </c>
      <c r="B4800" s="9">
        <v>43576</v>
      </c>
      <c r="C4800" s="50" t="str">
        <f t="shared" si="592"/>
        <v>N</v>
      </c>
      <c r="D4800" s="52">
        <f>_xlfn.XLOOKUP(B4800,Cal_Date!B:B,Cal_Date!A:A,0)</f>
        <v>4</v>
      </c>
      <c r="E4800">
        <v>2019</v>
      </c>
      <c r="F4800" t="s">
        <v>127</v>
      </c>
      <c r="G4800" t="s">
        <v>130</v>
      </c>
      <c r="H4800" t="s">
        <v>11</v>
      </c>
      <c r="I4800" t="s">
        <v>11</v>
      </c>
      <c r="J4800" t="s">
        <v>15</v>
      </c>
      <c r="K4800" t="s">
        <v>42</v>
      </c>
      <c r="L4800">
        <v>1</v>
      </c>
      <c r="M4800">
        <v>1008</v>
      </c>
      <c r="O4800" t="s">
        <v>28</v>
      </c>
      <c r="R4800" t="s">
        <v>44</v>
      </c>
      <c r="S4800" s="49" t="str">
        <f t="shared" si="593"/>
        <v>Card</v>
      </c>
      <c r="T4800" s="3">
        <v>0.03</v>
      </c>
      <c r="U4800" s="2">
        <v>2.7225000000000001</v>
      </c>
      <c r="V4800" s="2">
        <v>0.87</v>
      </c>
      <c r="W4800" s="54">
        <f>_xlfn.XLOOKUP(M4800,Market!A:A,Market!F:F,0)</f>
        <v>8.8999999999999996E-2</v>
      </c>
      <c r="X4800" s="55">
        <f t="shared" si="594"/>
        <v>8.1674999999999998E-2</v>
      </c>
      <c r="Y4800" s="55">
        <f t="shared" si="595"/>
        <v>1.8525</v>
      </c>
      <c r="Z4800" s="54">
        <f t="shared" si="596"/>
        <v>0.68044077134986225</v>
      </c>
      <c r="AA4800" s="49" t="str">
        <f t="shared" ca="1" si="597"/>
        <v>N</v>
      </c>
      <c r="AB4800" s="49">
        <f t="shared" ca="1" si="598"/>
        <v>5</v>
      </c>
      <c r="AC4800" s="49" t="str">
        <f t="shared" ca="1" si="599"/>
        <v>N</v>
      </c>
    </row>
    <row r="4801" spans="1:29" x14ac:dyDescent="0.25">
      <c r="A4801">
        <v>3098</v>
      </c>
      <c r="B4801" s="9">
        <v>43576</v>
      </c>
      <c r="C4801" s="50" t="str">
        <f t="shared" si="592"/>
        <v>N</v>
      </c>
      <c r="D4801" s="52">
        <f>_xlfn.XLOOKUP(B4801,Cal_Date!B:B,Cal_Date!A:A,0)</f>
        <v>4</v>
      </c>
      <c r="E4801">
        <v>2019</v>
      </c>
      <c r="F4801" t="s">
        <v>127</v>
      </c>
      <c r="G4801" t="s">
        <v>130</v>
      </c>
      <c r="H4801" t="s">
        <v>11</v>
      </c>
      <c r="I4801" t="s">
        <v>11</v>
      </c>
      <c r="J4801" t="s">
        <v>15</v>
      </c>
      <c r="K4801" t="s">
        <v>42</v>
      </c>
      <c r="L4801">
        <v>1</v>
      </c>
      <c r="M4801">
        <v>1000</v>
      </c>
      <c r="O4801" t="s">
        <v>25</v>
      </c>
      <c r="R4801" t="s">
        <v>44</v>
      </c>
      <c r="S4801" s="49" t="str">
        <f t="shared" si="593"/>
        <v>Card</v>
      </c>
      <c r="T4801" s="3">
        <v>0.03</v>
      </c>
      <c r="U4801" s="2">
        <v>2.7</v>
      </c>
      <c r="V4801" s="2">
        <v>0.87</v>
      </c>
      <c r="W4801" s="54">
        <f>_xlfn.XLOOKUP(M4801,Market!A:A,Market!F:F,0)</f>
        <v>0.08</v>
      </c>
      <c r="X4801" s="55">
        <f t="shared" si="594"/>
        <v>8.1000000000000003E-2</v>
      </c>
      <c r="Y4801" s="55">
        <f t="shared" si="595"/>
        <v>1.83</v>
      </c>
      <c r="Z4801" s="54">
        <f t="shared" si="596"/>
        <v>0.67777777777777781</v>
      </c>
      <c r="AA4801" s="49" t="str">
        <f t="shared" ca="1" si="597"/>
        <v>N</v>
      </c>
      <c r="AB4801" s="49">
        <f t="shared" ca="1" si="598"/>
        <v>5</v>
      </c>
      <c r="AC4801" s="49" t="str">
        <f t="shared" ca="1" si="599"/>
        <v>N</v>
      </c>
    </row>
    <row r="4802" spans="1:29" x14ac:dyDescent="0.25">
      <c r="A4802">
        <v>3099</v>
      </c>
      <c r="B4802" s="9">
        <v>43576</v>
      </c>
      <c r="C4802" s="50" t="str">
        <f t="shared" si="592"/>
        <v>N</v>
      </c>
      <c r="D4802" s="52">
        <f>_xlfn.XLOOKUP(B4802,Cal_Date!B:B,Cal_Date!A:A,0)</f>
        <v>4</v>
      </c>
      <c r="E4802">
        <v>2019</v>
      </c>
      <c r="F4802" t="s">
        <v>127</v>
      </c>
      <c r="G4802" t="s">
        <v>130</v>
      </c>
      <c r="H4802" t="s">
        <v>48</v>
      </c>
      <c r="I4802" t="s">
        <v>18</v>
      </c>
      <c r="J4802" t="s">
        <v>10</v>
      </c>
      <c r="K4802" t="s">
        <v>43</v>
      </c>
      <c r="L4802">
        <v>1</v>
      </c>
      <c r="M4802">
        <v>1000</v>
      </c>
      <c r="O4802" t="s">
        <v>25</v>
      </c>
      <c r="R4802" t="s">
        <v>44</v>
      </c>
      <c r="S4802" s="49" t="str">
        <f t="shared" si="593"/>
        <v>Card</v>
      </c>
      <c r="T4802" s="3">
        <v>0.03</v>
      </c>
      <c r="U4802" s="2">
        <v>7.5600000000000005</v>
      </c>
      <c r="V4802" s="2">
        <v>1.46</v>
      </c>
      <c r="W4802" s="54">
        <f>_xlfn.XLOOKUP(M4802,Market!A:A,Market!F:F,0)</f>
        <v>0.08</v>
      </c>
      <c r="X4802" s="55">
        <f t="shared" si="594"/>
        <v>0.2268</v>
      </c>
      <c r="Y4802" s="55">
        <f t="shared" si="595"/>
        <v>6.1000000000000005</v>
      </c>
      <c r="Z4802" s="54">
        <f t="shared" si="596"/>
        <v>0.80687830687830686</v>
      </c>
      <c r="AA4802" s="49" t="str">
        <f t="shared" ca="1" si="597"/>
        <v>N</v>
      </c>
      <c r="AB4802" s="49">
        <f t="shared" ca="1" si="598"/>
        <v>5</v>
      </c>
      <c r="AC4802" s="49" t="str">
        <f t="shared" ca="1" si="599"/>
        <v>N</v>
      </c>
    </row>
    <row r="4803" spans="1:29" x14ac:dyDescent="0.25">
      <c r="A4803">
        <v>3100</v>
      </c>
      <c r="B4803" s="9">
        <v>43576</v>
      </c>
      <c r="C4803" s="50" t="str">
        <f t="shared" ref="C4803:C4866" si="600">IF(OR(B4803="04/01/2018"+0,B4803="04/02/2018"+0),"Y","N")</f>
        <v>N</v>
      </c>
      <c r="D4803" s="52">
        <f>_xlfn.XLOOKUP(B4803,Cal_Date!B:B,Cal_Date!A:A,0)</f>
        <v>4</v>
      </c>
      <c r="E4803">
        <v>2019</v>
      </c>
      <c r="F4803" t="s">
        <v>127</v>
      </c>
      <c r="G4803" t="s">
        <v>130</v>
      </c>
      <c r="H4803" t="s">
        <v>48</v>
      </c>
      <c r="I4803" t="s">
        <v>18</v>
      </c>
      <c r="J4803" t="s">
        <v>10</v>
      </c>
      <c r="K4803" t="s">
        <v>43</v>
      </c>
      <c r="L4803">
        <v>1</v>
      </c>
      <c r="M4803">
        <v>1000</v>
      </c>
      <c r="O4803" t="s">
        <v>25</v>
      </c>
      <c r="R4803" t="s">
        <v>44</v>
      </c>
      <c r="S4803" s="49" t="str">
        <f t="shared" ref="S4803:S4866" si="601">IF(R4803="Cash","Cash","Card")</f>
        <v>Card</v>
      </c>
      <c r="T4803" s="3">
        <v>0.03</v>
      </c>
      <c r="U4803" s="2">
        <v>7.5600000000000005</v>
      </c>
      <c r="V4803" s="2">
        <v>1.46</v>
      </c>
      <c r="W4803" s="54">
        <f>_xlfn.XLOOKUP(M4803,Market!A:A,Market!F:F,0)</f>
        <v>0.08</v>
      </c>
      <c r="X4803" s="55">
        <f t="shared" ref="X4803:X4866" si="602">T4803*U4803</f>
        <v>0.2268</v>
      </c>
      <c r="Y4803" s="55">
        <f t="shared" ref="Y4803:Y4866" si="603">U4803-V4803</f>
        <v>6.1000000000000005</v>
      </c>
      <c r="Z4803" s="54">
        <f t="shared" ref="Z4803:Z4866" si="604">Y4803/U4803</f>
        <v>0.80687830687830686</v>
      </c>
      <c r="AA4803" s="49" t="str">
        <f t="shared" ref="AA4803:AA4866" ca="1" si="605">IF(DATEDIF(B4803,TODAY(),"y")&gt;5,"Y","N")</f>
        <v>N</v>
      </c>
      <c r="AB4803" s="49">
        <f t="shared" ref="AB4803:AB4866" ca="1" si="606">DATEDIF(B4803,TODAY(),"y")</f>
        <v>5</v>
      </c>
      <c r="AC4803" s="49" t="str">
        <f t="shared" ref="AC4803:AC4866" ca="1" si="607">IF(AB4803&gt;5,"Y","N")</f>
        <v>N</v>
      </c>
    </row>
    <row r="4804" spans="1:29" x14ac:dyDescent="0.25">
      <c r="A4804">
        <v>3101</v>
      </c>
      <c r="B4804" s="9">
        <v>43576</v>
      </c>
      <c r="C4804" s="50" t="str">
        <f t="shared" si="600"/>
        <v>N</v>
      </c>
      <c r="D4804" s="52">
        <f>_xlfn.XLOOKUP(B4804,Cal_Date!B:B,Cal_Date!A:A,0)</f>
        <v>4</v>
      </c>
      <c r="E4804">
        <v>2019</v>
      </c>
      <c r="F4804" t="s">
        <v>127</v>
      </c>
      <c r="G4804" t="s">
        <v>130</v>
      </c>
      <c r="H4804" t="s">
        <v>11</v>
      </c>
      <c r="I4804" t="s">
        <v>11</v>
      </c>
      <c r="J4804" t="s">
        <v>15</v>
      </c>
      <c r="K4804" t="s">
        <v>42</v>
      </c>
      <c r="L4804">
        <v>1</v>
      </c>
      <c r="M4804">
        <v>1001</v>
      </c>
      <c r="O4804" t="s">
        <v>25</v>
      </c>
      <c r="R4804" t="s">
        <v>46</v>
      </c>
      <c r="S4804" s="49" t="str">
        <f t="shared" si="601"/>
        <v>Card</v>
      </c>
      <c r="T4804" s="3">
        <v>0.04</v>
      </c>
      <c r="U4804" s="2">
        <v>2.6500000000000004</v>
      </c>
      <c r="V4804" s="2">
        <v>0.87</v>
      </c>
      <c r="W4804" s="54">
        <f>_xlfn.XLOOKUP(M4804,Market!A:A,Market!F:F,0)</f>
        <v>0.06</v>
      </c>
      <c r="X4804" s="55">
        <f t="shared" si="602"/>
        <v>0.10600000000000001</v>
      </c>
      <c r="Y4804" s="55">
        <f t="shared" si="603"/>
        <v>1.7800000000000002</v>
      </c>
      <c r="Z4804" s="54">
        <f t="shared" si="604"/>
        <v>0.67169811320754713</v>
      </c>
      <c r="AA4804" s="49" t="str">
        <f t="shared" ca="1" si="605"/>
        <v>N</v>
      </c>
      <c r="AB4804" s="49">
        <f t="shared" ca="1" si="606"/>
        <v>5</v>
      </c>
      <c r="AC4804" s="49" t="str">
        <f t="shared" ca="1" si="607"/>
        <v>N</v>
      </c>
    </row>
    <row r="4805" spans="1:29" x14ac:dyDescent="0.25">
      <c r="A4805">
        <v>3102</v>
      </c>
      <c r="B4805" s="9">
        <v>43576</v>
      </c>
      <c r="C4805" s="50" t="str">
        <f t="shared" si="600"/>
        <v>N</v>
      </c>
      <c r="D4805" s="52">
        <f>_xlfn.XLOOKUP(B4805,Cal_Date!B:B,Cal_Date!A:A,0)</f>
        <v>4</v>
      </c>
      <c r="E4805">
        <v>2019</v>
      </c>
      <c r="F4805" t="s">
        <v>127</v>
      </c>
      <c r="G4805" t="s">
        <v>130</v>
      </c>
      <c r="H4805" t="s">
        <v>11</v>
      </c>
      <c r="I4805" t="s">
        <v>13</v>
      </c>
      <c r="J4805" t="s">
        <v>15</v>
      </c>
      <c r="K4805" t="s">
        <v>42</v>
      </c>
      <c r="L4805">
        <v>2</v>
      </c>
      <c r="M4805">
        <v>1000</v>
      </c>
      <c r="O4805" t="s">
        <v>25</v>
      </c>
      <c r="R4805" t="s">
        <v>44</v>
      </c>
      <c r="S4805" s="49" t="str">
        <f t="shared" si="601"/>
        <v>Card</v>
      </c>
      <c r="T4805" s="3">
        <v>0.03</v>
      </c>
      <c r="U4805" s="2">
        <v>5.4</v>
      </c>
      <c r="V4805" s="2">
        <v>2.84</v>
      </c>
      <c r="W4805" s="54">
        <f>_xlfn.XLOOKUP(M4805,Market!A:A,Market!F:F,0)</f>
        <v>0.08</v>
      </c>
      <c r="X4805" s="55">
        <f t="shared" si="602"/>
        <v>0.16200000000000001</v>
      </c>
      <c r="Y4805" s="55">
        <f t="shared" si="603"/>
        <v>2.5600000000000005</v>
      </c>
      <c r="Z4805" s="54">
        <f t="shared" si="604"/>
        <v>0.47407407407407415</v>
      </c>
      <c r="AA4805" s="49" t="str">
        <f t="shared" ca="1" si="605"/>
        <v>N</v>
      </c>
      <c r="AB4805" s="49">
        <f t="shared" ca="1" si="606"/>
        <v>5</v>
      </c>
      <c r="AC4805" s="49" t="str">
        <f t="shared" ca="1" si="607"/>
        <v>N</v>
      </c>
    </row>
    <row r="4806" spans="1:29" x14ac:dyDescent="0.25">
      <c r="A4806">
        <v>3103</v>
      </c>
      <c r="B4806" s="9">
        <v>43576</v>
      </c>
      <c r="C4806" s="50" t="str">
        <f t="shared" si="600"/>
        <v>N</v>
      </c>
      <c r="D4806" s="52">
        <f>_xlfn.XLOOKUP(B4806,Cal_Date!B:B,Cal_Date!A:A,0)</f>
        <v>4</v>
      </c>
      <c r="E4806">
        <v>2019</v>
      </c>
      <c r="F4806" t="s">
        <v>127</v>
      </c>
      <c r="G4806" t="s">
        <v>130</v>
      </c>
      <c r="H4806" t="s">
        <v>14</v>
      </c>
      <c r="I4806" t="s">
        <v>18</v>
      </c>
      <c r="J4806" t="s">
        <v>15</v>
      </c>
      <c r="K4806" t="s">
        <v>43</v>
      </c>
      <c r="L4806">
        <v>2</v>
      </c>
      <c r="M4806">
        <v>1000</v>
      </c>
      <c r="O4806" t="s">
        <v>25</v>
      </c>
      <c r="R4806" t="s">
        <v>44</v>
      </c>
      <c r="S4806" s="49" t="str">
        <f t="shared" si="601"/>
        <v>Card</v>
      </c>
      <c r="T4806" s="3">
        <v>0.03</v>
      </c>
      <c r="U4806" s="2">
        <v>14.040000000000001</v>
      </c>
      <c r="V4806" s="2">
        <v>4.2</v>
      </c>
      <c r="W4806" s="54">
        <f>_xlfn.XLOOKUP(M4806,Market!A:A,Market!F:F,0)</f>
        <v>0.08</v>
      </c>
      <c r="X4806" s="55">
        <f t="shared" si="602"/>
        <v>0.42120000000000002</v>
      </c>
      <c r="Y4806" s="55">
        <f t="shared" si="603"/>
        <v>9.84</v>
      </c>
      <c r="Z4806" s="54">
        <f t="shared" si="604"/>
        <v>0.70085470085470081</v>
      </c>
      <c r="AA4806" s="49" t="str">
        <f t="shared" ca="1" si="605"/>
        <v>N</v>
      </c>
      <c r="AB4806" s="49">
        <f t="shared" ca="1" si="606"/>
        <v>5</v>
      </c>
      <c r="AC4806" s="49" t="str">
        <f t="shared" ca="1" si="607"/>
        <v>N</v>
      </c>
    </row>
    <row r="4807" spans="1:29" x14ac:dyDescent="0.25">
      <c r="A4807">
        <v>3104</v>
      </c>
      <c r="B4807" s="9">
        <v>43576</v>
      </c>
      <c r="C4807" s="50" t="str">
        <f t="shared" si="600"/>
        <v>N</v>
      </c>
      <c r="D4807" s="52">
        <f>_xlfn.XLOOKUP(B4807,Cal_Date!B:B,Cal_Date!A:A,0)</f>
        <v>4</v>
      </c>
      <c r="E4807">
        <v>2019</v>
      </c>
      <c r="F4807" t="s">
        <v>127</v>
      </c>
      <c r="G4807" t="s">
        <v>130</v>
      </c>
      <c r="H4807" t="s">
        <v>11</v>
      </c>
      <c r="I4807" t="s">
        <v>11</v>
      </c>
      <c r="J4807" t="s">
        <v>15</v>
      </c>
      <c r="K4807" t="s">
        <v>42</v>
      </c>
      <c r="L4807">
        <v>1</v>
      </c>
      <c r="M4807">
        <v>1004</v>
      </c>
      <c r="O4807" t="s">
        <v>28</v>
      </c>
      <c r="R4807" t="s">
        <v>44</v>
      </c>
      <c r="S4807" s="49" t="str">
        <f t="shared" si="601"/>
        <v>Card</v>
      </c>
      <c r="T4807" s="3">
        <v>0.03</v>
      </c>
      <c r="U4807" s="2">
        <v>2.6500000000000004</v>
      </c>
      <c r="V4807" s="2">
        <v>0.87</v>
      </c>
      <c r="W4807" s="54">
        <f>_xlfn.XLOOKUP(M4807,Market!A:A,Market!F:F,0)</f>
        <v>0.06</v>
      </c>
      <c r="X4807" s="55">
        <f t="shared" si="602"/>
        <v>7.9500000000000001E-2</v>
      </c>
      <c r="Y4807" s="55">
        <f t="shared" si="603"/>
        <v>1.7800000000000002</v>
      </c>
      <c r="Z4807" s="54">
        <f t="shared" si="604"/>
        <v>0.67169811320754713</v>
      </c>
      <c r="AA4807" s="49" t="str">
        <f t="shared" ca="1" si="605"/>
        <v>N</v>
      </c>
      <c r="AB4807" s="49">
        <f t="shared" ca="1" si="606"/>
        <v>5</v>
      </c>
      <c r="AC4807" s="49" t="str">
        <f t="shared" ca="1" si="607"/>
        <v>N</v>
      </c>
    </row>
    <row r="4808" spans="1:29" x14ac:dyDescent="0.25">
      <c r="A4808">
        <v>3105</v>
      </c>
      <c r="B4808" s="9">
        <v>43576</v>
      </c>
      <c r="C4808" s="50" t="str">
        <f t="shared" si="600"/>
        <v>N</v>
      </c>
      <c r="D4808" s="52">
        <f>_xlfn.XLOOKUP(B4808,Cal_Date!B:B,Cal_Date!A:A,0)</f>
        <v>4</v>
      </c>
      <c r="E4808">
        <v>2019</v>
      </c>
      <c r="F4808" t="s">
        <v>127</v>
      </c>
      <c r="G4808" t="s">
        <v>130</v>
      </c>
      <c r="H4808" t="s">
        <v>11</v>
      </c>
      <c r="I4808" t="s">
        <v>11</v>
      </c>
      <c r="J4808" t="s">
        <v>15</v>
      </c>
      <c r="K4808" t="s">
        <v>42</v>
      </c>
      <c r="L4808">
        <v>1</v>
      </c>
      <c r="M4808">
        <v>1005</v>
      </c>
      <c r="O4808" t="s">
        <v>25</v>
      </c>
      <c r="R4808" t="s">
        <v>44</v>
      </c>
      <c r="S4808" s="49" t="str">
        <f t="shared" si="601"/>
        <v>Card</v>
      </c>
      <c r="T4808" s="3">
        <v>0.03</v>
      </c>
      <c r="U4808" s="2">
        <v>2.7225000000000001</v>
      </c>
      <c r="V4808" s="2">
        <v>0.87</v>
      </c>
      <c r="W4808" s="54">
        <f>_xlfn.XLOOKUP(M4808,Market!A:A,Market!F:F,0)</f>
        <v>8.8999999999999996E-2</v>
      </c>
      <c r="X4808" s="55">
        <f t="shared" si="602"/>
        <v>8.1674999999999998E-2</v>
      </c>
      <c r="Y4808" s="55">
        <f t="shared" si="603"/>
        <v>1.8525</v>
      </c>
      <c r="Z4808" s="54">
        <f t="shared" si="604"/>
        <v>0.68044077134986225</v>
      </c>
      <c r="AA4808" s="49" t="str">
        <f t="shared" ca="1" si="605"/>
        <v>N</v>
      </c>
      <c r="AB4808" s="49">
        <f t="shared" ca="1" si="606"/>
        <v>5</v>
      </c>
      <c r="AC4808" s="49" t="str">
        <f t="shared" ca="1" si="607"/>
        <v>N</v>
      </c>
    </row>
    <row r="4809" spans="1:29" x14ac:dyDescent="0.25">
      <c r="A4809">
        <v>3106</v>
      </c>
      <c r="B4809" s="9">
        <v>43576</v>
      </c>
      <c r="C4809" s="50" t="str">
        <f t="shared" si="600"/>
        <v>N</v>
      </c>
      <c r="D4809" s="52">
        <f>_xlfn.XLOOKUP(B4809,Cal_Date!B:B,Cal_Date!A:A,0)</f>
        <v>4</v>
      </c>
      <c r="E4809">
        <v>2019</v>
      </c>
      <c r="F4809" t="s">
        <v>127</v>
      </c>
      <c r="G4809" t="s">
        <v>130</v>
      </c>
      <c r="H4809" t="s">
        <v>11</v>
      </c>
      <c r="I4809" t="s">
        <v>11</v>
      </c>
      <c r="J4809" t="s">
        <v>15</v>
      </c>
      <c r="K4809" t="s">
        <v>42</v>
      </c>
      <c r="L4809">
        <v>1</v>
      </c>
      <c r="M4809">
        <v>1000</v>
      </c>
      <c r="O4809" t="s">
        <v>25</v>
      </c>
      <c r="R4809" t="s">
        <v>47</v>
      </c>
      <c r="S4809" s="49" t="str">
        <f t="shared" si="601"/>
        <v>Card</v>
      </c>
      <c r="T4809" s="3">
        <v>3.5000000000000003E-2</v>
      </c>
      <c r="U4809" s="2">
        <v>2.7</v>
      </c>
      <c r="V4809" s="2">
        <v>0.87</v>
      </c>
      <c r="W4809" s="54">
        <f>_xlfn.XLOOKUP(M4809,Market!A:A,Market!F:F,0)</f>
        <v>0.08</v>
      </c>
      <c r="X4809" s="55">
        <f t="shared" si="602"/>
        <v>9.4500000000000015E-2</v>
      </c>
      <c r="Y4809" s="55">
        <f t="shared" si="603"/>
        <v>1.83</v>
      </c>
      <c r="Z4809" s="54">
        <f t="shared" si="604"/>
        <v>0.67777777777777781</v>
      </c>
      <c r="AA4809" s="49" t="str">
        <f t="shared" ca="1" si="605"/>
        <v>N</v>
      </c>
      <c r="AB4809" s="49">
        <f t="shared" ca="1" si="606"/>
        <v>5</v>
      </c>
      <c r="AC4809" s="49" t="str">
        <f t="shared" ca="1" si="607"/>
        <v>N</v>
      </c>
    </row>
    <row r="4810" spans="1:29" x14ac:dyDescent="0.25">
      <c r="A4810">
        <v>3107</v>
      </c>
      <c r="B4810" s="9">
        <v>43576</v>
      </c>
      <c r="C4810" s="50" t="str">
        <f t="shared" si="600"/>
        <v>N</v>
      </c>
      <c r="D4810" s="52">
        <f>_xlfn.XLOOKUP(B4810,Cal_Date!B:B,Cal_Date!A:A,0)</f>
        <v>4</v>
      </c>
      <c r="E4810">
        <v>2019</v>
      </c>
      <c r="F4810" t="s">
        <v>127</v>
      </c>
      <c r="G4810" t="s">
        <v>130</v>
      </c>
      <c r="H4810" t="s">
        <v>11</v>
      </c>
      <c r="I4810" t="s">
        <v>11</v>
      </c>
      <c r="J4810" t="s">
        <v>15</v>
      </c>
      <c r="K4810" t="s">
        <v>42</v>
      </c>
      <c r="L4810">
        <v>2</v>
      </c>
      <c r="M4810">
        <v>1006</v>
      </c>
      <c r="O4810" t="s">
        <v>28</v>
      </c>
      <c r="R4810" t="s">
        <v>44</v>
      </c>
      <c r="S4810" s="49" t="str">
        <f t="shared" si="601"/>
        <v>Card</v>
      </c>
      <c r="T4810" s="3">
        <v>0.03</v>
      </c>
      <c r="U4810" s="2">
        <v>5.4450000000000003</v>
      </c>
      <c r="V4810" s="2">
        <v>1.74</v>
      </c>
      <c r="W4810" s="54">
        <f>_xlfn.XLOOKUP(M4810,Market!A:A,Market!F:F,0)</f>
        <v>8.8999999999999996E-2</v>
      </c>
      <c r="X4810" s="55">
        <f t="shared" si="602"/>
        <v>0.16335</v>
      </c>
      <c r="Y4810" s="55">
        <f t="shared" si="603"/>
        <v>3.7050000000000001</v>
      </c>
      <c r="Z4810" s="54">
        <f t="shared" si="604"/>
        <v>0.68044077134986225</v>
      </c>
      <c r="AA4810" s="49" t="str">
        <f t="shared" ca="1" si="605"/>
        <v>N</v>
      </c>
      <c r="AB4810" s="49">
        <f t="shared" ca="1" si="606"/>
        <v>5</v>
      </c>
      <c r="AC4810" s="49" t="str">
        <f t="shared" ca="1" si="607"/>
        <v>N</v>
      </c>
    </row>
    <row r="4811" spans="1:29" x14ac:dyDescent="0.25">
      <c r="A4811">
        <v>3108</v>
      </c>
      <c r="B4811" s="9">
        <v>43576</v>
      </c>
      <c r="C4811" s="50" t="str">
        <f t="shared" si="600"/>
        <v>N</v>
      </c>
      <c r="D4811" s="52">
        <f>_xlfn.XLOOKUP(B4811,Cal_Date!B:B,Cal_Date!A:A,0)</f>
        <v>4</v>
      </c>
      <c r="E4811">
        <v>2019</v>
      </c>
      <c r="F4811" t="s">
        <v>127</v>
      </c>
      <c r="G4811" t="s">
        <v>130</v>
      </c>
      <c r="H4811" t="s">
        <v>14</v>
      </c>
      <c r="I4811" t="s">
        <v>18</v>
      </c>
      <c r="J4811" t="s">
        <v>15</v>
      </c>
      <c r="K4811" t="s">
        <v>43</v>
      </c>
      <c r="L4811">
        <v>1</v>
      </c>
      <c r="M4811">
        <v>1000</v>
      </c>
      <c r="O4811" t="s">
        <v>25</v>
      </c>
      <c r="R4811" t="s">
        <v>46</v>
      </c>
      <c r="S4811" s="49" t="str">
        <f t="shared" si="601"/>
        <v>Card</v>
      </c>
      <c r="T4811" s="3">
        <v>0.04</v>
      </c>
      <c r="U4811" s="2">
        <v>7.0200000000000005</v>
      </c>
      <c r="V4811" s="2">
        <v>2.1</v>
      </c>
      <c r="W4811" s="54">
        <f>_xlfn.XLOOKUP(M4811,Market!A:A,Market!F:F,0)</f>
        <v>0.08</v>
      </c>
      <c r="X4811" s="55">
        <f t="shared" si="602"/>
        <v>0.28080000000000005</v>
      </c>
      <c r="Y4811" s="55">
        <f t="shared" si="603"/>
        <v>4.92</v>
      </c>
      <c r="Z4811" s="54">
        <f t="shared" si="604"/>
        <v>0.70085470085470081</v>
      </c>
      <c r="AA4811" s="49" t="str">
        <f t="shared" ca="1" si="605"/>
        <v>N</v>
      </c>
      <c r="AB4811" s="49">
        <f t="shared" ca="1" si="606"/>
        <v>5</v>
      </c>
      <c r="AC4811" s="49" t="str">
        <f t="shared" ca="1" si="607"/>
        <v>N</v>
      </c>
    </row>
    <row r="4812" spans="1:29" x14ac:dyDescent="0.25">
      <c r="A4812">
        <v>3109</v>
      </c>
      <c r="B4812" s="9">
        <v>43576</v>
      </c>
      <c r="C4812" s="50" t="str">
        <f t="shared" si="600"/>
        <v>N</v>
      </c>
      <c r="D4812" s="52">
        <f>_xlfn.XLOOKUP(B4812,Cal_Date!B:B,Cal_Date!A:A,0)</f>
        <v>4</v>
      </c>
      <c r="E4812">
        <v>2019</v>
      </c>
      <c r="F4812" t="s">
        <v>127</v>
      </c>
      <c r="G4812" t="s">
        <v>130</v>
      </c>
      <c r="H4812" t="s">
        <v>14</v>
      </c>
      <c r="I4812" t="s">
        <v>18</v>
      </c>
      <c r="J4812" t="s">
        <v>15</v>
      </c>
      <c r="K4812" t="s">
        <v>43</v>
      </c>
      <c r="L4812">
        <v>2</v>
      </c>
      <c r="M4812">
        <v>1001</v>
      </c>
      <c r="O4812" t="s">
        <v>25</v>
      </c>
      <c r="R4812" t="s">
        <v>44</v>
      </c>
      <c r="S4812" s="49" t="str">
        <f t="shared" si="601"/>
        <v>Card</v>
      </c>
      <c r="T4812" s="3">
        <v>0.03</v>
      </c>
      <c r="U4812" s="2">
        <v>13.780000000000001</v>
      </c>
      <c r="V4812" s="2">
        <v>4.2</v>
      </c>
      <c r="W4812" s="54">
        <f>_xlfn.XLOOKUP(M4812,Market!A:A,Market!F:F,0)</f>
        <v>0.06</v>
      </c>
      <c r="X4812" s="55">
        <f t="shared" si="602"/>
        <v>0.41340000000000005</v>
      </c>
      <c r="Y4812" s="55">
        <f t="shared" si="603"/>
        <v>9.5800000000000018</v>
      </c>
      <c r="Z4812" s="54">
        <f t="shared" si="604"/>
        <v>0.69521044992743108</v>
      </c>
      <c r="AA4812" s="49" t="str">
        <f t="shared" ca="1" si="605"/>
        <v>N</v>
      </c>
      <c r="AB4812" s="49">
        <f t="shared" ca="1" si="606"/>
        <v>5</v>
      </c>
      <c r="AC4812" s="49" t="str">
        <f t="shared" ca="1" si="607"/>
        <v>N</v>
      </c>
    </row>
    <row r="4813" spans="1:29" x14ac:dyDescent="0.25">
      <c r="A4813">
        <v>3110</v>
      </c>
      <c r="B4813" s="9">
        <v>43576</v>
      </c>
      <c r="C4813" s="50" t="str">
        <f t="shared" si="600"/>
        <v>N</v>
      </c>
      <c r="D4813" s="52">
        <f>_xlfn.XLOOKUP(B4813,Cal_Date!B:B,Cal_Date!A:A,0)</f>
        <v>4</v>
      </c>
      <c r="E4813">
        <v>2019</v>
      </c>
      <c r="F4813" t="s">
        <v>127</v>
      </c>
      <c r="G4813" t="s">
        <v>130</v>
      </c>
      <c r="H4813" t="s">
        <v>11</v>
      </c>
      <c r="I4813" t="s">
        <v>13</v>
      </c>
      <c r="J4813" t="s">
        <v>15</v>
      </c>
      <c r="K4813" t="s">
        <v>42</v>
      </c>
      <c r="L4813">
        <v>1</v>
      </c>
      <c r="M4813">
        <v>1008</v>
      </c>
      <c r="O4813" t="s">
        <v>28</v>
      </c>
      <c r="R4813" t="s">
        <v>44</v>
      </c>
      <c r="S4813" s="49" t="str">
        <f t="shared" si="601"/>
        <v>Card</v>
      </c>
      <c r="T4813" s="3">
        <v>0.03</v>
      </c>
      <c r="U4813" s="2">
        <v>2.7225000000000001</v>
      </c>
      <c r="V4813" s="2">
        <v>1.42</v>
      </c>
      <c r="W4813" s="54">
        <f>_xlfn.XLOOKUP(M4813,Market!A:A,Market!F:F,0)</f>
        <v>8.8999999999999996E-2</v>
      </c>
      <c r="X4813" s="55">
        <f t="shared" si="602"/>
        <v>8.1674999999999998E-2</v>
      </c>
      <c r="Y4813" s="55">
        <f t="shared" si="603"/>
        <v>1.3025000000000002</v>
      </c>
      <c r="Z4813" s="54">
        <f t="shared" si="604"/>
        <v>0.47842056932966032</v>
      </c>
      <c r="AA4813" s="49" t="str">
        <f t="shared" ca="1" si="605"/>
        <v>N</v>
      </c>
      <c r="AB4813" s="49">
        <f t="shared" ca="1" si="606"/>
        <v>5</v>
      </c>
      <c r="AC4813" s="49" t="str">
        <f t="shared" ca="1" si="607"/>
        <v>N</v>
      </c>
    </row>
    <row r="4814" spans="1:29" x14ac:dyDescent="0.25">
      <c r="A4814">
        <v>3111</v>
      </c>
      <c r="B4814" s="9">
        <v>43576</v>
      </c>
      <c r="C4814" s="50" t="str">
        <f t="shared" si="600"/>
        <v>N</v>
      </c>
      <c r="D4814" s="52">
        <f>_xlfn.XLOOKUP(B4814,Cal_Date!B:B,Cal_Date!A:A,0)</f>
        <v>4</v>
      </c>
      <c r="E4814">
        <v>2019</v>
      </c>
      <c r="F4814" t="s">
        <v>127</v>
      </c>
      <c r="G4814" t="s">
        <v>130</v>
      </c>
      <c r="H4814" t="s">
        <v>11</v>
      </c>
      <c r="I4814" t="s">
        <v>11</v>
      </c>
      <c r="J4814" t="s">
        <v>15</v>
      </c>
      <c r="K4814" t="s">
        <v>42</v>
      </c>
      <c r="L4814">
        <v>2</v>
      </c>
      <c r="M4814">
        <v>1009</v>
      </c>
      <c r="O4814" t="s">
        <v>28</v>
      </c>
      <c r="R4814" t="s">
        <v>47</v>
      </c>
      <c r="S4814" s="49" t="str">
        <f t="shared" si="601"/>
        <v>Card</v>
      </c>
      <c r="T4814" s="3">
        <v>3.5000000000000003E-2</v>
      </c>
      <c r="U4814" s="2">
        <v>5.4450000000000003</v>
      </c>
      <c r="V4814" s="2">
        <v>1.74</v>
      </c>
      <c r="W4814" s="54">
        <f>_xlfn.XLOOKUP(M4814,Market!A:A,Market!F:F,0)</f>
        <v>8.8999999999999996E-2</v>
      </c>
      <c r="X4814" s="55">
        <f t="shared" si="602"/>
        <v>0.19057500000000002</v>
      </c>
      <c r="Y4814" s="55">
        <f t="shared" si="603"/>
        <v>3.7050000000000001</v>
      </c>
      <c r="Z4814" s="54">
        <f t="shared" si="604"/>
        <v>0.68044077134986225</v>
      </c>
      <c r="AA4814" s="49" t="str">
        <f t="shared" ca="1" si="605"/>
        <v>N</v>
      </c>
      <c r="AB4814" s="49">
        <f t="shared" ca="1" si="606"/>
        <v>5</v>
      </c>
      <c r="AC4814" s="49" t="str">
        <f t="shared" ca="1" si="607"/>
        <v>N</v>
      </c>
    </row>
    <row r="4815" spans="1:29" x14ac:dyDescent="0.25">
      <c r="A4815">
        <v>3112</v>
      </c>
      <c r="B4815" s="9">
        <v>43576</v>
      </c>
      <c r="C4815" s="50" t="str">
        <f t="shared" si="600"/>
        <v>N</v>
      </c>
      <c r="D4815" s="52">
        <f>_xlfn.XLOOKUP(B4815,Cal_Date!B:B,Cal_Date!A:A,0)</f>
        <v>4</v>
      </c>
      <c r="E4815">
        <v>2019</v>
      </c>
      <c r="F4815" t="s">
        <v>127</v>
      </c>
      <c r="G4815" t="s">
        <v>130</v>
      </c>
      <c r="H4815" t="s">
        <v>11</v>
      </c>
      <c r="I4815" t="s">
        <v>11</v>
      </c>
      <c r="J4815" t="s">
        <v>15</v>
      </c>
      <c r="K4815" t="s">
        <v>42</v>
      </c>
      <c r="L4815">
        <v>1</v>
      </c>
      <c r="M4815">
        <v>1001</v>
      </c>
      <c r="O4815" t="s">
        <v>25</v>
      </c>
      <c r="R4815" t="s">
        <v>44</v>
      </c>
      <c r="S4815" s="49" t="str">
        <f t="shared" si="601"/>
        <v>Card</v>
      </c>
      <c r="T4815" s="3">
        <v>0.03</v>
      </c>
      <c r="U4815" s="2">
        <v>2.6500000000000004</v>
      </c>
      <c r="V4815" s="2">
        <v>0.87</v>
      </c>
      <c r="W4815" s="54">
        <f>_xlfn.XLOOKUP(M4815,Market!A:A,Market!F:F,0)</f>
        <v>0.06</v>
      </c>
      <c r="X4815" s="55">
        <f t="shared" si="602"/>
        <v>7.9500000000000001E-2</v>
      </c>
      <c r="Y4815" s="55">
        <f t="shared" si="603"/>
        <v>1.7800000000000002</v>
      </c>
      <c r="Z4815" s="54">
        <f t="shared" si="604"/>
        <v>0.67169811320754713</v>
      </c>
      <c r="AA4815" s="49" t="str">
        <f t="shared" ca="1" si="605"/>
        <v>N</v>
      </c>
      <c r="AB4815" s="49">
        <f t="shared" ca="1" si="606"/>
        <v>5</v>
      </c>
      <c r="AC4815" s="49" t="str">
        <f t="shared" ca="1" si="607"/>
        <v>N</v>
      </c>
    </row>
    <row r="4816" spans="1:29" x14ac:dyDescent="0.25">
      <c r="A4816">
        <v>3113</v>
      </c>
      <c r="B4816" s="9">
        <v>43576</v>
      </c>
      <c r="C4816" s="50" t="str">
        <f t="shared" si="600"/>
        <v>N</v>
      </c>
      <c r="D4816" s="52">
        <f>_xlfn.XLOOKUP(B4816,Cal_Date!B:B,Cal_Date!A:A,0)</f>
        <v>4</v>
      </c>
      <c r="E4816">
        <v>2019</v>
      </c>
      <c r="F4816" t="s">
        <v>127</v>
      </c>
      <c r="G4816" t="s">
        <v>130</v>
      </c>
      <c r="H4816" t="s">
        <v>48</v>
      </c>
      <c r="I4816" t="s">
        <v>18</v>
      </c>
      <c r="J4816" t="s">
        <v>10</v>
      </c>
      <c r="K4816" t="s">
        <v>43</v>
      </c>
      <c r="L4816">
        <v>1</v>
      </c>
      <c r="M4816">
        <v>1001</v>
      </c>
      <c r="O4816" t="s">
        <v>25</v>
      </c>
      <c r="R4816" t="s">
        <v>44</v>
      </c>
      <c r="S4816" s="49" t="str">
        <f t="shared" si="601"/>
        <v>Card</v>
      </c>
      <c r="T4816" s="3">
        <v>0.03</v>
      </c>
      <c r="U4816" s="2">
        <v>7.42</v>
      </c>
      <c r="V4816" s="2">
        <v>1.46</v>
      </c>
      <c r="W4816" s="54">
        <f>_xlfn.XLOOKUP(M4816,Market!A:A,Market!F:F,0)</f>
        <v>0.06</v>
      </c>
      <c r="X4816" s="55">
        <f t="shared" si="602"/>
        <v>0.22259999999999999</v>
      </c>
      <c r="Y4816" s="55">
        <f t="shared" si="603"/>
        <v>5.96</v>
      </c>
      <c r="Z4816" s="54">
        <f t="shared" si="604"/>
        <v>0.80323450134770891</v>
      </c>
      <c r="AA4816" s="49" t="str">
        <f t="shared" ca="1" si="605"/>
        <v>N</v>
      </c>
      <c r="AB4816" s="49">
        <f t="shared" ca="1" si="606"/>
        <v>5</v>
      </c>
      <c r="AC4816" s="49" t="str">
        <f t="shared" ca="1" si="607"/>
        <v>N</v>
      </c>
    </row>
    <row r="4817" spans="1:29" x14ac:dyDescent="0.25">
      <c r="A4817">
        <v>3114</v>
      </c>
      <c r="B4817" s="9">
        <v>43576</v>
      </c>
      <c r="C4817" s="50" t="str">
        <f t="shared" si="600"/>
        <v>N</v>
      </c>
      <c r="D4817" s="52">
        <f>_xlfn.XLOOKUP(B4817,Cal_Date!B:B,Cal_Date!A:A,0)</f>
        <v>4</v>
      </c>
      <c r="E4817">
        <v>2019</v>
      </c>
      <c r="F4817" t="s">
        <v>127</v>
      </c>
      <c r="G4817" t="s">
        <v>130</v>
      </c>
      <c r="H4817" t="s">
        <v>48</v>
      </c>
      <c r="I4817" t="s">
        <v>18</v>
      </c>
      <c r="J4817" t="s">
        <v>10</v>
      </c>
      <c r="K4817" t="s">
        <v>43</v>
      </c>
      <c r="L4817">
        <v>1</v>
      </c>
      <c r="M4817">
        <v>1001</v>
      </c>
      <c r="O4817" t="s">
        <v>25</v>
      </c>
      <c r="R4817" t="s">
        <v>44</v>
      </c>
      <c r="S4817" s="49" t="str">
        <f t="shared" si="601"/>
        <v>Card</v>
      </c>
      <c r="T4817" s="3">
        <v>0.03</v>
      </c>
      <c r="U4817" s="2">
        <v>7.42</v>
      </c>
      <c r="V4817" s="2">
        <v>1.46</v>
      </c>
      <c r="W4817" s="54">
        <f>_xlfn.XLOOKUP(M4817,Market!A:A,Market!F:F,0)</f>
        <v>0.06</v>
      </c>
      <c r="X4817" s="55">
        <f t="shared" si="602"/>
        <v>0.22259999999999999</v>
      </c>
      <c r="Y4817" s="55">
        <f t="shared" si="603"/>
        <v>5.96</v>
      </c>
      <c r="Z4817" s="54">
        <f t="shared" si="604"/>
        <v>0.80323450134770891</v>
      </c>
      <c r="AA4817" s="49" t="str">
        <f t="shared" ca="1" si="605"/>
        <v>N</v>
      </c>
      <c r="AB4817" s="49">
        <f t="shared" ca="1" si="606"/>
        <v>5</v>
      </c>
      <c r="AC4817" s="49" t="str">
        <f t="shared" ca="1" si="607"/>
        <v>N</v>
      </c>
    </row>
    <row r="4818" spans="1:29" x14ac:dyDescent="0.25">
      <c r="A4818">
        <v>3115</v>
      </c>
      <c r="B4818" s="9">
        <v>43576</v>
      </c>
      <c r="C4818" s="50" t="str">
        <f t="shared" si="600"/>
        <v>N</v>
      </c>
      <c r="D4818" s="52">
        <f>_xlfn.XLOOKUP(B4818,Cal_Date!B:B,Cal_Date!A:A,0)</f>
        <v>4</v>
      </c>
      <c r="E4818">
        <v>2019</v>
      </c>
      <c r="F4818" t="s">
        <v>127</v>
      </c>
      <c r="G4818" t="s">
        <v>130</v>
      </c>
      <c r="H4818" t="s">
        <v>11</v>
      </c>
      <c r="I4818" t="s">
        <v>13</v>
      </c>
      <c r="J4818" t="s">
        <v>15</v>
      </c>
      <c r="K4818" t="s">
        <v>42</v>
      </c>
      <c r="L4818">
        <v>1</v>
      </c>
      <c r="M4818">
        <v>1002</v>
      </c>
      <c r="O4818" t="s">
        <v>28</v>
      </c>
      <c r="R4818" t="s">
        <v>44</v>
      </c>
      <c r="S4818" s="49" t="str">
        <f t="shared" si="601"/>
        <v>Card</v>
      </c>
      <c r="T4818" s="3">
        <v>0.03</v>
      </c>
      <c r="U4818" s="2">
        <v>2.6500000000000004</v>
      </c>
      <c r="V4818" s="2">
        <v>1.42</v>
      </c>
      <c r="W4818" s="54">
        <f>_xlfn.XLOOKUP(M4818,Market!A:A,Market!F:F,0)</f>
        <v>0.06</v>
      </c>
      <c r="X4818" s="55">
        <f t="shared" si="602"/>
        <v>7.9500000000000001E-2</v>
      </c>
      <c r="Y4818" s="55">
        <f t="shared" si="603"/>
        <v>1.2300000000000004</v>
      </c>
      <c r="Z4818" s="54">
        <f t="shared" si="604"/>
        <v>0.46415094339622653</v>
      </c>
      <c r="AA4818" s="49" t="str">
        <f t="shared" ca="1" si="605"/>
        <v>N</v>
      </c>
      <c r="AB4818" s="49">
        <f t="shared" ca="1" si="606"/>
        <v>5</v>
      </c>
      <c r="AC4818" s="49" t="str">
        <f t="shared" ca="1" si="607"/>
        <v>N</v>
      </c>
    </row>
    <row r="4819" spans="1:29" x14ac:dyDescent="0.25">
      <c r="A4819">
        <v>3116</v>
      </c>
      <c r="B4819" s="9">
        <v>43576</v>
      </c>
      <c r="C4819" s="50" t="str">
        <f t="shared" si="600"/>
        <v>N</v>
      </c>
      <c r="D4819" s="52">
        <f>_xlfn.XLOOKUP(B4819,Cal_Date!B:B,Cal_Date!A:A,0)</f>
        <v>4</v>
      </c>
      <c r="E4819">
        <v>2019</v>
      </c>
      <c r="F4819" t="s">
        <v>127</v>
      </c>
      <c r="G4819" t="s">
        <v>130</v>
      </c>
      <c r="H4819" t="s">
        <v>11</v>
      </c>
      <c r="I4819" t="s">
        <v>11</v>
      </c>
      <c r="J4819" t="s">
        <v>15</v>
      </c>
      <c r="K4819" t="s">
        <v>42</v>
      </c>
      <c r="L4819">
        <v>2</v>
      </c>
      <c r="M4819">
        <v>1003</v>
      </c>
      <c r="O4819" t="s">
        <v>25</v>
      </c>
      <c r="R4819" t="s">
        <v>44</v>
      </c>
      <c r="S4819" s="49" t="str">
        <f t="shared" si="601"/>
        <v>Card</v>
      </c>
      <c r="T4819" s="3">
        <v>0.03</v>
      </c>
      <c r="U4819" s="2">
        <v>5.3000000000000007</v>
      </c>
      <c r="V4819" s="2">
        <v>1.74</v>
      </c>
      <c r="W4819" s="54">
        <f>_xlfn.XLOOKUP(M4819,Market!A:A,Market!F:F,0)</f>
        <v>0.06</v>
      </c>
      <c r="X4819" s="55">
        <f t="shared" si="602"/>
        <v>0.159</v>
      </c>
      <c r="Y4819" s="55">
        <f t="shared" si="603"/>
        <v>3.5600000000000005</v>
      </c>
      <c r="Z4819" s="54">
        <f t="shared" si="604"/>
        <v>0.67169811320754713</v>
      </c>
      <c r="AA4819" s="49" t="str">
        <f t="shared" ca="1" si="605"/>
        <v>N</v>
      </c>
      <c r="AB4819" s="49">
        <f t="shared" ca="1" si="606"/>
        <v>5</v>
      </c>
      <c r="AC4819" s="49" t="str">
        <f t="shared" ca="1" si="607"/>
        <v>N</v>
      </c>
    </row>
    <row r="4820" spans="1:29" x14ac:dyDescent="0.25">
      <c r="A4820">
        <v>3117</v>
      </c>
      <c r="B4820" s="9">
        <v>43576</v>
      </c>
      <c r="C4820" s="50" t="str">
        <f t="shared" si="600"/>
        <v>N</v>
      </c>
      <c r="D4820" s="52">
        <f>_xlfn.XLOOKUP(B4820,Cal_Date!B:B,Cal_Date!A:A,0)</f>
        <v>4</v>
      </c>
      <c r="E4820">
        <v>2019</v>
      </c>
      <c r="F4820" t="s">
        <v>127</v>
      </c>
      <c r="G4820" t="s">
        <v>130</v>
      </c>
      <c r="H4820" t="s">
        <v>48</v>
      </c>
      <c r="I4820" t="s">
        <v>18</v>
      </c>
      <c r="J4820" t="s">
        <v>10</v>
      </c>
      <c r="K4820" t="s">
        <v>43</v>
      </c>
      <c r="L4820">
        <v>1</v>
      </c>
      <c r="M4820">
        <v>1003</v>
      </c>
      <c r="O4820" t="s">
        <v>25</v>
      </c>
      <c r="R4820" t="s">
        <v>46</v>
      </c>
      <c r="S4820" s="49" t="str">
        <f t="shared" si="601"/>
        <v>Card</v>
      </c>
      <c r="T4820" s="3">
        <v>0.04</v>
      </c>
      <c r="U4820" s="2">
        <v>7.42</v>
      </c>
      <c r="V4820" s="2">
        <v>1.46</v>
      </c>
      <c r="W4820" s="54">
        <f>_xlfn.XLOOKUP(M4820,Market!A:A,Market!F:F,0)</f>
        <v>0.06</v>
      </c>
      <c r="X4820" s="55">
        <f t="shared" si="602"/>
        <v>0.29680000000000001</v>
      </c>
      <c r="Y4820" s="55">
        <f t="shared" si="603"/>
        <v>5.96</v>
      </c>
      <c r="Z4820" s="54">
        <f t="shared" si="604"/>
        <v>0.80323450134770891</v>
      </c>
      <c r="AA4820" s="49" t="str">
        <f t="shared" ca="1" si="605"/>
        <v>N</v>
      </c>
      <c r="AB4820" s="49">
        <f t="shared" ca="1" si="606"/>
        <v>5</v>
      </c>
      <c r="AC4820" s="49" t="str">
        <f t="shared" ca="1" si="607"/>
        <v>N</v>
      </c>
    </row>
    <row r="4821" spans="1:29" x14ac:dyDescent="0.25">
      <c r="A4821">
        <v>3118</v>
      </c>
      <c r="B4821" s="9">
        <v>43576</v>
      </c>
      <c r="C4821" s="50" t="str">
        <f t="shared" si="600"/>
        <v>N</v>
      </c>
      <c r="D4821" s="52">
        <f>_xlfn.XLOOKUP(B4821,Cal_Date!B:B,Cal_Date!A:A,0)</f>
        <v>4</v>
      </c>
      <c r="E4821">
        <v>2019</v>
      </c>
      <c r="F4821" t="s">
        <v>127</v>
      </c>
      <c r="G4821" t="s">
        <v>130</v>
      </c>
      <c r="H4821" t="s">
        <v>11</v>
      </c>
      <c r="I4821" t="s">
        <v>11</v>
      </c>
      <c r="J4821" t="s">
        <v>15</v>
      </c>
      <c r="K4821" t="s">
        <v>42</v>
      </c>
      <c r="L4821">
        <v>1</v>
      </c>
      <c r="M4821">
        <v>1003</v>
      </c>
      <c r="O4821" t="s">
        <v>25</v>
      </c>
      <c r="R4821" t="s">
        <v>44</v>
      </c>
      <c r="S4821" s="49" t="str">
        <f t="shared" si="601"/>
        <v>Card</v>
      </c>
      <c r="T4821" s="3">
        <v>0.03</v>
      </c>
      <c r="U4821" s="2">
        <v>2.6500000000000004</v>
      </c>
      <c r="V4821" s="2">
        <v>0.87</v>
      </c>
      <c r="W4821" s="54">
        <f>_xlfn.XLOOKUP(M4821,Market!A:A,Market!F:F,0)</f>
        <v>0.06</v>
      </c>
      <c r="X4821" s="55">
        <f t="shared" si="602"/>
        <v>7.9500000000000001E-2</v>
      </c>
      <c r="Y4821" s="55">
        <f t="shared" si="603"/>
        <v>1.7800000000000002</v>
      </c>
      <c r="Z4821" s="54">
        <f t="shared" si="604"/>
        <v>0.67169811320754713</v>
      </c>
      <c r="AA4821" s="49" t="str">
        <f t="shared" ca="1" si="605"/>
        <v>N</v>
      </c>
      <c r="AB4821" s="49">
        <f t="shared" ca="1" si="606"/>
        <v>5</v>
      </c>
      <c r="AC4821" s="49" t="str">
        <f t="shared" ca="1" si="607"/>
        <v>N</v>
      </c>
    </row>
    <row r="4822" spans="1:29" x14ac:dyDescent="0.25">
      <c r="A4822">
        <v>3119</v>
      </c>
      <c r="B4822" s="9">
        <v>43576</v>
      </c>
      <c r="C4822" s="50" t="str">
        <f t="shared" si="600"/>
        <v>N</v>
      </c>
      <c r="D4822" s="52">
        <f>_xlfn.XLOOKUP(B4822,Cal_Date!B:B,Cal_Date!A:A,0)</f>
        <v>4</v>
      </c>
      <c r="E4822">
        <v>2019</v>
      </c>
      <c r="F4822" t="s">
        <v>127</v>
      </c>
      <c r="G4822" t="s">
        <v>130</v>
      </c>
      <c r="H4822" t="s">
        <v>11</v>
      </c>
      <c r="I4822" t="s">
        <v>11</v>
      </c>
      <c r="J4822" t="s">
        <v>15</v>
      </c>
      <c r="K4822" t="s">
        <v>42</v>
      </c>
      <c r="L4822">
        <v>1</v>
      </c>
      <c r="M4822">
        <v>1004</v>
      </c>
      <c r="O4822" t="s">
        <v>28</v>
      </c>
      <c r="R4822" t="s">
        <v>44</v>
      </c>
      <c r="S4822" s="49" t="str">
        <f t="shared" si="601"/>
        <v>Card</v>
      </c>
      <c r="T4822" s="3">
        <v>0.03</v>
      </c>
      <c r="U4822" s="2">
        <v>2.6500000000000004</v>
      </c>
      <c r="V4822" s="2">
        <v>0.87</v>
      </c>
      <c r="W4822" s="54">
        <f>_xlfn.XLOOKUP(M4822,Market!A:A,Market!F:F,0)</f>
        <v>0.06</v>
      </c>
      <c r="X4822" s="55">
        <f t="shared" si="602"/>
        <v>7.9500000000000001E-2</v>
      </c>
      <c r="Y4822" s="55">
        <f t="shared" si="603"/>
        <v>1.7800000000000002</v>
      </c>
      <c r="Z4822" s="54">
        <f t="shared" si="604"/>
        <v>0.67169811320754713</v>
      </c>
      <c r="AA4822" s="49" t="str">
        <f t="shared" ca="1" si="605"/>
        <v>N</v>
      </c>
      <c r="AB4822" s="49">
        <f t="shared" ca="1" si="606"/>
        <v>5</v>
      </c>
      <c r="AC4822" s="49" t="str">
        <f t="shared" ca="1" si="607"/>
        <v>N</v>
      </c>
    </row>
    <row r="4823" spans="1:29" x14ac:dyDescent="0.25">
      <c r="A4823">
        <v>3120</v>
      </c>
      <c r="B4823" s="9">
        <v>43576</v>
      </c>
      <c r="C4823" s="50" t="str">
        <f t="shared" si="600"/>
        <v>N</v>
      </c>
      <c r="D4823" s="52">
        <f>_xlfn.XLOOKUP(B4823,Cal_Date!B:B,Cal_Date!A:A,0)</f>
        <v>4</v>
      </c>
      <c r="E4823">
        <v>2019</v>
      </c>
      <c r="F4823" t="s">
        <v>127</v>
      </c>
      <c r="G4823" t="s">
        <v>130</v>
      </c>
      <c r="H4823" t="s">
        <v>11</v>
      </c>
      <c r="I4823" t="s">
        <v>11</v>
      </c>
      <c r="J4823" t="s">
        <v>15</v>
      </c>
      <c r="K4823" t="s">
        <v>42</v>
      </c>
      <c r="L4823">
        <v>1</v>
      </c>
      <c r="M4823">
        <v>1005</v>
      </c>
      <c r="O4823" t="s">
        <v>25</v>
      </c>
      <c r="R4823" t="s">
        <v>44</v>
      </c>
      <c r="S4823" s="49" t="str">
        <f t="shared" si="601"/>
        <v>Card</v>
      </c>
      <c r="T4823" s="3">
        <v>0.03</v>
      </c>
      <c r="U4823" s="2">
        <v>2.7225000000000001</v>
      </c>
      <c r="V4823" s="2">
        <v>0.87</v>
      </c>
      <c r="W4823" s="54">
        <f>_xlfn.XLOOKUP(M4823,Market!A:A,Market!F:F,0)</f>
        <v>8.8999999999999996E-2</v>
      </c>
      <c r="X4823" s="55">
        <f t="shared" si="602"/>
        <v>8.1674999999999998E-2</v>
      </c>
      <c r="Y4823" s="55">
        <f t="shared" si="603"/>
        <v>1.8525</v>
      </c>
      <c r="Z4823" s="54">
        <f t="shared" si="604"/>
        <v>0.68044077134986225</v>
      </c>
      <c r="AA4823" s="49" t="str">
        <f t="shared" ca="1" si="605"/>
        <v>N</v>
      </c>
      <c r="AB4823" s="49">
        <f t="shared" ca="1" si="606"/>
        <v>5</v>
      </c>
      <c r="AC4823" s="49" t="str">
        <f t="shared" ca="1" si="607"/>
        <v>N</v>
      </c>
    </row>
    <row r="4824" spans="1:29" x14ac:dyDescent="0.25">
      <c r="A4824">
        <v>3121</v>
      </c>
      <c r="B4824" s="9">
        <v>43576</v>
      </c>
      <c r="C4824" s="50" t="str">
        <f t="shared" si="600"/>
        <v>N</v>
      </c>
      <c r="D4824" s="52">
        <f>_xlfn.XLOOKUP(B4824,Cal_Date!B:B,Cal_Date!A:A,0)</f>
        <v>4</v>
      </c>
      <c r="E4824">
        <v>2019</v>
      </c>
      <c r="F4824" t="s">
        <v>127</v>
      </c>
      <c r="G4824" t="s">
        <v>130</v>
      </c>
      <c r="H4824" t="s">
        <v>14</v>
      </c>
      <c r="I4824" t="s">
        <v>13</v>
      </c>
      <c r="J4824" t="s">
        <v>15</v>
      </c>
      <c r="K4824" t="s">
        <v>43</v>
      </c>
      <c r="L4824">
        <v>1</v>
      </c>
      <c r="M4824">
        <v>1005</v>
      </c>
      <c r="O4824" t="s">
        <v>25</v>
      </c>
      <c r="R4824" t="s">
        <v>46</v>
      </c>
      <c r="S4824" s="49" t="str">
        <f t="shared" si="601"/>
        <v>Card</v>
      </c>
      <c r="T4824" s="3">
        <v>0.04</v>
      </c>
      <c r="U4824" s="2">
        <v>7.6229999999999993</v>
      </c>
      <c r="V4824" s="2">
        <v>2.2400000000000002</v>
      </c>
      <c r="W4824" s="54">
        <f>_xlfn.XLOOKUP(M4824,Market!A:A,Market!F:F,0)</f>
        <v>8.8999999999999996E-2</v>
      </c>
      <c r="X4824" s="55">
        <f t="shared" si="602"/>
        <v>0.30491999999999997</v>
      </c>
      <c r="Y4824" s="55">
        <f t="shared" si="603"/>
        <v>5.3829999999999991</v>
      </c>
      <c r="Z4824" s="54">
        <f t="shared" si="604"/>
        <v>0.70615243342516065</v>
      </c>
      <c r="AA4824" s="49" t="str">
        <f t="shared" ca="1" si="605"/>
        <v>N</v>
      </c>
      <c r="AB4824" s="49">
        <f t="shared" ca="1" si="606"/>
        <v>5</v>
      </c>
      <c r="AC4824" s="49" t="str">
        <f t="shared" ca="1" si="607"/>
        <v>N</v>
      </c>
    </row>
    <row r="4825" spans="1:29" x14ac:dyDescent="0.25">
      <c r="A4825">
        <v>3122</v>
      </c>
      <c r="B4825" s="9">
        <v>43576</v>
      </c>
      <c r="C4825" s="50" t="str">
        <f t="shared" si="600"/>
        <v>N</v>
      </c>
      <c r="D4825" s="52">
        <f>_xlfn.XLOOKUP(B4825,Cal_Date!B:B,Cal_Date!A:A,0)</f>
        <v>4</v>
      </c>
      <c r="E4825">
        <v>2019</v>
      </c>
      <c r="F4825" t="s">
        <v>127</v>
      </c>
      <c r="G4825" t="s">
        <v>130</v>
      </c>
      <c r="H4825" t="s">
        <v>14</v>
      </c>
      <c r="I4825" t="s">
        <v>18</v>
      </c>
      <c r="J4825" t="s">
        <v>15</v>
      </c>
      <c r="K4825" t="s">
        <v>43</v>
      </c>
      <c r="L4825">
        <v>2</v>
      </c>
      <c r="M4825">
        <v>1003</v>
      </c>
      <c r="O4825" t="s">
        <v>25</v>
      </c>
      <c r="R4825" t="s">
        <v>47</v>
      </c>
      <c r="S4825" s="49" t="str">
        <f t="shared" si="601"/>
        <v>Card</v>
      </c>
      <c r="T4825" s="3">
        <v>3.5000000000000003E-2</v>
      </c>
      <c r="U4825" s="2">
        <v>14.84</v>
      </c>
      <c r="V4825" s="2">
        <v>4.4400000000000004</v>
      </c>
      <c r="W4825" s="54">
        <f>_xlfn.XLOOKUP(M4825,Market!A:A,Market!F:F,0)</f>
        <v>0.06</v>
      </c>
      <c r="X4825" s="55">
        <f t="shared" si="602"/>
        <v>0.51940000000000008</v>
      </c>
      <c r="Y4825" s="55">
        <f t="shared" si="603"/>
        <v>10.399999999999999</v>
      </c>
      <c r="Z4825" s="54">
        <f t="shared" si="604"/>
        <v>0.70080862533692712</v>
      </c>
      <c r="AA4825" s="49" t="str">
        <f t="shared" ca="1" si="605"/>
        <v>N</v>
      </c>
      <c r="AB4825" s="49">
        <f t="shared" ca="1" si="606"/>
        <v>5</v>
      </c>
      <c r="AC4825" s="49" t="str">
        <f t="shared" ca="1" si="607"/>
        <v>N</v>
      </c>
    </row>
    <row r="4826" spans="1:29" x14ac:dyDescent="0.25">
      <c r="A4826">
        <v>3123</v>
      </c>
      <c r="B4826" s="9">
        <v>43576</v>
      </c>
      <c r="C4826" s="50" t="str">
        <f t="shared" si="600"/>
        <v>N</v>
      </c>
      <c r="D4826" s="52">
        <f>_xlfn.XLOOKUP(B4826,Cal_Date!B:B,Cal_Date!A:A,0)</f>
        <v>4</v>
      </c>
      <c r="E4826">
        <v>2019</v>
      </c>
      <c r="F4826" t="s">
        <v>127</v>
      </c>
      <c r="G4826" t="s">
        <v>130</v>
      </c>
      <c r="H4826" t="s">
        <v>14</v>
      </c>
      <c r="I4826" t="s">
        <v>18</v>
      </c>
      <c r="J4826" t="s">
        <v>15</v>
      </c>
      <c r="K4826" t="s">
        <v>43</v>
      </c>
      <c r="L4826">
        <v>2</v>
      </c>
      <c r="M4826">
        <v>1007</v>
      </c>
      <c r="O4826" t="s">
        <v>28</v>
      </c>
      <c r="R4826" t="s">
        <v>44</v>
      </c>
      <c r="S4826" s="49" t="str">
        <f t="shared" si="601"/>
        <v>Card</v>
      </c>
      <c r="T4826" s="3">
        <v>0.03</v>
      </c>
      <c r="U4826" s="2">
        <v>15.245999999999999</v>
      </c>
      <c r="V4826" s="2">
        <v>4.4400000000000004</v>
      </c>
      <c r="W4826" s="54">
        <f>_xlfn.XLOOKUP(M4826,Market!A:A,Market!F:F,0)</f>
        <v>8.8999999999999996E-2</v>
      </c>
      <c r="X4826" s="55">
        <f t="shared" si="602"/>
        <v>0.45737999999999995</v>
      </c>
      <c r="Y4826" s="55">
        <f t="shared" si="603"/>
        <v>10.805999999999997</v>
      </c>
      <c r="Z4826" s="54">
        <f t="shared" si="604"/>
        <v>0.7087760724124359</v>
      </c>
      <c r="AA4826" s="49" t="str">
        <f t="shared" ca="1" si="605"/>
        <v>N</v>
      </c>
      <c r="AB4826" s="49">
        <f t="shared" ca="1" si="606"/>
        <v>5</v>
      </c>
      <c r="AC4826" s="49" t="str">
        <f t="shared" ca="1" si="607"/>
        <v>N</v>
      </c>
    </row>
    <row r="4827" spans="1:29" x14ac:dyDescent="0.25">
      <c r="A4827">
        <v>3124</v>
      </c>
      <c r="B4827" s="9">
        <v>43576</v>
      </c>
      <c r="C4827" s="50" t="str">
        <f t="shared" si="600"/>
        <v>N</v>
      </c>
      <c r="D4827" s="52">
        <f>_xlfn.XLOOKUP(B4827,Cal_Date!B:B,Cal_Date!A:A,0)</f>
        <v>4</v>
      </c>
      <c r="E4827">
        <v>2019</v>
      </c>
      <c r="F4827" t="s">
        <v>127</v>
      </c>
      <c r="G4827" t="s">
        <v>130</v>
      </c>
      <c r="H4827" t="s">
        <v>14</v>
      </c>
      <c r="I4827" t="s">
        <v>18</v>
      </c>
      <c r="J4827" t="s">
        <v>15</v>
      </c>
      <c r="K4827" t="s">
        <v>43</v>
      </c>
      <c r="L4827">
        <v>1</v>
      </c>
      <c r="M4827">
        <v>1006</v>
      </c>
      <c r="O4827" t="s">
        <v>28</v>
      </c>
      <c r="R4827" t="s">
        <v>44</v>
      </c>
      <c r="S4827" s="49" t="str">
        <f t="shared" si="601"/>
        <v>Card</v>
      </c>
      <c r="T4827" s="3">
        <v>0.03</v>
      </c>
      <c r="U4827" s="2">
        <v>7.0785</v>
      </c>
      <c r="V4827" s="2">
        <v>2.1</v>
      </c>
      <c r="W4827" s="54">
        <f>_xlfn.XLOOKUP(M4827,Market!A:A,Market!F:F,0)</f>
        <v>8.8999999999999996E-2</v>
      </c>
      <c r="X4827" s="55">
        <f t="shared" si="602"/>
        <v>0.21235499999999999</v>
      </c>
      <c r="Y4827" s="55">
        <f t="shared" si="603"/>
        <v>4.9785000000000004</v>
      </c>
      <c r="Z4827" s="54">
        <f t="shared" si="604"/>
        <v>0.70332697605424888</v>
      </c>
      <c r="AA4827" s="49" t="str">
        <f t="shared" ca="1" si="605"/>
        <v>N</v>
      </c>
      <c r="AB4827" s="49">
        <f t="shared" ca="1" si="606"/>
        <v>5</v>
      </c>
      <c r="AC4827" s="49" t="str">
        <f t="shared" ca="1" si="607"/>
        <v>N</v>
      </c>
    </row>
    <row r="4828" spans="1:29" x14ac:dyDescent="0.25">
      <c r="A4828">
        <v>3125</v>
      </c>
      <c r="B4828" s="9">
        <v>43576</v>
      </c>
      <c r="C4828" s="50" t="str">
        <f t="shared" si="600"/>
        <v>N</v>
      </c>
      <c r="D4828" s="52">
        <f>_xlfn.XLOOKUP(B4828,Cal_Date!B:B,Cal_Date!A:A,0)</f>
        <v>4</v>
      </c>
      <c r="E4828">
        <v>2019</v>
      </c>
      <c r="F4828" t="s">
        <v>127</v>
      </c>
      <c r="G4828" t="s">
        <v>130</v>
      </c>
      <c r="H4828" t="s">
        <v>11</v>
      </c>
      <c r="I4828" t="s">
        <v>13</v>
      </c>
      <c r="J4828" t="s">
        <v>15</v>
      </c>
      <c r="K4828" t="s">
        <v>42</v>
      </c>
      <c r="L4828">
        <v>1</v>
      </c>
      <c r="M4828">
        <v>1006</v>
      </c>
      <c r="O4828" t="s">
        <v>28</v>
      </c>
      <c r="R4828" t="s">
        <v>46</v>
      </c>
      <c r="S4828" s="49" t="str">
        <f t="shared" si="601"/>
        <v>Card</v>
      </c>
      <c r="T4828" s="3">
        <v>0.04</v>
      </c>
      <c r="U4828" s="2">
        <v>2.7225000000000001</v>
      </c>
      <c r="V4828" s="2">
        <v>1.42</v>
      </c>
      <c r="W4828" s="54">
        <f>_xlfn.XLOOKUP(M4828,Market!A:A,Market!F:F,0)</f>
        <v>8.8999999999999996E-2</v>
      </c>
      <c r="X4828" s="55">
        <f t="shared" si="602"/>
        <v>0.10890000000000001</v>
      </c>
      <c r="Y4828" s="55">
        <f t="shared" si="603"/>
        <v>1.3025000000000002</v>
      </c>
      <c r="Z4828" s="54">
        <f t="shared" si="604"/>
        <v>0.47842056932966032</v>
      </c>
      <c r="AA4828" s="49" t="str">
        <f t="shared" ca="1" si="605"/>
        <v>N</v>
      </c>
      <c r="AB4828" s="49">
        <f t="shared" ca="1" si="606"/>
        <v>5</v>
      </c>
      <c r="AC4828" s="49" t="str">
        <f t="shared" ca="1" si="607"/>
        <v>N</v>
      </c>
    </row>
    <row r="4829" spans="1:29" x14ac:dyDescent="0.25">
      <c r="A4829">
        <v>3126</v>
      </c>
      <c r="B4829" s="9">
        <v>43576</v>
      </c>
      <c r="C4829" s="50" t="str">
        <f t="shared" si="600"/>
        <v>N</v>
      </c>
      <c r="D4829" s="52">
        <f>_xlfn.XLOOKUP(B4829,Cal_Date!B:B,Cal_Date!A:A,0)</f>
        <v>4</v>
      </c>
      <c r="E4829">
        <v>2019</v>
      </c>
      <c r="F4829" t="s">
        <v>127</v>
      </c>
      <c r="G4829" t="s">
        <v>130</v>
      </c>
      <c r="H4829" t="s">
        <v>14</v>
      </c>
      <c r="I4829" t="s">
        <v>18</v>
      </c>
      <c r="J4829" t="s">
        <v>15</v>
      </c>
      <c r="K4829" t="s">
        <v>43</v>
      </c>
      <c r="L4829">
        <v>1</v>
      </c>
      <c r="M4829">
        <v>1006</v>
      </c>
      <c r="O4829" t="s">
        <v>28</v>
      </c>
      <c r="R4829" t="s">
        <v>47</v>
      </c>
      <c r="S4829" s="49" t="str">
        <f t="shared" si="601"/>
        <v>Card</v>
      </c>
      <c r="T4829" s="3">
        <v>3.5000000000000003E-2</v>
      </c>
      <c r="U4829" s="2">
        <v>7.0785</v>
      </c>
      <c r="V4829" s="2">
        <v>2.1</v>
      </c>
      <c r="W4829" s="54">
        <f>_xlfn.XLOOKUP(M4829,Market!A:A,Market!F:F,0)</f>
        <v>8.8999999999999996E-2</v>
      </c>
      <c r="X4829" s="55">
        <f t="shared" si="602"/>
        <v>0.24774750000000004</v>
      </c>
      <c r="Y4829" s="55">
        <f t="shared" si="603"/>
        <v>4.9785000000000004</v>
      </c>
      <c r="Z4829" s="54">
        <f t="shared" si="604"/>
        <v>0.70332697605424888</v>
      </c>
      <c r="AA4829" s="49" t="str">
        <f t="shared" ca="1" si="605"/>
        <v>N</v>
      </c>
      <c r="AB4829" s="49">
        <f t="shared" ca="1" si="606"/>
        <v>5</v>
      </c>
      <c r="AC4829" s="49" t="str">
        <f t="shared" ca="1" si="607"/>
        <v>N</v>
      </c>
    </row>
    <row r="4830" spans="1:29" x14ac:dyDescent="0.25">
      <c r="A4830">
        <v>3127</v>
      </c>
      <c r="B4830" s="9">
        <v>43576</v>
      </c>
      <c r="C4830" s="50" t="str">
        <f t="shared" si="600"/>
        <v>N</v>
      </c>
      <c r="D4830" s="52">
        <f>_xlfn.XLOOKUP(B4830,Cal_Date!B:B,Cal_Date!A:A,0)</f>
        <v>4</v>
      </c>
      <c r="E4830">
        <v>2019</v>
      </c>
      <c r="F4830" t="s">
        <v>127</v>
      </c>
      <c r="G4830" t="s">
        <v>130</v>
      </c>
      <c r="H4830" t="s">
        <v>11</v>
      </c>
      <c r="I4830" t="s">
        <v>11</v>
      </c>
      <c r="J4830" t="s">
        <v>15</v>
      </c>
      <c r="K4830" t="s">
        <v>42</v>
      </c>
      <c r="L4830">
        <v>2</v>
      </c>
      <c r="M4830">
        <v>1004</v>
      </c>
      <c r="O4830" t="s">
        <v>28</v>
      </c>
      <c r="R4830" t="s">
        <v>47</v>
      </c>
      <c r="S4830" s="49" t="str">
        <f t="shared" si="601"/>
        <v>Card</v>
      </c>
      <c r="T4830" s="3">
        <v>3.5000000000000003E-2</v>
      </c>
      <c r="U4830" s="2">
        <v>5.3000000000000007</v>
      </c>
      <c r="V4830" s="2">
        <v>1.74</v>
      </c>
      <c r="W4830" s="54">
        <f>_xlfn.XLOOKUP(M4830,Market!A:A,Market!F:F,0)</f>
        <v>0.06</v>
      </c>
      <c r="X4830" s="55">
        <f t="shared" si="602"/>
        <v>0.18550000000000005</v>
      </c>
      <c r="Y4830" s="55">
        <f t="shared" si="603"/>
        <v>3.5600000000000005</v>
      </c>
      <c r="Z4830" s="54">
        <f t="shared" si="604"/>
        <v>0.67169811320754713</v>
      </c>
      <c r="AA4830" s="49" t="str">
        <f t="shared" ca="1" si="605"/>
        <v>N</v>
      </c>
      <c r="AB4830" s="49">
        <f t="shared" ca="1" si="606"/>
        <v>5</v>
      </c>
      <c r="AC4830" s="49" t="str">
        <f t="shared" ca="1" si="607"/>
        <v>N</v>
      </c>
    </row>
    <row r="4831" spans="1:29" x14ac:dyDescent="0.25">
      <c r="A4831">
        <v>3128</v>
      </c>
      <c r="B4831" s="9">
        <v>43576</v>
      </c>
      <c r="C4831" s="50" t="str">
        <f t="shared" si="600"/>
        <v>N</v>
      </c>
      <c r="D4831" s="52">
        <f>_xlfn.XLOOKUP(B4831,Cal_Date!B:B,Cal_Date!A:A,0)</f>
        <v>4</v>
      </c>
      <c r="E4831">
        <v>2019</v>
      </c>
      <c r="F4831" t="s">
        <v>127</v>
      </c>
      <c r="G4831" t="s">
        <v>130</v>
      </c>
      <c r="H4831" t="s">
        <v>11</v>
      </c>
      <c r="I4831" t="s">
        <v>13</v>
      </c>
      <c r="J4831" t="s">
        <v>15</v>
      </c>
      <c r="K4831" t="s">
        <v>42</v>
      </c>
      <c r="L4831">
        <v>1</v>
      </c>
      <c r="M4831">
        <v>1004</v>
      </c>
      <c r="O4831" t="s">
        <v>28</v>
      </c>
      <c r="R4831" t="s">
        <v>46</v>
      </c>
      <c r="S4831" s="49" t="str">
        <f t="shared" si="601"/>
        <v>Card</v>
      </c>
      <c r="T4831" s="3">
        <v>0.04</v>
      </c>
      <c r="U4831" s="2">
        <v>2.6500000000000004</v>
      </c>
      <c r="V4831" s="2">
        <v>1.42</v>
      </c>
      <c r="W4831" s="54">
        <f>_xlfn.XLOOKUP(M4831,Market!A:A,Market!F:F,0)</f>
        <v>0.06</v>
      </c>
      <c r="X4831" s="55">
        <f t="shared" si="602"/>
        <v>0.10600000000000001</v>
      </c>
      <c r="Y4831" s="55">
        <f t="shared" si="603"/>
        <v>1.2300000000000004</v>
      </c>
      <c r="Z4831" s="54">
        <f t="shared" si="604"/>
        <v>0.46415094339622653</v>
      </c>
      <c r="AA4831" s="49" t="str">
        <f t="shared" ca="1" si="605"/>
        <v>N</v>
      </c>
      <c r="AB4831" s="49">
        <f t="shared" ca="1" si="606"/>
        <v>5</v>
      </c>
      <c r="AC4831" s="49" t="str">
        <f t="shared" ca="1" si="607"/>
        <v>N</v>
      </c>
    </row>
    <row r="4832" spans="1:29" x14ac:dyDescent="0.25">
      <c r="A4832">
        <v>3129</v>
      </c>
      <c r="B4832" s="9">
        <v>43576</v>
      </c>
      <c r="C4832" s="50" t="str">
        <f t="shared" si="600"/>
        <v>N</v>
      </c>
      <c r="D4832" s="52">
        <f>_xlfn.XLOOKUP(B4832,Cal_Date!B:B,Cal_Date!A:A,0)</f>
        <v>4</v>
      </c>
      <c r="E4832">
        <v>2019</v>
      </c>
      <c r="F4832" t="s">
        <v>127</v>
      </c>
      <c r="G4832" t="s">
        <v>130</v>
      </c>
      <c r="H4832" t="s">
        <v>11</v>
      </c>
      <c r="I4832" t="s">
        <v>11</v>
      </c>
      <c r="J4832" t="s">
        <v>15</v>
      </c>
      <c r="K4832" t="s">
        <v>42</v>
      </c>
      <c r="L4832">
        <v>2</v>
      </c>
      <c r="M4832">
        <v>1000</v>
      </c>
      <c r="O4832" t="s">
        <v>25</v>
      </c>
      <c r="R4832" t="s">
        <v>47</v>
      </c>
      <c r="S4832" s="49" t="str">
        <f t="shared" si="601"/>
        <v>Card</v>
      </c>
      <c r="T4832" s="3">
        <v>3.5000000000000003E-2</v>
      </c>
      <c r="U4832" s="2">
        <v>5.4</v>
      </c>
      <c r="V4832" s="2">
        <v>1.74</v>
      </c>
      <c r="W4832" s="54">
        <f>_xlfn.XLOOKUP(M4832,Market!A:A,Market!F:F,0)</f>
        <v>0.08</v>
      </c>
      <c r="X4832" s="55">
        <f t="shared" si="602"/>
        <v>0.18900000000000003</v>
      </c>
      <c r="Y4832" s="55">
        <f t="shared" si="603"/>
        <v>3.66</v>
      </c>
      <c r="Z4832" s="54">
        <f t="shared" si="604"/>
        <v>0.67777777777777781</v>
      </c>
      <c r="AA4832" s="49" t="str">
        <f t="shared" ca="1" si="605"/>
        <v>N</v>
      </c>
      <c r="AB4832" s="49">
        <f t="shared" ca="1" si="606"/>
        <v>5</v>
      </c>
      <c r="AC4832" s="49" t="str">
        <f t="shared" ca="1" si="607"/>
        <v>N</v>
      </c>
    </row>
    <row r="4833" spans="1:29" x14ac:dyDescent="0.25">
      <c r="A4833">
        <v>3130</v>
      </c>
      <c r="B4833" s="9">
        <v>43576</v>
      </c>
      <c r="C4833" s="50" t="str">
        <f t="shared" si="600"/>
        <v>N</v>
      </c>
      <c r="D4833" s="52">
        <f>_xlfn.XLOOKUP(B4833,Cal_Date!B:B,Cal_Date!A:A,0)</f>
        <v>4</v>
      </c>
      <c r="E4833">
        <v>2019</v>
      </c>
      <c r="F4833" t="s">
        <v>127</v>
      </c>
      <c r="G4833" t="s">
        <v>130</v>
      </c>
      <c r="H4833" t="s">
        <v>14</v>
      </c>
      <c r="I4833" t="s">
        <v>13</v>
      </c>
      <c r="J4833" t="s">
        <v>15</v>
      </c>
      <c r="K4833" t="s">
        <v>43</v>
      </c>
      <c r="L4833">
        <v>1</v>
      </c>
      <c r="M4833">
        <v>1000</v>
      </c>
      <c r="O4833" t="s">
        <v>25</v>
      </c>
      <c r="R4833" t="s">
        <v>47</v>
      </c>
      <c r="S4833" s="49" t="str">
        <f t="shared" si="601"/>
        <v>Card</v>
      </c>
      <c r="T4833" s="3">
        <v>3.5000000000000003E-2</v>
      </c>
      <c r="U4833" s="2">
        <v>7.0200000000000005</v>
      </c>
      <c r="V4833" s="2">
        <v>2.12</v>
      </c>
      <c r="W4833" s="54">
        <f>_xlfn.XLOOKUP(M4833,Market!A:A,Market!F:F,0)</f>
        <v>0.08</v>
      </c>
      <c r="X4833" s="55">
        <f t="shared" si="602"/>
        <v>0.24570000000000003</v>
      </c>
      <c r="Y4833" s="55">
        <f t="shared" si="603"/>
        <v>4.9000000000000004</v>
      </c>
      <c r="Z4833" s="54">
        <f t="shared" si="604"/>
        <v>0.69800569800569801</v>
      </c>
      <c r="AA4833" s="49" t="str">
        <f t="shared" ca="1" si="605"/>
        <v>N</v>
      </c>
      <c r="AB4833" s="49">
        <f t="shared" ca="1" si="606"/>
        <v>5</v>
      </c>
      <c r="AC4833" s="49" t="str">
        <f t="shared" ca="1" si="607"/>
        <v>N</v>
      </c>
    </row>
    <row r="4834" spans="1:29" x14ac:dyDescent="0.25">
      <c r="A4834">
        <v>3131</v>
      </c>
      <c r="B4834" s="9">
        <v>43576</v>
      </c>
      <c r="C4834" s="50" t="str">
        <f t="shared" si="600"/>
        <v>N</v>
      </c>
      <c r="D4834" s="52">
        <f>_xlfn.XLOOKUP(B4834,Cal_Date!B:B,Cal_Date!A:A,0)</f>
        <v>4</v>
      </c>
      <c r="E4834">
        <v>2019</v>
      </c>
      <c r="F4834" t="s">
        <v>127</v>
      </c>
      <c r="G4834" t="s">
        <v>130</v>
      </c>
      <c r="H4834" t="s">
        <v>14</v>
      </c>
      <c r="I4834" t="s">
        <v>18</v>
      </c>
      <c r="J4834" t="s">
        <v>15</v>
      </c>
      <c r="K4834" t="s">
        <v>43</v>
      </c>
      <c r="L4834">
        <v>2</v>
      </c>
      <c r="M4834">
        <v>1000</v>
      </c>
      <c r="O4834" t="s">
        <v>25</v>
      </c>
      <c r="R4834" t="s">
        <v>47</v>
      </c>
      <c r="S4834" s="49" t="str">
        <f t="shared" si="601"/>
        <v>Card</v>
      </c>
      <c r="T4834" s="3">
        <v>3.5000000000000003E-2</v>
      </c>
      <c r="U4834" s="2">
        <v>15.120000000000001</v>
      </c>
      <c r="V4834" s="2">
        <v>4.4400000000000004</v>
      </c>
      <c r="W4834" s="54">
        <f>_xlfn.XLOOKUP(M4834,Market!A:A,Market!F:F,0)</f>
        <v>0.08</v>
      </c>
      <c r="X4834" s="55">
        <f t="shared" si="602"/>
        <v>0.52920000000000011</v>
      </c>
      <c r="Y4834" s="55">
        <f t="shared" si="603"/>
        <v>10.68</v>
      </c>
      <c r="Z4834" s="54">
        <f t="shared" si="604"/>
        <v>0.70634920634920628</v>
      </c>
      <c r="AA4834" s="49" t="str">
        <f t="shared" ca="1" si="605"/>
        <v>N</v>
      </c>
      <c r="AB4834" s="49">
        <f t="shared" ca="1" si="606"/>
        <v>5</v>
      </c>
      <c r="AC4834" s="49" t="str">
        <f t="shared" ca="1" si="607"/>
        <v>N</v>
      </c>
    </row>
    <row r="4835" spans="1:29" x14ac:dyDescent="0.25">
      <c r="A4835">
        <v>3132</v>
      </c>
      <c r="B4835" s="9">
        <v>43576</v>
      </c>
      <c r="C4835" s="50" t="str">
        <f t="shared" si="600"/>
        <v>N</v>
      </c>
      <c r="D4835" s="52">
        <f>_xlfn.XLOOKUP(B4835,Cal_Date!B:B,Cal_Date!A:A,0)</f>
        <v>4</v>
      </c>
      <c r="E4835">
        <v>2019</v>
      </c>
      <c r="F4835" t="s">
        <v>127</v>
      </c>
      <c r="G4835" t="s">
        <v>130</v>
      </c>
      <c r="H4835" t="s">
        <v>48</v>
      </c>
      <c r="I4835" t="s">
        <v>18</v>
      </c>
      <c r="J4835" t="s">
        <v>10</v>
      </c>
      <c r="K4835" t="s">
        <v>43</v>
      </c>
      <c r="L4835">
        <v>1</v>
      </c>
      <c r="M4835">
        <v>1008</v>
      </c>
      <c r="O4835" t="s">
        <v>28</v>
      </c>
      <c r="R4835" t="s">
        <v>44</v>
      </c>
      <c r="S4835" s="49" t="str">
        <f t="shared" si="601"/>
        <v>Card</v>
      </c>
      <c r="T4835" s="3">
        <v>0.03</v>
      </c>
      <c r="U4835" s="2">
        <v>7.6229999999999993</v>
      </c>
      <c r="V4835" s="2">
        <v>1.46</v>
      </c>
      <c r="W4835" s="54">
        <f>_xlfn.XLOOKUP(M4835,Market!A:A,Market!F:F,0)</f>
        <v>8.8999999999999996E-2</v>
      </c>
      <c r="X4835" s="55">
        <f t="shared" si="602"/>
        <v>0.22868999999999998</v>
      </c>
      <c r="Y4835" s="55">
        <f t="shared" si="603"/>
        <v>6.1629999999999994</v>
      </c>
      <c r="Z4835" s="54">
        <f t="shared" si="604"/>
        <v>0.80847435392889933</v>
      </c>
      <c r="AA4835" s="49" t="str">
        <f t="shared" ca="1" si="605"/>
        <v>N</v>
      </c>
      <c r="AB4835" s="49">
        <f t="shared" ca="1" si="606"/>
        <v>5</v>
      </c>
      <c r="AC4835" s="49" t="str">
        <f t="shared" ca="1" si="607"/>
        <v>N</v>
      </c>
    </row>
    <row r="4836" spans="1:29" x14ac:dyDescent="0.25">
      <c r="A4836">
        <v>3133</v>
      </c>
      <c r="B4836" s="9">
        <v>43576</v>
      </c>
      <c r="C4836" s="50" t="str">
        <f t="shared" si="600"/>
        <v>N</v>
      </c>
      <c r="D4836" s="52">
        <f>_xlfn.XLOOKUP(B4836,Cal_Date!B:B,Cal_Date!A:A,0)</f>
        <v>4</v>
      </c>
      <c r="E4836">
        <v>2019</v>
      </c>
      <c r="F4836" t="s">
        <v>127</v>
      </c>
      <c r="G4836" t="s">
        <v>130</v>
      </c>
      <c r="H4836" t="s">
        <v>11</v>
      </c>
      <c r="I4836" t="s">
        <v>13</v>
      </c>
      <c r="J4836" t="s">
        <v>15</v>
      </c>
      <c r="K4836" t="s">
        <v>42</v>
      </c>
      <c r="L4836">
        <v>1</v>
      </c>
      <c r="M4836">
        <v>1008</v>
      </c>
      <c r="O4836" t="s">
        <v>28</v>
      </c>
      <c r="R4836" t="s">
        <v>47</v>
      </c>
      <c r="S4836" s="49" t="str">
        <f t="shared" si="601"/>
        <v>Card</v>
      </c>
      <c r="T4836" s="3">
        <v>3.5000000000000003E-2</v>
      </c>
      <c r="U4836" s="2">
        <v>2.7225000000000001</v>
      </c>
      <c r="V4836" s="2">
        <v>1.42</v>
      </c>
      <c r="W4836" s="54">
        <f>_xlfn.XLOOKUP(M4836,Market!A:A,Market!F:F,0)</f>
        <v>8.8999999999999996E-2</v>
      </c>
      <c r="X4836" s="55">
        <f t="shared" si="602"/>
        <v>9.5287500000000011E-2</v>
      </c>
      <c r="Y4836" s="55">
        <f t="shared" si="603"/>
        <v>1.3025000000000002</v>
      </c>
      <c r="Z4836" s="54">
        <f t="shared" si="604"/>
        <v>0.47842056932966032</v>
      </c>
      <c r="AA4836" s="49" t="str">
        <f t="shared" ca="1" si="605"/>
        <v>N</v>
      </c>
      <c r="AB4836" s="49">
        <f t="shared" ca="1" si="606"/>
        <v>5</v>
      </c>
      <c r="AC4836" s="49" t="str">
        <f t="shared" ca="1" si="607"/>
        <v>N</v>
      </c>
    </row>
    <row r="4837" spans="1:29" x14ac:dyDescent="0.25">
      <c r="A4837">
        <v>3134</v>
      </c>
      <c r="B4837" s="9">
        <v>43576</v>
      </c>
      <c r="C4837" s="50" t="str">
        <f t="shared" si="600"/>
        <v>N</v>
      </c>
      <c r="D4837" s="52">
        <f>_xlfn.XLOOKUP(B4837,Cal_Date!B:B,Cal_Date!A:A,0)</f>
        <v>4</v>
      </c>
      <c r="E4837">
        <v>2019</v>
      </c>
      <c r="F4837" t="s">
        <v>127</v>
      </c>
      <c r="G4837" t="s">
        <v>130</v>
      </c>
      <c r="H4837" t="s">
        <v>11</v>
      </c>
      <c r="I4837" t="s">
        <v>11</v>
      </c>
      <c r="J4837" t="s">
        <v>15</v>
      </c>
      <c r="K4837" t="s">
        <v>42</v>
      </c>
      <c r="L4837">
        <v>1</v>
      </c>
      <c r="M4837">
        <v>1009</v>
      </c>
      <c r="O4837" t="s">
        <v>28</v>
      </c>
      <c r="R4837" t="s">
        <v>47</v>
      </c>
      <c r="S4837" s="49" t="str">
        <f t="shared" si="601"/>
        <v>Card</v>
      </c>
      <c r="T4837" s="3">
        <v>3.5000000000000003E-2</v>
      </c>
      <c r="U4837" s="2">
        <v>2.7225000000000001</v>
      </c>
      <c r="V4837" s="2">
        <v>0.87</v>
      </c>
      <c r="W4837" s="54">
        <f>_xlfn.XLOOKUP(M4837,Market!A:A,Market!F:F,0)</f>
        <v>8.8999999999999996E-2</v>
      </c>
      <c r="X4837" s="55">
        <f t="shared" si="602"/>
        <v>9.5287500000000011E-2</v>
      </c>
      <c r="Y4837" s="55">
        <f t="shared" si="603"/>
        <v>1.8525</v>
      </c>
      <c r="Z4837" s="54">
        <f t="shared" si="604"/>
        <v>0.68044077134986225</v>
      </c>
      <c r="AA4837" s="49" t="str">
        <f t="shared" ca="1" si="605"/>
        <v>N</v>
      </c>
      <c r="AB4837" s="49">
        <f t="shared" ca="1" si="606"/>
        <v>5</v>
      </c>
      <c r="AC4837" s="49" t="str">
        <f t="shared" ca="1" si="607"/>
        <v>N</v>
      </c>
    </row>
    <row r="4838" spans="1:29" x14ac:dyDescent="0.25">
      <c r="A4838">
        <v>3135</v>
      </c>
      <c r="B4838" s="9">
        <v>43576</v>
      </c>
      <c r="C4838" s="50" t="str">
        <f t="shared" si="600"/>
        <v>N</v>
      </c>
      <c r="D4838" s="52">
        <f>_xlfn.XLOOKUP(B4838,Cal_Date!B:B,Cal_Date!A:A,0)</f>
        <v>4</v>
      </c>
      <c r="E4838">
        <v>2019</v>
      </c>
      <c r="F4838" t="s">
        <v>127</v>
      </c>
      <c r="G4838" t="s">
        <v>130</v>
      </c>
      <c r="H4838" t="s">
        <v>11</v>
      </c>
      <c r="I4838" t="s">
        <v>11</v>
      </c>
      <c r="J4838" t="s">
        <v>15</v>
      </c>
      <c r="K4838" t="s">
        <v>42</v>
      </c>
      <c r="L4838">
        <v>1</v>
      </c>
      <c r="M4838">
        <v>1010</v>
      </c>
      <c r="O4838" t="s">
        <v>25</v>
      </c>
      <c r="R4838" t="s">
        <v>47</v>
      </c>
      <c r="S4838" s="49" t="str">
        <f t="shared" si="601"/>
        <v>Card</v>
      </c>
      <c r="T4838" s="3">
        <v>3.5000000000000003E-2</v>
      </c>
      <c r="U4838" s="2">
        <v>2.7</v>
      </c>
      <c r="V4838" s="2">
        <v>0.87</v>
      </c>
      <c r="W4838" s="54">
        <f>_xlfn.XLOOKUP(M4838,Market!A:A,Market!F:F,0)</f>
        <v>0.08</v>
      </c>
      <c r="X4838" s="55">
        <f t="shared" si="602"/>
        <v>9.4500000000000015E-2</v>
      </c>
      <c r="Y4838" s="55">
        <f t="shared" si="603"/>
        <v>1.83</v>
      </c>
      <c r="Z4838" s="54">
        <f t="shared" si="604"/>
        <v>0.67777777777777781</v>
      </c>
      <c r="AA4838" s="49" t="str">
        <f t="shared" ca="1" si="605"/>
        <v>N</v>
      </c>
      <c r="AB4838" s="49">
        <f t="shared" ca="1" si="606"/>
        <v>5</v>
      </c>
      <c r="AC4838" s="49" t="str">
        <f t="shared" ca="1" si="607"/>
        <v>N</v>
      </c>
    </row>
    <row r="4839" spans="1:29" x14ac:dyDescent="0.25">
      <c r="A4839">
        <v>3136</v>
      </c>
      <c r="B4839" s="9">
        <v>43576</v>
      </c>
      <c r="C4839" s="50" t="str">
        <f t="shared" si="600"/>
        <v>N</v>
      </c>
      <c r="D4839" s="52">
        <f>_xlfn.XLOOKUP(B4839,Cal_Date!B:B,Cal_Date!A:A,0)</f>
        <v>4</v>
      </c>
      <c r="E4839">
        <v>2019</v>
      </c>
      <c r="F4839" t="s">
        <v>127</v>
      </c>
      <c r="G4839" t="s">
        <v>130</v>
      </c>
      <c r="H4839" t="s">
        <v>11</v>
      </c>
      <c r="I4839" t="s">
        <v>11</v>
      </c>
      <c r="J4839" t="s">
        <v>15</v>
      </c>
      <c r="K4839" t="s">
        <v>42</v>
      </c>
      <c r="L4839">
        <v>2</v>
      </c>
      <c r="M4839">
        <v>1008</v>
      </c>
      <c r="O4839" t="s">
        <v>28</v>
      </c>
      <c r="R4839" t="s">
        <v>46</v>
      </c>
      <c r="S4839" s="49" t="str">
        <f t="shared" si="601"/>
        <v>Card</v>
      </c>
      <c r="T4839" s="3">
        <v>0.04</v>
      </c>
      <c r="U4839" s="2">
        <v>5.4450000000000003</v>
      </c>
      <c r="V4839" s="2">
        <v>1.74</v>
      </c>
      <c r="W4839" s="54">
        <f>_xlfn.XLOOKUP(M4839,Market!A:A,Market!F:F,0)</f>
        <v>8.8999999999999996E-2</v>
      </c>
      <c r="X4839" s="55">
        <f t="shared" si="602"/>
        <v>0.21780000000000002</v>
      </c>
      <c r="Y4839" s="55">
        <f t="shared" si="603"/>
        <v>3.7050000000000001</v>
      </c>
      <c r="Z4839" s="54">
        <f t="shared" si="604"/>
        <v>0.68044077134986225</v>
      </c>
      <c r="AA4839" s="49" t="str">
        <f t="shared" ca="1" si="605"/>
        <v>N</v>
      </c>
      <c r="AB4839" s="49">
        <f t="shared" ca="1" si="606"/>
        <v>5</v>
      </c>
      <c r="AC4839" s="49" t="str">
        <f t="shared" ca="1" si="607"/>
        <v>N</v>
      </c>
    </row>
    <row r="4840" spans="1:29" x14ac:dyDescent="0.25">
      <c r="A4840">
        <v>3137</v>
      </c>
      <c r="B4840" s="9">
        <v>43576</v>
      </c>
      <c r="C4840" s="50" t="str">
        <f t="shared" si="600"/>
        <v>N</v>
      </c>
      <c r="D4840" s="52">
        <f>_xlfn.XLOOKUP(B4840,Cal_Date!B:B,Cal_Date!A:A,0)</f>
        <v>4</v>
      </c>
      <c r="E4840">
        <v>2019</v>
      </c>
      <c r="F4840" t="s">
        <v>127</v>
      </c>
      <c r="G4840" t="s">
        <v>130</v>
      </c>
      <c r="H4840" t="s">
        <v>48</v>
      </c>
      <c r="I4840" t="s">
        <v>18</v>
      </c>
      <c r="J4840" t="s">
        <v>10</v>
      </c>
      <c r="K4840" t="s">
        <v>43</v>
      </c>
      <c r="L4840">
        <v>1</v>
      </c>
      <c r="M4840">
        <v>1008</v>
      </c>
      <c r="O4840" t="s">
        <v>28</v>
      </c>
      <c r="R4840" t="s">
        <v>47</v>
      </c>
      <c r="S4840" s="49" t="str">
        <f t="shared" si="601"/>
        <v>Card</v>
      </c>
      <c r="T4840" s="3">
        <v>3.5000000000000003E-2</v>
      </c>
      <c r="U4840" s="2">
        <v>7.6229999999999993</v>
      </c>
      <c r="V4840" s="2">
        <v>1.46</v>
      </c>
      <c r="W4840" s="54">
        <f>_xlfn.XLOOKUP(M4840,Market!A:A,Market!F:F,0)</f>
        <v>8.8999999999999996E-2</v>
      </c>
      <c r="X4840" s="55">
        <f t="shared" si="602"/>
        <v>0.26680500000000001</v>
      </c>
      <c r="Y4840" s="55">
        <f t="shared" si="603"/>
        <v>6.1629999999999994</v>
      </c>
      <c r="Z4840" s="54">
        <f t="shared" si="604"/>
        <v>0.80847435392889933</v>
      </c>
      <c r="AA4840" s="49" t="str">
        <f t="shared" ca="1" si="605"/>
        <v>N</v>
      </c>
      <c r="AB4840" s="49">
        <f t="shared" ca="1" si="606"/>
        <v>5</v>
      </c>
      <c r="AC4840" s="49" t="str">
        <f t="shared" ca="1" si="607"/>
        <v>N</v>
      </c>
    </row>
    <row r="4841" spans="1:29" x14ac:dyDescent="0.25">
      <c r="A4841">
        <v>3138</v>
      </c>
      <c r="B4841" s="9">
        <v>43576</v>
      </c>
      <c r="C4841" s="50" t="str">
        <f t="shared" si="600"/>
        <v>N</v>
      </c>
      <c r="D4841" s="52">
        <f>_xlfn.XLOOKUP(B4841,Cal_Date!B:B,Cal_Date!A:A,0)</f>
        <v>4</v>
      </c>
      <c r="E4841">
        <v>2019</v>
      </c>
      <c r="F4841" t="s">
        <v>127</v>
      </c>
      <c r="G4841" t="s">
        <v>130</v>
      </c>
      <c r="H4841" t="s">
        <v>14</v>
      </c>
      <c r="I4841" t="s">
        <v>13</v>
      </c>
      <c r="J4841" t="s">
        <v>15</v>
      </c>
      <c r="K4841" t="s">
        <v>43</v>
      </c>
      <c r="L4841">
        <v>1</v>
      </c>
      <c r="M4841">
        <v>1008</v>
      </c>
      <c r="O4841" t="s">
        <v>28</v>
      </c>
      <c r="R4841" t="s">
        <v>47</v>
      </c>
      <c r="S4841" s="49" t="str">
        <f t="shared" si="601"/>
        <v>Card</v>
      </c>
      <c r="T4841" s="3">
        <v>3.5000000000000003E-2</v>
      </c>
      <c r="U4841" s="2">
        <v>7.6229999999999993</v>
      </c>
      <c r="V4841" s="2">
        <v>2.2400000000000002</v>
      </c>
      <c r="W4841" s="54">
        <f>_xlfn.XLOOKUP(M4841,Market!A:A,Market!F:F,0)</f>
        <v>8.8999999999999996E-2</v>
      </c>
      <c r="X4841" s="55">
        <f t="shared" si="602"/>
        <v>0.26680500000000001</v>
      </c>
      <c r="Y4841" s="55">
        <f t="shared" si="603"/>
        <v>5.3829999999999991</v>
      </c>
      <c r="Z4841" s="54">
        <f t="shared" si="604"/>
        <v>0.70615243342516065</v>
      </c>
      <c r="AA4841" s="49" t="str">
        <f t="shared" ca="1" si="605"/>
        <v>N</v>
      </c>
      <c r="AB4841" s="49">
        <f t="shared" ca="1" si="606"/>
        <v>5</v>
      </c>
      <c r="AC4841" s="49" t="str">
        <f t="shared" ca="1" si="607"/>
        <v>N</v>
      </c>
    </row>
    <row r="4842" spans="1:29" x14ac:dyDescent="0.25">
      <c r="A4842">
        <v>3139</v>
      </c>
      <c r="B4842" s="9">
        <v>43576</v>
      </c>
      <c r="C4842" s="50" t="str">
        <f t="shared" si="600"/>
        <v>N</v>
      </c>
      <c r="D4842" s="52">
        <f>_xlfn.XLOOKUP(B4842,Cal_Date!B:B,Cal_Date!A:A,0)</f>
        <v>4</v>
      </c>
      <c r="E4842">
        <v>2019</v>
      </c>
      <c r="F4842" t="s">
        <v>127</v>
      </c>
      <c r="G4842" t="s">
        <v>130</v>
      </c>
      <c r="H4842" t="s">
        <v>14</v>
      </c>
      <c r="I4842" t="s">
        <v>18</v>
      </c>
      <c r="J4842" t="s">
        <v>15</v>
      </c>
      <c r="K4842" t="s">
        <v>43</v>
      </c>
      <c r="L4842">
        <v>1</v>
      </c>
      <c r="M4842">
        <v>1004</v>
      </c>
      <c r="O4842" t="s">
        <v>28</v>
      </c>
      <c r="R4842" t="s">
        <v>47</v>
      </c>
      <c r="S4842" s="49" t="str">
        <f t="shared" si="601"/>
        <v>Card</v>
      </c>
      <c r="T4842" s="3">
        <v>3.5000000000000003E-2</v>
      </c>
      <c r="U4842" s="2">
        <v>6.8900000000000006</v>
      </c>
      <c r="V4842" s="2">
        <v>2.1</v>
      </c>
      <c r="W4842" s="54">
        <f>_xlfn.XLOOKUP(M4842,Market!A:A,Market!F:F,0)</f>
        <v>0.06</v>
      </c>
      <c r="X4842" s="55">
        <f t="shared" si="602"/>
        <v>0.24115000000000003</v>
      </c>
      <c r="Y4842" s="55">
        <f t="shared" si="603"/>
        <v>4.7900000000000009</v>
      </c>
      <c r="Z4842" s="54">
        <f t="shared" si="604"/>
        <v>0.69521044992743108</v>
      </c>
      <c r="AA4842" s="49" t="str">
        <f t="shared" ca="1" si="605"/>
        <v>N</v>
      </c>
      <c r="AB4842" s="49">
        <f t="shared" ca="1" si="606"/>
        <v>5</v>
      </c>
      <c r="AC4842" s="49" t="str">
        <f t="shared" ca="1" si="607"/>
        <v>N</v>
      </c>
    </row>
    <row r="4843" spans="1:29" x14ac:dyDescent="0.25">
      <c r="A4843">
        <v>3140</v>
      </c>
      <c r="B4843" s="9">
        <v>43576</v>
      </c>
      <c r="C4843" s="50" t="str">
        <f t="shared" si="600"/>
        <v>N</v>
      </c>
      <c r="D4843" s="52">
        <f>_xlfn.XLOOKUP(B4843,Cal_Date!B:B,Cal_Date!A:A,0)</f>
        <v>4</v>
      </c>
      <c r="E4843">
        <v>2019</v>
      </c>
      <c r="F4843" t="s">
        <v>127</v>
      </c>
      <c r="G4843" t="s">
        <v>130</v>
      </c>
      <c r="H4843" t="s">
        <v>14</v>
      </c>
      <c r="I4843" t="s">
        <v>18</v>
      </c>
      <c r="J4843" t="s">
        <v>15</v>
      </c>
      <c r="K4843" t="s">
        <v>43</v>
      </c>
      <c r="L4843">
        <v>1</v>
      </c>
      <c r="M4843">
        <v>1009</v>
      </c>
      <c r="O4843" t="s">
        <v>28</v>
      </c>
      <c r="R4843" t="s">
        <v>46</v>
      </c>
      <c r="S4843" s="49" t="str">
        <f t="shared" si="601"/>
        <v>Card</v>
      </c>
      <c r="T4843" s="3">
        <v>0.04</v>
      </c>
      <c r="U4843" s="2">
        <v>7.0785</v>
      </c>
      <c r="V4843" s="2">
        <v>2.1</v>
      </c>
      <c r="W4843" s="54">
        <f>_xlfn.XLOOKUP(M4843,Market!A:A,Market!F:F,0)</f>
        <v>8.8999999999999996E-2</v>
      </c>
      <c r="X4843" s="55">
        <f t="shared" si="602"/>
        <v>0.28314</v>
      </c>
      <c r="Y4843" s="55">
        <f t="shared" si="603"/>
        <v>4.9785000000000004</v>
      </c>
      <c r="Z4843" s="54">
        <f t="shared" si="604"/>
        <v>0.70332697605424888</v>
      </c>
      <c r="AA4843" s="49" t="str">
        <f t="shared" ca="1" si="605"/>
        <v>N</v>
      </c>
      <c r="AB4843" s="49">
        <f t="shared" ca="1" si="606"/>
        <v>5</v>
      </c>
      <c r="AC4843" s="49" t="str">
        <f t="shared" ca="1" si="607"/>
        <v>N</v>
      </c>
    </row>
    <row r="4844" spans="1:29" x14ac:dyDescent="0.25">
      <c r="A4844">
        <v>3141</v>
      </c>
      <c r="B4844" s="9">
        <v>43576</v>
      </c>
      <c r="C4844" s="50" t="str">
        <f t="shared" si="600"/>
        <v>N</v>
      </c>
      <c r="D4844" s="52">
        <f>_xlfn.XLOOKUP(B4844,Cal_Date!B:B,Cal_Date!A:A,0)</f>
        <v>4</v>
      </c>
      <c r="E4844">
        <v>2019</v>
      </c>
      <c r="F4844" t="s">
        <v>127</v>
      </c>
      <c r="G4844" t="s">
        <v>130</v>
      </c>
      <c r="H4844" t="s">
        <v>11</v>
      </c>
      <c r="I4844" t="s">
        <v>11</v>
      </c>
      <c r="J4844" t="s">
        <v>15</v>
      </c>
      <c r="K4844" t="s">
        <v>42</v>
      </c>
      <c r="L4844">
        <v>1</v>
      </c>
      <c r="M4844">
        <v>1010</v>
      </c>
      <c r="O4844" t="s">
        <v>25</v>
      </c>
      <c r="R4844" t="s">
        <v>44</v>
      </c>
      <c r="S4844" s="49" t="str">
        <f t="shared" si="601"/>
        <v>Card</v>
      </c>
      <c r="T4844" s="3">
        <v>0.03</v>
      </c>
      <c r="U4844" s="2">
        <v>2.7</v>
      </c>
      <c r="V4844" s="2">
        <v>0.87</v>
      </c>
      <c r="W4844" s="54">
        <f>_xlfn.XLOOKUP(M4844,Market!A:A,Market!F:F,0)</f>
        <v>0.08</v>
      </c>
      <c r="X4844" s="55">
        <f t="shared" si="602"/>
        <v>8.1000000000000003E-2</v>
      </c>
      <c r="Y4844" s="55">
        <f t="shared" si="603"/>
        <v>1.83</v>
      </c>
      <c r="Z4844" s="54">
        <f t="shared" si="604"/>
        <v>0.67777777777777781</v>
      </c>
      <c r="AA4844" s="49" t="str">
        <f t="shared" ca="1" si="605"/>
        <v>N</v>
      </c>
      <c r="AB4844" s="49">
        <f t="shared" ca="1" si="606"/>
        <v>5</v>
      </c>
      <c r="AC4844" s="49" t="str">
        <f t="shared" ca="1" si="607"/>
        <v>N</v>
      </c>
    </row>
    <row r="4845" spans="1:29" x14ac:dyDescent="0.25">
      <c r="A4845">
        <v>3142</v>
      </c>
      <c r="B4845" s="9">
        <v>43576</v>
      </c>
      <c r="C4845" s="50" t="str">
        <f t="shared" si="600"/>
        <v>N</v>
      </c>
      <c r="D4845" s="52">
        <f>_xlfn.XLOOKUP(B4845,Cal_Date!B:B,Cal_Date!A:A,0)</f>
        <v>4</v>
      </c>
      <c r="E4845">
        <v>2019</v>
      </c>
      <c r="F4845" t="s">
        <v>127</v>
      </c>
      <c r="G4845" t="s">
        <v>130</v>
      </c>
      <c r="H4845" t="s">
        <v>11</v>
      </c>
      <c r="I4845" t="s">
        <v>11</v>
      </c>
      <c r="J4845" t="s">
        <v>15</v>
      </c>
      <c r="K4845" t="s">
        <v>42</v>
      </c>
      <c r="L4845">
        <v>2</v>
      </c>
      <c r="M4845">
        <v>1011</v>
      </c>
      <c r="O4845" t="s">
        <v>25</v>
      </c>
      <c r="R4845" t="s">
        <v>44</v>
      </c>
      <c r="S4845" s="49" t="str">
        <f t="shared" si="601"/>
        <v>Card</v>
      </c>
      <c r="T4845" s="3">
        <v>0.03</v>
      </c>
      <c r="U4845" s="2">
        <v>5.3000000000000007</v>
      </c>
      <c r="V4845" s="2">
        <v>1.74</v>
      </c>
      <c r="W4845" s="54">
        <f>_xlfn.XLOOKUP(M4845,Market!A:A,Market!F:F,0)</f>
        <v>0.06</v>
      </c>
      <c r="X4845" s="55">
        <f t="shared" si="602"/>
        <v>0.159</v>
      </c>
      <c r="Y4845" s="55">
        <f t="shared" si="603"/>
        <v>3.5600000000000005</v>
      </c>
      <c r="Z4845" s="54">
        <f t="shared" si="604"/>
        <v>0.67169811320754713</v>
      </c>
      <c r="AA4845" s="49" t="str">
        <f t="shared" ca="1" si="605"/>
        <v>N</v>
      </c>
      <c r="AB4845" s="49">
        <f t="shared" ca="1" si="606"/>
        <v>5</v>
      </c>
      <c r="AC4845" s="49" t="str">
        <f t="shared" ca="1" si="607"/>
        <v>N</v>
      </c>
    </row>
    <row r="4846" spans="1:29" x14ac:dyDescent="0.25">
      <c r="A4846">
        <v>3143</v>
      </c>
      <c r="B4846" s="9">
        <v>43576</v>
      </c>
      <c r="C4846" s="50" t="str">
        <f t="shared" si="600"/>
        <v>N</v>
      </c>
      <c r="D4846" s="52">
        <f>_xlfn.XLOOKUP(B4846,Cal_Date!B:B,Cal_Date!A:A,0)</f>
        <v>4</v>
      </c>
      <c r="E4846">
        <v>2019</v>
      </c>
      <c r="F4846" t="s">
        <v>127</v>
      </c>
      <c r="G4846" t="s">
        <v>130</v>
      </c>
      <c r="H4846" t="s">
        <v>11</v>
      </c>
      <c r="I4846" t="s">
        <v>11</v>
      </c>
      <c r="J4846" t="s">
        <v>15</v>
      </c>
      <c r="K4846" t="s">
        <v>42</v>
      </c>
      <c r="L4846">
        <v>2</v>
      </c>
      <c r="M4846">
        <v>1011</v>
      </c>
      <c r="O4846" t="s">
        <v>25</v>
      </c>
      <c r="R4846" t="s">
        <v>44</v>
      </c>
      <c r="S4846" s="49" t="str">
        <f t="shared" si="601"/>
        <v>Card</v>
      </c>
      <c r="T4846" s="3">
        <v>0.03</v>
      </c>
      <c r="U4846" s="2">
        <v>5.3000000000000007</v>
      </c>
      <c r="V4846" s="2">
        <v>1.74</v>
      </c>
      <c r="W4846" s="54">
        <f>_xlfn.XLOOKUP(M4846,Market!A:A,Market!F:F,0)</f>
        <v>0.06</v>
      </c>
      <c r="X4846" s="55">
        <f t="shared" si="602"/>
        <v>0.159</v>
      </c>
      <c r="Y4846" s="55">
        <f t="shared" si="603"/>
        <v>3.5600000000000005</v>
      </c>
      <c r="Z4846" s="54">
        <f t="shared" si="604"/>
        <v>0.67169811320754713</v>
      </c>
      <c r="AA4846" s="49" t="str">
        <f t="shared" ca="1" si="605"/>
        <v>N</v>
      </c>
      <c r="AB4846" s="49">
        <f t="shared" ca="1" si="606"/>
        <v>5</v>
      </c>
      <c r="AC4846" s="49" t="str">
        <f t="shared" ca="1" si="607"/>
        <v>N</v>
      </c>
    </row>
    <row r="4847" spans="1:29" x14ac:dyDescent="0.25">
      <c r="A4847">
        <v>3144</v>
      </c>
      <c r="B4847" s="9">
        <v>43576</v>
      </c>
      <c r="C4847" s="50" t="str">
        <f t="shared" si="600"/>
        <v>N</v>
      </c>
      <c r="D4847" s="52">
        <f>_xlfn.XLOOKUP(B4847,Cal_Date!B:B,Cal_Date!A:A,0)</f>
        <v>4</v>
      </c>
      <c r="E4847">
        <v>2019</v>
      </c>
      <c r="F4847" t="s">
        <v>127</v>
      </c>
      <c r="G4847" t="s">
        <v>130</v>
      </c>
      <c r="H4847" t="s">
        <v>11</v>
      </c>
      <c r="I4847" t="s">
        <v>11</v>
      </c>
      <c r="J4847" t="s">
        <v>15</v>
      </c>
      <c r="K4847" t="s">
        <v>42</v>
      </c>
      <c r="L4847">
        <v>1</v>
      </c>
      <c r="M4847">
        <v>1011</v>
      </c>
      <c r="O4847" t="s">
        <v>25</v>
      </c>
      <c r="R4847" t="s">
        <v>44</v>
      </c>
      <c r="S4847" s="49" t="str">
        <f t="shared" si="601"/>
        <v>Card</v>
      </c>
      <c r="T4847" s="3">
        <v>0.03</v>
      </c>
      <c r="U4847" s="2">
        <v>2.6500000000000004</v>
      </c>
      <c r="V4847" s="2">
        <v>0.87</v>
      </c>
      <c r="W4847" s="54">
        <f>_xlfn.XLOOKUP(M4847,Market!A:A,Market!F:F,0)</f>
        <v>0.06</v>
      </c>
      <c r="X4847" s="55">
        <f t="shared" si="602"/>
        <v>7.9500000000000001E-2</v>
      </c>
      <c r="Y4847" s="55">
        <f t="shared" si="603"/>
        <v>1.7800000000000002</v>
      </c>
      <c r="Z4847" s="54">
        <f t="shared" si="604"/>
        <v>0.67169811320754713</v>
      </c>
      <c r="AA4847" s="49" t="str">
        <f t="shared" ca="1" si="605"/>
        <v>N</v>
      </c>
      <c r="AB4847" s="49">
        <f t="shared" ca="1" si="606"/>
        <v>5</v>
      </c>
      <c r="AC4847" s="49" t="str">
        <f t="shared" ca="1" si="607"/>
        <v>N</v>
      </c>
    </row>
    <row r="4848" spans="1:29" x14ac:dyDescent="0.25">
      <c r="A4848">
        <v>3145</v>
      </c>
      <c r="B4848" s="9">
        <v>43576</v>
      </c>
      <c r="C4848" s="50" t="str">
        <f t="shared" si="600"/>
        <v>N</v>
      </c>
      <c r="D4848" s="52">
        <f>_xlfn.XLOOKUP(B4848,Cal_Date!B:B,Cal_Date!A:A,0)</f>
        <v>4</v>
      </c>
      <c r="E4848">
        <v>2019</v>
      </c>
      <c r="F4848" t="s">
        <v>127</v>
      </c>
      <c r="G4848" t="s">
        <v>130</v>
      </c>
      <c r="H4848" t="s">
        <v>11</v>
      </c>
      <c r="I4848" t="s">
        <v>11</v>
      </c>
      <c r="J4848" t="s">
        <v>15</v>
      </c>
      <c r="K4848" t="s">
        <v>42</v>
      </c>
      <c r="L4848">
        <v>1</v>
      </c>
      <c r="M4848">
        <v>1001</v>
      </c>
      <c r="O4848" t="s">
        <v>25</v>
      </c>
      <c r="R4848" t="s">
        <v>44</v>
      </c>
      <c r="S4848" s="49" t="str">
        <f t="shared" si="601"/>
        <v>Card</v>
      </c>
      <c r="T4848" s="3">
        <v>0.03</v>
      </c>
      <c r="U4848" s="2">
        <v>2.6500000000000004</v>
      </c>
      <c r="V4848" s="2">
        <v>0.87</v>
      </c>
      <c r="W4848" s="54">
        <f>_xlfn.XLOOKUP(M4848,Market!A:A,Market!F:F,0)</f>
        <v>0.06</v>
      </c>
      <c r="X4848" s="55">
        <f t="shared" si="602"/>
        <v>7.9500000000000001E-2</v>
      </c>
      <c r="Y4848" s="55">
        <f t="shared" si="603"/>
        <v>1.7800000000000002</v>
      </c>
      <c r="Z4848" s="54">
        <f t="shared" si="604"/>
        <v>0.67169811320754713</v>
      </c>
      <c r="AA4848" s="49" t="str">
        <f t="shared" ca="1" si="605"/>
        <v>N</v>
      </c>
      <c r="AB4848" s="49">
        <f t="shared" ca="1" si="606"/>
        <v>5</v>
      </c>
      <c r="AC4848" s="49" t="str">
        <f t="shared" ca="1" si="607"/>
        <v>N</v>
      </c>
    </row>
    <row r="4849" spans="1:29" x14ac:dyDescent="0.25">
      <c r="A4849">
        <v>3146</v>
      </c>
      <c r="B4849" s="9">
        <v>43576</v>
      </c>
      <c r="C4849" s="50" t="str">
        <f t="shared" si="600"/>
        <v>N</v>
      </c>
      <c r="D4849" s="52">
        <f>_xlfn.XLOOKUP(B4849,Cal_Date!B:B,Cal_Date!A:A,0)</f>
        <v>4</v>
      </c>
      <c r="E4849">
        <v>2019</v>
      </c>
      <c r="F4849" t="s">
        <v>127</v>
      </c>
      <c r="G4849" t="s">
        <v>130</v>
      </c>
      <c r="H4849" t="s">
        <v>14</v>
      </c>
      <c r="I4849" t="s">
        <v>18</v>
      </c>
      <c r="J4849" t="s">
        <v>15</v>
      </c>
      <c r="K4849" t="s">
        <v>43</v>
      </c>
      <c r="L4849">
        <v>1</v>
      </c>
      <c r="M4849">
        <v>1000</v>
      </c>
      <c r="O4849" t="s">
        <v>25</v>
      </c>
      <c r="R4849" t="s">
        <v>44</v>
      </c>
      <c r="S4849" s="49" t="str">
        <f t="shared" si="601"/>
        <v>Card</v>
      </c>
      <c r="T4849" s="3">
        <v>0.03</v>
      </c>
      <c r="U4849" s="2">
        <v>7.5600000000000005</v>
      </c>
      <c r="V4849" s="2">
        <v>2.2200000000000002</v>
      </c>
      <c r="W4849" s="54">
        <f>_xlfn.XLOOKUP(M4849,Market!A:A,Market!F:F,0)</f>
        <v>0.08</v>
      </c>
      <c r="X4849" s="55">
        <f t="shared" si="602"/>
        <v>0.2268</v>
      </c>
      <c r="Y4849" s="55">
        <f t="shared" si="603"/>
        <v>5.34</v>
      </c>
      <c r="Z4849" s="54">
        <f t="shared" si="604"/>
        <v>0.70634920634920628</v>
      </c>
      <c r="AA4849" s="49" t="str">
        <f t="shared" ca="1" si="605"/>
        <v>N</v>
      </c>
      <c r="AB4849" s="49">
        <f t="shared" ca="1" si="606"/>
        <v>5</v>
      </c>
      <c r="AC4849" s="49" t="str">
        <f t="shared" ca="1" si="607"/>
        <v>N</v>
      </c>
    </row>
    <row r="4850" spans="1:29" x14ac:dyDescent="0.25">
      <c r="A4850">
        <v>3147</v>
      </c>
      <c r="B4850" s="9">
        <v>43576</v>
      </c>
      <c r="C4850" s="50" t="str">
        <f t="shared" si="600"/>
        <v>N</v>
      </c>
      <c r="D4850" s="52">
        <f>_xlfn.XLOOKUP(B4850,Cal_Date!B:B,Cal_Date!A:A,0)</f>
        <v>4</v>
      </c>
      <c r="E4850">
        <v>2019</v>
      </c>
      <c r="F4850" t="s">
        <v>127</v>
      </c>
      <c r="G4850" t="s">
        <v>130</v>
      </c>
      <c r="H4850" t="s">
        <v>48</v>
      </c>
      <c r="I4850" t="s">
        <v>18</v>
      </c>
      <c r="J4850" t="s">
        <v>10</v>
      </c>
      <c r="K4850" t="s">
        <v>43</v>
      </c>
      <c r="L4850">
        <v>2</v>
      </c>
      <c r="M4850">
        <v>1000</v>
      </c>
      <c r="O4850" t="s">
        <v>25</v>
      </c>
      <c r="R4850" t="s">
        <v>44</v>
      </c>
      <c r="S4850" s="49" t="str">
        <f t="shared" si="601"/>
        <v>Card</v>
      </c>
      <c r="T4850" s="3">
        <v>0.03</v>
      </c>
      <c r="U4850" s="2">
        <v>15.120000000000001</v>
      </c>
      <c r="V4850" s="2">
        <v>2.92</v>
      </c>
      <c r="W4850" s="54">
        <f>_xlfn.XLOOKUP(M4850,Market!A:A,Market!F:F,0)</f>
        <v>0.08</v>
      </c>
      <c r="X4850" s="55">
        <f t="shared" si="602"/>
        <v>0.4536</v>
      </c>
      <c r="Y4850" s="55">
        <f t="shared" si="603"/>
        <v>12.200000000000001</v>
      </c>
      <c r="Z4850" s="54">
        <f t="shared" si="604"/>
        <v>0.80687830687830686</v>
      </c>
      <c r="AA4850" s="49" t="str">
        <f t="shared" ca="1" si="605"/>
        <v>N</v>
      </c>
      <c r="AB4850" s="49">
        <f t="shared" ca="1" si="606"/>
        <v>5</v>
      </c>
      <c r="AC4850" s="49" t="str">
        <f t="shared" ca="1" si="607"/>
        <v>N</v>
      </c>
    </row>
    <row r="4851" spans="1:29" x14ac:dyDescent="0.25">
      <c r="A4851">
        <v>3148</v>
      </c>
      <c r="B4851" s="9">
        <v>43576</v>
      </c>
      <c r="C4851" s="50" t="str">
        <f t="shared" si="600"/>
        <v>N</v>
      </c>
      <c r="D4851" s="52">
        <f>_xlfn.XLOOKUP(B4851,Cal_Date!B:B,Cal_Date!A:A,0)</f>
        <v>4</v>
      </c>
      <c r="E4851">
        <v>2019</v>
      </c>
      <c r="F4851" t="s">
        <v>127</v>
      </c>
      <c r="G4851" t="s">
        <v>130</v>
      </c>
      <c r="H4851" t="s">
        <v>48</v>
      </c>
      <c r="I4851" t="s">
        <v>18</v>
      </c>
      <c r="J4851" t="s">
        <v>10</v>
      </c>
      <c r="K4851" t="s">
        <v>43</v>
      </c>
      <c r="L4851">
        <v>1</v>
      </c>
      <c r="M4851">
        <v>1002</v>
      </c>
      <c r="O4851" t="s">
        <v>28</v>
      </c>
      <c r="R4851" t="s">
        <v>46</v>
      </c>
      <c r="S4851" s="49" t="str">
        <f t="shared" si="601"/>
        <v>Card</v>
      </c>
      <c r="T4851" s="3">
        <v>0.04</v>
      </c>
      <c r="U4851" s="2">
        <v>7.42</v>
      </c>
      <c r="V4851" s="2">
        <v>1.46</v>
      </c>
      <c r="W4851" s="54">
        <f>_xlfn.XLOOKUP(M4851,Market!A:A,Market!F:F,0)</f>
        <v>0.06</v>
      </c>
      <c r="X4851" s="55">
        <f t="shared" si="602"/>
        <v>0.29680000000000001</v>
      </c>
      <c r="Y4851" s="55">
        <f t="shared" si="603"/>
        <v>5.96</v>
      </c>
      <c r="Z4851" s="54">
        <f t="shared" si="604"/>
        <v>0.80323450134770891</v>
      </c>
      <c r="AA4851" s="49" t="str">
        <f t="shared" ca="1" si="605"/>
        <v>N</v>
      </c>
      <c r="AB4851" s="49">
        <f t="shared" ca="1" si="606"/>
        <v>5</v>
      </c>
      <c r="AC4851" s="49" t="str">
        <f t="shared" ca="1" si="607"/>
        <v>N</v>
      </c>
    </row>
    <row r="4852" spans="1:29" x14ac:dyDescent="0.25">
      <c r="A4852">
        <v>3149</v>
      </c>
      <c r="B4852" s="9">
        <v>43576</v>
      </c>
      <c r="C4852" s="50" t="str">
        <f t="shared" si="600"/>
        <v>N</v>
      </c>
      <c r="D4852" s="52">
        <f>_xlfn.XLOOKUP(B4852,Cal_Date!B:B,Cal_Date!A:A,0)</f>
        <v>4</v>
      </c>
      <c r="E4852">
        <v>2019</v>
      </c>
      <c r="F4852" t="s">
        <v>127</v>
      </c>
      <c r="G4852" t="s">
        <v>130</v>
      </c>
      <c r="H4852" t="s">
        <v>48</v>
      </c>
      <c r="I4852" t="s">
        <v>18</v>
      </c>
      <c r="J4852" t="s">
        <v>10</v>
      </c>
      <c r="K4852" t="s">
        <v>43</v>
      </c>
      <c r="L4852">
        <v>2</v>
      </c>
      <c r="M4852">
        <v>1003</v>
      </c>
      <c r="O4852" t="s">
        <v>25</v>
      </c>
      <c r="R4852" t="s">
        <v>47</v>
      </c>
      <c r="S4852" s="49" t="str">
        <f t="shared" si="601"/>
        <v>Card</v>
      </c>
      <c r="T4852" s="3">
        <v>3.5000000000000003E-2</v>
      </c>
      <c r="U4852" s="2">
        <v>14.84</v>
      </c>
      <c r="V4852" s="2">
        <v>2.92</v>
      </c>
      <c r="W4852" s="54">
        <f>_xlfn.XLOOKUP(M4852,Market!A:A,Market!F:F,0)</f>
        <v>0.06</v>
      </c>
      <c r="X4852" s="55">
        <f t="shared" si="602"/>
        <v>0.51940000000000008</v>
      </c>
      <c r="Y4852" s="55">
        <f t="shared" si="603"/>
        <v>11.92</v>
      </c>
      <c r="Z4852" s="54">
        <f t="shared" si="604"/>
        <v>0.80323450134770891</v>
      </c>
      <c r="AA4852" s="49" t="str">
        <f t="shared" ca="1" si="605"/>
        <v>N</v>
      </c>
      <c r="AB4852" s="49">
        <f t="shared" ca="1" si="606"/>
        <v>5</v>
      </c>
      <c r="AC4852" s="49" t="str">
        <f t="shared" ca="1" si="607"/>
        <v>N</v>
      </c>
    </row>
    <row r="4853" spans="1:29" x14ac:dyDescent="0.25">
      <c r="A4853">
        <v>3150</v>
      </c>
      <c r="B4853" s="9">
        <v>43576</v>
      </c>
      <c r="C4853" s="50" t="str">
        <f t="shared" si="600"/>
        <v>N</v>
      </c>
      <c r="D4853" s="52">
        <f>_xlfn.XLOOKUP(B4853,Cal_Date!B:B,Cal_Date!A:A,0)</f>
        <v>4</v>
      </c>
      <c r="E4853">
        <v>2019</v>
      </c>
      <c r="F4853" t="s">
        <v>127</v>
      </c>
      <c r="G4853" t="s">
        <v>130</v>
      </c>
      <c r="H4853" t="s">
        <v>11</v>
      </c>
      <c r="I4853" t="s">
        <v>11</v>
      </c>
      <c r="J4853" t="s">
        <v>15</v>
      </c>
      <c r="K4853" t="s">
        <v>42</v>
      </c>
      <c r="L4853">
        <v>1</v>
      </c>
      <c r="M4853">
        <v>1005</v>
      </c>
      <c r="O4853" t="s">
        <v>25</v>
      </c>
      <c r="R4853" t="s">
        <v>47</v>
      </c>
      <c r="S4853" s="49" t="str">
        <f t="shared" si="601"/>
        <v>Card</v>
      </c>
      <c r="T4853" s="3">
        <v>3.5000000000000003E-2</v>
      </c>
      <c r="U4853" s="2">
        <v>2.7225000000000001</v>
      </c>
      <c r="V4853" s="2">
        <v>0.87</v>
      </c>
      <c r="W4853" s="54">
        <f>_xlfn.XLOOKUP(M4853,Market!A:A,Market!F:F,0)</f>
        <v>8.8999999999999996E-2</v>
      </c>
      <c r="X4853" s="55">
        <f t="shared" si="602"/>
        <v>9.5287500000000011E-2</v>
      </c>
      <c r="Y4853" s="55">
        <f t="shared" si="603"/>
        <v>1.8525</v>
      </c>
      <c r="Z4853" s="54">
        <f t="shared" si="604"/>
        <v>0.68044077134986225</v>
      </c>
      <c r="AA4853" s="49" t="str">
        <f t="shared" ca="1" si="605"/>
        <v>N</v>
      </c>
      <c r="AB4853" s="49">
        <f t="shared" ca="1" si="606"/>
        <v>5</v>
      </c>
      <c r="AC4853" s="49" t="str">
        <f t="shared" ca="1" si="607"/>
        <v>N</v>
      </c>
    </row>
    <row r="4854" spans="1:29" x14ac:dyDescent="0.25">
      <c r="A4854">
        <v>3151</v>
      </c>
      <c r="B4854" s="9">
        <v>43576</v>
      </c>
      <c r="C4854" s="50" t="str">
        <f t="shared" si="600"/>
        <v>N</v>
      </c>
      <c r="D4854" s="52">
        <f>_xlfn.XLOOKUP(B4854,Cal_Date!B:B,Cal_Date!A:A,0)</f>
        <v>4</v>
      </c>
      <c r="E4854">
        <v>2019</v>
      </c>
      <c r="F4854" t="s">
        <v>127</v>
      </c>
      <c r="G4854" t="s">
        <v>130</v>
      </c>
      <c r="H4854" t="s">
        <v>14</v>
      </c>
      <c r="I4854" t="s">
        <v>18</v>
      </c>
      <c r="J4854" t="s">
        <v>15</v>
      </c>
      <c r="K4854" t="s">
        <v>43</v>
      </c>
      <c r="L4854">
        <v>2</v>
      </c>
      <c r="M4854">
        <v>1005</v>
      </c>
      <c r="O4854" t="s">
        <v>25</v>
      </c>
      <c r="R4854" t="s">
        <v>44</v>
      </c>
      <c r="S4854" s="49" t="str">
        <f t="shared" si="601"/>
        <v>Card</v>
      </c>
      <c r="T4854" s="3">
        <v>0.03</v>
      </c>
      <c r="U4854" s="2">
        <v>15.245999999999999</v>
      </c>
      <c r="V4854" s="2">
        <v>4.4400000000000004</v>
      </c>
      <c r="W4854" s="54">
        <f>_xlfn.XLOOKUP(M4854,Market!A:A,Market!F:F,0)</f>
        <v>8.8999999999999996E-2</v>
      </c>
      <c r="X4854" s="55">
        <f t="shared" si="602"/>
        <v>0.45737999999999995</v>
      </c>
      <c r="Y4854" s="55">
        <f t="shared" si="603"/>
        <v>10.805999999999997</v>
      </c>
      <c r="Z4854" s="54">
        <f t="shared" si="604"/>
        <v>0.7087760724124359</v>
      </c>
      <c r="AA4854" s="49" t="str">
        <f t="shared" ca="1" si="605"/>
        <v>N</v>
      </c>
      <c r="AB4854" s="49">
        <f t="shared" ca="1" si="606"/>
        <v>5</v>
      </c>
      <c r="AC4854" s="49" t="str">
        <f t="shared" ca="1" si="607"/>
        <v>N</v>
      </c>
    </row>
    <row r="4855" spans="1:29" x14ac:dyDescent="0.25">
      <c r="A4855">
        <v>3152</v>
      </c>
      <c r="B4855" s="9">
        <v>43576</v>
      </c>
      <c r="C4855" s="50" t="str">
        <f t="shared" si="600"/>
        <v>N</v>
      </c>
      <c r="D4855" s="52">
        <f>_xlfn.XLOOKUP(B4855,Cal_Date!B:B,Cal_Date!A:A,0)</f>
        <v>4</v>
      </c>
      <c r="E4855">
        <v>2019</v>
      </c>
      <c r="F4855" t="s">
        <v>127</v>
      </c>
      <c r="G4855" t="s">
        <v>130</v>
      </c>
      <c r="H4855" t="s">
        <v>11</v>
      </c>
      <c r="I4855" t="s">
        <v>11</v>
      </c>
      <c r="J4855" t="s">
        <v>15</v>
      </c>
      <c r="K4855" t="s">
        <v>42</v>
      </c>
      <c r="L4855">
        <v>1</v>
      </c>
      <c r="M4855">
        <v>1006</v>
      </c>
      <c r="O4855" t="s">
        <v>28</v>
      </c>
      <c r="R4855" t="s">
        <v>44</v>
      </c>
      <c r="S4855" s="49" t="str">
        <f t="shared" si="601"/>
        <v>Card</v>
      </c>
      <c r="T4855" s="3">
        <v>0.03</v>
      </c>
      <c r="U4855" s="2">
        <v>2.7225000000000001</v>
      </c>
      <c r="V4855" s="2">
        <v>0.87</v>
      </c>
      <c r="W4855" s="54">
        <f>_xlfn.XLOOKUP(M4855,Market!A:A,Market!F:F,0)</f>
        <v>8.8999999999999996E-2</v>
      </c>
      <c r="X4855" s="55">
        <f t="shared" si="602"/>
        <v>8.1674999999999998E-2</v>
      </c>
      <c r="Y4855" s="55">
        <f t="shared" si="603"/>
        <v>1.8525</v>
      </c>
      <c r="Z4855" s="54">
        <f t="shared" si="604"/>
        <v>0.68044077134986225</v>
      </c>
      <c r="AA4855" s="49" t="str">
        <f t="shared" ca="1" si="605"/>
        <v>N</v>
      </c>
      <c r="AB4855" s="49">
        <f t="shared" ca="1" si="606"/>
        <v>5</v>
      </c>
      <c r="AC4855" s="49" t="str">
        <f t="shared" ca="1" si="607"/>
        <v>N</v>
      </c>
    </row>
    <row r="4856" spans="1:29" x14ac:dyDescent="0.25">
      <c r="A4856">
        <v>3153</v>
      </c>
      <c r="B4856" s="9">
        <v>43576</v>
      </c>
      <c r="C4856" s="50" t="str">
        <f t="shared" si="600"/>
        <v>N</v>
      </c>
      <c r="D4856" s="52">
        <f>_xlfn.XLOOKUP(B4856,Cal_Date!B:B,Cal_Date!A:A,0)</f>
        <v>4</v>
      </c>
      <c r="E4856">
        <v>2019</v>
      </c>
      <c r="F4856" t="s">
        <v>127</v>
      </c>
      <c r="G4856" t="s">
        <v>130</v>
      </c>
      <c r="H4856" t="s">
        <v>48</v>
      </c>
      <c r="I4856" t="s">
        <v>18</v>
      </c>
      <c r="J4856" t="s">
        <v>10</v>
      </c>
      <c r="K4856" t="s">
        <v>43</v>
      </c>
      <c r="L4856">
        <v>1</v>
      </c>
      <c r="M4856">
        <v>1007</v>
      </c>
      <c r="O4856" t="s">
        <v>28</v>
      </c>
      <c r="R4856" t="s">
        <v>47</v>
      </c>
      <c r="S4856" s="49" t="str">
        <f t="shared" si="601"/>
        <v>Card</v>
      </c>
      <c r="T4856" s="3">
        <v>3.5000000000000003E-2</v>
      </c>
      <c r="U4856" s="2">
        <v>7.6229999999999993</v>
      </c>
      <c r="V4856" s="2">
        <v>1.46</v>
      </c>
      <c r="W4856" s="54">
        <f>_xlfn.XLOOKUP(M4856,Market!A:A,Market!F:F,0)</f>
        <v>8.8999999999999996E-2</v>
      </c>
      <c r="X4856" s="55">
        <f t="shared" si="602"/>
        <v>0.26680500000000001</v>
      </c>
      <c r="Y4856" s="55">
        <f t="shared" si="603"/>
        <v>6.1629999999999994</v>
      </c>
      <c r="Z4856" s="54">
        <f t="shared" si="604"/>
        <v>0.80847435392889933</v>
      </c>
      <c r="AA4856" s="49" t="str">
        <f t="shared" ca="1" si="605"/>
        <v>N</v>
      </c>
      <c r="AB4856" s="49">
        <f t="shared" ca="1" si="606"/>
        <v>5</v>
      </c>
      <c r="AC4856" s="49" t="str">
        <f t="shared" ca="1" si="607"/>
        <v>N</v>
      </c>
    </row>
    <row r="4857" spans="1:29" x14ac:dyDescent="0.25">
      <c r="A4857">
        <v>3154</v>
      </c>
      <c r="B4857" s="9">
        <v>43576</v>
      </c>
      <c r="C4857" s="50" t="str">
        <f t="shared" si="600"/>
        <v>N</v>
      </c>
      <c r="D4857" s="52">
        <f>_xlfn.XLOOKUP(B4857,Cal_Date!B:B,Cal_Date!A:A,0)</f>
        <v>4</v>
      </c>
      <c r="E4857">
        <v>2019</v>
      </c>
      <c r="F4857" t="s">
        <v>127</v>
      </c>
      <c r="G4857" t="s">
        <v>130</v>
      </c>
      <c r="H4857" t="s">
        <v>11</v>
      </c>
      <c r="I4857" t="s">
        <v>13</v>
      </c>
      <c r="J4857" t="s">
        <v>15</v>
      </c>
      <c r="K4857" t="s">
        <v>42</v>
      </c>
      <c r="L4857">
        <v>1</v>
      </c>
      <c r="M4857">
        <v>1008</v>
      </c>
      <c r="O4857" t="s">
        <v>28</v>
      </c>
      <c r="R4857" t="s">
        <v>44</v>
      </c>
      <c r="S4857" s="49" t="str">
        <f t="shared" si="601"/>
        <v>Card</v>
      </c>
      <c r="T4857" s="3">
        <v>0.03</v>
      </c>
      <c r="U4857" s="2">
        <v>2.7225000000000001</v>
      </c>
      <c r="V4857" s="2">
        <v>1.42</v>
      </c>
      <c r="W4857" s="54">
        <f>_xlfn.XLOOKUP(M4857,Market!A:A,Market!F:F,0)</f>
        <v>8.8999999999999996E-2</v>
      </c>
      <c r="X4857" s="55">
        <f t="shared" si="602"/>
        <v>8.1674999999999998E-2</v>
      </c>
      <c r="Y4857" s="55">
        <f t="shared" si="603"/>
        <v>1.3025000000000002</v>
      </c>
      <c r="Z4857" s="54">
        <f t="shared" si="604"/>
        <v>0.47842056932966032</v>
      </c>
      <c r="AA4857" s="49" t="str">
        <f t="shared" ca="1" si="605"/>
        <v>N</v>
      </c>
      <c r="AB4857" s="49">
        <f t="shared" ca="1" si="606"/>
        <v>5</v>
      </c>
      <c r="AC4857" s="49" t="str">
        <f t="shared" ca="1" si="607"/>
        <v>N</v>
      </c>
    </row>
    <row r="4858" spans="1:29" x14ac:dyDescent="0.25">
      <c r="A4858">
        <v>3155</v>
      </c>
      <c r="B4858" s="9">
        <v>43576</v>
      </c>
      <c r="C4858" s="50" t="str">
        <f t="shared" si="600"/>
        <v>N</v>
      </c>
      <c r="D4858" s="52">
        <f>_xlfn.XLOOKUP(B4858,Cal_Date!B:B,Cal_Date!A:A,0)</f>
        <v>4</v>
      </c>
      <c r="E4858">
        <v>2019</v>
      </c>
      <c r="F4858" t="s">
        <v>127</v>
      </c>
      <c r="G4858" t="s">
        <v>130</v>
      </c>
      <c r="H4858" t="s">
        <v>14</v>
      </c>
      <c r="I4858" t="s">
        <v>18</v>
      </c>
      <c r="J4858" t="s">
        <v>15</v>
      </c>
      <c r="K4858" t="s">
        <v>43</v>
      </c>
      <c r="L4858">
        <v>1</v>
      </c>
      <c r="M4858">
        <v>1009</v>
      </c>
      <c r="O4858" t="s">
        <v>28</v>
      </c>
      <c r="R4858" t="s">
        <v>46</v>
      </c>
      <c r="S4858" s="49" t="str">
        <f t="shared" si="601"/>
        <v>Card</v>
      </c>
      <c r="T4858" s="3">
        <v>0.04</v>
      </c>
      <c r="U4858" s="2">
        <v>7.0785</v>
      </c>
      <c r="V4858" s="2">
        <v>2.1</v>
      </c>
      <c r="W4858" s="54">
        <f>_xlfn.XLOOKUP(M4858,Market!A:A,Market!F:F,0)</f>
        <v>8.8999999999999996E-2</v>
      </c>
      <c r="X4858" s="55">
        <f t="shared" si="602"/>
        <v>0.28314</v>
      </c>
      <c r="Y4858" s="55">
        <f t="shared" si="603"/>
        <v>4.9785000000000004</v>
      </c>
      <c r="Z4858" s="54">
        <f t="shared" si="604"/>
        <v>0.70332697605424888</v>
      </c>
      <c r="AA4858" s="49" t="str">
        <f t="shared" ca="1" si="605"/>
        <v>N</v>
      </c>
      <c r="AB4858" s="49">
        <f t="shared" ca="1" si="606"/>
        <v>5</v>
      </c>
      <c r="AC4858" s="49" t="str">
        <f t="shared" ca="1" si="607"/>
        <v>N</v>
      </c>
    </row>
    <row r="4859" spans="1:29" x14ac:dyDescent="0.25">
      <c r="A4859">
        <v>3156</v>
      </c>
      <c r="B4859" s="9">
        <v>43576</v>
      </c>
      <c r="C4859" s="50" t="str">
        <f t="shared" si="600"/>
        <v>N</v>
      </c>
      <c r="D4859" s="52">
        <f>_xlfn.XLOOKUP(B4859,Cal_Date!B:B,Cal_Date!A:A,0)</f>
        <v>4</v>
      </c>
      <c r="E4859">
        <v>2019</v>
      </c>
      <c r="F4859" t="s">
        <v>127</v>
      </c>
      <c r="G4859" t="s">
        <v>130</v>
      </c>
      <c r="H4859" t="s">
        <v>48</v>
      </c>
      <c r="I4859" t="s">
        <v>18</v>
      </c>
      <c r="J4859" t="s">
        <v>10</v>
      </c>
      <c r="K4859" t="s">
        <v>43</v>
      </c>
      <c r="L4859">
        <v>2</v>
      </c>
      <c r="M4859">
        <v>1006</v>
      </c>
      <c r="O4859" t="s">
        <v>28</v>
      </c>
      <c r="R4859" t="s">
        <v>47</v>
      </c>
      <c r="S4859" s="49" t="str">
        <f t="shared" si="601"/>
        <v>Card</v>
      </c>
      <c r="T4859" s="3">
        <v>3.5000000000000003E-2</v>
      </c>
      <c r="U4859" s="2">
        <v>15.245999999999999</v>
      </c>
      <c r="V4859" s="2">
        <v>2.92</v>
      </c>
      <c r="W4859" s="54">
        <f>_xlfn.XLOOKUP(M4859,Market!A:A,Market!F:F,0)</f>
        <v>8.8999999999999996E-2</v>
      </c>
      <c r="X4859" s="55">
        <f t="shared" si="602"/>
        <v>0.53361000000000003</v>
      </c>
      <c r="Y4859" s="55">
        <f t="shared" si="603"/>
        <v>12.325999999999999</v>
      </c>
      <c r="Z4859" s="54">
        <f t="shared" si="604"/>
        <v>0.80847435392889933</v>
      </c>
      <c r="AA4859" s="49" t="str">
        <f t="shared" ca="1" si="605"/>
        <v>N</v>
      </c>
      <c r="AB4859" s="49">
        <f t="shared" ca="1" si="606"/>
        <v>5</v>
      </c>
      <c r="AC4859" s="49" t="str">
        <f t="shared" ca="1" si="607"/>
        <v>N</v>
      </c>
    </row>
    <row r="4860" spans="1:29" x14ac:dyDescent="0.25">
      <c r="A4860">
        <v>3157</v>
      </c>
      <c r="B4860" s="9">
        <v>43576</v>
      </c>
      <c r="C4860" s="50" t="str">
        <f t="shared" si="600"/>
        <v>N</v>
      </c>
      <c r="D4860" s="52">
        <f>_xlfn.XLOOKUP(B4860,Cal_Date!B:B,Cal_Date!A:A,0)</f>
        <v>4</v>
      </c>
      <c r="E4860">
        <v>2019</v>
      </c>
      <c r="F4860" t="s">
        <v>127</v>
      </c>
      <c r="G4860" t="s">
        <v>130</v>
      </c>
      <c r="H4860" t="s">
        <v>11</v>
      </c>
      <c r="I4860" t="s">
        <v>13</v>
      </c>
      <c r="J4860" t="s">
        <v>15</v>
      </c>
      <c r="K4860" t="s">
        <v>42</v>
      </c>
      <c r="L4860">
        <v>1</v>
      </c>
      <c r="M4860">
        <v>1007</v>
      </c>
      <c r="O4860" t="s">
        <v>28</v>
      </c>
      <c r="R4860" t="s">
        <v>47</v>
      </c>
      <c r="S4860" s="49" t="str">
        <f t="shared" si="601"/>
        <v>Card</v>
      </c>
      <c r="T4860" s="3">
        <v>3.5000000000000003E-2</v>
      </c>
      <c r="U4860" s="2">
        <v>2.7225000000000001</v>
      </c>
      <c r="V4860" s="2">
        <v>1.42</v>
      </c>
      <c r="W4860" s="54">
        <f>_xlfn.XLOOKUP(M4860,Market!A:A,Market!F:F,0)</f>
        <v>8.8999999999999996E-2</v>
      </c>
      <c r="X4860" s="55">
        <f t="shared" si="602"/>
        <v>9.5287500000000011E-2</v>
      </c>
      <c r="Y4860" s="55">
        <f t="shared" si="603"/>
        <v>1.3025000000000002</v>
      </c>
      <c r="Z4860" s="54">
        <f t="shared" si="604"/>
        <v>0.47842056932966032</v>
      </c>
      <c r="AA4860" s="49" t="str">
        <f t="shared" ca="1" si="605"/>
        <v>N</v>
      </c>
      <c r="AB4860" s="49">
        <f t="shared" ca="1" si="606"/>
        <v>5</v>
      </c>
      <c r="AC4860" s="49" t="str">
        <f t="shared" ca="1" si="607"/>
        <v>N</v>
      </c>
    </row>
    <row r="4861" spans="1:29" x14ac:dyDescent="0.25">
      <c r="A4861">
        <v>3158</v>
      </c>
      <c r="B4861" s="9">
        <v>43576</v>
      </c>
      <c r="C4861" s="50" t="str">
        <f t="shared" si="600"/>
        <v>N</v>
      </c>
      <c r="D4861" s="52">
        <f>_xlfn.XLOOKUP(B4861,Cal_Date!B:B,Cal_Date!A:A,0)</f>
        <v>4</v>
      </c>
      <c r="E4861">
        <v>2019</v>
      </c>
      <c r="F4861" t="s">
        <v>127</v>
      </c>
      <c r="G4861" t="s">
        <v>130</v>
      </c>
      <c r="H4861" t="s">
        <v>48</v>
      </c>
      <c r="I4861" t="s">
        <v>18</v>
      </c>
      <c r="J4861" t="s">
        <v>10</v>
      </c>
      <c r="K4861" t="s">
        <v>43</v>
      </c>
      <c r="L4861">
        <v>1</v>
      </c>
      <c r="M4861">
        <v>1007</v>
      </c>
      <c r="O4861" t="s">
        <v>28</v>
      </c>
      <c r="R4861" t="s">
        <v>46</v>
      </c>
      <c r="S4861" s="49" t="str">
        <f t="shared" si="601"/>
        <v>Card</v>
      </c>
      <c r="T4861" s="3">
        <v>0.04</v>
      </c>
      <c r="U4861" s="2">
        <v>7.6229999999999993</v>
      </c>
      <c r="V4861" s="2">
        <v>1.46</v>
      </c>
      <c r="W4861" s="54">
        <f>_xlfn.XLOOKUP(M4861,Market!A:A,Market!F:F,0)</f>
        <v>8.8999999999999996E-2</v>
      </c>
      <c r="X4861" s="55">
        <f t="shared" si="602"/>
        <v>0.30491999999999997</v>
      </c>
      <c r="Y4861" s="55">
        <f t="shared" si="603"/>
        <v>6.1629999999999994</v>
      </c>
      <c r="Z4861" s="54">
        <f t="shared" si="604"/>
        <v>0.80847435392889933</v>
      </c>
      <c r="AA4861" s="49" t="str">
        <f t="shared" ca="1" si="605"/>
        <v>N</v>
      </c>
      <c r="AB4861" s="49">
        <f t="shared" ca="1" si="606"/>
        <v>5</v>
      </c>
      <c r="AC4861" s="49" t="str">
        <f t="shared" ca="1" si="607"/>
        <v>N</v>
      </c>
    </row>
    <row r="4862" spans="1:29" x14ac:dyDescent="0.25">
      <c r="A4862">
        <v>3159</v>
      </c>
      <c r="B4862" s="9">
        <v>43576</v>
      </c>
      <c r="C4862" s="50" t="str">
        <f t="shared" si="600"/>
        <v>N</v>
      </c>
      <c r="D4862" s="52">
        <f>_xlfn.XLOOKUP(B4862,Cal_Date!B:B,Cal_Date!A:A,0)</f>
        <v>4</v>
      </c>
      <c r="E4862">
        <v>2019</v>
      </c>
      <c r="F4862" t="s">
        <v>127</v>
      </c>
      <c r="G4862" t="s">
        <v>130</v>
      </c>
      <c r="H4862" t="s">
        <v>11</v>
      </c>
      <c r="I4862" t="s">
        <v>11</v>
      </c>
      <c r="J4862" t="s">
        <v>15</v>
      </c>
      <c r="K4862" t="s">
        <v>42</v>
      </c>
      <c r="L4862">
        <v>1</v>
      </c>
      <c r="M4862">
        <v>1007</v>
      </c>
      <c r="O4862" t="s">
        <v>28</v>
      </c>
      <c r="R4862" t="s">
        <v>47</v>
      </c>
      <c r="S4862" s="49" t="str">
        <f t="shared" si="601"/>
        <v>Card</v>
      </c>
      <c r="T4862" s="3">
        <v>3.5000000000000003E-2</v>
      </c>
      <c r="U4862" s="2">
        <v>2.7225000000000001</v>
      </c>
      <c r="V4862" s="2">
        <v>0.87</v>
      </c>
      <c r="W4862" s="54">
        <f>_xlfn.XLOOKUP(M4862,Market!A:A,Market!F:F,0)</f>
        <v>8.8999999999999996E-2</v>
      </c>
      <c r="X4862" s="55">
        <f t="shared" si="602"/>
        <v>9.5287500000000011E-2</v>
      </c>
      <c r="Y4862" s="55">
        <f t="shared" si="603"/>
        <v>1.8525</v>
      </c>
      <c r="Z4862" s="54">
        <f t="shared" si="604"/>
        <v>0.68044077134986225</v>
      </c>
      <c r="AA4862" s="49" t="str">
        <f t="shared" ca="1" si="605"/>
        <v>N</v>
      </c>
      <c r="AB4862" s="49">
        <f t="shared" ca="1" si="606"/>
        <v>5</v>
      </c>
      <c r="AC4862" s="49" t="str">
        <f t="shared" ca="1" si="607"/>
        <v>N</v>
      </c>
    </row>
    <row r="4863" spans="1:29" x14ac:dyDescent="0.25">
      <c r="A4863">
        <v>3160</v>
      </c>
      <c r="B4863" s="9">
        <v>43576</v>
      </c>
      <c r="C4863" s="50" t="str">
        <f t="shared" si="600"/>
        <v>N</v>
      </c>
      <c r="D4863" s="52">
        <f>_xlfn.XLOOKUP(B4863,Cal_Date!B:B,Cal_Date!A:A,0)</f>
        <v>4</v>
      </c>
      <c r="E4863">
        <v>2019</v>
      </c>
      <c r="F4863" t="s">
        <v>127</v>
      </c>
      <c r="G4863" t="s">
        <v>130</v>
      </c>
      <c r="H4863" t="s">
        <v>11</v>
      </c>
      <c r="I4863" t="s">
        <v>11</v>
      </c>
      <c r="J4863" t="s">
        <v>15</v>
      </c>
      <c r="K4863" t="s">
        <v>42</v>
      </c>
      <c r="L4863">
        <v>1</v>
      </c>
      <c r="M4863">
        <v>1005</v>
      </c>
      <c r="O4863" t="s">
        <v>25</v>
      </c>
      <c r="R4863" t="s">
        <v>44</v>
      </c>
      <c r="S4863" s="49" t="str">
        <f t="shared" si="601"/>
        <v>Card</v>
      </c>
      <c r="T4863" s="3">
        <v>0.03</v>
      </c>
      <c r="U4863" s="2">
        <v>2.7225000000000001</v>
      </c>
      <c r="V4863" s="2">
        <v>0.87</v>
      </c>
      <c r="W4863" s="54">
        <f>_xlfn.XLOOKUP(M4863,Market!A:A,Market!F:F,0)</f>
        <v>8.8999999999999996E-2</v>
      </c>
      <c r="X4863" s="55">
        <f t="shared" si="602"/>
        <v>8.1674999999999998E-2</v>
      </c>
      <c r="Y4863" s="55">
        <f t="shared" si="603"/>
        <v>1.8525</v>
      </c>
      <c r="Z4863" s="54">
        <f t="shared" si="604"/>
        <v>0.68044077134986225</v>
      </c>
      <c r="AA4863" s="49" t="str">
        <f t="shared" ca="1" si="605"/>
        <v>N</v>
      </c>
      <c r="AB4863" s="49">
        <f t="shared" ca="1" si="606"/>
        <v>5</v>
      </c>
      <c r="AC4863" s="49" t="str">
        <f t="shared" ca="1" si="607"/>
        <v>N</v>
      </c>
    </row>
    <row r="4864" spans="1:29" x14ac:dyDescent="0.25">
      <c r="A4864">
        <v>3161</v>
      </c>
      <c r="B4864" s="9">
        <v>43576</v>
      </c>
      <c r="C4864" s="50" t="str">
        <f t="shared" si="600"/>
        <v>N</v>
      </c>
      <c r="D4864" s="52">
        <f>_xlfn.XLOOKUP(B4864,Cal_Date!B:B,Cal_Date!A:A,0)</f>
        <v>4</v>
      </c>
      <c r="E4864">
        <v>2019</v>
      </c>
      <c r="F4864" t="s">
        <v>127</v>
      </c>
      <c r="G4864" t="s">
        <v>130</v>
      </c>
      <c r="H4864" t="s">
        <v>14</v>
      </c>
      <c r="I4864" t="s">
        <v>13</v>
      </c>
      <c r="J4864" t="s">
        <v>15</v>
      </c>
      <c r="K4864" t="s">
        <v>43</v>
      </c>
      <c r="L4864">
        <v>1</v>
      </c>
      <c r="M4864">
        <v>1005</v>
      </c>
      <c r="O4864" t="s">
        <v>25</v>
      </c>
      <c r="R4864" t="s">
        <v>46</v>
      </c>
      <c r="S4864" s="49" t="str">
        <f t="shared" si="601"/>
        <v>Card</v>
      </c>
      <c r="T4864" s="3">
        <v>0.04</v>
      </c>
      <c r="U4864" s="2">
        <v>7.0785</v>
      </c>
      <c r="V4864" s="2">
        <v>2.12</v>
      </c>
      <c r="W4864" s="54">
        <f>_xlfn.XLOOKUP(M4864,Market!A:A,Market!F:F,0)</f>
        <v>8.8999999999999996E-2</v>
      </c>
      <c r="X4864" s="55">
        <f t="shared" si="602"/>
        <v>0.28314</v>
      </c>
      <c r="Y4864" s="55">
        <f t="shared" si="603"/>
        <v>4.9584999999999999</v>
      </c>
      <c r="Z4864" s="54">
        <f t="shared" si="604"/>
        <v>0.70050151868333688</v>
      </c>
      <c r="AA4864" s="49" t="str">
        <f t="shared" ca="1" si="605"/>
        <v>N</v>
      </c>
      <c r="AB4864" s="49">
        <f t="shared" ca="1" si="606"/>
        <v>5</v>
      </c>
      <c r="AC4864" s="49" t="str">
        <f t="shared" ca="1" si="607"/>
        <v>N</v>
      </c>
    </row>
    <row r="4865" spans="1:29" x14ac:dyDescent="0.25">
      <c r="A4865">
        <v>3162</v>
      </c>
      <c r="B4865" s="9">
        <v>43576</v>
      </c>
      <c r="C4865" s="50" t="str">
        <f t="shared" si="600"/>
        <v>N</v>
      </c>
      <c r="D4865" s="52">
        <f>_xlfn.XLOOKUP(B4865,Cal_Date!B:B,Cal_Date!A:A,0)</f>
        <v>4</v>
      </c>
      <c r="E4865">
        <v>2019</v>
      </c>
      <c r="F4865" t="s">
        <v>127</v>
      </c>
      <c r="G4865" t="s">
        <v>130</v>
      </c>
      <c r="H4865" t="s">
        <v>11</v>
      </c>
      <c r="I4865" t="s">
        <v>11</v>
      </c>
      <c r="J4865" t="s">
        <v>15</v>
      </c>
      <c r="K4865" t="s">
        <v>42</v>
      </c>
      <c r="L4865">
        <v>2</v>
      </c>
      <c r="M4865">
        <v>1002</v>
      </c>
      <c r="O4865" t="s">
        <v>28</v>
      </c>
      <c r="R4865" t="s">
        <v>47</v>
      </c>
      <c r="S4865" s="49" t="str">
        <f t="shared" si="601"/>
        <v>Card</v>
      </c>
      <c r="T4865" s="3">
        <v>3.5000000000000003E-2</v>
      </c>
      <c r="U4865" s="2">
        <v>5.3000000000000007</v>
      </c>
      <c r="V4865" s="2">
        <v>1.74</v>
      </c>
      <c r="W4865" s="54">
        <f>_xlfn.XLOOKUP(M4865,Market!A:A,Market!F:F,0)</f>
        <v>0.06</v>
      </c>
      <c r="X4865" s="55">
        <f t="shared" si="602"/>
        <v>0.18550000000000005</v>
      </c>
      <c r="Y4865" s="55">
        <f t="shared" si="603"/>
        <v>3.5600000000000005</v>
      </c>
      <c r="Z4865" s="54">
        <f t="shared" si="604"/>
        <v>0.67169811320754713</v>
      </c>
      <c r="AA4865" s="49" t="str">
        <f t="shared" ca="1" si="605"/>
        <v>N</v>
      </c>
      <c r="AB4865" s="49">
        <f t="shared" ca="1" si="606"/>
        <v>5</v>
      </c>
      <c r="AC4865" s="49" t="str">
        <f t="shared" ca="1" si="607"/>
        <v>N</v>
      </c>
    </row>
    <row r="4866" spans="1:29" x14ac:dyDescent="0.25">
      <c r="A4866">
        <v>3163</v>
      </c>
      <c r="B4866" s="9">
        <v>43576</v>
      </c>
      <c r="C4866" s="50" t="str">
        <f t="shared" si="600"/>
        <v>N</v>
      </c>
      <c r="D4866" s="52">
        <f>_xlfn.XLOOKUP(B4866,Cal_Date!B:B,Cal_Date!A:A,0)</f>
        <v>4</v>
      </c>
      <c r="E4866">
        <v>2019</v>
      </c>
      <c r="F4866" t="s">
        <v>127</v>
      </c>
      <c r="G4866" t="s">
        <v>130</v>
      </c>
      <c r="H4866" t="s">
        <v>11</v>
      </c>
      <c r="I4866" t="s">
        <v>13</v>
      </c>
      <c r="J4866" t="s">
        <v>15</v>
      </c>
      <c r="K4866" t="s">
        <v>42</v>
      </c>
      <c r="L4866">
        <v>2</v>
      </c>
      <c r="M4866">
        <v>1004</v>
      </c>
      <c r="O4866" t="s">
        <v>28</v>
      </c>
      <c r="R4866" t="s">
        <v>44</v>
      </c>
      <c r="S4866" s="49" t="str">
        <f t="shared" si="601"/>
        <v>Card</v>
      </c>
      <c r="T4866" s="3">
        <v>0.03</v>
      </c>
      <c r="U4866" s="2">
        <v>5.3000000000000007</v>
      </c>
      <c r="V4866" s="2">
        <v>2.84</v>
      </c>
      <c r="W4866" s="54">
        <f>_xlfn.XLOOKUP(M4866,Market!A:A,Market!F:F,0)</f>
        <v>0.06</v>
      </c>
      <c r="X4866" s="55">
        <f t="shared" si="602"/>
        <v>0.159</v>
      </c>
      <c r="Y4866" s="55">
        <f t="shared" si="603"/>
        <v>2.4600000000000009</v>
      </c>
      <c r="Z4866" s="54">
        <f t="shared" si="604"/>
        <v>0.46415094339622653</v>
      </c>
      <c r="AA4866" s="49" t="str">
        <f t="shared" ca="1" si="605"/>
        <v>N</v>
      </c>
      <c r="AB4866" s="49">
        <f t="shared" ca="1" si="606"/>
        <v>5</v>
      </c>
      <c r="AC4866" s="49" t="str">
        <f t="shared" ca="1" si="607"/>
        <v>N</v>
      </c>
    </row>
    <row r="4867" spans="1:29" x14ac:dyDescent="0.25">
      <c r="A4867">
        <v>3164</v>
      </c>
      <c r="B4867" s="9">
        <v>43576</v>
      </c>
      <c r="C4867" s="50" t="str">
        <f t="shared" ref="C4867:C4930" si="608">IF(OR(B4867="04/01/2018"+0,B4867="04/02/2018"+0),"Y","N")</f>
        <v>N</v>
      </c>
      <c r="D4867" s="52">
        <f>_xlfn.XLOOKUP(B4867,Cal_Date!B:B,Cal_Date!A:A,0)</f>
        <v>4</v>
      </c>
      <c r="E4867">
        <v>2019</v>
      </c>
      <c r="F4867" t="s">
        <v>127</v>
      </c>
      <c r="G4867" t="s">
        <v>130</v>
      </c>
      <c r="H4867" t="s">
        <v>48</v>
      </c>
      <c r="I4867" t="s">
        <v>18</v>
      </c>
      <c r="J4867" t="s">
        <v>10</v>
      </c>
      <c r="K4867" t="s">
        <v>43</v>
      </c>
      <c r="L4867">
        <v>1</v>
      </c>
      <c r="M4867">
        <v>1005</v>
      </c>
      <c r="O4867" t="s">
        <v>25</v>
      </c>
      <c r="R4867" t="s">
        <v>44</v>
      </c>
      <c r="S4867" s="49" t="str">
        <f t="shared" ref="S4867:S4930" si="609">IF(R4867="Cash","Cash","Card")</f>
        <v>Card</v>
      </c>
      <c r="T4867" s="3">
        <v>0.03</v>
      </c>
      <c r="U4867" s="2">
        <v>7.6229999999999993</v>
      </c>
      <c r="V4867" s="2">
        <v>1.46</v>
      </c>
      <c r="W4867" s="54">
        <f>_xlfn.XLOOKUP(M4867,Market!A:A,Market!F:F,0)</f>
        <v>8.8999999999999996E-2</v>
      </c>
      <c r="X4867" s="55">
        <f t="shared" ref="X4867:X4930" si="610">T4867*U4867</f>
        <v>0.22868999999999998</v>
      </c>
      <c r="Y4867" s="55">
        <f t="shared" ref="Y4867:Y4930" si="611">U4867-V4867</f>
        <v>6.1629999999999994</v>
      </c>
      <c r="Z4867" s="54">
        <f t="shared" ref="Z4867:Z4930" si="612">Y4867/U4867</f>
        <v>0.80847435392889933</v>
      </c>
      <c r="AA4867" s="49" t="str">
        <f t="shared" ref="AA4867:AA4930" ca="1" si="613">IF(DATEDIF(B4867,TODAY(),"y")&gt;5,"Y","N")</f>
        <v>N</v>
      </c>
      <c r="AB4867" s="49">
        <f t="shared" ref="AB4867:AB4930" ca="1" si="614">DATEDIF(B4867,TODAY(),"y")</f>
        <v>5</v>
      </c>
      <c r="AC4867" s="49" t="str">
        <f t="shared" ref="AC4867:AC4930" ca="1" si="615">IF(AB4867&gt;5,"Y","N")</f>
        <v>N</v>
      </c>
    </row>
    <row r="4868" spans="1:29" x14ac:dyDescent="0.25">
      <c r="A4868">
        <v>3165</v>
      </c>
      <c r="B4868" s="9">
        <v>43576</v>
      </c>
      <c r="C4868" s="50" t="str">
        <f t="shared" si="608"/>
        <v>N</v>
      </c>
      <c r="D4868" s="52">
        <f>_xlfn.XLOOKUP(B4868,Cal_Date!B:B,Cal_Date!A:A,0)</f>
        <v>4</v>
      </c>
      <c r="E4868">
        <v>2019</v>
      </c>
      <c r="F4868" t="s">
        <v>127</v>
      </c>
      <c r="G4868" t="s">
        <v>130</v>
      </c>
      <c r="H4868" t="s">
        <v>48</v>
      </c>
      <c r="I4868" t="s">
        <v>18</v>
      </c>
      <c r="J4868" t="s">
        <v>10</v>
      </c>
      <c r="K4868" t="s">
        <v>43</v>
      </c>
      <c r="L4868">
        <v>1</v>
      </c>
      <c r="M4868">
        <v>1001</v>
      </c>
      <c r="O4868" t="s">
        <v>25</v>
      </c>
      <c r="R4868" t="s">
        <v>44</v>
      </c>
      <c r="S4868" s="49" t="str">
        <f t="shared" si="609"/>
        <v>Card</v>
      </c>
      <c r="T4868" s="3">
        <v>0.03</v>
      </c>
      <c r="U4868" s="2">
        <v>7.42</v>
      </c>
      <c r="V4868" s="2">
        <v>1.46</v>
      </c>
      <c r="W4868" s="54">
        <f>_xlfn.XLOOKUP(M4868,Market!A:A,Market!F:F,0)</f>
        <v>0.06</v>
      </c>
      <c r="X4868" s="55">
        <f t="shared" si="610"/>
        <v>0.22259999999999999</v>
      </c>
      <c r="Y4868" s="55">
        <f t="shared" si="611"/>
        <v>5.96</v>
      </c>
      <c r="Z4868" s="54">
        <f t="shared" si="612"/>
        <v>0.80323450134770891</v>
      </c>
      <c r="AA4868" s="49" t="str">
        <f t="shared" ca="1" si="613"/>
        <v>N</v>
      </c>
      <c r="AB4868" s="49">
        <f t="shared" ca="1" si="614"/>
        <v>5</v>
      </c>
      <c r="AC4868" s="49" t="str">
        <f t="shared" ca="1" si="615"/>
        <v>N</v>
      </c>
    </row>
    <row r="4869" spans="1:29" x14ac:dyDescent="0.25">
      <c r="A4869">
        <v>3166</v>
      </c>
      <c r="B4869" s="9">
        <v>43576</v>
      </c>
      <c r="C4869" s="50" t="str">
        <f t="shared" si="608"/>
        <v>N</v>
      </c>
      <c r="D4869" s="52">
        <f>_xlfn.XLOOKUP(B4869,Cal_Date!B:B,Cal_Date!A:A,0)</f>
        <v>4</v>
      </c>
      <c r="E4869">
        <v>2019</v>
      </c>
      <c r="F4869" t="s">
        <v>127</v>
      </c>
      <c r="G4869" t="s">
        <v>130</v>
      </c>
      <c r="H4869" t="s">
        <v>11</v>
      </c>
      <c r="I4869" t="s">
        <v>11</v>
      </c>
      <c r="J4869" t="s">
        <v>15</v>
      </c>
      <c r="K4869" t="s">
        <v>42</v>
      </c>
      <c r="L4869">
        <v>1</v>
      </c>
      <c r="M4869">
        <v>1010</v>
      </c>
      <c r="O4869" t="s">
        <v>25</v>
      </c>
      <c r="R4869" t="s">
        <v>44</v>
      </c>
      <c r="S4869" s="49" t="str">
        <f t="shared" si="609"/>
        <v>Card</v>
      </c>
      <c r="T4869" s="3">
        <v>0.03</v>
      </c>
      <c r="U4869" s="2">
        <v>2.7</v>
      </c>
      <c r="V4869" s="2">
        <v>0.87</v>
      </c>
      <c r="W4869" s="54">
        <f>_xlfn.XLOOKUP(M4869,Market!A:A,Market!F:F,0)</f>
        <v>0.08</v>
      </c>
      <c r="X4869" s="55">
        <f t="shared" si="610"/>
        <v>8.1000000000000003E-2</v>
      </c>
      <c r="Y4869" s="55">
        <f t="shared" si="611"/>
        <v>1.83</v>
      </c>
      <c r="Z4869" s="54">
        <f t="shared" si="612"/>
        <v>0.67777777777777781</v>
      </c>
      <c r="AA4869" s="49" t="str">
        <f t="shared" ca="1" si="613"/>
        <v>N</v>
      </c>
      <c r="AB4869" s="49">
        <f t="shared" ca="1" si="614"/>
        <v>5</v>
      </c>
      <c r="AC4869" s="49" t="str">
        <f t="shared" ca="1" si="615"/>
        <v>N</v>
      </c>
    </row>
    <row r="4870" spans="1:29" x14ac:dyDescent="0.25">
      <c r="A4870">
        <v>3167</v>
      </c>
      <c r="B4870" s="9">
        <v>43576</v>
      </c>
      <c r="C4870" s="50" t="str">
        <f t="shared" si="608"/>
        <v>N</v>
      </c>
      <c r="D4870" s="52">
        <f>_xlfn.XLOOKUP(B4870,Cal_Date!B:B,Cal_Date!A:A,0)</f>
        <v>4</v>
      </c>
      <c r="E4870">
        <v>2019</v>
      </c>
      <c r="F4870" t="s">
        <v>127</v>
      </c>
      <c r="G4870" t="s">
        <v>130</v>
      </c>
      <c r="H4870" t="s">
        <v>14</v>
      </c>
      <c r="I4870" t="s">
        <v>18</v>
      </c>
      <c r="J4870" t="s">
        <v>15</v>
      </c>
      <c r="K4870" t="s">
        <v>43</v>
      </c>
      <c r="L4870">
        <v>2</v>
      </c>
      <c r="M4870">
        <v>1011</v>
      </c>
      <c r="O4870" t="s">
        <v>25</v>
      </c>
      <c r="R4870" t="s">
        <v>47</v>
      </c>
      <c r="S4870" s="49" t="str">
        <f t="shared" si="609"/>
        <v>Card</v>
      </c>
      <c r="T4870" s="3">
        <v>3.5000000000000003E-2</v>
      </c>
      <c r="U4870" s="2">
        <v>13.780000000000001</v>
      </c>
      <c r="V4870" s="2">
        <v>4.2</v>
      </c>
      <c r="W4870" s="54">
        <f>_xlfn.XLOOKUP(M4870,Market!A:A,Market!F:F,0)</f>
        <v>0.06</v>
      </c>
      <c r="X4870" s="55">
        <f t="shared" si="610"/>
        <v>0.48230000000000006</v>
      </c>
      <c r="Y4870" s="55">
        <f t="shared" si="611"/>
        <v>9.5800000000000018</v>
      </c>
      <c r="Z4870" s="54">
        <f t="shared" si="612"/>
        <v>0.69521044992743108</v>
      </c>
      <c r="AA4870" s="49" t="str">
        <f t="shared" ca="1" si="613"/>
        <v>N</v>
      </c>
      <c r="AB4870" s="49">
        <f t="shared" ca="1" si="614"/>
        <v>5</v>
      </c>
      <c r="AC4870" s="49" t="str">
        <f t="shared" ca="1" si="615"/>
        <v>N</v>
      </c>
    </row>
    <row r="4871" spans="1:29" x14ac:dyDescent="0.25">
      <c r="A4871">
        <v>3168</v>
      </c>
      <c r="B4871" s="9">
        <v>43576</v>
      </c>
      <c r="C4871" s="50" t="str">
        <f t="shared" si="608"/>
        <v>N</v>
      </c>
      <c r="D4871" s="52">
        <f>_xlfn.XLOOKUP(B4871,Cal_Date!B:B,Cal_Date!A:A,0)</f>
        <v>4</v>
      </c>
      <c r="E4871">
        <v>2019</v>
      </c>
      <c r="F4871" t="s">
        <v>127</v>
      </c>
      <c r="G4871" t="s">
        <v>130</v>
      </c>
      <c r="H4871" t="s">
        <v>48</v>
      </c>
      <c r="I4871" t="s">
        <v>18</v>
      </c>
      <c r="J4871" t="s">
        <v>10</v>
      </c>
      <c r="K4871" t="s">
        <v>43</v>
      </c>
      <c r="L4871">
        <v>1</v>
      </c>
      <c r="M4871">
        <v>1011</v>
      </c>
      <c r="O4871" t="s">
        <v>25</v>
      </c>
      <c r="R4871" t="s">
        <v>44</v>
      </c>
      <c r="S4871" s="49" t="str">
        <f t="shared" si="609"/>
        <v>Card</v>
      </c>
      <c r="T4871" s="3">
        <v>0.03</v>
      </c>
      <c r="U4871" s="2">
        <v>7.42</v>
      </c>
      <c r="V4871" s="2">
        <v>1.46</v>
      </c>
      <c r="W4871" s="54">
        <f>_xlfn.XLOOKUP(M4871,Market!A:A,Market!F:F,0)</f>
        <v>0.06</v>
      </c>
      <c r="X4871" s="55">
        <f t="shared" si="610"/>
        <v>0.22259999999999999</v>
      </c>
      <c r="Y4871" s="55">
        <f t="shared" si="611"/>
        <v>5.96</v>
      </c>
      <c r="Z4871" s="54">
        <f t="shared" si="612"/>
        <v>0.80323450134770891</v>
      </c>
      <c r="AA4871" s="49" t="str">
        <f t="shared" ca="1" si="613"/>
        <v>N</v>
      </c>
      <c r="AB4871" s="49">
        <f t="shared" ca="1" si="614"/>
        <v>5</v>
      </c>
      <c r="AC4871" s="49" t="str">
        <f t="shared" ca="1" si="615"/>
        <v>N</v>
      </c>
    </row>
    <row r="4872" spans="1:29" x14ac:dyDescent="0.25">
      <c r="A4872">
        <v>3169</v>
      </c>
      <c r="B4872" s="9">
        <v>43576</v>
      </c>
      <c r="C4872" s="50" t="str">
        <f t="shared" si="608"/>
        <v>N</v>
      </c>
      <c r="D4872" s="52">
        <f>_xlfn.XLOOKUP(B4872,Cal_Date!B:B,Cal_Date!A:A,0)</f>
        <v>4</v>
      </c>
      <c r="E4872">
        <v>2019</v>
      </c>
      <c r="F4872" t="s">
        <v>127</v>
      </c>
      <c r="G4872" t="s">
        <v>130</v>
      </c>
      <c r="H4872" t="s">
        <v>11</v>
      </c>
      <c r="I4872" t="s">
        <v>11</v>
      </c>
      <c r="J4872" t="s">
        <v>15</v>
      </c>
      <c r="K4872" t="s">
        <v>42</v>
      </c>
      <c r="L4872">
        <v>2</v>
      </c>
      <c r="M4872">
        <v>1001</v>
      </c>
      <c r="O4872" t="s">
        <v>25</v>
      </c>
      <c r="R4872" t="s">
        <v>47</v>
      </c>
      <c r="S4872" s="49" t="str">
        <f t="shared" si="609"/>
        <v>Card</v>
      </c>
      <c r="T4872" s="3">
        <v>3.5000000000000003E-2</v>
      </c>
      <c r="U4872" s="2">
        <v>5.3000000000000007</v>
      </c>
      <c r="V4872" s="2">
        <v>1.74</v>
      </c>
      <c r="W4872" s="54">
        <f>_xlfn.XLOOKUP(M4872,Market!A:A,Market!F:F,0)</f>
        <v>0.06</v>
      </c>
      <c r="X4872" s="55">
        <f t="shared" si="610"/>
        <v>0.18550000000000005</v>
      </c>
      <c r="Y4872" s="55">
        <f t="shared" si="611"/>
        <v>3.5600000000000005</v>
      </c>
      <c r="Z4872" s="54">
        <f t="shared" si="612"/>
        <v>0.67169811320754713</v>
      </c>
      <c r="AA4872" s="49" t="str">
        <f t="shared" ca="1" si="613"/>
        <v>N</v>
      </c>
      <c r="AB4872" s="49">
        <f t="shared" ca="1" si="614"/>
        <v>5</v>
      </c>
      <c r="AC4872" s="49" t="str">
        <f t="shared" ca="1" si="615"/>
        <v>N</v>
      </c>
    </row>
    <row r="4873" spans="1:29" x14ac:dyDescent="0.25">
      <c r="A4873">
        <v>3170</v>
      </c>
      <c r="B4873" s="9">
        <v>43576</v>
      </c>
      <c r="C4873" s="50" t="str">
        <f t="shared" si="608"/>
        <v>N</v>
      </c>
      <c r="D4873" s="52">
        <f>_xlfn.XLOOKUP(B4873,Cal_Date!B:B,Cal_Date!A:A,0)</f>
        <v>4</v>
      </c>
      <c r="E4873">
        <v>2019</v>
      </c>
      <c r="F4873" t="s">
        <v>127</v>
      </c>
      <c r="G4873" t="s">
        <v>130</v>
      </c>
      <c r="H4873" t="s">
        <v>11</v>
      </c>
      <c r="I4873" t="s">
        <v>11</v>
      </c>
      <c r="J4873" t="s">
        <v>15</v>
      </c>
      <c r="K4873" t="s">
        <v>42</v>
      </c>
      <c r="L4873">
        <v>1</v>
      </c>
      <c r="M4873">
        <v>1003</v>
      </c>
      <c r="O4873" t="s">
        <v>25</v>
      </c>
      <c r="R4873" t="s">
        <v>46</v>
      </c>
      <c r="S4873" s="49" t="str">
        <f t="shared" si="609"/>
        <v>Card</v>
      </c>
      <c r="T4873" s="3">
        <v>0.04</v>
      </c>
      <c r="U4873" s="2">
        <v>2.6500000000000004</v>
      </c>
      <c r="V4873" s="2">
        <v>0.87</v>
      </c>
      <c r="W4873" s="54">
        <f>_xlfn.XLOOKUP(M4873,Market!A:A,Market!F:F,0)</f>
        <v>0.06</v>
      </c>
      <c r="X4873" s="55">
        <f t="shared" si="610"/>
        <v>0.10600000000000001</v>
      </c>
      <c r="Y4873" s="55">
        <f t="shared" si="611"/>
        <v>1.7800000000000002</v>
      </c>
      <c r="Z4873" s="54">
        <f t="shared" si="612"/>
        <v>0.67169811320754713</v>
      </c>
      <c r="AA4873" s="49" t="str">
        <f t="shared" ca="1" si="613"/>
        <v>N</v>
      </c>
      <c r="AB4873" s="49">
        <f t="shared" ca="1" si="614"/>
        <v>5</v>
      </c>
      <c r="AC4873" s="49" t="str">
        <f t="shared" ca="1" si="615"/>
        <v>N</v>
      </c>
    </row>
    <row r="4874" spans="1:29" x14ac:dyDescent="0.25">
      <c r="A4874">
        <v>3171</v>
      </c>
      <c r="B4874" s="9">
        <v>43576</v>
      </c>
      <c r="C4874" s="50" t="str">
        <f t="shared" si="608"/>
        <v>N</v>
      </c>
      <c r="D4874" s="52">
        <f>_xlfn.XLOOKUP(B4874,Cal_Date!B:B,Cal_Date!A:A,0)</f>
        <v>4</v>
      </c>
      <c r="E4874">
        <v>2019</v>
      </c>
      <c r="F4874" t="s">
        <v>127</v>
      </c>
      <c r="G4874" t="s">
        <v>130</v>
      </c>
      <c r="H4874" t="s">
        <v>11</v>
      </c>
      <c r="I4874" t="s">
        <v>11</v>
      </c>
      <c r="J4874" t="s">
        <v>15</v>
      </c>
      <c r="K4874" t="s">
        <v>42</v>
      </c>
      <c r="L4874">
        <v>2</v>
      </c>
      <c r="M4874">
        <v>1005</v>
      </c>
      <c r="O4874" t="s">
        <v>25</v>
      </c>
      <c r="R4874" t="s">
        <v>46</v>
      </c>
      <c r="S4874" s="49" t="str">
        <f t="shared" si="609"/>
        <v>Card</v>
      </c>
      <c r="T4874" s="3">
        <v>0.04</v>
      </c>
      <c r="U4874" s="2">
        <v>5.4450000000000003</v>
      </c>
      <c r="V4874" s="2">
        <v>1.74</v>
      </c>
      <c r="W4874" s="54">
        <f>_xlfn.XLOOKUP(M4874,Market!A:A,Market!F:F,0)</f>
        <v>8.8999999999999996E-2</v>
      </c>
      <c r="X4874" s="55">
        <f t="shared" si="610"/>
        <v>0.21780000000000002</v>
      </c>
      <c r="Y4874" s="55">
        <f t="shared" si="611"/>
        <v>3.7050000000000001</v>
      </c>
      <c r="Z4874" s="54">
        <f t="shared" si="612"/>
        <v>0.68044077134986225</v>
      </c>
      <c r="AA4874" s="49" t="str">
        <f t="shared" ca="1" si="613"/>
        <v>N</v>
      </c>
      <c r="AB4874" s="49">
        <f t="shared" ca="1" si="614"/>
        <v>5</v>
      </c>
      <c r="AC4874" s="49" t="str">
        <f t="shared" ca="1" si="615"/>
        <v>N</v>
      </c>
    </row>
    <row r="4875" spans="1:29" x14ac:dyDescent="0.25">
      <c r="A4875">
        <v>3172</v>
      </c>
      <c r="B4875" s="9">
        <v>43576</v>
      </c>
      <c r="C4875" s="50" t="str">
        <f t="shared" si="608"/>
        <v>N</v>
      </c>
      <c r="D4875" s="52">
        <f>_xlfn.XLOOKUP(B4875,Cal_Date!B:B,Cal_Date!A:A,0)</f>
        <v>4</v>
      </c>
      <c r="E4875">
        <v>2019</v>
      </c>
      <c r="F4875" t="s">
        <v>127</v>
      </c>
      <c r="G4875" t="s">
        <v>130</v>
      </c>
      <c r="H4875" t="s">
        <v>48</v>
      </c>
      <c r="I4875" t="s">
        <v>18</v>
      </c>
      <c r="J4875" t="s">
        <v>10</v>
      </c>
      <c r="K4875" t="s">
        <v>43</v>
      </c>
      <c r="L4875">
        <v>1</v>
      </c>
      <c r="M4875">
        <v>1005</v>
      </c>
      <c r="O4875" t="s">
        <v>25</v>
      </c>
      <c r="R4875" t="s">
        <v>44</v>
      </c>
      <c r="S4875" s="49" t="str">
        <f t="shared" si="609"/>
        <v>Card</v>
      </c>
      <c r="T4875" s="3">
        <v>0.03</v>
      </c>
      <c r="U4875" s="2">
        <v>7.6229999999999993</v>
      </c>
      <c r="V4875" s="2">
        <v>1.46</v>
      </c>
      <c r="W4875" s="54">
        <f>_xlfn.XLOOKUP(M4875,Market!A:A,Market!F:F,0)</f>
        <v>8.8999999999999996E-2</v>
      </c>
      <c r="X4875" s="55">
        <f t="shared" si="610"/>
        <v>0.22868999999999998</v>
      </c>
      <c r="Y4875" s="55">
        <f t="shared" si="611"/>
        <v>6.1629999999999994</v>
      </c>
      <c r="Z4875" s="54">
        <f t="shared" si="612"/>
        <v>0.80847435392889933</v>
      </c>
      <c r="AA4875" s="49" t="str">
        <f t="shared" ca="1" si="613"/>
        <v>N</v>
      </c>
      <c r="AB4875" s="49">
        <f t="shared" ca="1" si="614"/>
        <v>5</v>
      </c>
      <c r="AC4875" s="49" t="str">
        <f t="shared" ca="1" si="615"/>
        <v>N</v>
      </c>
    </row>
    <row r="4876" spans="1:29" x14ac:dyDescent="0.25">
      <c r="A4876">
        <v>3173</v>
      </c>
      <c r="B4876" s="9">
        <v>43576</v>
      </c>
      <c r="C4876" s="50" t="str">
        <f t="shared" si="608"/>
        <v>N</v>
      </c>
      <c r="D4876" s="52">
        <f>_xlfn.XLOOKUP(B4876,Cal_Date!B:B,Cal_Date!A:A,0)</f>
        <v>4</v>
      </c>
      <c r="E4876">
        <v>2019</v>
      </c>
      <c r="F4876" t="s">
        <v>127</v>
      </c>
      <c r="G4876" t="s">
        <v>130</v>
      </c>
      <c r="H4876" t="s">
        <v>14</v>
      </c>
      <c r="I4876" t="s">
        <v>18</v>
      </c>
      <c r="J4876" t="s">
        <v>15</v>
      </c>
      <c r="K4876" t="s">
        <v>43</v>
      </c>
      <c r="L4876">
        <v>1</v>
      </c>
      <c r="M4876">
        <v>1006</v>
      </c>
      <c r="O4876" t="s">
        <v>28</v>
      </c>
      <c r="R4876" t="s">
        <v>44</v>
      </c>
      <c r="S4876" s="49" t="str">
        <f t="shared" si="609"/>
        <v>Card</v>
      </c>
      <c r="T4876" s="3">
        <v>0.03</v>
      </c>
      <c r="U4876" s="2">
        <v>7.0785</v>
      </c>
      <c r="V4876" s="2">
        <v>2.1</v>
      </c>
      <c r="W4876" s="54">
        <f>_xlfn.XLOOKUP(M4876,Market!A:A,Market!F:F,0)</f>
        <v>8.8999999999999996E-2</v>
      </c>
      <c r="X4876" s="55">
        <f t="shared" si="610"/>
        <v>0.21235499999999999</v>
      </c>
      <c r="Y4876" s="55">
        <f t="shared" si="611"/>
        <v>4.9785000000000004</v>
      </c>
      <c r="Z4876" s="54">
        <f t="shared" si="612"/>
        <v>0.70332697605424888</v>
      </c>
      <c r="AA4876" s="49" t="str">
        <f t="shared" ca="1" si="613"/>
        <v>N</v>
      </c>
      <c r="AB4876" s="49">
        <f t="shared" ca="1" si="614"/>
        <v>5</v>
      </c>
      <c r="AC4876" s="49" t="str">
        <f t="shared" ca="1" si="615"/>
        <v>N</v>
      </c>
    </row>
    <row r="4877" spans="1:29" x14ac:dyDescent="0.25">
      <c r="A4877">
        <v>3174</v>
      </c>
      <c r="B4877" s="9">
        <v>43576</v>
      </c>
      <c r="C4877" s="50" t="str">
        <f t="shared" si="608"/>
        <v>N</v>
      </c>
      <c r="D4877" s="52">
        <f>_xlfn.XLOOKUP(B4877,Cal_Date!B:B,Cal_Date!A:A,0)</f>
        <v>4</v>
      </c>
      <c r="E4877">
        <v>2019</v>
      </c>
      <c r="F4877" t="s">
        <v>127</v>
      </c>
      <c r="G4877" t="s">
        <v>130</v>
      </c>
      <c r="H4877" t="s">
        <v>48</v>
      </c>
      <c r="I4877" t="s">
        <v>18</v>
      </c>
      <c r="J4877" t="s">
        <v>10</v>
      </c>
      <c r="K4877" t="s">
        <v>43</v>
      </c>
      <c r="L4877">
        <v>1</v>
      </c>
      <c r="M4877">
        <v>1002</v>
      </c>
      <c r="O4877" t="s">
        <v>28</v>
      </c>
      <c r="R4877" t="s">
        <v>47</v>
      </c>
      <c r="S4877" s="49" t="str">
        <f t="shared" si="609"/>
        <v>Card</v>
      </c>
      <c r="T4877" s="3">
        <v>3.5000000000000003E-2</v>
      </c>
      <c r="U4877" s="2">
        <v>7.42</v>
      </c>
      <c r="V4877" s="2">
        <v>1.46</v>
      </c>
      <c r="W4877" s="54">
        <f>_xlfn.XLOOKUP(M4877,Market!A:A,Market!F:F,0)</f>
        <v>0.06</v>
      </c>
      <c r="X4877" s="55">
        <f t="shared" si="610"/>
        <v>0.25970000000000004</v>
      </c>
      <c r="Y4877" s="55">
        <f t="shared" si="611"/>
        <v>5.96</v>
      </c>
      <c r="Z4877" s="54">
        <f t="shared" si="612"/>
        <v>0.80323450134770891</v>
      </c>
      <c r="AA4877" s="49" t="str">
        <f t="shared" ca="1" si="613"/>
        <v>N</v>
      </c>
      <c r="AB4877" s="49">
        <f t="shared" ca="1" si="614"/>
        <v>5</v>
      </c>
      <c r="AC4877" s="49" t="str">
        <f t="shared" ca="1" si="615"/>
        <v>N</v>
      </c>
    </row>
    <row r="4878" spans="1:29" x14ac:dyDescent="0.25">
      <c r="A4878">
        <v>3175</v>
      </c>
      <c r="B4878" s="9">
        <v>43576</v>
      </c>
      <c r="C4878" s="50" t="str">
        <f t="shared" si="608"/>
        <v>N</v>
      </c>
      <c r="D4878" s="52">
        <f>_xlfn.XLOOKUP(B4878,Cal_Date!B:B,Cal_Date!A:A,0)</f>
        <v>4</v>
      </c>
      <c r="E4878">
        <v>2019</v>
      </c>
      <c r="F4878" t="s">
        <v>127</v>
      </c>
      <c r="G4878" t="s">
        <v>130</v>
      </c>
      <c r="H4878" t="s">
        <v>48</v>
      </c>
      <c r="I4878" t="s">
        <v>18</v>
      </c>
      <c r="J4878" t="s">
        <v>10</v>
      </c>
      <c r="K4878" t="s">
        <v>43</v>
      </c>
      <c r="L4878">
        <v>1</v>
      </c>
      <c r="M4878">
        <v>1001</v>
      </c>
      <c r="O4878" t="s">
        <v>25</v>
      </c>
      <c r="R4878" t="s">
        <v>47</v>
      </c>
      <c r="S4878" s="49" t="str">
        <f t="shared" si="609"/>
        <v>Card</v>
      </c>
      <c r="T4878" s="3">
        <v>3.5000000000000003E-2</v>
      </c>
      <c r="U4878" s="2">
        <v>7.42</v>
      </c>
      <c r="V4878" s="2">
        <v>1.46</v>
      </c>
      <c r="W4878" s="54">
        <f>_xlfn.XLOOKUP(M4878,Market!A:A,Market!F:F,0)</f>
        <v>0.06</v>
      </c>
      <c r="X4878" s="55">
        <f t="shared" si="610"/>
        <v>0.25970000000000004</v>
      </c>
      <c r="Y4878" s="55">
        <f t="shared" si="611"/>
        <v>5.96</v>
      </c>
      <c r="Z4878" s="54">
        <f t="shared" si="612"/>
        <v>0.80323450134770891</v>
      </c>
      <c r="AA4878" s="49" t="str">
        <f t="shared" ca="1" si="613"/>
        <v>N</v>
      </c>
      <c r="AB4878" s="49">
        <f t="shared" ca="1" si="614"/>
        <v>5</v>
      </c>
      <c r="AC4878" s="49" t="str">
        <f t="shared" ca="1" si="615"/>
        <v>N</v>
      </c>
    </row>
    <row r="4879" spans="1:29" x14ac:dyDescent="0.25">
      <c r="A4879">
        <v>3176</v>
      </c>
      <c r="B4879" s="9">
        <v>43576</v>
      </c>
      <c r="C4879" s="50" t="str">
        <f t="shared" si="608"/>
        <v>N</v>
      </c>
      <c r="D4879" s="52">
        <f>_xlfn.XLOOKUP(B4879,Cal_Date!B:B,Cal_Date!A:A,0)</f>
        <v>4</v>
      </c>
      <c r="E4879">
        <v>2019</v>
      </c>
      <c r="F4879" t="s">
        <v>127</v>
      </c>
      <c r="G4879" t="s">
        <v>130</v>
      </c>
      <c r="H4879" t="s">
        <v>48</v>
      </c>
      <c r="I4879" t="s">
        <v>18</v>
      </c>
      <c r="J4879" t="s">
        <v>10</v>
      </c>
      <c r="K4879" t="s">
        <v>43</v>
      </c>
      <c r="L4879">
        <v>2</v>
      </c>
      <c r="M4879">
        <v>1003</v>
      </c>
      <c r="O4879" t="s">
        <v>25</v>
      </c>
      <c r="R4879" t="s">
        <v>47</v>
      </c>
      <c r="S4879" s="49" t="str">
        <f t="shared" si="609"/>
        <v>Card</v>
      </c>
      <c r="T4879" s="3">
        <v>3.5000000000000003E-2</v>
      </c>
      <c r="U4879" s="2">
        <v>14.84</v>
      </c>
      <c r="V4879" s="2">
        <v>2.92</v>
      </c>
      <c r="W4879" s="54">
        <f>_xlfn.XLOOKUP(M4879,Market!A:A,Market!F:F,0)</f>
        <v>0.06</v>
      </c>
      <c r="X4879" s="55">
        <f t="shared" si="610"/>
        <v>0.51940000000000008</v>
      </c>
      <c r="Y4879" s="55">
        <f t="shared" si="611"/>
        <v>11.92</v>
      </c>
      <c r="Z4879" s="54">
        <f t="shared" si="612"/>
        <v>0.80323450134770891</v>
      </c>
      <c r="AA4879" s="49" t="str">
        <f t="shared" ca="1" si="613"/>
        <v>N</v>
      </c>
      <c r="AB4879" s="49">
        <f t="shared" ca="1" si="614"/>
        <v>5</v>
      </c>
      <c r="AC4879" s="49" t="str">
        <f t="shared" ca="1" si="615"/>
        <v>N</v>
      </c>
    </row>
    <row r="4880" spans="1:29" x14ac:dyDescent="0.25">
      <c r="A4880">
        <v>3177</v>
      </c>
      <c r="B4880" s="9">
        <v>43576</v>
      </c>
      <c r="C4880" s="50" t="str">
        <f t="shared" si="608"/>
        <v>N</v>
      </c>
      <c r="D4880" s="52">
        <f>_xlfn.XLOOKUP(B4880,Cal_Date!B:B,Cal_Date!A:A,0)</f>
        <v>4</v>
      </c>
      <c r="E4880">
        <v>2019</v>
      </c>
      <c r="F4880" t="s">
        <v>127</v>
      </c>
      <c r="G4880" t="s">
        <v>130</v>
      </c>
      <c r="H4880" t="s">
        <v>11</v>
      </c>
      <c r="I4880" t="s">
        <v>13</v>
      </c>
      <c r="J4880" t="s">
        <v>15</v>
      </c>
      <c r="K4880" t="s">
        <v>42</v>
      </c>
      <c r="L4880">
        <v>1</v>
      </c>
      <c r="M4880">
        <v>1004</v>
      </c>
      <c r="O4880" t="s">
        <v>28</v>
      </c>
      <c r="R4880" t="s">
        <v>46</v>
      </c>
      <c r="S4880" s="49" t="str">
        <f t="shared" si="609"/>
        <v>Card</v>
      </c>
      <c r="T4880" s="3">
        <v>0.04</v>
      </c>
      <c r="U4880" s="2">
        <v>2.6500000000000004</v>
      </c>
      <c r="V4880" s="2">
        <v>1.42</v>
      </c>
      <c r="W4880" s="54">
        <f>_xlfn.XLOOKUP(M4880,Market!A:A,Market!F:F,0)</f>
        <v>0.06</v>
      </c>
      <c r="X4880" s="55">
        <f t="shared" si="610"/>
        <v>0.10600000000000001</v>
      </c>
      <c r="Y4880" s="55">
        <f t="shared" si="611"/>
        <v>1.2300000000000004</v>
      </c>
      <c r="Z4880" s="54">
        <f t="shared" si="612"/>
        <v>0.46415094339622653</v>
      </c>
      <c r="AA4880" s="49" t="str">
        <f t="shared" ca="1" si="613"/>
        <v>N</v>
      </c>
      <c r="AB4880" s="49">
        <f t="shared" ca="1" si="614"/>
        <v>5</v>
      </c>
      <c r="AC4880" s="49" t="str">
        <f t="shared" ca="1" si="615"/>
        <v>N</v>
      </c>
    </row>
    <row r="4881" spans="1:29" x14ac:dyDescent="0.25">
      <c r="A4881">
        <v>3178</v>
      </c>
      <c r="B4881" s="9">
        <v>43576</v>
      </c>
      <c r="C4881" s="50" t="str">
        <f t="shared" si="608"/>
        <v>N</v>
      </c>
      <c r="D4881" s="52">
        <f>_xlfn.XLOOKUP(B4881,Cal_Date!B:B,Cal_Date!A:A,0)</f>
        <v>4</v>
      </c>
      <c r="E4881">
        <v>2019</v>
      </c>
      <c r="F4881" t="s">
        <v>127</v>
      </c>
      <c r="G4881" t="s">
        <v>130</v>
      </c>
      <c r="H4881" t="s">
        <v>11</v>
      </c>
      <c r="I4881" t="s">
        <v>13</v>
      </c>
      <c r="J4881" t="s">
        <v>15</v>
      </c>
      <c r="K4881" t="s">
        <v>42</v>
      </c>
      <c r="L4881">
        <v>1</v>
      </c>
      <c r="M4881">
        <v>1003</v>
      </c>
      <c r="O4881" t="s">
        <v>25</v>
      </c>
      <c r="R4881" t="s">
        <v>44</v>
      </c>
      <c r="S4881" s="49" t="str">
        <f t="shared" si="609"/>
        <v>Card</v>
      </c>
      <c r="T4881" s="3">
        <v>0.03</v>
      </c>
      <c r="U4881" s="2">
        <v>2.6500000000000004</v>
      </c>
      <c r="V4881" s="2">
        <v>1.42</v>
      </c>
      <c r="W4881" s="54">
        <f>_xlfn.XLOOKUP(M4881,Market!A:A,Market!F:F,0)</f>
        <v>0.06</v>
      </c>
      <c r="X4881" s="55">
        <f t="shared" si="610"/>
        <v>7.9500000000000001E-2</v>
      </c>
      <c r="Y4881" s="55">
        <f t="shared" si="611"/>
        <v>1.2300000000000004</v>
      </c>
      <c r="Z4881" s="54">
        <f t="shared" si="612"/>
        <v>0.46415094339622653</v>
      </c>
      <c r="AA4881" s="49" t="str">
        <f t="shared" ca="1" si="613"/>
        <v>N</v>
      </c>
      <c r="AB4881" s="49">
        <f t="shared" ca="1" si="614"/>
        <v>5</v>
      </c>
      <c r="AC4881" s="49" t="str">
        <f t="shared" ca="1" si="615"/>
        <v>N</v>
      </c>
    </row>
    <row r="4882" spans="1:29" x14ac:dyDescent="0.25">
      <c r="A4882">
        <v>3179</v>
      </c>
      <c r="B4882" s="9">
        <v>43576</v>
      </c>
      <c r="C4882" s="50" t="str">
        <f t="shared" si="608"/>
        <v>N</v>
      </c>
      <c r="D4882" s="52">
        <f>_xlfn.XLOOKUP(B4882,Cal_Date!B:B,Cal_Date!A:A,0)</f>
        <v>4</v>
      </c>
      <c r="E4882">
        <v>2019</v>
      </c>
      <c r="F4882" t="s">
        <v>127</v>
      </c>
      <c r="G4882" t="s">
        <v>130</v>
      </c>
      <c r="H4882" t="s">
        <v>48</v>
      </c>
      <c r="I4882" t="s">
        <v>18</v>
      </c>
      <c r="J4882" t="s">
        <v>10</v>
      </c>
      <c r="K4882" t="s">
        <v>43</v>
      </c>
      <c r="L4882">
        <v>1</v>
      </c>
      <c r="M4882">
        <v>1005</v>
      </c>
      <c r="O4882" t="s">
        <v>25</v>
      </c>
      <c r="R4882" t="s">
        <v>44</v>
      </c>
      <c r="S4882" s="49" t="str">
        <f t="shared" si="609"/>
        <v>Card</v>
      </c>
      <c r="T4882" s="3">
        <v>0.03</v>
      </c>
      <c r="U4882" s="2">
        <v>7.6229999999999993</v>
      </c>
      <c r="V4882" s="2">
        <v>1.46</v>
      </c>
      <c r="W4882" s="54">
        <f>_xlfn.XLOOKUP(M4882,Market!A:A,Market!F:F,0)</f>
        <v>8.8999999999999996E-2</v>
      </c>
      <c r="X4882" s="55">
        <f t="shared" si="610"/>
        <v>0.22868999999999998</v>
      </c>
      <c r="Y4882" s="55">
        <f t="shared" si="611"/>
        <v>6.1629999999999994</v>
      </c>
      <c r="Z4882" s="54">
        <f t="shared" si="612"/>
        <v>0.80847435392889933</v>
      </c>
      <c r="AA4882" s="49" t="str">
        <f t="shared" ca="1" si="613"/>
        <v>N</v>
      </c>
      <c r="AB4882" s="49">
        <f t="shared" ca="1" si="614"/>
        <v>5</v>
      </c>
      <c r="AC4882" s="49" t="str">
        <f t="shared" ca="1" si="615"/>
        <v>N</v>
      </c>
    </row>
    <row r="4883" spans="1:29" x14ac:dyDescent="0.25">
      <c r="A4883">
        <v>3180</v>
      </c>
      <c r="B4883" s="9">
        <v>43576</v>
      </c>
      <c r="C4883" s="50" t="str">
        <f t="shared" si="608"/>
        <v>N</v>
      </c>
      <c r="D4883" s="52">
        <f>_xlfn.XLOOKUP(B4883,Cal_Date!B:B,Cal_Date!A:A,0)</f>
        <v>4</v>
      </c>
      <c r="E4883">
        <v>2019</v>
      </c>
      <c r="F4883" t="s">
        <v>127</v>
      </c>
      <c r="G4883" t="s">
        <v>130</v>
      </c>
      <c r="H4883" t="s">
        <v>14</v>
      </c>
      <c r="I4883" t="s">
        <v>18</v>
      </c>
      <c r="J4883" t="s">
        <v>15</v>
      </c>
      <c r="K4883" t="s">
        <v>43</v>
      </c>
      <c r="L4883">
        <v>1</v>
      </c>
      <c r="M4883">
        <v>1007</v>
      </c>
      <c r="O4883" t="s">
        <v>28</v>
      </c>
      <c r="R4883" t="s">
        <v>44</v>
      </c>
      <c r="S4883" s="49" t="str">
        <f t="shared" si="609"/>
        <v>Card</v>
      </c>
      <c r="T4883" s="3">
        <v>0.03</v>
      </c>
      <c r="U4883" s="2">
        <v>7.6229999999999993</v>
      </c>
      <c r="V4883" s="2">
        <v>2.2200000000000002</v>
      </c>
      <c r="W4883" s="54">
        <f>_xlfn.XLOOKUP(M4883,Market!A:A,Market!F:F,0)</f>
        <v>8.8999999999999996E-2</v>
      </c>
      <c r="X4883" s="55">
        <f t="shared" si="610"/>
        <v>0.22868999999999998</v>
      </c>
      <c r="Y4883" s="55">
        <f t="shared" si="611"/>
        <v>5.4029999999999987</v>
      </c>
      <c r="Z4883" s="54">
        <f t="shared" si="612"/>
        <v>0.7087760724124359</v>
      </c>
      <c r="AA4883" s="49" t="str">
        <f t="shared" ca="1" si="613"/>
        <v>N</v>
      </c>
      <c r="AB4883" s="49">
        <f t="shared" ca="1" si="614"/>
        <v>5</v>
      </c>
      <c r="AC4883" s="49" t="str">
        <f t="shared" ca="1" si="615"/>
        <v>N</v>
      </c>
    </row>
    <row r="4884" spans="1:29" x14ac:dyDescent="0.25">
      <c r="A4884">
        <v>3181</v>
      </c>
      <c r="B4884" s="9">
        <v>43576</v>
      </c>
      <c r="C4884" s="50" t="str">
        <f t="shared" si="608"/>
        <v>N</v>
      </c>
      <c r="D4884" s="52">
        <f>_xlfn.XLOOKUP(B4884,Cal_Date!B:B,Cal_Date!A:A,0)</f>
        <v>4</v>
      </c>
      <c r="E4884">
        <v>2019</v>
      </c>
      <c r="F4884" t="s">
        <v>127</v>
      </c>
      <c r="G4884" t="s">
        <v>130</v>
      </c>
      <c r="H4884" t="s">
        <v>11</v>
      </c>
      <c r="I4884" t="s">
        <v>11</v>
      </c>
      <c r="J4884" t="s">
        <v>15</v>
      </c>
      <c r="K4884" t="s">
        <v>42</v>
      </c>
      <c r="L4884">
        <v>1</v>
      </c>
      <c r="M4884">
        <v>1009</v>
      </c>
      <c r="O4884" t="s">
        <v>28</v>
      </c>
      <c r="R4884" t="s">
        <v>44</v>
      </c>
      <c r="S4884" s="49" t="str">
        <f t="shared" si="609"/>
        <v>Card</v>
      </c>
      <c r="T4884" s="3">
        <v>0.03</v>
      </c>
      <c r="U4884" s="2">
        <v>2.7225000000000001</v>
      </c>
      <c r="V4884" s="2">
        <v>0.87</v>
      </c>
      <c r="W4884" s="54">
        <f>_xlfn.XLOOKUP(M4884,Market!A:A,Market!F:F,0)</f>
        <v>8.8999999999999996E-2</v>
      </c>
      <c r="X4884" s="55">
        <f t="shared" si="610"/>
        <v>8.1674999999999998E-2</v>
      </c>
      <c r="Y4884" s="55">
        <f t="shared" si="611"/>
        <v>1.8525</v>
      </c>
      <c r="Z4884" s="54">
        <f t="shared" si="612"/>
        <v>0.68044077134986225</v>
      </c>
      <c r="AA4884" s="49" t="str">
        <f t="shared" ca="1" si="613"/>
        <v>N</v>
      </c>
      <c r="AB4884" s="49">
        <f t="shared" ca="1" si="614"/>
        <v>5</v>
      </c>
      <c r="AC4884" s="49" t="str">
        <f t="shared" ca="1" si="615"/>
        <v>N</v>
      </c>
    </row>
    <row r="4885" spans="1:29" x14ac:dyDescent="0.25">
      <c r="A4885">
        <v>3182</v>
      </c>
      <c r="B4885" s="9">
        <v>43576</v>
      </c>
      <c r="C4885" s="50" t="str">
        <f t="shared" si="608"/>
        <v>N</v>
      </c>
      <c r="D4885" s="52">
        <f>_xlfn.XLOOKUP(B4885,Cal_Date!B:B,Cal_Date!A:A,0)</f>
        <v>4</v>
      </c>
      <c r="E4885">
        <v>2019</v>
      </c>
      <c r="F4885" t="s">
        <v>127</v>
      </c>
      <c r="G4885" t="s">
        <v>130</v>
      </c>
      <c r="H4885" t="s">
        <v>48</v>
      </c>
      <c r="I4885" t="s">
        <v>18</v>
      </c>
      <c r="J4885" t="s">
        <v>10</v>
      </c>
      <c r="K4885" t="s">
        <v>43</v>
      </c>
      <c r="L4885">
        <v>2</v>
      </c>
      <c r="M4885">
        <v>1001</v>
      </c>
      <c r="O4885" t="s">
        <v>25</v>
      </c>
      <c r="R4885" t="s">
        <v>44</v>
      </c>
      <c r="S4885" s="49" t="str">
        <f t="shared" si="609"/>
        <v>Card</v>
      </c>
      <c r="T4885" s="3">
        <v>0.03</v>
      </c>
      <c r="U4885" s="2">
        <v>14.84</v>
      </c>
      <c r="V4885" s="2">
        <v>2.92</v>
      </c>
      <c r="W4885" s="54">
        <f>_xlfn.XLOOKUP(M4885,Market!A:A,Market!F:F,0)</f>
        <v>0.06</v>
      </c>
      <c r="X4885" s="55">
        <f t="shared" si="610"/>
        <v>0.44519999999999998</v>
      </c>
      <c r="Y4885" s="55">
        <f t="shared" si="611"/>
        <v>11.92</v>
      </c>
      <c r="Z4885" s="54">
        <f t="shared" si="612"/>
        <v>0.80323450134770891</v>
      </c>
      <c r="AA4885" s="49" t="str">
        <f t="shared" ca="1" si="613"/>
        <v>N</v>
      </c>
      <c r="AB4885" s="49">
        <f t="shared" ca="1" si="614"/>
        <v>5</v>
      </c>
      <c r="AC4885" s="49" t="str">
        <f t="shared" ca="1" si="615"/>
        <v>N</v>
      </c>
    </row>
    <row r="4886" spans="1:29" x14ac:dyDescent="0.25">
      <c r="A4886">
        <v>3183</v>
      </c>
      <c r="B4886" s="9">
        <v>43576</v>
      </c>
      <c r="C4886" s="50" t="str">
        <f t="shared" si="608"/>
        <v>N</v>
      </c>
      <c r="D4886" s="52">
        <f>_xlfn.XLOOKUP(B4886,Cal_Date!B:B,Cal_Date!A:A,0)</f>
        <v>4</v>
      </c>
      <c r="E4886">
        <v>2019</v>
      </c>
      <c r="F4886" t="s">
        <v>127</v>
      </c>
      <c r="G4886" t="s">
        <v>130</v>
      </c>
      <c r="H4886" t="s">
        <v>11</v>
      </c>
      <c r="I4886" t="s">
        <v>11</v>
      </c>
      <c r="J4886" t="s">
        <v>15</v>
      </c>
      <c r="K4886" t="s">
        <v>42</v>
      </c>
      <c r="L4886">
        <v>2</v>
      </c>
      <c r="M4886">
        <v>1010</v>
      </c>
      <c r="O4886" t="s">
        <v>25</v>
      </c>
      <c r="R4886" t="s">
        <v>46</v>
      </c>
      <c r="S4886" s="49" t="str">
        <f t="shared" si="609"/>
        <v>Card</v>
      </c>
      <c r="T4886" s="3">
        <v>0.04</v>
      </c>
      <c r="U4886" s="2">
        <v>5.4</v>
      </c>
      <c r="V4886" s="2">
        <v>1.74</v>
      </c>
      <c r="W4886" s="54">
        <f>_xlfn.XLOOKUP(M4886,Market!A:A,Market!F:F,0)</f>
        <v>0.08</v>
      </c>
      <c r="X4886" s="55">
        <f t="shared" si="610"/>
        <v>0.21600000000000003</v>
      </c>
      <c r="Y4886" s="55">
        <f t="shared" si="611"/>
        <v>3.66</v>
      </c>
      <c r="Z4886" s="54">
        <f t="shared" si="612"/>
        <v>0.67777777777777781</v>
      </c>
      <c r="AA4886" s="49" t="str">
        <f t="shared" ca="1" si="613"/>
        <v>N</v>
      </c>
      <c r="AB4886" s="49">
        <f t="shared" ca="1" si="614"/>
        <v>5</v>
      </c>
      <c r="AC4886" s="49" t="str">
        <f t="shared" ca="1" si="615"/>
        <v>N</v>
      </c>
    </row>
    <row r="4887" spans="1:29" x14ac:dyDescent="0.25">
      <c r="A4887">
        <v>3184</v>
      </c>
      <c r="B4887" s="9">
        <v>43576</v>
      </c>
      <c r="C4887" s="50" t="str">
        <f t="shared" si="608"/>
        <v>N</v>
      </c>
      <c r="D4887" s="52">
        <f>_xlfn.XLOOKUP(B4887,Cal_Date!B:B,Cal_Date!A:A,0)</f>
        <v>4</v>
      </c>
      <c r="E4887">
        <v>2019</v>
      </c>
      <c r="F4887" t="s">
        <v>127</v>
      </c>
      <c r="G4887" t="s">
        <v>130</v>
      </c>
      <c r="H4887" t="s">
        <v>11</v>
      </c>
      <c r="I4887" t="s">
        <v>13</v>
      </c>
      <c r="J4887" t="s">
        <v>15</v>
      </c>
      <c r="K4887" t="s">
        <v>42</v>
      </c>
      <c r="L4887">
        <v>1</v>
      </c>
      <c r="M4887">
        <v>1010</v>
      </c>
      <c r="O4887" t="s">
        <v>25</v>
      </c>
      <c r="R4887" t="s">
        <v>44</v>
      </c>
      <c r="S4887" s="49" t="str">
        <f t="shared" si="609"/>
        <v>Card</v>
      </c>
      <c r="T4887" s="3">
        <v>0.03</v>
      </c>
      <c r="U4887" s="2">
        <v>2.7</v>
      </c>
      <c r="V4887" s="2">
        <v>1.42</v>
      </c>
      <c r="W4887" s="54">
        <f>_xlfn.XLOOKUP(M4887,Market!A:A,Market!F:F,0)</f>
        <v>0.08</v>
      </c>
      <c r="X4887" s="55">
        <f t="shared" si="610"/>
        <v>8.1000000000000003E-2</v>
      </c>
      <c r="Y4887" s="55">
        <f t="shared" si="611"/>
        <v>1.2800000000000002</v>
      </c>
      <c r="Z4887" s="54">
        <f t="shared" si="612"/>
        <v>0.47407407407407415</v>
      </c>
      <c r="AA4887" s="49" t="str">
        <f t="shared" ca="1" si="613"/>
        <v>N</v>
      </c>
      <c r="AB4887" s="49">
        <f t="shared" ca="1" si="614"/>
        <v>5</v>
      </c>
      <c r="AC4887" s="49" t="str">
        <f t="shared" ca="1" si="615"/>
        <v>N</v>
      </c>
    </row>
    <row r="4888" spans="1:29" x14ac:dyDescent="0.25">
      <c r="A4888">
        <v>3185</v>
      </c>
      <c r="B4888" s="9">
        <v>43576</v>
      </c>
      <c r="C4888" s="50" t="str">
        <f t="shared" si="608"/>
        <v>N</v>
      </c>
      <c r="D4888" s="52">
        <f>_xlfn.XLOOKUP(B4888,Cal_Date!B:B,Cal_Date!A:A,0)</f>
        <v>4</v>
      </c>
      <c r="E4888">
        <v>2019</v>
      </c>
      <c r="F4888" t="s">
        <v>127</v>
      </c>
      <c r="G4888" t="s">
        <v>130</v>
      </c>
      <c r="H4888" t="s">
        <v>14</v>
      </c>
      <c r="I4888" t="s">
        <v>13</v>
      </c>
      <c r="J4888" t="s">
        <v>15</v>
      </c>
      <c r="K4888" t="s">
        <v>43</v>
      </c>
      <c r="L4888">
        <v>1</v>
      </c>
      <c r="M4888">
        <v>1010</v>
      </c>
      <c r="O4888" t="s">
        <v>25</v>
      </c>
      <c r="R4888" t="s">
        <v>44</v>
      </c>
      <c r="S4888" s="49" t="str">
        <f t="shared" si="609"/>
        <v>Card</v>
      </c>
      <c r="T4888" s="3">
        <v>0.03</v>
      </c>
      <c r="U4888" s="2">
        <v>7.0200000000000005</v>
      </c>
      <c r="V4888" s="2">
        <v>2.12</v>
      </c>
      <c r="W4888" s="54">
        <f>_xlfn.XLOOKUP(M4888,Market!A:A,Market!F:F,0)</f>
        <v>0.08</v>
      </c>
      <c r="X4888" s="55">
        <f t="shared" si="610"/>
        <v>0.21060000000000001</v>
      </c>
      <c r="Y4888" s="55">
        <f t="shared" si="611"/>
        <v>4.9000000000000004</v>
      </c>
      <c r="Z4888" s="54">
        <f t="shared" si="612"/>
        <v>0.69800569800569801</v>
      </c>
      <c r="AA4888" s="49" t="str">
        <f t="shared" ca="1" si="613"/>
        <v>N</v>
      </c>
      <c r="AB4888" s="49">
        <f t="shared" ca="1" si="614"/>
        <v>5</v>
      </c>
      <c r="AC4888" s="49" t="str">
        <f t="shared" ca="1" si="615"/>
        <v>N</v>
      </c>
    </row>
    <row r="4889" spans="1:29" x14ac:dyDescent="0.25">
      <c r="A4889">
        <v>3186</v>
      </c>
      <c r="B4889" s="9">
        <v>43576</v>
      </c>
      <c r="C4889" s="50" t="str">
        <f t="shared" si="608"/>
        <v>N</v>
      </c>
      <c r="D4889" s="52">
        <f>_xlfn.XLOOKUP(B4889,Cal_Date!B:B,Cal_Date!A:A,0)</f>
        <v>4</v>
      </c>
      <c r="E4889">
        <v>2019</v>
      </c>
      <c r="F4889" t="s">
        <v>127</v>
      </c>
      <c r="G4889" t="s">
        <v>130</v>
      </c>
      <c r="H4889" t="s">
        <v>14</v>
      </c>
      <c r="I4889" t="s">
        <v>18</v>
      </c>
      <c r="J4889" t="s">
        <v>15</v>
      </c>
      <c r="K4889" t="s">
        <v>43</v>
      </c>
      <c r="L4889">
        <v>1</v>
      </c>
      <c r="M4889">
        <v>1010</v>
      </c>
      <c r="O4889" t="s">
        <v>25</v>
      </c>
      <c r="R4889" t="s">
        <v>47</v>
      </c>
      <c r="S4889" s="49" t="str">
        <f t="shared" si="609"/>
        <v>Card</v>
      </c>
      <c r="T4889" s="3">
        <v>3.5000000000000003E-2</v>
      </c>
      <c r="U4889" s="2">
        <v>7.0200000000000005</v>
      </c>
      <c r="V4889" s="2">
        <v>2.1</v>
      </c>
      <c r="W4889" s="54">
        <f>_xlfn.XLOOKUP(M4889,Market!A:A,Market!F:F,0)</f>
        <v>0.08</v>
      </c>
      <c r="X4889" s="55">
        <f t="shared" si="610"/>
        <v>0.24570000000000003</v>
      </c>
      <c r="Y4889" s="55">
        <f t="shared" si="611"/>
        <v>4.92</v>
      </c>
      <c r="Z4889" s="54">
        <f t="shared" si="612"/>
        <v>0.70085470085470081</v>
      </c>
      <c r="AA4889" s="49" t="str">
        <f t="shared" ca="1" si="613"/>
        <v>N</v>
      </c>
      <c r="AB4889" s="49">
        <f t="shared" ca="1" si="614"/>
        <v>5</v>
      </c>
      <c r="AC4889" s="49" t="str">
        <f t="shared" ca="1" si="615"/>
        <v>N</v>
      </c>
    </row>
    <row r="4890" spans="1:29" x14ac:dyDescent="0.25">
      <c r="A4890">
        <v>3187</v>
      </c>
      <c r="B4890" s="9">
        <v>43577</v>
      </c>
      <c r="C4890" s="50" t="str">
        <f t="shared" si="608"/>
        <v>N</v>
      </c>
      <c r="D4890" s="52">
        <f>_xlfn.XLOOKUP(B4890,Cal_Date!B:B,Cal_Date!A:A,0)</f>
        <v>4</v>
      </c>
      <c r="E4890">
        <v>2019</v>
      </c>
      <c r="F4890" t="s">
        <v>121</v>
      </c>
      <c r="G4890" t="s">
        <v>129</v>
      </c>
      <c r="H4890" t="s">
        <v>11</v>
      </c>
      <c r="I4890" t="s">
        <v>13</v>
      </c>
      <c r="J4890" t="s">
        <v>15</v>
      </c>
      <c r="K4890" t="s">
        <v>42</v>
      </c>
      <c r="L4890">
        <v>2</v>
      </c>
      <c r="M4890">
        <v>1011</v>
      </c>
      <c r="O4890" t="s">
        <v>25</v>
      </c>
      <c r="R4890" t="s">
        <v>44</v>
      </c>
      <c r="S4890" s="49" t="str">
        <f t="shared" si="609"/>
        <v>Card</v>
      </c>
      <c r="T4890" s="3">
        <v>0.03</v>
      </c>
      <c r="U4890" s="2">
        <v>5.3000000000000007</v>
      </c>
      <c r="V4890" s="2">
        <v>2.84</v>
      </c>
      <c r="W4890" s="54">
        <f>_xlfn.XLOOKUP(M4890,Market!A:A,Market!F:F,0)</f>
        <v>0.06</v>
      </c>
      <c r="X4890" s="55">
        <f t="shared" si="610"/>
        <v>0.159</v>
      </c>
      <c r="Y4890" s="55">
        <f t="shared" si="611"/>
        <v>2.4600000000000009</v>
      </c>
      <c r="Z4890" s="54">
        <f t="shared" si="612"/>
        <v>0.46415094339622653</v>
      </c>
      <c r="AA4890" s="49" t="str">
        <f t="shared" ca="1" si="613"/>
        <v>N</v>
      </c>
      <c r="AB4890" s="49">
        <f t="shared" ca="1" si="614"/>
        <v>5</v>
      </c>
      <c r="AC4890" s="49" t="str">
        <f t="shared" ca="1" si="615"/>
        <v>N</v>
      </c>
    </row>
    <row r="4891" spans="1:29" x14ac:dyDescent="0.25">
      <c r="A4891">
        <v>3188</v>
      </c>
      <c r="B4891" s="9">
        <v>43577</v>
      </c>
      <c r="C4891" s="50" t="str">
        <f t="shared" si="608"/>
        <v>N</v>
      </c>
      <c r="D4891" s="52">
        <f>_xlfn.XLOOKUP(B4891,Cal_Date!B:B,Cal_Date!A:A,0)</f>
        <v>4</v>
      </c>
      <c r="E4891">
        <v>2019</v>
      </c>
      <c r="F4891" t="s">
        <v>121</v>
      </c>
      <c r="G4891" t="s">
        <v>129</v>
      </c>
      <c r="H4891" t="s">
        <v>48</v>
      </c>
      <c r="I4891" t="s">
        <v>18</v>
      </c>
      <c r="J4891" t="s">
        <v>10</v>
      </c>
      <c r="K4891" t="s">
        <v>43</v>
      </c>
      <c r="L4891">
        <v>1</v>
      </c>
      <c r="M4891">
        <v>1007</v>
      </c>
      <c r="O4891" t="s">
        <v>28</v>
      </c>
      <c r="R4891" t="s">
        <v>46</v>
      </c>
      <c r="S4891" s="49" t="str">
        <f t="shared" si="609"/>
        <v>Card</v>
      </c>
      <c r="T4891" s="3">
        <v>0.04</v>
      </c>
      <c r="U4891" s="2">
        <v>7.6229999999999993</v>
      </c>
      <c r="V4891" s="2">
        <v>1.46</v>
      </c>
      <c r="W4891" s="54">
        <f>_xlfn.XLOOKUP(M4891,Market!A:A,Market!F:F,0)</f>
        <v>8.8999999999999996E-2</v>
      </c>
      <c r="X4891" s="55">
        <f t="shared" si="610"/>
        <v>0.30491999999999997</v>
      </c>
      <c r="Y4891" s="55">
        <f t="shared" si="611"/>
        <v>6.1629999999999994</v>
      </c>
      <c r="Z4891" s="54">
        <f t="shared" si="612"/>
        <v>0.80847435392889933</v>
      </c>
      <c r="AA4891" s="49" t="str">
        <f t="shared" ca="1" si="613"/>
        <v>N</v>
      </c>
      <c r="AB4891" s="49">
        <f t="shared" ca="1" si="614"/>
        <v>5</v>
      </c>
      <c r="AC4891" s="49" t="str">
        <f t="shared" ca="1" si="615"/>
        <v>N</v>
      </c>
    </row>
    <row r="4892" spans="1:29" x14ac:dyDescent="0.25">
      <c r="A4892">
        <v>3189</v>
      </c>
      <c r="B4892" s="9">
        <v>43577</v>
      </c>
      <c r="C4892" s="50" t="str">
        <f t="shared" si="608"/>
        <v>N</v>
      </c>
      <c r="D4892" s="52">
        <f>_xlfn.XLOOKUP(B4892,Cal_Date!B:B,Cal_Date!A:A,0)</f>
        <v>4</v>
      </c>
      <c r="E4892">
        <v>2019</v>
      </c>
      <c r="F4892" t="s">
        <v>121</v>
      </c>
      <c r="G4892" t="s">
        <v>129</v>
      </c>
      <c r="H4892" t="s">
        <v>48</v>
      </c>
      <c r="I4892" t="s">
        <v>18</v>
      </c>
      <c r="J4892" t="s">
        <v>10</v>
      </c>
      <c r="K4892" t="s">
        <v>43</v>
      </c>
      <c r="L4892">
        <v>2</v>
      </c>
      <c r="M4892">
        <v>1007</v>
      </c>
      <c r="O4892" t="s">
        <v>28</v>
      </c>
      <c r="R4892" t="s">
        <v>46</v>
      </c>
      <c r="S4892" s="49" t="str">
        <f t="shared" si="609"/>
        <v>Card</v>
      </c>
      <c r="T4892" s="3">
        <v>0.04</v>
      </c>
      <c r="U4892" s="2">
        <v>15.245999999999999</v>
      </c>
      <c r="V4892" s="2">
        <v>2.92</v>
      </c>
      <c r="W4892" s="54">
        <f>_xlfn.XLOOKUP(M4892,Market!A:A,Market!F:F,0)</f>
        <v>8.8999999999999996E-2</v>
      </c>
      <c r="X4892" s="55">
        <f t="shared" si="610"/>
        <v>0.60983999999999994</v>
      </c>
      <c r="Y4892" s="55">
        <f t="shared" si="611"/>
        <v>12.325999999999999</v>
      </c>
      <c r="Z4892" s="54">
        <f t="shared" si="612"/>
        <v>0.80847435392889933</v>
      </c>
      <c r="AA4892" s="49" t="str">
        <f t="shared" ca="1" si="613"/>
        <v>N</v>
      </c>
      <c r="AB4892" s="49">
        <f t="shared" ca="1" si="614"/>
        <v>5</v>
      </c>
      <c r="AC4892" s="49" t="str">
        <f t="shared" ca="1" si="615"/>
        <v>N</v>
      </c>
    </row>
    <row r="4893" spans="1:29" x14ac:dyDescent="0.25">
      <c r="A4893">
        <v>3190</v>
      </c>
      <c r="B4893" s="9">
        <v>43577</v>
      </c>
      <c r="C4893" s="50" t="str">
        <f t="shared" si="608"/>
        <v>N</v>
      </c>
      <c r="D4893" s="52">
        <f>_xlfn.XLOOKUP(B4893,Cal_Date!B:B,Cal_Date!A:A,0)</f>
        <v>4</v>
      </c>
      <c r="E4893">
        <v>2019</v>
      </c>
      <c r="F4893" t="s">
        <v>121</v>
      </c>
      <c r="G4893" t="s">
        <v>129</v>
      </c>
      <c r="H4893" t="s">
        <v>11</v>
      </c>
      <c r="I4893" t="s">
        <v>11</v>
      </c>
      <c r="J4893" t="s">
        <v>15</v>
      </c>
      <c r="K4893" t="s">
        <v>42</v>
      </c>
      <c r="L4893">
        <v>1</v>
      </c>
      <c r="M4893">
        <v>1008</v>
      </c>
      <c r="O4893" t="s">
        <v>28</v>
      </c>
      <c r="R4893" t="s">
        <v>44</v>
      </c>
      <c r="S4893" s="49" t="str">
        <f t="shared" si="609"/>
        <v>Card</v>
      </c>
      <c r="T4893" s="3">
        <v>0.03</v>
      </c>
      <c r="U4893" s="2">
        <v>2.7225000000000001</v>
      </c>
      <c r="V4893" s="2">
        <v>0.87</v>
      </c>
      <c r="W4893" s="54">
        <f>_xlfn.XLOOKUP(M4893,Market!A:A,Market!F:F,0)</f>
        <v>8.8999999999999996E-2</v>
      </c>
      <c r="X4893" s="55">
        <f t="shared" si="610"/>
        <v>8.1674999999999998E-2</v>
      </c>
      <c r="Y4893" s="55">
        <f t="shared" si="611"/>
        <v>1.8525</v>
      </c>
      <c r="Z4893" s="54">
        <f t="shared" si="612"/>
        <v>0.68044077134986225</v>
      </c>
      <c r="AA4893" s="49" t="str">
        <f t="shared" ca="1" si="613"/>
        <v>N</v>
      </c>
      <c r="AB4893" s="49">
        <f t="shared" ca="1" si="614"/>
        <v>5</v>
      </c>
      <c r="AC4893" s="49" t="str">
        <f t="shared" ca="1" si="615"/>
        <v>N</v>
      </c>
    </row>
    <row r="4894" spans="1:29" x14ac:dyDescent="0.25">
      <c r="A4894">
        <v>3191</v>
      </c>
      <c r="B4894" s="9">
        <v>43577</v>
      </c>
      <c r="C4894" s="50" t="str">
        <f t="shared" si="608"/>
        <v>N</v>
      </c>
      <c r="D4894" s="52">
        <f>_xlfn.XLOOKUP(B4894,Cal_Date!B:B,Cal_Date!A:A,0)</f>
        <v>4</v>
      </c>
      <c r="E4894">
        <v>2019</v>
      </c>
      <c r="F4894" t="s">
        <v>121</v>
      </c>
      <c r="G4894" t="s">
        <v>129</v>
      </c>
      <c r="H4894" t="s">
        <v>11</v>
      </c>
      <c r="I4894" t="s">
        <v>11</v>
      </c>
      <c r="J4894" t="s">
        <v>15</v>
      </c>
      <c r="K4894" t="s">
        <v>42</v>
      </c>
      <c r="L4894">
        <v>2</v>
      </c>
      <c r="M4894">
        <v>1004</v>
      </c>
      <c r="O4894" t="s">
        <v>28</v>
      </c>
      <c r="R4894" t="s">
        <v>44</v>
      </c>
      <c r="S4894" s="49" t="str">
        <f t="shared" si="609"/>
        <v>Card</v>
      </c>
      <c r="T4894" s="3">
        <v>0.03</v>
      </c>
      <c r="U4894" s="2">
        <v>5.3000000000000007</v>
      </c>
      <c r="V4894" s="2">
        <v>1.74</v>
      </c>
      <c r="W4894" s="54">
        <f>_xlfn.XLOOKUP(M4894,Market!A:A,Market!F:F,0)</f>
        <v>0.06</v>
      </c>
      <c r="X4894" s="55">
        <f t="shared" si="610"/>
        <v>0.159</v>
      </c>
      <c r="Y4894" s="55">
        <f t="shared" si="611"/>
        <v>3.5600000000000005</v>
      </c>
      <c r="Z4894" s="54">
        <f t="shared" si="612"/>
        <v>0.67169811320754713</v>
      </c>
      <c r="AA4894" s="49" t="str">
        <f t="shared" ca="1" si="613"/>
        <v>N</v>
      </c>
      <c r="AB4894" s="49">
        <f t="shared" ca="1" si="614"/>
        <v>5</v>
      </c>
      <c r="AC4894" s="49" t="str">
        <f t="shared" ca="1" si="615"/>
        <v>N</v>
      </c>
    </row>
    <row r="4895" spans="1:29" x14ac:dyDescent="0.25">
      <c r="A4895">
        <v>3192</v>
      </c>
      <c r="B4895" s="9">
        <v>43577</v>
      </c>
      <c r="C4895" s="50" t="str">
        <f t="shared" si="608"/>
        <v>N</v>
      </c>
      <c r="D4895" s="52">
        <f>_xlfn.XLOOKUP(B4895,Cal_Date!B:B,Cal_Date!A:A,0)</f>
        <v>4</v>
      </c>
      <c r="E4895">
        <v>2019</v>
      </c>
      <c r="F4895" t="s">
        <v>121</v>
      </c>
      <c r="G4895" t="s">
        <v>129</v>
      </c>
      <c r="H4895" t="s">
        <v>48</v>
      </c>
      <c r="I4895" t="s">
        <v>18</v>
      </c>
      <c r="J4895" t="s">
        <v>10</v>
      </c>
      <c r="K4895" t="s">
        <v>43</v>
      </c>
      <c r="L4895">
        <v>1</v>
      </c>
      <c r="M4895">
        <v>1003</v>
      </c>
      <c r="O4895" t="s">
        <v>25</v>
      </c>
      <c r="R4895" t="s">
        <v>47</v>
      </c>
      <c r="S4895" s="49" t="str">
        <f t="shared" si="609"/>
        <v>Card</v>
      </c>
      <c r="T4895" s="3">
        <v>3.5000000000000003E-2</v>
      </c>
      <c r="U4895" s="2">
        <v>7.42</v>
      </c>
      <c r="V4895" s="2">
        <v>1.46</v>
      </c>
      <c r="W4895" s="54">
        <f>_xlfn.XLOOKUP(M4895,Market!A:A,Market!F:F,0)</f>
        <v>0.06</v>
      </c>
      <c r="X4895" s="55">
        <f t="shared" si="610"/>
        <v>0.25970000000000004</v>
      </c>
      <c r="Y4895" s="55">
        <f t="shared" si="611"/>
        <v>5.96</v>
      </c>
      <c r="Z4895" s="54">
        <f t="shared" si="612"/>
        <v>0.80323450134770891</v>
      </c>
      <c r="AA4895" s="49" t="str">
        <f t="shared" ca="1" si="613"/>
        <v>N</v>
      </c>
      <c r="AB4895" s="49">
        <f t="shared" ca="1" si="614"/>
        <v>5</v>
      </c>
      <c r="AC4895" s="49" t="str">
        <f t="shared" ca="1" si="615"/>
        <v>N</v>
      </c>
    </row>
    <row r="4896" spans="1:29" x14ac:dyDescent="0.25">
      <c r="A4896">
        <v>3193</v>
      </c>
      <c r="B4896" s="9">
        <v>43577</v>
      </c>
      <c r="C4896" s="50" t="str">
        <f t="shared" si="608"/>
        <v>N</v>
      </c>
      <c r="D4896" s="52">
        <f>_xlfn.XLOOKUP(B4896,Cal_Date!B:B,Cal_Date!A:A,0)</f>
        <v>4</v>
      </c>
      <c r="E4896">
        <v>2019</v>
      </c>
      <c r="F4896" t="s">
        <v>121</v>
      </c>
      <c r="G4896" t="s">
        <v>129</v>
      </c>
      <c r="H4896" t="s">
        <v>11</v>
      </c>
      <c r="I4896" t="s">
        <v>13</v>
      </c>
      <c r="J4896" t="s">
        <v>15</v>
      </c>
      <c r="K4896" t="s">
        <v>42</v>
      </c>
      <c r="L4896">
        <v>1</v>
      </c>
      <c r="M4896">
        <v>1002</v>
      </c>
      <c r="O4896" t="s">
        <v>28</v>
      </c>
      <c r="R4896" t="s">
        <v>47</v>
      </c>
      <c r="S4896" s="49" t="str">
        <f t="shared" si="609"/>
        <v>Card</v>
      </c>
      <c r="T4896" s="3">
        <v>3.5000000000000003E-2</v>
      </c>
      <c r="U4896" s="2">
        <v>2.6500000000000004</v>
      </c>
      <c r="V4896" s="2">
        <v>1.42</v>
      </c>
      <c r="W4896" s="54">
        <f>_xlfn.XLOOKUP(M4896,Market!A:A,Market!F:F,0)</f>
        <v>0.06</v>
      </c>
      <c r="X4896" s="55">
        <f t="shared" si="610"/>
        <v>9.2750000000000027E-2</v>
      </c>
      <c r="Y4896" s="55">
        <f t="shared" si="611"/>
        <v>1.2300000000000004</v>
      </c>
      <c r="Z4896" s="54">
        <f t="shared" si="612"/>
        <v>0.46415094339622653</v>
      </c>
      <c r="AA4896" s="49" t="str">
        <f t="shared" ca="1" si="613"/>
        <v>N</v>
      </c>
      <c r="AB4896" s="49">
        <f t="shared" ca="1" si="614"/>
        <v>5</v>
      </c>
      <c r="AC4896" s="49" t="str">
        <f t="shared" ca="1" si="615"/>
        <v>N</v>
      </c>
    </row>
    <row r="4897" spans="1:29" x14ac:dyDescent="0.25">
      <c r="A4897">
        <v>3194</v>
      </c>
      <c r="B4897" s="9">
        <v>43577</v>
      </c>
      <c r="C4897" s="50" t="str">
        <f t="shared" si="608"/>
        <v>N</v>
      </c>
      <c r="D4897" s="52">
        <f>_xlfn.XLOOKUP(B4897,Cal_Date!B:B,Cal_Date!A:A,0)</f>
        <v>4</v>
      </c>
      <c r="E4897">
        <v>2019</v>
      </c>
      <c r="F4897" t="s">
        <v>121</v>
      </c>
      <c r="G4897" t="s">
        <v>129</v>
      </c>
      <c r="H4897" t="s">
        <v>48</v>
      </c>
      <c r="I4897" t="s">
        <v>18</v>
      </c>
      <c r="J4897" t="s">
        <v>10</v>
      </c>
      <c r="K4897" t="s">
        <v>43</v>
      </c>
      <c r="L4897">
        <v>1</v>
      </c>
      <c r="M4897">
        <v>1007</v>
      </c>
      <c r="O4897" t="s">
        <v>28</v>
      </c>
      <c r="R4897" t="s">
        <v>47</v>
      </c>
      <c r="S4897" s="49" t="str">
        <f t="shared" si="609"/>
        <v>Card</v>
      </c>
      <c r="T4897" s="3">
        <v>3.5000000000000003E-2</v>
      </c>
      <c r="U4897" s="2">
        <v>7.6229999999999993</v>
      </c>
      <c r="V4897" s="2">
        <v>1.46</v>
      </c>
      <c r="W4897" s="54">
        <f>_xlfn.XLOOKUP(M4897,Market!A:A,Market!F:F,0)</f>
        <v>8.8999999999999996E-2</v>
      </c>
      <c r="X4897" s="55">
        <f t="shared" si="610"/>
        <v>0.26680500000000001</v>
      </c>
      <c r="Y4897" s="55">
        <f t="shared" si="611"/>
        <v>6.1629999999999994</v>
      </c>
      <c r="Z4897" s="54">
        <f t="shared" si="612"/>
        <v>0.80847435392889933</v>
      </c>
      <c r="AA4897" s="49" t="str">
        <f t="shared" ca="1" si="613"/>
        <v>N</v>
      </c>
      <c r="AB4897" s="49">
        <f t="shared" ca="1" si="614"/>
        <v>5</v>
      </c>
      <c r="AC4897" s="49" t="str">
        <f t="shared" ca="1" si="615"/>
        <v>N</v>
      </c>
    </row>
    <row r="4898" spans="1:29" x14ac:dyDescent="0.25">
      <c r="A4898">
        <v>3195</v>
      </c>
      <c r="B4898" s="9">
        <v>43577</v>
      </c>
      <c r="C4898" s="50" t="str">
        <f t="shared" si="608"/>
        <v>N</v>
      </c>
      <c r="D4898" s="52">
        <f>_xlfn.XLOOKUP(B4898,Cal_Date!B:B,Cal_Date!A:A,0)</f>
        <v>4</v>
      </c>
      <c r="E4898">
        <v>2019</v>
      </c>
      <c r="F4898" t="s">
        <v>121</v>
      </c>
      <c r="G4898" t="s">
        <v>129</v>
      </c>
      <c r="H4898" t="s">
        <v>11</v>
      </c>
      <c r="I4898" t="s">
        <v>11</v>
      </c>
      <c r="J4898" t="s">
        <v>15</v>
      </c>
      <c r="K4898" t="s">
        <v>42</v>
      </c>
      <c r="L4898">
        <v>1</v>
      </c>
      <c r="M4898">
        <v>1008</v>
      </c>
      <c r="O4898" t="s">
        <v>28</v>
      </c>
      <c r="R4898" t="s">
        <v>46</v>
      </c>
      <c r="S4898" s="49" t="str">
        <f t="shared" si="609"/>
        <v>Card</v>
      </c>
      <c r="T4898" s="3">
        <v>0.04</v>
      </c>
      <c r="U4898" s="2">
        <v>2.7225000000000001</v>
      </c>
      <c r="V4898" s="2">
        <v>0.87</v>
      </c>
      <c r="W4898" s="54">
        <f>_xlfn.XLOOKUP(M4898,Market!A:A,Market!F:F,0)</f>
        <v>8.8999999999999996E-2</v>
      </c>
      <c r="X4898" s="55">
        <f t="shared" si="610"/>
        <v>0.10890000000000001</v>
      </c>
      <c r="Y4898" s="55">
        <f t="shared" si="611"/>
        <v>1.8525</v>
      </c>
      <c r="Z4898" s="54">
        <f t="shared" si="612"/>
        <v>0.68044077134986225</v>
      </c>
      <c r="AA4898" s="49" t="str">
        <f t="shared" ca="1" si="613"/>
        <v>N</v>
      </c>
      <c r="AB4898" s="49">
        <f t="shared" ca="1" si="614"/>
        <v>5</v>
      </c>
      <c r="AC4898" s="49" t="str">
        <f t="shared" ca="1" si="615"/>
        <v>N</v>
      </c>
    </row>
    <row r="4899" spans="1:29" x14ac:dyDescent="0.25">
      <c r="A4899">
        <v>3196</v>
      </c>
      <c r="B4899" s="9">
        <v>43577</v>
      </c>
      <c r="C4899" s="50" t="str">
        <f t="shared" si="608"/>
        <v>N</v>
      </c>
      <c r="D4899" s="52">
        <f>_xlfn.XLOOKUP(B4899,Cal_Date!B:B,Cal_Date!A:A,0)</f>
        <v>4</v>
      </c>
      <c r="E4899">
        <v>2019</v>
      </c>
      <c r="F4899" t="s">
        <v>121</v>
      </c>
      <c r="G4899" t="s">
        <v>129</v>
      </c>
      <c r="H4899" t="s">
        <v>48</v>
      </c>
      <c r="I4899" t="s">
        <v>18</v>
      </c>
      <c r="J4899" t="s">
        <v>10</v>
      </c>
      <c r="K4899" t="s">
        <v>43</v>
      </c>
      <c r="L4899">
        <v>2</v>
      </c>
      <c r="M4899">
        <v>1008</v>
      </c>
      <c r="O4899" t="s">
        <v>28</v>
      </c>
      <c r="R4899" t="s">
        <v>44</v>
      </c>
      <c r="S4899" s="49" t="str">
        <f t="shared" si="609"/>
        <v>Card</v>
      </c>
      <c r="T4899" s="3">
        <v>0.03</v>
      </c>
      <c r="U4899" s="2">
        <v>15.245999999999999</v>
      </c>
      <c r="V4899" s="2">
        <v>2.92</v>
      </c>
      <c r="W4899" s="54">
        <f>_xlfn.XLOOKUP(M4899,Market!A:A,Market!F:F,0)</f>
        <v>8.8999999999999996E-2</v>
      </c>
      <c r="X4899" s="55">
        <f t="shared" si="610"/>
        <v>0.45737999999999995</v>
      </c>
      <c r="Y4899" s="55">
        <f t="shared" si="611"/>
        <v>12.325999999999999</v>
      </c>
      <c r="Z4899" s="54">
        <f t="shared" si="612"/>
        <v>0.80847435392889933</v>
      </c>
      <c r="AA4899" s="49" t="str">
        <f t="shared" ca="1" si="613"/>
        <v>N</v>
      </c>
      <c r="AB4899" s="49">
        <f t="shared" ca="1" si="614"/>
        <v>5</v>
      </c>
      <c r="AC4899" s="49" t="str">
        <f t="shared" ca="1" si="615"/>
        <v>N</v>
      </c>
    </row>
    <row r="4900" spans="1:29" x14ac:dyDescent="0.25">
      <c r="A4900">
        <v>3197</v>
      </c>
      <c r="B4900" s="9">
        <v>43577</v>
      </c>
      <c r="C4900" s="50" t="str">
        <f t="shared" si="608"/>
        <v>N</v>
      </c>
      <c r="D4900" s="52">
        <f>_xlfn.XLOOKUP(B4900,Cal_Date!B:B,Cal_Date!A:A,0)</f>
        <v>4</v>
      </c>
      <c r="E4900">
        <v>2019</v>
      </c>
      <c r="F4900" t="s">
        <v>121</v>
      </c>
      <c r="G4900" t="s">
        <v>129</v>
      </c>
      <c r="H4900" t="s">
        <v>48</v>
      </c>
      <c r="I4900" t="s">
        <v>18</v>
      </c>
      <c r="J4900" t="s">
        <v>10</v>
      </c>
      <c r="K4900" t="s">
        <v>43</v>
      </c>
      <c r="L4900">
        <v>1</v>
      </c>
      <c r="M4900">
        <v>1000</v>
      </c>
      <c r="O4900" t="s">
        <v>25</v>
      </c>
      <c r="R4900" t="s">
        <v>44</v>
      </c>
      <c r="S4900" s="49" t="str">
        <f t="shared" si="609"/>
        <v>Card</v>
      </c>
      <c r="T4900" s="3">
        <v>0.03</v>
      </c>
      <c r="U4900" s="2">
        <v>7.5600000000000005</v>
      </c>
      <c r="V4900" s="2">
        <v>1.46</v>
      </c>
      <c r="W4900" s="54">
        <f>_xlfn.XLOOKUP(M4900,Market!A:A,Market!F:F,0)</f>
        <v>0.08</v>
      </c>
      <c r="X4900" s="55">
        <f t="shared" si="610"/>
        <v>0.2268</v>
      </c>
      <c r="Y4900" s="55">
        <f t="shared" si="611"/>
        <v>6.1000000000000005</v>
      </c>
      <c r="Z4900" s="54">
        <f t="shared" si="612"/>
        <v>0.80687830687830686</v>
      </c>
      <c r="AA4900" s="49" t="str">
        <f t="shared" ca="1" si="613"/>
        <v>N</v>
      </c>
      <c r="AB4900" s="49">
        <f t="shared" ca="1" si="614"/>
        <v>5</v>
      </c>
      <c r="AC4900" s="49" t="str">
        <f t="shared" ca="1" si="615"/>
        <v>N</v>
      </c>
    </row>
    <row r="4901" spans="1:29" x14ac:dyDescent="0.25">
      <c r="A4901">
        <v>3198</v>
      </c>
      <c r="B4901" s="9">
        <v>43577</v>
      </c>
      <c r="C4901" s="50" t="str">
        <f t="shared" si="608"/>
        <v>N</v>
      </c>
      <c r="D4901" s="52">
        <f>_xlfn.XLOOKUP(B4901,Cal_Date!B:B,Cal_Date!A:A,0)</f>
        <v>4</v>
      </c>
      <c r="E4901">
        <v>2019</v>
      </c>
      <c r="F4901" t="s">
        <v>121</v>
      </c>
      <c r="G4901" t="s">
        <v>129</v>
      </c>
      <c r="H4901" t="s">
        <v>48</v>
      </c>
      <c r="I4901" t="s">
        <v>18</v>
      </c>
      <c r="J4901" t="s">
        <v>10</v>
      </c>
      <c r="K4901" t="s">
        <v>43</v>
      </c>
      <c r="L4901">
        <v>1</v>
      </c>
      <c r="M4901">
        <v>1000</v>
      </c>
      <c r="O4901" t="s">
        <v>25</v>
      </c>
      <c r="R4901" t="s">
        <v>47</v>
      </c>
      <c r="S4901" s="49" t="str">
        <f t="shared" si="609"/>
        <v>Card</v>
      </c>
      <c r="T4901" s="3">
        <v>3.5000000000000003E-2</v>
      </c>
      <c r="U4901" s="2">
        <v>7.5600000000000005</v>
      </c>
      <c r="V4901" s="2">
        <v>1.46</v>
      </c>
      <c r="W4901" s="54">
        <f>_xlfn.XLOOKUP(M4901,Market!A:A,Market!F:F,0)</f>
        <v>0.08</v>
      </c>
      <c r="X4901" s="55">
        <f t="shared" si="610"/>
        <v>0.26460000000000006</v>
      </c>
      <c r="Y4901" s="55">
        <f t="shared" si="611"/>
        <v>6.1000000000000005</v>
      </c>
      <c r="Z4901" s="54">
        <f t="shared" si="612"/>
        <v>0.80687830687830686</v>
      </c>
      <c r="AA4901" s="49" t="str">
        <f t="shared" ca="1" si="613"/>
        <v>N</v>
      </c>
      <c r="AB4901" s="49">
        <f t="shared" ca="1" si="614"/>
        <v>5</v>
      </c>
      <c r="AC4901" s="49" t="str">
        <f t="shared" ca="1" si="615"/>
        <v>N</v>
      </c>
    </row>
    <row r="4902" spans="1:29" x14ac:dyDescent="0.25">
      <c r="A4902">
        <v>3199</v>
      </c>
      <c r="B4902" s="9">
        <v>43577</v>
      </c>
      <c r="C4902" s="50" t="str">
        <f t="shared" si="608"/>
        <v>N</v>
      </c>
      <c r="D4902" s="52">
        <f>_xlfn.XLOOKUP(B4902,Cal_Date!B:B,Cal_Date!A:A,0)</f>
        <v>4</v>
      </c>
      <c r="E4902">
        <v>2019</v>
      </c>
      <c r="F4902" t="s">
        <v>121</v>
      </c>
      <c r="G4902" t="s">
        <v>129</v>
      </c>
      <c r="H4902" t="s">
        <v>14</v>
      </c>
      <c r="I4902" t="s">
        <v>13</v>
      </c>
      <c r="J4902" t="s">
        <v>15</v>
      </c>
      <c r="K4902" t="s">
        <v>43</v>
      </c>
      <c r="L4902">
        <v>1</v>
      </c>
      <c r="M4902">
        <v>1000</v>
      </c>
      <c r="O4902" t="s">
        <v>25</v>
      </c>
      <c r="R4902" t="s">
        <v>46</v>
      </c>
      <c r="S4902" s="49" t="str">
        <f t="shared" si="609"/>
        <v>Card</v>
      </c>
      <c r="T4902" s="3">
        <v>0.04</v>
      </c>
      <c r="U4902" s="2">
        <v>7.5600000000000005</v>
      </c>
      <c r="V4902" s="2">
        <v>2.2400000000000002</v>
      </c>
      <c r="W4902" s="54">
        <f>_xlfn.XLOOKUP(M4902,Market!A:A,Market!F:F,0)</f>
        <v>0.08</v>
      </c>
      <c r="X4902" s="55">
        <f t="shared" si="610"/>
        <v>0.3024</v>
      </c>
      <c r="Y4902" s="55">
        <f t="shared" si="611"/>
        <v>5.32</v>
      </c>
      <c r="Z4902" s="54">
        <f t="shared" si="612"/>
        <v>0.70370370370370372</v>
      </c>
      <c r="AA4902" s="49" t="str">
        <f t="shared" ca="1" si="613"/>
        <v>N</v>
      </c>
      <c r="AB4902" s="49">
        <f t="shared" ca="1" si="614"/>
        <v>5</v>
      </c>
      <c r="AC4902" s="49" t="str">
        <f t="shared" ca="1" si="615"/>
        <v>N</v>
      </c>
    </row>
    <row r="4903" spans="1:29" x14ac:dyDescent="0.25">
      <c r="A4903">
        <v>3200</v>
      </c>
      <c r="B4903" s="9">
        <v>43577</v>
      </c>
      <c r="C4903" s="50" t="str">
        <f t="shared" si="608"/>
        <v>N</v>
      </c>
      <c r="D4903" s="52">
        <f>_xlfn.XLOOKUP(B4903,Cal_Date!B:B,Cal_Date!A:A,0)</f>
        <v>4</v>
      </c>
      <c r="E4903">
        <v>2019</v>
      </c>
      <c r="F4903" t="s">
        <v>121</v>
      </c>
      <c r="G4903" t="s">
        <v>129</v>
      </c>
      <c r="H4903" t="s">
        <v>14</v>
      </c>
      <c r="I4903" t="s">
        <v>13</v>
      </c>
      <c r="J4903" t="s">
        <v>15</v>
      </c>
      <c r="K4903" t="s">
        <v>43</v>
      </c>
      <c r="L4903">
        <v>1</v>
      </c>
      <c r="M4903">
        <v>1001</v>
      </c>
      <c r="O4903" t="s">
        <v>25</v>
      </c>
      <c r="R4903" t="s">
        <v>44</v>
      </c>
      <c r="S4903" s="49" t="str">
        <f t="shared" si="609"/>
        <v>Card</v>
      </c>
      <c r="T4903" s="3">
        <v>0.03</v>
      </c>
      <c r="U4903" s="2">
        <v>6.8900000000000006</v>
      </c>
      <c r="V4903" s="2">
        <v>2.12</v>
      </c>
      <c r="W4903" s="54">
        <f>_xlfn.XLOOKUP(M4903,Market!A:A,Market!F:F,0)</f>
        <v>0.06</v>
      </c>
      <c r="X4903" s="55">
        <f t="shared" si="610"/>
        <v>0.20670000000000002</v>
      </c>
      <c r="Y4903" s="55">
        <f t="shared" si="611"/>
        <v>4.7700000000000005</v>
      </c>
      <c r="Z4903" s="54">
        <f t="shared" si="612"/>
        <v>0.69230769230769229</v>
      </c>
      <c r="AA4903" s="49" t="str">
        <f t="shared" ca="1" si="613"/>
        <v>N</v>
      </c>
      <c r="AB4903" s="49">
        <f t="shared" ca="1" si="614"/>
        <v>5</v>
      </c>
      <c r="AC4903" s="49" t="str">
        <f t="shared" ca="1" si="615"/>
        <v>N</v>
      </c>
    </row>
    <row r="4904" spans="1:29" x14ac:dyDescent="0.25">
      <c r="A4904">
        <v>3201</v>
      </c>
      <c r="B4904" s="9">
        <v>43577</v>
      </c>
      <c r="C4904" s="50" t="str">
        <f t="shared" si="608"/>
        <v>N</v>
      </c>
      <c r="D4904" s="52">
        <f>_xlfn.XLOOKUP(B4904,Cal_Date!B:B,Cal_Date!A:A,0)</f>
        <v>4</v>
      </c>
      <c r="E4904">
        <v>2019</v>
      </c>
      <c r="F4904" t="s">
        <v>121</v>
      </c>
      <c r="G4904" t="s">
        <v>129</v>
      </c>
      <c r="H4904" t="s">
        <v>14</v>
      </c>
      <c r="I4904" t="s">
        <v>18</v>
      </c>
      <c r="J4904" t="s">
        <v>15</v>
      </c>
      <c r="K4904" t="s">
        <v>43</v>
      </c>
      <c r="L4904">
        <v>1</v>
      </c>
      <c r="M4904">
        <v>1000</v>
      </c>
      <c r="O4904" t="s">
        <v>25</v>
      </c>
      <c r="R4904" t="s">
        <v>44</v>
      </c>
      <c r="S4904" s="49" t="str">
        <f t="shared" si="609"/>
        <v>Card</v>
      </c>
      <c r="T4904" s="3">
        <v>0.03</v>
      </c>
      <c r="U4904" s="2">
        <v>7.0200000000000005</v>
      </c>
      <c r="V4904" s="2">
        <v>2.1</v>
      </c>
      <c r="W4904" s="54">
        <f>_xlfn.XLOOKUP(M4904,Market!A:A,Market!F:F,0)</f>
        <v>0.08</v>
      </c>
      <c r="X4904" s="55">
        <f t="shared" si="610"/>
        <v>0.21060000000000001</v>
      </c>
      <c r="Y4904" s="55">
        <f t="shared" si="611"/>
        <v>4.92</v>
      </c>
      <c r="Z4904" s="54">
        <f t="shared" si="612"/>
        <v>0.70085470085470081</v>
      </c>
      <c r="AA4904" s="49" t="str">
        <f t="shared" ca="1" si="613"/>
        <v>N</v>
      </c>
      <c r="AB4904" s="49">
        <f t="shared" ca="1" si="614"/>
        <v>5</v>
      </c>
      <c r="AC4904" s="49" t="str">
        <f t="shared" ca="1" si="615"/>
        <v>N</v>
      </c>
    </row>
    <row r="4905" spans="1:29" x14ac:dyDescent="0.25">
      <c r="A4905">
        <v>3202</v>
      </c>
      <c r="B4905" s="9">
        <v>43577</v>
      </c>
      <c r="C4905" s="50" t="str">
        <f t="shared" si="608"/>
        <v>N</v>
      </c>
      <c r="D4905" s="52">
        <f>_xlfn.XLOOKUP(B4905,Cal_Date!B:B,Cal_Date!A:A,0)</f>
        <v>4</v>
      </c>
      <c r="E4905">
        <v>2019</v>
      </c>
      <c r="F4905" t="s">
        <v>121</v>
      </c>
      <c r="G4905" t="s">
        <v>129</v>
      </c>
      <c r="H4905" t="s">
        <v>48</v>
      </c>
      <c r="I4905" t="s">
        <v>18</v>
      </c>
      <c r="J4905" t="s">
        <v>10</v>
      </c>
      <c r="K4905" t="s">
        <v>43</v>
      </c>
      <c r="L4905">
        <v>2</v>
      </c>
      <c r="M4905">
        <v>1000</v>
      </c>
      <c r="O4905" t="s">
        <v>25</v>
      </c>
      <c r="R4905" t="s">
        <v>44</v>
      </c>
      <c r="S4905" s="49" t="str">
        <f t="shared" si="609"/>
        <v>Card</v>
      </c>
      <c r="T4905" s="3">
        <v>0.03</v>
      </c>
      <c r="U4905" s="2">
        <v>15.120000000000001</v>
      </c>
      <c r="V4905" s="2">
        <v>2.92</v>
      </c>
      <c r="W4905" s="54">
        <f>_xlfn.XLOOKUP(M4905,Market!A:A,Market!F:F,0)</f>
        <v>0.08</v>
      </c>
      <c r="X4905" s="55">
        <f t="shared" si="610"/>
        <v>0.4536</v>
      </c>
      <c r="Y4905" s="55">
        <f t="shared" si="611"/>
        <v>12.200000000000001</v>
      </c>
      <c r="Z4905" s="54">
        <f t="shared" si="612"/>
        <v>0.80687830687830686</v>
      </c>
      <c r="AA4905" s="49" t="str">
        <f t="shared" ca="1" si="613"/>
        <v>N</v>
      </c>
      <c r="AB4905" s="49">
        <f t="shared" ca="1" si="614"/>
        <v>5</v>
      </c>
      <c r="AC4905" s="49" t="str">
        <f t="shared" ca="1" si="615"/>
        <v>N</v>
      </c>
    </row>
    <row r="4906" spans="1:29" x14ac:dyDescent="0.25">
      <c r="A4906">
        <v>3203</v>
      </c>
      <c r="B4906" s="9">
        <v>43577</v>
      </c>
      <c r="C4906" s="50" t="str">
        <f t="shared" si="608"/>
        <v>N</v>
      </c>
      <c r="D4906" s="52">
        <f>_xlfn.XLOOKUP(B4906,Cal_Date!B:B,Cal_Date!A:A,0)</f>
        <v>4</v>
      </c>
      <c r="E4906">
        <v>2019</v>
      </c>
      <c r="F4906" t="s">
        <v>121</v>
      </c>
      <c r="G4906" t="s">
        <v>129</v>
      </c>
      <c r="H4906" t="s">
        <v>14</v>
      </c>
      <c r="I4906" t="s">
        <v>18</v>
      </c>
      <c r="J4906" t="s">
        <v>15</v>
      </c>
      <c r="K4906" t="s">
        <v>43</v>
      </c>
      <c r="L4906">
        <v>2</v>
      </c>
      <c r="M4906">
        <v>1004</v>
      </c>
      <c r="O4906" t="s">
        <v>28</v>
      </c>
      <c r="R4906" t="s">
        <v>44</v>
      </c>
      <c r="S4906" s="49" t="str">
        <f t="shared" si="609"/>
        <v>Card</v>
      </c>
      <c r="T4906" s="3">
        <v>0.03</v>
      </c>
      <c r="U4906" s="2">
        <v>13.780000000000001</v>
      </c>
      <c r="V4906" s="2">
        <v>4.2</v>
      </c>
      <c r="W4906" s="54">
        <f>_xlfn.XLOOKUP(M4906,Market!A:A,Market!F:F,0)</f>
        <v>0.06</v>
      </c>
      <c r="X4906" s="55">
        <f t="shared" si="610"/>
        <v>0.41340000000000005</v>
      </c>
      <c r="Y4906" s="55">
        <f t="shared" si="611"/>
        <v>9.5800000000000018</v>
      </c>
      <c r="Z4906" s="54">
        <f t="shared" si="612"/>
        <v>0.69521044992743108</v>
      </c>
      <c r="AA4906" s="49" t="str">
        <f t="shared" ca="1" si="613"/>
        <v>N</v>
      </c>
      <c r="AB4906" s="49">
        <f t="shared" ca="1" si="614"/>
        <v>5</v>
      </c>
      <c r="AC4906" s="49" t="str">
        <f t="shared" ca="1" si="615"/>
        <v>N</v>
      </c>
    </row>
    <row r="4907" spans="1:29" x14ac:dyDescent="0.25">
      <c r="A4907">
        <v>3204</v>
      </c>
      <c r="B4907" s="9">
        <v>43577</v>
      </c>
      <c r="C4907" s="50" t="str">
        <f t="shared" si="608"/>
        <v>N</v>
      </c>
      <c r="D4907" s="52">
        <f>_xlfn.XLOOKUP(B4907,Cal_Date!B:B,Cal_Date!A:A,0)</f>
        <v>4</v>
      </c>
      <c r="E4907">
        <v>2019</v>
      </c>
      <c r="F4907" t="s">
        <v>121</v>
      </c>
      <c r="G4907" t="s">
        <v>129</v>
      </c>
      <c r="H4907" t="s">
        <v>11</v>
      </c>
      <c r="I4907" t="s">
        <v>11</v>
      </c>
      <c r="J4907" t="s">
        <v>15</v>
      </c>
      <c r="K4907" t="s">
        <v>42</v>
      </c>
      <c r="L4907">
        <v>1</v>
      </c>
      <c r="M4907">
        <v>1005</v>
      </c>
      <c r="O4907" t="s">
        <v>25</v>
      </c>
      <c r="R4907" t="s">
        <v>44</v>
      </c>
      <c r="S4907" s="49" t="str">
        <f t="shared" si="609"/>
        <v>Card</v>
      </c>
      <c r="T4907" s="3">
        <v>0.03</v>
      </c>
      <c r="U4907" s="2">
        <v>2.7225000000000001</v>
      </c>
      <c r="V4907" s="2">
        <v>0.87</v>
      </c>
      <c r="W4907" s="54">
        <f>_xlfn.XLOOKUP(M4907,Market!A:A,Market!F:F,0)</f>
        <v>8.8999999999999996E-2</v>
      </c>
      <c r="X4907" s="55">
        <f t="shared" si="610"/>
        <v>8.1674999999999998E-2</v>
      </c>
      <c r="Y4907" s="55">
        <f t="shared" si="611"/>
        <v>1.8525</v>
      </c>
      <c r="Z4907" s="54">
        <f t="shared" si="612"/>
        <v>0.68044077134986225</v>
      </c>
      <c r="AA4907" s="49" t="str">
        <f t="shared" ca="1" si="613"/>
        <v>N</v>
      </c>
      <c r="AB4907" s="49">
        <f t="shared" ca="1" si="614"/>
        <v>5</v>
      </c>
      <c r="AC4907" s="49" t="str">
        <f t="shared" ca="1" si="615"/>
        <v>N</v>
      </c>
    </row>
    <row r="4908" spans="1:29" x14ac:dyDescent="0.25">
      <c r="A4908">
        <v>3205</v>
      </c>
      <c r="B4908" s="9">
        <v>43577</v>
      </c>
      <c r="C4908" s="50" t="str">
        <f t="shared" si="608"/>
        <v>N</v>
      </c>
      <c r="D4908" s="52">
        <f>_xlfn.XLOOKUP(B4908,Cal_Date!B:B,Cal_Date!A:A,0)</f>
        <v>4</v>
      </c>
      <c r="E4908">
        <v>2019</v>
      </c>
      <c r="F4908" t="s">
        <v>121</v>
      </c>
      <c r="G4908" t="s">
        <v>129</v>
      </c>
      <c r="H4908" t="s">
        <v>11</v>
      </c>
      <c r="I4908" t="s">
        <v>11</v>
      </c>
      <c r="J4908" t="s">
        <v>15</v>
      </c>
      <c r="K4908" t="s">
        <v>42</v>
      </c>
      <c r="L4908">
        <v>1</v>
      </c>
      <c r="M4908">
        <v>1000</v>
      </c>
      <c r="O4908" t="s">
        <v>25</v>
      </c>
      <c r="R4908" t="s">
        <v>47</v>
      </c>
      <c r="S4908" s="49" t="str">
        <f t="shared" si="609"/>
        <v>Card</v>
      </c>
      <c r="T4908" s="3">
        <v>3.5000000000000003E-2</v>
      </c>
      <c r="U4908" s="2">
        <v>2.7</v>
      </c>
      <c r="V4908" s="2">
        <v>0.87</v>
      </c>
      <c r="W4908" s="54">
        <f>_xlfn.XLOOKUP(M4908,Market!A:A,Market!F:F,0)</f>
        <v>0.08</v>
      </c>
      <c r="X4908" s="55">
        <f t="shared" si="610"/>
        <v>9.4500000000000015E-2</v>
      </c>
      <c r="Y4908" s="55">
        <f t="shared" si="611"/>
        <v>1.83</v>
      </c>
      <c r="Z4908" s="54">
        <f t="shared" si="612"/>
        <v>0.67777777777777781</v>
      </c>
      <c r="AA4908" s="49" t="str">
        <f t="shared" ca="1" si="613"/>
        <v>N</v>
      </c>
      <c r="AB4908" s="49">
        <f t="shared" ca="1" si="614"/>
        <v>5</v>
      </c>
      <c r="AC4908" s="49" t="str">
        <f t="shared" ca="1" si="615"/>
        <v>N</v>
      </c>
    </row>
    <row r="4909" spans="1:29" x14ac:dyDescent="0.25">
      <c r="A4909">
        <v>3206</v>
      </c>
      <c r="B4909" s="9">
        <v>43577</v>
      </c>
      <c r="C4909" s="50" t="str">
        <f t="shared" si="608"/>
        <v>N</v>
      </c>
      <c r="D4909" s="52">
        <f>_xlfn.XLOOKUP(B4909,Cal_Date!B:B,Cal_Date!A:A,0)</f>
        <v>4</v>
      </c>
      <c r="E4909">
        <v>2019</v>
      </c>
      <c r="F4909" t="s">
        <v>121</v>
      </c>
      <c r="G4909" t="s">
        <v>129</v>
      </c>
      <c r="H4909" t="s">
        <v>11</v>
      </c>
      <c r="I4909" t="s">
        <v>11</v>
      </c>
      <c r="J4909" t="s">
        <v>15</v>
      </c>
      <c r="K4909" t="s">
        <v>42</v>
      </c>
      <c r="L4909">
        <v>1</v>
      </c>
      <c r="M4909">
        <v>1006</v>
      </c>
      <c r="O4909" t="s">
        <v>28</v>
      </c>
      <c r="R4909" t="s">
        <v>44</v>
      </c>
      <c r="S4909" s="49" t="str">
        <f t="shared" si="609"/>
        <v>Card</v>
      </c>
      <c r="T4909" s="3">
        <v>0.03</v>
      </c>
      <c r="U4909" s="2">
        <v>2.7225000000000001</v>
      </c>
      <c r="V4909" s="2">
        <v>0.87</v>
      </c>
      <c r="W4909" s="54">
        <f>_xlfn.XLOOKUP(M4909,Market!A:A,Market!F:F,0)</f>
        <v>8.8999999999999996E-2</v>
      </c>
      <c r="X4909" s="55">
        <f t="shared" si="610"/>
        <v>8.1674999999999998E-2</v>
      </c>
      <c r="Y4909" s="55">
        <f t="shared" si="611"/>
        <v>1.8525</v>
      </c>
      <c r="Z4909" s="54">
        <f t="shared" si="612"/>
        <v>0.68044077134986225</v>
      </c>
      <c r="AA4909" s="49" t="str">
        <f t="shared" ca="1" si="613"/>
        <v>N</v>
      </c>
      <c r="AB4909" s="49">
        <f t="shared" ca="1" si="614"/>
        <v>5</v>
      </c>
      <c r="AC4909" s="49" t="str">
        <f t="shared" ca="1" si="615"/>
        <v>N</v>
      </c>
    </row>
    <row r="4910" spans="1:29" x14ac:dyDescent="0.25">
      <c r="A4910">
        <v>3207</v>
      </c>
      <c r="B4910" s="9">
        <v>43577</v>
      </c>
      <c r="C4910" s="50" t="str">
        <f t="shared" si="608"/>
        <v>N</v>
      </c>
      <c r="D4910" s="52">
        <f>_xlfn.XLOOKUP(B4910,Cal_Date!B:B,Cal_Date!A:A,0)</f>
        <v>4</v>
      </c>
      <c r="E4910">
        <v>2019</v>
      </c>
      <c r="F4910" t="s">
        <v>121</v>
      </c>
      <c r="G4910" t="s">
        <v>129</v>
      </c>
      <c r="H4910" t="s">
        <v>14</v>
      </c>
      <c r="I4910" t="s">
        <v>13</v>
      </c>
      <c r="J4910" t="s">
        <v>15</v>
      </c>
      <c r="K4910" t="s">
        <v>43</v>
      </c>
      <c r="L4910">
        <v>2</v>
      </c>
      <c r="M4910">
        <v>1000</v>
      </c>
      <c r="O4910" t="s">
        <v>25</v>
      </c>
      <c r="R4910" t="s">
        <v>47</v>
      </c>
      <c r="S4910" s="49" t="str">
        <f t="shared" si="609"/>
        <v>Card</v>
      </c>
      <c r="T4910" s="3">
        <v>3.5000000000000003E-2</v>
      </c>
      <c r="U4910" s="2">
        <v>15.120000000000001</v>
      </c>
      <c r="V4910" s="2">
        <v>4.4800000000000004</v>
      </c>
      <c r="W4910" s="54">
        <f>_xlfn.XLOOKUP(M4910,Market!A:A,Market!F:F,0)</f>
        <v>0.08</v>
      </c>
      <c r="X4910" s="55">
        <f t="shared" si="610"/>
        <v>0.52920000000000011</v>
      </c>
      <c r="Y4910" s="55">
        <f t="shared" si="611"/>
        <v>10.64</v>
      </c>
      <c r="Z4910" s="54">
        <f t="shared" si="612"/>
        <v>0.70370370370370372</v>
      </c>
      <c r="AA4910" s="49" t="str">
        <f t="shared" ca="1" si="613"/>
        <v>N</v>
      </c>
      <c r="AB4910" s="49">
        <f t="shared" ca="1" si="614"/>
        <v>5</v>
      </c>
      <c r="AC4910" s="49" t="str">
        <f t="shared" ca="1" si="615"/>
        <v>N</v>
      </c>
    </row>
    <row r="4911" spans="1:29" x14ac:dyDescent="0.25">
      <c r="A4911">
        <v>3208</v>
      </c>
      <c r="B4911" s="9">
        <v>43577</v>
      </c>
      <c r="C4911" s="50" t="str">
        <f t="shared" si="608"/>
        <v>N</v>
      </c>
      <c r="D4911" s="52">
        <f>_xlfn.XLOOKUP(B4911,Cal_Date!B:B,Cal_Date!A:A,0)</f>
        <v>4</v>
      </c>
      <c r="E4911">
        <v>2019</v>
      </c>
      <c r="F4911" t="s">
        <v>121</v>
      </c>
      <c r="G4911" t="s">
        <v>129</v>
      </c>
      <c r="H4911" t="s">
        <v>14</v>
      </c>
      <c r="I4911" t="s">
        <v>18</v>
      </c>
      <c r="J4911" t="s">
        <v>15</v>
      </c>
      <c r="K4911" t="s">
        <v>43</v>
      </c>
      <c r="L4911">
        <v>1</v>
      </c>
      <c r="M4911">
        <v>1001</v>
      </c>
      <c r="O4911" t="s">
        <v>25</v>
      </c>
      <c r="R4911" t="s">
        <v>44</v>
      </c>
      <c r="S4911" s="49" t="str">
        <f t="shared" si="609"/>
        <v>Card</v>
      </c>
      <c r="T4911" s="3">
        <v>0.03</v>
      </c>
      <c r="U4911" s="2">
        <v>6.8900000000000006</v>
      </c>
      <c r="V4911" s="2">
        <v>2.1</v>
      </c>
      <c r="W4911" s="54">
        <f>_xlfn.XLOOKUP(M4911,Market!A:A,Market!F:F,0)</f>
        <v>0.06</v>
      </c>
      <c r="X4911" s="55">
        <f t="shared" si="610"/>
        <v>0.20670000000000002</v>
      </c>
      <c r="Y4911" s="55">
        <f t="shared" si="611"/>
        <v>4.7900000000000009</v>
      </c>
      <c r="Z4911" s="54">
        <f t="shared" si="612"/>
        <v>0.69521044992743108</v>
      </c>
      <c r="AA4911" s="49" t="str">
        <f t="shared" ca="1" si="613"/>
        <v>N</v>
      </c>
      <c r="AB4911" s="49">
        <f t="shared" ca="1" si="614"/>
        <v>5</v>
      </c>
      <c r="AC4911" s="49" t="str">
        <f t="shared" ca="1" si="615"/>
        <v>N</v>
      </c>
    </row>
    <row r="4912" spans="1:29" x14ac:dyDescent="0.25">
      <c r="A4912">
        <v>3209</v>
      </c>
      <c r="B4912" s="9">
        <v>43577</v>
      </c>
      <c r="C4912" s="50" t="str">
        <f t="shared" si="608"/>
        <v>N</v>
      </c>
      <c r="D4912" s="52">
        <f>_xlfn.XLOOKUP(B4912,Cal_Date!B:B,Cal_Date!A:A,0)</f>
        <v>4</v>
      </c>
      <c r="E4912">
        <v>2019</v>
      </c>
      <c r="F4912" t="s">
        <v>121</v>
      </c>
      <c r="G4912" t="s">
        <v>129</v>
      </c>
      <c r="H4912" t="s">
        <v>14</v>
      </c>
      <c r="I4912" t="s">
        <v>18</v>
      </c>
      <c r="J4912" t="s">
        <v>15</v>
      </c>
      <c r="K4912" t="s">
        <v>43</v>
      </c>
      <c r="L4912">
        <v>2</v>
      </c>
      <c r="M4912">
        <v>1008</v>
      </c>
      <c r="O4912" t="s">
        <v>28</v>
      </c>
      <c r="R4912" t="s">
        <v>44</v>
      </c>
      <c r="S4912" s="49" t="str">
        <f t="shared" si="609"/>
        <v>Card</v>
      </c>
      <c r="T4912" s="3">
        <v>0.03</v>
      </c>
      <c r="U4912" s="2">
        <v>14.157</v>
      </c>
      <c r="V4912" s="2">
        <v>4.2</v>
      </c>
      <c r="W4912" s="54">
        <f>_xlfn.XLOOKUP(M4912,Market!A:A,Market!F:F,0)</f>
        <v>8.8999999999999996E-2</v>
      </c>
      <c r="X4912" s="55">
        <f t="shared" si="610"/>
        <v>0.42470999999999998</v>
      </c>
      <c r="Y4912" s="55">
        <f t="shared" si="611"/>
        <v>9.9570000000000007</v>
      </c>
      <c r="Z4912" s="54">
        <f t="shared" si="612"/>
        <v>0.70332697605424888</v>
      </c>
      <c r="AA4912" s="49" t="str">
        <f t="shared" ca="1" si="613"/>
        <v>N</v>
      </c>
      <c r="AB4912" s="49">
        <f t="shared" ca="1" si="614"/>
        <v>5</v>
      </c>
      <c r="AC4912" s="49" t="str">
        <f t="shared" ca="1" si="615"/>
        <v>N</v>
      </c>
    </row>
    <row r="4913" spans="1:29" x14ac:dyDescent="0.25">
      <c r="A4913">
        <v>3210</v>
      </c>
      <c r="B4913" s="9">
        <v>43577</v>
      </c>
      <c r="C4913" s="50" t="str">
        <f t="shared" si="608"/>
        <v>N</v>
      </c>
      <c r="D4913" s="52">
        <f>_xlfn.XLOOKUP(B4913,Cal_Date!B:B,Cal_Date!A:A,0)</f>
        <v>4</v>
      </c>
      <c r="E4913">
        <v>2019</v>
      </c>
      <c r="F4913" t="s">
        <v>121</v>
      </c>
      <c r="G4913" t="s">
        <v>129</v>
      </c>
      <c r="H4913" t="s">
        <v>11</v>
      </c>
      <c r="I4913" t="s">
        <v>11</v>
      </c>
      <c r="J4913" t="s">
        <v>15</v>
      </c>
      <c r="K4913" t="s">
        <v>42</v>
      </c>
      <c r="L4913">
        <v>1</v>
      </c>
      <c r="M4913">
        <v>1009</v>
      </c>
      <c r="O4913" t="s">
        <v>28</v>
      </c>
      <c r="R4913" t="s">
        <v>44</v>
      </c>
      <c r="S4913" s="49" t="str">
        <f t="shared" si="609"/>
        <v>Card</v>
      </c>
      <c r="T4913" s="3">
        <v>0.03</v>
      </c>
      <c r="U4913" s="2">
        <v>2.7225000000000001</v>
      </c>
      <c r="V4913" s="2">
        <v>0.87</v>
      </c>
      <c r="W4913" s="54">
        <f>_xlfn.XLOOKUP(M4913,Market!A:A,Market!F:F,0)</f>
        <v>8.8999999999999996E-2</v>
      </c>
      <c r="X4913" s="55">
        <f t="shared" si="610"/>
        <v>8.1674999999999998E-2</v>
      </c>
      <c r="Y4913" s="55">
        <f t="shared" si="611"/>
        <v>1.8525</v>
      </c>
      <c r="Z4913" s="54">
        <f t="shared" si="612"/>
        <v>0.68044077134986225</v>
      </c>
      <c r="AA4913" s="49" t="str">
        <f t="shared" ca="1" si="613"/>
        <v>N</v>
      </c>
      <c r="AB4913" s="49">
        <f t="shared" ca="1" si="614"/>
        <v>5</v>
      </c>
      <c r="AC4913" s="49" t="str">
        <f t="shared" ca="1" si="615"/>
        <v>N</v>
      </c>
    </row>
    <row r="4914" spans="1:29" x14ac:dyDescent="0.25">
      <c r="A4914">
        <v>3211</v>
      </c>
      <c r="B4914" s="9">
        <v>43577</v>
      </c>
      <c r="C4914" s="50" t="str">
        <f t="shared" si="608"/>
        <v>N</v>
      </c>
      <c r="D4914" s="52">
        <f>_xlfn.XLOOKUP(B4914,Cal_Date!B:B,Cal_Date!A:A,0)</f>
        <v>4</v>
      </c>
      <c r="E4914">
        <v>2019</v>
      </c>
      <c r="F4914" t="s">
        <v>121</v>
      </c>
      <c r="G4914" t="s">
        <v>129</v>
      </c>
      <c r="H4914" t="s">
        <v>11</v>
      </c>
      <c r="I4914" t="s">
        <v>11</v>
      </c>
      <c r="J4914" t="s">
        <v>15</v>
      </c>
      <c r="K4914" t="s">
        <v>42</v>
      </c>
      <c r="L4914">
        <v>2</v>
      </c>
      <c r="M4914">
        <v>1001</v>
      </c>
      <c r="O4914" t="s">
        <v>25</v>
      </c>
      <c r="R4914" t="s">
        <v>47</v>
      </c>
      <c r="S4914" s="49" t="str">
        <f t="shared" si="609"/>
        <v>Card</v>
      </c>
      <c r="T4914" s="3">
        <v>3.5000000000000003E-2</v>
      </c>
      <c r="U4914" s="2">
        <v>5.3000000000000007</v>
      </c>
      <c r="V4914" s="2">
        <v>1.74</v>
      </c>
      <c r="W4914" s="54">
        <f>_xlfn.XLOOKUP(M4914,Market!A:A,Market!F:F,0)</f>
        <v>0.06</v>
      </c>
      <c r="X4914" s="55">
        <f t="shared" si="610"/>
        <v>0.18550000000000005</v>
      </c>
      <c r="Y4914" s="55">
        <f t="shared" si="611"/>
        <v>3.5600000000000005</v>
      </c>
      <c r="Z4914" s="54">
        <f t="shared" si="612"/>
        <v>0.67169811320754713</v>
      </c>
      <c r="AA4914" s="49" t="str">
        <f t="shared" ca="1" si="613"/>
        <v>N</v>
      </c>
      <c r="AB4914" s="49">
        <f t="shared" ca="1" si="614"/>
        <v>5</v>
      </c>
      <c r="AC4914" s="49" t="str">
        <f t="shared" ca="1" si="615"/>
        <v>N</v>
      </c>
    </row>
    <row r="4915" spans="1:29" x14ac:dyDescent="0.25">
      <c r="A4915">
        <v>3212</v>
      </c>
      <c r="B4915" s="9">
        <v>43577</v>
      </c>
      <c r="C4915" s="50" t="str">
        <f t="shared" si="608"/>
        <v>N</v>
      </c>
      <c r="D4915" s="52">
        <f>_xlfn.XLOOKUP(B4915,Cal_Date!B:B,Cal_Date!A:A,0)</f>
        <v>4</v>
      </c>
      <c r="E4915">
        <v>2019</v>
      </c>
      <c r="F4915" t="s">
        <v>121</v>
      </c>
      <c r="G4915" t="s">
        <v>129</v>
      </c>
      <c r="H4915" t="s">
        <v>11</v>
      </c>
      <c r="I4915" t="s">
        <v>11</v>
      </c>
      <c r="J4915" t="s">
        <v>15</v>
      </c>
      <c r="K4915" t="s">
        <v>42</v>
      </c>
      <c r="L4915">
        <v>1</v>
      </c>
      <c r="M4915">
        <v>1001</v>
      </c>
      <c r="O4915" t="s">
        <v>25</v>
      </c>
      <c r="R4915" t="s">
        <v>44</v>
      </c>
      <c r="S4915" s="49" t="str">
        <f t="shared" si="609"/>
        <v>Card</v>
      </c>
      <c r="T4915" s="3">
        <v>0.03</v>
      </c>
      <c r="U4915" s="2">
        <v>2.6500000000000004</v>
      </c>
      <c r="V4915" s="2">
        <v>0.87</v>
      </c>
      <c r="W4915" s="54">
        <f>_xlfn.XLOOKUP(M4915,Market!A:A,Market!F:F,0)</f>
        <v>0.06</v>
      </c>
      <c r="X4915" s="55">
        <f t="shared" si="610"/>
        <v>7.9500000000000001E-2</v>
      </c>
      <c r="Y4915" s="55">
        <f t="shared" si="611"/>
        <v>1.7800000000000002</v>
      </c>
      <c r="Z4915" s="54">
        <f t="shared" si="612"/>
        <v>0.67169811320754713</v>
      </c>
      <c r="AA4915" s="49" t="str">
        <f t="shared" ca="1" si="613"/>
        <v>N</v>
      </c>
      <c r="AB4915" s="49">
        <f t="shared" ca="1" si="614"/>
        <v>5</v>
      </c>
      <c r="AC4915" s="49" t="str">
        <f t="shared" ca="1" si="615"/>
        <v>N</v>
      </c>
    </row>
    <row r="4916" spans="1:29" x14ac:dyDescent="0.25">
      <c r="A4916">
        <v>3213</v>
      </c>
      <c r="B4916" s="9">
        <v>43577</v>
      </c>
      <c r="C4916" s="50" t="str">
        <f t="shared" si="608"/>
        <v>N</v>
      </c>
      <c r="D4916" s="52">
        <f>_xlfn.XLOOKUP(B4916,Cal_Date!B:B,Cal_Date!A:A,0)</f>
        <v>4</v>
      </c>
      <c r="E4916">
        <v>2019</v>
      </c>
      <c r="F4916" t="s">
        <v>121</v>
      </c>
      <c r="G4916" t="s">
        <v>129</v>
      </c>
      <c r="H4916" t="s">
        <v>11</v>
      </c>
      <c r="I4916" t="s">
        <v>13</v>
      </c>
      <c r="J4916" t="s">
        <v>15</v>
      </c>
      <c r="K4916" t="s">
        <v>42</v>
      </c>
      <c r="L4916">
        <v>1</v>
      </c>
      <c r="M4916">
        <v>1001</v>
      </c>
      <c r="O4916" t="s">
        <v>25</v>
      </c>
      <c r="R4916" t="s">
        <v>44</v>
      </c>
      <c r="S4916" s="49" t="str">
        <f t="shared" si="609"/>
        <v>Card</v>
      </c>
      <c r="T4916" s="3">
        <v>0.03</v>
      </c>
      <c r="U4916" s="2">
        <v>2.6500000000000004</v>
      </c>
      <c r="V4916" s="2">
        <v>1.42</v>
      </c>
      <c r="W4916" s="54">
        <f>_xlfn.XLOOKUP(M4916,Market!A:A,Market!F:F,0)</f>
        <v>0.06</v>
      </c>
      <c r="X4916" s="55">
        <f t="shared" si="610"/>
        <v>7.9500000000000001E-2</v>
      </c>
      <c r="Y4916" s="55">
        <f t="shared" si="611"/>
        <v>1.2300000000000004</v>
      </c>
      <c r="Z4916" s="54">
        <f t="shared" si="612"/>
        <v>0.46415094339622653</v>
      </c>
      <c r="AA4916" s="49" t="str">
        <f t="shared" ca="1" si="613"/>
        <v>N</v>
      </c>
      <c r="AB4916" s="49">
        <f t="shared" ca="1" si="614"/>
        <v>5</v>
      </c>
      <c r="AC4916" s="49" t="str">
        <f t="shared" ca="1" si="615"/>
        <v>N</v>
      </c>
    </row>
    <row r="4917" spans="1:29" x14ac:dyDescent="0.25">
      <c r="A4917">
        <v>3214</v>
      </c>
      <c r="B4917" s="9">
        <v>43577</v>
      </c>
      <c r="C4917" s="50" t="str">
        <f t="shared" si="608"/>
        <v>N</v>
      </c>
      <c r="D4917" s="52">
        <f>_xlfn.XLOOKUP(B4917,Cal_Date!B:B,Cal_Date!A:A,0)</f>
        <v>4</v>
      </c>
      <c r="E4917">
        <v>2019</v>
      </c>
      <c r="F4917" t="s">
        <v>121</v>
      </c>
      <c r="G4917" t="s">
        <v>129</v>
      </c>
      <c r="H4917" t="s">
        <v>48</v>
      </c>
      <c r="I4917" t="s">
        <v>18</v>
      </c>
      <c r="J4917" t="s">
        <v>10</v>
      </c>
      <c r="K4917" t="s">
        <v>43</v>
      </c>
      <c r="L4917">
        <v>1</v>
      </c>
      <c r="M4917">
        <v>1002</v>
      </c>
      <c r="O4917" t="s">
        <v>28</v>
      </c>
      <c r="R4917" t="s">
        <v>44</v>
      </c>
      <c r="S4917" s="49" t="str">
        <f t="shared" si="609"/>
        <v>Card</v>
      </c>
      <c r="T4917" s="3">
        <v>0.03</v>
      </c>
      <c r="U4917" s="2">
        <v>7.42</v>
      </c>
      <c r="V4917" s="2">
        <v>1.46</v>
      </c>
      <c r="W4917" s="54">
        <f>_xlfn.XLOOKUP(M4917,Market!A:A,Market!F:F,0)</f>
        <v>0.06</v>
      </c>
      <c r="X4917" s="55">
        <f t="shared" si="610"/>
        <v>0.22259999999999999</v>
      </c>
      <c r="Y4917" s="55">
        <f t="shared" si="611"/>
        <v>5.96</v>
      </c>
      <c r="Z4917" s="54">
        <f t="shared" si="612"/>
        <v>0.80323450134770891</v>
      </c>
      <c r="AA4917" s="49" t="str">
        <f t="shared" ca="1" si="613"/>
        <v>N</v>
      </c>
      <c r="AB4917" s="49">
        <f t="shared" ca="1" si="614"/>
        <v>5</v>
      </c>
      <c r="AC4917" s="49" t="str">
        <f t="shared" ca="1" si="615"/>
        <v>N</v>
      </c>
    </row>
    <row r="4918" spans="1:29" x14ac:dyDescent="0.25">
      <c r="A4918">
        <v>3215</v>
      </c>
      <c r="B4918" s="9">
        <v>43577</v>
      </c>
      <c r="C4918" s="50" t="str">
        <f t="shared" si="608"/>
        <v>N</v>
      </c>
      <c r="D4918" s="52">
        <f>_xlfn.XLOOKUP(B4918,Cal_Date!B:B,Cal_Date!A:A,0)</f>
        <v>4</v>
      </c>
      <c r="E4918">
        <v>2019</v>
      </c>
      <c r="F4918" t="s">
        <v>121</v>
      </c>
      <c r="G4918" t="s">
        <v>129</v>
      </c>
      <c r="H4918" t="s">
        <v>11</v>
      </c>
      <c r="I4918" t="s">
        <v>11</v>
      </c>
      <c r="J4918" t="s">
        <v>15</v>
      </c>
      <c r="K4918" t="s">
        <v>42</v>
      </c>
      <c r="L4918">
        <v>1</v>
      </c>
      <c r="M4918">
        <v>1003</v>
      </c>
      <c r="O4918" t="s">
        <v>25</v>
      </c>
      <c r="R4918" t="s">
        <v>47</v>
      </c>
      <c r="S4918" s="49" t="str">
        <f t="shared" si="609"/>
        <v>Card</v>
      </c>
      <c r="T4918" s="3">
        <v>3.5000000000000003E-2</v>
      </c>
      <c r="U4918" s="2">
        <v>2.6500000000000004</v>
      </c>
      <c r="V4918" s="2">
        <v>0.87</v>
      </c>
      <c r="W4918" s="54">
        <f>_xlfn.XLOOKUP(M4918,Market!A:A,Market!F:F,0)</f>
        <v>0.06</v>
      </c>
      <c r="X4918" s="55">
        <f t="shared" si="610"/>
        <v>9.2750000000000027E-2</v>
      </c>
      <c r="Y4918" s="55">
        <f t="shared" si="611"/>
        <v>1.7800000000000002</v>
      </c>
      <c r="Z4918" s="54">
        <f t="shared" si="612"/>
        <v>0.67169811320754713</v>
      </c>
      <c r="AA4918" s="49" t="str">
        <f t="shared" ca="1" si="613"/>
        <v>N</v>
      </c>
      <c r="AB4918" s="49">
        <f t="shared" ca="1" si="614"/>
        <v>5</v>
      </c>
      <c r="AC4918" s="49" t="str">
        <f t="shared" ca="1" si="615"/>
        <v>N</v>
      </c>
    </row>
    <row r="4919" spans="1:29" x14ac:dyDescent="0.25">
      <c r="A4919">
        <v>3216</v>
      </c>
      <c r="B4919" s="9">
        <v>43577</v>
      </c>
      <c r="C4919" s="50" t="str">
        <f t="shared" si="608"/>
        <v>N</v>
      </c>
      <c r="D4919" s="52">
        <f>_xlfn.XLOOKUP(B4919,Cal_Date!B:B,Cal_Date!A:A,0)</f>
        <v>4</v>
      </c>
      <c r="E4919">
        <v>2019</v>
      </c>
      <c r="F4919" t="s">
        <v>121</v>
      </c>
      <c r="G4919" t="s">
        <v>129</v>
      </c>
      <c r="H4919" t="s">
        <v>14</v>
      </c>
      <c r="I4919" t="s">
        <v>18</v>
      </c>
      <c r="J4919" t="s">
        <v>15</v>
      </c>
      <c r="K4919" t="s">
        <v>43</v>
      </c>
      <c r="L4919">
        <v>2</v>
      </c>
      <c r="M4919">
        <v>1003</v>
      </c>
      <c r="O4919" t="s">
        <v>25</v>
      </c>
      <c r="R4919" t="s">
        <v>44</v>
      </c>
      <c r="S4919" s="49" t="str">
        <f t="shared" si="609"/>
        <v>Card</v>
      </c>
      <c r="T4919" s="3">
        <v>0.03</v>
      </c>
      <c r="U4919" s="2">
        <v>14.84</v>
      </c>
      <c r="V4919" s="2">
        <v>4.4400000000000004</v>
      </c>
      <c r="W4919" s="54">
        <f>_xlfn.XLOOKUP(M4919,Market!A:A,Market!F:F,0)</f>
        <v>0.06</v>
      </c>
      <c r="X4919" s="55">
        <f t="shared" si="610"/>
        <v>0.44519999999999998</v>
      </c>
      <c r="Y4919" s="55">
        <f t="shared" si="611"/>
        <v>10.399999999999999</v>
      </c>
      <c r="Z4919" s="54">
        <f t="shared" si="612"/>
        <v>0.70080862533692712</v>
      </c>
      <c r="AA4919" s="49" t="str">
        <f t="shared" ca="1" si="613"/>
        <v>N</v>
      </c>
      <c r="AB4919" s="49">
        <f t="shared" ca="1" si="614"/>
        <v>5</v>
      </c>
      <c r="AC4919" s="49" t="str">
        <f t="shared" ca="1" si="615"/>
        <v>N</v>
      </c>
    </row>
    <row r="4920" spans="1:29" x14ac:dyDescent="0.25">
      <c r="A4920">
        <v>3217</v>
      </c>
      <c r="B4920" s="9">
        <v>43577</v>
      </c>
      <c r="C4920" s="50" t="str">
        <f t="shared" si="608"/>
        <v>N</v>
      </c>
      <c r="D4920" s="52">
        <f>_xlfn.XLOOKUP(B4920,Cal_Date!B:B,Cal_Date!A:A,0)</f>
        <v>4</v>
      </c>
      <c r="E4920">
        <v>2019</v>
      </c>
      <c r="F4920" t="s">
        <v>121</v>
      </c>
      <c r="G4920" t="s">
        <v>129</v>
      </c>
      <c r="H4920" t="s">
        <v>14</v>
      </c>
      <c r="I4920" t="s">
        <v>18</v>
      </c>
      <c r="J4920" t="s">
        <v>15</v>
      </c>
      <c r="K4920" t="s">
        <v>43</v>
      </c>
      <c r="L4920">
        <v>1</v>
      </c>
      <c r="M4920">
        <v>1003</v>
      </c>
      <c r="O4920" t="s">
        <v>25</v>
      </c>
      <c r="R4920" t="s">
        <v>44</v>
      </c>
      <c r="S4920" s="49" t="str">
        <f t="shared" si="609"/>
        <v>Card</v>
      </c>
      <c r="T4920" s="3">
        <v>0.03</v>
      </c>
      <c r="U4920" s="2">
        <v>7.42</v>
      </c>
      <c r="V4920" s="2">
        <v>2.2200000000000002</v>
      </c>
      <c r="W4920" s="54">
        <f>_xlfn.XLOOKUP(M4920,Market!A:A,Market!F:F,0)</f>
        <v>0.06</v>
      </c>
      <c r="X4920" s="55">
        <f t="shared" si="610"/>
        <v>0.22259999999999999</v>
      </c>
      <c r="Y4920" s="55">
        <f t="shared" si="611"/>
        <v>5.1999999999999993</v>
      </c>
      <c r="Z4920" s="54">
        <f t="shared" si="612"/>
        <v>0.70080862533692712</v>
      </c>
      <c r="AA4920" s="49" t="str">
        <f t="shared" ca="1" si="613"/>
        <v>N</v>
      </c>
      <c r="AB4920" s="49">
        <f t="shared" ca="1" si="614"/>
        <v>5</v>
      </c>
      <c r="AC4920" s="49" t="str">
        <f t="shared" ca="1" si="615"/>
        <v>N</v>
      </c>
    </row>
    <row r="4921" spans="1:29" x14ac:dyDescent="0.25">
      <c r="A4921">
        <v>3218</v>
      </c>
      <c r="B4921" s="9">
        <v>43577</v>
      </c>
      <c r="C4921" s="50" t="str">
        <f t="shared" si="608"/>
        <v>N</v>
      </c>
      <c r="D4921" s="52">
        <f>_xlfn.XLOOKUP(B4921,Cal_Date!B:B,Cal_Date!A:A,0)</f>
        <v>4</v>
      </c>
      <c r="E4921">
        <v>2019</v>
      </c>
      <c r="F4921" t="s">
        <v>121</v>
      </c>
      <c r="G4921" t="s">
        <v>129</v>
      </c>
      <c r="H4921" t="s">
        <v>11</v>
      </c>
      <c r="I4921" t="s">
        <v>11</v>
      </c>
      <c r="J4921" t="s">
        <v>15</v>
      </c>
      <c r="K4921" t="s">
        <v>42</v>
      </c>
      <c r="L4921">
        <v>1</v>
      </c>
      <c r="M4921">
        <v>1004</v>
      </c>
      <c r="O4921" t="s">
        <v>28</v>
      </c>
      <c r="R4921" t="s">
        <v>44</v>
      </c>
      <c r="S4921" s="49" t="str">
        <f t="shared" si="609"/>
        <v>Card</v>
      </c>
      <c r="T4921" s="3">
        <v>0.03</v>
      </c>
      <c r="U4921" s="2">
        <v>2.6500000000000004</v>
      </c>
      <c r="V4921" s="2">
        <v>0.87</v>
      </c>
      <c r="W4921" s="54">
        <f>_xlfn.XLOOKUP(M4921,Market!A:A,Market!F:F,0)</f>
        <v>0.06</v>
      </c>
      <c r="X4921" s="55">
        <f t="shared" si="610"/>
        <v>7.9500000000000001E-2</v>
      </c>
      <c r="Y4921" s="55">
        <f t="shared" si="611"/>
        <v>1.7800000000000002</v>
      </c>
      <c r="Z4921" s="54">
        <f t="shared" si="612"/>
        <v>0.67169811320754713</v>
      </c>
      <c r="AA4921" s="49" t="str">
        <f t="shared" ca="1" si="613"/>
        <v>N</v>
      </c>
      <c r="AB4921" s="49">
        <f t="shared" ca="1" si="614"/>
        <v>5</v>
      </c>
      <c r="AC4921" s="49" t="str">
        <f t="shared" ca="1" si="615"/>
        <v>N</v>
      </c>
    </row>
    <row r="4922" spans="1:29" x14ac:dyDescent="0.25">
      <c r="A4922">
        <v>3219</v>
      </c>
      <c r="B4922" s="9">
        <v>43577</v>
      </c>
      <c r="C4922" s="50" t="str">
        <f t="shared" si="608"/>
        <v>N</v>
      </c>
      <c r="D4922" s="52">
        <f>_xlfn.XLOOKUP(B4922,Cal_Date!B:B,Cal_Date!A:A,0)</f>
        <v>4</v>
      </c>
      <c r="E4922">
        <v>2019</v>
      </c>
      <c r="F4922" t="s">
        <v>121</v>
      </c>
      <c r="G4922" t="s">
        <v>129</v>
      </c>
      <c r="H4922" t="s">
        <v>11</v>
      </c>
      <c r="I4922" t="s">
        <v>13</v>
      </c>
      <c r="J4922" t="s">
        <v>15</v>
      </c>
      <c r="K4922" t="s">
        <v>42</v>
      </c>
      <c r="L4922">
        <v>1</v>
      </c>
      <c r="M4922">
        <v>1005</v>
      </c>
      <c r="O4922" t="s">
        <v>25</v>
      </c>
      <c r="R4922" t="s">
        <v>47</v>
      </c>
      <c r="S4922" s="49" t="str">
        <f t="shared" si="609"/>
        <v>Card</v>
      </c>
      <c r="T4922" s="3">
        <v>3.5000000000000003E-2</v>
      </c>
      <c r="U4922" s="2">
        <v>2.7225000000000001</v>
      </c>
      <c r="V4922" s="2">
        <v>1.42</v>
      </c>
      <c r="W4922" s="54">
        <f>_xlfn.XLOOKUP(M4922,Market!A:A,Market!F:F,0)</f>
        <v>8.8999999999999996E-2</v>
      </c>
      <c r="X4922" s="55">
        <f t="shared" si="610"/>
        <v>9.5287500000000011E-2</v>
      </c>
      <c r="Y4922" s="55">
        <f t="shared" si="611"/>
        <v>1.3025000000000002</v>
      </c>
      <c r="Z4922" s="54">
        <f t="shared" si="612"/>
        <v>0.47842056932966032</v>
      </c>
      <c r="AA4922" s="49" t="str">
        <f t="shared" ca="1" si="613"/>
        <v>N</v>
      </c>
      <c r="AB4922" s="49">
        <f t="shared" ca="1" si="614"/>
        <v>5</v>
      </c>
      <c r="AC4922" s="49" t="str">
        <f t="shared" ca="1" si="615"/>
        <v>N</v>
      </c>
    </row>
    <row r="4923" spans="1:29" x14ac:dyDescent="0.25">
      <c r="A4923">
        <v>3220</v>
      </c>
      <c r="B4923" s="9">
        <v>43577</v>
      </c>
      <c r="C4923" s="50" t="str">
        <f t="shared" si="608"/>
        <v>N</v>
      </c>
      <c r="D4923" s="52">
        <f>_xlfn.XLOOKUP(B4923,Cal_Date!B:B,Cal_Date!A:A,0)</f>
        <v>4</v>
      </c>
      <c r="E4923">
        <v>2019</v>
      </c>
      <c r="F4923" t="s">
        <v>121</v>
      </c>
      <c r="G4923" t="s">
        <v>129</v>
      </c>
      <c r="H4923" t="s">
        <v>48</v>
      </c>
      <c r="I4923" t="s">
        <v>18</v>
      </c>
      <c r="J4923" t="s">
        <v>10</v>
      </c>
      <c r="K4923" t="s">
        <v>43</v>
      </c>
      <c r="L4923">
        <v>1</v>
      </c>
      <c r="M4923">
        <v>1005</v>
      </c>
      <c r="O4923" t="s">
        <v>25</v>
      </c>
      <c r="R4923" t="s">
        <v>44</v>
      </c>
      <c r="S4923" s="49" t="str">
        <f t="shared" si="609"/>
        <v>Card</v>
      </c>
      <c r="T4923" s="3">
        <v>0.03</v>
      </c>
      <c r="U4923" s="2">
        <v>7.6229999999999993</v>
      </c>
      <c r="V4923" s="2">
        <v>1.46</v>
      </c>
      <c r="W4923" s="54">
        <f>_xlfn.XLOOKUP(M4923,Market!A:A,Market!F:F,0)</f>
        <v>8.8999999999999996E-2</v>
      </c>
      <c r="X4923" s="55">
        <f t="shared" si="610"/>
        <v>0.22868999999999998</v>
      </c>
      <c r="Y4923" s="55">
        <f t="shared" si="611"/>
        <v>6.1629999999999994</v>
      </c>
      <c r="Z4923" s="54">
        <f t="shared" si="612"/>
        <v>0.80847435392889933</v>
      </c>
      <c r="AA4923" s="49" t="str">
        <f t="shared" ca="1" si="613"/>
        <v>N</v>
      </c>
      <c r="AB4923" s="49">
        <f t="shared" ca="1" si="614"/>
        <v>5</v>
      </c>
      <c r="AC4923" s="49" t="str">
        <f t="shared" ca="1" si="615"/>
        <v>N</v>
      </c>
    </row>
    <row r="4924" spans="1:29" x14ac:dyDescent="0.25">
      <c r="A4924">
        <v>3221</v>
      </c>
      <c r="B4924" s="9">
        <v>43577</v>
      </c>
      <c r="C4924" s="50" t="str">
        <f t="shared" si="608"/>
        <v>N</v>
      </c>
      <c r="D4924" s="52">
        <f>_xlfn.XLOOKUP(B4924,Cal_Date!B:B,Cal_Date!A:A,0)</f>
        <v>4</v>
      </c>
      <c r="E4924">
        <v>2019</v>
      </c>
      <c r="F4924" t="s">
        <v>121</v>
      </c>
      <c r="G4924" t="s">
        <v>129</v>
      </c>
      <c r="H4924" t="s">
        <v>11</v>
      </c>
      <c r="I4924" t="s">
        <v>11</v>
      </c>
      <c r="J4924" t="s">
        <v>15</v>
      </c>
      <c r="K4924" t="s">
        <v>42</v>
      </c>
      <c r="L4924">
        <v>1</v>
      </c>
      <c r="M4924">
        <v>1003</v>
      </c>
      <c r="O4924" t="s">
        <v>25</v>
      </c>
      <c r="R4924" t="s">
        <v>44</v>
      </c>
      <c r="S4924" s="49" t="str">
        <f t="shared" si="609"/>
        <v>Card</v>
      </c>
      <c r="T4924" s="3">
        <v>0.03</v>
      </c>
      <c r="U4924" s="2">
        <v>2.6500000000000004</v>
      </c>
      <c r="V4924" s="2">
        <v>0.87</v>
      </c>
      <c r="W4924" s="54">
        <f>_xlfn.XLOOKUP(M4924,Market!A:A,Market!F:F,0)</f>
        <v>0.06</v>
      </c>
      <c r="X4924" s="55">
        <f t="shared" si="610"/>
        <v>7.9500000000000001E-2</v>
      </c>
      <c r="Y4924" s="55">
        <f t="shared" si="611"/>
        <v>1.7800000000000002</v>
      </c>
      <c r="Z4924" s="54">
        <f t="shared" si="612"/>
        <v>0.67169811320754713</v>
      </c>
      <c r="AA4924" s="49" t="str">
        <f t="shared" ca="1" si="613"/>
        <v>N</v>
      </c>
      <c r="AB4924" s="49">
        <f t="shared" ca="1" si="614"/>
        <v>5</v>
      </c>
      <c r="AC4924" s="49" t="str">
        <f t="shared" ca="1" si="615"/>
        <v>N</v>
      </c>
    </row>
    <row r="4925" spans="1:29" x14ac:dyDescent="0.25">
      <c r="A4925">
        <v>3222</v>
      </c>
      <c r="B4925" s="9">
        <v>43577</v>
      </c>
      <c r="C4925" s="50" t="str">
        <f t="shared" si="608"/>
        <v>N</v>
      </c>
      <c r="D4925" s="52">
        <f>_xlfn.XLOOKUP(B4925,Cal_Date!B:B,Cal_Date!A:A,0)</f>
        <v>4</v>
      </c>
      <c r="E4925">
        <v>2019</v>
      </c>
      <c r="F4925" t="s">
        <v>121</v>
      </c>
      <c r="G4925" t="s">
        <v>129</v>
      </c>
      <c r="H4925" t="s">
        <v>11</v>
      </c>
      <c r="I4925" t="s">
        <v>11</v>
      </c>
      <c r="J4925" t="s">
        <v>15</v>
      </c>
      <c r="K4925" t="s">
        <v>42</v>
      </c>
      <c r="L4925">
        <v>2</v>
      </c>
      <c r="M4925">
        <v>1007</v>
      </c>
      <c r="O4925" t="s">
        <v>28</v>
      </c>
      <c r="R4925" t="s">
        <v>44</v>
      </c>
      <c r="S4925" s="49" t="str">
        <f t="shared" si="609"/>
        <v>Card</v>
      </c>
      <c r="T4925" s="3">
        <v>0.03</v>
      </c>
      <c r="U4925" s="2">
        <v>5.4450000000000003</v>
      </c>
      <c r="V4925" s="2">
        <v>1.74</v>
      </c>
      <c r="W4925" s="54">
        <f>_xlfn.XLOOKUP(M4925,Market!A:A,Market!F:F,0)</f>
        <v>8.8999999999999996E-2</v>
      </c>
      <c r="X4925" s="55">
        <f t="shared" si="610"/>
        <v>0.16335</v>
      </c>
      <c r="Y4925" s="55">
        <f t="shared" si="611"/>
        <v>3.7050000000000001</v>
      </c>
      <c r="Z4925" s="54">
        <f t="shared" si="612"/>
        <v>0.68044077134986225</v>
      </c>
      <c r="AA4925" s="49" t="str">
        <f t="shared" ca="1" si="613"/>
        <v>N</v>
      </c>
      <c r="AB4925" s="49">
        <f t="shared" ca="1" si="614"/>
        <v>5</v>
      </c>
      <c r="AC4925" s="49" t="str">
        <f t="shared" ca="1" si="615"/>
        <v>N</v>
      </c>
    </row>
    <row r="4926" spans="1:29" x14ac:dyDescent="0.25">
      <c r="A4926">
        <v>3223</v>
      </c>
      <c r="B4926" s="9">
        <v>43577</v>
      </c>
      <c r="C4926" s="50" t="str">
        <f t="shared" si="608"/>
        <v>N</v>
      </c>
      <c r="D4926" s="52">
        <f>_xlfn.XLOOKUP(B4926,Cal_Date!B:B,Cal_Date!A:A,0)</f>
        <v>4</v>
      </c>
      <c r="E4926">
        <v>2019</v>
      </c>
      <c r="F4926" t="s">
        <v>121</v>
      </c>
      <c r="G4926" t="s">
        <v>129</v>
      </c>
      <c r="H4926" t="s">
        <v>14</v>
      </c>
      <c r="I4926" t="s">
        <v>18</v>
      </c>
      <c r="J4926" t="s">
        <v>15</v>
      </c>
      <c r="K4926" t="s">
        <v>43</v>
      </c>
      <c r="L4926">
        <v>2</v>
      </c>
      <c r="M4926">
        <v>1006</v>
      </c>
      <c r="O4926" t="s">
        <v>28</v>
      </c>
      <c r="R4926" t="s">
        <v>47</v>
      </c>
      <c r="S4926" s="49" t="str">
        <f t="shared" si="609"/>
        <v>Card</v>
      </c>
      <c r="T4926" s="3">
        <v>3.5000000000000003E-2</v>
      </c>
      <c r="U4926" s="2">
        <v>14.157</v>
      </c>
      <c r="V4926" s="2">
        <v>4.2</v>
      </c>
      <c r="W4926" s="54">
        <f>_xlfn.XLOOKUP(M4926,Market!A:A,Market!F:F,0)</f>
        <v>8.8999999999999996E-2</v>
      </c>
      <c r="X4926" s="55">
        <f t="shared" si="610"/>
        <v>0.49549500000000007</v>
      </c>
      <c r="Y4926" s="55">
        <f t="shared" si="611"/>
        <v>9.9570000000000007</v>
      </c>
      <c r="Z4926" s="54">
        <f t="shared" si="612"/>
        <v>0.70332697605424888</v>
      </c>
      <c r="AA4926" s="49" t="str">
        <f t="shared" ca="1" si="613"/>
        <v>N</v>
      </c>
      <c r="AB4926" s="49">
        <f t="shared" ca="1" si="614"/>
        <v>5</v>
      </c>
      <c r="AC4926" s="49" t="str">
        <f t="shared" ca="1" si="615"/>
        <v>N</v>
      </c>
    </row>
    <row r="4927" spans="1:29" x14ac:dyDescent="0.25">
      <c r="A4927">
        <v>3224</v>
      </c>
      <c r="B4927" s="9">
        <v>43577</v>
      </c>
      <c r="C4927" s="50" t="str">
        <f t="shared" si="608"/>
        <v>N</v>
      </c>
      <c r="D4927" s="52">
        <f>_xlfn.XLOOKUP(B4927,Cal_Date!B:B,Cal_Date!A:A,0)</f>
        <v>4</v>
      </c>
      <c r="E4927">
        <v>2019</v>
      </c>
      <c r="F4927" t="s">
        <v>121</v>
      </c>
      <c r="G4927" t="s">
        <v>129</v>
      </c>
      <c r="H4927" t="s">
        <v>11</v>
      </c>
      <c r="I4927" t="s">
        <v>11</v>
      </c>
      <c r="J4927" t="s">
        <v>15</v>
      </c>
      <c r="K4927" t="s">
        <v>42</v>
      </c>
      <c r="L4927">
        <v>1</v>
      </c>
      <c r="M4927">
        <v>1006</v>
      </c>
      <c r="O4927" t="s">
        <v>28</v>
      </c>
      <c r="R4927" t="s">
        <v>44</v>
      </c>
      <c r="S4927" s="49" t="str">
        <f t="shared" si="609"/>
        <v>Card</v>
      </c>
      <c r="T4927" s="3">
        <v>0.03</v>
      </c>
      <c r="U4927" s="2">
        <v>2.7225000000000001</v>
      </c>
      <c r="V4927" s="2">
        <v>0.87</v>
      </c>
      <c r="W4927" s="54">
        <f>_xlfn.XLOOKUP(M4927,Market!A:A,Market!F:F,0)</f>
        <v>8.8999999999999996E-2</v>
      </c>
      <c r="X4927" s="55">
        <f t="shared" si="610"/>
        <v>8.1674999999999998E-2</v>
      </c>
      <c r="Y4927" s="55">
        <f t="shared" si="611"/>
        <v>1.8525</v>
      </c>
      <c r="Z4927" s="54">
        <f t="shared" si="612"/>
        <v>0.68044077134986225</v>
      </c>
      <c r="AA4927" s="49" t="str">
        <f t="shared" ca="1" si="613"/>
        <v>N</v>
      </c>
      <c r="AB4927" s="49">
        <f t="shared" ca="1" si="614"/>
        <v>5</v>
      </c>
      <c r="AC4927" s="49" t="str">
        <f t="shared" ca="1" si="615"/>
        <v>N</v>
      </c>
    </row>
    <row r="4928" spans="1:29" x14ac:dyDescent="0.25">
      <c r="A4928">
        <v>3225</v>
      </c>
      <c r="B4928" s="9">
        <v>43577</v>
      </c>
      <c r="C4928" s="50" t="str">
        <f t="shared" si="608"/>
        <v>N</v>
      </c>
      <c r="D4928" s="52">
        <f>_xlfn.XLOOKUP(B4928,Cal_Date!B:B,Cal_Date!A:A,0)</f>
        <v>4</v>
      </c>
      <c r="E4928">
        <v>2019</v>
      </c>
      <c r="F4928" t="s">
        <v>121</v>
      </c>
      <c r="G4928" t="s">
        <v>129</v>
      </c>
      <c r="H4928" t="s">
        <v>11</v>
      </c>
      <c r="I4928" t="s">
        <v>13</v>
      </c>
      <c r="J4928" t="s">
        <v>15</v>
      </c>
      <c r="K4928" t="s">
        <v>42</v>
      </c>
      <c r="L4928">
        <v>1</v>
      </c>
      <c r="M4928">
        <v>1006</v>
      </c>
      <c r="O4928" t="s">
        <v>28</v>
      </c>
      <c r="R4928" t="s">
        <v>44</v>
      </c>
      <c r="S4928" s="49" t="str">
        <f t="shared" si="609"/>
        <v>Card</v>
      </c>
      <c r="T4928" s="3">
        <v>0.03</v>
      </c>
      <c r="U4928" s="2">
        <v>2.7225000000000001</v>
      </c>
      <c r="V4928" s="2">
        <v>1.42</v>
      </c>
      <c r="W4928" s="54">
        <f>_xlfn.XLOOKUP(M4928,Market!A:A,Market!F:F,0)</f>
        <v>8.8999999999999996E-2</v>
      </c>
      <c r="X4928" s="55">
        <f t="shared" si="610"/>
        <v>8.1674999999999998E-2</v>
      </c>
      <c r="Y4928" s="55">
        <f t="shared" si="611"/>
        <v>1.3025000000000002</v>
      </c>
      <c r="Z4928" s="54">
        <f t="shared" si="612"/>
        <v>0.47842056932966032</v>
      </c>
      <c r="AA4928" s="49" t="str">
        <f t="shared" ca="1" si="613"/>
        <v>N</v>
      </c>
      <c r="AB4928" s="49">
        <f t="shared" ca="1" si="614"/>
        <v>5</v>
      </c>
      <c r="AC4928" s="49" t="str">
        <f t="shared" ca="1" si="615"/>
        <v>N</v>
      </c>
    </row>
    <row r="4929" spans="1:29" x14ac:dyDescent="0.25">
      <c r="A4929">
        <v>3226</v>
      </c>
      <c r="B4929" s="9">
        <v>43577</v>
      </c>
      <c r="C4929" s="50" t="str">
        <f t="shared" si="608"/>
        <v>N</v>
      </c>
      <c r="D4929" s="52">
        <f>_xlfn.XLOOKUP(B4929,Cal_Date!B:B,Cal_Date!A:A,0)</f>
        <v>4</v>
      </c>
      <c r="E4929">
        <v>2019</v>
      </c>
      <c r="F4929" t="s">
        <v>121</v>
      </c>
      <c r="G4929" t="s">
        <v>129</v>
      </c>
      <c r="H4929" t="s">
        <v>11</v>
      </c>
      <c r="I4929" t="s">
        <v>11</v>
      </c>
      <c r="J4929" t="s">
        <v>15</v>
      </c>
      <c r="K4929" t="s">
        <v>42</v>
      </c>
      <c r="L4929">
        <v>1</v>
      </c>
      <c r="M4929">
        <v>1004</v>
      </c>
      <c r="O4929" t="s">
        <v>28</v>
      </c>
      <c r="R4929" t="s">
        <v>44</v>
      </c>
      <c r="S4929" s="49" t="str">
        <f t="shared" si="609"/>
        <v>Card</v>
      </c>
      <c r="T4929" s="3">
        <v>0.03</v>
      </c>
      <c r="U4929" s="2">
        <v>2.6500000000000004</v>
      </c>
      <c r="V4929" s="2">
        <v>0.87</v>
      </c>
      <c r="W4929" s="54">
        <f>_xlfn.XLOOKUP(M4929,Market!A:A,Market!F:F,0)</f>
        <v>0.06</v>
      </c>
      <c r="X4929" s="55">
        <f t="shared" si="610"/>
        <v>7.9500000000000001E-2</v>
      </c>
      <c r="Y4929" s="55">
        <f t="shared" si="611"/>
        <v>1.7800000000000002</v>
      </c>
      <c r="Z4929" s="54">
        <f t="shared" si="612"/>
        <v>0.67169811320754713</v>
      </c>
      <c r="AA4929" s="49" t="str">
        <f t="shared" ca="1" si="613"/>
        <v>N</v>
      </c>
      <c r="AB4929" s="49">
        <f t="shared" ca="1" si="614"/>
        <v>5</v>
      </c>
      <c r="AC4929" s="49" t="str">
        <f t="shared" ca="1" si="615"/>
        <v>N</v>
      </c>
    </row>
    <row r="4930" spans="1:29" x14ac:dyDescent="0.25">
      <c r="A4930">
        <v>3227</v>
      </c>
      <c r="B4930" s="9">
        <v>43577</v>
      </c>
      <c r="C4930" s="50" t="str">
        <f t="shared" si="608"/>
        <v>N</v>
      </c>
      <c r="D4930" s="52">
        <f>_xlfn.XLOOKUP(B4930,Cal_Date!B:B,Cal_Date!A:A,0)</f>
        <v>4</v>
      </c>
      <c r="E4930">
        <v>2019</v>
      </c>
      <c r="F4930" t="s">
        <v>121</v>
      </c>
      <c r="G4930" t="s">
        <v>129</v>
      </c>
      <c r="H4930" t="s">
        <v>11</v>
      </c>
      <c r="I4930" t="s">
        <v>11</v>
      </c>
      <c r="J4930" t="s">
        <v>15</v>
      </c>
      <c r="K4930" t="s">
        <v>42</v>
      </c>
      <c r="L4930">
        <v>2</v>
      </c>
      <c r="M4930">
        <v>1004</v>
      </c>
      <c r="O4930" t="s">
        <v>28</v>
      </c>
      <c r="R4930" t="s">
        <v>44</v>
      </c>
      <c r="S4930" s="49" t="str">
        <f t="shared" si="609"/>
        <v>Card</v>
      </c>
      <c r="T4930" s="3">
        <v>0.03</v>
      </c>
      <c r="U4930" s="2">
        <v>5.3000000000000007</v>
      </c>
      <c r="V4930" s="2">
        <v>1.74</v>
      </c>
      <c r="W4930" s="54">
        <f>_xlfn.XLOOKUP(M4930,Market!A:A,Market!F:F,0)</f>
        <v>0.06</v>
      </c>
      <c r="X4930" s="55">
        <f t="shared" si="610"/>
        <v>0.159</v>
      </c>
      <c r="Y4930" s="55">
        <f t="shared" si="611"/>
        <v>3.5600000000000005</v>
      </c>
      <c r="Z4930" s="54">
        <f t="shared" si="612"/>
        <v>0.67169811320754713</v>
      </c>
      <c r="AA4930" s="49" t="str">
        <f t="shared" ca="1" si="613"/>
        <v>N</v>
      </c>
      <c r="AB4930" s="49">
        <f t="shared" ca="1" si="614"/>
        <v>5</v>
      </c>
      <c r="AC4930" s="49" t="str">
        <f t="shared" ca="1" si="615"/>
        <v>N</v>
      </c>
    </row>
    <row r="4931" spans="1:29" x14ac:dyDescent="0.25">
      <c r="A4931">
        <v>3228</v>
      </c>
      <c r="B4931" s="9">
        <v>43577</v>
      </c>
      <c r="C4931" s="50" t="str">
        <f t="shared" ref="C4931:C4994" si="616">IF(OR(B4931="04/01/2018"+0,B4931="04/02/2018"+0),"Y","N")</f>
        <v>N</v>
      </c>
      <c r="D4931" s="52">
        <f>_xlfn.XLOOKUP(B4931,Cal_Date!B:B,Cal_Date!A:A,0)</f>
        <v>4</v>
      </c>
      <c r="E4931">
        <v>2019</v>
      </c>
      <c r="F4931" t="s">
        <v>121</v>
      </c>
      <c r="G4931" t="s">
        <v>129</v>
      </c>
      <c r="H4931" t="s">
        <v>14</v>
      </c>
      <c r="I4931" t="s">
        <v>18</v>
      </c>
      <c r="J4931" t="s">
        <v>15</v>
      </c>
      <c r="K4931" t="s">
        <v>43</v>
      </c>
      <c r="L4931">
        <v>1</v>
      </c>
      <c r="M4931">
        <v>1000</v>
      </c>
      <c r="O4931" t="s">
        <v>25</v>
      </c>
      <c r="R4931" t="s">
        <v>44</v>
      </c>
      <c r="S4931" s="49" t="str">
        <f t="shared" ref="S4931:S4994" si="617">IF(R4931="Cash","Cash","Card")</f>
        <v>Card</v>
      </c>
      <c r="T4931" s="3">
        <v>0.03</v>
      </c>
      <c r="U4931" s="2">
        <v>7.0200000000000005</v>
      </c>
      <c r="V4931" s="2">
        <v>2.1</v>
      </c>
      <c r="W4931" s="54">
        <f>_xlfn.XLOOKUP(M4931,Market!A:A,Market!F:F,0)</f>
        <v>0.08</v>
      </c>
      <c r="X4931" s="55">
        <f t="shared" ref="X4931:X4994" si="618">T4931*U4931</f>
        <v>0.21060000000000001</v>
      </c>
      <c r="Y4931" s="55">
        <f t="shared" ref="Y4931:Y4994" si="619">U4931-V4931</f>
        <v>4.92</v>
      </c>
      <c r="Z4931" s="54">
        <f t="shared" ref="Z4931:Z4994" si="620">Y4931/U4931</f>
        <v>0.70085470085470081</v>
      </c>
      <c r="AA4931" s="49" t="str">
        <f t="shared" ref="AA4931:AA4994" ca="1" si="621">IF(DATEDIF(B4931,TODAY(),"y")&gt;5,"Y","N")</f>
        <v>N</v>
      </c>
      <c r="AB4931" s="49">
        <f t="shared" ref="AB4931:AB4994" ca="1" si="622">DATEDIF(B4931,TODAY(),"y")</f>
        <v>5</v>
      </c>
      <c r="AC4931" s="49" t="str">
        <f t="shared" ref="AC4931:AC4994" ca="1" si="623">IF(AB4931&gt;5,"Y","N")</f>
        <v>N</v>
      </c>
    </row>
    <row r="4932" spans="1:29" x14ac:dyDescent="0.25">
      <c r="A4932">
        <v>3229</v>
      </c>
      <c r="B4932" s="9">
        <v>43577</v>
      </c>
      <c r="C4932" s="50" t="str">
        <f t="shared" si="616"/>
        <v>N</v>
      </c>
      <c r="D4932" s="52">
        <f>_xlfn.XLOOKUP(B4932,Cal_Date!B:B,Cal_Date!A:A,0)</f>
        <v>4</v>
      </c>
      <c r="E4932">
        <v>2019</v>
      </c>
      <c r="F4932" t="s">
        <v>121</v>
      </c>
      <c r="G4932" t="s">
        <v>129</v>
      </c>
      <c r="H4932" t="s">
        <v>48</v>
      </c>
      <c r="I4932" t="s">
        <v>18</v>
      </c>
      <c r="J4932" t="s">
        <v>10</v>
      </c>
      <c r="K4932" t="s">
        <v>43</v>
      </c>
      <c r="L4932">
        <v>2</v>
      </c>
      <c r="M4932">
        <v>1000</v>
      </c>
      <c r="O4932" t="s">
        <v>25</v>
      </c>
      <c r="R4932" t="s">
        <v>47</v>
      </c>
      <c r="S4932" s="49" t="str">
        <f t="shared" si="617"/>
        <v>Card</v>
      </c>
      <c r="T4932" s="3">
        <v>3.5000000000000003E-2</v>
      </c>
      <c r="U4932" s="2">
        <v>15.120000000000001</v>
      </c>
      <c r="V4932" s="2">
        <v>2.92</v>
      </c>
      <c r="W4932" s="54">
        <f>_xlfn.XLOOKUP(M4932,Market!A:A,Market!F:F,0)</f>
        <v>0.08</v>
      </c>
      <c r="X4932" s="55">
        <f t="shared" si="618"/>
        <v>0.52920000000000011</v>
      </c>
      <c r="Y4932" s="55">
        <f t="shared" si="619"/>
        <v>12.200000000000001</v>
      </c>
      <c r="Z4932" s="54">
        <f t="shared" si="620"/>
        <v>0.80687830687830686</v>
      </c>
      <c r="AA4932" s="49" t="str">
        <f t="shared" ca="1" si="621"/>
        <v>N</v>
      </c>
      <c r="AB4932" s="49">
        <f t="shared" ca="1" si="622"/>
        <v>5</v>
      </c>
      <c r="AC4932" s="49" t="str">
        <f t="shared" ca="1" si="623"/>
        <v>N</v>
      </c>
    </row>
    <row r="4933" spans="1:29" x14ac:dyDescent="0.25">
      <c r="A4933">
        <v>3230</v>
      </c>
      <c r="B4933" s="9">
        <v>43577</v>
      </c>
      <c r="C4933" s="50" t="str">
        <f t="shared" si="616"/>
        <v>N</v>
      </c>
      <c r="D4933" s="52">
        <f>_xlfn.XLOOKUP(B4933,Cal_Date!B:B,Cal_Date!A:A,0)</f>
        <v>4</v>
      </c>
      <c r="E4933">
        <v>2019</v>
      </c>
      <c r="F4933" t="s">
        <v>121</v>
      </c>
      <c r="G4933" t="s">
        <v>129</v>
      </c>
      <c r="H4933" t="s">
        <v>11</v>
      </c>
      <c r="I4933" t="s">
        <v>13</v>
      </c>
      <c r="J4933" t="s">
        <v>15</v>
      </c>
      <c r="K4933" t="s">
        <v>42</v>
      </c>
      <c r="L4933">
        <v>1</v>
      </c>
      <c r="M4933">
        <v>1000</v>
      </c>
      <c r="O4933" t="s">
        <v>25</v>
      </c>
      <c r="R4933" t="s">
        <v>44</v>
      </c>
      <c r="S4933" s="49" t="str">
        <f t="shared" si="617"/>
        <v>Card</v>
      </c>
      <c r="T4933" s="3">
        <v>0.03</v>
      </c>
      <c r="U4933" s="2">
        <v>2.7</v>
      </c>
      <c r="V4933" s="2">
        <v>1.42</v>
      </c>
      <c r="W4933" s="54">
        <f>_xlfn.XLOOKUP(M4933,Market!A:A,Market!F:F,0)</f>
        <v>0.08</v>
      </c>
      <c r="X4933" s="55">
        <f t="shared" si="618"/>
        <v>8.1000000000000003E-2</v>
      </c>
      <c r="Y4933" s="55">
        <f t="shared" si="619"/>
        <v>1.2800000000000002</v>
      </c>
      <c r="Z4933" s="54">
        <f t="shared" si="620"/>
        <v>0.47407407407407415</v>
      </c>
      <c r="AA4933" s="49" t="str">
        <f t="shared" ca="1" si="621"/>
        <v>N</v>
      </c>
      <c r="AB4933" s="49">
        <f t="shared" ca="1" si="622"/>
        <v>5</v>
      </c>
      <c r="AC4933" s="49" t="str">
        <f t="shared" ca="1" si="623"/>
        <v>N</v>
      </c>
    </row>
    <row r="4934" spans="1:29" x14ac:dyDescent="0.25">
      <c r="A4934">
        <v>3231</v>
      </c>
      <c r="B4934" s="9">
        <v>43577</v>
      </c>
      <c r="C4934" s="50" t="str">
        <f t="shared" si="616"/>
        <v>N</v>
      </c>
      <c r="D4934" s="52">
        <f>_xlfn.XLOOKUP(B4934,Cal_Date!B:B,Cal_Date!A:A,0)</f>
        <v>4</v>
      </c>
      <c r="E4934">
        <v>2019</v>
      </c>
      <c r="F4934" t="s">
        <v>121</v>
      </c>
      <c r="G4934" t="s">
        <v>129</v>
      </c>
      <c r="H4934" t="s">
        <v>11</v>
      </c>
      <c r="I4934" t="s">
        <v>11</v>
      </c>
      <c r="J4934" t="s">
        <v>15</v>
      </c>
      <c r="K4934" t="s">
        <v>42</v>
      </c>
      <c r="L4934">
        <v>2</v>
      </c>
      <c r="M4934">
        <v>1008</v>
      </c>
      <c r="O4934" t="s">
        <v>28</v>
      </c>
      <c r="R4934" t="s">
        <v>44</v>
      </c>
      <c r="S4934" s="49" t="str">
        <f t="shared" si="617"/>
        <v>Card</v>
      </c>
      <c r="T4934" s="3">
        <v>0.03</v>
      </c>
      <c r="U4934" s="2">
        <v>5.4450000000000003</v>
      </c>
      <c r="V4934" s="2">
        <v>1.74</v>
      </c>
      <c r="W4934" s="54">
        <f>_xlfn.XLOOKUP(M4934,Market!A:A,Market!F:F,0)</f>
        <v>8.8999999999999996E-2</v>
      </c>
      <c r="X4934" s="55">
        <f t="shared" si="618"/>
        <v>0.16335</v>
      </c>
      <c r="Y4934" s="55">
        <f t="shared" si="619"/>
        <v>3.7050000000000001</v>
      </c>
      <c r="Z4934" s="54">
        <f t="shared" si="620"/>
        <v>0.68044077134986225</v>
      </c>
      <c r="AA4934" s="49" t="str">
        <f t="shared" ca="1" si="621"/>
        <v>N</v>
      </c>
      <c r="AB4934" s="49">
        <f t="shared" ca="1" si="622"/>
        <v>5</v>
      </c>
      <c r="AC4934" s="49" t="str">
        <f t="shared" ca="1" si="623"/>
        <v>N</v>
      </c>
    </row>
    <row r="4935" spans="1:29" x14ac:dyDescent="0.25">
      <c r="A4935">
        <v>3232</v>
      </c>
      <c r="B4935" s="9">
        <v>43577</v>
      </c>
      <c r="C4935" s="50" t="str">
        <f t="shared" si="616"/>
        <v>N</v>
      </c>
      <c r="D4935" s="52">
        <f>_xlfn.XLOOKUP(B4935,Cal_Date!B:B,Cal_Date!A:A,0)</f>
        <v>4</v>
      </c>
      <c r="E4935">
        <v>2019</v>
      </c>
      <c r="F4935" t="s">
        <v>121</v>
      </c>
      <c r="G4935" t="s">
        <v>129</v>
      </c>
      <c r="H4935" t="s">
        <v>14</v>
      </c>
      <c r="I4935" t="s">
        <v>18</v>
      </c>
      <c r="J4935" t="s">
        <v>15</v>
      </c>
      <c r="K4935" t="s">
        <v>43</v>
      </c>
      <c r="L4935">
        <v>1</v>
      </c>
      <c r="M4935">
        <v>1008</v>
      </c>
      <c r="O4935" t="s">
        <v>28</v>
      </c>
      <c r="R4935" t="s">
        <v>47</v>
      </c>
      <c r="S4935" s="49" t="str">
        <f t="shared" si="617"/>
        <v>Card</v>
      </c>
      <c r="T4935" s="3">
        <v>3.5000000000000003E-2</v>
      </c>
      <c r="U4935" s="2">
        <v>7.0785</v>
      </c>
      <c r="V4935" s="2">
        <v>2.1</v>
      </c>
      <c r="W4935" s="54">
        <f>_xlfn.XLOOKUP(M4935,Market!A:A,Market!F:F,0)</f>
        <v>8.8999999999999996E-2</v>
      </c>
      <c r="X4935" s="55">
        <f t="shared" si="618"/>
        <v>0.24774750000000004</v>
      </c>
      <c r="Y4935" s="55">
        <f t="shared" si="619"/>
        <v>4.9785000000000004</v>
      </c>
      <c r="Z4935" s="54">
        <f t="shared" si="620"/>
        <v>0.70332697605424888</v>
      </c>
      <c r="AA4935" s="49" t="str">
        <f t="shared" ca="1" si="621"/>
        <v>N</v>
      </c>
      <c r="AB4935" s="49">
        <f t="shared" ca="1" si="622"/>
        <v>5</v>
      </c>
      <c r="AC4935" s="49" t="str">
        <f t="shared" ca="1" si="623"/>
        <v>N</v>
      </c>
    </row>
    <row r="4936" spans="1:29" x14ac:dyDescent="0.25">
      <c r="A4936">
        <v>3233</v>
      </c>
      <c r="B4936" s="9">
        <v>43577</v>
      </c>
      <c r="C4936" s="50" t="str">
        <f t="shared" si="616"/>
        <v>N</v>
      </c>
      <c r="D4936" s="52">
        <f>_xlfn.XLOOKUP(B4936,Cal_Date!B:B,Cal_Date!A:A,0)</f>
        <v>4</v>
      </c>
      <c r="E4936">
        <v>2019</v>
      </c>
      <c r="F4936" t="s">
        <v>121</v>
      </c>
      <c r="G4936" t="s">
        <v>129</v>
      </c>
      <c r="H4936" t="s">
        <v>11</v>
      </c>
      <c r="I4936" t="s">
        <v>11</v>
      </c>
      <c r="J4936" t="s">
        <v>15</v>
      </c>
      <c r="K4936" t="s">
        <v>42</v>
      </c>
      <c r="L4936">
        <v>1</v>
      </c>
      <c r="M4936">
        <v>1009</v>
      </c>
      <c r="O4936" t="s">
        <v>28</v>
      </c>
      <c r="R4936" t="s">
        <v>46</v>
      </c>
      <c r="S4936" s="49" t="str">
        <f t="shared" si="617"/>
        <v>Card</v>
      </c>
      <c r="T4936" s="3">
        <v>0.04</v>
      </c>
      <c r="U4936" s="2">
        <v>2.7225000000000001</v>
      </c>
      <c r="V4936" s="2">
        <v>0.87</v>
      </c>
      <c r="W4936" s="54">
        <f>_xlfn.XLOOKUP(M4936,Market!A:A,Market!F:F,0)</f>
        <v>8.8999999999999996E-2</v>
      </c>
      <c r="X4936" s="55">
        <f t="shared" si="618"/>
        <v>0.10890000000000001</v>
      </c>
      <c r="Y4936" s="55">
        <f t="shared" si="619"/>
        <v>1.8525</v>
      </c>
      <c r="Z4936" s="54">
        <f t="shared" si="620"/>
        <v>0.68044077134986225</v>
      </c>
      <c r="AA4936" s="49" t="str">
        <f t="shared" ca="1" si="621"/>
        <v>N</v>
      </c>
      <c r="AB4936" s="49">
        <f t="shared" ca="1" si="622"/>
        <v>5</v>
      </c>
      <c r="AC4936" s="49" t="str">
        <f t="shared" ca="1" si="623"/>
        <v>N</v>
      </c>
    </row>
    <row r="4937" spans="1:29" x14ac:dyDescent="0.25">
      <c r="A4937">
        <v>3234</v>
      </c>
      <c r="B4937" s="9">
        <v>43577</v>
      </c>
      <c r="C4937" s="50" t="str">
        <f t="shared" si="616"/>
        <v>N</v>
      </c>
      <c r="D4937" s="52">
        <f>_xlfn.XLOOKUP(B4937,Cal_Date!B:B,Cal_Date!A:A,0)</f>
        <v>4</v>
      </c>
      <c r="E4937">
        <v>2019</v>
      </c>
      <c r="F4937" t="s">
        <v>121</v>
      </c>
      <c r="G4937" t="s">
        <v>129</v>
      </c>
      <c r="H4937" t="s">
        <v>11</v>
      </c>
      <c r="I4937" t="s">
        <v>11</v>
      </c>
      <c r="J4937" t="s">
        <v>15</v>
      </c>
      <c r="K4937" t="s">
        <v>42</v>
      </c>
      <c r="L4937">
        <v>1</v>
      </c>
      <c r="M4937">
        <v>1010</v>
      </c>
      <c r="O4937" t="s">
        <v>25</v>
      </c>
      <c r="R4937" t="s">
        <v>44</v>
      </c>
      <c r="S4937" s="49" t="str">
        <f t="shared" si="617"/>
        <v>Card</v>
      </c>
      <c r="T4937" s="3">
        <v>0.03</v>
      </c>
      <c r="U4937" s="2">
        <v>2.7</v>
      </c>
      <c r="V4937" s="2">
        <v>0.87</v>
      </c>
      <c r="W4937" s="54">
        <f>_xlfn.XLOOKUP(M4937,Market!A:A,Market!F:F,0)</f>
        <v>0.08</v>
      </c>
      <c r="X4937" s="55">
        <f t="shared" si="618"/>
        <v>8.1000000000000003E-2</v>
      </c>
      <c r="Y4937" s="55">
        <f t="shared" si="619"/>
        <v>1.83</v>
      </c>
      <c r="Z4937" s="54">
        <f t="shared" si="620"/>
        <v>0.67777777777777781</v>
      </c>
      <c r="AA4937" s="49" t="str">
        <f t="shared" ca="1" si="621"/>
        <v>N</v>
      </c>
      <c r="AB4937" s="49">
        <f t="shared" ca="1" si="622"/>
        <v>5</v>
      </c>
      <c r="AC4937" s="49" t="str">
        <f t="shared" ca="1" si="623"/>
        <v>N</v>
      </c>
    </row>
    <row r="4938" spans="1:29" x14ac:dyDescent="0.25">
      <c r="A4938">
        <v>3235</v>
      </c>
      <c r="B4938" s="9">
        <v>43577</v>
      </c>
      <c r="C4938" s="50" t="str">
        <f t="shared" si="616"/>
        <v>N</v>
      </c>
      <c r="D4938" s="52">
        <f>_xlfn.XLOOKUP(B4938,Cal_Date!B:B,Cal_Date!A:A,0)</f>
        <v>4</v>
      </c>
      <c r="E4938">
        <v>2019</v>
      </c>
      <c r="F4938" t="s">
        <v>121</v>
      </c>
      <c r="G4938" t="s">
        <v>129</v>
      </c>
      <c r="H4938" t="s">
        <v>48</v>
      </c>
      <c r="I4938" t="s">
        <v>18</v>
      </c>
      <c r="J4938" t="s">
        <v>10</v>
      </c>
      <c r="K4938" t="s">
        <v>43</v>
      </c>
      <c r="L4938">
        <v>1</v>
      </c>
      <c r="M4938">
        <v>1008</v>
      </c>
      <c r="O4938" t="s">
        <v>28</v>
      </c>
      <c r="R4938" t="s">
        <v>44</v>
      </c>
      <c r="S4938" s="49" t="str">
        <f t="shared" si="617"/>
        <v>Card</v>
      </c>
      <c r="T4938" s="3">
        <v>0.03</v>
      </c>
      <c r="U4938" s="2">
        <v>7.6229999999999993</v>
      </c>
      <c r="V4938" s="2">
        <v>1.46</v>
      </c>
      <c r="W4938" s="54">
        <f>_xlfn.XLOOKUP(M4938,Market!A:A,Market!F:F,0)</f>
        <v>8.8999999999999996E-2</v>
      </c>
      <c r="X4938" s="55">
        <f t="shared" si="618"/>
        <v>0.22868999999999998</v>
      </c>
      <c r="Y4938" s="55">
        <f t="shared" si="619"/>
        <v>6.1629999999999994</v>
      </c>
      <c r="Z4938" s="54">
        <f t="shared" si="620"/>
        <v>0.80847435392889933</v>
      </c>
      <c r="AA4938" s="49" t="str">
        <f t="shared" ca="1" si="621"/>
        <v>N</v>
      </c>
      <c r="AB4938" s="49">
        <f t="shared" ca="1" si="622"/>
        <v>5</v>
      </c>
      <c r="AC4938" s="49" t="str">
        <f t="shared" ca="1" si="623"/>
        <v>N</v>
      </c>
    </row>
    <row r="4939" spans="1:29" x14ac:dyDescent="0.25">
      <c r="A4939">
        <v>3236</v>
      </c>
      <c r="B4939" s="9">
        <v>43577</v>
      </c>
      <c r="C4939" s="50" t="str">
        <f t="shared" si="616"/>
        <v>N</v>
      </c>
      <c r="D4939" s="52">
        <f>_xlfn.XLOOKUP(B4939,Cal_Date!B:B,Cal_Date!A:A,0)</f>
        <v>4</v>
      </c>
      <c r="E4939">
        <v>2019</v>
      </c>
      <c r="F4939" t="s">
        <v>121</v>
      </c>
      <c r="G4939" t="s">
        <v>129</v>
      </c>
      <c r="H4939" t="s">
        <v>11</v>
      </c>
      <c r="I4939" t="s">
        <v>11</v>
      </c>
      <c r="J4939" t="s">
        <v>15</v>
      </c>
      <c r="K4939" t="s">
        <v>42</v>
      </c>
      <c r="L4939">
        <v>2</v>
      </c>
      <c r="M4939">
        <v>1008</v>
      </c>
      <c r="O4939" t="s">
        <v>28</v>
      </c>
      <c r="R4939" t="s">
        <v>44</v>
      </c>
      <c r="S4939" s="49" t="str">
        <f t="shared" si="617"/>
        <v>Card</v>
      </c>
      <c r="T4939" s="3">
        <v>0.03</v>
      </c>
      <c r="U4939" s="2">
        <v>5.4450000000000003</v>
      </c>
      <c r="V4939" s="2">
        <v>1.74</v>
      </c>
      <c r="W4939" s="54">
        <f>_xlfn.XLOOKUP(M4939,Market!A:A,Market!F:F,0)</f>
        <v>8.8999999999999996E-2</v>
      </c>
      <c r="X4939" s="55">
        <f t="shared" si="618"/>
        <v>0.16335</v>
      </c>
      <c r="Y4939" s="55">
        <f t="shared" si="619"/>
        <v>3.7050000000000001</v>
      </c>
      <c r="Z4939" s="54">
        <f t="shared" si="620"/>
        <v>0.68044077134986225</v>
      </c>
      <c r="AA4939" s="49" t="str">
        <f t="shared" ca="1" si="621"/>
        <v>N</v>
      </c>
      <c r="AB4939" s="49">
        <f t="shared" ca="1" si="622"/>
        <v>5</v>
      </c>
      <c r="AC4939" s="49" t="str">
        <f t="shared" ca="1" si="623"/>
        <v>N</v>
      </c>
    </row>
    <row r="4940" spans="1:29" x14ac:dyDescent="0.25">
      <c r="A4940">
        <v>3237</v>
      </c>
      <c r="B4940" s="9">
        <v>43577</v>
      </c>
      <c r="C4940" s="50" t="str">
        <f t="shared" si="616"/>
        <v>N</v>
      </c>
      <c r="D4940" s="52">
        <f>_xlfn.XLOOKUP(B4940,Cal_Date!B:B,Cal_Date!A:A,0)</f>
        <v>4</v>
      </c>
      <c r="E4940">
        <v>2019</v>
      </c>
      <c r="F4940" t="s">
        <v>121</v>
      </c>
      <c r="G4940" t="s">
        <v>129</v>
      </c>
      <c r="H4940" t="s">
        <v>11</v>
      </c>
      <c r="I4940" t="s">
        <v>13</v>
      </c>
      <c r="J4940" t="s">
        <v>15</v>
      </c>
      <c r="K4940" t="s">
        <v>42</v>
      </c>
      <c r="L4940">
        <v>1</v>
      </c>
      <c r="M4940">
        <v>1008</v>
      </c>
      <c r="O4940" t="s">
        <v>28</v>
      </c>
      <c r="R4940" t="s">
        <v>47</v>
      </c>
      <c r="S4940" s="49" t="str">
        <f t="shared" si="617"/>
        <v>Card</v>
      </c>
      <c r="T4940" s="3">
        <v>3.5000000000000003E-2</v>
      </c>
      <c r="U4940" s="2">
        <v>2.7225000000000001</v>
      </c>
      <c r="V4940" s="2">
        <v>1.42</v>
      </c>
      <c r="W4940" s="54">
        <f>_xlfn.XLOOKUP(M4940,Market!A:A,Market!F:F,0)</f>
        <v>8.8999999999999996E-2</v>
      </c>
      <c r="X4940" s="55">
        <f t="shared" si="618"/>
        <v>9.5287500000000011E-2</v>
      </c>
      <c r="Y4940" s="55">
        <f t="shared" si="619"/>
        <v>1.3025000000000002</v>
      </c>
      <c r="Z4940" s="54">
        <f t="shared" si="620"/>
        <v>0.47842056932966032</v>
      </c>
      <c r="AA4940" s="49" t="str">
        <f t="shared" ca="1" si="621"/>
        <v>N</v>
      </c>
      <c r="AB4940" s="49">
        <f t="shared" ca="1" si="622"/>
        <v>5</v>
      </c>
      <c r="AC4940" s="49" t="str">
        <f t="shared" ca="1" si="623"/>
        <v>N</v>
      </c>
    </row>
    <row r="4941" spans="1:29" x14ac:dyDescent="0.25">
      <c r="A4941">
        <v>3238</v>
      </c>
      <c r="B4941" s="9">
        <v>43577</v>
      </c>
      <c r="C4941" s="50" t="str">
        <f t="shared" si="616"/>
        <v>N</v>
      </c>
      <c r="D4941" s="52">
        <f>_xlfn.XLOOKUP(B4941,Cal_Date!B:B,Cal_Date!A:A,0)</f>
        <v>4</v>
      </c>
      <c r="E4941">
        <v>2019</v>
      </c>
      <c r="F4941" t="s">
        <v>121</v>
      </c>
      <c r="G4941" t="s">
        <v>129</v>
      </c>
      <c r="H4941" t="s">
        <v>14</v>
      </c>
      <c r="I4941" t="s">
        <v>18</v>
      </c>
      <c r="J4941" t="s">
        <v>15</v>
      </c>
      <c r="K4941" t="s">
        <v>43</v>
      </c>
      <c r="L4941">
        <v>1</v>
      </c>
      <c r="M4941">
        <v>1004</v>
      </c>
      <c r="O4941" t="s">
        <v>28</v>
      </c>
      <c r="R4941" t="s">
        <v>44</v>
      </c>
      <c r="S4941" s="49" t="str">
        <f t="shared" si="617"/>
        <v>Card</v>
      </c>
      <c r="T4941" s="3">
        <v>0.03</v>
      </c>
      <c r="U4941" s="2">
        <v>7.42</v>
      </c>
      <c r="V4941" s="2">
        <v>2.2200000000000002</v>
      </c>
      <c r="W4941" s="54">
        <f>_xlfn.XLOOKUP(M4941,Market!A:A,Market!F:F,0)</f>
        <v>0.06</v>
      </c>
      <c r="X4941" s="55">
        <f t="shared" si="618"/>
        <v>0.22259999999999999</v>
      </c>
      <c r="Y4941" s="55">
        <f t="shared" si="619"/>
        <v>5.1999999999999993</v>
      </c>
      <c r="Z4941" s="54">
        <f t="shared" si="620"/>
        <v>0.70080862533692712</v>
      </c>
      <c r="AA4941" s="49" t="str">
        <f t="shared" ca="1" si="621"/>
        <v>N</v>
      </c>
      <c r="AB4941" s="49">
        <f t="shared" ca="1" si="622"/>
        <v>5</v>
      </c>
      <c r="AC4941" s="49" t="str">
        <f t="shared" ca="1" si="623"/>
        <v>N</v>
      </c>
    </row>
    <row r="4942" spans="1:29" x14ac:dyDescent="0.25">
      <c r="A4942">
        <v>3239</v>
      </c>
      <c r="B4942" s="9">
        <v>43577</v>
      </c>
      <c r="C4942" s="50" t="str">
        <f t="shared" si="616"/>
        <v>N</v>
      </c>
      <c r="D4942" s="52">
        <f>_xlfn.XLOOKUP(B4942,Cal_Date!B:B,Cal_Date!A:A,0)</f>
        <v>4</v>
      </c>
      <c r="E4942">
        <v>2019</v>
      </c>
      <c r="F4942" t="s">
        <v>121</v>
      </c>
      <c r="G4942" t="s">
        <v>129</v>
      </c>
      <c r="H4942" t="s">
        <v>11</v>
      </c>
      <c r="I4942" t="s">
        <v>11</v>
      </c>
      <c r="J4942" t="s">
        <v>15</v>
      </c>
      <c r="K4942" t="s">
        <v>42</v>
      </c>
      <c r="L4942">
        <v>1</v>
      </c>
      <c r="M4942">
        <v>1009</v>
      </c>
      <c r="O4942" t="s">
        <v>28</v>
      </c>
      <c r="R4942" t="s">
        <v>46</v>
      </c>
      <c r="S4942" s="49" t="str">
        <f t="shared" si="617"/>
        <v>Card</v>
      </c>
      <c r="T4942" s="3">
        <v>0.04</v>
      </c>
      <c r="U4942" s="2">
        <v>2.7225000000000001</v>
      </c>
      <c r="V4942" s="2">
        <v>0.87</v>
      </c>
      <c r="W4942" s="54">
        <f>_xlfn.XLOOKUP(M4942,Market!A:A,Market!F:F,0)</f>
        <v>8.8999999999999996E-2</v>
      </c>
      <c r="X4942" s="55">
        <f t="shared" si="618"/>
        <v>0.10890000000000001</v>
      </c>
      <c r="Y4942" s="55">
        <f t="shared" si="619"/>
        <v>1.8525</v>
      </c>
      <c r="Z4942" s="54">
        <f t="shared" si="620"/>
        <v>0.68044077134986225</v>
      </c>
      <c r="AA4942" s="49" t="str">
        <f t="shared" ca="1" si="621"/>
        <v>N</v>
      </c>
      <c r="AB4942" s="49">
        <f t="shared" ca="1" si="622"/>
        <v>5</v>
      </c>
      <c r="AC4942" s="49" t="str">
        <f t="shared" ca="1" si="623"/>
        <v>N</v>
      </c>
    </row>
    <row r="4943" spans="1:29" x14ac:dyDescent="0.25">
      <c r="A4943">
        <v>3240</v>
      </c>
      <c r="B4943" s="9">
        <v>43577</v>
      </c>
      <c r="C4943" s="50" t="str">
        <f t="shared" si="616"/>
        <v>N</v>
      </c>
      <c r="D4943" s="52">
        <f>_xlfn.XLOOKUP(B4943,Cal_Date!B:B,Cal_Date!A:A,0)</f>
        <v>4</v>
      </c>
      <c r="E4943">
        <v>2019</v>
      </c>
      <c r="F4943" t="s">
        <v>121</v>
      </c>
      <c r="G4943" t="s">
        <v>129</v>
      </c>
      <c r="H4943" t="s">
        <v>48</v>
      </c>
      <c r="I4943" t="s">
        <v>18</v>
      </c>
      <c r="J4943" t="s">
        <v>10</v>
      </c>
      <c r="K4943" t="s">
        <v>43</v>
      </c>
      <c r="L4943">
        <v>1</v>
      </c>
      <c r="M4943">
        <v>1010</v>
      </c>
      <c r="O4943" t="s">
        <v>25</v>
      </c>
      <c r="R4943" t="s">
        <v>47</v>
      </c>
      <c r="S4943" s="49" t="str">
        <f t="shared" si="617"/>
        <v>Card</v>
      </c>
      <c r="T4943" s="3">
        <v>3.5000000000000003E-2</v>
      </c>
      <c r="U4943" s="2">
        <v>7.5600000000000005</v>
      </c>
      <c r="V4943" s="2">
        <v>1.46</v>
      </c>
      <c r="W4943" s="54">
        <f>_xlfn.XLOOKUP(M4943,Market!A:A,Market!F:F,0)</f>
        <v>0.08</v>
      </c>
      <c r="X4943" s="55">
        <f t="shared" si="618"/>
        <v>0.26460000000000006</v>
      </c>
      <c r="Y4943" s="55">
        <f t="shared" si="619"/>
        <v>6.1000000000000005</v>
      </c>
      <c r="Z4943" s="54">
        <f t="shared" si="620"/>
        <v>0.80687830687830686</v>
      </c>
      <c r="AA4943" s="49" t="str">
        <f t="shared" ca="1" si="621"/>
        <v>N</v>
      </c>
      <c r="AB4943" s="49">
        <f t="shared" ca="1" si="622"/>
        <v>5</v>
      </c>
      <c r="AC4943" s="49" t="str">
        <f t="shared" ca="1" si="623"/>
        <v>N</v>
      </c>
    </row>
    <row r="4944" spans="1:29" x14ac:dyDescent="0.25">
      <c r="A4944">
        <v>3241</v>
      </c>
      <c r="B4944" s="9">
        <v>43577</v>
      </c>
      <c r="C4944" s="50" t="str">
        <f t="shared" si="616"/>
        <v>N</v>
      </c>
      <c r="D4944" s="52">
        <f>_xlfn.XLOOKUP(B4944,Cal_Date!B:B,Cal_Date!A:A,0)</f>
        <v>4</v>
      </c>
      <c r="E4944">
        <v>2019</v>
      </c>
      <c r="F4944" t="s">
        <v>121</v>
      </c>
      <c r="G4944" t="s">
        <v>129</v>
      </c>
      <c r="H4944" t="s">
        <v>11</v>
      </c>
      <c r="I4944" t="s">
        <v>11</v>
      </c>
      <c r="J4944" t="s">
        <v>15</v>
      </c>
      <c r="K4944" t="s">
        <v>42</v>
      </c>
      <c r="L4944">
        <v>1</v>
      </c>
      <c r="M4944">
        <v>1011</v>
      </c>
      <c r="O4944" t="s">
        <v>25</v>
      </c>
      <c r="R4944" t="s">
        <v>47</v>
      </c>
      <c r="S4944" s="49" t="str">
        <f t="shared" si="617"/>
        <v>Card</v>
      </c>
      <c r="T4944" s="3">
        <v>3.5000000000000003E-2</v>
      </c>
      <c r="U4944" s="2">
        <v>2.6500000000000004</v>
      </c>
      <c r="V4944" s="2">
        <v>0.87</v>
      </c>
      <c r="W4944" s="54">
        <f>_xlfn.XLOOKUP(M4944,Market!A:A,Market!F:F,0)</f>
        <v>0.06</v>
      </c>
      <c r="X4944" s="55">
        <f t="shared" si="618"/>
        <v>9.2750000000000027E-2</v>
      </c>
      <c r="Y4944" s="55">
        <f t="shared" si="619"/>
        <v>1.7800000000000002</v>
      </c>
      <c r="Z4944" s="54">
        <f t="shared" si="620"/>
        <v>0.67169811320754713</v>
      </c>
      <c r="AA4944" s="49" t="str">
        <f t="shared" ca="1" si="621"/>
        <v>N</v>
      </c>
      <c r="AB4944" s="49">
        <f t="shared" ca="1" si="622"/>
        <v>5</v>
      </c>
      <c r="AC4944" s="49" t="str">
        <f t="shared" ca="1" si="623"/>
        <v>N</v>
      </c>
    </row>
    <row r="4945" spans="1:29" x14ac:dyDescent="0.25">
      <c r="A4945">
        <v>3242</v>
      </c>
      <c r="B4945" s="9">
        <v>43577</v>
      </c>
      <c r="C4945" s="50" t="str">
        <f t="shared" si="616"/>
        <v>N</v>
      </c>
      <c r="D4945" s="52">
        <f>_xlfn.XLOOKUP(B4945,Cal_Date!B:B,Cal_Date!A:A,0)</f>
        <v>4</v>
      </c>
      <c r="E4945">
        <v>2019</v>
      </c>
      <c r="F4945" t="s">
        <v>121</v>
      </c>
      <c r="G4945" t="s">
        <v>129</v>
      </c>
      <c r="H4945" t="s">
        <v>48</v>
      </c>
      <c r="I4945" t="s">
        <v>18</v>
      </c>
      <c r="J4945" t="s">
        <v>10</v>
      </c>
      <c r="K4945" t="s">
        <v>43</v>
      </c>
      <c r="L4945">
        <v>2</v>
      </c>
      <c r="M4945">
        <v>1011</v>
      </c>
      <c r="O4945" t="s">
        <v>25</v>
      </c>
      <c r="R4945" t="s">
        <v>47</v>
      </c>
      <c r="S4945" s="49" t="str">
        <f t="shared" si="617"/>
        <v>Card</v>
      </c>
      <c r="T4945" s="3">
        <v>3.5000000000000003E-2</v>
      </c>
      <c r="U4945" s="2">
        <v>14.84</v>
      </c>
      <c r="V4945" s="2">
        <v>2.92</v>
      </c>
      <c r="W4945" s="54">
        <f>_xlfn.XLOOKUP(M4945,Market!A:A,Market!F:F,0)</f>
        <v>0.06</v>
      </c>
      <c r="X4945" s="55">
        <f t="shared" si="618"/>
        <v>0.51940000000000008</v>
      </c>
      <c r="Y4945" s="55">
        <f t="shared" si="619"/>
        <v>11.92</v>
      </c>
      <c r="Z4945" s="54">
        <f t="shared" si="620"/>
        <v>0.80323450134770891</v>
      </c>
      <c r="AA4945" s="49" t="str">
        <f t="shared" ca="1" si="621"/>
        <v>N</v>
      </c>
      <c r="AB4945" s="49">
        <f t="shared" ca="1" si="622"/>
        <v>5</v>
      </c>
      <c r="AC4945" s="49" t="str">
        <f t="shared" ca="1" si="623"/>
        <v>N</v>
      </c>
    </row>
    <row r="4946" spans="1:29" x14ac:dyDescent="0.25">
      <c r="A4946">
        <v>3243</v>
      </c>
      <c r="B4946" s="9">
        <v>43577</v>
      </c>
      <c r="C4946" s="50" t="str">
        <f t="shared" si="616"/>
        <v>N</v>
      </c>
      <c r="D4946" s="52">
        <f>_xlfn.XLOOKUP(B4946,Cal_Date!B:B,Cal_Date!A:A,0)</f>
        <v>4</v>
      </c>
      <c r="E4946">
        <v>2019</v>
      </c>
      <c r="F4946" t="s">
        <v>121</v>
      </c>
      <c r="G4946" t="s">
        <v>129</v>
      </c>
      <c r="H4946" t="s">
        <v>11</v>
      </c>
      <c r="I4946" t="s">
        <v>11</v>
      </c>
      <c r="J4946" t="s">
        <v>15</v>
      </c>
      <c r="K4946" t="s">
        <v>42</v>
      </c>
      <c r="L4946">
        <v>2</v>
      </c>
      <c r="M4946">
        <v>1011</v>
      </c>
      <c r="O4946" t="s">
        <v>25</v>
      </c>
      <c r="R4946" t="s">
        <v>44</v>
      </c>
      <c r="S4946" s="49" t="str">
        <f t="shared" si="617"/>
        <v>Card</v>
      </c>
      <c r="T4946" s="3">
        <v>0.03</v>
      </c>
      <c r="U4946" s="2">
        <v>5.3000000000000007</v>
      </c>
      <c r="V4946" s="2">
        <v>1.74</v>
      </c>
      <c r="W4946" s="54">
        <f>_xlfn.XLOOKUP(M4946,Market!A:A,Market!F:F,0)</f>
        <v>0.06</v>
      </c>
      <c r="X4946" s="55">
        <f t="shared" si="618"/>
        <v>0.159</v>
      </c>
      <c r="Y4946" s="55">
        <f t="shared" si="619"/>
        <v>3.5600000000000005</v>
      </c>
      <c r="Z4946" s="54">
        <f t="shared" si="620"/>
        <v>0.67169811320754713</v>
      </c>
      <c r="AA4946" s="49" t="str">
        <f t="shared" ca="1" si="621"/>
        <v>N</v>
      </c>
      <c r="AB4946" s="49">
        <f t="shared" ca="1" si="622"/>
        <v>5</v>
      </c>
      <c r="AC4946" s="49" t="str">
        <f t="shared" ca="1" si="623"/>
        <v>N</v>
      </c>
    </row>
    <row r="4947" spans="1:29" x14ac:dyDescent="0.25">
      <c r="A4947">
        <v>3244</v>
      </c>
      <c r="B4947" s="9">
        <v>43577</v>
      </c>
      <c r="C4947" s="50" t="str">
        <f t="shared" si="616"/>
        <v>N</v>
      </c>
      <c r="D4947" s="52">
        <f>_xlfn.XLOOKUP(B4947,Cal_Date!B:B,Cal_Date!A:A,0)</f>
        <v>4</v>
      </c>
      <c r="E4947">
        <v>2019</v>
      </c>
      <c r="F4947" t="s">
        <v>121</v>
      </c>
      <c r="G4947" t="s">
        <v>129</v>
      </c>
      <c r="H4947" t="s">
        <v>11</v>
      </c>
      <c r="I4947" t="s">
        <v>11</v>
      </c>
      <c r="J4947" t="s">
        <v>15</v>
      </c>
      <c r="K4947" t="s">
        <v>42</v>
      </c>
      <c r="L4947">
        <v>1</v>
      </c>
      <c r="M4947">
        <v>1001</v>
      </c>
      <c r="O4947" t="s">
        <v>25</v>
      </c>
      <c r="R4947" t="s">
        <v>44</v>
      </c>
      <c r="S4947" s="49" t="str">
        <f t="shared" si="617"/>
        <v>Card</v>
      </c>
      <c r="T4947" s="3">
        <v>0.03</v>
      </c>
      <c r="U4947" s="2">
        <v>2.6500000000000004</v>
      </c>
      <c r="V4947" s="2">
        <v>0.87</v>
      </c>
      <c r="W4947" s="54">
        <f>_xlfn.XLOOKUP(M4947,Market!A:A,Market!F:F,0)</f>
        <v>0.06</v>
      </c>
      <c r="X4947" s="55">
        <f t="shared" si="618"/>
        <v>7.9500000000000001E-2</v>
      </c>
      <c r="Y4947" s="55">
        <f t="shared" si="619"/>
        <v>1.7800000000000002</v>
      </c>
      <c r="Z4947" s="54">
        <f t="shared" si="620"/>
        <v>0.67169811320754713</v>
      </c>
      <c r="AA4947" s="49" t="str">
        <f t="shared" ca="1" si="621"/>
        <v>N</v>
      </c>
      <c r="AB4947" s="49">
        <f t="shared" ca="1" si="622"/>
        <v>5</v>
      </c>
      <c r="AC4947" s="49" t="str">
        <f t="shared" ca="1" si="623"/>
        <v>N</v>
      </c>
    </row>
    <row r="4948" spans="1:29" x14ac:dyDescent="0.25">
      <c r="A4948">
        <v>3245</v>
      </c>
      <c r="B4948" s="9">
        <v>43577</v>
      </c>
      <c r="C4948" s="50" t="str">
        <f t="shared" si="616"/>
        <v>N</v>
      </c>
      <c r="D4948" s="52">
        <f>_xlfn.XLOOKUP(B4948,Cal_Date!B:B,Cal_Date!A:A,0)</f>
        <v>4</v>
      </c>
      <c r="E4948">
        <v>2019</v>
      </c>
      <c r="F4948" t="s">
        <v>121</v>
      </c>
      <c r="G4948" t="s">
        <v>129</v>
      </c>
      <c r="H4948" t="s">
        <v>14</v>
      </c>
      <c r="I4948" t="s">
        <v>13</v>
      </c>
      <c r="J4948" t="s">
        <v>15</v>
      </c>
      <c r="K4948" t="s">
        <v>43</v>
      </c>
      <c r="L4948">
        <v>1</v>
      </c>
      <c r="M4948">
        <v>1000</v>
      </c>
      <c r="O4948" t="s">
        <v>25</v>
      </c>
      <c r="R4948" t="s">
        <v>44</v>
      </c>
      <c r="S4948" s="49" t="str">
        <f t="shared" si="617"/>
        <v>Card</v>
      </c>
      <c r="T4948" s="3">
        <v>0.03</v>
      </c>
      <c r="U4948" s="2">
        <v>7.5600000000000005</v>
      </c>
      <c r="V4948" s="2">
        <v>2.2400000000000002</v>
      </c>
      <c r="W4948" s="54">
        <f>_xlfn.XLOOKUP(M4948,Market!A:A,Market!F:F,0)</f>
        <v>0.08</v>
      </c>
      <c r="X4948" s="55">
        <f t="shared" si="618"/>
        <v>0.2268</v>
      </c>
      <c r="Y4948" s="55">
        <f t="shared" si="619"/>
        <v>5.32</v>
      </c>
      <c r="Z4948" s="54">
        <f t="shared" si="620"/>
        <v>0.70370370370370372</v>
      </c>
      <c r="AA4948" s="49" t="str">
        <f t="shared" ca="1" si="621"/>
        <v>N</v>
      </c>
      <c r="AB4948" s="49">
        <f t="shared" ca="1" si="622"/>
        <v>5</v>
      </c>
      <c r="AC4948" s="49" t="str">
        <f t="shared" ca="1" si="623"/>
        <v>N</v>
      </c>
    </row>
    <row r="4949" spans="1:29" x14ac:dyDescent="0.25">
      <c r="A4949">
        <v>3246</v>
      </c>
      <c r="B4949" s="9">
        <v>43577</v>
      </c>
      <c r="C4949" s="50" t="str">
        <f t="shared" si="616"/>
        <v>N</v>
      </c>
      <c r="D4949" s="52">
        <f>_xlfn.XLOOKUP(B4949,Cal_Date!B:B,Cal_Date!A:A,0)</f>
        <v>4</v>
      </c>
      <c r="E4949">
        <v>2019</v>
      </c>
      <c r="F4949" t="s">
        <v>121</v>
      </c>
      <c r="G4949" t="s">
        <v>129</v>
      </c>
      <c r="H4949" t="s">
        <v>11</v>
      </c>
      <c r="I4949" t="s">
        <v>11</v>
      </c>
      <c r="J4949" t="s">
        <v>15</v>
      </c>
      <c r="K4949" t="s">
        <v>42</v>
      </c>
      <c r="L4949">
        <v>1</v>
      </c>
      <c r="M4949">
        <v>1000</v>
      </c>
      <c r="O4949" t="s">
        <v>25</v>
      </c>
      <c r="R4949" t="s">
        <v>44</v>
      </c>
      <c r="S4949" s="49" t="str">
        <f t="shared" si="617"/>
        <v>Card</v>
      </c>
      <c r="T4949" s="3">
        <v>0.03</v>
      </c>
      <c r="U4949" s="2">
        <v>2.7</v>
      </c>
      <c r="V4949" s="2">
        <v>0.87</v>
      </c>
      <c r="W4949" s="54">
        <f>_xlfn.XLOOKUP(M4949,Market!A:A,Market!F:F,0)</f>
        <v>0.08</v>
      </c>
      <c r="X4949" s="55">
        <f t="shared" si="618"/>
        <v>8.1000000000000003E-2</v>
      </c>
      <c r="Y4949" s="55">
        <f t="shared" si="619"/>
        <v>1.83</v>
      </c>
      <c r="Z4949" s="54">
        <f t="shared" si="620"/>
        <v>0.67777777777777781</v>
      </c>
      <c r="AA4949" s="49" t="str">
        <f t="shared" ca="1" si="621"/>
        <v>N</v>
      </c>
      <c r="AB4949" s="49">
        <f t="shared" ca="1" si="622"/>
        <v>5</v>
      </c>
      <c r="AC4949" s="49" t="str">
        <f t="shared" ca="1" si="623"/>
        <v>N</v>
      </c>
    </row>
    <row r="4950" spans="1:29" x14ac:dyDescent="0.25">
      <c r="A4950">
        <v>3247</v>
      </c>
      <c r="B4950" s="9">
        <v>43577</v>
      </c>
      <c r="C4950" s="50" t="str">
        <f t="shared" si="616"/>
        <v>N</v>
      </c>
      <c r="D4950" s="52">
        <f>_xlfn.XLOOKUP(B4950,Cal_Date!B:B,Cal_Date!A:A,0)</f>
        <v>4</v>
      </c>
      <c r="E4950">
        <v>2019</v>
      </c>
      <c r="F4950" t="s">
        <v>121</v>
      </c>
      <c r="G4950" t="s">
        <v>129</v>
      </c>
      <c r="H4950" t="s">
        <v>11</v>
      </c>
      <c r="I4950" t="s">
        <v>11</v>
      </c>
      <c r="J4950" t="s">
        <v>15</v>
      </c>
      <c r="K4950" t="s">
        <v>42</v>
      </c>
      <c r="L4950">
        <v>2</v>
      </c>
      <c r="M4950">
        <v>1002</v>
      </c>
      <c r="O4950" t="s">
        <v>28</v>
      </c>
      <c r="R4950" t="s">
        <v>44</v>
      </c>
      <c r="S4950" s="49" t="str">
        <f t="shared" si="617"/>
        <v>Card</v>
      </c>
      <c r="T4950" s="3">
        <v>0.03</v>
      </c>
      <c r="U4950" s="2">
        <v>5.3000000000000007</v>
      </c>
      <c r="V4950" s="2">
        <v>1.74</v>
      </c>
      <c r="W4950" s="54">
        <f>_xlfn.XLOOKUP(M4950,Market!A:A,Market!F:F,0)</f>
        <v>0.06</v>
      </c>
      <c r="X4950" s="55">
        <f t="shared" si="618"/>
        <v>0.159</v>
      </c>
      <c r="Y4950" s="55">
        <f t="shared" si="619"/>
        <v>3.5600000000000005</v>
      </c>
      <c r="Z4950" s="54">
        <f t="shared" si="620"/>
        <v>0.67169811320754713</v>
      </c>
      <c r="AA4950" s="49" t="str">
        <f t="shared" ca="1" si="621"/>
        <v>N</v>
      </c>
      <c r="AB4950" s="49">
        <f t="shared" ca="1" si="622"/>
        <v>5</v>
      </c>
      <c r="AC4950" s="49" t="str">
        <f t="shared" ca="1" si="623"/>
        <v>N</v>
      </c>
    </row>
    <row r="4951" spans="1:29" x14ac:dyDescent="0.25">
      <c r="A4951">
        <v>3248</v>
      </c>
      <c r="B4951" s="9">
        <v>43577</v>
      </c>
      <c r="C4951" s="50" t="str">
        <f t="shared" si="616"/>
        <v>N</v>
      </c>
      <c r="D4951" s="52">
        <f>_xlfn.XLOOKUP(B4951,Cal_Date!B:B,Cal_Date!A:A,0)</f>
        <v>4</v>
      </c>
      <c r="E4951">
        <v>2019</v>
      </c>
      <c r="F4951" t="s">
        <v>121</v>
      </c>
      <c r="G4951" t="s">
        <v>129</v>
      </c>
      <c r="H4951" t="s">
        <v>11</v>
      </c>
      <c r="I4951" t="s">
        <v>11</v>
      </c>
      <c r="J4951" t="s">
        <v>15</v>
      </c>
      <c r="K4951" t="s">
        <v>42</v>
      </c>
      <c r="L4951">
        <v>1</v>
      </c>
      <c r="M4951">
        <v>1003</v>
      </c>
      <c r="O4951" t="s">
        <v>25</v>
      </c>
      <c r="R4951" t="s">
        <v>44</v>
      </c>
      <c r="S4951" s="49" t="str">
        <f t="shared" si="617"/>
        <v>Card</v>
      </c>
      <c r="T4951" s="3">
        <v>0.03</v>
      </c>
      <c r="U4951" s="2">
        <v>2.6500000000000004</v>
      </c>
      <c r="V4951" s="2">
        <v>0.87</v>
      </c>
      <c r="W4951" s="54">
        <f>_xlfn.XLOOKUP(M4951,Market!A:A,Market!F:F,0)</f>
        <v>0.06</v>
      </c>
      <c r="X4951" s="55">
        <f t="shared" si="618"/>
        <v>7.9500000000000001E-2</v>
      </c>
      <c r="Y4951" s="55">
        <f t="shared" si="619"/>
        <v>1.7800000000000002</v>
      </c>
      <c r="Z4951" s="54">
        <f t="shared" si="620"/>
        <v>0.67169811320754713</v>
      </c>
      <c r="AA4951" s="49" t="str">
        <f t="shared" ca="1" si="621"/>
        <v>N</v>
      </c>
      <c r="AB4951" s="49">
        <f t="shared" ca="1" si="622"/>
        <v>5</v>
      </c>
      <c r="AC4951" s="49" t="str">
        <f t="shared" ca="1" si="623"/>
        <v>N</v>
      </c>
    </row>
    <row r="4952" spans="1:29" x14ac:dyDescent="0.25">
      <c r="A4952">
        <v>3249</v>
      </c>
      <c r="B4952" s="9">
        <v>43577</v>
      </c>
      <c r="C4952" s="50" t="str">
        <f t="shared" si="616"/>
        <v>N</v>
      </c>
      <c r="D4952" s="52">
        <f>_xlfn.XLOOKUP(B4952,Cal_Date!B:B,Cal_Date!A:A,0)</f>
        <v>4</v>
      </c>
      <c r="E4952">
        <v>2019</v>
      </c>
      <c r="F4952" t="s">
        <v>121</v>
      </c>
      <c r="G4952" t="s">
        <v>129</v>
      </c>
      <c r="H4952" t="s">
        <v>11</v>
      </c>
      <c r="I4952" t="s">
        <v>11</v>
      </c>
      <c r="J4952" t="s">
        <v>15</v>
      </c>
      <c r="K4952" t="s">
        <v>42</v>
      </c>
      <c r="L4952">
        <v>2</v>
      </c>
      <c r="M4952">
        <v>1005</v>
      </c>
      <c r="O4952" t="s">
        <v>25</v>
      </c>
      <c r="R4952" t="s">
        <v>44</v>
      </c>
      <c r="S4952" s="49" t="str">
        <f t="shared" si="617"/>
        <v>Card</v>
      </c>
      <c r="T4952" s="3">
        <v>0.03</v>
      </c>
      <c r="U4952" s="2">
        <v>5.4450000000000003</v>
      </c>
      <c r="V4952" s="2">
        <v>1.74</v>
      </c>
      <c r="W4952" s="54">
        <f>_xlfn.XLOOKUP(M4952,Market!A:A,Market!F:F,0)</f>
        <v>8.8999999999999996E-2</v>
      </c>
      <c r="X4952" s="55">
        <f t="shared" si="618"/>
        <v>0.16335</v>
      </c>
      <c r="Y4952" s="55">
        <f t="shared" si="619"/>
        <v>3.7050000000000001</v>
      </c>
      <c r="Z4952" s="54">
        <f t="shared" si="620"/>
        <v>0.68044077134986225</v>
      </c>
      <c r="AA4952" s="49" t="str">
        <f t="shared" ca="1" si="621"/>
        <v>N</v>
      </c>
      <c r="AB4952" s="49">
        <f t="shared" ca="1" si="622"/>
        <v>5</v>
      </c>
      <c r="AC4952" s="49" t="str">
        <f t="shared" ca="1" si="623"/>
        <v>N</v>
      </c>
    </row>
    <row r="4953" spans="1:29" x14ac:dyDescent="0.25">
      <c r="A4953">
        <v>3250</v>
      </c>
      <c r="B4953" s="9">
        <v>43577</v>
      </c>
      <c r="C4953" s="50" t="str">
        <f t="shared" si="616"/>
        <v>N</v>
      </c>
      <c r="D4953" s="52">
        <f>_xlfn.XLOOKUP(B4953,Cal_Date!B:B,Cal_Date!A:A,0)</f>
        <v>4</v>
      </c>
      <c r="E4953">
        <v>2019</v>
      </c>
      <c r="F4953" t="s">
        <v>121</v>
      </c>
      <c r="G4953" t="s">
        <v>129</v>
      </c>
      <c r="H4953" t="s">
        <v>14</v>
      </c>
      <c r="I4953" t="s">
        <v>18</v>
      </c>
      <c r="J4953" t="s">
        <v>15</v>
      </c>
      <c r="K4953" t="s">
        <v>43</v>
      </c>
      <c r="L4953">
        <v>1</v>
      </c>
      <c r="M4953">
        <v>1005</v>
      </c>
      <c r="O4953" t="s">
        <v>25</v>
      </c>
      <c r="R4953" t="s">
        <v>44</v>
      </c>
      <c r="S4953" s="49" t="str">
        <f t="shared" si="617"/>
        <v>Card</v>
      </c>
      <c r="T4953" s="3">
        <v>0.03</v>
      </c>
      <c r="U4953" s="2">
        <v>7.6229999999999993</v>
      </c>
      <c r="V4953" s="2">
        <v>2.2200000000000002</v>
      </c>
      <c r="W4953" s="54">
        <f>_xlfn.XLOOKUP(M4953,Market!A:A,Market!F:F,0)</f>
        <v>8.8999999999999996E-2</v>
      </c>
      <c r="X4953" s="55">
        <f t="shared" si="618"/>
        <v>0.22868999999999998</v>
      </c>
      <c r="Y4953" s="55">
        <f t="shared" si="619"/>
        <v>5.4029999999999987</v>
      </c>
      <c r="Z4953" s="54">
        <f t="shared" si="620"/>
        <v>0.7087760724124359</v>
      </c>
      <c r="AA4953" s="49" t="str">
        <f t="shared" ca="1" si="621"/>
        <v>N</v>
      </c>
      <c r="AB4953" s="49">
        <f t="shared" ca="1" si="622"/>
        <v>5</v>
      </c>
      <c r="AC4953" s="49" t="str">
        <f t="shared" ca="1" si="623"/>
        <v>N</v>
      </c>
    </row>
    <row r="4954" spans="1:29" x14ac:dyDescent="0.25">
      <c r="A4954">
        <v>3251</v>
      </c>
      <c r="B4954" s="9">
        <v>43577</v>
      </c>
      <c r="C4954" s="50" t="str">
        <f t="shared" si="616"/>
        <v>N</v>
      </c>
      <c r="D4954" s="52">
        <f>_xlfn.XLOOKUP(B4954,Cal_Date!B:B,Cal_Date!A:A,0)</f>
        <v>4</v>
      </c>
      <c r="E4954">
        <v>2019</v>
      </c>
      <c r="F4954" t="s">
        <v>121</v>
      </c>
      <c r="G4954" t="s">
        <v>129</v>
      </c>
      <c r="H4954" t="s">
        <v>11</v>
      </c>
      <c r="I4954" t="s">
        <v>13</v>
      </c>
      <c r="J4954" t="s">
        <v>15</v>
      </c>
      <c r="K4954" t="s">
        <v>42</v>
      </c>
      <c r="L4954">
        <v>2</v>
      </c>
      <c r="M4954">
        <v>1006</v>
      </c>
      <c r="O4954" t="s">
        <v>28</v>
      </c>
      <c r="R4954" t="s">
        <v>44</v>
      </c>
      <c r="S4954" s="49" t="str">
        <f t="shared" si="617"/>
        <v>Card</v>
      </c>
      <c r="T4954" s="3">
        <v>0.03</v>
      </c>
      <c r="U4954" s="2">
        <v>5.4450000000000003</v>
      </c>
      <c r="V4954" s="2">
        <v>2.84</v>
      </c>
      <c r="W4954" s="54">
        <f>_xlfn.XLOOKUP(M4954,Market!A:A,Market!F:F,0)</f>
        <v>8.8999999999999996E-2</v>
      </c>
      <c r="X4954" s="55">
        <f t="shared" si="618"/>
        <v>0.16335</v>
      </c>
      <c r="Y4954" s="55">
        <f t="shared" si="619"/>
        <v>2.6050000000000004</v>
      </c>
      <c r="Z4954" s="54">
        <f t="shared" si="620"/>
        <v>0.47842056932966032</v>
      </c>
      <c r="AA4954" s="49" t="str">
        <f t="shared" ca="1" si="621"/>
        <v>N</v>
      </c>
      <c r="AB4954" s="49">
        <f t="shared" ca="1" si="622"/>
        <v>5</v>
      </c>
      <c r="AC4954" s="49" t="str">
        <f t="shared" ca="1" si="623"/>
        <v>N</v>
      </c>
    </row>
    <row r="4955" spans="1:29" x14ac:dyDescent="0.25">
      <c r="A4955">
        <v>3252</v>
      </c>
      <c r="B4955" s="9">
        <v>43577</v>
      </c>
      <c r="C4955" s="50" t="str">
        <f t="shared" si="616"/>
        <v>N</v>
      </c>
      <c r="D4955" s="52">
        <f>_xlfn.XLOOKUP(B4955,Cal_Date!B:B,Cal_Date!A:A,0)</f>
        <v>4</v>
      </c>
      <c r="E4955">
        <v>2019</v>
      </c>
      <c r="F4955" t="s">
        <v>121</v>
      </c>
      <c r="G4955" t="s">
        <v>129</v>
      </c>
      <c r="H4955" t="s">
        <v>48</v>
      </c>
      <c r="I4955" t="s">
        <v>18</v>
      </c>
      <c r="J4955" t="s">
        <v>10</v>
      </c>
      <c r="K4955" t="s">
        <v>43</v>
      </c>
      <c r="L4955">
        <v>1</v>
      </c>
      <c r="M4955">
        <v>1007</v>
      </c>
      <c r="O4955" t="s">
        <v>28</v>
      </c>
      <c r="R4955" t="s">
        <v>44</v>
      </c>
      <c r="S4955" s="49" t="str">
        <f t="shared" si="617"/>
        <v>Card</v>
      </c>
      <c r="T4955" s="3">
        <v>0.03</v>
      </c>
      <c r="U4955" s="2">
        <v>7.6229999999999993</v>
      </c>
      <c r="V4955" s="2">
        <v>1.46</v>
      </c>
      <c r="W4955" s="54">
        <f>_xlfn.XLOOKUP(M4955,Market!A:A,Market!F:F,0)</f>
        <v>8.8999999999999996E-2</v>
      </c>
      <c r="X4955" s="55">
        <f t="shared" si="618"/>
        <v>0.22868999999999998</v>
      </c>
      <c r="Y4955" s="55">
        <f t="shared" si="619"/>
        <v>6.1629999999999994</v>
      </c>
      <c r="Z4955" s="54">
        <f t="shared" si="620"/>
        <v>0.80847435392889933</v>
      </c>
      <c r="AA4955" s="49" t="str">
        <f t="shared" ca="1" si="621"/>
        <v>N</v>
      </c>
      <c r="AB4955" s="49">
        <f t="shared" ca="1" si="622"/>
        <v>5</v>
      </c>
      <c r="AC4955" s="49" t="str">
        <f t="shared" ca="1" si="623"/>
        <v>N</v>
      </c>
    </row>
    <row r="4956" spans="1:29" x14ac:dyDescent="0.25">
      <c r="A4956">
        <v>3253</v>
      </c>
      <c r="B4956" s="9">
        <v>43577</v>
      </c>
      <c r="C4956" s="50" t="str">
        <f t="shared" si="616"/>
        <v>N</v>
      </c>
      <c r="D4956" s="52">
        <f>_xlfn.XLOOKUP(B4956,Cal_Date!B:B,Cal_Date!A:A,0)</f>
        <v>4</v>
      </c>
      <c r="E4956">
        <v>2019</v>
      </c>
      <c r="F4956" t="s">
        <v>121</v>
      </c>
      <c r="G4956" t="s">
        <v>129</v>
      </c>
      <c r="H4956" t="s">
        <v>11</v>
      </c>
      <c r="I4956" t="s">
        <v>11</v>
      </c>
      <c r="J4956" t="s">
        <v>15</v>
      </c>
      <c r="K4956" t="s">
        <v>42</v>
      </c>
      <c r="L4956">
        <v>1</v>
      </c>
      <c r="M4956">
        <v>1008</v>
      </c>
      <c r="O4956" t="s">
        <v>28</v>
      </c>
      <c r="R4956" t="s">
        <v>44</v>
      </c>
      <c r="S4956" s="49" t="str">
        <f t="shared" si="617"/>
        <v>Card</v>
      </c>
      <c r="T4956" s="3">
        <v>0.03</v>
      </c>
      <c r="U4956" s="2">
        <v>2.7225000000000001</v>
      </c>
      <c r="V4956" s="2">
        <v>0.87</v>
      </c>
      <c r="W4956" s="54">
        <f>_xlfn.XLOOKUP(M4956,Market!A:A,Market!F:F,0)</f>
        <v>8.8999999999999996E-2</v>
      </c>
      <c r="X4956" s="55">
        <f t="shared" si="618"/>
        <v>8.1674999999999998E-2</v>
      </c>
      <c r="Y4956" s="55">
        <f t="shared" si="619"/>
        <v>1.8525</v>
      </c>
      <c r="Z4956" s="54">
        <f t="shared" si="620"/>
        <v>0.68044077134986225</v>
      </c>
      <c r="AA4956" s="49" t="str">
        <f t="shared" ca="1" si="621"/>
        <v>N</v>
      </c>
      <c r="AB4956" s="49">
        <f t="shared" ca="1" si="622"/>
        <v>5</v>
      </c>
      <c r="AC4956" s="49" t="str">
        <f t="shared" ca="1" si="623"/>
        <v>N</v>
      </c>
    </row>
    <row r="4957" spans="1:29" x14ac:dyDescent="0.25">
      <c r="A4957">
        <v>3254</v>
      </c>
      <c r="B4957" s="9">
        <v>43577</v>
      </c>
      <c r="C4957" s="50" t="str">
        <f t="shared" si="616"/>
        <v>N</v>
      </c>
      <c r="D4957" s="52">
        <f>_xlfn.XLOOKUP(B4957,Cal_Date!B:B,Cal_Date!A:A,0)</f>
        <v>4</v>
      </c>
      <c r="E4957">
        <v>2019</v>
      </c>
      <c r="F4957" t="s">
        <v>121</v>
      </c>
      <c r="G4957" t="s">
        <v>129</v>
      </c>
      <c r="H4957" t="s">
        <v>11</v>
      </c>
      <c r="I4957" t="s">
        <v>11</v>
      </c>
      <c r="J4957" t="s">
        <v>15</v>
      </c>
      <c r="K4957" t="s">
        <v>42</v>
      </c>
      <c r="L4957">
        <v>1</v>
      </c>
      <c r="M4957">
        <v>1009</v>
      </c>
      <c r="O4957" t="s">
        <v>28</v>
      </c>
      <c r="R4957" t="s">
        <v>44</v>
      </c>
      <c r="S4957" s="49" t="str">
        <f t="shared" si="617"/>
        <v>Card</v>
      </c>
      <c r="T4957" s="3">
        <v>0.03</v>
      </c>
      <c r="U4957" s="2">
        <v>2.7225000000000001</v>
      </c>
      <c r="V4957" s="2">
        <v>0.87</v>
      </c>
      <c r="W4957" s="54">
        <f>_xlfn.XLOOKUP(M4957,Market!A:A,Market!F:F,0)</f>
        <v>8.8999999999999996E-2</v>
      </c>
      <c r="X4957" s="55">
        <f t="shared" si="618"/>
        <v>8.1674999999999998E-2</v>
      </c>
      <c r="Y4957" s="55">
        <f t="shared" si="619"/>
        <v>1.8525</v>
      </c>
      <c r="Z4957" s="54">
        <f t="shared" si="620"/>
        <v>0.68044077134986225</v>
      </c>
      <c r="AA4957" s="49" t="str">
        <f t="shared" ca="1" si="621"/>
        <v>N</v>
      </c>
      <c r="AB4957" s="49">
        <f t="shared" ca="1" si="622"/>
        <v>5</v>
      </c>
      <c r="AC4957" s="49" t="str">
        <f t="shared" ca="1" si="623"/>
        <v>N</v>
      </c>
    </row>
    <row r="4958" spans="1:29" x14ac:dyDescent="0.25">
      <c r="A4958">
        <v>3255</v>
      </c>
      <c r="B4958" s="9">
        <v>43577</v>
      </c>
      <c r="C4958" s="50" t="str">
        <f t="shared" si="616"/>
        <v>N</v>
      </c>
      <c r="D4958" s="52">
        <f>_xlfn.XLOOKUP(B4958,Cal_Date!B:B,Cal_Date!A:A,0)</f>
        <v>4</v>
      </c>
      <c r="E4958">
        <v>2019</v>
      </c>
      <c r="F4958" t="s">
        <v>121</v>
      </c>
      <c r="G4958" t="s">
        <v>129</v>
      </c>
      <c r="H4958" t="s">
        <v>48</v>
      </c>
      <c r="I4958" t="s">
        <v>18</v>
      </c>
      <c r="J4958" t="s">
        <v>10</v>
      </c>
      <c r="K4958" t="s">
        <v>43</v>
      </c>
      <c r="L4958">
        <v>1</v>
      </c>
      <c r="M4958">
        <v>1006</v>
      </c>
      <c r="O4958" t="s">
        <v>28</v>
      </c>
      <c r="R4958" t="s">
        <v>47</v>
      </c>
      <c r="S4958" s="49" t="str">
        <f t="shared" si="617"/>
        <v>Card</v>
      </c>
      <c r="T4958" s="3">
        <v>3.5000000000000003E-2</v>
      </c>
      <c r="U4958" s="2">
        <v>7.6229999999999993</v>
      </c>
      <c r="V4958" s="2">
        <v>1.46</v>
      </c>
      <c r="W4958" s="54">
        <f>_xlfn.XLOOKUP(M4958,Market!A:A,Market!F:F,0)</f>
        <v>8.8999999999999996E-2</v>
      </c>
      <c r="X4958" s="55">
        <f t="shared" si="618"/>
        <v>0.26680500000000001</v>
      </c>
      <c r="Y4958" s="55">
        <f t="shared" si="619"/>
        <v>6.1629999999999994</v>
      </c>
      <c r="Z4958" s="54">
        <f t="shared" si="620"/>
        <v>0.80847435392889933</v>
      </c>
      <c r="AA4958" s="49" t="str">
        <f t="shared" ca="1" si="621"/>
        <v>N</v>
      </c>
      <c r="AB4958" s="49">
        <f t="shared" ca="1" si="622"/>
        <v>5</v>
      </c>
      <c r="AC4958" s="49" t="str">
        <f t="shared" ca="1" si="623"/>
        <v>N</v>
      </c>
    </row>
    <row r="4959" spans="1:29" x14ac:dyDescent="0.25">
      <c r="A4959">
        <v>3256</v>
      </c>
      <c r="B4959" s="9">
        <v>43577</v>
      </c>
      <c r="C4959" s="50" t="str">
        <f t="shared" si="616"/>
        <v>N</v>
      </c>
      <c r="D4959" s="52">
        <f>_xlfn.XLOOKUP(B4959,Cal_Date!B:B,Cal_Date!A:A,0)</f>
        <v>4</v>
      </c>
      <c r="E4959">
        <v>2019</v>
      </c>
      <c r="F4959" t="s">
        <v>121</v>
      </c>
      <c r="G4959" t="s">
        <v>129</v>
      </c>
      <c r="H4959" t="s">
        <v>11</v>
      </c>
      <c r="I4959" t="s">
        <v>11</v>
      </c>
      <c r="J4959" t="s">
        <v>15</v>
      </c>
      <c r="K4959" t="s">
        <v>42</v>
      </c>
      <c r="L4959">
        <v>2</v>
      </c>
      <c r="M4959">
        <v>1007</v>
      </c>
      <c r="O4959" t="s">
        <v>28</v>
      </c>
      <c r="R4959" t="s">
        <v>44</v>
      </c>
      <c r="S4959" s="49" t="str">
        <f t="shared" si="617"/>
        <v>Card</v>
      </c>
      <c r="T4959" s="3">
        <v>0.03</v>
      </c>
      <c r="U4959" s="2">
        <v>5.4450000000000003</v>
      </c>
      <c r="V4959" s="2">
        <v>1.74</v>
      </c>
      <c r="W4959" s="54">
        <f>_xlfn.XLOOKUP(M4959,Market!A:A,Market!F:F,0)</f>
        <v>8.8999999999999996E-2</v>
      </c>
      <c r="X4959" s="55">
        <f t="shared" si="618"/>
        <v>0.16335</v>
      </c>
      <c r="Y4959" s="55">
        <f t="shared" si="619"/>
        <v>3.7050000000000001</v>
      </c>
      <c r="Z4959" s="54">
        <f t="shared" si="620"/>
        <v>0.68044077134986225</v>
      </c>
      <c r="AA4959" s="49" t="str">
        <f t="shared" ca="1" si="621"/>
        <v>N</v>
      </c>
      <c r="AB4959" s="49">
        <f t="shared" ca="1" si="622"/>
        <v>5</v>
      </c>
      <c r="AC4959" s="49" t="str">
        <f t="shared" ca="1" si="623"/>
        <v>N</v>
      </c>
    </row>
    <row r="4960" spans="1:29" x14ac:dyDescent="0.25">
      <c r="A4960">
        <v>3257</v>
      </c>
      <c r="B4960" s="9">
        <v>43577</v>
      </c>
      <c r="C4960" s="50" t="str">
        <f t="shared" si="616"/>
        <v>N</v>
      </c>
      <c r="D4960" s="52">
        <f>_xlfn.XLOOKUP(B4960,Cal_Date!B:B,Cal_Date!A:A,0)</f>
        <v>4</v>
      </c>
      <c r="E4960">
        <v>2019</v>
      </c>
      <c r="F4960" t="s">
        <v>121</v>
      </c>
      <c r="G4960" t="s">
        <v>129</v>
      </c>
      <c r="H4960" t="s">
        <v>48</v>
      </c>
      <c r="I4960" t="s">
        <v>18</v>
      </c>
      <c r="J4960" t="s">
        <v>10</v>
      </c>
      <c r="K4960" t="s">
        <v>43</v>
      </c>
      <c r="L4960">
        <v>1</v>
      </c>
      <c r="M4960">
        <v>1007</v>
      </c>
      <c r="O4960" t="s">
        <v>28</v>
      </c>
      <c r="R4960" t="s">
        <v>44</v>
      </c>
      <c r="S4960" s="49" t="str">
        <f t="shared" si="617"/>
        <v>Card</v>
      </c>
      <c r="T4960" s="3">
        <v>0.03</v>
      </c>
      <c r="U4960" s="2">
        <v>7.6229999999999993</v>
      </c>
      <c r="V4960" s="2">
        <v>1.46</v>
      </c>
      <c r="W4960" s="54">
        <f>_xlfn.XLOOKUP(M4960,Market!A:A,Market!F:F,0)</f>
        <v>8.8999999999999996E-2</v>
      </c>
      <c r="X4960" s="55">
        <f t="shared" si="618"/>
        <v>0.22868999999999998</v>
      </c>
      <c r="Y4960" s="55">
        <f t="shared" si="619"/>
        <v>6.1629999999999994</v>
      </c>
      <c r="Z4960" s="54">
        <f t="shared" si="620"/>
        <v>0.80847435392889933</v>
      </c>
      <c r="AA4960" s="49" t="str">
        <f t="shared" ca="1" si="621"/>
        <v>N</v>
      </c>
      <c r="AB4960" s="49">
        <f t="shared" ca="1" si="622"/>
        <v>5</v>
      </c>
      <c r="AC4960" s="49" t="str">
        <f t="shared" ca="1" si="623"/>
        <v>N</v>
      </c>
    </row>
    <row r="4961" spans="1:29" x14ac:dyDescent="0.25">
      <c r="A4961">
        <v>3258</v>
      </c>
      <c r="B4961" s="9">
        <v>43577</v>
      </c>
      <c r="C4961" s="50" t="str">
        <f t="shared" si="616"/>
        <v>N</v>
      </c>
      <c r="D4961" s="52">
        <f>_xlfn.XLOOKUP(B4961,Cal_Date!B:B,Cal_Date!A:A,0)</f>
        <v>4</v>
      </c>
      <c r="E4961">
        <v>2019</v>
      </c>
      <c r="F4961" t="s">
        <v>121</v>
      </c>
      <c r="G4961" t="s">
        <v>129</v>
      </c>
      <c r="H4961" t="s">
        <v>11</v>
      </c>
      <c r="I4961" t="s">
        <v>13</v>
      </c>
      <c r="J4961" t="s">
        <v>15</v>
      </c>
      <c r="K4961" t="s">
        <v>42</v>
      </c>
      <c r="L4961">
        <v>1</v>
      </c>
      <c r="M4961">
        <v>1007</v>
      </c>
      <c r="O4961" t="s">
        <v>28</v>
      </c>
      <c r="R4961" t="s">
        <v>44</v>
      </c>
      <c r="S4961" s="49" t="str">
        <f t="shared" si="617"/>
        <v>Card</v>
      </c>
      <c r="T4961" s="3">
        <v>0.03</v>
      </c>
      <c r="U4961" s="2">
        <v>2.7225000000000001</v>
      </c>
      <c r="V4961" s="2">
        <v>1.42</v>
      </c>
      <c r="W4961" s="54">
        <f>_xlfn.XLOOKUP(M4961,Market!A:A,Market!F:F,0)</f>
        <v>8.8999999999999996E-2</v>
      </c>
      <c r="X4961" s="55">
        <f t="shared" si="618"/>
        <v>8.1674999999999998E-2</v>
      </c>
      <c r="Y4961" s="55">
        <f t="shared" si="619"/>
        <v>1.3025000000000002</v>
      </c>
      <c r="Z4961" s="54">
        <f t="shared" si="620"/>
        <v>0.47842056932966032</v>
      </c>
      <c r="AA4961" s="49" t="str">
        <f t="shared" ca="1" si="621"/>
        <v>N</v>
      </c>
      <c r="AB4961" s="49">
        <f t="shared" ca="1" si="622"/>
        <v>5</v>
      </c>
      <c r="AC4961" s="49" t="str">
        <f t="shared" ca="1" si="623"/>
        <v>N</v>
      </c>
    </row>
    <row r="4962" spans="1:29" x14ac:dyDescent="0.25">
      <c r="A4962">
        <v>3259</v>
      </c>
      <c r="B4962" s="9">
        <v>43577</v>
      </c>
      <c r="C4962" s="50" t="str">
        <f t="shared" si="616"/>
        <v>N</v>
      </c>
      <c r="D4962" s="52">
        <f>_xlfn.XLOOKUP(B4962,Cal_Date!B:B,Cal_Date!A:A,0)</f>
        <v>4</v>
      </c>
      <c r="E4962">
        <v>2019</v>
      </c>
      <c r="F4962" t="s">
        <v>121</v>
      </c>
      <c r="G4962" t="s">
        <v>129</v>
      </c>
      <c r="H4962" t="s">
        <v>48</v>
      </c>
      <c r="I4962" t="s">
        <v>18</v>
      </c>
      <c r="J4962" t="s">
        <v>10</v>
      </c>
      <c r="K4962" t="s">
        <v>43</v>
      </c>
      <c r="L4962">
        <v>1</v>
      </c>
      <c r="M4962">
        <v>1005</v>
      </c>
      <c r="O4962" t="s">
        <v>25</v>
      </c>
      <c r="R4962" t="s">
        <v>44</v>
      </c>
      <c r="S4962" s="49" t="str">
        <f t="shared" si="617"/>
        <v>Card</v>
      </c>
      <c r="T4962" s="3">
        <v>0.03</v>
      </c>
      <c r="U4962" s="2">
        <v>7.6229999999999993</v>
      </c>
      <c r="V4962" s="2">
        <v>1.46</v>
      </c>
      <c r="W4962" s="54">
        <f>_xlfn.XLOOKUP(M4962,Market!A:A,Market!F:F,0)</f>
        <v>8.8999999999999996E-2</v>
      </c>
      <c r="X4962" s="55">
        <f t="shared" si="618"/>
        <v>0.22868999999999998</v>
      </c>
      <c r="Y4962" s="55">
        <f t="shared" si="619"/>
        <v>6.1629999999999994</v>
      </c>
      <c r="Z4962" s="54">
        <f t="shared" si="620"/>
        <v>0.80847435392889933</v>
      </c>
      <c r="AA4962" s="49" t="str">
        <f t="shared" ca="1" si="621"/>
        <v>N</v>
      </c>
      <c r="AB4962" s="49">
        <f t="shared" ca="1" si="622"/>
        <v>5</v>
      </c>
      <c r="AC4962" s="49" t="str">
        <f t="shared" ca="1" si="623"/>
        <v>N</v>
      </c>
    </row>
    <row r="4963" spans="1:29" x14ac:dyDescent="0.25">
      <c r="A4963">
        <v>3260</v>
      </c>
      <c r="B4963" s="9">
        <v>43577</v>
      </c>
      <c r="C4963" s="50" t="str">
        <f t="shared" si="616"/>
        <v>N</v>
      </c>
      <c r="D4963" s="52">
        <f>_xlfn.XLOOKUP(B4963,Cal_Date!B:B,Cal_Date!A:A,0)</f>
        <v>4</v>
      </c>
      <c r="E4963">
        <v>2019</v>
      </c>
      <c r="F4963" t="s">
        <v>121</v>
      </c>
      <c r="G4963" t="s">
        <v>129</v>
      </c>
      <c r="H4963" t="s">
        <v>48</v>
      </c>
      <c r="I4963" t="s">
        <v>18</v>
      </c>
      <c r="J4963" t="s">
        <v>10</v>
      </c>
      <c r="K4963" t="s">
        <v>43</v>
      </c>
      <c r="L4963">
        <v>1</v>
      </c>
      <c r="M4963">
        <v>1005</v>
      </c>
      <c r="O4963" t="s">
        <v>25</v>
      </c>
      <c r="R4963" t="s">
        <v>44</v>
      </c>
      <c r="S4963" s="49" t="str">
        <f t="shared" si="617"/>
        <v>Card</v>
      </c>
      <c r="T4963" s="3">
        <v>0.03</v>
      </c>
      <c r="U4963" s="2">
        <v>7.6229999999999993</v>
      </c>
      <c r="V4963" s="2">
        <v>1.46</v>
      </c>
      <c r="W4963" s="54">
        <f>_xlfn.XLOOKUP(M4963,Market!A:A,Market!F:F,0)</f>
        <v>8.8999999999999996E-2</v>
      </c>
      <c r="X4963" s="55">
        <f t="shared" si="618"/>
        <v>0.22868999999999998</v>
      </c>
      <c r="Y4963" s="55">
        <f t="shared" si="619"/>
        <v>6.1629999999999994</v>
      </c>
      <c r="Z4963" s="54">
        <f t="shared" si="620"/>
        <v>0.80847435392889933</v>
      </c>
      <c r="AA4963" s="49" t="str">
        <f t="shared" ca="1" si="621"/>
        <v>N</v>
      </c>
      <c r="AB4963" s="49">
        <f t="shared" ca="1" si="622"/>
        <v>5</v>
      </c>
      <c r="AC4963" s="49" t="str">
        <f t="shared" ca="1" si="623"/>
        <v>N</v>
      </c>
    </row>
    <row r="4964" spans="1:29" x14ac:dyDescent="0.25">
      <c r="A4964">
        <v>3261</v>
      </c>
      <c r="B4964" s="9">
        <v>43578</v>
      </c>
      <c r="C4964" s="50" t="str">
        <f t="shared" si="616"/>
        <v>N</v>
      </c>
      <c r="D4964" s="52">
        <f>_xlfn.XLOOKUP(B4964,Cal_Date!B:B,Cal_Date!A:A,0)</f>
        <v>4</v>
      </c>
      <c r="E4964">
        <v>2019</v>
      </c>
      <c r="F4964" t="s">
        <v>122</v>
      </c>
      <c r="G4964" t="s">
        <v>129</v>
      </c>
      <c r="H4964" t="s">
        <v>11</v>
      </c>
      <c r="I4964" t="s">
        <v>11</v>
      </c>
      <c r="J4964" t="s">
        <v>15</v>
      </c>
      <c r="K4964" t="s">
        <v>42</v>
      </c>
      <c r="L4964">
        <v>1</v>
      </c>
      <c r="M4964">
        <v>1002</v>
      </c>
      <c r="O4964" t="s">
        <v>28</v>
      </c>
      <c r="R4964" t="s">
        <v>44</v>
      </c>
      <c r="S4964" s="49" t="str">
        <f t="shared" si="617"/>
        <v>Card</v>
      </c>
      <c r="T4964" s="3">
        <v>0.03</v>
      </c>
      <c r="U4964" s="2">
        <v>2.6500000000000004</v>
      </c>
      <c r="V4964" s="2">
        <v>0.87</v>
      </c>
      <c r="W4964" s="54">
        <f>_xlfn.XLOOKUP(M4964,Market!A:A,Market!F:F,0)</f>
        <v>0.06</v>
      </c>
      <c r="X4964" s="55">
        <f t="shared" si="618"/>
        <v>7.9500000000000001E-2</v>
      </c>
      <c r="Y4964" s="55">
        <f t="shared" si="619"/>
        <v>1.7800000000000002</v>
      </c>
      <c r="Z4964" s="54">
        <f t="shared" si="620"/>
        <v>0.67169811320754713</v>
      </c>
      <c r="AA4964" s="49" t="str">
        <f t="shared" ca="1" si="621"/>
        <v>N</v>
      </c>
      <c r="AB4964" s="49">
        <f t="shared" ca="1" si="622"/>
        <v>5</v>
      </c>
      <c r="AC4964" s="49" t="str">
        <f t="shared" ca="1" si="623"/>
        <v>N</v>
      </c>
    </row>
    <row r="4965" spans="1:29" x14ac:dyDescent="0.25">
      <c r="A4965">
        <v>3262</v>
      </c>
      <c r="B4965" s="9">
        <v>43578</v>
      </c>
      <c r="C4965" s="50" t="str">
        <f t="shared" si="616"/>
        <v>N</v>
      </c>
      <c r="D4965" s="52">
        <f>_xlfn.XLOOKUP(B4965,Cal_Date!B:B,Cal_Date!A:A,0)</f>
        <v>4</v>
      </c>
      <c r="E4965">
        <v>2019</v>
      </c>
      <c r="F4965" t="s">
        <v>122</v>
      </c>
      <c r="G4965" t="s">
        <v>129</v>
      </c>
      <c r="H4965" t="s">
        <v>14</v>
      </c>
      <c r="I4965" t="s">
        <v>18</v>
      </c>
      <c r="J4965" t="s">
        <v>15</v>
      </c>
      <c r="K4965" t="s">
        <v>43</v>
      </c>
      <c r="L4965">
        <v>2</v>
      </c>
      <c r="M4965">
        <v>1004</v>
      </c>
      <c r="O4965" t="s">
        <v>28</v>
      </c>
      <c r="R4965" t="s">
        <v>44</v>
      </c>
      <c r="S4965" s="49" t="str">
        <f t="shared" si="617"/>
        <v>Card</v>
      </c>
      <c r="T4965" s="3">
        <v>0.03</v>
      </c>
      <c r="U4965" s="2">
        <v>13.780000000000001</v>
      </c>
      <c r="V4965" s="2">
        <v>4.2</v>
      </c>
      <c r="W4965" s="54">
        <f>_xlfn.XLOOKUP(M4965,Market!A:A,Market!F:F,0)</f>
        <v>0.06</v>
      </c>
      <c r="X4965" s="55">
        <f t="shared" si="618"/>
        <v>0.41340000000000005</v>
      </c>
      <c r="Y4965" s="55">
        <f t="shared" si="619"/>
        <v>9.5800000000000018</v>
      </c>
      <c r="Z4965" s="54">
        <f t="shared" si="620"/>
        <v>0.69521044992743108</v>
      </c>
      <c r="AA4965" s="49" t="str">
        <f t="shared" ca="1" si="621"/>
        <v>N</v>
      </c>
      <c r="AB4965" s="49">
        <f t="shared" ca="1" si="622"/>
        <v>5</v>
      </c>
      <c r="AC4965" s="49" t="str">
        <f t="shared" ca="1" si="623"/>
        <v>N</v>
      </c>
    </row>
    <row r="4966" spans="1:29" x14ac:dyDescent="0.25">
      <c r="A4966">
        <v>3263</v>
      </c>
      <c r="B4966" s="9">
        <v>43578</v>
      </c>
      <c r="C4966" s="50" t="str">
        <f t="shared" si="616"/>
        <v>N</v>
      </c>
      <c r="D4966" s="52">
        <f>_xlfn.XLOOKUP(B4966,Cal_Date!B:B,Cal_Date!A:A,0)</f>
        <v>4</v>
      </c>
      <c r="E4966">
        <v>2019</v>
      </c>
      <c r="F4966" t="s">
        <v>122</v>
      </c>
      <c r="G4966" t="s">
        <v>129</v>
      </c>
      <c r="H4966" t="s">
        <v>14</v>
      </c>
      <c r="I4966" t="s">
        <v>13</v>
      </c>
      <c r="J4966" t="s">
        <v>15</v>
      </c>
      <c r="K4966" t="s">
        <v>43</v>
      </c>
      <c r="L4966">
        <v>2</v>
      </c>
      <c r="M4966">
        <v>1005</v>
      </c>
      <c r="O4966" t="s">
        <v>25</v>
      </c>
      <c r="R4966" t="s">
        <v>44</v>
      </c>
      <c r="S4966" s="49" t="str">
        <f t="shared" si="617"/>
        <v>Card</v>
      </c>
      <c r="T4966" s="3">
        <v>0.03</v>
      </c>
      <c r="U4966" s="2">
        <v>14.157</v>
      </c>
      <c r="V4966" s="2">
        <v>4.24</v>
      </c>
      <c r="W4966" s="54">
        <f>_xlfn.XLOOKUP(M4966,Market!A:A,Market!F:F,0)</f>
        <v>8.8999999999999996E-2</v>
      </c>
      <c r="X4966" s="55">
        <f t="shared" si="618"/>
        <v>0.42470999999999998</v>
      </c>
      <c r="Y4966" s="55">
        <f t="shared" si="619"/>
        <v>9.9169999999999998</v>
      </c>
      <c r="Z4966" s="54">
        <f t="shared" si="620"/>
        <v>0.70050151868333688</v>
      </c>
      <c r="AA4966" s="49" t="str">
        <f t="shared" ca="1" si="621"/>
        <v>N</v>
      </c>
      <c r="AB4966" s="49">
        <f t="shared" ca="1" si="622"/>
        <v>5</v>
      </c>
      <c r="AC4966" s="49" t="str">
        <f t="shared" ca="1" si="623"/>
        <v>N</v>
      </c>
    </row>
    <row r="4967" spans="1:29" x14ac:dyDescent="0.25">
      <c r="A4967">
        <v>3264</v>
      </c>
      <c r="B4967" s="9">
        <v>43578</v>
      </c>
      <c r="C4967" s="50" t="str">
        <f t="shared" si="616"/>
        <v>N</v>
      </c>
      <c r="D4967" s="52">
        <f>_xlfn.XLOOKUP(B4967,Cal_Date!B:B,Cal_Date!A:A,0)</f>
        <v>4</v>
      </c>
      <c r="E4967">
        <v>2019</v>
      </c>
      <c r="F4967" t="s">
        <v>122</v>
      </c>
      <c r="G4967" t="s">
        <v>129</v>
      </c>
      <c r="H4967" t="s">
        <v>11</v>
      </c>
      <c r="I4967" t="s">
        <v>11</v>
      </c>
      <c r="J4967" t="s">
        <v>15</v>
      </c>
      <c r="K4967" t="s">
        <v>42</v>
      </c>
      <c r="L4967">
        <v>1</v>
      </c>
      <c r="M4967">
        <v>1001</v>
      </c>
      <c r="O4967" t="s">
        <v>25</v>
      </c>
      <c r="R4967" t="s">
        <v>44</v>
      </c>
      <c r="S4967" s="49" t="str">
        <f t="shared" si="617"/>
        <v>Card</v>
      </c>
      <c r="T4967" s="3">
        <v>0.03</v>
      </c>
      <c r="U4967" s="2">
        <v>2.6500000000000004</v>
      </c>
      <c r="V4967" s="2">
        <v>0.87</v>
      </c>
      <c r="W4967" s="54">
        <f>_xlfn.XLOOKUP(M4967,Market!A:A,Market!F:F,0)</f>
        <v>0.06</v>
      </c>
      <c r="X4967" s="55">
        <f t="shared" si="618"/>
        <v>7.9500000000000001E-2</v>
      </c>
      <c r="Y4967" s="55">
        <f t="shared" si="619"/>
        <v>1.7800000000000002</v>
      </c>
      <c r="Z4967" s="54">
        <f t="shared" si="620"/>
        <v>0.67169811320754713</v>
      </c>
      <c r="AA4967" s="49" t="str">
        <f t="shared" ca="1" si="621"/>
        <v>N</v>
      </c>
      <c r="AB4967" s="49">
        <f t="shared" ca="1" si="622"/>
        <v>5</v>
      </c>
      <c r="AC4967" s="49" t="str">
        <f t="shared" ca="1" si="623"/>
        <v>N</v>
      </c>
    </row>
    <row r="4968" spans="1:29" x14ac:dyDescent="0.25">
      <c r="A4968">
        <v>3265</v>
      </c>
      <c r="B4968" s="9">
        <v>43578</v>
      </c>
      <c r="C4968" s="50" t="str">
        <f t="shared" si="616"/>
        <v>N</v>
      </c>
      <c r="D4968" s="52">
        <f>_xlfn.XLOOKUP(B4968,Cal_Date!B:B,Cal_Date!A:A,0)</f>
        <v>4</v>
      </c>
      <c r="E4968">
        <v>2019</v>
      </c>
      <c r="F4968" t="s">
        <v>122</v>
      </c>
      <c r="G4968" t="s">
        <v>129</v>
      </c>
      <c r="H4968" t="s">
        <v>11</v>
      </c>
      <c r="I4968" t="s">
        <v>11</v>
      </c>
      <c r="J4968" t="s">
        <v>15</v>
      </c>
      <c r="K4968" t="s">
        <v>42</v>
      </c>
      <c r="L4968">
        <v>1</v>
      </c>
      <c r="M4968">
        <v>1010</v>
      </c>
      <c r="O4968" t="s">
        <v>25</v>
      </c>
      <c r="R4968" t="s">
        <v>44</v>
      </c>
      <c r="S4968" s="49" t="str">
        <f t="shared" si="617"/>
        <v>Card</v>
      </c>
      <c r="T4968" s="3">
        <v>0.03</v>
      </c>
      <c r="U4968" s="2">
        <v>2.7</v>
      </c>
      <c r="V4968" s="2">
        <v>0.87</v>
      </c>
      <c r="W4968" s="54">
        <f>_xlfn.XLOOKUP(M4968,Market!A:A,Market!F:F,0)</f>
        <v>0.08</v>
      </c>
      <c r="X4968" s="55">
        <f t="shared" si="618"/>
        <v>8.1000000000000003E-2</v>
      </c>
      <c r="Y4968" s="55">
        <f t="shared" si="619"/>
        <v>1.83</v>
      </c>
      <c r="Z4968" s="54">
        <f t="shared" si="620"/>
        <v>0.67777777777777781</v>
      </c>
      <c r="AA4968" s="49" t="str">
        <f t="shared" ca="1" si="621"/>
        <v>N</v>
      </c>
      <c r="AB4968" s="49">
        <f t="shared" ca="1" si="622"/>
        <v>5</v>
      </c>
      <c r="AC4968" s="49" t="str">
        <f t="shared" ca="1" si="623"/>
        <v>N</v>
      </c>
    </row>
    <row r="4969" spans="1:29" x14ac:dyDescent="0.25">
      <c r="A4969">
        <v>3266</v>
      </c>
      <c r="B4969" s="9">
        <v>43578</v>
      </c>
      <c r="C4969" s="50" t="str">
        <f t="shared" si="616"/>
        <v>N</v>
      </c>
      <c r="D4969" s="52">
        <f>_xlfn.XLOOKUP(B4969,Cal_Date!B:B,Cal_Date!A:A,0)</f>
        <v>4</v>
      </c>
      <c r="E4969">
        <v>2019</v>
      </c>
      <c r="F4969" t="s">
        <v>122</v>
      </c>
      <c r="G4969" t="s">
        <v>129</v>
      </c>
      <c r="H4969" t="s">
        <v>11</v>
      </c>
      <c r="I4969" t="s">
        <v>11</v>
      </c>
      <c r="J4969" t="s">
        <v>15</v>
      </c>
      <c r="K4969" t="s">
        <v>42</v>
      </c>
      <c r="L4969">
        <v>1</v>
      </c>
      <c r="M4969">
        <v>1011</v>
      </c>
      <c r="O4969" t="s">
        <v>25</v>
      </c>
      <c r="R4969" t="s">
        <v>46</v>
      </c>
      <c r="S4969" s="49" t="str">
        <f t="shared" si="617"/>
        <v>Card</v>
      </c>
      <c r="T4969" s="3">
        <v>0.04</v>
      </c>
      <c r="U4969" s="2">
        <v>2.6500000000000004</v>
      </c>
      <c r="V4969" s="2">
        <v>0.87</v>
      </c>
      <c r="W4969" s="54">
        <f>_xlfn.XLOOKUP(M4969,Market!A:A,Market!F:F,0)</f>
        <v>0.06</v>
      </c>
      <c r="X4969" s="55">
        <f t="shared" si="618"/>
        <v>0.10600000000000001</v>
      </c>
      <c r="Y4969" s="55">
        <f t="shared" si="619"/>
        <v>1.7800000000000002</v>
      </c>
      <c r="Z4969" s="54">
        <f t="shared" si="620"/>
        <v>0.67169811320754713</v>
      </c>
      <c r="AA4969" s="49" t="str">
        <f t="shared" ca="1" si="621"/>
        <v>N</v>
      </c>
      <c r="AB4969" s="49">
        <f t="shared" ca="1" si="622"/>
        <v>5</v>
      </c>
      <c r="AC4969" s="49" t="str">
        <f t="shared" ca="1" si="623"/>
        <v>N</v>
      </c>
    </row>
    <row r="4970" spans="1:29" x14ac:dyDescent="0.25">
      <c r="A4970">
        <v>3267</v>
      </c>
      <c r="B4970" s="9">
        <v>43578</v>
      </c>
      <c r="C4970" s="50" t="str">
        <f t="shared" si="616"/>
        <v>N</v>
      </c>
      <c r="D4970" s="52">
        <f>_xlfn.XLOOKUP(B4970,Cal_Date!B:B,Cal_Date!A:A,0)</f>
        <v>4</v>
      </c>
      <c r="E4970">
        <v>2019</v>
      </c>
      <c r="F4970" t="s">
        <v>122</v>
      </c>
      <c r="G4970" t="s">
        <v>129</v>
      </c>
      <c r="H4970" t="s">
        <v>11</v>
      </c>
      <c r="I4970" t="s">
        <v>11</v>
      </c>
      <c r="J4970" t="s">
        <v>15</v>
      </c>
      <c r="K4970" t="s">
        <v>42</v>
      </c>
      <c r="L4970">
        <v>2</v>
      </c>
      <c r="M4970">
        <v>1011</v>
      </c>
      <c r="O4970" t="s">
        <v>25</v>
      </c>
      <c r="R4970" t="s">
        <v>46</v>
      </c>
      <c r="S4970" s="49" t="str">
        <f t="shared" si="617"/>
        <v>Card</v>
      </c>
      <c r="T4970" s="3">
        <v>0.04</v>
      </c>
      <c r="U4970" s="2">
        <v>5.3000000000000007</v>
      </c>
      <c r="V4970" s="2">
        <v>1.74</v>
      </c>
      <c r="W4970" s="54">
        <f>_xlfn.XLOOKUP(M4970,Market!A:A,Market!F:F,0)</f>
        <v>0.06</v>
      </c>
      <c r="X4970" s="55">
        <f t="shared" si="618"/>
        <v>0.21200000000000002</v>
      </c>
      <c r="Y4970" s="55">
        <f t="shared" si="619"/>
        <v>3.5600000000000005</v>
      </c>
      <c r="Z4970" s="54">
        <f t="shared" si="620"/>
        <v>0.67169811320754713</v>
      </c>
      <c r="AA4970" s="49" t="str">
        <f t="shared" ca="1" si="621"/>
        <v>N</v>
      </c>
      <c r="AB4970" s="49">
        <f t="shared" ca="1" si="622"/>
        <v>5</v>
      </c>
      <c r="AC4970" s="49" t="str">
        <f t="shared" ca="1" si="623"/>
        <v>N</v>
      </c>
    </row>
    <row r="4971" spans="1:29" x14ac:dyDescent="0.25">
      <c r="A4971">
        <v>3268</v>
      </c>
      <c r="B4971" s="9">
        <v>43578</v>
      </c>
      <c r="C4971" s="50" t="str">
        <f t="shared" si="616"/>
        <v>N</v>
      </c>
      <c r="D4971" s="52">
        <f>_xlfn.XLOOKUP(B4971,Cal_Date!B:B,Cal_Date!A:A,0)</f>
        <v>4</v>
      </c>
      <c r="E4971">
        <v>2019</v>
      </c>
      <c r="F4971" t="s">
        <v>122</v>
      </c>
      <c r="G4971" t="s">
        <v>129</v>
      </c>
      <c r="H4971" t="s">
        <v>48</v>
      </c>
      <c r="I4971" t="s">
        <v>18</v>
      </c>
      <c r="J4971" t="s">
        <v>10</v>
      </c>
      <c r="K4971" t="s">
        <v>43</v>
      </c>
      <c r="L4971">
        <v>1</v>
      </c>
      <c r="M4971">
        <v>1001</v>
      </c>
      <c r="O4971" t="s">
        <v>25</v>
      </c>
      <c r="R4971" t="s">
        <v>44</v>
      </c>
      <c r="S4971" s="49" t="str">
        <f t="shared" si="617"/>
        <v>Card</v>
      </c>
      <c r="T4971" s="3">
        <v>0.03</v>
      </c>
      <c r="U4971" s="2">
        <v>7.42</v>
      </c>
      <c r="V4971" s="2">
        <v>1.46</v>
      </c>
      <c r="W4971" s="54">
        <f>_xlfn.XLOOKUP(M4971,Market!A:A,Market!F:F,0)</f>
        <v>0.06</v>
      </c>
      <c r="X4971" s="55">
        <f t="shared" si="618"/>
        <v>0.22259999999999999</v>
      </c>
      <c r="Y4971" s="55">
        <f t="shared" si="619"/>
        <v>5.96</v>
      </c>
      <c r="Z4971" s="54">
        <f t="shared" si="620"/>
        <v>0.80323450134770891</v>
      </c>
      <c r="AA4971" s="49" t="str">
        <f t="shared" ca="1" si="621"/>
        <v>N</v>
      </c>
      <c r="AB4971" s="49">
        <f t="shared" ca="1" si="622"/>
        <v>5</v>
      </c>
      <c r="AC4971" s="49" t="str">
        <f t="shared" ca="1" si="623"/>
        <v>N</v>
      </c>
    </row>
    <row r="4972" spans="1:29" x14ac:dyDescent="0.25">
      <c r="A4972">
        <v>3269</v>
      </c>
      <c r="B4972" s="9">
        <v>43578</v>
      </c>
      <c r="C4972" s="50" t="str">
        <f t="shared" si="616"/>
        <v>N</v>
      </c>
      <c r="D4972" s="52">
        <f>_xlfn.XLOOKUP(B4972,Cal_Date!B:B,Cal_Date!A:A,0)</f>
        <v>4</v>
      </c>
      <c r="E4972">
        <v>2019</v>
      </c>
      <c r="F4972" t="s">
        <v>122</v>
      </c>
      <c r="G4972" t="s">
        <v>129</v>
      </c>
      <c r="H4972" t="s">
        <v>11</v>
      </c>
      <c r="I4972" t="s">
        <v>11</v>
      </c>
      <c r="J4972" t="s">
        <v>15</v>
      </c>
      <c r="K4972" t="s">
        <v>42</v>
      </c>
      <c r="L4972">
        <v>2</v>
      </c>
      <c r="M4972">
        <v>1003</v>
      </c>
      <c r="O4972" t="s">
        <v>25</v>
      </c>
      <c r="R4972" t="s">
        <v>47</v>
      </c>
      <c r="S4972" s="49" t="str">
        <f t="shared" si="617"/>
        <v>Card</v>
      </c>
      <c r="T4972" s="3">
        <v>3.5000000000000003E-2</v>
      </c>
      <c r="U4972" s="2">
        <v>5.3000000000000007</v>
      </c>
      <c r="V4972" s="2">
        <v>1.74</v>
      </c>
      <c r="W4972" s="54">
        <f>_xlfn.XLOOKUP(M4972,Market!A:A,Market!F:F,0)</f>
        <v>0.06</v>
      </c>
      <c r="X4972" s="55">
        <f t="shared" si="618"/>
        <v>0.18550000000000005</v>
      </c>
      <c r="Y4972" s="55">
        <f t="shared" si="619"/>
        <v>3.5600000000000005</v>
      </c>
      <c r="Z4972" s="54">
        <f t="shared" si="620"/>
        <v>0.67169811320754713</v>
      </c>
      <c r="AA4972" s="49" t="str">
        <f t="shared" ca="1" si="621"/>
        <v>N</v>
      </c>
      <c r="AB4972" s="49">
        <f t="shared" ca="1" si="622"/>
        <v>5</v>
      </c>
      <c r="AC4972" s="49" t="str">
        <f t="shared" ca="1" si="623"/>
        <v>N</v>
      </c>
    </row>
    <row r="4973" spans="1:29" x14ac:dyDescent="0.25">
      <c r="A4973">
        <v>3270</v>
      </c>
      <c r="B4973" s="9">
        <v>43578</v>
      </c>
      <c r="C4973" s="50" t="str">
        <f t="shared" si="616"/>
        <v>N</v>
      </c>
      <c r="D4973" s="52">
        <f>_xlfn.XLOOKUP(B4973,Cal_Date!B:B,Cal_Date!A:A,0)</f>
        <v>4</v>
      </c>
      <c r="E4973">
        <v>2019</v>
      </c>
      <c r="F4973" t="s">
        <v>122</v>
      </c>
      <c r="G4973" t="s">
        <v>129</v>
      </c>
      <c r="H4973" t="s">
        <v>11</v>
      </c>
      <c r="I4973" t="s">
        <v>11</v>
      </c>
      <c r="J4973" t="s">
        <v>15</v>
      </c>
      <c r="K4973" t="s">
        <v>42</v>
      </c>
      <c r="L4973">
        <v>1</v>
      </c>
      <c r="M4973">
        <v>1005</v>
      </c>
      <c r="O4973" t="s">
        <v>25</v>
      </c>
      <c r="R4973" t="s">
        <v>46</v>
      </c>
      <c r="S4973" s="49" t="str">
        <f t="shared" si="617"/>
        <v>Card</v>
      </c>
      <c r="T4973" s="3">
        <v>0.04</v>
      </c>
      <c r="U4973" s="2">
        <v>2.7225000000000001</v>
      </c>
      <c r="V4973" s="2">
        <v>0.87</v>
      </c>
      <c r="W4973" s="54">
        <f>_xlfn.XLOOKUP(M4973,Market!A:A,Market!F:F,0)</f>
        <v>8.8999999999999996E-2</v>
      </c>
      <c r="X4973" s="55">
        <f t="shared" si="618"/>
        <v>0.10890000000000001</v>
      </c>
      <c r="Y4973" s="55">
        <f t="shared" si="619"/>
        <v>1.8525</v>
      </c>
      <c r="Z4973" s="54">
        <f t="shared" si="620"/>
        <v>0.68044077134986225</v>
      </c>
      <c r="AA4973" s="49" t="str">
        <f t="shared" ca="1" si="621"/>
        <v>N</v>
      </c>
      <c r="AB4973" s="49">
        <f t="shared" ca="1" si="622"/>
        <v>5</v>
      </c>
      <c r="AC4973" s="49" t="str">
        <f t="shared" ca="1" si="623"/>
        <v>N</v>
      </c>
    </row>
    <row r="4974" spans="1:29" x14ac:dyDescent="0.25">
      <c r="A4974">
        <v>3271</v>
      </c>
      <c r="B4974" s="9">
        <v>43578</v>
      </c>
      <c r="C4974" s="50" t="str">
        <f t="shared" si="616"/>
        <v>N</v>
      </c>
      <c r="D4974" s="52">
        <f>_xlfn.XLOOKUP(B4974,Cal_Date!B:B,Cal_Date!A:A,0)</f>
        <v>4</v>
      </c>
      <c r="E4974">
        <v>2019</v>
      </c>
      <c r="F4974" t="s">
        <v>122</v>
      </c>
      <c r="G4974" t="s">
        <v>129</v>
      </c>
      <c r="H4974" t="s">
        <v>11</v>
      </c>
      <c r="I4974" t="s">
        <v>11</v>
      </c>
      <c r="J4974" t="s">
        <v>15</v>
      </c>
      <c r="K4974" t="s">
        <v>42</v>
      </c>
      <c r="L4974">
        <v>2</v>
      </c>
      <c r="M4974">
        <v>1005</v>
      </c>
      <c r="O4974" t="s">
        <v>25</v>
      </c>
      <c r="R4974" t="s">
        <v>47</v>
      </c>
      <c r="S4974" s="49" t="str">
        <f t="shared" si="617"/>
        <v>Card</v>
      </c>
      <c r="T4974" s="3">
        <v>3.5000000000000003E-2</v>
      </c>
      <c r="U4974" s="2">
        <v>5.4450000000000003</v>
      </c>
      <c r="V4974" s="2">
        <v>1.74</v>
      </c>
      <c r="W4974" s="54">
        <f>_xlfn.XLOOKUP(M4974,Market!A:A,Market!F:F,0)</f>
        <v>8.8999999999999996E-2</v>
      </c>
      <c r="X4974" s="55">
        <f t="shared" si="618"/>
        <v>0.19057500000000002</v>
      </c>
      <c r="Y4974" s="55">
        <f t="shared" si="619"/>
        <v>3.7050000000000001</v>
      </c>
      <c r="Z4974" s="54">
        <f t="shared" si="620"/>
        <v>0.68044077134986225</v>
      </c>
      <c r="AA4974" s="49" t="str">
        <f t="shared" ca="1" si="621"/>
        <v>N</v>
      </c>
      <c r="AB4974" s="49">
        <f t="shared" ca="1" si="622"/>
        <v>5</v>
      </c>
      <c r="AC4974" s="49" t="str">
        <f t="shared" ca="1" si="623"/>
        <v>N</v>
      </c>
    </row>
    <row r="4975" spans="1:29" x14ac:dyDescent="0.25">
      <c r="A4975">
        <v>3272</v>
      </c>
      <c r="B4975" s="9">
        <v>43578</v>
      </c>
      <c r="C4975" s="50" t="str">
        <f t="shared" si="616"/>
        <v>N</v>
      </c>
      <c r="D4975" s="52">
        <f>_xlfn.XLOOKUP(B4975,Cal_Date!B:B,Cal_Date!A:A,0)</f>
        <v>4</v>
      </c>
      <c r="E4975">
        <v>2019</v>
      </c>
      <c r="F4975" t="s">
        <v>122</v>
      </c>
      <c r="G4975" t="s">
        <v>129</v>
      </c>
      <c r="H4975" t="s">
        <v>48</v>
      </c>
      <c r="I4975" t="s">
        <v>18</v>
      </c>
      <c r="J4975" t="s">
        <v>10</v>
      </c>
      <c r="K4975" t="s">
        <v>43</v>
      </c>
      <c r="L4975">
        <v>1</v>
      </c>
      <c r="M4975">
        <v>1006</v>
      </c>
      <c r="O4975" t="s">
        <v>28</v>
      </c>
      <c r="R4975" t="s">
        <v>46</v>
      </c>
      <c r="S4975" s="49" t="str">
        <f t="shared" si="617"/>
        <v>Card</v>
      </c>
      <c r="T4975" s="3">
        <v>0.04</v>
      </c>
      <c r="U4975" s="2">
        <v>7.6229999999999993</v>
      </c>
      <c r="V4975" s="2">
        <v>1.46</v>
      </c>
      <c r="W4975" s="54">
        <f>_xlfn.XLOOKUP(M4975,Market!A:A,Market!F:F,0)</f>
        <v>8.8999999999999996E-2</v>
      </c>
      <c r="X4975" s="55">
        <f t="shared" si="618"/>
        <v>0.30491999999999997</v>
      </c>
      <c r="Y4975" s="55">
        <f t="shared" si="619"/>
        <v>6.1629999999999994</v>
      </c>
      <c r="Z4975" s="54">
        <f t="shared" si="620"/>
        <v>0.80847435392889933</v>
      </c>
      <c r="AA4975" s="49" t="str">
        <f t="shared" ca="1" si="621"/>
        <v>N</v>
      </c>
      <c r="AB4975" s="49">
        <f t="shared" ca="1" si="622"/>
        <v>5</v>
      </c>
      <c r="AC4975" s="49" t="str">
        <f t="shared" ca="1" si="623"/>
        <v>N</v>
      </c>
    </row>
    <row r="4976" spans="1:29" x14ac:dyDescent="0.25">
      <c r="A4976">
        <v>3273</v>
      </c>
      <c r="B4976" s="9">
        <v>43578</v>
      </c>
      <c r="C4976" s="50" t="str">
        <f t="shared" si="616"/>
        <v>N</v>
      </c>
      <c r="D4976" s="52">
        <f>_xlfn.XLOOKUP(B4976,Cal_Date!B:B,Cal_Date!A:A,0)</f>
        <v>4</v>
      </c>
      <c r="E4976">
        <v>2019</v>
      </c>
      <c r="F4976" t="s">
        <v>122</v>
      </c>
      <c r="G4976" t="s">
        <v>129</v>
      </c>
      <c r="H4976" t="s">
        <v>11</v>
      </c>
      <c r="I4976" t="s">
        <v>13</v>
      </c>
      <c r="J4976" t="s">
        <v>15</v>
      </c>
      <c r="K4976" t="s">
        <v>42</v>
      </c>
      <c r="L4976">
        <v>1</v>
      </c>
      <c r="M4976">
        <v>1002</v>
      </c>
      <c r="O4976" t="s">
        <v>28</v>
      </c>
      <c r="R4976" t="s">
        <v>46</v>
      </c>
      <c r="S4976" s="49" t="str">
        <f t="shared" si="617"/>
        <v>Card</v>
      </c>
      <c r="T4976" s="3">
        <v>0.04</v>
      </c>
      <c r="U4976" s="2">
        <v>2.6500000000000004</v>
      </c>
      <c r="V4976" s="2">
        <v>1.42</v>
      </c>
      <c r="W4976" s="54">
        <f>_xlfn.XLOOKUP(M4976,Market!A:A,Market!F:F,0)</f>
        <v>0.06</v>
      </c>
      <c r="X4976" s="55">
        <f t="shared" si="618"/>
        <v>0.10600000000000001</v>
      </c>
      <c r="Y4976" s="55">
        <f t="shared" si="619"/>
        <v>1.2300000000000004</v>
      </c>
      <c r="Z4976" s="54">
        <f t="shared" si="620"/>
        <v>0.46415094339622653</v>
      </c>
      <c r="AA4976" s="49" t="str">
        <f t="shared" ca="1" si="621"/>
        <v>N</v>
      </c>
      <c r="AB4976" s="49">
        <f t="shared" ca="1" si="622"/>
        <v>5</v>
      </c>
      <c r="AC4976" s="49" t="str">
        <f t="shared" ca="1" si="623"/>
        <v>N</v>
      </c>
    </row>
    <row r="4977" spans="1:29" x14ac:dyDescent="0.25">
      <c r="A4977">
        <v>3274</v>
      </c>
      <c r="B4977" s="9">
        <v>43578</v>
      </c>
      <c r="C4977" s="50" t="str">
        <f t="shared" si="616"/>
        <v>N</v>
      </c>
      <c r="D4977" s="52">
        <f>_xlfn.XLOOKUP(B4977,Cal_Date!B:B,Cal_Date!A:A,0)</f>
        <v>4</v>
      </c>
      <c r="E4977">
        <v>2019</v>
      </c>
      <c r="F4977" t="s">
        <v>122</v>
      </c>
      <c r="G4977" t="s">
        <v>129</v>
      </c>
      <c r="H4977" t="s">
        <v>11</v>
      </c>
      <c r="I4977" t="s">
        <v>11</v>
      </c>
      <c r="J4977" t="s">
        <v>15</v>
      </c>
      <c r="K4977" t="s">
        <v>42</v>
      </c>
      <c r="L4977">
        <v>1</v>
      </c>
      <c r="M4977">
        <v>1001</v>
      </c>
      <c r="O4977" t="s">
        <v>25</v>
      </c>
      <c r="R4977" t="s">
        <v>47</v>
      </c>
      <c r="S4977" s="49" t="str">
        <f t="shared" si="617"/>
        <v>Card</v>
      </c>
      <c r="T4977" s="3">
        <v>3.5000000000000003E-2</v>
      </c>
      <c r="U4977" s="2">
        <v>2.6500000000000004</v>
      </c>
      <c r="V4977" s="2">
        <v>0.87</v>
      </c>
      <c r="W4977" s="54">
        <f>_xlfn.XLOOKUP(M4977,Market!A:A,Market!F:F,0)</f>
        <v>0.06</v>
      </c>
      <c r="X4977" s="55">
        <f t="shared" si="618"/>
        <v>9.2750000000000027E-2</v>
      </c>
      <c r="Y4977" s="55">
        <f t="shared" si="619"/>
        <v>1.7800000000000002</v>
      </c>
      <c r="Z4977" s="54">
        <f t="shared" si="620"/>
        <v>0.67169811320754713</v>
      </c>
      <c r="AA4977" s="49" t="str">
        <f t="shared" ca="1" si="621"/>
        <v>N</v>
      </c>
      <c r="AB4977" s="49">
        <f t="shared" ca="1" si="622"/>
        <v>5</v>
      </c>
      <c r="AC4977" s="49" t="str">
        <f t="shared" ca="1" si="623"/>
        <v>N</v>
      </c>
    </row>
    <row r="4978" spans="1:29" x14ac:dyDescent="0.25">
      <c r="A4978">
        <v>3275</v>
      </c>
      <c r="B4978" s="9">
        <v>43578</v>
      </c>
      <c r="C4978" s="50" t="str">
        <f t="shared" si="616"/>
        <v>N</v>
      </c>
      <c r="D4978" s="52">
        <f>_xlfn.XLOOKUP(B4978,Cal_Date!B:B,Cal_Date!A:A,0)</f>
        <v>4</v>
      </c>
      <c r="E4978">
        <v>2019</v>
      </c>
      <c r="F4978" t="s">
        <v>122</v>
      </c>
      <c r="G4978" t="s">
        <v>129</v>
      </c>
      <c r="H4978" t="s">
        <v>11</v>
      </c>
      <c r="I4978" t="s">
        <v>11</v>
      </c>
      <c r="J4978" t="s">
        <v>15</v>
      </c>
      <c r="K4978" t="s">
        <v>42</v>
      </c>
      <c r="L4978">
        <v>1</v>
      </c>
      <c r="M4978">
        <v>1003</v>
      </c>
      <c r="O4978" t="s">
        <v>25</v>
      </c>
      <c r="R4978" t="s">
        <v>44</v>
      </c>
      <c r="S4978" s="49" t="str">
        <f t="shared" si="617"/>
        <v>Card</v>
      </c>
      <c r="T4978" s="3">
        <v>0.03</v>
      </c>
      <c r="U4978" s="2">
        <v>2.6500000000000004</v>
      </c>
      <c r="V4978" s="2">
        <v>0.87</v>
      </c>
      <c r="W4978" s="54">
        <f>_xlfn.XLOOKUP(M4978,Market!A:A,Market!F:F,0)</f>
        <v>0.06</v>
      </c>
      <c r="X4978" s="55">
        <f t="shared" si="618"/>
        <v>7.9500000000000001E-2</v>
      </c>
      <c r="Y4978" s="55">
        <f t="shared" si="619"/>
        <v>1.7800000000000002</v>
      </c>
      <c r="Z4978" s="54">
        <f t="shared" si="620"/>
        <v>0.67169811320754713</v>
      </c>
      <c r="AA4978" s="49" t="str">
        <f t="shared" ca="1" si="621"/>
        <v>N</v>
      </c>
      <c r="AB4978" s="49">
        <f t="shared" ca="1" si="622"/>
        <v>5</v>
      </c>
      <c r="AC4978" s="49" t="str">
        <f t="shared" ca="1" si="623"/>
        <v>N</v>
      </c>
    </row>
    <row r="4979" spans="1:29" x14ac:dyDescent="0.25">
      <c r="A4979">
        <v>3276</v>
      </c>
      <c r="B4979" s="9">
        <v>43578</v>
      </c>
      <c r="C4979" s="50" t="str">
        <f t="shared" si="616"/>
        <v>N</v>
      </c>
      <c r="D4979" s="52">
        <f>_xlfn.XLOOKUP(B4979,Cal_Date!B:B,Cal_Date!A:A,0)</f>
        <v>4</v>
      </c>
      <c r="E4979">
        <v>2019</v>
      </c>
      <c r="F4979" t="s">
        <v>122</v>
      </c>
      <c r="G4979" t="s">
        <v>129</v>
      </c>
      <c r="H4979" t="s">
        <v>14</v>
      </c>
      <c r="I4979" t="s">
        <v>18</v>
      </c>
      <c r="J4979" t="s">
        <v>15</v>
      </c>
      <c r="K4979" t="s">
        <v>43</v>
      </c>
      <c r="L4979">
        <v>2</v>
      </c>
      <c r="M4979">
        <v>1004</v>
      </c>
      <c r="O4979" t="s">
        <v>28</v>
      </c>
      <c r="R4979" t="s">
        <v>44</v>
      </c>
      <c r="S4979" s="49" t="str">
        <f t="shared" si="617"/>
        <v>Card</v>
      </c>
      <c r="T4979" s="3">
        <v>0.03</v>
      </c>
      <c r="U4979" s="2">
        <v>14.84</v>
      </c>
      <c r="V4979" s="2">
        <v>4.4400000000000004</v>
      </c>
      <c r="W4979" s="54">
        <f>_xlfn.XLOOKUP(M4979,Market!A:A,Market!F:F,0)</f>
        <v>0.06</v>
      </c>
      <c r="X4979" s="55">
        <f t="shared" si="618"/>
        <v>0.44519999999999998</v>
      </c>
      <c r="Y4979" s="55">
        <f t="shared" si="619"/>
        <v>10.399999999999999</v>
      </c>
      <c r="Z4979" s="54">
        <f t="shared" si="620"/>
        <v>0.70080862533692712</v>
      </c>
      <c r="AA4979" s="49" t="str">
        <f t="shared" ca="1" si="621"/>
        <v>N</v>
      </c>
      <c r="AB4979" s="49">
        <f t="shared" ca="1" si="622"/>
        <v>5</v>
      </c>
      <c r="AC4979" s="49" t="str">
        <f t="shared" ca="1" si="623"/>
        <v>N</v>
      </c>
    </row>
    <row r="4980" spans="1:29" x14ac:dyDescent="0.25">
      <c r="A4980">
        <v>3277</v>
      </c>
      <c r="B4980" s="9">
        <v>43578</v>
      </c>
      <c r="C4980" s="50" t="str">
        <f t="shared" si="616"/>
        <v>N</v>
      </c>
      <c r="D4980" s="52">
        <f>_xlfn.XLOOKUP(B4980,Cal_Date!B:B,Cal_Date!A:A,0)</f>
        <v>4</v>
      </c>
      <c r="E4980">
        <v>2019</v>
      </c>
      <c r="F4980" t="s">
        <v>122</v>
      </c>
      <c r="G4980" t="s">
        <v>129</v>
      </c>
      <c r="H4980" t="s">
        <v>14</v>
      </c>
      <c r="I4980" t="s">
        <v>18</v>
      </c>
      <c r="J4980" t="s">
        <v>15</v>
      </c>
      <c r="K4980" t="s">
        <v>43</v>
      </c>
      <c r="L4980">
        <v>1</v>
      </c>
      <c r="M4980">
        <v>1003</v>
      </c>
      <c r="O4980" t="s">
        <v>25</v>
      </c>
      <c r="R4980" t="s">
        <v>46</v>
      </c>
      <c r="S4980" s="49" t="str">
        <f t="shared" si="617"/>
        <v>Card</v>
      </c>
      <c r="T4980" s="3">
        <v>0.04</v>
      </c>
      <c r="U4980" s="2">
        <v>7.42</v>
      </c>
      <c r="V4980" s="2">
        <v>2.2200000000000002</v>
      </c>
      <c r="W4980" s="54">
        <f>_xlfn.XLOOKUP(M4980,Market!A:A,Market!F:F,0)</f>
        <v>0.06</v>
      </c>
      <c r="X4980" s="55">
        <f t="shared" si="618"/>
        <v>0.29680000000000001</v>
      </c>
      <c r="Y4980" s="55">
        <f t="shared" si="619"/>
        <v>5.1999999999999993</v>
      </c>
      <c r="Z4980" s="54">
        <f t="shared" si="620"/>
        <v>0.70080862533692712</v>
      </c>
      <c r="AA4980" s="49" t="str">
        <f t="shared" ca="1" si="621"/>
        <v>N</v>
      </c>
      <c r="AB4980" s="49">
        <f t="shared" ca="1" si="622"/>
        <v>5</v>
      </c>
      <c r="AC4980" s="49" t="str">
        <f t="shared" ca="1" si="623"/>
        <v>N</v>
      </c>
    </row>
    <row r="4981" spans="1:29" x14ac:dyDescent="0.25">
      <c r="A4981">
        <v>3278</v>
      </c>
      <c r="B4981" s="9">
        <v>43578</v>
      </c>
      <c r="C4981" s="50" t="str">
        <f t="shared" si="616"/>
        <v>N</v>
      </c>
      <c r="D4981" s="52">
        <f>_xlfn.XLOOKUP(B4981,Cal_Date!B:B,Cal_Date!A:A,0)</f>
        <v>4</v>
      </c>
      <c r="E4981">
        <v>2019</v>
      </c>
      <c r="F4981" t="s">
        <v>122</v>
      </c>
      <c r="G4981" t="s">
        <v>129</v>
      </c>
      <c r="H4981" t="s">
        <v>14</v>
      </c>
      <c r="I4981" t="s">
        <v>18</v>
      </c>
      <c r="J4981" t="s">
        <v>15</v>
      </c>
      <c r="K4981" t="s">
        <v>43</v>
      </c>
      <c r="L4981">
        <v>1</v>
      </c>
      <c r="M4981">
        <v>1005</v>
      </c>
      <c r="O4981" t="s">
        <v>25</v>
      </c>
      <c r="R4981" t="s">
        <v>44</v>
      </c>
      <c r="S4981" s="49" t="str">
        <f t="shared" si="617"/>
        <v>Card</v>
      </c>
      <c r="T4981" s="3">
        <v>0.03</v>
      </c>
      <c r="U4981" s="2">
        <v>7.0785</v>
      </c>
      <c r="V4981" s="2">
        <v>2.1</v>
      </c>
      <c r="W4981" s="54">
        <f>_xlfn.XLOOKUP(M4981,Market!A:A,Market!F:F,0)</f>
        <v>8.8999999999999996E-2</v>
      </c>
      <c r="X4981" s="55">
        <f t="shared" si="618"/>
        <v>0.21235499999999999</v>
      </c>
      <c r="Y4981" s="55">
        <f t="shared" si="619"/>
        <v>4.9785000000000004</v>
      </c>
      <c r="Z4981" s="54">
        <f t="shared" si="620"/>
        <v>0.70332697605424888</v>
      </c>
      <c r="AA4981" s="49" t="str">
        <f t="shared" ca="1" si="621"/>
        <v>N</v>
      </c>
      <c r="AB4981" s="49">
        <f t="shared" ca="1" si="622"/>
        <v>5</v>
      </c>
      <c r="AC4981" s="49" t="str">
        <f t="shared" ca="1" si="623"/>
        <v>N</v>
      </c>
    </row>
    <row r="4982" spans="1:29" x14ac:dyDescent="0.25">
      <c r="A4982">
        <v>3279</v>
      </c>
      <c r="B4982" s="9">
        <v>43578</v>
      </c>
      <c r="C4982" s="50" t="str">
        <f t="shared" si="616"/>
        <v>N</v>
      </c>
      <c r="D4982" s="52">
        <f>_xlfn.XLOOKUP(B4982,Cal_Date!B:B,Cal_Date!A:A,0)</f>
        <v>4</v>
      </c>
      <c r="E4982">
        <v>2019</v>
      </c>
      <c r="F4982" t="s">
        <v>122</v>
      </c>
      <c r="G4982" t="s">
        <v>129</v>
      </c>
      <c r="H4982" t="s">
        <v>11</v>
      </c>
      <c r="I4982" t="s">
        <v>13</v>
      </c>
      <c r="J4982" t="s">
        <v>15</v>
      </c>
      <c r="K4982" t="s">
        <v>42</v>
      </c>
      <c r="L4982">
        <v>1</v>
      </c>
      <c r="M4982">
        <v>1007</v>
      </c>
      <c r="O4982" t="s">
        <v>28</v>
      </c>
      <c r="R4982" t="s">
        <v>44</v>
      </c>
      <c r="S4982" s="49" t="str">
        <f t="shared" si="617"/>
        <v>Card</v>
      </c>
      <c r="T4982" s="3">
        <v>0.03</v>
      </c>
      <c r="U4982" s="2">
        <v>2.7225000000000001</v>
      </c>
      <c r="V4982" s="2">
        <v>1.42</v>
      </c>
      <c r="W4982" s="54">
        <f>_xlfn.XLOOKUP(M4982,Market!A:A,Market!F:F,0)</f>
        <v>8.8999999999999996E-2</v>
      </c>
      <c r="X4982" s="55">
        <f t="shared" si="618"/>
        <v>8.1674999999999998E-2</v>
      </c>
      <c r="Y4982" s="55">
        <f t="shared" si="619"/>
        <v>1.3025000000000002</v>
      </c>
      <c r="Z4982" s="54">
        <f t="shared" si="620"/>
        <v>0.47842056932966032</v>
      </c>
      <c r="AA4982" s="49" t="str">
        <f t="shared" ca="1" si="621"/>
        <v>N</v>
      </c>
      <c r="AB4982" s="49">
        <f t="shared" ca="1" si="622"/>
        <v>5</v>
      </c>
      <c r="AC4982" s="49" t="str">
        <f t="shared" ca="1" si="623"/>
        <v>N</v>
      </c>
    </row>
    <row r="4983" spans="1:29" x14ac:dyDescent="0.25">
      <c r="A4983">
        <v>3280</v>
      </c>
      <c r="B4983" s="9">
        <v>43578</v>
      </c>
      <c r="C4983" s="50" t="str">
        <f t="shared" si="616"/>
        <v>N</v>
      </c>
      <c r="D4983" s="52">
        <f>_xlfn.XLOOKUP(B4983,Cal_Date!B:B,Cal_Date!A:A,0)</f>
        <v>4</v>
      </c>
      <c r="E4983">
        <v>2019</v>
      </c>
      <c r="F4983" t="s">
        <v>122</v>
      </c>
      <c r="G4983" t="s">
        <v>129</v>
      </c>
      <c r="H4983" t="s">
        <v>14</v>
      </c>
      <c r="I4983" t="s">
        <v>18</v>
      </c>
      <c r="J4983" t="s">
        <v>15</v>
      </c>
      <c r="K4983" t="s">
        <v>43</v>
      </c>
      <c r="L4983">
        <v>1</v>
      </c>
      <c r="M4983">
        <v>1009</v>
      </c>
      <c r="O4983" t="s">
        <v>28</v>
      </c>
      <c r="R4983" t="s">
        <v>44</v>
      </c>
      <c r="S4983" s="49" t="str">
        <f t="shared" si="617"/>
        <v>Card</v>
      </c>
      <c r="T4983" s="3">
        <v>0.03</v>
      </c>
      <c r="U4983" s="2">
        <v>7.6229999999999993</v>
      </c>
      <c r="V4983" s="2">
        <v>2.2200000000000002</v>
      </c>
      <c r="W4983" s="54">
        <f>_xlfn.XLOOKUP(M4983,Market!A:A,Market!F:F,0)</f>
        <v>8.8999999999999996E-2</v>
      </c>
      <c r="X4983" s="55">
        <f t="shared" si="618"/>
        <v>0.22868999999999998</v>
      </c>
      <c r="Y4983" s="55">
        <f t="shared" si="619"/>
        <v>5.4029999999999987</v>
      </c>
      <c r="Z4983" s="54">
        <f t="shared" si="620"/>
        <v>0.7087760724124359</v>
      </c>
      <c r="AA4983" s="49" t="str">
        <f t="shared" ca="1" si="621"/>
        <v>N</v>
      </c>
      <c r="AB4983" s="49">
        <f t="shared" ca="1" si="622"/>
        <v>5</v>
      </c>
      <c r="AC4983" s="49" t="str">
        <f t="shared" ca="1" si="623"/>
        <v>N</v>
      </c>
    </row>
    <row r="4984" spans="1:29" x14ac:dyDescent="0.25">
      <c r="A4984">
        <v>3281</v>
      </c>
      <c r="B4984" s="9">
        <v>43578</v>
      </c>
      <c r="C4984" s="50" t="str">
        <f t="shared" si="616"/>
        <v>N</v>
      </c>
      <c r="D4984" s="52">
        <f>_xlfn.XLOOKUP(B4984,Cal_Date!B:B,Cal_Date!A:A,0)</f>
        <v>4</v>
      </c>
      <c r="E4984">
        <v>2019</v>
      </c>
      <c r="F4984" t="s">
        <v>122</v>
      </c>
      <c r="G4984" t="s">
        <v>129</v>
      </c>
      <c r="H4984" t="s">
        <v>48</v>
      </c>
      <c r="I4984" t="s">
        <v>18</v>
      </c>
      <c r="J4984" t="s">
        <v>10</v>
      </c>
      <c r="K4984" t="s">
        <v>43</v>
      </c>
      <c r="L4984">
        <v>1</v>
      </c>
      <c r="M4984">
        <v>1001</v>
      </c>
      <c r="O4984" t="s">
        <v>25</v>
      </c>
      <c r="R4984" t="s">
        <v>44</v>
      </c>
      <c r="S4984" s="49" t="str">
        <f t="shared" si="617"/>
        <v>Card</v>
      </c>
      <c r="T4984" s="3">
        <v>0.03</v>
      </c>
      <c r="U4984" s="2">
        <v>7.42</v>
      </c>
      <c r="V4984" s="2">
        <v>1.46</v>
      </c>
      <c r="W4984" s="54">
        <f>_xlfn.XLOOKUP(M4984,Market!A:A,Market!F:F,0)</f>
        <v>0.06</v>
      </c>
      <c r="X4984" s="55">
        <f t="shared" si="618"/>
        <v>0.22259999999999999</v>
      </c>
      <c r="Y4984" s="55">
        <f t="shared" si="619"/>
        <v>5.96</v>
      </c>
      <c r="Z4984" s="54">
        <f t="shared" si="620"/>
        <v>0.80323450134770891</v>
      </c>
      <c r="AA4984" s="49" t="str">
        <f t="shared" ca="1" si="621"/>
        <v>N</v>
      </c>
      <c r="AB4984" s="49">
        <f t="shared" ca="1" si="622"/>
        <v>5</v>
      </c>
      <c r="AC4984" s="49" t="str">
        <f t="shared" ca="1" si="623"/>
        <v>N</v>
      </c>
    </row>
    <row r="4985" spans="1:29" x14ac:dyDescent="0.25">
      <c r="A4985">
        <v>3282</v>
      </c>
      <c r="B4985" s="9">
        <v>43578</v>
      </c>
      <c r="C4985" s="50" t="str">
        <f t="shared" si="616"/>
        <v>N</v>
      </c>
      <c r="D4985" s="52">
        <f>_xlfn.XLOOKUP(B4985,Cal_Date!B:B,Cal_Date!A:A,0)</f>
        <v>4</v>
      </c>
      <c r="E4985">
        <v>2019</v>
      </c>
      <c r="F4985" t="s">
        <v>122</v>
      </c>
      <c r="G4985" t="s">
        <v>129</v>
      </c>
      <c r="H4985" t="s">
        <v>11</v>
      </c>
      <c r="I4985" t="s">
        <v>11</v>
      </c>
      <c r="J4985" t="s">
        <v>15</v>
      </c>
      <c r="K4985" t="s">
        <v>42</v>
      </c>
      <c r="L4985">
        <v>2</v>
      </c>
      <c r="M4985">
        <v>1010</v>
      </c>
      <c r="O4985" t="s">
        <v>25</v>
      </c>
      <c r="R4985" t="s">
        <v>47</v>
      </c>
      <c r="S4985" s="49" t="str">
        <f t="shared" si="617"/>
        <v>Card</v>
      </c>
      <c r="T4985" s="3">
        <v>3.5000000000000003E-2</v>
      </c>
      <c r="U4985" s="2">
        <v>5.4</v>
      </c>
      <c r="V4985" s="2">
        <v>1.74</v>
      </c>
      <c r="W4985" s="54">
        <f>_xlfn.XLOOKUP(M4985,Market!A:A,Market!F:F,0)</f>
        <v>0.08</v>
      </c>
      <c r="X4985" s="55">
        <f t="shared" si="618"/>
        <v>0.18900000000000003</v>
      </c>
      <c r="Y4985" s="55">
        <f t="shared" si="619"/>
        <v>3.66</v>
      </c>
      <c r="Z4985" s="54">
        <f t="shared" si="620"/>
        <v>0.67777777777777781</v>
      </c>
      <c r="AA4985" s="49" t="str">
        <f t="shared" ca="1" si="621"/>
        <v>N</v>
      </c>
      <c r="AB4985" s="49">
        <f t="shared" ca="1" si="622"/>
        <v>5</v>
      </c>
      <c r="AC4985" s="49" t="str">
        <f t="shared" ca="1" si="623"/>
        <v>N</v>
      </c>
    </row>
    <row r="4986" spans="1:29" x14ac:dyDescent="0.25">
      <c r="A4986">
        <v>3283</v>
      </c>
      <c r="B4986" s="9">
        <v>43578</v>
      </c>
      <c r="C4986" s="50" t="str">
        <f t="shared" si="616"/>
        <v>N</v>
      </c>
      <c r="D4986" s="52">
        <f>_xlfn.XLOOKUP(B4986,Cal_Date!B:B,Cal_Date!A:A,0)</f>
        <v>4</v>
      </c>
      <c r="E4986">
        <v>2019</v>
      </c>
      <c r="F4986" t="s">
        <v>122</v>
      </c>
      <c r="G4986" t="s">
        <v>129</v>
      </c>
      <c r="H4986" t="s">
        <v>14</v>
      </c>
      <c r="I4986" t="s">
        <v>13</v>
      </c>
      <c r="J4986" t="s">
        <v>15</v>
      </c>
      <c r="K4986" t="s">
        <v>43</v>
      </c>
      <c r="L4986">
        <v>2</v>
      </c>
      <c r="M4986">
        <v>1010</v>
      </c>
      <c r="O4986" t="s">
        <v>25</v>
      </c>
      <c r="R4986" t="s">
        <v>44</v>
      </c>
      <c r="S4986" s="49" t="str">
        <f t="shared" si="617"/>
        <v>Card</v>
      </c>
      <c r="T4986" s="3">
        <v>0.03</v>
      </c>
      <c r="U4986" s="2">
        <v>14.040000000000001</v>
      </c>
      <c r="V4986" s="2">
        <v>4.24</v>
      </c>
      <c r="W4986" s="54">
        <f>_xlfn.XLOOKUP(M4986,Market!A:A,Market!F:F,0)</f>
        <v>0.08</v>
      </c>
      <c r="X4986" s="55">
        <f t="shared" si="618"/>
        <v>0.42120000000000002</v>
      </c>
      <c r="Y4986" s="55">
        <f t="shared" si="619"/>
        <v>9.8000000000000007</v>
      </c>
      <c r="Z4986" s="54">
        <f t="shared" si="620"/>
        <v>0.69800569800569801</v>
      </c>
      <c r="AA4986" s="49" t="str">
        <f t="shared" ca="1" si="621"/>
        <v>N</v>
      </c>
      <c r="AB4986" s="49">
        <f t="shared" ca="1" si="622"/>
        <v>5</v>
      </c>
      <c r="AC4986" s="49" t="str">
        <f t="shared" ca="1" si="623"/>
        <v>N</v>
      </c>
    </row>
    <row r="4987" spans="1:29" x14ac:dyDescent="0.25">
      <c r="A4987">
        <v>3284</v>
      </c>
      <c r="B4987" s="9">
        <v>43578</v>
      </c>
      <c r="C4987" s="50" t="str">
        <f t="shared" si="616"/>
        <v>N</v>
      </c>
      <c r="D4987" s="52">
        <f>_xlfn.XLOOKUP(B4987,Cal_Date!B:B,Cal_Date!A:A,0)</f>
        <v>4</v>
      </c>
      <c r="E4987">
        <v>2019</v>
      </c>
      <c r="F4987" t="s">
        <v>122</v>
      </c>
      <c r="G4987" t="s">
        <v>129</v>
      </c>
      <c r="H4987" t="s">
        <v>14</v>
      </c>
      <c r="I4987" t="s">
        <v>18</v>
      </c>
      <c r="J4987" t="s">
        <v>15</v>
      </c>
      <c r="K4987" t="s">
        <v>43</v>
      </c>
      <c r="L4987">
        <v>1</v>
      </c>
      <c r="M4987">
        <v>1010</v>
      </c>
      <c r="O4987" t="s">
        <v>25</v>
      </c>
      <c r="R4987" t="s">
        <v>47</v>
      </c>
      <c r="S4987" s="49" t="str">
        <f t="shared" si="617"/>
        <v>Card</v>
      </c>
      <c r="T4987" s="3">
        <v>3.5000000000000003E-2</v>
      </c>
      <c r="U4987" s="2">
        <v>7.0200000000000005</v>
      </c>
      <c r="V4987" s="2">
        <v>2.1</v>
      </c>
      <c r="W4987" s="54">
        <f>_xlfn.XLOOKUP(M4987,Market!A:A,Market!F:F,0)</f>
        <v>0.08</v>
      </c>
      <c r="X4987" s="55">
        <f t="shared" si="618"/>
        <v>0.24570000000000003</v>
      </c>
      <c r="Y4987" s="55">
        <f t="shared" si="619"/>
        <v>4.92</v>
      </c>
      <c r="Z4987" s="54">
        <f t="shared" si="620"/>
        <v>0.70085470085470081</v>
      </c>
      <c r="AA4987" s="49" t="str">
        <f t="shared" ca="1" si="621"/>
        <v>N</v>
      </c>
      <c r="AB4987" s="49">
        <f t="shared" ca="1" si="622"/>
        <v>5</v>
      </c>
      <c r="AC4987" s="49" t="str">
        <f t="shared" ca="1" si="623"/>
        <v>N</v>
      </c>
    </row>
    <row r="4988" spans="1:29" x14ac:dyDescent="0.25">
      <c r="A4988">
        <v>3285</v>
      </c>
      <c r="B4988" s="9">
        <v>43578</v>
      </c>
      <c r="C4988" s="50" t="str">
        <f t="shared" si="616"/>
        <v>N</v>
      </c>
      <c r="D4988" s="52">
        <f>_xlfn.XLOOKUP(B4988,Cal_Date!B:B,Cal_Date!A:A,0)</f>
        <v>4</v>
      </c>
      <c r="E4988">
        <v>2019</v>
      </c>
      <c r="F4988" t="s">
        <v>122</v>
      </c>
      <c r="G4988" t="s">
        <v>129</v>
      </c>
      <c r="H4988" t="s">
        <v>14</v>
      </c>
      <c r="I4988" t="s">
        <v>18</v>
      </c>
      <c r="J4988" t="s">
        <v>15</v>
      </c>
      <c r="K4988" t="s">
        <v>43</v>
      </c>
      <c r="L4988">
        <v>1</v>
      </c>
      <c r="M4988">
        <v>1010</v>
      </c>
      <c r="O4988" t="s">
        <v>25</v>
      </c>
      <c r="R4988" t="s">
        <v>47</v>
      </c>
      <c r="S4988" s="49" t="str">
        <f t="shared" si="617"/>
        <v>Card</v>
      </c>
      <c r="T4988" s="3">
        <v>3.5000000000000003E-2</v>
      </c>
      <c r="U4988" s="2">
        <v>7.0200000000000005</v>
      </c>
      <c r="V4988" s="2">
        <v>2.1</v>
      </c>
      <c r="W4988" s="54">
        <f>_xlfn.XLOOKUP(M4988,Market!A:A,Market!F:F,0)</f>
        <v>0.08</v>
      </c>
      <c r="X4988" s="55">
        <f t="shared" si="618"/>
        <v>0.24570000000000003</v>
      </c>
      <c r="Y4988" s="55">
        <f t="shared" si="619"/>
        <v>4.92</v>
      </c>
      <c r="Z4988" s="54">
        <f t="shared" si="620"/>
        <v>0.70085470085470081</v>
      </c>
      <c r="AA4988" s="49" t="str">
        <f t="shared" ca="1" si="621"/>
        <v>N</v>
      </c>
      <c r="AB4988" s="49">
        <f t="shared" ca="1" si="622"/>
        <v>5</v>
      </c>
      <c r="AC4988" s="49" t="str">
        <f t="shared" ca="1" si="623"/>
        <v>N</v>
      </c>
    </row>
    <row r="4989" spans="1:29" x14ac:dyDescent="0.25">
      <c r="A4989">
        <v>3286</v>
      </c>
      <c r="B4989" s="9">
        <v>43578</v>
      </c>
      <c r="C4989" s="50" t="str">
        <f t="shared" si="616"/>
        <v>N</v>
      </c>
      <c r="D4989" s="52">
        <f>_xlfn.XLOOKUP(B4989,Cal_Date!B:B,Cal_Date!A:A,0)</f>
        <v>4</v>
      </c>
      <c r="E4989">
        <v>2019</v>
      </c>
      <c r="F4989" t="s">
        <v>122</v>
      </c>
      <c r="G4989" t="s">
        <v>129</v>
      </c>
      <c r="H4989" t="s">
        <v>11</v>
      </c>
      <c r="I4989" t="s">
        <v>11</v>
      </c>
      <c r="J4989" t="s">
        <v>15</v>
      </c>
      <c r="K4989" t="s">
        <v>42</v>
      </c>
      <c r="L4989">
        <v>1</v>
      </c>
      <c r="M4989">
        <v>1011</v>
      </c>
      <c r="O4989" t="s">
        <v>25</v>
      </c>
      <c r="R4989" t="s">
        <v>46</v>
      </c>
      <c r="S4989" s="49" t="str">
        <f t="shared" si="617"/>
        <v>Card</v>
      </c>
      <c r="T4989" s="3">
        <v>0.04</v>
      </c>
      <c r="U4989" s="2">
        <v>2.6500000000000004</v>
      </c>
      <c r="V4989" s="2">
        <v>0.87</v>
      </c>
      <c r="W4989" s="54">
        <f>_xlfn.XLOOKUP(M4989,Market!A:A,Market!F:F,0)</f>
        <v>0.06</v>
      </c>
      <c r="X4989" s="55">
        <f t="shared" si="618"/>
        <v>0.10600000000000001</v>
      </c>
      <c r="Y4989" s="55">
        <f t="shared" si="619"/>
        <v>1.7800000000000002</v>
      </c>
      <c r="Z4989" s="54">
        <f t="shared" si="620"/>
        <v>0.67169811320754713</v>
      </c>
      <c r="AA4989" s="49" t="str">
        <f t="shared" ca="1" si="621"/>
        <v>N</v>
      </c>
      <c r="AB4989" s="49">
        <f t="shared" ca="1" si="622"/>
        <v>5</v>
      </c>
      <c r="AC4989" s="49" t="str">
        <f t="shared" ca="1" si="623"/>
        <v>N</v>
      </c>
    </row>
    <row r="4990" spans="1:29" x14ac:dyDescent="0.25">
      <c r="A4990">
        <v>3287</v>
      </c>
      <c r="B4990" s="9">
        <v>43578</v>
      </c>
      <c r="C4990" s="50" t="str">
        <f t="shared" si="616"/>
        <v>N</v>
      </c>
      <c r="D4990" s="52">
        <f>_xlfn.XLOOKUP(B4990,Cal_Date!B:B,Cal_Date!A:A,0)</f>
        <v>4</v>
      </c>
      <c r="E4990">
        <v>2019</v>
      </c>
      <c r="F4990" t="s">
        <v>122</v>
      </c>
      <c r="G4990" t="s">
        <v>129</v>
      </c>
      <c r="H4990" t="s">
        <v>48</v>
      </c>
      <c r="I4990" t="s">
        <v>18</v>
      </c>
      <c r="J4990" t="s">
        <v>10</v>
      </c>
      <c r="K4990" t="s">
        <v>43</v>
      </c>
      <c r="L4990">
        <v>2</v>
      </c>
      <c r="M4990">
        <v>1007</v>
      </c>
      <c r="O4990" t="s">
        <v>28</v>
      </c>
      <c r="R4990" t="s">
        <v>46</v>
      </c>
      <c r="S4990" s="49" t="str">
        <f t="shared" si="617"/>
        <v>Card</v>
      </c>
      <c r="T4990" s="3">
        <v>0.04</v>
      </c>
      <c r="U4990" s="2">
        <v>15.245999999999999</v>
      </c>
      <c r="V4990" s="2">
        <v>2.92</v>
      </c>
      <c r="W4990" s="54">
        <f>_xlfn.XLOOKUP(M4990,Market!A:A,Market!F:F,0)</f>
        <v>8.8999999999999996E-2</v>
      </c>
      <c r="X4990" s="55">
        <f t="shared" si="618"/>
        <v>0.60983999999999994</v>
      </c>
      <c r="Y4990" s="55">
        <f t="shared" si="619"/>
        <v>12.325999999999999</v>
      </c>
      <c r="Z4990" s="54">
        <f t="shared" si="620"/>
        <v>0.80847435392889933</v>
      </c>
      <c r="AA4990" s="49" t="str">
        <f t="shared" ca="1" si="621"/>
        <v>N</v>
      </c>
      <c r="AB4990" s="49">
        <f t="shared" ca="1" si="622"/>
        <v>5</v>
      </c>
      <c r="AC4990" s="49" t="str">
        <f t="shared" ca="1" si="623"/>
        <v>N</v>
      </c>
    </row>
    <row r="4991" spans="1:29" x14ac:dyDescent="0.25">
      <c r="A4991">
        <v>3288</v>
      </c>
      <c r="B4991" s="9">
        <v>43578</v>
      </c>
      <c r="C4991" s="50" t="str">
        <f t="shared" si="616"/>
        <v>N</v>
      </c>
      <c r="D4991" s="52">
        <f>_xlfn.XLOOKUP(B4991,Cal_Date!B:B,Cal_Date!A:A,0)</f>
        <v>4</v>
      </c>
      <c r="E4991">
        <v>2019</v>
      </c>
      <c r="F4991" t="s">
        <v>122</v>
      </c>
      <c r="G4991" t="s">
        <v>129</v>
      </c>
      <c r="H4991" t="s">
        <v>11</v>
      </c>
      <c r="I4991" t="s">
        <v>11</v>
      </c>
      <c r="J4991" t="s">
        <v>15</v>
      </c>
      <c r="K4991" t="s">
        <v>42</v>
      </c>
      <c r="L4991">
        <v>1</v>
      </c>
      <c r="M4991">
        <v>1007</v>
      </c>
      <c r="O4991" t="s">
        <v>28</v>
      </c>
      <c r="R4991" t="s">
        <v>47</v>
      </c>
      <c r="S4991" s="49" t="str">
        <f t="shared" si="617"/>
        <v>Card</v>
      </c>
      <c r="T4991" s="3">
        <v>3.5000000000000003E-2</v>
      </c>
      <c r="U4991" s="2">
        <v>2.7225000000000001</v>
      </c>
      <c r="V4991" s="2">
        <v>0.87</v>
      </c>
      <c r="W4991" s="54">
        <f>_xlfn.XLOOKUP(M4991,Market!A:A,Market!F:F,0)</f>
        <v>8.8999999999999996E-2</v>
      </c>
      <c r="X4991" s="55">
        <f t="shared" si="618"/>
        <v>9.5287500000000011E-2</v>
      </c>
      <c r="Y4991" s="55">
        <f t="shared" si="619"/>
        <v>1.8525</v>
      </c>
      <c r="Z4991" s="54">
        <f t="shared" si="620"/>
        <v>0.68044077134986225</v>
      </c>
      <c r="AA4991" s="49" t="str">
        <f t="shared" ca="1" si="621"/>
        <v>N</v>
      </c>
      <c r="AB4991" s="49">
        <f t="shared" ca="1" si="622"/>
        <v>5</v>
      </c>
      <c r="AC4991" s="49" t="str">
        <f t="shared" ca="1" si="623"/>
        <v>N</v>
      </c>
    </row>
    <row r="4992" spans="1:29" x14ac:dyDescent="0.25">
      <c r="A4992">
        <v>3289</v>
      </c>
      <c r="B4992" s="9">
        <v>43578</v>
      </c>
      <c r="C4992" s="50" t="str">
        <f t="shared" si="616"/>
        <v>N</v>
      </c>
      <c r="D4992" s="52">
        <f>_xlfn.XLOOKUP(B4992,Cal_Date!B:B,Cal_Date!A:A,0)</f>
        <v>4</v>
      </c>
      <c r="E4992">
        <v>2019</v>
      </c>
      <c r="F4992" t="s">
        <v>122</v>
      </c>
      <c r="G4992" t="s">
        <v>129</v>
      </c>
      <c r="H4992" t="s">
        <v>11</v>
      </c>
      <c r="I4992" t="s">
        <v>11</v>
      </c>
      <c r="J4992" t="s">
        <v>15</v>
      </c>
      <c r="K4992" t="s">
        <v>42</v>
      </c>
      <c r="L4992">
        <v>2</v>
      </c>
      <c r="M4992">
        <v>1008</v>
      </c>
      <c r="O4992" t="s">
        <v>28</v>
      </c>
      <c r="R4992" t="s">
        <v>46</v>
      </c>
      <c r="S4992" s="49" t="str">
        <f t="shared" si="617"/>
        <v>Card</v>
      </c>
      <c r="T4992" s="3">
        <v>0.04</v>
      </c>
      <c r="U4992" s="2">
        <v>5.4450000000000003</v>
      </c>
      <c r="V4992" s="2">
        <v>1.74</v>
      </c>
      <c r="W4992" s="54">
        <f>_xlfn.XLOOKUP(M4992,Market!A:A,Market!F:F,0)</f>
        <v>8.8999999999999996E-2</v>
      </c>
      <c r="X4992" s="55">
        <f t="shared" si="618"/>
        <v>0.21780000000000002</v>
      </c>
      <c r="Y4992" s="55">
        <f t="shared" si="619"/>
        <v>3.7050000000000001</v>
      </c>
      <c r="Z4992" s="54">
        <f t="shared" si="620"/>
        <v>0.68044077134986225</v>
      </c>
      <c r="AA4992" s="49" t="str">
        <f t="shared" ca="1" si="621"/>
        <v>N</v>
      </c>
      <c r="AB4992" s="49">
        <f t="shared" ca="1" si="622"/>
        <v>5</v>
      </c>
      <c r="AC4992" s="49" t="str">
        <f t="shared" ca="1" si="623"/>
        <v>N</v>
      </c>
    </row>
    <row r="4993" spans="1:29" x14ac:dyDescent="0.25">
      <c r="A4993">
        <v>3290</v>
      </c>
      <c r="B4993" s="9">
        <v>43578</v>
      </c>
      <c r="C4993" s="50" t="str">
        <f t="shared" si="616"/>
        <v>N</v>
      </c>
      <c r="D4993" s="52">
        <f>_xlfn.XLOOKUP(B4993,Cal_Date!B:B,Cal_Date!A:A,0)</f>
        <v>4</v>
      </c>
      <c r="E4993">
        <v>2019</v>
      </c>
      <c r="F4993" t="s">
        <v>122</v>
      </c>
      <c r="G4993" t="s">
        <v>129</v>
      </c>
      <c r="H4993" t="s">
        <v>11</v>
      </c>
      <c r="I4993" t="s">
        <v>11</v>
      </c>
      <c r="J4993" t="s">
        <v>15</v>
      </c>
      <c r="K4993" t="s">
        <v>42</v>
      </c>
      <c r="L4993">
        <v>1</v>
      </c>
      <c r="M4993">
        <v>1004</v>
      </c>
      <c r="O4993" t="s">
        <v>28</v>
      </c>
      <c r="R4993" t="s">
        <v>47</v>
      </c>
      <c r="S4993" s="49" t="str">
        <f t="shared" si="617"/>
        <v>Card</v>
      </c>
      <c r="T4993" s="3">
        <v>3.5000000000000003E-2</v>
      </c>
      <c r="U4993" s="2">
        <v>2.6500000000000004</v>
      </c>
      <c r="V4993" s="2">
        <v>0.87</v>
      </c>
      <c r="W4993" s="54">
        <f>_xlfn.XLOOKUP(M4993,Market!A:A,Market!F:F,0)</f>
        <v>0.06</v>
      </c>
      <c r="X4993" s="55">
        <f t="shared" si="618"/>
        <v>9.2750000000000027E-2</v>
      </c>
      <c r="Y4993" s="55">
        <f t="shared" si="619"/>
        <v>1.7800000000000002</v>
      </c>
      <c r="Z4993" s="54">
        <f t="shared" si="620"/>
        <v>0.67169811320754713</v>
      </c>
      <c r="AA4993" s="49" t="str">
        <f t="shared" ca="1" si="621"/>
        <v>N</v>
      </c>
      <c r="AB4993" s="49">
        <f t="shared" ca="1" si="622"/>
        <v>5</v>
      </c>
      <c r="AC4993" s="49" t="str">
        <f t="shared" ca="1" si="623"/>
        <v>N</v>
      </c>
    </row>
    <row r="4994" spans="1:29" x14ac:dyDescent="0.25">
      <c r="A4994">
        <v>3291</v>
      </c>
      <c r="B4994" s="9">
        <v>43578</v>
      </c>
      <c r="C4994" s="50" t="str">
        <f t="shared" si="616"/>
        <v>N</v>
      </c>
      <c r="D4994" s="52">
        <f>_xlfn.XLOOKUP(B4994,Cal_Date!B:B,Cal_Date!A:A,0)</f>
        <v>4</v>
      </c>
      <c r="E4994">
        <v>2019</v>
      </c>
      <c r="F4994" t="s">
        <v>122</v>
      </c>
      <c r="G4994" t="s">
        <v>129</v>
      </c>
      <c r="H4994" t="s">
        <v>11</v>
      </c>
      <c r="I4994" t="s">
        <v>11</v>
      </c>
      <c r="J4994" t="s">
        <v>15</v>
      </c>
      <c r="K4994" t="s">
        <v>42</v>
      </c>
      <c r="L4994">
        <v>2</v>
      </c>
      <c r="M4994">
        <v>1003</v>
      </c>
      <c r="O4994" t="s">
        <v>25</v>
      </c>
      <c r="R4994" t="s">
        <v>44</v>
      </c>
      <c r="S4994" s="49" t="str">
        <f t="shared" si="617"/>
        <v>Card</v>
      </c>
      <c r="T4994" s="3">
        <v>0.03</v>
      </c>
      <c r="U4994" s="2">
        <v>5.3000000000000007</v>
      </c>
      <c r="V4994" s="2">
        <v>1.74</v>
      </c>
      <c r="W4994" s="54">
        <f>_xlfn.XLOOKUP(M4994,Market!A:A,Market!F:F,0)</f>
        <v>0.06</v>
      </c>
      <c r="X4994" s="55">
        <f t="shared" si="618"/>
        <v>0.159</v>
      </c>
      <c r="Y4994" s="55">
        <f t="shared" si="619"/>
        <v>3.5600000000000005</v>
      </c>
      <c r="Z4994" s="54">
        <f t="shared" si="620"/>
        <v>0.67169811320754713</v>
      </c>
      <c r="AA4994" s="49" t="str">
        <f t="shared" ca="1" si="621"/>
        <v>N</v>
      </c>
      <c r="AB4994" s="49">
        <f t="shared" ca="1" si="622"/>
        <v>5</v>
      </c>
      <c r="AC4994" s="49" t="str">
        <f t="shared" ca="1" si="623"/>
        <v>N</v>
      </c>
    </row>
    <row r="4995" spans="1:29" x14ac:dyDescent="0.25">
      <c r="A4995">
        <v>3292</v>
      </c>
      <c r="B4995" s="9">
        <v>43578</v>
      </c>
      <c r="C4995" s="50" t="str">
        <f t="shared" ref="C4995:C5058" si="624">IF(OR(B4995="04/01/2018"+0,B4995="04/02/2018"+0),"Y","N")</f>
        <v>N</v>
      </c>
      <c r="D4995" s="52">
        <f>_xlfn.XLOOKUP(B4995,Cal_Date!B:B,Cal_Date!A:A,0)</f>
        <v>4</v>
      </c>
      <c r="E4995">
        <v>2019</v>
      </c>
      <c r="F4995" t="s">
        <v>122</v>
      </c>
      <c r="G4995" t="s">
        <v>129</v>
      </c>
      <c r="H4995" t="s">
        <v>14</v>
      </c>
      <c r="I4995" t="s">
        <v>18</v>
      </c>
      <c r="J4995" t="s">
        <v>15</v>
      </c>
      <c r="K4995" t="s">
        <v>43</v>
      </c>
      <c r="L4995">
        <v>1</v>
      </c>
      <c r="M4995">
        <v>1002</v>
      </c>
      <c r="O4995" t="s">
        <v>28</v>
      </c>
      <c r="R4995" t="s">
        <v>46</v>
      </c>
      <c r="S4995" s="49" t="str">
        <f t="shared" ref="S4995:S5058" si="625">IF(R4995="Cash","Cash","Card")</f>
        <v>Card</v>
      </c>
      <c r="T4995" s="3">
        <v>0.04</v>
      </c>
      <c r="U4995" s="2">
        <v>6.8900000000000006</v>
      </c>
      <c r="V4995" s="2">
        <v>2.1</v>
      </c>
      <c r="W4995" s="54">
        <f>_xlfn.XLOOKUP(M4995,Market!A:A,Market!F:F,0)</f>
        <v>0.06</v>
      </c>
      <c r="X4995" s="55">
        <f t="shared" ref="X4995:X5058" si="626">T4995*U4995</f>
        <v>0.27560000000000001</v>
      </c>
      <c r="Y4995" s="55">
        <f t="shared" ref="Y4995:Y5058" si="627">U4995-V4995</f>
        <v>4.7900000000000009</v>
      </c>
      <c r="Z4995" s="54">
        <f t="shared" ref="Z4995:Z5058" si="628">Y4995/U4995</f>
        <v>0.69521044992743108</v>
      </c>
      <c r="AA4995" s="49" t="str">
        <f t="shared" ref="AA4995:AA5058" ca="1" si="629">IF(DATEDIF(B4995,TODAY(),"y")&gt;5,"Y","N")</f>
        <v>N</v>
      </c>
      <c r="AB4995" s="49">
        <f t="shared" ref="AB4995:AB5058" ca="1" si="630">DATEDIF(B4995,TODAY(),"y")</f>
        <v>5</v>
      </c>
      <c r="AC4995" s="49" t="str">
        <f t="shared" ref="AC4995:AC5058" ca="1" si="631">IF(AB4995&gt;5,"Y","N")</f>
        <v>N</v>
      </c>
    </row>
    <row r="4996" spans="1:29" x14ac:dyDescent="0.25">
      <c r="A4996">
        <v>3293</v>
      </c>
      <c r="B4996" s="9">
        <v>43578</v>
      </c>
      <c r="C4996" s="50" t="str">
        <f t="shared" si="624"/>
        <v>N</v>
      </c>
      <c r="D4996" s="52">
        <f>_xlfn.XLOOKUP(B4996,Cal_Date!B:B,Cal_Date!A:A,0)</f>
        <v>4</v>
      </c>
      <c r="E4996">
        <v>2019</v>
      </c>
      <c r="F4996" t="s">
        <v>122</v>
      </c>
      <c r="G4996" t="s">
        <v>129</v>
      </c>
      <c r="H4996" t="s">
        <v>14</v>
      </c>
      <c r="I4996" t="s">
        <v>18</v>
      </c>
      <c r="J4996" t="s">
        <v>15</v>
      </c>
      <c r="K4996" t="s">
        <v>43</v>
      </c>
      <c r="L4996">
        <v>1</v>
      </c>
      <c r="M4996">
        <v>1007</v>
      </c>
      <c r="O4996" t="s">
        <v>28</v>
      </c>
      <c r="R4996" t="s">
        <v>47</v>
      </c>
      <c r="S4996" s="49" t="str">
        <f t="shared" si="625"/>
        <v>Card</v>
      </c>
      <c r="T4996" s="3">
        <v>3.5000000000000003E-2</v>
      </c>
      <c r="U4996" s="2">
        <v>7.0785</v>
      </c>
      <c r="V4996" s="2">
        <v>2.1</v>
      </c>
      <c r="W4996" s="54">
        <f>_xlfn.XLOOKUP(M4996,Market!A:A,Market!F:F,0)</f>
        <v>8.8999999999999996E-2</v>
      </c>
      <c r="X4996" s="55">
        <f t="shared" si="626"/>
        <v>0.24774750000000004</v>
      </c>
      <c r="Y4996" s="55">
        <f t="shared" si="627"/>
        <v>4.9785000000000004</v>
      </c>
      <c r="Z4996" s="54">
        <f t="shared" si="628"/>
        <v>0.70332697605424888</v>
      </c>
      <c r="AA4996" s="49" t="str">
        <f t="shared" ca="1" si="629"/>
        <v>N</v>
      </c>
      <c r="AB4996" s="49">
        <f t="shared" ca="1" si="630"/>
        <v>5</v>
      </c>
      <c r="AC4996" s="49" t="str">
        <f t="shared" ca="1" si="631"/>
        <v>N</v>
      </c>
    </row>
    <row r="4997" spans="1:29" x14ac:dyDescent="0.25">
      <c r="A4997">
        <v>3294</v>
      </c>
      <c r="B4997" s="9">
        <v>43578</v>
      </c>
      <c r="C4997" s="50" t="str">
        <f t="shared" si="624"/>
        <v>N</v>
      </c>
      <c r="D4997" s="52">
        <f>_xlfn.XLOOKUP(B4997,Cal_Date!B:B,Cal_Date!A:A,0)</f>
        <v>4</v>
      </c>
      <c r="E4997">
        <v>2019</v>
      </c>
      <c r="F4997" t="s">
        <v>122</v>
      </c>
      <c r="G4997" t="s">
        <v>129</v>
      </c>
      <c r="H4997" t="s">
        <v>14</v>
      </c>
      <c r="I4997" t="s">
        <v>18</v>
      </c>
      <c r="J4997" t="s">
        <v>15</v>
      </c>
      <c r="K4997" t="s">
        <v>43</v>
      </c>
      <c r="L4997">
        <v>1</v>
      </c>
      <c r="M4997">
        <v>1008</v>
      </c>
      <c r="O4997" t="s">
        <v>28</v>
      </c>
      <c r="R4997" t="s">
        <v>47</v>
      </c>
      <c r="S4997" s="49" t="str">
        <f t="shared" si="625"/>
        <v>Card</v>
      </c>
      <c r="T4997" s="3">
        <v>3.5000000000000003E-2</v>
      </c>
      <c r="U4997" s="2">
        <v>7.6229999999999993</v>
      </c>
      <c r="V4997" s="2">
        <v>2.2200000000000002</v>
      </c>
      <c r="W4997" s="54">
        <f>_xlfn.XLOOKUP(M4997,Market!A:A,Market!F:F,0)</f>
        <v>8.8999999999999996E-2</v>
      </c>
      <c r="X4997" s="55">
        <f t="shared" si="626"/>
        <v>0.26680500000000001</v>
      </c>
      <c r="Y4997" s="55">
        <f t="shared" si="627"/>
        <v>5.4029999999999987</v>
      </c>
      <c r="Z4997" s="54">
        <f t="shared" si="628"/>
        <v>0.7087760724124359</v>
      </c>
      <c r="AA4997" s="49" t="str">
        <f t="shared" ca="1" si="629"/>
        <v>N</v>
      </c>
      <c r="AB4997" s="49">
        <f t="shared" ca="1" si="630"/>
        <v>5</v>
      </c>
      <c r="AC4997" s="49" t="str">
        <f t="shared" ca="1" si="631"/>
        <v>N</v>
      </c>
    </row>
    <row r="4998" spans="1:29" x14ac:dyDescent="0.25">
      <c r="A4998">
        <v>3295</v>
      </c>
      <c r="B4998" s="9">
        <v>43578</v>
      </c>
      <c r="C4998" s="50" t="str">
        <f t="shared" si="624"/>
        <v>N</v>
      </c>
      <c r="D4998" s="52">
        <f>_xlfn.XLOOKUP(B4998,Cal_Date!B:B,Cal_Date!A:A,0)</f>
        <v>4</v>
      </c>
      <c r="E4998">
        <v>2019</v>
      </c>
      <c r="F4998" t="s">
        <v>122</v>
      </c>
      <c r="G4998" t="s">
        <v>129</v>
      </c>
      <c r="H4998" t="s">
        <v>11</v>
      </c>
      <c r="I4998" t="s">
        <v>11</v>
      </c>
      <c r="J4998" t="s">
        <v>15</v>
      </c>
      <c r="K4998" t="s">
        <v>42</v>
      </c>
      <c r="L4998">
        <v>1</v>
      </c>
      <c r="M4998">
        <v>1008</v>
      </c>
      <c r="O4998" t="s">
        <v>28</v>
      </c>
      <c r="R4998" t="s">
        <v>46</v>
      </c>
      <c r="S4998" s="49" t="str">
        <f t="shared" si="625"/>
        <v>Card</v>
      </c>
      <c r="T4998" s="3">
        <v>0.04</v>
      </c>
      <c r="U4998" s="2">
        <v>2.7225000000000001</v>
      </c>
      <c r="V4998" s="2">
        <v>0.87</v>
      </c>
      <c r="W4998" s="54">
        <f>_xlfn.XLOOKUP(M4998,Market!A:A,Market!F:F,0)</f>
        <v>8.8999999999999996E-2</v>
      </c>
      <c r="X4998" s="55">
        <f t="shared" si="626"/>
        <v>0.10890000000000001</v>
      </c>
      <c r="Y4998" s="55">
        <f t="shared" si="627"/>
        <v>1.8525</v>
      </c>
      <c r="Z4998" s="54">
        <f t="shared" si="628"/>
        <v>0.68044077134986225</v>
      </c>
      <c r="AA4998" s="49" t="str">
        <f t="shared" ca="1" si="629"/>
        <v>N</v>
      </c>
      <c r="AB4998" s="49">
        <f t="shared" ca="1" si="630"/>
        <v>5</v>
      </c>
      <c r="AC4998" s="49" t="str">
        <f t="shared" ca="1" si="631"/>
        <v>N</v>
      </c>
    </row>
    <row r="4999" spans="1:29" x14ac:dyDescent="0.25">
      <c r="A4999">
        <v>3296</v>
      </c>
      <c r="B4999" s="9">
        <v>43578</v>
      </c>
      <c r="C4999" s="50" t="str">
        <f t="shared" si="624"/>
        <v>N</v>
      </c>
      <c r="D4999" s="52">
        <f>_xlfn.XLOOKUP(B4999,Cal_Date!B:B,Cal_Date!A:A,0)</f>
        <v>4</v>
      </c>
      <c r="E4999">
        <v>2019</v>
      </c>
      <c r="F4999" t="s">
        <v>122</v>
      </c>
      <c r="G4999" t="s">
        <v>129</v>
      </c>
      <c r="H4999" t="s">
        <v>48</v>
      </c>
      <c r="I4999" t="s">
        <v>18</v>
      </c>
      <c r="J4999" t="s">
        <v>10</v>
      </c>
      <c r="K4999" t="s">
        <v>43</v>
      </c>
      <c r="L4999">
        <v>2</v>
      </c>
      <c r="M4999">
        <v>1000</v>
      </c>
      <c r="O4999" t="s">
        <v>25</v>
      </c>
      <c r="R4999" t="s">
        <v>47</v>
      </c>
      <c r="S4999" s="49" t="str">
        <f t="shared" si="625"/>
        <v>Card</v>
      </c>
      <c r="T4999" s="3">
        <v>3.5000000000000003E-2</v>
      </c>
      <c r="U4999" s="2">
        <v>15.120000000000001</v>
      </c>
      <c r="V4999" s="2">
        <v>2.92</v>
      </c>
      <c r="W4999" s="54">
        <f>_xlfn.XLOOKUP(M4999,Market!A:A,Market!F:F,0)</f>
        <v>0.08</v>
      </c>
      <c r="X4999" s="55">
        <f t="shared" si="626"/>
        <v>0.52920000000000011</v>
      </c>
      <c r="Y4999" s="55">
        <f t="shared" si="627"/>
        <v>12.200000000000001</v>
      </c>
      <c r="Z4999" s="54">
        <f t="shared" si="628"/>
        <v>0.80687830687830686</v>
      </c>
      <c r="AA4999" s="49" t="str">
        <f t="shared" ca="1" si="629"/>
        <v>N</v>
      </c>
      <c r="AB4999" s="49">
        <f t="shared" ca="1" si="630"/>
        <v>5</v>
      </c>
      <c r="AC4999" s="49" t="str">
        <f t="shared" ca="1" si="631"/>
        <v>N</v>
      </c>
    </row>
    <row r="5000" spans="1:29" x14ac:dyDescent="0.25">
      <c r="A5000">
        <v>3297</v>
      </c>
      <c r="B5000" s="9">
        <v>43578</v>
      </c>
      <c r="C5000" s="50" t="str">
        <f t="shared" si="624"/>
        <v>N</v>
      </c>
      <c r="D5000" s="52">
        <f>_xlfn.XLOOKUP(B5000,Cal_Date!B:B,Cal_Date!A:A,0)</f>
        <v>4</v>
      </c>
      <c r="E5000">
        <v>2019</v>
      </c>
      <c r="F5000" t="s">
        <v>122</v>
      </c>
      <c r="G5000" t="s">
        <v>129</v>
      </c>
      <c r="H5000" t="s">
        <v>11</v>
      </c>
      <c r="I5000" t="s">
        <v>11</v>
      </c>
      <c r="J5000" t="s">
        <v>15</v>
      </c>
      <c r="K5000" t="s">
        <v>42</v>
      </c>
      <c r="L5000">
        <v>1</v>
      </c>
      <c r="M5000">
        <v>1000</v>
      </c>
      <c r="O5000" t="s">
        <v>25</v>
      </c>
      <c r="R5000" t="s">
        <v>44</v>
      </c>
      <c r="S5000" s="49" t="str">
        <f t="shared" si="625"/>
        <v>Card</v>
      </c>
      <c r="T5000" s="3">
        <v>0.03</v>
      </c>
      <c r="U5000" s="2">
        <v>2.7</v>
      </c>
      <c r="V5000" s="2">
        <v>0.87</v>
      </c>
      <c r="W5000" s="54">
        <f>_xlfn.XLOOKUP(M5000,Market!A:A,Market!F:F,0)</f>
        <v>0.08</v>
      </c>
      <c r="X5000" s="55">
        <f t="shared" si="626"/>
        <v>8.1000000000000003E-2</v>
      </c>
      <c r="Y5000" s="55">
        <f t="shared" si="627"/>
        <v>1.83</v>
      </c>
      <c r="Z5000" s="54">
        <f t="shared" si="628"/>
        <v>0.67777777777777781</v>
      </c>
      <c r="AA5000" s="49" t="str">
        <f t="shared" ca="1" si="629"/>
        <v>N</v>
      </c>
      <c r="AB5000" s="49">
        <f t="shared" ca="1" si="630"/>
        <v>5</v>
      </c>
      <c r="AC5000" s="49" t="str">
        <f t="shared" ca="1" si="631"/>
        <v>N</v>
      </c>
    </row>
    <row r="5001" spans="1:29" x14ac:dyDescent="0.25">
      <c r="A5001">
        <v>3298</v>
      </c>
      <c r="B5001" s="9">
        <v>43579</v>
      </c>
      <c r="C5001" s="50" t="str">
        <f t="shared" si="624"/>
        <v>N</v>
      </c>
      <c r="D5001" s="52">
        <f>_xlfn.XLOOKUP(B5001,Cal_Date!B:B,Cal_Date!A:A,0)</f>
        <v>4</v>
      </c>
      <c r="E5001">
        <v>2019</v>
      </c>
      <c r="F5001" t="s">
        <v>123</v>
      </c>
      <c r="G5001" t="s">
        <v>129</v>
      </c>
      <c r="H5001" t="s">
        <v>11</v>
      </c>
      <c r="I5001" t="s">
        <v>11</v>
      </c>
      <c r="J5001" t="s">
        <v>15</v>
      </c>
      <c r="K5001" t="s">
        <v>42</v>
      </c>
      <c r="L5001">
        <v>1</v>
      </c>
      <c r="M5001">
        <v>1000</v>
      </c>
      <c r="O5001" t="s">
        <v>25</v>
      </c>
      <c r="R5001" t="s">
        <v>44</v>
      </c>
      <c r="S5001" s="49" t="str">
        <f t="shared" si="625"/>
        <v>Card</v>
      </c>
      <c r="T5001" s="3">
        <v>0.03</v>
      </c>
      <c r="U5001" s="2">
        <v>2.7</v>
      </c>
      <c r="V5001" s="2">
        <v>0.87</v>
      </c>
      <c r="W5001" s="54">
        <f>_xlfn.XLOOKUP(M5001,Market!A:A,Market!F:F,0)</f>
        <v>0.08</v>
      </c>
      <c r="X5001" s="55">
        <f t="shared" si="626"/>
        <v>8.1000000000000003E-2</v>
      </c>
      <c r="Y5001" s="55">
        <f t="shared" si="627"/>
        <v>1.83</v>
      </c>
      <c r="Z5001" s="54">
        <f t="shared" si="628"/>
        <v>0.67777777777777781</v>
      </c>
      <c r="AA5001" s="49" t="str">
        <f t="shared" ca="1" si="629"/>
        <v>N</v>
      </c>
      <c r="AB5001" s="49">
        <f t="shared" ca="1" si="630"/>
        <v>5</v>
      </c>
      <c r="AC5001" s="49" t="str">
        <f t="shared" ca="1" si="631"/>
        <v>N</v>
      </c>
    </row>
    <row r="5002" spans="1:29" x14ac:dyDescent="0.25">
      <c r="A5002">
        <v>3299</v>
      </c>
      <c r="B5002" s="9">
        <v>43579</v>
      </c>
      <c r="C5002" s="50" t="str">
        <f t="shared" si="624"/>
        <v>N</v>
      </c>
      <c r="D5002" s="52">
        <f>_xlfn.XLOOKUP(B5002,Cal_Date!B:B,Cal_Date!A:A,0)</f>
        <v>4</v>
      </c>
      <c r="E5002">
        <v>2019</v>
      </c>
      <c r="F5002" t="s">
        <v>123</v>
      </c>
      <c r="G5002" t="s">
        <v>129</v>
      </c>
      <c r="H5002" t="s">
        <v>11</v>
      </c>
      <c r="I5002" t="s">
        <v>13</v>
      </c>
      <c r="J5002" t="s">
        <v>15</v>
      </c>
      <c r="K5002" t="s">
        <v>42</v>
      </c>
      <c r="L5002">
        <v>1</v>
      </c>
      <c r="M5002">
        <v>1001</v>
      </c>
      <c r="O5002" t="s">
        <v>25</v>
      </c>
      <c r="R5002" t="s">
        <v>44</v>
      </c>
      <c r="S5002" s="49" t="str">
        <f t="shared" si="625"/>
        <v>Card</v>
      </c>
      <c r="T5002" s="3">
        <v>0.03</v>
      </c>
      <c r="U5002" s="2">
        <v>2.6500000000000004</v>
      </c>
      <c r="V5002" s="2">
        <v>1.42</v>
      </c>
      <c r="W5002" s="54">
        <f>_xlfn.XLOOKUP(M5002,Market!A:A,Market!F:F,0)</f>
        <v>0.06</v>
      </c>
      <c r="X5002" s="55">
        <f t="shared" si="626"/>
        <v>7.9500000000000001E-2</v>
      </c>
      <c r="Y5002" s="55">
        <f t="shared" si="627"/>
        <v>1.2300000000000004</v>
      </c>
      <c r="Z5002" s="54">
        <f t="shared" si="628"/>
        <v>0.46415094339622653</v>
      </c>
      <c r="AA5002" s="49" t="str">
        <f t="shared" ca="1" si="629"/>
        <v>N</v>
      </c>
      <c r="AB5002" s="49">
        <f t="shared" ca="1" si="630"/>
        <v>5</v>
      </c>
      <c r="AC5002" s="49" t="str">
        <f t="shared" ca="1" si="631"/>
        <v>N</v>
      </c>
    </row>
    <row r="5003" spans="1:29" x14ac:dyDescent="0.25">
      <c r="A5003">
        <v>3300</v>
      </c>
      <c r="B5003" s="9">
        <v>43579</v>
      </c>
      <c r="C5003" s="50" t="str">
        <f t="shared" si="624"/>
        <v>N</v>
      </c>
      <c r="D5003" s="52">
        <f>_xlfn.XLOOKUP(B5003,Cal_Date!B:B,Cal_Date!A:A,0)</f>
        <v>4</v>
      </c>
      <c r="E5003">
        <v>2019</v>
      </c>
      <c r="F5003" t="s">
        <v>123</v>
      </c>
      <c r="G5003" t="s">
        <v>129</v>
      </c>
      <c r="H5003" t="s">
        <v>11</v>
      </c>
      <c r="I5003" t="s">
        <v>13</v>
      </c>
      <c r="J5003" t="s">
        <v>15</v>
      </c>
      <c r="K5003" t="s">
        <v>42</v>
      </c>
      <c r="L5003">
        <v>1</v>
      </c>
      <c r="M5003">
        <v>1000</v>
      </c>
      <c r="O5003" t="s">
        <v>25</v>
      </c>
      <c r="R5003" t="s">
        <v>44</v>
      </c>
      <c r="S5003" s="49" t="str">
        <f t="shared" si="625"/>
        <v>Card</v>
      </c>
      <c r="T5003" s="3">
        <v>0.03</v>
      </c>
      <c r="U5003" s="2">
        <v>2.7</v>
      </c>
      <c r="V5003" s="2">
        <v>1.42</v>
      </c>
      <c r="W5003" s="54">
        <f>_xlfn.XLOOKUP(M5003,Market!A:A,Market!F:F,0)</f>
        <v>0.08</v>
      </c>
      <c r="X5003" s="55">
        <f t="shared" si="626"/>
        <v>8.1000000000000003E-2</v>
      </c>
      <c r="Y5003" s="55">
        <f t="shared" si="627"/>
        <v>1.2800000000000002</v>
      </c>
      <c r="Z5003" s="54">
        <f t="shared" si="628"/>
        <v>0.47407407407407415</v>
      </c>
      <c r="AA5003" s="49" t="str">
        <f t="shared" ca="1" si="629"/>
        <v>N</v>
      </c>
      <c r="AB5003" s="49">
        <f t="shared" ca="1" si="630"/>
        <v>5</v>
      </c>
      <c r="AC5003" s="49" t="str">
        <f t="shared" ca="1" si="631"/>
        <v>N</v>
      </c>
    </row>
    <row r="5004" spans="1:29" x14ac:dyDescent="0.25">
      <c r="A5004">
        <v>3301</v>
      </c>
      <c r="B5004" s="9">
        <v>43579</v>
      </c>
      <c r="C5004" s="50" t="str">
        <f t="shared" si="624"/>
        <v>N</v>
      </c>
      <c r="D5004" s="52">
        <f>_xlfn.XLOOKUP(B5004,Cal_Date!B:B,Cal_Date!A:A,0)</f>
        <v>4</v>
      </c>
      <c r="E5004">
        <v>2019</v>
      </c>
      <c r="F5004" t="s">
        <v>123</v>
      </c>
      <c r="G5004" t="s">
        <v>129</v>
      </c>
      <c r="H5004" t="s">
        <v>11</v>
      </c>
      <c r="I5004" t="s">
        <v>11</v>
      </c>
      <c r="J5004" t="s">
        <v>15</v>
      </c>
      <c r="K5004" t="s">
        <v>42</v>
      </c>
      <c r="L5004">
        <v>1</v>
      </c>
      <c r="M5004">
        <v>1000</v>
      </c>
      <c r="O5004" t="s">
        <v>25</v>
      </c>
      <c r="R5004" t="s">
        <v>47</v>
      </c>
      <c r="S5004" s="49" t="str">
        <f t="shared" si="625"/>
        <v>Card</v>
      </c>
      <c r="T5004" s="3">
        <v>3.5000000000000003E-2</v>
      </c>
      <c r="U5004" s="2">
        <v>2.7</v>
      </c>
      <c r="V5004" s="2">
        <v>0.87</v>
      </c>
      <c r="W5004" s="54">
        <f>_xlfn.XLOOKUP(M5004,Market!A:A,Market!F:F,0)</f>
        <v>0.08</v>
      </c>
      <c r="X5004" s="55">
        <f t="shared" si="626"/>
        <v>9.4500000000000015E-2</v>
      </c>
      <c r="Y5004" s="55">
        <f t="shared" si="627"/>
        <v>1.83</v>
      </c>
      <c r="Z5004" s="54">
        <f t="shared" si="628"/>
        <v>0.67777777777777781</v>
      </c>
      <c r="AA5004" s="49" t="str">
        <f t="shared" ca="1" si="629"/>
        <v>N</v>
      </c>
      <c r="AB5004" s="49">
        <f t="shared" ca="1" si="630"/>
        <v>5</v>
      </c>
      <c r="AC5004" s="49" t="str">
        <f t="shared" ca="1" si="631"/>
        <v>N</v>
      </c>
    </row>
    <row r="5005" spans="1:29" x14ac:dyDescent="0.25">
      <c r="A5005">
        <v>3302</v>
      </c>
      <c r="B5005" s="9">
        <v>43579</v>
      </c>
      <c r="C5005" s="50" t="str">
        <f t="shared" si="624"/>
        <v>N</v>
      </c>
      <c r="D5005" s="52">
        <f>_xlfn.XLOOKUP(B5005,Cal_Date!B:B,Cal_Date!A:A,0)</f>
        <v>4</v>
      </c>
      <c r="E5005">
        <v>2019</v>
      </c>
      <c r="F5005" t="s">
        <v>123</v>
      </c>
      <c r="G5005" t="s">
        <v>129</v>
      </c>
      <c r="H5005" t="s">
        <v>48</v>
      </c>
      <c r="I5005" t="s">
        <v>18</v>
      </c>
      <c r="J5005" t="s">
        <v>10</v>
      </c>
      <c r="K5005" t="s">
        <v>43</v>
      </c>
      <c r="L5005">
        <v>2</v>
      </c>
      <c r="M5005">
        <v>1004</v>
      </c>
      <c r="O5005" t="s">
        <v>28</v>
      </c>
      <c r="R5005" t="s">
        <v>44</v>
      </c>
      <c r="S5005" s="49" t="str">
        <f t="shared" si="625"/>
        <v>Card</v>
      </c>
      <c r="T5005" s="3">
        <v>0.03</v>
      </c>
      <c r="U5005" s="2">
        <v>14.84</v>
      </c>
      <c r="V5005" s="2">
        <v>2.92</v>
      </c>
      <c r="W5005" s="54">
        <f>_xlfn.XLOOKUP(M5005,Market!A:A,Market!F:F,0)</f>
        <v>0.06</v>
      </c>
      <c r="X5005" s="55">
        <f t="shared" si="626"/>
        <v>0.44519999999999998</v>
      </c>
      <c r="Y5005" s="55">
        <f t="shared" si="627"/>
        <v>11.92</v>
      </c>
      <c r="Z5005" s="54">
        <f t="shared" si="628"/>
        <v>0.80323450134770891</v>
      </c>
      <c r="AA5005" s="49" t="str">
        <f t="shared" ca="1" si="629"/>
        <v>N</v>
      </c>
      <c r="AB5005" s="49">
        <f t="shared" ca="1" si="630"/>
        <v>5</v>
      </c>
      <c r="AC5005" s="49" t="str">
        <f t="shared" ca="1" si="631"/>
        <v>N</v>
      </c>
    </row>
    <row r="5006" spans="1:29" x14ac:dyDescent="0.25">
      <c r="A5006">
        <v>3303</v>
      </c>
      <c r="B5006" s="9">
        <v>43579</v>
      </c>
      <c r="C5006" s="50" t="str">
        <f t="shared" si="624"/>
        <v>N</v>
      </c>
      <c r="D5006" s="52">
        <f>_xlfn.XLOOKUP(B5006,Cal_Date!B:B,Cal_Date!A:A,0)</f>
        <v>4</v>
      </c>
      <c r="E5006">
        <v>2019</v>
      </c>
      <c r="F5006" t="s">
        <v>123</v>
      </c>
      <c r="G5006" t="s">
        <v>129</v>
      </c>
      <c r="H5006" t="s">
        <v>11</v>
      </c>
      <c r="I5006" t="s">
        <v>13</v>
      </c>
      <c r="J5006" t="s">
        <v>15</v>
      </c>
      <c r="K5006" t="s">
        <v>42</v>
      </c>
      <c r="L5006">
        <v>2</v>
      </c>
      <c r="M5006">
        <v>1005</v>
      </c>
      <c r="O5006" t="s">
        <v>25</v>
      </c>
      <c r="R5006" t="s">
        <v>44</v>
      </c>
      <c r="S5006" s="49" t="str">
        <f t="shared" si="625"/>
        <v>Card</v>
      </c>
      <c r="T5006" s="3">
        <v>0.03</v>
      </c>
      <c r="U5006" s="2">
        <v>5.4450000000000003</v>
      </c>
      <c r="V5006" s="2">
        <v>2.84</v>
      </c>
      <c r="W5006" s="54">
        <f>_xlfn.XLOOKUP(M5006,Market!A:A,Market!F:F,0)</f>
        <v>8.8999999999999996E-2</v>
      </c>
      <c r="X5006" s="55">
        <f t="shared" si="626"/>
        <v>0.16335</v>
      </c>
      <c r="Y5006" s="55">
        <f t="shared" si="627"/>
        <v>2.6050000000000004</v>
      </c>
      <c r="Z5006" s="54">
        <f t="shared" si="628"/>
        <v>0.47842056932966032</v>
      </c>
      <c r="AA5006" s="49" t="str">
        <f t="shared" ca="1" si="629"/>
        <v>N</v>
      </c>
      <c r="AB5006" s="49">
        <f t="shared" ca="1" si="630"/>
        <v>5</v>
      </c>
      <c r="AC5006" s="49" t="str">
        <f t="shared" ca="1" si="631"/>
        <v>N</v>
      </c>
    </row>
    <row r="5007" spans="1:29" x14ac:dyDescent="0.25">
      <c r="A5007">
        <v>3304</v>
      </c>
      <c r="B5007" s="9">
        <v>43579</v>
      </c>
      <c r="C5007" s="50" t="str">
        <f t="shared" si="624"/>
        <v>N</v>
      </c>
      <c r="D5007" s="52">
        <f>_xlfn.XLOOKUP(B5007,Cal_Date!B:B,Cal_Date!A:A,0)</f>
        <v>4</v>
      </c>
      <c r="E5007">
        <v>2019</v>
      </c>
      <c r="F5007" t="s">
        <v>123</v>
      </c>
      <c r="G5007" t="s">
        <v>129</v>
      </c>
      <c r="H5007" t="s">
        <v>14</v>
      </c>
      <c r="I5007" t="s">
        <v>18</v>
      </c>
      <c r="J5007" t="s">
        <v>15</v>
      </c>
      <c r="K5007" t="s">
        <v>43</v>
      </c>
      <c r="L5007">
        <v>1</v>
      </c>
      <c r="M5007">
        <v>1000</v>
      </c>
      <c r="O5007" t="s">
        <v>25</v>
      </c>
      <c r="R5007" t="s">
        <v>44</v>
      </c>
      <c r="S5007" s="49" t="str">
        <f t="shared" si="625"/>
        <v>Card</v>
      </c>
      <c r="T5007" s="3">
        <v>0.03</v>
      </c>
      <c r="U5007" s="2">
        <v>7.0200000000000005</v>
      </c>
      <c r="V5007" s="2">
        <v>2.1</v>
      </c>
      <c r="W5007" s="54">
        <f>_xlfn.XLOOKUP(M5007,Market!A:A,Market!F:F,0)</f>
        <v>0.08</v>
      </c>
      <c r="X5007" s="55">
        <f t="shared" si="626"/>
        <v>0.21060000000000001</v>
      </c>
      <c r="Y5007" s="55">
        <f t="shared" si="627"/>
        <v>4.92</v>
      </c>
      <c r="Z5007" s="54">
        <f t="shared" si="628"/>
        <v>0.70085470085470081</v>
      </c>
      <c r="AA5007" s="49" t="str">
        <f t="shared" ca="1" si="629"/>
        <v>N</v>
      </c>
      <c r="AB5007" s="49">
        <f t="shared" ca="1" si="630"/>
        <v>5</v>
      </c>
      <c r="AC5007" s="49" t="str">
        <f t="shared" ca="1" si="631"/>
        <v>N</v>
      </c>
    </row>
    <row r="5008" spans="1:29" x14ac:dyDescent="0.25">
      <c r="A5008">
        <v>3305</v>
      </c>
      <c r="B5008" s="9">
        <v>43579</v>
      </c>
      <c r="C5008" s="50" t="str">
        <f t="shared" si="624"/>
        <v>N</v>
      </c>
      <c r="D5008" s="52">
        <f>_xlfn.XLOOKUP(B5008,Cal_Date!B:B,Cal_Date!A:A,0)</f>
        <v>4</v>
      </c>
      <c r="E5008">
        <v>2019</v>
      </c>
      <c r="F5008" t="s">
        <v>123</v>
      </c>
      <c r="G5008" t="s">
        <v>129</v>
      </c>
      <c r="H5008" t="s">
        <v>11</v>
      </c>
      <c r="I5008" t="s">
        <v>11</v>
      </c>
      <c r="J5008" t="s">
        <v>15</v>
      </c>
      <c r="K5008" t="s">
        <v>42</v>
      </c>
      <c r="L5008">
        <v>1</v>
      </c>
      <c r="M5008">
        <v>1006</v>
      </c>
      <c r="O5008" t="s">
        <v>28</v>
      </c>
      <c r="R5008" t="s">
        <v>44</v>
      </c>
      <c r="S5008" s="49" t="str">
        <f t="shared" si="625"/>
        <v>Card</v>
      </c>
      <c r="T5008" s="3">
        <v>0.03</v>
      </c>
      <c r="U5008" s="2">
        <v>2.7225000000000001</v>
      </c>
      <c r="V5008" s="2">
        <v>0.87</v>
      </c>
      <c r="W5008" s="54">
        <f>_xlfn.XLOOKUP(M5008,Market!A:A,Market!F:F,0)</f>
        <v>8.8999999999999996E-2</v>
      </c>
      <c r="X5008" s="55">
        <f t="shared" si="626"/>
        <v>8.1674999999999998E-2</v>
      </c>
      <c r="Y5008" s="55">
        <f t="shared" si="627"/>
        <v>1.8525</v>
      </c>
      <c r="Z5008" s="54">
        <f t="shared" si="628"/>
        <v>0.68044077134986225</v>
      </c>
      <c r="AA5008" s="49" t="str">
        <f t="shared" ca="1" si="629"/>
        <v>N</v>
      </c>
      <c r="AB5008" s="49">
        <f t="shared" ca="1" si="630"/>
        <v>5</v>
      </c>
      <c r="AC5008" s="49" t="str">
        <f t="shared" ca="1" si="631"/>
        <v>N</v>
      </c>
    </row>
    <row r="5009" spans="1:29" x14ac:dyDescent="0.25">
      <c r="A5009">
        <v>3306</v>
      </c>
      <c r="B5009" s="9">
        <v>43579</v>
      </c>
      <c r="C5009" s="50" t="str">
        <f t="shared" si="624"/>
        <v>N</v>
      </c>
      <c r="D5009" s="52">
        <f>_xlfn.XLOOKUP(B5009,Cal_Date!B:B,Cal_Date!A:A,0)</f>
        <v>4</v>
      </c>
      <c r="E5009">
        <v>2019</v>
      </c>
      <c r="F5009" t="s">
        <v>123</v>
      </c>
      <c r="G5009" t="s">
        <v>129</v>
      </c>
      <c r="H5009" t="s">
        <v>11</v>
      </c>
      <c r="I5009" t="s">
        <v>11</v>
      </c>
      <c r="J5009" t="s">
        <v>15</v>
      </c>
      <c r="K5009" t="s">
        <v>42</v>
      </c>
      <c r="L5009">
        <v>1</v>
      </c>
      <c r="M5009">
        <v>1000</v>
      </c>
      <c r="O5009" t="s">
        <v>25</v>
      </c>
      <c r="R5009" t="s">
        <v>44</v>
      </c>
      <c r="S5009" s="49" t="str">
        <f t="shared" si="625"/>
        <v>Card</v>
      </c>
      <c r="T5009" s="3">
        <v>0.03</v>
      </c>
      <c r="U5009" s="2">
        <v>2.7</v>
      </c>
      <c r="V5009" s="2">
        <v>0.87</v>
      </c>
      <c r="W5009" s="54">
        <f>_xlfn.XLOOKUP(M5009,Market!A:A,Market!F:F,0)</f>
        <v>0.08</v>
      </c>
      <c r="X5009" s="55">
        <f t="shared" si="626"/>
        <v>8.1000000000000003E-2</v>
      </c>
      <c r="Y5009" s="55">
        <f t="shared" si="627"/>
        <v>1.83</v>
      </c>
      <c r="Z5009" s="54">
        <f t="shared" si="628"/>
        <v>0.67777777777777781</v>
      </c>
      <c r="AA5009" s="49" t="str">
        <f t="shared" ca="1" si="629"/>
        <v>N</v>
      </c>
      <c r="AB5009" s="49">
        <f t="shared" ca="1" si="630"/>
        <v>5</v>
      </c>
      <c r="AC5009" s="49" t="str">
        <f t="shared" ca="1" si="631"/>
        <v>N</v>
      </c>
    </row>
    <row r="5010" spans="1:29" x14ac:dyDescent="0.25">
      <c r="A5010">
        <v>3307</v>
      </c>
      <c r="B5010" s="9">
        <v>43579</v>
      </c>
      <c r="C5010" s="50" t="str">
        <f t="shared" si="624"/>
        <v>N</v>
      </c>
      <c r="D5010" s="52">
        <f>_xlfn.XLOOKUP(B5010,Cal_Date!B:B,Cal_Date!A:A,0)</f>
        <v>4</v>
      </c>
      <c r="E5010">
        <v>2019</v>
      </c>
      <c r="F5010" t="s">
        <v>123</v>
      </c>
      <c r="G5010" t="s">
        <v>129</v>
      </c>
      <c r="H5010" t="s">
        <v>11</v>
      </c>
      <c r="I5010" t="s">
        <v>11</v>
      </c>
      <c r="J5010" t="s">
        <v>15</v>
      </c>
      <c r="K5010" t="s">
        <v>42</v>
      </c>
      <c r="L5010">
        <v>2</v>
      </c>
      <c r="M5010">
        <v>1001</v>
      </c>
      <c r="O5010" t="s">
        <v>25</v>
      </c>
      <c r="R5010" t="s">
        <v>44</v>
      </c>
      <c r="S5010" s="49" t="str">
        <f t="shared" si="625"/>
        <v>Card</v>
      </c>
      <c r="T5010" s="3">
        <v>0.03</v>
      </c>
      <c r="U5010" s="2">
        <v>5.3000000000000007</v>
      </c>
      <c r="V5010" s="2">
        <v>1.74</v>
      </c>
      <c r="W5010" s="54">
        <f>_xlfn.XLOOKUP(M5010,Market!A:A,Market!F:F,0)</f>
        <v>0.06</v>
      </c>
      <c r="X5010" s="55">
        <f t="shared" si="626"/>
        <v>0.159</v>
      </c>
      <c r="Y5010" s="55">
        <f t="shared" si="627"/>
        <v>3.5600000000000005</v>
      </c>
      <c r="Z5010" s="54">
        <f t="shared" si="628"/>
        <v>0.67169811320754713</v>
      </c>
      <c r="AA5010" s="49" t="str">
        <f t="shared" ca="1" si="629"/>
        <v>N</v>
      </c>
      <c r="AB5010" s="49">
        <f t="shared" ca="1" si="630"/>
        <v>5</v>
      </c>
      <c r="AC5010" s="49" t="str">
        <f t="shared" ca="1" si="631"/>
        <v>N</v>
      </c>
    </row>
    <row r="5011" spans="1:29" x14ac:dyDescent="0.25">
      <c r="A5011">
        <v>3308</v>
      </c>
      <c r="B5011" s="9">
        <v>43579</v>
      </c>
      <c r="C5011" s="50" t="str">
        <f t="shared" si="624"/>
        <v>N</v>
      </c>
      <c r="D5011" s="52">
        <f>_xlfn.XLOOKUP(B5011,Cal_Date!B:B,Cal_Date!A:A,0)</f>
        <v>4</v>
      </c>
      <c r="E5011">
        <v>2019</v>
      </c>
      <c r="F5011" t="s">
        <v>123</v>
      </c>
      <c r="G5011" t="s">
        <v>129</v>
      </c>
      <c r="H5011" t="s">
        <v>11</v>
      </c>
      <c r="I5011" t="s">
        <v>11</v>
      </c>
      <c r="J5011" t="s">
        <v>15</v>
      </c>
      <c r="K5011" t="s">
        <v>42</v>
      </c>
      <c r="L5011">
        <v>1</v>
      </c>
      <c r="M5011">
        <v>1008</v>
      </c>
      <c r="O5011" t="s">
        <v>28</v>
      </c>
      <c r="R5011" t="s">
        <v>47</v>
      </c>
      <c r="S5011" s="49" t="str">
        <f t="shared" si="625"/>
        <v>Card</v>
      </c>
      <c r="T5011" s="3">
        <v>3.5000000000000003E-2</v>
      </c>
      <c r="U5011" s="2">
        <v>2.7225000000000001</v>
      </c>
      <c r="V5011" s="2">
        <v>0.87</v>
      </c>
      <c r="W5011" s="54">
        <f>_xlfn.XLOOKUP(M5011,Market!A:A,Market!F:F,0)</f>
        <v>8.8999999999999996E-2</v>
      </c>
      <c r="X5011" s="55">
        <f t="shared" si="626"/>
        <v>9.5287500000000011E-2</v>
      </c>
      <c r="Y5011" s="55">
        <f t="shared" si="627"/>
        <v>1.8525</v>
      </c>
      <c r="Z5011" s="54">
        <f t="shared" si="628"/>
        <v>0.68044077134986225</v>
      </c>
      <c r="AA5011" s="49" t="str">
        <f t="shared" ca="1" si="629"/>
        <v>N</v>
      </c>
      <c r="AB5011" s="49">
        <f t="shared" ca="1" si="630"/>
        <v>5</v>
      </c>
      <c r="AC5011" s="49" t="str">
        <f t="shared" ca="1" si="631"/>
        <v>N</v>
      </c>
    </row>
    <row r="5012" spans="1:29" x14ac:dyDescent="0.25">
      <c r="A5012">
        <v>3309</v>
      </c>
      <c r="B5012" s="9">
        <v>43579</v>
      </c>
      <c r="C5012" s="50" t="str">
        <f t="shared" si="624"/>
        <v>N</v>
      </c>
      <c r="D5012" s="52">
        <f>_xlfn.XLOOKUP(B5012,Cal_Date!B:B,Cal_Date!A:A,0)</f>
        <v>4</v>
      </c>
      <c r="E5012">
        <v>2019</v>
      </c>
      <c r="F5012" t="s">
        <v>123</v>
      </c>
      <c r="G5012" t="s">
        <v>129</v>
      </c>
      <c r="H5012" t="s">
        <v>14</v>
      </c>
      <c r="I5012" t="s">
        <v>13</v>
      </c>
      <c r="J5012" t="s">
        <v>15</v>
      </c>
      <c r="K5012" t="s">
        <v>43</v>
      </c>
      <c r="L5012">
        <v>2</v>
      </c>
      <c r="M5012">
        <v>1001</v>
      </c>
      <c r="O5012" t="s">
        <v>25</v>
      </c>
      <c r="R5012" t="s">
        <v>44</v>
      </c>
      <c r="S5012" s="49" t="str">
        <f t="shared" si="625"/>
        <v>Card</v>
      </c>
      <c r="T5012" s="3">
        <v>0.03</v>
      </c>
      <c r="U5012" s="2">
        <v>14.84</v>
      </c>
      <c r="V5012" s="2">
        <v>4.4800000000000004</v>
      </c>
      <c r="W5012" s="54">
        <f>_xlfn.XLOOKUP(M5012,Market!A:A,Market!F:F,0)</f>
        <v>0.06</v>
      </c>
      <c r="X5012" s="55">
        <f t="shared" si="626"/>
        <v>0.44519999999999998</v>
      </c>
      <c r="Y5012" s="55">
        <f t="shared" si="627"/>
        <v>10.36</v>
      </c>
      <c r="Z5012" s="54">
        <f t="shared" si="628"/>
        <v>0.69811320754716977</v>
      </c>
      <c r="AA5012" s="49" t="str">
        <f t="shared" ca="1" si="629"/>
        <v>N</v>
      </c>
      <c r="AB5012" s="49">
        <f t="shared" ca="1" si="630"/>
        <v>5</v>
      </c>
      <c r="AC5012" s="49" t="str">
        <f t="shared" ca="1" si="631"/>
        <v>N</v>
      </c>
    </row>
    <row r="5013" spans="1:29" x14ac:dyDescent="0.25">
      <c r="A5013">
        <v>3310</v>
      </c>
      <c r="B5013" s="9">
        <v>43579</v>
      </c>
      <c r="C5013" s="50" t="str">
        <f t="shared" si="624"/>
        <v>N</v>
      </c>
      <c r="D5013" s="52">
        <f>_xlfn.XLOOKUP(B5013,Cal_Date!B:B,Cal_Date!A:A,0)</f>
        <v>4</v>
      </c>
      <c r="E5013">
        <v>2019</v>
      </c>
      <c r="F5013" t="s">
        <v>123</v>
      </c>
      <c r="G5013" t="s">
        <v>129</v>
      </c>
      <c r="H5013" t="s">
        <v>48</v>
      </c>
      <c r="I5013" t="s">
        <v>18</v>
      </c>
      <c r="J5013" t="s">
        <v>10</v>
      </c>
      <c r="K5013" t="s">
        <v>43</v>
      </c>
      <c r="L5013">
        <v>1</v>
      </c>
      <c r="M5013">
        <v>1001</v>
      </c>
      <c r="O5013" t="s">
        <v>25</v>
      </c>
      <c r="R5013" t="s">
        <v>44</v>
      </c>
      <c r="S5013" s="49" t="str">
        <f t="shared" si="625"/>
        <v>Card</v>
      </c>
      <c r="T5013" s="3">
        <v>0.03</v>
      </c>
      <c r="U5013" s="2">
        <v>7.42</v>
      </c>
      <c r="V5013" s="2">
        <v>1.46</v>
      </c>
      <c r="W5013" s="54">
        <f>_xlfn.XLOOKUP(M5013,Market!A:A,Market!F:F,0)</f>
        <v>0.06</v>
      </c>
      <c r="X5013" s="55">
        <f t="shared" si="626"/>
        <v>0.22259999999999999</v>
      </c>
      <c r="Y5013" s="55">
        <f t="shared" si="627"/>
        <v>5.96</v>
      </c>
      <c r="Z5013" s="54">
        <f t="shared" si="628"/>
        <v>0.80323450134770891</v>
      </c>
      <c r="AA5013" s="49" t="str">
        <f t="shared" ca="1" si="629"/>
        <v>N</v>
      </c>
      <c r="AB5013" s="49">
        <f t="shared" ca="1" si="630"/>
        <v>5</v>
      </c>
      <c r="AC5013" s="49" t="str">
        <f t="shared" ca="1" si="631"/>
        <v>N</v>
      </c>
    </row>
    <row r="5014" spans="1:29" x14ac:dyDescent="0.25">
      <c r="A5014">
        <v>3311</v>
      </c>
      <c r="B5014" s="9">
        <v>43579</v>
      </c>
      <c r="C5014" s="50" t="str">
        <f t="shared" si="624"/>
        <v>N</v>
      </c>
      <c r="D5014" s="52">
        <f>_xlfn.XLOOKUP(B5014,Cal_Date!B:B,Cal_Date!A:A,0)</f>
        <v>4</v>
      </c>
      <c r="E5014">
        <v>2019</v>
      </c>
      <c r="F5014" t="s">
        <v>123</v>
      </c>
      <c r="G5014" t="s">
        <v>129</v>
      </c>
      <c r="H5014" t="s">
        <v>11</v>
      </c>
      <c r="I5014" t="s">
        <v>11</v>
      </c>
      <c r="J5014" t="s">
        <v>15</v>
      </c>
      <c r="K5014" t="s">
        <v>42</v>
      </c>
      <c r="L5014">
        <v>2</v>
      </c>
      <c r="M5014">
        <v>1001</v>
      </c>
      <c r="O5014" t="s">
        <v>25</v>
      </c>
      <c r="R5014" t="s">
        <v>47</v>
      </c>
      <c r="S5014" s="49" t="str">
        <f t="shared" si="625"/>
        <v>Card</v>
      </c>
      <c r="T5014" s="3">
        <v>3.5000000000000003E-2</v>
      </c>
      <c r="U5014" s="2">
        <v>5.3000000000000007</v>
      </c>
      <c r="V5014" s="2">
        <v>1.74</v>
      </c>
      <c r="W5014" s="54">
        <f>_xlfn.XLOOKUP(M5014,Market!A:A,Market!F:F,0)</f>
        <v>0.06</v>
      </c>
      <c r="X5014" s="55">
        <f t="shared" si="626"/>
        <v>0.18550000000000005</v>
      </c>
      <c r="Y5014" s="55">
        <f t="shared" si="627"/>
        <v>3.5600000000000005</v>
      </c>
      <c r="Z5014" s="54">
        <f t="shared" si="628"/>
        <v>0.67169811320754713</v>
      </c>
      <c r="AA5014" s="49" t="str">
        <f t="shared" ca="1" si="629"/>
        <v>N</v>
      </c>
      <c r="AB5014" s="49">
        <f t="shared" ca="1" si="630"/>
        <v>5</v>
      </c>
      <c r="AC5014" s="49" t="str">
        <f t="shared" ca="1" si="631"/>
        <v>N</v>
      </c>
    </row>
    <row r="5015" spans="1:29" x14ac:dyDescent="0.25">
      <c r="A5015">
        <v>3312</v>
      </c>
      <c r="B5015" s="9">
        <v>43579</v>
      </c>
      <c r="C5015" s="50" t="str">
        <f t="shared" si="624"/>
        <v>N</v>
      </c>
      <c r="D5015" s="52">
        <f>_xlfn.XLOOKUP(B5015,Cal_Date!B:B,Cal_Date!A:A,0)</f>
        <v>4</v>
      </c>
      <c r="E5015">
        <v>2019</v>
      </c>
      <c r="F5015" t="s">
        <v>123</v>
      </c>
      <c r="G5015" t="s">
        <v>129</v>
      </c>
      <c r="H5015" t="s">
        <v>48</v>
      </c>
      <c r="I5015" t="s">
        <v>18</v>
      </c>
      <c r="J5015" t="s">
        <v>10</v>
      </c>
      <c r="K5015" t="s">
        <v>43</v>
      </c>
      <c r="L5015">
        <v>1</v>
      </c>
      <c r="M5015">
        <v>1002</v>
      </c>
      <c r="O5015" t="s">
        <v>28</v>
      </c>
      <c r="R5015" t="s">
        <v>44</v>
      </c>
      <c r="S5015" s="49" t="str">
        <f t="shared" si="625"/>
        <v>Card</v>
      </c>
      <c r="T5015" s="3">
        <v>0.03</v>
      </c>
      <c r="U5015" s="2">
        <v>7.42</v>
      </c>
      <c r="V5015" s="2">
        <v>1.46</v>
      </c>
      <c r="W5015" s="54">
        <f>_xlfn.XLOOKUP(M5015,Market!A:A,Market!F:F,0)</f>
        <v>0.06</v>
      </c>
      <c r="X5015" s="55">
        <f t="shared" si="626"/>
        <v>0.22259999999999999</v>
      </c>
      <c r="Y5015" s="55">
        <f t="shared" si="627"/>
        <v>5.96</v>
      </c>
      <c r="Z5015" s="54">
        <f t="shared" si="628"/>
        <v>0.80323450134770891</v>
      </c>
      <c r="AA5015" s="49" t="str">
        <f t="shared" ca="1" si="629"/>
        <v>N</v>
      </c>
      <c r="AB5015" s="49">
        <f t="shared" ca="1" si="630"/>
        <v>5</v>
      </c>
      <c r="AC5015" s="49" t="str">
        <f t="shared" ca="1" si="631"/>
        <v>N</v>
      </c>
    </row>
    <row r="5016" spans="1:29" x14ac:dyDescent="0.25">
      <c r="A5016">
        <v>3313</v>
      </c>
      <c r="B5016" s="9">
        <v>43579</v>
      </c>
      <c r="C5016" s="50" t="str">
        <f t="shared" si="624"/>
        <v>N</v>
      </c>
      <c r="D5016" s="52">
        <f>_xlfn.XLOOKUP(B5016,Cal_Date!B:B,Cal_Date!A:A,0)</f>
        <v>4</v>
      </c>
      <c r="E5016">
        <v>2019</v>
      </c>
      <c r="F5016" t="s">
        <v>123</v>
      </c>
      <c r="G5016" t="s">
        <v>129</v>
      </c>
      <c r="H5016" t="s">
        <v>11</v>
      </c>
      <c r="I5016" t="s">
        <v>13</v>
      </c>
      <c r="J5016" t="s">
        <v>15</v>
      </c>
      <c r="K5016" t="s">
        <v>42</v>
      </c>
      <c r="L5016">
        <v>1</v>
      </c>
      <c r="M5016">
        <v>1003</v>
      </c>
      <c r="O5016" t="s">
        <v>25</v>
      </c>
      <c r="R5016" t="s">
        <v>44</v>
      </c>
      <c r="S5016" s="49" t="str">
        <f t="shared" si="625"/>
        <v>Card</v>
      </c>
      <c r="T5016" s="3">
        <v>0.03</v>
      </c>
      <c r="U5016" s="2">
        <v>2.6500000000000004</v>
      </c>
      <c r="V5016" s="2">
        <v>1.42</v>
      </c>
      <c r="W5016" s="54">
        <f>_xlfn.XLOOKUP(M5016,Market!A:A,Market!F:F,0)</f>
        <v>0.06</v>
      </c>
      <c r="X5016" s="55">
        <f t="shared" si="626"/>
        <v>7.9500000000000001E-2</v>
      </c>
      <c r="Y5016" s="55">
        <f t="shared" si="627"/>
        <v>1.2300000000000004</v>
      </c>
      <c r="Z5016" s="54">
        <f t="shared" si="628"/>
        <v>0.46415094339622653</v>
      </c>
      <c r="AA5016" s="49" t="str">
        <f t="shared" ca="1" si="629"/>
        <v>N</v>
      </c>
      <c r="AB5016" s="49">
        <f t="shared" ca="1" si="630"/>
        <v>5</v>
      </c>
      <c r="AC5016" s="49" t="str">
        <f t="shared" ca="1" si="631"/>
        <v>N</v>
      </c>
    </row>
    <row r="5017" spans="1:29" x14ac:dyDescent="0.25">
      <c r="A5017">
        <v>3314</v>
      </c>
      <c r="B5017" s="9">
        <v>43579</v>
      </c>
      <c r="C5017" s="50" t="str">
        <f t="shared" si="624"/>
        <v>N</v>
      </c>
      <c r="D5017" s="52">
        <f>_xlfn.XLOOKUP(B5017,Cal_Date!B:B,Cal_Date!A:A,0)</f>
        <v>4</v>
      </c>
      <c r="E5017">
        <v>2019</v>
      </c>
      <c r="F5017" t="s">
        <v>123</v>
      </c>
      <c r="G5017" t="s">
        <v>129</v>
      </c>
      <c r="H5017" t="s">
        <v>11</v>
      </c>
      <c r="I5017" t="s">
        <v>11</v>
      </c>
      <c r="J5017" t="s">
        <v>15</v>
      </c>
      <c r="K5017" t="s">
        <v>42</v>
      </c>
      <c r="L5017">
        <v>1</v>
      </c>
      <c r="M5017">
        <v>1003</v>
      </c>
      <c r="O5017" t="s">
        <v>25</v>
      </c>
      <c r="R5017" t="s">
        <v>44</v>
      </c>
      <c r="S5017" s="49" t="str">
        <f t="shared" si="625"/>
        <v>Card</v>
      </c>
      <c r="T5017" s="3">
        <v>0.03</v>
      </c>
      <c r="U5017" s="2">
        <v>2.6500000000000004</v>
      </c>
      <c r="V5017" s="2">
        <v>0.87</v>
      </c>
      <c r="W5017" s="54">
        <f>_xlfn.XLOOKUP(M5017,Market!A:A,Market!F:F,0)</f>
        <v>0.06</v>
      </c>
      <c r="X5017" s="55">
        <f t="shared" si="626"/>
        <v>7.9500000000000001E-2</v>
      </c>
      <c r="Y5017" s="55">
        <f t="shared" si="627"/>
        <v>1.7800000000000002</v>
      </c>
      <c r="Z5017" s="54">
        <f t="shared" si="628"/>
        <v>0.67169811320754713</v>
      </c>
      <c r="AA5017" s="49" t="str">
        <f t="shared" ca="1" si="629"/>
        <v>N</v>
      </c>
      <c r="AB5017" s="49">
        <f t="shared" ca="1" si="630"/>
        <v>5</v>
      </c>
      <c r="AC5017" s="49" t="str">
        <f t="shared" ca="1" si="631"/>
        <v>N</v>
      </c>
    </row>
    <row r="5018" spans="1:29" x14ac:dyDescent="0.25">
      <c r="A5018">
        <v>3315</v>
      </c>
      <c r="B5018" s="9">
        <v>43579</v>
      </c>
      <c r="C5018" s="50" t="str">
        <f t="shared" si="624"/>
        <v>N</v>
      </c>
      <c r="D5018" s="52">
        <f>_xlfn.XLOOKUP(B5018,Cal_Date!B:B,Cal_Date!A:A,0)</f>
        <v>4</v>
      </c>
      <c r="E5018">
        <v>2019</v>
      </c>
      <c r="F5018" t="s">
        <v>123</v>
      </c>
      <c r="G5018" t="s">
        <v>129</v>
      </c>
      <c r="H5018" t="s">
        <v>14</v>
      </c>
      <c r="I5018" t="s">
        <v>18</v>
      </c>
      <c r="J5018" t="s">
        <v>15</v>
      </c>
      <c r="K5018" t="s">
        <v>43</v>
      </c>
      <c r="L5018">
        <v>1</v>
      </c>
      <c r="M5018">
        <v>1003</v>
      </c>
      <c r="O5018" t="s">
        <v>25</v>
      </c>
      <c r="R5018" t="s">
        <v>44</v>
      </c>
      <c r="S5018" s="49" t="str">
        <f t="shared" si="625"/>
        <v>Card</v>
      </c>
      <c r="T5018" s="3">
        <v>0.03</v>
      </c>
      <c r="U5018" s="2">
        <v>6.8900000000000006</v>
      </c>
      <c r="V5018" s="2">
        <v>2.1</v>
      </c>
      <c r="W5018" s="54">
        <f>_xlfn.XLOOKUP(M5018,Market!A:A,Market!F:F,0)</f>
        <v>0.06</v>
      </c>
      <c r="X5018" s="55">
        <f t="shared" si="626"/>
        <v>0.20670000000000002</v>
      </c>
      <c r="Y5018" s="55">
        <f t="shared" si="627"/>
        <v>4.7900000000000009</v>
      </c>
      <c r="Z5018" s="54">
        <f t="shared" si="628"/>
        <v>0.69521044992743108</v>
      </c>
      <c r="AA5018" s="49" t="str">
        <f t="shared" ca="1" si="629"/>
        <v>N</v>
      </c>
      <c r="AB5018" s="49">
        <f t="shared" ca="1" si="630"/>
        <v>5</v>
      </c>
      <c r="AC5018" s="49" t="str">
        <f t="shared" ca="1" si="631"/>
        <v>N</v>
      </c>
    </row>
    <row r="5019" spans="1:29" x14ac:dyDescent="0.25">
      <c r="A5019">
        <v>3316</v>
      </c>
      <c r="B5019" s="9">
        <v>43579</v>
      </c>
      <c r="C5019" s="50" t="str">
        <f t="shared" si="624"/>
        <v>N</v>
      </c>
      <c r="D5019" s="52">
        <f>_xlfn.XLOOKUP(B5019,Cal_Date!B:B,Cal_Date!A:A,0)</f>
        <v>4</v>
      </c>
      <c r="E5019">
        <v>2019</v>
      </c>
      <c r="F5019" t="s">
        <v>123</v>
      </c>
      <c r="G5019" t="s">
        <v>129</v>
      </c>
      <c r="H5019" t="s">
        <v>48</v>
      </c>
      <c r="I5019" t="s">
        <v>18</v>
      </c>
      <c r="J5019" t="s">
        <v>10</v>
      </c>
      <c r="K5019" t="s">
        <v>43</v>
      </c>
      <c r="L5019">
        <v>2</v>
      </c>
      <c r="M5019">
        <v>1004</v>
      </c>
      <c r="O5019" t="s">
        <v>28</v>
      </c>
      <c r="R5019" t="s">
        <v>44</v>
      </c>
      <c r="S5019" s="49" t="str">
        <f t="shared" si="625"/>
        <v>Card</v>
      </c>
      <c r="T5019" s="3">
        <v>0.03</v>
      </c>
      <c r="U5019" s="2">
        <v>14.84</v>
      </c>
      <c r="V5019" s="2">
        <v>2.92</v>
      </c>
      <c r="W5019" s="54">
        <f>_xlfn.XLOOKUP(M5019,Market!A:A,Market!F:F,0)</f>
        <v>0.06</v>
      </c>
      <c r="X5019" s="55">
        <f t="shared" si="626"/>
        <v>0.44519999999999998</v>
      </c>
      <c r="Y5019" s="55">
        <f t="shared" si="627"/>
        <v>11.92</v>
      </c>
      <c r="Z5019" s="54">
        <f t="shared" si="628"/>
        <v>0.80323450134770891</v>
      </c>
      <c r="AA5019" s="49" t="str">
        <f t="shared" ca="1" si="629"/>
        <v>N</v>
      </c>
      <c r="AB5019" s="49">
        <f t="shared" ca="1" si="630"/>
        <v>5</v>
      </c>
      <c r="AC5019" s="49" t="str">
        <f t="shared" ca="1" si="631"/>
        <v>N</v>
      </c>
    </row>
    <row r="5020" spans="1:29" x14ac:dyDescent="0.25">
      <c r="A5020">
        <v>3317</v>
      </c>
      <c r="B5020" s="9">
        <v>43579</v>
      </c>
      <c r="C5020" s="50" t="str">
        <f t="shared" si="624"/>
        <v>N</v>
      </c>
      <c r="D5020" s="52">
        <f>_xlfn.XLOOKUP(B5020,Cal_Date!B:B,Cal_Date!A:A,0)</f>
        <v>4</v>
      </c>
      <c r="E5020">
        <v>2019</v>
      </c>
      <c r="F5020" t="s">
        <v>123</v>
      </c>
      <c r="G5020" t="s">
        <v>129</v>
      </c>
      <c r="H5020" t="s">
        <v>11</v>
      </c>
      <c r="I5020" t="s">
        <v>11</v>
      </c>
      <c r="J5020" t="s">
        <v>15</v>
      </c>
      <c r="K5020" t="s">
        <v>42</v>
      </c>
      <c r="L5020">
        <v>1</v>
      </c>
      <c r="M5020">
        <v>1005</v>
      </c>
      <c r="O5020" t="s">
        <v>25</v>
      </c>
      <c r="R5020" t="s">
        <v>47</v>
      </c>
      <c r="S5020" s="49" t="str">
        <f t="shared" si="625"/>
        <v>Card</v>
      </c>
      <c r="T5020" s="3">
        <v>3.5000000000000003E-2</v>
      </c>
      <c r="U5020" s="2">
        <v>2.7225000000000001</v>
      </c>
      <c r="V5020" s="2">
        <v>0.87</v>
      </c>
      <c r="W5020" s="54">
        <f>_xlfn.XLOOKUP(M5020,Market!A:A,Market!F:F,0)</f>
        <v>8.8999999999999996E-2</v>
      </c>
      <c r="X5020" s="55">
        <f t="shared" si="626"/>
        <v>9.5287500000000011E-2</v>
      </c>
      <c r="Y5020" s="55">
        <f t="shared" si="627"/>
        <v>1.8525</v>
      </c>
      <c r="Z5020" s="54">
        <f t="shared" si="628"/>
        <v>0.68044077134986225</v>
      </c>
      <c r="AA5020" s="49" t="str">
        <f t="shared" ca="1" si="629"/>
        <v>N</v>
      </c>
      <c r="AB5020" s="49">
        <f t="shared" ca="1" si="630"/>
        <v>5</v>
      </c>
      <c r="AC5020" s="49" t="str">
        <f t="shared" ca="1" si="631"/>
        <v>N</v>
      </c>
    </row>
    <row r="5021" spans="1:29" x14ac:dyDescent="0.25">
      <c r="A5021">
        <v>3318</v>
      </c>
      <c r="B5021" s="9">
        <v>43579</v>
      </c>
      <c r="C5021" s="50" t="str">
        <f t="shared" si="624"/>
        <v>N</v>
      </c>
      <c r="D5021" s="52">
        <f>_xlfn.XLOOKUP(B5021,Cal_Date!B:B,Cal_Date!A:A,0)</f>
        <v>4</v>
      </c>
      <c r="E5021">
        <v>2019</v>
      </c>
      <c r="F5021" t="s">
        <v>123</v>
      </c>
      <c r="G5021" t="s">
        <v>129</v>
      </c>
      <c r="H5021" t="s">
        <v>11</v>
      </c>
      <c r="I5021" t="s">
        <v>11</v>
      </c>
      <c r="J5021" t="s">
        <v>15</v>
      </c>
      <c r="K5021" t="s">
        <v>42</v>
      </c>
      <c r="L5021">
        <v>1</v>
      </c>
      <c r="M5021">
        <v>1005</v>
      </c>
      <c r="O5021" t="s">
        <v>25</v>
      </c>
      <c r="R5021" t="s">
        <v>44</v>
      </c>
      <c r="S5021" s="49" t="str">
        <f t="shared" si="625"/>
        <v>Card</v>
      </c>
      <c r="T5021" s="3">
        <v>0.03</v>
      </c>
      <c r="U5021" s="2">
        <v>3.2669999999999999</v>
      </c>
      <c r="V5021" s="2">
        <v>0.99</v>
      </c>
      <c r="W5021" s="54">
        <f>_xlfn.XLOOKUP(M5021,Market!A:A,Market!F:F,0)</f>
        <v>8.8999999999999996E-2</v>
      </c>
      <c r="X5021" s="55">
        <f t="shared" si="626"/>
        <v>9.801E-2</v>
      </c>
      <c r="Y5021" s="55">
        <f t="shared" si="627"/>
        <v>2.2770000000000001</v>
      </c>
      <c r="Z5021" s="54">
        <f t="shared" si="628"/>
        <v>0.69696969696969702</v>
      </c>
      <c r="AA5021" s="49" t="str">
        <f t="shared" ca="1" si="629"/>
        <v>N</v>
      </c>
      <c r="AB5021" s="49">
        <f t="shared" ca="1" si="630"/>
        <v>5</v>
      </c>
      <c r="AC5021" s="49" t="str">
        <f t="shared" ca="1" si="631"/>
        <v>N</v>
      </c>
    </row>
    <row r="5022" spans="1:29" x14ac:dyDescent="0.25">
      <c r="A5022">
        <v>3319</v>
      </c>
      <c r="B5022" s="9">
        <v>43579</v>
      </c>
      <c r="C5022" s="50" t="str">
        <f t="shared" si="624"/>
        <v>N</v>
      </c>
      <c r="D5022" s="52">
        <f>_xlfn.XLOOKUP(B5022,Cal_Date!B:B,Cal_Date!A:A,0)</f>
        <v>4</v>
      </c>
      <c r="E5022">
        <v>2019</v>
      </c>
      <c r="F5022" t="s">
        <v>123</v>
      </c>
      <c r="G5022" t="s">
        <v>129</v>
      </c>
      <c r="H5022" t="s">
        <v>11</v>
      </c>
      <c r="I5022" t="s">
        <v>11</v>
      </c>
      <c r="J5022" t="s">
        <v>15</v>
      </c>
      <c r="K5022" t="s">
        <v>42</v>
      </c>
      <c r="L5022">
        <v>1</v>
      </c>
      <c r="M5022">
        <v>1003</v>
      </c>
      <c r="O5022" t="s">
        <v>25</v>
      </c>
      <c r="R5022" t="s">
        <v>44</v>
      </c>
      <c r="S5022" s="49" t="str">
        <f t="shared" si="625"/>
        <v>Card</v>
      </c>
      <c r="T5022" s="3">
        <v>0.03</v>
      </c>
      <c r="U5022" s="2">
        <v>3.18</v>
      </c>
      <c r="V5022" s="2">
        <v>0.99</v>
      </c>
      <c r="W5022" s="54">
        <f>_xlfn.XLOOKUP(M5022,Market!A:A,Market!F:F,0)</f>
        <v>0.06</v>
      </c>
      <c r="X5022" s="55">
        <f t="shared" si="626"/>
        <v>9.5399999999999999E-2</v>
      </c>
      <c r="Y5022" s="55">
        <f t="shared" si="627"/>
        <v>2.1900000000000004</v>
      </c>
      <c r="Z5022" s="54">
        <f t="shared" si="628"/>
        <v>0.68867924528301894</v>
      </c>
      <c r="AA5022" s="49" t="str">
        <f t="shared" ca="1" si="629"/>
        <v>N</v>
      </c>
      <c r="AB5022" s="49">
        <f t="shared" ca="1" si="630"/>
        <v>5</v>
      </c>
      <c r="AC5022" s="49" t="str">
        <f t="shared" ca="1" si="631"/>
        <v>N</v>
      </c>
    </row>
    <row r="5023" spans="1:29" x14ac:dyDescent="0.25">
      <c r="A5023">
        <v>3320</v>
      </c>
      <c r="B5023" s="9">
        <v>43579</v>
      </c>
      <c r="C5023" s="50" t="str">
        <f t="shared" si="624"/>
        <v>N</v>
      </c>
      <c r="D5023" s="52">
        <f>_xlfn.XLOOKUP(B5023,Cal_Date!B:B,Cal_Date!A:A,0)</f>
        <v>4</v>
      </c>
      <c r="E5023">
        <v>2019</v>
      </c>
      <c r="F5023" t="s">
        <v>123</v>
      </c>
      <c r="G5023" t="s">
        <v>129</v>
      </c>
      <c r="H5023" t="s">
        <v>48</v>
      </c>
      <c r="I5023" t="s">
        <v>18</v>
      </c>
      <c r="J5023" t="s">
        <v>10</v>
      </c>
      <c r="K5023" t="s">
        <v>43</v>
      </c>
      <c r="L5023">
        <v>1</v>
      </c>
      <c r="M5023">
        <v>1007</v>
      </c>
      <c r="O5023" t="s">
        <v>28</v>
      </c>
      <c r="R5023" t="s">
        <v>44</v>
      </c>
      <c r="S5023" s="49" t="str">
        <f t="shared" si="625"/>
        <v>Card</v>
      </c>
      <c r="T5023" s="3">
        <v>0.03</v>
      </c>
      <c r="U5023" s="2">
        <v>7.6229999999999993</v>
      </c>
      <c r="V5023" s="2">
        <v>1.46</v>
      </c>
      <c r="W5023" s="54">
        <f>_xlfn.XLOOKUP(M5023,Market!A:A,Market!F:F,0)</f>
        <v>8.8999999999999996E-2</v>
      </c>
      <c r="X5023" s="55">
        <f t="shared" si="626"/>
        <v>0.22868999999999998</v>
      </c>
      <c r="Y5023" s="55">
        <f t="shared" si="627"/>
        <v>6.1629999999999994</v>
      </c>
      <c r="Z5023" s="54">
        <f t="shared" si="628"/>
        <v>0.80847435392889933</v>
      </c>
      <c r="AA5023" s="49" t="str">
        <f t="shared" ca="1" si="629"/>
        <v>N</v>
      </c>
      <c r="AB5023" s="49">
        <f t="shared" ca="1" si="630"/>
        <v>5</v>
      </c>
      <c r="AC5023" s="49" t="str">
        <f t="shared" ca="1" si="631"/>
        <v>N</v>
      </c>
    </row>
    <row r="5024" spans="1:29" x14ac:dyDescent="0.25">
      <c r="A5024">
        <v>3321</v>
      </c>
      <c r="B5024" s="9">
        <v>43579</v>
      </c>
      <c r="C5024" s="50" t="str">
        <f t="shared" si="624"/>
        <v>N</v>
      </c>
      <c r="D5024" s="52">
        <f>_xlfn.XLOOKUP(B5024,Cal_Date!B:B,Cal_Date!A:A,0)</f>
        <v>4</v>
      </c>
      <c r="E5024">
        <v>2019</v>
      </c>
      <c r="F5024" t="s">
        <v>123</v>
      </c>
      <c r="G5024" t="s">
        <v>129</v>
      </c>
      <c r="H5024" t="s">
        <v>14</v>
      </c>
      <c r="I5024" t="s">
        <v>18</v>
      </c>
      <c r="J5024" t="s">
        <v>15</v>
      </c>
      <c r="K5024" t="s">
        <v>43</v>
      </c>
      <c r="L5024">
        <v>1</v>
      </c>
      <c r="M5024">
        <v>1006</v>
      </c>
      <c r="O5024" t="s">
        <v>28</v>
      </c>
      <c r="R5024" t="s">
        <v>47</v>
      </c>
      <c r="S5024" s="49" t="str">
        <f t="shared" si="625"/>
        <v>Card</v>
      </c>
      <c r="T5024" s="3">
        <v>3.5000000000000003E-2</v>
      </c>
      <c r="U5024" s="2">
        <v>7.6229999999999993</v>
      </c>
      <c r="V5024" s="2">
        <v>2.1</v>
      </c>
      <c r="W5024" s="54">
        <f>_xlfn.XLOOKUP(M5024,Market!A:A,Market!F:F,0)</f>
        <v>8.8999999999999996E-2</v>
      </c>
      <c r="X5024" s="55">
        <f t="shared" si="626"/>
        <v>0.26680500000000001</v>
      </c>
      <c r="Y5024" s="55">
        <f t="shared" si="627"/>
        <v>5.5229999999999997</v>
      </c>
      <c r="Z5024" s="54">
        <f t="shared" si="628"/>
        <v>0.72451790633608815</v>
      </c>
      <c r="AA5024" s="49" t="str">
        <f t="shared" ca="1" si="629"/>
        <v>N</v>
      </c>
      <c r="AB5024" s="49">
        <f t="shared" ca="1" si="630"/>
        <v>5</v>
      </c>
      <c r="AC5024" s="49" t="str">
        <f t="shared" ca="1" si="631"/>
        <v>N</v>
      </c>
    </row>
    <row r="5025" spans="1:29" x14ac:dyDescent="0.25">
      <c r="A5025">
        <v>3322</v>
      </c>
      <c r="B5025" s="9">
        <v>43579</v>
      </c>
      <c r="C5025" s="50" t="str">
        <f t="shared" si="624"/>
        <v>N</v>
      </c>
      <c r="D5025" s="52">
        <f>_xlfn.XLOOKUP(B5025,Cal_Date!B:B,Cal_Date!A:A,0)</f>
        <v>4</v>
      </c>
      <c r="E5025">
        <v>2019</v>
      </c>
      <c r="F5025" t="s">
        <v>123</v>
      </c>
      <c r="G5025" t="s">
        <v>129</v>
      </c>
      <c r="H5025" t="s">
        <v>48</v>
      </c>
      <c r="I5025" t="s">
        <v>18</v>
      </c>
      <c r="J5025" t="s">
        <v>10</v>
      </c>
      <c r="K5025" t="s">
        <v>43</v>
      </c>
      <c r="L5025">
        <v>2</v>
      </c>
      <c r="M5025">
        <v>1006</v>
      </c>
      <c r="O5025" t="s">
        <v>28</v>
      </c>
      <c r="R5025" t="s">
        <v>47</v>
      </c>
      <c r="S5025" s="49" t="str">
        <f t="shared" si="625"/>
        <v>Card</v>
      </c>
      <c r="T5025" s="3">
        <v>3.5000000000000003E-2</v>
      </c>
      <c r="U5025" s="2">
        <v>15.245999999999999</v>
      </c>
      <c r="V5025" s="2">
        <v>2.92</v>
      </c>
      <c r="W5025" s="54">
        <f>_xlfn.XLOOKUP(M5025,Market!A:A,Market!F:F,0)</f>
        <v>8.8999999999999996E-2</v>
      </c>
      <c r="X5025" s="55">
        <f t="shared" si="626"/>
        <v>0.53361000000000003</v>
      </c>
      <c r="Y5025" s="55">
        <f t="shared" si="627"/>
        <v>12.325999999999999</v>
      </c>
      <c r="Z5025" s="54">
        <f t="shared" si="628"/>
        <v>0.80847435392889933</v>
      </c>
      <c r="AA5025" s="49" t="str">
        <f t="shared" ca="1" si="629"/>
        <v>N</v>
      </c>
      <c r="AB5025" s="49">
        <f t="shared" ca="1" si="630"/>
        <v>5</v>
      </c>
      <c r="AC5025" s="49" t="str">
        <f t="shared" ca="1" si="631"/>
        <v>N</v>
      </c>
    </row>
    <row r="5026" spans="1:29" x14ac:dyDescent="0.25">
      <c r="A5026">
        <v>3323</v>
      </c>
      <c r="B5026" s="9">
        <v>43579</v>
      </c>
      <c r="C5026" s="50" t="str">
        <f t="shared" si="624"/>
        <v>N</v>
      </c>
      <c r="D5026" s="52">
        <f>_xlfn.XLOOKUP(B5026,Cal_Date!B:B,Cal_Date!A:A,0)</f>
        <v>4</v>
      </c>
      <c r="E5026">
        <v>2019</v>
      </c>
      <c r="F5026" t="s">
        <v>123</v>
      </c>
      <c r="G5026" t="s">
        <v>129</v>
      </c>
      <c r="H5026" t="s">
        <v>48</v>
      </c>
      <c r="I5026" t="s">
        <v>18</v>
      </c>
      <c r="J5026" t="s">
        <v>10</v>
      </c>
      <c r="K5026" t="s">
        <v>43</v>
      </c>
      <c r="L5026">
        <v>2</v>
      </c>
      <c r="M5026">
        <v>1006</v>
      </c>
      <c r="O5026" t="s">
        <v>28</v>
      </c>
      <c r="R5026" t="s">
        <v>44</v>
      </c>
      <c r="S5026" s="49" t="str">
        <f t="shared" si="625"/>
        <v>Card</v>
      </c>
      <c r="T5026" s="3">
        <v>0.03</v>
      </c>
      <c r="U5026" s="2">
        <v>15.245999999999999</v>
      </c>
      <c r="V5026" s="2">
        <v>2.92</v>
      </c>
      <c r="W5026" s="54">
        <f>_xlfn.XLOOKUP(M5026,Market!A:A,Market!F:F,0)</f>
        <v>8.8999999999999996E-2</v>
      </c>
      <c r="X5026" s="55">
        <f t="shared" si="626"/>
        <v>0.45737999999999995</v>
      </c>
      <c r="Y5026" s="55">
        <f t="shared" si="627"/>
        <v>12.325999999999999</v>
      </c>
      <c r="Z5026" s="54">
        <f t="shared" si="628"/>
        <v>0.80847435392889933</v>
      </c>
      <c r="AA5026" s="49" t="str">
        <f t="shared" ca="1" si="629"/>
        <v>N</v>
      </c>
      <c r="AB5026" s="49">
        <f t="shared" ca="1" si="630"/>
        <v>5</v>
      </c>
      <c r="AC5026" s="49" t="str">
        <f t="shared" ca="1" si="631"/>
        <v>N</v>
      </c>
    </row>
    <row r="5027" spans="1:29" x14ac:dyDescent="0.25">
      <c r="A5027">
        <v>3324</v>
      </c>
      <c r="B5027" s="9">
        <v>43579</v>
      </c>
      <c r="C5027" s="50" t="str">
        <f t="shared" si="624"/>
        <v>N</v>
      </c>
      <c r="D5027" s="52">
        <f>_xlfn.XLOOKUP(B5027,Cal_Date!B:B,Cal_Date!A:A,0)</f>
        <v>4</v>
      </c>
      <c r="E5027">
        <v>2019</v>
      </c>
      <c r="F5027" t="s">
        <v>123</v>
      </c>
      <c r="G5027" t="s">
        <v>129</v>
      </c>
      <c r="H5027" t="s">
        <v>11</v>
      </c>
      <c r="I5027" t="s">
        <v>11</v>
      </c>
      <c r="J5027" t="s">
        <v>15</v>
      </c>
      <c r="K5027" t="s">
        <v>42</v>
      </c>
      <c r="L5027">
        <v>1</v>
      </c>
      <c r="M5027">
        <v>1004</v>
      </c>
      <c r="O5027" t="s">
        <v>28</v>
      </c>
      <c r="R5027" t="s">
        <v>44</v>
      </c>
      <c r="S5027" s="49" t="str">
        <f t="shared" si="625"/>
        <v>Card</v>
      </c>
      <c r="T5027" s="3">
        <v>0.03</v>
      </c>
      <c r="U5027" s="2">
        <v>3.18</v>
      </c>
      <c r="V5027" s="2">
        <v>0.99</v>
      </c>
      <c r="W5027" s="54">
        <f>_xlfn.XLOOKUP(M5027,Market!A:A,Market!F:F,0)</f>
        <v>0.06</v>
      </c>
      <c r="X5027" s="55">
        <f t="shared" si="626"/>
        <v>9.5399999999999999E-2</v>
      </c>
      <c r="Y5027" s="55">
        <f t="shared" si="627"/>
        <v>2.1900000000000004</v>
      </c>
      <c r="Z5027" s="54">
        <f t="shared" si="628"/>
        <v>0.68867924528301894</v>
      </c>
      <c r="AA5027" s="49" t="str">
        <f t="shared" ca="1" si="629"/>
        <v>N</v>
      </c>
      <c r="AB5027" s="49">
        <f t="shared" ca="1" si="630"/>
        <v>5</v>
      </c>
      <c r="AC5027" s="49" t="str">
        <f t="shared" ca="1" si="631"/>
        <v>N</v>
      </c>
    </row>
    <row r="5028" spans="1:29" x14ac:dyDescent="0.25">
      <c r="A5028">
        <v>3325</v>
      </c>
      <c r="B5028" s="9">
        <v>43579</v>
      </c>
      <c r="C5028" s="50" t="str">
        <f t="shared" si="624"/>
        <v>N</v>
      </c>
      <c r="D5028" s="52">
        <f>_xlfn.XLOOKUP(B5028,Cal_Date!B:B,Cal_Date!A:A,0)</f>
        <v>4</v>
      </c>
      <c r="E5028">
        <v>2019</v>
      </c>
      <c r="F5028" t="s">
        <v>123</v>
      </c>
      <c r="G5028" t="s">
        <v>129</v>
      </c>
      <c r="H5028" t="s">
        <v>11</v>
      </c>
      <c r="I5028" t="s">
        <v>11</v>
      </c>
      <c r="J5028" t="s">
        <v>15</v>
      </c>
      <c r="K5028" t="s">
        <v>42</v>
      </c>
      <c r="L5028">
        <v>1</v>
      </c>
      <c r="M5028">
        <v>1004</v>
      </c>
      <c r="O5028" t="s">
        <v>28</v>
      </c>
      <c r="R5028" t="s">
        <v>46</v>
      </c>
      <c r="S5028" s="49" t="str">
        <f t="shared" si="625"/>
        <v>Card</v>
      </c>
      <c r="T5028" s="3">
        <v>0.04</v>
      </c>
      <c r="U5028" s="2">
        <v>3.18</v>
      </c>
      <c r="V5028" s="2">
        <v>0.99</v>
      </c>
      <c r="W5028" s="54">
        <f>_xlfn.XLOOKUP(M5028,Market!A:A,Market!F:F,0)</f>
        <v>0.06</v>
      </c>
      <c r="X5028" s="55">
        <f t="shared" si="626"/>
        <v>0.12720000000000001</v>
      </c>
      <c r="Y5028" s="55">
        <f t="shared" si="627"/>
        <v>2.1900000000000004</v>
      </c>
      <c r="Z5028" s="54">
        <f t="shared" si="628"/>
        <v>0.68867924528301894</v>
      </c>
      <c r="AA5028" s="49" t="str">
        <f t="shared" ca="1" si="629"/>
        <v>N</v>
      </c>
      <c r="AB5028" s="49">
        <f t="shared" ca="1" si="630"/>
        <v>5</v>
      </c>
      <c r="AC5028" s="49" t="str">
        <f t="shared" ca="1" si="631"/>
        <v>N</v>
      </c>
    </row>
    <row r="5029" spans="1:29" x14ac:dyDescent="0.25">
      <c r="A5029">
        <v>3326</v>
      </c>
      <c r="B5029" s="9">
        <v>43579</v>
      </c>
      <c r="C5029" s="50" t="str">
        <f t="shared" si="624"/>
        <v>N</v>
      </c>
      <c r="D5029" s="52">
        <f>_xlfn.XLOOKUP(B5029,Cal_Date!B:B,Cal_Date!A:A,0)</f>
        <v>4</v>
      </c>
      <c r="E5029">
        <v>2019</v>
      </c>
      <c r="F5029" t="s">
        <v>123</v>
      </c>
      <c r="G5029" t="s">
        <v>129</v>
      </c>
      <c r="H5029" t="s">
        <v>11</v>
      </c>
      <c r="I5029" t="s">
        <v>11</v>
      </c>
      <c r="J5029" t="s">
        <v>15</v>
      </c>
      <c r="K5029" t="s">
        <v>42</v>
      </c>
      <c r="L5029">
        <v>1</v>
      </c>
      <c r="M5029">
        <v>1000</v>
      </c>
      <c r="O5029" t="s">
        <v>25</v>
      </c>
      <c r="R5029" t="s">
        <v>47</v>
      </c>
      <c r="S5029" s="49" t="str">
        <f t="shared" si="625"/>
        <v>Card</v>
      </c>
      <c r="T5029" s="3">
        <v>3.5000000000000003E-2</v>
      </c>
      <c r="U5029" s="2">
        <v>3.24</v>
      </c>
      <c r="V5029" s="2">
        <v>0.99</v>
      </c>
      <c r="W5029" s="54">
        <f>_xlfn.XLOOKUP(M5029,Market!A:A,Market!F:F,0)</f>
        <v>0.08</v>
      </c>
      <c r="X5029" s="55">
        <f t="shared" si="626"/>
        <v>0.11340000000000001</v>
      </c>
      <c r="Y5029" s="55">
        <f t="shared" si="627"/>
        <v>2.25</v>
      </c>
      <c r="Z5029" s="54">
        <f t="shared" si="628"/>
        <v>0.69444444444444442</v>
      </c>
      <c r="AA5029" s="49" t="str">
        <f t="shared" ca="1" si="629"/>
        <v>N</v>
      </c>
      <c r="AB5029" s="49">
        <f t="shared" ca="1" si="630"/>
        <v>5</v>
      </c>
      <c r="AC5029" s="49" t="str">
        <f t="shared" ca="1" si="631"/>
        <v>N</v>
      </c>
    </row>
    <row r="5030" spans="1:29" x14ac:dyDescent="0.25">
      <c r="A5030">
        <v>3327</v>
      </c>
      <c r="B5030" s="9">
        <v>43579</v>
      </c>
      <c r="C5030" s="50" t="str">
        <f t="shared" si="624"/>
        <v>N</v>
      </c>
      <c r="D5030" s="52">
        <f>_xlfn.XLOOKUP(B5030,Cal_Date!B:B,Cal_Date!A:A,0)</f>
        <v>4</v>
      </c>
      <c r="E5030">
        <v>2019</v>
      </c>
      <c r="F5030" t="s">
        <v>123</v>
      </c>
      <c r="G5030" t="s">
        <v>129</v>
      </c>
      <c r="H5030" t="s">
        <v>14</v>
      </c>
      <c r="I5030" t="s">
        <v>13</v>
      </c>
      <c r="J5030" t="s">
        <v>15</v>
      </c>
      <c r="K5030" t="s">
        <v>43</v>
      </c>
      <c r="L5030">
        <v>2</v>
      </c>
      <c r="M5030">
        <v>1000</v>
      </c>
      <c r="O5030" t="s">
        <v>25</v>
      </c>
      <c r="R5030" t="s">
        <v>46</v>
      </c>
      <c r="S5030" s="49" t="str">
        <f t="shared" si="625"/>
        <v>Card</v>
      </c>
      <c r="T5030" s="3">
        <v>0.04</v>
      </c>
      <c r="U5030" s="2">
        <v>14.040000000000001</v>
      </c>
      <c r="V5030" s="2">
        <v>4.24</v>
      </c>
      <c r="W5030" s="54">
        <f>_xlfn.XLOOKUP(M5030,Market!A:A,Market!F:F,0)</f>
        <v>0.08</v>
      </c>
      <c r="X5030" s="55">
        <f t="shared" si="626"/>
        <v>0.5616000000000001</v>
      </c>
      <c r="Y5030" s="55">
        <f t="shared" si="627"/>
        <v>9.8000000000000007</v>
      </c>
      <c r="Z5030" s="54">
        <f t="shared" si="628"/>
        <v>0.69800569800569801</v>
      </c>
      <c r="AA5030" s="49" t="str">
        <f t="shared" ca="1" si="629"/>
        <v>N</v>
      </c>
      <c r="AB5030" s="49">
        <f t="shared" ca="1" si="630"/>
        <v>5</v>
      </c>
      <c r="AC5030" s="49" t="str">
        <f t="shared" ca="1" si="631"/>
        <v>N</v>
      </c>
    </row>
    <row r="5031" spans="1:29" x14ac:dyDescent="0.25">
      <c r="A5031">
        <v>3328</v>
      </c>
      <c r="B5031" s="9">
        <v>43579</v>
      </c>
      <c r="C5031" s="50" t="str">
        <f t="shared" si="624"/>
        <v>N</v>
      </c>
      <c r="D5031" s="52">
        <f>_xlfn.XLOOKUP(B5031,Cal_Date!B:B,Cal_Date!A:A,0)</f>
        <v>4</v>
      </c>
      <c r="E5031">
        <v>2019</v>
      </c>
      <c r="F5031" t="s">
        <v>123</v>
      </c>
      <c r="G5031" t="s">
        <v>129</v>
      </c>
      <c r="H5031" t="s">
        <v>48</v>
      </c>
      <c r="I5031" t="s">
        <v>18</v>
      </c>
      <c r="J5031" t="s">
        <v>10</v>
      </c>
      <c r="K5031" t="s">
        <v>43</v>
      </c>
      <c r="L5031">
        <v>1</v>
      </c>
      <c r="M5031">
        <v>1000</v>
      </c>
      <c r="O5031" t="s">
        <v>25</v>
      </c>
      <c r="R5031" t="s">
        <v>46</v>
      </c>
      <c r="S5031" s="49" t="str">
        <f t="shared" si="625"/>
        <v>Card</v>
      </c>
      <c r="T5031" s="3">
        <v>0.04</v>
      </c>
      <c r="U5031" s="2">
        <v>7.5600000000000005</v>
      </c>
      <c r="V5031" s="2">
        <v>1.46</v>
      </c>
      <c r="W5031" s="54">
        <f>_xlfn.XLOOKUP(M5031,Market!A:A,Market!F:F,0)</f>
        <v>0.08</v>
      </c>
      <c r="X5031" s="55">
        <f t="shared" si="626"/>
        <v>0.3024</v>
      </c>
      <c r="Y5031" s="55">
        <f t="shared" si="627"/>
        <v>6.1000000000000005</v>
      </c>
      <c r="Z5031" s="54">
        <f t="shared" si="628"/>
        <v>0.80687830687830686</v>
      </c>
      <c r="AA5031" s="49" t="str">
        <f t="shared" ca="1" si="629"/>
        <v>N</v>
      </c>
      <c r="AB5031" s="49">
        <f t="shared" ca="1" si="630"/>
        <v>5</v>
      </c>
      <c r="AC5031" s="49" t="str">
        <f t="shared" ca="1" si="631"/>
        <v>N</v>
      </c>
    </row>
    <row r="5032" spans="1:29" x14ac:dyDescent="0.25">
      <c r="A5032">
        <v>3329</v>
      </c>
      <c r="B5032" s="9">
        <v>43579</v>
      </c>
      <c r="C5032" s="50" t="str">
        <f t="shared" si="624"/>
        <v>N</v>
      </c>
      <c r="D5032" s="52">
        <f>_xlfn.XLOOKUP(B5032,Cal_Date!B:B,Cal_Date!A:A,0)</f>
        <v>4</v>
      </c>
      <c r="E5032">
        <v>2019</v>
      </c>
      <c r="F5032" t="s">
        <v>123</v>
      </c>
      <c r="G5032" t="s">
        <v>129</v>
      </c>
      <c r="H5032" t="s">
        <v>48</v>
      </c>
      <c r="I5032" t="s">
        <v>18</v>
      </c>
      <c r="J5032" t="s">
        <v>10</v>
      </c>
      <c r="K5032" t="s">
        <v>43</v>
      </c>
      <c r="L5032">
        <v>2</v>
      </c>
      <c r="M5032">
        <v>1008</v>
      </c>
      <c r="O5032" t="s">
        <v>28</v>
      </c>
      <c r="R5032" t="s">
        <v>44</v>
      </c>
      <c r="S5032" s="49" t="str">
        <f t="shared" si="625"/>
        <v>Card</v>
      </c>
      <c r="T5032" s="3">
        <v>0.03</v>
      </c>
      <c r="U5032" s="2">
        <v>15.245999999999999</v>
      </c>
      <c r="V5032" s="2">
        <v>2.92</v>
      </c>
      <c r="W5032" s="54">
        <f>_xlfn.XLOOKUP(M5032,Market!A:A,Market!F:F,0)</f>
        <v>8.8999999999999996E-2</v>
      </c>
      <c r="X5032" s="55">
        <f t="shared" si="626"/>
        <v>0.45737999999999995</v>
      </c>
      <c r="Y5032" s="55">
        <f t="shared" si="627"/>
        <v>12.325999999999999</v>
      </c>
      <c r="Z5032" s="54">
        <f t="shared" si="628"/>
        <v>0.80847435392889933</v>
      </c>
      <c r="AA5032" s="49" t="str">
        <f t="shared" ca="1" si="629"/>
        <v>N</v>
      </c>
      <c r="AB5032" s="49">
        <f t="shared" ca="1" si="630"/>
        <v>5</v>
      </c>
      <c r="AC5032" s="49" t="str">
        <f t="shared" ca="1" si="631"/>
        <v>N</v>
      </c>
    </row>
    <row r="5033" spans="1:29" x14ac:dyDescent="0.25">
      <c r="A5033">
        <v>3330</v>
      </c>
      <c r="B5033" s="9">
        <v>43579</v>
      </c>
      <c r="C5033" s="50" t="str">
        <f t="shared" si="624"/>
        <v>N</v>
      </c>
      <c r="D5033" s="52">
        <f>_xlfn.XLOOKUP(B5033,Cal_Date!B:B,Cal_Date!A:A,0)</f>
        <v>4</v>
      </c>
      <c r="E5033">
        <v>2019</v>
      </c>
      <c r="F5033" t="s">
        <v>123</v>
      </c>
      <c r="G5033" t="s">
        <v>129</v>
      </c>
      <c r="H5033" t="s">
        <v>48</v>
      </c>
      <c r="I5033" t="s">
        <v>18</v>
      </c>
      <c r="J5033" t="s">
        <v>10</v>
      </c>
      <c r="K5033" t="s">
        <v>43</v>
      </c>
      <c r="L5033">
        <v>1</v>
      </c>
      <c r="M5033">
        <v>1008</v>
      </c>
      <c r="O5033" t="s">
        <v>28</v>
      </c>
      <c r="R5033" t="s">
        <v>44</v>
      </c>
      <c r="S5033" s="49" t="str">
        <f t="shared" si="625"/>
        <v>Card</v>
      </c>
      <c r="T5033" s="3">
        <v>0.03</v>
      </c>
      <c r="U5033" s="2">
        <v>7.6229999999999993</v>
      </c>
      <c r="V5033" s="2">
        <v>1.46</v>
      </c>
      <c r="W5033" s="54">
        <f>_xlfn.XLOOKUP(M5033,Market!A:A,Market!F:F,0)</f>
        <v>8.8999999999999996E-2</v>
      </c>
      <c r="X5033" s="55">
        <f t="shared" si="626"/>
        <v>0.22868999999999998</v>
      </c>
      <c r="Y5033" s="55">
        <f t="shared" si="627"/>
        <v>6.1629999999999994</v>
      </c>
      <c r="Z5033" s="54">
        <f t="shared" si="628"/>
        <v>0.80847435392889933</v>
      </c>
      <c r="AA5033" s="49" t="str">
        <f t="shared" ca="1" si="629"/>
        <v>N</v>
      </c>
      <c r="AB5033" s="49">
        <f t="shared" ca="1" si="630"/>
        <v>5</v>
      </c>
      <c r="AC5033" s="49" t="str">
        <f t="shared" ca="1" si="631"/>
        <v>N</v>
      </c>
    </row>
    <row r="5034" spans="1:29" x14ac:dyDescent="0.25">
      <c r="A5034">
        <v>3331</v>
      </c>
      <c r="B5034" s="9">
        <v>43579</v>
      </c>
      <c r="C5034" s="50" t="str">
        <f t="shared" si="624"/>
        <v>N</v>
      </c>
      <c r="D5034" s="52">
        <f>_xlfn.XLOOKUP(B5034,Cal_Date!B:B,Cal_Date!A:A,0)</f>
        <v>4</v>
      </c>
      <c r="E5034">
        <v>2019</v>
      </c>
      <c r="F5034" t="s">
        <v>123</v>
      </c>
      <c r="G5034" t="s">
        <v>129</v>
      </c>
      <c r="H5034" t="s">
        <v>11</v>
      </c>
      <c r="I5034" t="s">
        <v>11</v>
      </c>
      <c r="J5034" t="s">
        <v>15</v>
      </c>
      <c r="K5034" t="s">
        <v>42</v>
      </c>
      <c r="L5034">
        <v>2</v>
      </c>
      <c r="M5034">
        <v>1009</v>
      </c>
      <c r="O5034" t="s">
        <v>28</v>
      </c>
      <c r="R5034" t="s">
        <v>44</v>
      </c>
      <c r="S5034" s="49" t="str">
        <f t="shared" si="625"/>
        <v>Card</v>
      </c>
      <c r="T5034" s="3">
        <v>0.03</v>
      </c>
      <c r="U5034" s="2">
        <v>5.4450000000000003</v>
      </c>
      <c r="V5034" s="2">
        <v>1.74</v>
      </c>
      <c r="W5034" s="54">
        <f>_xlfn.XLOOKUP(M5034,Market!A:A,Market!F:F,0)</f>
        <v>8.8999999999999996E-2</v>
      </c>
      <c r="X5034" s="55">
        <f t="shared" si="626"/>
        <v>0.16335</v>
      </c>
      <c r="Y5034" s="55">
        <f t="shared" si="627"/>
        <v>3.7050000000000001</v>
      </c>
      <c r="Z5034" s="54">
        <f t="shared" si="628"/>
        <v>0.68044077134986225</v>
      </c>
      <c r="AA5034" s="49" t="str">
        <f t="shared" ca="1" si="629"/>
        <v>N</v>
      </c>
      <c r="AB5034" s="49">
        <f t="shared" ca="1" si="630"/>
        <v>5</v>
      </c>
      <c r="AC5034" s="49" t="str">
        <f t="shared" ca="1" si="631"/>
        <v>N</v>
      </c>
    </row>
    <row r="5035" spans="1:29" x14ac:dyDescent="0.25">
      <c r="A5035">
        <v>3332</v>
      </c>
      <c r="B5035" s="9">
        <v>43579</v>
      </c>
      <c r="C5035" s="50" t="str">
        <f t="shared" si="624"/>
        <v>N</v>
      </c>
      <c r="D5035" s="52">
        <f>_xlfn.XLOOKUP(B5035,Cal_Date!B:B,Cal_Date!A:A,0)</f>
        <v>4</v>
      </c>
      <c r="E5035">
        <v>2019</v>
      </c>
      <c r="F5035" t="s">
        <v>123</v>
      </c>
      <c r="G5035" t="s">
        <v>129</v>
      </c>
      <c r="H5035" t="s">
        <v>11</v>
      </c>
      <c r="I5035" t="s">
        <v>11</v>
      </c>
      <c r="J5035" t="s">
        <v>15</v>
      </c>
      <c r="K5035" t="s">
        <v>42</v>
      </c>
      <c r="L5035">
        <v>1</v>
      </c>
      <c r="M5035">
        <v>1010</v>
      </c>
      <c r="O5035" t="s">
        <v>25</v>
      </c>
      <c r="R5035" t="s">
        <v>44</v>
      </c>
      <c r="S5035" s="49" t="str">
        <f t="shared" si="625"/>
        <v>Card</v>
      </c>
      <c r="T5035" s="3">
        <v>0.03</v>
      </c>
      <c r="U5035" s="2">
        <v>2.7</v>
      </c>
      <c r="V5035" s="2">
        <v>0.87</v>
      </c>
      <c r="W5035" s="54">
        <f>_xlfn.XLOOKUP(M5035,Market!A:A,Market!F:F,0)</f>
        <v>0.08</v>
      </c>
      <c r="X5035" s="55">
        <f t="shared" si="626"/>
        <v>8.1000000000000003E-2</v>
      </c>
      <c r="Y5035" s="55">
        <f t="shared" si="627"/>
        <v>1.83</v>
      </c>
      <c r="Z5035" s="54">
        <f t="shared" si="628"/>
        <v>0.67777777777777781</v>
      </c>
      <c r="AA5035" s="49" t="str">
        <f t="shared" ca="1" si="629"/>
        <v>N</v>
      </c>
      <c r="AB5035" s="49">
        <f t="shared" ca="1" si="630"/>
        <v>5</v>
      </c>
      <c r="AC5035" s="49" t="str">
        <f t="shared" ca="1" si="631"/>
        <v>N</v>
      </c>
    </row>
    <row r="5036" spans="1:29" x14ac:dyDescent="0.25">
      <c r="A5036">
        <v>3333</v>
      </c>
      <c r="B5036" s="9">
        <v>43579</v>
      </c>
      <c r="C5036" s="50" t="str">
        <f t="shared" si="624"/>
        <v>N</v>
      </c>
      <c r="D5036" s="52">
        <f>_xlfn.XLOOKUP(B5036,Cal_Date!B:B,Cal_Date!A:A,0)</f>
        <v>4</v>
      </c>
      <c r="E5036">
        <v>2019</v>
      </c>
      <c r="F5036" t="s">
        <v>123</v>
      </c>
      <c r="G5036" t="s">
        <v>129</v>
      </c>
      <c r="H5036" t="s">
        <v>48</v>
      </c>
      <c r="I5036" t="s">
        <v>18</v>
      </c>
      <c r="J5036" t="s">
        <v>10</v>
      </c>
      <c r="K5036" t="s">
        <v>43</v>
      </c>
      <c r="L5036">
        <v>1</v>
      </c>
      <c r="M5036">
        <v>1008</v>
      </c>
      <c r="O5036" t="s">
        <v>28</v>
      </c>
      <c r="R5036" t="s">
        <v>46</v>
      </c>
      <c r="S5036" s="49" t="str">
        <f t="shared" si="625"/>
        <v>Card</v>
      </c>
      <c r="T5036" s="3">
        <v>0.04</v>
      </c>
      <c r="U5036" s="2">
        <v>7.6229999999999993</v>
      </c>
      <c r="V5036" s="2">
        <v>1.46</v>
      </c>
      <c r="W5036" s="54">
        <f>_xlfn.XLOOKUP(M5036,Market!A:A,Market!F:F,0)</f>
        <v>8.8999999999999996E-2</v>
      </c>
      <c r="X5036" s="55">
        <f t="shared" si="626"/>
        <v>0.30491999999999997</v>
      </c>
      <c r="Y5036" s="55">
        <f t="shared" si="627"/>
        <v>6.1629999999999994</v>
      </c>
      <c r="Z5036" s="54">
        <f t="shared" si="628"/>
        <v>0.80847435392889933</v>
      </c>
      <c r="AA5036" s="49" t="str">
        <f t="shared" ca="1" si="629"/>
        <v>N</v>
      </c>
      <c r="AB5036" s="49">
        <f t="shared" ca="1" si="630"/>
        <v>5</v>
      </c>
      <c r="AC5036" s="49" t="str">
        <f t="shared" ca="1" si="631"/>
        <v>N</v>
      </c>
    </row>
    <row r="5037" spans="1:29" x14ac:dyDescent="0.25">
      <c r="A5037">
        <v>3334</v>
      </c>
      <c r="B5037" s="9">
        <v>43579</v>
      </c>
      <c r="C5037" s="50" t="str">
        <f t="shared" si="624"/>
        <v>N</v>
      </c>
      <c r="D5037" s="52">
        <f>_xlfn.XLOOKUP(B5037,Cal_Date!B:B,Cal_Date!A:A,0)</f>
        <v>4</v>
      </c>
      <c r="E5037">
        <v>2019</v>
      </c>
      <c r="F5037" t="s">
        <v>123</v>
      </c>
      <c r="G5037" t="s">
        <v>129</v>
      </c>
      <c r="H5037" t="s">
        <v>14</v>
      </c>
      <c r="I5037" t="s">
        <v>13</v>
      </c>
      <c r="J5037" t="s">
        <v>15</v>
      </c>
      <c r="K5037" t="s">
        <v>43</v>
      </c>
      <c r="L5037">
        <v>1</v>
      </c>
      <c r="M5037">
        <v>1008</v>
      </c>
      <c r="O5037" t="s">
        <v>28</v>
      </c>
      <c r="R5037" t="s">
        <v>47</v>
      </c>
      <c r="S5037" s="49" t="str">
        <f t="shared" si="625"/>
        <v>Card</v>
      </c>
      <c r="T5037" s="3">
        <v>3.5000000000000003E-2</v>
      </c>
      <c r="U5037" s="2">
        <v>7.6229999999999993</v>
      </c>
      <c r="V5037" s="2">
        <v>2.2400000000000002</v>
      </c>
      <c r="W5037" s="54">
        <f>_xlfn.XLOOKUP(M5037,Market!A:A,Market!F:F,0)</f>
        <v>8.8999999999999996E-2</v>
      </c>
      <c r="X5037" s="55">
        <f t="shared" si="626"/>
        <v>0.26680500000000001</v>
      </c>
      <c r="Y5037" s="55">
        <f t="shared" si="627"/>
        <v>5.3829999999999991</v>
      </c>
      <c r="Z5037" s="54">
        <f t="shared" si="628"/>
        <v>0.70615243342516065</v>
      </c>
      <c r="AA5037" s="49" t="str">
        <f t="shared" ca="1" si="629"/>
        <v>N</v>
      </c>
      <c r="AB5037" s="49">
        <f t="shared" ca="1" si="630"/>
        <v>5</v>
      </c>
      <c r="AC5037" s="49" t="str">
        <f t="shared" ca="1" si="631"/>
        <v>N</v>
      </c>
    </row>
    <row r="5038" spans="1:29" x14ac:dyDescent="0.25">
      <c r="A5038">
        <v>3335</v>
      </c>
      <c r="B5038" s="9">
        <v>43579</v>
      </c>
      <c r="C5038" s="50" t="str">
        <f t="shared" si="624"/>
        <v>N</v>
      </c>
      <c r="D5038" s="52">
        <f>_xlfn.XLOOKUP(B5038,Cal_Date!B:B,Cal_Date!A:A,0)</f>
        <v>4</v>
      </c>
      <c r="E5038">
        <v>2019</v>
      </c>
      <c r="F5038" t="s">
        <v>123</v>
      </c>
      <c r="G5038" t="s">
        <v>129</v>
      </c>
      <c r="H5038" t="s">
        <v>48</v>
      </c>
      <c r="I5038" t="s">
        <v>18</v>
      </c>
      <c r="J5038" t="s">
        <v>10</v>
      </c>
      <c r="K5038" t="s">
        <v>43</v>
      </c>
      <c r="L5038">
        <v>1</v>
      </c>
      <c r="M5038">
        <v>1008</v>
      </c>
      <c r="O5038" t="s">
        <v>28</v>
      </c>
      <c r="R5038" t="s">
        <v>46</v>
      </c>
      <c r="S5038" s="49" t="str">
        <f t="shared" si="625"/>
        <v>Card</v>
      </c>
      <c r="T5038" s="3">
        <v>0.04</v>
      </c>
      <c r="U5038" s="2">
        <v>7.6229999999999993</v>
      </c>
      <c r="V5038" s="2">
        <v>1.46</v>
      </c>
      <c r="W5038" s="54">
        <f>_xlfn.XLOOKUP(M5038,Market!A:A,Market!F:F,0)</f>
        <v>8.8999999999999996E-2</v>
      </c>
      <c r="X5038" s="55">
        <f t="shared" si="626"/>
        <v>0.30491999999999997</v>
      </c>
      <c r="Y5038" s="55">
        <f t="shared" si="627"/>
        <v>6.1629999999999994</v>
      </c>
      <c r="Z5038" s="54">
        <f t="shared" si="628"/>
        <v>0.80847435392889933</v>
      </c>
      <c r="AA5038" s="49" t="str">
        <f t="shared" ca="1" si="629"/>
        <v>N</v>
      </c>
      <c r="AB5038" s="49">
        <f t="shared" ca="1" si="630"/>
        <v>5</v>
      </c>
      <c r="AC5038" s="49" t="str">
        <f t="shared" ca="1" si="631"/>
        <v>N</v>
      </c>
    </row>
    <row r="5039" spans="1:29" x14ac:dyDescent="0.25">
      <c r="A5039">
        <v>3336</v>
      </c>
      <c r="B5039" s="9">
        <v>43579</v>
      </c>
      <c r="C5039" s="50" t="str">
        <f t="shared" si="624"/>
        <v>N</v>
      </c>
      <c r="D5039" s="52">
        <f>_xlfn.XLOOKUP(B5039,Cal_Date!B:B,Cal_Date!A:A,0)</f>
        <v>4</v>
      </c>
      <c r="E5039">
        <v>2019</v>
      </c>
      <c r="F5039" t="s">
        <v>123</v>
      </c>
      <c r="G5039" t="s">
        <v>129</v>
      </c>
      <c r="H5039" t="s">
        <v>11</v>
      </c>
      <c r="I5039" t="s">
        <v>13</v>
      </c>
      <c r="J5039" t="s">
        <v>15</v>
      </c>
      <c r="K5039" t="s">
        <v>42</v>
      </c>
      <c r="L5039">
        <v>2</v>
      </c>
      <c r="M5039">
        <v>1004</v>
      </c>
      <c r="O5039" t="s">
        <v>28</v>
      </c>
      <c r="R5039" t="s">
        <v>46</v>
      </c>
      <c r="S5039" s="49" t="str">
        <f t="shared" si="625"/>
        <v>Card</v>
      </c>
      <c r="T5039" s="3">
        <v>0.04</v>
      </c>
      <c r="U5039" s="2">
        <v>5.3000000000000007</v>
      </c>
      <c r="V5039" s="2">
        <v>2.84</v>
      </c>
      <c r="W5039" s="54">
        <f>_xlfn.XLOOKUP(M5039,Market!A:A,Market!F:F,0)</f>
        <v>0.06</v>
      </c>
      <c r="X5039" s="55">
        <f t="shared" si="626"/>
        <v>0.21200000000000002</v>
      </c>
      <c r="Y5039" s="55">
        <f t="shared" si="627"/>
        <v>2.4600000000000009</v>
      </c>
      <c r="Z5039" s="54">
        <f t="shared" si="628"/>
        <v>0.46415094339622653</v>
      </c>
      <c r="AA5039" s="49" t="str">
        <f t="shared" ca="1" si="629"/>
        <v>N</v>
      </c>
      <c r="AB5039" s="49">
        <f t="shared" ca="1" si="630"/>
        <v>5</v>
      </c>
      <c r="AC5039" s="49" t="str">
        <f t="shared" ca="1" si="631"/>
        <v>N</v>
      </c>
    </row>
    <row r="5040" spans="1:29" x14ac:dyDescent="0.25">
      <c r="A5040">
        <v>3337</v>
      </c>
      <c r="B5040" s="9">
        <v>43579</v>
      </c>
      <c r="C5040" s="50" t="str">
        <f t="shared" si="624"/>
        <v>N</v>
      </c>
      <c r="D5040" s="52">
        <f>_xlfn.XLOOKUP(B5040,Cal_Date!B:B,Cal_Date!A:A,0)</f>
        <v>4</v>
      </c>
      <c r="E5040">
        <v>2019</v>
      </c>
      <c r="F5040" t="s">
        <v>123</v>
      </c>
      <c r="G5040" t="s">
        <v>129</v>
      </c>
      <c r="H5040" t="s">
        <v>11</v>
      </c>
      <c r="I5040" t="s">
        <v>11</v>
      </c>
      <c r="J5040" t="s">
        <v>15</v>
      </c>
      <c r="K5040" t="s">
        <v>42</v>
      </c>
      <c r="L5040">
        <v>1</v>
      </c>
      <c r="M5040">
        <v>1009</v>
      </c>
      <c r="O5040" t="s">
        <v>28</v>
      </c>
      <c r="R5040" t="s">
        <v>46</v>
      </c>
      <c r="S5040" s="49" t="str">
        <f t="shared" si="625"/>
        <v>Card</v>
      </c>
      <c r="T5040" s="3">
        <v>0.04</v>
      </c>
      <c r="U5040" s="2">
        <v>2.7225000000000001</v>
      </c>
      <c r="V5040" s="2">
        <v>0.87</v>
      </c>
      <c r="W5040" s="54">
        <f>_xlfn.XLOOKUP(M5040,Market!A:A,Market!F:F,0)</f>
        <v>8.8999999999999996E-2</v>
      </c>
      <c r="X5040" s="55">
        <f t="shared" si="626"/>
        <v>0.10890000000000001</v>
      </c>
      <c r="Y5040" s="55">
        <f t="shared" si="627"/>
        <v>1.8525</v>
      </c>
      <c r="Z5040" s="54">
        <f t="shared" si="628"/>
        <v>0.68044077134986225</v>
      </c>
      <c r="AA5040" s="49" t="str">
        <f t="shared" ca="1" si="629"/>
        <v>N</v>
      </c>
      <c r="AB5040" s="49">
        <f t="shared" ca="1" si="630"/>
        <v>5</v>
      </c>
      <c r="AC5040" s="49" t="str">
        <f t="shared" ca="1" si="631"/>
        <v>N</v>
      </c>
    </row>
    <row r="5041" spans="1:29" x14ac:dyDescent="0.25">
      <c r="A5041">
        <v>3338</v>
      </c>
      <c r="B5041" s="9">
        <v>43579</v>
      </c>
      <c r="C5041" s="50" t="str">
        <f t="shared" si="624"/>
        <v>N</v>
      </c>
      <c r="D5041" s="52">
        <f>_xlfn.XLOOKUP(B5041,Cal_Date!B:B,Cal_Date!A:A,0)</f>
        <v>4</v>
      </c>
      <c r="E5041">
        <v>2019</v>
      </c>
      <c r="F5041" t="s">
        <v>123</v>
      </c>
      <c r="G5041" t="s">
        <v>129</v>
      </c>
      <c r="H5041" t="s">
        <v>48</v>
      </c>
      <c r="I5041" t="s">
        <v>18</v>
      </c>
      <c r="J5041" t="s">
        <v>10</v>
      </c>
      <c r="K5041" t="s">
        <v>43</v>
      </c>
      <c r="L5041">
        <v>1</v>
      </c>
      <c r="M5041">
        <v>1010</v>
      </c>
      <c r="O5041" t="s">
        <v>25</v>
      </c>
      <c r="R5041" t="s">
        <v>44</v>
      </c>
      <c r="S5041" s="49" t="str">
        <f t="shared" si="625"/>
        <v>Card</v>
      </c>
      <c r="T5041" s="3">
        <v>0.03</v>
      </c>
      <c r="U5041" s="2">
        <v>7.5600000000000005</v>
      </c>
      <c r="V5041" s="2">
        <v>1.46</v>
      </c>
      <c r="W5041" s="54">
        <f>_xlfn.XLOOKUP(M5041,Market!A:A,Market!F:F,0)</f>
        <v>0.08</v>
      </c>
      <c r="X5041" s="55">
        <f t="shared" si="626"/>
        <v>0.2268</v>
      </c>
      <c r="Y5041" s="55">
        <f t="shared" si="627"/>
        <v>6.1000000000000005</v>
      </c>
      <c r="Z5041" s="54">
        <f t="shared" si="628"/>
        <v>0.80687830687830686</v>
      </c>
      <c r="AA5041" s="49" t="str">
        <f t="shared" ca="1" si="629"/>
        <v>N</v>
      </c>
      <c r="AB5041" s="49">
        <f t="shared" ca="1" si="630"/>
        <v>5</v>
      </c>
      <c r="AC5041" s="49" t="str">
        <f t="shared" ca="1" si="631"/>
        <v>N</v>
      </c>
    </row>
    <row r="5042" spans="1:29" x14ac:dyDescent="0.25">
      <c r="A5042">
        <v>3339</v>
      </c>
      <c r="B5042" s="9">
        <v>43579</v>
      </c>
      <c r="C5042" s="50" t="str">
        <f t="shared" si="624"/>
        <v>N</v>
      </c>
      <c r="D5042" s="52">
        <f>_xlfn.XLOOKUP(B5042,Cal_Date!B:B,Cal_Date!A:A,0)</f>
        <v>4</v>
      </c>
      <c r="E5042">
        <v>2019</v>
      </c>
      <c r="F5042" t="s">
        <v>123</v>
      </c>
      <c r="G5042" t="s">
        <v>129</v>
      </c>
      <c r="H5042" t="s">
        <v>14</v>
      </c>
      <c r="I5042" t="s">
        <v>13</v>
      </c>
      <c r="J5042" t="s">
        <v>15</v>
      </c>
      <c r="K5042" t="s">
        <v>43</v>
      </c>
      <c r="L5042">
        <v>1</v>
      </c>
      <c r="M5042">
        <v>1011</v>
      </c>
      <c r="O5042" t="s">
        <v>25</v>
      </c>
      <c r="R5042" t="s">
        <v>46</v>
      </c>
      <c r="S5042" s="49" t="str">
        <f t="shared" si="625"/>
        <v>Card</v>
      </c>
      <c r="T5042" s="3">
        <v>0.04</v>
      </c>
      <c r="U5042" s="2">
        <v>7.42</v>
      </c>
      <c r="V5042" s="2">
        <v>2.2400000000000002</v>
      </c>
      <c r="W5042" s="54">
        <f>_xlfn.XLOOKUP(M5042,Market!A:A,Market!F:F,0)</f>
        <v>0.06</v>
      </c>
      <c r="X5042" s="55">
        <f t="shared" si="626"/>
        <v>0.29680000000000001</v>
      </c>
      <c r="Y5042" s="55">
        <f t="shared" si="627"/>
        <v>5.18</v>
      </c>
      <c r="Z5042" s="54">
        <f t="shared" si="628"/>
        <v>0.69811320754716977</v>
      </c>
      <c r="AA5042" s="49" t="str">
        <f t="shared" ca="1" si="629"/>
        <v>N</v>
      </c>
      <c r="AB5042" s="49">
        <f t="shared" ca="1" si="630"/>
        <v>5</v>
      </c>
      <c r="AC5042" s="49" t="str">
        <f t="shared" ca="1" si="631"/>
        <v>N</v>
      </c>
    </row>
    <row r="5043" spans="1:29" x14ac:dyDescent="0.25">
      <c r="A5043">
        <v>3340</v>
      </c>
      <c r="B5043" s="9">
        <v>43579</v>
      </c>
      <c r="C5043" s="50" t="str">
        <f t="shared" si="624"/>
        <v>N</v>
      </c>
      <c r="D5043" s="52">
        <f>_xlfn.XLOOKUP(B5043,Cal_Date!B:B,Cal_Date!A:A,0)</f>
        <v>4</v>
      </c>
      <c r="E5043">
        <v>2019</v>
      </c>
      <c r="F5043" t="s">
        <v>123</v>
      </c>
      <c r="G5043" t="s">
        <v>129</v>
      </c>
      <c r="H5043" t="s">
        <v>14</v>
      </c>
      <c r="I5043" t="s">
        <v>18</v>
      </c>
      <c r="J5043" t="s">
        <v>15</v>
      </c>
      <c r="K5043" t="s">
        <v>43</v>
      </c>
      <c r="L5043">
        <v>1</v>
      </c>
      <c r="M5043">
        <v>1011</v>
      </c>
      <c r="O5043" t="s">
        <v>25</v>
      </c>
      <c r="R5043" t="s">
        <v>46</v>
      </c>
      <c r="S5043" s="49" t="str">
        <f t="shared" si="625"/>
        <v>Card</v>
      </c>
      <c r="T5043" s="3">
        <v>0.04</v>
      </c>
      <c r="U5043" s="2">
        <v>7.42</v>
      </c>
      <c r="V5043" s="2">
        <v>2.2200000000000002</v>
      </c>
      <c r="W5043" s="54">
        <f>_xlfn.XLOOKUP(M5043,Market!A:A,Market!F:F,0)</f>
        <v>0.06</v>
      </c>
      <c r="X5043" s="55">
        <f t="shared" si="626"/>
        <v>0.29680000000000001</v>
      </c>
      <c r="Y5043" s="55">
        <f t="shared" si="627"/>
        <v>5.1999999999999993</v>
      </c>
      <c r="Z5043" s="54">
        <f t="shared" si="628"/>
        <v>0.70080862533692712</v>
      </c>
      <c r="AA5043" s="49" t="str">
        <f t="shared" ca="1" si="629"/>
        <v>N</v>
      </c>
      <c r="AB5043" s="49">
        <f t="shared" ca="1" si="630"/>
        <v>5</v>
      </c>
      <c r="AC5043" s="49" t="str">
        <f t="shared" ca="1" si="631"/>
        <v>N</v>
      </c>
    </row>
    <row r="5044" spans="1:29" x14ac:dyDescent="0.25">
      <c r="A5044">
        <v>3341</v>
      </c>
      <c r="B5044" s="9">
        <v>43579</v>
      </c>
      <c r="C5044" s="50" t="str">
        <f t="shared" si="624"/>
        <v>N</v>
      </c>
      <c r="D5044" s="52">
        <f>_xlfn.XLOOKUP(B5044,Cal_Date!B:B,Cal_Date!A:A,0)</f>
        <v>4</v>
      </c>
      <c r="E5044">
        <v>2019</v>
      </c>
      <c r="F5044" t="s">
        <v>123</v>
      </c>
      <c r="G5044" t="s">
        <v>129</v>
      </c>
      <c r="H5044" t="s">
        <v>11</v>
      </c>
      <c r="I5044" t="s">
        <v>11</v>
      </c>
      <c r="J5044" t="s">
        <v>15</v>
      </c>
      <c r="K5044" t="s">
        <v>42</v>
      </c>
      <c r="L5044">
        <v>1</v>
      </c>
      <c r="M5044">
        <v>1011</v>
      </c>
      <c r="O5044" t="s">
        <v>25</v>
      </c>
      <c r="R5044" t="s">
        <v>44</v>
      </c>
      <c r="S5044" s="49" t="str">
        <f t="shared" si="625"/>
        <v>Card</v>
      </c>
      <c r="T5044" s="3">
        <v>0.03</v>
      </c>
      <c r="U5044" s="2">
        <v>2.6500000000000004</v>
      </c>
      <c r="V5044" s="2">
        <v>0.87</v>
      </c>
      <c r="W5044" s="54">
        <f>_xlfn.XLOOKUP(M5044,Market!A:A,Market!F:F,0)</f>
        <v>0.06</v>
      </c>
      <c r="X5044" s="55">
        <f t="shared" si="626"/>
        <v>7.9500000000000001E-2</v>
      </c>
      <c r="Y5044" s="55">
        <f t="shared" si="627"/>
        <v>1.7800000000000002</v>
      </c>
      <c r="Z5044" s="54">
        <f t="shared" si="628"/>
        <v>0.67169811320754713</v>
      </c>
      <c r="AA5044" s="49" t="str">
        <f t="shared" ca="1" si="629"/>
        <v>N</v>
      </c>
      <c r="AB5044" s="49">
        <f t="shared" ca="1" si="630"/>
        <v>5</v>
      </c>
      <c r="AC5044" s="49" t="str">
        <f t="shared" ca="1" si="631"/>
        <v>N</v>
      </c>
    </row>
    <row r="5045" spans="1:29" x14ac:dyDescent="0.25">
      <c r="A5045">
        <v>3342</v>
      </c>
      <c r="B5045" s="9">
        <v>43579</v>
      </c>
      <c r="C5045" s="50" t="str">
        <f t="shared" si="624"/>
        <v>N</v>
      </c>
      <c r="D5045" s="52">
        <f>_xlfn.XLOOKUP(B5045,Cal_Date!B:B,Cal_Date!A:A,0)</f>
        <v>4</v>
      </c>
      <c r="E5045">
        <v>2019</v>
      </c>
      <c r="F5045" t="s">
        <v>123</v>
      </c>
      <c r="G5045" t="s">
        <v>129</v>
      </c>
      <c r="H5045" t="s">
        <v>11</v>
      </c>
      <c r="I5045" t="s">
        <v>11</v>
      </c>
      <c r="J5045" t="s">
        <v>15</v>
      </c>
      <c r="K5045" t="s">
        <v>42</v>
      </c>
      <c r="L5045">
        <v>2</v>
      </c>
      <c r="M5045">
        <v>1001</v>
      </c>
      <c r="O5045" t="s">
        <v>25</v>
      </c>
      <c r="R5045" t="s">
        <v>44</v>
      </c>
      <c r="S5045" s="49" t="str">
        <f t="shared" si="625"/>
        <v>Card</v>
      </c>
      <c r="T5045" s="3">
        <v>0.03</v>
      </c>
      <c r="U5045" s="2">
        <v>5.3000000000000007</v>
      </c>
      <c r="V5045" s="2">
        <v>1.74</v>
      </c>
      <c r="W5045" s="54">
        <f>_xlfn.XLOOKUP(M5045,Market!A:A,Market!F:F,0)</f>
        <v>0.06</v>
      </c>
      <c r="X5045" s="55">
        <f t="shared" si="626"/>
        <v>0.159</v>
      </c>
      <c r="Y5045" s="55">
        <f t="shared" si="627"/>
        <v>3.5600000000000005</v>
      </c>
      <c r="Z5045" s="54">
        <f t="shared" si="628"/>
        <v>0.67169811320754713</v>
      </c>
      <c r="AA5045" s="49" t="str">
        <f t="shared" ca="1" si="629"/>
        <v>N</v>
      </c>
      <c r="AB5045" s="49">
        <f t="shared" ca="1" si="630"/>
        <v>5</v>
      </c>
      <c r="AC5045" s="49" t="str">
        <f t="shared" ca="1" si="631"/>
        <v>N</v>
      </c>
    </row>
    <row r="5046" spans="1:29" x14ac:dyDescent="0.25">
      <c r="A5046">
        <v>3343</v>
      </c>
      <c r="B5046" s="9">
        <v>43579</v>
      </c>
      <c r="C5046" s="50" t="str">
        <f t="shared" si="624"/>
        <v>N</v>
      </c>
      <c r="D5046" s="52">
        <f>_xlfn.XLOOKUP(B5046,Cal_Date!B:B,Cal_Date!A:A,0)</f>
        <v>4</v>
      </c>
      <c r="E5046">
        <v>2019</v>
      </c>
      <c r="F5046" t="s">
        <v>123</v>
      </c>
      <c r="G5046" t="s">
        <v>129</v>
      </c>
      <c r="H5046" t="s">
        <v>48</v>
      </c>
      <c r="I5046" t="s">
        <v>18</v>
      </c>
      <c r="J5046" t="s">
        <v>10</v>
      </c>
      <c r="K5046" t="s">
        <v>43</v>
      </c>
      <c r="L5046">
        <v>2</v>
      </c>
      <c r="M5046">
        <v>1000</v>
      </c>
      <c r="O5046" t="s">
        <v>25</v>
      </c>
      <c r="R5046" t="s">
        <v>44</v>
      </c>
      <c r="S5046" s="49" t="str">
        <f t="shared" si="625"/>
        <v>Card</v>
      </c>
      <c r="T5046" s="3">
        <v>0.03</v>
      </c>
      <c r="U5046" s="2">
        <v>15.120000000000001</v>
      </c>
      <c r="V5046" s="2">
        <v>2.92</v>
      </c>
      <c r="W5046" s="54">
        <f>_xlfn.XLOOKUP(M5046,Market!A:A,Market!F:F,0)</f>
        <v>0.08</v>
      </c>
      <c r="X5046" s="55">
        <f t="shared" si="626"/>
        <v>0.4536</v>
      </c>
      <c r="Y5046" s="55">
        <f t="shared" si="627"/>
        <v>12.200000000000001</v>
      </c>
      <c r="Z5046" s="54">
        <f t="shared" si="628"/>
        <v>0.80687830687830686</v>
      </c>
      <c r="AA5046" s="49" t="str">
        <f t="shared" ca="1" si="629"/>
        <v>N</v>
      </c>
      <c r="AB5046" s="49">
        <f t="shared" ca="1" si="630"/>
        <v>5</v>
      </c>
      <c r="AC5046" s="49" t="str">
        <f t="shared" ca="1" si="631"/>
        <v>N</v>
      </c>
    </row>
    <row r="5047" spans="1:29" x14ac:dyDescent="0.25">
      <c r="A5047">
        <v>3344</v>
      </c>
      <c r="B5047" s="9">
        <v>43579</v>
      </c>
      <c r="C5047" s="50" t="str">
        <f t="shared" si="624"/>
        <v>N</v>
      </c>
      <c r="D5047" s="52">
        <f>_xlfn.XLOOKUP(B5047,Cal_Date!B:B,Cal_Date!A:A,0)</f>
        <v>4</v>
      </c>
      <c r="E5047">
        <v>2019</v>
      </c>
      <c r="F5047" t="s">
        <v>123</v>
      </c>
      <c r="G5047" t="s">
        <v>129</v>
      </c>
      <c r="H5047" t="s">
        <v>48</v>
      </c>
      <c r="I5047" t="s">
        <v>18</v>
      </c>
      <c r="J5047" t="s">
        <v>10</v>
      </c>
      <c r="K5047" t="s">
        <v>43</v>
      </c>
      <c r="L5047">
        <v>1</v>
      </c>
      <c r="M5047">
        <v>1000</v>
      </c>
      <c r="O5047" t="s">
        <v>25</v>
      </c>
      <c r="R5047" t="s">
        <v>44</v>
      </c>
      <c r="S5047" s="49" t="str">
        <f t="shared" si="625"/>
        <v>Card</v>
      </c>
      <c r="T5047" s="3">
        <v>0.03</v>
      </c>
      <c r="U5047" s="2">
        <v>7.5600000000000005</v>
      </c>
      <c r="V5047" s="2">
        <v>1.46</v>
      </c>
      <c r="W5047" s="54">
        <f>_xlfn.XLOOKUP(M5047,Market!A:A,Market!F:F,0)</f>
        <v>0.08</v>
      </c>
      <c r="X5047" s="55">
        <f t="shared" si="626"/>
        <v>0.2268</v>
      </c>
      <c r="Y5047" s="55">
        <f t="shared" si="627"/>
        <v>6.1000000000000005</v>
      </c>
      <c r="Z5047" s="54">
        <f t="shared" si="628"/>
        <v>0.80687830687830686</v>
      </c>
      <c r="AA5047" s="49" t="str">
        <f t="shared" ca="1" si="629"/>
        <v>N</v>
      </c>
      <c r="AB5047" s="49">
        <f t="shared" ca="1" si="630"/>
        <v>5</v>
      </c>
      <c r="AC5047" s="49" t="str">
        <f t="shared" ca="1" si="631"/>
        <v>N</v>
      </c>
    </row>
    <row r="5048" spans="1:29" x14ac:dyDescent="0.25">
      <c r="A5048">
        <v>3345</v>
      </c>
      <c r="B5048" s="9">
        <v>43579</v>
      </c>
      <c r="C5048" s="50" t="str">
        <f t="shared" si="624"/>
        <v>N</v>
      </c>
      <c r="D5048" s="52">
        <f>_xlfn.XLOOKUP(B5048,Cal_Date!B:B,Cal_Date!A:A,0)</f>
        <v>4</v>
      </c>
      <c r="E5048">
        <v>2019</v>
      </c>
      <c r="F5048" t="s">
        <v>123</v>
      </c>
      <c r="G5048" t="s">
        <v>129</v>
      </c>
      <c r="H5048" t="s">
        <v>48</v>
      </c>
      <c r="I5048" t="s">
        <v>18</v>
      </c>
      <c r="J5048" t="s">
        <v>10</v>
      </c>
      <c r="K5048" t="s">
        <v>43</v>
      </c>
      <c r="L5048">
        <v>1</v>
      </c>
      <c r="M5048">
        <v>1002</v>
      </c>
      <c r="O5048" t="s">
        <v>28</v>
      </c>
      <c r="R5048" t="s">
        <v>44</v>
      </c>
      <c r="S5048" s="49" t="str">
        <f t="shared" si="625"/>
        <v>Card</v>
      </c>
      <c r="T5048" s="3">
        <v>0.03</v>
      </c>
      <c r="U5048" s="2">
        <v>7.42</v>
      </c>
      <c r="V5048" s="2">
        <v>1.46</v>
      </c>
      <c r="W5048" s="54">
        <f>_xlfn.XLOOKUP(M5048,Market!A:A,Market!F:F,0)</f>
        <v>0.06</v>
      </c>
      <c r="X5048" s="55">
        <f t="shared" si="626"/>
        <v>0.22259999999999999</v>
      </c>
      <c r="Y5048" s="55">
        <f t="shared" si="627"/>
        <v>5.96</v>
      </c>
      <c r="Z5048" s="54">
        <f t="shared" si="628"/>
        <v>0.80323450134770891</v>
      </c>
      <c r="AA5048" s="49" t="str">
        <f t="shared" ca="1" si="629"/>
        <v>N</v>
      </c>
      <c r="AB5048" s="49">
        <f t="shared" ca="1" si="630"/>
        <v>5</v>
      </c>
      <c r="AC5048" s="49" t="str">
        <f t="shared" ca="1" si="631"/>
        <v>N</v>
      </c>
    </row>
    <row r="5049" spans="1:29" x14ac:dyDescent="0.25">
      <c r="A5049">
        <v>3346</v>
      </c>
      <c r="B5049" s="9">
        <v>43579</v>
      </c>
      <c r="C5049" s="50" t="str">
        <f t="shared" si="624"/>
        <v>N</v>
      </c>
      <c r="D5049" s="52">
        <f>_xlfn.XLOOKUP(B5049,Cal_Date!B:B,Cal_Date!A:A,0)</f>
        <v>4</v>
      </c>
      <c r="E5049">
        <v>2019</v>
      </c>
      <c r="F5049" t="s">
        <v>123</v>
      </c>
      <c r="G5049" t="s">
        <v>129</v>
      </c>
      <c r="H5049" t="s">
        <v>11</v>
      </c>
      <c r="I5049" t="s">
        <v>11</v>
      </c>
      <c r="J5049" t="s">
        <v>15</v>
      </c>
      <c r="K5049" t="s">
        <v>42</v>
      </c>
      <c r="L5049">
        <v>1</v>
      </c>
      <c r="M5049">
        <v>1003</v>
      </c>
      <c r="O5049" t="s">
        <v>25</v>
      </c>
      <c r="R5049" t="s">
        <v>44</v>
      </c>
      <c r="S5049" s="49" t="str">
        <f t="shared" si="625"/>
        <v>Card</v>
      </c>
      <c r="T5049" s="3">
        <v>0.03</v>
      </c>
      <c r="U5049" s="2">
        <v>2.6500000000000004</v>
      </c>
      <c r="V5049" s="2">
        <v>0.87</v>
      </c>
      <c r="W5049" s="54">
        <f>_xlfn.XLOOKUP(M5049,Market!A:A,Market!F:F,0)</f>
        <v>0.06</v>
      </c>
      <c r="X5049" s="55">
        <f t="shared" si="626"/>
        <v>7.9500000000000001E-2</v>
      </c>
      <c r="Y5049" s="55">
        <f t="shared" si="627"/>
        <v>1.7800000000000002</v>
      </c>
      <c r="Z5049" s="54">
        <f t="shared" si="628"/>
        <v>0.67169811320754713</v>
      </c>
      <c r="AA5049" s="49" t="str">
        <f t="shared" ca="1" si="629"/>
        <v>N</v>
      </c>
      <c r="AB5049" s="49">
        <f t="shared" ca="1" si="630"/>
        <v>5</v>
      </c>
      <c r="AC5049" s="49" t="str">
        <f t="shared" ca="1" si="631"/>
        <v>N</v>
      </c>
    </row>
    <row r="5050" spans="1:29" x14ac:dyDescent="0.25">
      <c r="A5050">
        <v>3347</v>
      </c>
      <c r="B5050" s="9">
        <v>43579</v>
      </c>
      <c r="C5050" s="50" t="str">
        <f t="shared" si="624"/>
        <v>N</v>
      </c>
      <c r="D5050" s="52">
        <f>_xlfn.XLOOKUP(B5050,Cal_Date!B:B,Cal_Date!A:A,0)</f>
        <v>4</v>
      </c>
      <c r="E5050">
        <v>2019</v>
      </c>
      <c r="F5050" t="s">
        <v>123</v>
      </c>
      <c r="G5050" t="s">
        <v>129</v>
      </c>
      <c r="H5050" t="s">
        <v>11</v>
      </c>
      <c r="I5050" t="s">
        <v>11</v>
      </c>
      <c r="J5050" t="s">
        <v>15</v>
      </c>
      <c r="K5050" t="s">
        <v>42</v>
      </c>
      <c r="L5050">
        <v>2</v>
      </c>
      <c r="M5050">
        <v>1005</v>
      </c>
      <c r="O5050" t="s">
        <v>25</v>
      </c>
      <c r="R5050" t="s">
        <v>44</v>
      </c>
      <c r="S5050" s="49" t="str">
        <f t="shared" si="625"/>
        <v>Card</v>
      </c>
      <c r="T5050" s="3">
        <v>0.03</v>
      </c>
      <c r="U5050" s="2">
        <v>5.4450000000000003</v>
      </c>
      <c r="V5050" s="2">
        <v>1.74</v>
      </c>
      <c r="W5050" s="54">
        <f>_xlfn.XLOOKUP(M5050,Market!A:A,Market!F:F,0)</f>
        <v>8.8999999999999996E-2</v>
      </c>
      <c r="X5050" s="55">
        <f t="shared" si="626"/>
        <v>0.16335</v>
      </c>
      <c r="Y5050" s="55">
        <f t="shared" si="627"/>
        <v>3.7050000000000001</v>
      </c>
      <c r="Z5050" s="54">
        <f t="shared" si="628"/>
        <v>0.68044077134986225</v>
      </c>
      <c r="AA5050" s="49" t="str">
        <f t="shared" ca="1" si="629"/>
        <v>N</v>
      </c>
      <c r="AB5050" s="49">
        <f t="shared" ca="1" si="630"/>
        <v>5</v>
      </c>
      <c r="AC5050" s="49" t="str">
        <f t="shared" ca="1" si="631"/>
        <v>N</v>
      </c>
    </row>
    <row r="5051" spans="1:29" x14ac:dyDescent="0.25">
      <c r="A5051">
        <v>3348</v>
      </c>
      <c r="B5051" s="9">
        <v>43579</v>
      </c>
      <c r="C5051" s="50" t="str">
        <f t="shared" si="624"/>
        <v>N</v>
      </c>
      <c r="D5051" s="52">
        <f>_xlfn.XLOOKUP(B5051,Cal_Date!B:B,Cal_Date!A:A,0)</f>
        <v>4</v>
      </c>
      <c r="E5051">
        <v>2019</v>
      </c>
      <c r="F5051" t="s">
        <v>123</v>
      </c>
      <c r="G5051" t="s">
        <v>129</v>
      </c>
      <c r="H5051" t="s">
        <v>11</v>
      </c>
      <c r="I5051" t="s">
        <v>11</v>
      </c>
      <c r="J5051" t="s">
        <v>15</v>
      </c>
      <c r="K5051" t="s">
        <v>42</v>
      </c>
      <c r="L5051">
        <v>1</v>
      </c>
      <c r="M5051">
        <v>1005</v>
      </c>
      <c r="O5051" t="s">
        <v>25</v>
      </c>
      <c r="R5051" t="s">
        <v>46</v>
      </c>
      <c r="S5051" s="49" t="str">
        <f t="shared" si="625"/>
        <v>Card</v>
      </c>
      <c r="T5051" s="3">
        <v>0.04</v>
      </c>
      <c r="U5051" s="2">
        <v>2.7225000000000001</v>
      </c>
      <c r="V5051" s="2">
        <v>0.87</v>
      </c>
      <c r="W5051" s="54">
        <f>_xlfn.XLOOKUP(M5051,Market!A:A,Market!F:F,0)</f>
        <v>8.8999999999999996E-2</v>
      </c>
      <c r="X5051" s="55">
        <f t="shared" si="626"/>
        <v>0.10890000000000001</v>
      </c>
      <c r="Y5051" s="55">
        <f t="shared" si="627"/>
        <v>1.8525</v>
      </c>
      <c r="Z5051" s="54">
        <f t="shared" si="628"/>
        <v>0.68044077134986225</v>
      </c>
      <c r="AA5051" s="49" t="str">
        <f t="shared" ca="1" si="629"/>
        <v>N</v>
      </c>
      <c r="AB5051" s="49">
        <f t="shared" ca="1" si="630"/>
        <v>5</v>
      </c>
      <c r="AC5051" s="49" t="str">
        <f t="shared" ca="1" si="631"/>
        <v>N</v>
      </c>
    </row>
    <row r="5052" spans="1:29" x14ac:dyDescent="0.25">
      <c r="A5052">
        <v>3349</v>
      </c>
      <c r="B5052" s="9">
        <v>43579</v>
      </c>
      <c r="C5052" s="50" t="str">
        <f t="shared" si="624"/>
        <v>N</v>
      </c>
      <c r="D5052" s="52">
        <f>_xlfn.XLOOKUP(B5052,Cal_Date!B:B,Cal_Date!A:A,0)</f>
        <v>4</v>
      </c>
      <c r="E5052">
        <v>2019</v>
      </c>
      <c r="F5052" t="s">
        <v>123</v>
      </c>
      <c r="G5052" t="s">
        <v>129</v>
      </c>
      <c r="H5052" t="s">
        <v>11</v>
      </c>
      <c r="I5052" t="s">
        <v>11</v>
      </c>
      <c r="J5052" t="s">
        <v>15</v>
      </c>
      <c r="K5052" t="s">
        <v>42</v>
      </c>
      <c r="L5052">
        <v>2</v>
      </c>
      <c r="M5052">
        <v>1006</v>
      </c>
      <c r="O5052" t="s">
        <v>28</v>
      </c>
      <c r="R5052" t="s">
        <v>47</v>
      </c>
      <c r="S5052" s="49" t="str">
        <f t="shared" si="625"/>
        <v>Card</v>
      </c>
      <c r="T5052" s="3">
        <v>3.5000000000000003E-2</v>
      </c>
      <c r="U5052" s="2">
        <v>5.4450000000000003</v>
      </c>
      <c r="V5052" s="2">
        <v>1.74</v>
      </c>
      <c r="W5052" s="54">
        <f>_xlfn.XLOOKUP(M5052,Market!A:A,Market!F:F,0)</f>
        <v>8.8999999999999996E-2</v>
      </c>
      <c r="X5052" s="55">
        <f t="shared" si="626"/>
        <v>0.19057500000000002</v>
      </c>
      <c r="Y5052" s="55">
        <f t="shared" si="627"/>
        <v>3.7050000000000001</v>
      </c>
      <c r="Z5052" s="54">
        <f t="shared" si="628"/>
        <v>0.68044077134986225</v>
      </c>
      <c r="AA5052" s="49" t="str">
        <f t="shared" ca="1" si="629"/>
        <v>N</v>
      </c>
      <c r="AB5052" s="49">
        <f t="shared" ca="1" si="630"/>
        <v>5</v>
      </c>
      <c r="AC5052" s="49" t="str">
        <f t="shared" ca="1" si="631"/>
        <v>N</v>
      </c>
    </row>
    <row r="5053" spans="1:29" x14ac:dyDescent="0.25">
      <c r="A5053">
        <v>3350</v>
      </c>
      <c r="B5053" s="9">
        <v>43579</v>
      </c>
      <c r="C5053" s="50" t="str">
        <f t="shared" si="624"/>
        <v>N</v>
      </c>
      <c r="D5053" s="52">
        <f>_xlfn.XLOOKUP(B5053,Cal_Date!B:B,Cal_Date!A:A,0)</f>
        <v>4</v>
      </c>
      <c r="E5053">
        <v>2019</v>
      </c>
      <c r="F5053" t="s">
        <v>123</v>
      </c>
      <c r="G5053" t="s">
        <v>129</v>
      </c>
      <c r="H5053" t="s">
        <v>11</v>
      </c>
      <c r="I5053" t="s">
        <v>11</v>
      </c>
      <c r="J5053" t="s">
        <v>15</v>
      </c>
      <c r="K5053" t="s">
        <v>42</v>
      </c>
      <c r="L5053">
        <v>1</v>
      </c>
      <c r="M5053">
        <v>1007</v>
      </c>
      <c r="O5053" t="s">
        <v>28</v>
      </c>
      <c r="R5053" t="s">
        <v>46</v>
      </c>
      <c r="S5053" s="49" t="str">
        <f t="shared" si="625"/>
        <v>Card</v>
      </c>
      <c r="T5053" s="3">
        <v>0.04</v>
      </c>
      <c r="U5053" s="2">
        <v>2.7225000000000001</v>
      </c>
      <c r="V5053" s="2">
        <v>0.87</v>
      </c>
      <c r="W5053" s="54">
        <f>_xlfn.XLOOKUP(M5053,Market!A:A,Market!F:F,0)</f>
        <v>8.8999999999999996E-2</v>
      </c>
      <c r="X5053" s="55">
        <f t="shared" si="626"/>
        <v>0.10890000000000001</v>
      </c>
      <c r="Y5053" s="55">
        <f t="shared" si="627"/>
        <v>1.8525</v>
      </c>
      <c r="Z5053" s="54">
        <f t="shared" si="628"/>
        <v>0.68044077134986225</v>
      </c>
      <c r="AA5053" s="49" t="str">
        <f t="shared" ca="1" si="629"/>
        <v>N</v>
      </c>
      <c r="AB5053" s="49">
        <f t="shared" ca="1" si="630"/>
        <v>5</v>
      </c>
      <c r="AC5053" s="49" t="str">
        <f t="shared" ca="1" si="631"/>
        <v>N</v>
      </c>
    </row>
    <row r="5054" spans="1:29" x14ac:dyDescent="0.25">
      <c r="A5054">
        <v>3351</v>
      </c>
      <c r="B5054" s="9">
        <v>43579</v>
      </c>
      <c r="C5054" s="50" t="str">
        <f t="shared" si="624"/>
        <v>N</v>
      </c>
      <c r="D5054" s="52">
        <f>_xlfn.XLOOKUP(B5054,Cal_Date!B:B,Cal_Date!A:A,0)</f>
        <v>4</v>
      </c>
      <c r="E5054">
        <v>2019</v>
      </c>
      <c r="F5054" t="s">
        <v>123</v>
      </c>
      <c r="G5054" t="s">
        <v>129</v>
      </c>
      <c r="H5054" t="s">
        <v>11</v>
      </c>
      <c r="I5054" t="s">
        <v>11</v>
      </c>
      <c r="J5054" t="s">
        <v>15</v>
      </c>
      <c r="K5054" t="s">
        <v>42</v>
      </c>
      <c r="L5054">
        <v>2</v>
      </c>
      <c r="M5054">
        <v>1008</v>
      </c>
      <c r="O5054" t="s">
        <v>28</v>
      </c>
      <c r="R5054" t="s">
        <v>44</v>
      </c>
      <c r="S5054" s="49" t="str">
        <f t="shared" si="625"/>
        <v>Card</v>
      </c>
      <c r="T5054" s="3">
        <v>0.03</v>
      </c>
      <c r="U5054" s="2">
        <v>5.4450000000000003</v>
      </c>
      <c r="V5054" s="2">
        <v>1.74</v>
      </c>
      <c r="W5054" s="54">
        <f>_xlfn.XLOOKUP(M5054,Market!A:A,Market!F:F,0)</f>
        <v>8.8999999999999996E-2</v>
      </c>
      <c r="X5054" s="55">
        <f t="shared" si="626"/>
        <v>0.16335</v>
      </c>
      <c r="Y5054" s="55">
        <f t="shared" si="627"/>
        <v>3.7050000000000001</v>
      </c>
      <c r="Z5054" s="54">
        <f t="shared" si="628"/>
        <v>0.68044077134986225</v>
      </c>
      <c r="AA5054" s="49" t="str">
        <f t="shared" ca="1" si="629"/>
        <v>N</v>
      </c>
      <c r="AB5054" s="49">
        <f t="shared" ca="1" si="630"/>
        <v>5</v>
      </c>
      <c r="AC5054" s="49" t="str">
        <f t="shared" ca="1" si="631"/>
        <v>N</v>
      </c>
    </row>
    <row r="5055" spans="1:29" x14ac:dyDescent="0.25">
      <c r="A5055">
        <v>3352</v>
      </c>
      <c r="B5055" s="9">
        <v>43579</v>
      </c>
      <c r="C5055" s="50" t="str">
        <f t="shared" si="624"/>
        <v>N</v>
      </c>
      <c r="D5055" s="52">
        <f>_xlfn.XLOOKUP(B5055,Cal_Date!B:B,Cal_Date!A:A,0)</f>
        <v>4</v>
      </c>
      <c r="E5055">
        <v>2019</v>
      </c>
      <c r="F5055" t="s">
        <v>123</v>
      </c>
      <c r="G5055" t="s">
        <v>129</v>
      </c>
      <c r="H5055" t="s">
        <v>14</v>
      </c>
      <c r="I5055" t="s">
        <v>18</v>
      </c>
      <c r="J5055" t="s">
        <v>15</v>
      </c>
      <c r="K5055" t="s">
        <v>43</v>
      </c>
      <c r="L5055">
        <v>1</v>
      </c>
      <c r="M5055">
        <v>1009</v>
      </c>
      <c r="O5055" t="s">
        <v>28</v>
      </c>
      <c r="R5055" t="s">
        <v>44</v>
      </c>
      <c r="S5055" s="49" t="str">
        <f t="shared" si="625"/>
        <v>Card</v>
      </c>
      <c r="T5055" s="3">
        <v>0.03</v>
      </c>
      <c r="U5055" s="2">
        <v>7.6229999999999993</v>
      </c>
      <c r="V5055" s="2">
        <v>2.2200000000000002</v>
      </c>
      <c r="W5055" s="54">
        <f>_xlfn.XLOOKUP(M5055,Market!A:A,Market!F:F,0)</f>
        <v>8.8999999999999996E-2</v>
      </c>
      <c r="X5055" s="55">
        <f t="shared" si="626"/>
        <v>0.22868999999999998</v>
      </c>
      <c r="Y5055" s="55">
        <f t="shared" si="627"/>
        <v>5.4029999999999987</v>
      </c>
      <c r="Z5055" s="54">
        <f t="shared" si="628"/>
        <v>0.7087760724124359</v>
      </c>
      <c r="AA5055" s="49" t="str">
        <f t="shared" ca="1" si="629"/>
        <v>N</v>
      </c>
      <c r="AB5055" s="49">
        <f t="shared" ca="1" si="630"/>
        <v>5</v>
      </c>
      <c r="AC5055" s="49" t="str">
        <f t="shared" ca="1" si="631"/>
        <v>N</v>
      </c>
    </row>
    <row r="5056" spans="1:29" x14ac:dyDescent="0.25">
      <c r="A5056">
        <v>3353</v>
      </c>
      <c r="B5056" s="9">
        <v>43579</v>
      </c>
      <c r="C5056" s="50" t="str">
        <f t="shared" si="624"/>
        <v>N</v>
      </c>
      <c r="D5056" s="52">
        <f>_xlfn.XLOOKUP(B5056,Cal_Date!B:B,Cal_Date!A:A,0)</f>
        <v>4</v>
      </c>
      <c r="E5056">
        <v>2019</v>
      </c>
      <c r="F5056" t="s">
        <v>123</v>
      </c>
      <c r="G5056" t="s">
        <v>129</v>
      </c>
      <c r="H5056" t="s">
        <v>14</v>
      </c>
      <c r="I5056" t="s">
        <v>13</v>
      </c>
      <c r="J5056" t="s">
        <v>15</v>
      </c>
      <c r="K5056" t="s">
        <v>43</v>
      </c>
      <c r="L5056">
        <v>1</v>
      </c>
      <c r="M5056">
        <v>1006</v>
      </c>
      <c r="O5056" t="s">
        <v>28</v>
      </c>
      <c r="R5056" t="s">
        <v>44</v>
      </c>
      <c r="S5056" s="49" t="str">
        <f t="shared" si="625"/>
        <v>Card</v>
      </c>
      <c r="T5056" s="3">
        <v>0.03</v>
      </c>
      <c r="U5056" s="2">
        <v>7.0785</v>
      </c>
      <c r="V5056" s="2">
        <v>2.12</v>
      </c>
      <c r="W5056" s="54">
        <f>_xlfn.XLOOKUP(M5056,Market!A:A,Market!F:F,0)</f>
        <v>8.8999999999999996E-2</v>
      </c>
      <c r="X5056" s="55">
        <f t="shared" si="626"/>
        <v>0.21235499999999999</v>
      </c>
      <c r="Y5056" s="55">
        <f t="shared" si="627"/>
        <v>4.9584999999999999</v>
      </c>
      <c r="Z5056" s="54">
        <f t="shared" si="628"/>
        <v>0.70050151868333688</v>
      </c>
      <c r="AA5056" s="49" t="str">
        <f t="shared" ca="1" si="629"/>
        <v>N</v>
      </c>
      <c r="AB5056" s="49">
        <f t="shared" ca="1" si="630"/>
        <v>5</v>
      </c>
      <c r="AC5056" s="49" t="str">
        <f t="shared" ca="1" si="631"/>
        <v>N</v>
      </c>
    </row>
    <row r="5057" spans="1:29" x14ac:dyDescent="0.25">
      <c r="A5057">
        <v>3354</v>
      </c>
      <c r="B5057" s="9">
        <v>43579</v>
      </c>
      <c r="C5057" s="50" t="str">
        <f t="shared" si="624"/>
        <v>N</v>
      </c>
      <c r="D5057" s="52">
        <f>_xlfn.XLOOKUP(B5057,Cal_Date!B:B,Cal_Date!A:A,0)</f>
        <v>4</v>
      </c>
      <c r="E5057">
        <v>2019</v>
      </c>
      <c r="F5057" t="s">
        <v>123</v>
      </c>
      <c r="G5057" t="s">
        <v>129</v>
      </c>
      <c r="H5057" t="s">
        <v>14</v>
      </c>
      <c r="I5057" t="s">
        <v>18</v>
      </c>
      <c r="J5057" t="s">
        <v>15</v>
      </c>
      <c r="K5057" t="s">
        <v>43</v>
      </c>
      <c r="L5057">
        <v>1</v>
      </c>
      <c r="M5057">
        <v>1007</v>
      </c>
      <c r="O5057" t="s">
        <v>28</v>
      </c>
      <c r="R5057" t="s">
        <v>44</v>
      </c>
      <c r="S5057" s="49" t="str">
        <f t="shared" si="625"/>
        <v>Card</v>
      </c>
      <c r="T5057" s="3">
        <v>0.03</v>
      </c>
      <c r="U5057" s="2">
        <v>7.0785</v>
      </c>
      <c r="V5057" s="2">
        <v>2.1</v>
      </c>
      <c r="W5057" s="54">
        <f>_xlfn.XLOOKUP(M5057,Market!A:A,Market!F:F,0)</f>
        <v>8.8999999999999996E-2</v>
      </c>
      <c r="X5057" s="55">
        <f t="shared" si="626"/>
        <v>0.21235499999999999</v>
      </c>
      <c r="Y5057" s="55">
        <f t="shared" si="627"/>
        <v>4.9785000000000004</v>
      </c>
      <c r="Z5057" s="54">
        <f t="shared" si="628"/>
        <v>0.70332697605424888</v>
      </c>
      <c r="AA5057" s="49" t="str">
        <f t="shared" ca="1" si="629"/>
        <v>N</v>
      </c>
      <c r="AB5057" s="49">
        <f t="shared" ca="1" si="630"/>
        <v>5</v>
      </c>
      <c r="AC5057" s="49" t="str">
        <f t="shared" ca="1" si="631"/>
        <v>N</v>
      </c>
    </row>
    <row r="5058" spans="1:29" x14ac:dyDescent="0.25">
      <c r="A5058">
        <v>3355</v>
      </c>
      <c r="B5058" s="9">
        <v>43579</v>
      </c>
      <c r="C5058" s="50" t="str">
        <f t="shared" si="624"/>
        <v>N</v>
      </c>
      <c r="D5058" s="52">
        <f>_xlfn.XLOOKUP(B5058,Cal_Date!B:B,Cal_Date!A:A,0)</f>
        <v>4</v>
      </c>
      <c r="E5058">
        <v>2019</v>
      </c>
      <c r="F5058" t="s">
        <v>123</v>
      </c>
      <c r="G5058" t="s">
        <v>129</v>
      </c>
      <c r="H5058" t="s">
        <v>14</v>
      </c>
      <c r="I5058" t="s">
        <v>18</v>
      </c>
      <c r="J5058" t="s">
        <v>15</v>
      </c>
      <c r="K5058" t="s">
        <v>43</v>
      </c>
      <c r="L5058">
        <v>1</v>
      </c>
      <c r="M5058">
        <v>1007</v>
      </c>
      <c r="O5058" t="s">
        <v>28</v>
      </c>
      <c r="R5058" t="s">
        <v>47</v>
      </c>
      <c r="S5058" s="49" t="str">
        <f t="shared" si="625"/>
        <v>Card</v>
      </c>
      <c r="T5058" s="3">
        <v>3.5000000000000003E-2</v>
      </c>
      <c r="U5058" s="2">
        <v>7.0785</v>
      </c>
      <c r="V5058" s="2">
        <v>2.1</v>
      </c>
      <c r="W5058" s="54">
        <f>_xlfn.XLOOKUP(M5058,Market!A:A,Market!F:F,0)</f>
        <v>8.8999999999999996E-2</v>
      </c>
      <c r="X5058" s="55">
        <f t="shared" si="626"/>
        <v>0.24774750000000004</v>
      </c>
      <c r="Y5058" s="55">
        <f t="shared" si="627"/>
        <v>4.9785000000000004</v>
      </c>
      <c r="Z5058" s="54">
        <f t="shared" si="628"/>
        <v>0.70332697605424888</v>
      </c>
      <c r="AA5058" s="49" t="str">
        <f t="shared" ca="1" si="629"/>
        <v>N</v>
      </c>
      <c r="AB5058" s="49">
        <f t="shared" ca="1" si="630"/>
        <v>5</v>
      </c>
      <c r="AC5058" s="49" t="str">
        <f t="shared" ca="1" si="631"/>
        <v>N</v>
      </c>
    </row>
    <row r="5059" spans="1:29" x14ac:dyDescent="0.25">
      <c r="A5059">
        <v>3356</v>
      </c>
      <c r="B5059" s="9">
        <v>43579</v>
      </c>
      <c r="C5059" s="50" t="str">
        <f t="shared" ref="C5059:C5122" si="632">IF(OR(B5059="04/01/2018"+0,B5059="04/02/2018"+0),"Y","N")</f>
        <v>N</v>
      </c>
      <c r="D5059" s="52">
        <f>_xlfn.XLOOKUP(B5059,Cal_Date!B:B,Cal_Date!A:A,0)</f>
        <v>4</v>
      </c>
      <c r="E5059">
        <v>2019</v>
      </c>
      <c r="F5059" t="s">
        <v>123</v>
      </c>
      <c r="G5059" t="s">
        <v>129</v>
      </c>
      <c r="H5059" t="s">
        <v>14</v>
      </c>
      <c r="I5059" t="s">
        <v>18</v>
      </c>
      <c r="J5059" t="s">
        <v>15</v>
      </c>
      <c r="K5059" t="s">
        <v>43</v>
      </c>
      <c r="L5059">
        <v>2</v>
      </c>
      <c r="M5059">
        <v>1007</v>
      </c>
      <c r="O5059" t="s">
        <v>28</v>
      </c>
      <c r="R5059" t="s">
        <v>46</v>
      </c>
      <c r="S5059" s="49" t="str">
        <f t="shared" ref="S5059:S5122" si="633">IF(R5059="Cash","Cash","Card")</f>
        <v>Card</v>
      </c>
      <c r="T5059" s="3">
        <v>0.04</v>
      </c>
      <c r="U5059" s="2">
        <v>15.245999999999999</v>
      </c>
      <c r="V5059" s="2">
        <v>4.4400000000000004</v>
      </c>
      <c r="W5059" s="54">
        <f>_xlfn.XLOOKUP(M5059,Market!A:A,Market!F:F,0)</f>
        <v>8.8999999999999996E-2</v>
      </c>
      <c r="X5059" s="55">
        <f t="shared" ref="X5059:X5122" si="634">T5059*U5059</f>
        <v>0.60983999999999994</v>
      </c>
      <c r="Y5059" s="55">
        <f t="shared" ref="Y5059:Y5122" si="635">U5059-V5059</f>
        <v>10.805999999999997</v>
      </c>
      <c r="Z5059" s="54">
        <f t="shared" ref="Z5059:Z5122" si="636">Y5059/U5059</f>
        <v>0.7087760724124359</v>
      </c>
      <c r="AA5059" s="49" t="str">
        <f t="shared" ref="AA5059:AA5122" ca="1" si="637">IF(DATEDIF(B5059,TODAY(),"y")&gt;5,"Y","N")</f>
        <v>N</v>
      </c>
      <c r="AB5059" s="49">
        <f t="shared" ref="AB5059:AB5122" ca="1" si="638">DATEDIF(B5059,TODAY(),"y")</f>
        <v>5</v>
      </c>
      <c r="AC5059" s="49" t="str">
        <f t="shared" ref="AC5059:AC5122" ca="1" si="639">IF(AB5059&gt;5,"Y","N")</f>
        <v>N</v>
      </c>
    </row>
    <row r="5060" spans="1:29" x14ac:dyDescent="0.25">
      <c r="A5060">
        <v>3357</v>
      </c>
      <c r="B5060" s="9">
        <v>43579</v>
      </c>
      <c r="C5060" s="50" t="str">
        <f t="shared" si="632"/>
        <v>N</v>
      </c>
      <c r="D5060" s="52">
        <f>_xlfn.XLOOKUP(B5060,Cal_Date!B:B,Cal_Date!A:A,0)</f>
        <v>4</v>
      </c>
      <c r="E5060">
        <v>2019</v>
      </c>
      <c r="F5060" t="s">
        <v>123</v>
      </c>
      <c r="G5060" t="s">
        <v>129</v>
      </c>
      <c r="H5060" t="s">
        <v>11</v>
      </c>
      <c r="I5060" t="s">
        <v>11</v>
      </c>
      <c r="J5060" t="s">
        <v>15</v>
      </c>
      <c r="K5060" t="s">
        <v>42</v>
      </c>
      <c r="L5060">
        <v>1</v>
      </c>
      <c r="M5060">
        <v>1005</v>
      </c>
      <c r="O5060" t="s">
        <v>25</v>
      </c>
      <c r="R5060" t="s">
        <v>46</v>
      </c>
      <c r="S5060" s="49" t="str">
        <f t="shared" si="633"/>
        <v>Card</v>
      </c>
      <c r="T5060" s="3">
        <v>0.04</v>
      </c>
      <c r="U5060" s="2">
        <v>2.7225000000000001</v>
      </c>
      <c r="V5060" s="2">
        <v>0.87</v>
      </c>
      <c r="W5060" s="54">
        <f>_xlfn.XLOOKUP(M5060,Market!A:A,Market!F:F,0)</f>
        <v>8.8999999999999996E-2</v>
      </c>
      <c r="X5060" s="55">
        <f t="shared" si="634"/>
        <v>0.10890000000000001</v>
      </c>
      <c r="Y5060" s="55">
        <f t="shared" si="635"/>
        <v>1.8525</v>
      </c>
      <c r="Z5060" s="54">
        <f t="shared" si="636"/>
        <v>0.68044077134986225</v>
      </c>
      <c r="AA5060" s="49" t="str">
        <f t="shared" ca="1" si="637"/>
        <v>N</v>
      </c>
      <c r="AB5060" s="49">
        <f t="shared" ca="1" si="638"/>
        <v>5</v>
      </c>
      <c r="AC5060" s="49" t="str">
        <f t="shared" ca="1" si="639"/>
        <v>N</v>
      </c>
    </row>
    <row r="5061" spans="1:29" x14ac:dyDescent="0.25">
      <c r="A5061">
        <v>3358</v>
      </c>
      <c r="B5061" s="9">
        <v>43579</v>
      </c>
      <c r="C5061" s="50" t="str">
        <f t="shared" si="632"/>
        <v>N</v>
      </c>
      <c r="D5061" s="52">
        <f>_xlfn.XLOOKUP(B5061,Cal_Date!B:B,Cal_Date!A:A,0)</f>
        <v>4</v>
      </c>
      <c r="E5061">
        <v>2019</v>
      </c>
      <c r="F5061" t="s">
        <v>123</v>
      </c>
      <c r="G5061" t="s">
        <v>129</v>
      </c>
      <c r="H5061" t="s">
        <v>11</v>
      </c>
      <c r="I5061" t="s">
        <v>11</v>
      </c>
      <c r="J5061" t="s">
        <v>15</v>
      </c>
      <c r="K5061" t="s">
        <v>42</v>
      </c>
      <c r="L5061">
        <v>1</v>
      </c>
      <c r="M5061">
        <v>1005</v>
      </c>
      <c r="O5061" t="s">
        <v>25</v>
      </c>
      <c r="R5061" t="s">
        <v>46</v>
      </c>
      <c r="S5061" s="49" t="str">
        <f t="shared" si="633"/>
        <v>Card</v>
      </c>
      <c r="T5061" s="3">
        <v>0.04</v>
      </c>
      <c r="U5061" s="2">
        <v>2.7225000000000001</v>
      </c>
      <c r="V5061" s="2">
        <v>0.87</v>
      </c>
      <c r="W5061" s="54">
        <f>_xlfn.XLOOKUP(M5061,Market!A:A,Market!F:F,0)</f>
        <v>8.8999999999999996E-2</v>
      </c>
      <c r="X5061" s="55">
        <f t="shared" si="634"/>
        <v>0.10890000000000001</v>
      </c>
      <c r="Y5061" s="55">
        <f t="shared" si="635"/>
        <v>1.8525</v>
      </c>
      <c r="Z5061" s="54">
        <f t="shared" si="636"/>
        <v>0.68044077134986225</v>
      </c>
      <c r="AA5061" s="49" t="str">
        <f t="shared" ca="1" si="637"/>
        <v>N</v>
      </c>
      <c r="AB5061" s="49">
        <f t="shared" ca="1" si="638"/>
        <v>5</v>
      </c>
      <c r="AC5061" s="49" t="str">
        <f t="shared" ca="1" si="639"/>
        <v>N</v>
      </c>
    </row>
    <row r="5062" spans="1:29" x14ac:dyDescent="0.25">
      <c r="A5062">
        <v>3359</v>
      </c>
      <c r="B5062" s="9">
        <v>43580</v>
      </c>
      <c r="C5062" s="50" t="str">
        <f t="shared" si="632"/>
        <v>N</v>
      </c>
      <c r="D5062" s="52">
        <f>_xlfn.XLOOKUP(B5062,Cal_Date!B:B,Cal_Date!A:A,0)</f>
        <v>4</v>
      </c>
      <c r="E5062">
        <v>2019</v>
      </c>
      <c r="F5062" t="s">
        <v>124</v>
      </c>
      <c r="G5062" t="s">
        <v>129</v>
      </c>
      <c r="H5062" t="s">
        <v>11</v>
      </c>
      <c r="I5062" t="s">
        <v>11</v>
      </c>
      <c r="J5062" t="s">
        <v>15</v>
      </c>
      <c r="K5062" t="s">
        <v>42</v>
      </c>
      <c r="L5062">
        <v>1</v>
      </c>
      <c r="M5062">
        <v>1002</v>
      </c>
      <c r="O5062" t="s">
        <v>28</v>
      </c>
      <c r="R5062" t="s">
        <v>47</v>
      </c>
      <c r="S5062" s="49" t="str">
        <f t="shared" si="633"/>
        <v>Card</v>
      </c>
      <c r="T5062" s="3">
        <v>3.5000000000000003E-2</v>
      </c>
      <c r="U5062" s="2">
        <v>2.6500000000000004</v>
      </c>
      <c r="V5062" s="2">
        <v>0.87</v>
      </c>
      <c r="W5062" s="54">
        <f>_xlfn.XLOOKUP(M5062,Market!A:A,Market!F:F,0)</f>
        <v>0.06</v>
      </c>
      <c r="X5062" s="55">
        <f t="shared" si="634"/>
        <v>9.2750000000000027E-2</v>
      </c>
      <c r="Y5062" s="55">
        <f t="shared" si="635"/>
        <v>1.7800000000000002</v>
      </c>
      <c r="Z5062" s="54">
        <f t="shared" si="636"/>
        <v>0.67169811320754713</v>
      </c>
      <c r="AA5062" s="49" t="str">
        <f t="shared" ca="1" si="637"/>
        <v>N</v>
      </c>
      <c r="AB5062" s="49">
        <f t="shared" ca="1" si="638"/>
        <v>5</v>
      </c>
      <c r="AC5062" s="49" t="str">
        <f t="shared" ca="1" si="639"/>
        <v>N</v>
      </c>
    </row>
    <row r="5063" spans="1:29" x14ac:dyDescent="0.25">
      <c r="A5063">
        <v>3360</v>
      </c>
      <c r="B5063" s="9">
        <v>43580</v>
      </c>
      <c r="C5063" s="50" t="str">
        <f t="shared" si="632"/>
        <v>N</v>
      </c>
      <c r="D5063" s="52">
        <f>_xlfn.XLOOKUP(B5063,Cal_Date!B:B,Cal_Date!A:A,0)</f>
        <v>4</v>
      </c>
      <c r="E5063">
        <v>2019</v>
      </c>
      <c r="F5063" t="s">
        <v>124</v>
      </c>
      <c r="G5063" t="s">
        <v>129</v>
      </c>
      <c r="H5063" t="s">
        <v>14</v>
      </c>
      <c r="I5063" t="s">
        <v>18</v>
      </c>
      <c r="J5063" t="s">
        <v>15</v>
      </c>
      <c r="K5063" t="s">
        <v>43</v>
      </c>
      <c r="L5063">
        <v>1</v>
      </c>
      <c r="M5063">
        <v>1004</v>
      </c>
      <c r="O5063" t="s">
        <v>28</v>
      </c>
      <c r="R5063" t="s">
        <v>44</v>
      </c>
      <c r="S5063" s="49" t="str">
        <f t="shared" si="633"/>
        <v>Card</v>
      </c>
      <c r="T5063" s="3">
        <v>0.03</v>
      </c>
      <c r="U5063" s="2">
        <v>6.8900000000000006</v>
      </c>
      <c r="V5063" s="2">
        <v>2.1</v>
      </c>
      <c r="W5063" s="54">
        <f>_xlfn.XLOOKUP(M5063,Market!A:A,Market!F:F,0)</f>
        <v>0.06</v>
      </c>
      <c r="X5063" s="55">
        <f t="shared" si="634"/>
        <v>0.20670000000000002</v>
      </c>
      <c r="Y5063" s="55">
        <f t="shared" si="635"/>
        <v>4.7900000000000009</v>
      </c>
      <c r="Z5063" s="54">
        <f t="shared" si="636"/>
        <v>0.69521044992743108</v>
      </c>
      <c r="AA5063" s="49" t="str">
        <f t="shared" ca="1" si="637"/>
        <v>N</v>
      </c>
      <c r="AB5063" s="49">
        <f t="shared" ca="1" si="638"/>
        <v>5</v>
      </c>
      <c r="AC5063" s="49" t="str">
        <f t="shared" ca="1" si="639"/>
        <v>N</v>
      </c>
    </row>
    <row r="5064" spans="1:29" x14ac:dyDescent="0.25">
      <c r="A5064">
        <v>3361</v>
      </c>
      <c r="B5064" s="9">
        <v>43580</v>
      </c>
      <c r="C5064" s="50" t="str">
        <f t="shared" si="632"/>
        <v>N</v>
      </c>
      <c r="D5064" s="52">
        <f>_xlfn.XLOOKUP(B5064,Cal_Date!B:B,Cal_Date!A:A,0)</f>
        <v>4</v>
      </c>
      <c r="E5064">
        <v>2019</v>
      </c>
      <c r="F5064" t="s">
        <v>124</v>
      </c>
      <c r="G5064" t="s">
        <v>129</v>
      </c>
      <c r="H5064" t="s">
        <v>14</v>
      </c>
      <c r="I5064" t="s">
        <v>18</v>
      </c>
      <c r="J5064" t="s">
        <v>15</v>
      </c>
      <c r="K5064" t="s">
        <v>43</v>
      </c>
      <c r="L5064">
        <v>1</v>
      </c>
      <c r="M5064">
        <v>1005</v>
      </c>
      <c r="O5064" t="s">
        <v>25</v>
      </c>
      <c r="R5064" t="s">
        <v>46</v>
      </c>
      <c r="S5064" s="49" t="str">
        <f t="shared" si="633"/>
        <v>Card</v>
      </c>
      <c r="T5064" s="3">
        <v>0.04</v>
      </c>
      <c r="U5064" s="2">
        <v>7.6229999999999993</v>
      </c>
      <c r="V5064" s="2">
        <v>2.2200000000000002</v>
      </c>
      <c r="W5064" s="54">
        <f>_xlfn.XLOOKUP(M5064,Market!A:A,Market!F:F,0)</f>
        <v>8.8999999999999996E-2</v>
      </c>
      <c r="X5064" s="55">
        <f t="shared" si="634"/>
        <v>0.30491999999999997</v>
      </c>
      <c r="Y5064" s="55">
        <f t="shared" si="635"/>
        <v>5.4029999999999987</v>
      </c>
      <c r="Z5064" s="54">
        <f t="shared" si="636"/>
        <v>0.7087760724124359</v>
      </c>
      <c r="AA5064" s="49" t="str">
        <f t="shared" ca="1" si="637"/>
        <v>N</v>
      </c>
      <c r="AB5064" s="49">
        <f t="shared" ca="1" si="638"/>
        <v>5</v>
      </c>
      <c r="AC5064" s="49" t="str">
        <f t="shared" ca="1" si="639"/>
        <v>N</v>
      </c>
    </row>
    <row r="5065" spans="1:29" x14ac:dyDescent="0.25">
      <c r="A5065">
        <v>3362</v>
      </c>
      <c r="B5065" s="9">
        <v>43580</v>
      </c>
      <c r="C5065" s="50" t="str">
        <f t="shared" si="632"/>
        <v>N</v>
      </c>
      <c r="D5065" s="52">
        <f>_xlfn.XLOOKUP(B5065,Cal_Date!B:B,Cal_Date!A:A,0)</f>
        <v>4</v>
      </c>
      <c r="E5065">
        <v>2019</v>
      </c>
      <c r="F5065" t="s">
        <v>124</v>
      </c>
      <c r="G5065" t="s">
        <v>129</v>
      </c>
      <c r="H5065" t="s">
        <v>14</v>
      </c>
      <c r="I5065" t="s">
        <v>18</v>
      </c>
      <c r="J5065" t="s">
        <v>15</v>
      </c>
      <c r="K5065" t="s">
        <v>43</v>
      </c>
      <c r="L5065">
        <v>2</v>
      </c>
      <c r="M5065">
        <v>1001</v>
      </c>
      <c r="O5065" t="s">
        <v>25</v>
      </c>
      <c r="R5065" t="s">
        <v>46</v>
      </c>
      <c r="S5065" s="49" t="str">
        <f t="shared" si="633"/>
        <v>Card</v>
      </c>
      <c r="T5065" s="3">
        <v>0.04</v>
      </c>
      <c r="U5065" s="2">
        <v>14.84</v>
      </c>
      <c r="V5065" s="2">
        <v>4.4400000000000004</v>
      </c>
      <c r="W5065" s="54">
        <f>_xlfn.XLOOKUP(M5065,Market!A:A,Market!F:F,0)</f>
        <v>0.06</v>
      </c>
      <c r="X5065" s="55">
        <f t="shared" si="634"/>
        <v>0.59360000000000002</v>
      </c>
      <c r="Y5065" s="55">
        <f t="shared" si="635"/>
        <v>10.399999999999999</v>
      </c>
      <c r="Z5065" s="54">
        <f t="shared" si="636"/>
        <v>0.70080862533692712</v>
      </c>
      <c r="AA5065" s="49" t="str">
        <f t="shared" ca="1" si="637"/>
        <v>N</v>
      </c>
      <c r="AB5065" s="49">
        <f t="shared" ca="1" si="638"/>
        <v>5</v>
      </c>
      <c r="AC5065" s="49" t="str">
        <f t="shared" ca="1" si="639"/>
        <v>N</v>
      </c>
    </row>
    <row r="5066" spans="1:29" x14ac:dyDescent="0.25">
      <c r="A5066">
        <v>3363</v>
      </c>
      <c r="B5066" s="9">
        <v>43580</v>
      </c>
      <c r="C5066" s="50" t="str">
        <f t="shared" si="632"/>
        <v>N</v>
      </c>
      <c r="D5066" s="52">
        <f>_xlfn.XLOOKUP(B5066,Cal_Date!B:B,Cal_Date!A:A,0)</f>
        <v>4</v>
      </c>
      <c r="E5066">
        <v>2019</v>
      </c>
      <c r="F5066" t="s">
        <v>124</v>
      </c>
      <c r="G5066" t="s">
        <v>129</v>
      </c>
      <c r="H5066" t="s">
        <v>11</v>
      </c>
      <c r="I5066" t="s">
        <v>11</v>
      </c>
      <c r="J5066" t="s">
        <v>15</v>
      </c>
      <c r="K5066" t="s">
        <v>42</v>
      </c>
      <c r="L5066">
        <v>2</v>
      </c>
      <c r="M5066">
        <v>1010</v>
      </c>
      <c r="O5066" t="s">
        <v>25</v>
      </c>
      <c r="R5066" t="s">
        <v>44</v>
      </c>
      <c r="S5066" s="49" t="str">
        <f t="shared" si="633"/>
        <v>Card</v>
      </c>
      <c r="T5066" s="3">
        <v>0.03</v>
      </c>
      <c r="U5066" s="2">
        <v>5.4</v>
      </c>
      <c r="V5066" s="2">
        <v>1.74</v>
      </c>
      <c r="W5066" s="54">
        <f>_xlfn.XLOOKUP(M5066,Market!A:A,Market!F:F,0)</f>
        <v>0.08</v>
      </c>
      <c r="X5066" s="55">
        <f t="shared" si="634"/>
        <v>0.16200000000000001</v>
      </c>
      <c r="Y5066" s="55">
        <f t="shared" si="635"/>
        <v>3.66</v>
      </c>
      <c r="Z5066" s="54">
        <f t="shared" si="636"/>
        <v>0.67777777777777781</v>
      </c>
      <c r="AA5066" s="49" t="str">
        <f t="shared" ca="1" si="637"/>
        <v>N</v>
      </c>
      <c r="AB5066" s="49">
        <f t="shared" ca="1" si="638"/>
        <v>5</v>
      </c>
      <c r="AC5066" s="49" t="str">
        <f t="shared" ca="1" si="639"/>
        <v>N</v>
      </c>
    </row>
    <row r="5067" spans="1:29" x14ac:dyDescent="0.25">
      <c r="A5067">
        <v>3364</v>
      </c>
      <c r="B5067" s="9">
        <v>43580</v>
      </c>
      <c r="C5067" s="50" t="str">
        <f t="shared" si="632"/>
        <v>N</v>
      </c>
      <c r="D5067" s="52">
        <f>_xlfn.XLOOKUP(B5067,Cal_Date!B:B,Cal_Date!A:A,0)</f>
        <v>4</v>
      </c>
      <c r="E5067">
        <v>2019</v>
      </c>
      <c r="F5067" t="s">
        <v>124</v>
      </c>
      <c r="G5067" t="s">
        <v>129</v>
      </c>
      <c r="H5067" t="s">
        <v>48</v>
      </c>
      <c r="I5067" t="s">
        <v>18</v>
      </c>
      <c r="J5067" t="s">
        <v>10</v>
      </c>
      <c r="K5067" t="s">
        <v>43</v>
      </c>
      <c r="L5067">
        <v>1</v>
      </c>
      <c r="M5067">
        <v>1011</v>
      </c>
      <c r="O5067" t="s">
        <v>25</v>
      </c>
      <c r="R5067" t="s">
        <v>44</v>
      </c>
      <c r="S5067" s="49" t="str">
        <f t="shared" si="633"/>
        <v>Card</v>
      </c>
      <c r="T5067" s="3">
        <v>0.03</v>
      </c>
      <c r="U5067" s="2">
        <v>7.42</v>
      </c>
      <c r="V5067" s="2">
        <v>1.46</v>
      </c>
      <c r="W5067" s="54">
        <f>_xlfn.XLOOKUP(M5067,Market!A:A,Market!F:F,0)</f>
        <v>0.06</v>
      </c>
      <c r="X5067" s="55">
        <f t="shared" si="634"/>
        <v>0.22259999999999999</v>
      </c>
      <c r="Y5067" s="55">
        <f t="shared" si="635"/>
        <v>5.96</v>
      </c>
      <c r="Z5067" s="54">
        <f t="shared" si="636"/>
        <v>0.80323450134770891</v>
      </c>
      <c r="AA5067" s="49" t="str">
        <f t="shared" ca="1" si="637"/>
        <v>N</v>
      </c>
      <c r="AB5067" s="49">
        <f t="shared" ca="1" si="638"/>
        <v>5</v>
      </c>
      <c r="AC5067" s="49" t="str">
        <f t="shared" ca="1" si="639"/>
        <v>N</v>
      </c>
    </row>
    <row r="5068" spans="1:29" x14ac:dyDescent="0.25">
      <c r="A5068">
        <v>3365</v>
      </c>
      <c r="B5068" s="9">
        <v>43580</v>
      </c>
      <c r="C5068" s="50" t="str">
        <f t="shared" si="632"/>
        <v>N</v>
      </c>
      <c r="D5068" s="52">
        <f>_xlfn.XLOOKUP(B5068,Cal_Date!B:B,Cal_Date!A:A,0)</f>
        <v>4</v>
      </c>
      <c r="E5068">
        <v>2019</v>
      </c>
      <c r="F5068" t="s">
        <v>124</v>
      </c>
      <c r="G5068" t="s">
        <v>129</v>
      </c>
      <c r="H5068" t="s">
        <v>11</v>
      </c>
      <c r="I5068" t="s">
        <v>11</v>
      </c>
      <c r="J5068" t="s">
        <v>15</v>
      </c>
      <c r="K5068" t="s">
        <v>42</v>
      </c>
      <c r="L5068">
        <v>1</v>
      </c>
      <c r="M5068">
        <v>1011</v>
      </c>
      <c r="O5068" t="s">
        <v>25</v>
      </c>
      <c r="R5068" t="s">
        <v>44</v>
      </c>
      <c r="S5068" s="49" t="str">
        <f t="shared" si="633"/>
        <v>Card</v>
      </c>
      <c r="T5068" s="3">
        <v>0.03</v>
      </c>
      <c r="U5068" s="2">
        <v>2.6500000000000004</v>
      </c>
      <c r="V5068" s="2">
        <v>0.87</v>
      </c>
      <c r="W5068" s="54">
        <f>_xlfn.XLOOKUP(M5068,Market!A:A,Market!F:F,0)</f>
        <v>0.06</v>
      </c>
      <c r="X5068" s="55">
        <f t="shared" si="634"/>
        <v>7.9500000000000001E-2</v>
      </c>
      <c r="Y5068" s="55">
        <f t="shared" si="635"/>
        <v>1.7800000000000002</v>
      </c>
      <c r="Z5068" s="54">
        <f t="shared" si="636"/>
        <v>0.67169811320754713</v>
      </c>
      <c r="AA5068" s="49" t="str">
        <f t="shared" ca="1" si="637"/>
        <v>N</v>
      </c>
      <c r="AB5068" s="49">
        <f t="shared" ca="1" si="638"/>
        <v>5</v>
      </c>
      <c r="AC5068" s="49" t="str">
        <f t="shared" ca="1" si="639"/>
        <v>N</v>
      </c>
    </row>
    <row r="5069" spans="1:29" x14ac:dyDescent="0.25">
      <c r="A5069">
        <v>3366</v>
      </c>
      <c r="B5069" s="9">
        <v>43580</v>
      </c>
      <c r="C5069" s="50" t="str">
        <f t="shared" si="632"/>
        <v>N</v>
      </c>
      <c r="D5069" s="52">
        <f>_xlfn.XLOOKUP(B5069,Cal_Date!B:B,Cal_Date!A:A,0)</f>
        <v>4</v>
      </c>
      <c r="E5069">
        <v>2019</v>
      </c>
      <c r="F5069" t="s">
        <v>124</v>
      </c>
      <c r="G5069" t="s">
        <v>129</v>
      </c>
      <c r="H5069" t="s">
        <v>11</v>
      </c>
      <c r="I5069" t="s">
        <v>11</v>
      </c>
      <c r="J5069" t="s">
        <v>15</v>
      </c>
      <c r="K5069" t="s">
        <v>42</v>
      </c>
      <c r="L5069">
        <v>1</v>
      </c>
      <c r="M5069">
        <v>1001</v>
      </c>
      <c r="O5069" t="s">
        <v>25</v>
      </c>
      <c r="R5069" t="s">
        <v>44</v>
      </c>
      <c r="S5069" s="49" t="str">
        <f t="shared" si="633"/>
        <v>Card</v>
      </c>
      <c r="T5069" s="3">
        <v>0.03</v>
      </c>
      <c r="U5069" s="2">
        <v>2.6500000000000004</v>
      </c>
      <c r="V5069" s="2">
        <v>0.87</v>
      </c>
      <c r="W5069" s="54">
        <f>_xlfn.XLOOKUP(M5069,Market!A:A,Market!F:F,0)</f>
        <v>0.06</v>
      </c>
      <c r="X5069" s="55">
        <f t="shared" si="634"/>
        <v>7.9500000000000001E-2</v>
      </c>
      <c r="Y5069" s="55">
        <f t="shared" si="635"/>
        <v>1.7800000000000002</v>
      </c>
      <c r="Z5069" s="54">
        <f t="shared" si="636"/>
        <v>0.67169811320754713</v>
      </c>
      <c r="AA5069" s="49" t="str">
        <f t="shared" ca="1" si="637"/>
        <v>N</v>
      </c>
      <c r="AB5069" s="49">
        <f t="shared" ca="1" si="638"/>
        <v>5</v>
      </c>
      <c r="AC5069" s="49" t="str">
        <f t="shared" ca="1" si="639"/>
        <v>N</v>
      </c>
    </row>
    <row r="5070" spans="1:29" x14ac:dyDescent="0.25">
      <c r="A5070">
        <v>3367</v>
      </c>
      <c r="B5070" s="9">
        <v>43580</v>
      </c>
      <c r="C5070" s="50" t="str">
        <f t="shared" si="632"/>
        <v>N</v>
      </c>
      <c r="D5070" s="52">
        <f>_xlfn.XLOOKUP(B5070,Cal_Date!B:B,Cal_Date!A:A,0)</f>
        <v>4</v>
      </c>
      <c r="E5070">
        <v>2019</v>
      </c>
      <c r="F5070" t="s">
        <v>124</v>
      </c>
      <c r="G5070" t="s">
        <v>129</v>
      </c>
      <c r="H5070" t="s">
        <v>11</v>
      </c>
      <c r="I5070" t="s">
        <v>11</v>
      </c>
      <c r="J5070" t="s">
        <v>15</v>
      </c>
      <c r="K5070" t="s">
        <v>42</v>
      </c>
      <c r="L5070">
        <v>2</v>
      </c>
      <c r="M5070">
        <v>1003</v>
      </c>
      <c r="O5070" t="s">
        <v>25</v>
      </c>
      <c r="R5070" t="s">
        <v>47</v>
      </c>
      <c r="S5070" s="49" t="str">
        <f t="shared" si="633"/>
        <v>Card</v>
      </c>
      <c r="T5070" s="3">
        <v>3.5000000000000003E-2</v>
      </c>
      <c r="U5070" s="2">
        <v>5.3000000000000007</v>
      </c>
      <c r="V5070" s="2">
        <v>1.74</v>
      </c>
      <c r="W5070" s="54">
        <f>_xlfn.XLOOKUP(M5070,Market!A:A,Market!F:F,0)</f>
        <v>0.06</v>
      </c>
      <c r="X5070" s="55">
        <f t="shared" si="634"/>
        <v>0.18550000000000005</v>
      </c>
      <c r="Y5070" s="55">
        <f t="shared" si="635"/>
        <v>3.5600000000000005</v>
      </c>
      <c r="Z5070" s="54">
        <f t="shared" si="636"/>
        <v>0.67169811320754713</v>
      </c>
      <c r="AA5070" s="49" t="str">
        <f t="shared" ca="1" si="637"/>
        <v>N</v>
      </c>
      <c r="AB5070" s="49">
        <f t="shared" ca="1" si="638"/>
        <v>5</v>
      </c>
      <c r="AC5070" s="49" t="str">
        <f t="shared" ca="1" si="639"/>
        <v>N</v>
      </c>
    </row>
    <row r="5071" spans="1:29" x14ac:dyDescent="0.25">
      <c r="A5071">
        <v>3368</v>
      </c>
      <c r="B5071" s="9">
        <v>43580</v>
      </c>
      <c r="C5071" s="50" t="str">
        <f t="shared" si="632"/>
        <v>N</v>
      </c>
      <c r="D5071" s="52">
        <f>_xlfn.XLOOKUP(B5071,Cal_Date!B:B,Cal_Date!A:A,0)</f>
        <v>4</v>
      </c>
      <c r="E5071">
        <v>2019</v>
      </c>
      <c r="F5071" t="s">
        <v>124</v>
      </c>
      <c r="G5071" t="s">
        <v>129</v>
      </c>
      <c r="H5071" t="s">
        <v>11</v>
      </c>
      <c r="I5071" t="s">
        <v>13</v>
      </c>
      <c r="J5071" t="s">
        <v>15</v>
      </c>
      <c r="K5071" t="s">
        <v>42</v>
      </c>
      <c r="L5071">
        <v>1</v>
      </c>
      <c r="M5071">
        <v>1005</v>
      </c>
      <c r="O5071" t="s">
        <v>25</v>
      </c>
      <c r="R5071" t="s">
        <v>44</v>
      </c>
      <c r="S5071" s="49" t="str">
        <f t="shared" si="633"/>
        <v>Card</v>
      </c>
      <c r="T5071" s="3">
        <v>0.03</v>
      </c>
      <c r="U5071" s="2">
        <v>2.7225000000000001</v>
      </c>
      <c r="V5071" s="2">
        <v>1.42</v>
      </c>
      <c r="W5071" s="54">
        <f>_xlfn.XLOOKUP(M5071,Market!A:A,Market!F:F,0)</f>
        <v>8.8999999999999996E-2</v>
      </c>
      <c r="X5071" s="55">
        <f t="shared" si="634"/>
        <v>8.1674999999999998E-2</v>
      </c>
      <c r="Y5071" s="55">
        <f t="shared" si="635"/>
        <v>1.3025000000000002</v>
      </c>
      <c r="Z5071" s="54">
        <f t="shared" si="636"/>
        <v>0.47842056932966032</v>
      </c>
      <c r="AA5071" s="49" t="str">
        <f t="shared" ca="1" si="637"/>
        <v>N</v>
      </c>
      <c r="AB5071" s="49">
        <f t="shared" ca="1" si="638"/>
        <v>5</v>
      </c>
      <c r="AC5071" s="49" t="str">
        <f t="shared" ca="1" si="639"/>
        <v>N</v>
      </c>
    </row>
    <row r="5072" spans="1:29" x14ac:dyDescent="0.25">
      <c r="A5072">
        <v>3369</v>
      </c>
      <c r="B5072" s="9">
        <v>43580</v>
      </c>
      <c r="C5072" s="50" t="str">
        <f t="shared" si="632"/>
        <v>N</v>
      </c>
      <c r="D5072" s="52">
        <f>_xlfn.XLOOKUP(B5072,Cal_Date!B:B,Cal_Date!A:A,0)</f>
        <v>4</v>
      </c>
      <c r="E5072">
        <v>2019</v>
      </c>
      <c r="F5072" t="s">
        <v>124</v>
      </c>
      <c r="G5072" t="s">
        <v>129</v>
      </c>
      <c r="H5072" t="s">
        <v>14</v>
      </c>
      <c r="I5072" t="s">
        <v>13</v>
      </c>
      <c r="J5072" t="s">
        <v>15</v>
      </c>
      <c r="K5072" t="s">
        <v>43</v>
      </c>
      <c r="L5072">
        <v>2</v>
      </c>
      <c r="M5072">
        <v>1005</v>
      </c>
      <c r="O5072" t="s">
        <v>25</v>
      </c>
      <c r="R5072" t="s">
        <v>44</v>
      </c>
      <c r="S5072" s="49" t="str">
        <f t="shared" si="633"/>
        <v>Card</v>
      </c>
      <c r="T5072" s="3">
        <v>0.03</v>
      </c>
      <c r="U5072" s="2">
        <v>14.157</v>
      </c>
      <c r="V5072" s="2">
        <v>4.24</v>
      </c>
      <c r="W5072" s="54">
        <f>_xlfn.XLOOKUP(M5072,Market!A:A,Market!F:F,0)</f>
        <v>8.8999999999999996E-2</v>
      </c>
      <c r="X5072" s="55">
        <f t="shared" si="634"/>
        <v>0.42470999999999998</v>
      </c>
      <c r="Y5072" s="55">
        <f t="shared" si="635"/>
        <v>9.9169999999999998</v>
      </c>
      <c r="Z5072" s="54">
        <f t="shared" si="636"/>
        <v>0.70050151868333688</v>
      </c>
      <c r="AA5072" s="49" t="str">
        <f t="shared" ca="1" si="637"/>
        <v>N</v>
      </c>
      <c r="AB5072" s="49">
        <f t="shared" ca="1" si="638"/>
        <v>5</v>
      </c>
      <c r="AC5072" s="49" t="str">
        <f t="shared" ca="1" si="639"/>
        <v>N</v>
      </c>
    </row>
    <row r="5073" spans="1:29" x14ac:dyDescent="0.25">
      <c r="A5073">
        <v>3370</v>
      </c>
      <c r="B5073" s="9">
        <v>43580</v>
      </c>
      <c r="C5073" s="50" t="str">
        <f t="shared" si="632"/>
        <v>N</v>
      </c>
      <c r="D5073" s="52">
        <f>_xlfn.XLOOKUP(B5073,Cal_Date!B:B,Cal_Date!A:A,0)</f>
        <v>4</v>
      </c>
      <c r="E5073">
        <v>2019</v>
      </c>
      <c r="F5073" t="s">
        <v>124</v>
      </c>
      <c r="G5073" t="s">
        <v>129</v>
      </c>
      <c r="H5073" t="s">
        <v>14</v>
      </c>
      <c r="I5073" t="s">
        <v>18</v>
      </c>
      <c r="J5073" t="s">
        <v>15</v>
      </c>
      <c r="K5073" t="s">
        <v>43</v>
      </c>
      <c r="L5073">
        <v>1</v>
      </c>
      <c r="M5073">
        <v>1006</v>
      </c>
      <c r="O5073" t="s">
        <v>28</v>
      </c>
      <c r="R5073" t="s">
        <v>47</v>
      </c>
      <c r="S5073" s="49" t="str">
        <f t="shared" si="633"/>
        <v>Card</v>
      </c>
      <c r="T5073" s="3">
        <v>3.5000000000000003E-2</v>
      </c>
      <c r="U5073" s="2">
        <v>7.6229999999999993</v>
      </c>
      <c r="V5073" s="2">
        <v>2.2200000000000002</v>
      </c>
      <c r="W5073" s="54">
        <f>_xlfn.XLOOKUP(M5073,Market!A:A,Market!F:F,0)</f>
        <v>8.8999999999999996E-2</v>
      </c>
      <c r="X5073" s="55">
        <f t="shared" si="634"/>
        <v>0.26680500000000001</v>
      </c>
      <c r="Y5073" s="55">
        <f t="shared" si="635"/>
        <v>5.4029999999999987</v>
      </c>
      <c r="Z5073" s="54">
        <f t="shared" si="636"/>
        <v>0.7087760724124359</v>
      </c>
      <c r="AA5073" s="49" t="str">
        <f t="shared" ca="1" si="637"/>
        <v>N</v>
      </c>
      <c r="AB5073" s="49">
        <f t="shared" ca="1" si="638"/>
        <v>5</v>
      </c>
      <c r="AC5073" s="49" t="str">
        <f t="shared" ca="1" si="639"/>
        <v>N</v>
      </c>
    </row>
    <row r="5074" spans="1:29" x14ac:dyDescent="0.25">
      <c r="A5074">
        <v>3371</v>
      </c>
      <c r="B5074" s="9">
        <v>43580</v>
      </c>
      <c r="C5074" s="50" t="str">
        <f t="shared" si="632"/>
        <v>N</v>
      </c>
      <c r="D5074" s="52">
        <f>_xlfn.XLOOKUP(B5074,Cal_Date!B:B,Cal_Date!A:A,0)</f>
        <v>4</v>
      </c>
      <c r="E5074">
        <v>2019</v>
      </c>
      <c r="F5074" t="s">
        <v>124</v>
      </c>
      <c r="G5074" t="s">
        <v>129</v>
      </c>
      <c r="H5074" t="s">
        <v>48</v>
      </c>
      <c r="I5074" t="s">
        <v>18</v>
      </c>
      <c r="J5074" t="s">
        <v>10</v>
      </c>
      <c r="K5074" t="s">
        <v>43</v>
      </c>
      <c r="L5074">
        <v>2</v>
      </c>
      <c r="M5074">
        <v>1002</v>
      </c>
      <c r="O5074" t="s">
        <v>28</v>
      </c>
      <c r="R5074" t="s">
        <v>47</v>
      </c>
      <c r="S5074" s="49" t="str">
        <f t="shared" si="633"/>
        <v>Card</v>
      </c>
      <c r="T5074" s="3">
        <v>3.5000000000000003E-2</v>
      </c>
      <c r="U5074" s="2">
        <v>14.84</v>
      </c>
      <c r="V5074" s="2">
        <v>2.92</v>
      </c>
      <c r="W5074" s="54">
        <f>_xlfn.XLOOKUP(M5074,Market!A:A,Market!F:F,0)</f>
        <v>0.06</v>
      </c>
      <c r="X5074" s="55">
        <f t="shared" si="634"/>
        <v>0.51940000000000008</v>
      </c>
      <c r="Y5074" s="55">
        <f t="shared" si="635"/>
        <v>11.92</v>
      </c>
      <c r="Z5074" s="54">
        <f t="shared" si="636"/>
        <v>0.80323450134770891</v>
      </c>
      <c r="AA5074" s="49" t="str">
        <f t="shared" ca="1" si="637"/>
        <v>N</v>
      </c>
      <c r="AB5074" s="49">
        <f t="shared" ca="1" si="638"/>
        <v>5</v>
      </c>
      <c r="AC5074" s="49" t="str">
        <f t="shared" ca="1" si="639"/>
        <v>N</v>
      </c>
    </row>
    <row r="5075" spans="1:29" x14ac:dyDescent="0.25">
      <c r="A5075">
        <v>3372</v>
      </c>
      <c r="B5075" s="9">
        <v>43580</v>
      </c>
      <c r="C5075" s="50" t="str">
        <f t="shared" si="632"/>
        <v>N</v>
      </c>
      <c r="D5075" s="52">
        <f>_xlfn.XLOOKUP(B5075,Cal_Date!B:B,Cal_Date!A:A,0)</f>
        <v>4</v>
      </c>
      <c r="E5075">
        <v>2019</v>
      </c>
      <c r="F5075" t="s">
        <v>124</v>
      </c>
      <c r="G5075" t="s">
        <v>129</v>
      </c>
      <c r="H5075" t="s">
        <v>11</v>
      </c>
      <c r="I5075" t="s">
        <v>11</v>
      </c>
      <c r="J5075" t="s">
        <v>15</v>
      </c>
      <c r="K5075" t="s">
        <v>42</v>
      </c>
      <c r="L5075">
        <v>1</v>
      </c>
      <c r="M5075">
        <v>1001</v>
      </c>
      <c r="O5075" t="s">
        <v>25</v>
      </c>
      <c r="R5075" t="s">
        <v>44</v>
      </c>
      <c r="S5075" s="49" t="str">
        <f t="shared" si="633"/>
        <v>Card</v>
      </c>
      <c r="T5075" s="3">
        <v>0.03</v>
      </c>
      <c r="U5075" s="2">
        <v>2.6500000000000004</v>
      </c>
      <c r="V5075" s="2">
        <v>0.87</v>
      </c>
      <c r="W5075" s="54">
        <f>_xlfn.XLOOKUP(M5075,Market!A:A,Market!F:F,0)</f>
        <v>0.06</v>
      </c>
      <c r="X5075" s="55">
        <f t="shared" si="634"/>
        <v>7.9500000000000001E-2</v>
      </c>
      <c r="Y5075" s="55">
        <f t="shared" si="635"/>
        <v>1.7800000000000002</v>
      </c>
      <c r="Z5075" s="54">
        <f t="shared" si="636"/>
        <v>0.67169811320754713</v>
      </c>
      <c r="AA5075" s="49" t="str">
        <f t="shared" ca="1" si="637"/>
        <v>N</v>
      </c>
      <c r="AB5075" s="49">
        <f t="shared" ca="1" si="638"/>
        <v>5</v>
      </c>
      <c r="AC5075" s="49" t="str">
        <f t="shared" ca="1" si="639"/>
        <v>N</v>
      </c>
    </row>
    <row r="5076" spans="1:29" x14ac:dyDescent="0.25">
      <c r="A5076">
        <v>3373</v>
      </c>
      <c r="B5076" s="9">
        <v>43580</v>
      </c>
      <c r="C5076" s="50" t="str">
        <f t="shared" si="632"/>
        <v>N</v>
      </c>
      <c r="D5076" s="52">
        <f>_xlfn.XLOOKUP(B5076,Cal_Date!B:B,Cal_Date!A:A,0)</f>
        <v>4</v>
      </c>
      <c r="E5076">
        <v>2019</v>
      </c>
      <c r="F5076" t="s">
        <v>124</v>
      </c>
      <c r="G5076" t="s">
        <v>129</v>
      </c>
      <c r="H5076" t="s">
        <v>11</v>
      </c>
      <c r="I5076" t="s">
        <v>13</v>
      </c>
      <c r="J5076" t="s">
        <v>15</v>
      </c>
      <c r="K5076" t="s">
        <v>42</v>
      </c>
      <c r="L5076">
        <v>1</v>
      </c>
      <c r="M5076">
        <v>1003</v>
      </c>
      <c r="O5076" t="s">
        <v>25</v>
      </c>
      <c r="R5076" t="s">
        <v>44</v>
      </c>
      <c r="S5076" s="49" t="str">
        <f t="shared" si="633"/>
        <v>Card</v>
      </c>
      <c r="T5076" s="3">
        <v>0.03</v>
      </c>
      <c r="U5076" s="2">
        <v>2.6500000000000004</v>
      </c>
      <c r="V5076" s="2">
        <v>1.42</v>
      </c>
      <c r="W5076" s="54">
        <f>_xlfn.XLOOKUP(M5076,Market!A:A,Market!F:F,0)</f>
        <v>0.06</v>
      </c>
      <c r="X5076" s="55">
        <f t="shared" si="634"/>
        <v>7.9500000000000001E-2</v>
      </c>
      <c r="Y5076" s="55">
        <f t="shared" si="635"/>
        <v>1.2300000000000004</v>
      </c>
      <c r="Z5076" s="54">
        <f t="shared" si="636"/>
        <v>0.46415094339622653</v>
      </c>
      <c r="AA5076" s="49" t="str">
        <f t="shared" ca="1" si="637"/>
        <v>N</v>
      </c>
      <c r="AB5076" s="49">
        <f t="shared" ca="1" si="638"/>
        <v>5</v>
      </c>
      <c r="AC5076" s="49" t="str">
        <f t="shared" ca="1" si="639"/>
        <v>N</v>
      </c>
    </row>
    <row r="5077" spans="1:29" x14ac:dyDescent="0.25">
      <c r="A5077">
        <v>3374</v>
      </c>
      <c r="B5077" s="9">
        <v>43580</v>
      </c>
      <c r="C5077" s="50" t="str">
        <f t="shared" si="632"/>
        <v>N</v>
      </c>
      <c r="D5077" s="52">
        <f>_xlfn.XLOOKUP(B5077,Cal_Date!B:B,Cal_Date!A:A,0)</f>
        <v>4</v>
      </c>
      <c r="E5077">
        <v>2019</v>
      </c>
      <c r="F5077" t="s">
        <v>124</v>
      </c>
      <c r="G5077" t="s">
        <v>129</v>
      </c>
      <c r="H5077" t="s">
        <v>11</v>
      </c>
      <c r="I5077" t="s">
        <v>11</v>
      </c>
      <c r="J5077" t="s">
        <v>15</v>
      </c>
      <c r="K5077" t="s">
        <v>42</v>
      </c>
      <c r="L5077">
        <v>1</v>
      </c>
      <c r="M5077">
        <v>1004</v>
      </c>
      <c r="O5077" t="s">
        <v>28</v>
      </c>
      <c r="R5077" t="s">
        <v>46</v>
      </c>
      <c r="S5077" s="49" t="str">
        <f t="shared" si="633"/>
        <v>Card</v>
      </c>
      <c r="T5077" s="3">
        <v>0.04</v>
      </c>
      <c r="U5077" s="2">
        <v>2.6500000000000004</v>
      </c>
      <c r="V5077" s="2">
        <v>0.87</v>
      </c>
      <c r="W5077" s="54">
        <f>_xlfn.XLOOKUP(M5077,Market!A:A,Market!F:F,0)</f>
        <v>0.06</v>
      </c>
      <c r="X5077" s="55">
        <f t="shared" si="634"/>
        <v>0.10600000000000001</v>
      </c>
      <c r="Y5077" s="55">
        <f t="shared" si="635"/>
        <v>1.7800000000000002</v>
      </c>
      <c r="Z5077" s="54">
        <f t="shared" si="636"/>
        <v>0.67169811320754713</v>
      </c>
      <c r="AA5077" s="49" t="str">
        <f t="shared" ca="1" si="637"/>
        <v>N</v>
      </c>
      <c r="AB5077" s="49">
        <f t="shared" ca="1" si="638"/>
        <v>5</v>
      </c>
      <c r="AC5077" s="49" t="str">
        <f t="shared" ca="1" si="639"/>
        <v>N</v>
      </c>
    </row>
    <row r="5078" spans="1:29" x14ac:dyDescent="0.25">
      <c r="A5078">
        <v>3375</v>
      </c>
      <c r="B5078" s="9">
        <v>43580</v>
      </c>
      <c r="C5078" s="50" t="str">
        <f t="shared" si="632"/>
        <v>N</v>
      </c>
      <c r="D5078" s="52">
        <f>_xlfn.XLOOKUP(B5078,Cal_Date!B:B,Cal_Date!A:A,0)</f>
        <v>4</v>
      </c>
      <c r="E5078">
        <v>2019</v>
      </c>
      <c r="F5078" t="s">
        <v>124</v>
      </c>
      <c r="G5078" t="s">
        <v>129</v>
      </c>
      <c r="H5078" t="s">
        <v>11</v>
      </c>
      <c r="I5078" t="s">
        <v>11</v>
      </c>
      <c r="J5078" t="s">
        <v>15</v>
      </c>
      <c r="K5078" t="s">
        <v>42</v>
      </c>
      <c r="L5078">
        <v>1</v>
      </c>
      <c r="M5078">
        <v>1003</v>
      </c>
      <c r="O5078" t="s">
        <v>25</v>
      </c>
      <c r="R5078" t="s">
        <v>47</v>
      </c>
      <c r="S5078" s="49" t="str">
        <f t="shared" si="633"/>
        <v>Card</v>
      </c>
      <c r="T5078" s="3">
        <v>3.5000000000000003E-2</v>
      </c>
      <c r="U5078" s="2">
        <v>2.6500000000000004</v>
      </c>
      <c r="V5078" s="2">
        <v>0.87</v>
      </c>
      <c r="W5078" s="54">
        <f>_xlfn.XLOOKUP(M5078,Market!A:A,Market!F:F,0)</f>
        <v>0.06</v>
      </c>
      <c r="X5078" s="55">
        <f t="shared" si="634"/>
        <v>9.2750000000000027E-2</v>
      </c>
      <c r="Y5078" s="55">
        <f t="shared" si="635"/>
        <v>1.7800000000000002</v>
      </c>
      <c r="Z5078" s="54">
        <f t="shared" si="636"/>
        <v>0.67169811320754713</v>
      </c>
      <c r="AA5078" s="49" t="str">
        <f t="shared" ca="1" si="637"/>
        <v>N</v>
      </c>
      <c r="AB5078" s="49">
        <f t="shared" ca="1" si="638"/>
        <v>5</v>
      </c>
      <c r="AC5078" s="49" t="str">
        <f t="shared" ca="1" si="639"/>
        <v>N</v>
      </c>
    </row>
    <row r="5079" spans="1:29" x14ac:dyDescent="0.25">
      <c r="A5079">
        <v>3376</v>
      </c>
      <c r="B5079" s="9">
        <v>43580</v>
      </c>
      <c r="C5079" s="50" t="str">
        <f t="shared" si="632"/>
        <v>N</v>
      </c>
      <c r="D5079" s="52">
        <f>_xlfn.XLOOKUP(B5079,Cal_Date!B:B,Cal_Date!A:A,0)</f>
        <v>4</v>
      </c>
      <c r="E5079">
        <v>2019</v>
      </c>
      <c r="F5079" t="s">
        <v>124</v>
      </c>
      <c r="G5079" t="s">
        <v>129</v>
      </c>
      <c r="H5079" t="s">
        <v>14</v>
      </c>
      <c r="I5079" t="s">
        <v>13</v>
      </c>
      <c r="J5079" t="s">
        <v>15</v>
      </c>
      <c r="K5079" t="s">
        <v>43</v>
      </c>
      <c r="L5079">
        <v>2</v>
      </c>
      <c r="M5079">
        <v>1005</v>
      </c>
      <c r="O5079" t="s">
        <v>25</v>
      </c>
      <c r="R5079" t="s">
        <v>47</v>
      </c>
      <c r="S5079" s="49" t="str">
        <f t="shared" si="633"/>
        <v>Card</v>
      </c>
      <c r="T5079" s="3">
        <v>3.5000000000000003E-2</v>
      </c>
      <c r="U5079" s="2">
        <v>14.157</v>
      </c>
      <c r="V5079" s="2">
        <v>4.24</v>
      </c>
      <c r="W5079" s="54">
        <f>_xlfn.XLOOKUP(M5079,Market!A:A,Market!F:F,0)</f>
        <v>8.8999999999999996E-2</v>
      </c>
      <c r="X5079" s="55">
        <f t="shared" si="634"/>
        <v>0.49549500000000007</v>
      </c>
      <c r="Y5079" s="55">
        <f t="shared" si="635"/>
        <v>9.9169999999999998</v>
      </c>
      <c r="Z5079" s="54">
        <f t="shared" si="636"/>
        <v>0.70050151868333688</v>
      </c>
      <c r="AA5079" s="49" t="str">
        <f t="shared" ca="1" si="637"/>
        <v>N</v>
      </c>
      <c r="AB5079" s="49">
        <f t="shared" ca="1" si="638"/>
        <v>5</v>
      </c>
      <c r="AC5079" s="49" t="str">
        <f t="shared" ca="1" si="639"/>
        <v>N</v>
      </c>
    </row>
    <row r="5080" spans="1:29" x14ac:dyDescent="0.25">
      <c r="A5080">
        <v>3377</v>
      </c>
      <c r="B5080" s="9">
        <v>43580</v>
      </c>
      <c r="C5080" s="50" t="str">
        <f t="shared" si="632"/>
        <v>N</v>
      </c>
      <c r="D5080" s="52">
        <f>_xlfn.XLOOKUP(B5080,Cal_Date!B:B,Cal_Date!A:A,0)</f>
        <v>4</v>
      </c>
      <c r="E5080">
        <v>2019</v>
      </c>
      <c r="F5080" t="s">
        <v>124</v>
      </c>
      <c r="G5080" t="s">
        <v>129</v>
      </c>
      <c r="H5080" t="s">
        <v>11</v>
      </c>
      <c r="I5080" t="s">
        <v>11</v>
      </c>
      <c r="J5080" t="s">
        <v>15</v>
      </c>
      <c r="K5080" t="s">
        <v>42</v>
      </c>
      <c r="L5080">
        <v>1</v>
      </c>
      <c r="M5080">
        <v>1007</v>
      </c>
      <c r="O5080" t="s">
        <v>28</v>
      </c>
      <c r="R5080" t="s">
        <v>46</v>
      </c>
      <c r="S5080" s="49" t="str">
        <f t="shared" si="633"/>
        <v>Card</v>
      </c>
      <c r="T5080" s="3">
        <v>0.04</v>
      </c>
      <c r="U5080" s="2">
        <v>2.7225000000000001</v>
      </c>
      <c r="V5080" s="2">
        <v>0.87</v>
      </c>
      <c r="W5080" s="54">
        <f>_xlfn.XLOOKUP(M5080,Market!A:A,Market!F:F,0)</f>
        <v>8.8999999999999996E-2</v>
      </c>
      <c r="X5080" s="55">
        <f t="shared" si="634"/>
        <v>0.10890000000000001</v>
      </c>
      <c r="Y5080" s="55">
        <f t="shared" si="635"/>
        <v>1.8525</v>
      </c>
      <c r="Z5080" s="54">
        <f t="shared" si="636"/>
        <v>0.68044077134986225</v>
      </c>
      <c r="AA5080" s="49" t="str">
        <f t="shared" ca="1" si="637"/>
        <v>N</v>
      </c>
      <c r="AB5080" s="49">
        <f t="shared" ca="1" si="638"/>
        <v>5</v>
      </c>
      <c r="AC5080" s="49" t="str">
        <f t="shared" ca="1" si="639"/>
        <v>N</v>
      </c>
    </row>
    <row r="5081" spans="1:29" x14ac:dyDescent="0.25">
      <c r="A5081">
        <v>3378</v>
      </c>
      <c r="B5081" s="9">
        <v>43580</v>
      </c>
      <c r="C5081" s="50" t="str">
        <f t="shared" si="632"/>
        <v>N</v>
      </c>
      <c r="D5081" s="52">
        <f>_xlfn.XLOOKUP(B5081,Cal_Date!B:B,Cal_Date!A:A,0)</f>
        <v>4</v>
      </c>
      <c r="E5081">
        <v>2019</v>
      </c>
      <c r="F5081" t="s">
        <v>124</v>
      </c>
      <c r="G5081" t="s">
        <v>129</v>
      </c>
      <c r="H5081" t="s">
        <v>11</v>
      </c>
      <c r="I5081" t="s">
        <v>11</v>
      </c>
      <c r="J5081" t="s">
        <v>15</v>
      </c>
      <c r="K5081" t="s">
        <v>42</v>
      </c>
      <c r="L5081">
        <v>1</v>
      </c>
      <c r="M5081">
        <v>1009</v>
      </c>
      <c r="O5081" t="s">
        <v>28</v>
      </c>
      <c r="R5081" t="s">
        <v>44</v>
      </c>
      <c r="S5081" s="49" t="str">
        <f t="shared" si="633"/>
        <v>Card</v>
      </c>
      <c r="T5081" s="3">
        <v>0.03</v>
      </c>
      <c r="U5081" s="2">
        <v>2.7225000000000001</v>
      </c>
      <c r="V5081" s="2">
        <v>0.87</v>
      </c>
      <c r="W5081" s="54">
        <f>_xlfn.XLOOKUP(M5081,Market!A:A,Market!F:F,0)</f>
        <v>8.8999999999999996E-2</v>
      </c>
      <c r="X5081" s="55">
        <f t="shared" si="634"/>
        <v>8.1674999999999998E-2</v>
      </c>
      <c r="Y5081" s="55">
        <f t="shared" si="635"/>
        <v>1.8525</v>
      </c>
      <c r="Z5081" s="54">
        <f t="shared" si="636"/>
        <v>0.68044077134986225</v>
      </c>
      <c r="AA5081" s="49" t="str">
        <f t="shared" ca="1" si="637"/>
        <v>N</v>
      </c>
      <c r="AB5081" s="49">
        <f t="shared" ca="1" si="638"/>
        <v>5</v>
      </c>
      <c r="AC5081" s="49" t="str">
        <f t="shared" ca="1" si="639"/>
        <v>N</v>
      </c>
    </row>
    <row r="5082" spans="1:29" x14ac:dyDescent="0.25">
      <c r="A5082">
        <v>3379</v>
      </c>
      <c r="B5082" s="9">
        <v>43580</v>
      </c>
      <c r="C5082" s="50" t="str">
        <f t="shared" si="632"/>
        <v>N</v>
      </c>
      <c r="D5082" s="52">
        <f>_xlfn.XLOOKUP(B5082,Cal_Date!B:B,Cal_Date!A:A,0)</f>
        <v>4</v>
      </c>
      <c r="E5082">
        <v>2019</v>
      </c>
      <c r="F5082" t="s">
        <v>124</v>
      </c>
      <c r="G5082" t="s">
        <v>129</v>
      </c>
      <c r="H5082" t="s">
        <v>11</v>
      </c>
      <c r="I5082" t="s">
        <v>11</v>
      </c>
      <c r="J5082" t="s">
        <v>15</v>
      </c>
      <c r="K5082" t="s">
        <v>42</v>
      </c>
      <c r="L5082">
        <v>1</v>
      </c>
      <c r="M5082">
        <v>1001</v>
      </c>
      <c r="O5082" t="s">
        <v>25</v>
      </c>
      <c r="R5082" t="s">
        <v>44</v>
      </c>
      <c r="S5082" s="49" t="str">
        <f t="shared" si="633"/>
        <v>Card</v>
      </c>
      <c r="T5082" s="3">
        <v>0.03</v>
      </c>
      <c r="U5082" s="2">
        <v>2.6500000000000004</v>
      </c>
      <c r="V5082" s="2">
        <v>0.87</v>
      </c>
      <c r="W5082" s="54">
        <f>_xlfn.XLOOKUP(M5082,Market!A:A,Market!F:F,0)</f>
        <v>0.06</v>
      </c>
      <c r="X5082" s="55">
        <f t="shared" si="634"/>
        <v>7.9500000000000001E-2</v>
      </c>
      <c r="Y5082" s="55">
        <f t="shared" si="635"/>
        <v>1.7800000000000002</v>
      </c>
      <c r="Z5082" s="54">
        <f t="shared" si="636"/>
        <v>0.67169811320754713</v>
      </c>
      <c r="AA5082" s="49" t="str">
        <f t="shared" ca="1" si="637"/>
        <v>N</v>
      </c>
      <c r="AB5082" s="49">
        <f t="shared" ca="1" si="638"/>
        <v>5</v>
      </c>
      <c r="AC5082" s="49" t="str">
        <f t="shared" ca="1" si="639"/>
        <v>N</v>
      </c>
    </row>
    <row r="5083" spans="1:29" x14ac:dyDescent="0.25">
      <c r="A5083">
        <v>3380</v>
      </c>
      <c r="B5083" s="9">
        <v>43580</v>
      </c>
      <c r="C5083" s="50" t="str">
        <f t="shared" si="632"/>
        <v>N</v>
      </c>
      <c r="D5083" s="52">
        <f>_xlfn.XLOOKUP(B5083,Cal_Date!B:B,Cal_Date!A:A,0)</f>
        <v>4</v>
      </c>
      <c r="E5083">
        <v>2019</v>
      </c>
      <c r="F5083" t="s">
        <v>124</v>
      </c>
      <c r="G5083" t="s">
        <v>129</v>
      </c>
      <c r="H5083" t="s">
        <v>48</v>
      </c>
      <c r="I5083" t="s">
        <v>18</v>
      </c>
      <c r="J5083" t="s">
        <v>10</v>
      </c>
      <c r="K5083" t="s">
        <v>43</v>
      </c>
      <c r="L5083">
        <v>1</v>
      </c>
      <c r="M5083">
        <v>1010</v>
      </c>
      <c r="O5083" t="s">
        <v>25</v>
      </c>
      <c r="R5083" t="s">
        <v>44</v>
      </c>
      <c r="S5083" s="49" t="str">
        <f t="shared" si="633"/>
        <v>Card</v>
      </c>
      <c r="T5083" s="3">
        <v>0.03</v>
      </c>
      <c r="U5083" s="2">
        <v>7.5600000000000005</v>
      </c>
      <c r="V5083" s="2">
        <v>1.46</v>
      </c>
      <c r="W5083" s="54">
        <f>_xlfn.XLOOKUP(M5083,Market!A:A,Market!F:F,0)</f>
        <v>0.08</v>
      </c>
      <c r="X5083" s="55">
        <f t="shared" si="634"/>
        <v>0.2268</v>
      </c>
      <c r="Y5083" s="55">
        <f t="shared" si="635"/>
        <v>6.1000000000000005</v>
      </c>
      <c r="Z5083" s="54">
        <f t="shared" si="636"/>
        <v>0.80687830687830686</v>
      </c>
      <c r="AA5083" s="49" t="str">
        <f t="shared" ca="1" si="637"/>
        <v>N</v>
      </c>
      <c r="AB5083" s="49">
        <f t="shared" ca="1" si="638"/>
        <v>5</v>
      </c>
      <c r="AC5083" s="49" t="str">
        <f t="shared" ca="1" si="639"/>
        <v>N</v>
      </c>
    </row>
    <row r="5084" spans="1:29" x14ac:dyDescent="0.25">
      <c r="A5084">
        <v>3381</v>
      </c>
      <c r="B5084" s="9">
        <v>43580</v>
      </c>
      <c r="C5084" s="50" t="str">
        <f t="shared" si="632"/>
        <v>N</v>
      </c>
      <c r="D5084" s="52">
        <f>_xlfn.XLOOKUP(B5084,Cal_Date!B:B,Cal_Date!A:A,0)</f>
        <v>4</v>
      </c>
      <c r="E5084">
        <v>2019</v>
      </c>
      <c r="F5084" t="s">
        <v>124</v>
      </c>
      <c r="G5084" t="s">
        <v>129</v>
      </c>
      <c r="H5084" t="s">
        <v>11</v>
      </c>
      <c r="I5084" t="s">
        <v>13</v>
      </c>
      <c r="J5084" t="s">
        <v>15</v>
      </c>
      <c r="K5084" t="s">
        <v>42</v>
      </c>
      <c r="L5084">
        <v>1</v>
      </c>
      <c r="M5084">
        <v>1010</v>
      </c>
      <c r="O5084" t="s">
        <v>25</v>
      </c>
      <c r="R5084" t="s">
        <v>44</v>
      </c>
      <c r="S5084" s="49" t="str">
        <f t="shared" si="633"/>
        <v>Card</v>
      </c>
      <c r="T5084" s="3">
        <v>0.03</v>
      </c>
      <c r="U5084" s="2">
        <v>2.7</v>
      </c>
      <c r="V5084" s="2">
        <v>1.42</v>
      </c>
      <c r="W5084" s="54">
        <f>_xlfn.XLOOKUP(M5084,Market!A:A,Market!F:F,0)</f>
        <v>0.08</v>
      </c>
      <c r="X5084" s="55">
        <f t="shared" si="634"/>
        <v>8.1000000000000003E-2</v>
      </c>
      <c r="Y5084" s="55">
        <f t="shared" si="635"/>
        <v>1.2800000000000002</v>
      </c>
      <c r="Z5084" s="54">
        <f t="shared" si="636"/>
        <v>0.47407407407407415</v>
      </c>
      <c r="AA5084" s="49" t="str">
        <f t="shared" ca="1" si="637"/>
        <v>N</v>
      </c>
      <c r="AB5084" s="49">
        <f t="shared" ca="1" si="638"/>
        <v>5</v>
      </c>
      <c r="AC5084" s="49" t="str">
        <f t="shared" ca="1" si="639"/>
        <v>N</v>
      </c>
    </row>
    <row r="5085" spans="1:29" x14ac:dyDescent="0.25">
      <c r="A5085">
        <v>3382</v>
      </c>
      <c r="B5085" s="9">
        <v>43580</v>
      </c>
      <c r="C5085" s="50" t="str">
        <f t="shared" si="632"/>
        <v>N</v>
      </c>
      <c r="D5085" s="52">
        <f>_xlfn.XLOOKUP(B5085,Cal_Date!B:B,Cal_Date!A:A,0)</f>
        <v>4</v>
      </c>
      <c r="E5085">
        <v>2019</v>
      </c>
      <c r="F5085" t="s">
        <v>124</v>
      </c>
      <c r="G5085" t="s">
        <v>129</v>
      </c>
      <c r="H5085" t="s">
        <v>48</v>
      </c>
      <c r="I5085" t="s">
        <v>18</v>
      </c>
      <c r="J5085" t="s">
        <v>10</v>
      </c>
      <c r="K5085" t="s">
        <v>43</v>
      </c>
      <c r="L5085">
        <v>2</v>
      </c>
      <c r="M5085">
        <v>1010</v>
      </c>
      <c r="O5085" t="s">
        <v>25</v>
      </c>
      <c r="R5085" t="s">
        <v>44</v>
      </c>
      <c r="S5085" s="49" t="str">
        <f t="shared" si="633"/>
        <v>Card</v>
      </c>
      <c r="T5085" s="3">
        <v>0.03</v>
      </c>
      <c r="U5085" s="2">
        <v>15.120000000000001</v>
      </c>
      <c r="V5085" s="2">
        <v>2.92</v>
      </c>
      <c r="W5085" s="54">
        <f>_xlfn.XLOOKUP(M5085,Market!A:A,Market!F:F,0)</f>
        <v>0.08</v>
      </c>
      <c r="X5085" s="55">
        <f t="shared" si="634"/>
        <v>0.4536</v>
      </c>
      <c r="Y5085" s="55">
        <f t="shared" si="635"/>
        <v>12.200000000000001</v>
      </c>
      <c r="Z5085" s="54">
        <f t="shared" si="636"/>
        <v>0.80687830687830686</v>
      </c>
      <c r="AA5085" s="49" t="str">
        <f t="shared" ca="1" si="637"/>
        <v>N</v>
      </c>
      <c r="AB5085" s="49">
        <f t="shared" ca="1" si="638"/>
        <v>5</v>
      </c>
      <c r="AC5085" s="49" t="str">
        <f t="shared" ca="1" si="639"/>
        <v>N</v>
      </c>
    </row>
    <row r="5086" spans="1:29" x14ac:dyDescent="0.25">
      <c r="A5086">
        <v>3383</v>
      </c>
      <c r="B5086" s="9">
        <v>43580</v>
      </c>
      <c r="C5086" s="50" t="str">
        <f t="shared" si="632"/>
        <v>N</v>
      </c>
      <c r="D5086" s="52">
        <f>_xlfn.XLOOKUP(B5086,Cal_Date!B:B,Cal_Date!A:A,0)</f>
        <v>4</v>
      </c>
      <c r="E5086">
        <v>2019</v>
      </c>
      <c r="F5086" t="s">
        <v>124</v>
      </c>
      <c r="G5086" t="s">
        <v>129</v>
      </c>
      <c r="H5086" t="s">
        <v>48</v>
      </c>
      <c r="I5086" t="s">
        <v>18</v>
      </c>
      <c r="J5086" t="s">
        <v>10</v>
      </c>
      <c r="K5086" t="s">
        <v>43</v>
      </c>
      <c r="L5086">
        <v>2</v>
      </c>
      <c r="M5086">
        <v>1010</v>
      </c>
      <c r="O5086" t="s">
        <v>25</v>
      </c>
      <c r="R5086" t="s">
        <v>47</v>
      </c>
      <c r="S5086" s="49" t="str">
        <f t="shared" si="633"/>
        <v>Card</v>
      </c>
      <c r="T5086" s="3">
        <v>3.5000000000000003E-2</v>
      </c>
      <c r="U5086" s="2">
        <v>15.120000000000001</v>
      </c>
      <c r="V5086" s="2">
        <v>2.92</v>
      </c>
      <c r="W5086" s="54">
        <f>_xlfn.XLOOKUP(M5086,Market!A:A,Market!F:F,0)</f>
        <v>0.08</v>
      </c>
      <c r="X5086" s="55">
        <f t="shared" si="634"/>
        <v>0.52920000000000011</v>
      </c>
      <c r="Y5086" s="55">
        <f t="shared" si="635"/>
        <v>12.200000000000001</v>
      </c>
      <c r="Z5086" s="54">
        <f t="shared" si="636"/>
        <v>0.80687830687830686</v>
      </c>
      <c r="AA5086" s="49" t="str">
        <f t="shared" ca="1" si="637"/>
        <v>N</v>
      </c>
      <c r="AB5086" s="49">
        <f t="shared" ca="1" si="638"/>
        <v>5</v>
      </c>
      <c r="AC5086" s="49" t="str">
        <f t="shared" ca="1" si="639"/>
        <v>N</v>
      </c>
    </row>
    <row r="5087" spans="1:29" x14ac:dyDescent="0.25">
      <c r="A5087">
        <v>3384</v>
      </c>
      <c r="B5087" s="9">
        <v>43580</v>
      </c>
      <c r="C5087" s="50" t="str">
        <f t="shared" si="632"/>
        <v>N</v>
      </c>
      <c r="D5087" s="52">
        <f>_xlfn.XLOOKUP(B5087,Cal_Date!B:B,Cal_Date!A:A,0)</f>
        <v>4</v>
      </c>
      <c r="E5087">
        <v>2019</v>
      </c>
      <c r="F5087" t="s">
        <v>124</v>
      </c>
      <c r="G5087" t="s">
        <v>129</v>
      </c>
      <c r="H5087" t="s">
        <v>11</v>
      </c>
      <c r="I5087" t="s">
        <v>11</v>
      </c>
      <c r="J5087" t="s">
        <v>15</v>
      </c>
      <c r="K5087" t="s">
        <v>42</v>
      </c>
      <c r="L5087">
        <v>1</v>
      </c>
      <c r="M5087">
        <v>1011</v>
      </c>
      <c r="O5087" t="s">
        <v>25</v>
      </c>
      <c r="R5087" t="s">
        <v>44</v>
      </c>
      <c r="S5087" s="49" t="str">
        <f t="shared" si="633"/>
        <v>Card</v>
      </c>
      <c r="T5087" s="3">
        <v>0.03</v>
      </c>
      <c r="U5087" s="2">
        <v>2.6500000000000004</v>
      </c>
      <c r="V5087" s="2">
        <v>0.87</v>
      </c>
      <c r="W5087" s="54">
        <f>_xlfn.XLOOKUP(M5087,Market!A:A,Market!F:F,0)</f>
        <v>0.06</v>
      </c>
      <c r="X5087" s="55">
        <f t="shared" si="634"/>
        <v>7.9500000000000001E-2</v>
      </c>
      <c r="Y5087" s="55">
        <f t="shared" si="635"/>
        <v>1.7800000000000002</v>
      </c>
      <c r="Z5087" s="54">
        <f t="shared" si="636"/>
        <v>0.67169811320754713</v>
      </c>
      <c r="AA5087" s="49" t="str">
        <f t="shared" ca="1" si="637"/>
        <v>N</v>
      </c>
      <c r="AB5087" s="49">
        <f t="shared" ca="1" si="638"/>
        <v>5</v>
      </c>
      <c r="AC5087" s="49" t="str">
        <f t="shared" ca="1" si="639"/>
        <v>N</v>
      </c>
    </row>
    <row r="5088" spans="1:29" x14ac:dyDescent="0.25">
      <c r="A5088">
        <v>3385</v>
      </c>
      <c r="B5088" s="9">
        <v>43580</v>
      </c>
      <c r="C5088" s="50" t="str">
        <f t="shared" si="632"/>
        <v>N</v>
      </c>
      <c r="D5088" s="52">
        <f>_xlfn.XLOOKUP(B5088,Cal_Date!B:B,Cal_Date!A:A,0)</f>
        <v>4</v>
      </c>
      <c r="E5088">
        <v>2019</v>
      </c>
      <c r="F5088" t="s">
        <v>124</v>
      </c>
      <c r="G5088" t="s">
        <v>129</v>
      </c>
      <c r="H5088" t="s">
        <v>11</v>
      </c>
      <c r="I5088" t="s">
        <v>11</v>
      </c>
      <c r="J5088" t="s">
        <v>15</v>
      </c>
      <c r="K5088" t="s">
        <v>42</v>
      </c>
      <c r="L5088">
        <v>1</v>
      </c>
      <c r="M5088">
        <v>1007</v>
      </c>
      <c r="O5088" t="s">
        <v>28</v>
      </c>
      <c r="R5088" t="s">
        <v>44</v>
      </c>
      <c r="S5088" s="49" t="str">
        <f t="shared" si="633"/>
        <v>Card</v>
      </c>
      <c r="T5088" s="3">
        <v>0.03</v>
      </c>
      <c r="U5088" s="2">
        <v>2.7225000000000001</v>
      </c>
      <c r="V5088" s="2">
        <v>0.87</v>
      </c>
      <c r="W5088" s="54">
        <f>_xlfn.XLOOKUP(M5088,Market!A:A,Market!F:F,0)</f>
        <v>8.8999999999999996E-2</v>
      </c>
      <c r="X5088" s="55">
        <f t="shared" si="634"/>
        <v>8.1674999999999998E-2</v>
      </c>
      <c r="Y5088" s="55">
        <f t="shared" si="635"/>
        <v>1.8525</v>
      </c>
      <c r="Z5088" s="54">
        <f t="shared" si="636"/>
        <v>0.68044077134986225</v>
      </c>
      <c r="AA5088" s="49" t="str">
        <f t="shared" ca="1" si="637"/>
        <v>N</v>
      </c>
      <c r="AB5088" s="49">
        <f t="shared" ca="1" si="638"/>
        <v>5</v>
      </c>
      <c r="AC5088" s="49" t="str">
        <f t="shared" ca="1" si="639"/>
        <v>N</v>
      </c>
    </row>
    <row r="5089" spans="1:29" x14ac:dyDescent="0.25">
      <c r="A5089">
        <v>3386</v>
      </c>
      <c r="B5089" s="9">
        <v>43580</v>
      </c>
      <c r="C5089" s="50" t="str">
        <f t="shared" si="632"/>
        <v>N</v>
      </c>
      <c r="D5089" s="52">
        <f>_xlfn.XLOOKUP(B5089,Cal_Date!B:B,Cal_Date!A:A,0)</f>
        <v>4</v>
      </c>
      <c r="E5089">
        <v>2019</v>
      </c>
      <c r="F5089" t="s">
        <v>124</v>
      </c>
      <c r="G5089" t="s">
        <v>129</v>
      </c>
      <c r="H5089" t="s">
        <v>14</v>
      </c>
      <c r="I5089" t="s">
        <v>13</v>
      </c>
      <c r="J5089" t="s">
        <v>15</v>
      </c>
      <c r="K5089" t="s">
        <v>43</v>
      </c>
      <c r="L5089">
        <v>1</v>
      </c>
      <c r="M5089">
        <v>1007</v>
      </c>
      <c r="O5089" t="s">
        <v>28</v>
      </c>
      <c r="R5089" t="s">
        <v>44</v>
      </c>
      <c r="S5089" s="49" t="str">
        <f t="shared" si="633"/>
        <v>Card</v>
      </c>
      <c r="T5089" s="3">
        <v>0.03</v>
      </c>
      <c r="U5089" s="2">
        <v>7.0785</v>
      </c>
      <c r="V5089" s="2">
        <v>2.12</v>
      </c>
      <c r="W5089" s="54">
        <f>_xlfn.XLOOKUP(M5089,Market!A:A,Market!F:F,0)</f>
        <v>8.8999999999999996E-2</v>
      </c>
      <c r="X5089" s="55">
        <f t="shared" si="634"/>
        <v>0.21235499999999999</v>
      </c>
      <c r="Y5089" s="55">
        <f t="shared" si="635"/>
        <v>4.9584999999999999</v>
      </c>
      <c r="Z5089" s="54">
        <f t="shared" si="636"/>
        <v>0.70050151868333688</v>
      </c>
      <c r="AA5089" s="49" t="str">
        <f t="shared" ca="1" si="637"/>
        <v>N</v>
      </c>
      <c r="AB5089" s="49">
        <f t="shared" ca="1" si="638"/>
        <v>5</v>
      </c>
      <c r="AC5089" s="49" t="str">
        <f t="shared" ca="1" si="639"/>
        <v>N</v>
      </c>
    </row>
    <row r="5090" spans="1:29" x14ac:dyDescent="0.25">
      <c r="A5090">
        <v>3387</v>
      </c>
      <c r="B5090" s="9">
        <v>43580</v>
      </c>
      <c r="C5090" s="50" t="str">
        <f t="shared" si="632"/>
        <v>N</v>
      </c>
      <c r="D5090" s="52">
        <f>_xlfn.XLOOKUP(B5090,Cal_Date!B:B,Cal_Date!A:A,0)</f>
        <v>4</v>
      </c>
      <c r="E5090">
        <v>2019</v>
      </c>
      <c r="F5090" t="s">
        <v>124</v>
      </c>
      <c r="G5090" t="s">
        <v>129</v>
      </c>
      <c r="H5090" t="s">
        <v>48</v>
      </c>
      <c r="I5090" t="s">
        <v>18</v>
      </c>
      <c r="J5090" t="s">
        <v>10</v>
      </c>
      <c r="K5090" t="s">
        <v>43</v>
      </c>
      <c r="L5090">
        <v>2</v>
      </c>
      <c r="M5090">
        <v>1008</v>
      </c>
      <c r="O5090" t="s">
        <v>28</v>
      </c>
      <c r="R5090" t="s">
        <v>44</v>
      </c>
      <c r="S5090" s="49" t="str">
        <f t="shared" si="633"/>
        <v>Card</v>
      </c>
      <c r="T5090" s="3">
        <v>0.03</v>
      </c>
      <c r="U5090" s="2">
        <v>15.245999999999999</v>
      </c>
      <c r="V5090" s="2">
        <v>2.92</v>
      </c>
      <c r="W5090" s="54">
        <f>_xlfn.XLOOKUP(M5090,Market!A:A,Market!F:F,0)</f>
        <v>8.8999999999999996E-2</v>
      </c>
      <c r="X5090" s="55">
        <f t="shared" si="634"/>
        <v>0.45737999999999995</v>
      </c>
      <c r="Y5090" s="55">
        <f t="shared" si="635"/>
        <v>12.325999999999999</v>
      </c>
      <c r="Z5090" s="54">
        <f t="shared" si="636"/>
        <v>0.80847435392889933</v>
      </c>
      <c r="AA5090" s="49" t="str">
        <f t="shared" ca="1" si="637"/>
        <v>N</v>
      </c>
      <c r="AB5090" s="49">
        <f t="shared" ca="1" si="638"/>
        <v>5</v>
      </c>
      <c r="AC5090" s="49" t="str">
        <f t="shared" ca="1" si="639"/>
        <v>N</v>
      </c>
    </row>
    <row r="5091" spans="1:29" x14ac:dyDescent="0.25">
      <c r="A5091">
        <v>3388</v>
      </c>
      <c r="B5091" s="9">
        <v>43580</v>
      </c>
      <c r="C5091" s="50" t="str">
        <f t="shared" si="632"/>
        <v>N</v>
      </c>
      <c r="D5091" s="52">
        <f>_xlfn.XLOOKUP(B5091,Cal_Date!B:B,Cal_Date!A:A,0)</f>
        <v>4</v>
      </c>
      <c r="E5091">
        <v>2019</v>
      </c>
      <c r="F5091" t="s">
        <v>124</v>
      </c>
      <c r="G5091" t="s">
        <v>129</v>
      </c>
      <c r="H5091" t="s">
        <v>48</v>
      </c>
      <c r="I5091" t="s">
        <v>18</v>
      </c>
      <c r="J5091" t="s">
        <v>10</v>
      </c>
      <c r="K5091" t="s">
        <v>43</v>
      </c>
      <c r="L5091">
        <v>1</v>
      </c>
      <c r="M5091">
        <v>1004</v>
      </c>
      <c r="O5091" t="s">
        <v>28</v>
      </c>
      <c r="R5091" t="s">
        <v>47</v>
      </c>
      <c r="S5091" s="49" t="str">
        <f t="shared" si="633"/>
        <v>Card</v>
      </c>
      <c r="T5091" s="3">
        <v>3.5000000000000003E-2</v>
      </c>
      <c r="U5091" s="2">
        <v>7.42</v>
      </c>
      <c r="V5091" s="2">
        <v>1.46</v>
      </c>
      <c r="W5091" s="54">
        <f>_xlfn.XLOOKUP(M5091,Market!A:A,Market!F:F,0)</f>
        <v>0.06</v>
      </c>
      <c r="X5091" s="55">
        <f t="shared" si="634"/>
        <v>0.25970000000000004</v>
      </c>
      <c r="Y5091" s="55">
        <f t="shared" si="635"/>
        <v>5.96</v>
      </c>
      <c r="Z5091" s="54">
        <f t="shared" si="636"/>
        <v>0.80323450134770891</v>
      </c>
      <c r="AA5091" s="49" t="str">
        <f t="shared" ca="1" si="637"/>
        <v>N</v>
      </c>
      <c r="AB5091" s="49">
        <f t="shared" ca="1" si="638"/>
        <v>5</v>
      </c>
      <c r="AC5091" s="49" t="str">
        <f t="shared" ca="1" si="639"/>
        <v>N</v>
      </c>
    </row>
    <row r="5092" spans="1:29" x14ac:dyDescent="0.25">
      <c r="A5092">
        <v>3389</v>
      </c>
      <c r="B5092" s="9">
        <v>43580</v>
      </c>
      <c r="C5092" s="50" t="str">
        <f t="shared" si="632"/>
        <v>N</v>
      </c>
      <c r="D5092" s="52">
        <f>_xlfn.XLOOKUP(B5092,Cal_Date!B:B,Cal_Date!A:A,0)</f>
        <v>4</v>
      </c>
      <c r="E5092">
        <v>2019</v>
      </c>
      <c r="F5092" t="s">
        <v>124</v>
      </c>
      <c r="G5092" t="s">
        <v>129</v>
      </c>
      <c r="H5092" t="s">
        <v>11</v>
      </c>
      <c r="I5092" t="s">
        <v>11</v>
      </c>
      <c r="J5092" t="s">
        <v>15</v>
      </c>
      <c r="K5092" t="s">
        <v>42</v>
      </c>
      <c r="L5092">
        <v>2</v>
      </c>
      <c r="M5092">
        <v>1003</v>
      </c>
      <c r="O5092" t="s">
        <v>25</v>
      </c>
      <c r="R5092" t="s">
        <v>47</v>
      </c>
      <c r="S5092" s="49" t="str">
        <f t="shared" si="633"/>
        <v>Card</v>
      </c>
      <c r="T5092" s="3">
        <v>3.5000000000000003E-2</v>
      </c>
      <c r="U5092" s="2">
        <v>5.3000000000000007</v>
      </c>
      <c r="V5092" s="2">
        <v>1.74</v>
      </c>
      <c r="W5092" s="54">
        <f>_xlfn.XLOOKUP(M5092,Market!A:A,Market!F:F,0)</f>
        <v>0.06</v>
      </c>
      <c r="X5092" s="55">
        <f t="shared" si="634"/>
        <v>0.18550000000000005</v>
      </c>
      <c r="Y5092" s="55">
        <f t="shared" si="635"/>
        <v>3.5600000000000005</v>
      </c>
      <c r="Z5092" s="54">
        <f t="shared" si="636"/>
        <v>0.67169811320754713</v>
      </c>
      <c r="AA5092" s="49" t="str">
        <f t="shared" ca="1" si="637"/>
        <v>N</v>
      </c>
      <c r="AB5092" s="49">
        <f t="shared" ca="1" si="638"/>
        <v>5</v>
      </c>
      <c r="AC5092" s="49" t="str">
        <f t="shared" ca="1" si="639"/>
        <v>N</v>
      </c>
    </row>
    <row r="5093" spans="1:29" x14ac:dyDescent="0.25">
      <c r="A5093">
        <v>3390</v>
      </c>
      <c r="B5093" s="9">
        <v>43580</v>
      </c>
      <c r="C5093" s="50" t="str">
        <f t="shared" si="632"/>
        <v>N</v>
      </c>
      <c r="D5093" s="52">
        <f>_xlfn.XLOOKUP(B5093,Cal_Date!B:B,Cal_Date!A:A,0)</f>
        <v>4</v>
      </c>
      <c r="E5093">
        <v>2019</v>
      </c>
      <c r="F5093" t="s">
        <v>124</v>
      </c>
      <c r="G5093" t="s">
        <v>129</v>
      </c>
      <c r="H5093" t="s">
        <v>11</v>
      </c>
      <c r="I5093" t="s">
        <v>13</v>
      </c>
      <c r="J5093" t="s">
        <v>15</v>
      </c>
      <c r="K5093" t="s">
        <v>42</v>
      </c>
      <c r="L5093">
        <v>1</v>
      </c>
      <c r="M5093">
        <v>1002</v>
      </c>
      <c r="O5093" t="s">
        <v>28</v>
      </c>
      <c r="R5093" t="s">
        <v>44</v>
      </c>
      <c r="S5093" s="49" t="str">
        <f t="shared" si="633"/>
        <v>Card</v>
      </c>
      <c r="T5093" s="3">
        <v>0.03</v>
      </c>
      <c r="U5093" s="2">
        <v>2.6500000000000004</v>
      </c>
      <c r="V5093" s="2">
        <v>1.42</v>
      </c>
      <c r="W5093" s="54">
        <f>_xlfn.XLOOKUP(M5093,Market!A:A,Market!F:F,0)</f>
        <v>0.06</v>
      </c>
      <c r="X5093" s="55">
        <f t="shared" si="634"/>
        <v>7.9500000000000001E-2</v>
      </c>
      <c r="Y5093" s="55">
        <f t="shared" si="635"/>
        <v>1.2300000000000004</v>
      </c>
      <c r="Z5093" s="54">
        <f t="shared" si="636"/>
        <v>0.46415094339622653</v>
      </c>
      <c r="AA5093" s="49" t="str">
        <f t="shared" ca="1" si="637"/>
        <v>N</v>
      </c>
      <c r="AB5093" s="49">
        <f t="shared" ca="1" si="638"/>
        <v>5</v>
      </c>
      <c r="AC5093" s="49" t="str">
        <f t="shared" ca="1" si="639"/>
        <v>N</v>
      </c>
    </row>
    <row r="5094" spans="1:29" x14ac:dyDescent="0.25">
      <c r="A5094">
        <v>3391</v>
      </c>
      <c r="B5094" s="9">
        <v>43580</v>
      </c>
      <c r="C5094" s="50" t="str">
        <f t="shared" si="632"/>
        <v>N</v>
      </c>
      <c r="D5094" s="52">
        <f>_xlfn.XLOOKUP(B5094,Cal_Date!B:B,Cal_Date!A:A,0)</f>
        <v>4</v>
      </c>
      <c r="E5094">
        <v>2019</v>
      </c>
      <c r="F5094" t="s">
        <v>124</v>
      </c>
      <c r="G5094" t="s">
        <v>129</v>
      </c>
      <c r="H5094" t="s">
        <v>14</v>
      </c>
      <c r="I5094" t="s">
        <v>18</v>
      </c>
      <c r="J5094" t="s">
        <v>15</v>
      </c>
      <c r="K5094" t="s">
        <v>43</v>
      </c>
      <c r="L5094">
        <v>2</v>
      </c>
      <c r="M5094">
        <v>1007</v>
      </c>
      <c r="O5094" t="s">
        <v>28</v>
      </c>
      <c r="R5094" t="s">
        <v>44</v>
      </c>
      <c r="S5094" s="49" t="str">
        <f t="shared" si="633"/>
        <v>Card</v>
      </c>
      <c r="T5094" s="3">
        <v>0.03</v>
      </c>
      <c r="U5094" s="2">
        <v>14.157</v>
      </c>
      <c r="V5094" s="2">
        <v>4.2</v>
      </c>
      <c r="W5094" s="54">
        <f>_xlfn.XLOOKUP(M5094,Market!A:A,Market!F:F,0)</f>
        <v>8.8999999999999996E-2</v>
      </c>
      <c r="X5094" s="55">
        <f t="shared" si="634"/>
        <v>0.42470999999999998</v>
      </c>
      <c r="Y5094" s="55">
        <f t="shared" si="635"/>
        <v>9.9570000000000007</v>
      </c>
      <c r="Z5094" s="54">
        <f t="shared" si="636"/>
        <v>0.70332697605424888</v>
      </c>
      <c r="AA5094" s="49" t="str">
        <f t="shared" ca="1" si="637"/>
        <v>N</v>
      </c>
      <c r="AB5094" s="49">
        <f t="shared" ca="1" si="638"/>
        <v>5</v>
      </c>
      <c r="AC5094" s="49" t="str">
        <f t="shared" ca="1" si="639"/>
        <v>N</v>
      </c>
    </row>
    <row r="5095" spans="1:29" x14ac:dyDescent="0.25">
      <c r="A5095">
        <v>3392</v>
      </c>
      <c r="B5095" s="9">
        <v>43580</v>
      </c>
      <c r="C5095" s="50" t="str">
        <f t="shared" si="632"/>
        <v>N</v>
      </c>
      <c r="D5095" s="52">
        <f>_xlfn.XLOOKUP(B5095,Cal_Date!B:B,Cal_Date!A:A,0)</f>
        <v>4</v>
      </c>
      <c r="E5095">
        <v>2019</v>
      </c>
      <c r="F5095" t="s">
        <v>124</v>
      </c>
      <c r="G5095" t="s">
        <v>129</v>
      </c>
      <c r="H5095" t="s">
        <v>11</v>
      </c>
      <c r="I5095" t="s">
        <v>11</v>
      </c>
      <c r="J5095" t="s">
        <v>15</v>
      </c>
      <c r="K5095" t="s">
        <v>42</v>
      </c>
      <c r="L5095">
        <v>1</v>
      </c>
      <c r="M5095">
        <v>1008</v>
      </c>
      <c r="O5095" t="s">
        <v>28</v>
      </c>
      <c r="R5095" t="s">
        <v>46</v>
      </c>
      <c r="S5095" s="49" t="str">
        <f t="shared" si="633"/>
        <v>Card</v>
      </c>
      <c r="T5095" s="3">
        <v>0.04</v>
      </c>
      <c r="U5095" s="2">
        <v>2.7225000000000001</v>
      </c>
      <c r="V5095" s="2">
        <v>0.87</v>
      </c>
      <c r="W5095" s="54">
        <f>_xlfn.XLOOKUP(M5095,Market!A:A,Market!F:F,0)</f>
        <v>8.8999999999999996E-2</v>
      </c>
      <c r="X5095" s="55">
        <f t="shared" si="634"/>
        <v>0.10890000000000001</v>
      </c>
      <c r="Y5095" s="55">
        <f t="shared" si="635"/>
        <v>1.8525</v>
      </c>
      <c r="Z5095" s="54">
        <f t="shared" si="636"/>
        <v>0.68044077134986225</v>
      </c>
      <c r="AA5095" s="49" t="str">
        <f t="shared" ca="1" si="637"/>
        <v>N</v>
      </c>
      <c r="AB5095" s="49">
        <f t="shared" ca="1" si="638"/>
        <v>5</v>
      </c>
      <c r="AC5095" s="49" t="str">
        <f t="shared" ca="1" si="639"/>
        <v>N</v>
      </c>
    </row>
    <row r="5096" spans="1:29" x14ac:dyDescent="0.25">
      <c r="A5096">
        <v>3393</v>
      </c>
      <c r="B5096" s="9">
        <v>43580</v>
      </c>
      <c r="C5096" s="50" t="str">
        <f t="shared" si="632"/>
        <v>N</v>
      </c>
      <c r="D5096" s="52">
        <f>_xlfn.XLOOKUP(B5096,Cal_Date!B:B,Cal_Date!A:A,0)</f>
        <v>4</v>
      </c>
      <c r="E5096">
        <v>2019</v>
      </c>
      <c r="F5096" t="s">
        <v>124</v>
      </c>
      <c r="G5096" t="s">
        <v>129</v>
      </c>
      <c r="H5096" t="s">
        <v>11</v>
      </c>
      <c r="I5096" t="s">
        <v>13</v>
      </c>
      <c r="J5096" t="s">
        <v>15</v>
      </c>
      <c r="K5096" t="s">
        <v>42</v>
      </c>
      <c r="L5096">
        <v>1</v>
      </c>
      <c r="M5096">
        <v>1008</v>
      </c>
      <c r="O5096" t="s">
        <v>28</v>
      </c>
      <c r="R5096" t="s">
        <v>44</v>
      </c>
      <c r="S5096" s="49" t="str">
        <f t="shared" si="633"/>
        <v>Card</v>
      </c>
      <c r="T5096" s="3">
        <v>0.03</v>
      </c>
      <c r="U5096" s="2">
        <v>2.7225000000000001</v>
      </c>
      <c r="V5096" s="2">
        <v>1.42</v>
      </c>
      <c r="W5096" s="54">
        <f>_xlfn.XLOOKUP(M5096,Market!A:A,Market!F:F,0)</f>
        <v>8.8999999999999996E-2</v>
      </c>
      <c r="X5096" s="55">
        <f t="shared" si="634"/>
        <v>8.1674999999999998E-2</v>
      </c>
      <c r="Y5096" s="55">
        <f t="shared" si="635"/>
        <v>1.3025000000000002</v>
      </c>
      <c r="Z5096" s="54">
        <f t="shared" si="636"/>
        <v>0.47842056932966032</v>
      </c>
      <c r="AA5096" s="49" t="str">
        <f t="shared" ca="1" si="637"/>
        <v>N</v>
      </c>
      <c r="AB5096" s="49">
        <f t="shared" ca="1" si="638"/>
        <v>5</v>
      </c>
      <c r="AC5096" s="49" t="str">
        <f t="shared" ca="1" si="639"/>
        <v>N</v>
      </c>
    </row>
    <row r="5097" spans="1:29" x14ac:dyDescent="0.25">
      <c r="A5097">
        <v>3394</v>
      </c>
      <c r="B5097" s="9">
        <v>43580</v>
      </c>
      <c r="C5097" s="50" t="str">
        <f t="shared" si="632"/>
        <v>N</v>
      </c>
      <c r="D5097" s="52">
        <f>_xlfn.XLOOKUP(B5097,Cal_Date!B:B,Cal_Date!A:A,0)</f>
        <v>4</v>
      </c>
      <c r="E5097">
        <v>2019</v>
      </c>
      <c r="F5097" t="s">
        <v>124</v>
      </c>
      <c r="G5097" t="s">
        <v>129</v>
      </c>
      <c r="H5097" t="s">
        <v>48</v>
      </c>
      <c r="I5097" t="s">
        <v>18</v>
      </c>
      <c r="J5097" t="s">
        <v>10</v>
      </c>
      <c r="K5097" t="s">
        <v>43</v>
      </c>
      <c r="L5097">
        <v>1</v>
      </c>
      <c r="M5097">
        <v>1000</v>
      </c>
      <c r="O5097" t="s">
        <v>25</v>
      </c>
      <c r="R5097" t="s">
        <v>46</v>
      </c>
      <c r="S5097" s="49" t="str">
        <f t="shared" si="633"/>
        <v>Card</v>
      </c>
      <c r="T5097" s="3">
        <v>0.04</v>
      </c>
      <c r="U5097" s="2">
        <v>7.5600000000000005</v>
      </c>
      <c r="V5097" s="2">
        <v>1.46</v>
      </c>
      <c r="W5097" s="54">
        <f>_xlfn.XLOOKUP(M5097,Market!A:A,Market!F:F,0)</f>
        <v>0.08</v>
      </c>
      <c r="X5097" s="55">
        <f t="shared" si="634"/>
        <v>0.3024</v>
      </c>
      <c r="Y5097" s="55">
        <f t="shared" si="635"/>
        <v>6.1000000000000005</v>
      </c>
      <c r="Z5097" s="54">
        <f t="shared" si="636"/>
        <v>0.80687830687830686</v>
      </c>
      <c r="AA5097" s="49" t="str">
        <f t="shared" ca="1" si="637"/>
        <v>N</v>
      </c>
      <c r="AB5097" s="49">
        <f t="shared" ca="1" si="638"/>
        <v>5</v>
      </c>
      <c r="AC5097" s="49" t="str">
        <f t="shared" ca="1" si="639"/>
        <v>N</v>
      </c>
    </row>
    <row r="5098" spans="1:29" x14ac:dyDescent="0.25">
      <c r="A5098">
        <v>3395</v>
      </c>
      <c r="B5098" s="9">
        <v>43580</v>
      </c>
      <c r="C5098" s="50" t="str">
        <f t="shared" si="632"/>
        <v>N</v>
      </c>
      <c r="D5098" s="52">
        <f>_xlfn.XLOOKUP(B5098,Cal_Date!B:B,Cal_Date!A:A,0)</f>
        <v>4</v>
      </c>
      <c r="E5098">
        <v>2019</v>
      </c>
      <c r="F5098" t="s">
        <v>124</v>
      </c>
      <c r="G5098" t="s">
        <v>129</v>
      </c>
      <c r="H5098" t="s">
        <v>48</v>
      </c>
      <c r="I5098" t="s">
        <v>18</v>
      </c>
      <c r="J5098" t="s">
        <v>10</v>
      </c>
      <c r="K5098" t="s">
        <v>43</v>
      </c>
      <c r="L5098">
        <v>1</v>
      </c>
      <c r="M5098">
        <v>1000</v>
      </c>
      <c r="O5098" t="s">
        <v>25</v>
      </c>
      <c r="R5098" t="s">
        <v>46</v>
      </c>
      <c r="S5098" s="49" t="str">
        <f t="shared" si="633"/>
        <v>Card</v>
      </c>
      <c r="T5098" s="3">
        <v>0.04</v>
      </c>
      <c r="U5098" s="2">
        <v>7.5600000000000005</v>
      </c>
      <c r="V5098" s="2">
        <v>1.46</v>
      </c>
      <c r="W5098" s="54">
        <f>_xlfn.XLOOKUP(M5098,Market!A:A,Market!F:F,0)</f>
        <v>0.08</v>
      </c>
      <c r="X5098" s="55">
        <f t="shared" si="634"/>
        <v>0.3024</v>
      </c>
      <c r="Y5098" s="55">
        <f t="shared" si="635"/>
        <v>6.1000000000000005</v>
      </c>
      <c r="Z5098" s="54">
        <f t="shared" si="636"/>
        <v>0.80687830687830686</v>
      </c>
      <c r="AA5098" s="49" t="str">
        <f t="shared" ca="1" si="637"/>
        <v>N</v>
      </c>
      <c r="AB5098" s="49">
        <f t="shared" ca="1" si="638"/>
        <v>5</v>
      </c>
      <c r="AC5098" s="49" t="str">
        <f t="shared" ca="1" si="639"/>
        <v>N</v>
      </c>
    </row>
    <row r="5099" spans="1:29" x14ac:dyDescent="0.25">
      <c r="A5099">
        <v>3396</v>
      </c>
      <c r="B5099" s="9">
        <v>43580</v>
      </c>
      <c r="C5099" s="50" t="str">
        <f t="shared" si="632"/>
        <v>N</v>
      </c>
      <c r="D5099" s="52">
        <f>_xlfn.XLOOKUP(B5099,Cal_Date!B:B,Cal_Date!A:A,0)</f>
        <v>4</v>
      </c>
      <c r="E5099">
        <v>2019</v>
      </c>
      <c r="F5099" t="s">
        <v>124</v>
      </c>
      <c r="G5099" t="s">
        <v>129</v>
      </c>
      <c r="H5099" t="s">
        <v>11</v>
      </c>
      <c r="I5099" t="s">
        <v>11</v>
      </c>
      <c r="J5099" t="s">
        <v>15</v>
      </c>
      <c r="K5099" t="s">
        <v>42</v>
      </c>
      <c r="L5099">
        <v>2</v>
      </c>
      <c r="M5099">
        <v>1000</v>
      </c>
      <c r="O5099" t="s">
        <v>25</v>
      </c>
      <c r="R5099" t="s">
        <v>44</v>
      </c>
      <c r="S5099" s="49" t="str">
        <f t="shared" si="633"/>
        <v>Card</v>
      </c>
      <c r="T5099" s="3">
        <v>0.03</v>
      </c>
      <c r="U5099" s="2">
        <v>5.4</v>
      </c>
      <c r="V5099" s="2">
        <v>1.74</v>
      </c>
      <c r="W5099" s="54">
        <f>_xlfn.XLOOKUP(M5099,Market!A:A,Market!F:F,0)</f>
        <v>0.08</v>
      </c>
      <c r="X5099" s="55">
        <f t="shared" si="634"/>
        <v>0.16200000000000001</v>
      </c>
      <c r="Y5099" s="55">
        <f t="shared" si="635"/>
        <v>3.66</v>
      </c>
      <c r="Z5099" s="54">
        <f t="shared" si="636"/>
        <v>0.67777777777777781</v>
      </c>
      <c r="AA5099" s="49" t="str">
        <f t="shared" ca="1" si="637"/>
        <v>N</v>
      </c>
      <c r="AB5099" s="49">
        <f t="shared" ca="1" si="638"/>
        <v>5</v>
      </c>
      <c r="AC5099" s="49" t="str">
        <f t="shared" ca="1" si="639"/>
        <v>N</v>
      </c>
    </row>
    <row r="5100" spans="1:29" x14ac:dyDescent="0.25">
      <c r="A5100">
        <v>3397</v>
      </c>
      <c r="B5100" s="9">
        <v>43580</v>
      </c>
      <c r="C5100" s="50" t="str">
        <f t="shared" si="632"/>
        <v>N</v>
      </c>
      <c r="D5100" s="52">
        <f>_xlfn.XLOOKUP(B5100,Cal_Date!B:B,Cal_Date!A:A,0)</f>
        <v>4</v>
      </c>
      <c r="E5100">
        <v>2019</v>
      </c>
      <c r="F5100" t="s">
        <v>124</v>
      </c>
      <c r="G5100" t="s">
        <v>129</v>
      </c>
      <c r="H5100" t="s">
        <v>11</v>
      </c>
      <c r="I5100" t="s">
        <v>11</v>
      </c>
      <c r="J5100" t="s">
        <v>15</v>
      </c>
      <c r="K5100" t="s">
        <v>42</v>
      </c>
      <c r="L5100">
        <v>1</v>
      </c>
      <c r="M5100">
        <v>1001</v>
      </c>
      <c r="O5100" t="s">
        <v>25</v>
      </c>
      <c r="R5100" t="s">
        <v>44</v>
      </c>
      <c r="S5100" s="49" t="str">
        <f t="shared" si="633"/>
        <v>Card</v>
      </c>
      <c r="T5100" s="3">
        <v>0.03</v>
      </c>
      <c r="U5100" s="2">
        <v>2.6500000000000004</v>
      </c>
      <c r="V5100" s="2">
        <v>0.87</v>
      </c>
      <c r="W5100" s="54">
        <f>_xlfn.XLOOKUP(M5100,Market!A:A,Market!F:F,0)</f>
        <v>0.06</v>
      </c>
      <c r="X5100" s="55">
        <f t="shared" si="634"/>
        <v>7.9500000000000001E-2</v>
      </c>
      <c r="Y5100" s="55">
        <f t="shared" si="635"/>
        <v>1.7800000000000002</v>
      </c>
      <c r="Z5100" s="54">
        <f t="shared" si="636"/>
        <v>0.67169811320754713</v>
      </c>
      <c r="AA5100" s="49" t="str">
        <f t="shared" ca="1" si="637"/>
        <v>N</v>
      </c>
      <c r="AB5100" s="49">
        <f t="shared" ca="1" si="638"/>
        <v>5</v>
      </c>
      <c r="AC5100" s="49" t="str">
        <f t="shared" ca="1" si="639"/>
        <v>N</v>
      </c>
    </row>
    <row r="5101" spans="1:29" x14ac:dyDescent="0.25">
      <c r="A5101">
        <v>3398</v>
      </c>
      <c r="B5101" s="9">
        <v>43580</v>
      </c>
      <c r="C5101" s="50" t="str">
        <f t="shared" si="632"/>
        <v>N</v>
      </c>
      <c r="D5101" s="52">
        <f>_xlfn.XLOOKUP(B5101,Cal_Date!B:B,Cal_Date!A:A,0)</f>
        <v>4</v>
      </c>
      <c r="E5101">
        <v>2019</v>
      </c>
      <c r="F5101" t="s">
        <v>124</v>
      </c>
      <c r="G5101" t="s">
        <v>129</v>
      </c>
      <c r="H5101" t="s">
        <v>14</v>
      </c>
      <c r="I5101" t="s">
        <v>18</v>
      </c>
      <c r="J5101" t="s">
        <v>15</v>
      </c>
      <c r="K5101" t="s">
        <v>43</v>
      </c>
      <c r="L5101">
        <v>1</v>
      </c>
      <c r="M5101">
        <v>1000</v>
      </c>
      <c r="O5101" t="s">
        <v>25</v>
      </c>
      <c r="R5101" t="s">
        <v>46</v>
      </c>
      <c r="S5101" s="49" t="str">
        <f t="shared" si="633"/>
        <v>Card</v>
      </c>
      <c r="T5101" s="3">
        <v>0.04</v>
      </c>
      <c r="U5101" s="2">
        <v>7.0200000000000005</v>
      </c>
      <c r="V5101" s="2">
        <v>2.1</v>
      </c>
      <c r="W5101" s="54">
        <f>_xlfn.XLOOKUP(M5101,Market!A:A,Market!F:F,0)</f>
        <v>0.08</v>
      </c>
      <c r="X5101" s="55">
        <f t="shared" si="634"/>
        <v>0.28080000000000005</v>
      </c>
      <c r="Y5101" s="55">
        <f t="shared" si="635"/>
        <v>4.92</v>
      </c>
      <c r="Z5101" s="54">
        <f t="shared" si="636"/>
        <v>0.70085470085470081</v>
      </c>
      <c r="AA5101" s="49" t="str">
        <f t="shared" ca="1" si="637"/>
        <v>N</v>
      </c>
      <c r="AB5101" s="49">
        <f t="shared" ca="1" si="638"/>
        <v>5</v>
      </c>
      <c r="AC5101" s="49" t="str">
        <f t="shared" ca="1" si="639"/>
        <v>N</v>
      </c>
    </row>
    <row r="5102" spans="1:29" x14ac:dyDescent="0.25">
      <c r="A5102">
        <v>3399</v>
      </c>
      <c r="B5102" s="9">
        <v>43580</v>
      </c>
      <c r="C5102" s="50" t="str">
        <f t="shared" si="632"/>
        <v>N</v>
      </c>
      <c r="D5102" s="52">
        <f>_xlfn.XLOOKUP(B5102,Cal_Date!B:B,Cal_Date!A:A,0)</f>
        <v>4</v>
      </c>
      <c r="E5102">
        <v>2019</v>
      </c>
      <c r="F5102" t="s">
        <v>124</v>
      </c>
      <c r="G5102" t="s">
        <v>129</v>
      </c>
      <c r="H5102" t="s">
        <v>11</v>
      </c>
      <c r="I5102" t="s">
        <v>11</v>
      </c>
      <c r="J5102" t="s">
        <v>15</v>
      </c>
      <c r="K5102" t="s">
        <v>42</v>
      </c>
      <c r="L5102">
        <v>1</v>
      </c>
      <c r="M5102">
        <v>1000</v>
      </c>
      <c r="O5102" t="s">
        <v>25</v>
      </c>
      <c r="R5102" t="s">
        <v>46</v>
      </c>
      <c r="S5102" s="49" t="str">
        <f t="shared" si="633"/>
        <v>Card</v>
      </c>
      <c r="T5102" s="3">
        <v>0.04</v>
      </c>
      <c r="U5102" s="2">
        <v>2.7</v>
      </c>
      <c r="V5102" s="2">
        <v>0.87</v>
      </c>
      <c r="W5102" s="54">
        <f>_xlfn.XLOOKUP(M5102,Market!A:A,Market!F:F,0)</f>
        <v>0.08</v>
      </c>
      <c r="X5102" s="55">
        <f t="shared" si="634"/>
        <v>0.10800000000000001</v>
      </c>
      <c r="Y5102" s="55">
        <f t="shared" si="635"/>
        <v>1.83</v>
      </c>
      <c r="Z5102" s="54">
        <f t="shared" si="636"/>
        <v>0.67777777777777781</v>
      </c>
      <c r="AA5102" s="49" t="str">
        <f t="shared" ca="1" si="637"/>
        <v>N</v>
      </c>
      <c r="AB5102" s="49">
        <f t="shared" ca="1" si="638"/>
        <v>5</v>
      </c>
      <c r="AC5102" s="49" t="str">
        <f t="shared" ca="1" si="639"/>
        <v>N</v>
      </c>
    </row>
    <row r="5103" spans="1:29" x14ac:dyDescent="0.25">
      <c r="A5103">
        <v>3400</v>
      </c>
      <c r="B5103" s="9">
        <v>43580</v>
      </c>
      <c r="C5103" s="50" t="str">
        <f t="shared" si="632"/>
        <v>N</v>
      </c>
      <c r="D5103" s="52">
        <f>_xlfn.XLOOKUP(B5103,Cal_Date!B:B,Cal_Date!A:A,0)</f>
        <v>4</v>
      </c>
      <c r="E5103">
        <v>2019</v>
      </c>
      <c r="F5103" t="s">
        <v>124</v>
      </c>
      <c r="G5103" t="s">
        <v>129</v>
      </c>
      <c r="H5103" t="s">
        <v>11</v>
      </c>
      <c r="I5103" t="s">
        <v>11</v>
      </c>
      <c r="J5103" t="s">
        <v>15</v>
      </c>
      <c r="K5103" t="s">
        <v>42</v>
      </c>
      <c r="L5103">
        <v>1</v>
      </c>
      <c r="M5103">
        <v>1004</v>
      </c>
      <c r="O5103" t="s">
        <v>28</v>
      </c>
      <c r="R5103" t="s">
        <v>44</v>
      </c>
      <c r="S5103" s="49" t="str">
        <f t="shared" si="633"/>
        <v>Card</v>
      </c>
      <c r="T5103" s="3">
        <v>0.03</v>
      </c>
      <c r="U5103" s="2">
        <v>2.6500000000000004</v>
      </c>
      <c r="V5103" s="2">
        <v>0.87</v>
      </c>
      <c r="W5103" s="54">
        <f>_xlfn.XLOOKUP(M5103,Market!A:A,Market!F:F,0)</f>
        <v>0.06</v>
      </c>
      <c r="X5103" s="55">
        <f t="shared" si="634"/>
        <v>7.9500000000000001E-2</v>
      </c>
      <c r="Y5103" s="55">
        <f t="shared" si="635"/>
        <v>1.7800000000000002</v>
      </c>
      <c r="Z5103" s="54">
        <f t="shared" si="636"/>
        <v>0.67169811320754713</v>
      </c>
      <c r="AA5103" s="49" t="str">
        <f t="shared" ca="1" si="637"/>
        <v>N</v>
      </c>
      <c r="AB5103" s="49">
        <f t="shared" ca="1" si="638"/>
        <v>5</v>
      </c>
      <c r="AC5103" s="49" t="str">
        <f t="shared" ca="1" si="639"/>
        <v>N</v>
      </c>
    </row>
    <row r="5104" spans="1:29" x14ac:dyDescent="0.25">
      <c r="A5104">
        <v>3401</v>
      </c>
      <c r="B5104" s="9">
        <v>43580</v>
      </c>
      <c r="C5104" s="50" t="str">
        <f t="shared" si="632"/>
        <v>N</v>
      </c>
      <c r="D5104" s="52">
        <f>_xlfn.XLOOKUP(B5104,Cal_Date!B:B,Cal_Date!A:A,0)</f>
        <v>4</v>
      </c>
      <c r="E5104">
        <v>2019</v>
      </c>
      <c r="F5104" t="s">
        <v>124</v>
      </c>
      <c r="G5104" t="s">
        <v>129</v>
      </c>
      <c r="H5104" t="s">
        <v>11</v>
      </c>
      <c r="I5104" t="s">
        <v>13</v>
      </c>
      <c r="J5104" t="s">
        <v>15</v>
      </c>
      <c r="K5104" t="s">
        <v>42</v>
      </c>
      <c r="L5104">
        <v>1</v>
      </c>
      <c r="M5104">
        <v>1005</v>
      </c>
      <c r="O5104" t="s">
        <v>25</v>
      </c>
      <c r="R5104" t="s">
        <v>44</v>
      </c>
      <c r="S5104" s="49" t="str">
        <f t="shared" si="633"/>
        <v>Card</v>
      </c>
      <c r="T5104" s="3">
        <v>0.03</v>
      </c>
      <c r="U5104" s="2">
        <v>2.7225000000000001</v>
      </c>
      <c r="V5104" s="2">
        <v>1.42</v>
      </c>
      <c r="W5104" s="54">
        <f>_xlfn.XLOOKUP(M5104,Market!A:A,Market!F:F,0)</f>
        <v>8.8999999999999996E-2</v>
      </c>
      <c r="X5104" s="55">
        <f t="shared" si="634"/>
        <v>8.1674999999999998E-2</v>
      </c>
      <c r="Y5104" s="55">
        <f t="shared" si="635"/>
        <v>1.3025000000000002</v>
      </c>
      <c r="Z5104" s="54">
        <f t="shared" si="636"/>
        <v>0.47842056932966032</v>
      </c>
      <c r="AA5104" s="49" t="str">
        <f t="shared" ca="1" si="637"/>
        <v>N</v>
      </c>
      <c r="AB5104" s="49">
        <f t="shared" ca="1" si="638"/>
        <v>5</v>
      </c>
      <c r="AC5104" s="49" t="str">
        <f t="shared" ca="1" si="639"/>
        <v>N</v>
      </c>
    </row>
    <row r="5105" spans="1:29" x14ac:dyDescent="0.25">
      <c r="A5105">
        <v>3402</v>
      </c>
      <c r="B5105" s="9">
        <v>43580</v>
      </c>
      <c r="C5105" s="50" t="str">
        <f t="shared" si="632"/>
        <v>N</v>
      </c>
      <c r="D5105" s="52">
        <f>_xlfn.XLOOKUP(B5105,Cal_Date!B:B,Cal_Date!A:A,0)</f>
        <v>4</v>
      </c>
      <c r="E5105">
        <v>2019</v>
      </c>
      <c r="F5105" t="s">
        <v>124</v>
      </c>
      <c r="G5105" t="s">
        <v>129</v>
      </c>
      <c r="H5105" t="s">
        <v>11</v>
      </c>
      <c r="I5105" t="s">
        <v>11</v>
      </c>
      <c r="J5105" t="s">
        <v>15</v>
      </c>
      <c r="K5105" t="s">
        <v>42</v>
      </c>
      <c r="L5105">
        <v>2</v>
      </c>
      <c r="M5105">
        <v>1000</v>
      </c>
      <c r="O5105" t="s">
        <v>25</v>
      </c>
      <c r="R5105" t="s">
        <v>44</v>
      </c>
      <c r="S5105" s="49" t="str">
        <f t="shared" si="633"/>
        <v>Card</v>
      </c>
      <c r="T5105" s="3">
        <v>0.03</v>
      </c>
      <c r="U5105" s="2">
        <v>5.4</v>
      </c>
      <c r="V5105" s="2">
        <v>1.74</v>
      </c>
      <c r="W5105" s="54">
        <f>_xlfn.XLOOKUP(M5105,Market!A:A,Market!F:F,0)</f>
        <v>0.08</v>
      </c>
      <c r="X5105" s="55">
        <f t="shared" si="634"/>
        <v>0.16200000000000001</v>
      </c>
      <c r="Y5105" s="55">
        <f t="shared" si="635"/>
        <v>3.66</v>
      </c>
      <c r="Z5105" s="54">
        <f t="shared" si="636"/>
        <v>0.67777777777777781</v>
      </c>
      <c r="AA5105" s="49" t="str">
        <f t="shared" ca="1" si="637"/>
        <v>N</v>
      </c>
      <c r="AB5105" s="49">
        <f t="shared" ca="1" si="638"/>
        <v>5</v>
      </c>
      <c r="AC5105" s="49" t="str">
        <f t="shared" ca="1" si="639"/>
        <v>N</v>
      </c>
    </row>
    <row r="5106" spans="1:29" x14ac:dyDescent="0.25">
      <c r="A5106">
        <v>3403</v>
      </c>
      <c r="B5106" s="9">
        <v>43580</v>
      </c>
      <c r="C5106" s="50" t="str">
        <f t="shared" si="632"/>
        <v>N</v>
      </c>
      <c r="D5106" s="52">
        <f>_xlfn.XLOOKUP(B5106,Cal_Date!B:B,Cal_Date!A:A,0)</f>
        <v>4</v>
      </c>
      <c r="E5106">
        <v>2019</v>
      </c>
      <c r="F5106" t="s">
        <v>124</v>
      </c>
      <c r="G5106" t="s">
        <v>129</v>
      </c>
      <c r="H5106" t="s">
        <v>48</v>
      </c>
      <c r="I5106" t="s">
        <v>18</v>
      </c>
      <c r="J5106" t="s">
        <v>10</v>
      </c>
      <c r="K5106" t="s">
        <v>43</v>
      </c>
      <c r="L5106">
        <v>2</v>
      </c>
      <c r="M5106">
        <v>1006</v>
      </c>
      <c r="O5106" t="s">
        <v>28</v>
      </c>
      <c r="R5106" t="s">
        <v>44</v>
      </c>
      <c r="S5106" s="49" t="str">
        <f t="shared" si="633"/>
        <v>Card</v>
      </c>
      <c r="T5106" s="3">
        <v>0.03</v>
      </c>
      <c r="U5106" s="2">
        <v>15.245999999999999</v>
      </c>
      <c r="V5106" s="2">
        <v>2.92</v>
      </c>
      <c r="W5106" s="54">
        <f>_xlfn.XLOOKUP(M5106,Market!A:A,Market!F:F,0)</f>
        <v>8.8999999999999996E-2</v>
      </c>
      <c r="X5106" s="55">
        <f t="shared" si="634"/>
        <v>0.45737999999999995</v>
      </c>
      <c r="Y5106" s="55">
        <f t="shared" si="635"/>
        <v>12.325999999999999</v>
      </c>
      <c r="Z5106" s="54">
        <f t="shared" si="636"/>
        <v>0.80847435392889933</v>
      </c>
      <c r="AA5106" s="49" t="str">
        <f t="shared" ca="1" si="637"/>
        <v>N</v>
      </c>
      <c r="AB5106" s="49">
        <f t="shared" ca="1" si="638"/>
        <v>5</v>
      </c>
      <c r="AC5106" s="49" t="str">
        <f t="shared" ca="1" si="639"/>
        <v>N</v>
      </c>
    </row>
    <row r="5107" spans="1:29" x14ac:dyDescent="0.25">
      <c r="A5107">
        <v>3404</v>
      </c>
      <c r="B5107" s="9">
        <v>43580</v>
      </c>
      <c r="C5107" s="50" t="str">
        <f t="shared" si="632"/>
        <v>N</v>
      </c>
      <c r="D5107" s="52">
        <f>_xlfn.XLOOKUP(B5107,Cal_Date!B:B,Cal_Date!A:A,0)</f>
        <v>4</v>
      </c>
      <c r="E5107">
        <v>2019</v>
      </c>
      <c r="F5107" t="s">
        <v>124</v>
      </c>
      <c r="G5107" t="s">
        <v>129</v>
      </c>
      <c r="H5107" t="s">
        <v>14</v>
      </c>
      <c r="I5107" t="s">
        <v>18</v>
      </c>
      <c r="J5107" t="s">
        <v>15</v>
      </c>
      <c r="K5107" t="s">
        <v>43</v>
      </c>
      <c r="L5107">
        <v>1</v>
      </c>
      <c r="M5107">
        <v>1000</v>
      </c>
      <c r="O5107" t="s">
        <v>25</v>
      </c>
      <c r="R5107" t="s">
        <v>44</v>
      </c>
      <c r="S5107" s="49" t="str">
        <f t="shared" si="633"/>
        <v>Card</v>
      </c>
      <c r="T5107" s="3">
        <v>0.03</v>
      </c>
      <c r="U5107" s="2">
        <v>7.0200000000000005</v>
      </c>
      <c r="V5107" s="2">
        <v>2.1</v>
      </c>
      <c r="W5107" s="54">
        <f>_xlfn.XLOOKUP(M5107,Market!A:A,Market!F:F,0)</f>
        <v>0.08</v>
      </c>
      <c r="X5107" s="55">
        <f t="shared" si="634"/>
        <v>0.21060000000000001</v>
      </c>
      <c r="Y5107" s="55">
        <f t="shared" si="635"/>
        <v>4.92</v>
      </c>
      <c r="Z5107" s="54">
        <f t="shared" si="636"/>
        <v>0.70085470085470081</v>
      </c>
      <c r="AA5107" s="49" t="str">
        <f t="shared" ca="1" si="637"/>
        <v>N</v>
      </c>
      <c r="AB5107" s="49">
        <f t="shared" ca="1" si="638"/>
        <v>5</v>
      </c>
      <c r="AC5107" s="49" t="str">
        <f t="shared" ca="1" si="639"/>
        <v>N</v>
      </c>
    </row>
    <row r="5108" spans="1:29" x14ac:dyDescent="0.25">
      <c r="A5108">
        <v>3405</v>
      </c>
      <c r="B5108" s="9">
        <v>43580</v>
      </c>
      <c r="C5108" s="50" t="str">
        <f t="shared" si="632"/>
        <v>N</v>
      </c>
      <c r="D5108" s="52">
        <f>_xlfn.XLOOKUP(B5108,Cal_Date!B:B,Cal_Date!A:A,0)</f>
        <v>4</v>
      </c>
      <c r="E5108">
        <v>2019</v>
      </c>
      <c r="F5108" t="s">
        <v>124</v>
      </c>
      <c r="G5108" t="s">
        <v>129</v>
      </c>
      <c r="H5108" t="s">
        <v>11</v>
      </c>
      <c r="I5108" t="s">
        <v>11</v>
      </c>
      <c r="J5108" t="s">
        <v>15</v>
      </c>
      <c r="K5108" t="s">
        <v>42</v>
      </c>
      <c r="L5108">
        <v>1</v>
      </c>
      <c r="M5108">
        <v>1001</v>
      </c>
      <c r="O5108" t="s">
        <v>25</v>
      </c>
      <c r="R5108" t="s">
        <v>44</v>
      </c>
      <c r="S5108" s="49" t="str">
        <f t="shared" si="633"/>
        <v>Card</v>
      </c>
      <c r="T5108" s="3">
        <v>0.03</v>
      </c>
      <c r="U5108" s="2">
        <v>2.6500000000000004</v>
      </c>
      <c r="V5108" s="2">
        <v>0.87</v>
      </c>
      <c r="W5108" s="54">
        <f>_xlfn.XLOOKUP(M5108,Market!A:A,Market!F:F,0)</f>
        <v>0.06</v>
      </c>
      <c r="X5108" s="55">
        <f t="shared" si="634"/>
        <v>7.9500000000000001E-2</v>
      </c>
      <c r="Y5108" s="55">
        <f t="shared" si="635"/>
        <v>1.7800000000000002</v>
      </c>
      <c r="Z5108" s="54">
        <f t="shared" si="636"/>
        <v>0.67169811320754713</v>
      </c>
      <c r="AA5108" s="49" t="str">
        <f t="shared" ca="1" si="637"/>
        <v>N</v>
      </c>
      <c r="AB5108" s="49">
        <f t="shared" ca="1" si="638"/>
        <v>5</v>
      </c>
      <c r="AC5108" s="49" t="str">
        <f t="shared" ca="1" si="639"/>
        <v>N</v>
      </c>
    </row>
    <row r="5109" spans="1:29" x14ac:dyDescent="0.25">
      <c r="A5109">
        <v>3406</v>
      </c>
      <c r="B5109" s="9">
        <v>43580</v>
      </c>
      <c r="C5109" s="50" t="str">
        <f t="shared" si="632"/>
        <v>N</v>
      </c>
      <c r="D5109" s="52">
        <f>_xlfn.XLOOKUP(B5109,Cal_Date!B:B,Cal_Date!A:A,0)</f>
        <v>4</v>
      </c>
      <c r="E5109">
        <v>2019</v>
      </c>
      <c r="F5109" t="s">
        <v>124</v>
      </c>
      <c r="G5109" t="s">
        <v>129</v>
      </c>
      <c r="H5109" t="s">
        <v>11</v>
      </c>
      <c r="I5109" t="s">
        <v>13</v>
      </c>
      <c r="J5109" t="s">
        <v>15</v>
      </c>
      <c r="K5109" t="s">
        <v>42</v>
      </c>
      <c r="L5109">
        <v>1</v>
      </c>
      <c r="M5109">
        <v>1008</v>
      </c>
      <c r="O5109" t="s">
        <v>28</v>
      </c>
      <c r="R5109" t="s">
        <v>44</v>
      </c>
      <c r="S5109" s="49" t="str">
        <f t="shared" si="633"/>
        <v>Card</v>
      </c>
      <c r="T5109" s="3">
        <v>0.03</v>
      </c>
      <c r="U5109" s="2">
        <v>2.7225000000000001</v>
      </c>
      <c r="V5109" s="2">
        <v>1.42</v>
      </c>
      <c r="W5109" s="54">
        <f>_xlfn.XLOOKUP(M5109,Market!A:A,Market!F:F,0)</f>
        <v>8.8999999999999996E-2</v>
      </c>
      <c r="X5109" s="55">
        <f t="shared" si="634"/>
        <v>8.1674999999999998E-2</v>
      </c>
      <c r="Y5109" s="55">
        <f t="shared" si="635"/>
        <v>1.3025000000000002</v>
      </c>
      <c r="Z5109" s="54">
        <f t="shared" si="636"/>
        <v>0.47842056932966032</v>
      </c>
      <c r="AA5109" s="49" t="str">
        <f t="shared" ca="1" si="637"/>
        <v>N</v>
      </c>
      <c r="AB5109" s="49">
        <f t="shared" ca="1" si="638"/>
        <v>5</v>
      </c>
      <c r="AC5109" s="49" t="str">
        <f t="shared" ca="1" si="639"/>
        <v>N</v>
      </c>
    </row>
    <row r="5110" spans="1:29" x14ac:dyDescent="0.25">
      <c r="A5110">
        <v>3407</v>
      </c>
      <c r="B5110" s="9">
        <v>43580</v>
      </c>
      <c r="C5110" s="50" t="str">
        <f t="shared" si="632"/>
        <v>N</v>
      </c>
      <c r="D5110" s="52">
        <f>_xlfn.XLOOKUP(B5110,Cal_Date!B:B,Cal_Date!A:A,0)</f>
        <v>4</v>
      </c>
      <c r="E5110">
        <v>2019</v>
      </c>
      <c r="F5110" t="s">
        <v>124</v>
      </c>
      <c r="G5110" t="s">
        <v>129</v>
      </c>
      <c r="H5110" t="s">
        <v>11</v>
      </c>
      <c r="I5110" t="s">
        <v>13</v>
      </c>
      <c r="J5110" t="s">
        <v>15</v>
      </c>
      <c r="K5110" t="s">
        <v>42</v>
      </c>
      <c r="L5110">
        <v>2</v>
      </c>
      <c r="M5110">
        <v>1009</v>
      </c>
      <c r="O5110" t="s">
        <v>28</v>
      </c>
      <c r="R5110" t="s">
        <v>46</v>
      </c>
      <c r="S5110" s="49" t="str">
        <f t="shared" si="633"/>
        <v>Card</v>
      </c>
      <c r="T5110" s="3">
        <v>0.04</v>
      </c>
      <c r="U5110" s="2">
        <v>5.4450000000000003</v>
      </c>
      <c r="V5110" s="2">
        <v>2.84</v>
      </c>
      <c r="W5110" s="54">
        <f>_xlfn.XLOOKUP(M5110,Market!A:A,Market!F:F,0)</f>
        <v>8.8999999999999996E-2</v>
      </c>
      <c r="X5110" s="55">
        <f t="shared" si="634"/>
        <v>0.21780000000000002</v>
      </c>
      <c r="Y5110" s="55">
        <f t="shared" si="635"/>
        <v>2.6050000000000004</v>
      </c>
      <c r="Z5110" s="54">
        <f t="shared" si="636"/>
        <v>0.47842056932966032</v>
      </c>
      <c r="AA5110" s="49" t="str">
        <f t="shared" ca="1" si="637"/>
        <v>N</v>
      </c>
      <c r="AB5110" s="49">
        <f t="shared" ca="1" si="638"/>
        <v>5</v>
      </c>
      <c r="AC5110" s="49" t="str">
        <f t="shared" ca="1" si="639"/>
        <v>N</v>
      </c>
    </row>
    <row r="5111" spans="1:29" x14ac:dyDescent="0.25">
      <c r="A5111">
        <v>3408</v>
      </c>
      <c r="B5111" s="9">
        <v>43580</v>
      </c>
      <c r="C5111" s="50" t="str">
        <f t="shared" si="632"/>
        <v>N</v>
      </c>
      <c r="D5111" s="52">
        <f>_xlfn.XLOOKUP(B5111,Cal_Date!B:B,Cal_Date!A:A,0)</f>
        <v>4</v>
      </c>
      <c r="E5111">
        <v>2019</v>
      </c>
      <c r="F5111" t="s">
        <v>124</v>
      </c>
      <c r="G5111" t="s">
        <v>129</v>
      </c>
      <c r="H5111" t="s">
        <v>48</v>
      </c>
      <c r="I5111" t="s">
        <v>18</v>
      </c>
      <c r="J5111" t="s">
        <v>10</v>
      </c>
      <c r="K5111" t="s">
        <v>43</v>
      </c>
      <c r="L5111">
        <v>1</v>
      </c>
      <c r="M5111">
        <v>1001</v>
      </c>
      <c r="O5111" t="s">
        <v>25</v>
      </c>
      <c r="R5111" t="s">
        <v>44</v>
      </c>
      <c r="S5111" s="49" t="str">
        <f t="shared" si="633"/>
        <v>Card</v>
      </c>
      <c r="T5111" s="3">
        <v>0.03</v>
      </c>
      <c r="U5111" s="2">
        <v>7.42</v>
      </c>
      <c r="V5111" s="2">
        <v>1.46</v>
      </c>
      <c r="W5111" s="54">
        <f>_xlfn.XLOOKUP(M5111,Market!A:A,Market!F:F,0)</f>
        <v>0.06</v>
      </c>
      <c r="X5111" s="55">
        <f t="shared" si="634"/>
        <v>0.22259999999999999</v>
      </c>
      <c r="Y5111" s="55">
        <f t="shared" si="635"/>
        <v>5.96</v>
      </c>
      <c r="Z5111" s="54">
        <f t="shared" si="636"/>
        <v>0.80323450134770891</v>
      </c>
      <c r="AA5111" s="49" t="str">
        <f t="shared" ca="1" si="637"/>
        <v>N</v>
      </c>
      <c r="AB5111" s="49">
        <f t="shared" ca="1" si="638"/>
        <v>5</v>
      </c>
      <c r="AC5111" s="49" t="str">
        <f t="shared" ca="1" si="639"/>
        <v>N</v>
      </c>
    </row>
    <row r="5112" spans="1:29" x14ac:dyDescent="0.25">
      <c r="A5112">
        <v>3409</v>
      </c>
      <c r="B5112" s="9">
        <v>43581</v>
      </c>
      <c r="C5112" s="50" t="str">
        <f t="shared" si="632"/>
        <v>N</v>
      </c>
      <c r="D5112" s="52">
        <f>_xlfn.XLOOKUP(B5112,Cal_Date!B:B,Cal_Date!A:A,0)</f>
        <v>4</v>
      </c>
      <c r="E5112">
        <v>2019</v>
      </c>
      <c r="F5112" t="s">
        <v>125</v>
      </c>
      <c r="G5112" t="s">
        <v>129</v>
      </c>
      <c r="H5112" t="s">
        <v>48</v>
      </c>
      <c r="I5112" t="s">
        <v>18</v>
      </c>
      <c r="J5112" t="s">
        <v>10</v>
      </c>
      <c r="K5112" t="s">
        <v>43</v>
      </c>
      <c r="L5112">
        <v>2</v>
      </c>
      <c r="M5112">
        <v>1001</v>
      </c>
      <c r="O5112" t="s">
        <v>25</v>
      </c>
      <c r="R5112" t="s">
        <v>44</v>
      </c>
      <c r="S5112" s="49" t="str">
        <f t="shared" si="633"/>
        <v>Card</v>
      </c>
      <c r="T5112" s="3">
        <v>0.03</v>
      </c>
      <c r="U5112" s="2">
        <v>14.84</v>
      </c>
      <c r="V5112" s="2">
        <v>2.92</v>
      </c>
      <c r="W5112" s="54">
        <f>_xlfn.XLOOKUP(M5112,Market!A:A,Market!F:F,0)</f>
        <v>0.06</v>
      </c>
      <c r="X5112" s="55">
        <f t="shared" si="634"/>
        <v>0.44519999999999998</v>
      </c>
      <c r="Y5112" s="55">
        <f t="shared" si="635"/>
        <v>11.92</v>
      </c>
      <c r="Z5112" s="54">
        <f t="shared" si="636"/>
        <v>0.80323450134770891</v>
      </c>
      <c r="AA5112" s="49" t="str">
        <f t="shared" ca="1" si="637"/>
        <v>N</v>
      </c>
      <c r="AB5112" s="49">
        <f t="shared" ca="1" si="638"/>
        <v>5</v>
      </c>
      <c r="AC5112" s="49" t="str">
        <f t="shared" ca="1" si="639"/>
        <v>N</v>
      </c>
    </row>
    <row r="5113" spans="1:29" x14ac:dyDescent="0.25">
      <c r="A5113">
        <v>3410</v>
      </c>
      <c r="B5113" s="9">
        <v>43581</v>
      </c>
      <c r="C5113" s="50" t="str">
        <f t="shared" si="632"/>
        <v>N</v>
      </c>
      <c r="D5113" s="52">
        <f>_xlfn.XLOOKUP(B5113,Cal_Date!B:B,Cal_Date!A:A,0)</f>
        <v>4</v>
      </c>
      <c r="E5113">
        <v>2019</v>
      </c>
      <c r="F5113" t="s">
        <v>125</v>
      </c>
      <c r="G5113" t="s">
        <v>129</v>
      </c>
      <c r="H5113" t="s">
        <v>11</v>
      </c>
      <c r="I5113" t="s">
        <v>11</v>
      </c>
      <c r="J5113" t="s">
        <v>15</v>
      </c>
      <c r="K5113" t="s">
        <v>42</v>
      </c>
      <c r="L5113">
        <v>1</v>
      </c>
      <c r="M5113">
        <v>1001</v>
      </c>
      <c r="O5113" t="s">
        <v>25</v>
      </c>
      <c r="R5113" t="s">
        <v>44</v>
      </c>
      <c r="S5113" s="49" t="str">
        <f t="shared" si="633"/>
        <v>Card</v>
      </c>
      <c r="T5113" s="3">
        <v>0.03</v>
      </c>
      <c r="U5113" s="2">
        <v>2.6500000000000004</v>
      </c>
      <c r="V5113" s="2">
        <v>0.87</v>
      </c>
      <c r="W5113" s="54">
        <f>_xlfn.XLOOKUP(M5113,Market!A:A,Market!F:F,0)</f>
        <v>0.06</v>
      </c>
      <c r="X5113" s="55">
        <f t="shared" si="634"/>
        <v>7.9500000000000001E-2</v>
      </c>
      <c r="Y5113" s="55">
        <f t="shared" si="635"/>
        <v>1.7800000000000002</v>
      </c>
      <c r="Z5113" s="54">
        <f t="shared" si="636"/>
        <v>0.67169811320754713</v>
      </c>
      <c r="AA5113" s="49" t="str">
        <f t="shared" ca="1" si="637"/>
        <v>N</v>
      </c>
      <c r="AB5113" s="49">
        <f t="shared" ca="1" si="638"/>
        <v>5</v>
      </c>
      <c r="AC5113" s="49" t="str">
        <f t="shared" ca="1" si="639"/>
        <v>N</v>
      </c>
    </row>
    <row r="5114" spans="1:29" x14ac:dyDescent="0.25">
      <c r="A5114">
        <v>3411</v>
      </c>
      <c r="B5114" s="9">
        <v>43581</v>
      </c>
      <c r="C5114" s="50" t="str">
        <f t="shared" si="632"/>
        <v>N</v>
      </c>
      <c r="D5114" s="52">
        <f>_xlfn.XLOOKUP(B5114,Cal_Date!B:B,Cal_Date!A:A,0)</f>
        <v>4</v>
      </c>
      <c r="E5114">
        <v>2019</v>
      </c>
      <c r="F5114" t="s">
        <v>125</v>
      </c>
      <c r="G5114" t="s">
        <v>129</v>
      </c>
      <c r="H5114" t="s">
        <v>11</v>
      </c>
      <c r="I5114" t="s">
        <v>11</v>
      </c>
      <c r="J5114" t="s">
        <v>15</v>
      </c>
      <c r="K5114" t="s">
        <v>42</v>
      </c>
      <c r="L5114">
        <v>2</v>
      </c>
      <c r="M5114">
        <v>1002</v>
      </c>
      <c r="O5114" t="s">
        <v>28</v>
      </c>
      <c r="R5114" t="s">
        <v>47</v>
      </c>
      <c r="S5114" s="49" t="str">
        <f t="shared" si="633"/>
        <v>Card</v>
      </c>
      <c r="T5114" s="3">
        <v>3.5000000000000003E-2</v>
      </c>
      <c r="U5114" s="2">
        <v>5.3000000000000007</v>
      </c>
      <c r="V5114" s="2">
        <v>1.74</v>
      </c>
      <c r="W5114" s="54">
        <f>_xlfn.XLOOKUP(M5114,Market!A:A,Market!F:F,0)</f>
        <v>0.06</v>
      </c>
      <c r="X5114" s="55">
        <f t="shared" si="634"/>
        <v>0.18550000000000005</v>
      </c>
      <c r="Y5114" s="55">
        <f t="shared" si="635"/>
        <v>3.5600000000000005</v>
      </c>
      <c r="Z5114" s="54">
        <f t="shared" si="636"/>
        <v>0.67169811320754713</v>
      </c>
      <c r="AA5114" s="49" t="str">
        <f t="shared" ca="1" si="637"/>
        <v>N</v>
      </c>
      <c r="AB5114" s="49">
        <f t="shared" ca="1" si="638"/>
        <v>5</v>
      </c>
      <c r="AC5114" s="49" t="str">
        <f t="shared" ca="1" si="639"/>
        <v>N</v>
      </c>
    </row>
    <row r="5115" spans="1:29" x14ac:dyDescent="0.25">
      <c r="A5115">
        <v>3412</v>
      </c>
      <c r="B5115" s="9">
        <v>43581</v>
      </c>
      <c r="C5115" s="50" t="str">
        <f t="shared" si="632"/>
        <v>N</v>
      </c>
      <c r="D5115" s="52">
        <f>_xlfn.XLOOKUP(B5115,Cal_Date!B:B,Cal_Date!A:A,0)</f>
        <v>4</v>
      </c>
      <c r="E5115">
        <v>2019</v>
      </c>
      <c r="F5115" t="s">
        <v>125</v>
      </c>
      <c r="G5115" t="s">
        <v>129</v>
      </c>
      <c r="H5115" t="s">
        <v>48</v>
      </c>
      <c r="I5115" t="s">
        <v>18</v>
      </c>
      <c r="J5115" t="s">
        <v>10</v>
      </c>
      <c r="K5115" t="s">
        <v>43</v>
      </c>
      <c r="L5115">
        <v>1</v>
      </c>
      <c r="M5115">
        <v>1003</v>
      </c>
      <c r="O5115" t="s">
        <v>25</v>
      </c>
      <c r="R5115" t="s">
        <v>44</v>
      </c>
      <c r="S5115" s="49" t="str">
        <f t="shared" si="633"/>
        <v>Card</v>
      </c>
      <c r="T5115" s="3">
        <v>0.03</v>
      </c>
      <c r="U5115" s="2">
        <v>7.42</v>
      </c>
      <c r="V5115" s="2">
        <v>1.46</v>
      </c>
      <c r="W5115" s="54">
        <f>_xlfn.XLOOKUP(M5115,Market!A:A,Market!F:F,0)</f>
        <v>0.06</v>
      </c>
      <c r="X5115" s="55">
        <f t="shared" si="634"/>
        <v>0.22259999999999999</v>
      </c>
      <c r="Y5115" s="55">
        <f t="shared" si="635"/>
        <v>5.96</v>
      </c>
      <c r="Z5115" s="54">
        <f t="shared" si="636"/>
        <v>0.80323450134770891</v>
      </c>
      <c r="AA5115" s="49" t="str">
        <f t="shared" ca="1" si="637"/>
        <v>N</v>
      </c>
      <c r="AB5115" s="49">
        <f t="shared" ca="1" si="638"/>
        <v>5</v>
      </c>
      <c r="AC5115" s="49" t="str">
        <f t="shared" ca="1" si="639"/>
        <v>N</v>
      </c>
    </row>
    <row r="5116" spans="1:29" x14ac:dyDescent="0.25">
      <c r="A5116">
        <v>3413</v>
      </c>
      <c r="B5116" s="9">
        <v>43581</v>
      </c>
      <c r="C5116" s="50" t="str">
        <f t="shared" si="632"/>
        <v>N</v>
      </c>
      <c r="D5116" s="52">
        <f>_xlfn.XLOOKUP(B5116,Cal_Date!B:B,Cal_Date!A:A,0)</f>
        <v>4</v>
      </c>
      <c r="E5116">
        <v>2019</v>
      </c>
      <c r="F5116" t="s">
        <v>125</v>
      </c>
      <c r="G5116" t="s">
        <v>129</v>
      </c>
      <c r="H5116" t="s">
        <v>11</v>
      </c>
      <c r="I5116" t="s">
        <v>13</v>
      </c>
      <c r="J5116" t="s">
        <v>15</v>
      </c>
      <c r="K5116" t="s">
        <v>42</v>
      </c>
      <c r="L5116">
        <v>1</v>
      </c>
      <c r="M5116">
        <v>1003</v>
      </c>
      <c r="O5116" t="s">
        <v>25</v>
      </c>
      <c r="R5116" t="s">
        <v>44</v>
      </c>
      <c r="S5116" s="49" t="str">
        <f t="shared" si="633"/>
        <v>Card</v>
      </c>
      <c r="T5116" s="3">
        <v>0.03</v>
      </c>
      <c r="U5116" s="2">
        <v>2.6500000000000004</v>
      </c>
      <c r="V5116" s="2">
        <v>1.42</v>
      </c>
      <c r="W5116" s="54">
        <f>_xlfn.XLOOKUP(M5116,Market!A:A,Market!F:F,0)</f>
        <v>0.06</v>
      </c>
      <c r="X5116" s="55">
        <f t="shared" si="634"/>
        <v>7.9500000000000001E-2</v>
      </c>
      <c r="Y5116" s="55">
        <f t="shared" si="635"/>
        <v>1.2300000000000004</v>
      </c>
      <c r="Z5116" s="54">
        <f t="shared" si="636"/>
        <v>0.46415094339622653</v>
      </c>
      <c r="AA5116" s="49" t="str">
        <f t="shared" ca="1" si="637"/>
        <v>N</v>
      </c>
      <c r="AB5116" s="49">
        <f t="shared" ca="1" si="638"/>
        <v>5</v>
      </c>
      <c r="AC5116" s="49" t="str">
        <f t="shared" ca="1" si="639"/>
        <v>N</v>
      </c>
    </row>
    <row r="5117" spans="1:29" x14ac:dyDescent="0.25">
      <c r="A5117">
        <v>3414</v>
      </c>
      <c r="B5117" s="9">
        <v>43581</v>
      </c>
      <c r="C5117" s="50" t="str">
        <f t="shared" si="632"/>
        <v>N</v>
      </c>
      <c r="D5117" s="52">
        <f>_xlfn.XLOOKUP(B5117,Cal_Date!B:B,Cal_Date!A:A,0)</f>
        <v>4</v>
      </c>
      <c r="E5117">
        <v>2019</v>
      </c>
      <c r="F5117" t="s">
        <v>125</v>
      </c>
      <c r="G5117" t="s">
        <v>129</v>
      </c>
      <c r="H5117" t="s">
        <v>11</v>
      </c>
      <c r="I5117" t="s">
        <v>13</v>
      </c>
      <c r="J5117" t="s">
        <v>15</v>
      </c>
      <c r="K5117" t="s">
        <v>42</v>
      </c>
      <c r="L5117">
        <v>1</v>
      </c>
      <c r="M5117">
        <v>1003</v>
      </c>
      <c r="O5117" t="s">
        <v>25</v>
      </c>
      <c r="R5117" t="s">
        <v>44</v>
      </c>
      <c r="S5117" s="49" t="str">
        <f t="shared" si="633"/>
        <v>Card</v>
      </c>
      <c r="T5117" s="3">
        <v>0.03</v>
      </c>
      <c r="U5117" s="2">
        <v>2.6500000000000004</v>
      </c>
      <c r="V5117" s="2">
        <v>1.42</v>
      </c>
      <c r="W5117" s="54">
        <f>_xlfn.XLOOKUP(M5117,Market!A:A,Market!F:F,0)</f>
        <v>0.06</v>
      </c>
      <c r="X5117" s="55">
        <f t="shared" si="634"/>
        <v>7.9500000000000001E-2</v>
      </c>
      <c r="Y5117" s="55">
        <f t="shared" si="635"/>
        <v>1.2300000000000004</v>
      </c>
      <c r="Z5117" s="54">
        <f t="shared" si="636"/>
        <v>0.46415094339622653</v>
      </c>
      <c r="AA5117" s="49" t="str">
        <f t="shared" ca="1" si="637"/>
        <v>N</v>
      </c>
      <c r="AB5117" s="49">
        <f t="shared" ca="1" si="638"/>
        <v>5</v>
      </c>
      <c r="AC5117" s="49" t="str">
        <f t="shared" ca="1" si="639"/>
        <v>N</v>
      </c>
    </row>
    <row r="5118" spans="1:29" x14ac:dyDescent="0.25">
      <c r="A5118">
        <v>3415</v>
      </c>
      <c r="B5118" s="9">
        <v>43581</v>
      </c>
      <c r="C5118" s="50" t="str">
        <f t="shared" si="632"/>
        <v>N</v>
      </c>
      <c r="D5118" s="52">
        <f>_xlfn.XLOOKUP(B5118,Cal_Date!B:B,Cal_Date!A:A,0)</f>
        <v>4</v>
      </c>
      <c r="E5118">
        <v>2019</v>
      </c>
      <c r="F5118" t="s">
        <v>125</v>
      </c>
      <c r="G5118" t="s">
        <v>129</v>
      </c>
      <c r="H5118" t="s">
        <v>11</v>
      </c>
      <c r="I5118" t="s">
        <v>11</v>
      </c>
      <c r="J5118" t="s">
        <v>15</v>
      </c>
      <c r="K5118" t="s">
        <v>42</v>
      </c>
      <c r="L5118">
        <v>1</v>
      </c>
      <c r="M5118">
        <v>1004</v>
      </c>
      <c r="O5118" t="s">
        <v>28</v>
      </c>
      <c r="R5118" t="s">
        <v>44</v>
      </c>
      <c r="S5118" s="49" t="str">
        <f t="shared" si="633"/>
        <v>Card</v>
      </c>
      <c r="T5118" s="3">
        <v>0.03</v>
      </c>
      <c r="U5118" s="2">
        <v>2.6500000000000004</v>
      </c>
      <c r="V5118" s="2">
        <v>0.87</v>
      </c>
      <c r="W5118" s="54">
        <f>_xlfn.XLOOKUP(M5118,Market!A:A,Market!F:F,0)</f>
        <v>0.06</v>
      </c>
      <c r="X5118" s="55">
        <f t="shared" si="634"/>
        <v>7.9500000000000001E-2</v>
      </c>
      <c r="Y5118" s="55">
        <f t="shared" si="635"/>
        <v>1.7800000000000002</v>
      </c>
      <c r="Z5118" s="54">
        <f t="shared" si="636"/>
        <v>0.67169811320754713</v>
      </c>
      <c r="AA5118" s="49" t="str">
        <f t="shared" ca="1" si="637"/>
        <v>N</v>
      </c>
      <c r="AB5118" s="49">
        <f t="shared" ca="1" si="638"/>
        <v>5</v>
      </c>
      <c r="AC5118" s="49" t="str">
        <f t="shared" ca="1" si="639"/>
        <v>N</v>
      </c>
    </row>
    <row r="5119" spans="1:29" x14ac:dyDescent="0.25">
      <c r="A5119">
        <v>3416</v>
      </c>
      <c r="B5119" s="9">
        <v>43581</v>
      </c>
      <c r="C5119" s="50" t="str">
        <f t="shared" si="632"/>
        <v>N</v>
      </c>
      <c r="D5119" s="52">
        <f>_xlfn.XLOOKUP(B5119,Cal_Date!B:B,Cal_Date!A:A,0)</f>
        <v>4</v>
      </c>
      <c r="E5119">
        <v>2019</v>
      </c>
      <c r="F5119" t="s">
        <v>125</v>
      </c>
      <c r="G5119" t="s">
        <v>129</v>
      </c>
      <c r="H5119" t="s">
        <v>14</v>
      </c>
      <c r="I5119" t="s">
        <v>18</v>
      </c>
      <c r="J5119" t="s">
        <v>15</v>
      </c>
      <c r="K5119" t="s">
        <v>43</v>
      </c>
      <c r="L5119">
        <v>2</v>
      </c>
      <c r="M5119">
        <v>1005</v>
      </c>
      <c r="O5119" t="s">
        <v>25</v>
      </c>
      <c r="R5119" t="s">
        <v>44</v>
      </c>
      <c r="S5119" s="49" t="str">
        <f t="shared" si="633"/>
        <v>Card</v>
      </c>
      <c r="T5119" s="3">
        <v>0.03</v>
      </c>
      <c r="U5119" s="2">
        <v>15.245999999999999</v>
      </c>
      <c r="V5119" s="2">
        <v>4.4400000000000004</v>
      </c>
      <c r="W5119" s="54">
        <f>_xlfn.XLOOKUP(M5119,Market!A:A,Market!F:F,0)</f>
        <v>8.8999999999999996E-2</v>
      </c>
      <c r="X5119" s="55">
        <f t="shared" si="634"/>
        <v>0.45737999999999995</v>
      </c>
      <c r="Y5119" s="55">
        <f t="shared" si="635"/>
        <v>10.805999999999997</v>
      </c>
      <c r="Z5119" s="54">
        <f t="shared" si="636"/>
        <v>0.7087760724124359</v>
      </c>
      <c r="AA5119" s="49" t="str">
        <f t="shared" ca="1" si="637"/>
        <v>N</v>
      </c>
      <c r="AB5119" s="49">
        <f t="shared" ca="1" si="638"/>
        <v>5</v>
      </c>
      <c r="AC5119" s="49" t="str">
        <f t="shared" ca="1" si="639"/>
        <v>N</v>
      </c>
    </row>
    <row r="5120" spans="1:29" x14ac:dyDescent="0.25">
      <c r="A5120">
        <v>3417</v>
      </c>
      <c r="B5120" s="9">
        <v>43581</v>
      </c>
      <c r="C5120" s="50" t="str">
        <f t="shared" si="632"/>
        <v>N</v>
      </c>
      <c r="D5120" s="52">
        <f>_xlfn.XLOOKUP(B5120,Cal_Date!B:B,Cal_Date!A:A,0)</f>
        <v>4</v>
      </c>
      <c r="E5120">
        <v>2019</v>
      </c>
      <c r="F5120" t="s">
        <v>125</v>
      </c>
      <c r="G5120" t="s">
        <v>129</v>
      </c>
      <c r="H5120" t="s">
        <v>48</v>
      </c>
      <c r="I5120" t="s">
        <v>18</v>
      </c>
      <c r="J5120" t="s">
        <v>10</v>
      </c>
      <c r="K5120" t="s">
        <v>43</v>
      </c>
      <c r="L5120">
        <v>1</v>
      </c>
      <c r="M5120">
        <v>1005</v>
      </c>
      <c r="O5120" t="s">
        <v>25</v>
      </c>
      <c r="R5120" t="s">
        <v>44</v>
      </c>
      <c r="S5120" s="49" t="str">
        <f t="shared" si="633"/>
        <v>Card</v>
      </c>
      <c r="T5120" s="3">
        <v>0.03</v>
      </c>
      <c r="U5120" s="2">
        <v>7.6229999999999993</v>
      </c>
      <c r="V5120" s="2">
        <v>1.46</v>
      </c>
      <c r="W5120" s="54">
        <f>_xlfn.XLOOKUP(M5120,Market!A:A,Market!F:F,0)</f>
        <v>8.8999999999999996E-2</v>
      </c>
      <c r="X5120" s="55">
        <f t="shared" si="634"/>
        <v>0.22868999999999998</v>
      </c>
      <c r="Y5120" s="55">
        <f t="shared" si="635"/>
        <v>6.1629999999999994</v>
      </c>
      <c r="Z5120" s="54">
        <f t="shared" si="636"/>
        <v>0.80847435392889933</v>
      </c>
      <c r="AA5120" s="49" t="str">
        <f t="shared" ca="1" si="637"/>
        <v>N</v>
      </c>
      <c r="AB5120" s="49">
        <f t="shared" ca="1" si="638"/>
        <v>5</v>
      </c>
      <c r="AC5120" s="49" t="str">
        <f t="shared" ca="1" si="639"/>
        <v>N</v>
      </c>
    </row>
    <row r="5121" spans="1:29" x14ac:dyDescent="0.25">
      <c r="A5121">
        <v>3418</v>
      </c>
      <c r="B5121" s="9">
        <v>43581</v>
      </c>
      <c r="C5121" s="50" t="str">
        <f t="shared" si="632"/>
        <v>N</v>
      </c>
      <c r="D5121" s="52">
        <f>_xlfn.XLOOKUP(B5121,Cal_Date!B:B,Cal_Date!A:A,0)</f>
        <v>4</v>
      </c>
      <c r="E5121">
        <v>2019</v>
      </c>
      <c r="F5121" t="s">
        <v>125</v>
      </c>
      <c r="G5121" t="s">
        <v>129</v>
      </c>
      <c r="H5121" t="s">
        <v>48</v>
      </c>
      <c r="I5121" t="s">
        <v>18</v>
      </c>
      <c r="J5121" t="s">
        <v>10</v>
      </c>
      <c r="K5121" t="s">
        <v>43</v>
      </c>
      <c r="L5121">
        <v>1</v>
      </c>
      <c r="M5121">
        <v>1003</v>
      </c>
      <c r="O5121" t="s">
        <v>25</v>
      </c>
      <c r="R5121" t="s">
        <v>44</v>
      </c>
      <c r="S5121" s="49" t="str">
        <f t="shared" si="633"/>
        <v>Card</v>
      </c>
      <c r="T5121" s="3">
        <v>0.03</v>
      </c>
      <c r="U5121" s="2">
        <v>7.42</v>
      </c>
      <c r="V5121" s="2">
        <v>1.46</v>
      </c>
      <c r="W5121" s="54">
        <f>_xlfn.XLOOKUP(M5121,Market!A:A,Market!F:F,0)</f>
        <v>0.06</v>
      </c>
      <c r="X5121" s="55">
        <f t="shared" si="634"/>
        <v>0.22259999999999999</v>
      </c>
      <c r="Y5121" s="55">
        <f t="shared" si="635"/>
        <v>5.96</v>
      </c>
      <c r="Z5121" s="54">
        <f t="shared" si="636"/>
        <v>0.80323450134770891</v>
      </c>
      <c r="AA5121" s="49" t="str">
        <f t="shared" ca="1" si="637"/>
        <v>N</v>
      </c>
      <c r="AB5121" s="49">
        <f t="shared" ca="1" si="638"/>
        <v>5</v>
      </c>
      <c r="AC5121" s="49" t="str">
        <f t="shared" ca="1" si="639"/>
        <v>N</v>
      </c>
    </row>
    <row r="5122" spans="1:29" x14ac:dyDescent="0.25">
      <c r="A5122">
        <v>3419</v>
      </c>
      <c r="B5122" s="9">
        <v>43581</v>
      </c>
      <c r="C5122" s="50" t="str">
        <f t="shared" si="632"/>
        <v>N</v>
      </c>
      <c r="D5122" s="52">
        <f>_xlfn.XLOOKUP(B5122,Cal_Date!B:B,Cal_Date!A:A,0)</f>
        <v>4</v>
      </c>
      <c r="E5122">
        <v>2019</v>
      </c>
      <c r="F5122" t="s">
        <v>125</v>
      </c>
      <c r="G5122" t="s">
        <v>129</v>
      </c>
      <c r="H5122" t="s">
        <v>11</v>
      </c>
      <c r="I5122" t="s">
        <v>11</v>
      </c>
      <c r="J5122" t="s">
        <v>15</v>
      </c>
      <c r="K5122" t="s">
        <v>42</v>
      </c>
      <c r="L5122">
        <v>1</v>
      </c>
      <c r="M5122">
        <v>1007</v>
      </c>
      <c r="O5122" t="s">
        <v>28</v>
      </c>
      <c r="R5122" t="s">
        <v>44</v>
      </c>
      <c r="S5122" s="49" t="str">
        <f t="shared" si="633"/>
        <v>Card</v>
      </c>
      <c r="T5122" s="3">
        <v>0.03</v>
      </c>
      <c r="U5122" s="2">
        <v>2.7225000000000001</v>
      </c>
      <c r="V5122" s="2">
        <v>0.87</v>
      </c>
      <c r="W5122" s="54">
        <f>_xlfn.XLOOKUP(M5122,Market!A:A,Market!F:F,0)</f>
        <v>8.8999999999999996E-2</v>
      </c>
      <c r="X5122" s="55">
        <f t="shared" si="634"/>
        <v>8.1674999999999998E-2</v>
      </c>
      <c r="Y5122" s="55">
        <f t="shared" si="635"/>
        <v>1.8525</v>
      </c>
      <c r="Z5122" s="54">
        <f t="shared" si="636"/>
        <v>0.68044077134986225</v>
      </c>
      <c r="AA5122" s="49" t="str">
        <f t="shared" ca="1" si="637"/>
        <v>N</v>
      </c>
      <c r="AB5122" s="49">
        <f t="shared" ca="1" si="638"/>
        <v>5</v>
      </c>
      <c r="AC5122" s="49" t="str">
        <f t="shared" ca="1" si="639"/>
        <v>N</v>
      </c>
    </row>
    <row r="5123" spans="1:29" x14ac:dyDescent="0.25">
      <c r="A5123">
        <v>3420</v>
      </c>
      <c r="B5123" s="9">
        <v>43581</v>
      </c>
      <c r="C5123" s="50" t="str">
        <f t="shared" ref="C5123:C5186" si="640">IF(OR(B5123="04/01/2018"+0,B5123="04/02/2018"+0),"Y","N")</f>
        <v>N</v>
      </c>
      <c r="D5123" s="52">
        <f>_xlfn.XLOOKUP(B5123,Cal_Date!B:B,Cal_Date!A:A,0)</f>
        <v>4</v>
      </c>
      <c r="E5123">
        <v>2019</v>
      </c>
      <c r="F5123" t="s">
        <v>125</v>
      </c>
      <c r="G5123" t="s">
        <v>129</v>
      </c>
      <c r="H5123" t="s">
        <v>11</v>
      </c>
      <c r="I5123" t="s">
        <v>11</v>
      </c>
      <c r="J5123" t="s">
        <v>15</v>
      </c>
      <c r="K5123" t="s">
        <v>42</v>
      </c>
      <c r="L5123">
        <v>1</v>
      </c>
      <c r="M5123">
        <v>1006</v>
      </c>
      <c r="O5123" t="s">
        <v>28</v>
      </c>
      <c r="R5123" t="s">
        <v>44</v>
      </c>
      <c r="S5123" s="49" t="str">
        <f t="shared" ref="S5123:S5186" si="641">IF(R5123="Cash","Cash","Card")</f>
        <v>Card</v>
      </c>
      <c r="T5123" s="3">
        <v>0.03</v>
      </c>
      <c r="U5123" s="2">
        <v>2.7225000000000001</v>
      </c>
      <c r="V5123" s="2">
        <v>0.87</v>
      </c>
      <c r="W5123" s="54">
        <f>_xlfn.XLOOKUP(M5123,Market!A:A,Market!F:F,0)</f>
        <v>8.8999999999999996E-2</v>
      </c>
      <c r="X5123" s="55">
        <f t="shared" ref="X5123:X5186" si="642">T5123*U5123</f>
        <v>8.1674999999999998E-2</v>
      </c>
      <c r="Y5123" s="55">
        <f t="shared" ref="Y5123:Y5186" si="643">U5123-V5123</f>
        <v>1.8525</v>
      </c>
      <c r="Z5123" s="54">
        <f t="shared" ref="Z5123:Z5186" si="644">Y5123/U5123</f>
        <v>0.68044077134986225</v>
      </c>
      <c r="AA5123" s="49" t="str">
        <f t="shared" ref="AA5123:AA5186" ca="1" si="645">IF(DATEDIF(B5123,TODAY(),"y")&gt;5,"Y","N")</f>
        <v>N</v>
      </c>
      <c r="AB5123" s="49">
        <f t="shared" ref="AB5123:AB5186" ca="1" si="646">DATEDIF(B5123,TODAY(),"y")</f>
        <v>5</v>
      </c>
      <c r="AC5123" s="49" t="str">
        <f t="shared" ref="AC5123:AC5186" ca="1" si="647">IF(AB5123&gt;5,"Y","N")</f>
        <v>N</v>
      </c>
    </row>
    <row r="5124" spans="1:29" x14ac:dyDescent="0.25">
      <c r="A5124">
        <v>3421</v>
      </c>
      <c r="B5124" s="9">
        <v>43581</v>
      </c>
      <c r="C5124" s="50" t="str">
        <f t="shared" si="640"/>
        <v>N</v>
      </c>
      <c r="D5124" s="52">
        <f>_xlfn.XLOOKUP(B5124,Cal_Date!B:B,Cal_Date!A:A,0)</f>
        <v>4</v>
      </c>
      <c r="E5124">
        <v>2019</v>
      </c>
      <c r="F5124" t="s">
        <v>125</v>
      </c>
      <c r="G5124" t="s">
        <v>129</v>
      </c>
      <c r="H5124" t="s">
        <v>11</v>
      </c>
      <c r="I5124" t="s">
        <v>13</v>
      </c>
      <c r="J5124" t="s">
        <v>15</v>
      </c>
      <c r="K5124" t="s">
        <v>42</v>
      </c>
      <c r="L5124">
        <v>1</v>
      </c>
      <c r="M5124">
        <v>1006</v>
      </c>
      <c r="O5124" t="s">
        <v>28</v>
      </c>
      <c r="R5124" t="s">
        <v>44</v>
      </c>
      <c r="S5124" s="49" t="str">
        <f t="shared" si="641"/>
        <v>Card</v>
      </c>
      <c r="T5124" s="3">
        <v>0.03</v>
      </c>
      <c r="U5124" s="2">
        <v>2.7225000000000001</v>
      </c>
      <c r="V5124" s="2">
        <v>1.42</v>
      </c>
      <c r="W5124" s="54">
        <f>_xlfn.XLOOKUP(M5124,Market!A:A,Market!F:F,0)</f>
        <v>8.8999999999999996E-2</v>
      </c>
      <c r="X5124" s="55">
        <f t="shared" si="642"/>
        <v>8.1674999999999998E-2</v>
      </c>
      <c r="Y5124" s="55">
        <f t="shared" si="643"/>
        <v>1.3025000000000002</v>
      </c>
      <c r="Z5124" s="54">
        <f t="shared" si="644"/>
        <v>0.47842056932966032</v>
      </c>
      <c r="AA5124" s="49" t="str">
        <f t="shared" ca="1" si="645"/>
        <v>N</v>
      </c>
      <c r="AB5124" s="49">
        <f t="shared" ca="1" si="646"/>
        <v>5</v>
      </c>
      <c r="AC5124" s="49" t="str">
        <f t="shared" ca="1" si="647"/>
        <v>N</v>
      </c>
    </row>
    <row r="5125" spans="1:29" x14ac:dyDescent="0.25">
      <c r="A5125">
        <v>3422</v>
      </c>
      <c r="B5125" s="9">
        <v>43581</v>
      </c>
      <c r="C5125" s="50" t="str">
        <f t="shared" si="640"/>
        <v>N</v>
      </c>
      <c r="D5125" s="52">
        <f>_xlfn.XLOOKUP(B5125,Cal_Date!B:B,Cal_Date!A:A,0)</f>
        <v>4</v>
      </c>
      <c r="E5125">
        <v>2019</v>
      </c>
      <c r="F5125" t="s">
        <v>125</v>
      </c>
      <c r="G5125" t="s">
        <v>129</v>
      </c>
      <c r="H5125" t="s">
        <v>11</v>
      </c>
      <c r="I5125" t="s">
        <v>11</v>
      </c>
      <c r="J5125" t="s">
        <v>15</v>
      </c>
      <c r="K5125" t="s">
        <v>42</v>
      </c>
      <c r="L5125">
        <v>2</v>
      </c>
      <c r="M5125">
        <v>1006</v>
      </c>
      <c r="O5125" t="s">
        <v>28</v>
      </c>
      <c r="R5125" t="s">
        <v>44</v>
      </c>
      <c r="S5125" s="49" t="str">
        <f t="shared" si="641"/>
        <v>Card</v>
      </c>
      <c r="T5125" s="3">
        <v>0.03</v>
      </c>
      <c r="U5125" s="2">
        <v>5.4450000000000003</v>
      </c>
      <c r="V5125" s="2">
        <v>1.74</v>
      </c>
      <c r="W5125" s="54">
        <f>_xlfn.XLOOKUP(M5125,Market!A:A,Market!F:F,0)</f>
        <v>8.8999999999999996E-2</v>
      </c>
      <c r="X5125" s="55">
        <f t="shared" si="642"/>
        <v>0.16335</v>
      </c>
      <c r="Y5125" s="55">
        <f t="shared" si="643"/>
        <v>3.7050000000000001</v>
      </c>
      <c r="Z5125" s="54">
        <f t="shared" si="644"/>
        <v>0.68044077134986225</v>
      </c>
      <c r="AA5125" s="49" t="str">
        <f t="shared" ca="1" si="645"/>
        <v>N</v>
      </c>
      <c r="AB5125" s="49">
        <f t="shared" ca="1" si="646"/>
        <v>5</v>
      </c>
      <c r="AC5125" s="49" t="str">
        <f t="shared" ca="1" si="647"/>
        <v>N</v>
      </c>
    </row>
    <row r="5126" spans="1:29" x14ac:dyDescent="0.25">
      <c r="A5126">
        <v>3423</v>
      </c>
      <c r="B5126" s="9">
        <v>43581</v>
      </c>
      <c r="C5126" s="50" t="str">
        <f t="shared" si="640"/>
        <v>N</v>
      </c>
      <c r="D5126" s="52">
        <f>_xlfn.XLOOKUP(B5126,Cal_Date!B:B,Cal_Date!A:A,0)</f>
        <v>4</v>
      </c>
      <c r="E5126">
        <v>2019</v>
      </c>
      <c r="F5126" t="s">
        <v>125</v>
      </c>
      <c r="G5126" t="s">
        <v>129</v>
      </c>
      <c r="H5126" t="s">
        <v>11</v>
      </c>
      <c r="I5126" t="s">
        <v>11</v>
      </c>
      <c r="J5126" t="s">
        <v>15</v>
      </c>
      <c r="K5126" t="s">
        <v>42</v>
      </c>
      <c r="L5126">
        <v>2</v>
      </c>
      <c r="M5126">
        <v>1004</v>
      </c>
      <c r="O5126" t="s">
        <v>28</v>
      </c>
      <c r="R5126" t="s">
        <v>44</v>
      </c>
      <c r="S5126" s="49" t="str">
        <f t="shared" si="641"/>
        <v>Card</v>
      </c>
      <c r="T5126" s="3">
        <v>0.03</v>
      </c>
      <c r="U5126" s="2">
        <v>5.3000000000000007</v>
      </c>
      <c r="V5126" s="2">
        <v>1.74</v>
      </c>
      <c r="W5126" s="54">
        <f>_xlfn.XLOOKUP(M5126,Market!A:A,Market!F:F,0)</f>
        <v>0.06</v>
      </c>
      <c r="X5126" s="55">
        <f t="shared" si="642"/>
        <v>0.159</v>
      </c>
      <c r="Y5126" s="55">
        <f t="shared" si="643"/>
        <v>3.5600000000000005</v>
      </c>
      <c r="Z5126" s="54">
        <f t="shared" si="644"/>
        <v>0.67169811320754713</v>
      </c>
      <c r="AA5126" s="49" t="str">
        <f t="shared" ca="1" si="645"/>
        <v>N</v>
      </c>
      <c r="AB5126" s="49">
        <f t="shared" ca="1" si="646"/>
        <v>5</v>
      </c>
      <c r="AC5126" s="49" t="str">
        <f t="shared" ca="1" si="647"/>
        <v>N</v>
      </c>
    </row>
    <row r="5127" spans="1:29" x14ac:dyDescent="0.25">
      <c r="A5127">
        <v>3424</v>
      </c>
      <c r="B5127" s="9">
        <v>43581</v>
      </c>
      <c r="C5127" s="50" t="str">
        <f t="shared" si="640"/>
        <v>N</v>
      </c>
      <c r="D5127" s="52">
        <f>_xlfn.XLOOKUP(B5127,Cal_Date!B:B,Cal_Date!A:A,0)</f>
        <v>4</v>
      </c>
      <c r="E5127">
        <v>2019</v>
      </c>
      <c r="F5127" t="s">
        <v>125</v>
      </c>
      <c r="G5127" t="s">
        <v>129</v>
      </c>
      <c r="H5127" t="s">
        <v>11</v>
      </c>
      <c r="I5127" t="s">
        <v>11</v>
      </c>
      <c r="J5127" t="s">
        <v>15</v>
      </c>
      <c r="K5127" t="s">
        <v>42</v>
      </c>
      <c r="L5127">
        <v>1</v>
      </c>
      <c r="M5127">
        <v>1004</v>
      </c>
      <c r="O5127" t="s">
        <v>28</v>
      </c>
      <c r="R5127" t="s">
        <v>44</v>
      </c>
      <c r="S5127" s="49" t="str">
        <f t="shared" si="641"/>
        <v>Card</v>
      </c>
      <c r="T5127" s="3">
        <v>0.03</v>
      </c>
      <c r="U5127" s="2">
        <v>2.6500000000000004</v>
      </c>
      <c r="V5127" s="2">
        <v>0.87</v>
      </c>
      <c r="W5127" s="54">
        <f>_xlfn.XLOOKUP(M5127,Market!A:A,Market!F:F,0)</f>
        <v>0.06</v>
      </c>
      <c r="X5127" s="55">
        <f t="shared" si="642"/>
        <v>7.9500000000000001E-2</v>
      </c>
      <c r="Y5127" s="55">
        <f t="shared" si="643"/>
        <v>1.7800000000000002</v>
      </c>
      <c r="Z5127" s="54">
        <f t="shared" si="644"/>
        <v>0.67169811320754713</v>
      </c>
      <c r="AA5127" s="49" t="str">
        <f t="shared" ca="1" si="645"/>
        <v>N</v>
      </c>
      <c r="AB5127" s="49">
        <f t="shared" ca="1" si="646"/>
        <v>5</v>
      </c>
      <c r="AC5127" s="49" t="str">
        <f t="shared" ca="1" si="647"/>
        <v>N</v>
      </c>
    </row>
    <row r="5128" spans="1:29" x14ac:dyDescent="0.25">
      <c r="A5128">
        <v>3425</v>
      </c>
      <c r="B5128" s="9">
        <v>43581</v>
      </c>
      <c r="C5128" s="50" t="str">
        <f t="shared" si="640"/>
        <v>N</v>
      </c>
      <c r="D5128" s="52">
        <f>_xlfn.XLOOKUP(B5128,Cal_Date!B:B,Cal_Date!A:A,0)</f>
        <v>4</v>
      </c>
      <c r="E5128">
        <v>2019</v>
      </c>
      <c r="F5128" t="s">
        <v>125</v>
      </c>
      <c r="G5128" t="s">
        <v>129</v>
      </c>
      <c r="H5128" t="s">
        <v>11</v>
      </c>
      <c r="I5128" t="s">
        <v>11</v>
      </c>
      <c r="J5128" t="s">
        <v>15</v>
      </c>
      <c r="K5128" t="s">
        <v>42</v>
      </c>
      <c r="L5128">
        <v>1</v>
      </c>
      <c r="M5128">
        <v>1000</v>
      </c>
      <c r="O5128" t="s">
        <v>25</v>
      </c>
      <c r="R5128" t="s">
        <v>44</v>
      </c>
      <c r="S5128" s="49" t="str">
        <f t="shared" si="641"/>
        <v>Card</v>
      </c>
      <c r="T5128" s="3">
        <v>0.03</v>
      </c>
      <c r="U5128" s="2">
        <v>2.7</v>
      </c>
      <c r="V5128" s="2">
        <v>0.87</v>
      </c>
      <c r="W5128" s="54">
        <f>_xlfn.XLOOKUP(M5128,Market!A:A,Market!F:F,0)</f>
        <v>0.08</v>
      </c>
      <c r="X5128" s="55">
        <f t="shared" si="642"/>
        <v>8.1000000000000003E-2</v>
      </c>
      <c r="Y5128" s="55">
        <f t="shared" si="643"/>
        <v>1.83</v>
      </c>
      <c r="Z5128" s="54">
        <f t="shared" si="644"/>
        <v>0.67777777777777781</v>
      </c>
      <c r="AA5128" s="49" t="str">
        <f t="shared" ca="1" si="645"/>
        <v>N</v>
      </c>
      <c r="AB5128" s="49">
        <f t="shared" ca="1" si="646"/>
        <v>5</v>
      </c>
      <c r="AC5128" s="49" t="str">
        <f t="shared" ca="1" si="647"/>
        <v>N</v>
      </c>
    </row>
    <row r="5129" spans="1:29" x14ac:dyDescent="0.25">
      <c r="A5129">
        <v>3426</v>
      </c>
      <c r="B5129" s="9">
        <v>43581</v>
      </c>
      <c r="C5129" s="50" t="str">
        <f t="shared" si="640"/>
        <v>N</v>
      </c>
      <c r="D5129" s="52">
        <f>_xlfn.XLOOKUP(B5129,Cal_Date!B:B,Cal_Date!A:A,0)</f>
        <v>4</v>
      </c>
      <c r="E5129">
        <v>2019</v>
      </c>
      <c r="F5129" t="s">
        <v>125</v>
      </c>
      <c r="G5129" t="s">
        <v>129</v>
      </c>
      <c r="H5129" t="s">
        <v>48</v>
      </c>
      <c r="I5129" t="s">
        <v>18</v>
      </c>
      <c r="J5129" t="s">
        <v>10</v>
      </c>
      <c r="K5129" t="s">
        <v>43</v>
      </c>
      <c r="L5129">
        <v>1</v>
      </c>
      <c r="M5129">
        <v>1000</v>
      </c>
      <c r="O5129" t="s">
        <v>25</v>
      </c>
      <c r="R5129" t="s">
        <v>44</v>
      </c>
      <c r="S5129" s="49" t="str">
        <f t="shared" si="641"/>
        <v>Card</v>
      </c>
      <c r="T5129" s="3">
        <v>0.03</v>
      </c>
      <c r="U5129" s="2">
        <v>7.5600000000000005</v>
      </c>
      <c r="V5129" s="2">
        <v>1.46</v>
      </c>
      <c r="W5129" s="54">
        <f>_xlfn.XLOOKUP(M5129,Market!A:A,Market!F:F,0)</f>
        <v>0.08</v>
      </c>
      <c r="X5129" s="55">
        <f t="shared" si="642"/>
        <v>0.2268</v>
      </c>
      <c r="Y5129" s="55">
        <f t="shared" si="643"/>
        <v>6.1000000000000005</v>
      </c>
      <c r="Z5129" s="54">
        <f t="shared" si="644"/>
        <v>0.80687830687830686</v>
      </c>
      <c r="AA5129" s="49" t="str">
        <f t="shared" ca="1" si="645"/>
        <v>N</v>
      </c>
      <c r="AB5129" s="49">
        <f t="shared" ca="1" si="646"/>
        <v>5</v>
      </c>
      <c r="AC5129" s="49" t="str">
        <f t="shared" ca="1" si="647"/>
        <v>N</v>
      </c>
    </row>
    <row r="5130" spans="1:29" x14ac:dyDescent="0.25">
      <c r="A5130">
        <v>3427</v>
      </c>
      <c r="B5130" s="9">
        <v>43581</v>
      </c>
      <c r="C5130" s="50" t="str">
        <f t="shared" si="640"/>
        <v>N</v>
      </c>
      <c r="D5130" s="52">
        <f>_xlfn.XLOOKUP(B5130,Cal_Date!B:B,Cal_Date!A:A,0)</f>
        <v>4</v>
      </c>
      <c r="E5130">
        <v>2019</v>
      </c>
      <c r="F5130" t="s">
        <v>125</v>
      </c>
      <c r="G5130" t="s">
        <v>129</v>
      </c>
      <c r="H5130" t="s">
        <v>48</v>
      </c>
      <c r="I5130" t="s">
        <v>18</v>
      </c>
      <c r="J5130" t="s">
        <v>10</v>
      </c>
      <c r="K5130" t="s">
        <v>43</v>
      </c>
      <c r="L5130">
        <v>2</v>
      </c>
      <c r="M5130">
        <v>1000</v>
      </c>
      <c r="O5130" t="s">
        <v>25</v>
      </c>
      <c r="R5130" t="s">
        <v>44</v>
      </c>
      <c r="S5130" s="49" t="str">
        <f t="shared" si="641"/>
        <v>Card</v>
      </c>
      <c r="T5130" s="3">
        <v>0.03</v>
      </c>
      <c r="U5130" s="2">
        <v>15.120000000000001</v>
      </c>
      <c r="V5130" s="2">
        <v>2.92</v>
      </c>
      <c r="W5130" s="54">
        <f>_xlfn.XLOOKUP(M5130,Market!A:A,Market!F:F,0)</f>
        <v>0.08</v>
      </c>
      <c r="X5130" s="55">
        <f t="shared" si="642"/>
        <v>0.4536</v>
      </c>
      <c r="Y5130" s="55">
        <f t="shared" si="643"/>
        <v>12.200000000000001</v>
      </c>
      <c r="Z5130" s="54">
        <f t="shared" si="644"/>
        <v>0.80687830687830686</v>
      </c>
      <c r="AA5130" s="49" t="str">
        <f t="shared" ca="1" si="645"/>
        <v>N</v>
      </c>
      <c r="AB5130" s="49">
        <f t="shared" ca="1" si="646"/>
        <v>5</v>
      </c>
      <c r="AC5130" s="49" t="str">
        <f t="shared" ca="1" si="647"/>
        <v>N</v>
      </c>
    </row>
    <row r="5131" spans="1:29" x14ac:dyDescent="0.25">
      <c r="A5131">
        <v>3428</v>
      </c>
      <c r="B5131" s="9">
        <v>43581</v>
      </c>
      <c r="C5131" s="50" t="str">
        <f t="shared" si="640"/>
        <v>N</v>
      </c>
      <c r="D5131" s="52">
        <f>_xlfn.XLOOKUP(B5131,Cal_Date!B:B,Cal_Date!A:A,0)</f>
        <v>4</v>
      </c>
      <c r="E5131">
        <v>2019</v>
      </c>
      <c r="F5131" t="s">
        <v>125</v>
      </c>
      <c r="G5131" t="s">
        <v>129</v>
      </c>
      <c r="H5131" t="s">
        <v>14</v>
      </c>
      <c r="I5131" t="s">
        <v>18</v>
      </c>
      <c r="J5131" t="s">
        <v>15</v>
      </c>
      <c r="K5131" t="s">
        <v>43</v>
      </c>
      <c r="L5131">
        <v>1</v>
      </c>
      <c r="M5131">
        <v>1008</v>
      </c>
      <c r="O5131" t="s">
        <v>28</v>
      </c>
      <c r="R5131" t="s">
        <v>44</v>
      </c>
      <c r="S5131" s="49" t="str">
        <f t="shared" si="641"/>
        <v>Card</v>
      </c>
      <c r="T5131" s="3">
        <v>0.03</v>
      </c>
      <c r="U5131" s="2">
        <v>7.0785</v>
      </c>
      <c r="V5131" s="2">
        <v>2.1</v>
      </c>
      <c r="W5131" s="54">
        <f>_xlfn.XLOOKUP(M5131,Market!A:A,Market!F:F,0)</f>
        <v>8.8999999999999996E-2</v>
      </c>
      <c r="X5131" s="55">
        <f t="shared" si="642"/>
        <v>0.21235499999999999</v>
      </c>
      <c r="Y5131" s="55">
        <f t="shared" si="643"/>
        <v>4.9785000000000004</v>
      </c>
      <c r="Z5131" s="54">
        <f t="shared" si="644"/>
        <v>0.70332697605424888</v>
      </c>
      <c r="AA5131" s="49" t="str">
        <f t="shared" ca="1" si="645"/>
        <v>N</v>
      </c>
      <c r="AB5131" s="49">
        <f t="shared" ca="1" si="646"/>
        <v>5</v>
      </c>
      <c r="AC5131" s="49" t="str">
        <f t="shared" ca="1" si="647"/>
        <v>N</v>
      </c>
    </row>
    <row r="5132" spans="1:29" x14ac:dyDescent="0.25">
      <c r="A5132">
        <v>3429</v>
      </c>
      <c r="B5132" s="9">
        <v>43581</v>
      </c>
      <c r="C5132" s="50" t="str">
        <f t="shared" si="640"/>
        <v>N</v>
      </c>
      <c r="D5132" s="52">
        <f>_xlfn.XLOOKUP(B5132,Cal_Date!B:B,Cal_Date!A:A,0)</f>
        <v>4</v>
      </c>
      <c r="E5132">
        <v>2019</v>
      </c>
      <c r="F5132" t="s">
        <v>125</v>
      </c>
      <c r="G5132" t="s">
        <v>129</v>
      </c>
      <c r="H5132" t="s">
        <v>14</v>
      </c>
      <c r="I5132" t="s">
        <v>18</v>
      </c>
      <c r="J5132" t="s">
        <v>15</v>
      </c>
      <c r="K5132" t="s">
        <v>43</v>
      </c>
      <c r="L5132">
        <v>2</v>
      </c>
      <c r="M5132">
        <v>1008</v>
      </c>
      <c r="O5132" t="s">
        <v>28</v>
      </c>
      <c r="R5132" t="s">
        <v>47</v>
      </c>
      <c r="S5132" s="49" t="str">
        <f t="shared" si="641"/>
        <v>Card</v>
      </c>
      <c r="T5132" s="3">
        <v>3.5000000000000003E-2</v>
      </c>
      <c r="U5132" s="2">
        <v>14.157</v>
      </c>
      <c r="V5132" s="2">
        <v>4.2</v>
      </c>
      <c r="W5132" s="54">
        <f>_xlfn.XLOOKUP(M5132,Market!A:A,Market!F:F,0)</f>
        <v>8.8999999999999996E-2</v>
      </c>
      <c r="X5132" s="55">
        <f t="shared" si="642"/>
        <v>0.49549500000000007</v>
      </c>
      <c r="Y5132" s="55">
        <f t="shared" si="643"/>
        <v>9.9570000000000007</v>
      </c>
      <c r="Z5132" s="54">
        <f t="shared" si="644"/>
        <v>0.70332697605424888</v>
      </c>
      <c r="AA5132" s="49" t="str">
        <f t="shared" ca="1" si="645"/>
        <v>N</v>
      </c>
      <c r="AB5132" s="49">
        <f t="shared" ca="1" si="646"/>
        <v>5</v>
      </c>
      <c r="AC5132" s="49" t="str">
        <f t="shared" ca="1" si="647"/>
        <v>N</v>
      </c>
    </row>
    <row r="5133" spans="1:29" x14ac:dyDescent="0.25">
      <c r="A5133">
        <v>3430</v>
      </c>
      <c r="B5133" s="9">
        <v>43581</v>
      </c>
      <c r="C5133" s="50" t="str">
        <f t="shared" si="640"/>
        <v>N</v>
      </c>
      <c r="D5133" s="52">
        <f>_xlfn.XLOOKUP(B5133,Cal_Date!B:B,Cal_Date!A:A,0)</f>
        <v>4</v>
      </c>
      <c r="E5133">
        <v>2019</v>
      </c>
      <c r="F5133" t="s">
        <v>125</v>
      </c>
      <c r="G5133" t="s">
        <v>129</v>
      </c>
      <c r="H5133" t="s">
        <v>14</v>
      </c>
      <c r="I5133" t="s">
        <v>18</v>
      </c>
      <c r="J5133" t="s">
        <v>15</v>
      </c>
      <c r="K5133" t="s">
        <v>43</v>
      </c>
      <c r="L5133">
        <v>1</v>
      </c>
      <c r="M5133">
        <v>1009</v>
      </c>
      <c r="O5133" t="s">
        <v>28</v>
      </c>
      <c r="R5133" t="s">
        <v>44</v>
      </c>
      <c r="S5133" s="49" t="str">
        <f t="shared" si="641"/>
        <v>Card</v>
      </c>
      <c r="T5133" s="3">
        <v>0.03</v>
      </c>
      <c r="U5133" s="2">
        <v>7.0785</v>
      </c>
      <c r="V5133" s="2">
        <v>2.1</v>
      </c>
      <c r="W5133" s="54">
        <f>_xlfn.XLOOKUP(M5133,Market!A:A,Market!F:F,0)</f>
        <v>8.8999999999999996E-2</v>
      </c>
      <c r="X5133" s="55">
        <f t="shared" si="642"/>
        <v>0.21235499999999999</v>
      </c>
      <c r="Y5133" s="55">
        <f t="shared" si="643"/>
        <v>4.9785000000000004</v>
      </c>
      <c r="Z5133" s="54">
        <f t="shared" si="644"/>
        <v>0.70332697605424888</v>
      </c>
      <c r="AA5133" s="49" t="str">
        <f t="shared" ca="1" si="645"/>
        <v>N</v>
      </c>
      <c r="AB5133" s="49">
        <f t="shared" ca="1" si="646"/>
        <v>5</v>
      </c>
      <c r="AC5133" s="49" t="str">
        <f t="shared" ca="1" si="647"/>
        <v>N</v>
      </c>
    </row>
    <row r="5134" spans="1:29" x14ac:dyDescent="0.25">
      <c r="A5134">
        <v>3431</v>
      </c>
      <c r="B5134" s="9">
        <v>43581</v>
      </c>
      <c r="C5134" s="50" t="str">
        <f t="shared" si="640"/>
        <v>N</v>
      </c>
      <c r="D5134" s="52">
        <f>_xlfn.XLOOKUP(B5134,Cal_Date!B:B,Cal_Date!A:A,0)</f>
        <v>4</v>
      </c>
      <c r="E5134">
        <v>2019</v>
      </c>
      <c r="F5134" t="s">
        <v>125</v>
      </c>
      <c r="G5134" t="s">
        <v>129</v>
      </c>
      <c r="H5134" t="s">
        <v>14</v>
      </c>
      <c r="I5134" t="s">
        <v>18</v>
      </c>
      <c r="J5134" t="s">
        <v>15</v>
      </c>
      <c r="K5134" t="s">
        <v>43</v>
      </c>
      <c r="L5134">
        <v>2</v>
      </c>
      <c r="M5134">
        <v>1010</v>
      </c>
      <c r="O5134" t="s">
        <v>25</v>
      </c>
      <c r="R5134" t="s">
        <v>44</v>
      </c>
      <c r="S5134" s="49" t="str">
        <f t="shared" si="641"/>
        <v>Card</v>
      </c>
      <c r="T5134" s="3">
        <v>0.03</v>
      </c>
      <c r="U5134" s="2">
        <v>14.040000000000001</v>
      </c>
      <c r="V5134" s="2">
        <v>4.2</v>
      </c>
      <c r="W5134" s="54">
        <f>_xlfn.XLOOKUP(M5134,Market!A:A,Market!F:F,0)</f>
        <v>0.08</v>
      </c>
      <c r="X5134" s="55">
        <f t="shared" si="642"/>
        <v>0.42120000000000002</v>
      </c>
      <c r="Y5134" s="55">
        <f t="shared" si="643"/>
        <v>9.84</v>
      </c>
      <c r="Z5134" s="54">
        <f t="shared" si="644"/>
        <v>0.70085470085470081</v>
      </c>
      <c r="AA5134" s="49" t="str">
        <f t="shared" ca="1" si="645"/>
        <v>N</v>
      </c>
      <c r="AB5134" s="49">
        <f t="shared" ca="1" si="646"/>
        <v>5</v>
      </c>
      <c r="AC5134" s="49" t="str">
        <f t="shared" ca="1" si="647"/>
        <v>N</v>
      </c>
    </row>
    <row r="5135" spans="1:29" x14ac:dyDescent="0.25">
      <c r="A5135">
        <v>3432</v>
      </c>
      <c r="B5135" s="9">
        <v>43581</v>
      </c>
      <c r="C5135" s="50" t="str">
        <f t="shared" si="640"/>
        <v>N</v>
      </c>
      <c r="D5135" s="52">
        <f>_xlfn.XLOOKUP(B5135,Cal_Date!B:B,Cal_Date!A:A,0)</f>
        <v>4</v>
      </c>
      <c r="E5135">
        <v>2019</v>
      </c>
      <c r="F5135" t="s">
        <v>125</v>
      </c>
      <c r="G5135" t="s">
        <v>129</v>
      </c>
      <c r="H5135" t="s">
        <v>48</v>
      </c>
      <c r="I5135" t="s">
        <v>18</v>
      </c>
      <c r="J5135" t="s">
        <v>10</v>
      </c>
      <c r="K5135" t="s">
        <v>43</v>
      </c>
      <c r="L5135">
        <v>1</v>
      </c>
      <c r="M5135">
        <v>1008</v>
      </c>
      <c r="O5135" t="s">
        <v>28</v>
      </c>
      <c r="R5135" t="s">
        <v>46</v>
      </c>
      <c r="S5135" s="49" t="str">
        <f t="shared" si="641"/>
        <v>Card</v>
      </c>
      <c r="T5135" s="3">
        <v>0.04</v>
      </c>
      <c r="U5135" s="2">
        <v>7.6229999999999993</v>
      </c>
      <c r="V5135" s="2">
        <v>1.46</v>
      </c>
      <c r="W5135" s="54">
        <f>_xlfn.XLOOKUP(M5135,Market!A:A,Market!F:F,0)</f>
        <v>8.8999999999999996E-2</v>
      </c>
      <c r="X5135" s="55">
        <f t="shared" si="642"/>
        <v>0.30491999999999997</v>
      </c>
      <c r="Y5135" s="55">
        <f t="shared" si="643"/>
        <v>6.1629999999999994</v>
      </c>
      <c r="Z5135" s="54">
        <f t="shared" si="644"/>
        <v>0.80847435392889933</v>
      </c>
      <c r="AA5135" s="49" t="str">
        <f t="shared" ca="1" si="645"/>
        <v>N</v>
      </c>
      <c r="AB5135" s="49">
        <f t="shared" ca="1" si="646"/>
        <v>5</v>
      </c>
      <c r="AC5135" s="49" t="str">
        <f t="shared" ca="1" si="647"/>
        <v>N</v>
      </c>
    </row>
    <row r="5136" spans="1:29" x14ac:dyDescent="0.25">
      <c r="A5136">
        <v>3433</v>
      </c>
      <c r="B5136" s="9">
        <v>43581</v>
      </c>
      <c r="C5136" s="50" t="str">
        <f t="shared" si="640"/>
        <v>N</v>
      </c>
      <c r="D5136" s="52">
        <f>_xlfn.XLOOKUP(B5136,Cal_Date!B:B,Cal_Date!A:A,0)</f>
        <v>4</v>
      </c>
      <c r="E5136">
        <v>2019</v>
      </c>
      <c r="F5136" t="s">
        <v>125</v>
      </c>
      <c r="G5136" t="s">
        <v>129</v>
      </c>
      <c r="H5136" t="s">
        <v>14</v>
      </c>
      <c r="I5136" t="s">
        <v>18</v>
      </c>
      <c r="J5136" t="s">
        <v>15</v>
      </c>
      <c r="K5136" t="s">
        <v>43</v>
      </c>
      <c r="L5136">
        <v>1</v>
      </c>
      <c r="M5136">
        <v>1008</v>
      </c>
      <c r="O5136" t="s">
        <v>28</v>
      </c>
      <c r="R5136" t="s">
        <v>47</v>
      </c>
      <c r="S5136" s="49" t="str">
        <f t="shared" si="641"/>
        <v>Card</v>
      </c>
      <c r="T5136" s="3">
        <v>3.5000000000000003E-2</v>
      </c>
      <c r="U5136" s="2">
        <v>7.6229999999999993</v>
      </c>
      <c r="V5136" s="2">
        <v>2.2200000000000002</v>
      </c>
      <c r="W5136" s="54">
        <f>_xlfn.XLOOKUP(M5136,Market!A:A,Market!F:F,0)</f>
        <v>8.8999999999999996E-2</v>
      </c>
      <c r="X5136" s="55">
        <f t="shared" si="642"/>
        <v>0.26680500000000001</v>
      </c>
      <c r="Y5136" s="55">
        <f t="shared" si="643"/>
        <v>5.4029999999999987</v>
      </c>
      <c r="Z5136" s="54">
        <f t="shared" si="644"/>
        <v>0.7087760724124359</v>
      </c>
      <c r="AA5136" s="49" t="str">
        <f t="shared" ca="1" si="645"/>
        <v>N</v>
      </c>
      <c r="AB5136" s="49">
        <f t="shared" ca="1" si="646"/>
        <v>5</v>
      </c>
      <c r="AC5136" s="49" t="str">
        <f t="shared" ca="1" si="647"/>
        <v>N</v>
      </c>
    </row>
    <row r="5137" spans="1:29" x14ac:dyDescent="0.25">
      <c r="A5137">
        <v>3434</v>
      </c>
      <c r="B5137" s="9">
        <v>43581</v>
      </c>
      <c r="C5137" s="50" t="str">
        <f t="shared" si="640"/>
        <v>N</v>
      </c>
      <c r="D5137" s="52">
        <f>_xlfn.XLOOKUP(B5137,Cal_Date!B:B,Cal_Date!A:A,0)</f>
        <v>4</v>
      </c>
      <c r="E5137">
        <v>2019</v>
      </c>
      <c r="F5137" t="s">
        <v>125</v>
      </c>
      <c r="G5137" t="s">
        <v>129</v>
      </c>
      <c r="H5137" t="s">
        <v>11</v>
      </c>
      <c r="I5137" t="s">
        <v>11</v>
      </c>
      <c r="J5137" t="s">
        <v>15</v>
      </c>
      <c r="K5137" t="s">
        <v>42</v>
      </c>
      <c r="L5137">
        <v>1</v>
      </c>
      <c r="M5137">
        <v>1008</v>
      </c>
      <c r="O5137" t="s">
        <v>28</v>
      </c>
      <c r="R5137" t="s">
        <v>44</v>
      </c>
      <c r="S5137" s="49" t="str">
        <f t="shared" si="641"/>
        <v>Card</v>
      </c>
      <c r="T5137" s="3">
        <v>0.03</v>
      </c>
      <c r="U5137" s="2">
        <v>2.7225000000000001</v>
      </c>
      <c r="V5137" s="2">
        <v>0.87</v>
      </c>
      <c r="W5137" s="54">
        <f>_xlfn.XLOOKUP(M5137,Market!A:A,Market!F:F,0)</f>
        <v>8.8999999999999996E-2</v>
      </c>
      <c r="X5137" s="55">
        <f t="shared" si="642"/>
        <v>8.1674999999999998E-2</v>
      </c>
      <c r="Y5137" s="55">
        <f t="shared" si="643"/>
        <v>1.8525</v>
      </c>
      <c r="Z5137" s="54">
        <f t="shared" si="644"/>
        <v>0.68044077134986225</v>
      </c>
      <c r="AA5137" s="49" t="str">
        <f t="shared" ca="1" si="645"/>
        <v>N</v>
      </c>
      <c r="AB5137" s="49">
        <f t="shared" ca="1" si="646"/>
        <v>5</v>
      </c>
      <c r="AC5137" s="49" t="str">
        <f t="shared" ca="1" si="647"/>
        <v>N</v>
      </c>
    </row>
    <row r="5138" spans="1:29" x14ac:dyDescent="0.25">
      <c r="A5138">
        <v>3435</v>
      </c>
      <c r="B5138" s="9">
        <v>43581</v>
      </c>
      <c r="C5138" s="50" t="str">
        <f t="shared" si="640"/>
        <v>N</v>
      </c>
      <c r="D5138" s="52">
        <f>_xlfn.XLOOKUP(B5138,Cal_Date!B:B,Cal_Date!A:A,0)</f>
        <v>4</v>
      </c>
      <c r="E5138">
        <v>2019</v>
      </c>
      <c r="F5138" t="s">
        <v>125</v>
      </c>
      <c r="G5138" t="s">
        <v>129</v>
      </c>
      <c r="H5138" t="s">
        <v>11</v>
      </c>
      <c r="I5138" t="s">
        <v>11</v>
      </c>
      <c r="J5138" t="s">
        <v>15</v>
      </c>
      <c r="K5138" t="s">
        <v>42</v>
      </c>
      <c r="L5138">
        <v>1</v>
      </c>
      <c r="M5138">
        <v>1004</v>
      </c>
      <c r="O5138" t="s">
        <v>28</v>
      </c>
      <c r="R5138" t="s">
        <v>44</v>
      </c>
      <c r="S5138" s="49" t="str">
        <f t="shared" si="641"/>
        <v>Card</v>
      </c>
      <c r="T5138" s="3">
        <v>0.03</v>
      </c>
      <c r="U5138" s="2">
        <v>2.6500000000000004</v>
      </c>
      <c r="V5138" s="2">
        <v>0.87</v>
      </c>
      <c r="W5138" s="54">
        <f>_xlfn.XLOOKUP(M5138,Market!A:A,Market!F:F,0)</f>
        <v>0.06</v>
      </c>
      <c r="X5138" s="55">
        <f t="shared" si="642"/>
        <v>7.9500000000000001E-2</v>
      </c>
      <c r="Y5138" s="55">
        <f t="shared" si="643"/>
        <v>1.7800000000000002</v>
      </c>
      <c r="Z5138" s="54">
        <f t="shared" si="644"/>
        <v>0.67169811320754713</v>
      </c>
      <c r="AA5138" s="49" t="str">
        <f t="shared" ca="1" si="645"/>
        <v>N</v>
      </c>
      <c r="AB5138" s="49">
        <f t="shared" ca="1" si="646"/>
        <v>5</v>
      </c>
      <c r="AC5138" s="49" t="str">
        <f t="shared" ca="1" si="647"/>
        <v>N</v>
      </c>
    </row>
    <row r="5139" spans="1:29" x14ac:dyDescent="0.25">
      <c r="A5139">
        <v>3436</v>
      </c>
      <c r="B5139" s="9">
        <v>43581</v>
      </c>
      <c r="C5139" s="50" t="str">
        <f t="shared" si="640"/>
        <v>N</v>
      </c>
      <c r="D5139" s="52">
        <f>_xlfn.XLOOKUP(B5139,Cal_Date!B:B,Cal_Date!A:A,0)</f>
        <v>4</v>
      </c>
      <c r="E5139">
        <v>2019</v>
      </c>
      <c r="F5139" t="s">
        <v>125</v>
      </c>
      <c r="G5139" t="s">
        <v>129</v>
      </c>
      <c r="H5139" t="s">
        <v>11</v>
      </c>
      <c r="I5139" t="s">
        <v>11</v>
      </c>
      <c r="J5139" t="s">
        <v>15</v>
      </c>
      <c r="K5139" t="s">
        <v>42</v>
      </c>
      <c r="L5139">
        <v>2</v>
      </c>
      <c r="M5139">
        <v>1009</v>
      </c>
      <c r="O5139" t="s">
        <v>28</v>
      </c>
      <c r="R5139" t="s">
        <v>44</v>
      </c>
      <c r="S5139" s="49" t="str">
        <f t="shared" si="641"/>
        <v>Card</v>
      </c>
      <c r="T5139" s="3">
        <v>0.03</v>
      </c>
      <c r="U5139" s="2">
        <v>5.4450000000000003</v>
      </c>
      <c r="V5139" s="2">
        <v>1.74</v>
      </c>
      <c r="W5139" s="54">
        <f>_xlfn.XLOOKUP(M5139,Market!A:A,Market!F:F,0)</f>
        <v>8.8999999999999996E-2</v>
      </c>
      <c r="X5139" s="55">
        <f t="shared" si="642"/>
        <v>0.16335</v>
      </c>
      <c r="Y5139" s="55">
        <f t="shared" si="643"/>
        <v>3.7050000000000001</v>
      </c>
      <c r="Z5139" s="54">
        <f t="shared" si="644"/>
        <v>0.68044077134986225</v>
      </c>
      <c r="AA5139" s="49" t="str">
        <f t="shared" ca="1" si="645"/>
        <v>N</v>
      </c>
      <c r="AB5139" s="49">
        <f t="shared" ca="1" si="646"/>
        <v>5</v>
      </c>
      <c r="AC5139" s="49" t="str">
        <f t="shared" ca="1" si="647"/>
        <v>N</v>
      </c>
    </row>
    <row r="5140" spans="1:29" x14ac:dyDescent="0.25">
      <c r="A5140">
        <v>3437</v>
      </c>
      <c r="B5140" s="9">
        <v>43581</v>
      </c>
      <c r="C5140" s="50" t="str">
        <f t="shared" si="640"/>
        <v>N</v>
      </c>
      <c r="D5140" s="52">
        <f>_xlfn.XLOOKUP(B5140,Cal_Date!B:B,Cal_Date!A:A,0)</f>
        <v>4</v>
      </c>
      <c r="E5140">
        <v>2019</v>
      </c>
      <c r="F5140" t="s">
        <v>125</v>
      </c>
      <c r="G5140" t="s">
        <v>129</v>
      </c>
      <c r="H5140" t="s">
        <v>14</v>
      </c>
      <c r="I5140" t="s">
        <v>18</v>
      </c>
      <c r="J5140" t="s">
        <v>15</v>
      </c>
      <c r="K5140" t="s">
        <v>43</v>
      </c>
      <c r="L5140">
        <v>1</v>
      </c>
      <c r="M5140">
        <v>1010</v>
      </c>
      <c r="O5140" t="s">
        <v>25</v>
      </c>
      <c r="R5140" t="s">
        <v>44</v>
      </c>
      <c r="S5140" s="49" t="str">
        <f t="shared" si="641"/>
        <v>Card</v>
      </c>
      <c r="T5140" s="3">
        <v>0.03</v>
      </c>
      <c r="U5140" s="2">
        <v>7.0200000000000005</v>
      </c>
      <c r="V5140" s="2">
        <v>2.1</v>
      </c>
      <c r="W5140" s="54">
        <f>_xlfn.XLOOKUP(M5140,Market!A:A,Market!F:F,0)</f>
        <v>0.08</v>
      </c>
      <c r="X5140" s="55">
        <f t="shared" si="642"/>
        <v>0.21060000000000001</v>
      </c>
      <c r="Y5140" s="55">
        <f t="shared" si="643"/>
        <v>4.92</v>
      </c>
      <c r="Z5140" s="54">
        <f t="shared" si="644"/>
        <v>0.70085470085470081</v>
      </c>
      <c r="AA5140" s="49" t="str">
        <f t="shared" ca="1" si="645"/>
        <v>N</v>
      </c>
      <c r="AB5140" s="49">
        <f t="shared" ca="1" si="646"/>
        <v>5</v>
      </c>
      <c r="AC5140" s="49" t="str">
        <f t="shared" ca="1" si="647"/>
        <v>N</v>
      </c>
    </row>
    <row r="5141" spans="1:29" x14ac:dyDescent="0.25">
      <c r="A5141">
        <v>3438</v>
      </c>
      <c r="B5141" s="9">
        <v>43581</v>
      </c>
      <c r="C5141" s="50" t="str">
        <f t="shared" si="640"/>
        <v>N</v>
      </c>
      <c r="D5141" s="52">
        <f>_xlfn.XLOOKUP(B5141,Cal_Date!B:B,Cal_Date!A:A,0)</f>
        <v>4</v>
      </c>
      <c r="E5141">
        <v>2019</v>
      </c>
      <c r="F5141" t="s">
        <v>125</v>
      </c>
      <c r="G5141" t="s">
        <v>129</v>
      </c>
      <c r="H5141" t="s">
        <v>14</v>
      </c>
      <c r="I5141" t="s">
        <v>18</v>
      </c>
      <c r="J5141" t="s">
        <v>15</v>
      </c>
      <c r="K5141" t="s">
        <v>43</v>
      </c>
      <c r="L5141">
        <v>1</v>
      </c>
      <c r="M5141">
        <v>1011</v>
      </c>
      <c r="O5141" t="s">
        <v>25</v>
      </c>
      <c r="R5141" t="s">
        <v>44</v>
      </c>
      <c r="S5141" s="49" t="str">
        <f t="shared" si="641"/>
        <v>Card</v>
      </c>
      <c r="T5141" s="3">
        <v>0.03</v>
      </c>
      <c r="U5141" s="2">
        <v>6.8900000000000006</v>
      </c>
      <c r="V5141" s="2">
        <v>2.1</v>
      </c>
      <c r="W5141" s="54">
        <f>_xlfn.XLOOKUP(M5141,Market!A:A,Market!F:F,0)</f>
        <v>0.06</v>
      </c>
      <c r="X5141" s="55">
        <f t="shared" si="642"/>
        <v>0.20670000000000002</v>
      </c>
      <c r="Y5141" s="55">
        <f t="shared" si="643"/>
        <v>4.7900000000000009</v>
      </c>
      <c r="Z5141" s="54">
        <f t="shared" si="644"/>
        <v>0.69521044992743108</v>
      </c>
      <c r="AA5141" s="49" t="str">
        <f t="shared" ca="1" si="645"/>
        <v>N</v>
      </c>
      <c r="AB5141" s="49">
        <f t="shared" ca="1" si="646"/>
        <v>5</v>
      </c>
      <c r="AC5141" s="49" t="str">
        <f t="shared" ca="1" si="647"/>
        <v>N</v>
      </c>
    </row>
    <row r="5142" spans="1:29" x14ac:dyDescent="0.25">
      <c r="A5142">
        <v>3439</v>
      </c>
      <c r="B5142" s="9">
        <v>43581</v>
      </c>
      <c r="C5142" s="50" t="str">
        <f t="shared" si="640"/>
        <v>N</v>
      </c>
      <c r="D5142" s="52">
        <f>_xlfn.XLOOKUP(B5142,Cal_Date!B:B,Cal_Date!A:A,0)</f>
        <v>4</v>
      </c>
      <c r="E5142">
        <v>2019</v>
      </c>
      <c r="F5142" t="s">
        <v>125</v>
      </c>
      <c r="G5142" t="s">
        <v>129</v>
      </c>
      <c r="H5142" t="s">
        <v>11</v>
      </c>
      <c r="I5142" t="s">
        <v>11</v>
      </c>
      <c r="J5142" t="s">
        <v>15</v>
      </c>
      <c r="K5142" t="s">
        <v>42</v>
      </c>
      <c r="L5142">
        <v>1</v>
      </c>
      <c r="M5142">
        <v>1011</v>
      </c>
      <c r="O5142" t="s">
        <v>25</v>
      </c>
      <c r="R5142" t="s">
        <v>46</v>
      </c>
      <c r="S5142" s="49" t="str">
        <f t="shared" si="641"/>
        <v>Card</v>
      </c>
      <c r="T5142" s="3">
        <v>0.04</v>
      </c>
      <c r="U5142" s="2">
        <v>2.6500000000000004</v>
      </c>
      <c r="V5142" s="2">
        <v>0.87</v>
      </c>
      <c r="W5142" s="54">
        <f>_xlfn.XLOOKUP(M5142,Market!A:A,Market!F:F,0)</f>
        <v>0.06</v>
      </c>
      <c r="X5142" s="55">
        <f t="shared" si="642"/>
        <v>0.10600000000000001</v>
      </c>
      <c r="Y5142" s="55">
        <f t="shared" si="643"/>
        <v>1.7800000000000002</v>
      </c>
      <c r="Z5142" s="54">
        <f t="shared" si="644"/>
        <v>0.67169811320754713</v>
      </c>
      <c r="AA5142" s="49" t="str">
        <f t="shared" ca="1" si="645"/>
        <v>N</v>
      </c>
      <c r="AB5142" s="49">
        <f t="shared" ca="1" si="646"/>
        <v>5</v>
      </c>
      <c r="AC5142" s="49" t="str">
        <f t="shared" ca="1" si="647"/>
        <v>N</v>
      </c>
    </row>
    <row r="5143" spans="1:29" x14ac:dyDescent="0.25">
      <c r="A5143">
        <v>3440</v>
      </c>
      <c r="B5143" s="9">
        <v>43581</v>
      </c>
      <c r="C5143" s="50" t="str">
        <f t="shared" si="640"/>
        <v>N</v>
      </c>
      <c r="D5143" s="52">
        <f>_xlfn.XLOOKUP(B5143,Cal_Date!B:B,Cal_Date!A:A,0)</f>
        <v>4</v>
      </c>
      <c r="E5143">
        <v>2019</v>
      </c>
      <c r="F5143" t="s">
        <v>125</v>
      </c>
      <c r="G5143" t="s">
        <v>129</v>
      </c>
      <c r="H5143" t="s">
        <v>11</v>
      </c>
      <c r="I5143" t="s">
        <v>11</v>
      </c>
      <c r="J5143" t="s">
        <v>15</v>
      </c>
      <c r="K5143" t="s">
        <v>42</v>
      </c>
      <c r="L5143">
        <v>1</v>
      </c>
      <c r="M5143">
        <v>1011</v>
      </c>
      <c r="O5143" t="s">
        <v>25</v>
      </c>
      <c r="R5143" t="s">
        <v>47</v>
      </c>
      <c r="S5143" s="49" t="str">
        <f t="shared" si="641"/>
        <v>Card</v>
      </c>
      <c r="T5143" s="3">
        <v>3.5000000000000003E-2</v>
      </c>
      <c r="U5143" s="2">
        <v>2.6500000000000004</v>
      </c>
      <c r="V5143" s="2">
        <v>0.87</v>
      </c>
      <c r="W5143" s="54">
        <f>_xlfn.XLOOKUP(M5143,Market!A:A,Market!F:F,0)</f>
        <v>0.06</v>
      </c>
      <c r="X5143" s="55">
        <f t="shared" si="642"/>
        <v>9.2750000000000027E-2</v>
      </c>
      <c r="Y5143" s="55">
        <f t="shared" si="643"/>
        <v>1.7800000000000002</v>
      </c>
      <c r="Z5143" s="54">
        <f t="shared" si="644"/>
        <v>0.67169811320754713</v>
      </c>
      <c r="AA5143" s="49" t="str">
        <f t="shared" ca="1" si="645"/>
        <v>N</v>
      </c>
      <c r="AB5143" s="49">
        <f t="shared" ca="1" si="646"/>
        <v>5</v>
      </c>
      <c r="AC5143" s="49" t="str">
        <f t="shared" ca="1" si="647"/>
        <v>N</v>
      </c>
    </row>
    <row r="5144" spans="1:29" x14ac:dyDescent="0.25">
      <c r="A5144">
        <v>3441</v>
      </c>
      <c r="B5144" s="9">
        <v>43581</v>
      </c>
      <c r="C5144" s="50" t="str">
        <f t="shared" si="640"/>
        <v>N</v>
      </c>
      <c r="D5144" s="52">
        <f>_xlfn.XLOOKUP(B5144,Cal_Date!B:B,Cal_Date!A:A,0)</f>
        <v>4</v>
      </c>
      <c r="E5144">
        <v>2019</v>
      </c>
      <c r="F5144" t="s">
        <v>125</v>
      </c>
      <c r="G5144" t="s">
        <v>129</v>
      </c>
      <c r="H5144" t="s">
        <v>48</v>
      </c>
      <c r="I5144" t="s">
        <v>18</v>
      </c>
      <c r="J5144" t="s">
        <v>10</v>
      </c>
      <c r="K5144" t="s">
        <v>43</v>
      </c>
      <c r="L5144">
        <v>1</v>
      </c>
      <c r="M5144">
        <v>1001</v>
      </c>
      <c r="O5144" t="s">
        <v>25</v>
      </c>
      <c r="R5144" t="s">
        <v>46</v>
      </c>
      <c r="S5144" s="49" t="str">
        <f t="shared" si="641"/>
        <v>Card</v>
      </c>
      <c r="T5144" s="3">
        <v>0.04</v>
      </c>
      <c r="U5144" s="2">
        <v>7.42</v>
      </c>
      <c r="V5144" s="2">
        <v>1.46</v>
      </c>
      <c r="W5144" s="54">
        <f>_xlfn.XLOOKUP(M5144,Market!A:A,Market!F:F,0)</f>
        <v>0.06</v>
      </c>
      <c r="X5144" s="55">
        <f t="shared" si="642"/>
        <v>0.29680000000000001</v>
      </c>
      <c r="Y5144" s="55">
        <f t="shared" si="643"/>
        <v>5.96</v>
      </c>
      <c r="Z5144" s="54">
        <f t="shared" si="644"/>
        <v>0.80323450134770891</v>
      </c>
      <c r="AA5144" s="49" t="str">
        <f t="shared" ca="1" si="645"/>
        <v>N</v>
      </c>
      <c r="AB5144" s="49">
        <f t="shared" ca="1" si="646"/>
        <v>5</v>
      </c>
      <c r="AC5144" s="49" t="str">
        <f t="shared" ca="1" si="647"/>
        <v>N</v>
      </c>
    </row>
    <row r="5145" spans="1:29" x14ac:dyDescent="0.25">
      <c r="A5145">
        <v>3442</v>
      </c>
      <c r="B5145" s="9">
        <v>43581</v>
      </c>
      <c r="C5145" s="50" t="str">
        <f t="shared" si="640"/>
        <v>N</v>
      </c>
      <c r="D5145" s="52">
        <f>_xlfn.XLOOKUP(B5145,Cal_Date!B:B,Cal_Date!A:A,0)</f>
        <v>4</v>
      </c>
      <c r="E5145">
        <v>2019</v>
      </c>
      <c r="F5145" t="s">
        <v>125</v>
      </c>
      <c r="G5145" t="s">
        <v>129</v>
      </c>
      <c r="H5145" t="s">
        <v>48</v>
      </c>
      <c r="I5145" t="s">
        <v>18</v>
      </c>
      <c r="J5145" t="s">
        <v>10</v>
      </c>
      <c r="K5145" t="s">
        <v>43</v>
      </c>
      <c r="L5145">
        <v>2</v>
      </c>
      <c r="M5145">
        <v>1000</v>
      </c>
      <c r="O5145" t="s">
        <v>25</v>
      </c>
      <c r="R5145" t="s">
        <v>44</v>
      </c>
      <c r="S5145" s="49" t="str">
        <f t="shared" si="641"/>
        <v>Card</v>
      </c>
      <c r="T5145" s="3">
        <v>0.03</v>
      </c>
      <c r="U5145" s="2">
        <v>15.120000000000001</v>
      </c>
      <c r="V5145" s="2">
        <v>2.92</v>
      </c>
      <c r="W5145" s="54">
        <f>_xlfn.XLOOKUP(M5145,Market!A:A,Market!F:F,0)</f>
        <v>0.08</v>
      </c>
      <c r="X5145" s="55">
        <f t="shared" si="642"/>
        <v>0.4536</v>
      </c>
      <c r="Y5145" s="55">
        <f t="shared" si="643"/>
        <v>12.200000000000001</v>
      </c>
      <c r="Z5145" s="54">
        <f t="shared" si="644"/>
        <v>0.80687830687830686</v>
      </c>
      <c r="AA5145" s="49" t="str">
        <f t="shared" ca="1" si="645"/>
        <v>N</v>
      </c>
      <c r="AB5145" s="49">
        <f t="shared" ca="1" si="646"/>
        <v>5</v>
      </c>
      <c r="AC5145" s="49" t="str">
        <f t="shared" ca="1" si="647"/>
        <v>N</v>
      </c>
    </row>
    <row r="5146" spans="1:29" x14ac:dyDescent="0.25">
      <c r="A5146">
        <v>3443</v>
      </c>
      <c r="B5146" s="9">
        <v>43581</v>
      </c>
      <c r="C5146" s="50" t="str">
        <f t="shared" si="640"/>
        <v>N</v>
      </c>
      <c r="D5146" s="52">
        <f>_xlfn.XLOOKUP(B5146,Cal_Date!B:B,Cal_Date!A:A,0)</f>
        <v>4</v>
      </c>
      <c r="E5146">
        <v>2019</v>
      </c>
      <c r="F5146" t="s">
        <v>125</v>
      </c>
      <c r="G5146" t="s">
        <v>129</v>
      </c>
      <c r="H5146" t="s">
        <v>48</v>
      </c>
      <c r="I5146" t="s">
        <v>18</v>
      </c>
      <c r="J5146" t="s">
        <v>10</v>
      </c>
      <c r="K5146" t="s">
        <v>43</v>
      </c>
      <c r="L5146">
        <v>2</v>
      </c>
      <c r="M5146">
        <v>1000</v>
      </c>
      <c r="O5146" t="s">
        <v>25</v>
      </c>
      <c r="R5146" t="s">
        <v>44</v>
      </c>
      <c r="S5146" s="49" t="str">
        <f t="shared" si="641"/>
        <v>Card</v>
      </c>
      <c r="T5146" s="3">
        <v>0.03</v>
      </c>
      <c r="U5146" s="2">
        <v>15.120000000000001</v>
      </c>
      <c r="V5146" s="2">
        <v>2.92</v>
      </c>
      <c r="W5146" s="54">
        <f>_xlfn.XLOOKUP(M5146,Market!A:A,Market!F:F,0)</f>
        <v>0.08</v>
      </c>
      <c r="X5146" s="55">
        <f t="shared" si="642"/>
        <v>0.4536</v>
      </c>
      <c r="Y5146" s="55">
        <f t="shared" si="643"/>
        <v>12.200000000000001</v>
      </c>
      <c r="Z5146" s="54">
        <f t="shared" si="644"/>
        <v>0.80687830687830686</v>
      </c>
      <c r="AA5146" s="49" t="str">
        <f t="shared" ca="1" si="645"/>
        <v>N</v>
      </c>
      <c r="AB5146" s="49">
        <f t="shared" ca="1" si="646"/>
        <v>5</v>
      </c>
      <c r="AC5146" s="49" t="str">
        <f t="shared" ca="1" si="647"/>
        <v>N</v>
      </c>
    </row>
    <row r="5147" spans="1:29" x14ac:dyDescent="0.25">
      <c r="A5147">
        <v>3444</v>
      </c>
      <c r="B5147" s="9">
        <v>43581</v>
      </c>
      <c r="C5147" s="50" t="str">
        <f t="shared" si="640"/>
        <v>N</v>
      </c>
      <c r="D5147" s="52">
        <f>_xlfn.XLOOKUP(B5147,Cal_Date!B:B,Cal_Date!A:A,0)</f>
        <v>4</v>
      </c>
      <c r="E5147">
        <v>2019</v>
      </c>
      <c r="F5147" t="s">
        <v>125</v>
      </c>
      <c r="G5147" t="s">
        <v>129</v>
      </c>
      <c r="H5147" t="s">
        <v>48</v>
      </c>
      <c r="I5147" t="s">
        <v>18</v>
      </c>
      <c r="J5147" t="s">
        <v>10</v>
      </c>
      <c r="K5147" t="s">
        <v>43</v>
      </c>
      <c r="L5147">
        <v>1</v>
      </c>
      <c r="M5147">
        <v>1002</v>
      </c>
      <c r="O5147" t="s">
        <v>28</v>
      </c>
      <c r="R5147" t="s">
        <v>44</v>
      </c>
      <c r="S5147" s="49" t="str">
        <f t="shared" si="641"/>
        <v>Card</v>
      </c>
      <c r="T5147" s="3">
        <v>0.03</v>
      </c>
      <c r="U5147" s="2">
        <v>7.42</v>
      </c>
      <c r="V5147" s="2">
        <v>1.46</v>
      </c>
      <c r="W5147" s="54">
        <f>_xlfn.XLOOKUP(M5147,Market!A:A,Market!F:F,0)</f>
        <v>0.06</v>
      </c>
      <c r="X5147" s="55">
        <f t="shared" si="642"/>
        <v>0.22259999999999999</v>
      </c>
      <c r="Y5147" s="55">
        <f t="shared" si="643"/>
        <v>5.96</v>
      </c>
      <c r="Z5147" s="54">
        <f t="shared" si="644"/>
        <v>0.80323450134770891</v>
      </c>
      <c r="AA5147" s="49" t="str">
        <f t="shared" ca="1" si="645"/>
        <v>N</v>
      </c>
      <c r="AB5147" s="49">
        <f t="shared" ca="1" si="646"/>
        <v>5</v>
      </c>
      <c r="AC5147" s="49" t="str">
        <f t="shared" ca="1" si="647"/>
        <v>N</v>
      </c>
    </row>
    <row r="5148" spans="1:29" x14ac:dyDescent="0.25">
      <c r="A5148">
        <v>3445</v>
      </c>
      <c r="B5148" s="9">
        <v>43581</v>
      </c>
      <c r="C5148" s="50" t="str">
        <f t="shared" si="640"/>
        <v>N</v>
      </c>
      <c r="D5148" s="52">
        <f>_xlfn.XLOOKUP(B5148,Cal_Date!B:B,Cal_Date!A:A,0)</f>
        <v>4</v>
      </c>
      <c r="E5148">
        <v>2019</v>
      </c>
      <c r="F5148" t="s">
        <v>125</v>
      </c>
      <c r="G5148" t="s">
        <v>129</v>
      </c>
      <c r="H5148" t="s">
        <v>14</v>
      </c>
      <c r="I5148" t="s">
        <v>18</v>
      </c>
      <c r="J5148" t="s">
        <v>15</v>
      </c>
      <c r="K5148" t="s">
        <v>43</v>
      </c>
      <c r="L5148">
        <v>1</v>
      </c>
      <c r="M5148">
        <v>1003</v>
      </c>
      <c r="O5148" t="s">
        <v>25</v>
      </c>
      <c r="R5148" t="s">
        <v>44</v>
      </c>
      <c r="S5148" s="49" t="str">
        <f t="shared" si="641"/>
        <v>Card</v>
      </c>
      <c r="T5148" s="3">
        <v>0.03</v>
      </c>
      <c r="U5148" s="2">
        <v>6.8900000000000006</v>
      </c>
      <c r="V5148" s="2">
        <v>2.1</v>
      </c>
      <c r="W5148" s="54">
        <f>_xlfn.XLOOKUP(M5148,Market!A:A,Market!F:F,0)</f>
        <v>0.06</v>
      </c>
      <c r="X5148" s="55">
        <f t="shared" si="642"/>
        <v>0.20670000000000002</v>
      </c>
      <c r="Y5148" s="55">
        <f t="shared" si="643"/>
        <v>4.7900000000000009</v>
      </c>
      <c r="Z5148" s="54">
        <f t="shared" si="644"/>
        <v>0.69521044992743108</v>
      </c>
      <c r="AA5148" s="49" t="str">
        <f t="shared" ca="1" si="645"/>
        <v>N</v>
      </c>
      <c r="AB5148" s="49">
        <f t="shared" ca="1" si="646"/>
        <v>5</v>
      </c>
      <c r="AC5148" s="49" t="str">
        <f t="shared" ca="1" si="647"/>
        <v>N</v>
      </c>
    </row>
    <row r="5149" spans="1:29" x14ac:dyDescent="0.25">
      <c r="A5149">
        <v>3446</v>
      </c>
      <c r="B5149" s="9">
        <v>43581</v>
      </c>
      <c r="C5149" s="50" t="str">
        <f t="shared" si="640"/>
        <v>N</v>
      </c>
      <c r="D5149" s="52">
        <f>_xlfn.XLOOKUP(B5149,Cal_Date!B:B,Cal_Date!A:A,0)</f>
        <v>4</v>
      </c>
      <c r="E5149">
        <v>2019</v>
      </c>
      <c r="F5149" t="s">
        <v>125</v>
      </c>
      <c r="G5149" t="s">
        <v>129</v>
      </c>
      <c r="H5149" t="s">
        <v>14</v>
      </c>
      <c r="I5149" t="s">
        <v>18</v>
      </c>
      <c r="J5149" t="s">
        <v>15</v>
      </c>
      <c r="K5149" t="s">
        <v>43</v>
      </c>
      <c r="L5149">
        <v>1</v>
      </c>
      <c r="M5149">
        <v>1005</v>
      </c>
      <c r="O5149" t="s">
        <v>25</v>
      </c>
      <c r="R5149" t="s">
        <v>44</v>
      </c>
      <c r="S5149" s="49" t="str">
        <f t="shared" si="641"/>
        <v>Card</v>
      </c>
      <c r="T5149" s="3">
        <v>0.03</v>
      </c>
      <c r="U5149" s="2">
        <v>7.6229999999999993</v>
      </c>
      <c r="V5149" s="2">
        <v>2.2200000000000002</v>
      </c>
      <c r="W5149" s="54">
        <f>_xlfn.XLOOKUP(M5149,Market!A:A,Market!F:F,0)</f>
        <v>8.8999999999999996E-2</v>
      </c>
      <c r="X5149" s="55">
        <f t="shared" si="642"/>
        <v>0.22868999999999998</v>
      </c>
      <c r="Y5149" s="55">
        <f t="shared" si="643"/>
        <v>5.4029999999999987</v>
      </c>
      <c r="Z5149" s="54">
        <f t="shared" si="644"/>
        <v>0.7087760724124359</v>
      </c>
      <c r="AA5149" s="49" t="str">
        <f t="shared" ca="1" si="645"/>
        <v>N</v>
      </c>
      <c r="AB5149" s="49">
        <f t="shared" ca="1" si="646"/>
        <v>5</v>
      </c>
      <c r="AC5149" s="49" t="str">
        <f t="shared" ca="1" si="647"/>
        <v>N</v>
      </c>
    </row>
    <row r="5150" spans="1:29" x14ac:dyDescent="0.25">
      <c r="A5150">
        <v>3447</v>
      </c>
      <c r="B5150" s="9">
        <v>43581</v>
      </c>
      <c r="C5150" s="50" t="str">
        <f t="shared" si="640"/>
        <v>N</v>
      </c>
      <c r="D5150" s="52">
        <f>_xlfn.XLOOKUP(B5150,Cal_Date!B:B,Cal_Date!A:A,0)</f>
        <v>4</v>
      </c>
      <c r="E5150">
        <v>2019</v>
      </c>
      <c r="F5150" t="s">
        <v>125</v>
      </c>
      <c r="G5150" t="s">
        <v>129</v>
      </c>
      <c r="H5150" t="s">
        <v>11</v>
      </c>
      <c r="I5150" t="s">
        <v>13</v>
      </c>
      <c r="J5150" t="s">
        <v>15</v>
      </c>
      <c r="K5150" t="s">
        <v>42</v>
      </c>
      <c r="L5150">
        <v>2</v>
      </c>
      <c r="M5150">
        <v>1005</v>
      </c>
      <c r="O5150" t="s">
        <v>25</v>
      </c>
      <c r="R5150" t="s">
        <v>44</v>
      </c>
      <c r="S5150" s="49" t="str">
        <f t="shared" si="641"/>
        <v>Card</v>
      </c>
      <c r="T5150" s="3">
        <v>0.03</v>
      </c>
      <c r="U5150" s="2">
        <v>5.4450000000000003</v>
      </c>
      <c r="V5150" s="2">
        <v>2.84</v>
      </c>
      <c r="W5150" s="54">
        <f>_xlfn.XLOOKUP(M5150,Market!A:A,Market!F:F,0)</f>
        <v>8.8999999999999996E-2</v>
      </c>
      <c r="X5150" s="55">
        <f t="shared" si="642"/>
        <v>0.16335</v>
      </c>
      <c r="Y5150" s="55">
        <f t="shared" si="643"/>
        <v>2.6050000000000004</v>
      </c>
      <c r="Z5150" s="54">
        <f t="shared" si="644"/>
        <v>0.47842056932966032</v>
      </c>
      <c r="AA5150" s="49" t="str">
        <f t="shared" ca="1" si="645"/>
        <v>N</v>
      </c>
      <c r="AB5150" s="49">
        <f t="shared" ca="1" si="646"/>
        <v>5</v>
      </c>
      <c r="AC5150" s="49" t="str">
        <f t="shared" ca="1" si="647"/>
        <v>N</v>
      </c>
    </row>
    <row r="5151" spans="1:29" x14ac:dyDescent="0.25">
      <c r="A5151">
        <v>3448</v>
      </c>
      <c r="B5151" s="9">
        <v>43581</v>
      </c>
      <c r="C5151" s="50" t="str">
        <f t="shared" si="640"/>
        <v>N</v>
      </c>
      <c r="D5151" s="52">
        <f>_xlfn.XLOOKUP(B5151,Cal_Date!B:B,Cal_Date!A:A,0)</f>
        <v>4</v>
      </c>
      <c r="E5151">
        <v>2019</v>
      </c>
      <c r="F5151" t="s">
        <v>125</v>
      </c>
      <c r="G5151" t="s">
        <v>129</v>
      </c>
      <c r="H5151" t="s">
        <v>48</v>
      </c>
      <c r="I5151" t="s">
        <v>18</v>
      </c>
      <c r="J5151" t="s">
        <v>10</v>
      </c>
      <c r="K5151" t="s">
        <v>43</v>
      </c>
      <c r="L5151">
        <v>1</v>
      </c>
      <c r="M5151">
        <v>1006</v>
      </c>
      <c r="O5151" t="s">
        <v>28</v>
      </c>
      <c r="R5151" t="s">
        <v>44</v>
      </c>
      <c r="S5151" s="49" t="str">
        <f t="shared" si="641"/>
        <v>Card</v>
      </c>
      <c r="T5151" s="3">
        <v>0.03</v>
      </c>
      <c r="U5151" s="2">
        <v>7.6229999999999993</v>
      </c>
      <c r="V5151" s="2">
        <v>1.46</v>
      </c>
      <c r="W5151" s="54">
        <f>_xlfn.XLOOKUP(M5151,Market!A:A,Market!F:F,0)</f>
        <v>8.8999999999999996E-2</v>
      </c>
      <c r="X5151" s="55">
        <f t="shared" si="642"/>
        <v>0.22868999999999998</v>
      </c>
      <c r="Y5151" s="55">
        <f t="shared" si="643"/>
        <v>6.1629999999999994</v>
      </c>
      <c r="Z5151" s="54">
        <f t="shared" si="644"/>
        <v>0.80847435392889933</v>
      </c>
      <c r="AA5151" s="49" t="str">
        <f t="shared" ca="1" si="645"/>
        <v>N</v>
      </c>
      <c r="AB5151" s="49">
        <f t="shared" ca="1" si="646"/>
        <v>5</v>
      </c>
      <c r="AC5151" s="49" t="str">
        <f t="shared" ca="1" si="647"/>
        <v>N</v>
      </c>
    </row>
    <row r="5152" spans="1:29" x14ac:dyDescent="0.25">
      <c r="A5152">
        <v>3449</v>
      </c>
      <c r="B5152" s="9">
        <v>43581</v>
      </c>
      <c r="C5152" s="50" t="str">
        <f t="shared" si="640"/>
        <v>N</v>
      </c>
      <c r="D5152" s="52">
        <f>_xlfn.XLOOKUP(B5152,Cal_Date!B:B,Cal_Date!A:A,0)</f>
        <v>4</v>
      </c>
      <c r="E5152">
        <v>2019</v>
      </c>
      <c r="F5152" t="s">
        <v>125</v>
      </c>
      <c r="G5152" t="s">
        <v>129</v>
      </c>
      <c r="H5152" t="s">
        <v>11</v>
      </c>
      <c r="I5152" t="s">
        <v>13</v>
      </c>
      <c r="J5152" t="s">
        <v>15</v>
      </c>
      <c r="K5152" t="s">
        <v>42</v>
      </c>
      <c r="L5152">
        <v>2</v>
      </c>
      <c r="M5152">
        <v>1007</v>
      </c>
      <c r="O5152" t="s">
        <v>28</v>
      </c>
      <c r="R5152" t="s">
        <v>44</v>
      </c>
      <c r="S5152" s="49" t="str">
        <f t="shared" si="641"/>
        <v>Card</v>
      </c>
      <c r="T5152" s="3">
        <v>0.03</v>
      </c>
      <c r="U5152" s="2">
        <v>5.4450000000000003</v>
      </c>
      <c r="V5152" s="2">
        <v>2.84</v>
      </c>
      <c r="W5152" s="54">
        <f>_xlfn.XLOOKUP(M5152,Market!A:A,Market!F:F,0)</f>
        <v>8.8999999999999996E-2</v>
      </c>
      <c r="X5152" s="55">
        <f t="shared" si="642"/>
        <v>0.16335</v>
      </c>
      <c r="Y5152" s="55">
        <f t="shared" si="643"/>
        <v>2.6050000000000004</v>
      </c>
      <c r="Z5152" s="54">
        <f t="shared" si="644"/>
        <v>0.47842056932966032</v>
      </c>
      <c r="AA5152" s="49" t="str">
        <f t="shared" ca="1" si="645"/>
        <v>N</v>
      </c>
      <c r="AB5152" s="49">
        <f t="shared" ca="1" si="646"/>
        <v>5</v>
      </c>
      <c r="AC5152" s="49" t="str">
        <f t="shared" ca="1" si="647"/>
        <v>N</v>
      </c>
    </row>
    <row r="5153" spans="1:29" x14ac:dyDescent="0.25">
      <c r="A5153">
        <v>3450</v>
      </c>
      <c r="B5153" s="9">
        <v>43581</v>
      </c>
      <c r="C5153" s="50" t="str">
        <f t="shared" si="640"/>
        <v>N</v>
      </c>
      <c r="D5153" s="52">
        <f>_xlfn.XLOOKUP(B5153,Cal_Date!B:B,Cal_Date!A:A,0)</f>
        <v>4</v>
      </c>
      <c r="E5153">
        <v>2019</v>
      </c>
      <c r="F5153" t="s">
        <v>125</v>
      </c>
      <c r="G5153" t="s">
        <v>129</v>
      </c>
      <c r="H5153" t="s">
        <v>11</v>
      </c>
      <c r="I5153" t="s">
        <v>13</v>
      </c>
      <c r="J5153" t="s">
        <v>15</v>
      </c>
      <c r="K5153" t="s">
        <v>42</v>
      </c>
      <c r="L5153">
        <v>1</v>
      </c>
      <c r="M5153">
        <v>1008</v>
      </c>
      <c r="O5153" t="s">
        <v>28</v>
      </c>
      <c r="R5153" t="s">
        <v>44</v>
      </c>
      <c r="S5153" s="49" t="str">
        <f t="shared" si="641"/>
        <v>Card</v>
      </c>
      <c r="T5153" s="3">
        <v>0.03</v>
      </c>
      <c r="U5153" s="2">
        <v>2.7225000000000001</v>
      </c>
      <c r="V5153" s="2">
        <v>1.42</v>
      </c>
      <c r="W5153" s="54">
        <f>_xlfn.XLOOKUP(M5153,Market!A:A,Market!F:F,0)</f>
        <v>8.8999999999999996E-2</v>
      </c>
      <c r="X5153" s="55">
        <f t="shared" si="642"/>
        <v>8.1674999999999998E-2</v>
      </c>
      <c r="Y5153" s="55">
        <f t="shared" si="643"/>
        <v>1.3025000000000002</v>
      </c>
      <c r="Z5153" s="54">
        <f t="shared" si="644"/>
        <v>0.47842056932966032</v>
      </c>
      <c r="AA5153" s="49" t="str">
        <f t="shared" ca="1" si="645"/>
        <v>N</v>
      </c>
      <c r="AB5153" s="49">
        <f t="shared" ca="1" si="646"/>
        <v>5</v>
      </c>
      <c r="AC5153" s="49" t="str">
        <f t="shared" ca="1" si="647"/>
        <v>N</v>
      </c>
    </row>
    <row r="5154" spans="1:29" x14ac:dyDescent="0.25">
      <c r="A5154">
        <v>3451</v>
      </c>
      <c r="B5154" s="9">
        <v>43581</v>
      </c>
      <c r="C5154" s="50" t="str">
        <f t="shared" si="640"/>
        <v>N</v>
      </c>
      <c r="D5154" s="52">
        <f>_xlfn.XLOOKUP(B5154,Cal_Date!B:B,Cal_Date!A:A,0)</f>
        <v>4</v>
      </c>
      <c r="E5154">
        <v>2019</v>
      </c>
      <c r="F5154" t="s">
        <v>125</v>
      </c>
      <c r="G5154" t="s">
        <v>129</v>
      </c>
      <c r="H5154" t="s">
        <v>48</v>
      </c>
      <c r="I5154" t="s">
        <v>18</v>
      </c>
      <c r="J5154" t="s">
        <v>10</v>
      </c>
      <c r="K5154" t="s">
        <v>43</v>
      </c>
      <c r="L5154">
        <v>2</v>
      </c>
      <c r="M5154">
        <v>1009</v>
      </c>
      <c r="O5154" t="s">
        <v>28</v>
      </c>
      <c r="R5154" t="s">
        <v>44</v>
      </c>
      <c r="S5154" s="49" t="str">
        <f t="shared" si="641"/>
        <v>Card</v>
      </c>
      <c r="T5154" s="3">
        <v>0.03</v>
      </c>
      <c r="U5154" s="2">
        <v>15.245999999999999</v>
      </c>
      <c r="V5154" s="2">
        <v>2.92</v>
      </c>
      <c r="W5154" s="54">
        <f>_xlfn.XLOOKUP(M5154,Market!A:A,Market!F:F,0)</f>
        <v>8.8999999999999996E-2</v>
      </c>
      <c r="X5154" s="55">
        <f t="shared" si="642"/>
        <v>0.45737999999999995</v>
      </c>
      <c r="Y5154" s="55">
        <f t="shared" si="643"/>
        <v>12.325999999999999</v>
      </c>
      <c r="Z5154" s="54">
        <f t="shared" si="644"/>
        <v>0.80847435392889933</v>
      </c>
      <c r="AA5154" s="49" t="str">
        <f t="shared" ca="1" si="645"/>
        <v>N</v>
      </c>
      <c r="AB5154" s="49">
        <f t="shared" ca="1" si="646"/>
        <v>5</v>
      </c>
      <c r="AC5154" s="49" t="str">
        <f t="shared" ca="1" si="647"/>
        <v>N</v>
      </c>
    </row>
    <row r="5155" spans="1:29" x14ac:dyDescent="0.25">
      <c r="A5155">
        <v>3452</v>
      </c>
      <c r="B5155" s="9">
        <v>43581</v>
      </c>
      <c r="C5155" s="50" t="str">
        <f t="shared" si="640"/>
        <v>N</v>
      </c>
      <c r="D5155" s="52">
        <f>_xlfn.XLOOKUP(B5155,Cal_Date!B:B,Cal_Date!A:A,0)</f>
        <v>4</v>
      </c>
      <c r="E5155">
        <v>2019</v>
      </c>
      <c r="F5155" t="s">
        <v>125</v>
      </c>
      <c r="G5155" t="s">
        <v>129</v>
      </c>
      <c r="H5155" t="s">
        <v>14</v>
      </c>
      <c r="I5155" t="s">
        <v>18</v>
      </c>
      <c r="J5155" t="s">
        <v>15</v>
      </c>
      <c r="K5155" t="s">
        <v>43</v>
      </c>
      <c r="L5155">
        <v>1</v>
      </c>
      <c r="M5155">
        <v>1006</v>
      </c>
      <c r="O5155" t="s">
        <v>28</v>
      </c>
      <c r="R5155" t="s">
        <v>44</v>
      </c>
      <c r="S5155" s="49" t="str">
        <f t="shared" si="641"/>
        <v>Card</v>
      </c>
      <c r="T5155" s="3">
        <v>0.03</v>
      </c>
      <c r="U5155" s="2">
        <v>7.0785</v>
      </c>
      <c r="V5155" s="2">
        <v>2.1</v>
      </c>
      <c r="W5155" s="54">
        <f>_xlfn.XLOOKUP(M5155,Market!A:A,Market!F:F,0)</f>
        <v>8.8999999999999996E-2</v>
      </c>
      <c r="X5155" s="55">
        <f t="shared" si="642"/>
        <v>0.21235499999999999</v>
      </c>
      <c r="Y5155" s="55">
        <f t="shared" si="643"/>
        <v>4.9785000000000004</v>
      </c>
      <c r="Z5155" s="54">
        <f t="shared" si="644"/>
        <v>0.70332697605424888</v>
      </c>
      <c r="AA5155" s="49" t="str">
        <f t="shared" ca="1" si="645"/>
        <v>N</v>
      </c>
      <c r="AB5155" s="49">
        <f t="shared" ca="1" si="646"/>
        <v>5</v>
      </c>
      <c r="AC5155" s="49" t="str">
        <f t="shared" ca="1" si="647"/>
        <v>N</v>
      </c>
    </row>
    <row r="5156" spans="1:29" x14ac:dyDescent="0.25">
      <c r="A5156">
        <v>3453</v>
      </c>
      <c r="B5156" s="9">
        <v>43581</v>
      </c>
      <c r="C5156" s="50" t="str">
        <f t="shared" si="640"/>
        <v>N</v>
      </c>
      <c r="D5156" s="52">
        <f>_xlfn.XLOOKUP(B5156,Cal_Date!B:B,Cal_Date!A:A,0)</f>
        <v>4</v>
      </c>
      <c r="E5156">
        <v>2019</v>
      </c>
      <c r="F5156" t="s">
        <v>125</v>
      </c>
      <c r="G5156" t="s">
        <v>129</v>
      </c>
      <c r="H5156" t="s">
        <v>48</v>
      </c>
      <c r="I5156" t="s">
        <v>18</v>
      </c>
      <c r="J5156" t="s">
        <v>10</v>
      </c>
      <c r="K5156" t="s">
        <v>43</v>
      </c>
      <c r="L5156">
        <v>1</v>
      </c>
      <c r="M5156">
        <v>1007</v>
      </c>
      <c r="O5156" t="s">
        <v>28</v>
      </c>
      <c r="R5156" t="s">
        <v>44</v>
      </c>
      <c r="S5156" s="49" t="str">
        <f t="shared" si="641"/>
        <v>Card</v>
      </c>
      <c r="T5156" s="3">
        <v>0.03</v>
      </c>
      <c r="U5156" s="2">
        <v>7.6229999999999993</v>
      </c>
      <c r="V5156" s="2">
        <v>1.46</v>
      </c>
      <c r="W5156" s="54">
        <f>_xlfn.XLOOKUP(M5156,Market!A:A,Market!F:F,0)</f>
        <v>8.8999999999999996E-2</v>
      </c>
      <c r="X5156" s="55">
        <f t="shared" si="642"/>
        <v>0.22868999999999998</v>
      </c>
      <c r="Y5156" s="55">
        <f t="shared" si="643"/>
        <v>6.1629999999999994</v>
      </c>
      <c r="Z5156" s="54">
        <f t="shared" si="644"/>
        <v>0.80847435392889933</v>
      </c>
      <c r="AA5156" s="49" t="str">
        <f t="shared" ca="1" si="645"/>
        <v>N</v>
      </c>
      <c r="AB5156" s="49">
        <f t="shared" ca="1" si="646"/>
        <v>5</v>
      </c>
      <c r="AC5156" s="49" t="str">
        <f t="shared" ca="1" si="647"/>
        <v>N</v>
      </c>
    </row>
    <row r="5157" spans="1:29" x14ac:dyDescent="0.25">
      <c r="A5157">
        <v>3454</v>
      </c>
      <c r="B5157" s="9">
        <v>43581</v>
      </c>
      <c r="C5157" s="50" t="str">
        <f t="shared" si="640"/>
        <v>N</v>
      </c>
      <c r="D5157" s="52">
        <f>_xlfn.XLOOKUP(B5157,Cal_Date!B:B,Cal_Date!A:A,0)</f>
        <v>4</v>
      </c>
      <c r="E5157">
        <v>2019</v>
      </c>
      <c r="F5157" t="s">
        <v>125</v>
      </c>
      <c r="G5157" t="s">
        <v>129</v>
      </c>
      <c r="H5157" t="s">
        <v>11</v>
      </c>
      <c r="I5157" t="s">
        <v>13</v>
      </c>
      <c r="J5157" t="s">
        <v>15</v>
      </c>
      <c r="K5157" t="s">
        <v>42</v>
      </c>
      <c r="L5157">
        <v>1</v>
      </c>
      <c r="M5157">
        <v>1007</v>
      </c>
      <c r="O5157" t="s">
        <v>28</v>
      </c>
      <c r="R5157" t="s">
        <v>44</v>
      </c>
      <c r="S5157" s="49" t="str">
        <f t="shared" si="641"/>
        <v>Card</v>
      </c>
      <c r="T5157" s="3">
        <v>0.03</v>
      </c>
      <c r="U5157" s="2">
        <v>2.7225000000000001</v>
      </c>
      <c r="V5157" s="2">
        <v>1.42</v>
      </c>
      <c r="W5157" s="54">
        <f>_xlfn.XLOOKUP(M5157,Market!A:A,Market!F:F,0)</f>
        <v>8.8999999999999996E-2</v>
      </c>
      <c r="X5157" s="55">
        <f t="shared" si="642"/>
        <v>8.1674999999999998E-2</v>
      </c>
      <c r="Y5157" s="55">
        <f t="shared" si="643"/>
        <v>1.3025000000000002</v>
      </c>
      <c r="Z5157" s="54">
        <f t="shared" si="644"/>
        <v>0.47842056932966032</v>
      </c>
      <c r="AA5157" s="49" t="str">
        <f t="shared" ca="1" si="645"/>
        <v>N</v>
      </c>
      <c r="AB5157" s="49">
        <f t="shared" ca="1" si="646"/>
        <v>5</v>
      </c>
      <c r="AC5157" s="49" t="str">
        <f t="shared" ca="1" si="647"/>
        <v>N</v>
      </c>
    </row>
    <row r="5158" spans="1:29" x14ac:dyDescent="0.25">
      <c r="A5158">
        <v>3455</v>
      </c>
      <c r="B5158" s="9">
        <v>43581</v>
      </c>
      <c r="C5158" s="50" t="str">
        <f t="shared" si="640"/>
        <v>N</v>
      </c>
      <c r="D5158" s="52">
        <f>_xlfn.XLOOKUP(B5158,Cal_Date!B:B,Cal_Date!A:A,0)</f>
        <v>4</v>
      </c>
      <c r="E5158">
        <v>2019</v>
      </c>
      <c r="F5158" t="s">
        <v>125</v>
      </c>
      <c r="G5158" t="s">
        <v>129</v>
      </c>
      <c r="H5158" t="s">
        <v>11</v>
      </c>
      <c r="I5158" t="s">
        <v>11</v>
      </c>
      <c r="J5158" t="s">
        <v>15</v>
      </c>
      <c r="K5158" t="s">
        <v>42</v>
      </c>
      <c r="L5158">
        <v>1</v>
      </c>
      <c r="M5158">
        <v>1007</v>
      </c>
      <c r="O5158" t="s">
        <v>28</v>
      </c>
      <c r="R5158" t="s">
        <v>46</v>
      </c>
      <c r="S5158" s="49" t="str">
        <f t="shared" si="641"/>
        <v>Card</v>
      </c>
      <c r="T5158" s="3">
        <v>0.04</v>
      </c>
      <c r="U5158" s="2">
        <v>2.7225000000000001</v>
      </c>
      <c r="V5158" s="2">
        <v>0.87</v>
      </c>
      <c r="W5158" s="54">
        <f>_xlfn.XLOOKUP(M5158,Market!A:A,Market!F:F,0)</f>
        <v>8.8999999999999996E-2</v>
      </c>
      <c r="X5158" s="55">
        <f t="shared" si="642"/>
        <v>0.10890000000000001</v>
      </c>
      <c r="Y5158" s="55">
        <f t="shared" si="643"/>
        <v>1.8525</v>
      </c>
      <c r="Z5158" s="54">
        <f t="shared" si="644"/>
        <v>0.68044077134986225</v>
      </c>
      <c r="AA5158" s="49" t="str">
        <f t="shared" ca="1" si="645"/>
        <v>N</v>
      </c>
      <c r="AB5158" s="49">
        <f t="shared" ca="1" si="646"/>
        <v>5</v>
      </c>
      <c r="AC5158" s="49" t="str">
        <f t="shared" ca="1" si="647"/>
        <v>N</v>
      </c>
    </row>
    <row r="5159" spans="1:29" x14ac:dyDescent="0.25">
      <c r="A5159">
        <v>3456</v>
      </c>
      <c r="B5159" s="9">
        <v>43581</v>
      </c>
      <c r="C5159" s="50" t="str">
        <f t="shared" si="640"/>
        <v>N</v>
      </c>
      <c r="D5159" s="52">
        <f>_xlfn.XLOOKUP(B5159,Cal_Date!B:B,Cal_Date!A:A,0)</f>
        <v>4</v>
      </c>
      <c r="E5159">
        <v>2019</v>
      </c>
      <c r="F5159" t="s">
        <v>125</v>
      </c>
      <c r="G5159" t="s">
        <v>129</v>
      </c>
      <c r="H5159" t="s">
        <v>11</v>
      </c>
      <c r="I5159" t="s">
        <v>11</v>
      </c>
      <c r="J5159" t="s">
        <v>15</v>
      </c>
      <c r="K5159" t="s">
        <v>42</v>
      </c>
      <c r="L5159">
        <v>2</v>
      </c>
      <c r="M5159">
        <v>1005</v>
      </c>
      <c r="O5159" t="s">
        <v>25</v>
      </c>
      <c r="R5159" t="s">
        <v>44</v>
      </c>
      <c r="S5159" s="49" t="str">
        <f t="shared" si="641"/>
        <v>Card</v>
      </c>
      <c r="T5159" s="3">
        <v>0.03</v>
      </c>
      <c r="U5159" s="2">
        <v>5.4450000000000003</v>
      </c>
      <c r="V5159" s="2">
        <v>1.74</v>
      </c>
      <c r="W5159" s="54">
        <f>_xlfn.XLOOKUP(M5159,Market!A:A,Market!F:F,0)</f>
        <v>8.8999999999999996E-2</v>
      </c>
      <c r="X5159" s="55">
        <f t="shared" si="642"/>
        <v>0.16335</v>
      </c>
      <c r="Y5159" s="55">
        <f t="shared" si="643"/>
        <v>3.7050000000000001</v>
      </c>
      <c r="Z5159" s="54">
        <f t="shared" si="644"/>
        <v>0.68044077134986225</v>
      </c>
      <c r="AA5159" s="49" t="str">
        <f t="shared" ca="1" si="645"/>
        <v>N</v>
      </c>
      <c r="AB5159" s="49">
        <f t="shared" ca="1" si="646"/>
        <v>5</v>
      </c>
      <c r="AC5159" s="49" t="str">
        <f t="shared" ca="1" si="647"/>
        <v>N</v>
      </c>
    </row>
    <row r="5160" spans="1:29" x14ac:dyDescent="0.25">
      <c r="A5160">
        <v>3457</v>
      </c>
      <c r="B5160" s="9">
        <v>43581</v>
      </c>
      <c r="C5160" s="50" t="str">
        <f t="shared" si="640"/>
        <v>N</v>
      </c>
      <c r="D5160" s="52">
        <f>_xlfn.XLOOKUP(B5160,Cal_Date!B:B,Cal_Date!A:A,0)</f>
        <v>4</v>
      </c>
      <c r="E5160">
        <v>2019</v>
      </c>
      <c r="F5160" t="s">
        <v>125</v>
      </c>
      <c r="G5160" t="s">
        <v>129</v>
      </c>
      <c r="H5160" t="s">
        <v>14</v>
      </c>
      <c r="I5160" t="s">
        <v>13</v>
      </c>
      <c r="J5160" t="s">
        <v>15</v>
      </c>
      <c r="K5160" t="s">
        <v>43</v>
      </c>
      <c r="L5160">
        <v>1</v>
      </c>
      <c r="M5160">
        <v>1005</v>
      </c>
      <c r="O5160" t="s">
        <v>25</v>
      </c>
      <c r="R5160" t="s">
        <v>44</v>
      </c>
      <c r="S5160" s="49" t="str">
        <f t="shared" si="641"/>
        <v>Card</v>
      </c>
      <c r="T5160" s="3">
        <v>0.03</v>
      </c>
      <c r="U5160" s="2">
        <v>7.0785</v>
      </c>
      <c r="V5160" s="2">
        <v>2.12</v>
      </c>
      <c r="W5160" s="54">
        <f>_xlfn.XLOOKUP(M5160,Market!A:A,Market!F:F,0)</f>
        <v>8.8999999999999996E-2</v>
      </c>
      <c r="X5160" s="55">
        <f t="shared" si="642"/>
        <v>0.21235499999999999</v>
      </c>
      <c r="Y5160" s="55">
        <f t="shared" si="643"/>
        <v>4.9584999999999999</v>
      </c>
      <c r="Z5160" s="54">
        <f t="shared" si="644"/>
        <v>0.70050151868333688</v>
      </c>
      <c r="AA5160" s="49" t="str">
        <f t="shared" ca="1" si="645"/>
        <v>N</v>
      </c>
      <c r="AB5160" s="49">
        <f t="shared" ca="1" si="646"/>
        <v>5</v>
      </c>
      <c r="AC5160" s="49" t="str">
        <f t="shared" ca="1" si="647"/>
        <v>N</v>
      </c>
    </row>
    <row r="5161" spans="1:29" x14ac:dyDescent="0.25">
      <c r="A5161">
        <v>3458</v>
      </c>
      <c r="B5161" s="9">
        <v>43581</v>
      </c>
      <c r="C5161" s="50" t="str">
        <f t="shared" si="640"/>
        <v>N</v>
      </c>
      <c r="D5161" s="52">
        <f>_xlfn.XLOOKUP(B5161,Cal_Date!B:B,Cal_Date!A:A,0)</f>
        <v>4</v>
      </c>
      <c r="E5161">
        <v>2019</v>
      </c>
      <c r="F5161" t="s">
        <v>125</v>
      </c>
      <c r="G5161" t="s">
        <v>129</v>
      </c>
      <c r="H5161" t="s">
        <v>11</v>
      </c>
      <c r="I5161" t="s">
        <v>11</v>
      </c>
      <c r="J5161" t="s">
        <v>15</v>
      </c>
      <c r="K5161" t="s">
        <v>42</v>
      </c>
      <c r="L5161">
        <v>1</v>
      </c>
      <c r="M5161">
        <v>1002</v>
      </c>
      <c r="O5161" t="s">
        <v>28</v>
      </c>
      <c r="R5161" t="s">
        <v>47</v>
      </c>
      <c r="S5161" s="49" t="str">
        <f t="shared" si="641"/>
        <v>Card</v>
      </c>
      <c r="T5161" s="3">
        <v>3.5000000000000003E-2</v>
      </c>
      <c r="U5161" s="2">
        <v>2.6500000000000004</v>
      </c>
      <c r="V5161" s="2">
        <v>0.87</v>
      </c>
      <c r="W5161" s="54">
        <f>_xlfn.XLOOKUP(M5161,Market!A:A,Market!F:F,0)</f>
        <v>0.06</v>
      </c>
      <c r="X5161" s="55">
        <f t="shared" si="642"/>
        <v>9.2750000000000027E-2</v>
      </c>
      <c r="Y5161" s="55">
        <f t="shared" si="643"/>
        <v>1.7800000000000002</v>
      </c>
      <c r="Z5161" s="54">
        <f t="shared" si="644"/>
        <v>0.67169811320754713</v>
      </c>
      <c r="AA5161" s="49" t="str">
        <f t="shared" ca="1" si="645"/>
        <v>N</v>
      </c>
      <c r="AB5161" s="49">
        <f t="shared" ca="1" si="646"/>
        <v>5</v>
      </c>
      <c r="AC5161" s="49" t="str">
        <f t="shared" ca="1" si="647"/>
        <v>N</v>
      </c>
    </row>
    <row r="5162" spans="1:29" x14ac:dyDescent="0.25">
      <c r="A5162">
        <v>3459</v>
      </c>
      <c r="B5162" s="9">
        <v>43581</v>
      </c>
      <c r="C5162" s="50" t="str">
        <f t="shared" si="640"/>
        <v>N</v>
      </c>
      <c r="D5162" s="52">
        <f>_xlfn.XLOOKUP(B5162,Cal_Date!B:B,Cal_Date!A:A,0)</f>
        <v>4</v>
      </c>
      <c r="E5162">
        <v>2019</v>
      </c>
      <c r="F5162" t="s">
        <v>125</v>
      </c>
      <c r="G5162" t="s">
        <v>129</v>
      </c>
      <c r="H5162" t="s">
        <v>48</v>
      </c>
      <c r="I5162" t="s">
        <v>18</v>
      </c>
      <c r="J5162" t="s">
        <v>10</v>
      </c>
      <c r="K5162" t="s">
        <v>43</v>
      </c>
      <c r="L5162">
        <v>1</v>
      </c>
      <c r="M5162">
        <v>1004</v>
      </c>
      <c r="O5162" t="s">
        <v>28</v>
      </c>
      <c r="R5162" t="s">
        <v>47</v>
      </c>
      <c r="S5162" s="49" t="str">
        <f t="shared" si="641"/>
        <v>Card</v>
      </c>
      <c r="T5162" s="3">
        <v>3.5000000000000003E-2</v>
      </c>
      <c r="U5162" s="2">
        <v>7.42</v>
      </c>
      <c r="V5162" s="2">
        <v>1.46</v>
      </c>
      <c r="W5162" s="54">
        <f>_xlfn.XLOOKUP(M5162,Market!A:A,Market!F:F,0)</f>
        <v>0.06</v>
      </c>
      <c r="X5162" s="55">
        <f t="shared" si="642"/>
        <v>0.25970000000000004</v>
      </c>
      <c r="Y5162" s="55">
        <f t="shared" si="643"/>
        <v>5.96</v>
      </c>
      <c r="Z5162" s="54">
        <f t="shared" si="644"/>
        <v>0.80323450134770891</v>
      </c>
      <c r="AA5162" s="49" t="str">
        <f t="shared" ca="1" si="645"/>
        <v>N</v>
      </c>
      <c r="AB5162" s="49">
        <f t="shared" ca="1" si="646"/>
        <v>5</v>
      </c>
      <c r="AC5162" s="49" t="str">
        <f t="shared" ca="1" si="647"/>
        <v>N</v>
      </c>
    </row>
    <row r="5163" spans="1:29" x14ac:dyDescent="0.25">
      <c r="A5163">
        <v>3460</v>
      </c>
      <c r="B5163" s="9">
        <v>43581</v>
      </c>
      <c r="C5163" s="50" t="str">
        <f t="shared" si="640"/>
        <v>N</v>
      </c>
      <c r="D5163" s="52">
        <f>_xlfn.XLOOKUP(B5163,Cal_Date!B:B,Cal_Date!A:A,0)</f>
        <v>4</v>
      </c>
      <c r="E5163">
        <v>2019</v>
      </c>
      <c r="F5163" t="s">
        <v>125</v>
      </c>
      <c r="G5163" t="s">
        <v>129</v>
      </c>
      <c r="H5163" t="s">
        <v>48</v>
      </c>
      <c r="I5163" t="s">
        <v>18</v>
      </c>
      <c r="J5163" t="s">
        <v>10</v>
      </c>
      <c r="K5163" t="s">
        <v>43</v>
      </c>
      <c r="L5163">
        <v>1</v>
      </c>
      <c r="M5163">
        <v>1005</v>
      </c>
      <c r="O5163" t="s">
        <v>25</v>
      </c>
      <c r="R5163" t="s">
        <v>47</v>
      </c>
      <c r="S5163" s="49" t="str">
        <f t="shared" si="641"/>
        <v>Card</v>
      </c>
      <c r="T5163" s="3">
        <v>3.5000000000000003E-2</v>
      </c>
      <c r="U5163" s="2">
        <v>7.6229999999999993</v>
      </c>
      <c r="V5163" s="2">
        <v>1.46</v>
      </c>
      <c r="W5163" s="54">
        <f>_xlfn.XLOOKUP(M5163,Market!A:A,Market!F:F,0)</f>
        <v>8.8999999999999996E-2</v>
      </c>
      <c r="X5163" s="55">
        <f t="shared" si="642"/>
        <v>0.26680500000000001</v>
      </c>
      <c r="Y5163" s="55">
        <f t="shared" si="643"/>
        <v>6.1629999999999994</v>
      </c>
      <c r="Z5163" s="54">
        <f t="shared" si="644"/>
        <v>0.80847435392889933</v>
      </c>
      <c r="AA5163" s="49" t="str">
        <f t="shared" ca="1" si="645"/>
        <v>N</v>
      </c>
      <c r="AB5163" s="49">
        <f t="shared" ca="1" si="646"/>
        <v>5</v>
      </c>
      <c r="AC5163" s="49" t="str">
        <f t="shared" ca="1" si="647"/>
        <v>N</v>
      </c>
    </row>
    <row r="5164" spans="1:29" x14ac:dyDescent="0.25">
      <c r="A5164">
        <v>3461</v>
      </c>
      <c r="B5164" s="9">
        <v>43581</v>
      </c>
      <c r="C5164" s="50" t="str">
        <f t="shared" si="640"/>
        <v>N</v>
      </c>
      <c r="D5164" s="52">
        <f>_xlfn.XLOOKUP(B5164,Cal_Date!B:B,Cal_Date!A:A,0)</f>
        <v>4</v>
      </c>
      <c r="E5164">
        <v>2019</v>
      </c>
      <c r="F5164" t="s">
        <v>125</v>
      </c>
      <c r="G5164" t="s">
        <v>129</v>
      </c>
      <c r="H5164" t="s">
        <v>11</v>
      </c>
      <c r="I5164" t="s">
        <v>11</v>
      </c>
      <c r="J5164" t="s">
        <v>15</v>
      </c>
      <c r="K5164" t="s">
        <v>42</v>
      </c>
      <c r="L5164">
        <v>1</v>
      </c>
      <c r="M5164">
        <v>1001</v>
      </c>
      <c r="O5164" t="s">
        <v>25</v>
      </c>
      <c r="R5164" t="s">
        <v>47</v>
      </c>
      <c r="S5164" s="49" t="str">
        <f t="shared" si="641"/>
        <v>Card</v>
      </c>
      <c r="T5164" s="3">
        <v>3.5000000000000003E-2</v>
      </c>
      <c r="U5164" s="2">
        <v>2.6500000000000004</v>
      </c>
      <c r="V5164" s="2">
        <v>0.87</v>
      </c>
      <c r="W5164" s="54">
        <f>_xlfn.XLOOKUP(M5164,Market!A:A,Market!F:F,0)</f>
        <v>0.06</v>
      </c>
      <c r="X5164" s="55">
        <f t="shared" si="642"/>
        <v>9.2750000000000027E-2</v>
      </c>
      <c r="Y5164" s="55">
        <f t="shared" si="643"/>
        <v>1.7800000000000002</v>
      </c>
      <c r="Z5164" s="54">
        <f t="shared" si="644"/>
        <v>0.67169811320754713</v>
      </c>
      <c r="AA5164" s="49" t="str">
        <f t="shared" ca="1" si="645"/>
        <v>N</v>
      </c>
      <c r="AB5164" s="49">
        <f t="shared" ca="1" si="646"/>
        <v>5</v>
      </c>
      <c r="AC5164" s="49" t="str">
        <f t="shared" ca="1" si="647"/>
        <v>N</v>
      </c>
    </row>
    <row r="5165" spans="1:29" x14ac:dyDescent="0.25">
      <c r="A5165">
        <v>3462</v>
      </c>
      <c r="B5165" s="9">
        <v>43581</v>
      </c>
      <c r="C5165" s="50" t="str">
        <f t="shared" si="640"/>
        <v>N</v>
      </c>
      <c r="D5165" s="52">
        <f>_xlfn.XLOOKUP(B5165,Cal_Date!B:B,Cal_Date!A:A,0)</f>
        <v>4</v>
      </c>
      <c r="E5165">
        <v>2019</v>
      </c>
      <c r="F5165" t="s">
        <v>125</v>
      </c>
      <c r="G5165" t="s">
        <v>129</v>
      </c>
      <c r="H5165" t="s">
        <v>14</v>
      </c>
      <c r="I5165" t="s">
        <v>13</v>
      </c>
      <c r="J5165" t="s">
        <v>15</v>
      </c>
      <c r="K5165" t="s">
        <v>43</v>
      </c>
      <c r="L5165">
        <v>2</v>
      </c>
      <c r="M5165">
        <v>1010</v>
      </c>
      <c r="O5165" t="s">
        <v>25</v>
      </c>
      <c r="R5165" t="s">
        <v>44</v>
      </c>
      <c r="S5165" s="49" t="str">
        <f t="shared" si="641"/>
        <v>Card</v>
      </c>
      <c r="T5165" s="3">
        <v>0.03</v>
      </c>
      <c r="U5165" s="2">
        <v>14.040000000000001</v>
      </c>
      <c r="V5165" s="2">
        <v>4.24</v>
      </c>
      <c r="W5165" s="54">
        <f>_xlfn.XLOOKUP(M5165,Market!A:A,Market!F:F,0)</f>
        <v>0.08</v>
      </c>
      <c r="X5165" s="55">
        <f t="shared" si="642"/>
        <v>0.42120000000000002</v>
      </c>
      <c r="Y5165" s="55">
        <f t="shared" si="643"/>
        <v>9.8000000000000007</v>
      </c>
      <c r="Z5165" s="54">
        <f t="shared" si="644"/>
        <v>0.69800569800569801</v>
      </c>
      <c r="AA5165" s="49" t="str">
        <f t="shared" ca="1" si="645"/>
        <v>N</v>
      </c>
      <c r="AB5165" s="49">
        <f t="shared" ca="1" si="646"/>
        <v>5</v>
      </c>
      <c r="AC5165" s="49" t="str">
        <f t="shared" ca="1" si="647"/>
        <v>N</v>
      </c>
    </row>
    <row r="5166" spans="1:29" x14ac:dyDescent="0.25">
      <c r="A5166">
        <v>3463</v>
      </c>
      <c r="B5166" s="9">
        <v>43581</v>
      </c>
      <c r="C5166" s="50" t="str">
        <f t="shared" si="640"/>
        <v>N</v>
      </c>
      <c r="D5166" s="52">
        <f>_xlfn.XLOOKUP(B5166,Cal_Date!B:B,Cal_Date!A:A,0)</f>
        <v>4</v>
      </c>
      <c r="E5166">
        <v>2019</v>
      </c>
      <c r="F5166" t="s">
        <v>125</v>
      </c>
      <c r="G5166" t="s">
        <v>129</v>
      </c>
      <c r="H5166" t="s">
        <v>48</v>
      </c>
      <c r="I5166" t="s">
        <v>18</v>
      </c>
      <c r="J5166" t="s">
        <v>10</v>
      </c>
      <c r="K5166" t="s">
        <v>43</v>
      </c>
      <c r="L5166">
        <v>2</v>
      </c>
      <c r="M5166">
        <v>1011</v>
      </c>
      <c r="O5166" t="s">
        <v>25</v>
      </c>
      <c r="R5166" t="s">
        <v>44</v>
      </c>
      <c r="S5166" s="49" t="str">
        <f t="shared" si="641"/>
        <v>Card</v>
      </c>
      <c r="T5166" s="3">
        <v>0.03</v>
      </c>
      <c r="U5166" s="2">
        <v>14.84</v>
      </c>
      <c r="V5166" s="2">
        <v>2.92</v>
      </c>
      <c r="W5166" s="54">
        <f>_xlfn.XLOOKUP(M5166,Market!A:A,Market!F:F,0)</f>
        <v>0.06</v>
      </c>
      <c r="X5166" s="55">
        <f t="shared" si="642"/>
        <v>0.44519999999999998</v>
      </c>
      <c r="Y5166" s="55">
        <f t="shared" si="643"/>
        <v>11.92</v>
      </c>
      <c r="Z5166" s="54">
        <f t="shared" si="644"/>
        <v>0.80323450134770891</v>
      </c>
      <c r="AA5166" s="49" t="str">
        <f t="shared" ca="1" si="645"/>
        <v>N</v>
      </c>
      <c r="AB5166" s="49">
        <f t="shared" ca="1" si="646"/>
        <v>5</v>
      </c>
      <c r="AC5166" s="49" t="str">
        <f t="shared" ca="1" si="647"/>
        <v>N</v>
      </c>
    </row>
    <row r="5167" spans="1:29" x14ac:dyDescent="0.25">
      <c r="A5167">
        <v>3464</v>
      </c>
      <c r="B5167" s="9">
        <v>43581</v>
      </c>
      <c r="C5167" s="50" t="str">
        <f t="shared" si="640"/>
        <v>N</v>
      </c>
      <c r="D5167" s="52">
        <f>_xlfn.XLOOKUP(B5167,Cal_Date!B:B,Cal_Date!A:A,0)</f>
        <v>4</v>
      </c>
      <c r="E5167">
        <v>2019</v>
      </c>
      <c r="F5167" t="s">
        <v>125</v>
      </c>
      <c r="G5167" t="s">
        <v>129</v>
      </c>
      <c r="H5167" t="s">
        <v>11</v>
      </c>
      <c r="I5167" t="s">
        <v>11</v>
      </c>
      <c r="J5167" t="s">
        <v>15</v>
      </c>
      <c r="K5167" t="s">
        <v>42</v>
      </c>
      <c r="L5167">
        <v>1</v>
      </c>
      <c r="M5167">
        <v>1011</v>
      </c>
      <c r="O5167" t="s">
        <v>25</v>
      </c>
      <c r="R5167" t="s">
        <v>44</v>
      </c>
      <c r="S5167" s="49" t="str">
        <f t="shared" si="641"/>
        <v>Card</v>
      </c>
      <c r="T5167" s="3">
        <v>0.03</v>
      </c>
      <c r="U5167" s="2">
        <v>2.6500000000000004</v>
      </c>
      <c r="V5167" s="2">
        <v>0.87</v>
      </c>
      <c r="W5167" s="54">
        <f>_xlfn.XLOOKUP(M5167,Market!A:A,Market!F:F,0)</f>
        <v>0.06</v>
      </c>
      <c r="X5167" s="55">
        <f t="shared" si="642"/>
        <v>7.9500000000000001E-2</v>
      </c>
      <c r="Y5167" s="55">
        <f t="shared" si="643"/>
        <v>1.7800000000000002</v>
      </c>
      <c r="Z5167" s="54">
        <f t="shared" si="644"/>
        <v>0.67169811320754713</v>
      </c>
      <c r="AA5167" s="49" t="str">
        <f t="shared" ca="1" si="645"/>
        <v>N</v>
      </c>
      <c r="AB5167" s="49">
        <f t="shared" ca="1" si="646"/>
        <v>5</v>
      </c>
      <c r="AC5167" s="49" t="str">
        <f t="shared" ca="1" si="647"/>
        <v>N</v>
      </c>
    </row>
    <row r="5168" spans="1:29" x14ac:dyDescent="0.25">
      <c r="A5168">
        <v>3465</v>
      </c>
      <c r="B5168" s="9">
        <v>43581</v>
      </c>
      <c r="C5168" s="50" t="str">
        <f t="shared" si="640"/>
        <v>N</v>
      </c>
      <c r="D5168" s="52">
        <f>_xlfn.XLOOKUP(B5168,Cal_Date!B:B,Cal_Date!A:A,0)</f>
        <v>4</v>
      </c>
      <c r="E5168">
        <v>2019</v>
      </c>
      <c r="F5168" t="s">
        <v>125</v>
      </c>
      <c r="G5168" t="s">
        <v>129</v>
      </c>
      <c r="H5168" t="s">
        <v>11</v>
      </c>
      <c r="I5168" t="s">
        <v>11</v>
      </c>
      <c r="J5168" t="s">
        <v>15</v>
      </c>
      <c r="K5168" t="s">
        <v>42</v>
      </c>
      <c r="L5168">
        <v>1</v>
      </c>
      <c r="M5168">
        <v>1001</v>
      </c>
      <c r="O5168" t="s">
        <v>25</v>
      </c>
      <c r="R5168" t="s">
        <v>44</v>
      </c>
      <c r="S5168" s="49" t="str">
        <f t="shared" si="641"/>
        <v>Card</v>
      </c>
      <c r="T5168" s="3">
        <v>0.03</v>
      </c>
      <c r="U5168" s="2">
        <v>2.6500000000000004</v>
      </c>
      <c r="V5168" s="2">
        <v>0.87</v>
      </c>
      <c r="W5168" s="54">
        <f>_xlfn.XLOOKUP(M5168,Market!A:A,Market!F:F,0)</f>
        <v>0.06</v>
      </c>
      <c r="X5168" s="55">
        <f t="shared" si="642"/>
        <v>7.9500000000000001E-2</v>
      </c>
      <c r="Y5168" s="55">
        <f t="shared" si="643"/>
        <v>1.7800000000000002</v>
      </c>
      <c r="Z5168" s="54">
        <f t="shared" si="644"/>
        <v>0.67169811320754713</v>
      </c>
      <c r="AA5168" s="49" t="str">
        <f t="shared" ca="1" si="645"/>
        <v>N</v>
      </c>
      <c r="AB5168" s="49">
        <f t="shared" ca="1" si="646"/>
        <v>5</v>
      </c>
      <c r="AC5168" s="49" t="str">
        <f t="shared" ca="1" si="647"/>
        <v>N</v>
      </c>
    </row>
    <row r="5169" spans="1:29" x14ac:dyDescent="0.25">
      <c r="A5169">
        <v>3466</v>
      </c>
      <c r="B5169" s="9">
        <v>43581</v>
      </c>
      <c r="C5169" s="50" t="str">
        <f t="shared" si="640"/>
        <v>N</v>
      </c>
      <c r="D5169" s="52">
        <f>_xlfn.XLOOKUP(B5169,Cal_Date!B:B,Cal_Date!A:A,0)</f>
        <v>4</v>
      </c>
      <c r="E5169">
        <v>2019</v>
      </c>
      <c r="F5169" t="s">
        <v>125</v>
      </c>
      <c r="G5169" t="s">
        <v>129</v>
      </c>
      <c r="H5169" t="s">
        <v>11</v>
      </c>
      <c r="I5169" t="s">
        <v>13</v>
      </c>
      <c r="J5169" t="s">
        <v>15</v>
      </c>
      <c r="K5169" t="s">
        <v>42</v>
      </c>
      <c r="L5169">
        <v>1</v>
      </c>
      <c r="M5169">
        <v>1003</v>
      </c>
      <c r="O5169" t="s">
        <v>25</v>
      </c>
      <c r="R5169" t="s">
        <v>47</v>
      </c>
      <c r="S5169" s="49" t="str">
        <f t="shared" si="641"/>
        <v>Card</v>
      </c>
      <c r="T5169" s="3">
        <v>3.5000000000000003E-2</v>
      </c>
      <c r="U5169" s="2">
        <v>2.6500000000000004</v>
      </c>
      <c r="V5169" s="2">
        <v>1.42</v>
      </c>
      <c r="W5169" s="54">
        <f>_xlfn.XLOOKUP(M5169,Market!A:A,Market!F:F,0)</f>
        <v>0.06</v>
      </c>
      <c r="X5169" s="55">
        <f t="shared" si="642"/>
        <v>9.2750000000000027E-2</v>
      </c>
      <c r="Y5169" s="55">
        <f t="shared" si="643"/>
        <v>1.2300000000000004</v>
      </c>
      <c r="Z5169" s="54">
        <f t="shared" si="644"/>
        <v>0.46415094339622653</v>
      </c>
      <c r="AA5169" s="49" t="str">
        <f t="shared" ca="1" si="645"/>
        <v>N</v>
      </c>
      <c r="AB5169" s="49">
        <f t="shared" ca="1" si="646"/>
        <v>5</v>
      </c>
      <c r="AC5169" s="49" t="str">
        <f t="shared" ca="1" si="647"/>
        <v>N</v>
      </c>
    </row>
    <row r="5170" spans="1:29" x14ac:dyDescent="0.25">
      <c r="A5170">
        <v>3467</v>
      </c>
      <c r="B5170" s="9">
        <v>43581</v>
      </c>
      <c r="C5170" s="50" t="str">
        <f t="shared" si="640"/>
        <v>N</v>
      </c>
      <c r="D5170" s="52">
        <f>_xlfn.XLOOKUP(B5170,Cal_Date!B:B,Cal_Date!A:A,0)</f>
        <v>4</v>
      </c>
      <c r="E5170">
        <v>2019</v>
      </c>
      <c r="F5170" t="s">
        <v>125</v>
      </c>
      <c r="G5170" t="s">
        <v>129</v>
      </c>
      <c r="H5170" t="s">
        <v>14</v>
      </c>
      <c r="I5170" t="s">
        <v>18</v>
      </c>
      <c r="J5170" t="s">
        <v>15</v>
      </c>
      <c r="K5170" t="s">
        <v>43</v>
      </c>
      <c r="L5170">
        <v>2</v>
      </c>
      <c r="M5170">
        <v>1005</v>
      </c>
      <c r="O5170" t="s">
        <v>25</v>
      </c>
      <c r="R5170" t="s">
        <v>47</v>
      </c>
      <c r="S5170" s="49" t="str">
        <f t="shared" si="641"/>
        <v>Card</v>
      </c>
      <c r="T5170" s="3">
        <v>3.5000000000000003E-2</v>
      </c>
      <c r="U5170" s="2">
        <v>15.245999999999999</v>
      </c>
      <c r="V5170" s="2">
        <v>4.4400000000000004</v>
      </c>
      <c r="W5170" s="54">
        <f>_xlfn.XLOOKUP(M5170,Market!A:A,Market!F:F,0)</f>
        <v>8.8999999999999996E-2</v>
      </c>
      <c r="X5170" s="55">
        <f t="shared" si="642"/>
        <v>0.53361000000000003</v>
      </c>
      <c r="Y5170" s="55">
        <f t="shared" si="643"/>
        <v>10.805999999999997</v>
      </c>
      <c r="Z5170" s="54">
        <f t="shared" si="644"/>
        <v>0.7087760724124359</v>
      </c>
      <c r="AA5170" s="49" t="str">
        <f t="shared" ca="1" si="645"/>
        <v>N</v>
      </c>
      <c r="AB5170" s="49">
        <f t="shared" ca="1" si="646"/>
        <v>5</v>
      </c>
      <c r="AC5170" s="49" t="str">
        <f t="shared" ca="1" si="647"/>
        <v>N</v>
      </c>
    </row>
    <row r="5171" spans="1:29" x14ac:dyDescent="0.25">
      <c r="A5171">
        <v>3468</v>
      </c>
      <c r="B5171" s="9">
        <v>43581</v>
      </c>
      <c r="C5171" s="50" t="str">
        <f t="shared" si="640"/>
        <v>N</v>
      </c>
      <c r="D5171" s="52">
        <f>_xlfn.XLOOKUP(B5171,Cal_Date!B:B,Cal_Date!A:A,0)</f>
        <v>4</v>
      </c>
      <c r="E5171">
        <v>2019</v>
      </c>
      <c r="F5171" t="s">
        <v>125</v>
      </c>
      <c r="G5171" t="s">
        <v>129</v>
      </c>
      <c r="H5171" t="s">
        <v>11</v>
      </c>
      <c r="I5171" t="s">
        <v>11</v>
      </c>
      <c r="J5171" t="s">
        <v>15</v>
      </c>
      <c r="K5171" t="s">
        <v>42</v>
      </c>
      <c r="L5171">
        <v>1</v>
      </c>
      <c r="M5171">
        <v>1005</v>
      </c>
      <c r="O5171" t="s">
        <v>25</v>
      </c>
      <c r="R5171" t="s">
        <v>44</v>
      </c>
      <c r="S5171" s="49" t="str">
        <f t="shared" si="641"/>
        <v>Card</v>
      </c>
      <c r="T5171" s="3">
        <v>0.03</v>
      </c>
      <c r="U5171" s="2">
        <v>2.7225000000000001</v>
      </c>
      <c r="V5171" s="2">
        <v>0.87</v>
      </c>
      <c r="W5171" s="54">
        <f>_xlfn.XLOOKUP(M5171,Market!A:A,Market!F:F,0)</f>
        <v>8.8999999999999996E-2</v>
      </c>
      <c r="X5171" s="55">
        <f t="shared" si="642"/>
        <v>8.1674999999999998E-2</v>
      </c>
      <c r="Y5171" s="55">
        <f t="shared" si="643"/>
        <v>1.8525</v>
      </c>
      <c r="Z5171" s="54">
        <f t="shared" si="644"/>
        <v>0.68044077134986225</v>
      </c>
      <c r="AA5171" s="49" t="str">
        <f t="shared" ca="1" si="645"/>
        <v>N</v>
      </c>
      <c r="AB5171" s="49">
        <f t="shared" ca="1" si="646"/>
        <v>5</v>
      </c>
      <c r="AC5171" s="49" t="str">
        <f t="shared" ca="1" si="647"/>
        <v>N</v>
      </c>
    </row>
    <row r="5172" spans="1:29" x14ac:dyDescent="0.25">
      <c r="A5172">
        <v>3469</v>
      </c>
      <c r="B5172" s="9">
        <v>43581</v>
      </c>
      <c r="C5172" s="50" t="str">
        <f t="shared" si="640"/>
        <v>N</v>
      </c>
      <c r="D5172" s="52">
        <f>_xlfn.XLOOKUP(B5172,Cal_Date!B:B,Cal_Date!A:A,0)</f>
        <v>4</v>
      </c>
      <c r="E5172">
        <v>2019</v>
      </c>
      <c r="F5172" t="s">
        <v>125</v>
      </c>
      <c r="G5172" t="s">
        <v>129</v>
      </c>
      <c r="H5172" t="s">
        <v>48</v>
      </c>
      <c r="I5172" t="s">
        <v>18</v>
      </c>
      <c r="J5172" t="s">
        <v>10</v>
      </c>
      <c r="K5172" t="s">
        <v>43</v>
      </c>
      <c r="L5172">
        <v>2</v>
      </c>
      <c r="M5172">
        <v>1006</v>
      </c>
      <c r="O5172" t="s">
        <v>28</v>
      </c>
      <c r="R5172" t="s">
        <v>47</v>
      </c>
      <c r="S5172" s="49" t="str">
        <f t="shared" si="641"/>
        <v>Card</v>
      </c>
      <c r="T5172" s="3">
        <v>3.5000000000000003E-2</v>
      </c>
      <c r="U5172" s="2">
        <v>15.245999999999999</v>
      </c>
      <c r="V5172" s="2">
        <v>2.92</v>
      </c>
      <c r="W5172" s="54">
        <f>_xlfn.XLOOKUP(M5172,Market!A:A,Market!F:F,0)</f>
        <v>8.8999999999999996E-2</v>
      </c>
      <c r="X5172" s="55">
        <f t="shared" si="642"/>
        <v>0.53361000000000003</v>
      </c>
      <c r="Y5172" s="55">
        <f t="shared" si="643"/>
        <v>12.325999999999999</v>
      </c>
      <c r="Z5172" s="54">
        <f t="shared" si="644"/>
        <v>0.80847435392889933</v>
      </c>
      <c r="AA5172" s="49" t="str">
        <f t="shared" ca="1" si="645"/>
        <v>N</v>
      </c>
      <c r="AB5172" s="49">
        <f t="shared" ca="1" si="646"/>
        <v>5</v>
      </c>
      <c r="AC5172" s="49" t="str">
        <f t="shared" ca="1" si="647"/>
        <v>N</v>
      </c>
    </row>
    <row r="5173" spans="1:29" x14ac:dyDescent="0.25">
      <c r="A5173">
        <v>3470</v>
      </c>
      <c r="B5173" s="9">
        <v>43581</v>
      </c>
      <c r="C5173" s="50" t="str">
        <f t="shared" si="640"/>
        <v>N</v>
      </c>
      <c r="D5173" s="52">
        <f>_xlfn.XLOOKUP(B5173,Cal_Date!B:B,Cal_Date!A:A,0)</f>
        <v>4</v>
      </c>
      <c r="E5173">
        <v>2019</v>
      </c>
      <c r="F5173" t="s">
        <v>125</v>
      </c>
      <c r="G5173" t="s">
        <v>129</v>
      </c>
      <c r="H5173" t="s">
        <v>48</v>
      </c>
      <c r="I5173" t="s">
        <v>18</v>
      </c>
      <c r="J5173" t="s">
        <v>10</v>
      </c>
      <c r="K5173" t="s">
        <v>43</v>
      </c>
      <c r="L5173">
        <v>1</v>
      </c>
      <c r="M5173">
        <v>1002</v>
      </c>
      <c r="O5173" t="s">
        <v>28</v>
      </c>
      <c r="R5173" t="s">
        <v>46</v>
      </c>
      <c r="S5173" s="49" t="str">
        <f t="shared" si="641"/>
        <v>Card</v>
      </c>
      <c r="T5173" s="3">
        <v>0.04</v>
      </c>
      <c r="U5173" s="2">
        <v>7.42</v>
      </c>
      <c r="V5173" s="2">
        <v>1.46</v>
      </c>
      <c r="W5173" s="54">
        <f>_xlfn.XLOOKUP(M5173,Market!A:A,Market!F:F,0)</f>
        <v>0.06</v>
      </c>
      <c r="X5173" s="55">
        <f t="shared" si="642"/>
        <v>0.29680000000000001</v>
      </c>
      <c r="Y5173" s="55">
        <f t="shared" si="643"/>
        <v>5.96</v>
      </c>
      <c r="Z5173" s="54">
        <f t="shared" si="644"/>
        <v>0.80323450134770891</v>
      </c>
      <c r="AA5173" s="49" t="str">
        <f t="shared" ca="1" si="645"/>
        <v>N</v>
      </c>
      <c r="AB5173" s="49">
        <f t="shared" ca="1" si="646"/>
        <v>5</v>
      </c>
      <c r="AC5173" s="49" t="str">
        <f t="shared" ca="1" si="647"/>
        <v>N</v>
      </c>
    </row>
    <row r="5174" spans="1:29" x14ac:dyDescent="0.25">
      <c r="A5174">
        <v>3471</v>
      </c>
      <c r="B5174" s="9">
        <v>43581</v>
      </c>
      <c r="C5174" s="50" t="str">
        <f t="shared" si="640"/>
        <v>N</v>
      </c>
      <c r="D5174" s="52">
        <f>_xlfn.XLOOKUP(B5174,Cal_Date!B:B,Cal_Date!A:A,0)</f>
        <v>4</v>
      </c>
      <c r="E5174">
        <v>2019</v>
      </c>
      <c r="F5174" t="s">
        <v>125</v>
      </c>
      <c r="G5174" t="s">
        <v>129</v>
      </c>
      <c r="H5174" t="s">
        <v>48</v>
      </c>
      <c r="I5174" t="s">
        <v>18</v>
      </c>
      <c r="J5174" t="s">
        <v>10</v>
      </c>
      <c r="K5174" t="s">
        <v>43</v>
      </c>
      <c r="L5174">
        <v>2</v>
      </c>
      <c r="M5174">
        <v>1001</v>
      </c>
      <c r="O5174" t="s">
        <v>25</v>
      </c>
      <c r="R5174" t="s">
        <v>47</v>
      </c>
      <c r="S5174" s="49" t="str">
        <f t="shared" si="641"/>
        <v>Card</v>
      </c>
      <c r="T5174" s="3">
        <v>3.5000000000000003E-2</v>
      </c>
      <c r="U5174" s="2">
        <v>14.84</v>
      </c>
      <c r="V5174" s="2">
        <v>2.92</v>
      </c>
      <c r="W5174" s="54">
        <f>_xlfn.XLOOKUP(M5174,Market!A:A,Market!F:F,0)</f>
        <v>0.06</v>
      </c>
      <c r="X5174" s="55">
        <f t="shared" si="642"/>
        <v>0.51940000000000008</v>
      </c>
      <c r="Y5174" s="55">
        <f t="shared" si="643"/>
        <v>11.92</v>
      </c>
      <c r="Z5174" s="54">
        <f t="shared" si="644"/>
        <v>0.80323450134770891</v>
      </c>
      <c r="AA5174" s="49" t="str">
        <f t="shared" ca="1" si="645"/>
        <v>N</v>
      </c>
      <c r="AB5174" s="49">
        <f t="shared" ca="1" si="646"/>
        <v>5</v>
      </c>
      <c r="AC5174" s="49" t="str">
        <f t="shared" ca="1" si="647"/>
        <v>N</v>
      </c>
    </row>
    <row r="5175" spans="1:29" x14ac:dyDescent="0.25">
      <c r="A5175">
        <v>3472</v>
      </c>
      <c r="B5175" s="9">
        <v>43581</v>
      </c>
      <c r="C5175" s="50" t="str">
        <f t="shared" si="640"/>
        <v>N</v>
      </c>
      <c r="D5175" s="52">
        <f>_xlfn.XLOOKUP(B5175,Cal_Date!B:B,Cal_Date!A:A,0)</f>
        <v>4</v>
      </c>
      <c r="E5175">
        <v>2019</v>
      </c>
      <c r="F5175" t="s">
        <v>125</v>
      </c>
      <c r="G5175" t="s">
        <v>129</v>
      </c>
      <c r="H5175" t="s">
        <v>11</v>
      </c>
      <c r="I5175" t="s">
        <v>11</v>
      </c>
      <c r="J5175" t="s">
        <v>15</v>
      </c>
      <c r="K5175" t="s">
        <v>42</v>
      </c>
      <c r="L5175">
        <v>1</v>
      </c>
      <c r="M5175">
        <v>1003</v>
      </c>
      <c r="O5175" t="s">
        <v>25</v>
      </c>
      <c r="R5175" t="s">
        <v>47</v>
      </c>
      <c r="S5175" s="49" t="str">
        <f t="shared" si="641"/>
        <v>Card</v>
      </c>
      <c r="T5175" s="3">
        <v>3.5000000000000003E-2</v>
      </c>
      <c r="U5175" s="2">
        <v>2.6500000000000004</v>
      </c>
      <c r="V5175" s="2">
        <v>0.87</v>
      </c>
      <c r="W5175" s="54">
        <f>_xlfn.XLOOKUP(M5175,Market!A:A,Market!F:F,0)</f>
        <v>0.06</v>
      </c>
      <c r="X5175" s="55">
        <f t="shared" si="642"/>
        <v>9.2750000000000027E-2</v>
      </c>
      <c r="Y5175" s="55">
        <f t="shared" si="643"/>
        <v>1.7800000000000002</v>
      </c>
      <c r="Z5175" s="54">
        <f t="shared" si="644"/>
        <v>0.67169811320754713</v>
      </c>
      <c r="AA5175" s="49" t="str">
        <f t="shared" ca="1" si="645"/>
        <v>N</v>
      </c>
      <c r="AB5175" s="49">
        <f t="shared" ca="1" si="646"/>
        <v>5</v>
      </c>
      <c r="AC5175" s="49" t="str">
        <f t="shared" ca="1" si="647"/>
        <v>N</v>
      </c>
    </row>
    <row r="5176" spans="1:29" x14ac:dyDescent="0.25">
      <c r="A5176">
        <v>3473</v>
      </c>
      <c r="B5176" s="9">
        <v>43581</v>
      </c>
      <c r="C5176" s="50" t="str">
        <f t="shared" si="640"/>
        <v>N</v>
      </c>
      <c r="D5176" s="52">
        <f>_xlfn.XLOOKUP(B5176,Cal_Date!B:B,Cal_Date!A:A,0)</f>
        <v>4</v>
      </c>
      <c r="E5176">
        <v>2019</v>
      </c>
      <c r="F5176" t="s">
        <v>125</v>
      </c>
      <c r="G5176" t="s">
        <v>129</v>
      </c>
      <c r="H5176" t="s">
        <v>11</v>
      </c>
      <c r="I5176" t="s">
        <v>13</v>
      </c>
      <c r="J5176" t="s">
        <v>15</v>
      </c>
      <c r="K5176" t="s">
        <v>42</v>
      </c>
      <c r="L5176">
        <v>1</v>
      </c>
      <c r="M5176">
        <v>1004</v>
      </c>
      <c r="O5176" t="s">
        <v>28</v>
      </c>
      <c r="R5176" t="s">
        <v>47</v>
      </c>
      <c r="S5176" s="49" t="str">
        <f t="shared" si="641"/>
        <v>Card</v>
      </c>
      <c r="T5176" s="3">
        <v>3.5000000000000003E-2</v>
      </c>
      <c r="U5176" s="2">
        <v>2.6500000000000004</v>
      </c>
      <c r="V5176" s="2">
        <v>1.42</v>
      </c>
      <c r="W5176" s="54">
        <f>_xlfn.XLOOKUP(M5176,Market!A:A,Market!F:F,0)</f>
        <v>0.06</v>
      </c>
      <c r="X5176" s="55">
        <f t="shared" si="642"/>
        <v>9.2750000000000027E-2</v>
      </c>
      <c r="Y5176" s="55">
        <f t="shared" si="643"/>
        <v>1.2300000000000004</v>
      </c>
      <c r="Z5176" s="54">
        <f t="shared" si="644"/>
        <v>0.46415094339622653</v>
      </c>
      <c r="AA5176" s="49" t="str">
        <f t="shared" ca="1" si="645"/>
        <v>N</v>
      </c>
      <c r="AB5176" s="49">
        <f t="shared" ca="1" si="646"/>
        <v>5</v>
      </c>
      <c r="AC5176" s="49" t="str">
        <f t="shared" ca="1" si="647"/>
        <v>N</v>
      </c>
    </row>
    <row r="5177" spans="1:29" x14ac:dyDescent="0.25">
      <c r="A5177">
        <v>3474</v>
      </c>
      <c r="B5177" s="9">
        <v>43581</v>
      </c>
      <c r="C5177" s="50" t="str">
        <f t="shared" si="640"/>
        <v>N</v>
      </c>
      <c r="D5177" s="52">
        <f>_xlfn.XLOOKUP(B5177,Cal_Date!B:B,Cal_Date!A:A,0)</f>
        <v>4</v>
      </c>
      <c r="E5177">
        <v>2019</v>
      </c>
      <c r="F5177" t="s">
        <v>125</v>
      </c>
      <c r="G5177" t="s">
        <v>129</v>
      </c>
      <c r="H5177" t="s">
        <v>48</v>
      </c>
      <c r="I5177" t="s">
        <v>18</v>
      </c>
      <c r="J5177" t="s">
        <v>10</v>
      </c>
      <c r="K5177" t="s">
        <v>43</v>
      </c>
      <c r="L5177">
        <v>1</v>
      </c>
      <c r="M5177">
        <v>1003</v>
      </c>
      <c r="O5177" t="s">
        <v>25</v>
      </c>
      <c r="R5177" t="s">
        <v>47</v>
      </c>
      <c r="S5177" s="49" t="str">
        <f t="shared" si="641"/>
        <v>Card</v>
      </c>
      <c r="T5177" s="3">
        <v>3.5000000000000003E-2</v>
      </c>
      <c r="U5177" s="2">
        <v>7.42</v>
      </c>
      <c r="V5177" s="2">
        <v>1.46</v>
      </c>
      <c r="W5177" s="54">
        <f>_xlfn.XLOOKUP(M5177,Market!A:A,Market!F:F,0)</f>
        <v>0.06</v>
      </c>
      <c r="X5177" s="55">
        <f t="shared" si="642"/>
        <v>0.25970000000000004</v>
      </c>
      <c r="Y5177" s="55">
        <f t="shared" si="643"/>
        <v>5.96</v>
      </c>
      <c r="Z5177" s="54">
        <f t="shared" si="644"/>
        <v>0.80323450134770891</v>
      </c>
      <c r="AA5177" s="49" t="str">
        <f t="shared" ca="1" si="645"/>
        <v>N</v>
      </c>
      <c r="AB5177" s="49">
        <f t="shared" ca="1" si="646"/>
        <v>5</v>
      </c>
      <c r="AC5177" s="49" t="str">
        <f t="shared" ca="1" si="647"/>
        <v>N</v>
      </c>
    </row>
    <row r="5178" spans="1:29" x14ac:dyDescent="0.25">
      <c r="A5178">
        <v>3475</v>
      </c>
      <c r="B5178" s="9">
        <v>43581</v>
      </c>
      <c r="C5178" s="50" t="str">
        <f t="shared" si="640"/>
        <v>N</v>
      </c>
      <c r="D5178" s="52">
        <f>_xlfn.XLOOKUP(B5178,Cal_Date!B:B,Cal_Date!A:A,0)</f>
        <v>4</v>
      </c>
      <c r="E5178">
        <v>2019</v>
      </c>
      <c r="F5178" t="s">
        <v>125</v>
      </c>
      <c r="G5178" t="s">
        <v>129</v>
      </c>
      <c r="H5178" t="s">
        <v>48</v>
      </c>
      <c r="I5178" t="s">
        <v>18</v>
      </c>
      <c r="J5178" t="s">
        <v>10</v>
      </c>
      <c r="K5178" t="s">
        <v>43</v>
      </c>
      <c r="L5178">
        <v>1</v>
      </c>
      <c r="M5178">
        <v>1005</v>
      </c>
      <c r="O5178" t="s">
        <v>25</v>
      </c>
      <c r="R5178" t="s">
        <v>44</v>
      </c>
      <c r="S5178" s="49" t="str">
        <f t="shared" si="641"/>
        <v>Card</v>
      </c>
      <c r="T5178" s="3">
        <v>0.03</v>
      </c>
      <c r="U5178" s="2">
        <v>7.6229999999999993</v>
      </c>
      <c r="V5178" s="2">
        <v>1.46</v>
      </c>
      <c r="W5178" s="54">
        <f>_xlfn.XLOOKUP(M5178,Market!A:A,Market!F:F,0)</f>
        <v>8.8999999999999996E-2</v>
      </c>
      <c r="X5178" s="55">
        <f t="shared" si="642"/>
        <v>0.22868999999999998</v>
      </c>
      <c r="Y5178" s="55">
        <f t="shared" si="643"/>
        <v>6.1629999999999994</v>
      </c>
      <c r="Z5178" s="54">
        <f t="shared" si="644"/>
        <v>0.80847435392889933</v>
      </c>
      <c r="AA5178" s="49" t="str">
        <f t="shared" ca="1" si="645"/>
        <v>N</v>
      </c>
      <c r="AB5178" s="49">
        <f t="shared" ca="1" si="646"/>
        <v>5</v>
      </c>
      <c r="AC5178" s="49" t="str">
        <f t="shared" ca="1" si="647"/>
        <v>N</v>
      </c>
    </row>
    <row r="5179" spans="1:29" x14ac:dyDescent="0.25">
      <c r="A5179">
        <v>3476</v>
      </c>
      <c r="B5179" s="9">
        <v>43581</v>
      </c>
      <c r="C5179" s="50" t="str">
        <f t="shared" si="640"/>
        <v>N</v>
      </c>
      <c r="D5179" s="52">
        <f>_xlfn.XLOOKUP(B5179,Cal_Date!B:B,Cal_Date!A:A,0)</f>
        <v>4</v>
      </c>
      <c r="E5179">
        <v>2019</v>
      </c>
      <c r="F5179" t="s">
        <v>125</v>
      </c>
      <c r="G5179" t="s">
        <v>129</v>
      </c>
      <c r="H5179" t="s">
        <v>11</v>
      </c>
      <c r="I5179" t="s">
        <v>11</v>
      </c>
      <c r="J5179" t="s">
        <v>15</v>
      </c>
      <c r="K5179" t="s">
        <v>42</v>
      </c>
      <c r="L5179">
        <v>2</v>
      </c>
      <c r="M5179">
        <v>1007</v>
      </c>
      <c r="O5179" t="s">
        <v>28</v>
      </c>
      <c r="R5179" t="s">
        <v>44</v>
      </c>
      <c r="S5179" s="49" t="str">
        <f t="shared" si="641"/>
        <v>Card</v>
      </c>
      <c r="T5179" s="3">
        <v>0.03</v>
      </c>
      <c r="U5179" s="2">
        <v>5.4450000000000003</v>
      </c>
      <c r="V5179" s="2">
        <v>1.74</v>
      </c>
      <c r="W5179" s="54">
        <f>_xlfn.XLOOKUP(M5179,Market!A:A,Market!F:F,0)</f>
        <v>8.8999999999999996E-2</v>
      </c>
      <c r="X5179" s="55">
        <f t="shared" si="642"/>
        <v>0.16335</v>
      </c>
      <c r="Y5179" s="55">
        <f t="shared" si="643"/>
        <v>3.7050000000000001</v>
      </c>
      <c r="Z5179" s="54">
        <f t="shared" si="644"/>
        <v>0.68044077134986225</v>
      </c>
      <c r="AA5179" s="49" t="str">
        <f t="shared" ca="1" si="645"/>
        <v>N</v>
      </c>
      <c r="AB5179" s="49">
        <f t="shared" ca="1" si="646"/>
        <v>5</v>
      </c>
      <c r="AC5179" s="49" t="str">
        <f t="shared" ca="1" si="647"/>
        <v>N</v>
      </c>
    </row>
    <row r="5180" spans="1:29" x14ac:dyDescent="0.25">
      <c r="A5180">
        <v>3477</v>
      </c>
      <c r="B5180" s="9">
        <v>43581</v>
      </c>
      <c r="C5180" s="50" t="str">
        <f t="shared" si="640"/>
        <v>N</v>
      </c>
      <c r="D5180" s="52">
        <f>_xlfn.XLOOKUP(B5180,Cal_Date!B:B,Cal_Date!A:A,0)</f>
        <v>4</v>
      </c>
      <c r="E5180">
        <v>2019</v>
      </c>
      <c r="F5180" t="s">
        <v>125</v>
      </c>
      <c r="G5180" t="s">
        <v>129</v>
      </c>
      <c r="H5180" t="s">
        <v>48</v>
      </c>
      <c r="I5180" t="s">
        <v>18</v>
      </c>
      <c r="J5180" t="s">
        <v>10</v>
      </c>
      <c r="K5180" t="s">
        <v>43</v>
      </c>
      <c r="L5180">
        <v>1</v>
      </c>
      <c r="M5180">
        <v>1009</v>
      </c>
      <c r="O5180" t="s">
        <v>28</v>
      </c>
      <c r="R5180" t="s">
        <v>46</v>
      </c>
      <c r="S5180" s="49" t="str">
        <f t="shared" si="641"/>
        <v>Card</v>
      </c>
      <c r="T5180" s="3">
        <v>0.04</v>
      </c>
      <c r="U5180" s="2">
        <v>7.6229999999999993</v>
      </c>
      <c r="V5180" s="2">
        <v>1.46</v>
      </c>
      <c r="W5180" s="54">
        <f>_xlfn.XLOOKUP(M5180,Market!A:A,Market!F:F,0)</f>
        <v>8.8999999999999996E-2</v>
      </c>
      <c r="X5180" s="55">
        <f t="shared" si="642"/>
        <v>0.30491999999999997</v>
      </c>
      <c r="Y5180" s="55">
        <f t="shared" si="643"/>
        <v>6.1629999999999994</v>
      </c>
      <c r="Z5180" s="54">
        <f t="shared" si="644"/>
        <v>0.80847435392889933</v>
      </c>
      <c r="AA5180" s="49" t="str">
        <f t="shared" ca="1" si="645"/>
        <v>N</v>
      </c>
      <c r="AB5180" s="49">
        <f t="shared" ca="1" si="646"/>
        <v>5</v>
      </c>
      <c r="AC5180" s="49" t="str">
        <f t="shared" ca="1" si="647"/>
        <v>N</v>
      </c>
    </row>
    <row r="5181" spans="1:29" x14ac:dyDescent="0.25">
      <c r="A5181">
        <v>3478</v>
      </c>
      <c r="B5181" s="9">
        <v>43581</v>
      </c>
      <c r="C5181" s="50" t="str">
        <f t="shared" si="640"/>
        <v>N</v>
      </c>
      <c r="D5181" s="52">
        <f>_xlfn.XLOOKUP(B5181,Cal_Date!B:B,Cal_Date!A:A,0)</f>
        <v>4</v>
      </c>
      <c r="E5181">
        <v>2019</v>
      </c>
      <c r="F5181" t="s">
        <v>125</v>
      </c>
      <c r="G5181" t="s">
        <v>129</v>
      </c>
      <c r="H5181" t="s">
        <v>11</v>
      </c>
      <c r="I5181" t="s">
        <v>11</v>
      </c>
      <c r="J5181" t="s">
        <v>15</v>
      </c>
      <c r="K5181" t="s">
        <v>42</v>
      </c>
      <c r="L5181">
        <v>1</v>
      </c>
      <c r="M5181">
        <v>1001</v>
      </c>
      <c r="O5181" t="s">
        <v>25</v>
      </c>
      <c r="R5181" t="s">
        <v>44</v>
      </c>
      <c r="S5181" s="49" t="str">
        <f t="shared" si="641"/>
        <v>Card</v>
      </c>
      <c r="T5181" s="3">
        <v>0.03</v>
      </c>
      <c r="U5181" s="2">
        <v>2.6500000000000004</v>
      </c>
      <c r="V5181" s="2">
        <v>0.87</v>
      </c>
      <c r="W5181" s="54">
        <f>_xlfn.XLOOKUP(M5181,Market!A:A,Market!F:F,0)</f>
        <v>0.06</v>
      </c>
      <c r="X5181" s="55">
        <f t="shared" si="642"/>
        <v>7.9500000000000001E-2</v>
      </c>
      <c r="Y5181" s="55">
        <f t="shared" si="643"/>
        <v>1.7800000000000002</v>
      </c>
      <c r="Z5181" s="54">
        <f t="shared" si="644"/>
        <v>0.67169811320754713</v>
      </c>
      <c r="AA5181" s="49" t="str">
        <f t="shared" ca="1" si="645"/>
        <v>N</v>
      </c>
      <c r="AB5181" s="49">
        <f t="shared" ca="1" si="646"/>
        <v>5</v>
      </c>
      <c r="AC5181" s="49" t="str">
        <f t="shared" ca="1" si="647"/>
        <v>N</v>
      </c>
    </row>
    <row r="5182" spans="1:29" x14ac:dyDescent="0.25">
      <c r="A5182">
        <v>3479</v>
      </c>
      <c r="B5182" s="9">
        <v>43581</v>
      </c>
      <c r="C5182" s="50" t="str">
        <f t="shared" si="640"/>
        <v>N</v>
      </c>
      <c r="D5182" s="52">
        <f>_xlfn.XLOOKUP(B5182,Cal_Date!B:B,Cal_Date!A:A,0)</f>
        <v>4</v>
      </c>
      <c r="E5182">
        <v>2019</v>
      </c>
      <c r="F5182" t="s">
        <v>125</v>
      </c>
      <c r="G5182" t="s">
        <v>129</v>
      </c>
      <c r="H5182" t="s">
        <v>11</v>
      </c>
      <c r="I5182" t="s">
        <v>13</v>
      </c>
      <c r="J5182" t="s">
        <v>15</v>
      </c>
      <c r="K5182" t="s">
        <v>42</v>
      </c>
      <c r="L5182">
        <v>1</v>
      </c>
      <c r="M5182">
        <v>1010</v>
      </c>
      <c r="O5182" t="s">
        <v>25</v>
      </c>
      <c r="R5182" t="s">
        <v>44</v>
      </c>
      <c r="S5182" s="49" t="str">
        <f t="shared" si="641"/>
        <v>Card</v>
      </c>
      <c r="T5182" s="3">
        <v>0.03</v>
      </c>
      <c r="U5182" s="2">
        <v>2.7</v>
      </c>
      <c r="V5182" s="2">
        <v>1.42</v>
      </c>
      <c r="W5182" s="54">
        <f>_xlfn.XLOOKUP(M5182,Market!A:A,Market!F:F,0)</f>
        <v>0.08</v>
      </c>
      <c r="X5182" s="55">
        <f t="shared" si="642"/>
        <v>8.1000000000000003E-2</v>
      </c>
      <c r="Y5182" s="55">
        <f t="shared" si="643"/>
        <v>1.2800000000000002</v>
      </c>
      <c r="Z5182" s="54">
        <f t="shared" si="644"/>
        <v>0.47407407407407415</v>
      </c>
      <c r="AA5182" s="49" t="str">
        <f t="shared" ca="1" si="645"/>
        <v>N</v>
      </c>
      <c r="AB5182" s="49">
        <f t="shared" ca="1" si="646"/>
        <v>5</v>
      </c>
      <c r="AC5182" s="49" t="str">
        <f t="shared" ca="1" si="647"/>
        <v>N</v>
      </c>
    </row>
    <row r="5183" spans="1:29" x14ac:dyDescent="0.25">
      <c r="A5183">
        <v>3480</v>
      </c>
      <c r="B5183" s="9">
        <v>43581</v>
      </c>
      <c r="C5183" s="50" t="str">
        <f t="shared" si="640"/>
        <v>N</v>
      </c>
      <c r="D5183" s="52">
        <f>_xlfn.XLOOKUP(B5183,Cal_Date!B:B,Cal_Date!A:A,0)</f>
        <v>4</v>
      </c>
      <c r="E5183">
        <v>2019</v>
      </c>
      <c r="F5183" t="s">
        <v>125</v>
      </c>
      <c r="G5183" t="s">
        <v>129</v>
      </c>
      <c r="H5183" t="s">
        <v>11</v>
      </c>
      <c r="I5183" t="s">
        <v>13</v>
      </c>
      <c r="J5183" t="s">
        <v>15</v>
      </c>
      <c r="K5183" t="s">
        <v>42</v>
      </c>
      <c r="L5183">
        <v>1</v>
      </c>
      <c r="M5183">
        <v>1010</v>
      </c>
      <c r="O5183" t="s">
        <v>25</v>
      </c>
      <c r="R5183" t="s">
        <v>44</v>
      </c>
      <c r="S5183" s="49" t="str">
        <f t="shared" si="641"/>
        <v>Card</v>
      </c>
      <c r="T5183" s="3">
        <v>0.03</v>
      </c>
      <c r="U5183" s="2">
        <v>2.7</v>
      </c>
      <c r="V5183" s="2">
        <v>1.42</v>
      </c>
      <c r="W5183" s="54">
        <f>_xlfn.XLOOKUP(M5183,Market!A:A,Market!F:F,0)</f>
        <v>0.08</v>
      </c>
      <c r="X5183" s="55">
        <f t="shared" si="642"/>
        <v>8.1000000000000003E-2</v>
      </c>
      <c r="Y5183" s="55">
        <f t="shared" si="643"/>
        <v>1.2800000000000002</v>
      </c>
      <c r="Z5183" s="54">
        <f t="shared" si="644"/>
        <v>0.47407407407407415</v>
      </c>
      <c r="AA5183" s="49" t="str">
        <f t="shared" ca="1" si="645"/>
        <v>N</v>
      </c>
      <c r="AB5183" s="49">
        <f t="shared" ca="1" si="646"/>
        <v>5</v>
      </c>
      <c r="AC5183" s="49" t="str">
        <f t="shared" ca="1" si="647"/>
        <v>N</v>
      </c>
    </row>
    <row r="5184" spans="1:29" x14ac:dyDescent="0.25">
      <c r="A5184">
        <v>3481</v>
      </c>
      <c r="B5184" s="9">
        <v>43581</v>
      </c>
      <c r="C5184" s="50" t="str">
        <f t="shared" si="640"/>
        <v>N</v>
      </c>
      <c r="D5184" s="52">
        <f>_xlfn.XLOOKUP(B5184,Cal_Date!B:B,Cal_Date!A:A,0)</f>
        <v>4</v>
      </c>
      <c r="E5184">
        <v>2019</v>
      </c>
      <c r="F5184" t="s">
        <v>125</v>
      </c>
      <c r="G5184" t="s">
        <v>129</v>
      </c>
      <c r="H5184" t="s">
        <v>11</v>
      </c>
      <c r="I5184" t="s">
        <v>13</v>
      </c>
      <c r="J5184" t="s">
        <v>15</v>
      </c>
      <c r="K5184" t="s">
        <v>42</v>
      </c>
      <c r="L5184">
        <v>1</v>
      </c>
      <c r="M5184">
        <v>1010</v>
      </c>
      <c r="O5184" t="s">
        <v>25</v>
      </c>
      <c r="R5184" t="s">
        <v>44</v>
      </c>
      <c r="S5184" s="49" t="str">
        <f t="shared" si="641"/>
        <v>Card</v>
      </c>
      <c r="T5184" s="3">
        <v>0.03</v>
      </c>
      <c r="U5184" s="2">
        <v>2.7</v>
      </c>
      <c r="V5184" s="2">
        <v>1.42</v>
      </c>
      <c r="W5184" s="54">
        <f>_xlfn.XLOOKUP(M5184,Market!A:A,Market!F:F,0)</f>
        <v>0.08</v>
      </c>
      <c r="X5184" s="55">
        <f t="shared" si="642"/>
        <v>8.1000000000000003E-2</v>
      </c>
      <c r="Y5184" s="55">
        <f t="shared" si="643"/>
        <v>1.2800000000000002</v>
      </c>
      <c r="Z5184" s="54">
        <f t="shared" si="644"/>
        <v>0.47407407407407415</v>
      </c>
      <c r="AA5184" s="49" t="str">
        <f t="shared" ca="1" si="645"/>
        <v>N</v>
      </c>
      <c r="AB5184" s="49">
        <f t="shared" ca="1" si="646"/>
        <v>5</v>
      </c>
      <c r="AC5184" s="49" t="str">
        <f t="shared" ca="1" si="647"/>
        <v>N</v>
      </c>
    </row>
    <row r="5185" spans="1:29" x14ac:dyDescent="0.25">
      <c r="A5185">
        <v>3482</v>
      </c>
      <c r="B5185" s="9">
        <v>43581</v>
      </c>
      <c r="C5185" s="50" t="str">
        <f t="shared" si="640"/>
        <v>N</v>
      </c>
      <c r="D5185" s="52">
        <f>_xlfn.XLOOKUP(B5185,Cal_Date!B:B,Cal_Date!A:A,0)</f>
        <v>4</v>
      </c>
      <c r="E5185">
        <v>2019</v>
      </c>
      <c r="F5185" t="s">
        <v>125</v>
      </c>
      <c r="G5185" t="s">
        <v>129</v>
      </c>
      <c r="H5185" t="s">
        <v>11</v>
      </c>
      <c r="I5185" t="s">
        <v>13</v>
      </c>
      <c r="J5185" t="s">
        <v>15</v>
      </c>
      <c r="K5185" t="s">
        <v>42</v>
      </c>
      <c r="L5185">
        <v>2</v>
      </c>
      <c r="M5185">
        <v>1010</v>
      </c>
      <c r="O5185" t="s">
        <v>25</v>
      </c>
      <c r="R5185" t="s">
        <v>47</v>
      </c>
      <c r="S5185" s="49" t="str">
        <f t="shared" si="641"/>
        <v>Card</v>
      </c>
      <c r="T5185" s="3">
        <v>3.5000000000000003E-2</v>
      </c>
      <c r="U5185" s="2">
        <v>5.4</v>
      </c>
      <c r="V5185" s="2">
        <v>2.84</v>
      </c>
      <c r="W5185" s="54">
        <f>_xlfn.XLOOKUP(M5185,Market!A:A,Market!F:F,0)</f>
        <v>0.08</v>
      </c>
      <c r="X5185" s="55">
        <f t="shared" si="642"/>
        <v>0.18900000000000003</v>
      </c>
      <c r="Y5185" s="55">
        <f t="shared" si="643"/>
        <v>2.5600000000000005</v>
      </c>
      <c r="Z5185" s="54">
        <f t="shared" si="644"/>
        <v>0.47407407407407415</v>
      </c>
      <c r="AA5185" s="49" t="str">
        <f t="shared" ca="1" si="645"/>
        <v>N</v>
      </c>
      <c r="AB5185" s="49">
        <f t="shared" ca="1" si="646"/>
        <v>5</v>
      </c>
      <c r="AC5185" s="49" t="str">
        <f t="shared" ca="1" si="647"/>
        <v>N</v>
      </c>
    </row>
    <row r="5186" spans="1:29" x14ac:dyDescent="0.25">
      <c r="A5186">
        <v>3483</v>
      </c>
      <c r="B5186" s="9">
        <v>43581</v>
      </c>
      <c r="C5186" s="50" t="str">
        <f t="shared" si="640"/>
        <v>N</v>
      </c>
      <c r="D5186" s="52">
        <f>_xlfn.XLOOKUP(B5186,Cal_Date!B:B,Cal_Date!A:A,0)</f>
        <v>4</v>
      </c>
      <c r="E5186">
        <v>2019</v>
      </c>
      <c r="F5186" t="s">
        <v>125</v>
      </c>
      <c r="G5186" t="s">
        <v>129</v>
      </c>
      <c r="H5186" t="s">
        <v>48</v>
      </c>
      <c r="I5186" t="s">
        <v>18</v>
      </c>
      <c r="J5186" t="s">
        <v>10</v>
      </c>
      <c r="K5186" t="s">
        <v>43</v>
      </c>
      <c r="L5186">
        <v>2</v>
      </c>
      <c r="M5186">
        <v>1011</v>
      </c>
      <c r="O5186" t="s">
        <v>25</v>
      </c>
      <c r="R5186" t="s">
        <v>44</v>
      </c>
      <c r="S5186" s="49" t="str">
        <f t="shared" si="641"/>
        <v>Card</v>
      </c>
      <c r="T5186" s="3">
        <v>0.03</v>
      </c>
      <c r="U5186" s="2">
        <v>14.84</v>
      </c>
      <c r="V5186" s="2">
        <v>2.92</v>
      </c>
      <c r="W5186" s="54">
        <f>_xlfn.XLOOKUP(M5186,Market!A:A,Market!F:F,0)</f>
        <v>0.06</v>
      </c>
      <c r="X5186" s="55">
        <f t="shared" si="642"/>
        <v>0.44519999999999998</v>
      </c>
      <c r="Y5186" s="55">
        <f t="shared" si="643"/>
        <v>11.92</v>
      </c>
      <c r="Z5186" s="54">
        <f t="shared" si="644"/>
        <v>0.80323450134770891</v>
      </c>
      <c r="AA5186" s="49" t="str">
        <f t="shared" ca="1" si="645"/>
        <v>N</v>
      </c>
      <c r="AB5186" s="49">
        <f t="shared" ca="1" si="646"/>
        <v>5</v>
      </c>
      <c r="AC5186" s="49" t="str">
        <f t="shared" ca="1" si="647"/>
        <v>N</v>
      </c>
    </row>
    <row r="5187" spans="1:29" x14ac:dyDescent="0.25">
      <c r="A5187">
        <v>3484</v>
      </c>
      <c r="B5187" s="9">
        <v>43581</v>
      </c>
      <c r="C5187" s="50" t="str">
        <f t="shared" ref="C5187:C5250" si="648">IF(OR(B5187="04/01/2018"+0,B5187="04/02/2018"+0),"Y","N")</f>
        <v>N</v>
      </c>
      <c r="D5187" s="52">
        <f>_xlfn.XLOOKUP(B5187,Cal_Date!B:B,Cal_Date!A:A,0)</f>
        <v>4</v>
      </c>
      <c r="E5187">
        <v>2019</v>
      </c>
      <c r="F5187" t="s">
        <v>125</v>
      </c>
      <c r="G5187" t="s">
        <v>129</v>
      </c>
      <c r="H5187" t="s">
        <v>48</v>
      </c>
      <c r="I5187" t="s">
        <v>18</v>
      </c>
      <c r="J5187" t="s">
        <v>10</v>
      </c>
      <c r="K5187" t="s">
        <v>43</v>
      </c>
      <c r="L5187">
        <v>1</v>
      </c>
      <c r="M5187">
        <v>1007</v>
      </c>
      <c r="O5187" t="s">
        <v>28</v>
      </c>
      <c r="R5187" t="s">
        <v>47</v>
      </c>
      <c r="S5187" s="49" t="str">
        <f t="shared" ref="S5187:S5250" si="649">IF(R5187="Cash","Cash","Card")</f>
        <v>Card</v>
      </c>
      <c r="T5187" s="3">
        <v>3.5000000000000003E-2</v>
      </c>
      <c r="U5187" s="2">
        <v>7.6229999999999993</v>
      </c>
      <c r="V5187" s="2">
        <v>1.46</v>
      </c>
      <c r="W5187" s="54">
        <f>_xlfn.XLOOKUP(M5187,Market!A:A,Market!F:F,0)</f>
        <v>8.8999999999999996E-2</v>
      </c>
      <c r="X5187" s="55">
        <f t="shared" ref="X5187:X5250" si="650">T5187*U5187</f>
        <v>0.26680500000000001</v>
      </c>
      <c r="Y5187" s="55">
        <f t="shared" ref="Y5187:Y5250" si="651">U5187-V5187</f>
        <v>6.1629999999999994</v>
      </c>
      <c r="Z5187" s="54">
        <f t="shared" ref="Z5187:Z5250" si="652">Y5187/U5187</f>
        <v>0.80847435392889933</v>
      </c>
      <c r="AA5187" s="49" t="str">
        <f t="shared" ref="AA5187:AA5250" ca="1" si="653">IF(DATEDIF(B5187,TODAY(),"y")&gt;5,"Y","N")</f>
        <v>N</v>
      </c>
      <c r="AB5187" s="49">
        <f t="shared" ref="AB5187:AB5250" ca="1" si="654">DATEDIF(B5187,TODAY(),"y")</f>
        <v>5</v>
      </c>
      <c r="AC5187" s="49" t="str">
        <f t="shared" ref="AC5187:AC5250" ca="1" si="655">IF(AB5187&gt;5,"Y","N")</f>
        <v>N</v>
      </c>
    </row>
    <row r="5188" spans="1:29" x14ac:dyDescent="0.25">
      <c r="A5188">
        <v>3485</v>
      </c>
      <c r="B5188" s="9">
        <v>43581</v>
      </c>
      <c r="C5188" s="50" t="str">
        <f t="shared" si="648"/>
        <v>N</v>
      </c>
      <c r="D5188" s="52">
        <f>_xlfn.XLOOKUP(B5188,Cal_Date!B:B,Cal_Date!A:A,0)</f>
        <v>4</v>
      </c>
      <c r="E5188">
        <v>2019</v>
      </c>
      <c r="F5188" t="s">
        <v>125</v>
      </c>
      <c r="G5188" t="s">
        <v>129</v>
      </c>
      <c r="H5188" t="s">
        <v>11</v>
      </c>
      <c r="I5188" t="s">
        <v>11</v>
      </c>
      <c r="J5188" t="s">
        <v>15</v>
      </c>
      <c r="K5188" t="s">
        <v>42</v>
      </c>
      <c r="L5188">
        <v>1</v>
      </c>
      <c r="M5188">
        <v>1007</v>
      </c>
      <c r="O5188" t="s">
        <v>28</v>
      </c>
      <c r="R5188" t="s">
        <v>46</v>
      </c>
      <c r="S5188" s="49" t="str">
        <f t="shared" si="649"/>
        <v>Card</v>
      </c>
      <c r="T5188" s="3">
        <v>0.04</v>
      </c>
      <c r="U5188" s="2">
        <v>2.7225000000000001</v>
      </c>
      <c r="V5188" s="2">
        <v>0.87</v>
      </c>
      <c r="W5188" s="54">
        <f>_xlfn.XLOOKUP(M5188,Market!A:A,Market!F:F,0)</f>
        <v>8.8999999999999996E-2</v>
      </c>
      <c r="X5188" s="55">
        <f t="shared" si="650"/>
        <v>0.10890000000000001</v>
      </c>
      <c r="Y5188" s="55">
        <f t="shared" si="651"/>
        <v>1.8525</v>
      </c>
      <c r="Z5188" s="54">
        <f t="shared" si="652"/>
        <v>0.68044077134986225</v>
      </c>
      <c r="AA5188" s="49" t="str">
        <f t="shared" ca="1" si="653"/>
        <v>N</v>
      </c>
      <c r="AB5188" s="49">
        <f t="shared" ca="1" si="654"/>
        <v>5</v>
      </c>
      <c r="AC5188" s="49" t="str">
        <f t="shared" ca="1" si="655"/>
        <v>N</v>
      </c>
    </row>
    <row r="5189" spans="1:29" x14ac:dyDescent="0.25">
      <c r="A5189">
        <v>3486</v>
      </c>
      <c r="B5189" s="9">
        <v>43581</v>
      </c>
      <c r="C5189" s="50" t="str">
        <f t="shared" si="648"/>
        <v>N</v>
      </c>
      <c r="D5189" s="52">
        <f>_xlfn.XLOOKUP(B5189,Cal_Date!B:B,Cal_Date!A:A,0)</f>
        <v>4</v>
      </c>
      <c r="E5189">
        <v>2019</v>
      </c>
      <c r="F5189" t="s">
        <v>125</v>
      </c>
      <c r="G5189" t="s">
        <v>129</v>
      </c>
      <c r="H5189" t="s">
        <v>14</v>
      </c>
      <c r="I5189" t="s">
        <v>18</v>
      </c>
      <c r="J5189" t="s">
        <v>15</v>
      </c>
      <c r="K5189" t="s">
        <v>43</v>
      </c>
      <c r="L5189">
        <v>1</v>
      </c>
      <c r="M5189">
        <v>1008</v>
      </c>
      <c r="O5189" t="s">
        <v>28</v>
      </c>
      <c r="R5189" t="s">
        <v>46</v>
      </c>
      <c r="S5189" s="49" t="str">
        <f t="shared" si="649"/>
        <v>Card</v>
      </c>
      <c r="T5189" s="3">
        <v>0.04</v>
      </c>
      <c r="U5189" s="2">
        <v>7.0785</v>
      </c>
      <c r="V5189" s="2">
        <v>2.1</v>
      </c>
      <c r="W5189" s="54">
        <f>_xlfn.XLOOKUP(M5189,Market!A:A,Market!F:F,0)</f>
        <v>8.8999999999999996E-2</v>
      </c>
      <c r="X5189" s="55">
        <f t="shared" si="650"/>
        <v>0.28314</v>
      </c>
      <c r="Y5189" s="55">
        <f t="shared" si="651"/>
        <v>4.9785000000000004</v>
      </c>
      <c r="Z5189" s="54">
        <f t="shared" si="652"/>
        <v>0.70332697605424888</v>
      </c>
      <c r="AA5189" s="49" t="str">
        <f t="shared" ca="1" si="653"/>
        <v>N</v>
      </c>
      <c r="AB5189" s="49">
        <f t="shared" ca="1" si="654"/>
        <v>5</v>
      </c>
      <c r="AC5189" s="49" t="str">
        <f t="shared" ca="1" si="655"/>
        <v>N</v>
      </c>
    </row>
    <row r="5190" spans="1:29" x14ac:dyDescent="0.25">
      <c r="A5190">
        <v>3487</v>
      </c>
      <c r="B5190" s="9">
        <v>43581</v>
      </c>
      <c r="C5190" s="50" t="str">
        <f t="shared" si="648"/>
        <v>N</v>
      </c>
      <c r="D5190" s="52">
        <f>_xlfn.XLOOKUP(B5190,Cal_Date!B:B,Cal_Date!A:A,0)</f>
        <v>4</v>
      </c>
      <c r="E5190">
        <v>2019</v>
      </c>
      <c r="F5190" t="s">
        <v>125</v>
      </c>
      <c r="G5190" t="s">
        <v>129</v>
      </c>
      <c r="H5190" t="s">
        <v>48</v>
      </c>
      <c r="I5190" t="s">
        <v>18</v>
      </c>
      <c r="J5190" t="s">
        <v>10</v>
      </c>
      <c r="K5190" t="s">
        <v>43</v>
      </c>
      <c r="L5190">
        <v>2</v>
      </c>
      <c r="M5190">
        <v>1004</v>
      </c>
      <c r="O5190" t="s">
        <v>28</v>
      </c>
      <c r="R5190" t="s">
        <v>46</v>
      </c>
      <c r="S5190" s="49" t="str">
        <f t="shared" si="649"/>
        <v>Card</v>
      </c>
      <c r="T5190" s="3">
        <v>0.04</v>
      </c>
      <c r="U5190" s="2">
        <v>14.84</v>
      </c>
      <c r="V5190" s="2">
        <v>2.92</v>
      </c>
      <c r="W5190" s="54">
        <f>_xlfn.XLOOKUP(M5190,Market!A:A,Market!F:F,0)</f>
        <v>0.06</v>
      </c>
      <c r="X5190" s="55">
        <f t="shared" si="650"/>
        <v>0.59360000000000002</v>
      </c>
      <c r="Y5190" s="55">
        <f t="shared" si="651"/>
        <v>11.92</v>
      </c>
      <c r="Z5190" s="54">
        <f t="shared" si="652"/>
        <v>0.80323450134770891</v>
      </c>
      <c r="AA5190" s="49" t="str">
        <f t="shared" ca="1" si="653"/>
        <v>N</v>
      </c>
      <c r="AB5190" s="49">
        <f t="shared" ca="1" si="654"/>
        <v>5</v>
      </c>
      <c r="AC5190" s="49" t="str">
        <f t="shared" ca="1" si="655"/>
        <v>N</v>
      </c>
    </row>
    <row r="5191" spans="1:29" x14ac:dyDescent="0.25">
      <c r="A5191">
        <v>3488</v>
      </c>
      <c r="B5191" s="9">
        <v>43581</v>
      </c>
      <c r="C5191" s="50" t="str">
        <f t="shared" si="648"/>
        <v>N</v>
      </c>
      <c r="D5191" s="52">
        <f>_xlfn.XLOOKUP(B5191,Cal_Date!B:B,Cal_Date!A:A,0)</f>
        <v>4</v>
      </c>
      <c r="E5191">
        <v>2019</v>
      </c>
      <c r="F5191" t="s">
        <v>125</v>
      </c>
      <c r="G5191" t="s">
        <v>129</v>
      </c>
      <c r="H5191" t="s">
        <v>11</v>
      </c>
      <c r="I5191" t="s">
        <v>11</v>
      </c>
      <c r="J5191" t="s">
        <v>15</v>
      </c>
      <c r="K5191" t="s">
        <v>42</v>
      </c>
      <c r="L5191">
        <v>1</v>
      </c>
      <c r="M5191">
        <v>1003</v>
      </c>
      <c r="O5191" t="s">
        <v>25</v>
      </c>
      <c r="R5191" t="s">
        <v>47</v>
      </c>
      <c r="S5191" s="49" t="str">
        <f t="shared" si="649"/>
        <v>Card</v>
      </c>
      <c r="T5191" s="3">
        <v>3.5000000000000003E-2</v>
      </c>
      <c r="U5191" s="2">
        <v>2.6500000000000004</v>
      </c>
      <c r="V5191" s="2">
        <v>0.87</v>
      </c>
      <c r="W5191" s="54">
        <f>_xlfn.XLOOKUP(M5191,Market!A:A,Market!F:F,0)</f>
        <v>0.06</v>
      </c>
      <c r="X5191" s="55">
        <f t="shared" si="650"/>
        <v>9.2750000000000027E-2</v>
      </c>
      <c r="Y5191" s="55">
        <f t="shared" si="651"/>
        <v>1.7800000000000002</v>
      </c>
      <c r="Z5191" s="54">
        <f t="shared" si="652"/>
        <v>0.67169811320754713</v>
      </c>
      <c r="AA5191" s="49" t="str">
        <f t="shared" ca="1" si="653"/>
        <v>N</v>
      </c>
      <c r="AB5191" s="49">
        <f t="shared" ca="1" si="654"/>
        <v>5</v>
      </c>
      <c r="AC5191" s="49" t="str">
        <f t="shared" ca="1" si="655"/>
        <v>N</v>
      </c>
    </row>
    <row r="5192" spans="1:29" x14ac:dyDescent="0.25">
      <c r="A5192">
        <v>3489</v>
      </c>
      <c r="B5192" s="9">
        <v>43581</v>
      </c>
      <c r="C5192" s="50" t="str">
        <f t="shared" si="648"/>
        <v>N</v>
      </c>
      <c r="D5192" s="52">
        <f>_xlfn.XLOOKUP(B5192,Cal_Date!B:B,Cal_Date!A:A,0)</f>
        <v>4</v>
      </c>
      <c r="E5192">
        <v>2019</v>
      </c>
      <c r="F5192" t="s">
        <v>125</v>
      </c>
      <c r="G5192" t="s">
        <v>129</v>
      </c>
      <c r="H5192" t="s">
        <v>48</v>
      </c>
      <c r="I5192" t="s">
        <v>18</v>
      </c>
      <c r="J5192" t="s">
        <v>10</v>
      </c>
      <c r="K5192" t="s">
        <v>43</v>
      </c>
      <c r="L5192">
        <v>2</v>
      </c>
      <c r="M5192">
        <v>1002</v>
      </c>
      <c r="O5192" t="s">
        <v>28</v>
      </c>
      <c r="R5192" t="s">
        <v>46</v>
      </c>
      <c r="S5192" s="49" t="str">
        <f t="shared" si="649"/>
        <v>Card</v>
      </c>
      <c r="T5192" s="3">
        <v>0.04</v>
      </c>
      <c r="U5192" s="2">
        <v>14.84</v>
      </c>
      <c r="V5192" s="2">
        <v>2.92</v>
      </c>
      <c r="W5192" s="54">
        <f>_xlfn.XLOOKUP(M5192,Market!A:A,Market!F:F,0)</f>
        <v>0.06</v>
      </c>
      <c r="X5192" s="55">
        <f t="shared" si="650"/>
        <v>0.59360000000000002</v>
      </c>
      <c r="Y5192" s="55">
        <f t="shared" si="651"/>
        <v>11.92</v>
      </c>
      <c r="Z5192" s="54">
        <f t="shared" si="652"/>
        <v>0.80323450134770891</v>
      </c>
      <c r="AA5192" s="49" t="str">
        <f t="shared" ca="1" si="653"/>
        <v>N</v>
      </c>
      <c r="AB5192" s="49">
        <f t="shared" ca="1" si="654"/>
        <v>5</v>
      </c>
      <c r="AC5192" s="49" t="str">
        <f t="shared" ca="1" si="655"/>
        <v>N</v>
      </c>
    </row>
    <row r="5193" spans="1:29" x14ac:dyDescent="0.25">
      <c r="A5193">
        <v>3490</v>
      </c>
      <c r="B5193" s="9">
        <v>43581</v>
      </c>
      <c r="C5193" s="50" t="str">
        <f t="shared" si="648"/>
        <v>N</v>
      </c>
      <c r="D5193" s="52">
        <f>_xlfn.XLOOKUP(B5193,Cal_Date!B:B,Cal_Date!A:A,0)</f>
        <v>4</v>
      </c>
      <c r="E5193">
        <v>2019</v>
      </c>
      <c r="F5193" t="s">
        <v>125</v>
      </c>
      <c r="G5193" t="s">
        <v>129</v>
      </c>
      <c r="H5193" t="s">
        <v>11</v>
      </c>
      <c r="I5193" t="s">
        <v>11</v>
      </c>
      <c r="J5193" t="s">
        <v>15</v>
      </c>
      <c r="K5193" t="s">
        <v>42</v>
      </c>
      <c r="L5193">
        <v>1</v>
      </c>
      <c r="M5193">
        <v>1007</v>
      </c>
      <c r="O5193" t="s">
        <v>28</v>
      </c>
      <c r="R5193" t="s">
        <v>47</v>
      </c>
      <c r="S5193" s="49" t="str">
        <f t="shared" si="649"/>
        <v>Card</v>
      </c>
      <c r="T5193" s="3">
        <v>3.5000000000000003E-2</v>
      </c>
      <c r="U5193" s="2">
        <v>2.7225000000000001</v>
      </c>
      <c r="V5193" s="2">
        <v>0.87</v>
      </c>
      <c r="W5193" s="54">
        <f>_xlfn.XLOOKUP(M5193,Market!A:A,Market!F:F,0)</f>
        <v>8.8999999999999996E-2</v>
      </c>
      <c r="X5193" s="55">
        <f t="shared" si="650"/>
        <v>9.5287500000000011E-2</v>
      </c>
      <c r="Y5193" s="55">
        <f t="shared" si="651"/>
        <v>1.8525</v>
      </c>
      <c r="Z5193" s="54">
        <f t="shared" si="652"/>
        <v>0.68044077134986225</v>
      </c>
      <c r="AA5193" s="49" t="str">
        <f t="shared" ca="1" si="653"/>
        <v>N</v>
      </c>
      <c r="AB5193" s="49">
        <f t="shared" ca="1" si="654"/>
        <v>5</v>
      </c>
      <c r="AC5193" s="49" t="str">
        <f t="shared" ca="1" si="655"/>
        <v>N</v>
      </c>
    </row>
    <row r="5194" spans="1:29" x14ac:dyDescent="0.25">
      <c r="A5194">
        <v>3491</v>
      </c>
      <c r="B5194" s="9">
        <v>43581</v>
      </c>
      <c r="C5194" s="50" t="str">
        <f t="shared" si="648"/>
        <v>N</v>
      </c>
      <c r="D5194" s="52">
        <f>_xlfn.XLOOKUP(B5194,Cal_Date!B:B,Cal_Date!A:A,0)</f>
        <v>4</v>
      </c>
      <c r="E5194">
        <v>2019</v>
      </c>
      <c r="F5194" t="s">
        <v>125</v>
      </c>
      <c r="G5194" t="s">
        <v>129</v>
      </c>
      <c r="H5194" t="s">
        <v>48</v>
      </c>
      <c r="I5194" t="s">
        <v>18</v>
      </c>
      <c r="J5194" t="s">
        <v>10</v>
      </c>
      <c r="K5194" t="s">
        <v>43</v>
      </c>
      <c r="L5194">
        <v>2</v>
      </c>
      <c r="M5194">
        <v>1008</v>
      </c>
      <c r="O5194" t="s">
        <v>28</v>
      </c>
      <c r="R5194" t="s">
        <v>44</v>
      </c>
      <c r="S5194" s="49" t="str">
        <f t="shared" si="649"/>
        <v>Card</v>
      </c>
      <c r="T5194" s="3">
        <v>0.03</v>
      </c>
      <c r="U5194" s="2">
        <v>15.245999999999999</v>
      </c>
      <c r="V5194" s="2">
        <v>2.92</v>
      </c>
      <c r="W5194" s="54">
        <f>_xlfn.XLOOKUP(M5194,Market!A:A,Market!F:F,0)</f>
        <v>8.8999999999999996E-2</v>
      </c>
      <c r="X5194" s="55">
        <f t="shared" si="650"/>
        <v>0.45737999999999995</v>
      </c>
      <c r="Y5194" s="55">
        <f t="shared" si="651"/>
        <v>12.325999999999999</v>
      </c>
      <c r="Z5194" s="54">
        <f t="shared" si="652"/>
        <v>0.80847435392889933</v>
      </c>
      <c r="AA5194" s="49" t="str">
        <f t="shared" ca="1" si="653"/>
        <v>N</v>
      </c>
      <c r="AB5194" s="49">
        <f t="shared" ca="1" si="654"/>
        <v>5</v>
      </c>
      <c r="AC5194" s="49" t="str">
        <f t="shared" ca="1" si="655"/>
        <v>N</v>
      </c>
    </row>
    <row r="5195" spans="1:29" x14ac:dyDescent="0.25">
      <c r="A5195">
        <v>3492</v>
      </c>
      <c r="B5195" s="9">
        <v>43581</v>
      </c>
      <c r="C5195" s="50" t="str">
        <f t="shared" si="648"/>
        <v>N</v>
      </c>
      <c r="D5195" s="52">
        <f>_xlfn.XLOOKUP(B5195,Cal_Date!B:B,Cal_Date!A:A,0)</f>
        <v>4</v>
      </c>
      <c r="E5195">
        <v>2019</v>
      </c>
      <c r="F5195" t="s">
        <v>125</v>
      </c>
      <c r="G5195" t="s">
        <v>129</v>
      </c>
      <c r="H5195" t="s">
        <v>14</v>
      </c>
      <c r="I5195" t="s">
        <v>18</v>
      </c>
      <c r="J5195" t="s">
        <v>15</v>
      </c>
      <c r="K5195" t="s">
        <v>43</v>
      </c>
      <c r="L5195">
        <v>1</v>
      </c>
      <c r="M5195">
        <v>1008</v>
      </c>
      <c r="O5195" t="s">
        <v>28</v>
      </c>
      <c r="R5195" t="s">
        <v>47</v>
      </c>
      <c r="S5195" s="49" t="str">
        <f t="shared" si="649"/>
        <v>Card</v>
      </c>
      <c r="T5195" s="3">
        <v>3.5000000000000003E-2</v>
      </c>
      <c r="U5195" s="2">
        <v>7.6229999999999993</v>
      </c>
      <c r="V5195" s="2">
        <v>2.2200000000000002</v>
      </c>
      <c r="W5195" s="54">
        <f>_xlfn.XLOOKUP(M5195,Market!A:A,Market!F:F,0)</f>
        <v>8.8999999999999996E-2</v>
      </c>
      <c r="X5195" s="55">
        <f t="shared" si="650"/>
        <v>0.26680500000000001</v>
      </c>
      <c r="Y5195" s="55">
        <f t="shared" si="651"/>
        <v>5.4029999999999987</v>
      </c>
      <c r="Z5195" s="54">
        <f t="shared" si="652"/>
        <v>0.7087760724124359</v>
      </c>
      <c r="AA5195" s="49" t="str">
        <f t="shared" ca="1" si="653"/>
        <v>N</v>
      </c>
      <c r="AB5195" s="49">
        <f t="shared" ca="1" si="654"/>
        <v>5</v>
      </c>
      <c r="AC5195" s="49" t="str">
        <f t="shared" ca="1" si="655"/>
        <v>N</v>
      </c>
    </row>
    <row r="5196" spans="1:29" x14ac:dyDescent="0.25">
      <c r="A5196">
        <v>3493</v>
      </c>
      <c r="B5196" s="9">
        <v>43581</v>
      </c>
      <c r="C5196" s="50" t="str">
        <f t="shared" si="648"/>
        <v>N</v>
      </c>
      <c r="D5196" s="52">
        <f>_xlfn.XLOOKUP(B5196,Cal_Date!B:B,Cal_Date!A:A,0)</f>
        <v>4</v>
      </c>
      <c r="E5196">
        <v>2019</v>
      </c>
      <c r="F5196" t="s">
        <v>125</v>
      </c>
      <c r="G5196" t="s">
        <v>129</v>
      </c>
      <c r="H5196" t="s">
        <v>14</v>
      </c>
      <c r="I5196" t="s">
        <v>18</v>
      </c>
      <c r="J5196" t="s">
        <v>15</v>
      </c>
      <c r="K5196" t="s">
        <v>43</v>
      </c>
      <c r="L5196">
        <v>1</v>
      </c>
      <c r="M5196">
        <v>1000</v>
      </c>
      <c r="O5196" t="s">
        <v>25</v>
      </c>
      <c r="R5196" t="s">
        <v>47</v>
      </c>
      <c r="S5196" s="49" t="str">
        <f t="shared" si="649"/>
        <v>Card</v>
      </c>
      <c r="T5196" s="3">
        <v>3.5000000000000003E-2</v>
      </c>
      <c r="U5196" s="2">
        <v>7.5600000000000005</v>
      </c>
      <c r="V5196" s="2">
        <v>2.2200000000000002</v>
      </c>
      <c r="W5196" s="54">
        <f>_xlfn.XLOOKUP(M5196,Market!A:A,Market!F:F,0)</f>
        <v>0.08</v>
      </c>
      <c r="X5196" s="55">
        <f t="shared" si="650"/>
        <v>0.26460000000000006</v>
      </c>
      <c r="Y5196" s="55">
        <f t="shared" si="651"/>
        <v>5.34</v>
      </c>
      <c r="Z5196" s="54">
        <f t="shared" si="652"/>
        <v>0.70634920634920628</v>
      </c>
      <c r="AA5196" s="49" t="str">
        <f t="shared" ca="1" si="653"/>
        <v>N</v>
      </c>
      <c r="AB5196" s="49">
        <f t="shared" ca="1" si="654"/>
        <v>5</v>
      </c>
      <c r="AC5196" s="49" t="str">
        <f t="shared" ca="1" si="655"/>
        <v>N</v>
      </c>
    </row>
    <row r="5197" spans="1:29" x14ac:dyDescent="0.25">
      <c r="A5197">
        <v>3494</v>
      </c>
      <c r="B5197" s="9">
        <v>43581</v>
      </c>
      <c r="C5197" s="50" t="str">
        <f t="shared" si="648"/>
        <v>N</v>
      </c>
      <c r="D5197" s="52">
        <f>_xlfn.XLOOKUP(B5197,Cal_Date!B:B,Cal_Date!A:A,0)</f>
        <v>4</v>
      </c>
      <c r="E5197">
        <v>2019</v>
      </c>
      <c r="F5197" t="s">
        <v>125</v>
      </c>
      <c r="G5197" t="s">
        <v>129</v>
      </c>
      <c r="H5197" t="s">
        <v>48</v>
      </c>
      <c r="I5197" t="s">
        <v>18</v>
      </c>
      <c r="J5197" t="s">
        <v>10</v>
      </c>
      <c r="K5197" t="s">
        <v>43</v>
      </c>
      <c r="L5197">
        <v>1</v>
      </c>
      <c r="M5197">
        <v>1000</v>
      </c>
      <c r="O5197" t="s">
        <v>25</v>
      </c>
      <c r="R5197" t="s">
        <v>47</v>
      </c>
      <c r="S5197" s="49" t="str">
        <f t="shared" si="649"/>
        <v>Card</v>
      </c>
      <c r="T5197" s="3">
        <v>3.5000000000000003E-2</v>
      </c>
      <c r="U5197" s="2">
        <v>7.5600000000000005</v>
      </c>
      <c r="V5197" s="2">
        <v>1.46</v>
      </c>
      <c r="W5197" s="54">
        <f>_xlfn.XLOOKUP(M5197,Market!A:A,Market!F:F,0)</f>
        <v>0.08</v>
      </c>
      <c r="X5197" s="55">
        <f t="shared" si="650"/>
        <v>0.26460000000000006</v>
      </c>
      <c r="Y5197" s="55">
        <f t="shared" si="651"/>
        <v>6.1000000000000005</v>
      </c>
      <c r="Z5197" s="54">
        <f t="shared" si="652"/>
        <v>0.80687830687830686</v>
      </c>
      <c r="AA5197" s="49" t="str">
        <f t="shared" ca="1" si="653"/>
        <v>N</v>
      </c>
      <c r="AB5197" s="49">
        <f t="shared" ca="1" si="654"/>
        <v>5</v>
      </c>
      <c r="AC5197" s="49" t="str">
        <f t="shared" ca="1" si="655"/>
        <v>N</v>
      </c>
    </row>
    <row r="5198" spans="1:29" x14ac:dyDescent="0.25">
      <c r="A5198">
        <v>3495</v>
      </c>
      <c r="B5198" s="9">
        <v>43581</v>
      </c>
      <c r="C5198" s="50" t="str">
        <f t="shared" si="648"/>
        <v>N</v>
      </c>
      <c r="D5198" s="52">
        <f>_xlfn.XLOOKUP(B5198,Cal_Date!B:B,Cal_Date!A:A,0)</f>
        <v>4</v>
      </c>
      <c r="E5198">
        <v>2019</v>
      </c>
      <c r="F5198" t="s">
        <v>125</v>
      </c>
      <c r="G5198" t="s">
        <v>129</v>
      </c>
      <c r="H5198" t="s">
        <v>11</v>
      </c>
      <c r="I5198" t="s">
        <v>11</v>
      </c>
      <c r="J5198" t="s">
        <v>15</v>
      </c>
      <c r="K5198" t="s">
        <v>42</v>
      </c>
      <c r="L5198">
        <v>1</v>
      </c>
      <c r="M5198">
        <v>1000</v>
      </c>
      <c r="O5198" t="s">
        <v>25</v>
      </c>
      <c r="R5198" t="s">
        <v>46</v>
      </c>
      <c r="S5198" s="49" t="str">
        <f t="shared" si="649"/>
        <v>Card</v>
      </c>
      <c r="T5198" s="3">
        <v>0.04</v>
      </c>
      <c r="U5198" s="2">
        <v>2.7</v>
      </c>
      <c r="V5198" s="2">
        <v>0.87</v>
      </c>
      <c r="W5198" s="54">
        <f>_xlfn.XLOOKUP(M5198,Market!A:A,Market!F:F,0)</f>
        <v>0.08</v>
      </c>
      <c r="X5198" s="55">
        <f t="shared" si="650"/>
        <v>0.10800000000000001</v>
      </c>
      <c r="Y5198" s="55">
        <f t="shared" si="651"/>
        <v>1.83</v>
      </c>
      <c r="Z5198" s="54">
        <f t="shared" si="652"/>
        <v>0.67777777777777781</v>
      </c>
      <c r="AA5198" s="49" t="str">
        <f t="shared" ca="1" si="653"/>
        <v>N</v>
      </c>
      <c r="AB5198" s="49">
        <f t="shared" ca="1" si="654"/>
        <v>5</v>
      </c>
      <c r="AC5198" s="49" t="str">
        <f t="shared" ca="1" si="655"/>
        <v>N</v>
      </c>
    </row>
    <row r="5199" spans="1:29" x14ac:dyDescent="0.25">
      <c r="A5199">
        <v>3496</v>
      </c>
      <c r="B5199" s="9">
        <v>43581</v>
      </c>
      <c r="C5199" s="50" t="str">
        <f t="shared" si="648"/>
        <v>N</v>
      </c>
      <c r="D5199" s="52">
        <f>_xlfn.XLOOKUP(B5199,Cal_Date!B:B,Cal_Date!A:A,0)</f>
        <v>4</v>
      </c>
      <c r="E5199">
        <v>2019</v>
      </c>
      <c r="F5199" t="s">
        <v>125</v>
      </c>
      <c r="G5199" t="s">
        <v>129</v>
      </c>
      <c r="H5199" t="s">
        <v>11</v>
      </c>
      <c r="I5199" t="s">
        <v>11</v>
      </c>
      <c r="J5199" t="s">
        <v>15</v>
      </c>
      <c r="K5199" t="s">
        <v>42</v>
      </c>
      <c r="L5199">
        <v>2</v>
      </c>
      <c r="M5199">
        <v>1001</v>
      </c>
      <c r="O5199" t="s">
        <v>25</v>
      </c>
      <c r="R5199" t="s">
        <v>47</v>
      </c>
      <c r="S5199" s="49" t="str">
        <f t="shared" si="649"/>
        <v>Card</v>
      </c>
      <c r="T5199" s="3">
        <v>3.5000000000000003E-2</v>
      </c>
      <c r="U5199" s="2">
        <v>5.3000000000000007</v>
      </c>
      <c r="V5199" s="2">
        <v>1.74</v>
      </c>
      <c r="W5199" s="54">
        <f>_xlfn.XLOOKUP(M5199,Market!A:A,Market!F:F,0)</f>
        <v>0.06</v>
      </c>
      <c r="X5199" s="55">
        <f t="shared" si="650"/>
        <v>0.18550000000000005</v>
      </c>
      <c r="Y5199" s="55">
        <f t="shared" si="651"/>
        <v>3.5600000000000005</v>
      </c>
      <c r="Z5199" s="54">
        <f t="shared" si="652"/>
        <v>0.67169811320754713</v>
      </c>
      <c r="AA5199" s="49" t="str">
        <f t="shared" ca="1" si="653"/>
        <v>N</v>
      </c>
      <c r="AB5199" s="49">
        <f t="shared" ca="1" si="654"/>
        <v>5</v>
      </c>
      <c r="AC5199" s="49" t="str">
        <f t="shared" ca="1" si="655"/>
        <v>N</v>
      </c>
    </row>
    <row r="5200" spans="1:29" x14ac:dyDescent="0.25">
      <c r="A5200">
        <v>3497</v>
      </c>
      <c r="B5200" s="9">
        <v>43581</v>
      </c>
      <c r="C5200" s="50" t="str">
        <f t="shared" si="648"/>
        <v>N</v>
      </c>
      <c r="D5200" s="52">
        <f>_xlfn.XLOOKUP(B5200,Cal_Date!B:B,Cal_Date!A:A,0)</f>
        <v>4</v>
      </c>
      <c r="E5200">
        <v>2019</v>
      </c>
      <c r="F5200" t="s">
        <v>125</v>
      </c>
      <c r="G5200" t="s">
        <v>129</v>
      </c>
      <c r="H5200" t="s">
        <v>48</v>
      </c>
      <c r="I5200" t="s">
        <v>18</v>
      </c>
      <c r="J5200" t="s">
        <v>10</v>
      </c>
      <c r="K5200" t="s">
        <v>43</v>
      </c>
      <c r="L5200">
        <v>1</v>
      </c>
      <c r="M5200">
        <v>1000</v>
      </c>
      <c r="O5200" t="s">
        <v>25</v>
      </c>
      <c r="R5200" t="s">
        <v>44</v>
      </c>
      <c r="S5200" s="49" t="str">
        <f t="shared" si="649"/>
        <v>Card</v>
      </c>
      <c r="T5200" s="3">
        <v>0.03</v>
      </c>
      <c r="U5200" s="2">
        <v>7.5600000000000005</v>
      </c>
      <c r="V5200" s="2">
        <v>1.46</v>
      </c>
      <c r="W5200" s="54">
        <f>_xlfn.XLOOKUP(M5200,Market!A:A,Market!F:F,0)</f>
        <v>0.08</v>
      </c>
      <c r="X5200" s="55">
        <f t="shared" si="650"/>
        <v>0.2268</v>
      </c>
      <c r="Y5200" s="55">
        <f t="shared" si="651"/>
        <v>6.1000000000000005</v>
      </c>
      <c r="Z5200" s="54">
        <f t="shared" si="652"/>
        <v>0.80687830687830686</v>
      </c>
      <c r="AA5200" s="49" t="str">
        <f t="shared" ca="1" si="653"/>
        <v>N</v>
      </c>
      <c r="AB5200" s="49">
        <f t="shared" ca="1" si="654"/>
        <v>5</v>
      </c>
      <c r="AC5200" s="49" t="str">
        <f t="shared" ca="1" si="655"/>
        <v>N</v>
      </c>
    </row>
    <row r="5201" spans="1:29" x14ac:dyDescent="0.25">
      <c r="A5201">
        <v>3498</v>
      </c>
      <c r="B5201" s="9">
        <v>43581</v>
      </c>
      <c r="C5201" s="50" t="str">
        <f t="shared" si="648"/>
        <v>N</v>
      </c>
      <c r="D5201" s="52">
        <f>_xlfn.XLOOKUP(B5201,Cal_Date!B:B,Cal_Date!A:A,0)</f>
        <v>4</v>
      </c>
      <c r="E5201">
        <v>2019</v>
      </c>
      <c r="F5201" t="s">
        <v>125</v>
      </c>
      <c r="G5201" t="s">
        <v>129</v>
      </c>
      <c r="H5201" t="s">
        <v>11</v>
      </c>
      <c r="I5201" t="s">
        <v>11</v>
      </c>
      <c r="J5201" t="s">
        <v>15</v>
      </c>
      <c r="K5201" t="s">
        <v>42</v>
      </c>
      <c r="L5201">
        <v>1</v>
      </c>
      <c r="M5201">
        <v>1000</v>
      </c>
      <c r="O5201" t="s">
        <v>25</v>
      </c>
      <c r="R5201" t="s">
        <v>47</v>
      </c>
      <c r="S5201" s="49" t="str">
        <f t="shared" si="649"/>
        <v>Card</v>
      </c>
      <c r="T5201" s="3">
        <v>3.5000000000000003E-2</v>
      </c>
      <c r="U5201" s="2">
        <v>2.7</v>
      </c>
      <c r="V5201" s="2">
        <v>0.87</v>
      </c>
      <c r="W5201" s="54">
        <f>_xlfn.XLOOKUP(M5201,Market!A:A,Market!F:F,0)</f>
        <v>0.08</v>
      </c>
      <c r="X5201" s="55">
        <f t="shared" si="650"/>
        <v>9.4500000000000015E-2</v>
      </c>
      <c r="Y5201" s="55">
        <f t="shared" si="651"/>
        <v>1.83</v>
      </c>
      <c r="Z5201" s="54">
        <f t="shared" si="652"/>
        <v>0.67777777777777781</v>
      </c>
      <c r="AA5201" s="49" t="str">
        <f t="shared" ca="1" si="653"/>
        <v>N</v>
      </c>
      <c r="AB5201" s="49">
        <f t="shared" ca="1" si="654"/>
        <v>5</v>
      </c>
      <c r="AC5201" s="49" t="str">
        <f t="shared" ca="1" si="655"/>
        <v>N</v>
      </c>
    </row>
    <row r="5202" spans="1:29" x14ac:dyDescent="0.25">
      <c r="A5202">
        <v>3499</v>
      </c>
      <c r="B5202" s="9">
        <v>43581</v>
      </c>
      <c r="C5202" s="50" t="str">
        <f t="shared" si="648"/>
        <v>N</v>
      </c>
      <c r="D5202" s="52">
        <f>_xlfn.XLOOKUP(B5202,Cal_Date!B:B,Cal_Date!A:A,0)</f>
        <v>4</v>
      </c>
      <c r="E5202">
        <v>2019</v>
      </c>
      <c r="F5202" t="s">
        <v>125</v>
      </c>
      <c r="G5202" t="s">
        <v>129</v>
      </c>
      <c r="H5202" t="s">
        <v>11</v>
      </c>
      <c r="I5202" t="s">
        <v>13</v>
      </c>
      <c r="J5202" t="s">
        <v>15</v>
      </c>
      <c r="K5202" t="s">
        <v>42</v>
      </c>
      <c r="L5202">
        <v>1</v>
      </c>
      <c r="M5202">
        <v>1004</v>
      </c>
      <c r="O5202" t="s">
        <v>28</v>
      </c>
      <c r="R5202" t="s">
        <v>44</v>
      </c>
      <c r="S5202" s="49" t="str">
        <f t="shared" si="649"/>
        <v>Card</v>
      </c>
      <c r="T5202" s="3">
        <v>0.03</v>
      </c>
      <c r="U5202" s="2">
        <v>2.6500000000000004</v>
      </c>
      <c r="V5202" s="2">
        <v>1.42</v>
      </c>
      <c r="W5202" s="54">
        <f>_xlfn.XLOOKUP(M5202,Market!A:A,Market!F:F,0)</f>
        <v>0.06</v>
      </c>
      <c r="X5202" s="55">
        <f t="shared" si="650"/>
        <v>7.9500000000000001E-2</v>
      </c>
      <c r="Y5202" s="55">
        <f t="shared" si="651"/>
        <v>1.2300000000000004</v>
      </c>
      <c r="Z5202" s="54">
        <f t="shared" si="652"/>
        <v>0.46415094339622653</v>
      </c>
      <c r="AA5202" s="49" t="str">
        <f t="shared" ca="1" si="653"/>
        <v>N</v>
      </c>
      <c r="AB5202" s="49">
        <f t="shared" ca="1" si="654"/>
        <v>5</v>
      </c>
      <c r="AC5202" s="49" t="str">
        <f t="shared" ca="1" si="655"/>
        <v>N</v>
      </c>
    </row>
    <row r="5203" spans="1:29" x14ac:dyDescent="0.25">
      <c r="A5203">
        <v>3500</v>
      </c>
      <c r="B5203" s="9">
        <v>43581</v>
      </c>
      <c r="C5203" s="50" t="str">
        <f t="shared" si="648"/>
        <v>N</v>
      </c>
      <c r="D5203" s="52">
        <f>_xlfn.XLOOKUP(B5203,Cal_Date!B:B,Cal_Date!A:A,0)</f>
        <v>4</v>
      </c>
      <c r="E5203">
        <v>2019</v>
      </c>
      <c r="F5203" t="s">
        <v>125</v>
      </c>
      <c r="G5203" t="s">
        <v>129</v>
      </c>
      <c r="H5203" t="s">
        <v>11</v>
      </c>
      <c r="I5203" t="s">
        <v>11</v>
      </c>
      <c r="J5203" t="s">
        <v>15</v>
      </c>
      <c r="K5203" t="s">
        <v>42</v>
      </c>
      <c r="L5203">
        <v>1</v>
      </c>
      <c r="M5203">
        <v>1005</v>
      </c>
      <c r="O5203" t="s">
        <v>25</v>
      </c>
      <c r="R5203" t="s">
        <v>44</v>
      </c>
      <c r="S5203" s="49" t="str">
        <f t="shared" si="649"/>
        <v>Card</v>
      </c>
      <c r="T5203" s="3">
        <v>0.03</v>
      </c>
      <c r="U5203" s="2">
        <v>2.7225000000000001</v>
      </c>
      <c r="V5203" s="2">
        <v>0.87</v>
      </c>
      <c r="W5203" s="54">
        <f>_xlfn.XLOOKUP(M5203,Market!A:A,Market!F:F,0)</f>
        <v>8.8999999999999996E-2</v>
      </c>
      <c r="X5203" s="55">
        <f t="shared" si="650"/>
        <v>8.1674999999999998E-2</v>
      </c>
      <c r="Y5203" s="55">
        <f t="shared" si="651"/>
        <v>1.8525</v>
      </c>
      <c r="Z5203" s="54">
        <f t="shared" si="652"/>
        <v>0.68044077134986225</v>
      </c>
      <c r="AA5203" s="49" t="str">
        <f t="shared" ca="1" si="653"/>
        <v>N</v>
      </c>
      <c r="AB5203" s="49">
        <f t="shared" ca="1" si="654"/>
        <v>5</v>
      </c>
      <c r="AC5203" s="49" t="str">
        <f t="shared" ca="1" si="655"/>
        <v>N</v>
      </c>
    </row>
    <row r="5204" spans="1:29" x14ac:dyDescent="0.25">
      <c r="A5204">
        <v>3501</v>
      </c>
      <c r="B5204" s="9">
        <v>43581</v>
      </c>
      <c r="C5204" s="50" t="str">
        <f t="shared" si="648"/>
        <v>N</v>
      </c>
      <c r="D5204" s="52">
        <f>_xlfn.XLOOKUP(B5204,Cal_Date!B:B,Cal_Date!A:A,0)</f>
        <v>4</v>
      </c>
      <c r="E5204">
        <v>2019</v>
      </c>
      <c r="F5204" t="s">
        <v>125</v>
      </c>
      <c r="G5204" t="s">
        <v>129</v>
      </c>
      <c r="H5204" t="s">
        <v>11</v>
      </c>
      <c r="I5204" t="s">
        <v>11</v>
      </c>
      <c r="J5204" t="s">
        <v>15</v>
      </c>
      <c r="K5204" t="s">
        <v>42</v>
      </c>
      <c r="L5204">
        <v>1</v>
      </c>
      <c r="M5204">
        <v>1000</v>
      </c>
      <c r="O5204" t="s">
        <v>25</v>
      </c>
      <c r="R5204" t="s">
        <v>47</v>
      </c>
      <c r="S5204" s="49" t="str">
        <f t="shared" si="649"/>
        <v>Card</v>
      </c>
      <c r="T5204" s="3">
        <v>3.5000000000000003E-2</v>
      </c>
      <c r="U5204" s="2">
        <v>2.7</v>
      </c>
      <c r="V5204" s="2">
        <v>0.87</v>
      </c>
      <c r="W5204" s="54">
        <f>_xlfn.XLOOKUP(M5204,Market!A:A,Market!F:F,0)</f>
        <v>0.08</v>
      </c>
      <c r="X5204" s="55">
        <f t="shared" si="650"/>
        <v>9.4500000000000015E-2</v>
      </c>
      <c r="Y5204" s="55">
        <f t="shared" si="651"/>
        <v>1.83</v>
      </c>
      <c r="Z5204" s="54">
        <f t="shared" si="652"/>
        <v>0.67777777777777781</v>
      </c>
      <c r="AA5204" s="49" t="str">
        <f t="shared" ca="1" si="653"/>
        <v>N</v>
      </c>
      <c r="AB5204" s="49">
        <f t="shared" ca="1" si="654"/>
        <v>5</v>
      </c>
      <c r="AC5204" s="49" t="str">
        <f t="shared" ca="1" si="655"/>
        <v>N</v>
      </c>
    </row>
    <row r="5205" spans="1:29" x14ac:dyDescent="0.25">
      <c r="A5205">
        <v>3502</v>
      </c>
      <c r="B5205" s="9">
        <v>43581</v>
      </c>
      <c r="C5205" s="50" t="str">
        <f t="shared" si="648"/>
        <v>N</v>
      </c>
      <c r="D5205" s="52">
        <f>_xlfn.XLOOKUP(B5205,Cal_Date!B:B,Cal_Date!A:A,0)</f>
        <v>4</v>
      </c>
      <c r="E5205">
        <v>2019</v>
      </c>
      <c r="F5205" t="s">
        <v>125</v>
      </c>
      <c r="G5205" t="s">
        <v>129</v>
      </c>
      <c r="H5205" t="s">
        <v>48</v>
      </c>
      <c r="I5205" t="s">
        <v>18</v>
      </c>
      <c r="J5205" t="s">
        <v>10</v>
      </c>
      <c r="K5205" t="s">
        <v>43</v>
      </c>
      <c r="L5205">
        <v>2</v>
      </c>
      <c r="M5205">
        <v>1006</v>
      </c>
      <c r="O5205" t="s">
        <v>28</v>
      </c>
      <c r="R5205" t="s">
        <v>44</v>
      </c>
      <c r="S5205" s="49" t="str">
        <f t="shared" si="649"/>
        <v>Card</v>
      </c>
      <c r="T5205" s="3">
        <v>0.03</v>
      </c>
      <c r="U5205" s="2">
        <v>15.245999999999999</v>
      </c>
      <c r="V5205" s="2">
        <v>2.92</v>
      </c>
      <c r="W5205" s="54">
        <f>_xlfn.XLOOKUP(M5205,Market!A:A,Market!F:F,0)</f>
        <v>8.8999999999999996E-2</v>
      </c>
      <c r="X5205" s="55">
        <f t="shared" si="650"/>
        <v>0.45737999999999995</v>
      </c>
      <c r="Y5205" s="55">
        <f t="shared" si="651"/>
        <v>12.325999999999999</v>
      </c>
      <c r="Z5205" s="54">
        <f t="shared" si="652"/>
        <v>0.80847435392889933</v>
      </c>
      <c r="AA5205" s="49" t="str">
        <f t="shared" ca="1" si="653"/>
        <v>N</v>
      </c>
      <c r="AB5205" s="49">
        <f t="shared" ca="1" si="654"/>
        <v>5</v>
      </c>
      <c r="AC5205" s="49" t="str">
        <f t="shared" ca="1" si="655"/>
        <v>N</v>
      </c>
    </row>
    <row r="5206" spans="1:29" x14ac:dyDescent="0.25">
      <c r="A5206">
        <v>3503</v>
      </c>
      <c r="B5206" s="9">
        <v>43581</v>
      </c>
      <c r="C5206" s="50" t="str">
        <f t="shared" si="648"/>
        <v>N</v>
      </c>
      <c r="D5206" s="52">
        <f>_xlfn.XLOOKUP(B5206,Cal_Date!B:B,Cal_Date!A:A,0)</f>
        <v>4</v>
      </c>
      <c r="E5206">
        <v>2019</v>
      </c>
      <c r="F5206" t="s">
        <v>125</v>
      </c>
      <c r="G5206" t="s">
        <v>129</v>
      </c>
      <c r="H5206" t="s">
        <v>11</v>
      </c>
      <c r="I5206" t="s">
        <v>13</v>
      </c>
      <c r="J5206" t="s">
        <v>15</v>
      </c>
      <c r="K5206" t="s">
        <v>42</v>
      </c>
      <c r="L5206">
        <v>2</v>
      </c>
      <c r="M5206">
        <v>1000</v>
      </c>
      <c r="O5206" t="s">
        <v>25</v>
      </c>
      <c r="R5206" t="s">
        <v>44</v>
      </c>
      <c r="S5206" s="49" t="str">
        <f t="shared" si="649"/>
        <v>Card</v>
      </c>
      <c r="T5206" s="3">
        <v>0.03</v>
      </c>
      <c r="U5206" s="2">
        <v>5.4</v>
      </c>
      <c r="V5206" s="2">
        <v>2.84</v>
      </c>
      <c r="W5206" s="54">
        <f>_xlfn.XLOOKUP(M5206,Market!A:A,Market!F:F,0)</f>
        <v>0.08</v>
      </c>
      <c r="X5206" s="55">
        <f t="shared" si="650"/>
        <v>0.16200000000000001</v>
      </c>
      <c r="Y5206" s="55">
        <f t="shared" si="651"/>
        <v>2.5600000000000005</v>
      </c>
      <c r="Z5206" s="54">
        <f t="shared" si="652"/>
        <v>0.47407407407407415</v>
      </c>
      <c r="AA5206" s="49" t="str">
        <f t="shared" ca="1" si="653"/>
        <v>N</v>
      </c>
      <c r="AB5206" s="49">
        <f t="shared" ca="1" si="654"/>
        <v>5</v>
      </c>
      <c r="AC5206" s="49" t="str">
        <f t="shared" ca="1" si="655"/>
        <v>N</v>
      </c>
    </row>
    <row r="5207" spans="1:29" x14ac:dyDescent="0.25">
      <c r="A5207">
        <v>3504</v>
      </c>
      <c r="B5207" s="9">
        <v>43581</v>
      </c>
      <c r="C5207" s="50" t="str">
        <f t="shared" si="648"/>
        <v>N</v>
      </c>
      <c r="D5207" s="52">
        <f>_xlfn.XLOOKUP(B5207,Cal_Date!B:B,Cal_Date!A:A,0)</f>
        <v>4</v>
      </c>
      <c r="E5207">
        <v>2019</v>
      </c>
      <c r="F5207" t="s">
        <v>125</v>
      </c>
      <c r="G5207" t="s">
        <v>129</v>
      </c>
      <c r="H5207" t="s">
        <v>11</v>
      </c>
      <c r="I5207" t="s">
        <v>11</v>
      </c>
      <c r="J5207" t="s">
        <v>15</v>
      </c>
      <c r="K5207" t="s">
        <v>42</v>
      </c>
      <c r="L5207">
        <v>1</v>
      </c>
      <c r="M5207">
        <v>1001</v>
      </c>
      <c r="O5207" t="s">
        <v>25</v>
      </c>
      <c r="R5207" t="s">
        <v>44</v>
      </c>
      <c r="S5207" s="49" t="str">
        <f t="shared" si="649"/>
        <v>Card</v>
      </c>
      <c r="T5207" s="3">
        <v>0.03</v>
      </c>
      <c r="U5207" s="2">
        <v>2.6500000000000004</v>
      </c>
      <c r="V5207" s="2">
        <v>0.87</v>
      </c>
      <c r="W5207" s="54">
        <f>_xlfn.XLOOKUP(M5207,Market!A:A,Market!F:F,0)</f>
        <v>0.06</v>
      </c>
      <c r="X5207" s="55">
        <f t="shared" si="650"/>
        <v>7.9500000000000001E-2</v>
      </c>
      <c r="Y5207" s="55">
        <f t="shared" si="651"/>
        <v>1.7800000000000002</v>
      </c>
      <c r="Z5207" s="54">
        <f t="shared" si="652"/>
        <v>0.67169811320754713</v>
      </c>
      <c r="AA5207" s="49" t="str">
        <f t="shared" ca="1" si="653"/>
        <v>N</v>
      </c>
      <c r="AB5207" s="49">
        <f t="shared" ca="1" si="654"/>
        <v>5</v>
      </c>
      <c r="AC5207" s="49" t="str">
        <f t="shared" ca="1" si="655"/>
        <v>N</v>
      </c>
    </row>
    <row r="5208" spans="1:29" x14ac:dyDescent="0.25">
      <c r="A5208">
        <v>3505</v>
      </c>
      <c r="B5208" s="9">
        <v>43581</v>
      </c>
      <c r="C5208" s="50" t="str">
        <f t="shared" si="648"/>
        <v>N</v>
      </c>
      <c r="D5208" s="52">
        <f>_xlfn.XLOOKUP(B5208,Cal_Date!B:B,Cal_Date!A:A,0)</f>
        <v>4</v>
      </c>
      <c r="E5208">
        <v>2019</v>
      </c>
      <c r="F5208" t="s">
        <v>125</v>
      </c>
      <c r="G5208" t="s">
        <v>129</v>
      </c>
      <c r="H5208" t="s">
        <v>14</v>
      </c>
      <c r="I5208" t="s">
        <v>18</v>
      </c>
      <c r="J5208" t="s">
        <v>15</v>
      </c>
      <c r="K5208" t="s">
        <v>43</v>
      </c>
      <c r="L5208">
        <v>1</v>
      </c>
      <c r="M5208">
        <v>1008</v>
      </c>
      <c r="O5208" t="s">
        <v>28</v>
      </c>
      <c r="R5208" t="s">
        <v>44</v>
      </c>
      <c r="S5208" s="49" t="str">
        <f t="shared" si="649"/>
        <v>Card</v>
      </c>
      <c r="T5208" s="3">
        <v>0.03</v>
      </c>
      <c r="U5208" s="2">
        <v>7.0785</v>
      </c>
      <c r="V5208" s="2">
        <v>2.1</v>
      </c>
      <c r="W5208" s="54">
        <f>_xlfn.XLOOKUP(M5208,Market!A:A,Market!F:F,0)</f>
        <v>8.8999999999999996E-2</v>
      </c>
      <c r="X5208" s="55">
        <f t="shared" si="650"/>
        <v>0.21235499999999999</v>
      </c>
      <c r="Y5208" s="55">
        <f t="shared" si="651"/>
        <v>4.9785000000000004</v>
      </c>
      <c r="Z5208" s="54">
        <f t="shared" si="652"/>
        <v>0.70332697605424888</v>
      </c>
      <c r="AA5208" s="49" t="str">
        <f t="shared" ca="1" si="653"/>
        <v>N</v>
      </c>
      <c r="AB5208" s="49">
        <f t="shared" ca="1" si="654"/>
        <v>5</v>
      </c>
      <c r="AC5208" s="49" t="str">
        <f t="shared" ca="1" si="655"/>
        <v>N</v>
      </c>
    </row>
    <row r="5209" spans="1:29" x14ac:dyDescent="0.25">
      <c r="A5209">
        <v>3506</v>
      </c>
      <c r="B5209" s="9">
        <v>43581</v>
      </c>
      <c r="C5209" s="50" t="str">
        <f t="shared" si="648"/>
        <v>N</v>
      </c>
      <c r="D5209" s="52">
        <f>_xlfn.XLOOKUP(B5209,Cal_Date!B:B,Cal_Date!A:A,0)</f>
        <v>4</v>
      </c>
      <c r="E5209">
        <v>2019</v>
      </c>
      <c r="F5209" t="s">
        <v>125</v>
      </c>
      <c r="G5209" t="s">
        <v>129</v>
      </c>
      <c r="H5209" t="s">
        <v>14</v>
      </c>
      <c r="I5209" t="s">
        <v>13</v>
      </c>
      <c r="J5209" t="s">
        <v>15</v>
      </c>
      <c r="K5209" t="s">
        <v>43</v>
      </c>
      <c r="L5209">
        <v>1</v>
      </c>
      <c r="M5209">
        <v>1009</v>
      </c>
      <c r="O5209" t="s">
        <v>28</v>
      </c>
      <c r="R5209" t="s">
        <v>44</v>
      </c>
      <c r="S5209" s="49" t="str">
        <f t="shared" si="649"/>
        <v>Card</v>
      </c>
      <c r="T5209" s="3">
        <v>0.03</v>
      </c>
      <c r="U5209" s="2">
        <v>7.0785</v>
      </c>
      <c r="V5209" s="2">
        <v>2.12</v>
      </c>
      <c r="W5209" s="54">
        <f>_xlfn.XLOOKUP(M5209,Market!A:A,Market!F:F,0)</f>
        <v>8.8999999999999996E-2</v>
      </c>
      <c r="X5209" s="55">
        <f t="shared" si="650"/>
        <v>0.21235499999999999</v>
      </c>
      <c r="Y5209" s="55">
        <f t="shared" si="651"/>
        <v>4.9584999999999999</v>
      </c>
      <c r="Z5209" s="54">
        <f t="shared" si="652"/>
        <v>0.70050151868333688</v>
      </c>
      <c r="AA5209" s="49" t="str">
        <f t="shared" ca="1" si="653"/>
        <v>N</v>
      </c>
      <c r="AB5209" s="49">
        <f t="shared" ca="1" si="654"/>
        <v>5</v>
      </c>
      <c r="AC5209" s="49" t="str">
        <f t="shared" ca="1" si="655"/>
        <v>N</v>
      </c>
    </row>
    <row r="5210" spans="1:29" x14ac:dyDescent="0.25">
      <c r="A5210">
        <v>3507</v>
      </c>
      <c r="B5210" s="9">
        <v>43581</v>
      </c>
      <c r="C5210" s="50" t="str">
        <f t="shared" si="648"/>
        <v>N</v>
      </c>
      <c r="D5210" s="52">
        <f>_xlfn.XLOOKUP(B5210,Cal_Date!B:B,Cal_Date!A:A,0)</f>
        <v>4</v>
      </c>
      <c r="E5210">
        <v>2019</v>
      </c>
      <c r="F5210" t="s">
        <v>125</v>
      </c>
      <c r="G5210" t="s">
        <v>129</v>
      </c>
      <c r="H5210" t="s">
        <v>14</v>
      </c>
      <c r="I5210" t="s">
        <v>18</v>
      </c>
      <c r="J5210" t="s">
        <v>15</v>
      </c>
      <c r="K5210" t="s">
        <v>43</v>
      </c>
      <c r="L5210">
        <v>2</v>
      </c>
      <c r="M5210">
        <v>1001</v>
      </c>
      <c r="O5210" t="s">
        <v>25</v>
      </c>
      <c r="R5210" t="s">
        <v>44</v>
      </c>
      <c r="S5210" s="49" t="str">
        <f t="shared" si="649"/>
        <v>Card</v>
      </c>
      <c r="T5210" s="3">
        <v>0.03</v>
      </c>
      <c r="U5210" s="2">
        <v>13.780000000000001</v>
      </c>
      <c r="V5210" s="2">
        <v>4.2</v>
      </c>
      <c r="W5210" s="54">
        <f>_xlfn.XLOOKUP(M5210,Market!A:A,Market!F:F,0)</f>
        <v>0.06</v>
      </c>
      <c r="X5210" s="55">
        <f t="shared" si="650"/>
        <v>0.41340000000000005</v>
      </c>
      <c r="Y5210" s="55">
        <f t="shared" si="651"/>
        <v>9.5800000000000018</v>
      </c>
      <c r="Z5210" s="54">
        <f t="shared" si="652"/>
        <v>0.69521044992743108</v>
      </c>
      <c r="AA5210" s="49" t="str">
        <f t="shared" ca="1" si="653"/>
        <v>N</v>
      </c>
      <c r="AB5210" s="49">
        <f t="shared" ca="1" si="654"/>
        <v>5</v>
      </c>
      <c r="AC5210" s="49" t="str">
        <f t="shared" ca="1" si="655"/>
        <v>N</v>
      </c>
    </row>
    <row r="5211" spans="1:29" x14ac:dyDescent="0.25">
      <c r="A5211">
        <v>3508</v>
      </c>
      <c r="B5211" s="9">
        <v>43581</v>
      </c>
      <c r="C5211" s="50" t="str">
        <f t="shared" si="648"/>
        <v>N</v>
      </c>
      <c r="D5211" s="52">
        <f>_xlfn.XLOOKUP(B5211,Cal_Date!B:B,Cal_Date!A:A,0)</f>
        <v>4</v>
      </c>
      <c r="E5211">
        <v>2019</v>
      </c>
      <c r="F5211" t="s">
        <v>125</v>
      </c>
      <c r="G5211" t="s">
        <v>129</v>
      </c>
      <c r="H5211" t="s">
        <v>14</v>
      </c>
      <c r="I5211" t="s">
        <v>18</v>
      </c>
      <c r="J5211" t="s">
        <v>15</v>
      </c>
      <c r="K5211" t="s">
        <v>43</v>
      </c>
      <c r="L5211">
        <v>1</v>
      </c>
      <c r="M5211">
        <v>1001</v>
      </c>
      <c r="O5211" t="s">
        <v>25</v>
      </c>
      <c r="R5211" t="s">
        <v>47</v>
      </c>
      <c r="S5211" s="49" t="str">
        <f t="shared" si="649"/>
        <v>Card</v>
      </c>
      <c r="T5211" s="3">
        <v>3.5000000000000003E-2</v>
      </c>
      <c r="U5211" s="2">
        <v>6.8900000000000006</v>
      </c>
      <c r="V5211" s="2">
        <v>2.1</v>
      </c>
      <c r="W5211" s="54">
        <f>_xlfn.XLOOKUP(M5211,Market!A:A,Market!F:F,0)</f>
        <v>0.06</v>
      </c>
      <c r="X5211" s="55">
        <f t="shared" si="650"/>
        <v>0.24115000000000003</v>
      </c>
      <c r="Y5211" s="55">
        <f t="shared" si="651"/>
        <v>4.7900000000000009</v>
      </c>
      <c r="Z5211" s="54">
        <f t="shared" si="652"/>
        <v>0.69521044992743108</v>
      </c>
      <c r="AA5211" s="49" t="str">
        <f t="shared" ca="1" si="653"/>
        <v>N</v>
      </c>
      <c r="AB5211" s="49">
        <f t="shared" ca="1" si="654"/>
        <v>5</v>
      </c>
      <c r="AC5211" s="49" t="str">
        <f t="shared" ca="1" si="655"/>
        <v>N</v>
      </c>
    </row>
    <row r="5212" spans="1:29" x14ac:dyDescent="0.25">
      <c r="A5212">
        <v>3509</v>
      </c>
      <c r="B5212" s="9">
        <v>43581</v>
      </c>
      <c r="C5212" s="50" t="str">
        <f t="shared" si="648"/>
        <v>N</v>
      </c>
      <c r="D5212" s="52">
        <f>_xlfn.XLOOKUP(B5212,Cal_Date!B:B,Cal_Date!A:A,0)</f>
        <v>4</v>
      </c>
      <c r="E5212">
        <v>2019</v>
      </c>
      <c r="F5212" t="s">
        <v>125</v>
      </c>
      <c r="G5212" t="s">
        <v>129</v>
      </c>
      <c r="H5212" t="s">
        <v>14</v>
      </c>
      <c r="I5212" t="s">
        <v>18</v>
      </c>
      <c r="J5212" t="s">
        <v>15</v>
      </c>
      <c r="K5212" t="s">
        <v>43</v>
      </c>
      <c r="L5212">
        <v>2</v>
      </c>
      <c r="M5212">
        <v>1001</v>
      </c>
      <c r="O5212" t="s">
        <v>25</v>
      </c>
      <c r="R5212" t="s">
        <v>44</v>
      </c>
      <c r="S5212" s="49" t="str">
        <f t="shared" si="649"/>
        <v>Card</v>
      </c>
      <c r="T5212" s="3">
        <v>0.03</v>
      </c>
      <c r="U5212" s="2">
        <v>14.84</v>
      </c>
      <c r="V5212" s="2">
        <v>4.4400000000000004</v>
      </c>
      <c r="W5212" s="54">
        <f>_xlfn.XLOOKUP(M5212,Market!A:A,Market!F:F,0)</f>
        <v>0.06</v>
      </c>
      <c r="X5212" s="55">
        <f t="shared" si="650"/>
        <v>0.44519999999999998</v>
      </c>
      <c r="Y5212" s="55">
        <f t="shared" si="651"/>
        <v>10.399999999999999</v>
      </c>
      <c r="Z5212" s="54">
        <f t="shared" si="652"/>
        <v>0.70080862533692712</v>
      </c>
      <c r="AA5212" s="49" t="str">
        <f t="shared" ca="1" si="653"/>
        <v>N</v>
      </c>
      <c r="AB5212" s="49">
        <f t="shared" ca="1" si="654"/>
        <v>5</v>
      </c>
      <c r="AC5212" s="49" t="str">
        <f t="shared" ca="1" si="655"/>
        <v>N</v>
      </c>
    </row>
    <row r="5213" spans="1:29" x14ac:dyDescent="0.25">
      <c r="A5213">
        <v>3510</v>
      </c>
      <c r="B5213" s="9">
        <v>43581</v>
      </c>
      <c r="C5213" s="50" t="str">
        <f t="shared" si="648"/>
        <v>N</v>
      </c>
      <c r="D5213" s="52">
        <f>_xlfn.XLOOKUP(B5213,Cal_Date!B:B,Cal_Date!A:A,0)</f>
        <v>4</v>
      </c>
      <c r="E5213">
        <v>2019</v>
      </c>
      <c r="F5213" t="s">
        <v>125</v>
      </c>
      <c r="G5213" t="s">
        <v>129</v>
      </c>
      <c r="H5213" t="s">
        <v>11</v>
      </c>
      <c r="I5213" t="s">
        <v>11</v>
      </c>
      <c r="J5213" t="s">
        <v>15</v>
      </c>
      <c r="K5213" t="s">
        <v>42</v>
      </c>
      <c r="L5213">
        <v>1</v>
      </c>
      <c r="M5213">
        <v>1002</v>
      </c>
      <c r="O5213" t="s">
        <v>28</v>
      </c>
      <c r="R5213" t="s">
        <v>44</v>
      </c>
      <c r="S5213" s="49" t="str">
        <f t="shared" si="649"/>
        <v>Card</v>
      </c>
      <c r="T5213" s="3">
        <v>0.03</v>
      </c>
      <c r="U5213" s="2">
        <v>2.6500000000000004</v>
      </c>
      <c r="V5213" s="2">
        <v>0.87</v>
      </c>
      <c r="W5213" s="54">
        <f>_xlfn.XLOOKUP(M5213,Market!A:A,Market!F:F,0)</f>
        <v>0.06</v>
      </c>
      <c r="X5213" s="55">
        <f t="shared" si="650"/>
        <v>7.9500000000000001E-2</v>
      </c>
      <c r="Y5213" s="55">
        <f t="shared" si="651"/>
        <v>1.7800000000000002</v>
      </c>
      <c r="Z5213" s="54">
        <f t="shared" si="652"/>
        <v>0.67169811320754713</v>
      </c>
      <c r="AA5213" s="49" t="str">
        <f t="shared" ca="1" si="653"/>
        <v>N</v>
      </c>
      <c r="AB5213" s="49">
        <f t="shared" ca="1" si="654"/>
        <v>5</v>
      </c>
      <c r="AC5213" s="49" t="str">
        <f t="shared" ca="1" si="655"/>
        <v>N</v>
      </c>
    </row>
    <row r="5214" spans="1:29" x14ac:dyDescent="0.25">
      <c r="A5214">
        <v>3511</v>
      </c>
      <c r="B5214" s="9">
        <v>43581</v>
      </c>
      <c r="C5214" s="50" t="str">
        <f t="shared" si="648"/>
        <v>N</v>
      </c>
      <c r="D5214" s="52">
        <f>_xlfn.XLOOKUP(B5214,Cal_Date!B:B,Cal_Date!A:A,0)</f>
        <v>4</v>
      </c>
      <c r="E5214">
        <v>2019</v>
      </c>
      <c r="F5214" t="s">
        <v>125</v>
      </c>
      <c r="G5214" t="s">
        <v>129</v>
      </c>
      <c r="H5214" t="s">
        <v>48</v>
      </c>
      <c r="I5214" t="s">
        <v>18</v>
      </c>
      <c r="J5214" t="s">
        <v>10</v>
      </c>
      <c r="K5214" t="s">
        <v>43</v>
      </c>
      <c r="L5214">
        <v>2</v>
      </c>
      <c r="M5214">
        <v>1003</v>
      </c>
      <c r="O5214" t="s">
        <v>25</v>
      </c>
      <c r="R5214" t="s">
        <v>46</v>
      </c>
      <c r="S5214" s="49" t="str">
        <f t="shared" si="649"/>
        <v>Card</v>
      </c>
      <c r="T5214" s="3">
        <v>0.04</v>
      </c>
      <c r="U5214" s="2">
        <v>14.84</v>
      </c>
      <c r="V5214" s="2">
        <v>2.92</v>
      </c>
      <c r="W5214" s="54">
        <f>_xlfn.XLOOKUP(M5214,Market!A:A,Market!F:F,0)</f>
        <v>0.06</v>
      </c>
      <c r="X5214" s="55">
        <f t="shared" si="650"/>
        <v>0.59360000000000002</v>
      </c>
      <c r="Y5214" s="55">
        <f t="shared" si="651"/>
        <v>11.92</v>
      </c>
      <c r="Z5214" s="54">
        <f t="shared" si="652"/>
        <v>0.80323450134770891</v>
      </c>
      <c r="AA5214" s="49" t="str">
        <f t="shared" ca="1" si="653"/>
        <v>N</v>
      </c>
      <c r="AB5214" s="49">
        <f t="shared" ca="1" si="654"/>
        <v>5</v>
      </c>
      <c r="AC5214" s="49" t="str">
        <f t="shared" ca="1" si="655"/>
        <v>N</v>
      </c>
    </row>
    <row r="5215" spans="1:29" x14ac:dyDescent="0.25">
      <c r="A5215">
        <v>3512</v>
      </c>
      <c r="B5215" s="9">
        <v>43581</v>
      </c>
      <c r="C5215" s="50" t="str">
        <f t="shared" si="648"/>
        <v>N</v>
      </c>
      <c r="D5215" s="52">
        <f>_xlfn.XLOOKUP(B5215,Cal_Date!B:B,Cal_Date!A:A,0)</f>
        <v>4</v>
      </c>
      <c r="E5215">
        <v>2019</v>
      </c>
      <c r="F5215" t="s">
        <v>125</v>
      </c>
      <c r="G5215" t="s">
        <v>129</v>
      </c>
      <c r="H5215" t="s">
        <v>48</v>
      </c>
      <c r="I5215" t="s">
        <v>18</v>
      </c>
      <c r="J5215" t="s">
        <v>10</v>
      </c>
      <c r="K5215" t="s">
        <v>43</v>
      </c>
      <c r="L5215">
        <v>1</v>
      </c>
      <c r="M5215">
        <v>1003</v>
      </c>
      <c r="O5215" t="s">
        <v>25</v>
      </c>
      <c r="R5215" t="s">
        <v>44</v>
      </c>
      <c r="S5215" s="49" t="str">
        <f t="shared" si="649"/>
        <v>Card</v>
      </c>
      <c r="T5215" s="3">
        <v>0.03</v>
      </c>
      <c r="U5215" s="2">
        <v>7.42</v>
      </c>
      <c r="V5215" s="2">
        <v>1.46</v>
      </c>
      <c r="W5215" s="54">
        <f>_xlfn.XLOOKUP(M5215,Market!A:A,Market!F:F,0)</f>
        <v>0.06</v>
      </c>
      <c r="X5215" s="55">
        <f t="shared" si="650"/>
        <v>0.22259999999999999</v>
      </c>
      <c r="Y5215" s="55">
        <f t="shared" si="651"/>
        <v>5.96</v>
      </c>
      <c r="Z5215" s="54">
        <f t="shared" si="652"/>
        <v>0.80323450134770891</v>
      </c>
      <c r="AA5215" s="49" t="str">
        <f t="shared" ca="1" si="653"/>
        <v>N</v>
      </c>
      <c r="AB5215" s="49">
        <f t="shared" ca="1" si="654"/>
        <v>5</v>
      </c>
      <c r="AC5215" s="49" t="str">
        <f t="shared" ca="1" si="655"/>
        <v>N</v>
      </c>
    </row>
    <row r="5216" spans="1:29" x14ac:dyDescent="0.25">
      <c r="A5216">
        <v>3513</v>
      </c>
      <c r="B5216" s="9">
        <v>43581</v>
      </c>
      <c r="C5216" s="50" t="str">
        <f t="shared" si="648"/>
        <v>N</v>
      </c>
      <c r="D5216" s="52">
        <f>_xlfn.XLOOKUP(B5216,Cal_Date!B:B,Cal_Date!A:A,0)</f>
        <v>4</v>
      </c>
      <c r="E5216">
        <v>2019</v>
      </c>
      <c r="F5216" t="s">
        <v>125</v>
      </c>
      <c r="G5216" t="s">
        <v>129</v>
      </c>
      <c r="H5216" t="s">
        <v>11</v>
      </c>
      <c r="I5216" t="s">
        <v>11</v>
      </c>
      <c r="J5216" t="s">
        <v>15</v>
      </c>
      <c r="K5216" t="s">
        <v>42</v>
      </c>
      <c r="L5216">
        <v>1</v>
      </c>
      <c r="M5216">
        <v>1003</v>
      </c>
      <c r="O5216" t="s">
        <v>25</v>
      </c>
      <c r="R5216" t="s">
        <v>44</v>
      </c>
      <c r="S5216" s="49" t="str">
        <f t="shared" si="649"/>
        <v>Card</v>
      </c>
      <c r="T5216" s="3">
        <v>0.03</v>
      </c>
      <c r="U5216" s="2">
        <v>2.6500000000000004</v>
      </c>
      <c r="V5216" s="2">
        <v>0.87</v>
      </c>
      <c r="W5216" s="54">
        <f>_xlfn.XLOOKUP(M5216,Market!A:A,Market!F:F,0)</f>
        <v>0.06</v>
      </c>
      <c r="X5216" s="55">
        <f t="shared" si="650"/>
        <v>7.9500000000000001E-2</v>
      </c>
      <c r="Y5216" s="55">
        <f t="shared" si="651"/>
        <v>1.7800000000000002</v>
      </c>
      <c r="Z5216" s="54">
        <f t="shared" si="652"/>
        <v>0.67169811320754713</v>
      </c>
      <c r="AA5216" s="49" t="str">
        <f t="shared" ca="1" si="653"/>
        <v>N</v>
      </c>
      <c r="AB5216" s="49">
        <f t="shared" ca="1" si="654"/>
        <v>5</v>
      </c>
      <c r="AC5216" s="49" t="str">
        <f t="shared" ca="1" si="655"/>
        <v>N</v>
      </c>
    </row>
    <row r="5217" spans="1:29" x14ac:dyDescent="0.25">
      <c r="A5217">
        <v>3514</v>
      </c>
      <c r="B5217" s="9">
        <v>43581</v>
      </c>
      <c r="C5217" s="50" t="str">
        <f t="shared" si="648"/>
        <v>N</v>
      </c>
      <c r="D5217" s="52">
        <f>_xlfn.XLOOKUP(B5217,Cal_Date!B:B,Cal_Date!A:A,0)</f>
        <v>4</v>
      </c>
      <c r="E5217">
        <v>2019</v>
      </c>
      <c r="F5217" t="s">
        <v>125</v>
      </c>
      <c r="G5217" t="s">
        <v>129</v>
      </c>
      <c r="H5217" t="s">
        <v>14</v>
      </c>
      <c r="I5217" t="s">
        <v>18</v>
      </c>
      <c r="J5217" t="s">
        <v>15</v>
      </c>
      <c r="K5217" t="s">
        <v>43</v>
      </c>
      <c r="L5217">
        <v>1</v>
      </c>
      <c r="M5217">
        <v>1004</v>
      </c>
      <c r="O5217" t="s">
        <v>28</v>
      </c>
      <c r="R5217" t="s">
        <v>44</v>
      </c>
      <c r="S5217" s="49" t="str">
        <f t="shared" si="649"/>
        <v>Card</v>
      </c>
      <c r="T5217" s="3">
        <v>0.03</v>
      </c>
      <c r="U5217" s="2">
        <v>6.8900000000000006</v>
      </c>
      <c r="V5217" s="2">
        <v>2.1</v>
      </c>
      <c r="W5217" s="54">
        <f>_xlfn.XLOOKUP(M5217,Market!A:A,Market!F:F,0)</f>
        <v>0.06</v>
      </c>
      <c r="X5217" s="55">
        <f t="shared" si="650"/>
        <v>0.20670000000000002</v>
      </c>
      <c r="Y5217" s="55">
        <f t="shared" si="651"/>
        <v>4.7900000000000009</v>
      </c>
      <c r="Z5217" s="54">
        <f t="shared" si="652"/>
        <v>0.69521044992743108</v>
      </c>
      <c r="AA5217" s="49" t="str">
        <f t="shared" ca="1" si="653"/>
        <v>N</v>
      </c>
      <c r="AB5217" s="49">
        <f t="shared" ca="1" si="654"/>
        <v>5</v>
      </c>
      <c r="AC5217" s="49" t="str">
        <f t="shared" ca="1" si="655"/>
        <v>N</v>
      </c>
    </row>
    <row r="5218" spans="1:29" x14ac:dyDescent="0.25">
      <c r="A5218">
        <v>3515</v>
      </c>
      <c r="B5218" s="9">
        <v>43581</v>
      </c>
      <c r="C5218" s="50" t="str">
        <f t="shared" si="648"/>
        <v>N</v>
      </c>
      <c r="D5218" s="52">
        <f>_xlfn.XLOOKUP(B5218,Cal_Date!B:B,Cal_Date!A:A,0)</f>
        <v>4</v>
      </c>
      <c r="E5218">
        <v>2019</v>
      </c>
      <c r="F5218" t="s">
        <v>125</v>
      </c>
      <c r="G5218" t="s">
        <v>129</v>
      </c>
      <c r="H5218" t="s">
        <v>48</v>
      </c>
      <c r="I5218" t="s">
        <v>18</v>
      </c>
      <c r="J5218" t="s">
        <v>10</v>
      </c>
      <c r="K5218" t="s">
        <v>43</v>
      </c>
      <c r="L5218">
        <v>1</v>
      </c>
      <c r="M5218">
        <v>1005</v>
      </c>
      <c r="O5218" t="s">
        <v>25</v>
      </c>
      <c r="R5218" t="s">
        <v>44</v>
      </c>
      <c r="S5218" s="49" t="str">
        <f t="shared" si="649"/>
        <v>Card</v>
      </c>
      <c r="T5218" s="3">
        <v>0.03</v>
      </c>
      <c r="U5218" s="2">
        <v>7.6229999999999993</v>
      </c>
      <c r="V5218" s="2">
        <v>1.46</v>
      </c>
      <c r="W5218" s="54">
        <f>_xlfn.XLOOKUP(M5218,Market!A:A,Market!F:F,0)</f>
        <v>8.8999999999999996E-2</v>
      </c>
      <c r="X5218" s="55">
        <f t="shared" si="650"/>
        <v>0.22868999999999998</v>
      </c>
      <c r="Y5218" s="55">
        <f t="shared" si="651"/>
        <v>6.1629999999999994</v>
      </c>
      <c r="Z5218" s="54">
        <f t="shared" si="652"/>
        <v>0.80847435392889933</v>
      </c>
      <c r="AA5218" s="49" t="str">
        <f t="shared" ca="1" si="653"/>
        <v>N</v>
      </c>
      <c r="AB5218" s="49">
        <f t="shared" ca="1" si="654"/>
        <v>5</v>
      </c>
      <c r="AC5218" s="49" t="str">
        <f t="shared" ca="1" si="655"/>
        <v>N</v>
      </c>
    </row>
    <row r="5219" spans="1:29" x14ac:dyDescent="0.25">
      <c r="A5219">
        <v>3516</v>
      </c>
      <c r="B5219" s="9">
        <v>43581</v>
      </c>
      <c r="C5219" s="50" t="str">
        <f t="shared" si="648"/>
        <v>N</v>
      </c>
      <c r="D5219" s="52">
        <f>_xlfn.XLOOKUP(B5219,Cal_Date!B:B,Cal_Date!A:A,0)</f>
        <v>4</v>
      </c>
      <c r="E5219">
        <v>2019</v>
      </c>
      <c r="F5219" t="s">
        <v>125</v>
      </c>
      <c r="G5219" t="s">
        <v>129</v>
      </c>
      <c r="H5219" t="s">
        <v>11</v>
      </c>
      <c r="I5219" t="s">
        <v>11</v>
      </c>
      <c r="J5219" t="s">
        <v>15</v>
      </c>
      <c r="K5219" t="s">
        <v>42</v>
      </c>
      <c r="L5219">
        <v>2</v>
      </c>
      <c r="M5219">
        <v>1005</v>
      </c>
      <c r="O5219" t="s">
        <v>25</v>
      </c>
      <c r="R5219" t="s">
        <v>44</v>
      </c>
      <c r="S5219" s="49" t="str">
        <f t="shared" si="649"/>
        <v>Card</v>
      </c>
      <c r="T5219" s="3">
        <v>0.03</v>
      </c>
      <c r="U5219" s="2">
        <v>5.4450000000000003</v>
      </c>
      <c r="V5219" s="2">
        <v>1.74</v>
      </c>
      <c r="W5219" s="54">
        <f>_xlfn.XLOOKUP(M5219,Market!A:A,Market!F:F,0)</f>
        <v>8.8999999999999996E-2</v>
      </c>
      <c r="X5219" s="55">
        <f t="shared" si="650"/>
        <v>0.16335</v>
      </c>
      <c r="Y5219" s="55">
        <f t="shared" si="651"/>
        <v>3.7050000000000001</v>
      </c>
      <c r="Z5219" s="54">
        <f t="shared" si="652"/>
        <v>0.68044077134986225</v>
      </c>
      <c r="AA5219" s="49" t="str">
        <f t="shared" ca="1" si="653"/>
        <v>N</v>
      </c>
      <c r="AB5219" s="49">
        <f t="shared" ca="1" si="654"/>
        <v>5</v>
      </c>
      <c r="AC5219" s="49" t="str">
        <f t="shared" ca="1" si="655"/>
        <v>N</v>
      </c>
    </row>
    <row r="5220" spans="1:29" x14ac:dyDescent="0.25">
      <c r="A5220">
        <v>3517</v>
      </c>
      <c r="B5220" s="9">
        <v>43581</v>
      </c>
      <c r="C5220" s="50" t="str">
        <f t="shared" si="648"/>
        <v>N</v>
      </c>
      <c r="D5220" s="52">
        <f>_xlfn.XLOOKUP(B5220,Cal_Date!B:B,Cal_Date!A:A,0)</f>
        <v>4</v>
      </c>
      <c r="E5220">
        <v>2019</v>
      </c>
      <c r="F5220" t="s">
        <v>125</v>
      </c>
      <c r="G5220" t="s">
        <v>129</v>
      </c>
      <c r="H5220" t="s">
        <v>11</v>
      </c>
      <c r="I5220" t="s">
        <v>11</v>
      </c>
      <c r="J5220" t="s">
        <v>15</v>
      </c>
      <c r="K5220" t="s">
        <v>42</v>
      </c>
      <c r="L5220">
        <v>1</v>
      </c>
      <c r="M5220">
        <v>1003</v>
      </c>
      <c r="O5220" t="s">
        <v>25</v>
      </c>
      <c r="R5220" t="s">
        <v>46</v>
      </c>
      <c r="S5220" s="49" t="str">
        <f t="shared" si="649"/>
        <v>Card</v>
      </c>
      <c r="T5220" s="3">
        <v>0.04</v>
      </c>
      <c r="U5220" s="2">
        <v>2.6500000000000004</v>
      </c>
      <c r="V5220" s="2">
        <v>0.87</v>
      </c>
      <c r="W5220" s="54">
        <f>_xlfn.XLOOKUP(M5220,Market!A:A,Market!F:F,0)</f>
        <v>0.06</v>
      </c>
      <c r="X5220" s="55">
        <f t="shared" si="650"/>
        <v>0.10600000000000001</v>
      </c>
      <c r="Y5220" s="55">
        <f t="shared" si="651"/>
        <v>1.7800000000000002</v>
      </c>
      <c r="Z5220" s="54">
        <f t="shared" si="652"/>
        <v>0.67169811320754713</v>
      </c>
      <c r="AA5220" s="49" t="str">
        <f t="shared" ca="1" si="653"/>
        <v>N</v>
      </c>
      <c r="AB5220" s="49">
        <f t="shared" ca="1" si="654"/>
        <v>5</v>
      </c>
      <c r="AC5220" s="49" t="str">
        <f t="shared" ca="1" si="655"/>
        <v>N</v>
      </c>
    </row>
    <row r="5221" spans="1:29" x14ac:dyDescent="0.25">
      <c r="A5221">
        <v>3518</v>
      </c>
      <c r="B5221" s="9">
        <v>43581</v>
      </c>
      <c r="C5221" s="50" t="str">
        <f t="shared" si="648"/>
        <v>N</v>
      </c>
      <c r="D5221" s="52">
        <f>_xlfn.XLOOKUP(B5221,Cal_Date!B:B,Cal_Date!A:A,0)</f>
        <v>4</v>
      </c>
      <c r="E5221">
        <v>2019</v>
      </c>
      <c r="F5221" t="s">
        <v>125</v>
      </c>
      <c r="G5221" t="s">
        <v>129</v>
      </c>
      <c r="H5221" t="s">
        <v>11</v>
      </c>
      <c r="I5221" t="s">
        <v>11</v>
      </c>
      <c r="J5221" t="s">
        <v>15</v>
      </c>
      <c r="K5221" t="s">
        <v>42</v>
      </c>
      <c r="L5221">
        <v>1</v>
      </c>
      <c r="M5221">
        <v>1007</v>
      </c>
      <c r="O5221" t="s">
        <v>28</v>
      </c>
      <c r="R5221" t="s">
        <v>44</v>
      </c>
      <c r="S5221" s="49" t="str">
        <f t="shared" si="649"/>
        <v>Card</v>
      </c>
      <c r="T5221" s="3">
        <v>0.03</v>
      </c>
      <c r="U5221" s="2">
        <v>2.7225000000000001</v>
      </c>
      <c r="V5221" s="2">
        <v>0.87</v>
      </c>
      <c r="W5221" s="54">
        <f>_xlfn.XLOOKUP(M5221,Market!A:A,Market!F:F,0)</f>
        <v>8.8999999999999996E-2</v>
      </c>
      <c r="X5221" s="55">
        <f t="shared" si="650"/>
        <v>8.1674999999999998E-2</v>
      </c>
      <c r="Y5221" s="55">
        <f t="shared" si="651"/>
        <v>1.8525</v>
      </c>
      <c r="Z5221" s="54">
        <f t="shared" si="652"/>
        <v>0.68044077134986225</v>
      </c>
      <c r="AA5221" s="49" t="str">
        <f t="shared" ca="1" si="653"/>
        <v>N</v>
      </c>
      <c r="AB5221" s="49">
        <f t="shared" ca="1" si="654"/>
        <v>5</v>
      </c>
      <c r="AC5221" s="49" t="str">
        <f t="shared" ca="1" si="655"/>
        <v>N</v>
      </c>
    </row>
    <row r="5222" spans="1:29" x14ac:dyDescent="0.25">
      <c r="A5222">
        <v>3519</v>
      </c>
      <c r="B5222" s="9">
        <v>43581</v>
      </c>
      <c r="C5222" s="50" t="str">
        <f t="shared" si="648"/>
        <v>N</v>
      </c>
      <c r="D5222" s="52">
        <f>_xlfn.XLOOKUP(B5222,Cal_Date!B:B,Cal_Date!A:A,0)</f>
        <v>4</v>
      </c>
      <c r="E5222">
        <v>2019</v>
      </c>
      <c r="F5222" t="s">
        <v>125</v>
      </c>
      <c r="G5222" t="s">
        <v>129</v>
      </c>
      <c r="H5222" t="s">
        <v>11</v>
      </c>
      <c r="I5222" t="s">
        <v>11</v>
      </c>
      <c r="J5222" t="s">
        <v>15</v>
      </c>
      <c r="K5222" t="s">
        <v>42</v>
      </c>
      <c r="L5222">
        <v>1</v>
      </c>
      <c r="M5222">
        <v>1006</v>
      </c>
      <c r="O5222" t="s">
        <v>28</v>
      </c>
      <c r="R5222" t="s">
        <v>44</v>
      </c>
      <c r="S5222" s="49" t="str">
        <f t="shared" si="649"/>
        <v>Card</v>
      </c>
      <c r="T5222" s="3">
        <v>0.03</v>
      </c>
      <c r="U5222" s="2">
        <v>2.7225000000000001</v>
      </c>
      <c r="V5222" s="2">
        <v>0.87</v>
      </c>
      <c r="W5222" s="54">
        <f>_xlfn.XLOOKUP(M5222,Market!A:A,Market!F:F,0)</f>
        <v>8.8999999999999996E-2</v>
      </c>
      <c r="X5222" s="55">
        <f t="shared" si="650"/>
        <v>8.1674999999999998E-2</v>
      </c>
      <c r="Y5222" s="55">
        <f t="shared" si="651"/>
        <v>1.8525</v>
      </c>
      <c r="Z5222" s="54">
        <f t="shared" si="652"/>
        <v>0.68044077134986225</v>
      </c>
      <c r="AA5222" s="49" t="str">
        <f t="shared" ca="1" si="653"/>
        <v>N</v>
      </c>
      <c r="AB5222" s="49">
        <f t="shared" ca="1" si="654"/>
        <v>5</v>
      </c>
      <c r="AC5222" s="49" t="str">
        <f t="shared" ca="1" si="655"/>
        <v>N</v>
      </c>
    </row>
    <row r="5223" spans="1:29" x14ac:dyDescent="0.25">
      <c r="A5223">
        <v>3520</v>
      </c>
      <c r="B5223" s="9">
        <v>43581</v>
      </c>
      <c r="C5223" s="50" t="str">
        <f t="shared" si="648"/>
        <v>N</v>
      </c>
      <c r="D5223" s="52">
        <f>_xlfn.XLOOKUP(B5223,Cal_Date!B:B,Cal_Date!A:A,0)</f>
        <v>4</v>
      </c>
      <c r="E5223">
        <v>2019</v>
      </c>
      <c r="F5223" t="s">
        <v>125</v>
      </c>
      <c r="G5223" t="s">
        <v>129</v>
      </c>
      <c r="H5223" t="s">
        <v>11</v>
      </c>
      <c r="I5223" t="s">
        <v>11</v>
      </c>
      <c r="J5223" t="s">
        <v>15</v>
      </c>
      <c r="K5223" t="s">
        <v>42</v>
      </c>
      <c r="L5223">
        <v>1</v>
      </c>
      <c r="M5223">
        <v>1006</v>
      </c>
      <c r="O5223" t="s">
        <v>28</v>
      </c>
      <c r="R5223" t="s">
        <v>44</v>
      </c>
      <c r="S5223" s="49" t="str">
        <f t="shared" si="649"/>
        <v>Card</v>
      </c>
      <c r="T5223" s="3">
        <v>0.03</v>
      </c>
      <c r="U5223" s="2">
        <v>2.7225000000000001</v>
      </c>
      <c r="V5223" s="2">
        <v>0.87</v>
      </c>
      <c r="W5223" s="54">
        <f>_xlfn.XLOOKUP(M5223,Market!A:A,Market!F:F,0)</f>
        <v>8.8999999999999996E-2</v>
      </c>
      <c r="X5223" s="55">
        <f t="shared" si="650"/>
        <v>8.1674999999999998E-2</v>
      </c>
      <c r="Y5223" s="55">
        <f t="shared" si="651"/>
        <v>1.8525</v>
      </c>
      <c r="Z5223" s="54">
        <f t="shared" si="652"/>
        <v>0.68044077134986225</v>
      </c>
      <c r="AA5223" s="49" t="str">
        <f t="shared" ca="1" si="653"/>
        <v>N</v>
      </c>
      <c r="AB5223" s="49">
        <f t="shared" ca="1" si="654"/>
        <v>5</v>
      </c>
      <c r="AC5223" s="49" t="str">
        <f t="shared" ca="1" si="655"/>
        <v>N</v>
      </c>
    </row>
    <row r="5224" spans="1:29" x14ac:dyDescent="0.25">
      <c r="A5224">
        <v>3521</v>
      </c>
      <c r="B5224" s="9">
        <v>43581</v>
      </c>
      <c r="C5224" s="50" t="str">
        <f t="shared" si="648"/>
        <v>N</v>
      </c>
      <c r="D5224" s="52">
        <f>_xlfn.XLOOKUP(B5224,Cal_Date!B:B,Cal_Date!A:A,0)</f>
        <v>4</v>
      </c>
      <c r="E5224">
        <v>2019</v>
      </c>
      <c r="F5224" t="s">
        <v>125</v>
      </c>
      <c r="G5224" t="s">
        <v>129</v>
      </c>
      <c r="H5224" t="s">
        <v>11</v>
      </c>
      <c r="I5224" t="s">
        <v>11</v>
      </c>
      <c r="J5224" t="s">
        <v>15</v>
      </c>
      <c r="K5224" t="s">
        <v>42</v>
      </c>
      <c r="L5224">
        <v>1</v>
      </c>
      <c r="M5224">
        <v>1006</v>
      </c>
      <c r="O5224" t="s">
        <v>28</v>
      </c>
      <c r="R5224" t="s">
        <v>47</v>
      </c>
      <c r="S5224" s="49" t="str">
        <f t="shared" si="649"/>
        <v>Card</v>
      </c>
      <c r="T5224" s="3">
        <v>3.5000000000000003E-2</v>
      </c>
      <c r="U5224" s="2">
        <v>2.7225000000000001</v>
      </c>
      <c r="V5224" s="2">
        <v>0.87</v>
      </c>
      <c r="W5224" s="54">
        <f>_xlfn.XLOOKUP(M5224,Market!A:A,Market!F:F,0)</f>
        <v>8.8999999999999996E-2</v>
      </c>
      <c r="X5224" s="55">
        <f t="shared" si="650"/>
        <v>9.5287500000000011E-2</v>
      </c>
      <c r="Y5224" s="55">
        <f t="shared" si="651"/>
        <v>1.8525</v>
      </c>
      <c r="Z5224" s="54">
        <f t="shared" si="652"/>
        <v>0.68044077134986225</v>
      </c>
      <c r="AA5224" s="49" t="str">
        <f t="shared" ca="1" si="653"/>
        <v>N</v>
      </c>
      <c r="AB5224" s="49">
        <f t="shared" ca="1" si="654"/>
        <v>5</v>
      </c>
      <c r="AC5224" s="49" t="str">
        <f t="shared" ca="1" si="655"/>
        <v>N</v>
      </c>
    </row>
    <row r="5225" spans="1:29" x14ac:dyDescent="0.25">
      <c r="A5225">
        <v>3522</v>
      </c>
      <c r="B5225" s="9">
        <v>43581</v>
      </c>
      <c r="C5225" s="50" t="str">
        <f t="shared" si="648"/>
        <v>N</v>
      </c>
      <c r="D5225" s="52">
        <f>_xlfn.XLOOKUP(B5225,Cal_Date!B:B,Cal_Date!A:A,0)</f>
        <v>4</v>
      </c>
      <c r="E5225">
        <v>2019</v>
      </c>
      <c r="F5225" t="s">
        <v>125</v>
      </c>
      <c r="G5225" t="s">
        <v>129</v>
      </c>
      <c r="H5225" t="s">
        <v>14</v>
      </c>
      <c r="I5225" t="s">
        <v>13</v>
      </c>
      <c r="J5225" t="s">
        <v>15</v>
      </c>
      <c r="K5225" t="s">
        <v>43</v>
      </c>
      <c r="L5225">
        <v>2</v>
      </c>
      <c r="M5225">
        <v>1004</v>
      </c>
      <c r="O5225" t="s">
        <v>28</v>
      </c>
      <c r="R5225" t="s">
        <v>47</v>
      </c>
      <c r="S5225" s="49" t="str">
        <f t="shared" si="649"/>
        <v>Card</v>
      </c>
      <c r="T5225" s="3">
        <v>3.5000000000000003E-2</v>
      </c>
      <c r="U5225" s="2">
        <v>13.780000000000001</v>
      </c>
      <c r="V5225" s="2">
        <v>4.24</v>
      </c>
      <c r="W5225" s="54">
        <f>_xlfn.XLOOKUP(M5225,Market!A:A,Market!F:F,0)</f>
        <v>0.06</v>
      </c>
      <c r="X5225" s="55">
        <f t="shared" si="650"/>
        <v>0.48230000000000006</v>
      </c>
      <c r="Y5225" s="55">
        <f t="shared" si="651"/>
        <v>9.5400000000000009</v>
      </c>
      <c r="Z5225" s="54">
        <f t="shared" si="652"/>
        <v>0.69230769230769229</v>
      </c>
      <c r="AA5225" s="49" t="str">
        <f t="shared" ca="1" si="653"/>
        <v>N</v>
      </c>
      <c r="AB5225" s="49">
        <f t="shared" ca="1" si="654"/>
        <v>5</v>
      </c>
      <c r="AC5225" s="49" t="str">
        <f t="shared" ca="1" si="655"/>
        <v>N</v>
      </c>
    </row>
    <row r="5226" spans="1:29" x14ac:dyDescent="0.25">
      <c r="A5226">
        <v>3523</v>
      </c>
      <c r="B5226" s="9">
        <v>43581</v>
      </c>
      <c r="C5226" s="50" t="str">
        <f t="shared" si="648"/>
        <v>N</v>
      </c>
      <c r="D5226" s="52">
        <f>_xlfn.XLOOKUP(B5226,Cal_Date!B:B,Cal_Date!A:A,0)</f>
        <v>4</v>
      </c>
      <c r="E5226">
        <v>2019</v>
      </c>
      <c r="F5226" t="s">
        <v>125</v>
      </c>
      <c r="G5226" t="s">
        <v>129</v>
      </c>
      <c r="H5226" t="s">
        <v>14</v>
      </c>
      <c r="I5226" t="s">
        <v>13</v>
      </c>
      <c r="J5226" t="s">
        <v>15</v>
      </c>
      <c r="K5226" t="s">
        <v>43</v>
      </c>
      <c r="L5226">
        <v>2</v>
      </c>
      <c r="M5226">
        <v>1004</v>
      </c>
      <c r="O5226" t="s">
        <v>28</v>
      </c>
      <c r="R5226" t="s">
        <v>44</v>
      </c>
      <c r="S5226" s="49" t="str">
        <f t="shared" si="649"/>
        <v>Card</v>
      </c>
      <c r="T5226" s="3">
        <v>0.03</v>
      </c>
      <c r="U5226" s="2">
        <v>13.780000000000001</v>
      </c>
      <c r="V5226" s="2">
        <v>4.24</v>
      </c>
      <c r="W5226" s="54">
        <f>_xlfn.XLOOKUP(M5226,Market!A:A,Market!F:F,0)</f>
        <v>0.06</v>
      </c>
      <c r="X5226" s="55">
        <f t="shared" si="650"/>
        <v>0.41340000000000005</v>
      </c>
      <c r="Y5226" s="55">
        <f t="shared" si="651"/>
        <v>9.5400000000000009</v>
      </c>
      <c r="Z5226" s="54">
        <f t="shared" si="652"/>
        <v>0.69230769230769229</v>
      </c>
      <c r="AA5226" s="49" t="str">
        <f t="shared" ca="1" si="653"/>
        <v>N</v>
      </c>
      <c r="AB5226" s="49">
        <f t="shared" ca="1" si="654"/>
        <v>5</v>
      </c>
      <c r="AC5226" s="49" t="str">
        <f t="shared" ca="1" si="655"/>
        <v>N</v>
      </c>
    </row>
    <row r="5227" spans="1:29" x14ac:dyDescent="0.25">
      <c r="A5227">
        <v>3524</v>
      </c>
      <c r="B5227" s="9">
        <v>43581</v>
      </c>
      <c r="C5227" s="50" t="str">
        <f t="shared" si="648"/>
        <v>N</v>
      </c>
      <c r="D5227" s="52">
        <f>_xlfn.XLOOKUP(B5227,Cal_Date!B:B,Cal_Date!A:A,0)</f>
        <v>4</v>
      </c>
      <c r="E5227">
        <v>2019</v>
      </c>
      <c r="F5227" t="s">
        <v>125</v>
      </c>
      <c r="G5227" t="s">
        <v>129</v>
      </c>
      <c r="H5227" t="s">
        <v>48</v>
      </c>
      <c r="I5227" t="s">
        <v>18</v>
      </c>
      <c r="J5227" t="s">
        <v>10</v>
      </c>
      <c r="K5227" t="s">
        <v>43</v>
      </c>
      <c r="L5227">
        <v>1</v>
      </c>
      <c r="M5227">
        <v>1000</v>
      </c>
      <c r="O5227" t="s">
        <v>25</v>
      </c>
      <c r="R5227" t="s">
        <v>44</v>
      </c>
      <c r="S5227" s="49" t="str">
        <f t="shared" si="649"/>
        <v>Card</v>
      </c>
      <c r="T5227" s="3">
        <v>0.03</v>
      </c>
      <c r="U5227" s="2">
        <v>7.5600000000000005</v>
      </c>
      <c r="V5227" s="2">
        <v>1.46</v>
      </c>
      <c r="W5227" s="54">
        <f>_xlfn.XLOOKUP(M5227,Market!A:A,Market!F:F,0)</f>
        <v>0.08</v>
      </c>
      <c r="X5227" s="55">
        <f t="shared" si="650"/>
        <v>0.2268</v>
      </c>
      <c r="Y5227" s="55">
        <f t="shared" si="651"/>
        <v>6.1000000000000005</v>
      </c>
      <c r="Z5227" s="54">
        <f t="shared" si="652"/>
        <v>0.80687830687830686</v>
      </c>
      <c r="AA5227" s="49" t="str">
        <f t="shared" ca="1" si="653"/>
        <v>N</v>
      </c>
      <c r="AB5227" s="49">
        <f t="shared" ca="1" si="654"/>
        <v>5</v>
      </c>
      <c r="AC5227" s="49" t="str">
        <f t="shared" ca="1" si="655"/>
        <v>N</v>
      </c>
    </row>
    <row r="5228" spans="1:29" x14ac:dyDescent="0.25">
      <c r="A5228">
        <v>3525</v>
      </c>
      <c r="B5228" s="9">
        <v>43581</v>
      </c>
      <c r="C5228" s="50" t="str">
        <f t="shared" si="648"/>
        <v>N</v>
      </c>
      <c r="D5228" s="52">
        <f>_xlfn.XLOOKUP(B5228,Cal_Date!B:B,Cal_Date!A:A,0)</f>
        <v>4</v>
      </c>
      <c r="E5228">
        <v>2019</v>
      </c>
      <c r="F5228" t="s">
        <v>125</v>
      </c>
      <c r="G5228" t="s">
        <v>129</v>
      </c>
      <c r="H5228" t="s">
        <v>11</v>
      </c>
      <c r="I5228" t="s">
        <v>11</v>
      </c>
      <c r="J5228" t="s">
        <v>15</v>
      </c>
      <c r="K5228" t="s">
        <v>42</v>
      </c>
      <c r="L5228">
        <v>1</v>
      </c>
      <c r="M5228">
        <v>1000</v>
      </c>
      <c r="O5228" t="s">
        <v>25</v>
      </c>
      <c r="R5228" t="s">
        <v>46</v>
      </c>
      <c r="S5228" s="49" t="str">
        <f t="shared" si="649"/>
        <v>Card</v>
      </c>
      <c r="T5228" s="3">
        <v>0.04</v>
      </c>
      <c r="U5228" s="2">
        <v>2.7</v>
      </c>
      <c r="V5228" s="2">
        <v>0.87</v>
      </c>
      <c r="W5228" s="54">
        <f>_xlfn.XLOOKUP(M5228,Market!A:A,Market!F:F,0)</f>
        <v>0.08</v>
      </c>
      <c r="X5228" s="55">
        <f t="shared" si="650"/>
        <v>0.10800000000000001</v>
      </c>
      <c r="Y5228" s="55">
        <f t="shared" si="651"/>
        <v>1.83</v>
      </c>
      <c r="Z5228" s="54">
        <f t="shared" si="652"/>
        <v>0.67777777777777781</v>
      </c>
      <c r="AA5228" s="49" t="str">
        <f t="shared" ca="1" si="653"/>
        <v>N</v>
      </c>
      <c r="AB5228" s="49">
        <f t="shared" ca="1" si="654"/>
        <v>5</v>
      </c>
      <c r="AC5228" s="49" t="str">
        <f t="shared" ca="1" si="655"/>
        <v>N</v>
      </c>
    </row>
    <row r="5229" spans="1:29" x14ac:dyDescent="0.25">
      <c r="A5229">
        <v>3526</v>
      </c>
      <c r="B5229" s="9">
        <v>43581</v>
      </c>
      <c r="C5229" s="50" t="str">
        <f t="shared" si="648"/>
        <v>N</v>
      </c>
      <c r="D5229" s="52">
        <f>_xlfn.XLOOKUP(B5229,Cal_Date!B:B,Cal_Date!A:A,0)</f>
        <v>4</v>
      </c>
      <c r="E5229">
        <v>2019</v>
      </c>
      <c r="F5229" t="s">
        <v>125</v>
      </c>
      <c r="G5229" t="s">
        <v>129</v>
      </c>
      <c r="H5229" t="s">
        <v>11</v>
      </c>
      <c r="I5229" t="s">
        <v>11</v>
      </c>
      <c r="J5229" t="s">
        <v>15</v>
      </c>
      <c r="K5229" t="s">
        <v>42</v>
      </c>
      <c r="L5229">
        <v>1</v>
      </c>
      <c r="M5229">
        <v>1000</v>
      </c>
      <c r="O5229" t="s">
        <v>25</v>
      </c>
      <c r="R5229" t="s">
        <v>47</v>
      </c>
      <c r="S5229" s="49" t="str">
        <f t="shared" si="649"/>
        <v>Card</v>
      </c>
      <c r="T5229" s="3">
        <v>3.5000000000000003E-2</v>
      </c>
      <c r="U5229" s="2">
        <v>2.7</v>
      </c>
      <c r="V5229" s="2">
        <v>0.87</v>
      </c>
      <c r="W5229" s="54">
        <f>_xlfn.XLOOKUP(M5229,Market!A:A,Market!F:F,0)</f>
        <v>0.08</v>
      </c>
      <c r="X5229" s="55">
        <f t="shared" si="650"/>
        <v>9.4500000000000015E-2</v>
      </c>
      <c r="Y5229" s="55">
        <f t="shared" si="651"/>
        <v>1.83</v>
      </c>
      <c r="Z5229" s="54">
        <f t="shared" si="652"/>
        <v>0.67777777777777781</v>
      </c>
      <c r="AA5229" s="49" t="str">
        <f t="shared" ca="1" si="653"/>
        <v>N</v>
      </c>
      <c r="AB5229" s="49">
        <f t="shared" ca="1" si="654"/>
        <v>5</v>
      </c>
      <c r="AC5229" s="49" t="str">
        <f t="shared" ca="1" si="655"/>
        <v>N</v>
      </c>
    </row>
    <row r="5230" spans="1:29" x14ac:dyDescent="0.25">
      <c r="A5230">
        <v>3527</v>
      </c>
      <c r="B5230" s="9">
        <v>43581</v>
      </c>
      <c r="C5230" s="50" t="str">
        <f t="shared" si="648"/>
        <v>N</v>
      </c>
      <c r="D5230" s="52">
        <f>_xlfn.XLOOKUP(B5230,Cal_Date!B:B,Cal_Date!A:A,0)</f>
        <v>4</v>
      </c>
      <c r="E5230">
        <v>2019</v>
      </c>
      <c r="F5230" t="s">
        <v>125</v>
      </c>
      <c r="G5230" t="s">
        <v>129</v>
      </c>
      <c r="H5230" t="s">
        <v>11</v>
      </c>
      <c r="I5230" t="s">
        <v>13</v>
      </c>
      <c r="J5230" t="s">
        <v>15</v>
      </c>
      <c r="K5230" t="s">
        <v>42</v>
      </c>
      <c r="L5230">
        <v>2</v>
      </c>
      <c r="M5230">
        <v>1008</v>
      </c>
      <c r="O5230" t="s">
        <v>28</v>
      </c>
      <c r="R5230" t="s">
        <v>46</v>
      </c>
      <c r="S5230" s="49" t="str">
        <f t="shared" si="649"/>
        <v>Card</v>
      </c>
      <c r="T5230" s="3">
        <v>0.04</v>
      </c>
      <c r="U5230" s="2">
        <v>5.4450000000000003</v>
      </c>
      <c r="V5230" s="2">
        <v>2.84</v>
      </c>
      <c r="W5230" s="54">
        <f>_xlfn.XLOOKUP(M5230,Market!A:A,Market!F:F,0)</f>
        <v>8.8999999999999996E-2</v>
      </c>
      <c r="X5230" s="55">
        <f t="shared" si="650"/>
        <v>0.21780000000000002</v>
      </c>
      <c r="Y5230" s="55">
        <f t="shared" si="651"/>
        <v>2.6050000000000004</v>
      </c>
      <c r="Z5230" s="54">
        <f t="shared" si="652"/>
        <v>0.47842056932966032</v>
      </c>
      <c r="AA5230" s="49" t="str">
        <f t="shared" ca="1" si="653"/>
        <v>N</v>
      </c>
      <c r="AB5230" s="49">
        <f t="shared" ca="1" si="654"/>
        <v>5</v>
      </c>
      <c r="AC5230" s="49" t="str">
        <f t="shared" ca="1" si="655"/>
        <v>N</v>
      </c>
    </row>
    <row r="5231" spans="1:29" x14ac:dyDescent="0.25">
      <c r="A5231">
        <v>3528</v>
      </c>
      <c r="B5231" s="9">
        <v>43581</v>
      </c>
      <c r="C5231" s="50" t="str">
        <f t="shared" si="648"/>
        <v>N</v>
      </c>
      <c r="D5231" s="52">
        <f>_xlfn.XLOOKUP(B5231,Cal_Date!B:B,Cal_Date!A:A,0)</f>
        <v>4</v>
      </c>
      <c r="E5231">
        <v>2019</v>
      </c>
      <c r="F5231" t="s">
        <v>125</v>
      </c>
      <c r="G5231" t="s">
        <v>129</v>
      </c>
      <c r="H5231" t="s">
        <v>11</v>
      </c>
      <c r="I5231" t="s">
        <v>11</v>
      </c>
      <c r="J5231" t="s">
        <v>15</v>
      </c>
      <c r="K5231" t="s">
        <v>42</v>
      </c>
      <c r="L5231">
        <v>1</v>
      </c>
      <c r="M5231">
        <v>1008</v>
      </c>
      <c r="O5231" t="s">
        <v>28</v>
      </c>
      <c r="R5231" t="s">
        <v>47</v>
      </c>
      <c r="S5231" s="49" t="str">
        <f t="shared" si="649"/>
        <v>Card</v>
      </c>
      <c r="T5231" s="3">
        <v>3.5000000000000003E-2</v>
      </c>
      <c r="U5231" s="2">
        <v>2.7225000000000001</v>
      </c>
      <c r="V5231" s="2">
        <v>0.87</v>
      </c>
      <c r="W5231" s="54">
        <f>_xlfn.XLOOKUP(M5231,Market!A:A,Market!F:F,0)</f>
        <v>8.8999999999999996E-2</v>
      </c>
      <c r="X5231" s="55">
        <f t="shared" si="650"/>
        <v>9.5287500000000011E-2</v>
      </c>
      <c r="Y5231" s="55">
        <f t="shared" si="651"/>
        <v>1.8525</v>
      </c>
      <c r="Z5231" s="54">
        <f t="shared" si="652"/>
        <v>0.68044077134986225</v>
      </c>
      <c r="AA5231" s="49" t="str">
        <f t="shared" ca="1" si="653"/>
        <v>N</v>
      </c>
      <c r="AB5231" s="49">
        <f t="shared" ca="1" si="654"/>
        <v>5</v>
      </c>
      <c r="AC5231" s="49" t="str">
        <f t="shared" ca="1" si="655"/>
        <v>N</v>
      </c>
    </row>
    <row r="5232" spans="1:29" x14ac:dyDescent="0.25">
      <c r="A5232">
        <v>3529</v>
      </c>
      <c r="B5232" s="9">
        <v>43581</v>
      </c>
      <c r="C5232" s="50" t="str">
        <f t="shared" si="648"/>
        <v>N</v>
      </c>
      <c r="D5232" s="52">
        <f>_xlfn.XLOOKUP(B5232,Cal_Date!B:B,Cal_Date!A:A,0)</f>
        <v>4</v>
      </c>
      <c r="E5232">
        <v>2019</v>
      </c>
      <c r="F5232" t="s">
        <v>125</v>
      </c>
      <c r="G5232" t="s">
        <v>129</v>
      </c>
      <c r="H5232" t="s">
        <v>11</v>
      </c>
      <c r="I5232" t="s">
        <v>11</v>
      </c>
      <c r="J5232" t="s">
        <v>15</v>
      </c>
      <c r="K5232" t="s">
        <v>42</v>
      </c>
      <c r="L5232">
        <v>2</v>
      </c>
      <c r="M5232">
        <v>1009</v>
      </c>
      <c r="O5232" t="s">
        <v>28</v>
      </c>
      <c r="R5232" t="s">
        <v>44</v>
      </c>
      <c r="S5232" s="49" t="str">
        <f t="shared" si="649"/>
        <v>Card</v>
      </c>
      <c r="T5232" s="3">
        <v>0.03</v>
      </c>
      <c r="U5232" s="2">
        <v>5.4450000000000003</v>
      </c>
      <c r="V5232" s="2">
        <v>1.74</v>
      </c>
      <c r="W5232" s="54">
        <f>_xlfn.XLOOKUP(M5232,Market!A:A,Market!F:F,0)</f>
        <v>8.8999999999999996E-2</v>
      </c>
      <c r="X5232" s="55">
        <f t="shared" si="650"/>
        <v>0.16335</v>
      </c>
      <c r="Y5232" s="55">
        <f t="shared" si="651"/>
        <v>3.7050000000000001</v>
      </c>
      <c r="Z5232" s="54">
        <f t="shared" si="652"/>
        <v>0.68044077134986225</v>
      </c>
      <c r="AA5232" s="49" t="str">
        <f t="shared" ca="1" si="653"/>
        <v>N</v>
      </c>
      <c r="AB5232" s="49">
        <f t="shared" ca="1" si="654"/>
        <v>5</v>
      </c>
      <c r="AC5232" s="49" t="str">
        <f t="shared" ca="1" si="655"/>
        <v>N</v>
      </c>
    </row>
    <row r="5233" spans="1:29" x14ac:dyDescent="0.25">
      <c r="A5233">
        <v>3530</v>
      </c>
      <c r="B5233" s="9">
        <v>43582</v>
      </c>
      <c r="C5233" s="50" t="str">
        <f t="shared" si="648"/>
        <v>N</v>
      </c>
      <c r="D5233" s="52">
        <f>_xlfn.XLOOKUP(B5233,Cal_Date!B:B,Cal_Date!A:A,0)</f>
        <v>4</v>
      </c>
      <c r="E5233">
        <v>2019</v>
      </c>
      <c r="F5233" t="s">
        <v>126</v>
      </c>
      <c r="G5233" t="s">
        <v>130</v>
      </c>
      <c r="H5233" t="s">
        <v>48</v>
      </c>
      <c r="I5233" t="s">
        <v>18</v>
      </c>
      <c r="J5233" t="s">
        <v>10</v>
      </c>
      <c r="K5233" t="s">
        <v>43</v>
      </c>
      <c r="L5233">
        <v>1</v>
      </c>
      <c r="M5233">
        <v>1010</v>
      </c>
      <c r="O5233" t="s">
        <v>25</v>
      </c>
      <c r="R5233" t="s">
        <v>44</v>
      </c>
      <c r="S5233" s="49" t="str">
        <f t="shared" si="649"/>
        <v>Card</v>
      </c>
      <c r="T5233" s="3">
        <v>0.03</v>
      </c>
      <c r="U5233" s="2">
        <v>7.5600000000000005</v>
      </c>
      <c r="V5233" s="2">
        <v>1.46</v>
      </c>
      <c r="W5233" s="54">
        <f>_xlfn.XLOOKUP(M5233,Market!A:A,Market!F:F,0)</f>
        <v>0.08</v>
      </c>
      <c r="X5233" s="55">
        <f t="shared" si="650"/>
        <v>0.2268</v>
      </c>
      <c r="Y5233" s="55">
        <f t="shared" si="651"/>
        <v>6.1000000000000005</v>
      </c>
      <c r="Z5233" s="54">
        <f t="shared" si="652"/>
        <v>0.80687830687830686</v>
      </c>
      <c r="AA5233" s="49" t="str">
        <f t="shared" ca="1" si="653"/>
        <v>N</v>
      </c>
      <c r="AB5233" s="49">
        <f t="shared" ca="1" si="654"/>
        <v>5</v>
      </c>
      <c r="AC5233" s="49" t="str">
        <f t="shared" ca="1" si="655"/>
        <v>N</v>
      </c>
    </row>
    <row r="5234" spans="1:29" x14ac:dyDescent="0.25">
      <c r="A5234">
        <v>3531</v>
      </c>
      <c r="B5234" s="9">
        <v>43582</v>
      </c>
      <c r="C5234" s="50" t="str">
        <f t="shared" si="648"/>
        <v>N</v>
      </c>
      <c r="D5234" s="52">
        <f>_xlfn.XLOOKUP(B5234,Cal_Date!B:B,Cal_Date!A:A,0)</f>
        <v>4</v>
      </c>
      <c r="E5234">
        <v>2019</v>
      </c>
      <c r="F5234" t="s">
        <v>126</v>
      </c>
      <c r="G5234" t="s">
        <v>130</v>
      </c>
      <c r="H5234" t="s">
        <v>11</v>
      </c>
      <c r="I5234" t="s">
        <v>11</v>
      </c>
      <c r="J5234" t="s">
        <v>15</v>
      </c>
      <c r="K5234" t="s">
        <v>42</v>
      </c>
      <c r="L5234">
        <v>2</v>
      </c>
      <c r="M5234">
        <v>1008</v>
      </c>
      <c r="O5234" t="s">
        <v>28</v>
      </c>
      <c r="R5234" t="s">
        <v>44</v>
      </c>
      <c r="S5234" s="49" t="str">
        <f t="shared" si="649"/>
        <v>Card</v>
      </c>
      <c r="T5234" s="3">
        <v>0.03</v>
      </c>
      <c r="U5234" s="2">
        <v>5.4450000000000003</v>
      </c>
      <c r="V5234" s="2">
        <v>1.74</v>
      </c>
      <c r="W5234" s="54">
        <f>_xlfn.XLOOKUP(M5234,Market!A:A,Market!F:F,0)</f>
        <v>8.8999999999999996E-2</v>
      </c>
      <c r="X5234" s="55">
        <f t="shared" si="650"/>
        <v>0.16335</v>
      </c>
      <c r="Y5234" s="55">
        <f t="shared" si="651"/>
        <v>3.7050000000000001</v>
      </c>
      <c r="Z5234" s="54">
        <f t="shared" si="652"/>
        <v>0.68044077134986225</v>
      </c>
      <c r="AA5234" s="49" t="str">
        <f t="shared" ca="1" si="653"/>
        <v>N</v>
      </c>
      <c r="AB5234" s="49">
        <f t="shared" ca="1" si="654"/>
        <v>5</v>
      </c>
      <c r="AC5234" s="49" t="str">
        <f t="shared" ca="1" si="655"/>
        <v>N</v>
      </c>
    </row>
    <row r="5235" spans="1:29" x14ac:dyDescent="0.25">
      <c r="A5235">
        <v>3532</v>
      </c>
      <c r="B5235" s="9">
        <v>43582</v>
      </c>
      <c r="C5235" s="50" t="str">
        <f t="shared" si="648"/>
        <v>N</v>
      </c>
      <c r="D5235" s="52">
        <f>_xlfn.XLOOKUP(B5235,Cal_Date!B:B,Cal_Date!A:A,0)</f>
        <v>4</v>
      </c>
      <c r="E5235">
        <v>2019</v>
      </c>
      <c r="F5235" t="s">
        <v>126</v>
      </c>
      <c r="G5235" t="s">
        <v>130</v>
      </c>
      <c r="H5235" t="s">
        <v>11</v>
      </c>
      <c r="I5235" t="s">
        <v>11</v>
      </c>
      <c r="J5235" t="s">
        <v>15</v>
      </c>
      <c r="K5235" t="s">
        <v>42</v>
      </c>
      <c r="L5235">
        <v>1</v>
      </c>
      <c r="M5235">
        <v>1008</v>
      </c>
      <c r="O5235" t="s">
        <v>28</v>
      </c>
      <c r="R5235" t="s">
        <v>44</v>
      </c>
      <c r="S5235" s="49" t="str">
        <f t="shared" si="649"/>
        <v>Card</v>
      </c>
      <c r="T5235" s="3">
        <v>0.03</v>
      </c>
      <c r="U5235" s="2">
        <v>2.7225000000000001</v>
      </c>
      <c r="V5235" s="2">
        <v>0.87</v>
      </c>
      <c r="W5235" s="54">
        <f>_xlfn.XLOOKUP(M5235,Market!A:A,Market!F:F,0)</f>
        <v>8.8999999999999996E-2</v>
      </c>
      <c r="X5235" s="55">
        <f t="shared" si="650"/>
        <v>8.1674999999999998E-2</v>
      </c>
      <c r="Y5235" s="55">
        <f t="shared" si="651"/>
        <v>1.8525</v>
      </c>
      <c r="Z5235" s="54">
        <f t="shared" si="652"/>
        <v>0.68044077134986225</v>
      </c>
      <c r="AA5235" s="49" t="str">
        <f t="shared" ca="1" si="653"/>
        <v>N</v>
      </c>
      <c r="AB5235" s="49">
        <f t="shared" ca="1" si="654"/>
        <v>5</v>
      </c>
      <c r="AC5235" s="49" t="str">
        <f t="shared" ca="1" si="655"/>
        <v>N</v>
      </c>
    </row>
    <row r="5236" spans="1:29" x14ac:dyDescent="0.25">
      <c r="A5236">
        <v>3533</v>
      </c>
      <c r="B5236" s="9">
        <v>43582</v>
      </c>
      <c r="C5236" s="50" t="str">
        <f t="shared" si="648"/>
        <v>N</v>
      </c>
      <c r="D5236" s="52">
        <f>_xlfn.XLOOKUP(B5236,Cal_Date!B:B,Cal_Date!A:A,0)</f>
        <v>4</v>
      </c>
      <c r="E5236">
        <v>2019</v>
      </c>
      <c r="F5236" t="s">
        <v>126</v>
      </c>
      <c r="G5236" t="s">
        <v>130</v>
      </c>
      <c r="H5236" t="s">
        <v>14</v>
      </c>
      <c r="I5236" t="s">
        <v>18</v>
      </c>
      <c r="J5236" t="s">
        <v>15</v>
      </c>
      <c r="K5236" t="s">
        <v>43</v>
      </c>
      <c r="L5236">
        <v>1</v>
      </c>
      <c r="M5236">
        <v>1008</v>
      </c>
      <c r="O5236" t="s">
        <v>28</v>
      </c>
      <c r="R5236" t="s">
        <v>47</v>
      </c>
      <c r="S5236" s="49" t="str">
        <f t="shared" si="649"/>
        <v>Card</v>
      </c>
      <c r="T5236" s="3">
        <v>3.5000000000000003E-2</v>
      </c>
      <c r="U5236" s="2">
        <v>7.6229999999999993</v>
      </c>
      <c r="V5236" s="2">
        <v>2.2200000000000002</v>
      </c>
      <c r="W5236" s="54">
        <f>_xlfn.XLOOKUP(M5236,Market!A:A,Market!F:F,0)</f>
        <v>8.8999999999999996E-2</v>
      </c>
      <c r="X5236" s="55">
        <f t="shared" si="650"/>
        <v>0.26680500000000001</v>
      </c>
      <c r="Y5236" s="55">
        <f t="shared" si="651"/>
        <v>5.4029999999999987</v>
      </c>
      <c r="Z5236" s="54">
        <f t="shared" si="652"/>
        <v>0.7087760724124359</v>
      </c>
      <c r="AA5236" s="49" t="str">
        <f t="shared" ca="1" si="653"/>
        <v>N</v>
      </c>
      <c r="AB5236" s="49">
        <f t="shared" ca="1" si="654"/>
        <v>5</v>
      </c>
      <c r="AC5236" s="49" t="str">
        <f t="shared" ca="1" si="655"/>
        <v>N</v>
      </c>
    </row>
    <row r="5237" spans="1:29" x14ac:dyDescent="0.25">
      <c r="A5237">
        <v>3534</v>
      </c>
      <c r="B5237" s="9">
        <v>43582</v>
      </c>
      <c r="C5237" s="50" t="str">
        <f t="shared" si="648"/>
        <v>N</v>
      </c>
      <c r="D5237" s="52">
        <f>_xlfn.XLOOKUP(B5237,Cal_Date!B:B,Cal_Date!A:A,0)</f>
        <v>4</v>
      </c>
      <c r="E5237">
        <v>2019</v>
      </c>
      <c r="F5237" t="s">
        <v>126</v>
      </c>
      <c r="G5237" t="s">
        <v>130</v>
      </c>
      <c r="H5237" t="s">
        <v>11</v>
      </c>
      <c r="I5237" t="s">
        <v>11</v>
      </c>
      <c r="J5237" t="s">
        <v>15</v>
      </c>
      <c r="K5237" t="s">
        <v>42</v>
      </c>
      <c r="L5237">
        <v>1</v>
      </c>
      <c r="M5237">
        <v>1004</v>
      </c>
      <c r="O5237" t="s">
        <v>28</v>
      </c>
      <c r="R5237" t="s">
        <v>46</v>
      </c>
      <c r="S5237" s="49" t="str">
        <f t="shared" si="649"/>
        <v>Card</v>
      </c>
      <c r="T5237" s="3">
        <v>0.04</v>
      </c>
      <c r="U5237" s="2">
        <v>2.6500000000000004</v>
      </c>
      <c r="V5237" s="2">
        <v>0.87</v>
      </c>
      <c r="W5237" s="54">
        <f>_xlfn.XLOOKUP(M5237,Market!A:A,Market!F:F,0)</f>
        <v>0.06</v>
      </c>
      <c r="X5237" s="55">
        <f t="shared" si="650"/>
        <v>0.10600000000000001</v>
      </c>
      <c r="Y5237" s="55">
        <f t="shared" si="651"/>
        <v>1.7800000000000002</v>
      </c>
      <c r="Z5237" s="54">
        <f t="shared" si="652"/>
        <v>0.67169811320754713</v>
      </c>
      <c r="AA5237" s="49" t="str">
        <f t="shared" ca="1" si="653"/>
        <v>N</v>
      </c>
      <c r="AB5237" s="49">
        <f t="shared" ca="1" si="654"/>
        <v>5</v>
      </c>
      <c r="AC5237" s="49" t="str">
        <f t="shared" ca="1" si="655"/>
        <v>N</v>
      </c>
    </row>
    <row r="5238" spans="1:29" x14ac:dyDescent="0.25">
      <c r="A5238">
        <v>3535</v>
      </c>
      <c r="B5238" s="9">
        <v>43582</v>
      </c>
      <c r="C5238" s="50" t="str">
        <f t="shared" si="648"/>
        <v>N</v>
      </c>
      <c r="D5238" s="52">
        <f>_xlfn.XLOOKUP(B5238,Cal_Date!B:B,Cal_Date!A:A,0)</f>
        <v>4</v>
      </c>
      <c r="E5238">
        <v>2019</v>
      </c>
      <c r="F5238" t="s">
        <v>126</v>
      </c>
      <c r="G5238" t="s">
        <v>130</v>
      </c>
      <c r="H5238" t="s">
        <v>48</v>
      </c>
      <c r="I5238" t="s">
        <v>18</v>
      </c>
      <c r="J5238" t="s">
        <v>10</v>
      </c>
      <c r="K5238" t="s">
        <v>43</v>
      </c>
      <c r="L5238">
        <v>1</v>
      </c>
      <c r="M5238">
        <v>1009</v>
      </c>
      <c r="O5238" t="s">
        <v>28</v>
      </c>
      <c r="R5238" t="s">
        <v>46</v>
      </c>
      <c r="S5238" s="49" t="str">
        <f t="shared" si="649"/>
        <v>Card</v>
      </c>
      <c r="T5238" s="3">
        <v>0.04</v>
      </c>
      <c r="U5238" s="2">
        <v>7.6229999999999993</v>
      </c>
      <c r="V5238" s="2">
        <v>1.46</v>
      </c>
      <c r="W5238" s="54">
        <f>_xlfn.XLOOKUP(M5238,Market!A:A,Market!F:F,0)</f>
        <v>8.8999999999999996E-2</v>
      </c>
      <c r="X5238" s="55">
        <f t="shared" si="650"/>
        <v>0.30491999999999997</v>
      </c>
      <c r="Y5238" s="55">
        <f t="shared" si="651"/>
        <v>6.1629999999999994</v>
      </c>
      <c r="Z5238" s="54">
        <f t="shared" si="652"/>
        <v>0.80847435392889933</v>
      </c>
      <c r="AA5238" s="49" t="str">
        <f t="shared" ca="1" si="653"/>
        <v>N</v>
      </c>
      <c r="AB5238" s="49">
        <f t="shared" ca="1" si="654"/>
        <v>5</v>
      </c>
      <c r="AC5238" s="49" t="str">
        <f t="shared" ca="1" si="655"/>
        <v>N</v>
      </c>
    </row>
    <row r="5239" spans="1:29" x14ac:dyDescent="0.25">
      <c r="A5239">
        <v>3536</v>
      </c>
      <c r="B5239" s="9">
        <v>43582</v>
      </c>
      <c r="C5239" s="50" t="str">
        <f t="shared" si="648"/>
        <v>N</v>
      </c>
      <c r="D5239" s="52">
        <f>_xlfn.XLOOKUP(B5239,Cal_Date!B:B,Cal_Date!A:A,0)</f>
        <v>4</v>
      </c>
      <c r="E5239">
        <v>2019</v>
      </c>
      <c r="F5239" t="s">
        <v>126</v>
      </c>
      <c r="G5239" t="s">
        <v>130</v>
      </c>
      <c r="H5239" t="s">
        <v>11</v>
      </c>
      <c r="I5239" t="s">
        <v>13</v>
      </c>
      <c r="J5239" t="s">
        <v>15</v>
      </c>
      <c r="K5239" t="s">
        <v>42</v>
      </c>
      <c r="L5239">
        <v>2</v>
      </c>
      <c r="M5239">
        <v>1010</v>
      </c>
      <c r="O5239" t="s">
        <v>25</v>
      </c>
      <c r="R5239" t="s">
        <v>46</v>
      </c>
      <c r="S5239" s="49" t="str">
        <f t="shared" si="649"/>
        <v>Card</v>
      </c>
      <c r="T5239" s="3">
        <v>0.04</v>
      </c>
      <c r="U5239" s="2">
        <v>5.4</v>
      </c>
      <c r="V5239" s="2">
        <v>2.84</v>
      </c>
      <c r="W5239" s="54">
        <f>_xlfn.XLOOKUP(M5239,Market!A:A,Market!F:F,0)</f>
        <v>0.08</v>
      </c>
      <c r="X5239" s="55">
        <f t="shared" si="650"/>
        <v>0.21600000000000003</v>
      </c>
      <c r="Y5239" s="55">
        <f t="shared" si="651"/>
        <v>2.5600000000000005</v>
      </c>
      <c r="Z5239" s="54">
        <f t="shared" si="652"/>
        <v>0.47407407407407415</v>
      </c>
      <c r="AA5239" s="49" t="str">
        <f t="shared" ca="1" si="653"/>
        <v>N</v>
      </c>
      <c r="AB5239" s="49">
        <f t="shared" ca="1" si="654"/>
        <v>5</v>
      </c>
      <c r="AC5239" s="49" t="str">
        <f t="shared" ca="1" si="655"/>
        <v>N</v>
      </c>
    </row>
    <row r="5240" spans="1:29" x14ac:dyDescent="0.25">
      <c r="A5240">
        <v>3537</v>
      </c>
      <c r="B5240" s="9">
        <v>43582</v>
      </c>
      <c r="C5240" s="50" t="str">
        <f t="shared" si="648"/>
        <v>N</v>
      </c>
      <c r="D5240" s="52">
        <f>_xlfn.XLOOKUP(B5240,Cal_Date!B:B,Cal_Date!A:A,0)</f>
        <v>4</v>
      </c>
      <c r="E5240">
        <v>2019</v>
      </c>
      <c r="F5240" t="s">
        <v>126</v>
      </c>
      <c r="G5240" t="s">
        <v>130</v>
      </c>
      <c r="H5240" t="s">
        <v>48</v>
      </c>
      <c r="I5240" t="s">
        <v>18</v>
      </c>
      <c r="J5240" t="s">
        <v>10</v>
      </c>
      <c r="K5240" t="s">
        <v>43</v>
      </c>
      <c r="L5240">
        <v>1</v>
      </c>
      <c r="M5240">
        <v>1011</v>
      </c>
      <c r="O5240" t="s">
        <v>25</v>
      </c>
      <c r="R5240" t="s">
        <v>46</v>
      </c>
      <c r="S5240" s="49" t="str">
        <f t="shared" si="649"/>
        <v>Card</v>
      </c>
      <c r="T5240" s="3">
        <v>0.04</v>
      </c>
      <c r="U5240" s="2">
        <v>7.42</v>
      </c>
      <c r="V5240" s="2">
        <v>1.46</v>
      </c>
      <c r="W5240" s="54">
        <f>_xlfn.XLOOKUP(M5240,Market!A:A,Market!F:F,0)</f>
        <v>0.06</v>
      </c>
      <c r="X5240" s="55">
        <f t="shared" si="650"/>
        <v>0.29680000000000001</v>
      </c>
      <c r="Y5240" s="55">
        <f t="shared" si="651"/>
        <v>5.96</v>
      </c>
      <c r="Z5240" s="54">
        <f t="shared" si="652"/>
        <v>0.80323450134770891</v>
      </c>
      <c r="AA5240" s="49" t="str">
        <f t="shared" ca="1" si="653"/>
        <v>N</v>
      </c>
      <c r="AB5240" s="49">
        <f t="shared" ca="1" si="654"/>
        <v>5</v>
      </c>
      <c r="AC5240" s="49" t="str">
        <f t="shared" ca="1" si="655"/>
        <v>N</v>
      </c>
    </row>
    <row r="5241" spans="1:29" x14ac:dyDescent="0.25">
      <c r="A5241">
        <v>3538</v>
      </c>
      <c r="B5241" s="9">
        <v>43582</v>
      </c>
      <c r="C5241" s="50" t="str">
        <f t="shared" si="648"/>
        <v>N</v>
      </c>
      <c r="D5241" s="52">
        <f>_xlfn.XLOOKUP(B5241,Cal_Date!B:B,Cal_Date!A:A,0)</f>
        <v>4</v>
      </c>
      <c r="E5241">
        <v>2019</v>
      </c>
      <c r="F5241" t="s">
        <v>126</v>
      </c>
      <c r="G5241" t="s">
        <v>130</v>
      </c>
      <c r="H5241" t="s">
        <v>11</v>
      </c>
      <c r="I5241" t="s">
        <v>11</v>
      </c>
      <c r="J5241" t="s">
        <v>15</v>
      </c>
      <c r="K5241" t="s">
        <v>42</v>
      </c>
      <c r="L5241">
        <v>1</v>
      </c>
      <c r="M5241">
        <v>1011</v>
      </c>
      <c r="O5241" t="s">
        <v>25</v>
      </c>
      <c r="R5241" t="s">
        <v>44</v>
      </c>
      <c r="S5241" s="49" t="str">
        <f t="shared" si="649"/>
        <v>Card</v>
      </c>
      <c r="T5241" s="3">
        <v>0.03</v>
      </c>
      <c r="U5241" s="2">
        <v>2.6500000000000004</v>
      </c>
      <c r="V5241" s="2">
        <v>0.87</v>
      </c>
      <c r="W5241" s="54">
        <f>_xlfn.XLOOKUP(M5241,Market!A:A,Market!F:F,0)</f>
        <v>0.06</v>
      </c>
      <c r="X5241" s="55">
        <f t="shared" si="650"/>
        <v>7.9500000000000001E-2</v>
      </c>
      <c r="Y5241" s="55">
        <f t="shared" si="651"/>
        <v>1.7800000000000002</v>
      </c>
      <c r="Z5241" s="54">
        <f t="shared" si="652"/>
        <v>0.67169811320754713</v>
      </c>
      <c r="AA5241" s="49" t="str">
        <f t="shared" ca="1" si="653"/>
        <v>N</v>
      </c>
      <c r="AB5241" s="49">
        <f t="shared" ca="1" si="654"/>
        <v>5</v>
      </c>
      <c r="AC5241" s="49" t="str">
        <f t="shared" ca="1" si="655"/>
        <v>N</v>
      </c>
    </row>
    <row r="5242" spans="1:29" x14ac:dyDescent="0.25">
      <c r="A5242">
        <v>3539</v>
      </c>
      <c r="B5242" s="9">
        <v>43582</v>
      </c>
      <c r="C5242" s="50" t="str">
        <f t="shared" si="648"/>
        <v>N</v>
      </c>
      <c r="D5242" s="52">
        <f>_xlfn.XLOOKUP(B5242,Cal_Date!B:B,Cal_Date!A:A,0)</f>
        <v>4</v>
      </c>
      <c r="E5242">
        <v>2019</v>
      </c>
      <c r="F5242" t="s">
        <v>126</v>
      </c>
      <c r="G5242" t="s">
        <v>130</v>
      </c>
      <c r="H5242" t="s">
        <v>11</v>
      </c>
      <c r="I5242" t="s">
        <v>11</v>
      </c>
      <c r="J5242" t="s">
        <v>15</v>
      </c>
      <c r="K5242" t="s">
        <v>42</v>
      </c>
      <c r="L5242">
        <v>1</v>
      </c>
      <c r="M5242">
        <v>1011</v>
      </c>
      <c r="O5242" t="s">
        <v>25</v>
      </c>
      <c r="R5242" t="s">
        <v>47</v>
      </c>
      <c r="S5242" s="49" t="str">
        <f t="shared" si="649"/>
        <v>Card</v>
      </c>
      <c r="T5242" s="3">
        <v>3.5000000000000003E-2</v>
      </c>
      <c r="U5242" s="2">
        <v>2.6500000000000004</v>
      </c>
      <c r="V5242" s="2">
        <v>0.87</v>
      </c>
      <c r="W5242" s="54">
        <f>_xlfn.XLOOKUP(M5242,Market!A:A,Market!F:F,0)</f>
        <v>0.06</v>
      </c>
      <c r="X5242" s="55">
        <f t="shared" si="650"/>
        <v>9.2750000000000027E-2</v>
      </c>
      <c r="Y5242" s="55">
        <f t="shared" si="651"/>
        <v>1.7800000000000002</v>
      </c>
      <c r="Z5242" s="54">
        <f t="shared" si="652"/>
        <v>0.67169811320754713</v>
      </c>
      <c r="AA5242" s="49" t="str">
        <f t="shared" ca="1" si="653"/>
        <v>N</v>
      </c>
      <c r="AB5242" s="49">
        <f t="shared" ca="1" si="654"/>
        <v>5</v>
      </c>
      <c r="AC5242" s="49" t="str">
        <f t="shared" ca="1" si="655"/>
        <v>N</v>
      </c>
    </row>
    <row r="5243" spans="1:29" x14ac:dyDescent="0.25">
      <c r="A5243">
        <v>3540</v>
      </c>
      <c r="B5243" s="9">
        <v>43582</v>
      </c>
      <c r="C5243" s="50" t="str">
        <f t="shared" si="648"/>
        <v>N</v>
      </c>
      <c r="D5243" s="52">
        <f>_xlfn.XLOOKUP(B5243,Cal_Date!B:B,Cal_Date!A:A,0)</f>
        <v>4</v>
      </c>
      <c r="E5243">
        <v>2019</v>
      </c>
      <c r="F5243" t="s">
        <v>126</v>
      </c>
      <c r="G5243" t="s">
        <v>130</v>
      </c>
      <c r="H5243" t="s">
        <v>48</v>
      </c>
      <c r="I5243" t="s">
        <v>18</v>
      </c>
      <c r="J5243" t="s">
        <v>10</v>
      </c>
      <c r="K5243" t="s">
        <v>43</v>
      </c>
      <c r="L5243">
        <v>1</v>
      </c>
      <c r="M5243">
        <v>1001</v>
      </c>
      <c r="O5243" t="s">
        <v>25</v>
      </c>
      <c r="R5243" t="s">
        <v>46</v>
      </c>
      <c r="S5243" s="49" t="str">
        <f t="shared" si="649"/>
        <v>Card</v>
      </c>
      <c r="T5243" s="3">
        <v>0.04</v>
      </c>
      <c r="U5243" s="2">
        <v>7.42</v>
      </c>
      <c r="V5243" s="2">
        <v>1.46</v>
      </c>
      <c r="W5243" s="54">
        <f>_xlfn.XLOOKUP(M5243,Market!A:A,Market!F:F,0)</f>
        <v>0.06</v>
      </c>
      <c r="X5243" s="55">
        <f t="shared" si="650"/>
        <v>0.29680000000000001</v>
      </c>
      <c r="Y5243" s="55">
        <f t="shared" si="651"/>
        <v>5.96</v>
      </c>
      <c r="Z5243" s="54">
        <f t="shared" si="652"/>
        <v>0.80323450134770891</v>
      </c>
      <c r="AA5243" s="49" t="str">
        <f t="shared" ca="1" si="653"/>
        <v>N</v>
      </c>
      <c r="AB5243" s="49">
        <f t="shared" ca="1" si="654"/>
        <v>5</v>
      </c>
      <c r="AC5243" s="49" t="str">
        <f t="shared" ca="1" si="655"/>
        <v>N</v>
      </c>
    </row>
    <row r="5244" spans="1:29" x14ac:dyDescent="0.25">
      <c r="A5244">
        <v>3541</v>
      </c>
      <c r="B5244" s="9">
        <v>43582</v>
      </c>
      <c r="C5244" s="50" t="str">
        <f t="shared" si="648"/>
        <v>N</v>
      </c>
      <c r="D5244" s="52">
        <f>_xlfn.XLOOKUP(B5244,Cal_Date!B:B,Cal_Date!A:A,0)</f>
        <v>4</v>
      </c>
      <c r="E5244">
        <v>2019</v>
      </c>
      <c r="F5244" t="s">
        <v>126</v>
      </c>
      <c r="G5244" t="s">
        <v>130</v>
      </c>
      <c r="H5244" t="s">
        <v>11</v>
      </c>
      <c r="I5244" t="s">
        <v>11</v>
      </c>
      <c r="J5244" t="s">
        <v>15</v>
      </c>
      <c r="K5244" t="s">
        <v>42</v>
      </c>
      <c r="L5244">
        <v>1</v>
      </c>
      <c r="M5244">
        <v>1000</v>
      </c>
      <c r="O5244" t="s">
        <v>25</v>
      </c>
      <c r="R5244" t="s">
        <v>44</v>
      </c>
      <c r="S5244" s="49" t="str">
        <f t="shared" si="649"/>
        <v>Card</v>
      </c>
      <c r="T5244" s="3">
        <v>0.03</v>
      </c>
      <c r="U5244" s="2">
        <v>2.7</v>
      </c>
      <c r="V5244" s="2">
        <v>0.87</v>
      </c>
      <c r="W5244" s="54">
        <f>_xlfn.XLOOKUP(M5244,Market!A:A,Market!F:F,0)</f>
        <v>0.08</v>
      </c>
      <c r="X5244" s="55">
        <f t="shared" si="650"/>
        <v>8.1000000000000003E-2</v>
      </c>
      <c r="Y5244" s="55">
        <f t="shared" si="651"/>
        <v>1.83</v>
      </c>
      <c r="Z5244" s="54">
        <f t="shared" si="652"/>
        <v>0.67777777777777781</v>
      </c>
      <c r="AA5244" s="49" t="str">
        <f t="shared" ca="1" si="653"/>
        <v>N</v>
      </c>
      <c r="AB5244" s="49">
        <f t="shared" ca="1" si="654"/>
        <v>5</v>
      </c>
      <c r="AC5244" s="49" t="str">
        <f t="shared" ca="1" si="655"/>
        <v>N</v>
      </c>
    </row>
    <row r="5245" spans="1:29" x14ac:dyDescent="0.25">
      <c r="A5245">
        <v>3542</v>
      </c>
      <c r="B5245" s="9">
        <v>43582</v>
      </c>
      <c r="C5245" s="50" t="str">
        <f t="shared" si="648"/>
        <v>N</v>
      </c>
      <c r="D5245" s="52">
        <f>_xlfn.XLOOKUP(B5245,Cal_Date!B:B,Cal_Date!A:A,0)</f>
        <v>4</v>
      </c>
      <c r="E5245">
        <v>2019</v>
      </c>
      <c r="F5245" t="s">
        <v>126</v>
      </c>
      <c r="G5245" t="s">
        <v>130</v>
      </c>
      <c r="H5245" t="s">
        <v>11</v>
      </c>
      <c r="I5245" t="s">
        <v>11</v>
      </c>
      <c r="J5245" t="s">
        <v>15</v>
      </c>
      <c r="K5245" t="s">
        <v>42</v>
      </c>
      <c r="L5245">
        <v>2</v>
      </c>
      <c r="M5245">
        <v>1000</v>
      </c>
      <c r="O5245" t="s">
        <v>25</v>
      </c>
      <c r="R5245" t="s">
        <v>44</v>
      </c>
      <c r="S5245" s="49" t="str">
        <f t="shared" si="649"/>
        <v>Card</v>
      </c>
      <c r="T5245" s="3">
        <v>0.03</v>
      </c>
      <c r="U5245" s="2">
        <v>5.4</v>
      </c>
      <c r="V5245" s="2">
        <v>1.74</v>
      </c>
      <c r="W5245" s="54">
        <f>_xlfn.XLOOKUP(M5245,Market!A:A,Market!F:F,0)</f>
        <v>0.08</v>
      </c>
      <c r="X5245" s="55">
        <f t="shared" si="650"/>
        <v>0.16200000000000001</v>
      </c>
      <c r="Y5245" s="55">
        <f t="shared" si="651"/>
        <v>3.66</v>
      </c>
      <c r="Z5245" s="54">
        <f t="shared" si="652"/>
        <v>0.67777777777777781</v>
      </c>
      <c r="AA5245" s="49" t="str">
        <f t="shared" ca="1" si="653"/>
        <v>N</v>
      </c>
      <c r="AB5245" s="49">
        <f t="shared" ca="1" si="654"/>
        <v>5</v>
      </c>
      <c r="AC5245" s="49" t="str">
        <f t="shared" ca="1" si="655"/>
        <v>N</v>
      </c>
    </row>
    <row r="5246" spans="1:29" x14ac:dyDescent="0.25">
      <c r="A5246">
        <v>3543</v>
      </c>
      <c r="B5246" s="9">
        <v>43582</v>
      </c>
      <c r="C5246" s="50" t="str">
        <f t="shared" si="648"/>
        <v>N</v>
      </c>
      <c r="D5246" s="52">
        <f>_xlfn.XLOOKUP(B5246,Cal_Date!B:B,Cal_Date!A:A,0)</f>
        <v>4</v>
      </c>
      <c r="E5246">
        <v>2019</v>
      </c>
      <c r="F5246" t="s">
        <v>126</v>
      </c>
      <c r="G5246" t="s">
        <v>130</v>
      </c>
      <c r="H5246" t="s">
        <v>11</v>
      </c>
      <c r="I5246" t="s">
        <v>11</v>
      </c>
      <c r="J5246" t="s">
        <v>15</v>
      </c>
      <c r="K5246" t="s">
        <v>42</v>
      </c>
      <c r="L5246">
        <v>2</v>
      </c>
      <c r="M5246">
        <v>1002</v>
      </c>
      <c r="O5246" t="s">
        <v>28</v>
      </c>
      <c r="R5246" t="s">
        <v>44</v>
      </c>
      <c r="S5246" s="49" t="str">
        <f t="shared" si="649"/>
        <v>Card</v>
      </c>
      <c r="T5246" s="3">
        <v>0.03</v>
      </c>
      <c r="U5246" s="2">
        <v>5.3000000000000007</v>
      </c>
      <c r="V5246" s="2">
        <v>1.74</v>
      </c>
      <c r="W5246" s="54">
        <f>_xlfn.XLOOKUP(M5246,Market!A:A,Market!F:F,0)</f>
        <v>0.06</v>
      </c>
      <c r="X5246" s="55">
        <f t="shared" si="650"/>
        <v>0.159</v>
      </c>
      <c r="Y5246" s="55">
        <f t="shared" si="651"/>
        <v>3.5600000000000005</v>
      </c>
      <c r="Z5246" s="54">
        <f t="shared" si="652"/>
        <v>0.67169811320754713</v>
      </c>
      <c r="AA5246" s="49" t="str">
        <f t="shared" ca="1" si="653"/>
        <v>N</v>
      </c>
      <c r="AB5246" s="49">
        <f t="shared" ca="1" si="654"/>
        <v>5</v>
      </c>
      <c r="AC5246" s="49" t="str">
        <f t="shared" ca="1" si="655"/>
        <v>N</v>
      </c>
    </row>
    <row r="5247" spans="1:29" x14ac:dyDescent="0.25">
      <c r="A5247">
        <v>3544</v>
      </c>
      <c r="B5247" s="9">
        <v>43582</v>
      </c>
      <c r="C5247" s="50" t="str">
        <f t="shared" si="648"/>
        <v>N</v>
      </c>
      <c r="D5247" s="52">
        <f>_xlfn.XLOOKUP(B5247,Cal_Date!B:B,Cal_Date!A:A,0)</f>
        <v>4</v>
      </c>
      <c r="E5247">
        <v>2019</v>
      </c>
      <c r="F5247" t="s">
        <v>126</v>
      </c>
      <c r="G5247" t="s">
        <v>130</v>
      </c>
      <c r="H5247" t="s">
        <v>14</v>
      </c>
      <c r="I5247" t="s">
        <v>13</v>
      </c>
      <c r="J5247" t="s">
        <v>15</v>
      </c>
      <c r="K5247" t="s">
        <v>43</v>
      </c>
      <c r="L5247">
        <v>1</v>
      </c>
      <c r="M5247">
        <v>1003</v>
      </c>
      <c r="O5247" t="s">
        <v>25</v>
      </c>
      <c r="R5247" t="s">
        <v>44</v>
      </c>
      <c r="S5247" s="49" t="str">
        <f t="shared" si="649"/>
        <v>Card</v>
      </c>
      <c r="T5247" s="3">
        <v>0.03</v>
      </c>
      <c r="U5247" s="2">
        <v>6.8900000000000006</v>
      </c>
      <c r="V5247" s="2">
        <v>2.12</v>
      </c>
      <c r="W5247" s="54">
        <f>_xlfn.XLOOKUP(M5247,Market!A:A,Market!F:F,0)</f>
        <v>0.06</v>
      </c>
      <c r="X5247" s="55">
        <f t="shared" si="650"/>
        <v>0.20670000000000002</v>
      </c>
      <c r="Y5247" s="55">
        <f t="shared" si="651"/>
        <v>4.7700000000000005</v>
      </c>
      <c r="Z5247" s="54">
        <f t="shared" si="652"/>
        <v>0.69230769230769229</v>
      </c>
      <c r="AA5247" s="49" t="str">
        <f t="shared" ca="1" si="653"/>
        <v>N</v>
      </c>
      <c r="AB5247" s="49">
        <f t="shared" ca="1" si="654"/>
        <v>5</v>
      </c>
      <c r="AC5247" s="49" t="str">
        <f t="shared" ca="1" si="655"/>
        <v>N</v>
      </c>
    </row>
    <row r="5248" spans="1:29" x14ac:dyDescent="0.25">
      <c r="A5248">
        <v>3545</v>
      </c>
      <c r="B5248" s="9">
        <v>43582</v>
      </c>
      <c r="C5248" s="50" t="str">
        <f t="shared" si="648"/>
        <v>N</v>
      </c>
      <c r="D5248" s="52">
        <f>_xlfn.XLOOKUP(B5248,Cal_Date!B:B,Cal_Date!A:A,0)</f>
        <v>4</v>
      </c>
      <c r="E5248">
        <v>2019</v>
      </c>
      <c r="F5248" t="s">
        <v>126</v>
      </c>
      <c r="G5248" t="s">
        <v>130</v>
      </c>
      <c r="H5248" t="s">
        <v>48</v>
      </c>
      <c r="I5248" t="s">
        <v>18</v>
      </c>
      <c r="J5248" t="s">
        <v>10</v>
      </c>
      <c r="K5248" t="s">
        <v>43</v>
      </c>
      <c r="L5248">
        <v>1</v>
      </c>
      <c r="M5248">
        <v>1005</v>
      </c>
      <c r="O5248" t="s">
        <v>25</v>
      </c>
      <c r="R5248" t="s">
        <v>44</v>
      </c>
      <c r="S5248" s="49" t="str">
        <f t="shared" si="649"/>
        <v>Card</v>
      </c>
      <c r="T5248" s="3">
        <v>0.03</v>
      </c>
      <c r="U5248" s="2">
        <v>7.6229999999999993</v>
      </c>
      <c r="V5248" s="2">
        <v>1.46</v>
      </c>
      <c r="W5248" s="54">
        <f>_xlfn.XLOOKUP(M5248,Market!A:A,Market!F:F,0)</f>
        <v>8.8999999999999996E-2</v>
      </c>
      <c r="X5248" s="55">
        <f t="shared" si="650"/>
        <v>0.22868999999999998</v>
      </c>
      <c r="Y5248" s="55">
        <f t="shared" si="651"/>
        <v>6.1629999999999994</v>
      </c>
      <c r="Z5248" s="54">
        <f t="shared" si="652"/>
        <v>0.80847435392889933</v>
      </c>
      <c r="AA5248" s="49" t="str">
        <f t="shared" ca="1" si="653"/>
        <v>N</v>
      </c>
      <c r="AB5248" s="49">
        <f t="shared" ca="1" si="654"/>
        <v>5</v>
      </c>
      <c r="AC5248" s="49" t="str">
        <f t="shared" ca="1" si="655"/>
        <v>N</v>
      </c>
    </row>
    <row r="5249" spans="1:29" x14ac:dyDescent="0.25">
      <c r="A5249">
        <v>3546</v>
      </c>
      <c r="B5249" s="9">
        <v>43582</v>
      </c>
      <c r="C5249" s="50" t="str">
        <f t="shared" si="648"/>
        <v>N</v>
      </c>
      <c r="D5249" s="52">
        <f>_xlfn.XLOOKUP(B5249,Cal_Date!B:B,Cal_Date!A:A,0)</f>
        <v>4</v>
      </c>
      <c r="E5249">
        <v>2019</v>
      </c>
      <c r="F5249" t="s">
        <v>126</v>
      </c>
      <c r="G5249" t="s">
        <v>130</v>
      </c>
      <c r="H5249" t="s">
        <v>11</v>
      </c>
      <c r="I5249" t="s">
        <v>11</v>
      </c>
      <c r="J5249" t="s">
        <v>15</v>
      </c>
      <c r="K5249" t="s">
        <v>42</v>
      </c>
      <c r="L5249">
        <v>1</v>
      </c>
      <c r="M5249">
        <v>1005</v>
      </c>
      <c r="O5249" t="s">
        <v>25</v>
      </c>
      <c r="R5249" t="s">
        <v>44</v>
      </c>
      <c r="S5249" s="49" t="str">
        <f t="shared" si="649"/>
        <v>Card</v>
      </c>
      <c r="T5249" s="3">
        <v>0.03</v>
      </c>
      <c r="U5249" s="2">
        <v>2.7225000000000001</v>
      </c>
      <c r="V5249" s="2">
        <v>0.87</v>
      </c>
      <c r="W5249" s="54">
        <f>_xlfn.XLOOKUP(M5249,Market!A:A,Market!F:F,0)</f>
        <v>8.8999999999999996E-2</v>
      </c>
      <c r="X5249" s="55">
        <f t="shared" si="650"/>
        <v>8.1674999999999998E-2</v>
      </c>
      <c r="Y5249" s="55">
        <f t="shared" si="651"/>
        <v>1.8525</v>
      </c>
      <c r="Z5249" s="54">
        <f t="shared" si="652"/>
        <v>0.68044077134986225</v>
      </c>
      <c r="AA5249" s="49" t="str">
        <f t="shared" ca="1" si="653"/>
        <v>N</v>
      </c>
      <c r="AB5249" s="49">
        <f t="shared" ca="1" si="654"/>
        <v>5</v>
      </c>
      <c r="AC5249" s="49" t="str">
        <f t="shared" ca="1" si="655"/>
        <v>N</v>
      </c>
    </row>
    <row r="5250" spans="1:29" x14ac:dyDescent="0.25">
      <c r="A5250">
        <v>3547</v>
      </c>
      <c r="B5250" s="9">
        <v>43582</v>
      </c>
      <c r="C5250" s="50" t="str">
        <f t="shared" si="648"/>
        <v>N</v>
      </c>
      <c r="D5250" s="52">
        <f>_xlfn.XLOOKUP(B5250,Cal_Date!B:B,Cal_Date!A:A,0)</f>
        <v>4</v>
      </c>
      <c r="E5250">
        <v>2019</v>
      </c>
      <c r="F5250" t="s">
        <v>126</v>
      </c>
      <c r="G5250" t="s">
        <v>130</v>
      </c>
      <c r="H5250" t="s">
        <v>48</v>
      </c>
      <c r="I5250" t="s">
        <v>18</v>
      </c>
      <c r="J5250" t="s">
        <v>10</v>
      </c>
      <c r="K5250" t="s">
        <v>43</v>
      </c>
      <c r="L5250">
        <v>2</v>
      </c>
      <c r="M5250">
        <v>1006</v>
      </c>
      <c r="O5250" t="s">
        <v>28</v>
      </c>
      <c r="R5250" t="s">
        <v>44</v>
      </c>
      <c r="S5250" s="49" t="str">
        <f t="shared" si="649"/>
        <v>Card</v>
      </c>
      <c r="T5250" s="3">
        <v>0.03</v>
      </c>
      <c r="U5250" s="2">
        <v>15.245999999999999</v>
      </c>
      <c r="V5250" s="2">
        <v>2.92</v>
      </c>
      <c r="W5250" s="54">
        <f>_xlfn.XLOOKUP(M5250,Market!A:A,Market!F:F,0)</f>
        <v>8.8999999999999996E-2</v>
      </c>
      <c r="X5250" s="55">
        <f t="shared" si="650"/>
        <v>0.45737999999999995</v>
      </c>
      <c r="Y5250" s="55">
        <f t="shared" si="651"/>
        <v>12.325999999999999</v>
      </c>
      <c r="Z5250" s="54">
        <f t="shared" si="652"/>
        <v>0.80847435392889933</v>
      </c>
      <c r="AA5250" s="49" t="str">
        <f t="shared" ca="1" si="653"/>
        <v>N</v>
      </c>
      <c r="AB5250" s="49">
        <f t="shared" ca="1" si="654"/>
        <v>5</v>
      </c>
      <c r="AC5250" s="49" t="str">
        <f t="shared" ca="1" si="655"/>
        <v>N</v>
      </c>
    </row>
    <row r="5251" spans="1:29" x14ac:dyDescent="0.25">
      <c r="A5251">
        <v>3548</v>
      </c>
      <c r="B5251" s="9">
        <v>43582</v>
      </c>
      <c r="C5251" s="50" t="str">
        <f t="shared" ref="C5251:C5314" si="656">IF(OR(B5251="04/01/2018"+0,B5251="04/02/2018"+0),"Y","N")</f>
        <v>N</v>
      </c>
      <c r="D5251" s="52">
        <f>_xlfn.XLOOKUP(B5251,Cal_Date!B:B,Cal_Date!A:A,0)</f>
        <v>4</v>
      </c>
      <c r="E5251">
        <v>2019</v>
      </c>
      <c r="F5251" t="s">
        <v>126</v>
      </c>
      <c r="G5251" t="s">
        <v>130</v>
      </c>
      <c r="H5251" t="s">
        <v>11</v>
      </c>
      <c r="I5251" t="s">
        <v>11</v>
      </c>
      <c r="J5251" t="s">
        <v>15</v>
      </c>
      <c r="K5251" t="s">
        <v>42</v>
      </c>
      <c r="L5251">
        <v>1</v>
      </c>
      <c r="M5251">
        <v>1007</v>
      </c>
      <c r="O5251" t="s">
        <v>28</v>
      </c>
      <c r="R5251" t="s">
        <v>46</v>
      </c>
      <c r="S5251" s="49" t="str">
        <f t="shared" ref="S5251:S5314" si="657">IF(R5251="Cash","Cash","Card")</f>
        <v>Card</v>
      </c>
      <c r="T5251" s="3">
        <v>0.04</v>
      </c>
      <c r="U5251" s="2">
        <v>2.7225000000000001</v>
      </c>
      <c r="V5251" s="2">
        <v>0.87</v>
      </c>
      <c r="W5251" s="54">
        <f>_xlfn.XLOOKUP(M5251,Market!A:A,Market!F:F,0)</f>
        <v>8.8999999999999996E-2</v>
      </c>
      <c r="X5251" s="55">
        <f t="shared" ref="X5251:X5314" si="658">T5251*U5251</f>
        <v>0.10890000000000001</v>
      </c>
      <c r="Y5251" s="55">
        <f t="shared" ref="Y5251:Y5314" si="659">U5251-V5251</f>
        <v>1.8525</v>
      </c>
      <c r="Z5251" s="54">
        <f t="shared" ref="Z5251:Z5314" si="660">Y5251/U5251</f>
        <v>0.68044077134986225</v>
      </c>
      <c r="AA5251" s="49" t="str">
        <f t="shared" ref="AA5251:AA5314" ca="1" si="661">IF(DATEDIF(B5251,TODAY(),"y")&gt;5,"Y","N")</f>
        <v>N</v>
      </c>
      <c r="AB5251" s="49">
        <f t="shared" ref="AB5251:AB5314" ca="1" si="662">DATEDIF(B5251,TODAY(),"y")</f>
        <v>5</v>
      </c>
      <c r="AC5251" s="49" t="str">
        <f t="shared" ref="AC5251:AC5314" ca="1" si="663">IF(AB5251&gt;5,"Y","N")</f>
        <v>N</v>
      </c>
    </row>
    <row r="5252" spans="1:29" x14ac:dyDescent="0.25">
      <c r="A5252">
        <v>3549</v>
      </c>
      <c r="B5252" s="9">
        <v>43582</v>
      </c>
      <c r="C5252" s="50" t="str">
        <f t="shared" si="656"/>
        <v>N</v>
      </c>
      <c r="D5252" s="52">
        <f>_xlfn.XLOOKUP(B5252,Cal_Date!B:B,Cal_Date!A:A,0)</f>
        <v>4</v>
      </c>
      <c r="E5252">
        <v>2019</v>
      </c>
      <c r="F5252" t="s">
        <v>126</v>
      </c>
      <c r="G5252" t="s">
        <v>130</v>
      </c>
      <c r="H5252" t="s">
        <v>11</v>
      </c>
      <c r="I5252" t="s">
        <v>11</v>
      </c>
      <c r="J5252" t="s">
        <v>15</v>
      </c>
      <c r="K5252" t="s">
        <v>42</v>
      </c>
      <c r="L5252">
        <v>2</v>
      </c>
      <c r="M5252">
        <v>1008</v>
      </c>
      <c r="O5252" t="s">
        <v>28</v>
      </c>
      <c r="R5252" t="s">
        <v>46</v>
      </c>
      <c r="S5252" s="49" t="str">
        <f t="shared" si="657"/>
        <v>Card</v>
      </c>
      <c r="T5252" s="3">
        <v>0.04</v>
      </c>
      <c r="U5252" s="2">
        <v>5.4450000000000003</v>
      </c>
      <c r="V5252" s="2">
        <v>1.74</v>
      </c>
      <c r="W5252" s="54">
        <f>_xlfn.XLOOKUP(M5252,Market!A:A,Market!F:F,0)</f>
        <v>8.8999999999999996E-2</v>
      </c>
      <c r="X5252" s="55">
        <f t="shared" si="658"/>
        <v>0.21780000000000002</v>
      </c>
      <c r="Y5252" s="55">
        <f t="shared" si="659"/>
        <v>3.7050000000000001</v>
      </c>
      <c r="Z5252" s="54">
        <f t="shared" si="660"/>
        <v>0.68044077134986225</v>
      </c>
      <c r="AA5252" s="49" t="str">
        <f t="shared" ca="1" si="661"/>
        <v>N</v>
      </c>
      <c r="AB5252" s="49">
        <f t="shared" ca="1" si="662"/>
        <v>5</v>
      </c>
      <c r="AC5252" s="49" t="str">
        <f t="shared" ca="1" si="663"/>
        <v>N</v>
      </c>
    </row>
    <row r="5253" spans="1:29" x14ac:dyDescent="0.25">
      <c r="A5253">
        <v>3550</v>
      </c>
      <c r="B5253" s="9">
        <v>43582</v>
      </c>
      <c r="C5253" s="50" t="str">
        <f t="shared" si="656"/>
        <v>N</v>
      </c>
      <c r="D5253" s="52">
        <f>_xlfn.XLOOKUP(B5253,Cal_Date!B:B,Cal_Date!A:A,0)</f>
        <v>4</v>
      </c>
      <c r="E5253">
        <v>2019</v>
      </c>
      <c r="F5253" t="s">
        <v>126</v>
      </c>
      <c r="G5253" t="s">
        <v>130</v>
      </c>
      <c r="H5253" t="s">
        <v>14</v>
      </c>
      <c r="I5253" t="s">
        <v>18</v>
      </c>
      <c r="J5253" t="s">
        <v>15</v>
      </c>
      <c r="K5253" t="s">
        <v>43</v>
      </c>
      <c r="L5253">
        <v>1</v>
      </c>
      <c r="M5253">
        <v>1009</v>
      </c>
      <c r="O5253" t="s">
        <v>28</v>
      </c>
      <c r="R5253" t="s">
        <v>46</v>
      </c>
      <c r="S5253" s="49" t="str">
        <f t="shared" si="657"/>
        <v>Card</v>
      </c>
      <c r="T5253" s="3">
        <v>0.04</v>
      </c>
      <c r="U5253" s="2">
        <v>7.6229999999999993</v>
      </c>
      <c r="V5253" s="2">
        <v>2.2200000000000002</v>
      </c>
      <c r="W5253" s="54">
        <f>_xlfn.XLOOKUP(M5253,Market!A:A,Market!F:F,0)</f>
        <v>8.8999999999999996E-2</v>
      </c>
      <c r="X5253" s="55">
        <f t="shared" si="658"/>
        <v>0.30491999999999997</v>
      </c>
      <c r="Y5253" s="55">
        <f t="shared" si="659"/>
        <v>5.4029999999999987</v>
      </c>
      <c r="Z5253" s="54">
        <f t="shared" si="660"/>
        <v>0.7087760724124359</v>
      </c>
      <c r="AA5253" s="49" t="str">
        <f t="shared" ca="1" si="661"/>
        <v>N</v>
      </c>
      <c r="AB5253" s="49">
        <f t="shared" ca="1" si="662"/>
        <v>5</v>
      </c>
      <c r="AC5253" s="49" t="str">
        <f t="shared" ca="1" si="663"/>
        <v>N</v>
      </c>
    </row>
    <row r="5254" spans="1:29" x14ac:dyDescent="0.25">
      <c r="A5254">
        <v>3551</v>
      </c>
      <c r="B5254" s="9">
        <v>43582</v>
      </c>
      <c r="C5254" s="50" t="str">
        <f t="shared" si="656"/>
        <v>N</v>
      </c>
      <c r="D5254" s="52">
        <f>_xlfn.XLOOKUP(B5254,Cal_Date!B:B,Cal_Date!A:A,0)</f>
        <v>4</v>
      </c>
      <c r="E5254">
        <v>2019</v>
      </c>
      <c r="F5254" t="s">
        <v>126</v>
      </c>
      <c r="G5254" t="s">
        <v>130</v>
      </c>
      <c r="H5254" t="s">
        <v>11</v>
      </c>
      <c r="I5254" t="s">
        <v>11</v>
      </c>
      <c r="J5254" t="s">
        <v>15</v>
      </c>
      <c r="K5254" t="s">
        <v>42</v>
      </c>
      <c r="L5254">
        <v>2</v>
      </c>
      <c r="M5254">
        <v>1006</v>
      </c>
      <c r="O5254" t="s">
        <v>28</v>
      </c>
      <c r="R5254" t="s">
        <v>44</v>
      </c>
      <c r="S5254" s="49" t="str">
        <f t="shared" si="657"/>
        <v>Card</v>
      </c>
      <c r="T5254" s="3">
        <v>0.03</v>
      </c>
      <c r="U5254" s="2">
        <v>5.4450000000000003</v>
      </c>
      <c r="V5254" s="2">
        <v>1.74</v>
      </c>
      <c r="W5254" s="54">
        <f>_xlfn.XLOOKUP(M5254,Market!A:A,Market!F:F,0)</f>
        <v>8.8999999999999996E-2</v>
      </c>
      <c r="X5254" s="55">
        <f t="shared" si="658"/>
        <v>0.16335</v>
      </c>
      <c r="Y5254" s="55">
        <f t="shared" si="659"/>
        <v>3.7050000000000001</v>
      </c>
      <c r="Z5254" s="54">
        <f t="shared" si="660"/>
        <v>0.68044077134986225</v>
      </c>
      <c r="AA5254" s="49" t="str">
        <f t="shared" ca="1" si="661"/>
        <v>N</v>
      </c>
      <c r="AB5254" s="49">
        <f t="shared" ca="1" si="662"/>
        <v>5</v>
      </c>
      <c r="AC5254" s="49" t="str">
        <f t="shared" ca="1" si="663"/>
        <v>N</v>
      </c>
    </row>
    <row r="5255" spans="1:29" x14ac:dyDescent="0.25">
      <c r="A5255">
        <v>3552</v>
      </c>
      <c r="B5255" s="9">
        <v>43582</v>
      </c>
      <c r="C5255" s="50" t="str">
        <f t="shared" si="656"/>
        <v>N</v>
      </c>
      <c r="D5255" s="52">
        <f>_xlfn.XLOOKUP(B5255,Cal_Date!B:B,Cal_Date!A:A,0)</f>
        <v>4</v>
      </c>
      <c r="E5255">
        <v>2019</v>
      </c>
      <c r="F5255" t="s">
        <v>126</v>
      </c>
      <c r="G5255" t="s">
        <v>130</v>
      </c>
      <c r="H5255" t="s">
        <v>48</v>
      </c>
      <c r="I5255" t="s">
        <v>18</v>
      </c>
      <c r="J5255" t="s">
        <v>10</v>
      </c>
      <c r="K5255" t="s">
        <v>43</v>
      </c>
      <c r="L5255">
        <v>1</v>
      </c>
      <c r="M5255">
        <v>1007</v>
      </c>
      <c r="O5255" t="s">
        <v>28</v>
      </c>
      <c r="R5255" t="s">
        <v>44</v>
      </c>
      <c r="S5255" s="49" t="str">
        <f t="shared" si="657"/>
        <v>Card</v>
      </c>
      <c r="T5255" s="3">
        <v>0.03</v>
      </c>
      <c r="U5255" s="2">
        <v>7.6229999999999993</v>
      </c>
      <c r="V5255" s="2">
        <v>1.46</v>
      </c>
      <c r="W5255" s="54">
        <f>_xlfn.XLOOKUP(M5255,Market!A:A,Market!F:F,0)</f>
        <v>8.8999999999999996E-2</v>
      </c>
      <c r="X5255" s="55">
        <f t="shared" si="658"/>
        <v>0.22868999999999998</v>
      </c>
      <c r="Y5255" s="55">
        <f t="shared" si="659"/>
        <v>6.1629999999999994</v>
      </c>
      <c r="Z5255" s="54">
        <f t="shared" si="660"/>
        <v>0.80847435392889933</v>
      </c>
      <c r="AA5255" s="49" t="str">
        <f t="shared" ca="1" si="661"/>
        <v>N</v>
      </c>
      <c r="AB5255" s="49">
        <f t="shared" ca="1" si="662"/>
        <v>5</v>
      </c>
      <c r="AC5255" s="49" t="str">
        <f t="shared" ca="1" si="663"/>
        <v>N</v>
      </c>
    </row>
    <row r="5256" spans="1:29" x14ac:dyDescent="0.25">
      <c r="A5256">
        <v>3553</v>
      </c>
      <c r="B5256" s="9">
        <v>43582</v>
      </c>
      <c r="C5256" s="50" t="str">
        <f t="shared" si="656"/>
        <v>N</v>
      </c>
      <c r="D5256" s="52">
        <f>_xlfn.XLOOKUP(B5256,Cal_Date!B:B,Cal_Date!A:A,0)</f>
        <v>4</v>
      </c>
      <c r="E5256">
        <v>2019</v>
      </c>
      <c r="F5256" t="s">
        <v>126</v>
      </c>
      <c r="G5256" t="s">
        <v>130</v>
      </c>
      <c r="H5256" t="s">
        <v>11</v>
      </c>
      <c r="I5256" t="s">
        <v>13</v>
      </c>
      <c r="J5256" t="s">
        <v>15</v>
      </c>
      <c r="K5256" t="s">
        <v>42</v>
      </c>
      <c r="L5256">
        <v>1</v>
      </c>
      <c r="M5256">
        <v>1007</v>
      </c>
      <c r="O5256" t="s">
        <v>28</v>
      </c>
      <c r="R5256" t="s">
        <v>44</v>
      </c>
      <c r="S5256" s="49" t="str">
        <f t="shared" si="657"/>
        <v>Card</v>
      </c>
      <c r="T5256" s="3">
        <v>0.03</v>
      </c>
      <c r="U5256" s="2">
        <v>2.7225000000000001</v>
      </c>
      <c r="V5256" s="2">
        <v>1.42</v>
      </c>
      <c r="W5256" s="54">
        <f>_xlfn.XLOOKUP(M5256,Market!A:A,Market!F:F,0)</f>
        <v>8.8999999999999996E-2</v>
      </c>
      <c r="X5256" s="55">
        <f t="shared" si="658"/>
        <v>8.1674999999999998E-2</v>
      </c>
      <c r="Y5256" s="55">
        <f t="shared" si="659"/>
        <v>1.3025000000000002</v>
      </c>
      <c r="Z5256" s="54">
        <f t="shared" si="660"/>
        <v>0.47842056932966032</v>
      </c>
      <c r="AA5256" s="49" t="str">
        <f t="shared" ca="1" si="661"/>
        <v>N</v>
      </c>
      <c r="AB5256" s="49">
        <f t="shared" ca="1" si="662"/>
        <v>5</v>
      </c>
      <c r="AC5256" s="49" t="str">
        <f t="shared" ca="1" si="663"/>
        <v>N</v>
      </c>
    </row>
    <row r="5257" spans="1:29" x14ac:dyDescent="0.25">
      <c r="A5257">
        <v>3554</v>
      </c>
      <c r="B5257" s="9">
        <v>43582</v>
      </c>
      <c r="C5257" s="50" t="str">
        <f t="shared" si="656"/>
        <v>N</v>
      </c>
      <c r="D5257" s="52">
        <f>_xlfn.XLOOKUP(B5257,Cal_Date!B:B,Cal_Date!A:A,0)</f>
        <v>4</v>
      </c>
      <c r="E5257">
        <v>2019</v>
      </c>
      <c r="F5257" t="s">
        <v>126</v>
      </c>
      <c r="G5257" t="s">
        <v>130</v>
      </c>
      <c r="H5257" t="s">
        <v>48</v>
      </c>
      <c r="I5257" t="s">
        <v>18</v>
      </c>
      <c r="J5257" t="s">
        <v>10</v>
      </c>
      <c r="K5257" t="s">
        <v>43</v>
      </c>
      <c r="L5257">
        <v>1</v>
      </c>
      <c r="M5257">
        <v>1007</v>
      </c>
      <c r="O5257" t="s">
        <v>28</v>
      </c>
      <c r="R5257" t="s">
        <v>44</v>
      </c>
      <c r="S5257" s="49" t="str">
        <f t="shared" si="657"/>
        <v>Card</v>
      </c>
      <c r="T5257" s="3">
        <v>0.03</v>
      </c>
      <c r="U5257" s="2">
        <v>7.6229999999999993</v>
      </c>
      <c r="V5257" s="2">
        <v>1.46</v>
      </c>
      <c r="W5257" s="54">
        <f>_xlfn.XLOOKUP(M5257,Market!A:A,Market!F:F,0)</f>
        <v>8.8999999999999996E-2</v>
      </c>
      <c r="X5257" s="55">
        <f t="shared" si="658"/>
        <v>0.22868999999999998</v>
      </c>
      <c r="Y5257" s="55">
        <f t="shared" si="659"/>
        <v>6.1629999999999994</v>
      </c>
      <c r="Z5257" s="54">
        <f t="shared" si="660"/>
        <v>0.80847435392889933</v>
      </c>
      <c r="AA5257" s="49" t="str">
        <f t="shared" ca="1" si="661"/>
        <v>N</v>
      </c>
      <c r="AB5257" s="49">
        <f t="shared" ca="1" si="662"/>
        <v>5</v>
      </c>
      <c r="AC5257" s="49" t="str">
        <f t="shared" ca="1" si="663"/>
        <v>N</v>
      </c>
    </row>
    <row r="5258" spans="1:29" x14ac:dyDescent="0.25">
      <c r="A5258">
        <v>3555</v>
      </c>
      <c r="B5258" s="9">
        <v>43582</v>
      </c>
      <c r="C5258" s="50" t="str">
        <f t="shared" si="656"/>
        <v>N</v>
      </c>
      <c r="D5258" s="52">
        <f>_xlfn.XLOOKUP(B5258,Cal_Date!B:B,Cal_Date!A:A,0)</f>
        <v>4</v>
      </c>
      <c r="E5258">
        <v>2019</v>
      </c>
      <c r="F5258" t="s">
        <v>126</v>
      </c>
      <c r="G5258" t="s">
        <v>130</v>
      </c>
      <c r="H5258" t="s">
        <v>48</v>
      </c>
      <c r="I5258" t="s">
        <v>18</v>
      </c>
      <c r="J5258" t="s">
        <v>10</v>
      </c>
      <c r="K5258" t="s">
        <v>43</v>
      </c>
      <c r="L5258">
        <v>1</v>
      </c>
      <c r="M5258">
        <v>1005</v>
      </c>
      <c r="O5258" t="s">
        <v>25</v>
      </c>
      <c r="R5258" t="s">
        <v>46</v>
      </c>
      <c r="S5258" s="49" t="str">
        <f t="shared" si="657"/>
        <v>Card</v>
      </c>
      <c r="T5258" s="3">
        <v>0.04</v>
      </c>
      <c r="U5258" s="2">
        <v>7.6229999999999993</v>
      </c>
      <c r="V5258" s="2">
        <v>1.46</v>
      </c>
      <c r="W5258" s="54">
        <f>_xlfn.XLOOKUP(M5258,Market!A:A,Market!F:F,0)</f>
        <v>8.8999999999999996E-2</v>
      </c>
      <c r="X5258" s="55">
        <f t="shared" si="658"/>
        <v>0.30491999999999997</v>
      </c>
      <c r="Y5258" s="55">
        <f t="shared" si="659"/>
        <v>6.1629999999999994</v>
      </c>
      <c r="Z5258" s="54">
        <f t="shared" si="660"/>
        <v>0.80847435392889933</v>
      </c>
      <c r="AA5258" s="49" t="str">
        <f t="shared" ca="1" si="661"/>
        <v>N</v>
      </c>
      <c r="AB5258" s="49">
        <f t="shared" ca="1" si="662"/>
        <v>5</v>
      </c>
      <c r="AC5258" s="49" t="str">
        <f t="shared" ca="1" si="663"/>
        <v>N</v>
      </c>
    </row>
    <row r="5259" spans="1:29" x14ac:dyDescent="0.25">
      <c r="A5259">
        <v>3556</v>
      </c>
      <c r="B5259" s="9">
        <v>43582</v>
      </c>
      <c r="C5259" s="50" t="str">
        <f t="shared" si="656"/>
        <v>N</v>
      </c>
      <c r="D5259" s="52">
        <f>_xlfn.XLOOKUP(B5259,Cal_Date!B:B,Cal_Date!A:A,0)</f>
        <v>4</v>
      </c>
      <c r="E5259">
        <v>2019</v>
      </c>
      <c r="F5259" t="s">
        <v>126</v>
      </c>
      <c r="G5259" t="s">
        <v>130</v>
      </c>
      <c r="H5259" t="s">
        <v>14</v>
      </c>
      <c r="I5259" t="s">
        <v>18</v>
      </c>
      <c r="J5259" t="s">
        <v>15</v>
      </c>
      <c r="K5259" t="s">
        <v>43</v>
      </c>
      <c r="L5259">
        <v>2</v>
      </c>
      <c r="M5259">
        <v>1005</v>
      </c>
      <c r="O5259" t="s">
        <v>25</v>
      </c>
      <c r="R5259" t="s">
        <v>47</v>
      </c>
      <c r="S5259" s="49" t="str">
        <f t="shared" si="657"/>
        <v>Card</v>
      </c>
      <c r="T5259" s="3">
        <v>3.5000000000000003E-2</v>
      </c>
      <c r="U5259" s="2">
        <v>14.157</v>
      </c>
      <c r="V5259" s="2">
        <v>4.2</v>
      </c>
      <c r="W5259" s="54">
        <f>_xlfn.XLOOKUP(M5259,Market!A:A,Market!F:F,0)</f>
        <v>8.8999999999999996E-2</v>
      </c>
      <c r="X5259" s="55">
        <f t="shared" si="658"/>
        <v>0.49549500000000007</v>
      </c>
      <c r="Y5259" s="55">
        <f t="shared" si="659"/>
        <v>9.9570000000000007</v>
      </c>
      <c r="Z5259" s="54">
        <f t="shared" si="660"/>
        <v>0.70332697605424888</v>
      </c>
      <c r="AA5259" s="49" t="str">
        <f t="shared" ca="1" si="661"/>
        <v>N</v>
      </c>
      <c r="AB5259" s="49">
        <f t="shared" ca="1" si="662"/>
        <v>5</v>
      </c>
      <c r="AC5259" s="49" t="str">
        <f t="shared" ca="1" si="663"/>
        <v>N</v>
      </c>
    </row>
    <row r="5260" spans="1:29" x14ac:dyDescent="0.25">
      <c r="A5260">
        <v>3557</v>
      </c>
      <c r="B5260" s="9">
        <v>43582</v>
      </c>
      <c r="C5260" s="50" t="str">
        <f t="shared" si="656"/>
        <v>N</v>
      </c>
      <c r="D5260" s="52">
        <f>_xlfn.XLOOKUP(B5260,Cal_Date!B:B,Cal_Date!A:A,0)</f>
        <v>4</v>
      </c>
      <c r="E5260">
        <v>2019</v>
      </c>
      <c r="F5260" t="s">
        <v>126</v>
      </c>
      <c r="G5260" t="s">
        <v>130</v>
      </c>
      <c r="H5260" t="s">
        <v>11</v>
      </c>
      <c r="I5260" t="s">
        <v>11</v>
      </c>
      <c r="J5260" t="s">
        <v>15</v>
      </c>
      <c r="K5260" t="s">
        <v>42</v>
      </c>
      <c r="L5260">
        <v>1</v>
      </c>
      <c r="M5260">
        <v>1002</v>
      </c>
      <c r="O5260" t="s">
        <v>28</v>
      </c>
      <c r="R5260" t="s">
        <v>47</v>
      </c>
      <c r="S5260" s="49" t="str">
        <f t="shared" si="657"/>
        <v>Card</v>
      </c>
      <c r="T5260" s="3">
        <v>3.5000000000000003E-2</v>
      </c>
      <c r="U5260" s="2">
        <v>2.6500000000000004</v>
      </c>
      <c r="V5260" s="2">
        <v>0.87</v>
      </c>
      <c r="W5260" s="54">
        <f>_xlfn.XLOOKUP(M5260,Market!A:A,Market!F:F,0)</f>
        <v>0.06</v>
      </c>
      <c r="X5260" s="55">
        <f t="shared" si="658"/>
        <v>9.2750000000000027E-2</v>
      </c>
      <c r="Y5260" s="55">
        <f t="shared" si="659"/>
        <v>1.7800000000000002</v>
      </c>
      <c r="Z5260" s="54">
        <f t="shared" si="660"/>
        <v>0.67169811320754713</v>
      </c>
      <c r="AA5260" s="49" t="str">
        <f t="shared" ca="1" si="661"/>
        <v>N</v>
      </c>
      <c r="AB5260" s="49">
        <f t="shared" ca="1" si="662"/>
        <v>5</v>
      </c>
      <c r="AC5260" s="49" t="str">
        <f t="shared" ca="1" si="663"/>
        <v>N</v>
      </c>
    </row>
    <row r="5261" spans="1:29" x14ac:dyDescent="0.25">
      <c r="A5261">
        <v>3558</v>
      </c>
      <c r="B5261" s="9">
        <v>43582</v>
      </c>
      <c r="C5261" s="50" t="str">
        <f t="shared" si="656"/>
        <v>N</v>
      </c>
      <c r="D5261" s="52">
        <f>_xlfn.XLOOKUP(B5261,Cal_Date!B:B,Cal_Date!A:A,0)</f>
        <v>4</v>
      </c>
      <c r="E5261">
        <v>2019</v>
      </c>
      <c r="F5261" t="s">
        <v>126</v>
      </c>
      <c r="G5261" t="s">
        <v>130</v>
      </c>
      <c r="H5261" t="s">
        <v>11</v>
      </c>
      <c r="I5261" t="s">
        <v>11</v>
      </c>
      <c r="J5261" t="s">
        <v>15</v>
      </c>
      <c r="K5261" t="s">
        <v>42</v>
      </c>
      <c r="L5261">
        <v>1</v>
      </c>
      <c r="M5261">
        <v>1004</v>
      </c>
      <c r="O5261" t="s">
        <v>28</v>
      </c>
      <c r="R5261" t="s">
        <v>46</v>
      </c>
      <c r="S5261" s="49" t="str">
        <f t="shared" si="657"/>
        <v>Card</v>
      </c>
      <c r="T5261" s="3">
        <v>0.04</v>
      </c>
      <c r="U5261" s="2">
        <v>2.6500000000000004</v>
      </c>
      <c r="V5261" s="2">
        <v>0.87</v>
      </c>
      <c r="W5261" s="54">
        <f>_xlfn.XLOOKUP(M5261,Market!A:A,Market!F:F,0)</f>
        <v>0.06</v>
      </c>
      <c r="X5261" s="55">
        <f t="shared" si="658"/>
        <v>0.10600000000000001</v>
      </c>
      <c r="Y5261" s="55">
        <f t="shared" si="659"/>
        <v>1.7800000000000002</v>
      </c>
      <c r="Z5261" s="54">
        <f t="shared" si="660"/>
        <v>0.67169811320754713</v>
      </c>
      <c r="AA5261" s="49" t="str">
        <f t="shared" ca="1" si="661"/>
        <v>N</v>
      </c>
      <c r="AB5261" s="49">
        <f t="shared" ca="1" si="662"/>
        <v>5</v>
      </c>
      <c r="AC5261" s="49" t="str">
        <f t="shared" ca="1" si="663"/>
        <v>N</v>
      </c>
    </row>
    <row r="5262" spans="1:29" x14ac:dyDescent="0.25">
      <c r="A5262">
        <v>3559</v>
      </c>
      <c r="B5262" s="9">
        <v>43582</v>
      </c>
      <c r="C5262" s="50" t="str">
        <f t="shared" si="656"/>
        <v>N</v>
      </c>
      <c r="D5262" s="52">
        <f>_xlfn.XLOOKUP(B5262,Cal_Date!B:B,Cal_Date!A:A,0)</f>
        <v>4</v>
      </c>
      <c r="E5262">
        <v>2019</v>
      </c>
      <c r="F5262" t="s">
        <v>126</v>
      </c>
      <c r="G5262" t="s">
        <v>130</v>
      </c>
      <c r="H5262" t="s">
        <v>11</v>
      </c>
      <c r="I5262" t="s">
        <v>11</v>
      </c>
      <c r="J5262" t="s">
        <v>15</v>
      </c>
      <c r="K5262" t="s">
        <v>42</v>
      </c>
      <c r="L5262">
        <v>1</v>
      </c>
      <c r="M5262">
        <v>1005</v>
      </c>
      <c r="O5262" t="s">
        <v>25</v>
      </c>
      <c r="R5262" t="s">
        <v>47</v>
      </c>
      <c r="S5262" s="49" t="str">
        <f t="shared" si="657"/>
        <v>Card</v>
      </c>
      <c r="T5262" s="3">
        <v>3.5000000000000003E-2</v>
      </c>
      <c r="U5262" s="2">
        <v>2.7225000000000001</v>
      </c>
      <c r="V5262" s="2">
        <v>0.87</v>
      </c>
      <c r="W5262" s="54">
        <f>_xlfn.XLOOKUP(M5262,Market!A:A,Market!F:F,0)</f>
        <v>8.8999999999999996E-2</v>
      </c>
      <c r="X5262" s="55">
        <f t="shared" si="658"/>
        <v>9.5287500000000011E-2</v>
      </c>
      <c r="Y5262" s="55">
        <f t="shared" si="659"/>
        <v>1.8525</v>
      </c>
      <c r="Z5262" s="54">
        <f t="shared" si="660"/>
        <v>0.68044077134986225</v>
      </c>
      <c r="AA5262" s="49" t="str">
        <f t="shared" ca="1" si="661"/>
        <v>N</v>
      </c>
      <c r="AB5262" s="49">
        <f t="shared" ca="1" si="662"/>
        <v>5</v>
      </c>
      <c r="AC5262" s="49" t="str">
        <f t="shared" ca="1" si="663"/>
        <v>N</v>
      </c>
    </row>
    <row r="5263" spans="1:29" x14ac:dyDescent="0.25">
      <c r="A5263">
        <v>3560</v>
      </c>
      <c r="B5263" s="9">
        <v>43582</v>
      </c>
      <c r="C5263" s="50" t="str">
        <f t="shared" si="656"/>
        <v>N</v>
      </c>
      <c r="D5263" s="52">
        <f>_xlfn.XLOOKUP(B5263,Cal_Date!B:B,Cal_Date!A:A,0)</f>
        <v>4</v>
      </c>
      <c r="E5263">
        <v>2019</v>
      </c>
      <c r="F5263" t="s">
        <v>126</v>
      </c>
      <c r="G5263" t="s">
        <v>130</v>
      </c>
      <c r="H5263" t="s">
        <v>11</v>
      </c>
      <c r="I5263" t="s">
        <v>13</v>
      </c>
      <c r="J5263" t="s">
        <v>15</v>
      </c>
      <c r="K5263" t="s">
        <v>42</v>
      </c>
      <c r="L5263">
        <v>1</v>
      </c>
      <c r="M5263">
        <v>1001</v>
      </c>
      <c r="O5263" t="s">
        <v>25</v>
      </c>
      <c r="R5263" t="s">
        <v>44</v>
      </c>
      <c r="S5263" s="49" t="str">
        <f t="shared" si="657"/>
        <v>Card</v>
      </c>
      <c r="T5263" s="3">
        <v>0.03</v>
      </c>
      <c r="U5263" s="2">
        <v>2.6500000000000004</v>
      </c>
      <c r="V5263" s="2">
        <v>1.42</v>
      </c>
      <c r="W5263" s="54">
        <f>_xlfn.XLOOKUP(M5263,Market!A:A,Market!F:F,0)</f>
        <v>0.06</v>
      </c>
      <c r="X5263" s="55">
        <f t="shared" si="658"/>
        <v>7.9500000000000001E-2</v>
      </c>
      <c r="Y5263" s="55">
        <f t="shared" si="659"/>
        <v>1.2300000000000004</v>
      </c>
      <c r="Z5263" s="54">
        <f t="shared" si="660"/>
        <v>0.46415094339622653</v>
      </c>
      <c r="AA5263" s="49" t="str">
        <f t="shared" ca="1" si="661"/>
        <v>N</v>
      </c>
      <c r="AB5263" s="49">
        <f t="shared" ca="1" si="662"/>
        <v>5</v>
      </c>
      <c r="AC5263" s="49" t="str">
        <f t="shared" ca="1" si="663"/>
        <v>N</v>
      </c>
    </row>
    <row r="5264" spans="1:29" x14ac:dyDescent="0.25">
      <c r="A5264">
        <v>3561</v>
      </c>
      <c r="B5264" s="9">
        <v>43582</v>
      </c>
      <c r="C5264" s="50" t="str">
        <f t="shared" si="656"/>
        <v>N</v>
      </c>
      <c r="D5264" s="52">
        <f>_xlfn.XLOOKUP(B5264,Cal_Date!B:B,Cal_Date!A:A,0)</f>
        <v>4</v>
      </c>
      <c r="E5264">
        <v>2019</v>
      </c>
      <c r="F5264" t="s">
        <v>126</v>
      </c>
      <c r="G5264" t="s">
        <v>130</v>
      </c>
      <c r="H5264" t="s">
        <v>11</v>
      </c>
      <c r="I5264" t="s">
        <v>13</v>
      </c>
      <c r="J5264" t="s">
        <v>15</v>
      </c>
      <c r="K5264" t="s">
        <v>42</v>
      </c>
      <c r="L5264">
        <v>1</v>
      </c>
      <c r="M5264">
        <v>1010</v>
      </c>
      <c r="O5264" t="s">
        <v>25</v>
      </c>
      <c r="R5264" t="s">
        <v>46</v>
      </c>
      <c r="S5264" s="49" t="str">
        <f t="shared" si="657"/>
        <v>Card</v>
      </c>
      <c r="T5264" s="3">
        <v>0.04</v>
      </c>
      <c r="U5264" s="2">
        <v>2.7</v>
      </c>
      <c r="V5264" s="2">
        <v>1.42</v>
      </c>
      <c r="W5264" s="54">
        <f>_xlfn.XLOOKUP(M5264,Market!A:A,Market!F:F,0)</f>
        <v>0.08</v>
      </c>
      <c r="X5264" s="55">
        <f t="shared" si="658"/>
        <v>0.10800000000000001</v>
      </c>
      <c r="Y5264" s="55">
        <f t="shared" si="659"/>
        <v>1.2800000000000002</v>
      </c>
      <c r="Z5264" s="54">
        <f t="shared" si="660"/>
        <v>0.47407407407407415</v>
      </c>
      <c r="AA5264" s="49" t="str">
        <f t="shared" ca="1" si="661"/>
        <v>N</v>
      </c>
      <c r="AB5264" s="49">
        <f t="shared" ca="1" si="662"/>
        <v>5</v>
      </c>
      <c r="AC5264" s="49" t="str">
        <f t="shared" ca="1" si="663"/>
        <v>N</v>
      </c>
    </row>
    <row r="5265" spans="1:29" x14ac:dyDescent="0.25">
      <c r="A5265">
        <v>3562</v>
      </c>
      <c r="B5265" s="9">
        <v>43582</v>
      </c>
      <c r="C5265" s="50" t="str">
        <f t="shared" si="656"/>
        <v>N</v>
      </c>
      <c r="D5265" s="52">
        <f>_xlfn.XLOOKUP(B5265,Cal_Date!B:B,Cal_Date!A:A,0)</f>
        <v>4</v>
      </c>
      <c r="E5265">
        <v>2019</v>
      </c>
      <c r="F5265" t="s">
        <v>126</v>
      </c>
      <c r="G5265" t="s">
        <v>130</v>
      </c>
      <c r="H5265" t="s">
        <v>14</v>
      </c>
      <c r="I5265" t="s">
        <v>18</v>
      </c>
      <c r="J5265" t="s">
        <v>15</v>
      </c>
      <c r="K5265" t="s">
        <v>43</v>
      </c>
      <c r="L5265">
        <v>2</v>
      </c>
      <c r="M5265">
        <v>1011</v>
      </c>
      <c r="O5265" t="s">
        <v>25</v>
      </c>
      <c r="R5265" t="s">
        <v>46</v>
      </c>
      <c r="S5265" s="49" t="str">
        <f t="shared" si="657"/>
        <v>Card</v>
      </c>
      <c r="T5265" s="3">
        <v>0.04</v>
      </c>
      <c r="U5265" s="2">
        <v>13.780000000000001</v>
      </c>
      <c r="V5265" s="2">
        <v>4.2</v>
      </c>
      <c r="W5265" s="54">
        <f>_xlfn.XLOOKUP(M5265,Market!A:A,Market!F:F,0)</f>
        <v>0.06</v>
      </c>
      <c r="X5265" s="55">
        <f t="shared" si="658"/>
        <v>0.55120000000000002</v>
      </c>
      <c r="Y5265" s="55">
        <f t="shared" si="659"/>
        <v>9.5800000000000018</v>
      </c>
      <c r="Z5265" s="54">
        <f t="shared" si="660"/>
        <v>0.69521044992743108</v>
      </c>
      <c r="AA5265" s="49" t="str">
        <f t="shared" ca="1" si="661"/>
        <v>N</v>
      </c>
      <c r="AB5265" s="49">
        <f t="shared" ca="1" si="662"/>
        <v>5</v>
      </c>
      <c r="AC5265" s="49" t="str">
        <f t="shared" ca="1" si="663"/>
        <v>N</v>
      </c>
    </row>
    <row r="5266" spans="1:29" x14ac:dyDescent="0.25">
      <c r="A5266">
        <v>3563</v>
      </c>
      <c r="B5266" s="9">
        <v>43582</v>
      </c>
      <c r="C5266" s="50" t="str">
        <f t="shared" si="656"/>
        <v>N</v>
      </c>
      <c r="D5266" s="52">
        <f>_xlfn.XLOOKUP(B5266,Cal_Date!B:B,Cal_Date!A:A,0)</f>
        <v>4</v>
      </c>
      <c r="E5266">
        <v>2019</v>
      </c>
      <c r="F5266" t="s">
        <v>126</v>
      </c>
      <c r="G5266" t="s">
        <v>130</v>
      </c>
      <c r="H5266" t="s">
        <v>48</v>
      </c>
      <c r="I5266" t="s">
        <v>18</v>
      </c>
      <c r="J5266" t="s">
        <v>10</v>
      </c>
      <c r="K5266" t="s">
        <v>43</v>
      </c>
      <c r="L5266">
        <v>2</v>
      </c>
      <c r="M5266">
        <v>1011</v>
      </c>
      <c r="O5266" t="s">
        <v>25</v>
      </c>
      <c r="R5266" t="s">
        <v>44</v>
      </c>
      <c r="S5266" s="49" t="str">
        <f t="shared" si="657"/>
        <v>Card</v>
      </c>
      <c r="T5266" s="3">
        <v>0.03</v>
      </c>
      <c r="U5266" s="2">
        <v>14.84</v>
      </c>
      <c r="V5266" s="2">
        <v>2.92</v>
      </c>
      <c r="W5266" s="54">
        <f>_xlfn.XLOOKUP(M5266,Market!A:A,Market!F:F,0)</f>
        <v>0.06</v>
      </c>
      <c r="X5266" s="55">
        <f t="shared" si="658"/>
        <v>0.44519999999999998</v>
      </c>
      <c r="Y5266" s="55">
        <f t="shared" si="659"/>
        <v>11.92</v>
      </c>
      <c r="Z5266" s="54">
        <f t="shared" si="660"/>
        <v>0.80323450134770891</v>
      </c>
      <c r="AA5266" s="49" t="str">
        <f t="shared" ca="1" si="661"/>
        <v>N</v>
      </c>
      <c r="AB5266" s="49">
        <f t="shared" ca="1" si="662"/>
        <v>5</v>
      </c>
      <c r="AC5266" s="49" t="str">
        <f t="shared" ca="1" si="663"/>
        <v>N</v>
      </c>
    </row>
    <row r="5267" spans="1:29" x14ac:dyDescent="0.25">
      <c r="A5267">
        <v>3564</v>
      </c>
      <c r="B5267" s="9">
        <v>43582</v>
      </c>
      <c r="C5267" s="50" t="str">
        <f t="shared" si="656"/>
        <v>N</v>
      </c>
      <c r="D5267" s="52">
        <f>_xlfn.XLOOKUP(B5267,Cal_Date!B:B,Cal_Date!A:A,0)</f>
        <v>4</v>
      </c>
      <c r="E5267">
        <v>2019</v>
      </c>
      <c r="F5267" t="s">
        <v>126</v>
      </c>
      <c r="G5267" t="s">
        <v>130</v>
      </c>
      <c r="H5267" t="s">
        <v>11</v>
      </c>
      <c r="I5267" t="s">
        <v>11</v>
      </c>
      <c r="J5267" t="s">
        <v>15</v>
      </c>
      <c r="K5267" t="s">
        <v>42</v>
      </c>
      <c r="L5267">
        <v>1</v>
      </c>
      <c r="M5267">
        <v>1001</v>
      </c>
      <c r="O5267" t="s">
        <v>25</v>
      </c>
      <c r="R5267" t="s">
        <v>44</v>
      </c>
      <c r="S5267" s="49" t="str">
        <f t="shared" si="657"/>
        <v>Card</v>
      </c>
      <c r="T5267" s="3">
        <v>0.03</v>
      </c>
      <c r="U5267" s="2">
        <v>2.6500000000000004</v>
      </c>
      <c r="V5267" s="2">
        <v>0.87</v>
      </c>
      <c r="W5267" s="54">
        <f>_xlfn.XLOOKUP(M5267,Market!A:A,Market!F:F,0)</f>
        <v>0.06</v>
      </c>
      <c r="X5267" s="55">
        <f t="shared" si="658"/>
        <v>7.9500000000000001E-2</v>
      </c>
      <c r="Y5267" s="55">
        <f t="shared" si="659"/>
        <v>1.7800000000000002</v>
      </c>
      <c r="Z5267" s="54">
        <f t="shared" si="660"/>
        <v>0.67169811320754713</v>
      </c>
      <c r="AA5267" s="49" t="str">
        <f t="shared" ca="1" si="661"/>
        <v>N</v>
      </c>
      <c r="AB5267" s="49">
        <f t="shared" ca="1" si="662"/>
        <v>5</v>
      </c>
      <c r="AC5267" s="49" t="str">
        <f t="shared" ca="1" si="663"/>
        <v>N</v>
      </c>
    </row>
    <row r="5268" spans="1:29" x14ac:dyDescent="0.25">
      <c r="A5268">
        <v>3565</v>
      </c>
      <c r="B5268" s="9">
        <v>43582</v>
      </c>
      <c r="C5268" s="50" t="str">
        <f t="shared" si="656"/>
        <v>N</v>
      </c>
      <c r="D5268" s="52">
        <f>_xlfn.XLOOKUP(B5268,Cal_Date!B:B,Cal_Date!A:A,0)</f>
        <v>4</v>
      </c>
      <c r="E5268">
        <v>2019</v>
      </c>
      <c r="F5268" t="s">
        <v>126</v>
      </c>
      <c r="G5268" t="s">
        <v>130</v>
      </c>
      <c r="H5268" t="s">
        <v>11</v>
      </c>
      <c r="I5268" t="s">
        <v>13</v>
      </c>
      <c r="J5268" t="s">
        <v>15</v>
      </c>
      <c r="K5268" t="s">
        <v>42</v>
      </c>
      <c r="L5268">
        <v>1</v>
      </c>
      <c r="M5268">
        <v>1003</v>
      </c>
      <c r="O5268" t="s">
        <v>25</v>
      </c>
      <c r="R5268" t="s">
        <v>44</v>
      </c>
      <c r="S5268" s="49" t="str">
        <f t="shared" si="657"/>
        <v>Card</v>
      </c>
      <c r="T5268" s="3">
        <v>0.03</v>
      </c>
      <c r="U5268" s="2">
        <v>2.6500000000000004</v>
      </c>
      <c r="V5268" s="2">
        <v>1.42</v>
      </c>
      <c r="W5268" s="54">
        <f>_xlfn.XLOOKUP(M5268,Market!A:A,Market!F:F,0)</f>
        <v>0.06</v>
      </c>
      <c r="X5268" s="55">
        <f t="shared" si="658"/>
        <v>7.9500000000000001E-2</v>
      </c>
      <c r="Y5268" s="55">
        <f t="shared" si="659"/>
        <v>1.2300000000000004</v>
      </c>
      <c r="Z5268" s="54">
        <f t="shared" si="660"/>
        <v>0.46415094339622653</v>
      </c>
      <c r="AA5268" s="49" t="str">
        <f t="shared" ca="1" si="661"/>
        <v>N</v>
      </c>
      <c r="AB5268" s="49">
        <f t="shared" ca="1" si="662"/>
        <v>5</v>
      </c>
      <c r="AC5268" s="49" t="str">
        <f t="shared" ca="1" si="663"/>
        <v>N</v>
      </c>
    </row>
    <row r="5269" spans="1:29" x14ac:dyDescent="0.25">
      <c r="A5269">
        <v>3566</v>
      </c>
      <c r="B5269" s="9">
        <v>43582</v>
      </c>
      <c r="C5269" s="50" t="str">
        <f t="shared" si="656"/>
        <v>N</v>
      </c>
      <c r="D5269" s="52">
        <f>_xlfn.XLOOKUP(B5269,Cal_Date!B:B,Cal_Date!A:A,0)</f>
        <v>4</v>
      </c>
      <c r="E5269">
        <v>2019</v>
      </c>
      <c r="F5269" t="s">
        <v>126</v>
      </c>
      <c r="G5269" t="s">
        <v>130</v>
      </c>
      <c r="H5269" t="s">
        <v>11</v>
      </c>
      <c r="I5269" t="s">
        <v>11</v>
      </c>
      <c r="J5269" t="s">
        <v>15</v>
      </c>
      <c r="K5269" t="s">
        <v>42</v>
      </c>
      <c r="L5269">
        <v>1</v>
      </c>
      <c r="M5269">
        <v>1005</v>
      </c>
      <c r="O5269" t="s">
        <v>25</v>
      </c>
      <c r="R5269" t="s">
        <v>44</v>
      </c>
      <c r="S5269" s="49" t="str">
        <f t="shared" si="657"/>
        <v>Card</v>
      </c>
      <c r="T5269" s="3">
        <v>0.03</v>
      </c>
      <c r="U5269" s="2">
        <v>2.7225000000000001</v>
      </c>
      <c r="V5269" s="2">
        <v>0.87</v>
      </c>
      <c r="W5269" s="54">
        <f>_xlfn.XLOOKUP(M5269,Market!A:A,Market!F:F,0)</f>
        <v>8.8999999999999996E-2</v>
      </c>
      <c r="X5269" s="55">
        <f t="shared" si="658"/>
        <v>8.1674999999999998E-2</v>
      </c>
      <c r="Y5269" s="55">
        <f t="shared" si="659"/>
        <v>1.8525</v>
      </c>
      <c r="Z5269" s="54">
        <f t="shared" si="660"/>
        <v>0.68044077134986225</v>
      </c>
      <c r="AA5269" s="49" t="str">
        <f t="shared" ca="1" si="661"/>
        <v>N</v>
      </c>
      <c r="AB5269" s="49">
        <f t="shared" ca="1" si="662"/>
        <v>5</v>
      </c>
      <c r="AC5269" s="49" t="str">
        <f t="shared" ca="1" si="663"/>
        <v>N</v>
      </c>
    </row>
    <row r="5270" spans="1:29" x14ac:dyDescent="0.25">
      <c r="A5270">
        <v>3567</v>
      </c>
      <c r="B5270" s="9">
        <v>43582</v>
      </c>
      <c r="C5270" s="50" t="str">
        <f t="shared" si="656"/>
        <v>N</v>
      </c>
      <c r="D5270" s="52">
        <f>_xlfn.XLOOKUP(B5270,Cal_Date!B:B,Cal_Date!A:A,0)</f>
        <v>4</v>
      </c>
      <c r="E5270">
        <v>2019</v>
      </c>
      <c r="F5270" t="s">
        <v>126</v>
      </c>
      <c r="G5270" t="s">
        <v>130</v>
      </c>
      <c r="H5270" t="s">
        <v>14</v>
      </c>
      <c r="I5270" t="s">
        <v>18</v>
      </c>
      <c r="J5270" t="s">
        <v>15</v>
      </c>
      <c r="K5270" t="s">
        <v>43</v>
      </c>
      <c r="L5270">
        <v>2</v>
      </c>
      <c r="M5270">
        <v>1005</v>
      </c>
      <c r="O5270" t="s">
        <v>25</v>
      </c>
      <c r="R5270" t="s">
        <v>47</v>
      </c>
      <c r="S5270" s="49" t="str">
        <f t="shared" si="657"/>
        <v>Card</v>
      </c>
      <c r="T5270" s="3">
        <v>3.5000000000000003E-2</v>
      </c>
      <c r="U5270" s="2">
        <v>15.245999999999999</v>
      </c>
      <c r="V5270" s="2">
        <v>4.4400000000000004</v>
      </c>
      <c r="W5270" s="54">
        <f>_xlfn.XLOOKUP(M5270,Market!A:A,Market!F:F,0)</f>
        <v>8.8999999999999996E-2</v>
      </c>
      <c r="X5270" s="55">
        <f t="shared" si="658"/>
        <v>0.53361000000000003</v>
      </c>
      <c r="Y5270" s="55">
        <f t="shared" si="659"/>
        <v>10.805999999999997</v>
      </c>
      <c r="Z5270" s="54">
        <f t="shared" si="660"/>
        <v>0.7087760724124359</v>
      </c>
      <c r="AA5270" s="49" t="str">
        <f t="shared" ca="1" si="661"/>
        <v>N</v>
      </c>
      <c r="AB5270" s="49">
        <f t="shared" ca="1" si="662"/>
        <v>5</v>
      </c>
      <c r="AC5270" s="49" t="str">
        <f t="shared" ca="1" si="663"/>
        <v>N</v>
      </c>
    </row>
    <row r="5271" spans="1:29" x14ac:dyDescent="0.25">
      <c r="A5271">
        <v>3568</v>
      </c>
      <c r="B5271" s="9">
        <v>43582</v>
      </c>
      <c r="C5271" s="50" t="str">
        <f t="shared" si="656"/>
        <v>N</v>
      </c>
      <c r="D5271" s="52">
        <f>_xlfn.XLOOKUP(B5271,Cal_Date!B:B,Cal_Date!A:A,0)</f>
        <v>4</v>
      </c>
      <c r="E5271">
        <v>2019</v>
      </c>
      <c r="F5271" t="s">
        <v>126</v>
      </c>
      <c r="G5271" t="s">
        <v>130</v>
      </c>
      <c r="H5271" t="s">
        <v>14</v>
      </c>
      <c r="I5271" t="s">
        <v>18</v>
      </c>
      <c r="J5271" t="s">
        <v>15</v>
      </c>
      <c r="K5271" t="s">
        <v>43</v>
      </c>
      <c r="L5271">
        <v>1</v>
      </c>
      <c r="M5271">
        <v>1006</v>
      </c>
      <c r="O5271" t="s">
        <v>28</v>
      </c>
      <c r="R5271" t="s">
        <v>44</v>
      </c>
      <c r="S5271" s="49" t="str">
        <f t="shared" si="657"/>
        <v>Card</v>
      </c>
      <c r="T5271" s="3">
        <v>0.03</v>
      </c>
      <c r="U5271" s="2">
        <v>7.0785</v>
      </c>
      <c r="V5271" s="2">
        <v>2.1</v>
      </c>
      <c r="W5271" s="54">
        <f>_xlfn.XLOOKUP(M5271,Market!A:A,Market!F:F,0)</f>
        <v>8.8999999999999996E-2</v>
      </c>
      <c r="X5271" s="55">
        <f t="shared" si="658"/>
        <v>0.21235499999999999</v>
      </c>
      <c r="Y5271" s="55">
        <f t="shared" si="659"/>
        <v>4.9785000000000004</v>
      </c>
      <c r="Z5271" s="54">
        <f t="shared" si="660"/>
        <v>0.70332697605424888</v>
      </c>
      <c r="AA5271" s="49" t="str">
        <f t="shared" ca="1" si="661"/>
        <v>N</v>
      </c>
      <c r="AB5271" s="49">
        <f t="shared" ca="1" si="662"/>
        <v>5</v>
      </c>
      <c r="AC5271" s="49" t="str">
        <f t="shared" ca="1" si="663"/>
        <v>N</v>
      </c>
    </row>
    <row r="5272" spans="1:29" x14ac:dyDescent="0.25">
      <c r="A5272">
        <v>3569</v>
      </c>
      <c r="B5272" s="9">
        <v>43582</v>
      </c>
      <c r="C5272" s="50" t="str">
        <f t="shared" si="656"/>
        <v>N</v>
      </c>
      <c r="D5272" s="52">
        <f>_xlfn.XLOOKUP(B5272,Cal_Date!B:B,Cal_Date!A:A,0)</f>
        <v>4</v>
      </c>
      <c r="E5272">
        <v>2019</v>
      </c>
      <c r="F5272" t="s">
        <v>126</v>
      </c>
      <c r="G5272" t="s">
        <v>130</v>
      </c>
      <c r="H5272" t="s">
        <v>11</v>
      </c>
      <c r="I5272" t="s">
        <v>11</v>
      </c>
      <c r="J5272" t="s">
        <v>15</v>
      </c>
      <c r="K5272" t="s">
        <v>42</v>
      </c>
      <c r="L5272">
        <v>2</v>
      </c>
      <c r="M5272">
        <v>1002</v>
      </c>
      <c r="O5272" t="s">
        <v>28</v>
      </c>
      <c r="R5272" t="s">
        <v>44</v>
      </c>
      <c r="S5272" s="49" t="str">
        <f t="shared" si="657"/>
        <v>Card</v>
      </c>
      <c r="T5272" s="3">
        <v>0.03</v>
      </c>
      <c r="U5272" s="2">
        <v>5.3000000000000007</v>
      </c>
      <c r="V5272" s="2">
        <v>1.74</v>
      </c>
      <c r="W5272" s="54">
        <f>_xlfn.XLOOKUP(M5272,Market!A:A,Market!F:F,0)</f>
        <v>0.06</v>
      </c>
      <c r="X5272" s="55">
        <f t="shared" si="658"/>
        <v>0.159</v>
      </c>
      <c r="Y5272" s="55">
        <f t="shared" si="659"/>
        <v>3.5600000000000005</v>
      </c>
      <c r="Z5272" s="54">
        <f t="shared" si="660"/>
        <v>0.67169811320754713</v>
      </c>
      <c r="AA5272" s="49" t="str">
        <f t="shared" ca="1" si="661"/>
        <v>N</v>
      </c>
      <c r="AB5272" s="49">
        <f t="shared" ca="1" si="662"/>
        <v>5</v>
      </c>
      <c r="AC5272" s="49" t="str">
        <f t="shared" ca="1" si="663"/>
        <v>N</v>
      </c>
    </row>
    <row r="5273" spans="1:29" x14ac:dyDescent="0.25">
      <c r="A5273">
        <v>3570</v>
      </c>
      <c r="B5273" s="9">
        <v>43582</v>
      </c>
      <c r="C5273" s="50" t="str">
        <f t="shared" si="656"/>
        <v>N</v>
      </c>
      <c r="D5273" s="52">
        <f>_xlfn.XLOOKUP(B5273,Cal_Date!B:B,Cal_Date!A:A,0)</f>
        <v>4</v>
      </c>
      <c r="E5273">
        <v>2019</v>
      </c>
      <c r="F5273" t="s">
        <v>126</v>
      </c>
      <c r="G5273" t="s">
        <v>130</v>
      </c>
      <c r="H5273" t="s">
        <v>11</v>
      </c>
      <c r="I5273" t="s">
        <v>11</v>
      </c>
      <c r="J5273" t="s">
        <v>15</v>
      </c>
      <c r="K5273" t="s">
        <v>42</v>
      </c>
      <c r="L5273">
        <v>1</v>
      </c>
      <c r="M5273">
        <v>1001</v>
      </c>
      <c r="O5273" t="s">
        <v>25</v>
      </c>
      <c r="R5273" t="s">
        <v>46</v>
      </c>
      <c r="S5273" s="49" t="str">
        <f t="shared" si="657"/>
        <v>Card</v>
      </c>
      <c r="T5273" s="3">
        <v>0.04</v>
      </c>
      <c r="U5273" s="2">
        <v>2.6500000000000004</v>
      </c>
      <c r="V5273" s="2">
        <v>0.87</v>
      </c>
      <c r="W5273" s="54">
        <f>_xlfn.XLOOKUP(M5273,Market!A:A,Market!F:F,0)</f>
        <v>0.06</v>
      </c>
      <c r="X5273" s="55">
        <f t="shared" si="658"/>
        <v>0.10600000000000001</v>
      </c>
      <c r="Y5273" s="55">
        <f t="shared" si="659"/>
        <v>1.7800000000000002</v>
      </c>
      <c r="Z5273" s="54">
        <f t="shared" si="660"/>
        <v>0.67169811320754713</v>
      </c>
      <c r="AA5273" s="49" t="str">
        <f t="shared" ca="1" si="661"/>
        <v>N</v>
      </c>
      <c r="AB5273" s="49">
        <f t="shared" ca="1" si="662"/>
        <v>5</v>
      </c>
      <c r="AC5273" s="49" t="str">
        <f t="shared" ca="1" si="663"/>
        <v>N</v>
      </c>
    </row>
    <row r="5274" spans="1:29" x14ac:dyDescent="0.25">
      <c r="A5274">
        <v>3571</v>
      </c>
      <c r="B5274" s="9">
        <v>43582</v>
      </c>
      <c r="C5274" s="50" t="str">
        <f t="shared" si="656"/>
        <v>N</v>
      </c>
      <c r="D5274" s="52">
        <f>_xlfn.XLOOKUP(B5274,Cal_Date!B:B,Cal_Date!A:A,0)</f>
        <v>4</v>
      </c>
      <c r="E5274">
        <v>2019</v>
      </c>
      <c r="F5274" t="s">
        <v>126</v>
      </c>
      <c r="G5274" t="s">
        <v>130</v>
      </c>
      <c r="H5274" t="s">
        <v>48</v>
      </c>
      <c r="I5274" t="s">
        <v>18</v>
      </c>
      <c r="J5274" t="s">
        <v>10</v>
      </c>
      <c r="K5274" t="s">
        <v>43</v>
      </c>
      <c r="L5274">
        <v>2</v>
      </c>
      <c r="M5274">
        <v>1003</v>
      </c>
      <c r="O5274" t="s">
        <v>25</v>
      </c>
      <c r="R5274" t="s">
        <v>46</v>
      </c>
      <c r="S5274" s="49" t="str">
        <f t="shared" si="657"/>
        <v>Card</v>
      </c>
      <c r="T5274" s="3">
        <v>0.04</v>
      </c>
      <c r="U5274" s="2">
        <v>14.84</v>
      </c>
      <c r="V5274" s="2">
        <v>2.92</v>
      </c>
      <c r="W5274" s="54">
        <f>_xlfn.XLOOKUP(M5274,Market!A:A,Market!F:F,0)</f>
        <v>0.06</v>
      </c>
      <c r="X5274" s="55">
        <f t="shared" si="658"/>
        <v>0.59360000000000002</v>
      </c>
      <c r="Y5274" s="55">
        <f t="shared" si="659"/>
        <v>11.92</v>
      </c>
      <c r="Z5274" s="54">
        <f t="shared" si="660"/>
        <v>0.80323450134770891</v>
      </c>
      <c r="AA5274" s="49" t="str">
        <f t="shared" ca="1" si="661"/>
        <v>N</v>
      </c>
      <c r="AB5274" s="49">
        <f t="shared" ca="1" si="662"/>
        <v>5</v>
      </c>
      <c r="AC5274" s="49" t="str">
        <f t="shared" ca="1" si="663"/>
        <v>N</v>
      </c>
    </row>
    <row r="5275" spans="1:29" x14ac:dyDescent="0.25">
      <c r="A5275">
        <v>3572</v>
      </c>
      <c r="B5275" s="9">
        <v>43582</v>
      </c>
      <c r="C5275" s="50" t="str">
        <f t="shared" si="656"/>
        <v>N</v>
      </c>
      <c r="D5275" s="52">
        <f>_xlfn.XLOOKUP(B5275,Cal_Date!B:B,Cal_Date!A:A,0)</f>
        <v>4</v>
      </c>
      <c r="E5275">
        <v>2019</v>
      </c>
      <c r="F5275" t="s">
        <v>126</v>
      </c>
      <c r="G5275" t="s">
        <v>130</v>
      </c>
      <c r="H5275" t="s">
        <v>48</v>
      </c>
      <c r="I5275" t="s">
        <v>18</v>
      </c>
      <c r="J5275" t="s">
        <v>10</v>
      </c>
      <c r="K5275" t="s">
        <v>43</v>
      </c>
      <c r="L5275">
        <v>1</v>
      </c>
      <c r="M5275">
        <v>1004</v>
      </c>
      <c r="O5275" t="s">
        <v>28</v>
      </c>
      <c r="R5275" t="s">
        <v>44</v>
      </c>
      <c r="S5275" s="49" t="str">
        <f t="shared" si="657"/>
        <v>Card</v>
      </c>
      <c r="T5275" s="3">
        <v>0.03</v>
      </c>
      <c r="U5275" s="2">
        <v>7.42</v>
      </c>
      <c r="V5275" s="2">
        <v>1.46</v>
      </c>
      <c r="W5275" s="54">
        <f>_xlfn.XLOOKUP(M5275,Market!A:A,Market!F:F,0)</f>
        <v>0.06</v>
      </c>
      <c r="X5275" s="55">
        <f t="shared" si="658"/>
        <v>0.22259999999999999</v>
      </c>
      <c r="Y5275" s="55">
        <f t="shared" si="659"/>
        <v>5.96</v>
      </c>
      <c r="Z5275" s="54">
        <f t="shared" si="660"/>
        <v>0.80323450134770891</v>
      </c>
      <c r="AA5275" s="49" t="str">
        <f t="shared" ca="1" si="661"/>
        <v>N</v>
      </c>
      <c r="AB5275" s="49">
        <f t="shared" ca="1" si="662"/>
        <v>5</v>
      </c>
      <c r="AC5275" s="49" t="str">
        <f t="shared" ca="1" si="663"/>
        <v>N</v>
      </c>
    </row>
    <row r="5276" spans="1:29" x14ac:dyDescent="0.25">
      <c r="A5276">
        <v>3573</v>
      </c>
      <c r="B5276" s="9">
        <v>43582</v>
      </c>
      <c r="C5276" s="50" t="str">
        <f t="shared" si="656"/>
        <v>N</v>
      </c>
      <c r="D5276" s="52">
        <f>_xlfn.XLOOKUP(B5276,Cal_Date!B:B,Cal_Date!A:A,0)</f>
        <v>4</v>
      </c>
      <c r="E5276">
        <v>2019</v>
      </c>
      <c r="F5276" t="s">
        <v>126</v>
      </c>
      <c r="G5276" t="s">
        <v>130</v>
      </c>
      <c r="H5276" t="s">
        <v>11</v>
      </c>
      <c r="I5276" t="s">
        <v>11</v>
      </c>
      <c r="J5276" t="s">
        <v>15</v>
      </c>
      <c r="K5276" t="s">
        <v>42</v>
      </c>
      <c r="L5276">
        <v>1</v>
      </c>
      <c r="M5276">
        <v>1003</v>
      </c>
      <c r="O5276" t="s">
        <v>25</v>
      </c>
      <c r="R5276" t="s">
        <v>44</v>
      </c>
      <c r="S5276" s="49" t="str">
        <f t="shared" si="657"/>
        <v>Card</v>
      </c>
      <c r="T5276" s="3">
        <v>0.03</v>
      </c>
      <c r="U5276" s="2">
        <v>2.6500000000000004</v>
      </c>
      <c r="V5276" s="2">
        <v>0.87</v>
      </c>
      <c r="W5276" s="54">
        <f>_xlfn.XLOOKUP(M5276,Market!A:A,Market!F:F,0)</f>
        <v>0.06</v>
      </c>
      <c r="X5276" s="55">
        <f t="shared" si="658"/>
        <v>7.9500000000000001E-2</v>
      </c>
      <c r="Y5276" s="55">
        <f t="shared" si="659"/>
        <v>1.7800000000000002</v>
      </c>
      <c r="Z5276" s="54">
        <f t="shared" si="660"/>
        <v>0.67169811320754713</v>
      </c>
      <c r="AA5276" s="49" t="str">
        <f t="shared" ca="1" si="661"/>
        <v>N</v>
      </c>
      <c r="AB5276" s="49">
        <f t="shared" ca="1" si="662"/>
        <v>5</v>
      </c>
      <c r="AC5276" s="49" t="str">
        <f t="shared" ca="1" si="663"/>
        <v>N</v>
      </c>
    </row>
    <row r="5277" spans="1:29" x14ac:dyDescent="0.25">
      <c r="A5277">
        <v>3574</v>
      </c>
      <c r="B5277" s="9">
        <v>43582</v>
      </c>
      <c r="C5277" s="50" t="str">
        <f t="shared" si="656"/>
        <v>N</v>
      </c>
      <c r="D5277" s="52">
        <f>_xlfn.XLOOKUP(B5277,Cal_Date!B:B,Cal_Date!A:A,0)</f>
        <v>4</v>
      </c>
      <c r="E5277">
        <v>2019</v>
      </c>
      <c r="F5277" t="s">
        <v>126</v>
      </c>
      <c r="G5277" t="s">
        <v>130</v>
      </c>
      <c r="H5277" t="s">
        <v>11</v>
      </c>
      <c r="I5277" t="s">
        <v>11</v>
      </c>
      <c r="J5277" t="s">
        <v>15</v>
      </c>
      <c r="K5277" t="s">
        <v>42</v>
      </c>
      <c r="L5277">
        <v>1</v>
      </c>
      <c r="M5277">
        <v>1005</v>
      </c>
      <c r="O5277" t="s">
        <v>25</v>
      </c>
      <c r="R5277" t="s">
        <v>47</v>
      </c>
      <c r="S5277" s="49" t="str">
        <f t="shared" si="657"/>
        <v>Card</v>
      </c>
      <c r="T5277" s="3">
        <v>3.5000000000000003E-2</v>
      </c>
      <c r="U5277" s="2">
        <v>2.7225000000000001</v>
      </c>
      <c r="V5277" s="2">
        <v>0.87</v>
      </c>
      <c r="W5277" s="54">
        <f>_xlfn.XLOOKUP(M5277,Market!A:A,Market!F:F,0)</f>
        <v>8.8999999999999996E-2</v>
      </c>
      <c r="X5277" s="55">
        <f t="shared" si="658"/>
        <v>9.5287500000000011E-2</v>
      </c>
      <c r="Y5277" s="55">
        <f t="shared" si="659"/>
        <v>1.8525</v>
      </c>
      <c r="Z5277" s="54">
        <f t="shared" si="660"/>
        <v>0.68044077134986225</v>
      </c>
      <c r="AA5277" s="49" t="str">
        <f t="shared" ca="1" si="661"/>
        <v>N</v>
      </c>
      <c r="AB5277" s="49">
        <f t="shared" ca="1" si="662"/>
        <v>5</v>
      </c>
      <c r="AC5277" s="49" t="str">
        <f t="shared" ca="1" si="663"/>
        <v>N</v>
      </c>
    </row>
    <row r="5278" spans="1:29" x14ac:dyDescent="0.25">
      <c r="A5278">
        <v>3575</v>
      </c>
      <c r="B5278" s="9">
        <v>43582</v>
      </c>
      <c r="C5278" s="50" t="str">
        <f t="shared" si="656"/>
        <v>N</v>
      </c>
      <c r="D5278" s="52">
        <f>_xlfn.XLOOKUP(B5278,Cal_Date!B:B,Cal_Date!A:A,0)</f>
        <v>4</v>
      </c>
      <c r="E5278">
        <v>2019</v>
      </c>
      <c r="F5278" t="s">
        <v>126</v>
      </c>
      <c r="G5278" t="s">
        <v>130</v>
      </c>
      <c r="H5278" t="s">
        <v>48</v>
      </c>
      <c r="I5278" t="s">
        <v>18</v>
      </c>
      <c r="J5278" t="s">
        <v>10</v>
      </c>
      <c r="K5278" t="s">
        <v>43</v>
      </c>
      <c r="L5278">
        <v>1</v>
      </c>
      <c r="M5278">
        <v>1007</v>
      </c>
      <c r="O5278" t="s">
        <v>28</v>
      </c>
      <c r="R5278" t="s">
        <v>47</v>
      </c>
      <c r="S5278" s="49" t="str">
        <f t="shared" si="657"/>
        <v>Card</v>
      </c>
      <c r="T5278" s="3">
        <v>3.5000000000000003E-2</v>
      </c>
      <c r="U5278" s="2">
        <v>7.6229999999999993</v>
      </c>
      <c r="V5278" s="2">
        <v>1.46</v>
      </c>
      <c r="W5278" s="54">
        <f>_xlfn.XLOOKUP(M5278,Market!A:A,Market!F:F,0)</f>
        <v>8.8999999999999996E-2</v>
      </c>
      <c r="X5278" s="55">
        <f t="shared" si="658"/>
        <v>0.26680500000000001</v>
      </c>
      <c r="Y5278" s="55">
        <f t="shared" si="659"/>
        <v>6.1629999999999994</v>
      </c>
      <c r="Z5278" s="54">
        <f t="shared" si="660"/>
        <v>0.80847435392889933</v>
      </c>
      <c r="AA5278" s="49" t="str">
        <f t="shared" ca="1" si="661"/>
        <v>N</v>
      </c>
      <c r="AB5278" s="49">
        <f t="shared" ca="1" si="662"/>
        <v>5</v>
      </c>
      <c r="AC5278" s="49" t="str">
        <f t="shared" ca="1" si="663"/>
        <v>N</v>
      </c>
    </row>
    <row r="5279" spans="1:29" x14ac:dyDescent="0.25">
      <c r="A5279">
        <v>3576</v>
      </c>
      <c r="B5279" s="9">
        <v>43582</v>
      </c>
      <c r="C5279" s="50" t="str">
        <f t="shared" si="656"/>
        <v>N</v>
      </c>
      <c r="D5279" s="52">
        <f>_xlfn.XLOOKUP(B5279,Cal_Date!B:B,Cal_Date!A:A,0)</f>
        <v>4</v>
      </c>
      <c r="E5279">
        <v>2019</v>
      </c>
      <c r="F5279" t="s">
        <v>126</v>
      </c>
      <c r="G5279" t="s">
        <v>130</v>
      </c>
      <c r="H5279" t="s">
        <v>48</v>
      </c>
      <c r="I5279" t="s">
        <v>18</v>
      </c>
      <c r="J5279" t="s">
        <v>10</v>
      </c>
      <c r="K5279" t="s">
        <v>43</v>
      </c>
      <c r="L5279">
        <v>2</v>
      </c>
      <c r="M5279">
        <v>1009</v>
      </c>
      <c r="O5279" t="s">
        <v>28</v>
      </c>
      <c r="R5279" t="s">
        <v>46</v>
      </c>
      <c r="S5279" s="49" t="str">
        <f t="shared" si="657"/>
        <v>Card</v>
      </c>
      <c r="T5279" s="3">
        <v>0.04</v>
      </c>
      <c r="U5279" s="2">
        <v>15.245999999999999</v>
      </c>
      <c r="V5279" s="2">
        <v>2.92</v>
      </c>
      <c r="W5279" s="54">
        <f>_xlfn.XLOOKUP(M5279,Market!A:A,Market!F:F,0)</f>
        <v>8.8999999999999996E-2</v>
      </c>
      <c r="X5279" s="55">
        <f t="shared" si="658"/>
        <v>0.60983999999999994</v>
      </c>
      <c r="Y5279" s="55">
        <f t="shared" si="659"/>
        <v>12.325999999999999</v>
      </c>
      <c r="Z5279" s="54">
        <f t="shared" si="660"/>
        <v>0.80847435392889933</v>
      </c>
      <c r="AA5279" s="49" t="str">
        <f t="shared" ca="1" si="661"/>
        <v>N</v>
      </c>
      <c r="AB5279" s="49">
        <f t="shared" ca="1" si="662"/>
        <v>5</v>
      </c>
      <c r="AC5279" s="49" t="str">
        <f t="shared" ca="1" si="663"/>
        <v>N</v>
      </c>
    </row>
    <row r="5280" spans="1:29" x14ac:dyDescent="0.25">
      <c r="A5280">
        <v>3577</v>
      </c>
      <c r="B5280" s="9">
        <v>43582</v>
      </c>
      <c r="C5280" s="50" t="str">
        <f t="shared" si="656"/>
        <v>N</v>
      </c>
      <c r="D5280" s="52">
        <f>_xlfn.XLOOKUP(B5280,Cal_Date!B:B,Cal_Date!A:A,0)</f>
        <v>4</v>
      </c>
      <c r="E5280">
        <v>2019</v>
      </c>
      <c r="F5280" t="s">
        <v>126</v>
      </c>
      <c r="G5280" t="s">
        <v>130</v>
      </c>
      <c r="H5280" t="s">
        <v>11</v>
      </c>
      <c r="I5280" t="s">
        <v>11</v>
      </c>
      <c r="J5280" t="s">
        <v>15</v>
      </c>
      <c r="K5280" t="s">
        <v>42</v>
      </c>
      <c r="L5280">
        <v>1</v>
      </c>
      <c r="M5280">
        <v>1001</v>
      </c>
      <c r="O5280" t="s">
        <v>25</v>
      </c>
      <c r="R5280" t="s">
        <v>47</v>
      </c>
      <c r="S5280" s="49" t="str">
        <f t="shared" si="657"/>
        <v>Card</v>
      </c>
      <c r="T5280" s="3">
        <v>3.5000000000000003E-2</v>
      </c>
      <c r="U5280" s="2">
        <v>2.6500000000000004</v>
      </c>
      <c r="V5280" s="2">
        <v>0.87</v>
      </c>
      <c r="W5280" s="54">
        <f>_xlfn.XLOOKUP(M5280,Market!A:A,Market!F:F,0)</f>
        <v>0.06</v>
      </c>
      <c r="X5280" s="55">
        <f t="shared" si="658"/>
        <v>9.2750000000000027E-2</v>
      </c>
      <c r="Y5280" s="55">
        <f t="shared" si="659"/>
        <v>1.7800000000000002</v>
      </c>
      <c r="Z5280" s="54">
        <f t="shared" si="660"/>
        <v>0.67169811320754713</v>
      </c>
      <c r="AA5280" s="49" t="str">
        <f t="shared" ca="1" si="661"/>
        <v>N</v>
      </c>
      <c r="AB5280" s="49">
        <f t="shared" ca="1" si="662"/>
        <v>5</v>
      </c>
      <c r="AC5280" s="49" t="str">
        <f t="shared" ca="1" si="663"/>
        <v>N</v>
      </c>
    </row>
    <row r="5281" spans="1:29" x14ac:dyDescent="0.25">
      <c r="A5281">
        <v>3578</v>
      </c>
      <c r="B5281" s="9">
        <v>43582</v>
      </c>
      <c r="C5281" s="50" t="str">
        <f t="shared" si="656"/>
        <v>N</v>
      </c>
      <c r="D5281" s="52">
        <f>_xlfn.XLOOKUP(B5281,Cal_Date!B:B,Cal_Date!A:A,0)</f>
        <v>4</v>
      </c>
      <c r="E5281">
        <v>2019</v>
      </c>
      <c r="F5281" t="s">
        <v>126</v>
      </c>
      <c r="G5281" t="s">
        <v>130</v>
      </c>
      <c r="H5281" t="s">
        <v>11</v>
      </c>
      <c r="I5281" t="s">
        <v>11</v>
      </c>
      <c r="J5281" t="s">
        <v>15</v>
      </c>
      <c r="K5281" t="s">
        <v>42</v>
      </c>
      <c r="L5281">
        <v>1</v>
      </c>
      <c r="M5281">
        <v>1010</v>
      </c>
      <c r="O5281" t="s">
        <v>25</v>
      </c>
      <c r="R5281" t="s">
        <v>44</v>
      </c>
      <c r="S5281" s="49" t="str">
        <f t="shared" si="657"/>
        <v>Card</v>
      </c>
      <c r="T5281" s="3">
        <v>0.03</v>
      </c>
      <c r="U5281" s="2">
        <v>2.7</v>
      </c>
      <c r="V5281" s="2">
        <v>0.87</v>
      </c>
      <c r="W5281" s="54">
        <f>_xlfn.XLOOKUP(M5281,Market!A:A,Market!F:F,0)</f>
        <v>0.08</v>
      </c>
      <c r="X5281" s="55">
        <f t="shared" si="658"/>
        <v>8.1000000000000003E-2</v>
      </c>
      <c r="Y5281" s="55">
        <f t="shared" si="659"/>
        <v>1.83</v>
      </c>
      <c r="Z5281" s="54">
        <f t="shared" si="660"/>
        <v>0.67777777777777781</v>
      </c>
      <c r="AA5281" s="49" t="str">
        <f t="shared" ca="1" si="661"/>
        <v>N</v>
      </c>
      <c r="AB5281" s="49">
        <f t="shared" ca="1" si="662"/>
        <v>5</v>
      </c>
      <c r="AC5281" s="49" t="str">
        <f t="shared" ca="1" si="663"/>
        <v>N</v>
      </c>
    </row>
    <row r="5282" spans="1:29" x14ac:dyDescent="0.25">
      <c r="A5282">
        <v>3579</v>
      </c>
      <c r="B5282" s="9">
        <v>43582</v>
      </c>
      <c r="C5282" s="50" t="str">
        <f t="shared" si="656"/>
        <v>N</v>
      </c>
      <c r="D5282" s="52">
        <f>_xlfn.XLOOKUP(B5282,Cal_Date!B:B,Cal_Date!A:A,0)</f>
        <v>4</v>
      </c>
      <c r="E5282">
        <v>2019</v>
      </c>
      <c r="F5282" t="s">
        <v>126</v>
      </c>
      <c r="G5282" t="s">
        <v>130</v>
      </c>
      <c r="H5282" t="s">
        <v>11</v>
      </c>
      <c r="I5282" t="s">
        <v>11</v>
      </c>
      <c r="J5282" t="s">
        <v>15</v>
      </c>
      <c r="K5282" t="s">
        <v>42</v>
      </c>
      <c r="L5282">
        <v>1</v>
      </c>
      <c r="M5282">
        <v>1010</v>
      </c>
      <c r="O5282" t="s">
        <v>25</v>
      </c>
      <c r="R5282" t="s">
        <v>44</v>
      </c>
      <c r="S5282" s="49" t="str">
        <f t="shared" si="657"/>
        <v>Card</v>
      </c>
      <c r="T5282" s="3">
        <v>0.03</v>
      </c>
      <c r="U5282" s="2">
        <v>2.7</v>
      </c>
      <c r="V5282" s="2">
        <v>0.87</v>
      </c>
      <c r="W5282" s="54">
        <f>_xlfn.XLOOKUP(M5282,Market!A:A,Market!F:F,0)</f>
        <v>0.08</v>
      </c>
      <c r="X5282" s="55">
        <f t="shared" si="658"/>
        <v>8.1000000000000003E-2</v>
      </c>
      <c r="Y5282" s="55">
        <f t="shared" si="659"/>
        <v>1.83</v>
      </c>
      <c r="Z5282" s="54">
        <f t="shared" si="660"/>
        <v>0.67777777777777781</v>
      </c>
      <c r="AA5282" s="49" t="str">
        <f t="shared" ca="1" si="661"/>
        <v>N</v>
      </c>
      <c r="AB5282" s="49">
        <f t="shared" ca="1" si="662"/>
        <v>5</v>
      </c>
      <c r="AC5282" s="49" t="str">
        <f t="shared" ca="1" si="663"/>
        <v>N</v>
      </c>
    </row>
    <row r="5283" spans="1:29" x14ac:dyDescent="0.25">
      <c r="A5283">
        <v>3580</v>
      </c>
      <c r="B5283" s="9">
        <v>43582</v>
      </c>
      <c r="C5283" s="50" t="str">
        <f t="shared" si="656"/>
        <v>N</v>
      </c>
      <c r="D5283" s="52">
        <f>_xlfn.XLOOKUP(B5283,Cal_Date!B:B,Cal_Date!A:A,0)</f>
        <v>4</v>
      </c>
      <c r="E5283">
        <v>2019</v>
      </c>
      <c r="F5283" t="s">
        <v>126</v>
      </c>
      <c r="G5283" t="s">
        <v>130</v>
      </c>
      <c r="H5283" t="s">
        <v>11</v>
      </c>
      <c r="I5283" t="s">
        <v>11</v>
      </c>
      <c r="J5283" t="s">
        <v>15</v>
      </c>
      <c r="K5283" t="s">
        <v>42</v>
      </c>
      <c r="L5283">
        <v>1</v>
      </c>
      <c r="M5283">
        <v>1010</v>
      </c>
      <c r="O5283" t="s">
        <v>25</v>
      </c>
      <c r="R5283" t="s">
        <v>44</v>
      </c>
      <c r="S5283" s="49" t="str">
        <f t="shared" si="657"/>
        <v>Card</v>
      </c>
      <c r="T5283" s="3">
        <v>0.03</v>
      </c>
      <c r="U5283" s="2">
        <v>2.7</v>
      </c>
      <c r="V5283" s="2">
        <v>0.87</v>
      </c>
      <c r="W5283" s="54">
        <f>_xlfn.XLOOKUP(M5283,Market!A:A,Market!F:F,0)</f>
        <v>0.08</v>
      </c>
      <c r="X5283" s="55">
        <f t="shared" si="658"/>
        <v>8.1000000000000003E-2</v>
      </c>
      <c r="Y5283" s="55">
        <f t="shared" si="659"/>
        <v>1.83</v>
      </c>
      <c r="Z5283" s="54">
        <f t="shared" si="660"/>
        <v>0.67777777777777781</v>
      </c>
      <c r="AA5283" s="49" t="str">
        <f t="shared" ca="1" si="661"/>
        <v>N</v>
      </c>
      <c r="AB5283" s="49">
        <f t="shared" ca="1" si="662"/>
        <v>5</v>
      </c>
      <c r="AC5283" s="49" t="str">
        <f t="shared" ca="1" si="663"/>
        <v>N</v>
      </c>
    </row>
    <row r="5284" spans="1:29" x14ac:dyDescent="0.25">
      <c r="A5284">
        <v>3581</v>
      </c>
      <c r="B5284" s="9">
        <v>43582</v>
      </c>
      <c r="C5284" s="50" t="str">
        <f t="shared" si="656"/>
        <v>N</v>
      </c>
      <c r="D5284" s="52">
        <f>_xlfn.XLOOKUP(B5284,Cal_Date!B:B,Cal_Date!A:A,0)</f>
        <v>4</v>
      </c>
      <c r="E5284">
        <v>2019</v>
      </c>
      <c r="F5284" t="s">
        <v>126</v>
      </c>
      <c r="G5284" t="s">
        <v>130</v>
      </c>
      <c r="H5284" t="s">
        <v>14</v>
      </c>
      <c r="I5284" t="s">
        <v>13</v>
      </c>
      <c r="J5284" t="s">
        <v>15</v>
      </c>
      <c r="K5284" t="s">
        <v>43</v>
      </c>
      <c r="L5284">
        <v>1</v>
      </c>
      <c r="M5284">
        <v>1010</v>
      </c>
      <c r="O5284" t="s">
        <v>25</v>
      </c>
      <c r="R5284" t="s">
        <v>44</v>
      </c>
      <c r="S5284" s="49" t="str">
        <f t="shared" si="657"/>
        <v>Card</v>
      </c>
      <c r="T5284" s="3">
        <v>0.03</v>
      </c>
      <c r="U5284" s="2">
        <v>7.0200000000000005</v>
      </c>
      <c r="V5284" s="2">
        <v>2.12</v>
      </c>
      <c r="W5284" s="54">
        <f>_xlfn.XLOOKUP(M5284,Market!A:A,Market!F:F,0)</f>
        <v>0.08</v>
      </c>
      <c r="X5284" s="55">
        <f t="shared" si="658"/>
        <v>0.21060000000000001</v>
      </c>
      <c r="Y5284" s="55">
        <f t="shared" si="659"/>
        <v>4.9000000000000004</v>
      </c>
      <c r="Z5284" s="54">
        <f t="shared" si="660"/>
        <v>0.69800569800569801</v>
      </c>
      <c r="AA5284" s="49" t="str">
        <f t="shared" ca="1" si="661"/>
        <v>N</v>
      </c>
      <c r="AB5284" s="49">
        <f t="shared" ca="1" si="662"/>
        <v>5</v>
      </c>
      <c r="AC5284" s="49" t="str">
        <f t="shared" ca="1" si="663"/>
        <v>N</v>
      </c>
    </row>
    <row r="5285" spans="1:29" x14ac:dyDescent="0.25">
      <c r="A5285">
        <v>3582</v>
      </c>
      <c r="B5285" s="9">
        <v>43582</v>
      </c>
      <c r="C5285" s="50" t="str">
        <f t="shared" si="656"/>
        <v>N</v>
      </c>
      <c r="D5285" s="52">
        <f>_xlfn.XLOOKUP(B5285,Cal_Date!B:B,Cal_Date!A:A,0)</f>
        <v>4</v>
      </c>
      <c r="E5285">
        <v>2019</v>
      </c>
      <c r="F5285" t="s">
        <v>126</v>
      </c>
      <c r="G5285" t="s">
        <v>130</v>
      </c>
      <c r="H5285" t="s">
        <v>14</v>
      </c>
      <c r="I5285" t="s">
        <v>13</v>
      </c>
      <c r="J5285" t="s">
        <v>15</v>
      </c>
      <c r="K5285" t="s">
        <v>43</v>
      </c>
      <c r="L5285">
        <v>2</v>
      </c>
      <c r="M5285">
        <v>1011</v>
      </c>
      <c r="O5285" t="s">
        <v>25</v>
      </c>
      <c r="R5285" t="s">
        <v>44</v>
      </c>
      <c r="S5285" s="49" t="str">
        <f t="shared" si="657"/>
        <v>Card</v>
      </c>
      <c r="T5285" s="3">
        <v>0.03</v>
      </c>
      <c r="U5285" s="2">
        <v>14.84</v>
      </c>
      <c r="V5285" s="2">
        <v>4.4800000000000004</v>
      </c>
      <c r="W5285" s="54">
        <f>_xlfn.XLOOKUP(M5285,Market!A:A,Market!F:F,0)</f>
        <v>0.06</v>
      </c>
      <c r="X5285" s="55">
        <f t="shared" si="658"/>
        <v>0.44519999999999998</v>
      </c>
      <c r="Y5285" s="55">
        <f t="shared" si="659"/>
        <v>10.36</v>
      </c>
      <c r="Z5285" s="54">
        <f t="shared" si="660"/>
        <v>0.69811320754716977</v>
      </c>
      <c r="AA5285" s="49" t="str">
        <f t="shared" ca="1" si="661"/>
        <v>N</v>
      </c>
      <c r="AB5285" s="49">
        <f t="shared" ca="1" si="662"/>
        <v>5</v>
      </c>
      <c r="AC5285" s="49" t="str">
        <f t="shared" ca="1" si="663"/>
        <v>N</v>
      </c>
    </row>
    <row r="5286" spans="1:29" x14ac:dyDescent="0.25">
      <c r="A5286">
        <v>3583</v>
      </c>
      <c r="B5286" s="9">
        <v>43582</v>
      </c>
      <c r="C5286" s="50" t="str">
        <f t="shared" si="656"/>
        <v>N</v>
      </c>
      <c r="D5286" s="52">
        <f>_xlfn.XLOOKUP(B5286,Cal_Date!B:B,Cal_Date!A:A,0)</f>
        <v>4</v>
      </c>
      <c r="E5286">
        <v>2019</v>
      </c>
      <c r="F5286" t="s">
        <v>126</v>
      </c>
      <c r="G5286" t="s">
        <v>130</v>
      </c>
      <c r="H5286" t="s">
        <v>14</v>
      </c>
      <c r="I5286" t="s">
        <v>13</v>
      </c>
      <c r="J5286" t="s">
        <v>15</v>
      </c>
      <c r="K5286" t="s">
        <v>43</v>
      </c>
      <c r="L5286">
        <v>2</v>
      </c>
      <c r="M5286">
        <v>1007</v>
      </c>
      <c r="O5286" t="s">
        <v>28</v>
      </c>
      <c r="R5286" t="s">
        <v>46</v>
      </c>
      <c r="S5286" s="49" t="str">
        <f t="shared" si="657"/>
        <v>Card</v>
      </c>
      <c r="T5286" s="3">
        <v>0.04</v>
      </c>
      <c r="U5286" s="2">
        <v>14.157</v>
      </c>
      <c r="V5286" s="2">
        <v>4.24</v>
      </c>
      <c r="W5286" s="54">
        <f>_xlfn.XLOOKUP(M5286,Market!A:A,Market!F:F,0)</f>
        <v>8.8999999999999996E-2</v>
      </c>
      <c r="X5286" s="55">
        <f t="shared" si="658"/>
        <v>0.56628000000000001</v>
      </c>
      <c r="Y5286" s="55">
        <f t="shared" si="659"/>
        <v>9.9169999999999998</v>
      </c>
      <c r="Z5286" s="54">
        <f t="shared" si="660"/>
        <v>0.70050151868333688</v>
      </c>
      <c r="AA5286" s="49" t="str">
        <f t="shared" ca="1" si="661"/>
        <v>N</v>
      </c>
      <c r="AB5286" s="49">
        <f t="shared" ca="1" si="662"/>
        <v>5</v>
      </c>
      <c r="AC5286" s="49" t="str">
        <f t="shared" ca="1" si="663"/>
        <v>N</v>
      </c>
    </row>
    <row r="5287" spans="1:29" x14ac:dyDescent="0.25">
      <c r="A5287">
        <v>3584</v>
      </c>
      <c r="B5287" s="9">
        <v>43582</v>
      </c>
      <c r="C5287" s="50" t="str">
        <f t="shared" si="656"/>
        <v>N</v>
      </c>
      <c r="D5287" s="52">
        <f>_xlfn.XLOOKUP(B5287,Cal_Date!B:B,Cal_Date!A:A,0)</f>
        <v>4</v>
      </c>
      <c r="E5287">
        <v>2019</v>
      </c>
      <c r="F5287" t="s">
        <v>126</v>
      </c>
      <c r="G5287" t="s">
        <v>130</v>
      </c>
      <c r="H5287" t="s">
        <v>14</v>
      </c>
      <c r="I5287" t="s">
        <v>13</v>
      </c>
      <c r="J5287" t="s">
        <v>15</v>
      </c>
      <c r="K5287" t="s">
        <v>43</v>
      </c>
      <c r="L5287">
        <v>1</v>
      </c>
      <c r="M5287">
        <v>1007</v>
      </c>
      <c r="O5287" t="s">
        <v>28</v>
      </c>
      <c r="R5287" t="s">
        <v>44</v>
      </c>
      <c r="S5287" s="49" t="str">
        <f t="shared" si="657"/>
        <v>Card</v>
      </c>
      <c r="T5287" s="3">
        <v>0.03</v>
      </c>
      <c r="U5287" s="2">
        <v>7.0785</v>
      </c>
      <c r="V5287" s="2">
        <v>2.12</v>
      </c>
      <c r="W5287" s="54">
        <f>_xlfn.XLOOKUP(M5287,Market!A:A,Market!F:F,0)</f>
        <v>8.8999999999999996E-2</v>
      </c>
      <c r="X5287" s="55">
        <f t="shared" si="658"/>
        <v>0.21235499999999999</v>
      </c>
      <c r="Y5287" s="55">
        <f t="shared" si="659"/>
        <v>4.9584999999999999</v>
      </c>
      <c r="Z5287" s="54">
        <f t="shared" si="660"/>
        <v>0.70050151868333688</v>
      </c>
      <c r="AA5287" s="49" t="str">
        <f t="shared" ca="1" si="661"/>
        <v>N</v>
      </c>
      <c r="AB5287" s="49">
        <f t="shared" ca="1" si="662"/>
        <v>5</v>
      </c>
      <c r="AC5287" s="49" t="str">
        <f t="shared" ca="1" si="663"/>
        <v>N</v>
      </c>
    </row>
    <row r="5288" spans="1:29" x14ac:dyDescent="0.25">
      <c r="A5288">
        <v>3585</v>
      </c>
      <c r="B5288" s="9">
        <v>43582</v>
      </c>
      <c r="C5288" s="50" t="str">
        <f t="shared" si="656"/>
        <v>N</v>
      </c>
      <c r="D5288" s="52">
        <f>_xlfn.XLOOKUP(B5288,Cal_Date!B:B,Cal_Date!A:A,0)</f>
        <v>4</v>
      </c>
      <c r="E5288">
        <v>2019</v>
      </c>
      <c r="F5288" t="s">
        <v>126</v>
      </c>
      <c r="G5288" t="s">
        <v>130</v>
      </c>
      <c r="H5288" t="s">
        <v>11</v>
      </c>
      <c r="I5288" t="s">
        <v>11</v>
      </c>
      <c r="J5288" t="s">
        <v>15</v>
      </c>
      <c r="K5288" t="s">
        <v>42</v>
      </c>
      <c r="L5288">
        <v>1</v>
      </c>
      <c r="M5288">
        <v>1008</v>
      </c>
      <c r="O5288" t="s">
        <v>28</v>
      </c>
      <c r="R5288" t="s">
        <v>44</v>
      </c>
      <c r="S5288" s="49" t="str">
        <f t="shared" si="657"/>
        <v>Card</v>
      </c>
      <c r="T5288" s="3">
        <v>0.03</v>
      </c>
      <c r="U5288" s="2">
        <v>2.7225000000000001</v>
      </c>
      <c r="V5288" s="2">
        <v>0.87</v>
      </c>
      <c r="W5288" s="54">
        <f>_xlfn.XLOOKUP(M5288,Market!A:A,Market!F:F,0)</f>
        <v>8.8999999999999996E-2</v>
      </c>
      <c r="X5288" s="55">
        <f t="shared" si="658"/>
        <v>8.1674999999999998E-2</v>
      </c>
      <c r="Y5288" s="55">
        <f t="shared" si="659"/>
        <v>1.8525</v>
      </c>
      <c r="Z5288" s="54">
        <f t="shared" si="660"/>
        <v>0.68044077134986225</v>
      </c>
      <c r="AA5288" s="49" t="str">
        <f t="shared" ca="1" si="661"/>
        <v>N</v>
      </c>
      <c r="AB5288" s="49">
        <f t="shared" ca="1" si="662"/>
        <v>5</v>
      </c>
      <c r="AC5288" s="49" t="str">
        <f t="shared" ca="1" si="663"/>
        <v>N</v>
      </c>
    </row>
    <row r="5289" spans="1:29" x14ac:dyDescent="0.25">
      <c r="A5289">
        <v>3586</v>
      </c>
      <c r="B5289" s="9">
        <v>43582</v>
      </c>
      <c r="C5289" s="50" t="str">
        <f t="shared" si="656"/>
        <v>N</v>
      </c>
      <c r="D5289" s="52">
        <f>_xlfn.XLOOKUP(B5289,Cal_Date!B:B,Cal_Date!A:A,0)</f>
        <v>4</v>
      </c>
      <c r="E5289">
        <v>2019</v>
      </c>
      <c r="F5289" t="s">
        <v>126</v>
      </c>
      <c r="G5289" t="s">
        <v>130</v>
      </c>
      <c r="H5289" t="s">
        <v>11</v>
      </c>
      <c r="I5289" t="s">
        <v>13</v>
      </c>
      <c r="J5289" t="s">
        <v>15</v>
      </c>
      <c r="K5289" t="s">
        <v>42</v>
      </c>
      <c r="L5289">
        <v>1</v>
      </c>
      <c r="M5289">
        <v>1004</v>
      </c>
      <c r="O5289" t="s">
        <v>28</v>
      </c>
      <c r="R5289" t="s">
        <v>44</v>
      </c>
      <c r="S5289" s="49" t="str">
        <f t="shared" si="657"/>
        <v>Card</v>
      </c>
      <c r="T5289" s="3">
        <v>0.03</v>
      </c>
      <c r="U5289" s="2">
        <v>2.6500000000000004</v>
      </c>
      <c r="V5289" s="2">
        <v>1.42</v>
      </c>
      <c r="W5289" s="54">
        <f>_xlfn.XLOOKUP(M5289,Market!A:A,Market!F:F,0)</f>
        <v>0.06</v>
      </c>
      <c r="X5289" s="55">
        <f t="shared" si="658"/>
        <v>7.9500000000000001E-2</v>
      </c>
      <c r="Y5289" s="55">
        <f t="shared" si="659"/>
        <v>1.2300000000000004</v>
      </c>
      <c r="Z5289" s="54">
        <f t="shared" si="660"/>
        <v>0.46415094339622653</v>
      </c>
      <c r="AA5289" s="49" t="str">
        <f t="shared" ca="1" si="661"/>
        <v>N</v>
      </c>
      <c r="AB5289" s="49">
        <f t="shared" ca="1" si="662"/>
        <v>5</v>
      </c>
      <c r="AC5289" s="49" t="str">
        <f t="shared" ca="1" si="663"/>
        <v>N</v>
      </c>
    </row>
    <row r="5290" spans="1:29" x14ac:dyDescent="0.25">
      <c r="A5290">
        <v>3587</v>
      </c>
      <c r="B5290" s="9">
        <v>43582</v>
      </c>
      <c r="C5290" s="50" t="str">
        <f t="shared" si="656"/>
        <v>N</v>
      </c>
      <c r="D5290" s="52">
        <f>_xlfn.XLOOKUP(B5290,Cal_Date!B:B,Cal_Date!A:A,0)</f>
        <v>4</v>
      </c>
      <c r="E5290">
        <v>2019</v>
      </c>
      <c r="F5290" t="s">
        <v>126</v>
      </c>
      <c r="G5290" t="s">
        <v>130</v>
      </c>
      <c r="H5290" t="s">
        <v>11</v>
      </c>
      <c r="I5290" t="s">
        <v>11</v>
      </c>
      <c r="J5290" t="s">
        <v>15</v>
      </c>
      <c r="K5290" t="s">
        <v>42</v>
      </c>
      <c r="L5290">
        <v>2</v>
      </c>
      <c r="M5290">
        <v>1003</v>
      </c>
      <c r="O5290" t="s">
        <v>25</v>
      </c>
      <c r="R5290" t="s">
        <v>44</v>
      </c>
      <c r="S5290" s="49" t="str">
        <f t="shared" si="657"/>
        <v>Card</v>
      </c>
      <c r="T5290" s="3">
        <v>0.03</v>
      </c>
      <c r="U5290" s="2">
        <v>5.3000000000000007</v>
      </c>
      <c r="V5290" s="2">
        <v>1.74</v>
      </c>
      <c r="W5290" s="54">
        <f>_xlfn.XLOOKUP(M5290,Market!A:A,Market!F:F,0)</f>
        <v>0.06</v>
      </c>
      <c r="X5290" s="55">
        <f t="shared" si="658"/>
        <v>0.159</v>
      </c>
      <c r="Y5290" s="55">
        <f t="shared" si="659"/>
        <v>3.5600000000000005</v>
      </c>
      <c r="Z5290" s="54">
        <f t="shared" si="660"/>
        <v>0.67169811320754713</v>
      </c>
      <c r="AA5290" s="49" t="str">
        <f t="shared" ca="1" si="661"/>
        <v>N</v>
      </c>
      <c r="AB5290" s="49">
        <f t="shared" ca="1" si="662"/>
        <v>5</v>
      </c>
      <c r="AC5290" s="49" t="str">
        <f t="shared" ca="1" si="663"/>
        <v>N</v>
      </c>
    </row>
    <row r="5291" spans="1:29" x14ac:dyDescent="0.25">
      <c r="A5291">
        <v>3588</v>
      </c>
      <c r="B5291" s="9">
        <v>43582</v>
      </c>
      <c r="C5291" s="50" t="str">
        <f t="shared" si="656"/>
        <v>N</v>
      </c>
      <c r="D5291" s="52">
        <f>_xlfn.XLOOKUP(B5291,Cal_Date!B:B,Cal_Date!A:A,0)</f>
        <v>4</v>
      </c>
      <c r="E5291">
        <v>2019</v>
      </c>
      <c r="F5291" t="s">
        <v>126</v>
      </c>
      <c r="G5291" t="s">
        <v>130</v>
      </c>
      <c r="H5291" t="s">
        <v>11</v>
      </c>
      <c r="I5291" t="s">
        <v>11</v>
      </c>
      <c r="J5291" t="s">
        <v>15</v>
      </c>
      <c r="K5291" t="s">
        <v>42</v>
      </c>
      <c r="L5291">
        <v>1</v>
      </c>
      <c r="M5291">
        <v>1002</v>
      </c>
      <c r="O5291" t="s">
        <v>28</v>
      </c>
      <c r="R5291" t="s">
        <v>46</v>
      </c>
      <c r="S5291" s="49" t="str">
        <f t="shared" si="657"/>
        <v>Card</v>
      </c>
      <c r="T5291" s="3">
        <v>0.04</v>
      </c>
      <c r="U5291" s="2">
        <v>2.6500000000000004</v>
      </c>
      <c r="V5291" s="2">
        <v>0.87</v>
      </c>
      <c r="W5291" s="54">
        <f>_xlfn.XLOOKUP(M5291,Market!A:A,Market!F:F,0)</f>
        <v>0.06</v>
      </c>
      <c r="X5291" s="55">
        <f t="shared" si="658"/>
        <v>0.10600000000000001</v>
      </c>
      <c r="Y5291" s="55">
        <f t="shared" si="659"/>
        <v>1.7800000000000002</v>
      </c>
      <c r="Z5291" s="54">
        <f t="shared" si="660"/>
        <v>0.67169811320754713</v>
      </c>
      <c r="AA5291" s="49" t="str">
        <f t="shared" ca="1" si="661"/>
        <v>N</v>
      </c>
      <c r="AB5291" s="49">
        <f t="shared" ca="1" si="662"/>
        <v>5</v>
      </c>
      <c r="AC5291" s="49" t="str">
        <f t="shared" ca="1" si="663"/>
        <v>N</v>
      </c>
    </row>
    <row r="5292" spans="1:29" x14ac:dyDescent="0.25">
      <c r="A5292">
        <v>3589</v>
      </c>
      <c r="B5292" s="9">
        <v>43582</v>
      </c>
      <c r="C5292" s="50" t="str">
        <f t="shared" si="656"/>
        <v>N</v>
      </c>
      <c r="D5292" s="52">
        <f>_xlfn.XLOOKUP(B5292,Cal_Date!B:B,Cal_Date!A:A,0)</f>
        <v>4</v>
      </c>
      <c r="E5292">
        <v>2019</v>
      </c>
      <c r="F5292" t="s">
        <v>126</v>
      </c>
      <c r="G5292" t="s">
        <v>130</v>
      </c>
      <c r="H5292" t="s">
        <v>14</v>
      </c>
      <c r="I5292" t="s">
        <v>18</v>
      </c>
      <c r="J5292" t="s">
        <v>15</v>
      </c>
      <c r="K5292" t="s">
        <v>43</v>
      </c>
      <c r="L5292">
        <v>2</v>
      </c>
      <c r="M5292">
        <v>1007</v>
      </c>
      <c r="O5292" t="s">
        <v>28</v>
      </c>
      <c r="R5292" t="s">
        <v>46</v>
      </c>
      <c r="S5292" s="49" t="str">
        <f t="shared" si="657"/>
        <v>Card</v>
      </c>
      <c r="T5292" s="3">
        <v>0.04</v>
      </c>
      <c r="U5292" s="2">
        <v>15.245999999999999</v>
      </c>
      <c r="V5292" s="2">
        <v>4.4400000000000004</v>
      </c>
      <c r="W5292" s="54">
        <f>_xlfn.XLOOKUP(M5292,Market!A:A,Market!F:F,0)</f>
        <v>8.8999999999999996E-2</v>
      </c>
      <c r="X5292" s="55">
        <f t="shared" si="658"/>
        <v>0.60983999999999994</v>
      </c>
      <c r="Y5292" s="55">
        <f t="shared" si="659"/>
        <v>10.805999999999997</v>
      </c>
      <c r="Z5292" s="54">
        <f t="shared" si="660"/>
        <v>0.7087760724124359</v>
      </c>
      <c r="AA5292" s="49" t="str">
        <f t="shared" ca="1" si="661"/>
        <v>N</v>
      </c>
      <c r="AB5292" s="49">
        <f t="shared" ca="1" si="662"/>
        <v>5</v>
      </c>
      <c r="AC5292" s="49" t="str">
        <f t="shared" ca="1" si="663"/>
        <v>N</v>
      </c>
    </row>
    <row r="5293" spans="1:29" x14ac:dyDescent="0.25">
      <c r="A5293">
        <v>3590</v>
      </c>
      <c r="B5293" s="9">
        <v>43582</v>
      </c>
      <c r="C5293" s="50" t="str">
        <f t="shared" si="656"/>
        <v>N</v>
      </c>
      <c r="D5293" s="52">
        <f>_xlfn.XLOOKUP(B5293,Cal_Date!B:B,Cal_Date!A:A,0)</f>
        <v>4</v>
      </c>
      <c r="E5293">
        <v>2019</v>
      </c>
      <c r="F5293" t="s">
        <v>126</v>
      </c>
      <c r="G5293" t="s">
        <v>130</v>
      </c>
      <c r="H5293" t="s">
        <v>14</v>
      </c>
      <c r="I5293" t="s">
        <v>18</v>
      </c>
      <c r="J5293" t="s">
        <v>15</v>
      </c>
      <c r="K5293" t="s">
        <v>43</v>
      </c>
      <c r="L5293">
        <v>1</v>
      </c>
      <c r="M5293">
        <v>1008</v>
      </c>
      <c r="O5293" t="s">
        <v>28</v>
      </c>
      <c r="R5293" t="s">
        <v>44</v>
      </c>
      <c r="S5293" s="49" t="str">
        <f t="shared" si="657"/>
        <v>Card</v>
      </c>
      <c r="T5293" s="3">
        <v>0.03</v>
      </c>
      <c r="U5293" s="2">
        <v>7.0785</v>
      </c>
      <c r="V5293" s="2">
        <v>2.1</v>
      </c>
      <c r="W5293" s="54">
        <f>_xlfn.XLOOKUP(M5293,Market!A:A,Market!F:F,0)</f>
        <v>8.8999999999999996E-2</v>
      </c>
      <c r="X5293" s="55">
        <f t="shared" si="658"/>
        <v>0.21235499999999999</v>
      </c>
      <c r="Y5293" s="55">
        <f t="shared" si="659"/>
        <v>4.9785000000000004</v>
      </c>
      <c r="Z5293" s="54">
        <f t="shared" si="660"/>
        <v>0.70332697605424888</v>
      </c>
      <c r="AA5293" s="49" t="str">
        <f t="shared" ca="1" si="661"/>
        <v>N</v>
      </c>
      <c r="AB5293" s="49">
        <f t="shared" ca="1" si="662"/>
        <v>5</v>
      </c>
      <c r="AC5293" s="49" t="str">
        <f t="shared" ca="1" si="663"/>
        <v>N</v>
      </c>
    </row>
    <row r="5294" spans="1:29" x14ac:dyDescent="0.25">
      <c r="A5294">
        <v>3591</v>
      </c>
      <c r="B5294" s="9">
        <v>43582</v>
      </c>
      <c r="C5294" s="50" t="str">
        <f t="shared" si="656"/>
        <v>N</v>
      </c>
      <c r="D5294" s="52">
        <f>_xlfn.XLOOKUP(B5294,Cal_Date!B:B,Cal_Date!A:A,0)</f>
        <v>4</v>
      </c>
      <c r="E5294">
        <v>2019</v>
      </c>
      <c r="F5294" t="s">
        <v>126</v>
      </c>
      <c r="G5294" t="s">
        <v>130</v>
      </c>
      <c r="H5294" t="s">
        <v>14</v>
      </c>
      <c r="I5294" t="s">
        <v>13</v>
      </c>
      <c r="J5294" t="s">
        <v>15</v>
      </c>
      <c r="K5294" t="s">
        <v>43</v>
      </c>
      <c r="L5294">
        <v>2</v>
      </c>
      <c r="M5294">
        <v>1008</v>
      </c>
      <c r="O5294" t="s">
        <v>28</v>
      </c>
      <c r="R5294" t="s">
        <v>44</v>
      </c>
      <c r="S5294" s="49" t="str">
        <f t="shared" si="657"/>
        <v>Card</v>
      </c>
      <c r="T5294" s="3">
        <v>0.03</v>
      </c>
      <c r="U5294" s="2">
        <v>15.245999999999999</v>
      </c>
      <c r="V5294" s="2">
        <v>4.4800000000000004</v>
      </c>
      <c r="W5294" s="54">
        <f>_xlfn.XLOOKUP(M5294,Market!A:A,Market!F:F,0)</f>
        <v>8.8999999999999996E-2</v>
      </c>
      <c r="X5294" s="55">
        <f t="shared" si="658"/>
        <v>0.45737999999999995</v>
      </c>
      <c r="Y5294" s="55">
        <f t="shared" si="659"/>
        <v>10.765999999999998</v>
      </c>
      <c r="Z5294" s="54">
        <f t="shared" si="660"/>
        <v>0.70615243342516065</v>
      </c>
      <c r="AA5294" s="49" t="str">
        <f t="shared" ca="1" si="661"/>
        <v>N</v>
      </c>
      <c r="AB5294" s="49">
        <f t="shared" ca="1" si="662"/>
        <v>5</v>
      </c>
      <c r="AC5294" s="49" t="str">
        <f t="shared" ca="1" si="663"/>
        <v>N</v>
      </c>
    </row>
    <row r="5295" spans="1:29" x14ac:dyDescent="0.25">
      <c r="A5295">
        <v>3592</v>
      </c>
      <c r="B5295" s="9">
        <v>43582</v>
      </c>
      <c r="C5295" s="50" t="str">
        <f t="shared" si="656"/>
        <v>N</v>
      </c>
      <c r="D5295" s="52">
        <f>_xlfn.XLOOKUP(B5295,Cal_Date!B:B,Cal_Date!A:A,0)</f>
        <v>4</v>
      </c>
      <c r="E5295">
        <v>2019</v>
      </c>
      <c r="F5295" t="s">
        <v>126</v>
      </c>
      <c r="G5295" t="s">
        <v>130</v>
      </c>
      <c r="H5295" t="s">
        <v>11</v>
      </c>
      <c r="I5295" t="s">
        <v>11</v>
      </c>
      <c r="J5295" t="s">
        <v>15</v>
      </c>
      <c r="K5295" t="s">
        <v>42</v>
      </c>
      <c r="L5295">
        <v>1</v>
      </c>
      <c r="M5295">
        <v>1000</v>
      </c>
      <c r="O5295" t="s">
        <v>25</v>
      </c>
      <c r="R5295" t="s">
        <v>46</v>
      </c>
      <c r="S5295" s="49" t="str">
        <f t="shared" si="657"/>
        <v>Card</v>
      </c>
      <c r="T5295" s="3">
        <v>0.04</v>
      </c>
      <c r="U5295" s="2">
        <v>2.7</v>
      </c>
      <c r="V5295" s="2">
        <v>0.87</v>
      </c>
      <c r="W5295" s="54">
        <f>_xlfn.XLOOKUP(M5295,Market!A:A,Market!F:F,0)</f>
        <v>0.08</v>
      </c>
      <c r="X5295" s="55">
        <f t="shared" si="658"/>
        <v>0.10800000000000001</v>
      </c>
      <c r="Y5295" s="55">
        <f t="shared" si="659"/>
        <v>1.83</v>
      </c>
      <c r="Z5295" s="54">
        <f t="shared" si="660"/>
        <v>0.67777777777777781</v>
      </c>
      <c r="AA5295" s="49" t="str">
        <f t="shared" ca="1" si="661"/>
        <v>N</v>
      </c>
      <c r="AB5295" s="49">
        <f t="shared" ca="1" si="662"/>
        <v>5</v>
      </c>
      <c r="AC5295" s="49" t="str">
        <f t="shared" ca="1" si="663"/>
        <v>N</v>
      </c>
    </row>
    <row r="5296" spans="1:29" x14ac:dyDescent="0.25">
      <c r="A5296">
        <v>3593</v>
      </c>
      <c r="B5296" s="9">
        <v>43582</v>
      </c>
      <c r="C5296" s="50" t="str">
        <f t="shared" si="656"/>
        <v>N</v>
      </c>
      <c r="D5296" s="52">
        <f>_xlfn.XLOOKUP(B5296,Cal_Date!B:B,Cal_Date!A:A,0)</f>
        <v>4</v>
      </c>
      <c r="E5296">
        <v>2019</v>
      </c>
      <c r="F5296" t="s">
        <v>126</v>
      </c>
      <c r="G5296" t="s">
        <v>130</v>
      </c>
      <c r="H5296" t="s">
        <v>11</v>
      </c>
      <c r="I5296" t="s">
        <v>13</v>
      </c>
      <c r="J5296" t="s">
        <v>15</v>
      </c>
      <c r="K5296" t="s">
        <v>42</v>
      </c>
      <c r="L5296">
        <v>1</v>
      </c>
      <c r="M5296">
        <v>1000</v>
      </c>
      <c r="O5296" t="s">
        <v>25</v>
      </c>
      <c r="R5296" t="s">
        <v>44</v>
      </c>
      <c r="S5296" s="49" t="str">
        <f t="shared" si="657"/>
        <v>Card</v>
      </c>
      <c r="T5296" s="3">
        <v>0.03</v>
      </c>
      <c r="U5296" s="2">
        <v>2.7</v>
      </c>
      <c r="V5296" s="2">
        <v>1.42</v>
      </c>
      <c r="W5296" s="54">
        <f>_xlfn.XLOOKUP(M5296,Market!A:A,Market!F:F,0)</f>
        <v>0.08</v>
      </c>
      <c r="X5296" s="55">
        <f t="shared" si="658"/>
        <v>8.1000000000000003E-2</v>
      </c>
      <c r="Y5296" s="55">
        <f t="shared" si="659"/>
        <v>1.2800000000000002</v>
      </c>
      <c r="Z5296" s="54">
        <f t="shared" si="660"/>
        <v>0.47407407407407415</v>
      </c>
      <c r="AA5296" s="49" t="str">
        <f t="shared" ca="1" si="661"/>
        <v>N</v>
      </c>
      <c r="AB5296" s="49">
        <f t="shared" ca="1" si="662"/>
        <v>5</v>
      </c>
      <c r="AC5296" s="49" t="str">
        <f t="shared" ca="1" si="663"/>
        <v>N</v>
      </c>
    </row>
    <row r="5297" spans="1:29" x14ac:dyDescent="0.25">
      <c r="A5297">
        <v>3594</v>
      </c>
      <c r="B5297" s="9">
        <v>43582</v>
      </c>
      <c r="C5297" s="50" t="str">
        <f t="shared" si="656"/>
        <v>N</v>
      </c>
      <c r="D5297" s="52">
        <f>_xlfn.XLOOKUP(B5297,Cal_Date!B:B,Cal_Date!A:A,0)</f>
        <v>4</v>
      </c>
      <c r="E5297">
        <v>2019</v>
      </c>
      <c r="F5297" t="s">
        <v>126</v>
      </c>
      <c r="G5297" t="s">
        <v>130</v>
      </c>
      <c r="H5297" t="s">
        <v>11</v>
      </c>
      <c r="I5297" t="s">
        <v>11</v>
      </c>
      <c r="J5297" t="s">
        <v>15</v>
      </c>
      <c r="K5297" t="s">
        <v>42</v>
      </c>
      <c r="L5297">
        <v>1</v>
      </c>
      <c r="M5297">
        <v>1000</v>
      </c>
      <c r="O5297" t="s">
        <v>25</v>
      </c>
      <c r="R5297" t="s">
        <v>47</v>
      </c>
      <c r="S5297" s="49" t="str">
        <f t="shared" si="657"/>
        <v>Card</v>
      </c>
      <c r="T5297" s="3">
        <v>3.5000000000000003E-2</v>
      </c>
      <c r="U5297" s="2">
        <v>2.7</v>
      </c>
      <c r="V5297" s="2">
        <v>0.87</v>
      </c>
      <c r="W5297" s="54">
        <f>_xlfn.XLOOKUP(M5297,Market!A:A,Market!F:F,0)</f>
        <v>0.08</v>
      </c>
      <c r="X5297" s="55">
        <f t="shared" si="658"/>
        <v>9.4500000000000015E-2</v>
      </c>
      <c r="Y5297" s="55">
        <f t="shared" si="659"/>
        <v>1.83</v>
      </c>
      <c r="Z5297" s="54">
        <f t="shared" si="660"/>
        <v>0.67777777777777781</v>
      </c>
      <c r="AA5297" s="49" t="str">
        <f t="shared" ca="1" si="661"/>
        <v>N</v>
      </c>
      <c r="AB5297" s="49">
        <f t="shared" ca="1" si="662"/>
        <v>5</v>
      </c>
      <c r="AC5297" s="49" t="str">
        <f t="shared" ca="1" si="663"/>
        <v>N</v>
      </c>
    </row>
    <row r="5298" spans="1:29" x14ac:dyDescent="0.25">
      <c r="A5298">
        <v>3595</v>
      </c>
      <c r="B5298" s="9">
        <v>43582</v>
      </c>
      <c r="C5298" s="50" t="str">
        <f t="shared" si="656"/>
        <v>N</v>
      </c>
      <c r="D5298" s="52">
        <f>_xlfn.XLOOKUP(B5298,Cal_Date!B:B,Cal_Date!A:A,0)</f>
        <v>4</v>
      </c>
      <c r="E5298">
        <v>2019</v>
      </c>
      <c r="F5298" t="s">
        <v>126</v>
      </c>
      <c r="G5298" t="s">
        <v>130</v>
      </c>
      <c r="H5298" t="s">
        <v>11</v>
      </c>
      <c r="I5298" t="s">
        <v>13</v>
      </c>
      <c r="J5298" t="s">
        <v>15</v>
      </c>
      <c r="K5298" t="s">
        <v>42</v>
      </c>
      <c r="L5298">
        <v>1</v>
      </c>
      <c r="M5298">
        <v>1001</v>
      </c>
      <c r="O5298" t="s">
        <v>25</v>
      </c>
      <c r="R5298" t="s">
        <v>46</v>
      </c>
      <c r="S5298" s="49" t="str">
        <f t="shared" si="657"/>
        <v>Card</v>
      </c>
      <c r="T5298" s="3">
        <v>0.04</v>
      </c>
      <c r="U5298" s="2">
        <v>2.6500000000000004</v>
      </c>
      <c r="V5298" s="2">
        <v>1.42</v>
      </c>
      <c r="W5298" s="54">
        <f>_xlfn.XLOOKUP(M5298,Market!A:A,Market!F:F,0)</f>
        <v>0.06</v>
      </c>
      <c r="X5298" s="55">
        <f t="shared" si="658"/>
        <v>0.10600000000000001</v>
      </c>
      <c r="Y5298" s="55">
        <f t="shared" si="659"/>
        <v>1.2300000000000004</v>
      </c>
      <c r="Z5298" s="54">
        <f t="shared" si="660"/>
        <v>0.46415094339622653</v>
      </c>
      <c r="AA5298" s="49" t="str">
        <f t="shared" ca="1" si="661"/>
        <v>N</v>
      </c>
      <c r="AB5298" s="49">
        <f t="shared" ca="1" si="662"/>
        <v>5</v>
      </c>
      <c r="AC5298" s="49" t="str">
        <f t="shared" ca="1" si="663"/>
        <v>N</v>
      </c>
    </row>
    <row r="5299" spans="1:29" x14ac:dyDescent="0.25">
      <c r="A5299">
        <v>3596</v>
      </c>
      <c r="B5299" s="9">
        <v>43582</v>
      </c>
      <c r="C5299" s="50" t="str">
        <f t="shared" si="656"/>
        <v>N</v>
      </c>
      <c r="D5299" s="52">
        <f>_xlfn.XLOOKUP(B5299,Cal_Date!B:B,Cal_Date!A:A,0)</f>
        <v>4</v>
      </c>
      <c r="E5299">
        <v>2019</v>
      </c>
      <c r="F5299" t="s">
        <v>126</v>
      </c>
      <c r="G5299" t="s">
        <v>130</v>
      </c>
      <c r="H5299" t="s">
        <v>11</v>
      </c>
      <c r="I5299" t="s">
        <v>11</v>
      </c>
      <c r="J5299" t="s">
        <v>15</v>
      </c>
      <c r="K5299" t="s">
        <v>42</v>
      </c>
      <c r="L5299">
        <v>2</v>
      </c>
      <c r="M5299">
        <v>1000</v>
      </c>
      <c r="O5299" t="s">
        <v>25</v>
      </c>
      <c r="R5299" t="s">
        <v>44</v>
      </c>
      <c r="S5299" s="49" t="str">
        <f t="shared" si="657"/>
        <v>Card</v>
      </c>
      <c r="T5299" s="3">
        <v>0.03</v>
      </c>
      <c r="U5299" s="2">
        <v>5.4</v>
      </c>
      <c r="V5299" s="2">
        <v>1.74</v>
      </c>
      <c r="W5299" s="54">
        <f>_xlfn.XLOOKUP(M5299,Market!A:A,Market!F:F,0)</f>
        <v>0.08</v>
      </c>
      <c r="X5299" s="55">
        <f t="shared" si="658"/>
        <v>0.16200000000000001</v>
      </c>
      <c r="Y5299" s="55">
        <f t="shared" si="659"/>
        <v>3.66</v>
      </c>
      <c r="Z5299" s="54">
        <f t="shared" si="660"/>
        <v>0.67777777777777781</v>
      </c>
      <c r="AA5299" s="49" t="str">
        <f t="shared" ca="1" si="661"/>
        <v>N</v>
      </c>
      <c r="AB5299" s="49">
        <f t="shared" ca="1" si="662"/>
        <v>5</v>
      </c>
      <c r="AC5299" s="49" t="str">
        <f t="shared" ca="1" si="663"/>
        <v>N</v>
      </c>
    </row>
    <row r="5300" spans="1:29" x14ac:dyDescent="0.25">
      <c r="A5300">
        <v>3597</v>
      </c>
      <c r="B5300" s="9">
        <v>43582</v>
      </c>
      <c r="C5300" s="50" t="str">
        <f t="shared" si="656"/>
        <v>N</v>
      </c>
      <c r="D5300" s="52">
        <f>_xlfn.XLOOKUP(B5300,Cal_Date!B:B,Cal_Date!A:A,0)</f>
        <v>4</v>
      </c>
      <c r="E5300">
        <v>2019</v>
      </c>
      <c r="F5300" t="s">
        <v>126</v>
      </c>
      <c r="G5300" t="s">
        <v>130</v>
      </c>
      <c r="H5300" t="s">
        <v>48</v>
      </c>
      <c r="I5300" t="s">
        <v>18</v>
      </c>
      <c r="J5300" t="s">
        <v>10</v>
      </c>
      <c r="K5300" t="s">
        <v>43</v>
      </c>
      <c r="L5300">
        <v>1</v>
      </c>
      <c r="M5300">
        <v>1000</v>
      </c>
      <c r="O5300" t="s">
        <v>25</v>
      </c>
      <c r="R5300" t="s">
        <v>44</v>
      </c>
      <c r="S5300" s="49" t="str">
        <f t="shared" si="657"/>
        <v>Card</v>
      </c>
      <c r="T5300" s="3">
        <v>0.03</v>
      </c>
      <c r="U5300" s="2">
        <v>7.5600000000000005</v>
      </c>
      <c r="V5300" s="2">
        <v>1.46</v>
      </c>
      <c r="W5300" s="54">
        <f>_xlfn.XLOOKUP(M5300,Market!A:A,Market!F:F,0)</f>
        <v>0.08</v>
      </c>
      <c r="X5300" s="55">
        <f t="shared" si="658"/>
        <v>0.2268</v>
      </c>
      <c r="Y5300" s="55">
        <f t="shared" si="659"/>
        <v>6.1000000000000005</v>
      </c>
      <c r="Z5300" s="54">
        <f t="shared" si="660"/>
        <v>0.80687830687830686</v>
      </c>
      <c r="AA5300" s="49" t="str">
        <f t="shared" ca="1" si="661"/>
        <v>N</v>
      </c>
      <c r="AB5300" s="49">
        <f t="shared" ca="1" si="662"/>
        <v>5</v>
      </c>
      <c r="AC5300" s="49" t="str">
        <f t="shared" ca="1" si="663"/>
        <v>N</v>
      </c>
    </row>
    <row r="5301" spans="1:29" x14ac:dyDescent="0.25">
      <c r="A5301">
        <v>3598</v>
      </c>
      <c r="B5301" s="9">
        <v>43582</v>
      </c>
      <c r="C5301" s="50" t="str">
        <f t="shared" si="656"/>
        <v>N</v>
      </c>
      <c r="D5301" s="52">
        <f>_xlfn.XLOOKUP(B5301,Cal_Date!B:B,Cal_Date!A:A,0)</f>
        <v>4</v>
      </c>
      <c r="E5301">
        <v>2019</v>
      </c>
      <c r="F5301" t="s">
        <v>126</v>
      </c>
      <c r="G5301" t="s">
        <v>130</v>
      </c>
      <c r="H5301" t="s">
        <v>14</v>
      </c>
      <c r="I5301" t="s">
        <v>18</v>
      </c>
      <c r="J5301" t="s">
        <v>15</v>
      </c>
      <c r="K5301" t="s">
        <v>43</v>
      </c>
      <c r="L5301">
        <v>1</v>
      </c>
      <c r="M5301">
        <v>1004</v>
      </c>
      <c r="O5301" t="s">
        <v>28</v>
      </c>
      <c r="R5301" t="s">
        <v>46</v>
      </c>
      <c r="S5301" s="49" t="str">
        <f t="shared" si="657"/>
        <v>Card</v>
      </c>
      <c r="T5301" s="3">
        <v>0.04</v>
      </c>
      <c r="U5301" s="2">
        <v>6.8900000000000006</v>
      </c>
      <c r="V5301" s="2">
        <v>2.1</v>
      </c>
      <c r="W5301" s="54">
        <f>_xlfn.XLOOKUP(M5301,Market!A:A,Market!F:F,0)</f>
        <v>0.06</v>
      </c>
      <c r="X5301" s="55">
        <f t="shared" si="658"/>
        <v>0.27560000000000001</v>
      </c>
      <c r="Y5301" s="55">
        <f t="shared" si="659"/>
        <v>4.7900000000000009</v>
      </c>
      <c r="Z5301" s="54">
        <f t="shared" si="660"/>
        <v>0.69521044992743108</v>
      </c>
      <c r="AA5301" s="49" t="str">
        <f t="shared" ca="1" si="661"/>
        <v>N</v>
      </c>
      <c r="AB5301" s="49">
        <f t="shared" ca="1" si="662"/>
        <v>5</v>
      </c>
      <c r="AC5301" s="49" t="str">
        <f t="shared" ca="1" si="663"/>
        <v>N</v>
      </c>
    </row>
    <row r="5302" spans="1:29" x14ac:dyDescent="0.25">
      <c r="A5302">
        <v>3599</v>
      </c>
      <c r="B5302" s="9">
        <v>43582</v>
      </c>
      <c r="C5302" s="50" t="str">
        <f t="shared" si="656"/>
        <v>N</v>
      </c>
      <c r="D5302" s="52">
        <f>_xlfn.XLOOKUP(B5302,Cal_Date!B:B,Cal_Date!A:A,0)</f>
        <v>4</v>
      </c>
      <c r="E5302">
        <v>2019</v>
      </c>
      <c r="F5302" t="s">
        <v>126</v>
      </c>
      <c r="G5302" t="s">
        <v>130</v>
      </c>
      <c r="H5302" t="s">
        <v>14</v>
      </c>
      <c r="I5302" t="s">
        <v>13</v>
      </c>
      <c r="J5302" t="s">
        <v>15</v>
      </c>
      <c r="K5302" t="s">
        <v>43</v>
      </c>
      <c r="L5302">
        <v>1</v>
      </c>
      <c r="M5302">
        <v>1005</v>
      </c>
      <c r="O5302" t="s">
        <v>25</v>
      </c>
      <c r="R5302" t="s">
        <v>47</v>
      </c>
      <c r="S5302" s="49" t="str">
        <f t="shared" si="657"/>
        <v>Card</v>
      </c>
      <c r="T5302" s="3">
        <v>3.5000000000000003E-2</v>
      </c>
      <c r="U5302" s="2">
        <v>7.0785</v>
      </c>
      <c r="V5302" s="2">
        <v>2.12</v>
      </c>
      <c r="W5302" s="54">
        <f>_xlfn.XLOOKUP(M5302,Market!A:A,Market!F:F,0)</f>
        <v>8.8999999999999996E-2</v>
      </c>
      <c r="X5302" s="55">
        <f t="shared" si="658"/>
        <v>0.24774750000000004</v>
      </c>
      <c r="Y5302" s="55">
        <f t="shared" si="659"/>
        <v>4.9584999999999999</v>
      </c>
      <c r="Z5302" s="54">
        <f t="shared" si="660"/>
        <v>0.70050151868333688</v>
      </c>
      <c r="AA5302" s="49" t="str">
        <f t="shared" ca="1" si="661"/>
        <v>N</v>
      </c>
      <c r="AB5302" s="49">
        <f t="shared" ca="1" si="662"/>
        <v>5</v>
      </c>
      <c r="AC5302" s="49" t="str">
        <f t="shared" ca="1" si="663"/>
        <v>N</v>
      </c>
    </row>
    <row r="5303" spans="1:29" x14ac:dyDescent="0.25">
      <c r="A5303">
        <v>3600</v>
      </c>
      <c r="B5303" s="9">
        <v>43582</v>
      </c>
      <c r="C5303" s="50" t="str">
        <f t="shared" si="656"/>
        <v>N</v>
      </c>
      <c r="D5303" s="52">
        <f>_xlfn.XLOOKUP(B5303,Cal_Date!B:B,Cal_Date!A:A,0)</f>
        <v>4</v>
      </c>
      <c r="E5303">
        <v>2019</v>
      </c>
      <c r="F5303" t="s">
        <v>126</v>
      </c>
      <c r="G5303" t="s">
        <v>130</v>
      </c>
      <c r="H5303" t="s">
        <v>11</v>
      </c>
      <c r="I5303" t="s">
        <v>13</v>
      </c>
      <c r="J5303" t="s">
        <v>15</v>
      </c>
      <c r="K5303" t="s">
        <v>42</v>
      </c>
      <c r="L5303">
        <v>1</v>
      </c>
      <c r="M5303">
        <v>1000</v>
      </c>
      <c r="O5303" t="s">
        <v>25</v>
      </c>
      <c r="R5303" t="s">
        <v>44</v>
      </c>
      <c r="S5303" s="49" t="str">
        <f t="shared" si="657"/>
        <v>Card</v>
      </c>
      <c r="T5303" s="3">
        <v>0.03</v>
      </c>
      <c r="U5303" s="2">
        <v>2.7</v>
      </c>
      <c r="V5303" s="2">
        <v>1.42</v>
      </c>
      <c r="W5303" s="54">
        <f>_xlfn.XLOOKUP(M5303,Market!A:A,Market!F:F,0)</f>
        <v>0.08</v>
      </c>
      <c r="X5303" s="55">
        <f t="shared" si="658"/>
        <v>8.1000000000000003E-2</v>
      </c>
      <c r="Y5303" s="55">
        <f t="shared" si="659"/>
        <v>1.2800000000000002</v>
      </c>
      <c r="Z5303" s="54">
        <f t="shared" si="660"/>
        <v>0.47407407407407415</v>
      </c>
      <c r="AA5303" s="49" t="str">
        <f t="shared" ca="1" si="661"/>
        <v>N</v>
      </c>
      <c r="AB5303" s="49">
        <f t="shared" ca="1" si="662"/>
        <v>5</v>
      </c>
      <c r="AC5303" s="49" t="str">
        <f t="shared" ca="1" si="663"/>
        <v>N</v>
      </c>
    </row>
    <row r="5304" spans="1:29" x14ac:dyDescent="0.25">
      <c r="A5304">
        <v>3601</v>
      </c>
      <c r="B5304" s="9">
        <v>43582</v>
      </c>
      <c r="C5304" s="50" t="str">
        <f t="shared" si="656"/>
        <v>N</v>
      </c>
      <c r="D5304" s="52">
        <f>_xlfn.XLOOKUP(B5304,Cal_Date!B:B,Cal_Date!A:A,0)</f>
        <v>4</v>
      </c>
      <c r="E5304">
        <v>2019</v>
      </c>
      <c r="F5304" t="s">
        <v>126</v>
      </c>
      <c r="G5304" t="s">
        <v>130</v>
      </c>
      <c r="H5304" t="s">
        <v>11</v>
      </c>
      <c r="I5304" t="s">
        <v>13</v>
      </c>
      <c r="J5304" t="s">
        <v>15</v>
      </c>
      <c r="K5304" t="s">
        <v>42</v>
      </c>
      <c r="L5304">
        <v>1</v>
      </c>
      <c r="M5304">
        <v>1006</v>
      </c>
      <c r="O5304" t="s">
        <v>28</v>
      </c>
      <c r="R5304" t="s">
        <v>44</v>
      </c>
      <c r="S5304" s="49" t="str">
        <f t="shared" si="657"/>
        <v>Card</v>
      </c>
      <c r="T5304" s="3">
        <v>0.03</v>
      </c>
      <c r="U5304" s="2">
        <v>2.7225000000000001</v>
      </c>
      <c r="V5304" s="2">
        <v>1.42</v>
      </c>
      <c r="W5304" s="54">
        <f>_xlfn.XLOOKUP(M5304,Market!A:A,Market!F:F,0)</f>
        <v>8.8999999999999996E-2</v>
      </c>
      <c r="X5304" s="55">
        <f t="shared" si="658"/>
        <v>8.1674999999999998E-2</v>
      </c>
      <c r="Y5304" s="55">
        <f t="shared" si="659"/>
        <v>1.3025000000000002</v>
      </c>
      <c r="Z5304" s="54">
        <f t="shared" si="660"/>
        <v>0.47842056932966032</v>
      </c>
      <c r="AA5304" s="49" t="str">
        <f t="shared" ca="1" si="661"/>
        <v>N</v>
      </c>
      <c r="AB5304" s="49">
        <f t="shared" ca="1" si="662"/>
        <v>5</v>
      </c>
      <c r="AC5304" s="49" t="str">
        <f t="shared" ca="1" si="663"/>
        <v>N</v>
      </c>
    </row>
    <row r="5305" spans="1:29" x14ac:dyDescent="0.25">
      <c r="A5305">
        <v>3602</v>
      </c>
      <c r="B5305" s="9">
        <v>43582</v>
      </c>
      <c r="C5305" s="50" t="str">
        <f t="shared" si="656"/>
        <v>N</v>
      </c>
      <c r="D5305" s="52">
        <f>_xlfn.XLOOKUP(B5305,Cal_Date!B:B,Cal_Date!A:A,0)</f>
        <v>4</v>
      </c>
      <c r="E5305">
        <v>2019</v>
      </c>
      <c r="F5305" t="s">
        <v>126</v>
      </c>
      <c r="G5305" t="s">
        <v>130</v>
      </c>
      <c r="H5305" t="s">
        <v>11</v>
      </c>
      <c r="I5305" t="s">
        <v>11</v>
      </c>
      <c r="J5305" t="s">
        <v>15</v>
      </c>
      <c r="K5305" t="s">
        <v>42</v>
      </c>
      <c r="L5305">
        <v>2</v>
      </c>
      <c r="M5305">
        <v>1000</v>
      </c>
      <c r="O5305" t="s">
        <v>25</v>
      </c>
      <c r="R5305" t="s">
        <v>44</v>
      </c>
      <c r="S5305" s="49" t="str">
        <f t="shared" si="657"/>
        <v>Card</v>
      </c>
      <c r="T5305" s="3">
        <v>0.03</v>
      </c>
      <c r="U5305" s="2">
        <v>5.4</v>
      </c>
      <c r="V5305" s="2">
        <v>1.74</v>
      </c>
      <c r="W5305" s="54">
        <f>_xlfn.XLOOKUP(M5305,Market!A:A,Market!F:F,0)</f>
        <v>0.08</v>
      </c>
      <c r="X5305" s="55">
        <f t="shared" si="658"/>
        <v>0.16200000000000001</v>
      </c>
      <c r="Y5305" s="55">
        <f t="shared" si="659"/>
        <v>3.66</v>
      </c>
      <c r="Z5305" s="54">
        <f t="shared" si="660"/>
        <v>0.67777777777777781</v>
      </c>
      <c r="AA5305" s="49" t="str">
        <f t="shared" ca="1" si="661"/>
        <v>N</v>
      </c>
      <c r="AB5305" s="49">
        <f t="shared" ca="1" si="662"/>
        <v>5</v>
      </c>
      <c r="AC5305" s="49" t="str">
        <f t="shared" ca="1" si="663"/>
        <v>N</v>
      </c>
    </row>
    <row r="5306" spans="1:29" x14ac:dyDescent="0.25">
      <c r="A5306">
        <v>3603</v>
      </c>
      <c r="B5306" s="9">
        <v>43582</v>
      </c>
      <c r="C5306" s="50" t="str">
        <f t="shared" si="656"/>
        <v>N</v>
      </c>
      <c r="D5306" s="52">
        <f>_xlfn.XLOOKUP(B5306,Cal_Date!B:B,Cal_Date!A:A,0)</f>
        <v>4</v>
      </c>
      <c r="E5306">
        <v>2019</v>
      </c>
      <c r="F5306" t="s">
        <v>126</v>
      </c>
      <c r="G5306" t="s">
        <v>130</v>
      </c>
      <c r="H5306" t="s">
        <v>11</v>
      </c>
      <c r="I5306" t="s">
        <v>11</v>
      </c>
      <c r="J5306" t="s">
        <v>15</v>
      </c>
      <c r="K5306" t="s">
        <v>42</v>
      </c>
      <c r="L5306">
        <v>2</v>
      </c>
      <c r="M5306">
        <v>1001</v>
      </c>
      <c r="O5306" t="s">
        <v>25</v>
      </c>
      <c r="R5306" t="s">
        <v>44</v>
      </c>
      <c r="S5306" s="49" t="str">
        <f t="shared" si="657"/>
        <v>Card</v>
      </c>
      <c r="T5306" s="3">
        <v>0.03</v>
      </c>
      <c r="U5306" s="2">
        <v>5.3000000000000007</v>
      </c>
      <c r="V5306" s="2">
        <v>1.74</v>
      </c>
      <c r="W5306" s="54">
        <f>_xlfn.XLOOKUP(M5306,Market!A:A,Market!F:F,0)</f>
        <v>0.06</v>
      </c>
      <c r="X5306" s="55">
        <f t="shared" si="658"/>
        <v>0.159</v>
      </c>
      <c r="Y5306" s="55">
        <f t="shared" si="659"/>
        <v>3.5600000000000005</v>
      </c>
      <c r="Z5306" s="54">
        <f t="shared" si="660"/>
        <v>0.67169811320754713</v>
      </c>
      <c r="AA5306" s="49" t="str">
        <f t="shared" ca="1" si="661"/>
        <v>N</v>
      </c>
      <c r="AB5306" s="49">
        <f t="shared" ca="1" si="662"/>
        <v>5</v>
      </c>
      <c r="AC5306" s="49" t="str">
        <f t="shared" ca="1" si="663"/>
        <v>N</v>
      </c>
    </row>
    <row r="5307" spans="1:29" x14ac:dyDescent="0.25">
      <c r="A5307">
        <v>3604</v>
      </c>
      <c r="B5307" s="9">
        <v>43583</v>
      </c>
      <c r="C5307" s="50" t="str">
        <f t="shared" si="656"/>
        <v>N</v>
      </c>
      <c r="D5307" s="52">
        <f>_xlfn.XLOOKUP(B5307,Cal_Date!B:B,Cal_Date!A:A,0)</f>
        <v>5</v>
      </c>
      <c r="E5307">
        <v>2019</v>
      </c>
      <c r="F5307" t="s">
        <v>127</v>
      </c>
      <c r="G5307" t="s">
        <v>130</v>
      </c>
      <c r="H5307" t="s">
        <v>14</v>
      </c>
      <c r="I5307" t="s">
        <v>18</v>
      </c>
      <c r="J5307" t="s">
        <v>15</v>
      </c>
      <c r="K5307" t="s">
        <v>43</v>
      </c>
      <c r="L5307">
        <v>1</v>
      </c>
      <c r="M5307">
        <v>1008</v>
      </c>
      <c r="O5307" t="s">
        <v>28</v>
      </c>
      <c r="R5307" t="s">
        <v>44</v>
      </c>
      <c r="S5307" s="49" t="str">
        <f t="shared" si="657"/>
        <v>Card</v>
      </c>
      <c r="T5307" s="3">
        <v>0.03</v>
      </c>
      <c r="U5307" s="2">
        <v>7.6229999999999993</v>
      </c>
      <c r="V5307" s="2">
        <v>2.2200000000000002</v>
      </c>
      <c r="W5307" s="54">
        <f>_xlfn.XLOOKUP(M5307,Market!A:A,Market!F:F,0)</f>
        <v>8.8999999999999996E-2</v>
      </c>
      <c r="X5307" s="55">
        <f t="shared" si="658"/>
        <v>0.22868999999999998</v>
      </c>
      <c r="Y5307" s="55">
        <f t="shared" si="659"/>
        <v>5.4029999999999987</v>
      </c>
      <c r="Z5307" s="54">
        <f t="shared" si="660"/>
        <v>0.7087760724124359</v>
      </c>
      <c r="AA5307" s="49" t="str">
        <f t="shared" ca="1" si="661"/>
        <v>N</v>
      </c>
      <c r="AB5307" s="49">
        <f t="shared" ca="1" si="662"/>
        <v>5</v>
      </c>
      <c r="AC5307" s="49" t="str">
        <f t="shared" ca="1" si="663"/>
        <v>N</v>
      </c>
    </row>
    <row r="5308" spans="1:29" x14ac:dyDescent="0.25">
      <c r="A5308">
        <v>3605</v>
      </c>
      <c r="B5308" s="9">
        <v>43583</v>
      </c>
      <c r="C5308" s="50" t="str">
        <f t="shared" si="656"/>
        <v>N</v>
      </c>
      <c r="D5308" s="52">
        <f>_xlfn.XLOOKUP(B5308,Cal_Date!B:B,Cal_Date!A:A,0)</f>
        <v>5</v>
      </c>
      <c r="E5308">
        <v>2019</v>
      </c>
      <c r="F5308" t="s">
        <v>127</v>
      </c>
      <c r="G5308" t="s">
        <v>130</v>
      </c>
      <c r="H5308" t="s">
        <v>48</v>
      </c>
      <c r="I5308" t="s">
        <v>18</v>
      </c>
      <c r="J5308" t="s">
        <v>10</v>
      </c>
      <c r="K5308" t="s">
        <v>43</v>
      </c>
      <c r="L5308">
        <v>1</v>
      </c>
      <c r="M5308">
        <v>1009</v>
      </c>
      <c r="O5308" t="s">
        <v>28</v>
      </c>
      <c r="R5308" t="s">
        <v>44</v>
      </c>
      <c r="S5308" s="49" t="str">
        <f t="shared" si="657"/>
        <v>Card</v>
      </c>
      <c r="T5308" s="3">
        <v>0.03</v>
      </c>
      <c r="U5308" s="2">
        <v>7.6229999999999993</v>
      </c>
      <c r="V5308" s="2">
        <v>1.46</v>
      </c>
      <c r="W5308" s="54">
        <f>_xlfn.XLOOKUP(M5308,Market!A:A,Market!F:F,0)</f>
        <v>8.8999999999999996E-2</v>
      </c>
      <c r="X5308" s="55">
        <f t="shared" si="658"/>
        <v>0.22868999999999998</v>
      </c>
      <c r="Y5308" s="55">
        <f t="shared" si="659"/>
        <v>6.1629999999999994</v>
      </c>
      <c r="Z5308" s="54">
        <f t="shared" si="660"/>
        <v>0.80847435392889933</v>
      </c>
      <c r="AA5308" s="49" t="str">
        <f t="shared" ca="1" si="661"/>
        <v>N</v>
      </c>
      <c r="AB5308" s="49">
        <f t="shared" ca="1" si="662"/>
        <v>5</v>
      </c>
      <c r="AC5308" s="49" t="str">
        <f t="shared" ca="1" si="663"/>
        <v>N</v>
      </c>
    </row>
    <row r="5309" spans="1:29" x14ac:dyDescent="0.25">
      <c r="A5309">
        <v>3606</v>
      </c>
      <c r="B5309" s="9">
        <v>43583</v>
      </c>
      <c r="C5309" s="50" t="str">
        <f t="shared" si="656"/>
        <v>N</v>
      </c>
      <c r="D5309" s="52">
        <f>_xlfn.XLOOKUP(B5309,Cal_Date!B:B,Cal_Date!A:A,0)</f>
        <v>5</v>
      </c>
      <c r="E5309">
        <v>2019</v>
      </c>
      <c r="F5309" t="s">
        <v>127</v>
      </c>
      <c r="G5309" t="s">
        <v>130</v>
      </c>
      <c r="H5309" t="s">
        <v>11</v>
      </c>
      <c r="I5309" t="s">
        <v>11</v>
      </c>
      <c r="J5309" t="s">
        <v>15</v>
      </c>
      <c r="K5309" t="s">
        <v>42</v>
      </c>
      <c r="L5309">
        <v>1</v>
      </c>
      <c r="M5309">
        <v>1001</v>
      </c>
      <c r="O5309" t="s">
        <v>25</v>
      </c>
      <c r="R5309" t="s">
        <v>44</v>
      </c>
      <c r="S5309" s="49" t="str">
        <f t="shared" si="657"/>
        <v>Card</v>
      </c>
      <c r="T5309" s="3">
        <v>0.03</v>
      </c>
      <c r="U5309" s="2">
        <v>2.6500000000000004</v>
      </c>
      <c r="V5309" s="2">
        <v>0.87</v>
      </c>
      <c r="W5309" s="54">
        <f>_xlfn.XLOOKUP(M5309,Market!A:A,Market!F:F,0)</f>
        <v>0.06</v>
      </c>
      <c r="X5309" s="55">
        <f t="shared" si="658"/>
        <v>7.9500000000000001E-2</v>
      </c>
      <c r="Y5309" s="55">
        <f t="shared" si="659"/>
        <v>1.7800000000000002</v>
      </c>
      <c r="Z5309" s="54">
        <f t="shared" si="660"/>
        <v>0.67169811320754713</v>
      </c>
      <c r="AA5309" s="49" t="str">
        <f t="shared" ca="1" si="661"/>
        <v>N</v>
      </c>
      <c r="AB5309" s="49">
        <f t="shared" ca="1" si="662"/>
        <v>5</v>
      </c>
      <c r="AC5309" s="49" t="str">
        <f t="shared" ca="1" si="663"/>
        <v>N</v>
      </c>
    </row>
    <row r="5310" spans="1:29" x14ac:dyDescent="0.25">
      <c r="A5310">
        <v>3607</v>
      </c>
      <c r="B5310" s="9">
        <v>43583</v>
      </c>
      <c r="C5310" s="50" t="str">
        <f t="shared" si="656"/>
        <v>N</v>
      </c>
      <c r="D5310" s="52">
        <f>_xlfn.XLOOKUP(B5310,Cal_Date!B:B,Cal_Date!A:A,0)</f>
        <v>5</v>
      </c>
      <c r="E5310">
        <v>2019</v>
      </c>
      <c r="F5310" t="s">
        <v>127</v>
      </c>
      <c r="G5310" t="s">
        <v>130</v>
      </c>
      <c r="H5310" t="s">
        <v>48</v>
      </c>
      <c r="I5310" t="s">
        <v>18</v>
      </c>
      <c r="J5310" t="s">
        <v>10</v>
      </c>
      <c r="K5310" t="s">
        <v>43</v>
      </c>
      <c r="L5310">
        <v>2</v>
      </c>
      <c r="M5310">
        <v>1001</v>
      </c>
      <c r="O5310" t="s">
        <v>25</v>
      </c>
      <c r="R5310" t="s">
        <v>47</v>
      </c>
      <c r="S5310" s="49" t="str">
        <f t="shared" si="657"/>
        <v>Card</v>
      </c>
      <c r="T5310" s="3">
        <v>3.5000000000000003E-2</v>
      </c>
      <c r="U5310" s="2">
        <v>14.84</v>
      </c>
      <c r="V5310" s="2">
        <v>2.92</v>
      </c>
      <c r="W5310" s="54">
        <f>_xlfn.XLOOKUP(M5310,Market!A:A,Market!F:F,0)</f>
        <v>0.06</v>
      </c>
      <c r="X5310" s="55">
        <f t="shared" si="658"/>
        <v>0.51940000000000008</v>
      </c>
      <c r="Y5310" s="55">
        <f t="shared" si="659"/>
        <v>11.92</v>
      </c>
      <c r="Z5310" s="54">
        <f t="shared" si="660"/>
        <v>0.80323450134770891</v>
      </c>
      <c r="AA5310" s="49" t="str">
        <f t="shared" ca="1" si="661"/>
        <v>N</v>
      </c>
      <c r="AB5310" s="49">
        <f t="shared" ca="1" si="662"/>
        <v>5</v>
      </c>
      <c r="AC5310" s="49" t="str">
        <f t="shared" ca="1" si="663"/>
        <v>N</v>
      </c>
    </row>
    <row r="5311" spans="1:29" x14ac:dyDescent="0.25">
      <c r="A5311">
        <v>3608</v>
      </c>
      <c r="B5311" s="9">
        <v>43583</v>
      </c>
      <c r="C5311" s="50" t="str">
        <f t="shared" si="656"/>
        <v>N</v>
      </c>
      <c r="D5311" s="52">
        <f>_xlfn.XLOOKUP(B5311,Cal_Date!B:B,Cal_Date!A:A,0)</f>
        <v>5</v>
      </c>
      <c r="E5311">
        <v>2019</v>
      </c>
      <c r="F5311" t="s">
        <v>127</v>
      </c>
      <c r="G5311" t="s">
        <v>130</v>
      </c>
      <c r="H5311" t="s">
        <v>11</v>
      </c>
      <c r="I5311" t="s">
        <v>11</v>
      </c>
      <c r="J5311" t="s">
        <v>15</v>
      </c>
      <c r="K5311" t="s">
        <v>42</v>
      </c>
      <c r="L5311">
        <v>1</v>
      </c>
      <c r="M5311">
        <v>1001</v>
      </c>
      <c r="O5311" t="s">
        <v>25</v>
      </c>
      <c r="R5311" t="s">
        <v>44</v>
      </c>
      <c r="S5311" s="49" t="str">
        <f t="shared" si="657"/>
        <v>Card</v>
      </c>
      <c r="T5311" s="3">
        <v>0.03</v>
      </c>
      <c r="U5311" s="2">
        <v>2.6500000000000004</v>
      </c>
      <c r="V5311" s="2">
        <v>0.87</v>
      </c>
      <c r="W5311" s="54">
        <f>_xlfn.XLOOKUP(M5311,Market!A:A,Market!F:F,0)</f>
        <v>0.06</v>
      </c>
      <c r="X5311" s="55">
        <f t="shared" si="658"/>
        <v>7.9500000000000001E-2</v>
      </c>
      <c r="Y5311" s="55">
        <f t="shared" si="659"/>
        <v>1.7800000000000002</v>
      </c>
      <c r="Z5311" s="54">
        <f t="shared" si="660"/>
        <v>0.67169811320754713</v>
      </c>
      <c r="AA5311" s="49" t="str">
        <f t="shared" ca="1" si="661"/>
        <v>N</v>
      </c>
      <c r="AB5311" s="49">
        <f t="shared" ca="1" si="662"/>
        <v>5</v>
      </c>
      <c r="AC5311" s="49" t="str">
        <f t="shared" ca="1" si="663"/>
        <v>N</v>
      </c>
    </row>
    <row r="5312" spans="1:29" x14ac:dyDescent="0.25">
      <c r="A5312">
        <v>3609</v>
      </c>
      <c r="B5312" s="9">
        <v>43583</v>
      </c>
      <c r="C5312" s="50" t="str">
        <f t="shared" si="656"/>
        <v>N</v>
      </c>
      <c r="D5312" s="52">
        <f>_xlfn.XLOOKUP(B5312,Cal_Date!B:B,Cal_Date!A:A,0)</f>
        <v>5</v>
      </c>
      <c r="E5312">
        <v>2019</v>
      </c>
      <c r="F5312" t="s">
        <v>127</v>
      </c>
      <c r="G5312" t="s">
        <v>130</v>
      </c>
      <c r="H5312" t="s">
        <v>11</v>
      </c>
      <c r="I5312" t="s">
        <v>11</v>
      </c>
      <c r="J5312" t="s">
        <v>15</v>
      </c>
      <c r="K5312" t="s">
        <v>42</v>
      </c>
      <c r="L5312">
        <v>2</v>
      </c>
      <c r="M5312">
        <v>1002</v>
      </c>
      <c r="O5312" t="s">
        <v>28</v>
      </c>
      <c r="R5312" t="s">
        <v>44</v>
      </c>
      <c r="S5312" s="49" t="str">
        <f t="shared" si="657"/>
        <v>Card</v>
      </c>
      <c r="T5312" s="3">
        <v>0.03</v>
      </c>
      <c r="U5312" s="2">
        <v>5.3000000000000007</v>
      </c>
      <c r="V5312" s="2">
        <v>1.74</v>
      </c>
      <c r="W5312" s="54">
        <f>_xlfn.XLOOKUP(M5312,Market!A:A,Market!F:F,0)</f>
        <v>0.06</v>
      </c>
      <c r="X5312" s="55">
        <f t="shared" si="658"/>
        <v>0.159</v>
      </c>
      <c r="Y5312" s="55">
        <f t="shared" si="659"/>
        <v>3.5600000000000005</v>
      </c>
      <c r="Z5312" s="54">
        <f t="shared" si="660"/>
        <v>0.67169811320754713</v>
      </c>
      <c r="AA5312" s="49" t="str">
        <f t="shared" ca="1" si="661"/>
        <v>N</v>
      </c>
      <c r="AB5312" s="49">
        <f t="shared" ca="1" si="662"/>
        <v>5</v>
      </c>
      <c r="AC5312" s="49" t="str">
        <f t="shared" ca="1" si="663"/>
        <v>N</v>
      </c>
    </row>
    <row r="5313" spans="1:29" x14ac:dyDescent="0.25">
      <c r="A5313">
        <v>3610</v>
      </c>
      <c r="B5313" s="9">
        <v>43583</v>
      </c>
      <c r="C5313" s="50" t="str">
        <f t="shared" si="656"/>
        <v>N</v>
      </c>
      <c r="D5313" s="52">
        <f>_xlfn.XLOOKUP(B5313,Cal_Date!B:B,Cal_Date!A:A,0)</f>
        <v>5</v>
      </c>
      <c r="E5313">
        <v>2019</v>
      </c>
      <c r="F5313" t="s">
        <v>127</v>
      </c>
      <c r="G5313" t="s">
        <v>130</v>
      </c>
      <c r="H5313" t="s">
        <v>14</v>
      </c>
      <c r="I5313" t="s">
        <v>18</v>
      </c>
      <c r="J5313" t="s">
        <v>15</v>
      </c>
      <c r="K5313" t="s">
        <v>43</v>
      </c>
      <c r="L5313">
        <v>1</v>
      </c>
      <c r="M5313">
        <v>1003</v>
      </c>
      <c r="O5313" t="s">
        <v>25</v>
      </c>
      <c r="R5313" t="s">
        <v>44</v>
      </c>
      <c r="S5313" s="49" t="str">
        <f t="shared" si="657"/>
        <v>Card</v>
      </c>
      <c r="T5313" s="3">
        <v>0.03</v>
      </c>
      <c r="U5313" s="2">
        <v>6.8900000000000006</v>
      </c>
      <c r="V5313" s="2">
        <v>2.1</v>
      </c>
      <c r="W5313" s="54">
        <f>_xlfn.XLOOKUP(M5313,Market!A:A,Market!F:F,0)</f>
        <v>0.06</v>
      </c>
      <c r="X5313" s="55">
        <f t="shared" si="658"/>
        <v>0.20670000000000002</v>
      </c>
      <c r="Y5313" s="55">
        <f t="shared" si="659"/>
        <v>4.7900000000000009</v>
      </c>
      <c r="Z5313" s="54">
        <f t="shared" si="660"/>
        <v>0.69521044992743108</v>
      </c>
      <c r="AA5313" s="49" t="str">
        <f t="shared" ca="1" si="661"/>
        <v>N</v>
      </c>
      <c r="AB5313" s="49">
        <f t="shared" ca="1" si="662"/>
        <v>5</v>
      </c>
      <c r="AC5313" s="49" t="str">
        <f t="shared" ca="1" si="663"/>
        <v>N</v>
      </c>
    </row>
    <row r="5314" spans="1:29" x14ac:dyDescent="0.25">
      <c r="A5314">
        <v>3611</v>
      </c>
      <c r="B5314" s="9">
        <v>43583</v>
      </c>
      <c r="C5314" s="50" t="str">
        <f t="shared" si="656"/>
        <v>N</v>
      </c>
      <c r="D5314" s="52">
        <f>_xlfn.XLOOKUP(B5314,Cal_Date!B:B,Cal_Date!A:A,0)</f>
        <v>5</v>
      </c>
      <c r="E5314">
        <v>2019</v>
      </c>
      <c r="F5314" t="s">
        <v>127</v>
      </c>
      <c r="G5314" t="s">
        <v>130</v>
      </c>
      <c r="H5314" t="s">
        <v>48</v>
      </c>
      <c r="I5314" t="s">
        <v>18</v>
      </c>
      <c r="J5314" t="s">
        <v>10</v>
      </c>
      <c r="K5314" t="s">
        <v>43</v>
      </c>
      <c r="L5314">
        <v>2</v>
      </c>
      <c r="M5314">
        <v>1003</v>
      </c>
      <c r="O5314" t="s">
        <v>25</v>
      </c>
      <c r="R5314" t="s">
        <v>46</v>
      </c>
      <c r="S5314" s="49" t="str">
        <f t="shared" si="657"/>
        <v>Card</v>
      </c>
      <c r="T5314" s="3">
        <v>0.04</v>
      </c>
      <c r="U5314" s="2">
        <v>14.84</v>
      </c>
      <c r="V5314" s="2">
        <v>2.92</v>
      </c>
      <c r="W5314" s="54">
        <f>_xlfn.XLOOKUP(M5314,Market!A:A,Market!F:F,0)</f>
        <v>0.06</v>
      </c>
      <c r="X5314" s="55">
        <f t="shared" si="658"/>
        <v>0.59360000000000002</v>
      </c>
      <c r="Y5314" s="55">
        <f t="shared" si="659"/>
        <v>11.92</v>
      </c>
      <c r="Z5314" s="54">
        <f t="shared" si="660"/>
        <v>0.80323450134770891</v>
      </c>
      <c r="AA5314" s="49" t="str">
        <f t="shared" ca="1" si="661"/>
        <v>N</v>
      </c>
      <c r="AB5314" s="49">
        <f t="shared" ca="1" si="662"/>
        <v>5</v>
      </c>
      <c r="AC5314" s="49" t="str">
        <f t="shared" ca="1" si="663"/>
        <v>N</v>
      </c>
    </row>
    <row r="5315" spans="1:29" x14ac:dyDescent="0.25">
      <c r="A5315">
        <v>3612</v>
      </c>
      <c r="B5315" s="9">
        <v>43583</v>
      </c>
      <c r="C5315" s="50" t="str">
        <f t="shared" ref="C5315:C5378" si="664">IF(OR(B5315="04/01/2018"+0,B5315="04/02/2018"+0),"Y","N")</f>
        <v>N</v>
      </c>
      <c r="D5315" s="52">
        <f>_xlfn.XLOOKUP(B5315,Cal_Date!B:B,Cal_Date!A:A,0)</f>
        <v>5</v>
      </c>
      <c r="E5315">
        <v>2019</v>
      </c>
      <c r="F5315" t="s">
        <v>127</v>
      </c>
      <c r="G5315" t="s">
        <v>130</v>
      </c>
      <c r="H5315" t="s">
        <v>11</v>
      </c>
      <c r="I5315" t="s">
        <v>11</v>
      </c>
      <c r="J5315" t="s">
        <v>15</v>
      </c>
      <c r="K5315" t="s">
        <v>42</v>
      </c>
      <c r="L5315">
        <v>1</v>
      </c>
      <c r="M5315">
        <v>1003</v>
      </c>
      <c r="O5315" t="s">
        <v>25</v>
      </c>
      <c r="R5315" t="s">
        <v>44</v>
      </c>
      <c r="S5315" s="49" t="str">
        <f t="shared" ref="S5315:S5378" si="665">IF(R5315="Cash","Cash","Card")</f>
        <v>Card</v>
      </c>
      <c r="T5315" s="3">
        <v>0.03</v>
      </c>
      <c r="U5315" s="2">
        <v>2.6500000000000004</v>
      </c>
      <c r="V5315" s="2">
        <v>0.87</v>
      </c>
      <c r="W5315" s="54">
        <f>_xlfn.XLOOKUP(M5315,Market!A:A,Market!F:F,0)</f>
        <v>0.06</v>
      </c>
      <c r="X5315" s="55">
        <f t="shared" ref="X5315:X5378" si="666">T5315*U5315</f>
        <v>7.9500000000000001E-2</v>
      </c>
      <c r="Y5315" s="55">
        <f t="shared" ref="Y5315:Y5378" si="667">U5315-V5315</f>
        <v>1.7800000000000002</v>
      </c>
      <c r="Z5315" s="54">
        <f t="shared" ref="Z5315:Z5378" si="668">Y5315/U5315</f>
        <v>0.67169811320754713</v>
      </c>
      <c r="AA5315" s="49" t="str">
        <f t="shared" ref="AA5315:AA5378" ca="1" si="669">IF(DATEDIF(B5315,TODAY(),"y")&gt;5,"Y","N")</f>
        <v>N</v>
      </c>
      <c r="AB5315" s="49">
        <f t="shared" ref="AB5315:AB5378" ca="1" si="670">DATEDIF(B5315,TODAY(),"y")</f>
        <v>5</v>
      </c>
      <c r="AC5315" s="49" t="str">
        <f t="shared" ref="AC5315:AC5378" ca="1" si="671">IF(AB5315&gt;5,"Y","N")</f>
        <v>N</v>
      </c>
    </row>
    <row r="5316" spans="1:29" x14ac:dyDescent="0.25">
      <c r="A5316">
        <v>3613</v>
      </c>
      <c r="B5316" s="9">
        <v>43583</v>
      </c>
      <c r="C5316" s="50" t="str">
        <f t="shared" si="664"/>
        <v>N</v>
      </c>
      <c r="D5316" s="52">
        <f>_xlfn.XLOOKUP(B5316,Cal_Date!B:B,Cal_Date!A:A,0)</f>
        <v>5</v>
      </c>
      <c r="E5316">
        <v>2019</v>
      </c>
      <c r="F5316" t="s">
        <v>127</v>
      </c>
      <c r="G5316" t="s">
        <v>130</v>
      </c>
      <c r="H5316" t="s">
        <v>48</v>
      </c>
      <c r="I5316" t="s">
        <v>18</v>
      </c>
      <c r="J5316" t="s">
        <v>10</v>
      </c>
      <c r="K5316" t="s">
        <v>43</v>
      </c>
      <c r="L5316">
        <v>1</v>
      </c>
      <c r="M5316">
        <v>1004</v>
      </c>
      <c r="O5316" t="s">
        <v>28</v>
      </c>
      <c r="R5316" t="s">
        <v>44</v>
      </c>
      <c r="S5316" s="49" t="str">
        <f t="shared" si="665"/>
        <v>Card</v>
      </c>
      <c r="T5316" s="3">
        <v>0.03</v>
      </c>
      <c r="U5316" s="2">
        <v>7.42</v>
      </c>
      <c r="V5316" s="2">
        <v>1.46</v>
      </c>
      <c r="W5316" s="54">
        <f>_xlfn.XLOOKUP(M5316,Market!A:A,Market!F:F,0)</f>
        <v>0.06</v>
      </c>
      <c r="X5316" s="55">
        <f t="shared" si="666"/>
        <v>0.22259999999999999</v>
      </c>
      <c r="Y5316" s="55">
        <f t="shared" si="667"/>
        <v>5.96</v>
      </c>
      <c r="Z5316" s="54">
        <f t="shared" si="668"/>
        <v>0.80323450134770891</v>
      </c>
      <c r="AA5316" s="49" t="str">
        <f t="shared" ca="1" si="669"/>
        <v>N</v>
      </c>
      <c r="AB5316" s="49">
        <f t="shared" ca="1" si="670"/>
        <v>5</v>
      </c>
      <c r="AC5316" s="49" t="str">
        <f t="shared" ca="1" si="671"/>
        <v>N</v>
      </c>
    </row>
    <row r="5317" spans="1:29" x14ac:dyDescent="0.25">
      <c r="A5317">
        <v>3614</v>
      </c>
      <c r="B5317" s="9">
        <v>43583</v>
      </c>
      <c r="C5317" s="50" t="str">
        <f t="shared" si="664"/>
        <v>N</v>
      </c>
      <c r="D5317" s="52">
        <f>_xlfn.XLOOKUP(B5317,Cal_Date!B:B,Cal_Date!A:A,0)</f>
        <v>5</v>
      </c>
      <c r="E5317">
        <v>2019</v>
      </c>
      <c r="F5317" t="s">
        <v>127</v>
      </c>
      <c r="G5317" t="s">
        <v>130</v>
      </c>
      <c r="H5317" t="s">
        <v>11</v>
      </c>
      <c r="I5317" t="s">
        <v>11</v>
      </c>
      <c r="J5317" t="s">
        <v>15</v>
      </c>
      <c r="K5317" t="s">
        <v>42</v>
      </c>
      <c r="L5317">
        <v>1</v>
      </c>
      <c r="M5317">
        <v>1005</v>
      </c>
      <c r="O5317" t="s">
        <v>25</v>
      </c>
      <c r="R5317" t="s">
        <v>44</v>
      </c>
      <c r="S5317" s="49" t="str">
        <f t="shared" si="665"/>
        <v>Card</v>
      </c>
      <c r="T5317" s="3">
        <v>0.03</v>
      </c>
      <c r="U5317" s="2">
        <v>3.2669999999999999</v>
      </c>
      <c r="V5317" s="2">
        <v>0.99</v>
      </c>
      <c r="W5317" s="54">
        <f>_xlfn.XLOOKUP(M5317,Market!A:A,Market!F:F,0)</f>
        <v>8.8999999999999996E-2</v>
      </c>
      <c r="X5317" s="55">
        <f t="shared" si="666"/>
        <v>9.801E-2</v>
      </c>
      <c r="Y5317" s="55">
        <f t="shared" si="667"/>
        <v>2.2770000000000001</v>
      </c>
      <c r="Z5317" s="54">
        <f t="shared" si="668"/>
        <v>0.69696969696969702</v>
      </c>
      <c r="AA5317" s="49" t="str">
        <f t="shared" ca="1" si="669"/>
        <v>N</v>
      </c>
      <c r="AB5317" s="49">
        <f t="shared" ca="1" si="670"/>
        <v>5</v>
      </c>
      <c r="AC5317" s="49" t="str">
        <f t="shared" ca="1" si="671"/>
        <v>N</v>
      </c>
    </row>
    <row r="5318" spans="1:29" x14ac:dyDescent="0.25">
      <c r="A5318">
        <v>3615</v>
      </c>
      <c r="B5318" s="9">
        <v>43583</v>
      </c>
      <c r="C5318" s="50" t="str">
        <f t="shared" si="664"/>
        <v>N</v>
      </c>
      <c r="D5318" s="52">
        <f>_xlfn.XLOOKUP(B5318,Cal_Date!B:B,Cal_Date!A:A,0)</f>
        <v>5</v>
      </c>
      <c r="E5318">
        <v>2019</v>
      </c>
      <c r="F5318" t="s">
        <v>127</v>
      </c>
      <c r="G5318" t="s">
        <v>130</v>
      </c>
      <c r="H5318" t="s">
        <v>14</v>
      </c>
      <c r="I5318" t="s">
        <v>18</v>
      </c>
      <c r="J5318" t="s">
        <v>15</v>
      </c>
      <c r="K5318" t="s">
        <v>43</v>
      </c>
      <c r="L5318">
        <v>1</v>
      </c>
      <c r="M5318">
        <v>1005</v>
      </c>
      <c r="O5318" t="s">
        <v>25</v>
      </c>
      <c r="R5318" t="s">
        <v>44</v>
      </c>
      <c r="S5318" s="49" t="str">
        <f t="shared" si="665"/>
        <v>Card</v>
      </c>
      <c r="T5318" s="3">
        <v>0.03</v>
      </c>
      <c r="U5318" s="2">
        <v>7.6229999999999993</v>
      </c>
      <c r="V5318" s="2">
        <v>2.1</v>
      </c>
      <c r="W5318" s="54">
        <f>_xlfn.XLOOKUP(M5318,Market!A:A,Market!F:F,0)</f>
        <v>8.8999999999999996E-2</v>
      </c>
      <c r="X5318" s="55">
        <f t="shared" si="666"/>
        <v>0.22868999999999998</v>
      </c>
      <c r="Y5318" s="55">
        <f t="shared" si="667"/>
        <v>5.5229999999999997</v>
      </c>
      <c r="Z5318" s="54">
        <f t="shared" si="668"/>
        <v>0.72451790633608815</v>
      </c>
      <c r="AA5318" s="49" t="str">
        <f t="shared" ca="1" si="669"/>
        <v>N</v>
      </c>
      <c r="AB5318" s="49">
        <f t="shared" ca="1" si="670"/>
        <v>5</v>
      </c>
      <c r="AC5318" s="49" t="str">
        <f t="shared" ca="1" si="671"/>
        <v>N</v>
      </c>
    </row>
    <row r="5319" spans="1:29" x14ac:dyDescent="0.25">
      <c r="A5319">
        <v>3616</v>
      </c>
      <c r="B5319" s="9">
        <v>43583</v>
      </c>
      <c r="C5319" s="50" t="str">
        <f t="shared" si="664"/>
        <v>N</v>
      </c>
      <c r="D5319" s="52">
        <f>_xlfn.XLOOKUP(B5319,Cal_Date!B:B,Cal_Date!A:A,0)</f>
        <v>5</v>
      </c>
      <c r="E5319">
        <v>2019</v>
      </c>
      <c r="F5319" t="s">
        <v>127</v>
      </c>
      <c r="G5319" t="s">
        <v>130</v>
      </c>
      <c r="H5319" t="s">
        <v>48</v>
      </c>
      <c r="I5319" t="s">
        <v>18</v>
      </c>
      <c r="J5319" t="s">
        <v>10</v>
      </c>
      <c r="K5319" t="s">
        <v>43</v>
      </c>
      <c r="L5319">
        <v>2</v>
      </c>
      <c r="M5319">
        <v>1003</v>
      </c>
      <c r="O5319" t="s">
        <v>25</v>
      </c>
      <c r="R5319" t="s">
        <v>44</v>
      </c>
      <c r="S5319" s="49" t="str">
        <f t="shared" si="665"/>
        <v>Card</v>
      </c>
      <c r="T5319" s="3">
        <v>0.03</v>
      </c>
      <c r="U5319" s="2">
        <v>14.84</v>
      </c>
      <c r="V5319" s="2">
        <v>2.92</v>
      </c>
      <c r="W5319" s="54">
        <f>_xlfn.XLOOKUP(M5319,Market!A:A,Market!F:F,0)</f>
        <v>0.06</v>
      </c>
      <c r="X5319" s="55">
        <f t="shared" si="666"/>
        <v>0.44519999999999998</v>
      </c>
      <c r="Y5319" s="55">
        <f t="shared" si="667"/>
        <v>11.92</v>
      </c>
      <c r="Z5319" s="54">
        <f t="shared" si="668"/>
        <v>0.80323450134770891</v>
      </c>
      <c r="AA5319" s="49" t="str">
        <f t="shared" ca="1" si="669"/>
        <v>N</v>
      </c>
      <c r="AB5319" s="49">
        <f t="shared" ca="1" si="670"/>
        <v>5</v>
      </c>
      <c r="AC5319" s="49" t="str">
        <f t="shared" ca="1" si="671"/>
        <v>N</v>
      </c>
    </row>
    <row r="5320" spans="1:29" x14ac:dyDescent="0.25">
      <c r="A5320">
        <v>3617</v>
      </c>
      <c r="B5320" s="9">
        <v>43583</v>
      </c>
      <c r="C5320" s="50" t="str">
        <f t="shared" si="664"/>
        <v>N</v>
      </c>
      <c r="D5320" s="52">
        <f>_xlfn.XLOOKUP(B5320,Cal_Date!B:B,Cal_Date!A:A,0)</f>
        <v>5</v>
      </c>
      <c r="E5320">
        <v>2019</v>
      </c>
      <c r="F5320" t="s">
        <v>127</v>
      </c>
      <c r="G5320" t="s">
        <v>130</v>
      </c>
      <c r="H5320" t="s">
        <v>48</v>
      </c>
      <c r="I5320" t="s">
        <v>18</v>
      </c>
      <c r="J5320" t="s">
        <v>10</v>
      </c>
      <c r="K5320" t="s">
        <v>43</v>
      </c>
      <c r="L5320">
        <v>1</v>
      </c>
      <c r="M5320">
        <v>1007</v>
      </c>
      <c r="O5320" t="s">
        <v>28</v>
      </c>
      <c r="R5320" t="s">
        <v>44</v>
      </c>
      <c r="S5320" s="49" t="str">
        <f t="shared" si="665"/>
        <v>Card</v>
      </c>
      <c r="T5320" s="3">
        <v>0.03</v>
      </c>
      <c r="U5320" s="2">
        <v>7.6229999999999993</v>
      </c>
      <c r="V5320" s="2">
        <v>1.46</v>
      </c>
      <c r="W5320" s="54">
        <f>_xlfn.XLOOKUP(M5320,Market!A:A,Market!F:F,0)</f>
        <v>8.8999999999999996E-2</v>
      </c>
      <c r="X5320" s="55">
        <f t="shared" si="666"/>
        <v>0.22868999999999998</v>
      </c>
      <c r="Y5320" s="55">
        <f t="shared" si="667"/>
        <v>6.1629999999999994</v>
      </c>
      <c r="Z5320" s="54">
        <f t="shared" si="668"/>
        <v>0.80847435392889933</v>
      </c>
      <c r="AA5320" s="49" t="str">
        <f t="shared" ca="1" si="669"/>
        <v>N</v>
      </c>
      <c r="AB5320" s="49">
        <f t="shared" ca="1" si="670"/>
        <v>5</v>
      </c>
      <c r="AC5320" s="49" t="str">
        <f t="shared" ca="1" si="671"/>
        <v>N</v>
      </c>
    </row>
    <row r="5321" spans="1:29" x14ac:dyDescent="0.25">
      <c r="A5321">
        <v>3618</v>
      </c>
      <c r="B5321" s="9">
        <v>43583</v>
      </c>
      <c r="C5321" s="50" t="str">
        <f t="shared" si="664"/>
        <v>N</v>
      </c>
      <c r="D5321" s="52">
        <f>_xlfn.XLOOKUP(B5321,Cal_Date!B:B,Cal_Date!A:A,0)</f>
        <v>5</v>
      </c>
      <c r="E5321">
        <v>2019</v>
      </c>
      <c r="F5321" t="s">
        <v>127</v>
      </c>
      <c r="G5321" t="s">
        <v>130</v>
      </c>
      <c r="H5321" t="s">
        <v>48</v>
      </c>
      <c r="I5321" t="s">
        <v>18</v>
      </c>
      <c r="J5321" t="s">
        <v>10</v>
      </c>
      <c r="K5321" t="s">
        <v>43</v>
      </c>
      <c r="L5321">
        <v>1</v>
      </c>
      <c r="M5321">
        <v>1006</v>
      </c>
      <c r="O5321" t="s">
        <v>28</v>
      </c>
      <c r="R5321" t="s">
        <v>44</v>
      </c>
      <c r="S5321" s="49" t="str">
        <f t="shared" si="665"/>
        <v>Card</v>
      </c>
      <c r="T5321" s="3">
        <v>0.03</v>
      </c>
      <c r="U5321" s="2">
        <v>7.6229999999999993</v>
      </c>
      <c r="V5321" s="2">
        <v>1.46</v>
      </c>
      <c r="W5321" s="54">
        <f>_xlfn.XLOOKUP(M5321,Market!A:A,Market!F:F,0)</f>
        <v>8.8999999999999996E-2</v>
      </c>
      <c r="X5321" s="55">
        <f t="shared" si="666"/>
        <v>0.22868999999999998</v>
      </c>
      <c r="Y5321" s="55">
        <f t="shared" si="667"/>
        <v>6.1629999999999994</v>
      </c>
      <c r="Z5321" s="54">
        <f t="shared" si="668"/>
        <v>0.80847435392889933</v>
      </c>
      <c r="AA5321" s="49" t="str">
        <f t="shared" ca="1" si="669"/>
        <v>N</v>
      </c>
      <c r="AB5321" s="49">
        <f t="shared" ca="1" si="670"/>
        <v>5</v>
      </c>
      <c r="AC5321" s="49" t="str">
        <f t="shared" ca="1" si="671"/>
        <v>N</v>
      </c>
    </row>
    <row r="5322" spans="1:29" x14ac:dyDescent="0.25">
      <c r="A5322">
        <v>3619</v>
      </c>
      <c r="B5322" s="9">
        <v>43583</v>
      </c>
      <c r="C5322" s="50" t="str">
        <f t="shared" si="664"/>
        <v>N</v>
      </c>
      <c r="D5322" s="52">
        <f>_xlfn.XLOOKUP(B5322,Cal_Date!B:B,Cal_Date!A:A,0)</f>
        <v>5</v>
      </c>
      <c r="E5322">
        <v>2019</v>
      </c>
      <c r="F5322" t="s">
        <v>127</v>
      </c>
      <c r="G5322" t="s">
        <v>130</v>
      </c>
      <c r="H5322" t="s">
        <v>11</v>
      </c>
      <c r="I5322" t="s">
        <v>13</v>
      </c>
      <c r="J5322" t="s">
        <v>15</v>
      </c>
      <c r="K5322" t="s">
        <v>42</v>
      </c>
      <c r="L5322">
        <v>1</v>
      </c>
      <c r="M5322">
        <v>1006</v>
      </c>
      <c r="O5322" t="s">
        <v>28</v>
      </c>
      <c r="R5322" t="s">
        <v>44</v>
      </c>
      <c r="S5322" s="49" t="str">
        <f t="shared" si="665"/>
        <v>Card</v>
      </c>
      <c r="T5322" s="3">
        <v>0.03</v>
      </c>
      <c r="U5322" s="2">
        <v>3.2669999999999999</v>
      </c>
      <c r="V5322" s="2">
        <v>1.42</v>
      </c>
      <c r="W5322" s="54">
        <f>_xlfn.XLOOKUP(M5322,Market!A:A,Market!F:F,0)</f>
        <v>8.8999999999999996E-2</v>
      </c>
      <c r="X5322" s="55">
        <f t="shared" si="666"/>
        <v>9.801E-2</v>
      </c>
      <c r="Y5322" s="55">
        <f t="shared" si="667"/>
        <v>1.847</v>
      </c>
      <c r="Z5322" s="54">
        <f t="shared" si="668"/>
        <v>0.56535047444138353</v>
      </c>
      <c r="AA5322" s="49" t="str">
        <f t="shared" ca="1" si="669"/>
        <v>N</v>
      </c>
      <c r="AB5322" s="49">
        <f t="shared" ca="1" si="670"/>
        <v>5</v>
      </c>
      <c r="AC5322" s="49" t="str">
        <f t="shared" ca="1" si="671"/>
        <v>N</v>
      </c>
    </row>
    <row r="5323" spans="1:29" x14ac:dyDescent="0.25">
      <c r="A5323">
        <v>3620</v>
      </c>
      <c r="B5323" s="9">
        <v>43583</v>
      </c>
      <c r="C5323" s="50" t="str">
        <f t="shared" si="664"/>
        <v>N</v>
      </c>
      <c r="D5323" s="52">
        <f>_xlfn.XLOOKUP(B5323,Cal_Date!B:B,Cal_Date!A:A,0)</f>
        <v>5</v>
      </c>
      <c r="E5323">
        <v>2019</v>
      </c>
      <c r="F5323" t="s">
        <v>127</v>
      </c>
      <c r="G5323" t="s">
        <v>130</v>
      </c>
      <c r="H5323" t="s">
        <v>48</v>
      </c>
      <c r="I5323" t="s">
        <v>18</v>
      </c>
      <c r="J5323" t="s">
        <v>10</v>
      </c>
      <c r="K5323" t="s">
        <v>43</v>
      </c>
      <c r="L5323">
        <v>1</v>
      </c>
      <c r="M5323">
        <v>1006</v>
      </c>
      <c r="O5323" t="s">
        <v>28</v>
      </c>
      <c r="R5323" t="s">
        <v>44</v>
      </c>
      <c r="S5323" s="49" t="str">
        <f t="shared" si="665"/>
        <v>Card</v>
      </c>
      <c r="T5323" s="3">
        <v>0.03</v>
      </c>
      <c r="U5323" s="2">
        <v>7.6229999999999993</v>
      </c>
      <c r="V5323" s="2">
        <v>1.46</v>
      </c>
      <c r="W5323" s="54">
        <f>_xlfn.XLOOKUP(M5323,Market!A:A,Market!F:F,0)</f>
        <v>8.8999999999999996E-2</v>
      </c>
      <c r="X5323" s="55">
        <f t="shared" si="666"/>
        <v>0.22868999999999998</v>
      </c>
      <c r="Y5323" s="55">
        <f t="shared" si="667"/>
        <v>6.1629999999999994</v>
      </c>
      <c r="Z5323" s="54">
        <f t="shared" si="668"/>
        <v>0.80847435392889933</v>
      </c>
      <c r="AA5323" s="49" t="str">
        <f t="shared" ca="1" si="669"/>
        <v>N</v>
      </c>
      <c r="AB5323" s="49">
        <f t="shared" ca="1" si="670"/>
        <v>5</v>
      </c>
      <c r="AC5323" s="49" t="str">
        <f t="shared" ca="1" si="671"/>
        <v>N</v>
      </c>
    </row>
    <row r="5324" spans="1:29" x14ac:dyDescent="0.25">
      <c r="A5324">
        <v>3621</v>
      </c>
      <c r="B5324" s="9">
        <v>43583</v>
      </c>
      <c r="C5324" s="50" t="str">
        <f t="shared" si="664"/>
        <v>N</v>
      </c>
      <c r="D5324" s="52">
        <f>_xlfn.XLOOKUP(B5324,Cal_Date!B:B,Cal_Date!A:A,0)</f>
        <v>5</v>
      </c>
      <c r="E5324">
        <v>2019</v>
      </c>
      <c r="F5324" t="s">
        <v>127</v>
      </c>
      <c r="G5324" t="s">
        <v>130</v>
      </c>
      <c r="H5324" t="s">
        <v>11</v>
      </c>
      <c r="I5324" t="s">
        <v>11</v>
      </c>
      <c r="J5324" t="s">
        <v>15</v>
      </c>
      <c r="K5324" t="s">
        <v>42</v>
      </c>
      <c r="L5324">
        <v>1</v>
      </c>
      <c r="M5324">
        <v>1004</v>
      </c>
      <c r="O5324" t="s">
        <v>28</v>
      </c>
      <c r="R5324" t="s">
        <v>44</v>
      </c>
      <c r="S5324" s="49" t="str">
        <f t="shared" si="665"/>
        <v>Card</v>
      </c>
      <c r="T5324" s="3">
        <v>0.03</v>
      </c>
      <c r="U5324" s="2">
        <v>3.18</v>
      </c>
      <c r="V5324" s="2">
        <v>0.99</v>
      </c>
      <c r="W5324" s="54">
        <f>_xlfn.XLOOKUP(M5324,Market!A:A,Market!F:F,0)</f>
        <v>0.06</v>
      </c>
      <c r="X5324" s="55">
        <f t="shared" si="666"/>
        <v>9.5399999999999999E-2</v>
      </c>
      <c r="Y5324" s="55">
        <f t="shared" si="667"/>
        <v>2.1900000000000004</v>
      </c>
      <c r="Z5324" s="54">
        <f t="shared" si="668"/>
        <v>0.68867924528301894</v>
      </c>
      <c r="AA5324" s="49" t="str">
        <f t="shared" ca="1" si="669"/>
        <v>N</v>
      </c>
      <c r="AB5324" s="49">
        <f t="shared" ca="1" si="670"/>
        <v>5</v>
      </c>
      <c r="AC5324" s="49" t="str">
        <f t="shared" ca="1" si="671"/>
        <v>N</v>
      </c>
    </row>
    <row r="5325" spans="1:29" x14ac:dyDescent="0.25">
      <c r="A5325">
        <v>3622</v>
      </c>
      <c r="B5325" s="9">
        <v>43583</v>
      </c>
      <c r="C5325" s="50" t="str">
        <f t="shared" si="664"/>
        <v>N</v>
      </c>
      <c r="D5325" s="52">
        <f>_xlfn.XLOOKUP(B5325,Cal_Date!B:B,Cal_Date!A:A,0)</f>
        <v>5</v>
      </c>
      <c r="E5325">
        <v>2019</v>
      </c>
      <c r="F5325" t="s">
        <v>127</v>
      </c>
      <c r="G5325" t="s">
        <v>130</v>
      </c>
      <c r="H5325" t="s">
        <v>48</v>
      </c>
      <c r="I5325" t="s">
        <v>18</v>
      </c>
      <c r="J5325" t="s">
        <v>10</v>
      </c>
      <c r="K5325" t="s">
        <v>43</v>
      </c>
      <c r="L5325">
        <v>2</v>
      </c>
      <c r="M5325">
        <v>1004</v>
      </c>
      <c r="O5325" t="s">
        <v>28</v>
      </c>
      <c r="R5325" t="s">
        <v>44</v>
      </c>
      <c r="S5325" s="49" t="str">
        <f t="shared" si="665"/>
        <v>Card</v>
      </c>
      <c r="T5325" s="3">
        <v>0.03</v>
      </c>
      <c r="U5325" s="2">
        <v>14.84</v>
      </c>
      <c r="V5325" s="2">
        <v>2.92</v>
      </c>
      <c r="W5325" s="54">
        <f>_xlfn.XLOOKUP(M5325,Market!A:A,Market!F:F,0)</f>
        <v>0.06</v>
      </c>
      <c r="X5325" s="55">
        <f t="shared" si="666"/>
        <v>0.44519999999999998</v>
      </c>
      <c r="Y5325" s="55">
        <f t="shared" si="667"/>
        <v>11.92</v>
      </c>
      <c r="Z5325" s="54">
        <f t="shared" si="668"/>
        <v>0.80323450134770891</v>
      </c>
      <c r="AA5325" s="49" t="str">
        <f t="shared" ca="1" si="669"/>
        <v>N</v>
      </c>
      <c r="AB5325" s="49">
        <f t="shared" ca="1" si="670"/>
        <v>5</v>
      </c>
      <c r="AC5325" s="49" t="str">
        <f t="shared" ca="1" si="671"/>
        <v>N</v>
      </c>
    </row>
    <row r="5326" spans="1:29" x14ac:dyDescent="0.25">
      <c r="A5326">
        <v>3623</v>
      </c>
      <c r="B5326" s="9">
        <v>43583</v>
      </c>
      <c r="C5326" s="50" t="str">
        <f t="shared" si="664"/>
        <v>N</v>
      </c>
      <c r="D5326" s="52">
        <f>_xlfn.XLOOKUP(B5326,Cal_Date!B:B,Cal_Date!A:A,0)</f>
        <v>5</v>
      </c>
      <c r="E5326">
        <v>2019</v>
      </c>
      <c r="F5326" t="s">
        <v>127</v>
      </c>
      <c r="G5326" t="s">
        <v>130</v>
      </c>
      <c r="H5326" t="s">
        <v>48</v>
      </c>
      <c r="I5326" t="s">
        <v>18</v>
      </c>
      <c r="J5326" t="s">
        <v>10</v>
      </c>
      <c r="K5326" t="s">
        <v>43</v>
      </c>
      <c r="L5326">
        <v>2</v>
      </c>
      <c r="M5326">
        <v>1000</v>
      </c>
      <c r="O5326" t="s">
        <v>25</v>
      </c>
      <c r="R5326" t="s">
        <v>44</v>
      </c>
      <c r="S5326" s="49" t="str">
        <f t="shared" si="665"/>
        <v>Card</v>
      </c>
      <c r="T5326" s="3">
        <v>0.03</v>
      </c>
      <c r="U5326" s="2">
        <v>15.120000000000001</v>
      </c>
      <c r="V5326" s="2">
        <v>2.92</v>
      </c>
      <c r="W5326" s="54">
        <f>_xlfn.XLOOKUP(M5326,Market!A:A,Market!F:F,0)</f>
        <v>0.08</v>
      </c>
      <c r="X5326" s="55">
        <f t="shared" si="666"/>
        <v>0.4536</v>
      </c>
      <c r="Y5326" s="55">
        <f t="shared" si="667"/>
        <v>12.200000000000001</v>
      </c>
      <c r="Z5326" s="54">
        <f t="shared" si="668"/>
        <v>0.80687830687830686</v>
      </c>
      <c r="AA5326" s="49" t="str">
        <f t="shared" ca="1" si="669"/>
        <v>N</v>
      </c>
      <c r="AB5326" s="49">
        <f t="shared" ca="1" si="670"/>
        <v>5</v>
      </c>
      <c r="AC5326" s="49" t="str">
        <f t="shared" ca="1" si="671"/>
        <v>N</v>
      </c>
    </row>
    <row r="5327" spans="1:29" x14ac:dyDescent="0.25">
      <c r="A5327">
        <v>3624</v>
      </c>
      <c r="B5327" s="9">
        <v>43583</v>
      </c>
      <c r="C5327" s="50" t="str">
        <f t="shared" si="664"/>
        <v>N</v>
      </c>
      <c r="D5327" s="52">
        <f>_xlfn.XLOOKUP(B5327,Cal_Date!B:B,Cal_Date!A:A,0)</f>
        <v>5</v>
      </c>
      <c r="E5327">
        <v>2019</v>
      </c>
      <c r="F5327" t="s">
        <v>127</v>
      </c>
      <c r="G5327" t="s">
        <v>130</v>
      </c>
      <c r="H5327" t="s">
        <v>11</v>
      </c>
      <c r="I5327" t="s">
        <v>11</v>
      </c>
      <c r="J5327" t="s">
        <v>15</v>
      </c>
      <c r="K5327" t="s">
        <v>42</v>
      </c>
      <c r="L5327">
        <v>1</v>
      </c>
      <c r="M5327">
        <v>1000</v>
      </c>
      <c r="O5327" t="s">
        <v>25</v>
      </c>
      <c r="R5327" t="s">
        <v>44</v>
      </c>
      <c r="S5327" s="49" t="str">
        <f t="shared" si="665"/>
        <v>Card</v>
      </c>
      <c r="T5327" s="3">
        <v>0.03</v>
      </c>
      <c r="U5327" s="2">
        <v>3.24</v>
      </c>
      <c r="V5327" s="2">
        <v>0.99</v>
      </c>
      <c r="W5327" s="54">
        <f>_xlfn.XLOOKUP(M5327,Market!A:A,Market!F:F,0)</f>
        <v>0.08</v>
      </c>
      <c r="X5327" s="55">
        <f t="shared" si="666"/>
        <v>9.7200000000000009E-2</v>
      </c>
      <c r="Y5327" s="55">
        <f t="shared" si="667"/>
        <v>2.25</v>
      </c>
      <c r="Z5327" s="54">
        <f t="shared" si="668"/>
        <v>0.69444444444444442</v>
      </c>
      <c r="AA5327" s="49" t="str">
        <f t="shared" ca="1" si="669"/>
        <v>N</v>
      </c>
      <c r="AB5327" s="49">
        <f t="shared" ca="1" si="670"/>
        <v>5</v>
      </c>
      <c r="AC5327" s="49" t="str">
        <f t="shared" ca="1" si="671"/>
        <v>N</v>
      </c>
    </row>
    <row r="5328" spans="1:29" x14ac:dyDescent="0.25">
      <c r="A5328">
        <v>3625</v>
      </c>
      <c r="B5328" s="9">
        <v>43583</v>
      </c>
      <c r="C5328" s="50" t="str">
        <f t="shared" si="664"/>
        <v>N</v>
      </c>
      <c r="D5328" s="52">
        <f>_xlfn.XLOOKUP(B5328,Cal_Date!B:B,Cal_Date!A:A,0)</f>
        <v>5</v>
      </c>
      <c r="E5328">
        <v>2019</v>
      </c>
      <c r="F5328" t="s">
        <v>127</v>
      </c>
      <c r="G5328" t="s">
        <v>130</v>
      </c>
      <c r="H5328" t="s">
        <v>48</v>
      </c>
      <c r="I5328" t="s">
        <v>18</v>
      </c>
      <c r="J5328" t="s">
        <v>10</v>
      </c>
      <c r="K5328" t="s">
        <v>43</v>
      </c>
      <c r="L5328">
        <v>1</v>
      </c>
      <c r="M5328">
        <v>1000</v>
      </c>
      <c r="O5328" t="s">
        <v>25</v>
      </c>
      <c r="R5328" t="s">
        <v>44</v>
      </c>
      <c r="S5328" s="49" t="str">
        <f t="shared" si="665"/>
        <v>Card</v>
      </c>
      <c r="T5328" s="3">
        <v>0.03</v>
      </c>
      <c r="U5328" s="2">
        <v>7.5600000000000005</v>
      </c>
      <c r="V5328" s="2">
        <v>1.46</v>
      </c>
      <c r="W5328" s="54">
        <f>_xlfn.XLOOKUP(M5328,Market!A:A,Market!F:F,0)</f>
        <v>0.08</v>
      </c>
      <c r="X5328" s="55">
        <f t="shared" si="666"/>
        <v>0.2268</v>
      </c>
      <c r="Y5328" s="55">
        <f t="shared" si="667"/>
        <v>6.1000000000000005</v>
      </c>
      <c r="Z5328" s="54">
        <f t="shared" si="668"/>
        <v>0.80687830687830686</v>
      </c>
      <c r="AA5328" s="49" t="str">
        <f t="shared" ca="1" si="669"/>
        <v>N</v>
      </c>
      <c r="AB5328" s="49">
        <f t="shared" ca="1" si="670"/>
        <v>5</v>
      </c>
      <c r="AC5328" s="49" t="str">
        <f t="shared" ca="1" si="671"/>
        <v>N</v>
      </c>
    </row>
    <row r="5329" spans="1:29" x14ac:dyDescent="0.25">
      <c r="A5329">
        <v>3626</v>
      </c>
      <c r="B5329" s="9">
        <v>43583</v>
      </c>
      <c r="C5329" s="50" t="str">
        <f t="shared" si="664"/>
        <v>N</v>
      </c>
      <c r="D5329" s="52">
        <f>_xlfn.XLOOKUP(B5329,Cal_Date!B:B,Cal_Date!A:A,0)</f>
        <v>5</v>
      </c>
      <c r="E5329">
        <v>2019</v>
      </c>
      <c r="F5329" t="s">
        <v>127</v>
      </c>
      <c r="G5329" t="s">
        <v>130</v>
      </c>
      <c r="H5329" t="s">
        <v>14</v>
      </c>
      <c r="I5329" t="s">
        <v>18</v>
      </c>
      <c r="J5329" t="s">
        <v>15</v>
      </c>
      <c r="K5329" t="s">
        <v>43</v>
      </c>
      <c r="L5329">
        <v>1</v>
      </c>
      <c r="M5329">
        <v>1008</v>
      </c>
      <c r="O5329" t="s">
        <v>28</v>
      </c>
      <c r="R5329" t="s">
        <v>44</v>
      </c>
      <c r="S5329" s="49" t="str">
        <f t="shared" si="665"/>
        <v>Card</v>
      </c>
      <c r="T5329" s="3">
        <v>0.03</v>
      </c>
      <c r="U5329" s="2">
        <v>7.0785</v>
      </c>
      <c r="V5329" s="2">
        <v>2.1</v>
      </c>
      <c r="W5329" s="54">
        <f>_xlfn.XLOOKUP(M5329,Market!A:A,Market!F:F,0)</f>
        <v>8.8999999999999996E-2</v>
      </c>
      <c r="X5329" s="55">
        <f t="shared" si="666"/>
        <v>0.21235499999999999</v>
      </c>
      <c r="Y5329" s="55">
        <f t="shared" si="667"/>
        <v>4.9785000000000004</v>
      </c>
      <c r="Z5329" s="54">
        <f t="shared" si="668"/>
        <v>0.70332697605424888</v>
      </c>
      <c r="AA5329" s="49" t="str">
        <f t="shared" ca="1" si="669"/>
        <v>N</v>
      </c>
      <c r="AB5329" s="49">
        <f t="shared" ca="1" si="670"/>
        <v>5</v>
      </c>
      <c r="AC5329" s="49" t="str">
        <f t="shared" ca="1" si="671"/>
        <v>N</v>
      </c>
    </row>
    <row r="5330" spans="1:29" x14ac:dyDescent="0.25">
      <c r="A5330">
        <v>3627</v>
      </c>
      <c r="B5330" s="9">
        <v>43583</v>
      </c>
      <c r="C5330" s="50" t="str">
        <f t="shared" si="664"/>
        <v>N</v>
      </c>
      <c r="D5330" s="52">
        <f>_xlfn.XLOOKUP(B5330,Cal_Date!B:B,Cal_Date!A:A,0)</f>
        <v>5</v>
      </c>
      <c r="E5330">
        <v>2019</v>
      </c>
      <c r="F5330" t="s">
        <v>127</v>
      </c>
      <c r="G5330" t="s">
        <v>130</v>
      </c>
      <c r="H5330" t="s">
        <v>48</v>
      </c>
      <c r="I5330" t="s">
        <v>18</v>
      </c>
      <c r="J5330" t="s">
        <v>10</v>
      </c>
      <c r="K5330" t="s">
        <v>43</v>
      </c>
      <c r="L5330">
        <v>2</v>
      </c>
      <c r="M5330">
        <v>1008</v>
      </c>
      <c r="O5330" t="s">
        <v>28</v>
      </c>
      <c r="R5330" t="s">
        <v>44</v>
      </c>
      <c r="S5330" s="49" t="str">
        <f t="shared" si="665"/>
        <v>Card</v>
      </c>
      <c r="T5330" s="3">
        <v>0.03</v>
      </c>
      <c r="U5330" s="2">
        <v>15.245999999999999</v>
      </c>
      <c r="V5330" s="2">
        <v>2.92</v>
      </c>
      <c r="W5330" s="54">
        <f>_xlfn.XLOOKUP(M5330,Market!A:A,Market!F:F,0)</f>
        <v>8.8999999999999996E-2</v>
      </c>
      <c r="X5330" s="55">
        <f t="shared" si="666"/>
        <v>0.45737999999999995</v>
      </c>
      <c r="Y5330" s="55">
        <f t="shared" si="667"/>
        <v>12.325999999999999</v>
      </c>
      <c r="Z5330" s="54">
        <f t="shared" si="668"/>
        <v>0.80847435392889933</v>
      </c>
      <c r="AA5330" s="49" t="str">
        <f t="shared" ca="1" si="669"/>
        <v>N</v>
      </c>
      <c r="AB5330" s="49">
        <f t="shared" ca="1" si="670"/>
        <v>5</v>
      </c>
      <c r="AC5330" s="49" t="str">
        <f t="shared" ca="1" si="671"/>
        <v>N</v>
      </c>
    </row>
    <row r="5331" spans="1:29" x14ac:dyDescent="0.25">
      <c r="A5331">
        <v>3628</v>
      </c>
      <c r="B5331" s="9">
        <v>43583</v>
      </c>
      <c r="C5331" s="50" t="str">
        <f t="shared" si="664"/>
        <v>N</v>
      </c>
      <c r="D5331" s="52">
        <f>_xlfn.XLOOKUP(B5331,Cal_Date!B:B,Cal_Date!A:A,0)</f>
        <v>5</v>
      </c>
      <c r="E5331">
        <v>2019</v>
      </c>
      <c r="F5331" t="s">
        <v>127</v>
      </c>
      <c r="G5331" t="s">
        <v>130</v>
      </c>
      <c r="H5331" t="s">
        <v>48</v>
      </c>
      <c r="I5331" t="s">
        <v>18</v>
      </c>
      <c r="J5331" t="s">
        <v>10</v>
      </c>
      <c r="K5331" t="s">
        <v>43</v>
      </c>
      <c r="L5331">
        <v>1</v>
      </c>
      <c r="M5331">
        <v>1009</v>
      </c>
      <c r="O5331" t="s">
        <v>28</v>
      </c>
      <c r="R5331" t="s">
        <v>44</v>
      </c>
      <c r="S5331" s="49" t="str">
        <f t="shared" si="665"/>
        <v>Card</v>
      </c>
      <c r="T5331" s="3">
        <v>0.03</v>
      </c>
      <c r="U5331" s="2">
        <v>7.6229999999999993</v>
      </c>
      <c r="V5331" s="2">
        <v>1.46</v>
      </c>
      <c r="W5331" s="54">
        <f>_xlfn.XLOOKUP(M5331,Market!A:A,Market!F:F,0)</f>
        <v>8.8999999999999996E-2</v>
      </c>
      <c r="X5331" s="55">
        <f t="shared" si="666"/>
        <v>0.22868999999999998</v>
      </c>
      <c r="Y5331" s="55">
        <f t="shared" si="667"/>
        <v>6.1629999999999994</v>
      </c>
      <c r="Z5331" s="54">
        <f t="shared" si="668"/>
        <v>0.80847435392889933</v>
      </c>
      <c r="AA5331" s="49" t="str">
        <f t="shared" ca="1" si="669"/>
        <v>N</v>
      </c>
      <c r="AB5331" s="49">
        <f t="shared" ca="1" si="670"/>
        <v>5</v>
      </c>
      <c r="AC5331" s="49" t="str">
        <f t="shared" ca="1" si="671"/>
        <v>N</v>
      </c>
    </row>
    <row r="5332" spans="1:29" x14ac:dyDescent="0.25">
      <c r="A5332">
        <v>3629</v>
      </c>
      <c r="B5332" s="9">
        <v>43583</v>
      </c>
      <c r="C5332" s="50" t="str">
        <f t="shared" si="664"/>
        <v>N</v>
      </c>
      <c r="D5332" s="52">
        <f>_xlfn.XLOOKUP(B5332,Cal_Date!B:B,Cal_Date!A:A,0)</f>
        <v>5</v>
      </c>
      <c r="E5332">
        <v>2019</v>
      </c>
      <c r="F5332" t="s">
        <v>127</v>
      </c>
      <c r="G5332" t="s">
        <v>130</v>
      </c>
      <c r="H5332" t="s">
        <v>48</v>
      </c>
      <c r="I5332" t="s">
        <v>18</v>
      </c>
      <c r="J5332" t="s">
        <v>10</v>
      </c>
      <c r="K5332" t="s">
        <v>43</v>
      </c>
      <c r="L5332">
        <v>2</v>
      </c>
      <c r="M5332">
        <v>1010</v>
      </c>
      <c r="O5332" t="s">
        <v>25</v>
      </c>
      <c r="R5332" t="s">
        <v>46</v>
      </c>
      <c r="S5332" s="49" t="str">
        <f t="shared" si="665"/>
        <v>Card</v>
      </c>
      <c r="T5332" s="3">
        <v>0.04</v>
      </c>
      <c r="U5332" s="2">
        <v>15.120000000000001</v>
      </c>
      <c r="V5332" s="2">
        <v>2.92</v>
      </c>
      <c r="W5332" s="54">
        <f>_xlfn.XLOOKUP(M5332,Market!A:A,Market!F:F,0)</f>
        <v>0.08</v>
      </c>
      <c r="X5332" s="55">
        <f t="shared" si="666"/>
        <v>0.6048</v>
      </c>
      <c r="Y5332" s="55">
        <f t="shared" si="667"/>
        <v>12.200000000000001</v>
      </c>
      <c r="Z5332" s="54">
        <f t="shared" si="668"/>
        <v>0.80687830687830686</v>
      </c>
      <c r="AA5332" s="49" t="str">
        <f t="shared" ca="1" si="669"/>
        <v>N</v>
      </c>
      <c r="AB5332" s="49">
        <f t="shared" ca="1" si="670"/>
        <v>5</v>
      </c>
      <c r="AC5332" s="49" t="str">
        <f t="shared" ca="1" si="671"/>
        <v>N</v>
      </c>
    </row>
    <row r="5333" spans="1:29" x14ac:dyDescent="0.25">
      <c r="A5333">
        <v>3630</v>
      </c>
      <c r="B5333" s="9">
        <v>43583</v>
      </c>
      <c r="C5333" s="50" t="str">
        <f t="shared" si="664"/>
        <v>N</v>
      </c>
      <c r="D5333" s="52">
        <f>_xlfn.XLOOKUP(B5333,Cal_Date!B:B,Cal_Date!A:A,0)</f>
        <v>5</v>
      </c>
      <c r="E5333">
        <v>2019</v>
      </c>
      <c r="F5333" t="s">
        <v>127</v>
      </c>
      <c r="G5333" t="s">
        <v>130</v>
      </c>
      <c r="H5333" t="s">
        <v>11</v>
      </c>
      <c r="I5333" t="s">
        <v>13</v>
      </c>
      <c r="J5333" t="s">
        <v>15</v>
      </c>
      <c r="K5333" t="s">
        <v>42</v>
      </c>
      <c r="L5333">
        <v>1</v>
      </c>
      <c r="M5333">
        <v>1008</v>
      </c>
      <c r="O5333" t="s">
        <v>28</v>
      </c>
      <c r="R5333" t="s">
        <v>44</v>
      </c>
      <c r="S5333" s="49" t="str">
        <f t="shared" si="665"/>
        <v>Card</v>
      </c>
      <c r="T5333" s="3">
        <v>0.03</v>
      </c>
      <c r="U5333" s="2">
        <v>2.7225000000000001</v>
      </c>
      <c r="V5333" s="2">
        <v>1.42</v>
      </c>
      <c r="W5333" s="54">
        <f>_xlfn.XLOOKUP(M5333,Market!A:A,Market!F:F,0)</f>
        <v>8.8999999999999996E-2</v>
      </c>
      <c r="X5333" s="55">
        <f t="shared" si="666"/>
        <v>8.1674999999999998E-2</v>
      </c>
      <c r="Y5333" s="55">
        <f t="shared" si="667"/>
        <v>1.3025000000000002</v>
      </c>
      <c r="Z5333" s="54">
        <f t="shared" si="668"/>
        <v>0.47842056932966032</v>
      </c>
      <c r="AA5333" s="49" t="str">
        <f t="shared" ca="1" si="669"/>
        <v>N</v>
      </c>
      <c r="AB5333" s="49">
        <f t="shared" ca="1" si="670"/>
        <v>5</v>
      </c>
      <c r="AC5333" s="49" t="str">
        <f t="shared" ca="1" si="671"/>
        <v>N</v>
      </c>
    </row>
    <row r="5334" spans="1:29" x14ac:dyDescent="0.25">
      <c r="A5334">
        <v>3631</v>
      </c>
      <c r="B5334" s="9">
        <v>43583</v>
      </c>
      <c r="C5334" s="50" t="str">
        <f t="shared" si="664"/>
        <v>N</v>
      </c>
      <c r="D5334" s="52">
        <f>_xlfn.XLOOKUP(B5334,Cal_Date!B:B,Cal_Date!A:A,0)</f>
        <v>5</v>
      </c>
      <c r="E5334">
        <v>2019</v>
      </c>
      <c r="F5334" t="s">
        <v>127</v>
      </c>
      <c r="G5334" t="s">
        <v>130</v>
      </c>
      <c r="H5334" t="s">
        <v>11</v>
      </c>
      <c r="I5334" t="s">
        <v>13</v>
      </c>
      <c r="J5334" t="s">
        <v>15</v>
      </c>
      <c r="K5334" t="s">
        <v>42</v>
      </c>
      <c r="L5334">
        <v>2</v>
      </c>
      <c r="M5334">
        <v>1008</v>
      </c>
      <c r="O5334" t="s">
        <v>28</v>
      </c>
      <c r="R5334" t="s">
        <v>44</v>
      </c>
      <c r="S5334" s="49" t="str">
        <f t="shared" si="665"/>
        <v>Card</v>
      </c>
      <c r="T5334" s="3">
        <v>0.03</v>
      </c>
      <c r="U5334" s="2">
        <v>5.4450000000000003</v>
      </c>
      <c r="V5334" s="2">
        <v>2.84</v>
      </c>
      <c r="W5334" s="54">
        <f>_xlfn.XLOOKUP(M5334,Market!A:A,Market!F:F,0)</f>
        <v>8.8999999999999996E-2</v>
      </c>
      <c r="X5334" s="55">
        <f t="shared" si="666"/>
        <v>0.16335</v>
      </c>
      <c r="Y5334" s="55">
        <f t="shared" si="667"/>
        <v>2.6050000000000004</v>
      </c>
      <c r="Z5334" s="54">
        <f t="shared" si="668"/>
        <v>0.47842056932966032</v>
      </c>
      <c r="AA5334" s="49" t="str">
        <f t="shared" ca="1" si="669"/>
        <v>N</v>
      </c>
      <c r="AB5334" s="49">
        <f t="shared" ca="1" si="670"/>
        <v>5</v>
      </c>
      <c r="AC5334" s="49" t="str">
        <f t="shared" ca="1" si="671"/>
        <v>N</v>
      </c>
    </row>
    <row r="5335" spans="1:29" x14ac:dyDescent="0.25">
      <c r="A5335">
        <v>3632</v>
      </c>
      <c r="B5335" s="9">
        <v>43583</v>
      </c>
      <c r="C5335" s="50" t="str">
        <f t="shared" si="664"/>
        <v>N</v>
      </c>
      <c r="D5335" s="52">
        <f>_xlfn.XLOOKUP(B5335,Cal_Date!B:B,Cal_Date!A:A,0)</f>
        <v>5</v>
      </c>
      <c r="E5335">
        <v>2019</v>
      </c>
      <c r="F5335" t="s">
        <v>127</v>
      </c>
      <c r="G5335" t="s">
        <v>130</v>
      </c>
      <c r="H5335" t="s">
        <v>14</v>
      </c>
      <c r="I5335" t="s">
        <v>18</v>
      </c>
      <c r="J5335" t="s">
        <v>15</v>
      </c>
      <c r="K5335" t="s">
        <v>43</v>
      </c>
      <c r="L5335">
        <v>1</v>
      </c>
      <c r="M5335">
        <v>1008</v>
      </c>
      <c r="O5335" t="s">
        <v>28</v>
      </c>
      <c r="R5335" t="s">
        <v>47</v>
      </c>
      <c r="S5335" s="49" t="str">
        <f t="shared" si="665"/>
        <v>Card</v>
      </c>
      <c r="T5335" s="3">
        <v>3.5000000000000003E-2</v>
      </c>
      <c r="U5335" s="2">
        <v>7.6229999999999993</v>
      </c>
      <c r="V5335" s="2">
        <v>2.2200000000000002</v>
      </c>
      <c r="W5335" s="54">
        <f>_xlfn.XLOOKUP(M5335,Market!A:A,Market!F:F,0)</f>
        <v>8.8999999999999996E-2</v>
      </c>
      <c r="X5335" s="55">
        <f t="shared" si="666"/>
        <v>0.26680500000000001</v>
      </c>
      <c r="Y5335" s="55">
        <f t="shared" si="667"/>
        <v>5.4029999999999987</v>
      </c>
      <c r="Z5335" s="54">
        <f t="shared" si="668"/>
        <v>0.7087760724124359</v>
      </c>
      <c r="AA5335" s="49" t="str">
        <f t="shared" ca="1" si="669"/>
        <v>N</v>
      </c>
      <c r="AB5335" s="49">
        <f t="shared" ca="1" si="670"/>
        <v>5</v>
      </c>
      <c r="AC5335" s="49" t="str">
        <f t="shared" ca="1" si="671"/>
        <v>N</v>
      </c>
    </row>
    <row r="5336" spans="1:29" x14ac:dyDescent="0.25">
      <c r="A5336">
        <v>3633</v>
      </c>
      <c r="B5336" s="9">
        <v>43583</v>
      </c>
      <c r="C5336" s="50" t="str">
        <f t="shared" si="664"/>
        <v>N</v>
      </c>
      <c r="D5336" s="52">
        <f>_xlfn.XLOOKUP(B5336,Cal_Date!B:B,Cal_Date!A:A,0)</f>
        <v>5</v>
      </c>
      <c r="E5336">
        <v>2019</v>
      </c>
      <c r="F5336" t="s">
        <v>127</v>
      </c>
      <c r="G5336" t="s">
        <v>130</v>
      </c>
      <c r="H5336" t="s">
        <v>48</v>
      </c>
      <c r="I5336" t="s">
        <v>18</v>
      </c>
      <c r="J5336" t="s">
        <v>10</v>
      </c>
      <c r="K5336" t="s">
        <v>43</v>
      </c>
      <c r="L5336">
        <v>1</v>
      </c>
      <c r="M5336">
        <v>1004</v>
      </c>
      <c r="O5336" t="s">
        <v>28</v>
      </c>
      <c r="R5336" t="s">
        <v>46</v>
      </c>
      <c r="S5336" s="49" t="str">
        <f t="shared" si="665"/>
        <v>Card</v>
      </c>
      <c r="T5336" s="3">
        <v>0.04</v>
      </c>
      <c r="U5336" s="2">
        <v>7.42</v>
      </c>
      <c r="V5336" s="2">
        <v>1.46</v>
      </c>
      <c r="W5336" s="54">
        <f>_xlfn.XLOOKUP(M5336,Market!A:A,Market!F:F,0)</f>
        <v>0.06</v>
      </c>
      <c r="X5336" s="55">
        <f t="shared" si="666"/>
        <v>0.29680000000000001</v>
      </c>
      <c r="Y5336" s="55">
        <f t="shared" si="667"/>
        <v>5.96</v>
      </c>
      <c r="Z5336" s="54">
        <f t="shared" si="668"/>
        <v>0.80323450134770891</v>
      </c>
      <c r="AA5336" s="49" t="str">
        <f t="shared" ca="1" si="669"/>
        <v>N</v>
      </c>
      <c r="AB5336" s="49">
        <f t="shared" ca="1" si="670"/>
        <v>5</v>
      </c>
      <c r="AC5336" s="49" t="str">
        <f t="shared" ca="1" si="671"/>
        <v>N</v>
      </c>
    </row>
    <row r="5337" spans="1:29" x14ac:dyDescent="0.25">
      <c r="A5337">
        <v>3634</v>
      </c>
      <c r="B5337" s="9">
        <v>43583</v>
      </c>
      <c r="C5337" s="50" t="str">
        <f t="shared" si="664"/>
        <v>N</v>
      </c>
      <c r="D5337" s="52">
        <f>_xlfn.XLOOKUP(B5337,Cal_Date!B:B,Cal_Date!A:A,0)</f>
        <v>5</v>
      </c>
      <c r="E5337">
        <v>2019</v>
      </c>
      <c r="F5337" t="s">
        <v>127</v>
      </c>
      <c r="G5337" t="s">
        <v>130</v>
      </c>
      <c r="H5337" t="s">
        <v>48</v>
      </c>
      <c r="I5337" t="s">
        <v>18</v>
      </c>
      <c r="J5337" t="s">
        <v>10</v>
      </c>
      <c r="K5337" t="s">
        <v>43</v>
      </c>
      <c r="L5337">
        <v>1</v>
      </c>
      <c r="M5337">
        <v>1009</v>
      </c>
      <c r="O5337" t="s">
        <v>28</v>
      </c>
      <c r="R5337" t="s">
        <v>44</v>
      </c>
      <c r="S5337" s="49" t="str">
        <f t="shared" si="665"/>
        <v>Card</v>
      </c>
      <c r="T5337" s="3">
        <v>0.03</v>
      </c>
      <c r="U5337" s="2">
        <v>7.6229999999999993</v>
      </c>
      <c r="V5337" s="2">
        <v>1.46</v>
      </c>
      <c r="W5337" s="54">
        <f>_xlfn.XLOOKUP(M5337,Market!A:A,Market!F:F,0)</f>
        <v>8.8999999999999996E-2</v>
      </c>
      <c r="X5337" s="55">
        <f t="shared" si="666"/>
        <v>0.22868999999999998</v>
      </c>
      <c r="Y5337" s="55">
        <f t="shared" si="667"/>
        <v>6.1629999999999994</v>
      </c>
      <c r="Z5337" s="54">
        <f t="shared" si="668"/>
        <v>0.80847435392889933</v>
      </c>
      <c r="AA5337" s="49" t="str">
        <f t="shared" ca="1" si="669"/>
        <v>N</v>
      </c>
      <c r="AB5337" s="49">
        <f t="shared" ca="1" si="670"/>
        <v>5</v>
      </c>
      <c r="AC5337" s="49" t="str">
        <f t="shared" ca="1" si="671"/>
        <v>N</v>
      </c>
    </row>
    <row r="5338" spans="1:29" x14ac:dyDescent="0.25">
      <c r="A5338">
        <v>3635</v>
      </c>
      <c r="B5338" s="9">
        <v>43583</v>
      </c>
      <c r="C5338" s="50" t="str">
        <f t="shared" si="664"/>
        <v>N</v>
      </c>
      <c r="D5338" s="52">
        <f>_xlfn.XLOOKUP(B5338,Cal_Date!B:B,Cal_Date!A:A,0)</f>
        <v>5</v>
      </c>
      <c r="E5338">
        <v>2019</v>
      </c>
      <c r="F5338" t="s">
        <v>127</v>
      </c>
      <c r="G5338" t="s">
        <v>130</v>
      </c>
      <c r="H5338" t="s">
        <v>11</v>
      </c>
      <c r="I5338" t="s">
        <v>11</v>
      </c>
      <c r="J5338" t="s">
        <v>15</v>
      </c>
      <c r="K5338" t="s">
        <v>42</v>
      </c>
      <c r="L5338">
        <v>1</v>
      </c>
      <c r="M5338">
        <v>1010</v>
      </c>
      <c r="O5338" t="s">
        <v>25</v>
      </c>
      <c r="R5338" t="s">
        <v>44</v>
      </c>
      <c r="S5338" s="49" t="str">
        <f t="shared" si="665"/>
        <v>Card</v>
      </c>
      <c r="T5338" s="3">
        <v>0.03</v>
      </c>
      <c r="U5338" s="2">
        <v>2.7</v>
      </c>
      <c r="V5338" s="2">
        <v>0.87</v>
      </c>
      <c r="W5338" s="54">
        <f>_xlfn.XLOOKUP(M5338,Market!A:A,Market!F:F,0)</f>
        <v>0.08</v>
      </c>
      <c r="X5338" s="55">
        <f t="shared" si="666"/>
        <v>8.1000000000000003E-2</v>
      </c>
      <c r="Y5338" s="55">
        <f t="shared" si="667"/>
        <v>1.83</v>
      </c>
      <c r="Z5338" s="54">
        <f t="shared" si="668"/>
        <v>0.67777777777777781</v>
      </c>
      <c r="AA5338" s="49" t="str">
        <f t="shared" ca="1" si="669"/>
        <v>N</v>
      </c>
      <c r="AB5338" s="49">
        <f t="shared" ca="1" si="670"/>
        <v>5</v>
      </c>
      <c r="AC5338" s="49" t="str">
        <f t="shared" ca="1" si="671"/>
        <v>N</v>
      </c>
    </row>
    <row r="5339" spans="1:29" x14ac:dyDescent="0.25">
      <c r="A5339">
        <v>3636</v>
      </c>
      <c r="B5339" s="9">
        <v>43583</v>
      </c>
      <c r="C5339" s="50" t="str">
        <f t="shared" si="664"/>
        <v>N</v>
      </c>
      <c r="D5339" s="52">
        <f>_xlfn.XLOOKUP(B5339,Cal_Date!B:B,Cal_Date!A:A,0)</f>
        <v>5</v>
      </c>
      <c r="E5339">
        <v>2019</v>
      </c>
      <c r="F5339" t="s">
        <v>127</v>
      </c>
      <c r="G5339" t="s">
        <v>130</v>
      </c>
      <c r="H5339" t="s">
        <v>11</v>
      </c>
      <c r="I5339" t="s">
        <v>11</v>
      </c>
      <c r="J5339" t="s">
        <v>15</v>
      </c>
      <c r="K5339" t="s">
        <v>42</v>
      </c>
      <c r="L5339">
        <v>2</v>
      </c>
      <c r="M5339">
        <v>1011</v>
      </c>
      <c r="O5339" t="s">
        <v>25</v>
      </c>
      <c r="R5339" t="s">
        <v>44</v>
      </c>
      <c r="S5339" s="49" t="str">
        <f t="shared" si="665"/>
        <v>Card</v>
      </c>
      <c r="T5339" s="3">
        <v>0.03</v>
      </c>
      <c r="U5339" s="2">
        <v>5.3000000000000007</v>
      </c>
      <c r="V5339" s="2">
        <v>1.74</v>
      </c>
      <c r="W5339" s="54">
        <f>_xlfn.XLOOKUP(M5339,Market!A:A,Market!F:F,0)</f>
        <v>0.06</v>
      </c>
      <c r="X5339" s="55">
        <f t="shared" si="666"/>
        <v>0.159</v>
      </c>
      <c r="Y5339" s="55">
        <f t="shared" si="667"/>
        <v>3.5600000000000005</v>
      </c>
      <c r="Z5339" s="54">
        <f t="shared" si="668"/>
        <v>0.67169811320754713</v>
      </c>
      <c r="AA5339" s="49" t="str">
        <f t="shared" ca="1" si="669"/>
        <v>N</v>
      </c>
      <c r="AB5339" s="49">
        <f t="shared" ca="1" si="670"/>
        <v>5</v>
      </c>
      <c r="AC5339" s="49" t="str">
        <f t="shared" ca="1" si="671"/>
        <v>N</v>
      </c>
    </row>
    <row r="5340" spans="1:29" x14ac:dyDescent="0.25">
      <c r="A5340">
        <v>3637</v>
      </c>
      <c r="B5340" s="9">
        <v>43583</v>
      </c>
      <c r="C5340" s="50" t="str">
        <f t="shared" si="664"/>
        <v>N</v>
      </c>
      <c r="D5340" s="52">
        <f>_xlfn.XLOOKUP(B5340,Cal_Date!B:B,Cal_Date!A:A,0)</f>
        <v>5</v>
      </c>
      <c r="E5340">
        <v>2019</v>
      </c>
      <c r="F5340" t="s">
        <v>127</v>
      </c>
      <c r="G5340" t="s">
        <v>130</v>
      </c>
      <c r="H5340" t="s">
        <v>48</v>
      </c>
      <c r="I5340" t="s">
        <v>18</v>
      </c>
      <c r="J5340" t="s">
        <v>10</v>
      </c>
      <c r="K5340" t="s">
        <v>43</v>
      </c>
      <c r="L5340">
        <v>1</v>
      </c>
      <c r="M5340">
        <v>1011</v>
      </c>
      <c r="O5340" t="s">
        <v>25</v>
      </c>
      <c r="R5340" t="s">
        <v>44</v>
      </c>
      <c r="S5340" s="49" t="str">
        <f t="shared" si="665"/>
        <v>Card</v>
      </c>
      <c r="T5340" s="3">
        <v>0.03</v>
      </c>
      <c r="U5340" s="2">
        <v>7.42</v>
      </c>
      <c r="V5340" s="2">
        <v>1.46</v>
      </c>
      <c r="W5340" s="54">
        <f>_xlfn.XLOOKUP(M5340,Market!A:A,Market!F:F,0)</f>
        <v>0.06</v>
      </c>
      <c r="X5340" s="55">
        <f t="shared" si="666"/>
        <v>0.22259999999999999</v>
      </c>
      <c r="Y5340" s="55">
        <f t="shared" si="667"/>
        <v>5.96</v>
      </c>
      <c r="Z5340" s="54">
        <f t="shared" si="668"/>
        <v>0.80323450134770891</v>
      </c>
      <c r="AA5340" s="49" t="str">
        <f t="shared" ca="1" si="669"/>
        <v>N</v>
      </c>
      <c r="AB5340" s="49">
        <f t="shared" ca="1" si="670"/>
        <v>5</v>
      </c>
      <c r="AC5340" s="49" t="str">
        <f t="shared" ca="1" si="671"/>
        <v>N</v>
      </c>
    </row>
    <row r="5341" spans="1:29" x14ac:dyDescent="0.25">
      <c r="A5341">
        <v>3638</v>
      </c>
      <c r="B5341" s="9">
        <v>43583</v>
      </c>
      <c r="C5341" s="50" t="str">
        <f t="shared" si="664"/>
        <v>N</v>
      </c>
      <c r="D5341" s="52">
        <f>_xlfn.XLOOKUP(B5341,Cal_Date!B:B,Cal_Date!A:A,0)</f>
        <v>5</v>
      </c>
      <c r="E5341">
        <v>2019</v>
      </c>
      <c r="F5341" t="s">
        <v>127</v>
      </c>
      <c r="G5341" t="s">
        <v>130</v>
      </c>
      <c r="H5341" t="s">
        <v>14</v>
      </c>
      <c r="I5341" t="s">
        <v>18</v>
      </c>
      <c r="J5341" t="s">
        <v>15</v>
      </c>
      <c r="K5341" t="s">
        <v>43</v>
      </c>
      <c r="L5341">
        <v>1</v>
      </c>
      <c r="M5341">
        <v>1011</v>
      </c>
      <c r="O5341" t="s">
        <v>25</v>
      </c>
      <c r="R5341" t="s">
        <v>44</v>
      </c>
      <c r="S5341" s="49" t="str">
        <f t="shared" si="665"/>
        <v>Card</v>
      </c>
      <c r="T5341" s="3">
        <v>0.03</v>
      </c>
      <c r="U5341" s="2">
        <v>7.42</v>
      </c>
      <c r="V5341" s="2">
        <v>2.2200000000000002</v>
      </c>
      <c r="W5341" s="54">
        <f>_xlfn.XLOOKUP(M5341,Market!A:A,Market!F:F,0)</f>
        <v>0.06</v>
      </c>
      <c r="X5341" s="55">
        <f t="shared" si="666"/>
        <v>0.22259999999999999</v>
      </c>
      <c r="Y5341" s="55">
        <f t="shared" si="667"/>
        <v>5.1999999999999993</v>
      </c>
      <c r="Z5341" s="54">
        <f t="shared" si="668"/>
        <v>0.70080862533692712</v>
      </c>
      <c r="AA5341" s="49" t="str">
        <f t="shared" ca="1" si="669"/>
        <v>N</v>
      </c>
      <c r="AB5341" s="49">
        <f t="shared" ca="1" si="670"/>
        <v>5</v>
      </c>
      <c r="AC5341" s="49" t="str">
        <f t="shared" ca="1" si="671"/>
        <v>N</v>
      </c>
    </row>
    <row r="5342" spans="1:29" x14ac:dyDescent="0.25">
      <c r="A5342">
        <v>3639</v>
      </c>
      <c r="B5342" s="9">
        <v>43583</v>
      </c>
      <c r="C5342" s="50" t="str">
        <f t="shared" si="664"/>
        <v>N</v>
      </c>
      <c r="D5342" s="52">
        <f>_xlfn.XLOOKUP(B5342,Cal_Date!B:B,Cal_Date!A:A,0)</f>
        <v>5</v>
      </c>
      <c r="E5342">
        <v>2019</v>
      </c>
      <c r="F5342" t="s">
        <v>127</v>
      </c>
      <c r="G5342" t="s">
        <v>130</v>
      </c>
      <c r="H5342" t="s">
        <v>48</v>
      </c>
      <c r="I5342" t="s">
        <v>18</v>
      </c>
      <c r="J5342" t="s">
        <v>10</v>
      </c>
      <c r="K5342" t="s">
        <v>43</v>
      </c>
      <c r="L5342">
        <v>1</v>
      </c>
      <c r="M5342">
        <v>1001</v>
      </c>
      <c r="O5342" t="s">
        <v>25</v>
      </c>
      <c r="R5342" t="s">
        <v>47</v>
      </c>
      <c r="S5342" s="49" t="str">
        <f t="shared" si="665"/>
        <v>Card</v>
      </c>
      <c r="T5342" s="3">
        <v>3.5000000000000003E-2</v>
      </c>
      <c r="U5342" s="2">
        <v>7.42</v>
      </c>
      <c r="V5342" s="2">
        <v>1.46</v>
      </c>
      <c r="W5342" s="54">
        <f>_xlfn.XLOOKUP(M5342,Market!A:A,Market!F:F,0)</f>
        <v>0.06</v>
      </c>
      <c r="X5342" s="55">
        <f t="shared" si="666"/>
        <v>0.25970000000000004</v>
      </c>
      <c r="Y5342" s="55">
        <f t="shared" si="667"/>
        <v>5.96</v>
      </c>
      <c r="Z5342" s="54">
        <f t="shared" si="668"/>
        <v>0.80323450134770891</v>
      </c>
      <c r="AA5342" s="49" t="str">
        <f t="shared" ca="1" si="669"/>
        <v>N</v>
      </c>
      <c r="AB5342" s="49">
        <f t="shared" ca="1" si="670"/>
        <v>5</v>
      </c>
      <c r="AC5342" s="49" t="str">
        <f t="shared" ca="1" si="671"/>
        <v>N</v>
      </c>
    </row>
    <row r="5343" spans="1:29" x14ac:dyDescent="0.25">
      <c r="A5343">
        <v>3640</v>
      </c>
      <c r="B5343" s="9">
        <v>43583</v>
      </c>
      <c r="C5343" s="50" t="str">
        <f t="shared" si="664"/>
        <v>N</v>
      </c>
      <c r="D5343" s="52">
        <f>_xlfn.XLOOKUP(B5343,Cal_Date!B:B,Cal_Date!A:A,0)</f>
        <v>5</v>
      </c>
      <c r="E5343">
        <v>2019</v>
      </c>
      <c r="F5343" t="s">
        <v>127</v>
      </c>
      <c r="G5343" t="s">
        <v>130</v>
      </c>
      <c r="H5343" t="s">
        <v>11</v>
      </c>
      <c r="I5343" t="s">
        <v>11</v>
      </c>
      <c r="J5343" t="s">
        <v>15</v>
      </c>
      <c r="K5343" t="s">
        <v>42</v>
      </c>
      <c r="L5343">
        <v>1</v>
      </c>
      <c r="M5343">
        <v>1000</v>
      </c>
      <c r="O5343" t="s">
        <v>25</v>
      </c>
      <c r="R5343" t="s">
        <v>46</v>
      </c>
      <c r="S5343" s="49" t="str">
        <f t="shared" si="665"/>
        <v>Card</v>
      </c>
      <c r="T5343" s="3">
        <v>0.04</v>
      </c>
      <c r="U5343" s="2">
        <v>2.7</v>
      </c>
      <c r="V5343" s="2">
        <v>0.87</v>
      </c>
      <c r="W5343" s="54">
        <f>_xlfn.XLOOKUP(M5343,Market!A:A,Market!F:F,0)</f>
        <v>0.08</v>
      </c>
      <c r="X5343" s="55">
        <f t="shared" si="666"/>
        <v>0.10800000000000001</v>
      </c>
      <c r="Y5343" s="55">
        <f t="shared" si="667"/>
        <v>1.83</v>
      </c>
      <c r="Z5343" s="54">
        <f t="shared" si="668"/>
        <v>0.67777777777777781</v>
      </c>
      <c r="AA5343" s="49" t="str">
        <f t="shared" ca="1" si="669"/>
        <v>N</v>
      </c>
      <c r="AB5343" s="49">
        <f t="shared" ca="1" si="670"/>
        <v>5</v>
      </c>
      <c r="AC5343" s="49" t="str">
        <f t="shared" ca="1" si="671"/>
        <v>N</v>
      </c>
    </row>
    <row r="5344" spans="1:29" x14ac:dyDescent="0.25">
      <c r="A5344">
        <v>3641</v>
      </c>
      <c r="B5344" s="9">
        <v>43584</v>
      </c>
      <c r="C5344" s="50" t="str">
        <f t="shared" si="664"/>
        <v>N</v>
      </c>
      <c r="D5344" s="52">
        <f>_xlfn.XLOOKUP(B5344,Cal_Date!B:B,Cal_Date!A:A,0)</f>
        <v>5</v>
      </c>
      <c r="E5344">
        <v>2019</v>
      </c>
      <c r="F5344" t="s">
        <v>121</v>
      </c>
      <c r="G5344" t="s">
        <v>129</v>
      </c>
      <c r="H5344" t="s">
        <v>11</v>
      </c>
      <c r="I5344" t="s">
        <v>13</v>
      </c>
      <c r="J5344" t="s">
        <v>15</v>
      </c>
      <c r="K5344" t="s">
        <v>42</v>
      </c>
      <c r="L5344">
        <v>1</v>
      </c>
      <c r="M5344">
        <v>1000</v>
      </c>
      <c r="O5344" t="s">
        <v>25</v>
      </c>
      <c r="R5344" t="s">
        <v>47</v>
      </c>
      <c r="S5344" s="49" t="str">
        <f t="shared" si="665"/>
        <v>Card</v>
      </c>
      <c r="T5344" s="3">
        <v>3.5000000000000003E-2</v>
      </c>
      <c r="U5344" s="2">
        <v>2.7</v>
      </c>
      <c r="V5344" s="2">
        <v>1.42</v>
      </c>
      <c r="W5344" s="54">
        <f>_xlfn.XLOOKUP(M5344,Market!A:A,Market!F:F,0)</f>
        <v>0.08</v>
      </c>
      <c r="X5344" s="55">
        <f t="shared" si="666"/>
        <v>9.4500000000000015E-2</v>
      </c>
      <c r="Y5344" s="55">
        <f t="shared" si="667"/>
        <v>1.2800000000000002</v>
      </c>
      <c r="Z5344" s="54">
        <f t="shared" si="668"/>
        <v>0.47407407407407415</v>
      </c>
      <c r="AA5344" s="49" t="str">
        <f t="shared" ca="1" si="669"/>
        <v>N</v>
      </c>
      <c r="AB5344" s="49">
        <f t="shared" ca="1" si="670"/>
        <v>5</v>
      </c>
      <c r="AC5344" s="49" t="str">
        <f t="shared" ca="1" si="671"/>
        <v>N</v>
      </c>
    </row>
    <row r="5345" spans="1:29" x14ac:dyDescent="0.25">
      <c r="A5345">
        <v>3642</v>
      </c>
      <c r="B5345" s="9">
        <v>43584</v>
      </c>
      <c r="C5345" s="50" t="str">
        <f t="shared" si="664"/>
        <v>N</v>
      </c>
      <c r="D5345" s="52">
        <f>_xlfn.XLOOKUP(B5345,Cal_Date!B:B,Cal_Date!A:A,0)</f>
        <v>5</v>
      </c>
      <c r="E5345">
        <v>2019</v>
      </c>
      <c r="F5345" t="s">
        <v>121</v>
      </c>
      <c r="G5345" t="s">
        <v>129</v>
      </c>
      <c r="H5345" t="s">
        <v>48</v>
      </c>
      <c r="I5345" t="s">
        <v>18</v>
      </c>
      <c r="J5345" t="s">
        <v>10</v>
      </c>
      <c r="K5345" t="s">
        <v>43</v>
      </c>
      <c r="L5345">
        <v>2</v>
      </c>
      <c r="M5345">
        <v>1002</v>
      </c>
      <c r="O5345" t="s">
        <v>28</v>
      </c>
      <c r="R5345" t="s">
        <v>44</v>
      </c>
      <c r="S5345" s="49" t="str">
        <f t="shared" si="665"/>
        <v>Card</v>
      </c>
      <c r="T5345" s="3">
        <v>0.03</v>
      </c>
      <c r="U5345" s="2">
        <v>14.84</v>
      </c>
      <c r="V5345" s="2">
        <v>2.92</v>
      </c>
      <c r="W5345" s="54">
        <f>_xlfn.XLOOKUP(M5345,Market!A:A,Market!F:F,0)</f>
        <v>0.06</v>
      </c>
      <c r="X5345" s="55">
        <f t="shared" si="666"/>
        <v>0.44519999999999998</v>
      </c>
      <c r="Y5345" s="55">
        <f t="shared" si="667"/>
        <v>11.92</v>
      </c>
      <c r="Z5345" s="54">
        <f t="shared" si="668"/>
        <v>0.80323450134770891</v>
      </c>
      <c r="AA5345" s="49" t="str">
        <f t="shared" ca="1" si="669"/>
        <v>N</v>
      </c>
      <c r="AB5345" s="49">
        <f t="shared" ca="1" si="670"/>
        <v>5</v>
      </c>
      <c r="AC5345" s="49" t="str">
        <f t="shared" ca="1" si="671"/>
        <v>N</v>
      </c>
    </row>
    <row r="5346" spans="1:29" x14ac:dyDescent="0.25">
      <c r="A5346">
        <v>3643</v>
      </c>
      <c r="B5346" s="9">
        <v>43584</v>
      </c>
      <c r="C5346" s="50" t="str">
        <f t="shared" si="664"/>
        <v>N</v>
      </c>
      <c r="D5346" s="52">
        <f>_xlfn.XLOOKUP(B5346,Cal_Date!B:B,Cal_Date!A:A,0)</f>
        <v>5</v>
      </c>
      <c r="E5346">
        <v>2019</v>
      </c>
      <c r="F5346" t="s">
        <v>121</v>
      </c>
      <c r="G5346" t="s">
        <v>129</v>
      </c>
      <c r="H5346" t="s">
        <v>48</v>
      </c>
      <c r="I5346" t="s">
        <v>18</v>
      </c>
      <c r="J5346" t="s">
        <v>10</v>
      </c>
      <c r="K5346" t="s">
        <v>43</v>
      </c>
      <c r="L5346">
        <v>2</v>
      </c>
      <c r="M5346">
        <v>1003</v>
      </c>
      <c r="O5346" t="s">
        <v>25</v>
      </c>
      <c r="R5346" t="s">
        <v>44</v>
      </c>
      <c r="S5346" s="49" t="str">
        <f t="shared" si="665"/>
        <v>Card</v>
      </c>
      <c r="T5346" s="3">
        <v>0.03</v>
      </c>
      <c r="U5346" s="2">
        <v>14.84</v>
      </c>
      <c r="V5346" s="2">
        <v>2.92</v>
      </c>
      <c r="W5346" s="54">
        <f>_xlfn.XLOOKUP(M5346,Market!A:A,Market!F:F,0)</f>
        <v>0.06</v>
      </c>
      <c r="X5346" s="55">
        <f t="shared" si="666"/>
        <v>0.44519999999999998</v>
      </c>
      <c r="Y5346" s="55">
        <f t="shared" si="667"/>
        <v>11.92</v>
      </c>
      <c r="Z5346" s="54">
        <f t="shared" si="668"/>
        <v>0.80323450134770891</v>
      </c>
      <c r="AA5346" s="49" t="str">
        <f t="shared" ca="1" si="669"/>
        <v>N</v>
      </c>
      <c r="AB5346" s="49">
        <f t="shared" ca="1" si="670"/>
        <v>5</v>
      </c>
      <c r="AC5346" s="49" t="str">
        <f t="shared" ca="1" si="671"/>
        <v>N</v>
      </c>
    </row>
    <row r="5347" spans="1:29" x14ac:dyDescent="0.25">
      <c r="A5347">
        <v>3644</v>
      </c>
      <c r="B5347" s="9">
        <v>43584</v>
      </c>
      <c r="C5347" s="50" t="str">
        <f t="shared" si="664"/>
        <v>N</v>
      </c>
      <c r="D5347" s="52">
        <f>_xlfn.XLOOKUP(B5347,Cal_Date!B:B,Cal_Date!A:A,0)</f>
        <v>5</v>
      </c>
      <c r="E5347">
        <v>2019</v>
      </c>
      <c r="F5347" t="s">
        <v>121</v>
      </c>
      <c r="G5347" t="s">
        <v>129</v>
      </c>
      <c r="H5347" t="s">
        <v>14</v>
      </c>
      <c r="I5347" t="s">
        <v>13</v>
      </c>
      <c r="J5347" t="s">
        <v>15</v>
      </c>
      <c r="K5347" t="s">
        <v>43</v>
      </c>
      <c r="L5347">
        <v>1</v>
      </c>
      <c r="M5347">
        <v>1005</v>
      </c>
      <c r="O5347" t="s">
        <v>25</v>
      </c>
      <c r="R5347" t="s">
        <v>44</v>
      </c>
      <c r="S5347" s="49" t="str">
        <f t="shared" si="665"/>
        <v>Card</v>
      </c>
      <c r="T5347" s="3">
        <v>0.03</v>
      </c>
      <c r="U5347" s="2">
        <v>7.6229999999999993</v>
      </c>
      <c r="V5347" s="2">
        <v>2.2400000000000002</v>
      </c>
      <c r="W5347" s="54">
        <f>_xlfn.XLOOKUP(M5347,Market!A:A,Market!F:F,0)</f>
        <v>8.8999999999999996E-2</v>
      </c>
      <c r="X5347" s="55">
        <f t="shared" si="666"/>
        <v>0.22868999999999998</v>
      </c>
      <c r="Y5347" s="55">
        <f t="shared" si="667"/>
        <v>5.3829999999999991</v>
      </c>
      <c r="Z5347" s="54">
        <f t="shared" si="668"/>
        <v>0.70615243342516065</v>
      </c>
      <c r="AA5347" s="49" t="str">
        <f t="shared" ca="1" si="669"/>
        <v>N</v>
      </c>
      <c r="AB5347" s="49">
        <f t="shared" ca="1" si="670"/>
        <v>5</v>
      </c>
      <c r="AC5347" s="49" t="str">
        <f t="shared" ca="1" si="671"/>
        <v>N</v>
      </c>
    </row>
    <row r="5348" spans="1:29" x14ac:dyDescent="0.25">
      <c r="A5348">
        <v>3645</v>
      </c>
      <c r="B5348" s="9">
        <v>43584</v>
      </c>
      <c r="C5348" s="50" t="str">
        <f t="shared" si="664"/>
        <v>N</v>
      </c>
      <c r="D5348" s="52">
        <f>_xlfn.XLOOKUP(B5348,Cal_Date!B:B,Cal_Date!A:A,0)</f>
        <v>5</v>
      </c>
      <c r="E5348">
        <v>2019</v>
      </c>
      <c r="F5348" t="s">
        <v>121</v>
      </c>
      <c r="G5348" t="s">
        <v>129</v>
      </c>
      <c r="H5348" t="s">
        <v>11</v>
      </c>
      <c r="I5348" t="s">
        <v>11</v>
      </c>
      <c r="J5348" t="s">
        <v>15</v>
      </c>
      <c r="K5348" t="s">
        <v>42</v>
      </c>
      <c r="L5348">
        <v>1</v>
      </c>
      <c r="M5348">
        <v>1005</v>
      </c>
      <c r="O5348" t="s">
        <v>25</v>
      </c>
      <c r="R5348" t="s">
        <v>44</v>
      </c>
      <c r="S5348" s="49" t="str">
        <f t="shared" si="665"/>
        <v>Card</v>
      </c>
      <c r="T5348" s="3">
        <v>0.03</v>
      </c>
      <c r="U5348" s="2">
        <v>2.7225000000000001</v>
      </c>
      <c r="V5348" s="2">
        <v>0.87</v>
      </c>
      <c r="W5348" s="54">
        <f>_xlfn.XLOOKUP(M5348,Market!A:A,Market!F:F,0)</f>
        <v>8.8999999999999996E-2</v>
      </c>
      <c r="X5348" s="55">
        <f t="shared" si="666"/>
        <v>8.1674999999999998E-2</v>
      </c>
      <c r="Y5348" s="55">
        <f t="shared" si="667"/>
        <v>1.8525</v>
      </c>
      <c r="Z5348" s="54">
        <f t="shared" si="668"/>
        <v>0.68044077134986225</v>
      </c>
      <c r="AA5348" s="49" t="str">
        <f t="shared" ca="1" si="669"/>
        <v>N</v>
      </c>
      <c r="AB5348" s="49">
        <f t="shared" ca="1" si="670"/>
        <v>5</v>
      </c>
      <c r="AC5348" s="49" t="str">
        <f t="shared" ca="1" si="671"/>
        <v>N</v>
      </c>
    </row>
    <row r="5349" spans="1:29" x14ac:dyDescent="0.25">
      <c r="A5349">
        <v>3646</v>
      </c>
      <c r="B5349" s="9">
        <v>43584</v>
      </c>
      <c r="C5349" s="50" t="str">
        <f t="shared" si="664"/>
        <v>N</v>
      </c>
      <c r="D5349" s="52">
        <f>_xlfn.XLOOKUP(B5349,Cal_Date!B:B,Cal_Date!A:A,0)</f>
        <v>5</v>
      </c>
      <c r="E5349">
        <v>2019</v>
      </c>
      <c r="F5349" t="s">
        <v>121</v>
      </c>
      <c r="G5349" t="s">
        <v>129</v>
      </c>
      <c r="H5349" t="s">
        <v>11</v>
      </c>
      <c r="I5349" t="s">
        <v>13</v>
      </c>
      <c r="J5349" t="s">
        <v>15</v>
      </c>
      <c r="K5349" t="s">
        <v>42</v>
      </c>
      <c r="L5349">
        <v>1</v>
      </c>
      <c r="M5349">
        <v>1006</v>
      </c>
      <c r="O5349" t="s">
        <v>28</v>
      </c>
      <c r="R5349" t="s">
        <v>44</v>
      </c>
      <c r="S5349" s="49" t="str">
        <f t="shared" si="665"/>
        <v>Card</v>
      </c>
      <c r="T5349" s="3">
        <v>0.03</v>
      </c>
      <c r="U5349" s="2">
        <v>2.7225000000000001</v>
      </c>
      <c r="V5349" s="2">
        <v>1.42</v>
      </c>
      <c r="W5349" s="54">
        <f>_xlfn.XLOOKUP(M5349,Market!A:A,Market!F:F,0)</f>
        <v>8.8999999999999996E-2</v>
      </c>
      <c r="X5349" s="55">
        <f t="shared" si="666"/>
        <v>8.1674999999999998E-2</v>
      </c>
      <c r="Y5349" s="55">
        <f t="shared" si="667"/>
        <v>1.3025000000000002</v>
      </c>
      <c r="Z5349" s="54">
        <f t="shared" si="668"/>
        <v>0.47842056932966032</v>
      </c>
      <c r="AA5349" s="49" t="str">
        <f t="shared" ca="1" si="669"/>
        <v>N</v>
      </c>
      <c r="AB5349" s="49">
        <f t="shared" ca="1" si="670"/>
        <v>5</v>
      </c>
      <c r="AC5349" s="49" t="str">
        <f t="shared" ca="1" si="671"/>
        <v>N</v>
      </c>
    </row>
    <row r="5350" spans="1:29" x14ac:dyDescent="0.25">
      <c r="A5350">
        <v>3647</v>
      </c>
      <c r="B5350" s="9">
        <v>43584</v>
      </c>
      <c r="C5350" s="50" t="str">
        <f t="shared" si="664"/>
        <v>N</v>
      </c>
      <c r="D5350" s="52">
        <f>_xlfn.XLOOKUP(B5350,Cal_Date!B:B,Cal_Date!A:A,0)</f>
        <v>5</v>
      </c>
      <c r="E5350">
        <v>2019</v>
      </c>
      <c r="F5350" t="s">
        <v>121</v>
      </c>
      <c r="G5350" t="s">
        <v>129</v>
      </c>
      <c r="H5350" t="s">
        <v>11</v>
      </c>
      <c r="I5350" t="s">
        <v>11</v>
      </c>
      <c r="J5350" t="s">
        <v>15</v>
      </c>
      <c r="K5350" t="s">
        <v>42</v>
      </c>
      <c r="L5350">
        <v>2</v>
      </c>
      <c r="M5350">
        <v>1007</v>
      </c>
      <c r="O5350" t="s">
        <v>28</v>
      </c>
      <c r="R5350" t="s">
        <v>44</v>
      </c>
      <c r="S5350" s="49" t="str">
        <f t="shared" si="665"/>
        <v>Card</v>
      </c>
      <c r="T5350" s="3">
        <v>0.03</v>
      </c>
      <c r="U5350" s="2">
        <v>5.4450000000000003</v>
      </c>
      <c r="V5350" s="2">
        <v>1.74</v>
      </c>
      <c r="W5350" s="54">
        <f>_xlfn.XLOOKUP(M5350,Market!A:A,Market!F:F,0)</f>
        <v>8.8999999999999996E-2</v>
      </c>
      <c r="X5350" s="55">
        <f t="shared" si="666"/>
        <v>0.16335</v>
      </c>
      <c r="Y5350" s="55">
        <f t="shared" si="667"/>
        <v>3.7050000000000001</v>
      </c>
      <c r="Z5350" s="54">
        <f t="shared" si="668"/>
        <v>0.68044077134986225</v>
      </c>
      <c r="AA5350" s="49" t="str">
        <f t="shared" ca="1" si="669"/>
        <v>N</v>
      </c>
      <c r="AB5350" s="49">
        <f t="shared" ca="1" si="670"/>
        <v>5</v>
      </c>
      <c r="AC5350" s="49" t="str">
        <f t="shared" ca="1" si="671"/>
        <v>N</v>
      </c>
    </row>
    <row r="5351" spans="1:29" x14ac:dyDescent="0.25">
      <c r="A5351">
        <v>3648</v>
      </c>
      <c r="B5351" s="9">
        <v>43584</v>
      </c>
      <c r="C5351" s="50" t="str">
        <f t="shared" si="664"/>
        <v>N</v>
      </c>
      <c r="D5351" s="52">
        <f>_xlfn.XLOOKUP(B5351,Cal_Date!B:B,Cal_Date!A:A,0)</f>
        <v>5</v>
      </c>
      <c r="E5351">
        <v>2019</v>
      </c>
      <c r="F5351" t="s">
        <v>121</v>
      </c>
      <c r="G5351" t="s">
        <v>129</v>
      </c>
      <c r="H5351" t="s">
        <v>11</v>
      </c>
      <c r="I5351" t="s">
        <v>11</v>
      </c>
      <c r="J5351" t="s">
        <v>15</v>
      </c>
      <c r="K5351" t="s">
        <v>42</v>
      </c>
      <c r="L5351">
        <v>1</v>
      </c>
      <c r="M5351">
        <v>1008</v>
      </c>
      <c r="O5351" t="s">
        <v>28</v>
      </c>
      <c r="R5351" t="s">
        <v>44</v>
      </c>
      <c r="S5351" s="49" t="str">
        <f t="shared" si="665"/>
        <v>Card</v>
      </c>
      <c r="T5351" s="3">
        <v>0.03</v>
      </c>
      <c r="U5351" s="2">
        <v>2.7225000000000001</v>
      </c>
      <c r="V5351" s="2">
        <v>0.87</v>
      </c>
      <c r="W5351" s="54">
        <f>_xlfn.XLOOKUP(M5351,Market!A:A,Market!F:F,0)</f>
        <v>8.8999999999999996E-2</v>
      </c>
      <c r="X5351" s="55">
        <f t="shared" si="666"/>
        <v>8.1674999999999998E-2</v>
      </c>
      <c r="Y5351" s="55">
        <f t="shared" si="667"/>
        <v>1.8525</v>
      </c>
      <c r="Z5351" s="54">
        <f t="shared" si="668"/>
        <v>0.68044077134986225</v>
      </c>
      <c r="AA5351" s="49" t="str">
        <f t="shared" ca="1" si="669"/>
        <v>N</v>
      </c>
      <c r="AB5351" s="49">
        <f t="shared" ca="1" si="670"/>
        <v>5</v>
      </c>
      <c r="AC5351" s="49" t="str">
        <f t="shared" ca="1" si="671"/>
        <v>N</v>
      </c>
    </row>
    <row r="5352" spans="1:29" x14ac:dyDescent="0.25">
      <c r="A5352">
        <v>3649</v>
      </c>
      <c r="B5352" s="9">
        <v>43584</v>
      </c>
      <c r="C5352" s="50" t="str">
        <f t="shared" si="664"/>
        <v>N</v>
      </c>
      <c r="D5352" s="52">
        <f>_xlfn.XLOOKUP(B5352,Cal_Date!B:B,Cal_Date!A:A,0)</f>
        <v>5</v>
      </c>
      <c r="E5352">
        <v>2019</v>
      </c>
      <c r="F5352" t="s">
        <v>121</v>
      </c>
      <c r="G5352" t="s">
        <v>129</v>
      </c>
      <c r="H5352" t="s">
        <v>11</v>
      </c>
      <c r="I5352" t="s">
        <v>11</v>
      </c>
      <c r="J5352" t="s">
        <v>15</v>
      </c>
      <c r="K5352" t="s">
        <v>42</v>
      </c>
      <c r="L5352">
        <v>2</v>
      </c>
      <c r="M5352">
        <v>1009</v>
      </c>
      <c r="O5352" t="s">
        <v>28</v>
      </c>
      <c r="R5352" t="s">
        <v>44</v>
      </c>
      <c r="S5352" s="49" t="str">
        <f t="shared" si="665"/>
        <v>Card</v>
      </c>
      <c r="T5352" s="3">
        <v>0.03</v>
      </c>
      <c r="U5352" s="2">
        <v>5.4450000000000003</v>
      </c>
      <c r="V5352" s="2">
        <v>1.74</v>
      </c>
      <c r="W5352" s="54">
        <f>_xlfn.XLOOKUP(M5352,Market!A:A,Market!F:F,0)</f>
        <v>8.8999999999999996E-2</v>
      </c>
      <c r="X5352" s="55">
        <f t="shared" si="666"/>
        <v>0.16335</v>
      </c>
      <c r="Y5352" s="55">
        <f t="shared" si="667"/>
        <v>3.7050000000000001</v>
      </c>
      <c r="Z5352" s="54">
        <f t="shared" si="668"/>
        <v>0.68044077134986225</v>
      </c>
      <c r="AA5352" s="49" t="str">
        <f t="shared" ca="1" si="669"/>
        <v>N</v>
      </c>
      <c r="AB5352" s="49">
        <f t="shared" ca="1" si="670"/>
        <v>5</v>
      </c>
      <c r="AC5352" s="49" t="str">
        <f t="shared" ca="1" si="671"/>
        <v>N</v>
      </c>
    </row>
    <row r="5353" spans="1:29" x14ac:dyDescent="0.25">
      <c r="A5353">
        <v>3650</v>
      </c>
      <c r="B5353" s="9">
        <v>43584</v>
      </c>
      <c r="C5353" s="50" t="str">
        <f t="shared" si="664"/>
        <v>N</v>
      </c>
      <c r="D5353" s="52">
        <f>_xlfn.XLOOKUP(B5353,Cal_Date!B:B,Cal_Date!A:A,0)</f>
        <v>5</v>
      </c>
      <c r="E5353">
        <v>2019</v>
      </c>
      <c r="F5353" t="s">
        <v>121</v>
      </c>
      <c r="G5353" t="s">
        <v>129</v>
      </c>
      <c r="H5353" t="s">
        <v>11</v>
      </c>
      <c r="I5353" t="s">
        <v>13</v>
      </c>
      <c r="J5353" t="s">
        <v>15</v>
      </c>
      <c r="K5353" t="s">
        <v>42</v>
      </c>
      <c r="L5353">
        <v>1</v>
      </c>
      <c r="M5353">
        <v>1006</v>
      </c>
      <c r="O5353" t="s">
        <v>28</v>
      </c>
      <c r="R5353" t="s">
        <v>44</v>
      </c>
      <c r="S5353" s="49" t="str">
        <f t="shared" si="665"/>
        <v>Card</v>
      </c>
      <c r="T5353" s="3">
        <v>0.03</v>
      </c>
      <c r="U5353" s="2">
        <v>2.7225000000000001</v>
      </c>
      <c r="V5353" s="2">
        <v>1.42</v>
      </c>
      <c r="W5353" s="54">
        <f>_xlfn.XLOOKUP(M5353,Market!A:A,Market!F:F,0)</f>
        <v>8.8999999999999996E-2</v>
      </c>
      <c r="X5353" s="55">
        <f t="shared" si="666"/>
        <v>8.1674999999999998E-2</v>
      </c>
      <c r="Y5353" s="55">
        <f t="shared" si="667"/>
        <v>1.3025000000000002</v>
      </c>
      <c r="Z5353" s="54">
        <f t="shared" si="668"/>
        <v>0.47842056932966032</v>
      </c>
      <c r="AA5353" s="49" t="str">
        <f t="shared" ca="1" si="669"/>
        <v>N</v>
      </c>
      <c r="AB5353" s="49">
        <f t="shared" ca="1" si="670"/>
        <v>5</v>
      </c>
      <c r="AC5353" s="49" t="str">
        <f t="shared" ca="1" si="671"/>
        <v>N</v>
      </c>
    </row>
    <row r="5354" spans="1:29" x14ac:dyDescent="0.25">
      <c r="A5354">
        <v>3651</v>
      </c>
      <c r="B5354" s="9">
        <v>43584</v>
      </c>
      <c r="C5354" s="50" t="str">
        <f t="shared" si="664"/>
        <v>N</v>
      </c>
      <c r="D5354" s="52">
        <f>_xlfn.XLOOKUP(B5354,Cal_Date!B:B,Cal_Date!A:A,0)</f>
        <v>5</v>
      </c>
      <c r="E5354">
        <v>2019</v>
      </c>
      <c r="F5354" t="s">
        <v>121</v>
      </c>
      <c r="G5354" t="s">
        <v>129</v>
      </c>
      <c r="H5354" t="s">
        <v>48</v>
      </c>
      <c r="I5354" t="s">
        <v>18</v>
      </c>
      <c r="J5354" t="s">
        <v>10</v>
      </c>
      <c r="K5354" t="s">
        <v>43</v>
      </c>
      <c r="L5354">
        <v>2</v>
      </c>
      <c r="M5354">
        <v>1007</v>
      </c>
      <c r="O5354" t="s">
        <v>28</v>
      </c>
      <c r="R5354" t="s">
        <v>44</v>
      </c>
      <c r="S5354" s="49" t="str">
        <f t="shared" si="665"/>
        <v>Card</v>
      </c>
      <c r="T5354" s="3">
        <v>0.03</v>
      </c>
      <c r="U5354" s="2">
        <v>15.245999999999999</v>
      </c>
      <c r="V5354" s="2">
        <v>2.92</v>
      </c>
      <c r="W5354" s="54">
        <f>_xlfn.XLOOKUP(M5354,Market!A:A,Market!F:F,0)</f>
        <v>8.8999999999999996E-2</v>
      </c>
      <c r="X5354" s="55">
        <f t="shared" si="666"/>
        <v>0.45737999999999995</v>
      </c>
      <c r="Y5354" s="55">
        <f t="shared" si="667"/>
        <v>12.325999999999999</v>
      </c>
      <c r="Z5354" s="54">
        <f t="shared" si="668"/>
        <v>0.80847435392889933</v>
      </c>
      <c r="AA5354" s="49" t="str">
        <f t="shared" ca="1" si="669"/>
        <v>N</v>
      </c>
      <c r="AB5354" s="49">
        <f t="shared" ca="1" si="670"/>
        <v>5</v>
      </c>
      <c r="AC5354" s="49" t="str">
        <f t="shared" ca="1" si="671"/>
        <v>N</v>
      </c>
    </row>
    <row r="5355" spans="1:29" x14ac:dyDescent="0.25">
      <c r="A5355">
        <v>3652</v>
      </c>
      <c r="B5355" s="9">
        <v>43584</v>
      </c>
      <c r="C5355" s="50" t="str">
        <f t="shared" si="664"/>
        <v>N</v>
      </c>
      <c r="D5355" s="52">
        <f>_xlfn.XLOOKUP(B5355,Cal_Date!B:B,Cal_Date!A:A,0)</f>
        <v>5</v>
      </c>
      <c r="E5355">
        <v>2019</v>
      </c>
      <c r="F5355" t="s">
        <v>121</v>
      </c>
      <c r="G5355" t="s">
        <v>129</v>
      </c>
      <c r="H5355" t="s">
        <v>11</v>
      </c>
      <c r="I5355" t="s">
        <v>11</v>
      </c>
      <c r="J5355" t="s">
        <v>15</v>
      </c>
      <c r="K5355" t="s">
        <v>42</v>
      </c>
      <c r="L5355">
        <v>1</v>
      </c>
      <c r="M5355">
        <v>1007</v>
      </c>
      <c r="O5355" t="s">
        <v>28</v>
      </c>
      <c r="R5355" t="s">
        <v>44</v>
      </c>
      <c r="S5355" s="49" t="str">
        <f t="shared" si="665"/>
        <v>Card</v>
      </c>
      <c r="T5355" s="3">
        <v>0.03</v>
      </c>
      <c r="U5355" s="2">
        <v>2.7225000000000001</v>
      </c>
      <c r="V5355" s="2">
        <v>0.87</v>
      </c>
      <c r="W5355" s="54">
        <f>_xlfn.XLOOKUP(M5355,Market!A:A,Market!F:F,0)</f>
        <v>8.8999999999999996E-2</v>
      </c>
      <c r="X5355" s="55">
        <f t="shared" si="666"/>
        <v>8.1674999999999998E-2</v>
      </c>
      <c r="Y5355" s="55">
        <f t="shared" si="667"/>
        <v>1.8525</v>
      </c>
      <c r="Z5355" s="54">
        <f t="shared" si="668"/>
        <v>0.68044077134986225</v>
      </c>
      <c r="AA5355" s="49" t="str">
        <f t="shared" ca="1" si="669"/>
        <v>N</v>
      </c>
      <c r="AB5355" s="49">
        <f t="shared" ca="1" si="670"/>
        <v>5</v>
      </c>
      <c r="AC5355" s="49" t="str">
        <f t="shared" ca="1" si="671"/>
        <v>N</v>
      </c>
    </row>
    <row r="5356" spans="1:29" x14ac:dyDescent="0.25">
      <c r="A5356">
        <v>3653</v>
      </c>
      <c r="B5356" s="9">
        <v>43584</v>
      </c>
      <c r="C5356" s="50" t="str">
        <f t="shared" si="664"/>
        <v>N</v>
      </c>
      <c r="D5356" s="52">
        <f>_xlfn.XLOOKUP(B5356,Cal_Date!B:B,Cal_Date!A:A,0)</f>
        <v>5</v>
      </c>
      <c r="E5356">
        <v>2019</v>
      </c>
      <c r="F5356" t="s">
        <v>121</v>
      </c>
      <c r="G5356" t="s">
        <v>129</v>
      </c>
      <c r="H5356" t="s">
        <v>11</v>
      </c>
      <c r="I5356" t="s">
        <v>11</v>
      </c>
      <c r="J5356" t="s">
        <v>15</v>
      </c>
      <c r="K5356" t="s">
        <v>42</v>
      </c>
      <c r="L5356">
        <v>1</v>
      </c>
      <c r="M5356">
        <v>1007</v>
      </c>
      <c r="O5356" t="s">
        <v>28</v>
      </c>
      <c r="R5356" t="s">
        <v>44</v>
      </c>
      <c r="S5356" s="49" t="str">
        <f t="shared" si="665"/>
        <v>Card</v>
      </c>
      <c r="T5356" s="3">
        <v>0.03</v>
      </c>
      <c r="U5356" s="2">
        <v>2.7225000000000001</v>
      </c>
      <c r="V5356" s="2">
        <v>0.87</v>
      </c>
      <c r="W5356" s="54">
        <f>_xlfn.XLOOKUP(M5356,Market!A:A,Market!F:F,0)</f>
        <v>8.8999999999999996E-2</v>
      </c>
      <c r="X5356" s="55">
        <f t="shared" si="666"/>
        <v>8.1674999999999998E-2</v>
      </c>
      <c r="Y5356" s="55">
        <f t="shared" si="667"/>
        <v>1.8525</v>
      </c>
      <c r="Z5356" s="54">
        <f t="shared" si="668"/>
        <v>0.68044077134986225</v>
      </c>
      <c r="AA5356" s="49" t="str">
        <f t="shared" ca="1" si="669"/>
        <v>N</v>
      </c>
      <c r="AB5356" s="49">
        <f t="shared" ca="1" si="670"/>
        <v>5</v>
      </c>
      <c r="AC5356" s="49" t="str">
        <f t="shared" ca="1" si="671"/>
        <v>N</v>
      </c>
    </row>
    <row r="5357" spans="1:29" x14ac:dyDescent="0.25">
      <c r="A5357">
        <v>3654</v>
      </c>
      <c r="B5357" s="9">
        <v>43584</v>
      </c>
      <c r="C5357" s="50" t="str">
        <f t="shared" si="664"/>
        <v>N</v>
      </c>
      <c r="D5357" s="52">
        <f>_xlfn.XLOOKUP(B5357,Cal_Date!B:B,Cal_Date!A:A,0)</f>
        <v>5</v>
      </c>
      <c r="E5357">
        <v>2019</v>
      </c>
      <c r="F5357" t="s">
        <v>121</v>
      </c>
      <c r="G5357" t="s">
        <v>129</v>
      </c>
      <c r="H5357" t="s">
        <v>11</v>
      </c>
      <c r="I5357" t="s">
        <v>13</v>
      </c>
      <c r="J5357" t="s">
        <v>15</v>
      </c>
      <c r="K5357" t="s">
        <v>42</v>
      </c>
      <c r="L5357">
        <v>1</v>
      </c>
      <c r="M5357">
        <v>1005</v>
      </c>
      <c r="O5357" t="s">
        <v>25</v>
      </c>
      <c r="R5357" t="s">
        <v>44</v>
      </c>
      <c r="S5357" s="49" t="str">
        <f t="shared" si="665"/>
        <v>Card</v>
      </c>
      <c r="T5357" s="3">
        <v>0.03</v>
      </c>
      <c r="U5357" s="2">
        <v>2.7225000000000001</v>
      </c>
      <c r="V5357" s="2">
        <v>1.42</v>
      </c>
      <c r="W5357" s="54">
        <f>_xlfn.XLOOKUP(M5357,Market!A:A,Market!F:F,0)</f>
        <v>8.8999999999999996E-2</v>
      </c>
      <c r="X5357" s="55">
        <f t="shared" si="666"/>
        <v>8.1674999999999998E-2</v>
      </c>
      <c r="Y5357" s="55">
        <f t="shared" si="667"/>
        <v>1.3025000000000002</v>
      </c>
      <c r="Z5357" s="54">
        <f t="shared" si="668"/>
        <v>0.47842056932966032</v>
      </c>
      <c r="AA5357" s="49" t="str">
        <f t="shared" ca="1" si="669"/>
        <v>N</v>
      </c>
      <c r="AB5357" s="49">
        <f t="shared" ca="1" si="670"/>
        <v>5</v>
      </c>
      <c r="AC5357" s="49" t="str">
        <f t="shared" ca="1" si="671"/>
        <v>N</v>
      </c>
    </row>
    <row r="5358" spans="1:29" x14ac:dyDescent="0.25">
      <c r="A5358">
        <v>3655</v>
      </c>
      <c r="B5358" s="9">
        <v>43584</v>
      </c>
      <c r="C5358" s="50" t="str">
        <f t="shared" si="664"/>
        <v>N</v>
      </c>
      <c r="D5358" s="52">
        <f>_xlfn.XLOOKUP(B5358,Cal_Date!B:B,Cal_Date!A:A,0)</f>
        <v>5</v>
      </c>
      <c r="E5358">
        <v>2019</v>
      </c>
      <c r="F5358" t="s">
        <v>121</v>
      </c>
      <c r="G5358" t="s">
        <v>129</v>
      </c>
      <c r="H5358" t="s">
        <v>48</v>
      </c>
      <c r="I5358" t="s">
        <v>18</v>
      </c>
      <c r="J5358" t="s">
        <v>10</v>
      </c>
      <c r="K5358" t="s">
        <v>43</v>
      </c>
      <c r="L5358">
        <v>1</v>
      </c>
      <c r="M5358">
        <v>1005</v>
      </c>
      <c r="O5358" t="s">
        <v>25</v>
      </c>
      <c r="R5358" t="s">
        <v>47</v>
      </c>
      <c r="S5358" s="49" t="str">
        <f t="shared" si="665"/>
        <v>Card</v>
      </c>
      <c r="T5358" s="3">
        <v>3.5000000000000003E-2</v>
      </c>
      <c r="U5358" s="2">
        <v>7.6229999999999993</v>
      </c>
      <c r="V5358" s="2">
        <v>1.46</v>
      </c>
      <c r="W5358" s="54">
        <f>_xlfn.XLOOKUP(M5358,Market!A:A,Market!F:F,0)</f>
        <v>8.8999999999999996E-2</v>
      </c>
      <c r="X5358" s="55">
        <f t="shared" si="666"/>
        <v>0.26680500000000001</v>
      </c>
      <c r="Y5358" s="55">
        <f t="shared" si="667"/>
        <v>6.1629999999999994</v>
      </c>
      <c r="Z5358" s="54">
        <f t="shared" si="668"/>
        <v>0.80847435392889933</v>
      </c>
      <c r="AA5358" s="49" t="str">
        <f t="shared" ca="1" si="669"/>
        <v>N</v>
      </c>
      <c r="AB5358" s="49">
        <f t="shared" ca="1" si="670"/>
        <v>5</v>
      </c>
      <c r="AC5358" s="49" t="str">
        <f t="shared" ca="1" si="671"/>
        <v>N</v>
      </c>
    </row>
    <row r="5359" spans="1:29" x14ac:dyDescent="0.25">
      <c r="A5359">
        <v>3656</v>
      </c>
      <c r="B5359" s="9">
        <v>43584</v>
      </c>
      <c r="C5359" s="50" t="str">
        <f t="shared" si="664"/>
        <v>N</v>
      </c>
      <c r="D5359" s="52">
        <f>_xlfn.XLOOKUP(B5359,Cal_Date!B:B,Cal_Date!A:A,0)</f>
        <v>5</v>
      </c>
      <c r="E5359">
        <v>2019</v>
      </c>
      <c r="F5359" t="s">
        <v>121</v>
      </c>
      <c r="G5359" t="s">
        <v>129</v>
      </c>
      <c r="H5359" t="s">
        <v>11</v>
      </c>
      <c r="I5359" t="s">
        <v>11</v>
      </c>
      <c r="J5359" t="s">
        <v>15</v>
      </c>
      <c r="K5359" t="s">
        <v>42</v>
      </c>
      <c r="L5359">
        <v>2</v>
      </c>
      <c r="M5359">
        <v>1002</v>
      </c>
      <c r="O5359" t="s">
        <v>28</v>
      </c>
      <c r="R5359" t="s">
        <v>44</v>
      </c>
      <c r="S5359" s="49" t="str">
        <f t="shared" si="665"/>
        <v>Card</v>
      </c>
      <c r="T5359" s="3">
        <v>0.03</v>
      </c>
      <c r="U5359" s="2">
        <v>5.3000000000000007</v>
      </c>
      <c r="V5359" s="2">
        <v>1.74</v>
      </c>
      <c r="W5359" s="54">
        <f>_xlfn.XLOOKUP(M5359,Market!A:A,Market!F:F,0)</f>
        <v>0.06</v>
      </c>
      <c r="X5359" s="55">
        <f t="shared" si="666"/>
        <v>0.159</v>
      </c>
      <c r="Y5359" s="55">
        <f t="shared" si="667"/>
        <v>3.5600000000000005</v>
      </c>
      <c r="Z5359" s="54">
        <f t="shared" si="668"/>
        <v>0.67169811320754713</v>
      </c>
      <c r="AA5359" s="49" t="str">
        <f t="shared" ca="1" si="669"/>
        <v>N</v>
      </c>
      <c r="AB5359" s="49">
        <f t="shared" ca="1" si="670"/>
        <v>5</v>
      </c>
      <c r="AC5359" s="49" t="str">
        <f t="shared" ca="1" si="671"/>
        <v>N</v>
      </c>
    </row>
    <row r="5360" spans="1:29" x14ac:dyDescent="0.25">
      <c r="A5360">
        <v>3657</v>
      </c>
      <c r="B5360" s="9">
        <v>43584</v>
      </c>
      <c r="C5360" s="50" t="str">
        <f t="shared" si="664"/>
        <v>N</v>
      </c>
      <c r="D5360" s="52">
        <f>_xlfn.XLOOKUP(B5360,Cal_Date!B:B,Cal_Date!A:A,0)</f>
        <v>5</v>
      </c>
      <c r="E5360">
        <v>2019</v>
      </c>
      <c r="F5360" t="s">
        <v>121</v>
      </c>
      <c r="G5360" t="s">
        <v>129</v>
      </c>
      <c r="H5360" t="s">
        <v>11</v>
      </c>
      <c r="I5360" t="s">
        <v>11</v>
      </c>
      <c r="J5360" t="s">
        <v>15</v>
      </c>
      <c r="K5360" t="s">
        <v>42</v>
      </c>
      <c r="L5360">
        <v>1</v>
      </c>
      <c r="M5360">
        <v>1004</v>
      </c>
      <c r="O5360" t="s">
        <v>28</v>
      </c>
      <c r="R5360" t="s">
        <v>44</v>
      </c>
      <c r="S5360" s="49" t="str">
        <f t="shared" si="665"/>
        <v>Card</v>
      </c>
      <c r="T5360" s="3">
        <v>0.03</v>
      </c>
      <c r="U5360" s="2">
        <v>2.6500000000000004</v>
      </c>
      <c r="V5360" s="2">
        <v>0.87</v>
      </c>
      <c r="W5360" s="54">
        <f>_xlfn.XLOOKUP(M5360,Market!A:A,Market!F:F,0)</f>
        <v>0.06</v>
      </c>
      <c r="X5360" s="55">
        <f t="shared" si="666"/>
        <v>7.9500000000000001E-2</v>
      </c>
      <c r="Y5360" s="55">
        <f t="shared" si="667"/>
        <v>1.7800000000000002</v>
      </c>
      <c r="Z5360" s="54">
        <f t="shared" si="668"/>
        <v>0.67169811320754713</v>
      </c>
      <c r="AA5360" s="49" t="str">
        <f t="shared" ca="1" si="669"/>
        <v>N</v>
      </c>
      <c r="AB5360" s="49">
        <f t="shared" ca="1" si="670"/>
        <v>5</v>
      </c>
      <c r="AC5360" s="49" t="str">
        <f t="shared" ca="1" si="671"/>
        <v>N</v>
      </c>
    </row>
    <row r="5361" spans="1:29" x14ac:dyDescent="0.25">
      <c r="A5361">
        <v>3658</v>
      </c>
      <c r="B5361" s="9">
        <v>43584</v>
      </c>
      <c r="C5361" s="50" t="str">
        <f t="shared" si="664"/>
        <v>N</v>
      </c>
      <c r="D5361" s="52">
        <f>_xlfn.XLOOKUP(B5361,Cal_Date!B:B,Cal_Date!A:A,0)</f>
        <v>5</v>
      </c>
      <c r="E5361">
        <v>2019</v>
      </c>
      <c r="F5361" t="s">
        <v>121</v>
      </c>
      <c r="G5361" t="s">
        <v>129</v>
      </c>
      <c r="H5361" t="s">
        <v>14</v>
      </c>
      <c r="I5361" t="s">
        <v>18</v>
      </c>
      <c r="J5361" t="s">
        <v>15</v>
      </c>
      <c r="K5361" t="s">
        <v>43</v>
      </c>
      <c r="L5361">
        <v>1</v>
      </c>
      <c r="M5361">
        <v>1005</v>
      </c>
      <c r="O5361" t="s">
        <v>25</v>
      </c>
      <c r="R5361" t="s">
        <v>44</v>
      </c>
      <c r="S5361" s="49" t="str">
        <f t="shared" si="665"/>
        <v>Card</v>
      </c>
      <c r="T5361" s="3">
        <v>0.03</v>
      </c>
      <c r="U5361" s="2">
        <v>7.0785</v>
      </c>
      <c r="V5361" s="2">
        <v>2.1</v>
      </c>
      <c r="W5361" s="54">
        <f>_xlfn.XLOOKUP(M5361,Market!A:A,Market!F:F,0)</f>
        <v>8.8999999999999996E-2</v>
      </c>
      <c r="X5361" s="55">
        <f t="shared" si="666"/>
        <v>0.21235499999999999</v>
      </c>
      <c r="Y5361" s="55">
        <f t="shared" si="667"/>
        <v>4.9785000000000004</v>
      </c>
      <c r="Z5361" s="54">
        <f t="shared" si="668"/>
        <v>0.70332697605424888</v>
      </c>
      <c r="AA5361" s="49" t="str">
        <f t="shared" ca="1" si="669"/>
        <v>N</v>
      </c>
      <c r="AB5361" s="49">
        <f t="shared" ca="1" si="670"/>
        <v>5</v>
      </c>
      <c r="AC5361" s="49" t="str">
        <f t="shared" ca="1" si="671"/>
        <v>N</v>
      </c>
    </row>
    <row r="5362" spans="1:29" x14ac:dyDescent="0.25">
      <c r="A5362">
        <v>3659</v>
      </c>
      <c r="B5362" s="9">
        <v>43584</v>
      </c>
      <c r="C5362" s="50" t="str">
        <f t="shared" si="664"/>
        <v>N</v>
      </c>
      <c r="D5362" s="52">
        <f>_xlfn.XLOOKUP(B5362,Cal_Date!B:B,Cal_Date!A:A,0)</f>
        <v>5</v>
      </c>
      <c r="E5362">
        <v>2019</v>
      </c>
      <c r="F5362" t="s">
        <v>121</v>
      </c>
      <c r="G5362" t="s">
        <v>129</v>
      </c>
      <c r="H5362" t="s">
        <v>14</v>
      </c>
      <c r="I5362" t="s">
        <v>18</v>
      </c>
      <c r="J5362" t="s">
        <v>15</v>
      </c>
      <c r="K5362" t="s">
        <v>43</v>
      </c>
      <c r="L5362">
        <v>1</v>
      </c>
      <c r="M5362">
        <v>1001</v>
      </c>
      <c r="O5362" t="s">
        <v>25</v>
      </c>
      <c r="R5362" t="s">
        <v>44</v>
      </c>
      <c r="S5362" s="49" t="str">
        <f t="shared" si="665"/>
        <v>Card</v>
      </c>
      <c r="T5362" s="3">
        <v>0.03</v>
      </c>
      <c r="U5362" s="2">
        <v>6.8900000000000006</v>
      </c>
      <c r="V5362" s="2">
        <v>2.1</v>
      </c>
      <c r="W5362" s="54">
        <f>_xlfn.XLOOKUP(M5362,Market!A:A,Market!F:F,0)</f>
        <v>0.06</v>
      </c>
      <c r="X5362" s="55">
        <f t="shared" si="666"/>
        <v>0.20670000000000002</v>
      </c>
      <c r="Y5362" s="55">
        <f t="shared" si="667"/>
        <v>4.7900000000000009</v>
      </c>
      <c r="Z5362" s="54">
        <f t="shared" si="668"/>
        <v>0.69521044992743108</v>
      </c>
      <c r="AA5362" s="49" t="str">
        <f t="shared" ca="1" si="669"/>
        <v>N</v>
      </c>
      <c r="AB5362" s="49">
        <f t="shared" ca="1" si="670"/>
        <v>5</v>
      </c>
      <c r="AC5362" s="49" t="str">
        <f t="shared" ca="1" si="671"/>
        <v>N</v>
      </c>
    </row>
    <row r="5363" spans="1:29" x14ac:dyDescent="0.25">
      <c r="A5363">
        <v>3660</v>
      </c>
      <c r="B5363" s="9">
        <v>43584</v>
      </c>
      <c r="C5363" s="50" t="str">
        <f t="shared" si="664"/>
        <v>N</v>
      </c>
      <c r="D5363" s="52">
        <f>_xlfn.XLOOKUP(B5363,Cal_Date!B:B,Cal_Date!A:A,0)</f>
        <v>5</v>
      </c>
      <c r="E5363">
        <v>2019</v>
      </c>
      <c r="F5363" t="s">
        <v>121</v>
      </c>
      <c r="G5363" t="s">
        <v>129</v>
      </c>
      <c r="H5363" t="s">
        <v>14</v>
      </c>
      <c r="I5363" t="s">
        <v>18</v>
      </c>
      <c r="J5363" t="s">
        <v>15</v>
      </c>
      <c r="K5363" t="s">
        <v>43</v>
      </c>
      <c r="L5363">
        <v>1</v>
      </c>
      <c r="M5363">
        <v>1010</v>
      </c>
      <c r="O5363" t="s">
        <v>25</v>
      </c>
      <c r="R5363" t="s">
        <v>44</v>
      </c>
      <c r="S5363" s="49" t="str">
        <f t="shared" si="665"/>
        <v>Card</v>
      </c>
      <c r="T5363" s="3">
        <v>0.03</v>
      </c>
      <c r="U5363" s="2">
        <v>7.5600000000000005</v>
      </c>
      <c r="V5363" s="2">
        <v>2.2200000000000002</v>
      </c>
      <c r="W5363" s="54">
        <f>_xlfn.XLOOKUP(M5363,Market!A:A,Market!F:F,0)</f>
        <v>0.08</v>
      </c>
      <c r="X5363" s="55">
        <f t="shared" si="666"/>
        <v>0.2268</v>
      </c>
      <c r="Y5363" s="55">
        <f t="shared" si="667"/>
        <v>5.34</v>
      </c>
      <c r="Z5363" s="54">
        <f t="shared" si="668"/>
        <v>0.70634920634920628</v>
      </c>
      <c r="AA5363" s="49" t="str">
        <f t="shared" ca="1" si="669"/>
        <v>N</v>
      </c>
      <c r="AB5363" s="49">
        <f t="shared" ca="1" si="670"/>
        <v>5</v>
      </c>
      <c r="AC5363" s="49" t="str">
        <f t="shared" ca="1" si="671"/>
        <v>N</v>
      </c>
    </row>
    <row r="5364" spans="1:29" x14ac:dyDescent="0.25">
      <c r="A5364">
        <v>3661</v>
      </c>
      <c r="B5364" s="9">
        <v>43584</v>
      </c>
      <c r="C5364" s="50" t="str">
        <f t="shared" si="664"/>
        <v>N</v>
      </c>
      <c r="D5364" s="52">
        <f>_xlfn.XLOOKUP(B5364,Cal_Date!B:B,Cal_Date!A:A,0)</f>
        <v>5</v>
      </c>
      <c r="E5364">
        <v>2019</v>
      </c>
      <c r="F5364" t="s">
        <v>121</v>
      </c>
      <c r="G5364" t="s">
        <v>129</v>
      </c>
      <c r="H5364" t="s">
        <v>48</v>
      </c>
      <c r="I5364" t="s">
        <v>18</v>
      </c>
      <c r="J5364" t="s">
        <v>10</v>
      </c>
      <c r="K5364" t="s">
        <v>43</v>
      </c>
      <c r="L5364">
        <v>1</v>
      </c>
      <c r="M5364">
        <v>1011</v>
      </c>
      <c r="O5364" t="s">
        <v>25</v>
      </c>
      <c r="R5364" t="s">
        <v>44</v>
      </c>
      <c r="S5364" s="49" t="str">
        <f t="shared" si="665"/>
        <v>Card</v>
      </c>
      <c r="T5364" s="3">
        <v>0.03</v>
      </c>
      <c r="U5364" s="2">
        <v>7.42</v>
      </c>
      <c r="V5364" s="2">
        <v>1.46</v>
      </c>
      <c r="W5364" s="54">
        <f>_xlfn.XLOOKUP(M5364,Market!A:A,Market!F:F,0)</f>
        <v>0.06</v>
      </c>
      <c r="X5364" s="55">
        <f t="shared" si="666"/>
        <v>0.22259999999999999</v>
      </c>
      <c r="Y5364" s="55">
        <f t="shared" si="667"/>
        <v>5.96</v>
      </c>
      <c r="Z5364" s="54">
        <f t="shared" si="668"/>
        <v>0.80323450134770891</v>
      </c>
      <c r="AA5364" s="49" t="str">
        <f t="shared" ca="1" si="669"/>
        <v>N</v>
      </c>
      <c r="AB5364" s="49">
        <f t="shared" ca="1" si="670"/>
        <v>5</v>
      </c>
      <c r="AC5364" s="49" t="str">
        <f t="shared" ca="1" si="671"/>
        <v>N</v>
      </c>
    </row>
    <row r="5365" spans="1:29" x14ac:dyDescent="0.25">
      <c r="A5365">
        <v>3662</v>
      </c>
      <c r="B5365" s="9">
        <v>43584</v>
      </c>
      <c r="C5365" s="50" t="str">
        <f t="shared" si="664"/>
        <v>N</v>
      </c>
      <c r="D5365" s="52">
        <f>_xlfn.XLOOKUP(B5365,Cal_Date!B:B,Cal_Date!A:A,0)</f>
        <v>5</v>
      </c>
      <c r="E5365">
        <v>2019</v>
      </c>
      <c r="F5365" t="s">
        <v>121</v>
      </c>
      <c r="G5365" t="s">
        <v>129</v>
      </c>
      <c r="H5365" t="s">
        <v>14</v>
      </c>
      <c r="I5365" t="s">
        <v>18</v>
      </c>
      <c r="J5365" t="s">
        <v>15</v>
      </c>
      <c r="K5365" t="s">
        <v>43</v>
      </c>
      <c r="L5365">
        <v>2</v>
      </c>
      <c r="M5365">
        <v>1011</v>
      </c>
      <c r="O5365" t="s">
        <v>25</v>
      </c>
      <c r="R5365" t="s">
        <v>44</v>
      </c>
      <c r="S5365" s="49" t="str">
        <f t="shared" si="665"/>
        <v>Card</v>
      </c>
      <c r="T5365" s="3">
        <v>0.03</v>
      </c>
      <c r="U5365" s="2">
        <v>13.780000000000001</v>
      </c>
      <c r="V5365" s="2">
        <v>4.2</v>
      </c>
      <c r="W5365" s="54">
        <f>_xlfn.XLOOKUP(M5365,Market!A:A,Market!F:F,0)</f>
        <v>0.06</v>
      </c>
      <c r="X5365" s="55">
        <f t="shared" si="666"/>
        <v>0.41340000000000005</v>
      </c>
      <c r="Y5365" s="55">
        <f t="shared" si="667"/>
        <v>9.5800000000000018</v>
      </c>
      <c r="Z5365" s="54">
        <f t="shared" si="668"/>
        <v>0.69521044992743108</v>
      </c>
      <c r="AA5365" s="49" t="str">
        <f t="shared" ca="1" si="669"/>
        <v>N</v>
      </c>
      <c r="AB5365" s="49">
        <f t="shared" ca="1" si="670"/>
        <v>5</v>
      </c>
      <c r="AC5365" s="49" t="str">
        <f t="shared" ca="1" si="671"/>
        <v>N</v>
      </c>
    </row>
    <row r="5366" spans="1:29" x14ac:dyDescent="0.25">
      <c r="A5366">
        <v>3663</v>
      </c>
      <c r="B5366" s="9">
        <v>43584</v>
      </c>
      <c r="C5366" s="50" t="str">
        <f t="shared" si="664"/>
        <v>N</v>
      </c>
      <c r="D5366" s="52">
        <f>_xlfn.XLOOKUP(B5366,Cal_Date!B:B,Cal_Date!A:A,0)</f>
        <v>5</v>
      </c>
      <c r="E5366">
        <v>2019</v>
      </c>
      <c r="F5366" t="s">
        <v>121</v>
      </c>
      <c r="G5366" t="s">
        <v>129</v>
      </c>
      <c r="H5366" t="s">
        <v>48</v>
      </c>
      <c r="I5366" t="s">
        <v>18</v>
      </c>
      <c r="J5366" t="s">
        <v>10</v>
      </c>
      <c r="K5366" t="s">
        <v>43</v>
      </c>
      <c r="L5366">
        <v>2</v>
      </c>
      <c r="M5366">
        <v>1001</v>
      </c>
      <c r="O5366" t="s">
        <v>25</v>
      </c>
      <c r="R5366" t="s">
        <v>44</v>
      </c>
      <c r="S5366" s="49" t="str">
        <f t="shared" si="665"/>
        <v>Card</v>
      </c>
      <c r="T5366" s="3">
        <v>0.03</v>
      </c>
      <c r="U5366" s="2">
        <v>14.84</v>
      </c>
      <c r="V5366" s="2">
        <v>2.92</v>
      </c>
      <c r="W5366" s="54">
        <f>_xlfn.XLOOKUP(M5366,Market!A:A,Market!F:F,0)</f>
        <v>0.06</v>
      </c>
      <c r="X5366" s="55">
        <f t="shared" si="666"/>
        <v>0.44519999999999998</v>
      </c>
      <c r="Y5366" s="55">
        <f t="shared" si="667"/>
        <v>11.92</v>
      </c>
      <c r="Z5366" s="54">
        <f t="shared" si="668"/>
        <v>0.80323450134770891</v>
      </c>
      <c r="AA5366" s="49" t="str">
        <f t="shared" ca="1" si="669"/>
        <v>N</v>
      </c>
      <c r="AB5366" s="49">
        <f t="shared" ca="1" si="670"/>
        <v>5</v>
      </c>
      <c r="AC5366" s="49" t="str">
        <f t="shared" ca="1" si="671"/>
        <v>N</v>
      </c>
    </row>
    <row r="5367" spans="1:29" x14ac:dyDescent="0.25">
      <c r="A5367">
        <v>3664</v>
      </c>
      <c r="B5367" s="9">
        <v>43584</v>
      </c>
      <c r="C5367" s="50" t="str">
        <f t="shared" si="664"/>
        <v>N</v>
      </c>
      <c r="D5367" s="52">
        <f>_xlfn.XLOOKUP(B5367,Cal_Date!B:B,Cal_Date!A:A,0)</f>
        <v>5</v>
      </c>
      <c r="E5367">
        <v>2019</v>
      </c>
      <c r="F5367" t="s">
        <v>121</v>
      </c>
      <c r="G5367" t="s">
        <v>129</v>
      </c>
      <c r="H5367" t="s">
        <v>11</v>
      </c>
      <c r="I5367" t="s">
        <v>11</v>
      </c>
      <c r="J5367" t="s">
        <v>15</v>
      </c>
      <c r="K5367" t="s">
        <v>42</v>
      </c>
      <c r="L5367">
        <v>1</v>
      </c>
      <c r="M5367">
        <v>1003</v>
      </c>
      <c r="O5367" t="s">
        <v>25</v>
      </c>
      <c r="R5367" t="s">
        <v>44</v>
      </c>
      <c r="S5367" s="49" t="str">
        <f t="shared" si="665"/>
        <v>Card</v>
      </c>
      <c r="T5367" s="3">
        <v>0.03</v>
      </c>
      <c r="U5367" s="2">
        <v>2.6500000000000004</v>
      </c>
      <c r="V5367" s="2">
        <v>0.87</v>
      </c>
      <c r="W5367" s="54">
        <f>_xlfn.XLOOKUP(M5367,Market!A:A,Market!F:F,0)</f>
        <v>0.06</v>
      </c>
      <c r="X5367" s="55">
        <f t="shared" si="666"/>
        <v>7.9500000000000001E-2</v>
      </c>
      <c r="Y5367" s="55">
        <f t="shared" si="667"/>
        <v>1.7800000000000002</v>
      </c>
      <c r="Z5367" s="54">
        <f t="shared" si="668"/>
        <v>0.67169811320754713</v>
      </c>
      <c r="AA5367" s="49" t="str">
        <f t="shared" ca="1" si="669"/>
        <v>N</v>
      </c>
      <c r="AB5367" s="49">
        <f t="shared" ca="1" si="670"/>
        <v>5</v>
      </c>
      <c r="AC5367" s="49" t="str">
        <f t="shared" ca="1" si="671"/>
        <v>N</v>
      </c>
    </row>
    <row r="5368" spans="1:29" x14ac:dyDescent="0.25">
      <c r="A5368">
        <v>3665</v>
      </c>
      <c r="B5368" s="9">
        <v>43584</v>
      </c>
      <c r="C5368" s="50" t="str">
        <f t="shared" si="664"/>
        <v>N</v>
      </c>
      <c r="D5368" s="52">
        <f>_xlfn.XLOOKUP(B5368,Cal_Date!B:B,Cal_Date!A:A,0)</f>
        <v>5</v>
      </c>
      <c r="E5368">
        <v>2019</v>
      </c>
      <c r="F5368" t="s">
        <v>121</v>
      </c>
      <c r="G5368" t="s">
        <v>129</v>
      </c>
      <c r="H5368" t="s">
        <v>11</v>
      </c>
      <c r="I5368" t="s">
        <v>11</v>
      </c>
      <c r="J5368" t="s">
        <v>15</v>
      </c>
      <c r="K5368" t="s">
        <v>42</v>
      </c>
      <c r="L5368">
        <v>1</v>
      </c>
      <c r="M5368">
        <v>1005</v>
      </c>
      <c r="O5368" t="s">
        <v>25</v>
      </c>
      <c r="R5368" t="s">
        <v>44</v>
      </c>
      <c r="S5368" s="49" t="str">
        <f t="shared" si="665"/>
        <v>Card</v>
      </c>
      <c r="T5368" s="3">
        <v>0.03</v>
      </c>
      <c r="U5368" s="2">
        <v>2.7225000000000001</v>
      </c>
      <c r="V5368" s="2">
        <v>0.87</v>
      </c>
      <c r="W5368" s="54">
        <f>_xlfn.XLOOKUP(M5368,Market!A:A,Market!F:F,0)</f>
        <v>8.8999999999999996E-2</v>
      </c>
      <c r="X5368" s="55">
        <f t="shared" si="666"/>
        <v>8.1674999999999998E-2</v>
      </c>
      <c r="Y5368" s="55">
        <f t="shared" si="667"/>
        <v>1.8525</v>
      </c>
      <c r="Z5368" s="54">
        <f t="shared" si="668"/>
        <v>0.68044077134986225</v>
      </c>
      <c r="AA5368" s="49" t="str">
        <f t="shared" ca="1" si="669"/>
        <v>N</v>
      </c>
      <c r="AB5368" s="49">
        <f t="shared" ca="1" si="670"/>
        <v>5</v>
      </c>
      <c r="AC5368" s="49" t="str">
        <f t="shared" ca="1" si="671"/>
        <v>N</v>
      </c>
    </row>
    <row r="5369" spans="1:29" x14ac:dyDescent="0.25">
      <c r="A5369">
        <v>3666</v>
      </c>
      <c r="B5369" s="9">
        <v>43584</v>
      </c>
      <c r="C5369" s="50" t="str">
        <f t="shared" si="664"/>
        <v>N</v>
      </c>
      <c r="D5369" s="52">
        <f>_xlfn.XLOOKUP(B5369,Cal_Date!B:B,Cal_Date!A:A,0)</f>
        <v>5</v>
      </c>
      <c r="E5369">
        <v>2019</v>
      </c>
      <c r="F5369" t="s">
        <v>121</v>
      </c>
      <c r="G5369" t="s">
        <v>129</v>
      </c>
      <c r="H5369" t="s">
        <v>14</v>
      </c>
      <c r="I5369" t="s">
        <v>18</v>
      </c>
      <c r="J5369" t="s">
        <v>15</v>
      </c>
      <c r="K5369" t="s">
        <v>43</v>
      </c>
      <c r="L5369">
        <v>1</v>
      </c>
      <c r="M5369">
        <v>1005</v>
      </c>
      <c r="O5369" t="s">
        <v>25</v>
      </c>
      <c r="R5369" t="s">
        <v>46</v>
      </c>
      <c r="S5369" s="49" t="str">
        <f t="shared" si="665"/>
        <v>Card</v>
      </c>
      <c r="T5369" s="3">
        <v>0.04</v>
      </c>
      <c r="U5369" s="2">
        <v>7.0785</v>
      </c>
      <c r="V5369" s="2">
        <v>2.1</v>
      </c>
      <c r="W5369" s="54">
        <f>_xlfn.XLOOKUP(M5369,Market!A:A,Market!F:F,0)</f>
        <v>8.8999999999999996E-2</v>
      </c>
      <c r="X5369" s="55">
        <f t="shared" si="666"/>
        <v>0.28314</v>
      </c>
      <c r="Y5369" s="55">
        <f t="shared" si="667"/>
        <v>4.9785000000000004</v>
      </c>
      <c r="Z5369" s="54">
        <f t="shared" si="668"/>
        <v>0.70332697605424888</v>
      </c>
      <c r="AA5369" s="49" t="str">
        <f t="shared" ca="1" si="669"/>
        <v>N</v>
      </c>
      <c r="AB5369" s="49">
        <f t="shared" ca="1" si="670"/>
        <v>5</v>
      </c>
      <c r="AC5369" s="49" t="str">
        <f t="shared" ca="1" si="671"/>
        <v>N</v>
      </c>
    </row>
    <row r="5370" spans="1:29" x14ac:dyDescent="0.25">
      <c r="A5370">
        <v>3667</v>
      </c>
      <c r="B5370" s="9">
        <v>43584</v>
      </c>
      <c r="C5370" s="50" t="str">
        <f t="shared" si="664"/>
        <v>N</v>
      </c>
      <c r="D5370" s="52">
        <f>_xlfn.XLOOKUP(B5370,Cal_Date!B:B,Cal_Date!A:A,0)</f>
        <v>5</v>
      </c>
      <c r="E5370">
        <v>2019</v>
      </c>
      <c r="F5370" t="s">
        <v>121</v>
      </c>
      <c r="G5370" t="s">
        <v>129</v>
      </c>
      <c r="H5370" t="s">
        <v>14</v>
      </c>
      <c r="I5370" t="s">
        <v>18</v>
      </c>
      <c r="J5370" t="s">
        <v>15</v>
      </c>
      <c r="K5370" t="s">
        <v>43</v>
      </c>
      <c r="L5370">
        <v>2</v>
      </c>
      <c r="M5370">
        <v>1006</v>
      </c>
      <c r="O5370" t="s">
        <v>28</v>
      </c>
      <c r="R5370" t="s">
        <v>46</v>
      </c>
      <c r="S5370" s="49" t="str">
        <f t="shared" si="665"/>
        <v>Card</v>
      </c>
      <c r="T5370" s="3">
        <v>0.04</v>
      </c>
      <c r="U5370" s="2">
        <v>14.157</v>
      </c>
      <c r="V5370" s="2">
        <v>4.2</v>
      </c>
      <c r="W5370" s="54">
        <f>_xlfn.XLOOKUP(M5370,Market!A:A,Market!F:F,0)</f>
        <v>8.8999999999999996E-2</v>
      </c>
      <c r="X5370" s="55">
        <f t="shared" si="666"/>
        <v>0.56628000000000001</v>
      </c>
      <c r="Y5370" s="55">
        <f t="shared" si="667"/>
        <v>9.9570000000000007</v>
      </c>
      <c r="Z5370" s="54">
        <f t="shared" si="668"/>
        <v>0.70332697605424888</v>
      </c>
      <c r="AA5370" s="49" t="str">
        <f t="shared" ca="1" si="669"/>
        <v>N</v>
      </c>
      <c r="AB5370" s="49">
        <f t="shared" ca="1" si="670"/>
        <v>5</v>
      </c>
      <c r="AC5370" s="49" t="str">
        <f t="shared" ca="1" si="671"/>
        <v>N</v>
      </c>
    </row>
    <row r="5371" spans="1:29" x14ac:dyDescent="0.25">
      <c r="A5371">
        <v>3668</v>
      </c>
      <c r="B5371" s="9">
        <v>43584</v>
      </c>
      <c r="C5371" s="50" t="str">
        <f t="shared" si="664"/>
        <v>N</v>
      </c>
      <c r="D5371" s="52">
        <f>_xlfn.XLOOKUP(B5371,Cal_Date!B:B,Cal_Date!A:A,0)</f>
        <v>5</v>
      </c>
      <c r="E5371">
        <v>2019</v>
      </c>
      <c r="F5371" t="s">
        <v>121</v>
      </c>
      <c r="G5371" t="s">
        <v>129</v>
      </c>
      <c r="H5371" t="s">
        <v>11</v>
      </c>
      <c r="I5371" t="s">
        <v>11</v>
      </c>
      <c r="J5371" t="s">
        <v>15</v>
      </c>
      <c r="K5371" t="s">
        <v>42</v>
      </c>
      <c r="L5371">
        <v>1</v>
      </c>
      <c r="M5371">
        <v>1002</v>
      </c>
      <c r="O5371" t="s">
        <v>28</v>
      </c>
      <c r="R5371" t="s">
        <v>44</v>
      </c>
      <c r="S5371" s="49" t="str">
        <f t="shared" si="665"/>
        <v>Card</v>
      </c>
      <c r="T5371" s="3">
        <v>0.03</v>
      </c>
      <c r="U5371" s="2">
        <v>2.6500000000000004</v>
      </c>
      <c r="V5371" s="2">
        <v>0.87</v>
      </c>
      <c r="W5371" s="54">
        <f>_xlfn.XLOOKUP(M5371,Market!A:A,Market!F:F,0)</f>
        <v>0.06</v>
      </c>
      <c r="X5371" s="55">
        <f t="shared" si="666"/>
        <v>7.9500000000000001E-2</v>
      </c>
      <c r="Y5371" s="55">
        <f t="shared" si="667"/>
        <v>1.7800000000000002</v>
      </c>
      <c r="Z5371" s="54">
        <f t="shared" si="668"/>
        <v>0.67169811320754713</v>
      </c>
      <c r="AA5371" s="49" t="str">
        <f t="shared" ca="1" si="669"/>
        <v>N</v>
      </c>
      <c r="AB5371" s="49">
        <f t="shared" ca="1" si="670"/>
        <v>5</v>
      </c>
      <c r="AC5371" s="49" t="str">
        <f t="shared" ca="1" si="671"/>
        <v>N</v>
      </c>
    </row>
    <row r="5372" spans="1:29" x14ac:dyDescent="0.25">
      <c r="A5372">
        <v>3669</v>
      </c>
      <c r="B5372" s="9">
        <v>43584</v>
      </c>
      <c r="C5372" s="50" t="str">
        <f t="shared" si="664"/>
        <v>N</v>
      </c>
      <c r="D5372" s="52">
        <f>_xlfn.XLOOKUP(B5372,Cal_Date!B:B,Cal_Date!A:A,0)</f>
        <v>5</v>
      </c>
      <c r="E5372">
        <v>2019</v>
      </c>
      <c r="F5372" t="s">
        <v>121</v>
      </c>
      <c r="G5372" t="s">
        <v>129</v>
      </c>
      <c r="H5372" t="s">
        <v>48</v>
      </c>
      <c r="I5372" t="s">
        <v>18</v>
      </c>
      <c r="J5372" t="s">
        <v>10</v>
      </c>
      <c r="K5372" t="s">
        <v>43</v>
      </c>
      <c r="L5372">
        <v>2</v>
      </c>
      <c r="M5372">
        <v>1001</v>
      </c>
      <c r="O5372" t="s">
        <v>25</v>
      </c>
      <c r="R5372" t="s">
        <v>47</v>
      </c>
      <c r="S5372" s="49" t="str">
        <f t="shared" si="665"/>
        <v>Card</v>
      </c>
      <c r="T5372" s="3">
        <v>3.5000000000000003E-2</v>
      </c>
      <c r="U5372" s="2">
        <v>14.84</v>
      </c>
      <c r="V5372" s="2">
        <v>2.92</v>
      </c>
      <c r="W5372" s="54">
        <f>_xlfn.XLOOKUP(M5372,Market!A:A,Market!F:F,0)</f>
        <v>0.06</v>
      </c>
      <c r="X5372" s="55">
        <f t="shared" si="666"/>
        <v>0.51940000000000008</v>
      </c>
      <c r="Y5372" s="55">
        <f t="shared" si="667"/>
        <v>11.92</v>
      </c>
      <c r="Z5372" s="54">
        <f t="shared" si="668"/>
        <v>0.80323450134770891</v>
      </c>
      <c r="AA5372" s="49" t="str">
        <f t="shared" ca="1" si="669"/>
        <v>N</v>
      </c>
      <c r="AB5372" s="49">
        <f t="shared" ca="1" si="670"/>
        <v>5</v>
      </c>
      <c r="AC5372" s="49" t="str">
        <f t="shared" ca="1" si="671"/>
        <v>N</v>
      </c>
    </row>
    <row r="5373" spans="1:29" x14ac:dyDescent="0.25">
      <c r="A5373">
        <v>3670</v>
      </c>
      <c r="B5373" s="9">
        <v>43584</v>
      </c>
      <c r="C5373" s="50" t="str">
        <f t="shared" si="664"/>
        <v>N</v>
      </c>
      <c r="D5373" s="52">
        <f>_xlfn.XLOOKUP(B5373,Cal_Date!B:B,Cal_Date!A:A,0)</f>
        <v>5</v>
      </c>
      <c r="E5373">
        <v>2019</v>
      </c>
      <c r="F5373" t="s">
        <v>121</v>
      </c>
      <c r="G5373" t="s">
        <v>129</v>
      </c>
      <c r="H5373" t="s">
        <v>48</v>
      </c>
      <c r="I5373" t="s">
        <v>18</v>
      </c>
      <c r="J5373" t="s">
        <v>10</v>
      </c>
      <c r="K5373" t="s">
        <v>43</v>
      </c>
      <c r="L5373">
        <v>1</v>
      </c>
      <c r="M5373">
        <v>1003</v>
      </c>
      <c r="O5373" t="s">
        <v>25</v>
      </c>
      <c r="R5373" t="s">
        <v>47</v>
      </c>
      <c r="S5373" s="49" t="str">
        <f t="shared" si="665"/>
        <v>Card</v>
      </c>
      <c r="T5373" s="3">
        <v>3.5000000000000003E-2</v>
      </c>
      <c r="U5373" s="2">
        <v>7.42</v>
      </c>
      <c r="V5373" s="2">
        <v>1.46</v>
      </c>
      <c r="W5373" s="54">
        <f>_xlfn.XLOOKUP(M5373,Market!A:A,Market!F:F,0)</f>
        <v>0.06</v>
      </c>
      <c r="X5373" s="55">
        <f t="shared" si="666"/>
        <v>0.25970000000000004</v>
      </c>
      <c r="Y5373" s="55">
        <f t="shared" si="667"/>
        <v>5.96</v>
      </c>
      <c r="Z5373" s="54">
        <f t="shared" si="668"/>
        <v>0.80323450134770891</v>
      </c>
      <c r="AA5373" s="49" t="str">
        <f t="shared" ca="1" si="669"/>
        <v>N</v>
      </c>
      <c r="AB5373" s="49">
        <f t="shared" ca="1" si="670"/>
        <v>5</v>
      </c>
      <c r="AC5373" s="49" t="str">
        <f t="shared" ca="1" si="671"/>
        <v>N</v>
      </c>
    </row>
    <row r="5374" spans="1:29" x14ac:dyDescent="0.25">
      <c r="A5374">
        <v>3671</v>
      </c>
      <c r="B5374" s="9">
        <v>43584</v>
      </c>
      <c r="C5374" s="50" t="str">
        <f t="shared" si="664"/>
        <v>N</v>
      </c>
      <c r="D5374" s="52">
        <f>_xlfn.XLOOKUP(B5374,Cal_Date!B:B,Cal_Date!A:A,0)</f>
        <v>5</v>
      </c>
      <c r="E5374">
        <v>2019</v>
      </c>
      <c r="F5374" t="s">
        <v>121</v>
      </c>
      <c r="G5374" t="s">
        <v>129</v>
      </c>
      <c r="H5374" t="s">
        <v>11</v>
      </c>
      <c r="I5374" t="s">
        <v>11</v>
      </c>
      <c r="J5374" t="s">
        <v>15</v>
      </c>
      <c r="K5374" t="s">
        <v>42</v>
      </c>
      <c r="L5374">
        <v>2</v>
      </c>
      <c r="M5374">
        <v>1004</v>
      </c>
      <c r="O5374" t="s">
        <v>28</v>
      </c>
      <c r="R5374" t="s">
        <v>47</v>
      </c>
      <c r="S5374" s="49" t="str">
        <f t="shared" si="665"/>
        <v>Card</v>
      </c>
      <c r="T5374" s="3">
        <v>3.5000000000000003E-2</v>
      </c>
      <c r="U5374" s="2">
        <v>5.3000000000000007</v>
      </c>
      <c r="V5374" s="2">
        <v>1.74</v>
      </c>
      <c r="W5374" s="54">
        <f>_xlfn.XLOOKUP(M5374,Market!A:A,Market!F:F,0)</f>
        <v>0.06</v>
      </c>
      <c r="X5374" s="55">
        <f t="shared" si="666"/>
        <v>0.18550000000000005</v>
      </c>
      <c r="Y5374" s="55">
        <f t="shared" si="667"/>
        <v>3.5600000000000005</v>
      </c>
      <c r="Z5374" s="54">
        <f t="shared" si="668"/>
        <v>0.67169811320754713</v>
      </c>
      <c r="AA5374" s="49" t="str">
        <f t="shared" ca="1" si="669"/>
        <v>N</v>
      </c>
      <c r="AB5374" s="49">
        <f t="shared" ca="1" si="670"/>
        <v>5</v>
      </c>
      <c r="AC5374" s="49" t="str">
        <f t="shared" ca="1" si="671"/>
        <v>N</v>
      </c>
    </row>
    <row r="5375" spans="1:29" x14ac:dyDescent="0.25">
      <c r="A5375">
        <v>3672</v>
      </c>
      <c r="B5375" s="9">
        <v>43584</v>
      </c>
      <c r="C5375" s="50" t="str">
        <f t="shared" si="664"/>
        <v>N</v>
      </c>
      <c r="D5375" s="52">
        <f>_xlfn.XLOOKUP(B5375,Cal_Date!B:B,Cal_Date!A:A,0)</f>
        <v>5</v>
      </c>
      <c r="E5375">
        <v>2019</v>
      </c>
      <c r="F5375" t="s">
        <v>121</v>
      </c>
      <c r="G5375" t="s">
        <v>129</v>
      </c>
      <c r="H5375" t="s">
        <v>11</v>
      </c>
      <c r="I5375" t="s">
        <v>13</v>
      </c>
      <c r="J5375" t="s">
        <v>15</v>
      </c>
      <c r="K5375" t="s">
        <v>42</v>
      </c>
      <c r="L5375">
        <v>1</v>
      </c>
      <c r="M5375">
        <v>1003</v>
      </c>
      <c r="O5375" t="s">
        <v>25</v>
      </c>
      <c r="R5375" t="s">
        <v>46</v>
      </c>
      <c r="S5375" s="49" t="str">
        <f t="shared" si="665"/>
        <v>Card</v>
      </c>
      <c r="T5375" s="3">
        <v>0.04</v>
      </c>
      <c r="U5375" s="2">
        <v>2.6500000000000004</v>
      </c>
      <c r="V5375" s="2">
        <v>1.42</v>
      </c>
      <c r="W5375" s="54">
        <f>_xlfn.XLOOKUP(M5375,Market!A:A,Market!F:F,0)</f>
        <v>0.06</v>
      </c>
      <c r="X5375" s="55">
        <f t="shared" si="666"/>
        <v>0.10600000000000001</v>
      </c>
      <c r="Y5375" s="55">
        <f t="shared" si="667"/>
        <v>1.2300000000000004</v>
      </c>
      <c r="Z5375" s="54">
        <f t="shared" si="668"/>
        <v>0.46415094339622653</v>
      </c>
      <c r="AA5375" s="49" t="str">
        <f t="shared" ca="1" si="669"/>
        <v>N</v>
      </c>
      <c r="AB5375" s="49">
        <f t="shared" ca="1" si="670"/>
        <v>5</v>
      </c>
      <c r="AC5375" s="49" t="str">
        <f t="shared" ca="1" si="671"/>
        <v>N</v>
      </c>
    </row>
    <row r="5376" spans="1:29" x14ac:dyDescent="0.25">
      <c r="A5376">
        <v>3673</v>
      </c>
      <c r="B5376" s="9">
        <v>43584</v>
      </c>
      <c r="C5376" s="50" t="str">
        <f t="shared" si="664"/>
        <v>N</v>
      </c>
      <c r="D5376" s="52">
        <f>_xlfn.XLOOKUP(B5376,Cal_Date!B:B,Cal_Date!A:A,0)</f>
        <v>5</v>
      </c>
      <c r="E5376">
        <v>2019</v>
      </c>
      <c r="F5376" t="s">
        <v>121</v>
      </c>
      <c r="G5376" t="s">
        <v>129</v>
      </c>
      <c r="H5376" t="s">
        <v>11</v>
      </c>
      <c r="I5376" t="s">
        <v>11</v>
      </c>
      <c r="J5376" t="s">
        <v>15</v>
      </c>
      <c r="K5376" t="s">
        <v>42</v>
      </c>
      <c r="L5376">
        <v>1</v>
      </c>
      <c r="M5376">
        <v>1005</v>
      </c>
      <c r="O5376" t="s">
        <v>25</v>
      </c>
      <c r="R5376" t="s">
        <v>46</v>
      </c>
      <c r="S5376" s="49" t="str">
        <f t="shared" si="665"/>
        <v>Card</v>
      </c>
      <c r="T5376" s="3">
        <v>0.04</v>
      </c>
      <c r="U5376" s="2">
        <v>2.7225000000000001</v>
      </c>
      <c r="V5376" s="2">
        <v>0.87</v>
      </c>
      <c r="W5376" s="54">
        <f>_xlfn.XLOOKUP(M5376,Market!A:A,Market!F:F,0)</f>
        <v>8.8999999999999996E-2</v>
      </c>
      <c r="X5376" s="55">
        <f t="shared" si="666"/>
        <v>0.10890000000000001</v>
      </c>
      <c r="Y5376" s="55">
        <f t="shared" si="667"/>
        <v>1.8525</v>
      </c>
      <c r="Z5376" s="54">
        <f t="shared" si="668"/>
        <v>0.68044077134986225</v>
      </c>
      <c r="AA5376" s="49" t="str">
        <f t="shared" ca="1" si="669"/>
        <v>N</v>
      </c>
      <c r="AB5376" s="49">
        <f t="shared" ca="1" si="670"/>
        <v>5</v>
      </c>
      <c r="AC5376" s="49" t="str">
        <f t="shared" ca="1" si="671"/>
        <v>N</v>
      </c>
    </row>
    <row r="5377" spans="1:29" x14ac:dyDescent="0.25">
      <c r="A5377">
        <v>3674</v>
      </c>
      <c r="B5377" s="9">
        <v>43584</v>
      </c>
      <c r="C5377" s="50" t="str">
        <f t="shared" si="664"/>
        <v>N</v>
      </c>
      <c r="D5377" s="52">
        <f>_xlfn.XLOOKUP(B5377,Cal_Date!B:B,Cal_Date!A:A,0)</f>
        <v>5</v>
      </c>
      <c r="E5377">
        <v>2019</v>
      </c>
      <c r="F5377" t="s">
        <v>121</v>
      </c>
      <c r="G5377" t="s">
        <v>129</v>
      </c>
      <c r="H5377" t="s">
        <v>14</v>
      </c>
      <c r="I5377" t="s">
        <v>18</v>
      </c>
      <c r="J5377" t="s">
        <v>15</v>
      </c>
      <c r="K5377" t="s">
        <v>43</v>
      </c>
      <c r="L5377">
        <v>1</v>
      </c>
      <c r="M5377">
        <v>1007</v>
      </c>
      <c r="O5377" t="s">
        <v>28</v>
      </c>
      <c r="R5377" t="s">
        <v>47</v>
      </c>
      <c r="S5377" s="49" t="str">
        <f t="shared" si="665"/>
        <v>Card</v>
      </c>
      <c r="T5377" s="3">
        <v>3.5000000000000003E-2</v>
      </c>
      <c r="U5377" s="2">
        <v>7.0785</v>
      </c>
      <c r="V5377" s="2">
        <v>2.1</v>
      </c>
      <c r="W5377" s="54">
        <f>_xlfn.XLOOKUP(M5377,Market!A:A,Market!F:F,0)</f>
        <v>8.8999999999999996E-2</v>
      </c>
      <c r="X5377" s="55">
        <f t="shared" si="666"/>
        <v>0.24774750000000004</v>
      </c>
      <c r="Y5377" s="55">
        <f t="shared" si="667"/>
        <v>4.9785000000000004</v>
      </c>
      <c r="Z5377" s="54">
        <f t="shared" si="668"/>
        <v>0.70332697605424888</v>
      </c>
      <c r="AA5377" s="49" t="str">
        <f t="shared" ca="1" si="669"/>
        <v>N</v>
      </c>
      <c r="AB5377" s="49">
        <f t="shared" ca="1" si="670"/>
        <v>5</v>
      </c>
      <c r="AC5377" s="49" t="str">
        <f t="shared" ca="1" si="671"/>
        <v>N</v>
      </c>
    </row>
    <row r="5378" spans="1:29" x14ac:dyDescent="0.25">
      <c r="A5378">
        <v>3675</v>
      </c>
      <c r="B5378" s="9">
        <v>43584</v>
      </c>
      <c r="C5378" s="50" t="str">
        <f t="shared" si="664"/>
        <v>N</v>
      </c>
      <c r="D5378" s="52">
        <f>_xlfn.XLOOKUP(B5378,Cal_Date!B:B,Cal_Date!A:A,0)</f>
        <v>5</v>
      </c>
      <c r="E5378">
        <v>2019</v>
      </c>
      <c r="F5378" t="s">
        <v>121</v>
      </c>
      <c r="G5378" t="s">
        <v>129</v>
      </c>
      <c r="H5378" t="s">
        <v>14</v>
      </c>
      <c r="I5378" t="s">
        <v>18</v>
      </c>
      <c r="J5378" t="s">
        <v>15</v>
      </c>
      <c r="K5378" t="s">
        <v>43</v>
      </c>
      <c r="L5378">
        <v>1</v>
      </c>
      <c r="M5378">
        <v>1009</v>
      </c>
      <c r="O5378" t="s">
        <v>28</v>
      </c>
      <c r="R5378" t="s">
        <v>44</v>
      </c>
      <c r="S5378" s="49" t="str">
        <f t="shared" si="665"/>
        <v>Card</v>
      </c>
      <c r="T5378" s="3">
        <v>0.03</v>
      </c>
      <c r="U5378" s="2">
        <v>7.0785</v>
      </c>
      <c r="V5378" s="2">
        <v>2.1</v>
      </c>
      <c r="W5378" s="54">
        <f>_xlfn.XLOOKUP(M5378,Market!A:A,Market!F:F,0)</f>
        <v>8.8999999999999996E-2</v>
      </c>
      <c r="X5378" s="55">
        <f t="shared" si="666"/>
        <v>0.21235499999999999</v>
      </c>
      <c r="Y5378" s="55">
        <f t="shared" si="667"/>
        <v>4.9785000000000004</v>
      </c>
      <c r="Z5378" s="54">
        <f t="shared" si="668"/>
        <v>0.70332697605424888</v>
      </c>
      <c r="AA5378" s="49" t="str">
        <f t="shared" ca="1" si="669"/>
        <v>N</v>
      </c>
      <c r="AB5378" s="49">
        <f t="shared" ca="1" si="670"/>
        <v>5</v>
      </c>
      <c r="AC5378" s="49" t="str">
        <f t="shared" ca="1" si="671"/>
        <v>N</v>
      </c>
    </row>
    <row r="5379" spans="1:29" x14ac:dyDescent="0.25">
      <c r="A5379">
        <v>3676</v>
      </c>
      <c r="B5379" s="9">
        <v>43584</v>
      </c>
      <c r="C5379" s="50" t="str">
        <f t="shared" ref="C5379:C5442" si="672">IF(OR(B5379="04/01/2018"+0,B5379="04/02/2018"+0),"Y","N")</f>
        <v>N</v>
      </c>
      <c r="D5379" s="52">
        <f>_xlfn.XLOOKUP(B5379,Cal_Date!B:B,Cal_Date!A:A,0)</f>
        <v>5</v>
      </c>
      <c r="E5379">
        <v>2019</v>
      </c>
      <c r="F5379" t="s">
        <v>121</v>
      </c>
      <c r="G5379" t="s">
        <v>129</v>
      </c>
      <c r="H5379" t="s">
        <v>11</v>
      </c>
      <c r="I5379" t="s">
        <v>11</v>
      </c>
      <c r="J5379" t="s">
        <v>15</v>
      </c>
      <c r="K5379" t="s">
        <v>42</v>
      </c>
      <c r="L5379">
        <v>2</v>
      </c>
      <c r="M5379">
        <v>1001</v>
      </c>
      <c r="O5379" t="s">
        <v>25</v>
      </c>
      <c r="R5379" t="s">
        <v>44</v>
      </c>
      <c r="S5379" s="49" t="str">
        <f t="shared" ref="S5379:S5442" si="673">IF(R5379="Cash","Cash","Card")</f>
        <v>Card</v>
      </c>
      <c r="T5379" s="3">
        <v>0.03</v>
      </c>
      <c r="U5379" s="2">
        <v>5.3000000000000007</v>
      </c>
      <c r="V5379" s="2">
        <v>1.74</v>
      </c>
      <c r="W5379" s="54">
        <f>_xlfn.XLOOKUP(M5379,Market!A:A,Market!F:F,0)</f>
        <v>0.06</v>
      </c>
      <c r="X5379" s="55">
        <f t="shared" ref="X5379:X5442" si="674">T5379*U5379</f>
        <v>0.159</v>
      </c>
      <c r="Y5379" s="55">
        <f t="shared" ref="Y5379:Y5442" si="675">U5379-V5379</f>
        <v>3.5600000000000005</v>
      </c>
      <c r="Z5379" s="54">
        <f t="shared" ref="Z5379:Z5442" si="676">Y5379/U5379</f>
        <v>0.67169811320754713</v>
      </c>
      <c r="AA5379" s="49" t="str">
        <f t="shared" ref="AA5379:AA5442" ca="1" si="677">IF(DATEDIF(B5379,TODAY(),"y")&gt;5,"Y","N")</f>
        <v>N</v>
      </c>
      <c r="AB5379" s="49">
        <f t="shared" ref="AB5379:AB5442" ca="1" si="678">DATEDIF(B5379,TODAY(),"y")</f>
        <v>5</v>
      </c>
      <c r="AC5379" s="49" t="str">
        <f t="shared" ref="AC5379:AC5442" ca="1" si="679">IF(AB5379&gt;5,"Y","N")</f>
        <v>N</v>
      </c>
    </row>
    <row r="5380" spans="1:29" x14ac:dyDescent="0.25">
      <c r="A5380">
        <v>3677</v>
      </c>
      <c r="B5380" s="9">
        <v>43584</v>
      </c>
      <c r="C5380" s="50" t="str">
        <f t="shared" si="672"/>
        <v>N</v>
      </c>
      <c r="D5380" s="52">
        <f>_xlfn.XLOOKUP(B5380,Cal_Date!B:B,Cal_Date!A:A,0)</f>
        <v>5</v>
      </c>
      <c r="E5380">
        <v>2019</v>
      </c>
      <c r="F5380" t="s">
        <v>121</v>
      </c>
      <c r="G5380" t="s">
        <v>129</v>
      </c>
      <c r="H5380" t="s">
        <v>11</v>
      </c>
      <c r="I5380" t="s">
        <v>11</v>
      </c>
      <c r="J5380" t="s">
        <v>15</v>
      </c>
      <c r="K5380" t="s">
        <v>42</v>
      </c>
      <c r="L5380">
        <v>1</v>
      </c>
      <c r="M5380">
        <v>1010</v>
      </c>
      <c r="O5380" t="s">
        <v>25</v>
      </c>
      <c r="R5380" t="s">
        <v>46</v>
      </c>
      <c r="S5380" s="49" t="str">
        <f t="shared" si="673"/>
        <v>Card</v>
      </c>
      <c r="T5380" s="3">
        <v>0.04</v>
      </c>
      <c r="U5380" s="2">
        <v>2.7</v>
      </c>
      <c r="V5380" s="2">
        <v>0.87</v>
      </c>
      <c r="W5380" s="54">
        <f>_xlfn.XLOOKUP(M5380,Market!A:A,Market!F:F,0)</f>
        <v>0.08</v>
      </c>
      <c r="X5380" s="55">
        <f t="shared" si="674"/>
        <v>0.10800000000000001</v>
      </c>
      <c r="Y5380" s="55">
        <f t="shared" si="675"/>
        <v>1.83</v>
      </c>
      <c r="Z5380" s="54">
        <f t="shared" si="676"/>
        <v>0.67777777777777781</v>
      </c>
      <c r="AA5380" s="49" t="str">
        <f t="shared" ca="1" si="677"/>
        <v>N</v>
      </c>
      <c r="AB5380" s="49">
        <f t="shared" ca="1" si="678"/>
        <v>5</v>
      </c>
      <c r="AC5380" s="49" t="str">
        <f t="shared" ca="1" si="679"/>
        <v>N</v>
      </c>
    </row>
    <row r="5381" spans="1:29" x14ac:dyDescent="0.25">
      <c r="A5381">
        <v>3678</v>
      </c>
      <c r="B5381" s="9">
        <v>43584</v>
      </c>
      <c r="C5381" s="50" t="str">
        <f t="shared" si="672"/>
        <v>N</v>
      </c>
      <c r="D5381" s="52">
        <f>_xlfn.XLOOKUP(B5381,Cal_Date!B:B,Cal_Date!A:A,0)</f>
        <v>5</v>
      </c>
      <c r="E5381">
        <v>2019</v>
      </c>
      <c r="F5381" t="s">
        <v>121</v>
      </c>
      <c r="G5381" t="s">
        <v>129</v>
      </c>
      <c r="H5381" t="s">
        <v>11</v>
      </c>
      <c r="I5381" t="s">
        <v>13</v>
      </c>
      <c r="J5381" t="s">
        <v>15</v>
      </c>
      <c r="K5381" t="s">
        <v>42</v>
      </c>
      <c r="L5381">
        <v>1</v>
      </c>
      <c r="M5381">
        <v>1010</v>
      </c>
      <c r="O5381" t="s">
        <v>25</v>
      </c>
      <c r="R5381" t="s">
        <v>44</v>
      </c>
      <c r="S5381" s="49" t="str">
        <f t="shared" si="673"/>
        <v>Card</v>
      </c>
      <c r="T5381" s="3">
        <v>0.03</v>
      </c>
      <c r="U5381" s="2">
        <v>2.7</v>
      </c>
      <c r="V5381" s="2">
        <v>1.42</v>
      </c>
      <c r="W5381" s="54">
        <f>_xlfn.XLOOKUP(M5381,Market!A:A,Market!F:F,0)</f>
        <v>0.08</v>
      </c>
      <c r="X5381" s="55">
        <f t="shared" si="674"/>
        <v>8.1000000000000003E-2</v>
      </c>
      <c r="Y5381" s="55">
        <f t="shared" si="675"/>
        <v>1.2800000000000002</v>
      </c>
      <c r="Z5381" s="54">
        <f t="shared" si="676"/>
        <v>0.47407407407407415</v>
      </c>
      <c r="AA5381" s="49" t="str">
        <f t="shared" ca="1" si="677"/>
        <v>N</v>
      </c>
      <c r="AB5381" s="49">
        <f t="shared" ca="1" si="678"/>
        <v>5</v>
      </c>
      <c r="AC5381" s="49" t="str">
        <f t="shared" ca="1" si="679"/>
        <v>N</v>
      </c>
    </row>
    <row r="5382" spans="1:29" x14ac:dyDescent="0.25">
      <c r="A5382">
        <v>3679</v>
      </c>
      <c r="B5382" s="9">
        <v>43584</v>
      </c>
      <c r="C5382" s="50" t="str">
        <f t="shared" si="672"/>
        <v>N</v>
      </c>
      <c r="D5382" s="52">
        <f>_xlfn.XLOOKUP(B5382,Cal_Date!B:B,Cal_Date!A:A,0)</f>
        <v>5</v>
      </c>
      <c r="E5382">
        <v>2019</v>
      </c>
      <c r="F5382" t="s">
        <v>121</v>
      </c>
      <c r="G5382" t="s">
        <v>129</v>
      </c>
      <c r="H5382" t="s">
        <v>48</v>
      </c>
      <c r="I5382" t="s">
        <v>18</v>
      </c>
      <c r="J5382" t="s">
        <v>10</v>
      </c>
      <c r="K5382" t="s">
        <v>43</v>
      </c>
      <c r="L5382">
        <v>1</v>
      </c>
      <c r="M5382">
        <v>1010</v>
      </c>
      <c r="O5382" t="s">
        <v>25</v>
      </c>
      <c r="R5382" t="s">
        <v>44</v>
      </c>
      <c r="S5382" s="49" t="str">
        <f t="shared" si="673"/>
        <v>Card</v>
      </c>
      <c r="T5382" s="3">
        <v>0.03</v>
      </c>
      <c r="U5382" s="2">
        <v>7.5600000000000005</v>
      </c>
      <c r="V5382" s="2">
        <v>1.46</v>
      </c>
      <c r="W5382" s="54">
        <f>_xlfn.XLOOKUP(M5382,Market!A:A,Market!F:F,0)</f>
        <v>0.08</v>
      </c>
      <c r="X5382" s="55">
        <f t="shared" si="674"/>
        <v>0.2268</v>
      </c>
      <c r="Y5382" s="55">
        <f t="shared" si="675"/>
        <v>6.1000000000000005</v>
      </c>
      <c r="Z5382" s="54">
        <f t="shared" si="676"/>
        <v>0.80687830687830686</v>
      </c>
      <c r="AA5382" s="49" t="str">
        <f t="shared" ca="1" si="677"/>
        <v>N</v>
      </c>
      <c r="AB5382" s="49">
        <f t="shared" ca="1" si="678"/>
        <v>5</v>
      </c>
      <c r="AC5382" s="49" t="str">
        <f t="shared" ca="1" si="679"/>
        <v>N</v>
      </c>
    </row>
    <row r="5383" spans="1:29" x14ac:dyDescent="0.25">
      <c r="A5383">
        <v>3680</v>
      </c>
      <c r="B5383" s="9">
        <v>43584</v>
      </c>
      <c r="C5383" s="50" t="str">
        <f t="shared" si="672"/>
        <v>N</v>
      </c>
      <c r="D5383" s="52">
        <f>_xlfn.XLOOKUP(B5383,Cal_Date!B:B,Cal_Date!A:A,0)</f>
        <v>5</v>
      </c>
      <c r="E5383">
        <v>2019</v>
      </c>
      <c r="F5383" t="s">
        <v>121</v>
      </c>
      <c r="G5383" t="s">
        <v>129</v>
      </c>
      <c r="H5383" t="s">
        <v>11</v>
      </c>
      <c r="I5383" t="s">
        <v>11</v>
      </c>
      <c r="J5383" t="s">
        <v>15</v>
      </c>
      <c r="K5383" t="s">
        <v>42</v>
      </c>
      <c r="L5383">
        <v>1</v>
      </c>
      <c r="M5383">
        <v>1010</v>
      </c>
      <c r="O5383" t="s">
        <v>25</v>
      </c>
      <c r="R5383" t="s">
        <v>44</v>
      </c>
      <c r="S5383" s="49" t="str">
        <f t="shared" si="673"/>
        <v>Card</v>
      </c>
      <c r="T5383" s="3">
        <v>0.03</v>
      </c>
      <c r="U5383" s="2">
        <v>2.7</v>
      </c>
      <c r="V5383" s="2">
        <v>0.87</v>
      </c>
      <c r="W5383" s="54">
        <f>_xlfn.XLOOKUP(M5383,Market!A:A,Market!F:F,0)</f>
        <v>0.08</v>
      </c>
      <c r="X5383" s="55">
        <f t="shared" si="674"/>
        <v>8.1000000000000003E-2</v>
      </c>
      <c r="Y5383" s="55">
        <f t="shared" si="675"/>
        <v>1.83</v>
      </c>
      <c r="Z5383" s="54">
        <f t="shared" si="676"/>
        <v>0.67777777777777781</v>
      </c>
      <c r="AA5383" s="49" t="str">
        <f t="shared" ca="1" si="677"/>
        <v>N</v>
      </c>
      <c r="AB5383" s="49">
        <f t="shared" ca="1" si="678"/>
        <v>5</v>
      </c>
      <c r="AC5383" s="49" t="str">
        <f t="shared" ca="1" si="679"/>
        <v>N</v>
      </c>
    </row>
    <row r="5384" spans="1:29" x14ac:dyDescent="0.25">
      <c r="A5384">
        <v>3681</v>
      </c>
      <c r="B5384" s="9">
        <v>43584</v>
      </c>
      <c r="C5384" s="50" t="str">
        <f t="shared" si="672"/>
        <v>N</v>
      </c>
      <c r="D5384" s="52">
        <f>_xlfn.XLOOKUP(B5384,Cal_Date!B:B,Cal_Date!A:A,0)</f>
        <v>5</v>
      </c>
      <c r="E5384">
        <v>2019</v>
      </c>
      <c r="F5384" t="s">
        <v>121</v>
      </c>
      <c r="G5384" t="s">
        <v>129</v>
      </c>
      <c r="H5384" t="s">
        <v>14</v>
      </c>
      <c r="I5384" t="s">
        <v>18</v>
      </c>
      <c r="J5384" t="s">
        <v>15</v>
      </c>
      <c r="K5384" t="s">
        <v>43</v>
      </c>
      <c r="L5384">
        <v>1</v>
      </c>
      <c r="M5384">
        <v>1011</v>
      </c>
      <c r="O5384" t="s">
        <v>25</v>
      </c>
      <c r="R5384" t="s">
        <v>44</v>
      </c>
      <c r="S5384" s="49" t="str">
        <f t="shared" si="673"/>
        <v>Card</v>
      </c>
      <c r="T5384" s="3">
        <v>0.03</v>
      </c>
      <c r="U5384" s="2">
        <v>7.42</v>
      </c>
      <c r="V5384" s="2">
        <v>2.2200000000000002</v>
      </c>
      <c r="W5384" s="54">
        <f>_xlfn.XLOOKUP(M5384,Market!A:A,Market!F:F,0)</f>
        <v>0.06</v>
      </c>
      <c r="X5384" s="55">
        <f t="shared" si="674"/>
        <v>0.22259999999999999</v>
      </c>
      <c r="Y5384" s="55">
        <f t="shared" si="675"/>
        <v>5.1999999999999993</v>
      </c>
      <c r="Z5384" s="54">
        <f t="shared" si="676"/>
        <v>0.70080862533692712</v>
      </c>
      <c r="AA5384" s="49" t="str">
        <f t="shared" ca="1" si="677"/>
        <v>N</v>
      </c>
      <c r="AB5384" s="49">
        <f t="shared" ca="1" si="678"/>
        <v>5</v>
      </c>
      <c r="AC5384" s="49" t="str">
        <f t="shared" ca="1" si="679"/>
        <v>N</v>
      </c>
    </row>
    <row r="5385" spans="1:29" x14ac:dyDescent="0.25">
      <c r="A5385">
        <v>3682</v>
      </c>
      <c r="B5385" s="9">
        <v>43584</v>
      </c>
      <c r="C5385" s="50" t="str">
        <f t="shared" si="672"/>
        <v>N</v>
      </c>
      <c r="D5385" s="52">
        <f>_xlfn.XLOOKUP(B5385,Cal_Date!B:B,Cal_Date!A:A,0)</f>
        <v>5</v>
      </c>
      <c r="E5385">
        <v>2019</v>
      </c>
      <c r="F5385" t="s">
        <v>121</v>
      </c>
      <c r="G5385" t="s">
        <v>129</v>
      </c>
      <c r="H5385" t="s">
        <v>48</v>
      </c>
      <c r="I5385" t="s">
        <v>18</v>
      </c>
      <c r="J5385" t="s">
        <v>10</v>
      </c>
      <c r="K5385" t="s">
        <v>43</v>
      </c>
      <c r="L5385">
        <v>2</v>
      </c>
      <c r="M5385">
        <v>1007</v>
      </c>
      <c r="O5385" t="s">
        <v>28</v>
      </c>
      <c r="R5385" t="s">
        <v>46</v>
      </c>
      <c r="S5385" s="49" t="str">
        <f t="shared" si="673"/>
        <v>Card</v>
      </c>
      <c r="T5385" s="3">
        <v>0.04</v>
      </c>
      <c r="U5385" s="2">
        <v>15.245999999999999</v>
      </c>
      <c r="V5385" s="2">
        <v>2.92</v>
      </c>
      <c r="W5385" s="54">
        <f>_xlfn.XLOOKUP(M5385,Market!A:A,Market!F:F,0)</f>
        <v>8.8999999999999996E-2</v>
      </c>
      <c r="X5385" s="55">
        <f t="shared" si="674"/>
        <v>0.60983999999999994</v>
      </c>
      <c r="Y5385" s="55">
        <f t="shared" si="675"/>
        <v>12.325999999999999</v>
      </c>
      <c r="Z5385" s="54">
        <f t="shared" si="676"/>
        <v>0.80847435392889933</v>
      </c>
      <c r="AA5385" s="49" t="str">
        <f t="shared" ca="1" si="677"/>
        <v>N</v>
      </c>
      <c r="AB5385" s="49">
        <f t="shared" ca="1" si="678"/>
        <v>5</v>
      </c>
      <c r="AC5385" s="49" t="str">
        <f t="shared" ca="1" si="679"/>
        <v>N</v>
      </c>
    </row>
    <row r="5386" spans="1:29" x14ac:dyDescent="0.25">
      <c r="A5386">
        <v>3683</v>
      </c>
      <c r="B5386" s="9">
        <v>43584</v>
      </c>
      <c r="C5386" s="50" t="str">
        <f t="shared" si="672"/>
        <v>N</v>
      </c>
      <c r="D5386" s="52">
        <f>_xlfn.XLOOKUP(B5386,Cal_Date!B:B,Cal_Date!A:A,0)</f>
        <v>5</v>
      </c>
      <c r="E5386">
        <v>2019</v>
      </c>
      <c r="F5386" t="s">
        <v>121</v>
      </c>
      <c r="G5386" t="s">
        <v>129</v>
      </c>
      <c r="H5386" t="s">
        <v>11</v>
      </c>
      <c r="I5386" t="s">
        <v>11</v>
      </c>
      <c r="J5386" t="s">
        <v>15</v>
      </c>
      <c r="K5386" t="s">
        <v>42</v>
      </c>
      <c r="L5386">
        <v>2</v>
      </c>
      <c r="M5386">
        <v>1007</v>
      </c>
      <c r="O5386" t="s">
        <v>28</v>
      </c>
      <c r="R5386" t="s">
        <v>44</v>
      </c>
      <c r="S5386" s="49" t="str">
        <f t="shared" si="673"/>
        <v>Card</v>
      </c>
      <c r="T5386" s="3">
        <v>0.03</v>
      </c>
      <c r="U5386" s="2">
        <v>5.4450000000000003</v>
      </c>
      <c r="V5386" s="2">
        <v>1.74</v>
      </c>
      <c r="W5386" s="54">
        <f>_xlfn.XLOOKUP(M5386,Market!A:A,Market!F:F,0)</f>
        <v>8.8999999999999996E-2</v>
      </c>
      <c r="X5386" s="55">
        <f t="shared" si="674"/>
        <v>0.16335</v>
      </c>
      <c r="Y5386" s="55">
        <f t="shared" si="675"/>
        <v>3.7050000000000001</v>
      </c>
      <c r="Z5386" s="54">
        <f t="shared" si="676"/>
        <v>0.68044077134986225</v>
      </c>
      <c r="AA5386" s="49" t="str">
        <f t="shared" ca="1" si="677"/>
        <v>N</v>
      </c>
      <c r="AB5386" s="49">
        <f t="shared" ca="1" si="678"/>
        <v>5</v>
      </c>
      <c r="AC5386" s="49" t="str">
        <f t="shared" ca="1" si="679"/>
        <v>N</v>
      </c>
    </row>
    <row r="5387" spans="1:29" x14ac:dyDescent="0.25">
      <c r="A5387">
        <v>3684</v>
      </c>
      <c r="B5387" s="9">
        <v>43584</v>
      </c>
      <c r="C5387" s="50" t="str">
        <f t="shared" si="672"/>
        <v>N</v>
      </c>
      <c r="D5387" s="52">
        <f>_xlfn.XLOOKUP(B5387,Cal_Date!B:B,Cal_Date!A:A,0)</f>
        <v>5</v>
      </c>
      <c r="E5387">
        <v>2019</v>
      </c>
      <c r="F5387" t="s">
        <v>121</v>
      </c>
      <c r="G5387" t="s">
        <v>129</v>
      </c>
      <c r="H5387" t="s">
        <v>11</v>
      </c>
      <c r="I5387" t="s">
        <v>11</v>
      </c>
      <c r="J5387" t="s">
        <v>15</v>
      </c>
      <c r="K5387" t="s">
        <v>42</v>
      </c>
      <c r="L5387">
        <v>1</v>
      </c>
      <c r="M5387">
        <v>1008</v>
      </c>
      <c r="O5387" t="s">
        <v>28</v>
      </c>
      <c r="R5387" t="s">
        <v>47</v>
      </c>
      <c r="S5387" s="49" t="str">
        <f t="shared" si="673"/>
        <v>Card</v>
      </c>
      <c r="T5387" s="3">
        <v>3.5000000000000003E-2</v>
      </c>
      <c r="U5387" s="2">
        <v>2.7225000000000001</v>
      </c>
      <c r="V5387" s="2">
        <v>0.87</v>
      </c>
      <c r="W5387" s="54">
        <f>_xlfn.XLOOKUP(M5387,Market!A:A,Market!F:F,0)</f>
        <v>8.8999999999999996E-2</v>
      </c>
      <c r="X5387" s="55">
        <f t="shared" si="674"/>
        <v>9.5287500000000011E-2</v>
      </c>
      <c r="Y5387" s="55">
        <f t="shared" si="675"/>
        <v>1.8525</v>
      </c>
      <c r="Z5387" s="54">
        <f t="shared" si="676"/>
        <v>0.68044077134986225</v>
      </c>
      <c r="AA5387" s="49" t="str">
        <f t="shared" ca="1" si="677"/>
        <v>N</v>
      </c>
      <c r="AB5387" s="49">
        <f t="shared" ca="1" si="678"/>
        <v>5</v>
      </c>
      <c r="AC5387" s="49" t="str">
        <f t="shared" ca="1" si="679"/>
        <v>N</v>
      </c>
    </row>
    <row r="5388" spans="1:29" x14ac:dyDescent="0.25">
      <c r="A5388">
        <v>3685</v>
      </c>
      <c r="B5388" s="9">
        <v>43584</v>
      </c>
      <c r="C5388" s="50" t="str">
        <f t="shared" si="672"/>
        <v>N</v>
      </c>
      <c r="D5388" s="52">
        <f>_xlfn.XLOOKUP(B5388,Cal_Date!B:B,Cal_Date!A:A,0)</f>
        <v>5</v>
      </c>
      <c r="E5388">
        <v>2019</v>
      </c>
      <c r="F5388" t="s">
        <v>121</v>
      </c>
      <c r="G5388" t="s">
        <v>129</v>
      </c>
      <c r="H5388" t="s">
        <v>11</v>
      </c>
      <c r="I5388" t="s">
        <v>13</v>
      </c>
      <c r="J5388" t="s">
        <v>15</v>
      </c>
      <c r="K5388" t="s">
        <v>42</v>
      </c>
      <c r="L5388">
        <v>1</v>
      </c>
      <c r="M5388">
        <v>1004</v>
      </c>
      <c r="O5388" t="s">
        <v>28</v>
      </c>
      <c r="R5388" t="s">
        <v>47</v>
      </c>
      <c r="S5388" s="49" t="str">
        <f t="shared" si="673"/>
        <v>Card</v>
      </c>
      <c r="T5388" s="3">
        <v>3.5000000000000003E-2</v>
      </c>
      <c r="U5388" s="2">
        <v>2.6500000000000004</v>
      </c>
      <c r="V5388" s="2">
        <v>1.42</v>
      </c>
      <c r="W5388" s="54">
        <f>_xlfn.XLOOKUP(M5388,Market!A:A,Market!F:F,0)</f>
        <v>0.06</v>
      </c>
      <c r="X5388" s="55">
        <f t="shared" si="674"/>
        <v>9.2750000000000027E-2</v>
      </c>
      <c r="Y5388" s="55">
        <f t="shared" si="675"/>
        <v>1.2300000000000004</v>
      </c>
      <c r="Z5388" s="54">
        <f t="shared" si="676"/>
        <v>0.46415094339622653</v>
      </c>
      <c r="AA5388" s="49" t="str">
        <f t="shared" ca="1" si="677"/>
        <v>N</v>
      </c>
      <c r="AB5388" s="49">
        <f t="shared" ca="1" si="678"/>
        <v>5</v>
      </c>
      <c r="AC5388" s="49" t="str">
        <f t="shared" ca="1" si="679"/>
        <v>N</v>
      </c>
    </row>
    <row r="5389" spans="1:29" x14ac:dyDescent="0.25">
      <c r="A5389">
        <v>3686</v>
      </c>
      <c r="B5389" s="9">
        <v>43584</v>
      </c>
      <c r="C5389" s="50" t="str">
        <f t="shared" si="672"/>
        <v>N</v>
      </c>
      <c r="D5389" s="52">
        <f>_xlfn.XLOOKUP(B5389,Cal_Date!B:B,Cal_Date!A:A,0)</f>
        <v>5</v>
      </c>
      <c r="E5389">
        <v>2019</v>
      </c>
      <c r="F5389" t="s">
        <v>121</v>
      </c>
      <c r="G5389" t="s">
        <v>129</v>
      </c>
      <c r="H5389" t="s">
        <v>48</v>
      </c>
      <c r="I5389" t="s">
        <v>18</v>
      </c>
      <c r="J5389" t="s">
        <v>10</v>
      </c>
      <c r="K5389" t="s">
        <v>43</v>
      </c>
      <c r="L5389">
        <v>1</v>
      </c>
      <c r="M5389">
        <v>1003</v>
      </c>
      <c r="O5389" t="s">
        <v>25</v>
      </c>
      <c r="R5389" t="s">
        <v>46</v>
      </c>
      <c r="S5389" s="49" t="str">
        <f t="shared" si="673"/>
        <v>Card</v>
      </c>
      <c r="T5389" s="3">
        <v>0.04</v>
      </c>
      <c r="U5389" s="2">
        <v>7.42</v>
      </c>
      <c r="V5389" s="2">
        <v>1.46</v>
      </c>
      <c r="W5389" s="54">
        <f>_xlfn.XLOOKUP(M5389,Market!A:A,Market!F:F,0)</f>
        <v>0.06</v>
      </c>
      <c r="X5389" s="55">
        <f t="shared" si="674"/>
        <v>0.29680000000000001</v>
      </c>
      <c r="Y5389" s="55">
        <f t="shared" si="675"/>
        <v>5.96</v>
      </c>
      <c r="Z5389" s="54">
        <f t="shared" si="676"/>
        <v>0.80323450134770891</v>
      </c>
      <c r="AA5389" s="49" t="str">
        <f t="shared" ca="1" si="677"/>
        <v>N</v>
      </c>
      <c r="AB5389" s="49">
        <f t="shared" ca="1" si="678"/>
        <v>5</v>
      </c>
      <c r="AC5389" s="49" t="str">
        <f t="shared" ca="1" si="679"/>
        <v>N</v>
      </c>
    </row>
    <row r="5390" spans="1:29" x14ac:dyDescent="0.25">
      <c r="A5390">
        <v>3687</v>
      </c>
      <c r="B5390" s="9">
        <v>43584</v>
      </c>
      <c r="C5390" s="50" t="str">
        <f t="shared" si="672"/>
        <v>N</v>
      </c>
      <c r="D5390" s="52">
        <f>_xlfn.XLOOKUP(B5390,Cal_Date!B:B,Cal_Date!A:A,0)</f>
        <v>5</v>
      </c>
      <c r="E5390">
        <v>2019</v>
      </c>
      <c r="F5390" t="s">
        <v>121</v>
      </c>
      <c r="G5390" t="s">
        <v>129</v>
      </c>
      <c r="H5390" t="s">
        <v>48</v>
      </c>
      <c r="I5390" t="s">
        <v>18</v>
      </c>
      <c r="J5390" t="s">
        <v>10</v>
      </c>
      <c r="K5390" t="s">
        <v>43</v>
      </c>
      <c r="L5390">
        <v>2</v>
      </c>
      <c r="M5390">
        <v>1002</v>
      </c>
      <c r="O5390" t="s">
        <v>28</v>
      </c>
      <c r="R5390" t="s">
        <v>46</v>
      </c>
      <c r="S5390" s="49" t="str">
        <f t="shared" si="673"/>
        <v>Card</v>
      </c>
      <c r="T5390" s="3">
        <v>0.04</v>
      </c>
      <c r="U5390" s="2">
        <v>14.84</v>
      </c>
      <c r="V5390" s="2">
        <v>2.92</v>
      </c>
      <c r="W5390" s="54">
        <f>_xlfn.XLOOKUP(M5390,Market!A:A,Market!F:F,0)</f>
        <v>0.06</v>
      </c>
      <c r="X5390" s="55">
        <f t="shared" si="674"/>
        <v>0.59360000000000002</v>
      </c>
      <c r="Y5390" s="55">
        <f t="shared" si="675"/>
        <v>11.92</v>
      </c>
      <c r="Z5390" s="54">
        <f t="shared" si="676"/>
        <v>0.80323450134770891</v>
      </c>
      <c r="AA5390" s="49" t="str">
        <f t="shared" ca="1" si="677"/>
        <v>N</v>
      </c>
      <c r="AB5390" s="49">
        <f t="shared" ca="1" si="678"/>
        <v>5</v>
      </c>
      <c r="AC5390" s="49" t="str">
        <f t="shared" ca="1" si="679"/>
        <v>N</v>
      </c>
    </row>
    <row r="5391" spans="1:29" x14ac:dyDescent="0.25">
      <c r="A5391">
        <v>3688</v>
      </c>
      <c r="B5391" s="9">
        <v>43584</v>
      </c>
      <c r="C5391" s="50" t="str">
        <f t="shared" si="672"/>
        <v>N</v>
      </c>
      <c r="D5391" s="52">
        <f>_xlfn.XLOOKUP(B5391,Cal_Date!B:B,Cal_Date!A:A,0)</f>
        <v>5</v>
      </c>
      <c r="E5391">
        <v>2019</v>
      </c>
      <c r="F5391" t="s">
        <v>121</v>
      </c>
      <c r="G5391" t="s">
        <v>129</v>
      </c>
      <c r="H5391" t="s">
        <v>11</v>
      </c>
      <c r="I5391" t="s">
        <v>11</v>
      </c>
      <c r="J5391" t="s">
        <v>15</v>
      </c>
      <c r="K5391" t="s">
        <v>42</v>
      </c>
      <c r="L5391">
        <v>1</v>
      </c>
      <c r="M5391">
        <v>1007</v>
      </c>
      <c r="O5391" t="s">
        <v>28</v>
      </c>
      <c r="R5391" t="s">
        <v>46</v>
      </c>
      <c r="S5391" s="49" t="str">
        <f t="shared" si="673"/>
        <v>Card</v>
      </c>
      <c r="T5391" s="3">
        <v>0.04</v>
      </c>
      <c r="U5391" s="2">
        <v>2.7225000000000001</v>
      </c>
      <c r="V5391" s="2">
        <v>0.87</v>
      </c>
      <c r="W5391" s="54">
        <f>_xlfn.XLOOKUP(M5391,Market!A:A,Market!F:F,0)</f>
        <v>8.8999999999999996E-2</v>
      </c>
      <c r="X5391" s="55">
        <f t="shared" si="674"/>
        <v>0.10890000000000001</v>
      </c>
      <c r="Y5391" s="55">
        <f t="shared" si="675"/>
        <v>1.8525</v>
      </c>
      <c r="Z5391" s="54">
        <f t="shared" si="676"/>
        <v>0.68044077134986225</v>
      </c>
      <c r="AA5391" s="49" t="str">
        <f t="shared" ca="1" si="677"/>
        <v>N</v>
      </c>
      <c r="AB5391" s="49">
        <f t="shared" ca="1" si="678"/>
        <v>5</v>
      </c>
      <c r="AC5391" s="49" t="str">
        <f t="shared" ca="1" si="679"/>
        <v>N</v>
      </c>
    </row>
    <row r="5392" spans="1:29" x14ac:dyDescent="0.25">
      <c r="A5392">
        <v>3689</v>
      </c>
      <c r="B5392" s="9">
        <v>43584</v>
      </c>
      <c r="C5392" s="50" t="str">
        <f t="shared" si="672"/>
        <v>N</v>
      </c>
      <c r="D5392" s="52">
        <f>_xlfn.XLOOKUP(B5392,Cal_Date!B:B,Cal_Date!A:A,0)</f>
        <v>5</v>
      </c>
      <c r="E5392">
        <v>2019</v>
      </c>
      <c r="F5392" t="s">
        <v>121</v>
      </c>
      <c r="G5392" t="s">
        <v>129</v>
      </c>
      <c r="H5392" t="s">
        <v>11</v>
      </c>
      <c r="I5392" t="s">
        <v>13</v>
      </c>
      <c r="J5392" t="s">
        <v>15</v>
      </c>
      <c r="K5392" t="s">
        <v>42</v>
      </c>
      <c r="L5392">
        <v>2</v>
      </c>
      <c r="M5392">
        <v>1008</v>
      </c>
      <c r="O5392" t="s">
        <v>28</v>
      </c>
      <c r="R5392" t="s">
        <v>46</v>
      </c>
      <c r="S5392" s="49" t="str">
        <f t="shared" si="673"/>
        <v>Card</v>
      </c>
      <c r="T5392" s="3">
        <v>0.04</v>
      </c>
      <c r="U5392" s="2">
        <v>5.4450000000000003</v>
      </c>
      <c r="V5392" s="2">
        <v>2.84</v>
      </c>
      <c r="W5392" s="54">
        <f>_xlfn.XLOOKUP(M5392,Market!A:A,Market!F:F,0)</f>
        <v>8.8999999999999996E-2</v>
      </c>
      <c r="X5392" s="55">
        <f t="shared" si="674"/>
        <v>0.21780000000000002</v>
      </c>
      <c r="Y5392" s="55">
        <f t="shared" si="675"/>
        <v>2.6050000000000004</v>
      </c>
      <c r="Z5392" s="54">
        <f t="shared" si="676"/>
        <v>0.47842056932966032</v>
      </c>
      <c r="AA5392" s="49" t="str">
        <f t="shared" ca="1" si="677"/>
        <v>N</v>
      </c>
      <c r="AB5392" s="49">
        <f t="shared" ca="1" si="678"/>
        <v>5</v>
      </c>
      <c r="AC5392" s="49" t="str">
        <f t="shared" ca="1" si="679"/>
        <v>N</v>
      </c>
    </row>
    <row r="5393" spans="1:29" x14ac:dyDescent="0.25">
      <c r="A5393">
        <v>3690</v>
      </c>
      <c r="B5393" s="9">
        <v>43584</v>
      </c>
      <c r="C5393" s="50" t="str">
        <f t="shared" si="672"/>
        <v>N</v>
      </c>
      <c r="D5393" s="52">
        <f>_xlfn.XLOOKUP(B5393,Cal_Date!B:B,Cal_Date!A:A,0)</f>
        <v>5</v>
      </c>
      <c r="E5393">
        <v>2019</v>
      </c>
      <c r="F5393" t="s">
        <v>121</v>
      </c>
      <c r="G5393" t="s">
        <v>129</v>
      </c>
      <c r="H5393" t="s">
        <v>11</v>
      </c>
      <c r="I5393" t="s">
        <v>13</v>
      </c>
      <c r="J5393" t="s">
        <v>15</v>
      </c>
      <c r="K5393" t="s">
        <v>42</v>
      </c>
      <c r="L5393">
        <v>1</v>
      </c>
      <c r="M5393">
        <v>1008</v>
      </c>
      <c r="O5393" t="s">
        <v>28</v>
      </c>
      <c r="R5393" t="s">
        <v>47</v>
      </c>
      <c r="S5393" s="49" t="str">
        <f t="shared" si="673"/>
        <v>Card</v>
      </c>
      <c r="T5393" s="3">
        <v>3.5000000000000003E-2</v>
      </c>
      <c r="U5393" s="2">
        <v>2.7225000000000001</v>
      </c>
      <c r="V5393" s="2">
        <v>1.42</v>
      </c>
      <c r="W5393" s="54">
        <f>_xlfn.XLOOKUP(M5393,Market!A:A,Market!F:F,0)</f>
        <v>8.8999999999999996E-2</v>
      </c>
      <c r="X5393" s="55">
        <f t="shared" si="674"/>
        <v>9.5287500000000011E-2</v>
      </c>
      <c r="Y5393" s="55">
        <f t="shared" si="675"/>
        <v>1.3025000000000002</v>
      </c>
      <c r="Z5393" s="54">
        <f t="shared" si="676"/>
        <v>0.47842056932966032</v>
      </c>
      <c r="AA5393" s="49" t="str">
        <f t="shared" ca="1" si="677"/>
        <v>N</v>
      </c>
      <c r="AB5393" s="49">
        <f t="shared" ca="1" si="678"/>
        <v>5</v>
      </c>
      <c r="AC5393" s="49" t="str">
        <f t="shared" ca="1" si="679"/>
        <v>N</v>
      </c>
    </row>
    <row r="5394" spans="1:29" x14ac:dyDescent="0.25">
      <c r="A5394">
        <v>3691</v>
      </c>
      <c r="B5394" s="9">
        <v>43584</v>
      </c>
      <c r="C5394" s="50" t="str">
        <f t="shared" si="672"/>
        <v>N</v>
      </c>
      <c r="D5394" s="52">
        <f>_xlfn.XLOOKUP(B5394,Cal_Date!B:B,Cal_Date!A:A,0)</f>
        <v>5</v>
      </c>
      <c r="E5394">
        <v>2019</v>
      </c>
      <c r="F5394" t="s">
        <v>121</v>
      </c>
      <c r="G5394" t="s">
        <v>129</v>
      </c>
      <c r="H5394" t="s">
        <v>11</v>
      </c>
      <c r="I5394" t="s">
        <v>11</v>
      </c>
      <c r="J5394" t="s">
        <v>15</v>
      </c>
      <c r="K5394" t="s">
        <v>42</v>
      </c>
      <c r="L5394">
        <v>2</v>
      </c>
      <c r="M5394">
        <v>1000</v>
      </c>
      <c r="O5394" t="s">
        <v>25</v>
      </c>
      <c r="R5394" t="s">
        <v>44</v>
      </c>
      <c r="S5394" s="49" t="str">
        <f t="shared" si="673"/>
        <v>Card</v>
      </c>
      <c r="T5394" s="3">
        <v>0.03</v>
      </c>
      <c r="U5394" s="2">
        <v>5.4</v>
      </c>
      <c r="V5394" s="2">
        <v>1.74</v>
      </c>
      <c r="W5394" s="54">
        <f>_xlfn.XLOOKUP(M5394,Market!A:A,Market!F:F,0)</f>
        <v>0.08</v>
      </c>
      <c r="X5394" s="55">
        <f t="shared" si="674"/>
        <v>0.16200000000000001</v>
      </c>
      <c r="Y5394" s="55">
        <f t="shared" si="675"/>
        <v>3.66</v>
      </c>
      <c r="Z5394" s="54">
        <f t="shared" si="676"/>
        <v>0.67777777777777781</v>
      </c>
      <c r="AA5394" s="49" t="str">
        <f t="shared" ca="1" si="677"/>
        <v>N</v>
      </c>
      <c r="AB5394" s="49">
        <f t="shared" ca="1" si="678"/>
        <v>5</v>
      </c>
      <c r="AC5394" s="49" t="str">
        <f t="shared" ca="1" si="679"/>
        <v>N</v>
      </c>
    </row>
    <row r="5395" spans="1:29" x14ac:dyDescent="0.25">
      <c r="A5395">
        <v>3692</v>
      </c>
      <c r="B5395" s="9">
        <v>43584</v>
      </c>
      <c r="C5395" s="50" t="str">
        <f t="shared" si="672"/>
        <v>N</v>
      </c>
      <c r="D5395" s="52">
        <f>_xlfn.XLOOKUP(B5395,Cal_Date!B:B,Cal_Date!A:A,0)</f>
        <v>5</v>
      </c>
      <c r="E5395">
        <v>2019</v>
      </c>
      <c r="F5395" t="s">
        <v>121</v>
      </c>
      <c r="G5395" t="s">
        <v>129</v>
      </c>
      <c r="H5395" t="s">
        <v>11</v>
      </c>
      <c r="I5395" t="s">
        <v>11</v>
      </c>
      <c r="J5395" t="s">
        <v>15</v>
      </c>
      <c r="K5395" t="s">
        <v>42</v>
      </c>
      <c r="L5395">
        <v>1</v>
      </c>
      <c r="M5395">
        <v>1000</v>
      </c>
      <c r="O5395" t="s">
        <v>25</v>
      </c>
      <c r="R5395" t="s">
        <v>46</v>
      </c>
      <c r="S5395" s="49" t="str">
        <f t="shared" si="673"/>
        <v>Card</v>
      </c>
      <c r="T5395" s="3">
        <v>0.04</v>
      </c>
      <c r="U5395" s="2">
        <v>2.7</v>
      </c>
      <c r="V5395" s="2">
        <v>0.87</v>
      </c>
      <c r="W5395" s="54">
        <f>_xlfn.XLOOKUP(M5395,Market!A:A,Market!F:F,0)</f>
        <v>0.08</v>
      </c>
      <c r="X5395" s="55">
        <f t="shared" si="674"/>
        <v>0.10800000000000001</v>
      </c>
      <c r="Y5395" s="55">
        <f t="shared" si="675"/>
        <v>1.83</v>
      </c>
      <c r="Z5395" s="54">
        <f t="shared" si="676"/>
        <v>0.67777777777777781</v>
      </c>
      <c r="AA5395" s="49" t="str">
        <f t="shared" ca="1" si="677"/>
        <v>N</v>
      </c>
      <c r="AB5395" s="49">
        <f t="shared" ca="1" si="678"/>
        <v>5</v>
      </c>
      <c r="AC5395" s="49" t="str">
        <f t="shared" ca="1" si="679"/>
        <v>N</v>
      </c>
    </row>
    <row r="5396" spans="1:29" x14ac:dyDescent="0.25">
      <c r="A5396">
        <v>3693</v>
      </c>
      <c r="B5396" s="9">
        <v>43584</v>
      </c>
      <c r="C5396" s="50" t="str">
        <f t="shared" si="672"/>
        <v>N</v>
      </c>
      <c r="D5396" s="52">
        <f>_xlfn.XLOOKUP(B5396,Cal_Date!B:B,Cal_Date!A:A,0)</f>
        <v>5</v>
      </c>
      <c r="E5396">
        <v>2019</v>
      </c>
      <c r="F5396" t="s">
        <v>121</v>
      </c>
      <c r="G5396" t="s">
        <v>129</v>
      </c>
      <c r="H5396" t="s">
        <v>48</v>
      </c>
      <c r="I5396" t="s">
        <v>18</v>
      </c>
      <c r="J5396" t="s">
        <v>10</v>
      </c>
      <c r="K5396" t="s">
        <v>43</v>
      </c>
      <c r="L5396">
        <v>1</v>
      </c>
      <c r="M5396">
        <v>1000</v>
      </c>
      <c r="O5396" t="s">
        <v>25</v>
      </c>
      <c r="R5396" t="s">
        <v>47</v>
      </c>
      <c r="S5396" s="49" t="str">
        <f t="shared" si="673"/>
        <v>Card</v>
      </c>
      <c r="T5396" s="3">
        <v>3.5000000000000003E-2</v>
      </c>
      <c r="U5396" s="2">
        <v>7.5600000000000005</v>
      </c>
      <c r="V5396" s="2">
        <v>1.46</v>
      </c>
      <c r="W5396" s="54">
        <f>_xlfn.XLOOKUP(M5396,Market!A:A,Market!F:F,0)</f>
        <v>0.08</v>
      </c>
      <c r="X5396" s="55">
        <f t="shared" si="674"/>
        <v>0.26460000000000006</v>
      </c>
      <c r="Y5396" s="55">
        <f t="shared" si="675"/>
        <v>6.1000000000000005</v>
      </c>
      <c r="Z5396" s="54">
        <f t="shared" si="676"/>
        <v>0.80687830687830686</v>
      </c>
      <c r="AA5396" s="49" t="str">
        <f t="shared" ca="1" si="677"/>
        <v>N</v>
      </c>
      <c r="AB5396" s="49">
        <f t="shared" ca="1" si="678"/>
        <v>5</v>
      </c>
      <c r="AC5396" s="49" t="str">
        <f t="shared" ca="1" si="679"/>
        <v>N</v>
      </c>
    </row>
    <row r="5397" spans="1:29" x14ac:dyDescent="0.25">
      <c r="A5397">
        <v>3694</v>
      </c>
      <c r="B5397" s="9">
        <v>43584</v>
      </c>
      <c r="C5397" s="50" t="str">
        <f t="shared" si="672"/>
        <v>N</v>
      </c>
      <c r="D5397" s="52">
        <f>_xlfn.XLOOKUP(B5397,Cal_Date!B:B,Cal_Date!A:A,0)</f>
        <v>5</v>
      </c>
      <c r="E5397">
        <v>2019</v>
      </c>
      <c r="F5397" t="s">
        <v>121</v>
      </c>
      <c r="G5397" t="s">
        <v>129</v>
      </c>
      <c r="H5397" t="s">
        <v>48</v>
      </c>
      <c r="I5397" t="s">
        <v>18</v>
      </c>
      <c r="J5397" t="s">
        <v>10</v>
      </c>
      <c r="K5397" t="s">
        <v>43</v>
      </c>
      <c r="L5397">
        <v>1</v>
      </c>
      <c r="M5397">
        <v>1001</v>
      </c>
      <c r="O5397" t="s">
        <v>25</v>
      </c>
      <c r="R5397" t="s">
        <v>46</v>
      </c>
      <c r="S5397" s="49" t="str">
        <f t="shared" si="673"/>
        <v>Card</v>
      </c>
      <c r="T5397" s="3">
        <v>0.04</v>
      </c>
      <c r="U5397" s="2">
        <v>7.42</v>
      </c>
      <c r="V5397" s="2">
        <v>1.46</v>
      </c>
      <c r="W5397" s="54">
        <f>_xlfn.XLOOKUP(M5397,Market!A:A,Market!F:F,0)</f>
        <v>0.06</v>
      </c>
      <c r="X5397" s="55">
        <f t="shared" si="674"/>
        <v>0.29680000000000001</v>
      </c>
      <c r="Y5397" s="55">
        <f t="shared" si="675"/>
        <v>5.96</v>
      </c>
      <c r="Z5397" s="54">
        <f t="shared" si="676"/>
        <v>0.80323450134770891</v>
      </c>
      <c r="AA5397" s="49" t="str">
        <f t="shared" ca="1" si="677"/>
        <v>N</v>
      </c>
      <c r="AB5397" s="49">
        <f t="shared" ca="1" si="678"/>
        <v>5</v>
      </c>
      <c r="AC5397" s="49" t="str">
        <f t="shared" ca="1" si="679"/>
        <v>N</v>
      </c>
    </row>
    <row r="5398" spans="1:29" x14ac:dyDescent="0.25">
      <c r="A5398">
        <v>3695</v>
      </c>
      <c r="B5398" s="9">
        <v>43584</v>
      </c>
      <c r="C5398" s="50" t="str">
        <f t="shared" si="672"/>
        <v>N</v>
      </c>
      <c r="D5398" s="52">
        <f>_xlfn.XLOOKUP(B5398,Cal_Date!B:B,Cal_Date!A:A,0)</f>
        <v>5</v>
      </c>
      <c r="E5398">
        <v>2019</v>
      </c>
      <c r="F5398" t="s">
        <v>121</v>
      </c>
      <c r="G5398" t="s">
        <v>129</v>
      </c>
      <c r="H5398" t="s">
        <v>14</v>
      </c>
      <c r="I5398" t="s">
        <v>18</v>
      </c>
      <c r="J5398" t="s">
        <v>15</v>
      </c>
      <c r="K5398" t="s">
        <v>43</v>
      </c>
      <c r="L5398">
        <v>1</v>
      </c>
      <c r="M5398">
        <v>1000</v>
      </c>
      <c r="O5398" t="s">
        <v>25</v>
      </c>
      <c r="R5398" t="s">
        <v>46</v>
      </c>
      <c r="S5398" s="49" t="str">
        <f t="shared" si="673"/>
        <v>Card</v>
      </c>
      <c r="T5398" s="3">
        <v>0.04</v>
      </c>
      <c r="U5398" s="2">
        <v>7.0200000000000005</v>
      </c>
      <c r="V5398" s="2">
        <v>2.1</v>
      </c>
      <c r="W5398" s="54">
        <f>_xlfn.XLOOKUP(M5398,Market!A:A,Market!F:F,0)</f>
        <v>0.08</v>
      </c>
      <c r="X5398" s="55">
        <f t="shared" si="674"/>
        <v>0.28080000000000005</v>
      </c>
      <c r="Y5398" s="55">
        <f t="shared" si="675"/>
        <v>4.92</v>
      </c>
      <c r="Z5398" s="54">
        <f t="shared" si="676"/>
        <v>0.70085470085470081</v>
      </c>
      <c r="AA5398" s="49" t="str">
        <f t="shared" ca="1" si="677"/>
        <v>N</v>
      </c>
      <c r="AB5398" s="49">
        <f t="shared" ca="1" si="678"/>
        <v>5</v>
      </c>
      <c r="AC5398" s="49" t="str">
        <f t="shared" ca="1" si="679"/>
        <v>N</v>
      </c>
    </row>
    <row r="5399" spans="1:29" x14ac:dyDescent="0.25">
      <c r="A5399">
        <v>3696</v>
      </c>
      <c r="B5399" s="9">
        <v>43584</v>
      </c>
      <c r="C5399" s="50" t="str">
        <f t="shared" si="672"/>
        <v>N</v>
      </c>
      <c r="D5399" s="52">
        <f>_xlfn.XLOOKUP(B5399,Cal_Date!B:B,Cal_Date!A:A,0)</f>
        <v>5</v>
      </c>
      <c r="E5399">
        <v>2019</v>
      </c>
      <c r="F5399" t="s">
        <v>121</v>
      </c>
      <c r="G5399" t="s">
        <v>129</v>
      </c>
      <c r="H5399" t="s">
        <v>11</v>
      </c>
      <c r="I5399" t="s">
        <v>11</v>
      </c>
      <c r="J5399" t="s">
        <v>15</v>
      </c>
      <c r="K5399" t="s">
        <v>42</v>
      </c>
      <c r="L5399">
        <v>2</v>
      </c>
      <c r="M5399">
        <v>1000</v>
      </c>
      <c r="O5399" t="s">
        <v>25</v>
      </c>
      <c r="R5399" t="s">
        <v>46</v>
      </c>
      <c r="S5399" s="49" t="str">
        <f t="shared" si="673"/>
        <v>Card</v>
      </c>
      <c r="T5399" s="3">
        <v>0.04</v>
      </c>
      <c r="U5399" s="2">
        <v>5.4</v>
      </c>
      <c r="V5399" s="2">
        <v>1.74</v>
      </c>
      <c r="W5399" s="54">
        <f>_xlfn.XLOOKUP(M5399,Market!A:A,Market!F:F,0)</f>
        <v>0.08</v>
      </c>
      <c r="X5399" s="55">
        <f t="shared" si="674"/>
        <v>0.21600000000000003</v>
      </c>
      <c r="Y5399" s="55">
        <f t="shared" si="675"/>
        <v>3.66</v>
      </c>
      <c r="Z5399" s="54">
        <f t="shared" si="676"/>
        <v>0.67777777777777781</v>
      </c>
      <c r="AA5399" s="49" t="str">
        <f t="shared" ca="1" si="677"/>
        <v>N</v>
      </c>
      <c r="AB5399" s="49">
        <f t="shared" ca="1" si="678"/>
        <v>5</v>
      </c>
      <c r="AC5399" s="49" t="str">
        <f t="shared" ca="1" si="679"/>
        <v>N</v>
      </c>
    </row>
    <row r="5400" spans="1:29" x14ac:dyDescent="0.25">
      <c r="A5400">
        <v>3697</v>
      </c>
      <c r="B5400" s="9">
        <v>43584</v>
      </c>
      <c r="C5400" s="50" t="str">
        <f t="shared" si="672"/>
        <v>N</v>
      </c>
      <c r="D5400" s="52">
        <f>_xlfn.XLOOKUP(B5400,Cal_Date!B:B,Cal_Date!A:A,0)</f>
        <v>5</v>
      </c>
      <c r="E5400">
        <v>2019</v>
      </c>
      <c r="F5400" t="s">
        <v>121</v>
      </c>
      <c r="G5400" t="s">
        <v>129</v>
      </c>
      <c r="H5400" t="s">
        <v>11</v>
      </c>
      <c r="I5400" t="s">
        <v>11</v>
      </c>
      <c r="J5400" t="s">
        <v>15</v>
      </c>
      <c r="K5400" t="s">
        <v>42</v>
      </c>
      <c r="L5400">
        <v>1</v>
      </c>
      <c r="M5400">
        <v>1004</v>
      </c>
      <c r="O5400" t="s">
        <v>28</v>
      </c>
      <c r="R5400" t="s">
        <v>44</v>
      </c>
      <c r="S5400" s="49" t="str">
        <f t="shared" si="673"/>
        <v>Card</v>
      </c>
      <c r="T5400" s="3">
        <v>0.03</v>
      </c>
      <c r="U5400" s="2">
        <v>2.6500000000000004</v>
      </c>
      <c r="V5400" s="2">
        <v>0.87</v>
      </c>
      <c r="W5400" s="54">
        <f>_xlfn.XLOOKUP(M5400,Market!A:A,Market!F:F,0)</f>
        <v>0.06</v>
      </c>
      <c r="X5400" s="55">
        <f t="shared" si="674"/>
        <v>7.9500000000000001E-2</v>
      </c>
      <c r="Y5400" s="55">
        <f t="shared" si="675"/>
        <v>1.7800000000000002</v>
      </c>
      <c r="Z5400" s="54">
        <f t="shared" si="676"/>
        <v>0.67169811320754713</v>
      </c>
      <c r="AA5400" s="49" t="str">
        <f t="shared" ca="1" si="677"/>
        <v>N</v>
      </c>
      <c r="AB5400" s="49">
        <f t="shared" ca="1" si="678"/>
        <v>5</v>
      </c>
      <c r="AC5400" s="49" t="str">
        <f t="shared" ca="1" si="679"/>
        <v>N</v>
      </c>
    </row>
    <row r="5401" spans="1:29" x14ac:dyDescent="0.25">
      <c r="A5401">
        <v>3698</v>
      </c>
      <c r="B5401" s="9">
        <v>43584</v>
      </c>
      <c r="C5401" s="50" t="str">
        <f t="shared" si="672"/>
        <v>N</v>
      </c>
      <c r="D5401" s="52">
        <f>_xlfn.XLOOKUP(B5401,Cal_Date!B:B,Cal_Date!A:A,0)</f>
        <v>5</v>
      </c>
      <c r="E5401">
        <v>2019</v>
      </c>
      <c r="F5401" t="s">
        <v>121</v>
      </c>
      <c r="G5401" t="s">
        <v>129</v>
      </c>
      <c r="H5401" t="s">
        <v>11</v>
      </c>
      <c r="I5401" t="s">
        <v>13</v>
      </c>
      <c r="J5401" t="s">
        <v>15</v>
      </c>
      <c r="K5401" t="s">
        <v>42</v>
      </c>
      <c r="L5401">
        <v>1</v>
      </c>
      <c r="M5401">
        <v>1005</v>
      </c>
      <c r="O5401" t="s">
        <v>25</v>
      </c>
      <c r="R5401" t="s">
        <v>44</v>
      </c>
      <c r="S5401" s="49" t="str">
        <f t="shared" si="673"/>
        <v>Card</v>
      </c>
      <c r="T5401" s="3">
        <v>0.03</v>
      </c>
      <c r="U5401" s="2">
        <v>2.7225000000000001</v>
      </c>
      <c r="V5401" s="2">
        <v>1.42</v>
      </c>
      <c r="W5401" s="54">
        <f>_xlfn.XLOOKUP(M5401,Market!A:A,Market!F:F,0)</f>
        <v>8.8999999999999996E-2</v>
      </c>
      <c r="X5401" s="55">
        <f t="shared" si="674"/>
        <v>8.1674999999999998E-2</v>
      </c>
      <c r="Y5401" s="55">
        <f t="shared" si="675"/>
        <v>1.3025000000000002</v>
      </c>
      <c r="Z5401" s="54">
        <f t="shared" si="676"/>
        <v>0.47842056932966032</v>
      </c>
      <c r="AA5401" s="49" t="str">
        <f t="shared" ca="1" si="677"/>
        <v>N</v>
      </c>
      <c r="AB5401" s="49">
        <f t="shared" ca="1" si="678"/>
        <v>5</v>
      </c>
      <c r="AC5401" s="49" t="str">
        <f t="shared" ca="1" si="679"/>
        <v>N</v>
      </c>
    </row>
    <row r="5402" spans="1:29" x14ac:dyDescent="0.25">
      <c r="A5402">
        <v>3699</v>
      </c>
      <c r="B5402" s="9">
        <v>43584</v>
      </c>
      <c r="C5402" s="50" t="str">
        <f t="shared" si="672"/>
        <v>N</v>
      </c>
      <c r="D5402" s="52">
        <f>_xlfn.XLOOKUP(B5402,Cal_Date!B:B,Cal_Date!A:A,0)</f>
        <v>5</v>
      </c>
      <c r="E5402">
        <v>2019</v>
      </c>
      <c r="F5402" t="s">
        <v>121</v>
      </c>
      <c r="G5402" t="s">
        <v>129</v>
      </c>
      <c r="H5402" t="s">
        <v>11</v>
      </c>
      <c r="I5402" t="s">
        <v>11</v>
      </c>
      <c r="J5402" t="s">
        <v>15</v>
      </c>
      <c r="K5402" t="s">
        <v>42</v>
      </c>
      <c r="L5402">
        <v>1</v>
      </c>
      <c r="M5402">
        <v>1000</v>
      </c>
      <c r="O5402" t="s">
        <v>25</v>
      </c>
      <c r="R5402" t="s">
        <v>44</v>
      </c>
      <c r="S5402" s="49" t="str">
        <f t="shared" si="673"/>
        <v>Card</v>
      </c>
      <c r="T5402" s="3">
        <v>0.03</v>
      </c>
      <c r="U5402" s="2">
        <v>2.7</v>
      </c>
      <c r="V5402" s="2">
        <v>0.87</v>
      </c>
      <c r="W5402" s="54">
        <f>_xlfn.XLOOKUP(M5402,Market!A:A,Market!F:F,0)</f>
        <v>0.08</v>
      </c>
      <c r="X5402" s="55">
        <f t="shared" si="674"/>
        <v>8.1000000000000003E-2</v>
      </c>
      <c r="Y5402" s="55">
        <f t="shared" si="675"/>
        <v>1.83</v>
      </c>
      <c r="Z5402" s="54">
        <f t="shared" si="676"/>
        <v>0.67777777777777781</v>
      </c>
      <c r="AA5402" s="49" t="str">
        <f t="shared" ca="1" si="677"/>
        <v>N</v>
      </c>
      <c r="AB5402" s="49">
        <f t="shared" ca="1" si="678"/>
        <v>5</v>
      </c>
      <c r="AC5402" s="49" t="str">
        <f t="shared" ca="1" si="679"/>
        <v>N</v>
      </c>
    </row>
    <row r="5403" spans="1:29" x14ac:dyDescent="0.25">
      <c r="A5403">
        <v>3700</v>
      </c>
      <c r="B5403" s="9">
        <v>43584</v>
      </c>
      <c r="C5403" s="50" t="str">
        <f t="shared" si="672"/>
        <v>N</v>
      </c>
      <c r="D5403" s="52">
        <f>_xlfn.XLOOKUP(B5403,Cal_Date!B:B,Cal_Date!A:A,0)</f>
        <v>5</v>
      </c>
      <c r="E5403">
        <v>2019</v>
      </c>
      <c r="F5403" t="s">
        <v>121</v>
      </c>
      <c r="G5403" t="s">
        <v>129</v>
      </c>
      <c r="H5403" t="s">
        <v>11</v>
      </c>
      <c r="I5403" t="s">
        <v>11</v>
      </c>
      <c r="J5403" t="s">
        <v>15</v>
      </c>
      <c r="K5403" t="s">
        <v>42</v>
      </c>
      <c r="L5403">
        <v>1</v>
      </c>
      <c r="M5403">
        <v>1006</v>
      </c>
      <c r="O5403" t="s">
        <v>28</v>
      </c>
      <c r="R5403" t="s">
        <v>44</v>
      </c>
      <c r="S5403" s="49" t="str">
        <f t="shared" si="673"/>
        <v>Card</v>
      </c>
      <c r="T5403" s="3">
        <v>0.03</v>
      </c>
      <c r="U5403" s="2">
        <v>2.7225000000000001</v>
      </c>
      <c r="V5403" s="2">
        <v>0.87</v>
      </c>
      <c r="W5403" s="54">
        <f>_xlfn.XLOOKUP(M5403,Market!A:A,Market!F:F,0)</f>
        <v>8.8999999999999996E-2</v>
      </c>
      <c r="X5403" s="55">
        <f t="shared" si="674"/>
        <v>8.1674999999999998E-2</v>
      </c>
      <c r="Y5403" s="55">
        <f t="shared" si="675"/>
        <v>1.8525</v>
      </c>
      <c r="Z5403" s="54">
        <f t="shared" si="676"/>
        <v>0.68044077134986225</v>
      </c>
      <c r="AA5403" s="49" t="str">
        <f t="shared" ca="1" si="677"/>
        <v>N</v>
      </c>
      <c r="AB5403" s="49">
        <f t="shared" ca="1" si="678"/>
        <v>5</v>
      </c>
      <c r="AC5403" s="49" t="str">
        <f t="shared" ca="1" si="679"/>
        <v>N</v>
      </c>
    </row>
    <row r="5404" spans="1:29" x14ac:dyDescent="0.25">
      <c r="A5404">
        <v>3701</v>
      </c>
      <c r="B5404" s="9">
        <v>43584</v>
      </c>
      <c r="C5404" s="50" t="str">
        <f t="shared" si="672"/>
        <v>N</v>
      </c>
      <c r="D5404" s="52">
        <f>_xlfn.XLOOKUP(B5404,Cal_Date!B:B,Cal_Date!A:A,0)</f>
        <v>5</v>
      </c>
      <c r="E5404">
        <v>2019</v>
      </c>
      <c r="F5404" t="s">
        <v>121</v>
      </c>
      <c r="G5404" t="s">
        <v>129</v>
      </c>
      <c r="H5404" t="s">
        <v>14</v>
      </c>
      <c r="I5404" t="s">
        <v>13</v>
      </c>
      <c r="J5404" t="s">
        <v>15</v>
      </c>
      <c r="K5404" t="s">
        <v>43</v>
      </c>
      <c r="L5404">
        <v>1</v>
      </c>
      <c r="M5404">
        <v>1000</v>
      </c>
      <c r="O5404" t="s">
        <v>25</v>
      </c>
      <c r="R5404" t="s">
        <v>46</v>
      </c>
      <c r="S5404" s="49" t="str">
        <f t="shared" si="673"/>
        <v>Card</v>
      </c>
      <c r="T5404" s="3">
        <v>0.04</v>
      </c>
      <c r="U5404" s="2">
        <v>7.0200000000000005</v>
      </c>
      <c r="V5404" s="2">
        <v>2.12</v>
      </c>
      <c r="W5404" s="54">
        <f>_xlfn.XLOOKUP(M5404,Market!A:A,Market!F:F,0)</f>
        <v>0.08</v>
      </c>
      <c r="X5404" s="55">
        <f t="shared" si="674"/>
        <v>0.28080000000000005</v>
      </c>
      <c r="Y5404" s="55">
        <f t="shared" si="675"/>
        <v>4.9000000000000004</v>
      </c>
      <c r="Z5404" s="54">
        <f t="shared" si="676"/>
        <v>0.69800569800569801</v>
      </c>
      <c r="AA5404" s="49" t="str">
        <f t="shared" ca="1" si="677"/>
        <v>N</v>
      </c>
      <c r="AB5404" s="49">
        <f t="shared" ca="1" si="678"/>
        <v>5</v>
      </c>
      <c r="AC5404" s="49" t="str">
        <f t="shared" ca="1" si="679"/>
        <v>N</v>
      </c>
    </row>
    <row r="5405" spans="1:29" x14ac:dyDescent="0.25">
      <c r="A5405">
        <v>3702</v>
      </c>
      <c r="B5405" s="9">
        <v>43585</v>
      </c>
      <c r="C5405" s="50" t="str">
        <f t="shared" si="672"/>
        <v>N</v>
      </c>
      <c r="D5405" s="52">
        <f>_xlfn.XLOOKUP(B5405,Cal_Date!B:B,Cal_Date!A:A,0)</f>
        <v>5</v>
      </c>
      <c r="E5405">
        <v>2019</v>
      </c>
      <c r="F5405" t="s">
        <v>122</v>
      </c>
      <c r="G5405" t="s">
        <v>129</v>
      </c>
      <c r="H5405" t="s">
        <v>48</v>
      </c>
      <c r="I5405" t="s">
        <v>18</v>
      </c>
      <c r="J5405" t="s">
        <v>10</v>
      </c>
      <c r="K5405" t="s">
        <v>43</v>
      </c>
      <c r="L5405">
        <v>2</v>
      </c>
      <c r="M5405">
        <v>1001</v>
      </c>
      <c r="O5405" t="s">
        <v>25</v>
      </c>
      <c r="R5405" t="s">
        <v>44</v>
      </c>
      <c r="S5405" s="49" t="str">
        <f t="shared" si="673"/>
        <v>Card</v>
      </c>
      <c r="T5405" s="3">
        <v>0.03</v>
      </c>
      <c r="U5405" s="2">
        <v>14.84</v>
      </c>
      <c r="V5405" s="2">
        <v>2.92</v>
      </c>
      <c r="W5405" s="54">
        <f>_xlfn.XLOOKUP(M5405,Market!A:A,Market!F:F,0)</f>
        <v>0.06</v>
      </c>
      <c r="X5405" s="55">
        <f t="shared" si="674"/>
        <v>0.44519999999999998</v>
      </c>
      <c r="Y5405" s="55">
        <f t="shared" si="675"/>
        <v>11.92</v>
      </c>
      <c r="Z5405" s="54">
        <f t="shared" si="676"/>
        <v>0.80323450134770891</v>
      </c>
      <c r="AA5405" s="49" t="str">
        <f t="shared" ca="1" si="677"/>
        <v>N</v>
      </c>
      <c r="AB5405" s="49">
        <f t="shared" ca="1" si="678"/>
        <v>5</v>
      </c>
      <c r="AC5405" s="49" t="str">
        <f t="shared" ca="1" si="679"/>
        <v>N</v>
      </c>
    </row>
    <row r="5406" spans="1:29" x14ac:dyDescent="0.25">
      <c r="A5406">
        <v>3703</v>
      </c>
      <c r="B5406" s="9">
        <v>43585</v>
      </c>
      <c r="C5406" s="50" t="str">
        <f t="shared" si="672"/>
        <v>N</v>
      </c>
      <c r="D5406" s="52">
        <f>_xlfn.XLOOKUP(B5406,Cal_Date!B:B,Cal_Date!A:A,0)</f>
        <v>5</v>
      </c>
      <c r="E5406">
        <v>2019</v>
      </c>
      <c r="F5406" t="s">
        <v>122</v>
      </c>
      <c r="G5406" t="s">
        <v>129</v>
      </c>
      <c r="H5406" t="s">
        <v>11</v>
      </c>
      <c r="I5406" t="s">
        <v>11</v>
      </c>
      <c r="J5406" t="s">
        <v>15</v>
      </c>
      <c r="K5406" t="s">
        <v>42</v>
      </c>
      <c r="L5406">
        <v>2</v>
      </c>
      <c r="M5406">
        <v>1008</v>
      </c>
      <c r="O5406" t="s">
        <v>28</v>
      </c>
      <c r="R5406" t="s">
        <v>44</v>
      </c>
      <c r="S5406" s="49" t="str">
        <f t="shared" si="673"/>
        <v>Card</v>
      </c>
      <c r="T5406" s="3">
        <v>0.03</v>
      </c>
      <c r="U5406" s="2">
        <v>5.4450000000000003</v>
      </c>
      <c r="V5406" s="2">
        <v>1.74</v>
      </c>
      <c r="W5406" s="54">
        <f>_xlfn.XLOOKUP(M5406,Market!A:A,Market!F:F,0)</f>
        <v>8.8999999999999996E-2</v>
      </c>
      <c r="X5406" s="55">
        <f t="shared" si="674"/>
        <v>0.16335</v>
      </c>
      <c r="Y5406" s="55">
        <f t="shared" si="675"/>
        <v>3.7050000000000001</v>
      </c>
      <c r="Z5406" s="54">
        <f t="shared" si="676"/>
        <v>0.68044077134986225</v>
      </c>
      <c r="AA5406" s="49" t="str">
        <f t="shared" ca="1" si="677"/>
        <v>N</v>
      </c>
      <c r="AB5406" s="49">
        <f t="shared" ca="1" si="678"/>
        <v>5</v>
      </c>
      <c r="AC5406" s="49" t="str">
        <f t="shared" ca="1" si="679"/>
        <v>N</v>
      </c>
    </row>
    <row r="5407" spans="1:29" x14ac:dyDescent="0.25">
      <c r="A5407">
        <v>3704</v>
      </c>
      <c r="B5407" s="9">
        <v>43585</v>
      </c>
      <c r="C5407" s="50" t="str">
        <f t="shared" si="672"/>
        <v>N</v>
      </c>
      <c r="D5407" s="52">
        <f>_xlfn.XLOOKUP(B5407,Cal_Date!B:B,Cal_Date!A:A,0)</f>
        <v>5</v>
      </c>
      <c r="E5407">
        <v>2019</v>
      </c>
      <c r="F5407" t="s">
        <v>122</v>
      </c>
      <c r="G5407" t="s">
        <v>129</v>
      </c>
      <c r="H5407" t="s">
        <v>11</v>
      </c>
      <c r="I5407" t="s">
        <v>11</v>
      </c>
      <c r="J5407" t="s">
        <v>15</v>
      </c>
      <c r="K5407" t="s">
        <v>42</v>
      </c>
      <c r="L5407">
        <v>1</v>
      </c>
      <c r="M5407">
        <v>1001</v>
      </c>
      <c r="O5407" t="s">
        <v>25</v>
      </c>
      <c r="R5407" t="s">
        <v>44</v>
      </c>
      <c r="S5407" s="49" t="str">
        <f t="shared" si="673"/>
        <v>Card</v>
      </c>
      <c r="T5407" s="3">
        <v>0.03</v>
      </c>
      <c r="U5407" s="2">
        <v>2.6500000000000004</v>
      </c>
      <c r="V5407" s="2">
        <v>0.87</v>
      </c>
      <c r="W5407" s="54">
        <f>_xlfn.XLOOKUP(M5407,Market!A:A,Market!F:F,0)</f>
        <v>0.06</v>
      </c>
      <c r="X5407" s="55">
        <f t="shared" si="674"/>
        <v>7.9500000000000001E-2</v>
      </c>
      <c r="Y5407" s="55">
        <f t="shared" si="675"/>
        <v>1.7800000000000002</v>
      </c>
      <c r="Z5407" s="54">
        <f t="shared" si="676"/>
        <v>0.67169811320754713</v>
      </c>
      <c r="AA5407" s="49" t="str">
        <f t="shared" ca="1" si="677"/>
        <v>N</v>
      </c>
      <c r="AB5407" s="49">
        <f t="shared" ca="1" si="678"/>
        <v>5</v>
      </c>
      <c r="AC5407" s="49" t="str">
        <f t="shared" ca="1" si="679"/>
        <v>N</v>
      </c>
    </row>
    <row r="5408" spans="1:29" x14ac:dyDescent="0.25">
      <c r="A5408">
        <v>3705</v>
      </c>
      <c r="B5408" s="9">
        <v>43585</v>
      </c>
      <c r="C5408" s="50" t="str">
        <f t="shared" si="672"/>
        <v>N</v>
      </c>
      <c r="D5408" s="52">
        <f>_xlfn.XLOOKUP(B5408,Cal_Date!B:B,Cal_Date!A:A,0)</f>
        <v>5</v>
      </c>
      <c r="E5408">
        <v>2019</v>
      </c>
      <c r="F5408" t="s">
        <v>122</v>
      </c>
      <c r="G5408" t="s">
        <v>129</v>
      </c>
      <c r="H5408" t="s">
        <v>11</v>
      </c>
      <c r="I5408" t="s">
        <v>11</v>
      </c>
      <c r="J5408" t="s">
        <v>15</v>
      </c>
      <c r="K5408" t="s">
        <v>42</v>
      </c>
      <c r="L5408">
        <v>1</v>
      </c>
      <c r="M5408">
        <v>1001</v>
      </c>
      <c r="O5408" t="s">
        <v>25</v>
      </c>
      <c r="R5408" t="s">
        <v>44</v>
      </c>
      <c r="S5408" s="49" t="str">
        <f t="shared" si="673"/>
        <v>Card</v>
      </c>
      <c r="T5408" s="3">
        <v>0.03</v>
      </c>
      <c r="U5408" s="2">
        <v>2.6500000000000004</v>
      </c>
      <c r="V5408" s="2">
        <v>0.87</v>
      </c>
      <c r="W5408" s="54">
        <f>_xlfn.XLOOKUP(M5408,Market!A:A,Market!F:F,0)</f>
        <v>0.06</v>
      </c>
      <c r="X5408" s="55">
        <f t="shared" si="674"/>
        <v>7.9500000000000001E-2</v>
      </c>
      <c r="Y5408" s="55">
        <f t="shared" si="675"/>
        <v>1.7800000000000002</v>
      </c>
      <c r="Z5408" s="54">
        <f t="shared" si="676"/>
        <v>0.67169811320754713</v>
      </c>
      <c r="AA5408" s="49" t="str">
        <f t="shared" ca="1" si="677"/>
        <v>N</v>
      </c>
      <c r="AB5408" s="49">
        <f t="shared" ca="1" si="678"/>
        <v>5</v>
      </c>
      <c r="AC5408" s="49" t="str">
        <f t="shared" ca="1" si="679"/>
        <v>N</v>
      </c>
    </row>
    <row r="5409" spans="1:29" x14ac:dyDescent="0.25">
      <c r="A5409">
        <v>3706</v>
      </c>
      <c r="B5409" s="9">
        <v>43585</v>
      </c>
      <c r="C5409" s="50" t="str">
        <f t="shared" si="672"/>
        <v>N</v>
      </c>
      <c r="D5409" s="52">
        <f>_xlfn.XLOOKUP(B5409,Cal_Date!B:B,Cal_Date!A:A,0)</f>
        <v>5</v>
      </c>
      <c r="E5409">
        <v>2019</v>
      </c>
      <c r="F5409" t="s">
        <v>122</v>
      </c>
      <c r="G5409" t="s">
        <v>129</v>
      </c>
      <c r="H5409" t="s">
        <v>11</v>
      </c>
      <c r="I5409" t="s">
        <v>13</v>
      </c>
      <c r="J5409" t="s">
        <v>15</v>
      </c>
      <c r="K5409" t="s">
        <v>42</v>
      </c>
      <c r="L5409">
        <v>1</v>
      </c>
      <c r="M5409">
        <v>1001</v>
      </c>
      <c r="O5409" t="s">
        <v>25</v>
      </c>
      <c r="R5409" t="s">
        <v>44</v>
      </c>
      <c r="S5409" s="49" t="str">
        <f t="shared" si="673"/>
        <v>Card</v>
      </c>
      <c r="T5409" s="3">
        <v>0.03</v>
      </c>
      <c r="U5409" s="2">
        <v>2.6500000000000004</v>
      </c>
      <c r="V5409" s="2">
        <v>1.42</v>
      </c>
      <c r="W5409" s="54">
        <f>_xlfn.XLOOKUP(M5409,Market!A:A,Market!F:F,0)</f>
        <v>0.06</v>
      </c>
      <c r="X5409" s="55">
        <f t="shared" si="674"/>
        <v>7.9500000000000001E-2</v>
      </c>
      <c r="Y5409" s="55">
        <f t="shared" si="675"/>
        <v>1.2300000000000004</v>
      </c>
      <c r="Z5409" s="54">
        <f t="shared" si="676"/>
        <v>0.46415094339622653</v>
      </c>
      <c r="AA5409" s="49" t="str">
        <f t="shared" ca="1" si="677"/>
        <v>N</v>
      </c>
      <c r="AB5409" s="49">
        <f t="shared" ca="1" si="678"/>
        <v>5</v>
      </c>
      <c r="AC5409" s="49" t="str">
        <f t="shared" ca="1" si="679"/>
        <v>N</v>
      </c>
    </row>
    <row r="5410" spans="1:29" x14ac:dyDescent="0.25">
      <c r="A5410">
        <v>3707</v>
      </c>
      <c r="B5410" s="9">
        <v>43585</v>
      </c>
      <c r="C5410" s="50" t="str">
        <f t="shared" si="672"/>
        <v>N</v>
      </c>
      <c r="D5410" s="52">
        <f>_xlfn.XLOOKUP(B5410,Cal_Date!B:B,Cal_Date!A:A,0)</f>
        <v>5</v>
      </c>
      <c r="E5410">
        <v>2019</v>
      </c>
      <c r="F5410" t="s">
        <v>122</v>
      </c>
      <c r="G5410" t="s">
        <v>129</v>
      </c>
      <c r="H5410" t="s">
        <v>14</v>
      </c>
      <c r="I5410" t="s">
        <v>13</v>
      </c>
      <c r="J5410" t="s">
        <v>15</v>
      </c>
      <c r="K5410" t="s">
        <v>43</v>
      </c>
      <c r="L5410">
        <v>2</v>
      </c>
      <c r="M5410">
        <v>1002</v>
      </c>
      <c r="O5410" t="s">
        <v>28</v>
      </c>
      <c r="R5410" t="s">
        <v>44</v>
      </c>
      <c r="S5410" s="49" t="str">
        <f t="shared" si="673"/>
        <v>Card</v>
      </c>
      <c r="T5410" s="3">
        <v>0.03</v>
      </c>
      <c r="U5410" s="2">
        <v>14.84</v>
      </c>
      <c r="V5410" s="2">
        <v>4.4800000000000004</v>
      </c>
      <c r="W5410" s="54">
        <f>_xlfn.XLOOKUP(M5410,Market!A:A,Market!F:F,0)</f>
        <v>0.06</v>
      </c>
      <c r="X5410" s="55">
        <f t="shared" si="674"/>
        <v>0.44519999999999998</v>
      </c>
      <c r="Y5410" s="55">
        <f t="shared" si="675"/>
        <v>10.36</v>
      </c>
      <c r="Z5410" s="54">
        <f t="shared" si="676"/>
        <v>0.69811320754716977</v>
      </c>
      <c r="AA5410" s="49" t="str">
        <f t="shared" ca="1" si="677"/>
        <v>N</v>
      </c>
      <c r="AB5410" s="49">
        <f t="shared" ca="1" si="678"/>
        <v>5</v>
      </c>
      <c r="AC5410" s="49" t="str">
        <f t="shared" ca="1" si="679"/>
        <v>N</v>
      </c>
    </row>
    <row r="5411" spans="1:29" x14ac:dyDescent="0.25">
      <c r="A5411">
        <v>3708</v>
      </c>
      <c r="B5411" s="9">
        <v>43585</v>
      </c>
      <c r="C5411" s="50" t="str">
        <f t="shared" si="672"/>
        <v>N</v>
      </c>
      <c r="D5411" s="52">
        <f>_xlfn.XLOOKUP(B5411,Cal_Date!B:B,Cal_Date!A:A,0)</f>
        <v>5</v>
      </c>
      <c r="E5411">
        <v>2019</v>
      </c>
      <c r="F5411" t="s">
        <v>122</v>
      </c>
      <c r="G5411" t="s">
        <v>129</v>
      </c>
      <c r="H5411" t="s">
        <v>48</v>
      </c>
      <c r="I5411" t="s">
        <v>18</v>
      </c>
      <c r="J5411" t="s">
        <v>10</v>
      </c>
      <c r="K5411" t="s">
        <v>43</v>
      </c>
      <c r="L5411">
        <v>1</v>
      </c>
      <c r="M5411">
        <v>1003</v>
      </c>
      <c r="O5411" t="s">
        <v>25</v>
      </c>
      <c r="R5411" t="s">
        <v>46</v>
      </c>
      <c r="S5411" s="49" t="str">
        <f t="shared" si="673"/>
        <v>Card</v>
      </c>
      <c r="T5411" s="3">
        <v>0.04</v>
      </c>
      <c r="U5411" s="2">
        <v>7.42</v>
      </c>
      <c r="V5411" s="2">
        <v>1.46</v>
      </c>
      <c r="W5411" s="54">
        <f>_xlfn.XLOOKUP(M5411,Market!A:A,Market!F:F,0)</f>
        <v>0.06</v>
      </c>
      <c r="X5411" s="55">
        <f t="shared" si="674"/>
        <v>0.29680000000000001</v>
      </c>
      <c r="Y5411" s="55">
        <f t="shared" si="675"/>
        <v>5.96</v>
      </c>
      <c r="Z5411" s="54">
        <f t="shared" si="676"/>
        <v>0.80323450134770891</v>
      </c>
      <c r="AA5411" s="49" t="str">
        <f t="shared" ca="1" si="677"/>
        <v>N</v>
      </c>
      <c r="AB5411" s="49">
        <f t="shared" ca="1" si="678"/>
        <v>5</v>
      </c>
      <c r="AC5411" s="49" t="str">
        <f t="shared" ca="1" si="679"/>
        <v>N</v>
      </c>
    </row>
    <row r="5412" spans="1:29" x14ac:dyDescent="0.25">
      <c r="A5412">
        <v>3709</v>
      </c>
      <c r="B5412" s="9">
        <v>43585</v>
      </c>
      <c r="C5412" s="50" t="str">
        <f t="shared" si="672"/>
        <v>N</v>
      </c>
      <c r="D5412" s="52">
        <f>_xlfn.XLOOKUP(B5412,Cal_Date!B:B,Cal_Date!A:A,0)</f>
        <v>5</v>
      </c>
      <c r="E5412">
        <v>2019</v>
      </c>
      <c r="F5412" t="s">
        <v>122</v>
      </c>
      <c r="G5412" t="s">
        <v>129</v>
      </c>
      <c r="H5412" t="s">
        <v>11</v>
      </c>
      <c r="I5412" t="s">
        <v>11</v>
      </c>
      <c r="J5412" t="s">
        <v>15</v>
      </c>
      <c r="K5412" t="s">
        <v>42</v>
      </c>
      <c r="L5412">
        <v>2</v>
      </c>
      <c r="M5412">
        <v>1003</v>
      </c>
      <c r="O5412" t="s">
        <v>25</v>
      </c>
      <c r="R5412" t="s">
        <v>44</v>
      </c>
      <c r="S5412" s="49" t="str">
        <f t="shared" si="673"/>
        <v>Card</v>
      </c>
      <c r="T5412" s="3">
        <v>0.03</v>
      </c>
      <c r="U5412" s="2">
        <v>5.3000000000000007</v>
      </c>
      <c r="V5412" s="2">
        <v>1.74</v>
      </c>
      <c r="W5412" s="54">
        <f>_xlfn.XLOOKUP(M5412,Market!A:A,Market!F:F,0)</f>
        <v>0.06</v>
      </c>
      <c r="X5412" s="55">
        <f t="shared" si="674"/>
        <v>0.159</v>
      </c>
      <c r="Y5412" s="55">
        <f t="shared" si="675"/>
        <v>3.5600000000000005</v>
      </c>
      <c r="Z5412" s="54">
        <f t="shared" si="676"/>
        <v>0.67169811320754713</v>
      </c>
      <c r="AA5412" s="49" t="str">
        <f t="shared" ca="1" si="677"/>
        <v>N</v>
      </c>
      <c r="AB5412" s="49">
        <f t="shared" ca="1" si="678"/>
        <v>5</v>
      </c>
      <c r="AC5412" s="49" t="str">
        <f t="shared" ca="1" si="679"/>
        <v>N</v>
      </c>
    </row>
    <row r="5413" spans="1:29" x14ac:dyDescent="0.25">
      <c r="A5413">
        <v>3710</v>
      </c>
      <c r="B5413" s="9">
        <v>43585</v>
      </c>
      <c r="C5413" s="50" t="str">
        <f t="shared" si="672"/>
        <v>N</v>
      </c>
      <c r="D5413" s="52">
        <f>_xlfn.XLOOKUP(B5413,Cal_Date!B:B,Cal_Date!A:A,0)</f>
        <v>5</v>
      </c>
      <c r="E5413">
        <v>2019</v>
      </c>
      <c r="F5413" t="s">
        <v>122</v>
      </c>
      <c r="G5413" t="s">
        <v>129</v>
      </c>
      <c r="H5413" t="s">
        <v>11</v>
      </c>
      <c r="I5413" t="s">
        <v>11</v>
      </c>
      <c r="J5413" t="s">
        <v>15</v>
      </c>
      <c r="K5413" t="s">
        <v>42</v>
      </c>
      <c r="L5413">
        <v>1</v>
      </c>
      <c r="M5413">
        <v>1003</v>
      </c>
      <c r="O5413" t="s">
        <v>25</v>
      </c>
      <c r="R5413" t="s">
        <v>44</v>
      </c>
      <c r="S5413" s="49" t="str">
        <f t="shared" si="673"/>
        <v>Card</v>
      </c>
      <c r="T5413" s="3">
        <v>0.03</v>
      </c>
      <c r="U5413" s="2">
        <v>2.6500000000000004</v>
      </c>
      <c r="V5413" s="2">
        <v>0.87</v>
      </c>
      <c r="W5413" s="54">
        <f>_xlfn.XLOOKUP(M5413,Market!A:A,Market!F:F,0)</f>
        <v>0.06</v>
      </c>
      <c r="X5413" s="55">
        <f t="shared" si="674"/>
        <v>7.9500000000000001E-2</v>
      </c>
      <c r="Y5413" s="55">
        <f t="shared" si="675"/>
        <v>1.7800000000000002</v>
      </c>
      <c r="Z5413" s="54">
        <f t="shared" si="676"/>
        <v>0.67169811320754713</v>
      </c>
      <c r="AA5413" s="49" t="str">
        <f t="shared" ca="1" si="677"/>
        <v>N</v>
      </c>
      <c r="AB5413" s="49">
        <f t="shared" ca="1" si="678"/>
        <v>5</v>
      </c>
      <c r="AC5413" s="49" t="str">
        <f t="shared" ca="1" si="679"/>
        <v>N</v>
      </c>
    </row>
    <row r="5414" spans="1:29" x14ac:dyDescent="0.25">
      <c r="A5414">
        <v>3711</v>
      </c>
      <c r="B5414" s="9">
        <v>43585</v>
      </c>
      <c r="C5414" s="50" t="str">
        <f t="shared" si="672"/>
        <v>N</v>
      </c>
      <c r="D5414" s="52">
        <f>_xlfn.XLOOKUP(B5414,Cal_Date!B:B,Cal_Date!A:A,0)</f>
        <v>5</v>
      </c>
      <c r="E5414">
        <v>2019</v>
      </c>
      <c r="F5414" t="s">
        <v>122</v>
      </c>
      <c r="G5414" t="s">
        <v>129</v>
      </c>
      <c r="H5414" t="s">
        <v>48</v>
      </c>
      <c r="I5414" t="s">
        <v>18</v>
      </c>
      <c r="J5414" t="s">
        <v>10</v>
      </c>
      <c r="K5414" t="s">
        <v>43</v>
      </c>
      <c r="L5414">
        <v>2</v>
      </c>
      <c r="M5414">
        <v>1004</v>
      </c>
      <c r="O5414" t="s">
        <v>28</v>
      </c>
      <c r="R5414" t="s">
        <v>46</v>
      </c>
      <c r="S5414" s="49" t="str">
        <f t="shared" si="673"/>
        <v>Card</v>
      </c>
      <c r="T5414" s="3">
        <v>0.04</v>
      </c>
      <c r="U5414" s="2">
        <v>14.84</v>
      </c>
      <c r="V5414" s="2">
        <v>2.92</v>
      </c>
      <c r="W5414" s="54">
        <f>_xlfn.XLOOKUP(M5414,Market!A:A,Market!F:F,0)</f>
        <v>0.06</v>
      </c>
      <c r="X5414" s="55">
        <f t="shared" si="674"/>
        <v>0.59360000000000002</v>
      </c>
      <c r="Y5414" s="55">
        <f t="shared" si="675"/>
        <v>11.92</v>
      </c>
      <c r="Z5414" s="54">
        <f t="shared" si="676"/>
        <v>0.80323450134770891</v>
      </c>
      <c r="AA5414" s="49" t="str">
        <f t="shared" ca="1" si="677"/>
        <v>N</v>
      </c>
      <c r="AB5414" s="49">
        <f t="shared" ca="1" si="678"/>
        <v>5</v>
      </c>
      <c r="AC5414" s="49" t="str">
        <f t="shared" ca="1" si="679"/>
        <v>N</v>
      </c>
    </row>
    <row r="5415" spans="1:29" x14ac:dyDescent="0.25">
      <c r="A5415">
        <v>3712</v>
      </c>
      <c r="B5415" s="9">
        <v>43585</v>
      </c>
      <c r="C5415" s="50" t="str">
        <f t="shared" si="672"/>
        <v>N</v>
      </c>
      <c r="D5415" s="52">
        <f>_xlfn.XLOOKUP(B5415,Cal_Date!B:B,Cal_Date!A:A,0)</f>
        <v>5</v>
      </c>
      <c r="E5415">
        <v>2019</v>
      </c>
      <c r="F5415" t="s">
        <v>122</v>
      </c>
      <c r="G5415" t="s">
        <v>129</v>
      </c>
      <c r="H5415" t="s">
        <v>11</v>
      </c>
      <c r="I5415" t="s">
        <v>11</v>
      </c>
      <c r="J5415" t="s">
        <v>15</v>
      </c>
      <c r="K5415" t="s">
        <v>42</v>
      </c>
      <c r="L5415">
        <v>1</v>
      </c>
      <c r="M5415">
        <v>1005</v>
      </c>
      <c r="O5415" t="s">
        <v>25</v>
      </c>
      <c r="R5415" t="s">
        <v>44</v>
      </c>
      <c r="S5415" s="49" t="str">
        <f t="shared" si="673"/>
        <v>Card</v>
      </c>
      <c r="T5415" s="3">
        <v>0.03</v>
      </c>
      <c r="U5415" s="2">
        <v>2.7225000000000001</v>
      </c>
      <c r="V5415" s="2">
        <v>0.87</v>
      </c>
      <c r="W5415" s="54">
        <f>_xlfn.XLOOKUP(M5415,Market!A:A,Market!F:F,0)</f>
        <v>8.8999999999999996E-2</v>
      </c>
      <c r="X5415" s="55">
        <f t="shared" si="674"/>
        <v>8.1674999999999998E-2</v>
      </c>
      <c r="Y5415" s="55">
        <f t="shared" si="675"/>
        <v>1.8525</v>
      </c>
      <c r="Z5415" s="54">
        <f t="shared" si="676"/>
        <v>0.68044077134986225</v>
      </c>
      <c r="AA5415" s="49" t="str">
        <f t="shared" ca="1" si="677"/>
        <v>N</v>
      </c>
      <c r="AB5415" s="49">
        <f t="shared" ca="1" si="678"/>
        <v>5</v>
      </c>
      <c r="AC5415" s="49" t="str">
        <f t="shared" ca="1" si="679"/>
        <v>N</v>
      </c>
    </row>
    <row r="5416" spans="1:29" x14ac:dyDescent="0.25">
      <c r="A5416">
        <v>3713</v>
      </c>
      <c r="B5416" s="9">
        <v>43585</v>
      </c>
      <c r="C5416" s="50" t="str">
        <f t="shared" si="672"/>
        <v>N</v>
      </c>
      <c r="D5416" s="52">
        <f>_xlfn.XLOOKUP(B5416,Cal_Date!B:B,Cal_Date!A:A,0)</f>
        <v>5</v>
      </c>
      <c r="E5416">
        <v>2019</v>
      </c>
      <c r="F5416" t="s">
        <v>122</v>
      </c>
      <c r="G5416" t="s">
        <v>129</v>
      </c>
      <c r="H5416" t="s">
        <v>11</v>
      </c>
      <c r="I5416" t="s">
        <v>11</v>
      </c>
      <c r="J5416" t="s">
        <v>15</v>
      </c>
      <c r="K5416" t="s">
        <v>42</v>
      </c>
      <c r="L5416">
        <v>1</v>
      </c>
      <c r="M5416">
        <v>1005</v>
      </c>
      <c r="O5416" t="s">
        <v>25</v>
      </c>
      <c r="R5416" t="s">
        <v>44</v>
      </c>
      <c r="S5416" s="49" t="str">
        <f t="shared" si="673"/>
        <v>Card</v>
      </c>
      <c r="T5416" s="3">
        <v>0.03</v>
      </c>
      <c r="U5416" s="2">
        <v>2.7225000000000001</v>
      </c>
      <c r="V5416" s="2">
        <v>0.87</v>
      </c>
      <c r="W5416" s="54">
        <f>_xlfn.XLOOKUP(M5416,Market!A:A,Market!F:F,0)</f>
        <v>8.8999999999999996E-2</v>
      </c>
      <c r="X5416" s="55">
        <f t="shared" si="674"/>
        <v>8.1674999999999998E-2</v>
      </c>
      <c r="Y5416" s="55">
        <f t="shared" si="675"/>
        <v>1.8525</v>
      </c>
      <c r="Z5416" s="54">
        <f t="shared" si="676"/>
        <v>0.68044077134986225</v>
      </c>
      <c r="AA5416" s="49" t="str">
        <f t="shared" ca="1" si="677"/>
        <v>N</v>
      </c>
      <c r="AB5416" s="49">
        <f t="shared" ca="1" si="678"/>
        <v>5</v>
      </c>
      <c r="AC5416" s="49" t="str">
        <f t="shared" ca="1" si="679"/>
        <v>N</v>
      </c>
    </row>
    <row r="5417" spans="1:29" x14ac:dyDescent="0.25">
      <c r="A5417">
        <v>3714</v>
      </c>
      <c r="B5417" s="9">
        <v>43585</v>
      </c>
      <c r="C5417" s="50" t="str">
        <f t="shared" si="672"/>
        <v>N</v>
      </c>
      <c r="D5417" s="52">
        <f>_xlfn.XLOOKUP(B5417,Cal_Date!B:B,Cal_Date!A:A,0)</f>
        <v>5</v>
      </c>
      <c r="E5417">
        <v>2019</v>
      </c>
      <c r="F5417" t="s">
        <v>122</v>
      </c>
      <c r="G5417" t="s">
        <v>129</v>
      </c>
      <c r="H5417" t="s">
        <v>14</v>
      </c>
      <c r="I5417" t="s">
        <v>13</v>
      </c>
      <c r="J5417" t="s">
        <v>15</v>
      </c>
      <c r="K5417" t="s">
        <v>43</v>
      </c>
      <c r="L5417">
        <v>1</v>
      </c>
      <c r="M5417">
        <v>1003</v>
      </c>
      <c r="O5417" t="s">
        <v>25</v>
      </c>
      <c r="R5417" t="s">
        <v>44</v>
      </c>
      <c r="S5417" s="49" t="str">
        <f t="shared" si="673"/>
        <v>Card</v>
      </c>
      <c r="T5417" s="3">
        <v>0.03</v>
      </c>
      <c r="U5417" s="2">
        <v>6.8900000000000006</v>
      </c>
      <c r="V5417" s="2">
        <v>2.12</v>
      </c>
      <c r="W5417" s="54">
        <f>_xlfn.XLOOKUP(M5417,Market!A:A,Market!F:F,0)</f>
        <v>0.06</v>
      </c>
      <c r="X5417" s="55">
        <f t="shared" si="674"/>
        <v>0.20670000000000002</v>
      </c>
      <c r="Y5417" s="55">
        <f t="shared" si="675"/>
        <v>4.7700000000000005</v>
      </c>
      <c r="Z5417" s="54">
        <f t="shared" si="676"/>
        <v>0.69230769230769229</v>
      </c>
      <c r="AA5417" s="49" t="str">
        <f t="shared" ca="1" si="677"/>
        <v>N</v>
      </c>
      <c r="AB5417" s="49">
        <f t="shared" ca="1" si="678"/>
        <v>5</v>
      </c>
      <c r="AC5417" s="49" t="str">
        <f t="shared" ca="1" si="679"/>
        <v>N</v>
      </c>
    </row>
    <row r="5418" spans="1:29" x14ac:dyDescent="0.25">
      <c r="A5418">
        <v>3715</v>
      </c>
      <c r="B5418" s="9">
        <v>43585</v>
      </c>
      <c r="C5418" s="50" t="str">
        <f t="shared" si="672"/>
        <v>N</v>
      </c>
      <c r="D5418" s="52">
        <f>_xlfn.XLOOKUP(B5418,Cal_Date!B:B,Cal_Date!A:A,0)</f>
        <v>5</v>
      </c>
      <c r="E5418">
        <v>2019</v>
      </c>
      <c r="F5418" t="s">
        <v>122</v>
      </c>
      <c r="G5418" t="s">
        <v>129</v>
      </c>
      <c r="H5418" t="s">
        <v>48</v>
      </c>
      <c r="I5418" t="s">
        <v>18</v>
      </c>
      <c r="J5418" t="s">
        <v>10</v>
      </c>
      <c r="K5418" t="s">
        <v>43</v>
      </c>
      <c r="L5418">
        <v>1</v>
      </c>
      <c r="M5418">
        <v>1007</v>
      </c>
      <c r="O5418" t="s">
        <v>28</v>
      </c>
      <c r="R5418" t="s">
        <v>44</v>
      </c>
      <c r="S5418" s="49" t="str">
        <f t="shared" si="673"/>
        <v>Card</v>
      </c>
      <c r="T5418" s="3">
        <v>0.03</v>
      </c>
      <c r="U5418" s="2">
        <v>7.6229999999999993</v>
      </c>
      <c r="V5418" s="2">
        <v>1.46</v>
      </c>
      <c r="W5418" s="54">
        <f>_xlfn.XLOOKUP(M5418,Market!A:A,Market!F:F,0)</f>
        <v>8.8999999999999996E-2</v>
      </c>
      <c r="X5418" s="55">
        <f t="shared" si="674"/>
        <v>0.22868999999999998</v>
      </c>
      <c r="Y5418" s="55">
        <f t="shared" si="675"/>
        <v>6.1629999999999994</v>
      </c>
      <c r="Z5418" s="54">
        <f t="shared" si="676"/>
        <v>0.80847435392889933</v>
      </c>
      <c r="AA5418" s="49" t="str">
        <f t="shared" ca="1" si="677"/>
        <v>N</v>
      </c>
      <c r="AB5418" s="49">
        <f t="shared" ca="1" si="678"/>
        <v>5</v>
      </c>
      <c r="AC5418" s="49" t="str">
        <f t="shared" ca="1" si="679"/>
        <v>N</v>
      </c>
    </row>
    <row r="5419" spans="1:29" x14ac:dyDescent="0.25">
      <c r="A5419">
        <v>3716</v>
      </c>
      <c r="B5419" s="9">
        <v>43585</v>
      </c>
      <c r="C5419" s="50" t="str">
        <f t="shared" si="672"/>
        <v>N</v>
      </c>
      <c r="D5419" s="52">
        <f>_xlfn.XLOOKUP(B5419,Cal_Date!B:B,Cal_Date!A:A,0)</f>
        <v>5</v>
      </c>
      <c r="E5419">
        <v>2019</v>
      </c>
      <c r="F5419" t="s">
        <v>122</v>
      </c>
      <c r="G5419" t="s">
        <v>129</v>
      </c>
      <c r="H5419" t="s">
        <v>48</v>
      </c>
      <c r="I5419" t="s">
        <v>18</v>
      </c>
      <c r="J5419" t="s">
        <v>10</v>
      </c>
      <c r="K5419" t="s">
        <v>43</v>
      </c>
      <c r="L5419">
        <v>2</v>
      </c>
      <c r="M5419">
        <v>1006</v>
      </c>
      <c r="O5419" t="s">
        <v>28</v>
      </c>
      <c r="R5419" t="s">
        <v>44</v>
      </c>
      <c r="S5419" s="49" t="str">
        <f t="shared" si="673"/>
        <v>Card</v>
      </c>
      <c r="T5419" s="3">
        <v>0.03</v>
      </c>
      <c r="U5419" s="2">
        <v>15.245999999999999</v>
      </c>
      <c r="V5419" s="2">
        <v>2.92</v>
      </c>
      <c r="W5419" s="54">
        <f>_xlfn.XLOOKUP(M5419,Market!A:A,Market!F:F,0)</f>
        <v>8.8999999999999996E-2</v>
      </c>
      <c r="X5419" s="55">
        <f t="shared" si="674"/>
        <v>0.45737999999999995</v>
      </c>
      <c r="Y5419" s="55">
        <f t="shared" si="675"/>
        <v>12.325999999999999</v>
      </c>
      <c r="Z5419" s="54">
        <f t="shared" si="676"/>
        <v>0.80847435392889933</v>
      </c>
      <c r="AA5419" s="49" t="str">
        <f t="shared" ca="1" si="677"/>
        <v>N</v>
      </c>
      <c r="AB5419" s="49">
        <f t="shared" ca="1" si="678"/>
        <v>5</v>
      </c>
      <c r="AC5419" s="49" t="str">
        <f t="shared" ca="1" si="679"/>
        <v>N</v>
      </c>
    </row>
    <row r="5420" spans="1:29" x14ac:dyDescent="0.25">
      <c r="A5420">
        <v>3717</v>
      </c>
      <c r="B5420" s="9">
        <v>43585</v>
      </c>
      <c r="C5420" s="50" t="str">
        <f t="shared" si="672"/>
        <v>N</v>
      </c>
      <c r="D5420" s="52">
        <f>_xlfn.XLOOKUP(B5420,Cal_Date!B:B,Cal_Date!A:A,0)</f>
        <v>5</v>
      </c>
      <c r="E5420">
        <v>2019</v>
      </c>
      <c r="F5420" t="s">
        <v>122</v>
      </c>
      <c r="G5420" t="s">
        <v>129</v>
      </c>
      <c r="H5420" t="s">
        <v>48</v>
      </c>
      <c r="I5420" t="s">
        <v>18</v>
      </c>
      <c r="J5420" t="s">
        <v>10</v>
      </c>
      <c r="K5420" t="s">
        <v>43</v>
      </c>
      <c r="L5420">
        <v>1</v>
      </c>
      <c r="M5420">
        <v>1006</v>
      </c>
      <c r="O5420" t="s">
        <v>28</v>
      </c>
      <c r="R5420" t="s">
        <v>47</v>
      </c>
      <c r="S5420" s="49" t="str">
        <f t="shared" si="673"/>
        <v>Card</v>
      </c>
      <c r="T5420" s="3">
        <v>3.5000000000000003E-2</v>
      </c>
      <c r="U5420" s="2">
        <v>7.6229999999999993</v>
      </c>
      <c r="V5420" s="2">
        <v>1.46</v>
      </c>
      <c r="W5420" s="54">
        <f>_xlfn.XLOOKUP(M5420,Market!A:A,Market!F:F,0)</f>
        <v>8.8999999999999996E-2</v>
      </c>
      <c r="X5420" s="55">
        <f t="shared" si="674"/>
        <v>0.26680500000000001</v>
      </c>
      <c r="Y5420" s="55">
        <f t="shared" si="675"/>
        <v>6.1629999999999994</v>
      </c>
      <c r="Z5420" s="54">
        <f t="shared" si="676"/>
        <v>0.80847435392889933</v>
      </c>
      <c r="AA5420" s="49" t="str">
        <f t="shared" ca="1" si="677"/>
        <v>N</v>
      </c>
      <c r="AB5420" s="49">
        <f t="shared" ca="1" si="678"/>
        <v>5</v>
      </c>
      <c r="AC5420" s="49" t="str">
        <f t="shared" ca="1" si="679"/>
        <v>N</v>
      </c>
    </row>
    <row r="5421" spans="1:29" x14ac:dyDescent="0.25">
      <c r="A5421">
        <v>3718</v>
      </c>
      <c r="B5421" s="9">
        <v>43585</v>
      </c>
      <c r="C5421" s="50" t="str">
        <f t="shared" si="672"/>
        <v>N</v>
      </c>
      <c r="D5421" s="52">
        <f>_xlfn.XLOOKUP(B5421,Cal_Date!B:B,Cal_Date!A:A,0)</f>
        <v>5</v>
      </c>
      <c r="E5421">
        <v>2019</v>
      </c>
      <c r="F5421" t="s">
        <v>122</v>
      </c>
      <c r="G5421" t="s">
        <v>129</v>
      </c>
      <c r="H5421" t="s">
        <v>11</v>
      </c>
      <c r="I5421" t="s">
        <v>11</v>
      </c>
      <c r="J5421" t="s">
        <v>15</v>
      </c>
      <c r="K5421" t="s">
        <v>42</v>
      </c>
      <c r="L5421">
        <v>1</v>
      </c>
      <c r="M5421">
        <v>1006</v>
      </c>
      <c r="O5421" t="s">
        <v>28</v>
      </c>
      <c r="R5421" t="s">
        <v>44</v>
      </c>
      <c r="S5421" s="49" t="str">
        <f t="shared" si="673"/>
        <v>Card</v>
      </c>
      <c r="T5421" s="3">
        <v>0.03</v>
      </c>
      <c r="U5421" s="2">
        <v>2.7225000000000001</v>
      </c>
      <c r="V5421" s="2">
        <v>0.87</v>
      </c>
      <c r="W5421" s="54">
        <f>_xlfn.XLOOKUP(M5421,Market!A:A,Market!F:F,0)</f>
        <v>8.8999999999999996E-2</v>
      </c>
      <c r="X5421" s="55">
        <f t="shared" si="674"/>
        <v>8.1674999999999998E-2</v>
      </c>
      <c r="Y5421" s="55">
        <f t="shared" si="675"/>
        <v>1.8525</v>
      </c>
      <c r="Z5421" s="54">
        <f t="shared" si="676"/>
        <v>0.68044077134986225</v>
      </c>
      <c r="AA5421" s="49" t="str">
        <f t="shared" ca="1" si="677"/>
        <v>N</v>
      </c>
      <c r="AB5421" s="49">
        <f t="shared" ca="1" si="678"/>
        <v>5</v>
      </c>
      <c r="AC5421" s="49" t="str">
        <f t="shared" ca="1" si="679"/>
        <v>N</v>
      </c>
    </row>
    <row r="5422" spans="1:29" x14ac:dyDescent="0.25">
      <c r="A5422">
        <v>3719</v>
      </c>
      <c r="B5422" s="9">
        <v>43585</v>
      </c>
      <c r="C5422" s="50" t="str">
        <f t="shared" si="672"/>
        <v>N</v>
      </c>
      <c r="D5422" s="52">
        <f>_xlfn.XLOOKUP(B5422,Cal_Date!B:B,Cal_Date!A:A,0)</f>
        <v>5</v>
      </c>
      <c r="E5422">
        <v>2019</v>
      </c>
      <c r="F5422" t="s">
        <v>122</v>
      </c>
      <c r="G5422" t="s">
        <v>129</v>
      </c>
      <c r="H5422" t="s">
        <v>11</v>
      </c>
      <c r="I5422" t="s">
        <v>11</v>
      </c>
      <c r="J5422" t="s">
        <v>15</v>
      </c>
      <c r="K5422" t="s">
        <v>42</v>
      </c>
      <c r="L5422">
        <v>1</v>
      </c>
      <c r="M5422">
        <v>1004</v>
      </c>
      <c r="O5422" t="s">
        <v>28</v>
      </c>
      <c r="R5422" t="s">
        <v>44</v>
      </c>
      <c r="S5422" s="49" t="str">
        <f t="shared" si="673"/>
        <v>Card</v>
      </c>
      <c r="T5422" s="3">
        <v>0.03</v>
      </c>
      <c r="U5422" s="2">
        <v>2.6500000000000004</v>
      </c>
      <c r="V5422" s="2">
        <v>0.87</v>
      </c>
      <c r="W5422" s="54">
        <f>_xlfn.XLOOKUP(M5422,Market!A:A,Market!F:F,0)</f>
        <v>0.06</v>
      </c>
      <c r="X5422" s="55">
        <f t="shared" si="674"/>
        <v>7.9500000000000001E-2</v>
      </c>
      <c r="Y5422" s="55">
        <f t="shared" si="675"/>
        <v>1.7800000000000002</v>
      </c>
      <c r="Z5422" s="54">
        <f t="shared" si="676"/>
        <v>0.67169811320754713</v>
      </c>
      <c r="AA5422" s="49" t="str">
        <f t="shared" ca="1" si="677"/>
        <v>N</v>
      </c>
      <c r="AB5422" s="49">
        <f t="shared" ca="1" si="678"/>
        <v>5</v>
      </c>
      <c r="AC5422" s="49" t="str">
        <f t="shared" ca="1" si="679"/>
        <v>N</v>
      </c>
    </row>
    <row r="5423" spans="1:29" x14ac:dyDescent="0.25">
      <c r="A5423">
        <v>3720</v>
      </c>
      <c r="B5423" s="9">
        <v>43585</v>
      </c>
      <c r="C5423" s="50" t="str">
        <f t="shared" si="672"/>
        <v>N</v>
      </c>
      <c r="D5423" s="52">
        <f>_xlfn.XLOOKUP(B5423,Cal_Date!B:B,Cal_Date!A:A,0)</f>
        <v>5</v>
      </c>
      <c r="E5423">
        <v>2019</v>
      </c>
      <c r="F5423" t="s">
        <v>122</v>
      </c>
      <c r="G5423" t="s">
        <v>129</v>
      </c>
      <c r="H5423" t="s">
        <v>11</v>
      </c>
      <c r="I5423" t="s">
        <v>11</v>
      </c>
      <c r="J5423" t="s">
        <v>15</v>
      </c>
      <c r="K5423" t="s">
        <v>42</v>
      </c>
      <c r="L5423">
        <v>1</v>
      </c>
      <c r="M5423">
        <v>1004</v>
      </c>
      <c r="O5423" t="s">
        <v>28</v>
      </c>
      <c r="R5423" t="s">
        <v>44</v>
      </c>
      <c r="S5423" s="49" t="str">
        <f t="shared" si="673"/>
        <v>Card</v>
      </c>
      <c r="T5423" s="3">
        <v>0.03</v>
      </c>
      <c r="U5423" s="2">
        <v>2.6500000000000004</v>
      </c>
      <c r="V5423" s="2">
        <v>0.87</v>
      </c>
      <c r="W5423" s="54">
        <f>_xlfn.XLOOKUP(M5423,Market!A:A,Market!F:F,0)</f>
        <v>0.06</v>
      </c>
      <c r="X5423" s="55">
        <f t="shared" si="674"/>
        <v>7.9500000000000001E-2</v>
      </c>
      <c r="Y5423" s="55">
        <f t="shared" si="675"/>
        <v>1.7800000000000002</v>
      </c>
      <c r="Z5423" s="54">
        <f t="shared" si="676"/>
        <v>0.67169811320754713</v>
      </c>
      <c r="AA5423" s="49" t="str">
        <f t="shared" ca="1" si="677"/>
        <v>N</v>
      </c>
      <c r="AB5423" s="49">
        <f t="shared" ca="1" si="678"/>
        <v>5</v>
      </c>
      <c r="AC5423" s="49" t="str">
        <f t="shared" ca="1" si="679"/>
        <v>N</v>
      </c>
    </row>
    <row r="5424" spans="1:29" x14ac:dyDescent="0.25">
      <c r="A5424">
        <v>3721</v>
      </c>
      <c r="B5424" s="9">
        <v>43585</v>
      </c>
      <c r="C5424" s="50" t="str">
        <f t="shared" si="672"/>
        <v>N</v>
      </c>
      <c r="D5424" s="52">
        <f>_xlfn.XLOOKUP(B5424,Cal_Date!B:B,Cal_Date!A:A,0)</f>
        <v>5</v>
      </c>
      <c r="E5424">
        <v>2019</v>
      </c>
      <c r="F5424" t="s">
        <v>122</v>
      </c>
      <c r="G5424" t="s">
        <v>129</v>
      </c>
      <c r="H5424" t="s">
        <v>14</v>
      </c>
      <c r="I5424" t="s">
        <v>18</v>
      </c>
      <c r="J5424" t="s">
        <v>15</v>
      </c>
      <c r="K5424" t="s">
        <v>43</v>
      </c>
      <c r="L5424">
        <v>1</v>
      </c>
      <c r="M5424">
        <v>1000</v>
      </c>
      <c r="O5424" t="s">
        <v>25</v>
      </c>
      <c r="R5424" t="s">
        <v>46</v>
      </c>
      <c r="S5424" s="49" t="str">
        <f t="shared" si="673"/>
        <v>Card</v>
      </c>
      <c r="T5424" s="3">
        <v>0.04</v>
      </c>
      <c r="U5424" s="2">
        <v>7.0200000000000005</v>
      </c>
      <c r="V5424" s="2">
        <v>2.1</v>
      </c>
      <c r="W5424" s="54">
        <f>_xlfn.XLOOKUP(M5424,Market!A:A,Market!F:F,0)</f>
        <v>0.08</v>
      </c>
      <c r="X5424" s="55">
        <f t="shared" si="674"/>
        <v>0.28080000000000005</v>
      </c>
      <c r="Y5424" s="55">
        <f t="shared" si="675"/>
        <v>4.92</v>
      </c>
      <c r="Z5424" s="54">
        <f t="shared" si="676"/>
        <v>0.70085470085470081</v>
      </c>
      <c r="AA5424" s="49" t="str">
        <f t="shared" ca="1" si="677"/>
        <v>N</v>
      </c>
      <c r="AB5424" s="49">
        <f t="shared" ca="1" si="678"/>
        <v>5</v>
      </c>
      <c r="AC5424" s="49" t="str">
        <f t="shared" ca="1" si="679"/>
        <v>N</v>
      </c>
    </row>
    <row r="5425" spans="1:29" x14ac:dyDescent="0.25">
      <c r="A5425">
        <v>3722</v>
      </c>
      <c r="B5425" s="9">
        <v>43585</v>
      </c>
      <c r="C5425" s="50" t="str">
        <f t="shared" si="672"/>
        <v>N</v>
      </c>
      <c r="D5425" s="52">
        <f>_xlfn.XLOOKUP(B5425,Cal_Date!B:B,Cal_Date!A:A,0)</f>
        <v>5</v>
      </c>
      <c r="E5425">
        <v>2019</v>
      </c>
      <c r="F5425" t="s">
        <v>122</v>
      </c>
      <c r="G5425" t="s">
        <v>129</v>
      </c>
      <c r="H5425" t="s">
        <v>11</v>
      </c>
      <c r="I5425" t="s">
        <v>11</v>
      </c>
      <c r="J5425" t="s">
        <v>15</v>
      </c>
      <c r="K5425" t="s">
        <v>42</v>
      </c>
      <c r="L5425">
        <v>2</v>
      </c>
      <c r="M5425">
        <v>1000</v>
      </c>
      <c r="O5425" t="s">
        <v>25</v>
      </c>
      <c r="R5425" t="s">
        <v>46</v>
      </c>
      <c r="S5425" s="49" t="str">
        <f t="shared" si="673"/>
        <v>Card</v>
      </c>
      <c r="T5425" s="3">
        <v>0.04</v>
      </c>
      <c r="U5425" s="2">
        <v>5.4</v>
      </c>
      <c r="V5425" s="2">
        <v>1.74</v>
      </c>
      <c r="W5425" s="54">
        <f>_xlfn.XLOOKUP(M5425,Market!A:A,Market!F:F,0)</f>
        <v>0.08</v>
      </c>
      <c r="X5425" s="55">
        <f t="shared" si="674"/>
        <v>0.21600000000000003</v>
      </c>
      <c r="Y5425" s="55">
        <f t="shared" si="675"/>
        <v>3.66</v>
      </c>
      <c r="Z5425" s="54">
        <f t="shared" si="676"/>
        <v>0.67777777777777781</v>
      </c>
      <c r="AA5425" s="49" t="str">
        <f t="shared" ca="1" si="677"/>
        <v>N</v>
      </c>
      <c r="AB5425" s="49">
        <f t="shared" ca="1" si="678"/>
        <v>5</v>
      </c>
      <c r="AC5425" s="49" t="str">
        <f t="shared" ca="1" si="679"/>
        <v>N</v>
      </c>
    </row>
    <row r="5426" spans="1:29" x14ac:dyDescent="0.25">
      <c r="A5426">
        <v>3723</v>
      </c>
      <c r="B5426" s="9">
        <v>43585</v>
      </c>
      <c r="C5426" s="50" t="str">
        <f t="shared" si="672"/>
        <v>N</v>
      </c>
      <c r="D5426" s="52">
        <f>_xlfn.XLOOKUP(B5426,Cal_Date!B:B,Cal_Date!A:A,0)</f>
        <v>5</v>
      </c>
      <c r="E5426">
        <v>2019</v>
      </c>
      <c r="F5426" t="s">
        <v>122</v>
      </c>
      <c r="G5426" t="s">
        <v>129</v>
      </c>
      <c r="H5426" t="s">
        <v>11</v>
      </c>
      <c r="I5426" t="s">
        <v>11</v>
      </c>
      <c r="J5426" t="s">
        <v>15</v>
      </c>
      <c r="K5426" t="s">
        <v>42</v>
      </c>
      <c r="L5426">
        <v>2</v>
      </c>
      <c r="M5426">
        <v>1000</v>
      </c>
      <c r="O5426" t="s">
        <v>25</v>
      </c>
      <c r="R5426" t="s">
        <v>44</v>
      </c>
      <c r="S5426" s="49" t="str">
        <f t="shared" si="673"/>
        <v>Card</v>
      </c>
      <c r="T5426" s="3">
        <v>0.03</v>
      </c>
      <c r="U5426" s="2">
        <v>5.4</v>
      </c>
      <c r="V5426" s="2">
        <v>1.74</v>
      </c>
      <c r="W5426" s="54">
        <f>_xlfn.XLOOKUP(M5426,Market!A:A,Market!F:F,0)</f>
        <v>0.08</v>
      </c>
      <c r="X5426" s="55">
        <f t="shared" si="674"/>
        <v>0.16200000000000001</v>
      </c>
      <c r="Y5426" s="55">
        <f t="shared" si="675"/>
        <v>3.66</v>
      </c>
      <c r="Z5426" s="54">
        <f t="shared" si="676"/>
        <v>0.67777777777777781</v>
      </c>
      <c r="AA5426" s="49" t="str">
        <f t="shared" ca="1" si="677"/>
        <v>N</v>
      </c>
      <c r="AB5426" s="49">
        <f t="shared" ca="1" si="678"/>
        <v>5</v>
      </c>
      <c r="AC5426" s="49" t="str">
        <f t="shared" ca="1" si="679"/>
        <v>N</v>
      </c>
    </row>
    <row r="5427" spans="1:29" x14ac:dyDescent="0.25">
      <c r="A5427">
        <v>3724</v>
      </c>
      <c r="B5427" s="9">
        <v>43585</v>
      </c>
      <c r="C5427" s="50" t="str">
        <f t="shared" si="672"/>
        <v>N</v>
      </c>
      <c r="D5427" s="52">
        <f>_xlfn.XLOOKUP(B5427,Cal_Date!B:B,Cal_Date!A:A,0)</f>
        <v>5</v>
      </c>
      <c r="E5427">
        <v>2019</v>
      </c>
      <c r="F5427" t="s">
        <v>122</v>
      </c>
      <c r="G5427" t="s">
        <v>129</v>
      </c>
      <c r="H5427" t="s">
        <v>11</v>
      </c>
      <c r="I5427" t="s">
        <v>11</v>
      </c>
      <c r="J5427" t="s">
        <v>15</v>
      </c>
      <c r="K5427" t="s">
        <v>42</v>
      </c>
      <c r="L5427">
        <v>1</v>
      </c>
      <c r="M5427">
        <v>1008</v>
      </c>
      <c r="O5427" t="s">
        <v>28</v>
      </c>
      <c r="R5427" t="s">
        <v>44</v>
      </c>
      <c r="S5427" s="49" t="str">
        <f t="shared" si="673"/>
        <v>Card</v>
      </c>
      <c r="T5427" s="3">
        <v>0.03</v>
      </c>
      <c r="U5427" s="2">
        <v>2.7225000000000001</v>
      </c>
      <c r="V5427" s="2">
        <v>0.87</v>
      </c>
      <c r="W5427" s="54">
        <f>_xlfn.XLOOKUP(M5427,Market!A:A,Market!F:F,0)</f>
        <v>8.8999999999999996E-2</v>
      </c>
      <c r="X5427" s="55">
        <f t="shared" si="674"/>
        <v>8.1674999999999998E-2</v>
      </c>
      <c r="Y5427" s="55">
        <f t="shared" si="675"/>
        <v>1.8525</v>
      </c>
      <c r="Z5427" s="54">
        <f t="shared" si="676"/>
        <v>0.68044077134986225</v>
      </c>
      <c r="AA5427" s="49" t="str">
        <f t="shared" ca="1" si="677"/>
        <v>N</v>
      </c>
      <c r="AB5427" s="49">
        <f t="shared" ca="1" si="678"/>
        <v>5</v>
      </c>
      <c r="AC5427" s="49" t="str">
        <f t="shared" ca="1" si="679"/>
        <v>N</v>
      </c>
    </row>
    <row r="5428" spans="1:29" x14ac:dyDescent="0.25">
      <c r="A5428">
        <v>3725</v>
      </c>
      <c r="B5428" s="9">
        <v>43585</v>
      </c>
      <c r="C5428" s="50" t="str">
        <f t="shared" si="672"/>
        <v>N</v>
      </c>
      <c r="D5428" s="52">
        <f>_xlfn.XLOOKUP(B5428,Cal_Date!B:B,Cal_Date!A:A,0)</f>
        <v>5</v>
      </c>
      <c r="E5428">
        <v>2019</v>
      </c>
      <c r="F5428" t="s">
        <v>122</v>
      </c>
      <c r="G5428" t="s">
        <v>129</v>
      </c>
      <c r="H5428" t="s">
        <v>48</v>
      </c>
      <c r="I5428" t="s">
        <v>18</v>
      </c>
      <c r="J5428" t="s">
        <v>10</v>
      </c>
      <c r="K5428" t="s">
        <v>43</v>
      </c>
      <c r="L5428">
        <v>1</v>
      </c>
      <c r="M5428">
        <v>1008</v>
      </c>
      <c r="O5428" t="s">
        <v>28</v>
      </c>
      <c r="R5428" t="s">
        <v>47</v>
      </c>
      <c r="S5428" s="49" t="str">
        <f t="shared" si="673"/>
        <v>Card</v>
      </c>
      <c r="T5428" s="3">
        <v>3.5000000000000003E-2</v>
      </c>
      <c r="U5428" s="2">
        <v>7.6229999999999993</v>
      </c>
      <c r="V5428" s="2">
        <v>1.46</v>
      </c>
      <c r="W5428" s="54">
        <f>_xlfn.XLOOKUP(M5428,Market!A:A,Market!F:F,0)</f>
        <v>8.8999999999999996E-2</v>
      </c>
      <c r="X5428" s="55">
        <f t="shared" si="674"/>
        <v>0.26680500000000001</v>
      </c>
      <c r="Y5428" s="55">
        <f t="shared" si="675"/>
        <v>6.1629999999999994</v>
      </c>
      <c r="Z5428" s="54">
        <f t="shared" si="676"/>
        <v>0.80847435392889933</v>
      </c>
      <c r="AA5428" s="49" t="str">
        <f t="shared" ca="1" si="677"/>
        <v>N</v>
      </c>
      <c r="AB5428" s="49">
        <f t="shared" ca="1" si="678"/>
        <v>5</v>
      </c>
      <c r="AC5428" s="49" t="str">
        <f t="shared" ca="1" si="679"/>
        <v>N</v>
      </c>
    </row>
    <row r="5429" spans="1:29" x14ac:dyDescent="0.25">
      <c r="A5429">
        <v>3726</v>
      </c>
      <c r="B5429" s="9">
        <v>43585</v>
      </c>
      <c r="C5429" s="50" t="str">
        <f t="shared" si="672"/>
        <v>N</v>
      </c>
      <c r="D5429" s="52">
        <f>_xlfn.XLOOKUP(B5429,Cal_Date!B:B,Cal_Date!A:A,0)</f>
        <v>5</v>
      </c>
      <c r="E5429">
        <v>2019</v>
      </c>
      <c r="F5429" t="s">
        <v>122</v>
      </c>
      <c r="G5429" t="s">
        <v>129</v>
      </c>
      <c r="H5429" t="s">
        <v>48</v>
      </c>
      <c r="I5429" t="s">
        <v>18</v>
      </c>
      <c r="J5429" t="s">
        <v>10</v>
      </c>
      <c r="K5429" t="s">
        <v>43</v>
      </c>
      <c r="L5429">
        <v>1</v>
      </c>
      <c r="M5429">
        <v>1009</v>
      </c>
      <c r="O5429" t="s">
        <v>28</v>
      </c>
      <c r="R5429" t="s">
        <v>46</v>
      </c>
      <c r="S5429" s="49" t="str">
        <f t="shared" si="673"/>
        <v>Card</v>
      </c>
      <c r="T5429" s="3">
        <v>0.04</v>
      </c>
      <c r="U5429" s="2">
        <v>7.6229999999999993</v>
      </c>
      <c r="V5429" s="2">
        <v>1.46</v>
      </c>
      <c r="W5429" s="54">
        <f>_xlfn.XLOOKUP(M5429,Market!A:A,Market!F:F,0)</f>
        <v>8.8999999999999996E-2</v>
      </c>
      <c r="X5429" s="55">
        <f t="shared" si="674"/>
        <v>0.30491999999999997</v>
      </c>
      <c r="Y5429" s="55">
        <f t="shared" si="675"/>
        <v>6.1629999999999994</v>
      </c>
      <c r="Z5429" s="54">
        <f t="shared" si="676"/>
        <v>0.80847435392889933</v>
      </c>
      <c r="AA5429" s="49" t="str">
        <f t="shared" ca="1" si="677"/>
        <v>N</v>
      </c>
      <c r="AB5429" s="49">
        <f t="shared" ca="1" si="678"/>
        <v>5</v>
      </c>
      <c r="AC5429" s="49" t="str">
        <f t="shared" ca="1" si="679"/>
        <v>N</v>
      </c>
    </row>
    <row r="5430" spans="1:29" x14ac:dyDescent="0.25">
      <c r="A5430">
        <v>3727</v>
      </c>
      <c r="B5430" s="9">
        <v>43585</v>
      </c>
      <c r="C5430" s="50" t="str">
        <f t="shared" si="672"/>
        <v>N</v>
      </c>
      <c r="D5430" s="52">
        <f>_xlfn.XLOOKUP(B5430,Cal_Date!B:B,Cal_Date!A:A,0)</f>
        <v>5</v>
      </c>
      <c r="E5430">
        <v>2019</v>
      </c>
      <c r="F5430" t="s">
        <v>122</v>
      </c>
      <c r="G5430" t="s">
        <v>129</v>
      </c>
      <c r="H5430" t="s">
        <v>11</v>
      </c>
      <c r="I5430" t="s">
        <v>11</v>
      </c>
      <c r="J5430" t="s">
        <v>15</v>
      </c>
      <c r="K5430" t="s">
        <v>42</v>
      </c>
      <c r="L5430">
        <v>2</v>
      </c>
      <c r="M5430">
        <v>1010</v>
      </c>
      <c r="O5430" t="s">
        <v>25</v>
      </c>
      <c r="R5430" t="s">
        <v>47</v>
      </c>
      <c r="S5430" s="49" t="str">
        <f t="shared" si="673"/>
        <v>Card</v>
      </c>
      <c r="T5430" s="3">
        <v>3.5000000000000003E-2</v>
      </c>
      <c r="U5430" s="2">
        <v>5.4</v>
      </c>
      <c r="V5430" s="2">
        <v>1.74</v>
      </c>
      <c r="W5430" s="54">
        <f>_xlfn.XLOOKUP(M5430,Market!A:A,Market!F:F,0)</f>
        <v>0.08</v>
      </c>
      <c r="X5430" s="55">
        <f t="shared" si="674"/>
        <v>0.18900000000000003</v>
      </c>
      <c r="Y5430" s="55">
        <f t="shared" si="675"/>
        <v>3.66</v>
      </c>
      <c r="Z5430" s="54">
        <f t="shared" si="676"/>
        <v>0.67777777777777781</v>
      </c>
      <c r="AA5430" s="49" t="str">
        <f t="shared" ca="1" si="677"/>
        <v>N</v>
      </c>
      <c r="AB5430" s="49">
        <f t="shared" ca="1" si="678"/>
        <v>5</v>
      </c>
      <c r="AC5430" s="49" t="str">
        <f t="shared" ca="1" si="679"/>
        <v>N</v>
      </c>
    </row>
    <row r="5431" spans="1:29" x14ac:dyDescent="0.25">
      <c r="A5431">
        <v>3728</v>
      </c>
      <c r="B5431" s="9">
        <v>43585</v>
      </c>
      <c r="C5431" s="50" t="str">
        <f t="shared" si="672"/>
        <v>N</v>
      </c>
      <c r="D5431" s="52">
        <f>_xlfn.XLOOKUP(B5431,Cal_Date!B:B,Cal_Date!A:A,0)</f>
        <v>5</v>
      </c>
      <c r="E5431">
        <v>2019</v>
      </c>
      <c r="F5431" t="s">
        <v>122</v>
      </c>
      <c r="G5431" t="s">
        <v>129</v>
      </c>
      <c r="H5431" t="s">
        <v>11</v>
      </c>
      <c r="I5431" t="s">
        <v>11</v>
      </c>
      <c r="J5431" t="s">
        <v>15</v>
      </c>
      <c r="K5431" t="s">
        <v>42</v>
      </c>
      <c r="L5431">
        <v>1</v>
      </c>
      <c r="M5431">
        <v>1008</v>
      </c>
      <c r="O5431" t="s">
        <v>28</v>
      </c>
      <c r="R5431" t="s">
        <v>46</v>
      </c>
      <c r="S5431" s="49" t="str">
        <f t="shared" si="673"/>
        <v>Card</v>
      </c>
      <c r="T5431" s="3">
        <v>0.04</v>
      </c>
      <c r="U5431" s="2">
        <v>2.7225000000000001</v>
      </c>
      <c r="V5431" s="2">
        <v>0.87</v>
      </c>
      <c r="W5431" s="54">
        <f>_xlfn.XLOOKUP(M5431,Market!A:A,Market!F:F,0)</f>
        <v>8.8999999999999996E-2</v>
      </c>
      <c r="X5431" s="55">
        <f t="shared" si="674"/>
        <v>0.10890000000000001</v>
      </c>
      <c r="Y5431" s="55">
        <f t="shared" si="675"/>
        <v>1.8525</v>
      </c>
      <c r="Z5431" s="54">
        <f t="shared" si="676"/>
        <v>0.68044077134986225</v>
      </c>
      <c r="AA5431" s="49" t="str">
        <f t="shared" ca="1" si="677"/>
        <v>N</v>
      </c>
      <c r="AB5431" s="49">
        <f t="shared" ca="1" si="678"/>
        <v>5</v>
      </c>
      <c r="AC5431" s="49" t="str">
        <f t="shared" ca="1" si="679"/>
        <v>N</v>
      </c>
    </row>
    <row r="5432" spans="1:29" x14ac:dyDescent="0.25">
      <c r="A5432">
        <v>3729</v>
      </c>
      <c r="B5432" s="9">
        <v>43585</v>
      </c>
      <c r="C5432" s="50" t="str">
        <f t="shared" si="672"/>
        <v>N</v>
      </c>
      <c r="D5432" s="52">
        <f>_xlfn.XLOOKUP(B5432,Cal_Date!B:B,Cal_Date!A:A,0)</f>
        <v>5</v>
      </c>
      <c r="E5432">
        <v>2019</v>
      </c>
      <c r="F5432" t="s">
        <v>122</v>
      </c>
      <c r="G5432" t="s">
        <v>129</v>
      </c>
      <c r="H5432" t="s">
        <v>11</v>
      </c>
      <c r="I5432" t="s">
        <v>13</v>
      </c>
      <c r="J5432" t="s">
        <v>15</v>
      </c>
      <c r="K5432" t="s">
        <v>42</v>
      </c>
      <c r="L5432">
        <v>2</v>
      </c>
      <c r="M5432">
        <v>1008</v>
      </c>
      <c r="O5432" t="s">
        <v>28</v>
      </c>
      <c r="R5432" t="s">
        <v>44</v>
      </c>
      <c r="S5432" s="49" t="str">
        <f t="shared" si="673"/>
        <v>Card</v>
      </c>
      <c r="T5432" s="3">
        <v>0.03</v>
      </c>
      <c r="U5432" s="2">
        <v>5.4450000000000003</v>
      </c>
      <c r="V5432" s="2">
        <v>2.84</v>
      </c>
      <c r="W5432" s="54">
        <f>_xlfn.XLOOKUP(M5432,Market!A:A,Market!F:F,0)</f>
        <v>8.8999999999999996E-2</v>
      </c>
      <c r="X5432" s="55">
        <f t="shared" si="674"/>
        <v>0.16335</v>
      </c>
      <c r="Y5432" s="55">
        <f t="shared" si="675"/>
        <v>2.6050000000000004</v>
      </c>
      <c r="Z5432" s="54">
        <f t="shared" si="676"/>
        <v>0.47842056932966032</v>
      </c>
      <c r="AA5432" s="49" t="str">
        <f t="shared" ca="1" si="677"/>
        <v>N</v>
      </c>
      <c r="AB5432" s="49">
        <f t="shared" ca="1" si="678"/>
        <v>5</v>
      </c>
      <c r="AC5432" s="49" t="str">
        <f t="shared" ca="1" si="679"/>
        <v>N</v>
      </c>
    </row>
    <row r="5433" spans="1:29" x14ac:dyDescent="0.25">
      <c r="A5433">
        <v>3730</v>
      </c>
      <c r="B5433" s="9">
        <v>43585</v>
      </c>
      <c r="C5433" s="50" t="str">
        <f t="shared" si="672"/>
        <v>N</v>
      </c>
      <c r="D5433" s="52">
        <f>_xlfn.XLOOKUP(B5433,Cal_Date!B:B,Cal_Date!A:A,0)</f>
        <v>5</v>
      </c>
      <c r="E5433">
        <v>2019</v>
      </c>
      <c r="F5433" t="s">
        <v>122</v>
      </c>
      <c r="G5433" t="s">
        <v>129</v>
      </c>
      <c r="H5433" t="s">
        <v>11</v>
      </c>
      <c r="I5433" t="s">
        <v>13</v>
      </c>
      <c r="J5433" t="s">
        <v>15</v>
      </c>
      <c r="K5433" t="s">
        <v>42</v>
      </c>
      <c r="L5433">
        <v>1</v>
      </c>
      <c r="M5433">
        <v>1008</v>
      </c>
      <c r="O5433" t="s">
        <v>28</v>
      </c>
      <c r="R5433" t="s">
        <v>44</v>
      </c>
      <c r="S5433" s="49" t="str">
        <f t="shared" si="673"/>
        <v>Card</v>
      </c>
      <c r="T5433" s="3">
        <v>0.03</v>
      </c>
      <c r="U5433" s="2">
        <v>2.7225000000000001</v>
      </c>
      <c r="V5433" s="2">
        <v>1.42</v>
      </c>
      <c r="W5433" s="54">
        <f>_xlfn.XLOOKUP(M5433,Market!A:A,Market!F:F,0)</f>
        <v>8.8999999999999996E-2</v>
      </c>
      <c r="X5433" s="55">
        <f t="shared" si="674"/>
        <v>8.1674999999999998E-2</v>
      </c>
      <c r="Y5433" s="55">
        <f t="shared" si="675"/>
        <v>1.3025000000000002</v>
      </c>
      <c r="Z5433" s="54">
        <f t="shared" si="676"/>
        <v>0.47842056932966032</v>
      </c>
      <c r="AA5433" s="49" t="str">
        <f t="shared" ca="1" si="677"/>
        <v>N</v>
      </c>
      <c r="AB5433" s="49">
        <f t="shared" ca="1" si="678"/>
        <v>5</v>
      </c>
      <c r="AC5433" s="49" t="str">
        <f t="shared" ca="1" si="679"/>
        <v>N</v>
      </c>
    </row>
    <row r="5434" spans="1:29" x14ac:dyDescent="0.25">
      <c r="A5434">
        <v>3731</v>
      </c>
      <c r="B5434" s="9">
        <v>43585</v>
      </c>
      <c r="C5434" s="50" t="str">
        <f t="shared" si="672"/>
        <v>N</v>
      </c>
      <c r="D5434" s="52">
        <f>_xlfn.XLOOKUP(B5434,Cal_Date!B:B,Cal_Date!A:A,0)</f>
        <v>5</v>
      </c>
      <c r="E5434">
        <v>2019</v>
      </c>
      <c r="F5434" t="s">
        <v>122</v>
      </c>
      <c r="G5434" t="s">
        <v>129</v>
      </c>
      <c r="H5434" t="s">
        <v>48</v>
      </c>
      <c r="I5434" t="s">
        <v>18</v>
      </c>
      <c r="J5434" t="s">
        <v>10</v>
      </c>
      <c r="K5434" t="s">
        <v>43</v>
      </c>
      <c r="L5434">
        <v>2</v>
      </c>
      <c r="M5434">
        <v>1004</v>
      </c>
      <c r="O5434" t="s">
        <v>28</v>
      </c>
      <c r="R5434" t="s">
        <v>44</v>
      </c>
      <c r="S5434" s="49" t="str">
        <f t="shared" si="673"/>
        <v>Card</v>
      </c>
      <c r="T5434" s="3">
        <v>0.03</v>
      </c>
      <c r="U5434" s="2">
        <v>14.84</v>
      </c>
      <c r="V5434" s="2">
        <v>2.92</v>
      </c>
      <c r="W5434" s="54">
        <f>_xlfn.XLOOKUP(M5434,Market!A:A,Market!F:F,0)</f>
        <v>0.06</v>
      </c>
      <c r="X5434" s="55">
        <f t="shared" si="674"/>
        <v>0.44519999999999998</v>
      </c>
      <c r="Y5434" s="55">
        <f t="shared" si="675"/>
        <v>11.92</v>
      </c>
      <c r="Z5434" s="54">
        <f t="shared" si="676"/>
        <v>0.80323450134770891</v>
      </c>
      <c r="AA5434" s="49" t="str">
        <f t="shared" ca="1" si="677"/>
        <v>N</v>
      </c>
      <c r="AB5434" s="49">
        <f t="shared" ca="1" si="678"/>
        <v>5</v>
      </c>
      <c r="AC5434" s="49" t="str">
        <f t="shared" ca="1" si="679"/>
        <v>N</v>
      </c>
    </row>
    <row r="5435" spans="1:29" x14ac:dyDescent="0.25">
      <c r="A5435">
        <v>3732</v>
      </c>
      <c r="B5435" s="9">
        <v>43585</v>
      </c>
      <c r="C5435" s="50" t="str">
        <f t="shared" si="672"/>
        <v>N</v>
      </c>
      <c r="D5435" s="52">
        <f>_xlfn.XLOOKUP(B5435,Cal_Date!B:B,Cal_Date!A:A,0)</f>
        <v>5</v>
      </c>
      <c r="E5435">
        <v>2019</v>
      </c>
      <c r="F5435" t="s">
        <v>122</v>
      </c>
      <c r="G5435" t="s">
        <v>129</v>
      </c>
      <c r="H5435" t="s">
        <v>48</v>
      </c>
      <c r="I5435" t="s">
        <v>18</v>
      </c>
      <c r="J5435" t="s">
        <v>10</v>
      </c>
      <c r="K5435" t="s">
        <v>43</v>
      </c>
      <c r="L5435">
        <v>1</v>
      </c>
      <c r="M5435">
        <v>1009</v>
      </c>
      <c r="O5435" t="s">
        <v>28</v>
      </c>
      <c r="R5435" t="s">
        <v>44</v>
      </c>
      <c r="S5435" s="49" t="str">
        <f t="shared" si="673"/>
        <v>Card</v>
      </c>
      <c r="T5435" s="3">
        <v>0.03</v>
      </c>
      <c r="U5435" s="2">
        <v>7.6229999999999993</v>
      </c>
      <c r="V5435" s="2">
        <v>1.46</v>
      </c>
      <c r="W5435" s="54">
        <f>_xlfn.XLOOKUP(M5435,Market!A:A,Market!F:F,0)</f>
        <v>8.8999999999999996E-2</v>
      </c>
      <c r="X5435" s="55">
        <f t="shared" si="674"/>
        <v>0.22868999999999998</v>
      </c>
      <c r="Y5435" s="55">
        <f t="shared" si="675"/>
        <v>6.1629999999999994</v>
      </c>
      <c r="Z5435" s="54">
        <f t="shared" si="676"/>
        <v>0.80847435392889933</v>
      </c>
      <c r="AA5435" s="49" t="str">
        <f t="shared" ca="1" si="677"/>
        <v>N</v>
      </c>
      <c r="AB5435" s="49">
        <f t="shared" ca="1" si="678"/>
        <v>5</v>
      </c>
      <c r="AC5435" s="49" t="str">
        <f t="shared" ca="1" si="679"/>
        <v>N</v>
      </c>
    </row>
    <row r="5436" spans="1:29" x14ac:dyDescent="0.25">
      <c r="A5436">
        <v>3733</v>
      </c>
      <c r="B5436" s="9">
        <v>43585</v>
      </c>
      <c r="C5436" s="50" t="str">
        <f t="shared" si="672"/>
        <v>N</v>
      </c>
      <c r="D5436" s="52">
        <f>_xlfn.XLOOKUP(B5436,Cal_Date!B:B,Cal_Date!A:A,0)</f>
        <v>5</v>
      </c>
      <c r="E5436">
        <v>2019</v>
      </c>
      <c r="F5436" t="s">
        <v>122</v>
      </c>
      <c r="G5436" t="s">
        <v>129</v>
      </c>
      <c r="H5436" t="s">
        <v>11</v>
      </c>
      <c r="I5436" t="s">
        <v>11</v>
      </c>
      <c r="J5436" t="s">
        <v>15</v>
      </c>
      <c r="K5436" t="s">
        <v>42</v>
      </c>
      <c r="L5436">
        <v>1</v>
      </c>
      <c r="M5436">
        <v>1010</v>
      </c>
      <c r="O5436" t="s">
        <v>25</v>
      </c>
      <c r="R5436" t="s">
        <v>47</v>
      </c>
      <c r="S5436" s="49" t="str">
        <f t="shared" si="673"/>
        <v>Card</v>
      </c>
      <c r="T5436" s="3">
        <v>3.5000000000000003E-2</v>
      </c>
      <c r="U5436" s="2">
        <v>2.7</v>
      </c>
      <c r="V5436" s="2">
        <v>0.87</v>
      </c>
      <c r="W5436" s="54">
        <f>_xlfn.XLOOKUP(M5436,Market!A:A,Market!F:F,0)</f>
        <v>0.08</v>
      </c>
      <c r="X5436" s="55">
        <f t="shared" si="674"/>
        <v>9.4500000000000015E-2</v>
      </c>
      <c r="Y5436" s="55">
        <f t="shared" si="675"/>
        <v>1.83</v>
      </c>
      <c r="Z5436" s="54">
        <f t="shared" si="676"/>
        <v>0.67777777777777781</v>
      </c>
      <c r="AA5436" s="49" t="str">
        <f t="shared" ca="1" si="677"/>
        <v>N</v>
      </c>
      <c r="AB5436" s="49">
        <f t="shared" ca="1" si="678"/>
        <v>5</v>
      </c>
      <c r="AC5436" s="49" t="str">
        <f t="shared" ca="1" si="679"/>
        <v>N</v>
      </c>
    </row>
    <row r="5437" spans="1:29" x14ac:dyDescent="0.25">
      <c r="A5437">
        <v>3734</v>
      </c>
      <c r="B5437" s="9">
        <v>43585</v>
      </c>
      <c r="C5437" s="50" t="str">
        <f t="shared" si="672"/>
        <v>N</v>
      </c>
      <c r="D5437" s="52">
        <f>_xlfn.XLOOKUP(B5437,Cal_Date!B:B,Cal_Date!A:A,0)</f>
        <v>5</v>
      </c>
      <c r="E5437">
        <v>2019</v>
      </c>
      <c r="F5437" t="s">
        <v>122</v>
      </c>
      <c r="G5437" t="s">
        <v>129</v>
      </c>
      <c r="H5437" t="s">
        <v>14</v>
      </c>
      <c r="I5437" t="s">
        <v>13</v>
      </c>
      <c r="J5437" t="s">
        <v>15</v>
      </c>
      <c r="K5437" t="s">
        <v>43</v>
      </c>
      <c r="L5437">
        <v>1</v>
      </c>
      <c r="M5437">
        <v>1011</v>
      </c>
      <c r="O5437" t="s">
        <v>25</v>
      </c>
      <c r="R5437" t="s">
        <v>46</v>
      </c>
      <c r="S5437" s="49" t="str">
        <f t="shared" si="673"/>
        <v>Card</v>
      </c>
      <c r="T5437" s="3">
        <v>0.04</v>
      </c>
      <c r="U5437" s="2">
        <v>6.8900000000000006</v>
      </c>
      <c r="V5437" s="2">
        <v>2.12</v>
      </c>
      <c r="W5437" s="54">
        <f>_xlfn.XLOOKUP(M5437,Market!A:A,Market!F:F,0)</f>
        <v>0.06</v>
      </c>
      <c r="X5437" s="55">
        <f t="shared" si="674"/>
        <v>0.27560000000000001</v>
      </c>
      <c r="Y5437" s="55">
        <f t="shared" si="675"/>
        <v>4.7700000000000005</v>
      </c>
      <c r="Z5437" s="54">
        <f t="shared" si="676"/>
        <v>0.69230769230769229</v>
      </c>
      <c r="AA5437" s="49" t="str">
        <f t="shared" ca="1" si="677"/>
        <v>N</v>
      </c>
      <c r="AB5437" s="49">
        <f t="shared" ca="1" si="678"/>
        <v>5</v>
      </c>
      <c r="AC5437" s="49" t="str">
        <f t="shared" ca="1" si="679"/>
        <v>N</v>
      </c>
    </row>
    <row r="5438" spans="1:29" x14ac:dyDescent="0.25">
      <c r="A5438">
        <v>3735</v>
      </c>
      <c r="B5438" s="9">
        <v>43585</v>
      </c>
      <c r="C5438" s="50" t="str">
        <f t="shared" si="672"/>
        <v>N</v>
      </c>
      <c r="D5438" s="52">
        <f>_xlfn.XLOOKUP(B5438,Cal_Date!B:B,Cal_Date!A:A,0)</f>
        <v>5</v>
      </c>
      <c r="E5438">
        <v>2019</v>
      </c>
      <c r="F5438" t="s">
        <v>122</v>
      </c>
      <c r="G5438" t="s">
        <v>129</v>
      </c>
      <c r="H5438" t="s">
        <v>14</v>
      </c>
      <c r="I5438" t="s">
        <v>13</v>
      </c>
      <c r="J5438" t="s">
        <v>15</v>
      </c>
      <c r="K5438" t="s">
        <v>43</v>
      </c>
      <c r="L5438">
        <v>1</v>
      </c>
      <c r="M5438">
        <v>1011</v>
      </c>
      <c r="O5438" t="s">
        <v>25</v>
      </c>
      <c r="R5438" t="s">
        <v>46</v>
      </c>
      <c r="S5438" s="49" t="str">
        <f t="shared" si="673"/>
        <v>Card</v>
      </c>
      <c r="T5438" s="3">
        <v>0.04</v>
      </c>
      <c r="U5438" s="2">
        <v>6.8900000000000006</v>
      </c>
      <c r="V5438" s="2">
        <v>2.12</v>
      </c>
      <c r="W5438" s="54">
        <f>_xlfn.XLOOKUP(M5438,Market!A:A,Market!F:F,0)</f>
        <v>0.06</v>
      </c>
      <c r="X5438" s="55">
        <f t="shared" si="674"/>
        <v>0.27560000000000001</v>
      </c>
      <c r="Y5438" s="55">
        <f t="shared" si="675"/>
        <v>4.7700000000000005</v>
      </c>
      <c r="Z5438" s="54">
        <f t="shared" si="676"/>
        <v>0.69230769230769229</v>
      </c>
      <c r="AA5438" s="49" t="str">
        <f t="shared" ca="1" si="677"/>
        <v>N</v>
      </c>
      <c r="AB5438" s="49">
        <f t="shared" ca="1" si="678"/>
        <v>5</v>
      </c>
      <c r="AC5438" s="49" t="str">
        <f t="shared" ca="1" si="679"/>
        <v>N</v>
      </c>
    </row>
    <row r="5439" spans="1:29" x14ac:dyDescent="0.25">
      <c r="A5439">
        <v>3736</v>
      </c>
      <c r="B5439" s="9">
        <v>43585</v>
      </c>
      <c r="C5439" s="50" t="str">
        <f t="shared" si="672"/>
        <v>N</v>
      </c>
      <c r="D5439" s="52">
        <f>_xlfn.XLOOKUP(B5439,Cal_Date!B:B,Cal_Date!A:A,0)</f>
        <v>5</v>
      </c>
      <c r="E5439">
        <v>2019</v>
      </c>
      <c r="F5439" t="s">
        <v>122</v>
      </c>
      <c r="G5439" t="s">
        <v>129</v>
      </c>
      <c r="H5439" t="s">
        <v>14</v>
      </c>
      <c r="I5439" t="s">
        <v>13</v>
      </c>
      <c r="J5439" t="s">
        <v>15</v>
      </c>
      <c r="K5439" t="s">
        <v>43</v>
      </c>
      <c r="L5439">
        <v>2</v>
      </c>
      <c r="M5439">
        <v>1011</v>
      </c>
      <c r="O5439" t="s">
        <v>25</v>
      </c>
      <c r="R5439" t="s">
        <v>46</v>
      </c>
      <c r="S5439" s="49" t="str">
        <f t="shared" si="673"/>
        <v>Card</v>
      </c>
      <c r="T5439" s="3">
        <v>0.04</v>
      </c>
      <c r="U5439" s="2">
        <v>13.780000000000001</v>
      </c>
      <c r="V5439" s="2">
        <v>4.24</v>
      </c>
      <c r="W5439" s="54">
        <f>_xlfn.XLOOKUP(M5439,Market!A:A,Market!F:F,0)</f>
        <v>0.06</v>
      </c>
      <c r="X5439" s="55">
        <f t="shared" si="674"/>
        <v>0.55120000000000002</v>
      </c>
      <c r="Y5439" s="55">
        <f t="shared" si="675"/>
        <v>9.5400000000000009</v>
      </c>
      <c r="Z5439" s="54">
        <f t="shared" si="676"/>
        <v>0.69230769230769229</v>
      </c>
      <c r="AA5439" s="49" t="str">
        <f t="shared" ca="1" si="677"/>
        <v>N</v>
      </c>
      <c r="AB5439" s="49">
        <f t="shared" ca="1" si="678"/>
        <v>5</v>
      </c>
      <c r="AC5439" s="49" t="str">
        <f t="shared" ca="1" si="679"/>
        <v>N</v>
      </c>
    </row>
    <row r="5440" spans="1:29" x14ac:dyDescent="0.25">
      <c r="A5440">
        <v>3737</v>
      </c>
      <c r="B5440" s="9">
        <v>43585</v>
      </c>
      <c r="C5440" s="50" t="str">
        <f t="shared" si="672"/>
        <v>N</v>
      </c>
      <c r="D5440" s="52">
        <f>_xlfn.XLOOKUP(B5440,Cal_Date!B:B,Cal_Date!A:A,0)</f>
        <v>5</v>
      </c>
      <c r="E5440">
        <v>2019</v>
      </c>
      <c r="F5440" t="s">
        <v>122</v>
      </c>
      <c r="G5440" t="s">
        <v>129</v>
      </c>
      <c r="H5440" t="s">
        <v>11</v>
      </c>
      <c r="I5440" t="s">
        <v>11</v>
      </c>
      <c r="J5440" t="s">
        <v>15</v>
      </c>
      <c r="K5440" t="s">
        <v>42</v>
      </c>
      <c r="L5440">
        <v>1</v>
      </c>
      <c r="M5440">
        <v>1001</v>
      </c>
      <c r="O5440" t="s">
        <v>25</v>
      </c>
      <c r="R5440" t="s">
        <v>46</v>
      </c>
      <c r="S5440" s="49" t="str">
        <f t="shared" si="673"/>
        <v>Card</v>
      </c>
      <c r="T5440" s="3">
        <v>0.04</v>
      </c>
      <c r="U5440" s="2">
        <v>2.6500000000000004</v>
      </c>
      <c r="V5440" s="2">
        <v>0.87</v>
      </c>
      <c r="W5440" s="54">
        <f>_xlfn.XLOOKUP(M5440,Market!A:A,Market!F:F,0)</f>
        <v>0.06</v>
      </c>
      <c r="X5440" s="55">
        <f t="shared" si="674"/>
        <v>0.10600000000000001</v>
      </c>
      <c r="Y5440" s="55">
        <f t="shared" si="675"/>
        <v>1.7800000000000002</v>
      </c>
      <c r="Z5440" s="54">
        <f t="shared" si="676"/>
        <v>0.67169811320754713</v>
      </c>
      <c r="AA5440" s="49" t="str">
        <f t="shared" ca="1" si="677"/>
        <v>N</v>
      </c>
      <c r="AB5440" s="49">
        <f t="shared" ca="1" si="678"/>
        <v>5</v>
      </c>
      <c r="AC5440" s="49" t="str">
        <f t="shared" ca="1" si="679"/>
        <v>N</v>
      </c>
    </row>
    <row r="5441" spans="1:29" x14ac:dyDescent="0.25">
      <c r="A5441">
        <v>3738</v>
      </c>
      <c r="B5441" s="9">
        <v>43585</v>
      </c>
      <c r="C5441" s="50" t="str">
        <f t="shared" si="672"/>
        <v>N</v>
      </c>
      <c r="D5441" s="52">
        <f>_xlfn.XLOOKUP(B5441,Cal_Date!B:B,Cal_Date!A:A,0)</f>
        <v>5</v>
      </c>
      <c r="E5441">
        <v>2019</v>
      </c>
      <c r="F5441" t="s">
        <v>122</v>
      </c>
      <c r="G5441" t="s">
        <v>129</v>
      </c>
      <c r="H5441" t="s">
        <v>11</v>
      </c>
      <c r="I5441" t="s">
        <v>11</v>
      </c>
      <c r="J5441" t="s">
        <v>15</v>
      </c>
      <c r="K5441" t="s">
        <v>42</v>
      </c>
      <c r="L5441">
        <v>1</v>
      </c>
      <c r="M5441">
        <v>1000</v>
      </c>
      <c r="O5441" t="s">
        <v>25</v>
      </c>
      <c r="R5441" t="s">
        <v>44</v>
      </c>
      <c r="S5441" s="49" t="str">
        <f t="shared" si="673"/>
        <v>Card</v>
      </c>
      <c r="T5441" s="3">
        <v>0.03</v>
      </c>
      <c r="U5441" s="2">
        <v>2.7</v>
      </c>
      <c r="V5441" s="2">
        <v>0.87</v>
      </c>
      <c r="W5441" s="54">
        <f>_xlfn.XLOOKUP(M5441,Market!A:A,Market!F:F,0)</f>
        <v>0.08</v>
      </c>
      <c r="X5441" s="55">
        <f t="shared" si="674"/>
        <v>8.1000000000000003E-2</v>
      </c>
      <c r="Y5441" s="55">
        <f t="shared" si="675"/>
        <v>1.83</v>
      </c>
      <c r="Z5441" s="54">
        <f t="shared" si="676"/>
        <v>0.67777777777777781</v>
      </c>
      <c r="AA5441" s="49" t="str">
        <f t="shared" ca="1" si="677"/>
        <v>N</v>
      </c>
      <c r="AB5441" s="49">
        <f t="shared" ca="1" si="678"/>
        <v>5</v>
      </c>
      <c r="AC5441" s="49" t="str">
        <f t="shared" ca="1" si="679"/>
        <v>N</v>
      </c>
    </row>
    <row r="5442" spans="1:29" x14ac:dyDescent="0.25">
      <c r="A5442">
        <v>3739</v>
      </c>
      <c r="B5442" s="9">
        <v>43585</v>
      </c>
      <c r="C5442" s="50" t="str">
        <f t="shared" si="672"/>
        <v>N</v>
      </c>
      <c r="D5442" s="52">
        <f>_xlfn.XLOOKUP(B5442,Cal_Date!B:B,Cal_Date!A:A,0)</f>
        <v>5</v>
      </c>
      <c r="E5442">
        <v>2019</v>
      </c>
      <c r="F5442" t="s">
        <v>122</v>
      </c>
      <c r="G5442" t="s">
        <v>129</v>
      </c>
      <c r="H5442" t="s">
        <v>11</v>
      </c>
      <c r="I5442" t="s">
        <v>11</v>
      </c>
      <c r="J5442" t="s">
        <v>15</v>
      </c>
      <c r="K5442" t="s">
        <v>42</v>
      </c>
      <c r="L5442">
        <v>1</v>
      </c>
      <c r="M5442">
        <v>1000</v>
      </c>
      <c r="O5442" t="s">
        <v>25</v>
      </c>
      <c r="R5442" t="s">
        <v>46</v>
      </c>
      <c r="S5442" s="49" t="str">
        <f t="shared" si="673"/>
        <v>Card</v>
      </c>
      <c r="T5442" s="3">
        <v>0.04</v>
      </c>
      <c r="U5442" s="2">
        <v>2.7</v>
      </c>
      <c r="V5442" s="2">
        <v>0.87</v>
      </c>
      <c r="W5442" s="54">
        <f>_xlfn.XLOOKUP(M5442,Market!A:A,Market!F:F,0)</f>
        <v>0.08</v>
      </c>
      <c r="X5442" s="55">
        <f t="shared" si="674"/>
        <v>0.10800000000000001</v>
      </c>
      <c r="Y5442" s="55">
        <f t="shared" si="675"/>
        <v>1.83</v>
      </c>
      <c r="Z5442" s="54">
        <f t="shared" si="676"/>
        <v>0.67777777777777781</v>
      </c>
      <c r="AA5442" s="49" t="str">
        <f t="shared" ca="1" si="677"/>
        <v>N</v>
      </c>
      <c r="AB5442" s="49">
        <f t="shared" ca="1" si="678"/>
        <v>5</v>
      </c>
      <c r="AC5442" s="49" t="str">
        <f t="shared" ca="1" si="679"/>
        <v>N</v>
      </c>
    </row>
    <row r="5443" spans="1:29" x14ac:dyDescent="0.25">
      <c r="A5443">
        <v>3740</v>
      </c>
      <c r="B5443" s="9">
        <v>43585</v>
      </c>
      <c r="C5443" s="50" t="str">
        <f t="shared" ref="C5443:C5506" si="680">IF(OR(B5443="04/01/2018"+0,B5443="04/02/2018"+0),"Y","N")</f>
        <v>N</v>
      </c>
      <c r="D5443" s="52">
        <f>_xlfn.XLOOKUP(B5443,Cal_Date!B:B,Cal_Date!A:A,0)</f>
        <v>5</v>
      </c>
      <c r="E5443">
        <v>2019</v>
      </c>
      <c r="F5443" t="s">
        <v>122</v>
      </c>
      <c r="G5443" t="s">
        <v>129</v>
      </c>
      <c r="H5443" t="s">
        <v>14</v>
      </c>
      <c r="I5443" t="s">
        <v>13</v>
      </c>
      <c r="J5443" t="s">
        <v>15</v>
      </c>
      <c r="K5443" t="s">
        <v>43</v>
      </c>
      <c r="L5443">
        <v>1</v>
      </c>
      <c r="M5443">
        <v>1002</v>
      </c>
      <c r="O5443" t="s">
        <v>28</v>
      </c>
      <c r="R5443" t="s">
        <v>44</v>
      </c>
      <c r="S5443" s="49" t="str">
        <f t="shared" ref="S5443:S5506" si="681">IF(R5443="Cash","Cash","Card")</f>
        <v>Card</v>
      </c>
      <c r="T5443" s="3">
        <v>0.03</v>
      </c>
      <c r="U5443" s="2">
        <v>7.42</v>
      </c>
      <c r="V5443" s="2">
        <v>2.2400000000000002</v>
      </c>
      <c r="W5443" s="54">
        <f>_xlfn.XLOOKUP(M5443,Market!A:A,Market!F:F,0)</f>
        <v>0.06</v>
      </c>
      <c r="X5443" s="55">
        <f t="shared" ref="X5443:X5506" si="682">T5443*U5443</f>
        <v>0.22259999999999999</v>
      </c>
      <c r="Y5443" s="55">
        <f t="shared" ref="Y5443:Y5506" si="683">U5443-V5443</f>
        <v>5.18</v>
      </c>
      <c r="Z5443" s="54">
        <f t="shared" ref="Z5443:Z5506" si="684">Y5443/U5443</f>
        <v>0.69811320754716977</v>
      </c>
      <c r="AA5443" s="49" t="str">
        <f t="shared" ref="AA5443:AA5506" ca="1" si="685">IF(DATEDIF(B5443,TODAY(),"y")&gt;5,"Y","N")</f>
        <v>N</v>
      </c>
      <c r="AB5443" s="49">
        <f t="shared" ref="AB5443:AB5506" ca="1" si="686">DATEDIF(B5443,TODAY(),"y")</f>
        <v>5</v>
      </c>
      <c r="AC5443" s="49" t="str">
        <f t="shared" ref="AC5443:AC5506" ca="1" si="687">IF(AB5443&gt;5,"Y","N")</f>
        <v>N</v>
      </c>
    </row>
    <row r="5444" spans="1:29" x14ac:dyDescent="0.25">
      <c r="A5444">
        <v>3741</v>
      </c>
      <c r="B5444" s="9">
        <v>43585</v>
      </c>
      <c r="C5444" s="50" t="str">
        <f t="shared" si="680"/>
        <v>N</v>
      </c>
      <c r="D5444" s="52">
        <f>_xlfn.XLOOKUP(B5444,Cal_Date!B:B,Cal_Date!A:A,0)</f>
        <v>5</v>
      </c>
      <c r="E5444">
        <v>2019</v>
      </c>
      <c r="F5444" t="s">
        <v>122</v>
      </c>
      <c r="G5444" t="s">
        <v>129</v>
      </c>
      <c r="H5444" t="s">
        <v>14</v>
      </c>
      <c r="I5444" t="s">
        <v>13</v>
      </c>
      <c r="J5444" t="s">
        <v>15</v>
      </c>
      <c r="K5444" t="s">
        <v>43</v>
      </c>
      <c r="L5444">
        <v>1</v>
      </c>
      <c r="M5444">
        <v>1003</v>
      </c>
      <c r="O5444" t="s">
        <v>25</v>
      </c>
      <c r="R5444" t="s">
        <v>44</v>
      </c>
      <c r="S5444" s="49" t="str">
        <f t="shared" si="681"/>
        <v>Card</v>
      </c>
      <c r="T5444" s="3">
        <v>0.03</v>
      </c>
      <c r="U5444" s="2">
        <v>7.42</v>
      </c>
      <c r="V5444" s="2">
        <v>2.2400000000000002</v>
      </c>
      <c r="W5444" s="54">
        <f>_xlfn.XLOOKUP(M5444,Market!A:A,Market!F:F,0)</f>
        <v>0.06</v>
      </c>
      <c r="X5444" s="55">
        <f t="shared" si="682"/>
        <v>0.22259999999999999</v>
      </c>
      <c r="Y5444" s="55">
        <f t="shared" si="683"/>
        <v>5.18</v>
      </c>
      <c r="Z5444" s="54">
        <f t="shared" si="684"/>
        <v>0.69811320754716977</v>
      </c>
      <c r="AA5444" s="49" t="str">
        <f t="shared" ca="1" si="685"/>
        <v>N</v>
      </c>
      <c r="AB5444" s="49">
        <f t="shared" ca="1" si="686"/>
        <v>5</v>
      </c>
      <c r="AC5444" s="49" t="str">
        <f t="shared" ca="1" si="687"/>
        <v>N</v>
      </c>
    </row>
    <row r="5445" spans="1:29" x14ac:dyDescent="0.25">
      <c r="A5445">
        <v>3742</v>
      </c>
      <c r="B5445" s="9">
        <v>43585</v>
      </c>
      <c r="C5445" s="50" t="str">
        <f t="shared" si="680"/>
        <v>N</v>
      </c>
      <c r="D5445" s="52">
        <f>_xlfn.XLOOKUP(B5445,Cal_Date!B:B,Cal_Date!A:A,0)</f>
        <v>5</v>
      </c>
      <c r="E5445">
        <v>2019</v>
      </c>
      <c r="F5445" t="s">
        <v>122</v>
      </c>
      <c r="G5445" t="s">
        <v>129</v>
      </c>
      <c r="H5445" t="s">
        <v>14</v>
      </c>
      <c r="I5445" t="s">
        <v>18</v>
      </c>
      <c r="J5445" t="s">
        <v>15</v>
      </c>
      <c r="K5445" t="s">
        <v>43</v>
      </c>
      <c r="L5445">
        <v>2</v>
      </c>
      <c r="M5445">
        <v>1005</v>
      </c>
      <c r="O5445" t="s">
        <v>25</v>
      </c>
      <c r="R5445" t="s">
        <v>44</v>
      </c>
      <c r="S5445" s="49" t="str">
        <f t="shared" si="681"/>
        <v>Card</v>
      </c>
      <c r="T5445" s="3">
        <v>0.03</v>
      </c>
      <c r="U5445" s="2">
        <v>15.245999999999999</v>
      </c>
      <c r="V5445" s="2">
        <v>4.4400000000000004</v>
      </c>
      <c r="W5445" s="54">
        <f>_xlfn.XLOOKUP(M5445,Market!A:A,Market!F:F,0)</f>
        <v>8.8999999999999996E-2</v>
      </c>
      <c r="X5445" s="55">
        <f t="shared" si="682"/>
        <v>0.45737999999999995</v>
      </c>
      <c r="Y5445" s="55">
        <f t="shared" si="683"/>
        <v>10.805999999999997</v>
      </c>
      <c r="Z5445" s="54">
        <f t="shared" si="684"/>
        <v>0.7087760724124359</v>
      </c>
      <c r="AA5445" s="49" t="str">
        <f t="shared" ca="1" si="685"/>
        <v>N</v>
      </c>
      <c r="AB5445" s="49">
        <f t="shared" ca="1" si="686"/>
        <v>5</v>
      </c>
      <c r="AC5445" s="49" t="str">
        <f t="shared" ca="1" si="687"/>
        <v>N</v>
      </c>
    </row>
    <row r="5446" spans="1:29" x14ac:dyDescent="0.25">
      <c r="A5446">
        <v>3743</v>
      </c>
      <c r="B5446" s="9">
        <v>43585</v>
      </c>
      <c r="C5446" s="50" t="str">
        <f t="shared" si="680"/>
        <v>N</v>
      </c>
      <c r="D5446" s="52">
        <f>_xlfn.XLOOKUP(B5446,Cal_Date!B:B,Cal_Date!A:A,0)</f>
        <v>5</v>
      </c>
      <c r="E5446">
        <v>2019</v>
      </c>
      <c r="F5446" t="s">
        <v>122</v>
      </c>
      <c r="G5446" t="s">
        <v>129</v>
      </c>
      <c r="H5446" t="s">
        <v>48</v>
      </c>
      <c r="I5446" t="s">
        <v>18</v>
      </c>
      <c r="J5446" t="s">
        <v>10</v>
      </c>
      <c r="K5446" t="s">
        <v>43</v>
      </c>
      <c r="L5446">
        <v>2</v>
      </c>
      <c r="M5446">
        <v>1005</v>
      </c>
      <c r="O5446" t="s">
        <v>25</v>
      </c>
      <c r="R5446" t="s">
        <v>44</v>
      </c>
      <c r="S5446" s="49" t="str">
        <f t="shared" si="681"/>
        <v>Card</v>
      </c>
      <c r="T5446" s="3">
        <v>0.03</v>
      </c>
      <c r="U5446" s="2">
        <v>15.245999999999999</v>
      </c>
      <c r="V5446" s="2">
        <v>2.92</v>
      </c>
      <c r="W5446" s="54">
        <f>_xlfn.XLOOKUP(M5446,Market!A:A,Market!F:F,0)</f>
        <v>8.8999999999999996E-2</v>
      </c>
      <c r="X5446" s="55">
        <f t="shared" si="682"/>
        <v>0.45737999999999995</v>
      </c>
      <c r="Y5446" s="55">
        <f t="shared" si="683"/>
        <v>12.325999999999999</v>
      </c>
      <c r="Z5446" s="54">
        <f t="shared" si="684"/>
        <v>0.80847435392889933</v>
      </c>
      <c r="AA5446" s="49" t="str">
        <f t="shared" ca="1" si="685"/>
        <v>N</v>
      </c>
      <c r="AB5446" s="49">
        <f t="shared" ca="1" si="686"/>
        <v>5</v>
      </c>
      <c r="AC5446" s="49" t="str">
        <f t="shared" ca="1" si="687"/>
        <v>N</v>
      </c>
    </row>
    <row r="5447" spans="1:29" x14ac:dyDescent="0.25">
      <c r="A5447">
        <v>3744</v>
      </c>
      <c r="B5447" s="9">
        <v>43585</v>
      </c>
      <c r="C5447" s="50" t="str">
        <f t="shared" si="680"/>
        <v>N</v>
      </c>
      <c r="D5447" s="52">
        <f>_xlfn.XLOOKUP(B5447,Cal_Date!B:B,Cal_Date!A:A,0)</f>
        <v>5</v>
      </c>
      <c r="E5447">
        <v>2019</v>
      </c>
      <c r="F5447" t="s">
        <v>122</v>
      </c>
      <c r="G5447" t="s">
        <v>129</v>
      </c>
      <c r="H5447" t="s">
        <v>11</v>
      </c>
      <c r="I5447" t="s">
        <v>11</v>
      </c>
      <c r="J5447" t="s">
        <v>15</v>
      </c>
      <c r="K5447" t="s">
        <v>42</v>
      </c>
      <c r="L5447">
        <v>1</v>
      </c>
      <c r="M5447">
        <v>1006</v>
      </c>
      <c r="O5447" t="s">
        <v>28</v>
      </c>
      <c r="R5447" t="s">
        <v>44</v>
      </c>
      <c r="S5447" s="49" t="str">
        <f t="shared" si="681"/>
        <v>Card</v>
      </c>
      <c r="T5447" s="3">
        <v>0.03</v>
      </c>
      <c r="U5447" s="2">
        <v>2.7225000000000001</v>
      </c>
      <c r="V5447" s="2">
        <v>0.87</v>
      </c>
      <c r="W5447" s="54">
        <f>_xlfn.XLOOKUP(M5447,Market!A:A,Market!F:F,0)</f>
        <v>8.8999999999999996E-2</v>
      </c>
      <c r="X5447" s="55">
        <f t="shared" si="682"/>
        <v>8.1674999999999998E-2</v>
      </c>
      <c r="Y5447" s="55">
        <f t="shared" si="683"/>
        <v>1.8525</v>
      </c>
      <c r="Z5447" s="54">
        <f t="shared" si="684"/>
        <v>0.68044077134986225</v>
      </c>
      <c r="AA5447" s="49" t="str">
        <f t="shared" ca="1" si="685"/>
        <v>N</v>
      </c>
      <c r="AB5447" s="49">
        <f t="shared" ca="1" si="686"/>
        <v>5</v>
      </c>
      <c r="AC5447" s="49" t="str">
        <f t="shared" ca="1" si="687"/>
        <v>N</v>
      </c>
    </row>
    <row r="5448" spans="1:29" x14ac:dyDescent="0.25">
      <c r="A5448">
        <v>3745</v>
      </c>
      <c r="B5448" s="9">
        <v>43585</v>
      </c>
      <c r="C5448" s="50" t="str">
        <f t="shared" si="680"/>
        <v>N</v>
      </c>
      <c r="D5448" s="52">
        <f>_xlfn.XLOOKUP(B5448,Cal_Date!B:B,Cal_Date!A:A,0)</f>
        <v>5</v>
      </c>
      <c r="E5448">
        <v>2019</v>
      </c>
      <c r="F5448" t="s">
        <v>122</v>
      </c>
      <c r="G5448" t="s">
        <v>129</v>
      </c>
      <c r="H5448" t="s">
        <v>48</v>
      </c>
      <c r="I5448" t="s">
        <v>18</v>
      </c>
      <c r="J5448" t="s">
        <v>10</v>
      </c>
      <c r="K5448" t="s">
        <v>43</v>
      </c>
      <c r="L5448">
        <v>1</v>
      </c>
      <c r="M5448">
        <v>1007</v>
      </c>
      <c r="O5448" t="s">
        <v>28</v>
      </c>
      <c r="R5448" t="s">
        <v>44</v>
      </c>
      <c r="S5448" s="49" t="str">
        <f t="shared" si="681"/>
        <v>Card</v>
      </c>
      <c r="T5448" s="3">
        <v>0.03</v>
      </c>
      <c r="U5448" s="2">
        <v>7.6229999999999993</v>
      </c>
      <c r="V5448" s="2">
        <v>1.46</v>
      </c>
      <c r="W5448" s="54">
        <f>_xlfn.XLOOKUP(M5448,Market!A:A,Market!F:F,0)</f>
        <v>8.8999999999999996E-2</v>
      </c>
      <c r="X5448" s="55">
        <f t="shared" si="682"/>
        <v>0.22868999999999998</v>
      </c>
      <c r="Y5448" s="55">
        <f t="shared" si="683"/>
        <v>6.1629999999999994</v>
      </c>
      <c r="Z5448" s="54">
        <f t="shared" si="684"/>
        <v>0.80847435392889933</v>
      </c>
      <c r="AA5448" s="49" t="str">
        <f t="shared" ca="1" si="685"/>
        <v>N</v>
      </c>
      <c r="AB5448" s="49">
        <f t="shared" ca="1" si="686"/>
        <v>5</v>
      </c>
      <c r="AC5448" s="49" t="str">
        <f t="shared" ca="1" si="687"/>
        <v>N</v>
      </c>
    </row>
    <row r="5449" spans="1:29" x14ac:dyDescent="0.25">
      <c r="A5449">
        <v>3746</v>
      </c>
      <c r="B5449" s="9">
        <v>43585</v>
      </c>
      <c r="C5449" s="50" t="str">
        <f t="shared" si="680"/>
        <v>N</v>
      </c>
      <c r="D5449" s="52">
        <f>_xlfn.XLOOKUP(B5449,Cal_Date!B:B,Cal_Date!A:A,0)</f>
        <v>5</v>
      </c>
      <c r="E5449">
        <v>2019</v>
      </c>
      <c r="F5449" t="s">
        <v>122</v>
      </c>
      <c r="G5449" t="s">
        <v>129</v>
      </c>
      <c r="H5449" t="s">
        <v>11</v>
      </c>
      <c r="I5449" t="s">
        <v>13</v>
      </c>
      <c r="J5449" t="s">
        <v>15</v>
      </c>
      <c r="K5449" t="s">
        <v>42</v>
      </c>
      <c r="L5449">
        <v>1</v>
      </c>
      <c r="M5449">
        <v>1008</v>
      </c>
      <c r="O5449" t="s">
        <v>28</v>
      </c>
      <c r="R5449" t="s">
        <v>44</v>
      </c>
      <c r="S5449" s="49" t="str">
        <f t="shared" si="681"/>
        <v>Card</v>
      </c>
      <c r="T5449" s="3">
        <v>0.03</v>
      </c>
      <c r="U5449" s="2">
        <v>2.7225000000000001</v>
      </c>
      <c r="V5449" s="2">
        <v>1.42</v>
      </c>
      <c r="W5449" s="54">
        <f>_xlfn.XLOOKUP(M5449,Market!A:A,Market!F:F,0)</f>
        <v>8.8999999999999996E-2</v>
      </c>
      <c r="X5449" s="55">
        <f t="shared" si="682"/>
        <v>8.1674999999999998E-2</v>
      </c>
      <c r="Y5449" s="55">
        <f t="shared" si="683"/>
        <v>1.3025000000000002</v>
      </c>
      <c r="Z5449" s="54">
        <f t="shared" si="684"/>
        <v>0.47842056932966032</v>
      </c>
      <c r="AA5449" s="49" t="str">
        <f t="shared" ca="1" si="685"/>
        <v>N</v>
      </c>
      <c r="AB5449" s="49">
        <f t="shared" ca="1" si="686"/>
        <v>5</v>
      </c>
      <c r="AC5449" s="49" t="str">
        <f t="shared" ca="1" si="687"/>
        <v>N</v>
      </c>
    </row>
    <row r="5450" spans="1:29" x14ac:dyDescent="0.25">
      <c r="A5450">
        <v>3747</v>
      </c>
      <c r="B5450" s="9">
        <v>43585</v>
      </c>
      <c r="C5450" s="50" t="str">
        <f t="shared" si="680"/>
        <v>N</v>
      </c>
      <c r="D5450" s="52">
        <f>_xlfn.XLOOKUP(B5450,Cal_Date!B:B,Cal_Date!A:A,0)</f>
        <v>5</v>
      </c>
      <c r="E5450">
        <v>2019</v>
      </c>
      <c r="F5450" t="s">
        <v>122</v>
      </c>
      <c r="G5450" t="s">
        <v>129</v>
      </c>
      <c r="H5450" t="s">
        <v>48</v>
      </c>
      <c r="I5450" t="s">
        <v>18</v>
      </c>
      <c r="J5450" t="s">
        <v>10</v>
      </c>
      <c r="K5450" t="s">
        <v>43</v>
      </c>
      <c r="L5450">
        <v>2</v>
      </c>
      <c r="M5450">
        <v>1009</v>
      </c>
      <c r="O5450" t="s">
        <v>28</v>
      </c>
      <c r="R5450" t="s">
        <v>44</v>
      </c>
      <c r="S5450" s="49" t="str">
        <f t="shared" si="681"/>
        <v>Card</v>
      </c>
      <c r="T5450" s="3">
        <v>0.03</v>
      </c>
      <c r="U5450" s="2">
        <v>15.245999999999999</v>
      </c>
      <c r="V5450" s="2">
        <v>2.92</v>
      </c>
      <c r="W5450" s="54">
        <f>_xlfn.XLOOKUP(M5450,Market!A:A,Market!F:F,0)</f>
        <v>8.8999999999999996E-2</v>
      </c>
      <c r="X5450" s="55">
        <f t="shared" si="682"/>
        <v>0.45737999999999995</v>
      </c>
      <c r="Y5450" s="55">
        <f t="shared" si="683"/>
        <v>12.325999999999999</v>
      </c>
      <c r="Z5450" s="54">
        <f t="shared" si="684"/>
        <v>0.80847435392889933</v>
      </c>
      <c r="AA5450" s="49" t="str">
        <f t="shared" ca="1" si="685"/>
        <v>N</v>
      </c>
      <c r="AB5450" s="49">
        <f t="shared" ca="1" si="686"/>
        <v>5</v>
      </c>
      <c r="AC5450" s="49" t="str">
        <f t="shared" ca="1" si="687"/>
        <v>N</v>
      </c>
    </row>
    <row r="5451" spans="1:29" x14ac:dyDescent="0.25">
      <c r="A5451">
        <v>3748</v>
      </c>
      <c r="B5451" s="9">
        <v>43585</v>
      </c>
      <c r="C5451" s="50" t="str">
        <f t="shared" si="680"/>
        <v>N</v>
      </c>
      <c r="D5451" s="52">
        <f>_xlfn.XLOOKUP(B5451,Cal_Date!B:B,Cal_Date!A:A,0)</f>
        <v>5</v>
      </c>
      <c r="E5451">
        <v>2019</v>
      </c>
      <c r="F5451" t="s">
        <v>122</v>
      </c>
      <c r="G5451" t="s">
        <v>129</v>
      </c>
      <c r="H5451" t="s">
        <v>11</v>
      </c>
      <c r="I5451" t="s">
        <v>11</v>
      </c>
      <c r="J5451" t="s">
        <v>15</v>
      </c>
      <c r="K5451" t="s">
        <v>42</v>
      </c>
      <c r="L5451">
        <v>1</v>
      </c>
      <c r="M5451">
        <v>1006</v>
      </c>
      <c r="O5451" t="s">
        <v>28</v>
      </c>
      <c r="R5451" t="s">
        <v>46</v>
      </c>
      <c r="S5451" s="49" t="str">
        <f t="shared" si="681"/>
        <v>Card</v>
      </c>
      <c r="T5451" s="3">
        <v>0.04</v>
      </c>
      <c r="U5451" s="2">
        <v>2.7225000000000001</v>
      </c>
      <c r="V5451" s="2">
        <v>0.87</v>
      </c>
      <c r="W5451" s="54">
        <f>_xlfn.XLOOKUP(M5451,Market!A:A,Market!F:F,0)</f>
        <v>8.8999999999999996E-2</v>
      </c>
      <c r="X5451" s="55">
        <f t="shared" si="682"/>
        <v>0.10890000000000001</v>
      </c>
      <c r="Y5451" s="55">
        <f t="shared" si="683"/>
        <v>1.8525</v>
      </c>
      <c r="Z5451" s="54">
        <f t="shared" si="684"/>
        <v>0.68044077134986225</v>
      </c>
      <c r="AA5451" s="49" t="str">
        <f t="shared" ca="1" si="685"/>
        <v>N</v>
      </c>
      <c r="AB5451" s="49">
        <f t="shared" ca="1" si="686"/>
        <v>5</v>
      </c>
      <c r="AC5451" s="49" t="str">
        <f t="shared" ca="1" si="687"/>
        <v>N</v>
      </c>
    </row>
    <row r="5452" spans="1:29" x14ac:dyDescent="0.25">
      <c r="A5452">
        <v>3749</v>
      </c>
      <c r="B5452" s="9">
        <v>43585</v>
      </c>
      <c r="C5452" s="50" t="str">
        <f t="shared" si="680"/>
        <v>N</v>
      </c>
      <c r="D5452" s="52">
        <f>_xlfn.XLOOKUP(B5452,Cal_Date!B:B,Cal_Date!A:A,0)</f>
        <v>5</v>
      </c>
      <c r="E5452">
        <v>2019</v>
      </c>
      <c r="F5452" t="s">
        <v>122</v>
      </c>
      <c r="G5452" t="s">
        <v>129</v>
      </c>
      <c r="H5452" t="s">
        <v>14</v>
      </c>
      <c r="I5452" t="s">
        <v>18</v>
      </c>
      <c r="J5452" t="s">
        <v>15</v>
      </c>
      <c r="K5452" t="s">
        <v>43</v>
      </c>
      <c r="L5452">
        <v>2</v>
      </c>
      <c r="M5452">
        <v>1007</v>
      </c>
      <c r="O5452" t="s">
        <v>28</v>
      </c>
      <c r="R5452" t="s">
        <v>46</v>
      </c>
      <c r="S5452" s="49" t="str">
        <f t="shared" si="681"/>
        <v>Card</v>
      </c>
      <c r="T5452" s="3">
        <v>0.04</v>
      </c>
      <c r="U5452" s="2">
        <v>14.157</v>
      </c>
      <c r="V5452" s="2">
        <v>4.2</v>
      </c>
      <c r="W5452" s="54">
        <f>_xlfn.XLOOKUP(M5452,Market!A:A,Market!F:F,0)</f>
        <v>8.8999999999999996E-2</v>
      </c>
      <c r="X5452" s="55">
        <f t="shared" si="682"/>
        <v>0.56628000000000001</v>
      </c>
      <c r="Y5452" s="55">
        <f t="shared" si="683"/>
        <v>9.9570000000000007</v>
      </c>
      <c r="Z5452" s="54">
        <f t="shared" si="684"/>
        <v>0.70332697605424888</v>
      </c>
      <c r="AA5452" s="49" t="str">
        <f t="shared" ca="1" si="685"/>
        <v>N</v>
      </c>
      <c r="AB5452" s="49">
        <f t="shared" ca="1" si="686"/>
        <v>5</v>
      </c>
      <c r="AC5452" s="49" t="str">
        <f t="shared" ca="1" si="687"/>
        <v>N</v>
      </c>
    </row>
    <row r="5453" spans="1:29" x14ac:dyDescent="0.25">
      <c r="A5453">
        <v>3750</v>
      </c>
      <c r="B5453" s="9">
        <v>43585</v>
      </c>
      <c r="C5453" s="50" t="str">
        <f t="shared" si="680"/>
        <v>N</v>
      </c>
      <c r="D5453" s="52">
        <f>_xlfn.XLOOKUP(B5453,Cal_Date!B:B,Cal_Date!A:A,0)</f>
        <v>5</v>
      </c>
      <c r="E5453">
        <v>2019</v>
      </c>
      <c r="F5453" t="s">
        <v>122</v>
      </c>
      <c r="G5453" t="s">
        <v>129</v>
      </c>
      <c r="H5453" t="s">
        <v>14</v>
      </c>
      <c r="I5453" t="s">
        <v>18</v>
      </c>
      <c r="J5453" t="s">
        <v>15</v>
      </c>
      <c r="K5453" t="s">
        <v>43</v>
      </c>
      <c r="L5453">
        <v>1</v>
      </c>
      <c r="M5453">
        <v>1007</v>
      </c>
      <c r="O5453" t="s">
        <v>28</v>
      </c>
      <c r="R5453" t="s">
        <v>46</v>
      </c>
      <c r="S5453" s="49" t="str">
        <f t="shared" si="681"/>
        <v>Card</v>
      </c>
      <c r="T5453" s="3">
        <v>0.04</v>
      </c>
      <c r="U5453" s="2">
        <v>7.6229999999999993</v>
      </c>
      <c r="V5453" s="2">
        <v>2.2200000000000002</v>
      </c>
      <c r="W5453" s="54">
        <f>_xlfn.XLOOKUP(M5453,Market!A:A,Market!F:F,0)</f>
        <v>8.8999999999999996E-2</v>
      </c>
      <c r="X5453" s="55">
        <f t="shared" si="682"/>
        <v>0.30491999999999997</v>
      </c>
      <c r="Y5453" s="55">
        <f t="shared" si="683"/>
        <v>5.4029999999999987</v>
      </c>
      <c r="Z5453" s="54">
        <f t="shared" si="684"/>
        <v>0.7087760724124359</v>
      </c>
      <c r="AA5453" s="49" t="str">
        <f t="shared" ca="1" si="685"/>
        <v>N</v>
      </c>
      <c r="AB5453" s="49">
        <f t="shared" ca="1" si="686"/>
        <v>5</v>
      </c>
      <c r="AC5453" s="49" t="str">
        <f t="shared" ca="1" si="687"/>
        <v>N</v>
      </c>
    </row>
    <row r="5454" spans="1:29" x14ac:dyDescent="0.25">
      <c r="A5454">
        <v>3751</v>
      </c>
      <c r="B5454" s="9">
        <v>43585</v>
      </c>
      <c r="C5454" s="50" t="str">
        <f t="shared" si="680"/>
        <v>N</v>
      </c>
      <c r="D5454" s="52">
        <f>_xlfn.XLOOKUP(B5454,Cal_Date!B:B,Cal_Date!A:A,0)</f>
        <v>5</v>
      </c>
      <c r="E5454">
        <v>2019</v>
      </c>
      <c r="F5454" t="s">
        <v>122</v>
      </c>
      <c r="G5454" t="s">
        <v>129</v>
      </c>
      <c r="H5454" t="s">
        <v>14</v>
      </c>
      <c r="I5454" t="s">
        <v>18</v>
      </c>
      <c r="J5454" t="s">
        <v>15</v>
      </c>
      <c r="K5454" t="s">
        <v>43</v>
      </c>
      <c r="L5454">
        <v>2</v>
      </c>
      <c r="M5454">
        <v>1007</v>
      </c>
      <c r="O5454" t="s">
        <v>28</v>
      </c>
      <c r="R5454" t="s">
        <v>44</v>
      </c>
      <c r="S5454" s="49" t="str">
        <f t="shared" si="681"/>
        <v>Card</v>
      </c>
      <c r="T5454" s="3">
        <v>0.03</v>
      </c>
      <c r="U5454" s="2">
        <v>14.157</v>
      </c>
      <c r="V5454" s="2">
        <v>4.2</v>
      </c>
      <c r="W5454" s="54">
        <f>_xlfn.XLOOKUP(M5454,Market!A:A,Market!F:F,0)</f>
        <v>8.8999999999999996E-2</v>
      </c>
      <c r="X5454" s="55">
        <f t="shared" si="682"/>
        <v>0.42470999999999998</v>
      </c>
      <c r="Y5454" s="55">
        <f t="shared" si="683"/>
        <v>9.9570000000000007</v>
      </c>
      <c r="Z5454" s="54">
        <f t="shared" si="684"/>
        <v>0.70332697605424888</v>
      </c>
      <c r="AA5454" s="49" t="str">
        <f t="shared" ca="1" si="685"/>
        <v>N</v>
      </c>
      <c r="AB5454" s="49">
        <f t="shared" ca="1" si="686"/>
        <v>5</v>
      </c>
      <c r="AC5454" s="49" t="str">
        <f t="shared" ca="1" si="687"/>
        <v>N</v>
      </c>
    </row>
    <row r="5455" spans="1:29" x14ac:dyDescent="0.25">
      <c r="A5455">
        <v>3752</v>
      </c>
      <c r="B5455" s="9">
        <v>43556</v>
      </c>
      <c r="C5455" s="50" t="str">
        <f t="shared" si="680"/>
        <v>N</v>
      </c>
      <c r="D5455" s="52">
        <f>_xlfn.XLOOKUP(B5455,Cal_Date!B:B,Cal_Date!A:A,0)</f>
        <v>1</v>
      </c>
      <c r="E5455">
        <v>2019</v>
      </c>
      <c r="F5455" t="s">
        <v>121</v>
      </c>
      <c r="G5455" t="s">
        <v>129</v>
      </c>
      <c r="H5455" t="s">
        <v>48</v>
      </c>
      <c r="I5455" t="s">
        <v>18</v>
      </c>
      <c r="J5455" t="s">
        <v>10</v>
      </c>
      <c r="K5455" t="s">
        <v>43</v>
      </c>
      <c r="L5455">
        <v>1</v>
      </c>
      <c r="M5455">
        <v>1005</v>
      </c>
      <c r="O5455" t="s">
        <v>25</v>
      </c>
      <c r="R5455" t="s">
        <v>44</v>
      </c>
      <c r="S5455" s="49" t="str">
        <f t="shared" si="681"/>
        <v>Card</v>
      </c>
      <c r="T5455" s="3">
        <v>0.03</v>
      </c>
      <c r="U5455" s="2">
        <v>7.6229999999999993</v>
      </c>
      <c r="V5455" s="2">
        <v>1.46</v>
      </c>
      <c r="W5455" s="54">
        <f>_xlfn.XLOOKUP(M5455,Market!A:A,Market!F:F,0)</f>
        <v>8.8999999999999996E-2</v>
      </c>
      <c r="X5455" s="55">
        <f t="shared" si="682"/>
        <v>0.22868999999999998</v>
      </c>
      <c r="Y5455" s="55">
        <f t="shared" si="683"/>
        <v>6.1629999999999994</v>
      </c>
      <c r="Z5455" s="54">
        <f t="shared" si="684"/>
        <v>0.80847435392889933</v>
      </c>
      <c r="AA5455" s="49" t="str">
        <f t="shared" ca="1" si="685"/>
        <v>N</v>
      </c>
      <c r="AB5455" s="49">
        <f t="shared" ca="1" si="686"/>
        <v>5</v>
      </c>
      <c r="AC5455" s="49" t="str">
        <f t="shared" ca="1" si="687"/>
        <v>N</v>
      </c>
    </row>
    <row r="5456" spans="1:29" x14ac:dyDescent="0.25">
      <c r="A5456">
        <v>3753</v>
      </c>
      <c r="B5456" s="9">
        <v>43556</v>
      </c>
      <c r="C5456" s="50" t="str">
        <f t="shared" si="680"/>
        <v>N</v>
      </c>
      <c r="D5456" s="52">
        <f>_xlfn.XLOOKUP(B5456,Cal_Date!B:B,Cal_Date!A:A,0)</f>
        <v>1</v>
      </c>
      <c r="E5456">
        <v>2019</v>
      </c>
      <c r="F5456" t="s">
        <v>121</v>
      </c>
      <c r="G5456" t="s">
        <v>129</v>
      </c>
      <c r="H5456" t="s">
        <v>11</v>
      </c>
      <c r="I5456" t="s">
        <v>11</v>
      </c>
      <c r="J5456" t="s">
        <v>15</v>
      </c>
      <c r="K5456" t="s">
        <v>42</v>
      </c>
      <c r="L5456">
        <v>1</v>
      </c>
      <c r="M5456">
        <v>1005</v>
      </c>
      <c r="O5456" t="s">
        <v>25</v>
      </c>
      <c r="R5456" t="s">
        <v>44</v>
      </c>
      <c r="S5456" s="49" t="str">
        <f t="shared" si="681"/>
        <v>Card</v>
      </c>
      <c r="T5456" s="3">
        <v>0.03</v>
      </c>
      <c r="U5456" s="2">
        <v>2.7225000000000001</v>
      </c>
      <c r="V5456" s="2">
        <v>0.87</v>
      </c>
      <c r="W5456" s="54">
        <f>_xlfn.XLOOKUP(M5456,Market!A:A,Market!F:F,0)</f>
        <v>8.8999999999999996E-2</v>
      </c>
      <c r="X5456" s="55">
        <f t="shared" si="682"/>
        <v>8.1674999999999998E-2</v>
      </c>
      <c r="Y5456" s="55">
        <f t="shared" si="683"/>
        <v>1.8525</v>
      </c>
      <c r="Z5456" s="54">
        <f t="shared" si="684"/>
        <v>0.68044077134986225</v>
      </c>
      <c r="AA5456" s="49" t="str">
        <f t="shared" ca="1" si="685"/>
        <v>N</v>
      </c>
      <c r="AB5456" s="49">
        <f t="shared" ca="1" si="686"/>
        <v>5</v>
      </c>
      <c r="AC5456" s="49" t="str">
        <f t="shared" ca="1" si="687"/>
        <v>N</v>
      </c>
    </row>
    <row r="5457" spans="1:29" x14ac:dyDescent="0.25">
      <c r="A5457">
        <v>3754</v>
      </c>
      <c r="B5457" s="9">
        <v>43556</v>
      </c>
      <c r="C5457" s="50" t="str">
        <f t="shared" si="680"/>
        <v>N</v>
      </c>
      <c r="D5457" s="52">
        <f>_xlfn.XLOOKUP(B5457,Cal_Date!B:B,Cal_Date!A:A,0)</f>
        <v>1</v>
      </c>
      <c r="E5457">
        <v>2019</v>
      </c>
      <c r="F5457" t="s">
        <v>121</v>
      </c>
      <c r="G5457" t="s">
        <v>129</v>
      </c>
      <c r="H5457" t="s">
        <v>11</v>
      </c>
      <c r="I5457" t="s">
        <v>11</v>
      </c>
      <c r="J5457" t="s">
        <v>15</v>
      </c>
      <c r="K5457" t="s">
        <v>42</v>
      </c>
      <c r="L5457">
        <v>1</v>
      </c>
      <c r="M5457">
        <v>1002</v>
      </c>
      <c r="O5457" t="s">
        <v>28</v>
      </c>
      <c r="R5457" t="s">
        <v>44</v>
      </c>
      <c r="S5457" s="49" t="str">
        <f t="shared" si="681"/>
        <v>Card</v>
      </c>
      <c r="T5457" s="3">
        <v>0.03</v>
      </c>
      <c r="U5457" s="2">
        <v>2.6500000000000004</v>
      </c>
      <c r="V5457" s="2">
        <v>0.87</v>
      </c>
      <c r="W5457" s="54">
        <f>_xlfn.XLOOKUP(M5457,Market!A:A,Market!F:F,0)</f>
        <v>0.06</v>
      </c>
      <c r="X5457" s="55">
        <f t="shared" si="682"/>
        <v>7.9500000000000001E-2</v>
      </c>
      <c r="Y5457" s="55">
        <f t="shared" si="683"/>
        <v>1.7800000000000002</v>
      </c>
      <c r="Z5457" s="54">
        <f t="shared" si="684"/>
        <v>0.67169811320754713</v>
      </c>
      <c r="AA5457" s="49" t="str">
        <f t="shared" ca="1" si="685"/>
        <v>N</v>
      </c>
      <c r="AB5457" s="49">
        <f t="shared" ca="1" si="686"/>
        <v>5</v>
      </c>
      <c r="AC5457" s="49" t="str">
        <f t="shared" ca="1" si="687"/>
        <v>N</v>
      </c>
    </row>
    <row r="5458" spans="1:29" x14ac:dyDescent="0.25">
      <c r="A5458">
        <v>3755</v>
      </c>
      <c r="B5458" s="9">
        <v>43556</v>
      </c>
      <c r="C5458" s="50" t="str">
        <f t="shared" si="680"/>
        <v>N</v>
      </c>
      <c r="D5458" s="52">
        <f>_xlfn.XLOOKUP(B5458,Cal_Date!B:B,Cal_Date!A:A,0)</f>
        <v>1</v>
      </c>
      <c r="E5458">
        <v>2019</v>
      </c>
      <c r="F5458" t="s">
        <v>121</v>
      </c>
      <c r="G5458" t="s">
        <v>129</v>
      </c>
      <c r="H5458" t="s">
        <v>11</v>
      </c>
      <c r="I5458" t="s">
        <v>13</v>
      </c>
      <c r="J5458" t="s">
        <v>15</v>
      </c>
      <c r="K5458" t="s">
        <v>42</v>
      </c>
      <c r="L5458">
        <v>1</v>
      </c>
      <c r="M5458">
        <v>1004</v>
      </c>
      <c r="O5458" t="s">
        <v>28</v>
      </c>
      <c r="R5458" t="s">
        <v>46</v>
      </c>
      <c r="S5458" s="49" t="str">
        <f t="shared" si="681"/>
        <v>Card</v>
      </c>
      <c r="T5458" s="3">
        <v>0.04</v>
      </c>
      <c r="U5458" s="2">
        <v>2.6500000000000004</v>
      </c>
      <c r="V5458" s="2">
        <v>1.42</v>
      </c>
      <c r="W5458" s="54">
        <f>_xlfn.XLOOKUP(M5458,Market!A:A,Market!F:F,0)</f>
        <v>0.06</v>
      </c>
      <c r="X5458" s="55">
        <f t="shared" si="682"/>
        <v>0.10600000000000001</v>
      </c>
      <c r="Y5458" s="55">
        <f t="shared" si="683"/>
        <v>1.2300000000000004</v>
      </c>
      <c r="Z5458" s="54">
        <f t="shared" si="684"/>
        <v>0.46415094339622653</v>
      </c>
      <c r="AA5458" s="49" t="str">
        <f t="shared" ca="1" si="685"/>
        <v>N</v>
      </c>
      <c r="AB5458" s="49">
        <f t="shared" ca="1" si="686"/>
        <v>5</v>
      </c>
      <c r="AC5458" s="49" t="str">
        <f t="shared" ca="1" si="687"/>
        <v>N</v>
      </c>
    </row>
    <row r="5459" spans="1:29" x14ac:dyDescent="0.25">
      <c r="A5459">
        <v>3756</v>
      </c>
      <c r="B5459" s="9">
        <v>43556</v>
      </c>
      <c r="C5459" s="50" t="str">
        <f t="shared" si="680"/>
        <v>N</v>
      </c>
      <c r="D5459" s="52">
        <f>_xlfn.XLOOKUP(B5459,Cal_Date!B:B,Cal_Date!A:A,0)</f>
        <v>1</v>
      </c>
      <c r="E5459">
        <v>2019</v>
      </c>
      <c r="F5459" t="s">
        <v>121</v>
      </c>
      <c r="G5459" t="s">
        <v>129</v>
      </c>
      <c r="H5459" t="s">
        <v>14</v>
      </c>
      <c r="I5459" t="s">
        <v>18</v>
      </c>
      <c r="J5459" t="s">
        <v>15</v>
      </c>
      <c r="K5459" t="s">
        <v>43</v>
      </c>
      <c r="L5459">
        <v>2</v>
      </c>
      <c r="M5459">
        <v>1005</v>
      </c>
      <c r="O5459" t="s">
        <v>25</v>
      </c>
      <c r="R5459" t="s">
        <v>46</v>
      </c>
      <c r="S5459" s="49" t="str">
        <f t="shared" si="681"/>
        <v>Card</v>
      </c>
      <c r="T5459" s="3">
        <v>0.04</v>
      </c>
      <c r="U5459" s="2">
        <v>14.157</v>
      </c>
      <c r="V5459" s="2">
        <v>4.2</v>
      </c>
      <c r="W5459" s="54">
        <f>_xlfn.XLOOKUP(M5459,Market!A:A,Market!F:F,0)</f>
        <v>8.8999999999999996E-2</v>
      </c>
      <c r="X5459" s="55">
        <f t="shared" si="682"/>
        <v>0.56628000000000001</v>
      </c>
      <c r="Y5459" s="55">
        <f t="shared" si="683"/>
        <v>9.9570000000000007</v>
      </c>
      <c r="Z5459" s="54">
        <f t="shared" si="684"/>
        <v>0.70332697605424888</v>
      </c>
      <c r="AA5459" s="49" t="str">
        <f t="shared" ca="1" si="685"/>
        <v>N</v>
      </c>
      <c r="AB5459" s="49">
        <f t="shared" ca="1" si="686"/>
        <v>5</v>
      </c>
      <c r="AC5459" s="49" t="str">
        <f t="shared" ca="1" si="687"/>
        <v>N</v>
      </c>
    </row>
    <row r="5460" spans="1:29" x14ac:dyDescent="0.25">
      <c r="A5460">
        <v>3757</v>
      </c>
      <c r="B5460" s="9">
        <v>43556</v>
      </c>
      <c r="C5460" s="50" t="str">
        <f t="shared" si="680"/>
        <v>N</v>
      </c>
      <c r="D5460" s="52">
        <f>_xlfn.XLOOKUP(B5460,Cal_Date!B:B,Cal_Date!A:A,0)</f>
        <v>1</v>
      </c>
      <c r="E5460">
        <v>2019</v>
      </c>
      <c r="F5460" t="s">
        <v>121</v>
      </c>
      <c r="G5460" t="s">
        <v>129</v>
      </c>
      <c r="H5460" t="s">
        <v>11</v>
      </c>
      <c r="I5460" t="s">
        <v>11</v>
      </c>
      <c r="J5460" t="s">
        <v>15</v>
      </c>
      <c r="K5460" t="s">
        <v>42</v>
      </c>
      <c r="L5460">
        <v>1</v>
      </c>
      <c r="M5460">
        <v>1001</v>
      </c>
      <c r="O5460" t="s">
        <v>25</v>
      </c>
      <c r="R5460" t="s">
        <v>46</v>
      </c>
      <c r="S5460" s="49" t="str">
        <f t="shared" si="681"/>
        <v>Card</v>
      </c>
      <c r="T5460" s="3">
        <v>0.04</v>
      </c>
      <c r="U5460" s="2">
        <v>2.6500000000000004</v>
      </c>
      <c r="V5460" s="2">
        <v>0.87</v>
      </c>
      <c r="W5460" s="54">
        <f>_xlfn.XLOOKUP(M5460,Market!A:A,Market!F:F,0)</f>
        <v>0.06</v>
      </c>
      <c r="X5460" s="55">
        <f t="shared" si="682"/>
        <v>0.10600000000000001</v>
      </c>
      <c r="Y5460" s="55">
        <f t="shared" si="683"/>
        <v>1.7800000000000002</v>
      </c>
      <c r="Z5460" s="54">
        <f t="shared" si="684"/>
        <v>0.67169811320754713</v>
      </c>
      <c r="AA5460" s="49" t="str">
        <f t="shared" ca="1" si="685"/>
        <v>N</v>
      </c>
      <c r="AB5460" s="49">
        <f t="shared" ca="1" si="686"/>
        <v>5</v>
      </c>
      <c r="AC5460" s="49" t="str">
        <f t="shared" ca="1" si="687"/>
        <v>N</v>
      </c>
    </row>
    <row r="5461" spans="1:29" x14ac:dyDescent="0.25">
      <c r="A5461">
        <v>3758</v>
      </c>
      <c r="B5461" s="9">
        <v>43556</v>
      </c>
      <c r="C5461" s="50" t="str">
        <f t="shared" si="680"/>
        <v>N</v>
      </c>
      <c r="D5461" s="52">
        <f>_xlfn.XLOOKUP(B5461,Cal_Date!B:B,Cal_Date!A:A,0)</f>
        <v>1</v>
      </c>
      <c r="E5461">
        <v>2019</v>
      </c>
      <c r="F5461" t="s">
        <v>121</v>
      </c>
      <c r="G5461" t="s">
        <v>129</v>
      </c>
      <c r="H5461" t="s">
        <v>48</v>
      </c>
      <c r="I5461" t="s">
        <v>18</v>
      </c>
      <c r="J5461" t="s">
        <v>10</v>
      </c>
      <c r="K5461" t="s">
        <v>43</v>
      </c>
      <c r="L5461">
        <v>1</v>
      </c>
      <c r="M5461">
        <v>1010</v>
      </c>
      <c r="O5461" t="s">
        <v>25</v>
      </c>
      <c r="R5461" t="s">
        <v>46</v>
      </c>
      <c r="S5461" s="49" t="str">
        <f t="shared" si="681"/>
        <v>Card</v>
      </c>
      <c r="T5461" s="3">
        <v>0.04</v>
      </c>
      <c r="U5461" s="2">
        <v>7.5600000000000005</v>
      </c>
      <c r="V5461" s="2">
        <v>1.46</v>
      </c>
      <c r="W5461" s="54">
        <f>_xlfn.XLOOKUP(M5461,Market!A:A,Market!F:F,0)</f>
        <v>0.08</v>
      </c>
      <c r="X5461" s="55">
        <f t="shared" si="682"/>
        <v>0.3024</v>
      </c>
      <c r="Y5461" s="55">
        <f t="shared" si="683"/>
        <v>6.1000000000000005</v>
      </c>
      <c r="Z5461" s="54">
        <f t="shared" si="684"/>
        <v>0.80687830687830686</v>
      </c>
      <c r="AA5461" s="49" t="str">
        <f t="shared" ca="1" si="685"/>
        <v>N</v>
      </c>
      <c r="AB5461" s="49">
        <f t="shared" ca="1" si="686"/>
        <v>5</v>
      </c>
      <c r="AC5461" s="49" t="str">
        <f t="shared" ca="1" si="687"/>
        <v>N</v>
      </c>
    </row>
    <row r="5462" spans="1:29" x14ac:dyDescent="0.25">
      <c r="A5462">
        <v>3759</v>
      </c>
      <c r="B5462" s="9">
        <v>43556</v>
      </c>
      <c r="C5462" s="50" t="str">
        <f t="shared" si="680"/>
        <v>N</v>
      </c>
      <c r="D5462" s="52">
        <f>_xlfn.XLOOKUP(B5462,Cal_Date!B:B,Cal_Date!A:A,0)</f>
        <v>1</v>
      </c>
      <c r="E5462">
        <v>2019</v>
      </c>
      <c r="F5462" t="s">
        <v>121</v>
      </c>
      <c r="G5462" t="s">
        <v>129</v>
      </c>
      <c r="H5462" t="s">
        <v>48</v>
      </c>
      <c r="I5462" t="s">
        <v>18</v>
      </c>
      <c r="J5462" t="s">
        <v>10</v>
      </c>
      <c r="K5462" t="s">
        <v>43</v>
      </c>
      <c r="L5462">
        <v>1</v>
      </c>
      <c r="M5462">
        <v>1011</v>
      </c>
      <c r="O5462" t="s">
        <v>25</v>
      </c>
      <c r="R5462" t="s">
        <v>46</v>
      </c>
      <c r="S5462" s="49" t="str">
        <f t="shared" si="681"/>
        <v>Card</v>
      </c>
      <c r="T5462" s="3">
        <v>0.04</v>
      </c>
      <c r="U5462" s="2">
        <v>7.42</v>
      </c>
      <c r="V5462" s="2">
        <v>1.46</v>
      </c>
      <c r="W5462" s="54">
        <f>_xlfn.XLOOKUP(M5462,Market!A:A,Market!F:F,0)</f>
        <v>0.06</v>
      </c>
      <c r="X5462" s="55">
        <f t="shared" si="682"/>
        <v>0.29680000000000001</v>
      </c>
      <c r="Y5462" s="55">
        <f t="shared" si="683"/>
        <v>5.96</v>
      </c>
      <c r="Z5462" s="54">
        <f t="shared" si="684"/>
        <v>0.80323450134770891</v>
      </c>
      <c r="AA5462" s="49" t="str">
        <f t="shared" ca="1" si="685"/>
        <v>N</v>
      </c>
      <c r="AB5462" s="49">
        <f t="shared" ca="1" si="686"/>
        <v>5</v>
      </c>
      <c r="AC5462" s="49" t="str">
        <f t="shared" ca="1" si="687"/>
        <v>N</v>
      </c>
    </row>
    <row r="5463" spans="1:29" x14ac:dyDescent="0.25">
      <c r="A5463">
        <v>3760</v>
      </c>
      <c r="B5463" s="9">
        <v>43556</v>
      </c>
      <c r="C5463" s="50" t="str">
        <f t="shared" si="680"/>
        <v>N</v>
      </c>
      <c r="D5463" s="52">
        <f>_xlfn.XLOOKUP(B5463,Cal_Date!B:B,Cal_Date!A:A,0)</f>
        <v>1</v>
      </c>
      <c r="E5463">
        <v>2019</v>
      </c>
      <c r="F5463" t="s">
        <v>121</v>
      </c>
      <c r="G5463" t="s">
        <v>129</v>
      </c>
      <c r="H5463" t="s">
        <v>14</v>
      </c>
      <c r="I5463" t="s">
        <v>18</v>
      </c>
      <c r="J5463" t="s">
        <v>15</v>
      </c>
      <c r="K5463" t="s">
        <v>43</v>
      </c>
      <c r="L5463">
        <v>1</v>
      </c>
      <c r="M5463">
        <v>1011</v>
      </c>
      <c r="O5463" t="s">
        <v>25</v>
      </c>
      <c r="R5463" t="s">
        <v>44</v>
      </c>
      <c r="S5463" s="49" t="str">
        <f t="shared" si="681"/>
        <v>Card</v>
      </c>
      <c r="T5463" s="3">
        <v>0.03</v>
      </c>
      <c r="U5463" s="2">
        <v>6.8900000000000006</v>
      </c>
      <c r="V5463" s="2">
        <v>2.1</v>
      </c>
      <c r="W5463" s="54">
        <f>_xlfn.XLOOKUP(M5463,Market!A:A,Market!F:F,0)</f>
        <v>0.06</v>
      </c>
      <c r="X5463" s="55">
        <f t="shared" si="682"/>
        <v>0.20670000000000002</v>
      </c>
      <c r="Y5463" s="55">
        <f t="shared" si="683"/>
        <v>4.7900000000000009</v>
      </c>
      <c r="Z5463" s="54">
        <f t="shared" si="684"/>
        <v>0.69521044992743108</v>
      </c>
      <c r="AA5463" s="49" t="str">
        <f t="shared" ca="1" si="685"/>
        <v>N</v>
      </c>
      <c r="AB5463" s="49">
        <f t="shared" ca="1" si="686"/>
        <v>5</v>
      </c>
      <c r="AC5463" s="49" t="str">
        <f t="shared" ca="1" si="687"/>
        <v>N</v>
      </c>
    </row>
    <row r="5464" spans="1:29" x14ac:dyDescent="0.25">
      <c r="A5464">
        <v>3761</v>
      </c>
      <c r="B5464" s="9">
        <v>43556</v>
      </c>
      <c r="C5464" s="50" t="str">
        <f t="shared" si="680"/>
        <v>N</v>
      </c>
      <c r="D5464" s="52">
        <f>_xlfn.XLOOKUP(B5464,Cal_Date!B:B,Cal_Date!A:A,0)</f>
        <v>1</v>
      </c>
      <c r="E5464">
        <v>2019</v>
      </c>
      <c r="F5464" t="s">
        <v>121</v>
      </c>
      <c r="G5464" t="s">
        <v>129</v>
      </c>
      <c r="H5464" t="s">
        <v>11</v>
      </c>
      <c r="I5464" t="s">
        <v>11</v>
      </c>
      <c r="J5464" t="s">
        <v>15</v>
      </c>
      <c r="K5464" t="s">
        <v>42</v>
      </c>
      <c r="L5464">
        <v>1</v>
      </c>
      <c r="M5464">
        <v>1001</v>
      </c>
      <c r="O5464" t="s">
        <v>25</v>
      </c>
      <c r="R5464" t="s">
        <v>46</v>
      </c>
      <c r="S5464" s="49" t="str">
        <f t="shared" si="681"/>
        <v>Card</v>
      </c>
      <c r="T5464" s="3">
        <v>0.04</v>
      </c>
      <c r="U5464" s="2">
        <v>2.6500000000000004</v>
      </c>
      <c r="V5464" s="2">
        <v>0.87</v>
      </c>
      <c r="W5464" s="54">
        <f>_xlfn.XLOOKUP(M5464,Market!A:A,Market!F:F,0)</f>
        <v>0.06</v>
      </c>
      <c r="X5464" s="55">
        <f t="shared" si="682"/>
        <v>0.10600000000000001</v>
      </c>
      <c r="Y5464" s="55">
        <f t="shared" si="683"/>
        <v>1.7800000000000002</v>
      </c>
      <c r="Z5464" s="54">
        <f t="shared" si="684"/>
        <v>0.67169811320754713</v>
      </c>
      <c r="AA5464" s="49" t="str">
        <f t="shared" ca="1" si="685"/>
        <v>N</v>
      </c>
      <c r="AB5464" s="49">
        <f t="shared" ca="1" si="686"/>
        <v>5</v>
      </c>
      <c r="AC5464" s="49" t="str">
        <f t="shared" ca="1" si="687"/>
        <v>N</v>
      </c>
    </row>
    <row r="5465" spans="1:29" x14ac:dyDescent="0.25">
      <c r="A5465">
        <v>3762</v>
      </c>
      <c r="B5465" s="9">
        <v>43556</v>
      </c>
      <c r="C5465" s="50" t="str">
        <f t="shared" si="680"/>
        <v>N</v>
      </c>
      <c r="D5465" s="52">
        <f>_xlfn.XLOOKUP(B5465,Cal_Date!B:B,Cal_Date!A:A,0)</f>
        <v>1</v>
      </c>
      <c r="E5465">
        <v>2019</v>
      </c>
      <c r="F5465" t="s">
        <v>121</v>
      </c>
      <c r="G5465" t="s">
        <v>129</v>
      </c>
      <c r="H5465" t="s">
        <v>48</v>
      </c>
      <c r="I5465" t="s">
        <v>18</v>
      </c>
      <c r="J5465" t="s">
        <v>10</v>
      </c>
      <c r="K5465" t="s">
        <v>43</v>
      </c>
      <c r="L5465">
        <v>2</v>
      </c>
      <c r="M5465">
        <v>1003</v>
      </c>
      <c r="O5465" t="s">
        <v>25</v>
      </c>
      <c r="R5465" t="s">
        <v>44</v>
      </c>
      <c r="S5465" s="49" t="str">
        <f t="shared" si="681"/>
        <v>Card</v>
      </c>
      <c r="T5465" s="3">
        <v>0.03</v>
      </c>
      <c r="U5465" s="2">
        <v>14.84</v>
      </c>
      <c r="V5465" s="2">
        <v>2.92</v>
      </c>
      <c r="W5465" s="54">
        <f>_xlfn.XLOOKUP(M5465,Market!A:A,Market!F:F,0)</f>
        <v>0.06</v>
      </c>
      <c r="X5465" s="55">
        <f t="shared" si="682"/>
        <v>0.44519999999999998</v>
      </c>
      <c r="Y5465" s="55">
        <f t="shared" si="683"/>
        <v>11.92</v>
      </c>
      <c r="Z5465" s="54">
        <f t="shared" si="684"/>
        <v>0.80323450134770891</v>
      </c>
      <c r="AA5465" s="49" t="str">
        <f t="shared" ca="1" si="685"/>
        <v>N</v>
      </c>
      <c r="AB5465" s="49">
        <f t="shared" ca="1" si="686"/>
        <v>5</v>
      </c>
      <c r="AC5465" s="49" t="str">
        <f t="shared" ca="1" si="687"/>
        <v>N</v>
      </c>
    </row>
    <row r="5466" spans="1:29" x14ac:dyDescent="0.25">
      <c r="A5466">
        <v>3763</v>
      </c>
      <c r="B5466" s="9">
        <v>43556</v>
      </c>
      <c r="C5466" s="50" t="str">
        <f t="shared" si="680"/>
        <v>N</v>
      </c>
      <c r="D5466" s="52">
        <f>_xlfn.XLOOKUP(B5466,Cal_Date!B:B,Cal_Date!A:A,0)</f>
        <v>1</v>
      </c>
      <c r="E5466">
        <v>2019</v>
      </c>
      <c r="F5466" t="s">
        <v>121</v>
      </c>
      <c r="G5466" t="s">
        <v>129</v>
      </c>
      <c r="H5466" t="s">
        <v>11</v>
      </c>
      <c r="I5466" t="s">
        <v>11</v>
      </c>
      <c r="J5466" t="s">
        <v>15</v>
      </c>
      <c r="K5466" t="s">
        <v>42</v>
      </c>
      <c r="L5466">
        <v>2</v>
      </c>
      <c r="M5466">
        <v>1005</v>
      </c>
      <c r="O5466" t="s">
        <v>25</v>
      </c>
      <c r="R5466" t="s">
        <v>44</v>
      </c>
      <c r="S5466" s="49" t="str">
        <f t="shared" si="681"/>
        <v>Card</v>
      </c>
      <c r="T5466" s="3">
        <v>0.03</v>
      </c>
      <c r="U5466" s="2">
        <v>5.4450000000000003</v>
      </c>
      <c r="V5466" s="2">
        <v>1.74</v>
      </c>
      <c r="W5466" s="54">
        <f>_xlfn.XLOOKUP(M5466,Market!A:A,Market!F:F,0)</f>
        <v>8.8999999999999996E-2</v>
      </c>
      <c r="X5466" s="55">
        <f t="shared" si="682"/>
        <v>0.16335</v>
      </c>
      <c r="Y5466" s="55">
        <f t="shared" si="683"/>
        <v>3.7050000000000001</v>
      </c>
      <c r="Z5466" s="54">
        <f t="shared" si="684"/>
        <v>0.68044077134986225</v>
      </c>
      <c r="AA5466" s="49" t="str">
        <f t="shared" ca="1" si="685"/>
        <v>N</v>
      </c>
      <c r="AB5466" s="49">
        <f t="shared" ca="1" si="686"/>
        <v>5</v>
      </c>
      <c r="AC5466" s="49" t="str">
        <f t="shared" ca="1" si="687"/>
        <v>N</v>
      </c>
    </row>
    <row r="5467" spans="1:29" x14ac:dyDescent="0.25">
      <c r="A5467">
        <v>3764</v>
      </c>
      <c r="B5467" s="9">
        <v>43556</v>
      </c>
      <c r="C5467" s="50" t="str">
        <f t="shared" si="680"/>
        <v>N</v>
      </c>
      <c r="D5467" s="52">
        <f>_xlfn.XLOOKUP(B5467,Cal_Date!B:B,Cal_Date!A:A,0)</f>
        <v>1</v>
      </c>
      <c r="E5467">
        <v>2019</v>
      </c>
      <c r="F5467" t="s">
        <v>121</v>
      </c>
      <c r="G5467" t="s">
        <v>129</v>
      </c>
      <c r="H5467" t="s">
        <v>11</v>
      </c>
      <c r="I5467" t="s">
        <v>11</v>
      </c>
      <c r="J5467" t="s">
        <v>15</v>
      </c>
      <c r="K5467" t="s">
        <v>42</v>
      </c>
      <c r="L5467">
        <v>1</v>
      </c>
      <c r="M5467">
        <v>1005</v>
      </c>
      <c r="O5467" t="s">
        <v>25</v>
      </c>
      <c r="R5467" t="s">
        <v>44</v>
      </c>
      <c r="S5467" s="49" t="str">
        <f t="shared" si="681"/>
        <v>Card</v>
      </c>
      <c r="T5467" s="3">
        <v>0.03</v>
      </c>
      <c r="U5467" s="2">
        <v>2.7225000000000001</v>
      </c>
      <c r="V5467" s="2">
        <v>0.87</v>
      </c>
      <c r="W5467" s="54">
        <f>_xlfn.XLOOKUP(M5467,Market!A:A,Market!F:F,0)</f>
        <v>8.8999999999999996E-2</v>
      </c>
      <c r="X5467" s="55">
        <f t="shared" si="682"/>
        <v>8.1674999999999998E-2</v>
      </c>
      <c r="Y5467" s="55">
        <f t="shared" si="683"/>
        <v>1.8525</v>
      </c>
      <c r="Z5467" s="54">
        <f t="shared" si="684"/>
        <v>0.68044077134986225</v>
      </c>
      <c r="AA5467" s="49" t="str">
        <f t="shared" ca="1" si="685"/>
        <v>N</v>
      </c>
      <c r="AB5467" s="49">
        <f t="shared" ca="1" si="686"/>
        <v>5</v>
      </c>
      <c r="AC5467" s="49" t="str">
        <f t="shared" ca="1" si="687"/>
        <v>N</v>
      </c>
    </row>
    <row r="5468" spans="1:29" x14ac:dyDescent="0.25">
      <c r="A5468">
        <v>3765</v>
      </c>
      <c r="B5468" s="9">
        <v>43556</v>
      </c>
      <c r="C5468" s="50" t="str">
        <f t="shared" si="680"/>
        <v>N</v>
      </c>
      <c r="D5468" s="52">
        <f>_xlfn.XLOOKUP(B5468,Cal_Date!B:B,Cal_Date!A:A,0)</f>
        <v>1</v>
      </c>
      <c r="E5468">
        <v>2019</v>
      </c>
      <c r="F5468" t="s">
        <v>121</v>
      </c>
      <c r="G5468" t="s">
        <v>129</v>
      </c>
      <c r="H5468" t="s">
        <v>11</v>
      </c>
      <c r="I5468" t="s">
        <v>13</v>
      </c>
      <c r="J5468" t="s">
        <v>15</v>
      </c>
      <c r="K5468" t="s">
        <v>42</v>
      </c>
      <c r="L5468">
        <v>1</v>
      </c>
      <c r="M5468">
        <v>1006</v>
      </c>
      <c r="O5468" t="s">
        <v>28</v>
      </c>
      <c r="R5468" t="s">
        <v>44</v>
      </c>
      <c r="S5468" s="49" t="str">
        <f t="shared" si="681"/>
        <v>Card</v>
      </c>
      <c r="T5468" s="3">
        <v>0.03</v>
      </c>
      <c r="U5468" s="2">
        <v>2.7225000000000001</v>
      </c>
      <c r="V5468" s="2">
        <v>1.42</v>
      </c>
      <c r="W5468" s="54">
        <f>_xlfn.XLOOKUP(M5468,Market!A:A,Market!F:F,0)</f>
        <v>8.8999999999999996E-2</v>
      </c>
      <c r="X5468" s="55">
        <f t="shared" si="682"/>
        <v>8.1674999999999998E-2</v>
      </c>
      <c r="Y5468" s="55">
        <f t="shared" si="683"/>
        <v>1.3025000000000002</v>
      </c>
      <c r="Z5468" s="54">
        <f t="shared" si="684"/>
        <v>0.47842056932966032</v>
      </c>
      <c r="AA5468" s="49" t="str">
        <f t="shared" ca="1" si="685"/>
        <v>N</v>
      </c>
      <c r="AB5468" s="49">
        <f t="shared" ca="1" si="686"/>
        <v>5</v>
      </c>
      <c r="AC5468" s="49" t="str">
        <f t="shared" ca="1" si="687"/>
        <v>N</v>
      </c>
    </row>
    <row r="5469" spans="1:29" x14ac:dyDescent="0.25">
      <c r="A5469">
        <v>3766</v>
      </c>
      <c r="B5469" s="9">
        <v>43556</v>
      </c>
      <c r="C5469" s="50" t="str">
        <f t="shared" si="680"/>
        <v>N</v>
      </c>
      <c r="D5469" s="52">
        <f>_xlfn.XLOOKUP(B5469,Cal_Date!B:B,Cal_Date!A:A,0)</f>
        <v>1</v>
      </c>
      <c r="E5469">
        <v>2019</v>
      </c>
      <c r="F5469" t="s">
        <v>121</v>
      </c>
      <c r="G5469" t="s">
        <v>129</v>
      </c>
      <c r="H5469" t="s">
        <v>48</v>
      </c>
      <c r="I5469" t="s">
        <v>18</v>
      </c>
      <c r="J5469" t="s">
        <v>10</v>
      </c>
      <c r="K5469" t="s">
        <v>43</v>
      </c>
      <c r="L5469">
        <v>1</v>
      </c>
      <c r="M5469">
        <v>1002</v>
      </c>
      <c r="O5469" t="s">
        <v>28</v>
      </c>
      <c r="R5469" t="s">
        <v>44</v>
      </c>
      <c r="S5469" s="49" t="str">
        <f t="shared" si="681"/>
        <v>Card</v>
      </c>
      <c r="T5469" s="3">
        <v>0.03</v>
      </c>
      <c r="U5469" s="2">
        <v>7.42</v>
      </c>
      <c r="V5469" s="2">
        <v>1.46</v>
      </c>
      <c r="W5469" s="54">
        <f>_xlfn.XLOOKUP(M5469,Market!A:A,Market!F:F,0)</f>
        <v>0.06</v>
      </c>
      <c r="X5469" s="55">
        <f t="shared" si="682"/>
        <v>0.22259999999999999</v>
      </c>
      <c r="Y5469" s="55">
        <f t="shared" si="683"/>
        <v>5.96</v>
      </c>
      <c r="Z5469" s="54">
        <f t="shared" si="684"/>
        <v>0.80323450134770891</v>
      </c>
      <c r="AA5469" s="49" t="str">
        <f t="shared" ca="1" si="685"/>
        <v>N</v>
      </c>
      <c r="AB5469" s="49">
        <f t="shared" ca="1" si="686"/>
        <v>5</v>
      </c>
      <c r="AC5469" s="49" t="str">
        <f t="shared" ca="1" si="687"/>
        <v>N</v>
      </c>
    </row>
    <row r="5470" spans="1:29" x14ac:dyDescent="0.25">
      <c r="A5470">
        <v>3767</v>
      </c>
      <c r="B5470" s="9">
        <v>43556</v>
      </c>
      <c r="C5470" s="50" t="str">
        <f t="shared" si="680"/>
        <v>N</v>
      </c>
      <c r="D5470" s="52">
        <f>_xlfn.XLOOKUP(B5470,Cal_Date!B:B,Cal_Date!A:A,0)</f>
        <v>1</v>
      </c>
      <c r="E5470">
        <v>2019</v>
      </c>
      <c r="F5470" t="s">
        <v>121</v>
      </c>
      <c r="G5470" t="s">
        <v>129</v>
      </c>
      <c r="H5470" t="s">
        <v>11</v>
      </c>
      <c r="I5470" t="s">
        <v>11</v>
      </c>
      <c r="J5470" t="s">
        <v>15</v>
      </c>
      <c r="K5470" t="s">
        <v>42</v>
      </c>
      <c r="L5470">
        <v>2</v>
      </c>
      <c r="M5470">
        <v>1001</v>
      </c>
      <c r="O5470" t="s">
        <v>25</v>
      </c>
      <c r="R5470" t="s">
        <v>46</v>
      </c>
      <c r="S5470" s="49" t="str">
        <f t="shared" si="681"/>
        <v>Card</v>
      </c>
      <c r="T5470" s="3">
        <v>0.04</v>
      </c>
      <c r="U5470" s="2">
        <v>5.3000000000000007</v>
      </c>
      <c r="V5470" s="2">
        <v>1.74</v>
      </c>
      <c r="W5470" s="54">
        <f>_xlfn.XLOOKUP(M5470,Market!A:A,Market!F:F,0)</f>
        <v>0.06</v>
      </c>
      <c r="X5470" s="55">
        <f t="shared" si="682"/>
        <v>0.21200000000000002</v>
      </c>
      <c r="Y5470" s="55">
        <f t="shared" si="683"/>
        <v>3.5600000000000005</v>
      </c>
      <c r="Z5470" s="54">
        <f t="shared" si="684"/>
        <v>0.67169811320754713</v>
      </c>
      <c r="AA5470" s="49" t="str">
        <f t="shared" ca="1" si="685"/>
        <v>N</v>
      </c>
      <c r="AB5470" s="49">
        <f t="shared" ca="1" si="686"/>
        <v>5</v>
      </c>
      <c r="AC5470" s="49" t="str">
        <f t="shared" ca="1" si="687"/>
        <v>N</v>
      </c>
    </row>
    <row r="5471" spans="1:29" x14ac:dyDescent="0.25">
      <c r="A5471">
        <v>3768</v>
      </c>
      <c r="B5471" s="9">
        <v>43556</v>
      </c>
      <c r="C5471" s="50" t="str">
        <f t="shared" si="680"/>
        <v>N</v>
      </c>
      <c r="D5471" s="52">
        <f>_xlfn.XLOOKUP(B5471,Cal_Date!B:B,Cal_Date!A:A,0)</f>
        <v>1</v>
      </c>
      <c r="E5471">
        <v>2019</v>
      </c>
      <c r="F5471" t="s">
        <v>121</v>
      </c>
      <c r="G5471" t="s">
        <v>129</v>
      </c>
      <c r="H5471" t="s">
        <v>48</v>
      </c>
      <c r="I5471" t="s">
        <v>18</v>
      </c>
      <c r="J5471" t="s">
        <v>10</v>
      </c>
      <c r="K5471" t="s">
        <v>43</v>
      </c>
      <c r="L5471">
        <v>1</v>
      </c>
      <c r="M5471">
        <v>1003</v>
      </c>
      <c r="O5471" t="s">
        <v>25</v>
      </c>
      <c r="R5471" t="s">
        <v>44</v>
      </c>
      <c r="S5471" s="49" t="str">
        <f t="shared" si="681"/>
        <v>Card</v>
      </c>
      <c r="T5471" s="3">
        <v>0.03</v>
      </c>
      <c r="U5471" s="2">
        <v>7.42</v>
      </c>
      <c r="V5471" s="2">
        <v>1.46</v>
      </c>
      <c r="W5471" s="54">
        <f>_xlfn.XLOOKUP(M5471,Market!A:A,Market!F:F,0)</f>
        <v>0.06</v>
      </c>
      <c r="X5471" s="55">
        <f t="shared" si="682"/>
        <v>0.22259999999999999</v>
      </c>
      <c r="Y5471" s="55">
        <f t="shared" si="683"/>
        <v>5.96</v>
      </c>
      <c r="Z5471" s="54">
        <f t="shared" si="684"/>
        <v>0.80323450134770891</v>
      </c>
      <c r="AA5471" s="49" t="str">
        <f t="shared" ca="1" si="685"/>
        <v>N</v>
      </c>
      <c r="AB5471" s="49">
        <f t="shared" ca="1" si="686"/>
        <v>5</v>
      </c>
      <c r="AC5471" s="49" t="str">
        <f t="shared" ca="1" si="687"/>
        <v>N</v>
      </c>
    </row>
    <row r="5472" spans="1:29" x14ac:dyDescent="0.25">
      <c r="A5472">
        <v>3769</v>
      </c>
      <c r="B5472" s="9">
        <v>43556</v>
      </c>
      <c r="C5472" s="50" t="str">
        <f t="shared" si="680"/>
        <v>N</v>
      </c>
      <c r="D5472" s="52">
        <f>_xlfn.XLOOKUP(B5472,Cal_Date!B:B,Cal_Date!A:A,0)</f>
        <v>1</v>
      </c>
      <c r="E5472">
        <v>2019</v>
      </c>
      <c r="F5472" t="s">
        <v>121</v>
      </c>
      <c r="G5472" t="s">
        <v>129</v>
      </c>
      <c r="H5472" t="s">
        <v>48</v>
      </c>
      <c r="I5472" t="s">
        <v>18</v>
      </c>
      <c r="J5472" t="s">
        <v>10</v>
      </c>
      <c r="K5472" t="s">
        <v>43</v>
      </c>
      <c r="L5472">
        <v>2</v>
      </c>
      <c r="M5472">
        <v>1004</v>
      </c>
      <c r="O5472" t="s">
        <v>28</v>
      </c>
      <c r="R5472" t="s">
        <v>44</v>
      </c>
      <c r="S5472" s="49" t="str">
        <f t="shared" si="681"/>
        <v>Card</v>
      </c>
      <c r="T5472" s="3">
        <v>0.03</v>
      </c>
      <c r="U5472" s="2">
        <v>14.84</v>
      </c>
      <c r="V5472" s="2">
        <v>2.92</v>
      </c>
      <c r="W5472" s="54">
        <f>_xlfn.XLOOKUP(M5472,Market!A:A,Market!F:F,0)</f>
        <v>0.06</v>
      </c>
      <c r="X5472" s="55">
        <f t="shared" si="682"/>
        <v>0.44519999999999998</v>
      </c>
      <c r="Y5472" s="55">
        <f t="shared" si="683"/>
        <v>11.92</v>
      </c>
      <c r="Z5472" s="54">
        <f t="shared" si="684"/>
        <v>0.80323450134770891</v>
      </c>
      <c r="AA5472" s="49" t="str">
        <f t="shared" ca="1" si="685"/>
        <v>N</v>
      </c>
      <c r="AB5472" s="49">
        <f t="shared" ca="1" si="686"/>
        <v>5</v>
      </c>
      <c r="AC5472" s="49" t="str">
        <f t="shared" ca="1" si="687"/>
        <v>N</v>
      </c>
    </row>
    <row r="5473" spans="1:29" x14ac:dyDescent="0.25">
      <c r="A5473">
        <v>3770</v>
      </c>
      <c r="B5473" s="9">
        <v>43556</v>
      </c>
      <c r="C5473" s="50" t="str">
        <f t="shared" si="680"/>
        <v>N</v>
      </c>
      <c r="D5473" s="52">
        <f>_xlfn.XLOOKUP(B5473,Cal_Date!B:B,Cal_Date!A:A,0)</f>
        <v>1</v>
      </c>
      <c r="E5473">
        <v>2019</v>
      </c>
      <c r="F5473" t="s">
        <v>121</v>
      </c>
      <c r="G5473" t="s">
        <v>129</v>
      </c>
      <c r="H5473" t="s">
        <v>14</v>
      </c>
      <c r="I5473" t="s">
        <v>18</v>
      </c>
      <c r="J5473" t="s">
        <v>15</v>
      </c>
      <c r="K5473" t="s">
        <v>43</v>
      </c>
      <c r="L5473">
        <v>1</v>
      </c>
      <c r="M5473">
        <v>1003</v>
      </c>
      <c r="O5473" t="s">
        <v>25</v>
      </c>
      <c r="R5473" t="s">
        <v>46</v>
      </c>
      <c r="S5473" s="49" t="str">
        <f t="shared" si="681"/>
        <v>Card</v>
      </c>
      <c r="T5473" s="3">
        <v>0.04</v>
      </c>
      <c r="U5473" s="2">
        <v>7.42</v>
      </c>
      <c r="V5473" s="2">
        <v>2.2200000000000002</v>
      </c>
      <c r="W5473" s="54">
        <f>_xlfn.XLOOKUP(M5473,Market!A:A,Market!F:F,0)</f>
        <v>0.06</v>
      </c>
      <c r="X5473" s="55">
        <f t="shared" si="682"/>
        <v>0.29680000000000001</v>
      </c>
      <c r="Y5473" s="55">
        <f t="shared" si="683"/>
        <v>5.1999999999999993</v>
      </c>
      <c r="Z5473" s="54">
        <f t="shared" si="684"/>
        <v>0.70080862533692712</v>
      </c>
      <c r="AA5473" s="49" t="str">
        <f t="shared" ca="1" si="685"/>
        <v>N</v>
      </c>
      <c r="AB5473" s="49">
        <f t="shared" ca="1" si="686"/>
        <v>5</v>
      </c>
      <c r="AC5473" s="49" t="str">
        <f t="shared" ca="1" si="687"/>
        <v>N</v>
      </c>
    </row>
    <row r="5474" spans="1:29" x14ac:dyDescent="0.25">
      <c r="A5474">
        <v>3771</v>
      </c>
      <c r="B5474" s="9">
        <v>43556</v>
      </c>
      <c r="C5474" s="50" t="str">
        <f t="shared" si="680"/>
        <v>N</v>
      </c>
      <c r="D5474" s="52">
        <f>_xlfn.XLOOKUP(B5474,Cal_Date!B:B,Cal_Date!A:A,0)</f>
        <v>1</v>
      </c>
      <c r="E5474">
        <v>2019</v>
      </c>
      <c r="F5474" t="s">
        <v>121</v>
      </c>
      <c r="G5474" t="s">
        <v>129</v>
      </c>
      <c r="H5474" t="s">
        <v>11</v>
      </c>
      <c r="I5474" t="s">
        <v>11</v>
      </c>
      <c r="J5474" t="s">
        <v>15</v>
      </c>
      <c r="K5474" t="s">
        <v>42</v>
      </c>
      <c r="L5474">
        <v>2</v>
      </c>
      <c r="M5474">
        <v>1005</v>
      </c>
      <c r="O5474" t="s">
        <v>25</v>
      </c>
      <c r="R5474" t="s">
        <v>46</v>
      </c>
      <c r="S5474" s="49" t="str">
        <f t="shared" si="681"/>
        <v>Card</v>
      </c>
      <c r="T5474" s="3">
        <v>0.04</v>
      </c>
      <c r="U5474" s="2">
        <v>5.4450000000000003</v>
      </c>
      <c r="V5474" s="2">
        <v>1.74</v>
      </c>
      <c r="W5474" s="54">
        <f>_xlfn.XLOOKUP(M5474,Market!A:A,Market!F:F,0)</f>
        <v>8.8999999999999996E-2</v>
      </c>
      <c r="X5474" s="55">
        <f t="shared" si="682"/>
        <v>0.21780000000000002</v>
      </c>
      <c r="Y5474" s="55">
        <f t="shared" si="683"/>
        <v>3.7050000000000001</v>
      </c>
      <c r="Z5474" s="54">
        <f t="shared" si="684"/>
        <v>0.68044077134986225</v>
      </c>
      <c r="AA5474" s="49" t="str">
        <f t="shared" ca="1" si="685"/>
        <v>N</v>
      </c>
      <c r="AB5474" s="49">
        <f t="shared" ca="1" si="686"/>
        <v>5</v>
      </c>
      <c r="AC5474" s="49" t="str">
        <f t="shared" ca="1" si="687"/>
        <v>N</v>
      </c>
    </row>
    <row r="5475" spans="1:29" x14ac:dyDescent="0.25">
      <c r="A5475">
        <v>3772</v>
      </c>
      <c r="B5475" s="9">
        <v>43556</v>
      </c>
      <c r="C5475" s="50" t="str">
        <f t="shared" si="680"/>
        <v>N</v>
      </c>
      <c r="D5475" s="52">
        <f>_xlfn.XLOOKUP(B5475,Cal_Date!B:B,Cal_Date!A:A,0)</f>
        <v>1</v>
      </c>
      <c r="E5475">
        <v>2019</v>
      </c>
      <c r="F5475" t="s">
        <v>121</v>
      </c>
      <c r="G5475" t="s">
        <v>129</v>
      </c>
      <c r="H5475" t="s">
        <v>11</v>
      </c>
      <c r="I5475" t="s">
        <v>11</v>
      </c>
      <c r="J5475" t="s">
        <v>15</v>
      </c>
      <c r="K5475" t="s">
        <v>42</v>
      </c>
      <c r="L5475">
        <v>1</v>
      </c>
      <c r="M5475">
        <v>1007</v>
      </c>
      <c r="O5475" t="s">
        <v>28</v>
      </c>
      <c r="R5475" t="s">
        <v>44</v>
      </c>
      <c r="S5475" s="49" t="str">
        <f t="shared" si="681"/>
        <v>Card</v>
      </c>
      <c r="T5475" s="3">
        <v>0.03</v>
      </c>
      <c r="U5475" s="2">
        <v>2.7225000000000001</v>
      </c>
      <c r="V5475" s="2">
        <v>0.87</v>
      </c>
      <c r="W5475" s="54">
        <f>_xlfn.XLOOKUP(M5475,Market!A:A,Market!F:F,0)</f>
        <v>8.8999999999999996E-2</v>
      </c>
      <c r="X5475" s="55">
        <f t="shared" si="682"/>
        <v>8.1674999999999998E-2</v>
      </c>
      <c r="Y5475" s="55">
        <f t="shared" si="683"/>
        <v>1.8525</v>
      </c>
      <c r="Z5475" s="54">
        <f t="shared" si="684"/>
        <v>0.68044077134986225</v>
      </c>
      <c r="AA5475" s="49" t="str">
        <f t="shared" ca="1" si="685"/>
        <v>N</v>
      </c>
      <c r="AB5475" s="49">
        <f t="shared" ca="1" si="686"/>
        <v>5</v>
      </c>
      <c r="AC5475" s="49" t="str">
        <f t="shared" ca="1" si="687"/>
        <v>N</v>
      </c>
    </row>
    <row r="5476" spans="1:29" x14ac:dyDescent="0.25">
      <c r="A5476">
        <v>3773</v>
      </c>
      <c r="B5476" s="9">
        <v>43556</v>
      </c>
      <c r="C5476" s="50" t="str">
        <f t="shared" si="680"/>
        <v>N</v>
      </c>
      <c r="D5476" s="52">
        <f>_xlfn.XLOOKUP(B5476,Cal_Date!B:B,Cal_Date!A:A,0)</f>
        <v>1</v>
      </c>
      <c r="E5476">
        <v>2019</v>
      </c>
      <c r="F5476" t="s">
        <v>121</v>
      </c>
      <c r="G5476" t="s">
        <v>129</v>
      </c>
      <c r="H5476" t="s">
        <v>48</v>
      </c>
      <c r="I5476" t="s">
        <v>18</v>
      </c>
      <c r="J5476" t="s">
        <v>10</v>
      </c>
      <c r="K5476" t="s">
        <v>43</v>
      </c>
      <c r="L5476">
        <v>1</v>
      </c>
      <c r="M5476">
        <v>1009</v>
      </c>
      <c r="O5476" t="s">
        <v>28</v>
      </c>
      <c r="R5476" t="s">
        <v>44</v>
      </c>
      <c r="S5476" s="49" t="str">
        <f t="shared" si="681"/>
        <v>Card</v>
      </c>
      <c r="T5476" s="3">
        <v>0.03</v>
      </c>
      <c r="U5476" s="2">
        <v>7.6229999999999993</v>
      </c>
      <c r="V5476" s="2">
        <v>1.46</v>
      </c>
      <c r="W5476" s="54">
        <f>_xlfn.XLOOKUP(M5476,Market!A:A,Market!F:F,0)</f>
        <v>8.8999999999999996E-2</v>
      </c>
      <c r="X5476" s="55">
        <f t="shared" si="682"/>
        <v>0.22868999999999998</v>
      </c>
      <c r="Y5476" s="55">
        <f t="shared" si="683"/>
        <v>6.1629999999999994</v>
      </c>
      <c r="Z5476" s="54">
        <f t="shared" si="684"/>
        <v>0.80847435392889933</v>
      </c>
      <c r="AA5476" s="49" t="str">
        <f t="shared" ca="1" si="685"/>
        <v>N</v>
      </c>
      <c r="AB5476" s="49">
        <f t="shared" ca="1" si="686"/>
        <v>5</v>
      </c>
      <c r="AC5476" s="49" t="str">
        <f t="shared" ca="1" si="687"/>
        <v>N</v>
      </c>
    </row>
    <row r="5477" spans="1:29" x14ac:dyDescent="0.25">
      <c r="A5477">
        <v>3774</v>
      </c>
      <c r="B5477" s="9">
        <v>43556</v>
      </c>
      <c r="C5477" s="50" t="str">
        <f t="shared" si="680"/>
        <v>N</v>
      </c>
      <c r="D5477" s="52">
        <f>_xlfn.XLOOKUP(B5477,Cal_Date!B:B,Cal_Date!A:A,0)</f>
        <v>1</v>
      </c>
      <c r="E5477">
        <v>2019</v>
      </c>
      <c r="F5477" t="s">
        <v>121</v>
      </c>
      <c r="G5477" t="s">
        <v>129</v>
      </c>
      <c r="H5477" t="s">
        <v>48</v>
      </c>
      <c r="I5477" t="s">
        <v>18</v>
      </c>
      <c r="J5477" t="s">
        <v>10</v>
      </c>
      <c r="K5477" t="s">
        <v>43</v>
      </c>
      <c r="L5477">
        <v>1</v>
      </c>
      <c r="M5477">
        <v>1001</v>
      </c>
      <c r="O5477" t="s">
        <v>25</v>
      </c>
      <c r="R5477" t="s">
        <v>47</v>
      </c>
      <c r="S5477" s="49" t="str">
        <f t="shared" si="681"/>
        <v>Card</v>
      </c>
      <c r="T5477" s="3">
        <v>3.5000000000000003E-2</v>
      </c>
      <c r="U5477" s="2">
        <v>7.42</v>
      </c>
      <c r="V5477" s="2">
        <v>1.46</v>
      </c>
      <c r="W5477" s="54">
        <f>_xlfn.XLOOKUP(M5477,Market!A:A,Market!F:F,0)</f>
        <v>0.06</v>
      </c>
      <c r="X5477" s="55">
        <f t="shared" si="682"/>
        <v>0.25970000000000004</v>
      </c>
      <c r="Y5477" s="55">
        <f t="shared" si="683"/>
        <v>5.96</v>
      </c>
      <c r="Z5477" s="54">
        <f t="shared" si="684"/>
        <v>0.80323450134770891</v>
      </c>
      <c r="AA5477" s="49" t="str">
        <f t="shared" ca="1" si="685"/>
        <v>N</v>
      </c>
      <c r="AB5477" s="49">
        <f t="shared" ca="1" si="686"/>
        <v>5</v>
      </c>
      <c r="AC5477" s="49" t="str">
        <f t="shared" ca="1" si="687"/>
        <v>N</v>
      </c>
    </row>
    <row r="5478" spans="1:29" x14ac:dyDescent="0.25">
      <c r="A5478">
        <v>3775</v>
      </c>
      <c r="B5478" s="9">
        <v>43556</v>
      </c>
      <c r="C5478" s="50" t="str">
        <f t="shared" si="680"/>
        <v>N</v>
      </c>
      <c r="D5478" s="52">
        <f>_xlfn.XLOOKUP(B5478,Cal_Date!B:B,Cal_Date!A:A,0)</f>
        <v>1</v>
      </c>
      <c r="E5478">
        <v>2019</v>
      </c>
      <c r="F5478" t="s">
        <v>121</v>
      </c>
      <c r="G5478" t="s">
        <v>129</v>
      </c>
      <c r="H5478" t="s">
        <v>11</v>
      </c>
      <c r="I5478" t="s">
        <v>11</v>
      </c>
      <c r="J5478" t="s">
        <v>15</v>
      </c>
      <c r="K5478" t="s">
        <v>42</v>
      </c>
      <c r="L5478">
        <v>1</v>
      </c>
      <c r="M5478">
        <v>1010</v>
      </c>
      <c r="O5478" t="s">
        <v>25</v>
      </c>
      <c r="R5478" t="s">
        <v>47</v>
      </c>
      <c r="S5478" s="49" t="str">
        <f t="shared" si="681"/>
        <v>Card</v>
      </c>
      <c r="T5478" s="3">
        <v>3.5000000000000003E-2</v>
      </c>
      <c r="U5478" s="2">
        <v>2.7</v>
      </c>
      <c r="V5478" s="2">
        <v>0.87</v>
      </c>
      <c r="W5478" s="54">
        <f>_xlfn.XLOOKUP(M5478,Market!A:A,Market!F:F,0)</f>
        <v>0.08</v>
      </c>
      <c r="X5478" s="55">
        <f t="shared" si="682"/>
        <v>9.4500000000000015E-2</v>
      </c>
      <c r="Y5478" s="55">
        <f t="shared" si="683"/>
        <v>1.83</v>
      </c>
      <c r="Z5478" s="54">
        <f t="shared" si="684"/>
        <v>0.67777777777777781</v>
      </c>
      <c r="AA5478" s="49" t="str">
        <f t="shared" ca="1" si="685"/>
        <v>N</v>
      </c>
      <c r="AB5478" s="49">
        <f t="shared" ca="1" si="686"/>
        <v>5</v>
      </c>
      <c r="AC5478" s="49" t="str">
        <f t="shared" ca="1" si="687"/>
        <v>N</v>
      </c>
    </row>
    <row r="5479" spans="1:29" x14ac:dyDescent="0.25">
      <c r="A5479">
        <v>3776</v>
      </c>
      <c r="B5479" s="9">
        <v>43556</v>
      </c>
      <c r="C5479" s="50" t="str">
        <f t="shared" si="680"/>
        <v>N</v>
      </c>
      <c r="D5479" s="52">
        <f>_xlfn.XLOOKUP(B5479,Cal_Date!B:B,Cal_Date!A:A,0)</f>
        <v>1</v>
      </c>
      <c r="E5479">
        <v>2019</v>
      </c>
      <c r="F5479" t="s">
        <v>121</v>
      </c>
      <c r="G5479" t="s">
        <v>129</v>
      </c>
      <c r="H5479" t="s">
        <v>48</v>
      </c>
      <c r="I5479" t="s">
        <v>18</v>
      </c>
      <c r="J5479" t="s">
        <v>10</v>
      </c>
      <c r="K5479" t="s">
        <v>43</v>
      </c>
      <c r="L5479">
        <v>2</v>
      </c>
      <c r="M5479">
        <v>1010</v>
      </c>
      <c r="O5479" t="s">
        <v>25</v>
      </c>
      <c r="R5479" t="s">
        <v>46</v>
      </c>
      <c r="S5479" s="49" t="str">
        <f t="shared" si="681"/>
        <v>Card</v>
      </c>
      <c r="T5479" s="3">
        <v>0.04</v>
      </c>
      <c r="U5479" s="2">
        <v>15.120000000000001</v>
      </c>
      <c r="V5479" s="2">
        <v>2.92</v>
      </c>
      <c r="W5479" s="54">
        <f>_xlfn.XLOOKUP(M5479,Market!A:A,Market!F:F,0)</f>
        <v>0.08</v>
      </c>
      <c r="X5479" s="55">
        <f t="shared" si="682"/>
        <v>0.6048</v>
      </c>
      <c r="Y5479" s="55">
        <f t="shared" si="683"/>
        <v>12.200000000000001</v>
      </c>
      <c r="Z5479" s="54">
        <f t="shared" si="684"/>
        <v>0.80687830687830686</v>
      </c>
      <c r="AA5479" s="49" t="str">
        <f t="shared" ca="1" si="685"/>
        <v>N</v>
      </c>
      <c r="AB5479" s="49">
        <f t="shared" ca="1" si="686"/>
        <v>5</v>
      </c>
      <c r="AC5479" s="49" t="str">
        <f t="shared" ca="1" si="687"/>
        <v>N</v>
      </c>
    </row>
    <row r="5480" spans="1:29" x14ac:dyDescent="0.25">
      <c r="A5480">
        <v>3777</v>
      </c>
      <c r="B5480" s="9">
        <v>43556</v>
      </c>
      <c r="C5480" s="50" t="str">
        <f t="shared" si="680"/>
        <v>N</v>
      </c>
      <c r="D5480" s="52">
        <f>_xlfn.XLOOKUP(B5480,Cal_Date!B:B,Cal_Date!A:A,0)</f>
        <v>1</v>
      </c>
      <c r="E5480">
        <v>2019</v>
      </c>
      <c r="F5480" t="s">
        <v>121</v>
      </c>
      <c r="G5480" t="s">
        <v>129</v>
      </c>
      <c r="H5480" t="s">
        <v>14</v>
      </c>
      <c r="I5480" t="s">
        <v>18</v>
      </c>
      <c r="J5480" t="s">
        <v>15</v>
      </c>
      <c r="K5480" t="s">
        <v>43</v>
      </c>
      <c r="L5480">
        <v>1</v>
      </c>
      <c r="M5480">
        <v>1010</v>
      </c>
      <c r="O5480" t="s">
        <v>25</v>
      </c>
      <c r="R5480" t="s">
        <v>44</v>
      </c>
      <c r="S5480" s="49" t="str">
        <f t="shared" si="681"/>
        <v>Card</v>
      </c>
      <c r="T5480" s="3">
        <v>0.03</v>
      </c>
      <c r="U5480" s="2">
        <v>7.0200000000000005</v>
      </c>
      <c r="V5480" s="2">
        <v>2.1</v>
      </c>
      <c r="W5480" s="54">
        <f>_xlfn.XLOOKUP(M5480,Market!A:A,Market!F:F,0)</f>
        <v>0.08</v>
      </c>
      <c r="X5480" s="55">
        <f t="shared" si="682"/>
        <v>0.21060000000000001</v>
      </c>
      <c r="Y5480" s="55">
        <f t="shared" si="683"/>
        <v>4.92</v>
      </c>
      <c r="Z5480" s="54">
        <f t="shared" si="684"/>
        <v>0.70085470085470081</v>
      </c>
      <c r="AA5480" s="49" t="str">
        <f t="shared" ca="1" si="685"/>
        <v>N</v>
      </c>
      <c r="AB5480" s="49">
        <f t="shared" ca="1" si="686"/>
        <v>5</v>
      </c>
      <c r="AC5480" s="49" t="str">
        <f t="shared" ca="1" si="687"/>
        <v>N</v>
      </c>
    </row>
    <row r="5481" spans="1:29" x14ac:dyDescent="0.25">
      <c r="A5481">
        <v>3778</v>
      </c>
      <c r="B5481" s="9">
        <v>43556</v>
      </c>
      <c r="C5481" s="50" t="str">
        <f t="shared" si="680"/>
        <v>N</v>
      </c>
      <c r="D5481" s="52">
        <f>_xlfn.XLOOKUP(B5481,Cal_Date!B:B,Cal_Date!A:A,0)</f>
        <v>1</v>
      </c>
      <c r="E5481">
        <v>2019</v>
      </c>
      <c r="F5481" t="s">
        <v>121</v>
      </c>
      <c r="G5481" t="s">
        <v>129</v>
      </c>
      <c r="H5481" t="s">
        <v>11</v>
      </c>
      <c r="I5481" t="s">
        <v>11</v>
      </c>
      <c r="J5481" t="s">
        <v>15</v>
      </c>
      <c r="K5481" t="s">
        <v>42</v>
      </c>
      <c r="L5481">
        <v>1</v>
      </c>
      <c r="M5481">
        <v>1010</v>
      </c>
      <c r="O5481" t="s">
        <v>25</v>
      </c>
      <c r="R5481" t="s">
        <v>44</v>
      </c>
      <c r="S5481" s="49" t="str">
        <f t="shared" si="681"/>
        <v>Card</v>
      </c>
      <c r="T5481" s="3">
        <v>0.03</v>
      </c>
      <c r="U5481" s="2">
        <v>2.7</v>
      </c>
      <c r="V5481" s="2">
        <v>0.87</v>
      </c>
      <c r="W5481" s="54">
        <f>_xlfn.XLOOKUP(M5481,Market!A:A,Market!F:F,0)</f>
        <v>0.08</v>
      </c>
      <c r="X5481" s="55">
        <f t="shared" si="682"/>
        <v>8.1000000000000003E-2</v>
      </c>
      <c r="Y5481" s="55">
        <f t="shared" si="683"/>
        <v>1.83</v>
      </c>
      <c r="Z5481" s="54">
        <f t="shared" si="684"/>
        <v>0.67777777777777781</v>
      </c>
      <c r="AA5481" s="49" t="str">
        <f t="shared" ca="1" si="685"/>
        <v>N</v>
      </c>
      <c r="AB5481" s="49">
        <f t="shared" ca="1" si="686"/>
        <v>5</v>
      </c>
      <c r="AC5481" s="49" t="str">
        <f t="shared" ca="1" si="687"/>
        <v>N</v>
      </c>
    </row>
    <row r="5482" spans="1:29" x14ac:dyDescent="0.25">
      <c r="A5482">
        <v>3779</v>
      </c>
      <c r="B5482" s="9">
        <v>43556</v>
      </c>
      <c r="C5482" s="50" t="str">
        <f t="shared" si="680"/>
        <v>N</v>
      </c>
      <c r="D5482" s="52">
        <f>_xlfn.XLOOKUP(B5482,Cal_Date!B:B,Cal_Date!A:A,0)</f>
        <v>1</v>
      </c>
      <c r="E5482">
        <v>2019</v>
      </c>
      <c r="F5482" t="s">
        <v>121</v>
      </c>
      <c r="G5482" t="s">
        <v>129</v>
      </c>
      <c r="H5482" t="s">
        <v>11</v>
      </c>
      <c r="I5482" t="s">
        <v>11</v>
      </c>
      <c r="J5482" t="s">
        <v>15</v>
      </c>
      <c r="K5482" t="s">
        <v>42</v>
      </c>
      <c r="L5482">
        <v>1</v>
      </c>
      <c r="M5482">
        <v>1011</v>
      </c>
      <c r="O5482" t="s">
        <v>25</v>
      </c>
      <c r="R5482" t="s">
        <v>44</v>
      </c>
      <c r="S5482" s="49" t="str">
        <f t="shared" si="681"/>
        <v>Card</v>
      </c>
      <c r="T5482" s="3">
        <v>0.03</v>
      </c>
      <c r="U5482" s="2">
        <v>2.6500000000000004</v>
      </c>
      <c r="V5482" s="2">
        <v>0.87</v>
      </c>
      <c r="W5482" s="54">
        <f>_xlfn.XLOOKUP(M5482,Market!A:A,Market!F:F,0)</f>
        <v>0.06</v>
      </c>
      <c r="X5482" s="55">
        <f t="shared" si="682"/>
        <v>7.9500000000000001E-2</v>
      </c>
      <c r="Y5482" s="55">
        <f t="shared" si="683"/>
        <v>1.7800000000000002</v>
      </c>
      <c r="Z5482" s="54">
        <f t="shared" si="684"/>
        <v>0.67169811320754713</v>
      </c>
      <c r="AA5482" s="49" t="str">
        <f t="shared" ca="1" si="685"/>
        <v>N</v>
      </c>
      <c r="AB5482" s="49">
        <f t="shared" ca="1" si="686"/>
        <v>5</v>
      </c>
      <c r="AC5482" s="49" t="str">
        <f t="shared" ca="1" si="687"/>
        <v>N</v>
      </c>
    </row>
    <row r="5483" spans="1:29" x14ac:dyDescent="0.25">
      <c r="A5483">
        <v>3780</v>
      </c>
      <c r="B5483" s="9">
        <v>43556</v>
      </c>
      <c r="C5483" s="50" t="str">
        <f t="shared" si="680"/>
        <v>N</v>
      </c>
      <c r="D5483" s="52">
        <f>_xlfn.XLOOKUP(B5483,Cal_Date!B:B,Cal_Date!A:A,0)</f>
        <v>1</v>
      </c>
      <c r="E5483">
        <v>2019</v>
      </c>
      <c r="F5483" t="s">
        <v>121</v>
      </c>
      <c r="G5483" t="s">
        <v>129</v>
      </c>
      <c r="H5483" t="s">
        <v>11</v>
      </c>
      <c r="I5483" t="s">
        <v>11</v>
      </c>
      <c r="J5483" t="s">
        <v>15</v>
      </c>
      <c r="K5483" t="s">
        <v>42</v>
      </c>
      <c r="L5483">
        <v>1</v>
      </c>
      <c r="M5483">
        <v>1007</v>
      </c>
      <c r="O5483" t="s">
        <v>28</v>
      </c>
      <c r="R5483" t="s">
        <v>44</v>
      </c>
      <c r="S5483" s="49" t="str">
        <f t="shared" si="681"/>
        <v>Card</v>
      </c>
      <c r="T5483" s="3">
        <v>0.03</v>
      </c>
      <c r="U5483" s="2">
        <v>2.7225000000000001</v>
      </c>
      <c r="V5483" s="2">
        <v>0.87</v>
      </c>
      <c r="W5483" s="54">
        <f>_xlfn.XLOOKUP(M5483,Market!A:A,Market!F:F,0)</f>
        <v>8.8999999999999996E-2</v>
      </c>
      <c r="X5483" s="55">
        <f t="shared" si="682"/>
        <v>8.1674999999999998E-2</v>
      </c>
      <c r="Y5483" s="55">
        <f t="shared" si="683"/>
        <v>1.8525</v>
      </c>
      <c r="Z5483" s="54">
        <f t="shared" si="684"/>
        <v>0.68044077134986225</v>
      </c>
      <c r="AA5483" s="49" t="str">
        <f t="shared" ca="1" si="685"/>
        <v>N</v>
      </c>
      <c r="AB5483" s="49">
        <f t="shared" ca="1" si="686"/>
        <v>5</v>
      </c>
      <c r="AC5483" s="49" t="str">
        <f t="shared" ca="1" si="687"/>
        <v>N</v>
      </c>
    </row>
    <row r="5484" spans="1:29" x14ac:dyDescent="0.25">
      <c r="A5484">
        <v>3781</v>
      </c>
      <c r="B5484" s="9">
        <v>43556</v>
      </c>
      <c r="C5484" s="50" t="str">
        <f t="shared" si="680"/>
        <v>N</v>
      </c>
      <c r="D5484" s="52">
        <f>_xlfn.XLOOKUP(B5484,Cal_Date!B:B,Cal_Date!A:A,0)</f>
        <v>1</v>
      </c>
      <c r="E5484">
        <v>2019</v>
      </c>
      <c r="F5484" t="s">
        <v>121</v>
      </c>
      <c r="G5484" t="s">
        <v>129</v>
      </c>
      <c r="H5484" t="s">
        <v>11</v>
      </c>
      <c r="I5484" t="s">
        <v>11</v>
      </c>
      <c r="J5484" t="s">
        <v>15</v>
      </c>
      <c r="K5484" t="s">
        <v>42</v>
      </c>
      <c r="L5484">
        <v>1</v>
      </c>
      <c r="M5484">
        <v>1007</v>
      </c>
      <c r="O5484" t="s">
        <v>28</v>
      </c>
      <c r="R5484" t="s">
        <v>44</v>
      </c>
      <c r="S5484" s="49" t="str">
        <f t="shared" si="681"/>
        <v>Card</v>
      </c>
      <c r="T5484" s="3">
        <v>0.03</v>
      </c>
      <c r="U5484" s="2">
        <v>2.7225000000000001</v>
      </c>
      <c r="V5484" s="2">
        <v>0.87</v>
      </c>
      <c r="W5484" s="54">
        <f>_xlfn.XLOOKUP(M5484,Market!A:A,Market!F:F,0)</f>
        <v>8.8999999999999996E-2</v>
      </c>
      <c r="X5484" s="55">
        <f t="shared" si="682"/>
        <v>8.1674999999999998E-2</v>
      </c>
      <c r="Y5484" s="55">
        <f t="shared" si="683"/>
        <v>1.8525</v>
      </c>
      <c r="Z5484" s="54">
        <f t="shared" si="684"/>
        <v>0.68044077134986225</v>
      </c>
      <c r="AA5484" s="49" t="str">
        <f t="shared" ca="1" si="685"/>
        <v>N</v>
      </c>
      <c r="AB5484" s="49">
        <f t="shared" ca="1" si="686"/>
        <v>5</v>
      </c>
      <c r="AC5484" s="49" t="str">
        <f t="shared" ca="1" si="687"/>
        <v>N</v>
      </c>
    </row>
    <row r="5485" spans="1:29" x14ac:dyDescent="0.25">
      <c r="A5485">
        <v>3782</v>
      </c>
      <c r="B5485" s="9">
        <v>43556</v>
      </c>
      <c r="C5485" s="50" t="str">
        <f t="shared" si="680"/>
        <v>N</v>
      </c>
      <c r="D5485" s="52">
        <f>_xlfn.XLOOKUP(B5485,Cal_Date!B:B,Cal_Date!A:A,0)</f>
        <v>1</v>
      </c>
      <c r="E5485">
        <v>2019</v>
      </c>
      <c r="F5485" t="s">
        <v>121</v>
      </c>
      <c r="G5485" t="s">
        <v>129</v>
      </c>
      <c r="H5485" t="s">
        <v>48</v>
      </c>
      <c r="I5485" t="s">
        <v>18</v>
      </c>
      <c r="J5485" t="s">
        <v>10</v>
      </c>
      <c r="K5485" t="s">
        <v>43</v>
      </c>
      <c r="L5485">
        <v>2</v>
      </c>
      <c r="M5485">
        <v>1008</v>
      </c>
      <c r="O5485" t="s">
        <v>28</v>
      </c>
      <c r="R5485" t="s">
        <v>47</v>
      </c>
      <c r="S5485" s="49" t="str">
        <f t="shared" si="681"/>
        <v>Card</v>
      </c>
      <c r="T5485" s="3">
        <v>3.5000000000000003E-2</v>
      </c>
      <c r="U5485" s="2">
        <v>15.245999999999999</v>
      </c>
      <c r="V5485" s="2">
        <v>2.92</v>
      </c>
      <c r="W5485" s="54">
        <f>_xlfn.XLOOKUP(M5485,Market!A:A,Market!F:F,0)</f>
        <v>8.8999999999999996E-2</v>
      </c>
      <c r="X5485" s="55">
        <f t="shared" si="682"/>
        <v>0.53361000000000003</v>
      </c>
      <c r="Y5485" s="55">
        <f t="shared" si="683"/>
        <v>12.325999999999999</v>
      </c>
      <c r="Z5485" s="54">
        <f t="shared" si="684"/>
        <v>0.80847435392889933</v>
      </c>
      <c r="AA5485" s="49" t="str">
        <f t="shared" ca="1" si="685"/>
        <v>N</v>
      </c>
      <c r="AB5485" s="49">
        <f t="shared" ca="1" si="686"/>
        <v>5</v>
      </c>
      <c r="AC5485" s="49" t="str">
        <f t="shared" ca="1" si="687"/>
        <v>N</v>
      </c>
    </row>
    <row r="5486" spans="1:29" x14ac:dyDescent="0.25">
      <c r="A5486">
        <v>3783</v>
      </c>
      <c r="B5486" s="9">
        <v>43556</v>
      </c>
      <c r="C5486" s="50" t="str">
        <f t="shared" si="680"/>
        <v>N</v>
      </c>
      <c r="D5486" s="52">
        <f>_xlfn.XLOOKUP(B5486,Cal_Date!B:B,Cal_Date!A:A,0)</f>
        <v>1</v>
      </c>
      <c r="E5486">
        <v>2019</v>
      </c>
      <c r="F5486" t="s">
        <v>121</v>
      </c>
      <c r="G5486" t="s">
        <v>129</v>
      </c>
      <c r="H5486" t="s">
        <v>14</v>
      </c>
      <c r="I5486" t="s">
        <v>18</v>
      </c>
      <c r="J5486" t="s">
        <v>15</v>
      </c>
      <c r="K5486" t="s">
        <v>43</v>
      </c>
      <c r="L5486">
        <v>2</v>
      </c>
      <c r="M5486">
        <v>1004</v>
      </c>
      <c r="O5486" t="s">
        <v>28</v>
      </c>
      <c r="R5486" t="s">
        <v>44</v>
      </c>
      <c r="S5486" s="49" t="str">
        <f t="shared" si="681"/>
        <v>Card</v>
      </c>
      <c r="T5486" s="3">
        <v>0.03</v>
      </c>
      <c r="U5486" s="2">
        <v>14.84</v>
      </c>
      <c r="V5486" s="2">
        <v>4.4400000000000004</v>
      </c>
      <c r="W5486" s="54">
        <f>_xlfn.XLOOKUP(M5486,Market!A:A,Market!F:F,0)</f>
        <v>0.06</v>
      </c>
      <c r="X5486" s="55">
        <f t="shared" si="682"/>
        <v>0.44519999999999998</v>
      </c>
      <c r="Y5486" s="55">
        <f t="shared" si="683"/>
        <v>10.399999999999999</v>
      </c>
      <c r="Z5486" s="54">
        <f t="shared" si="684"/>
        <v>0.70080862533692712</v>
      </c>
      <c r="AA5486" s="49" t="str">
        <f t="shared" ca="1" si="685"/>
        <v>N</v>
      </c>
      <c r="AB5486" s="49">
        <f t="shared" ca="1" si="686"/>
        <v>5</v>
      </c>
      <c r="AC5486" s="49" t="str">
        <f t="shared" ca="1" si="687"/>
        <v>N</v>
      </c>
    </row>
    <row r="5487" spans="1:29" x14ac:dyDescent="0.25">
      <c r="A5487">
        <v>3784</v>
      </c>
      <c r="B5487" s="9">
        <v>43556</v>
      </c>
      <c r="C5487" s="50" t="str">
        <f t="shared" si="680"/>
        <v>N</v>
      </c>
      <c r="D5487" s="52">
        <f>_xlfn.XLOOKUP(B5487,Cal_Date!B:B,Cal_Date!A:A,0)</f>
        <v>1</v>
      </c>
      <c r="E5487">
        <v>2019</v>
      </c>
      <c r="F5487" t="s">
        <v>121</v>
      </c>
      <c r="G5487" t="s">
        <v>129</v>
      </c>
      <c r="H5487" t="s">
        <v>11</v>
      </c>
      <c r="I5487" t="s">
        <v>11</v>
      </c>
      <c r="J5487" t="s">
        <v>15</v>
      </c>
      <c r="K5487" t="s">
        <v>42</v>
      </c>
      <c r="L5487">
        <v>1</v>
      </c>
      <c r="M5487">
        <v>1003</v>
      </c>
      <c r="O5487" t="s">
        <v>25</v>
      </c>
      <c r="R5487" t="s">
        <v>44</v>
      </c>
      <c r="S5487" s="49" t="str">
        <f t="shared" si="681"/>
        <v>Card</v>
      </c>
      <c r="T5487" s="3">
        <v>0.03</v>
      </c>
      <c r="U5487" s="2">
        <v>2.6500000000000004</v>
      </c>
      <c r="V5487" s="2">
        <v>0.87</v>
      </c>
      <c r="W5487" s="54">
        <f>_xlfn.XLOOKUP(M5487,Market!A:A,Market!F:F,0)</f>
        <v>0.06</v>
      </c>
      <c r="X5487" s="55">
        <f t="shared" si="682"/>
        <v>7.9500000000000001E-2</v>
      </c>
      <c r="Y5487" s="55">
        <f t="shared" si="683"/>
        <v>1.7800000000000002</v>
      </c>
      <c r="Z5487" s="54">
        <f t="shared" si="684"/>
        <v>0.67169811320754713</v>
      </c>
      <c r="AA5487" s="49" t="str">
        <f t="shared" ca="1" si="685"/>
        <v>N</v>
      </c>
      <c r="AB5487" s="49">
        <f t="shared" ca="1" si="686"/>
        <v>5</v>
      </c>
      <c r="AC5487" s="49" t="str">
        <f t="shared" ca="1" si="687"/>
        <v>N</v>
      </c>
    </row>
    <row r="5488" spans="1:29" x14ac:dyDescent="0.25">
      <c r="A5488">
        <v>3785</v>
      </c>
      <c r="B5488" s="9">
        <v>43556</v>
      </c>
      <c r="C5488" s="50" t="str">
        <f t="shared" si="680"/>
        <v>N</v>
      </c>
      <c r="D5488" s="52">
        <f>_xlfn.XLOOKUP(B5488,Cal_Date!B:B,Cal_Date!A:A,0)</f>
        <v>1</v>
      </c>
      <c r="E5488">
        <v>2019</v>
      </c>
      <c r="F5488" t="s">
        <v>121</v>
      </c>
      <c r="G5488" t="s">
        <v>129</v>
      </c>
      <c r="H5488" t="s">
        <v>11</v>
      </c>
      <c r="I5488" t="s">
        <v>11</v>
      </c>
      <c r="J5488" t="s">
        <v>15</v>
      </c>
      <c r="K5488" t="s">
        <v>42</v>
      </c>
      <c r="L5488">
        <v>1</v>
      </c>
      <c r="M5488">
        <v>1002</v>
      </c>
      <c r="O5488" t="s">
        <v>28</v>
      </c>
      <c r="R5488" t="s">
        <v>44</v>
      </c>
      <c r="S5488" s="49" t="str">
        <f t="shared" si="681"/>
        <v>Card</v>
      </c>
      <c r="T5488" s="3">
        <v>0.03</v>
      </c>
      <c r="U5488" s="2">
        <v>2.6500000000000004</v>
      </c>
      <c r="V5488" s="2">
        <v>0.87</v>
      </c>
      <c r="W5488" s="54">
        <f>_xlfn.XLOOKUP(M5488,Market!A:A,Market!F:F,0)</f>
        <v>0.06</v>
      </c>
      <c r="X5488" s="55">
        <f t="shared" si="682"/>
        <v>7.9500000000000001E-2</v>
      </c>
      <c r="Y5488" s="55">
        <f t="shared" si="683"/>
        <v>1.7800000000000002</v>
      </c>
      <c r="Z5488" s="54">
        <f t="shared" si="684"/>
        <v>0.67169811320754713</v>
      </c>
      <c r="AA5488" s="49" t="str">
        <f t="shared" ca="1" si="685"/>
        <v>N</v>
      </c>
      <c r="AB5488" s="49">
        <f t="shared" ca="1" si="686"/>
        <v>5</v>
      </c>
      <c r="AC5488" s="49" t="str">
        <f t="shared" ca="1" si="687"/>
        <v>N</v>
      </c>
    </row>
    <row r="5489" spans="1:29" x14ac:dyDescent="0.25">
      <c r="A5489">
        <v>3786</v>
      </c>
      <c r="B5489" s="9">
        <v>43556</v>
      </c>
      <c r="C5489" s="50" t="str">
        <f t="shared" si="680"/>
        <v>N</v>
      </c>
      <c r="D5489" s="52">
        <f>_xlfn.XLOOKUP(B5489,Cal_Date!B:B,Cal_Date!A:A,0)</f>
        <v>1</v>
      </c>
      <c r="E5489">
        <v>2019</v>
      </c>
      <c r="F5489" t="s">
        <v>121</v>
      </c>
      <c r="G5489" t="s">
        <v>129</v>
      </c>
      <c r="H5489" t="s">
        <v>48</v>
      </c>
      <c r="I5489" t="s">
        <v>18</v>
      </c>
      <c r="J5489" t="s">
        <v>10</v>
      </c>
      <c r="K5489" t="s">
        <v>43</v>
      </c>
      <c r="L5489">
        <v>1</v>
      </c>
      <c r="M5489">
        <v>1007</v>
      </c>
      <c r="O5489" t="s">
        <v>28</v>
      </c>
      <c r="R5489" t="s">
        <v>44</v>
      </c>
      <c r="S5489" s="49" t="str">
        <f t="shared" si="681"/>
        <v>Card</v>
      </c>
      <c r="T5489" s="3">
        <v>0.03</v>
      </c>
      <c r="U5489" s="2">
        <v>7.6229999999999993</v>
      </c>
      <c r="V5489" s="2">
        <v>1.46</v>
      </c>
      <c r="W5489" s="54">
        <f>_xlfn.XLOOKUP(M5489,Market!A:A,Market!F:F,0)</f>
        <v>8.8999999999999996E-2</v>
      </c>
      <c r="X5489" s="55">
        <f t="shared" si="682"/>
        <v>0.22868999999999998</v>
      </c>
      <c r="Y5489" s="55">
        <f t="shared" si="683"/>
        <v>6.1629999999999994</v>
      </c>
      <c r="Z5489" s="54">
        <f t="shared" si="684"/>
        <v>0.80847435392889933</v>
      </c>
      <c r="AA5489" s="49" t="str">
        <f t="shared" ca="1" si="685"/>
        <v>N</v>
      </c>
      <c r="AB5489" s="49">
        <f t="shared" ca="1" si="686"/>
        <v>5</v>
      </c>
      <c r="AC5489" s="49" t="str">
        <f t="shared" ca="1" si="687"/>
        <v>N</v>
      </c>
    </row>
    <row r="5490" spans="1:29" x14ac:dyDescent="0.25">
      <c r="A5490">
        <v>3787</v>
      </c>
      <c r="B5490" s="9">
        <v>43556</v>
      </c>
      <c r="C5490" s="50" t="str">
        <f t="shared" si="680"/>
        <v>N</v>
      </c>
      <c r="D5490" s="52">
        <f>_xlfn.XLOOKUP(B5490,Cal_Date!B:B,Cal_Date!A:A,0)</f>
        <v>1</v>
      </c>
      <c r="E5490">
        <v>2019</v>
      </c>
      <c r="F5490" t="s">
        <v>121</v>
      </c>
      <c r="G5490" t="s">
        <v>129</v>
      </c>
      <c r="H5490" t="s">
        <v>11</v>
      </c>
      <c r="I5490" t="s">
        <v>11</v>
      </c>
      <c r="J5490" t="s">
        <v>15</v>
      </c>
      <c r="K5490" t="s">
        <v>42</v>
      </c>
      <c r="L5490">
        <v>2</v>
      </c>
      <c r="M5490">
        <v>1008</v>
      </c>
      <c r="O5490" t="s">
        <v>28</v>
      </c>
      <c r="R5490" t="s">
        <v>47</v>
      </c>
      <c r="S5490" s="49" t="str">
        <f t="shared" si="681"/>
        <v>Card</v>
      </c>
      <c r="T5490" s="3">
        <v>3.5000000000000003E-2</v>
      </c>
      <c r="U5490" s="2">
        <v>5.4450000000000003</v>
      </c>
      <c r="V5490" s="2">
        <v>1.74</v>
      </c>
      <c r="W5490" s="54">
        <f>_xlfn.XLOOKUP(M5490,Market!A:A,Market!F:F,0)</f>
        <v>8.8999999999999996E-2</v>
      </c>
      <c r="X5490" s="55">
        <f t="shared" si="682"/>
        <v>0.19057500000000002</v>
      </c>
      <c r="Y5490" s="55">
        <f t="shared" si="683"/>
        <v>3.7050000000000001</v>
      </c>
      <c r="Z5490" s="54">
        <f t="shared" si="684"/>
        <v>0.68044077134986225</v>
      </c>
      <c r="AA5490" s="49" t="str">
        <f t="shared" ca="1" si="685"/>
        <v>N</v>
      </c>
      <c r="AB5490" s="49">
        <f t="shared" ca="1" si="686"/>
        <v>5</v>
      </c>
      <c r="AC5490" s="49" t="str">
        <f t="shared" ca="1" si="687"/>
        <v>N</v>
      </c>
    </row>
    <row r="5491" spans="1:29" x14ac:dyDescent="0.25">
      <c r="A5491">
        <v>3788</v>
      </c>
      <c r="B5491" s="9">
        <v>43556</v>
      </c>
      <c r="C5491" s="50" t="str">
        <f t="shared" si="680"/>
        <v>N</v>
      </c>
      <c r="D5491" s="52">
        <f>_xlfn.XLOOKUP(B5491,Cal_Date!B:B,Cal_Date!A:A,0)</f>
        <v>1</v>
      </c>
      <c r="E5491">
        <v>2019</v>
      </c>
      <c r="F5491" t="s">
        <v>121</v>
      </c>
      <c r="G5491" t="s">
        <v>129</v>
      </c>
      <c r="H5491" t="s">
        <v>48</v>
      </c>
      <c r="I5491" t="s">
        <v>18</v>
      </c>
      <c r="J5491" t="s">
        <v>10</v>
      </c>
      <c r="K5491" t="s">
        <v>43</v>
      </c>
      <c r="L5491">
        <v>1</v>
      </c>
      <c r="M5491">
        <v>1008</v>
      </c>
      <c r="O5491" t="s">
        <v>28</v>
      </c>
      <c r="R5491" t="s">
        <v>46</v>
      </c>
      <c r="S5491" s="49" t="str">
        <f t="shared" si="681"/>
        <v>Card</v>
      </c>
      <c r="T5491" s="3">
        <v>0.04</v>
      </c>
      <c r="U5491" s="2">
        <v>7.6229999999999993</v>
      </c>
      <c r="V5491" s="2">
        <v>1.46</v>
      </c>
      <c r="W5491" s="54">
        <f>_xlfn.XLOOKUP(M5491,Market!A:A,Market!F:F,0)</f>
        <v>8.8999999999999996E-2</v>
      </c>
      <c r="X5491" s="55">
        <f t="shared" si="682"/>
        <v>0.30491999999999997</v>
      </c>
      <c r="Y5491" s="55">
        <f t="shared" si="683"/>
        <v>6.1629999999999994</v>
      </c>
      <c r="Z5491" s="54">
        <f t="shared" si="684"/>
        <v>0.80847435392889933</v>
      </c>
      <c r="AA5491" s="49" t="str">
        <f t="shared" ca="1" si="685"/>
        <v>N</v>
      </c>
      <c r="AB5491" s="49">
        <f t="shared" ca="1" si="686"/>
        <v>5</v>
      </c>
      <c r="AC5491" s="49" t="str">
        <f t="shared" ca="1" si="687"/>
        <v>N</v>
      </c>
    </row>
    <row r="5492" spans="1:29" x14ac:dyDescent="0.25">
      <c r="A5492">
        <v>3789</v>
      </c>
      <c r="B5492" s="9">
        <v>43556</v>
      </c>
      <c r="C5492" s="50" t="str">
        <f t="shared" si="680"/>
        <v>N</v>
      </c>
      <c r="D5492" s="52">
        <f>_xlfn.XLOOKUP(B5492,Cal_Date!B:B,Cal_Date!A:A,0)</f>
        <v>1</v>
      </c>
      <c r="E5492">
        <v>2019</v>
      </c>
      <c r="F5492" t="s">
        <v>121</v>
      </c>
      <c r="G5492" t="s">
        <v>129</v>
      </c>
      <c r="H5492" t="s">
        <v>11</v>
      </c>
      <c r="I5492" t="s">
        <v>13</v>
      </c>
      <c r="J5492" t="s">
        <v>15</v>
      </c>
      <c r="K5492" t="s">
        <v>42</v>
      </c>
      <c r="L5492">
        <v>2</v>
      </c>
      <c r="M5492">
        <v>1000</v>
      </c>
      <c r="O5492" t="s">
        <v>25</v>
      </c>
      <c r="R5492" t="s">
        <v>44</v>
      </c>
      <c r="S5492" s="49" t="str">
        <f t="shared" si="681"/>
        <v>Card</v>
      </c>
      <c r="T5492" s="3">
        <v>0.03</v>
      </c>
      <c r="U5492" s="2">
        <v>5.4</v>
      </c>
      <c r="V5492" s="2">
        <v>2.84</v>
      </c>
      <c r="W5492" s="54">
        <f>_xlfn.XLOOKUP(M5492,Market!A:A,Market!F:F,0)</f>
        <v>0.08</v>
      </c>
      <c r="X5492" s="55">
        <f t="shared" si="682"/>
        <v>0.16200000000000001</v>
      </c>
      <c r="Y5492" s="55">
        <f t="shared" si="683"/>
        <v>2.5600000000000005</v>
      </c>
      <c r="Z5492" s="54">
        <f t="shared" si="684"/>
        <v>0.47407407407407415</v>
      </c>
      <c r="AA5492" s="49" t="str">
        <f t="shared" ca="1" si="685"/>
        <v>N</v>
      </c>
      <c r="AB5492" s="49">
        <f t="shared" ca="1" si="686"/>
        <v>5</v>
      </c>
      <c r="AC5492" s="49" t="str">
        <f t="shared" ca="1" si="687"/>
        <v>N</v>
      </c>
    </row>
    <row r="5493" spans="1:29" x14ac:dyDescent="0.25">
      <c r="A5493">
        <v>3790</v>
      </c>
      <c r="B5493" s="9">
        <v>43556</v>
      </c>
      <c r="C5493" s="50" t="str">
        <f t="shared" si="680"/>
        <v>N</v>
      </c>
      <c r="D5493" s="52">
        <f>_xlfn.XLOOKUP(B5493,Cal_Date!B:B,Cal_Date!A:A,0)</f>
        <v>1</v>
      </c>
      <c r="E5493">
        <v>2019</v>
      </c>
      <c r="F5493" t="s">
        <v>121</v>
      </c>
      <c r="G5493" t="s">
        <v>129</v>
      </c>
      <c r="H5493" t="s">
        <v>14</v>
      </c>
      <c r="I5493" t="s">
        <v>13</v>
      </c>
      <c r="J5493" t="s">
        <v>15</v>
      </c>
      <c r="K5493" t="s">
        <v>43</v>
      </c>
      <c r="L5493">
        <v>1</v>
      </c>
      <c r="M5493">
        <v>1000</v>
      </c>
      <c r="O5493" t="s">
        <v>25</v>
      </c>
      <c r="R5493" t="s">
        <v>44</v>
      </c>
      <c r="S5493" s="49" t="str">
        <f t="shared" si="681"/>
        <v>Card</v>
      </c>
      <c r="T5493" s="3">
        <v>0.03</v>
      </c>
      <c r="U5493" s="2">
        <v>7.5600000000000005</v>
      </c>
      <c r="V5493" s="2">
        <v>2.2400000000000002</v>
      </c>
      <c r="W5493" s="54">
        <f>_xlfn.XLOOKUP(M5493,Market!A:A,Market!F:F,0)</f>
        <v>0.08</v>
      </c>
      <c r="X5493" s="55">
        <f t="shared" si="682"/>
        <v>0.2268</v>
      </c>
      <c r="Y5493" s="55">
        <f t="shared" si="683"/>
        <v>5.32</v>
      </c>
      <c r="Z5493" s="54">
        <f t="shared" si="684"/>
        <v>0.70370370370370372</v>
      </c>
      <c r="AA5493" s="49" t="str">
        <f t="shared" ca="1" si="685"/>
        <v>N</v>
      </c>
      <c r="AB5493" s="49">
        <f t="shared" ca="1" si="686"/>
        <v>5</v>
      </c>
      <c r="AC5493" s="49" t="str">
        <f t="shared" ca="1" si="687"/>
        <v>N</v>
      </c>
    </row>
    <row r="5494" spans="1:29" x14ac:dyDescent="0.25">
      <c r="A5494">
        <v>3791</v>
      </c>
      <c r="B5494" s="9">
        <v>43556</v>
      </c>
      <c r="C5494" s="50" t="str">
        <f t="shared" si="680"/>
        <v>N</v>
      </c>
      <c r="D5494" s="52">
        <f>_xlfn.XLOOKUP(B5494,Cal_Date!B:B,Cal_Date!A:A,0)</f>
        <v>1</v>
      </c>
      <c r="E5494">
        <v>2019</v>
      </c>
      <c r="F5494" t="s">
        <v>121</v>
      </c>
      <c r="G5494" t="s">
        <v>129</v>
      </c>
      <c r="H5494" t="s">
        <v>48</v>
      </c>
      <c r="I5494" t="s">
        <v>18</v>
      </c>
      <c r="J5494" t="s">
        <v>10</v>
      </c>
      <c r="K5494" t="s">
        <v>43</v>
      </c>
      <c r="L5494">
        <v>2</v>
      </c>
      <c r="M5494">
        <v>1000</v>
      </c>
      <c r="O5494" t="s">
        <v>25</v>
      </c>
      <c r="R5494" t="s">
        <v>46</v>
      </c>
      <c r="S5494" s="49" t="str">
        <f t="shared" si="681"/>
        <v>Card</v>
      </c>
      <c r="T5494" s="3">
        <v>0.04</v>
      </c>
      <c r="U5494" s="2">
        <v>15.120000000000001</v>
      </c>
      <c r="V5494" s="2">
        <v>2.92</v>
      </c>
      <c r="W5494" s="54">
        <f>_xlfn.XLOOKUP(M5494,Market!A:A,Market!F:F,0)</f>
        <v>0.08</v>
      </c>
      <c r="X5494" s="55">
        <f t="shared" si="682"/>
        <v>0.6048</v>
      </c>
      <c r="Y5494" s="55">
        <f t="shared" si="683"/>
        <v>12.200000000000001</v>
      </c>
      <c r="Z5494" s="54">
        <f t="shared" si="684"/>
        <v>0.80687830687830686</v>
      </c>
      <c r="AA5494" s="49" t="str">
        <f t="shared" ca="1" si="685"/>
        <v>N</v>
      </c>
      <c r="AB5494" s="49">
        <f t="shared" ca="1" si="686"/>
        <v>5</v>
      </c>
      <c r="AC5494" s="49" t="str">
        <f t="shared" ca="1" si="687"/>
        <v>N</v>
      </c>
    </row>
    <row r="5495" spans="1:29" x14ac:dyDescent="0.25">
      <c r="A5495">
        <v>3792</v>
      </c>
      <c r="B5495" s="9">
        <v>43556</v>
      </c>
      <c r="C5495" s="50" t="str">
        <f t="shared" si="680"/>
        <v>N</v>
      </c>
      <c r="D5495" s="52">
        <f>_xlfn.XLOOKUP(B5495,Cal_Date!B:B,Cal_Date!A:A,0)</f>
        <v>1</v>
      </c>
      <c r="E5495">
        <v>2019</v>
      </c>
      <c r="F5495" t="s">
        <v>121</v>
      </c>
      <c r="G5495" t="s">
        <v>129</v>
      </c>
      <c r="H5495" t="s">
        <v>48</v>
      </c>
      <c r="I5495" t="s">
        <v>18</v>
      </c>
      <c r="J5495" t="s">
        <v>10</v>
      </c>
      <c r="K5495" t="s">
        <v>43</v>
      </c>
      <c r="L5495">
        <v>1</v>
      </c>
      <c r="M5495">
        <v>1001</v>
      </c>
      <c r="O5495" t="s">
        <v>25</v>
      </c>
      <c r="R5495" t="s">
        <v>46</v>
      </c>
      <c r="S5495" s="49" t="str">
        <f t="shared" si="681"/>
        <v>Card</v>
      </c>
      <c r="T5495" s="3">
        <v>0.04</v>
      </c>
      <c r="U5495" s="2">
        <v>7.42</v>
      </c>
      <c r="V5495" s="2">
        <v>1.46</v>
      </c>
      <c r="W5495" s="54">
        <f>_xlfn.XLOOKUP(M5495,Market!A:A,Market!F:F,0)</f>
        <v>0.06</v>
      </c>
      <c r="X5495" s="55">
        <f t="shared" si="682"/>
        <v>0.29680000000000001</v>
      </c>
      <c r="Y5495" s="55">
        <f t="shared" si="683"/>
        <v>5.96</v>
      </c>
      <c r="Z5495" s="54">
        <f t="shared" si="684"/>
        <v>0.80323450134770891</v>
      </c>
      <c r="AA5495" s="49" t="str">
        <f t="shared" ca="1" si="685"/>
        <v>N</v>
      </c>
      <c r="AB5495" s="49">
        <f t="shared" ca="1" si="686"/>
        <v>5</v>
      </c>
      <c r="AC5495" s="49" t="str">
        <f t="shared" ca="1" si="687"/>
        <v>N</v>
      </c>
    </row>
    <row r="5496" spans="1:29" x14ac:dyDescent="0.25">
      <c r="A5496">
        <v>3793</v>
      </c>
      <c r="B5496" s="9">
        <v>43556</v>
      </c>
      <c r="C5496" s="50" t="str">
        <f t="shared" si="680"/>
        <v>N</v>
      </c>
      <c r="D5496" s="52">
        <f>_xlfn.XLOOKUP(B5496,Cal_Date!B:B,Cal_Date!A:A,0)</f>
        <v>1</v>
      </c>
      <c r="E5496">
        <v>2019</v>
      </c>
      <c r="F5496" t="s">
        <v>121</v>
      </c>
      <c r="G5496" t="s">
        <v>129</v>
      </c>
      <c r="H5496" t="s">
        <v>48</v>
      </c>
      <c r="I5496" t="s">
        <v>18</v>
      </c>
      <c r="J5496" t="s">
        <v>10</v>
      </c>
      <c r="K5496" t="s">
        <v>43</v>
      </c>
      <c r="L5496">
        <v>1</v>
      </c>
      <c r="M5496">
        <v>1000</v>
      </c>
      <c r="O5496" t="s">
        <v>25</v>
      </c>
      <c r="R5496" t="s">
        <v>44</v>
      </c>
      <c r="S5496" s="49" t="str">
        <f t="shared" si="681"/>
        <v>Card</v>
      </c>
      <c r="T5496" s="3">
        <v>0.03</v>
      </c>
      <c r="U5496" s="2">
        <v>7.5600000000000005</v>
      </c>
      <c r="V5496" s="2">
        <v>1.46</v>
      </c>
      <c r="W5496" s="54">
        <f>_xlfn.XLOOKUP(M5496,Market!A:A,Market!F:F,0)</f>
        <v>0.08</v>
      </c>
      <c r="X5496" s="55">
        <f t="shared" si="682"/>
        <v>0.2268</v>
      </c>
      <c r="Y5496" s="55">
        <f t="shared" si="683"/>
        <v>6.1000000000000005</v>
      </c>
      <c r="Z5496" s="54">
        <f t="shared" si="684"/>
        <v>0.80687830687830686</v>
      </c>
      <c r="AA5496" s="49" t="str">
        <f t="shared" ca="1" si="685"/>
        <v>N</v>
      </c>
      <c r="AB5496" s="49">
        <f t="shared" ca="1" si="686"/>
        <v>5</v>
      </c>
      <c r="AC5496" s="49" t="str">
        <f t="shared" ca="1" si="687"/>
        <v>N</v>
      </c>
    </row>
    <row r="5497" spans="1:29" x14ac:dyDescent="0.25">
      <c r="A5497">
        <v>3794</v>
      </c>
      <c r="B5497" s="9">
        <v>43556</v>
      </c>
      <c r="C5497" s="50" t="str">
        <f t="shared" si="680"/>
        <v>N</v>
      </c>
      <c r="D5497" s="52">
        <f>_xlfn.XLOOKUP(B5497,Cal_Date!B:B,Cal_Date!A:A,0)</f>
        <v>1</v>
      </c>
      <c r="E5497">
        <v>2019</v>
      </c>
      <c r="F5497" t="s">
        <v>121</v>
      </c>
      <c r="G5497" t="s">
        <v>129</v>
      </c>
      <c r="H5497" t="s">
        <v>11</v>
      </c>
      <c r="I5497" t="s">
        <v>13</v>
      </c>
      <c r="J5497" t="s">
        <v>15</v>
      </c>
      <c r="K5497" t="s">
        <v>42</v>
      </c>
      <c r="L5497">
        <v>1</v>
      </c>
      <c r="M5497">
        <v>1000</v>
      </c>
      <c r="O5497" t="s">
        <v>25</v>
      </c>
      <c r="R5497" t="s">
        <v>47</v>
      </c>
      <c r="S5497" s="49" t="str">
        <f t="shared" si="681"/>
        <v>Card</v>
      </c>
      <c r="T5497" s="3">
        <v>3.5000000000000003E-2</v>
      </c>
      <c r="U5497" s="2">
        <v>2.7</v>
      </c>
      <c r="V5497" s="2">
        <v>1.42</v>
      </c>
      <c r="W5497" s="54">
        <f>_xlfn.XLOOKUP(M5497,Market!A:A,Market!F:F,0)</f>
        <v>0.08</v>
      </c>
      <c r="X5497" s="55">
        <f t="shared" si="682"/>
        <v>9.4500000000000015E-2</v>
      </c>
      <c r="Y5497" s="55">
        <f t="shared" si="683"/>
        <v>1.2800000000000002</v>
      </c>
      <c r="Z5497" s="54">
        <f t="shared" si="684"/>
        <v>0.47407407407407415</v>
      </c>
      <c r="AA5497" s="49" t="str">
        <f t="shared" ca="1" si="685"/>
        <v>N</v>
      </c>
      <c r="AB5497" s="49">
        <f t="shared" ca="1" si="686"/>
        <v>5</v>
      </c>
      <c r="AC5497" s="49" t="str">
        <f t="shared" ca="1" si="687"/>
        <v>N</v>
      </c>
    </row>
    <row r="5498" spans="1:29" x14ac:dyDescent="0.25">
      <c r="A5498">
        <v>3795</v>
      </c>
      <c r="B5498" s="9">
        <v>43556</v>
      </c>
      <c r="C5498" s="50" t="str">
        <f t="shared" si="680"/>
        <v>N</v>
      </c>
      <c r="D5498" s="52">
        <f>_xlfn.XLOOKUP(B5498,Cal_Date!B:B,Cal_Date!A:A,0)</f>
        <v>1</v>
      </c>
      <c r="E5498">
        <v>2019</v>
      </c>
      <c r="F5498" t="s">
        <v>121</v>
      </c>
      <c r="G5498" t="s">
        <v>129</v>
      </c>
      <c r="H5498" t="s">
        <v>14</v>
      </c>
      <c r="I5498" t="s">
        <v>18</v>
      </c>
      <c r="J5498" t="s">
        <v>15</v>
      </c>
      <c r="K5498" t="s">
        <v>43</v>
      </c>
      <c r="L5498">
        <v>1</v>
      </c>
      <c r="M5498">
        <v>1004</v>
      </c>
      <c r="O5498" t="s">
        <v>28</v>
      </c>
      <c r="R5498" t="s">
        <v>46</v>
      </c>
      <c r="S5498" s="49" t="str">
        <f t="shared" si="681"/>
        <v>Card</v>
      </c>
      <c r="T5498" s="3">
        <v>0.04</v>
      </c>
      <c r="U5498" s="2">
        <v>6.8900000000000006</v>
      </c>
      <c r="V5498" s="2">
        <v>2.1</v>
      </c>
      <c r="W5498" s="54">
        <f>_xlfn.XLOOKUP(M5498,Market!A:A,Market!F:F,0)</f>
        <v>0.06</v>
      </c>
      <c r="X5498" s="55">
        <f t="shared" si="682"/>
        <v>0.27560000000000001</v>
      </c>
      <c r="Y5498" s="55">
        <f t="shared" si="683"/>
        <v>4.7900000000000009</v>
      </c>
      <c r="Z5498" s="54">
        <f t="shared" si="684"/>
        <v>0.69521044992743108</v>
      </c>
      <c r="AA5498" s="49" t="str">
        <f t="shared" ca="1" si="685"/>
        <v>N</v>
      </c>
      <c r="AB5498" s="49">
        <f t="shared" ca="1" si="686"/>
        <v>5</v>
      </c>
      <c r="AC5498" s="49" t="str">
        <f t="shared" ca="1" si="687"/>
        <v>N</v>
      </c>
    </row>
    <row r="5499" spans="1:29" x14ac:dyDescent="0.25">
      <c r="A5499">
        <v>3796</v>
      </c>
      <c r="B5499" s="9">
        <v>43556</v>
      </c>
      <c r="C5499" s="50" t="str">
        <f t="shared" si="680"/>
        <v>N</v>
      </c>
      <c r="D5499" s="52">
        <f>_xlfn.XLOOKUP(B5499,Cal_Date!B:B,Cal_Date!A:A,0)</f>
        <v>1</v>
      </c>
      <c r="E5499">
        <v>2019</v>
      </c>
      <c r="F5499" t="s">
        <v>121</v>
      </c>
      <c r="G5499" t="s">
        <v>129</v>
      </c>
      <c r="H5499" t="s">
        <v>14</v>
      </c>
      <c r="I5499" t="s">
        <v>18</v>
      </c>
      <c r="J5499" t="s">
        <v>15</v>
      </c>
      <c r="K5499" t="s">
        <v>43</v>
      </c>
      <c r="L5499">
        <v>2</v>
      </c>
      <c r="M5499">
        <v>1005</v>
      </c>
      <c r="O5499" t="s">
        <v>25</v>
      </c>
      <c r="R5499" t="s">
        <v>44</v>
      </c>
      <c r="S5499" s="49" t="str">
        <f t="shared" si="681"/>
        <v>Card</v>
      </c>
      <c r="T5499" s="3">
        <v>0.03</v>
      </c>
      <c r="U5499" s="2">
        <v>15.245999999999999</v>
      </c>
      <c r="V5499" s="2">
        <v>4.4400000000000004</v>
      </c>
      <c r="W5499" s="54">
        <f>_xlfn.XLOOKUP(M5499,Market!A:A,Market!F:F,0)</f>
        <v>8.8999999999999996E-2</v>
      </c>
      <c r="X5499" s="55">
        <f t="shared" si="682"/>
        <v>0.45737999999999995</v>
      </c>
      <c r="Y5499" s="55">
        <f t="shared" si="683"/>
        <v>10.805999999999997</v>
      </c>
      <c r="Z5499" s="54">
        <f t="shared" si="684"/>
        <v>0.7087760724124359</v>
      </c>
      <c r="AA5499" s="49" t="str">
        <f t="shared" ca="1" si="685"/>
        <v>N</v>
      </c>
      <c r="AB5499" s="49">
        <f t="shared" ca="1" si="686"/>
        <v>5</v>
      </c>
      <c r="AC5499" s="49" t="str">
        <f t="shared" ca="1" si="687"/>
        <v>N</v>
      </c>
    </row>
    <row r="5500" spans="1:29" x14ac:dyDescent="0.25">
      <c r="A5500">
        <v>3797</v>
      </c>
      <c r="B5500" s="9">
        <v>43556</v>
      </c>
      <c r="C5500" s="50" t="str">
        <f t="shared" si="680"/>
        <v>N</v>
      </c>
      <c r="D5500" s="52">
        <f>_xlfn.XLOOKUP(B5500,Cal_Date!B:B,Cal_Date!A:A,0)</f>
        <v>1</v>
      </c>
      <c r="E5500">
        <v>2019</v>
      </c>
      <c r="F5500" t="s">
        <v>121</v>
      </c>
      <c r="G5500" t="s">
        <v>129</v>
      </c>
      <c r="H5500" t="s">
        <v>11</v>
      </c>
      <c r="I5500" t="s">
        <v>11</v>
      </c>
      <c r="J5500" t="s">
        <v>15</v>
      </c>
      <c r="K5500" t="s">
        <v>42</v>
      </c>
      <c r="L5500">
        <v>1</v>
      </c>
      <c r="M5500">
        <v>1000</v>
      </c>
      <c r="O5500" t="s">
        <v>25</v>
      </c>
      <c r="R5500" t="s">
        <v>44</v>
      </c>
      <c r="S5500" s="49" t="str">
        <f t="shared" si="681"/>
        <v>Card</v>
      </c>
      <c r="T5500" s="3">
        <v>0.03</v>
      </c>
      <c r="U5500" s="2">
        <v>2.7</v>
      </c>
      <c r="V5500" s="2">
        <v>0.87</v>
      </c>
      <c r="W5500" s="54">
        <f>_xlfn.XLOOKUP(M5500,Market!A:A,Market!F:F,0)</f>
        <v>0.08</v>
      </c>
      <c r="X5500" s="55">
        <f t="shared" si="682"/>
        <v>8.1000000000000003E-2</v>
      </c>
      <c r="Y5500" s="55">
        <f t="shared" si="683"/>
        <v>1.83</v>
      </c>
      <c r="Z5500" s="54">
        <f t="shared" si="684"/>
        <v>0.67777777777777781</v>
      </c>
      <c r="AA5500" s="49" t="str">
        <f t="shared" ca="1" si="685"/>
        <v>N</v>
      </c>
      <c r="AB5500" s="49">
        <f t="shared" ca="1" si="686"/>
        <v>5</v>
      </c>
      <c r="AC5500" s="49" t="str">
        <f t="shared" ca="1" si="687"/>
        <v>N</v>
      </c>
    </row>
    <row r="5501" spans="1:29" x14ac:dyDescent="0.25">
      <c r="A5501">
        <v>3798</v>
      </c>
      <c r="B5501" s="9">
        <v>43556</v>
      </c>
      <c r="C5501" s="50" t="str">
        <f t="shared" si="680"/>
        <v>N</v>
      </c>
      <c r="D5501" s="52">
        <f>_xlfn.XLOOKUP(B5501,Cal_Date!B:B,Cal_Date!A:A,0)</f>
        <v>1</v>
      </c>
      <c r="E5501">
        <v>2019</v>
      </c>
      <c r="F5501" t="s">
        <v>121</v>
      </c>
      <c r="G5501" t="s">
        <v>129</v>
      </c>
      <c r="H5501" t="s">
        <v>11</v>
      </c>
      <c r="I5501" t="s">
        <v>13</v>
      </c>
      <c r="J5501" t="s">
        <v>15</v>
      </c>
      <c r="K5501" t="s">
        <v>42</v>
      </c>
      <c r="L5501">
        <v>1</v>
      </c>
      <c r="M5501">
        <v>1006</v>
      </c>
      <c r="O5501" t="s">
        <v>28</v>
      </c>
      <c r="R5501" t="s">
        <v>47</v>
      </c>
      <c r="S5501" s="49" t="str">
        <f t="shared" si="681"/>
        <v>Card</v>
      </c>
      <c r="T5501" s="3">
        <v>3.5000000000000003E-2</v>
      </c>
      <c r="U5501" s="2">
        <v>2.7225000000000001</v>
      </c>
      <c r="V5501" s="2">
        <v>1.42</v>
      </c>
      <c r="W5501" s="54">
        <f>_xlfn.XLOOKUP(M5501,Market!A:A,Market!F:F,0)</f>
        <v>8.8999999999999996E-2</v>
      </c>
      <c r="X5501" s="55">
        <f t="shared" si="682"/>
        <v>9.5287500000000011E-2</v>
      </c>
      <c r="Y5501" s="55">
        <f t="shared" si="683"/>
        <v>1.3025000000000002</v>
      </c>
      <c r="Z5501" s="54">
        <f t="shared" si="684"/>
        <v>0.47842056932966032</v>
      </c>
      <c r="AA5501" s="49" t="str">
        <f t="shared" ca="1" si="685"/>
        <v>N</v>
      </c>
      <c r="AB5501" s="49">
        <f t="shared" ca="1" si="686"/>
        <v>5</v>
      </c>
      <c r="AC5501" s="49" t="str">
        <f t="shared" ca="1" si="687"/>
        <v>N</v>
      </c>
    </row>
    <row r="5502" spans="1:29" x14ac:dyDescent="0.25">
      <c r="A5502">
        <v>3799</v>
      </c>
      <c r="B5502" s="9">
        <v>43556</v>
      </c>
      <c r="C5502" s="50" t="str">
        <f t="shared" si="680"/>
        <v>N</v>
      </c>
      <c r="D5502" s="52">
        <f>_xlfn.XLOOKUP(B5502,Cal_Date!B:B,Cal_Date!A:A,0)</f>
        <v>1</v>
      </c>
      <c r="E5502">
        <v>2019</v>
      </c>
      <c r="F5502" t="s">
        <v>121</v>
      </c>
      <c r="G5502" t="s">
        <v>129</v>
      </c>
      <c r="H5502" t="s">
        <v>11</v>
      </c>
      <c r="I5502" t="s">
        <v>11</v>
      </c>
      <c r="J5502" t="s">
        <v>15</v>
      </c>
      <c r="K5502" t="s">
        <v>42</v>
      </c>
      <c r="L5502">
        <v>1</v>
      </c>
      <c r="M5502">
        <v>1000</v>
      </c>
      <c r="O5502" t="s">
        <v>25</v>
      </c>
      <c r="R5502" t="s">
        <v>46</v>
      </c>
      <c r="S5502" s="49" t="str">
        <f t="shared" si="681"/>
        <v>Card</v>
      </c>
      <c r="T5502" s="3">
        <v>0.04</v>
      </c>
      <c r="U5502" s="2">
        <v>2.7</v>
      </c>
      <c r="V5502" s="2">
        <v>0.87</v>
      </c>
      <c r="W5502" s="54">
        <f>_xlfn.XLOOKUP(M5502,Market!A:A,Market!F:F,0)</f>
        <v>0.08</v>
      </c>
      <c r="X5502" s="55">
        <f t="shared" si="682"/>
        <v>0.10800000000000001</v>
      </c>
      <c r="Y5502" s="55">
        <f t="shared" si="683"/>
        <v>1.83</v>
      </c>
      <c r="Z5502" s="54">
        <f t="shared" si="684"/>
        <v>0.67777777777777781</v>
      </c>
      <c r="AA5502" s="49" t="str">
        <f t="shared" ca="1" si="685"/>
        <v>N</v>
      </c>
      <c r="AB5502" s="49">
        <f t="shared" ca="1" si="686"/>
        <v>5</v>
      </c>
      <c r="AC5502" s="49" t="str">
        <f t="shared" ca="1" si="687"/>
        <v>N</v>
      </c>
    </row>
    <row r="5503" spans="1:29" x14ac:dyDescent="0.25">
      <c r="A5503">
        <v>3800</v>
      </c>
      <c r="B5503" s="9">
        <v>43556</v>
      </c>
      <c r="C5503" s="50" t="str">
        <f t="shared" si="680"/>
        <v>N</v>
      </c>
      <c r="D5503" s="52">
        <f>_xlfn.XLOOKUP(B5503,Cal_Date!B:B,Cal_Date!A:A,0)</f>
        <v>1</v>
      </c>
      <c r="E5503">
        <v>2019</v>
      </c>
      <c r="F5503" t="s">
        <v>121</v>
      </c>
      <c r="G5503" t="s">
        <v>129</v>
      </c>
      <c r="H5503" t="s">
        <v>11</v>
      </c>
      <c r="I5503" t="s">
        <v>13</v>
      </c>
      <c r="J5503" t="s">
        <v>15</v>
      </c>
      <c r="K5503" t="s">
        <v>42</v>
      </c>
      <c r="L5503">
        <v>1</v>
      </c>
      <c r="M5503">
        <v>1001</v>
      </c>
      <c r="O5503" t="s">
        <v>25</v>
      </c>
      <c r="R5503" t="s">
        <v>44</v>
      </c>
      <c r="S5503" s="49" t="str">
        <f t="shared" si="681"/>
        <v>Card</v>
      </c>
      <c r="T5503" s="3">
        <v>0.03</v>
      </c>
      <c r="U5503" s="2">
        <v>2.6500000000000004</v>
      </c>
      <c r="V5503" s="2">
        <v>1.42</v>
      </c>
      <c r="W5503" s="54">
        <f>_xlfn.XLOOKUP(M5503,Market!A:A,Market!F:F,0)</f>
        <v>0.06</v>
      </c>
      <c r="X5503" s="55">
        <f t="shared" si="682"/>
        <v>7.9500000000000001E-2</v>
      </c>
      <c r="Y5503" s="55">
        <f t="shared" si="683"/>
        <v>1.2300000000000004</v>
      </c>
      <c r="Z5503" s="54">
        <f t="shared" si="684"/>
        <v>0.46415094339622653</v>
      </c>
      <c r="AA5503" s="49" t="str">
        <f t="shared" ca="1" si="685"/>
        <v>N</v>
      </c>
      <c r="AB5503" s="49">
        <f t="shared" ca="1" si="686"/>
        <v>5</v>
      </c>
      <c r="AC5503" s="49" t="str">
        <f t="shared" ca="1" si="687"/>
        <v>N</v>
      </c>
    </row>
    <row r="5504" spans="1:29" x14ac:dyDescent="0.25">
      <c r="A5504">
        <v>3801</v>
      </c>
      <c r="B5504" s="9">
        <v>43556</v>
      </c>
      <c r="C5504" s="50" t="str">
        <f t="shared" si="680"/>
        <v>N</v>
      </c>
      <c r="D5504" s="52">
        <f>_xlfn.XLOOKUP(B5504,Cal_Date!B:B,Cal_Date!A:A,0)</f>
        <v>1</v>
      </c>
      <c r="E5504">
        <v>2019</v>
      </c>
      <c r="F5504" t="s">
        <v>121</v>
      </c>
      <c r="G5504" t="s">
        <v>129</v>
      </c>
      <c r="H5504" t="s">
        <v>48</v>
      </c>
      <c r="I5504" t="s">
        <v>18</v>
      </c>
      <c r="J5504" t="s">
        <v>10</v>
      </c>
      <c r="K5504" t="s">
        <v>43</v>
      </c>
      <c r="L5504">
        <v>1</v>
      </c>
      <c r="M5504">
        <v>1008</v>
      </c>
      <c r="O5504" t="s">
        <v>28</v>
      </c>
      <c r="R5504" t="s">
        <v>44</v>
      </c>
      <c r="S5504" s="49" t="str">
        <f t="shared" si="681"/>
        <v>Card</v>
      </c>
      <c r="T5504" s="3">
        <v>0.03</v>
      </c>
      <c r="U5504" s="2">
        <v>7.6229999999999993</v>
      </c>
      <c r="V5504" s="2">
        <v>1.46</v>
      </c>
      <c r="W5504" s="54">
        <f>_xlfn.XLOOKUP(M5504,Market!A:A,Market!F:F,0)</f>
        <v>8.8999999999999996E-2</v>
      </c>
      <c r="X5504" s="55">
        <f t="shared" si="682"/>
        <v>0.22868999999999998</v>
      </c>
      <c r="Y5504" s="55">
        <f t="shared" si="683"/>
        <v>6.1629999999999994</v>
      </c>
      <c r="Z5504" s="54">
        <f t="shared" si="684"/>
        <v>0.80847435392889933</v>
      </c>
      <c r="AA5504" s="49" t="str">
        <f t="shared" ca="1" si="685"/>
        <v>N</v>
      </c>
      <c r="AB5504" s="49">
        <f t="shared" ca="1" si="686"/>
        <v>5</v>
      </c>
      <c r="AC5504" s="49" t="str">
        <f t="shared" ca="1" si="687"/>
        <v>N</v>
      </c>
    </row>
    <row r="5505" spans="1:29" x14ac:dyDescent="0.25">
      <c r="A5505">
        <v>3802</v>
      </c>
      <c r="B5505" s="9">
        <v>43556</v>
      </c>
      <c r="C5505" s="50" t="str">
        <f t="shared" si="680"/>
        <v>N</v>
      </c>
      <c r="D5505" s="52">
        <f>_xlfn.XLOOKUP(B5505,Cal_Date!B:B,Cal_Date!A:A,0)</f>
        <v>1</v>
      </c>
      <c r="E5505">
        <v>2019</v>
      </c>
      <c r="F5505" t="s">
        <v>121</v>
      </c>
      <c r="G5505" t="s">
        <v>129</v>
      </c>
      <c r="H5505" t="s">
        <v>11</v>
      </c>
      <c r="I5505" t="s">
        <v>11</v>
      </c>
      <c r="J5505" t="s">
        <v>15</v>
      </c>
      <c r="K5505" t="s">
        <v>42</v>
      </c>
      <c r="L5505">
        <v>2</v>
      </c>
      <c r="M5505">
        <v>1009</v>
      </c>
      <c r="O5505" t="s">
        <v>28</v>
      </c>
      <c r="R5505" t="s">
        <v>44</v>
      </c>
      <c r="S5505" s="49" t="str">
        <f t="shared" si="681"/>
        <v>Card</v>
      </c>
      <c r="T5505" s="3">
        <v>0.03</v>
      </c>
      <c r="U5505" s="2">
        <v>5.4450000000000003</v>
      </c>
      <c r="V5505" s="2">
        <v>1.74</v>
      </c>
      <c r="W5505" s="54">
        <f>_xlfn.XLOOKUP(M5505,Market!A:A,Market!F:F,0)</f>
        <v>8.8999999999999996E-2</v>
      </c>
      <c r="X5505" s="55">
        <f t="shared" si="682"/>
        <v>0.16335</v>
      </c>
      <c r="Y5505" s="55">
        <f t="shared" si="683"/>
        <v>3.7050000000000001</v>
      </c>
      <c r="Z5505" s="54">
        <f t="shared" si="684"/>
        <v>0.68044077134986225</v>
      </c>
      <c r="AA5505" s="49" t="str">
        <f t="shared" ca="1" si="685"/>
        <v>N</v>
      </c>
      <c r="AB5505" s="49">
        <f t="shared" ca="1" si="686"/>
        <v>5</v>
      </c>
      <c r="AC5505" s="49" t="str">
        <f t="shared" ca="1" si="687"/>
        <v>N</v>
      </c>
    </row>
    <row r="5506" spans="1:29" x14ac:dyDescent="0.25">
      <c r="A5506">
        <v>3803</v>
      </c>
      <c r="B5506" s="9">
        <v>43556</v>
      </c>
      <c r="C5506" s="50" t="str">
        <f t="shared" si="680"/>
        <v>N</v>
      </c>
      <c r="D5506" s="52">
        <f>_xlfn.XLOOKUP(B5506,Cal_Date!B:B,Cal_Date!A:A,0)</f>
        <v>1</v>
      </c>
      <c r="E5506">
        <v>2019</v>
      </c>
      <c r="F5506" t="s">
        <v>121</v>
      </c>
      <c r="G5506" t="s">
        <v>129</v>
      </c>
      <c r="H5506" t="s">
        <v>11</v>
      </c>
      <c r="I5506" t="s">
        <v>13</v>
      </c>
      <c r="J5506" t="s">
        <v>15</v>
      </c>
      <c r="K5506" t="s">
        <v>42</v>
      </c>
      <c r="L5506">
        <v>2</v>
      </c>
      <c r="M5506">
        <v>1001</v>
      </c>
      <c r="O5506" t="s">
        <v>25</v>
      </c>
      <c r="R5506" t="s">
        <v>44</v>
      </c>
      <c r="S5506" s="49" t="str">
        <f t="shared" si="681"/>
        <v>Card</v>
      </c>
      <c r="T5506" s="3">
        <v>0.03</v>
      </c>
      <c r="U5506" s="2">
        <v>5.3000000000000007</v>
      </c>
      <c r="V5506" s="2">
        <v>2.84</v>
      </c>
      <c r="W5506" s="54">
        <f>_xlfn.XLOOKUP(M5506,Market!A:A,Market!F:F,0)</f>
        <v>0.06</v>
      </c>
      <c r="X5506" s="55">
        <f t="shared" si="682"/>
        <v>0.159</v>
      </c>
      <c r="Y5506" s="55">
        <f t="shared" si="683"/>
        <v>2.4600000000000009</v>
      </c>
      <c r="Z5506" s="54">
        <f t="shared" si="684"/>
        <v>0.46415094339622653</v>
      </c>
      <c r="AA5506" s="49" t="str">
        <f t="shared" ca="1" si="685"/>
        <v>N</v>
      </c>
      <c r="AB5506" s="49">
        <f t="shared" ca="1" si="686"/>
        <v>5</v>
      </c>
      <c r="AC5506" s="49" t="str">
        <f t="shared" ca="1" si="687"/>
        <v>N</v>
      </c>
    </row>
    <row r="5507" spans="1:29" x14ac:dyDescent="0.25">
      <c r="A5507">
        <v>3804</v>
      </c>
      <c r="B5507" s="9">
        <v>43556</v>
      </c>
      <c r="C5507" s="50" t="str">
        <f t="shared" ref="C5507:C5570" si="688">IF(OR(B5507="04/01/2018"+0,B5507="04/02/2018"+0),"Y","N")</f>
        <v>N</v>
      </c>
      <c r="D5507" s="52">
        <f>_xlfn.XLOOKUP(B5507,Cal_Date!B:B,Cal_Date!A:A,0)</f>
        <v>1</v>
      </c>
      <c r="E5507">
        <v>2019</v>
      </c>
      <c r="F5507" t="s">
        <v>121</v>
      </c>
      <c r="G5507" t="s">
        <v>129</v>
      </c>
      <c r="H5507" t="s">
        <v>11</v>
      </c>
      <c r="I5507" t="s">
        <v>13</v>
      </c>
      <c r="J5507" t="s">
        <v>15</v>
      </c>
      <c r="K5507" t="s">
        <v>42</v>
      </c>
      <c r="L5507">
        <v>1</v>
      </c>
      <c r="M5507">
        <v>1001</v>
      </c>
      <c r="O5507" t="s">
        <v>25</v>
      </c>
      <c r="R5507" t="s">
        <v>44</v>
      </c>
      <c r="S5507" s="49" t="str">
        <f t="shared" ref="S5507:S5570" si="689">IF(R5507="Cash","Cash","Card")</f>
        <v>Card</v>
      </c>
      <c r="T5507" s="3">
        <v>0.03</v>
      </c>
      <c r="U5507" s="2">
        <v>2.6500000000000004</v>
      </c>
      <c r="V5507" s="2">
        <v>1.42</v>
      </c>
      <c r="W5507" s="54">
        <f>_xlfn.XLOOKUP(M5507,Market!A:A,Market!F:F,0)</f>
        <v>0.06</v>
      </c>
      <c r="X5507" s="55">
        <f t="shared" ref="X5507:X5570" si="690">T5507*U5507</f>
        <v>7.9500000000000001E-2</v>
      </c>
      <c r="Y5507" s="55">
        <f t="shared" ref="Y5507:Y5570" si="691">U5507-V5507</f>
        <v>1.2300000000000004</v>
      </c>
      <c r="Z5507" s="54">
        <f t="shared" ref="Z5507:Z5570" si="692">Y5507/U5507</f>
        <v>0.46415094339622653</v>
      </c>
      <c r="AA5507" s="49" t="str">
        <f t="shared" ref="AA5507:AA5570" ca="1" si="693">IF(DATEDIF(B5507,TODAY(),"y")&gt;5,"Y","N")</f>
        <v>N</v>
      </c>
      <c r="AB5507" s="49">
        <f t="shared" ref="AB5507:AB5570" ca="1" si="694">DATEDIF(B5507,TODAY(),"y")</f>
        <v>5</v>
      </c>
      <c r="AC5507" s="49" t="str">
        <f t="shared" ref="AC5507:AC5570" ca="1" si="695">IF(AB5507&gt;5,"Y","N")</f>
        <v>N</v>
      </c>
    </row>
    <row r="5508" spans="1:29" x14ac:dyDescent="0.25">
      <c r="A5508">
        <v>3805</v>
      </c>
      <c r="B5508" s="9">
        <v>43556</v>
      </c>
      <c r="C5508" s="50" t="str">
        <f t="shared" si="688"/>
        <v>N</v>
      </c>
      <c r="D5508" s="52">
        <f>_xlfn.XLOOKUP(B5508,Cal_Date!B:B,Cal_Date!A:A,0)</f>
        <v>1</v>
      </c>
      <c r="E5508">
        <v>2019</v>
      </c>
      <c r="F5508" t="s">
        <v>121</v>
      </c>
      <c r="G5508" t="s">
        <v>129</v>
      </c>
      <c r="H5508" t="s">
        <v>11</v>
      </c>
      <c r="I5508" t="s">
        <v>11</v>
      </c>
      <c r="J5508" t="s">
        <v>15</v>
      </c>
      <c r="K5508" t="s">
        <v>42</v>
      </c>
      <c r="L5508">
        <v>1</v>
      </c>
      <c r="M5508">
        <v>1001</v>
      </c>
      <c r="O5508" t="s">
        <v>25</v>
      </c>
      <c r="R5508" t="s">
        <v>44</v>
      </c>
      <c r="S5508" s="49" t="str">
        <f t="shared" si="689"/>
        <v>Card</v>
      </c>
      <c r="T5508" s="3">
        <v>0.03</v>
      </c>
      <c r="U5508" s="2">
        <v>2.6500000000000004</v>
      </c>
      <c r="V5508" s="2">
        <v>0.87</v>
      </c>
      <c r="W5508" s="54">
        <f>_xlfn.XLOOKUP(M5508,Market!A:A,Market!F:F,0)</f>
        <v>0.06</v>
      </c>
      <c r="X5508" s="55">
        <f t="shared" si="690"/>
        <v>7.9500000000000001E-2</v>
      </c>
      <c r="Y5508" s="55">
        <f t="shared" si="691"/>
        <v>1.7800000000000002</v>
      </c>
      <c r="Z5508" s="54">
        <f t="shared" si="692"/>
        <v>0.67169811320754713</v>
      </c>
      <c r="AA5508" s="49" t="str">
        <f t="shared" ca="1" si="693"/>
        <v>N</v>
      </c>
      <c r="AB5508" s="49">
        <f t="shared" ca="1" si="694"/>
        <v>5</v>
      </c>
      <c r="AC5508" s="49" t="str">
        <f t="shared" ca="1" si="695"/>
        <v>N</v>
      </c>
    </row>
    <row r="5509" spans="1:29" x14ac:dyDescent="0.25">
      <c r="A5509">
        <v>3806</v>
      </c>
      <c r="B5509" s="9">
        <v>43556</v>
      </c>
      <c r="C5509" s="50" t="str">
        <f t="shared" si="688"/>
        <v>N</v>
      </c>
      <c r="D5509" s="52">
        <f>_xlfn.XLOOKUP(B5509,Cal_Date!B:B,Cal_Date!A:A,0)</f>
        <v>1</v>
      </c>
      <c r="E5509">
        <v>2019</v>
      </c>
      <c r="F5509" t="s">
        <v>121</v>
      </c>
      <c r="G5509" t="s">
        <v>129</v>
      </c>
      <c r="H5509" t="s">
        <v>11</v>
      </c>
      <c r="I5509" t="s">
        <v>11</v>
      </c>
      <c r="J5509" t="s">
        <v>15</v>
      </c>
      <c r="K5509" t="s">
        <v>42</v>
      </c>
      <c r="L5509">
        <v>1</v>
      </c>
      <c r="M5509">
        <v>1002</v>
      </c>
      <c r="O5509" t="s">
        <v>28</v>
      </c>
      <c r="R5509" t="s">
        <v>44</v>
      </c>
      <c r="S5509" s="49" t="str">
        <f t="shared" si="689"/>
        <v>Card</v>
      </c>
      <c r="T5509" s="3">
        <v>0.03</v>
      </c>
      <c r="U5509" s="2">
        <v>2.6500000000000004</v>
      </c>
      <c r="V5509" s="2">
        <v>0.87</v>
      </c>
      <c r="W5509" s="54">
        <f>_xlfn.XLOOKUP(M5509,Market!A:A,Market!F:F,0)</f>
        <v>0.06</v>
      </c>
      <c r="X5509" s="55">
        <f t="shared" si="690"/>
        <v>7.9500000000000001E-2</v>
      </c>
      <c r="Y5509" s="55">
        <f t="shared" si="691"/>
        <v>1.7800000000000002</v>
      </c>
      <c r="Z5509" s="54">
        <f t="shared" si="692"/>
        <v>0.67169811320754713</v>
      </c>
      <c r="AA5509" s="49" t="str">
        <f t="shared" ca="1" si="693"/>
        <v>N</v>
      </c>
      <c r="AB5509" s="49">
        <f t="shared" ca="1" si="694"/>
        <v>5</v>
      </c>
      <c r="AC5509" s="49" t="str">
        <f t="shared" ca="1" si="695"/>
        <v>N</v>
      </c>
    </row>
    <row r="5510" spans="1:29" x14ac:dyDescent="0.25">
      <c r="A5510">
        <v>3807</v>
      </c>
      <c r="B5510" s="9">
        <v>43556</v>
      </c>
      <c r="C5510" s="50" t="str">
        <f t="shared" si="688"/>
        <v>N</v>
      </c>
      <c r="D5510" s="52">
        <f>_xlfn.XLOOKUP(B5510,Cal_Date!B:B,Cal_Date!A:A,0)</f>
        <v>1</v>
      </c>
      <c r="E5510">
        <v>2019</v>
      </c>
      <c r="F5510" t="s">
        <v>121</v>
      </c>
      <c r="G5510" t="s">
        <v>129</v>
      </c>
      <c r="H5510" t="s">
        <v>11</v>
      </c>
      <c r="I5510" t="s">
        <v>11</v>
      </c>
      <c r="J5510" t="s">
        <v>15</v>
      </c>
      <c r="K5510" t="s">
        <v>42</v>
      </c>
      <c r="L5510">
        <v>2</v>
      </c>
      <c r="M5510">
        <v>1003</v>
      </c>
      <c r="O5510" t="s">
        <v>25</v>
      </c>
      <c r="R5510" t="s">
        <v>47</v>
      </c>
      <c r="S5510" s="49" t="str">
        <f t="shared" si="689"/>
        <v>Card</v>
      </c>
      <c r="T5510" s="3">
        <v>3.5000000000000003E-2</v>
      </c>
      <c r="U5510" s="2">
        <v>5.3000000000000007</v>
      </c>
      <c r="V5510" s="2">
        <v>1.74</v>
      </c>
      <c r="W5510" s="54">
        <f>_xlfn.XLOOKUP(M5510,Market!A:A,Market!F:F,0)</f>
        <v>0.06</v>
      </c>
      <c r="X5510" s="55">
        <f t="shared" si="690"/>
        <v>0.18550000000000005</v>
      </c>
      <c r="Y5510" s="55">
        <f t="shared" si="691"/>
        <v>3.5600000000000005</v>
      </c>
      <c r="Z5510" s="54">
        <f t="shared" si="692"/>
        <v>0.67169811320754713</v>
      </c>
      <c r="AA5510" s="49" t="str">
        <f t="shared" ca="1" si="693"/>
        <v>N</v>
      </c>
      <c r="AB5510" s="49">
        <f t="shared" ca="1" si="694"/>
        <v>5</v>
      </c>
      <c r="AC5510" s="49" t="str">
        <f t="shared" ca="1" si="695"/>
        <v>N</v>
      </c>
    </row>
    <row r="5511" spans="1:29" x14ac:dyDescent="0.25">
      <c r="A5511">
        <v>3808</v>
      </c>
      <c r="B5511" s="9">
        <v>43556</v>
      </c>
      <c r="C5511" s="50" t="str">
        <f t="shared" si="688"/>
        <v>N</v>
      </c>
      <c r="D5511" s="52">
        <f>_xlfn.XLOOKUP(B5511,Cal_Date!B:B,Cal_Date!A:A,0)</f>
        <v>1</v>
      </c>
      <c r="E5511">
        <v>2019</v>
      </c>
      <c r="F5511" t="s">
        <v>121</v>
      </c>
      <c r="G5511" t="s">
        <v>129</v>
      </c>
      <c r="H5511" t="s">
        <v>48</v>
      </c>
      <c r="I5511" t="s">
        <v>18</v>
      </c>
      <c r="J5511" t="s">
        <v>10</v>
      </c>
      <c r="K5511" t="s">
        <v>43</v>
      </c>
      <c r="L5511">
        <v>1</v>
      </c>
      <c r="M5511">
        <v>1003</v>
      </c>
      <c r="O5511" t="s">
        <v>25</v>
      </c>
      <c r="R5511" t="s">
        <v>44</v>
      </c>
      <c r="S5511" s="49" t="str">
        <f t="shared" si="689"/>
        <v>Card</v>
      </c>
      <c r="T5511" s="3">
        <v>0.03</v>
      </c>
      <c r="U5511" s="2">
        <v>7.42</v>
      </c>
      <c r="V5511" s="2">
        <v>1.46</v>
      </c>
      <c r="W5511" s="54">
        <f>_xlfn.XLOOKUP(M5511,Market!A:A,Market!F:F,0)</f>
        <v>0.06</v>
      </c>
      <c r="X5511" s="55">
        <f t="shared" si="690"/>
        <v>0.22259999999999999</v>
      </c>
      <c r="Y5511" s="55">
        <f t="shared" si="691"/>
        <v>5.96</v>
      </c>
      <c r="Z5511" s="54">
        <f t="shared" si="692"/>
        <v>0.80323450134770891</v>
      </c>
      <c r="AA5511" s="49" t="str">
        <f t="shared" ca="1" si="693"/>
        <v>N</v>
      </c>
      <c r="AB5511" s="49">
        <f t="shared" ca="1" si="694"/>
        <v>5</v>
      </c>
      <c r="AC5511" s="49" t="str">
        <f t="shared" ca="1" si="695"/>
        <v>N</v>
      </c>
    </row>
    <row r="5512" spans="1:29" x14ac:dyDescent="0.25">
      <c r="A5512">
        <v>3809</v>
      </c>
      <c r="B5512" s="9">
        <v>43556</v>
      </c>
      <c r="C5512" s="50" t="str">
        <f t="shared" si="688"/>
        <v>N</v>
      </c>
      <c r="D5512" s="52">
        <f>_xlfn.XLOOKUP(B5512,Cal_Date!B:B,Cal_Date!A:A,0)</f>
        <v>1</v>
      </c>
      <c r="E5512">
        <v>2019</v>
      </c>
      <c r="F5512" t="s">
        <v>121</v>
      </c>
      <c r="G5512" t="s">
        <v>129</v>
      </c>
      <c r="H5512" t="s">
        <v>14</v>
      </c>
      <c r="I5512" t="s">
        <v>18</v>
      </c>
      <c r="J5512" t="s">
        <v>15</v>
      </c>
      <c r="K5512" t="s">
        <v>43</v>
      </c>
      <c r="L5512">
        <v>2</v>
      </c>
      <c r="M5512">
        <v>1003</v>
      </c>
      <c r="O5512" t="s">
        <v>25</v>
      </c>
      <c r="R5512" t="s">
        <v>44</v>
      </c>
      <c r="S5512" s="49" t="str">
        <f t="shared" si="689"/>
        <v>Card</v>
      </c>
      <c r="T5512" s="3">
        <v>0.03</v>
      </c>
      <c r="U5512" s="2">
        <v>13.780000000000001</v>
      </c>
      <c r="V5512" s="2">
        <v>4.2</v>
      </c>
      <c r="W5512" s="54">
        <f>_xlfn.XLOOKUP(M5512,Market!A:A,Market!F:F,0)</f>
        <v>0.06</v>
      </c>
      <c r="X5512" s="55">
        <f t="shared" si="690"/>
        <v>0.41340000000000005</v>
      </c>
      <c r="Y5512" s="55">
        <f t="shared" si="691"/>
        <v>9.5800000000000018</v>
      </c>
      <c r="Z5512" s="54">
        <f t="shared" si="692"/>
        <v>0.69521044992743108</v>
      </c>
      <c r="AA5512" s="49" t="str">
        <f t="shared" ca="1" si="693"/>
        <v>N</v>
      </c>
      <c r="AB5512" s="49">
        <f t="shared" ca="1" si="694"/>
        <v>5</v>
      </c>
      <c r="AC5512" s="49" t="str">
        <f t="shared" ca="1" si="695"/>
        <v>N</v>
      </c>
    </row>
    <row r="5513" spans="1:29" x14ac:dyDescent="0.25">
      <c r="A5513">
        <v>3810</v>
      </c>
      <c r="B5513" s="9">
        <v>43556</v>
      </c>
      <c r="C5513" s="50" t="str">
        <f t="shared" si="688"/>
        <v>N</v>
      </c>
      <c r="D5513" s="52">
        <f>_xlfn.XLOOKUP(B5513,Cal_Date!B:B,Cal_Date!A:A,0)</f>
        <v>1</v>
      </c>
      <c r="E5513">
        <v>2019</v>
      </c>
      <c r="F5513" t="s">
        <v>121</v>
      </c>
      <c r="G5513" t="s">
        <v>129</v>
      </c>
      <c r="H5513" t="s">
        <v>14</v>
      </c>
      <c r="I5513" t="s">
        <v>18</v>
      </c>
      <c r="J5513" t="s">
        <v>15</v>
      </c>
      <c r="K5513" t="s">
        <v>43</v>
      </c>
      <c r="L5513">
        <v>1</v>
      </c>
      <c r="M5513">
        <v>1004</v>
      </c>
      <c r="O5513" t="s">
        <v>28</v>
      </c>
      <c r="R5513" t="s">
        <v>44</v>
      </c>
      <c r="S5513" s="49" t="str">
        <f t="shared" si="689"/>
        <v>Card</v>
      </c>
      <c r="T5513" s="3">
        <v>0.03</v>
      </c>
      <c r="U5513" s="2">
        <v>7.42</v>
      </c>
      <c r="V5513" s="2">
        <v>2.2200000000000002</v>
      </c>
      <c r="W5513" s="54">
        <f>_xlfn.XLOOKUP(M5513,Market!A:A,Market!F:F,0)</f>
        <v>0.06</v>
      </c>
      <c r="X5513" s="55">
        <f t="shared" si="690"/>
        <v>0.22259999999999999</v>
      </c>
      <c r="Y5513" s="55">
        <f t="shared" si="691"/>
        <v>5.1999999999999993</v>
      </c>
      <c r="Z5513" s="54">
        <f t="shared" si="692"/>
        <v>0.70080862533692712</v>
      </c>
      <c r="AA5513" s="49" t="str">
        <f t="shared" ca="1" si="693"/>
        <v>N</v>
      </c>
      <c r="AB5513" s="49">
        <f t="shared" ca="1" si="694"/>
        <v>5</v>
      </c>
      <c r="AC5513" s="49" t="str">
        <f t="shared" ca="1" si="695"/>
        <v>N</v>
      </c>
    </row>
    <row r="5514" spans="1:29" x14ac:dyDescent="0.25">
      <c r="A5514">
        <v>3811</v>
      </c>
      <c r="B5514" s="9">
        <v>43556</v>
      </c>
      <c r="C5514" s="50" t="str">
        <f t="shared" si="688"/>
        <v>N</v>
      </c>
      <c r="D5514" s="52">
        <f>_xlfn.XLOOKUP(B5514,Cal_Date!B:B,Cal_Date!A:A,0)</f>
        <v>1</v>
      </c>
      <c r="E5514">
        <v>2019</v>
      </c>
      <c r="F5514" t="s">
        <v>121</v>
      </c>
      <c r="G5514" t="s">
        <v>129</v>
      </c>
      <c r="H5514" t="s">
        <v>14</v>
      </c>
      <c r="I5514" t="s">
        <v>18</v>
      </c>
      <c r="J5514" t="s">
        <v>15</v>
      </c>
      <c r="K5514" t="s">
        <v>43</v>
      </c>
      <c r="L5514">
        <v>2</v>
      </c>
      <c r="M5514">
        <v>1005</v>
      </c>
      <c r="O5514" t="s">
        <v>25</v>
      </c>
      <c r="R5514" t="s">
        <v>47</v>
      </c>
      <c r="S5514" s="49" t="str">
        <f t="shared" si="689"/>
        <v>Card</v>
      </c>
      <c r="T5514" s="3">
        <v>3.5000000000000003E-2</v>
      </c>
      <c r="U5514" s="2">
        <v>15.245999999999999</v>
      </c>
      <c r="V5514" s="2">
        <v>4.4400000000000004</v>
      </c>
      <c r="W5514" s="54">
        <f>_xlfn.XLOOKUP(M5514,Market!A:A,Market!F:F,0)</f>
        <v>8.8999999999999996E-2</v>
      </c>
      <c r="X5514" s="55">
        <f t="shared" si="690"/>
        <v>0.53361000000000003</v>
      </c>
      <c r="Y5514" s="55">
        <f t="shared" si="691"/>
        <v>10.805999999999997</v>
      </c>
      <c r="Z5514" s="54">
        <f t="shared" si="692"/>
        <v>0.7087760724124359</v>
      </c>
      <c r="AA5514" s="49" t="str">
        <f t="shared" ca="1" si="693"/>
        <v>N</v>
      </c>
      <c r="AB5514" s="49">
        <f t="shared" ca="1" si="694"/>
        <v>5</v>
      </c>
      <c r="AC5514" s="49" t="str">
        <f t="shared" ca="1" si="695"/>
        <v>N</v>
      </c>
    </row>
    <row r="5515" spans="1:29" x14ac:dyDescent="0.25">
      <c r="A5515">
        <v>3812</v>
      </c>
      <c r="B5515" s="9">
        <v>43556</v>
      </c>
      <c r="C5515" s="50" t="str">
        <f t="shared" si="688"/>
        <v>N</v>
      </c>
      <c r="D5515" s="52">
        <f>_xlfn.XLOOKUP(B5515,Cal_Date!B:B,Cal_Date!A:A,0)</f>
        <v>1</v>
      </c>
      <c r="E5515">
        <v>2019</v>
      </c>
      <c r="F5515" t="s">
        <v>121</v>
      </c>
      <c r="G5515" t="s">
        <v>129</v>
      </c>
      <c r="H5515" t="s">
        <v>11</v>
      </c>
      <c r="I5515" t="s">
        <v>13</v>
      </c>
      <c r="J5515" t="s">
        <v>15</v>
      </c>
      <c r="K5515" t="s">
        <v>42</v>
      </c>
      <c r="L5515">
        <v>1</v>
      </c>
      <c r="M5515">
        <v>1005</v>
      </c>
      <c r="O5515" t="s">
        <v>25</v>
      </c>
      <c r="R5515" t="s">
        <v>44</v>
      </c>
      <c r="S5515" s="49" t="str">
        <f t="shared" si="689"/>
        <v>Card</v>
      </c>
      <c r="T5515" s="3">
        <v>0.03</v>
      </c>
      <c r="U5515" s="2">
        <v>2.7225000000000001</v>
      </c>
      <c r="V5515" s="2">
        <v>1.42</v>
      </c>
      <c r="W5515" s="54">
        <f>_xlfn.XLOOKUP(M5515,Market!A:A,Market!F:F,0)</f>
        <v>8.8999999999999996E-2</v>
      </c>
      <c r="X5515" s="55">
        <f t="shared" si="690"/>
        <v>8.1674999999999998E-2</v>
      </c>
      <c r="Y5515" s="55">
        <f t="shared" si="691"/>
        <v>1.3025000000000002</v>
      </c>
      <c r="Z5515" s="54">
        <f t="shared" si="692"/>
        <v>0.47842056932966032</v>
      </c>
      <c r="AA5515" s="49" t="str">
        <f t="shared" ca="1" si="693"/>
        <v>N</v>
      </c>
      <c r="AB5515" s="49">
        <f t="shared" ca="1" si="694"/>
        <v>5</v>
      </c>
      <c r="AC5515" s="49" t="str">
        <f t="shared" ca="1" si="695"/>
        <v>N</v>
      </c>
    </row>
    <row r="5516" spans="1:29" x14ac:dyDescent="0.25">
      <c r="A5516">
        <v>3813</v>
      </c>
      <c r="B5516" s="9">
        <v>43556</v>
      </c>
      <c r="C5516" s="50" t="str">
        <f t="shared" si="688"/>
        <v>N</v>
      </c>
      <c r="D5516" s="52">
        <f>_xlfn.XLOOKUP(B5516,Cal_Date!B:B,Cal_Date!A:A,0)</f>
        <v>1</v>
      </c>
      <c r="E5516">
        <v>2019</v>
      </c>
      <c r="F5516" t="s">
        <v>121</v>
      </c>
      <c r="G5516" t="s">
        <v>129</v>
      </c>
      <c r="H5516" t="s">
        <v>11</v>
      </c>
      <c r="I5516" t="s">
        <v>11</v>
      </c>
      <c r="J5516" t="s">
        <v>15</v>
      </c>
      <c r="K5516" t="s">
        <v>42</v>
      </c>
      <c r="L5516">
        <v>1</v>
      </c>
      <c r="M5516">
        <v>1003</v>
      </c>
      <c r="O5516" t="s">
        <v>25</v>
      </c>
      <c r="R5516" t="s">
        <v>44</v>
      </c>
      <c r="S5516" s="49" t="str">
        <f t="shared" si="689"/>
        <v>Card</v>
      </c>
      <c r="T5516" s="3">
        <v>0.03</v>
      </c>
      <c r="U5516" s="2">
        <v>2.6500000000000004</v>
      </c>
      <c r="V5516" s="2">
        <v>0.87</v>
      </c>
      <c r="W5516" s="54">
        <f>_xlfn.XLOOKUP(M5516,Market!A:A,Market!F:F,0)</f>
        <v>0.06</v>
      </c>
      <c r="X5516" s="55">
        <f t="shared" si="690"/>
        <v>7.9500000000000001E-2</v>
      </c>
      <c r="Y5516" s="55">
        <f t="shared" si="691"/>
        <v>1.7800000000000002</v>
      </c>
      <c r="Z5516" s="54">
        <f t="shared" si="692"/>
        <v>0.67169811320754713</v>
      </c>
      <c r="AA5516" s="49" t="str">
        <f t="shared" ca="1" si="693"/>
        <v>N</v>
      </c>
      <c r="AB5516" s="49">
        <f t="shared" ca="1" si="694"/>
        <v>5</v>
      </c>
      <c r="AC5516" s="49" t="str">
        <f t="shared" ca="1" si="695"/>
        <v>N</v>
      </c>
    </row>
    <row r="5517" spans="1:29" x14ac:dyDescent="0.25">
      <c r="A5517">
        <v>3814</v>
      </c>
      <c r="B5517" s="9">
        <v>43556</v>
      </c>
      <c r="C5517" s="50" t="str">
        <f t="shared" si="688"/>
        <v>N</v>
      </c>
      <c r="D5517" s="52">
        <f>_xlfn.XLOOKUP(B5517,Cal_Date!B:B,Cal_Date!A:A,0)</f>
        <v>1</v>
      </c>
      <c r="E5517">
        <v>2019</v>
      </c>
      <c r="F5517" t="s">
        <v>121</v>
      </c>
      <c r="G5517" t="s">
        <v>129</v>
      </c>
      <c r="H5517" t="s">
        <v>48</v>
      </c>
      <c r="I5517" t="s">
        <v>18</v>
      </c>
      <c r="J5517" t="s">
        <v>10</v>
      </c>
      <c r="K5517" t="s">
        <v>43</v>
      </c>
      <c r="L5517">
        <v>1</v>
      </c>
      <c r="M5517">
        <v>1007</v>
      </c>
      <c r="O5517" t="s">
        <v>28</v>
      </c>
      <c r="R5517" t="s">
        <v>44</v>
      </c>
      <c r="S5517" s="49" t="str">
        <f t="shared" si="689"/>
        <v>Card</v>
      </c>
      <c r="T5517" s="3">
        <v>0.03</v>
      </c>
      <c r="U5517" s="2">
        <v>7.6229999999999993</v>
      </c>
      <c r="V5517" s="2">
        <v>1.46</v>
      </c>
      <c r="W5517" s="54">
        <f>_xlfn.XLOOKUP(M5517,Market!A:A,Market!F:F,0)</f>
        <v>8.8999999999999996E-2</v>
      </c>
      <c r="X5517" s="55">
        <f t="shared" si="690"/>
        <v>0.22868999999999998</v>
      </c>
      <c r="Y5517" s="55">
        <f t="shared" si="691"/>
        <v>6.1629999999999994</v>
      </c>
      <c r="Z5517" s="54">
        <f t="shared" si="692"/>
        <v>0.80847435392889933</v>
      </c>
      <c r="AA5517" s="49" t="str">
        <f t="shared" ca="1" si="693"/>
        <v>N</v>
      </c>
      <c r="AB5517" s="49">
        <f t="shared" ca="1" si="694"/>
        <v>5</v>
      </c>
      <c r="AC5517" s="49" t="str">
        <f t="shared" ca="1" si="695"/>
        <v>N</v>
      </c>
    </row>
    <row r="5518" spans="1:29" x14ac:dyDescent="0.25">
      <c r="A5518">
        <v>3815</v>
      </c>
      <c r="B5518" s="9">
        <v>43556</v>
      </c>
      <c r="C5518" s="50" t="str">
        <f t="shared" si="688"/>
        <v>N</v>
      </c>
      <c r="D5518" s="52">
        <f>_xlfn.XLOOKUP(B5518,Cal_Date!B:B,Cal_Date!A:A,0)</f>
        <v>1</v>
      </c>
      <c r="E5518">
        <v>2019</v>
      </c>
      <c r="F5518" t="s">
        <v>121</v>
      </c>
      <c r="G5518" t="s">
        <v>129</v>
      </c>
      <c r="H5518" t="s">
        <v>11</v>
      </c>
      <c r="I5518" t="s">
        <v>11</v>
      </c>
      <c r="J5518" t="s">
        <v>15</v>
      </c>
      <c r="K5518" t="s">
        <v>42</v>
      </c>
      <c r="L5518">
        <v>1</v>
      </c>
      <c r="M5518">
        <v>1006</v>
      </c>
      <c r="O5518" t="s">
        <v>28</v>
      </c>
      <c r="R5518" t="s">
        <v>44</v>
      </c>
      <c r="S5518" s="49" t="str">
        <f t="shared" si="689"/>
        <v>Card</v>
      </c>
      <c r="T5518" s="3">
        <v>0.03</v>
      </c>
      <c r="U5518" s="2">
        <v>2.7225000000000001</v>
      </c>
      <c r="V5518" s="2">
        <v>0.87</v>
      </c>
      <c r="W5518" s="54">
        <f>_xlfn.XLOOKUP(M5518,Market!A:A,Market!F:F,0)</f>
        <v>8.8999999999999996E-2</v>
      </c>
      <c r="X5518" s="55">
        <f t="shared" si="690"/>
        <v>8.1674999999999998E-2</v>
      </c>
      <c r="Y5518" s="55">
        <f t="shared" si="691"/>
        <v>1.8525</v>
      </c>
      <c r="Z5518" s="54">
        <f t="shared" si="692"/>
        <v>0.68044077134986225</v>
      </c>
      <c r="AA5518" s="49" t="str">
        <f t="shared" ca="1" si="693"/>
        <v>N</v>
      </c>
      <c r="AB5518" s="49">
        <f t="shared" ca="1" si="694"/>
        <v>5</v>
      </c>
      <c r="AC5518" s="49" t="str">
        <f t="shared" ca="1" si="695"/>
        <v>N</v>
      </c>
    </row>
    <row r="5519" spans="1:29" x14ac:dyDescent="0.25">
      <c r="A5519">
        <v>3816</v>
      </c>
      <c r="B5519" s="9">
        <v>43556</v>
      </c>
      <c r="C5519" s="50" t="str">
        <f t="shared" si="688"/>
        <v>N</v>
      </c>
      <c r="D5519" s="52">
        <f>_xlfn.XLOOKUP(B5519,Cal_Date!B:B,Cal_Date!A:A,0)</f>
        <v>1</v>
      </c>
      <c r="E5519">
        <v>2019</v>
      </c>
      <c r="F5519" t="s">
        <v>121</v>
      </c>
      <c r="G5519" t="s">
        <v>129</v>
      </c>
      <c r="H5519" t="s">
        <v>14</v>
      </c>
      <c r="I5519" t="s">
        <v>13</v>
      </c>
      <c r="J5519" t="s">
        <v>15</v>
      </c>
      <c r="K5519" t="s">
        <v>43</v>
      </c>
      <c r="L5519">
        <v>2</v>
      </c>
      <c r="M5519">
        <v>1006</v>
      </c>
      <c r="O5519" t="s">
        <v>28</v>
      </c>
      <c r="R5519" t="s">
        <v>44</v>
      </c>
      <c r="S5519" s="49" t="str">
        <f t="shared" si="689"/>
        <v>Card</v>
      </c>
      <c r="T5519" s="3">
        <v>0.03</v>
      </c>
      <c r="U5519" s="2">
        <v>14.157</v>
      </c>
      <c r="V5519" s="2">
        <v>4.24</v>
      </c>
      <c r="W5519" s="54">
        <f>_xlfn.XLOOKUP(M5519,Market!A:A,Market!F:F,0)</f>
        <v>8.8999999999999996E-2</v>
      </c>
      <c r="X5519" s="55">
        <f t="shared" si="690"/>
        <v>0.42470999999999998</v>
      </c>
      <c r="Y5519" s="55">
        <f t="shared" si="691"/>
        <v>9.9169999999999998</v>
      </c>
      <c r="Z5519" s="54">
        <f t="shared" si="692"/>
        <v>0.70050151868333688</v>
      </c>
      <c r="AA5519" s="49" t="str">
        <f t="shared" ca="1" si="693"/>
        <v>N</v>
      </c>
      <c r="AB5519" s="49">
        <f t="shared" ca="1" si="694"/>
        <v>5</v>
      </c>
      <c r="AC5519" s="49" t="str">
        <f t="shared" ca="1" si="695"/>
        <v>N</v>
      </c>
    </row>
    <row r="5520" spans="1:29" x14ac:dyDescent="0.25">
      <c r="A5520">
        <v>3817</v>
      </c>
      <c r="B5520" s="9">
        <v>43556</v>
      </c>
      <c r="C5520" s="50" t="str">
        <f t="shared" si="688"/>
        <v>N</v>
      </c>
      <c r="D5520" s="52">
        <f>_xlfn.XLOOKUP(B5520,Cal_Date!B:B,Cal_Date!A:A,0)</f>
        <v>1</v>
      </c>
      <c r="E5520">
        <v>2019</v>
      </c>
      <c r="F5520" t="s">
        <v>121</v>
      </c>
      <c r="G5520" t="s">
        <v>129</v>
      </c>
      <c r="H5520" t="s">
        <v>14</v>
      </c>
      <c r="I5520" t="s">
        <v>13</v>
      </c>
      <c r="J5520" t="s">
        <v>15</v>
      </c>
      <c r="K5520" t="s">
        <v>43</v>
      </c>
      <c r="L5520">
        <v>1</v>
      </c>
      <c r="M5520">
        <v>1006</v>
      </c>
      <c r="O5520" t="s">
        <v>28</v>
      </c>
      <c r="R5520" t="s">
        <v>44</v>
      </c>
      <c r="S5520" s="49" t="str">
        <f t="shared" si="689"/>
        <v>Card</v>
      </c>
      <c r="T5520" s="3">
        <v>0.03</v>
      </c>
      <c r="U5520" s="2">
        <v>7.0785</v>
      </c>
      <c r="V5520" s="2">
        <v>2.12</v>
      </c>
      <c r="W5520" s="54">
        <f>_xlfn.XLOOKUP(M5520,Market!A:A,Market!F:F,0)</f>
        <v>8.8999999999999996E-2</v>
      </c>
      <c r="X5520" s="55">
        <f t="shared" si="690"/>
        <v>0.21235499999999999</v>
      </c>
      <c r="Y5520" s="55">
        <f t="shared" si="691"/>
        <v>4.9584999999999999</v>
      </c>
      <c r="Z5520" s="54">
        <f t="shared" si="692"/>
        <v>0.70050151868333688</v>
      </c>
      <c r="AA5520" s="49" t="str">
        <f t="shared" ca="1" si="693"/>
        <v>N</v>
      </c>
      <c r="AB5520" s="49">
        <f t="shared" ca="1" si="694"/>
        <v>5</v>
      </c>
      <c r="AC5520" s="49" t="str">
        <f t="shared" ca="1" si="695"/>
        <v>N</v>
      </c>
    </row>
    <row r="5521" spans="1:29" x14ac:dyDescent="0.25">
      <c r="A5521">
        <v>3818</v>
      </c>
      <c r="B5521" s="9">
        <v>43556</v>
      </c>
      <c r="C5521" s="50" t="str">
        <f t="shared" si="688"/>
        <v>N</v>
      </c>
      <c r="D5521" s="52">
        <f>_xlfn.XLOOKUP(B5521,Cal_Date!B:B,Cal_Date!A:A,0)</f>
        <v>1</v>
      </c>
      <c r="E5521">
        <v>2019</v>
      </c>
      <c r="F5521" t="s">
        <v>121</v>
      </c>
      <c r="G5521" t="s">
        <v>129</v>
      </c>
      <c r="H5521" t="s">
        <v>11</v>
      </c>
      <c r="I5521" t="s">
        <v>11</v>
      </c>
      <c r="J5521" t="s">
        <v>15</v>
      </c>
      <c r="K5521" t="s">
        <v>42</v>
      </c>
      <c r="L5521">
        <v>1</v>
      </c>
      <c r="M5521">
        <v>1004</v>
      </c>
      <c r="O5521" t="s">
        <v>28</v>
      </c>
      <c r="R5521" t="s">
        <v>44</v>
      </c>
      <c r="S5521" s="49" t="str">
        <f t="shared" si="689"/>
        <v>Card</v>
      </c>
      <c r="T5521" s="3">
        <v>0.03</v>
      </c>
      <c r="U5521" s="2">
        <v>2.6500000000000004</v>
      </c>
      <c r="V5521" s="2">
        <v>0.87</v>
      </c>
      <c r="W5521" s="54">
        <f>_xlfn.XLOOKUP(M5521,Market!A:A,Market!F:F,0)</f>
        <v>0.06</v>
      </c>
      <c r="X5521" s="55">
        <f t="shared" si="690"/>
        <v>7.9500000000000001E-2</v>
      </c>
      <c r="Y5521" s="55">
        <f t="shared" si="691"/>
        <v>1.7800000000000002</v>
      </c>
      <c r="Z5521" s="54">
        <f t="shared" si="692"/>
        <v>0.67169811320754713</v>
      </c>
      <c r="AA5521" s="49" t="str">
        <f t="shared" ca="1" si="693"/>
        <v>N</v>
      </c>
      <c r="AB5521" s="49">
        <f t="shared" ca="1" si="694"/>
        <v>5</v>
      </c>
      <c r="AC5521" s="49" t="str">
        <f t="shared" ca="1" si="695"/>
        <v>N</v>
      </c>
    </row>
    <row r="5522" spans="1:29" x14ac:dyDescent="0.25">
      <c r="A5522">
        <v>3819</v>
      </c>
      <c r="B5522" s="9">
        <v>43556</v>
      </c>
      <c r="C5522" s="50" t="str">
        <f t="shared" si="688"/>
        <v>N</v>
      </c>
      <c r="D5522" s="52">
        <f>_xlfn.XLOOKUP(B5522,Cal_Date!B:B,Cal_Date!A:A,0)</f>
        <v>1</v>
      </c>
      <c r="E5522">
        <v>2019</v>
      </c>
      <c r="F5522" t="s">
        <v>121</v>
      </c>
      <c r="G5522" t="s">
        <v>129</v>
      </c>
      <c r="H5522" t="s">
        <v>11</v>
      </c>
      <c r="I5522" t="s">
        <v>11</v>
      </c>
      <c r="J5522" t="s">
        <v>15</v>
      </c>
      <c r="K5522" t="s">
        <v>42</v>
      </c>
      <c r="L5522">
        <v>1</v>
      </c>
      <c r="M5522">
        <v>1004</v>
      </c>
      <c r="O5522" t="s">
        <v>28</v>
      </c>
      <c r="R5522" t="s">
        <v>44</v>
      </c>
      <c r="S5522" s="49" t="str">
        <f t="shared" si="689"/>
        <v>Card</v>
      </c>
      <c r="T5522" s="3">
        <v>0.03</v>
      </c>
      <c r="U5522" s="2">
        <v>2.6500000000000004</v>
      </c>
      <c r="V5522" s="2">
        <v>0.87</v>
      </c>
      <c r="W5522" s="54">
        <f>_xlfn.XLOOKUP(M5522,Market!A:A,Market!F:F,0)</f>
        <v>0.06</v>
      </c>
      <c r="X5522" s="55">
        <f t="shared" si="690"/>
        <v>7.9500000000000001E-2</v>
      </c>
      <c r="Y5522" s="55">
        <f t="shared" si="691"/>
        <v>1.7800000000000002</v>
      </c>
      <c r="Z5522" s="54">
        <f t="shared" si="692"/>
        <v>0.67169811320754713</v>
      </c>
      <c r="AA5522" s="49" t="str">
        <f t="shared" ca="1" si="693"/>
        <v>N</v>
      </c>
      <c r="AB5522" s="49">
        <f t="shared" ca="1" si="694"/>
        <v>5</v>
      </c>
      <c r="AC5522" s="49" t="str">
        <f t="shared" ca="1" si="695"/>
        <v>N</v>
      </c>
    </row>
    <row r="5523" spans="1:29" x14ac:dyDescent="0.25">
      <c r="A5523">
        <v>3820</v>
      </c>
      <c r="B5523" s="9">
        <v>43556</v>
      </c>
      <c r="C5523" s="50" t="str">
        <f t="shared" si="688"/>
        <v>N</v>
      </c>
      <c r="D5523" s="52">
        <f>_xlfn.XLOOKUP(B5523,Cal_Date!B:B,Cal_Date!A:A,0)</f>
        <v>1</v>
      </c>
      <c r="E5523">
        <v>2019</v>
      </c>
      <c r="F5523" t="s">
        <v>121</v>
      </c>
      <c r="G5523" t="s">
        <v>129</v>
      </c>
      <c r="H5523" t="s">
        <v>11</v>
      </c>
      <c r="I5523" t="s">
        <v>11</v>
      </c>
      <c r="J5523" t="s">
        <v>15</v>
      </c>
      <c r="K5523" t="s">
        <v>42</v>
      </c>
      <c r="L5523">
        <v>1</v>
      </c>
      <c r="M5523">
        <v>1000</v>
      </c>
      <c r="O5523" t="s">
        <v>25</v>
      </c>
      <c r="R5523" t="s">
        <v>44</v>
      </c>
      <c r="S5523" s="49" t="str">
        <f t="shared" si="689"/>
        <v>Card</v>
      </c>
      <c r="T5523" s="3">
        <v>0.03</v>
      </c>
      <c r="U5523" s="2">
        <v>2.7</v>
      </c>
      <c r="V5523" s="2">
        <v>0.87</v>
      </c>
      <c r="W5523" s="54">
        <f>_xlfn.XLOOKUP(M5523,Market!A:A,Market!F:F,0)</f>
        <v>0.08</v>
      </c>
      <c r="X5523" s="55">
        <f t="shared" si="690"/>
        <v>8.1000000000000003E-2</v>
      </c>
      <c r="Y5523" s="55">
        <f t="shared" si="691"/>
        <v>1.83</v>
      </c>
      <c r="Z5523" s="54">
        <f t="shared" si="692"/>
        <v>0.67777777777777781</v>
      </c>
      <c r="AA5523" s="49" t="str">
        <f t="shared" ca="1" si="693"/>
        <v>N</v>
      </c>
      <c r="AB5523" s="49">
        <f t="shared" ca="1" si="694"/>
        <v>5</v>
      </c>
      <c r="AC5523" s="49" t="str">
        <f t="shared" ca="1" si="695"/>
        <v>N</v>
      </c>
    </row>
    <row r="5524" spans="1:29" x14ac:dyDescent="0.25">
      <c r="A5524">
        <v>3821</v>
      </c>
      <c r="B5524" s="9">
        <v>43556</v>
      </c>
      <c r="C5524" s="50" t="str">
        <f t="shared" si="688"/>
        <v>N</v>
      </c>
      <c r="D5524" s="52">
        <f>_xlfn.XLOOKUP(B5524,Cal_Date!B:B,Cal_Date!A:A,0)</f>
        <v>1</v>
      </c>
      <c r="E5524">
        <v>2019</v>
      </c>
      <c r="F5524" t="s">
        <v>121</v>
      </c>
      <c r="G5524" t="s">
        <v>129</v>
      </c>
      <c r="H5524" t="s">
        <v>11</v>
      </c>
      <c r="I5524" t="s">
        <v>11</v>
      </c>
      <c r="J5524" t="s">
        <v>15</v>
      </c>
      <c r="K5524" t="s">
        <v>42</v>
      </c>
      <c r="L5524">
        <v>1</v>
      </c>
      <c r="M5524">
        <v>1000</v>
      </c>
      <c r="O5524" t="s">
        <v>25</v>
      </c>
      <c r="R5524" t="s">
        <v>44</v>
      </c>
      <c r="S5524" s="49" t="str">
        <f t="shared" si="689"/>
        <v>Card</v>
      </c>
      <c r="T5524" s="3">
        <v>0.03</v>
      </c>
      <c r="U5524" s="2">
        <v>2.7</v>
      </c>
      <c r="V5524" s="2">
        <v>0.87</v>
      </c>
      <c r="W5524" s="54">
        <f>_xlfn.XLOOKUP(M5524,Market!A:A,Market!F:F,0)</f>
        <v>0.08</v>
      </c>
      <c r="X5524" s="55">
        <f t="shared" si="690"/>
        <v>8.1000000000000003E-2</v>
      </c>
      <c r="Y5524" s="55">
        <f t="shared" si="691"/>
        <v>1.83</v>
      </c>
      <c r="Z5524" s="54">
        <f t="shared" si="692"/>
        <v>0.67777777777777781</v>
      </c>
      <c r="AA5524" s="49" t="str">
        <f t="shared" ca="1" si="693"/>
        <v>N</v>
      </c>
      <c r="AB5524" s="49">
        <f t="shared" ca="1" si="694"/>
        <v>5</v>
      </c>
      <c r="AC5524" s="49" t="str">
        <f t="shared" ca="1" si="695"/>
        <v>N</v>
      </c>
    </row>
    <row r="5525" spans="1:29" x14ac:dyDescent="0.25">
      <c r="A5525">
        <v>3822</v>
      </c>
      <c r="B5525" s="9">
        <v>43556</v>
      </c>
      <c r="C5525" s="50" t="str">
        <f t="shared" si="688"/>
        <v>N</v>
      </c>
      <c r="D5525" s="52">
        <f>_xlfn.XLOOKUP(B5525,Cal_Date!B:B,Cal_Date!A:A,0)</f>
        <v>1</v>
      </c>
      <c r="E5525">
        <v>2019</v>
      </c>
      <c r="F5525" t="s">
        <v>121</v>
      </c>
      <c r="G5525" t="s">
        <v>129</v>
      </c>
      <c r="H5525" t="s">
        <v>11</v>
      </c>
      <c r="I5525" t="s">
        <v>11</v>
      </c>
      <c r="J5525" t="s">
        <v>15</v>
      </c>
      <c r="K5525" t="s">
        <v>42</v>
      </c>
      <c r="L5525">
        <v>2</v>
      </c>
      <c r="M5525">
        <v>1000</v>
      </c>
      <c r="O5525" t="s">
        <v>25</v>
      </c>
      <c r="R5525" t="s">
        <v>44</v>
      </c>
      <c r="S5525" s="49" t="str">
        <f t="shared" si="689"/>
        <v>Card</v>
      </c>
      <c r="T5525" s="3">
        <v>0.03</v>
      </c>
      <c r="U5525" s="2">
        <v>5.4</v>
      </c>
      <c r="V5525" s="2">
        <v>1.74</v>
      </c>
      <c r="W5525" s="54">
        <f>_xlfn.XLOOKUP(M5525,Market!A:A,Market!F:F,0)</f>
        <v>0.08</v>
      </c>
      <c r="X5525" s="55">
        <f t="shared" si="690"/>
        <v>0.16200000000000001</v>
      </c>
      <c r="Y5525" s="55">
        <f t="shared" si="691"/>
        <v>3.66</v>
      </c>
      <c r="Z5525" s="54">
        <f t="shared" si="692"/>
        <v>0.67777777777777781</v>
      </c>
      <c r="AA5525" s="49" t="str">
        <f t="shared" ca="1" si="693"/>
        <v>N</v>
      </c>
      <c r="AB5525" s="49">
        <f t="shared" ca="1" si="694"/>
        <v>5</v>
      </c>
      <c r="AC5525" s="49" t="str">
        <f t="shared" ca="1" si="695"/>
        <v>N</v>
      </c>
    </row>
    <row r="5526" spans="1:29" x14ac:dyDescent="0.25">
      <c r="A5526">
        <v>3823</v>
      </c>
      <c r="B5526" s="9">
        <v>43556</v>
      </c>
      <c r="C5526" s="50" t="str">
        <f t="shared" si="688"/>
        <v>N</v>
      </c>
      <c r="D5526" s="52">
        <f>_xlfn.XLOOKUP(B5526,Cal_Date!B:B,Cal_Date!A:A,0)</f>
        <v>1</v>
      </c>
      <c r="E5526">
        <v>2019</v>
      </c>
      <c r="F5526" t="s">
        <v>121</v>
      </c>
      <c r="G5526" t="s">
        <v>129</v>
      </c>
      <c r="H5526" t="s">
        <v>48</v>
      </c>
      <c r="I5526" t="s">
        <v>18</v>
      </c>
      <c r="J5526" t="s">
        <v>10</v>
      </c>
      <c r="K5526" t="s">
        <v>43</v>
      </c>
      <c r="L5526">
        <v>2</v>
      </c>
      <c r="M5526">
        <v>1008</v>
      </c>
      <c r="O5526" t="s">
        <v>28</v>
      </c>
      <c r="R5526" t="s">
        <v>44</v>
      </c>
      <c r="S5526" s="49" t="str">
        <f t="shared" si="689"/>
        <v>Card</v>
      </c>
      <c r="T5526" s="3">
        <v>0.03</v>
      </c>
      <c r="U5526" s="2">
        <v>15.245999999999999</v>
      </c>
      <c r="V5526" s="2">
        <v>2.92</v>
      </c>
      <c r="W5526" s="54">
        <f>_xlfn.XLOOKUP(M5526,Market!A:A,Market!F:F,0)</f>
        <v>8.8999999999999996E-2</v>
      </c>
      <c r="X5526" s="55">
        <f t="shared" si="690"/>
        <v>0.45737999999999995</v>
      </c>
      <c r="Y5526" s="55">
        <f t="shared" si="691"/>
        <v>12.325999999999999</v>
      </c>
      <c r="Z5526" s="54">
        <f t="shared" si="692"/>
        <v>0.80847435392889933</v>
      </c>
      <c r="AA5526" s="49" t="str">
        <f t="shared" ca="1" si="693"/>
        <v>N</v>
      </c>
      <c r="AB5526" s="49">
        <f t="shared" ca="1" si="694"/>
        <v>5</v>
      </c>
      <c r="AC5526" s="49" t="str">
        <f t="shared" ca="1" si="695"/>
        <v>N</v>
      </c>
    </row>
    <row r="5527" spans="1:29" x14ac:dyDescent="0.25">
      <c r="A5527">
        <v>3824</v>
      </c>
      <c r="B5527" s="9">
        <v>43556</v>
      </c>
      <c r="C5527" s="50" t="str">
        <f t="shared" si="688"/>
        <v>N</v>
      </c>
      <c r="D5527" s="52">
        <f>_xlfn.XLOOKUP(B5527,Cal_Date!B:B,Cal_Date!A:A,0)</f>
        <v>1</v>
      </c>
      <c r="E5527">
        <v>2019</v>
      </c>
      <c r="F5527" t="s">
        <v>121</v>
      </c>
      <c r="G5527" t="s">
        <v>129</v>
      </c>
      <c r="H5527" t="s">
        <v>11</v>
      </c>
      <c r="I5527" t="s">
        <v>11</v>
      </c>
      <c r="J5527" t="s">
        <v>15</v>
      </c>
      <c r="K5527" t="s">
        <v>42</v>
      </c>
      <c r="L5527">
        <v>1</v>
      </c>
      <c r="M5527">
        <v>1008</v>
      </c>
      <c r="O5527" t="s">
        <v>28</v>
      </c>
      <c r="R5527" t="s">
        <v>44</v>
      </c>
      <c r="S5527" s="49" t="str">
        <f t="shared" si="689"/>
        <v>Card</v>
      </c>
      <c r="T5527" s="3">
        <v>0.03</v>
      </c>
      <c r="U5527" s="2">
        <v>2.7225000000000001</v>
      </c>
      <c r="V5527" s="2">
        <v>0.87</v>
      </c>
      <c r="W5527" s="54">
        <f>_xlfn.XLOOKUP(M5527,Market!A:A,Market!F:F,0)</f>
        <v>8.8999999999999996E-2</v>
      </c>
      <c r="X5527" s="55">
        <f t="shared" si="690"/>
        <v>8.1674999999999998E-2</v>
      </c>
      <c r="Y5527" s="55">
        <f t="shared" si="691"/>
        <v>1.8525</v>
      </c>
      <c r="Z5527" s="54">
        <f t="shared" si="692"/>
        <v>0.68044077134986225</v>
      </c>
      <c r="AA5527" s="49" t="str">
        <f t="shared" ca="1" si="693"/>
        <v>N</v>
      </c>
      <c r="AB5527" s="49">
        <f t="shared" ca="1" si="694"/>
        <v>5</v>
      </c>
      <c r="AC5527" s="49" t="str">
        <f t="shared" ca="1" si="695"/>
        <v>N</v>
      </c>
    </row>
    <row r="5528" spans="1:29" x14ac:dyDescent="0.25">
      <c r="A5528">
        <v>3825</v>
      </c>
      <c r="B5528" s="9">
        <v>43556</v>
      </c>
      <c r="C5528" s="50" t="str">
        <f t="shared" si="688"/>
        <v>N</v>
      </c>
      <c r="D5528" s="52">
        <f>_xlfn.XLOOKUP(B5528,Cal_Date!B:B,Cal_Date!A:A,0)</f>
        <v>1</v>
      </c>
      <c r="E5528">
        <v>2019</v>
      </c>
      <c r="F5528" t="s">
        <v>121</v>
      </c>
      <c r="G5528" t="s">
        <v>129</v>
      </c>
      <c r="H5528" t="s">
        <v>14</v>
      </c>
      <c r="I5528" t="s">
        <v>18</v>
      </c>
      <c r="J5528" t="s">
        <v>15</v>
      </c>
      <c r="K5528" t="s">
        <v>43</v>
      </c>
      <c r="L5528">
        <v>1</v>
      </c>
      <c r="M5528">
        <v>1009</v>
      </c>
      <c r="O5528" t="s">
        <v>28</v>
      </c>
      <c r="R5528" t="s">
        <v>44</v>
      </c>
      <c r="S5528" s="49" t="str">
        <f t="shared" si="689"/>
        <v>Card</v>
      </c>
      <c r="T5528" s="3">
        <v>0.03</v>
      </c>
      <c r="U5528" s="2">
        <v>7.0785</v>
      </c>
      <c r="V5528" s="2">
        <v>2.1</v>
      </c>
      <c r="W5528" s="54">
        <f>_xlfn.XLOOKUP(M5528,Market!A:A,Market!F:F,0)</f>
        <v>8.8999999999999996E-2</v>
      </c>
      <c r="X5528" s="55">
        <f t="shared" si="690"/>
        <v>0.21235499999999999</v>
      </c>
      <c r="Y5528" s="55">
        <f t="shared" si="691"/>
        <v>4.9785000000000004</v>
      </c>
      <c r="Z5528" s="54">
        <f t="shared" si="692"/>
        <v>0.70332697605424888</v>
      </c>
      <c r="AA5528" s="49" t="str">
        <f t="shared" ca="1" si="693"/>
        <v>N</v>
      </c>
      <c r="AB5528" s="49">
        <f t="shared" ca="1" si="694"/>
        <v>5</v>
      </c>
      <c r="AC5528" s="49" t="str">
        <f t="shared" ca="1" si="695"/>
        <v>N</v>
      </c>
    </row>
    <row r="5529" spans="1:29" x14ac:dyDescent="0.25">
      <c r="A5529">
        <v>3826</v>
      </c>
      <c r="B5529" s="9">
        <v>43556</v>
      </c>
      <c r="C5529" s="50" t="str">
        <f t="shared" si="688"/>
        <v>N</v>
      </c>
      <c r="D5529" s="52">
        <f>_xlfn.XLOOKUP(B5529,Cal_Date!B:B,Cal_Date!A:A,0)</f>
        <v>1</v>
      </c>
      <c r="E5529">
        <v>2019</v>
      </c>
      <c r="F5529" t="s">
        <v>121</v>
      </c>
      <c r="G5529" t="s">
        <v>129</v>
      </c>
      <c r="H5529" t="s">
        <v>14</v>
      </c>
      <c r="I5529" t="s">
        <v>18</v>
      </c>
      <c r="J5529" t="s">
        <v>15</v>
      </c>
      <c r="K5529" t="s">
        <v>43</v>
      </c>
      <c r="L5529">
        <v>1</v>
      </c>
      <c r="M5529">
        <v>1010</v>
      </c>
      <c r="O5529" t="s">
        <v>25</v>
      </c>
      <c r="R5529" t="s">
        <v>46</v>
      </c>
      <c r="S5529" s="49" t="str">
        <f t="shared" si="689"/>
        <v>Card</v>
      </c>
      <c r="T5529" s="3">
        <v>0.04</v>
      </c>
      <c r="U5529" s="2">
        <v>7.0200000000000005</v>
      </c>
      <c r="V5529" s="2">
        <v>2.1</v>
      </c>
      <c r="W5529" s="54">
        <f>_xlfn.XLOOKUP(M5529,Market!A:A,Market!F:F,0)</f>
        <v>0.08</v>
      </c>
      <c r="X5529" s="55">
        <f t="shared" si="690"/>
        <v>0.28080000000000005</v>
      </c>
      <c r="Y5529" s="55">
        <f t="shared" si="691"/>
        <v>4.92</v>
      </c>
      <c r="Z5529" s="54">
        <f t="shared" si="692"/>
        <v>0.70085470085470081</v>
      </c>
      <c r="AA5529" s="49" t="str">
        <f t="shared" ca="1" si="693"/>
        <v>N</v>
      </c>
      <c r="AB5529" s="49">
        <f t="shared" ca="1" si="694"/>
        <v>5</v>
      </c>
      <c r="AC5529" s="49" t="str">
        <f t="shared" ca="1" si="695"/>
        <v>N</v>
      </c>
    </row>
    <row r="5530" spans="1:29" x14ac:dyDescent="0.25">
      <c r="A5530">
        <v>3827</v>
      </c>
      <c r="B5530" s="9">
        <v>43556</v>
      </c>
      <c r="C5530" s="50" t="str">
        <f t="shared" si="688"/>
        <v>N</v>
      </c>
      <c r="D5530" s="52">
        <f>_xlfn.XLOOKUP(B5530,Cal_Date!B:B,Cal_Date!A:A,0)</f>
        <v>1</v>
      </c>
      <c r="E5530">
        <v>2019</v>
      </c>
      <c r="F5530" t="s">
        <v>121</v>
      </c>
      <c r="G5530" t="s">
        <v>129</v>
      </c>
      <c r="H5530" t="s">
        <v>11</v>
      </c>
      <c r="I5530" t="s">
        <v>11</v>
      </c>
      <c r="J5530" t="s">
        <v>15</v>
      </c>
      <c r="K5530" t="s">
        <v>42</v>
      </c>
      <c r="L5530">
        <v>2</v>
      </c>
      <c r="M5530">
        <v>1008</v>
      </c>
      <c r="O5530" t="s">
        <v>28</v>
      </c>
      <c r="R5530" t="s">
        <v>44</v>
      </c>
      <c r="S5530" s="49" t="str">
        <f t="shared" si="689"/>
        <v>Card</v>
      </c>
      <c r="T5530" s="3">
        <v>0.03</v>
      </c>
      <c r="U5530" s="2">
        <v>5.4450000000000003</v>
      </c>
      <c r="V5530" s="2">
        <v>1.74</v>
      </c>
      <c r="W5530" s="54">
        <f>_xlfn.XLOOKUP(M5530,Market!A:A,Market!F:F,0)</f>
        <v>8.8999999999999996E-2</v>
      </c>
      <c r="X5530" s="55">
        <f t="shared" si="690"/>
        <v>0.16335</v>
      </c>
      <c r="Y5530" s="55">
        <f t="shared" si="691"/>
        <v>3.7050000000000001</v>
      </c>
      <c r="Z5530" s="54">
        <f t="shared" si="692"/>
        <v>0.68044077134986225</v>
      </c>
      <c r="AA5530" s="49" t="str">
        <f t="shared" ca="1" si="693"/>
        <v>N</v>
      </c>
      <c r="AB5530" s="49">
        <f t="shared" ca="1" si="694"/>
        <v>5</v>
      </c>
      <c r="AC5530" s="49" t="str">
        <f t="shared" ca="1" si="695"/>
        <v>N</v>
      </c>
    </row>
    <row r="5531" spans="1:29" x14ac:dyDescent="0.25">
      <c r="A5531">
        <v>3828</v>
      </c>
      <c r="B5531" s="9">
        <v>43556</v>
      </c>
      <c r="C5531" s="50" t="str">
        <f t="shared" si="688"/>
        <v>N</v>
      </c>
      <c r="D5531" s="52">
        <f>_xlfn.XLOOKUP(B5531,Cal_Date!B:B,Cal_Date!A:A,0)</f>
        <v>1</v>
      </c>
      <c r="E5531">
        <v>2019</v>
      </c>
      <c r="F5531" t="s">
        <v>121</v>
      </c>
      <c r="G5531" t="s">
        <v>129</v>
      </c>
      <c r="H5531" t="s">
        <v>11</v>
      </c>
      <c r="I5531" t="s">
        <v>11</v>
      </c>
      <c r="J5531" t="s">
        <v>15</v>
      </c>
      <c r="K5531" t="s">
        <v>42</v>
      </c>
      <c r="L5531">
        <v>1</v>
      </c>
      <c r="M5531">
        <v>1008</v>
      </c>
      <c r="O5531" t="s">
        <v>28</v>
      </c>
      <c r="R5531" t="s">
        <v>44</v>
      </c>
      <c r="S5531" s="49" t="str">
        <f t="shared" si="689"/>
        <v>Card</v>
      </c>
      <c r="T5531" s="3">
        <v>0.03</v>
      </c>
      <c r="U5531" s="2">
        <v>2.7225000000000001</v>
      </c>
      <c r="V5531" s="2">
        <v>0.87</v>
      </c>
      <c r="W5531" s="54">
        <f>_xlfn.XLOOKUP(M5531,Market!A:A,Market!F:F,0)</f>
        <v>8.8999999999999996E-2</v>
      </c>
      <c r="X5531" s="55">
        <f t="shared" si="690"/>
        <v>8.1674999999999998E-2</v>
      </c>
      <c r="Y5531" s="55">
        <f t="shared" si="691"/>
        <v>1.8525</v>
      </c>
      <c r="Z5531" s="54">
        <f t="shared" si="692"/>
        <v>0.68044077134986225</v>
      </c>
      <c r="AA5531" s="49" t="str">
        <f t="shared" ca="1" si="693"/>
        <v>N</v>
      </c>
      <c r="AB5531" s="49">
        <f t="shared" ca="1" si="694"/>
        <v>5</v>
      </c>
      <c r="AC5531" s="49" t="str">
        <f t="shared" ca="1" si="695"/>
        <v>N</v>
      </c>
    </row>
    <row r="5532" spans="1:29" x14ac:dyDescent="0.25">
      <c r="A5532">
        <v>3829</v>
      </c>
      <c r="B5532" s="9">
        <v>43556</v>
      </c>
      <c r="C5532" s="50" t="str">
        <f t="shared" si="688"/>
        <v>N</v>
      </c>
      <c r="D5532" s="52">
        <f>_xlfn.XLOOKUP(B5532,Cal_Date!B:B,Cal_Date!A:A,0)</f>
        <v>1</v>
      </c>
      <c r="E5532">
        <v>2019</v>
      </c>
      <c r="F5532" t="s">
        <v>121</v>
      </c>
      <c r="G5532" t="s">
        <v>129</v>
      </c>
      <c r="H5532" t="s">
        <v>48</v>
      </c>
      <c r="I5532" t="s">
        <v>18</v>
      </c>
      <c r="J5532" t="s">
        <v>10</v>
      </c>
      <c r="K5532" t="s">
        <v>43</v>
      </c>
      <c r="L5532">
        <v>2</v>
      </c>
      <c r="M5532">
        <v>1008</v>
      </c>
      <c r="O5532" t="s">
        <v>28</v>
      </c>
      <c r="R5532" t="s">
        <v>46</v>
      </c>
      <c r="S5532" s="49" t="str">
        <f t="shared" si="689"/>
        <v>Card</v>
      </c>
      <c r="T5532" s="3">
        <v>0.04</v>
      </c>
      <c r="U5532" s="2">
        <v>15.245999999999999</v>
      </c>
      <c r="V5532" s="2">
        <v>2.92</v>
      </c>
      <c r="W5532" s="54">
        <f>_xlfn.XLOOKUP(M5532,Market!A:A,Market!F:F,0)</f>
        <v>8.8999999999999996E-2</v>
      </c>
      <c r="X5532" s="55">
        <f t="shared" si="690"/>
        <v>0.60983999999999994</v>
      </c>
      <c r="Y5532" s="55">
        <f t="shared" si="691"/>
        <v>12.325999999999999</v>
      </c>
      <c r="Z5532" s="54">
        <f t="shared" si="692"/>
        <v>0.80847435392889933</v>
      </c>
      <c r="AA5532" s="49" t="str">
        <f t="shared" ca="1" si="693"/>
        <v>N</v>
      </c>
      <c r="AB5532" s="49">
        <f t="shared" ca="1" si="694"/>
        <v>5</v>
      </c>
      <c r="AC5532" s="49" t="str">
        <f t="shared" ca="1" si="695"/>
        <v>N</v>
      </c>
    </row>
    <row r="5533" spans="1:29" x14ac:dyDescent="0.25">
      <c r="A5533">
        <v>3830</v>
      </c>
      <c r="B5533" s="9">
        <v>43556</v>
      </c>
      <c r="C5533" s="50" t="str">
        <f t="shared" si="688"/>
        <v>N</v>
      </c>
      <c r="D5533" s="52">
        <f>_xlfn.XLOOKUP(B5533,Cal_Date!B:B,Cal_Date!A:A,0)</f>
        <v>1</v>
      </c>
      <c r="E5533">
        <v>2019</v>
      </c>
      <c r="F5533" t="s">
        <v>121</v>
      </c>
      <c r="G5533" t="s">
        <v>129</v>
      </c>
      <c r="H5533" t="s">
        <v>11</v>
      </c>
      <c r="I5533" t="s">
        <v>11</v>
      </c>
      <c r="J5533" t="s">
        <v>15</v>
      </c>
      <c r="K5533" t="s">
        <v>42</v>
      </c>
      <c r="L5533">
        <v>1</v>
      </c>
      <c r="M5533">
        <v>1004</v>
      </c>
      <c r="O5533" t="s">
        <v>28</v>
      </c>
      <c r="R5533" t="s">
        <v>44</v>
      </c>
      <c r="S5533" s="49" t="str">
        <f t="shared" si="689"/>
        <v>Card</v>
      </c>
      <c r="T5533" s="3">
        <v>0.03</v>
      </c>
      <c r="U5533" s="2">
        <v>2.6500000000000004</v>
      </c>
      <c r="V5533" s="2">
        <v>0.87</v>
      </c>
      <c r="W5533" s="54">
        <f>_xlfn.XLOOKUP(M5533,Market!A:A,Market!F:F,0)</f>
        <v>0.06</v>
      </c>
      <c r="X5533" s="55">
        <f t="shared" si="690"/>
        <v>7.9500000000000001E-2</v>
      </c>
      <c r="Y5533" s="55">
        <f t="shared" si="691"/>
        <v>1.7800000000000002</v>
      </c>
      <c r="Z5533" s="54">
        <f t="shared" si="692"/>
        <v>0.67169811320754713</v>
      </c>
      <c r="AA5533" s="49" t="str">
        <f t="shared" ca="1" si="693"/>
        <v>N</v>
      </c>
      <c r="AB5533" s="49">
        <f t="shared" ca="1" si="694"/>
        <v>5</v>
      </c>
      <c r="AC5533" s="49" t="str">
        <f t="shared" ca="1" si="695"/>
        <v>N</v>
      </c>
    </row>
    <row r="5534" spans="1:29" x14ac:dyDescent="0.25">
      <c r="A5534">
        <v>3831</v>
      </c>
      <c r="B5534" s="9">
        <v>43556</v>
      </c>
      <c r="C5534" s="50" t="str">
        <f t="shared" si="688"/>
        <v>N</v>
      </c>
      <c r="D5534" s="52">
        <f>_xlfn.XLOOKUP(B5534,Cal_Date!B:B,Cal_Date!A:A,0)</f>
        <v>1</v>
      </c>
      <c r="E5534">
        <v>2019</v>
      </c>
      <c r="F5534" t="s">
        <v>121</v>
      </c>
      <c r="G5534" t="s">
        <v>129</v>
      </c>
      <c r="H5534" t="s">
        <v>11</v>
      </c>
      <c r="I5534" t="s">
        <v>13</v>
      </c>
      <c r="J5534" t="s">
        <v>15</v>
      </c>
      <c r="K5534" t="s">
        <v>42</v>
      </c>
      <c r="L5534">
        <v>2</v>
      </c>
      <c r="M5534">
        <v>1009</v>
      </c>
      <c r="O5534" t="s">
        <v>28</v>
      </c>
      <c r="R5534" t="s">
        <v>44</v>
      </c>
      <c r="S5534" s="49" t="str">
        <f t="shared" si="689"/>
        <v>Card</v>
      </c>
      <c r="T5534" s="3">
        <v>0.03</v>
      </c>
      <c r="U5534" s="2">
        <v>5.4450000000000003</v>
      </c>
      <c r="V5534" s="2">
        <v>2.84</v>
      </c>
      <c r="W5534" s="54">
        <f>_xlfn.XLOOKUP(M5534,Market!A:A,Market!F:F,0)</f>
        <v>8.8999999999999996E-2</v>
      </c>
      <c r="X5534" s="55">
        <f t="shared" si="690"/>
        <v>0.16335</v>
      </c>
      <c r="Y5534" s="55">
        <f t="shared" si="691"/>
        <v>2.6050000000000004</v>
      </c>
      <c r="Z5534" s="54">
        <f t="shared" si="692"/>
        <v>0.47842056932966032</v>
      </c>
      <c r="AA5534" s="49" t="str">
        <f t="shared" ca="1" si="693"/>
        <v>N</v>
      </c>
      <c r="AB5534" s="49">
        <f t="shared" ca="1" si="694"/>
        <v>5</v>
      </c>
      <c r="AC5534" s="49" t="str">
        <f t="shared" ca="1" si="695"/>
        <v>N</v>
      </c>
    </row>
    <row r="5535" spans="1:29" x14ac:dyDescent="0.25">
      <c r="A5535">
        <v>3832</v>
      </c>
      <c r="B5535" s="9">
        <v>43556</v>
      </c>
      <c r="C5535" s="50" t="str">
        <f t="shared" si="688"/>
        <v>N</v>
      </c>
      <c r="D5535" s="52">
        <f>_xlfn.XLOOKUP(B5535,Cal_Date!B:B,Cal_Date!A:A,0)</f>
        <v>1</v>
      </c>
      <c r="E5535">
        <v>2019</v>
      </c>
      <c r="F5535" t="s">
        <v>121</v>
      </c>
      <c r="G5535" t="s">
        <v>129</v>
      </c>
      <c r="H5535" t="s">
        <v>14</v>
      </c>
      <c r="I5535" t="s">
        <v>18</v>
      </c>
      <c r="J5535" t="s">
        <v>15</v>
      </c>
      <c r="K5535" t="s">
        <v>43</v>
      </c>
      <c r="L5535">
        <v>1</v>
      </c>
      <c r="M5535">
        <v>1010</v>
      </c>
      <c r="O5535" t="s">
        <v>25</v>
      </c>
      <c r="R5535" t="s">
        <v>44</v>
      </c>
      <c r="S5535" s="49" t="str">
        <f t="shared" si="689"/>
        <v>Card</v>
      </c>
      <c r="T5535" s="3">
        <v>0.03</v>
      </c>
      <c r="U5535" s="2">
        <v>7.5600000000000005</v>
      </c>
      <c r="V5535" s="2">
        <v>2.2200000000000002</v>
      </c>
      <c r="W5535" s="54">
        <f>_xlfn.XLOOKUP(M5535,Market!A:A,Market!F:F,0)</f>
        <v>0.08</v>
      </c>
      <c r="X5535" s="55">
        <f t="shared" si="690"/>
        <v>0.2268</v>
      </c>
      <c r="Y5535" s="55">
        <f t="shared" si="691"/>
        <v>5.34</v>
      </c>
      <c r="Z5535" s="54">
        <f t="shared" si="692"/>
        <v>0.70634920634920628</v>
      </c>
      <c r="AA5535" s="49" t="str">
        <f t="shared" ca="1" si="693"/>
        <v>N</v>
      </c>
      <c r="AB5535" s="49">
        <f t="shared" ca="1" si="694"/>
        <v>5</v>
      </c>
      <c r="AC5535" s="49" t="str">
        <f t="shared" ca="1" si="695"/>
        <v>N</v>
      </c>
    </row>
    <row r="5536" spans="1:29" x14ac:dyDescent="0.25">
      <c r="A5536">
        <v>3833</v>
      </c>
      <c r="B5536" s="9">
        <v>43556</v>
      </c>
      <c r="C5536" s="50" t="str">
        <f t="shared" si="688"/>
        <v>N</v>
      </c>
      <c r="D5536" s="52">
        <f>_xlfn.XLOOKUP(B5536,Cal_Date!B:B,Cal_Date!A:A,0)</f>
        <v>1</v>
      </c>
      <c r="E5536">
        <v>2019</v>
      </c>
      <c r="F5536" t="s">
        <v>121</v>
      </c>
      <c r="G5536" t="s">
        <v>129</v>
      </c>
      <c r="H5536" t="s">
        <v>11</v>
      </c>
      <c r="I5536" t="s">
        <v>11</v>
      </c>
      <c r="J5536" t="s">
        <v>15</v>
      </c>
      <c r="K5536" t="s">
        <v>42</v>
      </c>
      <c r="L5536">
        <v>1</v>
      </c>
      <c r="M5536">
        <v>1011</v>
      </c>
      <c r="O5536" t="s">
        <v>25</v>
      </c>
      <c r="R5536" t="s">
        <v>44</v>
      </c>
      <c r="S5536" s="49" t="str">
        <f t="shared" si="689"/>
        <v>Card</v>
      </c>
      <c r="T5536" s="3">
        <v>0.03</v>
      </c>
      <c r="U5536" s="2">
        <v>2.6500000000000004</v>
      </c>
      <c r="V5536" s="2">
        <v>0.87</v>
      </c>
      <c r="W5536" s="54">
        <f>_xlfn.XLOOKUP(M5536,Market!A:A,Market!F:F,0)</f>
        <v>0.06</v>
      </c>
      <c r="X5536" s="55">
        <f t="shared" si="690"/>
        <v>7.9500000000000001E-2</v>
      </c>
      <c r="Y5536" s="55">
        <f t="shared" si="691"/>
        <v>1.7800000000000002</v>
      </c>
      <c r="Z5536" s="54">
        <f t="shared" si="692"/>
        <v>0.67169811320754713</v>
      </c>
      <c r="AA5536" s="49" t="str">
        <f t="shared" ca="1" si="693"/>
        <v>N</v>
      </c>
      <c r="AB5536" s="49">
        <f t="shared" ca="1" si="694"/>
        <v>5</v>
      </c>
      <c r="AC5536" s="49" t="str">
        <f t="shared" ca="1" si="695"/>
        <v>N</v>
      </c>
    </row>
    <row r="5537" spans="1:29" x14ac:dyDescent="0.25">
      <c r="A5537">
        <v>3834</v>
      </c>
      <c r="B5537" s="9">
        <v>43556</v>
      </c>
      <c r="C5537" s="50" t="str">
        <f t="shared" si="688"/>
        <v>N</v>
      </c>
      <c r="D5537" s="52">
        <f>_xlfn.XLOOKUP(B5537,Cal_Date!B:B,Cal_Date!A:A,0)</f>
        <v>1</v>
      </c>
      <c r="E5537">
        <v>2019</v>
      </c>
      <c r="F5537" t="s">
        <v>121</v>
      </c>
      <c r="G5537" t="s">
        <v>129</v>
      </c>
      <c r="H5537" t="s">
        <v>48</v>
      </c>
      <c r="I5537" t="s">
        <v>18</v>
      </c>
      <c r="J5537" t="s">
        <v>10</v>
      </c>
      <c r="K5537" t="s">
        <v>43</v>
      </c>
      <c r="L5537">
        <v>1</v>
      </c>
      <c r="M5537">
        <v>1011</v>
      </c>
      <c r="O5537" t="s">
        <v>25</v>
      </c>
      <c r="R5537" t="s">
        <v>44</v>
      </c>
      <c r="S5537" s="49" t="str">
        <f t="shared" si="689"/>
        <v>Card</v>
      </c>
      <c r="T5537" s="3">
        <v>0.03</v>
      </c>
      <c r="U5537" s="2">
        <v>7.42</v>
      </c>
      <c r="V5537" s="2">
        <v>1.46</v>
      </c>
      <c r="W5537" s="54">
        <f>_xlfn.XLOOKUP(M5537,Market!A:A,Market!F:F,0)</f>
        <v>0.06</v>
      </c>
      <c r="X5537" s="55">
        <f t="shared" si="690"/>
        <v>0.22259999999999999</v>
      </c>
      <c r="Y5537" s="55">
        <f t="shared" si="691"/>
        <v>5.96</v>
      </c>
      <c r="Z5537" s="54">
        <f t="shared" si="692"/>
        <v>0.80323450134770891</v>
      </c>
      <c r="AA5537" s="49" t="str">
        <f t="shared" ca="1" si="693"/>
        <v>N</v>
      </c>
      <c r="AB5537" s="49">
        <f t="shared" ca="1" si="694"/>
        <v>5</v>
      </c>
      <c r="AC5537" s="49" t="str">
        <f t="shared" ca="1" si="695"/>
        <v>N</v>
      </c>
    </row>
    <row r="5538" spans="1:29" x14ac:dyDescent="0.25">
      <c r="A5538">
        <v>3835</v>
      </c>
      <c r="B5538" s="9">
        <v>43556</v>
      </c>
      <c r="C5538" s="50" t="str">
        <f t="shared" si="688"/>
        <v>N</v>
      </c>
      <c r="D5538" s="52">
        <f>_xlfn.XLOOKUP(B5538,Cal_Date!B:B,Cal_Date!A:A,0)</f>
        <v>1</v>
      </c>
      <c r="E5538">
        <v>2019</v>
      </c>
      <c r="F5538" t="s">
        <v>121</v>
      </c>
      <c r="G5538" t="s">
        <v>129</v>
      </c>
      <c r="H5538" t="s">
        <v>11</v>
      </c>
      <c r="I5538" t="s">
        <v>11</v>
      </c>
      <c r="J5538" t="s">
        <v>15</v>
      </c>
      <c r="K5538" t="s">
        <v>42</v>
      </c>
      <c r="L5538">
        <v>1</v>
      </c>
      <c r="M5538">
        <v>1011</v>
      </c>
      <c r="O5538" t="s">
        <v>25</v>
      </c>
      <c r="R5538" t="s">
        <v>44</v>
      </c>
      <c r="S5538" s="49" t="str">
        <f t="shared" si="689"/>
        <v>Card</v>
      </c>
      <c r="T5538" s="3">
        <v>0.03</v>
      </c>
      <c r="U5538" s="2">
        <v>2.6500000000000004</v>
      </c>
      <c r="V5538" s="2">
        <v>0.87</v>
      </c>
      <c r="W5538" s="54">
        <f>_xlfn.XLOOKUP(M5538,Market!A:A,Market!F:F,0)</f>
        <v>0.06</v>
      </c>
      <c r="X5538" s="55">
        <f t="shared" si="690"/>
        <v>7.9500000000000001E-2</v>
      </c>
      <c r="Y5538" s="55">
        <f t="shared" si="691"/>
        <v>1.7800000000000002</v>
      </c>
      <c r="Z5538" s="54">
        <f t="shared" si="692"/>
        <v>0.67169811320754713</v>
      </c>
      <c r="AA5538" s="49" t="str">
        <f t="shared" ca="1" si="693"/>
        <v>N</v>
      </c>
      <c r="AB5538" s="49">
        <f t="shared" ca="1" si="694"/>
        <v>5</v>
      </c>
      <c r="AC5538" s="49" t="str">
        <f t="shared" ca="1" si="695"/>
        <v>N</v>
      </c>
    </row>
    <row r="5539" spans="1:29" x14ac:dyDescent="0.25">
      <c r="A5539">
        <v>3836</v>
      </c>
      <c r="B5539" s="9">
        <v>43556</v>
      </c>
      <c r="C5539" s="50" t="str">
        <f t="shared" si="688"/>
        <v>N</v>
      </c>
      <c r="D5539" s="52">
        <f>_xlfn.XLOOKUP(B5539,Cal_Date!B:B,Cal_Date!A:A,0)</f>
        <v>1</v>
      </c>
      <c r="E5539">
        <v>2019</v>
      </c>
      <c r="F5539" t="s">
        <v>121</v>
      </c>
      <c r="G5539" t="s">
        <v>129</v>
      </c>
      <c r="H5539" t="s">
        <v>14</v>
      </c>
      <c r="I5539" t="s">
        <v>18</v>
      </c>
      <c r="J5539" t="s">
        <v>15</v>
      </c>
      <c r="K5539" t="s">
        <v>43</v>
      </c>
      <c r="L5539">
        <v>2</v>
      </c>
      <c r="M5539">
        <v>1001</v>
      </c>
      <c r="O5539" t="s">
        <v>25</v>
      </c>
      <c r="R5539" t="s">
        <v>44</v>
      </c>
      <c r="S5539" s="49" t="str">
        <f t="shared" si="689"/>
        <v>Card</v>
      </c>
      <c r="T5539" s="3">
        <v>0.03</v>
      </c>
      <c r="U5539" s="2">
        <v>14.84</v>
      </c>
      <c r="V5539" s="2">
        <v>4.4400000000000004</v>
      </c>
      <c r="W5539" s="54">
        <f>_xlfn.XLOOKUP(M5539,Market!A:A,Market!F:F,0)</f>
        <v>0.06</v>
      </c>
      <c r="X5539" s="55">
        <f t="shared" si="690"/>
        <v>0.44519999999999998</v>
      </c>
      <c r="Y5539" s="55">
        <f t="shared" si="691"/>
        <v>10.399999999999999</v>
      </c>
      <c r="Z5539" s="54">
        <f t="shared" si="692"/>
        <v>0.70080862533692712</v>
      </c>
      <c r="AA5539" s="49" t="str">
        <f t="shared" ca="1" si="693"/>
        <v>N</v>
      </c>
      <c r="AB5539" s="49">
        <f t="shared" ca="1" si="694"/>
        <v>5</v>
      </c>
      <c r="AC5539" s="49" t="str">
        <f t="shared" ca="1" si="695"/>
        <v>N</v>
      </c>
    </row>
    <row r="5540" spans="1:29" x14ac:dyDescent="0.25">
      <c r="A5540">
        <v>3837</v>
      </c>
      <c r="B5540" s="9">
        <v>43556</v>
      </c>
      <c r="C5540" s="50" t="str">
        <f t="shared" si="688"/>
        <v>N</v>
      </c>
      <c r="D5540" s="52">
        <f>_xlfn.XLOOKUP(B5540,Cal_Date!B:B,Cal_Date!A:A,0)</f>
        <v>1</v>
      </c>
      <c r="E5540">
        <v>2019</v>
      </c>
      <c r="F5540" t="s">
        <v>121</v>
      </c>
      <c r="G5540" t="s">
        <v>129</v>
      </c>
      <c r="H5540" t="s">
        <v>11</v>
      </c>
      <c r="I5540" t="s">
        <v>11</v>
      </c>
      <c r="J5540" t="s">
        <v>15</v>
      </c>
      <c r="K5540" t="s">
        <v>42</v>
      </c>
      <c r="L5540">
        <v>1</v>
      </c>
      <c r="M5540">
        <v>1000</v>
      </c>
      <c r="O5540" t="s">
        <v>25</v>
      </c>
      <c r="R5540" t="s">
        <v>44</v>
      </c>
      <c r="S5540" s="49" t="str">
        <f t="shared" si="689"/>
        <v>Card</v>
      </c>
      <c r="T5540" s="3">
        <v>0.03</v>
      </c>
      <c r="U5540" s="2">
        <v>2.7</v>
      </c>
      <c r="V5540" s="2">
        <v>0.87</v>
      </c>
      <c r="W5540" s="54">
        <f>_xlfn.XLOOKUP(M5540,Market!A:A,Market!F:F,0)</f>
        <v>0.08</v>
      </c>
      <c r="X5540" s="55">
        <f t="shared" si="690"/>
        <v>8.1000000000000003E-2</v>
      </c>
      <c r="Y5540" s="55">
        <f t="shared" si="691"/>
        <v>1.83</v>
      </c>
      <c r="Z5540" s="54">
        <f t="shared" si="692"/>
        <v>0.67777777777777781</v>
      </c>
      <c r="AA5540" s="49" t="str">
        <f t="shared" ca="1" si="693"/>
        <v>N</v>
      </c>
      <c r="AB5540" s="49">
        <f t="shared" ca="1" si="694"/>
        <v>5</v>
      </c>
      <c r="AC5540" s="49" t="str">
        <f t="shared" ca="1" si="695"/>
        <v>N</v>
      </c>
    </row>
    <row r="5541" spans="1:29" x14ac:dyDescent="0.25">
      <c r="A5541">
        <v>3838</v>
      </c>
      <c r="B5541" s="9">
        <v>43556</v>
      </c>
      <c r="C5541" s="50" t="str">
        <f t="shared" si="688"/>
        <v>N</v>
      </c>
      <c r="D5541" s="52">
        <f>_xlfn.XLOOKUP(B5541,Cal_Date!B:B,Cal_Date!A:A,0)</f>
        <v>1</v>
      </c>
      <c r="E5541">
        <v>2019</v>
      </c>
      <c r="F5541" t="s">
        <v>121</v>
      </c>
      <c r="G5541" t="s">
        <v>129</v>
      </c>
      <c r="H5541" t="s">
        <v>11</v>
      </c>
      <c r="I5541" t="s">
        <v>11</v>
      </c>
      <c r="J5541" t="s">
        <v>15</v>
      </c>
      <c r="K5541" t="s">
        <v>42</v>
      </c>
      <c r="L5541">
        <v>1</v>
      </c>
      <c r="M5541">
        <v>1000</v>
      </c>
      <c r="O5541" t="s">
        <v>25</v>
      </c>
      <c r="R5541" t="s">
        <v>44</v>
      </c>
      <c r="S5541" s="49" t="str">
        <f t="shared" si="689"/>
        <v>Card</v>
      </c>
      <c r="T5541" s="3">
        <v>0.03</v>
      </c>
      <c r="U5541" s="2">
        <v>2.7</v>
      </c>
      <c r="V5541" s="2">
        <v>0.87</v>
      </c>
      <c r="W5541" s="54">
        <f>_xlfn.XLOOKUP(M5541,Market!A:A,Market!F:F,0)</f>
        <v>0.08</v>
      </c>
      <c r="X5541" s="55">
        <f t="shared" si="690"/>
        <v>8.1000000000000003E-2</v>
      </c>
      <c r="Y5541" s="55">
        <f t="shared" si="691"/>
        <v>1.83</v>
      </c>
      <c r="Z5541" s="54">
        <f t="shared" si="692"/>
        <v>0.67777777777777781</v>
      </c>
      <c r="AA5541" s="49" t="str">
        <f t="shared" ca="1" si="693"/>
        <v>N</v>
      </c>
      <c r="AB5541" s="49">
        <f t="shared" ca="1" si="694"/>
        <v>5</v>
      </c>
      <c r="AC5541" s="49" t="str">
        <f t="shared" ca="1" si="695"/>
        <v>N</v>
      </c>
    </row>
    <row r="5542" spans="1:29" x14ac:dyDescent="0.25">
      <c r="A5542">
        <v>3839</v>
      </c>
      <c r="B5542" s="9">
        <v>43556</v>
      </c>
      <c r="C5542" s="50" t="str">
        <f t="shared" si="688"/>
        <v>N</v>
      </c>
      <c r="D5542" s="52">
        <f>_xlfn.XLOOKUP(B5542,Cal_Date!B:B,Cal_Date!A:A,0)</f>
        <v>1</v>
      </c>
      <c r="E5542">
        <v>2019</v>
      </c>
      <c r="F5542" t="s">
        <v>121</v>
      </c>
      <c r="G5542" t="s">
        <v>129</v>
      </c>
      <c r="H5542" t="s">
        <v>48</v>
      </c>
      <c r="I5542" t="s">
        <v>18</v>
      </c>
      <c r="J5542" t="s">
        <v>10</v>
      </c>
      <c r="K5542" t="s">
        <v>43</v>
      </c>
      <c r="L5542">
        <v>1</v>
      </c>
      <c r="M5542">
        <v>1002</v>
      </c>
      <c r="O5542" t="s">
        <v>28</v>
      </c>
      <c r="R5542" t="s">
        <v>44</v>
      </c>
      <c r="S5542" s="49" t="str">
        <f t="shared" si="689"/>
        <v>Card</v>
      </c>
      <c r="T5542" s="3">
        <v>0.03</v>
      </c>
      <c r="U5542" s="2">
        <v>7.42</v>
      </c>
      <c r="V5542" s="2">
        <v>1.46</v>
      </c>
      <c r="W5542" s="54">
        <f>_xlfn.XLOOKUP(M5542,Market!A:A,Market!F:F,0)</f>
        <v>0.06</v>
      </c>
      <c r="X5542" s="55">
        <f t="shared" si="690"/>
        <v>0.22259999999999999</v>
      </c>
      <c r="Y5542" s="55">
        <f t="shared" si="691"/>
        <v>5.96</v>
      </c>
      <c r="Z5542" s="54">
        <f t="shared" si="692"/>
        <v>0.80323450134770891</v>
      </c>
      <c r="AA5542" s="49" t="str">
        <f t="shared" ca="1" si="693"/>
        <v>N</v>
      </c>
      <c r="AB5542" s="49">
        <f t="shared" ca="1" si="694"/>
        <v>5</v>
      </c>
      <c r="AC5542" s="49" t="str">
        <f t="shared" ca="1" si="695"/>
        <v>N</v>
      </c>
    </row>
    <row r="5543" spans="1:29" x14ac:dyDescent="0.25">
      <c r="A5543">
        <v>3840</v>
      </c>
      <c r="B5543" s="9">
        <v>43556</v>
      </c>
      <c r="C5543" s="50" t="str">
        <f t="shared" si="688"/>
        <v>N</v>
      </c>
      <c r="D5543" s="52">
        <f>_xlfn.XLOOKUP(B5543,Cal_Date!B:B,Cal_Date!A:A,0)</f>
        <v>1</v>
      </c>
      <c r="E5543">
        <v>2019</v>
      </c>
      <c r="F5543" t="s">
        <v>121</v>
      </c>
      <c r="G5543" t="s">
        <v>129</v>
      </c>
      <c r="H5543" t="s">
        <v>14</v>
      </c>
      <c r="I5543" t="s">
        <v>18</v>
      </c>
      <c r="J5543" t="s">
        <v>15</v>
      </c>
      <c r="K5543" t="s">
        <v>43</v>
      </c>
      <c r="L5543">
        <v>1</v>
      </c>
      <c r="M5543">
        <v>1003</v>
      </c>
      <c r="O5543" t="s">
        <v>25</v>
      </c>
      <c r="R5543" t="s">
        <v>44</v>
      </c>
      <c r="S5543" s="49" t="str">
        <f t="shared" si="689"/>
        <v>Card</v>
      </c>
      <c r="T5543" s="3">
        <v>0.03</v>
      </c>
      <c r="U5543" s="2">
        <v>6.8900000000000006</v>
      </c>
      <c r="V5543" s="2">
        <v>2.1</v>
      </c>
      <c r="W5543" s="54">
        <f>_xlfn.XLOOKUP(M5543,Market!A:A,Market!F:F,0)</f>
        <v>0.06</v>
      </c>
      <c r="X5543" s="55">
        <f t="shared" si="690"/>
        <v>0.20670000000000002</v>
      </c>
      <c r="Y5543" s="55">
        <f t="shared" si="691"/>
        <v>4.7900000000000009</v>
      </c>
      <c r="Z5543" s="54">
        <f t="shared" si="692"/>
        <v>0.69521044992743108</v>
      </c>
      <c r="AA5543" s="49" t="str">
        <f t="shared" ca="1" si="693"/>
        <v>N</v>
      </c>
      <c r="AB5543" s="49">
        <f t="shared" ca="1" si="694"/>
        <v>5</v>
      </c>
      <c r="AC5543" s="49" t="str">
        <f t="shared" ca="1" si="695"/>
        <v>N</v>
      </c>
    </row>
    <row r="5544" spans="1:29" x14ac:dyDescent="0.25">
      <c r="A5544">
        <v>3841</v>
      </c>
      <c r="B5544" s="9">
        <v>43556</v>
      </c>
      <c r="C5544" s="50" t="str">
        <f t="shared" si="688"/>
        <v>N</v>
      </c>
      <c r="D5544" s="52">
        <f>_xlfn.XLOOKUP(B5544,Cal_Date!B:B,Cal_Date!A:A,0)</f>
        <v>1</v>
      </c>
      <c r="E5544">
        <v>2019</v>
      </c>
      <c r="F5544" t="s">
        <v>121</v>
      </c>
      <c r="G5544" t="s">
        <v>129</v>
      </c>
      <c r="H5544" t="s">
        <v>11</v>
      </c>
      <c r="I5544" t="s">
        <v>13</v>
      </c>
      <c r="J5544" t="s">
        <v>15</v>
      </c>
      <c r="K5544" t="s">
        <v>42</v>
      </c>
      <c r="L5544">
        <v>1</v>
      </c>
      <c r="M5544">
        <v>1005</v>
      </c>
      <c r="O5544" t="s">
        <v>25</v>
      </c>
      <c r="R5544" t="s">
        <v>44</v>
      </c>
      <c r="S5544" s="49" t="str">
        <f t="shared" si="689"/>
        <v>Card</v>
      </c>
      <c r="T5544" s="3">
        <v>0.03</v>
      </c>
      <c r="U5544" s="2">
        <v>2.7225000000000001</v>
      </c>
      <c r="V5544" s="2">
        <v>1.42</v>
      </c>
      <c r="W5544" s="54">
        <f>_xlfn.XLOOKUP(M5544,Market!A:A,Market!F:F,0)</f>
        <v>8.8999999999999996E-2</v>
      </c>
      <c r="X5544" s="55">
        <f t="shared" si="690"/>
        <v>8.1674999999999998E-2</v>
      </c>
      <c r="Y5544" s="55">
        <f t="shared" si="691"/>
        <v>1.3025000000000002</v>
      </c>
      <c r="Z5544" s="54">
        <f t="shared" si="692"/>
        <v>0.47842056932966032</v>
      </c>
      <c r="AA5544" s="49" t="str">
        <f t="shared" ca="1" si="693"/>
        <v>N</v>
      </c>
      <c r="AB5544" s="49">
        <f t="shared" ca="1" si="694"/>
        <v>5</v>
      </c>
      <c r="AC5544" s="49" t="str">
        <f t="shared" ca="1" si="695"/>
        <v>N</v>
      </c>
    </row>
    <row r="5545" spans="1:29" x14ac:dyDescent="0.25">
      <c r="A5545">
        <v>3842</v>
      </c>
      <c r="B5545" s="9">
        <v>43556</v>
      </c>
      <c r="C5545" s="50" t="str">
        <f t="shared" si="688"/>
        <v>N</v>
      </c>
      <c r="D5545" s="52">
        <f>_xlfn.XLOOKUP(B5545,Cal_Date!B:B,Cal_Date!A:A,0)</f>
        <v>1</v>
      </c>
      <c r="E5545">
        <v>2019</v>
      </c>
      <c r="F5545" t="s">
        <v>121</v>
      </c>
      <c r="G5545" t="s">
        <v>129</v>
      </c>
      <c r="H5545" t="s">
        <v>11</v>
      </c>
      <c r="I5545" t="s">
        <v>13</v>
      </c>
      <c r="J5545" t="s">
        <v>15</v>
      </c>
      <c r="K5545" t="s">
        <v>42</v>
      </c>
      <c r="L5545">
        <v>2</v>
      </c>
      <c r="M5545">
        <v>1005</v>
      </c>
      <c r="O5545" t="s">
        <v>25</v>
      </c>
      <c r="R5545" t="s">
        <v>44</v>
      </c>
      <c r="S5545" s="49" t="str">
        <f t="shared" si="689"/>
        <v>Card</v>
      </c>
      <c r="T5545" s="3">
        <v>0.03</v>
      </c>
      <c r="U5545" s="2">
        <v>5.4450000000000003</v>
      </c>
      <c r="V5545" s="2">
        <v>2.84</v>
      </c>
      <c r="W5545" s="54">
        <f>_xlfn.XLOOKUP(M5545,Market!A:A,Market!F:F,0)</f>
        <v>8.8999999999999996E-2</v>
      </c>
      <c r="X5545" s="55">
        <f t="shared" si="690"/>
        <v>0.16335</v>
      </c>
      <c r="Y5545" s="55">
        <f t="shared" si="691"/>
        <v>2.6050000000000004</v>
      </c>
      <c r="Z5545" s="54">
        <f t="shared" si="692"/>
        <v>0.47842056932966032</v>
      </c>
      <c r="AA5545" s="49" t="str">
        <f t="shared" ca="1" si="693"/>
        <v>N</v>
      </c>
      <c r="AB5545" s="49">
        <f t="shared" ca="1" si="694"/>
        <v>5</v>
      </c>
      <c r="AC5545" s="49" t="str">
        <f t="shared" ca="1" si="695"/>
        <v>N</v>
      </c>
    </row>
    <row r="5546" spans="1:29" x14ac:dyDescent="0.25">
      <c r="A5546">
        <v>3843</v>
      </c>
      <c r="B5546" s="9">
        <v>43556</v>
      </c>
      <c r="C5546" s="50" t="str">
        <f t="shared" si="688"/>
        <v>N</v>
      </c>
      <c r="D5546" s="52">
        <f>_xlfn.XLOOKUP(B5546,Cal_Date!B:B,Cal_Date!A:A,0)</f>
        <v>1</v>
      </c>
      <c r="E5546">
        <v>2019</v>
      </c>
      <c r="F5546" t="s">
        <v>121</v>
      </c>
      <c r="G5546" t="s">
        <v>129</v>
      </c>
      <c r="H5546" t="s">
        <v>11</v>
      </c>
      <c r="I5546" t="s">
        <v>11</v>
      </c>
      <c r="J5546" t="s">
        <v>15</v>
      </c>
      <c r="K5546" t="s">
        <v>42</v>
      </c>
      <c r="L5546">
        <v>2</v>
      </c>
      <c r="M5546">
        <v>1006</v>
      </c>
      <c r="O5546" t="s">
        <v>28</v>
      </c>
      <c r="R5546" t="s">
        <v>44</v>
      </c>
      <c r="S5546" s="49" t="str">
        <f t="shared" si="689"/>
        <v>Card</v>
      </c>
      <c r="T5546" s="3">
        <v>0.03</v>
      </c>
      <c r="U5546" s="2">
        <v>5.4450000000000003</v>
      </c>
      <c r="V5546" s="2">
        <v>1.74</v>
      </c>
      <c r="W5546" s="54">
        <f>_xlfn.XLOOKUP(M5546,Market!A:A,Market!F:F,0)</f>
        <v>8.8999999999999996E-2</v>
      </c>
      <c r="X5546" s="55">
        <f t="shared" si="690"/>
        <v>0.16335</v>
      </c>
      <c r="Y5546" s="55">
        <f t="shared" si="691"/>
        <v>3.7050000000000001</v>
      </c>
      <c r="Z5546" s="54">
        <f t="shared" si="692"/>
        <v>0.68044077134986225</v>
      </c>
      <c r="AA5546" s="49" t="str">
        <f t="shared" ca="1" si="693"/>
        <v>N</v>
      </c>
      <c r="AB5546" s="49">
        <f t="shared" ca="1" si="694"/>
        <v>5</v>
      </c>
      <c r="AC5546" s="49" t="str">
        <f t="shared" ca="1" si="695"/>
        <v>N</v>
      </c>
    </row>
    <row r="5547" spans="1:29" x14ac:dyDescent="0.25">
      <c r="A5547">
        <v>3844</v>
      </c>
      <c r="B5547" s="9">
        <v>43556</v>
      </c>
      <c r="C5547" s="50" t="str">
        <f t="shared" si="688"/>
        <v>N</v>
      </c>
      <c r="D5547" s="52">
        <f>_xlfn.XLOOKUP(B5547,Cal_Date!B:B,Cal_Date!A:A,0)</f>
        <v>1</v>
      </c>
      <c r="E5547">
        <v>2019</v>
      </c>
      <c r="F5547" t="s">
        <v>121</v>
      </c>
      <c r="G5547" t="s">
        <v>129</v>
      </c>
      <c r="H5547" t="s">
        <v>48</v>
      </c>
      <c r="I5547" t="s">
        <v>18</v>
      </c>
      <c r="J5547" t="s">
        <v>10</v>
      </c>
      <c r="K5547" t="s">
        <v>43</v>
      </c>
      <c r="L5547">
        <v>1</v>
      </c>
      <c r="M5547">
        <v>1007</v>
      </c>
      <c r="O5547" t="s">
        <v>28</v>
      </c>
      <c r="R5547" t="s">
        <v>44</v>
      </c>
      <c r="S5547" s="49" t="str">
        <f t="shared" si="689"/>
        <v>Card</v>
      </c>
      <c r="T5547" s="3">
        <v>0.03</v>
      </c>
      <c r="U5547" s="2">
        <v>7.6229999999999993</v>
      </c>
      <c r="V5547" s="2">
        <v>1.46</v>
      </c>
      <c r="W5547" s="54">
        <f>_xlfn.XLOOKUP(M5547,Market!A:A,Market!F:F,0)</f>
        <v>8.8999999999999996E-2</v>
      </c>
      <c r="X5547" s="55">
        <f t="shared" si="690"/>
        <v>0.22868999999999998</v>
      </c>
      <c r="Y5547" s="55">
        <f t="shared" si="691"/>
        <v>6.1629999999999994</v>
      </c>
      <c r="Z5547" s="54">
        <f t="shared" si="692"/>
        <v>0.80847435392889933</v>
      </c>
      <c r="AA5547" s="49" t="str">
        <f t="shared" ca="1" si="693"/>
        <v>N</v>
      </c>
      <c r="AB5547" s="49">
        <f t="shared" ca="1" si="694"/>
        <v>5</v>
      </c>
      <c r="AC5547" s="49" t="str">
        <f t="shared" ca="1" si="695"/>
        <v>N</v>
      </c>
    </row>
    <row r="5548" spans="1:29" x14ac:dyDescent="0.25">
      <c r="A5548">
        <v>3845</v>
      </c>
      <c r="B5548" s="9">
        <v>43556</v>
      </c>
      <c r="C5548" s="50" t="str">
        <f t="shared" si="688"/>
        <v>N</v>
      </c>
      <c r="D5548" s="52">
        <f>_xlfn.XLOOKUP(B5548,Cal_Date!B:B,Cal_Date!A:A,0)</f>
        <v>1</v>
      </c>
      <c r="E5548">
        <v>2019</v>
      </c>
      <c r="F5548" t="s">
        <v>121</v>
      </c>
      <c r="G5548" t="s">
        <v>129</v>
      </c>
      <c r="H5548" t="s">
        <v>11</v>
      </c>
      <c r="I5548" t="s">
        <v>11</v>
      </c>
      <c r="J5548" t="s">
        <v>15</v>
      </c>
      <c r="K5548" t="s">
        <v>42</v>
      </c>
      <c r="L5548">
        <v>1</v>
      </c>
      <c r="M5548">
        <v>1008</v>
      </c>
      <c r="O5548" t="s">
        <v>28</v>
      </c>
      <c r="R5548" t="s">
        <v>44</v>
      </c>
      <c r="S5548" s="49" t="str">
        <f t="shared" si="689"/>
        <v>Card</v>
      </c>
      <c r="T5548" s="3">
        <v>0.03</v>
      </c>
      <c r="U5548" s="2">
        <v>2.7225000000000001</v>
      </c>
      <c r="V5548" s="2">
        <v>0.87</v>
      </c>
      <c r="W5548" s="54">
        <f>_xlfn.XLOOKUP(M5548,Market!A:A,Market!F:F,0)</f>
        <v>8.8999999999999996E-2</v>
      </c>
      <c r="X5548" s="55">
        <f t="shared" si="690"/>
        <v>8.1674999999999998E-2</v>
      </c>
      <c r="Y5548" s="55">
        <f t="shared" si="691"/>
        <v>1.8525</v>
      </c>
      <c r="Z5548" s="54">
        <f t="shared" si="692"/>
        <v>0.68044077134986225</v>
      </c>
      <c r="AA5548" s="49" t="str">
        <f t="shared" ca="1" si="693"/>
        <v>N</v>
      </c>
      <c r="AB5548" s="49">
        <f t="shared" ca="1" si="694"/>
        <v>5</v>
      </c>
      <c r="AC5548" s="49" t="str">
        <f t="shared" ca="1" si="695"/>
        <v>N</v>
      </c>
    </row>
    <row r="5549" spans="1:29" x14ac:dyDescent="0.25">
      <c r="A5549">
        <v>3846</v>
      </c>
      <c r="B5549" s="9">
        <v>43556</v>
      </c>
      <c r="C5549" s="50" t="str">
        <f t="shared" si="688"/>
        <v>N</v>
      </c>
      <c r="D5549" s="52">
        <f>_xlfn.XLOOKUP(B5549,Cal_Date!B:B,Cal_Date!A:A,0)</f>
        <v>1</v>
      </c>
      <c r="E5549">
        <v>2019</v>
      </c>
      <c r="F5549" t="s">
        <v>121</v>
      </c>
      <c r="G5549" t="s">
        <v>129</v>
      </c>
      <c r="H5549" t="s">
        <v>14</v>
      </c>
      <c r="I5549" t="s">
        <v>18</v>
      </c>
      <c r="J5549" t="s">
        <v>15</v>
      </c>
      <c r="K5549" t="s">
        <v>43</v>
      </c>
      <c r="L5549">
        <v>1</v>
      </c>
      <c r="M5549">
        <v>1009</v>
      </c>
      <c r="O5549" t="s">
        <v>28</v>
      </c>
      <c r="R5549" t="s">
        <v>44</v>
      </c>
      <c r="S5549" s="49" t="str">
        <f t="shared" si="689"/>
        <v>Card</v>
      </c>
      <c r="T5549" s="3">
        <v>0.03</v>
      </c>
      <c r="U5549" s="2">
        <v>7.6229999999999993</v>
      </c>
      <c r="V5549" s="2">
        <v>2.2200000000000002</v>
      </c>
      <c r="W5549" s="54">
        <f>_xlfn.XLOOKUP(M5549,Market!A:A,Market!F:F,0)</f>
        <v>8.8999999999999996E-2</v>
      </c>
      <c r="X5549" s="55">
        <f t="shared" si="690"/>
        <v>0.22868999999999998</v>
      </c>
      <c r="Y5549" s="55">
        <f t="shared" si="691"/>
        <v>5.4029999999999987</v>
      </c>
      <c r="Z5549" s="54">
        <f t="shared" si="692"/>
        <v>0.7087760724124359</v>
      </c>
      <c r="AA5549" s="49" t="str">
        <f t="shared" ca="1" si="693"/>
        <v>N</v>
      </c>
      <c r="AB5549" s="49">
        <f t="shared" ca="1" si="694"/>
        <v>5</v>
      </c>
      <c r="AC5549" s="49" t="str">
        <f t="shared" ca="1" si="695"/>
        <v>N</v>
      </c>
    </row>
    <row r="5550" spans="1:29" x14ac:dyDescent="0.25">
      <c r="A5550">
        <v>3847</v>
      </c>
      <c r="B5550" s="9">
        <v>43556</v>
      </c>
      <c r="C5550" s="50" t="str">
        <f t="shared" si="688"/>
        <v>N</v>
      </c>
      <c r="D5550" s="52">
        <f>_xlfn.XLOOKUP(B5550,Cal_Date!B:B,Cal_Date!A:A,0)</f>
        <v>1</v>
      </c>
      <c r="E5550">
        <v>2019</v>
      </c>
      <c r="F5550" t="s">
        <v>121</v>
      </c>
      <c r="G5550" t="s">
        <v>129</v>
      </c>
      <c r="H5550" t="s">
        <v>11</v>
      </c>
      <c r="I5550" t="s">
        <v>13</v>
      </c>
      <c r="J5550" t="s">
        <v>15</v>
      </c>
      <c r="K5550" t="s">
        <v>42</v>
      </c>
      <c r="L5550">
        <v>2</v>
      </c>
      <c r="M5550">
        <v>1006</v>
      </c>
      <c r="O5550" t="s">
        <v>28</v>
      </c>
      <c r="R5550" t="s">
        <v>44</v>
      </c>
      <c r="S5550" s="49" t="str">
        <f t="shared" si="689"/>
        <v>Card</v>
      </c>
      <c r="T5550" s="3">
        <v>0.03</v>
      </c>
      <c r="U5550" s="2">
        <v>5.4450000000000003</v>
      </c>
      <c r="V5550" s="2">
        <v>2.84</v>
      </c>
      <c r="W5550" s="54">
        <f>_xlfn.XLOOKUP(M5550,Market!A:A,Market!F:F,0)</f>
        <v>8.8999999999999996E-2</v>
      </c>
      <c r="X5550" s="55">
        <f t="shared" si="690"/>
        <v>0.16335</v>
      </c>
      <c r="Y5550" s="55">
        <f t="shared" si="691"/>
        <v>2.6050000000000004</v>
      </c>
      <c r="Z5550" s="54">
        <f t="shared" si="692"/>
        <v>0.47842056932966032</v>
      </c>
      <c r="AA5550" s="49" t="str">
        <f t="shared" ca="1" si="693"/>
        <v>N</v>
      </c>
      <c r="AB5550" s="49">
        <f t="shared" ca="1" si="694"/>
        <v>5</v>
      </c>
      <c r="AC5550" s="49" t="str">
        <f t="shared" ca="1" si="695"/>
        <v>N</v>
      </c>
    </row>
    <row r="5551" spans="1:29" x14ac:dyDescent="0.25">
      <c r="A5551">
        <v>3848</v>
      </c>
      <c r="B5551" s="9">
        <v>43556</v>
      </c>
      <c r="C5551" s="50" t="str">
        <f t="shared" si="688"/>
        <v>N</v>
      </c>
      <c r="D5551" s="52">
        <f>_xlfn.XLOOKUP(B5551,Cal_Date!B:B,Cal_Date!A:A,0)</f>
        <v>1</v>
      </c>
      <c r="E5551">
        <v>2019</v>
      </c>
      <c r="F5551" t="s">
        <v>121</v>
      </c>
      <c r="G5551" t="s">
        <v>129</v>
      </c>
      <c r="H5551" t="s">
        <v>11</v>
      </c>
      <c r="I5551" t="s">
        <v>11</v>
      </c>
      <c r="J5551" t="s">
        <v>15</v>
      </c>
      <c r="K5551" t="s">
        <v>42</v>
      </c>
      <c r="L5551">
        <v>1</v>
      </c>
      <c r="M5551">
        <v>1007</v>
      </c>
      <c r="O5551" t="s">
        <v>28</v>
      </c>
      <c r="R5551" t="s">
        <v>44</v>
      </c>
      <c r="S5551" s="49" t="str">
        <f t="shared" si="689"/>
        <v>Card</v>
      </c>
      <c r="T5551" s="3">
        <v>0.03</v>
      </c>
      <c r="U5551" s="2">
        <v>2.7225000000000001</v>
      </c>
      <c r="V5551" s="2">
        <v>0.87</v>
      </c>
      <c r="W5551" s="54">
        <f>_xlfn.XLOOKUP(M5551,Market!A:A,Market!F:F,0)</f>
        <v>8.8999999999999996E-2</v>
      </c>
      <c r="X5551" s="55">
        <f t="shared" si="690"/>
        <v>8.1674999999999998E-2</v>
      </c>
      <c r="Y5551" s="55">
        <f t="shared" si="691"/>
        <v>1.8525</v>
      </c>
      <c r="Z5551" s="54">
        <f t="shared" si="692"/>
        <v>0.68044077134986225</v>
      </c>
      <c r="AA5551" s="49" t="str">
        <f t="shared" ca="1" si="693"/>
        <v>N</v>
      </c>
      <c r="AB5551" s="49">
        <f t="shared" ca="1" si="694"/>
        <v>5</v>
      </c>
      <c r="AC5551" s="49" t="str">
        <f t="shared" ca="1" si="695"/>
        <v>N</v>
      </c>
    </row>
    <row r="5552" spans="1:29" x14ac:dyDescent="0.25">
      <c r="A5552">
        <v>3849</v>
      </c>
      <c r="B5552" s="9">
        <v>43556</v>
      </c>
      <c r="C5552" s="50" t="str">
        <f t="shared" si="688"/>
        <v>N</v>
      </c>
      <c r="D5552" s="52">
        <f>_xlfn.XLOOKUP(B5552,Cal_Date!B:B,Cal_Date!A:A,0)</f>
        <v>1</v>
      </c>
      <c r="E5552">
        <v>2019</v>
      </c>
      <c r="F5552" t="s">
        <v>121</v>
      </c>
      <c r="G5552" t="s">
        <v>129</v>
      </c>
      <c r="H5552" t="s">
        <v>48</v>
      </c>
      <c r="I5552" t="s">
        <v>18</v>
      </c>
      <c r="J5552" t="s">
        <v>10</v>
      </c>
      <c r="K5552" t="s">
        <v>43</v>
      </c>
      <c r="L5552">
        <v>2</v>
      </c>
      <c r="M5552">
        <v>1007</v>
      </c>
      <c r="O5552" t="s">
        <v>28</v>
      </c>
      <c r="R5552" t="s">
        <v>44</v>
      </c>
      <c r="S5552" s="49" t="str">
        <f t="shared" si="689"/>
        <v>Card</v>
      </c>
      <c r="T5552" s="3">
        <v>0.03</v>
      </c>
      <c r="U5552" s="2">
        <v>15.245999999999999</v>
      </c>
      <c r="V5552" s="2">
        <v>2.92</v>
      </c>
      <c r="W5552" s="54">
        <f>_xlfn.XLOOKUP(M5552,Market!A:A,Market!F:F,0)</f>
        <v>8.8999999999999996E-2</v>
      </c>
      <c r="X5552" s="55">
        <f t="shared" si="690"/>
        <v>0.45737999999999995</v>
      </c>
      <c r="Y5552" s="55">
        <f t="shared" si="691"/>
        <v>12.325999999999999</v>
      </c>
      <c r="Z5552" s="54">
        <f t="shared" si="692"/>
        <v>0.80847435392889933</v>
      </c>
      <c r="AA5552" s="49" t="str">
        <f t="shared" ca="1" si="693"/>
        <v>N</v>
      </c>
      <c r="AB5552" s="49">
        <f t="shared" ca="1" si="694"/>
        <v>5</v>
      </c>
      <c r="AC5552" s="49" t="str">
        <f t="shared" ca="1" si="695"/>
        <v>N</v>
      </c>
    </row>
    <row r="5553" spans="1:29" x14ac:dyDescent="0.25">
      <c r="A5553">
        <v>3850</v>
      </c>
      <c r="B5553" s="9">
        <v>43556</v>
      </c>
      <c r="C5553" s="50" t="str">
        <f t="shared" si="688"/>
        <v>N</v>
      </c>
      <c r="D5553" s="52">
        <f>_xlfn.XLOOKUP(B5553,Cal_Date!B:B,Cal_Date!A:A,0)</f>
        <v>1</v>
      </c>
      <c r="E5553">
        <v>2019</v>
      </c>
      <c r="F5553" t="s">
        <v>121</v>
      </c>
      <c r="G5553" t="s">
        <v>129</v>
      </c>
      <c r="H5553" t="s">
        <v>11</v>
      </c>
      <c r="I5553" t="s">
        <v>11</v>
      </c>
      <c r="J5553" t="s">
        <v>15</v>
      </c>
      <c r="K5553" t="s">
        <v>42</v>
      </c>
      <c r="L5553">
        <v>1</v>
      </c>
      <c r="M5553">
        <v>1007</v>
      </c>
      <c r="O5553" t="s">
        <v>28</v>
      </c>
      <c r="R5553" t="s">
        <v>44</v>
      </c>
      <c r="S5553" s="49" t="str">
        <f t="shared" si="689"/>
        <v>Card</v>
      </c>
      <c r="T5553" s="3">
        <v>0.03</v>
      </c>
      <c r="U5553" s="2">
        <v>2.7225000000000001</v>
      </c>
      <c r="V5553" s="2">
        <v>0.87</v>
      </c>
      <c r="W5553" s="54">
        <f>_xlfn.XLOOKUP(M5553,Market!A:A,Market!F:F,0)</f>
        <v>8.8999999999999996E-2</v>
      </c>
      <c r="X5553" s="55">
        <f t="shared" si="690"/>
        <v>8.1674999999999998E-2</v>
      </c>
      <c r="Y5553" s="55">
        <f t="shared" si="691"/>
        <v>1.8525</v>
      </c>
      <c r="Z5553" s="54">
        <f t="shared" si="692"/>
        <v>0.68044077134986225</v>
      </c>
      <c r="AA5553" s="49" t="str">
        <f t="shared" ca="1" si="693"/>
        <v>N</v>
      </c>
      <c r="AB5553" s="49">
        <f t="shared" ca="1" si="694"/>
        <v>5</v>
      </c>
      <c r="AC5553" s="49" t="str">
        <f t="shared" ca="1" si="695"/>
        <v>N</v>
      </c>
    </row>
    <row r="5554" spans="1:29" x14ac:dyDescent="0.25">
      <c r="A5554">
        <v>3851</v>
      </c>
      <c r="B5554" s="9">
        <v>43556</v>
      </c>
      <c r="C5554" s="50" t="str">
        <f t="shared" si="688"/>
        <v>N</v>
      </c>
      <c r="D5554" s="52">
        <f>_xlfn.XLOOKUP(B5554,Cal_Date!B:B,Cal_Date!A:A,0)</f>
        <v>1</v>
      </c>
      <c r="E5554">
        <v>2019</v>
      </c>
      <c r="F5554" t="s">
        <v>121</v>
      </c>
      <c r="G5554" t="s">
        <v>129</v>
      </c>
      <c r="H5554" t="s">
        <v>48</v>
      </c>
      <c r="I5554" t="s">
        <v>18</v>
      </c>
      <c r="J5554" t="s">
        <v>10</v>
      </c>
      <c r="K5554" t="s">
        <v>43</v>
      </c>
      <c r="L5554">
        <v>2</v>
      </c>
      <c r="M5554">
        <v>1005</v>
      </c>
      <c r="O5554" t="s">
        <v>25</v>
      </c>
      <c r="R5554" t="s">
        <v>44</v>
      </c>
      <c r="S5554" s="49" t="str">
        <f t="shared" si="689"/>
        <v>Card</v>
      </c>
      <c r="T5554" s="3">
        <v>0.03</v>
      </c>
      <c r="U5554" s="2">
        <v>15.245999999999999</v>
      </c>
      <c r="V5554" s="2">
        <v>2.92</v>
      </c>
      <c r="W5554" s="54">
        <f>_xlfn.XLOOKUP(M5554,Market!A:A,Market!F:F,0)</f>
        <v>8.8999999999999996E-2</v>
      </c>
      <c r="X5554" s="55">
        <f t="shared" si="690"/>
        <v>0.45737999999999995</v>
      </c>
      <c r="Y5554" s="55">
        <f t="shared" si="691"/>
        <v>12.325999999999999</v>
      </c>
      <c r="Z5554" s="54">
        <f t="shared" si="692"/>
        <v>0.80847435392889933</v>
      </c>
      <c r="AA5554" s="49" t="str">
        <f t="shared" ca="1" si="693"/>
        <v>N</v>
      </c>
      <c r="AB5554" s="49">
        <f t="shared" ca="1" si="694"/>
        <v>5</v>
      </c>
      <c r="AC5554" s="49" t="str">
        <f t="shared" ca="1" si="695"/>
        <v>N</v>
      </c>
    </row>
    <row r="5555" spans="1:29" x14ac:dyDescent="0.25">
      <c r="A5555">
        <v>3852</v>
      </c>
      <c r="B5555" s="9">
        <v>43556</v>
      </c>
      <c r="C5555" s="50" t="str">
        <f t="shared" si="688"/>
        <v>N</v>
      </c>
      <c r="D5555" s="52">
        <f>_xlfn.XLOOKUP(B5555,Cal_Date!B:B,Cal_Date!A:A,0)</f>
        <v>1</v>
      </c>
      <c r="E5555">
        <v>2019</v>
      </c>
      <c r="F5555" t="s">
        <v>121</v>
      </c>
      <c r="G5555" t="s">
        <v>129</v>
      </c>
      <c r="H5555" t="s">
        <v>11</v>
      </c>
      <c r="I5555" t="s">
        <v>11</v>
      </c>
      <c r="J5555" t="s">
        <v>15</v>
      </c>
      <c r="K5555" t="s">
        <v>42</v>
      </c>
      <c r="L5555">
        <v>1</v>
      </c>
      <c r="M5555">
        <v>1005</v>
      </c>
      <c r="O5555" t="s">
        <v>25</v>
      </c>
      <c r="R5555" t="s">
        <v>44</v>
      </c>
      <c r="S5555" s="49" t="str">
        <f t="shared" si="689"/>
        <v>Card</v>
      </c>
      <c r="T5555" s="3">
        <v>0.03</v>
      </c>
      <c r="U5555" s="2">
        <v>2.7225000000000001</v>
      </c>
      <c r="V5555" s="2">
        <v>0.87</v>
      </c>
      <c r="W5555" s="54">
        <f>_xlfn.XLOOKUP(M5555,Market!A:A,Market!F:F,0)</f>
        <v>8.8999999999999996E-2</v>
      </c>
      <c r="X5555" s="55">
        <f t="shared" si="690"/>
        <v>8.1674999999999998E-2</v>
      </c>
      <c r="Y5555" s="55">
        <f t="shared" si="691"/>
        <v>1.8525</v>
      </c>
      <c r="Z5555" s="54">
        <f t="shared" si="692"/>
        <v>0.68044077134986225</v>
      </c>
      <c r="AA5555" s="49" t="str">
        <f t="shared" ca="1" si="693"/>
        <v>N</v>
      </c>
      <c r="AB5555" s="49">
        <f t="shared" ca="1" si="694"/>
        <v>5</v>
      </c>
      <c r="AC5555" s="49" t="str">
        <f t="shared" ca="1" si="695"/>
        <v>N</v>
      </c>
    </row>
    <row r="5556" spans="1:29" x14ac:dyDescent="0.25">
      <c r="A5556">
        <v>3853</v>
      </c>
      <c r="B5556" s="9">
        <v>43556</v>
      </c>
      <c r="C5556" s="50" t="str">
        <f t="shared" si="688"/>
        <v>N</v>
      </c>
      <c r="D5556" s="52">
        <f>_xlfn.XLOOKUP(B5556,Cal_Date!B:B,Cal_Date!A:A,0)</f>
        <v>1</v>
      </c>
      <c r="E5556">
        <v>2019</v>
      </c>
      <c r="F5556" t="s">
        <v>121</v>
      </c>
      <c r="G5556" t="s">
        <v>129</v>
      </c>
      <c r="H5556" t="s">
        <v>48</v>
      </c>
      <c r="I5556" t="s">
        <v>18</v>
      </c>
      <c r="J5556" t="s">
        <v>10</v>
      </c>
      <c r="K5556" t="s">
        <v>43</v>
      </c>
      <c r="L5556">
        <v>1</v>
      </c>
      <c r="M5556">
        <v>1002</v>
      </c>
      <c r="O5556" t="s">
        <v>28</v>
      </c>
      <c r="R5556" t="s">
        <v>44</v>
      </c>
      <c r="S5556" s="49" t="str">
        <f t="shared" si="689"/>
        <v>Card</v>
      </c>
      <c r="T5556" s="3">
        <v>0.03</v>
      </c>
      <c r="U5556" s="2">
        <v>7.42</v>
      </c>
      <c r="V5556" s="2">
        <v>1.46</v>
      </c>
      <c r="W5556" s="54">
        <f>_xlfn.XLOOKUP(M5556,Market!A:A,Market!F:F,0)</f>
        <v>0.06</v>
      </c>
      <c r="X5556" s="55">
        <f t="shared" si="690"/>
        <v>0.22259999999999999</v>
      </c>
      <c r="Y5556" s="55">
        <f t="shared" si="691"/>
        <v>5.96</v>
      </c>
      <c r="Z5556" s="54">
        <f t="shared" si="692"/>
        <v>0.80323450134770891</v>
      </c>
      <c r="AA5556" s="49" t="str">
        <f t="shared" ca="1" si="693"/>
        <v>N</v>
      </c>
      <c r="AB5556" s="49">
        <f t="shared" ca="1" si="694"/>
        <v>5</v>
      </c>
      <c r="AC5556" s="49" t="str">
        <f t="shared" ca="1" si="695"/>
        <v>N</v>
      </c>
    </row>
    <row r="5557" spans="1:29" x14ac:dyDescent="0.25">
      <c r="A5557">
        <v>3854</v>
      </c>
      <c r="B5557" s="9">
        <v>43556</v>
      </c>
      <c r="C5557" s="50" t="str">
        <f t="shared" si="688"/>
        <v>N</v>
      </c>
      <c r="D5557" s="52">
        <f>_xlfn.XLOOKUP(B5557,Cal_Date!B:B,Cal_Date!A:A,0)</f>
        <v>1</v>
      </c>
      <c r="E5557">
        <v>2019</v>
      </c>
      <c r="F5557" t="s">
        <v>121</v>
      </c>
      <c r="G5557" t="s">
        <v>129</v>
      </c>
      <c r="H5557" t="s">
        <v>48</v>
      </c>
      <c r="I5557" t="s">
        <v>18</v>
      </c>
      <c r="J5557" t="s">
        <v>10</v>
      </c>
      <c r="K5557" t="s">
        <v>43</v>
      </c>
      <c r="L5557">
        <v>1</v>
      </c>
      <c r="M5557">
        <v>1004</v>
      </c>
      <c r="O5557" t="s">
        <v>28</v>
      </c>
      <c r="R5557" t="s">
        <v>44</v>
      </c>
      <c r="S5557" s="49" t="str">
        <f t="shared" si="689"/>
        <v>Card</v>
      </c>
      <c r="T5557" s="3">
        <v>0.03</v>
      </c>
      <c r="U5557" s="2">
        <v>7.42</v>
      </c>
      <c r="V5557" s="2">
        <v>1.46</v>
      </c>
      <c r="W5557" s="54">
        <f>_xlfn.XLOOKUP(M5557,Market!A:A,Market!F:F,0)</f>
        <v>0.06</v>
      </c>
      <c r="X5557" s="55">
        <f t="shared" si="690"/>
        <v>0.22259999999999999</v>
      </c>
      <c r="Y5557" s="55">
        <f t="shared" si="691"/>
        <v>5.96</v>
      </c>
      <c r="Z5557" s="54">
        <f t="shared" si="692"/>
        <v>0.80323450134770891</v>
      </c>
      <c r="AA5557" s="49" t="str">
        <f t="shared" ca="1" si="693"/>
        <v>N</v>
      </c>
      <c r="AB5557" s="49">
        <f t="shared" ca="1" si="694"/>
        <v>5</v>
      </c>
      <c r="AC5557" s="49" t="str">
        <f t="shared" ca="1" si="695"/>
        <v>N</v>
      </c>
    </row>
    <row r="5558" spans="1:29" x14ac:dyDescent="0.25">
      <c r="A5558">
        <v>3855</v>
      </c>
      <c r="B5558" s="9">
        <v>43556</v>
      </c>
      <c r="C5558" s="50" t="str">
        <f t="shared" si="688"/>
        <v>N</v>
      </c>
      <c r="D5558" s="52">
        <f>_xlfn.XLOOKUP(B5558,Cal_Date!B:B,Cal_Date!A:A,0)</f>
        <v>1</v>
      </c>
      <c r="E5558">
        <v>2019</v>
      </c>
      <c r="F5558" t="s">
        <v>121</v>
      </c>
      <c r="G5558" t="s">
        <v>129</v>
      </c>
      <c r="H5558" t="s">
        <v>11</v>
      </c>
      <c r="I5558" t="s">
        <v>11</v>
      </c>
      <c r="J5558" t="s">
        <v>15</v>
      </c>
      <c r="K5558" t="s">
        <v>42</v>
      </c>
      <c r="L5558">
        <v>1</v>
      </c>
      <c r="M5558">
        <v>1005</v>
      </c>
      <c r="O5558" t="s">
        <v>25</v>
      </c>
      <c r="R5558" t="s">
        <v>46</v>
      </c>
      <c r="S5558" s="49" t="str">
        <f t="shared" si="689"/>
        <v>Card</v>
      </c>
      <c r="T5558" s="3">
        <v>0.04</v>
      </c>
      <c r="U5558" s="2">
        <v>2.7225000000000001</v>
      </c>
      <c r="V5558" s="2">
        <v>0.87</v>
      </c>
      <c r="W5558" s="54">
        <f>_xlfn.XLOOKUP(M5558,Market!A:A,Market!F:F,0)</f>
        <v>8.8999999999999996E-2</v>
      </c>
      <c r="X5558" s="55">
        <f t="shared" si="690"/>
        <v>0.10890000000000001</v>
      </c>
      <c r="Y5558" s="55">
        <f t="shared" si="691"/>
        <v>1.8525</v>
      </c>
      <c r="Z5558" s="54">
        <f t="shared" si="692"/>
        <v>0.68044077134986225</v>
      </c>
      <c r="AA5558" s="49" t="str">
        <f t="shared" ca="1" si="693"/>
        <v>N</v>
      </c>
      <c r="AB5558" s="49">
        <f t="shared" ca="1" si="694"/>
        <v>5</v>
      </c>
      <c r="AC5558" s="49" t="str">
        <f t="shared" ca="1" si="695"/>
        <v>N</v>
      </c>
    </row>
    <row r="5559" spans="1:29" x14ac:dyDescent="0.25">
      <c r="A5559">
        <v>3856</v>
      </c>
      <c r="B5559" s="9">
        <v>43556</v>
      </c>
      <c r="C5559" s="50" t="str">
        <f t="shared" si="688"/>
        <v>N</v>
      </c>
      <c r="D5559" s="52">
        <f>_xlfn.XLOOKUP(B5559,Cal_Date!B:B,Cal_Date!A:A,0)</f>
        <v>1</v>
      </c>
      <c r="E5559">
        <v>2019</v>
      </c>
      <c r="F5559" t="s">
        <v>121</v>
      </c>
      <c r="G5559" t="s">
        <v>129</v>
      </c>
      <c r="H5559" t="s">
        <v>11</v>
      </c>
      <c r="I5559" t="s">
        <v>13</v>
      </c>
      <c r="J5559" t="s">
        <v>15</v>
      </c>
      <c r="K5559" t="s">
        <v>42</v>
      </c>
      <c r="L5559">
        <v>2</v>
      </c>
      <c r="M5559">
        <v>1001</v>
      </c>
      <c r="O5559" t="s">
        <v>25</v>
      </c>
      <c r="R5559" t="s">
        <v>44</v>
      </c>
      <c r="S5559" s="49" t="str">
        <f t="shared" si="689"/>
        <v>Card</v>
      </c>
      <c r="T5559" s="3">
        <v>0.03</v>
      </c>
      <c r="U5559" s="2">
        <v>5.3000000000000007</v>
      </c>
      <c r="V5559" s="2">
        <v>2.84</v>
      </c>
      <c r="W5559" s="54">
        <f>_xlfn.XLOOKUP(M5559,Market!A:A,Market!F:F,0)</f>
        <v>0.06</v>
      </c>
      <c r="X5559" s="55">
        <f t="shared" si="690"/>
        <v>0.159</v>
      </c>
      <c r="Y5559" s="55">
        <f t="shared" si="691"/>
        <v>2.4600000000000009</v>
      </c>
      <c r="Z5559" s="54">
        <f t="shared" si="692"/>
        <v>0.46415094339622653</v>
      </c>
      <c r="AA5559" s="49" t="str">
        <f t="shared" ca="1" si="693"/>
        <v>N</v>
      </c>
      <c r="AB5559" s="49">
        <f t="shared" ca="1" si="694"/>
        <v>5</v>
      </c>
      <c r="AC5559" s="49" t="str">
        <f t="shared" ca="1" si="695"/>
        <v>N</v>
      </c>
    </row>
    <row r="5560" spans="1:29" x14ac:dyDescent="0.25">
      <c r="A5560">
        <v>3857</v>
      </c>
      <c r="B5560" s="9">
        <v>43556</v>
      </c>
      <c r="C5560" s="50" t="str">
        <f t="shared" si="688"/>
        <v>N</v>
      </c>
      <c r="D5560" s="52">
        <f>_xlfn.XLOOKUP(B5560,Cal_Date!B:B,Cal_Date!A:A,0)</f>
        <v>1</v>
      </c>
      <c r="E5560">
        <v>2019</v>
      </c>
      <c r="F5560" t="s">
        <v>121</v>
      </c>
      <c r="G5560" t="s">
        <v>129</v>
      </c>
      <c r="H5560" t="s">
        <v>11</v>
      </c>
      <c r="I5560" t="s">
        <v>13</v>
      </c>
      <c r="J5560" t="s">
        <v>15</v>
      </c>
      <c r="K5560" t="s">
        <v>42</v>
      </c>
      <c r="L5560">
        <v>1</v>
      </c>
      <c r="M5560">
        <v>1010</v>
      </c>
      <c r="O5560" t="s">
        <v>25</v>
      </c>
      <c r="R5560" t="s">
        <v>46</v>
      </c>
      <c r="S5560" s="49" t="str">
        <f t="shared" si="689"/>
        <v>Card</v>
      </c>
      <c r="T5560" s="3">
        <v>0.04</v>
      </c>
      <c r="U5560" s="2">
        <v>2.7</v>
      </c>
      <c r="V5560" s="2">
        <v>1.42</v>
      </c>
      <c r="W5560" s="54">
        <f>_xlfn.XLOOKUP(M5560,Market!A:A,Market!F:F,0)</f>
        <v>0.08</v>
      </c>
      <c r="X5560" s="55">
        <f t="shared" si="690"/>
        <v>0.10800000000000001</v>
      </c>
      <c r="Y5560" s="55">
        <f t="shared" si="691"/>
        <v>1.2800000000000002</v>
      </c>
      <c r="Z5560" s="54">
        <f t="shared" si="692"/>
        <v>0.47407407407407415</v>
      </c>
      <c r="AA5560" s="49" t="str">
        <f t="shared" ca="1" si="693"/>
        <v>N</v>
      </c>
      <c r="AB5560" s="49">
        <f t="shared" ca="1" si="694"/>
        <v>5</v>
      </c>
      <c r="AC5560" s="49" t="str">
        <f t="shared" ca="1" si="695"/>
        <v>N</v>
      </c>
    </row>
    <row r="5561" spans="1:29" x14ac:dyDescent="0.25">
      <c r="A5561">
        <v>3858</v>
      </c>
      <c r="B5561" s="9">
        <v>43556</v>
      </c>
      <c r="C5561" s="50" t="str">
        <f t="shared" si="688"/>
        <v>N</v>
      </c>
      <c r="D5561" s="52">
        <f>_xlfn.XLOOKUP(B5561,Cal_Date!B:B,Cal_Date!A:A,0)</f>
        <v>1</v>
      </c>
      <c r="E5561">
        <v>2019</v>
      </c>
      <c r="F5561" t="s">
        <v>121</v>
      </c>
      <c r="G5561" t="s">
        <v>129</v>
      </c>
      <c r="H5561" t="s">
        <v>14</v>
      </c>
      <c r="I5561" t="s">
        <v>18</v>
      </c>
      <c r="J5561" t="s">
        <v>15</v>
      </c>
      <c r="K5561" t="s">
        <v>43</v>
      </c>
      <c r="L5561">
        <v>1</v>
      </c>
      <c r="M5561">
        <v>1011</v>
      </c>
      <c r="O5561" t="s">
        <v>25</v>
      </c>
      <c r="R5561" t="s">
        <v>44</v>
      </c>
      <c r="S5561" s="49" t="str">
        <f t="shared" si="689"/>
        <v>Card</v>
      </c>
      <c r="T5561" s="3">
        <v>0.03</v>
      </c>
      <c r="U5561" s="2">
        <v>6.8900000000000006</v>
      </c>
      <c r="V5561" s="2">
        <v>2.1</v>
      </c>
      <c r="W5561" s="54">
        <f>_xlfn.XLOOKUP(M5561,Market!A:A,Market!F:F,0)</f>
        <v>0.06</v>
      </c>
      <c r="X5561" s="55">
        <f t="shared" si="690"/>
        <v>0.20670000000000002</v>
      </c>
      <c r="Y5561" s="55">
        <f t="shared" si="691"/>
        <v>4.7900000000000009</v>
      </c>
      <c r="Z5561" s="54">
        <f t="shared" si="692"/>
        <v>0.69521044992743108</v>
      </c>
      <c r="AA5561" s="49" t="str">
        <f t="shared" ca="1" si="693"/>
        <v>N</v>
      </c>
      <c r="AB5561" s="49">
        <f t="shared" ca="1" si="694"/>
        <v>5</v>
      </c>
      <c r="AC5561" s="49" t="str">
        <f t="shared" ca="1" si="695"/>
        <v>N</v>
      </c>
    </row>
    <row r="5562" spans="1:29" x14ac:dyDescent="0.25">
      <c r="A5562">
        <v>3859</v>
      </c>
      <c r="B5562" s="9">
        <v>43556</v>
      </c>
      <c r="C5562" s="50" t="str">
        <f t="shared" si="688"/>
        <v>N</v>
      </c>
      <c r="D5562" s="52">
        <f>_xlfn.XLOOKUP(B5562,Cal_Date!B:B,Cal_Date!A:A,0)</f>
        <v>1</v>
      </c>
      <c r="E5562">
        <v>2019</v>
      </c>
      <c r="F5562" t="s">
        <v>121</v>
      </c>
      <c r="G5562" t="s">
        <v>129</v>
      </c>
      <c r="H5562" t="s">
        <v>11</v>
      </c>
      <c r="I5562" t="s">
        <v>11</v>
      </c>
      <c r="J5562" t="s">
        <v>15</v>
      </c>
      <c r="K5562" t="s">
        <v>42</v>
      </c>
      <c r="L5562">
        <v>1</v>
      </c>
      <c r="M5562">
        <v>1011</v>
      </c>
      <c r="O5562" t="s">
        <v>25</v>
      </c>
      <c r="R5562" t="s">
        <v>44</v>
      </c>
      <c r="S5562" s="49" t="str">
        <f t="shared" si="689"/>
        <v>Card</v>
      </c>
      <c r="T5562" s="3">
        <v>0.03</v>
      </c>
      <c r="U5562" s="2">
        <v>2.6500000000000004</v>
      </c>
      <c r="V5562" s="2">
        <v>0.87</v>
      </c>
      <c r="W5562" s="54">
        <f>_xlfn.XLOOKUP(M5562,Market!A:A,Market!F:F,0)</f>
        <v>0.06</v>
      </c>
      <c r="X5562" s="55">
        <f t="shared" si="690"/>
        <v>7.9500000000000001E-2</v>
      </c>
      <c r="Y5562" s="55">
        <f t="shared" si="691"/>
        <v>1.7800000000000002</v>
      </c>
      <c r="Z5562" s="54">
        <f t="shared" si="692"/>
        <v>0.67169811320754713</v>
      </c>
      <c r="AA5562" s="49" t="str">
        <f t="shared" ca="1" si="693"/>
        <v>N</v>
      </c>
      <c r="AB5562" s="49">
        <f t="shared" ca="1" si="694"/>
        <v>5</v>
      </c>
      <c r="AC5562" s="49" t="str">
        <f t="shared" ca="1" si="695"/>
        <v>N</v>
      </c>
    </row>
    <row r="5563" spans="1:29" x14ac:dyDescent="0.25">
      <c r="A5563">
        <v>3860</v>
      </c>
      <c r="B5563" s="9">
        <v>43556</v>
      </c>
      <c r="C5563" s="50" t="str">
        <f t="shared" si="688"/>
        <v>N</v>
      </c>
      <c r="D5563" s="52">
        <f>_xlfn.XLOOKUP(B5563,Cal_Date!B:B,Cal_Date!A:A,0)</f>
        <v>1</v>
      </c>
      <c r="E5563">
        <v>2019</v>
      </c>
      <c r="F5563" t="s">
        <v>121</v>
      </c>
      <c r="G5563" t="s">
        <v>129</v>
      </c>
      <c r="H5563" t="s">
        <v>11</v>
      </c>
      <c r="I5563" t="s">
        <v>11</v>
      </c>
      <c r="J5563" t="s">
        <v>15</v>
      </c>
      <c r="K5563" t="s">
        <v>42</v>
      </c>
      <c r="L5563">
        <v>1</v>
      </c>
      <c r="M5563">
        <v>1001</v>
      </c>
      <c r="O5563" t="s">
        <v>25</v>
      </c>
      <c r="R5563" t="s">
        <v>44</v>
      </c>
      <c r="S5563" s="49" t="str">
        <f t="shared" si="689"/>
        <v>Card</v>
      </c>
      <c r="T5563" s="3">
        <v>0.03</v>
      </c>
      <c r="U5563" s="2">
        <v>2.6500000000000004</v>
      </c>
      <c r="V5563" s="2">
        <v>0.87</v>
      </c>
      <c r="W5563" s="54">
        <f>_xlfn.XLOOKUP(M5563,Market!A:A,Market!F:F,0)</f>
        <v>0.06</v>
      </c>
      <c r="X5563" s="55">
        <f t="shared" si="690"/>
        <v>7.9500000000000001E-2</v>
      </c>
      <c r="Y5563" s="55">
        <f t="shared" si="691"/>
        <v>1.7800000000000002</v>
      </c>
      <c r="Z5563" s="54">
        <f t="shared" si="692"/>
        <v>0.67169811320754713</v>
      </c>
      <c r="AA5563" s="49" t="str">
        <f t="shared" ca="1" si="693"/>
        <v>N</v>
      </c>
      <c r="AB5563" s="49">
        <f t="shared" ca="1" si="694"/>
        <v>5</v>
      </c>
      <c r="AC5563" s="49" t="str">
        <f t="shared" ca="1" si="695"/>
        <v>N</v>
      </c>
    </row>
    <row r="5564" spans="1:29" x14ac:dyDescent="0.25">
      <c r="A5564">
        <v>3861</v>
      </c>
      <c r="B5564" s="9">
        <v>43556</v>
      </c>
      <c r="C5564" s="50" t="str">
        <f t="shared" si="688"/>
        <v>N</v>
      </c>
      <c r="D5564" s="52">
        <f>_xlfn.XLOOKUP(B5564,Cal_Date!B:B,Cal_Date!A:A,0)</f>
        <v>1</v>
      </c>
      <c r="E5564">
        <v>2019</v>
      </c>
      <c r="F5564" t="s">
        <v>121</v>
      </c>
      <c r="G5564" t="s">
        <v>129</v>
      </c>
      <c r="H5564" t="s">
        <v>11</v>
      </c>
      <c r="I5564" t="s">
        <v>11</v>
      </c>
      <c r="J5564" t="s">
        <v>15</v>
      </c>
      <c r="K5564" t="s">
        <v>42</v>
      </c>
      <c r="L5564">
        <v>1</v>
      </c>
      <c r="M5564">
        <v>1003</v>
      </c>
      <c r="O5564" t="s">
        <v>25</v>
      </c>
      <c r="R5564" t="s">
        <v>44</v>
      </c>
      <c r="S5564" s="49" t="str">
        <f t="shared" si="689"/>
        <v>Card</v>
      </c>
      <c r="T5564" s="3">
        <v>0.03</v>
      </c>
      <c r="U5564" s="2">
        <v>2.6500000000000004</v>
      </c>
      <c r="V5564" s="2">
        <v>0.87</v>
      </c>
      <c r="W5564" s="54">
        <f>_xlfn.XLOOKUP(M5564,Market!A:A,Market!F:F,0)</f>
        <v>0.06</v>
      </c>
      <c r="X5564" s="55">
        <f t="shared" si="690"/>
        <v>7.9500000000000001E-2</v>
      </c>
      <c r="Y5564" s="55">
        <f t="shared" si="691"/>
        <v>1.7800000000000002</v>
      </c>
      <c r="Z5564" s="54">
        <f t="shared" si="692"/>
        <v>0.67169811320754713</v>
      </c>
      <c r="AA5564" s="49" t="str">
        <f t="shared" ca="1" si="693"/>
        <v>N</v>
      </c>
      <c r="AB5564" s="49">
        <f t="shared" ca="1" si="694"/>
        <v>5</v>
      </c>
      <c r="AC5564" s="49" t="str">
        <f t="shared" ca="1" si="695"/>
        <v>N</v>
      </c>
    </row>
    <row r="5565" spans="1:29" x14ac:dyDescent="0.25">
      <c r="A5565">
        <v>3862</v>
      </c>
      <c r="B5565" s="9">
        <v>43556</v>
      </c>
      <c r="C5565" s="50" t="str">
        <f t="shared" si="688"/>
        <v>N</v>
      </c>
      <c r="D5565" s="52">
        <f>_xlfn.XLOOKUP(B5565,Cal_Date!B:B,Cal_Date!A:A,0)</f>
        <v>1</v>
      </c>
      <c r="E5565">
        <v>2019</v>
      </c>
      <c r="F5565" t="s">
        <v>121</v>
      </c>
      <c r="G5565" t="s">
        <v>129</v>
      </c>
      <c r="H5565" t="s">
        <v>48</v>
      </c>
      <c r="I5565" t="s">
        <v>18</v>
      </c>
      <c r="J5565" t="s">
        <v>10</v>
      </c>
      <c r="K5565" t="s">
        <v>43</v>
      </c>
      <c r="L5565">
        <v>2</v>
      </c>
      <c r="M5565">
        <v>1005</v>
      </c>
      <c r="O5565" t="s">
        <v>25</v>
      </c>
      <c r="R5565" t="s">
        <v>44</v>
      </c>
      <c r="S5565" s="49" t="str">
        <f t="shared" si="689"/>
        <v>Card</v>
      </c>
      <c r="T5565" s="3">
        <v>0.03</v>
      </c>
      <c r="U5565" s="2">
        <v>15.245999999999999</v>
      </c>
      <c r="V5565" s="2">
        <v>2.92</v>
      </c>
      <c r="W5565" s="54">
        <f>_xlfn.XLOOKUP(M5565,Market!A:A,Market!F:F,0)</f>
        <v>8.8999999999999996E-2</v>
      </c>
      <c r="X5565" s="55">
        <f t="shared" si="690"/>
        <v>0.45737999999999995</v>
      </c>
      <c r="Y5565" s="55">
        <f t="shared" si="691"/>
        <v>12.325999999999999</v>
      </c>
      <c r="Z5565" s="54">
        <f t="shared" si="692"/>
        <v>0.80847435392889933</v>
      </c>
      <c r="AA5565" s="49" t="str">
        <f t="shared" ca="1" si="693"/>
        <v>N</v>
      </c>
      <c r="AB5565" s="49">
        <f t="shared" ca="1" si="694"/>
        <v>5</v>
      </c>
      <c r="AC5565" s="49" t="str">
        <f t="shared" ca="1" si="695"/>
        <v>N</v>
      </c>
    </row>
    <row r="5566" spans="1:29" x14ac:dyDescent="0.25">
      <c r="A5566">
        <v>3863</v>
      </c>
      <c r="B5566" s="9">
        <v>43556</v>
      </c>
      <c r="C5566" s="50" t="str">
        <f t="shared" si="688"/>
        <v>N</v>
      </c>
      <c r="D5566" s="52">
        <f>_xlfn.XLOOKUP(B5566,Cal_Date!B:B,Cal_Date!A:A,0)</f>
        <v>1</v>
      </c>
      <c r="E5566">
        <v>2019</v>
      </c>
      <c r="F5566" t="s">
        <v>121</v>
      </c>
      <c r="G5566" t="s">
        <v>129</v>
      </c>
      <c r="H5566" t="s">
        <v>11</v>
      </c>
      <c r="I5566" t="s">
        <v>11</v>
      </c>
      <c r="J5566" t="s">
        <v>15</v>
      </c>
      <c r="K5566" t="s">
        <v>42</v>
      </c>
      <c r="L5566">
        <v>2</v>
      </c>
      <c r="M5566">
        <v>1005</v>
      </c>
      <c r="O5566" t="s">
        <v>25</v>
      </c>
      <c r="R5566" t="s">
        <v>44</v>
      </c>
      <c r="S5566" s="49" t="str">
        <f t="shared" si="689"/>
        <v>Card</v>
      </c>
      <c r="T5566" s="3">
        <v>0.03</v>
      </c>
      <c r="U5566" s="2">
        <v>5.4450000000000003</v>
      </c>
      <c r="V5566" s="2">
        <v>1.74</v>
      </c>
      <c r="W5566" s="54">
        <f>_xlfn.XLOOKUP(M5566,Market!A:A,Market!F:F,0)</f>
        <v>8.8999999999999996E-2</v>
      </c>
      <c r="X5566" s="55">
        <f t="shared" si="690"/>
        <v>0.16335</v>
      </c>
      <c r="Y5566" s="55">
        <f t="shared" si="691"/>
        <v>3.7050000000000001</v>
      </c>
      <c r="Z5566" s="54">
        <f t="shared" si="692"/>
        <v>0.68044077134986225</v>
      </c>
      <c r="AA5566" s="49" t="str">
        <f t="shared" ca="1" si="693"/>
        <v>N</v>
      </c>
      <c r="AB5566" s="49">
        <f t="shared" ca="1" si="694"/>
        <v>5</v>
      </c>
      <c r="AC5566" s="49" t="str">
        <f t="shared" ca="1" si="695"/>
        <v>N</v>
      </c>
    </row>
    <row r="5567" spans="1:29" x14ac:dyDescent="0.25">
      <c r="A5567">
        <v>3864</v>
      </c>
      <c r="B5567" s="9">
        <v>43556</v>
      </c>
      <c r="C5567" s="50" t="str">
        <f t="shared" si="688"/>
        <v>N</v>
      </c>
      <c r="D5567" s="52">
        <f>_xlfn.XLOOKUP(B5567,Cal_Date!B:B,Cal_Date!A:A,0)</f>
        <v>1</v>
      </c>
      <c r="E5567">
        <v>2019</v>
      </c>
      <c r="F5567" t="s">
        <v>121</v>
      </c>
      <c r="G5567" t="s">
        <v>129</v>
      </c>
      <c r="H5567" t="s">
        <v>14</v>
      </c>
      <c r="I5567" t="s">
        <v>18</v>
      </c>
      <c r="J5567" t="s">
        <v>15</v>
      </c>
      <c r="K5567" t="s">
        <v>43</v>
      </c>
      <c r="L5567">
        <v>1</v>
      </c>
      <c r="M5567">
        <v>1006</v>
      </c>
      <c r="O5567" t="s">
        <v>28</v>
      </c>
      <c r="R5567" t="s">
        <v>44</v>
      </c>
      <c r="S5567" s="49" t="str">
        <f t="shared" si="689"/>
        <v>Card</v>
      </c>
      <c r="T5567" s="3">
        <v>0.03</v>
      </c>
      <c r="U5567" s="2">
        <v>7.0785</v>
      </c>
      <c r="V5567" s="2">
        <v>2.1</v>
      </c>
      <c r="W5567" s="54">
        <f>_xlfn.XLOOKUP(M5567,Market!A:A,Market!F:F,0)</f>
        <v>8.8999999999999996E-2</v>
      </c>
      <c r="X5567" s="55">
        <f t="shared" si="690"/>
        <v>0.21235499999999999</v>
      </c>
      <c r="Y5567" s="55">
        <f t="shared" si="691"/>
        <v>4.9785000000000004</v>
      </c>
      <c r="Z5567" s="54">
        <f t="shared" si="692"/>
        <v>0.70332697605424888</v>
      </c>
      <c r="AA5567" s="49" t="str">
        <f t="shared" ca="1" si="693"/>
        <v>N</v>
      </c>
      <c r="AB5567" s="49">
        <f t="shared" ca="1" si="694"/>
        <v>5</v>
      </c>
      <c r="AC5567" s="49" t="str">
        <f t="shared" ca="1" si="695"/>
        <v>N</v>
      </c>
    </row>
    <row r="5568" spans="1:29" x14ac:dyDescent="0.25">
      <c r="A5568">
        <v>3865</v>
      </c>
      <c r="B5568" s="9">
        <v>43556</v>
      </c>
      <c r="C5568" s="50" t="str">
        <f t="shared" si="688"/>
        <v>N</v>
      </c>
      <c r="D5568" s="52">
        <f>_xlfn.XLOOKUP(B5568,Cal_Date!B:B,Cal_Date!A:A,0)</f>
        <v>1</v>
      </c>
      <c r="E5568">
        <v>2019</v>
      </c>
      <c r="F5568" t="s">
        <v>121</v>
      </c>
      <c r="G5568" t="s">
        <v>129</v>
      </c>
      <c r="H5568" t="s">
        <v>11</v>
      </c>
      <c r="I5568" t="s">
        <v>13</v>
      </c>
      <c r="J5568" t="s">
        <v>15</v>
      </c>
      <c r="K5568" t="s">
        <v>42</v>
      </c>
      <c r="L5568">
        <v>1</v>
      </c>
      <c r="M5568">
        <v>1002</v>
      </c>
      <c r="O5568" t="s">
        <v>28</v>
      </c>
      <c r="R5568" t="s">
        <v>44</v>
      </c>
      <c r="S5568" s="49" t="str">
        <f t="shared" si="689"/>
        <v>Card</v>
      </c>
      <c r="T5568" s="3">
        <v>0.03</v>
      </c>
      <c r="U5568" s="2">
        <v>2.6500000000000004</v>
      </c>
      <c r="V5568" s="2">
        <v>1.42</v>
      </c>
      <c r="W5568" s="54">
        <f>_xlfn.XLOOKUP(M5568,Market!A:A,Market!F:F,0)</f>
        <v>0.06</v>
      </c>
      <c r="X5568" s="55">
        <f t="shared" si="690"/>
        <v>7.9500000000000001E-2</v>
      </c>
      <c r="Y5568" s="55">
        <f t="shared" si="691"/>
        <v>1.2300000000000004</v>
      </c>
      <c r="Z5568" s="54">
        <f t="shared" si="692"/>
        <v>0.46415094339622653</v>
      </c>
      <c r="AA5568" s="49" t="str">
        <f t="shared" ca="1" si="693"/>
        <v>N</v>
      </c>
      <c r="AB5568" s="49">
        <f t="shared" ca="1" si="694"/>
        <v>5</v>
      </c>
      <c r="AC5568" s="49" t="str">
        <f t="shared" ca="1" si="695"/>
        <v>N</v>
      </c>
    </row>
    <row r="5569" spans="1:29" x14ac:dyDescent="0.25">
      <c r="A5569">
        <v>3866</v>
      </c>
      <c r="B5569" s="9">
        <v>43556</v>
      </c>
      <c r="C5569" s="50" t="str">
        <f t="shared" si="688"/>
        <v>N</v>
      </c>
      <c r="D5569" s="52">
        <f>_xlfn.XLOOKUP(B5569,Cal_Date!B:B,Cal_Date!A:A,0)</f>
        <v>1</v>
      </c>
      <c r="E5569">
        <v>2019</v>
      </c>
      <c r="F5569" t="s">
        <v>121</v>
      </c>
      <c r="G5569" t="s">
        <v>129</v>
      </c>
      <c r="H5569" t="s">
        <v>48</v>
      </c>
      <c r="I5569" t="s">
        <v>18</v>
      </c>
      <c r="J5569" t="s">
        <v>10</v>
      </c>
      <c r="K5569" t="s">
        <v>43</v>
      </c>
      <c r="L5569">
        <v>1</v>
      </c>
      <c r="M5569">
        <v>1001</v>
      </c>
      <c r="O5569" t="s">
        <v>25</v>
      </c>
      <c r="R5569" t="s">
        <v>44</v>
      </c>
      <c r="S5569" s="49" t="str">
        <f t="shared" si="689"/>
        <v>Card</v>
      </c>
      <c r="T5569" s="3">
        <v>0.03</v>
      </c>
      <c r="U5569" s="2">
        <v>7.42</v>
      </c>
      <c r="V5569" s="2">
        <v>1.46</v>
      </c>
      <c r="W5569" s="54">
        <f>_xlfn.XLOOKUP(M5569,Market!A:A,Market!F:F,0)</f>
        <v>0.06</v>
      </c>
      <c r="X5569" s="55">
        <f t="shared" si="690"/>
        <v>0.22259999999999999</v>
      </c>
      <c r="Y5569" s="55">
        <f t="shared" si="691"/>
        <v>5.96</v>
      </c>
      <c r="Z5569" s="54">
        <f t="shared" si="692"/>
        <v>0.80323450134770891</v>
      </c>
      <c r="AA5569" s="49" t="str">
        <f t="shared" ca="1" si="693"/>
        <v>N</v>
      </c>
      <c r="AB5569" s="49">
        <f t="shared" ca="1" si="694"/>
        <v>5</v>
      </c>
      <c r="AC5569" s="49" t="str">
        <f t="shared" ca="1" si="695"/>
        <v>N</v>
      </c>
    </row>
    <row r="5570" spans="1:29" x14ac:dyDescent="0.25">
      <c r="A5570">
        <v>3867</v>
      </c>
      <c r="B5570" s="9">
        <v>43556</v>
      </c>
      <c r="C5570" s="50" t="str">
        <f t="shared" si="688"/>
        <v>N</v>
      </c>
      <c r="D5570" s="52">
        <f>_xlfn.XLOOKUP(B5570,Cal_Date!B:B,Cal_Date!A:A,0)</f>
        <v>1</v>
      </c>
      <c r="E5570">
        <v>2019</v>
      </c>
      <c r="F5570" t="s">
        <v>121</v>
      </c>
      <c r="G5570" t="s">
        <v>129</v>
      </c>
      <c r="H5570" t="s">
        <v>11</v>
      </c>
      <c r="I5570" t="s">
        <v>13</v>
      </c>
      <c r="J5570" t="s">
        <v>15</v>
      </c>
      <c r="K5570" t="s">
        <v>42</v>
      </c>
      <c r="L5570">
        <v>2</v>
      </c>
      <c r="M5570">
        <v>1003</v>
      </c>
      <c r="O5570" t="s">
        <v>25</v>
      </c>
      <c r="R5570" t="s">
        <v>44</v>
      </c>
      <c r="S5570" s="49" t="str">
        <f t="shared" si="689"/>
        <v>Card</v>
      </c>
      <c r="T5570" s="3">
        <v>0.03</v>
      </c>
      <c r="U5570" s="2">
        <v>5.3000000000000007</v>
      </c>
      <c r="V5570" s="2">
        <v>2.84</v>
      </c>
      <c r="W5570" s="54">
        <f>_xlfn.XLOOKUP(M5570,Market!A:A,Market!F:F,0)</f>
        <v>0.06</v>
      </c>
      <c r="X5570" s="55">
        <f t="shared" si="690"/>
        <v>0.159</v>
      </c>
      <c r="Y5570" s="55">
        <f t="shared" si="691"/>
        <v>2.4600000000000009</v>
      </c>
      <c r="Z5570" s="54">
        <f t="shared" si="692"/>
        <v>0.46415094339622653</v>
      </c>
      <c r="AA5570" s="49" t="str">
        <f t="shared" ca="1" si="693"/>
        <v>N</v>
      </c>
      <c r="AB5570" s="49">
        <f t="shared" ca="1" si="694"/>
        <v>5</v>
      </c>
      <c r="AC5570" s="49" t="str">
        <f t="shared" ca="1" si="695"/>
        <v>N</v>
      </c>
    </row>
    <row r="5571" spans="1:29" x14ac:dyDescent="0.25">
      <c r="A5571">
        <v>3868</v>
      </c>
      <c r="B5571" s="9">
        <v>43556</v>
      </c>
      <c r="C5571" s="50" t="str">
        <f t="shared" ref="C5571:C5634" si="696">IF(OR(B5571="04/01/2018"+0,B5571="04/02/2018"+0),"Y","N")</f>
        <v>N</v>
      </c>
      <c r="D5571" s="52">
        <f>_xlfn.XLOOKUP(B5571,Cal_Date!B:B,Cal_Date!A:A,0)</f>
        <v>1</v>
      </c>
      <c r="E5571">
        <v>2019</v>
      </c>
      <c r="F5571" t="s">
        <v>121</v>
      </c>
      <c r="G5571" t="s">
        <v>129</v>
      </c>
      <c r="H5571" t="s">
        <v>11</v>
      </c>
      <c r="I5571" t="s">
        <v>11</v>
      </c>
      <c r="J5571" t="s">
        <v>15</v>
      </c>
      <c r="K5571" t="s">
        <v>42</v>
      </c>
      <c r="L5571">
        <v>1</v>
      </c>
      <c r="M5571">
        <v>1004</v>
      </c>
      <c r="O5571" t="s">
        <v>28</v>
      </c>
      <c r="R5571" t="s">
        <v>44</v>
      </c>
      <c r="S5571" s="49" t="str">
        <f t="shared" ref="S5571:S5634" si="697">IF(R5571="Cash","Cash","Card")</f>
        <v>Card</v>
      </c>
      <c r="T5571" s="3">
        <v>0.03</v>
      </c>
      <c r="U5571" s="2">
        <v>2.6500000000000004</v>
      </c>
      <c r="V5571" s="2">
        <v>0.87</v>
      </c>
      <c r="W5571" s="54">
        <f>_xlfn.XLOOKUP(M5571,Market!A:A,Market!F:F,0)</f>
        <v>0.06</v>
      </c>
      <c r="X5571" s="55">
        <f t="shared" ref="X5571:X5634" si="698">T5571*U5571</f>
        <v>7.9500000000000001E-2</v>
      </c>
      <c r="Y5571" s="55">
        <f t="shared" ref="Y5571:Y5634" si="699">U5571-V5571</f>
        <v>1.7800000000000002</v>
      </c>
      <c r="Z5571" s="54">
        <f t="shared" ref="Z5571:Z5634" si="700">Y5571/U5571</f>
        <v>0.67169811320754713</v>
      </c>
      <c r="AA5571" s="49" t="str">
        <f t="shared" ref="AA5571:AA5634" ca="1" si="701">IF(DATEDIF(B5571,TODAY(),"y")&gt;5,"Y","N")</f>
        <v>N</v>
      </c>
      <c r="AB5571" s="49">
        <f t="shared" ref="AB5571:AB5634" ca="1" si="702">DATEDIF(B5571,TODAY(),"y")</f>
        <v>5</v>
      </c>
      <c r="AC5571" s="49" t="str">
        <f t="shared" ref="AC5571:AC5634" ca="1" si="703">IF(AB5571&gt;5,"Y","N")</f>
        <v>N</v>
      </c>
    </row>
    <row r="5572" spans="1:29" x14ac:dyDescent="0.25">
      <c r="A5572">
        <v>3869</v>
      </c>
      <c r="B5572" s="9">
        <v>43556</v>
      </c>
      <c r="C5572" s="50" t="str">
        <f t="shared" si="696"/>
        <v>N</v>
      </c>
      <c r="D5572" s="52">
        <f>_xlfn.XLOOKUP(B5572,Cal_Date!B:B,Cal_Date!A:A,0)</f>
        <v>1</v>
      </c>
      <c r="E5572">
        <v>2019</v>
      </c>
      <c r="F5572" t="s">
        <v>121</v>
      </c>
      <c r="G5572" t="s">
        <v>129</v>
      </c>
      <c r="H5572" t="s">
        <v>14</v>
      </c>
      <c r="I5572" t="s">
        <v>18</v>
      </c>
      <c r="J5572" t="s">
        <v>15</v>
      </c>
      <c r="K5572" t="s">
        <v>43</v>
      </c>
      <c r="L5572">
        <v>2</v>
      </c>
      <c r="M5572">
        <v>1003</v>
      </c>
      <c r="O5572" t="s">
        <v>25</v>
      </c>
      <c r="R5572" t="s">
        <v>44</v>
      </c>
      <c r="S5572" s="49" t="str">
        <f t="shared" si="697"/>
        <v>Card</v>
      </c>
      <c r="T5572" s="3">
        <v>0.03</v>
      </c>
      <c r="U5572" s="2">
        <v>13.780000000000001</v>
      </c>
      <c r="V5572" s="2">
        <v>4.2</v>
      </c>
      <c r="W5572" s="54">
        <f>_xlfn.XLOOKUP(M5572,Market!A:A,Market!F:F,0)</f>
        <v>0.06</v>
      </c>
      <c r="X5572" s="55">
        <f t="shared" si="698"/>
        <v>0.41340000000000005</v>
      </c>
      <c r="Y5572" s="55">
        <f t="shared" si="699"/>
        <v>9.5800000000000018</v>
      </c>
      <c r="Z5572" s="54">
        <f t="shared" si="700"/>
        <v>0.69521044992743108</v>
      </c>
      <c r="AA5572" s="49" t="str">
        <f t="shared" ca="1" si="701"/>
        <v>N</v>
      </c>
      <c r="AB5572" s="49">
        <f t="shared" ca="1" si="702"/>
        <v>5</v>
      </c>
      <c r="AC5572" s="49" t="str">
        <f t="shared" ca="1" si="703"/>
        <v>N</v>
      </c>
    </row>
    <row r="5573" spans="1:29" x14ac:dyDescent="0.25">
      <c r="A5573">
        <v>3870</v>
      </c>
      <c r="B5573" s="9">
        <v>43556</v>
      </c>
      <c r="C5573" s="50" t="str">
        <f t="shared" si="696"/>
        <v>N</v>
      </c>
      <c r="D5573" s="52">
        <f>_xlfn.XLOOKUP(B5573,Cal_Date!B:B,Cal_Date!A:A,0)</f>
        <v>1</v>
      </c>
      <c r="E5573">
        <v>2019</v>
      </c>
      <c r="F5573" t="s">
        <v>121</v>
      </c>
      <c r="G5573" t="s">
        <v>129</v>
      </c>
      <c r="H5573" t="s">
        <v>14</v>
      </c>
      <c r="I5573" t="s">
        <v>18</v>
      </c>
      <c r="J5573" t="s">
        <v>15</v>
      </c>
      <c r="K5573" t="s">
        <v>43</v>
      </c>
      <c r="L5573">
        <v>1</v>
      </c>
      <c r="M5573">
        <v>1005</v>
      </c>
      <c r="O5573" t="s">
        <v>25</v>
      </c>
      <c r="R5573" t="s">
        <v>44</v>
      </c>
      <c r="S5573" s="49" t="str">
        <f t="shared" si="697"/>
        <v>Card</v>
      </c>
      <c r="T5573" s="3">
        <v>0.03</v>
      </c>
      <c r="U5573" s="2">
        <v>7.6229999999999993</v>
      </c>
      <c r="V5573" s="2">
        <v>2.2200000000000002</v>
      </c>
      <c r="W5573" s="54">
        <f>_xlfn.XLOOKUP(M5573,Market!A:A,Market!F:F,0)</f>
        <v>8.8999999999999996E-2</v>
      </c>
      <c r="X5573" s="55">
        <f t="shared" si="698"/>
        <v>0.22868999999999998</v>
      </c>
      <c r="Y5573" s="55">
        <f t="shared" si="699"/>
        <v>5.4029999999999987</v>
      </c>
      <c r="Z5573" s="54">
        <f t="shared" si="700"/>
        <v>0.7087760724124359</v>
      </c>
      <c r="AA5573" s="49" t="str">
        <f t="shared" ca="1" si="701"/>
        <v>N</v>
      </c>
      <c r="AB5573" s="49">
        <f t="shared" ca="1" si="702"/>
        <v>5</v>
      </c>
      <c r="AC5573" s="49" t="str">
        <f t="shared" ca="1" si="703"/>
        <v>N</v>
      </c>
    </row>
    <row r="5574" spans="1:29" x14ac:dyDescent="0.25">
      <c r="A5574">
        <v>3871</v>
      </c>
      <c r="B5574" s="9">
        <v>43556</v>
      </c>
      <c r="C5574" s="50" t="str">
        <f t="shared" si="696"/>
        <v>N</v>
      </c>
      <c r="D5574" s="52">
        <f>_xlfn.XLOOKUP(B5574,Cal_Date!B:B,Cal_Date!A:A,0)</f>
        <v>1</v>
      </c>
      <c r="E5574">
        <v>2019</v>
      </c>
      <c r="F5574" t="s">
        <v>121</v>
      </c>
      <c r="G5574" t="s">
        <v>129</v>
      </c>
      <c r="H5574" t="s">
        <v>48</v>
      </c>
      <c r="I5574" t="s">
        <v>18</v>
      </c>
      <c r="J5574" t="s">
        <v>10</v>
      </c>
      <c r="K5574" t="s">
        <v>43</v>
      </c>
      <c r="L5574">
        <v>2</v>
      </c>
      <c r="M5574">
        <v>1007</v>
      </c>
      <c r="O5574" t="s">
        <v>28</v>
      </c>
      <c r="R5574" t="s">
        <v>44</v>
      </c>
      <c r="S5574" s="49" t="str">
        <f t="shared" si="697"/>
        <v>Card</v>
      </c>
      <c r="T5574" s="3">
        <v>0.03</v>
      </c>
      <c r="U5574" s="2">
        <v>15.245999999999999</v>
      </c>
      <c r="V5574" s="2">
        <v>2.92</v>
      </c>
      <c r="W5574" s="54">
        <f>_xlfn.XLOOKUP(M5574,Market!A:A,Market!F:F,0)</f>
        <v>8.8999999999999996E-2</v>
      </c>
      <c r="X5574" s="55">
        <f t="shared" si="698"/>
        <v>0.45737999999999995</v>
      </c>
      <c r="Y5574" s="55">
        <f t="shared" si="699"/>
        <v>12.325999999999999</v>
      </c>
      <c r="Z5574" s="54">
        <f t="shared" si="700"/>
        <v>0.80847435392889933</v>
      </c>
      <c r="AA5574" s="49" t="str">
        <f t="shared" ca="1" si="701"/>
        <v>N</v>
      </c>
      <c r="AB5574" s="49">
        <f t="shared" ca="1" si="702"/>
        <v>5</v>
      </c>
      <c r="AC5574" s="49" t="str">
        <f t="shared" ca="1" si="703"/>
        <v>N</v>
      </c>
    </row>
    <row r="5575" spans="1:29" x14ac:dyDescent="0.25">
      <c r="A5575">
        <v>3872</v>
      </c>
      <c r="B5575" s="9">
        <v>43556</v>
      </c>
      <c r="C5575" s="50" t="str">
        <f t="shared" si="696"/>
        <v>N</v>
      </c>
      <c r="D5575" s="52">
        <f>_xlfn.XLOOKUP(B5575,Cal_Date!B:B,Cal_Date!A:A,0)</f>
        <v>1</v>
      </c>
      <c r="E5575">
        <v>2019</v>
      </c>
      <c r="F5575" t="s">
        <v>121</v>
      </c>
      <c r="G5575" t="s">
        <v>129</v>
      </c>
      <c r="H5575" t="s">
        <v>11</v>
      </c>
      <c r="I5575" t="s">
        <v>11</v>
      </c>
      <c r="J5575" t="s">
        <v>15</v>
      </c>
      <c r="K5575" t="s">
        <v>42</v>
      </c>
      <c r="L5575">
        <v>1</v>
      </c>
      <c r="M5575">
        <v>1009</v>
      </c>
      <c r="O5575" t="s">
        <v>28</v>
      </c>
      <c r="R5575" t="s">
        <v>44</v>
      </c>
      <c r="S5575" s="49" t="str">
        <f t="shared" si="697"/>
        <v>Card</v>
      </c>
      <c r="T5575" s="3">
        <v>0.03</v>
      </c>
      <c r="U5575" s="2">
        <v>2.7225000000000001</v>
      </c>
      <c r="V5575" s="2">
        <v>0.87</v>
      </c>
      <c r="W5575" s="54">
        <f>_xlfn.XLOOKUP(M5575,Market!A:A,Market!F:F,0)</f>
        <v>8.8999999999999996E-2</v>
      </c>
      <c r="X5575" s="55">
        <f t="shared" si="698"/>
        <v>8.1674999999999998E-2</v>
      </c>
      <c r="Y5575" s="55">
        <f t="shared" si="699"/>
        <v>1.8525</v>
      </c>
      <c r="Z5575" s="54">
        <f t="shared" si="700"/>
        <v>0.68044077134986225</v>
      </c>
      <c r="AA5575" s="49" t="str">
        <f t="shared" ca="1" si="701"/>
        <v>N</v>
      </c>
      <c r="AB5575" s="49">
        <f t="shared" ca="1" si="702"/>
        <v>5</v>
      </c>
      <c r="AC5575" s="49" t="str">
        <f t="shared" ca="1" si="703"/>
        <v>N</v>
      </c>
    </row>
    <row r="5576" spans="1:29" x14ac:dyDescent="0.25">
      <c r="A5576">
        <v>3873</v>
      </c>
      <c r="B5576" s="9">
        <v>43557</v>
      </c>
      <c r="C5576" s="50" t="str">
        <f t="shared" si="696"/>
        <v>N</v>
      </c>
      <c r="D5576" s="52">
        <f>_xlfn.XLOOKUP(B5576,Cal_Date!B:B,Cal_Date!A:A,0)</f>
        <v>1</v>
      </c>
      <c r="E5576">
        <v>2019</v>
      </c>
      <c r="F5576" t="s">
        <v>122</v>
      </c>
      <c r="G5576" t="s">
        <v>129</v>
      </c>
      <c r="H5576" t="s">
        <v>11</v>
      </c>
      <c r="I5576" t="s">
        <v>11</v>
      </c>
      <c r="J5576" t="s">
        <v>15</v>
      </c>
      <c r="K5576" t="s">
        <v>42</v>
      </c>
      <c r="L5576">
        <v>1</v>
      </c>
      <c r="M5576">
        <v>1001</v>
      </c>
      <c r="O5576" t="s">
        <v>25</v>
      </c>
      <c r="R5576" t="s">
        <v>44</v>
      </c>
      <c r="S5576" s="49" t="str">
        <f t="shared" si="697"/>
        <v>Card</v>
      </c>
      <c r="T5576" s="3">
        <v>0.03</v>
      </c>
      <c r="U5576" s="2">
        <v>2.6500000000000004</v>
      </c>
      <c r="V5576" s="2">
        <v>0.87</v>
      </c>
      <c r="W5576" s="54">
        <f>_xlfn.XLOOKUP(M5576,Market!A:A,Market!F:F,0)</f>
        <v>0.06</v>
      </c>
      <c r="X5576" s="55">
        <f t="shared" si="698"/>
        <v>7.9500000000000001E-2</v>
      </c>
      <c r="Y5576" s="55">
        <f t="shared" si="699"/>
        <v>1.7800000000000002</v>
      </c>
      <c r="Z5576" s="54">
        <f t="shared" si="700"/>
        <v>0.67169811320754713</v>
      </c>
      <c r="AA5576" s="49" t="str">
        <f t="shared" ca="1" si="701"/>
        <v>N</v>
      </c>
      <c r="AB5576" s="49">
        <f t="shared" ca="1" si="702"/>
        <v>5</v>
      </c>
      <c r="AC5576" s="49" t="str">
        <f t="shared" ca="1" si="703"/>
        <v>N</v>
      </c>
    </row>
    <row r="5577" spans="1:29" x14ac:dyDescent="0.25">
      <c r="A5577">
        <v>3874</v>
      </c>
      <c r="B5577" s="9">
        <v>43557</v>
      </c>
      <c r="C5577" s="50" t="str">
        <f t="shared" si="696"/>
        <v>N</v>
      </c>
      <c r="D5577" s="52">
        <f>_xlfn.XLOOKUP(B5577,Cal_Date!B:B,Cal_Date!A:A,0)</f>
        <v>1</v>
      </c>
      <c r="E5577">
        <v>2019</v>
      </c>
      <c r="F5577" t="s">
        <v>122</v>
      </c>
      <c r="G5577" t="s">
        <v>129</v>
      </c>
      <c r="H5577" t="s">
        <v>48</v>
      </c>
      <c r="I5577" t="s">
        <v>18</v>
      </c>
      <c r="J5577" t="s">
        <v>10</v>
      </c>
      <c r="K5577" t="s">
        <v>43</v>
      </c>
      <c r="L5577">
        <v>1</v>
      </c>
      <c r="M5577">
        <v>1010</v>
      </c>
      <c r="O5577" t="s">
        <v>25</v>
      </c>
      <c r="R5577" t="s">
        <v>44</v>
      </c>
      <c r="S5577" s="49" t="str">
        <f t="shared" si="697"/>
        <v>Card</v>
      </c>
      <c r="T5577" s="3">
        <v>0.03</v>
      </c>
      <c r="U5577" s="2">
        <v>7.5600000000000005</v>
      </c>
      <c r="V5577" s="2">
        <v>1.46</v>
      </c>
      <c r="W5577" s="54">
        <f>_xlfn.XLOOKUP(M5577,Market!A:A,Market!F:F,0)</f>
        <v>0.08</v>
      </c>
      <c r="X5577" s="55">
        <f t="shared" si="698"/>
        <v>0.2268</v>
      </c>
      <c r="Y5577" s="55">
        <f t="shared" si="699"/>
        <v>6.1000000000000005</v>
      </c>
      <c r="Z5577" s="54">
        <f t="shared" si="700"/>
        <v>0.80687830687830686</v>
      </c>
      <c r="AA5577" s="49" t="str">
        <f t="shared" ca="1" si="701"/>
        <v>N</v>
      </c>
      <c r="AB5577" s="49">
        <f t="shared" ca="1" si="702"/>
        <v>5</v>
      </c>
      <c r="AC5577" s="49" t="str">
        <f t="shared" ca="1" si="703"/>
        <v>N</v>
      </c>
    </row>
    <row r="5578" spans="1:29" x14ac:dyDescent="0.25">
      <c r="A5578">
        <v>3875</v>
      </c>
      <c r="B5578" s="9">
        <v>43557</v>
      </c>
      <c r="C5578" s="50" t="str">
        <f t="shared" si="696"/>
        <v>N</v>
      </c>
      <c r="D5578" s="52">
        <f>_xlfn.XLOOKUP(B5578,Cal_Date!B:B,Cal_Date!A:A,0)</f>
        <v>1</v>
      </c>
      <c r="E5578">
        <v>2019</v>
      </c>
      <c r="F5578" t="s">
        <v>122</v>
      </c>
      <c r="G5578" t="s">
        <v>129</v>
      </c>
      <c r="H5578" t="s">
        <v>48</v>
      </c>
      <c r="I5578" t="s">
        <v>18</v>
      </c>
      <c r="J5578" t="s">
        <v>10</v>
      </c>
      <c r="K5578" t="s">
        <v>43</v>
      </c>
      <c r="L5578">
        <v>1</v>
      </c>
      <c r="M5578">
        <v>1010</v>
      </c>
      <c r="O5578" t="s">
        <v>25</v>
      </c>
      <c r="R5578" t="s">
        <v>44</v>
      </c>
      <c r="S5578" s="49" t="str">
        <f t="shared" si="697"/>
        <v>Card</v>
      </c>
      <c r="T5578" s="3">
        <v>0.03</v>
      </c>
      <c r="U5578" s="2">
        <v>7.5600000000000005</v>
      </c>
      <c r="V5578" s="2">
        <v>1.46</v>
      </c>
      <c r="W5578" s="54">
        <f>_xlfn.XLOOKUP(M5578,Market!A:A,Market!F:F,0)</f>
        <v>0.08</v>
      </c>
      <c r="X5578" s="55">
        <f t="shared" si="698"/>
        <v>0.2268</v>
      </c>
      <c r="Y5578" s="55">
        <f t="shared" si="699"/>
        <v>6.1000000000000005</v>
      </c>
      <c r="Z5578" s="54">
        <f t="shared" si="700"/>
        <v>0.80687830687830686</v>
      </c>
      <c r="AA5578" s="49" t="str">
        <f t="shared" ca="1" si="701"/>
        <v>N</v>
      </c>
      <c r="AB5578" s="49">
        <f t="shared" ca="1" si="702"/>
        <v>5</v>
      </c>
      <c r="AC5578" s="49" t="str">
        <f t="shared" ca="1" si="703"/>
        <v>N</v>
      </c>
    </row>
    <row r="5579" spans="1:29" x14ac:dyDescent="0.25">
      <c r="A5579">
        <v>3876</v>
      </c>
      <c r="B5579" s="9">
        <v>43557</v>
      </c>
      <c r="C5579" s="50" t="str">
        <f t="shared" si="696"/>
        <v>N</v>
      </c>
      <c r="D5579" s="52">
        <f>_xlfn.XLOOKUP(B5579,Cal_Date!B:B,Cal_Date!A:A,0)</f>
        <v>1</v>
      </c>
      <c r="E5579">
        <v>2019</v>
      </c>
      <c r="F5579" t="s">
        <v>122</v>
      </c>
      <c r="G5579" t="s">
        <v>129</v>
      </c>
      <c r="H5579" t="s">
        <v>11</v>
      </c>
      <c r="I5579" t="s">
        <v>11</v>
      </c>
      <c r="J5579" t="s">
        <v>15</v>
      </c>
      <c r="K5579" t="s">
        <v>42</v>
      </c>
      <c r="L5579">
        <v>2</v>
      </c>
      <c r="M5579">
        <v>1010</v>
      </c>
      <c r="O5579" t="s">
        <v>25</v>
      </c>
      <c r="R5579" t="s">
        <v>44</v>
      </c>
      <c r="S5579" s="49" t="str">
        <f t="shared" si="697"/>
        <v>Card</v>
      </c>
      <c r="T5579" s="3">
        <v>0.03</v>
      </c>
      <c r="U5579" s="2">
        <v>5.4</v>
      </c>
      <c r="V5579" s="2">
        <v>1.74</v>
      </c>
      <c r="W5579" s="54">
        <f>_xlfn.XLOOKUP(M5579,Market!A:A,Market!F:F,0)</f>
        <v>0.08</v>
      </c>
      <c r="X5579" s="55">
        <f t="shared" si="698"/>
        <v>0.16200000000000001</v>
      </c>
      <c r="Y5579" s="55">
        <f t="shared" si="699"/>
        <v>3.66</v>
      </c>
      <c r="Z5579" s="54">
        <f t="shared" si="700"/>
        <v>0.67777777777777781</v>
      </c>
      <c r="AA5579" s="49" t="str">
        <f t="shared" ca="1" si="701"/>
        <v>N</v>
      </c>
      <c r="AB5579" s="49">
        <f t="shared" ca="1" si="702"/>
        <v>5</v>
      </c>
      <c r="AC5579" s="49" t="str">
        <f t="shared" ca="1" si="703"/>
        <v>N</v>
      </c>
    </row>
    <row r="5580" spans="1:29" x14ac:dyDescent="0.25">
      <c r="A5580">
        <v>3877</v>
      </c>
      <c r="B5580" s="9">
        <v>43557</v>
      </c>
      <c r="C5580" s="50" t="str">
        <f t="shared" si="696"/>
        <v>N</v>
      </c>
      <c r="D5580" s="52">
        <f>_xlfn.XLOOKUP(B5580,Cal_Date!B:B,Cal_Date!A:A,0)</f>
        <v>1</v>
      </c>
      <c r="E5580">
        <v>2019</v>
      </c>
      <c r="F5580" t="s">
        <v>122</v>
      </c>
      <c r="G5580" t="s">
        <v>129</v>
      </c>
      <c r="H5580" t="s">
        <v>11</v>
      </c>
      <c r="I5580" t="s">
        <v>11</v>
      </c>
      <c r="J5580" t="s">
        <v>15</v>
      </c>
      <c r="K5580" t="s">
        <v>42</v>
      </c>
      <c r="L5580">
        <v>1</v>
      </c>
      <c r="M5580">
        <v>1010</v>
      </c>
      <c r="O5580" t="s">
        <v>25</v>
      </c>
      <c r="R5580" t="s">
        <v>44</v>
      </c>
      <c r="S5580" s="49" t="str">
        <f t="shared" si="697"/>
        <v>Card</v>
      </c>
      <c r="T5580" s="3">
        <v>0.03</v>
      </c>
      <c r="U5580" s="2">
        <v>2.7</v>
      </c>
      <c r="V5580" s="2">
        <v>0.87</v>
      </c>
      <c r="W5580" s="54">
        <f>_xlfn.XLOOKUP(M5580,Market!A:A,Market!F:F,0)</f>
        <v>0.08</v>
      </c>
      <c r="X5580" s="55">
        <f t="shared" si="698"/>
        <v>8.1000000000000003E-2</v>
      </c>
      <c r="Y5580" s="55">
        <f t="shared" si="699"/>
        <v>1.83</v>
      </c>
      <c r="Z5580" s="54">
        <f t="shared" si="700"/>
        <v>0.67777777777777781</v>
      </c>
      <c r="AA5580" s="49" t="str">
        <f t="shared" ca="1" si="701"/>
        <v>N</v>
      </c>
      <c r="AB5580" s="49">
        <f t="shared" ca="1" si="702"/>
        <v>5</v>
      </c>
      <c r="AC5580" s="49" t="str">
        <f t="shared" ca="1" si="703"/>
        <v>N</v>
      </c>
    </row>
    <row r="5581" spans="1:29" x14ac:dyDescent="0.25">
      <c r="A5581">
        <v>3878</v>
      </c>
      <c r="B5581" s="9">
        <v>43557</v>
      </c>
      <c r="C5581" s="50" t="str">
        <f t="shared" si="696"/>
        <v>N</v>
      </c>
      <c r="D5581" s="52">
        <f>_xlfn.XLOOKUP(B5581,Cal_Date!B:B,Cal_Date!A:A,0)</f>
        <v>1</v>
      </c>
      <c r="E5581">
        <v>2019</v>
      </c>
      <c r="F5581" t="s">
        <v>122</v>
      </c>
      <c r="G5581" t="s">
        <v>129</v>
      </c>
      <c r="H5581" t="s">
        <v>11</v>
      </c>
      <c r="I5581" t="s">
        <v>11</v>
      </c>
      <c r="J5581" t="s">
        <v>15</v>
      </c>
      <c r="K5581" t="s">
        <v>42</v>
      </c>
      <c r="L5581">
        <v>1</v>
      </c>
      <c r="M5581">
        <v>1011</v>
      </c>
      <c r="O5581" t="s">
        <v>25</v>
      </c>
      <c r="R5581" t="s">
        <v>44</v>
      </c>
      <c r="S5581" s="49" t="str">
        <f t="shared" si="697"/>
        <v>Card</v>
      </c>
      <c r="T5581" s="3">
        <v>0.03</v>
      </c>
      <c r="U5581" s="2">
        <v>2.6500000000000004</v>
      </c>
      <c r="V5581" s="2">
        <v>0.87</v>
      </c>
      <c r="W5581" s="54">
        <f>_xlfn.XLOOKUP(M5581,Market!A:A,Market!F:F,0)</f>
        <v>0.06</v>
      </c>
      <c r="X5581" s="55">
        <f t="shared" si="698"/>
        <v>7.9500000000000001E-2</v>
      </c>
      <c r="Y5581" s="55">
        <f t="shared" si="699"/>
        <v>1.7800000000000002</v>
      </c>
      <c r="Z5581" s="54">
        <f t="shared" si="700"/>
        <v>0.67169811320754713</v>
      </c>
      <c r="AA5581" s="49" t="str">
        <f t="shared" ca="1" si="701"/>
        <v>N</v>
      </c>
      <c r="AB5581" s="49">
        <f t="shared" ca="1" si="702"/>
        <v>5</v>
      </c>
      <c r="AC5581" s="49" t="str">
        <f t="shared" ca="1" si="703"/>
        <v>N</v>
      </c>
    </row>
    <row r="5582" spans="1:29" x14ac:dyDescent="0.25">
      <c r="A5582">
        <v>3879</v>
      </c>
      <c r="B5582" s="9">
        <v>43557</v>
      </c>
      <c r="C5582" s="50" t="str">
        <f t="shared" si="696"/>
        <v>N</v>
      </c>
      <c r="D5582" s="52">
        <f>_xlfn.XLOOKUP(B5582,Cal_Date!B:B,Cal_Date!A:A,0)</f>
        <v>1</v>
      </c>
      <c r="E5582">
        <v>2019</v>
      </c>
      <c r="F5582" t="s">
        <v>122</v>
      </c>
      <c r="G5582" t="s">
        <v>129</v>
      </c>
      <c r="H5582" t="s">
        <v>11</v>
      </c>
      <c r="I5582" t="s">
        <v>11</v>
      </c>
      <c r="J5582" t="s">
        <v>15</v>
      </c>
      <c r="K5582" t="s">
        <v>42</v>
      </c>
      <c r="L5582">
        <v>1</v>
      </c>
      <c r="M5582">
        <v>1007</v>
      </c>
      <c r="O5582" t="s">
        <v>28</v>
      </c>
      <c r="R5582" t="s">
        <v>46</v>
      </c>
      <c r="S5582" s="49" t="str">
        <f t="shared" si="697"/>
        <v>Card</v>
      </c>
      <c r="T5582" s="3">
        <v>0.04</v>
      </c>
      <c r="U5582" s="2">
        <v>2.7225000000000001</v>
      </c>
      <c r="V5582" s="2">
        <v>0.87</v>
      </c>
      <c r="W5582" s="54">
        <f>_xlfn.XLOOKUP(M5582,Market!A:A,Market!F:F,0)</f>
        <v>8.8999999999999996E-2</v>
      </c>
      <c r="X5582" s="55">
        <f t="shared" si="698"/>
        <v>0.10890000000000001</v>
      </c>
      <c r="Y5582" s="55">
        <f t="shared" si="699"/>
        <v>1.8525</v>
      </c>
      <c r="Z5582" s="54">
        <f t="shared" si="700"/>
        <v>0.68044077134986225</v>
      </c>
      <c r="AA5582" s="49" t="str">
        <f t="shared" ca="1" si="701"/>
        <v>N</v>
      </c>
      <c r="AB5582" s="49">
        <f t="shared" ca="1" si="702"/>
        <v>5</v>
      </c>
      <c r="AC5582" s="49" t="str">
        <f t="shared" ca="1" si="703"/>
        <v>N</v>
      </c>
    </row>
    <row r="5583" spans="1:29" x14ac:dyDescent="0.25">
      <c r="A5583">
        <v>3880</v>
      </c>
      <c r="B5583" s="9">
        <v>43557</v>
      </c>
      <c r="C5583" s="50" t="str">
        <f t="shared" si="696"/>
        <v>N</v>
      </c>
      <c r="D5583" s="52">
        <f>_xlfn.XLOOKUP(B5583,Cal_Date!B:B,Cal_Date!A:A,0)</f>
        <v>1</v>
      </c>
      <c r="E5583">
        <v>2019</v>
      </c>
      <c r="F5583" t="s">
        <v>122</v>
      </c>
      <c r="G5583" t="s">
        <v>129</v>
      </c>
      <c r="H5583" t="s">
        <v>11</v>
      </c>
      <c r="I5583" t="s">
        <v>13</v>
      </c>
      <c r="J5583" t="s">
        <v>15</v>
      </c>
      <c r="K5583" t="s">
        <v>42</v>
      </c>
      <c r="L5583">
        <v>1</v>
      </c>
      <c r="M5583">
        <v>1007</v>
      </c>
      <c r="O5583" t="s">
        <v>28</v>
      </c>
      <c r="R5583" t="s">
        <v>44</v>
      </c>
      <c r="S5583" s="49" t="str">
        <f t="shared" si="697"/>
        <v>Card</v>
      </c>
      <c r="T5583" s="3">
        <v>0.03</v>
      </c>
      <c r="U5583" s="2">
        <v>2.7225000000000001</v>
      </c>
      <c r="V5583" s="2">
        <v>1.42</v>
      </c>
      <c r="W5583" s="54">
        <f>_xlfn.XLOOKUP(M5583,Market!A:A,Market!F:F,0)</f>
        <v>8.8999999999999996E-2</v>
      </c>
      <c r="X5583" s="55">
        <f t="shared" si="698"/>
        <v>8.1674999999999998E-2</v>
      </c>
      <c r="Y5583" s="55">
        <f t="shared" si="699"/>
        <v>1.3025000000000002</v>
      </c>
      <c r="Z5583" s="54">
        <f t="shared" si="700"/>
        <v>0.47842056932966032</v>
      </c>
      <c r="AA5583" s="49" t="str">
        <f t="shared" ca="1" si="701"/>
        <v>N</v>
      </c>
      <c r="AB5583" s="49">
        <f t="shared" ca="1" si="702"/>
        <v>5</v>
      </c>
      <c r="AC5583" s="49" t="str">
        <f t="shared" ca="1" si="703"/>
        <v>N</v>
      </c>
    </row>
    <row r="5584" spans="1:29" x14ac:dyDescent="0.25">
      <c r="A5584">
        <v>3881</v>
      </c>
      <c r="B5584" s="9">
        <v>43557</v>
      </c>
      <c r="C5584" s="50" t="str">
        <f t="shared" si="696"/>
        <v>N</v>
      </c>
      <c r="D5584" s="52">
        <f>_xlfn.XLOOKUP(B5584,Cal_Date!B:B,Cal_Date!A:A,0)</f>
        <v>1</v>
      </c>
      <c r="E5584">
        <v>2019</v>
      </c>
      <c r="F5584" t="s">
        <v>122</v>
      </c>
      <c r="G5584" t="s">
        <v>129</v>
      </c>
      <c r="H5584" t="s">
        <v>48</v>
      </c>
      <c r="I5584" t="s">
        <v>18</v>
      </c>
      <c r="J5584" t="s">
        <v>10</v>
      </c>
      <c r="K5584" t="s">
        <v>43</v>
      </c>
      <c r="L5584">
        <v>1</v>
      </c>
      <c r="M5584">
        <v>1008</v>
      </c>
      <c r="O5584" t="s">
        <v>28</v>
      </c>
      <c r="R5584" t="s">
        <v>44</v>
      </c>
      <c r="S5584" s="49" t="str">
        <f t="shared" si="697"/>
        <v>Card</v>
      </c>
      <c r="T5584" s="3">
        <v>0.03</v>
      </c>
      <c r="U5584" s="2">
        <v>7.6229999999999993</v>
      </c>
      <c r="V5584" s="2">
        <v>1.46</v>
      </c>
      <c r="W5584" s="54">
        <f>_xlfn.XLOOKUP(M5584,Market!A:A,Market!F:F,0)</f>
        <v>8.8999999999999996E-2</v>
      </c>
      <c r="X5584" s="55">
        <f t="shared" si="698"/>
        <v>0.22868999999999998</v>
      </c>
      <c r="Y5584" s="55">
        <f t="shared" si="699"/>
        <v>6.1629999999999994</v>
      </c>
      <c r="Z5584" s="54">
        <f t="shared" si="700"/>
        <v>0.80847435392889933</v>
      </c>
      <c r="AA5584" s="49" t="str">
        <f t="shared" ca="1" si="701"/>
        <v>N</v>
      </c>
      <c r="AB5584" s="49">
        <f t="shared" ca="1" si="702"/>
        <v>5</v>
      </c>
      <c r="AC5584" s="49" t="str">
        <f t="shared" ca="1" si="703"/>
        <v>N</v>
      </c>
    </row>
    <row r="5585" spans="1:29" x14ac:dyDescent="0.25">
      <c r="A5585">
        <v>3882</v>
      </c>
      <c r="B5585" s="9">
        <v>43557</v>
      </c>
      <c r="C5585" s="50" t="str">
        <f t="shared" si="696"/>
        <v>N</v>
      </c>
      <c r="D5585" s="52">
        <f>_xlfn.XLOOKUP(B5585,Cal_Date!B:B,Cal_Date!A:A,0)</f>
        <v>1</v>
      </c>
      <c r="E5585">
        <v>2019</v>
      </c>
      <c r="F5585" t="s">
        <v>122</v>
      </c>
      <c r="G5585" t="s">
        <v>129</v>
      </c>
      <c r="H5585" t="s">
        <v>11</v>
      </c>
      <c r="I5585" t="s">
        <v>11</v>
      </c>
      <c r="J5585" t="s">
        <v>15</v>
      </c>
      <c r="K5585" t="s">
        <v>42</v>
      </c>
      <c r="L5585">
        <v>2</v>
      </c>
      <c r="M5585">
        <v>1004</v>
      </c>
      <c r="O5585" t="s">
        <v>28</v>
      </c>
      <c r="R5585" t="s">
        <v>44</v>
      </c>
      <c r="S5585" s="49" t="str">
        <f t="shared" si="697"/>
        <v>Card</v>
      </c>
      <c r="T5585" s="3">
        <v>0.03</v>
      </c>
      <c r="U5585" s="2">
        <v>5.3000000000000007</v>
      </c>
      <c r="V5585" s="2">
        <v>1.74</v>
      </c>
      <c r="W5585" s="54">
        <f>_xlfn.XLOOKUP(M5585,Market!A:A,Market!F:F,0)</f>
        <v>0.06</v>
      </c>
      <c r="X5585" s="55">
        <f t="shared" si="698"/>
        <v>0.159</v>
      </c>
      <c r="Y5585" s="55">
        <f t="shared" si="699"/>
        <v>3.5600000000000005</v>
      </c>
      <c r="Z5585" s="54">
        <f t="shared" si="700"/>
        <v>0.67169811320754713</v>
      </c>
      <c r="AA5585" s="49" t="str">
        <f t="shared" ca="1" si="701"/>
        <v>N</v>
      </c>
      <c r="AB5585" s="49">
        <f t="shared" ca="1" si="702"/>
        <v>5</v>
      </c>
      <c r="AC5585" s="49" t="str">
        <f t="shared" ca="1" si="703"/>
        <v>N</v>
      </c>
    </row>
    <row r="5586" spans="1:29" x14ac:dyDescent="0.25">
      <c r="A5586">
        <v>3883</v>
      </c>
      <c r="B5586" s="9">
        <v>43557</v>
      </c>
      <c r="C5586" s="50" t="str">
        <f t="shared" si="696"/>
        <v>N</v>
      </c>
      <c r="D5586" s="52">
        <f>_xlfn.XLOOKUP(B5586,Cal_Date!B:B,Cal_Date!A:A,0)</f>
        <v>1</v>
      </c>
      <c r="E5586">
        <v>2019</v>
      </c>
      <c r="F5586" t="s">
        <v>122</v>
      </c>
      <c r="G5586" t="s">
        <v>129</v>
      </c>
      <c r="H5586" t="s">
        <v>14</v>
      </c>
      <c r="I5586" t="s">
        <v>18</v>
      </c>
      <c r="J5586" t="s">
        <v>15</v>
      </c>
      <c r="K5586" t="s">
        <v>43</v>
      </c>
      <c r="L5586">
        <v>2</v>
      </c>
      <c r="M5586">
        <v>1003</v>
      </c>
      <c r="O5586" t="s">
        <v>25</v>
      </c>
      <c r="R5586" t="s">
        <v>44</v>
      </c>
      <c r="S5586" s="49" t="str">
        <f t="shared" si="697"/>
        <v>Card</v>
      </c>
      <c r="T5586" s="3">
        <v>0.03</v>
      </c>
      <c r="U5586" s="2">
        <v>13.780000000000001</v>
      </c>
      <c r="V5586" s="2">
        <v>4.2</v>
      </c>
      <c r="W5586" s="54">
        <f>_xlfn.XLOOKUP(M5586,Market!A:A,Market!F:F,0)</f>
        <v>0.06</v>
      </c>
      <c r="X5586" s="55">
        <f t="shared" si="698"/>
        <v>0.41340000000000005</v>
      </c>
      <c r="Y5586" s="55">
        <f t="shared" si="699"/>
        <v>9.5800000000000018</v>
      </c>
      <c r="Z5586" s="54">
        <f t="shared" si="700"/>
        <v>0.69521044992743108</v>
      </c>
      <c r="AA5586" s="49" t="str">
        <f t="shared" ca="1" si="701"/>
        <v>N</v>
      </c>
      <c r="AB5586" s="49">
        <f t="shared" ca="1" si="702"/>
        <v>5</v>
      </c>
      <c r="AC5586" s="49" t="str">
        <f t="shared" ca="1" si="703"/>
        <v>N</v>
      </c>
    </row>
    <row r="5587" spans="1:29" x14ac:dyDescent="0.25">
      <c r="A5587">
        <v>3884</v>
      </c>
      <c r="B5587" s="9">
        <v>43557</v>
      </c>
      <c r="C5587" s="50" t="str">
        <f t="shared" si="696"/>
        <v>N</v>
      </c>
      <c r="D5587" s="52">
        <f>_xlfn.XLOOKUP(B5587,Cal_Date!B:B,Cal_Date!A:A,0)</f>
        <v>1</v>
      </c>
      <c r="E5587">
        <v>2019</v>
      </c>
      <c r="F5587" t="s">
        <v>122</v>
      </c>
      <c r="G5587" t="s">
        <v>129</v>
      </c>
      <c r="H5587" t="s">
        <v>14</v>
      </c>
      <c r="I5587" t="s">
        <v>18</v>
      </c>
      <c r="J5587" t="s">
        <v>15</v>
      </c>
      <c r="K5587" t="s">
        <v>43</v>
      </c>
      <c r="L5587">
        <v>1</v>
      </c>
      <c r="M5587">
        <v>1002</v>
      </c>
      <c r="O5587" t="s">
        <v>28</v>
      </c>
      <c r="R5587" t="s">
        <v>44</v>
      </c>
      <c r="S5587" s="49" t="str">
        <f t="shared" si="697"/>
        <v>Card</v>
      </c>
      <c r="T5587" s="3">
        <v>0.03</v>
      </c>
      <c r="U5587" s="2">
        <v>6.8900000000000006</v>
      </c>
      <c r="V5587" s="2">
        <v>2.1</v>
      </c>
      <c r="W5587" s="54">
        <f>_xlfn.XLOOKUP(M5587,Market!A:A,Market!F:F,0)</f>
        <v>0.06</v>
      </c>
      <c r="X5587" s="55">
        <f t="shared" si="698"/>
        <v>0.20670000000000002</v>
      </c>
      <c r="Y5587" s="55">
        <f t="shared" si="699"/>
        <v>4.7900000000000009</v>
      </c>
      <c r="Z5587" s="54">
        <f t="shared" si="700"/>
        <v>0.69521044992743108</v>
      </c>
      <c r="AA5587" s="49" t="str">
        <f t="shared" ca="1" si="701"/>
        <v>N</v>
      </c>
      <c r="AB5587" s="49">
        <f t="shared" ca="1" si="702"/>
        <v>5</v>
      </c>
      <c r="AC5587" s="49" t="str">
        <f t="shared" ca="1" si="703"/>
        <v>N</v>
      </c>
    </row>
    <row r="5588" spans="1:29" x14ac:dyDescent="0.25">
      <c r="A5588">
        <v>3885</v>
      </c>
      <c r="B5588" s="9">
        <v>43557</v>
      </c>
      <c r="C5588" s="50" t="str">
        <f t="shared" si="696"/>
        <v>N</v>
      </c>
      <c r="D5588" s="52">
        <f>_xlfn.XLOOKUP(B5588,Cal_Date!B:B,Cal_Date!A:A,0)</f>
        <v>1</v>
      </c>
      <c r="E5588">
        <v>2019</v>
      </c>
      <c r="F5588" t="s">
        <v>122</v>
      </c>
      <c r="G5588" t="s">
        <v>129</v>
      </c>
      <c r="H5588" t="s">
        <v>14</v>
      </c>
      <c r="I5588" t="s">
        <v>18</v>
      </c>
      <c r="J5588" t="s">
        <v>15</v>
      </c>
      <c r="K5588" t="s">
        <v>43</v>
      </c>
      <c r="L5588">
        <v>1</v>
      </c>
      <c r="M5588">
        <v>1007</v>
      </c>
      <c r="O5588" t="s">
        <v>28</v>
      </c>
      <c r="R5588" t="s">
        <v>44</v>
      </c>
      <c r="S5588" s="49" t="str">
        <f t="shared" si="697"/>
        <v>Card</v>
      </c>
      <c r="T5588" s="3">
        <v>0.03</v>
      </c>
      <c r="U5588" s="2">
        <v>7.0785</v>
      </c>
      <c r="V5588" s="2">
        <v>2.1</v>
      </c>
      <c r="W5588" s="54">
        <f>_xlfn.XLOOKUP(M5588,Market!A:A,Market!F:F,0)</f>
        <v>8.8999999999999996E-2</v>
      </c>
      <c r="X5588" s="55">
        <f t="shared" si="698"/>
        <v>0.21235499999999999</v>
      </c>
      <c r="Y5588" s="55">
        <f t="shared" si="699"/>
        <v>4.9785000000000004</v>
      </c>
      <c r="Z5588" s="54">
        <f t="shared" si="700"/>
        <v>0.70332697605424888</v>
      </c>
      <c r="AA5588" s="49" t="str">
        <f t="shared" ca="1" si="701"/>
        <v>N</v>
      </c>
      <c r="AB5588" s="49">
        <f t="shared" ca="1" si="702"/>
        <v>5</v>
      </c>
      <c r="AC5588" s="49" t="str">
        <f t="shared" ca="1" si="703"/>
        <v>N</v>
      </c>
    </row>
    <row r="5589" spans="1:29" x14ac:dyDescent="0.25">
      <c r="A5589">
        <v>3886</v>
      </c>
      <c r="B5589" s="9">
        <v>43557</v>
      </c>
      <c r="C5589" s="50" t="str">
        <f t="shared" si="696"/>
        <v>N</v>
      </c>
      <c r="D5589" s="52">
        <f>_xlfn.XLOOKUP(B5589,Cal_Date!B:B,Cal_Date!A:A,0)</f>
        <v>1</v>
      </c>
      <c r="E5589">
        <v>2019</v>
      </c>
      <c r="F5589" t="s">
        <v>122</v>
      </c>
      <c r="G5589" t="s">
        <v>129</v>
      </c>
      <c r="H5589" t="s">
        <v>14</v>
      </c>
      <c r="I5589" t="s">
        <v>13</v>
      </c>
      <c r="J5589" t="s">
        <v>15</v>
      </c>
      <c r="K5589" t="s">
        <v>43</v>
      </c>
      <c r="L5589">
        <v>1</v>
      </c>
      <c r="M5589">
        <v>1008</v>
      </c>
      <c r="O5589" t="s">
        <v>28</v>
      </c>
      <c r="R5589" t="s">
        <v>44</v>
      </c>
      <c r="S5589" s="49" t="str">
        <f t="shared" si="697"/>
        <v>Card</v>
      </c>
      <c r="T5589" s="3">
        <v>0.03</v>
      </c>
      <c r="U5589" s="2">
        <v>7.0785</v>
      </c>
      <c r="V5589" s="2">
        <v>2.12</v>
      </c>
      <c r="W5589" s="54">
        <f>_xlfn.XLOOKUP(M5589,Market!A:A,Market!F:F,0)</f>
        <v>8.8999999999999996E-2</v>
      </c>
      <c r="X5589" s="55">
        <f t="shared" si="698"/>
        <v>0.21235499999999999</v>
      </c>
      <c r="Y5589" s="55">
        <f t="shared" si="699"/>
        <v>4.9584999999999999</v>
      </c>
      <c r="Z5589" s="54">
        <f t="shared" si="700"/>
        <v>0.70050151868333688</v>
      </c>
      <c r="AA5589" s="49" t="str">
        <f t="shared" ca="1" si="701"/>
        <v>N</v>
      </c>
      <c r="AB5589" s="49">
        <f t="shared" ca="1" si="702"/>
        <v>5</v>
      </c>
      <c r="AC5589" s="49" t="str">
        <f t="shared" ca="1" si="703"/>
        <v>N</v>
      </c>
    </row>
    <row r="5590" spans="1:29" x14ac:dyDescent="0.25">
      <c r="A5590">
        <v>3887</v>
      </c>
      <c r="B5590" s="9">
        <v>43557</v>
      </c>
      <c r="C5590" s="50" t="str">
        <f t="shared" si="696"/>
        <v>N</v>
      </c>
      <c r="D5590" s="52">
        <f>_xlfn.XLOOKUP(B5590,Cal_Date!B:B,Cal_Date!A:A,0)</f>
        <v>1</v>
      </c>
      <c r="E5590">
        <v>2019</v>
      </c>
      <c r="F5590" t="s">
        <v>122</v>
      </c>
      <c r="G5590" t="s">
        <v>129</v>
      </c>
      <c r="H5590" t="s">
        <v>11</v>
      </c>
      <c r="I5590" t="s">
        <v>11</v>
      </c>
      <c r="J5590" t="s">
        <v>15</v>
      </c>
      <c r="K5590" t="s">
        <v>42</v>
      </c>
      <c r="L5590">
        <v>2</v>
      </c>
      <c r="M5590">
        <v>1008</v>
      </c>
      <c r="O5590" t="s">
        <v>28</v>
      </c>
      <c r="R5590" t="s">
        <v>44</v>
      </c>
      <c r="S5590" s="49" t="str">
        <f t="shared" si="697"/>
        <v>Card</v>
      </c>
      <c r="T5590" s="3">
        <v>0.03</v>
      </c>
      <c r="U5590" s="2">
        <v>5.4450000000000003</v>
      </c>
      <c r="V5590" s="2">
        <v>1.74</v>
      </c>
      <c r="W5590" s="54">
        <f>_xlfn.XLOOKUP(M5590,Market!A:A,Market!F:F,0)</f>
        <v>8.8999999999999996E-2</v>
      </c>
      <c r="X5590" s="55">
        <f t="shared" si="698"/>
        <v>0.16335</v>
      </c>
      <c r="Y5590" s="55">
        <f t="shared" si="699"/>
        <v>3.7050000000000001</v>
      </c>
      <c r="Z5590" s="54">
        <f t="shared" si="700"/>
        <v>0.68044077134986225</v>
      </c>
      <c r="AA5590" s="49" t="str">
        <f t="shared" ca="1" si="701"/>
        <v>N</v>
      </c>
      <c r="AB5590" s="49">
        <f t="shared" ca="1" si="702"/>
        <v>5</v>
      </c>
      <c r="AC5590" s="49" t="str">
        <f t="shared" ca="1" si="703"/>
        <v>N</v>
      </c>
    </row>
    <row r="5591" spans="1:29" x14ac:dyDescent="0.25">
      <c r="A5591">
        <v>3888</v>
      </c>
      <c r="B5591" s="9">
        <v>43557</v>
      </c>
      <c r="C5591" s="50" t="str">
        <f t="shared" si="696"/>
        <v>N</v>
      </c>
      <c r="D5591" s="52">
        <f>_xlfn.XLOOKUP(B5591,Cal_Date!B:B,Cal_Date!A:A,0)</f>
        <v>1</v>
      </c>
      <c r="E5591">
        <v>2019</v>
      </c>
      <c r="F5591" t="s">
        <v>122</v>
      </c>
      <c r="G5591" t="s">
        <v>129</v>
      </c>
      <c r="H5591" t="s">
        <v>48</v>
      </c>
      <c r="I5591" t="s">
        <v>18</v>
      </c>
      <c r="J5591" t="s">
        <v>10</v>
      </c>
      <c r="K5591" t="s">
        <v>43</v>
      </c>
      <c r="L5591">
        <v>1</v>
      </c>
      <c r="M5591">
        <v>1000</v>
      </c>
      <c r="O5591" t="s">
        <v>25</v>
      </c>
      <c r="R5591" t="s">
        <v>44</v>
      </c>
      <c r="S5591" s="49" t="str">
        <f t="shared" si="697"/>
        <v>Card</v>
      </c>
      <c r="T5591" s="3">
        <v>0.03</v>
      </c>
      <c r="U5591" s="2">
        <v>7.5600000000000005</v>
      </c>
      <c r="V5591" s="2">
        <v>1.46</v>
      </c>
      <c r="W5591" s="54">
        <f>_xlfn.XLOOKUP(M5591,Market!A:A,Market!F:F,0)</f>
        <v>0.08</v>
      </c>
      <c r="X5591" s="55">
        <f t="shared" si="698"/>
        <v>0.2268</v>
      </c>
      <c r="Y5591" s="55">
        <f t="shared" si="699"/>
        <v>6.1000000000000005</v>
      </c>
      <c r="Z5591" s="54">
        <f t="shared" si="700"/>
        <v>0.80687830687830686</v>
      </c>
      <c r="AA5591" s="49" t="str">
        <f t="shared" ca="1" si="701"/>
        <v>N</v>
      </c>
      <c r="AB5591" s="49">
        <f t="shared" ca="1" si="702"/>
        <v>5</v>
      </c>
      <c r="AC5591" s="49" t="str">
        <f t="shared" ca="1" si="703"/>
        <v>N</v>
      </c>
    </row>
    <row r="5592" spans="1:29" x14ac:dyDescent="0.25">
      <c r="A5592">
        <v>3889</v>
      </c>
      <c r="B5592" s="9">
        <v>43557</v>
      </c>
      <c r="C5592" s="50" t="str">
        <f t="shared" si="696"/>
        <v>N</v>
      </c>
      <c r="D5592" s="52">
        <f>_xlfn.XLOOKUP(B5592,Cal_Date!B:B,Cal_Date!A:A,0)</f>
        <v>1</v>
      </c>
      <c r="E5592">
        <v>2019</v>
      </c>
      <c r="F5592" t="s">
        <v>122</v>
      </c>
      <c r="G5592" t="s">
        <v>129</v>
      </c>
      <c r="H5592" t="s">
        <v>11</v>
      </c>
      <c r="I5592" t="s">
        <v>11</v>
      </c>
      <c r="J5592" t="s">
        <v>15</v>
      </c>
      <c r="K5592" t="s">
        <v>42</v>
      </c>
      <c r="L5592">
        <v>2</v>
      </c>
      <c r="M5592">
        <v>1000</v>
      </c>
      <c r="O5592" t="s">
        <v>25</v>
      </c>
      <c r="R5592" t="s">
        <v>44</v>
      </c>
      <c r="S5592" s="49" t="str">
        <f t="shared" si="697"/>
        <v>Card</v>
      </c>
      <c r="T5592" s="3">
        <v>0.03</v>
      </c>
      <c r="U5592" s="2">
        <v>5.4</v>
      </c>
      <c r="V5592" s="2">
        <v>1.74</v>
      </c>
      <c r="W5592" s="54">
        <f>_xlfn.XLOOKUP(M5592,Market!A:A,Market!F:F,0)</f>
        <v>0.08</v>
      </c>
      <c r="X5592" s="55">
        <f t="shared" si="698"/>
        <v>0.16200000000000001</v>
      </c>
      <c r="Y5592" s="55">
        <f t="shared" si="699"/>
        <v>3.66</v>
      </c>
      <c r="Z5592" s="54">
        <f t="shared" si="700"/>
        <v>0.67777777777777781</v>
      </c>
      <c r="AA5592" s="49" t="str">
        <f t="shared" ca="1" si="701"/>
        <v>N</v>
      </c>
      <c r="AB5592" s="49">
        <f t="shared" ca="1" si="702"/>
        <v>5</v>
      </c>
      <c r="AC5592" s="49" t="str">
        <f t="shared" ca="1" si="703"/>
        <v>N</v>
      </c>
    </row>
    <row r="5593" spans="1:29" x14ac:dyDescent="0.25">
      <c r="A5593">
        <v>3890</v>
      </c>
      <c r="B5593" s="9">
        <v>43557</v>
      </c>
      <c r="C5593" s="50" t="str">
        <f t="shared" si="696"/>
        <v>N</v>
      </c>
      <c r="D5593" s="52">
        <f>_xlfn.XLOOKUP(B5593,Cal_Date!B:B,Cal_Date!A:A,0)</f>
        <v>1</v>
      </c>
      <c r="E5593">
        <v>2019</v>
      </c>
      <c r="F5593" t="s">
        <v>122</v>
      </c>
      <c r="G5593" t="s">
        <v>129</v>
      </c>
      <c r="H5593" t="s">
        <v>48</v>
      </c>
      <c r="I5593" t="s">
        <v>18</v>
      </c>
      <c r="J5593" t="s">
        <v>10</v>
      </c>
      <c r="K5593" t="s">
        <v>43</v>
      </c>
      <c r="L5593">
        <v>1</v>
      </c>
      <c r="M5593">
        <v>1000</v>
      </c>
      <c r="O5593" t="s">
        <v>25</v>
      </c>
      <c r="R5593" t="s">
        <v>44</v>
      </c>
      <c r="S5593" s="49" t="str">
        <f t="shared" si="697"/>
        <v>Card</v>
      </c>
      <c r="T5593" s="3">
        <v>0.03</v>
      </c>
      <c r="U5593" s="2">
        <v>7.5600000000000005</v>
      </c>
      <c r="V5593" s="2">
        <v>1.46</v>
      </c>
      <c r="W5593" s="54">
        <f>_xlfn.XLOOKUP(M5593,Market!A:A,Market!F:F,0)</f>
        <v>0.08</v>
      </c>
      <c r="X5593" s="55">
        <f t="shared" si="698"/>
        <v>0.2268</v>
      </c>
      <c r="Y5593" s="55">
        <f t="shared" si="699"/>
        <v>6.1000000000000005</v>
      </c>
      <c r="Z5593" s="54">
        <f t="shared" si="700"/>
        <v>0.80687830687830686</v>
      </c>
      <c r="AA5593" s="49" t="str">
        <f t="shared" ca="1" si="701"/>
        <v>N</v>
      </c>
      <c r="AB5593" s="49">
        <f t="shared" ca="1" si="702"/>
        <v>5</v>
      </c>
      <c r="AC5593" s="49" t="str">
        <f t="shared" ca="1" si="703"/>
        <v>N</v>
      </c>
    </row>
    <row r="5594" spans="1:29" x14ac:dyDescent="0.25">
      <c r="A5594">
        <v>3891</v>
      </c>
      <c r="B5594" s="9">
        <v>43557</v>
      </c>
      <c r="C5594" s="50" t="str">
        <f t="shared" si="696"/>
        <v>N</v>
      </c>
      <c r="D5594" s="52">
        <f>_xlfn.XLOOKUP(B5594,Cal_Date!B:B,Cal_Date!A:A,0)</f>
        <v>1</v>
      </c>
      <c r="E5594">
        <v>2019</v>
      </c>
      <c r="F5594" t="s">
        <v>122</v>
      </c>
      <c r="G5594" t="s">
        <v>129</v>
      </c>
      <c r="H5594" t="s">
        <v>11</v>
      </c>
      <c r="I5594" t="s">
        <v>11</v>
      </c>
      <c r="J5594" t="s">
        <v>15</v>
      </c>
      <c r="K5594" t="s">
        <v>42</v>
      </c>
      <c r="L5594">
        <v>2</v>
      </c>
      <c r="M5594">
        <v>1001</v>
      </c>
      <c r="O5594" t="s">
        <v>25</v>
      </c>
      <c r="R5594" t="s">
        <v>44</v>
      </c>
      <c r="S5594" s="49" t="str">
        <f t="shared" si="697"/>
        <v>Card</v>
      </c>
      <c r="T5594" s="3">
        <v>0.03</v>
      </c>
      <c r="U5594" s="2">
        <v>5.3000000000000007</v>
      </c>
      <c r="V5594" s="2">
        <v>1.74</v>
      </c>
      <c r="W5594" s="54">
        <f>_xlfn.XLOOKUP(M5594,Market!A:A,Market!F:F,0)</f>
        <v>0.06</v>
      </c>
      <c r="X5594" s="55">
        <f t="shared" si="698"/>
        <v>0.159</v>
      </c>
      <c r="Y5594" s="55">
        <f t="shared" si="699"/>
        <v>3.5600000000000005</v>
      </c>
      <c r="Z5594" s="54">
        <f t="shared" si="700"/>
        <v>0.67169811320754713</v>
      </c>
      <c r="AA5594" s="49" t="str">
        <f t="shared" ca="1" si="701"/>
        <v>N</v>
      </c>
      <c r="AB5594" s="49">
        <f t="shared" ca="1" si="702"/>
        <v>5</v>
      </c>
      <c r="AC5594" s="49" t="str">
        <f t="shared" ca="1" si="703"/>
        <v>N</v>
      </c>
    </row>
    <row r="5595" spans="1:29" x14ac:dyDescent="0.25">
      <c r="A5595">
        <v>3892</v>
      </c>
      <c r="B5595" s="9">
        <v>43557</v>
      </c>
      <c r="C5595" s="50" t="str">
        <f t="shared" si="696"/>
        <v>N</v>
      </c>
      <c r="D5595" s="52">
        <f>_xlfn.XLOOKUP(B5595,Cal_Date!B:B,Cal_Date!A:A,0)</f>
        <v>1</v>
      </c>
      <c r="E5595">
        <v>2019</v>
      </c>
      <c r="F5595" t="s">
        <v>122</v>
      </c>
      <c r="G5595" t="s">
        <v>129</v>
      </c>
      <c r="H5595" t="s">
        <v>14</v>
      </c>
      <c r="I5595" t="s">
        <v>18</v>
      </c>
      <c r="J5595" t="s">
        <v>15</v>
      </c>
      <c r="K5595" t="s">
        <v>43</v>
      </c>
      <c r="L5595">
        <v>1</v>
      </c>
      <c r="M5595">
        <v>1000</v>
      </c>
      <c r="O5595" t="s">
        <v>25</v>
      </c>
      <c r="R5595" t="s">
        <v>47</v>
      </c>
      <c r="S5595" s="49" t="str">
        <f t="shared" si="697"/>
        <v>Card</v>
      </c>
      <c r="T5595" s="3">
        <v>3.5000000000000003E-2</v>
      </c>
      <c r="U5595" s="2">
        <v>7.0200000000000005</v>
      </c>
      <c r="V5595" s="2">
        <v>2.1</v>
      </c>
      <c r="W5595" s="54">
        <f>_xlfn.XLOOKUP(M5595,Market!A:A,Market!F:F,0)</f>
        <v>0.08</v>
      </c>
      <c r="X5595" s="55">
        <f t="shared" si="698"/>
        <v>0.24570000000000003</v>
      </c>
      <c r="Y5595" s="55">
        <f t="shared" si="699"/>
        <v>4.92</v>
      </c>
      <c r="Z5595" s="54">
        <f t="shared" si="700"/>
        <v>0.70085470085470081</v>
      </c>
      <c r="AA5595" s="49" t="str">
        <f t="shared" ca="1" si="701"/>
        <v>N</v>
      </c>
      <c r="AB5595" s="49">
        <f t="shared" ca="1" si="702"/>
        <v>5</v>
      </c>
      <c r="AC5595" s="49" t="str">
        <f t="shared" ca="1" si="703"/>
        <v>N</v>
      </c>
    </row>
    <row r="5596" spans="1:29" x14ac:dyDescent="0.25">
      <c r="A5596">
        <v>3893</v>
      </c>
      <c r="B5596" s="9">
        <v>43557</v>
      </c>
      <c r="C5596" s="50" t="str">
        <f t="shared" si="696"/>
        <v>N</v>
      </c>
      <c r="D5596" s="52">
        <f>_xlfn.XLOOKUP(B5596,Cal_Date!B:B,Cal_Date!A:A,0)</f>
        <v>1</v>
      </c>
      <c r="E5596">
        <v>2019</v>
      </c>
      <c r="F5596" t="s">
        <v>122</v>
      </c>
      <c r="G5596" t="s">
        <v>129</v>
      </c>
      <c r="H5596" t="s">
        <v>14</v>
      </c>
      <c r="I5596" t="s">
        <v>13</v>
      </c>
      <c r="J5596" t="s">
        <v>15</v>
      </c>
      <c r="K5596" t="s">
        <v>43</v>
      </c>
      <c r="L5596">
        <v>1</v>
      </c>
      <c r="M5596">
        <v>1000</v>
      </c>
      <c r="O5596" t="s">
        <v>25</v>
      </c>
      <c r="R5596" t="s">
        <v>47</v>
      </c>
      <c r="S5596" s="49" t="str">
        <f t="shared" si="697"/>
        <v>Card</v>
      </c>
      <c r="T5596" s="3">
        <v>3.5000000000000003E-2</v>
      </c>
      <c r="U5596" s="2">
        <v>7.0200000000000005</v>
      </c>
      <c r="V5596" s="2">
        <v>2.12</v>
      </c>
      <c r="W5596" s="54">
        <f>_xlfn.XLOOKUP(M5596,Market!A:A,Market!F:F,0)</f>
        <v>0.08</v>
      </c>
      <c r="X5596" s="55">
        <f t="shared" si="698"/>
        <v>0.24570000000000003</v>
      </c>
      <c r="Y5596" s="55">
        <f t="shared" si="699"/>
        <v>4.9000000000000004</v>
      </c>
      <c r="Z5596" s="54">
        <f t="shared" si="700"/>
        <v>0.69800569800569801</v>
      </c>
      <c r="AA5596" s="49" t="str">
        <f t="shared" ca="1" si="701"/>
        <v>N</v>
      </c>
      <c r="AB5596" s="49">
        <f t="shared" ca="1" si="702"/>
        <v>5</v>
      </c>
      <c r="AC5596" s="49" t="str">
        <f t="shared" ca="1" si="703"/>
        <v>N</v>
      </c>
    </row>
    <row r="5597" spans="1:29" x14ac:dyDescent="0.25">
      <c r="A5597">
        <v>3894</v>
      </c>
      <c r="B5597" s="9">
        <v>43557</v>
      </c>
      <c r="C5597" s="50" t="str">
        <f t="shared" si="696"/>
        <v>N</v>
      </c>
      <c r="D5597" s="52">
        <f>_xlfn.XLOOKUP(B5597,Cal_Date!B:B,Cal_Date!A:A,0)</f>
        <v>1</v>
      </c>
      <c r="E5597">
        <v>2019</v>
      </c>
      <c r="F5597" t="s">
        <v>122</v>
      </c>
      <c r="G5597" t="s">
        <v>129</v>
      </c>
      <c r="H5597" t="s">
        <v>11</v>
      </c>
      <c r="I5597" t="s">
        <v>11</v>
      </c>
      <c r="J5597" t="s">
        <v>15</v>
      </c>
      <c r="K5597" t="s">
        <v>42</v>
      </c>
      <c r="L5597">
        <v>1</v>
      </c>
      <c r="M5597">
        <v>1004</v>
      </c>
      <c r="O5597" t="s">
        <v>28</v>
      </c>
      <c r="R5597" t="s">
        <v>46</v>
      </c>
      <c r="S5597" s="49" t="str">
        <f t="shared" si="697"/>
        <v>Card</v>
      </c>
      <c r="T5597" s="3">
        <v>0.04</v>
      </c>
      <c r="U5597" s="2">
        <v>2.6500000000000004</v>
      </c>
      <c r="V5597" s="2">
        <v>0.87</v>
      </c>
      <c r="W5597" s="54">
        <f>_xlfn.XLOOKUP(M5597,Market!A:A,Market!F:F,0)</f>
        <v>0.06</v>
      </c>
      <c r="X5597" s="55">
        <f t="shared" si="698"/>
        <v>0.10600000000000001</v>
      </c>
      <c r="Y5597" s="55">
        <f t="shared" si="699"/>
        <v>1.7800000000000002</v>
      </c>
      <c r="Z5597" s="54">
        <f t="shared" si="700"/>
        <v>0.67169811320754713</v>
      </c>
      <c r="AA5597" s="49" t="str">
        <f t="shared" ca="1" si="701"/>
        <v>N</v>
      </c>
      <c r="AB5597" s="49">
        <f t="shared" ca="1" si="702"/>
        <v>5</v>
      </c>
      <c r="AC5597" s="49" t="str">
        <f t="shared" ca="1" si="703"/>
        <v>N</v>
      </c>
    </row>
    <row r="5598" spans="1:29" x14ac:dyDescent="0.25">
      <c r="A5598">
        <v>3895</v>
      </c>
      <c r="B5598" s="9">
        <v>43557</v>
      </c>
      <c r="C5598" s="50" t="str">
        <f t="shared" si="696"/>
        <v>N</v>
      </c>
      <c r="D5598" s="52">
        <f>_xlfn.XLOOKUP(B5598,Cal_Date!B:B,Cal_Date!A:A,0)</f>
        <v>1</v>
      </c>
      <c r="E5598">
        <v>2019</v>
      </c>
      <c r="F5598" t="s">
        <v>122</v>
      </c>
      <c r="G5598" t="s">
        <v>129</v>
      </c>
      <c r="H5598" t="s">
        <v>11</v>
      </c>
      <c r="I5598" t="s">
        <v>13</v>
      </c>
      <c r="J5598" t="s">
        <v>15</v>
      </c>
      <c r="K5598" t="s">
        <v>42</v>
      </c>
      <c r="L5598">
        <v>1</v>
      </c>
      <c r="M5598">
        <v>1005</v>
      </c>
      <c r="O5598" t="s">
        <v>25</v>
      </c>
      <c r="R5598" t="s">
        <v>44</v>
      </c>
      <c r="S5598" s="49" t="str">
        <f t="shared" si="697"/>
        <v>Card</v>
      </c>
      <c r="T5598" s="3">
        <v>0.03</v>
      </c>
      <c r="U5598" s="2">
        <v>2.7225000000000001</v>
      </c>
      <c r="V5598" s="2">
        <v>1.42</v>
      </c>
      <c r="W5598" s="54">
        <f>_xlfn.XLOOKUP(M5598,Market!A:A,Market!F:F,0)</f>
        <v>8.8999999999999996E-2</v>
      </c>
      <c r="X5598" s="55">
        <f t="shared" si="698"/>
        <v>8.1674999999999998E-2</v>
      </c>
      <c r="Y5598" s="55">
        <f t="shared" si="699"/>
        <v>1.3025000000000002</v>
      </c>
      <c r="Z5598" s="54">
        <f t="shared" si="700"/>
        <v>0.47842056932966032</v>
      </c>
      <c r="AA5598" s="49" t="str">
        <f t="shared" ca="1" si="701"/>
        <v>N</v>
      </c>
      <c r="AB5598" s="49">
        <f t="shared" ca="1" si="702"/>
        <v>5</v>
      </c>
      <c r="AC5598" s="49" t="str">
        <f t="shared" ca="1" si="703"/>
        <v>N</v>
      </c>
    </row>
    <row r="5599" spans="1:29" x14ac:dyDescent="0.25">
      <c r="A5599">
        <v>3896</v>
      </c>
      <c r="B5599" s="9">
        <v>43557</v>
      </c>
      <c r="C5599" s="50" t="str">
        <f t="shared" si="696"/>
        <v>N</v>
      </c>
      <c r="D5599" s="52">
        <f>_xlfn.XLOOKUP(B5599,Cal_Date!B:B,Cal_Date!A:A,0)</f>
        <v>1</v>
      </c>
      <c r="E5599">
        <v>2019</v>
      </c>
      <c r="F5599" t="s">
        <v>122</v>
      </c>
      <c r="G5599" t="s">
        <v>129</v>
      </c>
      <c r="H5599" t="s">
        <v>48</v>
      </c>
      <c r="I5599" t="s">
        <v>18</v>
      </c>
      <c r="J5599" t="s">
        <v>10</v>
      </c>
      <c r="K5599" t="s">
        <v>43</v>
      </c>
      <c r="L5599">
        <v>2</v>
      </c>
      <c r="M5599">
        <v>1000</v>
      </c>
      <c r="O5599" t="s">
        <v>25</v>
      </c>
      <c r="R5599" t="s">
        <v>44</v>
      </c>
      <c r="S5599" s="49" t="str">
        <f t="shared" si="697"/>
        <v>Card</v>
      </c>
      <c r="T5599" s="3">
        <v>0.03</v>
      </c>
      <c r="U5599" s="2">
        <v>15.120000000000001</v>
      </c>
      <c r="V5599" s="2">
        <v>2.92</v>
      </c>
      <c r="W5599" s="54">
        <f>_xlfn.XLOOKUP(M5599,Market!A:A,Market!F:F,0)</f>
        <v>0.08</v>
      </c>
      <c r="X5599" s="55">
        <f t="shared" si="698"/>
        <v>0.4536</v>
      </c>
      <c r="Y5599" s="55">
        <f t="shared" si="699"/>
        <v>12.200000000000001</v>
      </c>
      <c r="Z5599" s="54">
        <f t="shared" si="700"/>
        <v>0.80687830687830686</v>
      </c>
      <c r="AA5599" s="49" t="str">
        <f t="shared" ca="1" si="701"/>
        <v>N</v>
      </c>
      <c r="AB5599" s="49">
        <f t="shared" ca="1" si="702"/>
        <v>5</v>
      </c>
      <c r="AC5599" s="49" t="str">
        <f t="shared" ca="1" si="703"/>
        <v>N</v>
      </c>
    </row>
    <row r="5600" spans="1:29" x14ac:dyDescent="0.25">
      <c r="A5600">
        <v>3897</v>
      </c>
      <c r="B5600" s="9">
        <v>43557</v>
      </c>
      <c r="C5600" s="50" t="str">
        <f t="shared" si="696"/>
        <v>N</v>
      </c>
      <c r="D5600" s="52">
        <f>_xlfn.XLOOKUP(B5600,Cal_Date!B:B,Cal_Date!A:A,0)</f>
        <v>1</v>
      </c>
      <c r="E5600">
        <v>2019</v>
      </c>
      <c r="F5600" t="s">
        <v>122</v>
      </c>
      <c r="G5600" t="s">
        <v>129</v>
      </c>
      <c r="H5600" t="s">
        <v>11</v>
      </c>
      <c r="I5600" t="s">
        <v>11</v>
      </c>
      <c r="J5600" t="s">
        <v>15</v>
      </c>
      <c r="K5600" t="s">
        <v>42</v>
      </c>
      <c r="L5600">
        <v>1</v>
      </c>
      <c r="M5600">
        <v>1006</v>
      </c>
      <c r="O5600" t="s">
        <v>28</v>
      </c>
      <c r="R5600" t="s">
        <v>44</v>
      </c>
      <c r="S5600" s="49" t="str">
        <f t="shared" si="697"/>
        <v>Card</v>
      </c>
      <c r="T5600" s="3">
        <v>0.03</v>
      </c>
      <c r="U5600" s="2">
        <v>2.7225000000000001</v>
      </c>
      <c r="V5600" s="2">
        <v>0.87</v>
      </c>
      <c r="W5600" s="54">
        <f>_xlfn.XLOOKUP(M5600,Market!A:A,Market!F:F,0)</f>
        <v>8.8999999999999996E-2</v>
      </c>
      <c r="X5600" s="55">
        <f t="shared" si="698"/>
        <v>8.1674999999999998E-2</v>
      </c>
      <c r="Y5600" s="55">
        <f t="shared" si="699"/>
        <v>1.8525</v>
      </c>
      <c r="Z5600" s="54">
        <f t="shared" si="700"/>
        <v>0.68044077134986225</v>
      </c>
      <c r="AA5600" s="49" t="str">
        <f t="shared" ca="1" si="701"/>
        <v>N</v>
      </c>
      <c r="AB5600" s="49">
        <f t="shared" ca="1" si="702"/>
        <v>5</v>
      </c>
      <c r="AC5600" s="49" t="str">
        <f t="shared" ca="1" si="703"/>
        <v>N</v>
      </c>
    </row>
    <row r="5601" spans="1:29" x14ac:dyDescent="0.25">
      <c r="A5601">
        <v>3898</v>
      </c>
      <c r="B5601" s="9">
        <v>43557</v>
      </c>
      <c r="C5601" s="50" t="str">
        <f t="shared" si="696"/>
        <v>N</v>
      </c>
      <c r="D5601" s="52">
        <f>_xlfn.XLOOKUP(B5601,Cal_Date!B:B,Cal_Date!A:A,0)</f>
        <v>1</v>
      </c>
      <c r="E5601">
        <v>2019</v>
      </c>
      <c r="F5601" t="s">
        <v>122</v>
      </c>
      <c r="G5601" t="s">
        <v>129</v>
      </c>
      <c r="H5601" t="s">
        <v>11</v>
      </c>
      <c r="I5601" t="s">
        <v>13</v>
      </c>
      <c r="J5601" t="s">
        <v>15</v>
      </c>
      <c r="K5601" t="s">
        <v>42</v>
      </c>
      <c r="L5601">
        <v>1</v>
      </c>
      <c r="M5601">
        <v>1000</v>
      </c>
      <c r="O5601" t="s">
        <v>25</v>
      </c>
      <c r="R5601" t="s">
        <v>44</v>
      </c>
      <c r="S5601" s="49" t="str">
        <f t="shared" si="697"/>
        <v>Card</v>
      </c>
      <c r="T5601" s="3">
        <v>0.03</v>
      </c>
      <c r="U5601" s="2">
        <v>2.7</v>
      </c>
      <c r="V5601" s="2">
        <v>1.42</v>
      </c>
      <c r="W5601" s="54">
        <f>_xlfn.XLOOKUP(M5601,Market!A:A,Market!F:F,0)</f>
        <v>0.08</v>
      </c>
      <c r="X5601" s="55">
        <f t="shared" si="698"/>
        <v>8.1000000000000003E-2</v>
      </c>
      <c r="Y5601" s="55">
        <f t="shared" si="699"/>
        <v>1.2800000000000002</v>
      </c>
      <c r="Z5601" s="54">
        <f t="shared" si="700"/>
        <v>0.47407407407407415</v>
      </c>
      <c r="AA5601" s="49" t="str">
        <f t="shared" ca="1" si="701"/>
        <v>N</v>
      </c>
      <c r="AB5601" s="49">
        <f t="shared" ca="1" si="702"/>
        <v>5</v>
      </c>
      <c r="AC5601" s="49" t="str">
        <f t="shared" ca="1" si="703"/>
        <v>N</v>
      </c>
    </row>
    <row r="5602" spans="1:29" x14ac:dyDescent="0.25">
      <c r="A5602">
        <v>3899</v>
      </c>
      <c r="B5602" s="9">
        <v>43557</v>
      </c>
      <c r="C5602" s="50" t="str">
        <f t="shared" si="696"/>
        <v>N</v>
      </c>
      <c r="D5602" s="52">
        <f>_xlfn.XLOOKUP(B5602,Cal_Date!B:B,Cal_Date!A:A,0)</f>
        <v>1</v>
      </c>
      <c r="E5602">
        <v>2019</v>
      </c>
      <c r="F5602" t="s">
        <v>122</v>
      </c>
      <c r="G5602" t="s">
        <v>129</v>
      </c>
      <c r="H5602" t="s">
        <v>11</v>
      </c>
      <c r="I5602" t="s">
        <v>11</v>
      </c>
      <c r="J5602" t="s">
        <v>15</v>
      </c>
      <c r="K5602" t="s">
        <v>42</v>
      </c>
      <c r="L5602">
        <v>1</v>
      </c>
      <c r="M5602">
        <v>1001</v>
      </c>
      <c r="O5602" t="s">
        <v>25</v>
      </c>
      <c r="R5602" t="s">
        <v>44</v>
      </c>
      <c r="S5602" s="49" t="str">
        <f t="shared" si="697"/>
        <v>Card</v>
      </c>
      <c r="T5602" s="3">
        <v>0.03</v>
      </c>
      <c r="U5602" s="2">
        <v>2.6500000000000004</v>
      </c>
      <c r="V5602" s="2">
        <v>0.87</v>
      </c>
      <c r="W5602" s="54">
        <f>_xlfn.XLOOKUP(M5602,Market!A:A,Market!F:F,0)</f>
        <v>0.06</v>
      </c>
      <c r="X5602" s="55">
        <f t="shared" si="698"/>
        <v>7.9500000000000001E-2</v>
      </c>
      <c r="Y5602" s="55">
        <f t="shared" si="699"/>
        <v>1.7800000000000002</v>
      </c>
      <c r="Z5602" s="54">
        <f t="shared" si="700"/>
        <v>0.67169811320754713</v>
      </c>
      <c r="AA5602" s="49" t="str">
        <f t="shared" ca="1" si="701"/>
        <v>N</v>
      </c>
      <c r="AB5602" s="49">
        <f t="shared" ca="1" si="702"/>
        <v>5</v>
      </c>
      <c r="AC5602" s="49" t="str">
        <f t="shared" ca="1" si="703"/>
        <v>N</v>
      </c>
    </row>
    <row r="5603" spans="1:29" x14ac:dyDescent="0.25">
      <c r="A5603">
        <v>3900</v>
      </c>
      <c r="B5603" s="9">
        <v>43557</v>
      </c>
      <c r="C5603" s="50" t="str">
        <f t="shared" si="696"/>
        <v>N</v>
      </c>
      <c r="D5603" s="52">
        <f>_xlfn.XLOOKUP(B5603,Cal_Date!B:B,Cal_Date!A:A,0)</f>
        <v>1</v>
      </c>
      <c r="E5603">
        <v>2019</v>
      </c>
      <c r="F5603" t="s">
        <v>122</v>
      </c>
      <c r="G5603" t="s">
        <v>129</v>
      </c>
      <c r="H5603" t="s">
        <v>14</v>
      </c>
      <c r="I5603" t="s">
        <v>18</v>
      </c>
      <c r="J5603" t="s">
        <v>15</v>
      </c>
      <c r="K5603" t="s">
        <v>43</v>
      </c>
      <c r="L5603">
        <v>1</v>
      </c>
      <c r="M5603">
        <v>1008</v>
      </c>
      <c r="O5603" t="s">
        <v>28</v>
      </c>
      <c r="R5603" t="s">
        <v>44</v>
      </c>
      <c r="S5603" s="49" t="str">
        <f t="shared" si="697"/>
        <v>Card</v>
      </c>
      <c r="T5603" s="3">
        <v>0.03</v>
      </c>
      <c r="U5603" s="2">
        <v>7.0785</v>
      </c>
      <c r="V5603" s="2">
        <v>2.1</v>
      </c>
      <c r="W5603" s="54">
        <f>_xlfn.XLOOKUP(M5603,Market!A:A,Market!F:F,0)</f>
        <v>8.8999999999999996E-2</v>
      </c>
      <c r="X5603" s="55">
        <f t="shared" si="698"/>
        <v>0.21235499999999999</v>
      </c>
      <c r="Y5603" s="55">
        <f t="shared" si="699"/>
        <v>4.9785000000000004</v>
      </c>
      <c r="Z5603" s="54">
        <f t="shared" si="700"/>
        <v>0.70332697605424888</v>
      </c>
      <c r="AA5603" s="49" t="str">
        <f t="shared" ca="1" si="701"/>
        <v>N</v>
      </c>
      <c r="AB5603" s="49">
        <f t="shared" ca="1" si="702"/>
        <v>5</v>
      </c>
      <c r="AC5603" s="49" t="str">
        <f t="shared" ca="1" si="703"/>
        <v>N</v>
      </c>
    </row>
    <row r="5604" spans="1:29" x14ac:dyDescent="0.25">
      <c r="A5604">
        <v>3901</v>
      </c>
      <c r="B5604" s="9">
        <v>43557</v>
      </c>
      <c r="C5604" s="50" t="str">
        <f t="shared" si="696"/>
        <v>N</v>
      </c>
      <c r="D5604" s="52">
        <f>_xlfn.XLOOKUP(B5604,Cal_Date!B:B,Cal_Date!A:A,0)</f>
        <v>1</v>
      </c>
      <c r="E5604">
        <v>2019</v>
      </c>
      <c r="F5604" t="s">
        <v>122</v>
      </c>
      <c r="G5604" t="s">
        <v>129</v>
      </c>
      <c r="H5604" t="s">
        <v>14</v>
      </c>
      <c r="I5604" t="s">
        <v>18</v>
      </c>
      <c r="J5604" t="s">
        <v>15</v>
      </c>
      <c r="K5604" t="s">
        <v>43</v>
      </c>
      <c r="L5604">
        <v>1</v>
      </c>
      <c r="M5604">
        <v>1009</v>
      </c>
      <c r="O5604" t="s">
        <v>28</v>
      </c>
      <c r="R5604" t="s">
        <v>44</v>
      </c>
      <c r="S5604" s="49" t="str">
        <f t="shared" si="697"/>
        <v>Card</v>
      </c>
      <c r="T5604" s="3">
        <v>0.03</v>
      </c>
      <c r="U5604" s="2">
        <v>7.0785</v>
      </c>
      <c r="V5604" s="2">
        <v>2.1</v>
      </c>
      <c r="W5604" s="54">
        <f>_xlfn.XLOOKUP(M5604,Market!A:A,Market!F:F,0)</f>
        <v>8.8999999999999996E-2</v>
      </c>
      <c r="X5604" s="55">
        <f t="shared" si="698"/>
        <v>0.21235499999999999</v>
      </c>
      <c r="Y5604" s="55">
        <f t="shared" si="699"/>
        <v>4.9785000000000004</v>
      </c>
      <c r="Z5604" s="54">
        <f t="shared" si="700"/>
        <v>0.70332697605424888</v>
      </c>
      <c r="AA5604" s="49" t="str">
        <f t="shared" ca="1" si="701"/>
        <v>N</v>
      </c>
      <c r="AB5604" s="49">
        <f t="shared" ca="1" si="702"/>
        <v>5</v>
      </c>
      <c r="AC5604" s="49" t="str">
        <f t="shared" ca="1" si="703"/>
        <v>N</v>
      </c>
    </row>
    <row r="5605" spans="1:29" x14ac:dyDescent="0.25">
      <c r="A5605">
        <v>3902</v>
      </c>
      <c r="B5605" s="9">
        <v>43557</v>
      </c>
      <c r="C5605" s="50" t="str">
        <f t="shared" si="696"/>
        <v>N</v>
      </c>
      <c r="D5605" s="52">
        <f>_xlfn.XLOOKUP(B5605,Cal_Date!B:B,Cal_Date!A:A,0)</f>
        <v>1</v>
      </c>
      <c r="E5605">
        <v>2019</v>
      </c>
      <c r="F5605" t="s">
        <v>122</v>
      </c>
      <c r="G5605" t="s">
        <v>129</v>
      </c>
      <c r="H5605" t="s">
        <v>11</v>
      </c>
      <c r="I5605" t="s">
        <v>11</v>
      </c>
      <c r="J5605" t="s">
        <v>15</v>
      </c>
      <c r="K5605" t="s">
        <v>42</v>
      </c>
      <c r="L5605">
        <v>2</v>
      </c>
      <c r="M5605">
        <v>1001</v>
      </c>
      <c r="O5605" t="s">
        <v>25</v>
      </c>
      <c r="R5605" t="s">
        <v>44</v>
      </c>
      <c r="S5605" s="49" t="str">
        <f t="shared" si="697"/>
        <v>Card</v>
      </c>
      <c r="T5605" s="3">
        <v>0.03</v>
      </c>
      <c r="U5605" s="2">
        <v>5.3000000000000007</v>
      </c>
      <c r="V5605" s="2">
        <v>1.74</v>
      </c>
      <c r="W5605" s="54">
        <f>_xlfn.XLOOKUP(M5605,Market!A:A,Market!F:F,0)</f>
        <v>0.06</v>
      </c>
      <c r="X5605" s="55">
        <f t="shared" si="698"/>
        <v>0.159</v>
      </c>
      <c r="Y5605" s="55">
        <f t="shared" si="699"/>
        <v>3.5600000000000005</v>
      </c>
      <c r="Z5605" s="54">
        <f t="shared" si="700"/>
        <v>0.67169811320754713</v>
      </c>
      <c r="AA5605" s="49" t="str">
        <f t="shared" ca="1" si="701"/>
        <v>N</v>
      </c>
      <c r="AB5605" s="49">
        <f t="shared" ca="1" si="702"/>
        <v>5</v>
      </c>
      <c r="AC5605" s="49" t="str">
        <f t="shared" ca="1" si="703"/>
        <v>N</v>
      </c>
    </row>
    <row r="5606" spans="1:29" x14ac:dyDescent="0.25">
      <c r="A5606">
        <v>3903</v>
      </c>
      <c r="B5606" s="9">
        <v>43557</v>
      </c>
      <c r="C5606" s="50" t="str">
        <f t="shared" si="696"/>
        <v>N</v>
      </c>
      <c r="D5606" s="52">
        <f>_xlfn.XLOOKUP(B5606,Cal_Date!B:B,Cal_Date!A:A,0)</f>
        <v>1</v>
      </c>
      <c r="E5606">
        <v>2019</v>
      </c>
      <c r="F5606" t="s">
        <v>122</v>
      </c>
      <c r="G5606" t="s">
        <v>129</v>
      </c>
      <c r="H5606" t="s">
        <v>48</v>
      </c>
      <c r="I5606" t="s">
        <v>18</v>
      </c>
      <c r="J5606" t="s">
        <v>10</v>
      </c>
      <c r="K5606" t="s">
        <v>43</v>
      </c>
      <c r="L5606">
        <v>2</v>
      </c>
      <c r="M5606">
        <v>1001</v>
      </c>
      <c r="O5606" t="s">
        <v>25</v>
      </c>
      <c r="R5606" t="s">
        <v>44</v>
      </c>
      <c r="S5606" s="49" t="str">
        <f t="shared" si="697"/>
        <v>Card</v>
      </c>
      <c r="T5606" s="3">
        <v>0.03</v>
      </c>
      <c r="U5606" s="2">
        <v>14.84</v>
      </c>
      <c r="V5606" s="2">
        <v>2.92</v>
      </c>
      <c r="W5606" s="54">
        <f>_xlfn.XLOOKUP(M5606,Market!A:A,Market!F:F,0)</f>
        <v>0.06</v>
      </c>
      <c r="X5606" s="55">
        <f t="shared" si="698"/>
        <v>0.44519999999999998</v>
      </c>
      <c r="Y5606" s="55">
        <f t="shared" si="699"/>
        <v>11.92</v>
      </c>
      <c r="Z5606" s="54">
        <f t="shared" si="700"/>
        <v>0.80323450134770891</v>
      </c>
      <c r="AA5606" s="49" t="str">
        <f t="shared" ca="1" si="701"/>
        <v>N</v>
      </c>
      <c r="AB5606" s="49">
        <f t="shared" ca="1" si="702"/>
        <v>5</v>
      </c>
      <c r="AC5606" s="49" t="str">
        <f t="shared" ca="1" si="703"/>
        <v>N</v>
      </c>
    </row>
    <row r="5607" spans="1:29" x14ac:dyDescent="0.25">
      <c r="A5607">
        <v>3904</v>
      </c>
      <c r="B5607" s="9">
        <v>43557</v>
      </c>
      <c r="C5607" s="50" t="str">
        <f t="shared" si="696"/>
        <v>N</v>
      </c>
      <c r="D5607" s="52">
        <f>_xlfn.XLOOKUP(B5607,Cal_Date!B:B,Cal_Date!A:A,0)</f>
        <v>1</v>
      </c>
      <c r="E5607">
        <v>2019</v>
      </c>
      <c r="F5607" t="s">
        <v>122</v>
      </c>
      <c r="G5607" t="s">
        <v>129</v>
      </c>
      <c r="H5607" t="s">
        <v>48</v>
      </c>
      <c r="I5607" t="s">
        <v>18</v>
      </c>
      <c r="J5607" t="s">
        <v>10</v>
      </c>
      <c r="K5607" t="s">
        <v>43</v>
      </c>
      <c r="L5607">
        <v>1</v>
      </c>
      <c r="M5607">
        <v>1001</v>
      </c>
      <c r="O5607" t="s">
        <v>25</v>
      </c>
      <c r="R5607" t="s">
        <v>44</v>
      </c>
      <c r="S5607" s="49" t="str">
        <f t="shared" si="697"/>
        <v>Card</v>
      </c>
      <c r="T5607" s="3">
        <v>0.03</v>
      </c>
      <c r="U5607" s="2">
        <v>7.42</v>
      </c>
      <c r="V5607" s="2">
        <v>1.46</v>
      </c>
      <c r="W5607" s="54">
        <f>_xlfn.XLOOKUP(M5607,Market!A:A,Market!F:F,0)</f>
        <v>0.06</v>
      </c>
      <c r="X5607" s="55">
        <f t="shared" si="698"/>
        <v>0.22259999999999999</v>
      </c>
      <c r="Y5607" s="55">
        <f t="shared" si="699"/>
        <v>5.96</v>
      </c>
      <c r="Z5607" s="54">
        <f t="shared" si="700"/>
        <v>0.80323450134770891</v>
      </c>
      <c r="AA5607" s="49" t="str">
        <f t="shared" ca="1" si="701"/>
        <v>N</v>
      </c>
      <c r="AB5607" s="49">
        <f t="shared" ca="1" si="702"/>
        <v>5</v>
      </c>
      <c r="AC5607" s="49" t="str">
        <f t="shared" ca="1" si="703"/>
        <v>N</v>
      </c>
    </row>
    <row r="5608" spans="1:29" x14ac:dyDescent="0.25">
      <c r="A5608">
        <v>3905</v>
      </c>
      <c r="B5608" s="9">
        <v>43557</v>
      </c>
      <c r="C5608" s="50" t="str">
        <f t="shared" si="696"/>
        <v>N</v>
      </c>
      <c r="D5608" s="52">
        <f>_xlfn.XLOOKUP(B5608,Cal_Date!B:B,Cal_Date!A:A,0)</f>
        <v>1</v>
      </c>
      <c r="E5608">
        <v>2019</v>
      </c>
      <c r="F5608" t="s">
        <v>122</v>
      </c>
      <c r="G5608" t="s">
        <v>129</v>
      </c>
      <c r="H5608" t="s">
        <v>11</v>
      </c>
      <c r="I5608" t="s">
        <v>11</v>
      </c>
      <c r="J5608" t="s">
        <v>15</v>
      </c>
      <c r="K5608" t="s">
        <v>42</v>
      </c>
      <c r="L5608">
        <v>1</v>
      </c>
      <c r="M5608">
        <v>1002</v>
      </c>
      <c r="O5608" t="s">
        <v>28</v>
      </c>
      <c r="R5608" t="s">
        <v>47</v>
      </c>
      <c r="S5608" s="49" t="str">
        <f t="shared" si="697"/>
        <v>Card</v>
      </c>
      <c r="T5608" s="3">
        <v>3.5000000000000003E-2</v>
      </c>
      <c r="U5608" s="2">
        <v>2.6500000000000004</v>
      </c>
      <c r="V5608" s="2">
        <v>0.87</v>
      </c>
      <c r="W5608" s="54">
        <f>_xlfn.XLOOKUP(M5608,Market!A:A,Market!F:F,0)</f>
        <v>0.06</v>
      </c>
      <c r="X5608" s="55">
        <f t="shared" si="698"/>
        <v>9.2750000000000027E-2</v>
      </c>
      <c r="Y5608" s="55">
        <f t="shared" si="699"/>
        <v>1.7800000000000002</v>
      </c>
      <c r="Z5608" s="54">
        <f t="shared" si="700"/>
        <v>0.67169811320754713</v>
      </c>
      <c r="AA5608" s="49" t="str">
        <f t="shared" ca="1" si="701"/>
        <v>N</v>
      </c>
      <c r="AB5608" s="49">
        <f t="shared" ca="1" si="702"/>
        <v>5</v>
      </c>
      <c r="AC5608" s="49" t="str">
        <f t="shared" ca="1" si="703"/>
        <v>N</v>
      </c>
    </row>
    <row r="5609" spans="1:29" x14ac:dyDescent="0.25">
      <c r="A5609">
        <v>3906</v>
      </c>
      <c r="B5609" s="9">
        <v>43557</v>
      </c>
      <c r="C5609" s="50" t="str">
        <f t="shared" si="696"/>
        <v>N</v>
      </c>
      <c r="D5609" s="52">
        <f>_xlfn.XLOOKUP(B5609,Cal_Date!B:B,Cal_Date!A:A,0)</f>
        <v>1</v>
      </c>
      <c r="E5609">
        <v>2019</v>
      </c>
      <c r="F5609" t="s">
        <v>122</v>
      </c>
      <c r="G5609" t="s">
        <v>129</v>
      </c>
      <c r="H5609" t="s">
        <v>48</v>
      </c>
      <c r="I5609" t="s">
        <v>18</v>
      </c>
      <c r="J5609" t="s">
        <v>10</v>
      </c>
      <c r="K5609" t="s">
        <v>43</v>
      </c>
      <c r="L5609">
        <v>1</v>
      </c>
      <c r="M5609">
        <v>1003</v>
      </c>
      <c r="O5609" t="s">
        <v>25</v>
      </c>
      <c r="R5609" t="s">
        <v>44</v>
      </c>
      <c r="S5609" s="49" t="str">
        <f t="shared" si="697"/>
        <v>Card</v>
      </c>
      <c r="T5609" s="3">
        <v>0.03</v>
      </c>
      <c r="U5609" s="2">
        <v>7.42</v>
      </c>
      <c r="V5609" s="2">
        <v>1.46</v>
      </c>
      <c r="W5609" s="54">
        <f>_xlfn.XLOOKUP(M5609,Market!A:A,Market!F:F,0)</f>
        <v>0.06</v>
      </c>
      <c r="X5609" s="55">
        <f t="shared" si="698"/>
        <v>0.22259999999999999</v>
      </c>
      <c r="Y5609" s="55">
        <f t="shared" si="699"/>
        <v>5.96</v>
      </c>
      <c r="Z5609" s="54">
        <f t="shared" si="700"/>
        <v>0.80323450134770891</v>
      </c>
      <c r="AA5609" s="49" t="str">
        <f t="shared" ca="1" si="701"/>
        <v>N</v>
      </c>
      <c r="AB5609" s="49">
        <f t="shared" ca="1" si="702"/>
        <v>5</v>
      </c>
      <c r="AC5609" s="49" t="str">
        <f t="shared" ca="1" si="703"/>
        <v>N</v>
      </c>
    </row>
    <row r="5610" spans="1:29" x14ac:dyDescent="0.25">
      <c r="A5610">
        <v>3907</v>
      </c>
      <c r="B5610" s="9">
        <v>43557</v>
      </c>
      <c r="C5610" s="50" t="str">
        <f t="shared" si="696"/>
        <v>N</v>
      </c>
      <c r="D5610" s="52">
        <f>_xlfn.XLOOKUP(B5610,Cal_Date!B:B,Cal_Date!A:A,0)</f>
        <v>1</v>
      </c>
      <c r="E5610">
        <v>2019</v>
      </c>
      <c r="F5610" t="s">
        <v>122</v>
      </c>
      <c r="G5610" t="s">
        <v>129</v>
      </c>
      <c r="H5610" t="s">
        <v>11</v>
      </c>
      <c r="I5610" t="s">
        <v>11</v>
      </c>
      <c r="J5610" t="s">
        <v>15</v>
      </c>
      <c r="K5610" t="s">
        <v>42</v>
      </c>
      <c r="L5610">
        <v>2</v>
      </c>
      <c r="M5610">
        <v>1003</v>
      </c>
      <c r="O5610" t="s">
        <v>25</v>
      </c>
      <c r="R5610" t="s">
        <v>44</v>
      </c>
      <c r="S5610" s="49" t="str">
        <f t="shared" si="697"/>
        <v>Card</v>
      </c>
      <c r="T5610" s="3">
        <v>0.03</v>
      </c>
      <c r="U5610" s="2">
        <v>5.3000000000000007</v>
      </c>
      <c r="V5610" s="2">
        <v>1.74</v>
      </c>
      <c r="W5610" s="54">
        <f>_xlfn.XLOOKUP(M5610,Market!A:A,Market!F:F,0)</f>
        <v>0.06</v>
      </c>
      <c r="X5610" s="55">
        <f t="shared" si="698"/>
        <v>0.159</v>
      </c>
      <c r="Y5610" s="55">
        <f t="shared" si="699"/>
        <v>3.5600000000000005</v>
      </c>
      <c r="Z5610" s="54">
        <f t="shared" si="700"/>
        <v>0.67169811320754713</v>
      </c>
      <c r="AA5610" s="49" t="str">
        <f t="shared" ca="1" si="701"/>
        <v>N</v>
      </c>
      <c r="AB5610" s="49">
        <f t="shared" ca="1" si="702"/>
        <v>5</v>
      </c>
      <c r="AC5610" s="49" t="str">
        <f t="shared" ca="1" si="703"/>
        <v>N</v>
      </c>
    </row>
    <row r="5611" spans="1:29" x14ac:dyDescent="0.25">
      <c r="A5611">
        <v>3908</v>
      </c>
      <c r="B5611" s="9">
        <v>43557</v>
      </c>
      <c r="C5611" s="50" t="str">
        <f t="shared" si="696"/>
        <v>N</v>
      </c>
      <c r="D5611" s="52">
        <f>_xlfn.XLOOKUP(B5611,Cal_Date!B:B,Cal_Date!A:A,0)</f>
        <v>1</v>
      </c>
      <c r="E5611">
        <v>2019</v>
      </c>
      <c r="F5611" t="s">
        <v>122</v>
      </c>
      <c r="G5611" t="s">
        <v>129</v>
      </c>
      <c r="H5611" t="s">
        <v>14</v>
      </c>
      <c r="I5611" t="s">
        <v>18</v>
      </c>
      <c r="J5611" t="s">
        <v>15</v>
      </c>
      <c r="K5611" t="s">
        <v>43</v>
      </c>
      <c r="L5611">
        <v>1</v>
      </c>
      <c r="M5611">
        <v>1003</v>
      </c>
      <c r="O5611" t="s">
        <v>25</v>
      </c>
      <c r="R5611" t="s">
        <v>44</v>
      </c>
      <c r="S5611" s="49" t="str">
        <f t="shared" si="697"/>
        <v>Card</v>
      </c>
      <c r="T5611" s="3">
        <v>0.03</v>
      </c>
      <c r="U5611" s="2">
        <v>6.8900000000000006</v>
      </c>
      <c r="V5611" s="2">
        <v>2.1</v>
      </c>
      <c r="W5611" s="54">
        <f>_xlfn.XLOOKUP(M5611,Market!A:A,Market!F:F,0)</f>
        <v>0.06</v>
      </c>
      <c r="X5611" s="55">
        <f t="shared" si="698"/>
        <v>0.20670000000000002</v>
      </c>
      <c r="Y5611" s="55">
        <f t="shared" si="699"/>
        <v>4.7900000000000009</v>
      </c>
      <c r="Z5611" s="54">
        <f t="shared" si="700"/>
        <v>0.69521044992743108</v>
      </c>
      <c r="AA5611" s="49" t="str">
        <f t="shared" ca="1" si="701"/>
        <v>N</v>
      </c>
      <c r="AB5611" s="49">
        <f t="shared" ca="1" si="702"/>
        <v>5</v>
      </c>
      <c r="AC5611" s="49" t="str">
        <f t="shared" ca="1" si="703"/>
        <v>N</v>
      </c>
    </row>
    <row r="5612" spans="1:29" x14ac:dyDescent="0.25">
      <c r="A5612">
        <v>3909</v>
      </c>
      <c r="B5612" s="9">
        <v>43557</v>
      </c>
      <c r="C5612" s="50" t="str">
        <f t="shared" si="696"/>
        <v>N</v>
      </c>
      <c r="D5612" s="52">
        <f>_xlfn.XLOOKUP(B5612,Cal_Date!B:B,Cal_Date!A:A,0)</f>
        <v>1</v>
      </c>
      <c r="E5612">
        <v>2019</v>
      </c>
      <c r="F5612" t="s">
        <v>122</v>
      </c>
      <c r="G5612" t="s">
        <v>129</v>
      </c>
      <c r="H5612" t="s">
        <v>48</v>
      </c>
      <c r="I5612" t="s">
        <v>18</v>
      </c>
      <c r="J5612" t="s">
        <v>10</v>
      </c>
      <c r="K5612" t="s">
        <v>43</v>
      </c>
      <c r="L5612">
        <v>2</v>
      </c>
      <c r="M5612">
        <v>1004</v>
      </c>
      <c r="O5612" t="s">
        <v>28</v>
      </c>
      <c r="R5612" t="s">
        <v>44</v>
      </c>
      <c r="S5612" s="49" t="str">
        <f t="shared" si="697"/>
        <v>Card</v>
      </c>
      <c r="T5612" s="3">
        <v>0.03</v>
      </c>
      <c r="U5612" s="2">
        <v>14.84</v>
      </c>
      <c r="V5612" s="2">
        <v>2.92</v>
      </c>
      <c r="W5612" s="54">
        <f>_xlfn.XLOOKUP(M5612,Market!A:A,Market!F:F,0)</f>
        <v>0.06</v>
      </c>
      <c r="X5612" s="55">
        <f t="shared" si="698"/>
        <v>0.44519999999999998</v>
      </c>
      <c r="Y5612" s="55">
        <f t="shared" si="699"/>
        <v>11.92</v>
      </c>
      <c r="Z5612" s="54">
        <f t="shared" si="700"/>
        <v>0.80323450134770891</v>
      </c>
      <c r="AA5612" s="49" t="str">
        <f t="shared" ca="1" si="701"/>
        <v>N</v>
      </c>
      <c r="AB5612" s="49">
        <f t="shared" ca="1" si="702"/>
        <v>5</v>
      </c>
      <c r="AC5612" s="49" t="str">
        <f t="shared" ca="1" si="703"/>
        <v>N</v>
      </c>
    </row>
    <row r="5613" spans="1:29" x14ac:dyDescent="0.25">
      <c r="A5613">
        <v>3910</v>
      </c>
      <c r="B5613" s="9">
        <v>43557</v>
      </c>
      <c r="C5613" s="50" t="str">
        <f t="shared" si="696"/>
        <v>N</v>
      </c>
      <c r="D5613" s="52">
        <f>_xlfn.XLOOKUP(B5613,Cal_Date!B:B,Cal_Date!A:A,0)</f>
        <v>1</v>
      </c>
      <c r="E5613">
        <v>2019</v>
      </c>
      <c r="F5613" t="s">
        <v>122</v>
      </c>
      <c r="G5613" t="s">
        <v>129</v>
      </c>
      <c r="H5613" t="s">
        <v>48</v>
      </c>
      <c r="I5613" t="s">
        <v>18</v>
      </c>
      <c r="J5613" t="s">
        <v>10</v>
      </c>
      <c r="K5613" t="s">
        <v>43</v>
      </c>
      <c r="L5613">
        <v>1</v>
      </c>
      <c r="M5613">
        <v>1005</v>
      </c>
      <c r="O5613" t="s">
        <v>25</v>
      </c>
      <c r="R5613" t="s">
        <v>44</v>
      </c>
      <c r="S5613" s="49" t="str">
        <f t="shared" si="697"/>
        <v>Card</v>
      </c>
      <c r="T5613" s="3">
        <v>0.03</v>
      </c>
      <c r="U5613" s="2">
        <v>7.6229999999999993</v>
      </c>
      <c r="V5613" s="2">
        <v>1.46</v>
      </c>
      <c r="W5613" s="54">
        <f>_xlfn.XLOOKUP(M5613,Market!A:A,Market!F:F,0)</f>
        <v>8.8999999999999996E-2</v>
      </c>
      <c r="X5613" s="55">
        <f t="shared" si="698"/>
        <v>0.22868999999999998</v>
      </c>
      <c r="Y5613" s="55">
        <f t="shared" si="699"/>
        <v>6.1629999999999994</v>
      </c>
      <c r="Z5613" s="54">
        <f t="shared" si="700"/>
        <v>0.80847435392889933</v>
      </c>
      <c r="AA5613" s="49" t="str">
        <f t="shared" ca="1" si="701"/>
        <v>N</v>
      </c>
      <c r="AB5613" s="49">
        <f t="shared" ca="1" si="702"/>
        <v>5</v>
      </c>
      <c r="AC5613" s="49" t="str">
        <f t="shared" ca="1" si="703"/>
        <v>N</v>
      </c>
    </row>
    <row r="5614" spans="1:29" x14ac:dyDescent="0.25">
      <c r="A5614">
        <v>3911</v>
      </c>
      <c r="B5614" s="9">
        <v>43557</v>
      </c>
      <c r="C5614" s="50" t="str">
        <f t="shared" si="696"/>
        <v>N</v>
      </c>
      <c r="D5614" s="52">
        <f>_xlfn.XLOOKUP(B5614,Cal_Date!B:B,Cal_Date!A:A,0)</f>
        <v>1</v>
      </c>
      <c r="E5614">
        <v>2019</v>
      </c>
      <c r="F5614" t="s">
        <v>122</v>
      </c>
      <c r="G5614" t="s">
        <v>129</v>
      </c>
      <c r="H5614" t="s">
        <v>11</v>
      </c>
      <c r="I5614" t="s">
        <v>11</v>
      </c>
      <c r="J5614" t="s">
        <v>15</v>
      </c>
      <c r="K5614" t="s">
        <v>42</v>
      </c>
      <c r="L5614">
        <v>2</v>
      </c>
      <c r="M5614">
        <v>1005</v>
      </c>
      <c r="O5614" t="s">
        <v>25</v>
      </c>
      <c r="R5614" t="s">
        <v>44</v>
      </c>
      <c r="S5614" s="49" t="str">
        <f t="shared" si="697"/>
        <v>Card</v>
      </c>
      <c r="T5614" s="3">
        <v>0.03</v>
      </c>
      <c r="U5614" s="2">
        <v>5.4450000000000003</v>
      </c>
      <c r="V5614" s="2">
        <v>1.74</v>
      </c>
      <c r="W5614" s="54">
        <f>_xlfn.XLOOKUP(M5614,Market!A:A,Market!F:F,0)</f>
        <v>8.8999999999999996E-2</v>
      </c>
      <c r="X5614" s="55">
        <f t="shared" si="698"/>
        <v>0.16335</v>
      </c>
      <c r="Y5614" s="55">
        <f t="shared" si="699"/>
        <v>3.7050000000000001</v>
      </c>
      <c r="Z5614" s="54">
        <f t="shared" si="700"/>
        <v>0.68044077134986225</v>
      </c>
      <c r="AA5614" s="49" t="str">
        <f t="shared" ca="1" si="701"/>
        <v>N</v>
      </c>
      <c r="AB5614" s="49">
        <f t="shared" ca="1" si="702"/>
        <v>5</v>
      </c>
      <c r="AC5614" s="49" t="str">
        <f t="shared" ca="1" si="703"/>
        <v>N</v>
      </c>
    </row>
    <row r="5615" spans="1:29" x14ac:dyDescent="0.25">
      <c r="A5615">
        <v>3912</v>
      </c>
      <c r="B5615" s="9">
        <v>43557</v>
      </c>
      <c r="C5615" s="50" t="str">
        <f t="shared" si="696"/>
        <v>N</v>
      </c>
      <c r="D5615" s="52">
        <f>_xlfn.XLOOKUP(B5615,Cal_Date!B:B,Cal_Date!A:A,0)</f>
        <v>1</v>
      </c>
      <c r="E5615">
        <v>2019</v>
      </c>
      <c r="F5615" t="s">
        <v>122</v>
      </c>
      <c r="G5615" t="s">
        <v>129</v>
      </c>
      <c r="H5615" t="s">
        <v>14</v>
      </c>
      <c r="I5615" t="s">
        <v>13</v>
      </c>
      <c r="J5615" t="s">
        <v>15</v>
      </c>
      <c r="K5615" t="s">
        <v>43</v>
      </c>
      <c r="L5615">
        <v>1</v>
      </c>
      <c r="M5615">
        <v>1003</v>
      </c>
      <c r="O5615" t="s">
        <v>25</v>
      </c>
      <c r="R5615" t="s">
        <v>44</v>
      </c>
      <c r="S5615" s="49" t="str">
        <f t="shared" si="697"/>
        <v>Card</v>
      </c>
      <c r="T5615" s="3">
        <v>0.03</v>
      </c>
      <c r="U5615" s="2">
        <v>7.42</v>
      </c>
      <c r="V5615" s="2">
        <v>2.12</v>
      </c>
      <c r="W5615" s="54">
        <f>_xlfn.XLOOKUP(M5615,Market!A:A,Market!F:F,0)</f>
        <v>0.06</v>
      </c>
      <c r="X5615" s="55">
        <f t="shared" si="698"/>
        <v>0.22259999999999999</v>
      </c>
      <c r="Y5615" s="55">
        <f t="shared" si="699"/>
        <v>5.3</v>
      </c>
      <c r="Z5615" s="54">
        <f t="shared" si="700"/>
        <v>0.7142857142857143</v>
      </c>
      <c r="AA5615" s="49" t="str">
        <f t="shared" ca="1" si="701"/>
        <v>N</v>
      </c>
      <c r="AB5615" s="49">
        <f t="shared" ca="1" si="702"/>
        <v>5</v>
      </c>
      <c r="AC5615" s="49" t="str">
        <f t="shared" ca="1" si="703"/>
        <v>N</v>
      </c>
    </row>
    <row r="5616" spans="1:29" x14ac:dyDescent="0.25">
      <c r="A5616">
        <v>3913</v>
      </c>
      <c r="B5616" s="9">
        <v>43557</v>
      </c>
      <c r="C5616" s="50" t="str">
        <f t="shared" si="696"/>
        <v>N</v>
      </c>
      <c r="D5616" s="52">
        <f>_xlfn.XLOOKUP(B5616,Cal_Date!B:B,Cal_Date!A:A,0)</f>
        <v>1</v>
      </c>
      <c r="E5616">
        <v>2019</v>
      </c>
      <c r="F5616" t="s">
        <v>122</v>
      </c>
      <c r="G5616" t="s">
        <v>129</v>
      </c>
      <c r="H5616" t="s">
        <v>48</v>
      </c>
      <c r="I5616" t="s">
        <v>18</v>
      </c>
      <c r="J5616" t="s">
        <v>10</v>
      </c>
      <c r="K5616" t="s">
        <v>43</v>
      </c>
      <c r="L5616">
        <v>1</v>
      </c>
      <c r="M5616">
        <v>1007</v>
      </c>
      <c r="O5616" t="s">
        <v>28</v>
      </c>
      <c r="R5616" t="s">
        <v>44</v>
      </c>
      <c r="S5616" s="49" t="str">
        <f t="shared" si="697"/>
        <v>Card</v>
      </c>
      <c r="T5616" s="3">
        <v>0.03</v>
      </c>
      <c r="U5616" s="2">
        <v>7.6229999999999993</v>
      </c>
      <c r="V5616" s="2">
        <v>1.46</v>
      </c>
      <c r="W5616" s="54">
        <f>_xlfn.XLOOKUP(M5616,Market!A:A,Market!F:F,0)</f>
        <v>8.8999999999999996E-2</v>
      </c>
      <c r="X5616" s="55">
        <f t="shared" si="698"/>
        <v>0.22868999999999998</v>
      </c>
      <c r="Y5616" s="55">
        <f t="shared" si="699"/>
        <v>6.1629999999999994</v>
      </c>
      <c r="Z5616" s="54">
        <f t="shared" si="700"/>
        <v>0.80847435392889933</v>
      </c>
      <c r="AA5616" s="49" t="str">
        <f t="shared" ca="1" si="701"/>
        <v>N</v>
      </c>
      <c r="AB5616" s="49">
        <f t="shared" ca="1" si="702"/>
        <v>5</v>
      </c>
      <c r="AC5616" s="49" t="str">
        <f t="shared" ca="1" si="703"/>
        <v>N</v>
      </c>
    </row>
    <row r="5617" spans="1:29" x14ac:dyDescent="0.25">
      <c r="A5617">
        <v>3914</v>
      </c>
      <c r="B5617" s="9">
        <v>43557</v>
      </c>
      <c r="C5617" s="50" t="str">
        <f t="shared" si="696"/>
        <v>N</v>
      </c>
      <c r="D5617" s="52">
        <f>_xlfn.XLOOKUP(B5617,Cal_Date!B:B,Cal_Date!A:A,0)</f>
        <v>1</v>
      </c>
      <c r="E5617">
        <v>2019</v>
      </c>
      <c r="F5617" t="s">
        <v>122</v>
      </c>
      <c r="G5617" t="s">
        <v>129</v>
      </c>
      <c r="H5617" t="s">
        <v>11</v>
      </c>
      <c r="I5617" t="s">
        <v>11</v>
      </c>
      <c r="J5617" t="s">
        <v>15</v>
      </c>
      <c r="K5617" t="s">
        <v>42</v>
      </c>
      <c r="L5617">
        <v>1</v>
      </c>
      <c r="M5617">
        <v>1006</v>
      </c>
      <c r="O5617" t="s">
        <v>28</v>
      </c>
      <c r="R5617" t="s">
        <v>44</v>
      </c>
      <c r="S5617" s="49" t="str">
        <f t="shared" si="697"/>
        <v>Card</v>
      </c>
      <c r="T5617" s="3">
        <v>0.03</v>
      </c>
      <c r="U5617" s="2">
        <v>3.2669999999999999</v>
      </c>
      <c r="V5617" s="2">
        <v>0.99</v>
      </c>
      <c r="W5617" s="54">
        <f>_xlfn.XLOOKUP(M5617,Market!A:A,Market!F:F,0)</f>
        <v>8.8999999999999996E-2</v>
      </c>
      <c r="X5617" s="55">
        <f t="shared" si="698"/>
        <v>9.801E-2</v>
      </c>
      <c r="Y5617" s="55">
        <f t="shared" si="699"/>
        <v>2.2770000000000001</v>
      </c>
      <c r="Z5617" s="54">
        <f t="shared" si="700"/>
        <v>0.69696969696969702</v>
      </c>
      <c r="AA5617" s="49" t="str">
        <f t="shared" ca="1" si="701"/>
        <v>N</v>
      </c>
      <c r="AB5617" s="49">
        <f t="shared" ca="1" si="702"/>
        <v>5</v>
      </c>
      <c r="AC5617" s="49" t="str">
        <f t="shared" ca="1" si="703"/>
        <v>N</v>
      </c>
    </row>
    <row r="5618" spans="1:29" x14ac:dyDescent="0.25">
      <c r="A5618">
        <v>3915</v>
      </c>
      <c r="B5618" s="9">
        <v>43557</v>
      </c>
      <c r="C5618" s="50" t="str">
        <f t="shared" si="696"/>
        <v>N</v>
      </c>
      <c r="D5618" s="52">
        <f>_xlfn.XLOOKUP(B5618,Cal_Date!B:B,Cal_Date!A:A,0)</f>
        <v>1</v>
      </c>
      <c r="E5618">
        <v>2019</v>
      </c>
      <c r="F5618" t="s">
        <v>122</v>
      </c>
      <c r="G5618" t="s">
        <v>129</v>
      </c>
      <c r="H5618" t="s">
        <v>48</v>
      </c>
      <c r="I5618" t="s">
        <v>18</v>
      </c>
      <c r="J5618" t="s">
        <v>10</v>
      </c>
      <c r="K5618" t="s">
        <v>43</v>
      </c>
      <c r="L5618">
        <v>1</v>
      </c>
      <c r="M5618">
        <v>1006</v>
      </c>
      <c r="O5618" t="s">
        <v>28</v>
      </c>
      <c r="R5618" t="s">
        <v>44</v>
      </c>
      <c r="S5618" s="49" t="str">
        <f t="shared" si="697"/>
        <v>Card</v>
      </c>
      <c r="T5618" s="3">
        <v>0.03</v>
      </c>
      <c r="U5618" s="2">
        <v>7.6229999999999993</v>
      </c>
      <c r="V5618" s="2">
        <v>1.46</v>
      </c>
      <c r="W5618" s="54">
        <f>_xlfn.XLOOKUP(M5618,Market!A:A,Market!F:F,0)</f>
        <v>8.8999999999999996E-2</v>
      </c>
      <c r="X5618" s="55">
        <f t="shared" si="698"/>
        <v>0.22868999999999998</v>
      </c>
      <c r="Y5618" s="55">
        <f t="shared" si="699"/>
        <v>6.1629999999999994</v>
      </c>
      <c r="Z5618" s="54">
        <f t="shared" si="700"/>
        <v>0.80847435392889933</v>
      </c>
      <c r="AA5618" s="49" t="str">
        <f t="shared" ca="1" si="701"/>
        <v>N</v>
      </c>
      <c r="AB5618" s="49">
        <f t="shared" ca="1" si="702"/>
        <v>5</v>
      </c>
      <c r="AC5618" s="49" t="str">
        <f t="shared" ca="1" si="703"/>
        <v>N</v>
      </c>
    </row>
    <row r="5619" spans="1:29" x14ac:dyDescent="0.25">
      <c r="A5619">
        <v>3916</v>
      </c>
      <c r="B5619" s="9">
        <v>43557</v>
      </c>
      <c r="C5619" s="50" t="str">
        <f t="shared" si="696"/>
        <v>N</v>
      </c>
      <c r="D5619" s="52">
        <f>_xlfn.XLOOKUP(B5619,Cal_Date!B:B,Cal_Date!A:A,0)</f>
        <v>1</v>
      </c>
      <c r="E5619">
        <v>2019</v>
      </c>
      <c r="F5619" t="s">
        <v>122</v>
      </c>
      <c r="G5619" t="s">
        <v>129</v>
      </c>
      <c r="H5619" t="s">
        <v>11</v>
      </c>
      <c r="I5619" t="s">
        <v>11</v>
      </c>
      <c r="J5619" t="s">
        <v>15</v>
      </c>
      <c r="K5619" t="s">
        <v>42</v>
      </c>
      <c r="L5619">
        <v>2</v>
      </c>
      <c r="M5619">
        <v>1006</v>
      </c>
      <c r="O5619" t="s">
        <v>28</v>
      </c>
      <c r="R5619" t="s">
        <v>44</v>
      </c>
      <c r="S5619" s="49" t="str">
        <f t="shared" si="697"/>
        <v>Card</v>
      </c>
      <c r="T5619" s="3">
        <v>0.03</v>
      </c>
      <c r="U5619" s="2">
        <v>6.5339999999999998</v>
      </c>
      <c r="V5619" s="2">
        <v>1.98</v>
      </c>
      <c r="W5619" s="54">
        <f>_xlfn.XLOOKUP(M5619,Market!A:A,Market!F:F,0)</f>
        <v>8.8999999999999996E-2</v>
      </c>
      <c r="X5619" s="55">
        <f t="shared" si="698"/>
        <v>0.19602</v>
      </c>
      <c r="Y5619" s="55">
        <f t="shared" si="699"/>
        <v>4.5540000000000003</v>
      </c>
      <c r="Z5619" s="54">
        <f t="shared" si="700"/>
        <v>0.69696969696969702</v>
      </c>
      <c r="AA5619" s="49" t="str">
        <f t="shared" ca="1" si="701"/>
        <v>N</v>
      </c>
      <c r="AB5619" s="49">
        <f t="shared" ca="1" si="702"/>
        <v>5</v>
      </c>
      <c r="AC5619" s="49" t="str">
        <f t="shared" ca="1" si="703"/>
        <v>N</v>
      </c>
    </row>
    <row r="5620" spans="1:29" x14ac:dyDescent="0.25">
      <c r="A5620">
        <v>3917</v>
      </c>
      <c r="B5620" s="9">
        <v>43557</v>
      </c>
      <c r="C5620" s="50" t="str">
        <f t="shared" si="696"/>
        <v>N</v>
      </c>
      <c r="D5620" s="52">
        <f>_xlfn.XLOOKUP(B5620,Cal_Date!B:B,Cal_Date!A:A,0)</f>
        <v>1</v>
      </c>
      <c r="E5620">
        <v>2019</v>
      </c>
      <c r="F5620" t="s">
        <v>122</v>
      </c>
      <c r="G5620" t="s">
        <v>129</v>
      </c>
      <c r="H5620" t="s">
        <v>14</v>
      </c>
      <c r="I5620" t="s">
        <v>18</v>
      </c>
      <c r="J5620" t="s">
        <v>15</v>
      </c>
      <c r="K5620" t="s">
        <v>43</v>
      </c>
      <c r="L5620">
        <v>1</v>
      </c>
      <c r="M5620">
        <v>1004</v>
      </c>
      <c r="O5620" t="s">
        <v>28</v>
      </c>
      <c r="R5620" t="s">
        <v>44</v>
      </c>
      <c r="S5620" s="49" t="str">
        <f t="shared" si="697"/>
        <v>Card</v>
      </c>
      <c r="T5620" s="3">
        <v>0.03</v>
      </c>
      <c r="U5620" s="2">
        <v>7.42</v>
      </c>
      <c r="V5620" s="2">
        <v>2.1</v>
      </c>
      <c r="W5620" s="54">
        <f>_xlfn.XLOOKUP(M5620,Market!A:A,Market!F:F,0)</f>
        <v>0.06</v>
      </c>
      <c r="X5620" s="55">
        <f t="shared" si="698"/>
        <v>0.22259999999999999</v>
      </c>
      <c r="Y5620" s="55">
        <f t="shared" si="699"/>
        <v>5.32</v>
      </c>
      <c r="Z5620" s="54">
        <f t="shared" si="700"/>
        <v>0.71698113207547176</v>
      </c>
      <c r="AA5620" s="49" t="str">
        <f t="shared" ca="1" si="701"/>
        <v>N</v>
      </c>
      <c r="AB5620" s="49">
        <f t="shared" ca="1" si="702"/>
        <v>5</v>
      </c>
      <c r="AC5620" s="49" t="str">
        <f t="shared" ca="1" si="703"/>
        <v>N</v>
      </c>
    </row>
    <row r="5621" spans="1:29" x14ac:dyDescent="0.25">
      <c r="A5621">
        <v>3918</v>
      </c>
      <c r="B5621" s="9">
        <v>43557</v>
      </c>
      <c r="C5621" s="50" t="str">
        <f t="shared" si="696"/>
        <v>N</v>
      </c>
      <c r="D5621" s="52">
        <f>_xlfn.XLOOKUP(B5621,Cal_Date!B:B,Cal_Date!A:A,0)</f>
        <v>1</v>
      </c>
      <c r="E5621">
        <v>2019</v>
      </c>
      <c r="F5621" t="s">
        <v>122</v>
      </c>
      <c r="G5621" t="s">
        <v>129</v>
      </c>
      <c r="H5621" t="s">
        <v>48</v>
      </c>
      <c r="I5621" t="s">
        <v>18</v>
      </c>
      <c r="J5621" t="s">
        <v>10</v>
      </c>
      <c r="K5621" t="s">
        <v>43</v>
      </c>
      <c r="L5621">
        <v>1</v>
      </c>
      <c r="M5621">
        <v>1004</v>
      </c>
      <c r="O5621" t="s">
        <v>28</v>
      </c>
      <c r="R5621" t="s">
        <v>44</v>
      </c>
      <c r="S5621" s="49" t="str">
        <f t="shared" si="697"/>
        <v>Card</v>
      </c>
      <c r="T5621" s="3">
        <v>0.03</v>
      </c>
      <c r="U5621" s="2">
        <v>7.42</v>
      </c>
      <c r="V5621" s="2">
        <v>1.46</v>
      </c>
      <c r="W5621" s="54">
        <f>_xlfn.XLOOKUP(M5621,Market!A:A,Market!F:F,0)</f>
        <v>0.06</v>
      </c>
      <c r="X5621" s="55">
        <f t="shared" si="698"/>
        <v>0.22259999999999999</v>
      </c>
      <c r="Y5621" s="55">
        <f t="shared" si="699"/>
        <v>5.96</v>
      </c>
      <c r="Z5621" s="54">
        <f t="shared" si="700"/>
        <v>0.80323450134770891</v>
      </c>
      <c r="AA5621" s="49" t="str">
        <f t="shared" ca="1" si="701"/>
        <v>N</v>
      </c>
      <c r="AB5621" s="49">
        <f t="shared" ca="1" si="702"/>
        <v>5</v>
      </c>
      <c r="AC5621" s="49" t="str">
        <f t="shared" ca="1" si="703"/>
        <v>N</v>
      </c>
    </row>
    <row r="5622" spans="1:29" x14ac:dyDescent="0.25">
      <c r="A5622">
        <v>3919</v>
      </c>
      <c r="B5622" s="9">
        <v>43557</v>
      </c>
      <c r="C5622" s="50" t="str">
        <f t="shared" si="696"/>
        <v>N</v>
      </c>
      <c r="D5622" s="52">
        <f>_xlfn.XLOOKUP(B5622,Cal_Date!B:B,Cal_Date!A:A,0)</f>
        <v>1</v>
      </c>
      <c r="E5622">
        <v>2019</v>
      </c>
      <c r="F5622" t="s">
        <v>122</v>
      </c>
      <c r="G5622" t="s">
        <v>129</v>
      </c>
      <c r="H5622" t="s">
        <v>48</v>
      </c>
      <c r="I5622" t="s">
        <v>18</v>
      </c>
      <c r="J5622" t="s">
        <v>10</v>
      </c>
      <c r="K5622" t="s">
        <v>43</v>
      </c>
      <c r="L5622">
        <v>1</v>
      </c>
      <c r="M5622">
        <v>1000</v>
      </c>
      <c r="O5622" t="s">
        <v>25</v>
      </c>
      <c r="R5622" t="s">
        <v>44</v>
      </c>
      <c r="S5622" s="49" t="str">
        <f t="shared" si="697"/>
        <v>Card</v>
      </c>
      <c r="T5622" s="3">
        <v>0.03</v>
      </c>
      <c r="U5622" s="2">
        <v>7.5600000000000005</v>
      </c>
      <c r="V5622" s="2">
        <v>1.46</v>
      </c>
      <c r="W5622" s="54">
        <f>_xlfn.XLOOKUP(M5622,Market!A:A,Market!F:F,0)</f>
        <v>0.08</v>
      </c>
      <c r="X5622" s="55">
        <f t="shared" si="698"/>
        <v>0.2268</v>
      </c>
      <c r="Y5622" s="55">
        <f t="shared" si="699"/>
        <v>6.1000000000000005</v>
      </c>
      <c r="Z5622" s="54">
        <f t="shared" si="700"/>
        <v>0.80687830687830686</v>
      </c>
      <c r="AA5622" s="49" t="str">
        <f t="shared" ca="1" si="701"/>
        <v>N</v>
      </c>
      <c r="AB5622" s="49">
        <f t="shared" ca="1" si="702"/>
        <v>5</v>
      </c>
      <c r="AC5622" s="49" t="str">
        <f t="shared" ca="1" si="703"/>
        <v>N</v>
      </c>
    </row>
    <row r="5623" spans="1:29" x14ac:dyDescent="0.25">
      <c r="A5623">
        <v>3920</v>
      </c>
      <c r="B5623" s="9">
        <v>43557</v>
      </c>
      <c r="C5623" s="50" t="str">
        <f t="shared" si="696"/>
        <v>N</v>
      </c>
      <c r="D5623" s="52">
        <f>_xlfn.XLOOKUP(B5623,Cal_Date!B:B,Cal_Date!A:A,0)</f>
        <v>1</v>
      </c>
      <c r="E5623">
        <v>2019</v>
      </c>
      <c r="F5623" t="s">
        <v>122</v>
      </c>
      <c r="G5623" t="s">
        <v>129</v>
      </c>
      <c r="H5623" t="s">
        <v>48</v>
      </c>
      <c r="I5623" t="s">
        <v>18</v>
      </c>
      <c r="J5623" t="s">
        <v>10</v>
      </c>
      <c r="K5623" t="s">
        <v>43</v>
      </c>
      <c r="L5623">
        <v>1</v>
      </c>
      <c r="M5623">
        <v>1000</v>
      </c>
      <c r="O5623" t="s">
        <v>25</v>
      </c>
      <c r="R5623" t="s">
        <v>44</v>
      </c>
      <c r="S5623" s="49" t="str">
        <f t="shared" si="697"/>
        <v>Card</v>
      </c>
      <c r="T5623" s="3">
        <v>0.03</v>
      </c>
      <c r="U5623" s="2">
        <v>7.5600000000000005</v>
      </c>
      <c r="V5623" s="2">
        <v>1.46</v>
      </c>
      <c r="W5623" s="54">
        <f>_xlfn.XLOOKUP(M5623,Market!A:A,Market!F:F,0)</f>
        <v>0.08</v>
      </c>
      <c r="X5623" s="55">
        <f t="shared" si="698"/>
        <v>0.2268</v>
      </c>
      <c r="Y5623" s="55">
        <f t="shared" si="699"/>
        <v>6.1000000000000005</v>
      </c>
      <c r="Z5623" s="54">
        <f t="shared" si="700"/>
        <v>0.80687830687830686</v>
      </c>
      <c r="AA5623" s="49" t="str">
        <f t="shared" ca="1" si="701"/>
        <v>N</v>
      </c>
      <c r="AB5623" s="49">
        <f t="shared" ca="1" si="702"/>
        <v>5</v>
      </c>
      <c r="AC5623" s="49" t="str">
        <f t="shared" ca="1" si="703"/>
        <v>N</v>
      </c>
    </row>
    <row r="5624" spans="1:29" x14ac:dyDescent="0.25">
      <c r="A5624">
        <v>3921</v>
      </c>
      <c r="B5624" s="9">
        <v>43557</v>
      </c>
      <c r="C5624" s="50" t="str">
        <f t="shared" si="696"/>
        <v>N</v>
      </c>
      <c r="D5624" s="52">
        <f>_xlfn.XLOOKUP(B5624,Cal_Date!B:B,Cal_Date!A:A,0)</f>
        <v>1</v>
      </c>
      <c r="E5624">
        <v>2019</v>
      </c>
      <c r="F5624" t="s">
        <v>122</v>
      </c>
      <c r="G5624" t="s">
        <v>129</v>
      </c>
      <c r="H5624" t="s">
        <v>48</v>
      </c>
      <c r="I5624" t="s">
        <v>18</v>
      </c>
      <c r="J5624" t="s">
        <v>10</v>
      </c>
      <c r="K5624" t="s">
        <v>43</v>
      </c>
      <c r="L5624">
        <v>1</v>
      </c>
      <c r="M5624">
        <v>1000</v>
      </c>
      <c r="O5624" t="s">
        <v>25</v>
      </c>
      <c r="R5624" t="s">
        <v>44</v>
      </c>
      <c r="S5624" s="49" t="str">
        <f t="shared" si="697"/>
        <v>Card</v>
      </c>
      <c r="T5624" s="3">
        <v>0.03</v>
      </c>
      <c r="U5624" s="2">
        <v>7.5600000000000005</v>
      </c>
      <c r="V5624" s="2">
        <v>1.46</v>
      </c>
      <c r="W5624" s="54">
        <f>_xlfn.XLOOKUP(M5624,Market!A:A,Market!F:F,0)</f>
        <v>0.08</v>
      </c>
      <c r="X5624" s="55">
        <f t="shared" si="698"/>
        <v>0.2268</v>
      </c>
      <c r="Y5624" s="55">
        <f t="shared" si="699"/>
        <v>6.1000000000000005</v>
      </c>
      <c r="Z5624" s="54">
        <f t="shared" si="700"/>
        <v>0.80687830687830686</v>
      </c>
      <c r="AA5624" s="49" t="str">
        <f t="shared" ca="1" si="701"/>
        <v>N</v>
      </c>
      <c r="AB5624" s="49">
        <f t="shared" ca="1" si="702"/>
        <v>5</v>
      </c>
      <c r="AC5624" s="49" t="str">
        <f t="shared" ca="1" si="703"/>
        <v>N</v>
      </c>
    </row>
    <row r="5625" spans="1:29" x14ac:dyDescent="0.25">
      <c r="A5625">
        <v>3922</v>
      </c>
      <c r="B5625" s="9">
        <v>43557</v>
      </c>
      <c r="C5625" s="50" t="str">
        <f t="shared" si="696"/>
        <v>N</v>
      </c>
      <c r="D5625" s="52">
        <f>_xlfn.XLOOKUP(B5625,Cal_Date!B:B,Cal_Date!A:A,0)</f>
        <v>1</v>
      </c>
      <c r="E5625">
        <v>2019</v>
      </c>
      <c r="F5625" t="s">
        <v>122</v>
      </c>
      <c r="G5625" t="s">
        <v>129</v>
      </c>
      <c r="H5625" t="s">
        <v>48</v>
      </c>
      <c r="I5625" t="s">
        <v>18</v>
      </c>
      <c r="J5625" t="s">
        <v>10</v>
      </c>
      <c r="K5625" t="s">
        <v>43</v>
      </c>
      <c r="L5625">
        <v>2</v>
      </c>
      <c r="M5625">
        <v>1008</v>
      </c>
      <c r="O5625" t="s">
        <v>28</v>
      </c>
      <c r="R5625" t="s">
        <v>44</v>
      </c>
      <c r="S5625" s="49" t="str">
        <f t="shared" si="697"/>
        <v>Card</v>
      </c>
      <c r="T5625" s="3">
        <v>0.03</v>
      </c>
      <c r="U5625" s="2">
        <v>15.245999999999999</v>
      </c>
      <c r="V5625" s="2">
        <v>2.92</v>
      </c>
      <c r="W5625" s="54">
        <f>_xlfn.XLOOKUP(M5625,Market!A:A,Market!F:F,0)</f>
        <v>8.8999999999999996E-2</v>
      </c>
      <c r="X5625" s="55">
        <f t="shared" si="698"/>
        <v>0.45737999999999995</v>
      </c>
      <c r="Y5625" s="55">
        <f t="shared" si="699"/>
        <v>12.325999999999999</v>
      </c>
      <c r="Z5625" s="54">
        <f t="shared" si="700"/>
        <v>0.80847435392889933</v>
      </c>
      <c r="AA5625" s="49" t="str">
        <f t="shared" ca="1" si="701"/>
        <v>N</v>
      </c>
      <c r="AB5625" s="49">
        <f t="shared" ca="1" si="702"/>
        <v>5</v>
      </c>
      <c r="AC5625" s="49" t="str">
        <f t="shared" ca="1" si="703"/>
        <v>N</v>
      </c>
    </row>
    <row r="5626" spans="1:29" x14ac:dyDescent="0.25">
      <c r="A5626">
        <v>3923</v>
      </c>
      <c r="B5626" s="9">
        <v>43557</v>
      </c>
      <c r="C5626" s="50" t="str">
        <f t="shared" si="696"/>
        <v>N</v>
      </c>
      <c r="D5626" s="52">
        <f>_xlfn.XLOOKUP(B5626,Cal_Date!B:B,Cal_Date!A:A,0)</f>
        <v>1</v>
      </c>
      <c r="E5626">
        <v>2019</v>
      </c>
      <c r="F5626" t="s">
        <v>122</v>
      </c>
      <c r="G5626" t="s">
        <v>129</v>
      </c>
      <c r="H5626" t="s">
        <v>14</v>
      </c>
      <c r="I5626" t="s">
        <v>18</v>
      </c>
      <c r="J5626" t="s">
        <v>15</v>
      </c>
      <c r="K5626" t="s">
        <v>43</v>
      </c>
      <c r="L5626">
        <v>2</v>
      </c>
      <c r="M5626">
        <v>1008</v>
      </c>
      <c r="O5626" t="s">
        <v>28</v>
      </c>
      <c r="R5626" t="s">
        <v>44</v>
      </c>
      <c r="S5626" s="49" t="str">
        <f t="shared" si="697"/>
        <v>Card</v>
      </c>
      <c r="T5626" s="3">
        <v>0.03</v>
      </c>
      <c r="U5626" s="2">
        <v>15.245999999999999</v>
      </c>
      <c r="V5626" s="2">
        <v>4.2</v>
      </c>
      <c r="W5626" s="54">
        <f>_xlfn.XLOOKUP(M5626,Market!A:A,Market!F:F,0)</f>
        <v>8.8999999999999996E-2</v>
      </c>
      <c r="X5626" s="55">
        <f t="shared" si="698"/>
        <v>0.45737999999999995</v>
      </c>
      <c r="Y5626" s="55">
        <f t="shared" si="699"/>
        <v>11.045999999999999</v>
      </c>
      <c r="Z5626" s="54">
        <f t="shared" si="700"/>
        <v>0.72451790633608815</v>
      </c>
      <c r="AA5626" s="49" t="str">
        <f t="shared" ca="1" si="701"/>
        <v>N</v>
      </c>
      <c r="AB5626" s="49">
        <f t="shared" ca="1" si="702"/>
        <v>5</v>
      </c>
      <c r="AC5626" s="49" t="str">
        <f t="shared" ca="1" si="703"/>
        <v>N</v>
      </c>
    </row>
    <row r="5627" spans="1:29" x14ac:dyDescent="0.25">
      <c r="A5627">
        <v>3924</v>
      </c>
      <c r="B5627" s="9">
        <v>43557</v>
      </c>
      <c r="C5627" s="50" t="str">
        <f t="shared" si="696"/>
        <v>N</v>
      </c>
      <c r="D5627" s="52">
        <f>_xlfn.XLOOKUP(B5627,Cal_Date!B:B,Cal_Date!A:A,0)</f>
        <v>1</v>
      </c>
      <c r="E5627">
        <v>2019</v>
      </c>
      <c r="F5627" t="s">
        <v>122</v>
      </c>
      <c r="G5627" t="s">
        <v>129</v>
      </c>
      <c r="H5627" t="s">
        <v>11</v>
      </c>
      <c r="I5627" t="s">
        <v>11</v>
      </c>
      <c r="J5627" t="s">
        <v>15</v>
      </c>
      <c r="K5627" t="s">
        <v>42</v>
      </c>
      <c r="L5627">
        <v>1</v>
      </c>
      <c r="M5627">
        <v>1009</v>
      </c>
      <c r="O5627" t="s">
        <v>28</v>
      </c>
      <c r="R5627" t="s">
        <v>44</v>
      </c>
      <c r="S5627" s="49" t="str">
        <f t="shared" si="697"/>
        <v>Card</v>
      </c>
      <c r="T5627" s="3">
        <v>0.03</v>
      </c>
      <c r="U5627" s="2">
        <v>3.2669999999999999</v>
      </c>
      <c r="V5627" s="2">
        <v>0.99</v>
      </c>
      <c r="W5627" s="54">
        <f>_xlfn.XLOOKUP(M5627,Market!A:A,Market!F:F,0)</f>
        <v>8.8999999999999996E-2</v>
      </c>
      <c r="X5627" s="55">
        <f t="shared" si="698"/>
        <v>9.801E-2</v>
      </c>
      <c r="Y5627" s="55">
        <f t="shared" si="699"/>
        <v>2.2770000000000001</v>
      </c>
      <c r="Z5627" s="54">
        <f t="shared" si="700"/>
        <v>0.69696969696969702</v>
      </c>
      <c r="AA5627" s="49" t="str">
        <f t="shared" ca="1" si="701"/>
        <v>N</v>
      </c>
      <c r="AB5627" s="49">
        <f t="shared" ca="1" si="702"/>
        <v>5</v>
      </c>
      <c r="AC5627" s="49" t="str">
        <f t="shared" ca="1" si="703"/>
        <v>N</v>
      </c>
    </row>
    <row r="5628" spans="1:29" x14ac:dyDescent="0.25">
      <c r="A5628">
        <v>3925</v>
      </c>
      <c r="B5628" s="9">
        <v>43557</v>
      </c>
      <c r="C5628" s="50" t="str">
        <f t="shared" si="696"/>
        <v>N</v>
      </c>
      <c r="D5628" s="52">
        <f>_xlfn.XLOOKUP(B5628,Cal_Date!B:B,Cal_Date!A:A,0)</f>
        <v>1</v>
      </c>
      <c r="E5628">
        <v>2019</v>
      </c>
      <c r="F5628" t="s">
        <v>122</v>
      </c>
      <c r="G5628" t="s">
        <v>129</v>
      </c>
      <c r="H5628" t="s">
        <v>48</v>
      </c>
      <c r="I5628" t="s">
        <v>18</v>
      </c>
      <c r="J5628" t="s">
        <v>10</v>
      </c>
      <c r="K5628" t="s">
        <v>43</v>
      </c>
      <c r="L5628">
        <v>1</v>
      </c>
      <c r="M5628">
        <v>1010</v>
      </c>
      <c r="O5628" t="s">
        <v>25</v>
      </c>
      <c r="R5628" t="s">
        <v>44</v>
      </c>
      <c r="S5628" s="49" t="str">
        <f t="shared" si="697"/>
        <v>Card</v>
      </c>
      <c r="T5628" s="3">
        <v>0.03</v>
      </c>
      <c r="U5628" s="2">
        <v>7.5600000000000005</v>
      </c>
      <c r="V5628" s="2">
        <v>1.46</v>
      </c>
      <c r="W5628" s="54">
        <f>_xlfn.XLOOKUP(M5628,Market!A:A,Market!F:F,0)</f>
        <v>0.08</v>
      </c>
      <c r="X5628" s="55">
        <f t="shared" si="698"/>
        <v>0.2268</v>
      </c>
      <c r="Y5628" s="55">
        <f t="shared" si="699"/>
        <v>6.1000000000000005</v>
      </c>
      <c r="Z5628" s="54">
        <f t="shared" si="700"/>
        <v>0.80687830687830686</v>
      </c>
      <c r="AA5628" s="49" t="str">
        <f t="shared" ca="1" si="701"/>
        <v>N</v>
      </c>
      <c r="AB5628" s="49">
        <f t="shared" ca="1" si="702"/>
        <v>5</v>
      </c>
      <c r="AC5628" s="49" t="str">
        <f t="shared" ca="1" si="703"/>
        <v>N</v>
      </c>
    </row>
    <row r="5629" spans="1:29" x14ac:dyDescent="0.25">
      <c r="A5629">
        <v>3926</v>
      </c>
      <c r="B5629" s="9">
        <v>43557</v>
      </c>
      <c r="C5629" s="50" t="str">
        <f t="shared" si="696"/>
        <v>N</v>
      </c>
      <c r="D5629" s="52">
        <f>_xlfn.XLOOKUP(B5629,Cal_Date!B:B,Cal_Date!A:A,0)</f>
        <v>1</v>
      </c>
      <c r="E5629">
        <v>2019</v>
      </c>
      <c r="F5629" t="s">
        <v>122</v>
      </c>
      <c r="G5629" t="s">
        <v>129</v>
      </c>
      <c r="H5629" t="s">
        <v>11</v>
      </c>
      <c r="I5629" t="s">
        <v>13</v>
      </c>
      <c r="J5629" t="s">
        <v>15</v>
      </c>
      <c r="K5629" t="s">
        <v>42</v>
      </c>
      <c r="L5629">
        <v>1</v>
      </c>
      <c r="M5629">
        <v>1008</v>
      </c>
      <c r="O5629" t="s">
        <v>28</v>
      </c>
      <c r="R5629" t="s">
        <v>44</v>
      </c>
      <c r="S5629" s="49" t="str">
        <f t="shared" si="697"/>
        <v>Card</v>
      </c>
      <c r="T5629" s="3">
        <v>0.03</v>
      </c>
      <c r="U5629" s="2">
        <v>3.2669999999999999</v>
      </c>
      <c r="V5629" s="2">
        <v>1.42</v>
      </c>
      <c r="W5629" s="54">
        <f>_xlfn.XLOOKUP(M5629,Market!A:A,Market!F:F,0)</f>
        <v>8.8999999999999996E-2</v>
      </c>
      <c r="X5629" s="55">
        <f t="shared" si="698"/>
        <v>9.801E-2</v>
      </c>
      <c r="Y5629" s="55">
        <f t="shared" si="699"/>
        <v>1.847</v>
      </c>
      <c r="Z5629" s="54">
        <f t="shared" si="700"/>
        <v>0.56535047444138353</v>
      </c>
      <c r="AA5629" s="49" t="str">
        <f t="shared" ca="1" si="701"/>
        <v>N</v>
      </c>
      <c r="AB5629" s="49">
        <f t="shared" ca="1" si="702"/>
        <v>5</v>
      </c>
      <c r="AC5629" s="49" t="str">
        <f t="shared" ca="1" si="703"/>
        <v>N</v>
      </c>
    </row>
    <row r="5630" spans="1:29" x14ac:dyDescent="0.25">
      <c r="A5630">
        <v>3927</v>
      </c>
      <c r="B5630" s="9">
        <v>43557</v>
      </c>
      <c r="C5630" s="50" t="str">
        <f t="shared" si="696"/>
        <v>N</v>
      </c>
      <c r="D5630" s="52">
        <f>_xlfn.XLOOKUP(B5630,Cal_Date!B:B,Cal_Date!A:A,0)</f>
        <v>1</v>
      </c>
      <c r="E5630">
        <v>2019</v>
      </c>
      <c r="F5630" t="s">
        <v>122</v>
      </c>
      <c r="G5630" t="s">
        <v>129</v>
      </c>
      <c r="H5630" t="s">
        <v>48</v>
      </c>
      <c r="I5630" t="s">
        <v>18</v>
      </c>
      <c r="J5630" t="s">
        <v>10</v>
      </c>
      <c r="K5630" t="s">
        <v>43</v>
      </c>
      <c r="L5630">
        <v>2</v>
      </c>
      <c r="M5630">
        <v>1008</v>
      </c>
      <c r="O5630" t="s">
        <v>28</v>
      </c>
      <c r="R5630" t="s">
        <v>44</v>
      </c>
      <c r="S5630" s="49" t="str">
        <f t="shared" si="697"/>
        <v>Card</v>
      </c>
      <c r="T5630" s="3">
        <v>0.03</v>
      </c>
      <c r="U5630" s="2">
        <v>15.245999999999999</v>
      </c>
      <c r="V5630" s="2">
        <v>2.92</v>
      </c>
      <c r="W5630" s="54">
        <f>_xlfn.XLOOKUP(M5630,Market!A:A,Market!F:F,0)</f>
        <v>8.8999999999999996E-2</v>
      </c>
      <c r="X5630" s="55">
        <f t="shared" si="698"/>
        <v>0.45737999999999995</v>
      </c>
      <c r="Y5630" s="55">
        <f t="shared" si="699"/>
        <v>12.325999999999999</v>
      </c>
      <c r="Z5630" s="54">
        <f t="shared" si="700"/>
        <v>0.80847435392889933</v>
      </c>
      <c r="AA5630" s="49" t="str">
        <f t="shared" ca="1" si="701"/>
        <v>N</v>
      </c>
      <c r="AB5630" s="49">
        <f t="shared" ca="1" si="702"/>
        <v>5</v>
      </c>
      <c r="AC5630" s="49" t="str">
        <f t="shared" ca="1" si="703"/>
        <v>N</v>
      </c>
    </row>
    <row r="5631" spans="1:29" x14ac:dyDescent="0.25">
      <c r="A5631">
        <v>3928</v>
      </c>
      <c r="B5631" s="9">
        <v>43557</v>
      </c>
      <c r="C5631" s="50" t="str">
        <f t="shared" si="696"/>
        <v>N</v>
      </c>
      <c r="D5631" s="52">
        <f>_xlfn.XLOOKUP(B5631,Cal_Date!B:B,Cal_Date!A:A,0)</f>
        <v>1</v>
      </c>
      <c r="E5631">
        <v>2019</v>
      </c>
      <c r="F5631" t="s">
        <v>122</v>
      </c>
      <c r="G5631" t="s">
        <v>129</v>
      </c>
      <c r="H5631" t="s">
        <v>11</v>
      </c>
      <c r="I5631" t="s">
        <v>13</v>
      </c>
      <c r="J5631" t="s">
        <v>15</v>
      </c>
      <c r="K5631" t="s">
        <v>42</v>
      </c>
      <c r="L5631">
        <v>1</v>
      </c>
      <c r="M5631">
        <v>1008</v>
      </c>
      <c r="O5631" t="s">
        <v>28</v>
      </c>
      <c r="R5631" t="s">
        <v>44</v>
      </c>
      <c r="S5631" s="49" t="str">
        <f t="shared" si="697"/>
        <v>Card</v>
      </c>
      <c r="T5631" s="3">
        <v>0.03</v>
      </c>
      <c r="U5631" s="2">
        <v>3.2669999999999999</v>
      </c>
      <c r="V5631" s="2">
        <v>1.42</v>
      </c>
      <c r="W5631" s="54">
        <f>_xlfn.XLOOKUP(M5631,Market!A:A,Market!F:F,0)</f>
        <v>8.8999999999999996E-2</v>
      </c>
      <c r="X5631" s="55">
        <f t="shared" si="698"/>
        <v>9.801E-2</v>
      </c>
      <c r="Y5631" s="55">
        <f t="shared" si="699"/>
        <v>1.847</v>
      </c>
      <c r="Z5631" s="54">
        <f t="shared" si="700"/>
        <v>0.56535047444138353</v>
      </c>
      <c r="AA5631" s="49" t="str">
        <f t="shared" ca="1" si="701"/>
        <v>N</v>
      </c>
      <c r="AB5631" s="49">
        <f t="shared" ca="1" si="702"/>
        <v>5</v>
      </c>
      <c r="AC5631" s="49" t="str">
        <f t="shared" ca="1" si="703"/>
        <v>N</v>
      </c>
    </row>
    <row r="5632" spans="1:29" x14ac:dyDescent="0.25">
      <c r="A5632">
        <v>3929</v>
      </c>
      <c r="B5632" s="9">
        <v>43557</v>
      </c>
      <c r="C5632" s="50" t="str">
        <f t="shared" si="696"/>
        <v>N</v>
      </c>
      <c r="D5632" s="52">
        <f>_xlfn.XLOOKUP(B5632,Cal_Date!B:B,Cal_Date!A:A,0)</f>
        <v>1</v>
      </c>
      <c r="E5632">
        <v>2019</v>
      </c>
      <c r="F5632" t="s">
        <v>122</v>
      </c>
      <c r="G5632" t="s">
        <v>129</v>
      </c>
      <c r="H5632" t="s">
        <v>14</v>
      </c>
      <c r="I5632" t="s">
        <v>18</v>
      </c>
      <c r="J5632" t="s">
        <v>15</v>
      </c>
      <c r="K5632" t="s">
        <v>43</v>
      </c>
      <c r="L5632">
        <v>2</v>
      </c>
      <c r="M5632">
        <v>1004</v>
      </c>
      <c r="O5632" t="s">
        <v>28</v>
      </c>
      <c r="R5632" t="s">
        <v>44</v>
      </c>
      <c r="S5632" s="49" t="str">
        <f t="shared" si="697"/>
        <v>Card</v>
      </c>
      <c r="T5632" s="3">
        <v>0.03</v>
      </c>
      <c r="U5632" s="2">
        <v>14.84</v>
      </c>
      <c r="V5632" s="2">
        <v>4.2</v>
      </c>
      <c r="W5632" s="54">
        <f>_xlfn.XLOOKUP(M5632,Market!A:A,Market!F:F,0)</f>
        <v>0.06</v>
      </c>
      <c r="X5632" s="55">
        <f t="shared" si="698"/>
        <v>0.44519999999999998</v>
      </c>
      <c r="Y5632" s="55">
        <f t="shared" si="699"/>
        <v>10.64</v>
      </c>
      <c r="Z5632" s="54">
        <f t="shared" si="700"/>
        <v>0.71698113207547176</v>
      </c>
      <c r="AA5632" s="49" t="str">
        <f t="shared" ca="1" si="701"/>
        <v>N</v>
      </c>
      <c r="AB5632" s="49">
        <f t="shared" ca="1" si="702"/>
        <v>5</v>
      </c>
      <c r="AC5632" s="49" t="str">
        <f t="shared" ca="1" si="703"/>
        <v>N</v>
      </c>
    </row>
    <row r="5633" spans="1:29" x14ac:dyDescent="0.25">
      <c r="A5633">
        <v>3930</v>
      </c>
      <c r="B5633" s="9">
        <v>43557</v>
      </c>
      <c r="C5633" s="50" t="str">
        <f t="shared" si="696"/>
        <v>N</v>
      </c>
      <c r="D5633" s="52">
        <f>_xlfn.XLOOKUP(B5633,Cal_Date!B:B,Cal_Date!A:A,0)</f>
        <v>1</v>
      </c>
      <c r="E5633">
        <v>2019</v>
      </c>
      <c r="F5633" t="s">
        <v>122</v>
      </c>
      <c r="G5633" t="s">
        <v>129</v>
      </c>
      <c r="H5633" t="s">
        <v>11</v>
      </c>
      <c r="I5633" t="s">
        <v>11</v>
      </c>
      <c r="J5633" t="s">
        <v>15</v>
      </c>
      <c r="K5633" t="s">
        <v>42</v>
      </c>
      <c r="L5633">
        <v>1</v>
      </c>
      <c r="M5633">
        <v>1009</v>
      </c>
      <c r="O5633" t="s">
        <v>28</v>
      </c>
      <c r="R5633" t="s">
        <v>44</v>
      </c>
      <c r="S5633" s="49" t="str">
        <f t="shared" si="697"/>
        <v>Card</v>
      </c>
      <c r="T5633" s="3">
        <v>0.03</v>
      </c>
      <c r="U5633" s="2">
        <v>3.2669999999999999</v>
      </c>
      <c r="V5633" s="2">
        <v>0.99</v>
      </c>
      <c r="W5633" s="54">
        <f>_xlfn.XLOOKUP(M5633,Market!A:A,Market!F:F,0)</f>
        <v>8.8999999999999996E-2</v>
      </c>
      <c r="X5633" s="55">
        <f t="shared" si="698"/>
        <v>9.801E-2</v>
      </c>
      <c r="Y5633" s="55">
        <f t="shared" si="699"/>
        <v>2.2770000000000001</v>
      </c>
      <c r="Z5633" s="54">
        <f t="shared" si="700"/>
        <v>0.69696969696969702</v>
      </c>
      <c r="AA5633" s="49" t="str">
        <f t="shared" ca="1" si="701"/>
        <v>N</v>
      </c>
      <c r="AB5633" s="49">
        <f t="shared" ca="1" si="702"/>
        <v>5</v>
      </c>
      <c r="AC5633" s="49" t="str">
        <f t="shared" ca="1" si="703"/>
        <v>N</v>
      </c>
    </row>
    <row r="5634" spans="1:29" x14ac:dyDescent="0.25">
      <c r="A5634">
        <v>3931</v>
      </c>
      <c r="B5634" s="9">
        <v>43557</v>
      </c>
      <c r="C5634" s="50" t="str">
        <f t="shared" si="696"/>
        <v>N</v>
      </c>
      <c r="D5634" s="52">
        <f>_xlfn.XLOOKUP(B5634,Cal_Date!B:B,Cal_Date!A:A,0)</f>
        <v>1</v>
      </c>
      <c r="E5634">
        <v>2019</v>
      </c>
      <c r="F5634" t="s">
        <v>122</v>
      </c>
      <c r="G5634" t="s">
        <v>129</v>
      </c>
      <c r="H5634" t="s">
        <v>48</v>
      </c>
      <c r="I5634" t="s">
        <v>18</v>
      </c>
      <c r="J5634" t="s">
        <v>10</v>
      </c>
      <c r="K5634" t="s">
        <v>43</v>
      </c>
      <c r="L5634">
        <v>2</v>
      </c>
      <c r="M5634">
        <v>1010</v>
      </c>
      <c r="O5634" t="s">
        <v>25</v>
      </c>
      <c r="R5634" t="s">
        <v>44</v>
      </c>
      <c r="S5634" s="49" t="str">
        <f t="shared" si="697"/>
        <v>Card</v>
      </c>
      <c r="T5634" s="3">
        <v>0.03</v>
      </c>
      <c r="U5634" s="2">
        <v>15.120000000000001</v>
      </c>
      <c r="V5634" s="2">
        <v>2.92</v>
      </c>
      <c r="W5634" s="54">
        <f>_xlfn.XLOOKUP(M5634,Market!A:A,Market!F:F,0)</f>
        <v>0.08</v>
      </c>
      <c r="X5634" s="55">
        <f t="shared" si="698"/>
        <v>0.4536</v>
      </c>
      <c r="Y5634" s="55">
        <f t="shared" si="699"/>
        <v>12.200000000000001</v>
      </c>
      <c r="Z5634" s="54">
        <f t="shared" si="700"/>
        <v>0.80687830687830686</v>
      </c>
      <c r="AA5634" s="49" t="str">
        <f t="shared" ca="1" si="701"/>
        <v>N</v>
      </c>
      <c r="AB5634" s="49">
        <f t="shared" ca="1" si="702"/>
        <v>5</v>
      </c>
      <c r="AC5634" s="49" t="str">
        <f t="shared" ca="1" si="703"/>
        <v>N</v>
      </c>
    </row>
    <row r="5635" spans="1:29" x14ac:dyDescent="0.25">
      <c r="A5635">
        <v>3932</v>
      </c>
      <c r="B5635" s="9">
        <v>43557</v>
      </c>
      <c r="C5635" s="50" t="str">
        <f t="shared" ref="C5635:C5698" si="704">IF(OR(B5635="04/01/2018"+0,B5635="04/02/2018"+0),"Y","N")</f>
        <v>N</v>
      </c>
      <c r="D5635" s="52">
        <f>_xlfn.XLOOKUP(B5635,Cal_Date!B:B,Cal_Date!A:A,0)</f>
        <v>1</v>
      </c>
      <c r="E5635">
        <v>2019</v>
      </c>
      <c r="F5635" t="s">
        <v>122</v>
      </c>
      <c r="G5635" t="s">
        <v>129</v>
      </c>
      <c r="H5635" t="s">
        <v>48</v>
      </c>
      <c r="I5635" t="s">
        <v>18</v>
      </c>
      <c r="J5635" t="s">
        <v>10</v>
      </c>
      <c r="K5635" t="s">
        <v>43</v>
      </c>
      <c r="L5635">
        <v>1</v>
      </c>
      <c r="M5635">
        <v>1011</v>
      </c>
      <c r="O5635" t="s">
        <v>25</v>
      </c>
      <c r="R5635" t="s">
        <v>44</v>
      </c>
      <c r="S5635" s="49" t="str">
        <f t="shared" ref="S5635:S5698" si="705">IF(R5635="Cash","Cash","Card")</f>
        <v>Card</v>
      </c>
      <c r="T5635" s="3">
        <v>0.03</v>
      </c>
      <c r="U5635" s="2">
        <v>7.42</v>
      </c>
      <c r="V5635" s="2">
        <v>1.46</v>
      </c>
      <c r="W5635" s="54">
        <f>_xlfn.XLOOKUP(M5635,Market!A:A,Market!F:F,0)</f>
        <v>0.06</v>
      </c>
      <c r="X5635" s="55">
        <f t="shared" ref="X5635:X5698" si="706">T5635*U5635</f>
        <v>0.22259999999999999</v>
      </c>
      <c r="Y5635" s="55">
        <f t="shared" ref="Y5635:Y5698" si="707">U5635-V5635</f>
        <v>5.96</v>
      </c>
      <c r="Z5635" s="54">
        <f t="shared" ref="Z5635:Z5698" si="708">Y5635/U5635</f>
        <v>0.80323450134770891</v>
      </c>
      <c r="AA5635" s="49" t="str">
        <f t="shared" ref="AA5635:AA5698" ca="1" si="709">IF(DATEDIF(B5635,TODAY(),"y")&gt;5,"Y","N")</f>
        <v>N</v>
      </c>
      <c r="AB5635" s="49">
        <f t="shared" ref="AB5635:AB5698" ca="1" si="710">DATEDIF(B5635,TODAY(),"y")</f>
        <v>5</v>
      </c>
      <c r="AC5635" s="49" t="str">
        <f t="shared" ref="AC5635:AC5698" ca="1" si="711">IF(AB5635&gt;5,"Y","N")</f>
        <v>N</v>
      </c>
    </row>
    <row r="5636" spans="1:29" x14ac:dyDescent="0.25">
      <c r="A5636">
        <v>3933</v>
      </c>
      <c r="B5636" s="9">
        <v>43557</v>
      </c>
      <c r="C5636" s="50" t="str">
        <f t="shared" si="704"/>
        <v>N</v>
      </c>
      <c r="D5636" s="52">
        <f>_xlfn.XLOOKUP(B5636,Cal_Date!B:B,Cal_Date!A:A,0)</f>
        <v>1</v>
      </c>
      <c r="E5636">
        <v>2019</v>
      </c>
      <c r="F5636" t="s">
        <v>122</v>
      </c>
      <c r="G5636" t="s">
        <v>129</v>
      </c>
      <c r="H5636" t="s">
        <v>11</v>
      </c>
      <c r="I5636" t="s">
        <v>11</v>
      </c>
      <c r="J5636" t="s">
        <v>15</v>
      </c>
      <c r="K5636" t="s">
        <v>42</v>
      </c>
      <c r="L5636">
        <v>1</v>
      </c>
      <c r="M5636">
        <v>1011</v>
      </c>
      <c r="O5636" t="s">
        <v>25</v>
      </c>
      <c r="R5636" t="s">
        <v>44</v>
      </c>
      <c r="S5636" s="49" t="str">
        <f t="shared" si="705"/>
        <v>Card</v>
      </c>
      <c r="T5636" s="3">
        <v>0.03</v>
      </c>
      <c r="U5636" s="2">
        <v>3.18</v>
      </c>
      <c r="V5636" s="2">
        <v>0.99</v>
      </c>
      <c r="W5636" s="54">
        <f>_xlfn.XLOOKUP(M5636,Market!A:A,Market!F:F,0)</f>
        <v>0.06</v>
      </c>
      <c r="X5636" s="55">
        <f t="shared" si="706"/>
        <v>9.5399999999999999E-2</v>
      </c>
      <c r="Y5636" s="55">
        <f t="shared" si="707"/>
        <v>2.1900000000000004</v>
      </c>
      <c r="Z5636" s="54">
        <f t="shared" si="708"/>
        <v>0.68867924528301894</v>
      </c>
      <c r="AA5636" s="49" t="str">
        <f t="shared" ca="1" si="709"/>
        <v>N</v>
      </c>
      <c r="AB5636" s="49">
        <f t="shared" ca="1" si="710"/>
        <v>5</v>
      </c>
      <c r="AC5636" s="49" t="str">
        <f t="shared" ca="1" si="711"/>
        <v>N</v>
      </c>
    </row>
    <row r="5637" spans="1:29" x14ac:dyDescent="0.25">
      <c r="A5637">
        <v>3934</v>
      </c>
      <c r="B5637" s="9">
        <v>43557</v>
      </c>
      <c r="C5637" s="50" t="str">
        <f t="shared" si="704"/>
        <v>N</v>
      </c>
      <c r="D5637" s="52">
        <f>_xlfn.XLOOKUP(B5637,Cal_Date!B:B,Cal_Date!A:A,0)</f>
        <v>1</v>
      </c>
      <c r="E5637">
        <v>2019</v>
      </c>
      <c r="F5637" t="s">
        <v>122</v>
      </c>
      <c r="G5637" t="s">
        <v>129</v>
      </c>
      <c r="H5637" t="s">
        <v>11</v>
      </c>
      <c r="I5637" t="s">
        <v>11</v>
      </c>
      <c r="J5637" t="s">
        <v>15</v>
      </c>
      <c r="K5637" t="s">
        <v>42</v>
      </c>
      <c r="L5637">
        <v>1</v>
      </c>
      <c r="M5637">
        <v>1011</v>
      </c>
      <c r="O5637" t="s">
        <v>25</v>
      </c>
      <c r="R5637" t="s">
        <v>44</v>
      </c>
      <c r="S5637" s="49" t="str">
        <f t="shared" si="705"/>
        <v>Card</v>
      </c>
      <c r="T5637" s="3">
        <v>0.03</v>
      </c>
      <c r="U5637" s="2">
        <v>3.18</v>
      </c>
      <c r="V5637" s="2">
        <v>0.99</v>
      </c>
      <c r="W5637" s="54">
        <f>_xlfn.XLOOKUP(M5637,Market!A:A,Market!F:F,0)</f>
        <v>0.06</v>
      </c>
      <c r="X5637" s="55">
        <f t="shared" si="706"/>
        <v>9.5399999999999999E-2</v>
      </c>
      <c r="Y5637" s="55">
        <f t="shared" si="707"/>
        <v>2.1900000000000004</v>
      </c>
      <c r="Z5637" s="54">
        <f t="shared" si="708"/>
        <v>0.68867924528301894</v>
      </c>
      <c r="AA5637" s="49" t="str">
        <f t="shared" ca="1" si="709"/>
        <v>N</v>
      </c>
      <c r="AB5637" s="49">
        <f t="shared" ca="1" si="710"/>
        <v>5</v>
      </c>
      <c r="AC5637" s="49" t="str">
        <f t="shared" ca="1" si="711"/>
        <v>N</v>
      </c>
    </row>
    <row r="5638" spans="1:29" x14ac:dyDescent="0.25">
      <c r="A5638">
        <v>3935</v>
      </c>
      <c r="B5638" s="9">
        <v>43557</v>
      </c>
      <c r="C5638" s="50" t="str">
        <f t="shared" si="704"/>
        <v>N</v>
      </c>
      <c r="D5638" s="52">
        <f>_xlfn.XLOOKUP(B5638,Cal_Date!B:B,Cal_Date!A:A,0)</f>
        <v>1</v>
      </c>
      <c r="E5638">
        <v>2019</v>
      </c>
      <c r="F5638" t="s">
        <v>122</v>
      </c>
      <c r="G5638" t="s">
        <v>129</v>
      </c>
      <c r="H5638" t="s">
        <v>14</v>
      </c>
      <c r="I5638" t="s">
        <v>18</v>
      </c>
      <c r="J5638" t="s">
        <v>15</v>
      </c>
      <c r="K5638" t="s">
        <v>43</v>
      </c>
      <c r="L5638">
        <v>1</v>
      </c>
      <c r="M5638">
        <v>1001</v>
      </c>
      <c r="O5638" t="s">
        <v>25</v>
      </c>
      <c r="R5638" t="s">
        <v>44</v>
      </c>
      <c r="S5638" s="49" t="str">
        <f t="shared" si="705"/>
        <v>Card</v>
      </c>
      <c r="T5638" s="3">
        <v>0.03</v>
      </c>
      <c r="U5638" s="2">
        <v>7.42</v>
      </c>
      <c r="V5638" s="2">
        <v>2.1</v>
      </c>
      <c r="W5638" s="54">
        <f>_xlfn.XLOOKUP(M5638,Market!A:A,Market!F:F,0)</f>
        <v>0.06</v>
      </c>
      <c r="X5638" s="55">
        <f t="shared" si="706"/>
        <v>0.22259999999999999</v>
      </c>
      <c r="Y5638" s="55">
        <f t="shared" si="707"/>
        <v>5.32</v>
      </c>
      <c r="Z5638" s="54">
        <f t="shared" si="708"/>
        <v>0.71698113207547176</v>
      </c>
      <c r="AA5638" s="49" t="str">
        <f t="shared" ca="1" si="709"/>
        <v>N</v>
      </c>
      <c r="AB5638" s="49">
        <f t="shared" ca="1" si="710"/>
        <v>5</v>
      </c>
      <c r="AC5638" s="49" t="str">
        <f t="shared" ca="1" si="711"/>
        <v>N</v>
      </c>
    </row>
    <row r="5639" spans="1:29" x14ac:dyDescent="0.25">
      <c r="A5639">
        <v>3936</v>
      </c>
      <c r="B5639" s="9">
        <v>43557</v>
      </c>
      <c r="C5639" s="50" t="str">
        <f t="shared" si="704"/>
        <v>N</v>
      </c>
      <c r="D5639" s="52">
        <f>_xlfn.XLOOKUP(B5639,Cal_Date!B:B,Cal_Date!A:A,0)</f>
        <v>1</v>
      </c>
      <c r="E5639">
        <v>2019</v>
      </c>
      <c r="F5639" t="s">
        <v>122</v>
      </c>
      <c r="G5639" t="s">
        <v>129</v>
      </c>
      <c r="H5639" t="s">
        <v>48</v>
      </c>
      <c r="I5639" t="s">
        <v>18</v>
      </c>
      <c r="J5639" t="s">
        <v>10</v>
      </c>
      <c r="K5639" t="s">
        <v>43</v>
      </c>
      <c r="L5639">
        <v>2</v>
      </c>
      <c r="M5639">
        <v>1000</v>
      </c>
      <c r="O5639" t="s">
        <v>25</v>
      </c>
      <c r="R5639" t="s">
        <v>44</v>
      </c>
      <c r="S5639" s="49" t="str">
        <f t="shared" si="705"/>
        <v>Card</v>
      </c>
      <c r="T5639" s="3">
        <v>0.03</v>
      </c>
      <c r="U5639" s="2">
        <v>15.120000000000001</v>
      </c>
      <c r="V5639" s="2">
        <v>2.92</v>
      </c>
      <c r="W5639" s="54">
        <f>_xlfn.XLOOKUP(M5639,Market!A:A,Market!F:F,0)</f>
        <v>0.08</v>
      </c>
      <c r="X5639" s="55">
        <f t="shared" si="706"/>
        <v>0.4536</v>
      </c>
      <c r="Y5639" s="55">
        <f t="shared" si="707"/>
        <v>12.200000000000001</v>
      </c>
      <c r="Z5639" s="54">
        <f t="shared" si="708"/>
        <v>0.80687830687830686</v>
      </c>
      <c r="AA5639" s="49" t="str">
        <f t="shared" ca="1" si="709"/>
        <v>N</v>
      </c>
      <c r="AB5639" s="49">
        <f t="shared" ca="1" si="710"/>
        <v>5</v>
      </c>
      <c r="AC5639" s="49" t="str">
        <f t="shared" ca="1" si="711"/>
        <v>N</v>
      </c>
    </row>
    <row r="5640" spans="1:29" x14ac:dyDescent="0.25">
      <c r="A5640">
        <v>3937</v>
      </c>
      <c r="B5640" s="9">
        <v>43557</v>
      </c>
      <c r="C5640" s="50" t="str">
        <f t="shared" si="704"/>
        <v>N</v>
      </c>
      <c r="D5640" s="52">
        <f>_xlfn.XLOOKUP(B5640,Cal_Date!B:B,Cal_Date!A:A,0)</f>
        <v>1</v>
      </c>
      <c r="E5640">
        <v>2019</v>
      </c>
      <c r="F5640" t="s">
        <v>122</v>
      </c>
      <c r="G5640" t="s">
        <v>129</v>
      </c>
      <c r="H5640" t="s">
        <v>11</v>
      </c>
      <c r="I5640" t="s">
        <v>11</v>
      </c>
      <c r="J5640" t="s">
        <v>15</v>
      </c>
      <c r="K5640" t="s">
        <v>42</v>
      </c>
      <c r="L5640">
        <v>1</v>
      </c>
      <c r="M5640">
        <v>1000</v>
      </c>
      <c r="O5640" t="s">
        <v>25</v>
      </c>
      <c r="R5640" t="s">
        <v>44</v>
      </c>
      <c r="S5640" s="49" t="str">
        <f t="shared" si="705"/>
        <v>Card</v>
      </c>
      <c r="T5640" s="3">
        <v>0.03</v>
      </c>
      <c r="U5640" s="2">
        <v>3.24</v>
      </c>
      <c r="V5640" s="2">
        <v>0.99</v>
      </c>
      <c r="W5640" s="54">
        <f>_xlfn.XLOOKUP(M5640,Market!A:A,Market!F:F,0)</f>
        <v>0.08</v>
      </c>
      <c r="X5640" s="55">
        <f t="shared" si="706"/>
        <v>9.7200000000000009E-2</v>
      </c>
      <c r="Y5640" s="55">
        <f t="shared" si="707"/>
        <v>2.25</v>
      </c>
      <c r="Z5640" s="54">
        <f t="shared" si="708"/>
        <v>0.69444444444444442</v>
      </c>
      <c r="AA5640" s="49" t="str">
        <f t="shared" ca="1" si="709"/>
        <v>N</v>
      </c>
      <c r="AB5640" s="49">
        <f t="shared" ca="1" si="710"/>
        <v>5</v>
      </c>
      <c r="AC5640" s="49" t="str">
        <f t="shared" ca="1" si="711"/>
        <v>N</v>
      </c>
    </row>
    <row r="5641" spans="1:29" x14ac:dyDescent="0.25">
      <c r="A5641">
        <v>3938</v>
      </c>
      <c r="B5641" s="9">
        <v>43557</v>
      </c>
      <c r="C5641" s="50" t="str">
        <f t="shared" si="704"/>
        <v>N</v>
      </c>
      <c r="D5641" s="52">
        <f>_xlfn.XLOOKUP(B5641,Cal_Date!B:B,Cal_Date!A:A,0)</f>
        <v>1</v>
      </c>
      <c r="E5641">
        <v>2019</v>
      </c>
      <c r="F5641" t="s">
        <v>122</v>
      </c>
      <c r="G5641" t="s">
        <v>129</v>
      </c>
      <c r="H5641" t="s">
        <v>11</v>
      </c>
      <c r="I5641" t="s">
        <v>11</v>
      </c>
      <c r="J5641" t="s">
        <v>15</v>
      </c>
      <c r="K5641" t="s">
        <v>42</v>
      </c>
      <c r="L5641">
        <v>1</v>
      </c>
      <c r="M5641">
        <v>1002</v>
      </c>
      <c r="O5641" t="s">
        <v>28</v>
      </c>
      <c r="R5641" t="s">
        <v>44</v>
      </c>
      <c r="S5641" s="49" t="str">
        <f t="shared" si="705"/>
        <v>Card</v>
      </c>
      <c r="T5641" s="3">
        <v>0.03</v>
      </c>
      <c r="U5641" s="2">
        <v>3.18</v>
      </c>
      <c r="V5641" s="2">
        <v>0.99</v>
      </c>
      <c r="W5641" s="54">
        <f>_xlfn.XLOOKUP(M5641,Market!A:A,Market!F:F,0)</f>
        <v>0.06</v>
      </c>
      <c r="X5641" s="55">
        <f t="shared" si="706"/>
        <v>9.5399999999999999E-2</v>
      </c>
      <c r="Y5641" s="55">
        <f t="shared" si="707"/>
        <v>2.1900000000000004</v>
      </c>
      <c r="Z5641" s="54">
        <f t="shared" si="708"/>
        <v>0.68867924528301894</v>
      </c>
      <c r="AA5641" s="49" t="str">
        <f t="shared" ca="1" si="709"/>
        <v>N</v>
      </c>
      <c r="AB5641" s="49">
        <f t="shared" ca="1" si="710"/>
        <v>5</v>
      </c>
      <c r="AC5641" s="49" t="str">
        <f t="shared" ca="1" si="711"/>
        <v>N</v>
      </c>
    </row>
    <row r="5642" spans="1:29" x14ac:dyDescent="0.25">
      <c r="A5642">
        <v>3939</v>
      </c>
      <c r="B5642" s="9">
        <v>43557</v>
      </c>
      <c r="C5642" s="50" t="str">
        <f t="shared" si="704"/>
        <v>N</v>
      </c>
      <c r="D5642" s="52">
        <f>_xlfn.XLOOKUP(B5642,Cal_Date!B:B,Cal_Date!A:A,0)</f>
        <v>1</v>
      </c>
      <c r="E5642">
        <v>2019</v>
      </c>
      <c r="F5642" t="s">
        <v>122</v>
      </c>
      <c r="G5642" t="s">
        <v>129</v>
      </c>
      <c r="H5642" t="s">
        <v>11</v>
      </c>
      <c r="I5642" t="s">
        <v>11</v>
      </c>
      <c r="J5642" t="s">
        <v>15</v>
      </c>
      <c r="K5642" t="s">
        <v>42</v>
      </c>
      <c r="L5642">
        <v>1</v>
      </c>
      <c r="M5642">
        <v>1003</v>
      </c>
      <c r="O5642" t="s">
        <v>25</v>
      </c>
      <c r="R5642" t="s">
        <v>44</v>
      </c>
      <c r="S5642" s="49" t="str">
        <f t="shared" si="705"/>
        <v>Card</v>
      </c>
      <c r="T5642" s="3">
        <v>0.03</v>
      </c>
      <c r="U5642" s="2">
        <v>3.18</v>
      </c>
      <c r="V5642" s="2">
        <v>0.99</v>
      </c>
      <c r="W5642" s="54">
        <f>_xlfn.XLOOKUP(M5642,Market!A:A,Market!F:F,0)</f>
        <v>0.06</v>
      </c>
      <c r="X5642" s="55">
        <f t="shared" si="706"/>
        <v>9.5399999999999999E-2</v>
      </c>
      <c r="Y5642" s="55">
        <f t="shared" si="707"/>
        <v>2.1900000000000004</v>
      </c>
      <c r="Z5642" s="54">
        <f t="shared" si="708"/>
        <v>0.68867924528301894</v>
      </c>
      <c r="AA5642" s="49" t="str">
        <f t="shared" ca="1" si="709"/>
        <v>N</v>
      </c>
      <c r="AB5642" s="49">
        <f t="shared" ca="1" si="710"/>
        <v>5</v>
      </c>
      <c r="AC5642" s="49" t="str">
        <f t="shared" ca="1" si="711"/>
        <v>N</v>
      </c>
    </row>
    <row r="5643" spans="1:29" x14ac:dyDescent="0.25">
      <c r="A5643">
        <v>3940</v>
      </c>
      <c r="B5643" s="9">
        <v>43557</v>
      </c>
      <c r="C5643" s="50" t="str">
        <f t="shared" si="704"/>
        <v>N</v>
      </c>
      <c r="D5643" s="52">
        <f>_xlfn.XLOOKUP(B5643,Cal_Date!B:B,Cal_Date!A:A,0)</f>
        <v>1</v>
      </c>
      <c r="E5643">
        <v>2019</v>
      </c>
      <c r="F5643" t="s">
        <v>122</v>
      </c>
      <c r="G5643" t="s">
        <v>129</v>
      </c>
      <c r="H5643" t="s">
        <v>48</v>
      </c>
      <c r="I5643" t="s">
        <v>18</v>
      </c>
      <c r="J5643" t="s">
        <v>10</v>
      </c>
      <c r="K5643" t="s">
        <v>43</v>
      </c>
      <c r="L5643">
        <v>1</v>
      </c>
      <c r="M5643">
        <v>1005</v>
      </c>
      <c r="O5643" t="s">
        <v>25</v>
      </c>
      <c r="R5643" t="s">
        <v>44</v>
      </c>
      <c r="S5643" s="49" t="str">
        <f t="shared" si="705"/>
        <v>Card</v>
      </c>
      <c r="T5643" s="3">
        <v>0.03</v>
      </c>
      <c r="U5643" s="2">
        <v>7.6229999999999993</v>
      </c>
      <c r="V5643" s="2">
        <v>1.46</v>
      </c>
      <c r="W5643" s="54">
        <f>_xlfn.XLOOKUP(M5643,Market!A:A,Market!F:F,0)</f>
        <v>8.8999999999999996E-2</v>
      </c>
      <c r="X5643" s="55">
        <f t="shared" si="706"/>
        <v>0.22868999999999998</v>
      </c>
      <c r="Y5643" s="55">
        <f t="shared" si="707"/>
        <v>6.1629999999999994</v>
      </c>
      <c r="Z5643" s="54">
        <f t="shared" si="708"/>
        <v>0.80847435392889933</v>
      </c>
      <c r="AA5643" s="49" t="str">
        <f t="shared" ca="1" si="709"/>
        <v>N</v>
      </c>
      <c r="AB5643" s="49">
        <f t="shared" ca="1" si="710"/>
        <v>5</v>
      </c>
      <c r="AC5643" s="49" t="str">
        <f t="shared" ca="1" si="711"/>
        <v>N</v>
      </c>
    </row>
    <row r="5644" spans="1:29" x14ac:dyDescent="0.25">
      <c r="A5644">
        <v>3941</v>
      </c>
      <c r="B5644" s="9">
        <v>43557</v>
      </c>
      <c r="C5644" s="50" t="str">
        <f t="shared" si="704"/>
        <v>N</v>
      </c>
      <c r="D5644" s="52">
        <f>_xlfn.XLOOKUP(B5644,Cal_Date!B:B,Cal_Date!A:A,0)</f>
        <v>1</v>
      </c>
      <c r="E5644">
        <v>2019</v>
      </c>
      <c r="F5644" t="s">
        <v>122</v>
      </c>
      <c r="G5644" t="s">
        <v>129</v>
      </c>
      <c r="H5644" t="s">
        <v>11</v>
      </c>
      <c r="I5644" t="s">
        <v>13</v>
      </c>
      <c r="J5644" t="s">
        <v>15</v>
      </c>
      <c r="K5644" t="s">
        <v>42</v>
      </c>
      <c r="L5644">
        <v>1</v>
      </c>
      <c r="M5644">
        <v>1005</v>
      </c>
      <c r="O5644" t="s">
        <v>25</v>
      </c>
      <c r="R5644" t="s">
        <v>44</v>
      </c>
      <c r="S5644" s="49" t="str">
        <f t="shared" si="705"/>
        <v>Card</v>
      </c>
      <c r="T5644" s="3">
        <v>0.03</v>
      </c>
      <c r="U5644" s="2">
        <v>3.2669999999999999</v>
      </c>
      <c r="V5644" s="2">
        <v>1.42</v>
      </c>
      <c r="W5644" s="54">
        <f>_xlfn.XLOOKUP(M5644,Market!A:A,Market!F:F,0)</f>
        <v>8.8999999999999996E-2</v>
      </c>
      <c r="X5644" s="55">
        <f t="shared" si="706"/>
        <v>9.801E-2</v>
      </c>
      <c r="Y5644" s="55">
        <f t="shared" si="707"/>
        <v>1.847</v>
      </c>
      <c r="Z5644" s="54">
        <f t="shared" si="708"/>
        <v>0.56535047444138353</v>
      </c>
      <c r="AA5644" s="49" t="str">
        <f t="shared" ca="1" si="709"/>
        <v>N</v>
      </c>
      <c r="AB5644" s="49">
        <f t="shared" ca="1" si="710"/>
        <v>5</v>
      </c>
      <c r="AC5644" s="49" t="str">
        <f t="shared" ca="1" si="711"/>
        <v>N</v>
      </c>
    </row>
    <row r="5645" spans="1:29" x14ac:dyDescent="0.25">
      <c r="A5645">
        <v>3942</v>
      </c>
      <c r="B5645" s="9">
        <v>43557</v>
      </c>
      <c r="C5645" s="50" t="str">
        <f t="shared" si="704"/>
        <v>N</v>
      </c>
      <c r="D5645" s="52">
        <f>_xlfn.XLOOKUP(B5645,Cal_Date!B:B,Cal_Date!A:A,0)</f>
        <v>1</v>
      </c>
      <c r="E5645">
        <v>2019</v>
      </c>
      <c r="F5645" t="s">
        <v>122</v>
      </c>
      <c r="G5645" t="s">
        <v>129</v>
      </c>
      <c r="H5645" t="s">
        <v>11</v>
      </c>
      <c r="I5645" t="s">
        <v>13</v>
      </c>
      <c r="J5645" t="s">
        <v>15</v>
      </c>
      <c r="K5645" t="s">
        <v>42</v>
      </c>
      <c r="L5645">
        <v>2</v>
      </c>
      <c r="M5645">
        <v>1006</v>
      </c>
      <c r="O5645" t="s">
        <v>28</v>
      </c>
      <c r="R5645" t="s">
        <v>44</v>
      </c>
      <c r="S5645" s="49" t="str">
        <f t="shared" si="705"/>
        <v>Card</v>
      </c>
      <c r="T5645" s="3">
        <v>0.03</v>
      </c>
      <c r="U5645" s="2">
        <v>6.5339999999999998</v>
      </c>
      <c r="V5645" s="2">
        <v>2.84</v>
      </c>
      <c r="W5645" s="54">
        <f>_xlfn.XLOOKUP(M5645,Market!A:A,Market!F:F,0)</f>
        <v>8.8999999999999996E-2</v>
      </c>
      <c r="X5645" s="55">
        <f t="shared" si="706"/>
        <v>0.19602</v>
      </c>
      <c r="Y5645" s="55">
        <f t="shared" si="707"/>
        <v>3.694</v>
      </c>
      <c r="Z5645" s="54">
        <f t="shared" si="708"/>
        <v>0.56535047444138353</v>
      </c>
      <c r="AA5645" s="49" t="str">
        <f t="shared" ca="1" si="709"/>
        <v>N</v>
      </c>
      <c r="AB5645" s="49">
        <f t="shared" ca="1" si="710"/>
        <v>5</v>
      </c>
      <c r="AC5645" s="49" t="str">
        <f t="shared" ca="1" si="711"/>
        <v>N</v>
      </c>
    </row>
    <row r="5646" spans="1:29" x14ac:dyDescent="0.25">
      <c r="A5646">
        <v>3943</v>
      </c>
      <c r="B5646" s="9">
        <v>43557</v>
      </c>
      <c r="C5646" s="50" t="str">
        <f t="shared" si="704"/>
        <v>N</v>
      </c>
      <c r="D5646" s="52">
        <f>_xlfn.XLOOKUP(B5646,Cal_Date!B:B,Cal_Date!A:A,0)</f>
        <v>1</v>
      </c>
      <c r="E5646">
        <v>2019</v>
      </c>
      <c r="F5646" t="s">
        <v>122</v>
      </c>
      <c r="G5646" t="s">
        <v>129</v>
      </c>
      <c r="H5646" t="s">
        <v>11</v>
      </c>
      <c r="I5646" t="s">
        <v>13</v>
      </c>
      <c r="J5646" t="s">
        <v>15</v>
      </c>
      <c r="K5646" t="s">
        <v>42</v>
      </c>
      <c r="L5646">
        <v>2</v>
      </c>
      <c r="M5646">
        <v>1007</v>
      </c>
      <c r="O5646" t="s">
        <v>28</v>
      </c>
      <c r="R5646" t="s">
        <v>44</v>
      </c>
      <c r="S5646" s="49" t="str">
        <f t="shared" si="705"/>
        <v>Card</v>
      </c>
      <c r="T5646" s="3">
        <v>0.03</v>
      </c>
      <c r="U5646" s="2">
        <v>6.5339999999999998</v>
      </c>
      <c r="V5646" s="2">
        <v>2.84</v>
      </c>
      <c r="W5646" s="54">
        <f>_xlfn.XLOOKUP(M5646,Market!A:A,Market!F:F,0)</f>
        <v>8.8999999999999996E-2</v>
      </c>
      <c r="X5646" s="55">
        <f t="shared" si="706"/>
        <v>0.19602</v>
      </c>
      <c r="Y5646" s="55">
        <f t="shared" si="707"/>
        <v>3.694</v>
      </c>
      <c r="Z5646" s="54">
        <f t="shared" si="708"/>
        <v>0.56535047444138353</v>
      </c>
      <c r="AA5646" s="49" t="str">
        <f t="shared" ca="1" si="709"/>
        <v>N</v>
      </c>
      <c r="AB5646" s="49">
        <f t="shared" ca="1" si="710"/>
        <v>5</v>
      </c>
      <c r="AC5646" s="49" t="str">
        <f t="shared" ca="1" si="711"/>
        <v>N</v>
      </c>
    </row>
    <row r="5647" spans="1:29" x14ac:dyDescent="0.25">
      <c r="A5647">
        <v>3944</v>
      </c>
      <c r="B5647" s="9">
        <v>43557</v>
      </c>
      <c r="C5647" s="50" t="str">
        <f t="shared" si="704"/>
        <v>N</v>
      </c>
      <c r="D5647" s="52">
        <f>_xlfn.XLOOKUP(B5647,Cal_Date!B:B,Cal_Date!A:A,0)</f>
        <v>1</v>
      </c>
      <c r="E5647">
        <v>2019</v>
      </c>
      <c r="F5647" t="s">
        <v>122</v>
      </c>
      <c r="G5647" t="s">
        <v>129</v>
      </c>
      <c r="H5647" t="s">
        <v>48</v>
      </c>
      <c r="I5647" t="s">
        <v>18</v>
      </c>
      <c r="J5647" t="s">
        <v>10</v>
      </c>
      <c r="K5647" t="s">
        <v>43</v>
      </c>
      <c r="L5647">
        <v>1</v>
      </c>
      <c r="M5647">
        <v>1008</v>
      </c>
      <c r="O5647" t="s">
        <v>28</v>
      </c>
      <c r="R5647" t="s">
        <v>44</v>
      </c>
      <c r="S5647" s="49" t="str">
        <f t="shared" si="705"/>
        <v>Card</v>
      </c>
      <c r="T5647" s="3">
        <v>0.03</v>
      </c>
      <c r="U5647" s="2">
        <v>7.6229999999999993</v>
      </c>
      <c r="V5647" s="2">
        <v>1.46</v>
      </c>
      <c r="W5647" s="54">
        <f>_xlfn.XLOOKUP(M5647,Market!A:A,Market!F:F,0)</f>
        <v>8.8999999999999996E-2</v>
      </c>
      <c r="X5647" s="55">
        <f t="shared" si="706"/>
        <v>0.22868999999999998</v>
      </c>
      <c r="Y5647" s="55">
        <f t="shared" si="707"/>
        <v>6.1629999999999994</v>
      </c>
      <c r="Z5647" s="54">
        <f t="shared" si="708"/>
        <v>0.80847435392889933</v>
      </c>
      <c r="AA5647" s="49" t="str">
        <f t="shared" ca="1" si="709"/>
        <v>N</v>
      </c>
      <c r="AB5647" s="49">
        <f t="shared" ca="1" si="710"/>
        <v>5</v>
      </c>
      <c r="AC5647" s="49" t="str">
        <f t="shared" ca="1" si="711"/>
        <v>N</v>
      </c>
    </row>
    <row r="5648" spans="1:29" x14ac:dyDescent="0.25">
      <c r="A5648">
        <v>3945</v>
      </c>
      <c r="B5648" s="9">
        <v>43557</v>
      </c>
      <c r="C5648" s="50" t="str">
        <f t="shared" si="704"/>
        <v>N</v>
      </c>
      <c r="D5648" s="52">
        <f>_xlfn.XLOOKUP(B5648,Cal_Date!B:B,Cal_Date!A:A,0)</f>
        <v>1</v>
      </c>
      <c r="E5648">
        <v>2019</v>
      </c>
      <c r="F5648" t="s">
        <v>122</v>
      </c>
      <c r="G5648" t="s">
        <v>129</v>
      </c>
      <c r="H5648" t="s">
        <v>11</v>
      </c>
      <c r="I5648" t="s">
        <v>11</v>
      </c>
      <c r="J5648" t="s">
        <v>15</v>
      </c>
      <c r="K5648" t="s">
        <v>42</v>
      </c>
      <c r="L5648">
        <v>1</v>
      </c>
      <c r="M5648">
        <v>1009</v>
      </c>
      <c r="O5648" t="s">
        <v>28</v>
      </c>
      <c r="R5648" t="s">
        <v>44</v>
      </c>
      <c r="S5648" s="49" t="str">
        <f t="shared" si="705"/>
        <v>Card</v>
      </c>
      <c r="T5648" s="3">
        <v>0.03</v>
      </c>
      <c r="U5648" s="2">
        <v>3.2669999999999999</v>
      </c>
      <c r="V5648" s="2">
        <v>0.99</v>
      </c>
      <c r="W5648" s="54">
        <f>_xlfn.XLOOKUP(M5648,Market!A:A,Market!F:F,0)</f>
        <v>8.8999999999999996E-2</v>
      </c>
      <c r="X5648" s="55">
        <f t="shared" si="706"/>
        <v>9.801E-2</v>
      </c>
      <c r="Y5648" s="55">
        <f t="shared" si="707"/>
        <v>2.2770000000000001</v>
      </c>
      <c r="Z5648" s="54">
        <f t="shared" si="708"/>
        <v>0.69696969696969702</v>
      </c>
      <c r="AA5648" s="49" t="str">
        <f t="shared" ca="1" si="709"/>
        <v>N</v>
      </c>
      <c r="AB5648" s="49">
        <f t="shared" ca="1" si="710"/>
        <v>5</v>
      </c>
      <c r="AC5648" s="49" t="str">
        <f t="shared" ca="1" si="711"/>
        <v>N</v>
      </c>
    </row>
    <row r="5649" spans="1:29" x14ac:dyDescent="0.25">
      <c r="A5649">
        <v>3946</v>
      </c>
      <c r="B5649" s="9">
        <v>43557</v>
      </c>
      <c r="C5649" s="50" t="str">
        <f t="shared" si="704"/>
        <v>N</v>
      </c>
      <c r="D5649" s="52">
        <f>_xlfn.XLOOKUP(B5649,Cal_Date!B:B,Cal_Date!A:A,0)</f>
        <v>1</v>
      </c>
      <c r="E5649">
        <v>2019</v>
      </c>
      <c r="F5649" t="s">
        <v>122</v>
      </c>
      <c r="G5649" t="s">
        <v>129</v>
      </c>
      <c r="H5649" t="s">
        <v>14</v>
      </c>
      <c r="I5649" t="s">
        <v>18</v>
      </c>
      <c r="J5649" t="s">
        <v>15</v>
      </c>
      <c r="K5649" t="s">
        <v>43</v>
      </c>
      <c r="L5649">
        <v>1</v>
      </c>
      <c r="M5649">
        <v>1006</v>
      </c>
      <c r="O5649" t="s">
        <v>28</v>
      </c>
      <c r="R5649" t="s">
        <v>44</v>
      </c>
      <c r="S5649" s="49" t="str">
        <f t="shared" si="705"/>
        <v>Card</v>
      </c>
      <c r="T5649" s="3">
        <v>0.03</v>
      </c>
      <c r="U5649" s="2">
        <v>7.6229999999999993</v>
      </c>
      <c r="V5649" s="2">
        <v>2.1</v>
      </c>
      <c r="W5649" s="54">
        <f>_xlfn.XLOOKUP(M5649,Market!A:A,Market!F:F,0)</f>
        <v>8.8999999999999996E-2</v>
      </c>
      <c r="X5649" s="55">
        <f t="shared" si="706"/>
        <v>0.22868999999999998</v>
      </c>
      <c r="Y5649" s="55">
        <f t="shared" si="707"/>
        <v>5.5229999999999997</v>
      </c>
      <c r="Z5649" s="54">
        <f t="shared" si="708"/>
        <v>0.72451790633608815</v>
      </c>
      <c r="AA5649" s="49" t="str">
        <f t="shared" ca="1" si="709"/>
        <v>N</v>
      </c>
      <c r="AB5649" s="49">
        <f t="shared" ca="1" si="710"/>
        <v>5</v>
      </c>
      <c r="AC5649" s="49" t="str">
        <f t="shared" ca="1" si="711"/>
        <v>N</v>
      </c>
    </row>
    <row r="5650" spans="1:29" x14ac:dyDescent="0.25">
      <c r="A5650">
        <v>3947</v>
      </c>
      <c r="B5650" s="9">
        <v>43558</v>
      </c>
      <c r="C5650" s="50" t="str">
        <f t="shared" si="704"/>
        <v>N</v>
      </c>
      <c r="D5650" s="52">
        <f>_xlfn.XLOOKUP(B5650,Cal_Date!B:B,Cal_Date!A:A,0)</f>
        <v>1</v>
      </c>
      <c r="E5650">
        <v>2019</v>
      </c>
      <c r="F5650" t="s">
        <v>123</v>
      </c>
      <c r="G5650" t="s">
        <v>129</v>
      </c>
      <c r="H5650" t="s">
        <v>14</v>
      </c>
      <c r="I5650" t="s">
        <v>18</v>
      </c>
      <c r="J5650" t="s">
        <v>15</v>
      </c>
      <c r="K5650" t="s">
        <v>43</v>
      </c>
      <c r="L5650">
        <v>2</v>
      </c>
      <c r="M5650">
        <v>1007</v>
      </c>
      <c r="O5650" t="s">
        <v>28</v>
      </c>
      <c r="R5650" t="s">
        <v>44</v>
      </c>
      <c r="S5650" s="49" t="str">
        <f t="shared" si="705"/>
        <v>Card</v>
      </c>
      <c r="T5650" s="3">
        <v>0.03</v>
      </c>
      <c r="U5650" s="2">
        <v>15.245999999999999</v>
      </c>
      <c r="V5650" s="2">
        <v>4.2</v>
      </c>
      <c r="W5650" s="54">
        <f>_xlfn.XLOOKUP(M5650,Market!A:A,Market!F:F,0)</f>
        <v>8.8999999999999996E-2</v>
      </c>
      <c r="X5650" s="55">
        <f t="shared" si="706"/>
        <v>0.45737999999999995</v>
      </c>
      <c r="Y5650" s="55">
        <f t="shared" si="707"/>
        <v>11.045999999999999</v>
      </c>
      <c r="Z5650" s="54">
        <f t="shared" si="708"/>
        <v>0.72451790633608815</v>
      </c>
      <c r="AA5650" s="49" t="str">
        <f t="shared" ca="1" si="709"/>
        <v>N</v>
      </c>
      <c r="AB5650" s="49">
        <f t="shared" ca="1" si="710"/>
        <v>5</v>
      </c>
      <c r="AC5650" s="49" t="str">
        <f t="shared" ca="1" si="711"/>
        <v>N</v>
      </c>
    </row>
    <row r="5651" spans="1:29" x14ac:dyDescent="0.25">
      <c r="A5651">
        <v>3948</v>
      </c>
      <c r="B5651" s="9">
        <v>43558</v>
      </c>
      <c r="C5651" s="50" t="str">
        <f t="shared" si="704"/>
        <v>N</v>
      </c>
      <c r="D5651" s="52">
        <f>_xlfn.XLOOKUP(B5651,Cal_Date!B:B,Cal_Date!A:A,0)</f>
        <v>1</v>
      </c>
      <c r="E5651">
        <v>2019</v>
      </c>
      <c r="F5651" t="s">
        <v>123</v>
      </c>
      <c r="G5651" t="s">
        <v>129</v>
      </c>
      <c r="H5651" t="s">
        <v>11</v>
      </c>
      <c r="I5651" t="s">
        <v>11</v>
      </c>
      <c r="J5651" t="s">
        <v>15</v>
      </c>
      <c r="K5651" t="s">
        <v>42</v>
      </c>
      <c r="L5651">
        <v>1</v>
      </c>
      <c r="M5651">
        <v>1007</v>
      </c>
      <c r="O5651" t="s">
        <v>28</v>
      </c>
      <c r="R5651" t="s">
        <v>44</v>
      </c>
      <c r="S5651" s="49" t="str">
        <f t="shared" si="705"/>
        <v>Card</v>
      </c>
      <c r="T5651" s="3">
        <v>0.03</v>
      </c>
      <c r="U5651" s="2">
        <v>3.2669999999999999</v>
      </c>
      <c r="V5651" s="2">
        <v>0.99</v>
      </c>
      <c r="W5651" s="54">
        <f>_xlfn.XLOOKUP(M5651,Market!A:A,Market!F:F,0)</f>
        <v>8.8999999999999996E-2</v>
      </c>
      <c r="X5651" s="55">
        <f t="shared" si="706"/>
        <v>9.801E-2</v>
      </c>
      <c r="Y5651" s="55">
        <f t="shared" si="707"/>
        <v>2.2770000000000001</v>
      </c>
      <c r="Z5651" s="54">
        <f t="shared" si="708"/>
        <v>0.69696969696969702</v>
      </c>
      <c r="AA5651" s="49" t="str">
        <f t="shared" ca="1" si="709"/>
        <v>N</v>
      </c>
      <c r="AB5651" s="49">
        <f t="shared" ca="1" si="710"/>
        <v>5</v>
      </c>
      <c r="AC5651" s="49" t="str">
        <f t="shared" ca="1" si="711"/>
        <v>N</v>
      </c>
    </row>
    <row r="5652" spans="1:29" x14ac:dyDescent="0.25">
      <c r="A5652">
        <v>3949</v>
      </c>
      <c r="B5652" s="9">
        <v>43558</v>
      </c>
      <c r="C5652" s="50" t="str">
        <f t="shared" si="704"/>
        <v>N</v>
      </c>
      <c r="D5652" s="52">
        <f>_xlfn.XLOOKUP(B5652,Cal_Date!B:B,Cal_Date!A:A,0)</f>
        <v>1</v>
      </c>
      <c r="E5652">
        <v>2019</v>
      </c>
      <c r="F5652" t="s">
        <v>123</v>
      </c>
      <c r="G5652" t="s">
        <v>129</v>
      </c>
      <c r="H5652" t="s">
        <v>48</v>
      </c>
      <c r="I5652" t="s">
        <v>18</v>
      </c>
      <c r="J5652" t="s">
        <v>10</v>
      </c>
      <c r="K5652" t="s">
        <v>43</v>
      </c>
      <c r="L5652">
        <v>2</v>
      </c>
      <c r="M5652">
        <v>1007</v>
      </c>
      <c r="O5652" t="s">
        <v>28</v>
      </c>
      <c r="R5652" t="s">
        <v>44</v>
      </c>
      <c r="S5652" s="49" t="str">
        <f t="shared" si="705"/>
        <v>Card</v>
      </c>
      <c r="T5652" s="3">
        <v>0.03</v>
      </c>
      <c r="U5652" s="2">
        <v>15.245999999999999</v>
      </c>
      <c r="V5652" s="2">
        <v>2.92</v>
      </c>
      <c r="W5652" s="54">
        <f>_xlfn.XLOOKUP(M5652,Market!A:A,Market!F:F,0)</f>
        <v>8.8999999999999996E-2</v>
      </c>
      <c r="X5652" s="55">
        <f t="shared" si="706"/>
        <v>0.45737999999999995</v>
      </c>
      <c r="Y5652" s="55">
        <f t="shared" si="707"/>
        <v>12.325999999999999</v>
      </c>
      <c r="Z5652" s="54">
        <f t="shared" si="708"/>
        <v>0.80847435392889933</v>
      </c>
      <c r="AA5652" s="49" t="str">
        <f t="shared" ca="1" si="709"/>
        <v>N</v>
      </c>
      <c r="AB5652" s="49">
        <f t="shared" ca="1" si="710"/>
        <v>5</v>
      </c>
      <c r="AC5652" s="49" t="str">
        <f t="shared" ca="1" si="711"/>
        <v>N</v>
      </c>
    </row>
    <row r="5653" spans="1:29" x14ac:dyDescent="0.25">
      <c r="A5653">
        <v>3950</v>
      </c>
      <c r="B5653" s="9">
        <v>43558</v>
      </c>
      <c r="C5653" s="50" t="str">
        <f t="shared" si="704"/>
        <v>N</v>
      </c>
      <c r="D5653" s="52">
        <f>_xlfn.XLOOKUP(B5653,Cal_Date!B:B,Cal_Date!A:A,0)</f>
        <v>1</v>
      </c>
      <c r="E5653">
        <v>2019</v>
      </c>
      <c r="F5653" t="s">
        <v>123</v>
      </c>
      <c r="G5653" t="s">
        <v>129</v>
      </c>
      <c r="H5653" t="s">
        <v>11</v>
      </c>
      <c r="I5653" t="s">
        <v>13</v>
      </c>
      <c r="J5653" t="s">
        <v>15</v>
      </c>
      <c r="K5653" t="s">
        <v>42</v>
      </c>
      <c r="L5653">
        <v>1</v>
      </c>
      <c r="M5653">
        <v>1005</v>
      </c>
      <c r="O5653" t="s">
        <v>25</v>
      </c>
      <c r="R5653" t="s">
        <v>44</v>
      </c>
      <c r="S5653" s="49" t="str">
        <f t="shared" si="705"/>
        <v>Card</v>
      </c>
      <c r="T5653" s="3">
        <v>0.03</v>
      </c>
      <c r="U5653" s="2">
        <v>3.2669999999999999</v>
      </c>
      <c r="V5653" s="2">
        <v>1.42</v>
      </c>
      <c r="W5653" s="54">
        <f>_xlfn.XLOOKUP(M5653,Market!A:A,Market!F:F,0)</f>
        <v>8.8999999999999996E-2</v>
      </c>
      <c r="X5653" s="55">
        <f t="shared" si="706"/>
        <v>9.801E-2</v>
      </c>
      <c r="Y5653" s="55">
        <f t="shared" si="707"/>
        <v>1.847</v>
      </c>
      <c r="Z5653" s="54">
        <f t="shared" si="708"/>
        <v>0.56535047444138353</v>
      </c>
      <c r="AA5653" s="49" t="str">
        <f t="shared" ca="1" si="709"/>
        <v>N</v>
      </c>
      <c r="AB5653" s="49">
        <f t="shared" ca="1" si="710"/>
        <v>5</v>
      </c>
      <c r="AC5653" s="49" t="str">
        <f t="shared" ca="1" si="711"/>
        <v>N</v>
      </c>
    </row>
    <row r="5654" spans="1:29" x14ac:dyDescent="0.25">
      <c r="A5654">
        <v>3951</v>
      </c>
      <c r="B5654" s="9">
        <v>43558</v>
      </c>
      <c r="C5654" s="50" t="str">
        <f t="shared" si="704"/>
        <v>N</v>
      </c>
      <c r="D5654" s="52">
        <f>_xlfn.XLOOKUP(B5654,Cal_Date!B:B,Cal_Date!A:A,0)</f>
        <v>1</v>
      </c>
      <c r="E5654">
        <v>2019</v>
      </c>
      <c r="F5654" t="s">
        <v>123</v>
      </c>
      <c r="G5654" t="s">
        <v>129</v>
      </c>
      <c r="H5654" t="s">
        <v>11</v>
      </c>
      <c r="I5654" t="s">
        <v>13</v>
      </c>
      <c r="J5654" t="s">
        <v>15</v>
      </c>
      <c r="K5654" t="s">
        <v>42</v>
      </c>
      <c r="L5654">
        <v>2</v>
      </c>
      <c r="M5654">
        <v>1005</v>
      </c>
      <c r="O5654" t="s">
        <v>25</v>
      </c>
      <c r="R5654" t="s">
        <v>44</v>
      </c>
      <c r="S5654" s="49" t="str">
        <f t="shared" si="705"/>
        <v>Card</v>
      </c>
      <c r="T5654" s="3">
        <v>0.03</v>
      </c>
      <c r="U5654" s="2">
        <v>6.5339999999999998</v>
      </c>
      <c r="V5654" s="2">
        <v>2.84</v>
      </c>
      <c r="W5654" s="54">
        <f>_xlfn.XLOOKUP(M5654,Market!A:A,Market!F:F,0)</f>
        <v>8.8999999999999996E-2</v>
      </c>
      <c r="X5654" s="55">
        <f t="shared" si="706"/>
        <v>0.19602</v>
      </c>
      <c r="Y5654" s="55">
        <f t="shared" si="707"/>
        <v>3.694</v>
      </c>
      <c r="Z5654" s="54">
        <f t="shared" si="708"/>
        <v>0.56535047444138353</v>
      </c>
      <c r="AA5654" s="49" t="str">
        <f t="shared" ca="1" si="709"/>
        <v>N</v>
      </c>
      <c r="AB5654" s="49">
        <f t="shared" ca="1" si="710"/>
        <v>5</v>
      </c>
      <c r="AC5654" s="49" t="str">
        <f t="shared" ca="1" si="711"/>
        <v>N</v>
      </c>
    </row>
    <row r="5655" spans="1:29" x14ac:dyDescent="0.25">
      <c r="A5655">
        <v>3952</v>
      </c>
      <c r="B5655" s="9">
        <v>43558</v>
      </c>
      <c r="C5655" s="50" t="str">
        <f t="shared" si="704"/>
        <v>N</v>
      </c>
      <c r="D5655" s="52">
        <f>_xlfn.XLOOKUP(B5655,Cal_Date!B:B,Cal_Date!A:A,0)</f>
        <v>1</v>
      </c>
      <c r="E5655">
        <v>2019</v>
      </c>
      <c r="F5655" t="s">
        <v>123</v>
      </c>
      <c r="G5655" t="s">
        <v>129</v>
      </c>
      <c r="H5655" t="s">
        <v>11</v>
      </c>
      <c r="I5655" t="s">
        <v>13</v>
      </c>
      <c r="J5655" t="s">
        <v>15</v>
      </c>
      <c r="K5655" t="s">
        <v>42</v>
      </c>
      <c r="L5655">
        <v>1</v>
      </c>
      <c r="M5655">
        <v>1002</v>
      </c>
      <c r="O5655" t="s">
        <v>28</v>
      </c>
      <c r="R5655" t="s">
        <v>44</v>
      </c>
      <c r="S5655" s="49" t="str">
        <f t="shared" si="705"/>
        <v>Card</v>
      </c>
      <c r="T5655" s="3">
        <v>0.03</v>
      </c>
      <c r="U5655" s="2">
        <v>3.18</v>
      </c>
      <c r="V5655" s="2">
        <v>1.42</v>
      </c>
      <c r="W5655" s="54">
        <f>_xlfn.XLOOKUP(M5655,Market!A:A,Market!F:F,0)</f>
        <v>0.06</v>
      </c>
      <c r="X5655" s="55">
        <f t="shared" si="706"/>
        <v>9.5399999999999999E-2</v>
      </c>
      <c r="Y5655" s="55">
        <f t="shared" si="707"/>
        <v>1.7600000000000002</v>
      </c>
      <c r="Z5655" s="54">
        <f t="shared" si="708"/>
        <v>0.55345911949685545</v>
      </c>
      <c r="AA5655" s="49" t="str">
        <f t="shared" ca="1" si="709"/>
        <v>N</v>
      </c>
      <c r="AB5655" s="49">
        <f t="shared" ca="1" si="710"/>
        <v>5</v>
      </c>
      <c r="AC5655" s="49" t="str">
        <f t="shared" ca="1" si="711"/>
        <v>N</v>
      </c>
    </row>
    <row r="5656" spans="1:29" x14ac:dyDescent="0.25">
      <c r="A5656">
        <v>3953</v>
      </c>
      <c r="B5656" s="9">
        <v>43558</v>
      </c>
      <c r="C5656" s="50" t="str">
        <f t="shared" si="704"/>
        <v>N</v>
      </c>
      <c r="D5656" s="52">
        <f>_xlfn.XLOOKUP(B5656,Cal_Date!B:B,Cal_Date!A:A,0)</f>
        <v>1</v>
      </c>
      <c r="E5656">
        <v>2019</v>
      </c>
      <c r="F5656" t="s">
        <v>123</v>
      </c>
      <c r="G5656" t="s">
        <v>129</v>
      </c>
      <c r="H5656" t="s">
        <v>11</v>
      </c>
      <c r="I5656" t="s">
        <v>13</v>
      </c>
      <c r="J5656" t="s">
        <v>15</v>
      </c>
      <c r="K5656" t="s">
        <v>42</v>
      </c>
      <c r="L5656">
        <v>1</v>
      </c>
      <c r="M5656">
        <v>1004</v>
      </c>
      <c r="O5656" t="s">
        <v>28</v>
      </c>
      <c r="R5656" t="s">
        <v>44</v>
      </c>
      <c r="S5656" s="49" t="str">
        <f t="shared" si="705"/>
        <v>Card</v>
      </c>
      <c r="T5656" s="3">
        <v>0.03</v>
      </c>
      <c r="U5656" s="2">
        <v>3.18</v>
      </c>
      <c r="V5656" s="2">
        <v>1.42</v>
      </c>
      <c r="W5656" s="54">
        <f>_xlfn.XLOOKUP(M5656,Market!A:A,Market!F:F,0)</f>
        <v>0.06</v>
      </c>
      <c r="X5656" s="55">
        <f t="shared" si="706"/>
        <v>9.5399999999999999E-2</v>
      </c>
      <c r="Y5656" s="55">
        <f t="shared" si="707"/>
        <v>1.7600000000000002</v>
      </c>
      <c r="Z5656" s="54">
        <f t="shared" si="708"/>
        <v>0.55345911949685545</v>
      </c>
      <c r="AA5656" s="49" t="str">
        <f t="shared" ca="1" si="709"/>
        <v>N</v>
      </c>
      <c r="AB5656" s="49">
        <f t="shared" ca="1" si="710"/>
        <v>5</v>
      </c>
      <c r="AC5656" s="49" t="str">
        <f t="shared" ca="1" si="711"/>
        <v>N</v>
      </c>
    </row>
    <row r="5657" spans="1:29" x14ac:dyDescent="0.25">
      <c r="A5657">
        <v>3954</v>
      </c>
      <c r="B5657" s="9">
        <v>43558</v>
      </c>
      <c r="C5657" s="50" t="str">
        <f t="shared" si="704"/>
        <v>N</v>
      </c>
      <c r="D5657" s="52">
        <f>_xlfn.XLOOKUP(B5657,Cal_Date!B:B,Cal_Date!A:A,0)</f>
        <v>1</v>
      </c>
      <c r="E5657">
        <v>2019</v>
      </c>
      <c r="F5657" t="s">
        <v>123</v>
      </c>
      <c r="G5657" t="s">
        <v>129</v>
      </c>
      <c r="H5657" t="s">
        <v>11</v>
      </c>
      <c r="I5657" t="s">
        <v>11</v>
      </c>
      <c r="J5657" t="s">
        <v>15</v>
      </c>
      <c r="K5657" t="s">
        <v>42</v>
      </c>
      <c r="L5657">
        <v>1</v>
      </c>
      <c r="M5657">
        <v>1005</v>
      </c>
      <c r="O5657" t="s">
        <v>25</v>
      </c>
      <c r="R5657" t="s">
        <v>44</v>
      </c>
      <c r="S5657" s="49" t="str">
        <f t="shared" si="705"/>
        <v>Card</v>
      </c>
      <c r="T5657" s="3">
        <v>0.03</v>
      </c>
      <c r="U5657" s="2">
        <v>3.2669999999999999</v>
      </c>
      <c r="V5657" s="2">
        <v>0.99</v>
      </c>
      <c r="W5657" s="54">
        <f>_xlfn.XLOOKUP(M5657,Market!A:A,Market!F:F,0)</f>
        <v>8.8999999999999996E-2</v>
      </c>
      <c r="X5657" s="55">
        <f t="shared" si="706"/>
        <v>9.801E-2</v>
      </c>
      <c r="Y5657" s="55">
        <f t="shared" si="707"/>
        <v>2.2770000000000001</v>
      </c>
      <c r="Z5657" s="54">
        <f t="shared" si="708"/>
        <v>0.69696969696969702</v>
      </c>
      <c r="AA5657" s="49" t="str">
        <f t="shared" ca="1" si="709"/>
        <v>N</v>
      </c>
      <c r="AB5657" s="49">
        <f t="shared" ca="1" si="710"/>
        <v>5</v>
      </c>
      <c r="AC5657" s="49" t="str">
        <f t="shared" ca="1" si="711"/>
        <v>N</v>
      </c>
    </row>
    <row r="5658" spans="1:29" x14ac:dyDescent="0.25">
      <c r="A5658">
        <v>3955</v>
      </c>
      <c r="B5658" s="9">
        <v>43558</v>
      </c>
      <c r="C5658" s="50" t="str">
        <f t="shared" si="704"/>
        <v>N</v>
      </c>
      <c r="D5658" s="52">
        <f>_xlfn.XLOOKUP(B5658,Cal_Date!B:B,Cal_Date!A:A,0)</f>
        <v>1</v>
      </c>
      <c r="E5658">
        <v>2019</v>
      </c>
      <c r="F5658" t="s">
        <v>123</v>
      </c>
      <c r="G5658" t="s">
        <v>129</v>
      </c>
      <c r="H5658" t="s">
        <v>11</v>
      </c>
      <c r="I5658" t="s">
        <v>11</v>
      </c>
      <c r="J5658" t="s">
        <v>15</v>
      </c>
      <c r="K5658" t="s">
        <v>42</v>
      </c>
      <c r="L5658">
        <v>1</v>
      </c>
      <c r="M5658">
        <v>1001</v>
      </c>
      <c r="O5658" t="s">
        <v>25</v>
      </c>
      <c r="R5658" t="s">
        <v>44</v>
      </c>
      <c r="S5658" s="49" t="str">
        <f t="shared" si="705"/>
        <v>Card</v>
      </c>
      <c r="T5658" s="3">
        <v>0.03</v>
      </c>
      <c r="U5658" s="2">
        <v>3.18</v>
      </c>
      <c r="V5658" s="2">
        <v>0.99</v>
      </c>
      <c r="W5658" s="54">
        <f>_xlfn.XLOOKUP(M5658,Market!A:A,Market!F:F,0)</f>
        <v>0.06</v>
      </c>
      <c r="X5658" s="55">
        <f t="shared" si="706"/>
        <v>9.5399999999999999E-2</v>
      </c>
      <c r="Y5658" s="55">
        <f t="shared" si="707"/>
        <v>2.1900000000000004</v>
      </c>
      <c r="Z5658" s="54">
        <f t="shared" si="708"/>
        <v>0.68867924528301894</v>
      </c>
      <c r="AA5658" s="49" t="str">
        <f t="shared" ca="1" si="709"/>
        <v>N</v>
      </c>
      <c r="AB5658" s="49">
        <f t="shared" ca="1" si="710"/>
        <v>5</v>
      </c>
      <c r="AC5658" s="49" t="str">
        <f t="shared" ca="1" si="711"/>
        <v>N</v>
      </c>
    </row>
    <row r="5659" spans="1:29" x14ac:dyDescent="0.25">
      <c r="A5659">
        <v>3956</v>
      </c>
      <c r="B5659" s="9">
        <v>43558</v>
      </c>
      <c r="C5659" s="50" t="str">
        <f t="shared" si="704"/>
        <v>N</v>
      </c>
      <c r="D5659" s="52">
        <f>_xlfn.XLOOKUP(B5659,Cal_Date!B:B,Cal_Date!A:A,0)</f>
        <v>1</v>
      </c>
      <c r="E5659">
        <v>2019</v>
      </c>
      <c r="F5659" t="s">
        <v>123</v>
      </c>
      <c r="G5659" t="s">
        <v>129</v>
      </c>
      <c r="H5659" t="s">
        <v>11</v>
      </c>
      <c r="I5659" t="s">
        <v>11</v>
      </c>
      <c r="J5659" t="s">
        <v>15</v>
      </c>
      <c r="K5659" t="s">
        <v>42</v>
      </c>
      <c r="L5659">
        <v>2</v>
      </c>
      <c r="M5659">
        <v>1010</v>
      </c>
      <c r="O5659" t="s">
        <v>25</v>
      </c>
      <c r="R5659" t="s">
        <v>44</v>
      </c>
      <c r="S5659" s="49" t="str">
        <f t="shared" si="705"/>
        <v>Card</v>
      </c>
      <c r="T5659" s="3">
        <v>0.03</v>
      </c>
      <c r="U5659" s="2">
        <v>6.48</v>
      </c>
      <c r="V5659" s="2">
        <v>1.98</v>
      </c>
      <c r="W5659" s="54">
        <f>_xlfn.XLOOKUP(M5659,Market!A:A,Market!F:F,0)</f>
        <v>0.08</v>
      </c>
      <c r="X5659" s="55">
        <f t="shared" si="706"/>
        <v>0.19440000000000002</v>
      </c>
      <c r="Y5659" s="55">
        <f t="shared" si="707"/>
        <v>4.5</v>
      </c>
      <c r="Z5659" s="54">
        <f t="shared" si="708"/>
        <v>0.69444444444444442</v>
      </c>
      <c r="AA5659" s="49" t="str">
        <f t="shared" ca="1" si="709"/>
        <v>N</v>
      </c>
      <c r="AB5659" s="49">
        <f t="shared" ca="1" si="710"/>
        <v>5</v>
      </c>
      <c r="AC5659" s="49" t="str">
        <f t="shared" ca="1" si="711"/>
        <v>N</v>
      </c>
    </row>
    <row r="5660" spans="1:29" x14ac:dyDescent="0.25">
      <c r="A5660">
        <v>3957</v>
      </c>
      <c r="B5660" s="9">
        <v>43558</v>
      </c>
      <c r="C5660" s="50" t="str">
        <f t="shared" si="704"/>
        <v>N</v>
      </c>
      <c r="D5660" s="52">
        <f>_xlfn.XLOOKUP(B5660,Cal_Date!B:B,Cal_Date!A:A,0)</f>
        <v>1</v>
      </c>
      <c r="E5660">
        <v>2019</v>
      </c>
      <c r="F5660" t="s">
        <v>123</v>
      </c>
      <c r="G5660" t="s">
        <v>129</v>
      </c>
      <c r="H5660" t="s">
        <v>48</v>
      </c>
      <c r="I5660" t="s">
        <v>18</v>
      </c>
      <c r="J5660" t="s">
        <v>10</v>
      </c>
      <c r="K5660" t="s">
        <v>43</v>
      </c>
      <c r="L5660">
        <v>1</v>
      </c>
      <c r="M5660">
        <v>1011</v>
      </c>
      <c r="O5660" t="s">
        <v>25</v>
      </c>
      <c r="R5660" t="s">
        <v>46</v>
      </c>
      <c r="S5660" s="49" t="str">
        <f t="shared" si="705"/>
        <v>Card</v>
      </c>
      <c r="T5660" s="3">
        <v>0.04</v>
      </c>
      <c r="U5660" s="2">
        <v>7.42</v>
      </c>
      <c r="V5660" s="2">
        <v>1.46</v>
      </c>
      <c r="W5660" s="54">
        <f>_xlfn.XLOOKUP(M5660,Market!A:A,Market!F:F,0)</f>
        <v>0.06</v>
      </c>
      <c r="X5660" s="55">
        <f t="shared" si="706"/>
        <v>0.29680000000000001</v>
      </c>
      <c r="Y5660" s="55">
        <f t="shared" si="707"/>
        <v>5.96</v>
      </c>
      <c r="Z5660" s="54">
        <f t="shared" si="708"/>
        <v>0.80323450134770891</v>
      </c>
      <c r="AA5660" s="49" t="str">
        <f t="shared" ca="1" si="709"/>
        <v>N</v>
      </c>
      <c r="AB5660" s="49">
        <f t="shared" ca="1" si="710"/>
        <v>5</v>
      </c>
      <c r="AC5660" s="49" t="str">
        <f t="shared" ca="1" si="711"/>
        <v>N</v>
      </c>
    </row>
    <row r="5661" spans="1:29" x14ac:dyDescent="0.25">
      <c r="A5661">
        <v>3958</v>
      </c>
      <c r="B5661" s="9">
        <v>43558</v>
      </c>
      <c r="C5661" s="50" t="str">
        <f t="shared" si="704"/>
        <v>N</v>
      </c>
      <c r="D5661" s="52">
        <f>_xlfn.XLOOKUP(B5661,Cal_Date!B:B,Cal_Date!A:A,0)</f>
        <v>1</v>
      </c>
      <c r="E5661">
        <v>2019</v>
      </c>
      <c r="F5661" t="s">
        <v>123</v>
      </c>
      <c r="G5661" t="s">
        <v>129</v>
      </c>
      <c r="H5661" t="s">
        <v>11</v>
      </c>
      <c r="I5661" t="s">
        <v>13</v>
      </c>
      <c r="J5661" t="s">
        <v>15</v>
      </c>
      <c r="K5661" t="s">
        <v>42</v>
      </c>
      <c r="L5661">
        <v>1</v>
      </c>
      <c r="M5661">
        <v>1011</v>
      </c>
      <c r="O5661" t="s">
        <v>25</v>
      </c>
      <c r="R5661" t="s">
        <v>47</v>
      </c>
      <c r="S5661" s="49" t="str">
        <f t="shared" si="705"/>
        <v>Card</v>
      </c>
      <c r="T5661" s="3">
        <v>3.5000000000000003E-2</v>
      </c>
      <c r="U5661" s="2">
        <v>3.18</v>
      </c>
      <c r="V5661" s="2">
        <v>1.42</v>
      </c>
      <c r="W5661" s="54">
        <f>_xlfn.XLOOKUP(M5661,Market!A:A,Market!F:F,0)</f>
        <v>0.06</v>
      </c>
      <c r="X5661" s="55">
        <f t="shared" si="706"/>
        <v>0.11130000000000001</v>
      </c>
      <c r="Y5661" s="55">
        <f t="shared" si="707"/>
        <v>1.7600000000000002</v>
      </c>
      <c r="Z5661" s="54">
        <f t="shared" si="708"/>
        <v>0.55345911949685545</v>
      </c>
      <c r="AA5661" s="49" t="str">
        <f t="shared" ca="1" si="709"/>
        <v>N</v>
      </c>
      <c r="AB5661" s="49">
        <f t="shared" ca="1" si="710"/>
        <v>5</v>
      </c>
      <c r="AC5661" s="49" t="str">
        <f t="shared" ca="1" si="711"/>
        <v>N</v>
      </c>
    </row>
    <row r="5662" spans="1:29" x14ac:dyDescent="0.25">
      <c r="A5662">
        <v>3959</v>
      </c>
      <c r="B5662" s="9">
        <v>43558</v>
      </c>
      <c r="C5662" s="50" t="str">
        <f t="shared" si="704"/>
        <v>N</v>
      </c>
      <c r="D5662" s="52">
        <f>_xlfn.XLOOKUP(B5662,Cal_Date!B:B,Cal_Date!A:A,0)</f>
        <v>1</v>
      </c>
      <c r="E5662">
        <v>2019</v>
      </c>
      <c r="F5662" t="s">
        <v>123</v>
      </c>
      <c r="G5662" t="s">
        <v>129</v>
      </c>
      <c r="H5662" t="s">
        <v>11</v>
      </c>
      <c r="I5662" t="s">
        <v>11</v>
      </c>
      <c r="J5662" t="s">
        <v>15</v>
      </c>
      <c r="K5662" t="s">
        <v>42</v>
      </c>
      <c r="L5662">
        <v>1</v>
      </c>
      <c r="M5662">
        <v>1001</v>
      </c>
      <c r="O5662" t="s">
        <v>25</v>
      </c>
      <c r="R5662" t="s">
        <v>47</v>
      </c>
      <c r="S5662" s="49" t="str">
        <f t="shared" si="705"/>
        <v>Card</v>
      </c>
      <c r="T5662" s="3">
        <v>3.5000000000000003E-2</v>
      </c>
      <c r="U5662" s="2">
        <v>3.18</v>
      </c>
      <c r="V5662" s="2">
        <v>0.99</v>
      </c>
      <c r="W5662" s="54">
        <f>_xlfn.XLOOKUP(M5662,Market!A:A,Market!F:F,0)</f>
        <v>0.06</v>
      </c>
      <c r="X5662" s="55">
        <f t="shared" si="706"/>
        <v>0.11130000000000001</v>
      </c>
      <c r="Y5662" s="55">
        <f t="shared" si="707"/>
        <v>2.1900000000000004</v>
      </c>
      <c r="Z5662" s="54">
        <f t="shared" si="708"/>
        <v>0.68867924528301894</v>
      </c>
      <c r="AA5662" s="49" t="str">
        <f t="shared" ca="1" si="709"/>
        <v>N</v>
      </c>
      <c r="AB5662" s="49">
        <f t="shared" ca="1" si="710"/>
        <v>5</v>
      </c>
      <c r="AC5662" s="49" t="str">
        <f t="shared" ca="1" si="711"/>
        <v>N</v>
      </c>
    </row>
    <row r="5663" spans="1:29" x14ac:dyDescent="0.25">
      <c r="A5663">
        <v>3960</v>
      </c>
      <c r="B5663" s="9">
        <v>43558</v>
      </c>
      <c r="C5663" s="50" t="str">
        <f t="shared" si="704"/>
        <v>N</v>
      </c>
      <c r="D5663" s="52">
        <f>_xlfn.XLOOKUP(B5663,Cal_Date!B:B,Cal_Date!A:A,0)</f>
        <v>1</v>
      </c>
      <c r="E5663">
        <v>2019</v>
      </c>
      <c r="F5663" t="s">
        <v>123</v>
      </c>
      <c r="G5663" t="s">
        <v>129</v>
      </c>
      <c r="H5663" t="s">
        <v>14</v>
      </c>
      <c r="I5663" t="s">
        <v>18</v>
      </c>
      <c r="J5663" t="s">
        <v>15</v>
      </c>
      <c r="K5663" t="s">
        <v>43</v>
      </c>
      <c r="L5663">
        <v>1</v>
      </c>
      <c r="M5663">
        <v>1003</v>
      </c>
      <c r="O5663" t="s">
        <v>25</v>
      </c>
      <c r="R5663" t="s">
        <v>44</v>
      </c>
      <c r="S5663" s="49" t="str">
        <f t="shared" si="705"/>
        <v>Card</v>
      </c>
      <c r="T5663" s="3">
        <v>0.03</v>
      </c>
      <c r="U5663" s="2">
        <v>6.8900000000000006</v>
      </c>
      <c r="V5663" s="2">
        <v>2.1</v>
      </c>
      <c r="W5663" s="54">
        <f>_xlfn.XLOOKUP(M5663,Market!A:A,Market!F:F,0)</f>
        <v>0.06</v>
      </c>
      <c r="X5663" s="55">
        <f t="shared" si="706"/>
        <v>0.20670000000000002</v>
      </c>
      <c r="Y5663" s="55">
        <f t="shared" si="707"/>
        <v>4.7900000000000009</v>
      </c>
      <c r="Z5663" s="54">
        <f t="shared" si="708"/>
        <v>0.69521044992743108</v>
      </c>
      <c r="AA5663" s="49" t="str">
        <f t="shared" ca="1" si="709"/>
        <v>N</v>
      </c>
      <c r="AB5663" s="49">
        <f t="shared" ca="1" si="710"/>
        <v>5</v>
      </c>
      <c r="AC5663" s="49" t="str">
        <f t="shared" ca="1" si="711"/>
        <v>N</v>
      </c>
    </row>
    <row r="5664" spans="1:29" x14ac:dyDescent="0.25">
      <c r="A5664">
        <v>3961</v>
      </c>
      <c r="B5664" s="9">
        <v>43558</v>
      </c>
      <c r="C5664" s="50" t="str">
        <f t="shared" si="704"/>
        <v>N</v>
      </c>
      <c r="D5664" s="52">
        <f>_xlfn.XLOOKUP(B5664,Cal_Date!B:B,Cal_Date!A:A,0)</f>
        <v>1</v>
      </c>
      <c r="E5664">
        <v>2019</v>
      </c>
      <c r="F5664" t="s">
        <v>123</v>
      </c>
      <c r="G5664" t="s">
        <v>129</v>
      </c>
      <c r="H5664" t="s">
        <v>14</v>
      </c>
      <c r="I5664" t="s">
        <v>18</v>
      </c>
      <c r="J5664" t="s">
        <v>15</v>
      </c>
      <c r="K5664" t="s">
        <v>43</v>
      </c>
      <c r="L5664">
        <v>1</v>
      </c>
      <c r="M5664">
        <v>1005</v>
      </c>
      <c r="O5664" t="s">
        <v>25</v>
      </c>
      <c r="R5664" t="s">
        <v>44</v>
      </c>
      <c r="S5664" s="49" t="str">
        <f t="shared" si="705"/>
        <v>Card</v>
      </c>
      <c r="T5664" s="3">
        <v>0.03</v>
      </c>
      <c r="U5664" s="2">
        <v>7.6229999999999993</v>
      </c>
      <c r="V5664" s="2">
        <v>2.2200000000000002</v>
      </c>
      <c r="W5664" s="54">
        <f>_xlfn.XLOOKUP(M5664,Market!A:A,Market!F:F,0)</f>
        <v>8.8999999999999996E-2</v>
      </c>
      <c r="X5664" s="55">
        <f t="shared" si="706"/>
        <v>0.22868999999999998</v>
      </c>
      <c r="Y5664" s="55">
        <f t="shared" si="707"/>
        <v>5.4029999999999987</v>
      </c>
      <c r="Z5664" s="54">
        <f t="shared" si="708"/>
        <v>0.7087760724124359</v>
      </c>
      <c r="AA5664" s="49" t="str">
        <f t="shared" ca="1" si="709"/>
        <v>N</v>
      </c>
      <c r="AB5664" s="49">
        <f t="shared" ca="1" si="710"/>
        <v>5</v>
      </c>
      <c r="AC5664" s="49" t="str">
        <f t="shared" ca="1" si="711"/>
        <v>N</v>
      </c>
    </row>
    <row r="5665" spans="1:29" x14ac:dyDescent="0.25">
      <c r="A5665">
        <v>3962</v>
      </c>
      <c r="B5665" s="9">
        <v>43558</v>
      </c>
      <c r="C5665" s="50" t="str">
        <f t="shared" si="704"/>
        <v>N</v>
      </c>
      <c r="D5665" s="52">
        <f>_xlfn.XLOOKUP(B5665,Cal_Date!B:B,Cal_Date!A:A,0)</f>
        <v>1</v>
      </c>
      <c r="E5665">
        <v>2019</v>
      </c>
      <c r="F5665" t="s">
        <v>123</v>
      </c>
      <c r="G5665" t="s">
        <v>129</v>
      </c>
      <c r="H5665" t="s">
        <v>14</v>
      </c>
      <c r="I5665" t="s">
        <v>18</v>
      </c>
      <c r="J5665" t="s">
        <v>15</v>
      </c>
      <c r="K5665" t="s">
        <v>43</v>
      </c>
      <c r="L5665">
        <v>2</v>
      </c>
      <c r="M5665">
        <v>1005</v>
      </c>
      <c r="O5665" t="s">
        <v>25</v>
      </c>
      <c r="R5665" t="s">
        <v>44</v>
      </c>
      <c r="S5665" s="49" t="str">
        <f t="shared" si="705"/>
        <v>Card</v>
      </c>
      <c r="T5665" s="3">
        <v>0.03</v>
      </c>
      <c r="U5665" s="2">
        <v>15.245999999999999</v>
      </c>
      <c r="V5665" s="2">
        <v>4.4400000000000004</v>
      </c>
      <c r="W5665" s="54">
        <f>_xlfn.XLOOKUP(M5665,Market!A:A,Market!F:F,0)</f>
        <v>8.8999999999999996E-2</v>
      </c>
      <c r="X5665" s="55">
        <f t="shared" si="706"/>
        <v>0.45737999999999995</v>
      </c>
      <c r="Y5665" s="55">
        <f t="shared" si="707"/>
        <v>10.805999999999997</v>
      </c>
      <c r="Z5665" s="54">
        <f t="shared" si="708"/>
        <v>0.7087760724124359</v>
      </c>
      <c r="AA5665" s="49" t="str">
        <f t="shared" ca="1" si="709"/>
        <v>N</v>
      </c>
      <c r="AB5665" s="49">
        <f t="shared" ca="1" si="710"/>
        <v>5</v>
      </c>
      <c r="AC5665" s="49" t="str">
        <f t="shared" ca="1" si="711"/>
        <v>N</v>
      </c>
    </row>
    <row r="5666" spans="1:29" x14ac:dyDescent="0.25">
      <c r="A5666">
        <v>3963</v>
      </c>
      <c r="B5666" s="9">
        <v>43558</v>
      </c>
      <c r="C5666" s="50" t="str">
        <f t="shared" si="704"/>
        <v>N</v>
      </c>
      <c r="D5666" s="52">
        <f>_xlfn.XLOOKUP(B5666,Cal_Date!B:B,Cal_Date!A:A,0)</f>
        <v>1</v>
      </c>
      <c r="E5666">
        <v>2019</v>
      </c>
      <c r="F5666" t="s">
        <v>123</v>
      </c>
      <c r="G5666" t="s">
        <v>129</v>
      </c>
      <c r="H5666" t="s">
        <v>48</v>
      </c>
      <c r="I5666" t="s">
        <v>18</v>
      </c>
      <c r="J5666" t="s">
        <v>10</v>
      </c>
      <c r="K5666" t="s">
        <v>43</v>
      </c>
      <c r="L5666">
        <v>2</v>
      </c>
      <c r="M5666">
        <v>1006</v>
      </c>
      <c r="O5666" t="s">
        <v>28</v>
      </c>
      <c r="R5666" t="s">
        <v>44</v>
      </c>
      <c r="S5666" s="49" t="str">
        <f t="shared" si="705"/>
        <v>Card</v>
      </c>
      <c r="T5666" s="3">
        <v>0.03</v>
      </c>
      <c r="U5666" s="2">
        <v>15.245999999999999</v>
      </c>
      <c r="V5666" s="2">
        <v>2.92</v>
      </c>
      <c r="W5666" s="54">
        <f>_xlfn.XLOOKUP(M5666,Market!A:A,Market!F:F,0)</f>
        <v>8.8999999999999996E-2</v>
      </c>
      <c r="X5666" s="55">
        <f t="shared" si="706"/>
        <v>0.45737999999999995</v>
      </c>
      <c r="Y5666" s="55">
        <f t="shared" si="707"/>
        <v>12.325999999999999</v>
      </c>
      <c r="Z5666" s="54">
        <f t="shared" si="708"/>
        <v>0.80847435392889933</v>
      </c>
      <c r="AA5666" s="49" t="str">
        <f t="shared" ca="1" si="709"/>
        <v>N</v>
      </c>
      <c r="AB5666" s="49">
        <f t="shared" ca="1" si="710"/>
        <v>5</v>
      </c>
      <c r="AC5666" s="49" t="str">
        <f t="shared" ca="1" si="711"/>
        <v>N</v>
      </c>
    </row>
    <row r="5667" spans="1:29" x14ac:dyDescent="0.25">
      <c r="A5667">
        <v>3964</v>
      </c>
      <c r="B5667" s="9">
        <v>43558</v>
      </c>
      <c r="C5667" s="50" t="str">
        <f t="shared" si="704"/>
        <v>N</v>
      </c>
      <c r="D5667" s="52">
        <f>_xlfn.XLOOKUP(B5667,Cal_Date!B:B,Cal_Date!A:A,0)</f>
        <v>1</v>
      </c>
      <c r="E5667">
        <v>2019</v>
      </c>
      <c r="F5667" t="s">
        <v>123</v>
      </c>
      <c r="G5667" t="s">
        <v>129</v>
      </c>
      <c r="H5667" t="s">
        <v>14</v>
      </c>
      <c r="I5667" t="s">
        <v>13</v>
      </c>
      <c r="J5667" t="s">
        <v>15</v>
      </c>
      <c r="K5667" t="s">
        <v>43</v>
      </c>
      <c r="L5667">
        <v>1</v>
      </c>
      <c r="M5667">
        <v>1002</v>
      </c>
      <c r="O5667" t="s">
        <v>28</v>
      </c>
      <c r="R5667" t="s">
        <v>44</v>
      </c>
      <c r="S5667" s="49" t="str">
        <f t="shared" si="705"/>
        <v>Card</v>
      </c>
      <c r="T5667" s="3">
        <v>0.03</v>
      </c>
      <c r="U5667" s="2">
        <v>6.8900000000000006</v>
      </c>
      <c r="V5667" s="2">
        <v>2.12</v>
      </c>
      <c r="W5667" s="54">
        <f>_xlfn.XLOOKUP(M5667,Market!A:A,Market!F:F,0)</f>
        <v>0.06</v>
      </c>
      <c r="X5667" s="55">
        <f t="shared" si="706"/>
        <v>0.20670000000000002</v>
      </c>
      <c r="Y5667" s="55">
        <f t="shared" si="707"/>
        <v>4.7700000000000005</v>
      </c>
      <c r="Z5667" s="54">
        <f t="shared" si="708"/>
        <v>0.69230769230769229</v>
      </c>
      <c r="AA5667" s="49" t="str">
        <f t="shared" ca="1" si="709"/>
        <v>N</v>
      </c>
      <c r="AB5667" s="49">
        <f t="shared" ca="1" si="710"/>
        <v>5</v>
      </c>
      <c r="AC5667" s="49" t="str">
        <f t="shared" ca="1" si="711"/>
        <v>N</v>
      </c>
    </row>
    <row r="5668" spans="1:29" x14ac:dyDescent="0.25">
      <c r="A5668">
        <v>3965</v>
      </c>
      <c r="B5668" s="9">
        <v>43558</v>
      </c>
      <c r="C5668" s="50" t="str">
        <f t="shared" si="704"/>
        <v>N</v>
      </c>
      <c r="D5668" s="52">
        <f>_xlfn.XLOOKUP(B5668,Cal_Date!B:B,Cal_Date!A:A,0)</f>
        <v>1</v>
      </c>
      <c r="E5668">
        <v>2019</v>
      </c>
      <c r="F5668" t="s">
        <v>123</v>
      </c>
      <c r="G5668" t="s">
        <v>129</v>
      </c>
      <c r="H5668" t="s">
        <v>11</v>
      </c>
      <c r="I5668" t="s">
        <v>11</v>
      </c>
      <c r="J5668" t="s">
        <v>15</v>
      </c>
      <c r="K5668" t="s">
        <v>42</v>
      </c>
      <c r="L5668">
        <v>1</v>
      </c>
      <c r="M5668">
        <v>1001</v>
      </c>
      <c r="O5668" t="s">
        <v>25</v>
      </c>
      <c r="R5668" t="s">
        <v>44</v>
      </c>
      <c r="S5668" s="49" t="str">
        <f t="shared" si="705"/>
        <v>Card</v>
      </c>
      <c r="T5668" s="3">
        <v>0.03</v>
      </c>
      <c r="U5668" s="2">
        <v>2.6500000000000004</v>
      </c>
      <c r="V5668" s="2">
        <v>0.87</v>
      </c>
      <c r="W5668" s="54">
        <f>_xlfn.XLOOKUP(M5668,Market!A:A,Market!F:F,0)</f>
        <v>0.06</v>
      </c>
      <c r="X5668" s="55">
        <f t="shared" si="706"/>
        <v>7.9500000000000001E-2</v>
      </c>
      <c r="Y5668" s="55">
        <f t="shared" si="707"/>
        <v>1.7800000000000002</v>
      </c>
      <c r="Z5668" s="54">
        <f t="shared" si="708"/>
        <v>0.67169811320754713</v>
      </c>
      <c r="AA5668" s="49" t="str">
        <f t="shared" ca="1" si="709"/>
        <v>N</v>
      </c>
      <c r="AB5668" s="49">
        <f t="shared" ca="1" si="710"/>
        <v>5</v>
      </c>
      <c r="AC5668" s="49" t="str">
        <f t="shared" ca="1" si="711"/>
        <v>N</v>
      </c>
    </row>
    <row r="5669" spans="1:29" x14ac:dyDescent="0.25">
      <c r="A5669">
        <v>3966</v>
      </c>
      <c r="B5669" s="9">
        <v>43558</v>
      </c>
      <c r="C5669" s="50" t="str">
        <f t="shared" si="704"/>
        <v>N</v>
      </c>
      <c r="D5669" s="52">
        <f>_xlfn.XLOOKUP(B5669,Cal_Date!B:B,Cal_Date!A:A,0)</f>
        <v>1</v>
      </c>
      <c r="E5669">
        <v>2019</v>
      </c>
      <c r="F5669" t="s">
        <v>123</v>
      </c>
      <c r="G5669" t="s">
        <v>129</v>
      </c>
      <c r="H5669" t="s">
        <v>48</v>
      </c>
      <c r="I5669" t="s">
        <v>18</v>
      </c>
      <c r="J5669" t="s">
        <v>10</v>
      </c>
      <c r="K5669" t="s">
        <v>43</v>
      </c>
      <c r="L5669">
        <v>1</v>
      </c>
      <c r="M5669">
        <v>1003</v>
      </c>
      <c r="O5669" t="s">
        <v>25</v>
      </c>
      <c r="R5669" t="s">
        <v>44</v>
      </c>
      <c r="S5669" s="49" t="str">
        <f t="shared" si="705"/>
        <v>Card</v>
      </c>
      <c r="T5669" s="3">
        <v>0.03</v>
      </c>
      <c r="U5669" s="2">
        <v>7.42</v>
      </c>
      <c r="V5669" s="2">
        <v>1.46</v>
      </c>
      <c r="W5669" s="54">
        <f>_xlfn.XLOOKUP(M5669,Market!A:A,Market!F:F,0)</f>
        <v>0.06</v>
      </c>
      <c r="X5669" s="55">
        <f t="shared" si="706"/>
        <v>0.22259999999999999</v>
      </c>
      <c r="Y5669" s="55">
        <f t="shared" si="707"/>
        <v>5.96</v>
      </c>
      <c r="Z5669" s="54">
        <f t="shared" si="708"/>
        <v>0.80323450134770891</v>
      </c>
      <c r="AA5669" s="49" t="str">
        <f t="shared" ca="1" si="709"/>
        <v>N</v>
      </c>
      <c r="AB5669" s="49">
        <f t="shared" ca="1" si="710"/>
        <v>5</v>
      </c>
      <c r="AC5669" s="49" t="str">
        <f t="shared" ca="1" si="711"/>
        <v>N</v>
      </c>
    </row>
    <row r="5670" spans="1:29" x14ac:dyDescent="0.25">
      <c r="A5670">
        <v>3967</v>
      </c>
      <c r="B5670" s="9">
        <v>43558</v>
      </c>
      <c r="C5670" s="50" t="str">
        <f t="shared" si="704"/>
        <v>N</v>
      </c>
      <c r="D5670" s="52">
        <f>_xlfn.XLOOKUP(B5670,Cal_Date!B:B,Cal_Date!A:A,0)</f>
        <v>1</v>
      </c>
      <c r="E5670">
        <v>2019</v>
      </c>
      <c r="F5670" t="s">
        <v>123</v>
      </c>
      <c r="G5670" t="s">
        <v>129</v>
      </c>
      <c r="H5670" t="s">
        <v>14</v>
      </c>
      <c r="I5670" t="s">
        <v>18</v>
      </c>
      <c r="J5670" t="s">
        <v>15</v>
      </c>
      <c r="K5670" t="s">
        <v>43</v>
      </c>
      <c r="L5670">
        <v>2</v>
      </c>
      <c r="M5670">
        <v>1004</v>
      </c>
      <c r="O5670" t="s">
        <v>28</v>
      </c>
      <c r="R5670" t="s">
        <v>44</v>
      </c>
      <c r="S5670" s="49" t="str">
        <f t="shared" si="705"/>
        <v>Card</v>
      </c>
      <c r="T5670" s="3">
        <v>0.03</v>
      </c>
      <c r="U5670" s="2">
        <v>13.780000000000001</v>
      </c>
      <c r="V5670" s="2">
        <v>4.2</v>
      </c>
      <c r="W5670" s="54">
        <f>_xlfn.XLOOKUP(M5670,Market!A:A,Market!F:F,0)</f>
        <v>0.06</v>
      </c>
      <c r="X5670" s="55">
        <f t="shared" si="706"/>
        <v>0.41340000000000005</v>
      </c>
      <c r="Y5670" s="55">
        <f t="shared" si="707"/>
        <v>9.5800000000000018</v>
      </c>
      <c r="Z5670" s="54">
        <f t="shared" si="708"/>
        <v>0.69521044992743108</v>
      </c>
      <c r="AA5670" s="49" t="str">
        <f t="shared" ca="1" si="709"/>
        <v>N</v>
      </c>
      <c r="AB5670" s="49">
        <f t="shared" ca="1" si="710"/>
        <v>5</v>
      </c>
      <c r="AC5670" s="49" t="str">
        <f t="shared" ca="1" si="711"/>
        <v>N</v>
      </c>
    </row>
    <row r="5671" spans="1:29" x14ac:dyDescent="0.25">
      <c r="A5671">
        <v>3968</v>
      </c>
      <c r="B5671" s="9">
        <v>43558</v>
      </c>
      <c r="C5671" s="50" t="str">
        <f t="shared" si="704"/>
        <v>N</v>
      </c>
      <c r="D5671" s="52">
        <f>_xlfn.XLOOKUP(B5671,Cal_Date!B:B,Cal_Date!A:A,0)</f>
        <v>1</v>
      </c>
      <c r="E5671">
        <v>2019</v>
      </c>
      <c r="F5671" t="s">
        <v>123</v>
      </c>
      <c r="G5671" t="s">
        <v>129</v>
      </c>
      <c r="H5671" t="s">
        <v>14</v>
      </c>
      <c r="I5671" t="s">
        <v>18</v>
      </c>
      <c r="J5671" t="s">
        <v>15</v>
      </c>
      <c r="K5671" t="s">
        <v>43</v>
      </c>
      <c r="L5671">
        <v>1</v>
      </c>
      <c r="M5671">
        <v>1003</v>
      </c>
      <c r="O5671" t="s">
        <v>25</v>
      </c>
      <c r="R5671" t="s">
        <v>44</v>
      </c>
      <c r="S5671" s="49" t="str">
        <f t="shared" si="705"/>
        <v>Card</v>
      </c>
      <c r="T5671" s="3">
        <v>0.03</v>
      </c>
      <c r="U5671" s="2">
        <v>7.42</v>
      </c>
      <c r="V5671" s="2">
        <v>2.2200000000000002</v>
      </c>
      <c r="W5671" s="54">
        <f>_xlfn.XLOOKUP(M5671,Market!A:A,Market!F:F,0)</f>
        <v>0.06</v>
      </c>
      <c r="X5671" s="55">
        <f t="shared" si="706"/>
        <v>0.22259999999999999</v>
      </c>
      <c r="Y5671" s="55">
        <f t="shared" si="707"/>
        <v>5.1999999999999993</v>
      </c>
      <c r="Z5671" s="54">
        <f t="shared" si="708"/>
        <v>0.70080862533692712</v>
      </c>
      <c r="AA5671" s="49" t="str">
        <f t="shared" ca="1" si="709"/>
        <v>N</v>
      </c>
      <c r="AB5671" s="49">
        <f t="shared" ca="1" si="710"/>
        <v>5</v>
      </c>
      <c r="AC5671" s="49" t="str">
        <f t="shared" ca="1" si="711"/>
        <v>N</v>
      </c>
    </row>
    <row r="5672" spans="1:29" x14ac:dyDescent="0.25">
      <c r="A5672">
        <v>3969</v>
      </c>
      <c r="B5672" s="9">
        <v>43558</v>
      </c>
      <c r="C5672" s="50" t="str">
        <f t="shared" si="704"/>
        <v>N</v>
      </c>
      <c r="D5672" s="52">
        <f>_xlfn.XLOOKUP(B5672,Cal_Date!B:B,Cal_Date!A:A,0)</f>
        <v>1</v>
      </c>
      <c r="E5672">
        <v>2019</v>
      </c>
      <c r="F5672" t="s">
        <v>123</v>
      </c>
      <c r="G5672" t="s">
        <v>129</v>
      </c>
      <c r="H5672" t="s">
        <v>14</v>
      </c>
      <c r="I5672" t="s">
        <v>18</v>
      </c>
      <c r="J5672" t="s">
        <v>15</v>
      </c>
      <c r="K5672" t="s">
        <v>43</v>
      </c>
      <c r="L5672">
        <v>2</v>
      </c>
      <c r="M5672">
        <v>1005</v>
      </c>
      <c r="O5672" t="s">
        <v>25</v>
      </c>
      <c r="R5672" t="s">
        <v>44</v>
      </c>
      <c r="S5672" s="49" t="str">
        <f t="shared" si="705"/>
        <v>Card</v>
      </c>
      <c r="T5672" s="3">
        <v>0.03</v>
      </c>
      <c r="U5672" s="2">
        <v>14.157</v>
      </c>
      <c r="V5672" s="2">
        <v>4.2</v>
      </c>
      <c r="W5672" s="54">
        <f>_xlfn.XLOOKUP(M5672,Market!A:A,Market!F:F,0)</f>
        <v>8.8999999999999996E-2</v>
      </c>
      <c r="X5672" s="55">
        <f t="shared" si="706"/>
        <v>0.42470999999999998</v>
      </c>
      <c r="Y5672" s="55">
        <f t="shared" si="707"/>
        <v>9.9570000000000007</v>
      </c>
      <c r="Z5672" s="54">
        <f t="shared" si="708"/>
        <v>0.70332697605424888</v>
      </c>
      <c r="AA5672" s="49" t="str">
        <f t="shared" ca="1" si="709"/>
        <v>N</v>
      </c>
      <c r="AB5672" s="49">
        <f t="shared" ca="1" si="710"/>
        <v>5</v>
      </c>
      <c r="AC5672" s="49" t="str">
        <f t="shared" ca="1" si="711"/>
        <v>N</v>
      </c>
    </row>
    <row r="5673" spans="1:29" x14ac:dyDescent="0.25">
      <c r="A5673">
        <v>3970</v>
      </c>
      <c r="B5673" s="9">
        <v>43558</v>
      </c>
      <c r="C5673" s="50" t="str">
        <f t="shared" si="704"/>
        <v>N</v>
      </c>
      <c r="D5673" s="52">
        <f>_xlfn.XLOOKUP(B5673,Cal_Date!B:B,Cal_Date!A:A,0)</f>
        <v>1</v>
      </c>
      <c r="E5673">
        <v>2019</v>
      </c>
      <c r="F5673" t="s">
        <v>123</v>
      </c>
      <c r="G5673" t="s">
        <v>129</v>
      </c>
      <c r="H5673" t="s">
        <v>11</v>
      </c>
      <c r="I5673" t="s">
        <v>11</v>
      </c>
      <c r="J5673" t="s">
        <v>15</v>
      </c>
      <c r="K5673" t="s">
        <v>42</v>
      </c>
      <c r="L5673">
        <v>1</v>
      </c>
      <c r="M5673">
        <v>1007</v>
      </c>
      <c r="O5673" t="s">
        <v>28</v>
      </c>
      <c r="R5673" t="s">
        <v>44</v>
      </c>
      <c r="S5673" s="49" t="str">
        <f t="shared" si="705"/>
        <v>Card</v>
      </c>
      <c r="T5673" s="3">
        <v>0.03</v>
      </c>
      <c r="U5673" s="2">
        <v>2.7225000000000001</v>
      </c>
      <c r="V5673" s="2">
        <v>0.87</v>
      </c>
      <c r="W5673" s="54">
        <f>_xlfn.XLOOKUP(M5673,Market!A:A,Market!F:F,0)</f>
        <v>8.8999999999999996E-2</v>
      </c>
      <c r="X5673" s="55">
        <f t="shared" si="706"/>
        <v>8.1674999999999998E-2</v>
      </c>
      <c r="Y5673" s="55">
        <f t="shared" si="707"/>
        <v>1.8525</v>
      </c>
      <c r="Z5673" s="54">
        <f t="shared" si="708"/>
        <v>0.68044077134986225</v>
      </c>
      <c r="AA5673" s="49" t="str">
        <f t="shared" ca="1" si="709"/>
        <v>N</v>
      </c>
      <c r="AB5673" s="49">
        <f t="shared" ca="1" si="710"/>
        <v>5</v>
      </c>
      <c r="AC5673" s="49" t="str">
        <f t="shared" ca="1" si="711"/>
        <v>N</v>
      </c>
    </row>
    <row r="5674" spans="1:29" x14ac:dyDescent="0.25">
      <c r="A5674">
        <v>3971</v>
      </c>
      <c r="B5674" s="9">
        <v>43558</v>
      </c>
      <c r="C5674" s="50" t="str">
        <f t="shared" si="704"/>
        <v>N</v>
      </c>
      <c r="D5674" s="52">
        <f>_xlfn.XLOOKUP(B5674,Cal_Date!B:B,Cal_Date!A:A,0)</f>
        <v>1</v>
      </c>
      <c r="E5674">
        <v>2019</v>
      </c>
      <c r="F5674" t="s">
        <v>123</v>
      </c>
      <c r="G5674" t="s">
        <v>129</v>
      </c>
      <c r="H5674" t="s">
        <v>48</v>
      </c>
      <c r="I5674" t="s">
        <v>18</v>
      </c>
      <c r="J5674" t="s">
        <v>10</v>
      </c>
      <c r="K5674" t="s">
        <v>43</v>
      </c>
      <c r="L5674">
        <v>2</v>
      </c>
      <c r="M5674">
        <v>1009</v>
      </c>
      <c r="O5674" t="s">
        <v>28</v>
      </c>
      <c r="R5674" t="s">
        <v>44</v>
      </c>
      <c r="S5674" s="49" t="str">
        <f t="shared" si="705"/>
        <v>Card</v>
      </c>
      <c r="T5674" s="3">
        <v>0.03</v>
      </c>
      <c r="U5674" s="2">
        <v>15.245999999999999</v>
      </c>
      <c r="V5674" s="2">
        <v>2.92</v>
      </c>
      <c r="W5674" s="54">
        <f>_xlfn.XLOOKUP(M5674,Market!A:A,Market!F:F,0)</f>
        <v>8.8999999999999996E-2</v>
      </c>
      <c r="X5674" s="55">
        <f t="shared" si="706"/>
        <v>0.45737999999999995</v>
      </c>
      <c r="Y5674" s="55">
        <f t="shared" si="707"/>
        <v>12.325999999999999</v>
      </c>
      <c r="Z5674" s="54">
        <f t="shared" si="708"/>
        <v>0.80847435392889933</v>
      </c>
      <c r="AA5674" s="49" t="str">
        <f t="shared" ca="1" si="709"/>
        <v>N</v>
      </c>
      <c r="AB5674" s="49">
        <f t="shared" ca="1" si="710"/>
        <v>5</v>
      </c>
      <c r="AC5674" s="49" t="str">
        <f t="shared" ca="1" si="711"/>
        <v>N</v>
      </c>
    </row>
    <row r="5675" spans="1:29" x14ac:dyDescent="0.25">
      <c r="A5675">
        <v>3972</v>
      </c>
      <c r="B5675" s="9">
        <v>43558</v>
      </c>
      <c r="C5675" s="50" t="str">
        <f t="shared" si="704"/>
        <v>N</v>
      </c>
      <c r="D5675" s="52">
        <f>_xlfn.XLOOKUP(B5675,Cal_Date!B:B,Cal_Date!A:A,0)</f>
        <v>1</v>
      </c>
      <c r="E5675">
        <v>2019</v>
      </c>
      <c r="F5675" t="s">
        <v>123</v>
      </c>
      <c r="G5675" t="s">
        <v>129</v>
      </c>
      <c r="H5675" t="s">
        <v>48</v>
      </c>
      <c r="I5675" t="s">
        <v>18</v>
      </c>
      <c r="J5675" t="s">
        <v>10</v>
      </c>
      <c r="K5675" t="s">
        <v>43</v>
      </c>
      <c r="L5675">
        <v>1</v>
      </c>
      <c r="M5675">
        <v>1001</v>
      </c>
      <c r="O5675" t="s">
        <v>25</v>
      </c>
      <c r="R5675" t="s">
        <v>44</v>
      </c>
      <c r="S5675" s="49" t="str">
        <f t="shared" si="705"/>
        <v>Card</v>
      </c>
      <c r="T5675" s="3">
        <v>0.03</v>
      </c>
      <c r="U5675" s="2">
        <v>7.42</v>
      </c>
      <c r="V5675" s="2">
        <v>1.46</v>
      </c>
      <c r="W5675" s="54">
        <f>_xlfn.XLOOKUP(M5675,Market!A:A,Market!F:F,0)</f>
        <v>0.06</v>
      </c>
      <c r="X5675" s="55">
        <f t="shared" si="706"/>
        <v>0.22259999999999999</v>
      </c>
      <c r="Y5675" s="55">
        <f t="shared" si="707"/>
        <v>5.96</v>
      </c>
      <c r="Z5675" s="54">
        <f t="shared" si="708"/>
        <v>0.80323450134770891</v>
      </c>
      <c r="AA5675" s="49" t="str">
        <f t="shared" ca="1" si="709"/>
        <v>N</v>
      </c>
      <c r="AB5675" s="49">
        <f t="shared" ca="1" si="710"/>
        <v>5</v>
      </c>
      <c r="AC5675" s="49" t="str">
        <f t="shared" ca="1" si="711"/>
        <v>N</v>
      </c>
    </row>
    <row r="5676" spans="1:29" x14ac:dyDescent="0.25">
      <c r="A5676">
        <v>3973</v>
      </c>
      <c r="B5676" s="9">
        <v>43558</v>
      </c>
      <c r="C5676" s="50" t="str">
        <f t="shared" si="704"/>
        <v>N</v>
      </c>
      <c r="D5676" s="52">
        <f>_xlfn.XLOOKUP(B5676,Cal_Date!B:B,Cal_Date!A:A,0)</f>
        <v>1</v>
      </c>
      <c r="E5676">
        <v>2019</v>
      </c>
      <c r="F5676" t="s">
        <v>123</v>
      </c>
      <c r="G5676" t="s">
        <v>129</v>
      </c>
      <c r="H5676" t="s">
        <v>48</v>
      </c>
      <c r="I5676" t="s">
        <v>18</v>
      </c>
      <c r="J5676" t="s">
        <v>10</v>
      </c>
      <c r="K5676" t="s">
        <v>43</v>
      </c>
      <c r="L5676">
        <v>1</v>
      </c>
      <c r="M5676">
        <v>1010</v>
      </c>
      <c r="O5676" t="s">
        <v>25</v>
      </c>
      <c r="R5676" t="s">
        <v>44</v>
      </c>
      <c r="S5676" s="49" t="str">
        <f t="shared" si="705"/>
        <v>Card</v>
      </c>
      <c r="T5676" s="3">
        <v>0.03</v>
      </c>
      <c r="U5676" s="2">
        <v>7.5600000000000005</v>
      </c>
      <c r="V5676" s="2">
        <v>1.46</v>
      </c>
      <c r="W5676" s="54">
        <f>_xlfn.XLOOKUP(M5676,Market!A:A,Market!F:F,0)</f>
        <v>0.08</v>
      </c>
      <c r="X5676" s="55">
        <f t="shared" si="706"/>
        <v>0.2268</v>
      </c>
      <c r="Y5676" s="55">
        <f t="shared" si="707"/>
        <v>6.1000000000000005</v>
      </c>
      <c r="Z5676" s="54">
        <f t="shared" si="708"/>
        <v>0.80687830687830686</v>
      </c>
      <c r="AA5676" s="49" t="str">
        <f t="shared" ca="1" si="709"/>
        <v>N</v>
      </c>
      <c r="AB5676" s="49">
        <f t="shared" ca="1" si="710"/>
        <v>5</v>
      </c>
      <c r="AC5676" s="49" t="str">
        <f t="shared" ca="1" si="711"/>
        <v>N</v>
      </c>
    </row>
    <row r="5677" spans="1:29" x14ac:dyDescent="0.25">
      <c r="A5677">
        <v>3974</v>
      </c>
      <c r="B5677" s="9">
        <v>43558</v>
      </c>
      <c r="C5677" s="50" t="str">
        <f t="shared" si="704"/>
        <v>N</v>
      </c>
      <c r="D5677" s="52">
        <f>_xlfn.XLOOKUP(B5677,Cal_Date!B:B,Cal_Date!A:A,0)</f>
        <v>1</v>
      </c>
      <c r="E5677">
        <v>2019</v>
      </c>
      <c r="F5677" t="s">
        <v>123</v>
      </c>
      <c r="G5677" t="s">
        <v>129</v>
      </c>
      <c r="H5677" t="s">
        <v>11</v>
      </c>
      <c r="I5677" t="s">
        <v>11</v>
      </c>
      <c r="J5677" t="s">
        <v>15</v>
      </c>
      <c r="K5677" t="s">
        <v>42</v>
      </c>
      <c r="L5677">
        <v>1</v>
      </c>
      <c r="M5677">
        <v>1010</v>
      </c>
      <c r="O5677" t="s">
        <v>25</v>
      </c>
      <c r="R5677" t="s">
        <v>44</v>
      </c>
      <c r="S5677" s="49" t="str">
        <f t="shared" si="705"/>
        <v>Card</v>
      </c>
      <c r="T5677" s="3">
        <v>0.03</v>
      </c>
      <c r="U5677" s="2">
        <v>2.7</v>
      </c>
      <c r="V5677" s="2">
        <v>0.87</v>
      </c>
      <c r="W5677" s="54">
        <f>_xlfn.XLOOKUP(M5677,Market!A:A,Market!F:F,0)</f>
        <v>0.08</v>
      </c>
      <c r="X5677" s="55">
        <f t="shared" si="706"/>
        <v>8.1000000000000003E-2</v>
      </c>
      <c r="Y5677" s="55">
        <f t="shared" si="707"/>
        <v>1.83</v>
      </c>
      <c r="Z5677" s="54">
        <f t="shared" si="708"/>
        <v>0.67777777777777781</v>
      </c>
      <c r="AA5677" s="49" t="str">
        <f t="shared" ca="1" si="709"/>
        <v>N</v>
      </c>
      <c r="AB5677" s="49">
        <f t="shared" ca="1" si="710"/>
        <v>5</v>
      </c>
      <c r="AC5677" s="49" t="str">
        <f t="shared" ca="1" si="711"/>
        <v>N</v>
      </c>
    </row>
    <row r="5678" spans="1:29" x14ac:dyDescent="0.25">
      <c r="A5678">
        <v>3975</v>
      </c>
      <c r="B5678" s="9">
        <v>43558</v>
      </c>
      <c r="C5678" s="50" t="str">
        <f t="shared" si="704"/>
        <v>N</v>
      </c>
      <c r="D5678" s="52">
        <f>_xlfn.XLOOKUP(B5678,Cal_Date!B:B,Cal_Date!A:A,0)</f>
        <v>1</v>
      </c>
      <c r="E5678">
        <v>2019</v>
      </c>
      <c r="F5678" t="s">
        <v>123</v>
      </c>
      <c r="G5678" t="s">
        <v>129</v>
      </c>
      <c r="H5678" t="s">
        <v>14</v>
      </c>
      <c r="I5678" t="s">
        <v>18</v>
      </c>
      <c r="J5678" t="s">
        <v>15</v>
      </c>
      <c r="K5678" t="s">
        <v>43</v>
      </c>
      <c r="L5678">
        <v>1</v>
      </c>
      <c r="M5678">
        <v>1010</v>
      </c>
      <c r="O5678" t="s">
        <v>25</v>
      </c>
      <c r="R5678" t="s">
        <v>44</v>
      </c>
      <c r="S5678" s="49" t="str">
        <f t="shared" si="705"/>
        <v>Card</v>
      </c>
      <c r="T5678" s="3">
        <v>0.03</v>
      </c>
      <c r="U5678" s="2">
        <v>7.0200000000000005</v>
      </c>
      <c r="V5678" s="2">
        <v>2.1</v>
      </c>
      <c r="W5678" s="54">
        <f>_xlfn.XLOOKUP(M5678,Market!A:A,Market!F:F,0)</f>
        <v>0.08</v>
      </c>
      <c r="X5678" s="55">
        <f t="shared" si="706"/>
        <v>0.21060000000000001</v>
      </c>
      <c r="Y5678" s="55">
        <f t="shared" si="707"/>
        <v>4.92</v>
      </c>
      <c r="Z5678" s="54">
        <f t="shared" si="708"/>
        <v>0.70085470085470081</v>
      </c>
      <c r="AA5678" s="49" t="str">
        <f t="shared" ca="1" si="709"/>
        <v>N</v>
      </c>
      <c r="AB5678" s="49">
        <f t="shared" ca="1" si="710"/>
        <v>5</v>
      </c>
      <c r="AC5678" s="49" t="str">
        <f t="shared" ca="1" si="711"/>
        <v>N</v>
      </c>
    </row>
    <row r="5679" spans="1:29" x14ac:dyDescent="0.25">
      <c r="A5679">
        <v>3976</v>
      </c>
      <c r="B5679" s="9">
        <v>43558</v>
      </c>
      <c r="C5679" s="50" t="str">
        <f t="shared" si="704"/>
        <v>N</v>
      </c>
      <c r="D5679" s="52">
        <f>_xlfn.XLOOKUP(B5679,Cal_Date!B:B,Cal_Date!A:A,0)</f>
        <v>1</v>
      </c>
      <c r="E5679">
        <v>2019</v>
      </c>
      <c r="F5679" t="s">
        <v>123</v>
      </c>
      <c r="G5679" t="s">
        <v>129</v>
      </c>
      <c r="H5679" t="s">
        <v>14</v>
      </c>
      <c r="I5679" t="s">
        <v>18</v>
      </c>
      <c r="J5679" t="s">
        <v>15</v>
      </c>
      <c r="K5679" t="s">
        <v>43</v>
      </c>
      <c r="L5679">
        <v>2</v>
      </c>
      <c r="M5679">
        <v>1010</v>
      </c>
      <c r="O5679" t="s">
        <v>25</v>
      </c>
      <c r="R5679" t="s">
        <v>44</v>
      </c>
      <c r="S5679" s="49" t="str">
        <f t="shared" si="705"/>
        <v>Card</v>
      </c>
      <c r="T5679" s="3">
        <v>0.03</v>
      </c>
      <c r="U5679" s="2">
        <v>15.120000000000001</v>
      </c>
      <c r="V5679" s="2">
        <v>4.4400000000000004</v>
      </c>
      <c r="W5679" s="54">
        <f>_xlfn.XLOOKUP(M5679,Market!A:A,Market!F:F,0)</f>
        <v>0.08</v>
      </c>
      <c r="X5679" s="55">
        <f t="shared" si="706"/>
        <v>0.4536</v>
      </c>
      <c r="Y5679" s="55">
        <f t="shared" si="707"/>
        <v>10.68</v>
      </c>
      <c r="Z5679" s="54">
        <f t="shared" si="708"/>
        <v>0.70634920634920628</v>
      </c>
      <c r="AA5679" s="49" t="str">
        <f t="shared" ca="1" si="709"/>
        <v>N</v>
      </c>
      <c r="AB5679" s="49">
        <f t="shared" ca="1" si="710"/>
        <v>5</v>
      </c>
      <c r="AC5679" s="49" t="str">
        <f t="shared" ca="1" si="711"/>
        <v>N</v>
      </c>
    </row>
    <row r="5680" spans="1:29" x14ac:dyDescent="0.25">
      <c r="A5680">
        <v>3977</v>
      </c>
      <c r="B5680" s="9">
        <v>43558</v>
      </c>
      <c r="C5680" s="50" t="str">
        <f t="shared" si="704"/>
        <v>N</v>
      </c>
      <c r="D5680" s="52">
        <f>_xlfn.XLOOKUP(B5680,Cal_Date!B:B,Cal_Date!A:A,0)</f>
        <v>1</v>
      </c>
      <c r="E5680">
        <v>2019</v>
      </c>
      <c r="F5680" t="s">
        <v>123</v>
      </c>
      <c r="G5680" t="s">
        <v>129</v>
      </c>
      <c r="H5680" t="s">
        <v>14</v>
      </c>
      <c r="I5680" t="s">
        <v>13</v>
      </c>
      <c r="J5680" t="s">
        <v>15</v>
      </c>
      <c r="K5680" t="s">
        <v>43</v>
      </c>
      <c r="L5680">
        <v>1</v>
      </c>
      <c r="M5680">
        <v>1011</v>
      </c>
      <c r="O5680" t="s">
        <v>25</v>
      </c>
      <c r="R5680" t="s">
        <v>44</v>
      </c>
      <c r="S5680" s="49" t="str">
        <f t="shared" si="705"/>
        <v>Card</v>
      </c>
      <c r="T5680" s="3">
        <v>0.03</v>
      </c>
      <c r="U5680" s="2">
        <v>7.42</v>
      </c>
      <c r="V5680" s="2">
        <v>2.2400000000000002</v>
      </c>
      <c r="W5680" s="54">
        <f>_xlfn.XLOOKUP(M5680,Market!A:A,Market!F:F,0)</f>
        <v>0.06</v>
      </c>
      <c r="X5680" s="55">
        <f t="shared" si="706"/>
        <v>0.22259999999999999</v>
      </c>
      <c r="Y5680" s="55">
        <f t="shared" si="707"/>
        <v>5.18</v>
      </c>
      <c r="Z5680" s="54">
        <f t="shared" si="708"/>
        <v>0.69811320754716977</v>
      </c>
      <c r="AA5680" s="49" t="str">
        <f t="shared" ca="1" si="709"/>
        <v>N</v>
      </c>
      <c r="AB5680" s="49">
        <f t="shared" ca="1" si="710"/>
        <v>5</v>
      </c>
      <c r="AC5680" s="49" t="str">
        <f t="shared" ca="1" si="711"/>
        <v>N</v>
      </c>
    </row>
    <row r="5681" spans="1:29" x14ac:dyDescent="0.25">
      <c r="A5681">
        <v>3978</v>
      </c>
      <c r="B5681" s="9">
        <v>43558</v>
      </c>
      <c r="C5681" s="50" t="str">
        <f t="shared" si="704"/>
        <v>N</v>
      </c>
      <c r="D5681" s="52">
        <f>_xlfn.XLOOKUP(B5681,Cal_Date!B:B,Cal_Date!A:A,0)</f>
        <v>1</v>
      </c>
      <c r="E5681">
        <v>2019</v>
      </c>
      <c r="F5681" t="s">
        <v>123</v>
      </c>
      <c r="G5681" t="s">
        <v>129</v>
      </c>
      <c r="H5681" t="s">
        <v>48</v>
      </c>
      <c r="I5681" t="s">
        <v>18</v>
      </c>
      <c r="J5681" t="s">
        <v>10</v>
      </c>
      <c r="K5681" t="s">
        <v>43</v>
      </c>
      <c r="L5681">
        <v>1</v>
      </c>
      <c r="M5681">
        <v>1007</v>
      </c>
      <c r="O5681" t="s">
        <v>28</v>
      </c>
      <c r="R5681" t="s">
        <v>44</v>
      </c>
      <c r="S5681" s="49" t="str">
        <f t="shared" si="705"/>
        <v>Card</v>
      </c>
      <c r="T5681" s="3">
        <v>0.03</v>
      </c>
      <c r="U5681" s="2">
        <v>7.6229999999999993</v>
      </c>
      <c r="V5681" s="2">
        <v>1.46</v>
      </c>
      <c r="W5681" s="54">
        <f>_xlfn.XLOOKUP(M5681,Market!A:A,Market!F:F,0)</f>
        <v>8.8999999999999996E-2</v>
      </c>
      <c r="X5681" s="55">
        <f t="shared" si="706"/>
        <v>0.22868999999999998</v>
      </c>
      <c r="Y5681" s="55">
        <f t="shared" si="707"/>
        <v>6.1629999999999994</v>
      </c>
      <c r="Z5681" s="54">
        <f t="shared" si="708"/>
        <v>0.80847435392889933</v>
      </c>
      <c r="AA5681" s="49" t="str">
        <f t="shared" ca="1" si="709"/>
        <v>N</v>
      </c>
      <c r="AB5681" s="49">
        <f t="shared" ca="1" si="710"/>
        <v>5</v>
      </c>
      <c r="AC5681" s="49" t="str">
        <f t="shared" ca="1" si="711"/>
        <v>N</v>
      </c>
    </row>
    <row r="5682" spans="1:29" x14ac:dyDescent="0.25">
      <c r="A5682">
        <v>3979</v>
      </c>
      <c r="B5682" s="9">
        <v>43558</v>
      </c>
      <c r="C5682" s="50" t="str">
        <f t="shared" si="704"/>
        <v>N</v>
      </c>
      <c r="D5682" s="52">
        <f>_xlfn.XLOOKUP(B5682,Cal_Date!B:B,Cal_Date!A:A,0)</f>
        <v>1</v>
      </c>
      <c r="E5682">
        <v>2019</v>
      </c>
      <c r="F5682" t="s">
        <v>123</v>
      </c>
      <c r="G5682" t="s">
        <v>129</v>
      </c>
      <c r="H5682" t="s">
        <v>11</v>
      </c>
      <c r="I5682" t="s">
        <v>11</v>
      </c>
      <c r="J5682" t="s">
        <v>15</v>
      </c>
      <c r="K5682" t="s">
        <v>42</v>
      </c>
      <c r="L5682">
        <v>1</v>
      </c>
      <c r="M5682">
        <v>1007</v>
      </c>
      <c r="O5682" t="s">
        <v>28</v>
      </c>
      <c r="R5682" t="s">
        <v>44</v>
      </c>
      <c r="S5682" s="49" t="str">
        <f t="shared" si="705"/>
        <v>Card</v>
      </c>
      <c r="T5682" s="3">
        <v>0.03</v>
      </c>
      <c r="U5682" s="2">
        <v>2.7225000000000001</v>
      </c>
      <c r="V5682" s="2">
        <v>0.87</v>
      </c>
      <c r="W5682" s="54">
        <f>_xlfn.XLOOKUP(M5682,Market!A:A,Market!F:F,0)</f>
        <v>8.8999999999999996E-2</v>
      </c>
      <c r="X5682" s="55">
        <f t="shared" si="706"/>
        <v>8.1674999999999998E-2</v>
      </c>
      <c r="Y5682" s="55">
        <f t="shared" si="707"/>
        <v>1.8525</v>
      </c>
      <c r="Z5682" s="54">
        <f t="shared" si="708"/>
        <v>0.68044077134986225</v>
      </c>
      <c r="AA5682" s="49" t="str">
        <f t="shared" ca="1" si="709"/>
        <v>N</v>
      </c>
      <c r="AB5682" s="49">
        <f t="shared" ca="1" si="710"/>
        <v>5</v>
      </c>
      <c r="AC5682" s="49" t="str">
        <f t="shared" ca="1" si="711"/>
        <v>N</v>
      </c>
    </row>
    <row r="5683" spans="1:29" x14ac:dyDescent="0.25">
      <c r="A5683">
        <v>3980</v>
      </c>
      <c r="B5683" s="9">
        <v>43558</v>
      </c>
      <c r="C5683" s="50" t="str">
        <f t="shared" si="704"/>
        <v>N</v>
      </c>
      <c r="D5683" s="52">
        <f>_xlfn.XLOOKUP(B5683,Cal_Date!B:B,Cal_Date!A:A,0)</f>
        <v>1</v>
      </c>
      <c r="E5683">
        <v>2019</v>
      </c>
      <c r="F5683" t="s">
        <v>123</v>
      </c>
      <c r="G5683" t="s">
        <v>129</v>
      </c>
      <c r="H5683" t="s">
        <v>11</v>
      </c>
      <c r="I5683" t="s">
        <v>11</v>
      </c>
      <c r="J5683" t="s">
        <v>15</v>
      </c>
      <c r="K5683" t="s">
        <v>42</v>
      </c>
      <c r="L5683">
        <v>1</v>
      </c>
      <c r="M5683">
        <v>1008</v>
      </c>
      <c r="O5683" t="s">
        <v>28</v>
      </c>
      <c r="R5683" t="s">
        <v>44</v>
      </c>
      <c r="S5683" s="49" t="str">
        <f t="shared" si="705"/>
        <v>Card</v>
      </c>
      <c r="T5683" s="3">
        <v>0.03</v>
      </c>
      <c r="U5683" s="2">
        <v>2.7225000000000001</v>
      </c>
      <c r="V5683" s="2">
        <v>0.87</v>
      </c>
      <c r="W5683" s="54">
        <f>_xlfn.XLOOKUP(M5683,Market!A:A,Market!F:F,0)</f>
        <v>8.8999999999999996E-2</v>
      </c>
      <c r="X5683" s="55">
        <f t="shared" si="706"/>
        <v>8.1674999999999998E-2</v>
      </c>
      <c r="Y5683" s="55">
        <f t="shared" si="707"/>
        <v>1.8525</v>
      </c>
      <c r="Z5683" s="54">
        <f t="shared" si="708"/>
        <v>0.68044077134986225</v>
      </c>
      <c r="AA5683" s="49" t="str">
        <f t="shared" ca="1" si="709"/>
        <v>N</v>
      </c>
      <c r="AB5683" s="49">
        <f t="shared" ca="1" si="710"/>
        <v>5</v>
      </c>
      <c r="AC5683" s="49" t="str">
        <f t="shared" ca="1" si="711"/>
        <v>N</v>
      </c>
    </row>
    <row r="5684" spans="1:29" x14ac:dyDescent="0.25">
      <c r="A5684">
        <v>3981</v>
      </c>
      <c r="B5684" s="9">
        <v>43558</v>
      </c>
      <c r="C5684" s="50" t="str">
        <f t="shared" si="704"/>
        <v>N</v>
      </c>
      <c r="D5684" s="52">
        <f>_xlfn.XLOOKUP(B5684,Cal_Date!B:B,Cal_Date!A:A,0)</f>
        <v>1</v>
      </c>
      <c r="E5684">
        <v>2019</v>
      </c>
      <c r="F5684" t="s">
        <v>123</v>
      </c>
      <c r="G5684" t="s">
        <v>129</v>
      </c>
      <c r="H5684" t="s">
        <v>11</v>
      </c>
      <c r="I5684" t="s">
        <v>11</v>
      </c>
      <c r="J5684" t="s">
        <v>15</v>
      </c>
      <c r="K5684" t="s">
        <v>42</v>
      </c>
      <c r="L5684">
        <v>1</v>
      </c>
      <c r="M5684">
        <v>1004</v>
      </c>
      <c r="O5684" t="s">
        <v>28</v>
      </c>
      <c r="R5684" t="s">
        <v>44</v>
      </c>
      <c r="S5684" s="49" t="str">
        <f t="shared" si="705"/>
        <v>Card</v>
      </c>
      <c r="T5684" s="3">
        <v>0.03</v>
      </c>
      <c r="U5684" s="2">
        <v>2.6500000000000004</v>
      </c>
      <c r="V5684" s="2">
        <v>0.87</v>
      </c>
      <c r="W5684" s="54">
        <f>_xlfn.XLOOKUP(M5684,Market!A:A,Market!F:F,0)</f>
        <v>0.06</v>
      </c>
      <c r="X5684" s="55">
        <f t="shared" si="706"/>
        <v>7.9500000000000001E-2</v>
      </c>
      <c r="Y5684" s="55">
        <f t="shared" si="707"/>
        <v>1.7800000000000002</v>
      </c>
      <c r="Z5684" s="54">
        <f t="shared" si="708"/>
        <v>0.67169811320754713</v>
      </c>
      <c r="AA5684" s="49" t="str">
        <f t="shared" ca="1" si="709"/>
        <v>N</v>
      </c>
      <c r="AB5684" s="49">
        <f t="shared" ca="1" si="710"/>
        <v>5</v>
      </c>
      <c r="AC5684" s="49" t="str">
        <f t="shared" ca="1" si="711"/>
        <v>N</v>
      </c>
    </row>
    <row r="5685" spans="1:29" x14ac:dyDescent="0.25">
      <c r="A5685">
        <v>3982</v>
      </c>
      <c r="B5685" s="9">
        <v>43558</v>
      </c>
      <c r="C5685" s="50" t="str">
        <f t="shared" si="704"/>
        <v>N</v>
      </c>
      <c r="D5685" s="52">
        <f>_xlfn.XLOOKUP(B5685,Cal_Date!B:B,Cal_Date!A:A,0)</f>
        <v>1</v>
      </c>
      <c r="E5685">
        <v>2019</v>
      </c>
      <c r="F5685" t="s">
        <v>123</v>
      </c>
      <c r="G5685" t="s">
        <v>129</v>
      </c>
      <c r="H5685" t="s">
        <v>14</v>
      </c>
      <c r="I5685" t="s">
        <v>18</v>
      </c>
      <c r="J5685" t="s">
        <v>15</v>
      </c>
      <c r="K5685" t="s">
        <v>43</v>
      </c>
      <c r="L5685">
        <v>2</v>
      </c>
      <c r="M5685">
        <v>1003</v>
      </c>
      <c r="O5685" t="s">
        <v>25</v>
      </c>
      <c r="R5685" t="s">
        <v>44</v>
      </c>
      <c r="S5685" s="49" t="str">
        <f t="shared" si="705"/>
        <v>Card</v>
      </c>
      <c r="T5685" s="3">
        <v>0.03</v>
      </c>
      <c r="U5685" s="2">
        <v>13.780000000000001</v>
      </c>
      <c r="V5685" s="2">
        <v>4.2</v>
      </c>
      <c r="W5685" s="54">
        <f>_xlfn.XLOOKUP(M5685,Market!A:A,Market!F:F,0)</f>
        <v>0.06</v>
      </c>
      <c r="X5685" s="55">
        <f t="shared" si="706"/>
        <v>0.41340000000000005</v>
      </c>
      <c r="Y5685" s="55">
        <f t="shared" si="707"/>
        <v>9.5800000000000018</v>
      </c>
      <c r="Z5685" s="54">
        <f t="shared" si="708"/>
        <v>0.69521044992743108</v>
      </c>
      <c r="AA5685" s="49" t="str">
        <f t="shared" ca="1" si="709"/>
        <v>N</v>
      </c>
      <c r="AB5685" s="49">
        <f t="shared" ca="1" si="710"/>
        <v>5</v>
      </c>
      <c r="AC5685" s="49" t="str">
        <f t="shared" ca="1" si="711"/>
        <v>N</v>
      </c>
    </row>
    <row r="5686" spans="1:29" x14ac:dyDescent="0.25">
      <c r="A5686">
        <v>3983</v>
      </c>
      <c r="B5686" s="9">
        <v>43558</v>
      </c>
      <c r="C5686" s="50" t="str">
        <f t="shared" si="704"/>
        <v>N</v>
      </c>
      <c r="D5686" s="52">
        <f>_xlfn.XLOOKUP(B5686,Cal_Date!B:B,Cal_Date!A:A,0)</f>
        <v>1</v>
      </c>
      <c r="E5686">
        <v>2019</v>
      </c>
      <c r="F5686" t="s">
        <v>123</v>
      </c>
      <c r="G5686" t="s">
        <v>129</v>
      </c>
      <c r="H5686" t="s">
        <v>11</v>
      </c>
      <c r="I5686" t="s">
        <v>13</v>
      </c>
      <c r="J5686" t="s">
        <v>15</v>
      </c>
      <c r="K5686" t="s">
        <v>42</v>
      </c>
      <c r="L5686">
        <v>2</v>
      </c>
      <c r="M5686">
        <v>1002</v>
      </c>
      <c r="O5686" t="s">
        <v>28</v>
      </c>
      <c r="R5686" t="s">
        <v>44</v>
      </c>
      <c r="S5686" s="49" t="str">
        <f t="shared" si="705"/>
        <v>Card</v>
      </c>
      <c r="T5686" s="3">
        <v>0.03</v>
      </c>
      <c r="U5686" s="2">
        <v>5.3000000000000007</v>
      </c>
      <c r="V5686" s="2">
        <v>2.84</v>
      </c>
      <c r="W5686" s="54">
        <f>_xlfn.XLOOKUP(M5686,Market!A:A,Market!F:F,0)</f>
        <v>0.06</v>
      </c>
      <c r="X5686" s="55">
        <f t="shared" si="706"/>
        <v>0.159</v>
      </c>
      <c r="Y5686" s="55">
        <f t="shared" si="707"/>
        <v>2.4600000000000009</v>
      </c>
      <c r="Z5686" s="54">
        <f t="shared" si="708"/>
        <v>0.46415094339622653</v>
      </c>
      <c r="AA5686" s="49" t="str">
        <f t="shared" ca="1" si="709"/>
        <v>N</v>
      </c>
      <c r="AB5686" s="49">
        <f t="shared" ca="1" si="710"/>
        <v>5</v>
      </c>
      <c r="AC5686" s="49" t="str">
        <f t="shared" ca="1" si="711"/>
        <v>N</v>
      </c>
    </row>
    <row r="5687" spans="1:29" x14ac:dyDescent="0.25">
      <c r="A5687">
        <v>3984</v>
      </c>
      <c r="B5687" s="9">
        <v>43559</v>
      </c>
      <c r="C5687" s="50" t="str">
        <f t="shared" si="704"/>
        <v>N</v>
      </c>
      <c r="D5687" s="52">
        <f>_xlfn.XLOOKUP(B5687,Cal_Date!B:B,Cal_Date!A:A,0)</f>
        <v>1</v>
      </c>
      <c r="E5687">
        <v>2019</v>
      </c>
      <c r="F5687" t="s">
        <v>124</v>
      </c>
      <c r="G5687" t="s">
        <v>129</v>
      </c>
      <c r="H5687" t="s">
        <v>11</v>
      </c>
      <c r="I5687" t="s">
        <v>11</v>
      </c>
      <c r="J5687" t="s">
        <v>15</v>
      </c>
      <c r="K5687" t="s">
        <v>42</v>
      </c>
      <c r="L5687">
        <v>1</v>
      </c>
      <c r="M5687">
        <v>1007</v>
      </c>
      <c r="O5687" t="s">
        <v>28</v>
      </c>
      <c r="R5687" t="s">
        <v>44</v>
      </c>
      <c r="S5687" s="49" t="str">
        <f t="shared" si="705"/>
        <v>Card</v>
      </c>
      <c r="T5687" s="3">
        <v>0.03</v>
      </c>
      <c r="U5687" s="2">
        <v>2.7225000000000001</v>
      </c>
      <c r="V5687" s="2">
        <v>0.87</v>
      </c>
      <c r="W5687" s="54">
        <f>_xlfn.XLOOKUP(M5687,Market!A:A,Market!F:F,0)</f>
        <v>8.8999999999999996E-2</v>
      </c>
      <c r="X5687" s="55">
        <f t="shared" si="706"/>
        <v>8.1674999999999998E-2</v>
      </c>
      <c r="Y5687" s="55">
        <f t="shared" si="707"/>
        <v>1.8525</v>
      </c>
      <c r="Z5687" s="54">
        <f t="shared" si="708"/>
        <v>0.68044077134986225</v>
      </c>
      <c r="AA5687" s="49" t="str">
        <f t="shared" ca="1" si="709"/>
        <v>N</v>
      </c>
      <c r="AB5687" s="49">
        <f t="shared" ca="1" si="710"/>
        <v>5</v>
      </c>
      <c r="AC5687" s="49" t="str">
        <f t="shared" ca="1" si="711"/>
        <v>N</v>
      </c>
    </row>
    <row r="5688" spans="1:29" x14ac:dyDescent="0.25">
      <c r="A5688">
        <v>3985</v>
      </c>
      <c r="B5688" s="9">
        <v>43559</v>
      </c>
      <c r="C5688" s="50" t="str">
        <f t="shared" si="704"/>
        <v>N</v>
      </c>
      <c r="D5688" s="52">
        <f>_xlfn.XLOOKUP(B5688,Cal_Date!B:B,Cal_Date!A:A,0)</f>
        <v>1</v>
      </c>
      <c r="E5688">
        <v>2019</v>
      </c>
      <c r="F5688" t="s">
        <v>124</v>
      </c>
      <c r="G5688" t="s">
        <v>129</v>
      </c>
      <c r="H5688" t="s">
        <v>14</v>
      </c>
      <c r="I5688" t="s">
        <v>18</v>
      </c>
      <c r="J5688" t="s">
        <v>15</v>
      </c>
      <c r="K5688" t="s">
        <v>43</v>
      </c>
      <c r="L5688">
        <v>1</v>
      </c>
      <c r="M5688">
        <v>1008</v>
      </c>
      <c r="O5688" t="s">
        <v>28</v>
      </c>
      <c r="R5688" t="s">
        <v>44</v>
      </c>
      <c r="S5688" s="49" t="str">
        <f t="shared" si="705"/>
        <v>Card</v>
      </c>
      <c r="T5688" s="3">
        <v>0.03</v>
      </c>
      <c r="U5688" s="2">
        <v>7.6229999999999993</v>
      </c>
      <c r="V5688" s="2">
        <v>2.2200000000000002</v>
      </c>
      <c r="W5688" s="54">
        <f>_xlfn.XLOOKUP(M5688,Market!A:A,Market!F:F,0)</f>
        <v>8.8999999999999996E-2</v>
      </c>
      <c r="X5688" s="55">
        <f t="shared" si="706"/>
        <v>0.22868999999999998</v>
      </c>
      <c r="Y5688" s="55">
        <f t="shared" si="707"/>
        <v>5.4029999999999987</v>
      </c>
      <c r="Z5688" s="54">
        <f t="shared" si="708"/>
        <v>0.7087760724124359</v>
      </c>
      <c r="AA5688" s="49" t="str">
        <f t="shared" ca="1" si="709"/>
        <v>N</v>
      </c>
      <c r="AB5688" s="49">
        <f t="shared" ca="1" si="710"/>
        <v>5</v>
      </c>
      <c r="AC5688" s="49" t="str">
        <f t="shared" ca="1" si="711"/>
        <v>N</v>
      </c>
    </row>
    <row r="5689" spans="1:29" x14ac:dyDescent="0.25">
      <c r="A5689">
        <v>3986</v>
      </c>
      <c r="B5689" s="9">
        <v>43559</v>
      </c>
      <c r="C5689" s="50" t="str">
        <f t="shared" si="704"/>
        <v>N</v>
      </c>
      <c r="D5689" s="52">
        <f>_xlfn.XLOOKUP(B5689,Cal_Date!B:B,Cal_Date!A:A,0)</f>
        <v>1</v>
      </c>
      <c r="E5689">
        <v>2019</v>
      </c>
      <c r="F5689" t="s">
        <v>124</v>
      </c>
      <c r="G5689" t="s">
        <v>129</v>
      </c>
      <c r="H5689" t="s">
        <v>11</v>
      </c>
      <c r="I5689" t="s">
        <v>11</v>
      </c>
      <c r="J5689" t="s">
        <v>15</v>
      </c>
      <c r="K5689" t="s">
        <v>42</v>
      </c>
      <c r="L5689">
        <v>1</v>
      </c>
      <c r="M5689">
        <v>1008</v>
      </c>
      <c r="O5689" t="s">
        <v>28</v>
      </c>
      <c r="R5689" t="s">
        <v>44</v>
      </c>
      <c r="S5689" s="49" t="str">
        <f t="shared" si="705"/>
        <v>Card</v>
      </c>
      <c r="T5689" s="3">
        <v>0.03</v>
      </c>
      <c r="U5689" s="2">
        <v>2.7225000000000001</v>
      </c>
      <c r="V5689" s="2">
        <v>0.87</v>
      </c>
      <c r="W5689" s="54">
        <f>_xlfn.XLOOKUP(M5689,Market!A:A,Market!F:F,0)</f>
        <v>8.8999999999999996E-2</v>
      </c>
      <c r="X5689" s="55">
        <f t="shared" si="706"/>
        <v>8.1674999999999998E-2</v>
      </c>
      <c r="Y5689" s="55">
        <f t="shared" si="707"/>
        <v>1.8525</v>
      </c>
      <c r="Z5689" s="54">
        <f t="shared" si="708"/>
        <v>0.68044077134986225</v>
      </c>
      <c r="AA5689" s="49" t="str">
        <f t="shared" ca="1" si="709"/>
        <v>N</v>
      </c>
      <c r="AB5689" s="49">
        <f t="shared" ca="1" si="710"/>
        <v>5</v>
      </c>
      <c r="AC5689" s="49" t="str">
        <f t="shared" ca="1" si="711"/>
        <v>N</v>
      </c>
    </row>
    <row r="5690" spans="1:29" x14ac:dyDescent="0.25">
      <c r="A5690">
        <v>3987</v>
      </c>
      <c r="B5690" s="9">
        <v>43559</v>
      </c>
      <c r="C5690" s="50" t="str">
        <f t="shared" si="704"/>
        <v>N</v>
      </c>
      <c r="D5690" s="52">
        <f>_xlfn.XLOOKUP(B5690,Cal_Date!B:B,Cal_Date!A:A,0)</f>
        <v>1</v>
      </c>
      <c r="E5690">
        <v>2019</v>
      </c>
      <c r="F5690" t="s">
        <v>124</v>
      </c>
      <c r="G5690" t="s">
        <v>129</v>
      </c>
      <c r="H5690" t="s">
        <v>11</v>
      </c>
      <c r="I5690" t="s">
        <v>11</v>
      </c>
      <c r="J5690" t="s">
        <v>15</v>
      </c>
      <c r="K5690" t="s">
        <v>42</v>
      </c>
      <c r="L5690">
        <v>2</v>
      </c>
      <c r="M5690">
        <v>1000</v>
      </c>
      <c r="O5690" t="s">
        <v>25</v>
      </c>
      <c r="R5690" t="s">
        <v>44</v>
      </c>
      <c r="S5690" s="49" t="str">
        <f t="shared" si="705"/>
        <v>Card</v>
      </c>
      <c r="T5690" s="3">
        <v>0.03</v>
      </c>
      <c r="U5690" s="2">
        <v>5.4</v>
      </c>
      <c r="V5690" s="2">
        <v>1.74</v>
      </c>
      <c r="W5690" s="54">
        <f>_xlfn.XLOOKUP(M5690,Market!A:A,Market!F:F,0)</f>
        <v>0.08</v>
      </c>
      <c r="X5690" s="55">
        <f t="shared" si="706"/>
        <v>0.16200000000000001</v>
      </c>
      <c r="Y5690" s="55">
        <f t="shared" si="707"/>
        <v>3.66</v>
      </c>
      <c r="Z5690" s="54">
        <f t="shared" si="708"/>
        <v>0.67777777777777781</v>
      </c>
      <c r="AA5690" s="49" t="str">
        <f t="shared" ca="1" si="709"/>
        <v>N</v>
      </c>
      <c r="AB5690" s="49">
        <f t="shared" ca="1" si="710"/>
        <v>5</v>
      </c>
      <c r="AC5690" s="49" t="str">
        <f t="shared" ca="1" si="711"/>
        <v>N</v>
      </c>
    </row>
    <row r="5691" spans="1:29" x14ac:dyDescent="0.25">
      <c r="A5691">
        <v>3988</v>
      </c>
      <c r="B5691" s="9">
        <v>43559</v>
      </c>
      <c r="C5691" s="50" t="str">
        <f t="shared" si="704"/>
        <v>N</v>
      </c>
      <c r="D5691" s="52">
        <f>_xlfn.XLOOKUP(B5691,Cal_Date!B:B,Cal_Date!A:A,0)</f>
        <v>1</v>
      </c>
      <c r="E5691">
        <v>2019</v>
      </c>
      <c r="F5691" t="s">
        <v>124</v>
      </c>
      <c r="G5691" t="s">
        <v>129</v>
      </c>
      <c r="H5691" t="s">
        <v>11</v>
      </c>
      <c r="I5691" t="s">
        <v>11</v>
      </c>
      <c r="J5691" t="s">
        <v>15</v>
      </c>
      <c r="K5691" t="s">
        <v>42</v>
      </c>
      <c r="L5691">
        <v>1</v>
      </c>
      <c r="M5691">
        <v>1000</v>
      </c>
      <c r="O5691" t="s">
        <v>25</v>
      </c>
      <c r="R5691" t="s">
        <v>44</v>
      </c>
      <c r="S5691" s="49" t="str">
        <f t="shared" si="705"/>
        <v>Card</v>
      </c>
      <c r="T5691" s="3">
        <v>0.03</v>
      </c>
      <c r="U5691" s="2">
        <v>2.7</v>
      </c>
      <c r="V5691" s="2">
        <v>0.87</v>
      </c>
      <c r="W5691" s="54">
        <f>_xlfn.XLOOKUP(M5691,Market!A:A,Market!F:F,0)</f>
        <v>0.08</v>
      </c>
      <c r="X5691" s="55">
        <f t="shared" si="706"/>
        <v>8.1000000000000003E-2</v>
      </c>
      <c r="Y5691" s="55">
        <f t="shared" si="707"/>
        <v>1.83</v>
      </c>
      <c r="Z5691" s="54">
        <f t="shared" si="708"/>
        <v>0.67777777777777781</v>
      </c>
      <c r="AA5691" s="49" t="str">
        <f t="shared" ca="1" si="709"/>
        <v>N</v>
      </c>
      <c r="AB5691" s="49">
        <f t="shared" ca="1" si="710"/>
        <v>5</v>
      </c>
      <c r="AC5691" s="49" t="str">
        <f t="shared" ca="1" si="711"/>
        <v>N</v>
      </c>
    </row>
    <row r="5692" spans="1:29" x14ac:dyDescent="0.25">
      <c r="A5692">
        <v>3989</v>
      </c>
      <c r="B5692" s="9">
        <v>43559</v>
      </c>
      <c r="C5692" s="50" t="str">
        <f t="shared" si="704"/>
        <v>N</v>
      </c>
      <c r="D5692" s="52">
        <f>_xlfn.XLOOKUP(B5692,Cal_Date!B:B,Cal_Date!A:A,0)</f>
        <v>1</v>
      </c>
      <c r="E5692">
        <v>2019</v>
      </c>
      <c r="F5692" t="s">
        <v>124</v>
      </c>
      <c r="G5692" t="s">
        <v>129</v>
      </c>
      <c r="H5692" t="s">
        <v>48</v>
      </c>
      <c r="I5692" t="s">
        <v>18</v>
      </c>
      <c r="J5692" t="s">
        <v>10</v>
      </c>
      <c r="K5692" t="s">
        <v>43</v>
      </c>
      <c r="L5692">
        <v>2</v>
      </c>
      <c r="M5692">
        <v>1000</v>
      </c>
      <c r="O5692" t="s">
        <v>25</v>
      </c>
      <c r="R5692" t="s">
        <v>47</v>
      </c>
      <c r="S5692" s="49" t="str">
        <f t="shared" si="705"/>
        <v>Card</v>
      </c>
      <c r="T5692" s="3">
        <v>3.5000000000000003E-2</v>
      </c>
      <c r="U5692" s="2">
        <v>15.120000000000001</v>
      </c>
      <c r="V5692" s="2">
        <v>2.92</v>
      </c>
      <c r="W5692" s="54">
        <f>_xlfn.XLOOKUP(M5692,Market!A:A,Market!F:F,0)</f>
        <v>0.08</v>
      </c>
      <c r="X5692" s="55">
        <f t="shared" si="706"/>
        <v>0.52920000000000011</v>
      </c>
      <c r="Y5692" s="55">
        <f t="shared" si="707"/>
        <v>12.200000000000001</v>
      </c>
      <c r="Z5692" s="54">
        <f t="shared" si="708"/>
        <v>0.80687830687830686</v>
      </c>
      <c r="AA5692" s="49" t="str">
        <f t="shared" ca="1" si="709"/>
        <v>N</v>
      </c>
      <c r="AB5692" s="49">
        <f t="shared" ca="1" si="710"/>
        <v>5</v>
      </c>
      <c r="AC5692" s="49" t="str">
        <f t="shared" ca="1" si="711"/>
        <v>N</v>
      </c>
    </row>
    <row r="5693" spans="1:29" x14ac:dyDescent="0.25">
      <c r="A5693">
        <v>3990</v>
      </c>
      <c r="B5693" s="9">
        <v>43559</v>
      </c>
      <c r="C5693" s="50" t="str">
        <f t="shared" si="704"/>
        <v>N</v>
      </c>
      <c r="D5693" s="52">
        <f>_xlfn.XLOOKUP(B5693,Cal_Date!B:B,Cal_Date!A:A,0)</f>
        <v>1</v>
      </c>
      <c r="E5693">
        <v>2019</v>
      </c>
      <c r="F5693" t="s">
        <v>124</v>
      </c>
      <c r="G5693" t="s">
        <v>129</v>
      </c>
      <c r="H5693" t="s">
        <v>14</v>
      </c>
      <c r="I5693" t="s">
        <v>18</v>
      </c>
      <c r="J5693" t="s">
        <v>15</v>
      </c>
      <c r="K5693" t="s">
        <v>43</v>
      </c>
      <c r="L5693">
        <v>1</v>
      </c>
      <c r="M5693">
        <v>1001</v>
      </c>
      <c r="O5693" t="s">
        <v>25</v>
      </c>
      <c r="R5693" t="s">
        <v>46</v>
      </c>
      <c r="S5693" s="49" t="str">
        <f t="shared" si="705"/>
        <v>Card</v>
      </c>
      <c r="T5693" s="3">
        <v>0.04</v>
      </c>
      <c r="U5693" s="2">
        <v>6.8900000000000006</v>
      </c>
      <c r="V5693" s="2">
        <v>2.1</v>
      </c>
      <c r="W5693" s="54">
        <f>_xlfn.XLOOKUP(M5693,Market!A:A,Market!F:F,0)</f>
        <v>0.06</v>
      </c>
      <c r="X5693" s="55">
        <f t="shared" si="706"/>
        <v>0.27560000000000001</v>
      </c>
      <c r="Y5693" s="55">
        <f t="shared" si="707"/>
        <v>4.7900000000000009</v>
      </c>
      <c r="Z5693" s="54">
        <f t="shared" si="708"/>
        <v>0.69521044992743108</v>
      </c>
      <c r="AA5693" s="49" t="str">
        <f t="shared" ca="1" si="709"/>
        <v>N</v>
      </c>
      <c r="AB5693" s="49">
        <f t="shared" ca="1" si="710"/>
        <v>5</v>
      </c>
      <c r="AC5693" s="49" t="str">
        <f t="shared" ca="1" si="711"/>
        <v>N</v>
      </c>
    </row>
    <row r="5694" spans="1:29" x14ac:dyDescent="0.25">
      <c r="A5694">
        <v>3991</v>
      </c>
      <c r="B5694" s="9">
        <v>43559</v>
      </c>
      <c r="C5694" s="50" t="str">
        <f t="shared" si="704"/>
        <v>N</v>
      </c>
      <c r="D5694" s="52">
        <f>_xlfn.XLOOKUP(B5694,Cal_Date!B:B,Cal_Date!A:A,0)</f>
        <v>1</v>
      </c>
      <c r="E5694">
        <v>2019</v>
      </c>
      <c r="F5694" t="s">
        <v>124</v>
      </c>
      <c r="G5694" t="s">
        <v>129</v>
      </c>
      <c r="H5694" t="s">
        <v>11</v>
      </c>
      <c r="I5694" t="s">
        <v>11</v>
      </c>
      <c r="J5694" t="s">
        <v>15</v>
      </c>
      <c r="K5694" t="s">
        <v>42</v>
      </c>
      <c r="L5694">
        <v>2</v>
      </c>
      <c r="M5694">
        <v>1000</v>
      </c>
      <c r="O5694" t="s">
        <v>25</v>
      </c>
      <c r="R5694" t="s">
        <v>44</v>
      </c>
      <c r="S5694" s="49" t="str">
        <f t="shared" si="705"/>
        <v>Card</v>
      </c>
      <c r="T5694" s="3">
        <v>0.03</v>
      </c>
      <c r="U5694" s="2">
        <v>5.4</v>
      </c>
      <c r="V5694" s="2">
        <v>1.74</v>
      </c>
      <c r="W5694" s="54">
        <f>_xlfn.XLOOKUP(M5694,Market!A:A,Market!F:F,0)</f>
        <v>0.08</v>
      </c>
      <c r="X5694" s="55">
        <f t="shared" si="706"/>
        <v>0.16200000000000001</v>
      </c>
      <c r="Y5694" s="55">
        <f t="shared" si="707"/>
        <v>3.66</v>
      </c>
      <c r="Z5694" s="54">
        <f t="shared" si="708"/>
        <v>0.67777777777777781</v>
      </c>
      <c r="AA5694" s="49" t="str">
        <f t="shared" ca="1" si="709"/>
        <v>N</v>
      </c>
      <c r="AB5694" s="49">
        <f t="shared" ca="1" si="710"/>
        <v>5</v>
      </c>
      <c r="AC5694" s="49" t="str">
        <f t="shared" ca="1" si="711"/>
        <v>N</v>
      </c>
    </row>
    <row r="5695" spans="1:29" x14ac:dyDescent="0.25">
      <c r="A5695">
        <v>3992</v>
      </c>
      <c r="B5695" s="9">
        <v>43559</v>
      </c>
      <c r="C5695" s="50" t="str">
        <f t="shared" si="704"/>
        <v>N</v>
      </c>
      <c r="D5695" s="52">
        <f>_xlfn.XLOOKUP(B5695,Cal_Date!B:B,Cal_Date!A:A,0)</f>
        <v>1</v>
      </c>
      <c r="E5695">
        <v>2019</v>
      </c>
      <c r="F5695" t="s">
        <v>124</v>
      </c>
      <c r="G5695" t="s">
        <v>129</v>
      </c>
      <c r="H5695" t="s">
        <v>11</v>
      </c>
      <c r="I5695" t="s">
        <v>11</v>
      </c>
      <c r="J5695" t="s">
        <v>15</v>
      </c>
      <c r="K5695" t="s">
        <v>42</v>
      </c>
      <c r="L5695">
        <v>1</v>
      </c>
      <c r="M5695">
        <v>1000</v>
      </c>
      <c r="O5695" t="s">
        <v>25</v>
      </c>
      <c r="R5695" t="s">
        <v>44</v>
      </c>
      <c r="S5695" s="49" t="str">
        <f t="shared" si="705"/>
        <v>Card</v>
      </c>
      <c r="T5695" s="3">
        <v>0.03</v>
      </c>
      <c r="U5695" s="2">
        <v>2.7</v>
      </c>
      <c r="V5695" s="2">
        <v>0.87</v>
      </c>
      <c r="W5695" s="54">
        <f>_xlfn.XLOOKUP(M5695,Market!A:A,Market!F:F,0)</f>
        <v>0.08</v>
      </c>
      <c r="X5695" s="55">
        <f t="shared" si="706"/>
        <v>8.1000000000000003E-2</v>
      </c>
      <c r="Y5695" s="55">
        <f t="shared" si="707"/>
        <v>1.83</v>
      </c>
      <c r="Z5695" s="54">
        <f t="shared" si="708"/>
        <v>0.67777777777777781</v>
      </c>
      <c r="AA5695" s="49" t="str">
        <f t="shared" ca="1" si="709"/>
        <v>N</v>
      </c>
      <c r="AB5695" s="49">
        <f t="shared" ca="1" si="710"/>
        <v>5</v>
      </c>
      <c r="AC5695" s="49" t="str">
        <f t="shared" ca="1" si="711"/>
        <v>N</v>
      </c>
    </row>
    <row r="5696" spans="1:29" x14ac:dyDescent="0.25">
      <c r="A5696">
        <v>3993</v>
      </c>
      <c r="B5696" s="9">
        <v>43559</v>
      </c>
      <c r="C5696" s="50" t="str">
        <f t="shared" si="704"/>
        <v>N</v>
      </c>
      <c r="D5696" s="52">
        <f>_xlfn.XLOOKUP(B5696,Cal_Date!B:B,Cal_Date!A:A,0)</f>
        <v>1</v>
      </c>
      <c r="E5696">
        <v>2019</v>
      </c>
      <c r="F5696" t="s">
        <v>124</v>
      </c>
      <c r="G5696" t="s">
        <v>129</v>
      </c>
      <c r="H5696" t="s">
        <v>11</v>
      </c>
      <c r="I5696" t="s">
        <v>11</v>
      </c>
      <c r="J5696" t="s">
        <v>15</v>
      </c>
      <c r="K5696" t="s">
        <v>42</v>
      </c>
      <c r="L5696">
        <v>1</v>
      </c>
      <c r="M5696">
        <v>1004</v>
      </c>
      <c r="O5696" t="s">
        <v>28</v>
      </c>
      <c r="R5696" t="s">
        <v>44</v>
      </c>
      <c r="S5696" s="49" t="str">
        <f t="shared" si="705"/>
        <v>Card</v>
      </c>
      <c r="T5696" s="3">
        <v>0.03</v>
      </c>
      <c r="U5696" s="2">
        <v>2.6500000000000004</v>
      </c>
      <c r="V5696" s="2">
        <v>0.87</v>
      </c>
      <c r="W5696" s="54">
        <f>_xlfn.XLOOKUP(M5696,Market!A:A,Market!F:F,0)</f>
        <v>0.06</v>
      </c>
      <c r="X5696" s="55">
        <f t="shared" si="706"/>
        <v>7.9500000000000001E-2</v>
      </c>
      <c r="Y5696" s="55">
        <f t="shared" si="707"/>
        <v>1.7800000000000002</v>
      </c>
      <c r="Z5696" s="54">
        <f t="shared" si="708"/>
        <v>0.67169811320754713</v>
      </c>
      <c r="AA5696" s="49" t="str">
        <f t="shared" ca="1" si="709"/>
        <v>N</v>
      </c>
      <c r="AB5696" s="49">
        <f t="shared" ca="1" si="710"/>
        <v>5</v>
      </c>
      <c r="AC5696" s="49" t="str">
        <f t="shared" ca="1" si="711"/>
        <v>N</v>
      </c>
    </row>
    <row r="5697" spans="1:29" x14ac:dyDescent="0.25">
      <c r="A5697">
        <v>3994</v>
      </c>
      <c r="B5697" s="9">
        <v>43559</v>
      </c>
      <c r="C5697" s="50" t="str">
        <f t="shared" si="704"/>
        <v>N</v>
      </c>
      <c r="D5697" s="52">
        <f>_xlfn.XLOOKUP(B5697,Cal_Date!B:B,Cal_Date!A:A,0)</f>
        <v>1</v>
      </c>
      <c r="E5697">
        <v>2019</v>
      </c>
      <c r="F5697" t="s">
        <v>124</v>
      </c>
      <c r="G5697" t="s">
        <v>129</v>
      </c>
      <c r="H5697" t="s">
        <v>48</v>
      </c>
      <c r="I5697" t="s">
        <v>18</v>
      </c>
      <c r="J5697" t="s">
        <v>10</v>
      </c>
      <c r="K5697" t="s">
        <v>43</v>
      </c>
      <c r="L5697">
        <v>1</v>
      </c>
      <c r="M5697">
        <v>1005</v>
      </c>
      <c r="O5697" t="s">
        <v>25</v>
      </c>
      <c r="R5697" t="s">
        <v>44</v>
      </c>
      <c r="S5697" s="49" t="str">
        <f t="shared" si="705"/>
        <v>Card</v>
      </c>
      <c r="T5697" s="3">
        <v>0.03</v>
      </c>
      <c r="U5697" s="2">
        <v>7.6229999999999993</v>
      </c>
      <c r="V5697" s="2">
        <v>1.46</v>
      </c>
      <c r="W5697" s="54">
        <f>_xlfn.XLOOKUP(M5697,Market!A:A,Market!F:F,0)</f>
        <v>8.8999999999999996E-2</v>
      </c>
      <c r="X5697" s="55">
        <f t="shared" si="706"/>
        <v>0.22868999999999998</v>
      </c>
      <c r="Y5697" s="55">
        <f t="shared" si="707"/>
        <v>6.1629999999999994</v>
      </c>
      <c r="Z5697" s="54">
        <f t="shared" si="708"/>
        <v>0.80847435392889933</v>
      </c>
      <c r="AA5697" s="49" t="str">
        <f t="shared" ca="1" si="709"/>
        <v>N</v>
      </c>
      <c r="AB5697" s="49">
        <f t="shared" ca="1" si="710"/>
        <v>5</v>
      </c>
      <c r="AC5697" s="49" t="str">
        <f t="shared" ca="1" si="711"/>
        <v>N</v>
      </c>
    </row>
    <row r="5698" spans="1:29" x14ac:dyDescent="0.25">
      <c r="A5698">
        <v>3995</v>
      </c>
      <c r="B5698" s="9">
        <v>43559</v>
      </c>
      <c r="C5698" s="50" t="str">
        <f t="shared" si="704"/>
        <v>N</v>
      </c>
      <c r="D5698" s="52">
        <f>_xlfn.XLOOKUP(B5698,Cal_Date!B:B,Cal_Date!A:A,0)</f>
        <v>1</v>
      </c>
      <c r="E5698">
        <v>2019</v>
      </c>
      <c r="F5698" t="s">
        <v>124</v>
      </c>
      <c r="G5698" t="s">
        <v>129</v>
      </c>
      <c r="H5698" t="s">
        <v>48</v>
      </c>
      <c r="I5698" t="s">
        <v>18</v>
      </c>
      <c r="J5698" t="s">
        <v>10</v>
      </c>
      <c r="K5698" t="s">
        <v>43</v>
      </c>
      <c r="L5698">
        <v>1</v>
      </c>
      <c r="M5698">
        <v>1000</v>
      </c>
      <c r="O5698" t="s">
        <v>25</v>
      </c>
      <c r="R5698" t="s">
        <v>44</v>
      </c>
      <c r="S5698" s="49" t="str">
        <f t="shared" si="705"/>
        <v>Card</v>
      </c>
      <c r="T5698" s="3">
        <v>0.03</v>
      </c>
      <c r="U5698" s="2">
        <v>7.5600000000000005</v>
      </c>
      <c r="V5698" s="2">
        <v>1.46</v>
      </c>
      <c r="W5698" s="54">
        <f>_xlfn.XLOOKUP(M5698,Market!A:A,Market!F:F,0)</f>
        <v>0.08</v>
      </c>
      <c r="X5698" s="55">
        <f t="shared" si="706"/>
        <v>0.2268</v>
      </c>
      <c r="Y5698" s="55">
        <f t="shared" si="707"/>
        <v>6.1000000000000005</v>
      </c>
      <c r="Z5698" s="54">
        <f t="shared" si="708"/>
        <v>0.80687830687830686</v>
      </c>
      <c r="AA5698" s="49" t="str">
        <f t="shared" ca="1" si="709"/>
        <v>N</v>
      </c>
      <c r="AB5698" s="49">
        <f t="shared" ca="1" si="710"/>
        <v>5</v>
      </c>
      <c r="AC5698" s="49" t="str">
        <f t="shared" ca="1" si="711"/>
        <v>N</v>
      </c>
    </row>
    <row r="5699" spans="1:29" x14ac:dyDescent="0.25">
      <c r="A5699">
        <v>3996</v>
      </c>
      <c r="B5699" s="9">
        <v>43559</v>
      </c>
      <c r="C5699" s="50" t="str">
        <f t="shared" ref="C5699:C5762" si="712">IF(OR(B5699="04/01/2018"+0,B5699="04/02/2018"+0),"Y","N")</f>
        <v>N</v>
      </c>
      <c r="D5699" s="52">
        <f>_xlfn.XLOOKUP(B5699,Cal_Date!B:B,Cal_Date!A:A,0)</f>
        <v>1</v>
      </c>
      <c r="E5699">
        <v>2019</v>
      </c>
      <c r="F5699" t="s">
        <v>124</v>
      </c>
      <c r="G5699" t="s">
        <v>129</v>
      </c>
      <c r="H5699" t="s">
        <v>14</v>
      </c>
      <c r="I5699" t="s">
        <v>18</v>
      </c>
      <c r="J5699" t="s">
        <v>15</v>
      </c>
      <c r="K5699" t="s">
        <v>43</v>
      </c>
      <c r="L5699">
        <v>2</v>
      </c>
      <c r="M5699">
        <v>1006</v>
      </c>
      <c r="O5699" t="s">
        <v>28</v>
      </c>
      <c r="R5699" t="s">
        <v>44</v>
      </c>
      <c r="S5699" s="49" t="str">
        <f t="shared" ref="S5699:S5762" si="713">IF(R5699="Cash","Cash","Card")</f>
        <v>Card</v>
      </c>
      <c r="T5699" s="3">
        <v>0.03</v>
      </c>
      <c r="U5699" s="2">
        <v>14.157</v>
      </c>
      <c r="V5699" s="2">
        <v>4.2</v>
      </c>
      <c r="W5699" s="54">
        <f>_xlfn.XLOOKUP(M5699,Market!A:A,Market!F:F,0)</f>
        <v>8.8999999999999996E-2</v>
      </c>
      <c r="X5699" s="55">
        <f t="shared" ref="X5699:X5762" si="714">T5699*U5699</f>
        <v>0.42470999999999998</v>
      </c>
      <c r="Y5699" s="55">
        <f t="shared" ref="Y5699:Y5762" si="715">U5699-V5699</f>
        <v>9.9570000000000007</v>
      </c>
      <c r="Z5699" s="54">
        <f t="shared" ref="Z5699:Z5762" si="716">Y5699/U5699</f>
        <v>0.70332697605424888</v>
      </c>
      <c r="AA5699" s="49" t="str">
        <f t="shared" ref="AA5699:AA5762" ca="1" si="717">IF(DATEDIF(B5699,TODAY(),"y")&gt;5,"Y","N")</f>
        <v>N</v>
      </c>
      <c r="AB5699" s="49">
        <f t="shared" ref="AB5699:AB5762" ca="1" si="718">DATEDIF(B5699,TODAY(),"y")</f>
        <v>5</v>
      </c>
      <c r="AC5699" s="49" t="str">
        <f t="shared" ref="AC5699:AC5762" ca="1" si="719">IF(AB5699&gt;5,"Y","N")</f>
        <v>N</v>
      </c>
    </row>
    <row r="5700" spans="1:29" x14ac:dyDescent="0.25">
      <c r="A5700">
        <v>3997</v>
      </c>
      <c r="B5700" s="9">
        <v>43559</v>
      </c>
      <c r="C5700" s="50" t="str">
        <f t="shared" si="712"/>
        <v>N</v>
      </c>
      <c r="D5700" s="52">
        <f>_xlfn.XLOOKUP(B5700,Cal_Date!B:B,Cal_Date!A:A,0)</f>
        <v>1</v>
      </c>
      <c r="E5700">
        <v>2019</v>
      </c>
      <c r="F5700" t="s">
        <v>124</v>
      </c>
      <c r="G5700" t="s">
        <v>129</v>
      </c>
      <c r="H5700" t="s">
        <v>48</v>
      </c>
      <c r="I5700" t="s">
        <v>18</v>
      </c>
      <c r="J5700" t="s">
        <v>10</v>
      </c>
      <c r="K5700" t="s">
        <v>43</v>
      </c>
      <c r="L5700">
        <v>1</v>
      </c>
      <c r="M5700">
        <v>1000</v>
      </c>
      <c r="O5700" t="s">
        <v>25</v>
      </c>
      <c r="R5700" t="s">
        <v>44</v>
      </c>
      <c r="S5700" s="49" t="str">
        <f t="shared" si="713"/>
        <v>Card</v>
      </c>
      <c r="T5700" s="3">
        <v>0.03</v>
      </c>
      <c r="U5700" s="2">
        <v>7.5600000000000005</v>
      </c>
      <c r="V5700" s="2">
        <v>1.46</v>
      </c>
      <c r="W5700" s="54">
        <f>_xlfn.XLOOKUP(M5700,Market!A:A,Market!F:F,0)</f>
        <v>0.08</v>
      </c>
      <c r="X5700" s="55">
        <f t="shared" si="714"/>
        <v>0.2268</v>
      </c>
      <c r="Y5700" s="55">
        <f t="shared" si="715"/>
        <v>6.1000000000000005</v>
      </c>
      <c r="Z5700" s="54">
        <f t="shared" si="716"/>
        <v>0.80687830687830686</v>
      </c>
      <c r="AA5700" s="49" t="str">
        <f t="shared" ca="1" si="717"/>
        <v>N</v>
      </c>
      <c r="AB5700" s="49">
        <f t="shared" ca="1" si="718"/>
        <v>5</v>
      </c>
      <c r="AC5700" s="49" t="str">
        <f t="shared" ca="1" si="719"/>
        <v>N</v>
      </c>
    </row>
    <row r="5701" spans="1:29" x14ac:dyDescent="0.25">
      <c r="A5701">
        <v>3998</v>
      </c>
      <c r="B5701" s="9">
        <v>43559</v>
      </c>
      <c r="C5701" s="50" t="str">
        <f t="shared" si="712"/>
        <v>N</v>
      </c>
      <c r="D5701" s="52">
        <f>_xlfn.XLOOKUP(B5701,Cal_Date!B:B,Cal_Date!A:A,0)</f>
        <v>1</v>
      </c>
      <c r="E5701">
        <v>2019</v>
      </c>
      <c r="F5701" t="s">
        <v>124</v>
      </c>
      <c r="G5701" t="s">
        <v>129</v>
      </c>
      <c r="H5701" t="s">
        <v>11</v>
      </c>
      <c r="I5701" t="s">
        <v>11</v>
      </c>
      <c r="J5701" t="s">
        <v>15</v>
      </c>
      <c r="K5701" t="s">
        <v>42</v>
      </c>
      <c r="L5701">
        <v>1</v>
      </c>
      <c r="M5701">
        <v>1001</v>
      </c>
      <c r="O5701" t="s">
        <v>25</v>
      </c>
      <c r="R5701" t="s">
        <v>44</v>
      </c>
      <c r="S5701" s="49" t="str">
        <f t="shared" si="713"/>
        <v>Card</v>
      </c>
      <c r="T5701" s="3">
        <v>0.03</v>
      </c>
      <c r="U5701" s="2">
        <v>2.6500000000000004</v>
      </c>
      <c r="V5701" s="2">
        <v>0.87</v>
      </c>
      <c r="W5701" s="54">
        <f>_xlfn.XLOOKUP(M5701,Market!A:A,Market!F:F,0)</f>
        <v>0.06</v>
      </c>
      <c r="X5701" s="55">
        <f t="shared" si="714"/>
        <v>7.9500000000000001E-2</v>
      </c>
      <c r="Y5701" s="55">
        <f t="shared" si="715"/>
        <v>1.7800000000000002</v>
      </c>
      <c r="Z5701" s="54">
        <f t="shared" si="716"/>
        <v>0.67169811320754713</v>
      </c>
      <c r="AA5701" s="49" t="str">
        <f t="shared" ca="1" si="717"/>
        <v>N</v>
      </c>
      <c r="AB5701" s="49">
        <f t="shared" ca="1" si="718"/>
        <v>5</v>
      </c>
      <c r="AC5701" s="49" t="str">
        <f t="shared" ca="1" si="719"/>
        <v>N</v>
      </c>
    </row>
    <row r="5702" spans="1:29" x14ac:dyDescent="0.25">
      <c r="A5702">
        <v>3999</v>
      </c>
      <c r="B5702" s="9">
        <v>43559</v>
      </c>
      <c r="C5702" s="50" t="str">
        <f t="shared" si="712"/>
        <v>N</v>
      </c>
      <c r="D5702" s="52">
        <f>_xlfn.XLOOKUP(B5702,Cal_Date!B:B,Cal_Date!A:A,0)</f>
        <v>1</v>
      </c>
      <c r="E5702">
        <v>2019</v>
      </c>
      <c r="F5702" t="s">
        <v>124</v>
      </c>
      <c r="G5702" t="s">
        <v>129</v>
      </c>
      <c r="H5702" t="s">
        <v>11</v>
      </c>
      <c r="I5702" t="s">
        <v>11</v>
      </c>
      <c r="J5702" t="s">
        <v>15</v>
      </c>
      <c r="K5702" t="s">
        <v>42</v>
      </c>
      <c r="L5702">
        <v>1</v>
      </c>
      <c r="M5702">
        <v>1008</v>
      </c>
      <c r="O5702" t="s">
        <v>28</v>
      </c>
      <c r="R5702" t="s">
        <v>44</v>
      </c>
      <c r="S5702" s="49" t="str">
        <f t="shared" si="713"/>
        <v>Card</v>
      </c>
      <c r="T5702" s="3">
        <v>0.03</v>
      </c>
      <c r="U5702" s="2">
        <v>2.7225000000000001</v>
      </c>
      <c r="V5702" s="2">
        <v>0.87</v>
      </c>
      <c r="W5702" s="54">
        <f>_xlfn.XLOOKUP(M5702,Market!A:A,Market!F:F,0)</f>
        <v>8.8999999999999996E-2</v>
      </c>
      <c r="X5702" s="55">
        <f t="shared" si="714"/>
        <v>8.1674999999999998E-2</v>
      </c>
      <c r="Y5702" s="55">
        <f t="shared" si="715"/>
        <v>1.8525</v>
      </c>
      <c r="Z5702" s="54">
        <f t="shared" si="716"/>
        <v>0.68044077134986225</v>
      </c>
      <c r="AA5702" s="49" t="str">
        <f t="shared" ca="1" si="717"/>
        <v>N</v>
      </c>
      <c r="AB5702" s="49">
        <f t="shared" ca="1" si="718"/>
        <v>5</v>
      </c>
      <c r="AC5702" s="49" t="str">
        <f t="shared" ca="1" si="719"/>
        <v>N</v>
      </c>
    </row>
    <row r="5703" spans="1:29" x14ac:dyDescent="0.25">
      <c r="A5703">
        <v>4000</v>
      </c>
      <c r="B5703" s="9">
        <v>43559</v>
      </c>
      <c r="C5703" s="50" t="str">
        <f t="shared" si="712"/>
        <v>N</v>
      </c>
      <c r="D5703" s="52">
        <f>_xlfn.XLOOKUP(B5703,Cal_Date!B:B,Cal_Date!A:A,0)</f>
        <v>1</v>
      </c>
      <c r="E5703">
        <v>2019</v>
      </c>
      <c r="F5703" t="s">
        <v>124</v>
      </c>
      <c r="G5703" t="s">
        <v>129</v>
      </c>
      <c r="H5703" t="s">
        <v>11</v>
      </c>
      <c r="I5703" t="s">
        <v>11</v>
      </c>
      <c r="J5703" t="s">
        <v>15</v>
      </c>
      <c r="K5703" t="s">
        <v>42</v>
      </c>
      <c r="L5703">
        <v>1</v>
      </c>
      <c r="M5703">
        <v>1009</v>
      </c>
      <c r="O5703" t="s">
        <v>28</v>
      </c>
      <c r="R5703" t="s">
        <v>44</v>
      </c>
      <c r="S5703" s="49" t="str">
        <f t="shared" si="713"/>
        <v>Card</v>
      </c>
      <c r="T5703" s="3">
        <v>0.03</v>
      </c>
      <c r="U5703" s="2">
        <v>2.7225000000000001</v>
      </c>
      <c r="V5703" s="2">
        <v>0.87</v>
      </c>
      <c r="W5703" s="54">
        <f>_xlfn.XLOOKUP(M5703,Market!A:A,Market!F:F,0)</f>
        <v>8.8999999999999996E-2</v>
      </c>
      <c r="X5703" s="55">
        <f t="shared" si="714"/>
        <v>8.1674999999999998E-2</v>
      </c>
      <c r="Y5703" s="55">
        <f t="shared" si="715"/>
        <v>1.8525</v>
      </c>
      <c r="Z5703" s="54">
        <f t="shared" si="716"/>
        <v>0.68044077134986225</v>
      </c>
      <c r="AA5703" s="49" t="str">
        <f t="shared" ca="1" si="717"/>
        <v>N</v>
      </c>
      <c r="AB5703" s="49">
        <f t="shared" ca="1" si="718"/>
        <v>5</v>
      </c>
      <c r="AC5703" s="49" t="str">
        <f t="shared" ca="1" si="719"/>
        <v>N</v>
      </c>
    </row>
    <row r="5704" spans="1:29" x14ac:dyDescent="0.25">
      <c r="A5704">
        <v>4001</v>
      </c>
      <c r="B5704" s="9">
        <v>43559</v>
      </c>
      <c r="C5704" s="50" t="str">
        <f t="shared" si="712"/>
        <v>N</v>
      </c>
      <c r="D5704" s="52">
        <f>_xlfn.XLOOKUP(B5704,Cal_Date!B:B,Cal_Date!A:A,0)</f>
        <v>1</v>
      </c>
      <c r="E5704">
        <v>2019</v>
      </c>
      <c r="F5704" t="s">
        <v>124</v>
      </c>
      <c r="G5704" t="s">
        <v>129</v>
      </c>
      <c r="H5704" t="s">
        <v>14</v>
      </c>
      <c r="I5704" t="s">
        <v>13</v>
      </c>
      <c r="J5704" t="s">
        <v>15</v>
      </c>
      <c r="K5704" t="s">
        <v>43</v>
      </c>
      <c r="L5704">
        <v>1</v>
      </c>
      <c r="M5704">
        <v>1001</v>
      </c>
      <c r="O5704" t="s">
        <v>25</v>
      </c>
      <c r="R5704" t="s">
        <v>44</v>
      </c>
      <c r="S5704" s="49" t="str">
        <f t="shared" si="713"/>
        <v>Card</v>
      </c>
      <c r="T5704" s="3">
        <v>0.03</v>
      </c>
      <c r="U5704" s="2">
        <v>6.8900000000000006</v>
      </c>
      <c r="V5704" s="2">
        <v>2.12</v>
      </c>
      <c r="W5704" s="54">
        <f>_xlfn.XLOOKUP(M5704,Market!A:A,Market!F:F,0)</f>
        <v>0.06</v>
      </c>
      <c r="X5704" s="55">
        <f t="shared" si="714"/>
        <v>0.20670000000000002</v>
      </c>
      <c r="Y5704" s="55">
        <f t="shared" si="715"/>
        <v>4.7700000000000005</v>
      </c>
      <c r="Z5704" s="54">
        <f t="shared" si="716"/>
        <v>0.69230769230769229</v>
      </c>
      <c r="AA5704" s="49" t="str">
        <f t="shared" ca="1" si="717"/>
        <v>N</v>
      </c>
      <c r="AB5704" s="49">
        <f t="shared" ca="1" si="718"/>
        <v>5</v>
      </c>
      <c r="AC5704" s="49" t="str">
        <f t="shared" ca="1" si="719"/>
        <v>N</v>
      </c>
    </row>
    <row r="5705" spans="1:29" x14ac:dyDescent="0.25">
      <c r="A5705">
        <v>4002</v>
      </c>
      <c r="B5705" s="9">
        <v>43559</v>
      </c>
      <c r="C5705" s="50" t="str">
        <f t="shared" si="712"/>
        <v>N</v>
      </c>
      <c r="D5705" s="52">
        <f>_xlfn.XLOOKUP(B5705,Cal_Date!B:B,Cal_Date!A:A,0)</f>
        <v>1</v>
      </c>
      <c r="E5705">
        <v>2019</v>
      </c>
      <c r="F5705" t="s">
        <v>124</v>
      </c>
      <c r="G5705" t="s">
        <v>129</v>
      </c>
      <c r="H5705" t="s">
        <v>11</v>
      </c>
      <c r="I5705" t="s">
        <v>11</v>
      </c>
      <c r="J5705" t="s">
        <v>15</v>
      </c>
      <c r="K5705" t="s">
        <v>42</v>
      </c>
      <c r="L5705">
        <v>2</v>
      </c>
      <c r="M5705">
        <v>1001</v>
      </c>
      <c r="O5705" t="s">
        <v>25</v>
      </c>
      <c r="R5705" t="s">
        <v>44</v>
      </c>
      <c r="S5705" s="49" t="str">
        <f t="shared" si="713"/>
        <v>Card</v>
      </c>
      <c r="T5705" s="3">
        <v>0.03</v>
      </c>
      <c r="U5705" s="2">
        <v>5.3000000000000007</v>
      </c>
      <c r="V5705" s="2">
        <v>1.74</v>
      </c>
      <c r="W5705" s="54">
        <f>_xlfn.XLOOKUP(M5705,Market!A:A,Market!F:F,0)</f>
        <v>0.06</v>
      </c>
      <c r="X5705" s="55">
        <f t="shared" si="714"/>
        <v>0.159</v>
      </c>
      <c r="Y5705" s="55">
        <f t="shared" si="715"/>
        <v>3.5600000000000005</v>
      </c>
      <c r="Z5705" s="54">
        <f t="shared" si="716"/>
        <v>0.67169811320754713</v>
      </c>
      <c r="AA5705" s="49" t="str">
        <f t="shared" ca="1" si="717"/>
        <v>N</v>
      </c>
      <c r="AB5705" s="49">
        <f t="shared" ca="1" si="718"/>
        <v>5</v>
      </c>
      <c r="AC5705" s="49" t="str">
        <f t="shared" ca="1" si="719"/>
        <v>N</v>
      </c>
    </row>
    <row r="5706" spans="1:29" x14ac:dyDescent="0.25">
      <c r="A5706">
        <v>4003</v>
      </c>
      <c r="B5706" s="9">
        <v>43559</v>
      </c>
      <c r="C5706" s="50" t="str">
        <f t="shared" si="712"/>
        <v>N</v>
      </c>
      <c r="D5706" s="52">
        <f>_xlfn.XLOOKUP(B5706,Cal_Date!B:B,Cal_Date!A:A,0)</f>
        <v>1</v>
      </c>
      <c r="E5706">
        <v>2019</v>
      </c>
      <c r="F5706" t="s">
        <v>124</v>
      </c>
      <c r="G5706" t="s">
        <v>129</v>
      </c>
      <c r="H5706" t="s">
        <v>48</v>
      </c>
      <c r="I5706" t="s">
        <v>18</v>
      </c>
      <c r="J5706" t="s">
        <v>10</v>
      </c>
      <c r="K5706" t="s">
        <v>43</v>
      </c>
      <c r="L5706">
        <v>2</v>
      </c>
      <c r="M5706">
        <v>1001</v>
      </c>
      <c r="O5706" t="s">
        <v>25</v>
      </c>
      <c r="R5706" t="s">
        <v>44</v>
      </c>
      <c r="S5706" s="49" t="str">
        <f t="shared" si="713"/>
        <v>Card</v>
      </c>
      <c r="T5706" s="3">
        <v>0.03</v>
      </c>
      <c r="U5706" s="2">
        <v>14.84</v>
      </c>
      <c r="V5706" s="2">
        <v>2.92</v>
      </c>
      <c r="W5706" s="54">
        <f>_xlfn.XLOOKUP(M5706,Market!A:A,Market!F:F,0)</f>
        <v>0.06</v>
      </c>
      <c r="X5706" s="55">
        <f t="shared" si="714"/>
        <v>0.44519999999999998</v>
      </c>
      <c r="Y5706" s="55">
        <f t="shared" si="715"/>
        <v>11.92</v>
      </c>
      <c r="Z5706" s="54">
        <f t="shared" si="716"/>
        <v>0.80323450134770891</v>
      </c>
      <c r="AA5706" s="49" t="str">
        <f t="shared" ca="1" si="717"/>
        <v>N</v>
      </c>
      <c r="AB5706" s="49">
        <f t="shared" ca="1" si="718"/>
        <v>5</v>
      </c>
      <c r="AC5706" s="49" t="str">
        <f t="shared" ca="1" si="719"/>
        <v>N</v>
      </c>
    </row>
    <row r="5707" spans="1:29" x14ac:dyDescent="0.25">
      <c r="A5707">
        <v>4004</v>
      </c>
      <c r="B5707" s="9">
        <v>43559</v>
      </c>
      <c r="C5707" s="50" t="str">
        <f t="shared" si="712"/>
        <v>N</v>
      </c>
      <c r="D5707" s="52">
        <f>_xlfn.XLOOKUP(B5707,Cal_Date!B:B,Cal_Date!A:A,0)</f>
        <v>1</v>
      </c>
      <c r="E5707">
        <v>2019</v>
      </c>
      <c r="F5707" t="s">
        <v>124</v>
      </c>
      <c r="G5707" t="s">
        <v>129</v>
      </c>
      <c r="H5707" t="s">
        <v>48</v>
      </c>
      <c r="I5707" t="s">
        <v>18</v>
      </c>
      <c r="J5707" t="s">
        <v>10</v>
      </c>
      <c r="K5707" t="s">
        <v>43</v>
      </c>
      <c r="L5707">
        <v>1</v>
      </c>
      <c r="M5707">
        <v>1002</v>
      </c>
      <c r="O5707" t="s">
        <v>28</v>
      </c>
      <c r="R5707" t="s">
        <v>44</v>
      </c>
      <c r="S5707" s="49" t="str">
        <f t="shared" si="713"/>
        <v>Card</v>
      </c>
      <c r="T5707" s="3">
        <v>0.03</v>
      </c>
      <c r="U5707" s="2">
        <v>7.42</v>
      </c>
      <c r="V5707" s="2">
        <v>1.46</v>
      </c>
      <c r="W5707" s="54">
        <f>_xlfn.XLOOKUP(M5707,Market!A:A,Market!F:F,0)</f>
        <v>0.06</v>
      </c>
      <c r="X5707" s="55">
        <f t="shared" si="714"/>
        <v>0.22259999999999999</v>
      </c>
      <c r="Y5707" s="55">
        <f t="shared" si="715"/>
        <v>5.96</v>
      </c>
      <c r="Z5707" s="54">
        <f t="shared" si="716"/>
        <v>0.80323450134770891</v>
      </c>
      <c r="AA5707" s="49" t="str">
        <f t="shared" ca="1" si="717"/>
        <v>N</v>
      </c>
      <c r="AB5707" s="49">
        <f t="shared" ca="1" si="718"/>
        <v>5</v>
      </c>
      <c r="AC5707" s="49" t="str">
        <f t="shared" ca="1" si="719"/>
        <v>N</v>
      </c>
    </row>
    <row r="5708" spans="1:29" x14ac:dyDescent="0.25">
      <c r="A5708">
        <v>4005</v>
      </c>
      <c r="B5708" s="9">
        <v>43559</v>
      </c>
      <c r="C5708" s="50" t="str">
        <f t="shared" si="712"/>
        <v>N</v>
      </c>
      <c r="D5708" s="52">
        <f>_xlfn.XLOOKUP(B5708,Cal_Date!B:B,Cal_Date!A:A,0)</f>
        <v>1</v>
      </c>
      <c r="E5708">
        <v>2019</v>
      </c>
      <c r="F5708" t="s">
        <v>124</v>
      </c>
      <c r="G5708" t="s">
        <v>129</v>
      </c>
      <c r="H5708" t="s">
        <v>11</v>
      </c>
      <c r="I5708" t="s">
        <v>11</v>
      </c>
      <c r="J5708" t="s">
        <v>15</v>
      </c>
      <c r="K5708" t="s">
        <v>42</v>
      </c>
      <c r="L5708">
        <v>1</v>
      </c>
      <c r="M5708">
        <v>1003</v>
      </c>
      <c r="O5708" t="s">
        <v>25</v>
      </c>
      <c r="R5708" t="s">
        <v>44</v>
      </c>
      <c r="S5708" s="49" t="str">
        <f t="shared" si="713"/>
        <v>Card</v>
      </c>
      <c r="T5708" s="3">
        <v>0.03</v>
      </c>
      <c r="U5708" s="2">
        <v>2.6500000000000004</v>
      </c>
      <c r="V5708" s="2">
        <v>0.87</v>
      </c>
      <c r="W5708" s="54">
        <f>_xlfn.XLOOKUP(M5708,Market!A:A,Market!F:F,0)</f>
        <v>0.06</v>
      </c>
      <c r="X5708" s="55">
        <f t="shared" si="714"/>
        <v>7.9500000000000001E-2</v>
      </c>
      <c r="Y5708" s="55">
        <f t="shared" si="715"/>
        <v>1.7800000000000002</v>
      </c>
      <c r="Z5708" s="54">
        <f t="shared" si="716"/>
        <v>0.67169811320754713</v>
      </c>
      <c r="AA5708" s="49" t="str">
        <f t="shared" ca="1" si="717"/>
        <v>N</v>
      </c>
      <c r="AB5708" s="49">
        <f t="shared" ca="1" si="718"/>
        <v>5</v>
      </c>
      <c r="AC5708" s="49" t="str">
        <f t="shared" ca="1" si="719"/>
        <v>N</v>
      </c>
    </row>
    <row r="5709" spans="1:29" x14ac:dyDescent="0.25">
      <c r="A5709">
        <v>4006</v>
      </c>
      <c r="B5709" s="9">
        <v>43559</v>
      </c>
      <c r="C5709" s="50" t="str">
        <f t="shared" si="712"/>
        <v>N</v>
      </c>
      <c r="D5709" s="52">
        <f>_xlfn.XLOOKUP(B5709,Cal_Date!B:B,Cal_Date!A:A,0)</f>
        <v>1</v>
      </c>
      <c r="E5709">
        <v>2019</v>
      </c>
      <c r="F5709" t="s">
        <v>124</v>
      </c>
      <c r="G5709" t="s">
        <v>129</v>
      </c>
      <c r="H5709" t="s">
        <v>11</v>
      </c>
      <c r="I5709" t="s">
        <v>11</v>
      </c>
      <c r="J5709" t="s">
        <v>15</v>
      </c>
      <c r="K5709" t="s">
        <v>42</v>
      </c>
      <c r="L5709">
        <v>1</v>
      </c>
      <c r="M5709">
        <v>1003</v>
      </c>
      <c r="O5709" t="s">
        <v>25</v>
      </c>
      <c r="R5709" t="s">
        <v>44</v>
      </c>
      <c r="S5709" s="49" t="str">
        <f t="shared" si="713"/>
        <v>Card</v>
      </c>
      <c r="T5709" s="3">
        <v>0.03</v>
      </c>
      <c r="U5709" s="2">
        <v>2.6500000000000004</v>
      </c>
      <c r="V5709" s="2">
        <v>0.87</v>
      </c>
      <c r="W5709" s="54">
        <f>_xlfn.XLOOKUP(M5709,Market!A:A,Market!F:F,0)</f>
        <v>0.06</v>
      </c>
      <c r="X5709" s="55">
        <f t="shared" si="714"/>
        <v>7.9500000000000001E-2</v>
      </c>
      <c r="Y5709" s="55">
        <f t="shared" si="715"/>
        <v>1.7800000000000002</v>
      </c>
      <c r="Z5709" s="54">
        <f t="shared" si="716"/>
        <v>0.67169811320754713</v>
      </c>
      <c r="AA5709" s="49" t="str">
        <f t="shared" ca="1" si="717"/>
        <v>N</v>
      </c>
      <c r="AB5709" s="49">
        <f t="shared" ca="1" si="718"/>
        <v>5</v>
      </c>
      <c r="AC5709" s="49" t="str">
        <f t="shared" ca="1" si="719"/>
        <v>N</v>
      </c>
    </row>
    <row r="5710" spans="1:29" x14ac:dyDescent="0.25">
      <c r="A5710">
        <v>4007</v>
      </c>
      <c r="B5710" s="9">
        <v>43559</v>
      </c>
      <c r="C5710" s="50" t="str">
        <f t="shared" si="712"/>
        <v>N</v>
      </c>
      <c r="D5710" s="52">
        <f>_xlfn.XLOOKUP(B5710,Cal_Date!B:B,Cal_Date!A:A,0)</f>
        <v>1</v>
      </c>
      <c r="E5710">
        <v>2019</v>
      </c>
      <c r="F5710" t="s">
        <v>124</v>
      </c>
      <c r="G5710" t="s">
        <v>129</v>
      </c>
      <c r="H5710" t="s">
        <v>11</v>
      </c>
      <c r="I5710" t="s">
        <v>11</v>
      </c>
      <c r="J5710" t="s">
        <v>15</v>
      </c>
      <c r="K5710" t="s">
        <v>42</v>
      </c>
      <c r="L5710">
        <v>2</v>
      </c>
      <c r="M5710">
        <v>1003</v>
      </c>
      <c r="O5710" t="s">
        <v>25</v>
      </c>
      <c r="R5710" t="s">
        <v>44</v>
      </c>
      <c r="S5710" s="49" t="str">
        <f t="shared" si="713"/>
        <v>Card</v>
      </c>
      <c r="T5710" s="3">
        <v>0.03</v>
      </c>
      <c r="U5710" s="2">
        <v>5.3000000000000007</v>
      </c>
      <c r="V5710" s="2">
        <v>1.74</v>
      </c>
      <c r="W5710" s="54">
        <f>_xlfn.XLOOKUP(M5710,Market!A:A,Market!F:F,0)</f>
        <v>0.06</v>
      </c>
      <c r="X5710" s="55">
        <f t="shared" si="714"/>
        <v>0.159</v>
      </c>
      <c r="Y5710" s="55">
        <f t="shared" si="715"/>
        <v>3.5600000000000005</v>
      </c>
      <c r="Z5710" s="54">
        <f t="shared" si="716"/>
        <v>0.67169811320754713</v>
      </c>
      <c r="AA5710" s="49" t="str">
        <f t="shared" ca="1" si="717"/>
        <v>N</v>
      </c>
      <c r="AB5710" s="49">
        <f t="shared" ca="1" si="718"/>
        <v>5</v>
      </c>
      <c r="AC5710" s="49" t="str">
        <f t="shared" ca="1" si="719"/>
        <v>N</v>
      </c>
    </row>
    <row r="5711" spans="1:29" x14ac:dyDescent="0.25">
      <c r="A5711">
        <v>4008</v>
      </c>
      <c r="B5711" s="9">
        <v>43559</v>
      </c>
      <c r="C5711" s="50" t="str">
        <f t="shared" si="712"/>
        <v>N</v>
      </c>
      <c r="D5711" s="52">
        <f>_xlfn.XLOOKUP(B5711,Cal_Date!B:B,Cal_Date!A:A,0)</f>
        <v>1</v>
      </c>
      <c r="E5711">
        <v>2019</v>
      </c>
      <c r="F5711" t="s">
        <v>124</v>
      </c>
      <c r="G5711" t="s">
        <v>129</v>
      </c>
      <c r="H5711" t="s">
        <v>11</v>
      </c>
      <c r="I5711" t="s">
        <v>11</v>
      </c>
      <c r="J5711" t="s">
        <v>15</v>
      </c>
      <c r="K5711" t="s">
        <v>42</v>
      </c>
      <c r="L5711">
        <v>1</v>
      </c>
      <c r="M5711">
        <v>1004</v>
      </c>
      <c r="O5711" t="s">
        <v>28</v>
      </c>
      <c r="R5711" t="s">
        <v>44</v>
      </c>
      <c r="S5711" s="49" t="str">
        <f t="shared" si="713"/>
        <v>Card</v>
      </c>
      <c r="T5711" s="3">
        <v>0.03</v>
      </c>
      <c r="U5711" s="2">
        <v>2.6500000000000004</v>
      </c>
      <c r="V5711" s="2">
        <v>0.87</v>
      </c>
      <c r="W5711" s="54">
        <f>_xlfn.XLOOKUP(M5711,Market!A:A,Market!F:F,0)</f>
        <v>0.06</v>
      </c>
      <c r="X5711" s="55">
        <f t="shared" si="714"/>
        <v>7.9500000000000001E-2</v>
      </c>
      <c r="Y5711" s="55">
        <f t="shared" si="715"/>
        <v>1.7800000000000002</v>
      </c>
      <c r="Z5711" s="54">
        <f t="shared" si="716"/>
        <v>0.67169811320754713</v>
      </c>
      <c r="AA5711" s="49" t="str">
        <f t="shared" ca="1" si="717"/>
        <v>N</v>
      </c>
      <c r="AB5711" s="49">
        <f t="shared" ca="1" si="718"/>
        <v>5</v>
      </c>
      <c r="AC5711" s="49" t="str">
        <f t="shared" ca="1" si="719"/>
        <v>N</v>
      </c>
    </row>
    <row r="5712" spans="1:29" x14ac:dyDescent="0.25">
      <c r="A5712">
        <v>4009</v>
      </c>
      <c r="B5712" s="9">
        <v>43559</v>
      </c>
      <c r="C5712" s="50" t="str">
        <f t="shared" si="712"/>
        <v>N</v>
      </c>
      <c r="D5712" s="52">
        <f>_xlfn.XLOOKUP(B5712,Cal_Date!B:B,Cal_Date!A:A,0)</f>
        <v>1</v>
      </c>
      <c r="E5712">
        <v>2019</v>
      </c>
      <c r="F5712" t="s">
        <v>124</v>
      </c>
      <c r="G5712" t="s">
        <v>129</v>
      </c>
      <c r="H5712" t="s">
        <v>11</v>
      </c>
      <c r="I5712" t="s">
        <v>13</v>
      </c>
      <c r="J5712" t="s">
        <v>15</v>
      </c>
      <c r="K5712" t="s">
        <v>42</v>
      </c>
      <c r="L5712">
        <v>2</v>
      </c>
      <c r="M5712">
        <v>1005</v>
      </c>
      <c r="O5712" t="s">
        <v>25</v>
      </c>
      <c r="R5712" t="s">
        <v>44</v>
      </c>
      <c r="S5712" s="49" t="str">
        <f t="shared" si="713"/>
        <v>Card</v>
      </c>
      <c r="T5712" s="3">
        <v>0.03</v>
      </c>
      <c r="U5712" s="2">
        <v>5.4450000000000003</v>
      </c>
      <c r="V5712" s="2">
        <v>2.84</v>
      </c>
      <c r="W5712" s="54">
        <f>_xlfn.XLOOKUP(M5712,Market!A:A,Market!F:F,0)</f>
        <v>8.8999999999999996E-2</v>
      </c>
      <c r="X5712" s="55">
        <f t="shared" si="714"/>
        <v>0.16335</v>
      </c>
      <c r="Y5712" s="55">
        <f t="shared" si="715"/>
        <v>2.6050000000000004</v>
      </c>
      <c r="Z5712" s="54">
        <f t="shared" si="716"/>
        <v>0.47842056932966032</v>
      </c>
      <c r="AA5712" s="49" t="str">
        <f t="shared" ca="1" si="717"/>
        <v>N</v>
      </c>
      <c r="AB5712" s="49">
        <f t="shared" ca="1" si="718"/>
        <v>5</v>
      </c>
      <c r="AC5712" s="49" t="str">
        <f t="shared" ca="1" si="719"/>
        <v>N</v>
      </c>
    </row>
    <row r="5713" spans="1:29" x14ac:dyDescent="0.25">
      <c r="A5713">
        <v>4010</v>
      </c>
      <c r="B5713" s="9">
        <v>43559</v>
      </c>
      <c r="C5713" s="50" t="str">
        <f t="shared" si="712"/>
        <v>N</v>
      </c>
      <c r="D5713" s="52">
        <f>_xlfn.XLOOKUP(B5713,Cal_Date!B:B,Cal_Date!A:A,0)</f>
        <v>1</v>
      </c>
      <c r="E5713">
        <v>2019</v>
      </c>
      <c r="F5713" t="s">
        <v>124</v>
      </c>
      <c r="G5713" t="s">
        <v>129</v>
      </c>
      <c r="H5713" t="s">
        <v>11</v>
      </c>
      <c r="I5713" t="s">
        <v>11</v>
      </c>
      <c r="J5713" t="s">
        <v>15</v>
      </c>
      <c r="K5713" t="s">
        <v>42</v>
      </c>
      <c r="L5713">
        <v>1</v>
      </c>
      <c r="M5713">
        <v>1005</v>
      </c>
      <c r="O5713" t="s">
        <v>25</v>
      </c>
      <c r="R5713" t="s">
        <v>44</v>
      </c>
      <c r="S5713" s="49" t="str">
        <f t="shared" si="713"/>
        <v>Card</v>
      </c>
      <c r="T5713" s="3">
        <v>0.03</v>
      </c>
      <c r="U5713" s="2">
        <v>2.7225000000000001</v>
      </c>
      <c r="V5713" s="2">
        <v>0.87</v>
      </c>
      <c r="W5713" s="54">
        <f>_xlfn.XLOOKUP(M5713,Market!A:A,Market!F:F,0)</f>
        <v>8.8999999999999996E-2</v>
      </c>
      <c r="X5713" s="55">
        <f t="shared" si="714"/>
        <v>8.1674999999999998E-2</v>
      </c>
      <c r="Y5713" s="55">
        <f t="shared" si="715"/>
        <v>1.8525</v>
      </c>
      <c r="Z5713" s="54">
        <f t="shared" si="716"/>
        <v>0.68044077134986225</v>
      </c>
      <c r="AA5713" s="49" t="str">
        <f t="shared" ca="1" si="717"/>
        <v>N</v>
      </c>
      <c r="AB5713" s="49">
        <f t="shared" ca="1" si="718"/>
        <v>5</v>
      </c>
      <c r="AC5713" s="49" t="str">
        <f t="shared" ca="1" si="719"/>
        <v>N</v>
      </c>
    </row>
    <row r="5714" spans="1:29" x14ac:dyDescent="0.25">
      <c r="A5714">
        <v>4011</v>
      </c>
      <c r="B5714" s="9">
        <v>43559</v>
      </c>
      <c r="C5714" s="50" t="str">
        <f t="shared" si="712"/>
        <v>N</v>
      </c>
      <c r="D5714" s="52">
        <f>_xlfn.XLOOKUP(B5714,Cal_Date!B:B,Cal_Date!A:A,0)</f>
        <v>1</v>
      </c>
      <c r="E5714">
        <v>2019</v>
      </c>
      <c r="F5714" t="s">
        <v>124</v>
      </c>
      <c r="G5714" t="s">
        <v>129</v>
      </c>
      <c r="H5714" t="s">
        <v>11</v>
      </c>
      <c r="I5714" t="s">
        <v>11</v>
      </c>
      <c r="J5714" t="s">
        <v>15</v>
      </c>
      <c r="K5714" t="s">
        <v>42</v>
      </c>
      <c r="L5714">
        <v>2</v>
      </c>
      <c r="M5714">
        <v>1003</v>
      </c>
      <c r="O5714" t="s">
        <v>25</v>
      </c>
      <c r="R5714" t="s">
        <v>44</v>
      </c>
      <c r="S5714" s="49" t="str">
        <f t="shared" si="713"/>
        <v>Card</v>
      </c>
      <c r="T5714" s="3">
        <v>0.03</v>
      </c>
      <c r="U5714" s="2">
        <v>5.3000000000000007</v>
      </c>
      <c r="V5714" s="2">
        <v>1.74</v>
      </c>
      <c r="W5714" s="54">
        <f>_xlfn.XLOOKUP(M5714,Market!A:A,Market!F:F,0)</f>
        <v>0.06</v>
      </c>
      <c r="X5714" s="55">
        <f t="shared" si="714"/>
        <v>0.159</v>
      </c>
      <c r="Y5714" s="55">
        <f t="shared" si="715"/>
        <v>3.5600000000000005</v>
      </c>
      <c r="Z5714" s="54">
        <f t="shared" si="716"/>
        <v>0.67169811320754713</v>
      </c>
      <c r="AA5714" s="49" t="str">
        <f t="shared" ca="1" si="717"/>
        <v>N</v>
      </c>
      <c r="AB5714" s="49">
        <f t="shared" ca="1" si="718"/>
        <v>5</v>
      </c>
      <c r="AC5714" s="49" t="str">
        <f t="shared" ca="1" si="719"/>
        <v>N</v>
      </c>
    </row>
    <row r="5715" spans="1:29" x14ac:dyDescent="0.25">
      <c r="A5715">
        <v>4012</v>
      </c>
      <c r="B5715" s="9">
        <v>43559</v>
      </c>
      <c r="C5715" s="50" t="str">
        <f t="shared" si="712"/>
        <v>N</v>
      </c>
      <c r="D5715" s="52">
        <f>_xlfn.XLOOKUP(B5715,Cal_Date!B:B,Cal_Date!A:A,0)</f>
        <v>1</v>
      </c>
      <c r="E5715">
        <v>2019</v>
      </c>
      <c r="F5715" t="s">
        <v>124</v>
      </c>
      <c r="G5715" t="s">
        <v>129</v>
      </c>
      <c r="H5715" t="s">
        <v>11</v>
      </c>
      <c r="I5715" t="s">
        <v>11</v>
      </c>
      <c r="J5715" t="s">
        <v>15</v>
      </c>
      <c r="K5715" t="s">
        <v>42</v>
      </c>
      <c r="L5715">
        <v>1</v>
      </c>
      <c r="M5715">
        <v>1007</v>
      </c>
      <c r="O5715" t="s">
        <v>28</v>
      </c>
      <c r="R5715" t="s">
        <v>44</v>
      </c>
      <c r="S5715" s="49" t="str">
        <f t="shared" si="713"/>
        <v>Card</v>
      </c>
      <c r="T5715" s="3">
        <v>0.03</v>
      </c>
      <c r="U5715" s="2">
        <v>2.7225000000000001</v>
      </c>
      <c r="V5715" s="2">
        <v>0.87</v>
      </c>
      <c r="W5715" s="54">
        <f>_xlfn.XLOOKUP(M5715,Market!A:A,Market!F:F,0)</f>
        <v>8.8999999999999996E-2</v>
      </c>
      <c r="X5715" s="55">
        <f t="shared" si="714"/>
        <v>8.1674999999999998E-2</v>
      </c>
      <c r="Y5715" s="55">
        <f t="shared" si="715"/>
        <v>1.8525</v>
      </c>
      <c r="Z5715" s="54">
        <f t="shared" si="716"/>
        <v>0.68044077134986225</v>
      </c>
      <c r="AA5715" s="49" t="str">
        <f t="shared" ca="1" si="717"/>
        <v>N</v>
      </c>
      <c r="AB5715" s="49">
        <f t="shared" ca="1" si="718"/>
        <v>5</v>
      </c>
      <c r="AC5715" s="49" t="str">
        <f t="shared" ca="1" si="719"/>
        <v>N</v>
      </c>
    </row>
    <row r="5716" spans="1:29" x14ac:dyDescent="0.25">
      <c r="A5716">
        <v>4013</v>
      </c>
      <c r="B5716" s="9">
        <v>43559</v>
      </c>
      <c r="C5716" s="50" t="str">
        <f t="shared" si="712"/>
        <v>N</v>
      </c>
      <c r="D5716" s="52">
        <f>_xlfn.XLOOKUP(B5716,Cal_Date!B:B,Cal_Date!A:A,0)</f>
        <v>1</v>
      </c>
      <c r="E5716">
        <v>2019</v>
      </c>
      <c r="F5716" t="s">
        <v>124</v>
      </c>
      <c r="G5716" t="s">
        <v>129</v>
      </c>
      <c r="H5716" t="s">
        <v>48</v>
      </c>
      <c r="I5716" t="s">
        <v>18</v>
      </c>
      <c r="J5716" t="s">
        <v>10</v>
      </c>
      <c r="K5716" t="s">
        <v>43</v>
      </c>
      <c r="L5716">
        <v>1</v>
      </c>
      <c r="M5716">
        <v>1006</v>
      </c>
      <c r="O5716" t="s">
        <v>28</v>
      </c>
      <c r="R5716" t="s">
        <v>46</v>
      </c>
      <c r="S5716" s="49" t="str">
        <f t="shared" si="713"/>
        <v>Card</v>
      </c>
      <c r="T5716" s="3">
        <v>0.04</v>
      </c>
      <c r="U5716" s="2">
        <v>7.6229999999999993</v>
      </c>
      <c r="V5716" s="2">
        <v>1.46</v>
      </c>
      <c r="W5716" s="54">
        <f>_xlfn.XLOOKUP(M5716,Market!A:A,Market!F:F,0)</f>
        <v>8.8999999999999996E-2</v>
      </c>
      <c r="X5716" s="55">
        <f t="shared" si="714"/>
        <v>0.30491999999999997</v>
      </c>
      <c r="Y5716" s="55">
        <f t="shared" si="715"/>
        <v>6.1629999999999994</v>
      </c>
      <c r="Z5716" s="54">
        <f t="shared" si="716"/>
        <v>0.80847435392889933</v>
      </c>
      <c r="AA5716" s="49" t="str">
        <f t="shared" ca="1" si="717"/>
        <v>N</v>
      </c>
      <c r="AB5716" s="49">
        <f t="shared" ca="1" si="718"/>
        <v>5</v>
      </c>
      <c r="AC5716" s="49" t="str">
        <f t="shared" ca="1" si="719"/>
        <v>N</v>
      </c>
    </row>
    <row r="5717" spans="1:29" x14ac:dyDescent="0.25">
      <c r="A5717">
        <v>4014</v>
      </c>
      <c r="B5717" s="9">
        <v>43559</v>
      </c>
      <c r="C5717" s="50" t="str">
        <f t="shared" si="712"/>
        <v>N</v>
      </c>
      <c r="D5717" s="52">
        <f>_xlfn.XLOOKUP(B5717,Cal_Date!B:B,Cal_Date!A:A,0)</f>
        <v>1</v>
      </c>
      <c r="E5717">
        <v>2019</v>
      </c>
      <c r="F5717" t="s">
        <v>124</v>
      </c>
      <c r="G5717" t="s">
        <v>129</v>
      </c>
      <c r="H5717" t="s">
        <v>14</v>
      </c>
      <c r="I5717" t="s">
        <v>18</v>
      </c>
      <c r="J5717" t="s">
        <v>15</v>
      </c>
      <c r="K5717" t="s">
        <v>43</v>
      </c>
      <c r="L5717">
        <v>1</v>
      </c>
      <c r="M5717">
        <v>1006</v>
      </c>
      <c r="O5717" t="s">
        <v>28</v>
      </c>
      <c r="R5717" t="s">
        <v>44</v>
      </c>
      <c r="S5717" s="49" t="str">
        <f t="shared" si="713"/>
        <v>Card</v>
      </c>
      <c r="T5717" s="3">
        <v>0.03</v>
      </c>
      <c r="U5717" s="2">
        <v>7.0785</v>
      </c>
      <c r="V5717" s="2">
        <v>2.1</v>
      </c>
      <c r="W5717" s="54">
        <f>_xlfn.XLOOKUP(M5717,Market!A:A,Market!F:F,0)</f>
        <v>8.8999999999999996E-2</v>
      </c>
      <c r="X5717" s="55">
        <f t="shared" si="714"/>
        <v>0.21235499999999999</v>
      </c>
      <c r="Y5717" s="55">
        <f t="shared" si="715"/>
        <v>4.9785000000000004</v>
      </c>
      <c r="Z5717" s="54">
        <f t="shared" si="716"/>
        <v>0.70332697605424888</v>
      </c>
      <c r="AA5717" s="49" t="str">
        <f t="shared" ca="1" si="717"/>
        <v>N</v>
      </c>
      <c r="AB5717" s="49">
        <f t="shared" ca="1" si="718"/>
        <v>5</v>
      </c>
      <c r="AC5717" s="49" t="str">
        <f t="shared" ca="1" si="719"/>
        <v>N</v>
      </c>
    </row>
    <row r="5718" spans="1:29" x14ac:dyDescent="0.25">
      <c r="A5718">
        <v>4015</v>
      </c>
      <c r="B5718" s="9">
        <v>43559</v>
      </c>
      <c r="C5718" s="50" t="str">
        <f t="shared" si="712"/>
        <v>N</v>
      </c>
      <c r="D5718" s="52">
        <f>_xlfn.XLOOKUP(B5718,Cal_Date!B:B,Cal_Date!A:A,0)</f>
        <v>1</v>
      </c>
      <c r="E5718">
        <v>2019</v>
      </c>
      <c r="F5718" t="s">
        <v>124</v>
      </c>
      <c r="G5718" t="s">
        <v>129</v>
      </c>
      <c r="H5718" t="s">
        <v>48</v>
      </c>
      <c r="I5718" t="s">
        <v>18</v>
      </c>
      <c r="J5718" t="s">
        <v>10</v>
      </c>
      <c r="K5718" t="s">
        <v>43</v>
      </c>
      <c r="L5718">
        <v>1</v>
      </c>
      <c r="M5718">
        <v>1006</v>
      </c>
      <c r="O5718" t="s">
        <v>28</v>
      </c>
      <c r="R5718" t="s">
        <v>44</v>
      </c>
      <c r="S5718" s="49" t="str">
        <f t="shared" si="713"/>
        <v>Card</v>
      </c>
      <c r="T5718" s="3">
        <v>0.03</v>
      </c>
      <c r="U5718" s="2">
        <v>7.6229999999999993</v>
      </c>
      <c r="V5718" s="2">
        <v>1.46</v>
      </c>
      <c r="W5718" s="54">
        <f>_xlfn.XLOOKUP(M5718,Market!A:A,Market!F:F,0)</f>
        <v>8.8999999999999996E-2</v>
      </c>
      <c r="X5718" s="55">
        <f t="shared" si="714"/>
        <v>0.22868999999999998</v>
      </c>
      <c r="Y5718" s="55">
        <f t="shared" si="715"/>
        <v>6.1629999999999994</v>
      </c>
      <c r="Z5718" s="54">
        <f t="shared" si="716"/>
        <v>0.80847435392889933</v>
      </c>
      <c r="AA5718" s="49" t="str">
        <f t="shared" ca="1" si="717"/>
        <v>N</v>
      </c>
      <c r="AB5718" s="49">
        <f t="shared" ca="1" si="718"/>
        <v>5</v>
      </c>
      <c r="AC5718" s="49" t="str">
        <f t="shared" ca="1" si="719"/>
        <v>N</v>
      </c>
    </row>
    <row r="5719" spans="1:29" x14ac:dyDescent="0.25">
      <c r="A5719">
        <v>4016</v>
      </c>
      <c r="B5719" s="9">
        <v>43559</v>
      </c>
      <c r="C5719" s="50" t="str">
        <f t="shared" si="712"/>
        <v>N</v>
      </c>
      <c r="D5719" s="52">
        <f>_xlfn.XLOOKUP(B5719,Cal_Date!B:B,Cal_Date!A:A,0)</f>
        <v>1</v>
      </c>
      <c r="E5719">
        <v>2019</v>
      </c>
      <c r="F5719" t="s">
        <v>124</v>
      </c>
      <c r="G5719" t="s">
        <v>129</v>
      </c>
      <c r="H5719" t="s">
        <v>48</v>
      </c>
      <c r="I5719" t="s">
        <v>18</v>
      </c>
      <c r="J5719" t="s">
        <v>10</v>
      </c>
      <c r="K5719" t="s">
        <v>43</v>
      </c>
      <c r="L5719">
        <v>2</v>
      </c>
      <c r="M5719">
        <v>1004</v>
      </c>
      <c r="O5719" t="s">
        <v>28</v>
      </c>
      <c r="R5719" t="s">
        <v>44</v>
      </c>
      <c r="S5719" s="49" t="str">
        <f t="shared" si="713"/>
        <v>Card</v>
      </c>
      <c r="T5719" s="3">
        <v>0.03</v>
      </c>
      <c r="U5719" s="2">
        <v>14.84</v>
      </c>
      <c r="V5719" s="2">
        <v>2.92</v>
      </c>
      <c r="W5719" s="54">
        <f>_xlfn.XLOOKUP(M5719,Market!A:A,Market!F:F,0)</f>
        <v>0.06</v>
      </c>
      <c r="X5719" s="55">
        <f t="shared" si="714"/>
        <v>0.44519999999999998</v>
      </c>
      <c r="Y5719" s="55">
        <f t="shared" si="715"/>
        <v>11.92</v>
      </c>
      <c r="Z5719" s="54">
        <f t="shared" si="716"/>
        <v>0.80323450134770891</v>
      </c>
      <c r="AA5719" s="49" t="str">
        <f t="shared" ca="1" si="717"/>
        <v>N</v>
      </c>
      <c r="AB5719" s="49">
        <f t="shared" ca="1" si="718"/>
        <v>5</v>
      </c>
      <c r="AC5719" s="49" t="str">
        <f t="shared" ca="1" si="719"/>
        <v>N</v>
      </c>
    </row>
    <row r="5720" spans="1:29" x14ac:dyDescent="0.25">
      <c r="A5720">
        <v>4017</v>
      </c>
      <c r="B5720" s="9">
        <v>43559</v>
      </c>
      <c r="C5720" s="50" t="str">
        <f t="shared" si="712"/>
        <v>N</v>
      </c>
      <c r="D5720" s="52">
        <f>_xlfn.XLOOKUP(B5720,Cal_Date!B:B,Cal_Date!A:A,0)</f>
        <v>1</v>
      </c>
      <c r="E5720">
        <v>2019</v>
      </c>
      <c r="F5720" t="s">
        <v>124</v>
      </c>
      <c r="G5720" t="s">
        <v>129</v>
      </c>
      <c r="H5720" t="s">
        <v>11</v>
      </c>
      <c r="I5720" t="s">
        <v>11</v>
      </c>
      <c r="J5720" t="s">
        <v>15</v>
      </c>
      <c r="K5720" t="s">
        <v>42</v>
      </c>
      <c r="L5720">
        <v>1</v>
      </c>
      <c r="M5720">
        <v>1004</v>
      </c>
      <c r="O5720" t="s">
        <v>28</v>
      </c>
      <c r="R5720" t="s">
        <v>44</v>
      </c>
      <c r="S5720" s="49" t="str">
        <f t="shared" si="713"/>
        <v>Card</v>
      </c>
      <c r="T5720" s="3">
        <v>0.03</v>
      </c>
      <c r="U5720" s="2">
        <v>2.6500000000000004</v>
      </c>
      <c r="V5720" s="2">
        <v>0.87</v>
      </c>
      <c r="W5720" s="54">
        <f>_xlfn.XLOOKUP(M5720,Market!A:A,Market!F:F,0)</f>
        <v>0.06</v>
      </c>
      <c r="X5720" s="55">
        <f t="shared" si="714"/>
        <v>7.9500000000000001E-2</v>
      </c>
      <c r="Y5720" s="55">
        <f t="shared" si="715"/>
        <v>1.7800000000000002</v>
      </c>
      <c r="Z5720" s="54">
        <f t="shared" si="716"/>
        <v>0.67169811320754713</v>
      </c>
      <c r="AA5720" s="49" t="str">
        <f t="shared" ca="1" si="717"/>
        <v>N</v>
      </c>
      <c r="AB5720" s="49">
        <f t="shared" ca="1" si="718"/>
        <v>5</v>
      </c>
      <c r="AC5720" s="49" t="str">
        <f t="shared" ca="1" si="719"/>
        <v>N</v>
      </c>
    </row>
    <row r="5721" spans="1:29" x14ac:dyDescent="0.25">
      <c r="A5721">
        <v>4018</v>
      </c>
      <c r="B5721" s="9">
        <v>43559</v>
      </c>
      <c r="C5721" s="50" t="str">
        <f t="shared" si="712"/>
        <v>N</v>
      </c>
      <c r="D5721" s="52">
        <f>_xlfn.XLOOKUP(B5721,Cal_Date!B:B,Cal_Date!A:A,0)</f>
        <v>1</v>
      </c>
      <c r="E5721">
        <v>2019</v>
      </c>
      <c r="F5721" t="s">
        <v>124</v>
      </c>
      <c r="G5721" t="s">
        <v>129</v>
      </c>
      <c r="H5721" t="s">
        <v>11</v>
      </c>
      <c r="I5721" t="s">
        <v>11</v>
      </c>
      <c r="J5721" t="s">
        <v>15</v>
      </c>
      <c r="K5721" t="s">
        <v>42</v>
      </c>
      <c r="L5721">
        <v>1</v>
      </c>
      <c r="M5721">
        <v>1000</v>
      </c>
      <c r="O5721" t="s">
        <v>25</v>
      </c>
      <c r="R5721" t="s">
        <v>44</v>
      </c>
      <c r="S5721" s="49" t="str">
        <f t="shared" si="713"/>
        <v>Card</v>
      </c>
      <c r="T5721" s="3">
        <v>0.03</v>
      </c>
      <c r="U5721" s="2">
        <v>2.7</v>
      </c>
      <c r="V5721" s="2">
        <v>0.87</v>
      </c>
      <c r="W5721" s="54">
        <f>_xlfn.XLOOKUP(M5721,Market!A:A,Market!F:F,0)</f>
        <v>0.08</v>
      </c>
      <c r="X5721" s="55">
        <f t="shared" si="714"/>
        <v>8.1000000000000003E-2</v>
      </c>
      <c r="Y5721" s="55">
        <f t="shared" si="715"/>
        <v>1.83</v>
      </c>
      <c r="Z5721" s="54">
        <f t="shared" si="716"/>
        <v>0.67777777777777781</v>
      </c>
      <c r="AA5721" s="49" t="str">
        <f t="shared" ca="1" si="717"/>
        <v>N</v>
      </c>
      <c r="AB5721" s="49">
        <f t="shared" ca="1" si="718"/>
        <v>5</v>
      </c>
      <c r="AC5721" s="49" t="str">
        <f t="shared" ca="1" si="719"/>
        <v>N</v>
      </c>
    </row>
    <row r="5722" spans="1:29" x14ac:dyDescent="0.25">
      <c r="A5722">
        <v>4019</v>
      </c>
      <c r="B5722" s="9">
        <v>43559</v>
      </c>
      <c r="C5722" s="50" t="str">
        <f t="shared" si="712"/>
        <v>N</v>
      </c>
      <c r="D5722" s="52">
        <f>_xlfn.XLOOKUP(B5722,Cal_Date!B:B,Cal_Date!A:A,0)</f>
        <v>1</v>
      </c>
      <c r="E5722">
        <v>2019</v>
      </c>
      <c r="F5722" t="s">
        <v>124</v>
      </c>
      <c r="G5722" t="s">
        <v>129</v>
      </c>
      <c r="H5722" t="s">
        <v>14</v>
      </c>
      <c r="I5722" t="s">
        <v>18</v>
      </c>
      <c r="J5722" t="s">
        <v>15</v>
      </c>
      <c r="K5722" t="s">
        <v>43</v>
      </c>
      <c r="L5722">
        <v>1</v>
      </c>
      <c r="M5722">
        <v>1000</v>
      </c>
      <c r="O5722" t="s">
        <v>25</v>
      </c>
      <c r="R5722" t="s">
        <v>44</v>
      </c>
      <c r="S5722" s="49" t="str">
        <f t="shared" si="713"/>
        <v>Card</v>
      </c>
      <c r="T5722" s="3">
        <v>0.03</v>
      </c>
      <c r="U5722" s="2">
        <v>7.0200000000000005</v>
      </c>
      <c r="V5722" s="2">
        <v>2.1</v>
      </c>
      <c r="W5722" s="54">
        <f>_xlfn.XLOOKUP(M5722,Market!A:A,Market!F:F,0)</f>
        <v>0.08</v>
      </c>
      <c r="X5722" s="55">
        <f t="shared" si="714"/>
        <v>0.21060000000000001</v>
      </c>
      <c r="Y5722" s="55">
        <f t="shared" si="715"/>
        <v>4.92</v>
      </c>
      <c r="Z5722" s="54">
        <f t="shared" si="716"/>
        <v>0.70085470085470081</v>
      </c>
      <c r="AA5722" s="49" t="str">
        <f t="shared" ca="1" si="717"/>
        <v>N</v>
      </c>
      <c r="AB5722" s="49">
        <f t="shared" ca="1" si="718"/>
        <v>5</v>
      </c>
      <c r="AC5722" s="49" t="str">
        <f t="shared" ca="1" si="719"/>
        <v>N</v>
      </c>
    </row>
    <row r="5723" spans="1:29" x14ac:dyDescent="0.25">
      <c r="A5723">
        <v>4020</v>
      </c>
      <c r="B5723" s="9">
        <v>43559</v>
      </c>
      <c r="C5723" s="50" t="str">
        <f t="shared" si="712"/>
        <v>N</v>
      </c>
      <c r="D5723" s="52">
        <f>_xlfn.XLOOKUP(B5723,Cal_Date!B:B,Cal_Date!A:A,0)</f>
        <v>1</v>
      </c>
      <c r="E5723">
        <v>2019</v>
      </c>
      <c r="F5723" t="s">
        <v>124</v>
      </c>
      <c r="G5723" t="s">
        <v>129</v>
      </c>
      <c r="H5723" t="s">
        <v>48</v>
      </c>
      <c r="I5723" t="s">
        <v>18</v>
      </c>
      <c r="J5723" t="s">
        <v>10</v>
      </c>
      <c r="K5723" t="s">
        <v>43</v>
      </c>
      <c r="L5723">
        <v>1</v>
      </c>
      <c r="M5723">
        <v>1000</v>
      </c>
      <c r="O5723" t="s">
        <v>25</v>
      </c>
      <c r="R5723" t="s">
        <v>44</v>
      </c>
      <c r="S5723" s="49" t="str">
        <f t="shared" si="713"/>
        <v>Card</v>
      </c>
      <c r="T5723" s="3">
        <v>0.03</v>
      </c>
      <c r="U5723" s="2">
        <v>7.5600000000000005</v>
      </c>
      <c r="V5723" s="2">
        <v>1.46</v>
      </c>
      <c r="W5723" s="54">
        <f>_xlfn.XLOOKUP(M5723,Market!A:A,Market!F:F,0)</f>
        <v>0.08</v>
      </c>
      <c r="X5723" s="55">
        <f t="shared" si="714"/>
        <v>0.2268</v>
      </c>
      <c r="Y5723" s="55">
        <f t="shared" si="715"/>
        <v>6.1000000000000005</v>
      </c>
      <c r="Z5723" s="54">
        <f t="shared" si="716"/>
        <v>0.80687830687830686</v>
      </c>
      <c r="AA5723" s="49" t="str">
        <f t="shared" ca="1" si="717"/>
        <v>N</v>
      </c>
      <c r="AB5723" s="49">
        <f t="shared" ca="1" si="718"/>
        <v>5</v>
      </c>
      <c r="AC5723" s="49" t="str">
        <f t="shared" ca="1" si="719"/>
        <v>N</v>
      </c>
    </row>
    <row r="5724" spans="1:29" x14ac:dyDescent="0.25">
      <c r="A5724">
        <v>4021</v>
      </c>
      <c r="B5724" s="9">
        <v>43559</v>
      </c>
      <c r="C5724" s="50" t="str">
        <f t="shared" si="712"/>
        <v>N</v>
      </c>
      <c r="D5724" s="52">
        <f>_xlfn.XLOOKUP(B5724,Cal_Date!B:B,Cal_Date!A:A,0)</f>
        <v>1</v>
      </c>
      <c r="E5724">
        <v>2019</v>
      </c>
      <c r="F5724" t="s">
        <v>124</v>
      </c>
      <c r="G5724" t="s">
        <v>129</v>
      </c>
      <c r="H5724" t="s">
        <v>48</v>
      </c>
      <c r="I5724" t="s">
        <v>18</v>
      </c>
      <c r="J5724" t="s">
        <v>10</v>
      </c>
      <c r="K5724" t="s">
        <v>43</v>
      </c>
      <c r="L5724">
        <v>1</v>
      </c>
      <c r="M5724">
        <v>1008</v>
      </c>
      <c r="O5724" t="s">
        <v>28</v>
      </c>
      <c r="R5724" t="s">
        <v>44</v>
      </c>
      <c r="S5724" s="49" t="str">
        <f t="shared" si="713"/>
        <v>Card</v>
      </c>
      <c r="T5724" s="3">
        <v>0.03</v>
      </c>
      <c r="U5724" s="2">
        <v>7.6229999999999993</v>
      </c>
      <c r="V5724" s="2">
        <v>1.46</v>
      </c>
      <c r="W5724" s="54">
        <f>_xlfn.XLOOKUP(M5724,Market!A:A,Market!F:F,0)</f>
        <v>8.8999999999999996E-2</v>
      </c>
      <c r="X5724" s="55">
        <f t="shared" si="714"/>
        <v>0.22868999999999998</v>
      </c>
      <c r="Y5724" s="55">
        <f t="shared" si="715"/>
        <v>6.1629999999999994</v>
      </c>
      <c r="Z5724" s="54">
        <f t="shared" si="716"/>
        <v>0.80847435392889933</v>
      </c>
      <c r="AA5724" s="49" t="str">
        <f t="shared" ca="1" si="717"/>
        <v>N</v>
      </c>
      <c r="AB5724" s="49">
        <f t="shared" ca="1" si="718"/>
        <v>5</v>
      </c>
      <c r="AC5724" s="49" t="str">
        <f t="shared" ca="1" si="719"/>
        <v>N</v>
      </c>
    </row>
    <row r="5725" spans="1:29" x14ac:dyDescent="0.25">
      <c r="A5725">
        <v>4022</v>
      </c>
      <c r="B5725" s="9">
        <v>43559</v>
      </c>
      <c r="C5725" s="50" t="str">
        <f t="shared" si="712"/>
        <v>N</v>
      </c>
      <c r="D5725" s="52">
        <f>_xlfn.XLOOKUP(B5725,Cal_Date!B:B,Cal_Date!A:A,0)</f>
        <v>1</v>
      </c>
      <c r="E5725">
        <v>2019</v>
      </c>
      <c r="F5725" t="s">
        <v>124</v>
      </c>
      <c r="G5725" t="s">
        <v>129</v>
      </c>
      <c r="H5725" t="s">
        <v>11</v>
      </c>
      <c r="I5725" t="s">
        <v>13</v>
      </c>
      <c r="J5725" t="s">
        <v>15</v>
      </c>
      <c r="K5725" t="s">
        <v>42</v>
      </c>
      <c r="L5725">
        <v>2</v>
      </c>
      <c r="M5725">
        <v>1008</v>
      </c>
      <c r="O5725" t="s">
        <v>28</v>
      </c>
      <c r="R5725" t="s">
        <v>44</v>
      </c>
      <c r="S5725" s="49" t="str">
        <f t="shared" si="713"/>
        <v>Card</v>
      </c>
      <c r="T5725" s="3">
        <v>0.03</v>
      </c>
      <c r="U5725" s="2">
        <v>5.4450000000000003</v>
      </c>
      <c r="V5725" s="2">
        <v>2.84</v>
      </c>
      <c r="W5725" s="54">
        <f>_xlfn.XLOOKUP(M5725,Market!A:A,Market!F:F,0)</f>
        <v>8.8999999999999996E-2</v>
      </c>
      <c r="X5725" s="55">
        <f t="shared" si="714"/>
        <v>0.16335</v>
      </c>
      <c r="Y5725" s="55">
        <f t="shared" si="715"/>
        <v>2.6050000000000004</v>
      </c>
      <c r="Z5725" s="54">
        <f t="shared" si="716"/>
        <v>0.47842056932966032</v>
      </c>
      <c r="AA5725" s="49" t="str">
        <f t="shared" ca="1" si="717"/>
        <v>N</v>
      </c>
      <c r="AB5725" s="49">
        <f t="shared" ca="1" si="718"/>
        <v>5</v>
      </c>
      <c r="AC5725" s="49" t="str">
        <f t="shared" ca="1" si="719"/>
        <v>N</v>
      </c>
    </row>
    <row r="5726" spans="1:29" x14ac:dyDescent="0.25">
      <c r="A5726">
        <v>4023</v>
      </c>
      <c r="B5726" s="9">
        <v>43559</v>
      </c>
      <c r="C5726" s="50" t="str">
        <f t="shared" si="712"/>
        <v>N</v>
      </c>
      <c r="D5726" s="52">
        <f>_xlfn.XLOOKUP(B5726,Cal_Date!B:B,Cal_Date!A:A,0)</f>
        <v>1</v>
      </c>
      <c r="E5726">
        <v>2019</v>
      </c>
      <c r="F5726" t="s">
        <v>124</v>
      </c>
      <c r="G5726" t="s">
        <v>129</v>
      </c>
      <c r="H5726" t="s">
        <v>11</v>
      </c>
      <c r="I5726" t="s">
        <v>11</v>
      </c>
      <c r="J5726" t="s">
        <v>15</v>
      </c>
      <c r="K5726" t="s">
        <v>42</v>
      </c>
      <c r="L5726">
        <v>2</v>
      </c>
      <c r="M5726">
        <v>1009</v>
      </c>
      <c r="O5726" t="s">
        <v>28</v>
      </c>
      <c r="R5726" t="s">
        <v>44</v>
      </c>
      <c r="S5726" s="49" t="str">
        <f t="shared" si="713"/>
        <v>Card</v>
      </c>
      <c r="T5726" s="3">
        <v>0.03</v>
      </c>
      <c r="U5726" s="2">
        <v>5.4450000000000003</v>
      </c>
      <c r="V5726" s="2">
        <v>1.74</v>
      </c>
      <c r="W5726" s="54">
        <f>_xlfn.XLOOKUP(M5726,Market!A:A,Market!F:F,0)</f>
        <v>8.8999999999999996E-2</v>
      </c>
      <c r="X5726" s="55">
        <f t="shared" si="714"/>
        <v>0.16335</v>
      </c>
      <c r="Y5726" s="55">
        <f t="shared" si="715"/>
        <v>3.7050000000000001</v>
      </c>
      <c r="Z5726" s="54">
        <f t="shared" si="716"/>
        <v>0.68044077134986225</v>
      </c>
      <c r="AA5726" s="49" t="str">
        <f t="shared" ca="1" si="717"/>
        <v>N</v>
      </c>
      <c r="AB5726" s="49">
        <f t="shared" ca="1" si="718"/>
        <v>5</v>
      </c>
      <c r="AC5726" s="49" t="str">
        <f t="shared" ca="1" si="719"/>
        <v>N</v>
      </c>
    </row>
    <row r="5727" spans="1:29" x14ac:dyDescent="0.25">
      <c r="A5727">
        <v>4024</v>
      </c>
      <c r="B5727" s="9">
        <v>43559</v>
      </c>
      <c r="C5727" s="50" t="str">
        <f t="shared" si="712"/>
        <v>N</v>
      </c>
      <c r="D5727" s="52">
        <f>_xlfn.XLOOKUP(B5727,Cal_Date!B:B,Cal_Date!A:A,0)</f>
        <v>1</v>
      </c>
      <c r="E5727">
        <v>2019</v>
      </c>
      <c r="F5727" t="s">
        <v>124</v>
      </c>
      <c r="G5727" t="s">
        <v>129</v>
      </c>
      <c r="H5727" t="s">
        <v>11</v>
      </c>
      <c r="I5727" t="s">
        <v>11</v>
      </c>
      <c r="J5727" t="s">
        <v>15</v>
      </c>
      <c r="K5727" t="s">
        <v>42</v>
      </c>
      <c r="L5727">
        <v>1</v>
      </c>
      <c r="M5727">
        <v>1010</v>
      </c>
      <c r="O5727" t="s">
        <v>25</v>
      </c>
      <c r="R5727" t="s">
        <v>44</v>
      </c>
      <c r="S5727" s="49" t="str">
        <f t="shared" si="713"/>
        <v>Card</v>
      </c>
      <c r="T5727" s="3">
        <v>0.03</v>
      </c>
      <c r="U5727" s="2">
        <v>2.7</v>
      </c>
      <c r="V5727" s="2">
        <v>0.87</v>
      </c>
      <c r="W5727" s="54">
        <f>_xlfn.XLOOKUP(M5727,Market!A:A,Market!F:F,0)</f>
        <v>0.08</v>
      </c>
      <c r="X5727" s="55">
        <f t="shared" si="714"/>
        <v>8.1000000000000003E-2</v>
      </c>
      <c r="Y5727" s="55">
        <f t="shared" si="715"/>
        <v>1.83</v>
      </c>
      <c r="Z5727" s="54">
        <f t="shared" si="716"/>
        <v>0.67777777777777781</v>
      </c>
      <c r="AA5727" s="49" t="str">
        <f t="shared" ca="1" si="717"/>
        <v>N</v>
      </c>
      <c r="AB5727" s="49">
        <f t="shared" ca="1" si="718"/>
        <v>5</v>
      </c>
      <c r="AC5727" s="49" t="str">
        <f t="shared" ca="1" si="719"/>
        <v>N</v>
      </c>
    </row>
    <row r="5728" spans="1:29" x14ac:dyDescent="0.25">
      <c r="A5728">
        <v>4025</v>
      </c>
      <c r="B5728" s="9">
        <v>43559</v>
      </c>
      <c r="C5728" s="50" t="str">
        <f t="shared" si="712"/>
        <v>N</v>
      </c>
      <c r="D5728" s="52">
        <f>_xlfn.XLOOKUP(B5728,Cal_Date!B:B,Cal_Date!A:A,0)</f>
        <v>1</v>
      </c>
      <c r="E5728">
        <v>2019</v>
      </c>
      <c r="F5728" t="s">
        <v>124</v>
      </c>
      <c r="G5728" t="s">
        <v>129</v>
      </c>
      <c r="H5728" t="s">
        <v>11</v>
      </c>
      <c r="I5728" t="s">
        <v>11</v>
      </c>
      <c r="J5728" t="s">
        <v>15</v>
      </c>
      <c r="K5728" t="s">
        <v>42</v>
      </c>
      <c r="L5728">
        <v>1</v>
      </c>
      <c r="M5728">
        <v>1008</v>
      </c>
      <c r="O5728" t="s">
        <v>28</v>
      </c>
      <c r="R5728" t="s">
        <v>44</v>
      </c>
      <c r="S5728" s="49" t="str">
        <f t="shared" si="713"/>
        <v>Card</v>
      </c>
      <c r="T5728" s="3">
        <v>0.03</v>
      </c>
      <c r="U5728" s="2">
        <v>2.7225000000000001</v>
      </c>
      <c r="V5728" s="2">
        <v>0.87</v>
      </c>
      <c r="W5728" s="54">
        <f>_xlfn.XLOOKUP(M5728,Market!A:A,Market!F:F,0)</f>
        <v>8.8999999999999996E-2</v>
      </c>
      <c r="X5728" s="55">
        <f t="shared" si="714"/>
        <v>8.1674999999999998E-2</v>
      </c>
      <c r="Y5728" s="55">
        <f t="shared" si="715"/>
        <v>1.8525</v>
      </c>
      <c r="Z5728" s="54">
        <f t="shared" si="716"/>
        <v>0.68044077134986225</v>
      </c>
      <c r="AA5728" s="49" t="str">
        <f t="shared" ca="1" si="717"/>
        <v>N</v>
      </c>
      <c r="AB5728" s="49">
        <f t="shared" ca="1" si="718"/>
        <v>5</v>
      </c>
      <c r="AC5728" s="49" t="str">
        <f t="shared" ca="1" si="719"/>
        <v>N</v>
      </c>
    </row>
    <row r="5729" spans="1:29" x14ac:dyDescent="0.25">
      <c r="A5729">
        <v>4026</v>
      </c>
      <c r="B5729" s="9">
        <v>43559</v>
      </c>
      <c r="C5729" s="50" t="str">
        <f t="shared" si="712"/>
        <v>N</v>
      </c>
      <c r="D5729" s="52">
        <f>_xlfn.XLOOKUP(B5729,Cal_Date!B:B,Cal_Date!A:A,0)</f>
        <v>1</v>
      </c>
      <c r="E5729">
        <v>2019</v>
      </c>
      <c r="F5729" t="s">
        <v>124</v>
      </c>
      <c r="G5729" t="s">
        <v>129</v>
      </c>
      <c r="H5729" t="s">
        <v>11</v>
      </c>
      <c r="I5729" t="s">
        <v>11</v>
      </c>
      <c r="J5729" t="s">
        <v>15</v>
      </c>
      <c r="K5729" t="s">
        <v>42</v>
      </c>
      <c r="L5729">
        <v>1</v>
      </c>
      <c r="M5729">
        <v>1008</v>
      </c>
      <c r="O5729" t="s">
        <v>28</v>
      </c>
      <c r="R5729" t="s">
        <v>44</v>
      </c>
      <c r="S5729" s="49" t="str">
        <f t="shared" si="713"/>
        <v>Card</v>
      </c>
      <c r="T5729" s="3">
        <v>0.03</v>
      </c>
      <c r="U5729" s="2">
        <v>2.7225000000000001</v>
      </c>
      <c r="V5729" s="2">
        <v>0.87</v>
      </c>
      <c r="W5729" s="54">
        <f>_xlfn.XLOOKUP(M5729,Market!A:A,Market!F:F,0)</f>
        <v>8.8999999999999996E-2</v>
      </c>
      <c r="X5729" s="55">
        <f t="shared" si="714"/>
        <v>8.1674999999999998E-2</v>
      </c>
      <c r="Y5729" s="55">
        <f t="shared" si="715"/>
        <v>1.8525</v>
      </c>
      <c r="Z5729" s="54">
        <f t="shared" si="716"/>
        <v>0.68044077134986225</v>
      </c>
      <c r="AA5729" s="49" t="str">
        <f t="shared" ca="1" si="717"/>
        <v>N</v>
      </c>
      <c r="AB5729" s="49">
        <f t="shared" ca="1" si="718"/>
        <v>5</v>
      </c>
      <c r="AC5729" s="49" t="str">
        <f t="shared" ca="1" si="719"/>
        <v>N</v>
      </c>
    </row>
    <row r="5730" spans="1:29" x14ac:dyDescent="0.25">
      <c r="A5730">
        <v>4027</v>
      </c>
      <c r="B5730" s="9">
        <v>43559</v>
      </c>
      <c r="C5730" s="50" t="str">
        <f t="shared" si="712"/>
        <v>N</v>
      </c>
      <c r="D5730" s="52">
        <f>_xlfn.XLOOKUP(B5730,Cal_Date!B:B,Cal_Date!A:A,0)</f>
        <v>1</v>
      </c>
      <c r="E5730">
        <v>2019</v>
      </c>
      <c r="F5730" t="s">
        <v>124</v>
      </c>
      <c r="G5730" t="s">
        <v>129</v>
      </c>
      <c r="H5730" t="s">
        <v>48</v>
      </c>
      <c r="I5730" t="s">
        <v>18</v>
      </c>
      <c r="J5730" t="s">
        <v>10</v>
      </c>
      <c r="K5730" t="s">
        <v>43</v>
      </c>
      <c r="L5730">
        <v>2</v>
      </c>
      <c r="M5730">
        <v>1008</v>
      </c>
      <c r="O5730" t="s">
        <v>28</v>
      </c>
      <c r="R5730" t="s">
        <v>44</v>
      </c>
      <c r="S5730" s="49" t="str">
        <f t="shared" si="713"/>
        <v>Card</v>
      </c>
      <c r="T5730" s="3">
        <v>0.03</v>
      </c>
      <c r="U5730" s="2">
        <v>15.245999999999999</v>
      </c>
      <c r="V5730" s="2">
        <v>2.92</v>
      </c>
      <c r="W5730" s="54">
        <f>_xlfn.XLOOKUP(M5730,Market!A:A,Market!F:F,0)</f>
        <v>8.8999999999999996E-2</v>
      </c>
      <c r="X5730" s="55">
        <f t="shared" si="714"/>
        <v>0.45737999999999995</v>
      </c>
      <c r="Y5730" s="55">
        <f t="shared" si="715"/>
        <v>12.325999999999999</v>
      </c>
      <c r="Z5730" s="54">
        <f t="shared" si="716"/>
        <v>0.80847435392889933</v>
      </c>
      <c r="AA5730" s="49" t="str">
        <f t="shared" ca="1" si="717"/>
        <v>N</v>
      </c>
      <c r="AB5730" s="49">
        <f t="shared" ca="1" si="718"/>
        <v>5</v>
      </c>
      <c r="AC5730" s="49" t="str">
        <f t="shared" ca="1" si="719"/>
        <v>N</v>
      </c>
    </row>
    <row r="5731" spans="1:29" x14ac:dyDescent="0.25">
      <c r="A5731">
        <v>4028</v>
      </c>
      <c r="B5731" s="9">
        <v>43559</v>
      </c>
      <c r="C5731" s="50" t="str">
        <f t="shared" si="712"/>
        <v>N</v>
      </c>
      <c r="D5731" s="52">
        <f>_xlfn.XLOOKUP(B5731,Cal_Date!B:B,Cal_Date!A:A,0)</f>
        <v>1</v>
      </c>
      <c r="E5731">
        <v>2019</v>
      </c>
      <c r="F5731" t="s">
        <v>124</v>
      </c>
      <c r="G5731" t="s">
        <v>129</v>
      </c>
      <c r="H5731" t="s">
        <v>48</v>
      </c>
      <c r="I5731" t="s">
        <v>18</v>
      </c>
      <c r="J5731" t="s">
        <v>10</v>
      </c>
      <c r="K5731" t="s">
        <v>43</v>
      </c>
      <c r="L5731">
        <v>1</v>
      </c>
      <c r="M5731">
        <v>1004</v>
      </c>
      <c r="O5731" t="s">
        <v>28</v>
      </c>
      <c r="R5731" t="s">
        <v>44</v>
      </c>
      <c r="S5731" s="49" t="str">
        <f t="shared" si="713"/>
        <v>Card</v>
      </c>
      <c r="T5731" s="3">
        <v>0.03</v>
      </c>
      <c r="U5731" s="2">
        <v>7.42</v>
      </c>
      <c r="V5731" s="2">
        <v>1.46</v>
      </c>
      <c r="W5731" s="54">
        <f>_xlfn.XLOOKUP(M5731,Market!A:A,Market!F:F,0)</f>
        <v>0.06</v>
      </c>
      <c r="X5731" s="55">
        <f t="shared" si="714"/>
        <v>0.22259999999999999</v>
      </c>
      <c r="Y5731" s="55">
        <f t="shared" si="715"/>
        <v>5.96</v>
      </c>
      <c r="Z5731" s="54">
        <f t="shared" si="716"/>
        <v>0.80323450134770891</v>
      </c>
      <c r="AA5731" s="49" t="str">
        <f t="shared" ca="1" si="717"/>
        <v>N</v>
      </c>
      <c r="AB5731" s="49">
        <f t="shared" ca="1" si="718"/>
        <v>5</v>
      </c>
      <c r="AC5731" s="49" t="str">
        <f t="shared" ca="1" si="719"/>
        <v>N</v>
      </c>
    </row>
    <row r="5732" spans="1:29" x14ac:dyDescent="0.25">
      <c r="A5732">
        <v>4029</v>
      </c>
      <c r="B5732" s="9">
        <v>43559</v>
      </c>
      <c r="C5732" s="50" t="str">
        <f t="shared" si="712"/>
        <v>N</v>
      </c>
      <c r="D5732" s="52">
        <f>_xlfn.XLOOKUP(B5732,Cal_Date!B:B,Cal_Date!A:A,0)</f>
        <v>1</v>
      </c>
      <c r="E5732">
        <v>2019</v>
      </c>
      <c r="F5732" t="s">
        <v>124</v>
      </c>
      <c r="G5732" t="s">
        <v>129</v>
      </c>
      <c r="H5732" t="s">
        <v>11</v>
      </c>
      <c r="I5732" t="s">
        <v>11</v>
      </c>
      <c r="J5732" t="s">
        <v>15</v>
      </c>
      <c r="K5732" t="s">
        <v>42</v>
      </c>
      <c r="L5732">
        <v>2</v>
      </c>
      <c r="M5732">
        <v>1009</v>
      </c>
      <c r="O5732" t="s">
        <v>28</v>
      </c>
      <c r="R5732" t="s">
        <v>47</v>
      </c>
      <c r="S5732" s="49" t="str">
        <f t="shared" si="713"/>
        <v>Card</v>
      </c>
      <c r="T5732" s="3">
        <v>3.5000000000000003E-2</v>
      </c>
      <c r="U5732" s="2">
        <v>5.4450000000000003</v>
      </c>
      <c r="V5732" s="2">
        <v>1.74</v>
      </c>
      <c r="W5732" s="54">
        <f>_xlfn.XLOOKUP(M5732,Market!A:A,Market!F:F,0)</f>
        <v>8.8999999999999996E-2</v>
      </c>
      <c r="X5732" s="55">
        <f t="shared" si="714"/>
        <v>0.19057500000000002</v>
      </c>
      <c r="Y5732" s="55">
        <f t="shared" si="715"/>
        <v>3.7050000000000001</v>
      </c>
      <c r="Z5732" s="54">
        <f t="shared" si="716"/>
        <v>0.68044077134986225</v>
      </c>
      <c r="AA5732" s="49" t="str">
        <f t="shared" ca="1" si="717"/>
        <v>N</v>
      </c>
      <c r="AB5732" s="49">
        <f t="shared" ca="1" si="718"/>
        <v>5</v>
      </c>
      <c r="AC5732" s="49" t="str">
        <f t="shared" ca="1" si="719"/>
        <v>N</v>
      </c>
    </row>
    <row r="5733" spans="1:29" x14ac:dyDescent="0.25">
      <c r="A5733">
        <v>4030</v>
      </c>
      <c r="B5733" s="9">
        <v>43559</v>
      </c>
      <c r="C5733" s="50" t="str">
        <f t="shared" si="712"/>
        <v>N</v>
      </c>
      <c r="D5733" s="52">
        <f>_xlfn.XLOOKUP(B5733,Cal_Date!B:B,Cal_Date!A:A,0)</f>
        <v>1</v>
      </c>
      <c r="E5733">
        <v>2019</v>
      </c>
      <c r="F5733" t="s">
        <v>124</v>
      </c>
      <c r="G5733" t="s">
        <v>129</v>
      </c>
      <c r="H5733" t="s">
        <v>11</v>
      </c>
      <c r="I5733" t="s">
        <v>11</v>
      </c>
      <c r="J5733" t="s">
        <v>15</v>
      </c>
      <c r="K5733" t="s">
        <v>42</v>
      </c>
      <c r="L5733">
        <v>1</v>
      </c>
      <c r="M5733">
        <v>1010</v>
      </c>
      <c r="O5733" t="s">
        <v>25</v>
      </c>
      <c r="R5733" t="s">
        <v>44</v>
      </c>
      <c r="S5733" s="49" t="str">
        <f t="shared" si="713"/>
        <v>Card</v>
      </c>
      <c r="T5733" s="3">
        <v>0.03</v>
      </c>
      <c r="U5733" s="2">
        <v>2.7</v>
      </c>
      <c r="V5733" s="2">
        <v>0.87</v>
      </c>
      <c r="W5733" s="54">
        <f>_xlfn.XLOOKUP(M5733,Market!A:A,Market!F:F,0)</f>
        <v>0.08</v>
      </c>
      <c r="X5733" s="55">
        <f t="shared" si="714"/>
        <v>8.1000000000000003E-2</v>
      </c>
      <c r="Y5733" s="55">
        <f t="shared" si="715"/>
        <v>1.83</v>
      </c>
      <c r="Z5733" s="54">
        <f t="shared" si="716"/>
        <v>0.67777777777777781</v>
      </c>
      <c r="AA5733" s="49" t="str">
        <f t="shared" ca="1" si="717"/>
        <v>N</v>
      </c>
      <c r="AB5733" s="49">
        <f t="shared" ca="1" si="718"/>
        <v>5</v>
      </c>
      <c r="AC5733" s="49" t="str">
        <f t="shared" ca="1" si="719"/>
        <v>N</v>
      </c>
    </row>
    <row r="5734" spans="1:29" x14ac:dyDescent="0.25">
      <c r="A5734">
        <v>4031</v>
      </c>
      <c r="B5734" s="9">
        <v>43559</v>
      </c>
      <c r="C5734" s="50" t="str">
        <f t="shared" si="712"/>
        <v>N</v>
      </c>
      <c r="D5734" s="52">
        <f>_xlfn.XLOOKUP(B5734,Cal_Date!B:B,Cal_Date!A:A,0)</f>
        <v>1</v>
      </c>
      <c r="E5734">
        <v>2019</v>
      </c>
      <c r="F5734" t="s">
        <v>124</v>
      </c>
      <c r="G5734" t="s">
        <v>129</v>
      </c>
      <c r="H5734" t="s">
        <v>14</v>
      </c>
      <c r="I5734" t="s">
        <v>18</v>
      </c>
      <c r="J5734" t="s">
        <v>15</v>
      </c>
      <c r="K5734" t="s">
        <v>43</v>
      </c>
      <c r="L5734">
        <v>2</v>
      </c>
      <c r="M5734">
        <v>1011</v>
      </c>
      <c r="O5734" t="s">
        <v>25</v>
      </c>
      <c r="R5734" t="s">
        <v>44</v>
      </c>
      <c r="S5734" s="49" t="str">
        <f t="shared" si="713"/>
        <v>Card</v>
      </c>
      <c r="T5734" s="3">
        <v>0.03</v>
      </c>
      <c r="U5734" s="2">
        <v>13.780000000000001</v>
      </c>
      <c r="V5734" s="2">
        <v>4.2</v>
      </c>
      <c r="W5734" s="54">
        <f>_xlfn.XLOOKUP(M5734,Market!A:A,Market!F:F,0)</f>
        <v>0.06</v>
      </c>
      <c r="X5734" s="55">
        <f t="shared" si="714"/>
        <v>0.41340000000000005</v>
      </c>
      <c r="Y5734" s="55">
        <f t="shared" si="715"/>
        <v>9.5800000000000018</v>
      </c>
      <c r="Z5734" s="54">
        <f t="shared" si="716"/>
        <v>0.69521044992743108</v>
      </c>
      <c r="AA5734" s="49" t="str">
        <f t="shared" ca="1" si="717"/>
        <v>N</v>
      </c>
      <c r="AB5734" s="49">
        <f t="shared" ca="1" si="718"/>
        <v>5</v>
      </c>
      <c r="AC5734" s="49" t="str">
        <f t="shared" ca="1" si="719"/>
        <v>N</v>
      </c>
    </row>
    <row r="5735" spans="1:29" x14ac:dyDescent="0.25">
      <c r="A5735">
        <v>4032</v>
      </c>
      <c r="B5735" s="9">
        <v>43559</v>
      </c>
      <c r="C5735" s="50" t="str">
        <f t="shared" si="712"/>
        <v>N</v>
      </c>
      <c r="D5735" s="52">
        <f>_xlfn.XLOOKUP(B5735,Cal_Date!B:B,Cal_Date!A:A,0)</f>
        <v>1</v>
      </c>
      <c r="E5735">
        <v>2019</v>
      </c>
      <c r="F5735" t="s">
        <v>124</v>
      </c>
      <c r="G5735" t="s">
        <v>129</v>
      </c>
      <c r="H5735" t="s">
        <v>14</v>
      </c>
      <c r="I5735" t="s">
        <v>13</v>
      </c>
      <c r="J5735" t="s">
        <v>15</v>
      </c>
      <c r="K5735" t="s">
        <v>43</v>
      </c>
      <c r="L5735">
        <v>1</v>
      </c>
      <c r="M5735">
        <v>1011</v>
      </c>
      <c r="O5735" t="s">
        <v>25</v>
      </c>
      <c r="R5735" t="s">
        <v>44</v>
      </c>
      <c r="S5735" s="49" t="str">
        <f t="shared" si="713"/>
        <v>Card</v>
      </c>
      <c r="T5735" s="3">
        <v>0.03</v>
      </c>
      <c r="U5735" s="2">
        <v>6.8900000000000006</v>
      </c>
      <c r="V5735" s="2">
        <v>2.12</v>
      </c>
      <c r="W5735" s="54">
        <f>_xlfn.XLOOKUP(M5735,Market!A:A,Market!F:F,0)</f>
        <v>0.06</v>
      </c>
      <c r="X5735" s="55">
        <f t="shared" si="714"/>
        <v>0.20670000000000002</v>
      </c>
      <c r="Y5735" s="55">
        <f t="shared" si="715"/>
        <v>4.7700000000000005</v>
      </c>
      <c r="Z5735" s="54">
        <f t="shared" si="716"/>
        <v>0.69230769230769229</v>
      </c>
      <c r="AA5735" s="49" t="str">
        <f t="shared" ca="1" si="717"/>
        <v>N</v>
      </c>
      <c r="AB5735" s="49">
        <f t="shared" ca="1" si="718"/>
        <v>5</v>
      </c>
      <c r="AC5735" s="49" t="str">
        <f t="shared" ca="1" si="719"/>
        <v>N</v>
      </c>
    </row>
    <row r="5736" spans="1:29" x14ac:dyDescent="0.25">
      <c r="A5736">
        <v>4033</v>
      </c>
      <c r="B5736" s="9">
        <v>43559</v>
      </c>
      <c r="C5736" s="50" t="str">
        <f t="shared" si="712"/>
        <v>N</v>
      </c>
      <c r="D5736" s="52">
        <f>_xlfn.XLOOKUP(B5736,Cal_Date!B:B,Cal_Date!A:A,0)</f>
        <v>1</v>
      </c>
      <c r="E5736">
        <v>2019</v>
      </c>
      <c r="F5736" t="s">
        <v>124</v>
      </c>
      <c r="G5736" t="s">
        <v>129</v>
      </c>
      <c r="H5736" t="s">
        <v>14</v>
      </c>
      <c r="I5736" t="s">
        <v>18</v>
      </c>
      <c r="J5736" t="s">
        <v>15</v>
      </c>
      <c r="K5736" t="s">
        <v>43</v>
      </c>
      <c r="L5736">
        <v>1</v>
      </c>
      <c r="M5736">
        <v>1011</v>
      </c>
      <c r="O5736" t="s">
        <v>25</v>
      </c>
      <c r="R5736" t="s">
        <v>44</v>
      </c>
      <c r="S5736" s="49" t="str">
        <f t="shared" si="713"/>
        <v>Card</v>
      </c>
      <c r="T5736" s="3">
        <v>0.03</v>
      </c>
      <c r="U5736" s="2">
        <v>6.8900000000000006</v>
      </c>
      <c r="V5736" s="2">
        <v>2.1</v>
      </c>
      <c r="W5736" s="54">
        <f>_xlfn.XLOOKUP(M5736,Market!A:A,Market!F:F,0)</f>
        <v>0.06</v>
      </c>
      <c r="X5736" s="55">
        <f t="shared" si="714"/>
        <v>0.20670000000000002</v>
      </c>
      <c r="Y5736" s="55">
        <f t="shared" si="715"/>
        <v>4.7900000000000009</v>
      </c>
      <c r="Z5736" s="54">
        <f t="shared" si="716"/>
        <v>0.69521044992743108</v>
      </c>
      <c r="AA5736" s="49" t="str">
        <f t="shared" ca="1" si="717"/>
        <v>N</v>
      </c>
      <c r="AB5736" s="49">
        <f t="shared" ca="1" si="718"/>
        <v>5</v>
      </c>
      <c r="AC5736" s="49" t="str">
        <f t="shared" ca="1" si="719"/>
        <v>N</v>
      </c>
    </row>
    <row r="5737" spans="1:29" x14ac:dyDescent="0.25">
      <c r="A5737">
        <v>4034</v>
      </c>
      <c r="B5737" s="9">
        <v>43559</v>
      </c>
      <c r="C5737" s="50" t="str">
        <f t="shared" si="712"/>
        <v>N</v>
      </c>
      <c r="D5737" s="52">
        <f>_xlfn.XLOOKUP(B5737,Cal_Date!B:B,Cal_Date!A:A,0)</f>
        <v>1</v>
      </c>
      <c r="E5737">
        <v>2019</v>
      </c>
      <c r="F5737" t="s">
        <v>124</v>
      </c>
      <c r="G5737" t="s">
        <v>129</v>
      </c>
      <c r="H5737" t="s">
        <v>11</v>
      </c>
      <c r="I5737" t="s">
        <v>11</v>
      </c>
      <c r="J5737" t="s">
        <v>15</v>
      </c>
      <c r="K5737" t="s">
        <v>42</v>
      </c>
      <c r="L5737">
        <v>1</v>
      </c>
      <c r="M5737">
        <v>1001</v>
      </c>
      <c r="O5737" t="s">
        <v>25</v>
      </c>
      <c r="R5737" t="s">
        <v>44</v>
      </c>
      <c r="S5737" s="49" t="str">
        <f t="shared" si="713"/>
        <v>Card</v>
      </c>
      <c r="T5737" s="3">
        <v>0.03</v>
      </c>
      <c r="U5737" s="2">
        <v>2.6500000000000004</v>
      </c>
      <c r="V5737" s="2">
        <v>0.87</v>
      </c>
      <c r="W5737" s="54">
        <f>_xlfn.XLOOKUP(M5737,Market!A:A,Market!F:F,0)</f>
        <v>0.06</v>
      </c>
      <c r="X5737" s="55">
        <f t="shared" si="714"/>
        <v>7.9500000000000001E-2</v>
      </c>
      <c r="Y5737" s="55">
        <f t="shared" si="715"/>
        <v>1.7800000000000002</v>
      </c>
      <c r="Z5737" s="54">
        <f t="shared" si="716"/>
        <v>0.67169811320754713</v>
      </c>
      <c r="AA5737" s="49" t="str">
        <f t="shared" ca="1" si="717"/>
        <v>N</v>
      </c>
      <c r="AB5737" s="49">
        <f t="shared" ca="1" si="718"/>
        <v>5</v>
      </c>
      <c r="AC5737" s="49" t="str">
        <f t="shared" ca="1" si="719"/>
        <v>N</v>
      </c>
    </row>
    <row r="5738" spans="1:29" x14ac:dyDescent="0.25">
      <c r="A5738">
        <v>4035</v>
      </c>
      <c r="B5738" s="9">
        <v>43559</v>
      </c>
      <c r="C5738" s="50" t="str">
        <f t="shared" si="712"/>
        <v>N</v>
      </c>
      <c r="D5738" s="52">
        <f>_xlfn.XLOOKUP(B5738,Cal_Date!B:B,Cal_Date!A:A,0)</f>
        <v>1</v>
      </c>
      <c r="E5738">
        <v>2019</v>
      </c>
      <c r="F5738" t="s">
        <v>124</v>
      </c>
      <c r="G5738" t="s">
        <v>129</v>
      </c>
      <c r="H5738" t="s">
        <v>14</v>
      </c>
      <c r="I5738" t="s">
        <v>18</v>
      </c>
      <c r="J5738" t="s">
        <v>15</v>
      </c>
      <c r="K5738" t="s">
        <v>43</v>
      </c>
      <c r="L5738">
        <v>1</v>
      </c>
      <c r="M5738">
        <v>1000</v>
      </c>
      <c r="O5738" t="s">
        <v>25</v>
      </c>
      <c r="R5738" t="s">
        <v>44</v>
      </c>
      <c r="S5738" s="49" t="str">
        <f t="shared" si="713"/>
        <v>Card</v>
      </c>
      <c r="T5738" s="3">
        <v>0.03</v>
      </c>
      <c r="U5738" s="2">
        <v>7.0200000000000005</v>
      </c>
      <c r="V5738" s="2">
        <v>2.1</v>
      </c>
      <c r="W5738" s="54">
        <f>_xlfn.XLOOKUP(M5738,Market!A:A,Market!F:F,0)</f>
        <v>0.08</v>
      </c>
      <c r="X5738" s="55">
        <f t="shared" si="714"/>
        <v>0.21060000000000001</v>
      </c>
      <c r="Y5738" s="55">
        <f t="shared" si="715"/>
        <v>4.92</v>
      </c>
      <c r="Z5738" s="54">
        <f t="shared" si="716"/>
        <v>0.70085470085470081</v>
      </c>
      <c r="AA5738" s="49" t="str">
        <f t="shared" ca="1" si="717"/>
        <v>N</v>
      </c>
      <c r="AB5738" s="49">
        <f t="shared" ca="1" si="718"/>
        <v>5</v>
      </c>
      <c r="AC5738" s="49" t="str">
        <f t="shared" ca="1" si="719"/>
        <v>N</v>
      </c>
    </row>
    <row r="5739" spans="1:29" x14ac:dyDescent="0.25">
      <c r="A5739">
        <v>4036</v>
      </c>
      <c r="B5739" s="9">
        <v>43559</v>
      </c>
      <c r="C5739" s="50" t="str">
        <f t="shared" si="712"/>
        <v>N</v>
      </c>
      <c r="D5739" s="52">
        <f>_xlfn.XLOOKUP(B5739,Cal_Date!B:B,Cal_Date!A:A,0)</f>
        <v>1</v>
      </c>
      <c r="E5739">
        <v>2019</v>
      </c>
      <c r="F5739" t="s">
        <v>124</v>
      </c>
      <c r="G5739" t="s">
        <v>129</v>
      </c>
      <c r="H5739" t="s">
        <v>48</v>
      </c>
      <c r="I5739" t="s">
        <v>18</v>
      </c>
      <c r="J5739" t="s">
        <v>10</v>
      </c>
      <c r="K5739" t="s">
        <v>43</v>
      </c>
      <c r="L5739">
        <v>2</v>
      </c>
      <c r="M5739">
        <v>1000</v>
      </c>
      <c r="O5739" t="s">
        <v>25</v>
      </c>
      <c r="R5739" t="s">
        <v>44</v>
      </c>
      <c r="S5739" s="49" t="str">
        <f t="shared" si="713"/>
        <v>Card</v>
      </c>
      <c r="T5739" s="3">
        <v>0.03</v>
      </c>
      <c r="U5739" s="2">
        <v>15.120000000000001</v>
      </c>
      <c r="V5739" s="2">
        <v>2.92</v>
      </c>
      <c r="W5739" s="54">
        <f>_xlfn.XLOOKUP(M5739,Market!A:A,Market!F:F,0)</f>
        <v>0.08</v>
      </c>
      <c r="X5739" s="55">
        <f t="shared" si="714"/>
        <v>0.4536</v>
      </c>
      <c r="Y5739" s="55">
        <f t="shared" si="715"/>
        <v>12.200000000000001</v>
      </c>
      <c r="Z5739" s="54">
        <f t="shared" si="716"/>
        <v>0.80687830687830686</v>
      </c>
      <c r="AA5739" s="49" t="str">
        <f t="shared" ca="1" si="717"/>
        <v>N</v>
      </c>
      <c r="AB5739" s="49">
        <f t="shared" ca="1" si="718"/>
        <v>5</v>
      </c>
      <c r="AC5739" s="49" t="str">
        <f t="shared" ca="1" si="719"/>
        <v>N</v>
      </c>
    </row>
    <row r="5740" spans="1:29" x14ac:dyDescent="0.25">
      <c r="A5740">
        <v>4037</v>
      </c>
      <c r="B5740" s="9">
        <v>43559</v>
      </c>
      <c r="C5740" s="50" t="str">
        <f t="shared" si="712"/>
        <v>N</v>
      </c>
      <c r="D5740" s="52">
        <f>_xlfn.XLOOKUP(B5740,Cal_Date!B:B,Cal_Date!A:A,0)</f>
        <v>1</v>
      </c>
      <c r="E5740">
        <v>2019</v>
      </c>
      <c r="F5740" t="s">
        <v>124</v>
      </c>
      <c r="G5740" t="s">
        <v>129</v>
      </c>
      <c r="H5740" t="s">
        <v>11</v>
      </c>
      <c r="I5740" t="s">
        <v>13</v>
      </c>
      <c r="J5740" t="s">
        <v>15</v>
      </c>
      <c r="K5740" t="s">
        <v>42</v>
      </c>
      <c r="L5740">
        <v>1</v>
      </c>
      <c r="M5740">
        <v>1002</v>
      </c>
      <c r="O5740" t="s">
        <v>28</v>
      </c>
      <c r="R5740" t="s">
        <v>44</v>
      </c>
      <c r="S5740" s="49" t="str">
        <f t="shared" si="713"/>
        <v>Card</v>
      </c>
      <c r="T5740" s="3">
        <v>0.03</v>
      </c>
      <c r="U5740" s="2">
        <v>2.6500000000000004</v>
      </c>
      <c r="V5740" s="2">
        <v>1.42</v>
      </c>
      <c r="W5740" s="54">
        <f>_xlfn.XLOOKUP(M5740,Market!A:A,Market!F:F,0)</f>
        <v>0.06</v>
      </c>
      <c r="X5740" s="55">
        <f t="shared" si="714"/>
        <v>7.9500000000000001E-2</v>
      </c>
      <c r="Y5740" s="55">
        <f t="shared" si="715"/>
        <v>1.2300000000000004</v>
      </c>
      <c r="Z5740" s="54">
        <f t="shared" si="716"/>
        <v>0.46415094339622653</v>
      </c>
      <c r="AA5740" s="49" t="str">
        <f t="shared" ca="1" si="717"/>
        <v>N</v>
      </c>
      <c r="AB5740" s="49">
        <f t="shared" ca="1" si="718"/>
        <v>5</v>
      </c>
      <c r="AC5740" s="49" t="str">
        <f t="shared" ca="1" si="719"/>
        <v>N</v>
      </c>
    </row>
    <row r="5741" spans="1:29" x14ac:dyDescent="0.25">
      <c r="A5741">
        <v>4038</v>
      </c>
      <c r="B5741" s="9">
        <v>43559</v>
      </c>
      <c r="C5741" s="50" t="str">
        <f t="shared" si="712"/>
        <v>N</v>
      </c>
      <c r="D5741" s="52">
        <f>_xlfn.XLOOKUP(B5741,Cal_Date!B:B,Cal_Date!A:A,0)</f>
        <v>1</v>
      </c>
      <c r="E5741">
        <v>2019</v>
      </c>
      <c r="F5741" t="s">
        <v>124</v>
      </c>
      <c r="G5741" t="s">
        <v>129</v>
      </c>
      <c r="H5741" t="s">
        <v>11</v>
      </c>
      <c r="I5741" t="s">
        <v>11</v>
      </c>
      <c r="J5741" t="s">
        <v>15</v>
      </c>
      <c r="K5741" t="s">
        <v>42</v>
      </c>
      <c r="L5741">
        <v>1</v>
      </c>
      <c r="M5741">
        <v>1003</v>
      </c>
      <c r="O5741" t="s">
        <v>25</v>
      </c>
      <c r="R5741" t="s">
        <v>44</v>
      </c>
      <c r="S5741" s="49" t="str">
        <f t="shared" si="713"/>
        <v>Card</v>
      </c>
      <c r="T5741" s="3">
        <v>0.03</v>
      </c>
      <c r="U5741" s="2">
        <v>2.6500000000000004</v>
      </c>
      <c r="V5741" s="2">
        <v>0.87</v>
      </c>
      <c r="W5741" s="54">
        <f>_xlfn.XLOOKUP(M5741,Market!A:A,Market!F:F,0)</f>
        <v>0.06</v>
      </c>
      <c r="X5741" s="55">
        <f t="shared" si="714"/>
        <v>7.9500000000000001E-2</v>
      </c>
      <c r="Y5741" s="55">
        <f t="shared" si="715"/>
        <v>1.7800000000000002</v>
      </c>
      <c r="Z5741" s="54">
        <f t="shared" si="716"/>
        <v>0.67169811320754713</v>
      </c>
      <c r="AA5741" s="49" t="str">
        <f t="shared" ca="1" si="717"/>
        <v>N</v>
      </c>
      <c r="AB5741" s="49">
        <f t="shared" ca="1" si="718"/>
        <v>5</v>
      </c>
      <c r="AC5741" s="49" t="str">
        <f t="shared" ca="1" si="719"/>
        <v>N</v>
      </c>
    </row>
    <row r="5742" spans="1:29" x14ac:dyDescent="0.25">
      <c r="A5742">
        <v>4039</v>
      </c>
      <c r="B5742" s="9">
        <v>43559</v>
      </c>
      <c r="C5742" s="50" t="str">
        <f t="shared" si="712"/>
        <v>N</v>
      </c>
      <c r="D5742" s="52">
        <f>_xlfn.XLOOKUP(B5742,Cal_Date!B:B,Cal_Date!A:A,0)</f>
        <v>1</v>
      </c>
      <c r="E5742">
        <v>2019</v>
      </c>
      <c r="F5742" t="s">
        <v>124</v>
      </c>
      <c r="G5742" t="s">
        <v>129</v>
      </c>
      <c r="H5742" t="s">
        <v>14</v>
      </c>
      <c r="I5742" t="s">
        <v>18</v>
      </c>
      <c r="J5742" t="s">
        <v>15</v>
      </c>
      <c r="K5742" t="s">
        <v>43</v>
      </c>
      <c r="L5742">
        <v>1</v>
      </c>
      <c r="M5742">
        <v>1005</v>
      </c>
      <c r="O5742" t="s">
        <v>25</v>
      </c>
      <c r="R5742" t="s">
        <v>44</v>
      </c>
      <c r="S5742" s="49" t="str">
        <f t="shared" si="713"/>
        <v>Card</v>
      </c>
      <c r="T5742" s="3">
        <v>0.03</v>
      </c>
      <c r="U5742" s="2">
        <v>7.0785</v>
      </c>
      <c r="V5742" s="2">
        <v>2.1</v>
      </c>
      <c r="W5742" s="54">
        <f>_xlfn.XLOOKUP(M5742,Market!A:A,Market!F:F,0)</f>
        <v>8.8999999999999996E-2</v>
      </c>
      <c r="X5742" s="55">
        <f t="shared" si="714"/>
        <v>0.21235499999999999</v>
      </c>
      <c r="Y5742" s="55">
        <f t="shared" si="715"/>
        <v>4.9785000000000004</v>
      </c>
      <c r="Z5742" s="54">
        <f t="shared" si="716"/>
        <v>0.70332697605424888</v>
      </c>
      <c r="AA5742" s="49" t="str">
        <f t="shared" ca="1" si="717"/>
        <v>N</v>
      </c>
      <c r="AB5742" s="49">
        <f t="shared" ca="1" si="718"/>
        <v>5</v>
      </c>
      <c r="AC5742" s="49" t="str">
        <f t="shared" ca="1" si="719"/>
        <v>N</v>
      </c>
    </row>
    <row r="5743" spans="1:29" x14ac:dyDescent="0.25">
      <c r="A5743">
        <v>4040</v>
      </c>
      <c r="B5743" s="9">
        <v>43559</v>
      </c>
      <c r="C5743" s="50" t="str">
        <f t="shared" si="712"/>
        <v>N</v>
      </c>
      <c r="D5743" s="52">
        <f>_xlfn.XLOOKUP(B5743,Cal_Date!B:B,Cal_Date!A:A,0)</f>
        <v>1</v>
      </c>
      <c r="E5743">
        <v>2019</v>
      </c>
      <c r="F5743" t="s">
        <v>124</v>
      </c>
      <c r="G5743" t="s">
        <v>129</v>
      </c>
      <c r="H5743" t="s">
        <v>14</v>
      </c>
      <c r="I5743" t="s">
        <v>18</v>
      </c>
      <c r="J5743" t="s">
        <v>15</v>
      </c>
      <c r="K5743" t="s">
        <v>43</v>
      </c>
      <c r="L5743">
        <v>1</v>
      </c>
      <c r="M5743">
        <v>1005</v>
      </c>
      <c r="O5743" t="s">
        <v>25</v>
      </c>
      <c r="R5743" t="s">
        <v>44</v>
      </c>
      <c r="S5743" s="49" t="str">
        <f t="shared" si="713"/>
        <v>Card</v>
      </c>
      <c r="T5743" s="3">
        <v>0.03</v>
      </c>
      <c r="U5743" s="2">
        <v>7.0785</v>
      </c>
      <c r="V5743" s="2">
        <v>2.1</v>
      </c>
      <c r="W5743" s="54">
        <f>_xlfn.XLOOKUP(M5743,Market!A:A,Market!F:F,0)</f>
        <v>8.8999999999999996E-2</v>
      </c>
      <c r="X5743" s="55">
        <f t="shared" si="714"/>
        <v>0.21235499999999999</v>
      </c>
      <c r="Y5743" s="55">
        <f t="shared" si="715"/>
        <v>4.9785000000000004</v>
      </c>
      <c r="Z5743" s="54">
        <f t="shared" si="716"/>
        <v>0.70332697605424888</v>
      </c>
      <c r="AA5743" s="49" t="str">
        <f t="shared" ca="1" si="717"/>
        <v>N</v>
      </c>
      <c r="AB5743" s="49">
        <f t="shared" ca="1" si="718"/>
        <v>5</v>
      </c>
      <c r="AC5743" s="49" t="str">
        <f t="shared" ca="1" si="719"/>
        <v>N</v>
      </c>
    </row>
    <row r="5744" spans="1:29" x14ac:dyDescent="0.25">
      <c r="A5744">
        <v>4041</v>
      </c>
      <c r="B5744" s="9">
        <v>43559</v>
      </c>
      <c r="C5744" s="50" t="str">
        <f t="shared" si="712"/>
        <v>N</v>
      </c>
      <c r="D5744" s="52">
        <f>_xlfn.XLOOKUP(B5744,Cal_Date!B:B,Cal_Date!A:A,0)</f>
        <v>1</v>
      </c>
      <c r="E5744">
        <v>2019</v>
      </c>
      <c r="F5744" t="s">
        <v>124</v>
      </c>
      <c r="G5744" t="s">
        <v>129</v>
      </c>
      <c r="H5744" t="s">
        <v>48</v>
      </c>
      <c r="I5744" t="s">
        <v>18</v>
      </c>
      <c r="J5744" t="s">
        <v>10</v>
      </c>
      <c r="K5744" t="s">
        <v>43</v>
      </c>
      <c r="L5744">
        <v>1</v>
      </c>
      <c r="M5744">
        <v>1006</v>
      </c>
      <c r="O5744" t="s">
        <v>28</v>
      </c>
      <c r="R5744" t="s">
        <v>44</v>
      </c>
      <c r="S5744" s="49" t="str">
        <f t="shared" si="713"/>
        <v>Card</v>
      </c>
      <c r="T5744" s="3">
        <v>0.03</v>
      </c>
      <c r="U5744" s="2">
        <v>7.6229999999999993</v>
      </c>
      <c r="V5744" s="2">
        <v>1.46</v>
      </c>
      <c r="W5744" s="54">
        <f>_xlfn.XLOOKUP(M5744,Market!A:A,Market!F:F,0)</f>
        <v>8.8999999999999996E-2</v>
      </c>
      <c r="X5744" s="55">
        <f t="shared" si="714"/>
        <v>0.22868999999999998</v>
      </c>
      <c r="Y5744" s="55">
        <f t="shared" si="715"/>
        <v>6.1629999999999994</v>
      </c>
      <c r="Z5744" s="54">
        <f t="shared" si="716"/>
        <v>0.80847435392889933</v>
      </c>
      <c r="AA5744" s="49" t="str">
        <f t="shared" ca="1" si="717"/>
        <v>N</v>
      </c>
      <c r="AB5744" s="49">
        <f t="shared" ca="1" si="718"/>
        <v>5</v>
      </c>
      <c r="AC5744" s="49" t="str">
        <f t="shared" ca="1" si="719"/>
        <v>N</v>
      </c>
    </row>
    <row r="5745" spans="1:29" x14ac:dyDescent="0.25">
      <c r="A5745">
        <v>4042</v>
      </c>
      <c r="B5745" s="9">
        <v>43559</v>
      </c>
      <c r="C5745" s="50" t="str">
        <f t="shared" si="712"/>
        <v>N</v>
      </c>
      <c r="D5745" s="52">
        <f>_xlfn.XLOOKUP(B5745,Cal_Date!B:B,Cal_Date!A:A,0)</f>
        <v>1</v>
      </c>
      <c r="E5745">
        <v>2019</v>
      </c>
      <c r="F5745" t="s">
        <v>124</v>
      </c>
      <c r="G5745" t="s">
        <v>129</v>
      </c>
      <c r="H5745" t="s">
        <v>48</v>
      </c>
      <c r="I5745" t="s">
        <v>18</v>
      </c>
      <c r="J5745" t="s">
        <v>10</v>
      </c>
      <c r="K5745" t="s">
        <v>43</v>
      </c>
      <c r="L5745">
        <v>2</v>
      </c>
      <c r="M5745">
        <v>1007</v>
      </c>
      <c r="O5745" t="s">
        <v>28</v>
      </c>
      <c r="R5745" t="s">
        <v>44</v>
      </c>
      <c r="S5745" s="49" t="str">
        <f t="shared" si="713"/>
        <v>Card</v>
      </c>
      <c r="T5745" s="3">
        <v>0.03</v>
      </c>
      <c r="U5745" s="2">
        <v>15.245999999999999</v>
      </c>
      <c r="V5745" s="2">
        <v>2.92</v>
      </c>
      <c r="W5745" s="54">
        <f>_xlfn.XLOOKUP(M5745,Market!A:A,Market!F:F,0)</f>
        <v>8.8999999999999996E-2</v>
      </c>
      <c r="X5745" s="55">
        <f t="shared" si="714"/>
        <v>0.45737999999999995</v>
      </c>
      <c r="Y5745" s="55">
        <f t="shared" si="715"/>
        <v>12.325999999999999</v>
      </c>
      <c r="Z5745" s="54">
        <f t="shared" si="716"/>
        <v>0.80847435392889933</v>
      </c>
      <c r="AA5745" s="49" t="str">
        <f t="shared" ca="1" si="717"/>
        <v>N</v>
      </c>
      <c r="AB5745" s="49">
        <f t="shared" ca="1" si="718"/>
        <v>5</v>
      </c>
      <c r="AC5745" s="49" t="str">
        <f t="shared" ca="1" si="719"/>
        <v>N</v>
      </c>
    </row>
    <row r="5746" spans="1:29" x14ac:dyDescent="0.25">
      <c r="A5746">
        <v>4043</v>
      </c>
      <c r="B5746" s="9">
        <v>43559</v>
      </c>
      <c r="C5746" s="50" t="str">
        <f t="shared" si="712"/>
        <v>N</v>
      </c>
      <c r="D5746" s="52">
        <f>_xlfn.XLOOKUP(B5746,Cal_Date!B:B,Cal_Date!A:A,0)</f>
        <v>1</v>
      </c>
      <c r="E5746">
        <v>2019</v>
      </c>
      <c r="F5746" t="s">
        <v>124</v>
      </c>
      <c r="G5746" t="s">
        <v>129</v>
      </c>
      <c r="H5746" t="s">
        <v>11</v>
      </c>
      <c r="I5746" t="s">
        <v>13</v>
      </c>
      <c r="J5746" t="s">
        <v>15</v>
      </c>
      <c r="K5746" t="s">
        <v>42</v>
      </c>
      <c r="L5746">
        <v>2</v>
      </c>
      <c r="M5746">
        <v>1008</v>
      </c>
      <c r="O5746" t="s">
        <v>28</v>
      </c>
      <c r="R5746" t="s">
        <v>44</v>
      </c>
      <c r="S5746" s="49" t="str">
        <f t="shared" si="713"/>
        <v>Card</v>
      </c>
      <c r="T5746" s="3">
        <v>0.03</v>
      </c>
      <c r="U5746" s="2">
        <v>5.4450000000000003</v>
      </c>
      <c r="V5746" s="2">
        <v>2.84</v>
      </c>
      <c r="W5746" s="54">
        <f>_xlfn.XLOOKUP(M5746,Market!A:A,Market!F:F,0)</f>
        <v>8.8999999999999996E-2</v>
      </c>
      <c r="X5746" s="55">
        <f t="shared" si="714"/>
        <v>0.16335</v>
      </c>
      <c r="Y5746" s="55">
        <f t="shared" si="715"/>
        <v>2.6050000000000004</v>
      </c>
      <c r="Z5746" s="54">
        <f t="shared" si="716"/>
        <v>0.47842056932966032</v>
      </c>
      <c r="AA5746" s="49" t="str">
        <f t="shared" ca="1" si="717"/>
        <v>N</v>
      </c>
      <c r="AB5746" s="49">
        <f t="shared" ca="1" si="718"/>
        <v>5</v>
      </c>
      <c r="AC5746" s="49" t="str">
        <f t="shared" ca="1" si="719"/>
        <v>N</v>
      </c>
    </row>
    <row r="5747" spans="1:29" x14ac:dyDescent="0.25">
      <c r="A5747">
        <v>4044</v>
      </c>
      <c r="B5747" s="9">
        <v>43559</v>
      </c>
      <c r="C5747" s="50" t="str">
        <f t="shared" si="712"/>
        <v>N</v>
      </c>
      <c r="D5747" s="52">
        <f>_xlfn.XLOOKUP(B5747,Cal_Date!B:B,Cal_Date!A:A,0)</f>
        <v>1</v>
      </c>
      <c r="E5747">
        <v>2019</v>
      </c>
      <c r="F5747" t="s">
        <v>124</v>
      </c>
      <c r="G5747" t="s">
        <v>129</v>
      </c>
      <c r="H5747" t="s">
        <v>11</v>
      </c>
      <c r="I5747" t="s">
        <v>11</v>
      </c>
      <c r="J5747" t="s">
        <v>15</v>
      </c>
      <c r="K5747" t="s">
        <v>42</v>
      </c>
      <c r="L5747">
        <v>1</v>
      </c>
      <c r="M5747">
        <v>1009</v>
      </c>
      <c r="O5747" t="s">
        <v>28</v>
      </c>
      <c r="R5747" t="s">
        <v>44</v>
      </c>
      <c r="S5747" s="49" t="str">
        <f t="shared" si="713"/>
        <v>Card</v>
      </c>
      <c r="T5747" s="3">
        <v>0.03</v>
      </c>
      <c r="U5747" s="2">
        <v>2.7225000000000001</v>
      </c>
      <c r="V5747" s="2">
        <v>0.87</v>
      </c>
      <c r="W5747" s="54">
        <f>_xlfn.XLOOKUP(M5747,Market!A:A,Market!F:F,0)</f>
        <v>8.8999999999999996E-2</v>
      </c>
      <c r="X5747" s="55">
        <f t="shared" si="714"/>
        <v>8.1674999999999998E-2</v>
      </c>
      <c r="Y5747" s="55">
        <f t="shared" si="715"/>
        <v>1.8525</v>
      </c>
      <c r="Z5747" s="54">
        <f t="shared" si="716"/>
        <v>0.68044077134986225</v>
      </c>
      <c r="AA5747" s="49" t="str">
        <f t="shared" ca="1" si="717"/>
        <v>N</v>
      </c>
      <c r="AB5747" s="49">
        <f t="shared" ca="1" si="718"/>
        <v>5</v>
      </c>
      <c r="AC5747" s="49" t="str">
        <f t="shared" ca="1" si="719"/>
        <v>N</v>
      </c>
    </row>
    <row r="5748" spans="1:29" x14ac:dyDescent="0.25">
      <c r="A5748">
        <v>4045</v>
      </c>
      <c r="B5748" s="9">
        <v>43560</v>
      </c>
      <c r="C5748" s="50" t="str">
        <f t="shared" si="712"/>
        <v>N</v>
      </c>
      <c r="D5748" s="52">
        <f>_xlfn.XLOOKUP(B5748,Cal_Date!B:B,Cal_Date!A:A,0)</f>
        <v>1</v>
      </c>
      <c r="E5748">
        <v>2019</v>
      </c>
      <c r="F5748" t="s">
        <v>125</v>
      </c>
      <c r="G5748" t="s">
        <v>129</v>
      </c>
      <c r="H5748" t="s">
        <v>48</v>
      </c>
      <c r="I5748" t="s">
        <v>18</v>
      </c>
      <c r="J5748" t="s">
        <v>10</v>
      </c>
      <c r="K5748" t="s">
        <v>43</v>
      </c>
      <c r="L5748">
        <v>1</v>
      </c>
      <c r="M5748">
        <v>1006</v>
      </c>
      <c r="O5748" t="s">
        <v>28</v>
      </c>
      <c r="R5748" t="s">
        <v>44</v>
      </c>
      <c r="S5748" s="49" t="str">
        <f t="shared" si="713"/>
        <v>Card</v>
      </c>
      <c r="T5748" s="3">
        <v>0.03</v>
      </c>
      <c r="U5748" s="2">
        <v>7.6229999999999993</v>
      </c>
      <c r="V5748" s="2">
        <v>1.46</v>
      </c>
      <c r="W5748" s="54">
        <f>_xlfn.XLOOKUP(M5748,Market!A:A,Market!F:F,0)</f>
        <v>8.8999999999999996E-2</v>
      </c>
      <c r="X5748" s="55">
        <f t="shared" si="714"/>
        <v>0.22868999999999998</v>
      </c>
      <c r="Y5748" s="55">
        <f t="shared" si="715"/>
        <v>6.1629999999999994</v>
      </c>
      <c r="Z5748" s="54">
        <f t="shared" si="716"/>
        <v>0.80847435392889933</v>
      </c>
      <c r="AA5748" s="49" t="str">
        <f t="shared" ca="1" si="717"/>
        <v>N</v>
      </c>
      <c r="AB5748" s="49">
        <f t="shared" ca="1" si="718"/>
        <v>5</v>
      </c>
      <c r="AC5748" s="49" t="str">
        <f t="shared" ca="1" si="719"/>
        <v>N</v>
      </c>
    </row>
    <row r="5749" spans="1:29" x14ac:dyDescent="0.25">
      <c r="A5749">
        <v>4046</v>
      </c>
      <c r="B5749" s="9">
        <v>43560</v>
      </c>
      <c r="C5749" s="50" t="str">
        <f t="shared" si="712"/>
        <v>N</v>
      </c>
      <c r="D5749" s="52">
        <f>_xlfn.XLOOKUP(B5749,Cal_Date!B:B,Cal_Date!A:A,0)</f>
        <v>1</v>
      </c>
      <c r="E5749">
        <v>2019</v>
      </c>
      <c r="F5749" t="s">
        <v>125</v>
      </c>
      <c r="G5749" t="s">
        <v>129</v>
      </c>
      <c r="H5749" t="s">
        <v>11</v>
      </c>
      <c r="I5749" t="s">
        <v>11</v>
      </c>
      <c r="J5749" t="s">
        <v>15</v>
      </c>
      <c r="K5749" t="s">
        <v>42</v>
      </c>
      <c r="L5749">
        <v>1</v>
      </c>
      <c r="M5749">
        <v>1007</v>
      </c>
      <c r="O5749" t="s">
        <v>28</v>
      </c>
      <c r="R5749" t="s">
        <v>44</v>
      </c>
      <c r="S5749" s="49" t="str">
        <f t="shared" si="713"/>
        <v>Card</v>
      </c>
      <c r="T5749" s="3">
        <v>0.03</v>
      </c>
      <c r="U5749" s="2">
        <v>2.7225000000000001</v>
      </c>
      <c r="V5749" s="2">
        <v>0.87</v>
      </c>
      <c r="W5749" s="54">
        <f>_xlfn.XLOOKUP(M5749,Market!A:A,Market!F:F,0)</f>
        <v>8.8999999999999996E-2</v>
      </c>
      <c r="X5749" s="55">
        <f t="shared" si="714"/>
        <v>8.1674999999999998E-2</v>
      </c>
      <c r="Y5749" s="55">
        <f t="shared" si="715"/>
        <v>1.8525</v>
      </c>
      <c r="Z5749" s="54">
        <f t="shared" si="716"/>
        <v>0.68044077134986225</v>
      </c>
      <c r="AA5749" s="49" t="str">
        <f t="shared" ca="1" si="717"/>
        <v>N</v>
      </c>
      <c r="AB5749" s="49">
        <f t="shared" ca="1" si="718"/>
        <v>5</v>
      </c>
      <c r="AC5749" s="49" t="str">
        <f t="shared" ca="1" si="719"/>
        <v>N</v>
      </c>
    </row>
    <row r="5750" spans="1:29" x14ac:dyDescent="0.25">
      <c r="A5750">
        <v>4047</v>
      </c>
      <c r="B5750" s="9">
        <v>43560</v>
      </c>
      <c r="C5750" s="50" t="str">
        <f t="shared" si="712"/>
        <v>N</v>
      </c>
      <c r="D5750" s="52">
        <f>_xlfn.XLOOKUP(B5750,Cal_Date!B:B,Cal_Date!A:A,0)</f>
        <v>1</v>
      </c>
      <c r="E5750">
        <v>2019</v>
      </c>
      <c r="F5750" t="s">
        <v>125</v>
      </c>
      <c r="G5750" t="s">
        <v>129</v>
      </c>
      <c r="H5750" t="s">
        <v>14</v>
      </c>
      <c r="I5750" t="s">
        <v>13</v>
      </c>
      <c r="J5750" t="s">
        <v>15</v>
      </c>
      <c r="K5750" t="s">
        <v>43</v>
      </c>
      <c r="L5750">
        <v>2</v>
      </c>
      <c r="M5750">
        <v>1007</v>
      </c>
      <c r="O5750" t="s">
        <v>28</v>
      </c>
      <c r="R5750" t="s">
        <v>44</v>
      </c>
      <c r="S5750" s="49" t="str">
        <f t="shared" si="713"/>
        <v>Card</v>
      </c>
      <c r="T5750" s="3">
        <v>0.03</v>
      </c>
      <c r="U5750" s="2">
        <v>14.157</v>
      </c>
      <c r="V5750" s="2">
        <v>4.24</v>
      </c>
      <c r="W5750" s="54">
        <f>_xlfn.XLOOKUP(M5750,Market!A:A,Market!F:F,0)</f>
        <v>8.8999999999999996E-2</v>
      </c>
      <c r="X5750" s="55">
        <f t="shared" si="714"/>
        <v>0.42470999999999998</v>
      </c>
      <c r="Y5750" s="55">
        <f t="shared" si="715"/>
        <v>9.9169999999999998</v>
      </c>
      <c r="Z5750" s="54">
        <f t="shared" si="716"/>
        <v>0.70050151868333688</v>
      </c>
      <c r="AA5750" s="49" t="str">
        <f t="shared" ca="1" si="717"/>
        <v>N</v>
      </c>
      <c r="AB5750" s="49">
        <f t="shared" ca="1" si="718"/>
        <v>5</v>
      </c>
      <c r="AC5750" s="49" t="str">
        <f t="shared" ca="1" si="719"/>
        <v>N</v>
      </c>
    </row>
    <row r="5751" spans="1:29" x14ac:dyDescent="0.25">
      <c r="A5751">
        <v>4048</v>
      </c>
      <c r="B5751" s="9">
        <v>43560</v>
      </c>
      <c r="C5751" s="50" t="str">
        <f t="shared" si="712"/>
        <v>N</v>
      </c>
      <c r="D5751" s="52">
        <f>_xlfn.XLOOKUP(B5751,Cal_Date!B:B,Cal_Date!A:A,0)</f>
        <v>1</v>
      </c>
      <c r="E5751">
        <v>2019</v>
      </c>
      <c r="F5751" t="s">
        <v>125</v>
      </c>
      <c r="G5751" t="s">
        <v>129</v>
      </c>
      <c r="H5751" t="s">
        <v>14</v>
      </c>
      <c r="I5751" t="s">
        <v>18</v>
      </c>
      <c r="J5751" t="s">
        <v>15</v>
      </c>
      <c r="K5751" t="s">
        <v>43</v>
      </c>
      <c r="L5751">
        <v>1</v>
      </c>
      <c r="M5751">
        <v>1007</v>
      </c>
      <c r="O5751" t="s">
        <v>28</v>
      </c>
      <c r="R5751" t="s">
        <v>44</v>
      </c>
      <c r="S5751" s="49" t="str">
        <f t="shared" si="713"/>
        <v>Card</v>
      </c>
      <c r="T5751" s="3">
        <v>0.03</v>
      </c>
      <c r="U5751" s="2">
        <v>7.0785</v>
      </c>
      <c r="V5751" s="2">
        <v>2.1</v>
      </c>
      <c r="W5751" s="54">
        <f>_xlfn.XLOOKUP(M5751,Market!A:A,Market!F:F,0)</f>
        <v>8.8999999999999996E-2</v>
      </c>
      <c r="X5751" s="55">
        <f t="shared" si="714"/>
        <v>0.21235499999999999</v>
      </c>
      <c r="Y5751" s="55">
        <f t="shared" si="715"/>
        <v>4.9785000000000004</v>
      </c>
      <c r="Z5751" s="54">
        <f t="shared" si="716"/>
        <v>0.70332697605424888</v>
      </c>
      <c r="AA5751" s="49" t="str">
        <f t="shared" ca="1" si="717"/>
        <v>N</v>
      </c>
      <c r="AB5751" s="49">
        <f t="shared" ca="1" si="718"/>
        <v>5</v>
      </c>
      <c r="AC5751" s="49" t="str">
        <f t="shared" ca="1" si="719"/>
        <v>N</v>
      </c>
    </row>
    <row r="5752" spans="1:29" x14ac:dyDescent="0.25">
      <c r="A5752">
        <v>4049</v>
      </c>
      <c r="B5752" s="9">
        <v>43560</v>
      </c>
      <c r="C5752" s="50" t="str">
        <f t="shared" si="712"/>
        <v>N</v>
      </c>
      <c r="D5752" s="52">
        <f>_xlfn.XLOOKUP(B5752,Cal_Date!B:B,Cal_Date!A:A,0)</f>
        <v>1</v>
      </c>
      <c r="E5752">
        <v>2019</v>
      </c>
      <c r="F5752" t="s">
        <v>125</v>
      </c>
      <c r="G5752" t="s">
        <v>129</v>
      </c>
      <c r="H5752" t="s">
        <v>48</v>
      </c>
      <c r="I5752" t="s">
        <v>18</v>
      </c>
      <c r="J5752" t="s">
        <v>10</v>
      </c>
      <c r="K5752" t="s">
        <v>43</v>
      </c>
      <c r="L5752">
        <v>2</v>
      </c>
      <c r="M5752">
        <v>1005</v>
      </c>
      <c r="O5752" t="s">
        <v>25</v>
      </c>
      <c r="R5752" t="s">
        <v>44</v>
      </c>
      <c r="S5752" s="49" t="str">
        <f t="shared" si="713"/>
        <v>Card</v>
      </c>
      <c r="T5752" s="3">
        <v>0.03</v>
      </c>
      <c r="U5752" s="2">
        <v>15.245999999999999</v>
      </c>
      <c r="V5752" s="2">
        <v>2.92</v>
      </c>
      <c r="W5752" s="54">
        <f>_xlfn.XLOOKUP(M5752,Market!A:A,Market!F:F,0)</f>
        <v>8.8999999999999996E-2</v>
      </c>
      <c r="X5752" s="55">
        <f t="shared" si="714"/>
        <v>0.45737999999999995</v>
      </c>
      <c r="Y5752" s="55">
        <f t="shared" si="715"/>
        <v>12.325999999999999</v>
      </c>
      <c r="Z5752" s="54">
        <f t="shared" si="716"/>
        <v>0.80847435392889933</v>
      </c>
      <c r="AA5752" s="49" t="str">
        <f t="shared" ca="1" si="717"/>
        <v>N</v>
      </c>
      <c r="AB5752" s="49">
        <f t="shared" ca="1" si="718"/>
        <v>5</v>
      </c>
      <c r="AC5752" s="49" t="str">
        <f t="shared" ca="1" si="719"/>
        <v>N</v>
      </c>
    </row>
    <row r="5753" spans="1:29" x14ac:dyDescent="0.25">
      <c r="A5753">
        <v>4050</v>
      </c>
      <c r="B5753" s="9">
        <v>43560</v>
      </c>
      <c r="C5753" s="50" t="str">
        <f t="shared" si="712"/>
        <v>N</v>
      </c>
      <c r="D5753" s="52">
        <f>_xlfn.XLOOKUP(B5753,Cal_Date!B:B,Cal_Date!A:A,0)</f>
        <v>1</v>
      </c>
      <c r="E5753">
        <v>2019</v>
      </c>
      <c r="F5753" t="s">
        <v>125</v>
      </c>
      <c r="G5753" t="s">
        <v>129</v>
      </c>
      <c r="H5753" t="s">
        <v>48</v>
      </c>
      <c r="I5753" t="s">
        <v>18</v>
      </c>
      <c r="J5753" t="s">
        <v>10</v>
      </c>
      <c r="K5753" t="s">
        <v>43</v>
      </c>
      <c r="L5753">
        <v>1</v>
      </c>
      <c r="M5753">
        <v>1005</v>
      </c>
      <c r="O5753" t="s">
        <v>25</v>
      </c>
      <c r="R5753" t="s">
        <v>44</v>
      </c>
      <c r="S5753" s="49" t="str">
        <f t="shared" si="713"/>
        <v>Card</v>
      </c>
      <c r="T5753" s="3">
        <v>0.03</v>
      </c>
      <c r="U5753" s="2">
        <v>7.6229999999999993</v>
      </c>
      <c r="V5753" s="2">
        <v>1.46</v>
      </c>
      <c r="W5753" s="54">
        <f>_xlfn.XLOOKUP(M5753,Market!A:A,Market!F:F,0)</f>
        <v>8.8999999999999996E-2</v>
      </c>
      <c r="X5753" s="55">
        <f t="shared" si="714"/>
        <v>0.22868999999999998</v>
      </c>
      <c r="Y5753" s="55">
        <f t="shared" si="715"/>
        <v>6.1629999999999994</v>
      </c>
      <c r="Z5753" s="54">
        <f t="shared" si="716"/>
        <v>0.80847435392889933</v>
      </c>
      <c r="AA5753" s="49" t="str">
        <f t="shared" ca="1" si="717"/>
        <v>N</v>
      </c>
      <c r="AB5753" s="49">
        <f t="shared" ca="1" si="718"/>
        <v>5</v>
      </c>
      <c r="AC5753" s="49" t="str">
        <f t="shared" ca="1" si="719"/>
        <v>N</v>
      </c>
    </row>
    <row r="5754" spans="1:29" x14ac:dyDescent="0.25">
      <c r="A5754">
        <v>4051</v>
      </c>
      <c r="B5754" s="9">
        <v>43560</v>
      </c>
      <c r="C5754" s="50" t="str">
        <f t="shared" si="712"/>
        <v>N</v>
      </c>
      <c r="D5754" s="52">
        <f>_xlfn.XLOOKUP(B5754,Cal_Date!B:B,Cal_Date!A:A,0)</f>
        <v>1</v>
      </c>
      <c r="E5754">
        <v>2019</v>
      </c>
      <c r="F5754" t="s">
        <v>125</v>
      </c>
      <c r="G5754" t="s">
        <v>129</v>
      </c>
      <c r="H5754" t="s">
        <v>48</v>
      </c>
      <c r="I5754" t="s">
        <v>18</v>
      </c>
      <c r="J5754" t="s">
        <v>10</v>
      </c>
      <c r="K5754" t="s">
        <v>43</v>
      </c>
      <c r="L5754">
        <v>2</v>
      </c>
      <c r="M5754">
        <v>1002</v>
      </c>
      <c r="O5754" t="s">
        <v>28</v>
      </c>
      <c r="R5754" t="s">
        <v>44</v>
      </c>
      <c r="S5754" s="49" t="str">
        <f t="shared" si="713"/>
        <v>Card</v>
      </c>
      <c r="T5754" s="3">
        <v>0.03</v>
      </c>
      <c r="U5754" s="2">
        <v>14.84</v>
      </c>
      <c r="V5754" s="2">
        <v>2.92</v>
      </c>
      <c r="W5754" s="54">
        <f>_xlfn.XLOOKUP(M5754,Market!A:A,Market!F:F,0)</f>
        <v>0.06</v>
      </c>
      <c r="X5754" s="55">
        <f t="shared" si="714"/>
        <v>0.44519999999999998</v>
      </c>
      <c r="Y5754" s="55">
        <f t="shared" si="715"/>
        <v>11.92</v>
      </c>
      <c r="Z5754" s="54">
        <f t="shared" si="716"/>
        <v>0.80323450134770891</v>
      </c>
      <c r="AA5754" s="49" t="str">
        <f t="shared" ca="1" si="717"/>
        <v>N</v>
      </c>
      <c r="AB5754" s="49">
        <f t="shared" ca="1" si="718"/>
        <v>5</v>
      </c>
      <c r="AC5754" s="49" t="str">
        <f t="shared" ca="1" si="719"/>
        <v>N</v>
      </c>
    </row>
    <row r="5755" spans="1:29" x14ac:dyDescent="0.25">
      <c r="A5755">
        <v>4052</v>
      </c>
      <c r="B5755" s="9">
        <v>43560</v>
      </c>
      <c r="C5755" s="50" t="str">
        <f t="shared" si="712"/>
        <v>N</v>
      </c>
      <c r="D5755" s="52">
        <f>_xlfn.XLOOKUP(B5755,Cal_Date!B:B,Cal_Date!A:A,0)</f>
        <v>1</v>
      </c>
      <c r="E5755">
        <v>2019</v>
      </c>
      <c r="F5755" t="s">
        <v>125</v>
      </c>
      <c r="G5755" t="s">
        <v>129</v>
      </c>
      <c r="H5755" t="s">
        <v>11</v>
      </c>
      <c r="I5755" t="s">
        <v>11</v>
      </c>
      <c r="J5755" t="s">
        <v>15</v>
      </c>
      <c r="K5755" t="s">
        <v>42</v>
      </c>
      <c r="L5755">
        <v>1</v>
      </c>
      <c r="M5755">
        <v>1004</v>
      </c>
      <c r="O5755" t="s">
        <v>28</v>
      </c>
      <c r="R5755" t="s">
        <v>44</v>
      </c>
      <c r="S5755" s="49" t="str">
        <f t="shared" si="713"/>
        <v>Card</v>
      </c>
      <c r="T5755" s="3">
        <v>0.03</v>
      </c>
      <c r="U5755" s="2">
        <v>2.6500000000000004</v>
      </c>
      <c r="V5755" s="2">
        <v>0.87</v>
      </c>
      <c r="W5755" s="54">
        <f>_xlfn.XLOOKUP(M5755,Market!A:A,Market!F:F,0)</f>
        <v>0.06</v>
      </c>
      <c r="X5755" s="55">
        <f t="shared" si="714"/>
        <v>7.9500000000000001E-2</v>
      </c>
      <c r="Y5755" s="55">
        <f t="shared" si="715"/>
        <v>1.7800000000000002</v>
      </c>
      <c r="Z5755" s="54">
        <f t="shared" si="716"/>
        <v>0.67169811320754713</v>
      </c>
      <c r="AA5755" s="49" t="str">
        <f t="shared" ca="1" si="717"/>
        <v>N</v>
      </c>
      <c r="AB5755" s="49">
        <f t="shared" ca="1" si="718"/>
        <v>5</v>
      </c>
      <c r="AC5755" s="49" t="str">
        <f t="shared" ca="1" si="719"/>
        <v>N</v>
      </c>
    </row>
    <row r="5756" spans="1:29" x14ac:dyDescent="0.25">
      <c r="A5756">
        <v>4053</v>
      </c>
      <c r="B5756" s="9">
        <v>43560</v>
      </c>
      <c r="C5756" s="50" t="str">
        <f t="shared" si="712"/>
        <v>N</v>
      </c>
      <c r="D5756" s="52">
        <f>_xlfn.XLOOKUP(B5756,Cal_Date!B:B,Cal_Date!A:A,0)</f>
        <v>1</v>
      </c>
      <c r="E5756">
        <v>2019</v>
      </c>
      <c r="F5756" t="s">
        <v>125</v>
      </c>
      <c r="G5756" t="s">
        <v>129</v>
      </c>
      <c r="H5756" t="s">
        <v>11</v>
      </c>
      <c r="I5756" t="s">
        <v>11</v>
      </c>
      <c r="J5756" t="s">
        <v>15</v>
      </c>
      <c r="K5756" t="s">
        <v>42</v>
      </c>
      <c r="L5756">
        <v>1</v>
      </c>
      <c r="M5756">
        <v>1005</v>
      </c>
      <c r="O5756" t="s">
        <v>25</v>
      </c>
      <c r="R5756" t="s">
        <v>44</v>
      </c>
      <c r="S5756" s="49" t="str">
        <f t="shared" si="713"/>
        <v>Card</v>
      </c>
      <c r="T5756" s="3">
        <v>0.03</v>
      </c>
      <c r="U5756" s="2">
        <v>2.7225000000000001</v>
      </c>
      <c r="V5756" s="2">
        <v>0.87</v>
      </c>
      <c r="W5756" s="54">
        <f>_xlfn.XLOOKUP(M5756,Market!A:A,Market!F:F,0)</f>
        <v>8.8999999999999996E-2</v>
      </c>
      <c r="X5756" s="55">
        <f t="shared" si="714"/>
        <v>8.1674999999999998E-2</v>
      </c>
      <c r="Y5756" s="55">
        <f t="shared" si="715"/>
        <v>1.8525</v>
      </c>
      <c r="Z5756" s="54">
        <f t="shared" si="716"/>
        <v>0.68044077134986225</v>
      </c>
      <c r="AA5756" s="49" t="str">
        <f t="shared" ca="1" si="717"/>
        <v>N</v>
      </c>
      <c r="AB5756" s="49">
        <f t="shared" ca="1" si="718"/>
        <v>5</v>
      </c>
      <c r="AC5756" s="49" t="str">
        <f t="shared" ca="1" si="719"/>
        <v>N</v>
      </c>
    </row>
    <row r="5757" spans="1:29" x14ac:dyDescent="0.25">
      <c r="A5757">
        <v>4054</v>
      </c>
      <c r="B5757" s="9">
        <v>43560</v>
      </c>
      <c r="C5757" s="50" t="str">
        <f t="shared" si="712"/>
        <v>N</v>
      </c>
      <c r="D5757" s="52">
        <f>_xlfn.XLOOKUP(B5757,Cal_Date!B:B,Cal_Date!A:A,0)</f>
        <v>1</v>
      </c>
      <c r="E5757">
        <v>2019</v>
      </c>
      <c r="F5757" t="s">
        <v>125</v>
      </c>
      <c r="G5757" t="s">
        <v>129</v>
      </c>
      <c r="H5757" t="s">
        <v>14</v>
      </c>
      <c r="I5757" t="s">
        <v>18</v>
      </c>
      <c r="J5757" t="s">
        <v>15</v>
      </c>
      <c r="K5757" t="s">
        <v>43</v>
      </c>
      <c r="L5757">
        <v>1</v>
      </c>
      <c r="M5757">
        <v>1001</v>
      </c>
      <c r="O5757" t="s">
        <v>25</v>
      </c>
      <c r="R5757" t="s">
        <v>44</v>
      </c>
      <c r="S5757" s="49" t="str">
        <f t="shared" si="713"/>
        <v>Card</v>
      </c>
      <c r="T5757" s="3">
        <v>0.03</v>
      </c>
      <c r="U5757" s="2">
        <v>6.8900000000000006</v>
      </c>
      <c r="V5757" s="2">
        <v>2.1</v>
      </c>
      <c r="W5757" s="54">
        <f>_xlfn.XLOOKUP(M5757,Market!A:A,Market!F:F,0)</f>
        <v>0.06</v>
      </c>
      <c r="X5757" s="55">
        <f t="shared" si="714"/>
        <v>0.20670000000000002</v>
      </c>
      <c r="Y5757" s="55">
        <f t="shared" si="715"/>
        <v>4.7900000000000009</v>
      </c>
      <c r="Z5757" s="54">
        <f t="shared" si="716"/>
        <v>0.69521044992743108</v>
      </c>
      <c r="AA5757" s="49" t="str">
        <f t="shared" ca="1" si="717"/>
        <v>N</v>
      </c>
      <c r="AB5757" s="49">
        <f t="shared" ca="1" si="718"/>
        <v>5</v>
      </c>
      <c r="AC5757" s="49" t="str">
        <f t="shared" ca="1" si="719"/>
        <v>N</v>
      </c>
    </row>
    <row r="5758" spans="1:29" x14ac:dyDescent="0.25">
      <c r="A5758">
        <v>4055</v>
      </c>
      <c r="B5758" s="9">
        <v>43560</v>
      </c>
      <c r="C5758" s="50" t="str">
        <f t="shared" si="712"/>
        <v>N</v>
      </c>
      <c r="D5758" s="52">
        <f>_xlfn.XLOOKUP(B5758,Cal_Date!B:B,Cal_Date!A:A,0)</f>
        <v>1</v>
      </c>
      <c r="E5758">
        <v>2019</v>
      </c>
      <c r="F5758" t="s">
        <v>125</v>
      </c>
      <c r="G5758" t="s">
        <v>129</v>
      </c>
      <c r="H5758" t="s">
        <v>11</v>
      </c>
      <c r="I5758" t="s">
        <v>11</v>
      </c>
      <c r="J5758" t="s">
        <v>15</v>
      </c>
      <c r="K5758" t="s">
        <v>42</v>
      </c>
      <c r="L5758">
        <v>1</v>
      </c>
      <c r="M5758">
        <v>1010</v>
      </c>
      <c r="O5758" t="s">
        <v>25</v>
      </c>
      <c r="R5758" t="s">
        <v>46</v>
      </c>
      <c r="S5758" s="49" t="str">
        <f t="shared" si="713"/>
        <v>Card</v>
      </c>
      <c r="T5758" s="3">
        <v>0.04</v>
      </c>
      <c r="U5758" s="2">
        <v>2.7</v>
      </c>
      <c r="V5758" s="2">
        <v>0.87</v>
      </c>
      <c r="W5758" s="54">
        <f>_xlfn.XLOOKUP(M5758,Market!A:A,Market!F:F,0)</f>
        <v>0.08</v>
      </c>
      <c r="X5758" s="55">
        <f t="shared" si="714"/>
        <v>0.10800000000000001</v>
      </c>
      <c r="Y5758" s="55">
        <f t="shared" si="715"/>
        <v>1.83</v>
      </c>
      <c r="Z5758" s="54">
        <f t="shared" si="716"/>
        <v>0.67777777777777781</v>
      </c>
      <c r="AA5758" s="49" t="str">
        <f t="shared" ca="1" si="717"/>
        <v>N</v>
      </c>
      <c r="AB5758" s="49">
        <f t="shared" ca="1" si="718"/>
        <v>5</v>
      </c>
      <c r="AC5758" s="49" t="str">
        <f t="shared" ca="1" si="719"/>
        <v>N</v>
      </c>
    </row>
    <row r="5759" spans="1:29" x14ac:dyDescent="0.25">
      <c r="A5759">
        <v>4056</v>
      </c>
      <c r="B5759" s="9">
        <v>43560</v>
      </c>
      <c r="C5759" s="50" t="str">
        <f t="shared" si="712"/>
        <v>N</v>
      </c>
      <c r="D5759" s="52">
        <f>_xlfn.XLOOKUP(B5759,Cal_Date!B:B,Cal_Date!A:A,0)</f>
        <v>1</v>
      </c>
      <c r="E5759">
        <v>2019</v>
      </c>
      <c r="F5759" t="s">
        <v>125</v>
      </c>
      <c r="G5759" t="s">
        <v>129</v>
      </c>
      <c r="H5759" t="s">
        <v>11</v>
      </c>
      <c r="I5759" t="s">
        <v>11</v>
      </c>
      <c r="J5759" t="s">
        <v>15</v>
      </c>
      <c r="K5759" t="s">
        <v>42</v>
      </c>
      <c r="L5759">
        <v>2</v>
      </c>
      <c r="M5759">
        <v>1011</v>
      </c>
      <c r="O5759" t="s">
        <v>25</v>
      </c>
      <c r="R5759" t="s">
        <v>44</v>
      </c>
      <c r="S5759" s="49" t="str">
        <f t="shared" si="713"/>
        <v>Card</v>
      </c>
      <c r="T5759" s="3">
        <v>0.03</v>
      </c>
      <c r="U5759" s="2">
        <v>5.3000000000000007</v>
      </c>
      <c r="V5759" s="2">
        <v>1.74</v>
      </c>
      <c r="W5759" s="54">
        <f>_xlfn.XLOOKUP(M5759,Market!A:A,Market!F:F,0)</f>
        <v>0.06</v>
      </c>
      <c r="X5759" s="55">
        <f t="shared" si="714"/>
        <v>0.159</v>
      </c>
      <c r="Y5759" s="55">
        <f t="shared" si="715"/>
        <v>3.5600000000000005</v>
      </c>
      <c r="Z5759" s="54">
        <f t="shared" si="716"/>
        <v>0.67169811320754713</v>
      </c>
      <c r="AA5759" s="49" t="str">
        <f t="shared" ca="1" si="717"/>
        <v>N</v>
      </c>
      <c r="AB5759" s="49">
        <f t="shared" ca="1" si="718"/>
        <v>5</v>
      </c>
      <c r="AC5759" s="49" t="str">
        <f t="shared" ca="1" si="719"/>
        <v>N</v>
      </c>
    </row>
    <row r="5760" spans="1:29" x14ac:dyDescent="0.25">
      <c r="A5760">
        <v>4057</v>
      </c>
      <c r="B5760" s="9">
        <v>43560</v>
      </c>
      <c r="C5760" s="50" t="str">
        <f t="shared" si="712"/>
        <v>N</v>
      </c>
      <c r="D5760" s="52">
        <f>_xlfn.XLOOKUP(B5760,Cal_Date!B:B,Cal_Date!A:A,0)</f>
        <v>1</v>
      </c>
      <c r="E5760">
        <v>2019</v>
      </c>
      <c r="F5760" t="s">
        <v>125</v>
      </c>
      <c r="G5760" t="s">
        <v>129</v>
      </c>
      <c r="H5760" t="s">
        <v>11</v>
      </c>
      <c r="I5760" t="s">
        <v>11</v>
      </c>
      <c r="J5760" t="s">
        <v>15</v>
      </c>
      <c r="K5760" t="s">
        <v>42</v>
      </c>
      <c r="L5760">
        <v>1</v>
      </c>
      <c r="M5760">
        <v>1011</v>
      </c>
      <c r="O5760" t="s">
        <v>25</v>
      </c>
      <c r="R5760" t="s">
        <v>46</v>
      </c>
      <c r="S5760" s="49" t="str">
        <f t="shared" si="713"/>
        <v>Card</v>
      </c>
      <c r="T5760" s="3">
        <v>0.04</v>
      </c>
      <c r="U5760" s="2">
        <v>2.6500000000000004</v>
      </c>
      <c r="V5760" s="2">
        <v>0.87</v>
      </c>
      <c r="W5760" s="54">
        <f>_xlfn.XLOOKUP(M5760,Market!A:A,Market!F:F,0)</f>
        <v>0.06</v>
      </c>
      <c r="X5760" s="55">
        <f t="shared" si="714"/>
        <v>0.10600000000000001</v>
      </c>
      <c r="Y5760" s="55">
        <f t="shared" si="715"/>
        <v>1.7800000000000002</v>
      </c>
      <c r="Z5760" s="54">
        <f t="shared" si="716"/>
        <v>0.67169811320754713</v>
      </c>
      <c r="AA5760" s="49" t="str">
        <f t="shared" ca="1" si="717"/>
        <v>N</v>
      </c>
      <c r="AB5760" s="49">
        <f t="shared" ca="1" si="718"/>
        <v>5</v>
      </c>
      <c r="AC5760" s="49" t="str">
        <f t="shared" ca="1" si="719"/>
        <v>N</v>
      </c>
    </row>
    <row r="5761" spans="1:29" x14ac:dyDescent="0.25">
      <c r="A5761">
        <v>4058</v>
      </c>
      <c r="B5761" s="9">
        <v>43560</v>
      </c>
      <c r="C5761" s="50" t="str">
        <f t="shared" si="712"/>
        <v>N</v>
      </c>
      <c r="D5761" s="52">
        <f>_xlfn.XLOOKUP(B5761,Cal_Date!B:B,Cal_Date!A:A,0)</f>
        <v>1</v>
      </c>
      <c r="E5761">
        <v>2019</v>
      </c>
      <c r="F5761" t="s">
        <v>125</v>
      </c>
      <c r="G5761" t="s">
        <v>129</v>
      </c>
      <c r="H5761" t="s">
        <v>11</v>
      </c>
      <c r="I5761" t="s">
        <v>11</v>
      </c>
      <c r="J5761" t="s">
        <v>15</v>
      </c>
      <c r="K5761" t="s">
        <v>42</v>
      </c>
      <c r="L5761">
        <v>1</v>
      </c>
      <c r="M5761">
        <v>1001</v>
      </c>
      <c r="O5761" t="s">
        <v>25</v>
      </c>
      <c r="R5761" t="s">
        <v>44</v>
      </c>
      <c r="S5761" s="49" t="str">
        <f t="shared" si="713"/>
        <v>Card</v>
      </c>
      <c r="T5761" s="3">
        <v>0.03</v>
      </c>
      <c r="U5761" s="2">
        <v>2.6500000000000004</v>
      </c>
      <c r="V5761" s="2">
        <v>0.87</v>
      </c>
      <c r="W5761" s="54">
        <f>_xlfn.XLOOKUP(M5761,Market!A:A,Market!F:F,0)</f>
        <v>0.06</v>
      </c>
      <c r="X5761" s="55">
        <f t="shared" si="714"/>
        <v>7.9500000000000001E-2</v>
      </c>
      <c r="Y5761" s="55">
        <f t="shared" si="715"/>
        <v>1.7800000000000002</v>
      </c>
      <c r="Z5761" s="54">
        <f t="shared" si="716"/>
        <v>0.67169811320754713</v>
      </c>
      <c r="AA5761" s="49" t="str">
        <f t="shared" ca="1" si="717"/>
        <v>N</v>
      </c>
      <c r="AB5761" s="49">
        <f t="shared" ca="1" si="718"/>
        <v>5</v>
      </c>
      <c r="AC5761" s="49" t="str">
        <f t="shared" ca="1" si="719"/>
        <v>N</v>
      </c>
    </row>
    <row r="5762" spans="1:29" x14ac:dyDescent="0.25">
      <c r="A5762">
        <v>4059</v>
      </c>
      <c r="B5762" s="9">
        <v>43560</v>
      </c>
      <c r="C5762" s="50" t="str">
        <f t="shared" si="712"/>
        <v>N</v>
      </c>
      <c r="D5762" s="52">
        <f>_xlfn.XLOOKUP(B5762,Cal_Date!B:B,Cal_Date!A:A,0)</f>
        <v>1</v>
      </c>
      <c r="E5762">
        <v>2019</v>
      </c>
      <c r="F5762" t="s">
        <v>125</v>
      </c>
      <c r="G5762" t="s">
        <v>129</v>
      </c>
      <c r="H5762" t="s">
        <v>48</v>
      </c>
      <c r="I5762" t="s">
        <v>18</v>
      </c>
      <c r="J5762" t="s">
        <v>10</v>
      </c>
      <c r="K5762" t="s">
        <v>43</v>
      </c>
      <c r="L5762">
        <v>1</v>
      </c>
      <c r="M5762">
        <v>1003</v>
      </c>
      <c r="O5762" t="s">
        <v>25</v>
      </c>
      <c r="R5762" t="s">
        <v>44</v>
      </c>
      <c r="S5762" s="49" t="str">
        <f t="shared" si="713"/>
        <v>Card</v>
      </c>
      <c r="T5762" s="3">
        <v>0.03</v>
      </c>
      <c r="U5762" s="2">
        <v>7.42</v>
      </c>
      <c r="V5762" s="2">
        <v>1.46</v>
      </c>
      <c r="W5762" s="54">
        <f>_xlfn.XLOOKUP(M5762,Market!A:A,Market!F:F,0)</f>
        <v>0.06</v>
      </c>
      <c r="X5762" s="55">
        <f t="shared" si="714"/>
        <v>0.22259999999999999</v>
      </c>
      <c r="Y5762" s="55">
        <f t="shared" si="715"/>
        <v>5.96</v>
      </c>
      <c r="Z5762" s="54">
        <f t="shared" si="716"/>
        <v>0.80323450134770891</v>
      </c>
      <c r="AA5762" s="49" t="str">
        <f t="shared" ca="1" si="717"/>
        <v>N</v>
      </c>
      <c r="AB5762" s="49">
        <f t="shared" ca="1" si="718"/>
        <v>5</v>
      </c>
      <c r="AC5762" s="49" t="str">
        <f t="shared" ca="1" si="719"/>
        <v>N</v>
      </c>
    </row>
    <row r="5763" spans="1:29" x14ac:dyDescent="0.25">
      <c r="A5763">
        <v>4060</v>
      </c>
      <c r="B5763" s="9">
        <v>43560</v>
      </c>
      <c r="C5763" s="50" t="str">
        <f t="shared" ref="C5763:C5826" si="720">IF(OR(B5763="04/01/2018"+0,B5763="04/02/2018"+0),"Y","N")</f>
        <v>N</v>
      </c>
      <c r="D5763" s="52">
        <f>_xlfn.XLOOKUP(B5763,Cal_Date!B:B,Cal_Date!A:A,0)</f>
        <v>1</v>
      </c>
      <c r="E5763">
        <v>2019</v>
      </c>
      <c r="F5763" t="s">
        <v>125</v>
      </c>
      <c r="G5763" t="s">
        <v>129</v>
      </c>
      <c r="H5763" t="s">
        <v>48</v>
      </c>
      <c r="I5763" t="s">
        <v>18</v>
      </c>
      <c r="J5763" t="s">
        <v>10</v>
      </c>
      <c r="K5763" t="s">
        <v>43</v>
      </c>
      <c r="L5763">
        <v>1</v>
      </c>
      <c r="M5763">
        <v>1005</v>
      </c>
      <c r="O5763" t="s">
        <v>25</v>
      </c>
      <c r="R5763" t="s">
        <v>44</v>
      </c>
      <c r="S5763" s="49" t="str">
        <f t="shared" ref="S5763:S5826" si="721">IF(R5763="Cash","Cash","Card")</f>
        <v>Card</v>
      </c>
      <c r="T5763" s="3">
        <v>0.03</v>
      </c>
      <c r="U5763" s="2">
        <v>7.6229999999999993</v>
      </c>
      <c r="V5763" s="2">
        <v>1.46</v>
      </c>
      <c r="W5763" s="54">
        <f>_xlfn.XLOOKUP(M5763,Market!A:A,Market!F:F,0)</f>
        <v>8.8999999999999996E-2</v>
      </c>
      <c r="X5763" s="55">
        <f t="shared" ref="X5763:X5826" si="722">T5763*U5763</f>
        <v>0.22868999999999998</v>
      </c>
      <c r="Y5763" s="55">
        <f t="shared" ref="Y5763:Y5826" si="723">U5763-V5763</f>
        <v>6.1629999999999994</v>
      </c>
      <c r="Z5763" s="54">
        <f t="shared" ref="Z5763:Z5826" si="724">Y5763/U5763</f>
        <v>0.80847435392889933</v>
      </c>
      <c r="AA5763" s="49" t="str">
        <f t="shared" ref="AA5763:AA5826" ca="1" si="725">IF(DATEDIF(B5763,TODAY(),"y")&gt;5,"Y","N")</f>
        <v>N</v>
      </c>
      <c r="AB5763" s="49">
        <f t="shared" ref="AB5763:AB5826" ca="1" si="726">DATEDIF(B5763,TODAY(),"y")</f>
        <v>5</v>
      </c>
      <c r="AC5763" s="49" t="str">
        <f t="shared" ref="AC5763:AC5826" ca="1" si="727">IF(AB5763&gt;5,"Y","N")</f>
        <v>N</v>
      </c>
    </row>
    <row r="5764" spans="1:29" x14ac:dyDescent="0.25">
      <c r="A5764">
        <v>4061</v>
      </c>
      <c r="B5764" s="9">
        <v>43560</v>
      </c>
      <c r="C5764" s="50" t="str">
        <f t="shared" si="720"/>
        <v>N</v>
      </c>
      <c r="D5764" s="52">
        <f>_xlfn.XLOOKUP(B5764,Cal_Date!B:B,Cal_Date!A:A,0)</f>
        <v>1</v>
      </c>
      <c r="E5764">
        <v>2019</v>
      </c>
      <c r="F5764" t="s">
        <v>125</v>
      </c>
      <c r="G5764" t="s">
        <v>129</v>
      </c>
      <c r="H5764" t="s">
        <v>11</v>
      </c>
      <c r="I5764" t="s">
        <v>11</v>
      </c>
      <c r="J5764" t="s">
        <v>15</v>
      </c>
      <c r="K5764" t="s">
        <v>42</v>
      </c>
      <c r="L5764">
        <v>1</v>
      </c>
      <c r="M5764">
        <v>1005</v>
      </c>
      <c r="O5764" t="s">
        <v>25</v>
      </c>
      <c r="R5764" t="s">
        <v>44</v>
      </c>
      <c r="S5764" s="49" t="str">
        <f t="shared" si="721"/>
        <v>Card</v>
      </c>
      <c r="T5764" s="3">
        <v>0.03</v>
      </c>
      <c r="U5764" s="2">
        <v>2.7225000000000001</v>
      </c>
      <c r="V5764" s="2">
        <v>0.87</v>
      </c>
      <c r="W5764" s="54">
        <f>_xlfn.XLOOKUP(M5764,Market!A:A,Market!F:F,0)</f>
        <v>8.8999999999999996E-2</v>
      </c>
      <c r="X5764" s="55">
        <f t="shared" si="722"/>
        <v>8.1674999999999998E-2</v>
      </c>
      <c r="Y5764" s="55">
        <f t="shared" si="723"/>
        <v>1.8525</v>
      </c>
      <c r="Z5764" s="54">
        <f t="shared" si="724"/>
        <v>0.68044077134986225</v>
      </c>
      <c r="AA5764" s="49" t="str">
        <f t="shared" ca="1" si="725"/>
        <v>N</v>
      </c>
      <c r="AB5764" s="49">
        <f t="shared" ca="1" si="726"/>
        <v>5</v>
      </c>
      <c r="AC5764" s="49" t="str">
        <f t="shared" ca="1" si="727"/>
        <v>N</v>
      </c>
    </row>
    <row r="5765" spans="1:29" x14ac:dyDescent="0.25">
      <c r="A5765">
        <v>4062</v>
      </c>
      <c r="B5765" s="9">
        <v>43560</v>
      </c>
      <c r="C5765" s="50" t="str">
        <f t="shared" si="720"/>
        <v>N</v>
      </c>
      <c r="D5765" s="52">
        <f>_xlfn.XLOOKUP(B5765,Cal_Date!B:B,Cal_Date!A:A,0)</f>
        <v>1</v>
      </c>
      <c r="E5765">
        <v>2019</v>
      </c>
      <c r="F5765" t="s">
        <v>125</v>
      </c>
      <c r="G5765" t="s">
        <v>129</v>
      </c>
      <c r="H5765" t="s">
        <v>11</v>
      </c>
      <c r="I5765" t="s">
        <v>11</v>
      </c>
      <c r="J5765" t="s">
        <v>15</v>
      </c>
      <c r="K5765" t="s">
        <v>42</v>
      </c>
      <c r="L5765">
        <v>2</v>
      </c>
      <c r="M5765">
        <v>1006</v>
      </c>
      <c r="O5765" t="s">
        <v>28</v>
      </c>
      <c r="R5765" t="s">
        <v>44</v>
      </c>
      <c r="S5765" s="49" t="str">
        <f t="shared" si="721"/>
        <v>Card</v>
      </c>
      <c r="T5765" s="3">
        <v>0.03</v>
      </c>
      <c r="U5765" s="2">
        <v>5.4450000000000003</v>
      </c>
      <c r="V5765" s="2">
        <v>1.74</v>
      </c>
      <c r="W5765" s="54">
        <f>_xlfn.XLOOKUP(M5765,Market!A:A,Market!F:F,0)</f>
        <v>8.8999999999999996E-2</v>
      </c>
      <c r="X5765" s="55">
        <f t="shared" si="722"/>
        <v>0.16335</v>
      </c>
      <c r="Y5765" s="55">
        <f t="shared" si="723"/>
        <v>3.7050000000000001</v>
      </c>
      <c r="Z5765" s="54">
        <f t="shared" si="724"/>
        <v>0.68044077134986225</v>
      </c>
      <c r="AA5765" s="49" t="str">
        <f t="shared" ca="1" si="725"/>
        <v>N</v>
      </c>
      <c r="AB5765" s="49">
        <f t="shared" ca="1" si="726"/>
        <v>5</v>
      </c>
      <c r="AC5765" s="49" t="str">
        <f t="shared" ca="1" si="727"/>
        <v>N</v>
      </c>
    </row>
    <row r="5766" spans="1:29" x14ac:dyDescent="0.25">
      <c r="A5766">
        <v>4063</v>
      </c>
      <c r="B5766" s="9">
        <v>43560</v>
      </c>
      <c r="C5766" s="50" t="str">
        <f t="shared" si="720"/>
        <v>N</v>
      </c>
      <c r="D5766" s="52">
        <f>_xlfn.XLOOKUP(B5766,Cal_Date!B:B,Cal_Date!A:A,0)</f>
        <v>1</v>
      </c>
      <c r="E5766">
        <v>2019</v>
      </c>
      <c r="F5766" t="s">
        <v>125</v>
      </c>
      <c r="G5766" t="s">
        <v>129</v>
      </c>
      <c r="H5766" t="s">
        <v>11</v>
      </c>
      <c r="I5766" t="s">
        <v>13</v>
      </c>
      <c r="J5766" t="s">
        <v>15</v>
      </c>
      <c r="K5766" t="s">
        <v>42</v>
      </c>
      <c r="L5766">
        <v>2</v>
      </c>
      <c r="M5766">
        <v>1002</v>
      </c>
      <c r="O5766" t="s">
        <v>28</v>
      </c>
      <c r="R5766" t="s">
        <v>44</v>
      </c>
      <c r="S5766" s="49" t="str">
        <f t="shared" si="721"/>
        <v>Card</v>
      </c>
      <c r="T5766" s="3">
        <v>0.03</v>
      </c>
      <c r="U5766" s="2">
        <v>5.3000000000000007</v>
      </c>
      <c r="V5766" s="2">
        <v>2.84</v>
      </c>
      <c r="W5766" s="54">
        <f>_xlfn.XLOOKUP(M5766,Market!A:A,Market!F:F,0)</f>
        <v>0.06</v>
      </c>
      <c r="X5766" s="55">
        <f t="shared" si="722"/>
        <v>0.159</v>
      </c>
      <c r="Y5766" s="55">
        <f t="shared" si="723"/>
        <v>2.4600000000000009</v>
      </c>
      <c r="Z5766" s="54">
        <f t="shared" si="724"/>
        <v>0.46415094339622653</v>
      </c>
      <c r="AA5766" s="49" t="str">
        <f t="shared" ca="1" si="725"/>
        <v>N</v>
      </c>
      <c r="AB5766" s="49">
        <f t="shared" ca="1" si="726"/>
        <v>5</v>
      </c>
      <c r="AC5766" s="49" t="str">
        <f t="shared" ca="1" si="727"/>
        <v>N</v>
      </c>
    </row>
    <row r="5767" spans="1:29" x14ac:dyDescent="0.25">
      <c r="A5767">
        <v>4064</v>
      </c>
      <c r="B5767" s="9">
        <v>43560</v>
      </c>
      <c r="C5767" s="50" t="str">
        <f t="shared" si="720"/>
        <v>N</v>
      </c>
      <c r="D5767" s="52">
        <f>_xlfn.XLOOKUP(B5767,Cal_Date!B:B,Cal_Date!A:A,0)</f>
        <v>1</v>
      </c>
      <c r="E5767">
        <v>2019</v>
      </c>
      <c r="F5767" t="s">
        <v>125</v>
      </c>
      <c r="G5767" t="s">
        <v>129</v>
      </c>
      <c r="H5767" t="s">
        <v>11</v>
      </c>
      <c r="I5767" t="s">
        <v>13</v>
      </c>
      <c r="J5767" t="s">
        <v>15</v>
      </c>
      <c r="K5767" t="s">
        <v>42</v>
      </c>
      <c r="L5767">
        <v>1</v>
      </c>
      <c r="M5767">
        <v>1001</v>
      </c>
      <c r="O5767" t="s">
        <v>25</v>
      </c>
      <c r="R5767" t="s">
        <v>44</v>
      </c>
      <c r="S5767" s="49" t="str">
        <f t="shared" si="721"/>
        <v>Card</v>
      </c>
      <c r="T5767" s="3">
        <v>0.03</v>
      </c>
      <c r="U5767" s="2">
        <v>2.6500000000000004</v>
      </c>
      <c r="V5767" s="2">
        <v>1.42</v>
      </c>
      <c r="W5767" s="54">
        <f>_xlfn.XLOOKUP(M5767,Market!A:A,Market!F:F,0)</f>
        <v>0.06</v>
      </c>
      <c r="X5767" s="55">
        <f t="shared" si="722"/>
        <v>7.9500000000000001E-2</v>
      </c>
      <c r="Y5767" s="55">
        <f t="shared" si="723"/>
        <v>1.2300000000000004</v>
      </c>
      <c r="Z5767" s="54">
        <f t="shared" si="724"/>
        <v>0.46415094339622653</v>
      </c>
      <c r="AA5767" s="49" t="str">
        <f t="shared" ca="1" si="725"/>
        <v>N</v>
      </c>
      <c r="AB5767" s="49">
        <f t="shared" ca="1" si="726"/>
        <v>5</v>
      </c>
      <c r="AC5767" s="49" t="str">
        <f t="shared" ca="1" si="727"/>
        <v>N</v>
      </c>
    </row>
    <row r="5768" spans="1:29" x14ac:dyDescent="0.25">
      <c r="A5768">
        <v>4065</v>
      </c>
      <c r="B5768" s="9">
        <v>43560</v>
      </c>
      <c r="C5768" s="50" t="str">
        <f t="shared" si="720"/>
        <v>N</v>
      </c>
      <c r="D5768" s="52">
        <f>_xlfn.XLOOKUP(B5768,Cal_Date!B:B,Cal_Date!A:A,0)</f>
        <v>1</v>
      </c>
      <c r="E5768">
        <v>2019</v>
      </c>
      <c r="F5768" t="s">
        <v>125</v>
      </c>
      <c r="G5768" t="s">
        <v>129</v>
      </c>
      <c r="H5768" t="s">
        <v>48</v>
      </c>
      <c r="I5768" t="s">
        <v>18</v>
      </c>
      <c r="J5768" t="s">
        <v>10</v>
      </c>
      <c r="K5768" t="s">
        <v>43</v>
      </c>
      <c r="L5768">
        <v>1</v>
      </c>
      <c r="M5768">
        <v>1003</v>
      </c>
      <c r="O5768" t="s">
        <v>25</v>
      </c>
      <c r="R5768" t="s">
        <v>44</v>
      </c>
      <c r="S5768" s="49" t="str">
        <f t="shared" si="721"/>
        <v>Card</v>
      </c>
      <c r="T5768" s="3">
        <v>0.03</v>
      </c>
      <c r="U5768" s="2">
        <v>7.42</v>
      </c>
      <c r="V5768" s="2">
        <v>1.46</v>
      </c>
      <c r="W5768" s="54">
        <f>_xlfn.XLOOKUP(M5768,Market!A:A,Market!F:F,0)</f>
        <v>0.06</v>
      </c>
      <c r="X5768" s="55">
        <f t="shared" si="722"/>
        <v>0.22259999999999999</v>
      </c>
      <c r="Y5768" s="55">
        <f t="shared" si="723"/>
        <v>5.96</v>
      </c>
      <c r="Z5768" s="54">
        <f t="shared" si="724"/>
        <v>0.80323450134770891</v>
      </c>
      <c r="AA5768" s="49" t="str">
        <f t="shared" ca="1" si="725"/>
        <v>N</v>
      </c>
      <c r="AB5768" s="49">
        <f t="shared" ca="1" si="726"/>
        <v>5</v>
      </c>
      <c r="AC5768" s="49" t="str">
        <f t="shared" ca="1" si="727"/>
        <v>N</v>
      </c>
    </row>
    <row r="5769" spans="1:29" x14ac:dyDescent="0.25">
      <c r="A5769">
        <v>4066</v>
      </c>
      <c r="B5769" s="9">
        <v>43560</v>
      </c>
      <c r="C5769" s="50" t="str">
        <f t="shared" si="720"/>
        <v>N</v>
      </c>
      <c r="D5769" s="52">
        <f>_xlfn.XLOOKUP(B5769,Cal_Date!B:B,Cal_Date!A:A,0)</f>
        <v>1</v>
      </c>
      <c r="E5769">
        <v>2019</v>
      </c>
      <c r="F5769" t="s">
        <v>125</v>
      </c>
      <c r="G5769" t="s">
        <v>129</v>
      </c>
      <c r="H5769" t="s">
        <v>48</v>
      </c>
      <c r="I5769" t="s">
        <v>18</v>
      </c>
      <c r="J5769" t="s">
        <v>10</v>
      </c>
      <c r="K5769" t="s">
        <v>43</v>
      </c>
      <c r="L5769">
        <v>1</v>
      </c>
      <c r="M5769">
        <v>1004</v>
      </c>
      <c r="O5769" t="s">
        <v>28</v>
      </c>
      <c r="R5769" t="s">
        <v>44</v>
      </c>
      <c r="S5769" s="49" t="str">
        <f t="shared" si="721"/>
        <v>Card</v>
      </c>
      <c r="T5769" s="3">
        <v>0.03</v>
      </c>
      <c r="U5769" s="2">
        <v>7.42</v>
      </c>
      <c r="V5769" s="2">
        <v>1.46</v>
      </c>
      <c r="W5769" s="54">
        <f>_xlfn.XLOOKUP(M5769,Market!A:A,Market!F:F,0)</f>
        <v>0.06</v>
      </c>
      <c r="X5769" s="55">
        <f t="shared" si="722"/>
        <v>0.22259999999999999</v>
      </c>
      <c r="Y5769" s="55">
        <f t="shared" si="723"/>
        <v>5.96</v>
      </c>
      <c r="Z5769" s="54">
        <f t="shared" si="724"/>
        <v>0.80323450134770891</v>
      </c>
      <c r="AA5769" s="49" t="str">
        <f t="shared" ca="1" si="725"/>
        <v>N</v>
      </c>
      <c r="AB5769" s="49">
        <f t="shared" ca="1" si="726"/>
        <v>5</v>
      </c>
      <c r="AC5769" s="49" t="str">
        <f t="shared" ca="1" si="727"/>
        <v>N</v>
      </c>
    </row>
    <row r="5770" spans="1:29" x14ac:dyDescent="0.25">
      <c r="A5770">
        <v>4067</v>
      </c>
      <c r="B5770" s="9">
        <v>43560</v>
      </c>
      <c r="C5770" s="50" t="str">
        <f t="shared" si="720"/>
        <v>N</v>
      </c>
      <c r="D5770" s="52">
        <f>_xlfn.XLOOKUP(B5770,Cal_Date!B:B,Cal_Date!A:A,0)</f>
        <v>1</v>
      </c>
      <c r="E5770">
        <v>2019</v>
      </c>
      <c r="F5770" t="s">
        <v>125</v>
      </c>
      <c r="G5770" t="s">
        <v>129</v>
      </c>
      <c r="H5770" t="s">
        <v>11</v>
      </c>
      <c r="I5770" t="s">
        <v>13</v>
      </c>
      <c r="J5770" t="s">
        <v>15</v>
      </c>
      <c r="K5770" t="s">
        <v>42</v>
      </c>
      <c r="L5770">
        <v>2</v>
      </c>
      <c r="M5770">
        <v>1003</v>
      </c>
      <c r="O5770" t="s">
        <v>25</v>
      </c>
      <c r="R5770" t="s">
        <v>44</v>
      </c>
      <c r="S5770" s="49" t="str">
        <f t="shared" si="721"/>
        <v>Card</v>
      </c>
      <c r="T5770" s="3">
        <v>0.03</v>
      </c>
      <c r="U5770" s="2">
        <v>5.3000000000000007</v>
      </c>
      <c r="V5770" s="2">
        <v>2.84</v>
      </c>
      <c r="W5770" s="54">
        <f>_xlfn.XLOOKUP(M5770,Market!A:A,Market!F:F,0)</f>
        <v>0.06</v>
      </c>
      <c r="X5770" s="55">
        <f t="shared" si="722"/>
        <v>0.159</v>
      </c>
      <c r="Y5770" s="55">
        <f t="shared" si="723"/>
        <v>2.4600000000000009</v>
      </c>
      <c r="Z5770" s="54">
        <f t="shared" si="724"/>
        <v>0.46415094339622653</v>
      </c>
      <c r="AA5770" s="49" t="str">
        <f t="shared" ca="1" si="725"/>
        <v>N</v>
      </c>
      <c r="AB5770" s="49">
        <f t="shared" ca="1" si="726"/>
        <v>5</v>
      </c>
      <c r="AC5770" s="49" t="str">
        <f t="shared" ca="1" si="727"/>
        <v>N</v>
      </c>
    </row>
    <row r="5771" spans="1:29" x14ac:dyDescent="0.25">
      <c r="A5771">
        <v>4068</v>
      </c>
      <c r="B5771" s="9">
        <v>43560</v>
      </c>
      <c r="C5771" s="50" t="str">
        <f t="shared" si="720"/>
        <v>N</v>
      </c>
      <c r="D5771" s="52">
        <f>_xlfn.XLOOKUP(B5771,Cal_Date!B:B,Cal_Date!A:A,0)</f>
        <v>1</v>
      </c>
      <c r="E5771">
        <v>2019</v>
      </c>
      <c r="F5771" t="s">
        <v>125</v>
      </c>
      <c r="G5771" t="s">
        <v>129</v>
      </c>
      <c r="H5771" t="s">
        <v>14</v>
      </c>
      <c r="I5771" t="s">
        <v>18</v>
      </c>
      <c r="J5771" t="s">
        <v>15</v>
      </c>
      <c r="K5771" t="s">
        <v>43</v>
      </c>
      <c r="L5771">
        <v>1</v>
      </c>
      <c r="M5771">
        <v>1005</v>
      </c>
      <c r="O5771" t="s">
        <v>25</v>
      </c>
      <c r="R5771" t="s">
        <v>44</v>
      </c>
      <c r="S5771" s="49" t="str">
        <f t="shared" si="721"/>
        <v>Card</v>
      </c>
      <c r="T5771" s="3">
        <v>0.03</v>
      </c>
      <c r="U5771" s="2">
        <v>7.0785</v>
      </c>
      <c r="V5771" s="2">
        <v>2.1</v>
      </c>
      <c r="W5771" s="54">
        <f>_xlfn.XLOOKUP(M5771,Market!A:A,Market!F:F,0)</f>
        <v>8.8999999999999996E-2</v>
      </c>
      <c r="X5771" s="55">
        <f t="shared" si="722"/>
        <v>0.21235499999999999</v>
      </c>
      <c r="Y5771" s="55">
        <f t="shared" si="723"/>
        <v>4.9785000000000004</v>
      </c>
      <c r="Z5771" s="54">
        <f t="shared" si="724"/>
        <v>0.70332697605424888</v>
      </c>
      <c r="AA5771" s="49" t="str">
        <f t="shared" ca="1" si="725"/>
        <v>N</v>
      </c>
      <c r="AB5771" s="49">
        <f t="shared" ca="1" si="726"/>
        <v>5</v>
      </c>
      <c r="AC5771" s="49" t="str">
        <f t="shared" ca="1" si="727"/>
        <v>N</v>
      </c>
    </row>
    <row r="5772" spans="1:29" x14ac:dyDescent="0.25">
      <c r="A5772">
        <v>4069</v>
      </c>
      <c r="B5772" s="9">
        <v>43560</v>
      </c>
      <c r="C5772" s="50" t="str">
        <f t="shared" si="720"/>
        <v>N</v>
      </c>
      <c r="D5772" s="52">
        <f>_xlfn.XLOOKUP(B5772,Cal_Date!B:B,Cal_Date!A:A,0)</f>
        <v>1</v>
      </c>
      <c r="E5772">
        <v>2019</v>
      </c>
      <c r="F5772" t="s">
        <v>125</v>
      </c>
      <c r="G5772" t="s">
        <v>129</v>
      </c>
      <c r="H5772" t="s">
        <v>11</v>
      </c>
      <c r="I5772" t="s">
        <v>11</v>
      </c>
      <c r="J5772" t="s">
        <v>15</v>
      </c>
      <c r="K5772" t="s">
        <v>42</v>
      </c>
      <c r="L5772">
        <v>2</v>
      </c>
      <c r="M5772">
        <v>1007</v>
      </c>
      <c r="O5772" t="s">
        <v>28</v>
      </c>
      <c r="R5772" t="s">
        <v>44</v>
      </c>
      <c r="S5772" s="49" t="str">
        <f t="shared" si="721"/>
        <v>Card</v>
      </c>
      <c r="T5772" s="3">
        <v>0.03</v>
      </c>
      <c r="U5772" s="2">
        <v>5.4450000000000003</v>
      </c>
      <c r="V5772" s="2">
        <v>1.74</v>
      </c>
      <c r="W5772" s="54">
        <f>_xlfn.XLOOKUP(M5772,Market!A:A,Market!F:F,0)</f>
        <v>8.8999999999999996E-2</v>
      </c>
      <c r="X5772" s="55">
        <f t="shared" si="722"/>
        <v>0.16335</v>
      </c>
      <c r="Y5772" s="55">
        <f t="shared" si="723"/>
        <v>3.7050000000000001</v>
      </c>
      <c r="Z5772" s="54">
        <f t="shared" si="724"/>
        <v>0.68044077134986225</v>
      </c>
      <c r="AA5772" s="49" t="str">
        <f t="shared" ca="1" si="725"/>
        <v>N</v>
      </c>
      <c r="AB5772" s="49">
        <f t="shared" ca="1" si="726"/>
        <v>5</v>
      </c>
      <c r="AC5772" s="49" t="str">
        <f t="shared" ca="1" si="727"/>
        <v>N</v>
      </c>
    </row>
    <row r="5773" spans="1:29" x14ac:dyDescent="0.25">
      <c r="A5773">
        <v>4070</v>
      </c>
      <c r="B5773" s="9">
        <v>43560</v>
      </c>
      <c r="C5773" s="50" t="str">
        <f t="shared" si="720"/>
        <v>N</v>
      </c>
      <c r="D5773" s="52">
        <f>_xlfn.XLOOKUP(B5773,Cal_Date!B:B,Cal_Date!A:A,0)</f>
        <v>1</v>
      </c>
      <c r="E5773">
        <v>2019</v>
      </c>
      <c r="F5773" t="s">
        <v>125</v>
      </c>
      <c r="G5773" t="s">
        <v>129</v>
      </c>
      <c r="H5773" t="s">
        <v>11</v>
      </c>
      <c r="I5773" t="s">
        <v>11</v>
      </c>
      <c r="J5773" t="s">
        <v>15</v>
      </c>
      <c r="K5773" t="s">
        <v>42</v>
      </c>
      <c r="L5773">
        <v>1</v>
      </c>
      <c r="M5773">
        <v>1009</v>
      </c>
      <c r="O5773" t="s">
        <v>28</v>
      </c>
      <c r="R5773" t="s">
        <v>44</v>
      </c>
      <c r="S5773" s="49" t="str">
        <f t="shared" si="721"/>
        <v>Card</v>
      </c>
      <c r="T5773" s="3">
        <v>0.03</v>
      </c>
      <c r="U5773" s="2">
        <v>2.7225000000000001</v>
      </c>
      <c r="V5773" s="2">
        <v>0.87</v>
      </c>
      <c r="W5773" s="54">
        <f>_xlfn.XLOOKUP(M5773,Market!A:A,Market!F:F,0)</f>
        <v>8.8999999999999996E-2</v>
      </c>
      <c r="X5773" s="55">
        <f t="shared" si="722"/>
        <v>8.1674999999999998E-2</v>
      </c>
      <c r="Y5773" s="55">
        <f t="shared" si="723"/>
        <v>1.8525</v>
      </c>
      <c r="Z5773" s="54">
        <f t="shared" si="724"/>
        <v>0.68044077134986225</v>
      </c>
      <c r="AA5773" s="49" t="str">
        <f t="shared" ca="1" si="725"/>
        <v>N</v>
      </c>
      <c r="AB5773" s="49">
        <f t="shared" ca="1" si="726"/>
        <v>5</v>
      </c>
      <c r="AC5773" s="49" t="str">
        <f t="shared" ca="1" si="727"/>
        <v>N</v>
      </c>
    </row>
    <row r="5774" spans="1:29" x14ac:dyDescent="0.25">
      <c r="A5774">
        <v>4071</v>
      </c>
      <c r="B5774" s="9">
        <v>43560</v>
      </c>
      <c r="C5774" s="50" t="str">
        <f t="shared" si="720"/>
        <v>N</v>
      </c>
      <c r="D5774" s="52">
        <f>_xlfn.XLOOKUP(B5774,Cal_Date!B:B,Cal_Date!A:A,0)</f>
        <v>1</v>
      </c>
      <c r="E5774">
        <v>2019</v>
      </c>
      <c r="F5774" t="s">
        <v>125</v>
      </c>
      <c r="G5774" t="s">
        <v>129</v>
      </c>
      <c r="H5774" t="s">
        <v>11</v>
      </c>
      <c r="I5774" t="s">
        <v>11</v>
      </c>
      <c r="J5774" t="s">
        <v>15</v>
      </c>
      <c r="K5774" t="s">
        <v>42</v>
      </c>
      <c r="L5774">
        <v>2</v>
      </c>
      <c r="M5774">
        <v>1001</v>
      </c>
      <c r="O5774" t="s">
        <v>25</v>
      </c>
      <c r="R5774" t="s">
        <v>44</v>
      </c>
      <c r="S5774" s="49" t="str">
        <f t="shared" si="721"/>
        <v>Card</v>
      </c>
      <c r="T5774" s="3">
        <v>0.03</v>
      </c>
      <c r="U5774" s="2">
        <v>5.3000000000000007</v>
      </c>
      <c r="V5774" s="2">
        <v>1.74</v>
      </c>
      <c r="W5774" s="54">
        <f>_xlfn.XLOOKUP(M5774,Market!A:A,Market!F:F,0)</f>
        <v>0.06</v>
      </c>
      <c r="X5774" s="55">
        <f t="shared" si="722"/>
        <v>0.159</v>
      </c>
      <c r="Y5774" s="55">
        <f t="shared" si="723"/>
        <v>3.5600000000000005</v>
      </c>
      <c r="Z5774" s="54">
        <f t="shared" si="724"/>
        <v>0.67169811320754713</v>
      </c>
      <c r="AA5774" s="49" t="str">
        <f t="shared" ca="1" si="725"/>
        <v>N</v>
      </c>
      <c r="AB5774" s="49">
        <f t="shared" ca="1" si="726"/>
        <v>5</v>
      </c>
      <c r="AC5774" s="49" t="str">
        <f t="shared" ca="1" si="727"/>
        <v>N</v>
      </c>
    </row>
    <row r="5775" spans="1:29" x14ac:dyDescent="0.25">
      <c r="A5775">
        <v>4072</v>
      </c>
      <c r="B5775" s="9">
        <v>43560</v>
      </c>
      <c r="C5775" s="50" t="str">
        <f t="shared" si="720"/>
        <v>N</v>
      </c>
      <c r="D5775" s="52">
        <f>_xlfn.XLOOKUP(B5775,Cal_Date!B:B,Cal_Date!A:A,0)</f>
        <v>1</v>
      </c>
      <c r="E5775">
        <v>2019</v>
      </c>
      <c r="F5775" t="s">
        <v>125</v>
      </c>
      <c r="G5775" t="s">
        <v>129</v>
      </c>
      <c r="H5775" t="s">
        <v>11</v>
      </c>
      <c r="I5775" t="s">
        <v>11</v>
      </c>
      <c r="J5775" t="s">
        <v>15</v>
      </c>
      <c r="K5775" t="s">
        <v>42</v>
      </c>
      <c r="L5775">
        <v>1</v>
      </c>
      <c r="M5775">
        <v>1010</v>
      </c>
      <c r="O5775" t="s">
        <v>25</v>
      </c>
      <c r="R5775" t="s">
        <v>44</v>
      </c>
      <c r="S5775" s="49" t="str">
        <f t="shared" si="721"/>
        <v>Card</v>
      </c>
      <c r="T5775" s="3">
        <v>0.03</v>
      </c>
      <c r="U5775" s="2">
        <v>2.7</v>
      </c>
      <c r="V5775" s="2">
        <v>0.87</v>
      </c>
      <c r="W5775" s="54">
        <f>_xlfn.XLOOKUP(M5775,Market!A:A,Market!F:F,0)</f>
        <v>0.08</v>
      </c>
      <c r="X5775" s="55">
        <f t="shared" si="722"/>
        <v>8.1000000000000003E-2</v>
      </c>
      <c r="Y5775" s="55">
        <f t="shared" si="723"/>
        <v>1.83</v>
      </c>
      <c r="Z5775" s="54">
        <f t="shared" si="724"/>
        <v>0.67777777777777781</v>
      </c>
      <c r="AA5775" s="49" t="str">
        <f t="shared" ca="1" si="725"/>
        <v>N</v>
      </c>
      <c r="AB5775" s="49">
        <f t="shared" ca="1" si="726"/>
        <v>5</v>
      </c>
      <c r="AC5775" s="49" t="str">
        <f t="shared" ca="1" si="727"/>
        <v>N</v>
      </c>
    </row>
    <row r="5776" spans="1:29" x14ac:dyDescent="0.25">
      <c r="A5776">
        <v>4073</v>
      </c>
      <c r="B5776" s="9">
        <v>43560</v>
      </c>
      <c r="C5776" s="50" t="str">
        <f t="shared" si="720"/>
        <v>N</v>
      </c>
      <c r="D5776" s="52">
        <f>_xlfn.XLOOKUP(B5776,Cal_Date!B:B,Cal_Date!A:A,0)</f>
        <v>1</v>
      </c>
      <c r="E5776">
        <v>2019</v>
      </c>
      <c r="F5776" t="s">
        <v>125</v>
      </c>
      <c r="G5776" t="s">
        <v>129</v>
      </c>
      <c r="H5776" t="s">
        <v>11</v>
      </c>
      <c r="I5776" t="s">
        <v>13</v>
      </c>
      <c r="J5776" t="s">
        <v>15</v>
      </c>
      <c r="K5776" t="s">
        <v>42</v>
      </c>
      <c r="L5776">
        <v>1</v>
      </c>
      <c r="M5776">
        <v>1010</v>
      </c>
      <c r="O5776" t="s">
        <v>25</v>
      </c>
      <c r="R5776" t="s">
        <v>44</v>
      </c>
      <c r="S5776" s="49" t="str">
        <f t="shared" si="721"/>
        <v>Card</v>
      </c>
      <c r="T5776" s="3">
        <v>0.03</v>
      </c>
      <c r="U5776" s="2">
        <v>2.7</v>
      </c>
      <c r="V5776" s="2">
        <v>1.42</v>
      </c>
      <c r="W5776" s="54">
        <f>_xlfn.XLOOKUP(M5776,Market!A:A,Market!F:F,0)</f>
        <v>0.08</v>
      </c>
      <c r="X5776" s="55">
        <f t="shared" si="722"/>
        <v>8.1000000000000003E-2</v>
      </c>
      <c r="Y5776" s="55">
        <f t="shared" si="723"/>
        <v>1.2800000000000002</v>
      </c>
      <c r="Z5776" s="54">
        <f t="shared" si="724"/>
        <v>0.47407407407407415</v>
      </c>
      <c r="AA5776" s="49" t="str">
        <f t="shared" ca="1" si="725"/>
        <v>N</v>
      </c>
      <c r="AB5776" s="49">
        <f t="shared" ca="1" si="726"/>
        <v>5</v>
      </c>
      <c r="AC5776" s="49" t="str">
        <f t="shared" ca="1" si="727"/>
        <v>N</v>
      </c>
    </row>
    <row r="5777" spans="1:29" x14ac:dyDescent="0.25">
      <c r="A5777">
        <v>4074</v>
      </c>
      <c r="B5777" s="9">
        <v>43560</v>
      </c>
      <c r="C5777" s="50" t="str">
        <f t="shared" si="720"/>
        <v>N</v>
      </c>
      <c r="D5777" s="52">
        <f>_xlfn.XLOOKUP(B5777,Cal_Date!B:B,Cal_Date!A:A,0)</f>
        <v>1</v>
      </c>
      <c r="E5777">
        <v>2019</v>
      </c>
      <c r="F5777" t="s">
        <v>125</v>
      </c>
      <c r="G5777" t="s">
        <v>129</v>
      </c>
      <c r="H5777" t="s">
        <v>14</v>
      </c>
      <c r="I5777" t="s">
        <v>18</v>
      </c>
      <c r="J5777" t="s">
        <v>15</v>
      </c>
      <c r="K5777" t="s">
        <v>43</v>
      </c>
      <c r="L5777">
        <v>1</v>
      </c>
      <c r="M5777">
        <v>1010</v>
      </c>
      <c r="O5777" t="s">
        <v>25</v>
      </c>
      <c r="R5777" t="s">
        <v>44</v>
      </c>
      <c r="S5777" s="49" t="str">
        <f t="shared" si="721"/>
        <v>Card</v>
      </c>
      <c r="T5777" s="3">
        <v>0.03</v>
      </c>
      <c r="U5777" s="2">
        <v>7.5600000000000005</v>
      </c>
      <c r="V5777" s="2">
        <v>2.2200000000000002</v>
      </c>
      <c r="W5777" s="54">
        <f>_xlfn.XLOOKUP(M5777,Market!A:A,Market!F:F,0)</f>
        <v>0.08</v>
      </c>
      <c r="X5777" s="55">
        <f t="shared" si="722"/>
        <v>0.2268</v>
      </c>
      <c r="Y5777" s="55">
        <f t="shared" si="723"/>
        <v>5.34</v>
      </c>
      <c r="Z5777" s="54">
        <f t="shared" si="724"/>
        <v>0.70634920634920628</v>
      </c>
      <c r="AA5777" s="49" t="str">
        <f t="shared" ca="1" si="725"/>
        <v>N</v>
      </c>
      <c r="AB5777" s="49">
        <f t="shared" ca="1" si="726"/>
        <v>5</v>
      </c>
      <c r="AC5777" s="49" t="str">
        <f t="shared" ca="1" si="727"/>
        <v>N</v>
      </c>
    </row>
    <row r="5778" spans="1:29" x14ac:dyDescent="0.25">
      <c r="A5778">
        <v>4075</v>
      </c>
      <c r="B5778" s="9">
        <v>43560</v>
      </c>
      <c r="C5778" s="50" t="str">
        <f t="shared" si="720"/>
        <v>N</v>
      </c>
      <c r="D5778" s="52">
        <f>_xlfn.XLOOKUP(B5778,Cal_Date!B:B,Cal_Date!A:A,0)</f>
        <v>1</v>
      </c>
      <c r="E5778">
        <v>2019</v>
      </c>
      <c r="F5778" t="s">
        <v>125</v>
      </c>
      <c r="G5778" t="s">
        <v>129</v>
      </c>
      <c r="H5778" t="s">
        <v>48</v>
      </c>
      <c r="I5778" t="s">
        <v>18</v>
      </c>
      <c r="J5778" t="s">
        <v>10</v>
      </c>
      <c r="K5778" t="s">
        <v>43</v>
      </c>
      <c r="L5778">
        <v>1</v>
      </c>
      <c r="M5778">
        <v>1010</v>
      </c>
      <c r="O5778" t="s">
        <v>25</v>
      </c>
      <c r="R5778" t="s">
        <v>44</v>
      </c>
      <c r="S5778" s="49" t="str">
        <f t="shared" si="721"/>
        <v>Card</v>
      </c>
      <c r="T5778" s="3">
        <v>0.03</v>
      </c>
      <c r="U5778" s="2">
        <v>7.5600000000000005</v>
      </c>
      <c r="V5778" s="2">
        <v>1.46</v>
      </c>
      <c r="W5778" s="54">
        <f>_xlfn.XLOOKUP(M5778,Market!A:A,Market!F:F,0)</f>
        <v>0.08</v>
      </c>
      <c r="X5778" s="55">
        <f t="shared" si="722"/>
        <v>0.2268</v>
      </c>
      <c r="Y5778" s="55">
        <f t="shared" si="723"/>
        <v>6.1000000000000005</v>
      </c>
      <c r="Z5778" s="54">
        <f t="shared" si="724"/>
        <v>0.80687830687830686</v>
      </c>
      <c r="AA5778" s="49" t="str">
        <f t="shared" ca="1" si="725"/>
        <v>N</v>
      </c>
      <c r="AB5778" s="49">
        <f t="shared" ca="1" si="726"/>
        <v>5</v>
      </c>
      <c r="AC5778" s="49" t="str">
        <f t="shared" ca="1" si="727"/>
        <v>N</v>
      </c>
    </row>
    <row r="5779" spans="1:29" x14ac:dyDescent="0.25">
      <c r="A5779">
        <v>4076</v>
      </c>
      <c r="B5779" s="9">
        <v>43560</v>
      </c>
      <c r="C5779" s="50" t="str">
        <f t="shared" si="720"/>
        <v>N</v>
      </c>
      <c r="D5779" s="52">
        <f>_xlfn.XLOOKUP(B5779,Cal_Date!B:B,Cal_Date!A:A,0)</f>
        <v>1</v>
      </c>
      <c r="E5779">
        <v>2019</v>
      </c>
      <c r="F5779" t="s">
        <v>125</v>
      </c>
      <c r="G5779" t="s">
        <v>129</v>
      </c>
      <c r="H5779" t="s">
        <v>48</v>
      </c>
      <c r="I5779" t="s">
        <v>18</v>
      </c>
      <c r="J5779" t="s">
        <v>10</v>
      </c>
      <c r="K5779" t="s">
        <v>43</v>
      </c>
      <c r="L5779">
        <v>2</v>
      </c>
      <c r="M5779">
        <v>1011</v>
      </c>
      <c r="O5779" t="s">
        <v>25</v>
      </c>
      <c r="R5779" t="s">
        <v>44</v>
      </c>
      <c r="S5779" s="49" t="str">
        <f t="shared" si="721"/>
        <v>Card</v>
      </c>
      <c r="T5779" s="3">
        <v>0.03</v>
      </c>
      <c r="U5779" s="2">
        <v>14.84</v>
      </c>
      <c r="V5779" s="2">
        <v>2.92</v>
      </c>
      <c r="W5779" s="54">
        <f>_xlfn.XLOOKUP(M5779,Market!A:A,Market!F:F,0)</f>
        <v>0.06</v>
      </c>
      <c r="X5779" s="55">
        <f t="shared" si="722"/>
        <v>0.44519999999999998</v>
      </c>
      <c r="Y5779" s="55">
        <f t="shared" si="723"/>
        <v>11.92</v>
      </c>
      <c r="Z5779" s="54">
        <f t="shared" si="724"/>
        <v>0.80323450134770891</v>
      </c>
      <c r="AA5779" s="49" t="str">
        <f t="shared" ca="1" si="725"/>
        <v>N</v>
      </c>
      <c r="AB5779" s="49">
        <f t="shared" ca="1" si="726"/>
        <v>5</v>
      </c>
      <c r="AC5779" s="49" t="str">
        <f t="shared" ca="1" si="727"/>
        <v>N</v>
      </c>
    </row>
    <row r="5780" spans="1:29" x14ac:dyDescent="0.25">
      <c r="A5780">
        <v>4077</v>
      </c>
      <c r="B5780" s="9">
        <v>43560</v>
      </c>
      <c r="C5780" s="50" t="str">
        <f t="shared" si="720"/>
        <v>N</v>
      </c>
      <c r="D5780" s="52">
        <f>_xlfn.XLOOKUP(B5780,Cal_Date!B:B,Cal_Date!A:A,0)</f>
        <v>1</v>
      </c>
      <c r="E5780">
        <v>2019</v>
      </c>
      <c r="F5780" t="s">
        <v>125</v>
      </c>
      <c r="G5780" t="s">
        <v>129</v>
      </c>
      <c r="H5780" t="s">
        <v>48</v>
      </c>
      <c r="I5780" t="s">
        <v>18</v>
      </c>
      <c r="J5780" t="s">
        <v>10</v>
      </c>
      <c r="K5780" t="s">
        <v>43</v>
      </c>
      <c r="L5780">
        <v>1</v>
      </c>
      <c r="M5780">
        <v>1007</v>
      </c>
      <c r="O5780" t="s">
        <v>28</v>
      </c>
      <c r="R5780" t="s">
        <v>44</v>
      </c>
      <c r="S5780" s="49" t="str">
        <f t="shared" si="721"/>
        <v>Card</v>
      </c>
      <c r="T5780" s="3">
        <v>0.03</v>
      </c>
      <c r="U5780" s="2">
        <v>7.6229999999999993</v>
      </c>
      <c r="V5780" s="2">
        <v>1.46</v>
      </c>
      <c r="W5780" s="54">
        <f>_xlfn.XLOOKUP(M5780,Market!A:A,Market!F:F,0)</f>
        <v>8.8999999999999996E-2</v>
      </c>
      <c r="X5780" s="55">
        <f t="shared" si="722"/>
        <v>0.22868999999999998</v>
      </c>
      <c r="Y5780" s="55">
        <f t="shared" si="723"/>
        <v>6.1629999999999994</v>
      </c>
      <c r="Z5780" s="54">
        <f t="shared" si="724"/>
        <v>0.80847435392889933</v>
      </c>
      <c r="AA5780" s="49" t="str">
        <f t="shared" ca="1" si="725"/>
        <v>N</v>
      </c>
      <c r="AB5780" s="49">
        <f t="shared" ca="1" si="726"/>
        <v>5</v>
      </c>
      <c r="AC5780" s="49" t="str">
        <f t="shared" ca="1" si="727"/>
        <v>N</v>
      </c>
    </row>
    <row r="5781" spans="1:29" x14ac:dyDescent="0.25">
      <c r="A5781">
        <v>4078</v>
      </c>
      <c r="B5781" s="9">
        <v>43560</v>
      </c>
      <c r="C5781" s="50" t="str">
        <f t="shared" si="720"/>
        <v>N</v>
      </c>
      <c r="D5781" s="52">
        <f>_xlfn.XLOOKUP(B5781,Cal_Date!B:B,Cal_Date!A:A,0)</f>
        <v>1</v>
      </c>
      <c r="E5781">
        <v>2019</v>
      </c>
      <c r="F5781" t="s">
        <v>125</v>
      </c>
      <c r="G5781" t="s">
        <v>129</v>
      </c>
      <c r="H5781" t="s">
        <v>11</v>
      </c>
      <c r="I5781" t="s">
        <v>11</v>
      </c>
      <c r="J5781" t="s">
        <v>15</v>
      </c>
      <c r="K5781" t="s">
        <v>42</v>
      </c>
      <c r="L5781">
        <v>1</v>
      </c>
      <c r="M5781">
        <v>1007</v>
      </c>
      <c r="O5781" t="s">
        <v>28</v>
      </c>
      <c r="R5781" t="s">
        <v>44</v>
      </c>
      <c r="S5781" s="49" t="str">
        <f t="shared" si="721"/>
        <v>Card</v>
      </c>
      <c r="T5781" s="3">
        <v>0.03</v>
      </c>
      <c r="U5781" s="2">
        <v>2.7225000000000001</v>
      </c>
      <c r="V5781" s="2">
        <v>0.87</v>
      </c>
      <c r="W5781" s="54">
        <f>_xlfn.XLOOKUP(M5781,Market!A:A,Market!F:F,0)</f>
        <v>8.8999999999999996E-2</v>
      </c>
      <c r="X5781" s="55">
        <f t="shared" si="722"/>
        <v>8.1674999999999998E-2</v>
      </c>
      <c r="Y5781" s="55">
        <f t="shared" si="723"/>
        <v>1.8525</v>
      </c>
      <c r="Z5781" s="54">
        <f t="shared" si="724"/>
        <v>0.68044077134986225</v>
      </c>
      <c r="AA5781" s="49" t="str">
        <f t="shared" ca="1" si="725"/>
        <v>N</v>
      </c>
      <c r="AB5781" s="49">
        <f t="shared" ca="1" si="726"/>
        <v>5</v>
      </c>
      <c r="AC5781" s="49" t="str">
        <f t="shared" ca="1" si="727"/>
        <v>N</v>
      </c>
    </row>
    <row r="5782" spans="1:29" x14ac:dyDescent="0.25">
      <c r="A5782">
        <v>4079</v>
      </c>
      <c r="B5782" s="9">
        <v>43560</v>
      </c>
      <c r="C5782" s="50" t="str">
        <f t="shared" si="720"/>
        <v>N</v>
      </c>
      <c r="D5782" s="52">
        <f>_xlfn.XLOOKUP(B5782,Cal_Date!B:B,Cal_Date!A:A,0)</f>
        <v>1</v>
      </c>
      <c r="E5782">
        <v>2019</v>
      </c>
      <c r="F5782" t="s">
        <v>125</v>
      </c>
      <c r="G5782" t="s">
        <v>129</v>
      </c>
      <c r="H5782" t="s">
        <v>48</v>
      </c>
      <c r="I5782" t="s">
        <v>18</v>
      </c>
      <c r="J5782" t="s">
        <v>10</v>
      </c>
      <c r="K5782" t="s">
        <v>43</v>
      </c>
      <c r="L5782">
        <v>1</v>
      </c>
      <c r="M5782">
        <v>1008</v>
      </c>
      <c r="O5782" t="s">
        <v>28</v>
      </c>
      <c r="R5782" t="s">
        <v>47</v>
      </c>
      <c r="S5782" s="49" t="str">
        <f t="shared" si="721"/>
        <v>Card</v>
      </c>
      <c r="T5782" s="3">
        <v>3.5000000000000003E-2</v>
      </c>
      <c r="U5782" s="2">
        <v>7.6229999999999993</v>
      </c>
      <c r="V5782" s="2">
        <v>1.46</v>
      </c>
      <c r="W5782" s="54">
        <f>_xlfn.XLOOKUP(M5782,Market!A:A,Market!F:F,0)</f>
        <v>8.8999999999999996E-2</v>
      </c>
      <c r="X5782" s="55">
        <f t="shared" si="722"/>
        <v>0.26680500000000001</v>
      </c>
      <c r="Y5782" s="55">
        <f t="shared" si="723"/>
        <v>6.1629999999999994</v>
      </c>
      <c r="Z5782" s="54">
        <f t="shared" si="724"/>
        <v>0.80847435392889933</v>
      </c>
      <c r="AA5782" s="49" t="str">
        <f t="shared" ca="1" si="725"/>
        <v>N</v>
      </c>
      <c r="AB5782" s="49">
        <f t="shared" ca="1" si="726"/>
        <v>5</v>
      </c>
      <c r="AC5782" s="49" t="str">
        <f t="shared" ca="1" si="727"/>
        <v>N</v>
      </c>
    </row>
    <row r="5783" spans="1:29" x14ac:dyDescent="0.25">
      <c r="A5783">
        <v>4080</v>
      </c>
      <c r="B5783" s="9">
        <v>43560</v>
      </c>
      <c r="C5783" s="50" t="str">
        <f t="shared" si="720"/>
        <v>N</v>
      </c>
      <c r="D5783" s="52">
        <f>_xlfn.XLOOKUP(B5783,Cal_Date!B:B,Cal_Date!A:A,0)</f>
        <v>1</v>
      </c>
      <c r="E5783">
        <v>2019</v>
      </c>
      <c r="F5783" t="s">
        <v>125</v>
      </c>
      <c r="G5783" t="s">
        <v>129</v>
      </c>
      <c r="H5783" t="s">
        <v>11</v>
      </c>
      <c r="I5783" t="s">
        <v>13</v>
      </c>
      <c r="J5783" t="s">
        <v>15</v>
      </c>
      <c r="K5783" t="s">
        <v>42</v>
      </c>
      <c r="L5783">
        <v>1</v>
      </c>
      <c r="M5783">
        <v>1004</v>
      </c>
      <c r="O5783" t="s">
        <v>28</v>
      </c>
      <c r="R5783" t="s">
        <v>44</v>
      </c>
      <c r="S5783" s="49" t="str">
        <f t="shared" si="721"/>
        <v>Card</v>
      </c>
      <c r="T5783" s="3">
        <v>0.03</v>
      </c>
      <c r="U5783" s="2">
        <v>2.6500000000000004</v>
      </c>
      <c r="V5783" s="2">
        <v>1.42</v>
      </c>
      <c r="W5783" s="54">
        <f>_xlfn.XLOOKUP(M5783,Market!A:A,Market!F:F,0)</f>
        <v>0.06</v>
      </c>
      <c r="X5783" s="55">
        <f t="shared" si="722"/>
        <v>7.9500000000000001E-2</v>
      </c>
      <c r="Y5783" s="55">
        <f t="shared" si="723"/>
        <v>1.2300000000000004</v>
      </c>
      <c r="Z5783" s="54">
        <f t="shared" si="724"/>
        <v>0.46415094339622653</v>
      </c>
      <c r="AA5783" s="49" t="str">
        <f t="shared" ca="1" si="725"/>
        <v>N</v>
      </c>
      <c r="AB5783" s="49">
        <f t="shared" ca="1" si="726"/>
        <v>5</v>
      </c>
      <c r="AC5783" s="49" t="str">
        <f t="shared" ca="1" si="727"/>
        <v>N</v>
      </c>
    </row>
    <row r="5784" spans="1:29" x14ac:dyDescent="0.25">
      <c r="A5784">
        <v>4081</v>
      </c>
      <c r="B5784" s="9">
        <v>43560</v>
      </c>
      <c r="C5784" s="50" t="str">
        <f t="shared" si="720"/>
        <v>N</v>
      </c>
      <c r="D5784" s="52">
        <f>_xlfn.XLOOKUP(B5784,Cal_Date!B:B,Cal_Date!A:A,0)</f>
        <v>1</v>
      </c>
      <c r="E5784">
        <v>2019</v>
      </c>
      <c r="F5784" t="s">
        <v>125</v>
      </c>
      <c r="G5784" t="s">
        <v>129</v>
      </c>
      <c r="H5784" t="s">
        <v>48</v>
      </c>
      <c r="I5784" t="s">
        <v>18</v>
      </c>
      <c r="J5784" t="s">
        <v>10</v>
      </c>
      <c r="K5784" t="s">
        <v>43</v>
      </c>
      <c r="L5784">
        <v>1</v>
      </c>
      <c r="M5784">
        <v>1003</v>
      </c>
      <c r="O5784" t="s">
        <v>25</v>
      </c>
      <c r="R5784" t="s">
        <v>44</v>
      </c>
      <c r="S5784" s="49" t="str">
        <f t="shared" si="721"/>
        <v>Card</v>
      </c>
      <c r="T5784" s="3">
        <v>0.03</v>
      </c>
      <c r="U5784" s="2">
        <v>7.42</v>
      </c>
      <c r="V5784" s="2">
        <v>1.46</v>
      </c>
      <c r="W5784" s="54">
        <f>_xlfn.XLOOKUP(M5784,Market!A:A,Market!F:F,0)</f>
        <v>0.06</v>
      </c>
      <c r="X5784" s="55">
        <f t="shared" si="722"/>
        <v>0.22259999999999999</v>
      </c>
      <c r="Y5784" s="55">
        <f t="shared" si="723"/>
        <v>5.96</v>
      </c>
      <c r="Z5784" s="54">
        <f t="shared" si="724"/>
        <v>0.80323450134770891</v>
      </c>
      <c r="AA5784" s="49" t="str">
        <f t="shared" ca="1" si="725"/>
        <v>N</v>
      </c>
      <c r="AB5784" s="49">
        <f t="shared" ca="1" si="726"/>
        <v>5</v>
      </c>
      <c r="AC5784" s="49" t="str">
        <f t="shared" ca="1" si="727"/>
        <v>N</v>
      </c>
    </row>
    <row r="5785" spans="1:29" x14ac:dyDescent="0.25">
      <c r="A5785">
        <v>4082</v>
      </c>
      <c r="B5785" s="9">
        <v>43560</v>
      </c>
      <c r="C5785" s="50" t="str">
        <f t="shared" si="720"/>
        <v>N</v>
      </c>
      <c r="D5785" s="52">
        <f>_xlfn.XLOOKUP(B5785,Cal_Date!B:B,Cal_Date!A:A,0)</f>
        <v>1</v>
      </c>
      <c r="E5785">
        <v>2019</v>
      </c>
      <c r="F5785" t="s">
        <v>125</v>
      </c>
      <c r="G5785" t="s">
        <v>129</v>
      </c>
      <c r="H5785" t="s">
        <v>11</v>
      </c>
      <c r="I5785" t="s">
        <v>11</v>
      </c>
      <c r="J5785" t="s">
        <v>15</v>
      </c>
      <c r="K5785" t="s">
        <v>42</v>
      </c>
      <c r="L5785">
        <v>2</v>
      </c>
      <c r="M5785">
        <v>1002</v>
      </c>
      <c r="O5785" t="s">
        <v>28</v>
      </c>
      <c r="R5785" t="s">
        <v>44</v>
      </c>
      <c r="S5785" s="49" t="str">
        <f t="shared" si="721"/>
        <v>Card</v>
      </c>
      <c r="T5785" s="3">
        <v>0.03</v>
      </c>
      <c r="U5785" s="2">
        <v>5.3000000000000007</v>
      </c>
      <c r="V5785" s="2">
        <v>1.74</v>
      </c>
      <c r="W5785" s="54">
        <f>_xlfn.XLOOKUP(M5785,Market!A:A,Market!F:F,0)</f>
        <v>0.06</v>
      </c>
      <c r="X5785" s="55">
        <f t="shared" si="722"/>
        <v>0.159</v>
      </c>
      <c r="Y5785" s="55">
        <f t="shared" si="723"/>
        <v>3.5600000000000005</v>
      </c>
      <c r="Z5785" s="54">
        <f t="shared" si="724"/>
        <v>0.67169811320754713</v>
      </c>
      <c r="AA5785" s="49" t="str">
        <f t="shared" ca="1" si="725"/>
        <v>N</v>
      </c>
      <c r="AB5785" s="49">
        <f t="shared" ca="1" si="726"/>
        <v>5</v>
      </c>
      <c r="AC5785" s="49" t="str">
        <f t="shared" ca="1" si="727"/>
        <v>N</v>
      </c>
    </row>
    <row r="5786" spans="1:29" x14ac:dyDescent="0.25">
      <c r="A5786">
        <v>4083</v>
      </c>
      <c r="B5786" s="9">
        <v>43560</v>
      </c>
      <c r="C5786" s="50" t="str">
        <f t="shared" si="720"/>
        <v>N</v>
      </c>
      <c r="D5786" s="52">
        <f>_xlfn.XLOOKUP(B5786,Cal_Date!B:B,Cal_Date!A:A,0)</f>
        <v>1</v>
      </c>
      <c r="E5786">
        <v>2019</v>
      </c>
      <c r="F5786" t="s">
        <v>125</v>
      </c>
      <c r="G5786" t="s">
        <v>129</v>
      </c>
      <c r="H5786" t="s">
        <v>11</v>
      </c>
      <c r="I5786" t="s">
        <v>11</v>
      </c>
      <c r="J5786" t="s">
        <v>15</v>
      </c>
      <c r="K5786" t="s">
        <v>42</v>
      </c>
      <c r="L5786">
        <v>2</v>
      </c>
      <c r="M5786">
        <v>1007</v>
      </c>
      <c r="O5786" t="s">
        <v>28</v>
      </c>
      <c r="R5786" t="s">
        <v>44</v>
      </c>
      <c r="S5786" s="49" t="str">
        <f t="shared" si="721"/>
        <v>Card</v>
      </c>
      <c r="T5786" s="3">
        <v>0.03</v>
      </c>
      <c r="U5786" s="2">
        <v>5.4450000000000003</v>
      </c>
      <c r="V5786" s="2">
        <v>1.74</v>
      </c>
      <c r="W5786" s="54">
        <f>_xlfn.XLOOKUP(M5786,Market!A:A,Market!F:F,0)</f>
        <v>8.8999999999999996E-2</v>
      </c>
      <c r="X5786" s="55">
        <f t="shared" si="722"/>
        <v>0.16335</v>
      </c>
      <c r="Y5786" s="55">
        <f t="shared" si="723"/>
        <v>3.7050000000000001</v>
      </c>
      <c r="Z5786" s="54">
        <f t="shared" si="724"/>
        <v>0.68044077134986225</v>
      </c>
      <c r="AA5786" s="49" t="str">
        <f t="shared" ca="1" si="725"/>
        <v>N</v>
      </c>
      <c r="AB5786" s="49">
        <f t="shared" ca="1" si="726"/>
        <v>5</v>
      </c>
      <c r="AC5786" s="49" t="str">
        <f t="shared" ca="1" si="727"/>
        <v>N</v>
      </c>
    </row>
    <row r="5787" spans="1:29" x14ac:dyDescent="0.25">
      <c r="A5787">
        <v>4084</v>
      </c>
      <c r="B5787" s="9">
        <v>43560</v>
      </c>
      <c r="C5787" s="50" t="str">
        <f t="shared" si="720"/>
        <v>N</v>
      </c>
      <c r="D5787" s="52">
        <f>_xlfn.XLOOKUP(B5787,Cal_Date!B:B,Cal_Date!A:A,0)</f>
        <v>1</v>
      </c>
      <c r="E5787">
        <v>2019</v>
      </c>
      <c r="F5787" t="s">
        <v>125</v>
      </c>
      <c r="G5787" t="s">
        <v>129</v>
      </c>
      <c r="H5787" t="s">
        <v>48</v>
      </c>
      <c r="I5787" t="s">
        <v>18</v>
      </c>
      <c r="J5787" t="s">
        <v>10</v>
      </c>
      <c r="K5787" t="s">
        <v>43</v>
      </c>
      <c r="L5787">
        <v>1</v>
      </c>
      <c r="M5787">
        <v>1008</v>
      </c>
      <c r="O5787" t="s">
        <v>28</v>
      </c>
      <c r="R5787" t="s">
        <v>44</v>
      </c>
      <c r="S5787" s="49" t="str">
        <f t="shared" si="721"/>
        <v>Card</v>
      </c>
      <c r="T5787" s="3">
        <v>0.03</v>
      </c>
      <c r="U5787" s="2">
        <v>7.6229999999999993</v>
      </c>
      <c r="V5787" s="2">
        <v>1.46</v>
      </c>
      <c r="W5787" s="54">
        <f>_xlfn.XLOOKUP(M5787,Market!A:A,Market!F:F,0)</f>
        <v>8.8999999999999996E-2</v>
      </c>
      <c r="X5787" s="55">
        <f t="shared" si="722"/>
        <v>0.22868999999999998</v>
      </c>
      <c r="Y5787" s="55">
        <f t="shared" si="723"/>
        <v>6.1629999999999994</v>
      </c>
      <c r="Z5787" s="54">
        <f t="shared" si="724"/>
        <v>0.80847435392889933</v>
      </c>
      <c r="AA5787" s="49" t="str">
        <f t="shared" ca="1" si="725"/>
        <v>N</v>
      </c>
      <c r="AB5787" s="49">
        <f t="shared" ca="1" si="726"/>
        <v>5</v>
      </c>
      <c r="AC5787" s="49" t="str">
        <f t="shared" ca="1" si="727"/>
        <v>N</v>
      </c>
    </row>
    <row r="5788" spans="1:29" x14ac:dyDescent="0.25">
      <c r="A5788">
        <v>4085</v>
      </c>
      <c r="B5788" s="9">
        <v>43560</v>
      </c>
      <c r="C5788" s="50" t="str">
        <f t="shared" si="720"/>
        <v>N</v>
      </c>
      <c r="D5788" s="52">
        <f>_xlfn.XLOOKUP(B5788,Cal_Date!B:B,Cal_Date!A:A,0)</f>
        <v>1</v>
      </c>
      <c r="E5788">
        <v>2019</v>
      </c>
      <c r="F5788" t="s">
        <v>125</v>
      </c>
      <c r="G5788" t="s">
        <v>129</v>
      </c>
      <c r="H5788" t="s">
        <v>11</v>
      </c>
      <c r="I5788" t="s">
        <v>11</v>
      </c>
      <c r="J5788" t="s">
        <v>15</v>
      </c>
      <c r="K5788" t="s">
        <v>42</v>
      </c>
      <c r="L5788">
        <v>1</v>
      </c>
      <c r="M5788">
        <v>1008</v>
      </c>
      <c r="O5788" t="s">
        <v>28</v>
      </c>
      <c r="R5788" t="s">
        <v>44</v>
      </c>
      <c r="S5788" s="49" t="str">
        <f t="shared" si="721"/>
        <v>Card</v>
      </c>
      <c r="T5788" s="3">
        <v>0.03</v>
      </c>
      <c r="U5788" s="2">
        <v>2.7225000000000001</v>
      </c>
      <c r="V5788" s="2">
        <v>0.87</v>
      </c>
      <c r="W5788" s="54">
        <f>_xlfn.XLOOKUP(M5788,Market!A:A,Market!F:F,0)</f>
        <v>8.8999999999999996E-2</v>
      </c>
      <c r="X5788" s="55">
        <f t="shared" si="722"/>
        <v>8.1674999999999998E-2</v>
      </c>
      <c r="Y5788" s="55">
        <f t="shared" si="723"/>
        <v>1.8525</v>
      </c>
      <c r="Z5788" s="54">
        <f t="shared" si="724"/>
        <v>0.68044077134986225</v>
      </c>
      <c r="AA5788" s="49" t="str">
        <f t="shared" ca="1" si="725"/>
        <v>N</v>
      </c>
      <c r="AB5788" s="49">
        <f t="shared" ca="1" si="726"/>
        <v>5</v>
      </c>
      <c r="AC5788" s="49" t="str">
        <f t="shared" ca="1" si="727"/>
        <v>N</v>
      </c>
    </row>
    <row r="5789" spans="1:29" x14ac:dyDescent="0.25">
      <c r="A5789">
        <v>4086</v>
      </c>
      <c r="B5789" s="9">
        <v>43560</v>
      </c>
      <c r="C5789" s="50" t="str">
        <f t="shared" si="720"/>
        <v>N</v>
      </c>
      <c r="D5789" s="52">
        <f>_xlfn.XLOOKUP(B5789,Cal_Date!B:B,Cal_Date!A:A,0)</f>
        <v>1</v>
      </c>
      <c r="E5789">
        <v>2019</v>
      </c>
      <c r="F5789" t="s">
        <v>125</v>
      </c>
      <c r="G5789" t="s">
        <v>129</v>
      </c>
      <c r="H5789" t="s">
        <v>48</v>
      </c>
      <c r="I5789" t="s">
        <v>18</v>
      </c>
      <c r="J5789" t="s">
        <v>10</v>
      </c>
      <c r="K5789" t="s">
        <v>43</v>
      </c>
      <c r="L5789">
        <v>1</v>
      </c>
      <c r="M5789">
        <v>1000</v>
      </c>
      <c r="O5789" t="s">
        <v>25</v>
      </c>
      <c r="R5789" t="s">
        <v>44</v>
      </c>
      <c r="S5789" s="49" t="str">
        <f t="shared" si="721"/>
        <v>Card</v>
      </c>
      <c r="T5789" s="3">
        <v>0.03</v>
      </c>
      <c r="U5789" s="2">
        <v>7.5600000000000005</v>
      </c>
      <c r="V5789" s="2">
        <v>1.46</v>
      </c>
      <c r="W5789" s="54">
        <f>_xlfn.XLOOKUP(M5789,Market!A:A,Market!F:F,0)</f>
        <v>0.08</v>
      </c>
      <c r="X5789" s="55">
        <f t="shared" si="722"/>
        <v>0.2268</v>
      </c>
      <c r="Y5789" s="55">
        <f t="shared" si="723"/>
        <v>6.1000000000000005</v>
      </c>
      <c r="Z5789" s="54">
        <f t="shared" si="724"/>
        <v>0.80687830687830686</v>
      </c>
      <c r="AA5789" s="49" t="str">
        <f t="shared" ca="1" si="725"/>
        <v>N</v>
      </c>
      <c r="AB5789" s="49">
        <f t="shared" ca="1" si="726"/>
        <v>5</v>
      </c>
      <c r="AC5789" s="49" t="str">
        <f t="shared" ca="1" si="727"/>
        <v>N</v>
      </c>
    </row>
    <row r="5790" spans="1:29" x14ac:dyDescent="0.25">
      <c r="A5790">
        <v>4087</v>
      </c>
      <c r="B5790" s="9">
        <v>43560</v>
      </c>
      <c r="C5790" s="50" t="str">
        <f t="shared" si="720"/>
        <v>N</v>
      </c>
      <c r="D5790" s="52">
        <f>_xlfn.XLOOKUP(B5790,Cal_Date!B:B,Cal_Date!A:A,0)</f>
        <v>1</v>
      </c>
      <c r="E5790">
        <v>2019</v>
      </c>
      <c r="F5790" t="s">
        <v>125</v>
      </c>
      <c r="G5790" t="s">
        <v>129</v>
      </c>
      <c r="H5790" t="s">
        <v>14</v>
      </c>
      <c r="I5790" t="s">
        <v>13</v>
      </c>
      <c r="J5790" t="s">
        <v>15</v>
      </c>
      <c r="K5790" t="s">
        <v>43</v>
      </c>
      <c r="L5790">
        <v>2</v>
      </c>
      <c r="M5790">
        <v>1000</v>
      </c>
      <c r="O5790" t="s">
        <v>25</v>
      </c>
      <c r="R5790" t="s">
        <v>44</v>
      </c>
      <c r="S5790" s="49" t="str">
        <f t="shared" si="721"/>
        <v>Card</v>
      </c>
      <c r="T5790" s="3">
        <v>0.03</v>
      </c>
      <c r="U5790" s="2">
        <v>14.040000000000001</v>
      </c>
      <c r="V5790" s="2">
        <v>4.24</v>
      </c>
      <c r="W5790" s="54">
        <f>_xlfn.XLOOKUP(M5790,Market!A:A,Market!F:F,0)</f>
        <v>0.08</v>
      </c>
      <c r="X5790" s="55">
        <f t="shared" si="722"/>
        <v>0.42120000000000002</v>
      </c>
      <c r="Y5790" s="55">
        <f t="shared" si="723"/>
        <v>9.8000000000000007</v>
      </c>
      <c r="Z5790" s="54">
        <f t="shared" si="724"/>
        <v>0.69800569800569801</v>
      </c>
      <c r="AA5790" s="49" t="str">
        <f t="shared" ca="1" si="725"/>
        <v>N</v>
      </c>
      <c r="AB5790" s="49">
        <f t="shared" ca="1" si="726"/>
        <v>5</v>
      </c>
      <c r="AC5790" s="49" t="str">
        <f t="shared" ca="1" si="727"/>
        <v>N</v>
      </c>
    </row>
    <row r="5791" spans="1:29" x14ac:dyDescent="0.25">
      <c r="A5791">
        <v>4088</v>
      </c>
      <c r="B5791" s="9">
        <v>43560</v>
      </c>
      <c r="C5791" s="50" t="str">
        <f t="shared" si="720"/>
        <v>N</v>
      </c>
      <c r="D5791" s="52">
        <f>_xlfn.XLOOKUP(B5791,Cal_Date!B:B,Cal_Date!A:A,0)</f>
        <v>1</v>
      </c>
      <c r="E5791">
        <v>2019</v>
      </c>
      <c r="F5791" t="s">
        <v>125</v>
      </c>
      <c r="G5791" t="s">
        <v>129</v>
      </c>
      <c r="H5791" t="s">
        <v>11</v>
      </c>
      <c r="I5791" t="s">
        <v>11</v>
      </c>
      <c r="J5791" t="s">
        <v>15</v>
      </c>
      <c r="K5791" t="s">
        <v>42</v>
      </c>
      <c r="L5791">
        <v>1</v>
      </c>
      <c r="M5791">
        <v>1000</v>
      </c>
      <c r="O5791" t="s">
        <v>25</v>
      </c>
      <c r="R5791" t="s">
        <v>44</v>
      </c>
      <c r="S5791" s="49" t="str">
        <f t="shared" si="721"/>
        <v>Card</v>
      </c>
      <c r="T5791" s="3">
        <v>0.03</v>
      </c>
      <c r="U5791" s="2">
        <v>2.7</v>
      </c>
      <c r="V5791" s="2">
        <v>0.87</v>
      </c>
      <c r="W5791" s="54">
        <f>_xlfn.XLOOKUP(M5791,Market!A:A,Market!F:F,0)</f>
        <v>0.08</v>
      </c>
      <c r="X5791" s="55">
        <f t="shared" si="722"/>
        <v>8.1000000000000003E-2</v>
      </c>
      <c r="Y5791" s="55">
        <f t="shared" si="723"/>
        <v>1.83</v>
      </c>
      <c r="Z5791" s="54">
        <f t="shared" si="724"/>
        <v>0.67777777777777781</v>
      </c>
      <c r="AA5791" s="49" t="str">
        <f t="shared" ca="1" si="725"/>
        <v>N</v>
      </c>
      <c r="AB5791" s="49">
        <f t="shared" ca="1" si="726"/>
        <v>5</v>
      </c>
      <c r="AC5791" s="49" t="str">
        <f t="shared" ca="1" si="727"/>
        <v>N</v>
      </c>
    </row>
    <row r="5792" spans="1:29" x14ac:dyDescent="0.25">
      <c r="A5792">
        <v>4089</v>
      </c>
      <c r="B5792" s="9">
        <v>43560</v>
      </c>
      <c r="C5792" s="50" t="str">
        <f t="shared" si="720"/>
        <v>N</v>
      </c>
      <c r="D5792" s="52">
        <f>_xlfn.XLOOKUP(B5792,Cal_Date!B:B,Cal_Date!A:A,0)</f>
        <v>1</v>
      </c>
      <c r="E5792">
        <v>2019</v>
      </c>
      <c r="F5792" t="s">
        <v>125</v>
      </c>
      <c r="G5792" t="s">
        <v>129</v>
      </c>
      <c r="H5792" t="s">
        <v>11</v>
      </c>
      <c r="I5792" t="s">
        <v>11</v>
      </c>
      <c r="J5792" t="s">
        <v>15</v>
      </c>
      <c r="K5792" t="s">
        <v>42</v>
      </c>
      <c r="L5792">
        <v>2</v>
      </c>
      <c r="M5792">
        <v>1001</v>
      </c>
      <c r="O5792" t="s">
        <v>25</v>
      </c>
      <c r="R5792" t="s">
        <v>44</v>
      </c>
      <c r="S5792" s="49" t="str">
        <f t="shared" si="721"/>
        <v>Card</v>
      </c>
      <c r="T5792" s="3">
        <v>0.03</v>
      </c>
      <c r="U5792" s="2">
        <v>5.3000000000000007</v>
      </c>
      <c r="V5792" s="2">
        <v>1.74</v>
      </c>
      <c r="W5792" s="54">
        <f>_xlfn.XLOOKUP(M5792,Market!A:A,Market!F:F,0)</f>
        <v>0.06</v>
      </c>
      <c r="X5792" s="55">
        <f t="shared" si="722"/>
        <v>0.159</v>
      </c>
      <c r="Y5792" s="55">
        <f t="shared" si="723"/>
        <v>3.5600000000000005</v>
      </c>
      <c r="Z5792" s="54">
        <f t="shared" si="724"/>
        <v>0.67169811320754713</v>
      </c>
      <c r="AA5792" s="49" t="str">
        <f t="shared" ca="1" si="725"/>
        <v>N</v>
      </c>
      <c r="AB5792" s="49">
        <f t="shared" ca="1" si="726"/>
        <v>5</v>
      </c>
      <c r="AC5792" s="49" t="str">
        <f t="shared" ca="1" si="727"/>
        <v>N</v>
      </c>
    </row>
    <row r="5793" spans="1:29" x14ac:dyDescent="0.25">
      <c r="A5793">
        <v>4090</v>
      </c>
      <c r="B5793" s="9">
        <v>43560</v>
      </c>
      <c r="C5793" s="50" t="str">
        <f t="shared" si="720"/>
        <v>N</v>
      </c>
      <c r="D5793" s="52">
        <f>_xlfn.XLOOKUP(B5793,Cal_Date!B:B,Cal_Date!A:A,0)</f>
        <v>1</v>
      </c>
      <c r="E5793">
        <v>2019</v>
      </c>
      <c r="F5793" t="s">
        <v>125</v>
      </c>
      <c r="G5793" t="s">
        <v>129</v>
      </c>
      <c r="H5793" t="s">
        <v>11</v>
      </c>
      <c r="I5793" t="s">
        <v>11</v>
      </c>
      <c r="J5793" t="s">
        <v>15</v>
      </c>
      <c r="K5793" t="s">
        <v>42</v>
      </c>
      <c r="L5793">
        <v>1</v>
      </c>
      <c r="M5793">
        <v>1000</v>
      </c>
      <c r="O5793" t="s">
        <v>25</v>
      </c>
      <c r="R5793" t="s">
        <v>44</v>
      </c>
      <c r="S5793" s="49" t="str">
        <f t="shared" si="721"/>
        <v>Card</v>
      </c>
      <c r="T5793" s="3">
        <v>0.03</v>
      </c>
      <c r="U5793" s="2">
        <v>2.7</v>
      </c>
      <c r="V5793" s="2">
        <v>0.87</v>
      </c>
      <c r="W5793" s="54">
        <f>_xlfn.XLOOKUP(M5793,Market!A:A,Market!F:F,0)</f>
        <v>0.08</v>
      </c>
      <c r="X5793" s="55">
        <f t="shared" si="722"/>
        <v>8.1000000000000003E-2</v>
      </c>
      <c r="Y5793" s="55">
        <f t="shared" si="723"/>
        <v>1.83</v>
      </c>
      <c r="Z5793" s="54">
        <f t="shared" si="724"/>
        <v>0.67777777777777781</v>
      </c>
      <c r="AA5793" s="49" t="str">
        <f t="shared" ca="1" si="725"/>
        <v>N</v>
      </c>
      <c r="AB5793" s="49">
        <f t="shared" ca="1" si="726"/>
        <v>5</v>
      </c>
      <c r="AC5793" s="49" t="str">
        <f t="shared" ca="1" si="727"/>
        <v>N</v>
      </c>
    </row>
    <row r="5794" spans="1:29" x14ac:dyDescent="0.25">
      <c r="A5794">
        <v>4091</v>
      </c>
      <c r="B5794" s="9">
        <v>43560</v>
      </c>
      <c r="C5794" s="50" t="str">
        <f t="shared" si="720"/>
        <v>N</v>
      </c>
      <c r="D5794" s="52">
        <f>_xlfn.XLOOKUP(B5794,Cal_Date!B:B,Cal_Date!A:A,0)</f>
        <v>1</v>
      </c>
      <c r="E5794">
        <v>2019</v>
      </c>
      <c r="F5794" t="s">
        <v>125</v>
      </c>
      <c r="G5794" t="s">
        <v>129</v>
      </c>
      <c r="H5794" t="s">
        <v>11</v>
      </c>
      <c r="I5794" t="s">
        <v>13</v>
      </c>
      <c r="J5794" t="s">
        <v>15</v>
      </c>
      <c r="K5794" t="s">
        <v>42</v>
      </c>
      <c r="L5794">
        <v>2</v>
      </c>
      <c r="M5794">
        <v>1000</v>
      </c>
      <c r="O5794" t="s">
        <v>25</v>
      </c>
      <c r="R5794" t="s">
        <v>44</v>
      </c>
      <c r="S5794" s="49" t="str">
        <f t="shared" si="721"/>
        <v>Card</v>
      </c>
      <c r="T5794" s="3">
        <v>0.03</v>
      </c>
      <c r="U5794" s="2">
        <v>5.4</v>
      </c>
      <c r="V5794" s="2">
        <v>2.84</v>
      </c>
      <c r="W5794" s="54">
        <f>_xlfn.XLOOKUP(M5794,Market!A:A,Market!F:F,0)</f>
        <v>0.08</v>
      </c>
      <c r="X5794" s="55">
        <f t="shared" si="722"/>
        <v>0.16200000000000001</v>
      </c>
      <c r="Y5794" s="55">
        <f t="shared" si="723"/>
        <v>2.5600000000000005</v>
      </c>
      <c r="Z5794" s="54">
        <f t="shared" si="724"/>
        <v>0.47407407407407415</v>
      </c>
      <c r="AA5794" s="49" t="str">
        <f t="shared" ca="1" si="725"/>
        <v>N</v>
      </c>
      <c r="AB5794" s="49">
        <f t="shared" ca="1" si="726"/>
        <v>5</v>
      </c>
      <c r="AC5794" s="49" t="str">
        <f t="shared" ca="1" si="727"/>
        <v>N</v>
      </c>
    </row>
    <row r="5795" spans="1:29" x14ac:dyDescent="0.25">
      <c r="A5795">
        <v>4092</v>
      </c>
      <c r="B5795" s="9">
        <v>43560</v>
      </c>
      <c r="C5795" s="50" t="str">
        <f t="shared" si="720"/>
        <v>N</v>
      </c>
      <c r="D5795" s="52">
        <f>_xlfn.XLOOKUP(B5795,Cal_Date!B:B,Cal_Date!A:A,0)</f>
        <v>1</v>
      </c>
      <c r="E5795">
        <v>2019</v>
      </c>
      <c r="F5795" t="s">
        <v>125</v>
      </c>
      <c r="G5795" t="s">
        <v>129</v>
      </c>
      <c r="H5795" t="s">
        <v>14</v>
      </c>
      <c r="I5795" t="s">
        <v>18</v>
      </c>
      <c r="J5795" t="s">
        <v>15</v>
      </c>
      <c r="K5795" t="s">
        <v>43</v>
      </c>
      <c r="L5795">
        <v>1</v>
      </c>
      <c r="M5795">
        <v>1004</v>
      </c>
      <c r="O5795" t="s">
        <v>28</v>
      </c>
      <c r="R5795" t="s">
        <v>47</v>
      </c>
      <c r="S5795" s="49" t="str">
        <f t="shared" si="721"/>
        <v>Card</v>
      </c>
      <c r="T5795" s="3">
        <v>3.5000000000000003E-2</v>
      </c>
      <c r="U5795" s="2">
        <v>7.42</v>
      </c>
      <c r="V5795" s="2">
        <v>2.2200000000000002</v>
      </c>
      <c r="W5795" s="54">
        <f>_xlfn.XLOOKUP(M5795,Market!A:A,Market!F:F,0)</f>
        <v>0.06</v>
      </c>
      <c r="X5795" s="55">
        <f t="shared" si="722"/>
        <v>0.25970000000000004</v>
      </c>
      <c r="Y5795" s="55">
        <f t="shared" si="723"/>
        <v>5.1999999999999993</v>
      </c>
      <c r="Z5795" s="54">
        <f t="shared" si="724"/>
        <v>0.70080862533692712</v>
      </c>
      <c r="AA5795" s="49" t="str">
        <f t="shared" ca="1" si="725"/>
        <v>N</v>
      </c>
      <c r="AB5795" s="49">
        <f t="shared" ca="1" si="726"/>
        <v>5</v>
      </c>
      <c r="AC5795" s="49" t="str">
        <f t="shared" ca="1" si="727"/>
        <v>N</v>
      </c>
    </row>
    <row r="5796" spans="1:29" x14ac:dyDescent="0.25">
      <c r="A5796">
        <v>4093</v>
      </c>
      <c r="B5796" s="9">
        <v>43560</v>
      </c>
      <c r="C5796" s="50" t="str">
        <f t="shared" si="720"/>
        <v>N</v>
      </c>
      <c r="D5796" s="52">
        <f>_xlfn.XLOOKUP(B5796,Cal_Date!B:B,Cal_Date!A:A,0)</f>
        <v>1</v>
      </c>
      <c r="E5796">
        <v>2019</v>
      </c>
      <c r="F5796" t="s">
        <v>125</v>
      </c>
      <c r="G5796" t="s">
        <v>129</v>
      </c>
      <c r="H5796" t="s">
        <v>14</v>
      </c>
      <c r="I5796" t="s">
        <v>18</v>
      </c>
      <c r="J5796" t="s">
        <v>15</v>
      </c>
      <c r="K5796" t="s">
        <v>43</v>
      </c>
      <c r="L5796">
        <v>1</v>
      </c>
      <c r="M5796">
        <v>1005</v>
      </c>
      <c r="O5796" t="s">
        <v>25</v>
      </c>
      <c r="R5796" t="s">
        <v>47</v>
      </c>
      <c r="S5796" s="49" t="str">
        <f t="shared" si="721"/>
        <v>Card</v>
      </c>
      <c r="T5796" s="3">
        <v>3.5000000000000003E-2</v>
      </c>
      <c r="U5796" s="2">
        <v>7.6229999999999993</v>
      </c>
      <c r="V5796" s="2">
        <v>2.2200000000000002</v>
      </c>
      <c r="W5796" s="54">
        <f>_xlfn.XLOOKUP(M5796,Market!A:A,Market!F:F,0)</f>
        <v>8.8999999999999996E-2</v>
      </c>
      <c r="X5796" s="55">
        <f t="shared" si="722"/>
        <v>0.26680500000000001</v>
      </c>
      <c r="Y5796" s="55">
        <f t="shared" si="723"/>
        <v>5.4029999999999987</v>
      </c>
      <c r="Z5796" s="54">
        <f t="shared" si="724"/>
        <v>0.7087760724124359</v>
      </c>
      <c r="AA5796" s="49" t="str">
        <f t="shared" ca="1" si="725"/>
        <v>N</v>
      </c>
      <c r="AB5796" s="49">
        <f t="shared" ca="1" si="726"/>
        <v>5</v>
      </c>
      <c r="AC5796" s="49" t="str">
        <f t="shared" ca="1" si="727"/>
        <v>N</v>
      </c>
    </row>
    <row r="5797" spans="1:29" x14ac:dyDescent="0.25">
      <c r="A5797">
        <v>4094</v>
      </c>
      <c r="B5797" s="9">
        <v>43560</v>
      </c>
      <c r="C5797" s="50" t="str">
        <f t="shared" si="720"/>
        <v>N</v>
      </c>
      <c r="D5797" s="52">
        <f>_xlfn.XLOOKUP(B5797,Cal_Date!B:B,Cal_Date!A:A,0)</f>
        <v>1</v>
      </c>
      <c r="E5797">
        <v>2019</v>
      </c>
      <c r="F5797" t="s">
        <v>125</v>
      </c>
      <c r="G5797" t="s">
        <v>129</v>
      </c>
      <c r="H5797" t="s">
        <v>11</v>
      </c>
      <c r="I5797" t="s">
        <v>11</v>
      </c>
      <c r="J5797" t="s">
        <v>15</v>
      </c>
      <c r="K5797" t="s">
        <v>42</v>
      </c>
      <c r="L5797">
        <v>1</v>
      </c>
      <c r="M5797">
        <v>1000</v>
      </c>
      <c r="O5797" t="s">
        <v>25</v>
      </c>
      <c r="R5797" t="s">
        <v>47</v>
      </c>
      <c r="S5797" s="49" t="str">
        <f t="shared" si="721"/>
        <v>Card</v>
      </c>
      <c r="T5797" s="3">
        <v>3.5000000000000003E-2</v>
      </c>
      <c r="U5797" s="2">
        <v>2.7</v>
      </c>
      <c r="V5797" s="2">
        <v>0.87</v>
      </c>
      <c r="W5797" s="54">
        <f>_xlfn.XLOOKUP(M5797,Market!A:A,Market!F:F,0)</f>
        <v>0.08</v>
      </c>
      <c r="X5797" s="55">
        <f t="shared" si="722"/>
        <v>9.4500000000000015E-2</v>
      </c>
      <c r="Y5797" s="55">
        <f t="shared" si="723"/>
        <v>1.83</v>
      </c>
      <c r="Z5797" s="54">
        <f t="shared" si="724"/>
        <v>0.67777777777777781</v>
      </c>
      <c r="AA5797" s="49" t="str">
        <f t="shared" ca="1" si="725"/>
        <v>N</v>
      </c>
      <c r="AB5797" s="49">
        <f t="shared" ca="1" si="726"/>
        <v>5</v>
      </c>
      <c r="AC5797" s="49" t="str">
        <f t="shared" ca="1" si="727"/>
        <v>N</v>
      </c>
    </row>
    <row r="5798" spans="1:29" x14ac:dyDescent="0.25">
      <c r="A5798">
        <v>4095</v>
      </c>
      <c r="B5798" s="9">
        <v>43561</v>
      </c>
      <c r="C5798" s="50" t="str">
        <f t="shared" si="720"/>
        <v>N</v>
      </c>
      <c r="D5798" s="52">
        <f>_xlfn.XLOOKUP(B5798,Cal_Date!B:B,Cal_Date!A:A,0)</f>
        <v>1</v>
      </c>
      <c r="E5798">
        <v>2019</v>
      </c>
      <c r="F5798" t="s">
        <v>126</v>
      </c>
      <c r="G5798" t="s">
        <v>130</v>
      </c>
      <c r="H5798" t="s">
        <v>11</v>
      </c>
      <c r="I5798" t="s">
        <v>11</v>
      </c>
      <c r="J5798" t="s">
        <v>15</v>
      </c>
      <c r="K5798" t="s">
        <v>42</v>
      </c>
      <c r="L5798">
        <v>1</v>
      </c>
      <c r="M5798">
        <v>1006</v>
      </c>
      <c r="O5798" t="s">
        <v>28</v>
      </c>
      <c r="R5798" t="s">
        <v>44</v>
      </c>
      <c r="S5798" s="49" t="str">
        <f t="shared" si="721"/>
        <v>Card</v>
      </c>
      <c r="T5798" s="3">
        <v>0.03</v>
      </c>
      <c r="U5798" s="2">
        <v>2.7225000000000001</v>
      </c>
      <c r="V5798" s="2">
        <v>0.87</v>
      </c>
      <c r="W5798" s="54">
        <f>_xlfn.XLOOKUP(M5798,Market!A:A,Market!F:F,0)</f>
        <v>8.8999999999999996E-2</v>
      </c>
      <c r="X5798" s="55">
        <f t="shared" si="722"/>
        <v>8.1674999999999998E-2</v>
      </c>
      <c r="Y5798" s="55">
        <f t="shared" si="723"/>
        <v>1.8525</v>
      </c>
      <c r="Z5798" s="54">
        <f t="shared" si="724"/>
        <v>0.68044077134986225</v>
      </c>
      <c r="AA5798" s="49" t="str">
        <f t="shared" ca="1" si="725"/>
        <v>N</v>
      </c>
      <c r="AB5798" s="49">
        <f t="shared" ca="1" si="726"/>
        <v>5</v>
      </c>
      <c r="AC5798" s="49" t="str">
        <f t="shared" ca="1" si="727"/>
        <v>N</v>
      </c>
    </row>
    <row r="5799" spans="1:29" x14ac:dyDescent="0.25">
      <c r="A5799">
        <v>4096</v>
      </c>
      <c r="B5799" s="9">
        <v>43561</v>
      </c>
      <c r="C5799" s="50" t="str">
        <f t="shared" si="720"/>
        <v>N</v>
      </c>
      <c r="D5799" s="52">
        <f>_xlfn.XLOOKUP(B5799,Cal_Date!B:B,Cal_Date!A:A,0)</f>
        <v>1</v>
      </c>
      <c r="E5799">
        <v>2019</v>
      </c>
      <c r="F5799" t="s">
        <v>126</v>
      </c>
      <c r="G5799" t="s">
        <v>130</v>
      </c>
      <c r="H5799" t="s">
        <v>48</v>
      </c>
      <c r="I5799" t="s">
        <v>18</v>
      </c>
      <c r="J5799" t="s">
        <v>10</v>
      </c>
      <c r="K5799" t="s">
        <v>43</v>
      </c>
      <c r="L5799">
        <v>2</v>
      </c>
      <c r="M5799">
        <v>1000</v>
      </c>
      <c r="O5799" t="s">
        <v>25</v>
      </c>
      <c r="R5799" t="s">
        <v>44</v>
      </c>
      <c r="S5799" s="49" t="str">
        <f t="shared" si="721"/>
        <v>Card</v>
      </c>
      <c r="T5799" s="3">
        <v>0.03</v>
      </c>
      <c r="U5799" s="2">
        <v>15.120000000000001</v>
      </c>
      <c r="V5799" s="2">
        <v>2.92</v>
      </c>
      <c r="W5799" s="54">
        <f>_xlfn.XLOOKUP(M5799,Market!A:A,Market!F:F,0)</f>
        <v>0.08</v>
      </c>
      <c r="X5799" s="55">
        <f t="shared" si="722"/>
        <v>0.4536</v>
      </c>
      <c r="Y5799" s="55">
        <f t="shared" si="723"/>
        <v>12.200000000000001</v>
      </c>
      <c r="Z5799" s="54">
        <f t="shared" si="724"/>
        <v>0.80687830687830686</v>
      </c>
      <c r="AA5799" s="49" t="str">
        <f t="shared" ca="1" si="725"/>
        <v>N</v>
      </c>
      <c r="AB5799" s="49">
        <f t="shared" ca="1" si="726"/>
        <v>5</v>
      </c>
      <c r="AC5799" s="49" t="str">
        <f t="shared" ca="1" si="727"/>
        <v>N</v>
      </c>
    </row>
    <row r="5800" spans="1:29" x14ac:dyDescent="0.25">
      <c r="A5800">
        <v>4097</v>
      </c>
      <c r="B5800" s="9">
        <v>43561</v>
      </c>
      <c r="C5800" s="50" t="str">
        <f t="shared" si="720"/>
        <v>N</v>
      </c>
      <c r="D5800" s="52">
        <f>_xlfn.XLOOKUP(B5800,Cal_Date!B:B,Cal_Date!A:A,0)</f>
        <v>1</v>
      </c>
      <c r="E5800">
        <v>2019</v>
      </c>
      <c r="F5800" t="s">
        <v>126</v>
      </c>
      <c r="G5800" t="s">
        <v>130</v>
      </c>
      <c r="H5800" t="s">
        <v>11</v>
      </c>
      <c r="I5800" t="s">
        <v>11</v>
      </c>
      <c r="J5800" t="s">
        <v>15</v>
      </c>
      <c r="K5800" t="s">
        <v>42</v>
      </c>
      <c r="L5800">
        <v>1</v>
      </c>
      <c r="M5800">
        <v>1001</v>
      </c>
      <c r="O5800" t="s">
        <v>25</v>
      </c>
      <c r="R5800" t="s">
        <v>44</v>
      </c>
      <c r="S5800" s="49" t="str">
        <f t="shared" si="721"/>
        <v>Card</v>
      </c>
      <c r="T5800" s="3">
        <v>0.03</v>
      </c>
      <c r="U5800" s="2">
        <v>2.6500000000000004</v>
      </c>
      <c r="V5800" s="2">
        <v>0.87</v>
      </c>
      <c r="W5800" s="54">
        <f>_xlfn.XLOOKUP(M5800,Market!A:A,Market!F:F,0)</f>
        <v>0.06</v>
      </c>
      <c r="X5800" s="55">
        <f t="shared" si="722"/>
        <v>7.9500000000000001E-2</v>
      </c>
      <c r="Y5800" s="55">
        <f t="shared" si="723"/>
        <v>1.7800000000000002</v>
      </c>
      <c r="Z5800" s="54">
        <f t="shared" si="724"/>
        <v>0.67169811320754713</v>
      </c>
      <c r="AA5800" s="49" t="str">
        <f t="shared" ca="1" si="725"/>
        <v>N</v>
      </c>
      <c r="AB5800" s="49">
        <f t="shared" ca="1" si="726"/>
        <v>5</v>
      </c>
      <c r="AC5800" s="49" t="str">
        <f t="shared" ca="1" si="727"/>
        <v>N</v>
      </c>
    </row>
    <row r="5801" spans="1:29" x14ac:dyDescent="0.25">
      <c r="A5801">
        <v>4098</v>
      </c>
      <c r="B5801" s="9">
        <v>43561</v>
      </c>
      <c r="C5801" s="50" t="str">
        <f t="shared" si="720"/>
        <v>N</v>
      </c>
      <c r="D5801" s="52">
        <f>_xlfn.XLOOKUP(B5801,Cal_Date!B:B,Cal_Date!A:A,0)</f>
        <v>1</v>
      </c>
      <c r="E5801">
        <v>2019</v>
      </c>
      <c r="F5801" t="s">
        <v>126</v>
      </c>
      <c r="G5801" t="s">
        <v>130</v>
      </c>
      <c r="H5801" t="s">
        <v>11</v>
      </c>
      <c r="I5801" t="s">
        <v>13</v>
      </c>
      <c r="J5801" t="s">
        <v>15</v>
      </c>
      <c r="K5801" t="s">
        <v>42</v>
      </c>
      <c r="L5801">
        <v>1</v>
      </c>
      <c r="M5801">
        <v>1008</v>
      </c>
      <c r="O5801" t="s">
        <v>28</v>
      </c>
      <c r="R5801" t="s">
        <v>44</v>
      </c>
      <c r="S5801" s="49" t="str">
        <f t="shared" si="721"/>
        <v>Card</v>
      </c>
      <c r="T5801" s="3">
        <v>0.03</v>
      </c>
      <c r="U5801" s="2">
        <v>2.7225000000000001</v>
      </c>
      <c r="V5801" s="2">
        <v>1.42</v>
      </c>
      <c r="W5801" s="54">
        <f>_xlfn.XLOOKUP(M5801,Market!A:A,Market!F:F,0)</f>
        <v>8.8999999999999996E-2</v>
      </c>
      <c r="X5801" s="55">
        <f t="shared" si="722"/>
        <v>8.1674999999999998E-2</v>
      </c>
      <c r="Y5801" s="55">
        <f t="shared" si="723"/>
        <v>1.3025000000000002</v>
      </c>
      <c r="Z5801" s="54">
        <f t="shared" si="724"/>
        <v>0.47842056932966032</v>
      </c>
      <c r="AA5801" s="49" t="str">
        <f t="shared" ca="1" si="725"/>
        <v>N</v>
      </c>
      <c r="AB5801" s="49">
        <f t="shared" ca="1" si="726"/>
        <v>5</v>
      </c>
      <c r="AC5801" s="49" t="str">
        <f t="shared" ca="1" si="727"/>
        <v>N</v>
      </c>
    </row>
    <row r="5802" spans="1:29" x14ac:dyDescent="0.25">
      <c r="A5802">
        <v>4099</v>
      </c>
      <c r="B5802" s="9">
        <v>43561</v>
      </c>
      <c r="C5802" s="50" t="str">
        <f t="shared" si="720"/>
        <v>N</v>
      </c>
      <c r="D5802" s="52">
        <f>_xlfn.XLOOKUP(B5802,Cal_Date!B:B,Cal_Date!A:A,0)</f>
        <v>1</v>
      </c>
      <c r="E5802">
        <v>2019</v>
      </c>
      <c r="F5802" t="s">
        <v>126</v>
      </c>
      <c r="G5802" t="s">
        <v>130</v>
      </c>
      <c r="H5802" t="s">
        <v>11</v>
      </c>
      <c r="I5802" t="s">
        <v>13</v>
      </c>
      <c r="J5802" t="s">
        <v>15</v>
      </c>
      <c r="K5802" t="s">
        <v>42</v>
      </c>
      <c r="L5802">
        <v>1</v>
      </c>
      <c r="M5802">
        <v>1009</v>
      </c>
      <c r="O5802" t="s">
        <v>28</v>
      </c>
      <c r="R5802" t="s">
        <v>44</v>
      </c>
      <c r="S5802" s="49" t="str">
        <f t="shared" si="721"/>
        <v>Card</v>
      </c>
      <c r="T5802" s="3">
        <v>0.03</v>
      </c>
      <c r="U5802" s="2">
        <v>2.7225000000000001</v>
      </c>
      <c r="V5802" s="2">
        <v>1.42</v>
      </c>
      <c r="W5802" s="54">
        <f>_xlfn.XLOOKUP(M5802,Market!A:A,Market!F:F,0)</f>
        <v>8.8999999999999996E-2</v>
      </c>
      <c r="X5802" s="55">
        <f t="shared" si="722"/>
        <v>8.1674999999999998E-2</v>
      </c>
      <c r="Y5802" s="55">
        <f t="shared" si="723"/>
        <v>1.3025000000000002</v>
      </c>
      <c r="Z5802" s="54">
        <f t="shared" si="724"/>
        <v>0.47842056932966032</v>
      </c>
      <c r="AA5802" s="49" t="str">
        <f t="shared" ca="1" si="725"/>
        <v>N</v>
      </c>
      <c r="AB5802" s="49">
        <f t="shared" ca="1" si="726"/>
        <v>5</v>
      </c>
      <c r="AC5802" s="49" t="str">
        <f t="shared" ca="1" si="727"/>
        <v>N</v>
      </c>
    </row>
    <row r="5803" spans="1:29" x14ac:dyDescent="0.25">
      <c r="A5803">
        <v>4100</v>
      </c>
      <c r="B5803" s="9">
        <v>43561</v>
      </c>
      <c r="C5803" s="50" t="str">
        <f t="shared" si="720"/>
        <v>N</v>
      </c>
      <c r="D5803" s="52">
        <f>_xlfn.XLOOKUP(B5803,Cal_Date!B:B,Cal_Date!A:A,0)</f>
        <v>1</v>
      </c>
      <c r="E5803">
        <v>2019</v>
      </c>
      <c r="F5803" t="s">
        <v>126</v>
      </c>
      <c r="G5803" t="s">
        <v>130</v>
      </c>
      <c r="H5803" t="s">
        <v>48</v>
      </c>
      <c r="I5803" t="s">
        <v>18</v>
      </c>
      <c r="J5803" t="s">
        <v>10</v>
      </c>
      <c r="K5803" t="s">
        <v>43</v>
      </c>
      <c r="L5803">
        <v>1</v>
      </c>
      <c r="M5803">
        <v>1001</v>
      </c>
      <c r="O5803" t="s">
        <v>25</v>
      </c>
      <c r="R5803" t="s">
        <v>44</v>
      </c>
      <c r="S5803" s="49" t="str">
        <f t="shared" si="721"/>
        <v>Card</v>
      </c>
      <c r="T5803" s="3">
        <v>0.03</v>
      </c>
      <c r="U5803" s="2">
        <v>7.42</v>
      </c>
      <c r="V5803" s="2">
        <v>1.46</v>
      </c>
      <c r="W5803" s="54">
        <f>_xlfn.XLOOKUP(M5803,Market!A:A,Market!F:F,0)</f>
        <v>0.06</v>
      </c>
      <c r="X5803" s="55">
        <f t="shared" si="722"/>
        <v>0.22259999999999999</v>
      </c>
      <c r="Y5803" s="55">
        <f t="shared" si="723"/>
        <v>5.96</v>
      </c>
      <c r="Z5803" s="54">
        <f t="shared" si="724"/>
        <v>0.80323450134770891</v>
      </c>
      <c r="AA5803" s="49" t="str">
        <f t="shared" ca="1" si="725"/>
        <v>N</v>
      </c>
      <c r="AB5803" s="49">
        <f t="shared" ca="1" si="726"/>
        <v>5</v>
      </c>
      <c r="AC5803" s="49" t="str">
        <f t="shared" ca="1" si="727"/>
        <v>N</v>
      </c>
    </row>
    <row r="5804" spans="1:29" x14ac:dyDescent="0.25">
      <c r="A5804">
        <v>4101</v>
      </c>
      <c r="B5804" s="9">
        <v>43561</v>
      </c>
      <c r="C5804" s="50" t="str">
        <f t="shared" si="720"/>
        <v>N</v>
      </c>
      <c r="D5804" s="52">
        <f>_xlfn.XLOOKUP(B5804,Cal_Date!B:B,Cal_Date!A:A,0)</f>
        <v>1</v>
      </c>
      <c r="E5804">
        <v>2019</v>
      </c>
      <c r="F5804" t="s">
        <v>126</v>
      </c>
      <c r="G5804" t="s">
        <v>130</v>
      </c>
      <c r="H5804" t="s">
        <v>11</v>
      </c>
      <c r="I5804" t="s">
        <v>11</v>
      </c>
      <c r="J5804" t="s">
        <v>15</v>
      </c>
      <c r="K5804" t="s">
        <v>42</v>
      </c>
      <c r="L5804">
        <v>1</v>
      </c>
      <c r="M5804">
        <v>1001</v>
      </c>
      <c r="O5804" t="s">
        <v>25</v>
      </c>
      <c r="R5804" t="s">
        <v>44</v>
      </c>
      <c r="S5804" s="49" t="str">
        <f t="shared" si="721"/>
        <v>Card</v>
      </c>
      <c r="T5804" s="3">
        <v>0.03</v>
      </c>
      <c r="U5804" s="2">
        <v>2.6500000000000004</v>
      </c>
      <c r="V5804" s="2">
        <v>0.87</v>
      </c>
      <c r="W5804" s="54">
        <f>_xlfn.XLOOKUP(M5804,Market!A:A,Market!F:F,0)</f>
        <v>0.06</v>
      </c>
      <c r="X5804" s="55">
        <f t="shared" si="722"/>
        <v>7.9500000000000001E-2</v>
      </c>
      <c r="Y5804" s="55">
        <f t="shared" si="723"/>
        <v>1.7800000000000002</v>
      </c>
      <c r="Z5804" s="54">
        <f t="shared" si="724"/>
        <v>0.67169811320754713</v>
      </c>
      <c r="AA5804" s="49" t="str">
        <f t="shared" ca="1" si="725"/>
        <v>N</v>
      </c>
      <c r="AB5804" s="49">
        <f t="shared" ca="1" si="726"/>
        <v>5</v>
      </c>
      <c r="AC5804" s="49" t="str">
        <f t="shared" ca="1" si="727"/>
        <v>N</v>
      </c>
    </row>
    <row r="5805" spans="1:29" x14ac:dyDescent="0.25">
      <c r="A5805">
        <v>4102</v>
      </c>
      <c r="B5805" s="9">
        <v>43561</v>
      </c>
      <c r="C5805" s="50" t="str">
        <f t="shared" si="720"/>
        <v>N</v>
      </c>
      <c r="D5805" s="52">
        <f>_xlfn.XLOOKUP(B5805,Cal_Date!B:B,Cal_Date!A:A,0)</f>
        <v>1</v>
      </c>
      <c r="E5805">
        <v>2019</v>
      </c>
      <c r="F5805" t="s">
        <v>126</v>
      </c>
      <c r="G5805" t="s">
        <v>130</v>
      </c>
      <c r="H5805" t="s">
        <v>48</v>
      </c>
      <c r="I5805" t="s">
        <v>18</v>
      </c>
      <c r="J5805" t="s">
        <v>10</v>
      </c>
      <c r="K5805" t="s">
        <v>43</v>
      </c>
      <c r="L5805">
        <v>2</v>
      </c>
      <c r="M5805">
        <v>1001</v>
      </c>
      <c r="O5805" t="s">
        <v>25</v>
      </c>
      <c r="R5805" t="s">
        <v>44</v>
      </c>
      <c r="S5805" s="49" t="str">
        <f t="shared" si="721"/>
        <v>Card</v>
      </c>
      <c r="T5805" s="3">
        <v>0.03</v>
      </c>
      <c r="U5805" s="2">
        <v>14.84</v>
      </c>
      <c r="V5805" s="2">
        <v>2.92</v>
      </c>
      <c r="W5805" s="54">
        <f>_xlfn.XLOOKUP(M5805,Market!A:A,Market!F:F,0)</f>
        <v>0.06</v>
      </c>
      <c r="X5805" s="55">
        <f t="shared" si="722"/>
        <v>0.44519999999999998</v>
      </c>
      <c r="Y5805" s="55">
        <f t="shared" si="723"/>
        <v>11.92</v>
      </c>
      <c r="Z5805" s="54">
        <f t="shared" si="724"/>
        <v>0.80323450134770891</v>
      </c>
      <c r="AA5805" s="49" t="str">
        <f t="shared" ca="1" si="725"/>
        <v>N</v>
      </c>
      <c r="AB5805" s="49">
        <f t="shared" ca="1" si="726"/>
        <v>5</v>
      </c>
      <c r="AC5805" s="49" t="str">
        <f t="shared" ca="1" si="727"/>
        <v>N</v>
      </c>
    </row>
    <row r="5806" spans="1:29" x14ac:dyDescent="0.25">
      <c r="A5806">
        <v>4103</v>
      </c>
      <c r="B5806" s="9">
        <v>43561</v>
      </c>
      <c r="C5806" s="50" t="str">
        <f t="shared" si="720"/>
        <v>N</v>
      </c>
      <c r="D5806" s="52">
        <f>_xlfn.XLOOKUP(B5806,Cal_Date!B:B,Cal_Date!A:A,0)</f>
        <v>1</v>
      </c>
      <c r="E5806">
        <v>2019</v>
      </c>
      <c r="F5806" t="s">
        <v>126</v>
      </c>
      <c r="G5806" t="s">
        <v>130</v>
      </c>
      <c r="H5806" t="s">
        <v>48</v>
      </c>
      <c r="I5806" t="s">
        <v>18</v>
      </c>
      <c r="J5806" t="s">
        <v>10</v>
      </c>
      <c r="K5806" t="s">
        <v>43</v>
      </c>
      <c r="L5806">
        <v>2</v>
      </c>
      <c r="M5806">
        <v>1002</v>
      </c>
      <c r="O5806" t="s">
        <v>28</v>
      </c>
      <c r="R5806" t="s">
        <v>44</v>
      </c>
      <c r="S5806" s="49" t="str">
        <f t="shared" si="721"/>
        <v>Card</v>
      </c>
      <c r="T5806" s="3">
        <v>0.03</v>
      </c>
      <c r="U5806" s="2">
        <v>14.84</v>
      </c>
      <c r="V5806" s="2">
        <v>2.92</v>
      </c>
      <c r="W5806" s="54">
        <f>_xlfn.XLOOKUP(M5806,Market!A:A,Market!F:F,0)</f>
        <v>0.06</v>
      </c>
      <c r="X5806" s="55">
        <f t="shared" si="722"/>
        <v>0.44519999999999998</v>
      </c>
      <c r="Y5806" s="55">
        <f t="shared" si="723"/>
        <v>11.92</v>
      </c>
      <c r="Z5806" s="54">
        <f t="shared" si="724"/>
        <v>0.80323450134770891</v>
      </c>
      <c r="AA5806" s="49" t="str">
        <f t="shared" ca="1" si="725"/>
        <v>N</v>
      </c>
      <c r="AB5806" s="49">
        <f t="shared" ca="1" si="726"/>
        <v>5</v>
      </c>
      <c r="AC5806" s="49" t="str">
        <f t="shared" ca="1" si="727"/>
        <v>N</v>
      </c>
    </row>
    <row r="5807" spans="1:29" x14ac:dyDescent="0.25">
      <c r="A5807">
        <v>4104</v>
      </c>
      <c r="B5807" s="9">
        <v>43561</v>
      </c>
      <c r="C5807" s="50" t="str">
        <f t="shared" si="720"/>
        <v>N</v>
      </c>
      <c r="D5807" s="52">
        <f>_xlfn.XLOOKUP(B5807,Cal_Date!B:B,Cal_Date!A:A,0)</f>
        <v>1</v>
      </c>
      <c r="E5807">
        <v>2019</v>
      </c>
      <c r="F5807" t="s">
        <v>126</v>
      </c>
      <c r="G5807" t="s">
        <v>130</v>
      </c>
      <c r="H5807" t="s">
        <v>48</v>
      </c>
      <c r="I5807" t="s">
        <v>18</v>
      </c>
      <c r="J5807" t="s">
        <v>10</v>
      </c>
      <c r="K5807" t="s">
        <v>43</v>
      </c>
      <c r="L5807">
        <v>1</v>
      </c>
      <c r="M5807">
        <v>1003</v>
      </c>
      <c r="O5807" t="s">
        <v>25</v>
      </c>
      <c r="R5807" t="s">
        <v>44</v>
      </c>
      <c r="S5807" s="49" t="str">
        <f t="shared" si="721"/>
        <v>Card</v>
      </c>
      <c r="T5807" s="3">
        <v>0.03</v>
      </c>
      <c r="U5807" s="2">
        <v>7.42</v>
      </c>
      <c r="V5807" s="2">
        <v>1.46</v>
      </c>
      <c r="W5807" s="54">
        <f>_xlfn.XLOOKUP(M5807,Market!A:A,Market!F:F,0)</f>
        <v>0.06</v>
      </c>
      <c r="X5807" s="55">
        <f t="shared" si="722"/>
        <v>0.22259999999999999</v>
      </c>
      <c r="Y5807" s="55">
        <f t="shared" si="723"/>
        <v>5.96</v>
      </c>
      <c r="Z5807" s="54">
        <f t="shared" si="724"/>
        <v>0.80323450134770891</v>
      </c>
      <c r="AA5807" s="49" t="str">
        <f t="shared" ca="1" si="725"/>
        <v>N</v>
      </c>
      <c r="AB5807" s="49">
        <f t="shared" ca="1" si="726"/>
        <v>5</v>
      </c>
      <c r="AC5807" s="49" t="str">
        <f t="shared" ca="1" si="727"/>
        <v>N</v>
      </c>
    </row>
    <row r="5808" spans="1:29" x14ac:dyDescent="0.25">
      <c r="A5808">
        <v>4105</v>
      </c>
      <c r="B5808" s="9">
        <v>43561</v>
      </c>
      <c r="C5808" s="50" t="str">
        <f t="shared" si="720"/>
        <v>N</v>
      </c>
      <c r="D5808" s="52">
        <f>_xlfn.XLOOKUP(B5808,Cal_Date!B:B,Cal_Date!A:A,0)</f>
        <v>1</v>
      </c>
      <c r="E5808">
        <v>2019</v>
      </c>
      <c r="F5808" t="s">
        <v>126</v>
      </c>
      <c r="G5808" t="s">
        <v>130</v>
      </c>
      <c r="H5808" t="s">
        <v>11</v>
      </c>
      <c r="I5808" t="s">
        <v>11</v>
      </c>
      <c r="J5808" t="s">
        <v>15</v>
      </c>
      <c r="K5808" t="s">
        <v>42</v>
      </c>
      <c r="L5808">
        <v>1</v>
      </c>
      <c r="M5808">
        <v>1003</v>
      </c>
      <c r="O5808" t="s">
        <v>25</v>
      </c>
      <c r="R5808" t="s">
        <v>44</v>
      </c>
      <c r="S5808" s="49" t="str">
        <f t="shared" si="721"/>
        <v>Card</v>
      </c>
      <c r="T5808" s="3">
        <v>0.03</v>
      </c>
      <c r="U5808" s="2">
        <v>2.6500000000000004</v>
      </c>
      <c r="V5808" s="2">
        <v>0.87</v>
      </c>
      <c r="W5808" s="54">
        <f>_xlfn.XLOOKUP(M5808,Market!A:A,Market!F:F,0)</f>
        <v>0.06</v>
      </c>
      <c r="X5808" s="55">
        <f t="shared" si="722"/>
        <v>7.9500000000000001E-2</v>
      </c>
      <c r="Y5808" s="55">
        <f t="shared" si="723"/>
        <v>1.7800000000000002</v>
      </c>
      <c r="Z5808" s="54">
        <f t="shared" si="724"/>
        <v>0.67169811320754713</v>
      </c>
      <c r="AA5808" s="49" t="str">
        <f t="shared" ca="1" si="725"/>
        <v>N</v>
      </c>
      <c r="AB5808" s="49">
        <f t="shared" ca="1" si="726"/>
        <v>5</v>
      </c>
      <c r="AC5808" s="49" t="str">
        <f t="shared" ca="1" si="727"/>
        <v>N</v>
      </c>
    </row>
    <row r="5809" spans="1:29" x14ac:dyDescent="0.25">
      <c r="A5809">
        <v>4106</v>
      </c>
      <c r="B5809" s="9">
        <v>43561</v>
      </c>
      <c r="C5809" s="50" t="str">
        <f t="shared" si="720"/>
        <v>N</v>
      </c>
      <c r="D5809" s="52">
        <f>_xlfn.XLOOKUP(B5809,Cal_Date!B:B,Cal_Date!A:A,0)</f>
        <v>1</v>
      </c>
      <c r="E5809">
        <v>2019</v>
      </c>
      <c r="F5809" t="s">
        <v>126</v>
      </c>
      <c r="G5809" t="s">
        <v>130</v>
      </c>
      <c r="H5809" t="s">
        <v>14</v>
      </c>
      <c r="I5809" t="s">
        <v>18</v>
      </c>
      <c r="J5809" t="s">
        <v>15</v>
      </c>
      <c r="K5809" t="s">
        <v>43</v>
      </c>
      <c r="L5809">
        <v>1</v>
      </c>
      <c r="M5809">
        <v>1003</v>
      </c>
      <c r="O5809" t="s">
        <v>25</v>
      </c>
      <c r="R5809" t="s">
        <v>44</v>
      </c>
      <c r="S5809" s="49" t="str">
        <f t="shared" si="721"/>
        <v>Card</v>
      </c>
      <c r="T5809" s="3">
        <v>0.03</v>
      </c>
      <c r="U5809" s="2">
        <v>6.8900000000000006</v>
      </c>
      <c r="V5809" s="2">
        <v>2.1</v>
      </c>
      <c r="W5809" s="54">
        <f>_xlfn.XLOOKUP(M5809,Market!A:A,Market!F:F,0)</f>
        <v>0.06</v>
      </c>
      <c r="X5809" s="55">
        <f t="shared" si="722"/>
        <v>0.20670000000000002</v>
      </c>
      <c r="Y5809" s="55">
        <f t="shared" si="723"/>
        <v>4.7900000000000009</v>
      </c>
      <c r="Z5809" s="54">
        <f t="shared" si="724"/>
        <v>0.69521044992743108</v>
      </c>
      <c r="AA5809" s="49" t="str">
        <f t="shared" ca="1" si="725"/>
        <v>N</v>
      </c>
      <c r="AB5809" s="49">
        <f t="shared" ca="1" si="726"/>
        <v>5</v>
      </c>
      <c r="AC5809" s="49" t="str">
        <f t="shared" ca="1" si="727"/>
        <v>N</v>
      </c>
    </row>
    <row r="5810" spans="1:29" x14ac:dyDescent="0.25">
      <c r="A5810">
        <v>4107</v>
      </c>
      <c r="B5810" s="9">
        <v>43561</v>
      </c>
      <c r="C5810" s="50" t="str">
        <f t="shared" si="720"/>
        <v>N</v>
      </c>
      <c r="D5810" s="52">
        <f>_xlfn.XLOOKUP(B5810,Cal_Date!B:B,Cal_Date!A:A,0)</f>
        <v>1</v>
      </c>
      <c r="E5810">
        <v>2019</v>
      </c>
      <c r="F5810" t="s">
        <v>126</v>
      </c>
      <c r="G5810" t="s">
        <v>130</v>
      </c>
      <c r="H5810" t="s">
        <v>14</v>
      </c>
      <c r="I5810" t="s">
        <v>13</v>
      </c>
      <c r="J5810" t="s">
        <v>15</v>
      </c>
      <c r="K5810" t="s">
        <v>43</v>
      </c>
      <c r="L5810">
        <v>2</v>
      </c>
      <c r="M5810">
        <v>1004</v>
      </c>
      <c r="O5810" t="s">
        <v>28</v>
      </c>
      <c r="R5810" t="s">
        <v>44</v>
      </c>
      <c r="S5810" s="49" t="str">
        <f t="shared" si="721"/>
        <v>Card</v>
      </c>
      <c r="T5810" s="3">
        <v>0.03</v>
      </c>
      <c r="U5810" s="2">
        <v>14.84</v>
      </c>
      <c r="V5810" s="2">
        <v>4.4800000000000004</v>
      </c>
      <c r="W5810" s="54">
        <f>_xlfn.XLOOKUP(M5810,Market!A:A,Market!F:F,0)</f>
        <v>0.06</v>
      </c>
      <c r="X5810" s="55">
        <f t="shared" si="722"/>
        <v>0.44519999999999998</v>
      </c>
      <c r="Y5810" s="55">
        <f t="shared" si="723"/>
        <v>10.36</v>
      </c>
      <c r="Z5810" s="54">
        <f t="shared" si="724"/>
        <v>0.69811320754716977</v>
      </c>
      <c r="AA5810" s="49" t="str">
        <f t="shared" ca="1" si="725"/>
        <v>N</v>
      </c>
      <c r="AB5810" s="49">
        <f t="shared" ca="1" si="726"/>
        <v>5</v>
      </c>
      <c r="AC5810" s="49" t="str">
        <f t="shared" ca="1" si="727"/>
        <v>N</v>
      </c>
    </row>
    <row r="5811" spans="1:29" x14ac:dyDescent="0.25">
      <c r="A5811">
        <v>4108</v>
      </c>
      <c r="B5811" s="9">
        <v>43561</v>
      </c>
      <c r="C5811" s="50" t="str">
        <f t="shared" si="720"/>
        <v>N</v>
      </c>
      <c r="D5811" s="52">
        <f>_xlfn.XLOOKUP(B5811,Cal_Date!B:B,Cal_Date!A:A,0)</f>
        <v>1</v>
      </c>
      <c r="E5811">
        <v>2019</v>
      </c>
      <c r="F5811" t="s">
        <v>126</v>
      </c>
      <c r="G5811" t="s">
        <v>130</v>
      </c>
      <c r="H5811" t="s">
        <v>14</v>
      </c>
      <c r="I5811" t="s">
        <v>18</v>
      </c>
      <c r="J5811" t="s">
        <v>15</v>
      </c>
      <c r="K5811" t="s">
        <v>43</v>
      </c>
      <c r="L5811">
        <v>1</v>
      </c>
      <c r="M5811">
        <v>1005</v>
      </c>
      <c r="O5811" t="s">
        <v>25</v>
      </c>
      <c r="R5811" t="s">
        <v>44</v>
      </c>
      <c r="S5811" s="49" t="str">
        <f t="shared" si="721"/>
        <v>Card</v>
      </c>
      <c r="T5811" s="3">
        <v>0.03</v>
      </c>
      <c r="U5811" s="2">
        <v>7.6229999999999993</v>
      </c>
      <c r="V5811" s="2">
        <v>2.2200000000000002</v>
      </c>
      <c r="W5811" s="54">
        <f>_xlfn.XLOOKUP(M5811,Market!A:A,Market!F:F,0)</f>
        <v>8.8999999999999996E-2</v>
      </c>
      <c r="X5811" s="55">
        <f t="shared" si="722"/>
        <v>0.22868999999999998</v>
      </c>
      <c r="Y5811" s="55">
        <f t="shared" si="723"/>
        <v>5.4029999999999987</v>
      </c>
      <c r="Z5811" s="54">
        <f t="shared" si="724"/>
        <v>0.7087760724124359</v>
      </c>
      <c r="AA5811" s="49" t="str">
        <f t="shared" ca="1" si="725"/>
        <v>N</v>
      </c>
      <c r="AB5811" s="49">
        <f t="shared" ca="1" si="726"/>
        <v>5</v>
      </c>
      <c r="AC5811" s="49" t="str">
        <f t="shared" ca="1" si="727"/>
        <v>N</v>
      </c>
    </row>
    <row r="5812" spans="1:29" x14ac:dyDescent="0.25">
      <c r="A5812">
        <v>4109</v>
      </c>
      <c r="B5812" s="9">
        <v>43561</v>
      </c>
      <c r="C5812" s="50" t="str">
        <f t="shared" si="720"/>
        <v>N</v>
      </c>
      <c r="D5812" s="52">
        <f>_xlfn.XLOOKUP(B5812,Cal_Date!B:B,Cal_Date!A:A,0)</f>
        <v>1</v>
      </c>
      <c r="E5812">
        <v>2019</v>
      </c>
      <c r="F5812" t="s">
        <v>126</v>
      </c>
      <c r="G5812" t="s">
        <v>130</v>
      </c>
      <c r="H5812" t="s">
        <v>11</v>
      </c>
      <c r="I5812" t="s">
        <v>11</v>
      </c>
      <c r="J5812" t="s">
        <v>15</v>
      </c>
      <c r="K5812" t="s">
        <v>42</v>
      </c>
      <c r="L5812">
        <v>2</v>
      </c>
      <c r="M5812">
        <v>1005</v>
      </c>
      <c r="O5812" t="s">
        <v>25</v>
      </c>
      <c r="R5812" t="s">
        <v>44</v>
      </c>
      <c r="S5812" s="49" t="str">
        <f t="shared" si="721"/>
        <v>Card</v>
      </c>
      <c r="T5812" s="3">
        <v>0.03</v>
      </c>
      <c r="U5812" s="2">
        <v>5.4450000000000003</v>
      </c>
      <c r="V5812" s="2">
        <v>1.74</v>
      </c>
      <c r="W5812" s="54">
        <f>_xlfn.XLOOKUP(M5812,Market!A:A,Market!F:F,0)</f>
        <v>8.8999999999999996E-2</v>
      </c>
      <c r="X5812" s="55">
        <f t="shared" si="722"/>
        <v>0.16335</v>
      </c>
      <c r="Y5812" s="55">
        <f t="shared" si="723"/>
        <v>3.7050000000000001</v>
      </c>
      <c r="Z5812" s="54">
        <f t="shared" si="724"/>
        <v>0.68044077134986225</v>
      </c>
      <c r="AA5812" s="49" t="str">
        <f t="shared" ca="1" si="725"/>
        <v>N</v>
      </c>
      <c r="AB5812" s="49">
        <f t="shared" ca="1" si="726"/>
        <v>5</v>
      </c>
      <c r="AC5812" s="49" t="str">
        <f t="shared" ca="1" si="727"/>
        <v>N</v>
      </c>
    </row>
    <row r="5813" spans="1:29" x14ac:dyDescent="0.25">
      <c r="A5813">
        <v>4110</v>
      </c>
      <c r="B5813" s="9">
        <v>43561</v>
      </c>
      <c r="C5813" s="50" t="str">
        <f t="shared" si="720"/>
        <v>N</v>
      </c>
      <c r="D5813" s="52">
        <f>_xlfn.XLOOKUP(B5813,Cal_Date!B:B,Cal_Date!A:A,0)</f>
        <v>1</v>
      </c>
      <c r="E5813">
        <v>2019</v>
      </c>
      <c r="F5813" t="s">
        <v>126</v>
      </c>
      <c r="G5813" t="s">
        <v>130</v>
      </c>
      <c r="H5813" t="s">
        <v>14</v>
      </c>
      <c r="I5813" t="s">
        <v>18</v>
      </c>
      <c r="J5813" t="s">
        <v>15</v>
      </c>
      <c r="K5813" t="s">
        <v>43</v>
      </c>
      <c r="L5813">
        <v>1</v>
      </c>
      <c r="M5813">
        <v>1003</v>
      </c>
      <c r="O5813" t="s">
        <v>25</v>
      </c>
      <c r="R5813" t="s">
        <v>44</v>
      </c>
      <c r="S5813" s="49" t="str">
        <f t="shared" si="721"/>
        <v>Card</v>
      </c>
      <c r="T5813" s="3">
        <v>0.03</v>
      </c>
      <c r="U5813" s="2">
        <v>7.42</v>
      </c>
      <c r="V5813" s="2">
        <v>2.2200000000000002</v>
      </c>
      <c r="W5813" s="54">
        <f>_xlfn.XLOOKUP(M5813,Market!A:A,Market!F:F,0)</f>
        <v>0.06</v>
      </c>
      <c r="X5813" s="55">
        <f t="shared" si="722"/>
        <v>0.22259999999999999</v>
      </c>
      <c r="Y5813" s="55">
        <f t="shared" si="723"/>
        <v>5.1999999999999993</v>
      </c>
      <c r="Z5813" s="54">
        <f t="shared" si="724"/>
        <v>0.70080862533692712</v>
      </c>
      <c r="AA5813" s="49" t="str">
        <f t="shared" ca="1" si="725"/>
        <v>N</v>
      </c>
      <c r="AB5813" s="49">
        <f t="shared" ca="1" si="726"/>
        <v>5</v>
      </c>
      <c r="AC5813" s="49" t="str">
        <f t="shared" ca="1" si="727"/>
        <v>N</v>
      </c>
    </row>
    <row r="5814" spans="1:29" x14ac:dyDescent="0.25">
      <c r="A5814">
        <v>4111</v>
      </c>
      <c r="B5814" s="9">
        <v>43561</v>
      </c>
      <c r="C5814" s="50" t="str">
        <f t="shared" si="720"/>
        <v>N</v>
      </c>
      <c r="D5814" s="52">
        <f>_xlfn.XLOOKUP(B5814,Cal_Date!B:B,Cal_Date!A:A,0)</f>
        <v>1</v>
      </c>
      <c r="E5814">
        <v>2019</v>
      </c>
      <c r="F5814" t="s">
        <v>126</v>
      </c>
      <c r="G5814" t="s">
        <v>130</v>
      </c>
      <c r="H5814" t="s">
        <v>11</v>
      </c>
      <c r="I5814" t="s">
        <v>11</v>
      </c>
      <c r="J5814" t="s">
        <v>15</v>
      </c>
      <c r="K5814" t="s">
        <v>42</v>
      </c>
      <c r="L5814">
        <v>2</v>
      </c>
      <c r="M5814">
        <v>1007</v>
      </c>
      <c r="O5814" t="s">
        <v>28</v>
      </c>
      <c r="R5814" t="s">
        <v>44</v>
      </c>
      <c r="S5814" s="49" t="str">
        <f t="shared" si="721"/>
        <v>Card</v>
      </c>
      <c r="T5814" s="3">
        <v>0.03</v>
      </c>
      <c r="U5814" s="2">
        <v>5.4450000000000003</v>
      </c>
      <c r="V5814" s="2">
        <v>1.74</v>
      </c>
      <c r="W5814" s="54">
        <f>_xlfn.XLOOKUP(M5814,Market!A:A,Market!F:F,0)</f>
        <v>8.8999999999999996E-2</v>
      </c>
      <c r="X5814" s="55">
        <f t="shared" si="722"/>
        <v>0.16335</v>
      </c>
      <c r="Y5814" s="55">
        <f t="shared" si="723"/>
        <v>3.7050000000000001</v>
      </c>
      <c r="Z5814" s="54">
        <f t="shared" si="724"/>
        <v>0.68044077134986225</v>
      </c>
      <c r="AA5814" s="49" t="str">
        <f t="shared" ca="1" si="725"/>
        <v>N</v>
      </c>
      <c r="AB5814" s="49">
        <f t="shared" ca="1" si="726"/>
        <v>5</v>
      </c>
      <c r="AC5814" s="49" t="str">
        <f t="shared" ca="1" si="727"/>
        <v>N</v>
      </c>
    </row>
    <row r="5815" spans="1:29" x14ac:dyDescent="0.25">
      <c r="A5815">
        <v>4112</v>
      </c>
      <c r="B5815" s="9">
        <v>43561</v>
      </c>
      <c r="C5815" s="50" t="str">
        <f t="shared" si="720"/>
        <v>N</v>
      </c>
      <c r="D5815" s="52">
        <f>_xlfn.XLOOKUP(B5815,Cal_Date!B:B,Cal_Date!A:A,0)</f>
        <v>1</v>
      </c>
      <c r="E5815">
        <v>2019</v>
      </c>
      <c r="F5815" t="s">
        <v>126</v>
      </c>
      <c r="G5815" t="s">
        <v>130</v>
      </c>
      <c r="H5815" t="s">
        <v>11</v>
      </c>
      <c r="I5815" t="s">
        <v>11</v>
      </c>
      <c r="J5815" t="s">
        <v>15</v>
      </c>
      <c r="K5815" t="s">
        <v>42</v>
      </c>
      <c r="L5815">
        <v>1</v>
      </c>
      <c r="M5815">
        <v>1006</v>
      </c>
      <c r="O5815" t="s">
        <v>28</v>
      </c>
      <c r="R5815" t="s">
        <v>44</v>
      </c>
      <c r="S5815" s="49" t="str">
        <f t="shared" si="721"/>
        <v>Card</v>
      </c>
      <c r="T5815" s="3">
        <v>0.03</v>
      </c>
      <c r="U5815" s="2">
        <v>2.7225000000000001</v>
      </c>
      <c r="V5815" s="2">
        <v>0.87</v>
      </c>
      <c r="W5815" s="54">
        <f>_xlfn.XLOOKUP(M5815,Market!A:A,Market!F:F,0)</f>
        <v>8.8999999999999996E-2</v>
      </c>
      <c r="X5815" s="55">
        <f t="shared" si="722"/>
        <v>8.1674999999999998E-2</v>
      </c>
      <c r="Y5815" s="55">
        <f t="shared" si="723"/>
        <v>1.8525</v>
      </c>
      <c r="Z5815" s="54">
        <f t="shared" si="724"/>
        <v>0.68044077134986225</v>
      </c>
      <c r="AA5815" s="49" t="str">
        <f t="shared" ca="1" si="725"/>
        <v>N</v>
      </c>
      <c r="AB5815" s="49">
        <f t="shared" ca="1" si="726"/>
        <v>5</v>
      </c>
      <c r="AC5815" s="49" t="str">
        <f t="shared" ca="1" si="727"/>
        <v>N</v>
      </c>
    </row>
    <row r="5816" spans="1:29" x14ac:dyDescent="0.25">
      <c r="A5816">
        <v>4113</v>
      </c>
      <c r="B5816" s="9">
        <v>43561</v>
      </c>
      <c r="C5816" s="50" t="str">
        <f t="shared" si="720"/>
        <v>N</v>
      </c>
      <c r="D5816" s="52">
        <f>_xlfn.XLOOKUP(B5816,Cal_Date!B:B,Cal_Date!A:A,0)</f>
        <v>1</v>
      </c>
      <c r="E5816">
        <v>2019</v>
      </c>
      <c r="F5816" t="s">
        <v>126</v>
      </c>
      <c r="G5816" t="s">
        <v>130</v>
      </c>
      <c r="H5816" t="s">
        <v>11</v>
      </c>
      <c r="I5816" t="s">
        <v>11</v>
      </c>
      <c r="J5816" t="s">
        <v>15</v>
      </c>
      <c r="K5816" t="s">
        <v>42</v>
      </c>
      <c r="L5816">
        <v>1</v>
      </c>
      <c r="M5816">
        <v>1006</v>
      </c>
      <c r="O5816" t="s">
        <v>28</v>
      </c>
      <c r="R5816" t="s">
        <v>44</v>
      </c>
      <c r="S5816" s="49" t="str">
        <f t="shared" si="721"/>
        <v>Card</v>
      </c>
      <c r="T5816" s="3">
        <v>0.03</v>
      </c>
      <c r="U5816" s="2">
        <v>2.7225000000000001</v>
      </c>
      <c r="V5816" s="2">
        <v>0.87</v>
      </c>
      <c r="W5816" s="54">
        <f>_xlfn.XLOOKUP(M5816,Market!A:A,Market!F:F,0)</f>
        <v>8.8999999999999996E-2</v>
      </c>
      <c r="X5816" s="55">
        <f t="shared" si="722"/>
        <v>8.1674999999999998E-2</v>
      </c>
      <c r="Y5816" s="55">
        <f t="shared" si="723"/>
        <v>1.8525</v>
      </c>
      <c r="Z5816" s="54">
        <f t="shared" si="724"/>
        <v>0.68044077134986225</v>
      </c>
      <c r="AA5816" s="49" t="str">
        <f t="shared" ca="1" si="725"/>
        <v>N</v>
      </c>
      <c r="AB5816" s="49">
        <f t="shared" ca="1" si="726"/>
        <v>5</v>
      </c>
      <c r="AC5816" s="49" t="str">
        <f t="shared" ca="1" si="727"/>
        <v>N</v>
      </c>
    </row>
    <row r="5817" spans="1:29" x14ac:dyDescent="0.25">
      <c r="A5817">
        <v>4114</v>
      </c>
      <c r="B5817" s="9">
        <v>43561</v>
      </c>
      <c r="C5817" s="50" t="str">
        <f t="shared" si="720"/>
        <v>N</v>
      </c>
      <c r="D5817" s="52">
        <f>_xlfn.XLOOKUP(B5817,Cal_Date!B:B,Cal_Date!A:A,0)</f>
        <v>1</v>
      </c>
      <c r="E5817">
        <v>2019</v>
      </c>
      <c r="F5817" t="s">
        <v>126</v>
      </c>
      <c r="G5817" t="s">
        <v>130</v>
      </c>
      <c r="H5817" t="s">
        <v>14</v>
      </c>
      <c r="I5817" t="s">
        <v>18</v>
      </c>
      <c r="J5817" t="s">
        <v>15</v>
      </c>
      <c r="K5817" t="s">
        <v>43</v>
      </c>
      <c r="L5817">
        <v>1</v>
      </c>
      <c r="M5817">
        <v>1006</v>
      </c>
      <c r="O5817" t="s">
        <v>28</v>
      </c>
      <c r="R5817" t="s">
        <v>44</v>
      </c>
      <c r="S5817" s="49" t="str">
        <f t="shared" si="721"/>
        <v>Card</v>
      </c>
      <c r="T5817" s="3">
        <v>0.03</v>
      </c>
      <c r="U5817" s="2">
        <v>7.0785</v>
      </c>
      <c r="V5817" s="2">
        <v>2.1</v>
      </c>
      <c r="W5817" s="54">
        <f>_xlfn.XLOOKUP(M5817,Market!A:A,Market!F:F,0)</f>
        <v>8.8999999999999996E-2</v>
      </c>
      <c r="X5817" s="55">
        <f t="shared" si="722"/>
        <v>0.21235499999999999</v>
      </c>
      <c r="Y5817" s="55">
        <f t="shared" si="723"/>
        <v>4.9785000000000004</v>
      </c>
      <c r="Z5817" s="54">
        <f t="shared" si="724"/>
        <v>0.70332697605424888</v>
      </c>
      <c r="AA5817" s="49" t="str">
        <f t="shared" ca="1" si="725"/>
        <v>N</v>
      </c>
      <c r="AB5817" s="49">
        <f t="shared" ca="1" si="726"/>
        <v>5</v>
      </c>
      <c r="AC5817" s="49" t="str">
        <f t="shared" ca="1" si="727"/>
        <v>N</v>
      </c>
    </row>
    <row r="5818" spans="1:29" x14ac:dyDescent="0.25">
      <c r="A5818">
        <v>4115</v>
      </c>
      <c r="B5818" s="9">
        <v>43561</v>
      </c>
      <c r="C5818" s="50" t="str">
        <f t="shared" si="720"/>
        <v>N</v>
      </c>
      <c r="D5818" s="52">
        <f>_xlfn.XLOOKUP(B5818,Cal_Date!B:B,Cal_Date!A:A,0)</f>
        <v>1</v>
      </c>
      <c r="E5818">
        <v>2019</v>
      </c>
      <c r="F5818" t="s">
        <v>126</v>
      </c>
      <c r="G5818" t="s">
        <v>130</v>
      </c>
      <c r="H5818" t="s">
        <v>11</v>
      </c>
      <c r="I5818" t="s">
        <v>11</v>
      </c>
      <c r="J5818" t="s">
        <v>15</v>
      </c>
      <c r="K5818" t="s">
        <v>42</v>
      </c>
      <c r="L5818">
        <v>1</v>
      </c>
      <c r="M5818">
        <v>1004</v>
      </c>
      <c r="O5818" t="s">
        <v>28</v>
      </c>
      <c r="R5818" t="s">
        <v>44</v>
      </c>
      <c r="S5818" s="49" t="str">
        <f t="shared" si="721"/>
        <v>Card</v>
      </c>
      <c r="T5818" s="3">
        <v>0.03</v>
      </c>
      <c r="U5818" s="2">
        <v>2.6500000000000004</v>
      </c>
      <c r="V5818" s="2">
        <v>0.87</v>
      </c>
      <c r="W5818" s="54">
        <f>_xlfn.XLOOKUP(M5818,Market!A:A,Market!F:F,0)</f>
        <v>0.06</v>
      </c>
      <c r="X5818" s="55">
        <f t="shared" si="722"/>
        <v>7.9500000000000001E-2</v>
      </c>
      <c r="Y5818" s="55">
        <f t="shared" si="723"/>
        <v>1.7800000000000002</v>
      </c>
      <c r="Z5818" s="54">
        <f t="shared" si="724"/>
        <v>0.67169811320754713</v>
      </c>
      <c r="AA5818" s="49" t="str">
        <f t="shared" ca="1" si="725"/>
        <v>N</v>
      </c>
      <c r="AB5818" s="49">
        <f t="shared" ca="1" si="726"/>
        <v>5</v>
      </c>
      <c r="AC5818" s="49" t="str">
        <f t="shared" ca="1" si="727"/>
        <v>N</v>
      </c>
    </row>
    <row r="5819" spans="1:29" x14ac:dyDescent="0.25">
      <c r="A5819">
        <v>4116</v>
      </c>
      <c r="B5819" s="9">
        <v>43561</v>
      </c>
      <c r="C5819" s="50" t="str">
        <f t="shared" si="720"/>
        <v>N</v>
      </c>
      <c r="D5819" s="52">
        <f>_xlfn.XLOOKUP(B5819,Cal_Date!B:B,Cal_Date!A:A,0)</f>
        <v>1</v>
      </c>
      <c r="E5819">
        <v>2019</v>
      </c>
      <c r="F5819" t="s">
        <v>126</v>
      </c>
      <c r="G5819" t="s">
        <v>130</v>
      </c>
      <c r="H5819" t="s">
        <v>48</v>
      </c>
      <c r="I5819" t="s">
        <v>18</v>
      </c>
      <c r="J5819" t="s">
        <v>10</v>
      </c>
      <c r="K5819" t="s">
        <v>43</v>
      </c>
      <c r="L5819">
        <v>2</v>
      </c>
      <c r="M5819">
        <v>1004</v>
      </c>
      <c r="O5819" t="s">
        <v>28</v>
      </c>
      <c r="R5819" t="s">
        <v>44</v>
      </c>
      <c r="S5819" s="49" t="str">
        <f t="shared" si="721"/>
        <v>Card</v>
      </c>
      <c r="T5819" s="3">
        <v>0.03</v>
      </c>
      <c r="U5819" s="2">
        <v>14.84</v>
      </c>
      <c r="V5819" s="2">
        <v>2.92</v>
      </c>
      <c r="W5819" s="54">
        <f>_xlfn.XLOOKUP(M5819,Market!A:A,Market!F:F,0)</f>
        <v>0.06</v>
      </c>
      <c r="X5819" s="55">
        <f t="shared" si="722"/>
        <v>0.44519999999999998</v>
      </c>
      <c r="Y5819" s="55">
        <f t="shared" si="723"/>
        <v>11.92</v>
      </c>
      <c r="Z5819" s="54">
        <f t="shared" si="724"/>
        <v>0.80323450134770891</v>
      </c>
      <c r="AA5819" s="49" t="str">
        <f t="shared" ca="1" si="725"/>
        <v>N</v>
      </c>
      <c r="AB5819" s="49">
        <f t="shared" ca="1" si="726"/>
        <v>5</v>
      </c>
      <c r="AC5819" s="49" t="str">
        <f t="shared" ca="1" si="727"/>
        <v>N</v>
      </c>
    </row>
    <row r="5820" spans="1:29" x14ac:dyDescent="0.25">
      <c r="A5820">
        <v>4117</v>
      </c>
      <c r="B5820" s="9">
        <v>43561</v>
      </c>
      <c r="C5820" s="50" t="str">
        <f t="shared" si="720"/>
        <v>N</v>
      </c>
      <c r="D5820" s="52">
        <f>_xlfn.XLOOKUP(B5820,Cal_Date!B:B,Cal_Date!A:A,0)</f>
        <v>1</v>
      </c>
      <c r="E5820">
        <v>2019</v>
      </c>
      <c r="F5820" t="s">
        <v>126</v>
      </c>
      <c r="G5820" t="s">
        <v>130</v>
      </c>
      <c r="H5820" t="s">
        <v>48</v>
      </c>
      <c r="I5820" t="s">
        <v>18</v>
      </c>
      <c r="J5820" t="s">
        <v>10</v>
      </c>
      <c r="K5820" t="s">
        <v>43</v>
      </c>
      <c r="L5820">
        <v>1</v>
      </c>
      <c r="M5820">
        <v>1000</v>
      </c>
      <c r="O5820" t="s">
        <v>25</v>
      </c>
      <c r="R5820" t="s">
        <v>44</v>
      </c>
      <c r="S5820" s="49" t="str">
        <f t="shared" si="721"/>
        <v>Card</v>
      </c>
      <c r="T5820" s="3">
        <v>0.03</v>
      </c>
      <c r="U5820" s="2">
        <v>7.5600000000000005</v>
      </c>
      <c r="V5820" s="2">
        <v>1.46</v>
      </c>
      <c r="W5820" s="54">
        <f>_xlfn.XLOOKUP(M5820,Market!A:A,Market!F:F,0)</f>
        <v>0.08</v>
      </c>
      <c r="X5820" s="55">
        <f t="shared" si="722"/>
        <v>0.2268</v>
      </c>
      <c r="Y5820" s="55">
        <f t="shared" si="723"/>
        <v>6.1000000000000005</v>
      </c>
      <c r="Z5820" s="54">
        <f t="shared" si="724"/>
        <v>0.80687830687830686</v>
      </c>
      <c r="AA5820" s="49" t="str">
        <f t="shared" ca="1" si="725"/>
        <v>N</v>
      </c>
      <c r="AB5820" s="49">
        <f t="shared" ca="1" si="726"/>
        <v>5</v>
      </c>
      <c r="AC5820" s="49" t="str">
        <f t="shared" ca="1" si="727"/>
        <v>N</v>
      </c>
    </row>
    <row r="5821" spans="1:29" x14ac:dyDescent="0.25">
      <c r="A5821">
        <v>4118</v>
      </c>
      <c r="B5821" s="9">
        <v>43561</v>
      </c>
      <c r="C5821" s="50" t="str">
        <f t="shared" si="720"/>
        <v>N</v>
      </c>
      <c r="D5821" s="52">
        <f>_xlfn.XLOOKUP(B5821,Cal_Date!B:B,Cal_Date!A:A,0)</f>
        <v>1</v>
      </c>
      <c r="E5821">
        <v>2019</v>
      </c>
      <c r="F5821" t="s">
        <v>126</v>
      </c>
      <c r="G5821" t="s">
        <v>130</v>
      </c>
      <c r="H5821" t="s">
        <v>11</v>
      </c>
      <c r="I5821" t="s">
        <v>11</v>
      </c>
      <c r="J5821" t="s">
        <v>15</v>
      </c>
      <c r="K5821" t="s">
        <v>42</v>
      </c>
      <c r="L5821">
        <v>1</v>
      </c>
      <c r="M5821">
        <v>1000</v>
      </c>
      <c r="O5821" t="s">
        <v>25</v>
      </c>
      <c r="R5821" t="s">
        <v>44</v>
      </c>
      <c r="S5821" s="49" t="str">
        <f t="shared" si="721"/>
        <v>Card</v>
      </c>
      <c r="T5821" s="3">
        <v>0.03</v>
      </c>
      <c r="U5821" s="2">
        <v>2.7</v>
      </c>
      <c r="V5821" s="2">
        <v>0.87</v>
      </c>
      <c r="W5821" s="54">
        <f>_xlfn.XLOOKUP(M5821,Market!A:A,Market!F:F,0)</f>
        <v>0.08</v>
      </c>
      <c r="X5821" s="55">
        <f t="shared" si="722"/>
        <v>8.1000000000000003E-2</v>
      </c>
      <c r="Y5821" s="55">
        <f t="shared" si="723"/>
        <v>1.83</v>
      </c>
      <c r="Z5821" s="54">
        <f t="shared" si="724"/>
        <v>0.67777777777777781</v>
      </c>
      <c r="AA5821" s="49" t="str">
        <f t="shared" ca="1" si="725"/>
        <v>N</v>
      </c>
      <c r="AB5821" s="49">
        <f t="shared" ca="1" si="726"/>
        <v>5</v>
      </c>
      <c r="AC5821" s="49" t="str">
        <f t="shared" ca="1" si="727"/>
        <v>N</v>
      </c>
    </row>
    <row r="5822" spans="1:29" x14ac:dyDescent="0.25">
      <c r="A5822">
        <v>4119</v>
      </c>
      <c r="B5822" s="9">
        <v>43561</v>
      </c>
      <c r="C5822" s="50" t="str">
        <f t="shared" si="720"/>
        <v>N</v>
      </c>
      <c r="D5822" s="52">
        <f>_xlfn.XLOOKUP(B5822,Cal_Date!B:B,Cal_Date!A:A,0)</f>
        <v>1</v>
      </c>
      <c r="E5822">
        <v>2019</v>
      </c>
      <c r="F5822" t="s">
        <v>126</v>
      </c>
      <c r="G5822" t="s">
        <v>130</v>
      </c>
      <c r="H5822" t="s">
        <v>11</v>
      </c>
      <c r="I5822" t="s">
        <v>11</v>
      </c>
      <c r="J5822" t="s">
        <v>15</v>
      </c>
      <c r="K5822" t="s">
        <v>42</v>
      </c>
      <c r="L5822">
        <v>1</v>
      </c>
      <c r="M5822">
        <v>1000</v>
      </c>
      <c r="O5822" t="s">
        <v>25</v>
      </c>
      <c r="R5822" t="s">
        <v>44</v>
      </c>
      <c r="S5822" s="49" t="str">
        <f t="shared" si="721"/>
        <v>Card</v>
      </c>
      <c r="T5822" s="3">
        <v>0.03</v>
      </c>
      <c r="U5822" s="2">
        <v>2.7</v>
      </c>
      <c r="V5822" s="2">
        <v>0.87</v>
      </c>
      <c r="W5822" s="54">
        <f>_xlfn.XLOOKUP(M5822,Market!A:A,Market!F:F,0)</f>
        <v>0.08</v>
      </c>
      <c r="X5822" s="55">
        <f t="shared" si="722"/>
        <v>8.1000000000000003E-2</v>
      </c>
      <c r="Y5822" s="55">
        <f t="shared" si="723"/>
        <v>1.83</v>
      </c>
      <c r="Z5822" s="54">
        <f t="shared" si="724"/>
        <v>0.67777777777777781</v>
      </c>
      <c r="AA5822" s="49" t="str">
        <f t="shared" ca="1" si="725"/>
        <v>N</v>
      </c>
      <c r="AB5822" s="49">
        <f t="shared" ca="1" si="726"/>
        <v>5</v>
      </c>
      <c r="AC5822" s="49" t="str">
        <f t="shared" ca="1" si="727"/>
        <v>N</v>
      </c>
    </row>
    <row r="5823" spans="1:29" x14ac:dyDescent="0.25">
      <c r="A5823">
        <v>4120</v>
      </c>
      <c r="B5823" s="9">
        <v>43561</v>
      </c>
      <c r="C5823" s="50" t="str">
        <f t="shared" si="720"/>
        <v>N</v>
      </c>
      <c r="D5823" s="52">
        <f>_xlfn.XLOOKUP(B5823,Cal_Date!B:B,Cal_Date!A:A,0)</f>
        <v>1</v>
      </c>
      <c r="E5823">
        <v>2019</v>
      </c>
      <c r="F5823" t="s">
        <v>126</v>
      </c>
      <c r="G5823" t="s">
        <v>130</v>
      </c>
      <c r="H5823" t="s">
        <v>48</v>
      </c>
      <c r="I5823" t="s">
        <v>18</v>
      </c>
      <c r="J5823" t="s">
        <v>10</v>
      </c>
      <c r="K5823" t="s">
        <v>43</v>
      </c>
      <c r="L5823">
        <v>1</v>
      </c>
      <c r="M5823">
        <v>1008</v>
      </c>
      <c r="O5823" t="s">
        <v>28</v>
      </c>
      <c r="R5823" t="s">
        <v>44</v>
      </c>
      <c r="S5823" s="49" t="str">
        <f t="shared" si="721"/>
        <v>Card</v>
      </c>
      <c r="T5823" s="3">
        <v>0.03</v>
      </c>
      <c r="U5823" s="2">
        <v>7.6229999999999993</v>
      </c>
      <c r="V5823" s="2">
        <v>1.46</v>
      </c>
      <c r="W5823" s="54">
        <f>_xlfn.XLOOKUP(M5823,Market!A:A,Market!F:F,0)</f>
        <v>8.8999999999999996E-2</v>
      </c>
      <c r="X5823" s="55">
        <f t="shared" si="722"/>
        <v>0.22868999999999998</v>
      </c>
      <c r="Y5823" s="55">
        <f t="shared" si="723"/>
        <v>6.1629999999999994</v>
      </c>
      <c r="Z5823" s="54">
        <f t="shared" si="724"/>
        <v>0.80847435392889933</v>
      </c>
      <c r="AA5823" s="49" t="str">
        <f t="shared" ca="1" si="725"/>
        <v>N</v>
      </c>
      <c r="AB5823" s="49">
        <f t="shared" ca="1" si="726"/>
        <v>5</v>
      </c>
      <c r="AC5823" s="49" t="str">
        <f t="shared" ca="1" si="727"/>
        <v>N</v>
      </c>
    </row>
    <row r="5824" spans="1:29" x14ac:dyDescent="0.25">
      <c r="A5824">
        <v>4121</v>
      </c>
      <c r="B5824" s="9">
        <v>43561</v>
      </c>
      <c r="C5824" s="50" t="str">
        <f t="shared" si="720"/>
        <v>N</v>
      </c>
      <c r="D5824" s="52">
        <f>_xlfn.XLOOKUP(B5824,Cal_Date!B:B,Cal_Date!A:A,0)</f>
        <v>1</v>
      </c>
      <c r="E5824">
        <v>2019</v>
      </c>
      <c r="F5824" t="s">
        <v>126</v>
      </c>
      <c r="G5824" t="s">
        <v>130</v>
      </c>
      <c r="H5824" t="s">
        <v>14</v>
      </c>
      <c r="I5824" t="s">
        <v>18</v>
      </c>
      <c r="J5824" t="s">
        <v>15</v>
      </c>
      <c r="K5824" t="s">
        <v>43</v>
      </c>
      <c r="L5824">
        <v>1</v>
      </c>
      <c r="M5824">
        <v>1008</v>
      </c>
      <c r="O5824" t="s">
        <v>28</v>
      </c>
      <c r="R5824" t="s">
        <v>44</v>
      </c>
      <c r="S5824" s="49" t="str">
        <f t="shared" si="721"/>
        <v>Card</v>
      </c>
      <c r="T5824" s="3">
        <v>0.03</v>
      </c>
      <c r="U5824" s="2">
        <v>7.0785</v>
      </c>
      <c r="V5824" s="2">
        <v>2.1</v>
      </c>
      <c r="W5824" s="54">
        <f>_xlfn.XLOOKUP(M5824,Market!A:A,Market!F:F,0)</f>
        <v>8.8999999999999996E-2</v>
      </c>
      <c r="X5824" s="55">
        <f t="shared" si="722"/>
        <v>0.21235499999999999</v>
      </c>
      <c r="Y5824" s="55">
        <f t="shared" si="723"/>
        <v>4.9785000000000004</v>
      </c>
      <c r="Z5824" s="54">
        <f t="shared" si="724"/>
        <v>0.70332697605424888</v>
      </c>
      <c r="AA5824" s="49" t="str">
        <f t="shared" ca="1" si="725"/>
        <v>N</v>
      </c>
      <c r="AB5824" s="49">
        <f t="shared" ca="1" si="726"/>
        <v>5</v>
      </c>
      <c r="AC5824" s="49" t="str">
        <f t="shared" ca="1" si="727"/>
        <v>N</v>
      </c>
    </row>
    <row r="5825" spans="1:29" x14ac:dyDescent="0.25">
      <c r="A5825">
        <v>4122</v>
      </c>
      <c r="B5825" s="9">
        <v>43561</v>
      </c>
      <c r="C5825" s="50" t="str">
        <f t="shared" si="720"/>
        <v>N</v>
      </c>
      <c r="D5825" s="52">
        <f>_xlfn.XLOOKUP(B5825,Cal_Date!B:B,Cal_Date!A:A,0)</f>
        <v>1</v>
      </c>
      <c r="E5825">
        <v>2019</v>
      </c>
      <c r="F5825" t="s">
        <v>126</v>
      </c>
      <c r="G5825" t="s">
        <v>130</v>
      </c>
      <c r="H5825" t="s">
        <v>14</v>
      </c>
      <c r="I5825" t="s">
        <v>18</v>
      </c>
      <c r="J5825" t="s">
        <v>15</v>
      </c>
      <c r="K5825" t="s">
        <v>43</v>
      </c>
      <c r="L5825">
        <v>2</v>
      </c>
      <c r="M5825">
        <v>1009</v>
      </c>
      <c r="O5825" t="s">
        <v>28</v>
      </c>
      <c r="R5825" t="s">
        <v>44</v>
      </c>
      <c r="S5825" s="49" t="str">
        <f t="shared" si="721"/>
        <v>Card</v>
      </c>
      <c r="T5825" s="3">
        <v>0.03</v>
      </c>
      <c r="U5825" s="2">
        <v>15.245999999999999</v>
      </c>
      <c r="V5825" s="2">
        <v>4.4400000000000004</v>
      </c>
      <c r="W5825" s="54">
        <f>_xlfn.XLOOKUP(M5825,Market!A:A,Market!F:F,0)</f>
        <v>8.8999999999999996E-2</v>
      </c>
      <c r="X5825" s="55">
        <f t="shared" si="722"/>
        <v>0.45737999999999995</v>
      </c>
      <c r="Y5825" s="55">
        <f t="shared" si="723"/>
        <v>10.805999999999997</v>
      </c>
      <c r="Z5825" s="54">
        <f t="shared" si="724"/>
        <v>0.7087760724124359</v>
      </c>
      <c r="AA5825" s="49" t="str">
        <f t="shared" ca="1" si="725"/>
        <v>N</v>
      </c>
      <c r="AB5825" s="49">
        <f t="shared" ca="1" si="726"/>
        <v>5</v>
      </c>
      <c r="AC5825" s="49" t="str">
        <f t="shared" ca="1" si="727"/>
        <v>N</v>
      </c>
    </row>
    <row r="5826" spans="1:29" x14ac:dyDescent="0.25">
      <c r="A5826">
        <v>4123</v>
      </c>
      <c r="B5826" s="9">
        <v>43561</v>
      </c>
      <c r="C5826" s="50" t="str">
        <f t="shared" si="720"/>
        <v>N</v>
      </c>
      <c r="D5826" s="52">
        <f>_xlfn.XLOOKUP(B5826,Cal_Date!B:B,Cal_Date!A:A,0)</f>
        <v>1</v>
      </c>
      <c r="E5826">
        <v>2019</v>
      </c>
      <c r="F5826" t="s">
        <v>126</v>
      </c>
      <c r="G5826" t="s">
        <v>130</v>
      </c>
      <c r="H5826" t="s">
        <v>14</v>
      </c>
      <c r="I5826" t="s">
        <v>18</v>
      </c>
      <c r="J5826" t="s">
        <v>15</v>
      </c>
      <c r="K5826" t="s">
        <v>43</v>
      </c>
      <c r="L5826">
        <v>2</v>
      </c>
      <c r="M5826">
        <v>1010</v>
      </c>
      <c r="O5826" t="s">
        <v>25</v>
      </c>
      <c r="R5826" t="s">
        <v>44</v>
      </c>
      <c r="S5826" s="49" t="str">
        <f t="shared" si="721"/>
        <v>Card</v>
      </c>
      <c r="T5826" s="3">
        <v>0.03</v>
      </c>
      <c r="U5826" s="2">
        <v>14.040000000000001</v>
      </c>
      <c r="V5826" s="2">
        <v>4.2</v>
      </c>
      <c r="W5826" s="54">
        <f>_xlfn.XLOOKUP(M5826,Market!A:A,Market!F:F,0)</f>
        <v>0.08</v>
      </c>
      <c r="X5826" s="55">
        <f t="shared" si="722"/>
        <v>0.42120000000000002</v>
      </c>
      <c r="Y5826" s="55">
        <f t="shared" si="723"/>
        <v>9.84</v>
      </c>
      <c r="Z5826" s="54">
        <f t="shared" si="724"/>
        <v>0.70085470085470081</v>
      </c>
      <c r="AA5826" s="49" t="str">
        <f t="shared" ca="1" si="725"/>
        <v>N</v>
      </c>
      <c r="AB5826" s="49">
        <f t="shared" ca="1" si="726"/>
        <v>5</v>
      </c>
      <c r="AC5826" s="49" t="str">
        <f t="shared" ca="1" si="727"/>
        <v>N</v>
      </c>
    </row>
    <row r="5827" spans="1:29" x14ac:dyDescent="0.25">
      <c r="A5827">
        <v>4124</v>
      </c>
      <c r="B5827" s="9">
        <v>43561</v>
      </c>
      <c r="C5827" s="50" t="str">
        <f t="shared" ref="C5827:C5890" si="728">IF(OR(B5827="04/01/2018"+0,B5827="04/02/2018"+0),"Y","N")</f>
        <v>N</v>
      </c>
      <c r="D5827" s="52">
        <f>_xlfn.XLOOKUP(B5827,Cal_Date!B:B,Cal_Date!A:A,0)</f>
        <v>1</v>
      </c>
      <c r="E5827">
        <v>2019</v>
      </c>
      <c r="F5827" t="s">
        <v>126</v>
      </c>
      <c r="G5827" t="s">
        <v>130</v>
      </c>
      <c r="H5827" t="s">
        <v>48</v>
      </c>
      <c r="I5827" t="s">
        <v>18</v>
      </c>
      <c r="J5827" t="s">
        <v>10</v>
      </c>
      <c r="K5827" t="s">
        <v>43</v>
      </c>
      <c r="L5827">
        <v>1</v>
      </c>
      <c r="M5827">
        <v>1008</v>
      </c>
      <c r="O5827" t="s">
        <v>28</v>
      </c>
      <c r="R5827" t="s">
        <v>44</v>
      </c>
      <c r="S5827" s="49" t="str">
        <f t="shared" ref="S5827:S5890" si="729">IF(R5827="Cash","Cash","Card")</f>
        <v>Card</v>
      </c>
      <c r="T5827" s="3">
        <v>0.03</v>
      </c>
      <c r="U5827" s="2">
        <v>7.6229999999999993</v>
      </c>
      <c r="V5827" s="2">
        <v>1.46</v>
      </c>
      <c r="W5827" s="54">
        <f>_xlfn.XLOOKUP(M5827,Market!A:A,Market!F:F,0)</f>
        <v>8.8999999999999996E-2</v>
      </c>
      <c r="X5827" s="55">
        <f t="shared" ref="X5827:X5890" si="730">T5827*U5827</f>
        <v>0.22868999999999998</v>
      </c>
      <c r="Y5827" s="55">
        <f t="shared" ref="Y5827:Y5890" si="731">U5827-V5827</f>
        <v>6.1629999999999994</v>
      </c>
      <c r="Z5827" s="54">
        <f t="shared" ref="Z5827:Z5890" si="732">Y5827/U5827</f>
        <v>0.80847435392889933</v>
      </c>
      <c r="AA5827" s="49" t="str">
        <f t="shared" ref="AA5827:AA5890" ca="1" si="733">IF(DATEDIF(B5827,TODAY(),"y")&gt;5,"Y","N")</f>
        <v>N</v>
      </c>
      <c r="AB5827" s="49">
        <f t="shared" ref="AB5827:AB5890" ca="1" si="734">DATEDIF(B5827,TODAY(),"y")</f>
        <v>5</v>
      </c>
      <c r="AC5827" s="49" t="str">
        <f t="shared" ref="AC5827:AC5890" ca="1" si="735">IF(AB5827&gt;5,"Y","N")</f>
        <v>N</v>
      </c>
    </row>
    <row r="5828" spans="1:29" x14ac:dyDescent="0.25">
      <c r="A5828">
        <v>4125</v>
      </c>
      <c r="B5828" s="9">
        <v>43561</v>
      </c>
      <c r="C5828" s="50" t="str">
        <f t="shared" si="728"/>
        <v>N</v>
      </c>
      <c r="D5828" s="52">
        <f>_xlfn.XLOOKUP(B5828,Cal_Date!B:B,Cal_Date!A:A,0)</f>
        <v>1</v>
      </c>
      <c r="E5828">
        <v>2019</v>
      </c>
      <c r="F5828" t="s">
        <v>126</v>
      </c>
      <c r="G5828" t="s">
        <v>130</v>
      </c>
      <c r="H5828" t="s">
        <v>48</v>
      </c>
      <c r="I5828" t="s">
        <v>18</v>
      </c>
      <c r="J5828" t="s">
        <v>10</v>
      </c>
      <c r="K5828" t="s">
        <v>43</v>
      </c>
      <c r="L5828">
        <v>1</v>
      </c>
      <c r="M5828">
        <v>1008</v>
      </c>
      <c r="O5828" t="s">
        <v>28</v>
      </c>
      <c r="R5828" t="s">
        <v>44</v>
      </c>
      <c r="S5828" s="49" t="str">
        <f t="shared" si="729"/>
        <v>Card</v>
      </c>
      <c r="T5828" s="3">
        <v>0.03</v>
      </c>
      <c r="U5828" s="2">
        <v>7.6229999999999993</v>
      </c>
      <c r="V5828" s="2">
        <v>1.46</v>
      </c>
      <c r="W5828" s="54">
        <f>_xlfn.XLOOKUP(M5828,Market!A:A,Market!F:F,0)</f>
        <v>8.8999999999999996E-2</v>
      </c>
      <c r="X5828" s="55">
        <f t="shared" si="730"/>
        <v>0.22868999999999998</v>
      </c>
      <c r="Y5828" s="55">
        <f t="shared" si="731"/>
        <v>6.1629999999999994</v>
      </c>
      <c r="Z5828" s="54">
        <f t="shared" si="732"/>
        <v>0.80847435392889933</v>
      </c>
      <c r="AA5828" s="49" t="str">
        <f t="shared" ca="1" si="733"/>
        <v>N</v>
      </c>
      <c r="AB5828" s="49">
        <f t="shared" ca="1" si="734"/>
        <v>5</v>
      </c>
      <c r="AC5828" s="49" t="str">
        <f t="shared" ca="1" si="735"/>
        <v>N</v>
      </c>
    </row>
    <row r="5829" spans="1:29" x14ac:dyDescent="0.25">
      <c r="A5829">
        <v>4126</v>
      </c>
      <c r="B5829" s="9">
        <v>43561</v>
      </c>
      <c r="C5829" s="50" t="str">
        <f t="shared" si="728"/>
        <v>N</v>
      </c>
      <c r="D5829" s="52">
        <f>_xlfn.XLOOKUP(B5829,Cal_Date!B:B,Cal_Date!A:A,0)</f>
        <v>1</v>
      </c>
      <c r="E5829">
        <v>2019</v>
      </c>
      <c r="F5829" t="s">
        <v>126</v>
      </c>
      <c r="G5829" t="s">
        <v>130</v>
      </c>
      <c r="H5829" t="s">
        <v>48</v>
      </c>
      <c r="I5829" t="s">
        <v>18</v>
      </c>
      <c r="J5829" t="s">
        <v>10</v>
      </c>
      <c r="K5829" t="s">
        <v>43</v>
      </c>
      <c r="L5829">
        <v>1</v>
      </c>
      <c r="M5829">
        <v>1008</v>
      </c>
      <c r="O5829" t="s">
        <v>28</v>
      </c>
      <c r="R5829" t="s">
        <v>44</v>
      </c>
      <c r="S5829" s="49" t="str">
        <f t="shared" si="729"/>
        <v>Card</v>
      </c>
      <c r="T5829" s="3">
        <v>0.03</v>
      </c>
      <c r="U5829" s="2">
        <v>7.6229999999999993</v>
      </c>
      <c r="V5829" s="2">
        <v>1.46</v>
      </c>
      <c r="W5829" s="54">
        <f>_xlfn.XLOOKUP(M5829,Market!A:A,Market!F:F,0)</f>
        <v>8.8999999999999996E-2</v>
      </c>
      <c r="X5829" s="55">
        <f t="shared" si="730"/>
        <v>0.22868999999999998</v>
      </c>
      <c r="Y5829" s="55">
        <f t="shared" si="731"/>
        <v>6.1629999999999994</v>
      </c>
      <c r="Z5829" s="54">
        <f t="shared" si="732"/>
        <v>0.80847435392889933</v>
      </c>
      <c r="AA5829" s="49" t="str">
        <f t="shared" ca="1" si="733"/>
        <v>N</v>
      </c>
      <c r="AB5829" s="49">
        <f t="shared" ca="1" si="734"/>
        <v>5</v>
      </c>
      <c r="AC5829" s="49" t="str">
        <f t="shared" ca="1" si="735"/>
        <v>N</v>
      </c>
    </row>
    <row r="5830" spans="1:29" x14ac:dyDescent="0.25">
      <c r="A5830">
        <v>4127</v>
      </c>
      <c r="B5830" s="9">
        <v>43561</v>
      </c>
      <c r="C5830" s="50" t="str">
        <f t="shared" si="728"/>
        <v>N</v>
      </c>
      <c r="D5830" s="52">
        <f>_xlfn.XLOOKUP(B5830,Cal_Date!B:B,Cal_Date!A:A,0)</f>
        <v>1</v>
      </c>
      <c r="E5830">
        <v>2019</v>
      </c>
      <c r="F5830" t="s">
        <v>126</v>
      </c>
      <c r="G5830" t="s">
        <v>130</v>
      </c>
      <c r="H5830" t="s">
        <v>48</v>
      </c>
      <c r="I5830" t="s">
        <v>18</v>
      </c>
      <c r="J5830" t="s">
        <v>10</v>
      </c>
      <c r="K5830" t="s">
        <v>43</v>
      </c>
      <c r="L5830">
        <v>2</v>
      </c>
      <c r="M5830">
        <v>1004</v>
      </c>
      <c r="O5830" t="s">
        <v>28</v>
      </c>
      <c r="R5830" t="s">
        <v>44</v>
      </c>
      <c r="S5830" s="49" t="str">
        <f t="shared" si="729"/>
        <v>Card</v>
      </c>
      <c r="T5830" s="3">
        <v>0.03</v>
      </c>
      <c r="U5830" s="2">
        <v>14.84</v>
      </c>
      <c r="V5830" s="2">
        <v>2.92</v>
      </c>
      <c r="W5830" s="54">
        <f>_xlfn.XLOOKUP(M5830,Market!A:A,Market!F:F,0)</f>
        <v>0.06</v>
      </c>
      <c r="X5830" s="55">
        <f t="shared" si="730"/>
        <v>0.44519999999999998</v>
      </c>
      <c r="Y5830" s="55">
        <f t="shared" si="731"/>
        <v>11.92</v>
      </c>
      <c r="Z5830" s="54">
        <f t="shared" si="732"/>
        <v>0.80323450134770891</v>
      </c>
      <c r="AA5830" s="49" t="str">
        <f t="shared" ca="1" si="733"/>
        <v>N</v>
      </c>
      <c r="AB5830" s="49">
        <f t="shared" ca="1" si="734"/>
        <v>5</v>
      </c>
      <c r="AC5830" s="49" t="str">
        <f t="shared" ca="1" si="735"/>
        <v>N</v>
      </c>
    </row>
    <row r="5831" spans="1:29" x14ac:dyDescent="0.25">
      <c r="A5831">
        <v>4128</v>
      </c>
      <c r="B5831" s="9">
        <v>43561</v>
      </c>
      <c r="C5831" s="50" t="str">
        <f t="shared" si="728"/>
        <v>N</v>
      </c>
      <c r="D5831" s="52">
        <f>_xlfn.XLOOKUP(B5831,Cal_Date!B:B,Cal_Date!A:A,0)</f>
        <v>1</v>
      </c>
      <c r="E5831">
        <v>2019</v>
      </c>
      <c r="F5831" t="s">
        <v>126</v>
      </c>
      <c r="G5831" t="s">
        <v>130</v>
      </c>
      <c r="H5831" t="s">
        <v>11</v>
      </c>
      <c r="I5831" t="s">
        <v>11</v>
      </c>
      <c r="J5831" t="s">
        <v>15</v>
      </c>
      <c r="K5831" t="s">
        <v>42</v>
      </c>
      <c r="L5831">
        <v>1</v>
      </c>
      <c r="M5831">
        <v>1009</v>
      </c>
      <c r="O5831" t="s">
        <v>28</v>
      </c>
      <c r="R5831" t="s">
        <v>44</v>
      </c>
      <c r="S5831" s="49" t="str">
        <f t="shared" si="729"/>
        <v>Card</v>
      </c>
      <c r="T5831" s="3">
        <v>0.03</v>
      </c>
      <c r="U5831" s="2">
        <v>2.7225000000000001</v>
      </c>
      <c r="V5831" s="2">
        <v>0.87</v>
      </c>
      <c r="W5831" s="54">
        <f>_xlfn.XLOOKUP(M5831,Market!A:A,Market!F:F,0)</f>
        <v>8.8999999999999996E-2</v>
      </c>
      <c r="X5831" s="55">
        <f t="shared" si="730"/>
        <v>8.1674999999999998E-2</v>
      </c>
      <c r="Y5831" s="55">
        <f t="shared" si="731"/>
        <v>1.8525</v>
      </c>
      <c r="Z5831" s="54">
        <f t="shared" si="732"/>
        <v>0.68044077134986225</v>
      </c>
      <c r="AA5831" s="49" t="str">
        <f t="shared" ca="1" si="733"/>
        <v>N</v>
      </c>
      <c r="AB5831" s="49">
        <f t="shared" ca="1" si="734"/>
        <v>5</v>
      </c>
      <c r="AC5831" s="49" t="str">
        <f t="shared" ca="1" si="735"/>
        <v>N</v>
      </c>
    </row>
    <row r="5832" spans="1:29" x14ac:dyDescent="0.25">
      <c r="A5832">
        <v>4129</v>
      </c>
      <c r="B5832" s="9">
        <v>43561</v>
      </c>
      <c r="C5832" s="50" t="str">
        <f t="shared" si="728"/>
        <v>N</v>
      </c>
      <c r="D5832" s="52">
        <f>_xlfn.XLOOKUP(B5832,Cal_Date!B:B,Cal_Date!A:A,0)</f>
        <v>1</v>
      </c>
      <c r="E5832">
        <v>2019</v>
      </c>
      <c r="F5832" t="s">
        <v>126</v>
      </c>
      <c r="G5832" t="s">
        <v>130</v>
      </c>
      <c r="H5832" t="s">
        <v>11</v>
      </c>
      <c r="I5832" t="s">
        <v>11</v>
      </c>
      <c r="J5832" t="s">
        <v>15</v>
      </c>
      <c r="K5832" t="s">
        <v>42</v>
      </c>
      <c r="L5832">
        <v>2</v>
      </c>
      <c r="M5832">
        <v>1010</v>
      </c>
      <c r="O5832" t="s">
        <v>25</v>
      </c>
      <c r="R5832" t="s">
        <v>44</v>
      </c>
      <c r="S5832" s="49" t="str">
        <f t="shared" si="729"/>
        <v>Card</v>
      </c>
      <c r="T5832" s="3">
        <v>0.03</v>
      </c>
      <c r="U5832" s="2">
        <v>5.4</v>
      </c>
      <c r="V5832" s="2">
        <v>1.74</v>
      </c>
      <c r="W5832" s="54">
        <f>_xlfn.XLOOKUP(M5832,Market!A:A,Market!F:F,0)</f>
        <v>0.08</v>
      </c>
      <c r="X5832" s="55">
        <f t="shared" si="730"/>
        <v>0.16200000000000001</v>
      </c>
      <c r="Y5832" s="55">
        <f t="shared" si="731"/>
        <v>3.66</v>
      </c>
      <c r="Z5832" s="54">
        <f t="shared" si="732"/>
        <v>0.67777777777777781</v>
      </c>
      <c r="AA5832" s="49" t="str">
        <f t="shared" ca="1" si="733"/>
        <v>N</v>
      </c>
      <c r="AB5832" s="49">
        <f t="shared" ca="1" si="734"/>
        <v>5</v>
      </c>
      <c r="AC5832" s="49" t="str">
        <f t="shared" ca="1" si="735"/>
        <v>N</v>
      </c>
    </row>
    <row r="5833" spans="1:29" x14ac:dyDescent="0.25">
      <c r="A5833">
        <v>4130</v>
      </c>
      <c r="B5833" s="9">
        <v>43561</v>
      </c>
      <c r="C5833" s="50" t="str">
        <f t="shared" si="728"/>
        <v>N</v>
      </c>
      <c r="D5833" s="52">
        <f>_xlfn.XLOOKUP(B5833,Cal_Date!B:B,Cal_Date!A:A,0)</f>
        <v>1</v>
      </c>
      <c r="E5833">
        <v>2019</v>
      </c>
      <c r="F5833" t="s">
        <v>126</v>
      </c>
      <c r="G5833" t="s">
        <v>130</v>
      </c>
      <c r="H5833" t="s">
        <v>48</v>
      </c>
      <c r="I5833" t="s">
        <v>18</v>
      </c>
      <c r="J5833" t="s">
        <v>10</v>
      </c>
      <c r="K5833" t="s">
        <v>43</v>
      </c>
      <c r="L5833">
        <v>1</v>
      </c>
      <c r="M5833">
        <v>1011</v>
      </c>
      <c r="O5833" t="s">
        <v>25</v>
      </c>
      <c r="R5833" t="s">
        <v>44</v>
      </c>
      <c r="S5833" s="49" t="str">
        <f t="shared" si="729"/>
        <v>Card</v>
      </c>
      <c r="T5833" s="3">
        <v>0.03</v>
      </c>
      <c r="U5833" s="2">
        <v>7.42</v>
      </c>
      <c r="V5833" s="2">
        <v>1.46</v>
      </c>
      <c r="W5833" s="54">
        <f>_xlfn.XLOOKUP(M5833,Market!A:A,Market!F:F,0)</f>
        <v>0.06</v>
      </c>
      <c r="X5833" s="55">
        <f t="shared" si="730"/>
        <v>0.22259999999999999</v>
      </c>
      <c r="Y5833" s="55">
        <f t="shared" si="731"/>
        <v>5.96</v>
      </c>
      <c r="Z5833" s="54">
        <f t="shared" si="732"/>
        <v>0.80323450134770891</v>
      </c>
      <c r="AA5833" s="49" t="str">
        <f t="shared" ca="1" si="733"/>
        <v>N</v>
      </c>
      <c r="AB5833" s="49">
        <f t="shared" ca="1" si="734"/>
        <v>5</v>
      </c>
      <c r="AC5833" s="49" t="str">
        <f t="shared" ca="1" si="735"/>
        <v>N</v>
      </c>
    </row>
    <row r="5834" spans="1:29" x14ac:dyDescent="0.25">
      <c r="A5834">
        <v>4131</v>
      </c>
      <c r="B5834" s="9">
        <v>43561</v>
      </c>
      <c r="C5834" s="50" t="str">
        <f t="shared" si="728"/>
        <v>N</v>
      </c>
      <c r="D5834" s="52">
        <f>_xlfn.XLOOKUP(B5834,Cal_Date!B:B,Cal_Date!A:A,0)</f>
        <v>1</v>
      </c>
      <c r="E5834">
        <v>2019</v>
      </c>
      <c r="F5834" t="s">
        <v>126</v>
      </c>
      <c r="G5834" t="s">
        <v>130</v>
      </c>
      <c r="H5834" t="s">
        <v>11</v>
      </c>
      <c r="I5834" t="s">
        <v>11</v>
      </c>
      <c r="J5834" t="s">
        <v>15</v>
      </c>
      <c r="K5834" t="s">
        <v>42</v>
      </c>
      <c r="L5834">
        <v>2</v>
      </c>
      <c r="M5834">
        <v>1011</v>
      </c>
      <c r="O5834" t="s">
        <v>25</v>
      </c>
      <c r="R5834" t="s">
        <v>44</v>
      </c>
      <c r="S5834" s="49" t="str">
        <f t="shared" si="729"/>
        <v>Card</v>
      </c>
      <c r="T5834" s="3">
        <v>0.03</v>
      </c>
      <c r="U5834" s="2">
        <v>5.3000000000000007</v>
      </c>
      <c r="V5834" s="2">
        <v>1.74</v>
      </c>
      <c r="W5834" s="54">
        <f>_xlfn.XLOOKUP(M5834,Market!A:A,Market!F:F,0)</f>
        <v>0.06</v>
      </c>
      <c r="X5834" s="55">
        <f t="shared" si="730"/>
        <v>0.159</v>
      </c>
      <c r="Y5834" s="55">
        <f t="shared" si="731"/>
        <v>3.5600000000000005</v>
      </c>
      <c r="Z5834" s="54">
        <f t="shared" si="732"/>
        <v>0.67169811320754713</v>
      </c>
      <c r="AA5834" s="49" t="str">
        <f t="shared" ca="1" si="733"/>
        <v>N</v>
      </c>
      <c r="AB5834" s="49">
        <f t="shared" ca="1" si="734"/>
        <v>5</v>
      </c>
      <c r="AC5834" s="49" t="str">
        <f t="shared" ca="1" si="735"/>
        <v>N</v>
      </c>
    </row>
    <row r="5835" spans="1:29" x14ac:dyDescent="0.25">
      <c r="A5835">
        <v>4132</v>
      </c>
      <c r="B5835" s="9">
        <v>43561</v>
      </c>
      <c r="C5835" s="50" t="str">
        <f t="shared" si="728"/>
        <v>N</v>
      </c>
      <c r="D5835" s="52">
        <f>_xlfn.XLOOKUP(B5835,Cal_Date!B:B,Cal_Date!A:A,0)</f>
        <v>1</v>
      </c>
      <c r="E5835">
        <v>2019</v>
      </c>
      <c r="F5835" t="s">
        <v>126</v>
      </c>
      <c r="G5835" t="s">
        <v>130</v>
      </c>
      <c r="H5835" t="s">
        <v>11</v>
      </c>
      <c r="I5835" t="s">
        <v>13</v>
      </c>
      <c r="J5835" t="s">
        <v>15</v>
      </c>
      <c r="K5835" t="s">
        <v>42</v>
      </c>
      <c r="L5835">
        <v>1</v>
      </c>
      <c r="M5835">
        <v>1011</v>
      </c>
      <c r="O5835" t="s">
        <v>25</v>
      </c>
      <c r="R5835" t="s">
        <v>44</v>
      </c>
      <c r="S5835" s="49" t="str">
        <f t="shared" si="729"/>
        <v>Card</v>
      </c>
      <c r="T5835" s="3">
        <v>0.03</v>
      </c>
      <c r="U5835" s="2">
        <v>2.6500000000000004</v>
      </c>
      <c r="V5835" s="2">
        <v>1.42</v>
      </c>
      <c r="W5835" s="54">
        <f>_xlfn.XLOOKUP(M5835,Market!A:A,Market!F:F,0)</f>
        <v>0.06</v>
      </c>
      <c r="X5835" s="55">
        <f t="shared" si="730"/>
        <v>7.9500000000000001E-2</v>
      </c>
      <c r="Y5835" s="55">
        <f t="shared" si="731"/>
        <v>1.2300000000000004</v>
      </c>
      <c r="Z5835" s="54">
        <f t="shared" si="732"/>
        <v>0.46415094339622653</v>
      </c>
      <c r="AA5835" s="49" t="str">
        <f t="shared" ca="1" si="733"/>
        <v>N</v>
      </c>
      <c r="AB5835" s="49">
        <f t="shared" ca="1" si="734"/>
        <v>5</v>
      </c>
      <c r="AC5835" s="49" t="str">
        <f t="shared" ca="1" si="735"/>
        <v>N</v>
      </c>
    </row>
    <row r="5836" spans="1:29" x14ac:dyDescent="0.25">
      <c r="A5836">
        <v>4133</v>
      </c>
      <c r="B5836" s="9">
        <v>43561</v>
      </c>
      <c r="C5836" s="50" t="str">
        <f t="shared" si="728"/>
        <v>N</v>
      </c>
      <c r="D5836" s="52">
        <f>_xlfn.XLOOKUP(B5836,Cal_Date!B:B,Cal_Date!A:A,0)</f>
        <v>1</v>
      </c>
      <c r="E5836">
        <v>2019</v>
      </c>
      <c r="F5836" t="s">
        <v>126</v>
      </c>
      <c r="G5836" t="s">
        <v>130</v>
      </c>
      <c r="H5836" t="s">
        <v>11</v>
      </c>
      <c r="I5836" t="s">
        <v>13</v>
      </c>
      <c r="J5836" t="s">
        <v>15</v>
      </c>
      <c r="K5836" t="s">
        <v>42</v>
      </c>
      <c r="L5836">
        <v>1</v>
      </c>
      <c r="M5836">
        <v>1001</v>
      </c>
      <c r="O5836" t="s">
        <v>25</v>
      </c>
      <c r="R5836" t="s">
        <v>44</v>
      </c>
      <c r="S5836" s="49" t="str">
        <f t="shared" si="729"/>
        <v>Card</v>
      </c>
      <c r="T5836" s="3">
        <v>0.03</v>
      </c>
      <c r="U5836" s="2">
        <v>2.6500000000000004</v>
      </c>
      <c r="V5836" s="2">
        <v>1.42</v>
      </c>
      <c r="W5836" s="54">
        <f>_xlfn.XLOOKUP(M5836,Market!A:A,Market!F:F,0)</f>
        <v>0.06</v>
      </c>
      <c r="X5836" s="55">
        <f t="shared" si="730"/>
        <v>7.9500000000000001E-2</v>
      </c>
      <c r="Y5836" s="55">
        <f t="shared" si="731"/>
        <v>1.2300000000000004</v>
      </c>
      <c r="Z5836" s="54">
        <f t="shared" si="732"/>
        <v>0.46415094339622653</v>
      </c>
      <c r="AA5836" s="49" t="str">
        <f t="shared" ca="1" si="733"/>
        <v>N</v>
      </c>
      <c r="AB5836" s="49">
        <f t="shared" ca="1" si="734"/>
        <v>5</v>
      </c>
      <c r="AC5836" s="49" t="str">
        <f t="shared" ca="1" si="735"/>
        <v>N</v>
      </c>
    </row>
    <row r="5837" spans="1:29" x14ac:dyDescent="0.25">
      <c r="A5837">
        <v>4134</v>
      </c>
      <c r="B5837" s="9">
        <v>43561</v>
      </c>
      <c r="C5837" s="50" t="str">
        <f t="shared" si="728"/>
        <v>N</v>
      </c>
      <c r="D5837" s="52">
        <f>_xlfn.XLOOKUP(B5837,Cal_Date!B:B,Cal_Date!A:A,0)</f>
        <v>1</v>
      </c>
      <c r="E5837">
        <v>2019</v>
      </c>
      <c r="F5837" t="s">
        <v>126</v>
      </c>
      <c r="G5837" t="s">
        <v>130</v>
      </c>
      <c r="H5837" t="s">
        <v>14</v>
      </c>
      <c r="I5837" t="s">
        <v>18</v>
      </c>
      <c r="J5837" t="s">
        <v>15</v>
      </c>
      <c r="K5837" t="s">
        <v>43</v>
      </c>
      <c r="L5837">
        <v>1</v>
      </c>
      <c r="M5837">
        <v>1000</v>
      </c>
      <c r="O5837" t="s">
        <v>25</v>
      </c>
      <c r="R5837" t="s">
        <v>44</v>
      </c>
      <c r="S5837" s="49" t="str">
        <f t="shared" si="729"/>
        <v>Card</v>
      </c>
      <c r="T5837" s="3">
        <v>0.03</v>
      </c>
      <c r="U5837" s="2">
        <v>7.0200000000000005</v>
      </c>
      <c r="V5837" s="2">
        <v>2.1</v>
      </c>
      <c r="W5837" s="54">
        <f>_xlfn.XLOOKUP(M5837,Market!A:A,Market!F:F,0)</f>
        <v>0.08</v>
      </c>
      <c r="X5837" s="55">
        <f t="shared" si="730"/>
        <v>0.21060000000000001</v>
      </c>
      <c r="Y5837" s="55">
        <f t="shared" si="731"/>
        <v>4.92</v>
      </c>
      <c r="Z5837" s="54">
        <f t="shared" si="732"/>
        <v>0.70085470085470081</v>
      </c>
      <c r="AA5837" s="49" t="str">
        <f t="shared" ca="1" si="733"/>
        <v>N</v>
      </c>
      <c r="AB5837" s="49">
        <f t="shared" ca="1" si="734"/>
        <v>5</v>
      </c>
      <c r="AC5837" s="49" t="str">
        <f t="shared" ca="1" si="735"/>
        <v>N</v>
      </c>
    </row>
    <row r="5838" spans="1:29" x14ac:dyDescent="0.25">
      <c r="A5838">
        <v>4135</v>
      </c>
      <c r="B5838" s="9">
        <v>43561</v>
      </c>
      <c r="C5838" s="50" t="str">
        <f t="shared" si="728"/>
        <v>N</v>
      </c>
      <c r="D5838" s="52">
        <f>_xlfn.XLOOKUP(B5838,Cal_Date!B:B,Cal_Date!A:A,0)</f>
        <v>1</v>
      </c>
      <c r="E5838">
        <v>2019</v>
      </c>
      <c r="F5838" t="s">
        <v>126</v>
      </c>
      <c r="G5838" t="s">
        <v>130</v>
      </c>
      <c r="H5838" t="s">
        <v>48</v>
      </c>
      <c r="I5838" t="s">
        <v>18</v>
      </c>
      <c r="J5838" t="s">
        <v>10</v>
      </c>
      <c r="K5838" t="s">
        <v>43</v>
      </c>
      <c r="L5838">
        <v>1</v>
      </c>
      <c r="M5838">
        <v>1000</v>
      </c>
      <c r="O5838" t="s">
        <v>25</v>
      </c>
      <c r="R5838" t="s">
        <v>44</v>
      </c>
      <c r="S5838" s="49" t="str">
        <f t="shared" si="729"/>
        <v>Card</v>
      </c>
      <c r="T5838" s="3">
        <v>0.03</v>
      </c>
      <c r="U5838" s="2">
        <v>7.5600000000000005</v>
      </c>
      <c r="V5838" s="2">
        <v>1.46</v>
      </c>
      <c r="W5838" s="54">
        <f>_xlfn.XLOOKUP(M5838,Market!A:A,Market!F:F,0)</f>
        <v>0.08</v>
      </c>
      <c r="X5838" s="55">
        <f t="shared" si="730"/>
        <v>0.2268</v>
      </c>
      <c r="Y5838" s="55">
        <f t="shared" si="731"/>
        <v>6.1000000000000005</v>
      </c>
      <c r="Z5838" s="54">
        <f t="shared" si="732"/>
        <v>0.80687830687830686</v>
      </c>
      <c r="AA5838" s="49" t="str">
        <f t="shared" ca="1" si="733"/>
        <v>N</v>
      </c>
      <c r="AB5838" s="49">
        <f t="shared" ca="1" si="734"/>
        <v>5</v>
      </c>
      <c r="AC5838" s="49" t="str">
        <f t="shared" ca="1" si="735"/>
        <v>N</v>
      </c>
    </row>
    <row r="5839" spans="1:29" x14ac:dyDescent="0.25">
      <c r="A5839">
        <v>4136</v>
      </c>
      <c r="B5839" s="9">
        <v>43561</v>
      </c>
      <c r="C5839" s="50" t="str">
        <f t="shared" si="728"/>
        <v>N</v>
      </c>
      <c r="D5839" s="52">
        <f>_xlfn.XLOOKUP(B5839,Cal_Date!B:B,Cal_Date!A:A,0)</f>
        <v>1</v>
      </c>
      <c r="E5839">
        <v>2019</v>
      </c>
      <c r="F5839" t="s">
        <v>126</v>
      </c>
      <c r="G5839" t="s">
        <v>130</v>
      </c>
      <c r="H5839" t="s">
        <v>11</v>
      </c>
      <c r="I5839" t="s">
        <v>11</v>
      </c>
      <c r="J5839" t="s">
        <v>15</v>
      </c>
      <c r="K5839" t="s">
        <v>42</v>
      </c>
      <c r="L5839">
        <v>2</v>
      </c>
      <c r="M5839">
        <v>1002</v>
      </c>
      <c r="O5839" t="s">
        <v>28</v>
      </c>
      <c r="R5839" t="s">
        <v>44</v>
      </c>
      <c r="S5839" s="49" t="str">
        <f t="shared" si="729"/>
        <v>Card</v>
      </c>
      <c r="T5839" s="3">
        <v>0.03</v>
      </c>
      <c r="U5839" s="2">
        <v>5.3000000000000007</v>
      </c>
      <c r="V5839" s="2">
        <v>1.74</v>
      </c>
      <c r="W5839" s="54">
        <f>_xlfn.XLOOKUP(M5839,Market!A:A,Market!F:F,0)</f>
        <v>0.06</v>
      </c>
      <c r="X5839" s="55">
        <f t="shared" si="730"/>
        <v>0.159</v>
      </c>
      <c r="Y5839" s="55">
        <f t="shared" si="731"/>
        <v>3.5600000000000005</v>
      </c>
      <c r="Z5839" s="54">
        <f t="shared" si="732"/>
        <v>0.67169811320754713</v>
      </c>
      <c r="AA5839" s="49" t="str">
        <f t="shared" ca="1" si="733"/>
        <v>N</v>
      </c>
      <c r="AB5839" s="49">
        <f t="shared" ca="1" si="734"/>
        <v>5</v>
      </c>
      <c r="AC5839" s="49" t="str">
        <f t="shared" ca="1" si="735"/>
        <v>N</v>
      </c>
    </row>
    <row r="5840" spans="1:29" x14ac:dyDescent="0.25">
      <c r="A5840">
        <v>4137</v>
      </c>
      <c r="B5840" s="9">
        <v>43561</v>
      </c>
      <c r="C5840" s="50" t="str">
        <f t="shared" si="728"/>
        <v>N</v>
      </c>
      <c r="D5840" s="52">
        <f>_xlfn.XLOOKUP(B5840,Cal_Date!B:B,Cal_Date!A:A,0)</f>
        <v>1</v>
      </c>
      <c r="E5840">
        <v>2019</v>
      </c>
      <c r="F5840" t="s">
        <v>126</v>
      </c>
      <c r="G5840" t="s">
        <v>130</v>
      </c>
      <c r="H5840" t="s">
        <v>11</v>
      </c>
      <c r="I5840" t="s">
        <v>13</v>
      </c>
      <c r="J5840" t="s">
        <v>15</v>
      </c>
      <c r="K5840" t="s">
        <v>42</v>
      </c>
      <c r="L5840">
        <v>1</v>
      </c>
      <c r="M5840">
        <v>1003</v>
      </c>
      <c r="O5840" t="s">
        <v>25</v>
      </c>
      <c r="R5840" t="s">
        <v>44</v>
      </c>
      <c r="S5840" s="49" t="str">
        <f t="shared" si="729"/>
        <v>Card</v>
      </c>
      <c r="T5840" s="3">
        <v>0.03</v>
      </c>
      <c r="U5840" s="2">
        <v>2.6500000000000004</v>
      </c>
      <c r="V5840" s="2">
        <v>1.42</v>
      </c>
      <c r="W5840" s="54">
        <f>_xlfn.XLOOKUP(M5840,Market!A:A,Market!F:F,0)</f>
        <v>0.06</v>
      </c>
      <c r="X5840" s="55">
        <f t="shared" si="730"/>
        <v>7.9500000000000001E-2</v>
      </c>
      <c r="Y5840" s="55">
        <f t="shared" si="731"/>
        <v>1.2300000000000004</v>
      </c>
      <c r="Z5840" s="54">
        <f t="shared" si="732"/>
        <v>0.46415094339622653</v>
      </c>
      <c r="AA5840" s="49" t="str">
        <f t="shared" ca="1" si="733"/>
        <v>N</v>
      </c>
      <c r="AB5840" s="49">
        <f t="shared" ca="1" si="734"/>
        <v>5</v>
      </c>
      <c r="AC5840" s="49" t="str">
        <f t="shared" ca="1" si="735"/>
        <v>N</v>
      </c>
    </row>
    <row r="5841" spans="1:29" x14ac:dyDescent="0.25">
      <c r="A5841">
        <v>4138</v>
      </c>
      <c r="B5841" s="9">
        <v>43561</v>
      </c>
      <c r="C5841" s="50" t="str">
        <f t="shared" si="728"/>
        <v>N</v>
      </c>
      <c r="D5841" s="52">
        <f>_xlfn.XLOOKUP(B5841,Cal_Date!B:B,Cal_Date!A:A,0)</f>
        <v>1</v>
      </c>
      <c r="E5841">
        <v>2019</v>
      </c>
      <c r="F5841" t="s">
        <v>126</v>
      </c>
      <c r="G5841" t="s">
        <v>130</v>
      </c>
      <c r="H5841" t="s">
        <v>11</v>
      </c>
      <c r="I5841" t="s">
        <v>11</v>
      </c>
      <c r="J5841" t="s">
        <v>15</v>
      </c>
      <c r="K5841" t="s">
        <v>42</v>
      </c>
      <c r="L5841">
        <v>1</v>
      </c>
      <c r="M5841">
        <v>1005</v>
      </c>
      <c r="O5841" t="s">
        <v>25</v>
      </c>
      <c r="R5841" t="s">
        <v>44</v>
      </c>
      <c r="S5841" s="49" t="str">
        <f t="shared" si="729"/>
        <v>Card</v>
      </c>
      <c r="T5841" s="3">
        <v>0.03</v>
      </c>
      <c r="U5841" s="2">
        <v>2.7225000000000001</v>
      </c>
      <c r="V5841" s="2">
        <v>0.87</v>
      </c>
      <c r="W5841" s="54">
        <f>_xlfn.XLOOKUP(M5841,Market!A:A,Market!F:F,0)</f>
        <v>8.8999999999999996E-2</v>
      </c>
      <c r="X5841" s="55">
        <f t="shared" si="730"/>
        <v>8.1674999999999998E-2</v>
      </c>
      <c r="Y5841" s="55">
        <f t="shared" si="731"/>
        <v>1.8525</v>
      </c>
      <c r="Z5841" s="54">
        <f t="shared" si="732"/>
        <v>0.68044077134986225</v>
      </c>
      <c r="AA5841" s="49" t="str">
        <f t="shared" ca="1" si="733"/>
        <v>N</v>
      </c>
      <c r="AB5841" s="49">
        <f t="shared" ca="1" si="734"/>
        <v>5</v>
      </c>
      <c r="AC5841" s="49" t="str">
        <f t="shared" ca="1" si="735"/>
        <v>N</v>
      </c>
    </row>
    <row r="5842" spans="1:29" x14ac:dyDescent="0.25">
      <c r="A5842">
        <v>4139</v>
      </c>
      <c r="B5842" s="9">
        <v>43561</v>
      </c>
      <c r="C5842" s="50" t="str">
        <f t="shared" si="728"/>
        <v>N</v>
      </c>
      <c r="D5842" s="52">
        <f>_xlfn.XLOOKUP(B5842,Cal_Date!B:B,Cal_Date!A:A,0)</f>
        <v>1</v>
      </c>
      <c r="E5842">
        <v>2019</v>
      </c>
      <c r="F5842" t="s">
        <v>126</v>
      </c>
      <c r="G5842" t="s">
        <v>130</v>
      </c>
      <c r="H5842" t="s">
        <v>14</v>
      </c>
      <c r="I5842" t="s">
        <v>18</v>
      </c>
      <c r="J5842" t="s">
        <v>15</v>
      </c>
      <c r="K5842" t="s">
        <v>43</v>
      </c>
      <c r="L5842">
        <v>1</v>
      </c>
      <c r="M5842">
        <v>1005</v>
      </c>
      <c r="O5842" t="s">
        <v>25</v>
      </c>
      <c r="R5842" t="s">
        <v>44</v>
      </c>
      <c r="S5842" s="49" t="str">
        <f t="shared" si="729"/>
        <v>Card</v>
      </c>
      <c r="T5842" s="3">
        <v>0.03</v>
      </c>
      <c r="U5842" s="2">
        <v>7.0785</v>
      </c>
      <c r="V5842" s="2">
        <v>2.1</v>
      </c>
      <c r="W5842" s="54">
        <f>_xlfn.XLOOKUP(M5842,Market!A:A,Market!F:F,0)</f>
        <v>8.8999999999999996E-2</v>
      </c>
      <c r="X5842" s="55">
        <f t="shared" si="730"/>
        <v>0.21235499999999999</v>
      </c>
      <c r="Y5842" s="55">
        <f t="shared" si="731"/>
        <v>4.9785000000000004</v>
      </c>
      <c r="Z5842" s="54">
        <f t="shared" si="732"/>
        <v>0.70332697605424888</v>
      </c>
      <c r="AA5842" s="49" t="str">
        <f t="shared" ca="1" si="733"/>
        <v>N</v>
      </c>
      <c r="AB5842" s="49">
        <f t="shared" ca="1" si="734"/>
        <v>5</v>
      </c>
      <c r="AC5842" s="49" t="str">
        <f t="shared" ca="1" si="735"/>
        <v>N</v>
      </c>
    </row>
    <row r="5843" spans="1:29" x14ac:dyDescent="0.25">
      <c r="A5843">
        <v>4140</v>
      </c>
      <c r="B5843" s="9">
        <v>43561</v>
      </c>
      <c r="C5843" s="50" t="str">
        <f t="shared" si="728"/>
        <v>N</v>
      </c>
      <c r="D5843" s="52">
        <f>_xlfn.XLOOKUP(B5843,Cal_Date!B:B,Cal_Date!A:A,0)</f>
        <v>1</v>
      </c>
      <c r="E5843">
        <v>2019</v>
      </c>
      <c r="F5843" t="s">
        <v>126</v>
      </c>
      <c r="G5843" t="s">
        <v>130</v>
      </c>
      <c r="H5843" t="s">
        <v>11</v>
      </c>
      <c r="I5843" t="s">
        <v>13</v>
      </c>
      <c r="J5843" t="s">
        <v>15</v>
      </c>
      <c r="K5843" t="s">
        <v>42</v>
      </c>
      <c r="L5843">
        <v>1</v>
      </c>
      <c r="M5843">
        <v>1006</v>
      </c>
      <c r="O5843" t="s">
        <v>28</v>
      </c>
      <c r="R5843" t="s">
        <v>44</v>
      </c>
      <c r="S5843" s="49" t="str">
        <f t="shared" si="729"/>
        <v>Card</v>
      </c>
      <c r="T5843" s="3">
        <v>0.03</v>
      </c>
      <c r="U5843" s="2">
        <v>2.7225000000000001</v>
      </c>
      <c r="V5843" s="2">
        <v>1.42</v>
      </c>
      <c r="W5843" s="54">
        <f>_xlfn.XLOOKUP(M5843,Market!A:A,Market!F:F,0)</f>
        <v>8.8999999999999996E-2</v>
      </c>
      <c r="X5843" s="55">
        <f t="shared" si="730"/>
        <v>8.1674999999999998E-2</v>
      </c>
      <c r="Y5843" s="55">
        <f t="shared" si="731"/>
        <v>1.3025000000000002</v>
      </c>
      <c r="Z5843" s="54">
        <f t="shared" si="732"/>
        <v>0.47842056932966032</v>
      </c>
      <c r="AA5843" s="49" t="str">
        <f t="shared" ca="1" si="733"/>
        <v>N</v>
      </c>
      <c r="AB5843" s="49">
        <f t="shared" ca="1" si="734"/>
        <v>5</v>
      </c>
      <c r="AC5843" s="49" t="str">
        <f t="shared" ca="1" si="735"/>
        <v>N</v>
      </c>
    </row>
    <row r="5844" spans="1:29" x14ac:dyDescent="0.25">
      <c r="A5844">
        <v>4141</v>
      </c>
      <c r="B5844" s="9">
        <v>43561</v>
      </c>
      <c r="C5844" s="50" t="str">
        <f t="shared" si="728"/>
        <v>N</v>
      </c>
      <c r="D5844" s="52">
        <f>_xlfn.XLOOKUP(B5844,Cal_Date!B:B,Cal_Date!A:A,0)</f>
        <v>1</v>
      </c>
      <c r="E5844">
        <v>2019</v>
      </c>
      <c r="F5844" t="s">
        <v>126</v>
      </c>
      <c r="G5844" t="s">
        <v>130</v>
      </c>
      <c r="H5844" t="s">
        <v>11</v>
      </c>
      <c r="I5844" t="s">
        <v>11</v>
      </c>
      <c r="J5844" t="s">
        <v>15</v>
      </c>
      <c r="K5844" t="s">
        <v>42</v>
      </c>
      <c r="L5844">
        <v>1</v>
      </c>
      <c r="M5844">
        <v>1007</v>
      </c>
      <c r="O5844" t="s">
        <v>28</v>
      </c>
      <c r="R5844" t="s">
        <v>44</v>
      </c>
      <c r="S5844" s="49" t="str">
        <f t="shared" si="729"/>
        <v>Card</v>
      </c>
      <c r="T5844" s="3">
        <v>0.03</v>
      </c>
      <c r="U5844" s="2">
        <v>2.7225000000000001</v>
      </c>
      <c r="V5844" s="2">
        <v>0.87</v>
      </c>
      <c r="W5844" s="54">
        <f>_xlfn.XLOOKUP(M5844,Market!A:A,Market!F:F,0)</f>
        <v>8.8999999999999996E-2</v>
      </c>
      <c r="X5844" s="55">
        <f t="shared" si="730"/>
        <v>8.1674999999999998E-2</v>
      </c>
      <c r="Y5844" s="55">
        <f t="shared" si="731"/>
        <v>1.8525</v>
      </c>
      <c r="Z5844" s="54">
        <f t="shared" si="732"/>
        <v>0.68044077134986225</v>
      </c>
      <c r="AA5844" s="49" t="str">
        <f t="shared" ca="1" si="733"/>
        <v>N</v>
      </c>
      <c r="AB5844" s="49">
        <f t="shared" ca="1" si="734"/>
        <v>5</v>
      </c>
      <c r="AC5844" s="49" t="str">
        <f t="shared" ca="1" si="735"/>
        <v>N</v>
      </c>
    </row>
    <row r="5845" spans="1:29" x14ac:dyDescent="0.25">
      <c r="A5845">
        <v>4142</v>
      </c>
      <c r="B5845" s="9">
        <v>43561</v>
      </c>
      <c r="C5845" s="50" t="str">
        <f t="shared" si="728"/>
        <v>N</v>
      </c>
      <c r="D5845" s="52">
        <f>_xlfn.XLOOKUP(B5845,Cal_Date!B:B,Cal_Date!A:A,0)</f>
        <v>1</v>
      </c>
      <c r="E5845">
        <v>2019</v>
      </c>
      <c r="F5845" t="s">
        <v>126</v>
      </c>
      <c r="G5845" t="s">
        <v>130</v>
      </c>
      <c r="H5845" t="s">
        <v>48</v>
      </c>
      <c r="I5845" t="s">
        <v>18</v>
      </c>
      <c r="J5845" t="s">
        <v>10</v>
      </c>
      <c r="K5845" t="s">
        <v>43</v>
      </c>
      <c r="L5845">
        <v>2</v>
      </c>
      <c r="M5845">
        <v>1008</v>
      </c>
      <c r="O5845" t="s">
        <v>28</v>
      </c>
      <c r="R5845" t="s">
        <v>44</v>
      </c>
      <c r="S5845" s="49" t="str">
        <f t="shared" si="729"/>
        <v>Card</v>
      </c>
      <c r="T5845" s="3">
        <v>0.03</v>
      </c>
      <c r="U5845" s="2">
        <v>15.245999999999999</v>
      </c>
      <c r="V5845" s="2">
        <v>2.92</v>
      </c>
      <c r="W5845" s="54">
        <f>_xlfn.XLOOKUP(M5845,Market!A:A,Market!F:F,0)</f>
        <v>8.8999999999999996E-2</v>
      </c>
      <c r="X5845" s="55">
        <f t="shared" si="730"/>
        <v>0.45737999999999995</v>
      </c>
      <c r="Y5845" s="55">
        <f t="shared" si="731"/>
        <v>12.325999999999999</v>
      </c>
      <c r="Z5845" s="54">
        <f t="shared" si="732"/>
        <v>0.80847435392889933</v>
      </c>
      <c r="AA5845" s="49" t="str">
        <f t="shared" ca="1" si="733"/>
        <v>N</v>
      </c>
      <c r="AB5845" s="49">
        <f t="shared" ca="1" si="734"/>
        <v>5</v>
      </c>
      <c r="AC5845" s="49" t="str">
        <f t="shared" ca="1" si="735"/>
        <v>N</v>
      </c>
    </row>
    <row r="5846" spans="1:29" x14ac:dyDescent="0.25">
      <c r="A5846">
        <v>4143</v>
      </c>
      <c r="B5846" s="9">
        <v>43561</v>
      </c>
      <c r="C5846" s="50" t="str">
        <f t="shared" si="728"/>
        <v>N</v>
      </c>
      <c r="D5846" s="52">
        <f>_xlfn.XLOOKUP(B5846,Cal_Date!B:B,Cal_Date!A:A,0)</f>
        <v>1</v>
      </c>
      <c r="E5846">
        <v>2019</v>
      </c>
      <c r="F5846" t="s">
        <v>126</v>
      </c>
      <c r="G5846" t="s">
        <v>130</v>
      </c>
      <c r="H5846" t="s">
        <v>14</v>
      </c>
      <c r="I5846" t="s">
        <v>18</v>
      </c>
      <c r="J5846" t="s">
        <v>15</v>
      </c>
      <c r="K5846" t="s">
        <v>43</v>
      </c>
      <c r="L5846">
        <v>2</v>
      </c>
      <c r="M5846">
        <v>1009</v>
      </c>
      <c r="O5846" t="s">
        <v>28</v>
      </c>
      <c r="R5846" t="s">
        <v>44</v>
      </c>
      <c r="S5846" s="49" t="str">
        <f t="shared" si="729"/>
        <v>Card</v>
      </c>
      <c r="T5846" s="3">
        <v>0.03</v>
      </c>
      <c r="U5846" s="2">
        <v>14.157</v>
      </c>
      <c r="V5846" s="2">
        <v>4.2</v>
      </c>
      <c r="W5846" s="54">
        <f>_xlfn.XLOOKUP(M5846,Market!A:A,Market!F:F,0)</f>
        <v>8.8999999999999996E-2</v>
      </c>
      <c r="X5846" s="55">
        <f t="shared" si="730"/>
        <v>0.42470999999999998</v>
      </c>
      <c r="Y5846" s="55">
        <f t="shared" si="731"/>
        <v>9.9570000000000007</v>
      </c>
      <c r="Z5846" s="54">
        <f t="shared" si="732"/>
        <v>0.70332697605424888</v>
      </c>
      <c r="AA5846" s="49" t="str">
        <f t="shared" ca="1" si="733"/>
        <v>N</v>
      </c>
      <c r="AB5846" s="49">
        <f t="shared" ca="1" si="734"/>
        <v>5</v>
      </c>
      <c r="AC5846" s="49" t="str">
        <f t="shared" ca="1" si="735"/>
        <v>N</v>
      </c>
    </row>
    <row r="5847" spans="1:29" x14ac:dyDescent="0.25">
      <c r="A5847">
        <v>4144</v>
      </c>
      <c r="B5847" s="9">
        <v>43561</v>
      </c>
      <c r="C5847" s="50" t="str">
        <f t="shared" si="728"/>
        <v>N</v>
      </c>
      <c r="D5847" s="52">
        <f>_xlfn.XLOOKUP(B5847,Cal_Date!B:B,Cal_Date!A:A,0)</f>
        <v>1</v>
      </c>
      <c r="E5847">
        <v>2019</v>
      </c>
      <c r="F5847" t="s">
        <v>126</v>
      </c>
      <c r="G5847" t="s">
        <v>130</v>
      </c>
      <c r="H5847" t="s">
        <v>48</v>
      </c>
      <c r="I5847" t="s">
        <v>18</v>
      </c>
      <c r="J5847" t="s">
        <v>10</v>
      </c>
      <c r="K5847" t="s">
        <v>43</v>
      </c>
      <c r="L5847">
        <v>1</v>
      </c>
      <c r="M5847">
        <v>1006</v>
      </c>
      <c r="O5847" t="s">
        <v>28</v>
      </c>
      <c r="R5847" t="s">
        <v>44</v>
      </c>
      <c r="S5847" s="49" t="str">
        <f t="shared" si="729"/>
        <v>Card</v>
      </c>
      <c r="T5847" s="3">
        <v>0.03</v>
      </c>
      <c r="U5847" s="2">
        <v>7.6229999999999993</v>
      </c>
      <c r="V5847" s="2">
        <v>1.46</v>
      </c>
      <c r="W5847" s="54">
        <f>_xlfn.XLOOKUP(M5847,Market!A:A,Market!F:F,0)</f>
        <v>8.8999999999999996E-2</v>
      </c>
      <c r="X5847" s="55">
        <f t="shared" si="730"/>
        <v>0.22868999999999998</v>
      </c>
      <c r="Y5847" s="55">
        <f t="shared" si="731"/>
        <v>6.1629999999999994</v>
      </c>
      <c r="Z5847" s="54">
        <f t="shared" si="732"/>
        <v>0.80847435392889933</v>
      </c>
      <c r="AA5847" s="49" t="str">
        <f t="shared" ca="1" si="733"/>
        <v>N</v>
      </c>
      <c r="AB5847" s="49">
        <f t="shared" ca="1" si="734"/>
        <v>5</v>
      </c>
      <c r="AC5847" s="49" t="str">
        <f t="shared" ca="1" si="735"/>
        <v>N</v>
      </c>
    </row>
    <row r="5848" spans="1:29" x14ac:dyDescent="0.25">
      <c r="A5848">
        <v>4145</v>
      </c>
      <c r="B5848" s="9">
        <v>43561</v>
      </c>
      <c r="C5848" s="50" t="str">
        <f t="shared" si="728"/>
        <v>N</v>
      </c>
      <c r="D5848" s="52">
        <f>_xlfn.XLOOKUP(B5848,Cal_Date!B:B,Cal_Date!A:A,0)</f>
        <v>1</v>
      </c>
      <c r="E5848">
        <v>2019</v>
      </c>
      <c r="F5848" t="s">
        <v>126</v>
      </c>
      <c r="G5848" t="s">
        <v>130</v>
      </c>
      <c r="H5848" t="s">
        <v>48</v>
      </c>
      <c r="I5848" t="s">
        <v>18</v>
      </c>
      <c r="J5848" t="s">
        <v>10</v>
      </c>
      <c r="K5848" t="s">
        <v>43</v>
      </c>
      <c r="L5848">
        <v>1</v>
      </c>
      <c r="M5848">
        <v>1007</v>
      </c>
      <c r="O5848" t="s">
        <v>28</v>
      </c>
      <c r="R5848" t="s">
        <v>44</v>
      </c>
      <c r="S5848" s="49" t="str">
        <f t="shared" si="729"/>
        <v>Card</v>
      </c>
      <c r="T5848" s="3">
        <v>0.03</v>
      </c>
      <c r="U5848" s="2">
        <v>7.6229999999999993</v>
      </c>
      <c r="V5848" s="2">
        <v>1.46</v>
      </c>
      <c r="W5848" s="54">
        <f>_xlfn.XLOOKUP(M5848,Market!A:A,Market!F:F,0)</f>
        <v>8.8999999999999996E-2</v>
      </c>
      <c r="X5848" s="55">
        <f t="shared" si="730"/>
        <v>0.22868999999999998</v>
      </c>
      <c r="Y5848" s="55">
        <f t="shared" si="731"/>
        <v>6.1629999999999994</v>
      </c>
      <c r="Z5848" s="54">
        <f t="shared" si="732"/>
        <v>0.80847435392889933</v>
      </c>
      <c r="AA5848" s="49" t="str">
        <f t="shared" ca="1" si="733"/>
        <v>N</v>
      </c>
      <c r="AB5848" s="49">
        <f t="shared" ca="1" si="734"/>
        <v>5</v>
      </c>
      <c r="AC5848" s="49" t="str">
        <f t="shared" ca="1" si="735"/>
        <v>N</v>
      </c>
    </row>
    <row r="5849" spans="1:29" x14ac:dyDescent="0.25">
      <c r="A5849">
        <v>4146</v>
      </c>
      <c r="B5849" s="9">
        <v>43561</v>
      </c>
      <c r="C5849" s="50" t="str">
        <f t="shared" si="728"/>
        <v>N</v>
      </c>
      <c r="D5849" s="52">
        <f>_xlfn.XLOOKUP(B5849,Cal_Date!B:B,Cal_Date!A:A,0)</f>
        <v>1</v>
      </c>
      <c r="E5849">
        <v>2019</v>
      </c>
      <c r="F5849" t="s">
        <v>126</v>
      </c>
      <c r="G5849" t="s">
        <v>130</v>
      </c>
      <c r="H5849" t="s">
        <v>11</v>
      </c>
      <c r="I5849" t="s">
        <v>11</v>
      </c>
      <c r="J5849" t="s">
        <v>15</v>
      </c>
      <c r="K5849" t="s">
        <v>42</v>
      </c>
      <c r="L5849">
        <v>1</v>
      </c>
      <c r="M5849">
        <v>1007</v>
      </c>
      <c r="O5849" t="s">
        <v>28</v>
      </c>
      <c r="R5849" t="s">
        <v>44</v>
      </c>
      <c r="S5849" s="49" t="str">
        <f t="shared" si="729"/>
        <v>Card</v>
      </c>
      <c r="T5849" s="3">
        <v>0.03</v>
      </c>
      <c r="U5849" s="2">
        <v>2.7225000000000001</v>
      </c>
      <c r="V5849" s="2">
        <v>0.87</v>
      </c>
      <c r="W5849" s="54">
        <f>_xlfn.XLOOKUP(M5849,Market!A:A,Market!F:F,0)</f>
        <v>8.8999999999999996E-2</v>
      </c>
      <c r="X5849" s="55">
        <f t="shared" si="730"/>
        <v>8.1674999999999998E-2</v>
      </c>
      <c r="Y5849" s="55">
        <f t="shared" si="731"/>
        <v>1.8525</v>
      </c>
      <c r="Z5849" s="54">
        <f t="shared" si="732"/>
        <v>0.68044077134986225</v>
      </c>
      <c r="AA5849" s="49" t="str">
        <f t="shared" ca="1" si="733"/>
        <v>N</v>
      </c>
      <c r="AB5849" s="49">
        <f t="shared" ca="1" si="734"/>
        <v>5</v>
      </c>
      <c r="AC5849" s="49" t="str">
        <f t="shared" ca="1" si="735"/>
        <v>N</v>
      </c>
    </row>
    <row r="5850" spans="1:29" x14ac:dyDescent="0.25">
      <c r="A5850">
        <v>4147</v>
      </c>
      <c r="B5850" s="9">
        <v>43561</v>
      </c>
      <c r="C5850" s="50" t="str">
        <f t="shared" si="728"/>
        <v>N</v>
      </c>
      <c r="D5850" s="52">
        <f>_xlfn.XLOOKUP(B5850,Cal_Date!B:B,Cal_Date!A:A,0)</f>
        <v>1</v>
      </c>
      <c r="E5850">
        <v>2019</v>
      </c>
      <c r="F5850" t="s">
        <v>126</v>
      </c>
      <c r="G5850" t="s">
        <v>130</v>
      </c>
      <c r="H5850" t="s">
        <v>11</v>
      </c>
      <c r="I5850" t="s">
        <v>11</v>
      </c>
      <c r="J5850" t="s">
        <v>15</v>
      </c>
      <c r="K5850" t="s">
        <v>42</v>
      </c>
      <c r="L5850">
        <v>2</v>
      </c>
      <c r="M5850">
        <v>1007</v>
      </c>
      <c r="O5850" t="s">
        <v>28</v>
      </c>
      <c r="R5850" t="s">
        <v>44</v>
      </c>
      <c r="S5850" s="49" t="str">
        <f t="shared" si="729"/>
        <v>Card</v>
      </c>
      <c r="T5850" s="3">
        <v>0.03</v>
      </c>
      <c r="U5850" s="2">
        <v>5.4450000000000003</v>
      </c>
      <c r="V5850" s="2">
        <v>1.74</v>
      </c>
      <c r="W5850" s="54">
        <f>_xlfn.XLOOKUP(M5850,Market!A:A,Market!F:F,0)</f>
        <v>8.8999999999999996E-2</v>
      </c>
      <c r="X5850" s="55">
        <f t="shared" si="730"/>
        <v>0.16335</v>
      </c>
      <c r="Y5850" s="55">
        <f t="shared" si="731"/>
        <v>3.7050000000000001</v>
      </c>
      <c r="Z5850" s="54">
        <f t="shared" si="732"/>
        <v>0.68044077134986225</v>
      </c>
      <c r="AA5850" s="49" t="str">
        <f t="shared" ca="1" si="733"/>
        <v>N</v>
      </c>
      <c r="AB5850" s="49">
        <f t="shared" ca="1" si="734"/>
        <v>5</v>
      </c>
      <c r="AC5850" s="49" t="str">
        <f t="shared" ca="1" si="735"/>
        <v>N</v>
      </c>
    </row>
    <row r="5851" spans="1:29" x14ac:dyDescent="0.25">
      <c r="A5851">
        <v>4148</v>
      </c>
      <c r="B5851" s="9">
        <v>43561</v>
      </c>
      <c r="C5851" s="50" t="str">
        <f t="shared" si="728"/>
        <v>N</v>
      </c>
      <c r="D5851" s="52">
        <f>_xlfn.XLOOKUP(B5851,Cal_Date!B:B,Cal_Date!A:A,0)</f>
        <v>1</v>
      </c>
      <c r="E5851">
        <v>2019</v>
      </c>
      <c r="F5851" t="s">
        <v>126</v>
      </c>
      <c r="G5851" t="s">
        <v>130</v>
      </c>
      <c r="H5851" t="s">
        <v>48</v>
      </c>
      <c r="I5851" t="s">
        <v>18</v>
      </c>
      <c r="J5851" t="s">
        <v>10</v>
      </c>
      <c r="K5851" t="s">
        <v>43</v>
      </c>
      <c r="L5851">
        <v>1</v>
      </c>
      <c r="M5851">
        <v>1005</v>
      </c>
      <c r="O5851" t="s">
        <v>25</v>
      </c>
      <c r="R5851" t="s">
        <v>44</v>
      </c>
      <c r="S5851" s="49" t="str">
        <f t="shared" si="729"/>
        <v>Card</v>
      </c>
      <c r="T5851" s="3">
        <v>0.03</v>
      </c>
      <c r="U5851" s="2">
        <v>7.6229999999999993</v>
      </c>
      <c r="V5851" s="2">
        <v>1.46</v>
      </c>
      <c r="W5851" s="54">
        <f>_xlfn.XLOOKUP(M5851,Market!A:A,Market!F:F,0)</f>
        <v>8.8999999999999996E-2</v>
      </c>
      <c r="X5851" s="55">
        <f t="shared" si="730"/>
        <v>0.22868999999999998</v>
      </c>
      <c r="Y5851" s="55">
        <f t="shared" si="731"/>
        <v>6.1629999999999994</v>
      </c>
      <c r="Z5851" s="54">
        <f t="shared" si="732"/>
        <v>0.80847435392889933</v>
      </c>
      <c r="AA5851" s="49" t="str">
        <f t="shared" ca="1" si="733"/>
        <v>N</v>
      </c>
      <c r="AB5851" s="49">
        <f t="shared" ca="1" si="734"/>
        <v>5</v>
      </c>
      <c r="AC5851" s="49" t="str">
        <f t="shared" ca="1" si="735"/>
        <v>N</v>
      </c>
    </row>
    <row r="5852" spans="1:29" x14ac:dyDescent="0.25">
      <c r="A5852">
        <v>4149</v>
      </c>
      <c r="B5852" s="9">
        <v>43561</v>
      </c>
      <c r="C5852" s="50" t="str">
        <f t="shared" si="728"/>
        <v>N</v>
      </c>
      <c r="D5852" s="52">
        <f>_xlfn.XLOOKUP(B5852,Cal_Date!B:B,Cal_Date!A:A,0)</f>
        <v>1</v>
      </c>
      <c r="E5852">
        <v>2019</v>
      </c>
      <c r="F5852" t="s">
        <v>126</v>
      </c>
      <c r="G5852" t="s">
        <v>130</v>
      </c>
      <c r="H5852" t="s">
        <v>11</v>
      </c>
      <c r="I5852" t="s">
        <v>11</v>
      </c>
      <c r="J5852" t="s">
        <v>15</v>
      </c>
      <c r="K5852" t="s">
        <v>42</v>
      </c>
      <c r="L5852">
        <v>2</v>
      </c>
      <c r="M5852">
        <v>1005</v>
      </c>
      <c r="O5852" t="s">
        <v>25</v>
      </c>
      <c r="R5852" t="s">
        <v>44</v>
      </c>
      <c r="S5852" s="49" t="str">
        <f t="shared" si="729"/>
        <v>Card</v>
      </c>
      <c r="T5852" s="3">
        <v>0.03</v>
      </c>
      <c r="U5852" s="2">
        <v>5.4450000000000003</v>
      </c>
      <c r="V5852" s="2">
        <v>1.74</v>
      </c>
      <c r="W5852" s="54">
        <f>_xlfn.XLOOKUP(M5852,Market!A:A,Market!F:F,0)</f>
        <v>8.8999999999999996E-2</v>
      </c>
      <c r="X5852" s="55">
        <f t="shared" si="730"/>
        <v>0.16335</v>
      </c>
      <c r="Y5852" s="55">
        <f t="shared" si="731"/>
        <v>3.7050000000000001</v>
      </c>
      <c r="Z5852" s="54">
        <f t="shared" si="732"/>
        <v>0.68044077134986225</v>
      </c>
      <c r="AA5852" s="49" t="str">
        <f t="shared" ca="1" si="733"/>
        <v>N</v>
      </c>
      <c r="AB5852" s="49">
        <f t="shared" ca="1" si="734"/>
        <v>5</v>
      </c>
      <c r="AC5852" s="49" t="str">
        <f t="shared" ca="1" si="735"/>
        <v>N</v>
      </c>
    </row>
    <row r="5853" spans="1:29" x14ac:dyDescent="0.25">
      <c r="A5853">
        <v>4150</v>
      </c>
      <c r="B5853" s="9">
        <v>43561</v>
      </c>
      <c r="C5853" s="50" t="str">
        <f t="shared" si="728"/>
        <v>N</v>
      </c>
      <c r="D5853" s="52">
        <f>_xlfn.XLOOKUP(B5853,Cal_Date!B:B,Cal_Date!A:A,0)</f>
        <v>1</v>
      </c>
      <c r="E5853">
        <v>2019</v>
      </c>
      <c r="F5853" t="s">
        <v>126</v>
      </c>
      <c r="G5853" t="s">
        <v>130</v>
      </c>
      <c r="H5853" t="s">
        <v>14</v>
      </c>
      <c r="I5853" t="s">
        <v>13</v>
      </c>
      <c r="J5853" t="s">
        <v>15</v>
      </c>
      <c r="K5853" t="s">
        <v>43</v>
      </c>
      <c r="L5853">
        <v>1</v>
      </c>
      <c r="M5853">
        <v>1002</v>
      </c>
      <c r="O5853" t="s">
        <v>28</v>
      </c>
      <c r="R5853" t="s">
        <v>44</v>
      </c>
      <c r="S5853" s="49" t="str">
        <f t="shared" si="729"/>
        <v>Card</v>
      </c>
      <c r="T5853" s="3">
        <v>0.03</v>
      </c>
      <c r="U5853" s="2">
        <v>6.8900000000000006</v>
      </c>
      <c r="V5853" s="2">
        <v>2.12</v>
      </c>
      <c r="W5853" s="54">
        <f>_xlfn.XLOOKUP(M5853,Market!A:A,Market!F:F,0)</f>
        <v>0.06</v>
      </c>
      <c r="X5853" s="55">
        <f t="shared" si="730"/>
        <v>0.20670000000000002</v>
      </c>
      <c r="Y5853" s="55">
        <f t="shared" si="731"/>
        <v>4.7700000000000005</v>
      </c>
      <c r="Z5853" s="54">
        <f t="shared" si="732"/>
        <v>0.69230769230769229</v>
      </c>
      <c r="AA5853" s="49" t="str">
        <f t="shared" ca="1" si="733"/>
        <v>N</v>
      </c>
      <c r="AB5853" s="49">
        <f t="shared" ca="1" si="734"/>
        <v>5</v>
      </c>
      <c r="AC5853" s="49" t="str">
        <f t="shared" ca="1" si="735"/>
        <v>N</v>
      </c>
    </row>
    <row r="5854" spans="1:29" x14ac:dyDescent="0.25">
      <c r="A5854">
        <v>4151</v>
      </c>
      <c r="B5854" s="9">
        <v>43561</v>
      </c>
      <c r="C5854" s="50" t="str">
        <f t="shared" si="728"/>
        <v>N</v>
      </c>
      <c r="D5854" s="52">
        <f>_xlfn.XLOOKUP(B5854,Cal_Date!B:B,Cal_Date!A:A,0)</f>
        <v>1</v>
      </c>
      <c r="E5854">
        <v>2019</v>
      </c>
      <c r="F5854" t="s">
        <v>126</v>
      </c>
      <c r="G5854" t="s">
        <v>130</v>
      </c>
      <c r="H5854" t="s">
        <v>11</v>
      </c>
      <c r="I5854" t="s">
        <v>13</v>
      </c>
      <c r="J5854" t="s">
        <v>15</v>
      </c>
      <c r="K5854" t="s">
        <v>42</v>
      </c>
      <c r="L5854">
        <v>2</v>
      </c>
      <c r="M5854">
        <v>1004</v>
      </c>
      <c r="O5854" t="s">
        <v>28</v>
      </c>
      <c r="R5854" t="s">
        <v>44</v>
      </c>
      <c r="S5854" s="49" t="str">
        <f t="shared" si="729"/>
        <v>Card</v>
      </c>
      <c r="T5854" s="3">
        <v>0.03</v>
      </c>
      <c r="U5854" s="2">
        <v>5.3000000000000007</v>
      </c>
      <c r="V5854" s="2">
        <v>2.84</v>
      </c>
      <c r="W5854" s="54">
        <f>_xlfn.XLOOKUP(M5854,Market!A:A,Market!F:F,0)</f>
        <v>0.06</v>
      </c>
      <c r="X5854" s="55">
        <f t="shared" si="730"/>
        <v>0.159</v>
      </c>
      <c r="Y5854" s="55">
        <f t="shared" si="731"/>
        <v>2.4600000000000009</v>
      </c>
      <c r="Z5854" s="54">
        <f t="shared" si="732"/>
        <v>0.46415094339622653</v>
      </c>
      <c r="AA5854" s="49" t="str">
        <f t="shared" ca="1" si="733"/>
        <v>N</v>
      </c>
      <c r="AB5854" s="49">
        <f t="shared" ca="1" si="734"/>
        <v>5</v>
      </c>
      <c r="AC5854" s="49" t="str">
        <f t="shared" ca="1" si="735"/>
        <v>N</v>
      </c>
    </row>
    <row r="5855" spans="1:29" x14ac:dyDescent="0.25">
      <c r="A5855">
        <v>4152</v>
      </c>
      <c r="B5855" s="9">
        <v>43561</v>
      </c>
      <c r="C5855" s="50" t="str">
        <f t="shared" si="728"/>
        <v>N</v>
      </c>
      <c r="D5855" s="52">
        <f>_xlfn.XLOOKUP(B5855,Cal_Date!B:B,Cal_Date!A:A,0)</f>
        <v>1</v>
      </c>
      <c r="E5855">
        <v>2019</v>
      </c>
      <c r="F5855" t="s">
        <v>126</v>
      </c>
      <c r="G5855" t="s">
        <v>130</v>
      </c>
      <c r="H5855" t="s">
        <v>11</v>
      </c>
      <c r="I5855" t="s">
        <v>11</v>
      </c>
      <c r="J5855" t="s">
        <v>15</v>
      </c>
      <c r="K5855" t="s">
        <v>42</v>
      </c>
      <c r="L5855">
        <v>1</v>
      </c>
      <c r="M5855">
        <v>1005</v>
      </c>
      <c r="O5855" t="s">
        <v>25</v>
      </c>
      <c r="R5855" t="s">
        <v>44</v>
      </c>
      <c r="S5855" s="49" t="str">
        <f t="shared" si="729"/>
        <v>Card</v>
      </c>
      <c r="T5855" s="3">
        <v>0.03</v>
      </c>
      <c r="U5855" s="2">
        <v>2.7225000000000001</v>
      </c>
      <c r="V5855" s="2">
        <v>0.87</v>
      </c>
      <c r="W5855" s="54">
        <f>_xlfn.XLOOKUP(M5855,Market!A:A,Market!F:F,0)</f>
        <v>8.8999999999999996E-2</v>
      </c>
      <c r="X5855" s="55">
        <f t="shared" si="730"/>
        <v>8.1674999999999998E-2</v>
      </c>
      <c r="Y5855" s="55">
        <f t="shared" si="731"/>
        <v>1.8525</v>
      </c>
      <c r="Z5855" s="54">
        <f t="shared" si="732"/>
        <v>0.68044077134986225</v>
      </c>
      <c r="AA5855" s="49" t="str">
        <f t="shared" ca="1" si="733"/>
        <v>N</v>
      </c>
      <c r="AB5855" s="49">
        <f t="shared" ca="1" si="734"/>
        <v>5</v>
      </c>
      <c r="AC5855" s="49" t="str">
        <f t="shared" ca="1" si="735"/>
        <v>N</v>
      </c>
    </row>
    <row r="5856" spans="1:29" x14ac:dyDescent="0.25">
      <c r="A5856">
        <v>4153</v>
      </c>
      <c r="B5856" s="9">
        <v>43561</v>
      </c>
      <c r="C5856" s="50" t="str">
        <f t="shared" si="728"/>
        <v>N</v>
      </c>
      <c r="D5856" s="52">
        <f>_xlfn.XLOOKUP(B5856,Cal_Date!B:B,Cal_Date!A:A,0)</f>
        <v>1</v>
      </c>
      <c r="E5856">
        <v>2019</v>
      </c>
      <c r="F5856" t="s">
        <v>126</v>
      </c>
      <c r="G5856" t="s">
        <v>130</v>
      </c>
      <c r="H5856" t="s">
        <v>11</v>
      </c>
      <c r="I5856" t="s">
        <v>11</v>
      </c>
      <c r="J5856" t="s">
        <v>15</v>
      </c>
      <c r="K5856" t="s">
        <v>42</v>
      </c>
      <c r="L5856">
        <v>1</v>
      </c>
      <c r="M5856">
        <v>1001</v>
      </c>
      <c r="O5856" t="s">
        <v>25</v>
      </c>
      <c r="R5856" t="s">
        <v>44</v>
      </c>
      <c r="S5856" s="49" t="str">
        <f t="shared" si="729"/>
        <v>Card</v>
      </c>
      <c r="T5856" s="3">
        <v>0.03</v>
      </c>
      <c r="U5856" s="2">
        <v>2.6500000000000004</v>
      </c>
      <c r="V5856" s="2">
        <v>0.87</v>
      </c>
      <c r="W5856" s="54">
        <f>_xlfn.XLOOKUP(M5856,Market!A:A,Market!F:F,0)</f>
        <v>0.06</v>
      </c>
      <c r="X5856" s="55">
        <f t="shared" si="730"/>
        <v>7.9500000000000001E-2</v>
      </c>
      <c r="Y5856" s="55">
        <f t="shared" si="731"/>
        <v>1.7800000000000002</v>
      </c>
      <c r="Z5856" s="54">
        <f t="shared" si="732"/>
        <v>0.67169811320754713</v>
      </c>
      <c r="AA5856" s="49" t="str">
        <f t="shared" ca="1" si="733"/>
        <v>N</v>
      </c>
      <c r="AB5856" s="49">
        <f t="shared" ca="1" si="734"/>
        <v>5</v>
      </c>
      <c r="AC5856" s="49" t="str">
        <f t="shared" ca="1" si="735"/>
        <v>N</v>
      </c>
    </row>
    <row r="5857" spans="1:29" x14ac:dyDescent="0.25">
      <c r="A5857">
        <v>4154</v>
      </c>
      <c r="B5857" s="9">
        <v>43561</v>
      </c>
      <c r="C5857" s="50" t="str">
        <f t="shared" si="728"/>
        <v>N</v>
      </c>
      <c r="D5857" s="52">
        <f>_xlfn.XLOOKUP(B5857,Cal_Date!B:B,Cal_Date!A:A,0)</f>
        <v>1</v>
      </c>
      <c r="E5857">
        <v>2019</v>
      </c>
      <c r="F5857" t="s">
        <v>126</v>
      </c>
      <c r="G5857" t="s">
        <v>130</v>
      </c>
      <c r="H5857" t="s">
        <v>11</v>
      </c>
      <c r="I5857" t="s">
        <v>13</v>
      </c>
      <c r="J5857" t="s">
        <v>15</v>
      </c>
      <c r="K5857" t="s">
        <v>42</v>
      </c>
      <c r="L5857">
        <v>1</v>
      </c>
      <c r="M5857">
        <v>1010</v>
      </c>
      <c r="O5857" t="s">
        <v>25</v>
      </c>
      <c r="R5857" t="s">
        <v>44</v>
      </c>
      <c r="S5857" s="49" t="str">
        <f t="shared" si="729"/>
        <v>Card</v>
      </c>
      <c r="T5857" s="3">
        <v>0.03</v>
      </c>
      <c r="U5857" s="2">
        <v>2.7</v>
      </c>
      <c r="V5857" s="2">
        <v>1.42</v>
      </c>
      <c r="W5857" s="54">
        <f>_xlfn.XLOOKUP(M5857,Market!A:A,Market!F:F,0)</f>
        <v>0.08</v>
      </c>
      <c r="X5857" s="55">
        <f t="shared" si="730"/>
        <v>8.1000000000000003E-2</v>
      </c>
      <c r="Y5857" s="55">
        <f t="shared" si="731"/>
        <v>1.2800000000000002</v>
      </c>
      <c r="Z5857" s="54">
        <f t="shared" si="732"/>
        <v>0.47407407407407415</v>
      </c>
      <c r="AA5857" s="49" t="str">
        <f t="shared" ca="1" si="733"/>
        <v>N</v>
      </c>
      <c r="AB5857" s="49">
        <f t="shared" ca="1" si="734"/>
        <v>5</v>
      </c>
      <c r="AC5857" s="49" t="str">
        <f t="shared" ca="1" si="735"/>
        <v>N</v>
      </c>
    </row>
    <row r="5858" spans="1:29" x14ac:dyDescent="0.25">
      <c r="A5858">
        <v>4155</v>
      </c>
      <c r="B5858" s="9">
        <v>43561</v>
      </c>
      <c r="C5858" s="50" t="str">
        <f t="shared" si="728"/>
        <v>N</v>
      </c>
      <c r="D5858" s="52">
        <f>_xlfn.XLOOKUP(B5858,Cal_Date!B:B,Cal_Date!A:A,0)</f>
        <v>1</v>
      </c>
      <c r="E5858">
        <v>2019</v>
      </c>
      <c r="F5858" t="s">
        <v>126</v>
      </c>
      <c r="G5858" t="s">
        <v>130</v>
      </c>
      <c r="H5858" t="s">
        <v>14</v>
      </c>
      <c r="I5858" t="s">
        <v>18</v>
      </c>
      <c r="J5858" t="s">
        <v>15</v>
      </c>
      <c r="K5858" t="s">
        <v>43</v>
      </c>
      <c r="L5858">
        <v>1</v>
      </c>
      <c r="M5858">
        <v>1011</v>
      </c>
      <c r="O5858" t="s">
        <v>25</v>
      </c>
      <c r="R5858" t="s">
        <v>44</v>
      </c>
      <c r="S5858" s="49" t="str">
        <f t="shared" si="729"/>
        <v>Card</v>
      </c>
      <c r="T5858" s="3">
        <v>0.03</v>
      </c>
      <c r="U5858" s="2">
        <v>6.8900000000000006</v>
      </c>
      <c r="V5858" s="2">
        <v>2.1</v>
      </c>
      <c r="W5858" s="54">
        <f>_xlfn.XLOOKUP(M5858,Market!A:A,Market!F:F,0)</f>
        <v>0.06</v>
      </c>
      <c r="X5858" s="55">
        <f t="shared" si="730"/>
        <v>0.20670000000000002</v>
      </c>
      <c r="Y5858" s="55">
        <f t="shared" si="731"/>
        <v>4.7900000000000009</v>
      </c>
      <c r="Z5858" s="54">
        <f t="shared" si="732"/>
        <v>0.69521044992743108</v>
      </c>
      <c r="AA5858" s="49" t="str">
        <f t="shared" ca="1" si="733"/>
        <v>N</v>
      </c>
      <c r="AB5858" s="49">
        <f t="shared" ca="1" si="734"/>
        <v>5</v>
      </c>
      <c r="AC5858" s="49" t="str">
        <f t="shared" ca="1" si="735"/>
        <v>N</v>
      </c>
    </row>
    <row r="5859" spans="1:29" x14ac:dyDescent="0.25">
      <c r="A5859">
        <v>4156</v>
      </c>
      <c r="B5859" s="9">
        <v>43561</v>
      </c>
      <c r="C5859" s="50" t="str">
        <f t="shared" si="728"/>
        <v>N</v>
      </c>
      <c r="D5859" s="52">
        <f>_xlfn.XLOOKUP(B5859,Cal_Date!B:B,Cal_Date!A:A,0)</f>
        <v>1</v>
      </c>
      <c r="E5859">
        <v>2019</v>
      </c>
      <c r="F5859" t="s">
        <v>126</v>
      </c>
      <c r="G5859" t="s">
        <v>130</v>
      </c>
      <c r="H5859" t="s">
        <v>11</v>
      </c>
      <c r="I5859" t="s">
        <v>11</v>
      </c>
      <c r="J5859" t="s">
        <v>15</v>
      </c>
      <c r="K5859" t="s">
        <v>42</v>
      </c>
      <c r="L5859">
        <v>2</v>
      </c>
      <c r="M5859">
        <v>1011</v>
      </c>
      <c r="O5859" t="s">
        <v>25</v>
      </c>
      <c r="R5859" t="s">
        <v>44</v>
      </c>
      <c r="S5859" s="49" t="str">
        <f t="shared" si="729"/>
        <v>Card</v>
      </c>
      <c r="T5859" s="3">
        <v>0.03</v>
      </c>
      <c r="U5859" s="2">
        <v>5.3000000000000007</v>
      </c>
      <c r="V5859" s="2">
        <v>1.74</v>
      </c>
      <c r="W5859" s="54">
        <f>_xlfn.XLOOKUP(M5859,Market!A:A,Market!F:F,0)</f>
        <v>0.06</v>
      </c>
      <c r="X5859" s="55">
        <f t="shared" si="730"/>
        <v>0.159</v>
      </c>
      <c r="Y5859" s="55">
        <f t="shared" si="731"/>
        <v>3.5600000000000005</v>
      </c>
      <c r="Z5859" s="54">
        <f t="shared" si="732"/>
        <v>0.67169811320754713</v>
      </c>
      <c r="AA5859" s="49" t="str">
        <f t="shared" ca="1" si="733"/>
        <v>N</v>
      </c>
      <c r="AB5859" s="49">
        <f t="shared" ca="1" si="734"/>
        <v>5</v>
      </c>
      <c r="AC5859" s="49" t="str">
        <f t="shared" ca="1" si="735"/>
        <v>N</v>
      </c>
    </row>
    <row r="5860" spans="1:29" x14ac:dyDescent="0.25">
      <c r="A5860">
        <v>4157</v>
      </c>
      <c r="B5860" s="9">
        <v>43561</v>
      </c>
      <c r="C5860" s="50" t="str">
        <f t="shared" si="728"/>
        <v>N</v>
      </c>
      <c r="D5860" s="52">
        <f>_xlfn.XLOOKUP(B5860,Cal_Date!B:B,Cal_Date!A:A,0)</f>
        <v>1</v>
      </c>
      <c r="E5860">
        <v>2019</v>
      </c>
      <c r="F5860" t="s">
        <v>126</v>
      </c>
      <c r="G5860" t="s">
        <v>130</v>
      </c>
      <c r="H5860" t="s">
        <v>48</v>
      </c>
      <c r="I5860" t="s">
        <v>18</v>
      </c>
      <c r="J5860" t="s">
        <v>10</v>
      </c>
      <c r="K5860" t="s">
        <v>43</v>
      </c>
      <c r="L5860">
        <v>1</v>
      </c>
      <c r="M5860">
        <v>1001</v>
      </c>
      <c r="O5860" t="s">
        <v>25</v>
      </c>
      <c r="R5860" t="s">
        <v>44</v>
      </c>
      <c r="S5860" s="49" t="str">
        <f t="shared" si="729"/>
        <v>Card</v>
      </c>
      <c r="T5860" s="3">
        <v>0.03</v>
      </c>
      <c r="U5860" s="2">
        <v>7.42</v>
      </c>
      <c r="V5860" s="2">
        <v>1.46</v>
      </c>
      <c r="W5860" s="54">
        <f>_xlfn.XLOOKUP(M5860,Market!A:A,Market!F:F,0)</f>
        <v>0.06</v>
      </c>
      <c r="X5860" s="55">
        <f t="shared" si="730"/>
        <v>0.22259999999999999</v>
      </c>
      <c r="Y5860" s="55">
        <f t="shared" si="731"/>
        <v>5.96</v>
      </c>
      <c r="Z5860" s="54">
        <f t="shared" si="732"/>
        <v>0.80323450134770891</v>
      </c>
      <c r="AA5860" s="49" t="str">
        <f t="shared" ca="1" si="733"/>
        <v>N</v>
      </c>
      <c r="AB5860" s="49">
        <f t="shared" ca="1" si="734"/>
        <v>5</v>
      </c>
      <c r="AC5860" s="49" t="str">
        <f t="shared" ca="1" si="735"/>
        <v>N</v>
      </c>
    </row>
    <row r="5861" spans="1:29" x14ac:dyDescent="0.25">
      <c r="A5861">
        <v>4158</v>
      </c>
      <c r="B5861" s="9">
        <v>43561</v>
      </c>
      <c r="C5861" s="50" t="str">
        <f t="shared" si="728"/>
        <v>N</v>
      </c>
      <c r="D5861" s="52">
        <f>_xlfn.XLOOKUP(B5861,Cal_Date!B:B,Cal_Date!A:A,0)</f>
        <v>1</v>
      </c>
      <c r="E5861">
        <v>2019</v>
      </c>
      <c r="F5861" t="s">
        <v>126</v>
      </c>
      <c r="G5861" t="s">
        <v>130</v>
      </c>
      <c r="H5861" t="s">
        <v>11</v>
      </c>
      <c r="I5861" t="s">
        <v>11</v>
      </c>
      <c r="J5861" t="s">
        <v>15</v>
      </c>
      <c r="K5861" t="s">
        <v>42</v>
      </c>
      <c r="L5861">
        <v>1</v>
      </c>
      <c r="M5861">
        <v>1003</v>
      </c>
      <c r="O5861" t="s">
        <v>25</v>
      </c>
      <c r="R5861" t="s">
        <v>44</v>
      </c>
      <c r="S5861" s="49" t="str">
        <f t="shared" si="729"/>
        <v>Card</v>
      </c>
      <c r="T5861" s="3">
        <v>0.03</v>
      </c>
      <c r="U5861" s="2">
        <v>2.6500000000000004</v>
      </c>
      <c r="V5861" s="2">
        <v>0.87</v>
      </c>
      <c r="W5861" s="54">
        <f>_xlfn.XLOOKUP(M5861,Market!A:A,Market!F:F,0)</f>
        <v>0.06</v>
      </c>
      <c r="X5861" s="55">
        <f t="shared" si="730"/>
        <v>7.9500000000000001E-2</v>
      </c>
      <c r="Y5861" s="55">
        <f t="shared" si="731"/>
        <v>1.7800000000000002</v>
      </c>
      <c r="Z5861" s="54">
        <f t="shared" si="732"/>
        <v>0.67169811320754713</v>
      </c>
      <c r="AA5861" s="49" t="str">
        <f t="shared" ca="1" si="733"/>
        <v>N</v>
      </c>
      <c r="AB5861" s="49">
        <f t="shared" ca="1" si="734"/>
        <v>5</v>
      </c>
      <c r="AC5861" s="49" t="str">
        <f t="shared" ca="1" si="735"/>
        <v>N</v>
      </c>
    </row>
    <row r="5862" spans="1:29" x14ac:dyDescent="0.25">
      <c r="A5862">
        <v>4159</v>
      </c>
      <c r="B5862" s="9">
        <v>43561</v>
      </c>
      <c r="C5862" s="50" t="str">
        <f t="shared" si="728"/>
        <v>N</v>
      </c>
      <c r="D5862" s="52">
        <f>_xlfn.XLOOKUP(B5862,Cal_Date!B:B,Cal_Date!A:A,0)</f>
        <v>1</v>
      </c>
      <c r="E5862">
        <v>2019</v>
      </c>
      <c r="F5862" t="s">
        <v>126</v>
      </c>
      <c r="G5862" t="s">
        <v>130</v>
      </c>
      <c r="H5862" t="s">
        <v>11</v>
      </c>
      <c r="I5862" t="s">
        <v>11</v>
      </c>
      <c r="J5862" t="s">
        <v>15</v>
      </c>
      <c r="K5862" t="s">
        <v>42</v>
      </c>
      <c r="L5862">
        <v>1</v>
      </c>
      <c r="M5862">
        <v>1005</v>
      </c>
      <c r="O5862" t="s">
        <v>25</v>
      </c>
      <c r="R5862" t="s">
        <v>47</v>
      </c>
      <c r="S5862" s="49" t="str">
        <f t="shared" si="729"/>
        <v>Card</v>
      </c>
      <c r="T5862" s="3">
        <v>3.5000000000000003E-2</v>
      </c>
      <c r="U5862" s="2">
        <v>2.7225000000000001</v>
      </c>
      <c r="V5862" s="2">
        <v>0.87</v>
      </c>
      <c r="W5862" s="54">
        <f>_xlfn.XLOOKUP(M5862,Market!A:A,Market!F:F,0)</f>
        <v>8.8999999999999996E-2</v>
      </c>
      <c r="X5862" s="55">
        <f t="shared" si="730"/>
        <v>9.5287500000000011E-2</v>
      </c>
      <c r="Y5862" s="55">
        <f t="shared" si="731"/>
        <v>1.8525</v>
      </c>
      <c r="Z5862" s="54">
        <f t="shared" si="732"/>
        <v>0.68044077134986225</v>
      </c>
      <c r="AA5862" s="49" t="str">
        <f t="shared" ca="1" si="733"/>
        <v>N</v>
      </c>
      <c r="AB5862" s="49">
        <f t="shared" ca="1" si="734"/>
        <v>5</v>
      </c>
      <c r="AC5862" s="49" t="str">
        <f t="shared" ca="1" si="735"/>
        <v>N</v>
      </c>
    </row>
    <row r="5863" spans="1:29" x14ac:dyDescent="0.25">
      <c r="A5863">
        <v>4160</v>
      </c>
      <c r="B5863" s="9">
        <v>43561</v>
      </c>
      <c r="C5863" s="50" t="str">
        <f t="shared" si="728"/>
        <v>N</v>
      </c>
      <c r="D5863" s="52">
        <f>_xlfn.XLOOKUP(B5863,Cal_Date!B:B,Cal_Date!A:A,0)</f>
        <v>1</v>
      </c>
      <c r="E5863">
        <v>2019</v>
      </c>
      <c r="F5863" t="s">
        <v>126</v>
      </c>
      <c r="G5863" t="s">
        <v>130</v>
      </c>
      <c r="H5863" t="s">
        <v>11</v>
      </c>
      <c r="I5863" t="s">
        <v>11</v>
      </c>
      <c r="J5863" t="s">
        <v>15</v>
      </c>
      <c r="K5863" t="s">
        <v>42</v>
      </c>
      <c r="L5863">
        <v>1</v>
      </c>
      <c r="M5863">
        <v>1005</v>
      </c>
      <c r="O5863" t="s">
        <v>25</v>
      </c>
      <c r="R5863" t="s">
        <v>44</v>
      </c>
      <c r="S5863" s="49" t="str">
        <f t="shared" si="729"/>
        <v>Card</v>
      </c>
      <c r="T5863" s="3">
        <v>0.03</v>
      </c>
      <c r="U5863" s="2">
        <v>2.7225000000000001</v>
      </c>
      <c r="V5863" s="2">
        <v>0.87</v>
      </c>
      <c r="W5863" s="54">
        <f>_xlfn.XLOOKUP(M5863,Market!A:A,Market!F:F,0)</f>
        <v>8.8999999999999996E-2</v>
      </c>
      <c r="X5863" s="55">
        <f t="shared" si="730"/>
        <v>8.1674999999999998E-2</v>
      </c>
      <c r="Y5863" s="55">
        <f t="shared" si="731"/>
        <v>1.8525</v>
      </c>
      <c r="Z5863" s="54">
        <f t="shared" si="732"/>
        <v>0.68044077134986225</v>
      </c>
      <c r="AA5863" s="49" t="str">
        <f t="shared" ca="1" si="733"/>
        <v>N</v>
      </c>
      <c r="AB5863" s="49">
        <f t="shared" ca="1" si="734"/>
        <v>5</v>
      </c>
      <c r="AC5863" s="49" t="str">
        <f t="shared" ca="1" si="735"/>
        <v>N</v>
      </c>
    </row>
    <row r="5864" spans="1:29" x14ac:dyDescent="0.25">
      <c r="A5864">
        <v>4161</v>
      </c>
      <c r="B5864" s="9">
        <v>43561</v>
      </c>
      <c r="C5864" s="50" t="str">
        <f t="shared" si="728"/>
        <v>N</v>
      </c>
      <c r="D5864" s="52">
        <f>_xlfn.XLOOKUP(B5864,Cal_Date!B:B,Cal_Date!A:A,0)</f>
        <v>1</v>
      </c>
      <c r="E5864">
        <v>2019</v>
      </c>
      <c r="F5864" t="s">
        <v>126</v>
      </c>
      <c r="G5864" t="s">
        <v>130</v>
      </c>
      <c r="H5864" t="s">
        <v>11</v>
      </c>
      <c r="I5864" t="s">
        <v>11</v>
      </c>
      <c r="J5864" t="s">
        <v>15</v>
      </c>
      <c r="K5864" t="s">
        <v>42</v>
      </c>
      <c r="L5864">
        <v>1</v>
      </c>
      <c r="M5864">
        <v>1006</v>
      </c>
      <c r="O5864" t="s">
        <v>28</v>
      </c>
      <c r="R5864" t="s">
        <v>44</v>
      </c>
      <c r="S5864" s="49" t="str">
        <f t="shared" si="729"/>
        <v>Card</v>
      </c>
      <c r="T5864" s="3">
        <v>0.03</v>
      </c>
      <c r="U5864" s="2">
        <v>2.7225000000000001</v>
      </c>
      <c r="V5864" s="2">
        <v>0.87</v>
      </c>
      <c r="W5864" s="54">
        <f>_xlfn.XLOOKUP(M5864,Market!A:A,Market!F:F,0)</f>
        <v>8.8999999999999996E-2</v>
      </c>
      <c r="X5864" s="55">
        <f t="shared" si="730"/>
        <v>8.1674999999999998E-2</v>
      </c>
      <c r="Y5864" s="55">
        <f t="shared" si="731"/>
        <v>1.8525</v>
      </c>
      <c r="Z5864" s="54">
        <f t="shared" si="732"/>
        <v>0.68044077134986225</v>
      </c>
      <c r="AA5864" s="49" t="str">
        <f t="shared" ca="1" si="733"/>
        <v>N</v>
      </c>
      <c r="AB5864" s="49">
        <f t="shared" ca="1" si="734"/>
        <v>5</v>
      </c>
      <c r="AC5864" s="49" t="str">
        <f t="shared" ca="1" si="735"/>
        <v>N</v>
      </c>
    </row>
    <row r="5865" spans="1:29" x14ac:dyDescent="0.25">
      <c r="A5865">
        <v>4162</v>
      </c>
      <c r="B5865" s="9">
        <v>43561</v>
      </c>
      <c r="C5865" s="50" t="str">
        <f t="shared" si="728"/>
        <v>N</v>
      </c>
      <c r="D5865" s="52">
        <f>_xlfn.XLOOKUP(B5865,Cal_Date!B:B,Cal_Date!A:A,0)</f>
        <v>1</v>
      </c>
      <c r="E5865">
        <v>2019</v>
      </c>
      <c r="F5865" t="s">
        <v>126</v>
      </c>
      <c r="G5865" t="s">
        <v>130</v>
      </c>
      <c r="H5865" t="s">
        <v>11</v>
      </c>
      <c r="I5865" t="s">
        <v>11</v>
      </c>
      <c r="J5865" t="s">
        <v>15</v>
      </c>
      <c r="K5865" t="s">
        <v>42</v>
      </c>
      <c r="L5865">
        <v>2</v>
      </c>
      <c r="M5865">
        <v>1002</v>
      </c>
      <c r="O5865" t="s">
        <v>28</v>
      </c>
      <c r="R5865" t="s">
        <v>44</v>
      </c>
      <c r="S5865" s="49" t="str">
        <f t="shared" si="729"/>
        <v>Card</v>
      </c>
      <c r="T5865" s="3">
        <v>0.03</v>
      </c>
      <c r="U5865" s="2">
        <v>5.3000000000000007</v>
      </c>
      <c r="V5865" s="2">
        <v>1.74</v>
      </c>
      <c r="W5865" s="54">
        <f>_xlfn.XLOOKUP(M5865,Market!A:A,Market!F:F,0)</f>
        <v>0.06</v>
      </c>
      <c r="X5865" s="55">
        <f t="shared" si="730"/>
        <v>0.159</v>
      </c>
      <c r="Y5865" s="55">
        <f t="shared" si="731"/>
        <v>3.5600000000000005</v>
      </c>
      <c r="Z5865" s="54">
        <f t="shared" si="732"/>
        <v>0.67169811320754713</v>
      </c>
      <c r="AA5865" s="49" t="str">
        <f t="shared" ca="1" si="733"/>
        <v>N</v>
      </c>
      <c r="AB5865" s="49">
        <f t="shared" ca="1" si="734"/>
        <v>5</v>
      </c>
      <c r="AC5865" s="49" t="str">
        <f t="shared" ca="1" si="735"/>
        <v>N</v>
      </c>
    </row>
    <row r="5866" spans="1:29" x14ac:dyDescent="0.25">
      <c r="A5866">
        <v>4163</v>
      </c>
      <c r="B5866" s="9">
        <v>43561</v>
      </c>
      <c r="C5866" s="50" t="str">
        <f t="shared" si="728"/>
        <v>N</v>
      </c>
      <c r="D5866" s="52">
        <f>_xlfn.XLOOKUP(B5866,Cal_Date!B:B,Cal_Date!A:A,0)</f>
        <v>1</v>
      </c>
      <c r="E5866">
        <v>2019</v>
      </c>
      <c r="F5866" t="s">
        <v>126</v>
      </c>
      <c r="G5866" t="s">
        <v>130</v>
      </c>
      <c r="H5866" t="s">
        <v>14</v>
      </c>
      <c r="I5866" t="s">
        <v>18</v>
      </c>
      <c r="J5866" t="s">
        <v>15</v>
      </c>
      <c r="K5866" t="s">
        <v>43</v>
      </c>
      <c r="L5866">
        <v>2</v>
      </c>
      <c r="M5866">
        <v>1001</v>
      </c>
      <c r="O5866" t="s">
        <v>25</v>
      </c>
      <c r="R5866" t="s">
        <v>44</v>
      </c>
      <c r="S5866" s="49" t="str">
        <f t="shared" si="729"/>
        <v>Card</v>
      </c>
      <c r="T5866" s="3">
        <v>0.03</v>
      </c>
      <c r="U5866" s="2">
        <v>14.84</v>
      </c>
      <c r="V5866" s="2">
        <v>4.4400000000000004</v>
      </c>
      <c r="W5866" s="54">
        <f>_xlfn.XLOOKUP(M5866,Market!A:A,Market!F:F,0)</f>
        <v>0.06</v>
      </c>
      <c r="X5866" s="55">
        <f t="shared" si="730"/>
        <v>0.44519999999999998</v>
      </c>
      <c r="Y5866" s="55">
        <f t="shared" si="731"/>
        <v>10.399999999999999</v>
      </c>
      <c r="Z5866" s="54">
        <f t="shared" si="732"/>
        <v>0.70080862533692712</v>
      </c>
      <c r="AA5866" s="49" t="str">
        <f t="shared" ca="1" si="733"/>
        <v>N</v>
      </c>
      <c r="AB5866" s="49">
        <f t="shared" ca="1" si="734"/>
        <v>5</v>
      </c>
      <c r="AC5866" s="49" t="str">
        <f t="shared" ca="1" si="735"/>
        <v>N</v>
      </c>
    </row>
    <row r="5867" spans="1:29" x14ac:dyDescent="0.25">
      <c r="A5867">
        <v>4164</v>
      </c>
      <c r="B5867" s="9">
        <v>43561</v>
      </c>
      <c r="C5867" s="50" t="str">
        <f t="shared" si="728"/>
        <v>N</v>
      </c>
      <c r="D5867" s="52">
        <f>_xlfn.XLOOKUP(B5867,Cal_Date!B:B,Cal_Date!A:A,0)</f>
        <v>1</v>
      </c>
      <c r="E5867">
        <v>2019</v>
      </c>
      <c r="F5867" t="s">
        <v>126</v>
      </c>
      <c r="G5867" t="s">
        <v>130</v>
      </c>
      <c r="H5867" t="s">
        <v>11</v>
      </c>
      <c r="I5867" t="s">
        <v>11</v>
      </c>
      <c r="J5867" t="s">
        <v>15</v>
      </c>
      <c r="K5867" t="s">
        <v>42</v>
      </c>
      <c r="L5867">
        <v>1</v>
      </c>
      <c r="M5867">
        <v>1003</v>
      </c>
      <c r="O5867" t="s">
        <v>25</v>
      </c>
      <c r="R5867" t="s">
        <v>44</v>
      </c>
      <c r="S5867" s="49" t="str">
        <f t="shared" si="729"/>
        <v>Card</v>
      </c>
      <c r="T5867" s="3">
        <v>0.03</v>
      </c>
      <c r="U5867" s="2">
        <v>2.6500000000000004</v>
      </c>
      <c r="V5867" s="2">
        <v>0.87</v>
      </c>
      <c r="W5867" s="54">
        <f>_xlfn.XLOOKUP(M5867,Market!A:A,Market!F:F,0)</f>
        <v>0.06</v>
      </c>
      <c r="X5867" s="55">
        <f t="shared" si="730"/>
        <v>7.9500000000000001E-2</v>
      </c>
      <c r="Y5867" s="55">
        <f t="shared" si="731"/>
        <v>1.7800000000000002</v>
      </c>
      <c r="Z5867" s="54">
        <f t="shared" si="732"/>
        <v>0.67169811320754713</v>
      </c>
      <c r="AA5867" s="49" t="str">
        <f t="shared" ca="1" si="733"/>
        <v>N</v>
      </c>
      <c r="AB5867" s="49">
        <f t="shared" ca="1" si="734"/>
        <v>5</v>
      </c>
      <c r="AC5867" s="49" t="str">
        <f t="shared" ca="1" si="735"/>
        <v>N</v>
      </c>
    </row>
    <row r="5868" spans="1:29" x14ac:dyDescent="0.25">
      <c r="A5868">
        <v>4165</v>
      </c>
      <c r="B5868" s="9">
        <v>43561</v>
      </c>
      <c r="C5868" s="50" t="str">
        <f t="shared" si="728"/>
        <v>N</v>
      </c>
      <c r="D5868" s="52">
        <f>_xlfn.XLOOKUP(B5868,Cal_Date!B:B,Cal_Date!A:A,0)</f>
        <v>1</v>
      </c>
      <c r="E5868">
        <v>2019</v>
      </c>
      <c r="F5868" t="s">
        <v>126</v>
      </c>
      <c r="G5868" t="s">
        <v>130</v>
      </c>
      <c r="H5868" t="s">
        <v>11</v>
      </c>
      <c r="I5868" t="s">
        <v>13</v>
      </c>
      <c r="J5868" t="s">
        <v>15</v>
      </c>
      <c r="K5868" t="s">
        <v>42</v>
      </c>
      <c r="L5868">
        <v>1</v>
      </c>
      <c r="M5868">
        <v>1004</v>
      </c>
      <c r="O5868" t="s">
        <v>28</v>
      </c>
      <c r="R5868" t="s">
        <v>44</v>
      </c>
      <c r="S5868" s="49" t="str">
        <f t="shared" si="729"/>
        <v>Card</v>
      </c>
      <c r="T5868" s="3">
        <v>0.03</v>
      </c>
      <c r="U5868" s="2">
        <v>2.6500000000000004</v>
      </c>
      <c r="V5868" s="2">
        <v>1.42</v>
      </c>
      <c r="W5868" s="54">
        <f>_xlfn.XLOOKUP(M5868,Market!A:A,Market!F:F,0)</f>
        <v>0.06</v>
      </c>
      <c r="X5868" s="55">
        <f t="shared" si="730"/>
        <v>7.9500000000000001E-2</v>
      </c>
      <c r="Y5868" s="55">
        <f t="shared" si="731"/>
        <v>1.2300000000000004</v>
      </c>
      <c r="Z5868" s="54">
        <f t="shared" si="732"/>
        <v>0.46415094339622653</v>
      </c>
      <c r="AA5868" s="49" t="str">
        <f t="shared" ca="1" si="733"/>
        <v>N</v>
      </c>
      <c r="AB5868" s="49">
        <f t="shared" ca="1" si="734"/>
        <v>5</v>
      </c>
      <c r="AC5868" s="49" t="str">
        <f t="shared" ca="1" si="735"/>
        <v>N</v>
      </c>
    </row>
    <row r="5869" spans="1:29" x14ac:dyDescent="0.25">
      <c r="A5869">
        <v>4166</v>
      </c>
      <c r="B5869" s="9">
        <v>43561</v>
      </c>
      <c r="C5869" s="50" t="str">
        <f t="shared" si="728"/>
        <v>N</v>
      </c>
      <c r="D5869" s="52">
        <f>_xlfn.XLOOKUP(B5869,Cal_Date!B:B,Cal_Date!A:A,0)</f>
        <v>1</v>
      </c>
      <c r="E5869">
        <v>2019</v>
      </c>
      <c r="F5869" t="s">
        <v>126</v>
      </c>
      <c r="G5869" t="s">
        <v>130</v>
      </c>
      <c r="H5869" t="s">
        <v>48</v>
      </c>
      <c r="I5869" t="s">
        <v>18</v>
      </c>
      <c r="J5869" t="s">
        <v>10</v>
      </c>
      <c r="K5869" t="s">
        <v>43</v>
      </c>
      <c r="L5869">
        <v>1</v>
      </c>
      <c r="M5869">
        <v>1003</v>
      </c>
      <c r="O5869" t="s">
        <v>25</v>
      </c>
      <c r="R5869" t="s">
        <v>44</v>
      </c>
      <c r="S5869" s="49" t="str">
        <f t="shared" si="729"/>
        <v>Card</v>
      </c>
      <c r="T5869" s="3">
        <v>0.03</v>
      </c>
      <c r="U5869" s="2">
        <v>7.42</v>
      </c>
      <c r="V5869" s="2">
        <v>1.46</v>
      </c>
      <c r="W5869" s="54">
        <f>_xlfn.XLOOKUP(M5869,Market!A:A,Market!F:F,0)</f>
        <v>0.06</v>
      </c>
      <c r="X5869" s="55">
        <f t="shared" si="730"/>
        <v>0.22259999999999999</v>
      </c>
      <c r="Y5869" s="55">
        <f t="shared" si="731"/>
        <v>5.96</v>
      </c>
      <c r="Z5869" s="54">
        <f t="shared" si="732"/>
        <v>0.80323450134770891</v>
      </c>
      <c r="AA5869" s="49" t="str">
        <f t="shared" ca="1" si="733"/>
        <v>N</v>
      </c>
      <c r="AB5869" s="49">
        <f t="shared" ca="1" si="734"/>
        <v>5</v>
      </c>
      <c r="AC5869" s="49" t="str">
        <f t="shared" ca="1" si="735"/>
        <v>N</v>
      </c>
    </row>
    <row r="5870" spans="1:29" x14ac:dyDescent="0.25">
      <c r="A5870">
        <v>4167</v>
      </c>
      <c r="B5870" s="9">
        <v>43561</v>
      </c>
      <c r="C5870" s="50" t="str">
        <f t="shared" si="728"/>
        <v>N</v>
      </c>
      <c r="D5870" s="52">
        <f>_xlfn.XLOOKUP(B5870,Cal_Date!B:B,Cal_Date!A:A,0)</f>
        <v>1</v>
      </c>
      <c r="E5870">
        <v>2019</v>
      </c>
      <c r="F5870" t="s">
        <v>126</v>
      </c>
      <c r="G5870" t="s">
        <v>130</v>
      </c>
      <c r="H5870" t="s">
        <v>11</v>
      </c>
      <c r="I5870" t="s">
        <v>11</v>
      </c>
      <c r="J5870" t="s">
        <v>15</v>
      </c>
      <c r="K5870" t="s">
        <v>42</v>
      </c>
      <c r="L5870">
        <v>2</v>
      </c>
      <c r="M5870">
        <v>1005</v>
      </c>
      <c r="O5870" t="s">
        <v>25</v>
      </c>
      <c r="R5870" t="s">
        <v>44</v>
      </c>
      <c r="S5870" s="49" t="str">
        <f t="shared" si="729"/>
        <v>Card</v>
      </c>
      <c r="T5870" s="3">
        <v>0.03</v>
      </c>
      <c r="U5870" s="2">
        <v>5.4450000000000003</v>
      </c>
      <c r="V5870" s="2">
        <v>1.74</v>
      </c>
      <c r="W5870" s="54">
        <f>_xlfn.XLOOKUP(M5870,Market!A:A,Market!F:F,0)</f>
        <v>8.8999999999999996E-2</v>
      </c>
      <c r="X5870" s="55">
        <f t="shared" si="730"/>
        <v>0.16335</v>
      </c>
      <c r="Y5870" s="55">
        <f t="shared" si="731"/>
        <v>3.7050000000000001</v>
      </c>
      <c r="Z5870" s="54">
        <f t="shared" si="732"/>
        <v>0.68044077134986225</v>
      </c>
      <c r="AA5870" s="49" t="str">
        <f t="shared" ca="1" si="733"/>
        <v>N</v>
      </c>
      <c r="AB5870" s="49">
        <f t="shared" ca="1" si="734"/>
        <v>5</v>
      </c>
      <c r="AC5870" s="49" t="str">
        <f t="shared" ca="1" si="735"/>
        <v>N</v>
      </c>
    </row>
    <row r="5871" spans="1:29" x14ac:dyDescent="0.25">
      <c r="A5871">
        <v>4168</v>
      </c>
      <c r="B5871" s="9">
        <v>43561</v>
      </c>
      <c r="C5871" s="50" t="str">
        <f t="shared" si="728"/>
        <v>N</v>
      </c>
      <c r="D5871" s="52">
        <f>_xlfn.XLOOKUP(B5871,Cal_Date!B:B,Cal_Date!A:A,0)</f>
        <v>1</v>
      </c>
      <c r="E5871">
        <v>2019</v>
      </c>
      <c r="F5871" t="s">
        <v>126</v>
      </c>
      <c r="G5871" t="s">
        <v>130</v>
      </c>
      <c r="H5871" t="s">
        <v>48</v>
      </c>
      <c r="I5871" t="s">
        <v>18</v>
      </c>
      <c r="J5871" t="s">
        <v>10</v>
      </c>
      <c r="K5871" t="s">
        <v>43</v>
      </c>
      <c r="L5871">
        <v>1</v>
      </c>
      <c r="M5871">
        <v>1007</v>
      </c>
      <c r="O5871" t="s">
        <v>28</v>
      </c>
      <c r="R5871" t="s">
        <v>44</v>
      </c>
      <c r="S5871" s="49" t="str">
        <f t="shared" si="729"/>
        <v>Card</v>
      </c>
      <c r="T5871" s="3">
        <v>0.03</v>
      </c>
      <c r="U5871" s="2">
        <v>7.6229999999999993</v>
      </c>
      <c r="V5871" s="2">
        <v>1.46</v>
      </c>
      <c r="W5871" s="54">
        <f>_xlfn.XLOOKUP(M5871,Market!A:A,Market!F:F,0)</f>
        <v>8.8999999999999996E-2</v>
      </c>
      <c r="X5871" s="55">
        <f t="shared" si="730"/>
        <v>0.22868999999999998</v>
      </c>
      <c r="Y5871" s="55">
        <f t="shared" si="731"/>
        <v>6.1629999999999994</v>
      </c>
      <c r="Z5871" s="54">
        <f t="shared" si="732"/>
        <v>0.80847435392889933</v>
      </c>
      <c r="AA5871" s="49" t="str">
        <f t="shared" ca="1" si="733"/>
        <v>N</v>
      </c>
      <c r="AB5871" s="49">
        <f t="shared" ca="1" si="734"/>
        <v>5</v>
      </c>
      <c r="AC5871" s="49" t="str">
        <f t="shared" ca="1" si="735"/>
        <v>N</v>
      </c>
    </row>
    <row r="5872" spans="1:29" x14ac:dyDescent="0.25">
      <c r="A5872">
        <v>4169</v>
      </c>
      <c r="B5872" s="9">
        <v>43561</v>
      </c>
      <c r="C5872" s="50" t="str">
        <f t="shared" si="728"/>
        <v>N</v>
      </c>
      <c r="D5872" s="52">
        <f>_xlfn.XLOOKUP(B5872,Cal_Date!B:B,Cal_Date!A:A,0)</f>
        <v>1</v>
      </c>
      <c r="E5872">
        <v>2019</v>
      </c>
      <c r="F5872" t="s">
        <v>126</v>
      </c>
      <c r="G5872" t="s">
        <v>130</v>
      </c>
      <c r="H5872" t="s">
        <v>14</v>
      </c>
      <c r="I5872" t="s">
        <v>18</v>
      </c>
      <c r="J5872" t="s">
        <v>15</v>
      </c>
      <c r="K5872" t="s">
        <v>43</v>
      </c>
      <c r="L5872">
        <v>2</v>
      </c>
      <c r="M5872">
        <v>1009</v>
      </c>
      <c r="O5872" t="s">
        <v>28</v>
      </c>
      <c r="R5872" t="s">
        <v>44</v>
      </c>
      <c r="S5872" s="49" t="str">
        <f t="shared" si="729"/>
        <v>Card</v>
      </c>
      <c r="T5872" s="3">
        <v>0.03</v>
      </c>
      <c r="U5872" s="2">
        <v>14.157</v>
      </c>
      <c r="V5872" s="2">
        <v>4.2</v>
      </c>
      <c r="W5872" s="54">
        <f>_xlfn.XLOOKUP(M5872,Market!A:A,Market!F:F,0)</f>
        <v>8.8999999999999996E-2</v>
      </c>
      <c r="X5872" s="55">
        <f t="shared" si="730"/>
        <v>0.42470999999999998</v>
      </c>
      <c r="Y5872" s="55">
        <f t="shared" si="731"/>
        <v>9.9570000000000007</v>
      </c>
      <c r="Z5872" s="54">
        <f t="shared" si="732"/>
        <v>0.70332697605424888</v>
      </c>
      <c r="AA5872" s="49" t="str">
        <f t="shared" ca="1" si="733"/>
        <v>N</v>
      </c>
      <c r="AB5872" s="49">
        <f t="shared" ca="1" si="734"/>
        <v>5</v>
      </c>
      <c r="AC5872" s="49" t="str">
        <f t="shared" ca="1" si="735"/>
        <v>N</v>
      </c>
    </row>
    <row r="5873" spans="1:29" x14ac:dyDescent="0.25">
      <c r="A5873">
        <v>4170</v>
      </c>
      <c r="B5873" s="9">
        <v>43561</v>
      </c>
      <c r="C5873" s="50" t="str">
        <f t="shared" si="728"/>
        <v>N</v>
      </c>
      <c r="D5873" s="52">
        <f>_xlfn.XLOOKUP(B5873,Cal_Date!B:B,Cal_Date!A:A,0)</f>
        <v>1</v>
      </c>
      <c r="E5873">
        <v>2019</v>
      </c>
      <c r="F5873" t="s">
        <v>126</v>
      </c>
      <c r="G5873" t="s">
        <v>130</v>
      </c>
      <c r="H5873" t="s">
        <v>14</v>
      </c>
      <c r="I5873" t="s">
        <v>13</v>
      </c>
      <c r="J5873" t="s">
        <v>15</v>
      </c>
      <c r="K5873" t="s">
        <v>43</v>
      </c>
      <c r="L5873">
        <v>1</v>
      </c>
      <c r="M5873">
        <v>1001</v>
      </c>
      <c r="O5873" t="s">
        <v>25</v>
      </c>
      <c r="R5873" t="s">
        <v>44</v>
      </c>
      <c r="S5873" s="49" t="str">
        <f t="shared" si="729"/>
        <v>Card</v>
      </c>
      <c r="T5873" s="3">
        <v>0.03</v>
      </c>
      <c r="U5873" s="2">
        <v>7.42</v>
      </c>
      <c r="V5873" s="2">
        <v>2.2400000000000002</v>
      </c>
      <c r="W5873" s="54">
        <f>_xlfn.XLOOKUP(M5873,Market!A:A,Market!F:F,0)</f>
        <v>0.06</v>
      </c>
      <c r="X5873" s="55">
        <f t="shared" si="730"/>
        <v>0.22259999999999999</v>
      </c>
      <c r="Y5873" s="55">
        <f t="shared" si="731"/>
        <v>5.18</v>
      </c>
      <c r="Z5873" s="54">
        <f t="shared" si="732"/>
        <v>0.69811320754716977</v>
      </c>
      <c r="AA5873" s="49" t="str">
        <f t="shared" ca="1" si="733"/>
        <v>N</v>
      </c>
      <c r="AB5873" s="49">
        <f t="shared" ca="1" si="734"/>
        <v>5</v>
      </c>
      <c r="AC5873" s="49" t="str">
        <f t="shared" ca="1" si="735"/>
        <v>N</v>
      </c>
    </row>
    <row r="5874" spans="1:29" x14ac:dyDescent="0.25">
      <c r="A5874">
        <v>4171</v>
      </c>
      <c r="B5874" s="9">
        <v>43561</v>
      </c>
      <c r="C5874" s="50" t="str">
        <f t="shared" si="728"/>
        <v>N</v>
      </c>
      <c r="D5874" s="52">
        <f>_xlfn.XLOOKUP(B5874,Cal_Date!B:B,Cal_Date!A:A,0)</f>
        <v>1</v>
      </c>
      <c r="E5874">
        <v>2019</v>
      </c>
      <c r="F5874" t="s">
        <v>126</v>
      </c>
      <c r="G5874" t="s">
        <v>130</v>
      </c>
      <c r="H5874" t="s">
        <v>11</v>
      </c>
      <c r="I5874" t="s">
        <v>13</v>
      </c>
      <c r="J5874" t="s">
        <v>15</v>
      </c>
      <c r="K5874" t="s">
        <v>42</v>
      </c>
      <c r="L5874">
        <v>2</v>
      </c>
      <c r="M5874">
        <v>1010</v>
      </c>
      <c r="O5874" t="s">
        <v>25</v>
      </c>
      <c r="R5874" t="s">
        <v>44</v>
      </c>
      <c r="S5874" s="49" t="str">
        <f t="shared" si="729"/>
        <v>Card</v>
      </c>
      <c r="T5874" s="3">
        <v>0.03</v>
      </c>
      <c r="U5874" s="2">
        <v>5.4</v>
      </c>
      <c r="V5874" s="2">
        <v>2.84</v>
      </c>
      <c r="W5874" s="54">
        <f>_xlfn.XLOOKUP(M5874,Market!A:A,Market!F:F,0)</f>
        <v>0.08</v>
      </c>
      <c r="X5874" s="55">
        <f t="shared" si="730"/>
        <v>0.16200000000000001</v>
      </c>
      <c r="Y5874" s="55">
        <f t="shared" si="731"/>
        <v>2.5600000000000005</v>
      </c>
      <c r="Z5874" s="54">
        <f t="shared" si="732"/>
        <v>0.47407407407407415</v>
      </c>
      <c r="AA5874" s="49" t="str">
        <f t="shared" ca="1" si="733"/>
        <v>N</v>
      </c>
      <c r="AB5874" s="49">
        <f t="shared" ca="1" si="734"/>
        <v>5</v>
      </c>
      <c r="AC5874" s="49" t="str">
        <f t="shared" ca="1" si="735"/>
        <v>N</v>
      </c>
    </row>
    <row r="5875" spans="1:29" x14ac:dyDescent="0.25">
      <c r="A5875">
        <v>4172</v>
      </c>
      <c r="B5875" s="9">
        <v>43561</v>
      </c>
      <c r="C5875" s="50" t="str">
        <f t="shared" si="728"/>
        <v>N</v>
      </c>
      <c r="D5875" s="52">
        <f>_xlfn.XLOOKUP(B5875,Cal_Date!B:B,Cal_Date!A:A,0)</f>
        <v>1</v>
      </c>
      <c r="E5875">
        <v>2019</v>
      </c>
      <c r="F5875" t="s">
        <v>126</v>
      </c>
      <c r="G5875" t="s">
        <v>130</v>
      </c>
      <c r="H5875" t="s">
        <v>11</v>
      </c>
      <c r="I5875" t="s">
        <v>11</v>
      </c>
      <c r="J5875" t="s">
        <v>15</v>
      </c>
      <c r="K5875" t="s">
        <v>42</v>
      </c>
      <c r="L5875">
        <v>1</v>
      </c>
      <c r="M5875">
        <v>1010</v>
      </c>
      <c r="O5875" t="s">
        <v>25</v>
      </c>
      <c r="R5875" t="s">
        <v>44</v>
      </c>
      <c r="S5875" s="49" t="str">
        <f t="shared" si="729"/>
        <v>Card</v>
      </c>
      <c r="T5875" s="3">
        <v>0.03</v>
      </c>
      <c r="U5875" s="2">
        <v>2.7</v>
      </c>
      <c r="V5875" s="2">
        <v>0.87</v>
      </c>
      <c r="W5875" s="54">
        <f>_xlfn.XLOOKUP(M5875,Market!A:A,Market!F:F,0)</f>
        <v>0.08</v>
      </c>
      <c r="X5875" s="55">
        <f t="shared" si="730"/>
        <v>8.1000000000000003E-2</v>
      </c>
      <c r="Y5875" s="55">
        <f t="shared" si="731"/>
        <v>1.83</v>
      </c>
      <c r="Z5875" s="54">
        <f t="shared" si="732"/>
        <v>0.67777777777777781</v>
      </c>
      <c r="AA5875" s="49" t="str">
        <f t="shared" ca="1" si="733"/>
        <v>N</v>
      </c>
      <c r="AB5875" s="49">
        <f t="shared" ca="1" si="734"/>
        <v>5</v>
      </c>
      <c r="AC5875" s="49" t="str">
        <f t="shared" ca="1" si="735"/>
        <v>N</v>
      </c>
    </row>
    <row r="5876" spans="1:29" x14ac:dyDescent="0.25">
      <c r="A5876">
        <v>4173</v>
      </c>
      <c r="B5876" s="9">
        <v>43561</v>
      </c>
      <c r="C5876" s="50" t="str">
        <f t="shared" si="728"/>
        <v>N</v>
      </c>
      <c r="D5876" s="52">
        <f>_xlfn.XLOOKUP(B5876,Cal_Date!B:B,Cal_Date!A:A,0)</f>
        <v>1</v>
      </c>
      <c r="E5876">
        <v>2019</v>
      </c>
      <c r="F5876" t="s">
        <v>126</v>
      </c>
      <c r="G5876" t="s">
        <v>130</v>
      </c>
      <c r="H5876" t="s">
        <v>48</v>
      </c>
      <c r="I5876" t="s">
        <v>18</v>
      </c>
      <c r="J5876" t="s">
        <v>10</v>
      </c>
      <c r="K5876" t="s">
        <v>43</v>
      </c>
      <c r="L5876">
        <v>1</v>
      </c>
      <c r="M5876">
        <v>1010</v>
      </c>
      <c r="O5876" t="s">
        <v>25</v>
      </c>
      <c r="R5876" t="s">
        <v>44</v>
      </c>
      <c r="S5876" s="49" t="str">
        <f t="shared" si="729"/>
        <v>Card</v>
      </c>
      <c r="T5876" s="3">
        <v>0.03</v>
      </c>
      <c r="U5876" s="2">
        <v>7.5600000000000005</v>
      </c>
      <c r="V5876" s="2">
        <v>1.46</v>
      </c>
      <c r="W5876" s="54">
        <f>_xlfn.XLOOKUP(M5876,Market!A:A,Market!F:F,0)</f>
        <v>0.08</v>
      </c>
      <c r="X5876" s="55">
        <f t="shared" si="730"/>
        <v>0.2268</v>
      </c>
      <c r="Y5876" s="55">
        <f t="shared" si="731"/>
        <v>6.1000000000000005</v>
      </c>
      <c r="Z5876" s="54">
        <f t="shared" si="732"/>
        <v>0.80687830687830686</v>
      </c>
      <c r="AA5876" s="49" t="str">
        <f t="shared" ca="1" si="733"/>
        <v>N</v>
      </c>
      <c r="AB5876" s="49">
        <f t="shared" ca="1" si="734"/>
        <v>5</v>
      </c>
      <c r="AC5876" s="49" t="str">
        <f t="shared" ca="1" si="735"/>
        <v>N</v>
      </c>
    </row>
    <row r="5877" spans="1:29" x14ac:dyDescent="0.25">
      <c r="A5877">
        <v>4174</v>
      </c>
      <c r="B5877" s="9">
        <v>43561</v>
      </c>
      <c r="C5877" s="50" t="str">
        <f t="shared" si="728"/>
        <v>N</v>
      </c>
      <c r="D5877" s="52">
        <f>_xlfn.XLOOKUP(B5877,Cal_Date!B:B,Cal_Date!A:A,0)</f>
        <v>1</v>
      </c>
      <c r="E5877">
        <v>2019</v>
      </c>
      <c r="F5877" t="s">
        <v>126</v>
      </c>
      <c r="G5877" t="s">
        <v>130</v>
      </c>
      <c r="H5877" t="s">
        <v>11</v>
      </c>
      <c r="I5877" t="s">
        <v>11</v>
      </c>
      <c r="J5877" t="s">
        <v>15</v>
      </c>
      <c r="K5877" t="s">
        <v>42</v>
      </c>
      <c r="L5877">
        <v>1</v>
      </c>
      <c r="M5877">
        <v>1010</v>
      </c>
      <c r="O5877" t="s">
        <v>25</v>
      </c>
      <c r="R5877" t="s">
        <v>44</v>
      </c>
      <c r="S5877" s="49" t="str">
        <f t="shared" si="729"/>
        <v>Card</v>
      </c>
      <c r="T5877" s="3">
        <v>0.03</v>
      </c>
      <c r="U5877" s="2">
        <v>2.7</v>
      </c>
      <c r="V5877" s="2">
        <v>0.87</v>
      </c>
      <c r="W5877" s="54">
        <f>_xlfn.XLOOKUP(M5877,Market!A:A,Market!F:F,0)</f>
        <v>0.08</v>
      </c>
      <c r="X5877" s="55">
        <f t="shared" si="730"/>
        <v>8.1000000000000003E-2</v>
      </c>
      <c r="Y5877" s="55">
        <f t="shared" si="731"/>
        <v>1.83</v>
      </c>
      <c r="Z5877" s="54">
        <f t="shared" si="732"/>
        <v>0.67777777777777781</v>
      </c>
      <c r="AA5877" s="49" t="str">
        <f t="shared" ca="1" si="733"/>
        <v>N</v>
      </c>
      <c r="AB5877" s="49">
        <f t="shared" ca="1" si="734"/>
        <v>5</v>
      </c>
      <c r="AC5877" s="49" t="str">
        <f t="shared" ca="1" si="735"/>
        <v>N</v>
      </c>
    </row>
    <row r="5878" spans="1:29" x14ac:dyDescent="0.25">
      <c r="A5878">
        <v>4175</v>
      </c>
      <c r="B5878" s="9">
        <v>43561</v>
      </c>
      <c r="C5878" s="50" t="str">
        <f t="shared" si="728"/>
        <v>N</v>
      </c>
      <c r="D5878" s="52">
        <f>_xlfn.XLOOKUP(B5878,Cal_Date!B:B,Cal_Date!A:A,0)</f>
        <v>1</v>
      </c>
      <c r="E5878">
        <v>2019</v>
      </c>
      <c r="F5878" t="s">
        <v>126</v>
      </c>
      <c r="G5878" t="s">
        <v>130</v>
      </c>
      <c r="H5878" t="s">
        <v>11</v>
      </c>
      <c r="I5878" t="s">
        <v>11</v>
      </c>
      <c r="J5878" t="s">
        <v>15</v>
      </c>
      <c r="K5878" t="s">
        <v>42</v>
      </c>
      <c r="L5878">
        <v>1</v>
      </c>
      <c r="M5878">
        <v>1011</v>
      </c>
      <c r="O5878" t="s">
        <v>25</v>
      </c>
      <c r="R5878" t="s">
        <v>44</v>
      </c>
      <c r="S5878" s="49" t="str">
        <f t="shared" si="729"/>
        <v>Card</v>
      </c>
      <c r="T5878" s="3">
        <v>0.03</v>
      </c>
      <c r="U5878" s="2">
        <v>2.6500000000000004</v>
      </c>
      <c r="V5878" s="2">
        <v>0.87</v>
      </c>
      <c r="W5878" s="54">
        <f>_xlfn.XLOOKUP(M5878,Market!A:A,Market!F:F,0)</f>
        <v>0.06</v>
      </c>
      <c r="X5878" s="55">
        <f t="shared" si="730"/>
        <v>7.9500000000000001E-2</v>
      </c>
      <c r="Y5878" s="55">
        <f t="shared" si="731"/>
        <v>1.7800000000000002</v>
      </c>
      <c r="Z5878" s="54">
        <f t="shared" si="732"/>
        <v>0.67169811320754713</v>
      </c>
      <c r="AA5878" s="49" t="str">
        <f t="shared" ca="1" si="733"/>
        <v>N</v>
      </c>
      <c r="AB5878" s="49">
        <f t="shared" ca="1" si="734"/>
        <v>5</v>
      </c>
      <c r="AC5878" s="49" t="str">
        <f t="shared" ca="1" si="735"/>
        <v>N</v>
      </c>
    </row>
    <row r="5879" spans="1:29" x14ac:dyDescent="0.25">
      <c r="A5879">
        <v>4176</v>
      </c>
      <c r="B5879" s="9">
        <v>43561</v>
      </c>
      <c r="C5879" s="50" t="str">
        <f t="shared" si="728"/>
        <v>N</v>
      </c>
      <c r="D5879" s="52">
        <f>_xlfn.XLOOKUP(B5879,Cal_Date!B:B,Cal_Date!A:A,0)</f>
        <v>1</v>
      </c>
      <c r="E5879">
        <v>2019</v>
      </c>
      <c r="F5879" t="s">
        <v>126</v>
      </c>
      <c r="G5879" t="s">
        <v>130</v>
      </c>
      <c r="H5879" t="s">
        <v>11</v>
      </c>
      <c r="I5879" t="s">
        <v>11</v>
      </c>
      <c r="J5879" t="s">
        <v>15</v>
      </c>
      <c r="K5879" t="s">
        <v>42</v>
      </c>
      <c r="L5879">
        <v>2</v>
      </c>
      <c r="M5879">
        <v>1007</v>
      </c>
      <c r="O5879" t="s">
        <v>28</v>
      </c>
      <c r="R5879" t="s">
        <v>44</v>
      </c>
      <c r="S5879" s="49" t="str">
        <f t="shared" si="729"/>
        <v>Card</v>
      </c>
      <c r="T5879" s="3">
        <v>0.03</v>
      </c>
      <c r="U5879" s="2">
        <v>5.4450000000000003</v>
      </c>
      <c r="V5879" s="2">
        <v>1.74</v>
      </c>
      <c r="W5879" s="54">
        <f>_xlfn.XLOOKUP(M5879,Market!A:A,Market!F:F,0)</f>
        <v>8.8999999999999996E-2</v>
      </c>
      <c r="X5879" s="55">
        <f t="shared" si="730"/>
        <v>0.16335</v>
      </c>
      <c r="Y5879" s="55">
        <f t="shared" si="731"/>
        <v>3.7050000000000001</v>
      </c>
      <c r="Z5879" s="54">
        <f t="shared" si="732"/>
        <v>0.68044077134986225</v>
      </c>
      <c r="AA5879" s="49" t="str">
        <f t="shared" ca="1" si="733"/>
        <v>N</v>
      </c>
      <c r="AB5879" s="49">
        <f t="shared" ca="1" si="734"/>
        <v>5</v>
      </c>
      <c r="AC5879" s="49" t="str">
        <f t="shared" ca="1" si="735"/>
        <v>N</v>
      </c>
    </row>
    <row r="5880" spans="1:29" x14ac:dyDescent="0.25">
      <c r="A5880">
        <v>4177</v>
      </c>
      <c r="B5880" s="9">
        <v>43561</v>
      </c>
      <c r="C5880" s="50" t="str">
        <f t="shared" si="728"/>
        <v>N</v>
      </c>
      <c r="D5880" s="52">
        <f>_xlfn.XLOOKUP(B5880,Cal_Date!B:B,Cal_Date!A:A,0)</f>
        <v>1</v>
      </c>
      <c r="E5880">
        <v>2019</v>
      </c>
      <c r="F5880" t="s">
        <v>126</v>
      </c>
      <c r="G5880" t="s">
        <v>130</v>
      </c>
      <c r="H5880" t="s">
        <v>11</v>
      </c>
      <c r="I5880" t="s">
        <v>13</v>
      </c>
      <c r="J5880" t="s">
        <v>15</v>
      </c>
      <c r="K5880" t="s">
        <v>42</v>
      </c>
      <c r="L5880">
        <v>1</v>
      </c>
      <c r="M5880">
        <v>1007</v>
      </c>
      <c r="O5880" t="s">
        <v>28</v>
      </c>
      <c r="R5880" t="s">
        <v>44</v>
      </c>
      <c r="S5880" s="49" t="str">
        <f t="shared" si="729"/>
        <v>Card</v>
      </c>
      <c r="T5880" s="3">
        <v>0.03</v>
      </c>
      <c r="U5880" s="2">
        <v>2.7225000000000001</v>
      </c>
      <c r="V5880" s="2">
        <v>1.42</v>
      </c>
      <c r="W5880" s="54">
        <f>_xlfn.XLOOKUP(M5880,Market!A:A,Market!F:F,0)</f>
        <v>8.8999999999999996E-2</v>
      </c>
      <c r="X5880" s="55">
        <f t="shared" si="730"/>
        <v>8.1674999999999998E-2</v>
      </c>
      <c r="Y5880" s="55">
        <f t="shared" si="731"/>
        <v>1.3025000000000002</v>
      </c>
      <c r="Z5880" s="54">
        <f t="shared" si="732"/>
        <v>0.47842056932966032</v>
      </c>
      <c r="AA5880" s="49" t="str">
        <f t="shared" ca="1" si="733"/>
        <v>N</v>
      </c>
      <c r="AB5880" s="49">
        <f t="shared" ca="1" si="734"/>
        <v>5</v>
      </c>
      <c r="AC5880" s="49" t="str">
        <f t="shared" ca="1" si="735"/>
        <v>N</v>
      </c>
    </row>
    <row r="5881" spans="1:29" x14ac:dyDescent="0.25">
      <c r="A5881">
        <v>4178</v>
      </c>
      <c r="B5881" s="9">
        <v>43561</v>
      </c>
      <c r="C5881" s="50" t="str">
        <f t="shared" si="728"/>
        <v>N</v>
      </c>
      <c r="D5881" s="52">
        <f>_xlfn.XLOOKUP(B5881,Cal_Date!B:B,Cal_Date!A:A,0)</f>
        <v>1</v>
      </c>
      <c r="E5881">
        <v>2019</v>
      </c>
      <c r="F5881" t="s">
        <v>126</v>
      </c>
      <c r="G5881" t="s">
        <v>130</v>
      </c>
      <c r="H5881" t="s">
        <v>48</v>
      </c>
      <c r="I5881" t="s">
        <v>18</v>
      </c>
      <c r="J5881" t="s">
        <v>10</v>
      </c>
      <c r="K5881" t="s">
        <v>43</v>
      </c>
      <c r="L5881">
        <v>1</v>
      </c>
      <c r="M5881">
        <v>1008</v>
      </c>
      <c r="O5881" t="s">
        <v>28</v>
      </c>
      <c r="R5881" t="s">
        <v>44</v>
      </c>
      <c r="S5881" s="49" t="str">
        <f t="shared" si="729"/>
        <v>Card</v>
      </c>
      <c r="T5881" s="3">
        <v>0.03</v>
      </c>
      <c r="U5881" s="2">
        <v>7.6229999999999993</v>
      </c>
      <c r="V5881" s="2">
        <v>1.46</v>
      </c>
      <c r="W5881" s="54">
        <f>_xlfn.XLOOKUP(M5881,Market!A:A,Market!F:F,0)</f>
        <v>8.8999999999999996E-2</v>
      </c>
      <c r="X5881" s="55">
        <f t="shared" si="730"/>
        <v>0.22868999999999998</v>
      </c>
      <c r="Y5881" s="55">
        <f t="shared" si="731"/>
        <v>6.1629999999999994</v>
      </c>
      <c r="Z5881" s="54">
        <f t="shared" si="732"/>
        <v>0.80847435392889933</v>
      </c>
      <c r="AA5881" s="49" t="str">
        <f t="shared" ca="1" si="733"/>
        <v>N</v>
      </c>
      <c r="AB5881" s="49">
        <f t="shared" ca="1" si="734"/>
        <v>5</v>
      </c>
      <c r="AC5881" s="49" t="str">
        <f t="shared" ca="1" si="735"/>
        <v>N</v>
      </c>
    </row>
    <row r="5882" spans="1:29" x14ac:dyDescent="0.25">
      <c r="A5882">
        <v>4179</v>
      </c>
      <c r="B5882" s="9">
        <v>43561</v>
      </c>
      <c r="C5882" s="50" t="str">
        <f t="shared" si="728"/>
        <v>N</v>
      </c>
      <c r="D5882" s="52">
        <f>_xlfn.XLOOKUP(B5882,Cal_Date!B:B,Cal_Date!A:A,0)</f>
        <v>1</v>
      </c>
      <c r="E5882">
        <v>2019</v>
      </c>
      <c r="F5882" t="s">
        <v>126</v>
      </c>
      <c r="G5882" t="s">
        <v>130</v>
      </c>
      <c r="H5882" t="s">
        <v>11</v>
      </c>
      <c r="I5882" t="s">
        <v>11</v>
      </c>
      <c r="J5882" t="s">
        <v>15</v>
      </c>
      <c r="K5882" t="s">
        <v>42</v>
      </c>
      <c r="L5882">
        <v>1</v>
      </c>
      <c r="M5882">
        <v>1004</v>
      </c>
      <c r="O5882" t="s">
        <v>28</v>
      </c>
      <c r="R5882" t="s">
        <v>44</v>
      </c>
      <c r="S5882" s="49" t="str">
        <f t="shared" si="729"/>
        <v>Card</v>
      </c>
      <c r="T5882" s="3">
        <v>0.03</v>
      </c>
      <c r="U5882" s="2">
        <v>2.6500000000000004</v>
      </c>
      <c r="V5882" s="2">
        <v>0.87</v>
      </c>
      <c r="W5882" s="54">
        <f>_xlfn.XLOOKUP(M5882,Market!A:A,Market!F:F,0)</f>
        <v>0.06</v>
      </c>
      <c r="X5882" s="55">
        <f t="shared" si="730"/>
        <v>7.9500000000000001E-2</v>
      </c>
      <c r="Y5882" s="55">
        <f t="shared" si="731"/>
        <v>1.7800000000000002</v>
      </c>
      <c r="Z5882" s="54">
        <f t="shared" si="732"/>
        <v>0.67169811320754713</v>
      </c>
      <c r="AA5882" s="49" t="str">
        <f t="shared" ca="1" si="733"/>
        <v>N</v>
      </c>
      <c r="AB5882" s="49">
        <f t="shared" ca="1" si="734"/>
        <v>5</v>
      </c>
      <c r="AC5882" s="49" t="str">
        <f t="shared" ca="1" si="735"/>
        <v>N</v>
      </c>
    </row>
    <row r="5883" spans="1:29" x14ac:dyDescent="0.25">
      <c r="A5883">
        <v>4180</v>
      </c>
      <c r="B5883" s="9">
        <v>43561</v>
      </c>
      <c r="C5883" s="50" t="str">
        <f t="shared" si="728"/>
        <v>N</v>
      </c>
      <c r="D5883" s="52">
        <f>_xlfn.XLOOKUP(B5883,Cal_Date!B:B,Cal_Date!A:A,0)</f>
        <v>1</v>
      </c>
      <c r="E5883">
        <v>2019</v>
      </c>
      <c r="F5883" t="s">
        <v>126</v>
      </c>
      <c r="G5883" t="s">
        <v>130</v>
      </c>
      <c r="H5883" t="s">
        <v>48</v>
      </c>
      <c r="I5883" t="s">
        <v>18</v>
      </c>
      <c r="J5883" t="s">
        <v>10</v>
      </c>
      <c r="K5883" t="s">
        <v>43</v>
      </c>
      <c r="L5883">
        <v>1</v>
      </c>
      <c r="M5883">
        <v>1003</v>
      </c>
      <c r="O5883" t="s">
        <v>25</v>
      </c>
      <c r="R5883" t="s">
        <v>44</v>
      </c>
      <c r="S5883" s="49" t="str">
        <f t="shared" si="729"/>
        <v>Card</v>
      </c>
      <c r="T5883" s="3">
        <v>0.03</v>
      </c>
      <c r="U5883" s="2">
        <v>7.42</v>
      </c>
      <c r="V5883" s="2">
        <v>1.46</v>
      </c>
      <c r="W5883" s="54">
        <f>_xlfn.XLOOKUP(M5883,Market!A:A,Market!F:F,0)</f>
        <v>0.06</v>
      </c>
      <c r="X5883" s="55">
        <f t="shared" si="730"/>
        <v>0.22259999999999999</v>
      </c>
      <c r="Y5883" s="55">
        <f t="shared" si="731"/>
        <v>5.96</v>
      </c>
      <c r="Z5883" s="54">
        <f t="shared" si="732"/>
        <v>0.80323450134770891</v>
      </c>
      <c r="AA5883" s="49" t="str">
        <f t="shared" ca="1" si="733"/>
        <v>N</v>
      </c>
      <c r="AB5883" s="49">
        <f t="shared" ca="1" si="734"/>
        <v>5</v>
      </c>
      <c r="AC5883" s="49" t="str">
        <f t="shared" ca="1" si="735"/>
        <v>N</v>
      </c>
    </row>
    <row r="5884" spans="1:29" x14ac:dyDescent="0.25">
      <c r="A5884">
        <v>4181</v>
      </c>
      <c r="B5884" s="9">
        <v>43561</v>
      </c>
      <c r="C5884" s="50" t="str">
        <f t="shared" si="728"/>
        <v>N</v>
      </c>
      <c r="D5884" s="52">
        <f>_xlfn.XLOOKUP(B5884,Cal_Date!B:B,Cal_Date!A:A,0)</f>
        <v>1</v>
      </c>
      <c r="E5884">
        <v>2019</v>
      </c>
      <c r="F5884" t="s">
        <v>126</v>
      </c>
      <c r="G5884" t="s">
        <v>130</v>
      </c>
      <c r="H5884" t="s">
        <v>11</v>
      </c>
      <c r="I5884" t="s">
        <v>13</v>
      </c>
      <c r="J5884" t="s">
        <v>15</v>
      </c>
      <c r="K5884" t="s">
        <v>42</v>
      </c>
      <c r="L5884">
        <v>1</v>
      </c>
      <c r="M5884">
        <v>1002</v>
      </c>
      <c r="O5884" t="s">
        <v>28</v>
      </c>
      <c r="R5884" t="s">
        <v>44</v>
      </c>
      <c r="S5884" s="49" t="str">
        <f t="shared" si="729"/>
        <v>Card</v>
      </c>
      <c r="T5884" s="3">
        <v>0.03</v>
      </c>
      <c r="U5884" s="2">
        <v>2.6500000000000004</v>
      </c>
      <c r="V5884" s="2">
        <v>1.42</v>
      </c>
      <c r="W5884" s="54">
        <f>_xlfn.XLOOKUP(M5884,Market!A:A,Market!F:F,0)</f>
        <v>0.06</v>
      </c>
      <c r="X5884" s="55">
        <f t="shared" si="730"/>
        <v>7.9500000000000001E-2</v>
      </c>
      <c r="Y5884" s="55">
        <f t="shared" si="731"/>
        <v>1.2300000000000004</v>
      </c>
      <c r="Z5884" s="54">
        <f t="shared" si="732"/>
        <v>0.46415094339622653</v>
      </c>
      <c r="AA5884" s="49" t="str">
        <f t="shared" ca="1" si="733"/>
        <v>N</v>
      </c>
      <c r="AB5884" s="49">
        <f t="shared" ca="1" si="734"/>
        <v>5</v>
      </c>
      <c r="AC5884" s="49" t="str">
        <f t="shared" ca="1" si="735"/>
        <v>N</v>
      </c>
    </row>
    <row r="5885" spans="1:29" x14ac:dyDescent="0.25">
      <c r="A5885">
        <v>4182</v>
      </c>
      <c r="B5885" s="9">
        <v>43561</v>
      </c>
      <c r="C5885" s="50" t="str">
        <f t="shared" si="728"/>
        <v>N</v>
      </c>
      <c r="D5885" s="52">
        <f>_xlfn.XLOOKUP(B5885,Cal_Date!B:B,Cal_Date!A:A,0)</f>
        <v>1</v>
      </c>
      <c r="E5885">
        <v>2019</v>
      </c>
      <c r="F5885" t="s">
        <v>126</v>
      </c>
      <c r="G5885" t="s">
        <v>130</v>
      </c>
      <c r="H5885" t="s">
        <v>14</v>
      </c>
      <c r="I5885" t="s">
        <v>18</v>
      </c>
      <c r="J5885" t="s">
        <v>15</v>
      </c>
      <c r="K5885" t="s">
        <v>43</v>
      </c>
      <c r="L5885">
        <v>2</v>
      </c>
      <c r="M5885">
        <v>1007</v>
      </c>
      <c r="O5885" t="s">
        <v>28</v>
      </c>
      <c r="R5885" t="s">
        <v>44</v>
      </c>
      <c r="S5885" s="49" t="str">
        <f t="shared" si="729"/>
        <v>Card</v>
      </c>
      <c r="T5885" s="3">
        <v>0.03</v>
      </c>
      <c r="U5885" s="2">
        <v>14.157</v>
      </c>
      <c r="V5885" s="2">
        <v>4.2</v>
      </c>
      <c r="W5885" s="54">
        <f>_xlfn.XLOOKUP(M5885,Market!A:A,Market!F:F,0)</f>
        <v>8.8999999999999996E-2</v>
      </c>
      <c r="X5885" s="55">
        <f t="shared" si="730"/>
        <v>0.42470999999999998</v>
      </c>
      <c r="Y5885" s="55">
        <f t="shared" si="731"/>
        <v>9.9570000000000007</v>
      </c>
      <c r="Z5885" s="54">
        <f t="shared" si="732"/>
        <v>0.70332697605424888</v>
      </c>
      <c r="AA5885" s="49" t="str">
        <f t="shared" ca="1" si="733"/>
        <v>N</v>
      </c>
      <c r="AB5885" s="49">
        <f t="shared" ca="1" si="734"/>
        <v>5</v>
      </c>
      <c r="AC5885" s="49" t="str">
        <f t="shared" ca="1" si="735"/>
        <v>N</v>
      </c>
    </row>
    <row r="5886" spans="1:29" x14ac:dyDescent="0.25">
      <c r="A5886">
        <v>4183</v>
      </c>
      <c r="B5886" s="9">
        <v>43561</v>
      </c>
      <c r="C5886" s="50" t="str">
        <f t="shared" si="728"/>
        <v>N</v>
      </c>
      <c r="D5886" s="52">
        <f>_xlfn.XLOOKUP(B5886,Cal_Date!B:B,Cal_Date!A:A,0)</f>
        <v>1</v>
      </c>
      <c r="E5886">
        <v>2019</v>
      </c>
      <c r="F5886" t="s">
        <v>126</v>
      </c>
      <c r="G5886" t="s">
        <v>130</v>
      </c>
      <c r="H5886" t="s">
        <v>14</v>
      </c>
      <c r="I5886" t="s">
        <v>18</v>
      </c>
      <c r="J5886" t="s">
        <v>15</v>
      </c>
      <c r="K5886" t="s">
        <v>43</v>
      </c>
      <c r="L5886">
        <v>2</v>
      </c>
      <c r="M5886">
        <v>1008</v>
      </c>
      <c r="O5886" t="s">
        <v>28</v>
      </c>
      <c r="R5886" t="s">
        <v>44</v>
      </c>
      <c r="S5886" s="49" t="str">
        <f t="shared" si="729"/>
        <v>Card</v>
      </c>
      <c r="T5886" s="3">
        <v>0.03</v>
      </c>
      <c r="U5886" s="2">
        <v>15.245999999999999</v>
      </c>
      <c r="V5886" s="2">
        <v>4.4400000000000004</v>
      </c>
      <c r="W5886" s="54">
        <f>_xlfn.XLOOKUP(M5886,Market!A:A,Market!F:F,0)</f>
        <v>8.8999999999999996E-2</v>
      </c>
      <c r="X5886" s="55">
        <f t="shared" si="730"/>
        <v>0.45737999999999995</v>
      </c>
      <c r="Y5886" s="55">
        <f t="shared" si="731"/>
        <v>10.805999999999997</v>
      </c>
      <c r="Z5886" s="54">
        <f t="shared" si="732"/>
        <v>0.7087760724124359</v>
      </c>
      <c r="AA5886" s="49" t="str">
        <f t="shared" ca="1" si="733"/>
        <v>N</v>
      </c>
      <c r="AB5886" s="49">
        <f t="shared" ca="1" si="734"/>
        <v>5</v>
      </c>
      <c r="AC5886" s="49" t="str">
        <f t="shared" ca="1" si="735"/>
        <v>N</v>
      </c>
    </row>
    <row r="5887" spans="1:29" x14ac:dyDescent="0.25">
      <c r="A5887">
        <v>4184</v>
      </c>
      <c r="B5887" s="9">
        <v>43561</v>
      </c>
      <c r="C5887" s="50" t="str">
        <f t="shared" si="728"/>
        <v>N</v>
      </c>
      <c r="D5887" s="52">
        <f>_xlfn.XLOOKUP(B5887,Cal_Date!B:B,Cal_Date!A:A,0)</f>
        <v>1</v>
      </c>
      <c r="E5887">
        <v>2019</v>
      </c>
      <c r="F5887" t="s">
        <v>126</v>
      </c>
      <c r="G5887" t="s">
        <v>130</v>
      </c>
      <c r="H5887" t="s">
        <v>14</v>
      </c>
      <c r="I5887" t="s">
        <v>18</v>
      </c>
      <c r="J5887" t="s">
        <v>15</v>
      </c>
      <c r="K5887" t="s">
        <v>43</v>
      </c>
      <c r="L5887">
        <v>1</v>
      </c>
      <c r="M5887">
        <v>1008</v>
      </c>
      <c r="O5887" t="s">
        <v>28</v>
      </c>
      <c r="R5887" t="s">
        <v>44</v>
      </c>
      <c r="S5887" s="49" t="str">
        <f t="shared" si="729"/>
        <v>Card</v>
      </c>
      <c r="T5887" s="3">
        <v>0.03</v>
      </c>
      <c r="U5887" s="2">
        <v>7.0785</v>
      </c>
      <c r="V5887" s="2">
        <v>2.1</v>
      </c>
      <c r="W5887" s="54">
        <f>_xlfn.XLOOKUP(M5887,Market!A:A,Market!F:F,0)</f>
        <v>8.8999999999999996E-2</v>
      </c>
      <c r="X5887" s="55">
        <f t="shared" si="730"/>
        <v>0.21235499999999999</v>
      </c>
      <c r="Y5887" s="55">
        <f t="shared" si="731"/>
        <v>4.9785000000000004</v>
      </c>
      <c r="Z5887" s="54">
        <f t="shared" si="732"/>
        <v>0.70332697605424888</v>
      </c>
      <c r="AA5887" s="49" t="str">
        <f t="shared" ca="1" si="733"/>
        <v>N</v>
      </c>
      <c r="AB5887" s="49">
        <f t="shared" ca="1" si="734"/>
        <v>5</v>
      </c>
      <c r="AC5887" s="49" t="str">
        <f t="shared" ca="1" si="735"/>
        <v>N</v>
      </c>
    </row>
    <row r="5888" spans="1:29" x14ac:dyDescent="0.25">
      <c r="A5888">
        <v>4185</v>
      </c>
      <c r="B5888" s="9">
        <v>43561</v>
      </c>
      <c r="C5888" s="50" t="str">
        <f t="shared" si="728"/>
        <v>N</v>
      </c>
      <c r="D5888" s="52">
        <f>_xlfn.XLOOKUP(B5888,Cal_Date!B:B,Cal_Date!A:A,0)</f>
        <v>1</v>
      </c>
      <c r="E5888">
        <v>2019</v>
      </c>
      <c r="F5888" t="s">
        <v>126</v>
      </c>
      <c r="G5888" t="s">
        <v>130</v>
      </c>
      <c r="H5888" t="s">
        <v>48</v>
      </c>
      <c r="I5888" t="s">
        <v>18</v>
      </c>
      <c r="J5888" t="s">
        <v>10</v>
      </c>
      <c r="K5888" t="s">
        <v>43</v>
      </c>
      <c r="L5888">
        <v>1</v>
      </c>
      <c r="M5888">
        <v>1000</v>
      </c>
      <c r="O5888" t="s">
        <v>25</v>
      </c>
      <c r="R5888" t="s">
        <v>44</v>
      </c>
      <c r="S5888" s="49" t="str">
        <f t="shared" si="729"/>
        <v>Card</v>
      </c>
      <c r="T5888" s="3">
        <v>0.03</v>
      </c>
      <c r="U5888" s="2">
        <v>7.5600000000000005</v>
      </c>
      <c r="V5888" s="2">
        <v>1.46</v>
      </c>
      <c r="W5888" s="54">
        <f>_xlfn.XLOOKUP(M5888,Market!A:A,Market!F:F,0)</f>
        <v>0.08</v>
      </c>
      <c r="X5888" s="55">
        <f t="shared" si="730"/>
        <v>0.2268</v>
      </c>
      <c r="Y5888" s="55">
        <f t="shared" si="731"/>
        <v>6.1000000000000005</v>
      </c>
      <c r="Z5888" s="54">
        <f t="shared" si="732"/>
        <v>0.80687830687830686</v>
      </c>
      <c r="AA5888" s="49" t="str">
        <f t="shared" ca="1" si="733"/>
        <v>N</v>
      </c>
      <c r="AB5888" s="49">
        <f t="shared" ca="1" si="734"/>
        <v>5</v>
      </c>
      <c r="AC5888" s="49" t="str">
        <f t="shared" ca="1" si="735"/>
        <v>N</v>
      </c>
    </row>
    <row r="5889" spans="1:29" x14ac:dyDescent="0.25">
      <c r="A5889">
        <v>4186</v>
      </c>
      <c r="B5889" s="9">
        <v>43561</v>
      </c>
      <c r="C5889" s="50" t="str">
        <f t="shared" si="728"/>
        <v>N</v>
      </c>
      <c r="D5889" s="52">
        <f>_xlfn.XLOOKUP(B5889,Cal_Date!B:B,Cal_Date!A:A,0)</f>
        <v>1</v>
      </c>
      <c r="E5889">
        <v>2019</v>
      </c>
      <c r="F5889" t="s">
        <v>126</v>
      </c>
      <c r="G5889" t="s">
        <v>130</v>
      </c>
      <c r="H5889" t="s">
        <v>14</v>
      </c>
      <c r="I5889" t="s">
        <v>18</v>
      </c>
      <c r="J5889" t="s">
        <v>15</v>
      </c>
      <c r="K5889" t="s">
        <v>43</v>
      </c>
      <c r="L5889">
        <v>1</v>
      </c>
      <c r="M5889">
        <v>1000</v>
      </c>
      <c r="O5889" t="s">
        <v>25</v>
      </c>
      <c r="R5889" t="s">
        <v>44</v>
      </c>
      <c r="S5889" s="49" t="str">
        <f t="shared" si="729"/>
        <v>Card</v>
      </c>
      <c r="T5889" s="3">
        <v>0.03</v>
      </c>
      <c r="U5889" s="2">
        <v>7.0200000000000005</v>
      </c>
      <c r="V5889" s="2">
        <v>2.1</v>
      </c>
      <c r="W5889" s="54">
        <f>_xlfn.XLOOKUP(M5889,Market!A:A,Market!F:F,0)</f>
        <v>0.08</v>
      </c>
      <c r="X5889" s="55">
        <f t="shared" si="730"/>
        <v>0.21060000000000001</v>
      </c>
      <c r="Y5889" s="55">
        <f t="shared" si="731"/>
        <v>4.92</v>
      </c>
      <c r="Z5889" s="54">
        <f t="shared" si="732"/>
        <v>0.70085470085470081</v>
      </c>
      <c r="AA5889" s="49" t="str">
        <f t="shared" ca="1" si="733"/>
        <v>N</v>
      </c>
      <c r="AB5889" s="49">
        <f t="shared" ca="1" si="734"/>
        <v>5</v>
      </c>
      <c r="AC5889" s="49" t="str">
        <f t="shared" ca="1" si="735"/>
        <v>N</v>
      </c>
    </row>
    <row r="5890" spans="1:29" x14ac:dyDescent="0.25">
      <c r="A5890">
        <v>4187</v>
      </c>
      <c r="B5890" s="9">
        <v>43561</v>
      </c>
      <c r="C5890" s="50" t="str">
        <f t="shared" si="728"/>
        <v>N</v>
      </c>
      <c r="D5890" s="52">
        <f>_xlfn.XLOOKUP(B5890,Cal_Date!B:B,Cal_Date!A:A,0)</f>
        <v>1</v>
      </c>
      <c r="E5890">
        <v>2019</v>
      </c>
      <c r="F5890" t="s">
        <v>126</v>
      </c>
      <c r="G5890" t="s">
        <v>130</v>
      </c>
      <c r="H5890" t="s">
        <v>48</v>
      </c>
      <c r="I5890" t="s">
        <v>18</v>
      </c>
      <c r="J5890" t="s">
        <v>10</v>
      </c>
      <c r="K5890" t="s">
        <v>43</v>
      </c>
      <c r="L5890">
        <v>2</v>
      </c>
      <c r="M5890">
        <v>1000</v>
      </c>
      <c r="O5890" t="s">
        <v>25</v>
      </c>
      <c r="R5890" t="s">
        <v>44</v>
      </c>
      <c r="S5890" s="49" t="str">
        <f t="shared" si="729"/>
        <v>Card</v>
      </c>
      <c r="T5890" s="3">
        <v>0.03</v>
      </c>
      <c r="U5890" s="2">
        <v>15.120000000000001</v>
      </c>
      <c r="V5890" s="2">
        <v>2.92</v>
      </c>
      <c r="W5890" s="54">
        <f>_xlfn.XLOOKUP(M5890,Market!A:A,Market!F:F,0)</f>
        <v>0.08</v>
      </c>
      <c r="X5890" s="55">
        <f t="shared" si="730"/>
        <v>0.4536</v>
      </c>
      <c r="Y5890" s="55">
        <f t="shared" si="731"/>
        <v>12.200000000000001</v>
      </c>
      <c r="Z5890" s="54">
        <f t="shared" si="732"/>
        <v>0.80687830687830686</v>
      </c>
      <c r="AA5890" s="49" t="str">
        <f t="shared" ca="1" si="733"/>
        <v>N</v>
      </c>
      <c r="AB5890" s="49">
        <f t="shared" ca="1" si="734"/>
        <v>5</v>
      </c>
      <c r="AC5890" s="49" t="str">
        <f t="shared" ca="1" si="735"/>
        <v>N</v>
      </c>
    </row>
    <row r="5891" spans="1:29" x14ac:dyDescent="0.25">
      <c r="A5891">
        <v>4188</v>
      </c>
      <c r="B5891" s="9">
        <v>43561</v>
      </c>
      <c r="C5891" s="50" t="str">
        <f t="shared" ref="C5891:C5954" si="736">IF(OR(B5891="04/01/2018"+0,B5891="04/02/2018"+0),"Y","N")</f>
        <v>N</v>
      </c>
      <c r="D5891" s="52">
        <f>_xlfn.XLOOKUP(B5891,Cal_Date!B:B,Cal_Date!A:A,0)</f>
        <v>1</v>
      </c>
      <c r="E5891">
        <v>2019</v>
      </c>
      <c r="F5891" t="s">
        <v>126</v>
      </c>
      <c r="G5891" t="s">
        <v>130</v>
      </c>
      <c r="H5891" t="s">
        <v>48</v>
      </c>
      <c r="I5891" t="s">
        <v>18</v>
      </c>
      <c r="J5891" t="s">
        <v>10</v>
      </c>
      <c r="K5891" t="s">
        <v>43</v>
      </c>
      <c r="L5891">
        <v>1</v>
      </c>
      <c r="M5891">
        <v>1001</v>
      </c>
      <c r="O5891" t="s">
        <v>25</v>
      </c>
      <c r="R5891" t="s">
        <v>44</v>
      </c>
      <c r="S5891" s="49" t="str">
        <f t="shared" ref="S5891:S5954" si="737">IF(R5891="Cash","Cash","Card")</f>
        <v>Card</v>
      </c>
      <c r="T5891" s="3">
        <v>0.03</v>
      </c>
      <c r="U5891" s="2">
        <v>7.42</v>
      </c>
      <c r="V5891" s="2">
        <v>1.46</v>
      </c>
      <c r="W5891" s="54">
        <f>_xlfn.XLOOKUP(M5891,Market!A:A,Market!F:F,0)</f>
        <v>0.06</v>
      </c>
      <c r="X5891" s="55">
        <f t="shared" ref="X5891:X5954" si="738">T5891*U5891</f>
        <v>0.22259999999999999</v>
      </c>
      <c r="Y5891" s="55">
        <f t="shared" ref="Y5891:Y5954" si="739">U5891-V5891</f>
        <v>5.96</v>
      </c>
      <c r="Z5891" s="54">
        <f t="shared" ref="Z5891:Z5954" si="740">Y5891/U5891</f>
        <v>0.80323450134770891</v>
      </c>
      <c r="AA5891" s="49" t="str">
        <f t="shared" ref="AA5891:AA5954" ca="1" si="741">IF(DATEDIF(B5891,TODAY(),"y")&gt;5,"Y","N")</f>
        <v>N</v>
      </c>
      <c r="AB5891" s="49">
        <f t="shared" ref="AB5891:AB5954" ca="1" si="742">DATEDIF(B5891,TODAY(),"y")</f>
        <v>5</v>
      </c>
      <c r="AC5891" s="49" t="str">
        <f t="shared" ref="AC5891:AC5954" ca="1" si="743">IF(AB5891&gt;5,"Y","N")</f>
        <v>N</v>
      </c>
    </row>
    <row r="5892" spans="1:29" x14ac:dyDescent="0.25">
      <c r="A5892">
        <v>4189</v>
      </c>
      <c r="B5892" s="9">
        <v>43561</v>
      </c>
      <c r="C5892" s="50" t="str">
        <f t="shared" si="736"/>
        <v>N</v>
      </c>
      <c r="D5892" s="52">
        <f>_xlfn.XLOOKUP(B5892,Cal_Date!B:B,Cal_Date!A:A,0)</f>
        <v>1</v>
      </c>
      <c r="E5892">
        <v>2019</v>
      </c>
      <c r="F5892" t="s">
        <v>126</v>
      </c>
      <c r="G5892" t="s">
        <v>130</v>
      </c>
      <c r="H5892" t="s">
        <v>11</v>
      </c>
      <c r="I5892" t="s">
        <v>11</v>
      </c>
      <c r="J5892" t="s">
        <v>15</v>
      </c>
      <c r="K5892" t="s">
        <v>42</v>
      </c>
      <c r="L5892">
        <v>2</v>
      </c>
      <c r="M5892">
        <v>1000</v>
      </c>
      <c r="O5892" t="s">
        <v>25</v>
      </c>
      <c r="R5892" t="s">
        <v>44</v>
      </c>
      <c r="S5892" s="49" t="str">
        <f t="shared" si="737"/>
        <v>Card</v>
      </c>
      <c r="T5892" s="3">
        <v>0.03</v>
      </c>
      <c r="U5892" s="2">
        <v>5.4</v>
      </c>
      <c r="V5892" s="2">
        <v>1.74</v>
      </c>
      <c r="W5892" s="54">
        <f>_xlfn.XLOOKUP(M5892,Market!A:A,Market!F:F,0)</f>
        <v>0.08</v>
      </c>
      <c r="X5892" s="55">
        <f t="shared" si="738"/>
        <v>0.16200000000000001</v>
      </c>
      <c r="Y5892" s="55">
        <f t="shared" si="739"/>
        <v>3.66</v>
      </c>
      <c r="Z5892" s="54">
        <f t="shared" si="740"/>
        <v>0.67777777777777781</v>
      </c>
      <c r="AA5892" s="49" t="str">
        <f t="shared" ca="1" si="741"/>
        <v>N</v>
      </c>
      <c r="AB5892" s="49">
        <f t="shared" ca="1" si="742"/>
        <v>5</v>
      </c>
      <c r="AC5892" s="49" t="str">
        <f t="shared" ca="1" si="743"/>
        <v>N</v>
      </c>
    </row>
    <row r="5893" spans="1:29" x14ac:dyDescent="0.25">
      <c r="A5893">
        <v>4190</v>
      </c>
      <c r="B5893" s="9">
        <v>43561</v>
      </c>
      <c r="C5893" s="50" t="str">
        <f t="shared" si="736"/>
        <v>N</v>
      </c>
      <c r="D5893" s="52">
        <f>_xlfn.XLOOKUP(B5893,Cal_Date!B:B,Cal_Date!A:A,0)</f>
        <v>1</v>
      </c>
      <c r="E5893">
        <v>2019</v>
      </c>
      <c r="F5893" t="s">
        <v>126</v>
      </c>
      <c r="G5893" t="s">
        <v>130</v>
      </c>
      <c r="H5893" t="s">
        <v>14</v>
      </c>
      <c r="I5893" t="s">
        <v>18</v>
      </c>
      <c r="J5893" t="s">
        <v>15</v>
      </c>
      <c r="K5893" t="s">
        <v>43</v>
      </c>
      <c r="L5893">
        <v>1</v>
      </c>
      <c r="M5893">
        <v>1000</v>
      </c>
      <c r="O5893" t="s">
        <v>25</v>
      </c>
      <c r="R5893" t="s">
        <v>44</v>
      </c>
      <c r="S5893" s="49" t="str">
        <f t="shared" si="737"/>
        <v>Card</v>
      </c>
      <c r="T5893" s="3">
        <v>0.03</v>
      </c>
      <c r="U5893" s="2">
        <v>7.0200000000000005</v>
      </c>
      <c r="V5893" s="2">
        <v>2.1</v>
      </c>
      <c r="W5893" s="54">
        <f>_xlfn.XLOOKUP(M5893,Market!A:A,Market!F:F,0)</f>
        <v>0.08</v>
      </c>
      <c r="X5893" s="55">
        <f t="shared" si="738"/>
        <v>0.21060000000000001</v>
      </c>
      <c r="Y5893" s="55">
        <f t="shared" si="739"/>
        <v>4.92</v>
      </c>
      <c r="Z5893" s="54">
        <f t="shared" si="740"/>
        <v>0.70085470085470081</v>
      </c>
      <c r="AA5893" s="49" t="str">
        <f t="shared" ca="1" si="741"/>
        <v>N</v>
      </c>
      <c r="AB5893" s="49">
        <f t="shared" ca="1" si="742"/>
        <v>5</v>
      </c>
      <c r="AC5893" s="49" t="str">
        <f t="shared" ca="1" si="743"/>
        <v>N</v>
      </c>
    </row>
    <row r="5894" spans="1:29" x14ac:dyDescent="0.25">
      <c r="A5894">
        <v>4191</v>
      </c>
      <c r="B5894" s="9">
        <v>43561</v>
      </c>
      <c r="C5894" s="50" t="str">
        <f t="shared" si="736"/>
        <v>N</v>
      </c>
      <c r="D5894" s="52">
        <f>_xlfn.XLOOKUP(B5894,Cal_Date!B:B,Cal_Date!A:A,0)</f>
        <v>1</v>
      </c>
      <c r="E5894">
        <v>2019</v>
      </c>
      <c r="F5894" t="s">
        <v>126</v>
      </c>
      <c r="G5894" t="s">
        <v>130</v>
      </c>
      <c r="H5894" t="s">
        <v>14</v>
      </c>
      <c r="I5894" t="s">
        <v>18</v>
      </c>
      <c r="J5894" t="s">
        <v>15</v>
      </c>
      <c r="K5894" t="s">
        <v>43</v>
      </c>
      <c r="L5894">
        <v>2</v>
      </c>
      <c r="M5894">
        <v>1004</v>
      </c>
      <c r="O5894" t="s">
        <v>28</v>
      </c>
      <c r="R5894" t="s">
        <v>44</v>
      </c>
      <c r="S5894" s="49" t="str">
        <f t="shared" si="737"/>
        <v>Card</v>
      </c>
      <c r="T5894" s="3">
        <v>0.03</v>
      </c>
      <c r="U5894" s="2">
        <v>13.780000000000001</v>
      </c>
      <c r="V5894" s="2">
        <v>4.2</v>
      </c>
      <c r="W5894" s="54">
        <f>_xlfn.XLOOKUP(M5894,Market!A:A,Market!F:F,0)</f>
        <v>0.06</v>
      </c>
      <c r="X5894" s="55">
        <f t="shared" si="738"/>
        <v>0.41340000000000005</v>
      </c>
      <c r="Y5894" s="55">
        <f t="shared" si="739"/>
        <v>9.5800000000000018</v>
      </c>
      <c r="Z5894" s="54">
        <f t="shared" si="740"/>
        <v>0.69521044992743108</v>
      </c>
      <c r="AA5894" s="49" t="str">
        <f t="shared" ca="1" si="741"/>
        <v>N</v>
      </c>
      <c r="AB5894" s="49">
        <f t="shared" ca="1" si="742"/>
        <v>5</v>
      </c>
      <c r="AC5894" s="49" t="str">
        <f t="shared" ca="1" si="743"/>
        <v>N</v>
      </c>
    </row>
    <row r="5895" spans="1:29" x14ac:dyDescent="0.25">
      <c r="A5895">
        <v>4192</v>
      </c>
      <c r="B5895" s="9">
        <v>43561</v>
      </c>
      <c r="C5895" s="50" t="str">
        <f t="shared" si="736"/>
        <v>N</v>
      </c>
      <c r="D5895" s="52">
        <f>_xlfn.XLOOKUP(B5895,Cal_Date!B:B,Cal_Date!A:A,0)</f>
        <v>1</v>
      </c>
      <c r="E5895">
        <v>2019</v>
      </c>
      <c r="F5895" t="s">
        <v>126</v>
      </c>
      <c r="G5895" t="s">
        <v>130</v>
      </c>
      <c r="H5895" t="s">
        <v>11</v>
      </c>
      <c r="I5895" t="s">
        <v>11</v>
      </c>
      <c r="J5895" t="s">
        <v>15</v>
      </c>
      <c r="K5895" t="s">
        <v>42</v>
      </c>
      <c r="L5895">
        <v>1</v>
      </c>
      <c r="M5895">
        <v>1005</v>
      </c>
      <c r="O5895" t="s">
        <v>25</v>
      </c>
      <c r="R5895" t="s">
        <v>44</v>
      </c>
      <c r="S5895" s="49" t="str">
        <f t="shared" si="737"/>
        <v>Card</v>
      </c>
      <c r="T5895" s="3">
        <v>0.03</v>
      </c>
      <c r="U5895" s="2">
        <v>2.7225000000000001</v>
      </c>
      <c r="V5895" s="2">
        <v>0.87</v>
      </c>
      <c r="W5895" s="54">
        <f>_xlfn.XLOOKUP(M5895,Market!A:A,Market!F:F,0)</f>
        <v>8.8999999999999996E-2</v>
      </c>
      <c r="X5895" s="55">
        <f t="shared" si="738"/>
        <v>8.1674999999999998E-2</v>
      </c>
      <c r="Y5895" s="55">
        <f t="shared" si="739"/>
        <v>1.8525</v>
      </c>
      <c r="Z5895" s="54">
        <f t="shared" si="740"/>
        <v>0.68044077134986225</v>
      </c>
      <c r="AA5895" s="49" t="str">
        <f t="shared" ca="1" si="741"/>
        <v>N</v>
      </c>
      <c r="AB5895" s="49">
        <f t="shared" ca="1" si="742"/>
        <v>5</v>
      </c>
      <c r="AC5895" s="49" t="str">
        <f t="shared" ca="1" si="743"/>
        <v>N</v>
      </c>
    </row>
    <row r="5896" spans="1:29" x14ac:dyDescent="0.25">
      <c r="A5896">
        <v>4193</v>
      </c>
      <c r="B5896" s="9">
        <v>43561</v>
      </c>
      <c r="C5896" s="50" t="str">
        <f t="shared" si="736"/>
        <v>N</v>
      </c>
      <c r="D5896" s="52">
        <f>_xlfn.XLOOKUP(B5896,Cal_Date!B:B,Cal_Date!A:A,0)</f>
        <v>1</v>
      </c>
      <c r="E5896">
        <v>2019</v>
      </c>
      <c r="F5896" t="s">
        <v>126</v>
      </c>
      <c r="G5896" t="s">
        <v>130</v>
      </c>
      <c r="H5896" t="s">
        <v>11</v>
      </c>
      <c r="I5896" t="s">
        <v>11</v>
      </c>
      <c r="J5896" t="s">
        <v>15</v>
      </c>
      <c r="K5896" t="s">
        <v>42</v>
      </c>
      <c r="L5896">
        <v>1</v>
      </c>
      <c r="M5896">
        <v>1000</v>
      </c>
      <c r="O5896" t="s">
        <v>25</v>
      </c>
      <c r="R5896" t="s">
        <v>44</v>
      </c>
      <c r="S5896" s="49" t="str">
        <f t="shared" si="737"/>
        <v>Card</v>
      </c>
      <c r="T5896" s="3">
        <v>0.03</v>
      </c>
      <c r="U5896" s="2">
        <v>2.7</v>
      </c>
      <c r="V5896" s="2">
        <v>0.87</v>
      </c>
      <c r="W5896" s="54">
        <f>_xlfn.XLOOKUP(M5896,Market!A:A,Market!F:F,0)</f>
        <v>0.08</v>
      </c>
      <c r="X5896" s="55">
        <f t="shared" si="738"/>
        <v>8.1000000000000003E-2</v>
      </c>
      <c r="Y5896" s="55">
        <f t="shared" si="739"/>
        <v>1.83</v>
      </c>
      <c r="Z5896" s="54">
        <f t="shared" si="740"/>
        <v>0.67777777777777781</v>
      </c>
      <c r="AA5896" s="49" t="str">
        <f t="shared" ca="1" si="741"/>
        <v>N</v>
      </c>
      <c r="AB5896" s="49">
        <f t="shared" ca="1" si="742"/>
        <v>5</v>
      </c>
      <c r="AC5896" s="49" t="str">
        <f t="shared" ca="1" si="743"/>
        <v>N</v>
      </c>
    </row>
    <row r="5897" spans="1:29" x14ac:dyDescent="0.25">
      <c r="A5897">
        <v>4194</v>
      </c>
      <c r="B5897" s="9">
        <v>43561</v>
      </c>
      <c r="C5897" s="50" t="str">
        <f t="shared" si="736"/>
        <v>N</v>
      </c>
      <c r="D5897" s="52">
        <f>_xlfn.XLOOKUP(B5897,Cal_Date!B:B,Cal_Date!A:A,0)</f>
        <v>1</v>
      </c>
      <c r="E5897">
        <v>2019</v>
      </c>
      <c r="F5897" t="s">
        <v>126</v>
      </c>
      <c r="G5897" t="s">
        <v>130</v>
      </c>
      <c r="H5897" t="s">
        <v>11</v>
      </c>
      <c r="I5897" t="s">
        <v>11</v>
      </c>
      <c r="J5897" t="s">
        <v>15</v>
      </c>
      <c r="K5897" t="s">
        <v>42</v>
      </c>
      <c r="L5897">
        <v>1</v>
      </c>
      <c r="M5897">
        <v>1006</v>
      </c>
      <c r="O5897" t="s">
        <v>28</v>
      </c>
      <c r="R5897" t="s">
        <v>44</v>
      </c>
      <c r="S5897" s="49" t="str">
        <f t="shared" si="737"/>
        <v>Card</v>
      </c>
      <c r="T5897" s="3">
        <v>0.03</v>
      </c>
      <c r="U5897" s="2">
        <v>2.7225000000000001</v>
      </c>
      <c r="V5897" s="2">
        <v>0.87</v>
      </c>
      <c r="W5897" s="54">
        <f>_xlfn.XLOOKUP(M5897,Market!A:A,Market!F:F,0)</f>
        <v>8.8999999999999996E-2</v>
      </c>
      <c r="X5897" s="55">
        <f t="shared" si="738"/>
        <v>8.1674999999999998E-2</v>
      </c>
      <c r="Y5897" s="55">
        <f t="shared" si="739"/>
        <v>1.8525</v>
      </c>
      <c r="Z5897" s="54">
        <f t="shared" si="740"/>
        <v>0.68044077134986225</v>
      </c>
      <c r="AA5897" s="49" t="str">
        <f t="shared" ca="1" si="741"/>
        <v>N</v>
      </c>
      <c r="AB5897" s="49">
        <f t="shared" ca="1" si="742"/>
        <v>5</v>
      </c>
      <c r="AC5897" s="49" t="str">
        <f t="shared" ca="1" si="743"/>
        <v>N</v>
      </c>
    </row>
    <row r="5898" spans="1:29" x14ac:dyDescent="0.25">
      <c r="A5898">
        <v>4195</v>
      </c>
      <c r="B5898" s="9">
        <v>43561</v>
      </c>
      <c r="C5898" s="50" t="str">
        <f t="shared" si="736"/>
        <v>N</v>
      </c>
      <c r="D5898" s="52">
        <f>_xlfn.XLOOKUP(B5898,Cal_Date!B:B,Cal_Date!A:A,0)</f>
        <v>1</v>
      </c>
      <c r="E5898">
        <v>2019</v>
      </c>
      <c r="F5898" t="s">
        <v>126</v>
      </c>
      <c r="G5898" t="s">
        <v>130</v>
      </c>
      <c r="H5898" t="s">
        <v>11</v>
      </c>
      <c r="I5898" t="s">
        <v>11</v>
      </c>
      <c r="J5898" t="s">
        <v>15</v>
      </c>
      <c r="K5898" t="s">
        <v>42</v>
      </c>
      <c r="L5898">
        <v>1</v>
      </c>
      <c r="M5898">
        <v>1000</v>
      </c>
      <c r="O5898" t="s">
        <v>25</v>
      </c>
      <c r="R5898" t="s">
        <v>44</v>
      </c>
      <c r="S5898" s="49" t="str">
        <f t="shared" si="737"/>
        <v>Card</v>
      </c>
      <c r="T5898" s="3">
        <v>0.03</v>
      </c>
      <c r="U5898" s="2">
        <v>2.7</v>
      </c>
      <c r="V5898" s="2">
        <v>0.87</v>
      </c>
      <c r="W5898" s="54">
        <f>_xlfn.XLOOKUP(M5898,Market!A:A,Market!F:F,0)</f>
        <v>0.08</v>
      </c>
      <c r="X5898" s="55">
        <f t="shared" si="738"/>
        <v>8.1000000000000003E-2</v>
      </c>
      <c r="Y5898" s="55">
        <f t="shared" si="739"/>
        <v>1.83</v>
      </c>
      <c r="Z5898" s="54">
        <f t="shared" si="740"/>
        <v>0.67777777777777781</v>
      </c>
      <c r="AA5898" s="49" t="str">
        <f t="shared" ca="1" si="741"/>
        <v>N</v>
      </c>
      <c r="AB5898" s="49">
        <f t="shared" ca="1" si="742"/>
        <v>5</v>
      </c>
      <c r="AC5898" s="49" t="str">
        <f t="shared" ca="1" si="743"/>
        <v>N</v>
      </c>
    </row>
    <row r="5899" spans="1:29" x14ac:dyDescent="0.25">
      <c r="A5899">
        <v>4196</v>
      </c>
      <c r="B5899" s="9">
        <v>43561</v>
      </c>
      <c r="C5899" s="50" t="str">
        <f t="shared" si="736"/>
        <v>N</v>
      </c>
      <c r="D5899" s="52">
        <f>_xlfn.XLOOKUP(B5899,Cal_Date!B:B,Cal_Date!A:A,0)</f>
        <v>1</v>
      </c>
      <c r="E5899">
        <v>2019</v>
      </c>
      <c r="F5899" t="s">
        <v>126</v>
      </c>
      <c r="G5899" t="s">
        <v>130</v>
      </c>
      <c r="H5899" t="s">
        <v>48</v>
      </c>
      <c r="I5899" t="s">
        <v>18</v>
      </c>
      <c r="J5899" t="s">
        <v>10</v>
      </c>
      <c r="K5899" t="s">
        <v>43</v>
      </c>
      <c r="L5899">
        <v>2</v>
      </c>
      <c r="M5899">
        <v>1001</v>
      </c>
      <c r="O5899" t="s">
        <v>25</v>
      </c>
      <c r="R5899" t="s">
        <v>44</v>
      </c>
      <c r="S5899" s="49" t="str">
        <f t="shared" si="737"/>
        <v>Card</v>
      </c>
      <c r="T5899" s="3">
        <v>0.03</v>
      </c>
      <c r="U5899" s="2">
        <v>14.84</v>
      </c>
      <c r="V5899" s="2">
        <v>2.92</v>
      </c>
      <c r="W5899" s="54">
        <f>_xlfn.XLOOKUP(M5899,Market!A:A,Market!F:F,0)</f>
        <v>0.06</v>
      </c>
      <c r="X5899" s="55">
        <f t="shared" si="738"/>
        <v>0.44519999999999998</v>
      </c>
      <c r="Y5899" s="55">
        <f t="shared" si="739"/>
        <v>11.92</v>
      </c>
      <c r="Z5899" s="54">
        <f t="shared" si="740"/>
        <v>0.80323450134770891</v>
      </c>
      <c r="AA5899" s="49" t="str">
        <f t="shared" ca="1" si="741"/>
        <v>N</v>
      </c>
      <c r="AB5899" s="49">
        <f t="shared" ca="1" si="742"/>
        <v>5</v>
      </c>
      <c r="AC5899" s="49" t="str">
        <f t="shared" ca="1" si="743"/>
        <v>N</v>
      </c>
    </row>
    <row r="5900" spans="1:29" x14ac:dyDescent="0.25">
      <c r="A5900">
        <v>4197</v>
      </c>
      <c r="B5900" s="9">
        <v>43561</v>
      </c>
      <c r="C5900" s="50" t="str">
        <f t="shared" si="736"/>
        <v>N</v>
      </c>
      <c r="D5900" s="52">
        <f>_xlfn.XLOOKUP(B5900,Cal_Date!B:B,Cal_Date!A:A,0)</f>
        <v>1</v>
      </c>
      <c r="E5900">
        <v>2019</v>
      </c>
      <c r="F5900" t="s">
        <v>126</v>
      </c>
      <c r="G5900" t="s">
        <v>130</v>
      </c>
      <c r="H5900" t="s">
        <v>11</v>
      </c>
      <c r="I5900" t="s">
        <v>11</v>
      </c>
      <c r="J5900" t="s">
        <v>15</v>
      </c>
      <c r="K5900" t="s">
        <v>42</v>
      </c>
      <c r="L5900">
        <v>1</v>
      </c>
      <c r="M5900">
        <v>1008</v>
      </c>
      <c r="O5900" t="s">
        <v>28</v>
      </c>
      <c r="R5900" t="s">
        <v>44</v>
      </c>
      <c r="S5900" s="49" t="str">
        <f t="shared" si="737"/>
        <v>Card</v>
      </c>
      <c r="T5900" s="3">
        <v>0.03</v>
      </c>
      <c r="U5900" s="2">
        <v>2.7225000000000001</v>
      </c>
      <c r="V5900" s="2">
        <v>0.87</v>
      </c>
      <c r="W5900" s="54">
        <f>_xlfn.XLOOKUP(M5900,Market!A:A,Market!F:F,0)</f>
        <v>8.8999999999999996E-2</v>
      </c>
      <c r="X5900" s="55">
        <f t="shared" si="738"/>
        <v>8.1674999999999998E-2</v>
      </c>
      <c r="Y5900" s="55">
        <f t="shared" si="739"/>
        <v>1.8525</v>
      </c>
      <c r="Z5900" s="54">
        <f t="shared" si="740"/>
        <v>0.68044077134986225</v>
      </c>
      <c r="AA5900" s="49" t="str">
        <f t="shared" ca="1" si="741"/>
        <v>N</v>
      </c>
      <c r="AB5900" s="49">
        <f t="shared" ca="1" si="742"/>
        <v>5</v>
      </c>
      <c r="AC5900" s="49" t="str">
        <f t="shared" ca="1" si="743"/>
        <v>N</v>
      </c>
    </row>
    <row r="5901" spans="1:29" x14ac:dyDescent="0.25">
      <c r="A5901">
        <v>4198</v>
      </c>
      <c r="B5901" s="9">
        <v>43561</v>
      </c>
      <c r="C5901" s="50" t="str">
        <f t="shared" si="736"/>
        <v>N</v>
      </c>
      <c r="D5901" s="52">
        <f>_xlfn.XLOOKUP(B5901,Cal_Date!B:B,Cal_Date!A:A,0)</f>
        <v>1</v>
      </c>
      <c r="E5901">
        <v>2019</v>
      </c>
      <c r="F5901" t="s">
        <v>126</v>
      </c>
      <c r="G5901" t="s">
        <v>130</v>
      </c>
      <c r="H5901" t="s">
        <v>11</v>
      </c>
      <c r="I5901" t="s">
        <v>11</v>
      </c>
      <c r="J5901" t="s">
        <v>15</v>
      </c>
      <c r="K5901" t="s">
        <v>42</v>
      </c>
      <c r="L5901">
        <v>1</v>
      </c>
      <c r="M5901">
        <v>1009</v>
      </c>
      <c r="O5901" t="s">
        <v>28</v>
      </c>
      <c r="R5901" t="s">
        <v>44</v>
      </c>
      <c r="S5901" s="49" t="str">
        <f t="shared" si="737"/>
        <v>Card</v>
      </c>
      <c r="T5901" s="3">
        <v>0.03</v>
      </c>
      <c r="U5901" s="2">
        <v>2.7225000000000001</v>
      </c>
      <c r="V5901" s="2">
        <v>0.87</v>
      </c>
      <c r="W5901" s="54">
        <f>_xlfn.XLOOKUP(M5901,Market!A:A,Market!F:F,0)</f>
        <v>8.8999999999999996E-2</v>
      </c>
      <c r="X5901" s="55">
        <f t="shared" si="738"/>
        <v>8.1674999999999998E-2</v>
      </c>
      <c r="Y5901" s="55">
        <f t="shared" si="739"/>
        <v>1.8525</v>
      </c>
      <c r="Z5901" s="54">
        <f t="shared" si="740"/>
        <v>0.68044077134986225</v>
      </c>
      <c r="AA5901" s="49" t="str">
        <f t="shared" ca="1" si="741"/>
        <v>N</v>
      </c>
      <c r="AB5901" s="49">
        <f t="shared" ca="1" si="742"/>
        <v>5</v>
      </c>
      <c r="AC5901" s="49" t="str">
        <f t="shared" ca="1" si="743"/>
        <v>N</v>
      </c>
    </row>
    <row r="5902" spans="1:29" x14ac:dyDescent="0.25">
      <c r="A5902">
        <v>4199</v>
      </c>
      <c r="B5902" s="9">
        <v>43561</v>
      </c>
      <c r="C5902" s="50" t="str">
        <f t="shared" si="736"/>
        <v>N</v>
      </c>
      <c r="D5902" s="52">
        <f>_xlfn.XLOOKUP(B5902,Cal_Date!B:B,Cal_Date!A:A,0)</f>
        <v>1</v>
      </c>
      <c r="E5902">
        <v>2019</v>
      </c>
      <c r="F5902" t="s">
        <v>126</v>
      </c>
      <c r="G5902" t="s">
        <v>130</v>
      </c>
      <c r="H5902" t="s">
        <v>14</v>
      </c>
      <c r="I5902" t="s">
        <v>18</v>
      </c>
      <c r="J5902" t="s">
        <v>15</v>
      </c>
      <c r="K5902" t="s">
        <v>43</v>
      </c>
      <c r="L5902">
        <v>1</v>
      </c>
      <c r="M5902">
        <v>1001</v>
      </c>
      <c r="O5902" t="s">
        <v>25</v>
      </c>
      <c r="R5902" t="s">
        <v>44</v>
      </c>
      <c r="S5902" s="49" t="str">
        <f t="shared" si="737"/>
        <v>Card</v>
      </c>
      <c r="T5902" s="3">
        <v>0.03</v>
      </c>
      <c r="U5902" s="2">
        <v>6.8900000000000006</v>
      </c>
      <c r="V5902" s="2">
        <v>2.1</v>
      </c>
      <c r="W5902" s="54">
        <f>_xlfn.XLOOKUP(M5902,Market!A:A,Market!F:F,0)</f>
        <v>0.06</v>
      </c>
      <c r="X5902" s="55">
        <f t="shared" si="738"/>
        <v>0.20670000000000002</v>
      </c>
      <c r="Y5902" s="55">
        <f t="shared" si="739"/>
        <v>4.7900000000000009</v>
      </c>
      <c r="Z5902" s="54">
        <f t="shared" si="740"/>
        <v>0.69521044992743108</v>
      </c>
      <c r="AA5902" s="49" t="str">
        <f t="shared" ca="1" si="741"/>
        <v>N</v>
      </c>
      <c r="AB5902" s="49">
        <f t="shared" ca="1" si="742"/>
        <v>5</v>
      </c>
      <c r="AC5902" s="49" t="str">
        <f t="shared" ca="1" si="743"/>
        <v>N</v>
      </c>
    </row>
    <row r="5903" spans="1:29" x14ac:dyDescent="0.25">
      <c r="A5903">
        <v>4200</v>
      </c>
      <c r="B5903" s="9">
        <v>43561</v>
      </c>
      <c r="C5903" s="50" t="str">
        <f t="shared" si="736"/>
        <v>N</v>
      </c>
      <c r="D5903" s="52">
        <f>_xlfn.XLOOKUP(B5903,Cal_Date!B:B,Cal_Date!A:A,0)</f>
        <v>1</v>
      </c>
      <c r="E5903">
        <v>2019</v>
      </c>
      <c r="F5903" t="s">
        <v>126</v>
      </c>
      <c r="G5903" t="s">
        <v>130</v>
      </c>
      <c r="H5903" t="s">
        <v>14</v>
      </c>
      <c r="I5903" t="s">
        <v>18</v>
      </c>
      <c r="J5903" t="s">
        <v>15</v>
      </c>
      <c r="K5903" t="s">
        <v>43</v>
      </c>
      <c r="L5903">
        <v>1</v>
      </c>
      <c r="M5903">
        <v>1001</v>
      </c>
      <c r="O5903" t="s">
        <v>25</v>
      </c>
      <c r="R5903" t="s">
        <v>44</v>
      </c>
      <c r="S5903" s="49" t="str">
        <f t="shared" si="737"/>
        <v>Card</v>
      </c>
      <c r="T5903" s="3">
        <v>0.03</v>
      </c>
      <c r="U5903" s="2">
        <v>7.42</v>
      </c>
      <c r="V5903" s="2">
        <v>2.2200000000000002</v>
      </c>
      <c r="W5903" s="54">
        <f>_xlfn.XLOOKUP(M5903,Market!A:A,Market!F:F,0)</f>
        <v>0.06</v>
      </c>
      <c r="X5903" s="55">
        <f t="shared" si="738"/>
        <v>0.22259999999999999</v>
      </c>
      <c r="Y5903" s="55">
        <f t="shared" si="739"/>
        <v>5.1999999999999993</v>
      </c>
      <c r="Z5903" s="54">
        <f t="shared" si="740"/>
        <v>0.70080862533692712</v>
      </c>
      <c r="AA5903" s="49" t="str">
        <f t="shared" ca="1" si="741"/>
        <v>N</v>
      </c>
      <c r="AB5903" s="49">
        <f t="shared" ca="1" si="742"/>
        <v>5</v>
      </c>
      <c r="AC5903" s="49" t="str">
        <f t="shared" ca="1" si="743"/>
        <v>N</v>
      </c>
    </row>
    <row r="5904" spans="1:29" x14ac:dyDescent="0.25">
      <c r="A5904">
        <v>4201</v>
      </c>
      <c r="B5904" s="9">
        <v>43561</v>
      </c>
      <c r="C5904" s="50" t="str">
        <f t="shared" si="736"/>
        <v>N</v>
      </c>
      <c r="D5904" s="52">
        <f>_xlfn.XLOOKUP(B5904,Cal_Date!B:B,Cal_Date!A:A,0)</f>
        <v>1</v>
      </c>
      <c r="E5904">
        <v>2019</v>
      </c>
      <c r="F5904" t="s">
        <v>126</v>
      </c>
      <c r="G5904" t="s">
        <v>130</v>
      </c>
      <c r="H5904" t="s">
        <v>14</v>
      </c>
      <c r="I5904" t="s">
        <v>18</v>
      </c>
      <c r="J5904" t="s">
        <v>15</v>
      </c>
      <c r="K5904" t="s">
        <v>43</v>
      </c>
      <c r="L5904">
        <v>1</v>
      </c>
      <c r="M5904">
        <v>1001</v>
      </c>
      <c r="O5904" t="s">
        <v>25</v>
      </c>
      <c r="R5904" t="s">
        <v>44</v>
      </c>
      <c r="S5904" s="49" t="str">
        <f t="shared" si="737"/>
        <v>Card</v>
      </c>
      <c r="T5904" s="3">
        <v>0.03</v>
      </c>
      <c r="U5904" s="2">
        <v>6.8900000000000006</v>
      </c>
      <c r="V5904" s="2">
        <v>2.1</v>
      </c>
      <c r="W5904" s="54">
        <f>_xlfn.XLOOKUP(M5904,Market!A:A,Market!F:F,0)</f>
        <v>0.06</v>
      </c>
      <c r="X5904" s="55">
        <f t="shared" si="738"/>
        <v>0.20670000000000002</v>
      </c>
      <c r="Y5904" s="55">
        <f t="shared" si="739"/>
        <v>4.7900000000000009</v>
      </c>
      <c r="Z5904" s="54">
        <f t="shared" si="740"/>
        <v>0.69521044992743108</v>
      </c>
      <c r="AA5904" s="49" t="str">
        <f t="shared" ca="1" si="741"/>
        <v>N</v>
      </c>
      <c r="AB5904" s="49">
        <f t="shared" ca="1" si="742"/>
        <v>5</v>
      </c>
      <c r="AC5904" s="49" t="str">
        <f t="shared" ca="1" si="743"/>
        <v>N</v>
      </c>
    </row>
    <row r="5905" spans="1:29" x14ac:dyDescent="0.25">
      <c r="A5905">
        <v>4202</v>
      </c>
      <c r="B5905" s="9">
        <v>43561</v>
      </c>
      <c r="C5905" s="50" t="str">
        <f t="shared" si="736"/>
        <v>N</v>
      </c>
      <c r="D5905" s="52">
        <f>_xlfn.XLOOKUP(B5905,Cal_Date!B:B,Cal_Date!A:A,0)</f>
        <v>1</v>
      </c>
      <c r="E5905">
        <v>2019</v>
      </c>
      <c r="F5905" t="s">
        <v>126</v>
      </c>
      <c r="G5905" t="s">
        <v>130</v>
      </c>
      <c r="H5905" t="s">
        <v>11</v>
      </c>
      <c r="I5905" t="s">
        <v>11</v>
      </c>
      <c r="J5905" t="s">
        <v>15</v>
      </c>
      <c r="K5905" t="s">
        <v>42</v>
      </c>
      <c r="L5905">
        <v>2</v>
      </c>
      <c r="M5905">
        <v>1002</v>
      </c>
      <c r="O5905" t="s">
        <v>28</v>
      </c>
      <c r="R5905" t="s">
        <v>44</v>
      </c>
      <c r="S5905" s="49" t="str">
        <f t="shared" si="737"/>
        <v>Card</v>
      </c>
      <c r="T5905" s="3">
        <v>0.03</v>
      </c>
      <c r="U5905" s="2">
        <v>5.3000000000000007</v>
      </c>
      <c r="V5905" s="2">
        <v>1.74</v>
      </c>
      <c r="W5905" s="54">
        <f>_xlfn.XLOOKUP(M5905,Market!A:A,Market!F:F,0)</f>
        <v>0.06</v>
      </c>
      <c r="X5905" s="55">
        <f t="shared" si="738"/>
        <v>0.159</v>
      </c>
      <c r="Y5905" s="55">
        <f t="shared" si="739"/>
        <v>3.5600000000000005</v>
      </c>
      <c r="Z5905" s="54">
        <f t="shared" si="740"/>
        <v>0.67169811320754713</v>
      </c>
      <c r="AA5905" s="49" t="str">
        <f t="shared" ca="1" si="741"/>
        <v>N</v>
      </c>
      <c r="AB5905" s="49">
        <f t="shared" ca="1" si="742"/>
        <v>5</v>
      </c>
      <c r="AC5905" s="49" t="str">
        <f t="shared" ca="1" si="743"/>
        <v>N</v>
      </c>
    </row>
    <row r="5906" spans="1:29" x14ac:dyDescent="0.25">
      <c r="A5906">
        <v>4203</v>
      </c>
      <c r="B5906" s="9">
        <v>43561</v>
      </c>
      <c r="C5906" s="50" t="str">
        <f t="shared" si="736"/>
        <v>N</v>
      </c>
      <c r="D5906" s="52">
        <f>_xlfn.XLOOKUP(B5906,Cal_Date!B:B,Cal_Date!A:A,0)</f>
        <v>1</v>
      </c>
      <c r="E5906">
        <v>2019</v>
      </c>
      <c r="F5906" t="s">
        <v>126</v>
      </c>
      <c r="G5906" t="s">
        <v>130</v>
      </c>
      <c r="H5906" t="s">
        <v>11</v>
      </c>
      <c r="I5906" t="s">
        <v>11</v>
      </c>
      <c r="J5906" t="s">
        <v>15</v>
      </c>
      <c r="K5906" t="s">
        <v>42</v>
      </c>
      <c r="L5906">
        <v>2</v>
      </c>
      <c r="M5906">
        <v>1003</v>
      </c>
      <c r="O5906" t="s">
        <v>25</v>
      </c>
      <c r="R5906" t="s">
        <v>44</v>
      </c>
      <c r="S5906" s="49" t="str">
        <f t="shared" si="737"/>
        <v>Card</v>
      </c>
      <c r="T5906" s="3">
        <v>0.03</v>
      </c>
      <c r="U5906" s="2">
        <v>5.3000000000000007</v>
      </c>
      <c r="V5906" s="2">
        <v>1.74</v>
      </c>
      <c r="W5906" s="54">
        <f>_xlfn.XLOOKUP(M5906,Market!A:A,Market!F:F,0)</f>
        <v>0.06</v>
      </c>
      <c r="X5906" s="55">
        <f t="shared" si="738"/>
        <v>0.159</v>
      </c>
      <c r="Y5906" s="55">
        <f t="shared" si="739"/>
        <v>3.5600000000000005</v>
      </c>
      <c r="Z5906" s="54">
        <f t="shared" si="740"/>
        <v>0.67169811320754713</v>
      </c>
      <c r="AA5906" s="49" t="str">
        <f t="shared" ca="1" si="741"/>
        <v>N</v>
      </c>
      <c r="AB5906" s="49">
        <f t="shared" ca="1" si="742"/>
        <v>5</v>
      </c>
      <c r="AC5906" s="49" t="str">
        <f t="shared" ca="1" si="743"/>
        <v>N</v>
      </c>
    </row>
    <row r="5907" spans="1:29" x14ac:dyDescent="0.25">
      <c r="A5907">
        <v>4204</v>
      </c>
      <c r="B5907" s="9">
        <v>43561</v>
      </c>
      <c r="C5907" s="50" t="str">
        <f t="shared" si="736"/>
        <v>N</v>
      </c>
      <c r="D5907" s="52">
        <f>_xlfn.XLOOKUP(B5907,Cal_Date!B:B,Cal_Date!A:A,0)</f>
        <v>1</v>
      </c>
      <c r="E5907">
        <v>2019</v>
      </c>
      <c r="F5907" t="s">
        <v>126</v>
      </c>
      <c r="G5907" t="s">
        <v>130</v>
      </c>
      <c r="H5907" t="s">
        <v>48</v>
      </c>
      <c r="I5907" t="s">
        <v>18</v>
      </c>
      <c r="J5907" t="s">
        <v>10</v>
      </c>
      <c r="K5907" t="s">
        <v>43</v>
      </c>
      <c r="L5907">
        <v>1</v>
      </c>
      <c r="M5907">
        <v>1003</v>
      </c>
      <c r="O5907" t="s">
        <v>25</v>
      </c>
      <c r="R5907" t="s">
        <v>44</v>
      </c>
      <c r="S5907" s="49" t="str">
        <f t="shared" si="737"/>
        <v>Card</v>
      </c>
      <c r="T5907" s="3">
        <v>0.03</v>
      </c>
      <c r="U5907" s="2">
        <v>7.42</v>
      </c>
      <c r="V5907" s="2">
        <v>1.46</v>
      </c>
      <c r="W5907" s="54">
        <f>_xlfn.XLOOKUP(M5907,Market!A:A,Market!F:F,0)</f>
        <v>0.06</v>
      </c>
      <c r="X5907" s="55">
        <f t="shared" si="738"/>
        <v>0.22259999999999999</v>
      </c>
      <c r="Y5907" s="55">
        <f t="shared" si="739"/>
        <v>5.96</v>
      </c>
      <c r="Z5907" s="54">
        <f t="shared" si="740"/>
        <v>0.80323450134770891</v>
      </c>
      <c r="AA5907" s="49" t="str">
        <f t="shared" ca="1" si="741"/>
        <v>N</v>
      </c>
      <c r="AB5907" s="49">
        <f t="shared" ca="1" si="742"/>
        <v>5</v>
      </c>
      <c r="AC5907" s="49" t="str">
        <f t="shared" ca="1" si="743"/>
        <v>N</v>
      </c>
    </row>
    <row r="5908" spans="1:29" x14ac:dyDescent="0.25">
      <c r="A5908">
        <v>4205</v>
      </c>
      <c r="B5908" s="9">
        <v>43561</v>
      </c>
      <c r="C5908" s="50" t="str">
        <f t="shared" si="736"/>
        <v>N</v>
      </c>
      <c r="D5908" s="52">
        <f>_xlfn.XLOOKUP(B5908,Cal_Date!B:B,Cal_Date!A:A,0)</f>
        <v>1</v>
      </c>
      <c r="E5908">
        <v>2019</v>
      </c>
      <c r="F5908" t="s">
        <v>126</v>
      </c>
      <c r="G5908" t="s">
        <v>130</v>
      </c>
      <c r="H5908" t="s">
        <v>48</v>
      </c>
      <c r="I5908" t="s">
        <v>18</v>
      </c>
      <c r="J5908" t="s">
        <v>10</v>
      </c>
      <c r="K5908" t="s">
        <v>43</v>
      </c>
      <c r="L5908">
        <v>1</v>
      </c>
      <c r="M5908">
        <v>1003</v>
      </c>
      <c r="O5908" t="s">
        <v>25</v>
      </c>
      <c r="R5908" t="s">
        <v>44</v>
      </c>
      <c r="S5908" s="49" t="str">
        <f t="shared" si="737"/>
        <v>Card</v>
      </c>
      <c r="T5908" s="3">
        <v>0.03</v>
      </c>
      <c r="U5908" s="2">
        <v>7.42</v>
      </c>
      <c r="V5908" s="2">
        <v>1.46</v>
      </c>
      <c r="W5908" s="54">
        <f>_xlfn.XLOOKUP(M5908,Market!A:A,Market!F:F,0)</f>
        <v>0.06</v>
      </c>
      <c r="X5908" s="55">
        <f t="shared" si="738"/>
        <v>0.22259999999999999</v>
      </c>
      <c r="Y5908" s="55">
        <f t="shared" si="739"/>
        <v>5.96</v>
      </c>
      <c r="Z5908" s="54">
        <f t="shared" si="740"/>
        <v>0.80323450134770891</v>
      </c>
      <c r="AA5908" s="49" t="str">
        <f t="shared" ca="1" si="741"/>
        <v>N</v>
      </c>
      <c r="AB5908" s="49">
        <f t="shared" ca="1" si="742"/>
        <v>5</v>
      </c>
      <c r="AC5908" s="49" t="str">
        <f t="shared" ca="1" si="743"/>
        <v>N</v>
      </c>
    </row>
    <row r="5909" spans="1:29" x14ac:dyDescent="0.25">
      <c r="A5909">
        <v>4206</v>
      </c>
      <c r="B5909" s="9">
        <v>43561</v>
      </c>
      <c r="C5909" s="50" t="str">
        <f t="shared" si="736"/>
        <v>N</v>
      </c>
      <c r="D5909" s="52">
        <f>_xlfn.XLOOKUP(B5909,Cal_Date!B:B,Cal_Date!A:A,0)</f>
        <v>1</v>
      </c>
      <c r="E5909">
        <v>2019</v>
      </c>
      <c r="F5909" t="s">
        <v>126</v>
      </c>
      <c r="G5909" t="s">
        <v>130</v>
      </c>
      <c r="H5909" t="s">
        <v>11</v>
      </c>
      <c r="I5909" t="s">
        <v>11</v>
      </c>
      <c r="J5909" t="s">
        <v>15</v>
      </c>
      <c r="K5909" t="s">
        <v>42</v>
      </c>
      <c r="L5909">
        <v>1</v>
      </c>
      <c r="M5909">
        <v>1004</v>
      </c>
      <c r="O5909" t="s">
        <v>28</v>
      </c>
      <c r="R5909" t="s">
        <v>44</v>
      </c>
      <c r="S5909" s="49" t="str">
        <f t="shared" si="737"/>
        <v>Card</v>
      </c>
      <c r="T5909" s="3">
        <v>0.03</v>
      </c>
      <c r="U5909" s="2">
        <v>2.6500000000000004</v>
      </c>
      <c r="V5909" s="2">
        <v>0.87</v>
      </c>
      <c r="W5909" s="54">
        <f>_xlfn.XLOOKUP(M5909,Market!A:A,Market!F:F,0)</f>
        <v>0.06</v>
      </c>
      <c r="X5909" s="55">
        <f t="shared" si="738"/>
        <v>7.9500000000000001E-2</v>
      </c>
      <c r="Y5909" s="55">
        <f t="shared" si="739"/>
        <v>1.7800000000000002</v>
      </c>
      <c r="Z5909" s="54">
        <f t="shared" si="740"/>
        <v>0.67169811320754713</v>
      </c>
      <c r="AA5909" s="49" t="str">
        <f t="shared" ca="1" si="741"/>
        <v>N</v>
      </c>
      <c r="AB5909" s="49">
        <f t="shared" ca="1" si="742"/>
        <v>5</v>
      </c>
      <c r="AC5909" s="49" t="str">
        <f t="shared" ca="1" si="743"/>
        <v>N</v>
      </c>
    </row>
    <row r="5910" spans="1:29" x14ac:dyDescent="0.25">
      <c r="A5910">
        <v>4207</v>
      </c>
      <c r="B5910" s="9">
        <v>43561</v>
      </c>
      <c r="C5910" s="50" t="str">
        <f t="shared" si="736"/>
        <v>N</v>
      </c>
      <c r="D5910" s="52">
        <f>_xlfn.XLOOKUP(B5910,Cal_Date!B:B,Cal_Date!A:A,0)</f>
        <v>1</v>
      </c>
      <c r="E5910">
        <v>2019</v>
      </c>
      <c r="F5910" t="s">
        <v>126</v>
      </c>
      <c r="G5910" t="s">
        <v>130</v>
      </c>
      <c r="H5910" t="s">
        <v>11</v>
      </c>
      <c r="I5910" t="s">
        <v>11</v>
      </c>
      <c r="J5910" t="s">
        <v>15</v>
      </c>
      <c r="K5910" t="s">
        <v>42</v>
      </c>
      <c r="L5910">
        <v>2</v>
      </c>
      <c r="M5910">
        <v>1005</v>
      </c>
      <c r="O5910" t="s">
        <v>25</v>
      </c>
      <c r="R5910" t="s">
        <v>44</v>
      </c>
      <c r="S5910" s="49" t="str">
        <f t="shared" si="737"/>
        <v>Card</v>
      </c>
      <c r="T5910" s="3">
        <v>0.03</v>
      </c>
      <c r="U5910" s="2">
        <v>5.4450000000000003</v>
      </c>
      <c r="V5910" s="2">
        <v>1.74</v>
      </c>
      <c r="W5910" s="54">
        <f>_xlfn.XLOOKUP(M5910,Market!A:A,Market!F:F,0)</f>
        <v>8.8999999999999996E-2</v>
      </c>
      <c r="X5910" s="55">
        <f t="shared" si="738"/>
        <v>0.16335</v>
      </c>
      <c r="Y5910" s="55">
        <f t="shared" si="739"/>
        <v>3.7050000000000001</v>
      </c>
      <c r="Z5910" s="54">
        <f t="shared" si="740"/>
        <v>0.68044077134986225</v>
      </c>
      <c r="AA5910" s="49" t="str">
        <f t="shared" ca="1" si="741"/>
        <v>N</v>
      </c>
      <c r="AB5910" s="49">
        <f t="shared" ca="1" si="742"/>
        <v>5</v>
      </c>
      <c r="AC5910" s="49" t="str">
        <f t="shared" ca="1" si="743"/>
        <v>N</v>
      </c>
    </row>
    <row r="5911" spans="1:29" x14ac:dyDescent="0.25">
      <c r="A5911">
        <v>4208</v>
      </c>
      <c r="B5911" s="9">
        <v>43561</v>
      </c>
      <c r="C5911" s="50" t="str">
        <f t="shared" si="736"/>
        <v>N</v>
      </c>
      <c r="D5911" s="52">
        <f>_xlfn.XLOOKUP(B5911,Cal_Date!B:B,Cal_Date!A:A,0)</f>
        <v>1</v>
      </c>
      <c r="E5911">
        <v>2019</v>
      </c>
      <c r="F5911" t="s">
        <v>126</v>
      </c>
      <c r="G5911" t="s">
        <v>130</v>
      </c>
      <c r="H5911" t="s">
        <v>48</v>
      </c>
      <c r="I5911" t="s">
        <v>18</v>
      </c>
      <c r="J5911" t="s">
        <v>10</v>
      </c>
      <c r="K5911" t="s">
        <v>43</v>
      </c>
      <c r="L5911">
        <v>1</v>
      </c>
      <c r="M5911">
        <v>1005</v>
      </c>
      <c r="O5911" t="s">
        <v>25</v>
      </c>
      <c r="R5911" t="s">
        <v>44</v>
      </c>
      <c r="S5911" s="49" t="str">
        <f t="shared" si="737"/>
        <v>Card</v>
      </c>
      <c r="T5911" s="3">
        <v>0.03</v>
      </c>
      <c r="U5911" s="2">
        <v>7.6229999999999993</v>
      </c>
      <c r="V5911" s="2">
        <v>1.46</v>
      </c>
      <c r="W5911" s="54">
        <f>_xlfn.XLOOKUP(M5911,Market!A:A,Market!F:F,0)</f>
        <v>8.8999999999999996E-2</v>
      </c>
      <c r="X5911" s="55">
        <f t="shared" si="738"/>
        <v>0.22868999999999998</v>
      </c>
      <c r="Y5911" s="55">
        <f t="shared" si="739"/>
        <v>6.1629999999999994</v>
      </c>
      <c r="Z5911" s="54">
        <f t="shared" si="740"/>
        <v>0.80847435392889933</v>
      </c>
      <c r="AA5911" s="49" t="str">
        <f t="shared" ca="1" si="741"/>
        <v>N</v>
      </c>
      <c r="AB5911" s="49">
        <f t="shared" ca="1" si="742"/>
        <v>5</v>
      </c>
      <c r="AC5911" s="49" t="str">
        <f t="shared" ca="1" si="743"/>
        <v>N</v>
      </c>
    </row>
    <row r="5912" spans="1:29" x14ac:dyDescent="0.25">
      <c r="A5912">
        <v>4209</v>
      </c>
      <c r="B5912" s="9">
        <v>43561</v>
      </c>
      <c r="C5912" s="50" t="str">
        <f t="shared" si="736"/>
        <v>N</v>
      </c>
      <c r="D5912" s="52">
        <f>_xlfn.XLOOKUP(B5912,Cal_Date!B:B,Cal_Date!A:A,0)</f>
        <v>1</v>
      </c>
      <c r="E5912">
        <v>2019</v>
      </c>
      <c r="F5912" t="s">
        <v>126</v>
      </c>
      <c r="G5912" t="s">
        <v>130</v>
      </c>
      <c r="H5912" t="s">
        <v>48</v>
      </c>
      <c r="I5912" t="s">
        <v>18</v>
      </c>
      <c r="J5912" t="s">
        <v>10</v>
      </c>
      <c r="K5912" t="s">
        <v>43</v>
      </c>
      <c r="L5912">
        <v>2</v>
      </c>
      <c r="M5912">
        <v>1003</v>
      </c>
      <c r="O5912" t="s">
        <v>25</v>
      </c>
      <c r="R5912" t="s">
        <v>44</v>
      </c>
      <c r="S5912" s="49" t="str">
        <f t="shared" si="737"/>
        <v>Card</v>
      </c>
      <c r="T5912" s="3">
        <v>0.03</v>
      </c>
      <c r="U5912" s="2">
        <v>14.84</v>
      </c>
      <c r="V5912" s="2">
        <v>2.92</v>
      </c>
      <c r="W5912" s="54">
        <f>_xlfn.XLOOKUP(M5912,Market!A:A,Market!F:F,0)</f>
        <v>0.06</v>
      </c>
      <c r="X5912" s="55">
        <f t="shared" si="738"/>
        <v>0.44519999999999998</v>
      </c>
      <c r="Y5912" s="55">
        <f t="shared" si="739"/>
        <v>11.92</v>
      </c>
      <c r="Z5912" s="54">
        <f t="shared" si="740"/>
        <v>0.80323450134770891</v>
      </c>
      <c r="AA5912" s="49" t="str">
        <f t="shared" ca="1" si="741"/>
        <v>N</v>
      </c>
      <c r="AB5912" s="49">
        <f t="shared" ca="1" si="742"/>
        <v>5</v>
      </c>
      <c r="AC5912" s="49" t="str">
        <f t="shared" ca="1" si="743"/>
        <v>N</v>
      </c>
    </row>
    <row r="5913" spans="1:29" x14ac:dyDescent="0.25">
      <c r="A5913">
        <v>4210</v>
      </c>
      <c r="B5913" s="9">
        <v>43561</v>
      </c>
      <c r="C5913" s="50" t="str">
        <f t="shared" si="736"/>
        <v>N</v>
      </c>
      <c r="D5913" s="52">
        <f>_xlfn.XLOOKUP(B5913,Cal_Date!B:B,Cal_Date!A:A,0)</f>
        <v>1</v>
      </c>
      <c r="E5913">
        <v>2019</v>
      </c>
      <c r="F5913" t="s">
        <v>126</v>
      </c>
      <c r="G5913" t="s">
        <v>130</v>
      </c>
      <c r="H5913" t="s">
        <v>11</v>
      </c>
      <c r="I5913" t="s">
        <v>11</v>
      </c>
      <c r="J5913" t="s">
        <v>15</v>
      </c>
      <c r="K5913" t="s">
        <v>42</v>
      </c>
      <c r="L5913">
        <v>1</v>
      </c>
      <c r="M5913">
        <v>1007</v>
      </c>
      <c r="O5913" t="s">
        <v>28</v>
      </c>
      <c r="R5913" t="s">
        <v>44</v>
      </c>
      <c r="S5913" s="49" t="str">
        <f t="shared" si="737"/>
        <v>Card</v>
      </c>
      <c r="T5913" s="3">
        <v>0.03</v>
      </c>
      <c r="U5913" s="2">
        <v>2.7225000000000001</v>
      </c>
      <c r="V5913" s="2">
        <v>0.87</v>
      </c>
      <c r="W5913" s="54">
        <f>_xlfn.XLOOKUP(M5913,Market!A:A,Market!F:F,0)</f>
        <v>8.8999999999999996E-2</v>
      </c>
      <c r="X5913" s="55">
        <f t="shared" si="738"/>
        <v>8.1674999999999998E-2</v>
      </c>
      <c r="Y5913" s="55">
        <f t="shared" si="739"/>
        <v>1.8525</v>
      </c>
      <c r="Z5913" s="54">
        <f t="shared" si="740"/>
        <v>0.68044077134986225</v>
      </c>
      <c r="AA5913" s="49" t="str">
        <f t="shared" ca="1" si="741"/>
        <v>N</v>
      </c>
      <c r="AB5913" s="49">
        <f t="shared" ca="1" si="742"/>
        <v>5</v>
      </c>
      <c r="AC5913" s="49" t="str">
        <f t="shared" ca="1" si="743"/>
        <v>N</v>
      </c>
    </row>
    <row r="5914" spans="1:29" x14ac:dyDescent="0.25">
      <c r="A5914">
        <v>4211</v>
      </c>
      <c r="B5914" s="9">
        <v>43561</v>
      </c>
      <c r="C5914" s="50" t="str">
        <f t="shared" si="736"/>
        <v>N</v>
      </c>
      <c r="D5914" s="52">
        <f>_xlfn.XLOOKUP(B5914,Cal_Date!B:B,Cal_Date!A:A,0)</f>
        <v>1</v>
      </c>
      <c r="E5914">
        <v>2019</v>
      </c>
      <c r="F5914" t="s">
        <v>126</v>
      </c>
      <c r="G5914" t="s">
        <v>130</v>
      </c>
      <c r="H5914" t="s">
        <v>11</v>
      </c>
      <c r="I5914" t="s">
        <v>13</v>
      </c>
      <c r="J5914" t="s">
        <v>15</v>
      </c>
      <c r="K5914" t="s">
        <v>42</v>
      </c>
      <c r="L5914">
        <v>2</v>
      </c>
      <c r="M5914">
        <v>1006</v>
      </c>
      <c r="O5914" t="s">
        <v>28</v>
      </c>
      <c r="R5914" t="s">
        <v>44</v>
      </c>
      <c r="S5914" s="49" t="str">
        <f t="shared" si="737"/>
        <v>Card</v>
      </c>
      <c r="T5914" s="3">
        <v>0.03</v>
      </c>
      <c r="U5914" s="2">
        <v>5.4450000000000003</v>
      </c>
      <c r="V5914" s="2">
        <v>2.84</v>
      </c>
      <c r="W5914" s="54">
        <f>_xlfn.XLOOKUP(M5914,Market!A:A,Market!F:F,0)</f>
        <v>8.8999999999999996E-2</v>
      </c>
      <c r="X5914" s="55">
        <f t="shared" si="738"/>
        <v>0.16335</v>
      </c>
      <c r="Y5914" s="55">
        <f t="shared" si="739"/>
        <v>2.6050000000000004</v>
      </c>
      <c r="Z5914" s="54">
        <f t="shared" si="740"/>
        <v>0.47842056932966032</v>
      </c>
      <c r="AA5914" s="49" t="str">
        <f t="shared" ca="1" si="741"/>
        <v>N</v>
      </c>
      <c r="AB5914" s="49">
        <f t="shared" ca="1" si="742"/>
        <v>5</v>
      </c>
      <c r="AC5914" s="49" t="str">
        <f t="shared" ca="1" si="743"/>
        <v>N</v>
      </c>
    </row>
    <row r="5915" spans="1:29" x14ac:dyDescent="0.25">
      <c r="A5915">
        <v>4212</v>
      </c>
      <c r="B5915" s="9">
        <v>43561</v>
      </c>
      <c r="C5915" s="50" t="str">
        <f t="shared" si="736"/>
        <v>N</v>
      </c>
      <c r="D5915" s="52">
        <f>_xlfn.XLOOKUP(B5915,Cal_Date!B:B,Cal_Date!A:A,0)</f>
        <v>1</v>
      </c>
      <c r="E5915">
        <v>2019</v>
      </c>
      <c r="F5915" t="s">
        <v>126</v>
      </c>
      <c r="G5915" t="s">
        <v>130</v>
      </c>
      <c r="H5915" t="s">
        <v>11</v>
      </c>
      <c r="I5915" t="s">
        <v>13</v>
      </c>
      <c r="J5915" t="s">
        <v>15</v>
      </c>
      <c r="K5915" t="s">
        <v>42</v>
      </c>
      <c r="L5915">
        <v>1</v>
      </c>
      <c r="M5915">
        <v>1006</v>
      </c>
      <c r="O5915" t="s">
        <v>28</v>
      </c>
      <c r="R5915" t="s">
        <v>44</v>
      </c>
      <c r="S5915" s="49" t="str">
        <f t="shared" si="737"/>
        <v>Card</v>
      </c>
      <c r="T5915" s="3">
        <v>0.03</v>
      </c>
      <c r="U5915" s="2">
        <v>2.7225000000000001</v>
      </c>
      <c r="V5915" s="2">
        <v>1.42</v>
      </c>
      <c r="W5915" s="54">
        <f>_xlfn.XLOOKUP(M5915,Market!A:A,Market!F:F,0)</f>
        <v>8.8999999999999996E-2</v>
      </c>
      <c r="X5915" s="55">
        <f t="shared" si="738"/>
        <v>8.1674999999999998E-2</v>
      </c>
      <c r="Y5915" s="55">
        <f t="shared" si="739"/>
        <v>1.3025000000000002</v>
      </c>
      <c r="Z5915" s="54">
        <f t="shared" si="740"/>
        <v>0.47842056932966032</v>
      </c>
      <c r="AA5915" s="49" t="str">
        <f t="shared" ca="1" si="741"/>
        <v>N</v>
      </c>
      <c r="AB5915" s="49">
        <f t="shared" ca="1" si="742"/>
        <v>5</v>
      </c>
      <c r="AC5915" s="49" t="str">
        <f t="shared" ca="1" si="743"/>
        <v>N</v>
      </c>
    </row>
    <row r="5916" spans="1:29" x14ac:dyDescent="0.25">
      <c r="A5916">
        <v>4213</v>
      </c>
      <c r="B5916" s="9">
        <v>43561</v>
      </c>
      <c r="C5916" s="50" t="str">
        <f t="shared" si="736"/>
        <v>N</v>
      </c>
      <c r="D5916" s="52">
        <f>_xlfn.XLOOKUP(B5916,Cal_Date!B:B,Cal_Date!A:A,0)</f>
        <v>1</v>
      </c>
      <c r="E5916">
        <v>2019</v>
      </c>
      <c r="F5916" t="s">
        <v>126</v>
      </c>
      <c r="G5916" t="s">
        <v>130</v>
      </c>
      <c r="H5916" t="s">
        <v>11</v>
      </c>
      <c r="I5916" t="s">
        <v>13</v>
      </c>
      <c r="J5916" t="s">
        <v>15</v>
      </c>
      <c r="K5916" t="s">
        <v>42</v>
      </c>
      <c r="L5916">
        <v>1</v>
      </c>
      <c r="M5916">
        <v>1006</v>
      </c>
      <c r="O5916" t="s">
        <v>28</v>
      </c>
      <c r="R5916" t="s">
        <v>44</v>
      </c>
      <c r="S5916" s="49" t="str">
        <f t="shared" si="737"/>
        <v>Card</v>
      </c>
      <c r="T5916" s="3">
        <v>0.03</v>
      </c>
      <c r="U5916" s="2">
        <v>2.7225000000000001</v>
      </c>
      <c r="V5916" s="2">
        <v>1.42</v>
      </c>
      <c r="W5916" s="54">
        <f>_xlfn.XLOOKUP(M5916,Market!A:A,Market!F:F,0)</f>
        <v>8.8999999999999996E-2</v>
      </c>
      <c r="X5916" s="55">
        <f t="shared" si="738"/>
        <v>8.1674999999999998E-2</v>
      </c>
      <c r="Y5916" s="55">
        <f t="shared" si="739"/>
        <v>1.3025000000000002</v>
      </c>
      <c r="Z5916" s="54">
        <f t="shared" si="740"/>
        <v>0.47842056932966032</v>
      </c>
      <c r="AA5916" s="49" t="str">
        <f t="shared" ca="1" si="741"/>
        <v>N</v>
      </c>
      <c r="AB5916" s="49">
        <f t="shared" ca="1" si="742"/>
        <v>5</v>
      </c>
      <c r="AC5916" s="49" t="str">
        <f t="shared" ca="1" si="743"/>
        <v>N</v>
      </c>
    </row>
    <row r="5917" spans="1:29" x14ac:dyDescent="0.25">
      <c r="A5917">
        <v>4214</v>
      </c>
      <c r="B5917" s="9">
        <v>43561</v>
      </c>
      <c r="C5917" s="50" t="str">
        <f t="shared" si="736"/>
        <v>N</v>
      </c>
      <c r="D5917" s="52">
        <f>_xlfn.XLOOKUP(B5917,Cal_Date!B:B,Cal_Date!A:A,0)</f>
        <v>1</v>
      </c>
      <c r="E5917">
        <v>2019</v>
      </c>
      <c r="F5917" t="s">
        <v>126</v>
      </c>
      <c r="G5917" t="s">
        <v>130</v>
      </c>
      <c r="H5917" t="s">
        <v>11</v>
      </c>
      <c r="I5917" t="s">
        <v>13</v>
      </c>
      <c r="J5917" t="s">
        <v>15</v>
      </c>
      <c r="K5917" t="s">
        <v>42</v>
      </c>
      <c r="L5917">
        <v>1</v>
      </c>
      <c r="M5917">
        <v>1004</v>
      </c>
      <c r="O5917" t="s">
        <v>28</v>
      </c>
      <c r="R5917" t="s">
        <v>44</v>
      </c>
      <c r="S5917" s="49" t="str">
        <f t="shared" si="737"/>
        <v>Card</v>
      </c>
      <c r="T5917" s="3">
        <v>0.03</v>
      </c>
      <c r="U5917" s="2">
        <v>2.6500000000000004</v>
      </c>
      <c r="V5917" s="2">
        <v>1.42</v>
      </c>
      <c r="W5917" s="54">
        <f>_xlfn.XLOOKUP(M5917,Market!A:A,Market!F:F,0)</f>
        <v>0.06</v>
      </c>
      <c r="X5917" s="55">
        <f t="shared" si="738"/>
        <v>7.9500000000000001E-2</v>
      </c>
      <c r="Y5917" s="55">
        <f t="shared" si="739"/>
        <v>1.2300000000000004</v>
      </c>
      <c r="Z5917" s="54">
        <f t="shared" si="740"/>
        <v>0.46415094339622653</v>
      </c>
      <c r="AA5917" s="49" t="str">
        <f t="shared" ca="1" si="741"/>
        <v>N</v>
      </c>
      <c r="AB5917" s="49">
        <f t="shared" ca="1" si="742"/>
        <v>5</v>
      </c>
      <c r="AC5917" s="49" t="str">
        <f t="shared" ca="1" si="743"/>
        <v>N</v>
      </c>
    </row>
    <row r="5918" spans="1:29" x14ac:dyDescent="0.25">
      <c r="A5918">
        <v>4215</v>
      </c>
      <c r="B5918" s="9">
        <v>43561</v>
      </c>
      <c r="C5918" s="50" t="str">
        <f t="shared" si="736"/>
        <v>N</v>
      </c>
      <c r="D5918" s="52">
        <f>_xlfn.XLOOKUP(B5918,Cal_Date!B:B,Cal_Date!A:A,0)</f>
        <v>1</v>
      </c>
      <c r="E5918">
        <v>2019</v>
      </c>
      <c r="F5918" t="s">
        <v>126</v>
      </c>
      <c r="G5918" t="s">
        <v>130</v>
      </c>
      <c r="H5918" t="s">
        <v>48</v>
      </c>
      <c r="I5918" t="s">
        <v>18</v>
      </c>
      <c r="J5918" t="s">
        <v>10</v>
      </c>
      <c r="K5918" t="s">
        <v>43</v>
      </c>
      <c r="L5918">
        <v>1</v>
      </c>
      <c r="M5918">
        <v>1004</v>
      </c>
      <c r="O5918" t="s">
        <v>28</v>
      </c>
      <c r="R5918" t="s">
        <v>44</v>
      </c>
      <c r="S5918" s="49" t="str">
        <f t="shared" si="737"/>
        <v>Card</v>
      </c>
      <c r="T5918" s="3">
        <v>0.03</v>
      </c>
      <c r="U5918" s="2">
        <v>7.42</v>
      </c>
      <c r="V5918" s="2">
        <v>1.46</v>
      </c>
      <c r="W5918" s="54">
        <f>_xlfn.XLOOKUP(M5918,Market!A:A,Market!F:F,0)</f>
        <v>0.06</v>
      </c>
      <c r="X5918" s="55">
        <f t="shared" si="738"/>
        <v>0.22259999999999999</v>
      </c>
      <c r="Y5918" s="55">
        <f t="shared" si="739"/>
        <v>5.96</v>
      </c>
      <c r="Z5918" s="54">
        <f t="shared" si="740"/>
        <v>0.80323450134770891</v>
      </c>
      <c r="AA5918" s="49" t="str">
        <f t="shared" ca="1" si="741"/>
        <v>N</v>
      </c>
      <c r="AB5918" s="49">
        <f t="shared" ca="1" si="742"/>
        <v>5</v>
      </c>
      <c r="AC5918" s="49" t="str">
        <f t="shared" ca="1" si="743"/>
        <v>N</v>
      </c>
    </row>
    <row r="5919" spans="1:29" x14ac:dyDescent="0.25">
      <c r="A5919">
        <v>4216</v>
      </c>
      <c r="B5919" s="9">
        <v>43562</v>
      </c>
      <c r="C5919" s="50" t="str">
        <f t="shared" si="736"/>
        <v>N</v>
      </c>
      <c r="D5919" s="52">
        <f>_xlfn.XLOOKUP(B5919,Cal_Date!B:B,Cal_Date!A:A,0)</f>
        <v>2</v>
      </c>
      <c r="E5919">
        <v>2019</v>
      </c>
      <c r="F5919" t="s">
        <v>127</v>
      </c>
      <c r="G5919" t="s">
        <v>130</v>
      </c>
      <c r="H5919" t="s">
        <v>14</v>
      </c>
      <c r="I5919" t="s">
        <v>18</v>
      </c>
      <c r="J5919" t="s">
        <v>15</v>
      </c>
      <c r="K5919" t="s">
        <v>43</v>
      </c>
      <c r="L5919">
        <v>2</v>
      </c>
      <c r="M5919">
        <v>1000</v>
      </c>
      <c r="O5919" t="s">
        <v>25</v>
      </c>
      <c r="R5919" t="s">
        <v>44</v>
      </c>
      <c r="S5919" s="49" t="str">
        <f t="shared" si="737"/>
        <v>Card</v>
      </c>
      <c r="T5919" s="3">
        <v>0.03</v>
      </c>
      <c r="U5919" s="2">
        <v>14.040000000000001</v>
      </c>
      <c r="V5919" s="2">
        <v>4.2</v>
      </c>
      <c r="W5919" s="54">
        <f>_xlfn.XLOOKUP(M5919,Market!A:A,Market!F:F,0)</f>
        <v>0.08</v>
      </c>
      <c r="X5919" s="55">
        <f t="shared" si="738"/>
        <v>0.42120000000000002</v>
      </c>
      <c r="Y5919" s="55">
        <f t="shared" si="739"/>
        <v>9.84</v>
      </c>
      <c r="Z5919" s="54">
        <f t="shared" si="740"/>
        <v>0.70085470085470081</v>
      </c>
      <c r="AA5919" s="49" t="str">
        <f t="shared" ca="1" si="741"/>
        <v>N</v>
      </c>
      <c r="AB5919" s="49">
        <f t="shared" ca="1" si="742"/>
        <v>5</v>
      </c>
      <c r="AC5919" s="49" t="str">
        <f t="shared" ca="1" si="743"/>
        <v>N</v>
      </c>
    </row>
    <row r="5920" spans="1:29" x14ac:dyDescent="0.25">
      <c r="A5920">
        <v>4217</v>
      </c>
      <c r="B5920" s="9">
        <v>43562</v>
      </c>
      <c r="C5920" s="50" t="str">
        <f t="shared" si="736"/>
        <v>N</v>
      </c>
      <c r="D5920" s="52">
        <f>_xlfn.XLOOKUP(B5920,Cal_Date!B:B,Cal_Date!A:A,0)</f>
        <v>2</v>
      </c>
      <c r="E5920">
        <v>2019</v>
      </c>
      <c r="F5920" t="s">
        <v>127</v>
      </c>
      <c r="G5920" t="s">
        <v>130</v>
      </c>
      <c r="H5920" t="s">
        <v>11</v>
      </c>
      <c r="I5920" t="s">
        <v>13</v>
      </c>
      <c r="J5920" t="s">
        <v>15</v>
      </c>
      <c r="K5920" t="s">
        <v>42</v>
      </c>
      <c r="L5920">
        <v>1</v>
      </c>
      <c r="M5920">
        <v>1000</v>
      </c>
      <c r="O5920" t="s">
        <v>25</v>
      </c>
      <c r="R5920" t="s">
        <v>44</v>
      </c>
      <c r="S5920" s="49" t="str">
        <f t="shared" si="737"/>
        <v>Card</v>
      </c>
      <c r="T5920" s="3">
        <v>0.03</v>
      </c>
      <c r="U5920" s="2">
        <v>2.7</v>
      </c>
      <c r="V5920" s="2">
        <v>1.42</v>
      </c>
      <c r="W5920" s="54">
        <f>_xlfn.XLOOKUP(M5920,Market!A:A,Market!F:F,0)</f>
        <v>0.08</v>
      </c>
      <c r="X5920" s="55">
        <f t="shared" si="738"/>
        <v>8.1000000000000003E-2</v>
      </c>
      <c r="Y5920" s="55">
        <f t="shared" si="739"/>
        <v>1.2800000000000002</v>
      </c>
      <c r="Z5920" s="54">
        <f t="shared" si="740"/>
        <v>0.47407407407407415</v>
      </c>
      <c r="AA5920" s="49" t="str">
        <f t="shared" ca="1" si="741"/>
        <v>N</v>
      </c>
      <c r="AB5920" s="49">
        <f t="shared" ca="1" si="742"/>
        <v>5</v>
      </c>
      <c r="AC5920" s="49" t="str">
        <f t="shared" ca="1" si="743"/>
        <v>N</v>
      </c>
    </row>
    <row r="5921" spans="1:29" x14ac:dyDescent="0.25">
      <c r="A5921">
        <v>4218</v>
      </c>
      <c r="B5921" s="9">
        <v>43562</v>
      </c>
      <c r="C5921" s="50" t="str">
        <f t="shared" si="736"/>
        <v>N</v>
      </c>
      <c r="D5921" s="52">
        <f>_xlfn.XLOOKUP(B5921,Cal_Date!B:B,Cal_Date!A:A,0)</f>
        <v>2</v>
      </c>
      <c r="E5921">
        <v>2019</v>
      </c>
      <c r="F5921" t="s">
        <v>127</v>
      </c>
      <c r="G5921" t="s">
        <v>130</v>
      </c>
      <c r="H5921" t="s">
        <v>11</v>
      </c>
      <c r="I5921" t="s">
        <v>13</v>
      </c>
      <c r="J5921" t="s">
        <v>15</v>
      </c>
      <c r="K5921" t="s">
        <v>42</v>
      </c>
      <c r="L5921">
        <v>1</v>
      </c>
      <c r="M5921">
        <v>1000</v>
      </c>
      <c r="O5921" t="s">
        <v>25</v>
      </c>
      <c r="R5921" t="s">
        <v>44</v>
      </c>
      <c r="S5921" s="49" t="str">
        <f t="shared" si="737"/>
        <v>Card</v>
      </c>
      <c r="T5921" s="3">
        <v>0.03</v>
      </c>
      <c r="U5921" s="2">
        <v>2.7</v>
      </c>
      <c r="V5921" s="2">
        <v>1.42</v>
      </c>
      <c r="W5921" s="54">
        <f>_xlfn.XLOOKUP(M5921,Market!A:A,Market!F:F,0)</f>
        <v>0.08</v>
      </c>
      <c r="X5921" s="55">
        <f t="shared" si="738"/>
        <v>8.1000000000000003E-2</v>
      </c>
      <c r="Y5921" s="55">
        <f t="shared" si="739"/>
        <v>1.2800000000000002</v>
      </c>
      <c r="Z5921" s="54">
        <f t="shared" si="740"/>
        <v>0.47407407407407415</v>
      </c>
      <c r="AA5921" s="49" t="str">
        <f t="shared" ca="1" si="741"/>
        <v>N</v>
      </c>
      <c r="AB5921" s="49">
        <f t="shared" ca="1" si="742"/>
        <v>5</v>
      </c>
      <c r="AC5921" s="49" t="str">
        <f t="shared" ca="1" si="743"/>
        <v>N</v>
      </c>
    </row>
    <row r="5922" spans="1:29" x14ac:dyDescent="0.25">
      <c r="A5922">
        <v>4219</v>
      </c>
      <c r="B5922" s="9">
        <v>43562</v>
      </c>
      <c r="C5922" s="50" t="str">
        <f t="shared" si="736"/>
        <v>N</v>
      </c>
      <c r="D5922" s="52">
        <f>_xlfn.XLOOKUP(B5922,Cal_Date!B:B,Cal_Date!A:A,0)</f>
        <v>2</v>
      </c>
      <c r="E5922">
        <v>2019</v>
      </c>
      <c r="F5922" t="s">
        <v>127</v>
      </c>
      <c r="G5922" t="s">
        <v>130</v>
      </c>
      <c r="H5922" t="s">
        <v>11</v>
      </c>
      <c r="I5922" t="s">
        <v>11</v>
      </c>
      <c r="J5922" t="s">
        <v>15</v>
      </c>
      <c r="K5922" t="s">
        <v>42</v>
      </c>
      <c r="L5922">
        <v>1</v>
      </c>
      <c r="M5922">
        <v>1008</v>
      </c>
      <c r="O5922" t="s">
        <v>28</v>
      </c>
      <c r="R5922" t="s">
        <v>44</v>
      </c>
      <c r="S5922" s="49" t="str">
        <f t="shared" si="737"/>
        <v>Card</v>
      </c>
      <c r="T5922" s="3">
        <v>0.03</v>
      </c>
      <c r="U5922" s="2">
        <v>2.7225000000000001</v>
      </c>
      <c r="V5922" s="2">
        <v>0.87</v>
      </c>
      <c r="W5922" s="54">
        <f>_xlfn.XLOOKUP(M5922,Market!A:A,Market!F:F,0)</f>
        <v>8.8999999999999996E-2</v>
      </c>
      <c r="X5922" s="55">
        <f t="shared" si="738"/>
        <v>8.1674999999999998E-2</v>
      </c>
      <c r="Y5922" s="55">
        <f t="shared" si="739"/>
        <v>1.8525</v>
      </c>
      <c r="Z5922" s="54">
        <f t="shared" si="740"/>
        <v>0.68044077134986225</v>
      </c>
      <c r="AA5922" s="49" t="str">
        <f t="shared" ca="1" si="741"/>
        <v>N</v>
      </c>
      <c r="AB5922" s="49">
        <f t="shared" ca="1" si="742"/>
        <v>5</v>
      </c>
      <c r="AC5922" s="49" t="str">
        <f t="shared" ca="1" si="743"/>
        <v>N</v>
      </c>
    </row>
    <row r="5923" spans="1:29" x14ac:dyDescent="0.25">
      <c r="A5923">
        <v>4220</v>
      </c>
      <c r="B5923" s="9">
        <v>43562</v>
      </c>
      <c r="C5923" s="50" t="str">
        <f t="shared" si="736"/>
        <v>N</v>
      </c>
      <c r="D5923" s="52">
        <f>_xlfn.XLOOKUP(B5923,Cal_Date!B:B,Cal_Date!A:A,0)</f>
        <v>2</v>
      </c>
      <c r="E5923">
        <v>2019</v>
      </c>
      <c r="F5923" t="s">
        <v>127</v>
      </c>
      <c r="G5923" t="s">
        <v>130</v>
      </c>
      <c r="H5923" t="s">
        <v>11</v>
      </c>
      <c r="I5923" t="s">
        <v>11</v>
      </c>
      <c r="J5923" t="s">
        <v>15</v>
      </c>
      <c r="K5923" t="s">
        <v>42</v>
      </c>
      <c r="L5923">
        <v>1</v>
      </c>
      <c r="M5923">
        <v>1008</v>
      </c>
      <c r="O5923" t="s">
        <v>28</v>
      </c>
      <c r="R5923" t="s">
        <v>44</v>
      </c>
      <c r="S5923" s="49" t="str">
        <f t="shared" si="737"/>
        <v>Card</v>
      </c>
      <c r="T5923" s="3">
        <v>0.03</v>
      </c>
      <c r="U5923" s="2">
        <v>2.7225000000000001</v>
      </c>
      <c r="V5923" s="2">
        <v>0.87</v>
      </c>
      <c r="W5923" s="54">
        <f>_xlfn.XLOOKUP(M5923,Market!A:A,Market!F:F,0)</f>
        <v>8.8999999999999996E-2</v>
      </c>
      <c r="X5923" s="55">
        <f t="shared" si="738"/>
        <v>8.1674999999999998E-2</v>
      </c>
      <c r="Y5923" s="55">
        <f t="shared" si="739"/>
        <v>1.8525</v>
      </c>
      <c r="Z5923" s="54">
        <f t="shared" si="740"/>
        <v>0.68044077134986225</v>
      </c>
      <c r="AA5923" s="49" t="str">
        <f t="shared" ca="1" si="741"/>
        <v>N</v>
      </c>
      <c r="AB5923" s="49">
        <f t="shared" ca="1" si="742"/>
        <v>5</v>
      </c>
      <c r="AC5923" s="49" t="str">
        <f t="shared" ca="1" si="743"/>
        <v>N</v>
      </c>
    </row>
    <row r="5924" spans="1:29" x14ac:dyDescent="0.25">
      <c r="A5924">
        <v>4221</v>
      </c>
      <c r="B5924" s="9">
        <v>43562</v>
      </c>
      <c r="C5924" s="50" t="str">
        <f t="shared" si="736"/>
        <v>N</v>
      </c>
      <c r="D5924" s="52">
        <f>_xlfn.XLOOKUP(B5924,Cal_Date!B:B,Cal_Date!A:A,0)</f>
        <v>2</v>
      </c>
      <c r="E5924">
        <v>2019</v>
      </c>
      <c r="F5924" t="s">
        <v>127</v>
      </c>
      <c r="G5924" t="s">
        <v>130</v>
      </c>
      <c r="H5924" t="s">
        <v>11</v>
      </c>
      <c r="I5924" t="s">
        <v>13</v>
      </c>
      <c r="J5924" t="s">
        <v>15</v>
      </c>
      <c r="K5924" t="s">
        <v>42</v>
      </c>
      <c r="L5924">
        <v>1</v>
      </c>
      <c r="M5924">
        <v>1009</v>
      </c>
      <c r="O5924" t="s">
        <v>28</v>
      </c>
      <c r="R5924" t="s">
        <v>44</v>
      </c>
      <c r="S5924" s="49" t="str">
        <f t="shared" si="737"/>
        <v>Card</v>
      </c>
      <c r="T5924" s="3">
        <v>0.03</v>
      </c>
      <c r="U5924" s="2">
        <v>2.7225000000000001</v>
      </c>
      <c r="V5924" s="2">
        <v>1.42</v>
      </c>
      <c r="W5924" s="54">
        <f>_xlfn.XLOOKUP(M5924,Market!A:A,Market!F:F,0)</f>
        <v>8.8999999999999996E-2</v>
      </c>
      <c r="X5924" s="55">
        <f t="shared" si="738"/>
        <v>8.1674999999999998E-2</v>
      </c>
      <c r="Y5924" s="55">
        <f t="shared" si="739"/>
        <v>1.3025000000000002</v>
      </c>
      <c r="Z5924" s="54">
        <f t="shared" si="740"/>
        <v>0.47842056932966032</v>
      </c>
      <c r="AA5924" s="49" t="str">
        <f t="shared" ca="1" si="741"/>
        <v>N</v>
      </c>
      <c r="AB5924" s="49">
        <f t="shared" ca="1" si="742"/>
        <v>5</v>
      </c>
      <c r="AC5924" s="49" t="str">
        <f t="shared" ca="1" si="743"/>
        <v>N</v>
      </c>
    </row>
    <row r="5925" spans="1:29" x14ac:dyDescent="0.25">
      <c r="A5925">
        <v>4222</v>
      </c>
      <c r="B5925" s="9">
        <v>43562</v>
      </c>
      <c r="C5925" s="50" t="str">
        <f t="shared" si="736"/>
        <v>N</v>
      </c>
      <c r="D5925" s="52">
        <f>_xlfn.XLOOKUP(B5925,Cal_Date!B:B,Cal_Date!A:A,0)</f>
        <v>2</v>
      </c>
      <c r="E5925">
        <v>2019</v>
      </c>
      <c r="F5925" t="s">
        <v>127</v>
      </c>
      <c r="G5925" t="s">
        <v>130</v>
      </c>
      <c r="H5925" t="s">
        <v>48</v>
      </c>
      <c r="I5925" t="s">
        <v>18</v>
      </c>
      <c r="J5925" t="s">
        <v>10</v>
      </c>
      <c r="K5925" t="s">
        <v>43</v>
      </c>
      <c r="L5925">
        <v>2</v>
      </c>
      <c r="M5925">
        <v>1010</v>
      </c>
      <c r="O5925" t="s">
        <v>25</v>
      </c>
      <c r="R5925" t="s">
        <v>44</v>
      </c>
      <c r="S5925" s="49" t="str">
        <f t="shared" si="737"/>
        <v>Card</v>
      </c>
      <c r="T5925" s="3">
        <v>0.03</v>
      </c>
      <c r="U5925" s="2">
        <v>15.120000000000001</v>
      </c>
      <c r="V5925" s="2">
        <v>2.92</v>
      </c>
      <c r="W5925" s="54">
        <f>_xlfn.XLOOKUP(M5925,Market!A:A,Market!F:F,0)</f>
        <v>0.08</v>
      </c>
      <c r="X5925" s="55">
        <f t="shared" si="738"/>
        <v>0.4536</v>
      </c>
      <c r="Y5925" s="55">
        <f t="shared" si="739"/>
        <v>12.200000000000001</v>
      </c>
      <c r="Z5925" s="54">
        <f t="shared" si="740"/>
        <v>0.80687830687830686</v>
      </c>
      <c r="AA5925" s="49" t="str">
        <f t="shared" ca="1" si="741"/>
        <v>N</v>
      </c>
      <c r="AB5925" s="49">
        <f t="shared" ca="1" si="742"/>
        <v>5</v>
      </c>
      <c r="AC5925" s="49" t="str">
        <f t="shared" ca="1" si="743"/>
        <v>N</v>
      </c>
    </row>
    <row r="5926" spans="1:29" x14ac:dyDescent="0.25">
      <c r="A5926">
        <v>4223</v>
      </c>
      <c r="B5926" s="9">
        <v>43562</v>
      </c>
      <c r="C5926" s="50" t="str">
        <f t="shared" si="736"/>
        <v>N</v>
      </c>
      <c r="D5926" s="52">
        <f>_xlfn.XLOOKUP(B5926,Cal_Date!B:B,Cal_Date!A:A,0)</f>
        <v>2</v>
      </c>
      <c r="E5926">
        <v>2019</v>
      </c>
      <c r="F5926" t="s">
        <v>127</v>
      </c>
      <c r="G5926" t="s">
        <v>130</v>
      </c>
      <c r="H5926" t="s">
        <v>11</v>
      </c>
      <c r="I5926" t="s">
        <v>11</v>
      </c>
      <c r="J5926" t="s">
        <v>15</v>
      </c>
      <c r="K5926" t="s">
        <v>42</v>
      </c>
      <c r="L5926">
        <v>2</v>
      </c>
      <c r="M5926">
        <v>1008</v>
      </c>
      <c r="O5926" t="s">
        <v>28</v>
      </c>
      <c r="R5926" t="s">
        <v>44</v>
      </c>
      <c r="S5926" s="49" t="str">
        <f t="shared" si="737"/>
        <v>Card</v>
      </c>
      <c r="T5926" s="3">
        <v>0.03</v>
      </c>
      <c r="U5926" s="2">
        <v>5.4450000000000003</v>
      </c>
      <c r="V5926" s="2">
        <v>1.74</v>
      </c>
      <c r="W5926" s="54">
        <f>_xlfn.XLOOKUP(M5926,Market!A:A,Market!F:F,0)</f>
        <v>8.8999999999999996E-2</v>
      </c>
      <c r="X5926" s="55">
        <f t="shared" si="738"/>
        <v>0.16335</v>
      </c>
      <c r="Y5926" s="55">
        <f t="shared" si="739"/>
        <v>3.7050000000000001</v>
      </c>
      <c r="Z5926" s="54">
        <f t="shared" si="740"/>
        <v>0.68044077134986225</v>
      </c>
      <c r="AA5926" s="49" t="str">
        <f t="shared" ca="1" si="741"/>
        <v>N</v>
      </c>
      <c r="AB5926" s="49">
        <f t="shared" ca="1" si="742"/>
        <v>5</v>
      </c>
      <c r="AC5926" s="49" t="str">
        <f t="shared" ca="1" si="743"/>
        <v>N</v>
      </c>
    </row>
    <row r="5927" spans="1:29" x14ac:dyDescent="0.25">
      <c r="A5927">
        <v>4224</v>
      </c>
      <c r="B5927" s="9">
        <v>43562</v>
      </c>
      <c r="C5927" s="50" t="str">
        <f t="shared" si="736"/>
        <v>N</v>
      </c>
      <c r="D5927" s="52">
        <f>_xlfn.XLOOKUP(B5927,Cal_Date!B:B,Cal_Date!A:A,0)</f>
        <v>2</v>
      </c>
      <c r="E5927">
        <v>2019</v>
      </c>
      <c r="F5927" t="s">
        <v>127</v>
      </c>
      <c r="G5927" t="s">
        <v>130</v>
      </c>
      <c r="H5927" t="s">
        <v>48</v>
      </c>
      <c r="I5927" t="s">
        <v>18</v>
      </c>
      <c r="J5927" t="s">
        <v>10</v>
      </c>
      <c r="K5927" t="s">
        <v>43</v>
      </c>
      <c r="L5927">
        <v>1</v>
      </c>
      <c r="M5927">
        <v>1008</v>
      </c>
      <c r="O5927" t="s">
        <v>28</v>
      </c>
      <c r="R5927" t="s">
        <v>44</v>
      </c>
      <c r="S5927" s="49" t="str">
        <f t="shared" si="737"/>
        <v>Card</v>
      </c>
      <c r="T5927" s="3">
        <v>0.03</v>
      </c>
      <c r="U5927" s="2">
        <v>7.6229999999999993</v>
      </c>
      <c r="V5927" s="2">
        <v>1.46</v>
      </c>
      <c r="W5927" s="54">
        <f>_xlfn.XLOOKUP(M5927,Market!A:A,Market!F:F,0)</f>
        <v>8.8999999999999996E-2</v>
      </c>
      <c r="X5927" s="55">
        <f t="shared" si="738"/>
        <v>0.22868999999999998</v>
      </c>
      <c r="Y5927" s="55">
        <f t="shared" si="739"/>
        <v>6.1629999999999994</v>
      </c>
      <c r="Z5927" s="54">
        <f t="shared" si="740"/>
        <v>0.80847435392889933</v>
      </c>
      <c r="AA5927" s="49" t="str">
        <f t="shared" ca="1" si="741"/>
        <v>N</v>
      </c>
      <c r="AB5927" s="49">
        <f t="shared" ca="1" si="742"/>
        <v>5</v>
      </c>
      <c r="AC5927" s="49" t="str">
        <f t="shared" ca="1" si="743"/>
        <v>N</v>
      </c>
    </row>
    <row r="5928" spans="1:29" x14ac:dyDescent="0.25">
      <c r="A5928">
        <v>4225</v>
      </c>
      <c r="B5928" s="9">
        <v>43562</v>
      </c>
      <c r="C5928" s="50" t="str">
        <f t="shared" si="736"/>
        <v>N</v>
      </c>
      <c r="D5928" s="52">
        <f>_xlfn.XLOOKUP(B5928,Cal_Date!B:B,Cal_Date!A:A,0)</f>
        <v>2</v>
      </c>
      <c r="E5928">
        <v>2019</v>
      </c>
      <c r="F5928" t="s">
        <v>127</v>
      </c>
      <c r="G5928" t="s">
        <v>130</v>
      </c>
      <c r="H5928" t="s">
        <v>11</v>
      </c>
      <c r="I5928" t="s">
        <v>11</v>
      </c>
      <c r="J5928" t="s">
        <v>15</v>
      </c>
      <c r="K5928" t="s">
        <v>42</v>
      </c>
      <c r="L5928">
        <v>1</v>
      </c>
      <c r="M5928">
        <v>1008</v>
      </c>
      <c r="O5928" t="s">
        <v>28</v>
      </c>
      <c r="R5928" t="s">
        <v>44</v>
      </c>
      <c r="S5928" s="49" t="str">
        <f t="shared" si="737"/>
        <v>Card</v>
      </c>
      <c r="T5928" s="3">
        <v>0.03</v>
      </c>
      <c r="U5928" s="2">
        <v>2.7225000000000001</v>
      </c>
      <c r="V5928" s="2">
        <v>0.87</v>
      </c>
      <c r="W5928" s="54">
        <f>_xlfn.XLOOKUP(M5928,Market!A:A,Market!F:F,0)</f>
        <v>8.8999999999999996E-2</v>
      </c>
      <c r="X5928" s="55">
        <f t="shared" si="738"/>
        <v>8.1674999999999998E-2</v>
      </c>
      <c r="Y5928" s="55">
        <f t="shared" si="739"/>
        <v>1.8525</v>
      </c>
      <c r="Z5928" s="54">
        <f t="shared" si="740"/>
        <v>0.68044077134986225</v>
      </c>
      <c r="AA5928" s="49" t="str">
        <f t="shared" ca="1" si="741"/>
        <v>N</v>
      </c>
      <c r="AB5928" s="49">
        <f t="shared" ca="1" si="742"/>
        <v>5</v>
      </c>
      <c r="AC5928" s="49" t="str">
        <f t="shared" ca="1" si="743"/>
        <v>N</v>
      </c>
    </row>
    <row r="5929" spans="1:29" x14ac:dyDescent="0.25">
      <c r="A5929">
        <v>4226</v>
      </c>
      <c r="B5929" s="9">
        <v>43562</v>
      </c>
      <c r="C5929" s="50" t="str">
        <f t="shared" si="736"/>
        <v>N</v>
      </c>
      <c r="D5929" s="52">
        <f>_xlfn.XLOOKUP(B5929,Cal_Date!B:B,Cal_Date!A:A,0)</f>
        <v>2</v>
      </c>
      <c r="E5929">
        <v>2019</v>
      </c>
      <c r="F5929" t="s">
        <v>127</v>
      </c>
      <c r="G5929" t="s">
        <v>130</v>
      </c>
      <c r="H5929" t="s">
        <v>14</v>
      </c>
      <c r="I5929" t="s">
        <v>13</v>
      </c>
      <c r="J5929" t="s">
        <v>15</v>
      </c>
      <c r="K5929" t="s">
        <v>43</v>
      </c>
      <c r="L5929">
        <v>1</v>
      </c>
      <c r="M5929">
        <v>1004</v>
      </c>
      <c r="O5929" t="s">
        <v>28</v>
      </c>
      <c r="R5929" t="s">
        <v>44</v>
      </c>
      <c r="S5929" s="49" t="str">
        <f t="shared" si="737"/>
        <v>Card</v>
      </c>
      <c r="T5929" s="3">
        <v>0.03</v>
      </c>
      <c r="U5929" s="2">
        <v>6.8900000000000006</v>
      </c>
      <c r="V5929" s="2">
        <v>2.12</v>
      </c>
      <c r="W5929" s="54">
        <f>_xlfn.XLOOKUP(M5929,Market!A:A,Market!F:F,0)</f>
        <v>0.06</v>
      </c>
      <c r="X5929" s="55">
        <f t="shared" si="738"/>
        <v>0.20670000000000002</v>
      </c>
      <c r="Y5929" s="55">
        <f t="shared" si="739"/>
        <v>4.7700000000000005</v>
      </c>
      <c r="Z5929" s="54">
        <f t="shared" si="740"/>
        <v>0.69230769230769229</v>
      </c>
      <c r="AA5929" s="49" t="str">
        <f t="shared" ca="1" si="741"/>
        <v>N</v>
      </c>
      <c r="AB5929" s="49">
        <f t="shared" ca="1" si="742"/>
        <v>5</v>
      </c>
      <c r="AC5929" s="49" t="str">
        <f t="shared" ca="1" si="743"/>
        <v>N</v>
      </c>
    </row>
    <row r="5930" spans="1:29" x14ac:dyDescent="0.25">
      <c r="A5930">
        <v>4227</v>
      </c>
      <c r="B5930" s="9">
        <v>43562</v>
      </c>
      <c r="C5930" s="50" t="str">
        <f t="shared" si="736"/>
        <v>N</v>
      </c>
      <c r="D5930" s="52">
        <f>_xlfn.XLOOKUP(B5930,Cal_Date!B:B,Cal_Date!A:A,0)</f>
        <v>2</v>
      </c>
      <c r="E5930">
        <v>2019</v>
      </c>
      <c r="F5930" t="s">
        <v>127</v>
      </c>
      <c r="G5930" t="s">
        <v>130</v>
      </c>
      <c r="H5930" t="s">
        <v>11</v>
      </c>
      <c r="I5930" t="s">
        <v>11</v>
      </c>
      <c r="J5930" t="s">
        <v>15</v>
      </c>
      <c r="K5930" t="s">
        <v>42</v>
      </c>
      <c r="L5930">
        <v>2</v>
      </c>
      <c r="M5930">
        <v>1009</v>
      </c>
      <c r="O5930" t="s">
        <v>28</v>
      </c>
      <c r="R5930" t="s">
        <v>44</v>
      </c>
      <c r="S5930" s="49" t="str">
        <f t="shared" si="737"/>
        <v>Card</v>
      </c>
      <c r="T5930" s="3">
        <v>0.03</v>
      </c>
      <c r="U5930" s="2">
        <v>5.4450000000000003</v>
      </c>
      <c r="V5930" s="2">
        <v>1.74</v>
      </c>
      <c r="W5930" s="54">
        <f>_xlfn.XLOOKUP(M5930,Market!A:A,Market!F:F,0)</f>
        <v>8.8999999999999996E-2</v>
      </c>
      <c r="X5930" s="55">
        <f t="shared" si="738"/>
        <v>0.16335</v>
      </c>
      <c r="Y5930" s="55">
        <f t="shared" si="739"/>
        <v>3.7050000000000001</v>
      </c>
      <c r="Z5930" s="54">
        <f t="shared" si="740"/>
        <v>0.68044077134986225</v>
      </c>
      <c r="AA5930" s="49" t="str">
        <f t="shared" ca="1" si="741"/>
        <v>N</v>
      </c>
      <c r="AB5930" s="49">
        <f t="shared" ca="1" si="742"/>
        <v>5</v>
      </c>
      <c r="AC5930" s="49" t="str">
        <f t="shared" ca="1" si="743"/>
        <v>N</v>
      </c>
    </row>
    <row r="5931" spans="1:29" x14ac:dyDescent="0.25">
      <c r="A5931">
        <v>4228</v>
      </c>
      <c r="B5931" s="9">
        <v>43562</v>
      </c>
      <c r="C5931" s="50" t="str">
        <f t="shared" si="736"/>
        <v>N</v>
      </c>
      <c r="D5931" s="52">
        <f>_xlfn.XLOOKUP(B5931,Cal_Date!B:B,Cal_Date!A:A,0)</f>
        <v>2</v>
      </c>
      <c r="E5931">
        <v>2019</v>
      </c>
      <c r="F5931" t="s">
        <v>127</v>
      </c>
      <c r="G5931" t="s">
        <v>130</v>
      </c>
      <c r="H5931" t="s">
        <v>11</v>
      </c>
      <c r="I5931" t="s">
        <v>11</v>
      </c>
      <c r="J5931" t="s">
        <v>15</v>
      </c>
      <c r="K5931" t="s">
        <v>42</v>
      </c>
      <c r="L5931">
        <v>1</v>
      </c>
      <c r="M5931">
        <v>1010</v>
      </c>
      <c r="O5931" t="s">
        <v>25</v>
      </c>
      <c r="R5931" t="s">
        <v>44</v>
      </c>
      <c r="S5931" s="49" t="str">
        <f t="shared" si="737"/>
        <v>Card</v>
      </c>
      <c r="T5931" s="3">
        <v>0.03</v>
      </c>
      <c r="U5931" s="2">
        <v>2.7</v>
      </c>
      <c r="V5931" s="2">
        <v>0.87</v>
      </c>
      <c r="W5931" s="54">
        <f>_xlfn.XLOOKUP(M5931,Market!A:A,Market!F:F,0)</f>
        <v>0.08</v>
      </c>
      <c r="X5931" s="55">
        <f t="shared" si="738"/>
        <v>8.1000000000000003E-2</v>
      </c>
      <c r="Y5931" s="55">
        <f t="shared" si="739"/>
        <v>1.83</v>
      </c>
      <c r="Z5931" s="54">
        <f t="shared" si="740"/>
        <v>0.67777777777777781</v>
      </c>
      <c r="AA5931" s="49" t="str">
        <f t="shared" ca="1" si="741"/>
        <v>N</v>
      </c>
      <c r="AB5931" s="49">
        <f t="shared" ca="1" si="742"/>
        <v>5</v>
      </c>
      <c r="AC5931" s="49" t="str">
        <f t="shared" ca="1" si="743"/>
        <v>N</v>
      </c>
    </row>
    <row r="5932" spans="1:29" x14ac:dyDescent="0.25">
      <c r="A5932">
        <v>4229</v>
      </c>
      <c r="B5932" s="9">
        <v>43562</v>
      </c>
      <c r="C5932" s="50" t="str">
        <f t="shared" si="736"/>
        <v>N</v>
      </c>
      <c r="D5932" s="52">
        <f>_xlfn.XLOOKUP(B5932,Cal_Date!B:B,Cal_Date!A:A,0)</f>
        <v>2</v>
      </c>
      <c r="E5932">
        <v>2019</v>
      </c>
      <c r="F5932" t="s">
        <v>127</v>
      </c>
      <c r="G5932" t="s">
        <v>130</v>
      </c>
      <c r="H5932" t="s">
        <v>11</v>
      </c>
      <c r="I5932" t="s">
        <v>11</v>
      </c>
      <c r="J5932" t="s">
        <v>15</v>
      </c>
      <c r="K5932" t="s">
        <v>42</v>
      </c>
      <c r="L5932">
        <v>2</v>
      </c>
      <c r="M5932">
        <v>1011</v>
      </c>
      <c r="O5932" t="s">
        <v>25</v>
      </c>
      <c r="R5932" t="s">
        <v>47</v>
      </c>
      <c r="S5932" s="49" t="str">
        <f t="shared" si="737"/>
        <v>Card</v>
      </c>
      <c r="T5932" s="3">
        <v>3.5000000000000003E-2</v>
      </c>
      <c r="U5932" s="2">
        <v>5.3000000000000007</v>
      </c>
      <c r="V5932" s="2">
        <v>1.74</v>
      </c>
      <c r="W5932" s="54">
        <f>_xlfn.XLOOKUP(M5932,Market!A:A,Market!F:F,0)</f>
        <v>0.06</v>
      </c>
      <c r="X5932" s="55">
        <f t="shared" si="738"/>
        <v>0.18550000000000005</v>
      </c>
      <c r="Y5932" s="55">
        <f t="shared" si="739"/>
        <v>3.5600000000000005</v>
      </c>
      <c r="Z5932" s="54">
        <f t="shared" si="740"/>
        <v>0.67169811320754713</v>
      </c>
      <c r="AA5932" s="49" t="str">
        <f t="shared" ca="1" si="741"/>
        <v>N</v>
      </c>
      <c r="AB5932" s="49">
        <f t="shared" ca="1" si="742"/>
        <v>5</v>
      </c>
      <c r="AC5932" s="49" t="str">
        <f t="shared" ca="1" si="743"/>
        <v>N</v>
      </c>
    </row>
    <row r="5933" spans="1:29" x14ac:dyDescent="0.25">
      <c r="A5933">
        <v>4230</v>
      </c>
      <c r="B5933" s="9">
        <v>43562</v>
      </c>
      <c r="C5933" s="50" t="str">
        <f t="shared" si="736"/>
        <v>N</v>
      </c>
      <c r="D5933" s="52">
        <f>_xlfn.XLOOKUP(B5933,Cal_Date!B:B,Cal_Date!A:A,0)</f>
        <v>2</v>
      </c>
      <c r="E5933">
        <v>2019</v>
      </c>
      <c r="F5933" t="s">
        <v>127</v>
      </c>
      <c r="G5933" t="s">
        <v>130</v>
      </c>
      <c r="H5933" t="s">
        <v>48</v>
      </c>
      <c r="I5933" t="s">
        <v>18</v>
      </c>
      <c r="J5933" t="s">
        <v>10</v>
      </c>
      <c r="K5933" t="s">
        <v>43</v>
      </c>
      <c r="L5933">
        <v>1</v>
      </c>
      <c r="M5933">
        <v>1011</v>
      </c>
      <c r="O5933" t="s">
        <v>25</v>
      </c>
      <c r="R5933" t="s">
        <v>44</v>
      </c>
      <c r="S5933" s="49" t="str">
        <f t="shared" si="737"/>
        <v>Card</v>
      </c>
      <c r="T5933" s="3">
        <v>0.03</v>
      </c>
      <c r="U5933" s="2">
        <v>7.42</v>
      </c>
      <c r="V5933" s="2">
        <v>1.46</v>
      </c>
      <c r="W5933" s="54">
        <f>_xlfn.XLOOKUP(M5933,Market!A:A,Market!F:F,0)</f>
        <v>0.06</v>
      </c>
      <c r="X5933" s="55">
        <f t="shared" si="738"/>
        <v>0.22259999999999999</v>
      </c>
      <c r="Y5933" s="55">
        <f t="shared" si="739"/>
        <v>5.96</v>
      </c>
      <c r="Z5933" s="54">
        <f t="shared" si="740"/>
        <v>0.80323450134770891</v>
      </c>
      <c r="AA5933" s="49" t="str">
        <f t="shared" ca="1" si="741"/>
        <v>N</v>
      </c>
      <c r="AB5933" s="49">
        <f t="shared" ca="1" si="742"/>
        <v>5</v>
      </c>
      <c r="AC5933" s="49" t="str">
        <f t="shared" ca="1" si="743"/>
        <v>N</v>
      </c>
    </row>
    <row r="5934" spans="1:29" x14ac:dyDescent="0.25">
      <c r="A5934">
        <v>4231</v>
      </c>
      <c r="B5934" s="9">
        <v>43562</v>
      </c>
      <c r="C5934" s="50" t="str">
        <f t="shared" si="736"/>
        <v>N</v>
      </c>
      <c r="D5934" s="52">
        <f>_xlfn.XLOOKUP(B5934,Cal_Date!B:B,Cal_Date!A:A,0)</f>
        <v>2</v>
      </c>
      <c r="E5934">
        <v>2019</v>
      </c>
      <c r="F5934" t="s">
        <v>127</v>
      </c>
      <c r="G5934" t="s">
        <v>130</v>
      </c>
      <c r="H5934" t="s">
        <v>11</v>
      </c>
      <c r="I5934" t="s">
        <v>11</v>
      </c>
      <c r="J5934" t="s">
        <v>15</v>
      </c>
      <c r="K5934" t="s">
        <v>42</v>
      </c>
      <c r="L5934">
        <v>2</v>
      </c>
      <c r="M5934">
        <v>1011</v>
      </c>
      <c r="O5934" t="s">
        <v>25</v>
      </c>
      <c r="R5934" t="s">
        <v>44</v>
      </c>
      <c r="S5934" s="49" t="str">
        <f t="shared" si="737"/>
        <v>Card</v>
      </c>
      <c r="T5934" s="3">
        <v>0.03</v>
      </c>
      <c r="U5934" s="2">
        <v>5.3000000000000007</v>
      </c>
      <c r="V5934" s="2">
        <v>1.74</v>
      </c>
      <c r="W5934" s="54">
        <f>_xlfn.XLOOKUP(M5934,Market!A:A,Market!F:F,0)</f>
        <v>0.06</v>
      </c>
      <c r="X5934" s="55">
        <f t="shared" si="738"/>
        <v>0.159</v>
      </c>
      <c r="Y5934" s="55">
        <f t="shared" si="739"/>
        <v>3.5600000000000005</v>
      </c>
      <c r="Z5934" s="54">
        <f t="shared" si="740"/>
        <v>0.67169811320754713</v>
      </c>
      <c r="AA5934" s="49" t="str">
        <f t="shared" ca="1" si="741"/>
        <v>N</v>
      </c>
      <c r="AB5934" s="49">
        <f t="shared" ca="1" si="742"/>
        <v>5</v>
      </c>
      <c r="AC5934" s="49" t="str">
        <f t="shared" ca="1" si="743"/>
        <v>N</v>
      </c>
    </row>
    <row r="5935" spans="1:29" x14ac:dyDescent="0.25">
      <c r="A5935">
        <v>4232</v>
      </c>
      <c r="B5935" s="9">
        <v>43562</v>
      </c>
      <c r="C5935" s="50" t="str">
        <f t="shared" si="736"/>
        <v>N</v>
      </c>
      <c r="D5935" s="52">
        <f>_xlfn.XLOOKUP(B5935,Cal_Date!B:B,Cal_Date!A:A,0)</f>
        <v>2</v>
      </c>
      <c r="E5935">
        <v>2019</v>
      </c>
      <c r="F5935" t="s">
        <v>127</v>
      </c>
      <c r="G5935" t="s">
        <v>130</v>
      </c>
      <c r="H5935" t="s">
        <v>11</v>
      </c>
      <c r="I5935" t="s">
        <v>11</v>
      </c>
      <c r="J5935" t="s">
        <v>15</v>
      </c>
      <c r="K5935" t="s">
        <v>42</v>
      </c>
      <c r="L5935">
        <v>1</v>
      </c>
      <c r="M5935">
        <v>1001</v>
      </c>
      <c r="O5935" t="s">
        <v>25</v>
      </c>
      <c r="R5935" t="s">
        <v>44</v>
      </c>
      <c r="S5935" s="49" t="str">
        <f t="shared" si="737"/>
        <v>Card</v>
      </c>
      <c r="T5935" s="3">
        <v>0.03</v>
      </c>
      <c r="U5935" s="2">
        <v>2.6500000000000004</v>
      </c>
      <c r="V5935" s="2">
        <v>0.87</v>
      </c>
      <c r="W5935" s="54">
        <f>_xlfn.XLOOKUP(M5935,Market!A:A,Market!F:F,0)</f>
        <v>0.06</v>
      </c>
      <c r="X5935" s="55">
        <f t="shared" si="738"/>
        <v>7.9500000000000001E-2</v>
      </c>
      <c r="Y5935" s="55">
        <f t="shared" si="739"/>
        <v>1.7800000000000002</v>
      </c>
      <c r="Z5935" s="54">
        <f t="shared" si="740"/>
        <v>0.67169811320754713</v>
      </c>
      <c r="AA5935" s="49" t="str">
        <f t="shared" ca="1" si="741"/>
        <v>N</v>
      </c>
      <c r="AB5935" s="49">
        <f t="shared" ca="1" si="742"/>
        <v>5</v>
      </c>
      <c r="AC5935" s="49" t="str">
        <f t="shared" ca="1" si="743"/>
        <v>N</v>
      </c>
    </row>
    <row r="5936" spans="1:29" x14ac:dyDescent="0.25">
      <c r="A5936">
        <v>4233</v>
      </c>
      <c r="B5936" s="9">
        <v>43562</v>
      </c>
      <c r="C5936" s="50" t="str">
        <f t="shared" si="736"/>
        <v>N</v>
      </c>
      <c r="D5936" s="52">
        <f>_xlfn.XLOOKUP(B5936,Cal_Date!B:B,Cal_Date!A:A,0)</f>
        <v>2</v>
      </c>
      <c r="E5936">
        <v>2019</v>
      </c>
      <c r="F5936" t="s">
        <v>127</v>
      </c>
      <c r="G5936" t="s">
        <v>130</v>
      </c>
      <c r="H5936" t="s">
        <v>11</v>
      </c>
      <c r="I5936" t="s">
        <v>11</v>
      </c>
      <c r="J5936" t="s">
        <v>15</v>
      </c>
      <c r="K5936" t="s">
        <v>42</v>
      </c>
      <c r="L5936">
        <v>1</v>
      </c>
      <c r="M5936">
        <v>1000</v>
      </c>
      <c r="O5936" t="s">
        <v>25</v>
      </c>
      <c r="R5936" t="s">
        <v>44</v>
      </c>
      <c r="S5936" s="49" t="str">
        <f t="shared" si="737"/>
        <v>Card</v>
      </c>
      <c r="T5936" s="3">
        <v>0.03</v>
      </c>
      <c r="U5936" s="2">
        <v>2.7</v>
      </c>
      <c r="V5936" s="2">
        <v>0.87</v>
      </c>
      <c r="W5936" s="54">
        <f>_xlfn.XLOOKUP(M5936,Market!A:A,Market!F:F,0)</f>
        <v>0.08</v>
      </c>
      <c r="X5936" s="55">
        <f t="shared" si="738"/>
        <v>8.1000000000000003E-2</v>
      </c>
      <c r="Y5936" s="55">
        <f t="shared" si="739"/>
        <v>1.83</v>
      </c>
      <c r="Z5936" s="54">
        <f t="shared" si="740"/>
        <v>0.67777777777777781</v>
      </c>
      <c r="AA5936" s="49" t="str">
        <f t="shared" ca="1" si="741"/>
        <v>N</v>
      </c>
      <c r="AB5936" s="49">
        <f t="shared" ca="1" si="742"/>
        <v>5</v>
      </c>
      <c r="AC5936" s="49" t="str">
        <f t="shared" ca="1" si="743"/>
        <v>N</v>
      </c>
    </row>
    <row r="5937" spans="1:29" x14ac:dyDescent="0.25">
      <c r="A5937">
        <v>4234</v>
      </c>
      <c r="B5937" s="9">
        <v>43562</v>
      </c>
      <c r="C5937" s="50" t="str">
        <f t="shared" si="736"/>
        <v>N</v>
      </c>
      <c r="D5937" s="52">
        <f>_xlfn.XLOOKUP(B5937,Cal_Date!B:B,Cal_Date!A:A,0)</f>
        <v>2</v>
      </c>
      <c r="E5937">
        <v>2019</v>
      </c>
      <c r="F5937" t="s">
        <v>127</v>
      </c>
      <c r="G5937" t="s">
        <v>130</v>
      </c>
      <c r="H5937" t="s">
        <v>14</v>
      </c>
      <c r="I5937" t="s">
        <v>18</v>
      </c>
      <c r="J5937" t="s">
        <v>15</v>
      </c>
      <c r="K5937" t="s">
        <v>43</v>
      </c>
      <c r="L5937">
        <v>1</v>
      </c>
      <c r="M5937">
        <v>1000</v>
      </c>
      <c r="O5937" t="s">
        <v>25</v>
      </c>
      <c r="R5937" t="s">
        <v>44</v>
      </c>
      <c r="S5937" s="49" t="str">
        <f t="shared" si="737"/>
        <v>Card</v>
      </c>
      <c r="T5937" s="3">
        <v>0.03</v>
      </c>
      <c r="U5937" s="2">
        <v>7.0200000000000005</v>
      </c>
      <c r="V5937" s="2">
        <v>2.1</v>
      </c>
      <c r="W5937" s="54">
        <f>_xlfn.XLOOKUP(M5937,Market!A:A,Market!F:F,0)</f>
        <v>0.08</v>
      </c>
      <c r="X5937" s="55">
        <f t="shared" si="738"/>
        <v>0.21060000000000001</v>
      </c>
      <c r="Y5937" s="55">
        <f t="shared" si="739"/>
        <v>4.92</v>
      </c>
      <c r="Z5937" s="54">
        <f t="shared" si="740"/>
        <v>0.70085470085470081</v>
      </c>
      <c r="AA5937" s="49" t="str">
        <f t="shared" ca="1" si="741"/>
        <v>N</v>
      </c>
      <c r="AB5937" s="49">
        <f t="shared" ca="1" si="742"/>
        <v>5</v>
      </c>
      <c r="AC5937" s="49" t="str">
        <f t="shared" ca="1" si="743"/>
        <v>N</v>
      </c>
    </row>
    <row r="5938" spans="1:29" x14ac:dyDescent="0.25">
      <c r="A5938">
        <v>4235</v>
      </c>
      <c r="B5938" s="9">
        <v>43562</v>
      </c>
      <c r="C5938" s="50" t="str">
        <f t="shared" si="736"/>
        <v>N</v>
      </c>
      <c r="D5938" s="52">
        <f>_xlfn.XLOOKUP(B5938,Cal_Date!B:B,Cal_Date!A:A,0)</f>
        <v>2</v>
      </c>
      <c r="E5938">
        <v>2019</v>
      </c>
      <c r="F5938" t="s">
        <v>127</v>
      </c>
      <c r="G5938" t="s">
        <v>130</v>
      </c>
      <c r="H5938" t="s">
        <v>11</v>
      </c>
      <c r="I5938" t="s">
        <v>13</v>
      </c>
      <c r="J5938" t="s">
        <v>15</v>
      </c>
      <c r="K5938" t="s">
        <v>42</v>
      </c>
      <c r="L5938">
        <v>1</v>
      </c>
      <c r="M5938">
        <v>1002</v>
      </c>
      <c r="O5938" t="s">
        <v>28</v>
      </c>
      <c r="R5938" t="s">
        <v>44</v>
      </c>
      <c r="S5938" s="49" t="str">
        <f t="shared" si="737"/>
        <v>Card</v>
      </c>
      <c r="T5938" s="3">
        <v>0.03</v>
      </c>
      <c r="U5938" s="2">
        <v>2.6500000000000004</v>
      </c>
      <c r="V5938" s="2">
        <v>1.42</v>
      </c>
      <c r="W5938" s="54">
        <f>_xlfn.XLOOKUP(M5938,Market!A:A,Market!F:F,0)</f>
        <v>0.06</v>
      </c>
      <c r="X5938" s="55">
        <f t="shared" si="738"/>
        <v>7.9500000000000001E-2</v>
      </c>
      <c r="Y5938" s="55">
        <f t="shared" si="739"/>
        <v>1.2300000000000004</v>
      </c>
      <c r="Z5938" s="54">
        <f t="shared" si="740"/>
        <v>0.46415094339622653</v>
      </c>
      <c r="AA5938" s="49" t="str">
        <f t="shared" ca="1" si="741"/>
        <v>N</v>
      </c>
      <c r="AB5938" s="49">
        <f t="shared" ca="1" si="742"/>
        <v>5</v>
      </c>
      <c r="AC5938" s="49" t="str">
        <f t="shared" ca="1" si="743"/>
        <v>N</v>
      </c>
    </row>
    <row r="5939" spans="1:29" x14ac:dyDescent="0.25">
      <c r="A5939">
        <v>4236</v>
      </c>
      <c r="B5939" s="9">
        <v>43562</v>
      </c>
      <c r="C5939" s="50" t="str">
        <f t="shared" si="736"/>
        <v>N</v>
      </c>
      <c r="D5939" s="52">
        <f>_xlfn.XLOOKUP(B5939,Cal_Date!B:B,Cal_Date!A:A,0)</f>
        <v>2</v>
      </c>
      <c r="E5939">
        <v>2019</v>
      </c>
      <c r="F5939" t="s">
        <v>127</v>
      </c>
      <c r="G5939" t="s">
        <v>130</v>
      </c>
      <c r="H5939" t="s">
        <v>11</v>
      </c>
      <c r="I5939" t="s">
        <v>11</v>
      </c>
      <c r="J5939" t="s">
        <v>15</v>
      </c>
      <c r="K5939" t="s">
        <v>42</v>
      </c>
      <c r="L5939">
        <v>2</v>
      </c>
      <c r="M5939">
        <v>1003</v>
      </c>
      <c r="O5939" t="s">
        <v>25</v>
      </c>
      <c r="R5939" t="s">
        <v>44</v>
      </c>
      <c r="S5939" s="49" t="str">
        <f t="shared" si="737"/>
        <v>Card</v>
      </c>
      <c r="T5939" s="3">
        <v>0.03</v>
      </c>
      <c r="U5939" s="2">
        <v>5.3000000000000007</v>
      </c>
      <c r="V5939" s="2">
        <v>1.74</v>
      </c>
      <c r="W5939" s="54">
        <f>_xlfn.XLOOKUP(M5939,Market!A:A,Market!F:F,0)</f>
        <v>0.06</v>
      </c>
      <c r="X5939" s="55">
        <f t="shared" si="738"/>
        <v>0.159</v>
      </c>
      <c r="Y5939" s="55">
        <f t="shared" si="739"/>
        <v>3.5600000000000005</v>
      </c>
      <c r="Z5939" s="54">
        <f t="shared" si="740"/>
        <v>0.67169811320754713</v>
      </c>
      <c r="AA5939" s="49" t="str">
        <f t="shared" ca="1" si="741"/>
        <v>N</v>
      </c>
      <c r="AB5939" s="49">
        <f t="shared" ca="1" si="742"/>
        <v>5</v>
      </c>
      <c r="AC5939" s="49" t="str">
        <f t="shared" ca="1" si="743"/>
        <v>N</v>
      </c>
    </row>
    <row r="5940" spans="1:29" x14ac:dyDescent="0.25">
      <c r="A5940">
        <v>4237</v>
      </c>
      <c r="B5940" s="9">
        <v>43562</v>
      </c>
      <c r="C5940" s="50" t="str">
        <f t="shared" si="736"/>
        <v>N</v>
      </c>
      <c r="D5940" s="52">
        <f>_xlfn.XLOOKUP(B5940,Cal_Date!B:B,Cal_Date!A:A,0)</f>
        <v>2</v>
      </c>
      <c r="E5940">
        <v>2019</v>
      </c>
      <c r="F5940" t="s">
        <v>127</v>
      </c>
      <c r="G5940" t="s">
        <v>130</v>
      </c>
      <c r="H5940" t="s">
        <v>48</v>
      </c>
      <c r="I5940" t="s">
        <v>18</v>
      </c>
      <c r="J5940" t="s">
        <v>10</v>
      </c>
      <c r="K5940" t="s">
        <v>43</v>
      </c>
      <c r="L5940">
        <v>1</v>
      </c>
      <c r="M5940">
        <v>1005</v>
      </c>
      <c r="O5940" t="s">
        <v>25</v>
      </c>
      <c r="R5940" t="s">
        <v>44</v>
      </c>
      <c r="S5940" s="49" t="str">
        <f t="shared" si="737"/>
        <v>Card</v>
      </c>
      <c r="T5940" s="3">
        <v>0.03</v>
      </c>
      <c r="U5940" s="2">
        <v>7.6229999999999993</v>
      </c>
      <c r="V5940" s="2">
        <v>1.46</v>
      </c>
      <c r="W5940" s="54">
        <f>_xlfn.XLOOKUP(M5940,Market!A:A,Market!F:F,0)</f>
        <v>8.8999999999999996E-2</v>
      </c>
      <c r="X5940" s="55">
        <f t="shared" si="738"/>
        <v>0.22868999999999998</v>
      </c>
      <c r="Y5940" s="55">
        <f t="shared" si="739"/>
        <v>6.1629999999999994</v>
      </c>
      <c r="Z5940" s="54">
        <f t="shared" si="740"/>
        <v>0.80847435392889933</v>
      </c>
      <c r="AA5940" s="49" t="str">
        <f t="shared" ca="1" si="741"/>
        <v>N</v>
      </c>
      <c r="AB5940" s="49">
        <f t="shared" ca="1" si="742"/>
        <v>5</v>
      </c>
      <c r="AC5940" s="49" t="str">
        <f t="shared" ca="1" si="743"/>
        <v>N</v>
      </c>
    </row>
    <row r="5941" spans="1:29" x14ac:dyDescent="0.25">
      <c r="A5941">
        <v>4238</v>
      </c>
      <c r="B5941" s="9">
        <v>43562</v>
      </c>
      <c r="C5941" s="50" t="str">
        <f t="shared" si="736"/>
        <v>N</v>
      </c>
      <c r="D5941" s="52">
        <f>_xlfn.XLOOKUP(B5941,Cal_Date!B:B,Cal_Date!A:A,0)</f>
        <v>2</v>
      </c>
      <c r="E5941">
        <v>2019</v>
      </c>
      <c r="F5941" t="s">
        <v>127</v>
      </c>
      <c r="G5941" t="s">
        <v>130</v>
      </c>
      <c r="H5941" t="s">
        <v>48</v>
      </c>
      <c r="I5941" t="s">
        <v>18</v>
      </c>
      <c r="J5941" t="s">
        <v>10</v>
      </c>
      <c r="K5941" t="s">
        <v>43</v>
      </c>
      <c r="L5941">
        <v>1</v>
      </c>
      <c r="M5941">
        <v>1005</v>
      </c>
      <c r="O5941" t="s">
        <v>25</v>
      </c>
      <c r="R5941" t="s">
        <v>44</v>
      </c>
      <c r="S5941" s="49" t="str">
        <f t="shared" si="737"/>
        <v>Card</v>
      </c>
      <c r="T5941" s="3">
        <v>0.03</v>
      </c>
      <c r="U5941" s="2">
        <v>7.6229999999999993</v>
      </c>
      <c r="V5941" s="2">
        <v>1.46</v>
      </c>
      <c r="W5941" s="54">
        <f>_xlfn.XLOOKUP(M5941,Market!A:A,Market!F:F,0)</f>
        <v>8.8999999999999996E-2</v>
      </c>
      <c r="X5941" s="55">
        <f t="shared" si="738"/>
        <v>0.22868999999999998</v>
      </c>
      <c r="Y5941" s="55">
        <f t="shared" si="739"/>
        <v>6.1629999999999994</v>
      </c>
      <c r="Z5941" s="54">
        <f t="shared" si="740"/>
        <v>0.80847435392889933</v>
      </c>
      <c r="AA5941" s="49" t="str">
        <f t="shared" ca="1" si="741"/>
        <v>N</v>
      </c>
      <c r="AB5941" s="49">
        <f t="shared" ca="1" si="742"/>
        <v>5</v>
      </c>
      <c r="AC5941" s="49" t="str">
        <f t="shared" ca="1" si="743"/>
        <v>N</v>
      </c>
    </row>
    <row r="5942" spans="1:29" x14ac:dyDescent="0.25">
      <c r="A5942">
        <v>4239</v>
      </c>
      <c r="B5942" s="9">
        <v>43562</v>
      </c>
      <c r="C5942" s="50" t="str">
        <f t="shared" si="736"/>
        <v>N</v>
      </c>
      <c r="D5942" s="52">
        <f>_xlfn.XLOOKUP(B5942,Cal_Date!B:B,Cal_Date!A:A,0)</f>
        <v>2</v>
      </c>
      <c r="E5942">
        <v>2019</v>
      </c>
      <c r="F5942" t="s">
        <v>127</v>
      </c>
      <c r="G5942" t="s">
        <v>130</v>
      </c>
      <c r="H5942" t="s">
        <v>11</v>
      </c>
      <c r="I5942" t="s">
        <v>11</v>
      </c>
      <c r="J5942" t="s">
        <v>15</v>
      </c>
      <c r="K5942" t="s">
        <v>42</v>
      </c>
      <c r="L5942">
        <v>1</v>
      </c>
      <c r="M5942">
        <v>1006</v>
      </c>
      <c r="O5942" t="s">
        <v>28</v>
      </c>
      <c r="R5942" t="s">
        <v>44</v>
      </c>
      <c r="S5942" s="49" t="str">
        <f t="shared" si="737"/>
        <v>Card</v>
      </c>
      <c r="T5942" s="3">
        <v>0.03</v>
      </c>
      <c r="U5942" s="2">
        <v>2.7225000000000001</v>
      </c>
      <c r="V5942" s="2">
        <v>0.87</v>
      </c>
      <c r="W5942" s="54">
        <f>_xlfn.XLOOKUP(M5942,Market!A:A,Market!F:F,0)</f>
        <v>8.8999999999999996E-2</v>
      </c>
      <c r="X5942" s="55">
        <f t="shared" si="738"/>
        <v>8.1674999999999998E-2</v>
      </c>
      <c r="Y5942" s="55">
        <f t="shared" si="739"/>
        <v>1.8525</v>
      </c>
      <c r="Z5942" s="54">
        <f t="shared" si="740"/>
        <v>0.68044077134986225</v>
      </c>
      <c r="AA5942" s="49" t="str">
        <f t="shared" ca="1" si="741"/>
        <v>N</v>
      </c>
      <c r="AB5942" s="49">
        <f t="shared" ca="1" si="742"/>
        <v>5</v>
      </c>
      <c r="AC5942" s="49" t="str">
        <f t="shared" ca="1" si="743"/>
        <v>N</v>
      </c>
    </row>
    <row r="5943" spans="1:29" x14ac:dyDescent="0.25">
      <c r="A5943">
        <v>4240</v>
      </c>
      <c r="B5943" s="9">
        <v>43562</v>
      </c>
      <c r="C5943" s="50" t="str">
        <f t="shared" si="736"/>
        <v>N</v>
      </c>
      <c r="D5943" s="52">
        <f>_xlfn.XLOOKUP(B5943,Cal_Date!B:B,Cal_Date!A:A,0)</f>
        <v>2</v>
      </c>
      <c r="E5943">
        <v>2019</v>
      </c>
      <c r="F5943" t="s">
        <v>127</v>
      </c>
      <c r="G5943" t="s">
        <v>130</v>
      </c>
      <c r="H5943" t="s">
        <v>48</v>
      </c>
      <c r="I5943" t="s">
        <v>18</v>
      </c>
      <c r="J5943" t="s">
        <v>10</v>
      </c>
      <c r="K5943" t="s">
        <v>43</v>
      </c>
      <c r="L5943">
        <v>1</v>
      </c>
      <c r="M5943">
        <v>1007</v>
      </c>
      <c r="O5943" t="s">
        <v>28</v>
      </c>
      <c r="R5943" t="s">
        <v>44</v>
      </c>
      <c r="S5943" s="49" t="str">
        <f t="shared" si="737"/>
        <v>Card</v>
      </c>
      <c r="T5943" s="3">
        <v>0.03</v>
      </c>
      <c r="U5943" s="2">
        <v>7.6229999999999993</v>
      </c>
      <c r="V5943" s="2">
        <v>1.46</v>
      </c>
      <c r="W5943" s="54">
        <f>_xlfn.XLOOKUP(M5943,Market!A:A,Market!F:F,0)</f>
        <v>8.8999999999999996E-2</v>
      </c>
      <c r="X5943" s="55">
        <f t="shared" si="738"/>
        <v>0.22868999999999998</v>
      </c>
      <c r="Y5943" s="55">
        <f t="shared" si="739"/>
        <v>6.1629999999999994</v>
      </c>
      <c r="Z5943" s="54">
        <f t="shared" si="740"/>
        <v>0.80847435392889933</v>
      </c>
      <c r="AA5943" s="49" t="str">
        <f t="shared" ca="1" si="741"/>
        <v>N</v>
      </c>
      <c r="AB5943" s="49">
        <f t="shared" ca="1" si="742"/>
        <v>5</v>
      </c>
      <c r="AC5943" s="49" t="str">
        <f t="shared" ca="1" si="743"/>
        <v>N</v>
      </c>
    </row>
    <row r="5944" spans="1:29" x14ac:dyDescent="0.25">
      <c r="A5944">
        <v>4241</v>
      </c>
      <c r="B5944" s="9">
        <v>43562</v>
      </c>
      <c r="C5944" s="50" t="str">
        <f t="shared" si="736"/>
        <v>N</v>
      </c>
      <c r="D5944" s="52">
        <f>_xlfn.XLOOKUP(B5944,Cal_Date!B:B,Cal_Date!A:A,0)</f>
        <v>2</v>
      </c>
      <c r="E5944">
        <v>2019</v>
      </c>
      <c r="F5944" t="s">
        <v>127</v>
      </c>
      <c r="G5944" t="s">
        <v>130</v>
      </c>
      <c r="H5944" t="s">
        <v>11</v>
      </c>
      <c r="I5944" t="s">
        <v>13</v>
      </c>
      <c r="J5944" t="s">
        <v>15</v>
      </c>
      <c r="K5944" t="s">
        <v>42</v>
      </c>
      <c r="L5944">
        <v>1</v>
      </c>
      <c r="M5944">
        <v>1008</v>
      </c>
      <c r="O5944" t="s">
        <v>28</v>
      </c>
      <c r="R5944" t="s">
        <v>44</v>
      </c>
      <c r="S5944" s="49" t="str">
        <f t="shared" si="737"/>
        <v>Card</v>
      </c>
      <c r="T5944" s="3">
        <v>0.03</v>
      </c>
      <c r="U5944" s="2">
        <v>2.7225000000000001</v>
      </c>
      <c r="V5944" s="2">
        <v>1.42</v>
      </c>
      <c r="W5944" s="54">
        <f>_xlfn.XLOOKUP(M5944,Market!A:A,Market!F:F,0)</f>
        <v>8.8999999999999996E-2</v>
      </c>
      <c r="X5944" s="55">
        <f t="shared" si="738"/>
        <v>8.1674999999999998E-2</v>
      </c>
      <c r="Y5944" s="55">
        <f t="shared" si="739"/>
        <v>1.3025000000000002</v>
      </c>
      <c r="Z5944" s="54">
        <f t="shared" si="740"/>
        <v>0.47842056932966032</v>
      </c>
      <c r="AA5944" s="49" t="str">
        <f t="shared" ca="1" si="741"/>
        <v>N</v>
      </c>
      <c r="AB5944" s="49">
        <f t="shared" ca="1" si="742"/>
        <v>5</v>
      </c>
      <c r="AC5944" s="49" t="str">
        <f t="shared" ca="1" si="743"/>
        <v>N</v>
      </c>
    </row>
    <row r="5945" spans="1:29" x14ac:dyDescent="0.25">
      <c r="A5945">
        <v>4242</v>
      </c>
      <c r="B5945" s="9">
        <v>43562</v>
      </c>
      <c r="C5945" s="50" t="str">
        <f t="shared" si="736"/>
        <v>N</v>
      </c>
      <c r="D5945" s="52">
        <f>_xlfn.XLOOKUP(B5945,Cal_Date!B:B,Cal_Date!A:A,0)</f>
        <v>2</v>
      </c>
      <c r="E5945">
        <v>2019</v>
      </c>
      <c r="F5945" t="s">
        <v>127</v>
      </c>
      <c r="G5945" t="s">
        <v>130</v>
      </c>
      <c r="H5945" t="s">
        <v>11</v>
      </c>
      <c r="I5945" t="s">
        <v>11</v>
      </c>
      <c r="J5945" t="s">
        <v>15</v>
      </c>
      <c r="K5945" t="s">
        <v>42</v>
      </c>
      <c r="L5945">
        <v>2</v>
      </c>
      <c r="M5945">
        <v>1009</v>
      </c>
      <c r="O5945" t="s">
        <v>28</v>
      </c>
      <c r="R5945" t="s">
        <v>44</v>
      </c>
      <c r="S5945" s="49" t="str">
        <f t="shared" si="737"/>
        <v>Card</v>
      </c>
      <c r="T5945" s="3">
        <v>0.03</v>
      </c>
      <c r="U5945" s="2">
        <v>5.4450000000000003</v>
      </c>
      <c r="V5945" s="2">
        <v>1.74</v>
      </c>
      <c r="W5945" s="54">
        <f>_xlfn.XLOOKUP(M5945,Market!A:A,Market!F:F,0)</f>
        <v>8.8999999999999996E-2</v>
      </c>
      <c r="X5945" s="55">
        <f t="shared" si="738"/>
        <v>0.16335</v>
      </c>
      <c r="Y5945" s="55">
        <f t="shared" si="739"/>
        <v>3.7050000000000001</v>
      </c>
      <c r="Z5945" s="54">
        <f t="shared" si="740"/>
        <v>0.68044077134986225</v>
      </c>
      <c r="AA5945" s="49" t="str">
        <f t="shared" ca="1" si="741"/>
        <v>N</v>
      </c>
      <c r="AB5945" s="49">
        <f t="shared" ca="1" si="742"/>
        <v>5</v>
      </c>
      <c r="AC5945" s="49" t="str">
        <f t="shared" ca="1" si="743"/>
        <v>N</v>
      </c>
    </row>
    <row r="5946" spans="1:29" x14ac:dyDescent="0.25">
      <c r="A5946">
        <v>4243</v>
      </c>
      <c r="B5946" s="9">
        <v>43562</v>
      </c>
      <c r="C5946" s="50" t="str">
        <f t="shared" si="736"/>
        <v>N</v>
      </c>
      <c r="D5946" s="52">
        <f>_xlfn.XLOOKUP(B5946,Cal_Date!B:B,Cal_Date!A:A,0)</f>
        <v>2</v>
      </c>
      <c r="E5946">
        <v>2019</v>
      </c>
      <c r="F5946" t="s">
        <v>127</v>
      </c>
      <c r="G5946" t="s">
        <v>130</v>
      </c>
      <c r="H5946" t="s">
        <v>48</v>
      </c>
      <c r="I5946" t="s">
        <v>18</v>
      </c>
      <c r="J5946" t="s">
        <v>10</v>
      </c>
      <c r="K5946" t="s">
        <v>43</v>
      </c>
      <c r="L5946">
        <v>2</v>
      </c>
      <c r="M5946">
        <v>1006</v>
      </c>
      <c r="O5946" t="s">
        <v>28</v>
      </c>
      <c r="R5946" t="s">
        <v>44</v>
      </c>
      <c r="S5946" s="49" t="str">
        <f t="shared" si="737"/>
        <v>Card</v>
      </c>
      <c r="T5946" s="3">
        <v>0.03</v>
      </c>
      <c r="U5946" s="2">
        <v>15.245999999999999</v>
      </c>
      <c r="V5946" s="2">
        <v>2.92</v>
      </c>
      <c r="W5946" s="54">
        <f>_xlfn.XLOOKUP(M5946,Market!A:A,Market!F:F,0)</f>
        <v>8.8999999999999996E-2</v>
      </c>
      <c r="X5946" s="55">
        <f t="shared" si="738"/>
        <v>0.45737999999999995</v>
      </c>
      <c r="Y5946" s="55">
        <f t="shared" si="739"/>
        <v>12.325999999999999</v>
      </c>
      <c r="Z5946" s="54">
        <f t="shared" si="740"/>
        <v>0.80847435392889933</v>
      </c>
      <c r="AA5946" s="49" t="str">
        <f t="shared" ca="1" si="741"/>
        <v>N</v>
      </c>
      <c r="AB5946" s="49">
        <f t="shared" ca="1" si="742"/>
        <v>5</v>
      </c>
      <c r="AC5946" s="49" t="str">
        <f t="shared" ca="1" si="743"/>
        <v>N</v>
      </c>
    </row>
    <row r="5947" spans="1:29" x14ac:dyDescent="0.25">
      <c r="A5947">
        <v>4244</v>
      </c>
      <c r="B5947" s="9">
        <v>43562</v>
      </c>
      <c r="C5947" s="50" t="str">
        <f t="shared" si="736"/>
        <v>N</v>
      </c>
      <c r="D5947" s="52">
        <f>_xlfn.XLOOKUP(B5947,Cal_Date!B:B,Cal_Date!A:A,0)</f>
        <v>2</v>
      </c>
      <c r="E5947">
        <v>2019</v>
      </c>
      <c r="F5947" t="s">
        <v>127</v>
      </c>
      <c r="G5947" t="s">
        <v>130</v>
      </c>
      <c r="H5947" t="s">
        <v>48</v>
      </c>
      <c r="I5947" t="s">
        <v>18</v>
      </c>
      <c r="J5947" t="s">
        <v>10</v>
      </c>
      <c r="K5947" t="s">
        <v>43</v>
      </c>
      <c r="L5947">
        <v>1</v>
      </c>
      <c r="M5947">
        <v>1007</v>
      </c>
      <c r="O5947" t="s">
        <v>28</v>
      </c>
      <c r="R5947" t="s">
        <v>44</v>
      </c>
      <c r="S5947" s="49" t="str">
        <f t="shared" si="737"/>
        <v>Card</v>
      </c>
      <c r="T5947" s="3">
        <v>0.03</v>
      </c>
      <c r="U5947" s="2">
        <v>7.6229999999999993</v>
      </c>
      <c r="V5947" s="2">
        <v>1.46</v>
      </c>
      <c r="W5947" s="54">
        <f>_xlfn.XLOOKUP(M5947,Market!A:A,Market!F:F,0)</f>
        <v>8.8999999999999996E-2</v>
      </c>
      <c r="X5947" s="55">
        <f t="shared" si="738"/>
        <v>0.22868999999999998</v>
      </c>
      <c r="Y5947" s="55">
        <f t="shared" si="739"/>
        <v>6.1629999999999994</v>
      </c>
      <c r="Z5947" s="54">
        <f t="shared" si="740"/>
        <v>0.80847435392889933</v>
      </c>
      <c r="AA5947" s="49" t="str">
        <f t="shared" ca="1" si="741"/>
        <v>N</v>
      </c>
      <c r="AB5947" s="49">
        <f t="shared" ca="1" si="742"/>
        <v>5</v>
      </c>
      <c r="AC5947" s="49" t="str">
        <f t="shared" ca="1" si="743"/>
        <v>N</v>
      </c>
    </row>
    <row r="5948" spans="1:29" x14ac:dyDescent="0.25">
      <c r="A5948">
        <v>4245</v>
      </c>
      <c r="B5948" s="9">
        <v>43562</v>
      </c>
      <c r="C5948" s="50" t="str">
        <f t="shared" si="736"/>
        <v>N</v>
      </c>
      <c r="D5948" s="52">
        <f>_xlfn.XLOOKUP(B5948,Cal_Date!B:B,Cal_Date!A:A,0)</f>
        <v>2</v>
      </c>
      <c r="E5948">
        <v>2019</v>
      </c>
      <c r="F5948" t="s">
        <v>127</v>
      </c>
      <c r="G5948" t="s">
        <v>130</v>
      </c>
      <c r="H5948" t="s">
        <v>11</v>
      </c>
      <c r="I5948" t="s">
        <v>13</v>
      </c>
      <c r="J5948" t="s">
        <v>15</v>
      </c>
      <c r="K5948" t="s">
        <v>42</v>
      </c>
      <c r="L5948">
        <v>1</v>
      </c>
      <c r="M5948">
        <v>1007</v>
      </c>
      <c r="O5948" t="s">
        <v>28</v>
      </c>
      <c r="R5948" t="s">
        <v>44</v>
      </c>
      <c r="S5948" s="49" t="str">
        <f t="shared" si="737"/>
        <v>Card</v>
      </c>
      <c r="T5948" s="3">
        <v>0.03</v>
      </c>
      <c r="U5948" s="2">
        <v>2.7225000000000001</v>
      </c>
      <c r="V5948" s="2">
        <v>1.42</v>
      </c>
      <c r="W5948" s="54">
        <f>_xlfn.XLOOKUP(M5948,Market!A:A,Market!F:F,0)</f>
        <v>8.8999999999999996E-2</v>
      </c>
      <c r="X5948" s="55">
        <f t="shared" si="738"/>
        <v>8.1674999999999998E-2</v>
      </c>
      <c r="Y5948" s="55">
        <f t="shared" si="739"/>
        <v>1.3025000000000002</v>
      </c>
      <c r="Z5948" s="54">
        <f t="shared" si="740"/>
        <v>0.47842056932966032</v>
      </c>
      <c r="AA5948" s="49" t="str">
        <f t="shared" ca="1" si="741"/>
        <v>N</v>
      </c>
      <c r="AB5948" s="49">
        <f t="shared" ca="1" si="742"/>
        <v>5</v>
      </c>
      <c r="AC5948" s="49" t="str">
        <f t="shared" ca="1" si="743"/>
        <v>N</v>
      </c>
    </row>
    <row r="5949" spans="1:29" x14ac:dyDescent="0.25">
      <c r="A5949">
        <v>4246</v>
      </c>
      <c r="B5949" s="9">
        <v>43562</v>
      </c>
      <c r="C5949" s="50" t="str">
        <f t="shared" si="736"/>
        <v>N</v>
      </c>
      <c r="D5949" s="52">
        <f>_xlfn.XLOOKUP(B5949,Cal_Date!B:B,Cal_Date!A:A,0)</f>
        <v>2</v>
      </c>
      <c r="E5949">
        <v>2019</v>
      </c>
      <c r="F5949" t="s">
        <v>127</v>
      </c>
      <c r="G5949" t="s">
        <v>130</v>
      </c>
      <c r="H5949" t="s">
        <v>14</v>
      </c>
      <c r="I5949" t="s">
        <v>13</v>
      </c>
      <c r="J5949" t="s">
        <v>15</v>
      </c>
      <c r="K5949" t="s">
        <v>43</v>
      </c>
      <c r="L5949">
        <v>1</v>
      </c>
      <c r="M5949">
        <v>1007</v>
      </c>
      <c r="O5949" t="s">
        <v>28</v>
      </c>
      <c r="R5949" t="s">
        <v>44</v>
      </c>
      <c r="S5949" s="49" t="str">
        <f t="shared" si="737"/>
        <v>Card</v>
      </c>
      <c r="T5949" s="3">
        <v>0.03</v>
      </c>
      <c r="U5949" s="2">
        <v>7.0785</v>
      </c>
      <c r="V5949" s="2">
        <v>2.12</v>
      </c>
      <c r="W5949" s="54">
        <f>_xlfn.XLOOKUP(M5949,Market!A:A,Market!F:F,0)</f>
        <v>8.8999999999999996E-2</v>
      </c>
      <c r="X5949" s="55">
        <f t="shared" si="738"/>
        <v>0.21235499999999999</v>
      </c>
      <c r="Y5949" s="55">
        <f t="shared" si="739"/>
        <v>4.9584999999999999</v>
      </c>
      <c r="Z5949" s="54">
        <f t="shared" si="740"/>
        <v>0.70050151868333688</v>
      </c>
      <c r="AA5949" s="49" t="str">
        <f t="shared" ca="1" si="741"/>
        <v>N</v>
      </c>
      <c r="AB5949" s="49">
        <f t="shared" ca="1" si="742"/>
        <v>5</v>
      </c>
      <c r="AC5949" s="49" t="str">
        <f t="shared" ca="1" si="743"/>
        <v>N</v>
      </c>
    </row>
    <row r="5950" spans="1:29" x14ac:dyDescent="0.25">
      <c r="A5950">
        <v>4247</v>
      </c>
      <c r="B5950" s="9">
        <v>43562</v>
      </c>
      <c r="C5950" s="50" t="str">
        <f t="shared" si="736"/>
        <v>N</v>
      </c>
      <c r="D5950" s="52">
        <f>_xlfn.XLOOKUP(B5950,Cal_Date!B:B,Cal_Date!A:A,0)</f>
        <v>2</v>
      </c>
      <c r="E5950">
        <v>2019</v>
      </c>
      <c r="F5950" t="s">
        <v>127</v>
      </c>
      <c r="G5950" t="s">
        <v>130</v>
      </c>
      <c r="H5950" t="s">
        <v>48</v>
      </c>
      <c r="I5950" t="s">
        <v>18</v>
      </c>
      <c r="J5950" t="s">
        <v>10</v>
      </c>
      <c r="K5950" t="s">
        <v>43</v>
      </c>
      <c r="L5950">
        <v>2</v>
      </c>
      <c r="M5950">
        <v>1005</v>
      </c>
      <c r="O5950" t="s">
        <v>25</v>
      </c>
      <c r="R5950" t="s">
        <v>44</v>
      </c>
      <c r="S5950" s="49" t="str">
        <f t="shared" si="737"/>
        <v>Card</v>
      </c>
      <c r="T5950" s="3">
        <v>0.03</v>
      </c>
      <c r="U5950" s="2">
        <v>15.245999999999999</v>
      </c>
      <c r="V5950" s="2">
        <v>2.92</v>
      </c>
      <c r="W5950" s="54">
        <f>_xlfn.XLOOKUP(M5950,Market!A:A,Market!F:F,0)</f>
        <v>8.8999999999999996E-2</v>
      </c>
      <c r="X5950" s="55">
        <f t="shared" si="738"/>
        <v>0.45737999999999995</v>
      </c>
      <c r="Y5950" s="55">
        <f t="shared" si="739"/>
        <v>12.325999999999999</v>
      </c>
      <c r="Z5950" s="54">
        <f t="shared" si="740"/>
        <v>0.80847435392889933</v>
      </c>
      <c r="AA5950" s="49" t="str">
        <f t="shared" ca="1" si="741"/>
        <v>N</v>
      </c>
      <c r="AB5950" s="49">
        <f t="shared" ca="1" si="742"/>
        <v>5</v>
      </c>
      <c r="AC5950" s="49" t="str">
        <f t="shared" ca="1" si="743"/>
        <v>N</v>
      </c>
    </row>
    <row r="5951" spans="1:29" x14ac:dyDescent="0.25">
      <c r="A5951">
        <v>4248</v>
      </c>
      <c r="B5951" s="9">
        <v>43562</v>
      </c>
      <c r="C5951" s="50" t="str">
        <f t="shared" si="736"/>
        <v>N</v>
      </c>
      <c r="D5951" s="52">
        <f>_xlfn.XLOOKUP(B5951,Cal_Date!B:B,Cal_Date!A:A,0)</f>
        <v>2</v>
      </c>
      <c r="E5951">
        <v>2019</v>
      </c>
      <c r="F5951" t="s">
        <v>127</v>
      </c>
      <c r="G5951" t="s">
        <v>130</v>
      </c>
      <c r="H5951" t="s">
        <v>48</v>
      </c>
      <c r="I5951" t="s">
        <v>18</v>
      </c>
      <c r="J5951" t="s">
        <v>10</v>
      </c>
      <c r="K5951" t="s">
        <v>43</v>
      </c>
      <c r="L5951">
        <v>1</v>
      </c>
      <c r="M5951">
        <v>1005</v>
      </c>
      <c r="O5951" t="s">
        <v>25</v>
      </c>
      <c r="R5951" t="s">
        <v>44</v>
      </c>
      <c r="S5951" s="49" t="str">
        <f t="shared" si="737"/>
        <v>Card</v>
      </c>
      <c r="T5951" s="3">
        <v>0.03</v>
      </c>
      <c r="U5951" s="2">
        <v>7.6229999999999993</v>
      </c>
      <c r="V5951" s="2">
        <v>1.46</v>
      </c>
      <c r="W5951" s="54">
        <f>_xlfn.XLOOKUP(M5951,Market!A:A,Market!F:F,0)</f>
        <v>8.8999999999999996E-2</v>
      </c>
      <c r="X5951" s="55">
        <f t="shared" si="738"/>
        <v>0.22868999999999998</v>
      </c>
      <c r="Y5951" s="55">
        <f t="shared" si="739"/>
        <v>6.1629999999999994</v>
      </c>
      <c r="Z5951" s="54">
        <f t="shared" si="740"/>
        <v>0.80847435392889933</v>
      </c>
      <c r="AA5951" s="49" t="str">
        <f t="shared" ca="1" si="741"/>
        <v>N</v>
      </c>
      <c r="AB5951" s="49">
        <f t="shared" ca="1" si="742"/>
        <v>5</v>
      </c>
      <c r="AC5951" s="49" t="str">
        <f t="shared" ca="1" si="743"/>
        <v>N</v>
      </c>
    </row>
    <row r="5952" spans="1:29" x14ac:dyDescent="0.25">
      <c r="A5952">
        <v>4249</v>
      </c>
      <c r="B5952" s="9">
        <v>43562</v>
      </c>
      <c r="C5952" s="50" t="str">
        <f t="shared" si="736"/>
        <v>N</v>
      </c>
      <c r="D5952" s="52">
        <f>_xlfn.XLOOKUP(B5952,Cal_Date!B:B,Cal_Date!A:A,0)</f>
        <v>2</v>
      </c>
      <c r="E5952">
        <v>2019</v>
      </c>
      <c r="F5952" t="s">
        <v>127</v>
      </c>
      <c r="G5952" t="s">
        <v>130</v>
      </c>
      <c r="H5952" t="s">
        <v>48</v>
      </c>
      <c r="I5952" t="s">
        <v>18</v>
      </c>
      <c r="J5952" t="s">
        <v>10</v>
      </c>
      <c r="K5952" t="s">
        <v>43</v>
      </c>
      <c r="L5952">
        <v>2</v>
      </c>
      <c r="M5952">
        <v>1002</v>
      </c>
      <c r="O5952" t="s">
        <v>28</v>
      </c>
      <c r="R5952" t="s">
        <v>44</v>
      </c>
      <c r="S5952" s="49" t="str">
        <f t="shared" si="737"/>
        <v>Card</v>
      </c>
      <c r="T5952" s="3">
        <v>0.03</v>
      </c>
      <c r="U5952" s="2">
        <v>14.84</v>
      </c>
      <c r="V5952" s="2">
        <v>2.92</v>
      </c>
      <c r="W5952" s="54">
        <f>_xlfn.XLOOKUP(M5952,Market!A:A,Market!F:F,0)</f>
        <v>0.06</v>
      </c>
      <c r="X5952" s="55">
        <f t="shared" si="738"/>
        <v>0.44519999999999998</v>
      </c>
      <c r="Y5952" s="55">
        <f t="shared" si="739"/>
        <v>11.92</v>
      </c>
      <c r="Z5952" s="54">
        <f t="shared" si="740"/>
        <v>0.80323450134770891</v>
      </c>
      <c r="AA5952" s="49" t="str">
        <f t="shared" ca="1" si="741"/>
        <v>N</v>
      </c>
      <c r="AB5952" s="49">
        <f t="shared" ca="1" si="742"/>
        <v>5</v>
      </c>
      <c r="AC5952" s="49" t="str">
        <f t="shared" ca="1" si="743"/>
        <v>N</v>
      </c>
    </row>
    <row r="5953" spans="1:29" x14ac:dyDescent="0.25">
      <c r="A5953">
        <v>4250</v>
      </c>
      <c r="B5953" s="9">
        <v>43562</v>
      </c>
      <c r="C5953" s="50" t="str">
        <f t="shared" si="736"/>
        <v>N</v>
      </c>
      <c r="D5953" s="52">
        <f>_xlfn.XLOOKUP(B5953,Cal_Date!B:B,Cal_Date!A:A,0)</f>
        <v>2</v>
      </c>
      <c r="E5953">
        <v>2019</v>
      </c>
      <c r="F5953" t="s">
        <v>127</v>
      </c>
      <c r="G5953" t="s">
        <v>130</v>
      </c>
      <c r="H5953" t="s">
        <v>11</v>
      </c>
      <c r="I5953" t="s">
        <v>11</v>
      </c>
      <c r="J5953" t="s">
        <v>15</v>
      </c>
      <c r="K5953" t="s">
        <v>42</v>
      </c>
      <c r="L5953">
        <v>1</v>
      </c>
      <c r="M5953">
        <v>1004</v>
      </c>
      <c r="O5953" t="s">
        <v>28</v>
      </c>
      <c r="R5953" t="s">
        <v>44</v>
      </c>
      <c r="S5953" s="49" t="str">
        <f t="shared" si="737"/>
        <v>Card</v>
      </c>
      <c r="T5953" s="3">
        <v>0.03</v>
      </c>
      <c r="U5953" s="2">
        <v>2.6500000000000004</v>
      </c>
      <c r="V5953" s="2">
        <v>0.87</v>
      </c>
      <c r="W5953" s="54">
        <f>_xlfn.XLOOKUP(M5953,Market!A:A,Market!F:F,0)</f>
        <v>0.06</v>
      </c>
      <c r="X5953" s="55">
        <f t="shared" si="738"/>
        <v>7.9500000000000001E-2</v>
      </c>
      <c r="Y5953" s="55">
        <f t="shared" si="739"/>
        <v>1.7800000000000002</v>
      </c>
      <c r="Z5953" s="54">
        <f t="shared" si="740"/>
        <v>0.67169811320754713</v>
      </c>
      <c r="AA5953" s="49" t="str">
        <f t="shared" ca="1" si="741"/>
        <v>N</v>
      </c>
      <c r="AB5953" s="49">
        <f t="shared" ca="1" si="742"/>
        <v>5</v>
      </c>
      <c r="AC5953" s="49" t="str">
        <f t="shared" ca="1" si="743"/>
        <v>N</v>
      </c>
    </row>
    <row r="5954" spans="1:29" x14ac:dyDescent="0.25">
      <c r="A5954">
        <v>4251</v>
      </c>
      <c r="B5954" s="9">
        <v>43562</v>
      </c>
      <c r="C5954" s="50" t="str">
        <f t="shared" si="736"/>
        <v>N</v>
      </c>
      <c r="D5954" s="52">
        <f>_xlfn.XLOOKUP(B5954,Cal_Date!B:B,Cal_Date!A:A,0)</f>
        <v>2</v>
      </c>
      <c r="E5954">
        <v>2019</v>
      </c>
      <c r="F5954" t="s">
        <v>127</v>
      </c>
      <c r="G5954" t="s">
        <v>130</v>
      </c>
      <c r="H5954" t="s">
        <v>11</v>
      </c>
      <c r="I5954" t="s">
        <v>11</v>
      </c>
      <c r="J5954" t="s">
        <v>15</v>
      </c>
      <c r="K5954" t="s">
        <v>42</v>
      </c>
      <c r="L5954">
        <v>2</v>
      </c>
      <c r="M5954">
        <v>1005</v>
      </c>
      <c r="O5954" t="s">
        <v>25</v>
      </c>
      <c r="R5954" t="s">
        <v>44</v>
      </c>
      <c r="S5954" s="49" t="str">
        <f t="shared" si="737"/>
        <v>Card</v>
      </c>
      <c r="T5954" s="3">
        <v>0.03</v>
      </c>
      <c r="U5954" s="2">
        <v>5.4450000000000003</v>
      </c>
      <c r="V5954" s="2">
        <v>1.74</v>
      </c>
      <c r="W5954" s="54">
        <f>_xlfn.XLOOKUP(M5954,Market!A:A,Market!F:F,0)</f>
        <v>8.8999999999999996E-2</v>
      </c>
      <c r="X5954" s="55">
        <f t="shared" si="738"/>
        <v>0.16335</v>
      </c>
      <c r="Y5954" s="55">
        <f t="shared" si="739"/>
        <v>3.7050000000000001</v>
      </c>
      <c r="Z5954" s="54">
        <f t="shared" si="740"/>
        <v>0.68044077134986225</v>
      </c>
      <c r="AA5954" s="49" t="str">
        <f t="shared" ca="1" si="741"/>
        <v>N</v>
      </c>
      <c r="AB5954" s="49">
        <f t="shared" ca="1" si="742"/>
        <v>5</v>
      </c>
      <c r="AC5954" s="49" t="str">
        <f t="shared" ca="1" si="743"/>
        <v>N</v>
      </c>
    </row>
    <row r="5955" spans="1:29" x14ac:dyDescent="0.25">
      <c r="A5955">
        <v>4252</v>
      </c>
      <c r="B5955" s="9">
        <v>43562</v>
      </c>
      <c r="C5955" s="50" t="str">
        <f t="shared" ref="C5955:C6018" si="744">IF(OR(B5955="04/01/2018"+0,B5955="04/02/2018"+0),"Y","N")</f>
        <v>N</v>
      </c>
      <c r="D5955" s="52">
        <f>_xlfn.XLOOKUP(B5955,Cal_Date!B:B,Cal_Date!A:A,0)</f>
        <v>2</v>
      </c>
      <c r="E5955">
        <v>2019</v>
      </c>
      <c r="F5955" t="s">
        <v>127</v>
      </c>
      <c r="G5955" t="s">
        <v>130</v>
      </c>
      <c r="H5955" t="s">
        <v>48</v>
      </c>
      <c r="I5955" t="s">
        <v>18</v>
      </c>
      <c r="J5955" t="s">
        <v>10</v>
      </c>
      <c r="K5955" t="s">
        <v>43</v>
      </c>
      <c r="L5955">
        <v>1</v>
      </c>
      <c r="M5955">
        <v>1001</v>
      </c>
      <c r="O5955" t="s">
        <v>25</v>
      </c>
      <c r="R5955" t="s">
        <v>44</v>
      </c>
      <c r="S5955" s="49" t="str">
        <f t="shared" ref="S5955:S6018" si="745">IF(R5955="Cash","Cash","Card")</f>
        <v>Card</v>
      </c>
      <c r="T5955" s="3">
        <v>0.03</v>
      </c>
      <c r="U5955" s="2">
        <v>7.42</v>
      </c>
      <c r="V5955" s="2">
        <v>1.46</v>
      </c>
      <c r="W5955" s="54">
        <f>_xlfn.XLOOKUP(M5955,Market!A:A,Market!F:F,0)</f>
        <v>0.06</v>
      </c>
      <c r="X5955" s="55">
        <f t="shared" ref="X5955:X6018" si="746">T5955*U5955</f>
        <v>0.22259999999999999</v>
      </c>
      <c r="Y5955" s="55">
        <f t="shared" ref="Y5955:Y6018" si="747">U5955-V5955</f>
        <v>5.96</v>
      </c>
      <c r="Z5955" s="54">
        <f t="shared" ref="Z5955:Z6018" si="748">Y5955/U5955</f>
        <v>0.80323450134770891</v>
      </c>
      <c r="AA5955" s="49" t="str">
        <f t="shared" ref="AA5955:AA6018" ca="1" si="749">IF(DATEDIF(B5955,TODAY(),"y")&gt;5,"Y","N")</f>
        <v>N</v>
      </c>
      <c r="AB5955" s="49">
        <f t="shared" ref="AB5955:AB6018" ca="1" si="750">DATEDIF(B5955,TODAY(),"y")</f>
        <v>5</v>
      </c>
      <c r="AC5955" s="49" t="str">
        <f t="shared" ref="AC5955:AC6018" ca="1" si="751">IF(AB5955&gt;5,"Y","N")</f>
        <v>N</v>
      </c>
    </row>
    <row r="5956" spans="1:29" x14ac:dyDescent="0.25">
      <c r="A5956">
        <v>4253</v>
      </c>
      <c r="B5956" s="9">
        <v>43562</v>
      </c>
      <c r="C5956" s="50" t="str">
        <f t="shared" si="744"/>
        <v>N</v>
      </c>
      <c r="D5956" s="52">
        <f>_xlfn.XLOOKUP(B5956,Cal_Date!B:B,Cal_Date!A:A,0)</f>
        <v>2</v>
      </c>
      <c r="E5956">
        <v>2019</v>
      </c>
      <c r="F5956" t="s">
        <v>127</v>
      </c>
      <c r="G5956" t="s">
        <v>130</v>
      </c>
      <c r="H5956" t="s">
        <v>48</v>
      </c>
      <c r="I5956" t="s">
        <v>18</v>
      </c>
      <c r="J5956" t="s">
        <v>10</v>
      </c>
      <c r="K5956" t="s">
        <v>43</v>
      </c>
      <c r="L5956">
        <v>1</v>
      </c>
      <c r="M5956">
        <v>1010</v>
      </c>
      <c r="O5956" t="s">
        <v>25</v>
      </c>
      <c r="R5956" t="s">
        <v>44</v>
      </c>
      <c r="S5956" s="49" t="str">
        <f t="shared" si="745"/>
        <v>Card</v>
      </c>
      <c r="T5956" s="3">
        <v>0.03</v>
      </c>
      <c r="U5956" s="2">
        <v>7.5600000000000005</v>
      </c>
      <c r="V5956" s="2">
        <v>1.46</v>
      </c>
      <c r="W5956" s="54">
        <f>_xlfn.XLOOKUP(M5956,Market!A:A,Market!F:F,0)</f>
        <v>0.08</v>
      </c>
      <c r="X5956" s="55">
        <f t="shared" si="746"/>
        <v>0.2268</v>
      </c>
      <c r="Y5956" s="55">
        <f t="shared" si="747"/>
        <v>6.1000000000000005</v>
      </c>
      <c r="Z5956" s="54">
        <f t="shared" si="748"/>
        <v>0.80687830687830686</v>
      </c>
      <c r="AA5956" s="49" t="str">
        <f t="shared" ca="1" si="749"/>
        <v>N</v>
      </c>
      <c r="AB5956" s="49">
        <f t="shared" ca="1" si="750"/>
        <v>5</v>
      </c>
      <c r="AC5956" s="49" t="str">
        <f t="shared" ca="1" si="751"/>
        <v>N</v>
      </c>
    </row>
    <row r="5957" spans="1:29" x14ac:dyDescent="0.25">
      <c r="A5957">
        <v>4254</v>
      </c>
      <c r="B5957" s="9">
        <v>43562</v>
      </c>
      <c r="C5957" s="50" t="str">
        <f t="shared" si="744"/>
        <v>N</v>
      </c>
      <c r="D5957" s="52">
        <f>_xlfn.XLOOKUP(B5957,Cal_Date!B:B,Cal_Date!A:A,0)</f>
        <v>2</v>
      </c>
      <c r="E5957">
        <v>2019</v>
      </c>
      <c r="F5957" t="s">
        <v>127</v>
      </c>
      <c r="G5957" t="s">
        <v>130</v>
      </c>
      <c r="H5957" t="s">
        <v>48</v>
      </c>
      <c r="I5957" t="s">
        <v>18</v>
      </c>
      <c r="J5957" t="s">
        <v>10</v>
      </c>
      <c r="K5957" t="s">
        <v>43</v>
      </c>
      <c r="L5957">
        <v>1</v>
      </c>
      <c r="M5957">
        <v>1011</v>
      </c>
      <c r="O5957" t="s">
        <v>25</v>
      </c>
      <c r="R5957" t="s">
        <v>44</v>
      </c>
      <c r="S5957" s="49" t="str">
        <f t="shared" si="745"/>
        <v>Card</v>
      </c>
      <c r="T5957" s="3">
        <v>0.03</v>
      </c>
      <c r="U5957" s="2">
        <v>7.42</v>
      </c>
      <c r="V5957" s="2">
        <v>1.46</v>
      </c>
      <c r="W5957" s="54">
        <f>_xlfn.XLOOKUP(M5957,Market!A:A,Market!F:F,0)</f>
        <v>0.06</v>
      </c>
      <c r="X5957" s="55">
        <f t="shared" si="746"/>
        <v>0.22259999999999999</v>
      </c>
      <c r="Y5957" s="55">
        <f t="shared" si="747"/>
        <v>5.96</v>
      </c>
      <c r="Z5957" s="54">
        <f t="shared" si="748"/>
        <v>0.80323450134770891</v>
      </c>
      <c r="AA5957" s="49" t="str">
        <f t="shared" ca="1" si="749"/>
        <v>N</v>
      </c>
      <c r="AB5957" s="49">
        <f t="shared" ca="1" si="750"/>
        <v>5</v>
      </c>
      <c r="AC5957" s="49" t="str">
        <f t="shared" ca="1" si="751"/>
        <v>N</v>
      </c>
    </row>
    <row r="5958" spans="1:29" x14ac:dyDescent="0.25">
      <c r="A5958">
        <v>4255</v>
      </c>
      <c r="B5958" s="9">
        <v>43562</v>
      </c>
      <c r="C5958" s="50" t="str">
        <f t="shared" si="744"/>
        <v>N</v>
      </c>
      <c r="D5958" s="52">
        <f>_xlfn.XLOOKUP(B5958,Cal_Date!B:B,Cal_Date!A:A,0)</f>
        <v>2</v>
      </c>
      <c r="E5958">
        <v>2019</v>
      </c>
      <c r="F5958" t="s">
        <v>127</v>
      </c>
      <c r="G5958" t="s">
        <v>130</v>
      </c>
      <c r="H5958" t="s">
        <v>11</v>
      </c>
      <c r="I5958" t="s">
        <v>11</v>
      </c>
      <c r="J5958" t="s">
        <v>15</v>
      </c>
      <c r="K5958" t="s">
        <v>42</v>
      </c>
      <c r="L5958">
        <v>1</v>
      </c>
      <c r="M5958">
        <v>1011</v>
      </c>
      <c r="O5958" t="s">
        <v>25</v>
      </c>
      <c r="R5958" t="s">
        <v>47</v>
      </c>
      <c r="S5958" s="49" t="str">
        <f t="shared" si="745"/>
        <v>Card</v>
      </c>
      <c r="T5958" s="3">
        <v>3.5000000000000003E-2</v>
      </c>
      <c r="U5958" s="2">
        <v>2.6500000000000004</v>
      </c>
      <c r="V5958" s="2">
        <v>0.87</v>
      </c>
      <c r="W5958" s="54">
        <f>_xlfn.XLOOKUP(M5958,Market!A:A,Market!F:F,0)</f>
        <v>0.06</v>
      </c>
      <c r="X5958" s="55">
        <f t="shared" si="746"/>
        <v>9.2750000000000027E-2</v>
      </c>
      <c r="Y5958" s="55">
        <f t="shared" si="747"/>
        <v>1.7800000000000002</v>
      </c>
      <c r="Z5958" s="54">
        <f t="shared" si="748"/>
        <v>0.67169811320754713</v>
      </c>
      <c r="AA5958" s="49" t="str">
        <f t="shared" ca="1" si="749"/>
        <v>N</v>
      </c>
      <c r="AB5958" s="49">
        <f t="shared" ca="1" si="750"/>
        <v>5</v>
      </c>
      <c r="AC5958" s="49" t="str">
        <f t="shared" ca="1" si="751"/>
        <v>N</v>
      </c>
    </row>
    <row r="5959" spans="1:29" x14ac:dyDescent="0.25">
      <c r="A5959">
        <v>4256</v>
      </c>
      <c r="B5959" s="9">
        <v>43562</v>
      </c>
      <c r="C5959" s="50" t="str">
        <f t="shared" si="744"/>
        <v>N</v>
      </c>
      <c r="D5959" s="52">
        <f>_xlfn.XLOOKUP(B5959,Cal_Date!B:B,Cal_Date!A:A,0)</f>
        <v>2</v>
      </c>
      <c r="E5959">
        <v>2019</v>
      </c>
      <c r="F5959" t="s">
        <v>127</v>
      </c>
      <c r="G5959" t="s">
        <v>130</v>
      </c>
      <c r="H5959" t="s">
        <v>11</v>
      </c>
      <c r="I5959" t="s">
        <v>11</v>
      </c>
      <c r="J5959" t="s">
        <v>15</v>
      </c>
      <c r="K5959" t="s">
        <v>42</v>
      </c>
      <c r="L5959">
        <v>2</v>
      </c>
      <c r="M5959">
        <v>1001</v>
      </c>
      <c r="O5959" t="s">
        <v>25</v>
      </c>
      <c r="R5959" t="s">
        <v>44</v>
      </c>
      <c r="S5959" s="49" t="str">
        <f t="shared" si="745"/>
        <v>Card</v>
      </c>
      <c r="T5959" s="3">
        <v>0.03</v>
      </c>
      <c r="U5959" s="2">
        <v>5.3000000000000007</v>
      </c>
      <c r="V5959" s="2">
        <v>1.74</v>
      </c>
      <c r="W5959" s="54">
        <f>_xlfn.XLOOKUP(M5959,Market!A:A,Market!F:F,0)</f>
        <v>0.06</v>
      </c>
      <c r="X5959" s="55">
        <f t="shared" si="746"/>
        <v>0.159</v>
      </c>
      <c r="Y5959" s="55">
        <f t="shared" si="747"/>
        <v>3.5600000000000005</v>
      </c>
      <c r="Z5959" s="54">
        <f t="shared" si="748"/>
        <v>0.67169811320754713</v>
      </c>
      <c r="AA5959" s="49" t="str">
        <f t="shared" ca="1" si="749"/>
        <v>N</v>
      </c>
      <c r="AB5959" s="49">
        <f t="shared" ca="1" si="750"/>
        <v>5</v>
      </c>
      <c r="AC5959" s="49" t="str">
        <f t="shared" ca="1" si="751"/>
        <v>N</v>
      </c>
    </row>
    <row r="5960" spans="1:29" x14ac:dyDescent="0.25">
      <c r="A5960">
        <v>4257</v>
      </c>
      <c r="B5960" s="9">
        <v>43562</v>
      </c>
      <c r="C5960" s="50" t="str">
        <f t="shared" si="744"/>
        <v>N</v>
      </c>
      <c r="D5960" s="52">
        <f>_xlfn.XLOOKUP(B5960,Cal_Date!B:B,Cal_Date!A:A,0)</f>
        <v>2</v>
      </c>
      <c r="E5960">
        <v>2019</v>
      </c>
      <c r="F5960" t="s">
        <v>127</v>
      </c>
      <c r="G5960" t="s">
        <v>130</v>
      </c>
      <c r="H5960" t="s">
        <v>48</v>
      </c>
      <c r="I5960" t="s">
        <v>18</v>
      </c>
      <c r="J5960" t="s">
        <v>10</v>
      </c>
      <c r="K5960" t="s">
        <v>43</v>
      </c>
      <c r="L5960">
        <v>1</v>
      </c>
      <c r="M5960">
        <v>1003</v>
      </c>
      <c r="O5960" t="s">
        <v>25</v>
      </c>
      <c r="R5960" t="s">
        <v>47</v>
      </c>
      <c r="S5960" s="49" t="str">
        <f t="shared" si="745"/>
        <v>Card</v>
      </c>
      <c r="T5960" s="3">
        <v>3.5000000000000003E-2</v>
      </c>
      <c r="U5960" s="2">
        <v>7.42</v>
      </c>
      <c r="V5960" s="2">
        <v>1.46</v>
      </c>
      <c r="W5960" s="54">
        <f>_xlfn.XLOOKUP(M5960,Market!A:A,Market!F:F,0)</f>
        <v>0.06</v>
      </c>
      <c r="X5960" s="55">
        <f t="shared" si="746"/>
        <v>0.25970000000000004</v>
      </c>
      <c r="Y5960" s="55">
        <f t="shared" si="747"/>
        <v>5.96</v>
      </c>
      <c r="Z5960" s="54">
        <f t="shared" si="748"/>
        <v>0.80323450134770891</v>
      </c>
      <c r="AA5960" s="49" t="str">
        <f t="shared" ca="1" si="749"/>
        <v>N</v>
      </c>
      <c r="AB5960" s="49">
        <f t="shared" ca="1" si="750"/>
        <v>5</v>
      </c>
      <c r="AC5960" s="49" t="str">
        <f t="shared" ca="1" si="751"/>
        <v>N</v>
      </c>
    </row>
    <row r="5961" spans="1:29" x14ac:dyDescent="0.25">
      <c r="A5961">
        <v>4258</v>
      </c>
      <c r="B5961" s="9">
        <v>43562</v>
      </c>
      <c r="C5961" s="50" t="str">
        <f t="shared" si="744"/>
        <v>N</v>
      </c>
      <c r="D5961" s="52">
        <f>_xlfn.XLOOKUP(B5961,Cal_Date!B:B,Cal_Date!A:A,0)</f>
        <v>2</v>
      </c>
      <c r="E5961">
        <v>2019</v>
      </c>
      <c r="F5961" t="s">
        <v>127</v>
      </c>
      <c r="G5961" t="s">
        <v>130</v>
      </c>
      <c r="H5961" t="s">
        <v>48</v>
      </c>
      <c r="I5961" t="s">
        <v>18</v>
      </c>
      <c r="J5961" t="s">
        <v>10</v>
      </c>
      <c r="K5961" t="s">
        <v>43</v>
      </c>
      <c r="L5961">
        <v>1</v>
      </c>
      <c r="M5961">
        <v>1005</v>
      </c>
      <c r="O5961" t="s">
        <v>25</v>
      </c>
      <c r="R5961" t="s">
        <v>44</v>
      </c>
      <c r="S5961" s="49" t="str">
        <f t="shared" si="745"/>
        <v>Card</v>
      </c>
      <c r="T5961" s="3">
        <v>0.03</v>
      </c>
      <c r="U5961" s="2">
        <v>7.6229999999999993</v>
      </c>
      <c r="V5961" s="2">
        <v>1.46</v>
      </c>
      <c r="W5961" s="54">
        <f>_xlfn.XLOOKUP(M5961,Market!A:A,Market!F:F,0)</f>
        <v>8.8999999999999996E-2</v>
      </c>
      <c r="X5961" s="55">
        <f t="shared" si="746"/>
        <v>0.22868999999999998</v>
      </c>
      <c r="Y5961" s="55">
        <f t="shared" si="747"/>
        <v>6.1629999999999994</v>
      </c>
      <c r="Z5961" s="54">
        <f t="shared" si="748"/>
        <v>0.80847435392889933</v>
      </c>
      <c r="AA5961" s="49" t="str">
        <f t="shared" ca="1" si="749"/>
        <v>N</v>
      </c>
      <c r="AB5961" s="49">
        <f t="shared" ca="1" si="750"/>
        <v>5</v>
      </c>
      <c r="AC5961" s="49" t="str">
        <f t="shared" ca="1" si="751"/>
        <v>N</v>
      </c>
    </row>
    <row r="5962" spans="1:29" x14ac:dyDescent="0.25">
      <c r="A5962">
        <v>4259</v>
      </c>
      <c r="B5962" s="9">
        <v>43562</v>
      </c>
      <c r="C5962" s="50" t="str">
        <f t="shared" si="744"/>
        <v>N</v>
      </c>
      <c r="D5962" s="52">
        <f>_xlfn.XLOOKUP(B5962,Cal_Date!B:B,Cal_Date!A:A,0)</f>
        <v>2</v>
      </c>
      <c r="E5962">
        <v>2019</v>
      </c>
      <c r="F5962" t="s">
        <v>127</v>
      </c>
      <c r="G5962" t="s">
        <v>130</v>
      </c>
      <c r="H5962" t="s">
        <v>14</v>
      </c>
      <c r="I5962" t="s">
        <v>18</v>
      </c>
      <c r="J5962" t="s">
        <v>15</v>
      </c>
      <c r="K5962" t="s">
        <v>43</v>
      </c>
      <c r="L5962">
        <v>1</v>
      </c>
      <c r="M5962">
        <v>1005</v>
      </c>
      <c r="O5962" t="s">
        <v>25</v>
      </c>
      <c r="R5962" t="s">
        <v>44</v>
      </c>
      <c r="S5962" s="49" t="str">
        <f t="shared" si="745"/>
        <v>Card</v>
      </c>
      <c r="T5962" s="3">
        <v>0.03</v>
      </c>
      <c r="U5962" s="2">
        <v>7.6229999999999993</v>
      </c>
      <c r="V5962" s="2">
        <v>2.2200000000000002</v>
      </c>
      <c r="W5962" s="54">
        <f>_xlfn.XLOOKUP(M5962,Market!A:A,Market!F:F,0)</f>
        <v>8.8999999999999996E-2</v>
      </c>
      <c r="X5962" s="55">
        <f t="shared" si="746"/>
        <v>0.22868999999999998</v>
      </c>
      <c r="Y5962" s="55">
        <f t="shared" si="747"/>
        <v>5.4029999999999987</v>
      </c>
      <c r="Z5962" s="54">
        <f t="shared" si="748"/>
        <v>0.7087760724124359</v>
      </c>
      <c r="AA5962" s="49" t="str">
        <f t="shared" ca="1" si="749"/>
        <v>N</v>
      </c>
      <c r="AB5962" s="49">
        <f t="shared" ca="1" si="750"/>
        <v>5</v>
      </c>
      <c r="AC5962" s="49" t="str">
        <f t="shared" ca="1" si="751"/>
        <v>N</v>
      </c>
    </row>
    <row r="5963" spans="1:29" x14ac:dyDescent="0.25">
      <c r="A5963">
        <v>4260</v>
      </c>
      <c r="B5963" s="9">
        <v>43562</v>
      </c>
      <c r="C5963" s="50" t="str">
        <f t="shared" si="744"/>
        <v>N</v>
      </c>
      <c r="D5963" s="52">
        <f>_xlfn.XLOOKUP(B5963,Cal_Date!B:B,Cal_Date!A:A,0)</f>
        <v>2</v>
      </c>
      <c r="E5963">
        <v>2019</v>
      </c>
      <c r="F5963" t="s">
        <v>127</v>
      </c>
      <c r="G5963" t="s">
        <v>130</v>
      </c>
      <c r="H5963" t="s">
        <v>14</v>
      </c>
      <c r="I5963" t="s">
        <v>18</v>
      </c>
      <c r="J5963" t="s">
        <v>15</v>
      </c>
      <c r="K5963" t="s">
        <v>43</v>
      </c>
      <c r="L5963">
        <v>1</v>
      </c>
      <c r="M5963">
        <v>1006</v>
      </c>
      <c r="O5963" t="s">
        <v>28</v>
      </c>
      <c r="R5963" t="s">
        <v>44</v>
      </c>
      <c r="S5963" s="49" t="str">
        <f t="shared" si="745"/>
        <v>Card</v>
      </c>
      <c r="T5963" s="3">
        <v>0.03</v>
      </c>
      <c r="U5963" s="2">
        <v>7.0785</v>
      </c>
      <c r="V5963" s="2">
        <v>2.1</v>
      </c>
      <c r="W5963" s="54">
        <f>_xlfn.XLOOKUP(M5963,Market!A:A,Market!F:F,0)</f>
        <v>8.8999999999999996E-2</v>
      </c>
      <c r="X5963" s="55">
        <f t="shared" si="746"/>
        <v>0.21235499999999999</v>
      </c>
      <c r="Y5963" s="55">
        <f t="shared" si="747"/>
        <v>4.9785000000000004</v>
      </c>
      <c r="Z5963" s="54">
        <f t="shared" si="748"/>
        <v>0.70332697605424888</v>
      </c>
      <c r="AA5963" s="49" t="str">
        <f t="shared" ca="1" si="749"/>
        <v>N</v>
      </c>
      <c r="AB5963" s="49">
        <f t="shared" ca="1" si="750"/>
        <v>5</v>
      </c>
      <c r="AC5963" s="49" t="str">
        <f t="shared" ca="1" si="751"/>
        <v>N</v>
      </c>
    </row>
    <row r="5964" spans="1:29" x14ac:dyDescent="0.25">
      <c r="A5964">
        <v>4261</v>
      </c>
      <c r="B5964" s="9">
        <v>43562</v>
      </c>
      <c r="C5964" s="50" t="str">
        <f t="shared" si="744"/>
        <v>N</v>
      </c>
      <c r="D5964" s="52">
        <f>_xlfn.XLOOKUP(B5964,Cal_Date!B:B,Cal_Date!A:A,0)</f>
        <v>2</v>
      </c>
      <c r="E5964">
        <v>2019</v>
      </c>
      <c r="F5964" t="s">
        <v>127</v>
      </c>
      <c r="G5964" t="s">
        <v>130</v>
      </c>
      <c r="H5964" t="s">
        <v>14</v>
      </c>
      <c r="I5964" t="s">
        <v>18</v>
      </c>
      <c r="J5964" t="s">
        <v>15</v>
      </c>
      <c r="K5964" t="s">
        <v>43</v>
      </c>
      <c r="L5964">
        <v>1</v>
      </c>
      <c r="M5964">
        <v>1002</v>
      </c>
      <c r="O5964" t="s">
        <v>28</v>
      </c>
      <c r="R5964" t="s">
        <v>44</v>
      </c>
      <c r="S5964" s="49" t="str">
        <f t="shared" si="745"/>
        <v>Card</v>
      </c>
      <c r="T5964" s="3">
        <v>0.03</v>
      </c>
      <c r="U5964" s="2">
        <v>6.8900000000000006</v>
      </c>
      <c r="V5964" s="2">
        <v>2.1</v>
      </c>
      <c r="W5964" s="54">
        <f>_xlfn.XLOOKUP(M5964,Market!A:A,Market!F:F,0)</f>
        <v>0.06</v>
      </c>
      <c r="X5964" s="55">
        <f t="shared" si="746"/>
        <v>0.20670000000000002</v>
      </c>
      <c r="Y5964" s="55">
        <f t="shared" si="747"/>
        <v>4.7900000000000009</v>
      </c>
      <c r="Z5964" s="54">
        <f t="shared" si="748"/>
        <v>0.69521044992743108</v>
      </c>
      <c r="AA5964" s="49" t="str">
        <f t="shared" ca="1" si="749"/>
        <v>N</v>
      </c>
      <c r="AB5964" s="49">
        <f t="shared" ca="1" si="750"/>
        <v>5</v>
      </c>
      <c r="AC5964" s="49" t="str">
        <f t="shared" ca="1" si="751"/>
        <v>N</v>
      </c>
    </row>
    <row r="5965" spans="1:29" x14ac:dyDescent="0.25">
      <c r="A5965">
        <v>4262</v>
      </c>
      <c r="B5965" s="9">
        <v>43562</v>
      </c>
      <c r="C5965" s="50" t="str">
        <f t="shared" si="744"/>
        <v>N</v>
      </c>
      <c r="D5965" s="52">
        <f>_xlfn.XLOOKUP(B5965,Cal_Date!B:B,Cal_Date!A:A,0)</f>
        <v>2</v>
      </c>
      <c r="E5965">
        <v>2019</v>
      </c>
      <c r="F5965" t="s">
        <v>127</v>
      </c>
      <c r="G5965" t="s">
        <v>130</v>
      </c>
      <c r="H5965" t="s">
        <v>14</v>
      </c>
      <c r="I5965" t="s">
        <v>18</v>
      </c>
      <c r="J5965" t="s">
        <v>15</v>
      </c>
      <c r="K5965" t="s">
        <v>43</v>
      </c>
      <c r="L5965">
        <v>2</v>
      </c>
      <c r="M5965">
        <v>1001</v>
      </c>
      <c r="O5965" t="s">
        <v>25</v>
      </c>
      <c r="R5965" t="s">
        <v>44</v>
      </c>
      <c r="S5965" s="49" t="str">
        <f t="shared" si="745"/>
        <v>Card</v>
      </c>
      <c r="T5965" s="3">
        <v>0.03</v>
      </c>
      <c r="U5965" s="2">
        <v>14.84</v>
      </c>
      <c r="V5965" s="2">
        <v>4.4400000000000004</v>
      </c>
      <c r="W5965" s="54">
        <f>_xlfn.XLOOKUP(M5965,Market!A:A,Market!F:F,0)</f>
        <v>0.06</v>
      </c>
      <c r="X5965" s="55">
        <f t="shared" si="746"/>
        <v>0.44519999999999998</v>
      </c>
      <c r="Y5965" s="55">
        <f t="shared" si="747"/>
        <v>10.399999999999999</v>
      </c>
      <c r="Z5965" s="54">
        <f t="shared" si="748"/>
        <v>0.70080862533692712</v>
      </c>
      <c r="AA5965" s="49" t="str">
        <f t="shared" ca="1" si="749"/>
        <v>N</v>
      </c>
      <c r="AB5965" s="49">
        <f t="shared" ca="1" si="750"/>
        <v>5</v>
      </c>
      <c r="AC5965" s="49" t="str">
        <f t="shared" ca="1" si="751"/>
        <v>N</v>
      </c>
    </row>
    <row r="5966" spans="1:29" x14ac:dyDescent="0.25">
      <c r="A5966">
        <v>4263</v>
      </c>
      <c r="B5966" s="9">
        <v>43562</v>
      </c>
      <c r="C5966" s="50" t="str">
        <f t="shared" si="744"/>
        <v>N</v>
      </c>
      <c r="D5966" s="52">
        <f>_xlfn.XLOOKUP(B5966,Cal_Date!B:B,Cal_Date!A:A,0)</f>
        <v>2</v>
      </c>
      <c r="E5966">
        <v>2019</v>
      </c>
      <c r="F5966" t="s">
        <v>127</v>
      </c>
      <c r="G5966" t="s">
        <v>130</v>
      </c>
      <c r="H5966" t="s">
        <v>48</v>
      </c>
      <c r="I5966" t="s">
        <v>18</v>
      </c>
      <c r="J5966" t="s">
        <v>10</v>
      </c>
      <c r="K5966" t="s">
        <v>43</v>
      </c>
      <c r="L5966">
        <v>2</v>
      </c>
      <c r="M5966">
        <v>1003</v>
      </c>
      <c r="O5966" t="s">
        <v>25</v>
      </c>
      <c r="R5966" t="s">
        <v>44</v>
      </c>
      <c r="S5966" s="49" t="str">
        <f t="shared" si="745"/>
        <v>Card</v>
      </c>
      <c r="T5966" s="3">
        <v>0.03</v>
      </c>
      <c r="U5966" s="2">
        <v>14.84</v>
      </c>
      <c r="V5966" s="2">
        <v>2.92</v>
      </c>
      <c r="W5966" s="54">
        <f>_xlfn.XLOOKUP(M5966,Market!A:A,Market!F:F,0)</f>
        <v>0.06</v>
      </c>
      <c r="X5966" s="55">
        <f t="shared" si="746"/>
        <v>0.44519999999999998</v>
      </c>
      <c r="Y5966" s="55">
        <f t="shared" si="747"/>
        <v>11.92</v>
      </c>
      <c r="Z5966" s="54">
        <f t="shared" si="748"/>
        <v>0.80323450134770891</v>
      </c>
      <c r="AA5966" s="49" t="str">
        <f t="shared" ca="1" si="749"/>
        <v>N</v>
      </c>
      <c r="AB5966" s="49">
        <f t="shared" ca="1" si="750"/>
        <v>5</v>
      </c>
      <c r="AC5966" s="49" t="str">
        <f t="shared" ca="1" si="751"/>
        <v>N</v>
      </c>
    </row>
    <row r="5967" spans="1:29" x14ac:dyDescent="0.25">
      <c r="A5967">
        <v>4264</v>
      </c>
      <c r="B5967" s="9">
        <v>43562</v>
      </c>
      <c r="C5967" s="50" t="str">
        <f t="shared" si="744"/>
        <v>N</v>
      </c>
      <c r="D5967" s="52">
        <f>_xlfn.XLOOKUP(B5967,Cal_Date!B:B,Cal_Date!A:A,0)</f>
        <v>2</v>
      </c>
      <c r="E5967">
        <v>2019</v>
      </c>
      <c r="F5967" t="s">
        <v>127</v>
      </c>
      <c r="G5967" t="s">
        <v>130</v>
      </c>
      <c r="H5967" t="s">
        <v>14</v>
      </c>
      <c r="I5967" t="s">
        <v>18</v>
      </c>
      <c r="J5967" t="s">
        <v>15</v>
      </c>
      <c r="K5967" t="s">
        <v>43</v>
      </c>
      <c r="L5967">
        <v>1</v>
      </c>
      <c r="M5967">
        <v>1004</v>
      </c>
      <c r="O5967" t="s">
        <v>28</v>
      </c>
      <c r="R5967" t="s">
        <v>44</v>
      </c>
      <c r="S5967" s="49" t="str">
        <f t="shared" si="745"/>
        <v>Card</v>
      </c>
      <c r="T5967" s="3">
        <v>0.03</v>
      </c>
      <c r="U5967" s="2">
        <v>7.42</v>
      </c>
      <c r="V5967" s="2">
        <v>2.2200000000000002</v>
      </c>
      <c r="W5967" s="54">
        <f>_xlfn.XLOOKUP(M5967,Market!A:A,Market!F:F,0)</f>
        <v>0.06</v>
      </c>
      <c r="X5967" s="55">
        <f t="shared" si="746"/>
        <v>0.22259999999999999</v>
      </c>
      <c r="Y5967" s="55">
        <f t="shared" si="747"/>
        <v>5.1999999999999993</v>
      </c>
      <c r="Z5967" s="54">
        <f t="shared" si="748"/>
        <v>0.70080862533692712</v>
      </c>
      <c r="AA5967" s="49" t="str">
        <f t="shared" ca="1" si="749"/>
        <v>N</v>
      </c>
      <c r="AB5967" s="49">
        <f t="shared" ca="1" si="750"/>
        <v>5</v>
      </c>
      <c r="AC5967" s="49" t="str">
        <f t="shared" ca="1" si="751"/>
        <v>N</v>
      </c>
    </row>
    <row r="5968" spans="1:29" x14ac:dyDescent="0.25">
      <c r="A5968">
        <v>4265</v>
      </c>
      <c r="B5968" s="9">
        <v>43562</v>
      </c>
      <c r="C5968" s="50" t="str">
        <f t="shared" si="744"/>
        <v>N</v>
      </c>
      <c r="D5968" s="52">
        <f>_xlfn.XLOOKUP(B5968,Cal_Date!B:B,Cal_Date!A:A,0)</f>
        <v>2</v>
      </c>
      <c r="E5968">
        <v>2019</v>
      </c>
      <c r="F5968" t="s">
        <v>127</v>
      </c>
      <c r="G5968" t="s">
        <v>130</v>
      </c>
      <c r="H5968" t="s">
        <v>11</v>
      </c>
      <c r="I5968" t="s">
        <v>11</v>
      </c>
      <c r="J5968" t="s">
        <v>15</v>
      </c>
      <c r="K5968" t="s">
        <v>42</v>
      </c>
      <c r="L5968">
        <v>1</v>
      </c>
      <c r="M5968">
        <v>1003</v>
      </c>
      <c r="O5968" t="s">
        <v>25</v>
      </c>
      <c r="R5968" t="s">
        <v>44</v>
      </c>
      <c r="S5968" s="49" t="str">
        <f t="shared" si="745"/>
        <v>Card</v>
      </c>
      <c r="T5968" s="3">
        <v>0.03</v>
      </c>
      <c r="U5968" s="2">
        <v>2.6500000000000004</v>
      </c>
      <c r="V5968" s="2">
        <v>0.87</v>
      </c>
      <c r="W5968" s="54">
        <f>_xlfn.XLOOKUP(M5968,Market!A:A,Market!F:F,0)</f>
        <v>0.06</v>
      </c>
      <c r="X5968" s="55">
        <f t="shared" si="746"/>
        <v>7.9500000000000001E-2</v>
      </c>
      <c r="Y5968" s="55">
        <f t="shared" si="747"/>
        <v>1.7800000000000002</v>
      </c>
      <c r="Z5968" s="54">
        <f t="shared" si="748"/>
        <v>0.67169811320754713</v>
      </c>
      <c r="AA5968" s="49" t="str">
        <f t="shared" ca="1" si="749"/>
        <v>N</v>
      </c>
      <c r="AB5968" s="49">
        <f t="shared" ca="1" si="750"/>
        <v>5</v>
      </c>
      <c r="AC5968" s="49" t="str">
        <f t="shared" ca="1" si="751"/>
        <v>N</v>
      </c>
    </row>
    <row r="5969" spans="1:29" x14ac:dyDescent="0.25">
      <c r="A5969">
        <v>4266</v>
      </c>
      <c r="B5969" s="9">
        <v>43562</v>
      </c>
      <c r="C5969" s="50" t="str">
        <f t="shared" si="744"/>
        <v>N</v>
      </c>
      <c r="D5969" s="52">
        <f>_xlfn.XLOOKUP(B5969,Cal_Date!B:B,Cal_Date!A:A,0)</f>
        <v>2</v>
      </c>
      <c r="E5969">
        <v>2019</v>
      </c>
      <c r="F5969" t="s">
        <v>127</v>
      </c>
      <c r="G5969" t="s">
        <v>130</v>
      </c>
      <c r="H5969" t="s">
        <v>11</v>
      </c>
      <c r="I5969" t="s">
        <v>13</v>
      </c>
      <c r="J5969" t="s">
        <v>15</v>
      </c>
      <c r="K5969" t="s">
        <v>42</v>
      </c>
      <c r="L5969">
        <v>1</v>
      </c>
      <c r="M5969">
        <v>1005</v>
      </c>
      <c r="O5969" t="s">
        <v>25</v>
      </c>
      <c r="R5969" t="s">
        <v>44</v>
      </c>
      <c r="S5969" s="49" t="str">
        <f t="shared" si="745"/>
        <v>Card</v>
      </c>
      <c r="T5969" s="3">
        <v>0.03</v>
      </c>
      <c r="U5969" s="2">
        <v>2.7225000000000001</v>
      </c>
      <c r="V5969" s="2">
        <v>1.42</v>
      </c>
      <c r="W5969" s="54">
        <f>_xlfn.XLOOKUP(M5969,Market!A:A,Market!F:F,0)</f>
        <v>8.8999999999999996E-2</v>
      </c>
      <c r="X5969" s="55">
        <f t="shared" si="746"/>
        <v>8.1674999999999998E-2</v>
      </c>
      <c r="Y5969" s="55">
        <f t="shared" si="747"/>
        <v>1.3025000000000002</v>
      </c>
      <c r="Z5969" s="54">
        <f t="shared" si="748"/>
        <v>0.47842056932966032</v>
      </c>
      <c r="AA5969" s="49" t="str">
        <f t="shared" ca="1" si="749"/>
        <v>N</v>
      </c>
      <c r="AB5969" s="49">
        <f t="shared" ca="1" si="750"/>
        <v>5</v>
      </c>
      <c r="AC5969" s="49" t="str">
        <f t="shared" ca="1" si="751"/>
        <v>N</v>
      </c>
    </row>
    <row r="5970" spans="1:29" x14ac:dyDescent="0.25">
      <c r="A5970">
        <v>4267</v>
      </c>
      <c r="B5970" s="9">
        <v>43562</v>
      </c>
      <c r="C5970" s="50" t="str">
        <f t="shared" si="744"/>
        <v>N</v>
      </c>
      <c r="D5970" s="52">
        <f>_xlfn.XLOOKUP(B5970,Cal_Date!B:B,Cal_Date!A:A,0)</f>
        <v>2</v>
      </c>
      <c r="E5970">
        <v>2019</v>
      </c>
      <c r="F5970" t="s">
        <v>127</v>
      </c>
      <c r="G5970" t="s">
        <v>130</v>
      </c>
      <c r="H5970" t="s">
        <v>11</v>
      </c>
      <c r="I5970" t="s">
        <v>13</v>
      </c>
      <c r="J5970" t="s">
        <v>15</v>
      </c>
      <c r="K5970" t="s">
        <v>42</v>
      </c>
      <c r="L5970">
        <v>2</v>
      </c>
      <c r="M5970">
        <v>1007</v>
      </c>
      <c r="O5970" t="s">
        <v>28</v>
      </c>
      <c r="R5970" t="s">
        <v>44</v>
      </c>
      <c r="S5970" s="49" t="str">
        <f t="shared" si="745"/>
        <v>Card</v>
      </c>
      <c r="T5970" s="3">
        <v>0.03</v>
      </c>
      <c r="U5970" s="2">
        <v>5.4450000000000003</v>
      </c>
      <c r="V5970" s="2">
        <v>2.84</v>
      </c>
      <c r="W5970" s="54">
        <f>_xlfn.XLOOKUP(M5970,Market!A:A,Market!F:F,0)</f>
        <v>8.8999999999999996E-2</v>
      </c>
      <c r="X5970" s="55">
        <f t="shared" si="746"/>
        <v>0.16335</v>
      </c>
      <c r="Y5970" s="55">
        <f t="shared" si="747"/>
        <v>2.6050000000000004</v>
      </c>
      <c r="Z5970" s="54">
        <f t="shared" si="748"/>
        <v>0.47842056932966032</v>
      </c>
      <c r="AA5970" s="49" t="str">
        <f t="shared" ca="1" si="749"/>
        <v>N</v>
      </c>
      <c r="AB5970" s="49">
        <f t="shared" ca="1" si="750"/>
        <v>5</v>
      </c>
      <c r="AC5970" s="49" t="str">
        <f t="shared" ca="1" si="751"/>
        <v>N</v>
      </c>
    </row>
    <row r="5971" spans="1:29" x14ac:dyDescent="0.25">
      <c r="A5971">
        <v>4268</v>
      </c>
      <c r="B5971" s="9">
        <v>43562</v>
      </c>
      <c r="C5971" s="50" t="str">
        <f t="shared" si="744"/>
        <v>N</v>
      </c>
      <c r="D5971" s="52">
        <f>_xlfn.XLOOKUP(B5971,Cal_Date!B:B,Cal_Date!A:A,0)</f>
        <v>2</v>
      </c>
      <c r="E5971">
        <v>2019</v>
      </c>
      <c r="F5971" t="s">
        <v>127</v>
      </c>
      <c r="G5971" t="s">
        <v>130</v>
      </c>
      <c r="H5971" t="s">
        <v>11</v>
      </c>
      <c r="I5971" t="s">
        <v>11</v>
      </c>
      <c r="J5971" t="s">
        <v>15</v>
      </c>
      <c r="K5971" t="s">
        <v>42</v>
      </c>
      <c r="L5971">
        <v>1</v>
      </c>
      <c r="M5971">
        <v>1009</v>
      </c>
      <c r="O5971" t="s">
        <v>28</v>
      </c>
      <c r="R5971" t="s">
        <v>44</v>
      </c>
      <c r="S5971" s="49" t="str">
        <f t="shared" si="745"/>
        <v>Card</v>
      </c>
      <c r="T5971" s="3">
        <v>0.03</v>
      </c>
      <c r="U5971" s="2">
        <v>2.7225000000000001</v>
      </c>
      <c r="V5971" s="2">
        <v>0.87</v>
      </c>
      <c r="W5971" s="54">
        <f>_xlfn.XLOOKUP(M5971,Market!A:A,Market!F:F,0)</f>
        <v>8.8999999999999996E-2</v>
      </c>
      <c r="X5971" s="55">
        <f t="shared" si="746"/>
        <v>8.1674999999999998E-2</v>
      </c>
      <c r="Y5971" s="55">
        <f t="shared" si="747"/>
        <v>1.8525</v>
      </c>
      <c r="Z5971" s="54">
        <f t="shared" si="748"/>
        <v>0.68044077134986225</v>
      </c>
      <c r="AA5971" s="49" t="str">
        <f t="shared" ca="1" si="749"/>
        <v>N</v>
      </c>
      <c r="AB5971" s="49">
        <f t="shared" ca="1" si="750"/>
        <v>5</v>
      </c>
      <c r="AC5971" s="49" t="str">
        <f t="shared" ca="1" si="751"/>
        <v>N</v>
      </c>
    </row>
    <row r="5972" spans="1:29" x14ac:dyDescent="0.25">
      <c r="A5972">
        <v>4269</v>
      </c>
      <c r="B5972" s="9">
        <v>43562</v>
      </c>
      <c r="C5972" s="50" t="str">
        <f t="shared" si="744"/>
        <v>N</v>
      </c>
      <c r="D5972" s="52">
        <f>_xlfn.XLOOKUP(B5972,Cal_Date!B:B,Cal_Date!A:A,0)</f>
        <v>2</v>
      </c>
      <c r="E5972">
        <v>2019</v>
      </c>
      <c r="F5972" t="s">
        <v>127</v>
      </c>
      <c r="G5972" t="s">
        <v>130</v>
      </c>
      <c r="H5972" t="s">
        <v>14</v>
      </c>
      <c r="I5972" t="s">
        <v>18</v>
      </c>
      <c r="J5972" t="s">
        <v>15</v>
      </c>
      <c r="K5972" t="s">
        <v>43</v>
      </c>
      <c r="L5972">
        <v>2</v>
      </c>
      <c r="M5972">
        <v>1001</v>
      </c>
      <c r="O5972" t="s">
        <v>25</v>
      </c>
      <c r="R5972" t="s">
        <v>44</v>
      </c>
      <c r="S5972" s="49" t="str">
        <f t="shared" si="745"/>
        <v>Card</v>
      </c>
      <c r="T5972" s="3">
        <v>0.03</v>
      </c>
      <c r="U5972" s="2">
        <v>13.780000000000001</v>
      </c>
      <c r="V5972" s="2">
        <v>4.2</v>
      </c>
      <c r="W5972" s="54">
        <f>_xlfn.XLOOKUP(M5972,Market!A:A,Market!F:F,0)</f>
        <v>0.06</v>
      </c>
      <c r="X5972" s="55">
        <f t="shared" si="746"/>
        <v>0.41340000000000005</v>
      </c>
      <c r="Y5972" s="55">
        <f t="shared" si="747"/>
        <v>9.5800000000000018</v>
      </c>
      <c r="Z5972" s="54">
        <f t="shared" si="748"/>
        <v>0.69521044992743108</v>
      </c>
      <c r="AA5972" s="49" t="str">
        <f t="shared" ca="1" si="749"/>
        <v>N</v>
      </c>
      <c r="AB5972" s="49">
        <f t="shared" ca="1" si="750"/>
        <v>5</v>
      </c>
      <c r="AC5972" s="49" t="str">
        <f t="shared" ca="1" si="751"/>
        <v>N</v>
      </c>
    </row>
    <row r="5973" spans="1:29" x14ac:dyDescent="0.25">
      <c r="A5973">
        <v>4270</v>
      </c>
      <c r="B5973" s="9">
        <v>43562</v>
      </c>
      <c r="C5973" s="50" t="str">
        <f t="shared" si="744"/>
        <v>N</v>
      </c>
      <c r="D5973" s="52">
        <f>_xlfn.XLOOKUP(B5973,Cal_Date!B:B,Cal_Date!A:A,0)</f>
        <v>2</v>
      </c>
      <c r="E5973">
        <v>2019</v>
      </c>
      <c r="F5973" t="s">
        <v>127</v>
      </c>
      <c r="G5973" t="s">
        <v>130</v>
      </c>
      <c r="H5973" t="s">
        <v>14</v>
      </c>
      <c r="I5973" t="s">
        <v>13</v>
      </c>
      <c r="J5973" t="s">
        <v>15</v>
      </c>
      <c r="K5973" t="s">
        <v>43</v>
      </c>
      <c r="L5973">
        <v>1</v>
      </c>
      <c r="M5973">
        <v>1010</v>
      </c>
      <c r="O5973" t="s">
        <v>25</v>
      </c>
      <c r="R5973" t="s">
        <v>44</v>
      </c>
      <c r="S5973" s="49" t="str">
        <f t="shared" si="745"/>
        <v>Card</v>
      </c>
      <c r="T5973" s="3">
        <v>0.03</v>
      </c>
      <c r="U5973" s="2">
        <v>7.0200000000000005</v>
      </c>
      <c r="V5973" s="2">
        <v>2.12</v>
      </c>
      <c r="W5973" s="54">
        <f>_xlfn.XLOOKUP(M5973,Market!A:A,Market!F:F,0)</f>
        <v>0.08</v>
      </c>
      <c r="X5973" s="55">
        <f t="shared" si="746"/>
        <v>0.21060000000000001</v>
      </c>
      <c r="Y5973" s="55">
        <f t="shared" si="747"/>
        <v>4.9000000000000004</v>
      </c>
      <c r="Z5973" s="54">
        <f t="shared" si="748"/>
        <v>0.69800569800569801</v>
      </c>
      <c r="AA5973" s="49" t="str">
        <f t="shared" ca="1" si="749"/>
        <v>N</v>
      </c>
      <c r="AB5973" s="49">
        <f t="shared" ca="1" si="750"/>
        <v>5</v>
      </c>
      <c r="AC5973" s="49" t="str">
        <f t="shared" ca="1" si="751"/>
        <v>N</v>
      </c>
    </row>
    <row r="5974" spans="1:29" x14ac:dyDescent="0.25">
      <c r="A5974">
        <v>4271</v>
      </c>
      <c r="B5974" s="9">
        <v>43562</v>
      </c>
      <c r="C5974" s="50" t="str">
        <f t="shared" si="744"/>
        <v>N</v>
      </c>
      <c r="D5974" s="52">
        <f>_xlfn.XLOOKUP(B5974,Cal_Date!B:B,Cal_Date!A:A,0)</f>
        <v>2</v>
      </c>
      <c r="E5974">
        <v>2019</v>
      </c>
      <c r="F5974" t="s">
        <v>127</v>
      </c>
      <c r="G5974" t="s">
        <v>130</v>
      </c>
      <c r="H5974" t="s">
        <v>14</v>
      </c>
      <c r="I5974" t="s">
        <v>18</v>
      </c>
      <c r="J5974" t="s">
        <v>15</v>
      </c>
      <c r="K5974" t="s">
        <v>43</v>
      </c>
      <c r="L5974">
        <v>2</v>
      </c>
      <c r="M5974">
        <v>1010</v>
      </c>
      <c r="O5974" t="s">
        <v>25</v>
      </c>
      <c r="R5974" t="s">
        <v>44</v>
      </c>
      <c r="S5974" s="49" t="str">
        <f t="shared" si="745"/>
        <v>Card</v>
      </c>
      <c r="T5974" s="3">
        <v>0.03</v>
      </c>
      <c r="U5974" s="2">
        <v>14.040000000000001</v>
      </c>
      <c r="V5974" s="2">
        <v>4.2</v>
      </c>
      <c r="W5974" s="54">
        <f>_xlfn.XLOOKUP(M5974,Market!A:A,Market!F:F,0)</f>
        <v>0.08</v>
      </c>
      <c r="X5974" s="55">
        <f t="shared" si="746"/>
        <v>0.42120000000000002</v>
      </c>
      <c r="Y5974" s="55">
        <f t="shared" si="747"/>
        <v>9.84</v>
      </c>
      <c r="Z5974" s="54">
        <f t="shared" si="748"/>
        <v>0.70085470085470081</v>
      </c>
      <c r="AA5974" s="49" t="str">
        <f t="shared" ca="1" si="749"/>
        <v>N</v>
      </c>
      <c r="AB5974" s="49">
        <f t="shared" ca="1" si="750"/>
        <v>5</v>
      </c>
      <c r="AC5974" s="49" t="str">
        <f t="shared" ca="1" si="751"/>
        <v>N</v>
      </c>
    </row>
    <row r="5975" spans="1:29" x14ac:dyDescent="0.25">
      <c r="A5975">
        <v>4272</v>
      </c>
      <c r="B5975" s="9">
        <v>43562</v>
      </c>
      <c r="C5975" s="50" t="str">
        <f t="shared" si="744"/>
        <v>N</v>
      </c>
      <c r="D5975" s="52">
        <f>_xlfn.XLOOKUP(B5975,Cal_Date!B:B,Cal_Date!A:A,0)</f>
        <v>2</v>
      </c>
      <c r="E5975">
        <v>2019</v>
      </c>
      <c r="F5975" t="s">
        <v>127</v>
      </c>
      <c r="G5975" t="s">
        <v>130</v>
      </c>
      <c r="H5975" t="s">
        <v>11</v>
      </c>
      <c r="I5975" t="s">
        <v>11</v>
      </c>
      <c r="J5975" t="s">
        <v>15</v>
      </c>
      <c r="K5975" t="s">
        <v>42</v>
      </c>
      <c r="L5975">
        <v>1</v>
      </c>
      <c r="M5975">
        <v>1010</v>
      </c>
      <c r="O5975" t="s">
        <v>25</v>
      </c>
      <c r="R5975" t="s">
        <v>44</v>
      </c>
      <c r="S5975" s="49" t="str">
        <f t="shared" si="745"/>
        <v>Card</v>
      </c>
      <c r="T5975" s="3">
        <v>0.03</v>
      </c>
      <c r="U5975" s="2">
        <v>2.7</v>
      </c>
      <c r="V5975" s="2">
        <v>0.87</v>
      </c>
      <c r="W5975" s="54">
        <f>_xlfn.XLOOKUP(M5975,Market!A:A,Market!F:F,0)</f>
        <v>0.08</v>
      </c>
      <c r="X5975" s="55">
        <f t="shared" si="746"/>
        <v>8.1000000000000003E-2</v>
      </c>
      <c r="Y5975" s="55">
        <f t="shared" si="747"/>
        <v>1.83</v>
      </c>
      <c r="Z5975" s="54">
        <f t="shared" si="748"/>
        <v>0.67777777777777781</v>
      </c>
      <c r="AA5975" s="49" t="str">
        <f t="shared" ca="1" si="749"/>
        <v>N</v>
      </c>
      <c r="AB5975" s="49">
        <f t="shared" ca="1" si="750"/>
        <v>5</v>
      </c>
      <c r="AC5975" s="49" t="str">
        <f t="shared" ca="1" si="751"/>
        <v>N</v>
      </c>
    </row>
    <row r="5976" spans="1:29" x14ac:dyDescent="0.25">
      <c r="A5976">
        <v>4273</v>
      </c>
      <c r="B5976" s="9">
        <v>43562</v>
      </c>
      <c r="C5976" s="50" t="str">
        <f t="shared" si="744"/>
        <v>N</v>
      </c>
      <c r="D5976" s="52">
        <f>_xlfn.XLOOKUP(B5976,Cal_Date!B:B,Cal_Date!A:A,0)</f>
        <v>2</v>
      </c>
      <c r="E5976">
        <v>2019</v>
      </c>
      <c r="F5976" t="s">
        <v>127</v>
      </c>
      <c r="G5976" t="s">
        <v>130</v>
      </c>
      <c r="H5976" t="s">
        <v>11</v>
      </c>
      <c r="I5976" t="s">
        <v>11</v>
      </c>
      <c r="J5976" t="s">
        <v>15</v>
      </c>
      <c r="K5976" t="s">
        <v>42</v>
      </c>
      <c r="L5976">
        <v>1</v>
      </c>
      <c r="M5976">
        <v>1010</v>
      </c>
      <c r="O5976" t="s">
        <v>25</v>
      </c>
      <c r="R5976" t="s">
        <v>44</v>
      </c>
      <c r="S5976" s="49" t="str">
        <f t="shared" si="745"/>
        <v>Card</v>
      </c>
      <c r="T5976" s="3">
        <v>0.03</v>
      </c>
      <c r="U5976" s="2">
        <v>2.7</v>
      </c>
      <c r="V5976" s="2">
        <v>0.87</v>
      </c>
      <c r="W5976" s="54">
        <f>_xlfn.XLOOKUP(M5976,Market!A:A,Market!F:F,0)</f>
        <v>0.08</v>
      </c>
      <c r="X5976" s="55">
        <f t="shared" si="746"/>
        <v>8.1000000000000003E-2</v>
      </c>
      <c r="Y5976" s="55">
        <f t="shared" si="747"/>
        <v>1.83</v>
      </c>
      <c r="Z5976" s="54">
        <f t="shared" si="748"/>
        <v>0.67777777777777781</v>
      </c>
      <c r="AA5976" s="49" t="str">
        <f t="shared" ca="1" si="749"/>
        <v>N</v>
      </c>
      <c r="AB5976" s="49">
        <f t="shared" ca="1" si="750"/>
        <v>5</v>
      </c>
      <c r="AC5976" s="49" t="str">
        <f t="shared" ca="1" si="751"/>
        <v>N</v>
      </c>
    </row>
    <row r="5977" spans="1:29" x14ac:dyDescent="0.25">
      <c r="A5977">
        <v>4274</v>
      </c>
      <c r="B5977" s="9">
        <v>43562</v>
      </c>
      <c r="C5977" s="50" t="str">
        <f t="shared" si="744"/>
        <v>N</v>
      </c>
      <c r="D5977" s="52">
        <f>_xlfn.XLOOKUP(B5977,Cal_Date!B:B,Cal_Date!A:A,0)</f>
        <v>2</v>
      </c>
      <c r="E5977">
        <v>2019</v>
      </c>
      <c r="F5977" t="s">
        <v>127</v>
      </c>
      <c r="G5977" t="s">
        <v>130</v>
      </c>
      <c r="H5977" t="s">
        <v>11</v>
      </c>
      <c r="I5977" t="s">
        <v>11</v>
      </c>
      <c r="J5977" t="s">
        <v>15</v>
      </c>
      <c r="K5977" t="s">
        <v>42</v>
      </c>
      <c r="L5977">
        <v>1</v>
      </c>
      <c r="M5977">
        <v>1011</v>
      </c>
      <c r="O5977" t="s">
        <v>25</v>
      </c>
      <c r="R5977" t="s">
        <v>44</v>
      </c>
      <c r="S5977" s="49" t="str">
        <f t="shared" si="745"/>
        <v>Card</v>
      </c>
      <c r="T5977" s="3">
        <v>0.03</v>
      </c>
      <c r="U5977" s="2">
        <v>2.6500000000000004</v>
      </c>
      <c r="V5977" s="2">
        <v>0.87</v>
      </c>
      <c r="W5977" s="54">
        <f>_xlfn.XLOOKUP(M5977,Market!A:A,Market!F:F,0)</f>
        <v>0.06</v>
      </c>
      <c r="X5977" s="55">
        <f t="shared" si="746"/>
        <v>7.9500000000000001E-2</v>
      </c>
      <c r="Y5977" s="55">
        <f t="shared" si="747"/>
        <v>1.7800000000000002</v>
      </c>
      <c r="Z5977" s="54">
        <f t="shared" si="748"/>
        <v>0.67169811320754713</v>
      </c>
      <c r="AA5977" s="49" t="str">
        <f t="shared" ca="1" si="749"/>
        <v>N</v>
      </c>
      <c r="AB5977" s="49">
        <f t="shared" ca="1" si="750"/>
        <v>5</v>
      </c>
      <c r="AC5977" s="49" t="str">
        <f t="shared" ca="1" si="751"/>
        <v>N</v>
      </c>
    </row>
    <row r="5978" spans="1:29" x14ac:dyDescent="0.25">
      <c r="A5978">
        <v>4275</v>
      </c>
      <c r="B5978" s="9">
        <v>43562</v>
      </c>
      <c r="C5978" s="50" t="str">
        <f t="shared" si="744"/>
        <v>N</v>
      </c>
      <c r="D5978" s="52">
        <f>_xlfn.XLOOKUP(B5978,Cal_Date!B:B,Cal_Date!A:A,0)</f>
        <v>2</v>
      </c>
      <c r="E5978">
        <v>2019</v>
      </c>
      <c r="F5978" t="s">
        <v>127</v>
      </c>
      <c r="G5978" t="s">
        <v>130</v>
      </c>
      <c r="H5978" t="s">
        <v>48</v>
      </c>
      <c r="I5978" t="s">
        <v>18</v>
      </c>
      <c r="J5978" t="s">
        <v>10</v>
      </c>
      <c r="K5978" t="s">
        <v>43</v>
      </c>
      <c r="L5978">
        <v>1</v>
      </c>
      <c r="M5978">
        <v>1007</v>
      </c>
      <c r="O5978" t="s">
        <v>28</v>
      </c>
      <c r="R5978" t="s">
        <v>44</v>
      </c>
      <c r="S5978" s="49" t="str">
        <f t="shared" si="745"/>
        <v>Card</v>
      </c>
      <c r="T5978" s="3">
        <v>0.03</v>
      </c>
      <c r="U5978" s="2">
        <v>7.6229999999999993</v>
      </c>
      <c r="V5978" s="2">
        <v>1.46</v>
      </c>
      <c r="W5978" s="54">
        <f>_xlfn.XLOOKUP(M5978,Market!A:A,Market!F:F,0)</f>
        <v>8.8999999999999996E-2</v>
      </c>
      <c r="X5978" s="55">
        <f t="shared" si="746"/>
        <v>0.22868999999999998</v>
      </c>
      <c r="Y5978" s="55">
        <f t="shared" si="747"/>
        <v>6.1629999999999994</v>
      </c>
      <c r="Z5978" s="54">
        <f t="shared" si="748"/>
        <v>0.80847435392889933</v>
      </c>
      <c r="AA5978" s="49" t="str">
        <f t="shared" ca="1" si="749"/>
        <v>N</v>
      </c>
      <c r="AB5978" s="49">
        <f t="shared" ca="1" si="750"/>
        <v>5</v>
      </c>
      <c r="AC5978" s="49" t="str">
        <f t="shared" ca="1" si="751"/>
        <v>N</v>
      </c>
    </row>
    <row r="5979" spans="1:29" x14ac:dyDescent="0.25">
      <c r="A5979">
        <v>4276</v>
      </c>
      <c r="B5979" s="9">
        <v>43562</v>
      </c>
      <c r="C5979" s="50" t="str">
        <f t="shared" si="744"/>
        <v>N</v>
      </c>
      <c r="D5979" s="52">
        <f>_xlfn.XLOOKUP(B5979,Cal_Date!B:B,Cal_Date!A:A,0)</f>
        <v>2</v>
      </c>
      <c r="E5979">
        <v>2019</v>
      </c>
      <c r="F5979" t="s">
        <v>127</v>
      </c>
      <c r="G5979" t="s">
        <v>130</v>
      </c>
      <c r="H5979" t="s">
        <v>11</v>
      </c>
      <c r="I5979" t="s">
        <v>11</v>
      </c>
      <c r="J5979" t="s">
        <v>15</v>
      </c>
      <c r="K5979" t="s">
        <v>42</v>
      </c>
      <c r="L5979">
        <v>2</v>
      </c>
      <c r="M5979">
        <v>1007</v>
      </c>
      <c r="O5979" t="s">
        <v>28</v>
      </c>
      <c r="R5979" t="s">
        <v>44</v>
      </c>
      <c r="S5979" s="49" t="str">
        <f t="shared" si="745"/>
        <v>Card</v>
      </c>
      <c r="T5979" s="3">
        <v>0.03</v>
      </c>
      <c r="U5979" s="2">
        <v>5.4450000000000003</v>
      </c>
      <c r="V5979" s="2">
        <v>1.74</v>
      </c>
      <c r="W5979" s="54">
        <f>_xlfn.XLOOKUP(M5979,Market!A:A,Market!F:F,0)</f>
        <v>8.8999999999999996E-2</v>
      </c>
      <c r="X5979" s="55">
        <f t="shared" si="746"/>
        <v>0.16335</v>
      </c>
      <c r="Y5979" s="55">
        <f t="shared" si="747"/>
        <v>3.7050000000000001</v>
      </c>
      <c r="Z5979" s="54">
        <f t="shared" si="748"/>
        <v>0.68044077134986225</v>
      </c>
      <c r="AA5979" s="49" t="str">
        <f t="shared" ca="1" si="749"/>
        <v>N</v>
      </c>
      <c r="AB5979" s="49">
        <f t="shared" ca="1" si="750"/>
        <v>5</v>
      </c>
      <c r="AC5979" s="49" t="str">
        <f t="shared" ca="1" si="751"/>
        <v>N</v>
      </c>
    </row>
    <row r="5980" spans="1:29" x14ac:dyDescent="0.25">
      <c r="A5980">
        <v>4277</v>
      </c>
      <c r="B5980" s="9">
        <v>43562</v>
      </c>
      <c r="C5980" s="50" t="str">
        <f t="shared" si="744"/>
        <v>N</v>
      </c>
      <c r="D5980" s="52">
        <f>_xlfn.XLOOKUP(B5980,Cal_Date!B:B,Cal_Date!A:A,0)</f>
        <v>2</v>
      </c>
      <c r="E5980">
        <v>2019</v>
      </c>
      <c r="F5980" t="s">
        <v>127</v>
      </c>
      <c r="G5980" t="s">
        <v>130</v>
      </c>
      <c r="H5980" t="s">
        <v>11</v>
      </c>
      <c r="I5980" t="s">
        <v>11</v>
      </c>
      <c r="J5980" t="s">
        <v>15</v>
      </c>
      <c r="K5980" t="s">
        <v>42</v>
      </c>
      <c r="L5980">
        <v>1</v>
      </c>
      <c r="M5980">
        <v>1008</v>
      </c>
      <c r="O5980" t="s">
        <v>28</v>
      </c>
      <c r="R5980" t="s">
        <v>44</v>
      </c>
      <c r="S5980" s="49" t="str">
        <f t="shared" si="745"/>
        <v>Card</v>
      </c>
      <c r="T5980" s="3">
        <v>0.03</v>
      </c>
      <c r="U5980" s="2">
        <v>2.7225000000000001</v>
      </c>
      <c r="V5980" s="2">
        <v>0.87</v>
      </c>
      <c r="W5980" s="54">
        <f>_xlfn.XLOOKUP(M5980,Market!A:A,Market!F:F,0)</f>
        <v>8.8999999999999996E-2</v>
      </c>
      <c r="X5980" s="55">
        <f t="shared" si="746"/>
        <v>8.1674999999999998E-2</v>
      </c>
      <c r="Y5980" s="55">
        <f t="shared" si="747"/>
        <v>1.8525</v>
      </c>
      <c r="Z5980" s="54">
        <f t="shared" si="748"/>
        <v>0.68044077134986225</v>
      </c>
      <c r="AA5980" s="49" t="str">
        <f t="shared" ca="1" si="749"/>
        <v>N</v>
      </c>
      <c r="AB5980" s="49">
        <f t="shared" ca="1" si="750"/>
        <v>5</v>
      </c>
      <c r="AC5980" s="49" t="str">
        <f t="shared" ca="1" si="751"/>
        <v>N</v>
      </c>
    </row>
    <row r="5981" spans="1:29" x14ac:dyDescent="0.25">
      <c r="A5981">
        <v>4278</v>
      </c>
      <c r="B5981" s="9">
        <v>43562</v>
      </c>
      <c r="C5981" s="50" t="str">
        <f t="shared" si="744"/>
        <v>N</v>
      </c>
      <c r="D5981" s="52">
        <f>_xlfn.XLOOKUP(B5981,Cal_Date!B:B,Cal_Date!A:A,0)</f>
        <v>2</v>
      </c>
      <c r="E5981">
        <v>2019</v>
      </c>
      <c r="F5981" t="s">
        <v>127</v>
      </c>
      <c r="G5981" t="s">
        <v>130</v>
      </c>
      <c r="H5981" t="s">
        <v>11</v>
      </c>
      <c r="I5981" t="s">
        <v>11</v>
      </c>
      <c r="J5981" t="s">
        <v>15</v>
      </c>
      <c r="K5981" t="s">
        <v>42</v>
      </c>
      <c r="L5981">
        <v>1</v>
      </c>
      <c r="M5981">
        <v>1004</v>
      </c>
      <c r="O5981" t="s">
        <v>28</v>
      </c>
      <c r="R5981" t="s">
        <v>44</v>
      </c>
      <c r="S5981" s="49" t="str">
        <f t="shared" si="745"/>
        <v>Card</v>
      </c>
      <c r="T5981" s="3">
        <v>0.03</v>
      </c>
      <c r="U5981" s="2">
        <v>2.6500000000000004</v>
      </c>
      <c r="V5981" s="2">
        <v>0.87</v>
      </c>
      <c r="W5981" s="54">
        <f>_xlfn.XLOOKUP(M5981,Market!A:A,Market!F:F,0)</f>
        <v>0.06</v>
      </c>
      <c r="X5981" s="55">
        <f t="shared" si="746"/>
        <v>7.9500000000000001E-2</v>
      </c>
      <c r="Y5981" s="55">
        <f t="shared" si="747"/>
        <v>1.7800000000000002</v>
      </c>
      <c r="Z5981" s="54">
        <f t="shared" si="748"/>
        <v>0.67169811320754713</v>
      </c>
      <c r="AA5981" s="49" t="str">
        <f t="shared" ca="1" si="749"/>
        <v>N</v>
      </c>
      <c r="AB5981" s="49">
        <f t="shared" ca="1" si="750"/>
        <v>5</v>
      </c>
      <c r="AC5981" s="49" t="str">
        <f t="shared" ca="1" si="751"/>
        <v>N</v>
      </c>
    </row>
    <row r="5982" spans="1:29" x14ac:dyDescent="0.25">
      <c r="A5982">
        <v>4279</v>
      </c>
      <c r="B5982" s="9">
        <v>43562</v>
      </c>
      <c r="C5982" s="50" t="str">
        <f t="shared" si="744"/>
        <v>N</v>
      </c>
      <c r="D5982" s="52">
        <f>_xlfn.XLOOKUP(B5982,Cal_Date!B:B,Cal_Date!A:A,0)</f>
        <v>2</v>
      </c>
      <c r="E5982">
        <v>2019</v>
      </c>
      <c r="F5982" t="s">
        <v>127</v>
      </c>
      <c r="G5982" t="s">
        <v>130</v>
      </c>
      <c r="H5982" t="s">
        <v>11</v>
      </c>
      <c r="I5982" t="s">
        <v>11</v>
      </c>
      <c r="J5982" t="s">
        <v>15</v>
      </c>
      <c r="K5982" t="s">
        <v>42</v>
      </c>
      <c r="L5982">
        <v>1</v>
      </c>
      <c r="M5982">
        <v>1003</v>
      </c>
      <c r="O5982" t="s">
        <v>25</v>
      </c>
      <c r="R5982" t="s">
        <v>47</v>
      </c>
      <c r="S5982" s="49" t="str">
        <f t="shared" si="745"/>
        <v>Card</v>
      </c>
      <c r="T5982" s="3">
        <v>3.5000000000000003E-2</v>
      </c>
      <c r="U5982" s="2">
        <v>2.6500000000000004</v>
      </c>
      <c r="V5982" s="2">
        <v>0.87</v>
      </c>
      <c r="W5982" s="54">
        <f>_xlfn.XLOOKUP(M5982,Market!A:A,Market!F:F,0)</f>
        <v>0.06</v>
      </c>
      <c r="X5982" s="55">
        <f t="shared" si="746"/>
        <v>9.2750000000000027E-2</v>
      </c>
      <c r="Y5982" s="55">
        <f t="shared" si="747"/>
        <v>1.7800000000000002</v>
      </c>
      <c r="Z5982" s="54">
        <f t="shared" si="748"/>
        <v>0.67169811320754713</v>
      </c>
      <c r="AA5982" s="49" t="str">
        <f t="shared" ca="1" si="749"/>
        <v>N</v>
      </c>
      <c r="AB5982" s="49">
        <f t="shared" ca="1" si="750"/>
        <v>5</v>
      </c>
      <c r="AC5982" s="49" t="str">
        <f t="shared" ca="1" si="751"/>
        <v>N</v>
      </c>
    </row>
    <row r="5983" spans="1:29" x14ac:dyDescent="0.25">
      <c r="A5983">
        <v>4280</v>
      </c>
      <c r="B5983" s="9">
        <v>43562</v>
      </c>
      <c r="C5983" s="50" t="str">
        <f t="shared" si="744"/>
        <v>N</v>
      </c>
      <c r="D5983" s="52">
        <f>_xlfn.XLOOKUP(B5983,Cal_Date!B:B,Cal_Date!A:A,0)</f>
        <v>2</v>
      </c>
      <c r="E5983">
        <v>2019</v>
      </c>
      <c r="F5983" t="s">
        <v>127</v>
      </c>
      <c r="G5983" t="s">
        <v>130</v>
      </c>
      <c r="H5983" t="s">
        <v>14</v>
      </c>
      <c r="I5983" t="s">
        <v>18</v>
      </c>
      <c r="J5983" t="s">
        <v>15</v>
      </c>
      <c r="K5983" t="s">
        <v>43</v>
      </c>
      <c r="L5983">
        <v>1</v>
      </c>
      <c r="M5983">
        <v>1002</v>
      </c>
      <c r="O5983" t="s">
        <v>28</v>
      </c>
      <c r="R5983" t="s">
        <v>44</v>
      </c>
      <c r="S5983" s="49" t="str">
        <f t="shared" si="745"/>
        <v>Card</v>
      </c>
      <c r="T5983" s="3">
        <v>0.03</v>
      </c>
      <c r="U5983" s="2">
        <v>7.42</v>
      </c>
      <c r="V5983" s="2">
        <v>2.2200000000000002</v>
      </c>
      <c r="W5983" s="54">
        <f>_xlfn.XLOOKUP(M5983,Market!A:A,Market!F:F,0)</f>
        <v>0.06</v>
      </c>
      <c r="X5983" s="55">
        <f t="shared" si="746"/>
        <v>0.22259999999999999</v>
      </c>
      <c r="Y5983" s="55">
        <f t="shared" si="747"/>
        <v>5.1999999999999993</v>
      </c>
      <c r="Z5983" s="54">
        <f t="shared" si="748"/>
        <v>0.70080862533692712</v>
      </c>
      <c r="AA5983" s="49" t="str">
        <f t="shared" ca="1" si="749"/>
        <v>N</v>
      </c>
      <c r="AB5983" s="49">
        <f t="shared" ca="1" si="750"/>
        <v>5</v>
      </c>
      <c r="AC5983" s="49" t="str">
        <f t="shared" ca="1" si="751"/>
        <v>N</v>
      </c>
    </row>
    <row r="5984" spans="1:29" x14ac:dyDescent="0.25">
      <c r="A5984">
        <v>4281</v>
      </c>
      <c r="B5984" s="9">
        <v>43562</v>
      </c>
      <c r="C5984" s="50" t="str">
        <f t="shared" si="744"/>
        <v>N</v>
      </c>
      <c r="D5984" s="52">
        <f>_xlfn.XLOOKUP(B5984,Cal_Date!B:B,Cal_Date!A:A,0)</f>
        <v>2</v>
      </c>
      <c r="E5984">
        <v>2019</v>
      </c>
      <c r="F5984" t="s">
        <v>127</v>
      </c>
      <c r="G5984" t="s">
        <v>130</v>
      </c>
      <c r="H5984" t="s">
        <v>14</v>
      </c>
      <c r="I5984" t="s">
        <v>18</v>
      </c>
      <c r="J5984" t="s">
        <v>15</v>
      </c>
      <c r="K5984" t="s">
        <v>43</v>
      </c>
      <c r="L5984">
        <v>1</v>
      </c>
      <c r="M5984">
        <v>1007</v>
      </c>
      <c r="O5984" t="s">
        <v>28</v>
      </c>
      <c r="R5984" t="s">
        <v>44</v>
      </c>
      <c r="S5984" s="49" t="str">
        <f t="shared" si="745"/>
        <v>Card</v>
      </c>
      <c r="T5984" s="3">
        <v>0.03</v>
      </c>
      <c r="U5984" s="2">
        <v>7.6229999999999993</v>
      </c>
      <c r="V5984" s="2">
        <v>2.2200000000000002</v>
      </c>
      <c r="W5984" s="54">
        <f>_xlfn.XLOOKUP(M5984,Market!A:A,Market!F:F,0)</f>
        <v>8.8999999999999996E-2</v>
      </c>
      <c r="X5984" s="55">
        <f t="shared" si="746"/>
        <v>0.22868999999999998</v>
      </c>
      <c r="Y5984" s="55">
        <f t="shared" si="747"/>
        <v>5.4029999999999987</v>
      </c>
      <c r="Z5984" s="54">
        <f t="shared" si="748"/>
        <v>0.7087760724124359</v>
      </c>
      <c r="AA5984" s="49" t="str">
        <f t="shared" ca="1" si="749"/>
        <v>N</v>
      </c>
      <c r="AB5984" s="49">
        <f t="shared" ca="1" si="750"/>
        <v>5</v>
      </c>
      <c r="AC5984" s="49" t="str">
        <f t="shared" ca="1" si="751"/>
        <v>N</v>
      </c>
    </row>
    <row r="5985" spans="1:29" x14ac:dyDescent="0.25">
      <c r="A5985">
        <v>4282</v>
      </c>
      <c r="B5985" s="9">
        <v>43562</v>
      </c>
      <c r="C5985" s="50" t="str">
        <f t="shared" si="744"/>
        <v>N</v>
      </c>
      <c r="D5985" s="52">
        <f>_xlfn.XLOOKUP(B5985,Cal_Date!B:B,Cal_Date!A:A,0)</f>
        <v>2</v>
      </c>
      <c r="E5985">
        <v>2019</v>
      </c>
      <c r="F5985" t="s">
        <v>127</v>
      </c>
      <c r="G5985" t="s">
        <v>130</v>
      </c>
      <c r="H5985" t="s">
        <v>14</v>
      </c>
      <c r="I5985" t="s">
        <v>18</v>
      </c>
      <c r="J5985" t="s">
        <v>15</v>
      </c>
      <c r="K5985" t="s">
        <v>43</v>
      </c>
      <c r="L5985">
        <v>2</v>
      </c>
      <c r="M5985">
        <v>1008</v>
      </c>
      <c r="O5985" t="s">
        <v>28</v>
      </c>
      <c r="R5985" t="s">
        <v>44</v>
      </c>
      <c r="S5985" s="49" t="str">
        <f t="shared" si="745"/>
        <v>Card</v>
      </c>
      <c r="T5985" s="3">
        <v>0.03</v>
      </c>
      <c r="U5985" s="2">
        <v>14.157</v>
      </c>
      <c r="V5985" s="2">
        <v>4.2</v>
      </c>
      <c r="W5985" s="54">
        <f>_xlfn.XLOOKUP(M5985,Market!A:A,Market!F:F,0)</f>
        <v>8.8999999999999996E-2</v>
      </c>
      <c r="X5985" s="55">
        <f t="shared" si="746"/>
        <v>0.42470999999999998</v>
      </c>
      <c r="Y5985" s="55">
        <f t="shared" si="747"/>
        <v>9.9570000000000007</v>
      </c>
      <c r="Z5985" s="54">
        <f t="shared" si="748"/>
        <v>0.70332697605424888</v>
      </c>
      <c r="AA5985" s="49" t="str">
        <f t="shared" ca="1" si="749"/>
        <v>N</v>
      </c>
      <c r="AB5985" s="49">
        <f t="shared" ca="1" si="750"/>
        <v>5</v>
      </c>
      <c r="AC5985" s="49" t="str">
        <f t="shared" ca="1" si="751"/>
        <v>N</v>
      </c>
    </row>
    <row r="5986" spans="1:29" x14ac:dyDescent="0.25">
      <c r="A5986">
        <v>4283</v>
      </c>
      <c r="B5986" s="9">
        <v>43562</v>
      </c>
      <c r="C5986" s="50" t="str">
        <f t="shared" si="744"/>
        <v>N</v>
      </c>
      <c r="D5986" s="52">
        <f>_xlfn.XLOOKUP(B5986,Cal_Date!B:B,Cal_Date!A:A,0)</f>
        <v>2</v>
      </c>
      <c r="E5986">
        <v>2019</v>
      </c>
      <c r="F5986" t="s">
        <v>127</v>
      </c>
      <c r="G5986" t="s">
        <v>130</v>
      </c>
      <c r="H5986" t="s">
        <v>48</v>
      </c>
      <c r="I5986" t="s">
        <v>18</v>
      </c>
      <c r="J5986" t="s">
        <v>10</v>
      </c>
      <c r="K5986" t="s">
        <v>43</v>
      </c>
      <c r="L5986">
        <v>2</v>
      </c>
      <c r="M5986">
        <v>1008</v>
      </c>
      <c r="O5986" t="s">
        <v>28</v>
      </c>
      <c r="R5986" t="s">
        <v>44</v>
      </c>
      <c r="S5986" s="49" t="str">
        <f t="shared" si="745"/>
        <v>Card</v>
      </c>
      <c r="T5986" s="3">
        <v>0.03</v>
      </c>
      <c r="U5986" s="2">
        <v>15.245999999999999</v>
      </c>
      <c r="V5986" s="2">
        <v>2.92</v>
      </c>
      <c r="W5986" s="54">
        <f>_xlfn.XLOOKUP(M5986,Market!A:A,Market!F:F,0)</f>
        <v>8.8999999999999996E-2</v>
      </c>
      <c r="X5986" s="55">
        <f t="shared" si="746"/>
        <v>0.45737999999999995</v>
      </c>
      <c r="Y5986" s="55">
        <f t="shared" si="747"/>
        <v>12.325999999999999</v>
      </c>
      <c r="Z5986" s="54">
        <f t="shared" si="748"/>
        <v>0.80847435392889933</v>
      </c>
      <c r="AA5986" s="49" t="str">
        <f t="shared" ca="1" si="749"/>
        <v>N</v>
      </c>
      <c r="AB5986" s="49">
        <f t="shared" ca="1" si="750"/>
        <v>5</v>
      </c>
      <c r="AC5986" s="49" t="str">
        <f t="shared" ca="1" si="751"/>
        <v>N</v>
      </c>
    </row>
    <row r="5987" spans="1:29" x14ac:dyDescent="0.25">
      <c r="A5987">
        <v>4284</v>
      </c>
      <c r="B5987" s="9">
        <v>43562</v>
      </c>
      <c r="C5987" s="50" t="str">
        <f t="shared" si="744"/>
        <v>N</v>
      </c>
      <c r="D5987" s="52">
        <f>_xlfn.XLOOKUP(B5987,Cal_Date!B:B,Cal_Date!A:A,0)</f>
        <v>2</v>
      </c>
      <c r="E5987">
        <v>2019</v>
      </c>
      <c r="F5987" t="s">
        <v>127</v>
      </c>
      <c r="G5987" t="s">
        <v>130</v>
      </c>
      <c r="H5987" t="s">
        <v>11</v>
      </c>
      <c r="I5987" t="s">
        <v>11</v>
      </c>
      <c r="J5987" t="s">
        <v>15</v>
      </c>
      <c r="K5987" t="s">
        <v>42</v>
      </c>
      <c r="L5987">
        <v>1</v>
      </c>
      <c r="M5987">
        <v>1000</v>
      </c>
      <c r="O5987" t="s">
        <v>25</v>
      </c>
      <c r="R5987" t="s">
        <v>44</v>
      </c>
      <c r="S5987" s="49" t="str">
        <f t="shared" si="745"/>
        <v>Card</v>
      </c>
      <c r="T5987" s="3">
        <v>0.03</v>
      </c>
      <c r="U5987" s="2">
        <v>2.7</v>
      </c>
      <c r="V5987" s="2">
        <v>0.87</v>
      </c>
      <c r="W5987" s="54">
        <f>_xlfn.XLOOKUP(M5987,Market!A:A,Market!F:F,0)</f>
        <v>0.08</v>
      </c>
      <c r="X5987" s="55">
        <f t="shared" si="746"/>
        <v>8.1000000000000003E-2</v>
      </c>
      <c r="Y5987" s="55">
        <f t="shared" si="747"/>
        <v>1.83</v>
      </c>
      <c r="Z5987" s="54">
        <f t="shared" si="748"/>
        <v>0.67777777777777781</v>
      </c>
      <c r="AA5987" s="49" t="str">
        <f t="shared" ca="1" si="749"/>
        <v>N</v>
      </c>
      <c r="AB5987" s="49">
        <f t="shared" ca="1" si="750"/>
        <v>5</v>
      </c>
      <c r="AC5987" s="49" t="str">
        <f t="shared" ca="1" si="751"/>
        <v>N</v>
      </c>
    </row>
    <row r="5988" spans="1:29" x14ac:dyDescent="0.25">
      <c r="A5988">
        <v>4285</v>
      </c>
      <c r="B5988" s="9">
        <v>43562</v>
      </c>
      <c r="C5988" s="50" t="str">
        <f t="shared" si="744"/>
        <v>N</v>
      </c>
      <c r="D5988" s="52">
        <f>_xlfn.XLOOKUP(B5988,Cal_Date!B:B,Cal_Date!A:A,0)</f>
        <v>2</v>
      </c>
      <c r="E5988">
        <v>2019</v>
      </c>
      <c r="F5988" t="s">
        <v>127</v>
      </c>
      <c r="G5988" t="s">
        <v>130</v>
      </c>
      <c r="H5988" t="s">
        <v>11</v>
      </c>
      <c r="I5988" t="s">
        <v>11</v>
      </c>
      <c r="J5988" t="s">
        <v>15</v>
      </c>
      <c r="K5988" t="s">
        <v>42</v>
      </c>
      <c r="L5988">
        <v>1</v>
      </c>
      <c r="M5988">
        <v>1000</v>
      </c>
      <c r="O5988" t="s">
        <v>25</v>
      </c>
      <c r="R5988" t="s">
        <v>44</v>
      </c>
      <c r="S5988" s="49" t="str">
        <f t="shared" si="745"/>
        <v>Card</v>
      </c>
      <c r="T5988" s="3">
        <v>0.03</v>
      </c>
      <c r="U5988" s="2">
        <v>2.7</v>
      </c>
      <c r="V5988" s="2">
        <v>0.87</v>
      </c>
      <c r="W5988" s="54">
        <f>_xlfn.XLOOKUP(M5988,Market!A:A,Market!F:F,0)</f>
        <v>0.08</v>
      </c>
      <c r="X5988" s="55">
        <f t="shared" si="746"/>
        <v>8.1000000000000003E-2</v>
      </c>
      <c r="Y5988" s="55">
        <f t="shared" si="747"/>
        <v>1.83</v>
      </c>
      <c r="Z5988" s="54">
        <f t="shared" si="748"/>
        <v>0.67777777777777781</v>
      </c>
      <c r="AA5988" s="49" t="str">
        <f t="shared" ca="1" si="749"/>
        <v>N</v>
      </c>
      <c r="AB5988" s="49">
        <f t="shared" ca="1" si="750"/>
        <v>5</v>
      </c>
      <c r="AC5988" s="49" t="str">
        <f t="shared" ca="1" si="751"/>
        <v>N</v>
      </c>
    </row>
    <row r="5989" spans="1:29" x14ac:dyDescent="0.25">
      <c r="A5989">
        <v>4286</v>
      </c>
      <c r="B5989" s="9">
        <v>43562</v>
      </c>
      <c r="C5989" s="50" t="str">
        <f t="shared" si="744"/>
        <v>N</v>
      </c>
      <c r="D5989" s="52">
        <f>_xlfn.XLOOKUP(B5989,Cal_Date!B:B,Cal_Date!A:A,0)</f>
        <v>2</v>
      </c>
      <c r="E5989">
        <v>2019</v>
      </c>
      <c r="F5989" t="s">
        <v>127</v>
      </c>
      <c r="G5989" t="s">
        <v>130</v>
      </c>
      <c r="H5989" t="s">
        <v>11</v>
      </c>
      <c r="I5989" t="s">
        <v>13</v>
      </c>
      <c r="J5989" t="s">
        <v>15</v>
      </c>
      <c r="K5989" t="s">
        <v>42</v>
      </c>
      <c r="L5989">
        <v>1</v>
      </c>
      <c r="M5989">
        <v>1000</v>
      </c>
      <c r="O5989" t="s">
        <v>25</v>
      </c>
      <c r="R5989" t="s">
        <v>44</v>
      </c>
      <c r="S5989" s="49" t="str">
        <f t="shared" si="745"/>
        <v>Card</v>
      </c>
      <c r="T5989" s="3">
        <v>0.03</v>
      </c>
      <c r="U5989" s="2">
        <v>2.7</v>
      </c>
      <c r="V5989" s="2">
        <v>1.42</v>
      </c>
      <c r="W5989" s="54">
        <f>_xlfn.XLOOKUP(M5989,Market!A:A,Market!F:F,0)</f>
        <v>0.08</v>
      </c>
      <c r="X5989" s="55">
        <f t="shared" si="746"/>
        <v>8.1000000000000003E-2</v>
      </c>
      <c r="Y5989" s="55">
        <f t="shared" si="747"/>
        <v>1.2800000000000002</v>
      </c>
      <c r="Z5989" s="54">
        <f t="shared" si="748"/>
        <v>0.47407407407407415</v>
      </c>
      <c r="AA5989" s="49" t="str">
        <f t="shared" ca="1" si="749"/>
        <v>N</v>
      </c>
      <c r="AB5989" s="49">
        <f t="shared" ca="1" si="750"/>
        <v>5</v>
      </c>
      <c r="AC5989" s="49" t="str">
        <f t="shared" ca="1" si="751"/>
        <v>N</v>
      </c>
    </row>
    <row r="5990" spans="1:29" x14ac:dyDescent="0.25">
      <c r="A5990">
        <v>4287</v>
      </c>
      <c r="B5990" s="9">
        <v>43562</v>
      </c>
      <c r="C5990" s="50" t="str">
        <f t="shared" si="744"/>
        <v>N</v>
      </c>
      <c r="D5990" s="52">
        <f>_xlfn.XLOOKUP(B5990,Cal_Date!B:B,Cal_Date!A:A,0)</f>
        <v>2</v>
      </c>
      <c r="E5990">
        <v>2019</v>
      </c>
      <c r="F5990" t="s">
        <v>127</v>
      </c>
      <c r="G5990" t="s">
        <v>130</v>
      </c>
      <c r="H5990" t="s">
        <v>11</v>
      </c>
      <c r="I5990" t="s">
        <v>13</v>
      </c>
      <c r="J5990" t="s">
        <v>15</v>
      </c>
      <c r="K5990" t="s">
        <v>42</v>
      </c>
      <c r="L5990">
        <v>2</v>
      </c>
      <c r="M5990">
        <v>1001</v>
      </c>
      <c r="O5990" t="s">
        <v>25</v>
      </c>
      <c r="R5990" t="s">
        <v>44</v>
      </c>
      <c r="S5990" s="49" t="str">
        <f t="shared" si="745"/>
        <v>Card</v>
      </c>
      <c r="T5990" s="3">
        <v>0.03</v>
      </c>
      <c r="U5990" s="2">
        <v>5.3000000000000007</v>
      </c>
      <c r="V5990" s="2">
        <v>2.84</v>
      </c>
      <c r="W5990" s="54">
        <f>_xlfn.XLOOKUP(M5990,Market!A:A,Market!F:F,0)</f>
        <v>0.06</v>
      </c>
      <c r="X5990" s="55">
        <f t="shared" si="746"/>
        <v>0.159</v>
      </c>
      <c r="Y5990" s="55">
        <f t="shared" si="747"/>
        <v>2.4600000000000009</v>
      </c>
      <c r="Z5990" s="54">
        <f t="shared" si="748"/>
        <v>0.46415094339622653</v>
      </c>
      <c r="AA5990" s="49" t="str">
        <f t="shared" ca="1" si="749"/>
        <v>N</v>
      </c>
      <c r="AB5990" s="49">
        <f t="shared" ca="1" si="750"/>
        <v>5</v>
      </c>
      <c r="AC5990" s="49" t="str">
        <f t="shared" ca="1" si="751"/>
        <v>N</v>
      </c>
    </row>
    <row r="5991" spans="1:29" x14ac:dyDescent="0.25">
      <c r="A5991">
        <v>4288</v>
      </c>
      <c r="B5991" s="9">
        <v>43562</v>
      </c>
      <c r="C5991" s="50" t="str">
        <f t="shared" si="744"/>
        <v>N</v>
      </c>
      <c r="D5991" s="52">
        <f>_xlfn.XLOOKUP(B5991,Cal_Date!B:B,Cal_Date!A:A,0)</f>
        <v>2</v>
      </c>
      <c r="E5991">
        <v>2019</v>
      </c>
      <c r="F5991" t="s">
        <v>127</v>
      </c>
      <c r="G5991" t="s">
        <v>130</v>
      </c>
      <c r="H5991" t="s">
        <v>11</v>
      </c>
      <c r="I5991" t="s">
        <v>11</v>
      </c>
      <c r="J5991" t="s">
        <v>15</v>
      </c>
      <c r="K5991" t="s">
        <v>42</v>
      </c>
      <c r="L5991">
        <v>1</v>
      </c>
      <c r="M5991">
        <v>1000</v>
      </c>
      <c r="O5991" t="s">
        <v>25</v>
      </c>
      <c r="R5991" t="s">
        <v>44</v>
      </c>
      <c r="S5991" s="49" t="str">
        <f t="shared" si="745"/>
        <v>Card</v>
      </c>
      <c r="T5991" s="3">
        <v>0.03</v>
      </c>
      <c r="U5991" s="2">
        <v>2.7</v>
      </c>
      <c r="V5991" s="2">
        <v>0.87</v>
      </c>
      <c r="W5991" s="54">
        <f>_xlfn.XLOOKUP(M5991,Market!A:A,Market!F:F,0)</f>
        <v>0.08</v>
      </c>
      <c r="X5991" s="55">
        <f t="shared" si="746"/>
        <v>8.1000000000000003E-2</v>
      </c>
      <c r="Y5991" s="55">
        <f t="shared" si="747"/>
        <v>1.83</v>
      </c>
      <c r="Z5991" s="54">
        <f t="shared" si="748"/>
        <v>0.67777777777777781</v>
      </c>
      <c r="AA5991" s="49" t="str">
        <f t="shared" ca="1" si="749"/>
        <v>N</v>
      </c>
      <c r="AB5991" s="49">
        <f t="shared" ca="1" si="750"/>
        <v>5</v>
      </c>
      <c r="AC5991" s="49" t="str">
        <f t="shared" ca="1" si="751"/>
        <v>N</v>
      </c>
    </row>
    <row r="5992" spans="1:29" x14ac:dyDescent="0.25">
      <c r="A5992">
        <v>4289</v>
      </c>
      <c r="B5992" s="9">
        <v>43562</v>
      </c>
      <c r="C5992" s="50" t="str">
        <f t="shared" si="744"/>
        <v>N</v>
      </c>
      <c r="D5992" s="52">
        <f>_xlfn.XLOOKUP(B5992,Cal_Date!B:B,Cal_Date!A:A,0)</f>
        <v>2</v>
      </c>
      <c r="E5992">
        <v>2019</v>
      </c>
      <c r="F5992" t="s">
        <v>127</v>
      </c>
      <c r="G5992" t="s">
        <v>130</v>
      </c>
      <c r="H5992" t="s">
        <v>14</v>
      </c>
      <c r="I5992" t="s">
        <v>18</v>
      </c>
      <c r="J5992" t="s">
        <v>15</v>
      </c>
      <c r="K5992" t="s">
        <v>43</v>
      </c>
      <c r="L5992">
        <v>2</v>
      </c>
      <c r="M5992">
        <v>1000</v>
      </c>
      <c r="O5992" t="s">
        <v>25</v>
      </c>
      <c r="R5992" t="s">
        <v>44</v>
      </c>
      <c r="S5992" s="49" t="str">
        <f t="shared" si="745"/>
        <v>Card</v>
      </c>
      <c r="T5992" s="3">
        <v>0.03</v>
      </c>
      <c r="U5992" s="2">
        <v>15.120000000000001</v>
      </c>
      <c r="V5992" s="2">
        <v>4.4400000000000004</v>
      </c>
      <c r="W5992" s="54">
        <f>_xlfn.XLOOKUP(M5992,Market!A:A,Market!F:F,0)</f>
        <v>0.08</v>
      </c>
      <c r="X5992" s="55">
        <f t="shared" si="746"/>
        <v>0.4536</v>
      </c>
      <c r="Y5992" s="55">
        <f t="shared" si="747"/>
        <v>10.68</v>
      </c>
      <c r="Z5992" s="54">
        <f t="shared" si="748"/>
        <v>0.70634920634920628</v>
      </c>
      <c r="AA5992" s="49" t="str">
        <f t="shared" ca="1" si="749"/>
        <v>N</v>
      </c>
      <c r="AB5992" s="49">
        <f t="shared" ca="1" si="750"/>
        <v>5</v>
      </c>
      <c r="AC5992" s="49" t="str">
        <f t="shared" ca="1" si="751"/>
        <v>N</v>
      </c>
    </row>
    <row r="5993" spans="1:29" x14ac:dyDescent="0.25">
      <c r="A5993">
        <v>4290</v>
      </c>
      <c r="B5993" s="9">
        <v>43563</v>
      </c>
      <c r="C5993" s="50" t="str">
        <f t="shared" si="744"/>
        <v>N</v>
      </c>
      <c r="D5993" s="52">
        <f>_xlfn.XLOOKUP(B5993,Cal_Date!B:B,Cal_Date!A:A,0)</f>
        <v>2</v>
      </c>
      <c r="E5993">
        <v>2019</v>
      </c>
      <c r="F5993" t="s">
        <v>121</v>
      </c>
      <c r="G5993" t="s">
        <v>129</v>
      </c>
      <c r="H5993" t="s">
        <v>48</v>
      </c>
      <c r="I5993" t="s">
        <v>18</v>
      </c>
      <c r="J5993" t="s">
        <v>10</v>
      </c>
      <c r="K5993" t="s">
        <v>43</v>
      </c>
      <c r="L5993">
        <v>1</v>
      </c>
      <c r="M5993">
        <v>1004</v>
      </c>
      <c r="O5993" t="s">
        <v>28</v>
      </c>
      <c r="R5993" t="s">
        <v>44</v>
      </c>
      <c r="S5993" s="49" t="str">
        <f t="shared" si="745"/>
        <v>Card</v>
      </c>
      <c r="T5993" s="3">
        <v>0.03</v>
      </c>
      <c r="U5993" s="2">
        <v>7.42</v>
      </c>
      <c r="V5993" s="2">
        <v>1.46</v>
      </c>
      <c r="W5993" s="54">
        <f>_xlfn.XLOOKUP(M5993,Market!A:A,Market!F:F,0)</f>
        <v>0.06</v>
      </c>
      <c r="X5993" s="55">
        <f t="shared" si="746"/>
        <v>0.22259999999999999</v>
      </c>
      <c r="Y5993" s="55">
        <f t="shared" si="747"/>
        <v>5.96</v>
      </c>
      <c r="Z5993" s="54">
        <f t="shared" si="748"/>
        <v>0.80323450134770891</v>
      </c>
      <c r="AA5993" s="49" t="str">
        <f t="shared" ca="1" si="749"/>
        <v>N</v>
      </c>
      <c r="AB5993" s="49">
        <f t="shared" ca="1" si="750"/>
        <v>5</v>
      </c>
      <c r="AC5993" s="49" t="str">
        <f t="shared" ca="1" si="751"/>
        <v>N</v>
      </c>
    </row>
    <row r="5994" spans="1:29" x14ac:dyDescent="0.25">
      <c r="A5994">
        <v>4291</v>
      </c>
      <c r="B5994" s="9">
        <v>43563</v>
      </c>
      <c r="C5994" s="50" t="str">
        <f t="shared" si="744"/>
        <v>N</v>
      </c>
      <c r="D5994" s="52">
        <f>_xlfn.XLOOKUP(B5994,Cal_Date!B:B,Cal_Date!A:A,0)</f>
        <v>2</v>
      </c>
      <c r="E5994">
        <v>2019</v>
      </c>
      <c r="F5994" t="s">
        <v>121</v>
      </c>
      <c r="G5994" t="s">
        <v>129</v>
      </c>
      <c r="H5994" t="s">
        <v>11</v>
      </c>
      <c r="I5994" t="s">
        <v>13</v>
      </c>
      <c r="J5994" t="s">
        <v>15</v>
      </c>
      <c r="K5994" t="s">
        <v>42</v>
      </c>
      <c r="L5994">
        <v>2</v>
      </c>
      <c r="M5994">
        <v>1005</v>
      </c>
      <c r="O5994" t="s">
        <v>25</v>
      </c>
      <c r="R5994" t="s">
        <v>44</v>
      </c>
      <c r="S5994" s="49" t="str">
        <f t="shared" si="745"/>
        <v>Card</v>
      </c>
      <c r="T5994" s="3">
        <v>0.03</v>
      </c>
      <c r="U5994" s="2">
        <v>5.4450000000000003</v>
      </c>
      <c r="V5994" s="2">
        <v>2.84</v>
      </c>
      <c r="W5994" s="54">
        <f>_xlfn.XLOOKUP(M5994,Market!A:A,Market!F:F,0)</f>
        <v>8.8999999999999996E-2</v>
      </c>
      <c r="X5994" s="55">
        <f t="shared" si="746"/>
        <v>0.16335</v>
      </c>
      <c r="Y5994" s="55">
        <f t="shared" si="747"/>
        <v>2.6050000000000004</v>
      </c>
      <c r="Z5994" s="54">
        <f t="shared" si="748"/>
        <v>0.47842056932966032</v>
      </c>
      <c r="AA5994" s="49" t="str">
        <f t="shared" ca="1" si="749"/>
        <v>N</v>
      </c>
      <c r="AB5994" s="49">
        <f t="shared" ca="1" si="750"/>
        <v>5</v>
      </c>
      <c r="AC5994" s="49" t="str">
        <f t="shared" ca="1" si="751"/>
        <v>N</v>
      </c>
    </row>
    <row r="5995" spans="1:29" x14ac:dyDescent="0.25">
      <c r="A5995">
        <v>4292</v>
      </c>
      <c r="B5995" s="9">
        <v>43563</v>
      </c>
      <c r="C5995" s="50" t="str">
        <f t="shared" si="744"/>
        <v>N</v>
      </c>
      <c r="D5995" s="52">
        <f>_xlfn.XLOOKUP(B5995,Cal_Date!B:B,Cal_Date!A:A,0)</f>
        <v>2</v>
      </c>
      <c r="E5995">
        <v>2019</v>
      </c>
      <c r="F5995" t="s">
        <v>121</v>
      </c>
      <c r="G5995" t="s">
        <v>129</v>
      </c>
      <c r="H5995" t="s">
        <v>11</v>
      </c>
      <c r="I5995" t="s">
        <v>11</v>
      </c>
      <c r="J5995" t="s">
        <v>15</v>
      </c>
      <c r="K5995" t="s">
        <v>42</v>
      </c>
      <c r="L5995">
        <v>1</v>
      </c>
      <c r="M5995">
        <v>1000</v>
      </c>
      <c r="O5995" t="s">
        <v>25</v>
      </c>
      <c r="R5995" t="s">
        <v>47</v>
      </c>
      <c r="S5995" s="49" t="str">
        <f t="shared" si="745"/>
        <v>Card</v>
      </c>
      <c r="T5995" s="3">
        <v>3.5000000000000003E-2</v>
      </c>
      <c r="U5995" s="2">
        <v>2.7</v>
      </c>
      <c r="V5995" s="2">
        <v>0.87</v>
      </c>
      <c r="W5995" s="54">
        <f>_xlfn.XLOOKUP(M5995,Market!A:A,Market!F:F,0)</f>
        <v>0.08</v>
      </c>
      <c r="X5995" s="55">
        <f t="shared" si="746"/>
        <v>9.4500000000000015E-2</v>
      </c>
      <c r="Y5995" s="55">
        <f t="shared" si="747"/>
        <v>1.83</v>
      </c>
      <c r="Z5995" s="54">
        <f t="shared" si="748"/>
        <v>0.67777777777777781</v>
      </c>
      <c r="AA5995" s="49" t="str">
        <f t="shared" ca="1" si="749"/>
        <v>N</v>
      </c>
      <c r="AB5995" s="49">
        <f t="shared" ca="1" si="750"/>
        <v>5</v>
      </c>
      <c r="AC5995" s="49" t="str">
        <f t="shared" ca="1" si="751"/>
        <v>N</v>
      </c>
    </row>
    <row r="5996" spans="1:29" x14ac:dyDescent="0.25">
      <c r="A5996">
        <v>4293</v>
      </c>
      <c r="B5996" s="9">
        <v>43563</v>
      </c>
      <c r="C5996" s="50" t="str">
        <f t="shared" si="744"/>
        <v>N</v>
      </c>
      <c r="D5996" s="52">
        <f>_xlfn.XLOOKUP(B5996,Cal_Date!B:B,Cal_Date!A:A,0)</f>
        <v>2</v>
      </c>
      <c r="E5996">
        <v>2019</v>
      </c>
      <c r="F5996" t="s">
        <v>121</v>
      </c>
      <c r="G5996" t="s">
        <v>129</v>
      </c>
      <c r="H5996" t="s">
        <v>11</v>
      </c>
      <c r="I5996" t="s">
        <v>11</v>
      </c>
      <c r="J5996" t="s">
        <v>15</v>
      </c>
      <c r="K5996" t="s">
        <v>42</v>
      </c>
      <c r="L5996">
        <v>1</v>
      </c>
      <c r="M5996">
        <v>1006</v>
      </c>
      <c r="O5996" t="s">
        <v>28</v>
      </c>
      <c r="R5996" t="s">
        <v>44</v>
      </c>
      <c r="S5996" s="49" t="str">
        <f t="shared" si="745"/>
        <v>Card</v>
      </c>
      <c r="T5996" s="3">
        <v>0.03</v>
      </c>
      <c r="U5996" s="2">
        <v>2.7225000000000001</v>
      </c>
      <c r="V5996" s="2">
        <v>0.87</v>
      </c>
      <c r="W5996" s="54">
        <f>_xlfn.XLOOKUP(M5996,Market!A:A,Market!F:F,0)</f>
        <v>8.8999999999999996E-2</v>
      </c>
      <c r="X5996" s="55">
        <f t="shared" si="746"/>
        <v>8.1674999999999998E-2</v>
      </c>
      <c r="Y5996" s="55">
        <f t="shared" si="747"/>
        <v>1.8525</v>
      </c>
      <c r="Z5996" s="54">
        <f t="shared" si="748"/>
        <v>0.68044077134986225</v>
      </c>
      <c r="AA5996" s="49" t="str">
        <f t="shared" ca="1" si="749"/>
        <v>N</v>
      </c>
      <c r="AB5996" s="49">
        <f t="shared" ca="1" si="750"/>
        <v>5</v>
      </c>
      <c r="AC5996" s="49" t="str">
        <f t="shared" ca="1" si="751"/>
        <v>N</v>
      </c>
    </row>
    <row r="5997" spans="1:29" x14ac:dyDescent="0.25">
      <c r="A5997">
        <v>4294</v>
      </c>
      <c r="B5997" s="9">
        <v>43563</v>
      </c>
      <c r="C5997" s="50" t="str">
        <f t="shared" si="744"/>
        <v>N</v>
      </c>
      <c r="D5997" s="52">
        <f>_xlfn.XLOOKUP(B5997,Cal_Date!B:B,Cal_Date!A:A,0)</f>
        <v>2</v>
      </c>
      <c r="E5997">
        <v>2019</v>
      </c>
      <c r="F5997" t="s">
        <v>121</v>
      </c>
      <c r="G5997" t="s">
        <v>129</v>
      </c>
      <c r="H5997" t="s">
        <v>11</v>
      </c>
      <c r="I5997" t="s">
        <v>11</v>
      </c>
      <c r="J5997" t="s">
        <v>15</v>
      </c>
      <c r="K5997" t="s">
        <v>42</v>
      </c>
      <c r="L5997">
        <v>1</v>
      </c>
      <c r="M5997">
        <v>1000</v>
      </c>
      <c r="O5997" t="s">
        <v>25</v>
      </c>
      <c r="R5997" t="s">
        <v>44</v>
      </c>
      <c r="S5997" s="49" t="str">
        <f t="shared" si="745"/>
        <v>Card</v>
      </c>
      <c r="T5997" s="3">
        <v>0.03</v>
      </c>
      <c r="U5997" s="2">
        <v>2.7</v>
      </c>
      <c r="V5997" s="2">
        <v>0.87</v>
      </c>
      <c r="W5997" s="54">
        <f>_xlfn.XLOOKUP(M5997,Market!A:A,Market!F:F,0)</f>
        <v>0.08</v>
      </c>
      <c r="X5997" s="55">
        <f t="shared" si="746"/>
        <v>8.1000000000000003E-2</v>
      </c>
      <c r="Y5997" s="55">
        <f t="shared" si="747"/>
        <v>1.83</v>
      </c>
      <c r="Z5997" s="54">
        <f t="shared" si="748"/>
        <v>0.67777777777777781</v>
      </c>
      <c r="AA5997" s="49" t="str">
        <f t="shared" ca="1" si="749"/>
        <v>N</v>
      </c>
      <c r="AB5997" s="49">
        <f t="shared" ca="1" si="750"/>
        <v>5</v>
      </c>
      <c r="AC5997" s="49" t="str">
        <f t="shared" ca="1" si="751"/>
        <v>N</v>
      </c>
    </row>
    <row r="5998" spans="1:29" x14ac:dyDescent="0.25">
      <c r="A5998">
        <v>4295</v>
      </c>
      <c r="B5998" s="9">
        <v>43563</v>
      </c>
      <c r="C5998" s="50" t="str">
        <f t="shared" si="744"/>
        <v>N</v>
      </c>
      <c r="D5998" s="52">
        <f>_xlfn.XLOOKUP(B5998,Cal_Date!B:B,Cal_Date!A:A,0)</f>
        <v>2</v>
      </c>
      <c r="E5998">
        <v>2019</v>
      </c>
      <c r="F5998" t="s">
        <v>121</v>
      </c>
      <c r="G5998" t="s">
        <v>129</v>
      </c>
      <c r="H5998" t="s">
        <v>14</v>
      </c>
      <c r="I5998" t="s">
        <v>18</v>
      </c>
      <c r="J5998" t="s">
        <v>15</v>
      </c>
      <c r="K5998" t="s">
        <v>43</v>
      </c>
      <c r="L5998">
        <v>1</v>
      </c>
      <c r="M5998">
        <v>1001</v>
      </c>
      <c r="O5998" t="s">
        <v>25</v>
      </c>
      <c r="R5998" t="s">
        <v>44</v>
      </c>
      <c r="S5998" s="49" t="str">
        <f t="shared" si="745"/>
        <v>Card</v>
      </c>
      <c r="T5998" s="3">
        <v>0.03</v>
      </c>
      <c r="U5998" s="2">
        <v>6.8900000000000006</v>
      </c>
      <c r="V5998" s="2">
        <v>2.1</v>
      </c>
      <c r="W5998" s="54">
        <f>_xlfn.XLOOKUP(M5998,Market!A:A,Market!F:F,0)</f>
        <v>0.06</v>
      </c>
      <c r="X5998" s="55">
        <f t="shared" si="746"/>
        <v>0.20670000000000002</v>
      </c>
      <c r="Y5998" s="55">
        <f t="shared" si="747"/>
        <v>4.7900000000000009</v>
      </c>
      <c r="Z5998" s="54">
        <f t="shared" si="748"/>
        <v>0.69521044992743108</v>
      </c>
      <c r="AA5998" s="49" t="str">
        <f t="shared" ca="1" si="749"/>
        <v>N</v>
      </c>
      <c r="AB5998" s="49">
        <f t="shared" ca="1" si="750"/>
        <v>5</v>
      </c>
      <c r="AC5998" s="49" t="str">
        <f t="shared" ca="1" si="751"/>
        <v>N</v>
      </c>
    </row>
    <row r="5999" spans="1:29" x14ac:dyDescent="0.25">
      <c r="A5999">
        <v>4296</v>
      </c>
      <c r="B5999" s="9">
        <v>43563</v>
      </c>
      <c r="C5999" s="50" t="str">
        <f t="shared" si="744"/>
        <v>N</v>
      </c>
      <c r="D5999" s="52">
        <f>_xlfn.XLOOKUP(B5999,Cal_Date!B:B,Cal_Date!A:A,0)</f>
        <v>2</v>
      </c>
      <c r="E5999">
        <v>2019</v>
      </c>
      <c r="F5999" t="s">
        <v>121</v>
      </c>
      <c r="G5999" t="s">
        <v>129</v>
      </c>
      <c r="H5999" t="s">
        <v>11</v>
      </c>
      <c r="I5999" t="s">
        <v>11</v>
      </c>
      <c r="J5999" t="s">
        <v>15</v>
      </c>
      <c r="K5999" t="s">
        <v>42</v>
      </c>
      <c r="L5999">
        <v>2</v>
      </c>
      <c r="M5999">
        <v>1008</v>
      </c>
      <c r="O5999" t="s">
        <v>28</v>
      </c>
      <c r="R5999" t="s">
        <v>44</v>
      </c>
      <c r="S5999" s="49" t="str">
        <f t="shared" si="745"/>
        <v>Card</v>
      </c>
      <c r="T5999" s="3">
        <v>0.03</v>
      </c>
      <c r="U5999" s="2">
        <v>5.4450000000000003</v>
      </c>
      <c r="V5999" s="2">
        <v>1.74</v>
      </c>
      <c r="W5999" s="54">
        <f>_xlfn.XLOOKUP(M5999,Market!A:A,Market!F:F,0)</f>
        <v>8.8999999999999996E-2</v>
      </c>
      <c r="X5999" s="55">
        <f t="shared" si="746"/>
        <v>0.16335</v>
      </c>
      <c r="Y5999" s="55">
        <f t="shared" si="747"/>
        <v>3.7050000000000001</v>
      </c>
      <c r="Z5999" s="54">
        <f t="shared" si="748"/>
        <v>0.68044077134986225</v>
      </c>
      <c r="AA5999" s="49" t="str">
        <f t="shared" ca="1" si="749"/>
        <v>N</v>
      </c>
      <c r="AB5999" s="49">
        <f t="shared" ca="1" si="750"/>
        <v>5</v>
      </c>
      <c r="AC5999" s="49" t="str">
        <f t="shared" ca="1" si="751"/>
        <v>N</v>
      </c>
    </row>
    <row r="6000" spans="1:29" x14ac:dyDescent="0.25">
      <c r="A6000">
        <v>4297</v>
      </c>
      <c r="B6000" s="9">
        <v>43563</v>
      </c>
      <c r="C6000" s="50" t="str">
        <f t="shared" si="744"/>
        <v>N</v>
      </c>
      <c r="D6000" s="52">
        <f>_xlfn.XLOOKUP(B6000,Cal_Date!B:B,Cal_Date!A:A,0)</f>
        <v>2</v>
      </c>
      <c r="E6000">
        <v>2019</v>
      </c>
      <c r="F6000" t="s">
        <v>121</v>
      </c>
      <c r="G6000" t="s">
        <v>129</v>
      </c>
      <c r="H6000" t="s">
        <v>11</v>
      </c>
      <c r="I6000" t="s">
        <v>11</v>
      </c>
      <c r="J6000" t="s">
        <v>15</v>
      </c>
      <c r="K6000" t="s">
        <v>42</v>
      </c>
      <c r="L6000">
        <v>1</v>
      </c>
      <c r="M6000">
        <v>1009</v>
      </c>
      <c r="O6000" t="s">
        <v>28</v>
      </c>
      <c r="R6000" t="s">
        <v>44</v>
      </c>
      <c r="S6000" s="49" t="str">
        <f t="shared" si="745"/>
        <v>Card</v>
      </c>
      <c r="T6000" s="3">
        <v>0.03</v>
      </c>
      <c r="U6000" s="2">
        <v>2.7225000000000001</v>
      </c>
      <c r="V6000" s="2">
        <v>0.87</v>
      </c>
      <c r="W6000" s="54">
        <f>_xlfn.XLOOKUP(M6000,Market!A:A,Market!F:F,0)</f>
        <v>8.8999999999999996E-2</v>
      </c>
      <c r="X6000" s="55">
        <f t="shared" si="746"/>
        <v>8.1674999999999998E-2</v>
      </c>
      <c r="Y6000" s="55">
        <f t="shared" si="747"/>
        <v>1.8525</v>
      </c>
      <c r="Z6000" s="54">
        <f t="shared" si="748"/>
        <v>0.68044077134986225</v>
      </c>
      <c r="AA6000" s="49" t="str">
        <f t="shared" ca="1" si="749"/>
        <v>N</v>
      </c>
      <c r="AB6000" s="49">
        <f t="shared" ca="1" si="750"/>
        <v>5</v>
      </c>
      <c r="AC6000" s="49" t="str">
        <f t="shared" ca="1" si="751"/>
        <v>N</v>
      </c>
    </row>
    <row r="6001" spans="1:29" x14ac:dyDescent="0.25">
      <c r="A6001">
        <v>4298</v>
      </c>
      <c r="B6001" s="9">
        <v>43563</v>
      </c>
      <c r="C6001" s="50" t="str">
        <f t="shared" si="744"/>
        <v>N</v>
      </c>
      <c r="D6001" s="52">
        <f>_xlfn.XLOOKUP(B6001,Cal_Date!B:B,Cal_Date!A:A,0)</f>
        <v>2</v>
      </c>
      <c r="E6001">
        <v>2019</v>
      </c>
      <c r="F6001" t="s">
        <v>121</v>
      </c>
      <c r="G6001" t="s">
        <v>129</v>
      </c>
      <c r="H6001" t="s">
        <v>11</v>
      </c>
      <c r="I6001" t="s">
        <v>11</v>
      </c>
      <c r="J6001" t="s">
        <v>15</v>
      </c>
      <c r="K6001" t="s">
        <v>42</v>
      </c>
      <c r="L6001">
        <v>1</v>
      </c>
      <c r="M6001">
        <v>1001</v>
      </c>
      <c r="O6001" t="s">
        <v>25</v>
      </c>
      <c r="R6001" t="s">
        <v>44</v>
      </c>
      <c r="S6001" s="49" t="str">
        <f t="shared" si="745"/>
        <v>Card</v>
      </c>
      <c r="T6001" s="3">
        <v>0.03</v>
      </c>
      <c r="U6001" s="2">
        <v>2.6500000000000004</v>
      </c>
      <c r="V6001" s="2">
        <v>0.87</v>
      </c>
      <c r="W6001" s="54">
        <f>_xlfn.XLOOKUP(M6001,Market!A:A,Market!F:F,0)</f>
        <v>0.06</v>
      </c>
      <c r="X6001" s="55">
        <f t="shared" si="746"/>
        <v>7.9500000000000001E-2</v>
      </c>
      <c r="Y6001" s="55">
        <f t="shared" si="747"/>
        <v>1.7800000000000002</v>
      </c>
      <c r="Z6001" s="54">
        <f t="shared" si="748"/>
        <v>0.67169811320754713</v>
      </c>
      <c r="AA6001" s="49" t="str">
        <f t="shared" ca="1" si="749"/>
        <v>N</v>
      </c>
      <c r="AB6001" s="49">
        <f t="shared" ca="1" si="750"/>
        <v>5</v>
      </c>
      <c r="AC6001" s="49" t="str">
        <f t="shared" ca="1" si="751"/>
        <v>N</v>
      </c>
    </row>
    <row r="6002" spans="1:29" x14ac:dyDescent="0.25">
      <c r="A6002">
        <v>4299</v>
      </c>
      <c r="B6002" s="9">
        <v>43563</v>
      </c>
      <c r="C6002" s="50" t="str">
        <f t="shared" si="744"/>
        <v>N</v>
      </c>
      <c r="D6002" s="52">
        <f>_xlfn.XLOOKUP(B6002,Cal_Date!B:B,Cal_Date!A:A,0)</f>
        <v>2</v>
      </c>
      <c r="E6002">
        <v>2019</v>
      </c>
      <c r="F6002" t="s">
        <v>121</v>
      </c>
      <c r="G6002" t="s">
        <v>129</v>
      </c>
      <c r="H6002" t="s">
        <v>48</v>
      </c>
      <c r="I6002" t="s">
        <v>18</v>
      </c>
      <c r="J6002" t="s">
        <v>10</v>
      </c>
      <c r="K6002" t="s">
        <v>43</v>
      </c>
      <c r="L6002">
        <v>1</v>
      </c>
      <c r="M6002">
        <v>1001</v>
      </c>
      <c r="O6002" t="s">
        <v>25</v>
      </c>
      <c r="R6002" t="s">
        <v>44</v>
      </c>
      <c r="S6002" s="49" t="str">
        <f t="shared" si="745"/>
        <v>Card</v>
      </c>
      <c r="T6002" s="3">
        <v>0.03</v>
      </c>
      <c r="U6002" s="2">
        <v>7.42</v>
      </c>
      <c r="V6002" s="2">
        <v>1.46</v>
      </c>
      <c r="W6002" s="54">
        <f>_xlfn.XLOOKUP(M6002,Market!A:A,Market!F:F,0)</f>
        <v>0.06</v>
      </c>
      <c r="X6002" s="55">
        <f t="shared" si="746"/>
        <v>0.22259999999999999</v>
      </c>
      <c r="Y6002" s="55">
        <f t="shared" si="747"/>
        <v>5.96</v>
      </c>
      <c r="Z6002" s="54">
        <f t="shared" si="748"/>
        <v>0.80323450134770891</v>
      </c>
      <c r="AA6002" s="49" t="str">
        <f t="shared" ca="1" si="749"/>
        <v>N</v>
      </c>
      <c r="AB6002" s="49">
        <f t="shared" ca="1" si="750"/>
        <v>5</v>
      </c>
      <c r="AC6002" s="49" t="str">
        <f t="shared" ca="1" si="751"/>
        <v>N</v>
      </c>
    </row>
    <row r="6003" spans="1:29" x14ac:dyDescent="0.25">
      <c r="A6003">
        <v>4300</v>
      </c>
      <c r="B6003" s="9">
        <v>43563</v>
      </c>
      <c r="C6003" s="50" t="str">
        <f t="shared" si="744"/>
        <v>N</v>
      </c>
      <c r="D6003" s="52">
        <f>_xlfn.XLOOKUP(B6003,Cal_Date!B:B,Cal_Date!A:A,0)</f>
        <v>2</v>
      </c>
      <c r="E6003">
        <v>2019</v>
      </c>
      <c r="F6003" t="s">
        <v>121</v>
      </c>
      <c r="G6003" t="s">
        <v>129</v>
      </c>
      <c r="H6003" t="s">
        <v>11</v>
      </c>
      <c r="I6003" t="s">
        <v>13</v>
      </c>
      <c r="J6003" t="s">
        <v>15</v>
      </c>
      <c r="K6003" t="s">
        <v>42</v>
      </c>
      <c r="L6003">
        <v>1</v>
      </c>
      <c r="M6003">
        <v>1001</v>
      </c>
      <c r="O6003" t="s">
        <v>25</v>
      </c>
      <c r="R6003" t="s">
        <v>44</v>
      </c>
      <c r="S6003" s="49" t="str">
        <f t="shared" si="745"/>
        <v>Card</v>
      </c>
      <c r="T6003" s="3">
        <v>0.03</v>
      </c>
      <c r="U6003" s="2">
        <v>2.6500000000000004</v>
      </c>
      <c r="V6003" s="2">
        <v>1.42</v>
      </c>
      <c r="W6003" s="54">
        <f>_xlfn.XLOOKUP(M6003,Market!A:A,Market!F:F,0)</f>
        <v>0.06</v>
      </c>
      <c r="X6003" s="55">
        <f t="shared" si="746"/>
        <v>7.9500000000000001E-2</v>
      </c>
      <c r="Y6003" s="55">
        <f t="shared" si="747"/>
        <v>1.2300000000000004</v>
      </c>
      <c r="Z6003" s="54">
        <f t="shared" si="748"/>
        <v>0.46415094339622653</v>
      </c>
      <c r="AA6003" s="49" t="str">
        <f t="shared" ca="1" si="749"/>
        <v>N</v>
      </c>
      <c r="AB6003" s="49">
        <f t="shared" ca="1" si="750"/>
        <v>5</v>
      </c>
      <c r="AC6003" s="49" t="str">
        <f t="shared" ca="1" si="751"/>
        <v>N</v>
      </c>
    </row>
    <row r="6004" spans="1:29" x14ac:dyDescent="0.25">
      <c r="A6004">
        <v>4301</v>
      </c>
      <c r="B6004" s="9">
        <v>43563</v>
      </c>
      <c r="C6004" s="50" t="str">
        <f t="shared" si="744"/>
        <v>N</v>
      </c>
      <c r="D6004" s="52">
        <f>_xlfn.XLOOKUP(B6004,Cal_Date!B:B,Cal_Date!A:A,0)</f>
        <v>2</v>
      </c>
      <c r="E6004">
        <v>2019</v>
      </c>
      <c r="F6004" t="s">
        <v>121</v>
      </c>
      <c r="G6004" t="s">
        <v>129</v>
      </c>
      <c r="H6004" t="s">
        <v>14</v>
      </c>
      <c r="I6004" t="s">
        <v>18</v>
      </c>
      <c r="J6004" t="s">
        <v>15</v>
      </c>
      <c r="K6004" t="s">
        <v>43</v>
      </c>
      <c r="L6004">
        <v>1</v>
      </c>
      <c r="M6004">
        <v>1002</v>
      </c>
      <c r="O6004" t="s">
        <v>28</v>
      </c>
      <c r="R6004" t="s">
        <v>44</v>
      </c>
      <c r="S6004" s="49" t="str">
        <f t="shared" si="745"/>
        <v>Card</v>
      </c>
      <c r="T6004" s="3">
        <v>0.03</v>
      </c>
      <c r="U6004" s="2">
        <v>7.42</v>
      </c>
      <c r="V6004" s="2">
        <v>2.2200000000000002</v>
      </c>
      <c r="W6004" s="54">
        <f>_xlfn.XLOOKUP(M6004,Market!A:A,Market!F:F,0)</f>
        <v>0.06</v>
      </c>
      <c r="X6004" s="55">
        <f t="shared" si="746"/>
        <v>0.22259999999999999</v>
      </c>
      <c r="Y6004" s="55">
        <f t="shared" si="747"/>
        <v>5.1999999999999993</v>
      </c>
      <c r="Z6004" s="54">
        <f t="shared" si="748"/>
        <v>0.70080862533692712</v>
      </c>
      <c r="AA6004" s="49" t="str">
        <f t="shared" ca="1" si="749"/>
        <v>N</v>
      </c>
      <c r="AB6004" s="49">
        <f t="shared" ca="1" si="750"/>
        <v>5</v>
      </c>
      <c r="AC6004" s="49" t="str">
        <f t="shared" ca="1" si="751"/>
        <v>N</v>
      </c>
    </row>
    <row r="6005" spans="1:29" x14ac:dyDescent="0.25">
      <c r="A6005">
        <v>4302</v>
      </c>
      <c r="B6005" s="9">
        <v>43563</v>
      </c>
      <c r="C6005" s="50" t="str">
        <f t="shared" si="744"/>
        <v>N</v>
      </c>
      <c r="D6005" s="52">
        <f>_xlfn.XLOOKUP(B6005,Cal_Date!B:B,Cal_Date!A:A,0)</f>
        <v>2</v>
      </c>
      <c r="E6005">
        <v>2019</v>
      </c>
      <c r="F6005" t="s">
        <v>121</v>
      </c>
      <c r="G6005" t="s">
        <v>129</v>
      </c>
      <c r="H6005" t="s">
        <v>48</v>
      </c>
      <c r="I6005" t="s">
        <v>18</v>
      </c>
      <c r="J6005" t="s">
        <v>10</v>
      </c>
      <c r="K6005" t="s">
        <v>43</v>
      </c>
      <c r="L6005">
        <v>2</v>
      </c>
      <c r="M6005">
        <v>1003</v>
      </c>
      <c r="O6005" t="s">
        <v>25</v>
      </c>
      <c r="R6005" t="s">
        <v>44</v>
      </c>
      <c r="S6005" s="49" t="str">
        <f t="shared" si="745"/>
        <v>Card</v>
      </c>
      <c r="T6005" s="3">
        <v>0.03</v>
      </c>
      <c r="U6005" s="2">
        <v>14.84</v>
      </c>
      <c r="V6005" s="2">
        <v>2.92</v>
      </c>
      <c r="W6005" s="54">
        <f>_xlfn.XLOOKUP(M6005,Market!A:A,Market!F:F,0)</f>
        <v>0.06</v>
      </c>
      <c r="X6005" s="55">
        <f t="shared" si="746"/>
        <v>0.44519999999999998</v>
      </c>
      <c r="Y6005" s="55">
        <f t="shared" si="747"/>
        <v>11.92</v>
      </c>
      <c r="Z6005" s="54">
        <f t="shared" si="748"/>
        <v>0.80323450134770891</v>
      </c>
      <c r="AA6005" s="49" t="str">
        <f t="shared" ca="1" si="749"/>
        <v>N</v>
      </c>
      <c r="AB6005" s="49">
        <f t="shared" ca="1" si="750"/>
        <v>5</v>
      </c>
      <c r="AC6005" s="49" t="str">
        <f t="shared" ca="1" si="751"/>
        <v>N</v>
      </c>
    </row>
    <row r="6006" spans="1:29" x14ac:dyDescent="0.25">
      <c r="A6006">
        <v>4303</v>
      </c>
      <c r="B6006" s="9">
        <v>43563</v>
      </c>
      <c r="C6006" s="50" t="str">
        <f t="shared" si="744"/>
        <v>N</v>
      </c>
      <c r="D6006" s="52">
        <f>_xlfn.XLOOKUP(B6006,Cal_Date!B:B,Cal_Date!A:A,0)</f>
        <v>2</v>
      </c>
      <c r="E6006">
        <v>2019</v>
      </c>
      <c r="F6006" t="s">
        <v>121</v>
      </c>
      <c r="G6006" t="s">
        <v>129</v>
      </c>
      <c r="H6006" t="s">
        <v>11</v>
      </c>
      <c r="I6006" t="s">
        <v>11</v>
      </c>
      <c r="J6006" t="s">
        <v>15</v>
      </c>
      <c r="K6006" t="s">
        <v>42</v>
      </c>
      <c r="L6006">
        <v>2</v>
      </c>
      <c r="M6006">
        <v>1003</v>
      </c>
      <c r="O6006" t="s">
        <v>25</v>
      </c>
      <c r="R6006" t="s">
        <v>44</v>
      </c>
      <c r="S6006" s="49" t="str">
        <f t="shared" si="745"/>
        <v>Card</v>
      </c>
      <c r="T6006" s="3">
        <v>0.03</v>
      </c>
      <c r="U6006" s="2">
        <v>5.3000000000000007</v>
      </c>
      <c r="V6006" s="2">
        <v>1.74</v>
      </c>
      <c r="W6006" s="54">
        <f>_xlfn.XLOOKUP(M6006,Market!A:A,Market!F:F,0)</f>
        <v>0.06</v>
      </c>
      <c r="X6006" s="55">
        <f t="shared" si="746"/>
        <v>0.159</v>
      </c>
      <c r="Y6006" s="55">
        <f t="shared" si="747"/>
        <v>3.5600000000000005</v>
      </c>
      <c r="Z6006" s="54">
        <f t="shared" si="748"/>
        <v>0.67169811320754713</v>
      </c>
      <c r="AA6006" s="49" t="str">
        <f t="shared" ca="1" si="749"/>
        <v>N</v>
      </c>
      <c r="AB6006" s="49">
        <f t="shared" ca="1" si="750"/>
        <v>5</v>
      </c>
      <c r="AC6006" s="49" t="str">
        <f t="shared" ca="1" si="751"/>
        <v>N</v>
      </c>
    </row>
    <row r="6007" spans="1:29" x14ac:dyDescent="0.25">
      <c r="A6007">
        <v>4304</v>
      </c>
      <c r="B6007" s="9">
        <v>43563</v>
      </c>
      <c r="C6007" s="50" t="str">
        <f t="shared" si="744"/>
        <v>N</v>
      </c>
      <c r="D6007" s="52">
        <f>_xlfn.XLOOKUP(B6007,Cal_Date!B:B,Cal_Date!A:A,0)</f>
        <v>2</v>
      </c>
      <c r="E6007">
        <v>2019</v>
      </c>
      <c r="F6007" t="s">
        <v>121</v>
      </c>
      <c r="G6007" t="s">
        <v>129</v>
      </c>
      <c r="H6007" t="s">
        <v>11</v>
      </c>
      <c r="I6007" t="s">
        <v>11</v>
      </c>
      <c r="J6007" t="s">
        <v>15</v>
      </c>
      <c r="K6007" t="s">
        <v>42</v>
      </c>
      <c r="L6007">
        <v>1</v>
      </c>
      <c r="M6007">
        <v>1003</v>
      </c>
      <c r="O6007" t="s">
        <v>25</v>
      </c>
      <c r="R6007" t="s">
        <v>44</v>
      </c>
      <c r="S6007" s="49" t="str">
        <f t="shared" si="745"/>
        <v>Card</v>
      </c>
      <c r="T6007" s="3">
        <v>0.03</v>
      </c>
      <c r="U6007" s="2">
        <v>2.6500000000000004</v>
      </c>
      <c r="V6007" s="2">
        <v>0.87</v>
      </c>
      <c r="W6007" s="54">
        <f>_xlfn.XLOOKUP(M6007,Market!A:A,Market!F:F,0)</f>
        <v>0.06</v>
      </c>
      <c r="X6007" s="55">
        <f t="shared" si="746"/>
        <v>7.9500000000000001E-2</v>
      </c>
      <c r="Y6007" s="55">
        <f t="shared" si="747"/>
        <v>1.7800000000000002</v>
      </c>
      <c r="Z6007" s="54">
        <f t="shared" si="748"/>
        <v>0.67169811320754713</v>
      </c>
      <c r="AA6007" s="49" t="str">
        <f t="shared" ca="1" si="749"/>
        <v>N</v>
      </c>
      <c r="AB6007" s="49">
        <f t="shared" ca="1" si="750"/>
        <v>5</v>
      </c>
      <c r="AC6007" s="49" t="str">
        <f t="shared" ca="1" si="751"/>
        <v>N</v>
      </c>
    </row>
    <row r="6008" spans="1:29" x14ac:dyDescent="0.25">
      <c r="A6008">
        <v>4305</v>
      </c>
      <c r="B6008" s="9">
        <v>43563</v>
      </c>
      <c r="C6008" s="50" t="str">
        <f t="shared" si="744"/>
        <v>N</v>
      </c>
      <c r="D6008" s="52">
        <f>_xlfn.XLOOKUP(B6008,Cal_Date!B:B,Cal_Date!A:A,0)</f>
        <v>2</v>
      </c>
      <c r="E6008">
        <v>2019</v>
      </c>
      <c r="F6008" t="s">
        <v>121</v>
      </c>
      <c r="G6008" t="s">
        <v>129</v>
      </c>
      <c r="H6008" t="s">
        <v>11</v>
      </c>
      <c r="I6008" t="s">
        <v>11</v>
      </c>
      <c r="J6008" t="s">
        <v>15</v>
      </c>
      <c r="K6008" t="s">
        <v>42</v>
      </c>
      <c r="L6008">
        <v>1</v>
      </c>
      <c r="M6008">
        <v>1004</v>
      </c>
      <c r="O6008" t="s">
        <v>28</v>
      </c>
      <c r="R6008" t="s">
        <v>44</v>
      </c>
      <c r="S6008" s="49" t="str">
        <f t="shared" si="745"/>
        <v>Card</v>
      </c>
      <c r="T6008" s="3">
        <v>0.03</v>
      </c>
      <c r="U6008" s="2">
        <v>2.6500000000000004</v>
      </c>
      <c r="V6008" s="2">
        <v>0.87</v>
      </c>
      <c r="W6008" s="54">
        <f>_xlfn.XLOOKUP(M6008,Market!A:A,Market!F:F,0)</f>
        <v>0.06</v>
      </c>
      <c r="X6008" s="55">
        <f t="shared" si="746"/>
        <v>7.9500000000000001E-2</v>
      </c>
      <c r="Y6008" s="55">
        <f t="shared" si="747"/>
        <v>1.7800000000000002</v>
      </c>
      <c r="Z6008" s="54">
        <f t="shared" si="748"/>
        <v>0.67169811320754713</v>
      </c>
      <c r="AA6008" s="49" t="str">
        <f t="shared" ca="1" si="749"/>
        <v>N</v>
      </c>
      <c r="AB6008" s="49">
        <f t="shared" ca="1" si="750"/>
        <v>5</v>
      </c>
      <c r="AC6008" s="49" t="str">
        <f t="shared" ca="1" si="751"/>
        <v>N</v>
      </c>
    </row>
    <row r="6009" spans="1:29" x14ac:dyDescent="0.25">
      <c r="A6009">
        <v>4306</v>
      </c>
      <c r="B6009" s="9">
        <v>43563</v>
      </c>
      <c r="C6009" s="50" t="str">
        <f t="shared" si="744"/>
        <v>N</v>
      </c>
      <c r="D6009" s="52">
        <f>_xlfn.XLOOKUP(B6009,Cal_Date!B:B,Cal_Date!A:A,0)</f>
        <v>2</v>
      </c>
      <c r="E6009">
        <v>2019</v>
      </c>
      <c r="F6009" t="s">
        <v>121</v>
      </c>
      <c r="G6009" t="s">
        <v>129</v>
      </c>
      <c r="H6009" t="s">
        <v>48</v>
      </c>
      <c r="I6009" t="s">
        <v>18</v>
      </c>
      <c r="J6009" t="s">
        <v>10</v>
      </c>
      <c r="K6009" t="s">
        <v>43</v>
      </c>
      <c r="L6009">
        <v>1</v>
      </c>
      <c r="M6009">
        <v>1005</v>
      </c>
      <c r="O6009" t="s">
        <v>25</v>
      </c>
      <c r="R6009" t="s">
        <v>44</v>
      </c>
      <c r="S6009" s="49" t="str">
        <f t="shared" si="745"/>
        <v>Card</v>
      </c>
      <c r="T6009" s="3">
        <v>0.03</v>
      </c>
      <c r="U6009" s="2">
        <v>7.6229999999999993</v>
      </c>
      <c r="V6009" s="2">
        <v>1.46</v>
      </c>
      <c r="W6009" s="54">
        <f>_xlfn.XLOOKUP(M6009,Market!A:A,Market!F:F,0)</f>
        <v>8.8999999999999996E-2</v>
      </c>
      <c r="X6009" s="55">
        <f t="shared" si="746"/>
        <v>0.22868999999999998</v>
      </c>
      <c r="Y6009" s="55">
        <f t="shared" si="747"/>
        <v>6.1629999999999994</v>
      </c>
      <c r="Z6009" s="54">
        <f t="shared" si="748"/>
        <v>0.80847435392889933</v>
      </c>
      <c r="AA6009" s="49" t="str">
        <f t="shared" ca="1" si="749"/>
        <v>N</v>
      </c>
      <c r="AB6009" s="49">
        <f t="shared" ca="1" si="750"/>
        <v>5</v>
      </c>
      <c r="AC6009" s="49" t="str">
        <f t="shared" ca="1" si="751"/>
        <v>N</v>
      </c>
    </row>
    <row r="6010" spans="1:29" x14ac:dyDescent="0.25">
      <c r="A6010">
        <v>4307</v>
      </c>
      <c r="B6010" s="9">
        <v>43563</v>
      </c>
      <c r="C6010" s="50" t="str">
        <f t="shared" si="744"/>
        <v>N</v>
      </c>
      <c r="D6010" s="52">
        <f>_xlfn.XLOOKUP(B6010,Cal_Date!B:B,Cal_Date!A:A,0)</f>
        <v>2</v>
      </c>
      <c r="E6010">
        <v>2019</v>
      </c>
      <c r="F6010" t="s">
        <v>121</v>
      </c>
      <c r="G6010" t="s">
        <v>129</v>
      </c>
      <c r="H6010" t="s">
        <v>48</v>
      </c>
      <c r="I6010" t="s">
        <v>18</v>
      </c>
      <c r="J6010" t="s">
        <v>10</v>
      </c>
      <c r="K6010" t="s">
        <v>43</v>
      </c>
      <c r="L6010">
        <v>2</v>
      </c>
      <c r="M6010">
        <v>1005</v>
      </c>
      <c r="O6010" t="s">
        <v>25</v>
      </c>
      <c r="R6010" t="s">
        <v>44</v>
      </c>
      <c r="S6010" s="49" t="str">
        <f t="shared" si="745"/>
        <v>Card</v>
      </c>
      <c r="T6010" s="3">
        <v>0.03</v>
      </c>
      <c r="U6010" s="2">
        <v>15.245999999999999</v>
      </c>
      <c r="V6010" s="2">
        <v>2.92</v>
      </c>
      <c r="W6010" s="54">
        <f>_xlfn.XLOOKUP(M6010,Market!A:A,Market!F:F,0)</f>
        <v>8.8999999999999996E-2</v>
      </c>
      <c r="X6010" s="55">
        <f t="shared" si="746"/>
        <v>0.45737999999999995</v>
      </c>
      <c r="Y6010" s="55">
        <f t="shared" si="747"/>
        <v>12.325999999999999</v>
      </c>
      <c r="Z6010" s="54">
        <f t="shared" si="748"/>
        <v>0.80847435392889933</v>
      </c>
      <c r="AA6010" s="49" t="str">
        <f t="shared" ca="1" si="749"/>
        <v>N</v>
      </c>
      <c r="AB6010" s="49">
        <f t="shared" ca="1" si="750"/>
        <v>5</v>
      </c>
      <c r="AC6010" s="49" t="str">
        <f t="shared" ca="1" si="751"/>
        <v>N</v>
      </c>
    </row>
    <row r="6011" spans="1:29" x14ac:dyDescent="0.25">
      <c r="A6011">
        <v>4308</v>
      </c>
      <c r="B6011" s="9">
        <v>43563</v>
      </c>
      <c r="C6011" s="50" t="str">
        <f t="shared" si="744"/>
        <v>N</v>
      </c>
      <c r="D6011" s="52">
        <f>_xlfn.XLOOKUP(B6011,Cal_Date!B:B,Cal_Date!A:A,0)</f>
        <v>2</v>
      </c>
      <c r="E6011">
        <v>2019</v>
      </c>
      <c r="F6011" t="s">
        <v>121</v>
      </c>
      <c r="G6011" t="s">
        <v>129</v>
      </c>
      <c r="H6011" t="s">
        <v>14</v>
      </c>
      <c r="I6011" t="s">
        <v>13</v>
      </c>
      <c r="J6011" t="s">
        <v>15</v>
      </c>
      <c r="K6011" t="s">
        <v>43</v>
      </c>
      <c r="L6011">
        <v>1</v>
      </c>
      <c r="M6011">
        <v>1003</v>
      </c>
      <c r="O6011" t="s">
        <v>25</v>
      </c>
      <c r="R6011" t="s">
        <v>44</v>
      </c>
      <c r="S6011" s="49" t="str">
        <f t="shared" si="745"/>
        <v>Card</v>
      </c>
      <c r="T6011" s="3">
        <v>0.03</v>
      </c>
      <c r="U6011" s="2">
        <v>6.8900000000000006</v>
      </c>
      <c r="V6011" s="2">
        <v>2.12</v>
      </c>
      <c r="W6011" s="54">
        <f>_xlfn.XLOOKUP(M6011,Market!A:A,Market!F:F,0)</f>
        <v>0.06</v>
      </c>
      <c r="X6011" s="55">
        <f t="shared" si="746"/>
        <v>0.20670000000000002</v>
      </c>
      <c r="Y6011" s="55">
        <f t="shared" si="747"/>
        <v>4.7700000000000005</v>
      </c>
      <c r="Z6011" s="54">
        <f t="shared" si="748"/>
        <v>0.69230769230769229</v>
      </c>
      <c r="AA6011" s="49" t="str">
        <f t="shared" ca="1" si="749"/>
        <v>N</v>
      </c>
      <c r="AB6011" s="49">
        <f t="shared" ca="1" si="750"/>
        <v>5</v>
      </c>
      <c r="AC6011" s="49" t="str">
        <f t="shared" ca="1" si="751"/>
        <v>N</v>
      </c>
    </row>
    <row r="6012" spans="1:29" x14ac:dyDescent="0.25">
      <c r="A6012">
        <v>4309</v>
      </c>
      <c r="B6012" s="9">
        <v>43563</v>
      </c>
      <c r="C6012" s="50" t="str">
        <f t="shared" si="744"/>
        <v>N</v>
      </c>
      <c r="D6012" s="52">
        <f>_xlfn.XLOOKUP(B6012,Cal_Date!B:B,Cal_Date!A:A,0)</f>
        <v>2</v>
      </c>
      <c r="E6012">
        <v>2019</v>
      </c>
      <c r="F6012" t="s">
        <v>121</v>
      </c>
      <c r="G6012" t="s">
        <v>129</v>
      </c>
      <c r="H6012" t="s">
        <v>11</v>
      </c>
      <c r="I6012" t="s">
        <v>11</v>
      </c>
      <c r="J6012" t="s">
        <v>15</v>
      </c>
      <c r="K6012" t="s">
        <v>42</v>
      </c>
      <c r="L6012">
        <v>2</v>
      </c>
      <c r="M6012">
        <v>1007</v>
      </c>
      <c r="O6012" t="s">
        <v>28</v>
      </c>
      <c r="R6012" t="s">
        <v>44</v>
      </c>
      <c r="S6012" s="49" t="str">
        <f t="shared" si="745"/>
        <v>Card</v>
      </c>
      <c r="T6012" s="3">
        <v>0.03</v>
      </c>
      <c r="U6012" s="2">
        <v>5.4450000000000003</v>
      </c>
      <c r="V6012" s="2">
        <v>1.74</v>
      </c>
      <c r="W6012" s="54">
        <f>_xlfn.XLOOKUP(M6012,Market!A:A,Market!F:F,0)</f>
        <v>8.8999999999999996E-2</v>
      </c>
      <c r="X6012" s="55">
        <f t="shared" si="746"/>
        <v>0.16335</v>
      </c>
      <c r="Y6012" s="55">
        <f t="shared" si="747"/>
        <v>3.7050000000000001</v>
      </c>
      <c r="Z6012" s="54">
        <f t="shared" si="748"/>
        <v>0.68044077134986225</v>
      </c>
      <c r="AA6012" s="49" t="str">
        <f t="shared" ca="1" si="749"/>
        <v>N</v>
      </c>
      <c r="AB6012" s="49">
        <f t="shared" ca="1" si="750"/>
        <v>5</v>
      </c>
      <c r="AC6012" s="49" t="str">
        <f t="shared" ca="1" si="751"/>
        <v>N</v>
      </c>
    </row>
    <row r="6013" spans="1:29" x14ac:dyDescent="0.25">
      <c r="A6013">
        <v>4310</v>
      </c>
      <c r="B6013" s="9">
        <v>43563</v>
      </c>
      <c r="C6013" s="50" t="str">
        <f t="shared" si="744"/>
        <v>N</v>
      </c>
      <c r="D6013" s="52">
        <f>_xlfn.XLOOKUP(B6013,Cal_Date!B:B,Cal_Date!A:A,0)</f>
        <v>2</v>
      </c>
      <c r="E6013">
        <v>2019</v>
      </c>
      <c r="F6013" t="s">
        <v>121</v>
      </c>
      <c r="G6013" t="s">
        <v>129</v>
      </c>
      <c r="H6013" t="s">
        <v>11</v>
      </c>
      <c r="I6013" t="s">
        <v>11</v>
      </c>
      <c r="J6013" t="s">
        <v>15</v>
      </c>
      <c r="K6013" t="s">
        <v>42</v>
      </c>
      <c r="L6013">
        <v>1</v>
      </c>
      <c r="M6013">
        <v>1006</v>
      </c>
      <c r="O6013" t="s">
        <v>28</v>
      </c>
      <c r="R6013" t="s">
        <v>44</v>
      </c>
      <c r="S6013" s="49" t="str">
        <f t="shared" si="745"/>
        <v>Card</v>
      </c>
      <c r="T6013" s="3">
        <v>0.03</v>
      </c>
      <c r="U6013" s="2">
        <v>2.7225000000000001</v>
      </c>
      <c r="V6013" s="2">
        <v>0.87</v>
      </c>
      <c r="W6013" s="54">
        <f>_xlfn.XLOOKUP(M6013,Market!A:A,Market!F:F,0)</f>
        <v>8.8999999999999996E-2</v>
      </c>
      <c r="X6013" s="55">
        <f t="shared" si="746"/>
        <v>8.1674999999999998E-2</v>
      </c>
      <c r="Y6013" s="55">
        <f t="shared" si="747"/>
        <v>1.8525</v>
      </c>
      <c r="Z6013" s="54">
        <f t="shared" si="748"/>
        <v>0.68044077134986225</v>
      </c>
      <c r="AA6013" s="49" t="str">
        <f t="shared" ca="1" si="749"/>
        <v>N</v>
      </c>
      <c r="AB6013" s="49">
        <f t="shared" ca="1" si="750"/>
        <v>5</v>
      </c>
      <c r="AC6013" s="49" t="str">
        <f t="shared" ca="1" si="751"/>
        <v>N</v>
      </c>
    </row>
    <row r="6014" spans="1:29" x14ac:dyDescent="0.25">
      <c r="A6014">
        <v>4311</v>
      </c>
      <c r="B6014" s="9">
        <v>43563</v>
      </c>
      <c r="C6014" s="50" t="str">
        <f t="shared" si="744"/>
        <v>N</v>
      </c>
      <c r="D6014" s="52">
        <f>_xlfn.XLOOKUP(B6014,Cal_Date!B:B,Cal_Date!A:A,0)</f>
        <v>2</v>
      </c>
      <c r="E6014">
        <v>2019</v>
      </c>
      <c r="F6014" t="s">
        <v>121</v>
      </c>
      <c r="G6014" t="s">
        <v>129</v>
      </c>
      <c r="H6014" t="s">
        <v>11</v>
      </c>
      <c r="I6014" t="s">
        <v>13</v>
      </c>
      <c r="J6014" t="s">
        <v>15</v>
      </c>
      <c r="K6014" t="s">
        <v>42</v>
      </c>
      <c r="L6014">
        <v>2</v>
      </c>
      <c r="M6014">
        <v>1006</v>
      </c>
      <c r="O6014" t="s">
        <v>28</v>
      </c>
      <c r="R6014" t="s">
        <v>44</v>
      </c>
      <c r="S6014" s="49" t="str">
        <f t="shared" si="745"/>
        <v>Card</v>
      </c>
      <c r="T6014" s="3">
        <v>0.03</v>
      </c>
      <c r="U6014" s="2">
        <v>5.4450000000000003</v>
      </c>
      <c r="V6014" s="2">
        <v>2.84</v>
      </c>
      <c r="W6014" s="54">
        <f>_xlfn.XLOOKUP(M6014,Market!A:A,Market!F:F,0)</f>
        <v>8.8999999999999996E-2</v>
      </c>
      <c r="X6014" s="55">
        <f t="shared" si="746"/>
        <v>0.16335</v>
      </c>
      <c r="Y6014" s="55">
        <f t="shared" si="747"/>
        <v>2.6050000000000004</v>
      </c>
      <c r="Z6014" s="54">
        <f t="shared" si="748"/>
        <v>0.47842056932966032</v>
      </c>
      <c r="AA6014" s="49" t="str">
        <f t="shared" ca="1" si="749"/>
        <v>N</v>
      </c>
      <c r="AB6014" s="49">
        <f t="shared" ca="1" si="750"/>
        <v>5</v>
      </c>
      <c r="AC6014" s="49" t="str">
        <f t="shared" ca="1" si="751"/>
        <v>N</v>
      </c>
    </row>
    <row r="6015" spans="1:29" x14ac:dyDescent="0.25">
      <c r="A6015">
        <v>4312</v>
      </c>
      <c r="B6015" s="9">
        <v>43563</v>
      </c>
      <c r="C6015" s="50" t="str">
        <f t="shared" si="744"/>
        <v>N</v>
      </c>
      <c r="D6015" s="52">
        <f>_xlfn.XLOOKUP(B6015,Cal_Date!B:B,Cal_Date!A:A,0)</f>
        <v>2</v>
      </c>
      <c r="E6015">
        <v>2019</v>
      </c>
      <c r="F6015" t="s">
        <v>121</v>
      </c>
      <c r="G6015" t="s">
        <v>129</v>
      </c>
      <c r="H6015" t="s">
        <v>11</v>
      </c>
      <c r="I6015" t="s">
        <v>11</v>
      </c>
      <c r="J6015" t="s">
        <v>15</v>
      </c>
      <c r="K6015" t="s">
        <v>42</v>
      </c>
      <c r="L6015">
        <v>1</v>
      </c>
      <c r="M6015">
        <v>1006</v>
      </c>
      <c r="O6015" t="s">
        <v>28</v>
      </c>
      <c r="R6015" t="s">
        <v>44</v>
      </c>
      <c r="S6015" s="49" t="str">
        <f t="shared" si="745"/>
        <v>Card</v>
      </c>
      <c r="T6015" s="3">
        <v>0.03</v>
      </c>
      <c r="U6015" s="2">
        <v>2.7225000000000001</v>
      </c>
      <c r="V6015" s="2">
        <v>0.87</v>
      </c>
      <c r="W6015" s="54">
        <f>_xlfn.XLOOKUP(M6015,Market!A:A,Market!F:F,0)</f>
        <v>8.8999999999999996E-2</v>
      </c>
      <c r="X6015" s="55">
        <f t="shared" si="746"/>
        <v>8.1674999999999998E-2</v>
      </c>
      <c r="Y6015" s="55">
        <f t="shared" si="747"/>
        <v>1.8525</v>
      </c>
      <c r="Z6015" s="54">
        <f t="shared" si="748"/>
        <v>0.68044077134986225</v>
      </c>
      <c r="AA6015" s="49" t="str">
        <f t="shared" ca="1" si="749"/>
        <v>N</v>
      </c>
      <c r="AB6015" s="49">
        <f t="shared" ca="1" si="750"/>
        <v>5</v>
      </c>
      <c r="AC6015" s="49" t="str">
        <f t="shared" ca="1" si="751"/>
        <v>N</v>
      </c>
    </row>
    <row r="6016" spans="1:29" x14ac:dyDescent="0.25">
      <c r="A6016">
        <v>4313</v>
      </c>
      <c r="B6016" s="9">
        <v>43563</v>
      </c>
      <c r="C6016" s="50" t="str">
        <f t="shared" si="744"/>
        <v>N</v>
      </c>
      <c r="D6016" s="52">
        <f>_xlfn.XLOOKUP(B6016,Cal_Date!B:B,Cal_Date!A:A,0)</f>
        <v>2</v>
      </c>
      <c r="E6016">
        <v>2019</v>
      </c>
      <c r="F6016" t="s">
        <v>121</v>
      </c>
      <c r="G6016" t="s">
        <v>129</v>
      </c>
      <c r="H6016" t="s">
        <v>48</v>
      </c>
      <c r="I6016" t="s">
        <v>18</v>
      </c>
      <c r="J6016" t="s">
        <v>10</v>
      </c>
      <c r="K6016" t="s">
        <v>43</v>
      </c>
      <c r="L6016">
        <v>1</v>
      </c>
      <c r="M6016">
        <v>1004</v>
      </c>
      <c r="O6016" t="s">
        <v>28</v>
      </c>
      <c r="R6016" t="s">
        <v>44</v>
      </c>
      <c r="S6016" s="49" t="str">
        <f t="shared" si="745"/>
        <v>Card</v>
      </c>
      <c r="T6016" s="3">
        <v>0.03</v>
      </c>
      <c r="U6016" s="2">
        <v>7.42</v>
      </c>
      <c r="V6016" s="2">
        <v>1.46</v>
      </c>
      <c r="W6016" s="54">
        <f>_xlfn.XLOOKUP(M6016,Market!A:A,Market!F:F,0)</f>
        <v>0.06</v>
      </c>
      <c r="X6016" s="55">
        <f t="shared" si="746"/>
        <v>0.22259999999999999</v>
      </c>
      <c r="Y6016" s="55">
        <f t="shared" si="747"/>
        <v>5.96</v>
      </c>
      <c r="Z6016" s="54">
        <f t="shared" si="748"/>
        <v>0.80323450134770891</v>
      </c>
      <c r="AA6016" s="49" t="str">
        <f t="shared" ca="1" si="749"/>
        <v>N</v>
      </c>
      <c r="AB6016" s="49">
        <f t="shared" ca="1" si="750"/>
        <v>5</v>
      </c>
      <c r="AC6016" s="49" t="str">
        <f t="shared" ca="1" si="751"/>
        <v>N</v>
      </c>
    </row>
    <row r="6017" spans="1:29" x14ac:dyDescent="0.25">
      <c r="A6017">
        <v>4314</v>
      </c>
      <c r="B6017" s="9">
        <v>43563</v>
      </c>
      <c r="C6017" s="50" t="str">
        <f t="shared" si="744"/>
        <v>N</v>
      </c>
      <c r="D6017" s="52">
        <f>_xlfn.XLOOKUP(B6017,Cal_Date!B:B,Cal_Date!A:A,0)</f>
        <v>2</v>
      </c>
      <c r="E6017">
        <v>2019</v>
      </c>
      <c r="F6017" t="s">
        <v>121</v>
      </c>
      <c r="G6017" t="s">
        <v>129</v>
      </c>
      <c r="H6017" t="s">
        <v>48</v>
      </c>
      <c r="I6017" t="s">
        <v>18</v>
      </c>
      <c r="J6017" t="s">
        <v>10</v>
      </c>
      <c r="K6017" t="s">
        <v>43</v>
      </c>
      <c r="L6017">
        <v>1</v>
      </c>
      <c r="M6017">
        <v>1004</v>
      </c>
      <c r="O6017" t="s">
        <v>28</v>
      </c>
      <c r="R6017" t="s">
        <v>44</v>
      </c>
      <c r="S6017" s="49" t="str">
        <f t="shared" si="745"/>
        <v>Card</v>
      </c>
      <c r="T6017" s="3">
        <v>0.03</v>
      </c>
      <c r="U6017" s="2">
        <v>7.42</v>
      </c>
      <c r="V6017" s="2">
        <v>1.46</v>
      </c>
      <c r="W6017" s="54">
        <f>_xlfn.XLOOKUP(M6017,Market!A:A,Market!F:F,0)</f>
        <v>0.06</v>
      </c>
      <c r="X6017" s="55">
        <f t="shared" si="746"/>
        <v>0.22259999999999999</v>
      </c>
      <c r="Y6017" s="55">
        <f t="shared" si="747"/>
        <v>5.96</v>
      </c>
      <c r="Z6017" s="54">
        <f t="shared" si="748"/>
        <v>0.80323450134770891</v>
      </c>
      <c r="AA6017" s="49" t="str">
        <f t="shared" ca="1" si="749"/>
        <v>N</v>
      </c>
      <c r="AB6017" s="49">
        <f t="shared" ca="1" si="750"/>
        <v>5</v>
      </c>
      <c r="AC6017" s="49" t="str">
        <f t="shared" ca="1" si="751"/>
        <v>N</v>
      </c>
    </row>
    <row r="6018" spans="1:29" x14ac:dyDescent="0.25">
      <c r="A6018">
        <v>4315</v>
      </c>
      <c r="B6018" s="9">
        <v>43563</v>
      </c>
      <c r="C6018" s="50" t="str">
        <f t="shared" si="744"/>
        <v>N</v>
      </c>
      <c r="D6018" s="52">
        <f>_xlfn.XLOOKUP(B6018,Cal_Date!B:B,Cal_Date!A:A,0)</f>
        <v>2</v>
      </c>
      <c r="E6018">
        <v>2019</v>
      </c>
      <c r="F6018" t="s">
        <v>121</v>
      </c>
      <c r="G6018" t="s">
        <v>129</v>
      </c>
      <c r="H6018" t="s">
        <v>11</v>
      </c>
      <c r="I6018" t="s">
        <v>11</v>
      </c>
      <c r="J6018" t="s">
        <v>15</v>
      </c>
      <c r="K6018" t="s">
        <v>42</v>
      </c>
      <c r="L6018">
        <v>1</v>
      </c>
      <c r="M6018">
        <v>1000</v>
      </c>
      <c r="O6018" t="s">
        <v>25</v>
      </c>
      <c r="R6018" t="s">
        <v>44</v>
      </c>
      <c r="S6018" s="49" t="str">
        <f t="shared" si="745"/>
        <v>Card</v>
      </c>
      <c r="T6018" s="3">
        <v>0.03</v>
      </c>
      <c r="U6018" s="2">
        <v>2.7</v>
      </c>
      <c r="V6018" s="2">
        <v>0.87</v>
      </c>
      <c r="W6018" s="54">
        <f>_xlfn.XLOOKUP(M6018,Market!A:A,Market!F:F,0)</f>
        <v>0.08</v>
      </c>
      <c r="X6018" s="55">
        <f t="shared" si="746"/>
        <v>8.1000000000000003E-2</v>
      </c>
      <c r="Y6018" s="55">
        <f t="shared" si="747"/>
        <v>1.83</v>
      </c>
      <c r="Z6018" s="54">
        <f t="shared" si="748"/>
        <v>0.67777777777777781</v>
      </c>
      <c r="AA6018" s="49" t="str">
        <f t="shared" ca="1" si="749"/>
        <v>N</v>
      </c>
      <c r="AB6018" s="49">
        <f t="shared" ca="1" si="750"/>
        <v>5</v>
      </c>
      <c r="AC6018" s="49" t="str">
        <f t="shared" ca="1" si="751"/>
        <v>N</v>
      </c>
    </row>
    <row r="6019" spans="1:29" x14ac:dyDescent="0.25">
      <c r="A6019">
        <v>4316</v>
      </c>
      <c r="B6019" s="9">
        <v>43563</v>
      </c>
      <c r="C6019" s="50" t="str">
        <f t="shared" ref="C6019:C6082" si="752">IF(OR(B6019="04/01/2018"+0,B6019="04/02/2018"+0),"Y","N")</f>
        <v>N</v>
      </c>
      <c r="D6019" s="52">
        <f>_xlfn.XLOOKUP(B6019,Cal_Date!B:B,Cal_Date!A:A,0)</f>
        <v>2</v>
      </c>
      <c r="E6019">
        <v>2019</v>
      </c>
      <c r="F6019" t="s">
        <v>121</v>
      </c>
      <c r="G6019" t="s">
        <v>129</v>
      </c>
      <c r="H6019" t="s">
        <v>14</v>
      </c>
      <c r="I6019" t="s">
        <v>13</v>
      </c>
      <c r="J6019" t="s">
        <v>15</v>
      </c>
      <c r="K6019" t="s">
        <v>43</v>
      </c>
      <c r="L6019">
        <v>2</v>
      </c>
      <c r="M6019">
        <v>1000</v>
      </c>
      <c r="O6019" t="s">
        <v>25</v>
      </c>
      <c r="R6019" t="s">
        <v>44</v>
      </c>
      <c r="S6019" s="49" t="str">
        <f t="shared" ref="S6019:S6082" si="753">IF(R6019="Cash","Cash","Card")</f>
        <v>Card</v>
      </c>
      <c r="T6019" s="3">
        <v>0.03</v>
      </c>
      <c r="U6019" s="2">
        <v>14.040000000000001</v>
      </c>
      <c r="V6019" s="2">
        <v>4.24</v>
      </c>
      <c r="W6019" s="54">
        <f>_xlfn.XLOOKUP(M6019,Market!A:A,Market!F:F,0)</f>
        <v>0.08</v>
      </c>
      <c r="X6019" s="55">
        <f t="shared" ref="X6019:X6082" si="754">T6019*U6019</f>
        <v>0.42120000000000002</v>
      </c>
      <c r="Y6019" s="55">
        <f t="shared" ref="Y6019:Y6082" si="755">U6019-V6019</f>
        <v>9.8000000000000007</v>
      </c>
      <c r="Z6019" s="54">
        <f t="shared" ref="Z6019:Z6082" si="756">Y6019/U6019</f>
        <v>0.69800569800569801</v>
      </c>
      <c r="AA6019" s="49" t="str">
        <f t="shared" ref="AA6019:AA6082" ca="1" si="757">IF(DATEDIF(B6019,TODAY(),"y")&gt;5,"Y","N")</f>
        <v>N</v>
      </c>
      <c r="AB6019" s="49">
        <f t="shared" ref="AB6019:AB6082" ca="1" si="758">DATEDIF(B6019,TODAY(),"y")</f>
        <v>5</v>
      </c>
      <c r="AC6019" s="49" t="str">
        <f t="shared" ref="AC6019:AC6082" ca="1" si="759">IF(AB6019&gt;5,"Y","N")</f>
        <v>N</v>
      </c>
    </row>
    <row r="6020" spans="1:29" x14ac:dyDescent="0.25">
      <c r="A6020">
        <v>4317</v>
      </c>
      <c r="B6020" s="9">
        <v>43563</v>
      </c>
      <c r="C6020" s="50" t="str">
        <f t="shared" si="752"/>
        <v>N</v>
      </c>
      <c r="D6020" s="52">
        <f>_xlfn.XLOOKUP(B6020,Cal_Date!B:B,Cal_Date!A:A,0)</f>
        <v>2</v>
      </c>
      <c r="E6020">
        <v>2019</v>
      </c>
      <c r="F6020" t="s">
        <v>121</v>
      </c>
      <c r="G6020" t="s">
        <v>129</v>
      </c>
      <c r="H6020" t="s">
        <v>11</v>
      </c>
      <c r="I6020" t="s">
        <v>13</v>
      </c>
      <c r="J6020" t="s">
        <v>15</v>
      </c>
      <c r="K6020" t="s">
        <v>42</v>
      </c>
      <c r="L6020">
        <v>1</v>
      </c>
      <c r="M6020">
        <v>1000</v>
      </c>
      <c r="O6020" t="s">
        <v>25</v>
      </c>
      <c r="R6020" t="s">
        <v>44</v>
      </c>
      <c r="S6020" s="49" t="str">
        <f t="shared" si="753"/>
        <v>Card</v>
      </c>
      <c r="T6020" s="3">
        <v>0.03</v>
      </c>
      <c r="U6020" s="2">
        <v>2.7</v>
      </c>
      <c r="V6020" s="2">
        <v>1.42</v>
      </c>
      <c r="W6020" s="54">
        <f>_xlfn.XLOOKUP(M6020,Market!A:A,Market!F:F,0)</f>
        <v>0.08</v>
      </c>
      <c r="X6020" s="55">
        <f t="shared" si="754"/>
        <v>8.1000000000000003E-2</v>
      </c>
      <c r="Y6020" s="55">
        <f t="shared" si="755"/>
        <v>1.2800000000000002</v>
      </c>
      <c r="Z6020" s="54">
        <f t="shared" si="756"/>
        <v>0.47407407407407415</v>
      </c>
      <c r="AA6020" s="49" t="str">
        <f t="shared" ca="1" si="757"/>
        <v>N</v>
      </c>
      <c r="AB6020" s="49">
        <f t="shared" ca="1" si="758"/>
        <v>5</v>
      </c>
      <c r="AC6020" s="49" t="str">
        <f t="shared" ca="1" si="759"/>
        <v>N</v>
      </c>
    </row>
    <row r="6021" spans="1:29" x14ac:dyDescent="0.25">
      <c r="A6021">
        <v>4318</v>
      </c>
      <c r="B6021" s="9">
        <v>43563</v>
      </c>
      <c r="C6021" s="50" t="str">
        <f t="shared" si="752"/>
        <v>N</v>
      </c>
      <c r="D6021" s="52">
        <f>_xlfn.XLOOKUP(B6021,Cal_Date!B:B,Cal_Date!A:A,0)</f>
        <v>2</v>
      </c>
      <c r="E6021">
        <v>2019</v>
      </c>
      <c r="F6021" t="s">
        <v>121</v>
      </c>
      <c r="G6021" t="s">
        <v>129</v>
      </c>
      <c r="H6021" t="s">
        <v>11</v>
      </c>
      <c r="I6021" t="s">
        <v>11</v>
      </c>
      <c r="J6021" t="s">
        <v>15</v>
      </c>
      <c r="K6021" t="s">
        <v>42</v>
      </c>
      <c r="L6021">
        <v>1</v>
      </c>
      <c r="M6021">
        <v>1008</v>
      </c>
      <c r="O6021" t="s">
        <v>28</v>
      </c>
      <c r="R6021" t="s">
        <v>44</v>
      </c>
      <c r="S6021" s="49" t="str">
        <f t="shared" si="753"/>
        <v>Card</v>
      </c>
      <c r="T6021" s="3">
        <v>0.03</v>
      </c>
      <c r="U6021" s="2">
        <v>2.7225000000000001</v>
      </c>
      <c r="V6021" s="2">
        <v>0.87</v>
      </c>
      <c r="W6021" s="54">
        <f>_xlfn.XLOOKUP(M6021,Market!A:A,Market!F:F,0)</f>
        <v>8.8999999999999996E-2</v>
      </c>
      <c r="X6021" s="55">
        <f t="shared" si="754"/>
        <v>8.1674999999999998E-2</v>
      </c>
      <c r="Y6021" s="55">
        <f t="shared" si="755"/>
        <v>1.8525</v>
      </c>
      <c r="Z6021" s="54">
        <f t="shared" si="756"/>
        <v>0.68044077134986225</v>
      </c>
      <c r="AA6021" s="49" t="str">
        <f t="shared" ca="1" si="757"/>
        <v>N</v>
      </c>
      <c r="AB6021" s="49">
        <f t="shared" ca="1" si="758"/>
        <v>5</v>
      </c>
      <c r="AC6021" s="49" t="str">
        <f t="shared" ca="1" si="759"/>
        <v>N</v>
      </c>
    </row>
    <row r="6022" spans="1:29" x14ac:dyDescent="0.25">
      <c r="A6022">
        <v>4319</v>
      </c>
      <c r="B6022" s="9">
        <v>43563</v>
      </c>
      <c r="C6022" s="50" t="str">
        <f t="shared" si="752"/>
        <v>N</v>
      </c>
      <c r="D6022" s="52">
        <f>_xlfn.XLOOKUP(B6022,Cal_Date!B:B,Cal_Date!A:A,0)</f>
        <v>2</v>
      </c>
      <c r="E6022">
        <v>2019</v>
      </c>
      <c r="F6022" t="s">
        <v>121</v>
      </c>
      <c r="G6022" t="s">
        <v>129</v>
      </c>
      <c r="H6022" t="s">
        <v>11</v>
      </c>
      <c r="I6022" t="s">
        <v>13</v>
      </c>
      <c r="J6022" t="s">
        <v>15</v>
      </c>
      <c r="K6022" t="s">
        <v>42</v>
      </c>
      <c r="L6022">
        <v>1</v>
      </c>
      <c r="M6022">
        <v>1008</v>
      </c>
      <c r="O6022" t="s">
        <v>28</v>
      </c>
      <c r="R6022" t="s">
        <v>44</v>
      </c>
      <c r="S6022" s="49" t="str">
        <f t="shared" si="753"/>
        <v>Card</v>
      </c>
      <c r="T6022" s="3">
        <v>0.03</v>
      </c>
      <c r="U6022" s="2">
        <v>2.7225000000000001</v>
      </c>
      <c r="V6022" s="2">
        <v>1.42</v>
      </c>
      <c r="W6022" s="54">
        <f>_xlfn.XLOOKUP(M6022,Market!A:A,Market!F:F,0)</f>
        <v>8.8999999999999996E-2</v>
      </c>
      <c r="X6022" s="55">
        <f t="shared" si="754"/>
        <v>8.1674999999999998E-2</v>
      </c>
      <c r="Y6022" s="55">
        <f t="shared" si="755"/>
        <v>1.3025000000000002</v>
      </c>
      <c r="Z6022" s="54">
        <f t="shared" si="756"/>
        <v>0.47842056932966032</v>
      </c>
      <c r="AA6022" s="49" t="str">
        <f t="shared" ca="1" si="757"/>
        <v>N</v>
      </c>
      <c r="AB6022" s="49">
        <f t="shared" ca="1" si="758"/>
        <v>5</v>
      </c>
      <c r="AC6022" s="49" t="str">
        <f t="shared" ca="1" si="759"/>
        <v>N</v>
      </c>
    </row>
    <row r="6023" spans="1:29" x14ac:dyDescent="0.25">
      <c r="A6023">
        <v>4320</v>
      </c>
      <c r="B6023" s="9">
        <v>43563</v>
      </c>
      <c r="C6023" s="50" t="str">
        <f t="shared" si="752"/>
        <v>N</v>
      </c>
      <c r="D6023" s="52">
        <f>_xlfn.XLOOKUP(B6023,Cal_Date!B:B,Cal_Date!A:A,0)</f>
        <v>2</v>
      </c>
      <c r="E6023">
        <v>2019</v>
      </c>
      <c r="F6023" t="s">
        <v>121</v>
      </c>
      <c r="G6023" t="s">
        <v>129</v>
      </c>
      <c r="H6023" t="s">
        <v>11</v>
      </c>
      <c r="I6023" t="s">
        <v>11</v>
      </c>
      <c r="J6023" t="s">
        <v>15</v>
      </c>
      <c r="K6023" t="s">
        <v>42</v>
      </c>
      <c r="L6023">
        <v>1</v>
      </c>
      <c r="M6023">
        <v>1009</v>
      </c>
      <c r="O6023" t="s">
        <v>28</v>
      </c>
      <c r="R6023" t="s">
        <v>44</v>
      </c>
      <c r="S6023" s="49" t="str">
        <f t="shared" si="753"/>
        <v>Card</v>
      </c>
      <c r="T6023" s="3">
        <v>0.03</v>
      </c>
      <c r="U6023" s="2">
        <v>2.7225000000000001</v>
      </c>
      <c r="V6023" s="2">
        <v>0.87</v>
      </c>
      <c r="W6023" s="54">
        <f>_xlfn.XLOOKUP(M6023,Market!A:A,Market!F:F,0)</f>
        <v>8.8999999999999996E-2</v>
      </c>
      <c r="X6023" s="55">
        <f t="shared" si="754"/>
        <v>8.1674999999999998E-2</v>
      </c>
      <c r="Y6023" s="55">
        <f t="shared" si="755"/>
        <v>1.8525</v>
      </c>
      <c r="Z6023" s="54">
        <f t="shared" si="756"/>
        <v>0.68044077134986225</v>
      </c>
      <c r="AA6023" s="49" t="str">
        <f t="shared" ca="1" si="757"/>
        <v>N</v>
      </c>
      <c r="AB6023" s="49">
        <f t="shared" ca="1" si="758"/>
        <v>5</v>
      </c>
      <c r="AC6023" s="49" t="str">
        <f t="shared" ca="1" si="759"/>
        <v>N</v>
      </c>
    </row>
    <row r="6024" spans="1:29" x14ac:dyDescent="0.25">
      <c r="A6024">
        <v>4321</v>
      </c>
      <c r="B6024" s="9">
        <v>43563</v>
      </c>
      <c r="C6024" s="50" t="str">
        <f t="shared" si="752"/>
        <v>N</v>
      </c>
      <c r="D6024" s="52">
        <f>_xlfn.XLOOKUP(B6024,Cal_Date!B:B,Cal_Date!A:A,0)</f>
        <v>2</v>
      </c>
      <c r="E6024">
        <v>2019</v>
      </c>
      <c r="F6024" t="s">
        <v>121</v>
      </c>
      <c r="G6024" t="s">
        <v>129</v>
      </c>
      <c r="H6024" t="s">
        <v>11</v>
      </c>
      <c r="I6024" t="s">
        <v>11</v>
      </c>
      <c r="J6024" t="s">
        <v>15</v>
      </c>
      <c r="K6024" t="s">
        <v>42</v>
      </c>
      <c r="L6024">
        <v>1</v>
      </c>
      <c r="M6024">
        <v>1010</v>
      </c>
      <c r="O6024" t="s">
        <v>25</v>
      </c>
      <c r="R6024" t="s">
        <v>44</v>
      </c>
      <c r="S6024" s="49" t="str">
        <f t="shared" si="753"/>
        <v>Card</v>
      </c>
      <c r="T6024" s="3">
        <v>0.03</v>
      </c>
      <c r="U6024" s="2">
        <v>2.7</v>
      </c>
      <c r="V6024" s="2">
        <v>0.87</v>
      </c>
      <c r="W6024" s="54">
        <f>_xlfn.XLOOKUP(M6024,Market!A:A,Market!F:F,0)</f>
        <v>0.08</v>
      </c>
      <c r="X6024" s="55">
        <f t="shared" si="754"/>
        <v>8.1000000000000003E-2</v>
      </c>
      <c r="Y6024" s="55">
        <f t="shared" si="755"/>
        <v>1.83</v>
      </c>
      <c r="Z6024" s="54">
        <f t="shared" si="756"/>
        <v>0.67777777777777781</v>
      </c>
      <c r="AA6024" s="49" t="str">
        <f t="shared" ca="1" si="757"/>
        <v>N</v>
      </c>
      <c r="AB6024" s="49">
        <f t="shared" ca="1" si="758"/>
        <v>5</v>
      </c>
      <c r="AC6024" s="49" t="str">
        <f t="shared" ca="1" si="759"/>
        <v>N</v>
      </c>
    </row>
    <row r="6025" spans="1:29" x14ac:dyDescent="0.25">
      <c r="A6025">
        <v>4322</v>
      </c>
      <c r="B6025" s="9">
        <v>43563</v>
      </c>
      <c r="C6025" s="50" t="str">
        <f t="shared" si="752"/>
        <v>N</v>
      </c>
      <c r="D6025" s="52">
        <f>_xlfn.XLOOKUP(B6025,Cal_Date!B:B,Cal_Date!A:A,0)</f>
        <v>2</v>
      </c>
      <c r="E6025">
        <v>2019</v>
      </c>
      <c r="F6025" t="s">
        <v>121</v>
      </c>
      <c r="G6025" t="s">
        <v>129</v>
      </c>
      <c r="H6025" t="s">
        <v>48</v>
      </c>
      <c r="I6025" t="s">
        <v>18</v>
      </c>
      <c r="J6025" t="s">
        <v>10</v>
      </c>
      <c r="K6025" t="s">
        <v>43</v>
      </c>
      <c r="L6025">
        <v>2</v>
      </c>
      <c r="M6025">
        <v>1008</v>
      </c>
      <c r="O6025" t="s">
        <v>28</v>
      </c>
      <c r="R6025" t="s">
        <v>44</v>
      </c>
      <c r="S6025" s="49" t="str">
        <f t="shared" si="753"/>
        <v>Card</v>
      </c>
      <c r="T6025" s="3">
        <v>0.03</v>
      </c>
      <c r="U6025" s="2">
        <v>15.245999999999999</v>
      </c>
      <c r="V6025" s="2">
        <v>2.92</v>
      </c>
      <c r="W6025" s="54">
        <f>_xlfn.XLOOKUP(M6025,Market!A:A,Market!F:F,0)</f>
        <v>8.8999999999999996E-2</v>
      </c>
      <c r="X6025" s="55">
        <f t="shared" si="754"/>
        <v>0.45737999999999995</v>
      </c>
      <c r="Y6025" s="55">
        <f t="shared" si="755"/>
        <v>12.325999999999999</v>
      </c>
      <c r="Z6025" s="54">
        <f t="shared" si="756"/>
        <v>0.80847435392889933</v>
      </c>
      <c r="AA6025" s="49" t="str">
        <f t="shared" ca="1" si="757"/>
        <v>N</v>
      </c>
      <c r="AB6025" s="49">
        <f t="shared" ca="1" si="758"/>
        <v>5</v>
      </c>
      <c r="AC6025" s="49" t="str">
        <f t="shared" ca="1" si="759"/>
        <v>N</v>
      </c>
    </row>
    <row r="6026" spans="1:29" x14ac:dyDescent="0.25">
      <c r="A6026">
        <v>4323</v>
      </c>
      <c r="B6026" s="9">
        <v>43563</v>
      </c>
      <c r="C6026" s="50" t="str">
        <f t="shared" si="752"/>
        <v>N</v>
      </c>
      <c r="D6026" s="52">
        <f>_xlfn.XLOOKUP(B6026,Cal_Date!B:B,Cal_Date!A:A,0)</f>
        <v>2</v>
      </c>
      <c r="E6026">
        <v>2019</v>
      </c>
      <c r="F6026" t="s">
        <v>121</v>
      </c>
      <c r="G6026" t="s">
        <v>129</v>
      </c>
      <c r="H6026" t="s">
        <v>11</v>
      </c>
      <c r="I6026" t="s">
        <v>11</v>
      </c>
      <c r="J6026" t="s">
        <v>15</v>
      </c>
      <c r="K6026" t="s">
        <v>42</v>
      </c>
      <c r="L6026">
        <v>2</v>
      </c>
      <c r="M6026">
        <v>1008</v>
      </c>
      <c r="O6026" t="s">
        <v>28</v>
      </c>
      <c r="R6026" t="s">
        <v>44</v>
      </c>
      <c r="S6026" s="49" t="str">
        <f t="shared" si="753"/>
        <v>Card</v>
      </c>
      <c r="T6026" s="3">
        <v>0.03</v>
      </c>
      <c r="U6026" s="2">
        <v>5.4450000000000003</v>
      </c>
      <c r="V6026" s="2">
        <v>1.74</v>
      </c>
      <c r="W6026" s="54">
        <f>_xlfn.XLOOKUP(M6026,Market!A:A,Market!F:F,0)</f>
        <v>8.8999999999999996E-2</v>
      </c>
      <c r="X6026" s="55">
        <f t="shared" si="754"/>
        <v>0.16335</v>
      </c>
      <c r="Y6026" s="55">
        <f t="shared" si="755"/>
        <v>3.7050000000000001</v>
      </c>
      <c r="Z6026" s="54">
        <f t="shared" si="756"/>
        <v>0.68044077134986225</v>
      </c>
      <c r="AA6026" s="49" t="str">
        <f t="shared" ca="1" si="757"/>
        <v>N</v>
      </c>
      <c r="AB6026" s="49">
        <f t="shared" ca="1" si="758"/>
        <v>5</v>
      </c>
      <c r="AC6026" s="49" t="str">
        <f t="shared" ca="1" si="759"/>
        <v>N</v>
      </c>
    </row>
    <row r="6027" spans="1:29" x14ac:dyDescent="0.25">
      <c r="A6027">
        <v>4324</v>
      </c>
      <c r="B6027" s="9">
        <v>43563</v>
      </c>
      <c r="C6027" s="50" t="str">
        <f t="shared" si="752"/>
        <v>N</v>
      </c>
      <c r="D6027" s="52">
        <f>_xlfn.XLOOKUP(B6027,Cal_Date!B:B,Cal_Date!A:A,0)</f>
        <v>2</v>
      </c>
      <c r="E6027">
        <v>2019</v>
      </c>
      <c r="F6027" t="s">
        <v>121</v>
      </c>
      <c r="G6027" t="s">
        <v>129</v>
      </c>
      <c r="H6027" t="s">
        <v>14</v>
      </c>
      <c r="I6027" t="s">
        <v>13</v>
      </c>
      <c r="J6027" t="s">
        <v>15</v>
      </c>
      <c r="K6027" t="s">
        <v>43</v>
      </c>
      <c r="L6027">
        <v>1</v>
      </c>
      <c r="M6027">
        <v>1008</v>
      </c>
      <c r="O6027" t="s">
        <v>28</v>
      </c>
      <c r="R6027" t="s">
        <v>44</v>
      </c>
      <c r="S6027" s="49" t="str">
        <f t="shared" si="753"/>
        <v>Card</v>
      </c>
      <c r="T6027" s="3">
        <v>0.03</v>
      </c>
      <c r="U6027" s="2">
        <v>7.0785</v>
      </c>
      <c r="V6027" s="2">
        <v>2.12</v>
      </c>
      <c r="W6027" s="54">
        <f>_xlfn.XLOOKUP(M6027,Market!A:A,Market!F:F,0)</f>
        <v>8.8999999999999996E-2</v>
      </c>
      <c r="X6027" s="55">
        <f t="shared" si="754"/>
        <v>0.21235499999999999</v>
      </c>
      <c r="Y6027" s="55">
        <f t="shared" si="755"/>
        <v>4.9584999999999999</v>
      </c>
      <c r="Z6027" s="54">
        <f t="shared" si="756"/>
        <v>0.70050151868333688</v>
      </c>
      <c r="AA6027" s="49" t="str">
        <f t="shared" ca="1" si="757"/>
        <v>N</v>
      </c>
      <c r="AB6027" s="49">
        <f t="shared" ca="1" si="758"/>
        <v>5</v>
      </c>
      <c r="AC6027" s="49" t="str">
        <f t="shared" ca="1" si="759"/>
        <v>N</v>
      </c>
    </row>
    <row r="6028" spans="1:29" x14ac:dyDescent="0.25">
      <c r="A6028">
        <v>4325</v>
      </c>
      <c r="B6028" s="9">
        <v>43563</v>
      </c>
      <c r="C6028" s="50" t="str">
        <f t="shared" si="752"/>
        <v>N</v>
      </c>
      <c r="D6028" s="52">
        <f>_xlfn.XLOOKUP(B6028,Cal_Date!B:B,Cal_Date!A:A,0)</f>
        <v>2</v>
      </c>
      <c r="E6028">
        <v>2019</v>
      </c>
      <c r="F6028" t="s">
        <v>121</v>
      </c>
      <c r="G6028" t="s">
        <v>129</v>
      </c>
      <c r="H6028" t="s">
        <v>11</v>
      </c>
      <c r="I6028" t="s">
        <v>13</v>
      </c>
      <c r="J6028" t="s">
        <v>15</v>
      </c>
      <c r="K6028" t="s">
        <v>42</v>
      </c>
      <c r="L6028">
        <v>1</v>
      </c>
      <c r="M6028">
        <v>1004</v>
      </c>
      <c r="O6028" t="s">
        <v>28</v>
      </c>
      <c r="R6028" t="s">
        <v>44</v>
      </c>
      <c r="S6028" s="49" t="str">
        <f t="shared" si="753"/>
        <v>Card</v>
      </c>
      <c r="T6028" s="3">
        <v>0.03</v>
      </c>
      <c r="U6028" s="2">
        <v>2.6500000000000004</v>
      </c>
      <c r="V6028" s="2">
        <v>1.42</v>
      </c>
      <c r="W6028" s="54">
        <f>_xlfn.XLOOKUP(M6028,Market!A:A,Market!F:F,0)</f>
        <v>0.06</v>
      </c>
      <c r="X6028" s="55">
        <f t="shared" si="754"/>
        <v>7.9500000000000001E-2</v>
      </c>
      <c r="Y6028" s="55">
        <f t="shared" si="755"/>
        <v>1.2300000000000004</v>
      </c>
      <c r="Z6028" s="54">
        <f t="shared" si="756"/>
        <v>0.46415094339622653</v>
      </c>
      <c r="AA6028" s="49" t="str">
        <f t="shared" ca="1" si="757"/>
        <v>N</v>
      </c>
      <c r="AB6028" s="49">
        <f t="shared" ca="1" si="758"/>
        <v>5</v>
      </c>
      <c r="AC6028" s="49" t="str">
        <f t="shared" ca="1" si="759"/>
        <v>N</v>
      </c>
    </row>
    <row r="6029" spans="1:29" x14ac:dyDescent="0.25">
      <c r="A6029">
        <v>4326</v>
      </c>
      <c r="B6029" s="9">
        <v>43563</v>
      </c>
      <c r="C6029" s="50" t="str">
        <f t="shared" si="752"/>
        <v>N</v>
      </c>
      <c r="D6029" s="52">
        <f>_xlfn.XLOOKUP(B6029,Cal_Date!B:B,Cal_Date!A:A,0)</f>
        <v>2</v>
      </c>
      <c r="E6029">
        <v>2019</v>
      </c>
      <c r="F6029" t="s">
        <v>121</v>
      </c>
      <c r="G6029" t="s">
        <v>129</v>
      </c>
      <c r="H6029" t="s">
        <v>11</v>
      </c>
      <c r="I6029" t="s">
        <v>11</v>
      </c>
      <c r="J6029" t="s">
        <v>15</v>
      </c>
      <c r="K6029" t="s">
        <v>42</v>
      </c>
      <c r="L6029">
        <v>1</v>
      </c>
      <c r="M6029">
        <v>1009</v>
      </c>
      <c r="O6029" t="s">
        <v>28</v>
      </c>
      <c r="R6029" t="s">
        <v>44</v>
      </c>
      <c r="S6029" s="49" t="str">
        <f t="shared" si="753"/>
        <v>Card</v>
      </c>
      <c r="T6029" s="3">
        <v>0.03</v>
      </c>
      <c r="U6029" s="2">
        <v>2.7225000000000001</v>
      </c>
      <c r="V6029" s="2">
        <v>0.87</v>
      </c>
      <c r="W6029" s="54">
        <f>_xlfn.XLOOKUP(M6029,Market!A:A,Market!F:F,0)</f>
        <v>8.8999999999999996E-2</v>
      </c>
      <c r="X6029" s="55">
        <f t="shared" si="754"/>
        <v>8.1674999999999998E-2</v>
      </c>
      <c r="Y6029" s="55">
        <f t="shared" si="755"/>
        <v>1.8525</v>
      </c>
      <c r="Z6029" s="54">
        <f t="shared" si="756"/>
        <v>0.68044077134986225</v>
      </c>
      <c r="AA6029" s="49" t="str">
        <f t="shared" ca="1" si="757"/>
        <v>N</v>
      </c>
      <c r="AB6029" s="49">
        <f t="shared" ca="1" si="758"/>
        <v>5</v>
      </c>
      <c r="AC6029" s="49" t="str">
        <f t="shared" ca="1" si="759"/>
        <v>N</v>
      </c>
    </row>
    <row r="6030" spans="1:29" x14ac:dyDescent="0.25">
      <c r="A6030">
        <v>4327</v>
      </c>
      <c r="B6030" s="9">
        <v>43564</v>
      </c>
      <c r="C6030" s="50" t="str">
        <f t="shared" si="752"/>
        <v>N</v>
      </c>
      <c r="D6030" s="52">
        <f>_xlfn.XLOOKUP(B6030,Cal_Date!B:B,Cal_Date!A:A,0)</f>
        <v>2</v>
      </c>
      <c r="E6030">
        <v>2019</v>
      </c>
      <c r="F6030" t="s">
        <v>122</v>
      </c>
      <c r="G6030" t="s">
        <v>129</v>
      </c>
      <c r="H6030" t="s">
        <v>48</v>
      </c>
      <c r="I6030" t="s">
        <v>18</v>
      </c>
      <c r="J6030" t="s">
        <v>10</v>
      </c>
      <c r="K6030" t="s">
        <v>43</v>
      </c>
      <c r="L6030">
        <v>2</v>
      </c>
      <c r="M6030">
        <v>1010</v>
      </c>
      <c r="O6030" t="s">
        <v>25</v>
      </c>
      <c r="R6030" t="s">
        <v>44</v>
      </c>
      <c r="S6030" s="49" t="str">
        <f t="shared" si="753"/>
        <v>Card</v>
      </c>
      <c r="T6030" s="3">
        <v>0.03</v>
      </c>
      <c r="U6030" s="2">
        <v>15.120000000000001</v>
      </c>
      <c r="V6030" s="2">
        <v>2.92</v>
      </c>
      <c r="W6030" s="54">
        <f>_xlfn.XLOOKUP(M6030,Market!A:A,Market!F:F,0)</f>
        <v>0.08</v>
      </c>
      <c r="X6030" s="55">
        <f t="shared" si="754"/>
        <v>0.4536</v>
      </c>
      <c r="Y6030" s="55">
        <f t="shared" si="755"/>
        <v>12.200000000000001</v>
      </c>
      <c r="Z6030" s="54">
        <f t="shared" si="756"/>
        <v>0.80687830687830686</v>
      </c>
      <c r="AA6030" s="49" t="str">
        <f t="shared" ca="1" si="757"/>
        <v>N</v>
      </c>
      <c r="AB6030" s="49">
        <f t="shared" ca="1" si="758"/>
        <v>5</v>
      </c>
      <c r="AC6030" s="49" t="str">
        <f t="shared" ca="1" si="759"/>
        <v>N</v>
      </c>
    </row>
    <row r="6031" spans="1:29" x14ac:dyDescent="0.25">
      <c r="A6031">
        <v>4328</v>
      </c>
      <c r="B6031" s="9">
        <v>43564</v>
      </c>
      <c r="C6031" s="50" t="str">
        <f t="shared" si="752"/>
        <v>N</v>
      </c>
      <c r="D6031" s="52">
        <f>_xlfn.XLOOKUP(B6031,Cal_Date!B:B,Cal_Date!A:A,0)</f>
        <v>2</v>
      </c>
      <c r="E6031">
        <v>2019</v>
      </c>
      <c r="F6031" t="s">
        <v>122</v>
      </c>
      <c r="G6031" t="s">
        <v>129</v>
      </c>
      <c r="H6031" t="s">
        <v>48</v>
      </c>
      <c r="I6031" t="s">
        <v>18</v>
      </c>
      <c r="J6031" t="s">
        <v>10</v>
      </c>
      <c r="K6031" t="s">
        <v>43</v>
      </c>
      <c r="L6031">
        <v>1</v>
      </c>
      <c r="M6031">
        <v>1011</v>
      </c>
      <c r="O6031" t="s">
        <v>25</v>
      </c>
      <c r="R6031" t="s">
        <v>44</v>
      </c>
      <c r="S6031" s="49" t="str">
        <f t="shared" si="753"/>
        <v>Card</v>
      </c>
      <c r="T6031" s="3">
        <v>0.03</v>
      </c>
      <c r="U6031" s="2">
        <v>7.42</v>
      </c>
      <c r="V6031" s="2">
        <v>1.46</v>
      </c>
      <c r="W6031" s="54">
        <f>_xlfn.XLOOKUP(M6031,Market!A:A,Market!F:F,0)</f>
        <v>0.06</v>
      </c>
      <c r="X6031" s="55">
        <f t="shared" si="754"/>
        <v>0.22259999999999999</v>
      </c>
      <c r="Y6031" s="55">
        <f t="shared" si="755"/>
        <v>5.96</v>
      </c>
      <c r="Z6031" s="54">
        <f t="shared" si="756"/>
        <v>0.80323450134770891</v>
      </c>
      <c r="AA6031" s="49" t="str">
        <f t="shared" ca="1" si="757"/>
        <v>N</v>
      </c>
      <c r="AB6031" s="49">
        <f t="shared" ca="1" si="758"/>
        <v>5</v>
      </c>
      <c r="AC6031" s="49" t="str">
        <f t="shared" ca="1" si="759"/>
        <v>N</v>
      </c>
    </row>
    <row r="6032" spans="1:29" x14ac:dyDescent="0.25">
      <c r="A6032">
        <v>4329</v>
      </c>
      <c r="B6032" s="9">
        <v>43564</v>
      </c>
      <c r="C6032" s="50" t="str">
        <f t="shared" si="752"/>
        <v>N</v>
      </c>
      <c r="D6032" s="52">
        <f>_xlfn.XLOOKUP(B6032,Cal_Date!B:B,Cal_Date!A:A,0)</f>
        <v>2</v>
      </c>
      <c r="E6032">
        <v>2019</v>
      </c>
      <c r="F6032" t="s">
        <v>122</v>
      </c>
      <c r="G6032" t="s">
        <v>129</v>
      </c>
      <c r="H6032" t="s">
        <v>11</v>
      </c>
      <c r="I6032" t="s">
        <v>13</v>
      </c>
      <c r="J6032" t="s">
        <v>15</v>
      </c>
      <c r="K6032" t="s">
        <v>42</v>
      </c>
      <c r="L6032">
        <v>2</v>
      </c>
      <c r="M6032">
        <v>1011</v>
      </c>
      <c r="O6032" t="s">
        <v>25</v>
      </c>
      <c r="R6032" t="s">
        <v>44</v>
      </c>
      <c r="S6032" s="49" t="str">
        <f t="shared" si="753"/>
        <v>Card</v>
      </c>
      <c r="T6032" s="3">
        <v>0.03</v>
      </c>
      <c r="U6032" s="2">
        <v>5.3000000000000007</v>
      </c>
      <c r="V6032" s="2">
        <v>2.84</v>
      </c>
      <c r="W6032" s="54">
        <f>_xlfn.XLOOKUP(M6032,Market!A:A,Market!F:F,0)</f>
        <v>0.06</v>
      </c>
      <c r="X6032" s="55">
        <f t="shared" si="754"/>
        <v>0.159</v>
      </c>
      <c r="Y6032" s="55">
        <f t="shared" si="755"/>
        <v>2.4600000000000009</v>
      </c>
      <c r="Z6032" s="54">
        <f t="shared" si="756"/>
        <v>0.46415094339622653</v>
      </c>
      <c r="AA6032" s="49" t="str">
        <f t="shared" ca="1" si="757"/>
        <v>N</v>
      </c>
      <c r="AB6032" s="49">
        <f t="shared" ca="1" si="758"/>
        <v>5</v>
      </c>
      <c r="AC6032" s="49" t="str">
        <f t="shared" ca="1" si="759"/>
        <v>N</v>
      </c>
    </row>
    <row r="6033" spans="1:29" x14ac:dyDescent="0.25">
      <c r="A6033">
        <v>4330</v>
      </c>
      <c r="B6033" s="9">
        <v>43564</v>
      </c>
      <c r="C6033" s="50" t="str">
        <f t="shared" si="752"/>
        <v>N</v>
      </c>
      <c r="D6033" s="52">
        <f>_xlfn.XLOOKUP(B6033,Cal_Date!B:B,Cal_Date!A:A,0)</f>
        <v>2</v>
      </c>
      <c r="E6033">
        <v>2019</v>
      </c>
      <c r="F6033" t="s">
        <v>122</v>
      </c>
      <c r="G6033" t="s">
        <v>129</v>
      </c>
      <c r="H6033" t="s">
        <v>11</v>
      </c>
      <c r="I6033" t="s">
        <v>11</v>
      </c>
      <c r="J6033" t="s">
        <v>15</v>
      </c>
      <c r="K6033" t="s">
        <v>42</v>
      </c>
      <c r="L6033">
        <v>1</v>
      </c>
      <c r="M6033">
        <v>1011</v>
      </c>
      <c r="O6033" t="s">
        <v>25</v>
      </c>
      <c r="R6033" t="s">
        <v>44</v>
      </c>
      <c r="S6033" s="49" t="str">
        <f t="shared" si="753"/>
        <v>Card</v>
      </c>
      <c r="T6033" s="3">
        <v>0.03</v>
      </c>
      <c r="U6033" s="2">
        <v>2.6500000000000004</v>
      </c>
      <c r="V6033" s="2">
        <v>0.87</v>
      </c>
      <c r="W6033" s="54">
        <f>_xlfn.XLOOKUP(M6033,Market!A:A,Market!F:F,0)</f>
        <v>0.06</v>
      </c>
      <c r="X6033" s="55">
        <f t="shared" si="754"/>
        <v>7.9500000000000001E-2</v>
      </c>
      <c r="Y6033" s="55">
        <f t="shared" si="755"/>
        <v>1.7800000000000002</v>
      </c>
      <c r="Z6033" s="54">
        <f t="shared" si="756"/>
        <v>0.67169811320754713</v>
      </c>
      <c r="AA6033" s="49" t="str">
        <f t="shared" ca="1" si="757"/>
        <v>N</v>
      </c>
      <c r="AB6033" s="49">
        <f t="shared" ca="1" si="758"/>
        <v>5</v>
      </c>
      <c r="AC6033" s="49" t="str">
        <f t="shared" ca="1" si="759"/>
        <v>N</v>
      </c>
    </row>
    <row r="6034" spans="1:29" x14ac:dyDescent="0.25">
      <c r="A6034">
        <v>4331</v>
      </c>
      <c r="B6034" s="9">
        <v>43564</v>
      </c>
      <c r="C6034" s="50" t="str">
        <f t="shared" si="752"/>
        <v>N</v>
      </c>
      <c r="D6034" s="52">
        <f>_xlfn.XLOOKUP(B6034,Cal_Date!B:B,Cal_Date!A:A,0)</f>
        <v>2</v>
      </c>
      <c r="E6034">
        <v>2019</v>
      </c>
      <c r="F6034" t="s">
        <v>122</v>
      </c>
      <c r="G6034" t="s">
        <v>129</v>
      </c>
      <c r="H6034" t="s">
        <v>48</v>
      </c>
      <c r="I6034" t="s">
        <v>18</v>
      </c>
      <c r="J6034" t="s">
        <v>10</v>
      </c>
      <c r="K6034" t="s">
        <v>43</v>
      </c>
      <c r="L6034">
        <v>2</v>
      </c>
      <c r="M6034">
        <v>1001</v>
      </c>
      <c r="O6034" t="s">
        <v>25</v>
      </c>
      <c r="R6034" t="s">
        <v>44</v>
      </c>
      <c r="S6034" s="49" t="str">
        <f t="shared" si="753"/>
        <v>Card</v>
      </c>
      <c r="T6034" s="3">
        <v>0.03</v>
      </c>
      <c r="U6034" s="2">
        <v>14.84</v>
      </c>
      <c r="V6034" s="2">
        <v>2.92</v>
      </c>
      <c r="W6034" s="54">
        <f>_xlfn.XLOOKUP(M6034,Market!A:A,Market!F:F,0)</f>
        <v>0.06</v>
      </c>
      <c r="X6034" s="55">
        <f t="shared" si="754"/>
        <v>0.44519999999999998</v>
      </c>
      <c r="Y6034" s="55">
        <f t="shared" si="755"/>
        <v>11.92</v>
      </c>
      <c r="Z6034" s="54">
        <f t="shared" si="756"/>
        <v>0.80323450134770891</v>
      </c>
      <c r="AA6034" s="49" t="str">
        <f t="shared" ca="1" si="757"/>
        <v>N</v>
      </c>
      <c r="AB6034" s="49">
        <f t="shared" ca="1" si="758"/>
        <v>5</v>
      </c>
      <c r="AC6034" s="49" t="str">
        <f t="shared" ca="1" si="759"/>
        <v>N</v>
      </c>
    </row>
    <row r="6035" spans="1:29" x14ac:dyDescent="0.25">
      <c r="A6035">
        <v>4332</v>
      </c>
      <c r="B6035" s="9">
        <v>43564</v>
      </c>
      <c r="C6035" s="50" t="str">
        <f t="shared" si="752"/>
        <v>N</v>
      </c>
      <c r="D6035" s="52">
        <f>_xlfn.XLOOKUP(B6035,Cal_Date!B:B,Cal_Date!A:A,0)</f>
        <v>2</v>
      </c>
      <c r="E6035">
        <v>2019</v>
      </c>
      <c r="F6035" t="s">
        <v>122</v>
      </c>
      <c r="G6035" t="s">
        <v>129</v>
      </c>
      <c r="H6035" t="s">
        <v>14</v>
      </c>
      <c r="I6035" t="s">
        <v>18</v>
      </c>
      <c r="J6035" t="s">
        <v>15</v>
      </c>
      <c r="K6035" t="s">
        <v>43</v>
      </c>
      <c r="L6035">
        <v>1</v>
      </c>
      <c r="M6035">
        <v>1000</v>
      </c>
      <c r="O6035" t="s">
        <v>25</v>
      </c>
      <c r="R6035" t="s">
        <v>44</v>
      </c>
      <c r="S6035" s="49" t="str">
        <f t="shared" si="753"/>
        <v>Card</v>
      </c>
      <c r="T6035" s="3">
        <v>0.03</v>
      </c>
      <c r="U6035" s="2">
        <v>7.0200000000000005</v>
      </c>
      <c r="V6035" s="2">
        <v>2.1</v>
      </c>
      <c r="W6035" s="54">
        <f>_xlfn.XLOOKUP(M6035,Market!A:A,Market!F:F,0)</f>
        <v>0.08</v>
      </c>
      <c r="X6035" s="55">
        <f t="shared" si="754"/>
        <v>0.21060000000000001</v>
      </c>
      <c r="Y6035" s="55">
        <f t="shared" si="755"/>
        <v>4.92</v>
      </c>
      <c r="Z6035" s="54">
        <f t="shared" si="756"/>
        <v>0.70085470085470081</v>
      </c>
      <c r="AA6035" s="49" t="str">
        <f t="shared" ca="1" si="757"/>
        <v>N</v>
      </c>
      <c r="AB6035" s="49">
        <f t="shared" ca="1" si="758"/>
        <v>5</v>
      </c>
      <c r="AC6035" s="49" t="str">
        <f t="shared" ca="1" si="759"/>
        <v>N</v>
      </c>
    </row>
    <row r="6036" spans="1:29" x14ac:dyDescent="0.25">
      <c r="A6036">
        <v>4333</v>
      </c>
      <c r="B6036" s="9">
        <v>43564</v>
      </c>
      <c r="C6036" s="50" t="str">
        <f t="shared" si="752"/>
        <v>N</v>
      </c>
      <c r="D6036" s="52">
        <f>_xlfn.XLOOKUP(B6036,Cal_Date!B:B,Cal_Date!A:A,0)</f>
        <v>2</v>
      </c>
      <c r="E6036">
        <v>2019</v>
      </c>
      <c r="F6036" t="s">
        <v>122</v>
      </c>
      <c r="G6036" t="s">
        <v>129</v>
      </c>
      <c r="H6036" t="s">
        <v>11</v>
      </c>
      <c r="I6036" t="s">
        <v>11</v>
      </c>
      <c r="J6036" t="s">
        <v>15</v>
      </c>
      <c r="K6036" t="s">
        <v>42</v>
      </c>
      <c r="L6036">
        <v>1</v>
      </c>
      <c r="M6036">
        <v>1000</v>
      </c>
      <c r="O6036" t="s">
        <v>25</v>
      </c>
      <c r="R6036" t="s">
        <v>44</v>
      </c>
      <c r="S6036" s="49" t="str">
        <f t="shared" si="753"/>
        <v>Card</v>
      </c>
      <c r="T6036" s="3">
        <v>0.03</v>
      </c>
      <c r="U6036" s="2">
        <v>2.7</v>
      </c>
      <c r="V6036" s="2">
        <v>0.87</v>
      </c>
      <c r="W6036" s="54">
        <f>_xlfn.XLOOKUP(M6036,Market!A:A,Market!F:F,0)</f>
        <v>0.08</v>
      </c>
      <c r="X6036" s="55">
        <f t="shared" si="754"/>
        <v>8.1000000000000003E-2</v>
      </c>
      <c r="Y6036" s="55">
        <f t="shared" si="755"/>
        <v>1.83</v>
      </c>
      <c r="Z6036" s="54">
        <f t="shared" si="756"/>
        <v>0.67777777777777781</v>
      </c>
      <c r="AA6036" s="49" t="str">
        <f t="shared" ca="1" si="757"/>
        <v>N</v>
      </c>
      <c r="AB6036" s="49">
        <f t="shared" ca="1" si="758"/>
        <v>5</v>
      </c>
      <c r="AC6036" s="49" t="str">
        <f t="shared" ca="1" si="759"/>
        <v>N</v>
      </c>
    </row>
    <row r="6037" spans="1:29" x14ac:dyDescent="0.25">
      <c r="A6037">
        <v>4334</v>
      </c>
      <c r="B6037" s="9">
        <v>43564</v>
      </c>
      <c r="C6037" s="50" t="str">
        <f t="shared" si="752"/>
        <v>N</v>
      </c>
      <c r="D6037" s="52">
        <f>_xlfn.XLOOKUP(B6037,Cal_Date!B:B,Cal_Date!A:A,0)</f>
        <v>2</v>
      </c>
      <c r="E6037">
        <v>2019</v>
      </c>
      <c r="F6037" t="s">
        <v>122</v>
      </c>
      <c r="G6037" t="s">
        <v>129</v>
      </c>
      <c r="H6037" t="s">
        <v>11</v>
      </c>
      <c r="I6037" t="s">
        <v>11</v>
      </c>
      <c r="J6037" t="s">
        <v>15</v>
      </c>
      <c r="K6037" t="s">
        <v>42</v>
      </c>
      <c r="L6037">
        <v>1</v>
      </c>
      <c r="M6037">
        <v>1002</v>
      </c>
      <c r="O6037" t="s">
        <v>28</v>
      </c>
      <c r="R6037" t="s">
        <v>44</v>
      </c>
      <c r="S6037" s="49" t="str">
        <f t="shared" si="753"/>
        <v>Card</v>
      </c>
      <c r="T6037" s="3">
        <v>0.03</v>
      </c>
      <c r="U6037" s="2">
        <v>2.6500000000000004</v>
      </c>
      <c r="V6037" s="2">
        <v>0.87</v>
      </c>
      <c r="W6037" s="54">
        <f>_xlfn.XLOOKUP(M6037,Market!A:A,Market!F:F,0)</f>
        <v>0.06</v>
      </c>
      <c r="X6037" s="55">
        <f t="shared" si="754"/>
        <v>7.9500000000000001E-2</v>
      </c>
      <c r="Y6037" s="55">
        <f t="shared" si="755"/>
        <v>1.7800000000000002</v>
      </c>
      <c r="Z6037" s="54">
        <f t="shared" si="756"/>
        <v>0.67169811320754713</v>
      </c>
      <c r="AA6037" s="49" t="str">
        <f t="shared" ca="1" si="757"/>
        <v>N</v>
      </c>
      <c r="AB6037" s="49">
        <f t="shared" ca="1" si="758"/>
        <v>5</v>
      </c>
      <c r="AC6037" s="49" t="str">
        <f t="shared" ca="1" si="759"/>
        <v>N</v>
      </c>
    </row>
    <row r="6038" spans="1:29" x14ac:dyDescent="0.25">
      <c r="A6038">
        <v>4335</v>
      </c>
      <c r="B6038" s="9">
        <v>43564</v>
      </c>
      <c r="C6038" s="50" t="str">
        <f t="shared" si="752"/>
        <v>N</v>
      </c>
      <c r="D6038" s="52">
        <f>_xlfn.XLOOKUP(B6038,Cal_Date!B:B,Cal_Date!A:A,0)</f>
        <v>2</v>
      </c>
      <c r="E6038">
        <v>2019</v>
      </c>
      <c r="F6038" t="s">
        <v>122</v>
      </c>
      <c r="G6038" t="s">
        <v>129</v>
      </c>
      <c r="H6038" t="s">
        <v>48</v>
      </c>
      <c r="I6038" t="s">
        <v>18</v>
      </c>
      <c r="J6038" t="s">
        <v>10</v>
      </c>
      <c r="K6038" t="s">
        <v>43</v>
      </c>
      <c r="L6038">
        <v>1</v>
      </c>
      <c r="M6038">
        <v>1003</v>
      </c>
      <c r="O6038" t="s">
        <v>25</v>
      </c>
      <c r="R6038" t="s">
        <v>44</v>
      </c>
      <c r="S6038" s="49" t="str">
        <f t="shared" si="753"/>
        <v>Card</v>
      </c>
      <c r="T6038" s="3">
        <v>0.03</v>
      </c>
      <c r="U6038" s="2">
        <v>7.42</v>
      </c>
      <c r="V6038" s="2">
        <v>1.46</v>
      </c>
      <c r="W6038" s="54">
        <f>_xlfn.XLOOKUP(M6038,Market!A:A,Market!F:F,0)</f>
        <v>0.06</v>
      </c>
      <c r="X6038" s="55">
        <f t="shared" si="754"/>
        <v>0.22259999999999999</v>
      </c>
      <c r="Y6038" s="55">
        <f t="shared" si="755"/>
        <v>5.96</v>
      </c>
      <c r="Z6038" s="54">
        <f t="shared" si="756"/>
        <v>0.80323450134770891</v>
      </c>
      <c r="AA6038" s="49" t="str">
        <f t="shared" ca="1" si="757"/>
        <v>N</v>
      </c>
      <c r="AB6038" s="49">
        <f t="shared" ca="1" si="758"/>
        <v>5</v>
      </c>
      <c r="AC6038" s="49" t="str">
        <f t="shared" ca="1" si="759"/>
        <v>N</v>
      </c>
    </row>
    <row r="6039" spans="1:29" x14ac:dyDescent="0.25">
      <c r="A6039">
        <v>4336</v>
      </c>
      <c r="B6039" s="9">
        <v>43564</v>
      </c>
      <c r="C6039" s="50" t="str">
        <f t="shared" si="752"/>
        <v>N</v>
      </c>
      <c r="D6039" s="52">
        <f>_xlfn.XLOOKUP(B6039,Cal_Date!B:B,Cal_Date!A:A,0)</f>
        <v>2</v>
      </c>
      <c r="E6039">
        <v>2019</v>
      </c>
      <c r="F6039" t="s">
        <v>122</v>
      </c>
      <c r="G6039" t="s">
        <v>129</v>
      </c>
      <c r="H6039" t="s">
        <v>48</v>
      </c>
      <c r="I6039" t="s">
        <v>18</v>
      </c>
      <c r="J6039" t="s">
        <v>10</v>
      </c>
      <c r="K6039" t="s">
        <v>43</v>
      </c>
      <c r="L6039">
        <v>2</v>
      </c>
      <c r="M6039">
        <v>1005</v>
      </c>
      <c r="O6039" t="s">
        <v>25</v>
      </c>
      <c r="R6039" t="s">
        <v>44</v>
      </c>
      <c r="S6039" s="49" t="str">
        <f t="shared" si="753"/>
        <v>Card</v>
      </c>
      <c r="T6039" s="3">
        <v>0.03</v>
      </c>
      <c r="U6039" s="2">
        <v>15.245999999999999</v>
      </c>
      <c r="V6039" s="2">
        <v>2.92</v>
      </c>
      <c r="W6039" s="54">
        <f>_xlfn.XLOOKUP(M6039,Market!A:A,Market!F:F,0)</f>
        <v>8.8999999999999996E-2</v>
      </c>
      <c r="X6039" s="55">
        <f t="shared" si="754"/>
        <v>0.45737999999999995</v>
      </c>
      <c r="Y6039" s="55">
        <f t="shared" si="755"/>
        <v>12.325999999999999</v>
      </c>
      <c r="Z6039" s="54">
        <f t="shared" si="756"/>
        <v>0.80847435392889933</v>
      </c>
      <c r="AA6039" s="49" t="str">
        <f t="shared" ca="1" si="757"/>
        <v>N</v>
      </c>
      <c r="AB6039" s="49">
        <f t="shared" ca="1" si="758"/>
        <v>5</v>
      </c>
      <c r="AC6039" s="49" t="str">
        <f t="shared" ca="1" si="759"/>
        <v>N</v>
      </c>
    </row>
    <row r="6040" spans="1:29" x14ac:dyDescent="0.25">
      <c r="A6040">
        <v>4337</v>
      </c>
      <c r="B6040" s="9">
        <v>43564</v>
      </c>
      <c r="C6040" s="50" t="str">
        <f t="shared" si="752"/>
        <v>N</v>
      </c>
      <c r="D6040" s="52">
        <f>_xlfn.XLOOKUP(B6040,Cal_Date!B:B,Cal_Date!A:A,0)</f>
        <v>2</v>
      </c>
      <c r="E6040">
        <v>2019</v>
      </c>
      <c r="F6040" t="s">
        <v>122</v>
      </c>
      <c r="G6040" t="s">
        <v>129</v>
      </c>
      <c r="H6040" t="s">
        <v>48</v>
      </c>
      <c r="I6040" t="s">
        <v>18</v>
      </c>
      <c r="J6040" t="s">
        <v>10</v>
      </c>
      <c r="K6040" t="s">
        <v>43</v>
      </c>
      <c r="L6040">
        <v>1</v>
      </c>
      <c r="M6040">
        <v>1005</v>
      </c>
      <c r="O6040" t="s">
        <v>25</v>
      </c>
      <c r="R6040" t="s">
        <v>44</v>
      </c>
      <c r="S6040" s="49" t="str">
        <f t="shared" si="753"/>
        <v>Card</v>
      </c>
      <c r="T6040" s="3">
        <v>0.03</v>
      </c>
      <c r="U6040" s="2">
        <v>7.6229999999999993</v>
      </c>
      <c r="V6040" s="2">
        <v>1.46</v>
      </c>
      <c r="W6040" s="54">
        <f>_xlfn.XLOOKUP(M6040,Market!A:A,Market!F:F,0)</f>
        <v>8.8999999999999996E-2</v>
      </c>
      <c r="X6040" s="55">
        <f t="shared" si="754"/>
        <v>0.22868999999999998</v>
      </c>
      <c r="Y6040" s="55">
        <f t="shared" si="755"/>
        <v>6.1629999999999994</v>
      </c>
      <c r="Z6040" s="54">
        <f t="shared" si="756"/>
        <v>0.80847435392889933</v>
      </c>
      <c r="AA6040" s="49" t="str">
        <f t="shared" ca="1" si="757"/>
        <v>N</v>
      </c>
      <c r="AB6040" s="49">
        <f t="shared" ca="1" si="758"/>
        <v>5</v>
      </c>
      <c r="AC6040" s="49" t="str">
        <f t="shared" ca="1" si="759"/>
        <v>N</v>
      </c>
    </row>
    <row r="6041" spans="1:29" x14ac:dyDescent="0.25">
      <c r="A6041">
        <v>4338</v>
      </c>
      <c r="B6041" s="9">
        <v>43564</v>
      </c>
      <c r="C6041" s="50" t="str">
        <f t="shared" si="752"/>
        <v>N</v>
      </c>
      <c r="D6041" s="52">
        <f>_xlfn.XLOOKUP(B6041,Cal_Date!B:B,Cal_Date!A:A,0)</f>
        <v>2</v>
      </c>
      <c r="E6041">
        <v>2019</v>
      </c>
      <c r="F6041" t="s">
        <v>122</v>
      </c>
      <c r="G6041" t="s">
        <v>129</v>
      </c>
      <c r="H6041" t="s">
        <v>11</v>
      </c>
      <c r="I6041" t="s">
        <v>11</v>
      </c>
      <c r="J6041" t="s">
        <v>15</v>
      </c>
      <c r="K6041" t="s">
        <v>42</v>
      </c>
      <c r="L6041">
        <v>1</v>
      </c>
      <c r="M6041">
        <v>1006</v>
      </c>
      <c r="O6041" t="s">
        <v>28</v>
      </c>
      <c r="R6041" t="s">
        <v>44</v>
      </c>
      <c r="S6041" s="49" t="str">
        <f t="shared" si="753"/>
        <v>Card</v>
      </c>
      <c r="T6041" s="3">
        <v>0.03</v>
      </c>
      <c r="U6041" s="2">
        <v>2.7225000000000001</v>
      </c>
      <c r="V6041" s="2">
        <v>0.87</v>
      </c>
      <c r="W6041" s="54">
        <f>_xlfn.XLOOKUP(M6041,Market!A:A,Market!F:F,0)</f>
        <v>8.8999999999999996E-2</v>
      </c>
      <c r="X6041" s="55">
        <f t="shared" si="754"/>
        <v>8.1674999999999998E-2</v>
      </c>
      <c r="Y6041" s="55">
        <f t="shared" si="755"/>
        <v>1.8525</v>
      </c>
      <c r="Z6041" s="54">
        <f t="shared" si="756"/>
        <v>0.68044077134986225</v>
      </c>
      <c r="AA6041" s="49" t="str">
        <f t="shared" ca="1" si="757"/>
        <v>N</v>
      </c>
      <c r="AB6041" s="49">
        <f t="shared" ca="1" si="758"/>
        <v>5</v>
      </c>
      <c r="AC6041" s="49" t="str">
        <f t="shared" ca="1" si="759"/>
        <v>N</v>
      </c>
    </row>
    <row r="6042" spans="1:29" x14ac:dyDescent="0.25">
      <c r="A6042">
        <v>4339</v>
      </c>
      <c r="B6042" s="9">
        <v>43564</v>
      </c>
      <c r="C6042" s="50" t="str">
        <f t="shared" si="752"/>
        <v>N</v>
      </c>
      <c r="D6042" s="52">
        <f>_xlfn.XLOOKUP(B6042,Cal_Date!B:B,Cal_Date!A:A,0)</f>
        <v>2</v>
      </c>
      <c r="E6042">
        <v>2019</v>
      </c>
      <c r="F6042" t="s">
        <v>122</v>
      </c>
      <c r="G6042" t="s">
        <v>129</v>
      </c>
      <c r="H6042" t="s">
        <v>14</v>
      </c>
      <c r="I6042" t="s">
        <v>18</v>
      </c>
      <c r="J6042" t="s">
        <v>15</v>
      </c>
      <c r="K6042" t="s">
        <v>43</v>
      </c>
      <c r="L6042">
        <v>1</v>
      </c>
      <c r="M6042">
        <v>1007</v>
      </c>
      <c r="O6042" t="s">
        <v>28</v>
      </c>
      <c r="R6042" t="s">
        <v>44</v>
      </c>
      <c r="S6042" s="49" t="str">
        <f t="shared" si="753"/>
        <v>Card</v>
      </c>
      <c r="T6042" s="3">
        <v>0.03</v>
      </c>
      <c r="U6042" s="2">
        <v>7.0785</v>
      </c>
      <c r="V6042" s="2">
        <v>2.1</v>
      </c>
      <c r="W6042" s="54">
        <f>_xlfn.XLOOKUP(M6042,Market!A:A,Market!F:F,0)</f>
        <v>8.8999999999999996E-2</v>
      </c>
      <c r="X6042" s="55">
        <f t="shared" si="754"/>
        <v>0.21235499999999999</v>
      </c>
      <c r="Y6042" s="55">
        <f t="shared" si="755"/>
        <v>4.9785000000000004</v>
      </c>
      <c r="Z6042" s="54">
        <f t="shared" si="756"/>
        <v>0.70332697605424888</v>
      </c>
      <c r="AA6042" s="49" t="str">
        <f t="shared" ca="1" si="757"/>
        <v>N</v>
      </c>
      <c r="AB6042" s="49">
        <f t="shared" ca="1" si="758"/>
        <v>5</v>
      </c>
      <c r="AC6042" s="49" t="str">
        <f t="shared" ca="1" si="759"/>
        <v>N</v>
      </c>
    </row>
    <row r="6043" spans="1:29" x14ac:dyDescent="0.25">
      <c r="A6043">
        <v>4340</v>
      </c>
      <c r="B6043" s="9">
        <v>43564</v>
      </c>
      <c r="C6043" s="50" t="str">
        <f t="shared" si="752"/>
        <v>N</v>
      </c>
      <c r="D6043" s="52">
        <f>_xlfn.XLOOKUP(B6043,Cal_Date!B:B,Cal_Date!A:A,0)</f>
        <v>2</v>
      </c>
      <c r="E6043">
        <v>2019</v>
      </c>
      <c r="F6043" t="s">
        <v>122</v>
      </c>
      <c r="G6043" t="s">
        <v>129</v>
      </c>
      <c r="H6043" t="s">
        <v>14</v>
      </c>
      <c r="I6043" t="s">
        <v>18</v>
      </c>
      <c r="J6043" t="s">
        <v>15</v>
      </c>
      <c r="K6043" t="s">
        <v>43</v>
      </c>
      <c r="L6043">
        <v>1</v>
      </c>
      <c r="M6043">
        <v>1008</v>
      </c>
      <c r="O6043" t="s">
        <v>28</v>
      </c>
      <c r="R6043" t="s">
        <v>44</v>
      </c>
      <c r="S6043" s="49" t="str">
        <f t="shared" si="753"/>
        <v>Card</v>
      </c>
      <c r="T6043" s="3">
        <v>0.03</v>
      </c>
      <c r="U6043" s="2">
        <v>7.0785</v>
      </c>
      <c r="V6043" s="2">
        <v>2.1</v>
      </c>
      <c r="W6043" s="54">
        <f>_xlfn.XLOOKUP(M6043,Market!A:A,Market!F:F,0)</f>
        <v>8.8999999999999996E-2</v>
      </c>
      <c r="X6043" s="55">
        <f t="shared" si="754"/>
        <v>0.21235499999999999</v>
      </c>
      <c r="Y6043" s="55">
        <f t="shared" si="755"/>
        <v>4.9785000000000004</v>
      </c>
      <c r="Z6043" s="54">
        <f t="shared" si="756"/>
        <v>0.70332697605424888</v>
      </c>
      <c r="AA6043" s="49" t="str">
        <f t="shared" ca="1" si="757"/>
        <v>N</v>
      </c>
      <c r="AB6043" s="49">
        <f t="shared" ca="1" si="758"/>
        <v>5</v>
      </c>
      <c r="AC6043" s="49" t="str">
        <f t="shared" ca="1" si="759"/>
        <v>N</v>
      </c>
    </row>
    <row r="6044" spans="1:29" x14ac:dyDescent="0.25">
      <c r="A6044">
        <v>4341</v>
      </c>
      <c r="B6044" s="9">
        <v>43564</v>
      </c>
      <c r="C6044" s="50" t="str">
        <f t="shared" si="752"/>
        <v>N</v>
      </c>
      <c r="D6044" s="52">
        <f>_xlfn.XLOOKUP(B6044,Cal_Date!B:B,Cal_Date!A:A,0)</f>
        <v>2</v>
      </c>
      <c r="E6044">
        <v>2019</v>
      </c>
      <c r="F6044" t="s">
        <v>122</v>
      </c>
      <c r="G6044" t="s">
        <v>129</v>
      </c>
      <c r="H6044" t="s">
        <v>11</v>
      </c>
      <c r="I6044" t="s">
        <v>11</v>
      </c>
      <c r="J6044" t="s">
        <v>15</v>
      </c>
      <c r="K6044" t="s">
        <v>42</v>
      </c>
      <c r="L6044">
        <v>1</v>
      </c>
      <c r="M6044">
        <v>1009</v>
      </c>
      <c r="O6044" t="s">
        <v>28</v>
      </c>
      <c r="R6044" t="s">
        <v>44</v>
      </c>
      <c r="S6044" s="49" t="str">
        <f t="shared" si="753"/>
        <v>Card</v>
      </c>
      <c r="T6044" s="3">
        <v>0.03</v>
      </c>
      <c r="U6044" s="2">
        <v>2.7225000000000001</v>
      </c>
      <c r="V6044" s="2">
        <v>0.87</v>
      </c>
      <c r="W6044" s="54">
        <f>_xlfn.XLOOKUP(M6044,Market!A:A,Market!F:F,0)</f>
        <v>8.8999999999999996E-2</v>
      </c>
      <c r="X6044" s="55">
        <f t="shared" si="754"/>
        <v>8.1674999999999998E-2</v>
      </c>
      <c r="Y6044" s="55">
        <f t="shared" si="755"/>
        <v>1.8525</v>
      </c>
      <c r="Z6044" s="54">
        <f t="shared" si="756"/>
        <v>0.68044077134986225</v>
      </c>
      <c r="AA6044" s="49" t="str">
        <f t="shared" ca="1" si="757"/>
        <v>N</v>
      </c>
      <c r="AB6044" s="49">
        <f t="shared" ca="1" si="758"/>
        <v>5</v>
      </c>
      <c r="AC6044" s="49" t="str">
        <f t="shared" ca="1" si="759"/>
        <v>N</v>
      </c>
    </row>
    <row r="6045" spans="1:29" x14ac:dyDescent="0.25">
      <c r="A6045">
        <v>4342</v>
      </c>
      <c r="B6045" s="9">
        <v>43564</v>
      </c>
      <c r="C6045" s="50" t="str">
        <f t="shared" si="752"/>
        <v>N</v>
      </c>
      <c r="D6045" s="52">
        <f>_xlfn.XLOOKUP(B6045,Cal_Date!B:B,Cal_Date!A:A,0)</f>
        <v>2</v>
      </c>
      <c r="E6045">
        <v>2019</v>
      </c>
      <c r="F6045" t="s">
        <v>122</v>
      </c>
      <c r="G6045" t="s">
        <v>129</v>
      </c>
      <c r="H6045" t="s">
        <v>11</v>
      </c>
      <c r="I6045" t="s">
        <v>11</v>
      </c>
      <c r="J6045" t="s">
        <v>15</v>
      </c>
      <c r="K6045" t="s">
        <v>42</v>
      </c>
      <c r="L6045">
        <v>2</v>
      </c>
      <c r="M6045">
        <v>1006</v>
      </c>
      <c r="O6045" t="s">
        <v>28</v>
      </c>
      <c r="R6045" t="s">
        <v>44</v>
      </c>
      <c r="S6045" s="49" t="str">
        <f t="shared" si="753"/>
        <v>Card</v>
      </c>
      <c r="T6045" s="3">
        <v>0.03</v>
      </c>
      <c r="U6045" s="2">
        <v>5.4450000000000003</v>
      </c>
      <c r="V6045" s="2">
        <v>1.74</v>
      </c>
      <c r="W6045" s="54">
        <f>_xlfn.XLOOKUP(M6045,Market!A:A,Market!F:F,0)</f>
        <v>8.8999999999999996E-2</v>
      </c>
      <c r="X6045" s="55">
        <f t="shared" si="754"/>
        <v>0.16335</v>
      </c>
      <c r="Y6045" s="55">
        <f t="shared" si="755"/>
        <v>3.7050000000000001</v>
      </c>
      <c r="Z6045" s="54">
        <f t="shared" si="756"/>
        <v>0.68044077134986225</v>
      </c>
      <c r="AA6045" s="49" t="str">
        <f t="shared" ca="1" si="757"/>
        <v>N</v>
      </c>
      <c r="AB6045" s="49">
        <f t="shared" ca="1" si="758"/>
        <v>5</v>
      </c>
      <c r="AC6045" s="49" t="str">
        <f t="shared" ca="1" si="759"/>
        <v>N</v>
      </c>
    </row>
    <row r="6046" spans="1:29" x14ac:dyDescent="0.25">
      <c r="A6046">
        <v>4343</v>
      </c>
      <c r="B6046" s="9">
        <v>43564</v>
      </c>
      <c r="C6046" s="50" t="str">
        <f t="shared" si="752"/>
        <v>N</v>
      </c>
      <c r="D6046" s="52">
        <f>_xlfn.XLOOKUP(B6046,Cal_Date!B:B,Cal_Date!A:A,0)</f>
        <v>2</v>
      </c>
      <c r="E6046">
        <v>2019</v>
      </c>
      <c r="F6046" t="s">
        <v>122</v>
      </c>
      <c r="G6046" t="s">
        <v>129</v>
      </c>
      <c r="H6046" t="s">
        <v>11</v>
      </c>
      <c r="I6046" t="s">
        <v>11</v>
      </c>
      <c r="J6046" t="s">
        <v>15</v>
      </c>
      <c r="K6046" t="s">
        <v>42</v>
      </c>
      <c r="L6046">
        <v>2</v>
      </c>
      <c r="M6046">
        <v>1007</v>
      </c>
      <c r="O6046" t="s">
        <v>28</v>
      </c>
      <c r="R6046" t="s">
        <v>44</v>
      </c>
      <c r="S6046" s="49" t="str">
        <f t="shared" si="753"/>
        <v>Card</v>
      </c>
      <c r="T6046" s="3">
        <v>0.03</v>
      </c>
      <c r="U6046" s="2">
        <v>5.4450000000000003</v>
      </c>
      <c r="V6046" s="2">
        <v>1.74</v>
      </c>
      <c r="W6046" s="54">
        <f>_xlfn.XLOOKUP(M6046,Market!A:A,Market!F:F,0)</f>
        <v>8.8999999999999996E-2</v>
      </c>
      <c r="X6046" s="55">
        <f t="shared" si="754"/>
        <v>0.16335</v>
      </c>
      <c r="Y6046" s="55">
        <f t="shared" si="755"/>
        <v>3.7050000000000001</v>
      </c>
      <c r="Z6046" s="54">
        <f t="shared" si="756"/>
        <v>0.68044077134986225</v>
      </c>
      <c r="AA6046" s="49" t="str">
        <f t="shared" ca="1" si="757"/>
        <v>N</v>
      </c>
      <c r="AB6046" s="49">
        <f t="shared" ca="1" si="758"/>
        <v>5</v>
      </c>
      <c r="AC6046" s="49" t="str">
        <f t="shared" ca="1" si="759"/>
        <v>N</v>
      </c>
    </row>
    <row r="6047" spans="1:29" x14ac:dyDescent="0.25">
      <c r="A6047">
        <v>4344</v>
      </c>
      <c r="B6047" s="9">
        <v>43564</v>
      </c>
      <c r="C6047" s="50" t="str">
        <f t="shared" si="752"/>
        <v>N</v>
      </c>
      <c r="D6047" s="52">
        <f>_xlfn.XLOOKUP(B6047,Cal_Date!B:B,Cal_Date!A:A,0)</f>
        <v>2</v>
      </c>
      <c r="E6047">
        <v>2019</v>
      </c>
      <c r="F6047" t="s">
        <v>122</v>
      </c>
      <c r="G6047" t="s">
        <v>129</v>
      </c>
      <c r="H6047" t="s">
        <v>11</v>
      </c>
      <c r="I6047" t="s">
        <v>11</v>
      </c>
      <c r="J6047" t="s">
        <v>15</v>
      </c>
      <c r="K6047" t="s">
        <v>42</v>
      </c>
      <c r="L6047">
        <v>1</v>
      </c>
      <c r="M6047">
        <v>1007</v>
      </c>
      <c r="O6047" t="s">
        <v>28</v>
      </c>
      <c r="R6047" t="s">
        <v>44</v>
      </c>
      <c r="S6047" s="49" t="str">
        <f t="shared" si="753"/>
        <v>Card</v>
      </c>
      <c r="T6047" s="3">
        <v>0.03</v>
      </c>
      <c r="U6047" s="2">
        <v>2.7225000000000001</v>
      </c>
      <c r="V6047" s="2">
        <v>0.87</v>
      </c>
      <c r="W6047" s="54">
        <f>_xlfn.XLOOKUP(M6047,Market!A:A,Market!F:F,0)</f>
        <v>8.8999999999999996E-2</v>
      </c>
      <c r="X6047" s="55">
        <f t="shared" si="754"/>
        <v>8.1674999999999998E-2</v>
      </c>
      <c r="Y6047" s="55">
        <f t="shared" si="755"/>
        <v>1.8525</v>
      </c>
      <c r="Z6047" s="54">
        <f t="shared" si="756"/>
        <v>0.68044077134986225</v>
      </c>
      <c r="AA6047" s="49" t="str">
        <f t="shared" ca="1" si="757"/>
        <v>N</v>
      </c>
      <c r="AB6047" s="49">
        <f t="shared" ca="1" si="758"/>
        <v>5</v>
      </c>
      <c r="AC6047" s="49" t="str">
        <f t="shared" ca="1" si="759"/>
        <v>N</v>
      </c>
    </row>
    <row r="6048" spans="1:29" x14ac:dyDescent="0.25">
      <c r="A6048">
        <v>4345</v>
      </c>
      <c r="B6048" s="9">
        <v>43564</v>
      </c>
      <c r="C6048" s="50" t="str">
        <f t="shared" si="752"/>
        <v>N</v>
      </c>
      <c r="D6048" s="52">
        <f>_xlfn.XLOOKUP(B6048,Cal_Date!B:B,Cal_Date!A:A,0)</f>
        <v>2</v>
      </c>
      <c r="E6048">
        <v>2019</v>
      </c>
      <c r="F6048" t="s">
        <v>122</v>
      </c>
      <c r="G6048" t="s">
        <v>129</v>
      </c>
      <c r="H6048" t="s">
        <v>48</v>
      </c>
      <c r="I6048" t="s">
        <v>18</v>
      </c>
      <c r="J6048" t="s">
        <v>10</v>
      </c>
      <c r="K6048" t="s">
        <v>43</v>
      </c>
      <c r="L6048">
        <v>1</v>
      </c>
      <c r="M6048">
        <v>1007</v>
      </c>
      <c r="O6048" t="s">
        <v>28</v>
      </c>
      <c r="R6048" t="s">
        <v>44</v>
      </c>
      <c r="S6048" s="49" t="str">
        <f t="shared" si="753"/>
        <v>Card</v>
      </c>
      <c r="T6048" s="3">
        <v>0.03</v>
      </c>
      <c r="U6048" s="2">
        <v>7.6229999999999993</v>
      </c>
      <c r="V6048" s="2">
        <v>1.46</v>
      </c>
      <c r="W6048" s="54">
        <f>_xlfn.XLOOKUP(M6048,Market!A:A,Market!F:F,0)</f>
        <v>8.8999999999999996E-2</v>
      </c>
      <c r="X6048" s="55">
        <f t="shared" si="754"/>
        <v>0.22868999999999998</v>
      </c>
      <c r="Y6048" s="55">
        <f t="shared" si="755"/>
        <v>6.1629999999999994</v>
      </c>
      <c r="Z6048" s="54">
        <f t="shared" si="756"/>
        <v>0.80847435392889933</v>
      </c>
      <c r="AA6048" s="49" t="str">
        <f t="shared" ca="1" si="757"/>
        <v>N</v>
      </c>
      <c r="AB6048" s="49">
        <f t="shared" ca="1" si="758"/>
        <v>5</v>
      </c>
      <c r="AC6048" s="49" t="str">
        <f t="shared" ca="1" si="759"/>
        <v>N</v>
      </c>
    </row>
    <row r="6049" spans="1:29" x14ac:dyDescent="0.25">
      <c r="A6049">
        <v>4346</v>
      </c>
      <c r="B6049" s="9">
        <v>43564</v>
      </c>
      <c r="C6049" s="50" t="str">
        <f t="shared" si="752"/>
        <v>N</v>
      </c>
      <c r="D6049" s="52">
        <f>_xlfn.XLOOKUP(B6049,Cal_Date!B:B,Cal_Date!A:A,0)</f>
        <v>2</v>
      </c>
      <c r="E6049">
        <v>2019</v>
      </c>
      <c r="F6049" t="s">
        <v>122</v>
      </c>
      <c r="G6049" t="s">
        <v>129</v>
      </c>
      <c r="H6049" t="s">
        <v>48</v>
      </c>
      <c r="I6049" t="s">
        <v>18</v>
      </c>
      <c r="J6049" t="s">
        <v>10</v>
      </c>
      <c r="K6049" t="s">
        <v>43</v>
      </c>
      <c r="L6049">
        <v>1</v>
      </c>
      <c r="M6049">
        <v>1005</v>
      </c>
      <c r="O6049" t="s">
        <v>25</v>
      </c>
      <c r="R6049" t="s">
        <v>44</v>
      </c>
      <c r="S6049" s="49" t="str">
        <f t="shared" si="753"/>
        <v>Card</v>
      </c>
      <c r="T6049" s="3">
        <v>0.03</v>
      </c>
      <c r="U6049" s="2">
        <v>7.6229999999999993</v>
      </c>
      <c r="V6049" s="2">
        <v>1.46</v>
      </c>
      <c r="W6049" s="54">
        <f>_xlfn.XLOOKUP(M6049,Market!A:A,Market!F:F,0)</f>
        <v>8.8999999999999996E-2</v>
      </c>
      <c r="X6049" s="55">
        <f t="shared" si="754"/>
        <v>0.22868999999999998</v>
      </c>
      <c r="Y6049" s="55">
        <f t="shared" si="755"/>
        <v>6.1629999999999994</v>
      </c>
      <c r="Z6049" s="54">
        <f t="shared" si="756"/>
        <v>0.80847435392889933</v>
      </c>
      <c r="AA6049" s="49" t="str">
        <f t="shared" ca="1" si="757"/>
        <v>N</v>
      </c>
      <c r="AB6049" s="49">
        <f t="shared" ca="1" si="758"/>
        <v>5</v>
      </c>
      <c r="AC6049" s="49" t="str">
        <f t="shared" ca="1" si="759"/>
        <v>N</v>
      </c>
    </row>
    <row r="6050" spans="1:29" x14ac:dyDescent="0.25">
      <c r="A6050">
        <v>4347</v>
      </c>
      <c r="B6050" s="9">
        <v>43564</v>
      </c>
      <c r="C6050" s="50" t="str">
        <f t="shared" si="752"/>
        <v>N</v>
      </c>
      <c r="D6050" s="52">
        <f>_xlfn.XLOOKUP(B6050,Cal_Date!B:B,Cal_Date!A:A,0)</f>
        <v>2</v>
      </c>
      <c r="E6050">
        <v>2019</v>
      </c>
      <c r="F6050" t="s">
        <v>122</v>
      </c>
      <c r="G6050" t="s">
        <v>129</v>
      </c>
      <c r="H6050" t="s">
        <v>11</v>
      </c>
      <c r="I6050" t="s">
        <v>13</v>
      </c>
      <c r="J6050" t="s">
        <v>15</v>
      </c>
      <c r="K6050" t="s">
        <v>42</v>
      </c>
      <c r="L6050">
        <v>2</v>
      </c>
      <c r="M6050">
        <v>1005</v>
      </c>
      <c r="O6050" t="s">
        <v>25</v>
      </c>
      <c r="R6050" t="s">
        <v>44</v>
      </c>
      <c r="S6050" s="49" t="str">
        <f t="shared" si="753"/>
        <v>Card</v>
      </c>
      <c r="T6050" s="3">
        <v>0.03</v>
      </c>
      <c r="U6050" s="2">
        <v>5.4450000000000003</v>
      </c>
      <c r="V6050" s="2">
        <v>2.84</v>
      </c>
      <c r="W6050" s="54">
        <f>_xlfn.XLOOKUP(M6050,Market!A:A,Market!F:F,0)</f>
        <v>8.8999999999999996E-2</v>
      </c>
      <c r="X6050" s="55">
        <f t="shared" si="754"/>
        <v>0.16335</v>
      </c>
      <c r="Y6050" s="55">
        <f t="shared" si="755"/>
        <v>2.6050000000000004</v>
      </c>
      <c r="Z6050" s="54">
        <f t="shared" si="756"/>
        <v>0.47842056932966032</v>
      </c>
      <c r="AA6050" s="49" t="str">
        <f t="shared" ca="1" si="757"/>
        <v>N</v>
      </c>
      <c r="AB6050" s="49">
        <f t="shared" ca="1" si="758"/>
        <v>5</v>
      </c>
      <c r="AC6050" s="49" t="str">
        <f t="shared" ca="1" si="759"/>
        <v>N</v>
      </c>
    </row>
    <row r="6051" spans="1:29" x14ac:dyDescent="0.25">
      <c r="A6051">
        <v>4348</v>
      </c>
      <c r="B6051" s="9">
        <v>43564</v>
      </c>
      <c r="C6051" s="50" t="str">
        <f t="shared" si="752"/>
        <v>N</v>
      </c>
      <c r="D6051" s="52">
        <f>_xlfn.XLOOKUP(B6051,Cal_Date!B:B,Cal_Date!A:A,0)</f>
        <v>2</v>
      </c>
      <c r="E6051">
        <v>2019</v>
      </c>
      <c r="F6051" t="s">
        <v>122</v>
      </c>
      <c r="G6051" t="s">
        <v>129</v>
      </c>
      <c r="H6051" t="s">
        <v>11</v>
      </c>
      <c r="I6051" t="s">
        <v>13</v>
      </c>
      <c r="J6051" t="s">
        <v>15</v>
      </c>
      <c r="K6051" t="s">
        <v>42</v>
      </c>
      <c r="L6051">
        <v>1</v>
      </c>
      <c r="M6051">
        <v>1002</v>
      </c>
      <c r="O6051" t="s">
        <v>28</v>
      </c>
      <c r="R6051" t="s">
        <v>44</v>
      </c>
      <c r="S6051" s="49" t="str">
        <f t="shared" si="753"/>
        <v>Card</v>
      </c>
      <c r="T6051" s="3">
        <v>0.03</v>
      </c>
      <c r="U6051" s="2">
        <v>2.6500000000000004</v>
      </c>
      <c r="V6051" s="2">
        <v>1.42</v>
      </c>
      <c r="W6051" s="54">
        <f>_xlfn.XLOOKUP(M6051,Market!A:A,Market!F:F,0)</f>
        <v>0.06</v>
      </c>
      <c r="X6051" s="55">
        <f t="shared" si="754"/>
        <v>7.9500000000000001E-2</v>
      </c>
      <c r="Y6051" s="55">
        <f t="shared" si="755"/>
        <v>1.2300000000000004</v>
      </c>
      <c r="Z6051" s="54">
        <f t="shared" si="756"/>
        <v>0.46415094339622653</v>
      </c>
      <c r="AA6051" s="49" t="str">
        <f t="shared" ca="1" si="757"/>
        <v>N</v>
      </c>
      <c r="AB6051" s="49">
        <f t="shared" ca="1" si="758"/>
        <v>5</v>
      </c>
      <c r="AC6051" s="49" t="str">
        <f t="shared" ca="1" si="759"/>
        <v>N</v>
      </c>
    </row>
    <row r="6052" spans="1:29" x14ac:dyDescent="0.25">
      <c r="A6052">
        <v>4349</v>
      </c>
      <c r="B6052" s="9">
        <v>43564</v>
      </c>
      <c r="C6052" s="50" t="str">
        <f t="shared" si="752"/>
        <v>N</v>
      </c>
      <c r="D6052" s="52">
        <f>_xlfn.XLOOKUP(B6052,Cal_Date!B:B,Cal_Date!A:A,0)</f>
        <v>2</v>
      </c>
      <c r="E6052">
        <v>2019</v>
      </c>
      <c r="F6052" t="s">
        <v>122</v>
      </c>
      <c r="G6052" t="s">
        <v>129</v>
      </c>
      <c r="H6052" t="s">
        <v>11</v>
      </c>
      <c r="I6052" t="s">
        <v>11</v>
      </c>
      <c r="J6052" t="s">
        <v>15</v>
      </c>
      <c r="K6052" t="s">
        <v>42</v>
      </c>
      <c r="L6052">
        <v>2</v>
      </c>
      <c r="M6052">
        <v>1004</v>
      </c>
      <c r="O6052" t="s">
        <v>28</v>
      </c>
      <c r="R6052" t="s">
        <v>44</v>
      </c>
      <c r="S6052" s="49" t="str">
        <f t="shared" si="753"/>
        <v>Card</v>
      </c>
      <c r="T6052" s="3">
        <v>0.03</v>
      </c>
      <c r="U6052" s="2">
        <v>5.3000000000000007</v>
      </c>
      <c r="V6052" s="2">
        <v>1.74</v>
      </c>
      <c r="W6052" s="54">
        <f>_xlfn.XLOOKUP(M6052,Market!A:A,Market!F:F,0)</f>
        <v>0.06</v>
      </c>
      <c r="X6052" s="55">
        <f t="shared" si="754"/>
        <v>0.159</v>
      </c>
      <c r="Y6052" s="55">
        <f t="shared" si="755"/>
        <v>3.5600000000000005</v>
      </c>
      <c r="Z6052" s="54">
        <f t="shared" si="756"/>
        <v>0.67169811320754713</v>
      </c>
      <c r="AA6052" s="49" t="str">
        <f t="shared" ca="1" si="757"/>
        <v>N</v>
      </c>
      <c r="AB6052" s="49">
        <f t="shared" ca="1" si="758"/>
        <v>5</v>
      </c>
      <c r="AC6052" s="49" t="str">
        <f t="shared" ca="1" si="759"/>
        <v>N</v>
      </c>
    </row>
    <row r="6053" spans="1:29" x14ac:dyDescent="0.25">
      <c r="A6053">
        <v>4350</v>
      </c>
      <c r="B6053" s="9">
        <v>43564</v>
      </c>
      <c r="C6053" s="50" t="str">
        <f t="shared" si="752"/>
        <v>N</v>
      </c>
      <c r="D6053" s="52">
        <f>_xlfn.XLOOKUP(B6053,Cal_Date!B:B,Cal_Date!A:A,0)</f>
        <v>2</v>
      </c>
      <c r="E6053">
        <v>2019</v>
      </c>
      <c r="F6053" t="s">
        <v>122</v>
      </c>
      <c r="G6053" t="s">
        <v>129</v>
      </c>
      <c r="H6053" t="s">
        <v>11</v>
      </c>
      <c r="I6053" t="s">
        <v>13</v>
      </c>
      <c r="J6053" t="s">
        <v>15</v>
      </c>
      <c r="K6053" t="s">
        <v>42</v>
      </c>
      <c r="L6053">
        <v>1</v>
      </c>
      <c r="M6053">
        <v>1005</v>
      </c>
      <c r="O6053" t="s">
        <v>25</v>
      </c>
      <c r="R6053" t="s">
        <v>44</v>
      </c>
      <c r="S6053" s="49" t="str">
        <f t="shared" si="753"/>
        <v>Card</v>
      </c>
      <c r="T6053" s="3">
        <v>0.03</v>
      </c>
      <c r="U6053" s="2">
        <v>2.7225000000000001</v>
      </c>
      <c r="V6053" s="2">
        <v>1.42</v>
      </c>
      <c r="W6053" s="54">
        <f>_xlfn.XLOOKUP(M6053,Market!A:A,Market!F:F,0)</f>
        <v>8.8999999999999996E-2</v>
      </c>
      <c r="X6053" s="55">
        <f t="shared" si="754"/>
        <v>8.1674999999999998E-2</v>
      </c>
      <c r="Y6053" s="55">
        <f t="shared" si="755"/>
        <v>1.3025000000000002</v>
      </c>
      <c r="Z6053" s="54">
        <f t="shared" si="756"/>
        <v>0.47842056932966032</v>
      </c>
      <c r="AA6053" s="49" t="str">
        <f t="shared" ca="1" si="757"/>
        <v>N</v>
      </c>
      <c r="AB6053" s="49">
        <f t="shared" ca="1" si="758"/>
        <v>5</v>
      </c>
      <c r="AC6053" s="49" t="str">
        <f t="shared" ca="1" si="759"/>
        <v>N</v>
      </c>
    </row>
    <row r="6054" spans="1:29" x14ac:dyDescent="0.25">
      <c r="A6054">
        <v>4351</v>
      </c>
      <c r="B6054" s="9">
        <v>43564</v>
      </c>
      <c r="C6054" s="50" t="str">
        <f t="shared" si="752"/>
        <v>N</v>
      </c>
      <c r="D6054" s="52">
        <f>_xlfn.XLOOKUP(B6054,Cal_Date!B:B,Cal_Date!A:A,0)</f>
        <v>2</v>
      </c>
      <c r="E6054">
        <v>2019</v>
      </c>
      <c r="F6054" t="s">
        <v>122</v>
      </c>
      <c r="G6054" t="s">
        <v>129</v>
      </c>
      <c r="H6054" t="s">
        <v>48</v>
      </c>
      <c r="I6054" t="s">
        <v>18</v>
      </c>
      <c r="J6054" t="s">
        <v>10</v>
      </c>
      <c r="K6054" t="s">
        <v>43</v>
      </c>
      <c r="L6054">
        <v>2</v>
      </c>
      <c r="M6054">
        <v>1001</v>
      </c>
      <c r="O6054" t="s">
        <v>25</v>
      </c>
      <c r="R6054" t="s">
        <v>44</v>
      </c>
      <c r="S6054" s="49" t="str">
        <f t="shared" si="753"/>
        <v>Card</v>
      </c>
      <c r="T6054" s="3">
        <v>0.03</v>
      </c>
      <c r="U6054" s="2">
        <v>14.84</v>
      </c>
      <c r="V6054" s="2">
        <v>2.92</v>
      </c>
      <c r="W6054" s="54">
        <f>_xlfn.XLOOKUP(M6054,Market!A:A,Market!F:F,0)</f>
        <v>0.06</v>
      </c>
      <c r="X6054" s="55">
        <f t="shared" si="754"/>
        <v>0.44519999999999998</v>
      </c>
      <c r="Y6054" s="55">
        <f t="shared" si="755"/>
        <v>11.92</v>
      </c>
      <c r="Z6054" s="54">
        <f t="shared" si="756"/>
        <v>0.80323450134770891</v>
      </c>
      <c r="AA6054" s="49" t="str">
        <f t="shared" ca="1" si="757"/>
        <v>N</v>
      </c>
      <c r="AB6054" s="49">
        <f t="shared" ca="1" si="758"/>
        <v>5</v>
      </c>
      <c r="AC6054" s="49" t="str">
        <f t="shared" ca="1" si="759"/>
        <v>N</v>
      </c>
    </row>
    <row r="6055" spans="1:29" x14ac:dyDescent="0.25">
      <c r="A6055">
        <v>4352</v>
      </c>
      <c r="B6055" s="9">
        <v>43564</v>
      </c>
      <c r="C6055" s="50" t="str">
        <f t="shared" si="752"/>
        <v>N</v>
      </c>
      <c r="D6055" s="52">
        <f>_xlfn.XLOOKUP(B6055,Cal_Date!B:B,Cal_Date!A:A,0)</f>
        <v>2</v>
      </c>
      <c r="E6055">
        <v>2019</v>
      </c>
      <c r="F6055" t="s">
        <v>122</v>
      </c>
      <c r="G6055" t="s">
        <v>129</v>
      </c>
      <c r="H6055" t="s">
        <v>48</v>
      </c>
      <c r="I6055" t="s">
        <v>18</v>
      </c>
      <c r="J6055" t="s">
        <v>10</v>
      </c>
      <c r="K6055" t="s">
        <v>43</v>
      </c>
      <c r="L6055">
        <v>1</v>
      </c>
      <c r="M6055">
        <v>1010</v>
      </c>
      <c r="O6055" t="s">
        <v>25</v>
      </c>
      <c r="R6055" t="s">
        <v>44</v>
      </c>
      <c r="S6055" s="49" t="str">
        <f t="shared" si="753"/>
        <v>Card</v>
      </c>
      <c r="T6055" s="3">
        <v>0.03</v>
      </c>
      <c r="U6055" s="2">
        <v>7.5600000000000005</v>
      </c>
      <c r="V6055" s="2">
        <v>1.46</v>
      </c>
      <c r="W6055" s="54">
        <f>_xlfn.XLOOKUP(M6055,Market!A:A,Market!F:F,0)</f>
        <v>0.08</v>
      </c>
      <c r="X6055" s="55">
        <f t="shared" si="754"/>
        <v>0.2268</v>
      </c>
      <c r="Y6055" s="55">
        <f t="shared" si="755"/>
        <v>6.1000000000000005</v>
      </c>
      <c r="Z6055" s="54">
        <f t="shared" si="756"/>
        <v>0.80687830687830686</v>
      </c>
      <c r="AA6055" s="49" t="str">
        <f t="shared" ca="1" si="757"/>
        <v>N</v>
      </c>
      <c r="AB6055" s="49">
        <f t="shared" ca="1" si="758"/>
        <v>5</v>
      </c>
      <c r="AC6055" s="49" t="str">
        <f t="shared" ca="1" si="759"/>
        <v>N</v>
      </c>
    </row>
    <row r="6056" spans="1:29" x14ac:dyDescent="0.25">
      <c r="A6056">
        <v>4353</v>
      </c>
      <c r="B6056" s="9">
        <v>43564</v>
      </c>
      <c r="C6056" s="50" t="str">
        <f t="shared" si="752"/>
        <v>N</v>
      </c>
      <c r="D6056" s="52">
        <f>_xlfn.XLOOKUP(B6056,Cal_Date!B:B,Cal_Date!A:A,0)</f>
        <v>2</v>
      </c>
      <c r="E6056">
        <v>2019</v>
      </c>
      <c r="F6056" t="s">
        <v>122</v>
      </c>
      <c r="G6056" t="s">
        <v>129</v>
      </c>
      <c r="H6056" t="s">
        <v>11</v>
      </c>
      <c r="I6056" t="s">
        <v>11</v>
      </c>
      <c r="J6056" t="s">
        <v>15</v>
      </c>
      <c r="K6056" t="s">
        <v>42</v>
      </c>
      <c r="L6056">
        <v>1</v>
      </c>
      <c r="M6056">
        <v>1011</v>
      </c>
      <c r="O6056" t="s">
        <v>25</v>
      </c>
      <c r="R6056" t="s">
        <v>44</v>
      </c>
      <c r="S6056" s="49" t="str">
        <f t="shared" si="753"/>
        <v>Card</v>
      </c>
      <c r="T6056" s="3">
        <v>0.03</v>
      </c>
      <c r="U6056" s="2">
        <v>2.6500000000000004</v>
      </c>
      <c r="V6056" s="2">
        <v>0.87</v>
      </c>
      <c r="W6056" s="54">
        <f>_xlfn.XLOOKUP(M6056,Market!A:A,Market!F:F,0)</f>
        <v>0.06</v>
      </c>
      <c r="X6056" s="55">
        <f t="shared" si="754"/>
        <v>7.9500000000000001E-2</v>
      </c>
      <c r="Y6056" s="55">
        <f t="shared" si="755"/>
        <v>1.7800000000000002</v>
      </c>
      <c r="Z6056" s="54">
        <f t="shared" si="756"/>
        <v>0.67169811320754713</v>
      </c>
      <c r="AA6056" s="49" t="str">
        <f t="shared" ca="1" si="757"/>
        <v>N</v>
      </c>
      <c r="AB6056" s="49">
        <f t="shared" ca="1" si="758"/>
        <v>5</v>
      </c>
      <c r="AC6056" s="49" t="str">
        <f t="shared" ca="1" si="759"/>
        <v>N</v>
      </c>
    </row>
    <row r="6057" spans="1:29" x14ac:dyDescent="0.25">
      <c r="A6057">
        <v>4354</v>
      </c>
      <c r="B6057" s="9">
        <v>43564</v>
      </c>
      <c r="C6057" s="50" t="str">
        <f t="shared" si="752"/>
        <v>N</v>
      </c>
      <c r="D6057" s="52">
        <f>_xlfn.XLOOKUP(B6057,Cal_Date!B:B,Cal_Date!A:A,0)</f>
        <v>2</v>
      </c>
      <c r="E6057">
        <v>2019</v>
      </c>
      <c r="F6057" t="s">
        <v>122</v>
      </c>
      <c r="G6057" t="s">
        <v>129</v>
      </c>
      <c r="H6057" t="s">
        <v>11</v>
      </c>
      <c r="I6057" t="s">
        <v>11</v>
      </c>
      <c r="J6057" t="s">
        <v>15</v>
      </c>
      <c r="K6057" t="s">
        <v>42</v>
      </c>
      <c r="L6057">
        <v>1</v>
      </c>
      <c r="M6057">
        <v>1011</v>
      </c>
      <c r="O6057" t="s">
        <v>25</v>
      </c>
      <c r="R6057" t="s">
        <v>44</v>
      </c>
      <c r="S6057" s="49" t="str">
        <f t="shared" si="753"/>
        <v>Card</v>
      </c>
      <c r="T6057" s="3">
        <v>0.03</v>
      </c>
      <c r="U6057" s="2">
        <v>2.6500000000000004</v>
      </c>
      <c r="V6057" s="2">
        <v>0.87</v>
      </c>
      <c r="W6057" s="54">
        <f>_xlfn.XLOOKUP(M6057,Market!A:A,Market!F:F,0)</f>
        <v>0.06</v>
      </c>
      <c r="X6057" s="55">
        <f t="shared" si="754"/>
        <v>7.9500000000000001E-2</v>
      </c>
      <c r="Y6057" s="55">
        <f t="shared" si="755"/>
        <v>1.7800000000000002</v>
      </c>
      <c r="Z6057" s="54">
        <f t="shared" si="756"/>
        <v>0.67169811320754713</v>
      </c>
      <c r="AA6057" s="49" t="str">
        <f t="shared" ca="1" si="757"/>
        <v>N</v>
      </c>
      <c r="AB6057" s="49">
        <f t="shared" ca="1" si="758"/>
        <v>5</v>
      </c>
      <c r="AC6057" s="49" t="str">
        <f t="shared" ca="1" si="759"/>
        <v>N</v>
      </c>
    </row>
    <row r="6058" spans="1:29" x14ac:dyDescent="0.25">
      <c r="A6058">
        <v>4355</v>
      </c>
      <c r="B6058" s="9">
        <v>43564</v>
      </c>
      <c r="C6058" s="50" t="str">
        <f t="shared" si="752"/>
        <v>N</v>
      </c>
      <c r="D6058" s="52">
        <f>_xlfn.XLOOKUP(B6058,Cal_Date!B:B,Cal_Date!A:A,0)</f>
        <v>2</v>
      </c>
      <c r="E6058">
        <v>2019</v>
      </c>
      <c r="F6058" t="s">
        <v>122</v>
      </c>
      <c r="G6058" t="s">
        <v>129</v>
      </c>
      <c r="H6058" t="s">
        <v>11</v>
      </c>
      <c r="I6058" t="s">
        <v>13</v>
      </c>
      <c r="J6058" t="s">
        <v>15</v>
      </c>
      <c r="K6058" t="s">
        <v>42</v>
      </c>
      <c r="L6058">
        <v>1</v>
      </c>
      <c r="M6058">
        <v>1001</v>
      </c>
      <c r="O6058" t="s">
        <v>25</v>
      </c>
      <c r="R6058" t="s">
        <v>44</v>
      </c>
      <c r="S6058" s="49" t="str">
        <f t="shared" si="753"/>
        <v>Card</v>
      </c>
      <c r="T6058" s="3">
        <v>0.03</v>
      </c>
      <c r="U6058" s="2">
        <v>2.6500000000000004</v>
      </c>
      <c r="V6058" s="2">
        <v>1.42</v>
      </c>
      <c r="W6058" s="54">
        <f>_xlfn.XLOOKUP(M6058,Market!A:A,Market!F:F,0)</f>
        <v>0.06</v>
      </c>
      <c r="X6058" s="55">
        <f t="shared" si="754"/>
        <v>7.9500000000000001E-2</v>
      </c>
      <c r="Y6058" s="55">
        <f t="shared" si="755"/>
        <v>1.2300000000000004</v>
      </c>
      <c r="Z6058" s="54">
        <f t="shared" si="756"/>
        <v>0.46415094339622653</v>
      </c>
      <c r="AA6058" s="49" t="str">
        <f t="shared" ca="1" si="757"/>
        <v>N</v>
      </c>
      <c r="AB6058" s="49">
        <f t="shared" ca="1" si="758"/>
        <v>5</v>
      </c>
      <c r="AC6058" s="49" t="str">
        <f t="shared" ca="1" si="759"/>
        <v>N</v>
      </c>
    </row>
    <row r="6059" spans="1:29" x14ac:dyDescent="0.25">
      <c r="A6059">
        <v>4356</v>
      </c>
      <c r="B6059" s="9">
        <v>43564</v>
      </c>
      <c r="C6059" s="50" t="str">
        <f t="shared" si="752"/>
        <v>N</v>
      </c>
      <c r="D6059" s="52">
        <f>_xlfn.XLOOKUP(B6059,Cal_Date!B:B,Cal_Date!A:A,0)</f>
        <v>2</v>
      </c>
      <c r="E6059">
        <v>2019</v>
      </c>
      <c r="F6059" t="s">
        <v>122</v>
      </c>
      <c r="G6059" t="s">
        <v>129</v>
      </c>
      <c r="H6059" t="s">
        <v>14</v>
      </c>
      <c r="I6059" t="s">
        <v>18</v>
      </c>
      <c r="J6059" t="s">
        <v>15</v>
      </c>
      <c r="K6059" t="s">
        <v>43</v>
      </c>
      <c r="L6059">
        <v>2</v>
      </c>
      <c r="M6059">
        <v>1003</v>
      </c>
      <c r="O6059" t="s">
        <v>25</v>
      </c>
      <c r="R6059" t="s">
        <v>44</v>
      </c>
      <c r="S6059" s="49" t="str">
        <f t="shared" si="753"/>
        <v>Card</v>
      </c>
      <c r="T6059" s="3">
        <v>0.03</v>
      </c>
      <c r="U6059" s="2">
        <v>13.780000000000001</v>
      </c>
      <c r="V6059" s="2">
        <v>4.2</v>
      </c>
      <c r="W6059" s="54">
        <f>_xlfn.XLOOKUP(M6059,Market!A:A,Market!F:F,0)</f>
        <v>0.06</v>
      </c>
      <c r="X6059" s="55">
        <f t="shared" si="754"/>
        <v>0.41340000000000005</v>
      </c>
      <c r="Y6059" s="55">
        <f t="shared" si="755"/>
        <v>9.5800000000000018</v>
      </c>
      <c r="Z6059" s="54">
        <f t="shared" si="756"/>
        <v>0.69521044992743108</v>
      </c>
      <c r="AA6059" s="49" t="str">
        <f t="shared" ca="1" si="757"/>
        <v>N</v>
      </c>
      <c r="AB6059" s="49">
        <f t="shared" ca="1" si="758"/>
        <v>5</v>
      </c>
      <c r="AC6059" s="49" t="str">
        <f t="shared" ca="1" si="759"/>
        <v>N</v>
      </c>
    </row>
    <row r="6060" spans="1:29" x14ac:dyDescent="0.25">
      <c r="A6060">
        <v>4357</v>
      </c>
      <c r="B6060" s="9">
        <v>43564</v>
      </c>
      <c r="C6060" s="50" t="str">
        <f t="shared" si="752"/>
        <v>N</v>
      </c>
      <c r="D6060" s="52">
        <f>_xlfn.XLOOKUP(B6060,Cal_Date!B:B,Cal_Date!A:A,0)</f>
        <v>2</v>
      </c>
      <c r="E6060">
        <v>2019</v>
      </c>
      <c r="F6060" t="s">
        <v>122</v>
      </c>
      <c r="G6060" t="s">
        <v>129</v>
      </c>
      <c r="H6060" t="s">
        <v>14</v>
      </c>
      <c r="I6060" t="s">
        <v>13</v>
      </c>
      <c r="J6060" t="s">
        <v>15</v>
      </c>
      <c r="K6060" t="s">
        <v>43</v>
      </c>
      <c r="L6060">
        <v>1</v>
      </c>
      <c r="M6060">
        <v>1005</v>
      </c>
      <c r="O6060" t="s">
        <v>25</v>
      </c>
      <c r="R6060" t="s">
        <v>44</v>
      </c>
      <c r="S6060" s="49" t="str">
        <f t="shared" si="753"/>
        <v>Card</v>
      </c>
      <c r="T6060" s="3">
        <v>0.03</v>
      </c>
      <c r="U6060" s="2">
        <v>7.0785</v>
      </c>
      <c r="V6060" s="2">
        <v>2.12</v>
      </c>
      <c r="W6060" s="54">
        <f>_xlfn.XLOOKUP(M6060,Market!A:A,Market!F:F,0)</f>
        <v>8.8999999999999996E-2</v>
      </c>
      <c r="X6060" s="55">
        <f t="shared" si="754"/>
        <v>0.21235499999999999</v>
      </c>
      <c r="Y6060" s="55">
        <f t="shared" si="755"/>
        <v>4.9584999999999999</v>
      </c>
      <c r="Z6060" s="54">
        <f t="shared" si="756"/>
        <v>0.70050151868333688</v>
      </c>
      <c r="AA6060" s="49" t="str">
        <f t="shared" ca="1" si="757"/>
        <v>N</v>
      </c>
      <c r="AB6060" s="49">
        <f t="shared" ca="1" si="758"/>
        <v>5</v>
      </c>
      <c r="AC6060" s="49" t="str">
        <f t="shared" ca="1" si="759"/>
        <v>N</v>
      </c>
    </row>
    <row r="6061" spans="1:29" x14ac:dyDescent="0.25">
      <c r="A6061">
        <v>4358</v>
      </c>
      <c r="B6061" s="9">
        <v>43564</v>
      </c>
      <c r="C6061" s="50" t="str">
        <f t="shared" si="752"/>
        <v>N</v>
      </c>
      <c r="D6061" s="52">
        <f>_xlfn.XLOOKUP(B6061,Cal_Date!B:B,Cal_Date!A:A,0)</f>
        <v>2</v>
      </c>
      <c r="E6061">
        <v>2019</v>
      </c>
      <c r="F6061" t="s">
        <v>122</v>
      </c>
      <c r="G6061" t="s">
        <v>129</v>
      </c>
      <c r="H6061" t="s">
        <v>14</v>
      </c>
      <c r="I6061" t="s">
        <v>18</v>
      </c>
      <c r="J6061" t="s">
        <v>15</v>
      </c>
      <c r="K6061" t="s">
        <v>43</v>
      </c>
      <c r="L6061">
        <v>1</v>
      </c>
      <c r="M6061">
        <v>1005</v>
      </c>
      <c r="O6061" t="s">
        <v>25</v>
      </c>
      <c r="R6061" t="s">
        <v>44</v>
      </c>
      <c r="S6061" s="49" t="str">
        <f t="shared" si="753"/>
        <v>Card</v>
      </c>
      <c r="T6061" s="3">
        <v>0.03</v>
      </c>
      <c r="U6061" s="2">
        <v>7.0785</v>
      </c>
      <c r="V6061" s="2">
        <v>2.1</v>
      </c>
      <c r="W6061" s="54">
        <f>_xlfn.XLOOKUP(M6061,Market!A:A,Market!F:F,0)</f>
        <v>8.8999999999999996E-2</v>
      </c>
      <c r="X6061" s="55">
        <f t="shared" si="754"/>
        <v>0.21235499999999999</v>
      </c>
      <c r="Y6061" s="55">
        <f t="shared" si="755"/>
        <v>4.9785000000000004</v>
      </c>
      <c r="Z6061" s="54">
        <f t="shared" si="756"/>
        <v>0.70332697605424888</v>
      </c>
      <c r="AA6061" s="49" t="str">
        <f t="shared" ca="1" si="757"/>
        <v>N</v>
      </c>
      <c r="AB6061" s="49">
        <f t="shared" ca="1" si="758"/>
        <v>5</v>
      </c>
      <c r="AC6061" s="49" t="str">
        <f t="shared" ca="1" si="759"/>
        <v>N</v>
      </c>
    </row>
    <row r="6062" spans="1:29" x14ac:dyDescent="0.25">
      <c r="A6062">
        <v>4359</v>
      </c>
      <c r="B6062" s="9">
        <v>43564</v>
      </c>
      <c r="C6062" s="50" t="str">
        <f t="shared" si="752"/>
        <v>N</v>
      </c>
      <c r="D6062" s="52">
        <f>_xlfn.XLOOKUP(B6062,Cal_Date!B:B,Cal_Date!A:A,0)</f>
        <v>2</v>
      </c>
      <c r="E6062">
        <v>2019</v>
      </c>
      <c r="F6062" t="s">
        <v>122</v>
      </c>
      <c r="G6062" t="s">
        <v>129</v>
      </c>
      <c r="H6062" t="s">
        <v>14</v>
      </c>
      <c r="I6062" t="s">
        <v>13</v>
      </c>
      <c r="J6062" t="s">
        <v>15</v>
      </c>
      <c r="K6062" t="s">
        <v>43</v>
      </c>
      <c r="L6062">
        <v>1</v>
      </c>
      <c r="M6062">
        <v>1006</v>
      </c>
      <c r="O6062" t="s">
        <v>28</v>
      </c>
      <c r="R6062" t="s">
        <v>44</v>
      </c>
      <c r="S6062" s="49" t="str">
        <f t="shared" si="753"/>
        <v>Card</v>
      </c>
      <c r="T6062" s="3">
        <v>0.03</v>
      </c>
      <c r="U6062" s="2">
        <v>7.0785</v>
      </c>
      <c r="V6062" s="2">
        <v>2.12</v>
      </c>
      <c r="W6062" s="54">
        <f>_xlfn.XLOOKUP(M6062,Market!A:A,Market!F:F,0)</f>
        <v>8.8999999999999996E-2</v>
      </c>
      <c r="X6062" s="55">
        <f t="shared" si="754"/>
        <v>0.21235499999999999</v>
      </c>
      <c r="Y6062" s="55">
        <f t="shared" si="755"/>
        <v>4.9584999999999999</v>
      </c>
      <c r="Z6062" s="54">
        <f t="shared" si="756"/>
        <v>0.70050151868333688</v>
      </c>
      <c r="AA6062" s="49" t="str">
        <f t="shared" ca="1" si="757"/>
        <v>N</v>
      </c>
      <c r="AB6062" s="49">
        <f t="shared" ca="1" si="758"/>
        <v>5</v>
      </c>
      <c r="AC6062" s="49" t="str">
        <f t="shared" ca="1" si="759"/>
        <v>N</v>
      </c>
    </row>
    <row r="6063" spans="1:29" x14ac:dyDescent="0.25">
      <c r="A6063">
        <v>4360</v>
      </c>
      <c r="B6063" s="9">
        <v>43564</v>
      </c>
      <c r="C6063" s="50" t="str">
        <f t="shared" si="752"/>
        <v>N</v>
      </c>
      <c r="D6063" s="52">
        <f>_xlfn.XLOOKUP(B6063,Cal_Date!B:B,Cal_Date!A:A,0)</f>
        <v>2</v>
      </c>
      <c r="E6063">
        <v>2019</v>
      </c>
      <c r="F6063" t="s">
        <v>122</v>
      </c>
      <c r="G6063" t="s">
        <v>129</v>
      </c>
      <c r="H6063" t="s">
        <v>48</v>
      </c>
      <c r="I6063" t="s">
        <v>18</v>
      </c>
      <c r="J6063" t="s">
        <v>10</v>
      </c>
      <c r="K6063" t="s">
        <v>43</v>
      </c>
      <c r="L6063">
        <v>1</v>
      </c>
      <c r="M6063">
        <v>1002</v>
      </c>
      <c r="O6063" t="s">
        <v>28</v>
      </c>
      <c r="R6063" t="s">
        <v>44</v>
      </c>
      <c r="S6063" s="49" t="str">
        <f t="shared" si="753"/>
        <v>Card</v>
      </c>
      <c r="T6063" s="3">
        <v>0.03</v>
      </c>
      <c r="U6063" s="2">
        <v>7.42</v>
      </c>
      <c r="V6063" s="2">
        <v>1.46</v>
      </c>
      <c r="W6063" s="54">
        <f>_xlfn.XLOOKUP(M6063,Market!A:A,Market!F:F,0)</f>
        <v>0.06</v>
      </c>
      <c r="X6063" s="55">
        <f t="shared" si="754"/>
        <v>0.22259999999999999</v>
      </c>
      <c r="Y6063" s="55">
        <f t="shared" si="755"/>
        <v>5.96</v>
      </c>
      <c r="Z6063" s="54">
        <f t="shared" si="756"/>
        <v>0.80323450134770891</v>
      </c>
      <c r="AA6063" s="49" t="str">
        <f t="shared" ca="1" si="757"/>
        <v>N</v>
      </c>
      <c r="AB6063" s="49">
        <f t="shared" ca="1" si="758"/>
        <v>5</v>
      </c>
      <c r="AC6063" s="49" t="str">
        <f t="shared" ca="1" si="759"/>
        <v>N</v>
      </c>
    </row>
    <row r="6064" spans="1:29" x14ac:dyDescent="0.25">
      <c r="A6064">
        <v>4361</v>
      </c>
      <c r="B6064" s="9">
        <v>43564</v>
      </c>
      <c r="C6064" s="50" t="str">
        <f t="shared" si="752"/>
        <v>N</v>
      </c>
      <c r="D6064" s="52">
        <f>_xlfn.XLOOKUP(B6064,Cal_Date!B:B,Cal_Date!A:A,0)</f>
        <v>2</v>
      </c>
      <c r="E6064">
        <v>2019</v>
      </c>
      <c r="F6064" t="s">
        <v>122</v>
      </c>
      <c r="G6064" t="s">
        <v>129</v>
      </c>
      <c r="H6064" t="s">
        <v>14</v>
      </c>
      <c r="I6064" t="s">
        <v>18</v>
      </c>
      <c r="J6064" t="s">
        <v>15</v>
      </c>
      <c r="K6064" t="s">
        <v>43</v>
      </c>
      <c r="L6064">
        <v>1</v>
      </c>
      <c r="M6064">
        <v>1001</v>
      </c>
      <c r="O6064" t="s">
        <v>25</v>
      </c>
      <c r="R6064" t="s">
        <v>44</v>
      </c>
      <c r="S6064" s="49" t="str">
        <f t="shared" si="753"/>
        <v>Card</v>
      </c>
      <c r="T6064" s="3">
        <v>0.03</v>
      </c>
      <c r="U6064" s="2">
        <v>7.42</v>
      </c>
      <c r="V6064" s="2">
        <v>2.2200000000000002</v>
      </c>
      <c r="W6064" s="54">
        <f>_xlfn.XLOOKUP(M6064,Market!A:A,Market!F:F,0)</f>
        <v>0.06</v>
      </c>
      <c r="X6064" s="55">
        <f t="shared" si="754"/>
        <v>0.22259999999999999</v>
      </c>
      <c r="Y6064" s="55">
        <f t="shared" si="755"/>
        <v>5.1999999999999993</v>
      </c>
      <c r="Z6064" s="54">
        <f t="shared" si="756"/>
        <v>0.70080862533692712</v>
      </c>
      <c r="AA6064" s="49" t="str">
        <f t="shared" ca="1" si="757"/>
        <v>N</v>
      </c>
      <c r="AB6064" s="49">
        <f t="shared" ca="1" si="758"/>
        <v>5</v>
      </c>
      <c r="AC6064" s="49" t="str">
        <f t="shared" ca="1" si="759"/>
        <v>N</v>
      </c>
    </row>
    <row r="6065" spans="1:29" x14ac:dyDescent="0.25">
      <c r="A6065">
        <v>4362</v>
      </c>
      <c r="B6065" s="9">
        <v>43564</v>
      </c>
      <c r="C6065" s="50" t="str">
        <f t="shared" si="752"/>
        <v>N</v>
      </c>
      <c r="D6065" s="52">
        <f>_xlfn.XLOOKUP(B6065,Cal_Date!B:B,Cal_Date!A:A,0)</f>
        <v>2</v>
      </c>
      <c r="E6065">
        <v>2019</v>
      </c>
      <c r="F6065" t="s">
        <v>122</v>
      </c>
      <c r="G6065" t="s">
        <v>129</v>
      </c>
      <c r="H6065" t="s">
        <v>48</v>
      </c>
      <c r="I6065" t="s">
        <v>18</v>
      </c>
      <c r="J6065" t="s">
        <v>10</v>
      </c>
      <c r="K6065" t="s">
        <v>43</v>
      </c>
      <c r="L6065">
        <v>2</v>
      </c>
      <c r="M6065">
        <v>1003</v>
      </c>
      <c r="O6065" t="s">
        <v>25</v>
      </c>
      <c r="R6065" t="s">
        <v>44</v>
      </c>
      <c r="S6065" s="49" t="str">
        <f t="shared" si="753"/>
        <v>Card</v>
      </c>
      <c r="T6065" s="3">
        <v>0.03</v>
      </c>
      <c r="U6065" s="2">
        <v>14.84</v>
      </c>
      <c r="V6065" s="2">
        <v>2.92</v>
      </c>
      <c r="W6065" s="54">
        <f>_xlfn.XLOOKUP(M6065,Market!A:A,Market!F:F,0)</f>
        <v>0.06</v>
      </c>
      <c r="X6065" s="55">
        <f t="shared" si="754"/>
        <v>0.44519999999999998</v>
      </c>
      <c r="Y6065" s="55">
        <f t="shared" si="755"/>
        <v>11.92</v>
      </c>
      <c r="Z6065" s="54">
        <f t="shared" si="756"/>
        <v>0.80323450134770891</v>
      </c>
      <c r="AA6065" s="49" t="str">
        <f t="shared" ca="1" si="757"/>
        <v>N</v>
      </c>
      <c r="AB6065" s="49">
        <f t="shared" ca="1" si="758"/>
        <v>5</v>
      </c>
      <c r="AC6065" s="49" t="str">
        <f t="shared" ca="1" si="759"/>
        <v>N</v>
      </c>
    </row>
    <row r="6066" spans="1:29" x14ac:dyDescent="0.25">
      <c r="A6066">
        <v>4363</v>
      </c>
      <c r="B6066" s="9">
        <v>43564</v>
      </c>
      <c r="C6066" s="50" t="str">
        <f t="shared" si="752"/>
        <v>N</v>
      </c>
      <c r="D6066" s="52">
        <f>_xlfn.XLOOKUP(B6066,Cal_Date!B:B,Cal_Date!A:A,0)</f>
        <v>2</v>
      </c>
      <c r="E6066">
        <v>2019</v>
      </c>
      <c r="F6066" t="s">
        <v>122</v>
      </c>
      <c r="G6066" t="s">
        <v>129</v>
      </c>
      <c r="H6066" t="s">
        <v>48</v>
      </c>
      <c r="I6066" t="s">
        <v>18</v>
      </c>
      <c r="J6066" t="s">
        <v>10</v>
      </c>
      <c r="K6066" t="s">
        <v>43</v>
      </c>
      <c r="L6066">
        <v>2</v>
      </c>
      <c r="M6066">
        <v>1004</v>
      </c>
      <c r="O6066" t="s">
        <v>28</v>
      </c>
      <c r="R6066" t="s">
        <v>44</v>
      </c>
      <c r="S6066" s="49" t="str">
        <f t="shared" si="753"/>
        <v>Card</v>
      </c>
      <c r="T6066" s="3">
        <v>0.03</v>
      </c>
      <c r="U6066" s="2">
        <v>14.84</v>
      </c>
      <c r="V6066" s="2">
        <v>2.92</v>
      </c>
      <c r="W6066" s="54">
        <f>_xlfn.XLOOKUP(M6066,Market!A:A,Market!F:F,0)</f>
        <v>0.06</v>
      </c>
      <c r="X6066" s="55">
        <f t="shared" si="754"/>
        <v>0.44519999999999998</v>
      </c>
      <c r="Y6066" s="55">
        <f t="shared" si="755"/>
        <v>11.92</v>
      </c>
      <c r="Z6066" s="54">
        <f t="shared" si="756"/>
        <v>0.80323450134770891</v>
      </c>
      <c r="AA6066" s="49" t="str">
        <f t="shared" ca="1" si="757"/>
        <v>N</v>
      </c>
      <c r="AB6066" s="49">
        <f t="shared" ca="1" si="758"/>
        <v>5</v>
      </c>
      <c r="AC6066" s="49" t="str">
        <f t="shared" ca="1" si="759"/>
        <v>N</v>
      </c>
    </row>
    <row r="6067" spans="1:29" x14ac:dyDescent="0.25">
      <c r="A6067">
        <v>4364</v>
      </c>
      <c r="B6067" s="9">
        <v>43564</v>
      </c>
      <c r="C6067" s="50" t="str">
        <f t="shared" si="752"/>
        <v>N</v>
      </c>
      <c r="D6067" s="52">
        <f>_xlfn.XLOOKUP(B6067,Cal_Date!B:B,Cal_Date!A:A,0)</f>
        <v>2</v>
      </c>
      <c r="E6067">
        <v>2019</v>
      </c>
      <c r="F6067" t="s">
        <v>122</v>
      </c>
      <c r="G6067" t="s">
        <v>129</v>
      </c>
      <c r="H6067" t="s">
        <v>14</v>
      </c>
      <c r="I6067" t="s">
        <v>13</v>
      </c>
      <c r="J6067" t="s">
        <v>15</v>
      </c>
      <c r="K6067" t="s">
        <v>43</v>
      </c>
      <c r="L6067">
        <v>1</v>
      </c>
      <c r="M6067">
        <v>1003</v>
      </c>
      <c r="O6067" t="s">
        <v>25</v>
      </c>
      <c r="R6067" t="s">
        <v>44</v>
      </c>
      <c r="S6067" s="49" t="str">
        <f t="shared" si="753"/>
        <v>Card</v>
      </c>
      <c r="T6067" s="3">
        <v>0.03</v>
      </c>
      <c r="U6067" s="2">
        <v>6.8900000000000006</v>
      </c>
      <c r="V6067" s="2">
        <v>2.12</v>
      </c>
      <c r="W6067" s="54">
        <f>_xlfn.XLOOKUP(M6067,Market!A:A,Market!F:F,0)</f>
        <v>0.06</v>
      </c>
      <c r="X6067" s="55">
        <f t="shared" si="754"/>
        <v>0.20670000000000002</v>
      </c>
      <c r="Y6067" s="55">
        <f t="shared" si="755"/>
        <v>4.7700000000000005</v>
      </c>
      <c r="Z6067" s="54">
        <f t="shared" si="756"/>
        <v>0.69230769230769229</v>
      </c>
      <c r="AA6067" s="49" t="str">
        <f t="shared" ca="1" si="757"/>
        <v>N</v>
      </c>
      <c r="AB6067" s="49">
        <f t="shared" ca="1" si="758"/>
        <v>5</v>
      </c>
      <c r="AC6067" s="49" t="str">
        <f t="shared" ca="1" si="759"/>
        <v>N</v>
      </c>
    </row>
    <row r="6068" spans="1:29" x14ac:dyDescent="0.25">
      <c r="A6068">
        <v>4365</v>
      </c>
      <c r="B6068" s="9">
        <v>43564</v>
      </c>
      <c r="C6068" s="50" t="str">
        <f t="shared" si="752"/>
        <v>N</v>
      </c>
      <c r="D6068" s="52">
        <f>_xlfn.XLOOKUP(B6068,Cal_Date!B:B,Cal_Date!A:A,0)</f>
        <v>2</v>
      </c>
      <c r="E6068">
        <v>2019</v>
      </c>
      <c r="F6068" t="s">
        <v>122</v>
      </c>
      <c r="G6068" t="s">
        <v>129</v>
      </c>
      <c r="H6068" t="s">
        <v>14</v>
      </c>
      <c r="I6068" t="s">
        <v>13</v>
      </c>
      <c r="J6068" t="s">
        <v>15</v>
      </c>
      <c r="K6068" t="s">
        <v>43</v>
      </c>
      <c r="L6068">
        <v>1</v>
      </c>
      <c r="M6068">
        <v>1005</v>
      </c>
      <c r="O6068" t="s">
        <v>25</v>
      </c>
      <c r="R6068" t="s">
        <v>44</v>
      </c>
      <c r="S6068" s="49" t="str">
        <f t="shared" si="753"/>
        <v>Card</v>
      </c>
      <c r="T6068" s="3">
        <v>0.03</v>
      </c>
      <c r="U6068" s="2">
        <v>7.6229999999999993</v>
      </c>
      <c r="V6068" s="2">
        <v>2.2400000000000002</v>
      </c>
      <c r="W6068" s="54">
        <f>_xlfn.XLOOKUP(M6068,Market!A:A,Market!F:F,0)</f>
        <v>8.8999999999999996E-2</v>
      </c>
      <c r="X6068" s="55">
        <f t="shared" si="754"/>
        <v>0.22868999999999998</v>
      </c>
      <c r="Y6068" s="55">
        <f t="shared" si="755"/>
        <v>5.3829999999999991</v>
      </c>
      <c r="Z6068" s="54">
        <f t="shared" si="756"/>
        <v>0.70615243342516065</v>
      </c>
      <c r="AA6068" s="49" t="str">
        <f t="shared" ca="1" si="757"/>
        <v>N</v>
      </c>
      <c r="AB6068" s="49">
        <f t="shared" ca="1" si="758"/>
        <v>5</v>
      </c>
      <c r="AC6068" s="49" t="str">
        <f t="shared" ca="1" si="759"/>
        <v>N</v>
      </c>
    </row>
    <row r="6069" spans="1:29" x14ac:dyDescent="0.25">
      <c r="A6069">
        <v>4366</v>
      </c>
      <c r="B6069" s="9">
        <v>43564</v>
      </c>
      <c r="C6069" s="50" t="str">
        <f t="shared" si="752"/>
        <v>N</v>
      </c>
      <c r="D6069" s="52">
        <f>_xlfn.XLOOKUP(B6069,Cal_Date!B:B,Cal_Date!A:A,0)</f>
        <v>2</v>
      </c>
      <c r="E6069">
        <v>2019</v>
      </c>
      <c r="F6069" t="s">
        <v>122</v>
      </c>
      <c r="G6069" t="s">
        <v>129</v>
      </c>
      <c r="H6069" t="s">
        <v>14</v>
      </c>
      <c r="I6069" t="s">
        <v>18</v>
      </c>
      <c r="J6069" t="s">
        <v>15</v>
      </c>
      <c r="K6069" t="s">
        <v>43</v>
      </c>
      <c r="L6069">
        <v>1</v>
      </c>
      <c r="M6069">
        <v>1007</v>
      </c>
      <c r="O6069" t="s">
        <v>28</v>
      </c>
      <c r="R6069" t="s">
        <v>44</v>
      </c>
      <c r="S6069" s="49" t="str">
        <f t="shared" si="753"/>
        <v>Card</v>
      </c>
      <c r="T6069" s="3">
        <v>0.03</v>
      </c>
      <c r="U6069" s="2">
        <v>7.0785</v>
      </c>
      <c r="V6069" s="2">
        <v>2.1</v>
      </c>
      <c r="W6069" s="54">
        <f>_xlfn.XLOOKUP(M6069,Market!A:A,Market!F:F,0)</f>
        <v>8.8999999999999996E-2</v>
      </c>
      <c r="X6069" s="55">
        <f t="shared" si="754"/>
        <v>0.21235499999999999</v>
      </c>
      <c r="Y6069" s="55">
        <f t="shared" si="755"/>
        <v>4.9785000000000004</v>
      </c>
      <c r="Z6069" s="54">
        <f t="shared" si="756"/>
        <v>0.70332697605424888</v>
      </c>
      <c r="AA6069" s="49" t="str">
        <f t="shared" ca="1" si="757"/>
        <v>N</v>
      </c>
      <c r="AB6069" s="49">
        <f t="shared" ca="1" si="758"/>
        <v>5</v>
      </c>
      <c r="AC6069" s="49" t="str">
        <f t="shared" ca="1" si="759"/>
        <v>N</v>
      </c>
    </row>
    <row r="6070" spans="1:29" x14ac:dyDescent="0.25">
      <c r="A6070">
        <v>4367</v>
      </c>
      <c r="B6070" s="9">
        <v>43564</v>
      </c>
      <c r="C6070" s="50" t="str">
        <f t="shared" si="752"/>
        <v>N</v>
      </c>
      <c r="D6070" s="52">
        <f>_xlfn.XLOOKUP(B6070,Cal_Date!B:B,Cal_Date!A:A,0)</f>
        <v>2</v>
      </c>
      <c r="E6070">
        <v>2019</v>
      </c>
      <c r="F6070" t="s">
        <v>122</v>
      </c>
      <c r="G6070" t="s">
        <v>129</v>
      </c>
      <c r="H6070" t="s">
        <v>48</v>
      </c>
      <c r="I6070" t="s">
        <v>18</v>
      </c>
      <c r="J6070" t="s">
        <v>10</v>
      </c>
      <c r="K6070" t="s">
        <v>43</v>
      </c>
      <c r="L6070">
        <v>2</v>
      </c>
      <c r="M6070">
        <v>1009</v>
      </c>
      <c r="O6070" t="s">
        <v>28</v>
      </c>
      <c r="R6070" t="s">
        <v>44</v>
      </c>
      <c r="S6070" s="49" t="str">
        <f t="shared" si="753"/>
        <v>Card</v>
      </c>
      <c r="T6070" s="3">
        <v>0.03</v>
      </c>
      <c r="U6070" s="2">
        <v>15.245999999999999</v>
      </c>
      <c r="V6070" s="2">
        <v>2.92</v>
      </c>
      <c r="W6070" s="54">
        <f>_xlfn.XLOOKUP(M6070,Market!A:A,Market!F:F,0)</f>
        <v>8.8999999999999996E-2</v>
      </c>
      <c r="X6070" s="55">
        <f t="shared" si="754"/>
        <v>0.45737999999999995</v>
      </c>
      <c r="Y6070" s="55">
        <f t="shared" si="755"/>
        <v>12.325999999999999</v>
      </c>
      <c r="Z6070" s="54">
        <f t="shared" si="756"/>
        <v>0.80847435392889933</v>
      </c>
      <c r="AA6070" s="49" t="str">
        <f t="shared" ca="1" si="757"/>
        <v>N</v>
      </c>
      <c r="AB6070" s="49">
        <f t="shared" ca="1" si="758"/>
        <v>5</v>
      </c>
      <c r="AC6070" s="49" t="str">
        <f t="shared" ca="1" si="759"/>
        <v>N</v>
      </c>
    </row>
    <row r="6071" spans="1:29" x14ac:dyDescent="0.25">
      <c r="A6071">
        <v>4368</v>
      </c>
      <c r="B6071" s="9">
        <v>43564</v>
      </c>
      <c r="C6071" s="50" t="str">
        <f t="shared" si="752"/>
        <v>N</v>
      </c>
      <c r="D6071" s="52">
        <f>_xlfn.XLOOKUP(B6071,Cal_Date!B:B,Cal_Date!A:A,0)</f>
        <v>2</v>
      </c>
      <c r="E6071">
        <v>2019</v>
      </c>
      <c r="F6071" t="s">
        <v>122</v>
      </c>
      <c r="G6071" t="s">
        <v>129</v>
      </c>
      <c r="H6071" t="s">
        <v>11</v>
      </c>
      <c r="I6071" t="s">
        <v>11</v>
      </c>
      <c r="J6071" t="s">
        <v>15</v>
      </c>
      <c r="K6071" t="s">
        <v>42</v>
      </c>
      <c r="L6071">
        <v>1</v>
      </c>
      <c r="M6071">
        <v>1001</v>
      </c>
      <c r="O6071" t="s">
        <v>25</v>
      </c>
      <c r="R6071" t="s">
        <v>44</v>
      </c>
      <c r="S6071" s="49" t="str">
        <f t="shared" si="753"/>
        <v>Card</v>
      </c>
      <c r="T6071" s="3">
        <v>0.03</v>
      </c>
      <c r="U6071" s="2">
        <v>2.6500000000000004</v>
      </c>
      <c r="V6071" s="2">
        <v>0.87</v>
      </c>
      <c r="W6071" s="54">
        <f>_xlfn.XLOOKUP(M6071,Market!A:A,Market!F:F,0)</f>
        <v>0.06</v>
      </c>
      <c r="X6071" s="55">
        <f t="shared" si="754"/>
        <v>7.9500000000000001E-2</v>
      </c>
      <c r="Y6071" s="55">
        <f t="shared" si="755"/>
        <v>1.7800000000000002</v>
      </c>
      <c r="Z6071" s="54">
        <f t="shared" si="756"/>
        <v>0.67169811320754713</v>
      </c>
      <c r="AA6071" s="49" t="str">
        <f t="shared" ca="1" si="757"/>
        <v>N</v>
      </c>
      <c r="AB6071" s="49">
        <f t="shared" ca="1" si="758"/>
        <v>5</v>
      </c>
      <c r="AC6071" s="49" t="str">
        <f t="shared" ca="1" si="759"/>
        <v>N</v>
      </c>
    </row>
    <row r="6072" spans="1:29" x14ac:dyDescent="0.25">
      <c r="A6072">
        <v>4369</v>
      </c>
      <c r="B6072" s="9">
        <v>43564</v>
      </c>
      <c r="C6072" s="50" t="str">
        <f t="shared" si="752"/>
        <v>N</v>
      </c>
      <c r="D6072" s="52">
        <f>_xlfn.XLOOKUP(B6072,Cal_Date!B:B,Cal_Date!A:A,0)</f>
        <v>2</v>
      </c>
      <c r="E6072">
        <v>2019</v>
      </c>
      <c r="F6072" t="s">
        <v>122</v>
      </c>
      <c r="G6072" t="s">
        <v>129</v>
      </c>
      <c r="H6072" t="s">
        <v>11</v>
      </c>
      <c r="I6072" t="s">
        <v>11</v>
      </c>
      <c r="J6072" t="s">
        <v>15</v>
      </c>
      <c r="K6072" t="s">
        <v>42</v>
      </c>
      <c r="L6072">
        <v>2</v>
      </c>
      <c r="M6072">
        <v>1010</v>
      </c>
      <c r="O6072" t="s">
        <v>25</v>
      </c>
      <c r="R6072" t="s">
        <v>44</v>
      </c>
      <c r="S6072" s="49" t="str">
        <f t="shared" si="753"/>
        <v>Card</v>
      </c>
      <c r="T6072" s="3">
        <v>0.03</v>
      </c>
      <c r="U6072" s="2">
        <v>5.4</v>
      </c>
      <c r="V6072" s="2">
        <v>1.74</v>
      </c>
      <c r="W6072" s="54">
        <f>_xlfn.XLOOKUP(M6072,Market!A:A,Market!F:F,0)</f>
        <v>0.08</v>
      </c>
      <c r="X6072" s="55">
        <f t="shared" si="754"/>
        <v>0.16200000000000001</v>
      </c>
      <c r="Y6072" s="55">
        <f t="shared" si="755"/>
        <v>3.66</v>
      </c>
      <c r="Z6072" s="54">
        <f t="shared" si="756"/>
        <v>0.67777777777777781</v>
      </c>
      <c r="AA6072" s="49" t="str">
        <f t="shared" ca="1" si="757"/>
        <v>N</v>
      </c>
      <c r="AB6072" s="49">
        <f t="shared" ca="1" si="758"/>
        <v>5</v>
      </c>
      <c r="AC6072" s="49" t="str">
        <f t="shared" ca="1" si="759"/>
        <v>N</v>
      </c>
    </row>
    <row r="6073" spans="1:29" x14ac:dyDescent="0.25">
      <c r="A6073">
        <v>4370</v>
      </c>
      <c r="B6073" s="9">
        <v>43564</v>
      </c>
      <c r="C6073" s="50" t="str">
        <f t="shared" si="752"/>
        <v>N</v>
      </c>
      <c r="D6073" s="52">
        <f>_xlfn.XLOOKUP(B6073,Cal_Date!B:B,Cal_Date!A:A,0)</f>
        <v>2</v>
      </c>
      <c r="E6073">
        <v>2019</v>
      </c>
      <c r="F6073" t="s">
        <v>122</v>
      </c>
      <c r="G6073" t="s">
        <v>129</v>
      </c>
      <c r="H6073" t="s">
        <v>48</v>
      </c>
      <c r="I6073" t="s">
        <v>18</v>
      </c>
      <c r="J6073" t="s">
        <v>10</v>
      </c>
      <c r="K6073" t="s">
        <v>43</v>
      </c>
      <c r="L6073">
        <v>1</v>
      </c>
      <c r="M6073">
        <v>1010</v>
      </c>
      <c r="O6073" t="s">
        <v>25</v>
      </c>
      <c r="R6073" t="s">
        <v>44</v>
      </c>
      <c r="S6073" s="49" t="str">
        <f t="shared" si="753"/>
        <v>Card</v>
      </c>
      <c r="T6073" s="3">
        <v>0.03</v>
      </c>
      <c r="U6073" s="2">
        <v>7.5600000000000005</v>
      </c>
      <c r="V6073" s="2">
        <v>1.46</v>
      </c>
      <c r="W6073" s="54">
        <f>_xlfn.XLOOKUP(M6073,Market!A:A,Market!F:F,0)</f>
        <v>0.08</v>
      </c>
      <c r="X6073" s="55">
        <f t="shared" si="754"/>
        <v>0.2268</v>
      </c>
      <c r="Y6073" s="55">
        <f t="shared" si="755"/>
        <v>6.1000000000000005</v>
      </c>
      <c r="Z6073" s="54">
        <f t="shared" si="756"/>
        <v>0.80687830687830686</v>
      </c>
      <c r="AA6073" s="49" t="str">
        <f t="shared" ca="1" si="757"/>
        <v>N</v>
      </c>
      <c r="AB6073" s="49">
        <f t="shared" ca="1" si="758"/>
        <v>5</v>
      </c>
      <c r="AC6073" s="49" t="str">
        <f t="shared" ca="1" si="759"/>
        <v>N</v>
      </c>
    </row>
    <row r="6074" spans="1:29" x14ac:dyDescent="0.25">
      <c r="A6074">
        <v>4371</v>
      </c>
      <c r="B6074" s="9">
        <v>43564</v>
      </c>
      <c r="C6074" s="50" t="str">
        <f t="shared" si="752"/>
        <v>N</v>
      </c>
      <c r="D6074" s="52">
        <f>_xlfn.XLOOKUP(B6074,Cal_Date!B:B,Cal_Date!A:A,0)</f>
        <v>2</v>
      </c>
      <c r="E6074">
        <v>2019</v>
      </c>
      <c r="F6074" t="s">
        <v>122</v>
      </c>
      <c r="G6074" t="s">
        <v>129</v>
      </c>
      <c r="H6074" t="s">
        <v>11</v>
      </c>
      <c r="I6074" t="s">
        <v>13</v>
      </c>
      <c r="J6074" t="s">
        <v>15</v>
      </c>
      <c r="K6074" t="s">
        <v>42</v>
      </c>
      <c r="L6074">
        <v>2</v>
      </c>
      <c r="M6074">
        <v>1010</v>
      </c>
      <c r="O6074" t="s">
        <v>25</v>
      </c>
      <c r="R6074" t="s">
        <v>44</v>
      </c>
      <c r="S6074" s="49" t="str">
        <f t="shared" si="753"/>
        <v>Card</v>
      </c>
      <c r="T6074" s="3">
        <v>0.03</v>
      </c>
      <c r="U6074" s="2">
        <v>5.4</v>
      </c>
      <c r="V6074" s="2">
        <v>2.84</v>
      </c>
      <c r="W6074" s="54">
        <f>_xlfn.XLOOKUP(M6074,Market!A:A,Market!F:F,0)</f>
        <v>0.08</v>
      </c>
      <c r="X6074" s="55">
        <f t="shared" si="754"/>
        <v>0.16200000000000001</v>
      </c>
      <c r="Y6074" s="55">
        <f t="shared" si="755"/>
        <v>2.5600000000000005</v>
      </c>
      <c r="Z6074" s="54">
        <f t="shared" si="756"/>
        <v>0.47407407407407415</v>
      </c>
      <c r="AA6074" s="49" t="str">
        <f t="shared" ca="1" si="757"/>
        <v>N</v>
      </c>
      <c r="AB6074" s="49">
        <f t="shared" ca="1" si="758"/>
        <v>5</v>
      </c>
      <c r="AC6074" s="49" t="str">
        <f t="shared" ca="1" si="759"/>
        <v>N</v>
      </c>
    </row>
    <row r="6075" spans="1:29" x14ac:dyDescent="0.25">
      <c r="A6075">
        <v>4372</v>
      </c>
      <c r="B6075" s="9">
        <v>43564</v>
      </c>
      <c r="C6075" s="50" t="str">
        <f t="shared" si="752"/>
        <v>N</v>
      </c>
      <c r="D6075" s="52">
        <f>_xlfn.XLOOKUP(B6075,Cal_Date!B:B,Cal_Date!A:A,0)</f>
        <v>2</v>
      </c>
      <c r="E6075">
        <v>2019</v>
      </c>
      <c r="F6075" t="s">
        <v>122</v>
      </c>
      <c r="G6075" t="s">
        <v>129</v>
      </c>
      <c r="H6075" t="s">
        <v>48</v>
      </c>
      <c r="I6075" t="s">
        <v>18</v>
      </c>
      <c r="J6075" t="s">
        <v>10</v>
      </c>
      <c r="K6075" t="s">
        <v>43</v>
      </c>
      <c r="L6075">
        <v>1</v>
      </c>
      <c r="M6075">
        <v>1010</v>
      </c>
      <c r="O6075" t="s">
        <v>25</v>
      </c>
      <c r="R6075" t="s">
        <v>44</v>
      </c>
      <c r="S6075" s="49" t="str">
        <f t="shared" si="753"/>
        <v>Card</v>
      </c>
      <c r="T6075" s="3">
        <v>0.03</v>
      </c>
      <c r="U6075" s="2">
        <v>7.5600000000000005</v>
      </c>
      <c r="V6075" s="2">
        <v>1.46</v>
      </c>
      <c r="W6075" s="54">
        <f>_xlfn.XLOOKUP(M6075,Market!A:A,Market!F:F,0)</f>
        <v>0.08</v>
      </c>
      <c r="X6075" s="55">
        <f t="shared" si="754"/>
        <v>0.2268</v>
      </c>
      <c r="Y6075" s="55">
        <f t="shared" si="755"/>
        <v>6.1000000000000005</v>
      </c>
      <c r="Z6075" s="54">
        <f t="shared" si="756"/>
        <v>0.80687830687830686</v>
      </c>
      <c r="AA6075" s="49" t="str">
        <f t="shared" ca="1" si="757"/>
        <v>N</v>
      </c>
      <c r="AB6075" s="49">
        <f t="shared" ca="1" si="758"/>
        <v>5</v>
      </c>
      <c r="AC6075" s="49" t="str">
        <f t="shared" ca="1" si="759"/>
        <v>N</v>
      </c>
    </row>
    <row r="6076" spans="1:29" x14ac:dyDescent="0.25">
      <c r="A6076">
        <v>4373</v>
      </c>
      <c r="B6076" s="9">
        <v>43564</v>
      </c>
      <c r="C6076" s="50" t="str">
        <f t="shared" si="752"/>
        <v>N</v>
      </c>
      <c r="D6076" s="52">
        <f>_xlfn.XLOOKUP(B6076,Cal_Date!B:B,Cal_Date!A:A,0)</f>
        <v>2</v>
      </c>
      <c r="E6076">
        <v>2019</v>
      </c>
      <c r="F6076" t="s">
        <v>122</v>
      </c>
      <c r="G6076" t="s">
        <v>129</v>
      </c>
      <c r="H6076" t="s">
        <v>14</v>
      </c>
      <c r="I6076" t="s">
        <v>18</v>
      </c>
      <c r="J6076" t="s">
        <v>15</v>
      </c>
      <c r="K6076" t="s">
        <v>43</v>
      </c>
      <c r="L6076">
        <v>1</v>
      </c>
      <c r="M6076">
        <v>1011</v>
      </c>
      <c r="O6076" t="s">
        <v>25</v>
      </c>
      <c r="R6076" t="s">
        <v>44</v>
      </c>
      <c r="S6076" s="49" t="str">
        <f t="shared" si="753"/>
        <v>Card</v>
      </c>
      <c r="T6076" s="3">
        <v>0.03</v>
      </c>
      <c r="U6076" s="2">
        <v>6.8900000000000006</v>
      </c>
      <c r="V6076" s="2">
        <v>2.1</v>
      </c>
      <c r="W6076" s="54">
        <f>_xlfn.XLOOKUP(M6076,Market!A:A,Market!F:F,0)</f>
        <v>0.06</v>
      </c>
      <c r="X6076" s="55">
        <f t="shared" si="754"/>
        <v>0.20670000000000002</v>
      </c>
      <c r="Y6076" s="55">
        <f t="shared" si="755"/>
        <v>4.7900000000000009</v>
      </c>
      <c r="Z6076" s="54">
        <f t="shared" si="756"/>
        <v>0.69521044992743108</v>
      </c>
      <c r="AA6076" s="49" t="str">
        <f t="shared" ca="1" si="757"/>
        <v>N</v>
      </c>
      <c r="AB6076" s="49">
        <f t="shared" ca="1" si="758"/>
        <v>5</v>
      </c>
      <c r="AC6076" s="49" t="str">
        <f t="shared" ca="1" si="759"/>
        <v>N</v>
      </c>
    </row>
    <row r="6077" spans="1:29" x14ac:dyDescent="0.25">
      <c r="A6077">
        <v>4374</v>
      </c>
      <c r="B6077" s="9">
        <v>43564</v>
      </c>
      <c r="C6077" s="50" t="str">
        <f t="shared" si="752"/>
        <v>N</v>
      </c>
      <c r="D6077" s="52">
        <f>_xlfn.XLOOKUP(B6077,Cal_Date!B:B,Cal_Date!A:A,0)</f>
        <v>2</v>
      </c>
      <c r="E6077">
        <v>2019</v>
      </c>
      <c r="F6077" t="s">
        <v>122</v>
      </c>
      <c r="G6077" t="s">
        <v>129</v>
      </c>
      <c r="H6077" t="s">
        <v>14</v>
      </c>
      <c r="I6077" t="s">
        <v>18</v>
      </c>
      <c r="J6077" t="s">
        <v>15</v>
      </c>
      <c r="K6077" t="s">
        <v>43</v>
      </c>
      <c r="L6077">
        <v>1</v>
      </c>
      <c r="M6077">
        <v>1007</v>
      </c>
      <c r="O6077" t="s">
        <v>28</v>
      </c>
      <c r="R6077" t="s">
        <v>44</v>
      </c>
      <c r="S6077" s="49" t="str">
        <f t="shared" si="753"/>
        <v>Card</v>
      </c>
      <c r="T6077" s="3">
        <v>0.03</v>
      </c>
      <c r="U6077" s="2">
        <v>7.0785</v>
      </c>
      <c r="V6077" s="2">
        <v>2.1</v>
      </c>
      <c r="W6077" s="54">
        <f>_xlfn.XLOOKUP(M6077,Market!A:A,Market!F:F,0)</f>
        <v>8.8999999999999996E-2</v>
      </c>
      <c r="X6077" s="55">
        <f t="shared" si="754"/>
        <v>0.21235499999999999</v>
      </c>
      <c r="Y6077" s="55">
        <f t="shared" si="755"/>
        <v>4.9785000000000004</v>
      </c>
      <c r="Z6077" s="54">
        <f t="shared" si="756"/>
        <v>0.70332697605424888</v>
      </c>
      <c r="AA6077" s="49" t="str">
        <f t="shared" ca="1" si="757"/>
        <v>N</v>
      </c>
      <c r="AB6077" s="49">
        <f t="shared" ca="1" si="758"/>
        <v>5</v>
      </c>
      <c r="AC6077" s="49" t="str">
        <f t="shared" ca="1" si="759"/>
        <v>N</v>
      </c>
    </row>
    <row r="6078" spans="1:29" x14ac:dyDescent="0.25">
      <c r="A6078">
        <v>4375</v>
      </c>
      <c r="B6078" s="9">
        <v>43564</v>
      </c>
      <c r="C6078" s="50" t="str">
        <f t="shared" si="752"/>
        <v>N</v>
      </c>
      <c r="D6078" s="52">
        <f>_xlfn.XLOOKUP(B6078,Cal_Date!B:B,Cal_Date!A:A,0)</f>
        <v>2</v>
      </c>
      <c r="E6078">
        <v>2019</v>
      </c>
      <c r="F6078" t="s">
        <v>122</v>
      </c>
      <c r="G6078" t="s">
        <v>129</v>
      </c>
      <c r="H6078" t="s">
        <v>14</v>
      </c>
      <c r="I6078" t="s">
        <v>18</v>
      </c>
      <c r="J6078" t="s">
        <v>15</v>
      </c>
      <c r="K6078" t="s">
        <v>43</v>
      </c>
      <c r="L6078">
        <v>1</v>
      </c>
      <c r="M6078">
        <v>1007</v>
      </c>
      <c r="O6078" t="s">
        <v>28</v>
      </c>
      <c r="R6078" t="s">
        <v>44</v>
      </c>
      <c r="S6078" s="49" t="str">
        <f t="shared" si="753"/>
        <v>Card</v>
      </c>
      <c r="T6078" s="3">
        <v>0.03</v>
      </c>
      <c r="U6078" s="2">
        <v>7.0785</v>
      </c>
      <c r="V6078" s="2">
        <v>2.1</v>
      </c>
      <c r="W6078" s="54">
        <f>_xlfn.XLOOKUP(M6078,Market!A:A,Market!F:F,0)</f>
        <v>8.8999999999999996E-2</v>
      </c>
      <c r="X6078" s="55">
        <f t="shared" si="754"/>
        <v>0.21235499999999999</v>
      </c>
      <c r="Y6078" s="55">
        <f t="shared" si="755"/>
        <v>4.9785000000000004</v>
      </c>
      <c r="Z6078" s="54">
        <f t="shared" si="756"/>
        <v>0.70332697605424888</v>
      </c>
      <c r="AA6078" s="49" t="str">
        <f t="shared" ca="1" si="757"/>
        <v>N</v>
      </c>
      <c r="AB6078" s="49">
        <f t="shared" ca="1" si="758"/>
        <v>5</v>
      </c>
      <c r="AC6078" s="49" t="str">
        <f t="shared" ca="1" si="759"/>
        <v>N</v>
      </c>
    </row>
    <row r="6079" spans="1:29" x14ac:dyDescent="0.25">
      <c r="A6079">
        <v>4376</v>
      </c>
      <c r="B6079" s="9">
        <v>43564</v>
      </c>
      <c r="C6079" s="50" t="str">
        <f t="shared" si="752"/>
        <v>N</v>
      </c>
      <c r="D6079" s="52">
        <f>_xlfn.XLOOKUP(B6079,Cal_Date!B:B,Cal_Date!A:A,0)</f>
        <v>2</v>
      </c>
      <c r="E6079">
        <v>2019</v>
      </c>
      <c r="F6079" t="s">
        <v>122</v>
      </c>
      <c r="G6079" t="s">
        <v>129</v>
      </c>
      <c r="H6079" t="s">
        <v>11</v>
      </c>
      <c r="I6079" t="s">
        <v>11</v>
      </c>
      <c r="J6079" t="s">
        <v>15</v>
      </c>
      <c r="K6079" t="s">
        <v>42</v>
      </c>
      <c r="L6079">
        <v>2</v>
      </c>
      <c r="M6079">
        <v>1008</v>
      </c>
      <c r="O6079" t="s">
        <v>28</v>
      </c>
      <c r="R6079" t="s">
        <v>44</v>
      </c>
      <c r="S6079" s="49" t="str">
        <f t="shared" si="753"/>
        <v>Card</v>
      </c>
      <c r="T6079" s="3">
        <v>0.03</v>
      </c>
      <c r="U6079" s="2">
        <v>5.4450000000000003</v>
      </c>
      <c r="V6079" s="2">
        <v>1.74</v>
      </c>
      <c r="W6079" s="54">
        <f>_xlfn.XLOOKUP(M6079,Market!A:A,Market!F:F,0)</f>
        <v>8.8999999999999996E-2</v>
      </c>
      <c r="X6079" s="55">
        <f t="shared" si="754"/>
        <v>0.16335</v>
      </c>
      <c r="Y6079" s="55">
        <f t="shared" si="755"/>
        <v>3.7050000000000001</v>
      </c>
      <c r="Z6079" s="54">
        <f t="shared" si="756"/>
        <v>0.68044077134986225</v>
      </c>
      <c r="AA6079" s="49" t="str">
        <f t="shared" ca="1" si="757"/>
        <v>N</v>
      </c>
      <c r="AB6079" s="49">
        <f t="shared" ca="1" si="758"/>
        <v>5</v>
      </c>
      <c r="AC6079" s="49" t="str">
        <f t="shared" ca="1" si="759"/>
        <v>N</v>
      </c>
    </row>
    <row r="6080" spans="1:29" x14ac:dyDescent="0.25">
      <c r="A6080">
        <v>4377</v>
      </c>
      <c r="B6080" s="9">
        <v>43564</v>
      </c>
      <c r="C6080" s="50" t="str">
        <f t="shared" si="752"/>
        <v>N</v>
      </c>
      <c r="D6080" s="52">
        <f>_xlfn.XLOOKUP(B6080,Cal_Date!B:B,Cal_Date!A:A,0)</f>
        <v>2</v>
      </c>
      <c r="E6080">
        <v>2019</v>
      </c>
      <c r="F6080" t="s">
        <v>122</v>
      </c>
      <c r="G6080" t="s">
        <v>129</v>
      </c>
      <c r="H6080" t="s">
        <v>11</v>
      </c>
      <c r="I6080" t="s">
        <v>11</v>
      </c>
      <c r="J6080" t="s">
        <v>15</v>
      </c>
      <c r="K6080" t="s">
        <v>42</v>
      </c>
      <c r="L6080">
        <v>1</v>
      </c>
      <c r="M6080">
        <v>1004</v>
      </c>
      <c r="O6080" t="s">
        <v>28</v>
      </c>
      <c r="R6080" t="s">
        <v>44</v>
      </c>
      <c r="S6080" s="49" t="str">
        <f t="shared" si="753"/>
        <v>Card</v>
      </c>
      <c r="T6080" s="3">
        <v>0.03</v>
      </c>
      <c r="U6080" s="2">
        <v>2.6500000000000004</v>
      </c>
      <c r="V6080" s="2">
        <v>0.87</v>
      </c>
      <c r="W6080" s="54">
        <f>_xlfn.XLOOKUP(M6080,Market!A:A,Market!F:F,0)</f>
        <v>0.06</v>
      </c>
      <c r="X6080" s="55">
        <f t="shared" si="754"/>
        <v>7.9500000000000001E-2</v>
      </c>
      <c r="Y6080" s="55">
        <f t="shared" si="755"/>
        <v>1.7800000000000002</v>
      </c>
      <c r="Z6080" s="54">
        <f t="shared" si="756"/>
        <v>0.67169811320754713</v>
      </c>
      <c r="AA6080" s="49" t="str">
        <f t="shared" ca="1" si="757"/>
        <v>N</v>
      </c>
      <c r="AB6080" s="49">
        <f t="shared" ca="1" si="758"/>
        <v>5</v>
      </c>
      <c r="AC6080" s="49" t="str">
        <f t="shared" ca="1" si="759"/>
        <v>N</v>
      </c>
    </row>
    <row r="6081" spans="1:29" x14ac:dyDescent="0.25">
      <c r="A6081">
        <v>4378</v>
      </c>
      <c r="B6081" s="9">
        <v>43564</v>
      </c>
      <c r="C6081" s="50" t="str">
        <f t="shared" si="752"/>
        <v>N</v>
      </c>
      <c r="D6081" s="52">
        <f>_xlfn.XLOOKUP(B6081,Cal_Date!B:B,Cal_Date!A:A,0)</f>
        <v>2</v>
      </c>
      <c r="E6081">
        <v>2019</v>
      </c>
      <c r="F6081" t="s">
        <v>122</v>
      </c>
      <c r="G6081" t="s">
        <v>129</v>
      </c>
      <c r="H6081" t="s">
        <v>48</v>
      </c>
      <c r="I6081" t="s">
        <v>18</v>
      </c>
      <c r="J6081" t="s">
        <v>10</v>
      </c>
      <c r="K6081" t="s">
        <v>43</v>
      </c>
      <c r="L6081">
        <v>1</v>
      </c>
      <c r="M6081">
        <v>1003</v>
      </c>
      <c r="O6081" t="s">
        <v>25</v>
      </c>
      <c r="R6081" t="s">
        <v>44</v>
      </c>
      <c r="S6081" s="49" t="str">
        <f t="shared" si="753"/>
        <v>Card</v>
      </c>
      <c r="T6081" s="3">
        <v>0.03</v>
      </c>
      <c r="U6081" s="2">
        <v>7.42</v>
      </c>
      <c r="V6081" s="2">
        <v>1.46</v>
      </c>
      <c r="W6081" s="54">
        <f>_xlfn.XLOOKUP(M6081,Market!A:A,Market!F:F,0)</f>
        <v>0.06</v>
      </c>
      <c r="X6081" s="55">
        <f t="shared" si="754"/>
        <v>0.22259999999999999</v>
      </c>
      <c r="Y6081" s="55">
        <f t="shared" si="755"/>
        <v>5.96</v>
      </c>
      <c r="Z6081" s="54">
        <f t="shared" si="756"/>
        <v>0.80323450134770891</v>
      </c>
      <c r="AA6081" s="49" t="str">
        <f t="shared" ca="1" si="757"/>
        <v>N</v>
      </c>
      <c r="AB6081" s="49">
        <f t="shared" ca="1" si="758"/>
        <v>5</v>
      </c>
      <c r="AC6081" s="49" t="str">
        <f t="shared" ca="1" si="759"/>
        <v>N</v>
      </c>
    </row>
    <row r="6082" spans="1:29" x14ac:dyDescent="0.25">
      <c r="A6082">
        <v>4379</v>
      </c>
      <c r="B6082" s="9">
        <v>43564</v>
      </c>
      <c r="C6082" s="50" t="str">
        <f t="shared" si="752"/>
        <v>N</v>
      </c>
      <c r="D6082" s="52">
        <f>_xlfn.XLOOKUP(B6082,Cal_Date!B:B,Cal_Date!A:A,0)</f>
        <v>2</v>
      </c>
      <c r="E6082">
        <v>2019</v>
      </c>
      <c r="F6082" t="s">
        <v>122</v>
      </c>
      <c r="G6082" t="s">
        <v>129</v>
      </c>
      <c r="H6082" t="s">
        <v>48</v>
      </c>
      <c r="I6082" t="s">
        <v>18</v>
      </c>
      <c r="J6082" t="s">
        <v>10</v>
      </c>
      <c r="K6082" t="s">
        <v>43</v>
      </c>
      <c r="L6082">
        <v>1</v>
      </c>
      <c r="M6082">
        <v>1002</v>
      </c>
      <c r="O6082" t="s">
        <v>28</v>
      </c>
      <c r="R6082" t="s">
        <v>44</v>
      </c>
      <c r="S6082" s="49" t="str">
        <f t="shared" si="753"/>
        <v>Card</v>
      </c>
      <c r="T6082" s="3">
        <v>0.03</v>
      </c>
      <c r="U6082" s="2">
        <v>7.42</v>
      </c>
      <c r="V6082" s="2">
        <v>1.46</v>
      </c>
      <c r="W6082" s="54">
        <f>_xlfn.XLOOKUP(M6082,Market!A:A,Market!F:F,0)</f>
        <v>0.06</v>
      </c>
      <c r="X6082" s="55">
        <f t="shared" si="754"/>
        <v>0.22259999999999999</v>
      </c>
      <c r="Y6082" s="55">
        <f t="shared" si="755"/>
        <v>5.96</v>
      </c>
      <c r="Z6082" s="54">
        <f t="shared" si="756"/>
        <v>0.80323450134770891</v>
      </c>
      <c r="AA6082" s="49" t="str">
        <f t="shared" ca="1" si="757"/>
        <v>N</v>
      </c>
      <c r="AB6082" s="49">
        <f t="shared" ca="1" si="758"/>
        <v>5</v>
      </c>
      <c r="AC6082" s="49" t="str">
        <f t="shared" ca="1" si="759"/>
        <v>N</v>
      </c>
    </row>
    <row r="6083" spans="1:29" x14ac:dyDescent="0.25">
      <c r="A6083">
        <v>4380</v>
      </c>
      <c r="B6083" s="9">
        <v>43564</v>
      </c>
      <c r="C6083" s="50" t="str">
        <f t="shared" ref="C6083:C6146" si="760">IF(OR(B6083="04/01/2018"+0,B6083="04/02/2018"+0),"Y","N")</f>
        <v>N</v>
      </c>
      <c r="D6083" s="52">
        <f>_xlfn.XLOOKUP(B6083,Cal_Date!B:B,Cal_Date!A:A,0)</f>
        <v>2</v>
      </c>
      <c r="E6083">
        <v>2019</v>
      </c>
      <c r="F6083" t="s">
        <v>122</v>
      </c>
      <c r="G6083" t="s">
        <v>129</v>
      </c>
      <c r="H6083" t="s">
        <v>11</v>
      </c>
      <c r="I6083" t="s">
        <v>11</v>
      </c>
      <c r="J6083" t="s">
        <v>15</v>
      </c>
      <c r="K6083" t="s">
        <v>42</v>
      </c>
      <c r="L6083">
        <v>1</v>
      </c>
      <c r="M6083">
        <v>1007</v>
      </c>
      <c r="O6083" t="s">
        <v>28</v>
      </c>
      <c r="R6083" t="s">
        <v>44</v>
      </c>
      <c r="S6083" s="49" t="str">
        <f t="shared" ref="S6083:S6146" si="761">IF(R6083="Cash","Cash","Card")</f>
        <v>Card</v>
      </c>
      <c r="T6083" s="3">
        <v>0.03</v>
      </c>
      <c r="U6083" s="2">
        <v>2.7225000000000001</v>
      </c>
      <c r="V6083" s="2">
        <v>0.87</v>
      </c>
      <c r="W6083" s="54">
        <f>_xlfn.XLOOKUP(M6083,Market!A:A,Market!F:F,0)</f>
        <v>8.8999999999999996E-2</v>
      </c>
      <c r="X6083" s="55">
        <f t="shared" ref="X6083:X6146" si="762">T6083*U6083</f>
        <v>8.1674999999999998E-2</v>
      </c>
      <c r="Y6083" s="55">
        <f t="shared" ref="Y6083:Y6146" si="763">U6083-V6083</f>
        <v>1.8525</v>
      </c>
      <c r="Z6083" s="54">
        <f t="shared" ref="Z6083:Z6146" si="764">Y6083/U6083</f>
        <v>0.68044077134986225</v>
      </c>
      <c r="AA6083" s="49" t="str">
        <f t="shared" ref="AA6083:AA6146" ca="1" si="765">IF(DATEDIF(B6083,TODAY(),"y")&gt;5,"Y","N")</f>
        <v>N</v>
      </c>
      <c r="AB6083" s="49">
        <f t="shared" ref="AB6083:AB6146" ca="1" si="766">DATEDIF(B6083,TODAY(),"y")</f>
        <v>5</v>
      </c>
      <c r="AC6083" s="49" t="str">
        <f t="shared" ref="AC6083:AC6146" ca="1" si="767">IF(AB6083&gt;5,"Y","N")</f>
        <v>N</v>
      </c>
    </row>
    <row r="6084" spans="1:29" x14ac:dyDescent="0.25">
      <c r="A6084">
        <v>4381</v>
      </c>
      <c r="B6084" s="9">
        <v>43564</v>
      </c>
      <c r="C6084" s="50" t="str">
        <f t="shared" si="760"/>
        <v>N</v>
      </c>
      <c r="D6084" s="52">
        <f>_xlfn.XLOOKUP(B6084,Cal_Date!B:B,Cal_Date!A:A,0)</f>
        <v>2</v>
      </c>
      <c r="E6084">
        <v>2019</v>
      </c>
      <c r="F6084" t="s">
        <v>122</v>
      </c>
      <c r="G6084" t="s">
        <v>129</v>
      </c>
      <c r="H6084" t="s">
        <v>11</v>
      </c>
      <c r="I6084" t="s">
        <v>11</v>
      </c>
      <c r="J6084" t="s">
        <v>15</v>
      </c>
      <c r="K6084" t="s">
        <v>42</v>
      </c>
      <c r="L6084">
        <v>1</v>
      </c>
      <c r="M6084">
        <v>1008</v>
      </c>
      <c r="O6084" t="s">
        <v>28</v>
      </c>
      <c r="R6084" t="s">
        <v>44</v>
      </c>
      <c r="S6084" s="49" t="str">
        <f t="shared" si="761"/>
        <v>Card</v>
      </c>
      <c r="T6084" s="3">
        <v>0.03</v>
      </c>
      <c r="U6084" s="2">
        <v>2.7225000000000001</v>
      </c>
      <c r="V6084" s="2">
        <v>0.87</v>
      </c>
      <c r="W6084" s="54">
        <f>_xlfn.XLOOKUP(M6084,Market!A:A,Market!F:F,0)</f>
        <v>8.8999999999999996E-2</v>
      </c>
      <c r="X6084" s="55">
        <f t="shared" si="762"/>
        <v>8.1674999999999998E-2</v>
      </c>
      <c r="Y6084" s="55">
        <f t="shared" si="763"/>
        <v>1.8525</v>
      </c>
      <c r="Z6084" s="54">
        <f t="shared" si="764"/>
        <v>0.68044077134986225</v>
      </c>
      <c r="AA6084" s="49" t="str">
        <f t="shared" ca="1" si="765"/>
        <v>N</v>
      </c>
      <c r="AB6084" s="49">
        <f t="shared" ca="1" si="766"/>
        <v>5</v>
      </c>
      <c r="AC6084" s="49" t="str">
        <f t="shared" ca="1" si="767"/>
        <v>N</v>
      </c>
    </row>
    <row r="6085" spans="1:29" x14ac:dyDescent="0.25">
      <c r="A6085">
        <v>4382</v>
      </c>
      <c r="B6085" s="9">
        <v>43564</v>
      </c>
      <c r="C6085" s="50" t="str">
        <f t="shared" si="760"/>
        <v>N</v>
      </c>
      <c r="D6085" s="52">
        <f>_xlfn.XLOOKUP(B6085,Cal_Date!B:B,Cal_Date!A:A,0)</f>
        <v>2</v>
      </c>
      <c r="E6085">
        <v>2019</v>
      </c>
      <c r="F6085" t="s">
        <v>122</v>
      </c>
      <c r="G6085" t="s">
        <v>129</v>
      </c>
      <c r="H6085" t="s">
        <v>48</v>
      </c>
      <c r="I6085" t="s">
        <v>18</v>
      </c>
      <c r="J6085" t="s">
        <v>10</v>
      </c>
      <c r="K6085" t="s">
        <v>43</v>
      </c>
      <c r="L6085">
        <v>2</v>
      </c>
      <c r="M6085">
        <v>1008</v>
      </c>
      <c r="O6085" t="s">
        <v>28</v>
      </c>
      <c r="R6085" t="s">
        <v>44</v>
      </c>
      <c r="S6085" s="49" t="str">
        <f t="shared" si="761"/>
        <v>Card</v>
      </c>
      <c r="T6085" s="3">
        <v>0.03</v>
      </c>
      <c r="U6085" s="2">
        <v>15.245999999999999</v>
      </c>
      <c r="V6085" s="2">
        <v>2.92</v>
      </c>
      <c r="W6085" s="54">
        <f>_xlfn.XLOOKUP(M6085,Market!A:A,Market!F:F,0)</f>
        <v>8.8999999999999996E-2</v>
      </c>
      <c r="X6085" s="55">
        <f t="shared" si="762"/>
        <v>0.45737999999999995</v>
      </c>
      <c r="Y6085" s="55">
        <f t="shared" si="763"/>
        <v>12.325999999999999</v>
      </c>
      <c r="Z6085" s="54">
        <f t="shared" si="764"/>
        <v>0.80847435392889933</v>
      </c>
      <c r="AA6085" s="49" t="str">
        <f t="shared" ca="1" si="765"/>
        <v>N</v>
      </c>
      <c r="AB6085" s="49">
        <f t="shared" ca="1" si="766"/>
        <v>5</v>
      </c>
      <c r="AC6085" s="49" t="str">
        <f t="shared" ca="1" si="767"/>
        <v>N</v>
      </c>
    </row>
    <row r="6086" spans="1:29" x14ac:dyDescent="0.25">
      <c r="A6086">
        <v>4383</v>
      </c>
      <c r="B6086" s="9">
        <v>43564</v>
      </c>
      <c r="C6086" s="50" t="str">
        <f t="shared" si="760"/>
        <v>N</v>
      </c>
      <c r="D6086" s="52">
        <f>_xlfn.XLOOKUP(B6086,Cal_Date!B:B,Cal_Date!A:A,0)</f>
        <v>2</v>
      </c>
      <c r="E6086">
        <v>2019</v>
      </c>
      <c r="F6086" t="s">
        <v>122</v>
      </c>
      <c r="G6086" t="s">
        <v>129</v>
      </c>
      <c r="H6086" t="s">
        <v>11</v>
      </c>
      <c r="I6086" t="s">
        <v>13</v>
      </c>
      <c r="J6086" t="s">
        <v>15</v>
      </c>
      <c r="K6086" t="s">
        <v>42</v>
      </c>
      <c r="L6086">
        <v>2</v>
      </c>
      <c r="M6086">
        <v>1000</v>
      </c>
      <c r="O6086" t="s">
        <v>25</v>
      </c>
      <c r="R6086" t="s">
        <v>44</v>
      </c>
      <c r="S6086" s="49" t="str">
        <f t="shared" si="761"/>
        <v>Card</v>
      </c>
      <c r="T6086" s="3">
        <v>0.03</v>
      </c>
      <c r="U6086" s="2">
        <v>5.4</v>
      </c>
      <c r="V6086" s="2">
        <v>2.84</v>
      </c>
      <c r="W6086" s="54">
        <f>_xlfn.XLOOKUP(M6086,Market!A:A,Market!F:F,0)</f>
        <v>0.08</v>
      </c>
      <c r="X6086" s="55">
        <f t="shared" si="762"/>
        <v>0.16200000000000001</v>
      </c>
      <c r="Y6086" s="55">
        <f t="shared" si="763"/>
        <v>2.5600000000000005</v>
      </c>
      <c r="Z6086" s="54">
        <f t="shared" si="764"/>
        <v>0.47407407407407415</v>
      </c>
      <c r="AA6086" s="49" t="str">
        <f t="shared" ca="1" si="765"/>
        <v>N</v>
      </c>
      <c r="AB6086" s="49">
        <f t="shared" ca="1" si="766"/>
        <v>5</v>
      </c>
      <c r="AC6086" s="49" t="str">
        <f t="shared" ca="1" si="767"/>
        <v>N</v>
      </c>
    </row>
    <row r="6087" spans="1:29" x14ac:dyDescent="0.25">
      <c r="A6087">
        <v>4384</v>
      </c>
      <c r="B6087" s="9">
        <v>43564</v>
      </c>
      <c r="C6087" s="50" t="str">
        <f t="shared" si="760"/>
        <v>N</v>
      </c>
      <c r="D6087" s="52">
        <f>_xlfn.XLOOKUP(B6087,Cal_Date!B:B,Cal_Date!A:A,0)</f>
        <v>2</v>
      </c>
      <c r="E6087">
        <v>2019</v>
      </c>
      <c r="F6087" t="s">
        <v>122</v>
      </c>
      <c r="G6087" t="s">
        <v>129</v>
      </c>
      <c r="H6087" t="s">
        <v>11</v>
      </c>
      <c r="I6087" t="s">
        <v>11</v>
      </c>
      <c r="J6087" t="s">
        <v>15</v>
      </c>
      <c r="K6087" t="s">
        <v>42</v>
      </c>
      <c r="L6087">
        <v>1</v>
      </c>
      <c r="M6087">
        <v>1000</v>
      </c>
      <c r="O6087" t="s">
        <v>25</v>
      </c>
      <c r="R6087" t="s">
        <v>44</v>
      </c>
      <c r="S6087" s="49" t="str">
        <f t="shared" si="761"/>
        <v>Card</v>
      </c>
      <c r="T6087" s="3">
        <v>0.03</v>
      </c>
      <c r="U6087" s="2">
        <v>2.7</v>
      </c>
      <c r="V6087" s="2">
        <v>0.87</v>
      </c>
      <c r="W6087" s="54">
        <f>_xlfn.XLOOKUP(M6087,Market!A:A,Market!F:F,0)</f>
        <v>0.08</v>
      </c>
      <c r="X6087" s="55">
        <f t="shared" si="762"/>
        <v>8.1000000000000003E-2</v>
      </c>
      <c r="Y6087" s="55">
        <f t="shared" si="763"/>
        <v>1.83</v>
      </c>
      <c r="Z6087" s="54">
        <f t="shared" si="764"/>
        <v>0.67777777777777781</v>
      </c>
      <c r="AA6087" s="49" t="str">
        <f t="shared" ca="1" si="765"/>
        <v>N</v>
      </c>
      <c r="AB6087" s="49">
        <f t="shared" ca="1" si="766"/>
        <v>5</v>
      </c>
      <c r="AC6087" s="49" t="str">
        <f t="shared" ca="1" si="767"/>
        <v>N</v>
      </c>
    </row>
    <row r="6088" spans="1:29" x14ac:dyDescent="0.25">
      <c r="A6088">
        <v>4385</v>
      </c>
      <c r="B6088" s="9">
        <v>43564</v>
      </c>
      <c r="C6088" s="50" t="str">
        <f t="shared" si="760"/>
        <v>N</v>
      </c>
      <c r="D6088" s="52">
        <f>_xlfn.XLOOKUP(B6088,Cal_Date!B:B,Cal_Date!A:A,0)</f>
        <v>2</v>
      </c>
      <c r="E6088">
        <v>2019</v>
      </c>
      <c r="F6088" t="s">
        <v>122</v>
      </c>
      <c r="G6088" t="s">
        <v>129</v>
      </c>
      <c r="H6088" t="s">
        <v>14</v>
      </c>
      <c r="I6088" t="s">
        <v>18</v>
      </c>
      <c r="J6088" t="s">
        <v>15</v>
      </c>
      <c r="K6088" t="s">
        <v>43</v>
      </c>
      <c r="L6088">
        <v>1</v>
      </c>
      <c r="M6088">
        <v>1000</v>
      </c>
      <c r="O6088" t="s">
        <v>25</v>
      </c>
      <c r="R6088" t="s">
        <v>44</v>
      </c>
      <c r="S6088" s="49" t="str">
        <f t="shared" si="761"/>
        <v>Card</v>
      </c>
      <c r="T6088" s="3">
        <v>0.03</v>
      </c>
      <c r="U6088" s="2">
        <v>7.0200000000000005</v>
      </c>
      <c r="V6088" s="2">
        <v>2.1</v>
      </c>
      <c r="W6088" s="54">
        <f>_xlfn.XLOOKUP(M6088,Market!A:A,Market!F:F,0)</f>
        <v>0.08</v>
      </c>
      <c r="X6088" s="55">
        <f t="shared" si="762"/>
        <v>0.21060000000000001</v>
      </c>
      <c r="Y6088" s="55">
        <f t="shared" si="763"/>
        <v>4.92</v>
      </c>
      <c r="Z6088" s="54">
        <f t="shared" si="764"/>
        <v>0.70085470085470081</v>
      </c>
      <c r="AA6088" s="49" t="str">
        <f t="shared" ca="1" si="765"/>
        <v>N</v>
      </c>
      <c r="AB6088" s="49">
        <f t="shared" ca="1" si="766"/>
        <v>5</v>
      </c>
      <c r="AC6088" s="49" t="str">
        <f t="shared" ca="1" si="767"/>
        <v>N</v>
      </c>
    </row>
    <row r="6089" spans="1:29" x14ac:dyDescent="0.25">
      <c r="A6089">
        <v>4386</v>
      </c>
      <c r="B6089" s="9">
        <v>43564</v>
      </c>
      <c r="C6089" s="50" t="str">
        <f t="shared" si="760"/>
        <v>N</v>
      </c>
      <c r="D6089" s="52">
        <f>_xlfn.XLOOKUP(B6089,Cal_Date!B:B,Cal_Date!A:A,0)</f>
        <v>2</v>
      </c>
      <c r="E6089">
        <v>2019</v>
      </c>
      <c r="F6089" t="s">
        <v>122</v>
      </c>
      <c r="G6089" t="s">
        <v>129</v>
      </c>
      <c r="H6089" t="s">
        <v>48</v>
      </c>
      <c r="I6089" t="s">
        <v>18</v>
      </c>
      <c r="J6089" t="s">
        <v>10</v>
      </c>
      <c r="K6089" t="s">
        <v>43</v>
      </c>
      <c r="L6089">
        <v>1</v>
      </c>
      <c r="M6089">
        <v>1001</v>
      </c>
      <c r="O6089" t="s">
        <v>25</v>
      </c>
      <c r="R6089" t="s">
        <v>44</v>
      </c>
      <c r="S6089" s="49" t="str">
        <f t="shared" si="761"/>
        <v>Card</v>
      </c>
      <c r="T6089" s="3">
        <v>0.03</v>
      </c>
      <c r="U6089" s="2">
        <v>7.42</v>
      </c>
      <c r="V6089" s="2">
        <v>1.46</v>
      </c>
      <c r="W6089" s="54">
        <f>_xlfn.XLOOKUP(M6089,Market!A:A,Market!F:F,0)</f>
        <v>0.06</v>
      </c>
      <c r="X6089" s="55">
        <f t="shared" si="762"/>
        <v>0.22259999999999999</v>
      </c>
      <c r="Y6089" s="55">
        <f t="shared" si="763"/>
        <v>5.96</v>
      </c>
      <c r="Z6089" s="54">
        <f t="shared" si="764"/>
        <v>0.80323450134770891</v>
      </c>
      <c r="AA6089" s="49" t="str">
        <f t="shared" ca="1" si="765"/>
        <v>N</v>
      </c>
      <c r="AB6089" s="49">
        <f t="shared" ca="1" si="766"/>
        <v>5</v>
      </c>
      <c r="AC6089" s="49" t="str">
        <f t="shared" ca="1" si="767"/>
        <v>N</v>
      </c>
    </row>
    <row r="6090" spans="1:29" x14ac:dyDescent="0.25">
      <c r="A6090">
        <v>4387</v>
      </c>
      <c r="B6090" s="9">
        <v>43564</v>
      </c>
      <c r="C6090" s="50" t="str">
        <f t="shared" si="760"/>
        <v>N</v>
      </c>
      <c r="D6090" s="52">
        <f>_xlfn.XLOOKUP(B6090,Cal_Date!B:B,Cal_Date!A:A,0)</f>
        <v>2</v>
      </c>
      <c r="E6090">
        <v>2019</v>
      </c>
      <c r="F6090" t="s">
        <v>122</v>
      </c>
      <c r="G6090" t="s">
        <v>129</v>
      </c>
      <c r="H6090" t="s">
        <v>11</v>
      </c>
      <c r="I6090" t="s">
        <v>11</v>
      </c>
      <c r="J6090" t="s">
        <v>15</v>
      </c>
      <c r="K6090" t="s">
        <v>42</v>
      </c>
      <c r="L6090">
        <v>2</v>
      </c>
      <c r="M6090">
        <v>1000</v>
      </c>
      <c r="O6090" t="s">
        <v>25</v>
      </c>
      <c r="R6090" t="s">
        <v>44</v>
      </c>
      <c r="S6090" s="49" t="str">
        <f t="shared" si="761"/>
        <v>Card</v>
      </c>
      <c r="T6090" s="3">
        <v>0.03</v>
      </c>
      <c r="U6090" s="2">
        <v>5.4</v>
      </c>
      <c r="V6090" s="2">
        <v>1.74</v>
      </c>
      <c r="W6090" s="54">
        <f>_xlfn.XLOOKUP(M6090,Market!A:A,Market!F:F,0)</f>
        <v>0.08</v>
      </c>
      <c r="X6090" s="55">
        <f t="shared" si="762"/>
        <v>0.16200000000000001</v>
      </c>
      <c r="Y6090" s="55">
        <f t="shared" si="763"/>
        <v>3.66</v>
      </c>
      <c r="Z6090" s="54">
        <f t="shared" si="764"/>
        <v>0.67777777777777781</v>
      </c>
      <c r="AA6090" s="49" t="str">
        <f t="shared" ca="1" si="765"/>
        <v>N</v>
      </c>
      <c r="AB6090" s="49">
        <f t="shared" ca="1" si="766"/>
        <v>5</v>
      </c>
      <c r="AC6090" s="49" t="str">
        <f t="shared" ca="1" si="767"/>
        <v>N</v>
      </c>
    </row>
    <row r="6091" spans="1:29" x14ac:dyDescent="0.25">
      <c r="A6091">
        <v>4388</v>
      </c>
      <c r="B6091" s="9">
        <v>43565</v>
      </c>
      <c r="C6091" s="50" t="str">
        <f t="shared" si="760"/>
        <v>N</v>
      </c>
      <c r="D6091" s="52">
        <f>_xlfn.XLOOKUP(B6091,Cal_Date!B:B,Cal_Date!A:A,0)</f>
        <v>2</v>
      </c>
      <c r="E6091">
        <v>2019</v>
      </c>
      <c r="F6091" t="s">
        <v>123</v>
      </c>
      <c r="G6091" t="s">
        <v>129</v>
      </c>
      <c r="H6091" t="s">
        <v>48</v>
      </c>
      <c r="I6091" t="s">
        <v>18</v>
      </c>
      <c r="J6091" t="s">
        <v>10</v>
      </c>
      <c r="K6091" t="s">
        <v>43</v>
      </c>
      <c r="L6091">
        <v>1</v>
      </c>
      <c r="M6091">
        <v>1000</v>
      </c>
      <c r="O6091" t="s">
        <v>25</v>
      </c>
      <c r="R6091" t="s">
        <v>44</v>
      </c>
      <c r="S6091" s="49" t="str">
        <f t="shared" si="761"/>
        <v>Card</v>
      </c>
      <c r="T6091" s="3">
        <v>0.03</v>
      </c>
      <c r="U6091" s="2">
        <v>7.5600000000000005</v>
      </c>
      <c r="V6091" s="2">
        <v>1.46</v>
      </c>
      <c r="W6091" s="54">
        <f>_xlfn.XLOOKUP(M6091,Market!A:A,Market!F:F,0)</f>
        <v>0.08</v>
      </c>
      <c r="X6091" s="55">
        <f t="shared" si="762"/>
        <v>0.2268</v>
      </c>
      <c r="Y6091" s="55">
        <f t="shared" si="763"/>
        <v>6.1000000000000005</v>
      </c>
      <c r="Z6091" s="54">
        <f t="shared" si="764"/>
        <v>0.80687830687830686</v>
      </c>
      <c r="AA6091" s="49" t="str">
        <f t="shared" ca="1" si="765"/>
        <v>N</v>
      </c>
      <c r="AB6091" s="49">
        <f t="shared" ca="1" si="766"/>
        <v>5</v>
      </c>
      <c r="AC6091" s="49" t="str">
        <f t="shared" ca="1" si="767"/>
        <v>N</v>
      </c>
    </row>
    <row r="6092" spans="1:29" x14ac:dyDescent="0.25">
      <c r="A6092">
        <v>4389</v>
      </c>
      <c r="B6092" s="9">
        <v>43565</v>
      </c>
      <c r="C6092" s="50" t="str">
        <f t="shared" si="760"/>
        <v>N</v>
      </c>
      <c r="D6092" s="52">
        <f>_xlfn.XLOOKUP(B6092,Cal_Date!B:B,Cal_Date!A:A,0)</f>
        <v>2</v>
      </c>
      <c r="E6092">
        <v>2019</v>
      </c>
      <c r="F6092" t="s">
        <v>123</v>
      </c>
      <c r="G6092" t="s">
        <v>129</v>
      </c>
      <c r="H6092" t="s">
        <v>48</v>
      </c>
      <c r="I6092" t="s">
        <v>18</v>
      </c>
      <c r="J6092" t="s">
        <v>10</v>
      </c>
      <c r="K6092" t="s">
        <v>43</v>
      </c>
      <c r="L6092">
        <v>2</v>
      </c>
      <c r="M6092">
        <v>1004</v>
      </c>
      <c r="O6092" t="s">
        <v>28</v>
      </c>
      <c r="R6092" t="s">
        <v>44</v>
      </c>
      <c r="S6092" s="49" t="str">
        <f t="shared" si="761"/>
        <v>Card</v>
      </c>
      <c r="T6092" s="3">
        <v>0.03</v>
      </c>
      <c r="U6092" s="2">
        <v>14.84</v>
      </c>
      <c r="V6092" s="2">
        <v>2.92</v>
      </c>
      <c r="W6092" s="54">
        <f>_xlfn.XLOOKUP(M6092,Market!A:A,Market!F:F,0)</f>
        <v>0.06</v>
      </c>
      <c r="X6092" s="55">
        <f t="shared" si="762"/>
        <v>0.44519999999999998</v>
      </c>
      <c r="Y6092" s="55">
        <f t="shared" si="763"/>
        <v>11.92</v>
      </c>
      <c r="Z6092" s="54">
        <f t="shared" si="764"/>
        <v>0.80323450134770891</v>
      </c>
      <c r="AA6092" s="49" t="str">
        <f t="shared" ca="1" si="765"/>
        <v>N</v>
      </c>
      <c r="AB6092" s="49">
        <f t="shared" ca="1" si="766"/>
        <v>5</v>
      </c>
      <c r="AC6092" s="49" t="str">
        <f t="shared" ca="1" si="767"/>
        <v>N</v>
      </c>
    </row>
    <row r="6093" spans="1:29" x14ac:dyDescent="0.25">
      <c r="A6093">
        <v>4390</v>
      </c>
      <c r="B6093" s="9">
        <v>43565</v>
      </c>
      <c r="C6093" s="50" t="str">
        <f t="shared" si="760"/>
        <v>N</v>
      </c>
      <c r="D6093" s="52">
        <f>_xlfn.XLOOKUP(B6093,Cal_Date!B:B,Cal_Date!A:A,0)</f>
        <v>2</v>
      </c>
      <c r="E6093">
        <v>2019</v>
      </c>
      <c r="F6093" t="s">
        <v>123</v>
      </c>
      <c r="G6093" t="s">
        <v>129</v>
      </c>
      <c r="H6093" t="s">
        <v>14</v>
      </c>
      <c r="I6093" t="s">
        <v>18</v>
      </c>
      <c r="J6093" t="s">
        <v>15</v>
      </c>
      <c r="K6093" t="s">
        <v>43</v>
      </c>
      <c r="L6093">
        <v>1</v>
      </c>
      <c r="M6093">
        <v>1005</v>
      </c>
      <c r="O6093" t="s">
        <v>25</v>
      </c>
      <c r="R6093" t="s">
        <v>44</v>
      </c>
      <c r="S6093" s="49" t="str">
        <f t="shared" si="761"/>
        <v>Card</v>
      </c>
      <c r="T6093" s="3">
        <v>0.03</v>
      </c>
      <c r="U6093" s="2">
        <v>7.6229999999999993</v>
      </c>
      <c r="V6093" s="2">
        <v>2.2200000000000002</v>
      </c>
      <c r="W6093" s="54">
        <f>_xlfn.XLOOKUP(M6093,Market!A:A,Market!F:F,0)</f>
        <v>8.8999999999999996E-2</v>
      </c>
      <c r="X6093" s="55">
        <f t="shared" si="762"/>
        <v>0.22868999999999998</v>
      </c>
      <c r="Y6093" s="55">
        <f t="shared" si="763"/>
        <v>5.4029999999999987</v>
      </c>
      <c r="Z6093" s="54">
        <f t="shared" si="764"/>
        <v>0.7087760724124359</v>
      </c>
      <c r="AA6093" s="49" t="str">
        <f t="shared" ca="1" si="765"/>
        <v>N</v>
      </c>
      <c r="AB6093" s="49">
        <f t="shared" ca="1" si="766"/>
        <v>5</v>
      </c>
      <c r="AC6093" s="49" t="str">
        <f t="shared" ca="1" si="767"/>
        <v>N</v>
      </c>
    </row>
    <row r="6094" spans="1:29" x14ac:dyDescent="0.25">
      <c r="A6094">
        <v>4391</v>
      </c>
      <c r="B6094" s="9">
        <v>43565</v>
      </c>
      <c r="C6094" s="50" t="str">
        <f t="shared" si="760"/>
        <v>N</v>
      </c>
      <c r="D6094" s="52">
        <f>_xlfn.XLOOKUP(B6094,Cal_Date!B:B,Cal_Date!A:A,0)</f>
        <v>2</v>
      </c>
      <c r="E6094">
        <v>2019</v>
      </c>
      <c r="F6094" t="s">
        <v>123</v>
      </c>
      <c r="G6094" t="s">
        <v>129</v>
      </c>
      <c r="H6094" t="s">
        <v>11</v>
      </c>
      <c r="I6094" t="s">
        <v>11</v>
      </c>
      <c r="J6094" t="s">
        <v>15</v>
      </c>
      <c r="K6094" t="s">
        <v>42</v>
      </c>
      <c r="L6094">
        <v>2</v>
      </c>
      <c r="M6094">
        <v>1000</v>
      </c>
      <c r="O6094" t="s">
        <v>25</v>
      </c>
      <c r="R6094" t="s">
        <v>44</v>
      </c>
      <c r="S6094" s="49" t="str">
        <f t="shared" si="761"/>
        <v>Card</v>
      </c>
      <c r="T6094" s="3">
        <v>0.03</v>
      </c>
      <c r="U6094" s="2">
        <v>5.4</v>
      </c>
      <c r="V6094" s="2">
        <v>1.74</v>
      </c>
      <c r="W6094" s="54">
        <f>_xlfn.XLOOKUP(M6094,Market!A:A,Market!F:F,0)</f>
        <v>0.08</v>
      </c>
      <c r="X6094" s="55">
        <f t="shared" si="762"/>
        <v>0.16200000000000001</v>
      </c>
      <c r="Y6094" s="55">
        <f t="shared" si="763"/>
        <v>3.66</v>
      </c>
      <c r="Z6094" s="54">
        <f t="shared" si="764"/>
        <v>0.67777777777777781</v>
      </c>
      <c r="AA6094" s="49" t="str">
        <f t="shared" ca="1" si="765"/>
        <v>N</v>
      </c>
      <c r="AB6094" s="49">
        <f t="shared" ca="1" si="766"/>
        <v>5</v>
      </c>
      <c r="AC6094" s="49" t="str">
        <f t="shared" ca="1" si="767"/>
        <v>N</v>
      </c>
    </row>
    <row r="6095" spans="1:29" x14ac:dyDescent="0.25">
      <c r="A6095">
        <v>4392</v>
      </c>
      <c r="B6095" s="9">
        <v>43565</v>
      </c>
      <c r="C6095" s="50" t="str">
        <f t="shared" si="760"/>
        <v>N</v>
      </c>
      <c r="D6095" s="52">
        <f>_xlfn.XLOOKUP(B6095,Cal_Date!B:B,Cal_Date!A:A,0)</f>
        <v>2</v>
      </c>
      <c r="E6095">
        <v>2019</v>
      </c>
      <c r="F6095" t="s">
        <v>123</v>
      </c>
      <c r="G6095" t="s">
        <v>129</v>
      </c>
      <c r="H6095" t="s">
        <v>11</v>
      </c>
      <c r="I6095" t="s">
        <v>13</v>
      </c>
      <c r="J6095" t="s">
        <v>15</v>
      </c>
      <c r="K6095" t="s">
        <v>42</v>
      </c>
      <c r="L6095">
        <v>1</v>
      </c>
      <c r="M6095">
        <v>1006</v>
      </c>
      <c r="O6095" t="s">
        <v>28</v>
      </c>
      <c r="R6095" t="s">
        <v>44</v>
      </c>
      <c r="S6095" s="49" t="str">
        <f t="shared" si="761"/>
        <v>Card</v>
      </c>
      <c r="T6095" s="3">
        <v>0.03</v>
      </c>
      <c r="U6095" s="2">
        <v>2.7225000000000001</v>
      </c>
      <c r="V6095" s="2">
        <v>1.42</v>
      </c>
      <c r="W6095" s="54">
        <f>_xlfn.XLOOKUP(M6095,Market!A:A,Market!F:F,0)</f>
        <v>8.8999999999999996E-2</v>
      </c>
      <c r="X6095" s="55">
        <f t="shared" si="762"/>
        <v>8.1674999999999998E-2</v>
      </c>
      <c r="Y6095" s="55">
        <f t="shared" si="763"/>
        <v>1.3025000000000002</v>
      </c>
      <c r="Z6095" s="54">
        <f t="shared" si="764"/>
        <v>0.47842056932966032</v>
      </c>
      <c r="AA6095" s="49" t="str">
        <f t="shared" ca="1" si="765"/>
        <v>N</v>
      </c>
      <c r="AB6095" s="49">
        <f t="shared" ca="1" si="766"/>
        <v>5</v>
      </c>
      <c r="AC6095" s="49" t="str">
        <f t="shared" ca="1" si="767"/>
        <v>N</v>
      </c>
    </row>
    <row r="6096" spans="1:29" x14ac:dyDescent="0.25">
      <c r="A6096">
        <v>4393</v>
      </c>
      <c r="B6096" s="9">
        <v>43565</v>
      </c>
      <c r="C6096" s="50" t="str">
        <f t="shared" si="760"/>
        <v>N</v>
      </c>
      <c r="D6096" s="52">
        <f>_xlfn.XLOOKUP(B6096,Cal_Date!B:B,Cal_Date!A:A,0)</f>
        <v>2</v>
      </c>
      <c r="E6096">
        <v>2019</v>
      </c>
      <c r="F6096" t="s">
        <v>123</v>
      </c>
      <c r="G6096" t="s">
        <v>129</v>
      </c>
      <c r="H6096" t="s">
        <v>48</v>
      </c>
      <c r="I6096" t="s">
        <v>18</v>
      </c>
      <c r="J6096" t="s">
        <v>10</v>
      </c>
      <c r="K6096" t="s">
        <v>43</v>
      </c>
      <c r="L6096">
        <v>1</v>
      </c>
      <c r="M6096">
        <v>1000</v>
      </c>
      <c r="O6096" t="s">
        <v>25</v>
      </c>
      <c r="R6096" t="s">
        <v>44</v>
      </c>
      <c r="S6096" s="49" t="str">
        <f t="shared" si="761"/>
        <v>Card</v>
      </c>
      <c r="T6096" s="3">
        <v>0.03</v>
      </c>
      <c r="U6096" s="2">
        <v>7.5600000000000005</v>
      </c>
      <c r="V6096" s="2">
        <v>1.46</v>
      </c>
      <c r="W6096" s="54">
        <f>_xlfn.XLOOKUP(M6096,Market!A:A,Market!F:F,0)</f>
        <v>0.08</v>
      </c>
      <c r="X6096" s="55">
        <f t="shared" si="762"/>
        <v>0.2268</v>
      </c>
      <c r="Y6096" s="55">
        <f t="shared" si="763"/>
        <v>6.1000000000000005</v>
      </c>
      <c r="Z6096" s="54">
        <f t="shared" si="764"/>
        <v>0.80687830687830686</v>
      </c>
      <c r="AA6096" s="49" t="str">
        <f t="shared" ca="1" si="765"/>
        <v>N</v>
      </c>
      <c r="AB6096" s="49">
        <f t="shared" ca="1" si="766"/>
        <v>5</v>
      </c>
      <c r="AC6096" s="49" t="str">
        <f t="shared" ca="1" si="767"/>
        <v>N</v>
      </c>
    </row>
    <row r="6097" spans="1:29" x14ac:dyDescent="0.25">
      <c r="A6097">
        <v>4394</v>
      </c>
      <c r="B6097" s="9">
        <v>43565</v>
      </c>
      <c r="C6097" s="50" t="str">
        <f t="shared" si="760"/>
        <v>N</v>
      </c>
      <c r="D6097" s="52">
        <f>_xlfn.XLOOKUP(B6097,Cal_Date!B:B,Cal_Date!A:A,0)</f>
        <v>2</v>
      </c>
      <c r="E6097">
        <v>2019</v>
      </c>
      <c r="F6097" t="s">
        <v>123</v>
      </c>
      <c r="G6097" t="s">
        <v>129</v>
      </c>
      <c r="H6097" t="s">
        <v>48</v>
      </c>
      <c r="I6097" t="s">
        <v>18</v>
      </c>
      <c r="J6097" t="s">
        <v>10</v>
      </c>
      <c r="K6097" t="s">
        <v>43</v>
      </c>
      <c r="L6097">
        <v>1</v>
      </c>
      <c r="M6097">
        <v>1001</v>
      </c>
      <c r="O6097" t="s">
        <v>25</v>
      </c>
      <c r="R6097" t="s">
        <v>44</v>
      </c>
      <c r="S6097" s="49" t="str">
        <f t="shared" si="761"/>
        <v>Card</v>
      </c>
      <c r="T6097" s="3">
        <v>0.03</v>
      </c>
      <c r="U6097" s="2">
        <v>7.42</v>
      </c>
      <c r="V6097" s="2">
        <v>1.46</v>
      </c>
      <c r="W6097" s="54">
        <f>_xlfn.XLOOKUP(M6097,Market!A:A,Market!F:F,0)</f>
        <v>0.06</v>
      </c>
      <c r="X6097" s="55">
        <f t="shared" si="762"/>
        <v>0.22259999999999999</v>
      </c>
      <c r="Y6097" s="55">
        <f t="shared" si="763"/>
        <v>5.96</v>
      </c>
      <c r="Z6097" s="54">
        <f t="shared" si="764"/>
        <v>0.80323450134770891</v>
      </c>
      <c r="AA6097" s="49" t="str">
        <f t="shared" ca="1" si="765"/>
        <v>N</v>
      </c>
      <c r="AB6097" s="49">
        <f t="shared" ca="1" si="766"/>
        <v>5</v>
      </c>
      <c r="AC6097" s="49" t="str">
        <f t="shared" ca="1" si="767"/>
        <v>N</v>
      </c>
    </row>
    <row r="6098" spans="1:29" x14ac:dyDescent="0.25">
      <c r="A6098">
        <v>4395</v>
      </c>
      <c r="B6098" s="9">
        <v>43565</v>
      </c>
      <c r="C6098" s="50" t="str">
        <f t="shared" si="760"/>
        <v>N</v>
      </c>
      <c r="D6098" s="52">
        <f>_xlfn.XLOOKUP(B6098,Cal_Date!B:B,Cal_Date!A:A,0)</f>
        <v>2</v>
      </c>
      <c r="E6098">
        <v>2019</v>
      </c>
      <c r="F6098" t="s">
        <v>123</v>
      </c>
      <c r="G6098" t="s">
        <v>129</v>
      </c>
      <c r="H6098" t="s">
        <v>11</v>
      </c>
      <c r="I6098" t="s">
        <v>13</v>
      </c>
      <c r="J6098" t="s">
        <v>15</v>
      </c>
      <c r="K6098" t="s">
        <v>42</v>
      </c>
      <c r="L6098">
        <v>1</v>
      </c>
      <c r="M6098">
        <v>1008</v>
      </c>
      <c r="O6098" t="s">
        <v>28</v>
      </c>
      <c r="R6098" t="s">
        <v>44</v>
      </c>
      <c r="S6098" s="49" t="str">
        <f t="shared" si="761"/>
        <v>Card</v>
      </c>
      <c r="T6098" s="3">
        <v>0.03</v>
      </c>
      <c r="U6098" s="2">
        <v>2.7225000000000001</v>
      </c>
      <c r="V6098" s="2">
        <v>1.42</v>
      </c>
      <c r="W6098" s="54">
        <f>_xlfn.XLOOKUP(M6098,Market!A:A,Market!F:F,0)</f>
        <v>8.8999999999999996E-2</v>
      </c>
      <c r="X6098" s="55">
        <f t="shared" si="762"/>
        <v>8.1674999999999998E-2</v>
      </c>
      <c r="Y6098" s="55">
        <f t="shared" si="763"/>
        <v>1.3025000000000002</v>
      </c>
      <c r="Z6098" s="54">
        <f t="shared" si="764"/>
        <v>0.47842056932966032</v>
      </c>
      <c r="AA6098" s="49" t="str">
        <f t="shared" ca="1" si="765"/>
        <v>N</v>
      </c>
      <c r="AB6098" s="49">
        <f t="shared" ca="1" si="766"/>
        <v>5</v>
      </c>
      <c r="AC6098" s="49" t="str">
        <f t="shared" ca="1" si="767"/>
        <v>N</v>
      </c>
    </row>
    <row r="6099" spans="1:29" x14ac:dyDescent="0.25">
      <c r="A6099">
        <v>4396</v>
      </c>
      <c r="B6099" s="9">
        <v>43565</v>
      </c>
      <c r="C6099" s="50" t="str">
        <f t="shared" si="760"/>
        <v>N</v>
      </c>
      <c r="D6099" s="52">
        <f>_xlfn.XLOOKUP(B6099,Cal_Date!B:B,Cal_Date!A:A,0)</f>
        <v>2</v>
      </c>
      <c r="E6099">
        <v>2019</v>
      </c>
      <c r="F6099" t="s">
        <v>123</v>
      </c>
      <c r="G6099" t="s">
        <v>129</v>
      </c>
      <c r="H6099" t="s">
        <v>14</v>
      </c>
      <c r="I6099" t="s">
        <v>18</v>
      </c>
      <c r="J6099" t="s">
        <v>15</v>
      </c>
      <c r="K6099" t="s">
        <v>43</v>
      </c>
      <c r="L6099">
        <v>2</v>
      </c>
      <c r="M6099">
        <v>1001</v>
      </c>
      <c r="O6099" t="s">
        <v>25</v>
      </c>
      <c r="R6099" t="s">
        <v>44</v>
      </c>
      <c r="S6099" s="49" t="str">
        <f t="shared" si="761"/>
        <v>Card</v>
      </c>
      <c r="T6099" s="3">
        <v>0.03</v>
      </c>
      <c r="U6099" s="2">
        <v>14.84</v>
      </c>
      <c r="V6099" s="2">
        <v>4.4400000000000004</v>
      </c>
      <c r="W6099" s="54">
        <f>_xlfn.XLOOKUP(M6099,Market!A:A,Market!F:F,0)</f>
        <v>0.06</v>
      </c>
      <c r="X6099" s="55">
        <f t="shared" si="762"/>
        <v>0.44519999999999998</v>
      </c>
      <c r="Y6099" s="55">
        <f t="shared" si="763"/>
        <v>10.399999999999999</v>
      </c>
      <c r="Z6099" s="54">
        <f t="shared" si="764"/>
        <v>0.70080862533692712</v>
      </c>
      <c r="AA6099" s="49" t="str">
        <f t="shared" ca="1" si="765"/>
        <v>N</v>
      </c>
      <c r="AB6099" s="49">
        <f t="shared" ca="1" si="766"/>
        <v>5</v>
      </c>
      <c r="AC6099" s="49" t="str">
        <f t="shared" ca="1" si="767"/>
        <v>N</v>
      </c>
    </row>
    <row r="6100" spans="1:29" x14ac:dyDescent="0.25">
      <c r="A6100">
        <v>4397</v>
      </c>
      <c r="B6100" s="9">
        <v>43565</v>
      </c>
      <c r="C6100" s="50" t="str">
        <f t="shared" si="760"/>
        <v>N</v>
      </c>
      <c r="D6100" s="52">
        <f>_xlfn.XLOOKUP(B6100,Cal_Date!B:B,Cal_Date!A:A,0)</f>
        <v>2</v>
      </c>
      <c r="E6100">
        <v>2019</v>
      </c>
      <c r="F6100" t="s">
        <v>123</v>
      </c>
      <c r="G6100" t="s">
        <v>129</v>
      </c>
      <c r="H6100" t="s">
        <v>11</v>
      </c>
      <c r="I6100" t="s">
        <v>11</v>
      </c>
      <c r="J6100" t="s">
        <v>15</v>
      </c>
      <c r="K6100" t="s">
        <v>42</v>
      </c>
      <c r="L6100">
        <v>1</v>
      </c>
      <c r="M6100">
        <v>1001</v>
      </c>
      <c r="O6100" t="s">
        <v>25</v>
      </c>
      <c r="R6100" t="s">
        <v>44</v>
      </c>
      <c r="S6100" s="49" t="str">
        <f t="shared" si="761"/>
        <v>Card</v>
      </c>
      <c r="T6100" s="3">
        <v>0.03</v>
      </c>
      <c r="U6100" s="2">
        <v>2.6500000000000004</v>
      </c>
      <c r="V6100" s="2">
        <v>0.87</v>
      </c>
      <c r="W6100" s="54">
        <f>_xlfn.XLOOKUP(M6100,Market!A:A,Market!F:F,0)</f>
        <v>0.06</v>
      </c>
      <c r="X6100" s="55">
        <f t="shared" si="762"/>
        <v>7.9500000000000001E-2</v>
      </c>
      <c r="Y6100" s="55">
        <f t="shared" si="763"/>
        <v>1.7800000000000002</v>
      </c>
      <c r="Z6100" s="54">
        <f t="shared" si="764"/>
        <v>0.67169811320754713</v>
      </c>
      <c r="AA6100" s="49" t="str">
        <f t="shared" ca="1" si="765"/>
        <v>N</v>
      </c>
      <c r="AB6100" s="49">
        <f t="shared" ca="1" si="766"/>
        <v>5</v>
      </c>
      <c r="AC6100" s="49" t="str">
        <f t="shared" ca="1" si="767"/>
        <v>N</v>
      </c>
    </row>
    <row r="6101" spans="1:29" x14ac:dyDescent="0.25">
      <c r="A6101">
        <v>4398</v>
      </c>
      <c r="B6101" s="9">
        <v>43565</v>
      </c>
      <c r="C6101" s="50" t="str">
        <f t="shared" si="760"/>
        <v>N</v>
      </c>
      <c r="D6101" s="52">
        <f>_xlfn.XLOOKUP(B6101,Cal_Date!B:B,Cal_Date!A:A,0)</f>
        <v>2</v>
      </c>
      <c r="E6101">
        <v>2019</v>
      </c>
      <c r="F6101" t="s">
        <v>123</v>
      </c>
      <c r="G6101" t="s">
        <v>129</v>
      </c>
      <c r="H6101" t="s">
        <v>11</v>
      </c>
      <c r="I6101" t="s">
        <v>11</v>
      </c>
      <c r="J6101" t="s">
        <v>15</v>
      </c>
      <c r="K6101" t="s">
        <v>42</v>
      </c>
      <c r="L6101">
        <v>1</v>
      </c>
      <c r="M6101">
        <v>1001</v>
      </c>
      <c r="O6101" t="s">
        <v>25</v>
      </c>
      <c r="R6101" t="s">
        <v>44</v>
      </c>
      <c r="S6101" s="49" t="str">
        <f t="shared" si="761"/>
        <v>Card</v>
      </c>
      <c r="T6101" s="3">
        <v>0.03</v>
      </c>
      <c r="U6101" s="2">
        <v>2.6500000000000004</v>
      </c>
      <c r="V6101" s="2">
        <v>0.87</v>
      </c>
      <c r="W6101" s="54">
        <f>_xlfn.XLOOKUP(M6101,Market!A:A,Market!F:F,0)</f>
        <v>0.06</v>
      </c>
      <c r="X6101" s="55">
        <f t="shared" si="762"/>
        <v>7.9500000000000001E-2</v>
      </c>
      <c r="Y6101" s="55">
        <f t="shared" si="763"/>
        <v>1.7800000000000002</v>
      </c>
      <c r="Z6101" s="54">
        <f t="shared" si="764"/>
        <v>0.67169811320754713</v>
      </c>
      <c r="AA6101" s="49" t="str">
        <f t="shared" ca="1" si="765"/>
        <v>N</v>
      </c>
      <c r="AB6101" s="49">
        <f t="shared" ca="1" si="766"/>
        <v>5</v>
      </c>
      <c r="AC6101" s="49" t="str">
        <f t="shared" ca="1" si="767"/>
        <v>N</v>
      </c>
    </row>
    <row r="6102" spans="1:29" x14ac:dyDescent="0.25">
      <c r="A6102">
        <v>4399</v>
      </c>
      <c r="B6102" s="9">
        <v>43565</v>
      </c>
      <c r="C6102" s="50" t="str">
        <f t="shared" si="760"/>
        <v>N</v>
      </c>
      <c r="D6102" s="52">
        <f>_xlfn.XLOOKUP(B6102,Cal_Date!B:B,Cal_Date!A:A,0)</f>
        <v>2</v>
      </c>
      <c r="E6102">
        <v>2019</v>
      </c>
      <c r="F6102" t="s">
        <v>123</v>
      </c>
      <c r="G6102" t="s">
        <v>129</v>
      </c>
      <c r="H6102" t="s">
        <v>11</v>
      </c>
      <c r="I6102" t="s">
        <v>11</v>
      </c>
      <c r="J6102" t="s">
        <v>15</v>
      </c>
      <c r="K6102" t="s">
        <v>42</v>
      </c>
      <c r="L6102">
        <v>1</v>
      </c>
      <c r="M6102">
        <v>1002</v>
      </c>
      <c r="O6102" t="s">
        <v>28</v>
      </c>
      <c r="R6102" t="s">
        <v>44</v>
      </c>
      <c r="S6102" s="49" t="str">
        <f t="shared" si="761"/>
        <v>Card</v>
      </c>
      <c r="T6102" s="3">
        <v>0.03</v>
      </c>
      <c r="U6102" s="2">
        <v>2.6500000000000004</v>
      </c>
      <c r="V6102" s="2">
        <v>0.87</v>
      </c>
      <c r="W6102" s="54">
        <f>_xlfn.XLOOKUP(M6102,Market!A:A,Market!F:F,0)</f>
        <v>0.06</v>
      </c>
      <c r="X6102" s="55">
        <f t="shared" si="762"/>
        <v>7.9500000000000001E-2</v>
      </c>
      <c r="Y6102" s="55">
        <f t="shared" si="763"/>
        <v>1.7800000000000002</v>
      </c>
      <c r="Z6102" s="54">
        <f t="shared" si="764"/>
        <v>0.67169811320754713</v>
      </c>
      <c r="AA6102" s="49" t="str">
        <f t="shared" ca="1" si="765"/>
        <v>N</v>
      </c>
      <c r="AB6102" s="49">
        <f t="shared" ca="1" si="766"/>
        <v>5</v>
      </c>
      <c r="AC6102" s="49" t="str">
        <f t="shared" ca="1" si="767"/>
        <v>N</v>
      </c>
    </row>
    <row r="6103" spans="1:29" x14ac:dyDescent="0.25">
      <c r="A6103">
        <v>4400</v>
      </c>
      <c r="B6103" s="9">
        <v>43565</v>
      </c>
      <c r="C6103" s="50" t="str">
        <f t="shared" si="760"/>
        <v>N</v>
      </c>
      <c r="D6103" s="52">
        <f>_xlfn.XLOOKUP(B6103,Cal_Date!B:B,Cal_Date!A:A,0)</f>
        <v>2</v>
      </c>
      <c r="E6103">
        <v>2019</v>
      </c>
      <c r="F6103" t="s">
        <v>123</v>
      </c>
      <c r="G6103" t="s">
        <v>129</v>
      </c>
      <c r="H6103" t="s">
        <v>11</v>
      </c>
      <c r="I6103" t="s">
        <v>11</v>
      </c>
      <c r="J6103" t="s">
        <v>15</v>
      </c>
      <c r="K6103" t="s">
        <v>42</v>
      </c>
      <c r="L6103">
        <v>1</v>
      </c>
      <c r="M6103">
        <v>1003</v>
      </c>
      <c r="O6103" t="s">
        <v>25</v>
      </c>
      <c r="R6103" t="s">
        <v>44</v>
      </c>
      <c r="S6103" s="49" t="str">
        <f t="shared" si="761"/>
        <v>Card</v>
      </c>
      <c r="T6103" s="3">
        <v>0.03</v>
      </c>
      <c r="U6103" s="2">
        <v>2.6500000000000004</v>
      </c>
      <c r="V6103" s="2">
        <v>0.87</v>
      </c>
      <c r="W6103" s="54">
        <f>_xlfn.XLOOKUP(M6103,Market!A:A,Market!F:F,0)</f>
        <v>0.06</v>
      </c>
      <c r="X6103" s="55">
        <f t="shared" si="762"/>
        <v>7.9500000000000001E-2</v>
      </c>
      <c r="Y6103" s="55">
        <f t="shared" si="763"/>
        <v>1.7800000000000002</v>
      </c>
      <c r="Z6103" s="54">
        <f t="shared" si="764"/>
        <v>0.67169811320754713</v>
      </c>
      <c r="AA6103" s="49" t="str">
        <f t="shared" ca="1" si="765"/>
        <v>N</v>
      </c>
      <c r="AB6103" s="49">
        <f t="shared" ca="1" si="766"/>
        <v>5</v>
      </c>
      <c r="AC6103" s="49" t="str">
        <f t="shared" ca="1" si="767"/>
        <v>N</v>
      </c>
    </row>
    <row r="6104" spans="1:29" x14ac:dyDescent="0.25">
      <c r="A6104">
        <v>4401</v>
      </c>
      <c r="B6104" s="9">
        <v>43565</v>
      </c>
      <c r="C6104" s="50" t="str">
        <f t="shared" si="760"/>
        <v>N</v>
      </c>
      <c r="D6104" s="52">
        <f>_xlfn.XLOOKUP(B6104,Cal_Date!B:B,Cal_Date!A:A,0)</f>
        <v>2</v>
      </c>
      <c r="E6104">
        <v>2019</v>
      </c>
      <c r="F6104" t="s">
        <v>123</v>
      </c>
      <c r="G6104" t="s">
        <v>129</v>
      </c>
      <c r="H6104" t="s">
        <v>11</v>
      </c>
      <c r="I6104" t="s">
        <v>11</v>
      </c>
      <c r="J6104" t="s">
        <v>15</v>
      </c>
      <c r="K6104" t="s">
        <v>42</v>
      </c>
      <c r="L6104">
        <v>1</v>
      </c>
      <c r="M6104">
        <v>1003</v>
      </c>
      <c r="O6104" t="s">
        <v>25</v>
      </c>
      <c r="R6104" t="s">
        <v>44</v>
      </c>
      <c r="S6104" s="49" t="str">
        <f t="shared" si="761"/>
        <v>Card</v>
      </c>
      <c r="T6104" s="3">
        <v>0.03</v>
      </c>
      <c r="U6104" s="2">
        <v>2.6500000000000004</v>
      </c>
      <c r="V6104" s="2">
        <v>0.87</v>
      </c>
      <c r="W6104" s="54">
        <f>_xlfn.XLOOKUP(M6104,Market!A:A,Market!F:F,0)</f>
        <v>0.06</v>
      </c>
      <c r="X6104" s="55">
        <f t="shared" si="762"/>
        <v>7.9500000000000001E-2</v>
      </c>
      <c r="Y6104" s="55">
        <f t="shared" si="763"/>
        <v>1.7800000000000002</v>
      </c>
      <c r="Z6104" s="54">
        <f t="shared" si="764"/>
        <v>0.67169811320754713</v>
      </c>
      <c r="AA6104" s="49" t="str">
        <f t="shared" ca="1" si="765"/>
        <v>N</v>
      </c>
      <c r="AB6104" s="49">
        <f t="shared" ca="1" si="766"/>
        <v>5</v>
      </c>
      <c r="AC6104" s="49" t="str">
        <f t="shared" ca="1" si="767"/>
        <v>N</v>
      </c>
    </row>
    <row r="6105" spans="1:29" x14ac:dyDescent="0.25">
      <c r="A6105">
        <v>4402</v>
      </c>
      <c r="B6105" s="9">
        <v>43565</v>
      </c>
      <c r="C6105" s="50" t="str">
        <f t="shared" si="760"/>
        <v>N</v>
      </c>
      <c r="D6105" s="52">
        <f>_xlfn.XLOOKUP(B6105,Cal_Date!B:B,Cal_Date!A:A,0)</f>
        <v>2</v>
      </c>
      <c r="E6105">
        <v>2019</v>
      </c>
      <c r="F6105" t="s">
        <v>123</v>
      </c>
      <c r="G6105" t="s">
        <v>129</v>
      </c>
      <c r="H6105" t="s">
        <v>14</v>
      </c>
      <c r="I6105" t="s">
        <v>18</v>
      </c>
      <c r="J6105" t="s">
        <v>15</v>
      </c>
      <c r="K6105" t="s">
        <v>43</v>
      </c>
      <c r="L6105">
        <v>2</v>
      </c>
      <c r="M6105">
        <v>1003</v>
      </c>
      <c r="O6105" t="s">
        <v>25</v>
      </c>
      <c r="R6105" t="s">
        <v>44</v>
      </c>
      <c r="S6105" s="49" t="str">
        <f t="shared" si="761"/>
        <v>Card</v>
      </c>
      <c r="T6105" s="3">
        <v>0.03</v>
      </c>
      <c r="U6105" s="2">
        <v>14.84</v>
      </c>
      <c r="V6105" s="2">
        <v>4.4400000000000004</v>
      </c>
      <c r="W6105" s="54">
        <f>_xlfn.XLOOKUP(M6105,Market!A:A,Market!F:F,0)</f>
        <v>0.06</v>
      </c>
      <c r="X6105" s="55">
        <f t="shared" si="762"/>
        <v>0.44519999999999998</v>
      </c>
      <c r="Y6105" s="55">
        <f t="shared" si="763"/>
        <v>10.399999999999999</v>
      </c>
      <c r="Z6105" s="54">
        <f t="shared" si="764"/>
        <v>0.70080862533692712</v>
      </c>
      <c r="AA6105" s="49" t="str">
        <f t="shared" ca="1" si="765"/>
        <v>N</v>
      </c>
      <c r="AB6105" s="49">
        <f t="shared" ca="1" si="766"/>
        <v>5</v>
      </c>
      <c r="AC6105" s="49" t="str">
        <f t="shared" ca="1" si="767"/>
        <v>N</v>
      </c>
    </row>
    <row r="6106" spans="1:29" x14ac:dyDescent="0.25">
      <c r="A6106">
        <v>4403</v>
      </c>
      <c r="B6106" s="9">
        <v>43565</v>
      </c>
      <c r="C6106" s="50" t="str">
        <f t="shared" si="760"/>
        <v>N</v>
      </c>
      <c r="D6106" s="52">
        <f>_xlfn.XLOOKUP(B6106,Cal_Date!B:B,Cal_Date!A:A,0)</f>
        <v>2</v>
      </c>
      <c r="E6106">
        <v>2019</v>
      </c>
      <c r="F6106" t="s">
        <v>123</v>
      </c>
      <c r="G6106" t="s">
        <v>129</v>
      </c>
      <c r="H6106" t="s">
        <v>48</v>
      </c>
      <c r="I6106" t="s">
        <v>18</v>
      </c>
      <c r="J6106" t="s">
        <v>10</v>
      </c>
      <c r="K6106" t="s">
        <v>43</v>
      </c>
      <c r="L6106">
        <v>2</v>
      </c>
      <c r="M6106">
        <v>1004</v>
      </c>
      <c r="O6106" t="s">
        <v>28</v>
      </c>
      <c r="R6106" t="s">
        <v>44</v>
      </c>
      <c r="S6106" s="49" t="str">
        <f t="shared" si="761"/>
        <v>Card</v>
      </c>
      <c r="T6106" s="3">
        <v>0.03</v>
      </c>
      <c r="U6106" s="2">
        <v>14.84</v>
      </c>
      <c r="V6106" s="2">
        <v>2.92</v>
      </c>
      <c r="W6106" s="54">
        <f>_xlfn.XLOOKUP(M6106,Market!A:A,Market!F:F,0)</f>
        <v>0.06</v>
      </c>
      <c r="X6106" s="55">
        <f t="shared" si="762"/>
        <v>0.44519999999999998</v>
      </c>
      <c r="Y6106" s="55">
        <f t="shared" si="763"/>
        <v>11.92</v>
      </c>
      <c r="Z6106" s="54">
        <f t="shared" si="764"/>
        <v>0.80323450134770891</v>
      </c>
      <c r="AA6106" s="49" t="str">
        <f t="shared" ca="1" si="765"/>
        <v>N</v>
      </c>
      <c r="AB6106" s="49">
        <f t="shared" ca="1" si="766"/>
        <v>5</v>
      </c>
      <c r="AC6106" s="49" t="str">
        <f t="shared" ca="1" si="767"/>
        <v>N</v>
      </c>
    </row>
    <row r="6107" spans="1:29" x14ac:dyDescent="0.25">
      <c r="A6107">
        <v>4404</v>
      </c>
      <c r="B6107" s="9">
        <v>43565</v>
      </c>
      <c r="C6107" s="50" t="str">
        <f t="shared" si="760"/>
        <v>N</v>
      </c>
      <c r="D6107" s="52">
        <f>_xlfn.XLOOKUP(B6107,Cal_Date!B:B,Cal_Date!A:A,0)</f>
        <v>2</v>
      </c>
      <c r="E6107">
        <v>2019</v>
      </c>
      <c r="F6107" t="s">
        <v>123</v>
      </c>
      <c r="G6107" t="s">
        <v>129</v>
      </c>
      <c r="H6107" t="s">
        <v>11</v>
      </c>
      <c r="I6107" t="s">
        <v>11</v>
      </c>
      <c r="J6107" t="s">
        <v>15</v>
      </c>
      <c r="K6107" t="s">
        <v>42</v>
      </c>
      <c r="L6107">
        <v>1</v>
      </c>
      <c r="M6107">
        <v>1005</v>
      </c>
      <c r="O6107" t="s">
        <v>25</v>
      </c>
      <c r="R6107" t="s">
        <v>44</v>
      </c>
      <c r="S6107" s="49" t="str">
        <f t="shared" si="761"/>
        <v>Card</v>
      </c>
      <c r="T6107" s="3">
        <v>0.03</v>
      </c>
      <c r="U6107" s="2">
        <v>2.7225000000000001</v>
      </c>
      <c r="V6107" s="2">
        <v>0.87</v>
      </c>
      <c r="W6107" s="54">
        <f>_xlfn.XLOOKUP(M6107,Market!A:A,Market!F:F,0)</f>
        <v>8.8999999999999996E-2</v>
      </c>
      <c r="X6107" s="55">
        <f t="shared" si="762"/>
        <v>8.1674999999999998E-2</v>
      </c>
      <c r="Y6107" s="55">
        <f t="shared" si="763"/>
        <v>1.8525</v>
      </c>
      <c r="Z6107" s="54">
        <f t="shared" si="764"/>
        <v>0.68044077134986225</v>
      </c>
      <c r="AA6107" s="49" t="str">
        <f t="shared" ca="1" si="765"/>
        <v>N</v>
      </c>
      <c r="AB6107" s="49">
        <f t="shared" ca="1" si="766"/>
        <v>5</v>
      </c>
      <c r="AC6107" s="49" t="str">
        <f t="shared" ca="1" si="767"/>
        <v>N</v>
      </c>
    </row>
    <row r="6108" spans="1:29" x14ac:dyDescent="0.25">
      <c r="A6108">
        <v>4405</v>
      </c>
      <c r="B6108" s="9">
        <v>43565</v>
      </c>
      <c r="C6108" s="50" t="str">
        <f t="shared" si="760"/>
        <v>N</v>
      </c>
      <c r="D6108" s="52">
        <f>_xlfn.XLOOKUP(B6108,Cal_Date!B:B,Cal_Date!A:A,0)</f>
        <v>2</v>
      </c>
      <c r="E6108">
        <v>2019</v>
      </c>
      <c r="F6108" t="s">
        <v>123</v>
      </c>
      <c r="G6108" t="s">
        <v>129</v>
      </c>
      <c r="H6108" t="s">
        <v>11</v>
      </c>
      <c r="I6108" t="s">
        <v>13</v>
      </c>
      <c r="J6108" t="s">
        <v>15</v>
      </c>
      <c r="K6108" t="s">
        <v>42</v>
      </c>
      <c r="L6108">
        <v>1</v>
      </c>
      <c r="M6108">
        <v>1005</v>
      </c>
      <c r="O6108" t="s">
        <v>25</v>
      </c>
      <c r="R6108" t="s">
        <v>44</v>
      </c>
      <c r="S6108" s="49" t="str">
        <f t="shared" si="761"/>
        <v>Card</v>
      </c>
      <c r="T6108" s="3">
        <v>0.03</v>
      </c>
      <c r="U6108" s="2">
        <v>2.7225000000000001</v>
      </c>
      <c r="V6108" s="2">
        <v>1.42</v>
      </c>
      <c r="W6108" s="54">
        <f>_xlfn.XLOOKUP(M6108,Market!A:A,Market!F:F,0)</f>
        <v>8.8999999999999996E-2</v>
      </c>
      <c r="X6108" s="55">
        <f t="shared" si="762"/>
        <v>8.1674999999999998E-2</v>
      </c>
      <c r="Y6108" s="55">
        <f t="shared" si="763"/>
        <v>1.3025000000000002</v>
      </c>
      <c r="Z6108" s="54">
        <f t="shared" si="764"/>
        <v>0.47842056932966032</v>
      </c>
      <c r="AA6108" s="49" t="str">
        <f t="shared" ca="1" si="765"/>
        <v>N</v>
      </c>
      <c r="AB6108" s="49">
        <f t="shared" ca="1" si="766"/>
        <v>5</v>
      </c>
      <c r="AC6108" s="49" t="str">
        <f t="shared" ca="1" si="767"/>
        <v>N</v>
      </c>
    </row>
    <row r="6109" spans="1:29" x14ac:dyDescent="0.25">
      <c r="A6109">
        <v>4406</v>
      </c>
      <c r="B6109" s="9">
        <v>43565</v>
      </c>
      <c r="C6109" s="50" t="str">
        <f t="shared" si="760"/>
        <v>N</v>
      </c>
      <c r="D6109" s="52">
        <f>_xlfn.XLOOKUP(B6109,Cal_Date!B:B,Cal_Date!A:A,0)</f>
        <v>2</v>
      </c>
      <c r="E6109">
        <v>2019</v>
      </c>
      <c r="F6109" t="s">
        <v>123</v>
      </c>
      <c r="G6109" t="s">
        <v>129</v>
      </c>
      <c r="H6109" t="s">
        <v>48</v>
      </c>
      <c r="I6109" t="s">
        <v>18</v>
      </c>
      <c r="J6109" t="s">
        <v>10</v>
      </c>
      <c r="K6109" t="s">
        <v>43</v>
      </c>
      <c r="L6109">
        <v>1</v>
      </c>
      <c r="M6109">
        <v>1003</v>
      </c>
      <c r="O6109" t="s">
        <v>25</v>
      </c>
      <c r="R6109" t="s">
        <v>44</v>
      </c>
      <c r="S6109" s="49" t="str">
        <f t="shared" si="761"/>
        <v>Card</v>
      </c>
      <c r="T6109" s="3">
        <v>0.03</v>
      </c>
      <c r="U6109" s="2">
        <v>7.42</v>
      </c>
      <c r="V6109" s="2">
        <v>1.46</v>
      </c>
      <c r="W6109" s="54">
        <f>_xlfn.XLOOKUP(M6109,Market!A:A,Market!F:F,0)</f>
        <v>0.06</v>
      </c>
      <c r="X6109" s="55">
        <f t="shared" si="762"/>
        <v>0.22259999999999999</v>
      </c>
      <c r="Y6109" s="55">
        <f t="shared" si="763"/>
        <v>5.96</v>
      </c>
      <c r="Z6109" s="54">
        <f t="shared" si="764"/>
        <v>0.80323450134770891</v>
      </c>
      <c r="AA6109" s="49" t="str">
        <f t="shared" ca="1" si="765"/>
        <v>N</v>
      </c>
      <c r="AB6109" s="49">
        <f t="shared" ca="1" si="766"/>
        <v>5</v>
      </c>
      <c r="AC6109" s="49" t="str">
        <f t="shared" ca="1" si="767"/>
        <v>N</v>
      </c>
    </row>
    <row r="6110" spans="1:29" x14ac:dyDescent="0.25">
      <c r="A6110">
        <v>4407</v>
      </c>
      <c r="B6110" s="9">
        <v>43565</v>
      </c>
      <c r="C6110" s="50" t="str">
        <f t="shared" si="760"/>
        <v>N</v>
      </c>
      <c r="D6110" s="52">
        <f>_xlfn.XLOOKUP(B6110,Cal_Date!B:B,Cal_Date!A:A,0)</f>
        <v>2</v>
      </c>
      <c r="E6110">
        <v>2019</v>
      </c>
      <c r="F6110" t="s">
        <v>123</v>
      </c>
      <c r="G6110" t="s">
        <v>129</v>
      </c>
      <c r="H6110" t="s">
        <v>11</v>
      </c>
      <c r="I6110" t="s">
        <v>13</v>
      </c>
      <c r="J6110" t="s">
        <v>15</v>
      </c>
      <c r="K6110" t="s">
        <v>42</v>
      </c>
      <c r="L6110">
        <v>2</v>
      </c>
      <c r="M6110">
        <v>1007</v>
      </c>
      <c r="O6110" t="s">
        <v>28</v>
      </c>
      <c r="R6110" t="s">
        <v>44</v>
      </c>
      <c r="S6110" s="49" t="str">
        <f t="shared" si="761"/>
        <v>Card</v>
      </c>
      <c r="T6110" s="3">
        <v>0.03</v>
      </c>
      <c r="U6110" s="2">
        <v>5.4450000000000003</v>
      </c>
      <c r="V6110" s="2">
        <v>2.84</v>
      </c>
      <c r="W6110" s="54">
        <f>_xlfn.XLOOKUP(M6110,Market!A:A,Market!F:F,0)</f>
        <v>8.8999999999999996E-2</v>
      </c>
      <c r="X6110" s="55">
        <f t="shared" si="762"/>
        <v>0.16335</v>
      </c>
      <c r="Y6110" s="55">
        <f t="shared" si="763"/>
        <v>2.6050000000000004</v>
      </c>
      <c r="Z6110" s="54">
        <f t="shared" si="764"/>
        <v>0.47842056932966032</v>
      </c>
      <c r="AA6110" s="49" t="str">
        <f t="shared" ca="1" si="765"/>
        <v>N</v>
      </c>
      <c r="AB6110" s="49">
        <f t="shared" ca="1" si="766"/>
        <v>5</v>
      </c>
      <c r="AC6110" s="49" t="str">
        <f t="shared" ca="1" si="767"/>
        <v>N</v>
      </c>
    </row>
    <row r="6111" spans="1:29" x14ac:dyDescent="0.25">
      <c r="A6111">
        <v>4408</v>
      </c>
      <c r="B6111" s="9">
        <v>43565</v>
      </c>
      <c r="C6111" s="50" t="str">
        <f t="shared" si="760"/>
        <v>N</v>
      </c>
      <c r="D6111" s="52">
        <f>_xlfn.XLOOKUP(B6111,Cal_Date!B:B,Cal_Date!A:A,0)</f>
        <v>2</v>
      </c>
      <c r="E6111">
        <v>2019</v>
      </c>
      <c r="F6111" t="s">
        <v>123</v>
      </c>
      <c r="G6111" t="s">
        <v>129</v>
      </c>
      <c r="H6111" t="s">
        <v>14</v>
      </c>
      <c r="I6111" t="s">
        <v>13</v>
      </c>
      <c r="J6111" t="s">
        <v>15</v>
      </c>
      <c r="K6111" t="s">
        <v>43</v>
      </c>
      <c r="L6111">
        <v>1</v>
      </c>
      <c r="M6111">
        <v>1006</v>
      </c>
      <c r="O6111" t="s">
        <v>28</v>
      </c>
      <c r="R6111" t="s">
        <v>44</v>
      </c>
      <c r="S6111" s="49" t="str">
        <f t="shared" si="761"/>
        <v>Card</v>
      </c>
      <c r="T6111" s="3">
        <v>0.03</v>
      </c>
      <c r="U6111" s="2">
        <v>7.6229999999999993</v>
      </c>
      <c r="V6111" s="2">
        <v>2.2400000000000002</v>
      </c>
      <c r="W6111" s="54">
        <f>_xlfn.XLOOKUP(M6111,Market!A:A,Market!F:F,0)</f>
        <v>8.8999999999999996E-2</v>
      </c>
      <c r="X6111" s="55">
        <f t="shared" si="762"/>
        <v>0.22868999999999998</v>
      </c>
      <c r="Y6111" s="55">
        <f t="shared" si="763"/>
        <v>5.3829999999999991</v>
      </c>
      <c r="Z6111" s="54">
        <f t="shared" si="764"/>
        <v>0.70615243342516065</v>
      </c>
      <c r="AA6111" s="49" t="str">
        <f t="shared" ca="1" si="765"/>
        <v>N</v>
      </c>
      <c r="AB6111" s="49">
        <f t="shared" ca="1" si="766"/>
        <v>5</v>
      </c>
      <c r="AC6111" s="49" t="str">
        <f t="shared" ca="1" si="767"/>
        <v>N</v>
      </c>
    </row>
    <row r="6112" spans="1:29" x14ac:dyDescent="0.25">
      <c r="A6112">
        <v>4409</v>
      </c>
      <c r="B6112" s="9">
        <v>43565</v>
      </c>
      <c r="C6112" s="50" t="str">
        <f t="shared" si="760"/>
        <v>N</v>
      </c>
      <c r="D6112" s="52">
        <f>_xlfn.XLOOKUP(B6112,Cal_Date!B:B,Cal_Date!A:A,0)</f>
        <v>2</v>
      </c>
      <c r="E6112">
        <v>2019</v>
      </c>
      <c r="F6112" t="s">
        <v>123</v>
      </c>
      <c r="G6112" t="s">
        <v>129</v>
      </c>
      <c r="H6112" t="s">
        <v>11</v>
      </c>
      <c r="I6112" t="s">
        <v>11</v>
      </c>
      <c r="J6112" t="s">
        <v>15</v>
      </c>
      <c r="K6112" t="s">
        <v>42</v>
      </c>
      <c r="L6112">
        <v>2</v>
      </c>
      <c r="M6112">
        <v>1006</v>
      </c>
      <c r="O6112" t="s">
        <v>28</v>
      </c>
      <c r="R6112" t="s">
        <v>44</v>
      </c>
      <c r="S6112" s="49" t="str">
        <f t="shared" si="761"/>
        <v>Card</v>
      </c>
      <c r="T6112" s="3">
        <v>0.03</v>
      </c>
      <c r="U6112" s="2">
        <v>5.4450000000000003</v>
      </c>
      <c r="V6112" s="2">
        <v>1.74</v>
      </c>
      <c r="W6112" s="54">
        <f>_xlfn.XLOOKUP(M6112,Market!A:A,Market!F:F,0)</f>
        <v>8.8999999999999996E-2</v>
      </c>
      <c r="X6112" s="55">
        <f t="shared" si="762"/>
        <v>0.16335</v>
      </c>
      <c r="Y6112" s="55">
        <f t="shared" si="763"/>
        <v>3.7050000000000001</v>
      </c>
      <c r="Z6112" s="54">
        <f t="shared" si="764"/>
        <v>0.68044077134986225</v>
      </c>
      <c r="AA6112" s="49" t="str">
        <f t="shared" ca="1" si="765"/>
        <v>N</v>
      </c>
      <c r="AB6112" s="49">
        <f t="shared" ca="1" si="766"/>
        <v>5</v>
      </c>
      <c r="AC6112" s="49" t="str">
        <f t="shared" ca="1" si="767"/>
        <v>N</v>
      </c>
    </row>
    <row r="6113" spans="1:29" x14ac:dyDescent="0.25">
      <c r="A6113">
        <v>4410</v>
      </c>
      <c r="B6113" s="9">
        <v>43565</v>
      </c>
      <c r="C6113" s="50" t="str">
        <f t="shared" si="760"/>
        <v>N</v>
      </c>
      <c r="D6113" s="52">
        <f>_xlfn.XLOOKUP(B6113,Cal_Date!B:B,Cal_Date!A:A,0)</f>
        <v>2</v>
      </c>
      <c r="E6113">
        <v>2019</v>
      </c>
      <c r="F6113" t="s">
        <v>123</v>
      </c>
      <c r="G6113" t="s">
        <v>129</v>
      </c>
      <c r="H6113" t="s">
        <v>48</v>
      </c>
      <c r="I6113" t="s">
        <v>18</v>
      </c>
      <c r="J6113" t="s">
        <v>10</v>
      </c>
      <c r="K6113" t="s">
        <v>43</v>
      </c>
      <c r="L6113">
        <v>1</v>
      </c>
      <c r="M6113">
        <v>1006</v>
      </c>
      <c r="O6113" t="s">
        <v>28</v>
      </c>
      <c r="R6113" t="s">
        <v>44</v>
      </c>
      <c r="S6113" s="49" t="str">
        <f t="shared" si="761"/>
        <v>Card</v>
      </c>
      <c r="T6113" s="3">
        <v>0.03</v>
      </c>
      <c r="U6113" s="2">
        <v>7.6229999999999993</v>
      </c>
      <c r="V6113" s="2">
        <v>1.46</v>
      </c>
      <c r="W6113" s="54">
        <f>_xlfn.XLOOKUP(M6113,Market!A:A,Market!F:F,0)</f>
        <v>8.8999999999999996E-2</v>
      </c>
      <c r="X6113" s="55">
        <f t="shared" si="762"/>
        <v>0.22868999999999998</v>
      </c>
      <c r="Y6113" s="55">
        <f t="shared" si="763"/>
        <v>6.1629999999999994</v>
      </c>
      <c r="Z6113" s="54">
        <f t="shared" si="764"/>
        <v>0.80847435392889933</v>
      </c>
      <c r="AA6113" s="49" t="str">
        <f t="shared" ca="1" si="765"/>
        <v>N</v>
      </c>
      <c r="AB6113" s="49">
        <f t="shared" ca="1" si="766"/>
        <v>5</v>
      </c>
      <c r="AC6113" s="49" t="str">
        <f t="shared" ca="1" si="767"/>
        <v>N</v>
      </c>
    </row>
    <row r="6114" spans="1:29" x14ac:dyDescent="0.25">
      <c r="A6114">
        <v>4411</v>
      </c>
      <c r="B6114" s="9">
        <v>43565</v>
      </c>
      <c r="C6114" s="50" t="str">
        <f t="shared" si="760"/>
        <v>N</v>
      </c>
      <c r="D6114" s="52">
        <f>_xlfn.XLOOKUP(B6114,Cal_Date!B:B,Cal_Date!A:A,0)</f>
        <v>2</v>
      </c>
      <c r="E6114">
        <v>2019</v>
      </c>
      <c r="F6114" t="s">
        <v>123</v>
      </c>
      <c r="G6114" t="s">
        <v>129</v>
      </c>
      <c r="H6114" t="s">
        <v>48</v>
      </c>
      <c r="I6114" t="s">
        <v>18</v>
      </c>
      <c r="J6114" t="s">
        <v>10</v>
      </c>
      <c r="K6114" t="s">
        <v>43</v>
      </c>
      <c r="L6114">
        <v>2</v>
      </c>
      <c r="M6114">
        <v>1004</v>
      </c>
      <c r="O6114" t="s">
        <v>28</v>
      </c>
      <c r="R6114" t="s">
        <v>44</v>
      </c>
      <c r="S6114" s="49" t="str">
        <f t="shared" si="761"/>
        <v>Card</v>
      </c>
      <c r="T6114" s="3">
        <v>0.03</v>
      </c>
      <c r="U6114" s="2">
        <v>14.84</v>
      </c>
      <c r="V6114" s="2">
        <v>2.92</v>
      </c>
      <c r="W6114" s="54">
        <f>_xlfn.XLOOKUP(M6114,Market!A:A,Market!F:F,0)</f>
        <v>0.06</v>
      </c>
      <c r="X6114" s="55">
        <f t="shared" si="762"/>
        <v>0.44519999999999998</v>
      </c>
      <c r="Y6114" s="55">
        <f t="shared" si="763"/>
        <v>11.92</v>
      </c>
      <c r="Z6114" s="54">
        <f t="shared" si="764"/>
        <v>0.80323450134770891</v>
      </c>
      <c r="AA6114" s="49" t="str">
        <f t="shared" ca="1" si="765"/>
        <v>N</v>
      </c>
      <c r="AB6114" s="49">
        <f t="shared" ca="1" si="766"/>
        <v>5</v>
      </c>
      <c r="AC6114" s="49" t="str">
        <f t="shared" ca="1" si="767"/>
        <v>N</v>
      </c>
    </row>
    <row r="6115" spans="1:29" x14ac:dyDescent="0.25">
      <c r="A6115">
        <v>4412</v>
      </c>
      <c r="B6115" s="9">
        <v>43565</v>
      </c>
      <c r="C6115" s="50" t="str">
        <f t="shared" si="760"/>
        <v>N</v>
      </c>
      <c r="D6115" s="52">
        <f>_xlfn.XLOOKUP(B6115,Cal_Date!B:B,Cal_Date!A:A,0)</f>
        <v>2</v>
      </c>
      <c r="E6115">
        <v>2019</v>
      </c>
      <c r="F6115" t="s">
        <v>123</v>
      </c>
      <c r="G6115" t="s">
        <v>129</v>
      </c>
      <c r="H6115" t="s">
        <v>48</v>
      </c>
      <c r="I6115" t="s">
        <v>18</v>
      </c>
      <c r="J6115" t="s">
        <v>10</v>
      </c>
      <c r="K6115" t="s">
        <v>43</v>
      </c>
      <c r="L6115">
        <v>1</v>
      </c>
      <c r="M6115">
        <v>1004</v>
      </c>
      <c r="O6115" t="s">
        <v>28</v>
      </c>
      <c r="R6115" t="s">
        <v>44</v>
      </c>
      <c r="S6115" s="49" t="str">
        <f t="shared" si="761"/>
        <v>Card</v>
      </c>
      <c r="T6115" s="3">
        <v>0.03</v>
      </c>
      <c r="U6115" s="2">
        <v>7.42</v>
      </c>
      <c r="V6115" s="2">
        <v>1.46</v>
      </c>
      <c r="W6115" s="54">
        <f>_xlfn.XLOOKUP(M6115,Market!A:A,Market!F:F,0)</f>
        <v>0.06</v>
      </c>
      <c r="X6115" s="55">
        <f t="shared" si="762"/>
        <v>0.22259999999999999</v>
      </c>
      <c r="Y6115" s="55">
        <f t="shared" si="763"/>
        <v>5.96</v>
      </c>
      <c r="Z6115" s="54">
        <f t="shared" si="764"/>
        <v>0.80323450134770891</v>
      </c>
      <c r="AA6115" s="49" t="str">
        <f t="shared" ca="1" si="765"/>
        <v>N</v>
      </c>
      <c r="AB6115" s="49">
        <f t="shared" ca="1" si="766"/>
        <v>5</v>
      </c>
      <c r="AC6115" s="49" t="str">
        <f t="shared" ca="1" si="767"/>
        <v>N</v>
      </c>
    </row>
    <row r="6116" spans="1:29" x14ac:dyDescent="0.25">
      <c r="A6116">
        <v>4413</v>
      </c>
      <c r="B6116" s="9">
        <v>43565</v>
      </c>
      <c r="C6116" s="50" t="str">
        <f t="shared" si="760"/>
        <v>N</v>
      </c>
      <c r="D6116" s="52">
        <f>_xlfn.XLOOKUP(B6116,Cal_Date!B:B,Cal_Date!A:A,0)</f>
        <v>2</v>
      </c>
      <c r="E6116">
        <v>2019</v>
      </c>
      <c r="F6116" t="s">
        <v>123</v>
      </c>
      <c r="G6116" t="s">
        <v>129</v>
      </c>
      <c r="H6116" t="s">
        <v>48</v>
      </c>
      <c r="I6116" t="s">
        <v>18</v>
      </c>
      <c r="J6116" t="s">
        <v>10</v>
      </c>
      <c r="K6116" t="s">
        <v>43</v>
      </c>
      <c r="L6116">
        <v>1</v>
      </c>
      <c r="M6116">
        <v>1000</v>
      </c>
      <c r="O6116" t="s">
        <v>25</v>
      </c>
      <c r="R6116" t="s">
        <v>47</v>
      </c>
      <c r="S6116" s="49" t="str">
        <f t="shared" si="761"/>
        <v>Card</v>
      </c>
      <c r="T6116" s="3">
        <v>3.5000000000000003E-2</v>
      </c>
      <c r="U6116" s="2">
        <v>7.5600000000000005</v>
      </c>
      <c r="V6116" s="2">
        <v>1.46</v>
      </c>
      <c r="W6116" s="54">
        <f>_xlfn.XLOOKUP(M6116,Market!A:A,Market!F:F,0)</f>
        <v>0.08</v>
      </c>
      <c r="X6116" s="55">
        <f t="shared" si="762"/>
        <v>0.26460000000000006</v>
      </c>
      <c r="Y6116" s="55">
        <f t="shared" si="763"/>
        <v>6.1000000000000005</v>
      </c>
      <c r="Z6116" s="54">
        <f t="shared" si="764"/>
        <v>0.80687830687830686</v>
      </c>
      <c r="AA6116" s="49" t="str">
        <f t="shared" ca="1" si="765"/>
        <v>N</v>
      </c>
      <c r="AB6116" s="49">
        <f t="shared" ca="1" si="766"/>
        <v>5</v>
      </c>
      <c r="AC6116" s="49" t="str">
        <f t="shared" ca="1" si="767"/>
        <v>N</v>
      </c>
    </row>
    <row r="6117" spans="1:29" x14ac:dyDescent="0.25">
      <c r="A6117">
        <v>4414</v>
      </c>
      <c r="B6117" s="9">
        <v>43565</v>
      </c>
      <c r="C6117" s="50" t="str">
        <f t="shared" si="760"/>
        <v>N</v>
      </c>
      <c r="D6117" s="52">
        <f>_xlfn.XLOOKUP(B6117,Cal_Date!B:B,Cal_Date!A:A,0)</f>
        <v>2</v>
      </c>
      <c r="E6117">
        <v>2019</v>
      </c>
      <c r="F6117" t="s">
        <v>123</v>
      </c>
      <c r="G6117" t="s">
        <v>129</v>
      </c>
      <c r="H6117" t="s">
        <v>11</v>
      </c>
      <c r="I6117" t="s">
        <v>13</v>
      </c>
      <c r="J6117" t="s">
        <v>15</v>
      </c>
      <c r="K6117" t="s">
        <v>42</v>
      </c>
      <c r="L6117">
        <v>1</v>
      </c>
      <c r="M6117">
        <v>1000</v>
      </c>
      <c r="O6117" t="s">
        <v>25</v>
      </c>
      <c r="R6117" t="s">
        <v>44</v>
      </c>
      <c r="S6117" s="49" t="str">
        <f t="shared" si="761"/>
        <v>Card</v>
      </c>
      <c r="T6117" s="3">
        <v>0.03</v>
      </c>
      <c r="U6117" s="2">
        <v>2.7</v>
      </c>
      <c r="V6117" s="2">
        <v>1.42</v>
      </c>
      <c r="W6117" s="54">
        <f>_xlfn.XLOOKUP(M6117,Market!A:A,Market!F:F,0)</f>
        <v>0.08</v>
      </c>
      <c r="X6117" s="55">
        <f t="shared" si="762"/>
        <v>8.1000000000000003E-2</v>
      </c>
      <c r="Y6117" s="55">
        <f t="shared" si="763"/>
        <v>1.2800000000000002</v>
      </c>
      <c r="Z6117" s="54">
        <f t="shared" si="764"/>
        <v>0.47407407407407415</v>
      </c>
      <c r="AA6117" s="49" t="str">
        <f t="shared" ca="1" si="765"/>
        <v>N</v>
      </c>
      <c r="AB6117" s="49">
        <f t="shared" ca="1" si="766"/>
        <v>5</v>
      </c>
      <c r="AC6117" s="49" t="str">
        <f t="shared" ca="1" si="767"/>
        <v>N</v>
      </c>
    </row>
    <row r="6118" spans="1:29" x14ac:dyDescent="0.25">
      <c r="A6118">
        <v>4415</v>
      </c>
      <c r="B6118" s="9">
        <v>43565</v>
      </c>
      <c r="C6118" s="50" t="str">
        <f t="shared" si="760"/>
        <v>N</v>
      </c>
      <c r="D6118" s="52">
        <f>_xlfn.XLOOKUP(B6118,Cal_Date!B:B,Cal_Date!A:A,0)</f>
        <v>2</v>
      </c>
      <c r="E6118">
        <v>2019</v>
      </c>
      <c r="F6118" t="s">
        <v>123</v>
      </c>
      <c r="G6118" t="s">
        <v>129</v>
      </c>
      <c r="H6118" t="s">
        <v>11</v>
      </c>
      <c r="I6118" t="s">
        <v>11</v>
      </c>
      <c r="J6118" t="s">
        <v>15</v>
      </c>
      <c r="K6118" t="s">
        <v>42</v>
      </c>
      <c r="L6118">
        <v>1</v>
      </c>
      <c r="M6118">
        <v>1000</v>
      </c>
      <c r="O6118" t="s">
        <v>25</v>
      </c>
      <c r="R6118" t="s">
        <v>44</v>
      </c>
      <c r="S6118" s="49" t="str">
        <f t="shared" si="761"/>
        <v>Card</v>
      </c>
      <c r="T6118" s="3">
        <v>0.03</v>
      </c>
      <c r="U6118" s="2">
        <v>2.7</v>
      </c>
      <c r="V6118" s="2">
        <v>0.87</v>
      </c>
      <c r="W6118" s="54">
        <f>_xlfn.XLOOKUP(M6118,Market!A:A,Market!F:F,0)</f>
        <v>0.08</v>
      </c>
      <c r="X6118" s="55">
        <f t="shared" si="762"/>
        <v>8.1000000000000003E-2</v>
      </c>
      <c r="Y6118" s="55">
        <f t="shared" si="763"/>
        <v>1.83</v>
      </c>
      <c r="Z6118" s="54">
        <f t="shared" si="764"/>
        <v>0.67777777777777781</v>
      </c>
      <c r="AA6118" s="49" t="str">
        <f t="shared" ca="1" si="765"/>
        <v>N</v>
      </c>
      <c r="AB6118" s="49">
        <f t="shared" ca="1" si="766"/>
        <v>5</v>
      </c>
      <c r="AC6118" s="49" t="str">
        <f t="shared" ca="1" si="767"/>
        <v>N</v>
      </c>
    </row>
    <row r="6119" spans="1:29" x14ac:dyDescent="0.25">
      <c r="A6119">
        <v>4416</v>
      </c>
      <c r="B6119" s="9">
        <v>43565</v>
      </c>
      <c r="C6119" s="50" t="str">
        <f t="shared" si="760"/>
        <v>N</v>
      </c>
      <c r="D6119" s="52">
        <f>_xlfn.XLOOKUP(B6119,Cal_Date!B:B,Cal_Date!A:A,0)</f>
        <v>2</v>
      </c>
      <c r="E6119">
        <v>2019</v>
      </c>
      <c r="F6119" t="s">
        <v>123</v>
      </c>
      <c r="G6119" t="s">
        <v>129</v>
      </c>
      <c r="H6119" t="s">
        <v>48</v>
      </c>
      <c r="I6119" t="s">
        <v>18</v>
      </c>
      <c r="J6119" t="s">
        <v>10</v>
      </c>
      <c r="K6119" t="s">
        <v>43</v>
      </c>
      <c r="L6119">
        <v>2</v>
      </c>
      <c r="M6119">
        <v>1008</v>
      </c>
      <c r="O6119" t="s">
        <v>28</v>
      </c>
      <c r="R6119" t="s">
        <v>44</v>
      </c>
      <c r="S6119" s="49" t="str">
        <f t="shared" si="761"/>
        <v>Card</v>
      </c>
      <c r="T6119" s="3">
        <v>0.03</v>
      </c>
      <c r="U6119" s="2">
        <v>15.245999999999999</v>
      </c>
      <c r="V6119" s="2">
        <v>2.92</v>
      </c>
      <c r="W6119" s="54">
        <f>_xlfn.XLOOKUP(M6119,Market!A:A,Market!F:F,0)</f>
        <v>8.8999999999999996E-2</v>
      </c>
      <c r="X6119" s="55">
        <f t="shared" si="762"/>
        <v>0.45737999999999995</v>
      </c>
      <c r="Y6119" s="55">
        <f t="shared" si="763"/>
        <v>12.325999999999999</v>
      </c>
      <c r="Z6119" s="54">
        <f t="shared" si="764"/>
        <v>0.80847435392889933</v>
      </c>
      <c r="AA6119" s="49" t="str">
        <f t="shared" ca="1" si="765"/>
        <v>N</v>
      </c>
      <c r="AB6119" s="49">
        <f t="shared" ca="1" si="766"/>
        <v>5</v>
      </c>
      <c r="AC6119" s="49" t="str">
        <f t="shared" ca="1" si="767"/>
        <v>N</v>
      </c>
    </row>
    <row r="6120" spans="1:29" x14ac:dyDescent="0.25">
      <c r="A6120">
        <v>4417</v>
      </c>
      <c r="B6120" s="9">
        <v>43565</v>
      </c>
      <c r="C6120" s="50" t="str">
        <f t="shared" si="760"/>
        <v>N</v>
      </c>
      <c r="D6120" s="52">
        <f>_xlfn.XLOOKUP(B6120,Cal_Date!B:B,Cal_Date!A:A,0)</f>
        <v>2</v>
      </c>
      <c r="E6120">
        <v>2019</v>
      </c>
      <c r="F6120" t="s">
        <v>123</v>
      </c>
      <c r="G6120" t="s">
        <v>129</v>
      </c>
      <c r="H6120" t="s">
        <v>11</v>
      </c>
      <c r="I6120" t="s">
        <v>11</v>
      </c>
      <c r="J6120" t="s">
        <v>15</v>
      </c>
      <c r="K6120" t="s">
        <v>42</v>
      </c>
      <c r="L6120">
        <v>1</v>
      </c>
      <c r="M6120">
        <v>1008</v>
      </c>
      <c r="O6120" t="s">
        <v>28</v>
      </c>
      <c r="R6120" t="s">
        <v>44</v>
      </c>
      <c r="S6120" s="49" t="str">
        <f t="shared" si="761"/>
        <v>Card</v>
      </c>
      <c r="T6120" s="3">
        <v>0.03</v>
      </c>
      <c r="U6120" s="2">
        <v>2.7225000000000001</v>
      </c>
      <c r="V6120" s="2">
        <v>0.87</v>
      </c>
      <c r="W6120" s="54">
        <f>_xlfn.XLOOKUP(M6120,Market!A:A,Market!F:F,0)</f>
        <v>8.8999999999999996E-2</v>
      </c>
      <c r="X6120" s="55">
        <f t="shared" si="762"/>
        <v>8.1674999999999998E-2</v>
      </c>
      <c r="Y6120" s="55">
        <f t="shared" si="763"/>
        <v>1.8525</v>
      </c>
      <c r="Z6120" s="54">
        <f t="shared" si="764"/>
        <v>0.68044077134986225</v>
      </c>
      <c r="AA6120" s="49" t="str">
        <f t="shared" ca="1" si="765"/>
        <v>N</v>
      </c>
      <c r="AB6120" s="49">
        <f t="shared" ca="1" si="766"/>
        <v>5</v>
      </c>
      <c r="AC6120" s="49" t="str">
        <f t="shared" ca="1" si="767"/>
        <v>N</v>
      </c>
    </row>
    <row r="6121" spans="1:29" x14ac:dyDescent="0.25">
      <c r="A6121">
        <v>4418</v>
      </c>
      <c r="B6121" s="9">
        <v>43565</v>
      </c>
      <c r="C6121" s="50" t="str">
        <f t="shared" si="760"/>
        <v>N</v>
      </c>
      <c r="D6121" s="52">
        <f>_xlfn.XLOOKUP(B6121,Cal_Date!B:B,Cal_Date!A:A,0)</f>
        <v>2</v>
      </c>
      <c r="E6121">
        <v>2019</v>
      </c>
      <c r="F6121" t="s">
        <v>123</v>
      </c>
      <c r="G6121" t="s">
        <v>129</v>
      </c>
      <c r="H6121" t="s">
        <v>11</v>
      </c>
      <c r="I6121" t="s">
        <v>13</v>
      </c>
      <c r="J6121" t="s">
        <v>15</v>
      </c>
      <c r="K6121" t="s">
        <v>42</v>
      </c>
      <c r="L6121">
        <v>1</v>
      </c>
      <c r="M6121">
        <v>1009</v>
      </c>
      <c r="O6121" t="s">
        <v>28</v>
      </c>
      <c r="R6121" t="s">
        <v>44</v>
      </c>
      <c r="S6121" s="49" t="str">
        <f t="shared" si="761"/>
        <v>Card</v>
      </c>
      <c r="T6121" s="3">
        <v>0.03</v>
      </c>
      <c r="U6121" s="2">
        <v>2.7225000000000001</v>
      </c>
      <c r="V6121" s="2">
        <v>1.42</v>
      </c>
      <c r="W6121" s="54">
        <f>_xlfn.XLOOKUP(M6121,Market!A:A,Market!F:F,0)</f>
        <v>8.8999999999999996E-2</v>
      </c>
      <c r="X6121" s="55">
        <f t="shared" si="762"/>
        <v>8.1674999999999998E-2</v>
      </c>
      <c r="Y6121" s="55">
        <f t="shared" si="763"/>
        <v>1.3025000000000002</v>
      </c>
      <c r="Z6121" s="54">
        <f t="shared" si="764"/>
        <v>0.47842056932966032</v>
      </c>
      <c r="AA6121" s="49" t="str">
        <f t="shared" ca="1" si="765"/>
        <v>N</v>
      </c>
      <c r="AB6121" s="49">
        <f t="shared" ca="1" si="766"/>
        <v>5</v>
      </c>
      <c r="AC6121" s="49" t="str">
        <f t="shared" ca="1" si="767"/>
        <v>N</v>
      </c>
    </row>
    <row r="6122" spans="1:29" x14ac:dyDescent="0.25">
      <c r="A6122">
        <v>4419</v>
      </c>
      <c r="B6122" s="9">
        <v>43565</v>
      </c>
      <c r="C6122" s="50" t="str">
        <f t="shared" si="760"/>
        <v>N</v>
      </c>
      <c r="D6122" s="52">
        <f>_xlfn.XLOOKUP(B6122,Cal_Date!B:B,Cal_Date!A:A,0)</f>
        <v>2</v>
      </c>
      <c r="E6122">
        <v>2019</v>
      </c>
      <c r="F6122" t="s">
        <v>123</v>
      </c>
      <c r="G6122" t="s">
        <v>129</v>
      </c>
      <c r="H6122" t="s">
        <v>11</v>
      </c>
      <c r="I6122" t="s">
        <v>13</v>
      </c>
      <c r="J6122" t="s">
        <v>15</v>
      </c>
      <c r="K6122" t="s">
        <v>42</v>
      </c>
      <c r="L6122">
        <v>1</v>
      </c>
      <c r="M6122">
        <v>1010</v>
      </c>
      <c r="O6122" t="s">
        <v>25</v>
      </c>
      <c r="R6122" t="s">
        <v>44</v>
      </c>
      <c r="S6122" s="49" t="str">
        <f t="shared" si="761"/>
        <v>Card</v>
      </c>
      <c r="T6122" s="3">
        <v>0.03</v>
      </c>
      <c r="U6122" s="2">
        <v>2.7</v>
      </c>
      <c r="V6122" s="2">
        <v>1.42</v>
      </c>
      <c r="W6122" s="54">
        <f>_xlfn.XLOOKUP(M6122,Market!A:A,Market!F:F,0)</f>
        <v>0.08</v>
      </c>
      <c r="X6122" s="55">
        <f t="shared" si="762"/>
        <v>8.1000000000000003E-2</v>
      </c>
      <c r="Y6122" s="55">
        <f t="shared" si="763"/>
        <v>1.2800000000000002</v>
      </c>
      <c r="Z6122" s="54">
        <f t="shared" si="764"/>
        <v>0.47407407407407415</v>
      </c>
      <c r="AA6122" s="49" t="str">
        <f t="shared" ca="1" si="765"/>
        <v>N</v>
      </c>
      <c r="AB6122" s="49">
        <f t="shared" ca="1" si="766"/>
        <v>5</v>
      </c>
      <c r="AC6122" s="49" t="str">
        <f t="shared" ca="1" si="767"/>
        <v>N</v>
      </c>
    </row>
    <row r="6123" spans="1:29" x14ac:dyDescent="0.25">
      <c r="A6123">
        <v>4420</v>
      </c>
      <c r="B6123" s="9">
        <v>43565</v>
      </c>
      <c r="C6123" s="50" t="str">
        <f t="shared" si="760"/>
        <v>N</v>
      </c>
      <c r="D6123" s="52">
        <f>_xlfn.XLOOKUP(B6123,Cal_Date!B:B,Cal_Date!A:A,0)</f>
        <v>2</v>
      </c>
      <c r="E6123">
        <v>2019</v>
      </c>
      <c r="F6123" t="s">
        <v>123</v>
      </c>
      <c r="G6123" t="s">
        <v>129</v>
      </c>
      <c r="H6123" t="s">
        <v>14</v>
      </c>
      <c r="I6123" t="s">
        <v>18</v>
      </c>
      <c r="J6123" t="s">
        <v>15</v>
      </c>
      <c r="K6123" t="s">
        <v>43</v>
      </c>
      <c r="L6123">
        <v>1</v>
      </c>
      <c r="M6123">
        <v>1008</v>
      </c>
      <c r="O6123" t="s">
        <v>28</v>
      </c>
      <c r="R6123" t="s">
        <v>44</v>
      </c>
      <c r="S6123" s="49" t="str">
        <f t="shared" si="761"/>
        <v>Card</v>
      </c>
      <c r="T6123" s="3">
        <v>0.03</v>
      </c>
      <c r="U6123" s="2">
        <v>7.0785</v>
      </c>
      <c r="V6123" s="2">
        <v>2.1</v>
      </c>
      <c r="W6123" s="54">
        <f>_xlfn.XLOOKUP(M6123,Market!A:A,Market!F:F,0)</f>
        <v>8.8999999999999996E-2</v>
      </c>
      <c r="X6123" s="55">
        <f t="shared" si="762"/>
        <v>0.21235499999999999</v>
      </c>
      <c r="Y6123" s="55">
        <f t="shared" si="763"/>
        <v>4.9785000000000004</v>
      </c>
      <c r="Z6123" s="54">
        <f t="shared" si="764"/>
        <v>0.70332697605424888</v>
      </c>
      <c r="AA6123" s="49" t="str">
        <f t="shared" ca="1" si="765"/>
        <v>N</v>
      </c>
      <c r="AB6123" s="49">
        <f t="shared" ca="1" si="766"/>
        <v>5</v>
      </c>
      <c r="AC6123" s="49" t="str">
        <f t="shared" ca="1" si="767"/>
        <v>N</v>
      </c>
    </row>
    <row r="6124" spans="1:29" x14ac:dyDescent="0.25">
      <c r="A6124">
        <v>4421</v>
      </c>
      <c r="B6124" s="9">
        <v>43565</v>
      </c>
      <c r="C6124" s="50" t="str">
        <f t="shared" si="760"/>
        <v>N</v>
      </c>
      <c r="D6124" s="52">
        <f>_xlfn.XLOOKUP(B6124,Cal_Date!B:B,Cal_Date!A:A,0)</f>
        <v>2</v>
      </c>
      <c r="E6124">
        <v>2019</v>
      </c>
      <c r="F6124" t="s">
        <v>123</v>
      </c>
      <c r="G6124" t="s">
        <v>129</v>
      </c>
      <c r="H6124" t="s">
        <v>48</v>
      </c>
      <c r="I6124" t="s">
        <v>18</v>
      </c>
      <c r="J6124" t="s">
        <v>10</v>
      </c>
      <c r="K6124" t="s">
        <v>43</v>
      </c>
      <c r="L6124">
        <v>1</v>
      </c>
      <c r="M6124">
        <v>1008</v>
      </c>
      <c r="O6124" t="s">
        <v>28</v>
      </c>
      <c r="R6124" t="s">
        <v>44</v>
      </c>
      <c r="S6124" s="49" t="str">
        <f t="shared" si="761"/>
        <v>Card</v>
      </c>
      <c r="T6124" s="3">
        <v>0.03</v>
      </c>
      <c r="U6124" s="2">
        <v>7.6229999999999993</v>
      </c>
      <c r="V6124" s="2">
        <v>1.46</v>
      </c>
      <c r="W6124" s="54">
        <f>_xlfn.XLOOKUP(M6124,Market!A:A,Market!F:F,0)</f>
        <v>8.8999999999999996E-2</v>
      </c>
      <c r="X6124" s="55">
        <f t="shared" si="762"/>
        <v>0.22868999999999998</v>
      </c>
      <c r="Y6124" s="55">
        <f t="shared" si="763"/>
        <v>6.1629999999999994</v>
      </c>
      <c r="Z6124" s="54">
        <f t="shared" si="764"/>
        <v>0.80847435392889933</v>
      </c>
      <c r="AA6124" s="49" t="str">
        <f t="shared" ca="1" si="765"/>
        <v>N</v>
      </c>
      <c r="AB6124" s="49">
        <f t="shared" ca="1" si="766"/>
        <v>5</v>
      </c>
      <c r="AC6124" s="49" t="str">
        <f t="shared" ca="1" si="767"/>
        <v>N</v>
      </c>
    </row>
    <row r="6125" spans="1:29" x14ac:dyDescent="0.25">
      <c r="A6125">
        <v>4422</v>
      </c>
      <c r="B6125" s="9">
        <v>43565</v>
      </c>
      <c r="C6125" s="50" t="str">
        <f t="shared" si="760"/>
        <v>N</v>
      </c>
      <c r="D6125" s="52">
        <f>_xlfn.XLOOKUP(B6125,Cal_Date!B:B,Cal_Date!A:A,0)</f>
        <v>2</v>
      </c>
      <c r="E6125">
        <v>2019</v>
      </c>
      <c r="F6125" t="s">
        <v>123</v>
      </c>
      <c r="G6125" t="s">
        <v>129</v>
      </c>
      <c r="H6125" t="s">
        <v>11</v>
      </c>
      <c r="I6125" t="s">
        <v>11</v>
      </c>
      <c r="J6125" t="s">
        <v>15</v>
      </c>
      <c r="K6125" t="s">
        <v>42</v>
      </c>
      <c r="L6125">
        <v>2</v>
      </c>
      <c r="M6125">
        <v>1008</v>
      </c>
      <c r="O6125" t="s">
        <v>28</v>
      </c>
      <c r="R6125" t="s">
        <v>44</v>
      </c>
      <c r="S6125" s="49" t="str">
        <f t="shared" si="761"/>
        <v>Card</v>
      </c>
      <c r="T6125" s="3">
        <v>0.03</v>
      </c>
      <c r="U6125" s="2">
        <v>5.4450000000000003</v>
      </c>
      <c r="V6125" s="2">
        <v>1.74</v>
      </c>
      <c r="W6125" s="54">
        <f>_xlfn.XLOOKUP(M6125,Market!A:A,Market!F:F,0)</f>
        <v>8.8999999999999996E-2</v>
      </c>
      <c r="X6125" s="55">
        <f t="shared" si="762"/>
        <v>0.16335</v>
      </c>
      <c r="Y6125" s="55">
        <f t="shared" si="763"/>
        <v>3.7050000000000001</v>
      </c>
      <c r="Z6125" s="54">
        <f t="shared" si="764"/>
        <v>0.68044077134986225</v>
      </c>
      <c r="AA6125" s="49" t="str">
        <f t="shared" ca="1" si="765"/>
        <v>N</v>
      </c>
      <c r="AB6125" s="49">
        <f t="shared" ca="1" si="766"/>
        <v>5</v>
      </c>
      <c r="AC6125" s="49" t="str">
        <f t="shared" ca="1" si="767"/>
        <v>N</v>
      </c>
    </row>
    <row r="6126" spans="1:29" x14ac:dyDescent="0.25">
      <c r="A6126">
        <v>4423</v>
      </c>
      <c r="B6126" s="9">
        <v>43565</v>
      </c>
      <c r="C6126" s="50" t="str">
        <f t="shared" si="760"/>
        <v>N</v>
      </c>
      <c r="D6126" s="52">
        <f>_xlfn.XLOOKUP(B6126,Cal_Date!B:B,Cal_Date!A:A,0)</f>
        <v>2</v>
      </c>
      <c r="E6126">
        <v>2019</v>
      </c>
      <c r="F6126" t="s">
        <v>123</v>
      </c>
      <c r="G6126" t="s">
        <v>129</v>
      </c>
      <c r="H6126" t="s">
        <v>11</v>
      </c>
      <c r="I6126" t="s">
        <v>11</v>
      </c>
      <c r="J6126" t="s">
        <v>15</v>
      </c>
      <c r="K6126" t="s">
        <v>42</v>
      </c>
      <c r="L6126">
        <v>2</v>
      </c>
      <c r="M6126">
        <v>1004</v>
      </c>
      <c r="O6126" t="s">
        <v>28</v>
      </c>
      <c r="R6126" t="s">
        <v>44</v>
      </c>
      <c r="S6126" s="49" t="str">
        <f t="shared" si="761"/>
        <v>Card</v>
      </c>
      <c r="T6126" s="3">
        <v>0.03</v>
      </c>
      <c r="U6126" s="2">
        <v>5.3000000000000007</v>
      </c>
      <c r="V6126" s="2">
        <v>1.74</v>
      </c>
      <c r="W6126" s="54">
        <f>_xlfn.XLOOKUP(M6126,Market!A:A,Market!F:F,0)</f>
        <v>0.06</v>
      </c>
      <c r="X6126" s="55">
        <f t="shared" si="762"/>
        <v>0.159</v>
      </c>
      <c r="Y6126" s="55">
        <f t="shared" si="763"/>
        <v>3.5600000000000005</v>
      </c>
      <c r="Z6126" s="54">
        <f t="shared" si="764"/>
        <v>0.67169811320754713</v>
      </c>
      <c r="AA6126" s="49" t="str">
        <f t="shared" ca="1" si="765"/>
        <v>N</v>
      </c>
      <c r="AB6126" s="49">
        <f t="shared" ca="1" si="766"/>
        <v>5</v>
      </c>
      <c r="AC6126" s="49" t="str">
        <f t="shared" ca="1" si="767"/>
        <v>N</v>
      </c>
    </row>
    <row r="6127" spans="1:29" x14ac:dyDescent="0.25">
      <c r="A6127">
        <v>4424</v>
      </c>
      <c r="B6127" s="9">
        <v>43565</v>
      </c>
      <c r="C6127" s="50" t="str">
        <f t="shared" si="760"/>
        <v>N</v>
      </c>
      <c r="D6127" s="52">
        <f>_xlfn.XLOOKUP(B6127,Cal_Date!B:B,Cal_Date!A:A,0)</f>
        <v>2</v>
      </c>
      <c r="E6127">
        <v>2019</v>
      </c>
      <c r="F6127" t="s">
        <v>123</v>
      </c>
      <c r="G6127" t="s">
        <v>129</v>
      </c>
      <c r="H6127" t="s">
        <v>11</v>
      </c>
      <c r="I6127" t="s">
        <v>11</v>
      </c>
      <c r="J6127" t="s">
        <v>15</v>
      </c>
      <c r="K6127" t="s">
        <v>42</v>
      </c>
      <c r="L6127">
        <v>1</v>
      </c>
      <c r="M6127">
        <v>1009</v>
      </c>
      <c r="O6127" t="s">
        <v>28</v>
      </c>
      <c r="R6127" t="s">
        <v>44</v>
      </c>
      <c r="S6127" s="49" t="str">
        <f t="shared" si="761"/>
        <v>Card</v>
      </c>
      <c r="T6127" s="3">
        <v>0.03</v>
      </c>
      <c r="U6127" s="2">
        <v>2.7225000000000001</v>
      </c>
      <c r="V6127" s="2">
        <v>0.87</v>
      </c>
      <c r="W6127" s="54">
        <f>_xlfn.XLOOKUP(M6127,Market!A:A,Market!F:F,0)</f>
        <v>8.8999999999999996E-2</v>
      </c>
      <c r="X6127" s="55">
        <f t="shared" si="762"/>
        <v>8.1674999999999998E-2</v>
      </c>
      <c r="Y6127" s="55">
        <f t="shared" si="763"/>
        <v>1.8525</v>
      </c>
      <c r="Z6127" s="54">
        <f t="shared" si="764"/>
        <v>0.68044077134986225</v>
      </c>
      <c r="AA6127" s="49" t="str">
        <f t="shared" ca="1" si="765"/>
        <v>N</v>
      </c>
      <c r="AB6127" s="49">
        <f t="shared" ca="1" si="766"/>
        <v>5</v>
      </c>
      <c r="AC6127" s="49" t="str">
        <f t="shared" ca="1" si="767"/>
        <v>N</v>
      </c>
    </row>
    <row r="6128" spans="1:29" x14ac:dyDescent="0.25">
      <c r="A6128">
        <v>4425</v>
      </c>
      <c r="B6128" s="9">
        <v>43565</v>
      </c>
      <c r="C6128" s="50" t="str">
        <f t="shared" si="760"/>
        <v>N</v>
      </c>
      <c r="D6128" s="52">
        <f>_xlfn.XLOOKUP(B6128,Cal_Date!B:B,Cal_Date!A:A,0)</f>
        <v>2</v>
      </c>
      <c r="E6128">
        <v>2019</v>
      </c>
      <c r="F6128" t="s">
        <v>123</v>
      </c>
      <c r="G6128" t="s">
        <v>129</v>
      </c>
      <c r="H6128" t="s">
        <v>11</v>
      </c>
      <c r="I6128" t="s">
        <v>13</v>
      </c>
      <c r="J6128" t="s">
        <v>15</v>
      </c>
      <c r="K6128" t="s">
        <v>42</v>
      </c>
      <c r="L6128">
        <v>1</v>
      </c>
      <c r="M6128">
        <v>1010</v>
      </c>
      <c r="O6128" t="s">
        <v>25</v>
      </c>
      <c r="R6128" t="s">
        <v>44</v>
      </c>
      <c r="S6128" s="49" t="str">
        <f t="shared" si="761"/>
        <v>Card</v>
      </c>
      <c r="T6128" s="3">
        <v>0.03</v>
      </c>
      <c r="U6128" s="2">
        <v>2.7</v>
      </c>
      <c r="V6128" s="2">
        <v>1.42</v>
      </c>
      <c r="W6128" s="54">
        <f>_xlfn.XLOOKUP(M6128,Market!A:A,Market!F:F,0)</f>
        <v>0.08</v>
      </c>
      <c r="X6128" s="55">
        <f t="shared" si="762"/>
        <v>8.1000000000000003E-2</v>
      </c>
      <c r="Y6128" s="55">
        <f t="shared" si="763"/>
        <v>1.2800000000000002</v>
      </c>
      <c r="Z6128" s="54">
        <f t="shared" si="764"/>
        <v>0.47407407407407415</v>
      </c>
      <c r="AA6128" s="49" t="str">
        <f t="shared" ca="1" si="765"/>
        <v>N</v>
      </c>
      <c r="AB6128" s="49">
        <f t="shared" ca="1" si="766"/>
        <v>5</v>
      </c>
      <c r="AC6128" s="49" t="str">
        <f t="shared" ca="1" si="767"/>
        <v>N</v>
      </c>
    </row>
    <row r="6129" spans="1:29" x14ac:dyDescent="0.25">
      <c r="A6129">
        <v>4426</v>
      </c>
      <c r="B6129" s="9">
        <v>43565</v>
      </c>
      <c r="C6129" s="50" t="str">
        <f t="shared" si="760"/>
        <v>N</v>
      </c>
      <c r="D6129" s="52">
        <f>_xlfn.XLOOKUP(B6129,Cal_Date!B:B,Cal_Date!A:A,0)</f>
        <v>2</v>
      </c>
      <c r="E6129">
        <v>2019</v>
      </c>
      <c r="F6129" t="s">
        <v>123</v>
      </c>
      <c r="G6129" t="s">
        <v>129</v>
      </c>
      <c r="H6129" t="s">
        <v>11</v>
      </c>
      <c r="I6129" t="s">
        <v>11</v>
      </c>
      <c r="J6129" t="s">
        <v>15</v>
      </c>
      <c r="K6129" t="s">
        <v>42</v>
      </c>
      <c r="L6129">
        <v>1</v>
      </c>
      <c r="M6129">
        <v>1011</v>
      </c>
      <c r="O6129" t="s">
        <v>25</v>
      </c>
      <c r="R6129" t="s">
        <v>44</v>
      </c>
      <c r="S6129" s="49" t="str">
        <f t="shared" si="761"/>
        <v>Card</v>
      </c>
      <c r="T6129" s="3">
        <v>0.03</v>
      </c>
      <c r="U6129" s="2">
        <v>2.6500000000000004</v>
      </c>
      <c r="V6129" s="2">
        <v>0.87</v>
      </c>
      <c r="W6129" s="54">
        <f>_xlfn.XLOOKUP(M6129,Market!A:A,Market!F:F,0)</f>
        <v>0.06</v>
      </c>
      <c r="X6129" s="55">
        <f t="shared" si="762"/>
        <v>7.9500000000000001E-2</v>
      </c>
      <c r="Y6129" s="55">
        <f t="shared" si="763"/>
        <v>1.7800000000000002</v>
      </c>
      <c r="Z6129" s="54">
        <f t="shared" si="764"/>
        <v>0.67169811320754713</v>
      </c>
      <c r="AA6129" s="49" t="str">
        <f t="shared" ca="1" si="765"/>
        <v>N</v>
      </c>
      <c r="AB6129" s="49">
        <f t="shared" ca="1" si="766"/>
        <v>5</v>
      </c>
      <c r="AC6129" s="49" t="str">
        <f t="shared" ca="1" si="767"/>
        <v>N</v>
      </c>
    </row>
    <row r="6130" spans="1:29" x14ac:dyDescent="0.25">
      <c r="A6130">
        <v>4427</v>
      </c>
      <c r="B6130" s="9">
        <v>43565</v>
      </c>
      <c r="C6130" s="50" t="str">
        <f t="shared" si="760"/>
        <v>N</v>
      </c>
      <c r="D6130" s="52">
        <f>_xlfn.XLOOKUP(B6130,Cal_Date!B:B,Cal_Date!A:A,0)</f>
        <v>2</v>
      </c>
      <c r="E6130">
        <v>2019</v>
      </c>
      <c r="F6130" t="s">
        <v>123</v>
      </c>
      <c r="G6130" t="s">
        <v>129</v>
      </c>
      <c r="H6130" t="s">
        <v>11</v>
      </c>
      <c r="I6130" t="s">
        <v>11</v>
      </c>
      <c r="J6130" t="s">
        <v>15</v>
      </c>
      <c r="K6130" t="s">
        <v>42</v>
      </c>
      <c r="L6130">
        <v>2</v>
      </c>
      <c r="M6130">
        <v>1011</v>
      </c>
      <c r="O6130" t="s">
        <v>25</v>
      </c>
      <c r="R6130" t="s">
        <v>44</v>
      </c>
      <c r="S6130" s="49" t="str">
        <f t="shared" si="761"/>
        <v>Card</v>
      </c>
      <c r="T6130" s="3">
        <v>0.03</v>
      </c>
      <c r="U6130" s="2">
        <v>5.3000000000000007</v>
      </c>
      <c r="V6130" s="2">
        <v>1.74</v>
      </c>
      <c r="W6130" s="54">
        <f>_xlfn.XLOOKUP(M6130,Market!A:A,Market!F:F,0)</f>
        <v>0.06</v>
      </c>
      <c r="X6130" s="55">
        <f t="shared" si="762"/>
        <v>0.159</v>
      </c>
      <c r="Y6130" s="55">
        <f t="shared" si="763"/>
        <v>3.5600000000000005</v>
      </c>
      <c r="Z6130" s="54">
        <f t="shared" si="764"/>
        <v>0.67169811320754713</v>
      </c>
      <c r="AA6130" s="49" t="str">
        <f t="shared" ca="1" si="765"/>
        <v>N</v>
      </c>
      <c r="AB6130" s="49">
        <f t="shared" ca="1" si="766"/>
        <v>5</v>
      </c>
      <c r="AC6130" s="49" t="str">
        <f t="shared" ca="1" si="767"/>
        <v>N</v>
      </c>
    </row>
    <row r="6131" spans="1:29" x14ac:dyDescent="0.25">
      <c r="A6131">
        <v>4428</v>
      </c>
      <c r="B6131" s="9">
        <v>43565</v>
      </c>
      <c r="C6131" s="50" t="str">
        <f t="shared" si="760"/>
        <v>N</v>
      </c>
      <c r="D6131" s="52">
        <f>_xlfn.XLOOKUP(B6131,Cal_Date!B:B,Cal_Date!A:A,0)</f>
        <v>2</v>
      </c>
      <c r="E6131">
        <v>2019</v>
      </c>
      <c r="F6131" t="s">
        <v>123</v>
      </c>
      <c r="G6131" t="s">
        <v>129</v>
      </c>
      <c r="H6131" t="s">
        <v>48</v>
      </c>
      <c r="I6131" t="s">
        <v>18</v>
      </c>
      <c r="J6131" t="s">
        <v>10</v>
      </c>
      <c r="K6131" t="s">
        <v>43</v>
      </c>
      <c r="L6131">
        <v>1</v>
      </c>
      <c r="M6131">
        <v>1011</v>
      </c>
      <c r="O6131" t="s">
        <v>25</v>
      </c>
      <c r="R6131" t="s">
        <v>44</v>
      </c>
      <c r="S6131" s="49" t="str">
        <f t="shared" si="761"/>
        <v>Card</v>
      </c>
      <c r="T6131" s="3">
        <v>0.03</v>
      </c>
      <c r="U6131" s="2">
        <v>7.42</v>
      </c>
      <c r="V6131" s="2">
        <v>1.46</v>
      </c>
      <c r="W6131" s="54">
        <f>_xlfn.XLOOKUP(M6131,Market!A:A,Market!F:F,0)</f>
        <v>0.06</v>
      </c>
      <c r="X6131" s="55">
        <f t="shared" si="762"/>
        <v>0.22259999999999999</v>
      </c>
      <c r="Y6131" s="55">
        <f t="shared" si="763"/>
        <v>5.96</v>
      </c>
      <c r="Z6131" s="54">
        <f t="shared" si="764"/>
        <v>0.80323450134770891</v>
      </c>
      <c r="AA6131" s="49" t="str">
        <f t="shared" ca="1" si="765"/>
        <v>N</v>
      </c>
      <c r="AB6131" s="49">
        <f t="shared" ca="1" si="766"/>
        <v>5</v>
      </c>
      <c r="AC6131" s="49" t="str">
        <f t="shared" ca="1" si="767"/>
        <v>N</v>
      </c>
    </row>
    <row r="6132" spans="1:29" x14ac:dyDescent="0.25">
      <c r="A6132">
        <v>4429</v>
      </c>
      <c r="B6132" s="9">
        <v>43565</v>
      </c>
      <c r="C6132" s="50" t="str">
        <f t="shared" si="760"/>
        <v>N</v>
      </c>
      <c r="D6132" s="52">
        <f>_xlfn.XLOOKUP(B6132,Cal_Date!B:B,Cal_Date!A:A,0)</f>
        <v>2</v>
      </c>
      <c r="E6132">
        <v>2019</v>
      </c>
      <c r="F6132" t="s">
        <v>123</v>
      </c>
      <c r="G6132" t="s">
        <v>129</v>
      </c>
      <c r="H6132" t="s">
        <v>11</v>
      </c>
      <c r="I6132" t="s">
        <v>11</v>
      </c>
      <c r="J6132" t="s">
        <v>15</v>
      </c>
      <c r="K6132" t="s">
        <v>42</v>
      </c>
      <c r="L6132">
        <v>2</v>
      </c>
      <c r="M6132">
        <v>1001</v>
      </c>
      <c r="O6132" t="s">
        <v>25</v>
      </c>
      <c r="R6132" t="s">
        <v>46</v>
      </c>
      <c r="S6132" s="49" t="str">
        <f t="shared" si="761"/>
        <v>Card</v>
      </c>
      <c r="T6132" s="3">
        <v>0.04</v>
      </c>
      <c r="U6132" s="2">
        <v>5.3000000000000007</v>
      </c>
      <c r="V6132" s="2">
        <v>1.74</v>
      </c>
      <c r="W6132" s="54">
        <f>_xlfn.XLOOKUP(M6132,Market!A:A,Market!F:F,0)</f>
        <v>0.06</v>
      </c>
      <c r="X6132" s="55">
        <f t="shared" si="762"/>
        <v>0.21200000000000002</v>
      </c>
      <c r="Y6132" s="55">
        <f t="shared" si="763"/>
        <v>3.5600000000000005</v>
      </c>
      <c r="Z6132" s="54">
        <f t="shared" si="764"/>
        <v>0.67169811320754713</v>
      </c>
      <c r="AA6132" s="49" t="str">
        <f t="shared" ca="1" si="765"/>
        <v>N</v>
      </c>
      <c r="AB6132" s="49">
        <f t="shared" ca="1" si="766"/>
        <v>5</v>
      </c>
      <c r="AC6132" s="49" t="str">
        <f t="shared" ca="1" si="767"/>
        <v>N</v>
      </c>
    </row>
    <row r="6133" spans="1:29" x14ac:dyDescent="0.25">
      <c r="A6133">
        <v>4430</v>
      </c>
      <c r="B6133" s="9">
        <v>43565</v>
      </c>
      <c r="C6133" s="50" t="str">
        <f t="shared" si="760"/>
        <v>N</v>
      </c>
      <c r="D6133" s="52">
        <f>_xlfn.XLOOKUP(B6133,Cal_Date!B:B,Cal_Date!A:A,0)</f>
        <v>2</v>
      </c>
      <c r="E6133">
        <v>2019</v>
      </c>
      <c r="F6133" t="s">
        <v>123</v>
      </c>
      <c r="G6133" t="s">
        <v>129</v>
      </c>
      <c r="H6133" t="s">
        <v>48</v>
      </c>
      <c r="I6133" t="s">
        <v>18</v>
      </c>
      <c r="J6133" t="s">
        <v>10</v>
      </c>
      <c r="K6133" t="s">
        <v>43</v>
      </c>
      <c r="L6133">
        <v>1</v>
      </c>
      <c r="M6133">
        <v>1000</v>
      </c>
      <c r="O6133" t="s">
        <v>25</v>
      </c>
      <c r="R6133" t="s">
        <v>44</v>
      </c>
      <c r="S6133" s="49" t="str">
        <f t="shared" si="761"/>
        <v>Card</v>
      </c>
      <c r="T6133" s="3">
        <v>0.03</v>
      </c>
      <c r="U6133" s="2">
        <v>7.5600000000000005</v>
      </c>
      <c r="V6133" s="2">
        <v>1.46</v>
      </c>
      <c r="W6133" s="54">
        <f>_xlfn.XLOOKUP(M6133,Market!A:A,Market!F:F,0)</f>
        <v>0.08</v>
      </c>
      <c r="X6133" s="55">
        <f t="shared" si="762"/>
        <v>0.2268</v>
      </c>
      <c r="Y6133" s="55">
        <f t="shared" si="763"/>
        <v>6.1000000000000005</v>
      </c>
      <c r="Z6133" s="54">
        <f t="shared" si="764"/>
        <v>0.80687830687830686</v>
      </c>
      <c r="AA6133" s="49" t="str">
        <f t="shared" ca="1" si="765"/>
        <v>N</v>
      </c>
      <c r="AB6133" s="49">
        <f t="shared" ca="1" si="766"/>
        <v>5</v>
      </c>
      <c r="AC6133" s="49" t="str">
        <f t="shared" ca="1" si="767"/>
        <v>N</v>
      </c>
    </row>
    <row r="6134" spans="1:29" x14ac:dyDescent="0.25">
      <c r="A6134">
        <v>4431</v>
      </c>
      <c r="B6134" s="9">
        <v>43565</v>
      </c>
      <c r="C6134" s="50" t="str">
        <f t="shared" si="760"/>
        <v>N</v>
      </c>
      <c r="D6134" s="52">
        <f>_xlfn.XLOOKUP(B6134,Cal_Date!B:B,Cal_Date!A:A,0)</f>
        <v>2</v>
      </c>
      <c r="E6134">
        <v>2019</v>
      </c>
      <c r="F6134" t="s">
        <v>123</v>
      </c>
      <c r="G6134" t="s">
        <v>129</v>
      </c>
      <c r="H6134" t="s">
        <v>48</v>
      </c>
      <c r="I6134" t="s">
        <v>18</v>
      </c>
      <c r="J6134" t="s">
        <v>10</v>
      </c>
      <c r="K6134" t="s">
        <v>43</v>
      </c>
      <c r="L6134">
        <v>2</v>
      </c>
      <c r="M6134">
        <v>1000</v>
      </c>
      <c r="O6134" t="s">
        <v>25</v>
      </c>
      <c r="R6134" t="s">
        <v>44</v>
      </c>
      <c r="S6134" s="49" t="str">
        <f t="shared" si="761"/>
        <v>Card</v>
      </c>
      <c r="T6134" s="3">
        <v>0.03</v>
      </c>
      <c r="U6134" s="2">
        <v>15.120000000000001</v>
      </c>
      <c r="V6134" s="2">
        <v>2.92</v>
      </c>
      <c r="W6134" s="54">
        <f>_xlfn.XLOOKUP(M6134,Market!A:A,Market!F:F,0)</f>
        <v>0.08</v>
      </c>
      <c r="X6134" s="55">
        <f t="shared" si="762"/>
        <v>0.4536</v>
      </c>
      <c r="Y6134" s="55">
        <f t="shared" si="763"/>
        <v>12.200000000000001</v>
      </c>
      <c r="Z6134" s="54">
        <f t="shared" si="764"/>
        <v>0.80687830687830686</v>
      </c>
      <c r="AA6134" s="49" t="str">
        <f t="shared" ca="1" si="765"/>
        <v>N</v>
      </c>
      <c r="AB6134" s="49">
        <f t="shared" ca="1" si="766"/>
        <v>5</v>
      </c>
      <c r="AC6134" s="49" t="str">
        <f t="shared" ca="1" si="767"/>
        <v>N</v>
      </c>
    </row>
    <row r="6135" spans="1:29" x14ac:dyDescent="0.25">
      <c r="A6135">
        <v>4432</v>
      </c>
      <c r="B6135" s="9">
        <v>43565</v>
      </c>
      <c r="C6135" s="50" t="str">
        <f t="shared" si="760"/>
        <v>N</v>
      </c>
      <c r="D6135" s="52">
        <f>_xlfn.XLOOKUP(B6135,Cal_Date!B:B,Cal_Date!A:A,0)</f>
        <v>2</v>
      </c>
      <c r="E6135">
        <v>2019</v>
      </c>
      <c r="F6135" t="s">
        <v>123</v>
      </c>
      <c r="G6135" t="s">
        <v>129</v>
      </c>
      <c r="H6135" t="s">
        <v>11</v>
      </c>
      <c r="I6135" t="s">
        <v>11</v>
      </c>
      <c r="J6135" t="s">
        <v>15</v>
      </c>
      <c r="K6135" t="s">
        <v>42</v>
      </c>
      <c r="L6135">
        <v>1</v>
      </c>
      <c r="M6135">
        <v>1002</v>
      </c>
      <c r="O6135" t="s">
        <v>28</v>
      </c>
      <c r="R6135" t="s">
        <v>44</v>
      </c>
      <c r="S6135" s="49" t="str">
        <f t="shared" si="761"/>
        <v>Card</v>
      </c>
      <c r="T6135" s="3">
        <v>0.03</v>
      </c>
      <c r="U6135" s="2">
        <v>2.6500000000000004</v>
      </c>
      <c r="V6135" s="2">
        <v>0.87</v>
      </c>
      <c r="W6135" s="54">
        <f>_xlfn.XLOOKUP(M6135,Market!A:A,Market!F:F,0)</f>
        <v>0.06</v>
      </c>
      <c r="X6135" s="55">
        <f t="shared" si="762"/>
        <v>7.9500000000000001E-2</v>
      </c>
      <c r="Y6135" s="55">
        <f t="shared" si="763"/>
        <v>1.7800000000000002</v>
      </c>
      <c r="Z6135" s="54">
        <f t="shared" si="764"/>
        <v>0.67169811320754713</v>
      </c>
      <c r="AA6135" s="49" t="str">
        <f t="shared" ca="1" si="765"/>
        <v>N</v>
      </c>
      <c r="AB6135" s="49">
        <f t="shared" ca="1" si="766"/>
        <v>5</v>
      </c>
      <c r="AC6135" s="49" t="str">
        <f t="shared" ca="1" si="767"/>
        <v>N</v>
      </c>
    </row>
    <row r="6136" spans="1:29" x14ac:dyDescent="0.25">
      <c r="A6136">
        <v>4433</v>
      </c>
      <c r="B6136" s="9">
        <v>43565</v>
      </c>
      <c r="C6136" s="50" t="str">
        <f t="shared" si="760"/>
        <v>N</v>
      </c>
      <c r="D6136" s="52">
        <f>_xlfn.XLOOKUP(B6136,Cal_Date!B:B,Cal_Date!A:A,0)</f>
        <v>2</v>
      </c>
      <c r="E6136">
        <v>2019</v>
      </c>
      <c r="F6136" t="s">
        <v>123</v>
      </c>
      <c r="G6136" t="s">
        <v>129</v>
      </c>
      <c r="H6136" t="s">
        <v>14</v>
      </c>
      <c r="I6136" t="s">
        <v>18</v>
      </c>
      <c r="J6136" t="s">
        <v>15</v>
      </c>
      <c r="K6136" t="s">
        <v>43</v>
      </c>
      <c r="L6136">
        <v>1</v>
      </c>
      <c r="M6136">
        <v>1003</v>
      </c>
      <c r="O6136" t="s">
        <v>25</v>
      </c>
      <c r="R6136" t="s">
        <v>44</v>
      </c>
      <c r="S6136" s="49" t="str">
        <f t="shared" si="761"/>
        <v>Card</v>
      </c>
      <c r="T6136" s="3">
        <v>0.03</v>
      </c>
      <c r="U6136" s="2">
        <v>6.8900000000000006</v>
      </c>
      <c r="V6136" s="2">
        <v>2.1</v>
      </c>
      <c r="W6136" s="54">
        <f>_xlfn.XLOOKUP(M6136,Market!A:A,Market!F:F,0)</f>
        <v>0.06</v>
      </c>
      <c r="X6136" s="55">
        <f t="shared" si="762"/>
        <v>0.20670000000000002</v>
      </c>
      <c r="Y6136" s="55">
        <f t="shared" si="763"/>
        <v>4.7900000000000009</v>
      </c>
      <c r="Z6136" s="54">
        <f t="shared" si="764"/>
        <v>0.69521044992743108</v>
      </c>
      <c r="AA6136" s="49" t="str">
        <f t="shared" ca="1" si="765"/>
        <v>N</v>
      </c>
      <c r="AB6136" s="49">
        <f t="shared" ca="1" si="766"/>
        <v>5</v>
      </c>
      <c r="AC6136" s="49" t="str">
        <f t="shared" ca="1" si="767"/>
        <v>N</v>
      </c>
    </row>
    <row r="6137" spans="1:29" x14ac:dyDescent="0.25">
      <c r="A6137">
        <v>4434</v>
      </c>
      <c r="B6137" s="9">
        <v>43565</v>
      </c>
      <c r="C6137" s="50" t="str">
        <f t="shared" si="760"/>
        <v>N</v>
      </c>
      <c r="D6137" s="52">
        <f>_xlfn.XLOOKUP(B6137,Cal_Date!B:B,Cal_Date!A:A,0)</f>
        <v>2</v>
      </c>
      <c r="E6137">
        <v>2019</v>
      </c>
      <c r="F6137" t="s">
        <v>123</v>
      </c>
      <c r="G6137" t="s">
        <v>129</v>
      </c>
      <c r="H6137" t="s">
        <v>14</v>
      </c>
      <c r="I6137" t="s">
        <v>13</v>
      </c>
      <c r="J6137" t="s">
        <v>15</v>
      </c>
      <c r="K6137" t="s">
        <v>43</v>
      </c>
      <c r="L6137">
        <v>1</v>
      </c>
      <c r="M6137">
        <v>1005</v>
      </c>
      <c r="O6137" t="s">
        <v>25</v>
      </c>
      <c r="R6137" t="s">
        <v>44</v>
      </c>
      <c r="S6137" s="49" t="str">
        <f t="shared" si="761"/>
        <v>Card</v>
      </c>
      <c r="T6137" s="3">
        <v>0.03</v>
      </c>
      <c r="U6137" s="2">
        <v>7.6229999999999993</v>
      </c>
      <c r="V6137" s="2">
        <v>2.2400000000000002</v>
      </c>
      <c r="W6137" s="54">
        <f>_xlfn.XLOOKUP(M6137,Market!A:A,Market!F:F,0)</f>
        <v>8.8999999999999996E-2</v>
      </c>
      <c r="X6137" s="55">
        <f t="shared" si="762"/>
        <v>0.22868999999999998</v>
      </c>
      <c r="Y6137" s="55">
        <f t="shared" si="763"/>
        <v>5.3829999999999991</v>
      </c>
      <c r="Z6137" s="54">
        <f t="shared" si="764"/>
        <v>0.70615243342516065</v>
      </c>
      <c r="AA6137" s="49" t="str">
        <f t="shared" ca="1" si="765"/>
        <v>N</v>
      </c>
      <c r="AB6137" s="49">
        <f t="shared" ca="1" si="766"/>
        <v>5</v>
      </c>
      <c r="AC6137" s="49" t="str">
        <f t="shared" ca="1" si="767"/>
        <v>N</v>
      </c>
    </row>
    <row r="6138" spans="1:29" x14ac:dyDescent="0.25">
      <c r="A6138">
        <v>4435</v>
      </c>
      <c r="B6138" s="9">
        <v>43565</v>
      </c>
      <c r="C6138" s="50" t="str">
        <f t="shared" si="760"/>
        <v>N</v>
      </c>
      <c r="D6138" s="52">
        <f>_xlfn.XLOOKUP(B6138,Cal_Date!B:B,Cal_Date!A:A,0)</f>
        <v>2</v>
      </c>
      <c r="E6138">
        <v>2019</v>
      </c>
      <c r="F6138" t="s">
        <v>123</v>
      </c>
      <c r="G6138" t="s">
        <v>129</v>
      </c>
      <c r="H6138" t="s">
        <v>14</v>
      </c>
      <c r="I6138" t="s">
        <v>18</v>
      </c>
      <c r="J6138" t="s">
        <v>15</v>
      </c>
      <c r="K6138" t="s">
        <v>43</v>
      </c>
      <c r="L6138">
        <v>1</v>
      </c>
      <c r="M6138">
        <v>1005</v>
      </c>
      <c r="O6138" t="s">
        <v>25</v>
      </c>
      <c r="R6138" t="s">
        <v>44</v>
      </c>
      <c r="S6138" s="49" t="str">
        <f t="shared" si="761"/>
        <v>Card</v>
      </c>
      <c r="T6138" s="3">
        <v>0.03</v>
      </c>
      <c r="U6138" s="2">
        <v>7.0785</v>
      </c>
      <c r="V6138" s="2">
        <v>2.1</v>
      </c>
      <c r="W6138" s="54">
        <f>_xlfn.XLOOKUP(M6138,Market!A:A,Market!F:F,0)</f>
        <v>8.8999999999999996E-2</v>
      </c>
      <c r="X6138" s="55">
        <f t="shared" si="762"/>
        <v>0.21235499999999999</v>
      </c>
      <c r="Y6138" s="55">
        <f t="shared" si="763"/>
        <v>4.9785000000000004</v>
      </c>
      <c r="Z6138" s="54">
        <f t="shared" si="764"/>
        <v>0.70332697605424888</v>
      </c>
      <c r="AA6138" s="49" t="str">
        <f t="shared" ca="1" si="765"/>
        <v>N</v>
      </c>
      <c r="AB6138" s="49">
        <f t="shared" ca="1" si="766"/>
        <v>5</v>
      </c>
      <c r="AC6138" s="49" t="str">
        <f t="shared" ca="1" si="767"/>
        <v>N</v>
      </c>
    </row>
    <row r="6139" spans="1:29" x14ac:dyDescent="0.25">
      <c r="A6139">
        <v>4436</v>
      </c>
      <c r="B6139" s="9">
        <v>43565</v>
      </c>
      <c r="C6139" s="50" t="str">
        <f t="shared" si="760"/>
        <v>N</v>
      </c>
      <c r="D6139" s="52">
        <f>_xlfn.XLOOKUP(B6139,Cal_Date!B:B,Cal_Date!A:A,0)</f>
        <v>2</v>
      </c>
      <c r="E6139">
        <v>2019</v>
      </c>
      <c r="F6139" t="s">
        <v>123</v>
      </c>
      <c r="G6139" t="s">
        <v>129</v>
      </c>
      <c r="H6139" t="s">
        <v>14</v>
      </c>
      <c r="I6139" t="s">
        <v>13</v>
      </c>
      <c r="J6139" t="s">
        <v>15</v>
      </c>
      <c r="K6139" t="s">
        <v>43</v>
      </c>
      <c r="L6139">
        <v>2</v>
      </c>
      <c r="M6139">
        <v>1006</v>
      </c>
      <c r="O6139" t="s">
        <v>28</v>
      </c>
      <c r="R6139" t="s">
        <v>44</v>
      </c>
      <c r="S6139" s="49" t="str">
        <f t="shared" si="761"/>
        <v>Card</v>
      </c>
      <c r="T6139" s="3">
        <v>0.03</v>
      </c>
      <c r="U6139" s="2">
        <v>14.157</v>
      </c>
      <c r="V6139" s="2">
        <v>4.24</v>
      </c>
      <c r="W6139" s="54">
        <f>_xlfn.XLOOKUP(M6139,Market!A:A,Market!F:F,0)</f>
        <v>8.8999999999999996E-2</v>
      </c>
      <c r="X6139" s="55">
        <f t="shared" si="762"/>
        <v>0.42470999999999998</v>
      </c>
      <c r="Y6139" s="55">
        <f t="shared" si="763"/>
        <v>9.9169999999999998</v>
      </c>
      <c r="Z6139" s="54">
        <f t="shared" si="764"/>
        <v>0.70050151868333688</v>
      </c>
      <c r="AA6139" s="49" t="str">
        <f t="shared" ca="1" si="765"/>
        <v>N</v>
      </c>
      <c r="AB6139" s="49">
        <f t="shared" ca="1" si="766"/>
        <v>5</v>
      </c>
      <c r="AC6139" s="49" t="str">
        <f t="shared" ca="1" si="767"/>
        <v>N</v>
      </c>
    </row>
    <row r="6140" spans="1:29" x14ac:dyDescent="0.25">
      <c r="A6140">
        <v>4437</v>
      </c>
      <c r="B6140" s="9">
        <v>43565</v>
      </c>
      <c r="C6140" s="50" t="str">
        <f t="shared" si="760"/>
        <v>N</v>
      </c>
      <c r="D6140" s="52">
        <f>_xlfn.XLOOKUP(B6140,Cal_Date!B:B,Cal_Date!A:A,0)</f>
        <v>2</v>
      </c>
      <c r="E6140">
        <v>2019</v>
      </c>
      <c r="F6140" t="s">
        <v>123</v>
      </c>
      <c r="G6140" t="s">
        <v>129</v>
      </c>
      <c r="H6140" t="s">
        <v>11</v>
      </c>
      <c r="I6140" t="s">
        <v>11</v>
      </c>
      <c r="J6140" t="s">
        <v>15</v>
      </c>
      <c r="K6140" t="s">
        <v>42</v>
      </c>
      <c r="L6140">
        <v>1</v>
      </c>
      <c r="M6140">
        <v>1007</v>
      </c>
      <c r="O6140" t="s">
        <v>28</v>
      </c>
      <c r="R6140" t="s">
        <v>44</v>
      </c>
      <c r="S6140" s="49" t="str">
        <f t="shared" si="761"/>
        <v>Card</v>
      </c>
      <c r="T6140" s="3">
        <v>0.03</v>
      </c>
      <c r="U6140" s="2">
        <v>2.7225000000000001</v>
      </c>
      <c r="V6140" s="2">
        <v>0.87</v>
      </c>
      <c r="W6140" s="54">
        <f>_xlfn.XLOOKUP(M6140,Market!A:A,Market!F:F,0)</f>
        <v>8.8999999999999996E-2</v>
      </c>
      <c r="X6140" s="55">
        <f t="shared" si="762"/>
        <v>8.1674999999999998E-2</v>
      </c>
      <c r="Y6140" s="55">
        <f t="shared" si="763"/>
        <v>1.8525</v>
      </c>
      <c r="Z6140" s="54">
        <f t="shared" si="764"/>
        <v>0.68044077134986225</v>
      </c>
      <c r="AA6140" s="49" t="str">
        <f t="shared" ca="1" si="765"/>
        <v>N</v>
      </c>
      <c r="AB6140" s="49">
        <f t="shared" ca="1" si="766"/>
        <v>5</v>
      </c>
      <c r="AC6140" s="49" t="str">
        <f t="shared" ca="1" si="767"/>
        <v>N</v>
      </c>
    </row>
    <row r="6141" spans="1:29" x14ac:dyDescent="0.25">
      <c r="A6141">
        <v>4438</v>
      </c>
      <c r="B6141" s="9">
        <v>43566</v>
      </c>
      <c r="C6141" s="50" t="str">
        <f t="shared" si="760"/>
        <v>N</v>
      </c>
      <c r="D6141" s="52">
        <f>_xlfn.XLOOKUP(B6141,Cal_Date!B:B,Cal_Date!A:A,0)</f>
        <v>2</v>
      </c>
      <c r="E6141">
        <v>2019</v>
      </c>
      <c r="F6141" t="s">
        <v>124</v>
      </c>
      <c r="G6141" t="s">
        <v>129</v>
      </c>
      <c r="H6141" t="s">
        <v>11</v>
      </c>
      <c r="I6141" t="s">
        <v>11</v>
      </c>
      <c r="J6141" t="s">
        <v>15</v>
      </c>
      <c r="K6141" t="s">
        <v>42</v>
      </c>
      <c r="L6141">
        <v>1</v>
      </c>
      <c r="M6141">
        <v>1008</v>
      </c>
      <c r="O6141" t="s">
        <v>28</v>
      </c>
      <c r="R6141" t="s">
        <v>44</v>
      </c>
      <c r="S6141" s="49" t="str">
        <f t="shared" si="761"/>
        <v>Card</v>
      </c>
      <c r="T6141" s="3">
        <v>0.03</v>
      </c>
      <c r="U6141" s="2">
        <v>2.7225000000000001</v>
      </c>
      <c r="V6141" s="2">
        <v>0.87</v>
      </c>
      <c r="W6141" s="54">
        <f>_xlfn.XLOOKUP(M6141,Market!A:A,Market!F:F,0)</f>
        <v>8.8999999999999996E-2</v>
      </c>
      <c r="X6141" s="55">
        <f t="shared" si="762"/>
        <v>8.1674999999999998E-2</v>
      </c>
      <c r="Y6141" s="55">
        <f t="shared" si="763"/>
        <v>1.8525</v>
      </c>
      <c r="Z6141" s="54">
        <f t="shared" si="764"/>
        <v>0.68044077134986225</v>
      </c>
      <c r="AA6141" s="49" t="str">
        <f t="shared" ca="1" si="765"/>
        <v>N</v>
      </c>
      <c r="AB6141" s="49">
        <f t="shared" ca="1" si="766"/>
        <v>5</v>
      </c>
      <c r="AC6141" s="49" t="str">
        <f t="shared" ca="1" si="767"/>
        <v>N</v>
      </c>
    </row>
    <row r="6142" spans="1:29" x14ac:dyDescent="0.25">
      <c r="A6142">
        <v>4439</v>
      </c>
      <c r="B6142" s="9">
        <v>43566</v>
      </c>
      <c r="C6142" s="50" t="str">
        <f t="shared" si="760"/>
        <v>N</v>
      </c>
      <c r="D6142" s="52">
        <f>_xlfn.XLOOKUP(B6142,Cal_Date!B:B,Cal_Date!A:A,0)</f>
        <v>2</v>
      </c>
      <c r="E6142">
        <v>2019</v>
      </c>
      <c r="F6142" t="s">
        <v>124</v>
      </c>
      <c r="G6142" t="s">
        <v>129</v>
      </c>
      <c r="H6142" t="s">
        <v>11</v>
      </c>
      <c r="I6142" t="s">
        <v>11</v>
      </c>
      <c r="J6142" t="s">
        <v>15</v>
      </c>
      <c r="K6142" t="s">
        <v>42</v>
      </c>
      <c r="L6142">
        <v>1</v>
      </c>
      <c r="M6142">
        <v>1009</v>
      </c>
      <c r="O6142" t="s">
        <v>28</v>
      </c>
      <c r="R6142" t="s">
        <v>44</v>
      </c>
      <c r="S6142" s="49" t="str">
        <f t="shared" si="761"/>
        <v>Card</v>
      </c>
      <c r="T6142" s="3">
        <v>0.03</v>
      </c>
      <c r="U6142" s="2">
        <v>2.7225000000000001</v>
      </c>
      <c r="V6142" s="2">
        <v>0.87</v>
      </c>
      <c r="W6142" s="54">
        <f>_xlfn.XLOOKUP(M6142,Market!A:A,Market!F:F,0)</f>
        <v>8.8999999999999996E-2</v>
      </c>
      <c r="X6142" s="55">
        <f t="shared" si="762"/>
        <v>8.1674999999999998E-2</v>
      </c>
      <c r="Y6142" s="55">
        <f t="shared" si="763"/>
        <v>1.8525</v>
      </c>
      <c r="Z6142" s="54">
        <f t="shared" si="764"/>
        <v>0.68044077134986225</v>
      </c>
      <c r="AA6142" s="49" t="str">
        <f t="shared" ca="1" si="765"/>
        <v>N</v>
      </c>
      <c r="AB6142" s="49">
        <f t="shared" ca="1" si="766"/>
        <v>5</v>
      </c>
      <c r="AC6142" s="49" t="str">
        <f t="shared" ca="1" si="767"/>
        <v>N</v>
      </c>
    </row>
    <row r="6143" spans="1:29" x14ac:dyDescent="0.25">
      <c r="A6143">
        <v>4440</v>
      </c>
      <c r="B6143" s="9">
        <v>43566</v>
      </c>
      <c r="C6143" s="50" t="str">
        <f t="shared" si="760"/>
        <v>N</v>
      </c>
      <c r="D6143" s="52">
        <f>_xlfn.XLOOKUP(B6143,Cal_Date!B:B,Cal_Date!A:A,0)</f>
        <v>2</v>
      </c>
      <c r="E6143">
        <v>2019</v>
      </c>
      <c r="F6143" t="s">
        <v>124</v>
      </c>
      <c r="G6143" t="s">
        <v>129</v>
      </c>
      <c r="H6143" t="s">
        <v>11</v>
      </c>
      <c r="I6143" t="s">
        <v>11</v>
      </c>
      <c r="J6143" t="s">
        <v>15</v>
      </c>
      <c r="K6143" t="s">
        <v>42</v>
      </c>
      <c r="L6143">
        <v>1</v>
      </c>
      <c r="M6143">
        <v>1006</v>
      </c>
      <c r="O6143" t="s">
        <v>28</v>
      </c>
      <c r="R6143" t="s">
        <v>44</v>
      </c>
      <c r="S6143" s="49" t="str">
        <f t="shared" si="761"/>
        <v>Card</v>
      </c>
      <c r="T6143" s="3">
        <v>0.03</v>
      </c>
      <c r="U6143" s="2">
        <v>2.7225000000000001</v>
      </c>
      <c r="V6143" s="2">
        <v>0.87</v>
      </c>
      <c r="W6143" s="54">
        <f>_xlfn.XLOOKUP(M6143,Market!A:A,Market!F:F,0)</f>
        <v>8.8999999999999996E-2</v>
      </c>
      <c r="X6143" s="55">
        <f t="shared" si="762"/>
        <v>8.1674999999999998E-2</v>
      </c>
      <c r="Y6143" s="55">
        <f t="shared" si="763"/>
        <v>1.8525</v>
      </c>
      <c r="Z6143" s="54">
        <f t="shared" si="764"/>
        <v>0.68044077134986225</v>
      </c>
      <c r="AA6143" s="49" t="str">
        <f t="shared" ca="1" si="765"/>
        <v>N</v>
      </c>
      <c r="AB6143" s="49">
        <f t="shared" ca="1" si="766"/>
        <v>5</v>
      </c>
      <c r="AC6143" s="49" t="str">
        <f t="shared" ca="1" si="767"/>
        <v>N</v>
      </c>
    </row>
    <row r="6144" spans="1:29" x14ac:dyDescent="0.25">
      <c r="A6144">
        <v>4441</v>
      </c>
      <c r="B6144" s="9">
        <v>43566</v>
      </c>
      <c r="C6144" s="50" t="str">
        <f t="shared" si="760"/>
        <v>N</v>
      </c>
      <c r="D6144" s="52">
        <f>_xlfn.XLOOKUP(B6144,Cal_Date!B:B,Cal_Date!A:A,0)</f>
        <v>2</v>
      </c>
      <c r="E6144">
        <v>2019</v>
      </c>
      <c r="F6144" t="s">
        <v>124</v>
      </c>
      <c r="G6144" t="s">
        <v>129</v>
      </c>
      <c r="H6144" t="s">
        <v>11</v>
      </c>
      <c r="I6144" t="s">
        <v>11</v>
      </c>
      <c r="J6144" t="s">
        <v>15</v>
      </c>
      <c r="K6144" t="s">
        <v>42</v>
      </c>
      <c r="L6144">
        <v>1</v>
      </c>
      <c r="M6144">
        <v>1007</v>
      </c>
      <c r="O6144" t="s">
        <v>28</v>
      </c>
      <c r="R6144" t="s">
        <v>44</v>
      </c>
      <c r="S6144" s="49" t="str">
        <f t="shared" si="761"/>
        <v>Card</v>
      </c>
      <c r="T6144" s="3">
        <v>0.03</v>
      </c>
      <c r="U6144" s="2">
        <v>2.7225000000000001</v>
      </c>
      <c r="V6144" s="2">
        <v>0.87</v>
      </c>
      <c r="W6144" s="54">
        <f>_xlfn.XLOOKUP(M6144,Market!A:A,Market!F:F,0)</f>
        <v>8.8999999999999996E-2</v>
      </c>
      <c r="X6144" s="55">
        <f t="shared" si="762"/>
        <v>8.1674999999999998E-2</v>
      </c>
      <c r="Y6144" s="55">
        <f t="shared" si="763"/>
        <v>1.8525</v>
      </c>
      <c r="Z6144" s="54">
        <f t="shared" si="764"/>
        <v>0.68044077134986225</v>
      </c>
      <c r="AA6144" s="49" t="str">
        <f t="shared" ca="1" si="765"/>
        <v>N</v>
      </c>
      <c r="AB6144" s="49">
        <f t="shared" ca="1" si="766"/>
        <v>5</v>
      </c>
      <c r="AC6144" s="49" t="str">
        <f t="shared" ca="1" si="767"/>
        <v>N</v>
      </c>
    </row>
    <row r="6145" spans="1:29" x14ac:dyDescent="0.25">
      <c r="A6145">
        <v>4442</v>
      </c>
      <c r="B6145" s="9">
        <v>43566</v>
      </c>
      <c r="C6145" s="50" t="str">
        <f t="shared" si="760"/>
        <v>N</v>
      </c>
      <c r="D6145" s="52">
        <f>_xlfn.XLOOKUP(B6145,Cal_Date!B:B,Cal_Date!A:A,0)</f>
        <v>2</v>
      </c>
      <c r="E6145">
        <v>2019</v>
      </c>
      <c r="F6145" t="s">
        <v>124</v>
      </c>
      <c r="G6145" t="s">
        <v>129</v>
      </c>
      <c r="H6145" t="s">
        <v>14</v>
      </c>
      <c r="I6145" t="s">
        <v>13</v>
      </c>
      <c r="J6145" t="s">
        <v>15</v>
      </c>
      <c r="K6145" t="s">
        <v>43</v>
      </c>
      <c r="L6145">
        <v>2</v>
      </c>
      <c r="M6145">
        <v>1007</v>
      </c>
      <c r="O6145" t="s">
        <v>28</v>
      </c>
      <c r="R6145" t="s">
        <v>44</v>
      </c>
      <c r="S6145" s="49" t="str">
        <f t="shared" si="761"/>
        <v>Card</v>
      </c>
      <c r="T6145" s="3">
        <v>0.03</v>
      </c>
      <c r="U6145" s="2">
        <v>14.157</v>
      </c>
      <c r="V6145" s="2">
        <v>4.24</v>
      </c>
      <c r="W6145" s="54">
        <f>_xlfn.XLOOKUP(M6145,Market!A:A,Market!F:F,0)</f>
        <v>8.8999999999999996E-2</v>
      </c>
      <c r="X6145" s="55">
        <f t="shared" si="762"/>
        <v>0.42470999999999998</v>
      </c>
      <c r="Y6145" s="55">
        <f t="shared" si="763"/>
        <v>9.9169999999999998</v>
      </c>
      <c r="Z6145" s="54">
        <f t="shared" si="764"/>
        <v>0.70050151868333688</v>
      </c>
      <c r="AA6145" s="49" t="str">
        <f t="shared" ca="1" si="765"/>
        <v>N</v>
      </c>
      <c r="AB6145" s="49">
        <f t="shared" ca="1" si="766"/>
        <v>5</v>
      </c>
      <c r="AC6145" s="49" t="str">
        <f t="shared" ca="1" si="767"/>
        <v>N</v>
      </c>
    </row>
    <row r="6146" spans="1:29" x14ac:dyDescent="0.25">
      <c r="A6146">
        <v>4443</v>
      </c>
      <c r="B6146" s="9">
        <v>43566</v>
      </c>
      <c r="C6146" s="50" t="str">
        <f t="shared" si="760"/>
        <v>N</v>
      </c>
      <c r="D6146" s="52">
        <f>_xlfn.XLOOKUP(B6146,Cal_Date!B:B,Cal_Date!A:A,0)</f>
        <v>2</v>
      </c>
      <c r="E6146">
        <v>2019</v>
      </c>
      <c r="F6146" t="s">
        <v>124</v>
      </c>
      <c r="G6146" t="s">
        <v>129</v>
      </c>
      <c r="H6146" t="s">
        <v>14</v>
      </c>
      <c r="I6146" t="s">
        <v>18</v>
      </c>
      <c r="J6146" t="s">
        <v>15</v>
      </c>
      <c r="K6146" t="s">
        <v>43</v>
      </c>
      <c r="L6146">
        <v>2</v>
      </c>
      <c r="M6146">
        <v>1007</v>
      </c>
      <c r="O6146" t="s">
        <v>28</v>
      </c>
      <c r="R6146" t="s">
        <v>44</v>
      </c>
      <c r="S6146" s="49" t="str">
        <f t="shared" si="761"/>
        <v>Card</v>
      </c>
      <c r="T6146" s="3">
        <v>0.03</v>
      </c>
      <c r="U6146" s="2">
        <v>15.245999999999999</v>
      </c>
      <c r="V6146" s="2">
        <v>4.4400000000000004</v>
      </c>
      <c r="W6146" s="54">
        <f>_xlfn.XLOOKUP(M6146,Market!A:A,Market!F:F,0)</f>
        <v>8.8999999999999996E-2</v>
      </c>
      <c r="X6146" s="55">
        <f t="shared" si="762"/>
        <v>0.45737999999999995</v>
      </c>
      <c r="Y6146" s="55">
        <f t="shared" si="763"/>
        <v>10.805999999999997</v>
      </c>
      <c r="Z6146" s="54">
        <f t="shared" si="764"/>
        <v>0.7087760724124359</v>
      </c>
      <c r="AA6146" s="49" t="str">
        <f t="shared" ca="1" si="765"/>
        <v>N</v>
      </c>
      <c r="AB6146" s="49">
        <f t="shared" ca="1" si="766"/>
        <v>5</v>
      </c>
      <c r="AC6146" s="49" t="str">
        <f t="shared" ca="1" si="767"/>
        <v>N</v>
      </c>
    </row>
    <row r="6147" spans="1:29" x14ac:dyDescent="0.25">
      <c r="A6147">
        <v>4444</v>
      </c>
      <c r="B6147" s="9">
        <v>43566</v>
      </c>
      <c r="C6147" s="50" t="str">
        <f t="shared" ref="C6147:C6210" si="768">IF(OR(B6147="04/01/2018"+0,B6147="04/02/2018"+0),"Y","N")</f>
        <v>N</v>
      </c>
      <c r="D6147" s="52">
        <f>_xlfn.XLOOKUP(B6147,Cal_Date!B:B,Cal_Date!A:A,0)</f>
        <v>2</v>
      </c>
      <c r="E6147">
        <v>2019</v>
      </c>
      <c r="F6147" t="s">
        <v>124</v>
      </c>
      <c r="G6147" t="s">
        <v>129</v>
      </c>
      <c r="H6147" t="s">
        <v>11</v>
      </c>
      <c r="I6147" t="s">
        <v>11</v>
      </c>
      <c r="J6147" t="s">
        <v>15</v>
      </c>
      <c r="K6147" t="s">
        <v>42</v>
      </c>
      <c r="L6147">
        <v>1</v>
      </c>
      <c r="M6147">
        <v>1005</v>
      </c>
      <c r="O6147" t="s">
        <v>25</v>
      </c>
      <c r="R6147" t="s">
        <v>44</v>
      </c>
      <c r="S6147" s="49" t="str">
        <f t="shared" ref="S6147:S6210" si="769">IF(R6147="Cash","Cash","Card")</f>
        <v>Card</v>
      </c>
      <c r="T6147" s="3">
        <v>0.03</v>
      </c>
      <c r="U6147" s="2">
        <v>2.7225000000000001</v>
      </c>
      <c r="V6147" s="2">
        <v>0.87</v>
      </c>
      <c r="W6147" s="54">
        <f>_xlfn.XLOOKUP(M6147,Market!A:A,Market!F:F,0)</f>
        <v>8.8999999999999996E-2</v>
      </c>
      <c r="X6147" s="55">
        <f t="shared" ref="X6147:X6210" si="770">T6147*U6147</f>
        <v>8.1674999999999998E-2</v>
      </c>
      <c r="Y6147" s="55">
        <f t="shared" ref="Y6147:Y6210" si="771">U6147-V6147</f>
        <v>1.8525</v>
      </c>
      <c r="Z6147" s="54">
        <f t="shared" ref="Z6147:Z6210" si="772">Y6147/U6147</f>
        <v>0.68044077134986225</v>
      </c>
      <c r="AA6147" s="49" t="str">
        <f t="shared" ref="AA6147:AA6210" ca="1" si="773">IF(DATEDIF(B6147,TODAY(),"y")&gt;5,"Y","N")</f>
        <v>N</v>
      </c>
      <c r="AB6147" s="49">
        <f t="shared" ref="AB6147:AB6210" ca="1" si="774">DATEDIF(B6147,TODAY(),"y")</f>
        <v>5</v>
      </c>
      <c r="AC6147" s="49" t="str">
        <f t="shared" ref="AC6147:AC6210" ca="1" si="775">IF(AB6147&gt;5,"Y","N")</f>
        <v>N</v>
      </c>
    </row>
    <row r="6148" spans="1:29" x14ac:dyDescent="0.25">
      <c r="A6148">
        <v>4445</v>
      </c>
      <c r="B6148" s="9">
        <v>43566</v>
      </c>
      <c r="C6148" s="50" t="str">
        <f t="shared" si="768"/>
        <v>N</v>
      </c>
      <c r="D6148" s="52">
        <f>_xlfn.XLOOKUP(B6148,Cal_Date!B:B,Cal_Date!A:A,0)</f>
        <v>2</v>
      </c>
      <c r="E6148">
        <v>2019</v>
      </c>
      <c r="F6148" t="s">
        <v>124</v>
      </c>
      <c r="G6148" t="s">
        <v>129</v>
      </c>
      <c r="H6148" t="s">
        <v>11</v>
      </c>
      <c r="I6148" t="s">
        <v>11</v>
      </c>
      <c r="J6148" t="s">
        <v>15</v>
      </c>
      <c r="K6148" t="s">
        <v>42</v>
      </c>
      <c r="L6148">
        <v>1</v>
      </c>
      <c r="M6148">
        <v>1005</v>
      </c>
      <c r="O6148" t="s">
        <v>25</v>
      </c>
      <c r="R6148" t="s">
        <v>44</v>
      </c>
      <c r="S6148" s="49" t="str">
        <f t="shared" si="769"/>
        <v>Card</v>
      </c>
      <c r="T6148" s="3">
        <v>0.03</v>
      </c>
      <c r="U6148" s="2">
        <v>2.7225000000000001</v>
      </c>
      <c r="V6148" s="2">
        <v>0.87</v>
      </c>
      <c r="W6148" s="54">
        <f>_xlfn.XLOOKUP(M6148,Market!A:A,Market!F:F,0)</f>
        <v>8.8999999999999996E-2</v>
      </c>
      <c r="X6148" s="55">
        <f t="shared" si="770"/>
        <v>8.1674999999999998E-2</v>
      </c>
      <c r="Y6148" s="55">
        <f t="shared" si="771"/>
        <v>1.8525</v>
      </c>
      <c r="Z6148" s="54">
        <f t="shared" si="772"/>
        <v>0.68044077134986225</v>
      </c>
      <c r="AA6148" s="49" t="str">
        <f t="shared" ca="1" si="773"/>
        <v>N</v>
      </c>
      <c r="AB6148" s="49">
        <f t="shared" ca="1" si="774"/>
        <v>5</v>
      </c>
      <c r="AC6148" s="49" t="str">
        <f t="shared" ca="1" si="775"/>
        <v>N</v>
      </c>
    </row>
    <row r="6149" spans="1:29" x14ac:dyDescent="0.25">
      <c r="A6149">
        <v>4446</v>
      </c>
      <c r="B6149" s="9">
        <v>43566</v>
      </c>
      <c r="C6149" s="50" t="str">
        <f t="shared" si="768"/>
        <v>N</v>
      </c>
      <c r="D6149" s="52">
        <f>_xlfn.XLOOKUP(B6149,Cal_Date!B:B,Cal_Date!A:A,0)</f>
        <v>2</v>
      </c>
      <c r="E6149">
        <v>2019</v>
      </c>
      <c r="F6149" t="s">
        <v>124</v>
      </c>
      <c r="G6149" t="s">
        <v>129</v>
      </c>
      <c r="H6149" t="s">
        <v>11</v>
      </c>
      <c r="I6149" t="s">
        <v>11</v>
      </c>
      <c r="J6149" t="s">
        <v>15</v>
      </c>
      <c r="K6149" t="s">
        <v>42</v>
      </c>
      <c r="L6149">
        <v>1</v>
      </c>
      <c r="M6149">
        <v>1002</v>
      </c>
      <c r="O6149" t="s">
        <v>28</v>
      </c>
      <c r="R6149" t="s">
        <v>44</v>
      </c>
      <c r="S6149" s="49" t="str">
        <f t="shared" si="769"/>
        <v>Card</v>
      </c>
      <c r="T6149" s="3">
        <v>0.03</v>
      </c>
      <c r="U6149" s="2">
        <v>2.6500000000000004</v>
      </c>
      <c r="V6149" s="2">
        <v>0.87</v>
      </c>
      <c r="W6149" s="54">
        <f>_xlfn.XLOOKUP(M6149,Market!A:A,Market!F:F,0)</f>
        <v>0.06</v>
      </c>
      <c r="X6149" s="55">
        <f t="shared" si="770"/>
        <v>7.9500000000000001E-2</v>
      </c>
      <c r="Y6149" s="55">
        <f t="shared" si="771"/>
        <v>1.7800000000000002</v>
      </c>
      <c r="Z6149" s="54">
        <f t="shared" si="772"/>
        <v>0.67169811320754713</v>
      </c>
      <c r="AA6149" s="49" t="str">
        <f t="shared" ca="1" si="773"/>
        <v>N</v>
      </c>
      <c r="AB6149" s="49">
        <f t="shared" ca="1" si="774"/>
        <v>5</v>
      </c>
      <c r="AC6149" s="49" t="str">
        <f t="shared" ca="1" si="775"/>
        <v>N</v>
      </c>
    </row>
    <row r="6150" spans="1:29" x14ac:dyDescent="0.25">
      <c r="A6150">
        <v>4447</v>
      </c>
      <c r="B6150" s="9">
        <v>43566</v>
      </c>
      <c r="C6150" s="50" t="str">
        <f t="shared" si="768"/>
        <v>N</v>
      </c>
      <c r="D6150" s="52">
        <f>_xlfn.XLOOKUP(B6150,Cal_Date!B:B,Cal_Date!A:A,0)</f>
        <v>2</v>
      </c>
      <c r="E6150">
        <v>2019</v>
      </c>
      <c r="F6150" t="s">
        <v>124</v>
      </c>
      <c r="G6150" t="s">
        <v>129</v>
      </c>
      <c r="H6150" t="s">
        <v>11</v>
      </c>
      <c r="I6150" t="s">
        <v>11</v>
      </c>
      <c r="J6150" t="s">
        <v>15</v>
      </c>
      <c r="K6150" t="s">
        <v>42</v>
      </c>
      <c r="L6150">
        <v>2</v>
      </c>
      <c r="M6150">
        <v>1004</v>
      </c>
      <c r="O6150" t="s">
        <v>28</v>
      </c>
      <c r="R6150" t="s">
        <v>44</v>
      </c>
      <c r="S6150" s="49" t="str">
        <f t="shared" si="769"/>
        <v>Card</v>
      </c>
      <c r="T6150" s="3">
        <v>0.03</v>
      </c>
      <c r="U6150" s="2">
        <v>5.3000000000000007</v>
      </c>
      <c r="V6150" s="2">
        <v>1.74</v>
      </c>
      <c r="W6150" s="54">
        <f>_xlfn.XLOOKUP(M6150,Market!A:A,Market!F:F,0)</f>
        <v>0.06</v>
      </c>
      <c r="X6150" s="55">
        <f t="shared" si="770"/>
        <v>0.159</v>
      </c>
      <c r="Y6150" s="55">
        <f t="shared" si="771"/>
        <v>3.5600000000000005</v>
      </c>
      <c r="Z6150" s="54">
        <f t="shared" si="772"/>
        <v>0.67169811320754713</v>
      </c>
      <c r="AA6150" s="49" t="str">
        <f t="shared" ca="1" si="773"/>
        <v>N</v>
      </c>
      <c r="AB6150" s="49">
        <f t="shared" ca="1" si="774"/>
        <v>5</v>
      </c>
      <c r="AC6150" s="49" t="str">
        <f t="shared" ca="1" si="775"/>
        <v>N</v>
      </c>
    </row>
    <row r="6151" spans="1:29" x14ac:dyDescent="0.25">
      <c r="A6151">
        <v>4448</v>
      </c>
      <c r="B6151" s="9">
        <v>43566</v>
      </c>
      <c r="C6151" s="50" t="str">
        <f t="shared" si="768"/>
        <v>N</v>
      </c>
      <c r="D6151" s="52">
        <f>_xlfn.XLOOKUP(B6151,Cal_Date!B:B,Cal_Date!A:A,0)</f>
        <v>2</v>
      </c>
      <c r="E6151">
        <v>2019</v>
      </c>
      <c r="F6151" t="s">
        <v>124</v>
      </c>
      <c r="G6151" t="s">
        <v>129</v>
      </c>
      <c r="H6151" t="s">
        <v>11</v>
      </c>
      <c r="I6151" t="s">
        <v>11</v>
      </c>
      <c r="J6151" t="s">
        <v>15</v>
      </c>
      <c r="K6151" t="s">
        <v>42</v>
      </c>
      <c r="L6151">
        <v>1</v>
      </c>
      <c r="M6151">
        <v>1005</v>
      </c>
      <c r="O6151" t="s">
        <v>25</v>
      </c>
      <c r="R6151" t="s">
        <v>44</v>
      </c>
      <c r="S6151" s="49" t="str">
        <f t="shared" si="769"/>
        <v>Card</v>
      </c>
      <c r="T6151" s="3">
        <v>0.03</v>
      </c>
      <c r="U6151" s="2">
        <v>2.7225000000000001</v>
      </c>
      <c r="V6151" s="2">
        <v>0.87</v>
      </c>
      <c r="W6151" s="54">
        <f>_xlfn.XLOOKUP(M6151,Market!A:A,Market!F:F,0)</f>
        <v>8.8999999999999996E-2</v>
      </c>
      <c r="X6151" s="55">
        <f t="shared" si="770"/>
        <v>8.1674999999999998E-2</v>
      </c>
      <c r="Y6151" s="55">
        <f t="shared" si="771"/>
        <v>1.8525</v>
      </c>
      <c r="Z6151" s="54">
        <f t="shared" si="772"/>
        <v>0.68044077134986225</v>
      </c>
      <c r="AA6151" s="49" t="str">
        <f t="shared" ca="1" si="773"/>
        <v>N</v>
      </c>
      <c r="AB6151" s="49">
        <f t="shared" ca="1" si="774"/>
        <v>5</v>
      </c>
      <c r="AC6151" s="49" t="str">
        <f t="shared" ca="1" si="775"/>
        <v>N</v>
      </c>
    </row>
    <row r="6152" spans="1:29" x14ac:dyDescent="0.25">
      <c r="A6152">
        <v>4449</v>
      </c>
      <c r="B6152" s="9">
        <v>43566</v>
      </c>
      <c r="C6152" s="50" t="str">
        <f t="shared" si="768"/>
        <v>N</v>
      </c>
      <c r="D6152" s="52">
        <f>_xlfn.XLOOKUP(B6152,Cal_Date!B:B,Cal_Date!A:A,0)</f>
        <v>2</v>
      </c>
      <c r="E6152">
        <v>2019</v>
      </c>
      <c r="F6152" t="s">
        <v>124</v>
      </c>
      <c r="G6152" t="s">
        <v>129</v>
      </c>
      <c r="H6152" t="s">
        <v>48</v>
      </c>
      <c r="I6152" t="s">
        <v>18</v>
      </c>
      <c r="J6152" t="s">
        <v>10</v>
      </c>
      <c r="K6152" t="s">
        <v>43</v>
      </c>
      <c r="L6152">
        <v>2</v>
      </c>
      <c r="M6152">
        <v>1001</v>
      </c>
      <c r="O6152" t="s">
        <v>25</v>
      </c>
      <c r="R6152" t="s">
        <v>44</v>
      </c>
      <c r="S6152" s="49" t="str">
        <f t="shared" si="769"/>
        <v>Card</v>
      </c>
      <c r="T6152" s="3">
        <v>0.03</v>
      </c>
      <c r="U6152" s="2">
        <v>14.84</v>
      </c>
      <c r="V6152" s="2">
        <v>2.92</v>
      </c>
      <c r="W6152" s="54">
        <f>_xlfn.XLOOKUP(M6152,Market!A:A,Market!F:F,0)</f>
        <v>0.06</v>
      </c>
      <c r="X6152" s="55">
        <f t="shared" si="770"/>
        <v>0.44519999999999998</v>
      </c>
      <c r="Y6152" s="55">
        <f t="shared" si="771"/>
        <v>11.92</v>
      </c>
      <c r="Z6152" s="54">
        <f t="shared" si="772"/>
        <v>0.80323450134770891</v>
      </c>
      <c r="AA6152" s="49" t="str">
        <f t="shared" ca="1" si="773"/>
        <v>N</v>
      </c>
      <c r="AB6152" s="49">
        <f t="shared" ca="1" si="774"/>
        <v>5</v>
      </c>
      <c r="AC6152" s="49" t="str">
        <f t="shared" ca="1" si="775"/>
        <v>N</v>
      </c>
    </row>
    <row r="6153" spans="1:29" x14ac:dyDescent="0.25">
      <c r="A6153">
        <v>4450</v>
      </c>
      <c r="B6153" s="9">
        <v>43566</v>
      </c>
      <c r="C6153" s="50" t="str">
        <f t="shared" si="768"/>
        <v>N</v>
      </c>
      <c r="D6153" s="52">
        <f>_xlfn.XLOOKUP(B6153,Cal_Date!B:B,Cal_Date!A:A,0)</f>
        <v>2</v>
      </c>
      <c r="E6153">
        <v>2019</v>
      </c>
      <c r="F6153" t="s">
        <v>124</v>
      </c>
      <c r="G6153" t="s">
        <v>129</v>
      </c>
      <c r="H6153" t="s">
        <v>14</v>
      </c>
      <c r="I6153" t="s">
        <v>18</v>
      </c>
      <c r="J6153" t="s">
        <v>15</v>
      </c>
      <c r="K6153" t="s">
        <v>43</v>
      </c>
      <c r="L6153">
        <v>1</v>
      </c>
      <c r="M6153">
        <v>1010</v>
      </c>
      <c r="O6153" t="s">
        <v>25</v>
      </c>
      <c r="R6153" t="s">
        <v>44</v>
      </c>
      <c r="S6153" s="49" t="str">
        <f t="shared" si="769"/>
        <v>Card</v>
      </c>
      <c r="T6153" s="3">
        <v>0.03</v>
      </c>
      <c r="U6153" s="2">
        <v>7.0200000000000005</v>
      </c>
      <c r="V6153" s="2">
        <v>2.1</v>
      </c>
      <c r="W6153" s="54">
        <f>_xlfn.XLOOKUP(M6153,Market!A:A,Market!F:F,0)</f>
        <v>0.08</v>
      </c>
      <c r="X6153" s="55">
        <f t="shared" si="770"/>
        <v>0.21060000000000001</v>
      </c>
      <c r="Y6153" s="55">
        <f t="shared" si="771"/>
        <v>4.92</v>
      </c>
      <c r="Z6153" s="54">
        <f t="shared" si="772"/>
        <v>0.70085470085470081</v>
      </c>
      <c r="AA6153" s="49" t="str">
        <f t="shared" ca="1" si="773"/>
        <v>N</v>
      </c>
      <c r="AB6153" s="49">
        <f t="shared" ca="1" si="774"/>
        <v>5</v>
      </c>
      <c r="AC6153" s="49" t="str">
        <f t="shared" ca="1" si="775"/>
        <v>N</v>
      </c>
    </row>
    <row r="6154" spans="1:29" x14ac:dyDescent="0.25">
      <c r="A6154">
        <v>4451</v>
      </c>
      <c r="B6154" s="9">
        <v>43566</v>
      </c>
      <c r="C6154" s="50" t="str">
        <f t="shared" si="768"/>
        <v>N</v>
      </c>
      <c r="D6154" s="52">
        <f>_xlfn.XLOOKUP(B6154,Cal_Date!B:B,Cal_Date!A:A,0)</f>
        <v>2</v>
      </c>
      <c r="E6154">
        <v>2019</v>
      </c>
      <c r="F6154" t="s">
        <v>124</v>
      </c>
      <c r="G6154" t="s">
        <v>129</v>
      </c>
      <c r="H6154" t="s">
        <v>14</v>
      </c>
      <c r="I6154" t="s">
        <v>18</v>
      </c>
      <c r="J6154" t="s">
        <v>15</v>
      </c>
      <c r="K6154" t="s">
        <v>43</v>
      </c>
      <c r="L6154">
        <v>2</v>
      </c>
      <c r="M6154">
        <v>1011</v>
      </c>
      <c r="O6154" t="s">
        <v>25</v>
      </c>
      <c r="R6154" t="s">
        <v>44</v>
      </c>
      <c r="S6154" s="49" t="str">
        <f t="shared" si="769"/>
        <v>Card</v>
      </c>
      <c r="T6154" s="3">
        <v>0.03</v>
      </c>
      <c r="U6154" s="2">
        <v>13.780000000000001</v>
      </c>
      <c r="V6154" s="2">
        <v>4.2</v>
      </c>
      <c r="W6154" s="54">
        <f>_xlfn.XLOOKUP(M6154,Market!A:A,Market!F:F,0)</f>
        <v>0.06</v>
      </c>
      <c r="X6154" s="55">
        <f t="shared" si="770"/>
        <v>0.41340000000000005</v>
      </c>
      <c r="Y6154" s="55">
        <f t="shared" si="771"/>
        <v>9.5800000000000018</v>
      </c>
      <c r="Z6154" s="54">
        <f t="shared" si="772"/>
        <v>0.69521044992743108</v>
      </c>
      <c r="AA6154" s="49" t="str">
        <f t="shared" ca="1" si="773"/>
        <v>N</v>
      </c>
      <c r="AB6154" s="49">
        <f t="shared" ca="1" si="774"/>
        <v>5</v>
      </c>
      <c r="AC6154" s="49" t="str">
        <f t="shared" ca="1" si="775"/>
        <v>N</v>
      </c>
    </row>
    <row r="6155" spans="1:29" x14ac:dyDescent="0.25">
      <c r="A6155">
        <v>4452</v>
      </c>
      <c r="B6155" s="9">
        <v>43566</v>
      </c>
      <c r="C6155" s="50" t="str">
        <f t="shared" si="768"/>
        <v>N</v>
      </c>
      <c r="D6155" s="52">
        <f>_xlfn.XLOOKUP(B6155,Cal_Date!B:B,Cal_Date!A:A,0)</f>
        <v>2</v>
      </c>
      <c r="E6155">
        <v>2019</v>
      </c>
      <c r="F6155" t="s">
        <v>124</v>
      </c>
      <c r="G6155" t="s">
        <v>129</v>
      </c>
      <c r="H6155" t="s">
        <v>48</v>
      </c>
      <c r="I6155" t="s">
        <v>18</v>
      </c>
      <c r="J6155" t="s">
        <v>10</v>
      </c>
      <c r="K6155" t="s">
        <v>43</v>
      </c>
      <c r="L6155">
        <v>1</v>
      </c>
      <c r="M6155">
        <v>1011</v>
      </c>
      <c r="O6155" t="s">
        <v>25</v>
      </c>
      <c r="R6155" t="s">
        <v>44</v>
      </c>
      <c r="S6155" s="49" t="str">
        <f t="shared" si="769"/>
        <v>Card</v>
      </c>
      <c r="T6155" s="3">
        <v>0.03</v>
      </c>
      <c r="U6155" s="2">
        <v>7.42</v>
      </c>
      <c r="V6155" s="2">
        <v>1.46</v>
      </c>
      <c r="W6155" s="54">
        <f>_xlfn.XLOOKUP(M6155,Market!A:A,Market!F:F,0)</f>
        <v>0.06</v>
      </c>
      <c r="X6155" s="55">
        <f t="shared" si="770"/>
        <v>0.22259999999999999</v>
      </c>
      <c r="Y6155" s="55">
        <f t="shared" si="771"/>
        <v>5.96</v>
      </c>
      <c r="Z6155" s="54">
        <f t="shared" si="772"/>
        <v>0.80323450134770891</v>
      </c>
      <c r="AA6155" s="49" t="str">
        <f t="shared" ca="1" si="773"/>
        <v>N</v>
      </c>
      <c r="AB6155" s="49">
        <f t="shared" ca="1" si="774"/>
        <v>5</v>
      </c>
      <c r="AC6155" s="49" t="str">
        <f t="shared" ca="1" si="775"/>
        <v>N</v>
      </c>
    </row>
    <row r="6156" spans="1:29" x14ac:dyDescent="0.25">
      <c r="A6156">
        <v>4453</v>
      </c>
      <c r="B6156" s="9">
        <v>43566</v>
      </c>
      <c r="C6156" s="50" t="str">
        <f t="shared" si="768"/>
        <v>N</v>
      </c>
      <c r="D6156" s="52">
        <f>_xlfn.XLOOKUP(B6156,Cal_Date!B:B,Cal_Date!A:A,0)</f>
        <v>2</v>
      </c>
      <c r="E6156">
        <v>2019</v>
      </c>
      <c r="F6156" t="s">
        <v>124</v>
      </c>
      <c r="G6156" t="s">
        <v>129</v>
      </c>
      <c r="H6156" t="s">
        <v>11</v>
      </c>
      <c r="I6156" t="s">
        <v>13</v>
      </c>
      <c r="J6156" t="s">
        <v>15</v>
      </c>
      <c r="K6156" t="s">
        <v>42</v>
      </c>
      <c r="L6156">
        <v>1</v>
      </c>
      <c r="M6156">
        <v>1001</v>
      </c>
      <c r="O6156" t="s">
        <v>25</v>
      </c>
      <c r="R6156" t="s">
        <v>44</v>
      </c>
      <c r="S6156" s="49" t="str">
        <f t="shared" si="769"/>
        <v>Card</v>
      </c>
      <c r="T6156" s="3">
        <v>0.03</v>
      </c>
      <c r="U6156" s="2">
        <v>2.6500000000000004</v>
      </c>
      <c r="V6156" s="2">
        <v>1.42</v>
      </c>
      <c r="W6156" s="54">
        <f>_xlfn.XLOOKUP(M6156,Market!A:A,Market!F:F,0)</f>
        <v>0.06</v>
      </c>
      <c r="X6156" s="55">
        <f t="shared" si="770"/>
        <v>7.9500000000000001E-2</v>
      </c>
      <c r="Y6156" s="55">
        <f t="shared" si="771"/>
        <v>1.2300000000000004</v>
      </c>
      <c r="Z6156" s="54">
        <f t="shared" si="772"/>
        <v>0.46415094339622653</v>
      </c>
      <c r="AA6156" s="49" t="str">
        <f t="shared" ca="1" si="773"/>
        <v>N</v>
      </c>
      <c r="AB6156" s="49">
        <f t="shared" ca="1" si="774"/>
        <v>5</v>
      </c>
      <c r="AC6156" s="49" t="str">
        <f t="shared" ca="1" si="775"/>
        <v>N</v>
      </c>
    </row>
    <row r="6157" spans="1:29" x14ac:dyDescent="0.25">
      <c r="A6157">
        <v>4454</v>
      </c>
      <c r="B6157" s="9">
        <v>43566</v>
      </c>
      <c r="C6157" s="50" t="str">
        <f t="shared" si="768"/>
        <v>N</v>
      </c>
      <c r="D6157" s="52">
        <f>_xlfn.XLOOKUP(B6157,Cal_Date!B:B,Cal_Date!A:A,0)</f>
        <v>2</v>
      </c>
      <c r="E6157">
        <v>2019</v>
      </c>
      <c r="F6157" t="s">
        <v>124</v>
      </c>
      <c r="G6157" t="s">
        <v>129</v>
      </c>
      <c r="H6157" t="s">
        <v>48</v>
      </c>
      <c r="I6157" t="s">
        <v>18</v>
      </c>
      <c r="J6157" t="s">
        <v>10</v>
      </c>
      <c r="K6157" t="s">
        <v>43</v>
      </c>
      <c r="L6157">
        <v>1</v>
      </c>
      <c r="M6157">
        <v>1003</v>
      </c>
      <c r="O6157" t="s">
        <v>25</v>
      </c>
      <c r="R6157" t="s">
        <v>44</v>
      </c>
      <c r="S6157" s="49" t="str">
        <f t="shared" si="769"/>
        <v>Card</v>
      </c>
      <c r="T6157" s="3">
        <v>0.03</v>
      </c>
      <c r="U6157" s="2">
        <v>7.42</v>
      </c>
      <c r="V6157" s="2">
        <v>1.46</v>
      </c>
      <c r="W6157" s="54">
        <f>_xlfn.XLOOKUP(M6157,Market!A:A,Market!F:F,0)</f>
        <v>0.06</v>
      </c>
      <c r="X6157" s="55">
        <f t="shared" si="770"/>
        <v>0.22259999999999999</v>
      </c>
      <c r="Y6157" s="55">
        <f t="shared" si="771"/>
        <v>5.96</v>
      </c>
      <c r="Z6157" s="54">
        <f t="shared" si="772"/>
        <v>0.80323450134770891</v>
      </c>
      <c r="AA6157" s="49" t="str">
        <f t="shared" ca="1" si="773"/>
        <v>N</v>
      </c>
      <c r="AB6157" s="49">
        <f t="shared" ca="1" si="774"/>
        <v>5</v>
      </c>
      <c r="AC6157" s="49" t="str">
        <f t="shared" ca="1" si="775"/>
        <v>N</v>
      </c>
    </row>
    <row r="6158" spans="1:29" x14ac:dyDescent="0.25">
      <c r="A6158">
        <v>4455</v>
      </c>
      <c r="B6158" s="9">
        <v>43566</v>
      </c>
      <c r="C6158" s="50" t="str">
        <f t="shared" si="768"/>
        <v>N</v>
      </c>
      <c r="D6158" s="52">
        <f>_xlfn.XLOOKUP(B6158,Cal_Date!B:B,Cal_Date!A:A,0)</f>
        <v>2</v>
      </c>
      <c r="E6158">
        <v>2019</v>
      </c>
      <c r="F6158" t="s">
        <v>124</v>
      </c>
      <c r="G6158" t="s">
        <v>129</v>
      </c>
      <c r="H6158" t="s">
        <v>11</v>
      </c>
      <c r="I6158" t="s">
        <v>11</v>
      </c>
      <c r="J6158" t="s">
        <v>15</v>
      </c>
      <c r="K6158" t="s">
        <v>42</v>
      </c>
      <c r="L6158">
        <v>1</v>
      </c>
      <c r="M6158">
        <v>1005</v>
      </c>
      <c r="O6158" t="s">
        <v>25</v>
      </c>
      <c r="R6158" t="s">
        <v>44</v>
      </c>
      <c r="S6158" s="49" t="str">
        <f t="shared" si="769"/>
        <v>Card</v>
      </c>
      <c r="T6158" s="3">
        <v>0.03</v>
      </c>
      <c r="U6158" s="2">
        <v>2.7225000000000001</v>
      </c>
      <c r="V6158" s="2">
        <v>0.87</v>
      </c>
      <c r="W6158" s="54">
        <f>_xlfn.XLOOKUP(M6158,Market!A:A,Market!F:F,0)</f>
        <v>8.8999999999999996E-2</v>
      </c>
      <c r="X6158" s="55">
        <f t="shared" si="770"/>
        <v>8.1674999999999998E-2</v>
      </c>
      <c r="Y6158" s="55">
        <f t="shared" si="771"/>
        <v>1.8525</v>
      </c>
      <c r="Z6158" s="54">
        <f t="shared" si="772"/>
        <v>0.68044077134986225</v>
      </c>
      <c r="AA6158" s="49" t="str">
        <f t="shared" ca="1" si="773"/>
        <v>N</v>
      </c>
      <c r="AB6158" s="49">
        <f t="shared" ca="1" si="774"/>
        <v>5</v>
      </c>
      <c r="AC6158" s="49" t="str">
        <f t="shared" ca="1" si="775"/>
        <v>N</v>
      </c>
    </row>
    <row r="6159" spans="1:29" x14ac:dyDescent="0.25">
      <c r="A6159">
        <v>4456</v>
      </c>
      <c r="B6159" s="9">
        <v>43566</v>
      </c>
      <c r="C6159" s="50" t="str">
        <f t="shared" si="768"/>
        <v>N</v>
      </c>
      <c r="D6159" s="52">
        <f>_xlfn.XLOOKUP(B6159,Cal_Date!B:B,Cal_Date!A:A,0)</f>
        <v>2</v>
      </c>
      <c r="E6159">
        <v>2019</v>
      </c>
      <c r="F6159" t="s">
        <v>124</v>
      </c>
      <c r="G6159" t="s">
        <v>129</v>
      </c>
      <c r="H6159" t="s">
        <v>48</v>
      </c>
      <c r="I6159" t="s">
        <v>18</v>
      </c>
      <c r="J6159" t="s">
        <v>10</v>
      </c>
      <c r="K6159" t="s">
        <v>43</v>
      </c>
      <c r="L6159">
        <v>2</v>
      </c>
      <c r="M6159">
        <v>1005</v>
      </c>
      <c r="O6159" t="s">
        <v>25</v>
      </c>
      <c r="R6159" t="s">
        <v>44</v>
      </c>
      <c r="S6159" s="49" t="str">
        <f t="shared" si="769"/>
        <v>Card</v>
      </c>
      <c r="T6159" s="3">
        <v>0.03</v>
      </c>
      <c r="U6159" s="2">
        <v>15.245999999999999</v>
      </c>
      <c r="V6159" s="2">
        <v>2.92</v>
      </c>
      <c r="W6159" s="54">
        <f>_xlfn.XLOOKUP(M6159,Market!A:A,Market!F:F,0)</f>
        <v>8.8999999999999996E-2</v>
      </c>
      <c r="X6159" s="55">
        <f t="shared" si="770"/>
        <v>0.45737999999999995</v>
      </c>
      <c r="Y6159" s="55">
        <f t="shared" si="771"/>
        <v>12.325999999999999</v>
      </c>
      <c r="Z6159" s="54">
        <f t="shared" si="772"/>
        <v>0.80847435392889933</v>
      </c>
      <c r="AA6159" s="49" t="str">
        <f t="shared" ca="1" si="773"/>
        <v>N</v>
      </c>
      <c r="AB6159" s="49">
        <f t="shared" ca="1" si="774"/>
        <v>5</v>
      </c>
      <c r="AC6159" s="49" t="str">
        <f t="shared" ca="1" si="775"/>
        <v>N</v>
      </c>
    </row>
    <row r="6160" spans="1:29" x14ac:dyDescent="0.25">
      <c r="A6160">
        <v>4457</v>
      </c>
      <c r="B6160" s="9">
        <v>43566</v>
      </c>
      <c r="C6160" s="50" t="str">
        <f t="shared" si="768"/>
        <v>N</v>
      </c>
      <c r="D6160" s="52">
        <f>_xlfn.XLOOKUP(B6160,Cal_Date!B:B,Cal_Date!A:A,0)</f>
        <v>2</v>
      </c>
      <c r="E6160">
        <v>2019</v>
      </c>
      <c r="F6160" t="s">
        <v>124</v>
      </c>
      <c r="G6160" t="s">
        <v>129</v>
      </c>
      <c r="H6160" t="s">
        <v>14</v>
      </c>
      <c r="I6160" t="s">
        <v>13</v>
      </c>
      <c r="J6160" t="s">
        <v>15</v>
      </c>
      <c r="K6160" t="s">
        <v>43</v>
      </c>
      <c r="L6160">
        <v>1</v>
      </c>
      <c r="M6160">
        <v>1006</v>
      </c>
      <c r="O6160" t="s">
        <v>28</v>
      </c>
      <c r="R6160" t="s">
        <v>47</v>
      </c>
      <c r="S6160" s="49" t="str">
        <f t="shared" si="769"/>
        <v>Card</v>
      </c>
      <c r="T6160" s="3">
        <v>3.5000000000000003E-2</v>
      </c>
      <c r="U6160" s="2">
        <v>7.0785</v>
      </c>
      <c r="V6160" s="2">
        <v>2.12</v>
      </c>
      <c r="W6160" s="54">
        <f>_xlfn.XLOOKUP(M6160,Market!A:A,Market!F:F,0)</f>
        <v>8.8999999999999996E-2</v>
      </c>
      <c r="X6160" s="55">
        <f t="shared" si="770"/>
        <v>0.24774750000000004</v>
      </c>
      <c r="Y6160" s="55">
        <f t="shared" si="771"/>
        <v>4.9584999999999999</v>
      </c>
      <c r="Z6160" s="54">
        <f t="shared" si="772"/>
        <v>0.70050151868333688</v>
      </c>
      <c r="AA6160" s="49" t="str">
        <f t="shared" ca="1" si="773"/>
        <v>N</v>
      </c>
      <c r="AB6160" s="49">
        <f t="shared" ca="1" si="774"/>
        <v>5</v>
      </c>
      <c r="AC6160" s="49" t="str">
        <f t="shared" ca="1" si="775"/>
        <v>N</v>
      </c>
    </row>
    <row r="6161" spans="1:29" x14ac:dyDescent="0.25">
      <c r="A6161">
        <v>4458</v>
      </c>
      <c r="B6161" s="9">
        <v>43566</v>
      </c>
      <c r="C6161" s="50" t="str">
        <f t="shared" si="768"/>
        <v>N</v>
      </c>
      <c r="D6161" s="52">
        <f>_xlfn.XLOOKUP(B6161,Cal_Date!B:B,Cal_Date!A:A,0)</f>
        <v>2</v>
      </c>
      <c r="E6161">
        <v>2019</v>
      </c>
      <c r="F6161" t="s">
        <v>124</v>
      </c>
      <c r="G6161" t="s">
        <v>129</v>
      </c>
      <c r="H6161" t="s">
        <v>11</v>
      </c>
      <c r="I6161" t="s">
        <v>11</v>
      </c>
      <c r="J6161" t="s">
        <v>15</v>
      </c>
      <c r="K6161" t="s">
        <v>42</v>
      </c>
      <c r="L6161">
        <v>1</v>
      </c>
      <c r="M6161">
        <v>1002</v>
      </c>
      <c r="O6161" t="s">
        <v>28</v>
      </c>
      <c r="R6161" t="s">
        <v>44</v>
      </c>
      <c r="S6161" s="49" t="str">
        <f t="shared" si="769"/>
        <v>Card</v>
      </c>
      <c r="T6161" s="3">
        <v>0.03</v>
      </c>
      <c r="U6161" s="2">
        <v>2.6500000000000004</v>
      </c>
      <c r="V6161" s="2">
        <v>0.87</v>
      </c>
      <c r="W6161" s="54">
        <f>_xlfn.XLOOKUP(M6161,Market!A:A,Market!F:F,0)</f>
        <v>0.06</v>
      </c>
      <c r="X6161" s="55">
        <f t="shared" si="770"/>
        <v>7.9500000000000001E-2</v>
      </c>
      <c r="Y6161" s="55">
        <f t="shared" si="771"/>
        <v>1.7800000000000002</v>
      </c>
      <c r="Z6161" s="54">
        <f t="shared" si="772"/>
        <v>0.67169811320754713</v>
      </c>
      <c r="AA6161" s="49" t="str">
        <f t="shared" ca="1" si="773"/>
        <v>N</v>
      </c>
      <c r="AB6161" s="49">
        <f t="shared" ca="1" si="774"/>
        <v>5</v>
      </c>
      <c r="AC6161" s="49" t="str">
        <f t="shared" ca="1" si="775"/>
        <v>N</v>
      </c>
    </row>
    <row r="6162" spans="1:29" x14ac:dyDescent="0.25">
      <c r="A6162">
        <v>4459</v>
      </c>
      <c r="B6162" s="9">
        <v>43566</v>
      </c>
      <c r="C6162" s="50" t="str">
        <f t="shared" si="768"/>
        <v>N</v>
      </c>
      <c r="D6162" s="52">
        <f>_xlfn.XLOOKUP(B6162,Cal_Date!B:B,Cal_Date!A:A,0)</f>
        <v>2</v>
      </c>
      <c r="E6162">
        <v>2019</v>
      </c>
      <c r="F6162" t="s">
        <v>124</v>
      </c>
      <c r="G6162" t="s">
        <v>129</v>
      </c>
      <c r="H6162" t="s">
        <v>48</v>
      </c>
      <c r="I6162" t="s">
        <v>18</v>
      </c>
      <c r="J6162" t="s">
        <v>10</v>
      </c>
      <c r="K6162" t="s">
        <v>43</v>
      </c>
      <c r="L6162">
        <v>1</v>
      </c>
      <c r="M6162">
        <v>1001</v>
      </c>
      <c r="O6162" t="s">
        <v>25</v>
      </c>
      <c r="R6162" t="s">
        <v>44</v>
      </c>
      <c r="S6162" s="49" t="str">
        <f t="shared" si="769"/>
        <v>Card</v>
      </c>
      <c r="T6162" s="3">
        <v>0.03</v>
      </c>
      <c r="U6162" s="2">
        <v>7.42</v>
      </c>
      <c r="V6162" s="2">
        <v>1.46</v>
      </c>
      <c r="W6162" s="54">
        <f>_xlfn.XLOOKUP(M6162,Market!A:A,Market!F:F,0)</f>
        <v>0.06</v>
      </c>
      <c r="X6162" s="55">
        <f t="shared" si="770"/>
        <v>0.22259999999999999</v>
      </c>
      <c r="Y6162" s="55">
        <f t="shared" si="771"/>
        <v>5.96</v>
      </c>
      <c r="Z6162" s="54">
        <f t="shared" si="772"/>
        <v>0.80323450134770891</v>
      </c>
      <c r="AA6162" s="49" t="str">
        <f t="shared" ca="1" si="773"/>
        <v>N</v>
      </c>
      <c r="AB6162" s="49">
        <f t="shared" ca="1" si="774"/>
        <v>5</v>
      </c>
      <c r="AC6162" s="49" t="str">
        <f t="shared" ca="1" si="775"/>
        <v>N</v>
      </c>
    </row>
    <row r="6163" spans="1:29" x14ac:dyDescent="0.25">
      <c r="A6163">
        <v>4460</v>
      </c>
      <c r="B6163" s="9">
        <v>43566</v>
      </c>
      <c r="C6163" s="50" t="str">
        <f t="shared" si="768"/>
        <v>N</v>
      </c>
      <c r="D6163" s="52">
        <f>_xlfn.XLOOKUP(B6163,Cal_Date!B:B,Cal_Date!A:A,0)</f>
        <v>2</v>
      </c>
      <c r="E6163">
        <v>2019</v>
      </c>
      <c r="F6163" t="s">
        <v>124</v>
      </c>
      <c r="G6163" t="s">
        <v>129</v>
      </c>
      <c r="H6163" t="s">
        <v>11</v>
      </c>
      <c r="I6163" t="s">
        <v>11</v>
      </c>
      <c r="J6163" t="s">
        <v>15</v>
      </c>
      <c r="K6163" t="s">
        <v>42</v>
      </c>
      <c r="L6163">
        <v>1</v>
      </c>
      <c r="M6163">
        <v>1003</v>
      </c>
      <c r="O6163" t="s">
        <v>25</v>
      </c>
      <c r="R6163" t="s">
        <v>44</v>
      </c>
      <c r="S6163" s="49" t="str">
        <f t="shared" si="769"/>
        <v>Card</v>
      </c>
      <c r="T6163" s="3">
        <v>0.03</v>
      </c>
      <c r="U6163" s="2">
        <v>2.6500000000000004</v>
      </c>
      <c r="V6163" s="2">
        <v>0.87</v>
      </c>
      <c r="W6163" s="54">
        <f>_xlfn.XLOOKUP(M6163,Market!A:A,Market!F:F,0)</f>
        <v>0.06</v>
      </c>
      <c r="X6163" s="55">
        <f t="shared" si="770"/>
        <v>7.9500000000000001E-2</v>
      </c>
      <c r="Y6163" s="55">
        <f t="shared" si="771"/>
        <v>1.7800000000000002</v>
      </c>
      <c r="Z6163" s="54">
        <f t="shared" si="772"/>
        <v>0.67169811320754713</v>
      </c>
      <c r="AA6163" s="49" t="str">
        <f t="shared" ca="1" si="773"/>
        <v>N</v>
      </c>
      <c r="AB6163" s="49">
        <f t="shared" ca="1" si="774"/>
        <v>5</v>
      </c>
      <c r="AC6163" s="49" t="str">
        <f t="shared" ca="1" si="775"/>
        <v>N</v>
      </c>
    </row>
    <row r="6164" spans="1:29" x14ac:dyDescent="0.25">
      <c r="A6164">
        <v>4461</v>
      </c>
      <c r="B6164" s="9">
        <v>43566</v>
      </c>
      <c r="C6164" s="50" t="str">
        <f t="shared" si="768"/>
        <v>N</v>
      </c>
      <c r="D6164" s="52">
        <f>_xlfn.XLOOKUP(B6164,Cal_Date!B:B,Cal_Date!A:A,0)</f>
        <v>2</v>
      </c>
      <c r="E6164">
        <v>2019</v>
      </c>
      <c r="F6164" t="s">
        <v>124</v>
      </c>
      <c r="G6164" t="s">
        <v>129</v>
      </c>
      <c r="H6164" t="s">
        <v>11</v>
      </c>
      <c r="I6164" t="s">
        <v>11</v>
      </c>
      <c r="J6164" t="s">
        <v>15</v>
      </c>
      <c r="K6164" t="s">
        <v>42</v>
      </c>
      <c r="L6164">
        <v>1</v>
      </c>
      <c r="M6164">
        <v>1004</v>
      </c>
      <c r="O6164" t="s">
        <v>28</v>
      </c>
      <c r="R6164" t="s">
        <v>44</v>
      </c>
      <c r="S6164" s="49" t="str">
        <f t="shared" si="769"/>
        <v>Card</v>
      </c>
      <c r="T6164" s="3">
        <v>0.03</v>
      </c>
      <c r="U6164" s="2">
        <v>2.6500000000000004</v>
      </c>
      <c r="V6164" s="2">
        <v>0.87</v>
      </c>
      <c r="W6164" s="54">
        <f>_xlfn.XLOOKUP(M6164,Market!A:A,Market!F:F,0)</f>
        <v>0.06</v>
      </c>
      <c r="X6164" s="55">
        <f t="shared" si="770"/>
        <v>7.9500000000000001E-2</v>
      </c>
      <c r="Y6164" s="55">
        <f t="shared" si="771"/>
        <v>1.7800000000000002</v>
      </c>
      <c r="Z6164" s="54">
        <f t="shared" si="772"/>
        <v>0.67169811320754713</v>
      </c>
      <c r="AA6164" s="49" t="str">
        <f t="shared" ca="1" si="773"/>
        <v>N</v>
      </c>
      <c r="AB6164" s="49">
        <f t="shared" ca="1" si="774"/>
        <v>5</v>
      </c>
      <c r="AC6164" s="49" t="str">
        <f t="shared" ca="1" si="775"/>
        <v>N</v>
      </c>
    </row>
    <row r="6165" spans="1:29" x14ac:dyDescent="0.25">
      <c r="A6165">
        <v>4462</v>
      </c>
      <c r="B6165" s="9">
        <v>43566</v>
      </c>
      <c r="C6165" s="50" t="str">
        <f t="shared" si="768"/>
        <v>N</v>
      </c>
      <c r="D6165" s="52">
        <f>_xlfn.XLOOKUP(B6165,Cal_Date!B:B,Cal_Date!A:A,0)</f>
        <v>2</v>
      </c>
      <c r="E6165">
        <v>2019</v>
      </c>
      <c r="F6165" t="s">
        <v>124</v>
      </c>
      <c r="G6165" t="s">
        <v>129</v>
      </c>
      <c r="H6165" t="s">
        <v>11</v>
      </c>
      <c r="I6165" t="s">
        <v>13</v>
      </c>
      <c r="J6165" t="s">
        <v>15</v>
      </c>
      <c r="K6165" t="s">
        <v>42</v>
      </c>
      <c r="L6165">
        <v>2</v>
      </c>
      <c r="M6165">
        <v>1003</v>
      </c>
      <c r="O6165" t="s">
        <v>25</v>
      </c>
      <c r="R6165" t="s">
        <v>44</v>
      </c>
      <c r="S6165" s="49" t="str">
        <f t="shared" si="769"/>
        <v>Card</v>
      </c>
      <c r="T6165" s="3">
        <v>0.03</v>
      </c>
      <c r="U6165" s="2">
        <v>5.3000000000000007</v>
      </c>
      <c r="V6165" s="2">
        <v>2.84</v>
      </c>
      <c r="W6165" s="54">
        <f>_xlfn.XLOOKUP(M6165,Market!A:A,Market!F:F,0)</f>
        <v>0.06</v>
      </c>
      <c r="X6165" s="55">
        <f t="shared" si="770"/>
        <v>0.159</v>
      </c>
      <c r="Y6165" s="55">
        <f t="shared" si="771"/>
        <v>2.4600000000000009</v>
      </c>
      <c r="Z6165" s="54">
        <f t="shared" si="772"/>
        <v>0.46415094339622653</v>
      </c>
      <c r="AA6165" s="49" t="str">
        <f t="shared" ca="1" si="773"/>
        <v>N</v>
      </c>
      <c r="AB6165" s="49">
        <f t="shared" ca="1" si="774"/>
        <v>5</v>
      </c>
      <c r="AC6165" s="49" t="str">
        <f t="shared" ca="1" si="775"/>
        <v>N</v>
      </c>
    </row>
    <row r="6166" spans="1:29" x14ac:dyDescent="0.25">
      <c r="A6166">
        <v>4463</v>
      </c>
      <c r="B6166" s="9">
        <v>43566</v>
      </c>
      <c r="C6166" s="50" t="str">
        <f t="shared" si="768"/>
        <v>N</v>
      </c>
      <c r="D6166" s="52">
        <f>_xlfn.XLOOKUP(B6166,Cal_Date!B:B,Cal_Date!A:A,0)</f>
        <v>2</v>
      </c>
      <c r="E6166">
        <v>2019</v>
      </c>
      <c r="F6166" t="s">
        <v>124</v>
      </c>
      <c r="G6166" t="s">
        <v>129</v>
      </c>
      <c r="H6166" t="s">
        <v>11</v>
      </c>
      <c r="I6166" t="s">
        <v>11</v>
      </c>
      <c r="J6166" t="s">
        <v>15</v>
      </c>
      <c r="K6166" t="s">
        <v>42</v>
      </c>
      <c r="L6166">
        <v>2</v>
      </c>
      <c r="M6166">
        <v>1005</v>
      </c>
      <c r="O6166" t="s">
        <v>25</v>
      </c>
      <c r="R6166" t="s">
        <v>44</v>
      </c>
      <c r="S6166" s="49" t="str">
        <f t="shared" si="769"/>
        <v>Card</v>
      </c>
      <c r="T6166" s="3">
        <v>0.03</v>
      </c>
      <c r="U6166" s="2">
        <v>5.4450000000000003</v>
      </c>
      <c r="V6166" s="2">
        <v>1.74</v>
      </c>
      <c r="W6166" s="54">
        <f>_xlfn.XLOOKUP(M6166,Market!A:A,Market!F:F,0)</f>
        <v>8.8999999999999996E-2</v>
      </c>
      <c r="X6166" s="55">
        <f t="shared" si="770"/>
        <v>0.16335</v>
      </c>
      <c r="Y6166" s="55">
        <f t="shared" si="771"/>
        <v>3.7050000000000001</v>
      </c>
      <c r="Z6166" s="54">
        <f t="shared" si="772"/>
        <v>0.68044077134986225</v>
      </c>
      <c r="AA6166" s="49" t="str">
        <f t="shared" ca="1" si="773"/>
        <v>N</v>
      </c>
      <c r="AB6166" s="49">
        <f t="shared" ca="1" si="774"/>
        <v>5</v>
      </c>
      <c r="AC6166" s="49" t="str">
        <f t="shared" ca="1" si="775"/>
        <v>N</v>
      </c>
    </row>
    <row r="6167" spans="1:29" x14ac:dyDescent="0.25">
      <c r="A6167">
        <v>4464</v>
      </c>
      <c r="B6167" s="9">
        <v>43566</v>
      </c>
      <c r="C6167" s="50" t="str">
        <f t="shared" si="768"/>
        <v>N</v>
      </c>
      <c r="D6167" s="52">
        <f>_xlfn.XLOOKUP(B6167,Cal_Date!B:B,Cal_Date!A:A,0)</f>
        <v>2</v>
      </c>
      <c r="E6167">
        <v>2019</v>
      </c>
      <c r="F6167" t="s">
        <v>124</v>
      </c>
      <c r="G6167" t="s">
        <v>129</v>
      </c>
      <c r="H6167" t="s">
        <v>48</v>
      </c>
      <c r="I6167" t="s">
        <v>18</v>
      </c>
      <c r="J6167" t="s">
        <v>10</v>
      </c>
      <c r="K6167" t="s">
        <v>43</v>
      </c>
      <c r="L6167">
        <v>1</v>
      </c>
      <c r="M6167">
        <v>1007</v>
      </c>
      <c r="O6167" t="s">
        <v>28</v>
      </c>
      <c r="R6167" t="s">
        <v>44</v>
      </c>
      <c r="S6167" s="49" t="str">
        <f t="shared" si="769"/>
        <v>Card</v>
      </c>
      <c r="T6167" s="3">
        <v>0.03</v>
      </c>
      <c r="U6167" s="2">
        <v>7.6229999999999993</v>
      </c>
      <c r="V6167" s="2">
        <v>1.46</v>
      </c>
      <c r="W6167" s="54">
        <f>_xlfn.XLOOKUP(M6167,Market!A:A,Market!F:F,0)</f>
        <v>8.8999999999999996E-2</v>
      </c>
      <c r="X6167" s="55">
        <f t="shared" si="770"/>
        <v>0.22868999999999998</v>
      </c>
      <c r="Y6167" s="55">
        <f t="shared" si="771"/>
        <v>6.1629999999999994</v>
      </c>
      <c r="Z6167" s="54">
        <f t="shared" si="772"/>
        <v>0.80847435392889933</v>
      </c>
      <c r="AA6167" s="49" t="str">
        <f t="shared" ca="1" si="773"/>
        <v>N</v>
      </c>
      <c r="AB6167" s="49">
        <f t="shared" ca="1" si="774"/>
        <v>5</v>
      </c>
      <c r="AC6167" s="49" t="str">
        <f t="shared" ca="1" si="775"/>
        <v>N</v>
      </c>
    </row>
    <row r="6168" spans="1:29" x14ac:dyDescent="0.25">
      <c r="A6168">
        <v>4465</v>
      </c>
      <c r="B6168" s="9">
        <v>43566</v>
      </c>
      <c r="C6168" s="50" t="str">
        <f t="shared" si="768"/>
        <v>N</v>
      </c>
      <c r="D6168" s="52">
        <f>_xlfn.XLOOKUP(B6168,Cal_Date!B:B,Cal_Date!A:A,0)</f>
        <v>2</v>
      </c>
      <c r="E6168">
        <v>2019</v>
      </c>
      <c r="F6168" t="s">
        <v>124</v>
      </c>
      <c r="G6168" t="s">
        <v>129</v>
      </c>
      <c r="H6168" t="s">
        <v>11</v>
      </c>
      <c r="I6168" t="s">
        <v>13</v>
      </c>
      <c r="J6168" t="s">
        <v>15</v>
      </c>
      <c r="K6168" t="s">
        <v>42</v>
      </c>
      <c r="L6168">
        <v>1</v>
      </c>
      <c r="M6168">
        <v>1009</v>
      </c>
      <c r="O6168" t="s">
        <v>28</v>
      </c>
      <c r="R6168" t="s">
        <v>44</v>
      </c>
      <c r="S6168" s="49" t="str">
        <f t="shared" si="769"/>
        <v>Card</v>
      </c>
      <c r="T6168" s="3">
        <v>0.03</v>
      </c>
      <c r="U6168" s="2">
        <v>2.7225000000000001</v>
      </c>
      <c r="V6168" s="2">
        <v>1.42</v>
      </c>
      <c r="W6168" s="54">
        <f>_xlfn.XLOOKUP(M6168,Market!A:A,Market!F:F,0)</f>
        <v>8.8999999999999996E-2</v>
      </c>
      <c r="X6168" s="55">
        <f t="shared" si="770"/>
        <v>8.1674999999999998E-2</v>
      </c>
      <c r="Y6168" s="55">
        <f t="shared" si="771"/>
        <v>1.3025000000000002</v>
      </c>
      <c r="Z6168" s="54">
        <f t="shared" si="772"/>
        <v>0.47842056932966032</v>
      </c>
      <c r="AA6168" s="49" t="str">
        <f t="shared" ca="1" si="773"/>
        <v>N</v>
      </c>
      <c r="AB6168" s="49">
        <f t="shared" ca="1" si="774"/>
        <v>5</v>
      </c>
      <c r="AC6168" s="49" t="str">
        <f t="shared" ca="1" si="775"/>
        <v>N</v>
      </c>
    </row>
    <row r="6169" spans="1:29" x14ac:dyDescent="0.25">
      <c r="A6169">
        <v>4466</v>
      </c>
      <c r="B6169" s="9">
        <v>43566</v>
      </c>
      <c r="C6169" s="50" t="str">
        <f t="shared" si="768"/>
        <v>N</v>
      </c>
      <c r="D6169" s="52">
        <f>_xlfn.XLOOKUP(B6169,Cal_Date!B:B,Cal_Date!A:A,0)</f>
        <v>2</v>
      </c>
      <c r="E6169">
        <v>2019</v>
      </c>
      <c r="F6169" t="s">
        <v>124</v>
      </c>
      <c r="G6169" t="s">
        <v>129</v>
      </c>
      <c r="H6169" t="s">
        <v>48</v>
      </c>
      <c r="I6169" t="s">
        <v>18</v>
      </c>
      <c r="J6169" t="s">
        <v>10</v>
      </c>
      <c r="K6169" t="s">
        <v>43</v>
      </c>
      <c r="L6169">
        <v>1</v>
      </c>
      <c r="M6169">
        <v>1001</v>
      </c>
      <c r="O6169" t="s">
        <v>25</v>
      </c>
      <c r="R6169" t="s">
        <v>44</v>
      </c>
      <c r="S6169" s="49" t="str">
        <f t="shared" si="769"/>
        <v>Card</v>
      </c>
      <c r="T6169" s="3">
        <v>0.03</v>
      </c>
      <c r="U6169" s="2">
        <v>7.42</v>
      </c>
      <c r="V6169" s="2">
        <v>1.46</v>
      </c>
      <c r="W6169" s="54">
        <f>_xlfn.XLOOKUP(M6169,Market!A:A,Market!F:F,0)</f>
        <v>0.06</v>
      </c>
      <c r="X6169" s="55">
        <f t="shared" si="770"/>
        <v>0.22259999999999999</v>
      </c>
      <c r="Y6169" s="55">
        <f t="shared" si="771"/>
        <v>5.96</v>
      </c>
      <c r="Z6169" s="54">
        <f t="shared" si="772"/>
        <v>0.80323450134770891</v>
      </c>
      <c r="AA6169" s="49" t="str">
        <f t="shared" ca="1" si="773"/>
        <v>N</v>
      </c>
      <c r="AB6169" s="49">
        <f t="shared" ca="1" si="774"/>
        <v>5</v>
      </c>
      <c r="AC6169" s="49" t="str">
        <f t="shared" ca="1" si="775"/>
        <v>N</v>
      </c>
    </row>
    <row r="6170" spans="1:29" x14ac:dyDescent="0.25">
      <c r="A6170">
        <v>4467</v>
      </c>
      <c r="B6170" s="9">
        <v>43566</v>
      </c>
      <c r="C6170" s="50" t="str">
        <f t="shared" si="768"/>
        <v>N</v>
      </c>
      <c r="D6170" s="52">
        <f>_xlfn.XLOOKUP(B6170,Cal_Date!B:B,Cal_Date!A:A,0)</f>
        <v>2</v>
      </c>
      <c r="E6170">
        <v>2019</v>
      </c>
      <c r="F6170" t="s">
        <v>124</v>
      </c>
      <c r="G6170" t="s">
        <v>129</v>
      </c>
      <c r="H6170" t="s">
        <v>14</v>
      </c>
      <c r="I6170" t="s">
        <v>18</v>
      </c>
      <c r="J6170" t="s">
        <v>15</v>
      </c>
      <c r="K6170" t="s">
        <v>43</v>
      </c>
      <c r="L6170">
        <v>2</v>
      </c>
      <c r="M6170">
        <v>1010</v>
      </c>
      <c r="O6170" t="s">
        <v>25</v>
      </c>
      <c r="R6170" t="s">
        <v>44</v>
      </c>
      <c r="S6170" s="49" t="str">
        <f t="shared" si="769"/>
        <v>Card</v>
      </c>
      <c r="T6170" s="3">
        <v>0.03</v>
      </c>
      <c r="U6170" s="2">
        <v>14.040000000000001</v>
      </c>
      <c r="V6170" s="2">
        <v>4.2</v>
      </c>
      <c r="W6170" s="54">
        <f>_xlfn.XLOOKUP(M6170,Market!A:A,Market!F:F,0)</f>
        <v>0.08</v>
      </c>
      <c r="X6170" s="55">
        <f t="shared" si="770"/>
        <v>0.42120000000000002</v>
      </c>
      <c r="Y6170" s="55">
        <f t="shared" si="771"/>
        <v>9.84</v>
      </c>
      <c r="Z6170" s="54">
        <f t="shared" si="772"/>
        <v>0.70085470085470081</v>
      </c>
      <c r="AA6170" s="49" t="str">
        <f t="shared" ca="1" si="773"/>
        <v>N</v>
      </c>
      <c r="AB6170" s="49">
        <f t="shared" ca="1" si="774"/>
        <v>5</v>
      </c>
      <c r="AC6170" s="49" t="str">
        <f t="shared" ca="1" si="775"/>
        <v>N</v>
      </c>
    </row>
    <row r="6171" spans="1:29" x14ac:dyDescent="0.25">
      <c r="A6171">
        <v>4468</v>
      </c>
      <c r="B6171" s="9">
        <v>43566</v>
      </c>
      <c r="C6171" s="50" t="str">
        <f t="shared" si="768"/>
        <v>N</v>
      </c>
      <c r="D6171" s="52">
        <f>_xlfn.XLOOKUP(B6171,Cal_Date!B:B,Cal_Date!A:A,0)</f>
        <v>2</v>
      </c>
      <c r="E6171">
        <v>2019</v>
      </c>
      <c r="F6171" t="s">
        <v>124</v>
      </c>
      <c r="G6171" t="s">
        <v>129</v>
      </c>
      <c r="H6171" t="s">
        <v>11</v>
      </c>
      <c r="I6171" t="s">
        <v>11</v>
      </c>
      <c r="J6171" t="s">
        <v>15</v>
      </c>
      <c r="K6171" t="s">
        <v>42</v>
      </c>
      <c r="L6171">
        <v>1</v>
      </c>
      <c r="M6171">
        <v>1010</v>
      </c>
      <c r="O6171" t="s">
        <v>25</v>
      </c>
      <c r="R6171" t="s">
        <v>44</v>
      </c>
      <c r="S6171" s="49" t="str">
        <f t="shared" si="769"/>
        <v>Card</v>
      </c>
      <c r="T6171" s="3">
        <v>0.03</v>
      </c>
      <c r="U6171" s="2">
        <v>2.7</v>
      </c>
      <c r="V6171" s="2">
        <v>0.87</v>
      </c>
      <c r="W6171" s="54">
        <f>_xlfn.XLOOKUP(M6171,Market!A:A,Market!F:F,0)</f>
        <v>0.08</v>
      </c>
      <c r="X6171" s="55">
        <f t="shared" si="770"/>
        <v>8.1000000000000003E-2</v>
      </c>
      <c r="Y6171" s="55">
        <f t="shared" si="771"/>
        <v>1.83</v>
      </c>
      <c r="Z6171" s="54">
        <f t="shared" si="772"/>
        <v>0.67777777777777781</v>
      </c>
      <c r="AA6171" s="49" t="str">
        <f t="shared" ca="1" si="773"/>
        <v>N</v>
      </c>
      <c r="AB6171" s="49">
        <f t="shared" ca="1" si="774"/>
        <v>5</v>
      </c>
      <c r="AC6171" s="49" t="str">
        <f t="shared" ca="1" si="775"/>
        <v>N</v>
      </c>
    </row>
    <row r="6172" spans="1:29" x14ac:dyDescent="0.25">
      <c r="A6172">
        <v>4469</v>
      </c>
      <c r="B6172" s="9">
        <v>43566</v>
      </c>
      <c r="C6172" s="50" t="str">
        <f t="shared" si="768"/>
        <v>N</v>
      </c>
      <c r="D6172" s="52">
        <f>_xlfn.XLOOKUP(B6172,Cal_Date!B:B,Cal_Date!A:A,0)</f>
        <v>2</v>
      </c>
      <c r="E6172">
        <v>2019</v>
      </c>
      <c r="F6172" t="s">
        <v>124</v>
      </c>
      <c r="G6172" t="s">
        <v>129</v>
      </c>
      <c r="H6172" t="s">
        <v>48</v>
      </c>
      <c r="I6172" t="s">
        <v>18</v>
      </c>
      <c r="J6172" t="s">
        <v>10</v>
      </c>
      <c r="K6172" t="s">
        <v>43</v>
      </c>
      <c r="L6172">
        <v>2</v>
      </c>
      <c r="M6172">
        <v>1010</v>
      </c>
      <c r="O6172" t="s">
        <v>25</v>
      </c>
      <c r="R6172" t="s">
        <v>44</v>
      </c>
      <c r="S6172" s="49" t="str">
        <f t="shared" si="769"/>
        <v>Card</v>
      </c>
      <c r="T6172" s="3">
        <v>0.03</v>
      </c>
      <c r="U6172" s="2">
        <v>15.120000000000001</v>
      </c>
      <c r="V6172" s="2">
        <v>2.92</v>
      </c>
      <c r="W6172" s="54">
        <f>_xlfn.XLOOKUP(M6172,Market!A:A,Market!F:F,0)</f>
        <v>0.08</v>
      </c>
      <c r="X6172" s="55">
        <f t="shared" si="770"/>
        <v>0.4536</v>
      </c>
      <c r="Y6172" s="55">
        <f t="shared" si="771"/>
        <v>12.200000000000001</v>
      </c>
      <c r="Z6172" s="54">
        <f t="shared" si="772"/>
        <v>0.80687830687830686</v>
      </c>
      <c r="AA6172" s="49" t="str">
        <f t="shared" ca="1" si="773"/>
        <v>N</v>
      </c>
      <c r="AB6172" s="49">
        <f t="shared" ca="1" si="774"/>
        <v>5</v>
      </c>
      <c r="AC6172" s="49" t="str">
        <f t="shared" ca="1" si="775"/>
        <v>N</v>
      </c>
    </row>
    <row r="6173" spans="1:29" x14ac:dyDescent="0.25">
      <c r="A6173">
        <v>4470</v>
      </c>
      <c r="B6173" s="9">
        <v>43566</v>
      </c>
      <c r="C6173" s="50" t="str">
        <f t="shared" si="768"/>
        <v>N</v>
      </c>
      <c r="D6173" s="52">
        <f>_xlfn.XLOOKUP(B6173,Cal_Date!B:B,Cal_Date!A:A,0)</f>
        <v>2</v>
      </c>
      <c r="E6173">
        <v>2019</v>
      </c>
      <c r="F6173" t="s">
        <v>124</v>
      </c>
      <c r="G6173" t="s">
        <v>129</v>
      </c>
      <c r="H6173" t="s">
        <v>11</v>
      </c>
      <c r="I6173" t="s">
        <v>13</v>
      </c>
      <c r="J6173" t="s">
        <v>15</v>
      </c>
      <c r="K6173" t="s">
        <v>42</v>
      </c>
      <c r="L6173">
        <v>1</v>
      </c>
      <c r="M6173">
        <v>1010</v>
      </c>
      <c r="O6173" t="s">
        <v>25</v>
      </c>
      <c r="R6173" t="s">
        <v>44</v>
      </c>
      <c r="S6173" s="49" t="str">
        <f t="shared" si="769"/>
        <v>Card</v>
      </c>
      <c r="T6173" s="3">
        <v>0.03</v>
      </c>
      <c r="U6173" s="2">
        <v>2.7</v>
      </c>
      <c r="V6173" s="2">
        <v>1.42</v>
      </c>
      <c r="W6173" s="54">
        <f>_xlfn.XLOOKUP(M6173,Market!A:A,Market!F:F,0)</f>
        <v>0.08</v>
      </c>
      <c r="X6173" s="55">
        <f t="shared" si="770"/>
        <v>8.1000000000000003E-2</v>
      </c>
      <c r="Y6173" s="55">
        <f t="shared" si="771"/>
        <v>1.2800000000000002</v>
      </c>
      <c r="Z6173" s="54">
        <f t="shared" si="772"/>
        <v>0.47407407407407415</v>
      </c>
      <c r="AA6173" s="49" t="str">
        <f t="shared" ca="1" si="773"/>
        <v>N</v>
      </c>
      <c r="AB6173" s="49">
        <f t="shared" ca="1" si="774"/>
        <v>5</v>
      </c>
      <c r="AC6173" s="49" t="str">
        <f t="shared" ca="1" si="775"/>
        <v>N</v>
      </c>
    </row>
    <row r="6174" spans="1:29" x14ac:dyDescent="0.25">
      <c r="A6174">
        <v>4471</v>
      </c>
      <c r="B6174" s="9">
        <v>43566</v>
      </c>
      <c r="C6174" s="50" t="str">
        <f t="shared" si="768"/>
        <v>N</v>
      </c>
      <c r="D6174" s="52">
        <f>_xlfn.XLOOKUP(B6174,Cal_Date!B:B,Cal_Date!A:A,0)</f>
        <v>2</v>
      </c>
      <c r="E6174">
        <v>2019</v>
      </c>
      <c r="F6174" t="s">
        <v>124</v>
      </c>
      <c r="G6174" t="s">
        <v>129</v>
      </c>
      <c r="H6174" t="s">
        <v>48</v>
      </c>
      <c r="I6174" t="s">
        <v>18</v>
      </c>
      <c r="J6174" t="s">
        <v>10</v>
      </c>
      <c r="K6174" t="s">
        <v>43</v>
      </c>
      <c r="L6174">
        <v>2</v>
      </c>
      <c r="M6174">
        <v>1011</v>
      </c>
      <c r="O6174" t="s">
        <v>25</v>
      </c>
      <c r="R6174" t="s">
        <v>44</v>
      </c>
      <c r="S6174" s="49" t="str">
        <f t="shared" si="769"/>
        <v>Card</v>
      </c>
      <c r="T6174" s="3">
        <v>0.03</v>
      </c>
      <c r="U6174" s="2">
        <v>14.84</v>
      </c>
      <c r="V6174" s="2">
        <v>2.92</v>
      </c>
      <c r="W6174" s="54">
        <f>_xlfn.XLOOKUP(M6174,Market!A:A,Market!F:F,0)</f>
        <v>0.06</v>
      </c>
      <c r="X6174" s="55">
        <f t="shared" si="770"/>
        <v>0.44519999999999998</v>
      </c>
      <c r="Y6174" s="55">
        <f t="shared" si="771"/>
        <v>11.92</v>
      </c>
      <c r="Z6174" s="54">
        <f t="shared" si="772"/>
        <v>0.80323450134770891</v>
      </c>
      <c r="AA6174" s="49" t="str">
        <f t="shared" ca="1" si="773"/>
        <v>N</v>
      </c>
      <c r="AB6174" s="49">
        <f t="shared" ca="1" si="774"/>
        <v>5</v>
      </c>
      <c r="AC6174" s="49" t="str">
        <f t="shared" ca="1" si="775"/>
        <v>N</v>
      </c>
    </row>
    <row r="6175" spans="1:29" x14ac:dyDescent="0.25">
      <c r="A6175">
        <v>4472</v>
      </c>
      <c r="B6175" s="9">
        <v>43566</v>
      </c>
      <c r="C6175" s="50" t="str">
        <f t="shared" si="768"/>
        <v>N</v>
      </c>
      <c r="D6175" s="52">
        <f>_xlfn.XLOOKUP(B6175,Cal_Date!B:B,Cal_Date!A:A,0)</f>
        <v>2</v>
      </c>
      <c r="E6175">
        <v>2019</v>
      </c>
      <c r="F6175" t="s">
        <v>124</v>
      </c>
      <c r="G6175" t="s">
        <v>129</v>
      </c>
      <c r="H6175" t="s">
        <v>14</v>
      </c>
      <c r="I6175" t="s">
        <v>13</v>
      </c>
      <c r="J6175" t="s">
        <v>15</v>
      </c>
      <c r="K6175" t="s">
        <v>43</v>
      </c>
      <c r="L6175">
        <v>1</v>
      </c>
      <c r="M6175">
        <v>1007</v>
      </c>
      <c r="O6175" t="s">
        <v>28</v>
      </c>
      <c r="R6175" t="s">
        <v>44</v>
      </c>
      <c r="S6175" s="49" t="str">
        <f t="shared" si="769"/>
        <v>Card</v>
      </c>
      <c r="T6175" s="3">
        <v>0.03</v>
      </c>
      <c r="U6175" s="2">
        <v>7.0785</v>
      </c>
      <c r="V6175" s="2">
        <v>2.12</v>
      </c>
      <c r="W6175" s="54">
        <f>_xlfn.XLOOKUP(M6175,Market!A:A,Market!F:F,0)</f>
        <v>8.8999999999999996E-2</v>
      </c>
      <c r="X6175" s="55">
        <f t="shared" si="770"/>
        <v>0.21235499999999999</v>
      </c>
      <c r="Y6175" s="55">
        <f t="shared" si="771"/>
        <v>4.9584999999999999</v>
      </c>
      <c r="Z6175" s="54">
        <f t="shared" si="772"/>
        <v>0.70050151868333688</v>
      </c>
      <c r="AA6175" s="49" t="str">
        <f t="shared" ca="1" si="773"/>
        <v>N</v>
      </c>
      <c r="AB6175" s="49">
        <f t="shared" ca="1" si="774"/>
        <v>5</v>
      </c>
      <c r="AC6175" s="49" t="str">
        <f t="shared" ca="1" si="775"/>
        <v>N</v>
      </c>
    </row>
    <row r="6176" spans="1:29" x14ac:dyDescent="0.25">
      <c r="A6176">
        <v>4473</v>
      </c>
      <c r="B6176" s="9">
        <v>43566</v>
      </c>
      <c r="C6176" s="50" t="str">
        <f t="shared" si="768"/>
        <v>N</v>
      </c>
      <c r="D6176" s="52">
        <f>_xlfn.XLOOKUP(B6176,Cal_Date!B:B,Cal_Date!A:A,0)</f>
        <v>2</v>
      </c>
      <c r="E6176">
        <v>2019</v>
      </c>
      <c r="F6176" t="s">
        <v>124</v>
      </c>
      <c r="G6176" t="s">
        <v>129</v>
      </c>
      <c r="H6176" t="s">
        <v>48</v>
      </c>
      <c r="I6176" t="s">
        <v>18</v>
      </c>
      <c r="J6176" t="s">
        <v>10</v>
      </c>
      <c r="K6176" t="s">
        <v>43</v>
      </c>
      <c r="L6176">
        <v>1</v>
      </c>
      <c r="M6176">
        <v>1007</v>
      </c>
      <c r="O6176" t="s">
        <v>28</v>
      </c>
      <c r="R6176" t="s">
        <v>44</v>
      </c>
      <c r="S6176" s="49" t="str">
        <f t="shared" si="769"/>
        <v>Card</v>
      </c>
      <c r="T6176" s="3">
        <v>0.03</v>
      </c>
      <c r="U6176" s="2">
        <v>7.6229999999999993</v>
      </c>
      <c r="V6176" s="2">
        <v>1.46</v>
      </c>
      <c r="W6176" s="54">
        <f>_xlfn.XLOOKUP(M6176,Market!A:A,Market!F:F,0)</f>
        <v>8.8999999999999996E-2</v>
      </c>
      <c r="X6176" s="55">
        <f t="shared" si="770"/>
        <v>0.22868999999999998</v>
      </c>
      <c r="Y6176" s="55">
        <f t="shared" si="771"/>
        <v>6.1629999999999994</v>
      </c>
      <c r="Z6176" s="54">
        <f t="shared" si="772"/>
        <v>0.80847435392889933</v>
      </c>
      <c r="AA6176" s="49" t="str">
        <f t="shared" ca="1" si="773"/>
        <v>N</v>
      </c>
      <c r="AB6176" s="49">
        <f t="shared" ca="1" si="774"/>
        <v>5</v>
      </c>
      <c r="AC6176" s="49" t="str">
        <f t="shared" ca="1" si="775"/>
        <v>N</v>
      </c>
    </row>
    <row r="6177" spans="1:29" x14ac:dyDescent="0.25">
      <c r="A6177">
        <v>4474</v>
      </c>
      <c r="B6177" s="9">
        <v>43566</v>
      </c>
      <c r="C6177" s="50" t="str">
        <f t="shared" si="768"/>
        <v>N</v>
      </c>
      <c r="D6177" s="52">
        <f>_xlfn.XLOOKUP(B6177,Cal_Date!B:B,Cal_Date!A:A,0)</f>
        <v>2</v>
      </c>
      <c r="E6177">
        <v>2019</v>
      </c>
      <c r="F6177" t="s">
        <v>124</v>
      </c>
      <c r="G6177" t="s">
        <v>129</v>
      </c>
      <c r="H6177" t="s">
        <v>48</v>
      </c>
      <c r="I6177" t="s">
        <v>18</v>
      </c>
      <c r="J6177" t="s">
        <v>10</v>
      </c>
      <c r="K6177" t="s">
        <v>43</v>
      </c>
      <c r="L6177">
        <v>1</v>
      </c>
      <c r="M6177">
        <v>1008</v>
      </c>
      <c r="O6177" t="s">
        <v>28</v>
      </c>
      <c r="R6177" t="s">
        <v>44</v>
      </c>
      <c r="S6177" s="49" t="str">
        <f t="shared" si="769"/>
        <v>Card</v>
      </c>
      <c r="T6177" s="3">
        <v>0.03</v>
      </c>
      <c r="U6177" s="2">
        <v>7.6229999999999993</v>
      </c>
      <c r="V6177" s="2">
        <v>1.46</v>
      </c>
      <c r="W6177" s="54">
        <f>_xlfn.XLOOKUP(M6177,Market!A:A,Market!F:F,0)</f>
        <v>8.8999999999999996E-2</v>
      </c>
      <c r="X6177" s="55">
        <f t="shared" si="770"/>
        <v>0.22868999999999998</v>
      </c>
      <c r="Y6177" s="55">
        <f t="shared" si="771"/>
        <v>6.1629999999999994</v>
      </c>
      <c r="Z6177" s="54">
        <f t="shared" si="772"/>
        <v>0.80847435392889933</v>
      </c>
      <c r="AA6177" s="49" t="str">
        <f t="shared" ca="1" si="773"/>
        <v>N</v>
      </c>
      <c r="AB6177" s="49">
        <f t="shared" ca="1" si="774"/>
        <v>5</v>
      </c>
      <c r="AC6177" s="49" t="str">
        <f t="shared" ca="1" si="775"/>
        <v>N</v>
      </c>
    </row>
    <row r="6178" spans="1:29" x14ac:dyDescent="0.25">
      <c r="A6178">
        <v>4475</v>
      </c>
      <c r="B6178" s="9">
        <v>43566</v>
      </c>
      <c r="C6178" s="50" t="str">
        <f t="shared" si="768"/>
        <v>N</v>
      </c>
      <c r="D6178" s="52">
        <f>_xlfn.XLOOKUP(B6178,Cal_Date!B:B,Cal_Date!A:A,0)</f>
        <v>2</v>
      </c>
      <c r="E6178">
        <v>2019</v>
      </c>
      <c r="F6178" t="s">
        <v>124</v>
      </c>
      <c r="G6178" t="s">
        <v>129</v>
      </c>
      <c r="H6178" t="s">
        <v>11</v>
      </c>
      <c r="I6178" t="s">
        <v>13</v>
      </c>
      <c r="J6178" t="s">
        <v>15</v>
      </c>
      <c r="K6178" t="s">
        <v>42</v>
      </c>
      <c r="L6178">
        <v>1</v>
      </c>
      <c r="M6178">
        <v>1004</v>
      </c>
      <c r="O6178" t="s">
        <v>28</v>
      </c>
      <c r="R6178" t="s">
        <v>44</v>
      </c>
      <c r="S6178" s="49" t="str">
        <f t="shared" si="769"/>
        <v>Card</v>
      </c>
      <c r="T6178" s="3">
        <v>0.03</v>
      </c>
      <c r="U6178" s="2">
        <v>2.6500000000000004</v>
      </c>
      <c r="V6178" s="2">
        <v>1.42</v>
      </c>
      <c r="W6178" s="54">
        <f>_xlfn.XLOOKUP(M6178,Market!A:A,Market!F:F,0)</f>
        <v>0.06</v>
      </c>
      <c r="X6178" s="55">
        <f t="shared" si="770"/>
        <v>7.9500000000000001E-2</v>
      </c>
      <c r="Y6178" s="55">
        <f t="shared" si="771"/>
        <v>1.2300000000000004</v>
      </c>
      <c r="Z6178" s="54">
        <f t="shared" si="772"/>
        <v>0.46415094339622653</v>
      </c>
      <c r="AA6178" s="49" t="str">
        <f t="shared" ca="1" si="773"/>
        <v>N</v>
      </c>
      <c r="AB6178" s="49">
        <f t="shared" ca="1" si="774"/>
        <v>5</v>
      </c>
      <c r="AC6178" s="49" t="str">
        <f t="shared" ca="1" si="775"/>
        <v>N</v>
      </c>
    </row>
    <row r="6179" spans="1:29" x14ac:dyDescent="0.25">
      <c r="A6179">
        <v>4476</v>
      </c>
      <c r="B6179" s="9">
        <v>43566</v>
      </c>
      <c r="C6179" s="50" t="str">
        <f t="shared" si="768"/>
        <v>N</v>
      </c>
      <c r="D6179" s="52">
        <f>_xlfn.XLOOKUP(B6179,Cal_Date!B:B,Cal_Date!A:A,0)</f>
        <v>2</v>
      </c>
      <c r="E6179">
        <v>2019</v>
      </c>
      <c r="F6179" t="s">
        <v>124</v>
      </c>
      <c r="G6179" t="s">
        <v>129</v>
      </c>
      <c r="H6179" t="s">
        <v>11</v>
      </c>
      <c r="I6179" t="s">
        <v>11</v>
      </c>
      <c r="J6179" t="s">
        <v>15</v>
      </c>
      <c r="K6179" t="s">
        <v>42</v>
      </c>
      <c r="L6179">
        <v>2</v>
      </c>
      <c r="M6179">
        <v>1003</v>
      </c>
      <c r="O6179" t="s">
        <v>25</v>
      </c>
      <c r="R6179" t="s">
        <v>44</v>
      </c>
      <c r="S6179" s="49" t="str">
        <f t="shared" si="769"/>
        <v>Card</v>
      </c>
      <c r="T6179" s="3">
        <v>0.03</v>
      </c>
      <c r="U6179" s="2">
        <v>5.3000000000000007</v>
      </c>
      <c r="V6179" s="2">
        <v>1.74</v>
      </c>
      <c r="W6179" s="54">
        <f>_xlfn.XLOOKUP(M6179,Market!A:A,Market!F:F,0)</f>
        <v>0.06</v>
      </c>
      <c r="X6179" s="55">
        <f t="shared" si="770"/>
        <v>0.159</v>
      </c>
      <c r="Y6179" s="55">
        <f t="shared" si="771"/>
        <v>3.5600000000000005</v>
      </c>
      <c r="Z6179" s="54">
        <f t="shared" si="772"/>
        <v>0.67169811320754713</v>
      </c>
      <c r="AA6179" s="49" t="str">
        <f t="shared" ca="1" si="773"/>
        <v>N</v>
      </c>
      <c r="AB6179" s="49">
        <f t="shared" ca="1" si="774"/>
        <v>5</v>
      </c>
      <c r="AC6179" s="49" t="str">
        <f t="shared" ca="1" si="775"/>
        <v>N</v>
      </c>
    </row>
    <row r="6180" spans="1:29" x14ac:dyDescent="0.25">
      <c r="A6180">
        <v>4477</v>
      </c>
      <c r="B6180" s="9">
        <v>43566</v>
      </c>
      <c r="C6180" s="50" t="str">
        <f t="shared" si="768"/>
        <v>N</v>
      </c>
      <c r="D6180" s="52">
        <f>_xlfn.XLOOKUP(B6180,Cal_Date!B:B,Cal_Date!A:A,0)</f>
        <v>2</v>
      </c>
      <c r="E6180">
        <v>2019</v>
      </c>
      <c r="F6180" t="s">
        <v>124</v>
      </c>
      <c r="G6180" t="s">
        <v>129</v>
      </c>
      <c r="H6180" t="s">
        <v>11</v>
      </c>
      <c r="I6180" t="s">
        <v>11</v>
      </c>
      <c r="J6180" t="s">
        <v>15</v>
      </c>
      <c r="K6180" t="s">
        <v>42</v>
      </c>
      <c r="L6180">
        <v>1</v>
      </c>
      <c r="M6180">
        <v>1002</v>
      </c>
      <c r="O6180" t="s">
        <v>28</v>
      </c>
      <c r="R6180" t="s">
        <v>44</v>
      </c>
      <c r="S6180" s="49" t="str">
        <f t="shared" si="769"/>
        <v>Card</v>
      </c>
      <c r="T6180" s="3">
        <v>0.03</v>
      </c>
      <c r="U6180" s="2">
        <v>2.6500000000000004</v>
      </c>
      <c r="V6180" s="2">
        <v>0.87</v>
      </c>
      <c r="W6180" s="54">
        <f>_xlfn.XLOOKUP(M6180,Market!A:A,Market!F:F,0)</f>
        <v>0.06</v>
      </c>
      <c r="X6180" s="55">
        <f t="shared" si="770"/>
        <v>7.9500000000000001E-2</v>
      </c>
      <c r="Y6180" s="55">
        <f t="shared" si="771"/>
        <v>1.7800000000000002</v>
      </c>
      <c r="Z6180" s="54">
        <f t="shared" si="772"/>
        <v>0.67169811320754713</v>
      </c>
      <c r="AA6180" s="49" t="str">
        <f t="shared" ca="1" si="773"/>
        <v>N</v>
      </c>
      <c r="AB6180" s="49">
        <f t="shared" ca="1" si="774"/>
        <v>5</v>
      </c>
      <c r="AC6180" s="49" t="str">
        <f t="shared" ca="1" si="775"/>
        <v>N</v>
      </c>
    </row>
    <row r="6181" spans="1:29" x14ac:dyDescent="0.25">
      <c r="A6181">
        <v>4478</v>
      </c>
      <c r="B6181" s="9">
        <v>43566</v>
      </c>
      <c r="C6181" s="50" t="str">
        <f t="shared" si="768"/>
        <v>N</v>
      </c>
      <c r="D6181" s="52">
        <f>_xlfn.XLOOKUP(B6181,Cal_Date!B:B,Cal_Date!A:A,0)</f>
        <v>2</v>
      </c>
      <c r="E6181">
        <v>2019</v>
      </c>
      <c r="F6181" t="s">
        <v>124</v>
      </c>
      <c r="G6181" t="s">
        <v>129</v>
      </c>
      <c r="H6181" t="s">
        <v>11</v>
      </c>
      <c r="I6181" t="s">
        <v>13</v>
      </c>
      <c r="J6181" t="s">
        <v>15</v>
      </c>
      <c r="K6181" t="s">
        <v>42</v>
      </c>
      <c r="L6181">
        <v>1</v>
      </c>
      <c r="M6181">
        <v>1007</v>
      </c>
      <c r="O6181" t="s">
        <v>28</v>
      </c>
      <c r="R6181" t="s">
        <v>44</v>
      </c>
      <c r="S6181" s="49" t="str">
        <f t="shared" si="769"/>
        <v>Card</v>
      </c>
      <c r="T6181" s="3">
        <v>0.03</v>
      </c>
      <c r="U6181" s="2">
        <v>2.7225000000000001</v>
      </c>
      <c r="V6181" s="2">
        <v>1.42</v>
      </c>
      <c r="W6181" s="54">
        <f>_xlfn.XLOOKUP(M6181,Market!A:A,Market!F:F,0)</f>
        <v>8.8999999999999996E-2</v>
      </c>
      <c r="X6181" s="55">
        <f t="shared" si="770"/>
        <v>8.1674999999999998E-2</v>
      </c>
      <c r="Y6181" s="55">
        <f t="shared" si="771"/>
        <v>1.3025000000000002</v>
      </c>
      <c r="Z6181" s="54">
        <f t="shared" si="772"/>
        <v>0.47842056932966032</v>
      </c>
      <c r="AA6181" s="49" t="str">
        <f t="shared" ca="1" si="773"/>
        <v>N</v>
      </c>
      <c r="AB6181" s="49">
        <f t="shared" ca="1" si="774"/>
        <v>5</v>
      </c>
      <c r="AC6181" s="49" t="str">
        <f t="shared" ca="1" si="775"/>
        <v>N</v>
      </c>
    </row>
    <row r="6182" spans="1:29" x14ac:dyDescent="0.25">
      <c r="A6182">
        <v>4479</v>
      </c>
      <c r="B6182" s="9">
        <v>43566</v>
      </c>
      <c r="C6182" s="50" t="str">
        <f t="shared" si="768"/>
        <v>N</v>
      </c>
      <c r="D6182" s="52">
        <f>_xlfn.XLOOKUP(B6182,Cal_Date!B:B,Cal_Date!A:A,0)</f>
        <v>2</v>
      </c>
      <c r="E6182">
        <v>2019</v>
      </c>
      <c r="F6182" t="s">
        <v>124</v>
      </c>
      <c r="G6182" t="s">
        <v>129</v>
      </c>
      <c r="H6182" t="s">
        <v>14</v>
      </c>
      <c r="I6182" t="s">
        <v>18</v>
      </c>
      <c r="J6182" t="s">
        <v>15</v>
      </c>
      <c r="K6182" t="s">
        <v>43</v>
      </c>
      <c r="L6182">
        <v>1</v>
      </c>
      <c r="M6182">
        <v>1008</v>
      </c>
      <c r="O6182" t="s">
        <v>28</v>
      </c>
      <c r="R6182" t="s">
        <v>44</v>
      </c>
      <c r="S6182" s="49" t="str">
        <f t="shared" si="769"/>
        <v>Card</v>
      </c>
      <c r="T6182" s="3">
        <v>0.03</v>
      </c>
      <c r="U6182" s="2">
        <v>7.0785</v>
      </c>
      <c r="V6182" s="2">
        <v>2.1</v>
      </c>
      <c r="W6182" s="54">
        <f>_xlfn.XLOOKUP(M6182,Market!A:A,Market!F:F,0)</f>
        <v>8.8999999999999996E-2</v>
      </c>
      <c r="X6182" s="55">
        <f t="shared" si="770"/>
        <v>0.21235499999999999</v>
      </c>
      <c r="Y6182" s="55">
        <f t="shared" si="771"/>
        <v>4.9785000000000004</v>
      </c>
      <c r="Z6182" s="54">
        <f t="shared" si="772"/>
        <v>0.70332697605424888</v>
      </c>
      <c r="AA6182" s="49" t="str">
        <f t="shared" ca="1" si="773"/>
        <v>N</v>
      </c>
      <c r="AB6182" s="49">
        <f t="shared" ca="1" si="774"/>
        <v>5</v>
      </c>
      <c r="AC6182" s="49" t="str">
        <f t="shared" ca="1" si="775"/>
        <v>N</v>
      </c>
    </row>
    <row r="6183" spans="1:29" x14ac:dyDescent="0.25">
      <c r="A6183">
        <v>4480</v>
      </c>
      <c r="B6183" s="9">
        <v>43566</v>
      </c>
      <c r="C6183" s="50" t="str">
        <f t="shared" si="768"/>
        <v>N</v>
      </c>
      <c r="D6183" s="52">
        <f>_xlfn.XLOOKUP(B6183,Cal_Date!B:B,Cal_Date!A:A,0)</f>
        <v>2</v>
      </c>
      <c r="E6183">
        <v>2019</v>
      </c>
      <c r="F6183" t="s">
        <v>124</v>
      </c>
      <c r="G6183" t="s">
        <v>129</v>
      </c>
      <c r="H6183" t="s">
        <v>11</v>
      </c>
      <c r="I6183" t="s">
        <v>11</v>
      </c>
      <c r="J6183" t="s">
        <v>15</v>
      </c>
      <c r="K6183" t="s">
        <v>42</v>
      </c>
      <c r="L6183">
        <v>1</v>
      </c>
      <c r="M6183">
        <v>1008</v>
      </c>
      <c r="O6183" t="s">
        <v>28</v>
      </c>
      <c r="R6183" t="s">
        <v>44</v>
      </c>
      <c r="S6183" s="49" t="str">
        <f t="shared" si="769"/>
        <v>Card</v>
      </c>
      <c r="T6183" s="3">
        <v>0.03</v>
      </c>
      <c r="U6183" s="2">
        <v>2.7225000000000001</v>
      </c>
      <c r="V6183" s="2">
        <v>0.87</v>
      </c>
      <c r="W6183" s="54">
        <f>_xlfn.XLOOKUP(M6183,Market!A:A,Market!F:F,0)</f>
        <v>8.8999999999999996E-2</v>
      </c>
      <c r="X6183" s="55">
        <f t="shared" si="770"/>
        <v>8.1674999999999998E-2</v>
      </c>
      <c r="Y6183" s="55">
        <f t="shared" si="771"/>
        <v>1.8525</v>
      </c>
      <c r="Z6183" s="54">
        <f t="shared" si="772"/>
        <v>0.68044077134986225</v>
      </c>
      <c r="AA6183" s="49" t="str">
        <f t="shared" ca="1" si="773"/>
        <v>N</v>
      </c>
      <c r="AB6183" s="49">
        <f t="shared" ca="1" si="774"/>
        <v>5</v>
      </c>
      <c r="AC6183" s="49" t="str">
        <f t="shared" ca="1" si="775"/>
        <v>N</v>
      </c>
    </row>
    <row r="6184" spans="1:29" x14ac:dyDescent="0.25">
      <c r="A6184">
        <v>4481</v>
      </c>
      <c r="B6184" s="9">
        <v>43566</v>
      </c>
      <c r="C6184" s="50" t="str">
        <f t="shared" si="768"/>
        <v>N</v>
      </c>
      <c r="D6184" s="52">
        <f>_xlfn.XLOOKUP(B6184,Cal_Date!B:B,Cal_Date!A:A,0)</f>
        <v>2</v>
      </c>
      <c r="E6184">
        <v>2019</v>
      </c>
      <c r="F6184" t="s">
        <v>124</v>
      </c>
      <c r="G6184" t="s">
        <v>129</v>
      </c>
      <c r="H6184" t="s">
        <v>11</v>
      </c>
      <c r="I6184" t="s">
        <v>11</v>
      </c>
      <c r="J6184" t="s">
        <v>15</v>
      </c>
      <c r="K6184" t="s">
        <v>42</v>
      </c>
      <c r="L6184">
        <v>1</v>
      </c>
      <c r="M6184">
        <v>1000</v>
      </c>
      <c r="O6184" t="s">
        <v>25</v>
      </c>
      <c r="R6184" t="s">
        <v>44</v>
      </c>
      <c r="S6184" s="49" t="str">
        <f t="shared" si="769"/>
        <v>Card</v>
      </c>
      <c r="T6184" s="3">
        <v>0.03</v>
      </c>
      <c r="U6184" s="2">
        <v>2.7</v>
      </c>
      <c r="V6184" s="2">
        <v>0.87</v>
      </c>
      <c r="W6184" s="54">
        <f>_xlfn.XLOOKUP(M6184,Market!A:A,Market!F:F,0)</f>
        <v>0.08</v>
      </c>
      <c r="X6184" s="55">
        <f t="shared" si="770"/>
        <v>8.1000000000000003E-2</v>
      </c>
      <c r="Y6184" s="55">
        <f t="shared" si="771"/>
        <v>1.83</v>
      </c>
      <c r="Z6184" s="54">
        <f t="shared" si="772"/>
        <v>0.67777777777777781</v>
      </c>
      <c r="AA6184" s="49" t="str">
        <f t="shared" ca="1" si="773"/>
        <v>N</v>
      </c>
      <c r="AB6184" s="49">
        <f t="shared" ca="1" si="774"/>
        <v>5</v>
      </c>
      <c r="AC6184" s="49" t="str">
        <f t="shared" ca="1" si="775"/>
        <v>N</v>
      </c>
    </row>
    <row r="6185" spans="1:29" x14ac:dyDescent="0.25">
      <c r="A6185">
        <v>4482</v>
      </c>
      <c r="B6185" s="9">
        <v>43566</v>
      </c>
      <c r="C6185" s="50" t="str">
        <f t="shared" si="768"/>
        <v>N</v>
      </c>
      <c r="D6185" s="52">
        <f>_xlfn.XLOOKUP(B6185,Cal_Date!B:B,Cal_Date!A:A,0)</f>
        <v>2</v>
      </c>
      <c r="E6185">
        <v>2019</v>
      </c>
      <c r="F6185" t="s">
        <v>124</v>
      </c>
      <c r="G6185" t="s">
        <v>129</v>
      </c>
      <c r="H6185" t="s">
        <v>48</v>
      </c>
      <c r="I6185" t="s">
        <v>18</v>
      </c>
      <c r="J6185" t="s">
        <v>10</v>
      </c>
      <c r="K6185" t="s">
        <v>43</v>
      </c>
      <c r="L6185">
        <v>2</v>
      </c>
      <c r="M6185">
        <v>1000</v>
      </c>
      <c r="O6185" t="s">
        <v>25</v>
      </c>
      <c r="R6185" t="s">
        <v>44</v>
      </c>
      <c r="S6185" s="49" t="str">
        <f t="shared" si="769"/>
        <v>Card</v>
      </c>
      <c r="T6185" s="3">
        <v>0.03</v>
      </c>
      <c r="U6185" s="2">
        <v>15.120000000000001</v>
      </c>
      <c r="V6185" s="2">
        <v>2.92</v>
      </c>
      <c r="W6185" s="54">
        <f>_xlfn.XLOOKUP(M6185,Market!A:A,Market!F:F,0)</f>
        <v>0.08</v>
      </c>
      <c r="X6185" s="55">
        <f t="shared" si="770"/>
        <v>0.4536</v>
      </c>
      <c r="Y6185" s="55">
        <f t="shared" si="771"/>
        <v>12.200000000000001</v>
      </c>
      <c r="Z6185" s="54">
        <f t="shared" si="772"/>
        <v>0.80687830687830686</v>
      </c>
      <c r="AA6185" s="49" t="str">
        <f t="shared" ca="1" si="773"/>
        <v>N</v>
      </c>
      <c r="AB6185" s="49">
        <f t="shared" ca="1" si="774"/>
        <v>5</v>
      </c>
      <c r="AC6185" s="49" t="str">
        <f t="shared" ca="1" si="775"/>
        <v>N</v>
      </c>
    </row>
    <row r="6186" spans="1:29" x14ac:dyDescent="0.25">
      <c r="A6186">
        <v>4483</v>
      </c>
      <c r="B6186" s="9">
        <v>43566</v>
      </c>
      <c r="C6186" s="50" t="str">
        <f t="shared" si="768"/>
        <v>N</v>
      </c>
      <c r="D6186" s="52">
        <f>_xlfn.XLOOKUP(B6186,Cal_Date!B:B,Cal_Date!A:A,0)</f>
        <v>2</v>
      </c>
      <c r="E6186">
        <v>2019</v>
      </c>
      <c r="F6186" t="s">
        <v>124</v>
      </c>
      <c r="G6186" t="s">
        <v>129</v>
      </c>
      <c r="H6186" t="s">
        <v>11</v>
      </c>
      <c r="I6186" t="s">
        <v>11</v>
      </c>
      <c r="J6186" t="s">
        <v>15</v>
      </c>
      <c r="K6186" t="s">
        <v>42</v>
      </c>
      <c r="L6186">
        <v>2</v>
      </c>
      <c r="M6186">
        <v>1000</v>
      </c>
      <c r="O6186" t="s">
        <v>25</v>
      </c>
      <c r="R6186" t="s">
        <v>44</v>
      </c>
      <c r="S6186" s="49" t="str">
        <f t="shared" si="769"/>
        <v>Card</v>
      </c>
      <c r="T6186" s="3">
        <v>0.03</v>
      </c>
      <c r="U6186" s="2">
        <v>5.4</v>
      </c>
      <c r="V6186" s="2">
        <v>1.74</v>
      </c>
      <c r="W6186" s="54">
        <f>_xlfn.XLOOKUP(M6186,Market!A:A,Market!F:F,0)</f>
        <v>0.08</v>
      </c>
      <c r="X6186" s="55">
        <f t="shared" si="770"/>
        <v>0.16200000000000001</v>
      </c>
      <c r="Y6186" s="55">
        <f t="shared" si="771"/>
        <v>3.66</v>
      </c>
      <c r="Z6186" s="54">
        <f t="shared" si="772"/>
        <v>0.67777777777777781</v>
      </c>
      <c r="AA6186" s="49" t="str">
        <f t="shared" ca="1" si="773"/>
        <v>N</v>
      </c>
      <c r="AB6186" s="49">
        <f t="shared" ca="1" si="774"/>
        <v>5</v>
      </c>
      <c r="AC6186" s="49" t="str">
        <f t="shared" ca="1" si="775"/>
        <v>N</v>
      </c>
    </row>
    <row r="6187" spans="1:29" x14ac:dyDescent="0.25">
      <c r="A6187">
        <v>4484</v>
      </c>
      <c r="B6187" s="9">
        <v>43566</v>
      </c>
      <c r="C6187" s="50" t="str">
        <f t="shared" si="768"/>
        <v>N</v>
      </c>
      <c r="D6187" s="52">
        <f>_xlfn.XLOOKUP(B6187,Cal_Date!B:B,Cal_Date!A:A,0)</f>
        <v>2</v>
      </c>
      <c r="E6187">
        <v>2019</v>
      </c>
      <c r="F6187" t="s">
        <v>124</v>
      </c>
      <c r="G6187" t="s">
        <v>129</v>
      </c>
      <c r="H6187" t="s">
        <v>11</v>
      </c>
      <c r="I6187" t="s">
        <v>11</v>
      </c>
      <c r="J6187" t="s">
        <v>15</v>
      </c>
      <c r="K6187" t="s">
        <v>42</v>
      </c>
      <c r="L6187">
        <v>1</v>
      </c>
      <c r="M6187">
        <v>1001</v>
      </c>
      <c r="O6187" t="s">
        <v>25</v>
      </c>
      <c r="R6187" t="s">
        <v>44</v>
      </c>
      <c r="S6187" s="49" t="str">
        <f t="shared" si="769"/>
        <v>Card</v>
      </c>
      <c r="T6187" s="3">
        <v>0.03</v>
      </c>
      <c r="U6187" s="2">
        <v>2.6500000000000004</v>
      </c>
      <c r="V6187" s="2">
        <v>0.87</v>
      </c>
      <c r="W6187" s="54">
        <f>_xlfn.XLOOKUP(M6187,Market!A:A,Market!F:F,0)</f>
        <v>0.06</v>
      </c>
      <c r="X6187" s="55">
        <f t="shared" si="770"/>
        <v>7.9500000000000001E-2</v>
      </c>
      <c r="Y6187" s="55">
        <f t="shared" si="771"/>
        <v>1.7800000000000002</v>
      </c>
      <c r="Z6187" s="54">
        <f t="shared" si="772"/>
        <v>0.67169811320754713</v>
      </c>
      <c r="AA6187" s="49" t="str">
        <f t="shared" ca="1" si="773"/>
        <v>N</v>
      </c>
      <c r="AB6187" s="49">
        <f t="shared" ca="1" si="774"/>
        <v>5</v>
      </c>
      <c r="AC6187" s="49" t="str">
        <f t="shared" ca="1" si="775"/>
        <v>N</v>
      </c>
    </row>
    <row r="6188" spans="1:29" x14ac:dyDescent="0.25">
      <c r="A6188">
        <v>4485</v>
      </c>
      <c r="B6188" s="9">
        <v>43566</v>
      </c>
      <c r="C6188" s="50" t="str">
        <f t="shared" si="768"/>
        <v>N</v>
      </c>
      <c r="D6188" s="52">
        <f>_xlfn.XLOOKUP(B6188,Cal_Date!B:B,Cal_Date!A:A,0)</f>
        <v>2</v>
      </c>
      <c r="E6188">
        <v>2019</v>
      </c>
      <c r="F6188" t="s">
        <v>124</v>
      </c>
      <c r="G6188" t="s">
        <v>129</v>
      </c>
      <c r="H6188" t="s">
        <v>14</v>
      </c>
      <c r="I6188" t="s">
        <v>18</v>
      </c>
      <c r="J6188" t="s">
        <v>15</v>
      </c>
      <c r="K6188" t="s">
        <v>43</v>
      </c>
      <c r="L6188">
        <v>1</v>
      </c>
      <c r="M6188">
        <v>1000</v>
      </c>
      <c r="O6188" t="s">
        <v>25</v>
      </c>
      <c r="R6188" t="s">
        <v>44</v>
      </c>
      <c r="S6188" s="49" t="str">
        <f t="shared" si="769"/>
        <v>Card</v>
      </c>
      <c r="T6188" s="3">
        <v>0.03</v>
      </c>
      <c r="U6188" s="2">
        <v>7.0200000000000005</v>
      </c>
      <c r="V6188" s="2">
        <v>2.1</v>
      </c>
      <c r="W6188" s="54">
        <f>_xlfn.XLOOKUP(M6188,Market!A:A,Market!F:F,0)</f>
        <v>0.08</v>
      </c>
      <c r="X6188" s="55">
        <f t="shared" si="770"/>
        <v>0.21060000000000001</v>
      </c>
      <c r="Y6188" s="55">
        <f t="shared" si="771"/>
        <v>4.92</v>
      </c>
      <c r="Z6188" s="54">
        <f t="shared" si="772"/>
        <v>0.70085470085470081</v>
      </c>
      <c r="AA6188" s="49" t="str">
        <f t="shared" ca="1" si="773"/>
        <v>N</v>
      </c>
      <c r="AB6188" s="49">
        <f t="shared" ca="1" si="774"/>
        <v>5</v>
      </c>
      <c r="AC6188" s="49" t="str">
        <f t="shared" ca="1" si="775"/>
        <v>N</v>
      </c>
    </row>
    <row r="6189" spans="1:29" x14ac:dyDescent="0.25">
      <c r="A6189">
        <v>4486</v>
      </c>
      <c r="B6189" s="9">
        <v>43566</v>
      </c>
      <c r="C6189" s="50" t="str">
        <f t="shared" si="768"/>
        <v>N</v>
      </c>
      <c r="D6189" s="52">
        <f>_xlfn.XLOOKUP(B6189,Cal_Date!B:B,Cal_Date!A:A,0)</f>
        <v>2</v>
      </c>
      <c r="E6189">
        <v>2019</v>
      </c>
      <c r="F6189" t="s">
        <v>124</v>
      </c>
      <c r="G6189" t="s">
        <v>129</v>
      </c>
      <c r="H6189" t="s">
        <v>48</v>
      </c>
      <c r="I6189" t="s">
        <v>18</v>
      </c>
      <c r="J6189" t="s">
        <v>10</v>
      </c>
      <c r="K6189" t="s">
        <v>43</v>
      </c>
      <c r="L6189">
        <v>1</v>
      </c>
      <c r="M6189">
        <v>1000</v>
      </c>
      <c r="O6189" t="s">
        <v>25</v>
      </c>
      <c r="R6189" t="s">
        <v>44</v>
      </c>
      <c r="S6189" s="49" t="str">
        <f t="shared" si="769"/>
        <v>Card</v>
      </c>
      <c r="T6189" s="3">
        <v>0.03</v>
      </c>
      <c r="U6189" s="2">
        <v>7.5600000000000005</v>
      </c>
      <c r="V6189" s="2">
        <v>1.46</v>
      </c>
      <c r="W6189" s="54">
        <f>_xlfn.XLOOKUP(M6189,Market!A:A,Market!F:F,0)</f>
        <v>0.08</v>
      </c>
      <c r="X6189" s="55">
        <f t="shared" si="770"/>
        <v>0.2268</v>
      </c>
      <c r="Y6189" s="55">
        <f t="shared" si="771"/>
        <v>6.1000000000000005</v>
      </c>
      <c r="Z6189" s="54">
        <f t="shared" si="772"/>
        <v>0.80687830687830686</v>
      </c>
      <c r="AA6189" s="49" t="str">
        <f t="shared" ca="1" si="773"/>
        <v>N</v>
      </c>
      <c r="AB6189" s="49">
        <f t="shared" ca="1" si="774"/>
        <v>5</v>
      </c>
      <c r="AC6189" s="49" t="str">
        <f t="shared" ca="1" si="775"/>
        <v>N</v>
      </c>
    </row>
    <row r="6190" spans="1:29" x14ac:dyDescent="0.25">
      <c r="A6190">
        <v>4487</v>
      </c>
      <c r="B6190" s="9">
        <v>43566</v>
      </c>
      <c r="C6190" s="50" t="str">
        <f t="shared" si="768"/>
        <v>N</v>
      </c>
      <c r="D6190" s="52">
        <f>_xlfn.XLOOKUP(B6190,Cal_Date!B:B,Cal_Date!A:A,0)</f>
        <v>2</v>
      </c>
      <c r="E6190">
        <v>2019</v>
      </c>
      <c r="F6190" t="s">
        <v>124</v>
      </c>
      <c r="G6190" t="s">
        <v>129</v>
      </c>
      <c r="H6190" t="s">
        <v>11</v>
      </c>
      <c r="I6190" t="s">
        <v>11</v>
      </c>
      <c r="J6190" t="s">
        <v>15</v>
      </c>
      <c r="K6190" t="s">
        <v>42</v>
      </c>
      <c r="L6190">
        <v>2</v>
      </c>
      <c r="M6190">
        <v>1004</v>
      </c>
      <c r="O6190" t="s">
        <v>28</v>
      </c>
      <c r="R6190" t="s">
        <v>44</v>
      </c>
      <c r="S6190" s="49" t="str">
        <f t="shared" si="769"/>
        <v>Card</v>
      </c>
      <c r="T6190" s="3">
        <v>0.03</v>
      </c>
      <c r="U6190" s="2">
        <v>5.3000000000000007</v>
      </c>
      <c r="V6190" s="2">
        <v>1.74</v>
      </c>
      <c r="W6190" s="54">
        <f>_xlfn.XLOOKUP(M6190,Market!A:A,Market!F:F,0)</f>
        <v>0.06</v>
      </c>
      <c r="X6190" s="55">
        <f t="shared" si="770"/>
        <v>0.159</v>
      </c>
      <c r="Y6190" s="55">
        <f t="shared" si="771"/>
        <v>3.5600000000000005</v>
      </c>
      <c r="Z6190" s="54">
        <f t="shared" si="772"/>
        <v>0.67169811320754713</v>
      </c>
      <c r="AA6190" s="49" t="str">
        <f t="shared" ca="1" si="773"/>
        <v>N</v>
      </c>
      <c r="AB6190" s="49">
        <f t="shared" ca="1" si="774"/>
        <v>5</v>
      </c>
      <c r="AC6190" s="49" t="str">
        <f t="shared" ca="1" si="775"/>
        <v>N</v>
      </c>
    </row>
    <row r="6191" spans="1:29" x14ac:dyDescent="0.25">
      <c r="A6191">
        <v>4488</v>
      </c>
      <c r="B6191" s="9">
        <v>43566</v>
      </c>
      <c r="C6191" s="50" t="str">
        <f t="shared" si="768"/>
        <v>N</v>
      </c>
      <c r="D6191" s="52">
        <f>_xlfn.XLOOKUP(B6191,Cal_Date!B:B,Cal_Date!A:A,0)</f>
        <v>2</v>
      </c>
      <c r="E6191">
        <v>2019</v>
      </c>
      <c r="F6191" t="s">
        <v>124</v>
      </c>
      <c r="G6191" t="s">
        <v>129</v>
      </c>
      <c r="H6191" t="s">
        <v>11</v>
      </c>
      <c r="I6191" t="s">
        <v>11</v>
      </c>
      <c r="J6191" t="s">
        <v>15</v>
      </c>
      <c r="K6191" t="s">
        <v>42</v>
      </c>
      <c r="L6191">
        <v>1</v>
      </c>
      <c r="M6191">
        <v>1005</v>
      </c>
      <c r="O6191" t="s">
        <v>25</v>
      </c>
      <c r="R6191" t="s">
        <v>44</v>
      </c>
      <c r="S6191" s="49" t="str">
        <f t="shared" si="769"/>
        <v>Card</v>
      </c>
      <c r="T6191" s="3">
        <v>0.03</v>
      </c>
      <c r="U6191" s="2">
        <v>2.7225000000000001</v>
      </c>
      <c r="V6191" s="2">
        <v>0.87</v>
      </c>
      <c r="W6191" s="54">
        <f>_xlfn.XLOOKUP(M6191,Market!A:A,Market!F:F,0)</f>
        <v>8.8999999999999996E-2</v>
      </c>
      <c r="X6191" s="55">
        <f t="shared" si="770"/>
        <v>8.1674999999999998E-2</v>
      </c>
      <c r="Y6191" s="55">
        <f t="shared" si="771"/>
        <v>1.8525</v>
      </c>
      <c r="Z6191" s="54">
        <f t="shared" si="772"/>
        <v>0.68044077134986225</v>
      </c>
      <c r="AA6191" s="49" t="str">
        <f t="shared" ca="1" si="773"/>
        <v>N</v>
      </c>
      <c r="AB6191" s="49">
        <f t="shared" ca="1" si="774"/>
        <v>5</v>
      </c>
      <c r="AC6191" s="49" t="str">
        <f t="shared" ca="1" si="775"/>
        <v>N</v>
      </c>
    </row>
    <row r="6192" spans="1:29" x14ac:dyDescent="0.25">
      <c r="A6192">
        <v>4489</v>
      </c>
      <c r="B6192" s="9">
        <v>43566</v>
      </c>
      <c r="C6192" s="50" t="str">
        <f t="shared" si="768"/>
        <v>N</v>
      </c>
      <c r="D6192" s="52">
        <f>_xlfn.XLOOKUP(B6192,Cal_Date!B:B,Cal_Date!A:A,0)</f>
        <v>2</v>
      </c>
      <c r="E6192">
        <v>2019</v>
      </c>
      <c r="F6192" t="s">
        <v>124</v>
      </c>
      <c r="G6192" t="s">
        <v>129</v>
      </c>
      <c r="H6192" t="s">
        <v>11</v>
      </c>
      <c r="I6192" t="s">
        <v>11</v>
      </c>
      <c r="J6192" t="s">
        <v>15</v>
      </c>
      <c r="K6192" t="s">
        <v>42</v>
      </c>
      <c r="L6192">
        <v>2</v>
      </c>
      <c r="M6192">
        <v>1000</v>
      </c>
      <c r="O6192" t="s">
        <v>25</v>
      </c>
      <c r="R6192" t="s">
        <v>44</v>
      </c>
      <c r="S6192" s="49" t="str">
        <f t="shared" si="769"/>
        <v>Card</v>
      </c>
      <c r="T6192" s="3">
        <v>0.03</v>
      </c>
      <c r="U6192" s="2">
        <v>5.4</v>
      </c>
      <c r="V6192" s="2">
        <v>1.74</v>
      </c>
      <c r="W6192" s="54">
        <f>_xlfn.XLOOKUP(M6192,Market!A:A,Market!F:F,0)</f>
        <v>0.08</v>
      </c>
      <c r="X6192" s="55">
        <f t="shared" si="770"/>
        <v>0.16200000000000001</v>
      </c>
      <c r="Y6192" s="55">
        <f t="shared" si="771"/>
        <v>3.66</v>
      </c>
      <c r="Z6192" s="54">
        <f t="shared" si="772"/>
        <v>0.67777777777777781</v>
      </c>
      <c r="AA6192" s="49" t="str">
        <f t="shared" ca="1" si="773"/>
        <v>N</v>
      </c>
      <c r="AB6192" s="49">
        <f t="shared" ca="1" si="774"/>
        <v>5</v>
      </c>
      <c r="AC6192" s="49" t="str">
        <f t="shared" ca="1" si="775"/>
        <v>N</v>
      </c>
    </row>
    <row r="6193" spans="1:29" x14ac:dyDescent="0.25">
      <c r="A6193">
        <v>4490</v>
      </c>
      <c r="B6193" s="9">
        <v>43566</v>
      </c>
      <c r="C6193" s="50" t="str">
        <f t="shared" si="768"/>
        <v>N</v>
      </c>
      <c r="D6193" s="52">
        <f>_xlfn.XLOOKUP(B6193,Cal_Date!B:B,Cal_Date!A:A,0)</f>
        <v>2</v>
      </c>
      <c r="E6193">
        <v>2019</v>
      </c>
      <c r="F6193" t="s">
        <v>124</v>
      </c>
      <c r="G6193" t="s">
        <v>129</v>
      </c>
      <c r="H6193" t="s">
        <v>48</v>
      </c>
      <c r="I6193" t="s">
        <v>18</v>
      </c>
      <c r="J6193" t="s">
        <v>10</v>
      </c>
      <c r="K6193" t="s">
        <v>43</v>
      </c>
      <c r="L6193">
        <v>1</v>
      </c>
      <c r="M6193">
        <v>1006</v>
      </c>
      <c r="O6193" t="s">
        <v>28</v>
      </c>
      <c r="R6193" t="s">
        <v>44</v>
      </c>
      <c r="S6193" s="49" t="str">
        <f t="shared" si="769"/>
        <v>Card</v>
      </c>
      <c r="T6193" s="3">
        <v>0.03</v>
      </c>
      <c r="U6193" s="2">
        <v>7.6229999999999993</v>
      </c>
      <c r="V6193" s="2">
        <v>1.46</v>
      </c>
      <c r="W6193" s="54">
        <f>_xlfn.XLOOKUP(M6193,Market!A:A,Market!F:F,0)</f>
        <v>8.8999999999999996E-2</v>
      </c>
      <c r="X6193" s="55">
        <f t="shared" si="770"/>
        <v>0.22868999999999998</v>
      </c>
      <c r="Y6193" s="55">
        <f t="shared" si="771"/>
        <v>6.1629999999999994</v>
      </c>
      <c r="Z6193" s="54">
        <f t="shared" si="772"/>
        <v>0.80847435392889933</v>
      </c>
      <c r="AA6193" s="49" t="str">
        <f t="shared" ca="1" si="773"/>
        <v>N</v>
      </c>
      <c r="AB6193" s="49">
        <f t="shared" ca="1" si="774"/>
        <v>5</v>
      </c>
      <c r="AC6193" s="49" t="str">
        <f t="shared" ca="1" si="775"/>
        <v>N</v>
      </c>
    </row>
    <row r="6194" spans="1:29" x14ac:dyDescent="0.25">
      <c r="A6194">
        <v>4491</v>
      </c>
      <c r="B6194" s="9">
        <v>43566</v>
      </c>
      <c r="C6194" s="50" t="str">
        <f t="shared" si="768"/>
        <v>N</v>
      </c>
      <c r="D6194" s="52">
        <f>_xlfn.XLOOKUP(B6194,Cal_Date!B:B,Cal_Date!A:A,0)</f>
        <v>2</v>
      </c>
      <c r="E6194">
        <v>2019</v>
      </c>
      <c r="F6194" t="s">
        <v>124</v>
      </c>
      <c r="G6194" t="s">
        <v>129</v>
      </c>
      <c r="H6194" t="s">
        <v>14</v>
      </c>
      <c r="I6194" t="s">
        <v>18</v>
      </c>
      <c r="J6194" t="s">
        <v>15</v>
      </c>
      <c r="K6194" t="s">
        <v>43</v>
      </c>
      <c r="L6194">
        <v>2</v>
      </c>
      <c r="M6194">
        <v>1000</v>
      </c>
      <c r="O6194" t="s">
        <v>25</v>
      </c>
      <c r="R6194" t="s">
        <v>44</v>
      </c>
      <c r="S6194" s="49" t="str">
        <f t="shared" si="769"/>
        <v>Card</v>
      </c>
      <c r="T6194" s="3">
        <v>0.03</v>
      </c>
      <c r="U6194" s="2">
        <v>15.120000000000001</v>
      </c>
      <c r="V6194" s="2">
        <v>4.4400000000000004</v>
      </c>
      <c r="W6194" s="54">
        <f>_xlfn.XLOOKUP(M6194,Market!A:A,Market!F:F,0)</f>
        <v>0.08</v>
      </c>
      <c r="X6194" s="55">
        <f t="shared" si="770"/>
        <v>0.4536</v>
      </c>
      <c r="Y6194" s="55">
        <f t="shared" si="771"/>
        <v>10.68</v>
      </c>
      <c r="Z6194" s="54">
        <f t="shared" si="772"/>
        <v>0.70634920634920628</v>
      </c>
      <c r="AA6194" s="49" t="str">
        <f t="shared" ca="1" si="773"/>
        <v>N</v>
      </c>
      <c r="AB6194" s="49">
        <f t="shared" ca="1" si="774"/>
        <v>5</v>
      </c>
      <c r="AC6194" s="49" t="str">
        <f t="shared" ca="1" si="775"/>
        <v>N</v>
      </c>
    </row>
    <row r="6195" spans="1:29" x14ac:dyDescent="0.25">
      <c r="A6195">
        <v>4492</v>
      </c>
      <c r="B6195" s="9">
        <v>43566</v>
      </c>
      <c r="C6195" s="50" t="str">
        <f t="shared" si="768"/>
        <v>N</v>
      </c>
      <c r="D6195" s="52">
        <f>_xlfn.XLOOKUP(B6195,Cal_Date!B:B,Cal_Date!A:A,0)</f>
        <v>2</v>
      </c>
      <c r="E6195">
        <v>2019</v>
      </c>
      <c r="F6195" t="s">
        <v>124</v>
      </c>
      <c r="G6195" t="s">
        <v>129</v>
      </c>
      <c r="H6195" t="s">
        <v>11</v>
      </c>
      <c r="I6195" t="s">
        <v>11</v>
      </c>
      <c r="J6195" t="s">
        <v>15</v>
      </c>
      <c r="K6195" t="s">
        <v>42</v>
      </c>
      <c r="L6195">
        <v>1</v>
      </c>
      <c r="M6195">
        <v>1001</v>
      </c>
      <c r="O6195" t="s">
        <v>25</v>
      </c>
      <c r="R6195" t="s">
        <v>47</v>
      </c>
      <c r="S6195" s="49" t="str">
        <f t="shared" si="769"/>
        <v>Card</v>
      </c>
      <c r="T6195" s="3">
        <v>3.5000000000000003E-2</v>
      </c>
      <c r="U6195" s="2">
        <v>2.6500000000000004</v>
      </c>
      <c r="V6195" s="2">
        <v>0.87</v>
      </c>
      <c r="W6195" s="54">
        <f>_xlfn.XLOOKUP(M6195,Market!A:A,Market!F:F,0)</f>
        <v>0.06</v>
      </c>
      <c r="X6195" s="55">
        <f t="shared" si="770"/>
        <v>9.2750000000000027E-2</v>
      </c>
      <c r="Y6195" s="55">
        <f t="shared" si="771"/>
        <v>1.7800000000000002</v>
      </c>
      <c r="Z6195" s="54">
        <f t="shared" si="772"/>
        <v>0.67169811320754713</v>
      </c>
      <c r="AA6195" s="49" t="str">
        <f t="shared" ca="1" si="773"/>
        <v>N</v>
      </c>
      <c r="AB6195" s="49">
        <f t="shared" ca="1" si="774"/>
        <v>5</v>
      </c>
      <c r="AC6195" s="49" t="str">
        <f t="shared" ca="1" si="775"/>
        <v>N</v>
      </c>
    </row>
    <row r="6196" spans="1:29" x14ac:dyDescent="0.25">
      <c r="A6196">
        <v>4493</v>
      </c>
      <c r="B6196" s="9">
        <v>43566</v>
      </c>
      <c r="C6196" s="50" t="str">
        <f t="shared" si="768"/>
        <v>N</v>
      </c>
      <c r="D6196" s="52">
        <f>_xlfn.XLOOKUP(B6196,Cal_Date!B:B,Cal_Date!A:A,0)</f>
        <v>2</v>
      </c>
      <c r="E6196">
        <v>2019</v>
      </c>
      <c r="F6196" t="s">
        <v>124</v>
      </c>
      <c r="G6196" t="s">
        <v>129</v>
      </c>
      <c r="H6196" t="s">
        <v>11</v>
      </c>
      <c r="I6196" t="s">
        <v>13</v>
      </c>
      <c r="J6196" t="s">
        <v>15</v>
      </c>
      <c r="K6196" t="s">
        <v>42</v>
      </c>
      <c r="L6196">
        <v>1</v>
      </c>
      <c r="M6196">
        <v>1008</v>
      </c>
      <c r="O6196" t="s">
        <v>28</v>
      </c>
      <c r="R6196" t="s">
        <v>47</v>
      </c>
      <c r="S6196" s="49" t="str">
        <f t="shared" si="769"/>
        <v>Card</v>
      </c>
      <c r="T6196" s="3">
        <v>3.5000000000000003E-2</v>
      </c>
      <c r="U6196" s="2">
        <v>2.7225000000000001</v>
      </c>
      <c r="V6196" s="2">
        <v>1.42</v>
      </c>
      <c r="W6196" s="54">
        <f>_xlfn.XLOOKUP(M6196,Market!A:A,Market!F:F,0)</f>
        <v>8.8999999999999996E-2</v>
      </c>
      <c r="X6196" s="55">
        <f t="shared" si="770"/>
        <v>9.5287500000000011E-2</v>
      </c>
      <c r="Y6196" s="55">
        <f t="shared" si="771"/>
        <v>1.3025000000000002</v>
      </c>
      <c r="Z6196" s="54">
        <f t="shared" si="772"/>
        <v>0.47842056932966032</v>
      </c>
      <c r="AA6196" s="49" t="str">
        <f t="shared" ca="1" si="773"/>
        <v>N</v>
      </c>
      <c r="AB6196" s="49">
        <f t="shared" ca="1" si="774"/>
        <v>5</v>
      </c>
      <c r="AC6196" s="49" t="str">
        <f t="shared" ca="1" si="775"/>
        <v>N</v>
      </c>
    </row>
    <row r="6197" spans="1:29" x14ac:dyDescent="0.25">
      <c r="A6197">
        <v>4494</v>
      </c>
      <c r="B6197" s="9">
        <v>43566</v>
      </c>
      <c r="C6197" s="50" t="str">
        <f t="shared" si="768"/>
        <v>N</v>
      </c>
      <c r="D6197" s="52">
        <f>_xlfn.XLOOKUP(B6197,Cal_Date!B:B,Cal_Date!A:A,0)</f>
        <v>2</v>
      </c>
      <c r="E6197">
        <v>2019</v>
      </c>
      <c r="F6197" t="s">
        <v>124</v>
      </c>
      <c r="G6197" t="s">
        <v>129</v>
      </c>
      <c r="H6197" t="s">
        <v>48</v>
      </c>
      <c r="I6197" t="s">
        <v>18</v>
      </c>
      <c r="J6197" t="s">
        <v>10</v>
      </c>
      <c r="K6197" t="s">
        <v>43</v>
      </c>
      <c r="L6197">
        <v>1</v>
      </c>
      <c r="M6197">
        <v>1009</v>
      </c>
      <c r="O6197" t="s">
        <v>28</v>
      </c>
      <c r="R6197" t="s">
        <v>47</v>
      </c>
      <c r="S6197" s="49" t="str">
        <f t="shared" si="769"/>
        <v>Card</v>
      </c>
      <c r="T6197" s="3">
        <v>3.5000000000000003E-2</v>
      </c>
      <c r="U6197" s="2">
        <v>7.6229999999999993</v>
      </c>
      <c r="V6197" s="2">
        <v>1.46</v>
      </c>
      <c r="W6197" s="54">
        <f>_xlfn.XLOOKUP(M6197,Market!A:A,Market!F:F,0)</f>
        <v>8.8999999999999996E-2</v>
      </c>
      <c r="X6197" s="55">
        <f t="shared" si="770"/>
        <v>0.26680500000000001</v>
      </c>
      <c r="Y6197" s="55">
        <f t="shared" si="771"/>
        <v>6.1629999999999994</v>
      </c>
      <c r="Z6197" s="54">
        <f t="shared" si="772"/>
        <v>0.80847435392889933</v>
      </c>
      <c r="AA6197" s="49" t="str">
        <f t="shared" ca="1" si="773"/>
        <v>N</v>
      </c>
      <c r="AB6197" s="49">
        <f t="shared" ca="1" si="774"/>
        <v>5</v>
      </c>
      <c r="AC6197" s="49" t="str">
        <f t="shared" ca="1" si="775"/>
        <v>N</v>
      </c>
    </row>
    <row r="6198" spans="1:29" x14ac:dyDescent="0.25">
      <c r="A6198">
        <v>4495</v>
      </c>
      <c r="B6198" s="9">
        <v>43566</v>
      </c>
      <c r="C6198" s="50" t="str">
        <f t="shared" si="768"/>
        <v>N</v>
      </c>
      <c r="D6198" s="52">
        <f>_xlfn.XLOOKUP(B6198,Cal_Date!B:B,Cal_Date!A:A,0)</f>
        <v>2</v>
      </c>
      <c r="E6198">
        <v>2019</v>
      </c>
      <c r="F6198" t="s">
        <v>124</v>
      </c>
      <c r="G6198" t="s">
        <v>129</v>
      </c>
      <c r="H6198" t="s">
        <v>48</v>
      </c>
      <c r="I6198" t="s">
        <v>18</v>
      </c>
      <c r="J6198" t="s">
        <v>10</v>
      </c>
      <c r="K6198" t="s">
        <v>43</v>
      </c>
      <c r="L6198">
        <v>1</v>
      </c>
      <c r="M6198">
        <v>1001</v>
      </c>
      <c r="O6198" t="s">
        <v>25</v>
      </c>
      <c r="R6198" t="s">
        <v>44</v>
      </c>
      <c r="S6198" s="49" t="str">
        <f t="shared" si="769"/>
        <v>Card</v>
      </c>
      <c r="T6198" s="3">
        <v>0.03</v>
      </c>
      <c r="U6198" s="2">
        <v>7.42</v>
      </c>
      <c r="V6198" s="2">
        <v>1.46</v>
      </c>
      <c r="W6198" s="54">
        <f>_xlfn.XLOOKUP(M6198,Market!A:A,Market!F:F,0)</f>
        <v>0.06</v>
      </c>
      <c r="X6198" s="55">
        <f t="shared" si="770"/>
        <v>0.22259999999999999</v>
      </c>
      <c r="Y6198" s="55">
        <f t="shared" si="771"/>
        <v>5.96</v>
      </c>
      <c r="Z6198" s="54">
        <f t="shared" si="772"/>
        <v>0.80323450134770891</v>
      </c>
      <c r="AA6198" s="49" t="str">
        <f t="shared" ca="1" si="773"/>
        <v>N</v>
      </c>
      <c r="AB6198" s="49">
        <f t="shared" ca="1" si="774"/>
        <v>5</v>
      </c>
      <c r="AC6198" s="49" t="str">
        <f t="shared" ca="1" si="775"/>
        <v>N</v>
      </c>
    </row>
    <row r="6199" spans="1:29" x14ac:dyDescent="0.25">
      <c r="A6199">
        <v>4496</v>
      </c>
      <c r="B6199" s="9">
        <v>43566</v>
      </c>
      <c r="C6199" s="50" t="str">
        <f t="shared" si="768"/>
        <v>N</v>
      </c>
      <c r="D6199" s="52">
        <f>_xlfn.XLOOKUP(B6199,Cal_Date!B:B,Cal_Date!A:A,0)</f>
        <v>2</v>
      </c>
      <c r="E6199">
        <v>2019</v>
      </c>
      <c r="F6199" t="s">
        <v>124</v>
      </c>
      <c r="G6199" t="s">
        <v>129</v>
      </c>
      <c r="H6199" t="s">
        <v>11</v>
      </c>
      <c r="I6199" t="s">
        <v>13</v>
      </c>
      <c r="J6199" t="s">
        <v>15</v>
      </c>
      <c r="K6199" t="s">
        <v>42</v>
      </c>
      <c r="L6199">
        <v>2</v>
      </c>
      <c r="M6199">
        <v>1001</v>
      </c>
      <c r="O6199" t="s">
        <v>25</v>
      </c>
      <c r="R6199" t="s">
        <v>44</v>
      </c>
      <c r="S6199" s="49" t="str">
        <f t="shared" si="769"/>
        <v>Card</v>
      </c>
      <c r="T6199" s="3">
        <v>0.03</v>
      </c>
      <c r="U6199" s="2">
        <v>5.3000000000000007</v>
      </c>
      <c r="V6199" s="2">
        <v>2.84</v>
      </c>
      <c r="W6199" s="54">
        <f>_xlfn.XLOOKUP(M6199,Market!A:A,Market!F:F,0)</f>
        <v>0.06</v>
      </c>
      <c r="X6199" s="55">
        <f t="shared" si="770"/>
        <v>0.159</v>
      </c>
      <c r="Y6199" s="55">
        <f t="shared" si="771"/>
        <v>2.4600000000000009</v>
      </c>
      <c r="Z6199" s="54">
        <f t="shared" si="772"/>
        <v>0.46415094339622653</v>
      </c>
      <c r="AA6199" s="49" t="str">
        <f t="shared" ca="1" si="773"/>
        <v>N</v>
      </c>
      <c r="AB6199" s="49">
        <f t="shared" ca="1" si="774"/>
        <v>5</v>
      </c>
      <c r="AC6199" s="49" t="str">
        <f t="shared" ca="1" si="775"/>
        <v>N</v>
      </c>
    </row>
    <row r="6200" spans="1:29" x14ac:dyDescent="0.25">
      <c r="A6200">
        <v>4497</v>
      </c>
      <c r="B6200" s="9">
        <v>43566</v>
      </c>
      <c r="C6200" s="50" t="str">
        <f t="shared" si="768"/>
        <v>N</v>
      </c>
      <c r="D6200" s="52">
        <f>_xlfn.XLOOKUP(B6200,Cal_Date!B:B,Cal_Date!A:A,0)</f>
        <v>2</v>
      </c>
      <c r="E6200">
        <v>2019</v>
      </c>
      <c r="F6200" t="s">
        <v>124</v>
      </c>
      <c r="G6200" t="s">
        <v>129</v>
      </c>
      <c r="H6200" t="s">
        <v>14</v>
      </c>
      <c r="I6200" t="s">
        <v>18</v>
      </c>
      <c r="J6200" t="s">
        <v>15</v>
      </c>
      <c r="K6200" t="s">
        <v>43</v>
      </c>
      <c r="L6200">
        <v>1</v>
      </c>
      <c r="M6200">
        <v>1001</v>
      </c>
      <c r="O6200" t="s">
        <v>25</v>
      </c>
      <c r="R6200" t="s">
        <v>44</v>
      </c>
      <c r="S6200" s="49" t="str">
        <f t="shared" si="769"/>
        <v>Card</v>
      </c>
      <c r="T6200" s="3">
        <v>0.03</v>
      </c>
      <c r="U6200" s="2">
        <v>6.8900000000000006</v>
      </c>
      <c r="V6200" s="2">
        <v>2.1</v>
      </c>
      <c r="W6200" s="54">
        <f>_xlfn.XLOOKUP(M6200,Market!A:A,Market!F:F,0)</f>
        <v>0.06</v>
      </c>
      <c r="X6200" s="55">
        <f t="shared" si="770"/>
        <v>0.20670000000000002</v>
      </c>
      <c r="Y6200" s="55">
        <f t="shared" si="771"/>
        <v>4.7900000000000009</v>
      </c>
      <c r="Z6200" s="54">
        <f t="shared" si="772"/>
        <v>0.69521044992743108</v>
      </c>
      <c r="AA6200" s="49" t="str">
        <f t="shared" ca="1" si="773"/>
        <v>N</v>
      </c>
      <c r="AB6200" s="49">
        <f t="shared" ca="1" si="774"/>
        <v>5</v>
      </c>
      <c r="AC6200" s="49" t="str">
        <f t="shared" ca="1" si="775"/>
        <v>N</v>
      </c>
    </row>
    <row r="6201" spans="1:29" x14ac:dyDescent="0.25">
      <c r="A6201">
        <v>4498</v>
      </c>
      <c r="B6201" s="9">
        <v>43566</v>
      </c>
      <c r="C6201" s="50" t="str">
        <f t="shared" si="768"/>
        <v>N</v>
      </c>
      <c r="D6201" s="52">
        <f>_xlfn.XLOOKUP(B6201,Cal_Date!B:B,Cal_Date!A:A,0)</f>
        <v>2</v>
      </c>
      <c r="E6201">
        <v>2019</v>
      </c>
      <c r="F6201" t="s">
        <v>124</v>
      </c>
      <c r="G6201" t="s">
        <v>129</v>
      </c>
      <c r="H6201" t="s">
        <v>11</v>
      </c>
      <c r="I6201" t="s">
        <v>13</v>
      </c>
      <c r="J6201" t="s">
        <v>15</v>
      </c>
      <c r="K6201" t="s">
        <v>42</v>
      </c>
      <c r="L6201">
        <v>1</v>
      </c>
      <c r="M6201">
        <v>1002</v>
      </c>
      <c r="O6201" t="s">
        <v>28</v>
      </c>
      <c r="R6201" t="s">
        <v>44</v>
      </c>
      <c r="S6201" s="49" t="str">
        <f t="shared" si="769"/>
        <v>Card</v>
      </c>
      <c r="T6201" s="3">
        <v>0.03</v>
      </c>
      <c r="U6201" s="2">
        <v>2.6500000000000004</v>
      </c>
      <c r="V6201" s="2">
        <v>1.42</v>
      </c>
      <c r="W6201" s="54">
        <f>_xlfn.XLOOKUP(M6201,Market!A:A,Market!F:F,0)</f>
        <v>0.06</v>
      </c>
      <c r="X6201" s="55">
        <f t="shared" si="770"/>
        <v>7.9500000000000001E-2</v>
      </c>
      <c r="Y6201" s="55">
        <f t="shared" si="771"/>
        <v>1.2300000000000004</v>
      </c>
      <c r="Z6201" s="54">
        <f t="shared" si="772"/>
        <v>0.46415094339622653</v>
      </c>
      <c r="AA6201" s="49" t="str">
        <f t="shared" ca="1" si="773"/>
        <v>N</v>
      </c>
      <c r="AB6201" s="49">
        <f t="shared" ca="1" si="774"/>
        <v>5</v>
      </c>
      <c r="AC6201" s="49" t="str">
        <f t="shared" ca="1" si="775"/>
        <v>N</v>
      </c>
    </row>
    <row r="6202" spans="1:29" x14ac:dyDescent="0.25">
      <c r="A6202">
        <v>4499</v>
      </c>
      <c r="B6202" s="9">
        <v>43566</v>
      </c>
      <c r="C6202" s="50" t="str">
        <f t="shared" si="768"/>
        <v>N</v>
      </c>
      <c r="D6202" s="52">
        <f>_xlfn.XLOOKUP(B6202,Cal_Date!B:B,Cal_Date!A:A,0)</f>
        <v>2</v>
      </c>
      <c r="E6202">
        <v>2019</v>
      </c>
      <c r="F6202" t="s">
        <v>124</v>
      </c>
      <c r="G6202" t="s">
        <v>129</v>
      </c>
      <c r="H6202" t="s">
        <v>11</v>
      </c>
      <c r="I6202" t="s">
        <v>13</v>
      </c>
      <c r="J6202" t="s">
        <v>15</v>
      </c>
      <c r="K6202" t="s">
        <v>42</v>
      </c>
      <c r="L6202">
        <v>1</v>
      </c>
      <c r="M6202">
        <v>1003</v>
      </c>
      <c r="O6202" t="s">
        <v>25</v>
      </c>
      <c r="R6202" t="s">
        <v>44</v>
      </c>
      <c r="S6202" s="49" t="str">
        <f t="shared" si="769"/>
        <v>Card</v>
      </c>
      <c r="T6202" s="3">
        <v>0.03</v>
      </c>
      <c r="U6202" s="2">
        <v>2.6500000000000004</v>
      </c>
      <c r="V6202" s="2">
        <v>1.42</v>
      </c>
      <c r="W6202" s="54">
        <f>_xlfn.XLOOKUP(M6202,Market!A:A,Market!F:F,0)</f>
        <v>0.06</v>
      </c>
      <c r="X6202" s="55">
        <f t="shared" si="770"/>
        <v>7.9500000000000001E-2</v>
      </c>
      <c r="Y6202" s="55">
        <f t="shared" si="771"/>
        <v>1.2300000000000004</v>
      </c>
      <c r="Z6202" s="54">
        <f t="shared" si="772"/>
        <v>0.46415094339622653</v>
      </c>
      <c r="AA6202" s="49" t="str">
        <f t="shared" ca="1" si="773"/>
        <v>N</v>
      </c>
      <c r="AB6202" s="49">
        <f t="shared" ca="1" si="774"/>
        <v>5</v>
      </c>
      <c r="AC6202" s="49" t="str">
        <f t="shared" ca="1" si="775"/>
        <v>N</v>
      </c>
    </row>
    <row r="6203" spans="1:29" x14ac:dyDescent="0.25">
      <c r="A6203">
        <v>4500</v>
      </c>
      <c r="B6203" s="9">
        <v>43566</v>
      </c>
      <c r="C6203" s="50" t="str">
        <f t="shared" si="768"/>
        <v>N</v>
      </c>
      <c r="D6203" s="52">
        <f>_xlfn.XLOOKUP(B6203,Cal_Date!B:B,Cal_Date!A:A,0)</f>
        <v>2</v>
      </c>
      <c r="E6203">
        <v>2019</v>
      </c>
      <c r="F6203" t="s">
        <v>124</v>
      </c>
      <c r="G6203" t="s">
        <v>129</v>
      </c>
      <c r="H6203" t="s">
        <v>11</v>
      </c>
      <c r="I6203" t="s">
        <v>13</v>
      </c>
      <c r="J6203" t="s">
        <v>15</v>
      </c>
      <c r="K6203" t="s">
        <v>42</v>
      </c>
      <c r="L6203">
        <v>1</v>
      </c>
      <c r="M6203">
        <v>1003</v>
      </c>
      <c r="O6203" t="s">
        <v>25</v>
      </c>
      <c r="R6203" t="s">
        <v>44</v>
      </c>
      <c r="S6203" s="49" t="str">
        <f t="shared" si="769"/>
        <v>Card</v>
      </c>
      <c r="T6203" s="3">
        <v>0.03</v>
      </c>
      <c r="U6203" s="2">
        <v>2.6500000000000004</v>
      </c>
      <c r="V6203" s="2">
        <v>1.42</v>
      </c>
      <c r="W6203" s="54">
        <f>_xlfn.XLOOKUP(M6203,Market!A:A,Market!F:F,0)</f>
        <v>0.06</v>
      </c>
      <c r="X6203" s="55">
        <f t="shared" si="770"/>
        <v>7.9500000000000001E-2</v>
      </c>
      <c r="Y6203" s="55">
        <f t="shared" si="771"/>
        <v>1.2300000000000004</v>
      </c>
      <c r="Z6203" s="54">
        <f t="shared" si="772"/>
        <v>0.46415094339622653</v>
      </c>
      <c r="AA6203" s="49" t="str">
        <f t="shared" ca="1" si="773"/>
        <v>N</v>
      </c>
      <c r="AB6203" s="49">
        <f t="shared" ca="1" si="774"/>
        <v>5</v>
      </c>
      <c r="AC6203" s="49" t="str">
        <f t="shared" ca="1" si="775"/>
        <v>N</v>
      </c>
    </row>
    <row r="6204" spans="1:29" x14ac:dyDescent="0.25">
      <c r="A6204">
        <v>4501</v>
      </c>
      <c r="B6204" s="9">
        <v>43566</v>
      </c>
      <c r="C6204" s="50" t="str">
        <f t="shared" si="768"/>
        <v>N</v>
      </c>
      <c r="D6204" s="52">
        <f>_xlfn.XLOOKUP(B6204,Cal_Date!B:B,Cal_Date!A:A,0)</f>
        <v>2</v>
      </c>
      <c r="E6204">
        <v>2019</v>
      </c>
      <c r="F6204" t="s">
        <v>124</v>
      </c>
      <c r="G6204" t="s">
        <v>129</v>
      </c>
      <c r="H6204" t="s">
        <v>48</v>
      </c>
      <c r="I6204" t="s">
        <v>18</v>
      </c>
      <c r="J6204" t="s">
        <v>10</v>
      </c>
      <c r="K6204" t="s">
        <v>43</v>
      </c>
      <c r="L6204">
        <v>1</v>
      </c>
      <c r="M6204">
        <v>1003</v>
      </c>
      <c r="O6204" t="s">
        <v>25</v>
      </c>
      <c r="R6204" t="s">
        <v>44</v>
      </c>
      <c r="S6204" s="49" t="str">
        <f t="shared" si="769"/>
        <v>Card</v>
      </c>
      <c r="T6204" s="3">
        <v>0.03</v>
      </c>
      <c r="U6204" s="2">
        <v>7.42</v>
      </c>
      <c r="V6204" s="2">
        <v>1.46</v>
      </c>
      <c r="W6204" s="54">
        <f>_xlfn.XLOOKUP(M6204,Market!A:A,Market!F:F,0)</f>
        <v>0.06</v>
      </c>
      <c r="X6204" s="55">
        <f t="shared" si="770"/>
        <v>0.22259999999999999</v>
      </c>
      <c r="Y6204" s="55">
        <f t="shared" si="771"/>
        <v>5.96</v>
      </c>
      <c r="Z6204" s="54">
        <f t="shared" si="772"/>
        <v>0.80323450134770891</v>
      </c>
      <c r="AA6204" s="49" t="str">
        <f t="shared" ca="1" si="773"/>
        <v>N</v>
      </c>
      <c r="AB6204" s="49">
        <f t="shared" ca="1" si="774"/>
        <v>5</v>
      </c>
      <c r="AC6204" s="49" t="str">
        <f t="shared" ca="1" si="775"/>
        <v>N</v>
      </c>
    </row>
    <row r="6205" spans="1:29" x14ac:dyDescent="0.25">
      <c r="A6205">
        <v>4502</v>
      </c>
      <c r="B6205" s="9">
        <v>43566</v>
      </c>
      <c r="C6205" s="50" t="str">
        <f t="shared" si="768"/>
        <v>N</v>
      </c>
      <c r="D6205" s="52">
        <f>_xlfn.XLOOKUP(B6205,Cal_Date!B:B,Cal_Date!A:A,0)</f>
        <v>2</v>
      </c>
      <c r="E6205">
        <v>2019</v>
      </c>
      <c r="F6205" t="s">
        <v>124</v>
      </c>
      <c r="G6205" t="s">
        <v>129</v>
      </c>
      <c r="H6205" t="s">
        <v>11</v>
      </c>
      <c r="I6205" t="s">
        <v>11</v>
      </c>
      <c r="J6205" t="s">
        <v>15</v>
      </c>
      <c r="K6205" t="s">
        <v>42</v>
      </c>
      <c r="L6205">
        <v>2</v>
      </c>
      <c r="M6205">
        <v>1004</v>
      </c>
      <c r="O6205" t="s">
        <v>28</v>
      </c>
      <c r="R6205" t="s">
        <v>44</v>
      </c>
      <c r="S6205" s="49" t="str">
        <f t="shared" si="769"/>
        <v>Card</v>
      </c>
      <c r="T6205" s="3">
        <v>0.03</v>
      </c>
      <c r="U6205" s="2">
        <v>5.3000000000000007</v>
      </c>
      <c r="V6205" s="2">
        <v>1.74</v>
      </c>
      <c r="W6205" s="54">
        <f>_xlfn.XLOOKUP(M6205,Market!A:A,Market!F:F,0)</f>
        <v>0.06</v>
      </c>
      <c r="X6205" s="55">
        <f t="shared" si="770"/>
        <v>0.159</v>
      </c>
      <c r="Y6205" s="55">
        <f t="shared" si="771"/>
        <v>3.5600000000000005</v>
      </c>
      <c r="Z6205" s="54">
        <f t="shared" si="772"/>
        <v>0.67169811320754713</v>
      </c>
      <c r="AA6205" s="49" t="str">
        <f t="shared" ca="1" si="773"/>
        <v>N</v>
      </c>
      <c r="AB6205" s="49">
        <f t="shared" ca="1" si="774"/>
        <v>5</v>
      </c>
      <c r="AC6205" s="49" t="str">
        <f t="shared" ca="1" si="775"/>
        <v>N</v>
      </c>
    </row>
    <row r="6206" spans="1:29" x14ac:dyDescent="0.25">
      <c r="A6206">
        <v>4503</v>
      </c>
      <c r="B6206" s="9">
        <v>43566</v>
      </c>
      <c r="C6206" s="50" t="str">
        <f t="shared" si="768"/>
        <v>N</v>
      </c>
      <c r="D6206" s="52">
        <f>_xlfn.XLOOKUP(B6206,Cal_Date!B:B,Cal_Date!A:A,0)</f>
        <v>2</v>
      </c>
      <c r="E6206">
        <v>2019</v>
      </c>
      <c r="F6206" t="s">
        <v>124</v>
      </c>
      <c r="G6206" t="s">
        <v>129</v>
      </c>
      <c r="H6206" t="s">
        <v>11</v>
      </c>
      <c r="I6206" t="s">
        <v>11</v>
      </c>
      <c r="J6206" t="s">
        <v>15</v>
      </c>
      <c r="K6206" t="s">
        <v>42</v>
      </c>
      <c r="L6206">
        <v>2</v>
      </c>
      <c r="M6206">
        <v>1005</v>
      </c>
      <c r="O6206" t="s">
        <v>25</v>
      </c>
      <c r="R6206" t="s">
        <v>44</v>
      </c>
      <c r="S6206" s="49" t="str">
        <f t="shared" si="769"/>
        <v>Card</v>
      </c>
      <c r="T6206" s="3">
        <v>0.03</v>
      </c>
      <c r="U6206" s="2">
        <v>5.4450000000000003</v>
      </c>
      <c r="V6206" s="2">
        <v>1.74</v>
      </c>
      <c r="W6206" s="54">
        <f>_xlfn.XLOOKUP(M6206,Market!A:A,Market!F:F,0)</f>
        <v>8.8999999999999996E-2</v>
      </c>
      <c r="X6206" s="55">
        <f t="shared" si="770"/>
        <v>0.16335</v>
      </c>
      <c r="Y6206" s="55">
        <f t="shared" si="771"/>
        <v>3.7050000000000001</v>
      </c>
      <c r="Z6206" s="54">
        <f t="shared" si="772"/>
        <v>0.68044077134986225</v>
      </c>
      <c r="AA6206" s="49" t="str">
        <f t="shared" ca="1" si="773"/>
        <v>N</v>
      </c>
      <c r="AB6206" s="49">
        <f t="shared" ca="1" si="774"/>
        <v>5</v>
      </c>
      <c r="AC6206" s="49" t="str">
        <f t="shared" ca="1" si="775"/>
        <v>N</v>
      </c>
    </row>
    <row r="6207" spans="1:29" x14ac:dyDescent="0.25">
      <c r="A6207">
        <v>4504</v>
      </c>
      <c r="B6207" s="9">
        <v>43566</v>
      </c>
      <c r="C6207" s="50" t="str">
        <f t="shared" si="768"/>
        <v>N</v>
      </c>
      <c r="D6207" s="52">
        <f>_xlfn.XLOOKUP(B6207,Cal_Date!B:B,Cal_Date!A:A,0)</f>
        <v>2</v>
      </c>
      <c r="E6207">
        <v>2019</v>
      </c>
      <c r="F6207" t="s">
        <v>124</v>
      </c>
      <c r="G6207" t="s">
        <v>129</v>
      </c>
      <c r="H6207" t="s">
        <v>11</v>
      </c>
      <c r="I6207" t="s">
        <v>13</v>
      </c>
      <c r="J6207" t="s">
        <v>15</v>
      </c>
      <c r="K6207" t="s">
        <v>42</v>
      </c>
      <c r="L6207">
        <v>1</v>
      </c>
      <c r="M6207">
        <v>1005</v>
      </c>
      <c r="O6207" t="s">
        <v>25</v>
      </c>
      <c r="R6207" t="s">
        <v>44</v>
      </c>
      <c r="S6207" s="49" t="str">
        <f t="shared" si="769"/>
        <v>Card</v>
      </c>
      <c r="T6207" s="3">
        <v>0.03</v>
      </c>
      <c r="U6207" s="2">
        <v>2.7225000000000001</v>
      </c>
      <c r="V6207" s="2">
        <v>1.42</v>
      </c>
      <c r="W6207" s="54">
        <f>_xlfn.XLOOKUP(M6207,Market!A:A,Market!F:F,0)</f>
        <v>8.8999999999999996E-2</v>
      </c>
      <c r="X6207" s="55">
        <f t="shared" si="770"/>
        <v>8.1674999999999998E-2</v>
      </c>
      <c r="Y6207" s="55">
        <f t="shared" si="771"/>
        <v>1.3025000000000002</v>
      </c>
      <c r="Z6207" s="54">
        <f t="shared" si="772"/>
        <v>0.47842056932966032</v>
      </c>
      <c r="AA6207" s="49" t="str">
        <f t="shared" ca="1" si="773"/>
        <v>N</v>
      </c>
      <c r="AB6207" s="49">
        <f t="shared" ca="1" si="774"/>
        <v>5</v>
      </c>
      <c r="AC6207" s="49" t="str">
        <f t="shared" ca="1" si="775"/>
        <v>N</v>
      </c>
    </row>
    <row r="6208" spans="1:29" x14ac:dyDescent="0.25">
      <c r="A6208">
        <v>4505</v>
      </c>
      <c r="B6208" s="9">
        <v>43566</v>
      </c>
      <c r="C6208" s="50" t="str">
        <f t="shared" si="768"/>
        <v>N</v>
      </c>
      <c r="D6208" s="52">
        <f>_xlfn.XLOOKUP(B6208,Cal_Date!B:B,Cal_Date!A:A,0)</f>
        <v>2</v>
      </c>
      <c r="E6208">
        <v>2019</v>
      </c>
      <c r="F6208" t="s">
        <v>124</v>
      </c>
      <c r="G6208" t="s">
        <v>129</v>
      </c>
      <c r="H6208" t="s">
        <v>11</v>
      </c>
      <c r="I6208" t="s">
        <v>13</v>
      </c>
      <c r="J6208" t="s">
        <v>15</v>
      </c>
      <c r="K6208" t="s">
        <v>42</v>
      </c>
      <c r="L6208">
        <v>1</v>
      </c>
      <c r="M6208">
        <v>1003</v>
      </c>
      <c r="O6208" t="s">
        <v>25</v>
      </c>
      <c r="R6208" t="s">
        <v>44</v>
      </c>
      <c r="S6208" s="49" t="str">
        <f t="shared" si="769"/>
        <v>Card</v>
      </c>
      <c r="T6208" s="3">
        <v>0.03</v>
      </c>
      <c r="U6208" s="2">
        <v>2.6500000000000004</v>
      </c>
      <c r="V6208" s="2">
        <v>1.42</v>
      </c>
      <c r="W6208" s="54">
        <f>_xlfn.XLOOKUP(M6208,Market!A:A,Market!F:F,0)</f>
        <v>0.06</v>
      </c>
      <c r="X6208" s="55">
        <f t="shared" si="770"/>
        <v>7.9500000000000001E-2</v>
      </c>
      <c r="Y6208" s="55">
        <f t="shared" si="771"/>
        <v>1.2300000000000004</v>
      </c>
      <c r="Z6208" s="54">
        <f t="shared" si="772"/>
        <v>0.46415094339622653</v>
      </c>
      <c r="AA6208" s="49" t="str">
        <f t="shared" ca="1" si="773"/>
        <v>N</v>
      </c>
      <c r="AB6208" s="49">
        <f t="shared" ca="1" si="774"/>
        <v>5</v>
      </c>
      <c r="AC6208" s="49" t="str">
        <f t="shared" ca="1" si="775"/>
        <v>N</v>
      </c>
    </row>
    <row r="6209" spans="1:29" x14ac:dyDescent="0.25">
      <c r="A6209">
        <v>4506</v>
      </c>
      <c r="B6209" s="9">
        <v>43566</v>
      </c>
      <c r="C6209" s="50" t="str">
        <f t="shared" si="768"/>
        <v>N</v>
      </c>
      <c r="D6209" s="52">
        <f>_xlfn.XLOOKUP(B6209,Cal_Date!B:B,Cal_Date!A:A,0)</f>
        <v>2</v>
      </c>
      <c r="E6209">
        <v>2019</v>
      </c>
      <c r="F6209" t="s">
        <v>124</v>
      </c>
      <c r="G6209" t="s">
        <v>129</v>
      </c>
      <c r="H6209" t="s">
        <v>11</v>
      </c>
      <c r="I6209" t="s">
        <v>11</v>
      </c>
      <c r="J6209" t="s">
        <v>15</v>
      </c>
      <c r="K6209" t="s">
        <v>42</v>
      </c>
      <c r="L6209">
        <v>1</v>
      </c>
      <c r="M6209">
        <v>1007</v>
      </c>
      <c r="O6209" t="s">
        <v>28</v>
      </c>
      <c r="R6209" t="s">
        <v>44</v>
      </c>
      <c r="S6209" s="49" t="str">
        <f t="shared" si="769"/>
        <v>Card</v>
      </c>
      <c r="T6209" s="3">
        <v>0.03</v>
      </c>
      <c r="U6209" s="2">
        <v>2.7225000000000001</v>
      </c>
      <c r="V6209" s="2">
        <v>0.87</v>
      </c>
      <c r="W6209" s="54">
        <f>_xlfn.XLOOKUP(M6209,Market!A:A,Market!F:F,0)</f>
        <v>8.8999999999999996E-2</v>
      </c>
      <c r="X6209" s="55">
        <f t="shared" si="770"/>
        <v>8.1674999999999998E-2</v>
      </c>
      <c r="Y6209" s="55">
        <f t="shared" si="771"/>
        <v>1.8525</v>
      </c>
      <c r="Z6209" s="54">
        <f t="shared" si="772"/>
        <v>0.68044077134986225</v>
      </c>
      <c r="AA6209" s="49" t="str">
        <f t="shared" ca="1" si="773"/>
        <v>N</v>
      </c>
      <c r="AB6209" s="49">
        <f t="shared" ca="1" si="774"/>
        <v>5</v>
      </c>
      <c r="AC6209" s="49" t="str">
        <f t="shared" ca="1" si="775"/>
        <v>N</v>
      </c>
    </row>
    <row r="6210" spans="1:29" x14ac:dyDescent="0.25">
      <c r="A6210">
        <v>4507</v>
      </c>
      <c r="B6210" s="9">
        <v>43566</v>
      </c>
      <c r="C6210" s="50" t="str">
        <f t="shared" si="768"/>
        <v>N</v>
      </c>
      <c r="D6210" s="52">
        <f>_xlfn.XLOOKUP(B6210,Cal_Date!B:B,Cal_Date!A:A,0)</f>
        <v>2</v>
      </c>
      <c r="E6210">
        <v>2019</v>
      </c>
      <c r="F6210" t="s">
        <v>124</v>
      </c>
      <c r="G6210" t="s">
        <v>129</v>
      </c>
      <c r="H6210" t="s">
        <v>11</v>
      </c>
      <c r="I6210" t="s">
        <v>11</v>
      </c>
      <c r="J6210" t="s">
        <v>15</v>
      </c>
      <c r="K6210" t="s">
        <v>42</v>
      </c>
      <c r="L6210">
        <v>2</v>
      </c>
      <c r="M6210">
        <v>1006</v>
      </c>
      <c r="O6210" t="s">
        <v>28</v>
      </c>
      <c r="R6210" t="s">
        <v>44</v>
      </c>
      <c r="S6210" s="49" t="str">
        <f t="shared" si="769"/>
        <v>Card</v>
      </c>
      <c r="T6210" s="3">
        <v>0.03</v>
      </c>
      <c r="U6210" s="2">
        <v>5.4450000000000003</v>
      </c>
      <c r="V6210" s="2">
        <v>1.74</v>
      </c>
      <c r="W6210" s="54">
        <f>_xlfn.XLOOKUP(M6210,Market!A:A,Market!F:F,0)</f>
        <v>8.8999999999999996E-2</v>
      </c>
      <c r="X6210" s="55">
        <f t="shared" si="770"/>
        <v>0.16335</v>
      </c>
      <c r="Y6210" s="55">
        <f t="shared" si="771"/>
        <v>3.7050000000000001</v>
      </c>
      <c r="Z6210" s="54">
        <f t="shared" si="772"/>
        <v>0.68044077134986225</v>
      </c>
      <c r="AA6210" s="49" t="str">
        <f t="shared" ca="1" si="773"/>
        <v>N</v>
      </c>
      <c r="AB6210" s="49">
        <f t="shared" ca="1" si="774"/>
        <v>5</v>
      </c>
      <c r="AC6210" s="49" t="str">
        <f t="shared" ca="1" si="775"/>
        <v>N</v>
      </c>
    </row>
    <row r="6211" spans="1:29" x14ac:dyDescent="0.25">
      <c r="A6211">
        <v>4508</v>
      </c>
      <c r="B6211" s="9">
        <v>43566</v>
      </c>
      <c r="C6211" s="50" t="str">
        <f t="shared" ref="C6211:C6274" si="776">IF(OR(B6211="04/01/2018"+0,B6211="04/02/2018"+0),"Y","N")</f>
        <v>N</v>
      </c>
      <c r="D6211" s="52">
        <f>_xlfn.XLOOKUP(B6211,Cal_Date!B:B,Cal_Date!A:A,0)</f>
        <v>2</v>
      </c>
      <c r="E6211">
        <v>2019</v>
      </c>
      <c r="F6211" t="s">
        <v>124</v>
      </c>
      <c r="G6211" t="s">
        <v>129</v>
      </c>
      <c r="H6211" t="s">
        <v>48</v>
      </c>
      <c r="I6211" t="s">
        <v>18</v>
      </c>
      <c r="J6211" t="s">
        <v>10</v>
      </c>
      <c r="K6211" t="s">
        <v>43</v>
      </c>
      <c r="L6211">
        <v>1</v>
      </c>
      <c r="M6211">
        <v>1006</v>
      </c>
      <c r="O6211" t="s">
        <v>28</v>
      </c>
      <c r="R6211" t="s">
        <v>44</v>
      </c>
      <c r="S6211" s="49" t="str">
        <f t="shared" ref="S6211:S6274" si="777">IF(R6211="Cash","Cash","Card")</f>
        <v>Card</v>
      </c>
      <c r="T6211" s="3">
        <v>0.03</v>
      </c>
      <c r="U6211" s="2">
        <v>7.6229999999999993</v>
      </c>
      <c r="V6211" s="2">
        <v>1.46</v>
      </c>
      <c r="W6211" s="54">
        <f>_xlfn.XLOOKUP(M6211,Market!A:A,Market!F:F,0)</f>
        <v>8.8999999999999996E-2</v>
      </c>
      <c r="X6211" s="55">
        <f t="shared" ref="X6211:X6274" si="778">T6211*U6211</f>
        <v>0.22868999999999998</v>
      </c>
      <c r="Y6211" s="55">
        <f t="shared" ref="Y6211:Y6274" si="779">U6211-V6211</f>
        <v>6.1629999999999994</v>
      </c>
      <c r="Z6211" s="54">
        <f t="shared" ref="Z6211:Z6274" si="780">Y6211/U6211</f>
        <v>0.80847435392889933</v>
      </c>
      <c r="AA6211" s="49" t="str">
        <f t="shared" ref="AA6211:AA6274" ca="1" si="781">IF(DATEDIF(B6211,TODAY(),"y")&gt;5,"Y","N")</f>
        <v>N</v>
      </c>
      <c r="AB6211" s="49">
        <f t="shared" ref="AB6211:AB6274" ca="1" si="782">DATEDIF(B6211,TODAY(),"y")</f>
        <v>5</v>
      </c>
      <c r="AC6211" s="49" t="str">
        <f t="shared" ref="AC6211:AC6274" ca="1" si="783">IF(AB6211&gt;5,"Y","N")</f>
        <v>N</v>
      </c>
    </row>
    <row r="6212" spans="1:29" x14ac:dyDescent="0.25">
      <c r="A6212">
        <v>4509</v>
      </c>
      <c r="B6212" s="9">
        <v>43566</v>
      </c>
      <c r="C6212" s="50" t="str">
        <f t="shared" si="776"/>
        <v>N</v>
      </c>
      <c r="D6212" s="52">
        <f>_xlfn.XLOOKUP(B6212,Cal_Date!B:B,Cal_Date!A:A,0)</f>
        <v>2</v>
      </c>
      <c r="E6212">
        <v>2019</v>
      </c>
      <c r="F6212" t="s">
        <v>124</v>
      </c>
      <c r="G6212" t="s">
        <v>129</v>
      </c>
      <c r="H6212" t="s">
        <v>11</v>
      </c>
      <c r="I6212" t="s">
        <v>11</v>
      </c>
      <c r="J6212" t="s">
        <v>15</v>
      </c>
      <c r="K6212" t="s">
        <v>42</v>
      </c>
      <c r="L6212">
        <v>2</v>
      </c>
      <c r="M6212">
        <v>1006</v>
      </c>
      <c r="O6212" t="s">
        <v>28</v>
      </c>
      <c r="R6212" t="s">
        <v>44</v>
      </c>
      <c r="S6212" s="49" t="str">
        <f t="shared" si="777"/>
        <v>Card</v>
      </c>
      <c r="T6212" s="3">
        <v>0.03</v>
      </c>
      <c r="U6212" s="2">
        <v>5.4450000000000003</v>
      </c>
      <c r="V6212" s="2">
        <v>1.74</v>
      </c>
      <c r="W6212" s="54">
        <f>_xlfn.XLOOKUP(M6212,Market!A:A,Market!F:F,0)</f>
        <v>8.8999999999999996E-2</v>
      </c>
      <c r="X6212" s="55">
        <f t="shared" si="778"/>
        <v>0.16335</v>
      </c>
      <c r="Y6212" s="55">
        <f t="shared" si="779"/>
        <v>3.7050000000000001</v>
      </c>
      <c r="Z6212" s="54">
        <f t="shared" si="780"/>
        <v>0.68044077134986225</v>
      </c>
      <c r="AA6212" s="49" t="str">
        <f t="shared" ca="1" si="781"/>
        <v>N</v>
      </c>
      <c r="AB6212" s="49">
        <f t="shared" ca="1" si="782"/>
        <v>5</v>
      </c>
      <c r="AC6212" s="49" t="str">
        <f t="shared" ca="1" si="783"/>
        <v>N</v>
      </c>
    </row>
    <row r="6213" spans="1:29" x14ac:dyDescent="0.25">
      <c r="A6213">
        <v>4510</v>
      </c>
      <c r="B6213" s="9">
        <v>43566</v>
      </c>
      <c r="C6213" s="50" t="str">
        <f t="shared" si="776"/>
        <v>N</v>
      </c>
      <c r="D6213" s="52">
        <f>_xlfn.XLOOKUP(B6213,Cal_Date!B:B,Cal_Date!A:A,0)</f>
        <v>2</v>
      </c>
      <c r="E6213">
        <v>2019</v>
      </c>
      <c r="F6213" t="s">
        <v>124</v>
      </c>
      <c r="G6213" t="s">
        <v>129</v>
      </c>
      <c r="H6213" t="s">
        <v>48</v>
      </c>
      <c r="I6213" t="s">
        <v>18</v>
      </c>
      <c r="J6213" t="s">
        <v>10</v>
      </c>
      <c r="K6213" t="s">
        <v>43</v>
      </c>
      <c r="L6213">
        <v>1</v>
      </c>
      <c r="M6213">
        <v>1004</v>
      </c>
      <c r="O6213" t="s">
        <v>28</v>
      </c>
      <c r="R6213" t="s">
        <v>44</v>
      </c>
      <c r="S6213" s="49" t="str">
        <f t="shared" si="777"/>
        <v>Card</v>
      </c>
      <c r="T6213" s="3">
        <v>0.03</v>
      </c>
      <c r="U6213" s="2">
        <v>7.42</v>
      </c>
      <c r="V6213" s="2">
        <v>1.46</v>
      </c>
      <c r="W6213" s="54">
        <f>_xlfn.XLOOKUP(M6213,Market!A:A,Market!F:F,0)</f>
        <v>0.06</v>
      </c>
      <c r="X6213" s="55">
        <f t="shared" si="778"/>
        <v>0.22259999999999999</v>
      </c>
      <c r="Y6213" s="55">
        <f t="shared" si="779"/>
        <v>5.96</v>
      </c>
      <c r="Z6213" s="54">
        <f t="shared" si="780"/>
        <v>0.80323450134770891</v>
      </c>
      <c r="AA6213" s="49" t="str">
        <f t="shared" ca="1" si="781"/>
        <v>N</v>
      </c>
      <c r="AB6213" s="49">
        <f t="shared" ca="1" si="782"/>
        <v>5</v>
      </c>
      <c r="AC6213" s="49" t="str">
        <f t="shared" ca="1" si="783"/>
        <v>N</v>
      </c>
    </row>
    <row r="6214" spans="1:29" x14ac:dyDescent="0.25">
      <c r="A6214">
        <v>4511</v>
      </c>
      <c r="B6214" s="9">
        <v>43566</v>
      </c>
      <c r="C6214" s="50" t="str">
        <f t="shared" si="776"/>
        <v>N</v>
      </c>
      <c r="D6214" s="52">
        <f>_xlfn.XLOOKUP(B6214,Cal_Date!B:B,Cal_Date!A:A,0)</f>
        <v>2</v>
      </c>
      <c r="E6214">
        <v>2019</v>
      </c>
      <c r="F6214" t="s">
        <v>124</v>
      </c>
      <c r="G6214" t="s">
        <v>129</v>
      </c>
      <c r="H6214" t="s">
        <v>14</v>
      </c>
      <c r="I6214" t="s">
        <v>18</v>
      </c>
      <c r="J6214" t="s">
        <v>15</v>
      </c>
      <c r="K6214" t="s">
        <v>43</v>
      </c>
      <c r="L6214">
        <v>2</v>
      </c>
      <c r="M6214">
        <v>1004</v>
      </c>
      <c r="O6214" t="s">
        <v>28</v>
      </c>
      <c r="R6214" t="s">
        <v>44</v>
      </c>
      <c r="S6214" s="49" t="str">
        <f t="shared" si="777"/>
        <v>Card</v>
      </c>
      <c r="T6214" s="3">
        <v>0.03</v>
      </c>
      <c r="U6214" s="2">
        <v>13.780000000000001</v>
      </c>
      <c r="V6214" s="2">
        <v>4.2</v>
      </c>
      <c r="W6214" s="54">
        <f>_xlfn.XLOOKUP(M6214,Market!A:A,Market!F:F,0)</f>
        <v>0.06</v>
      </c>
      <c r="X6214" s="55">
        <f t="shared" si="778"/>
        <v>0.41340000000000005</v>
      </c>
      <c r="Y6214" s="55">
        <f t="shared" si="779"/>
        <v>9.5800000000000018</v>
      </c>
      <c r="Z6214" s="54">
        <f t="shared" si="780"/>
        <v>0.69521044992743108</v>
      </c>
      <c r="AA6214" s="49" t="str">
        <f t="shared" ca="1" si="781"/>
        <v>N</v>
      </c>
      <c r="AB6214" s="49">
        <f t="shared" ca="1" si="782"/>
        <v>5</v>
      </c>
      <c r="AC6214" s="49" t="str">
        <f t="shared" ca="1" si="783"/>
        <v>N</v>
      </c>
    </row>
    <row r="6215" spans="1:29" x14ac:dyDescent="0.25">
      <c r="A6215">
        <v>4512</v>
      </c>
      <c r="B6215" s="9">
        <v>43566</v>
      </c>
      <c r="C6215" s="50" t="str">
        <f t="shared" si="776"/>
        <v>N</v>
      </c>
      <c r="D6215" s="52">
        <f>_xlfn.XLOOKUP(B6215,Cal_Date!B:B,Cal_Date!A:A,0)</f>
        <v>2</v>
      </c>
      <c r="E6215">
        <v>2019</v>
      </c>
      <c r="F6215" t="s">
        <v>124</v>
      </c>
      <c r="G6215" t="s">
        <v>129</v>
      </c>
      <c r="H6215" t="s">
        <v>14</v>
      </c>
      <c r="I6215" t="s">
        <v>18</v>
      </c>
      <c r="J6215" t="s">
        <v>15</v>
      </c>
      <c r="K6215" t="s">
        <v>43</v>
      </c>
      <c r="L6215">
        <v>1</v>
      </c>
      <c r="M6215">
        <v>1000</v>
      </c>
      <c r="O6215" t="s">
        <v>25</v>
      </c>
      <c r="R6215" t="s">
        <v>44</v>
      </c>
      <c r="S6215" s="49" t="str">
        <f t="shared" si="777"/>
        <v>Card</v>
      </c>
      <c r="T6215" s="3">
        <v>0.03</v>
      </c>
      <c r="U6215" s="2">
        <v>7.0200000000000005</v>
      </c>
      <c r="V6215" s="2">
        <v>2.1</v>
      </c>
      <c r="W6215" s="54">
        <f>_xlfn.XLOOKUP(M6215,Market!A:A,Market!F:F,0)</f>
        <v>0.08</v>
      </c>
      <c r="X6215" s="55">
        <f t="shared" si="778"/>
        <v>0.21060000000000001</v>
      </c>
      <c r="Y6215" s="55">
        <f t="shared" si="779"/>
        <v>4.92</v>
      </c>
      <c r="Z6215" s="54">
        <f t="shared" si="780"/>
        <v>0.70085470085470081</v>
      </c>
      <c r="AA6215" s="49" t="str">
        <f t="shared" ca="1" si="781"/>
        <v>N</v>
      </c>
      <c r="AB6215" s="49">
        <f t="shared" ca="1" si="782"/>
        <v>5</v>
      </c>
      <c r="AC6215" s="49" t="str">
        <f t="shared" ca="1" si="783"/>
        <v>N</v>
      </c>
    </row>
    <row r="6216" spans="1:29" x14ac:dyDescent="0.25">
      <c r="A6216">
        <v>4513</v>
      </c>
      <c r="B6216" s="9">
        <v>43566</v>
      </c>
      <c r="C6216" s="50" t="str">
        <f t="shared" si="776"/>
        <v>N</v>
      </c>
      <c r="D6216" s="52">
        <f>_xlfn.XLOOKUP(B6216,Cal_Date!B:B,Cal_Date!A:A,0)</f>
        <v>2</v>
      </c>
      <c r="E6216">
        <v>2019</v>
      </c>
      <c r="F6216" t="s">
        <v>124</v>
      </c>
      <c r="G6216" t="s">
        <v>129</v>
      </c>
      <c r="H6216" t="s">
        <v>14</v>
      </c>
      <c r="I6216" t="s">
        <v>18</v>
      </c>
      <c r="J6216" t="s">
        <v>15</v>
      </c>
      <c r="K6216" t="s">
        <v>43</v>
      </c>
      <c r="L6216">
        <v>1</v>
      </c>
      <c r="M6216">
        <v>1000</v>
      </c>
      <c r="O6216" t="s">
        <v>25</v>
      </c>
      <c r="R6216" t="s">
        <v>44</v>
      </c>
      <c r="S6216" s="49" t="str">
        <f t="shared" si="777"/>
        <v>Card</v>
      </c>
      <c r="T6216" s="3">
        <v>0.03</v>
      </c>
      <c r="U6216" s="2">
        <v>7.0200000000000005</v>
      </c>
      <c r="V6216" s="2">
        <v>2.1</v>
      </c>
      <c r="W6216" s="54">
        <f>_xlfn.XLOOKUP(M6216,Market!A:A,Market!F:F,0)</f>
        <v>0.08</v>
      </c>
      <c r="X6216" s="55">
        <f t="shared" si="778"/>
        <v>0.21060000000000001</v>
      </c>
      <c r="Y6216" s="55">
        <f t="shared" si="779"/>
        <v>4.92</v>
      </c>
      <c r="Z6216" s="54">
        <f t="shared" si="780"/>
        <v>0.70085470085470081</v>
      </c>
      <c r="AA6216" s="49" t="str">
        <f t="shared" ca="1" si="781"/>
        <v>N</v>
      </c>
      <c r="AB6216" s="49">
        <f t="shared" ca="1" si="782"/>
        <v>5</v>
      </c>
      <c r="AC6216" s="49" t="str">
        <f t="shared" ca="1" si="783"/>
        <v>N</v>
      </c>
    </row>
    <row r="6217" spans="1:29" x14ac:dyDescent="0.25">
      <c r="A6217">
        <v>4514</v>
      </c>
      <c r="B6217" s="9">
        <v>43566</v>
      </c>
      <c r="C6217" s="50" t="str">
        <f t="shared" si="776"/>
        <v>N</v>
      </c>
      <c r="D6217" s="52">
        <f>_xlfn.XLOOKUP(B6217,Cal_Date!B:B,Cal_Date!A:A,0)</f>
        <v>2</v>
      </c>
      <c r="E6217">
        <v>2019</v>
      </c>
      <c r="F6217" t="s">
        <v>124</v>
      </c>
      <c r="G6217" t="s">
        <v>129</v>
      </c>
      <c r="H6217" t="s">
        <v>11</v>
      </c>
      <c r="I6217" t="s">
        <v>11</v>
      </c>
      <c r="J6217" t="s">
        <v>15</v>
      </c>
      <c r="K6217" t="s">
        <v>42</v>
      </c>
      <c r="L6217">
        <v>1</v>
      </c>
      <c r="M6217">
        <v>1000</v>
      </c>
      <c r="O6217" t="s">
        <v>25</v>
      </c>
      <c r="R6217" t="s">
        <v>44</v>
      </c>
      <c r="S6217" s="49" t="str">
        <f t="shared" si="777"/>
        <v>Card</v>
      </c>
      <c r="T6217" s="3">
        <v>0.03</v>
      </c>
      <c r="U6217" s="2">
        <v>2.7</v>
      </c>
      <c r="V6217" s="2">
        <v>0.87</v>
      </c>
      <c r="W6217" s="54">
        <f>_xlfn.XLOOKUP(M6217,Market!A:A,Market!F:F,0)</f>
        <v>0.08</v>
      </c>
      <c r="X6217" s="55">
        <f t="shared" si="778"/>
        <v>8.1000000000000003E-2</v>
      </c>
      <c r="Y6217" s="55">
        <f t="shared" si="779"/>
        <v>1.83</v>
      </c>
      <c r="Z6217" s="54">
        <f t="shared" si="780"/>
        <v>0.67777777777777781</v>
      </c>
      <c r="AA6217" s="49" t="str">
        <f t="shared" ca="1" si="781"/>
        <v>N</v>
      </c>
      <c r="AB6217" s="49">
        <f t="shared" ca="1" si="782"/>
        <v>5</v>
      </c>
      <c r="AC6217" s="49" t="str">
        <f t="shared" ca="1" si="783"/>
        <v>N</v>
      </c>
    </row>
    <row r="6218" spans="1:29" x14ac:dyDescent="0.25">
      <c r="A6218">
        <v>4515</v>
      </c>
      <c r="B6218" s="9">
        <v>43566</v>
      </c>
      <c r="C6218" s="50" t="str">
        <f t="shared" si="776"/>
        <v>N</v>
      </c>
      <c r="D6218" s="52">
        <f>_xlfn.XLOOKUP(B6218,Cal_Date!B:B,Cal_Date!A:A,0)</f>
        <v>2</v>
      </c>
      <c r="E6218">
        <v>2019</v>
      </c>
      <c r="F6218" t="s">
        <v>124</v>
      </c>
      <c r="G6218" t="s">
        <v>129</v>
      </c>
      <c r="H6218" t="s">
        <v>11</v>
      </c>
      <c r="I6218" t="s">
        <v>11</v>
      </c>
      <c r="J6218" t="s">
        <v>15</v>
      </c>
      <c r="K6218" t="s">
        <v>42</v>
      </c>
      <c r="L6218">
        <v>1</v>
      </c>
      <c r="M6218">
        <v>1008</v>
      </c>
      <c r="O6218" t="s">
        <v>28</v>
      </c>
      <c r="R6218" t="s">
        <v>44</v>
      </c>
      <c r="S6218" s="49" t="str">
        <f t="shared" si="777"/>
        <v>Card</v>
      </c>
      <c r="T6218" s="3">
        <v>0.03</v>
      </c>
      <c r="U6218" s="2">
        <v>2.7225000000000001</v>
      </c>
      <c r="V6218" s="2">
        <v>0.87</v>
      </c>
      <c r="W6218" s="54">
        <f>_xlfn.XLOOKUP(M6218,Market!A:A,Market!F:F,0)</f>
        <v>8.8999999999999996E-2</v>
      </c>
      <c r="X6218" s="55">
        <f t="shared" si="778"/>
        <v>8.1674999999999998E-2</v>
      </c>
      <c r="Y6218" s="55">
        <f t="shared" si="779"/>
        <v>1.8525</v>
      </c>
      <c r="Z6218" s="54">
        <f t="shared" si="780"/>
        <v>0.68044077134986225</v>
      </c>
      <c r="AA6218" s="49" t="str">
        <f t="shared" ca="1" si="781"/>
        <v>N</v>
      </c>
      <c r="AB6218" s="49">
        <f t="shared" ca="1" si="782"/>
        <v>5</v>
      </c>
      <c r="AC6218" s="49" t="str">
        <f t="shared" ca="1" si="783"/>
        <v>N</v>
      </c>
    </row>
    <row r="6219" spans="1:29" x14ac:dyDescent="0.25">
      <c r="A6219">
        <v>4516</v>
      </c>
      <c r="B6219" s="9">
        <v>43566</v>
      </c>
      <c r="C6219" s="50" t="str">
        <f t="shared" si="776"/>
        <v>N</v>
      </c>
      <c r="D6219" s="52">
        <f>_xlfn.XLOOKUP(B6219,Cal_Date!B:B,Cal_Date!A:A,0)</f>
        <v>2</v>
      </c>
      <c r="E6219">
        <v>2019</v>
      </c>
      <c r="F6219" t="s">
        <v>124</v>
      </c>
      <c r="G6219" t="s">
        <v>129</v>
      </c>
      <c r="H6219" t="s">
        <v>48</v>
      </c>
      <c r="I6219" t="s">
        <v>18</v>
      </c>
      <c r="J6219" t="s">
        <v>10</v>
      </c>
      <c r="K6219" t="s">
        <v>43</v>
      </c>
      <c r="L6219">
        <v>2</v>
      </c>
      <c r="M6219">
        <v>1008</v>
      </c>
      <c r="O6219" t="s">
        <v>28</v>
      </c>
      <c r="R6219" t="s">
        <v>44</v>
      </c>
      <c r="S6219" s="49" t="str">
        <f t="shared" si="777"/>
        <v>Card</v>
      </c>
      <c r="T6219" s="3">
        <v>0.03</v>
      </c>
      <c r="U6219" s="2">
        <v>15.245999999999999</v>
      </c>
      <c r="V6219" s="2">
        <v>2.92</v>
      </c>
      <c r="W6219" s="54">
        <f>_xlfn.XLOOKUP(M6219,Market!A:A,Market!F:F,0)</f>
        <v>8.8999999999999996E-2</v>
      </c>
      <c r="X6219" s="55">
        <f t="shared" si="778"/>
        <v>0.45737999999999995</v>
      </c>
      <c r="Y6219" s="55">
        <f t="shared" si="779"/>
        <v>12.325999999999999</v>
      </c>
      <c r="Z6219" s="54">
        <f t="shared" si="780"/>
        <v>0.80847435392889933</v>
      </c>
      <c r="AA6219" s="49" t="str">
        <f t="shared" ca="1" si="781"/>
        <v>N</v>
      </c>
      <c r="AB6219" s="49">
        <f t="shared" ca="1" si="782"/>
        <v>5</v>
      </c>
      <c r="AC6219" s="49" t="str">
        <f t="shared" ca="1" si="783"/>
        <v>N</v>
      </c>
    </row>
    <row r="6220" spans="1:29" x14ac:dyDescent="0.25">
      <c r="A6220">
        <v>4517</v>
      </c>
      <c r="B6220" s="9">
        <v>43566</v>
      </c>
      <c r="C6220" s="50" t="str">
        <f t="shared" si="776"/>
        <v>N</v>
      </c>
      <c r="D6220" s="52">
        <f>_xlfn.XLOOKUP(B6220,Cal_Date!B:B,Cal_Date!A:A,0)</f>
        <v>2</v>
      </c>
      <c r="E6220">
        <v>2019</v>
      </c>
      <c r="F6220" t="s">
        <v>124</v>
      </c>
      <c r="G6220" t="s">
        <v>129</v>
      </c>
      <c r="H6220" t="s">
        <v>11</v>
      </c>
      <c r="I6220" t="s">
        <v>11</v>
      </c>
      <c r="J6220" t="s">
        <v>15</v>
      </c>
      <c r="K6220" t="s">
        <v>42</v>
      </c>
      <c r="L6220">
        <v>1</v>
      </c>
      <c r="M6220">
        <v>1009</v>
      </c>
      <c r="O6220" t="s">
        <v>28</v>
      </c>
      <c r="R6220" t="s">
        <v>44</v>
      </c>
      <c r="S6220" s="49" t="str">
        <f t="shared" si="777"/>
        <v>Card</v>
      </c>
      <c r="T6220" s="3">
        <v>0.03</v>
      </c>
      <c r="U6220" s="2">
        <v>2.7225000000000001</v>
      </c>
      <c r="V6220" s="2">
        <v>0.87</v>
      </c>
      <c r="W6220" s="54">
        <f>_xlfn.XLOOKUP(M6220,Market!A:A,Market!F:F,0)</f>
        <v>8.8999999999999996E-2</v>
      </c>
      <c r="X6220" s="55">
        <f t="shared" si="778"/>
        <v>8.1674999999999998E-2</v>
      </c>
      <c r="Y6220" s="55">
        <f t="shared" si="779"/>
        <v>1.8525</v>
      </c>
      <c r="Z6220" s="54">
        <f t="shared" si="780"/>
        <v>0.68044077134986225</v>
      </c>
      <c r="AA6220" s="49" t="str">
        <f t="shared" ca="1" si="781"/>
        <v>N</v>
      </c>
      <c r="AB6220" s="49">
        <f t="shared" ca="1" si="782"/>
        <v>5</v>
      </c>
      <c r="AC6220" s="49" t="str">
        <f t="shared" ca="1" si="783"/>
        <v>N</v>
      </c>
    </row>
    <row r="6221" spans="1:29" x14ac:dyDescent="0.25">
      <c r="A6221">
        <v>4518</v>
      </c>
      <c r="B6221" s="9">
        <v>43566</v>
      </c>
      <c r="C6221" s="50" t="str">
        <f t="shared" si="776"/>
        <v>N</v>
      </c>
      <c r="D6221" s="52">
        <f>_xlfn.XLOOKUP(B6221,Cal_Date!B:B,Cal_Date!A:A,0)</f>
        <v>2</v>
      </c>
      <c r="E6221">
        <v>2019</v>
      </c>
      <c r="F6221" t="s">
        <v>124</v>
      </c>
      <c r="G6221" t="s">
        <v>129</v>
      </c>
      <c r="H6221" t="s">
        <v>14</v>
      </c>
      <c r="I6221" t="s">
        <v>18</v>
      </c>
      <c r="J6221" t="s">
        <v>15</v>
      </c>
      <c r="K6221" t="s">
        <v>43</v>
      </c>
      <c r="L6221">
        <v>1</v>
      </c>
      <c r="M6221">
        <v>1010</v>
      </c>
      <c r="O6221" t="s">
        <v>25</v>
      </c>
      <c r="R6221" t="s">
        <v>44</v>
      </c>
      <c r="S6221" s="49" t="str">
        <f t="shared" si="777"/>
        <v>Card</v>
      </c>
      <c r="T6221" s="3">
        <v>0.03</v>
      </c>
      <c r="U6221" s="2">
        <v>7.0200000000000005</v>
      </c>
      <c r="V6221" s="2">
        <v>2.1</v>
      </c>
      <c r="W6221" s="54">
        <f>_xlfn.XLOOKUP(M6221,Market!A:A,Market!F:F,0)</f>
        <v>0.08</v>
      </c>
      <c r="X6221" s="55">
        <f t="shared" si="778"/>
        <v>0.21060000000000001</v>
      </c>
      <c r="Y6221" s="55">
        <f t="shared" si="779"/>
        <v>4.92</v>
      </c>
      <c r="Z6221" s="54">
        <f t="shared" si="780"/>
        <v>0.70085470085470081</v>
      </c>
      <c r="AA6221" s="49" t="str">
        <f t="shared" ca="1" si="781"/>
        <v>N</v>
      </c>
      <c r="AB6221" s="49">
        <f t="shared" ca="1" si="782"/>
        <v>5</v>
      </c>
      <c r="AC6221" s="49" t="str">
        <f t="shared" ca="1" si="783"/>
        <v>N</v>
      </c>
    </row>
    <row r="6222" spans="1:29" x14ac:dyDescent="0.25">
      <c r="A6222">
        <v>4519</v>
      </c>
      <c r="B6222" s="9">
        <v>43566</v>
      </c>
      <c r="C6222" s="50" t="str">
        <f t="shared" si="776"/>
        <v>N</v>
      </c>
      <c r="D6222" s="52">
        <f>_xlfn.XLOOKUP(B6222,Cal_Date!B:B,Cal_Date!A:A,0)</f>
        <v>2</v>
      </c>
      <c r="E6222">
        <v>2019</v>
      </c>
      <c r="F6222" t="s">
        <v>124</v>
      </c>
      <c r="G6222" t="s">
        <v>129</v>
      </c>
      <c r="H6222" t="s">
        <v>14</v>
      </c>
      <c r="I6222" t="s">
        <v>13</v>
      </c>
      <c r="J6222" t="s">
        <v>15</v>
      </c>
      <c r="K6222" t="s">
        <v>43</v>
      </c>
      <c r="L6222">
        <v>1</v>
      </c>
      <c r="M6222">
        <v>1008</v>
      </c>
      <c r="O6222" t="s">
        <v>28</v>
      </c>
      <c r="R6222" t="s">
        <v>44</v>
      </c>
      <c r="S6222" s="49" t="str">
        <f t="shared" si="777"/>
        <v>Card</v>
      </c>
      <c r="T6222" s="3">
        <v>0.03</v>
      </c>
      <c r="U6222" s="2">
        <v>7.0785</v>
      </c>
      <c r="V6222" s="2">
        <v>2.12</v>
      </c>
      <c r="W6222" s="54">
        <f>_xlfn.XLOOKUP(M6222,Market!A:A,Market!F:F,0)</f>
        <v>8.8999999999999996E-2</v>
      </c>
      <c r="X6222" s="55">
        <f t="shared" si="778"/>
        <v>0.21235499999999999</v>
      </c>
      <c r="Y6222" s="55">
        <f t="shared" si="779"/>
        <v>4.9584999999999999</v>
      </c>
      <c r="Z6222" s="54">
        <f t="shared" si="780"/>
        <v>0.70050151868333688</v>
      </c>
      <c r="AA6222" s="49" t="str">
        <f t="shared" ca="1" si="781"/>
        <v>N</v>
      </c>
      <c r="AB6222" s="49">
        <f t="shared" ca="1" si="782"/>
        <v>5</v>
      </c>
      <c r="AC6222" s="49" t="str">
        <f t="shared" ca="1" si="783"/>
        <v>N</v>
      </c>
    </row>
    <row r="6223" spans="1:29" x14ac:dyDescent="0.25">
      <c r="A6223">
        <v>4520</v>
      </c>
      <c r="B6223" s="9">
        <v>43566</v>
      </c>
      <c r="C6223" s="50" t="str">
        <f t="shared" si="776"/>
        <v>N</v>
      </c>
      <c r="D6223" s="52">
        <f>_xlfn.XLOOKUP(B6223,Cal_Date!B:B,Cal_Date!A:A,0)</f>
        <v>2</v>
      </c>
      <c r="E6223">
        <v>2019</v>
      </c>
      <c r="F6223" t="s">
        <v>124</v>
      </c>
      <c r="G6223" t="s">
        <v>129</v>
      </c>
      <c r="H6223" t="s">
        <v>14</v>
      </c>
      <c r="I6223" t="s">
        <v>18</v>
      </c>
      <c r="J6223" t="s">
        <v>15</v>
      </c>
      <c r="K6223" t="s">
        <v>43</v>
      </c>
      <c r="L6223">
        <v>1</v>
      </c>
      <c r="M6223">
        <v>1008</v>
      </c>
      <c r="O6223" t="s">
        <v>28</v>
      </c>
      <c r="R6223" t="s">
        <v>44</v>
      </c>
      <c r="S6223" s="49" t="str">
        <f t="shared" si="777"/>
        <v>Card</v>
      </c>
      <c r="T6223" s="3">
        <v>0.03</v>
      </c>
      <c r="U6223" s="2">
        <v>7.0785</v>
      </c>
      <c r="V6223" s="2">
        <v>2.1</v>
      </c>
      <c r="W6223" s="54">
        <f>_xlfn.XLOOKUP(M6223,Market!A:A,Market!F:F,0)</f>
        <v>8.8999999999999996E-2</v>
      </c>
      <c r="X6223" s="55">
        <f t="shared" si="778"/>
        <v>0.21235499999999999</v>
      </c>
      <c r="Y6223" s="55">
        <f t="shared" si="779"/>
        <v>4.9785000000000004</v>
      </c>
      <c r="Z6223" s="54">
        <f t="shared" si="780"/>
        <v>0.70332697605424888</v>
      </c>
      <c r="AA6223" s="49" t="str">
        <f t="shared" ca="1" si="781"/>
        <v>N</v>
      </c>
      <c r="AB6223" s="49">
        <f t="shared" ca="1" si="782"/>
        <v>5</v>
      </c>
      <c r="AC6223" s="49" t="str">
        <f t="shared" ca="1" si="783"/>
        <v>N</v>
      </c>
    </row>
    <row r="6224" spans="1:29" x14ac:dyDescent="0.25">
      <c r="A6224">
        <v>4521</v>
      </c>
      <c r="B6224" s="9">
        <v>43566</v>
      </c>
      <c r="C6224" s="50" t="str">
        <f t="shared" si="776"/>
        <v>N</v>
      </c>
      <c r="D6224" s="52">
        <f>_xlfn.XLOOKUP(B6224,Cal_Date!B:B,Cal_Date!A:A,0)</f>
        <v>2</v>
      </c>
      <c r="E6224">
        <v>2019</v>
      </c>
      <c r="F6224" t="s">
        <v>124</v>
      </c>
      <c r="G6224" t="s">
        <v>129</v>
      </c>
      <c r="H6224" t="s">
        <v>11</v>
      </c>
      <c r="I6224" t="s">
        <v>11</v>
      </c>
      <c r="J6224" t="s">
        <v>15</v>
      </c>
      <c r="K6224" t="s">
        <v>42</v>
      </c>
      <c r="L6224">
        <v>1</v>
      </c>
      <c r="M6224">
        <v>1008</v>
      </c>
      <c r="O6224" t="s">
        <v>28</v>
      </c>
      <c r="R6224" t="s">
        <v>44</v>
      </c>
      <c r="S6224" s="49" t="str">
        <f t="shared" si="777"/>
        <v>Card</v>
      </c>
      <c r="T6224" s="3">
        <v>0.03</v>
      </c>
      <c r="U6224" s="2">
        <v>2.7225000000000001</v>
      </c>
      <c r="V6224" s="2">
        <v>0.87</v>
      </c>
      <c r="W6224" s="54">
        <f>_xlfn.XLOOKUP(M6224,Market!A:A,Market!F:F,0)</f>
        <v>8.8999999999999996E-2</v>
      </c>
      <c r="X6224" s="55">
        <f t="shared" si="778"/>
        <v>8.1674999999999998E-2</v>
      </c>
      <c r="Y6224" s="55">
        <f t="shared" si="779"/>
        <v>1.8525</v>
      </c>
      <c r="Z6224" s="54">
        <f t="shared" si="780"/>
        <v>0.68044077134986225</v>
      </c>
      <c r="AA6224" s="49" t="str">
        <f t="shared" ca="1" si="781"/>
        <v>N</v>
      </c>
      <c r="AB6224" s="49">
        <f t="shared" ca="1" si="782"/>
        <v>5</v>
      </c>
      <c r="AC6224" s="49" t="str">
        <f t="shared" ca="1" si="783"/>
        <v>N</v>
      </c>
    </row>
    <row r="6225" spans="1:29" x14ac:dyDescent="0.25">
      <c r="A6225">
        <v>4522</v>
      </c>
      <c r="B6225" s="9">
        <v>43566</v>
      </c>
      <c r="C6225" s="50" t="str">
        <f t="shared" si="776"/>
        <v>N</v>
      </c>
      <c r="D6225" s="52">
        <f>_xlfn.XLOOKUP(B6225,Cal_Date!B:B,Cal_Date!A:A,0)</f>
        <v>2</v>
      </c>
      <c r="E6225">
        <v>2019</v>
      </c>
      <c r="F6225" t="s">
        <v>124</v>
      </c>
      <c r="G6225" t="s">
        <v>129</v>
      </c>
      <c r="H6225" t="s">
        <v>11</v>
      </c>
      <c r="I6225" t="s">
        <v>11</v>
      </c>
      <c r="J6225" t="s">
        <v>15</v>
      </c>
      <c r="K6225" t="s">
        <v>42</v>
      </c>
      <c r="L6225">
        <v>2</v>
      </c>
      <c r="M6225">
        <v>1004</v>
      </c>
      <c r="O6225" t="s">
        <v>28</v>
      </c>
      <c r="R6225" t="s">
        <v>44</v>
      </c>
      <c r="S6225" s="49" t="str">
        <f t="shared" si="777"/>
        <v>Card</v>
      </c>
      <c r="T6225" s="3">
        <v>0.03</v>
      </c>
      <c r="U6225" s="2">
        <v>5.3000000000000007</v>
      </c>
      <c r="V6225" s="2">
        <v>1.74</v>
      </c>
      <c r="W6225" s="54">
        <f>_xlfn.XLOOKUP(M6225,Market!A:A,Market!F:F,0)</f>
        <v>0.06</v>
      </c>
      <c r="X6225" s="55">
        <f t="shared" si="778"/>
        <v>0.159</v>
      </c>
      <c r="Y6225" s="55">
        <f t="shared" si="779"/>
        <v>3.5600000000000005</v>
      </c>
      <c r="Z6225" s="54">
        <f t="shared" si="780"/>
        <v>0.67169811320754713</v>
      </c>
      <c r="AA6225" s="49" t="str">
        <f t="shared" ca="1" si="781"/>
        <v>N</v>
      </c>
      <c r="AB6225" s="49">
        <f t="shared" ca="1" si="782"/>
        <v>5</v>
      </c>
      <c r="AC6225" s="49" t="str">
        <f t="shared" ca="1" si="783"/>
        <v>N</v>
      </c>
    </row>
    <row r="6226" spans="1:29" x14ac:dyDescent="0.25">
      <c r="A6226">
        <v>4523</v>
      </c>
      <c r="B6226" s="9">
        <v>43566</v>
      </c>
      <c r="C6226" s="50" t="str">
        <f t="shared" si="776"/>
        <v>N</v>
      </c>
      <c r="D6226" s="52">
        <f>_xlfn.XLOOKUP(B6226,Cal_Date!B:B,Cal_Date!A:A,0)</f>
        <v>2</v>
      </c>
      <c r="E6226">
        <v>2019</v>
      </c>
      <c r="F6226" t="s">
        <v>124</v>
      </c>
      <c r="G6226" t="s">
        <v>129</v>
      </c>
      <c r="H6226" t="s">
        <v>48</v>
      </c>
      <c r="I6226" t="s">
        <v>18</v>
      </c>
      <c r="J6226" t="s">
        <v>10</v>
      </c>
      <c r="K6226" t="s">
        <v>43</v>
      </c>
      <c r="L6226">
        <v>2</v>
      </c>
      <c r="M6226">
        <v>1009</v>
      </c>
      <c r="O6226" t="s">
        <v>28</v>
      </c>
      <c r="R6226" t="s">
        <v>44</v>
      </c>
      <c r="S6226" s="49" t="str">
        <f t="shared" si="777"/>
        <v>Card</v>
      </c>
      <c r="T6226" s="3">
        <v>0.03</v>
      </c>
      <c r="U6226" s="2">
        <v>15.245999999999999</v>
      </c>
      <c r="V6226" s="2">
        <v>2.92</v>
      </c>
      <c r="W6226" s="54">
        <f>_xlfn.XLOOKUP(M6226,Market!A:A,Market!F:F,0)</f>
        <v>8.8999999999999996E-2</v>
      </c>
      <c r="X6226" s="55">
        <f t="shared" si="778"/>
        <v>0.45737999999999995</v>
      </c>
      <c r="Y6226" s="55">
        <f t="shared" si="779"/>
        <v>12.325999999999999</v>
      </c>
      <c r="Z6226" s="54">
        <f t="shared" si="780"/>
        <v>0.80847435392889933</v>
      </c>
      <c r="AA6226" s="49" t="str">
        <f t="shared" ca="1" si="781"/>
        <v>N</v>
      </c>
      <c r="AB6226" s="49">
        <f t="shared" ca="1" si="782"/>
        <v>5</v>
      </c>
      <c r="AC6226" s="49" t="str">
        <f t="shared" ca="1" si="783"/>
        <v>N</v>
      </c>
    </row>
    <row r="6227" spans="1:29" x14ac:dyDescent="0.25">
      <c r="A6227">
        <v>4524</v>
      </c>
      <c r="B6227" s="9">
        <v>43566</v>
      </c>
      <c r="C6227" s="50" t="str">
        <f t="shared" si="776"/>
        <v>N</v>
      </c>
      <c r="D6227" s="52">
        <f>_xlfn.XLOOKUP(B6227,Cal_Date!B:B,Cal_Date!A:A,0)</f>
        <v>2</v>
      </c>
      <c r="E6227">
        <v>2019</v>
      </c>
      <c r="F6227" t="s">
        <v>124</v>
      </c>
      <c r="G6227" t="s">
        <v>129</v>
      </c>
      <c r="H6227" t="s">
        <v>48</v>
      </c>
      <c r="I6227" t="s">
        <v>18</v>
      </c>
      <c r="J6227" t="s">
        <v>10</v>
      </c>
      <c r="K6227" t="s">
        <v>43</v>
      </c>
      <c r="L6227">
        <v>1</v>
      </c>
      <c r="M6227">
        <v>1010</v>
      </c>
      <c r="O6227" t="s">
        <v>25</v>
      </c>
      <c r="R6227" t="s">
        <v>44</v>
      </c>
      <c r="S6227" s="49" t="str">
        <f t="shared" si="777"/>
        <v>Card</v>
      </c>
      <c r="T6227" s="3">
        <v>0.03</v>
      </c>
      <c r="U6227" s="2">
        <v>7.5600000000000005</v>
      </c>
      <c r="V6227" s="2">
        <v>1.46</v>
      </c>
      <c r="W6227" s="54">
        <f>_xlfn.XLOOKUP(M6227,Market!A:A,Market!F:F,0)</f>
        <v>0.08</v>
      </c>
      <c r="X6227" s="55">
        <f t="shared" si="778"/>
        <v>0.2268</v>
      </c>
      <c r="Y6227" s="55">
        <f t="shared" si="779"/>
        <v>6.1000000000000005</v>
      </c>
      <c r="Z6227" s="54">
        <f t="shared" si="780"/>
        <v>0.80687830687830686</v>
      </c>
      <c r="AA6227" s="49" t="str">
        <f t="shared" ca="1" si="781"/>
        <v>N</v>
      </c>
      <c r="AB6227" s="49">
        <f t="shared" ca="1" si="782"/>
        <v>5</v>
      </c>
      <c r="AC6227" s="49" t="str">
        <f t="shared" ca="1" si="783"/>
        <v>N</v>
      </c>
    </row>
    <row r="6228" spans="1:29" x14ac:dyDescent="0.25">
      <c r="A6228">
        <v>4525</v>
      </c>
      <c r="B6228" s="9">
        <v>43566</v>
      </c>
      <c r="C6228" s="50" t="str">
        <f t="shared" si="776"/>
        <v>N</v>
      </c>
      <c r="D6228" s="52">
        <f>_xlfn.XLOOKUP(B6228,Cal_Date!B:B,Cal_Date!A:A,0)</f>
        <v>2</v>
      </c>
      <c r="E6228">
        <v>2019</v>
      </c>
      <c r="F6228" t="s">
        <v>124</v>
      </c>
      <c r="G6228" t="s">
        <v>129</v>
      </c>
      <c r="H6228" t="s">
        <v>11</v>
      </c>
      <c r="I6228" t="s">
        <v>11</v>
      </c>
      <c r="J6228" t="s">
        <v>15</v>
      </c>
      <c r="K6228" t="s">
        <v>42</v>
      </c>
      <c r="L6228">
        <v>1</v>
      </c>
      <c r="M6228">
        <v>1011</v>
      </c>
      <c r="O6228" t="s">
        <v>25</v>
      </c>
      <c r="R6228" t="s">
        <v>44</v>
      </c>
      <c r="S6228" s="49" t="str">
        <f t="shared" si="777"/>
        <v>Card</v>
      </c>
      <c r="T6228" s="3">
        <v>0.03</v>
      </c>
      <c r="U6228" s="2">
        <v>2.6500000000000004</v>
      </c>
      <c r="V6228" s="2">
        <v>0.87</v>
      </c>
      <c r="W6228" s="54">
        <f>_xlfn.XLOOKUP(M6228,Market!A:A,Market!F:F,0)</f>
        <v>0.06</v>
      </c>
      <c r="X6228" s="55">
        <f t="shared" si="778"/>
        <v>7.9500000000000001E-2</v>
      </c>
      <c r="Y6228" s="55">
        <f t="shared" si="779"/>
        <v>1.7800000000000002</v>
      </c>
      <c r="Z6228" s="54">
        <f t="shared" si="780"/>
        <v>0.67169811320754713</v>
      </c>
      <c r="AA6228" s="49" t="str">
        <f t="shared" ca="1" si="781"/>
        <v>N</v>
      </c>
      <c r="AB6228" s="49">
        <f t="shared" ca="1" si="782"/>
        <v>5</v>
      </c>
      <c r="AC6228" s="49" t="str">
        <f t="shared" ca="1" si="783"/>
        <v>N</v>
      </c>
    </row>
    <row r="6229" spans="1:29" x14ac:dyDescent="0.25">
      <c r="A6229">
        <v>4526</v>
      </c>
      <c r="B6229" s="9">
        <v>43566</v>
      </c>
      <c r="C6229" s="50" t="str">
        <f t="shared" si="776"/>
        <v>N</v>
      </c>
      <c r="D6229" s="52">
        <f>_xlfn.XLOOKUP(B6229,Cal_Date!B:B,Cal_Date!A:A,0)</f>
        <v>2</v>
      </c>
      <c r="E6229">
        <v>2019</v>
      </c>
      <c r="F6229" t="s">
        <v>124</v>
      </c>
      <c r="G6229" t="s">
        <v>129</v>
      </c>
      <c r="H6229" t="s">
        <v>48</v>
      </c>
      <c r="I6229" t="s">
        <v>18</v>
      </c>
      <c r="J6229" t="s">
        <v>10</v>
      </c>
      <c r="K6229" t="s">
        <v>43</v>
      </c>
      <c r="L6229">
        <v>1</v>
      </c>
      <c r="M6229">
        <v>1011</v>
      </c>
      <c r="O6229" t="s">
        <v>25</v>
      </c>
      <c r="R6229" t="s">
        <v>44</v>
      </c>
      <c r="S6229" s="49" t="str">
        <f t="shared" si="777"/>
        <v>Card</v>
      </c>
      <c r="T6229" s="3">
        <v>0.03</v>
      </c>
      <c r="U6229" s="2">
        <v>7.42</v>
      </c>
      <c r="V6229" s="2">
        <v>1.46</v>
      </c>
      <c r="W6229" s="54">
        <f>_xlfn.XLOOKUP(M6229,Market!A:A,Market!F:F,0)</f>
        <v>0.06</v>
      </c>
      <c r="X6229" s="55">
        <f t="shared" si="778"/>
        <v>0.22259999999999999</v>
      </c>
      <c r="Y6229" s="55">
        <f t="shared" si="779"/>
        <v>5.96</v>
      </c>
      <c r="Z6229" s="54">
        <f t="shared" si="780"/>
        <v>0.80323450134770891</v>
      </c>
      <c r="AA6229" s="49" t="str">
        <f t="shared" ca="1" si="781"/>
        <v>N</v>
      </c>
      <c r="AB6229" s="49">
        <f t="shared" ca="1" si="782"/>
        <v>5</v>
      </c>
      <c r="AC6229" s="49" t="str">
        <f t="shared" ca="1" si="783"/>
        <v>N</v>
      </c>
    </row>
    <row r="6230" spans="1:29" x14ac:dyDescent="0.25">
      <c r="A6230">
        <v>4527</v>
      </c>
      <c r="B6230" s="9">
        <v>43566</v>
      </c>
      <c r="C6230" s="50" t="str">
        <f t="shared" si="776"/>
        <v>N</v>
      </c>
      <c r="D6230" s="52">
        <f>_xlfn.XLOOKUP(B6230,Cal_Date!B:B,Cal_Date!A:A,0)</f>
        <v>2</v>
      </c>
      <c r="E6230">
        <v>2019</v>
      </c>
      <c r="F6230" t="s">
        <v>124</v>
      </c>
      <c r="G6230" t="s">
        <v>129</v>
      </c>
      <c r="H6230" t="s">
        <v>14</v>
      </c>
      <c r="I6230" t="s">
        <v>18</v>
      </c>
      <c r="J6230" t="s">
        <v>15</v>
      </c>
      <c r="K6230" t="s">
        <v>43</v>
      </c>
      <c r="L6230">
        <v>2</v>
      </c>
      <c r="M6230">
        <v>1011</v>
      </c>
      <c r="O6230" t="s">
        <v>25</v>
      </c>
      <c r="R6230" t="s">
        <v>44</v>
      </c>
      <c r="S6230" s="49" t="str">
        <f t="shared" si="777"/>
        <v>Card</v>
      </c>
      <c r="T6230" s="3">
        <v>0.03</v>
      </c>
      <c r="U6230" s="2">
        <v>13.780000000000001</v>
      </c>
      <c r="V6230" s="2">
        <v>4.2</v>
      </c>
      <c r="W6230" s="54">
        <f>_xlfn.XLOOKUP(M6230,Market!A:A,Market!F:F,0)</f>
        <v>0.06</v>
      </c>
      <c r="X6230" s="55">
        <f t="shared" si="778"/>
        <v>0.41340000000000005</v>
      </c>
      <c r="Y6230" s="55">
        <f t="shared" si="779"/>
        <v>9.5800000000000018</v>
      </c>
      <c r="Z6230" s="54">
        <f t="shared" si="780"/>
        <v>0.69521044992743108</v>
      </c>
      <c r="AA6230" s="49" t="str">
        <f t="shared" ca="1" si="781"/>
        <v>N</v>
      </c>
      <c r="AB6230" s="49">
        <f t="shared" ca="1" si="782"/>
        <v>5</v>
      </c>
      <c r="AC6230" s="49" t="str">
        <f t="shared" ca="1" si="783"/>
        <v>N</v>
      </c>
    </row>
    <row r="6231" spans="1:29" x14ac:dyDescent="0.25">
      <c r="A6231">
        <v>4528</v>
      </c>
      <c r="B6231" s="9">
        <v>43566</v>
      </c>
      <c r="C6231" s="50" t="str">
        <f t="shared" si="776"/>
        <v>N</v>
      </c>
      <c r="D6231" s="52">
        <f>_xlfn.XLOOKUP(B6231,Cal_Date!B:B,Cal_Date!A:A,0)</f>
        <v>2</v>
      </c>
      <c r="E6231">
        <v>2019</v>
      </c>
      <c r="F6231" t="s">
        <v>124</v>
      </c>
      <c r="G6231" t="s">
        <v>129</v>
      </c>
      <c r="H6231" t="s">
        <v>14</v>
      </c>
      <c r="I6231" t="s">
        <v>18</v>
      </c>
      <c r="J6231" t="s">
        <v>15</v>
      </c>
      <c r="K6231" t="s">
        <v>43</v>
      </c>
      <c r="L6231">
        <v>1</v>
      </c>
      <c r="M6231">
        <v>1001</v>
      </c>
      <c r="O6231" t="s">
        <v>25</v>
      </c>
      <c r="R6231" t="s">
        <v>44</v>
      </c>
      <c r="S6231" s="49" t="str">
        <f t="shared" si="777"/>
        <v>Card</v>
      </c>
      <c r="T6231" s="3">
        <v>0.03</v>
      </c>
      <c r="U6231" s="2">
        <v>6.8900000000000006</v>
      </c>
      <c r="V6231" s="2">
        <v>2.1</v>
      </c>
      <c r="W6231" s="54">
        <f>_xlfn.XLOOKUP(M6231,Market!A:A,Market!F:F,0)</f>
        <v>0.06</v>
      </c>
      <c r="X6231" s="55">
        <f t="shared" si="778"/>
        <v>0.20670000000000002</v>
      </c>
      <c r="Y6231" s="55">
        <f t="shared" si="779"/>
        <v>4.7900000000000009</v>
      </c>
      <c r="Z6231" s="54">
        <f t="shared" si="780"/>
        <v>0.69521044992743108</v>
      </c>
      <c r="AA6231" s="49" t="str">
        <f t="shared" ca="1" si="781"/>
        <v>N</v>
      </c>
      <c r="AB6231" s="49">
        <f t="shared" ca="1" si="782"/>
        <v>5</v>
      </c>
      <c r="AC6231" s="49" t="str">
        <f t="shared" ca="1" si="783"/>
        <v>N</v>
      </c>
    </row>
    <row r="6232" spans="1:29" x14ac:dyDescent="0.25">
      <c r="A6232">
        <v>4529</v>
      </c>
      <c r="B6232" s="9">
        <v>43566</v>
      </c>
      <c r="C6232" s="50" t="str">
        <f t="shared" si="776"/>
        <v>N</v>
      </c>
      <c r="D6232" s="52">
        <f>_xlfn.XLOOKUP(B6232,Cal_Date!B:B,Cal_Date!A:A,0)</f>
        <v>2</v>
      </c>
      <c r="E6232">
        <v>2019</v>
      </c>
      <c r="F6232" t="s">
        <v>124</v>
      </c>
      <c r="G6232" t="s">
        <v>129</v>
      </c>
      <c r="H6232" t="s">
        <v>14</v>
      </c>
      <c r="I6232" t="s">
        <v>13</v>
      </c>
      <c r="J6232" t="s">
        <v>15</v>
      </c>
      <c r="K6232" t="s">
        <v>43</v>
      </c>
      <c r="L6232">
        <v>2</v>
      </c>
      <c r="M6232">
        <v>1000</v>
      </c>
      <c r="O6232" t="s">
        <v>25</v>
      </c>
      <c r="R6232" t="s">
        <v>44</v>
      </c>
      <c r="S6232" s="49" t="str">
        <f t="shared" si="777"/>
        <v>Card</v>
      </c>
      <c r="T6232" s="3">
        <v>0.03</v>
      </c>
      <c r="U6232" s="2">
        <v>15.120000000000001</v>
      </c>
      <c r="V6232" s="2">
        <v>4.4800000000000004</v>
      </c>
      <c r="W6232" s="54">
        <f>_xlfn.XLOOKUP(M6232,Market!A:A,Market!F:F,0)</f>
        <v>0.08</v>
      </c>
      <c r="X6232" s="55">
        <f t="shared" si="778"/>
        <v>0.4536</v>
      </c>
      <c r="Y6232" s="55">
        <f t="shared" si="779"/>
        <v>10.64</v>
      </c>
      <c r="Z6232" s="54">
        <f t="shared" si="780"/>
        <v>0.70370370370370372</v>
      </c>
      <c r="AA6232" s="49" t="str">
        <f t="shared" ca="1" si="781"/>
        <v>N</v>
      </c>
      <c r="AB6232" s="49">
        <f t="shared" ca="1" si="782"/>
        <v>5</v>
      </c>
      <c r="AC6232" s="49" t="str">
        <f t="shared" ca="1" si="783"/>
        <v>N</v>
      </c>
    </row>
    <row r="6233" spans="1:29" x14ac:dyDescent="0.25">
      <c r="A6233">
        <v>4530</v>
      </c>
      <c r="B6233" s="9">
        <v>43566</v>
      </c>
      <c r="C6233" s="50" t="str">
        <f t="shared" si="776"/>
        <v>N</v>
      </c>
      <c r="D6233" s="52">
        <f>_xlfn.XLOOKUP(B6233,Cal_Date!B:B,Cal_Date!A:A,0)</f>
        <v>2</v>
      </c>
      <c r="E6233">
        <v>2019</v>
      </c>
      <c r="F6233" t="s">
        <v>124</v>
      </c>
      <c r="G6233" t="s">
        <v>129</v>
      </c>
      <c r="H6233" t="s">
        <v>48</v>
      </c>
      <c r="I6233" t="s">
        <v>18</v>
      </c>
      <c r="J6233" t="s">
        <v>10</v>
      </c>
      <c r="K6233" t="s">
        <v>43</v>
      </c>
      <c r="L6233">
        <v>1</v>
      </c>
      <c r="M6233">
        <v>1000</v>
      </c>
      <c r="O6233" t="s">
        <v>25</v>
      </c>
      <c r="R6233" t="s">
        <v>44</v>
      </c>
      <c r="S6233" s="49" t="str">
        <f t="shared" si="777"/>
        <v>Card</v>
      </c>
      <c r="T6233" s="3">
        <v>0.03</v>
      </c>
      <c r="U6233" s="2">
        <v>7.5600000000000005</v>
      </c>
      <c r="V6233" s="2">
        <v>1.46</v>
      </c>
      <c r="W6233" s="54">
        <f>_xlfn.XLOOKUP(M6233,Market!A:A,Market!F:F,0)</f>
        <v>0.08</v>
      </c>
      <c r="X6233" s="55">
        <f t="shared" si="778"/>
        <v>0.2268</v>
      </c>
      <c r="Y6233" s="55">
        <f t="shared" si="779"/>
        <v>6.1000000000000005</v>
      </c>
      <c r="Z6233" s="54">
        <f t="shared" si="780"/>
        <v>0.80687830687830686</v>
      </c>
      <c r="AA6233" s="49" t="str">
        <f t="shared" ca="1" si="781"/>
        <v>N</v>
      </c>
      <c r="AB6233" s="49">
        <f t="shared" ca="1" si="782"/>
        <v>5</v>
      </c>
      <c r="AC6233" s="49" t="str">
        <f t="shared" ca="1" si="783"/>
        <v>N</v>
      </c>
    </row>
    <row r="6234" spans="1:29" x14ac:dyDescent="0.25">
      <c r="A6234">
        <v>4531</v>
      </c>
      <c r="B6234" s="9">
        <v>43566</v>
      </c>
      <c r="C6234" s="50" t="str">
        <f t="shared" si="776"/>
        <v>N</v>
      </c>
      <c r="D6234" s="52">
        <f>_xlfn.XLOOKUP(B6234,Cal_Date!B:B,Cal_Date!A:A,0)</f>
        <v>2</v>
      </c>
      <c r="E6234">
        <v>2019</v>
      </c>
      <c r="F6234" t="s">
        <v>124</v>
      </c>
      <c r="G6234" t="s">
        <v>129</v>
      </c>
      <c r="H6234" t="s">
        <v>11</v>
      </c>
      <c r="I6234" t="s">
        <v>11</v>
      </c>
      <c r="J6234" t="s">
        <v>15</v>
      </c>
      <c r="K6234" t="s">
        <v>42</v>
      </c>
      <c r="L6234">
        <v>2</v>
      </c>
      <c r="M6234">
        <v>1002</v>
      </c>
      <c r="O6234" t="s">
        <v>28</v>
      </c>
      <c r="R6234" t="s">
        <v>44</v>
      </c>
      <c r="S6234" s="49" t="str">
        <f t="shared" si="777"/>
        <v>Card</v>
      </c>
      <c r="T6234" s="3">
        <v>0.03</v>
      </c>
      <c r="U6234" s="2">
        <v>5.3000000000000007</v>
      </c>
      <c r="V6234" s="2">
        <v>1.74</v>
      </c>
      <c r="W6234" s="54">
        <f>_xlfn.XLOOKUP(M6234,Market!A:A,Market!F:F,0)</f>
        <v>0.06</v>
      </c>
      <c r="X6234" s="55">
        <f t="shared" si="778"/>
        <v>0.159</v>
      </c>
      <c r="Y6234" s="55">
        <f t="shared" si="779"/>
        <v>3.5600000000000005</v>
      </c>
      <c r="Z6234" s="54">
        <f t="shared" si="780"/>
        <v>0.67169811320754713</v>
      </c>
      <c r="AA6234" s="49" t="str">
        <f t="shared" ca="1" si="781"/>
        <v>N</v>
      </c>
      <c r="AB6234" s="49">
        <f t="shared" ca="1" si="782"/>
        <v>5</v>
      </c>
      <c r="AC6234" s="49" t="str">
        <f t="shared" ca="1" si="783"/>
        <v>N</v>
      </c>
    </row>
    <row r="6235" spans="1:29" x14ac:dyDescent="0.25">
      <c r="A6235">
        <v>4532</v>
      </c>
      <c r="B6235" s="9">
        <v>43566</v>
      </c>
      <c r="C6235" s="50" t="str">
        <f t="shared" si="776"/>
        <v>N</v>
      </c>
      <c r="D6235" s="52">
        <f>_xlfn.XLOOKUP(B6235,Cal_Date!B:B,Cal_Date!A:A,0)</f>
        <v>2</v>
      </c>
      <c r="E6235">
        <v>2019</v>
      </c>
      <c r="F6235" t="s">
        <v>124</v>
      </c>
      <c r="G6235" t="s">
        <v>129</v>
      </c>
      <c r="H6235" t="s">
        <v>48</v>
      </c>
      <c r="I6235" t="s">
        <v>18</v>
      </c>
      <c r="J6235" t="s">
        <v>10</v>
      </c>
      <c r="K6235" t="s">
        <v>43</v>
      </c>
      <c r="L6235">
        <v>1</v>
      </c>
      <c r="M6235">
        <v>1003</v>
      </c>
      <c r="O6235" t="s">
        <v>25</v>
      </c>
      <c r="R6235" t="s">
        <v>44</v>
      </c>
      <c r="S6235" s="49" t="str">
        <f t="shared" si="777"/>
        <v>Card</v>
      </c>
      <c r="T6235" s="3">
        <v>0.03</v>
      </c>
      <c r="U6235" s="2">
        <v>7.42</v>
      </c>
      <c r="V6235" s="2">
        <v>1.46</v>
      </c>
      <c r="W6235" s="54">
        <f>_xlfn.XLOOKUP(M6235,Market!A:A,Market!F:F,0)</f>
        <v>0.06</v>
      </c>
      <c r="X6235" s="55">
        <f t="shared" si="778"/>
        <v>0.22259999999999999</v>
      </c>
      <c r="Y6235" s="55">
        <f t="shared" si="779"/>
        <v>5.96</v>
      </c>
      <c r="Z6235" s="54">
        <f t="shared" si="780"/>
        <v>0.80323450134770891</v>
      </c>
      <c r="AA6235" s="49" t="str">
        <f t="shared" ca="1" si="781"/>
        <v>N</v>
      </c>
      <c r="AB6235" s="49">
        <f t="shared" ca="1" si="782"/>
        <v>5</v>
      </c>
      <c r="AC6235" s="49" t="str">
        <f t="shared" ca="1" si="783"/>
        <v>N</v>
      </c>
    </row>
    <row r="6236" spans="1:29" x14ac:dyDescent="0.25">
      <c r="A6236">
        <v>4533</v>
      </c>
      <c r="B6236" s="9">
        <v>43566</v>
      </c>
      <c r="C6236" s="50" t="str">
        <f t="shared" si="776"/>
        <v>N</v>
      </c>
      <c r="D6236" s="52">
        <f>_xlfn.XLOOKUP(B6236,Cal_Date!B:B,Cal_Date!A:A,0)</f>
        <v>2</v>
      </c>
      <c r="E6236">
        <v>2019</v>
      </c>
      <c r="F6236" t="s">
        <v>124</v>
      </c>
      <c r="G6236" t="s">
        <v>129</v>
      </c>
      <c r="H6236" t="s">
        <v>48</v>
      </c>
      <c r="I6236" t="s">
        <v>18</v>
      </c>
      <c r="J6236" t="s">
        <v>10</v>
      </c>
      <c r="K6236" t="s">
        <v>43</v>
      </c>
      <c r="L6236">
        <v>1</v>
      </c>
      <c r="M6236">
        <v>1005</v>
      </c>
      <c r="O6236" t="s">
        <v>25</v>
      </c>
      <c r="R6236" t="s">
        <v>44</v>
      </c>
      <c r="S6236" s="49" t="str">
        <f t="shared" si="777"/>
        <v>Card</v>
      </c>
      <c r="T6236" s="3">
        <v>0.03</v>
      </c>
      <c r="U6236" s="2">
        <v>7.6229999999999993</v>
      </c>
      <c r="V6236" s="2">
        <v>1.46</v>
      </c>
      <c r="W6236" s="54">
        <f>_xlfn.XLOOKUP(M6236,Market!A:A,Market!F:F,0)</f>
        <v>8.8999999999999996E-2</v>
      </c>
      <c r="X6236" s="55">
        <f t="shared" si="778"/>
        <v>0.22868999999999998</v>
      </c>
      <c r="Y6236" s="55">
        <f t="shared" si="779"/>
        <v>6.1629999999999994</v>
      </c>
      <c r="Z6236" s="54">
        <f t="shared" si="780"/>
        <v>0.80847435392889933</v>
      </c>
      <c r="AA6236" s="49" t="str">
        <f t="shared" ca="1" si="781"/>
        <v>N</v>
      </c>
      <c r="AB6236" s="49">
        <f t="shared" ca="1" si="782"/>
        <v>5</v>
      </c>
      <c r="AC6236" s="49" t="str">
        <f t="shared" ca="1" si="783"/>
        <v>N</v>
      </c>
    </row>
    <row r="6237" spans="1:29" x14ac:dyDescent="0.25">
      <c r="A6237">
        <v>4534</v>
      </c>
      <c r="B6237" s="9">
        <v>43566</v>
      </c>
      <c r="C6237" s="50" t="str">
        <f t="shared" si="776"/>
        <v>N</v>
      </c>
      <c r="D6237" s="52">
        <f>_xlfn.XLOOKUP(B6237,Cal_Date!B:B,Cal_Date!A:A,0)</f>
        <v>2</v>
      </c>
      <c r="E6237">
        <v>2019</v>
      </c>
      <c r="F6237" t="s">
        <v>124</v>
      </c>
      <c r="G6237" t="s">
        <v>129</v>
      </c>
      <c r="H6237" t="s">
        <v>14</v>
      </c>
      <c r="I6237" t="s">
        <v>18</v>
      </c>
      <c r="J6237" t="s">
        <v>15</v>
      </c>
      <c r="K6237" t="s">
        <v>43</v>
      </c>
      <c r="L6237">
        <v>1</v>
      </c>
      <c r="M6237">
        <v>1005</v>
      </c>
      <c r="O6237" t="s">
        <v>25</v>
      </c>
      <c r="R6237" t="s">
        <v>44</v>
      </c>
      <c r="S6237" s="49" t="str">
        <f t="shared" si="777"/>
        <v>Card</v>
      </c>
      <c r="T6237" s="3">
        <v>0.03</v>
      </c>
      <c r="U6237" s="2">
        <v>7.0785</v>
      </c>
      <c r="V6237" s="2">
        <v>2.1</v>
      </c>
      <c r="W6237" s="54">
        <f>_xlfn.XLOOKUP(M6237,Market!A:A,Market!F:F,0)</f>
        <v>8.8999999999999996E-2</v>
      </c>
      <c r="X6237" s="55">
        <f t="shared" si="778"/>
        <v>0.21235499999999999</v>
      </c>
      <c r="Y6237" s="55">
        <f t="shared" si="779"/>
        <v>4.9785000000000004</v>
      </c>
      <c r="Z6237" s="54">
        <f t="shared" si="780"/>
        <v>0.70332697605424888</v>
      </c>
      <c r="AA6237" s="49" t="str">
        <f t="shared" ca="1" si="781"/>
        <v>N</v>
      </c>
      <c r="AB6237" s="49">
        <f t="shared" ca="1" si="782"/>
        <v>5</v>
      </c>
      <c r="AC6237" s="49" t="str">
        <f t="shared" ca="1" si="783"/>
        <v>N</v>
      </c>
    </row>
    <row r="6238" spans="1:29" x14ac:dyDescent="0.25">
      <c r="A6238">
        <v>4535</v>
      </c>
      <c r="B6238" s="9">
        <v>43566</v>
      </c>
      <c r="C6238" s="50" t="str">
        <f t="shared" si="776"/>
        <v>N</v>
      </c>
      <c r="D6238" s="52">
        <f>_xlfn.XLOOKUP(B6238,Cal_Date!B:B,Cal_Date!A:A,0)</f>
        <v>2</v>
      </c>
      <c r="E6238">
        <v>2019</v>
      </c>
      <c r="F6238" t="s">
        <v>124</v>
      </c>
      <c r="G6238" t="s">
        <v>129</v>
      </c>
      <c r="H6238" t="s">
        <v>48</v>
      </c>
      <c r="I6238" t="s">
        <v>18</v>
      </c>
      <c r="J6238" t="s">
        <v>10</v>
      </c>
      <c r="K6238" t="s">
        <v>43</v>
      </c>
      <c r="L6238">
        <v>1</v>
      </c>
      <c r="M6238">
        <v>1006</v>
      </c>
      <c r="O6238" t="s">
        <v>28</v>
      </c>
      <c r="R6238" t="s">
        <v>44</v>
      </c>
      <c r="S6238" s="49" t="str">
        <f t="shared" si="777"/>
        <v>Card</v>
      </c>
      <c r="T6238" s="3">
        <v>0.03</v>
      </c>
      <c r="U6238" s="2">
        <v>7.6229999999999993</v>
      </c>
      <c r="V6238" s="2">
        <v>1.46</v>
      </c>
      <c r="W6238" s="54">
        <f>_xlfn.XLOOKUP(M6238,Market!A:A,Market!F:F,0)</f>
        <v>8.8999999999999996E-2</v>
      </c>
      <c r="X6238" s="55">
        <f t="shared" si="778"/>
        <v>0.22868999999999998</v>
      </c>
      <c r="Y6238" s="55">
        <f t="shared" si="779"/>
        <v>6.1629999999999994</v>
      </c>
      <c r="Z6238" s="54">
        <f t="shared" si="780"/>
        <v>0.80847435392889933</v>
      </c>
      <c r="AA6238" s="49" t="str">
        <f t="shared" ca="1" si="781"/>
        <v>N</v>
      </c>
      <c r="AB6238" s="49">
        <f t="shared" ca="1" si="782"/>
        <v>5</v>
      </c>
      <c r="AC6238" s="49" t="str">
        <f t="shared" ca="1" si="783"/>
        <v>N</v>
      </c>
    </row>
    <row r="6239" spans="1:29" x14ac:dyDescent="0.25">
      <c r="A6239">
        <v>4536</v>
      </c>
      <c r="B6239" s="9">
        <v>43566</v>
      </c>
      <c r="C6239" s="50" t="str">
        <f t="shared" si="776"/>
        <v>N</v>
      </c>
      <c r="D6239" s="52">
        <f>_xlfn.XLOOKUP(B6239,Cal_Date!B:B,Cal_Date!A:A,0)</f>
        <v>2</v>
      </c>
      <c r="E6239">
        <v>2019</v>
      </c>
      <c r="F6239" t="s">
        <v>124</v>
      </c>
      <c r="G6239" t="s">
        <v>129</v>
      </c>
      <c r="H6239" t="s">
        <v>48</v>
      </c>
      <c r="I6239" t="s">
        <v>18</v>
      </c>
      <c r="J6239" t="s">
        <v>10</v>
      </c>
      <c r="K6239" t="s">
        <v>43</v>
      </c>
      <c r="L6239">
        <v>2</v>
      </c>
      <c r="M6239">
        <v>1007</v>
      </c>
      <c r="O6239" t="s">
        <v>28</v>
      </c>
      <c r="R6239" t="s">
        <v>44</v>
      </c>
      <c r="S6239" s="49" t="str">
        <f t="shared" si="777"/>
        <v>Card</v>
      </c>
      <c r="T6239" s="3">
        <v>0.03</v>
      </c>
      <c r="U6239" s="2">
        <v>15.245999999999999</v>
      </c>
      <c r="V6239" s="2">
        <v>2.92</v>
      </c>
      <c r="W6239" s="54">
        <f>_xlfn.XLOOKUP(M6239,Market!A:A,Market!F:F,0)</f>
        <v>8.8999999999999996E-2</v>
      </c>
      <c r="X6239" s="55">
        <f t="shared" si="778"/>
        <v>0.45737999999999995</v>
      </c>
      <c r="Y6239" s="55">
        <f t="shared" si="779"/>
        <v>12.325999999999999</v>
      </c>
      <c r="Z6239" s="54">
        <f t="shared" si="780"/>
        <v>0.80847435392889933</v>
      </c>
      <c r="AA6239" s="49" t="str">
        <f t="shared" ca="1" si="781"/>
        <v>N</v>
      </c>
      <c r="AB6239" s="49">
        <f t="shared" ca="1" si="782"/>
        <v>5</v>
      </c>
      <c r="AC6239" s="49" t="str">
        <f t="shared" ca="1" si="783"/>
        <v>N</v>
      </c>
    </row>
    <row r="6240" spans="1:29" x14ac:dyDescent="0.25">
      <c r="A6240">
        <v>4537</v>
      </c>
      <c r="B6240" s="9">
        <v>43566</v>
      </c>
      <c r="C6240" s="50" t="str">
        <f t="shared" si="776"/>
        <v>N</v>
      </c>
      <c r="D6240" s="52">
        <f>_xlfn.XLOOKUP(B6240,Cal_Date!B:B,Cal_Date!A:A,0)</f>
        <v>2</v>
      </c>
      <c r="E6240">
        <v>2019</v>
      </c>
      <c r="F6240" t="s">
        <v>124</v>
      </c>
      <c r="G6240" t="s">
        <v>129</v>
      </c>
      <c r="H6240" t="s">
        <v>48</v>
      </c>
      <c r="I6240" t="s">
        <v>18</v>
      </c>
      <c r="J6240" t="s">
        <v>10</v>
      </c>
      <c r="K6240" t="s">
        <v>43</v>
      </c>
      <c r="L6240">
        <v>1</v>
      </c>
      <c r="M6240">
        <v>1008</v>
      </c>
      <c r="O6240" t="s">
        <v>28</v>
      </c>
      <c r="R6240" t="s">
        <v>44</v>
      </c>
      <c r="S6240" s="49" t="str">
        <f t="shared" si="777"/>
        <v>Card</v>
      </c>
      <c r="T6240" s="3">
        <v>0.03</v>
      </c>
      <c r="U6240" s="2">
        <v>7.6229999999999993</v>
      </c>
      <c r="V6240" s="2">
        <v>1.46</v>
      </c>
      <c r="W6240" s="54">
        <f>_xlfn.XLOOKUP(M6240,Market!A:A,Market!F:F,0)</f>
        <v>8.8999999999999996E-2</v>
      </c>
      <c r="X6240" s="55">
        <f t="shared" si="778"/>
        <v>0.22868999999999998</v>
      </c>
      <c r="Y6240" s="55">
        <f t="shared" si="779"/>
        <v>6.1629999999999994</v>
      </c>
      <c r="Z6240" s="54">
        <f t="shared" si="780"/>
        <v>0.80847435392889933</v>
      </c>
      <c r="AA6240" s="49" t="str">
        <f t="shared" ca="1" si="781"/>
        <v>N</v>
      </c>
      <c r="AB6240" s="49">
        <f t="shared" ca="1" si="782"/>
        <v>5</v>
      </c>
      <c r="AC6240" s="49" t="str">
        <f t="shared" ca="1" si="783"/>
        <v>N</v>
      </c>
    </row>
    <row r="6241" spans="1:29" x14ac:dyDescent="0.25">
      <c r="A6241">
        <v>4538</v>
      </c>
      <c r="B6241" s="9">
        <v>43566</v>
      </c>
      <c r="C6241" s="50" t="str">
        <f t="shared" si="776"/>
        <v>N</v>
      </c>
      <c r="D6241" s="52">
        <f>_xlfn.XLOOKUP(B6241,Cal_Date!B:B,Cal_Date!A:A,0)</f>
        <v>2</v>
      </c>
      <c r="E6241">
        <v>2019</v>
      </c>
      <c r="F6241" t="s">
        <v>124</v>
      </c>
      <c r="G6241" t="s">
        <v>129</v>
      </c>
      <c r="H6241" t="s">
        <v>11</v>
      </c>
      <c r="I6241" t="s">
        <v>11</v>
      </c>
      <c r="J6241" t="s">
        <v>15</v>
      </c>
      <c r="K6241" t="s">
        <v>42</v>
      </c>
      <c r="L6241">
        <v>1</v>
      </c>
      <c r="M6241">
        <v>1009</v>
      </c>
      <c r="O6241" t="s">
        <v>28</v>
      </c>
      <c r="R6241" t="s">
        <v>44</v>
      </c>
      <c r="S6241" s="49" t="str">
        <f t="shared" si="777"/>
        <v>Card</v>
      </c>
      <c r="T6241" s="3">
        <v>0.03</v>
      </c>
      <c r="U6241" s="2">
        <v>2.7225000000000001</v>
      </c>
      <c r="V6241" s="2">
        <v>0.87</v>
      </c>
      <c r="W6241" s="54">
        <f>_xlfn.XLOOKUP(M6241,Market!A:A,Market!F:F,0)</f>
        <v>8.8999999999999996E-2</v>
      </c>
      <c r="X6241" s="55">
        <f t="shared" si="778"/>
        <v>8.1674999999999998E-2</v>
      </c>
      <c r="Y6241" s="55">
        <f t="shared" si="779"/>
        <v>1.8525</v>
      </c>
      <c r="Z6241" s="54">
        <f t="shared" si="780"/>
        <v>0.68044077134986225</v>
      </c>
      <c r="AA6241" s="49" t="str">
        <f t="shared" ca="1" si="781"/>
        <v>N</v>
      </c>
      <c r="AB6241" s="49">
        <f t="shared" ca="1" si="782"/>
        <v>5</v>
      </c>
      <c r="AC6241" s="49" t="str">
        <f t="shared" ca="1" si="783"/>
        <v>N</v>
      </c>
    </row>
    <row r="6242" spans="1:29" x14ac:dyDescent="0.25">
      <c r="A6242">
        <v>4539</v>
      </c>
      <c r="B6242" s="9">
        <v>43566</v>
      </c>
      <c r="C6242" s="50" t="str">
        <f t="shared" si="776"/>
        <v>N</v>
      </c>
      <c r="D6242" s="52">
        <f>_xlfn.XLOOKUP(B6242,Cal_Date!B:B,Cal_Date!A:A,0)</f>
        <v>2</v>
      </c>
      <c r="E6242">
        <v>2019</v>
      </c>
      <c r="F6242" t="s">
        <v>124</v>
      </c>
      <c r="G6242" t="s">
        <v>129</v>
      </c>
      <c r="H6242" t="s">
        <v>14</v>
      </c>
      <c r="I6242" t="s">
        <v>18</v>
      </c>
      <c r="J6242" t="s">
        <v>15</v>
      </c>
      <c r="K6242" t="s">
        <v>43</v>
      </c>
      <c r="L6242">
        <v>1</v>
      </c>
      <c r="M6242">
        <v>1006</v>
      </c>
      <c r="O6242" t="s">
        <v>28</v>
      </c>
      <c r="R6242" t="s">
        <v>44</v>
      </c>
      <c r="S6242" s="49" t="str">
        <f t="shared" si="777"/>
        <v>Card</v>
      </c>
      <c r="T6242" s="3">
        <v>0.03</v>
      </c>
      <c r="U6242" s="2">
        <v>7.0785</v>
      </c>
      <c r="V6242" s="2">
        <v>2.1</v>
      </c>
      <c r="W6242" s="54">
        <f>_xlfn.XLOOKUP(M6242,Market!A:A,Market!F:F,0)</f>
        <v>8.8999999999999996E-2</v>
      </c>
      <c r="X6242" s="55">
        <f t="shared" si="778"/>
        <v>0.21235499999999999</v>
      </c>
      <c r="Y6242" s="55">
        <f t="shared" si="779"/>
        <v>4.9785000000000004</v>
      </c>
      <c r="Z6242" s="54">
        <f t="shared" si="780"/>
        <v>0.70332697605424888</v>
      </c>
      <c r="AA6242" s="49" t="str">
        <f t="shared" ca="1" si="781"/>
        <v>N</v>
      </c>
      <c r="AB6242" s="49">
        <f t="shared" ca="1" si="782"/>
        <v>5</v>
      </c>
      <c r="AC6242" s="49" t="str">
        <f t="shared" ca="1" si="783"/>
        <v>N</v>
      </c>
    </row>
    <row r="6243" spans="1:29" x14ac:dyDescent="0.25">
      <c r="A6243">
        <v>4540</v>
      </c>
      <c r="B6243" s="9">
        <v>43566</v>
      </c>
      <c r="C6243" s="50" t="str">
        <f t="shared" si="776"/>
        <v>N</v>
      </c>
      <c r="D6243" s="52">
        <f>_xlfn.XLOOKUP(B6243,Cal_Date!B:B,Cal_Date!A:A,0)</f>
        <v>2</v>
      </c>
      <c r="E6243">
        <v>2019</v>
      </c>
      <c r="F6243" t="s">
        <v>124</v>
      </c>
      <c r="G6243" t="s">
        <v>129</v>
      </c>
      <c r="H6243" t="s">
        <v>48</v>
      </c>
      <c r="I6243" t="s">
        <v>18</v>
      </c>
      <c r="J6243" t="s">
        <v>10</v>
      </c>
      <c r="K6243" t="s">
        <v>43</v>
      </c>
      <c r="L6243">
        <v>1</v>
      </c>
      <c r="M6243">
        <v>1007</v>
      </c>
      <c r="O6243" t="s">
        <v>28</v>
      </c>
      <c r="R6243" t="s">
        <v>44</v>
      </c>
      <c r="S6243" s="49" t="str">
        <f t="shared" si="777"/>
        <v>Card</v>
      </c>
      <c r="T6243" s="3">
        <v>0.03</v>
      </c>
      <c r="U6243" s="2">
        <v>7.6229999999999993</v>
      </c>
      <c r="V6243" s="2">
        <v>1.46</v>
      </c>
      <c r="W6243" s="54">
        <f>_xlfn.XLOOKUP(M6243,Market!A:A,Market!F:F,0)</f>
        <v>8.8999999999999996E-2</v>
      </c>
      <c r="X6243" s="55">
        <f t="shared" si="778"/>
        <v>0.22868999999999998</v>
      </c>
      <c r="Y6243" s="55">
        <f t="shared" si="779"/>
        <v>6.1629999999999994</v>
      </c>
      <c r="Z6243" s="54">
        <f t="shared" si="780"/>
        <v>0.80847435392889933</v>
      </c>
      <c r="AA6243" s="49" t="str">
        <f t="shared" ca="1" si="781"/>
        <v>N</v>
      </c>
      <c r="AB6243" s="49">
        <f t="shared" ca="1" si="782"/>
        <v>5</v>
      </c>
      <c r="AC6243" s="49" t="str">
        <f t="shared" ca="1" si="783"/>
        <v>N</v>
      </c>
    </row>
    <row r="6244" spans="1:29" x14ac:dyDescent="0.25">
      <c r="A6244">
        <v>4541</v>
      </c>
      <c r="B6244" s="9">
        <v>43566</v>
      </c>
      <c r="C6244" s="50" t="str">
        <f t="shared" si="776"/>
        <v>N</v>
      </c>
      <c r="D6244" s="52">
        <f>_xlfn.XLOOKUP(B6244,Cal_Date!B:B,Cal_Date!A:A,0)</f>
        <v>2</v>
      </c>
      <c r="E6244">
        <v>2019</v>
      </c>
      <c r="F6244" t="s">
        <v>124</v>
      </c>
      <c r="G6244" t="s">
        <v>129</v>
      </c>
      <c r="H6244" t="s">
        <v>48</v>
      </c>
      <c r="I6244" t="s">
        <v>18</v>
      </c>
      <c r="J6244" t="s">
        <v>10</v>
      </c>
      <c r="K6244" t="s">
        <v>43</v>
      </c>
      <c r="L6244">
        <v>1</v>
      </c>
      <c r="M6244">
        <v>1007</v>
      </c>
      <c r="O6244" t="s">
        <v>28</v>
      </c>
      <c r="R6244" t="s">
        <v>44</v>
      </c>
      <c r="S6244" s="49" t="str">
        <f t="shared" si="777"/>
        <v>Card</v>
      </c>
      <c r="T6244" s="3">
        <v>0.03</v>
      </c>
      <c r="U6244" s="2">
        <v>7.6229999999999993</v>
      </c>
      <c r="V6244" s="2">
        <v>1.46</v>
      </c>
      <c r="W6244" s="54">
        <f>_xlfn.XLOOKUP(M6244,Market!A:A,Market!F:F,0)</f>
        <v>8.8999999999999996E-2</v>
      </c>
      <c r="X6244" s="55">
        <f t="shared" si="778"/>
        <v>0.22868999999999998</v>
      </c>
      <c r="Y6244" s="55">
        <f t="shared" si="779"/>
        <v>6.1629999999999994</v>
      </c>
      <c r="Z6244" s="54">
        <f t="shared" si="780"/>
        <v>0.80847435392889933</v>
      </c>
      <c r="AA6244" s="49" t="str">
        <f t="shared" ca="1" si="781"/>
        <v>N</v>
      </c>
      <c r="AB6244" s="49">
        <f t="shared" ca="1" si="782"/>
        <v>5</v>
      </c>
      <c r="AC6244" s="49" t="str">
        <f t="shared" ca="1" si="783"/>
        <v>N</v>
      </c>
    </row>
    <row r="6245" spans="1:29" x14ac:dyDescent="0.25">
      <c r="A6245">
        <v>4542</v>
      </c>
      <c r="B6245" s="9">
        <v>43566</v>
      </c>
      <c r="C6245" s="50" t="str">
        <f t="shared" si="776"/>
        <v>N</v>
      </c>
      <c r="D6245" s="52">
        <f>_xlfn.XLOOKUP(B6245,Cal_Date!B:B,Cal_Date!A:A,0)</f>
        <v>2</v>
      </c>
      <c r="E6245">
        <v>2019</v>
      </c>
      <c r="F6245" t="s">
        <v>124</v>
      </c>
      <c r="G6245" t="s">
        <v>129</v>
      </c>
      <c r="H6245" t="s">
        <v>48</v>
      </c>
      <c r="I6245" t="s">
        <v>18</v>
      </c>
      <c r="J6245" t="s">
        <v>10</v>
      </c>
      <c r="K6245" t="s">
        <v>43</v>
      </c>
      <c r="L6245">
        <v>2</v>
      </c>
      <c r="M6245">
        <v>1007</v>
      </c>
      <c r="O6245" t="s">
        <v>28</v>
      </c>
      <c r="R6245" t="s">
        <v>44</v>
      </c>
      <c r="S6245" s="49" t="str">
        <f t="shared" si="777"/>
        <v>Card</v>
      </c>
      <c r="T6245" s="3">
        <v>0.03</v>
      </c>
      <c r="U6245" s="2">
        <v>15.245999999999999</v>
      </c>
      <c r="V6245" s="2">
        <v>2.92</v>
      </c>
      <c r="W6245" s="54">
        <f>_xlfn.XLOOKUP(M6245,Market!A:A,Market!F:F,0)</f>
        <v>8.8999999999999996E-2</v>
      </c>
      <c r="X6245" s="55">
        <f t="shared" si="778"/>
        <v>0.45737999999999995</v>
      </c>
      <c r="Y6245" s="55">
        <f t="shared" si="779"/>
        <v>12.325999999999999</v>
      </c>
      <c r="Z6245" s="54">
        <f t="shared" si="780"/>
        <v>0.80847435392889933</v>
      </c>
      <c r="AA6245" s="49" t="str">
        <f t="shared" ca="1" si="781"/>
        <v>N</v>
      </c>
      <c r="AB6245" s="49">
        <f t="shared" ca="1" si="782"/>
        <v>5</v>
      </c>
      <c r="AC6245" s="49" t="str">
        <f t="shared" ca="1" si="783"/>
        <v>N</v>
      </c>
    </row>
    <row r="6246" spans="1:29" x14ac:dyDescent="0.25">
      <c r="A6246">
        <v>4543</v>
      </c>
      <c r="B6246" s="9">
        <v>43566</v>
      </c>
      <c r="C6246" s="50" t="str">
        <f t="shared" si="776"/>
        <v>N</v>
      </c>
      <c r="D6246" s="52">
        <f>_xlfn.XLOOKUP(B6246,Cal_Date!B:B,Cal_Date!A:A,0)</f>
        <v>2</v>
      </c>
      <c r="E6246">
        <v>2019</v>
      </c>
      <c r="F6246" t="s">
        <v>124</v>
      </c>
      <c r="G6246" t="s">
        <v>129</v>
      </c>
      <c r="H6246" t="s">
        <v>11</v>
      </c>
      <c r="I6246" t="s">
        <v>11</v>
      </c>
      <c r="J6246" t="s">
        <v>15</v>
      </c>
      <c r="K6246" t="s">
        <v>42</v>
      </c>
      <c r="L6246">
        <v>2</v>
      </c>
      <c r="M6246">
        <v>1005</v>
      </c>
      <c r="O6246" t="s">
        <v>25</v>
      </c>
      <c r="R6246" t="s">
        <v>44</v>
      </c>
      <c r="S6246" s="49" t="str">
        <f t="shared" si="777"/>
        <v>Card</v>
      </c>
      <c r="T6246" s="3">
        <v>0.03</v>
      </c>
      <c r="U6246" s="2">
        <v>5.4450000000000003</v>
      </c>
      <c r="V6246" s="2">
        <v>1.74</v>
      </c>
      <c r="W6246" s="54">
        <f>_xlfn.XLOOKUP(M6246,Market!A:A,Market!F:F,0)</f>
        <v>8.8999999999999996E-2</v>
      </c>
      <c r="X6246" s="55">
        <f t="shared" si="778"/>
        <v>0.16335</v>
      </c>
      <c r="Y6246" s="55">
        <f t="shared" si="779"/>
        <v>3.7050000000000001</v>
      </c>
      <c r="Z6246" s="54">
        <f t="shared" si="780"/>
        <v>0.68044077134986225</v>
      </c>
      <c r="AA6246" s="49" t="str">
        <f t="shared" ca="1" si="781"/>
        <v>N</v>
      </c>
      <c r="AB6246" s="49">
        <f t="shared" ca="1" si="782"/>
        <v>5</v>
      </c>
      <c r="AC6246" s="49" t="str">
        <f t="shared" ca="1" si="783"/>
        <v>N</v>
      </c>
    </row>
    <row r="6247" spans="1:29" x14ac:dyDescent="0.25">
      <c r="A6247">
        <v>4544</v>
      </c>
      <c r="B6247" s="9">
        <v>43566</v>
      </c>
      <c r="C6247" s="50" t="str">
        <f t="shared" si="776"/>
        <v>N</v>
      </c>
      <c r="D6247" s="52">
        <f>_xlfn.XLOOKUP(B6247,Cal_Date!B:B,Cal_Date!A:A,0)</f>
        <v>2</v>
      </c>
      <c r="E6247">
        <v>2019</v>
      </c>
      <c r="F6247" t="s">
        <v>124</v>
      </c>
      <c r="G6247" t="s">
        <v>129</v>
      </c>
      <c r="H6247" t="s">
        <v>14</v>
      </c>
      <c r="I6247" t="s">
        <v>18</v>
      </c>
      <c r="J6247" t="s">
        <v>15</v>
      </c>
      <c r="K6247" t="s">
        <v>43</v>
      </c>
      <c r="L6247">
        <v>1</v>
      </c>
      <c r="M6247">
        <v>1005</v>
      </c>
      <c r="O6247" t="s">
        <v>25</v>
      </c>
      <c r="R6247" t="s">
        <v>44</v>
      </c>
      <c r="S6247" s="49" t="str">
        <f t="shared" si="777"/>
        <v>Card</v>
      </c>
      <c r="T6247" s="3">
        <v>0.03</v>
      </c>
      <c r="U6247" s="2">
        <v>7.0785</v>
      </c>
      <c r="V6247" s="2">
        <v>2.1</v>
      </c>
      <c r="W6247" s="54">
        <f>_xlfn.XLOOKUP(M6247,Market!A:A,Market!F:F,0)</f>
        <v>8.8999999999999996E-2</v>
      </c>
      <c r="X6247" s="55">
        <f t="shared" si="778"/>
        <v>0.21235499999999999</v>
      </c>
      <c r="Y6247" s="55">
        <f t="shared" si="779"/>
        <v>4.9785000000000004</v>
      </c>
      <c r="Z6247" s="54">
        <f t="shared" si="780"/>
        <v>0.70332697605424888</v>
      </c>
      <c r="AA6247" s="49" t="str">
        <f t="shared" ca="1" si="781"/>
        <v>N</v>
      </c>
      <c r="AB6247" s="49">
        <f t="shared" ca="1" si="782"/>
        <v>5</v>
      </c>
      <c r="AC6247" s="49" t="str">
        <f t="shared" ca="1" si="783"/>
        <v>N</v>
      </c>
    </row>
    <row r="6248" spans="1:29" x14ac:dyDescent="0.25">
      <c r="A6248">
        <v>4545</v>
      </c>
      <c r="B6248" s="9">
        <v>43566</v>
      </c>
      <c r="C6248" s="50" t="str">
        <f t="shared" si="776"/>
        <v>N</v>
      </c>
      <c r="D6248" s="52">
        <f>_xlfn.XLOOKUP(B6248,Cal_Date!B:B,Cal_Date!A:A,0)</f>
        <v>2</v>
      </c>
      <c r="E6248">
        <v>2019</v>
      </c>
      <c r="F6248" t="s">
        <v>124</v>
      </c>
      <c r="G6248" t="s">
        <v>129</v>
      </c>
      <c r="H6248" t="s">
        <v>48</v>
      </c>
      <c r="I6248" t="s">
        <v>18</v>
      </c>
      <c r="J6248" t="s">
        <v>10</v>
      </c>
      <c r="K6248" t="s">
        <v>43</v>
      </c>
      <c r="L6248">
        <v>1</v>
      </c>
      <c r="M6248">
        <v>1002</v>
      </c>
      <c r="O6248" t="s">
        <v>28</v>
      </c>
      <c r="R6248" t="s">
        <v>44</v>
      </c>
      <c r="S6248" s="49" t="str">
        <f t="shared" si="777"/>
        <v>Card</v>
      </c>
      <c r="T6248" s="3">
        <v>0.03</v>
      </c>
      <c r="U6248" s="2">
        <v>7.42</v>
      </c>
      <c r="V6248" s="2">
        <v>1.46</v>
      </c>
      <c r="W6248" s="54">
        <f>_xlfn.XLOOKUP(M6248,Market!A:A,Market!F:F,0)</f>
        <v>0.06</v>
      </c>
      <c r="X6248" s="55">
        <f t="shared" si="778"/>
        <v>0.22259999999999999</v>
      </c>
      <c r="Y6248" s="55">
        <f t="shared" si="779"/>
        <v>5.96</v>
      </c>
      <c r="Z6248" s="54">
        <f t="shared" si="780"/>
        <v>0.80323450134770891</v>
      </c>
      <c r="AA6248" s="49" t="str">
        <f t="shared" ca="1" si="781"/>
        <v>N</v>
      </c>
      <c r="AB6248" s="49">
        <f t="shared" ca="1" si="782"/>
        <v>5</v>
      </c>
      <c r="AC6248" s="49" t="str">
        <f t="shared" ca="1" si="783"/>
        <v>N</v>
      </c>
    </row>
    <row r="6249" spans="1:29" x14ac:dyDescent="0.25">
      <c r="A6249">
        <v>4546</v>
      </c>
      <c r="B6249" s="9">
        <v>43566</v>
      </c>
      <c r="C6249" s="50" t="str">
        <f t="shared" si="776"/>
        <v>N</v>
      </c>
      <c r="D6249" s="52">
        <f>_xlfn.XLOOKUP(B6249,Cal_Date!B:B,Cal_Date!A:A,0)</f>
        <v>2</v>
      </c>
      <c r="E6249">
        <v>2019</v>
      </c>
      <c r="F6249" t="s">
        <v>124</v>
      </c>
      <c r="G6249" t="s">
        <v>129</v>
      </c>
      <c r="H6249" t="s">
        <v>48</v>
      </c>
      <c r="I6249" t="s">
        <v>18</v>
      </c>
      <c r="J6249" t="s">
        <v>10</v>
      </c>
      <c r="K6249" t="s">
        <v>43</v>
      </c>
      <c r="L6249">
        <v>1</v>
      </c>
      <c r="M6249">
        <v>1004</v>
      </c>
      <c r="O6249" t="s">
        <v>28</v>
      </c>
      <c r="R6249" t="s">
        <v>44</v>
      </c>
      <c r="S6249" s="49" t="str">
        <f t="shared" si="777"/>
        <v>Card</v>
      </c>
      <c r="T6249" s="3">
        <v>0.03</v>
      </c>
      <c r="U6249" s="2">
        <v>7.42</v>
      </c>
      <c r="V6249" s="2">
        <v>1.46</v>
      </c>
      <c r="W6249" s="54">
        <f>_xlfn.XLOOKUP(M6249,Market!A:A,Market!F:F,0)</f>
        <v>0.06</v>
      </c>
      <c r="X6249" s="55">
        <f t="shared" si="778"/>
        <v>0.22259999999999999</v>
      </c>
      <c r="Y6249" s="55">
        <f t="shared" si="779"/>
        <v>5.96</v>
      </c>
      <c r="Z6249" s="54">
        <f t="shared" si="780"/>
        <v>0.80323450134770891</v>
      </c>
      <c r="AA6249" s="49" t="str">
        <f t="shared" ca="1" si="781"/>
        <v>N</v>
      </c>
      <c r="AB6249" s="49">
        <f t="shared" ca="1" si="782"/>
        <v>5</v>
      </c>
      <c r="AC6249" s="49" t="str">
        <f t="shared" ca="1" si="783"/>
        <v>N</v>
      </c>
    </row>
    <row r="6250" spans="1:29" x14ac:dyDescent="0.25">
      <c r="A6250">
        <v>4547</v>
      </c>
      <c r="B6250" s="9">
        <v>43566</v>
      </c>
      <c r="C6250" s="50" t="str">
        <f t="shared" si="776"/>
        <v>N</v>
      </c>
      <c r="D6250" s="52">
        <f>_xlfn.XLOOKUP(B6250,Cal_Date!B:B,Cal_Date!A:A,0)</f>
        <v>2</v>
      </c>
      <c r="E6250">
        <v>2019</v>
      </c>
      <c r="F6250" t="s">
        <v>124</v>
      </c>
      <c r="G6250" t="s">
        <v>129</v>
      </c>
      <c r="H6250" t="s">
        <v>48</v>
      </c>
      <c r="I6250" t="s">
        <v>18</v>
      </c>
      <c r="J6250" t="s">
        <v>10</v>
      </c>
      <c r="K6250" t="s">
        <v>43</v>
      </c>
      <c r="L6250">
        <v>2</v>
      </c>
      <c r="M6250">
        <v>1005</v>
      </c>
      <c r="O6250" t="s">
        <v>25</v>
      </c>
      <c r="R6250" t="s">
        <v>46</v>
      </c>
      <c r="S6250" s="49" t="str">
        <f t="shared" si="777"/>
        <v>Card</v>
      </c>
      <c r="T6250" s="3">
        <v>0.04</v>
      </c>
      <c r="U6250" s="2">
        <v>15.245999999999999</v>
      </c>
      <c r="V6250" s="2">
        <v>2.92</v>
      </c>
      <c r="W6250" s="54">
        <f>_xlfn.XLOOKUP(M6250,Market!A:A,Market!F:F,0)</f>
        <v>8.8999999999999996E-2</v>
      </c>
      <c r="X6250" s="55">
        <f t="shared" si="778"/>
        <v>0.60983999999999994</v>
      </c>
      <c r="Y6250" s="55">
        <f t="shared" si="779"/>
        <v>12.325999999999999</v>
      </c>
      <c r="Z6250" s="54">
        <f t="shared" si="780"/>
        <v>0.80847435392889933</v>
      </c>
      <c r="AA6250" s="49" t="str">
        <f t="shared" ca="1" si="781"/>
        <v>N</v>
      </c>
      <c r="AB6250" s="49">
        <f t="shared" ca="1" si="782"/>
        <v>5</v>
      </c>
      <c r="AC6250" s="49" t="str">
        <f t="shared" ca="1" si="783"/>
        <v>N</v>
      </c>
    </row>
    <row r="6251" spans="1:29" x14ac:dyDescent="0.25">
      <c r="A6251">
        <v>4548</v>
      </c>
      <c r="B6251" s="9">
        <v>43566</v>
      </c>
      <c r="C6251" s="50" t="str">
        <f t="shared" si="776"/>
        <v>N</v>
      </c>
      <c r="D6251" s="52">
        <f>_xlfn.XLOOKUP(B6251,Cal_Date!B:B,Cal_Date!A:A,0)</f>
        <v>2</v>
      </c>
      <c r="E6251">
        <v>2019</v>
      </c>
      <c r="F6251" t="s">
        <v>124</v>
      </c>
      <c r="G6251" t="s">
        <v>129</v>
      </c>
      <c r="H6251" t="s">
        <v>11</v>
      </c>
      <c r="I6251" t="s">
        <v>11</v>
      </c>
      <c r="J6251" t="s">
        <v>15</v>
      </c>
      <c r="K6251" t="s">
        <v>42</v>
      </c>
      <c r="L6251">
        <v>1</v>
      </c>
      <c r="M6251">
        <v>1001</v>
      </c>
      <c r="O6251" t="s">
        <v>25</v>
      </c>
      <c r="R6251" t="s">
        <v>44</v>
      </c>
      <c r="S6251" s="49" t="str">
        <f t="shared" si="777"/>
        <v>Card</v>
      </c>
      <c r="T6251" s="3">
        <v>0.03</v>
      </c>
      <c r="U6251" s="2">
        <v>2.6500000000000004</v>
      </c>
      <c r="V6251" s="2">
        <v>0.87</v>
      </c>
      <c r="W6251" s="54">
        <f>_xlfn.XLOOKUP(M6251,Market!A:A,Market!F:F,0)</f>
        <v>0.06</v>
      </c>
      <c r="X6251" s="55">
        <f t="shared" si="778"/>
        <v>7.9500000000000001E-2</v>
      </c>
      <c r="Y6251" s="55">
        <f t="shared" si="779"/>
        <v>1.7800000000000002</v>
      </c>
      <c r="Z6251" s="54">
        <f t="shared" si="780"/>
        <v>0.67169811320754713</v>
      </c>
      <c r="AA6251" s="49" t="str">
        <f t="shared" ca="1" si="781"/>
        <v>N</v>
      </c>
      <c r="AB6251" s="49">
        <f t="shared" ca="1" si="782"/>
        <v>5</v>
      </c>
      <c r="AC6251" s="49" t="str">
        <f t="shared" ca="1" si="783"/>
        <v>N</v>
      </c>
    </row>
    <row r="6252" spans="1:29" x14ac:dyDescent="0.25">
      <c r="A6252">
        <v>4549</v>
      </c>
      <c r="B6252" s="9">
        <v>43566</v>
      </c>
      <c r="C6252" s="50" t="str">
        <f t="shared" si="776"/>
        <v>N</v>
      </c>
      <c r="D6252" s="52">
        <f>_xlfn.XLOOKUP(B6252,Cal_Date!B:B,Cal_Date!A:A,0)</f>
        <v>2</v>
      </c>
      <c r="E6252">
        <v>2019</v>
      </c>
      <c r="F6252" t="s">
        <v>124</v>
      </c>
      <c r="G6252" t="s">
        <v>129</v>
      </c>
      <c r="H6252" t="s">
        <v>11</v>
      </c>
      <c r="I6252" t="s">
        <v>11</v>
      </c>
      <c r="J6252" t="s">
        <v>15</v>
      </c>
      <c r="K6252" t="s">
        <v>42</v>
      </c>
      <c r="L6252">
        <v>2</v>
      </c>
      <c r="M6252">
        <v>1010</v>
      </c>
      <c r="O6252" t="s">
        <v>25</v>
      </c>
      <c r="R6252" t="s">
        <v>44</v>
      </c>
      <c r="S6252" s="49" t="str">
        <f t="shared" si="777"/>
        <v>Card</v>
      </c>
      <c r="T6252" s="3">
        <v>0.03</v>
      </c>
      <c r="U6252" s="2">
        <v>5.4</v>
      </c>
      <c r="V6252" s="2">
        <v>1.74</v>
      </c>
      <c r="W6252" s="54">
        <f>_xlfn.XLOOKUP(M6252,Market!A:A,Market!F:F,0)</f>
        <v>0.08</v>
      </c>
      <c r="X6252" s="55">
        <f t="shared" si="778"/>
        <v>0.16200000000000001</v>
      </c>
      <c r="Y6252" s="55">
        <f t="shared" si="779"/>
        <v>3.66</v>
      </c>
      <c r="Z6252" s="54">
        <f t="shared" si="780"/>
        <v>0.67777777777777781</v>
      </c>
      <c r="AA6252" s="49" t="str">
        <f t="shared" ca="1" si="781"/>
        <v>N</v>
      </c>
      <c r="AB6252" s="49">
        <f t="shared" ca="1" si="782"/>
        <v>5</v>
      </c>
      <c r="AC6252" s="49" t="str">
        <f t="shared" ca="1" si="783"/>
        <v>N</v>
      </c>
    </row>
    <row r="6253" spans="1:29" x14ac:dyDescent="0.25">
      <c r="A6253">
        <v>4550</v>
      </c>
      <c r="B6253" s="9">
        <v>43566</v>
      </c>
      <c r="C6253" s="50" t="str">
        <f t="shared" si="776"/>
        <v>N</v>
      </c>
      <c r="D6253" s="52">
        <f>_xlfn.XLOOKUP(B6253,Cal_Date!B:B,Cal_Date!A:A,0)</f>
        <v>2</v>
      </c>
      <c r="E6253">
        <v>2019</v>
      </c>
      <c r="F6253" t="s">
        <v>124</v>
      </c>
      <c r="G6253" t="s">
        <v>129</v>
      </c>
      <c r="H6253" t="s">
        <v>48</v>
      </c>
      <c r="I6253" t="s">
        <v>18</v>
      </c>
      <c r="J6253" t="s">
        <v>10</v>
      </c>
      <c r="K6253" t="s">
        <v>43</v>
      </c>
      <c r="L6253">
        <v>1</v>
      </c>
      <c r="M6253">
        <v>1011</v>
      </c>
      <c r="O6253" t="s">
        <v>25</v>
      </c>
      <c r="R6253" t="s">
        <v>44</v>
      </c>
      <c r="S6253" s="49" t="str">
        <f t="shared" si="777"/>
        <v>Card</v>
      </c>
      <c r="T6253" s="3">
        <v>0.03</v>
      </c>
      <c r="U6253" s="2">
        <v>7.42</v>
      </c>
      <c r="V6253" s="2">
        <v>1.46</v>
      </c>
      <c r="W6253" s="54">
        <f>_xlfn.XLOOKUP(M6253,Market!A:A,Market!F:F,0)</f>
        <v>0.06</v>
      </c>
      <c r="X6253" s="55">
        <f t="shared" si="778"/>
        <v>0.22259999999999999</v>
      </c>
      <c r="Y6253" s="55">
        <f t="shared" si="779"/>
        <v>5.96</v>
      </c>
      <c r="Z6253" s="54">
        <f t="shared" si="780"/>
        <v>0.80323450134770891</v>
      </c>
      <c r="AA6253" s="49" t="str">
        <f t="shared" ca="1" si="781"/>
        <v>N</v>
      </c>
      <c r="AB6253" s="49">
        <f t="shared" ca="1" si="782"/>
        <v>5</v>
      </c>
      <c r="AC6253" s="49" t="str">
        <f t="shared" ca="1" si="783"/>
        <v>N</v>
      </c>
    </row>
    <row r="6254" spans="1:29" x14ac:dyDescent="0.25">
      <c r="A6254">
        <v>4551</v>
      </c>
      <c r="B6254" s="9">
        <v>43566</v>
      </c>
      <c r="C6254" s="50" t="str">
        <f t="shared" si="776"/>
        <v>N</v>
      </c>
      <c r="D6254" s="52">
        <f>_xlfn.XLOOKUP(B6254,Cal_Date!B:B,Cal_Date!A:A,0)</f>
        <v>2</v>
      </c>
      <c r="E6254">
        <v>2019</v>
      </c>
      <c r="F6254" t="s">
        <v>124</v>
      </c>
      <c r="G6254" t="s">
        <v>129</v>
      </c>
      <c r="H6254" t="s">
        <v>48</v>
      </c>
      <c r="I6254" t="s">
        <v>18</v>
      </c>
      <c r="J6254" t="s">
        <v>10</v>
      </c>
      <c r="K6254" t="s">
        <v>43</v>
      </c>
      <c r="L6254">
        <v>2</v>
      </c>
      <c r="M6254">
        <v>1011</v>
      </c>
      <c r="O6254" t="s">
        <v>25</v>
      </c>
      <c r="R6254" t="s">
        <v>44</v>
      </c>
      <c r="S6254" s="49" t="str">
        <f t="shared" si="777"/>
        <v>Card</v>
      </c>
      <c r="T6254" s="3">
        <v>0.03</v>
      </c>
      <c r="U6254" s="2">
        <v>14.84</v>
      </c>
      <c r="V6254" s="2">
        <v>2.92</v>
      </c>
      <c r="W6254" s="54">
        <f>_xlfn.XLOOKUP(M6254,Market!A:A,Market!F:F,0)</f>
        <v>0.06</v>
      </c>
      <c r="X6254" s="55">
        <f t="shared" si="778"/>
        <v>0.44519999999999998</v>
      </c>
      <c r="Y6254" s="55">
        <f t="shared" si="779"/>
        <v>11.92</v>
      </c>
      <c r="Z6254" s="54">
        <f t="shared" si="780"/>
        <v>0.80323450134770891</v>
      </c>
      <c r="AA6254" s="49" t="str">
        <f t="shared" ca="1" si="781"/>
        <v>N</v>
      </c>
      <c r="AB6254" s="49">
        <f t="shared" ca="1" si="782"/>
        <v>5</v>
      </c>
      <c r="AC6254" s="49" t="str">
        <f t="shared" ca="1" si="783"/>
        <v>N</v>
      </c>
    </row>
    <row r="6255" spans="1:29" x14ac:dyDescent="0.25">
      <c r="A6255">
        <v>4552</v>
      </c>
      <c r="B6255" s="9">
        <v>43566</v>
      </c>
      <c r="C6255" s="50" t="str">
        <f t="shared" si="776"/>
        <v>N</v>
      </c>
      <c r="D6255" s="52">
        <f>_xlfn.XLOOKUP(B6255,Cal_Date!B:B,Cal_Date!A:A,0)</f>
        <v>2</v>
      </c>
      <c r="E6255">
        <v>2019</v>
      </c>
      <c r="F6255" t="s">
        <v>124</v>
      </c>
      <c r="G6255" t="s">
        <v>129</v>
      </c>
      <c r="H6255" t="s">
        <v>48</v>
      </c>
      <c r="I6255" t="s">
        <v>18</v>
      </c>
      <c r="J6255" t="s">
        <v>10</v>
      </c>
      <c r="K6255" t="s">
        <v>43</v>
      </c>
      <c r="L6255">
        <v>1</v>
      </c>
      <c r="M6255">
        <v>1001</v>
      </c>
      <c r="O6255" t="s">
        <v>25</v>
      </c>
      <c r="R6255" t="s">
        <v>44</v>
      </c>
      <c r="S6255" s="49" t="str">
        <f t="shared" si="777"/>
        <v>Card</v>
      </c>
      <c r="T6255" s="3">
        <v>0.03</v>
      </c>
      <c r="U6255" s="2">
        <v>7.42</v>
      </c>
      <c r="V6255" s="2">
        <v>1.46</v>
      </c>
      <c r="W6255" s="54">
        <f>_xlfn.XLOOKUP(M6255,Market!A:A,Market!F:F,0)</f>
        <v>0.06</v>
      </c>
      <c r="X6255" s="55">
        <f t="shared" si="778"/>
        <v>0.22259999999999999</v>
      </c>
      <c r="Y6255" s="55">
        <f t="shared" si="779"/>
        <v>5.96</v>
      </c>
      <c r="Z6255" s="54">
        <f t="shared" si="780"/>
        <v>0.80323450134770891</v>
      </c>
      <c r="AA6255" s="49" t="str">
        <f t="shared" ca="1" si="781"/>
        <v>N</v>
      </c>
      <c r="AB6255" s="49">
        <f t="shared" ca="1" si="782"/>
        <v>5</v>
      </c>
      <c r="AC6255" s="49" t="str">
        <f t="shared" ca="1" si="783"/>
        <v>N</v>
      </c>
    </row>
    <row r="6256" spans="1:29" x14ac:dyDescent="0.25">
      <c r="A6256">
        <v>4553</v>
      </c>
      <c r="B6256" s="9">
        <v>43566</v>
      </c>
      <c r="C6256" s="50" t="str">
        <f t="shared" si="776"/>
        <v>N</v>
      </c>
      <c r="D6256" s="52">
        <f>_xlfn.XLOOKUP(B6256,Cal_Date!B:B,Cal_Date!A:A,0)</f>
        <v>2</v>
      </c>
      <c r="E6256">
        <v>2019</v>
      </c>
      <c r="F6256" t="s">
        <v>124</v>
      </c>
      <c r="G6256" t="s">
        <v>129</v>
      </c>
      <c r="H6256" t="s">
        <v>11</v>
      </c>
      <c r="I6256" t="s">
        <v>13</v>
      </c>
      <c r="J6256" t="s">
        <v>15</v>
      </c>
      <c r="K6256" t="s">
        <v>42</v>
      </c>
      <c r="L6256">
        <v>1</v>
      </c>
      <c r="M6256">
        <v>1003</v>
      </c>
      <c r="O6256" t="s">
        <v>25</v>
      </c>
      <c r="R6256" t="s">
        <v>44</v>
      </c>
      <c r="S6256" s="49" t="str">
        <f t="shared" si="777"/>
        <v>Card</v>
      </c>
      <c r="T6256" s="3">
        <v>0.03</v>
      </c>
      <c r="U6256" s="2">
        <v>2.6500000000000004</v>
      </c>
      <c r="V6256" s="2">
        <v>1.42</v>
      </c>
      <c r="W6256" s="54">
        <f>_xlfn.XLOOKUP(M6256,Market!A:A,Market!F:F,0)</f>
        <v>0.06</v>
      </c>
      <c r="X6256" s="55">
        <f t="shared" si="778"/>
        <v>7.9500000000000001E-2</v>
      </c>
      <c r="Y6256" s="55">
        <f t="shared" si="779"/>
        <v>1.2300000000000004</v>
      </c>
      <c r="Z6256" s="54">
        <f t="shared" si="780"/>
        <v>0.46415094339622653</v>
      </c>
      <c r="AA6256" s="49" t="str">
        <f t="shared" ca="1" si="781"/>
        <v>N</v>
      </c>
      <c r="AB6256" s="49">
        <f t="shared" ca="1" si="782"/>
        <v>5</v>
      </c>
      <c r="AC6256" s="49" t="str">
        <f t="shared" ca="1" si="783"/>
        <v>N</v>
      </c>
    </row>
    <row r="6257" spans="1:29" x14ac:dyDescent="0.25">
      <c r="A6257">
        <v>4554</v>
      </c>
      <c r="B6257" s="9">
        <v>43566</v>
      </c>
      <c r="C6257" s="50" t="str">
        <f t="shared" si="776"/>
        <v>N</v>
      </c>
      <c r="D6257" s="52">
        <f>_xlfn.XLOOKUP(B6257,Cal_Date!B:B,Cal_Date!A:A,0)</f>
        <v>2</v>
      </c>
      <c r="E6257">
        <v>2019</v>
      </c>
      <c r="F6257" t="s">
        <v>124</v>
      </c>
      <c r="G6257" t="s">
        <v>129</v>
      </c>
      <c r="H6257" t="s">
        <v>11</v>
      </c>
      <c r="I6257" t="s">
        <v>13</v>
      </c>
      <c r="J6257" t="s">
        <v>15</v>
      </c>
      <c r="K6257" t="s">
        <v>42</v>
      </c>
      <c r="L6257">
        <v>1</v>
      </c>
      <c r="M6257">
        <v>1005</v>
      </c>
      <c r="O6257" t="s">
        <v>25</v>
      </c>
      <c r="R6257" t="s">
        <v>44</v>
      </c>
      <c r="S6257" s="49" t="str">
        <f t="shared" si="777"/>
        <v>Card</v>
      </c>
      <c r="T6257" s="3">
        <v>0.03</v>
      </c>
      <c r="U6257" s="2">
        <v>2.7225000000000001</v>
      </c>
      <c r="V6257" s="2">
        <v>1.42</v>
      </c>
      <c r="W6257" s="54">
        <f>_xlfn.XLOOKUP(M6257,Market!A:A,Market!F:F,0)</f>
        <v>8.8999999999999996E-2</v>
      </c>
      <c r="X6257" s="55">
        <f t="shared" si="778"/>
        <v>8.1674999999999998E-2</v>
      </c>
      <c r="Y6257" s="55">
        <f t="shared" si="779"/>
        <v>1.3025000000000002</v>
      </c>
      <c r="Z6257" s="54">
        <f t="shared" si="780"/>
        <v>0.47842056932966032</v>
      </c>
      <c r="AA6257" s="49" t="str">
        <f t="shared" ca="1" si="781"/>
        <v>N</v>
      </c>
      <c r="AB6257" s="49">
        <f t="shared" ca="1" si="782"/>
        <v>5</v>
      </c>
      <c r="AC6257" s="49" t="str">
        <f t="shared" ca="1" si="783"/>
        <v>N</v>
      </c>
    </row>
    <row r="6258" spans="1:29" x14ac:dyDescent="0.25">
      <c r="A6258">
        <v>4555</v>
      </c>
      <c r="B6258" s="9">
        <v>43566</v>
      </c>
      <c r="C6258" s="50" t="str">
        <f t="shared" si="776"/>
        <v>N</v>
      </c>
      <c r="D6258" s="52">
        <f>_xlfn.XLOOKUP(B6258,Cal_Date!B:B,Cal_Date!A:A,0)</f>
        <v>2</v>
      </c>
      <c r="E6258">
        <v>2019</v>
      </c>
      <c r="F6258" t="s">
        <v>124</v>
      </c>
      <c r="G6258" t="s">
        <v>129</v>
      </c>
      <c r="H6258" t="s">
        <v>11</v>
      </c>
      <c r="I6258" t="s">
        <v>11</v>
      </c>
      <c r="J6258" t="s">
        <v>15</v>
      </c>
      <c r="K6258" t="s">
        <v>42</v>
      </c>
      <c r="L6258">
        <v>1</v>
      </c>
      <c r="M6258">
        <v>1005</v>
      </c>
      <c r="O6258" t="s">
        <v>25</v>
      </c>
      <c r="R6258" t="s">
        <v>44</v>
      </c>
      <c r="S6258" s="49" t="str">
        <f t="shared" si="777"/>
        <v>Card</v>
      </c>
      <c r="T6258" s="3">
        <v>0.03</v>
      </c>
      <c r="U6258" s="2">
        <v>2.7225000000000001</v>
      </c>
      <c r="V6258" s="2">
        <v>0.87</v>
      </c>
      <c r="W6258" s="54">
        <f>_xlfn.XLOOKUP(M6258,Market!A:A,Market!F:F,0)</f>
        <v>8.8999999999999996E-2</v>
      </c>
      <c r="X6258" s="55">
        <f t="shared" si="778"/>
        <v>8.1674999999999998E-2</v>
      </c>
      <c r="Y6258" s="55">
        <f t="shared" si="779"/>
        <v>1.8525</v>
      </c>
      <c r="Z6258" s="54">
        <f t="shared" si="780"/>
        <v>0.68044077134986225</v>
      </c>
      <c r="AA6258" s="49" t="str">
        <f t="shared" ca="1" si="781"/>
        <v>N</v>
      </c>
      <c r="AB6258" s="49">
        <f t="shared" ca="1" si="782"/>
        <v>5</v>
      </c>
      <c r="AC6258" s="49" t="str">
        <f t="shared" ca="1" si="783"/>
        <v>N</v>
      </c>
    </row>
    <row r="6259" spans="1:29" x14ac:dyDescent="0.25">
      <c r="A6259">
        <v>4556</v>
      </c>
      <c r="B6259" s="9">
        <v>43566</v>
      </c>
      <c r="C6259" s="50" t="str">
        <f t="shared" si="776"/>
        <v>N</v>
      </c>
      <c r="D6259" s="52">
        <f>_xlfn.XLOOKUP(B6259,Cal_Date!B:B,Cal_Date!A:A,0)</f>
        <v>2</v>
      </c>
      <c r="E6259">
        <v>2019</v>
      </c>
      <c r="F6259" t="s">
        <v>124</v>
      </c>
      <c r="G6259" t="s">
        <v>129</v>
      </c>
      <c r="H6259" t="s">
        <v>11</v>
      </c>
      <c r="I6259" t="s">
        <v>11</v>
      </c>
      <c r="J6259" t="s">
        <v>15</v>
      </c>
      <c r="K6259" t="s">
        <v>42</v>
      </c>
      <c r="L6259">
        <v>2</v>
      </c>
      <c r="M6259">
        <v>1006</v>
      </c>
      <c r="O6259" t="s">
        <v>28</v>
      </c>
      <c r="R6259" t="s">
        <v>44</v>
      </c>
      <c r="S6259" s="49" t="str">
        <f t="shared" si="777"/>
        <v>Card</v>
      </c>
      <c r="T6259" s="3">
        <v>0.03</v>
      </c>
      <c r="U6259" s="2">
        <v>5.4450000000000003</v>
      </c>
      <c r="V6259" s="2">
        <v>1.74</v>
      </c>
      <c r="W6259" s="54">
        <f>_xlfn.XLOOKUP(M6259,Market!A:A,Market!F:F,0)</f>
        <v>8.8999999999999996E-2</v>
      </c>
      <c r="X6259" s="55">
        <f t="shared" si="778"/>
        <v>0.16335</v>
      </c>
      <c r="Y6259" s="55">
        <f t="shared" si="779"/>
        <v>3.7050000000000001</v>
      </c>
      <c r="Z6259" s="54">
        <f t="shared" si="780"/>
        <v>0.68044077134986225</v>
      </c>
      <c r="AA6259" s="49" t="str">
        <f t="shared" ca="1" si="781"/>
        <v>N</v>
      </c>
      <c r="AB6259" s="49">
        <f t="shared" ca="1" si="782"/>
        <v>5</v>
      </c>
      <c r="AC6259" s="49" t="str">
        <f t="shared" ca="1" si="783"/>
        <v>N</v>
      </c>
    </row>
    <row r="6260" spans="1:29" x14ac:dyDescent="0.25">
      <c r="A6260">
        <v>4557</v>
      </c>
      <c r="B6260" s="9">
        <v>43566</v>
      </c>
      <c r="C6260" s="50" t="str">
        <f t="shared" si="776"/>
        <v>N</v>
      </c>
      <c r="D6260" s="52">
        <f>_xlfn.XLOOKUP(B6260,Cal_Date!B:B,Cal_Date!A:A,0)</f>
        <v>2</v>
      </c>
      <c r="E6260">
        <v>2019</v>
      </c>
      <c r="F6260" t="s">
        <v>124</v>
      </c>
      <c r="G6260" t="s">
        <v>129</v>
      </c>
      <c r="H6260" t="s">
        <v>11</v>
      </c>
      <c r="I6260" t="s">
        <v>11</v>
      </c>
      <c r="J6260" t="s">
        <v>15</v>
      </c>
      <c r="K6260" t="s">
        <v>42</v>
      </c>
      <c r="L6260">
        <v>1</v>
      </c>
      <c r="M6260">
        <v>1002</v>
      </c>
      <c r="O6260" t="s">
        <v>28</v>
      </c>
      <c r="R6260" t="s">
        <v>44</v>
      </c>
      <c r="S6260" s="49" t="str">
        <f t="shared" si="777"/>
        <v>Card</v>
      </c>
      <c r="T6260" s="3">
        <v>0.03</v>
      </c>
      <c r="U6260" s="2">
        <v>2.6500000000000004</v>
      </c>
      <c r="V6260" s="2">
        <v>0.87</v>
      </c>
      <c r="W6260" s="54">
        <f>_xlfn.XLOOKUP(M6260,Market!A:A,Market!F:F,0)</f>
        <v>0.06</v>
      </c>
      <c r="X6260" s="55">
        <f t="shared" si="778"/>
        <v>7.9500000000000001E-2</v>
      </c>
      <c r="Y6260" s="55">
        <f t="shared" si="779"/>
        <v>1.7800000000000002</v>
      </c>
      <c r="Z6260" s="54">
        <f t="shared" si="780"/>
        <v>0.67169811320754713</v>
      </c>
      <c r="AA6260" s="49" t="str">
        <f t="shared" ca="1" si="781"/>
        <v>N</v>
      </c>
      <c r="AB6260" s="49">
        <f t="shared" ca="1" si="782"/>
        <v>5</v>
      </c>
      <c r="AC6260" s="49" t="str">
        <f t="shared" ca="1" si="783"/>
        <v>N</v>
      </c>
    </row>
    <row r="6261" spans="1:29" x14ac:dyDescent="0.25">
      <c r="A6261">
        <v>4558</v>
      </c>
      <c r="B6261" s="9">
        <v>43566</v>
      </c>
      <c r="C6261" s="50" t="str">
        <f t="shared" si="776"/>
        <v>N</v>
      </c>
      <c r="D6261" s="52">
        <f>_xlfn.XLOOKUP(B6261,Cal_Date!B:B,Cal_Date!A:A,0)</f>
        <v>2</v>
      </c>
      <c r="E6261">
        <v>2019</v>
      </c>
      <c r="F6261" t="s">
        <v>124</v>
      </c>
      <c r="G6261" t="s">
        <v>129</v>
      </c>
      <c r="H6261" t="s">
        <v>11</v>
      </c>
      <c r="I6261" t="s">
        <v>13</v>
      </c>
      <c r="J6261" t="s">
        <v>15</v>
      </c>
      <c r="K6261" t="s">
        <v>42</v>
      </c>
      <c r="L6261">
        <v>1</v>
      </c>
      <c r="M6261">
        <v>1001</v>
      </c>
      <c r="O6261" t="s">
        <v>25</v>
      </c>
      <c r="R6261" t="s">
        <v>44</v>
      </c>
      <c r="S6261" s="49" t="str">
        <f t="shared" si="777"/>
        <v>Card</v>
      </c>
      <c r="T6261" s="3">
        <v>0.03</v>
      </c>
      <c r="U6261" s="2">
        <v>2.6500000000000004</v>
      </c>
      <c r="V6261" s="2">
        <v>1.42</v>
      </c>
      <c r="W6261" s="54">
        <f>_xlfn.XLOOKUP(M6261,Market!A:A,Market!F:F,0)</f>
        <v>0.06</v>
      </c>
      <c r="X6261" s="55">
        <f t="shared" si="778"/>
        <v>7.9500000000000001E-2</v>
      </c>
      <c r="Y6261" s="55">
        <f t="shared" si="779"/>
        <v>1.2300000000000004</v>
      </c>
      <c r="Z6261" s="54">
        <f t="shared" si="780"/>
        <v>0.46415094339622653</v>
      </c>
      <c r="AA6261" s="49" t="str">
        <f t="shared" ca="1" si="781"/>
        <v>N</v>
      </c>
      <c r="AB6261" s="49">
        <f t="shared" ca="1" si="782"/>
        <v>5</v>
      </c>
      <c r="AC6261" s="49" t="str">
        <f t="shared" ca="1" si="783"/>
        <v>N</v>
      </c>
    </row>
    <row r="6262" spans="1:29" x14ac:dyDescent="0.25">
      <c r="A6262">
        <v>4559</v>
      </c>
      <c r="B6262" s="9">
        <v>43567</v>
      </c>
      <c r="C6262" s="50" t="str">
        <f t="shared" si="776"/>
        <v>N</v>
      </c>
      <c r="D6262" s="52">
        <f>_xlfn.XLOOKUP(B6262,Cal_Date!B:B,Cal_Date!A:A,0)</f>
        <v>2</v>
      </c>
      <c r="E6262">
        <v>2019</v>
      </c>
      <c r="F6262" t="s">
        <v>125</v>
      </c>
      <c r="G6262" t="s">
        <v>129</v>
      </c>
      <c r="H6262" t="s">
        <v>48</v>
      </c>
      <c r="I6262" t="s">
        <v>18</v>
      </c>
      <c r="J6262" t="s">
        <v>10</v>
      </c>
      <c r="K6262" t="s">
        <v>43</v>
      </c>
      <c r="L6262">
        <v>1</v>
      </c>
      <c r="M6262">
        <v>1003</v>
      </c>
      <c r="O6262" t="s">
        <v>25</v>
      </c>
      <c r="R6262" t="s">
        <v>47</v>
      </c>
      <c r="S6262" s="49" t="str">
        <f t="shared" si="777"/>
        <v>Card</v>
      </c>
      <c r="T6262" s="3">
        <v>3.5000000000000003E-2</v>
      </c>
      <c r="U6262" s="2">
        <v>7.42</v>
      </c>
      <c r="V6262" s="2">
        <v>1.46</v>
      </c>
      <c r="W6262" s="54">
        <f>_xlfn.XLOOKUP(M6262,Market!A:A,Market!F:F,0)</f>
        <v>0.06</v>
      </c>
      <c r="X6262" s="55">
        <f t="shared" si="778"/>
        <v>0.25970000000000004</v>
      </c>
      <c r="Y6262" s="55">
        <f t="shared" si="779"/>
        <v>5.96</v>
      </c>
      <c r="Z6262" s="54">
        <f t="shared" si="780"/>
        <v>0.80323450134770891</v>
      </c>
      <c r="AA6262" s="49" t="str">
        <f t="shared" ca="1" si="781"/>
        <v>N</v>
      </c>
      <c r="AB6262" s="49">
        <f t="shared" ca="1" si="782"/>
        <v>5</v>
      </c>
      <c r="AC6262" s="49" t="str">
        <f t="shared" ca="1" si="783"/>
        <v>N</v>
      </c>
    </row>
    <row r="6263" spans="1:29" x14ac:dyDescent="0.25">
      <c r="A6263">
        <v>4560</v>
      </c>
      <c r="B6263" s="9">
        <v>43567</v>
      </c>
      <c r="C6263" s="50" t="str">
        <f t="shared" si="776"/>
        <v>N</v>
      </c>
      <c r="D6263" s="52">
        <f>_xlfn.XLOOKUP(B6263,Cal_Date!B:B,Cal_Date!A:A,0)</f>
        <v>2</v>
      </c>
      <c r="E6263">
        <v>2019</v>
      </c>
      <c r="F6263" t="s">
        <v>125</v>
      </c>
      <c r="G6263" t="s">
        <v>129</v>
      </c>
      <c r="H6263" t="s">
        <v>11</v>
      </c>
      <c r="I6263" t="s">
        <v>11</v>
      </c>
      <c r="J6263" t="s">
        <v>15</v>
      </c>
      <c r="K6263" t="s">
        <v>42</v>
      </c>
      <c r="L6263">
        <v>1</v>
      </c>
      <c r="M6263">
        <v>1004</v>
      </c>
      <c r="O6263" t="s">
        <v>28</v>
      </c>
      <c r="R6263" t="s">
        <v>44</v>
      </c>
      <c r="S6263" s="49" t="str">
        <f t="shared" si="777"/>
        <v>Card</v>
      </c>
      <c r="T6263" s="3">
        <v>0.03</v>
      </c>
      <c r="U6263" s="2">
        <v>2.6500000000000004</v>
      </c>
      <c r="V6263" s="2">
        <v>0.87</v>
      </c>
      <c r="W6263" s="54">
        <f>_xlfn.XLOOKUP(M6263,Market!A:A,Market!F:F,0)</f>
        <v>0.06</v>
      </c>
      <c r="X6263" s="55">
        <f t="shared" si="778"/>
        <v>7.9500000000000001E-2</v>
      </c>
      <c r="Y6263" s="55">
        <f t="shared" si="779"/>
        <v>1.7800000000000002</v>
      </c>
      <c r="Z6263" s="54">
        <f t="shared" si="780"/>
        <v>0.67169811320754713</v>
      </c>
      <c r="AA6263" s="49" t="str">
        <f t="shared" ca="1" si="781"/>
        <v>N</v>
      </c>
      <c r="AB6263" s="49">
        <f t="shared" ca="1" si="782"/>
        <v>5</v>
      </c>
      <c r="AC6263" s="49" t="str">
        <f t="shared" ca="1" si="783"/>
        <v>N</v>
      </c>
    </row>
    <row r="6264" spans="1:29" x14ac:dyDescent="0.25">
      <c r="A6264">
        <v>4561</v>
      </c>
      <c r="B6264" s="9">
        <v>43567</v>
      </c>
      <c r="C6264" s="50" t="str">
        <f t="shared" si="776"/>
        <v>N</v>
      </c>
      <c r="D6264" s="52">
        <f>_xlfn.XLOOKUP(B6264,Cal_Date!B:B,Cal_Date!A:A,0)</f>
        <v>2</v>
      </c>
      <c r="E6264">
        <v>2019</v>
      </c>
      <c r="F6264" t="s">
        <v>125</v>
      </c>
      <c r="G6264" t="s">
        <v>129</v>
      </c>
      <c r="H6264" t="s">
        <v>11</v>
      </c>
      <c r="I6264" t="s">
        <v>11</v>
      </c>
      <c r="J6264" t="s">
        <v>15</v>
      </c>
      <c r="K6264" t="s">
        <v>42</v>
      </c>
      <c r="L6264">
        <v>1</v>
      </c>
      <c r="M6264">
        <v>1003</v>
      </c>
      <c r="O6264" t="s">
        <v>25</v>
      </c>
      <c r="R6264" t="s">
        <v>44</v>
      </c>
      <c r="S6264" s="49" t="str">
        <f t="shared" si="777"/>
        <v>Card</v>
      </c>
      <c r="T6264" s="3">
        <v>0.03</v>
      </c>
      <c r="U6264" s="2">
        <v>2.6500000000000004</v>
      </c>
      <c r="V6264" s="2">
        <v>0.87</v>
      </c>
      <c r="W6264" s="54">
        <f>_xlfn.XLOOKUP(M6264,Market!A:A,Market!F:F,0)</f>
        <v>0.06</v>
      </c>
      <c r="X6264" s="55">
        <f t="shared" si="778"/>
        <v>7.9500000000000001E-2</v>
      </c>
      <c r="Y6264" s="55">
        <f t="shared" si="779"/>
        <v>1.7800000000000002</v>
      </c>
      <c r="Z6264" s="54">
        <f t="shared" si="780"/>
        <v>0.67169811320754713</v>
      </c>
      <c r="AA6264" s="49" t="str">
        <f t="shared" ca="1" si="781"/>
        <v>N</v>
      </c>
      <c r="AB6264" s="49">
        <f t="shared" ca="1" si="782"/>
        <v>5</v>
      </c>
      <c r="AC6264" s="49" t="str">
        <f t="shared" ca="1" si="783"/>
        <v>N</v>
      </c>
    </row>
    <row r="6265" spans="1:29" x14ac:dyDescent="0.25">
      <c r="A6265">
        <v>4562</v>
      </c>
      <c r="B6265" s="9">
        <v>43567</v>
      </c>
      <c r="C6265" s="50" t="str">
        <f t="shared" si="776"/>
        <v>N</v>
      </c>
      <c r="D6265" s="52">
        <f>_xlfn.XLOOKUP(B6265,Cal_Date!B:B,Cal_Date!A:A,0)</f>
        <v>2</v>
      </c>
      <c r="E6265">
        <v>2019</v>
      </c>
      <c r="F6265" t="s">
        <v>125</v>
      </c>
      <c r="G6265" t="s">
        <v>129</v>
      </c>
      <c r="H6265" t="s">
        <v>14</v>
      </c>
      <c r="I6265" t="s">
        <v>13</v>
      </c>
      <c r="J6265" t="s">
        <v>15</v>
      </c>
      <c r="K6265" t="s">
        <v>43</v>
      </c>
      <c r="L6265">
        <v>2</v>
      </c>
      <c r="M6265">
        <v>1005</v>
      </c>
      <c r="O6265" t="s">
        <v>25</v>
      </c>
      <c r="R6265" t="s">
        <v>44</v>
      </c>
      <c r="S6265" s="49" t="str">
        <f t="shared" si="777"/>
        <v>Card</v>
      </c>
      <c r="T6265" s="3">
        <v>0.03</v>
      </c>
      <c r="U6265" s="2">
        <v>14.157</v>
      </c>
      <c r="V6265" s="2">
        <v>4.24</v>
      </c>
      <c r="W6265" s="54">
        <f>_xlfn.XLOOKUP(M6265,Market!A:A,Market!F:F,0)</f>
        <v>8.8999999999999996E-2</v>
      </c>
      <c r="X6265" s="55">
        <f t="shared" si="778"/>
        <v>0.42470999999999998</v>
      </c>
      <c r="Y6265" s="55">
        <f t="shared" si="779"/>
        <v>9.9169999999999998</v>
      </c>
      <c r="Z6265" s="54">
        <f t="shared" si="780"/>
        <v>0.70050151868333688</v>
      </c>
      <c r="AA6265" s="49" t="str">
        <f t="shared" ca="1" si="781"/>
        <v>N</v>
      </c>
      <c r="AB6265" s="49">
        <f t="shared" ca="1" si="782"/>
        <v>5</v>
      </c>
      <c r="AC6265" s="49" t="str">
        <f t="shared" ca="1" si="783"/>
        <v>N</v>
      </c>
    </row>
    <row r="6266" spans="1:29" x14ac:dyDescent="0.25">
      <c r="A6266">
        <v>4563</v>
      </c>
      <c r="B6266" s="9">
        <v>43567</v>
      </c>
      <c r="C6266" s="50" t="str">
        <f t="shared" si="776"/>
        <v>N</v>
      </c>
      <c r="D6266" s="52">
        <f>_xlfn.XLOOKUP(B6266,Cal_Date!B:B,Cal_Date!A:A,0)</f>
        <v>2</v>
      </c>
      <c r="E6266">
        <v>2019</v>
      </c>
      <c r="F6266" t="s">
        <v>125</v>
      </c>
      <c r="G6266" t="s">
        <v>129</v>
      </c>
      <c r="H6266" t="s">
        <v>48</v>
      </c>
      <c r="I6266" t="s">
        <v>18</v>
      </c>
      <c r="J6266" t="s">
        <v>10</v>
      </c>
      <c r="K6266" t="s">
        <v>43</v>
      </c>
      <c r="L6266">
        <v>2</v>
      </c>
      <c r="M6266">
        <v>1007</v>
      </c>
      <c r="O6266" t="s">
        <v>28</v>
      </c>
      <c r="R6266" t="s">
        <v>47</v>
      </c>
      <c r="S6266" s="49" t="str">
        <f t="shared" si="777"/>
        <v>Card</v>
      </c>
      <c r="T6266" s="3">
        <v>3.5000000000000003E-2</v>
      </c>
      <c r="U6266" s="2">
        <v>15.245999999999999</v>
      </c>
      <c r="V6266" s="2">
        <v>2.92</v>
      </c>
      <c r="W6266" s="54">
        <f>_xlfn.XLOOKUP(M6266,Market!A:A,Market!F:F,0)</f>
        <v>8.8999999999999996E-2</v>
      </c>
      <c r="X6266" s="55">
        <f t="shared" si="778"/>
        <v>0.53361000000000003</v>
      </c>
      <c r="Y6266" s="55">
        <f t="shared" si="779"/>
        <v>12.325999999999999</v>
      </c>
      <c r="Z6266" s="54">
        <f t="shared" si="780"/>
        <v>0.80847435392889933</v>
      </c>
      <c r="AA6266" s="49" t="str">
        <f t="shared" ca="1" si="781"/>
        <v>N</v>
      </c>
      <c r="AB6266" s="49">
        <f t="shared" ca="1" si="782"/>
        <v>5</v>
      </c>
      <c r="AC6266" s="49" t="str">
        <f t="shared" ca="1" si="783"/>
        <v>N</v>
      </c>
    </row>
    <row r="6267" spans="1:29" x14ac:dyDescent="0.25">
      <c r="A6267">
        <v>4564</v>
      </c>
      <c r="B6267" s="9">
        <v>43567</v>
      </c>
      <c r="C6267" s="50" t="str">
        <f t="shared" si="776"/>
        <v>N</v>
      </c>
      <c r="D6267" s="52">
        <f>_xlfn.XLOOKUP(B6267,Cal_Date!B:B,Cal_Date!A:A,0)</f>
        <v>2</v>
      </c>
      <c r="E6267">
        <v>2019</v>
      </c>
      <c r="F6267" t="s">
        <v>125</v>
      </c>
      <c r="G6267" t="s">
        <v>129</v>
      </c>
      <c r="H6267" t="s">
        <v>11</v>
      </c>
      <c r="I6267" t="s">
        <v>13</v>
      </c>
      <c r="J6267" t="s">
        <v>15</v>
      </c>
      <c r="K6267" t="s">
        <v>42</v>
      </c>
      <c r="L6267">
        <v>1</v>
      </c>
      <c r="M6267">
        <v>1009</v>
      </c>
      <c r="O6267" t="s">
        <v>28</v>
      </c>
      <c r="R6267" t="s">
        <v>44</v>
      </c>
      <c r="S6267" s="49" t="str">
        <f t="shared" si="777"/>
        <v>Card</v>
      </c>
      <c r="T6267" s="3">
        <v>0.03</v>
      </c>
      <c r="U6267" s="2">
        <v>2.7225000000000001</v>
      </c>
      <c r="V6267" s="2">
        <v>1.42</v>
      </c>
      <c r="W6267" s="54">
        <f>_xlfn.XLOOKUP(M6267,Market!A:A,Market!F:F,0)</f>
        <v>8.8999999999999996E-2</v>
      </c>
      <c r="X6267" s="55">
        <f t="shared" si="778"/>
        <v>8.1674999999999998E-2</v>
      </c>
      <c r="Y6267" s="55">
        <f t="shared" si="779"/>
        <v>1.3025000000000002</v>
      </c>
      <c r="Z6267" s="54">
        <f t="shared" si="780"/>
        <v>0.47842056932966032</v>
      </c>
      <c r="AA6267" s="49" t="str">
        <f t="shared" ca="1" si="781"/>
        <v>N</v>
      </c>
      <c r="AB6267" s="49">
        <f t="shared" ca="1" si="782"/>
        <v>5</v>
      </c>
      <c r="AC6267" s="49" t="str">
        <f t="shared" ca="1" si="783"/>
        <v>N</v>
      </c>
    </row>
    <row r="6268" spans="1:29" x14ac:dyDescent="0.25">
      <c r="A6268">
        <v>4565</v>
      </c>
      <c r="B6268" s="9">
        <v>43567</v>
      </c>
      <c r="C6268" s="50" t="str">
        <f t="shared" si="776"/>
        <v>N</v>
      </c>
      <c r="D6268" s="52">
        <f>_xlfn.XLOOKUP(B6268,Cal_Date!B:B,Cal_Date!A:A,0)</f>
        <v>2</v>
      </c>
      <c r="E6268">
        <v>2019</v>
      </c>
      <c r="F6268" t="s">
        <v>125</v>
      </c>
      <c r="G6268" t="s">
        <v>129</v>
      </c>
      <c r="H6268" t="s">
        <v>11</v>
      </c>
      <c r="I6268" t="s">
        <v>13</v>
      </c>
      <c r="J6268" t="s">
        <v>15</v>
      </c>
      <c r="K6268" t="s">
        <v>42</v>
      </c>
      <c r="L6268">
        <v>1</v>
      </c>
      <c r="M6268">
        <v>1001</v>
      </c>
      <c r="O6268" t="s">
        <v>25</v>
      </c>
      <c r="R6268" t="s">
        <v>44</v>
      </c>
      <c r="S6268" s="49" t="str">
        <f t="shared" si="777"/>
        <v>Card</v>
      </c>
      <c r="T6268" s="3">
        <v>0.03</v>
      </c>
      <c r="U6268" s="2">
        <v>2.6500000000000004</v>
      </c>
      <c r="V6268" s="2">
        <v>1.42</v>
      </c>
      <c r="W6268" s="54">
        <f>_xlfn.XLOOKUP(M6268,Market!A:A,Market!F:F,0)</f>
        <v>0.06</v>
      </c>
      <c r="X6268" s="55">
        <f t="shared" si="778"/>
        <v>7.9500000000000001E-2</v>
      </c>
      <c r="Y6268" s="55">
        <f t="shared" si="779"/>
        <v>1.2300000000000004</v>
      </c>
      <c r="Z6268" s="54">
        <f t="shared" si="780"/>
        <v>0.46415094339622653</v>
      </c>
      <c r="AA6268" s="49" t="str">
        <f t="shared" ca="1" si="781"/>
        <v>N</v>
      </c>
      <c r="AB6268" s="49">
        <f t="shared" ca="1" si="782"/>
        <v>5</v>
      </c>
      <c r="AC6268" s="49" t="str">
        <f t="shared" ca="1" si="783"/>
        <v>N</v>
      </c>
    </row>
    <row r="6269" spans="1:29" x14ac:dyDescent="0.25">
      <c r="A6269">
        <v>4566</v>
      </c>
      <c r="B6269" s="9">
        <v>43567</v>
      </c>
      <c r="C6269" s="50" t="str">
        <f t="shared" si="776"/>
        <v>N</v>
      </c>
      <c r="D6269" s="52">
        <f>_xlfn.XLOOKUP(B6269,Cal_Date!B:B,Cal_Date!A:A,0)</f>
        <v>2</v>
      </c>
      <c r="E6269">
        <v>2019</v>
      </c>
      <c r="F6269" t="s">
        <v>125</v>
      </c>
      <c r="G6269" t="s">
        <v>129</v>
      </c>
      <c r="H6269" t="s">
        <v>11</v>
      </c>
      <c r="I6269" t="s">
        <v>11</v>
      </c>
      <c r="J6269" t="s">
        <v>15</v>
      </c>
      <c r="K6269" t="s">
        <v>42</v>
      </c>
      <c r="L6269">
        <v>1</v>
      </c>
      <c r="M6269">
        <v>1010</v>
      </c>
      <c r="O6269" t="s">
        <v>25</v>
      </c>
      <c r="R6269" t="s">
        <v>44</v>
      </c>
      <c r="S6269" s="49" t="str">
        <f t="shared" si="777"/>
        <v>Card</v>
      </c>
      <c r="T6269" s="3">
        <v>0.03</v>
      </c>
      <c r="U6269" s="2">
        <v>2.7</v>
      </c>
      <c r="V6269" s="2">
        <v>0.87</v>
      </c>
      <c r="W6269" s="54">
        <f>_xlfn.XLOOKUP(M6269,Market!A:A,Market!F:F,0)</f>
        <v>0.08</v>
      </c>
      <c r="X6269" s="55">
        <f t="shared" si="778"/>
        <v>8.1000000000000003E-2</v>
      </c>
      <c r="Y6269" s="55">
        <f t="shared" si="779"/>
        <v>1.83</v>
      </c>
      <c r="Z6269" s="54">
        <f t="shared" si="780"/>
        <v>0.67777777777777781</v>
      </c>
      <c r="AA6269" s="49" t="str">
        <f t="shared" ca="1" si="781"/>
        <v>N</v>
      </c>
      <c r="AB6269" s="49">
        <f t="shared" ca="1" si="782"/>
        <v>5</v>
      </c>
      <c r="AC6269" s="49" t="str">
        <f t="shared" ca="1" si="783"/>
        <v>N</v>
      </c>
    </row>
    <row r="6270" spans="1:29" x14ac:dyDescent="0.25">
      <c r="A6270">
        <v>4567</v>
      </c>
      <c r="B6270" s="9">
        <v>43567</v>
      </c>
      <c r="C6270" s="50" t="str">
        <f t="shared" si="776"/>
        <v>N</v>
      </c>
      <c r="D6270" s="52">
        <f>_xlfn.XLOOKUP(B6270,Cal_Date!B:B,Cal_Date!A:A,0)</f>
        <v>2</v>
      </c>
      <c r="E6270">
        <v>2019</v>
      </c>
      <c r="F6270" t="s">
        <v>125</v>
      </c>
      <c r="G6270" t="s">
        <v>129</v>
      </c>
      <c r="H6270" t="s">
        <v>11</v>
      </c>
      <c r="I6270" t="s">
        <v>13</v>
      </c>
      <c r="J6270" t="s">
        <v>15</v>
      </c>
      <c r="K6270" t="s">
        <v>42</v>
      </c>
      <c r="L6270">
        <v>2</v>
      </c>
      <c r="M6270">
        <v>1010</v>
      </c>
      <c r="O6270" t="s">
        <v>25</v>
      </c>
      <c r="R6270" t="s">
        <v>44</v>
      </c>
      <c r="S6270" s="49" t="str">
        <f t="shared" si="777"/>
        <v>Card</v>
      </c>
      <c r="T6270" s="3">
        <v>0.03</v>
      </c>
      <c r="U6270" s="2">
        <v>5.4</v>
      </c>
      <c r="V6270" s="2">
        <v>2.84</v>
      </c>
      <c r="W6270" s="54">
        <f>_xlfn.XLOOKUP(M6270,Market!A:A,Market!F:F,0)</f>
        <v>0.08</v>
      </c>
      <c r="X6270" s="55">
        <f t="shared" si="778"/>
        <v>0.16200000000000001</v>
      </c>
      <c r="Y6270" s="55">
        <f t="shared" si="779"/>
        <v>2.5600000000000005</v>
      </c>
      <c r="Z6270" s="54">
        <f t="shared" si="780"/>
        <v>0.47407407407407415</v>
      </c>
      <c r="AA6270" s="49" t="str">
        <f t="shared" ca="1" si="781"/>
        <v>N</v>
      </c>
      <c r="AB6270" s="49">
        <f t="shared" ca="1" si="782"/>
        <v>5</v>
      </c>
      <c r="AC6270" s="49" t="str">
        <f t="shared" ca="1" si="783"/>
        <v>N</v>
      </c>
    </row>
    <row r="6271" spans="1:29" x14ac:dyDescent="0.25">
      <c r="A6271">
        <v>4568</v>
      </c>
      <c r="B6271" s="9">
        <v>43567</v>
      </c>
      <c r="C6271" s="50" t="str">
        <f t="shared" si="776"/>
        <v>N</v>
      </c>
      <c r="D6271" s="52">
        <f>_xlfn.XLOOKUP(B6271,Cal_Date!B:B,Cal_Date!A:A,0)</f>
        <v>2</v>
      </c>
      <c r="E6271">
        <v>2019</v>
      </c>
      <c r="F6271" t="s">
        <v>125</v>
      </c>
      <c r="G6271" t="s">
        <v>129</v>
      </c>
      <c r="H6271" t="s">
        <v>14</v>
      </c>
      <c r="I6271" t="s">
        <v>13</v>
      </c>
      <c r="J6271" t="s">
        <v>15</v>
      </c>
      <c r="K6271" t="s">
        <v>43</v>
      </c>
      <c r="L6271">
        <v>1</v>
      </c>
      <c r="M6271">
        <v>1010</v>
      </c>
      <c r="O6271" t="s">
        <v>25</v>
      </c>
      <c r="R6271" t="s">
        <v>44</v>
      </c>
      <c r="S6271" s="49" t="str">
        <f t="shared" si="777"/>
        <v>Card</v>
      </c>
      <c r="T6271" s="3">
        <v>0.03</v>
      </c>
      <c r="U6271" s="2">
        <v>7.5600000000000005</v>
      </c>
      <c r="V6271" s="2">
        <v>2.2400000000000002</v>
      </c>
      <c r="W6271" s="54">
        <f>_xlfn.XLOOKUP(M6271,Market!A:A,Market!F:F,0)</f>
        <v>0.08</v>
      </c>
      <c r="X6271" s="55">
        <f t="shared" si="778"/>
        <v>0.2268</v>
      </c>
      <c r="Y6271" s="55">
        <f t="shared" si="779"/>
        <v>5.32</v>
      </c>
      <c r="Z6271" s="54">
        <f t="shared" si="780"/>
        <v>0.70370370370370372</v>
      </c>
      <c r="AA6271" s="49" t="str">
        <f t="shared" ca="1" si="781"/>
        <v>N</v>
      </c>
      <c r="AB6271" s="49">
        <f t="shared" ca="1" si="782"/>
        <v>5</v>
      </c>
      <c r="AC6271" s="49" t="str">
        <f t="shared" ca="1" si="783"/>
        <v>N</v>
      </c>
    </row>
    <row r="6272" spans="1:29" x14ac:dyDescent="0.25">
      <c r="A6272">
        <v>4569</v>
      </c>
      <c r="B6272" s="9">
        <v>43567</v>
      </c>
      <c r="C6272" s="50" t="str">
        <f t="shared" si="776"/>
        <v>N</v>
      </c>
      <c r="D6272" s="52">
        <f>_xlfn.XLOOKUP(B6272,Cal_Date!B:B,Cal_Date!A:A,0)</f>
        <v>2</v>
      </c>
      <c r="E6272">
        <v>2019</v>
      </c>
      <c r="F6272" t="s">
        <v>125</v>
      </c>
      <c r="G6272" t="s">
        <v>129</v>
      </c>
      <c r="H6272" t="s">
        <v>48</v>
      </c>
      <c r="I6272" t="s">
        <v>18</v>
      </c>
      <c r="J6272" t="s">
        <v>10</v>
      </c>
      <c r="K6272" t="s">
        <v>43</v>
      </c>
      <c r="L6272">
        <v>2</v>
      </c>
      <c r="M6272">
        <v>1010</v>
      </c>
      <c r="O6272" t="s">
        <v>25</v>
      </c>
      <c r="R6272" t="s">
        <v>44</v>
      </c>
      <c r="S6272" s="49" t="str">
        <f t="shared" si="777"/>
        <v>Card</v>
      </c>
      <c r="T6272" s="3">
        <v>0.03</v>
      </c>
      <c r="U6272" s="2">
        <v>15.120000000000001</v>
      </c>
      <c r="V6272" s="2">
        <v>2.92</v>
      </c>
      <c r="W6272" s="54">
        <f>_xlfn.XLOOKUP(M6272,Market!A:A,Market!F:F,0)</f>
        <v>0.08</v>
      </c>
      <c r="X6272" s="55">
        <f t="shared" si="778"/>
        <v>0.4536</v>
      </c>
      <c r="Y6272" s="55">
        <f t="shared" si="779"/>
        <v>12.200000000000001</v>
      </c>
      <c r="Z6272" s="54">
        <f t="shared" si="780"/>
        <v>0.80687830687830686</v>
      </c>
      <c r="AA6272" s="49" t="str">
        <f t="shared" ca="1" si="781"/>
        <v>N</v>
      </c>
      <c r="AB6272" s="49">
        <f t="shared" ca="1" si="782"/>
        <v>5</v>
      </c>
      <c r="AC6272" s="49" t="str">
        <f t="shared" ca="1" si="783"/>
        <v>N</v>
      </c>
    </row>
    <row r="6273" spans="1:29" x14ac:dyDescent="0.25">
      <c r="A6273">
        <v>4570</v>
      </c>
      <c r="B6273" s="9">
        <v>43567</v>
      </c>
      <c r="C6273" s="50" t="str">
        <f t="shared" si="776"/>
        <v>N</v>
      </c>
      <c r="D6273" s="52">
        <f>_xlfn.XLOOKUP(B6273,Cal_Date!B:B,Cal_Date!A:A,0)</f>
        <v>2</v>
      </c>
      <c r="E6273">
        <v>2019</v>
      </c>
      <c r="F6273" t="s">
        <v>125</v>
      </c>
      <c r="G6273" t="s">
        <v>129</v>
      </c>
      <c r="H6273" t="s">
        <v>11</v>
      </c>
      <c r="I6273" t="s">
        <v>11</v>
      </c>
      <c r="J6273" t="s">
        <v>15</v>
      </c>
      <c r="K6273" t="s">
        <v>42</v>
      </c>
      <c r="L6273">
        <v>1</v>
      </c>
      <c r="M6273">
        <v>1011</v>
      </c>
      <c r="O6273" t="s">
        <v>25</v>
      </c>
      <c r="R6273" t="s">
        <v>44</v>
      </c>
      <c r="S6273" s="49" t="str">
        <f t="shared" si="777"/>
        <v>Card</v>
      </c>
      <c r="T6273" s="3">
        <v>0.03</v>
      </c>
      <c r="U6273" s="2">
        <v>2.6500000000000004</v>
      </c>
      <c r="V6273" s="2">
        <v>0.87</v>
      </c>
      <c r="W6273" s="54">
        <f>_xlfn.XLOOKUP(M6273,Market!A:A,Market!F:F,0)</f>
        <v>0.06</v>
      </c>
      <c r="X6273" s="55">
        <f t="shared" si="778"/>
        <v>7.9500000000000001E-2</v>
      </c>
      <c r="Y6273" s="55">
        <f t="shared" si="779"/>
        <v>1.7800000000000002</v>
      </c>
      <c r="Z6273" s="54">
        <f t="shared" si="780"/>
        <v>0.67169811320754713</v>
      </c>
      <c r="AA6273" s="49" t="str">
        <f t="shared" ca="1" si="781"/>
        <v>N</v>
      </c>
      <c r="AB6273" s="49">
        <f t="shared" ca="1" si="782"/>
        <v>5</v>
      </c>
      <c r="AC6273" s="49" t="str">
        <f t="shared" ca="1" si="783"/>
        <v>N</v>
      </c>
    </row>
    <row r="6274" spans="1:29" x14ac:dyDescent="0.25">
      <c r="A6274">
        <v>4571</v>
      </c>
      <c r="B6274" s="9">
        <v>43567</v>
      </c>
      <c r="C6274" s="50" t="str">
        <f t="shared" si="776"/>
        <v>N</v>
      </c>
      <c r="D6274" s="52">
        <f>_xlfn.XLOOKUP(B6274,Cal_Date!B:B,Cal_Date!A:A,0)</f>
        <v>2</v>
      </c>
      <c r="E6274">
        <v>2019</v>
      </c>
      <c r="F6274" t="s">
        <v>125</v>
      </c>
      <c r="G6274" t="s">
        <v>129</v>
      </c>
      <c r="H6274" t="s">
        <v>48</v>
      </c>
      <c r="I6274" t="s">
        <v>18</v>
      </c>
      <c r="J6274" t="s">
        <v>10</v>
      </c>
      <c r="K6274" t="s">
        <v>43</v>
      </c>
      <c r="L6274">
        <v>2</v>
      </c>
      <c r="M6274">
        <v>1007</v>
      </c>
      <c r="O6274" t="s">
        <v>28</v>
      </c>
      <c r="R6274" t="s">
        <v>44</v>
      </c>
      <c r="S6274" s="49" t="str">
        <f t="shared" si="777"/>
        <v>Card</v>
      </c>
      <c r="T6274" s="3">
        <v>0.03</v>
      </c>
      <c r="U6274" s="2">
        <v>15.245999999999999</v>
      </c>
      <c r="V6274" s="2">
        <v>2.92</v>
      </c>
      <c r="W6274" s="54">
        <f>_xlfn.XLOOKUP(M6274,Market!A:A,Market!F:F,0)</f>
        <v>8.8999999999999996E-2</v>
      </c>
      <c r="X6274" s="55">
        <f t="shared" si="778"/>
        <v>0.45737999999999995</v>
      </c>
      <c r="Y6274" s="55">
        <f t="shared" si="779"/>
        <v>12.325999999999999</v>
      </c>
      <c r="Z6274" s="54">
        <f t="shared" si="780"/>
        <v>0.80847435392889933</v>
      </c>
      <c r="AA6274" s="49" t="str">
        <f t="shared" ca="1" si="781"/>
        <v>N</v>
      </c>
      <c r="AB6274" s="49">
        <f t="shared" ca="1" si="782"/>
        <v>5</v>
      </c>
      <c r="AC6274" s="49" t="str">
        <f t="shared" ca="1" si="783"/>
        <v>N</v>
      </c>
    </row>
    <row r="6275" spans="1:29" x14ac:dyDescent="0.25">
      <c r="A6275">
        <v>4572</v>
      </c>
      <c r="B6275" s="9">
        <v>43567</v>
      </c>
      <c r="C6275" s="50" t="str">
        <f t="shared" ref="C6275:C6338" si="784">IF(OR(B6275="04/01/2018"+0,B6275="04/02/2018"+0),"Y","N")</f>
        <v>N</v>
      </c>
      <c r="D6275" s="52">
        <f>_xlfn.XLOOKUP(B6275,Cal_Date!B:B,Cal_Date!A:A,0)</f>
        <v>2</v>
      </c>
      <c r="E6275">
        <v>2019</v>
      </c>
      <c r="F6275" t="s">
        <v>125</v>
      </c>
      <c r="G6275" t="s">
        <v>129</v>
      </c>
      <c r="H6275" t="s">
        <v>11</v>
      </c>
      <c r="I6275" t="s">
        <v>11</v>
      </c>
      <c r="J6275" t="s">
        <v>15</v>
      </c>
      <c r="K6275" t="s">
        <v>42</v>
      </c>
      <c r="L6275">
        <v>1</v>
      </c>
      <c r="M6275">
        <v>1007</v>
      </c>
      <c r="O6275" t="s">
        <v>28</v>
      </c>
      <c r="R6275" t="s">
        <v>44</v>
      </c>
      <c r="S6275" s="49" t="str">
        <f t="shared" ref="S6275:S6338" si="785">IF(R6275="Cash","Cash","Card")</f>
        <v>Card</v>
      </c>
      <c r="T6275" s="3">
        <v>0.03</v>
      </c>
      <c r="U6275" s="2">
        <v>2.7225000000000001</v>
      </c>
      <c r="V6275" s="2">
        <v>0.87</v>
      </c>
      <c r="W6275" s="54">
        <f>_xlfn.XLOOKUP(M6275,Market!A:A,Market!F:F,0)</f>
        <v>8.8999999999999996E-2</v>
      </c>
      <c r="X6275" s="55">
        <f t="shared" ref="X6275:X6338" si="786">T6275*U6275</f>
        <v>8.1674999999999998E-2</v>
      </c>
      <c r="Y6275" s="55">
        <f t="shared" ref="Y6275:Y6338" si="787">U6275-V6275</f>
        <v>1.8525</v>
      </c>
      <c r="Z6275" s="54">
        <f t="shared" ref="Z6275:Z6338" si="788">Y6275/U6275</f>
        <v>0.68044077134986225</v>
      </c>
      <c r="AA6275" s="49" t="str">
        <f t="shared" ref="AA6275:AA6338" ca="1" si="789">IF(DATEDIF(B6275,TODAY(),"y")&gt;5,"Y","N")</f>
        <v>N</v>
      </c>
      <c r="AB6275" s="49">
        <f t="shared" ref="AB6275:AB6338" ca="1" si="790">DATEDIF(B6275,TODAY(),"y")</f>
        <v>5</v>
      </c>
      <c r="AC6275" s="49" t="str">
        <f t="shared" ref="AC6275:AC6338" ca="1" si="791">IF(AB6275&gt;5,"Y","N")</f>
        <v>N</v>
      </c>
    </row>
    <row r="6276" spans="1:29" x14ac:dyDescent="0.25">
      <c r="A6276">
        <v>4573</v>
      </c>
      <c r="B6276" s="9">
        <v>43567</v>
      </c>
      <c r="C6276" s="50" t="str">
        <f t="shared" si="784"/>
        <v>N</v>
      </c>
      <c r="D6276" s="52">
        <f>_xlfn.XLOOKUP(B6276,Cal_Date!B:B,Cal_Date!A:A,0)</f>
        <v>2</v>
      </c>
      <c r="E6276">
        <v>2019</v>
      </c>
      <c r="F6276" t="s">
        <v>125</v>
      </c>
      <c r="G6276" t="s">
        <v>129</v>
      </c>
      <c r="H6276" t="s">
        <v>11</v>
      </c>
      <c r="I6276" t="s">
        <v>11</v>
      </c>
      <c r="J6276" t="s">
        <v>15</v>
      </c>
      <c r="K6276" t="s">
        <v>42</v>
      </c>
      <c r="L6276">
        <v>1</v>
      </c>
      <c r="M6276">
        <v>1008</v>
      </c>
      <c r="O6276" t="s">
        <v>28</v>
      </c>
      <c r="R6276" t="s">
        <v>44</v>
      </c>
      <c r="S6276" s="49" t="str">
        <f t="shared" si="785"/>
        <v>Card</v>
      </c>
      <c r="T6276" s="3">
        <v>0.03</v>
      </c>
      <c r="U6276" s="2">
        <v>2.7225000000000001</v>
      </c>
      <c r="V6276" s="2">
        <v>0.87</v>
      </c>
      <c r="W6276" s="54">
        <f>_xlfn.XLOOKUP(M6276,Market!A:A,Market!F:F,0)</f>
        <v>8.8999999999999996E-2</v>
      </c>
      <c r="X6276" s="55">
        <f t="shared" si="786"/>
        <v>8.1674999999999998E-2</v>
      </c>
      <c r="Y6276" s="55">
        <f t="shared" si="787"/>
        <v>1.8525</v>
      </c>
      <c r="Z6276" s="54">
        <f t="shared" si="788"/>
        <v>0.68044077134986225</v>
      </c>
      <c r="AA6276" s="49" t="str">
        <f t="shared" ca="1" si="789"/>
        <v>N</v>
      </c>
      <c r="AB6276" s="49">
        <f t="shared" ca="1" si="790"/>
        <v>5</v>
      </c>
      <c r="AC6276" s="49" t="str">
        <f t="shared" ca="1" si="791"/>
        <v>N</v>
      </c>
    </row>
    <row r="6277" spans="1:29" x14ac:dyDescent="0.25">
      <c r="A6277">
        <v>4574</v>
      </c>
      <c r="B6277" s="9">
        <v>43567</v>
      </c>
      <c r="C6277" s="50" t="str">
        <f t="shared" si="784"/>
        <v>N</v>
      </c>
      <c r="D6277" s="52">
        <f>_xlfn.XLOOKUP(B6277,Cal_Date!B:B,Cal_Date!A:A,0)</f>
        <v>2</v>
      </c>
      <c r="E6277">
        <v>2019</v>
      </c>
      <c r="F6277" t="s">
        <v>125</v>
      </c>
      <c r="G6277" t="s">
        <v>129</v>
      </c>
      <c r="H6277" t="s">
        <v>14</v>
      </c>
      <c r="I6277" t="s">
        <v>18</v>
      </c>
      <c r="J6277" t="s">
        <v>15</v>
      </c>
      <c r="K6277" t="s">
        <v>43</v>
      </c>
      <c r="L6277">
        <v>1</v>
      </c>
      <c r="M6277">
        <v>1004</v>
      </c>
      <c r="O6277" t="s">
        <v>28</v>
      </c>
      <c r="R6277" t="s">
        <v>44</v>
      </c>
      <c r="S6277" s="49" t="str">
        <f t="shared" si="785"/>
        <v>Card</v>
      </c>
      <c r="T6277" s="3">
        <v>0.03</v>
      </c>
      <c r="U6277" s="2">
        <v>6.8900000000000006</v>
      </c>
      <c r="V6277" s="2">
        <v>2.1</v>
      </c>
      <c r="W6277" s="54">
        <f>_xlfn.XLOOKUP(M6277,Market!A:A,Market!F:F,0)</f>
        <v>0.06</v>
      </c>
      <c r="X6277" s="55">
        <f t="shared" si="786"/>
        <v>0.20670000000000002</v>
      </c>
      <c r="Y6277" s="55">
        <f t="shared" si="787"/>
        <v>4.7900000000000009</v>
      </c>
      <c r="Z6277" s="54">
        <f t="shared" si="788"/>
        <v>0.69521044992743108</v>
      </c>
      <c r="AA6277" s="49" t="str">
        <f t="shared" ca="1" si="789"/>
        <v>N</v>
      </c>
      <c r="AB6277" s="49">
        <f t="shared" ca="1" si="790"/>
        <v>5</v>
      </c>
      <c r="AC6277" s="49" t="str">
        <f t="shared" ca="1" si="791"/>
        <v>N</v>
      </c>
    </row>
    <row r="6278" spans="1:29" x14ac:dyDescent="0.25">
      <c r="A6278">
        <v>4575</v>
      </c>
      <c r="B6278" s="9">
        <v>43567</v>
      </c>
      <c r="C6278" s="50" t="str">
        <f t="shared" si="784"/>
        <v>N</v>
      </c>
      <c r="D6278" s="52">
        <f>_xlfn.XLOOKUP(B6278,Cal_Date!B:B,Cal_Date!A:A,0)</f>
        <v>2</v>
      </c>
      <c r="E6278">
        <v>2019</v>
      </c>
      <c r="F6278" t="s">
        <v>125</v>
      </c>
      <c r="G6278" t="s">
        <v>129</v>
      </c>
      <c r="H6278" t="s">
        <v>14</v>
      </c>
      <c r="I6278" t="s">
        <v>18</v>
      </c>
      <c r="J6278" t="s">
        <v>15</v>
      </c>
      <c r="K6278" t="s">
        <v>43</v>
      </c>
      <c r="L6278">
        <v>1</v>
      </c>
      <c r="M6278">
        <v>1003</v>
      </c>
      <c r="O6278" t="s">
        <v>25</v>
      </c>
      <c r="R6278" t="s">
        <v>44</v>
      </c>
      <c r="S6278" s="49" t="str">
        <f t="shared" si="785"/>
        <v>Card</v>
      </c>
      <c r="T6278" s="3">
        <v>0.03</v>
      </c>
      <c r="U6278" s="2">
        <v>6.8900000000000006</v>
      </c>
      <c r="V6278" s="2">
        <v>2.1</v>
      </c>
      <c r="W6278" s="54">
        <f>_xlfn.XLOOKUP(M6278,Market!A:A,Market!F:F,0)</f>
        <v>0.06</v>
      </c>
      <c r="X6278" s="55">
        <f t="shared" si="786"/>
        <v>0.20670000000000002</v>
      </c>
      <c r="Y6278" s="55">
        <f t="shared" si="787"/>
        <v>4.7900000000000009</v>
      </c>
      <c r="Z6278" s="54">
        <f t="shared" si="788"/>
        <v>0.69521044992743108</v>
      </c>
      <c r="AA6278" s="49" t="str">
        <f t="shared" ca="1" si="789"/>
        <v>N</v>
      </c>
      <c r="AB6278" s="49">
        <f t="shared" ca="1" si="790"/>
        <v>5</v>
      </c>
      <c r="AC6278" s="49" t="str">
        <f t="shared" ca="1" si="791"/>
        <v>N</v>
      </c>
    </row>
    <row r="6279" spans="1:29" x14ac:dyDescent="0.25">
      <c r="A6279">
        <v>4576</v>
      </c>
      <c r="B6279" s="9">
        <v>43567</v>
      </c>
      <c r="C6279" s="50" t="str">
        <f t="shared" si="784"/>
        <v>N</v>
      </c>
      <c r="D6279" s="52">
        <f>_xlfn.XLOOKUP(B6279,Cal_Date!B:B,Cal_Date!A:A,0)</f>
        <v>2</v>
      </c>
      <c r="E6279">
        <v>2019</v>
      </c>
      <c r="F6279" t="s">
        <v>125</v>
      </c>
      <c r="G6279" t="s">
        <v>129</v>
      </c>
      <c r="H6279" t="s">
        <v>11</v>
      </c>
      <c r="I6279" t="s">
        <v>13</v>
      </c>
      <c r="J6279" t="s">
        <v>15</v>
      </c>
      <c r="K6279" t="s">
        <v>42</v>
      </c>
      <c r="L6279">
        <v>2</v>
      </c>
      <c r="M6279">
        <v>1002</v>
      </c>
      <c r="O6279" t="s">
        <v>28</v>
      </c>
      <c r="R6279" t="s">
        <v>44</v>
      </c>
      <c r="S6279" s="49" t="str">
        <f t="shared" si="785"/>
        <v>Card</v>
      </c>
      <c r="T6279" s="3">
        <v>0.03</v>
      </c>
      <c r="U6279" s="2">
        <v>5.3000000000000007</v>
      </c>
      <c r="V6279" s="2">
        <v>2.84</v>
      </c>
      <c r="W6279" s="54">
        <f>_xlfn.XLOOKUP(M6279,Market!A:A,Market!F:F,0)</f>
        <v>0.06</v>
      </c>
      <c r="X6279" s="55">
        <f t="shared" si="786"/>
        <v>0.159</v>
      </c>
      <c r="Y6279" s="55">
        <f t="shared" si="787"/>
        <v>2.4600000000000009</v>
      </c>
      <c r="Z6279" s="54">
        <f t="shared" si="788"/>
        <v>0.46415094339622653</v>
      </c>
      <c r="AA6279" s="49" t="str">
        <f t="shared" ca="1" si="789"/>
        <v>N</v>
      </c>
      <c r="AB6279" s="49">
        <f t="shared" ca="1" si="790"/>
        <v>5</v>
      </c>
      <c r="AC6279" s="49" t="str">
        <f t="shared" ca="1" si="791"/>
        <v>N</v>
      </c>
    </row>
    <row r="6280" spans="1:29" x14ac:dyDescent="0.25">
      <c r="A6280">
        <v>4577</v>
      </c>
      <c r="B6280" s="9">
        <v>43567</v>
      </c>
      <c r="C6280" s="50" t="str">
        <f t="shared" si="784"/>
        <v>N</v>
      </c>
      <c r="D6280" s="52">
        <f>_xlfn.XLOOKUP(B6280,Cal_Date!B:B,Cal_Date!A:A,0)</f>
        <v>2</v>
      </c>
      <c r="E6280">
        <v>2019</v>
      </c>
      <c r="F6280" t="s">
        <v>125</v>
      </c>
      <c r="G6280" t="s">
        <v>129</v>
      </c>
      <c r="H6280" t="s">
        <v>48</v>
      </c>
      <c r="I6280" t="s">
        <v>18</v>
      </c>
      <c r="J6280" t="s">
        <v>10</v>
      </c>
      <c r="K6280" t="s">
        <v>43</v>
      </c>
      <c r="L6280">
        <v>1</v>
      </c>
      <c r="M6280">
        <v>1007</v>
      </c>
      <c r="O6280" t="s">
        <v>28</v>
      </c>
      <c r="R6280" t="s">
        <v>44</v>
      </c>
      <c r="S6280" s="49" t="str">
        <f t="shared" si="785"/>
        <v>Card</v>
      </c>
      <c r="T6280" s="3">
        <v>0.03</v>
      </c>
      <c r="U6280" s="2">
        <v>7.6229999999999993</v>
      </c>
      <c r="V6280" s="2">
        <v>1.46</v>
      </c>
      <c r="W6280" s="54">
        <f>_xlfn.XLOOKUP(M6280,Market!A:A,Market!F:F,0)</f>
        <v>8.8999999999999996E-2</v>
      </c>
      <c r="X6280" s="55">
        <f t="shared" si="786"/>
        <v>0.22868999999999998</v>
      </c>
      <c r="Y6280" s="55">
        <f t="shared" si="787"/>
        <v>6.1629999999999994</v>
      </c>
      <c r="Z6280" s="54">
        <f t="shared" si="788"/>
        <v>0.80847435392889933</v>
      </c>
      <c r="AA6280" s="49" t="str">
        <f t="shared" ca="1" si="789"/>
        <v>N</v>
      </c>
      <c r="AB6280" s="49">
        <f t="shared" ca="1" si="790"/>
        <v>5</v>
      </c>
      <c r="AC6280" s="49" t="str">
        <f t="shared" ca="1" si="791"/>
        <v>N</v>
      </c>
    </row>
    <row r="6281" spans="1:29" x14ac:dyDescent="0.25">
      <c r="A6281">
        <v>4578</v>
      </c>
      <c r="B6281" s="9">
        <v>43567</v>
      </c>
      <c r="C6281" s="50" t="str">
        <f t="shared" si="784"/>
        <v>N</v>
      </c>
      <c r="D6281" s="52">
        <f>_xlfn.XLOOKUP(B6281,Cal_Date!B:B,Cal_Date!A:A,0)</f>
        <v>2</v>
      </c>
      <c r="E6281">
        <v>2019</v>
      </c>
      <c r="F6281" t="s">
        <v>125</v>
      </c>
      <c r="G6281" t="s">
        <v>129</v>
      </c>
      <c r="H6281" t="s">
        <v>48</v>
      </c>
      <c r="I6281" t="s">
        <v>18</v>
      </c>
      <c r="J6281" t="s">
        <v>10</v>
      </c>
      <c r="K6281" t="s">
        <v>43</v>
      </c>
      <c r="L6281">
        <v>1</v>
      </c>
      <c r="M6281">
        <v>1008</v>
      </c>
      <c r="O6281" t="s">
        <v>28</v>
      </c>
      <c r="R6281" t="s">
        <v>44</v>
      </c>
      <c r="S6281" s="49" t="str">
        <f t="shared" si="785"/>
        <v>Card</v>
      </c>
      <c r="T6281" s="3">
        <v>0.03</v>
      </c>
      <c r="U6281" s="2">
        <v>7.6229999999999993</v>
      </c>
      <c r="V6281" s="2">
        <v>1.46</v>
      </c>
      <c r="W6281" s="54">
        <f>_xlfn.XLOOKUP(M6281,Market!A:A,Market!F:F,0)</f>
        <v>8.8999999999999996E-2</v>
      </c>
      <c r="X6281" s="55">
        <f t="shared" si="786"/>
        <v>0.22868999999999998</v>
      </c>
      <c r="Y6281" s="55">
        <f t="shared" si="787"/>
        <v>6.1629999999999994</v>
      </c>
      <c r="Z6281" s="54">
        <f t="shared" si="788"/>
        <v>0.80847435392889933</v>
      </c>
      <c r="AA6281" s="49" t="str">
        <f t="shared" ca="1" si="789"/>
        <v>N</v>
      </c>
      <c r="AB6281" s="49">
        <f t="shared" ca="1" si="790"/>
        <v>5</v>
      </c>
      <c r="AC6281" s="49" t="str">
        <f t="shared" ca="1" si="791"/>
        <v>N</v>
      </c>
    </row>
    <row r="6282" spans="1:29" x14ac:dyDescent="0.25">
      <c r="A6282">
        <v>4579</v>
      </c>
      <c r="B6282" s="9">
        <v>43567</v>
      </c>
      <c r="C6282" s="50" t="str">
        <f t="shared" si="784"/>
        <v>N</v>
      </c>
      <c r="D6282" s="52">
        <f>_xlfn.XLOOKUP(B6282,Cal_Date!B:B,Cal_Date!A:A,0)</f>
        <v>2</v>
      </c>
      <c r="E6282">
        <v>2019</v>
      </c>
      <c r="F6282" t="s">
        <v>125</v>
      </c>
      <c r="G6282" t="s">
        <v>129</v>
      </c>
      <c r="H6282" t="s">
        <v>11</v>
      </c>
      <c r="I6282" t="s">
        <v>11</v>
      </c>
      <c r="J6282" t="s">
        <v>15</v>
      </c>
      <c r="K6282" t="s">
        <v>42</v>
      </c>
      <c r="L6282">
        <v>1</v>
      </c>
      <c r="M6282">
        <v>1008</v>
      </c>
      <c r="O6282" t="s">
        <v>28</v>
      </c>
      <c r="R6282" t="s">
        <v>44</v>
      </c>
      <c r="S6282" s="49" t="str">
        <f t="shared" si="785"/>
        <v>Card</v>
      </c>
      <c r="T6282" s="3">
        <v>0.03</v>
      </c>
      <c r="U6282" s="2">
        <v>2.7225000000000001</v>
      </c>
      <c r="V6282" s="2">
        <v>0.87</v>
      </c>
      <c r="W6282" s="54">
        <f>_xlfn.XLOOKUP(M6282,Market!A:A,Market!F:F,0)</f>
        <v>8.8999999999999996E-2</v>
      </c>
      <c r="X6282" s="55">
        <f t="shared" si="786"/>
        <v>8.1674999999999998E-2</v>
      </c>
      <c r="Y6282" s="55">
        <f t="shared" si="787"/>
        <v>1.8525</v>
      </c>
      <c r="Z6282" s="54">
        <f t="shared" si="788"/>
        <v>0.68044077134986225</v>
      </c>
      <c r="AA6282" s="49" t="str">
        <f t="shared" ca="1" si="789"/>
        <v>N</v>
      </c>
      <c r="AB6282" s="49">
        <f t="shared" ca="1" si="790"/>
        <v>5</v>
      </c>
      <c r="AC6282" s="49" t="str">
        <f t="shared" ca="1" si="791"/>
        <v>N</v>
      </c>
    </row>
    <row r="6283" spans="1:29" x14ac:dyDescent="0.25">
      <c r="A6283">
        <v>4580</v>
      </c>
      <c r="B6283" s="9">
        <v>43567</v>
      </c>
      <c r="C6283" s="50" t="str">
        <f t="shared" si="784"/>
        <v>N</v>
      </c>
      <c r="D6283" s="52">
        <f>_xlfn.XLOOKUP(B6283,Cal_Date!B:B,Cal_Date!A:A,0)</f>
        <v>2</v>
      </c>
      <c r="E6283">
        <v>2019</v>
      </c>
      <c r="F6283" t="s">
        <v>125</v>
      </c>
      <c r="G6283" t="s">
        <v>129</v>
      </c>
      <c r="H6283" t="s">
        <v>11</v>
      </c>
      <c r="I6283" t="s">
        <v>13</v>
      </c>
      <c r="J6283" t="s">
        <v>15</v>
      </c>
      <c r="K6283" t="s">
        <v>42</v>
      </c>
      <c r="L6283">
        <v>1</v>
      </c>
      <c r="M6283">
        <v>1000</v>
      </c>
      <c r="O6283" t="s">
        <v>25</v>
      </c>
      <c r="R6283" t="s">
        <v>44</v>
      </c>
      <c r="S6283" s="49" t="str">
        <f t="shared" si="785"/>
        <v>Card</v>
      </c>
      <c r="T6283" s="3">
        <v>0.03</v>
      </c>
      <c r="U6283" s="2">
        <v>2.7</v>
      </c>
      <c r="V6283" s="2">
        <v>1.42</v>
      </c>
      <c r="W6283" s="54">
        <f>_xlfn.XLOOKUP(M6283,Market!A:A,Market!F:F,0)</f>
        <v>0.08</v>
      </c>
      <c r="X6283" s="55">
        <f t="shared" si="786"/>
        <v>8.1000000000000003E-2</v>
      </c>
      <c r="Y6283" s="55">
        <f t="shared" si="787"/>
        <v>1.2800000000000002</v>
      </c>
      <c r="Z6283" s="54">
        <f t="shared" si="788"/>
        <v>0.47407407407407415</v>
      </c>
      <c r="AA6283" s="49" t="str">
        <f t="shared" ca="1" si="789"/>
        <v>N</v>
      </c>
      <c r="AB6283" s="49">
        <f t="shared" ca="1" si="790"/>
        <v>5</v>
      </c>
      <c r="AC6283" s="49" t="str">
        <f t="shared" ca="1" si="791"/>
        <v>N</v>
      </c>
    </row>
    <row r="6284" spans="1:29" x14ac:dyDescent="0.25">
      <c r="A6284">
        <v>4581</v>
      </c>
      <c r="B6284" s="9">
        <v>43567</v>
      </c>
      <c r="C6284" s="50" t="str">
        <f t="shared" si="784"/>
        <v>N</v>
      </c>
      <c r="D6284" s="52">
        <f>_xlfn.XLOOKUP(B6284,Cal_Date!B:B,Cal_Date!A:A,0)</f>
        <v>2</v>
      </c>
      <c r="E6284">
        <v>2019</v>
      </c>
      <c r="F6284" t="s">
        <v>125</v>
      </c>
      <c r="G6284" t="s">
        <v>129</v>
      </c>
      <c r="H6284" t="s">
        <v>11</v>
      </c>
      <c r="I6284" t="s">
        <v>13</v>
      </c>
      <c r="J6284" t="s">
        <v>15</v>
      </c>
      <c r="K6284" t="s">
        <v>42</v>
      </c>
      <c r="L6284">
        <v>1</v>
      </c>
      <c r="M6284">
        <v>1000</v>
      </c>
      <c r="O6284" t="s">
        <v>25</v>
      </c>
      <c r="R6284" t="s">
        <v>44</v>
      </c>
      <c r="S6284" s="49" t="str">
        <f t="shared" si="785"/>
        <v>Card</v>
      </c>
      <c r="T6284" s="3">
        <v>0.03</v>
      </c>
      <c r="U6284" s="2">
        <v>2.7</v>
      </c>
      <c r="V6284" s="2">
        <v>1.42</v>
      </c>
      <c r="W6284" s="54">
        <f>_xlfn.XLOOKUP(M6284,Market!A:A,Market!F:F,0)</f>
        <v>0.08</v>
      </c>
      <c r="X6284" s="55">
        <f t="shared" si="786"/>
        <v>8.1000000000000003E-2</v>
      </c>
      <c r="Y6284" s="55">
        <f t="shared" si="787"/>
        <v>1.2800000000000002</v>
      </c>
      <c r="Z6284" s="54">
        <f t="shared" si="788"/>
        <v>0.47407407407407415</v>
      </c>
      <c r="AA6284" s="49" t="str">
        <f t="shared" ca="1" si="789"/>
        <v>N</v>
      </c>
      <c r="AB6284" s="49">
        <f t="shared" ca="1" si="790"/>
        <v>5</v>
      </c>
      <c r="AC6284" s="49" t="str">
        <f t="shared" ca="1" si="791"/>
        <v>N</v>
      </c>
    </row>
    <row r="6285" spans="1:29" x14ac:dyDescent="0.25">
      <c r="A6285">
        <v>4582</v>
      </c>
      <c r="B6285" s="9">
        <v>43567</v>
      </c>
      <c r="C6285" s="50" t="str">
        <f t="shared" si="784"/>
        <v>N</v>
      </c>
      <c r="D6285" s="52">
        <f>_xlfn.XLOOKUP(B6285,Cal_Date!B:B,Cal_Date!A:A,0)</f>
        <v>2</v>
      </c>
      <c r="E6285">
        <v>2019</v>
      </c>
      <c r="F6285" t="s">
        <v>125</v>
      </c>
      <c r="G6285" t="s">
        <v>129</v>
      </c>
      <c r="H6285" t="s">
        <v>11</v>
      </c>
      <c r="I6285" t="s">
        <v>11</v>
      </c>
      <c r="J6285" t="s">
        <v>15</v>
      </c>
      <c r="K6285" t="s">
        <v>42</v>
      </c>
      <c r="L6285">
        <v>2</v>
      </c>
      <c r="M6285">
        <v>1000</v>
      </c>
      <c r="O6285" t="s">
        <v>25</v>
      </c>
      <c r="R6285" t="s">
        <v>44</v>
      </c>
      <c r="S6285" s="49" t="str">
        <f t="shared" si="785"/>
        <v>Card</v>
      </c>
      <c r="T6285" s="3">
        <v>0.03</v>
      </c>
      <c r="U6285" s="2">
        <v>5.4</v>
      </c>
      <c r="V6285" s="2">
        <v>1.74</v>
      </c>
      <c r="W6285" s="54">
        <f>_xlfn.XLOOKUP(M6285,Market!A:A,Market!F:F,0)</f>
        <v>0.08</v>
      </c>
      <c r="X6285" s="55">
        <f t="shared" si="786"/>
        <v>0.16200000000000001</v>
      </c>
      <c r="Y6285" s="55">
        <f t="shared" si="787"/>
        <v>3.66</v>
      </c>
      <c r="Z6285" s="54">
        <f t="shared" si="788"/>
        <v>0.67777777777777781</v>
      </c>
      <c r="AA6285" s="49" t="str">
        <f t="shared" ca="1" si="789"/>
        <v>N</v>
      </c>
      <c r="AB6285" s="49">
        <f t="shared" ca="1" si="790"/>
        <v>5</v>
      </c>
      <c r="AC6285" s="49" t="str">
        <f t="shared" ca="1" si="791"/>
        <v>N</v>
      </c>
    </row>
    <row r="6286" spans="1:29" x14ac:dyDescent="0.25">
      <c r="A6286">
        <v>4583</v>
      </c>
      <c r="B6286" s="9">
        <v>43567</v>
      </c>
      <c r="C6286" s="50" t="str">
        <f t="shared" si="784"/>
        <v>N</v>
      </c>
      <c r="D6286" s="52">
        <f>_xlfn.XLOOKUP(B6286,Cal_Date!B:B,Cal_Date!A:A,0)</f>
        <v>2</v>
      </c>
      <c r="E6286">
        <v>2019</v>
      </c>
      <c r="F6286" t="s">
        <v>125</v>
      </c>
      <c r="G6286" t="s">
        <v>129</v>
      </c>
      <c r="H6286" t="s">
        <v>11</v>
      </c>
      <c r="I6286" t="s">
        <v>11</v>
      </c>
      <c r="J6286" t="s">
        <v>15</v>
      </c>
      <c r="K6286" t="s">
        <v>42</v>
      </c>
      <c r="L6286">
        <v>2</v>
      </c>
      <c r="M6286">
        <v>1001</v>
      </c>
      <c r="O6286" t="s">
        <v>25</v>
      </c>
      <c r="R6286" t="s">
        <v>44</v>
      </c>
      <c r="S6286" s="49" t="str">
        <f t="shared" si="785"/>
        <v>Card</v>
      </c>
      <c r="T6286" s="3">
        <v>0.03</v>
      </c>
      <c r="U6286" s="2">
        <v>5.3000000000000007</v>
      </c>
      <c r="V6286" s="2">
        <v>1.74</v>
      </c>
      <c r="W6286" s="54">
        <f>_xlfn.XLOOKUP(M6286,Market!A:A,Market!F:F,0)</f>
        <v>0.06</v>
      </c>
      <c r="X6286" s="55">
        <f t="shared" si="786"/>
        <v>0.159</v>
      </c>
      <c r="Y6286" s="55">
        <f t="shared" si="787"/>
        <v>3.5600000000000005</v>
      </c>
      <c r="Z6286" s="54">
        <f t="shared" si="788"/>
        <v>0.67169811320754713</v>
      </c>
      <c r="AA6286" s="49" t="str">
        <f t="shared" ca="1" si="789"/>
        <v>N</v>
      </c>
      <c r="AB6286" s="49">
        <f t="shared" ca="1" si="790"/>
        <v>5</v>
      </c>
      <c r="AC6286" s="49" t="str">
        <f t="shared" ca="1" si="791"/>
        <v>N</v>
      </c>
    </row>
    <row r="6287" spans="1:29" x14ac:dyDescent="0.25">
      <c r="A6287">
        <v>4584</v>
      </c>
      <c r="B6287" s="9">
        <v>43567</v>
      </c>
      <c r="C6287" s="50" t="str">
        <f t="shared" si="784"/>
        <v>N</v>
      </c>
      <c r="D6287" s="52">
        <f>_xlfn.XLOOKUP(B6287,Cal_Date!B:B,Cal_Date!A:A,0)</f>
        <v>2</v>
      </c>
      <c r="E6287">
        <v>2019</v>
      </c>
      <c r="F6287" t="s">
        <v>125</v>
      </c>
      <c r="G6287" t="s">
        <v>129</v>
      </c>
      <c r="H6287" t="s">
        <v>11</v>
      </c>
      <c r="I6287" t="s">
        <v>11</v>
      </c>
      <c r="J6287" t="s">
        <v>15</v>
      </c>
      <c r="K6287" t="s">
        <v>42</v>
      </c>
      <c r="L6287">
        <v>1</v>
      </c>
      <c r="M6287">
        <v>1000</v>
      </c>
      <c r="O6287" t="s">
        <v>25</v>
      </c>
      <c r="R6287" t="s">
        <v>44</v>
      </c>
      <c r="S6287" s="49" t="str">
        <f t="shared" si="785"/>
        <v>Card</v>
      </c>
      <c r="T6287" s="3">
        <v>0.03</v>
      </c>
      <c r="U6287" s="2">
        <v>2.7</v>
      </c>
      <c r="V6287" s="2">
        <v>0.87</v>
      </c>
      <c r="W6287" s="54">
        <f>_xlfn.XLOOKUP(M6287,Market!A:A,Market!F:F,0)</f>
        <v>0.08</v>
      </c>
      <c r="X6287" s="55">
        <f t="shared" si="786"/>
        <v>8.1000000000000003E-2</v>
      </c>
      <c r="Y6287" s="55">
        <f t="shared" si="787"/>
        <v>1.83</v>
      </c>
      <c r="Z6287" s="54">
        <f t="shared" si="788"/>
        <v>0.67777777777777781</v>
      </c>
      <c r="AA6287" s="49" t="str">
        <f t="shared" ca="1" si="789"/>
        <v>N</v>
      </c>
      <c r="AB6287" s="49">
        <f t="shared" ca="1" si="790"/>
        <v>5</v>
      </c>
      <c r="AC6287" s="49" t="str">
        <f t="shared" ca="1" si="791"/>
        <v>N</v>
      </c>
    </row>
    <row r="6288" spans="1:29" x14ac:dyDescent="0.25">
      <c r="A6288">
        <v>4585</v>
      </c>
      <c r="B6288" s="9">
        <v>43567</v>
      </c>
      <c r="C6288" s="50" t="str">
        <f t="shared" si="784"/>
        <v>N</v>
      </c>
      <c r="D6288" s="52">
        <f>_xlfn.XLOOKUP(B6288,Cal_Date!B:B,Cal_Date!A:A,0)</f>
        <v>2</v>
      </c>
      <c r="E6288">
        <v>2019</v>
      </c>
      <c r="F6288" t="s">
        <v>125</v>
      </c>
      <c r="G6288" t="s">
        <v>129</v>
      </c>
      <c r="H6288" t="s">
        <v>11</v>
      </c>
      <c r="I6288" t="s">
        <v>11</v>
      </c>
      <c r="J6288" t="s">
        <v>15</v>
      </c>
      <c r="K6288" t="s">
        <v>42</v>
      </c>
      <c r="L6288">
        <v>1</v>
      </c>
      <c r="M6288">
        <v>1000</v>
      </c>
      <c r="O6288" t="s">
        <v>25</v>
      </c>
      <c r="R6288" t="s">
        <v>44</v>
      </c>
      <c r="S6288" s="49" t="str">
        <f t="shared" si="785"/>
        <v>Card</v>
      </c>
      <c r="T6288" s="3">
        <v>0.03</v>
      </c>
      <c r="U6288" s="2">
        <v>2.7</v>
      </c>
      <c r="V6288" s="2">
        <v>0.87</v>
      </c>
      <c r="W6288" s="54">
        <f>_xlfn.XLOOKUP(M6288,Market!A:A,Market!F:F,0)</f>
        <v>0.08</v>
      </c>
      <c r="X6288" s="55">
        <f t="shared" si="786"/>
        <v>8.1000000000000003E-2</v>
      </c>
      <c r="Y6288" s="55">
        <f t="shared" si="787"/>
        <v>1.83</v>
      </c>
      <c r="Z6288" s="54">
        <f t="shared" si="788"/>
        <v>0.67777777777777781</v>
      </c>
      <c r="AA6288" s="49" t="str">
        <f t="shared" ca="1" si="789"/>
        <v>N</v>
      </c>
      <c r="AB6288" s="49">
        <f t="shared" ca="1" si="790"/>
        <v>5</v>
      </c>
      <c r="AC6288" s="49" t="str">
        <f t="shared" ca="1" si="791"/>
        <v>N</v>
      </c>
    </row>
    <row r="6289" spans="1:29" x14ac:dyDescent="0.25">
      <c r="A6289">
        <v>4586</v>
      </c>
      <c r="B6289" s="9">
        <v>43567</v>
      </c>
      <c r="C6289" s="50" t="str">
        <f t="shared" si="784"/>
        <v>N</v>
      </c>
      <c r="D6289" s="52">
        <f>_xlfn.XLOOKUP(B6289,Cal_Date!B:B,Cal_Date!A:A,0)</f>
        <v>2</v>
      </c>
      <c r="E6289">
        <v>2019</v>
      </c>
      <c r="F6289" t="s">
        <v>125</v>
      </c>
      <c r="G6289" t="s">
        <v>129</v>
      </c>
      <c r="H6289" t="s">
        <v>11</v>
      </c>
      <c r="I6289" t="s">
        <v>11</v>
      </c>
      <c r="J6289" t="s">
        <v>15</v>
      </c>
      <c r="K6289" t="s">
        <v>42</v>
      </c>
      <c r="L6289">
        <v>1</v>
      </c>
      <c r="M6289">
        <v>1004</v>
      </c>
      <c r="O6289" t="s">
        <v>28</v>
      </c>
      <c r="R6289" t="s">
        <v>44</v>
      </c>
      <c r="S6289" s="49" t="str">
        <f t="shared" si="785"/>
        <v>Card</v>
      </c>
      <c r="T6289" s="3">
        <v>0.03</v>
      </c>
      <c r="U6289" s="2">
        <v>2.6500000000000004</v>
      </c>
      <c r="V6289" s="2">
        <v>0.87</v>
      </c>
      <c r="W6289" s="54">
        <f>_xlfn.XLOOKUP(M6289,Market!A:A,Market!F:F,0)</f>
        <v>0.06</v>
      </c>
      <c r="X6289" s="55">
        <f t="shared" si="786"/>
        <v>7.9500000000000001E-2</v>
      </c>
      <c r="Y6289" s="55">
        <f t="shared" si="787"/>
        <v>1.7800000000000002</v>
      </c>
      <c r="Z6289" s="54">
        <f t="shared" si="788"/>
        <v>0.67169811320754713</v>
      </c>
      <c r="AA6289" s="49" t="str">
        <f t="shared" ca="1" si="789"/>
        <v>N</v>
      </c>
      <c r="AB6289" s="49">
        <f t="shared" ca="1" si="790"/>
        <v>5</v>
      </c>
      <c r="AC6289" s="49" t="str">
        <f t="shared" ca="1" si="791"/>
        <v>N</v>
      </c>
    </row>
    <row r="6290" spans="1:29" x14ac:dyDescent="0.25">
      <c r="A6290">
        <v>4587</v>
      </c>
      <c r="B6290" s="9">
        <v>43567</v>
      </c>
      <c r="C6290" s="50" t="str">
        <f t="shared" si="784"/>
        <v>N</v>
      </c>
      <c r="D6290" s="52">
        <f>_xlfn.XLOOKUP(B6290,Cal_Date!B:B,Cal_Date!A:A,0)</f>
        <v>2</v>
      </c>
      <c r="E6290">
        <v>2019</v>
      </c>
      <c r="F6290" t="s">
        <v>125</v>
      </c>
      <c r="G6290" t="s">
        <v>129</v>
      </c>
      <c r="H6290" t="s">
        <v>14</v>
      </c>
      <c r="I6290" t="s">
        <v>18</v>
      </c>
      <c r="J6290" t="s">
        <v>15</v>
      </c>
      <c r="K6290" t="s">
        <v>43</v>
      </c>
      <c r="L6290">
        <v>2</v>
      </c>
      <c r="M6290">
        <v>1005</v>
      </c>
      <c r="O6290" t="s">
        <v>25</v>
      </c>
      <c r="R6290" t="s">
        <v>44</v>
      </c>
      <c r="S6290" s="49" t="str">
        <f t="shared" si="785"/>
        <v>Card</v>
      </c>
      <c r="T6290" s="3">
        <v>0.03</v>
      </c>
      <c r="U6290" s="2">
        <v>15.245999999999999</v>
      </c>
      <c r="V6290" s="2">
        <v>4.4400000000000004</v>
      </c>
      <c r="W6290" s="54">
        <f>_xlfn.XLOOKUP(M6290,Market!A:A,Market!F:F,0)</f>
        <v>8.8999999999999996E-2</v>
      </c>
      <c r="X6290" s="55">
        <f t="shared" si="786"/>
        <v>0.45737999999999995</v>
      </c>
      <c r="Y6290" s="55">
        <f t="shared" si="787"/>
        <v>10.805999999999997</v>
      </c>
      <c r="Z6290" s="54">
        <f t="shared" si="788"/>
        <v>0.7087760724124359</v>
      </c>
      <c r="AA6290" s="49" t="str">
        <f t="shared" ca="1" si="789"/>
        <v>N</v>
      </c>
      <c r="AB6290" s="49">
        <f t="shared" ca="1" si="790"/>
        <v>5</v>
      </c>
      <c r="AC6290" s="49" t="str">
        <f t="shared" ca="1" si="791"/>
        <v>N</v>
      </c>
    </row>
    <row r="6291" spans="1:29" x14ac:dyDescent="0.25">
      <c r="A6291">
        <v>4588</v>
      </c>
      <c r="B6291" s="9">
        <v>43567</v>
      </c>
      <c r="C6291" s="50" t="str">
        <f t="shared" si="784"/>
        <v>N</v>
      </c>
      <c r="D6291" s="52">
        <f>_xlfn.XLOOKUP(B6291,Cal_Date!B:B,Cal_Date!A:A,0)</f>
        <v>2</v>
      </c>
      <c r="E6291">
        <v>2019</v>
      </c>
      <c r="F6291" t="s">
        <v>125</v>
      </c>
      <c r="G6291" t="s">
        <v>129</v>
      </c>
      <c r="H6291" t="s">
        <v>14</v>
      </c>
      <c r="I6291" t="s">
        <v>18</v>
      </c>
      <c r="J6291" t="s">
        <v>15</v>
      </c>
      <c r="K6291" t="s">
        <v>43</v>
      </c>
      <c r="L6291">
        <v>1</v>
      </c>
      <c r="M6291">
        <v>1000</v>
      </c>
      <c r="O6291" t="s">
        <v>25</v>
      </c>
      <c r="R6291" t="s">
        <v>44</v>
      </c>
      <c r="S6291" s="49" t="str">
        <f t="shared" si="785"/>
        <v>Card</v>
      </c>
      <c r="T6291" s="3">
        <v>0.03</v>
      </c>
      <c r="U6291" s="2">
        <v>7.0200000000000005</v>
      </c>
      <c r="V6291" s="2">
        <v>2.1</v>
      </c>
      <c r="W6291" s="54">
        <f>_xlfn.XLOOKUP(M6291,Market!A:A,Market!F:F,0)</f>
        <v>0.08</v>
      </c>
      <c r="X6291" s="55">
        <f t="shared" si="786"/>
        <v>0.21060000000000001</v>
      </c>
      <c r="Y6291" s="55">
        <f t="shared" si="787"/>
        <v>4.92</v>
      </c>
      <c r="Z6291" s="54">
        <f t="shared" si="788"/>
        <v>0.70085470085470081</v>
      </c>
      <c r="AA6291" s="49" t="str">
        <f t="shared" ca="1" si="789"/>
        <v>N</v>
      </c>
      <c r="AB6291" s="49">
        <f t="shared" ca="1" si="790"/>
        <v>5</v>
      </c>
      <c r="AC6291" s="49" t="str">
        <f t="shared" ca="1" si="791"/>
        <v>N</v>
      </c>
    </row>
    <row r="6292" spans="1:29" x14ac:dyDescent="0.25">
      <c r="A6292">
        <v>4589</v>
      </c>
      <c r="B6292" s="9">
        <v>43567</v>
      </c>
      <c r="C6292" s="50" t="str">
        <f t="shared" si="784"/>
        <v>N</v>
      </c>
      <c r="D6292" s="52">
        <f>_xlfn.XLOOKUP(B6292,Cal_Date!B:B,Cal_Date!A:A,0)</f>
        <v>2</v>
      </c>
      <c r="E6292">
        <v>2019</v>
      </c>
      <c r="F6292" t="s">
        <v>125</v>
      </c>
      <c r="G6292" t="s">
        <v>129</v>
      </c>
      <c r="H6292" t="s">
        <v>14</v>
      </c>
      <c r="I6292" t="s">
        <v>18</v>
      </c>
      <c r="J6292" t="s">
        <v>15</v>
      </c>
      <c r="K6292" t="s">
        <v>43</v>
      </c>
      <c r="L6292">
        <v>2</v>
      </c>
      <c r="M6292">
        <v>1006</v>
      </c>
      <c r="O6292" t="s">
        <v>28</v>
      </c>
      <c r="R6292" t="s">
        <v>47</v>
      </c>
      <c r="S6292" s="49" t="str">
        <f t="shared" si="785"/>
        <v>Card</v>
      </c>
      <c r="T6292" s="3">
        <v>3.5000000000000003E-2</v>
      </c>
      <c r="U6292" s="2">
        <v>15.245999999999999</v>
      </c>
      <c r="V6292" s="2">
        <v>4.4400000000000004</v>
      </c>
      <c r="W6292" s="54">
        <f>_xlfn.XLOOKUP(M6292,Market!A:A,Market!F:F,0)</f>
        <v>8.8999999999999996E-2</v>
      </c>
      <c r="X6292" s="55">
        <f t="shared" si="786"/>
        <v>0.53361000000000003</v>
      </c>
      <c r="Y6292" s="55">
        <f t="shared" si="787"/>
        <v>10.805999999999997</v>
      </c>
      <c r="Z6292" s="54">
        <f t="shared" si="788"/>
        <v>0.7087760724124359</v>
      </c>
      <c r="AA6292" s="49" t="str">
        <f t="shared" ca="1" si="789"/>
        <v>N</v>
      </c>
      <c r="AB6292" s="49">
        <f t="shared" ca="1" si="790"/>
        <v>5</v>
      </c>
      <c r="AC6292" s="49" t="str">
        <f t="shared" ca="1" si="791"/>
        <v>N</v>
      </c>
    </row>
    <row r="6293" spans="1:29" x14ac:dyDescent="0.25">
      <c r="A6293">
        <v>4590</v>
      </c>
      <c r="B6293" s="9">
        <v>43567</v>
      </c>
      <c r="C6293" s="50" t="str">
        <f t="shared" si="784"/>
        <v>N</v>
      </c>
      <c r="D6293" s="52">
        <f>_xlfn.XLOOKUP(B6293,Cal_Date!B:B,Cal_Date!A:A,0)</f>
        <v>2</v>
      </c>
      <c r="E6293">
        <v>2019</v>
      </c>
      <c r="F6293" t="s">
        <v>125</v>
      </c>
      <c r="G6293" t="s">
        <v>129</v>
      </c>
      <c r="H6293" t="s">
        <v>14</v>
      </c>
      <c r="I6293" t="s">
        <v>18</v>
      </c>
      <c r="J6293" t="s">
        <v>15</v>
      </c>
      <c r="K6293" t="s">
        <v>43</v>
      </c>
      <c r="L6293">
        <v>1</v>
      </c>
      <c r="M6293">
        <v>1000</v>
      </c>
      <c r="O6293" t="s">
        <v>25</v>
      </c>
      <c r="R6293" t="s">
        <v>44</v>
      </c>
      <c r="S6293" s="49" t="str">
        <f t="shared" si="785"/>
        <v>Card</v>
      </c>
      <c r="T6293" s="3">
        <v>0.03</v>
      </c>
      <c r="U6293" s="2">
        <v>7.5600000000000005</v>
      </c>
      <c r="V6293" s="2">
        <v>2.2200000000000002</v>
      </c>
      <c r="W6293" s="54">
        <f>_xlfn.XLOOKUP(M6293,Market!A:A,Market!F:F,0)</f>
        <v>0.08</v>
      </c>
      <c r="X6293" s="55">
        <f t="shared" si="786"/>
        <v>0.2268</v>
      </c>
      <c r="Y6293" s="55">
        <f t="shared" si="787"/>
        <v>5.34</v>
      </c>
      <c r="Z6293" s="54">
        <f t="shared" si="788"/>
        <v>0.70634920634920628</v>
      </c>
      <c r="AA6293" s="49" t="str">
        <f t="shared" ca="1" si="789"/>
        <v>N</v>
      </c>
      <c r="AB6293" s="49">
        <f t="shared" ca="1" si="790"/>
        <v>5</v>
      </c>
      <c r="AC6293" s="49" t="str">
        <f t="shared" ca="1" si="791"/>
        <v>N</v>
      </c>
    </row>
    <row r="6294" spans="1:29" x14ac:dyDescent="0.25">
      <c r="A6294">
        <v>4591</v>
      </c>
      <c r="B6294" s="9">
        <v>43567</v>
      </c>
      <c r="C6294" s="50" t="str">
        <f t="shared" si="784"/>
        <v>N</v>
      </c>
      <c r="D6294" s="52">
        <f>_xlfn.XLOOKUP(B6294,Cal_Date!B:B,Cal_Date!A:A,0)</f>
        <v>2</v>
      </c>
      <c r="E6294">
        <v>2019</v>
      </c>
      <c r="F6294" t="s">
        <v>125</v>
      </c>
      <c r="G6294" t="s">
        <v>129</v>
      </c>
      <c r="H6294" t="s">
        <v>14</v>
      </c>
      <c r="I6294" t="s">
        <v>18</v>
      </c>
      <c r="J6294" t="s">
        <v>15</v>
      </c>
      <c r="K6294" t="s">
        <v>43</v>
      </c>
      <c r="L6294">
        <v>2</v>
      </c>
      <c r="M6294">
        <v>1001</v>
      </c>
      <c r="O6294" t="s">
        <v>25</v>
      </c>
      <c r="R6294" t="s">
        <v>47</v>
      </c>
      <c r="S6294" s="49" t="str">
        <f t="shared" si="785"/>
        <v>Card</v>
      </c>
      <c r="T6294" s="3">
        <v>3.5000000000000003E-2</v>
      </c>
      <c r="U6294" s="2">
        <v>13.780000000000001</v>
      </c>
      <c r="V6294" s="2">
        <v>4.2</v>
      </c>
      <c r="W6294" s="54">
        <f>_xlfn.XLOOKUP(M6294,Market!A:A,Market!F:F,0)</f>
        <v>0.06</v>
      </c>
      <c r="X6294" s="55">
        <f t="shared" si="786"/>
        <v>0.48230000000000006</v>
      </c>
      <c r="Y6294" s="55">
        <f t="shared" si="787"/>
        <v>9.5800000000000018</v>
      </c>
      <c r="Z6294" s="54">
        <f t="shared" si="788"/>
        <v>0.69521044992743108</v>
      </c>
      <c r="AA6294" s="49" t="str">
        <f t="shared" ca="1" si="789"/>
        <v>N</v>
      </c>
      <c r="AB6294" s="49">
        <f t="shared" ca="1" si="790"/>
        <v>5</v>
      </c>
      <c r="AC6294" s="49" t="str">
        <f t="shared" ca="1" si="791"/>
        <v>N</v>
      </c>
    </row>
    <row r="6295" spans="1:29" x14ac:dyDescent="0.25">
      <c r="A6295">
        <v>4592</v>
      </c>
      <c r="B6295" s="9">
        <v>43567</v>
      </c>
      <c r="C6295" s="50" t="str">
        <f t="shared" si="784"/>
        <v>N</v>
      </c>
      <c r="D6295" s="52">
        <f>_xlfn.XLOOKUP(B6295,Cal_Date!B:B,Cal_Date!A:A,0)</f>
        <v>2</v>
      </c>
      <c r="E6295">
        <v>2019</v>
      </c>
      <c r="F6295" t="s">
        <v>125</v>
      </c>
      <c r="G6295" t="s">
        <v>129</v>
      </c>
      <c r="H6295" t="s">
        <v>11</v>
      </c>
      <c r="I6295" t="s">
        <v>11</v>
      </c>
      <c r="J6295" t="s">
        <v>15</v>
      </c>
      <c r="K6295" t="s">
        <v>42</v>
      </c>
      <c r="L6295">
        <v>1</v>
      </c>
      <c r="M6295">
        <v>1008</v>
      </c>
      <c r="O6295" t="s">
        <v>28</v>
      </c>
      <c r="R6295" t="s">
        <v>44</v>
      </c>
      <c r="S6295" s="49" t="str">
        <f t="shared" si="785"/>
        <v>Card</v>
      </c>
      <c r="T6295" s="3">
        <v>0.03</v>
      </c>
      <c r="U6295" s="2">
        <v>2.7225000000000001</v>
      </c>
      <c r="V6295" s="2">
        <v>0.87</v>
      </c>
      <c r="W6295" s="54">
        <f>_xlfn.XLOOKUP(M6295,Market!A:A,Market!F:F,0)</f>
        <v>8.8999999999999996E-2</v>
      </c>
      <c r="X6295" s="55">
        <f t="shared" si="786"/>
        <v>8.1674999999999998E-2</v>
      </c>
      <c r="Y6295" s="55">
        <f t="shared" si="787"/>
        <v>1.8525</v>
      </c>
      <c r="Z6295" s="54">
        <f t="shared" si="788"/>
        <v>0.68044077134986225</v>
      </c>
      <c r="AA6295" s="49" t="str">
        <f t="shared" ca="1" si="789"/>
        <v>N</v>
      </c>
      <c r="AB6295" s="49">
        <f t="shared" ca="1" si="790"/>
        <v>5</v>
      </c>
      <c r="AC6295" s="49" t="str">
        <f t="shared" ca="1" si="791"/>
        <v>N</v>
      </c>
    </row>
    <row r="6296" spans="1:29" x14ac:dyDescent="0.25">
      <c r="A6296">
        <v>4593</v>
      </c>
      <c r="B6296" s="9">
        <v>43567</v>
      </c>
      <c r="C6296" s="50" t="str">
        <f t="shared" si="784"/>
        <v>N</v>
      </c>
      <c r="D6296" s="52">
        <f>_xlfn.XLOOKUP(B6296,Cal_Date!B:B,Cal_Date!A:A,0)</f>
        <v>2</v>
      </c>
      <c r="E6296">
        <v>2019</v>
      </c>
      <c r="F6296" t="s">
        <v>125</v>
      </c>
      <c r="G6296" t="s">
        <v>129</v>
      </c>
      <c r="H6296" t="s">
        <v>11</v>
      </c>
      <c r="I6296" t="s">
        <v>13</v>
      </c>
      <c r="J6296" t="s">
        <v>15</v>
      </c>
      <c r="K6296" t="s">
        <v>42</v>
      </c>
      <c r="L6296">
        <v>1</v>
      </c>
      <c r="M6296">
        <v>1009</v>
      </c>
      <c r="O6296" t="s">
        <v>28</v>
      </c>
      <c r="R6296" t="s">
        <v>44</v>
      </c>
      <c r="S6296" s="49" t="str">
        <f t="shared" si="785"/>
        <v>Card</v>
      </c>
      <c r="T6296" s="3">
        <v>0.03</v>
      </c>
      <c r="U6296" s="2">
        <v>2.7225000000000001</v>
      </c>
      <c r="V6296" s="2">
        <v>1.42</v>
      </c>
      <c r="W6296" s="54">
        <f>_xlfn.XLOOKUP(M6296,Market!A:A,Market!F:F,0)</f>
        <v>8.8999999999999996E-2</v>
      </c>
      <c r="X6296" s="55">
        <f t="shared" si="786"/>
        <v>8.1674999999999998E-2</v>
      </c>
      <c r="Y6296" s="55">
        <f t="shared" si="787"/>
        <v>1.3025000000000002</v>
      </c>
      <c r="Z6296" s="54">
        <f t="shared" si="788"/>
        <v>0.47842056932966032</v>
      </c>
      <c r="AA6296" s="49" t="str">
        <f t="shared" ca="1" si="789"/>
        <v>N</v>
      </c>
      <c r="AB6296" s="49">
        <f t="shared" ca="1" si="790"/>
        <v>5</v>
      </c>
      <c r="AC6296" s="49" t="str">
        <f t="shared" ca="1" si="791"/>
        <v>N</v>
      </c>
    </row>
    <row r="6297" spans="1:29" x14ac:dyDescent="0.25">
      <c r="A6297">
        <v>4594</v>
      </c>
      <c r="B6297" s="9">
        <v>43567</v>
      </c>
      <c r="C6297" s="50" t="str">
        <f t="shared" si="784"/>
        <v>N</v>
      </c>
      <c r="D6297" s="52">
        <f>_xlfn.XLOOKUP(B6297,Cal_Date!B:B,Cal_Date!A:A,0)</f>
        <v>2</v>
      </c>
      <c r="E6297">
        <v>2019</v>
      </c>
      <c r="F6297" t="s">
        <v>125</v>
      </c>
      <c r="G6297" t="s">
        <v>129</v>
      </c>
      <c r="H6297" t="s">
        <v>48</v>
      </c>
      <c r="I6297" t="s">
        <v>18</v>
      </c>
      <c r="J6297" t="s">
        <v>10</v>
      </c>
      <c r="K6297" t="s">
        <v>43</v>
      </c>
      <c r="L6297">
        <v>1</v>
      </c>
      <c r="M6297">
        <v>1001</v>
      </c>
      <c r="O6297" t="s">
        <v>25</v>
      </c>
      <c r="R6297" t="s">
        <v>44</v>
      </c>
      <c r="S6297" s="49" t="str">
        <f t="shared" si="785"/>
        <v>Card</v>
      </c>
      <c r="T6297" s="3">
        <v>0.03</v>
      </c>
      <c r="U6297" s="2">
        <v>7.42</v>
      </c>
      <c r="V6297" s="2">
        <v>1.46</v>
      </c>
      <c r="W6297" s="54">
        <f>_xlfn.XLOOKUP(M6297,Market!A:A,Market!F:F,0)</f>
        <v>0.06</v>
      </c>
      <c r="X6297" s="55">
        <f t="shared" si="786"/>
        <v>0.22259999999999999</v>
      </c>
      <c r="Y6297" s="55">
        <f t="shared" si="787"/>
        <v>5.96</v>
      </c>
      <c r="Z6297" s="54">
        <f t="shared" si="788"/>
        <v>0.80323450134770891</v>
      </c>
      <c r="AA6297" s="49" t="str">
        <f t="shared" ca="1" si="789"/>
        <v>N</v>
      </c>
      <c r="AB6297" s="49">
        <f t="shared" ca="1" si="790"/>
        <v>5</v>
      </c>
      <c r="AC6297" s="49" t="str">
        <f t="shared" ca="1" si="791"/>
        <v>N</v>
      </c>
    </row>
    <row r="6298" spans="1:29" x14ac:dyDescent="0.25">
      <c r="A6298">
        <v>4595</v>
      </c>
      <c r="B6298" s="9">
        <v>43567</v>
      </c>
      <c r="C6298" s="50" t="str">
        <f t="shared" si="784"/>
        <v>N</v>
      </c>
      <c r="D6298" s="52">
        <f>_xlfn.XLOOKUP(B6298,Cal_Date!B:B,Cal_Date!A:A,0)</f>
        <v>2</v>
      </c>
      <c r="E6298">
        <v>2019</v>
      </c>
      <c r="F6298" t="s">
        <v>125</v>
      </c>
      <c r="G6298" t="s">
        <v>129</v>
      </c>
      <c r="H6298" t="s">
        <v>48</v>
      </c>
      <c r="I6298" t="s">
        <v>18</v>
      </c>
      <c r="J6298" t="s">
        <v>10</v>
      </c>
      <c r="K6298" t="s">
        <v>43</v>
      </c>
      <c r="L6298">
        <v>1</v>
      </c>
      <c r="M6298">
        <v>1001</v>
      </c>
      <c r="O6298" t="s">
        <v>25</v>
      </c>
      <c r="R6298" t="s">
        <v>44</v>
      </c>
      <c r="S6298" s="49" t="str">
        <f t="shared" si="785"/>
        <v>Card</v>
      </c>
      <c r="T6298" s="3">
        <v>0.03</v>
      </c>
      <c r="U6298" s="2">
        <v>7.42</v>
      </c>
      <c r="V6298" s="2">
        <v>1.46</v>
      </c>
      <c r="W6298" s="54">
        <f>_xlfn.XLOOKUP(M6298,Market!A:A,Market!F:F,0)</f>
        <v>0.06</v>
      </c>
      <c r="X6298" s="55">
        <f t="shared" si="786"/>
        <v>0.22259999999999999</v>
      </c>
      <c r="Y6298" s="55">
        <f t="shared" si="787"/>
        <v>5.96</v>
      </c>
      <c r="Z6298" s="54">
        <f t="shared" si="788"/>
        <v>0.80323450134770891</v>
      </c>
      <c r="AA6298" s="49" t="str">
        <f t="shared" ca="1" si="789"/>
        <v>N</v>
      </c>
      <c r="AB6298" s="49">
        <f t="shared" ca="1" si="790"/>
        <v>5</v>
      </c>
      <c r="AC6298" s="49" t="str">
        <f t="shared" ca="1" si="791"/>
        <v>N</v>
      </c>
    </row>
    <row r="6299" spans="1:29" x14ac:dyDescent="0.25">
      <c r="A6299">
        <v>4596</v>
      </c>
      <c r="B6299" s="9">
        <v>43567</v>
      </c>
      <c r="C6299" s="50" t="str">
        <f t="shared" si="784"/>
        <v>N</v>
      </c>
      <c r="D6299" s="52">
        <f>_xlfn.XLOOKUP(B6299,Cal_Date!B:B,Cal_Date!A:A,0)</f>
        <v>2</v>
      </c>
      <c r="E6299">
        <v>2019</v>
      </c>
      <c r="F6299" t="s">
        <v>125</v>
      </c>
      <c r="G6299" t="s">
        <v>129</v>
      </c>
      <c r="H6299" t="s">
        <v>14</v>
      </c>
      <c r="I6299" t="s">
        <v>18</v>
      </c>
      <c r="J6299" t="s">
        <v>15</v>
      </c>
      <c r="K6299" t="s">
        <v>43</v>
      </c>
      <c r="L6299">
        <v>2</v>
      </c>
      <c r="M6299">
        <v>1001</v>
      </c>
      <c r="O6299" t="s">
        <v>25</v>
      </c>
      <c r="R6299" t="s">
        <v>44</v>
      </c>
      <c r="S6299" s="49" t="str">
        <f t="shared" si="785"/>
        <v>Card</v>
      </c>
      <c r="T6299" s="3">
        <v>0.03</v>
      </c>
      <c r="U6299" s="2">
        <v>13.780000000000001</v>
      </c>
      <c r="V6299" s="2">
        <v>4.2</v>
      </c>
      <c r="W6299" s="54">
        <f>_xlfn.XLOOKUP(M6299,Market!A:A,Market!F:F,0)</f>
        <v>0.06</v>
      </c>
      <c r="X6299" s="55">
        <f t="shared" si="786"/>
        <v>0.41340000000000005</v>
      </c>
      <c r="Y6299" s="55">
        <f t="shared" si="787"/>
        <v>9.5800000000000018</v>
      </c>
      <c r="Z6299" s="54">
        <f t="shared" si="788"/>
        <v>0.69521044992743108</v>
      </c>
      <c r="AA6299" s="49" t="str">
        <f t="shared" ca="1" si="789"/>
        <v>N</v>
      </c>
      <c r="AB6299" s="49">
        <f t="shared" ca="1" si="790"/>
        <v>5</v>
      </c>
      <c r="AC6299" s="49" t="str">
        <f t="shared" ca="1" si="791"/>
        <v>N</v>
      </c>
    </row>
    <row r="6300" spans="1:29" x14ac:dyDescent="0.25">
      <c r="A6300">
        <v>4597</v>
      </c>
      <c r="B6300" s="9">
        <v>43567</v>
      </c>
      <c r="C6300" s="50" t="str">
        <f t="shared" si="784"/>
        <v>N</v>
      </c>
      <c r="D6300" s="52">
        <f>_xlfn.XLOOKUP(B6300,Cal_Date!B:B,Cal_Date!A:A,0)</f>
        <v>2</v>
      </c>
      <c r="E6300">
        <v>2019</v>
      </c>
      <c r="F6300" t="s">
        <v>125</v>
      </c>
      <c r="G6300" t="s">
        <v>129</v>
      </c>
      <c r="H6300" t="s">
        <v>14</v>
      </c>
      <c r="I6300" t="s">
        <v>18</v>
      </c>
      <c r="J6300" t="s">
        <v>15</v>
      </c>
      <c r="K6300" t="s">
        <v>43</v>
      </c>
      <c r="L6300">
        <v>1</v>
      </c>
      <c r="M6300">
        <v>1002</v>
      </c>
      <c r="O6300" t="s">
        <v>28</v>
      </c>
      <c r="R6300" t="s">
        <v>44</v>
      </c>
      <c r="S6300" s="49" t="str">
        <f t="shared" si="785"/>
        <v>Card</v>
      </c>
      <c r="T6300" s="3">
        <v>0.03</v>
      </c>
      <c r="U6300" s="2">
        <v>6.8900000000000006</v>
      </c>
      <c r="V6300" s="2">
        <v>2.1</v>
      </c>
      <c r="W6300" s="54">
        <f>_xlfn.XLOOKUP(M6300,Market!A:A,Market!F:F,0)</f>
        <v>0.06</v>
      </c>
      <c r="X6300" s="55">
        <f t="shared" si="786"/>
        <v>0.20670000000000002</v>
      </c>
      <c r="Y6300" s="55">
        <f t="shared" si="787"/>
        <v>4.7900000000000009</v>
      </c>
      <c r="Z6300" s="54">
        <f t="shared" si="788"/>
        <v>0.69521044992743108</v>
      </c>
      <c r="AA6300" s="49" t="str">
        <f t="shared" ca="1" si="789"/>
        <v>N</v>
      </c>
      <c r="AB6300" s="49">
        <f t="shared" ca="1" si="790"/>
        <v>5</v>
      </c>
      <c r="AC6300" s="49" t="str">
        <f t="shared" ca="1" si="791"/>
        <v>N</v>
      </c>
    </row>
    <row r="6301" spans="1:29" x14ac:dyDescent="0.25">
      <c r="A6301">
        <v>4598</v>
      </c>
      <c r="B6301" s="9">
        <v>43567</v>
      </c>
      <c r="C6301" s="50" t="str">
        <f t="shared" si="784"/>
        <v>N</v>
      </c>
      <c r="D6301" s="52">
        <f>_xlfn.XLOOKUP(B6301,Cal_Date!B:B,Cal_Date!A:A,0)</f>
        <v>2</v>
      </c>
      <c r="E6301">
        <v>2019</v>
      </c>
      <c r="F6301" t="s">
        <v>125</v>
      </c>
      <c r="G6301" t="s">
        <v>129</v>
      </c>
      <c r="H6301" t="s">
        <v>11</v>
      </c>
      <c r="I6301" t="s">
        <v>11</v>
      </c>
      <c r="J6301" t="s">
        <v>15</v>
      </c>
      <c r="K6301" t="s">
        <v>42</v>
      </c>
      <c r="L6301">
        <v>1</v>
      </c>
      <c r="M6301">
        <v>1003</v>
      </c>
      <c r="O6301" t="s">
        <v>25</v>
      </c>
      <c r="R6301" t="s">
        <v>44</v>
      </c>
      <c r="S6301" s="49" t="str">
        <f t="shared" si="785"/>
        <v>Card</v>
      </c>
      <c r="T6301" s="3">
        <v>0.03</v>
      </c>
      <c r="U6301" s="2">
        <v>2.6500000000000004</v>
      </c>
      <c r="V6301" s="2">
        <v>0.87</v>
      </c>
      <c r="W6301" s="54">
        <f>_xlfn.XLOOKUP(M6301,Market!A:A,Market!F:F,0)</f>
        <v>0.06</v>
      </c>
      <c r="X6301" s="55">
        <f t="shared" si="786"/>
        <v>7.9500000000000001E-2</v>
      </c>
      <c r="Y6301" s="55">
        <f t="shared" si="787"/>
        <v>1.7800000000000002</v>
      </c>
      <c r="Z6301" s="54">
        <f t="shared" si="788"/>
        <v>0.67169811320754713</v>
      </c>
      <c r="AA6301" s="49" t="str">
        <f t="shared" ca="1" si="789"/>
        <v>N</v>
      </c>
      <c r="AB6301" s="49">
        <f t="shared" ca="1" si="790"/>
        <v>5</v>
      </c>
      <c r="AC6301" s="49" t="str">
        <f t="shared" ca="1" si="791"/>
        <v>N</v>
      </c>
    </row>
    <row r="6302" spans="1:29" x14ac:dyDescent="0.25">
      <c r="A6302">
        <v>4599</v>
      </c>
      <c r="B6302" s="9">
        <v>43567</v>
      </c>
      <c r="C6302" s="50" t="str">
        <f t="shared" si="784"/>
        <v>N</v>
      </c>
      <c r="D6302" s="52">
        <f>_xlfn.XLOOKUP(B6302,Cal_Date!B:B,Cal_Date!A:A,0)</f>
        <v>2</v>
      </c>
      <c r="E6302">
        <v>2019</v>
      </c>
      <c r="F6302" t="s">
        <v>125</v>
      </c>
      <c r="G6302" t="s">
        <v>129</v>
      </c>
      <c r="H6302" t="s">
        <v>11</v>
      </c>
      <c r="I6302" t="s">
        <v>11</v>
      </c>
      <c r="J6302" t="s">
        <v>15</v>
      </c>
      <c r="K6302" t="s">
        <v>42</v>
      </c>
      <c r="L6302">
        <v>1</v>
      </c>
      <c r="M6302">
        <v>1003</v>
      </c>
      <c r="O6302" t="s">
        <v>25</v>
      </c>
      <c r="R6302" t="s">
        <v>44</v>
      </c>
      <c r="S6302" s="49" t="str">
        <f t="shared" si="785"/>
        <v>Card</v>
      </c>
      <c r="T6302" s="3">
        <v>0.03</v>
      </c>
      <c r="U6302" s="2">
        <v>2.6500000000000004</v>
      </c>
      <c r="V6302" s="2">
        <v>0.87</v>
      </c>
      <c r="W6302" s="54">
        <f>_xlfn.XLOOKUP(M6302,Market!A:A,Market!F:F,0)</f>
        <v>0.06</v>
      </c>
      <c r="X6302" s="55">
        <f t="shared" si="786"/>
        <v>7.9500000000000001E-2</v>
      </c>
      <c r="Y6302" s="55">
        <f t="shared" si="787"/>
        <v>1.7800000000000002</v>
      </c>
      <c r="Z6302" s="54">
        <f t="shared" si="788"/>
        <v>0.67169811320754713</v>
      </c>
      <c r="AA6302" s="49" t="str">
        <f t="shared" ca="1" si="789"/>
        <v>N</v>
      </c>
      <c r="AB6302" s="49">
        <f t="shared" ca="1" si="790"/>
        <v>5</v>
      </c>
      <c r="AC6302" s="49" t="str">
        <f t="shared" ca="1" si="791"/>
        <v>N</v>
      </c>
    </row>
    <row r="6303" spans="1:29" x14ac:dyDescent="0.25">
      <c r="A6303">
        <v>4600</v>
      </c>
      <c r="B6303" s="9">
        <v>43567</v>
      </c>
      <c r="C6303" s="50" t="str">
        <f t="shared" si="784"/>
        <v>N</v>
      </c>
      <c r="D6303" s="52">
        <f>_xlfn.XLOOKUP(B6303,Cal_Date!B:B,Cal_Date!A:A,0)</f>
        <v>2</v>
      </c>
      <c r="E6303">
        <v>2019</v>
      </c>
      <c r="F6303" t="s">
        <v>125</v>
      </c>
      <c r="G6303" t="s">
        <v>129</v>
      </c>
      <c r="H6303" t="s">
        <v>11</v>
      </c>
      <c r="I6303" t="s">
        <v>11</v>
      </c>
      <c r="J6303" t="s">
        <v>15</v>
      </c>
      <c r="K6303" t="s">
        <v>42</v>
      </c>
      <c r="L6303">
        <v>1</v>
      </c>
      <c r="M6303">
        <v>1003</v>
      </c>
      <c r="O6303" t="s">
        <v>25</v>
      </c>
      <c r="R6303" t="s">
        <v>44</v>
      </c>
      <c r="S6303" s="49" t="str">
        <f t="shared" si="785"/>
        <v>Card</v>
      </c>
      <c r="T6303" s="3">
        <v>0.03</v>
      </c>
      <c r="U6303" s="2">
        <v>2.6500000000000004</v>
      </c>
      <c r="V6303" s="2">
        <v>0.87</v>
      </c>
      <c r="W6303" s="54">
        <f>_xlfn.XLOOKUP(M6303,Market!A:A,Market!F:F,0)</f>
        <v>0.06</v>
      </c>
      <c r="X6303" s="55">
        <f t="shared" si="786"/>
        <v>7.9500000000000001E-2</v>
      </c>
      <c r="Y6303" s="55">
        <f t="shared" si="787"/>
        <v>1.7800000000000002</v>
      </c>
      <c r="Z6303" s="54">
        <f t="shared" si="788"/>
        <v>0.67169811320754713</v>
      </c>
      <c r="AA6303" s="49" t="str">
        <f t="shared" ca="1" si="789"/>
        <v>N</v>
      </c>
      <c r="AB6303" s="49">
        <f t="shared" ca="1" si="790"/>
        <v>5</v>
      </c>
      <c r="AC6303" s="49" t="str">
        <f t="shared" ca="1" si="791"/>
        <v>N</v>
      </c>
    </row>
    <row r="6304" spans="1:29" x14ac:dyDescent="0.25">
      <c r="A6304">
        <v>4601</v>
      </c>
      <c r="B6304" s="9">
        <v>43567</v>
      </c>
      <c r="C6304" s="50" t="str">
        <f t="shared" si="784"/>
        <v>N</v>
      </c>
      <c r="D6304" s="52">
        <f>_xlfn.XLOOKUP(B6304,Cal_Date!B:B,Cal_Date!A:A,0)</f>
        <v>2</v>
      </c>
      <c r="E6304">
        <v>2019</v>
      </c>
      <c r="F6304" t="s">
        <v>125</v>
      </c>
      <c r="G6304" t="s">
        <v>129</v>
      </c>
      <c r="H6304" t="s">
        <v>48</v>
      </c>
      <c r="I6304" t="s">
        <v>18</v>
      </c>
      <c r="J6304" t="s">
        <v>10</v>
      </c>
      <c r="K6304" t="s">
        <v>43</v>
      </c>
      <c r="L6304">
        <v>1</v>
      </c>
      <c r="M6304">
        <v>1004</v>
      </c>
      <c r="O6304" t="s">
        <v>28</v>
      </c>
      <c r="R6304" t="s">
        <v>44</v>
      </c>
      <c r="S6304" s="49" t="str">
        <f t="shared" si="785"/>
        <v>Card</v>
      </c>
      <c r="T6304" s="3">
        <v>0.03</v>
      </c>
      <c r="U6304" s="2">
        <v>7.42</v>
      </c>
      <c r="V6304" s="2">
        <v>1.46</v>
      </c>
      <c r="W6304" s="54">
        <f>_xlfn.XLOOKUP(M6304,Market!A:A,Market!F:F,0)</f>
        <v>0.06</v>
      </c>
      <c r="X6304" s="55">
        <f t="shared" si="786"/>
        <v>0.22259999999999999</v>
      </c>
      <c r="Y6304" s="55">
        <f t="shared" si="787"/>
        <v>5.96</v>
      </c>
      <c r="Z6304" s="54">
        <f t="shared" si="788"/>
        <v>0.80323450134770891</v>
      </c>
      <c r="AA6304" s="49" t="str">
        <f t="shared" ca="1" si="789"/>
        <v>N</v>
      </c>
      <c r="AB6304" s="49">
        <f t="shared" ca="1" si="790"/>
        <v>5</v>
      </c>
      <c r="AC6304" s="49" t="str">
        <f t="shared" ca="1" si="791"/>
        <v>N</v>
      </c>
    </row>
    <row r="6305" spans="1:29" x14ac:dyDescent="0.25">
      <c r="A6305">
        <v>4602</v>
      </c>
      <c r="B6305" s="9">
        <v>43567</v>
      </c>
      <c r="C6305" s="50" t="str">
        <f t="shared" si="784"/>
        <v>N</v>
      </c>
      <c r="D6305" s="52">
        <f>_xlfn.XLOOKUP(B6305,Cal_Date!B:B,Cal_Date!A:A,0)</f>
        <v>2</v>
      </c>
      <c r="E6305">
        <v>2019</v>
      </c>
      <c r="F6305" t="s">
        <v>125</v>
      </c>
      <c r="G6305" t="s">
        <v>129</v>
      </c>
      <c r="H6305" t="s">
        <v>48</v>
      </c>
      <c r="I6305" t="s">
        <v>18</v>
      </c>
      <c r="J6305" t="s">
        <v>10</v>
      </c>
      <c r="K6305" t="s">
        <v>43</v>
      </c>
      <c r="L6305">
        <v>2</v>
      </c>
      <c r="M6305">
        <v>1005</v>
      </c>
      <c r="O6305" t="s">
        <v>25</v>
      </c>
      <c r="R6305" t="s">
        <v>44</v>
      </c>
      <c r="S6305" s="49" t="str">
        <f t="shared" si="785"/>
        <v>Card</v>
      </c>
      <c r="T6305" s="3">
        <v>0.03</v>
      </c>
      <c r="U6305" s="2">
        <v>15.245999999999999</v>
      </c>
      <c r="V6305" s="2">
        <v>2.92</v>
      </c>
      <c r="W6305" s="54">
        <f>_xlfn.XLOOKUP(M6305,Market!A:A,Market!F:F,0)</f>
        <v>8.8999999999999996E-2</v>
      </c>
      <c r="X6305" s="55">
        <f t="shared" si="786"/>
        <v>0.45737999999999995</v>
      </c>
      <c r="Y6305" s="55">
        <f t="shared" si="787"/>
        <v>12.325999999999999</v>
      </c>
      <c r="Z6305" s="54">
        <f t="shared" si="788"/>
        <v>0.80847435392889933</v>
      </c>
      <c r="AA6305" s="49" t="str">
        <f t="shared" ca="1" si="789"/>
        <v>N</v>
      </c>
      <c r="AB6305" s="49">
        <f t="shared" ca="1" si="790"/>
        <v>5</v>
      </c>
      <c r="AC6305" s="49" t="str">
        <f t="shared" ca="1" si="791"/>
        <v>N</v>
      </c>
    </row>
    <row r="6306" spans="1:29" x14ac:dyDescent="0.25">
      <c r="A6306">
        <v>4603</v>
      </c>
      <c r="B6306" s="9">
        <v>43567</v>
      </c>
      <c r="C6306" s="50" t="str">
        <f t="shared" si="784"/>
        <v>N</v>
      </c>
      <c r="D6306" s="52">
        <f>_xlfn.XLOOKUP(B6306,Cal_Date!B:B,Cal_Date!A:A,0)</f>
        <v>2</v>
      </c>
      <c r="E6306">
        <v>2019</v>
      </c>
      <c r="F6306" t="s">
        <v>125</v>
      </c>
      <c r="G6306" t="s">
        <v>129</v>
      </c>
      <c r="H6306" t="s">
        <v>11</v>
      </c>
      <c r="I6306" t="s">
        <v>13</v>
      </c>
      <c r="J6306" t="s">
        <v>15</v>
      </c>
      <c r="K6306" t="s">
        <v>42</v>
      </c>
      <c r="L6306">
        <v>2</v>
      </c>
      <c r="M6306">
        <v>1005</v>
      </c>
      <c r="O6306" t="s">
        <v>25</v>
      </c>
      <c r="R6306" t="s">
        <v>44</v>
      </c>
      <c r="S6306" s="49" t="str">
        <f t="shared" si="785"/>
        <v>Card</v>
      </c>
      <c r="T6306" s="3">
        <v>0.03</v>
      </c>
      <c r="U6306" s="2">
        <v>5.4450000000000003</v>
      </c>
      <c r="V6306" s="2">
        <v>2.84</v>
      </c>
      <c r="W6306" s="54">
        <f>_xlfn.XLOOKUP(M6306,Market!A:A,Market!F:F,0)</f>
        <v>8.8999999999999996E-2</v>
      </c>
      <c r="X6306" s="55">
        <f t="shared" si="786"/>
        <v>0.16335</v>
      </c>
      <c r="Y6306" s="55">
        <f t="shared" si="787"/>
        <v>2.6050000000000004</v>
      </c>
      <c r="Z6306" s="54">
        <f t="shared" si="788"/>
        <v>0.47842056932966032</v>
      </c>
      <c r="AA6306" s="49" t="str">
        <f t="shared" ca="1" si="789"/>
        <v>N</v>
      </c>
      <c r="AB6306" s="49">
        <f t="shared" ca="1" si="790"/>
        <v>5</v>
      </c>
      <c r="AC6306" s="49" t="str">
        <f t="shared" ca="1" si="791"/>
        <v>N</v>
      </c>
    </row>
    <row r="6307" spans="1:29" x14ac:dyDescent="0.25">
      <c r="A6307">
        <v>4604</v>
      </c>
      <c r="B6307" s="9">
        <v>43567</v>
      </c>
      <c r="C6307" s="50" t="str">
        <f t="shared" si="784"/>
        <v>N</v>
      </c>
      <c r="D6307" s="52">
        <f>_xlfn.XLOOKUP(B6307,Cal_Date!B:B,Cal_Date!A:A,0)</f>
        <v>2</v>
      </c>
      <c r="E6307">
        <v>2019</v>
      </c>
      <c r="F6307" t="s">
        <v>125</v>
      </c>
      <c r="G6307" t="s">
        <v>129</v>
      </c>
      <c r="H6307" t="s">
        <v>14</v>
      </c>
      <c r="I6307" t="s">
        <v>18</v>
      </c>
      <c r="J6307" t="s">
        <v>15</v>
      </c>
      <c r="K6307" t="s">
        <v>43</v>
      </c>
      <c r="L6307">
        <v>1</v>
      </c>
      <c r="M6307">
        <v>1003</v>
      </c>
      <c r="O6307" t="s">
        <v>25</v>
      </c>
      <c r="R6307" t="s">
        <v>44</v>
      </c>
      <c r="S6307" s="49" t="str">
        <f t="shared" si="785"/>
        <v>Card</v>
      </c>
      <c r="T6307" s="3">
        <v>0.03</v>
      </c>
      <c r="U6307" s="2">
        <v>6.8900000000000006</v>
      </c>
      <c r="V6307" s="2">
        <v>2.1</v>
      </c>
      <c r="W6307" s="54">
        <f>_xlfn.XLOOKUP(M6307,Market!A:A,Market!F:F,0)</f>
        <v>0.06</v>
      </c>
      <c r="X6307" s="55">
        <f t="shared" si="786"/>
        <v>0.20670000000000002</v>
      </c>
      <c r="Y6307" s="55">
        <f t="shared" si="787"/>
        <v>4.7900000000000009</v>
      </c>
      <c r="Z6307" s="54">
        <f t="shared" si="788"/>
        <v>0.69521044992743108</v>
      </c>
      <c r="AA6307" s="49" t="str">
        <f t="shared" ca="1" si="789"/>
        <v>N</v>
      </c>
      <c r="AB6307" s="49">
        <f t="shared" ca="1" si="790"/>
        <v>5</v>
      </c>
      <c r="AC6307" s="49" t="str">
        <f t="shared" ca="1" si="791"/>
        <v>N</v>
      </c>
    </row>
    <row r="6308" spans="1:29" x14ac:dyDescent="0.25">
      <c r="A6308">
        <v>4605</v>
      </c>
      <c r="B6308" s="9">
        <v>43567</v>
      </c>
      <c r="C6308" s="50" t="str">
        <f t="shared" si="784"/>
        <v>N</v>
      </c>
      <c r="D6308" s="52">
        <f>_xlfn.XLOOKUP(B6308,Cal_Date!B:B,Cal_Date!A:A,0)</f>
        <v>2</v>
      </c>
      <c r="E6308">
        <v>2019</v>
      </c>
      <c r="F6308" t="s">
        <v>125</v>
      </c>
      <c r="G6308" t="s">
        <v>129</v>
      </c>
      <c r="H6308" t="s">
        <v>14</v>
      </c>
      <c r="I6308" t="s">
        <v>13</v>
      </c>
      <c r="J6308" t="s">
        <v>15</v>
      </c>
      <c r="K6308" t="s">
        <v>43</v>
      </c>
      <c r="L6308">
        <v>1</v>
      </c>
      <c r="M6308">
        <v>1007</v>
      </c>
      <c r="O6308" t="s">
        <v>28</v>
      </c>
      <c r="R6308" t="s">
        <v>44</v>
      </c>
      <c r="S6308" s="49" t="str">
        <f t="shared" si="785"/>
        <v>Card</v>
      </c>
      <c r="T6308" s="3">
        <v>0.03</v>
      </c>
      <c r="U6308" s="2">
        <v>7.0785</v>
      </c>
      <c r="V6308" s="2">
        <v>2.12</v>
      </c>
      <c r="W6308" s="54">
        <f>_xlfn.XLOOKUP(M6308,Market!A:A,Market!F:F,0)</f>
        <v>8.8999999999999996E-2</v>
      </c>
      <c r="X6308" s="55">
        <f t="shared" si="786"/>
        <v>0.21235499999999999</v>
      </c>
      <c r="Y6308" s="55">
        <f t="shared" si="787"/>
        <v>4.9584999999999999</v>
      </c>
      <c r="Z6308" s="54">
        <f t="shared" si="788"/>
        <v>0.70050151868333688</v>
      </c>
      <c r="AA6308" s="49" t="str">
        <f t="shared" ca="1" si="789"/>
        <v>N</v>
      </c>
      <c r="AB6308" s="49">
        <f t="shared" ca="1" si="790"/>
        <v>5</v>
      </c>
      <c r="AC6308" s="49" t="str">
        <f t="shared" ca="1" si="791"/>
        <v>N</v>
      </c>
    </row>
    <row r="6309" spans="1:29" x14ac:dyDescent="0.25">
      <c r="A6309">
        <v>4606</v>
      </c>
      <c r="B6309" s="9">
        <v>43567</v>
      </c>
      <c r="C6309" s="50" t="str">
        <f t="shared" si="784"/>
        <v>N</v>
      </c>
      <c r="D6309" s="52">
        <f>_xlfn.XLOOKUP(B6309,Cal_Date!B:B,Cal_Date!A:A,0)</f>
        <v>2</v>
      </c>
      <c r="E6309">
        <v>2019</v>
      </c>
      <c r="F6309" t="s">
        <v>125</v>
      </c>
      <c r="G6309" t="s">
        <v>129</v>
      </c>
      <c r="H6309" t="s">
        <v>14</v>
      </c>
      <c r="I6309" t="s">
        <v>13</v>
      </c>
      <c r="J6309" t="s">
        <v>15</v>
      </c>
      <c r="K6309" t="s">
        <v>43</v>
      </c>
      <c r="L6309">
        <v>1</v>
      </c>
      <c r="M6309">
        <v>1006</v>
      </c>
      <c r="O6309" t="s">
        <v>28</v>
      </c>
      <c r="R6309" t="s">
        <v>44</v>
      </c>
      <c r="S6309" s="49" t="str">
        <f t="shared" si="785"/>
        <v>Card</v>
      </c>
      <c r="T6309" s="3">
        <v>0.03</v>
      </c>
      <c r="U6309" s="2">
        <v>7.0785</v>
      </c>
      <c r="V6309" s="2">
        <v>2.12</v>
      </c>
      <c r="W6309" s="54">
        <f>_xlfn.XLOOKUP(M6309,Market!A:A,Market!F:F,0)</f>
        <v>8.8999999999999996E-2</v>
      </c>
      <c r="X6309" s="55">
        <f t="shared" si="786"/>
        <v>0.21235499999999999</v>
      </c>
      <c r="Y6309" s="55">
        <f t="shared" si="787"/>
        <v>4.9584999999999999</v>
      </c>
      <c r="Z6309" s="54">
        <f t="shared" si="788"/>
        <v>0.70050151868333688</v>
      </c>
      <c r="AA6309" s="49" t="str">
        <f t="shared" ca="1" si="789"/>
        <v>N</v>
      </c>
      <c r="AB6309" s="49">
        <f t="shared" ca="1" si="790"/>
        <v>5</v>
      </c>
      <c r="AC6309" s="49" t="str">
        <f t="shared" ca="1" si="791"/>
        <v>N</v>
      </c>
    </row>
    <row r="6310" spans="1:29" x14ac:dyDescent="0.25">
      <c r="A6310">
        <v>4607</v>
      </c>
      <c r="B6310" s="9">
        <v>43567</v>
      </c>
      <c r="C6310" s="50" t="str">
        <f t="shared" si="784"/>
        <v>N</v>
      </c>
      <c r="D6310" s="52">
        <f>_xlfn.XLOOKUP(B6310,Cal_Date!B:B,Cal_Date!A:A,0)</f>
        <v>2</v>
      </c>
      <c r="E6310">
        <v>2019</v>
      </c>
      <c r="F6310" t="s">
        <v>125</v>
      </c>
      <c r="G6310" t="s">
        <v>129</v>
      </c>
      <c r="H6310" t="s">
        <v>11</v>
      </c>
      <c r="I6310" t="s">
        <v>11</v>
      </c>
      <c r="J6310" t="s">
        <v>15</v>
      </c>
      <c r="K6310" t="s">
        <v>42</v>
      </c>
      <c r="L6310">
        <v>2</v>
      </c>
      <c r="M6310">
        <v>1006</v>
      </c>
      <c r="O6310" t="s">
        <v>28</v>
      </c>
      <c r="R6310" t="s">
        <v>44</v>
      </c>
      <c r="S6310" s="49" t="str">
        <f t="shared" si="785"/>
        <v>Card</v>
      </c>
      <c r="T6310" s="3">
        <v>0.03</v>
      </c>
      <c r="U6310" s="2">
        <v>5.4450000000000003</v>
      </c>
      <c r="V6310" s="2">
        <v>1.74</v>
      </c>
      <c r="W6310" s="54">
        <f>_xlfn.XLOOKUP(M6310,Market!A:A,Market!F:F,0)</f>
        <v>8.8999999999999996E-2</v>
      </c>
      <c r="X6310" s="55">
        <f t="shared" si="786"/>
        <v>0.16335</v>
      </c>
      <c r="Y6310" s="55">
        <f t="shared" si="787"/>
        <v>3.7050000000000001</v>
      </c>
      <c r="Z6310" s="54">
        <f t="shared" si="788"/>
        <v>0.68044077134986225</v>
      </c>
      <c r="AA6310" s="49" t="str">
        <f t="shared" ca="1" si="789"/>
        <v>N</v>
      </c>
      <c r="AB6310" s="49">
        <f t="shared" ca="1" si="790"/>
        <v>5</v>
      </c>
      <c r="AC6310" s="49" t="str">
        <f t="shared" ca="1" si="791"/>
        <v>N</v>
      </c>
    </row>
    <row r="6311" spans="1:29" x14ac:dyDescent="0.25">
      <c r="A6311">
        <v>4608</v>
      </c>
      <c r="B6311" s="9">
        <v>43567</v>
      </c>
      <c r="C6311" s="50" t="str">
        <f t="shared" si="784"/>
        <v>N</v>
      </c>
      <c r="D6311" s="52">
        <f>_xlfn.XLOOKUP(B6311,Cal_Date!B:B,Cal_Date!A:A,0)</f>
        <v>2</v>
      </c>
      <c r="E6311">
        <v>2019</v>
      </c>
      <c r="F6311" t="s">
        <v>125</v>
      </c>
      <c r="G6311" t="s">
        <v>129</v>
      </c>
      <c r="H6311" t="s">
        <v>11</v>
      </c>
      <c r="I6311" t="s">
        <v>13</v>
      </c>
      <c r="J6311" t="s">
        <v>15</v>
      </c>
      <c r="K6311" t="s">
        <v>42</v>
      </c>
      <c r="L6311">
        <v>1</v>
      </c>
      <c r="M6311">
        <v>1006</v>
      </c>
      <c r="O6311" t="s">
        <v>28</v>
      </c>
      <c r="R6311" t="s">
        <v>44</v>
      </c>
      <c r="S6311" s="49" t="str">
        <f t="shared" si="785"/>
        <v>Card</v>
      </c>
      <c r="T6311" s="3">
        <v>0.03</v>
      </c>
      <c r="U6311" s="2">
        <v>2.7225000000000001</v>
      </c>
      <c r="V6311" s="2">
        <v>1.42</v>
      </c>
      <c r="W6311" s="54">
        <f>_xlfn.XLOOKUP(M6311,Market!A:A,Market!F:F,0)</f>
        <v>8.8999999999999996E-2</v>
      </c>
      <c r="X6311" s="55">
        <f t="shared" si="786"/>
        <v>8.1674999999999998E-2</v>
      </c>
      <c r="Y6311" s="55">
        <f t="shared" si="787"/>
        <v>1.3025000000000002</v>
      </c>
      <c r="Z6311" s="54">
        <f t="shared" si="788"/>
        <v>0.47842056932966032</v>
      </c>
      <c r="AA6311" s="49" t="str">
        <f t="shared" ca="1" si="789"/>
        <v>N</v>
      </c>
      <c r="AB6311" s="49">
        <f t="shared" ca="1" si="790"/>
        <v>5</v>
      </c>
      <c r="AC6311" s="49" t="str">
        <f t="shared" ca="1" si="791"/>
        <v>N</v>
      </c>
    </row>
    <row r="6312" spans="1:29" x14ac:dyDescent="0.25">
      <c r="A6312">
        <v>4609</v>
      </c>
      <c r="B6312" s="9">
        <v>43567</v>
      </c>
      <c r="C6312" s="50" t="str">
        <f t="shared" si="784"/>
        <v>N</v>
      </c>
      <c r="D6312" s="52">
        <f>_xlfn.XLOOKUP(B6312,Cal_Date!B:B,Cal_Date!A:A,0)</f>
        <v>2</v>
      </c>
      <c r="E6312">
        <v>2019</v>
      </c>
      <c r="F6312" t="s">
        <v>125</v>
      </c>
      <c r="G6312" t="s">
        <v>129</v>
      </c>
      <c r="H6312" t="s">
        <v>11</v>
      </c>
      <c r="I6312" t="s">
        <v>11</v>
      </c>
      <c r="J6312" t="s">
        <v>15</v>
      </c>
      <c r="K6312" t="s">
        <v>42</v>
      </c>
      <c r="L6312">
        <v>2</v>
      </c>
      <c r="M6312">
        <v>1004</v>
      </c>
      <c r="O6312" t="s">
        <v>28</v>
      </c>
      <c r="R6312" t="s">
        <v>44</v>
      </c>
      <c r="S6312" s="49" t="str">
        <f t="shared" si="785"/>
        <v>Card</v>
      </c>
      <c r="T6312" s="3">
        <v>0.03</v>
      </c>
      <c r="U6312" s="2">
        <v>5.3000000000000007</v>
      </c>
      <c r="V6312" s="2">
        <v>1.74</v>
      </c>
      <c r="W6312" s="54">
        <f>_xlfn.XLOOKUP(M6312,Market!A:A,Market!F:F,0)</f>
        <v>0.06</v>
      </c>
      <c r="X6312" s="55">
        <f t="shared" si="786"/>
        <v>0.159</v>
      </c>
      <c r="Y6312" s="55">
        <f t="shared" si="787"/>
        <v>3.5600000000000005</v>
      </c>
      <c r="Z6312" s="54">
        <f t="shared" si="788"/>
        <v>0.67169811320754713</v>
      </c>
      <c r="AA6312" s="49" t="str">
        <f t="shared" ca="1" si="789"/>
        <v>N</v>
      </c>
      <c r="AB6312" s="49">
        <f t="shared" ca="1" si="790"/>
        <v>5</v>
      </c>
      <c r="AC6312" s="49" t="str">
        <f t="shared" ca="1" si="791"/>
        <v>N</v>
      </c>
    </row>
    <row r="6313" spans="1:29" x14ac:dyDescent="0.25">
      <c r="A6313">
        <v>4610</v>
      </c>
      <c r="B6313" s="9">
        <v>43567</v>
      </c>
      <c r="C6313" s="50" t="str">
        <f t="shared" si="784"/>
        <v>N</v>
      </c>
      <c r="D6313" s="52">
        <f>_xlfn.XLOOKUP(B6313,Cal_Date!B:B,Cal_Date!A:A,0)</f>
        <v>2</v>
      </c>
      <c r="E6313">
        <v>2019</v>
      </c>
      <c r="F6313" t="s">
        <v>125</v>
      </c>
      <c r="G6313" t="s">
        <v>129</v>
      </c>
      <c r="H6313" t="s">
        <v>48</v>
      </c>
      <c r="I6313" t="s">
        <v>18</v>
      </c>
      <c r="J6313" t="s">
        <v>10</v>
      </c>
      <c r="K6313" t="s">
        <v>43</v>
      </c>
      <c r="L6313">
        <v>1</v>
      </c>
      <c r="M6313">
        <v>1004</v>
      </c>
      <c r="O6313" t="s">
        <v>28</v>
      </c>
      <c r="R6313" t="s">
        <v>44</v>
      </c>
      <c r="S6313" s="49" t="str">
        <f t="shared" si="785"/>
        <v>Card</v>
      </c>
      <c r="T6313" s="3">
        <v>0.03</v>
      </c>
      <c r="U6313" s="2">
        <v>7.42</v>
      </c>
      <c r="V6313" s="2">
        <v>1.46</v>
      </c>
      <c r="W6313" s="54">
        <f>_xlfn.XLOOKUP(M6313,Market!A:A,Market!F:F,0)</f>
        <v>0.06</v>
      </c>
      <c r="X6313" s="55">
        <f t="shared" si="786"/>
        <v>0.22259999999999999</v>
      </c>
      <c r="Y6313" s="55">
        <f t="shared" si="787"/>
        <v>5.96</v>
      </c>
      <c r="Z6313" s="54">
        <f t="shared" si="788"/>
        <v>0.80323450134770891</v>
      </c>
      <c r="AA6313" s="49" t="str">
        <f t="shared" ca="1" si="789"/>
        <v>N</v>
      </c>
      <c r="AB6313" s="49">
        <f t="shared" ca="1" si="790"/>
        <v>5</v>
      </c>
      <c r="AC6313" s="49" t="str">
        <f t="shared" ca="1" si="791"/>
        <v>N</v>
      </c>
    </row>
    <row r="6314" spans="1:29" x14ac:dyDescent="0.25">
      <c r="A6314">
        <v>4611</v>
      </c>
      <c r="B6314" s="9">
        <v>43567</v>
      </c>
      <c r="C6314" s="50" t="str">
        <f t="shared" si="784"/>
        <v>N</v>
      </c>
      <c r="D6314" s="52">
        <f>_xlfn.XLOOKUP(B6314,Cal_Date!B:B,Cal_Date!A:A,0)</f>
        <v>2</v>
      </c>
      <c r="E6314">
        <v>2019</v>
      </c>
      <c r="F6314" t="s">
        <v>125</v>
      </c>
      <c r="G6314" t="s">
        <v>129</v>
      </c>
      <c r="H6314" t="s">
        <v>11</v>
      </c>
      <c r="I6314" t="s">
        <v>13</v>
      </c>
      <c r="J6314" t="s">
        <v>15</v>
      </c>
      <c r="K6314" t="s">
        <v>42</v>
      </c>
      <c r="L6314">
        <v>2</v>
      </c>
      <c r="M6314">
        <v>1000</v>
      </c>
      <c r="O6314" t="s">
        <v>25</v>
      </c>
      <c r="R6314" t="s">
        <v>44</v>
      </c>
      <c r="S6314" s="49" t="str">
        <f t="shared" si="785"/>
        <v>Card</v>
      </c>
      <c r="T6314" s="3">
        <v>0.03</v>
      </c>
      <c r="U6314" s="2">
        <v>5.4</v>
      </c>
      <c r="V6314" s="2">
        <v>2.84</v>
      </c>
      <c r="W6314" s="54">
        <f>_xlfn.XLOOKUP(M6314,Market!A:A,Market!F:F,0)</f>
        <v>0.08</v>
      </c>
      <c r="X6314" s="55">
        <f t="shared" si="786"/>
        <v>0.16200000000000001</v>
      </c>
      <c r="Y6314" s="55">
        <f t="shared" si="787"/>
        <v>2.5600000000000005</v>
      </c>
      <c r="Z6314" s="54">
        <f t="shared" si="788"/>
        <v>0.47407407407407415</v>
      </c>
      <c r="AA6314" s="49" t="str">
        <f t="shared" ca="1" si="789"/>
        <v>N</v>
      </c>
      <c r="AB6314" s="49">
        <f t="shared" ca="1" si="790"/>
        <v>5</v>
      </c>
      <c r="AC6314" s="49" t="str">
        <f t="shared" ca="1" si="791"/>
        <v>N</v>
      </c>
    </row>
    <row r="6315" spans="1:29" x14ac:dyDescent="0.25">
      <c r="A6315">
        <v>4612</v>
      </c>
      <c r="B6315" s="9">
        <v>43567</v>
      </c>
      <c r="C6315" s="50" t="str">
        <f t="shared" si="784"/>
        <v>N</v>
      </c>
      <c r="D6315" s="52">
        <f>_xlfn.XLOOKUP(B6315,Cal_Date!B:B,Cal_Date!A:A,0)</f>
        <v>2</v>
      </c>
      <c r="E6315">
        <v>2019</v>
      </c>
      <c r="F6315" t="s">
        <v>125</v>
      </c>
      <c r="G6315" t="s">
        <v>129</v>
      </c>
      <c r="H6315" t="s">
        <v>11</v>
      </c>
      <c r="I6315" t="s">
        <v>11</v>
      </c>
      <c r="J6315" t="s">
        <v>15</v>
      </c>
      <c r="K6315" t="s">
        <v>42</v>
      </c>
      <c r="L6315">
        <v>1</v>
      </c>
      <c r="M6315">
        <v>1000</v>
      </c>
      <c r="O6315" t="s">
        <v>25</v>
      </c>
      <c r="R6315" t="s">
        <v>44</v>
      </c>
      <c r="S6315" s="49" t="str">
        <f t="shared" si="785"/>
        <v>Card</v>
      </c>
      <c r="T6315" s="3">
        <v>0.03</v>
      </c>
      <c r="U6315" s="2">
        <v>2.7</v>
      </c>
      <c r="V6315" s="2">
        <v>0.87</v>
      </c>
      <c r="W6315" s="54">
        <f>_xlfn.XLOOKUP(M6315,Market!A:A,Market!F:F,0)</f>
        <v>0.08</v>
      </c>
      <c r="X6315" s="55">
        <f t="shared" si="786"/>
        <v>8.1000000000000003E-2</v>
      </c>
      <c r="Y6315" s="55">
        <f t="shared" si="787"/>
        <v>1.83</v>
      </c>
      <c r="Z6315" s="54">
        <f t="shared" si="788"/>
        <v>0.67777777777777781</v>
      </c>
      <c r="AA6315" s="49" t="str">
        <f t="shared" ca="1" si="789"/>
        <v>N</v>
      </c>
      <c r="AB6315" s="49">
        <f t="shared" ca="1" si="790"/>
        <v>5</v>
      </c>
      <c r="AC6315" s="49" t="str">
        <f t="shared" ca="1" si="791"/>
        <v>N</v>
      </c>
    </row>
    <row r="6316" spans="1:29" x14ac:dyDescent="0.25">
      <c r="A6316">
        <v>4613</v>
      </c>
      <c r="B6316" s="9">
        <v>43567</v>
      </c>
      <c r="C6316" s="50" t="str">
        <f t="shared" si="784"/>
        <v>N</v>
      </c>
      <c r="D6316" s="52">
        <f>_xlfn.XLOOKUP(B6316,Cal_Date!B:B,Cal_Date!A:A,0)</f>
        <v>2</v>
      </c>
      <c r="E6316">
        <v>2019</v>
      </c>
      <c r="F6316" t="s">
        <v>125</v>
      </c>
      <c r="G6316" t="s">
        <v>129</v>
      </c>
      <c r="H6316" t="s">
        <v>11</v>
      </c>
      <c r="I6316" t="s">
        <v>11</v>
      </c>
      <c r="J6316" t="s">
        <v>15</v>
      </c>
      <c r="K6316" t="s">
        <v>42</v>
      </c>
      <c r="L6316">
        <v>1</v>
      </c>
      <c r="M6316">
        <v>1000</v>
      </c>
      <c r="O6316" t="s">
        <v>25</v>
      </c>
      <c r="R6316" t="s">
        <v>47</v>
      </c>
      <c r="S6316" s="49" t="str">
        <f t="shared" si="785"/>
        <v>Card</v>
      </c>
      <c r="T6316" s="3">
        <v>3.5000000000000003E-2</v>
      </c>
      <c r="U6316" s="2">
        <v>2.7</v>
      </c>
      <c r="V6316" s="2">
        <v>0.87</v>
      </c>
      <c r="W6316" s="54">
        <f>_xlfn.XLOOKUP(M6316,Market!A:A,Market!F:F,0)</f>
        <v>0.08</v>
      </c>
      <c r="X6316" s="55">
        <f t="shared" si="786"/>
        <v>9.4500000000000015E-2</v>
      </c>
      <c r="Y6316" s="55">
        <f t="shared" si="787"/>
        <v>1.83</v>
      </c>
      <c r="Z6316" s="54">
        <f t="shared" si="788"/>
        <v>0.67777777777777781</v>
      </c>
      <c r="AA6316" s="49" t="str">
        <f t="shared" ca="1" si="789"/>
        <v>N</v>
      </c>
      <c r="AB6316" s="49">
        <f t="shared" ca="1" si="790"/>
        <v>5</v>
      </c>
      <c r="AC6316" s="49" t="str">
        <f t="shared" ca="1" si="791"/>
        <v>N</v>
      </c>
    </row>
    <row r="6317" spans="1:29" x14ac:dyDescent="0.25">
      <c r="A6317">
        <v>4614</v>
      </c>
      <c r="B6317" s="9">
        <v>43567</v>
      </c>
      <c r="C6317" s="50" t="str">
        <f t="shared" si="784"/>
        <v>N</v>
      </c>
      <c r="D6317" s="52">
        <f>_xlfn.XLOOKUP(B6317,Cal_Date!B:B,Cal_Date!A:A,0)</f>
        <v>2</v>
      </c>
      <c r="E6317">
        <v>2019</v>
      </c>
      <c r="F6317" t="s">
        <v>125</v>
      </c>
      <c r="G6317" t="s">
        <v>129</v>
      </c>
      <c r="H6317" t="s">
        <v>11</v>
      </c>
      <c r="I6317" t="s">
        <v>11</v>
      </c>
      <c r="J6317" t="s">
        <v>15</v>
      </c>
      <c r="K6317" t="s">
        <v>42</v>
      </c>
      <c r="L6317">
        <v>1</v>
      </c>
      <c r="M6317">
        <v>1008</v>
      </c>
      <c r="O6317" t="s">
        <v>28</v>
      </c>
      <c r="R6317" t="s">
        <v>44</v>
      </c>
      <c r="S6317" s="49" t="str">
        <f t="shared" si="785"/>
        <v>Card</v>
      </c>
      <c r="T6317" s="3">
        <v>0.03</v>
      </c>
      <c r="U6317" s="2">
        <v>2.7225000000000001</v>
      </c>
      <c r="V6317" s="2">
        <v>0.87</v>
      </c>
      <c r="W6317" s="54">
        <f>_xlfn.XLOOKUP(M6317,Market!A:A,Market!F:F,0)</f>
        <v>8.8999999999999996E-2</v>
      </c>
      <c r="X6317" s="55">
        <f t="shared" si="786"/>
        <v>8.1674999999999998E-2</v>
      </c>
      <c r="Y6317" s="55">
        <f t="shared" si="787"/>
        <v>1.8525</v>
      </c>
      <c r="Z6317" s="54">
        <f t="shared" si="788"/>
        <v>0.68044077134986225</v>
      </c>
      <c r="AA6317" s="49" t="str">
        <f t="shared" ca="1" si="789"/>
        <v>N</v>
      </c>
      <c r="AB6317" s="49">
        <f t="shared" ca="1" si="790"/>
        <v>5</v>
      </c>
      <c r="AC6317" s="49" t="str">
        <f t="shared" ca="1" si="791"/>
        <v>N</v>
      </c>
    </row>
    <row r="6318" spans="1:29" x14ac:dyDescent="0.25">
      <c r="A6318">
        <v>4615</v>
      </c>
      <c r="B6318" s="9">
        <v>43567</v>
      </c>
      <c r="C6318" s="50" t="str">
        <f t="shared" si="784"/>
        <v>N</v>
      </c>
      <c r="D6318" s="52">
        <f>_xlfn.XLOOKUP(B6318,Cal_Date!B:B,Cal_Date!A:A,0)</f>
        <v>2</v>
      </c>
      <c r="E6318">
        <v>2019</v>
      </c>
      <c r="F6318" t="s">
        <v>125</v>
      </c>
      <c r="G6318" t="s">
        <v>129</v>
      </c>
      <c r="H6318" t="s">
        <v>48</v>
      </c>
      <c r="I6318" t="s">
        <v>18</v>
      </c>
      <c r="J6318" t="s">
        <v>10</v>
      </c>
      <c r="K6318" t="s">
        <v>43</v>
      </c>
      <c r="L6318">
        <v>1</v>
      </c>
      <c r="M6318">
        <v>1008</v>
      </c>
      <c r="O6318" t="s">
        <v>28</v>
      </c>
      <c r="R6318" t="s">
        <v>44</v>
      </c>
      <c r="S6318" s="49" t="str">
        <f t="shared" si="785"/>
        <v>Card</v>
      </c>
      <c r="T6318" s="3">
        <v>0.03</v>
      </c>
      <c r="U6318" s="2">
        <v>7.6229999999999993</v>
      </c>
      <c r="V6318" s="2">
        <v>1.46</v>
      </c>
      <c r="W6318" s="54">
        <f>_xlfn.XLOOKUP(M6318,Market!A:A,Market!F:F,0)</f>
        <v>8.8999999999999996E-2</v>
      </c>
      <c r="X6318" s="55">
        <f t="shared" si="786"/>
        <v>0.22868999999999998</v>
      </c>
      <c r="Y6318" s="55">
        <f t="shared" si="787"/>
        <v>6.1629999999999994</v>
      </c>
      <c r="Z6318" s="54">
        <f t="shared" si="788"/>
        <v>0.80847435392889933</v>
      </c>
      <c r="AA6318" s="49" t="str">
        <f t="shared" ca="1" si="789"/>
        <v>N</v>
      </c>
      <c r="AB6318" s="49">
        <f t="shared" ca="1" si="790"/>
        <v>5</v>
      </c>
      <c r="AC6318" s="49" t="str">
        <f t="shared" ca="1" si="791"/>
        <v>N</v>
      </c>
    </row>
    <row r="6319" spans="1:29" x14ac:dyDescent="0.25">
      <c r="A6319">
        <v>4616</v>
      </c>
      <c r="B6319" s="9">
        <v>43567</v>
      </c>
      <c r="C6319" s="50" t="str">
        <f t="shared" si="784"/>
        <v>N</v>
      </c>
      <c r="D6319" s="52">
        <f>_xlfn.XLOOKUP(B6319,Cal_Date!B:B,Cal_Date!A:A,0)</f>
        <v>2</v>
      </c>
      <c r="E6319">
        <v>2019</v>
      </c>
      <c r="F6319" t="s">
        <v>125</v>
      </c>
      <c r="G6319" t="s">
        <v>129</v>
      </c>
      <c r="H6319" t="s">
        <v>14</v>
      </c>
      <c r="I6319" t="s">
        <v>18</v>
      </c>
      <c r="J6319" t="s">
        <v>15</v>
      </c>
      <c r="K6319" t="s">
        <v>43</v>
      </c>
      <c r="L6319">
        <v>2</v>
      </c>
      <c r="M6319">
        <v>1009</v>
      </c>
      <c r="O6319" t="s">
        <v>28</v>
      </c>
      <c r="R6319" t="s">
        <v>44</v>
      </c>
      <c r="S6319" s="49" t="str">
        <f t="shared" si="785"/>
        <v>Card</v>
      </c>
      <c r="T6319" s="3">
        <v>0.03</v>
      </c>
      <c r="U6319" s="2">
        <v>15.245999999999999</v>
      </c>
      <c r="V6319" s="2">
        <v>4.4400000000000004</v>
      </c>
      <c r="W6319" s="54">
        <f>_xlfn.XLOOKUP(M6319,Market!A:A,Market!F:F,0)</f>
        <v>8.8999999999999996E-2</v>
      </c>
      <c r="X6319" s="55">
        <f t="shared" si="786"/>
        <v>0.45737999999999995</v>
      </c>
      <c r="Y6319" s="55">
        <f t="shared" si="787"/>
        <v>10.805999999999997</v>
      </c>
      <c r="Z6319" s="54">
        <f t="shared" si="788"/>
        <v>0.7087760724124359</v>
      </c>
      <c r="AA6319" s="49" t="str">
        <f t="shared" ca="1" si="789"/>
        <v>N</v>
      </c>
      <c r="AB6319" s="49">
        <f t="shared" ca="1" si="790"/>
        <v>5</v>
      </c>
      <c r="AC6319" s="49" t="str">
        <f t="shared" ca="1" si="791"/>
        <v>N</v>
      </c>
    </row>
    <row r="6320" spans="1:29" x14ac:dyDescent="0.25">
      <c r="A6320">
        <v>4617</v>
      </c>
      <c r="B6320" s="9">
        <v>43567</v>
      </c>
      <c r="C6320" s="50" t="str">
        <f t="shared" si="784"/>
        <v>N</v>
      </c>
      <c r="D6320" s="52">
        <f>_xlfn.XLOOKUP(B6320,Cal_Date!B:B,Cal_Date!A:A,0)</f>
        <v>2</v>
      </c>
      <c r="E6320">
        <v>2019</v>
      </c>
      <c r="F6320" t="s">
        <v>125</v>
      </c>
      <c r="G6320" t="s">
        <v>129</v>
      </c>
      <c r="H6320" t="s">
        <v>11</v>
      </c>
      <c r="I6320" t="s">
        <v>11</v>
      </c>
      <c r="J6320" t="s">
        <v>15</v>
      </c>
      <c r="K6320" t="s">
        <v>42</v>
      </c>
      <c r="L6320">
        <v>1</v>
      </c>
      <c r="M6320">
        <v>1010</v>
      </c>
      <c r="O6320" t="s">
        <v>25</v>
      </c>
      <c r="R6320" t="s">
        <v>44</v>
      </c>
      <c r="S6320" s="49" t="str">
        <f t="shared" si="785"/>
        <v>Card</v>
      </c>
      <c r="T6320" s="3">
        <v>0.03</v>
      </c>
      <c r="U6320" s="2">
        <v>2.7</v>
      </c>
      <c r="V6320" s="2">
        <v>0.87</v>
      </c>
      <c r="W6320" s="54">
        <f>_xlfn.XLOOKUP(M6320,Market!A:A,Market!F:F,0)</f>
        <v>0.08</v>
      </c>
      <c r="X6320" s="55">
        <f t="shared" si="786"/>
        <v>8.1000000000000003E-2</v>
      </c>
      <c r="Y6320" s="55">
        <f t="shared" si="787"/>
        <v>1.83</v>
      </c>
      <c r="Z6320" s="54">
        <f t="shared" si="788"/>
        <v>0.67777777777777781</v>
      </c>
      <c r="AA6320" s="49" t="str">
        <f t="shared" ca="1" si="789"/>
        <v>N</v>
      </c>
      <c r="AB6320" s="49">
        <f t="shared" ca="1" si="790"/>
        <v>5</v>
      </c>
      <c r="AC6320" s="49" t="str">
        <f t="shared" ca="1" si="791"/>
        <v>N</v>
      </c>
    </row>
    <row r="6321" spans="1:29" x14ac:dyDescent="0.25">
      <c r="A6321">
        <v>4618</v>
      </c>
      <c r="B6321" s="9">
        <v>43567</v>
      </c>
      <c r="C6321" s="50" t="str">
        <f t="shared" si="784"/>
        <v>N</v>
      </c>
      <c r="D6321" s="52">
        <f>_xlfn.XLOOKUP(B6321,Cal_Date!B:B,Cal_Date!A:A,0)</f>
        <v>2</v>
      </c>
      <c r="E6321">
        <v>2019</v>
      </c>
      <c r="F6321" t="s">
        <v>125</v>
      </c>
      <c r="G6321" t="s">
        <v>129</v>
      </c>
      <c r="H6321" t="s">
        <v>11</v>
      </c>
      <c r="I6321" t="s">
        <v>11</v>
      </c>
      <c r="J6321" t="s">
        <v>15</v>
      </c>
      <c r="K6321" t="s">
        <v>42</v>
      </c>
      <c r="L6321">
        <v>1</v>
      </c>
      <c r="M6321">
        <v>1008</v>
      </c>
      <c r="O6321" t="s">
        <v>28</v>
      </c>
      <c r="R6321" t="s">
        <v>44</v>
      </c>
      <c r="S6321" s="49" t="str">
        <f t="shared" si="785"/>
        <v>Card</v>
      </c>
      <c r="T6321" s="3">
        <v>0.03</v>
      </c>
      <c r="U6321" s="2">
        <v>2.7225000000000001</v>
      </c>
      <c r="V6321" s="2">
        <v>0.87</v>
      </c>
      <c r="W6321" s="54">
        <f>_xlfn.XLOOKUP(M6321,Market!A:A,Market!F:F,0)</f>
        <v>8.8999999999999996E-2</v>
      </c>
      <c r="X6321" s="55">
        <f t="shared" si="786"/>
        <v>8.1674999999999998E-2</v>
      </c>
      <c r="Y6321" s="55">
        <f t="shared" si="787"/>
        <v>1.8525</v>
      </c>
      <c r="Z6321" s="54">
        <f t="shared" si="788"/>
        <v>0.68044077134986225</v>
      </c>
      <c r="AA6321" s="49" t="str">
        <f t="shared" ca="1" si="789"/>
        <v>N</v>
      </c>
      <c r="AB6321" s="49">
        <f t="shared" ca="1" si="790"/>
        <v>5</v>
      </c>
      <c r="AC6321" s="49" t="str">
        <f t="shared" ca="1" si="791"/>
        <v>N</v>
      </c>
    </row>
    <row r="6322" spans="1:29" x14ac:dyDescent="0.25">
      <c r="A6322">
        <v>4619</v>
      </c>
      <c r="B6322" s="9">
        <v>43567</v>
      </c>
      <c r="C6322" s="50" t="str">
        <f t="shared" si="784"/>
        <v>N</v>
      </c>
      <c r="D6322" s="52">
        <f>_xlfn.XLOOKUP(B6322,Cal_Date!B:B,Cal_Date!A:A,0)</f>
        <v>2</v>
      </c>
      <c r="E6322">
        <v>2019</v>
      </c>
      <c r="F6322" t="s">
        <v>125</v>
      </c>
      <c r="G6322" t="s">
        <v>129</v>
      </c>
      <c r="H6322" t="s">
        <v>48</v>
      </c>
      <c r="I6322" t="s">
        <v>18</v>
      </c>
      <c r="J6322" t="s">
        <v>10</v>
      </c>
      <c r="K6322" t="s">
        <v>43</v>
      </c>
      <c r="L6322">
        <v>1</v>
      </c>
      <c r="M6322">
        <v>1008</v>
      </c>
      <c r="O6322" t="s">
        <v>28</v>
      </c>
      <c r="R6322" t="s">
        <v>44</v>
      </c>
      <c r="S6322" s="49" t="str">
        <f t="shared" si="785"/>
        <v>Card</v>
      </c>
      <c r="T6322" s="3">
        <v>0.03</v>
      </c>
      <c r="U6322" s="2">
        <v>7.6229999999999993</v>
      </c>
      <c r="V6322" s="2">
        <v>1.46</v>
      </c>
      <c r="W6322" s="54">
        <f>_xlfn.XLOOKUP(M6322,Market!A:A,Market!F:F,0)</f>
        <v>8.8999999999999996E-2</v>
      </c>
      <c r="X6322" s="55">
        <f t="shared" si="786"/>
        <v>0.22868999999999998</v>
      </c>
      <c r="Y6322" s="55">
        <f t="shared" si="787"/>
        <v>6.1629999999999994</v>
      </c>
      <c r="Z6322" s="54">
        <f t="shared" si="788"/>
        <v>0.80847435392889933</v>
      </c>
      <c r="AA6322" s="49" t="str">
        <f t="shared" ca="1" si="789"/>
        <v>N</v>
      </c>
      <c r="AB6322" s="49">
        <f t="shared" ca="1" si="790"/>
        <v>5</v>
      </c>
      <c r="AC6322" s="49" t="str">
        <f t="shared" ca="1" si="791"/>
        <v>N</v>
      </c>
    </row>
    <row r="6323" spans="1:29" x14ac:dyDescent="0.25">
      <c r="A6323">
        <v>4620</v>
      </c>
      <c r="B6323" s="9">
        <v>43567</v>
      </c>
      <c r="C6323" s="50" t="str">
        <f t="shared" si="784"/>
        <v>N</v>
      </c>
      <c r="D6323" s="52">
        <f>_xlfn.XLOOKUP(B6323,Cal_Date!B:B,Cal_Date!A:A,0)</f>
        <v>2</v>
      </c>
      <c r="E6323">
        <v>2019</v>
      </c>
      <c r="F6323" t="s">
        <v>125</v>
      </c>
      <c r="G6323" t="s">
        <v>129</v>
      </c>
      <c r="H6323" t="s">
        <v>14</v>
      </c>
      <c r="I6323" t="s">
        <v>13</v>
      </c>
      <c r="J6323" t="s">
        <v>15</v>
      </c>
      <c r="K6323" t="s">
        <v>43</v>
      </c>
      <c r="L6323">
        <v>1</v>
      </c>
      <c r="M6323">
        <v>1008</v>
      </c>
      <c r="O6323" t="s">
        <v>28</v>
      </c>
      <c r="R6323" t="s">
        <v>44</v>
      </c>
      <c r="S6323" s="49" t="str">
        <f t="shared" si="785"/>
        <v>Card</v>
      </c>
      <c r="T6323" s="3">
        <v>0.03</v>
      </c>
      <c r="U6323" s="2">
        <v>7.0785</v>
      </c>
      <c r="V6323" s="2">
        <v>2.12</v>
      </c>
      <c r="W6323" s="54">
        <f>_xlfn.XLOOKUP(M6323,Market!A:A,Market!F:F,0)</f>
        <v>8.8999999999999996E-2</v>
      </c>
      <c r="X6323" s="55">
        <f t="shared" si="786"/>
        <v>0.21235499999999999</v>
      </c>
      <c r="Y6323" s="55">
        <f t="shared" si="787"/>
        <v>4.9584999999999999</v>
      </c>
      <c r="Z6323" s="54">
        <f t="shared" si="788"/>
        <v>0.70050151868333688</v>
      </c>
      <c r="AA6323" s="49" t="str">
        <f t="shared" ca="1" si="789"/>
        <v>N</v>
      </c>
      <c r="AB6323" s="49">
        <f t="shared" ca="1" si="790"/>
        <v>5</v>
      </c>
      <c r="AC6323" s="49" t="str">
        <f t="shared" ca="1" si="791"/>
        <v>N</v>
      </c>
    </row>
    <row r="6324" spans="1:29" x14ac:dyDescent="0.25">
      <c r="A6324">
        <v>4621</v>
      </c>
      <c r="B6324" s="9">
        <v>43567</v>
      </c>
      <c r="C6324" s="50" t="str">
        <f t="shared" si="784"/>
        <v>N</v>
      </c>
      <c r="D6324" s="52">
        <f>_xlfn.XLOOKUP(B6324,Cal_Date!B:B,Cal_Date!A:A,0)</f>
        <v>2</v>
      </c>
      <c r="E6324">
        <v>2019</v>
      </c>
      <c r="F6324" t="s">
        <v>125</v>
      </c>
      <c r="G6324" t="s">
        <v>129</v>
      </c>
      <c r="H6324" t="s">
        <v>11</v>
      </c>
      <c r="I6324" t="s">
        <v>13</v>
      </c>
      <c r="J6324" t="s">
        <v>15</v>
      </c>
      <c r="K6324" t="s">
        <v>42</v>
      </c>
      <c r="L6324">
        <v>1</v>
      </c>
      <c r="M6324">
        <v>1004</v>
      </c>
      <c r="O6324" t="s">
        <v>28</v>
      </c>
      <c r="R6324" t="s">
        <v>44</v>
      </c>
      <c r="S6324" s="49" t="str">
        <f t="shared" si="785"/>
        <v>Card</v>
      </c>
      <c r="T6324" s="3">
        <v>0.03</v>
      </c>
      <c r="U6324" s="2">
        <v>2.6500000000000004</v>
      </c>
      <c r="V6324" s="2">
        <v>1.42</v>
      </c>
      <c r="W6324" s="54">
        <f>_xlfn.XLOOKUP(M6324,Market!A:A,Market!F:F,0)</f>
        <v>0.06</v>
      </c>
      <c r="X6324" s="55">
        <f t="shared" si="786"/>
        <v>7.9500000000000001E-2</v>
      </c>
      <c r="Y6324" s="55">
        <f t="shared" si="787"/>
        <v>1.2300000000000004</v>
      </c>
      <c r="Z6324" s="54">
        <f t="shared" si="788"/>
        <v>0.46415094339622653</v>
      </c>
      <c r="AA6324" s="49" t="str">
        <f t="shared" ca="1" si="789"/>
        <v>N</v>
      </c>
      <c r="AB6324" s="49">
        <f t="shared" ca="1" si="790"/>
        <v>5</v>
      </c>
      <c r="AC6324" s="49" t="str">
        <f t="shared" ca="1" si="791"/>
        <v>N</v>
      </c>
    </row>
    <row r="6325" spans="1:29" x14ac:dyDescent="0.25">
      <c r="A6325">
        <v>4622</v>
      </c>
      <c r="B6325" s="9">
        <v>43567</v>
      </c>
      <c r="C6325" s="50" t="str">
        <f t="shared" si="784"/>
        <v>N</v>
      </c>
      <c r="D6325" s="52">
        <f>_xlfn.XLOOKUP(B6325,Cal_Date!B:B,Cal_Date!A:A,0)</f>
        <v>2</v>
      </c>
      <c r="E6325">
        <v>2019</v>
      </c>
      <c r="F6325" t="s">
        <v>125</v>
      </c>
      <c r="G6325" t="s">
        <v>129</v>
      </c>
      <c r="H6325" t="s">
        <v>11</v>
      </c>
      <c r="I6325" t="s">
        <v>11</v>
      </c>
      <c r="J6325" t="s">
        <v>15</v>
      </c>
      <c r="K6325" t="s">
        <v>42</v>
      </c>
      <c r="L6325">
        <v>2</v>
      </c>
      <c r="M6325">
        <v>1009</v>
      </c>
      <c r="O6325" t="s">
        <v>28</v>
      </c>
      <c r="R6325" t="s">
        <v>44</v>
      </c>
      <c r="S6325" s="49" t="str">
        <f t="shared" si="785"/>
        <v>Card</v>
      </c>
      <c r="T6325" s="3">
        <v>0.03</v>
      </c>
      <c r="U6325" s="2">
        <v>5.4450000000000003</v>
      </c>
      <c r="V6325" s="2">
        <v>1.74</v>
      </c>
      <c r="W6325" s="54">
        <f>_xlfn.XLOOKUP(M6325,Market!A:A,Market!F:F,0)</f>
        <v>8.8999999999999996E-2</v>
      </c>
      <c r="X6325" s="55">
        <f t="shared" si="786"/>
        <v>0.16335</v>
      </c>
      <c r="Y6325" s="55">
        <f t="shared" si="787"/>
        <v>3.7050000000000001</v>
      </c>
      <c r="Z6325" s="54">
        <f t="shared" si="788"/>
        <v>0.68044077134986225</v>
      </c>
      <c r="AA6325" s="49" t="str">
        <f t="shared" ca="1" si="789"/>
        <v>N</v>
      </c>
      <c r="AB6325" s="49">
        <f t="shared" ca="1" si="790"/>
        <v>5</v>
      </c>
      <c r="AC6325" s="49" t="str">
        <f t="shared" ca="1" si="791"/>
        <v>N</v>
      </c>
    </row>
    <row r="6326" spans="1:29" x14ac:dyDescent="0.25">
      <c r="A6326">
        <v>4623</v>
      </c>
      <c r="B6326" s="9">
        <v>43567</v>
      </c>
      <c r="C6326" s="50" t="str">
        <f t="shared" si="784"/>
        <v>N</v>
      </c>
      <c r="D6326" s="52">
        <f>_xlfn.XLOOKUP(B6326,Cal_Date!B:B,Cal_Date!A:A,0)</f>
        <v>2</v>
      </c>
      <c r="E6326">
        <v>2019</v>
      </c>
      <c r="F6326" t="s">
        <v>125</v>
      </c>
      <c r="G6326" t="s">
        <v>129</v>
      </c>
      <c r="H6326" t="s">
        <v>48</v>
      </c>
      <c r="I6326" t="s">
        <v>18</v>
      </c>
      <c r="J6326" t="s">
        <v>10</v>
      </c>
      <c r="K6326" t="s">
        <v>43</v>
      </c>
      <c r="L6326">
        <v>2</v>
      </c>
      <c r="M6326">
        <v>1010</v>
      </c>
      <c r="O6326" t="s">
        <v>25</v>
      </c>
      <c r="R6326" t="s">
        <v>44</v>
      </c>
      <c r="S6326" s="49" t="str">
        <f t="shared" si="785"/>
        <v>Card</v>
      </c>
      <c r="T6326" s="3">
        <v>0.03</v>
      </c>
      <c r="U6326" s="2">
        <v>15.120000000000001</v>
      </c>
      <c r="V6326" s="2">
        <v>2.92</v>
      </c>
      <c r="W6326" s="54">
        <f>_xlfn.XLOOKUP(M6326,Market!A:A,Market!F:F,0)</f>
        <v>0.08</v>
      </c>
      <c r="X6326" s="55">
        <f t="shared" si="786"/>
        <v>0.4536</v>
      </c>
      <c r="Y6326" s="55">
        <f t="shared" si="787"/>
        <v>12.200000000000001</v>
      </c>
      <c r="Z6326" s="54">
        <f t="shared" si="788"/>
        <v>0.80687830687830686</v>
      </c>
      <c r="AA6326" s="49" t="str">
        <f t="shared" ca="1" si="789"/>
        <v>N</v>
      </c>
      <c r="AB6326" s="49">
        <f t="shared" ca="1" si="790"/>
        <v>5</v>
      </c>
      <c r="AC6326" s="49" t="str">
        <f t="shared" ca="1" si="791"/>
        <v>N</v>
      </c>
    </row>
    <row r="6327" spans="1:29" x14ac:dyDescent="0.25">
      <c r="A6327">
        <v>4624</v>
      </c>
      <c r="B6327" s="9">
        <v>43567</v>
      </c>
      <c r="C6327" s="50" t="str">
        <f t="shared" si="784"/>
        <v>N</v>
      </c>
      <c r="D6327" s="52">
        <f>_xlfn.XLOOKUP(B6327,Cal_Date!B:B,Cal_Date!A:A,0)</f>
        <v>2</v>
      </c>
      <c r="E6327">
        <v>2019</v>
      </c>
      <c r="F6327" t="s">
        <v>125</v>
      </c>
      <c r="G6327" t="s">
        <v>129</v>
      </c>
      <c r="H6327" t="s">
        <v>48</v>
      </c>
      <c r="I6327" t="s">
        <v>18</v>
      </c>
      <c r="J6327" t="s">
        <v>10</v>
      </c>
      <c r="K6327" t="s">
        <v>43</v>
      </c>
      <c r="L6327">
        <v>1</v>
      </c>
      <c r="M6327">
        <v>1011</v>
      </c>
      <c r="O6327" t="s">
        <v>25</v>
      </c>
      <c r="R6327" t="s">
        <v>44</v>
      </c>
      <c r="S6327" s="49" t="str">
        <f t="shared" si="785"/>
        <v>Card</v>
      </c>
      <c r="T6327" s="3">
        <v>0.03</v>
      </c>
      <c r="U6327" s="2">
        <v>7.42</v>
      </c>
      <c r="V6327" s="2">
        <v>1.46</v>
      </c>
      <c r="W6327" s="54">
        <f>_xlfn.XLOOKUP(M6327,Market!A:A,Market!F:F,0)</f>
        <v>0.06</v>
      </c>
      <c r="X6327" s="55">
        <f t="shared" si="786"/>
        <v>0.22259999999999999</v>
      </c>
      <c r="Y6327" s="55">
        <f t="shared" si="787"/>
        <v>5.96</v>
      </c>
      <c r="Z6327" s="54">
        <f t="shared" si="788"/>
        <v>0.80323450134770891</v>
      </c>
      <c r="AA6327" s="49" t="str">
        <f t="shared" ca="1" si="789"/>
        <v>N</v>
      </c>
      <c r="AB6327" s="49">
        <f t="shared" ca="1" si="790"/>
        <v>5</v>
      </c>
      <c r="AC6327" s="49" t="str">
        <f t="shared" ca="1" si="791"/>
        <v>N</v>
      </c>
    </row>
    <row r="6328" spans="1:29" x14ac:dyDescent="0.25">
      <c r="A6328">
        <v>4625</v>
      </c>
      <c r="B6328" s="9">
        <v>43567</v>
      </c>
      <c r="C6328" s="50" t="str">
        <f t="shared" si="784"/>
        <v>N</v>
      </c>
      <c r="D6328" s="52">
        <f>_xlfn.XLOOKUP(B6328,Cal_Date!B:B,Cal_Date!A:A,0)</f>
        <v>2</v>
      </c>
      <c r="E6328">
        <v>2019</v>
      </c>
      <c r="F6328" t="s">
        <v>125</v>
      </c>
      <c r="G6328" t="s">
        <v>129</v>
      </c>
      <c r="H6328" t="s">
        <v>48</v>
      </c>
      <c r="I6328" t="s">
        <v>18</v>
      </c>
      <c r="J6328" t="s">
        <v>10</v>
      </c>
      <c r="K6328" t="s">
        <v>43</v>
      </c>
      <c r="L6328">
        <v>1</v>
      </c>
      <c r="M6328">
        <v>1011</v>
      </c>
      <c r="O6328" t="s">
        <v>25</v>
      </c>
      <c r="R6328" t="s">
        <v>44</v>
      </c>
      <c r="S6328" s="49" t="str">
        <f t="shared" si="785"/>
        <v>Card</v>
      </c>
      <c r="T6328" s="3">
        <v>0.03</v>
      </c>
      <c r="U6328" s="2">
        <v>7.42</v>
      </c>
      <c r="V6328" s="2">
        <v>1.46</v>
      </c>
      <c r="W6328" s="54">
        <f>_xlfn.XLOOKUP(M6328,Market!A:A,Market!F:F,0)</f>
        <v>0.06</v>
      </c>
      <c r="X6328" s="55">
        <f t="shared" si="786"/>
        <v>0.22259999999999999</v>
      </c>
      <c r="Y6328" s="55">
        <f t="shared" si="787"/>
        <v>5.96</v>
      </c>
      <c r="Z6328" s="54">
        <f t="shared" si="788"/>
        <v>0.80323450134770891</v>
      </c>
      <c r="AA6328" s="49" t="str">
        <f t="shared" ca="1" si="789"/>
        <v>N</v>
      </c>
      <c r="AB6328" s="49">
        <f t="shared" ca="1" si="790"/>
        <v>5</v>
      </c>
      <c r="AC6328" s="49" t="str">
        <f t="shared" ca="1" si="791"/>
        <v>N</v>
      </c>
    </row>
    <row r="6329" spans="1:29" x14ac:dyDescent="0.25">
      <c r="A6329">
        <v>4626</v>
      </c>
      <c r="B6329" s="9">
        <v>43567</v>
      </c>
      <c r="C6329" s="50" t="str">
        <f t="shared" si="784"/>
        <v>N</v>
      </c>
      <c r="D6329" s="52">
        <f>_xlfn.XLOOKUP(B6329,Cal_Date!B:B,Cal_Date!A:A,0)</f>
        <v>2</v>
      </c>
      <c r="E6329">
        <v>2019</v>
      </c>
      <c r="F6329" t="s">
        <v>125</v>
      </c>
      <c r="G6329" t="s">
        <v>129</v>
      </c>
      <c r="H6329" t="s">
        <v>14</v>
      </c>
      <c r="I6329" t="s">
        <v>18</v>
      </c>
      <c r="J6329" t="s">
        <v>15</v>
      </c>
      <c r="K6329" t="s">
        <v>43</v>
      </c>
      <c r="L6329">
        <v>1</v>
      </c>
      <c r="M6329">
        <v>1011</v>
      </c>
      <c r="O6329" t="s">
        <v>25</v>
      </c>
      <c r="R6329" t="s">
        <v>46</v>
      </c>
      <c r="S6329" s="49" t="str">
        <f t="shared" si="785"/>
        <v>Card</v>
      </c>
      <c r="T6329" s="3">
        <v>0.04</v>
      </c>
      <c r="U6329" s="2">
        <v>6.8900000000000006</v>
      </c>
      <c r="V6329" s="2">
        <v>2.1</v>
      </c>
      <c r="W6329" s="54">
        <f>_xlfn.XLOOKUP(M6329,Market!A:A,Market!F:F,0)</f>
        <v>0.06</v>
      </c>
      <c r="X6329" s="55">
        <f t="shared" si="786"/>
        <v>0.27560000000000001</v>
      </c>
      <c r="Y6329" s="55">
        <f t="shared" si="787"/>
        <v>4.7900000000000009</v>
      </c>
      <c r="Z6329" s="54">
        <f t="shared" si="788"/>
        <v>0.69521044992743108</v>
      </c>
      <c r="AA6329" s="49" t="str">
        <f t="shared" ca="1" si="789"/>
        <v>N</v>
      </c>
      <c r="AB6329" s="49">
        <f t="shared" ca="1" si="790"/>
        <v>5</v>
      </c>
      <c r="AC6329" s="49" t="str">
        <f t="shared" ca="1" si="791"/>
        <v>N</v>
      </c>
    </row>
    <row r="6330" spans="1:29" x14ac:dyDescent="0.25">
      <c r="A6330">
        <v>4627</v>
      </c>
      <c r="B6330" s="9">
        <v>43567</v>
      </c>
      <c r="C6330" s="50" t="str">
        <f t="shared" si="784"/>
        <v>N</v>
      </c>
      <c r="D6330" s="52">
        <f>_xlfn.XLOOKUP(B6330,Cal_Date!B:B,Cal_Date!A:A,0)</f>
        <v>2</v>
      </c>
      <c r="E6330">
        <v>2019</v>
      </c>
      <c r="F6330" t="s">
        <v>125</v>
      </c>
      <c r="G6330" t="s">
        <v>129</v>
      </c>
      <c r="H6330" t="s">
        <v>11</v>
      </c>
      <c r="I6330" t="s">
        <v>11</v>
      </c>
      <c r="J6330" t="s">
        <v>15</v>
      </c>
      <c r="K6330" t="s">
        <v>42</v>
      </c>
      <c r="L6330">
        <v>2</v>
      </c>
      <c r="M6330">
        <v>1001</v>
      </c>
      <c r="O6330" t="s">
        <v>25</v>
      </c>
      <c r="R6330" t="s">
        <v>44</v>
      </c>
      <c r="S6330" s="49" t="str">
        <f t="shared" si="785"/>
        <v>Card</v>
      </c>
      <c r="T6330" s="3">
        <v>0.03</v>
      </c>
      <c r="U6330" s="2">
        <v>5.3000000000000007</v>
      </c>
      <c r="V6330" s="2">
        <v>1.74</v>
      </c>
      <c r="W6330" s="54">
        <f>_xlfn.XLOOKUP(M6330,Market!A:A,Market!F:F,0)</f>
        <v>0.06</v>
      </c>
      <c r="X6330" s="55">
        <f t="shared" si="786"/>
        <v>0.159</v>
      </c>
      <c r="Y6330" s="55">
        <f t="shared" si="787"/>
        <v>3.5600000000000005</v>
      </c>
      <c r="Z6330" s="54">
        <f t="shared" si="788"/>
        <v>0.67169811320754713</v>
      </c>
      <c r="AA6330" s="49" t="str">
        <f t="shared" ca="1" si="789"/>
        <v>N</v>
      </c>
      <c r="AB6330" s="49">
        <f t="shared" ca="1" si="790"/>
        <v>5</v>
      </c>
      <c r="AC6330" s="49" t="str">
        <f t="shared" ca="1" si="791"/>
        <v>N</v>
      </c>
    </row>
    <row r="6331" spans="1:29" x14ac:dyDescent="0.25">
      <c r="A6331">
        <v>4628</v>
      </c>
      <c r="B6331" s="9">
        <v>43567</v>
      </c>
      <c r="C6331" s="50" t="str">
        <f t="shared" si="784"/>
        <v>N</v>
      </c>
      <c r="D6331" s="52">
        <f>_xlfn.XLOOKUP(B6331,Cal_Date!B:B,Cal_Date!A:A,0)</f>
        <v>2</v>
      </c>
      <c r="E6331">
        <v>2019</v>
      </c>
      <c r="F6331" t="s">
        <v>125</v>
      </c>
      <c r="G6331" t="s">
        <v>129</v>
      </c>
      <c r="H6331" t="s">
        <v>11</v>
      </c>
      <c r="I6331" t="s">
        <v>11</v>
      </c>
      <c r="J6331" t="s">
        <v>15</v>
      </c>
      <c r="K6331" t="s">
        <v>42</v>
      </c>
      <c r="L6331">
        <v>1</v>
      </c>
      <c r="M6331">
        <v>1000</v>
      </c>
      <c r="O6331" t="s">
        <v>25</v>
      </c>
      <c r="R6331" t="s">
        <v>47</v>
      </c>
      <c r="S6331" s="49" t="str">
        <f t="shared" si="785"/>
        <v>Card</v>
      </c>
      <c r="T6331" s="3">
        <v>3.5000000000000003E-2</v>
      </c>
      <c r="U6331" s="2">
        <v>2.7</v>
      </c>
      <c r="V6331" s="2">
        <v>0.87</v>
      </c>
      <c r="W6331" s="54">
        <f>_xlfn.XLOOKUP(M6331,Market!A:A,Market!F:F,0)</f>
        <v>0.08</v>
      </c>
      <c r="X6331" s="55">
        <f t="shared" si="786"/>
        <v>9.4500000000000015E-2</v>
      </c>
      <c r="Y6331" s="55">
        <f t="shared" si="787"/>
        <v>1.83</v>
      </c>
      <c r="Z6331" s="54">
        <f t="shared" si="788"/>
        <v>0.67777777777777781</v>
      </c>
      <c r="AA6331" s="49" t="str">
        <f t="shared" ca="1" si="789"/>
        <v>N</v>
      </c>
      <c r="AB6331" s="49">
        <f t="shared" ca="1" si="790"/>
        <v>5</v>
      </c>
      <c r="AC6331" s="49" t="str">
        <f t="shared" ca="1" si="791"/>
        <v>N</v>
      </c>
    </row>
    <row r="6332" spans="1:29" x14ac:dyDescent="0.25">
      <c r="A6332">
        <v>4629</v>
      </c>
      <c r="B6332" s="9">
        <v>43567</v>
      </c>
      <c r="C6332" s="50" t="str">
        <f t="shared" si="784"/>
        <v>N</v>
      </c>
      <c r="D6332" s="52">
        <f>_xlfn.XLOOKUP(B6332,Cal_Date!B:B,Cal_Date!A:A,0)</f>
        <v>2</v>
      </c>
      <c r="E6332">
        <v>2019</v>
      </c>
      <c r="F6332" t="s">
        <v>125</v>
      </c>
      <c r="G6332" t="s">
        <v>129</v>
      </c>
      <c r="H6332" t="s">
        <v>11</v>
      </c>
      <c r="I6332" t="s">
        <v>13</v>
      </c>
      <c r="J6332" t="s">
        <v>15</v>
      </c>
      <c r="K6332" t="s">
        <v>42</v>
      </c>
      <c r="L6332">
        <v>2</v>
      </c>
      <c r="M6332">
        <v>1000</v>
      </c>
      <c r="O6332" t="s">
        <v>25</v>
      </c>
      <c r="R6332" t="s">
        <v>46</v>
      </c>
      <c r="S6332" s="49" t="str">
        <f t="shared" si="785"/>
        <v>Card</v>
      </c>
      <c r="T6332" s="3">
        <v>0.04</v>
      </c>
      <c r="U6332" s="2">
        <v>5.4</v>
      </c>
      <c r="V6332" s="2">
        <v>2.84</v>
      </c>
      <c r="W6332" s="54">
        <f>_xlfn.XLOOKUP(M6332,Market!A:A,Market!F:F,0)</f>
        <v>0.08</v>
      </c>
      <c r="X6332" s="55">
        <f t="shared" si="786"/>
        <v>0.21600000000000003</v>
      </c>
      <c r="Y6332" s="55">
        <f t="shared" si="787"/>
        <v>2.5600000000000005</v>
      </c>
      <c r="Z6332" s="54">
        <f t="shared" si="788"/>
        <v>0.47407407407407415</v>
      </c>
      <c r="AA6332" s="49" t="str">
        <f t="shared" ca="1" si="789"/>
        <v>N</v>
      </c>
      <c r="AB6332" s="49">
        <f t="shared" ca="1" si="790"/>
        <v>5</v>
      </c>
      <c r="AC6332" s="49" t="str">
        <f t="shared" ca="1" si="791"/>
        <v>N</v>
      </c>
    </row>
    <row r="6333" spans="1:29" x14ac:dyDescent="0.25">
      <c r="A6333">
        <v>4630</v>
      </c>
      <c r="B6333" s="9">
        <v>43567</v>
      </c>
      <c r="C6333" s="50" t="str">
        <f t="shared" si="784"/>
        <v>N</v>
      </c>
      <c r="D6333" s="52">
        <f>_xlfn.XLOOKUP(B6333,Cal_Date!B:B,Cal_Date!A:A,0)</f>
        <v>2</v>
      </c>
      <c r="E6333">
        <v>2019</v>
      </c>
      <c r="F6333" t="s">
        <v>125</v>
      </c>
      <c r="G6333" t="s">
        <v>129</v>
      </c>
      <c r="H6333" t="s">
        <v>11</v>
      </c>
      <c r="I6333" t="s">
        <v>11</v>
      </c>
      <c r="J6333" t="s">
        <v>15</v>
      </c>
      <c r="K6333" t="s">
        <v>42</v>
      </c>
      <c r="L6333">
        <v>1</v>
      </c>
      <c r="M6333">
        <v>1002</v>
      </c>
      <c r="O6333" t="s">
        <v>28</v>
      </c>
      <c r="R6333" t="s">
        <v>44</v>
      </c>
      <c r="S6333" s="49" t="str">
        <f t="shared" si="785"/>
        <v>Card</v>
      </c>
      <c r="T6333" s="3">
        <v>0.03</v>
      </c>
      <c r="U6333" s="2">
        <v>2.6500000000000004</v>
      </c>
      <c r="V6333" s="2">
        <v>0.87</v>
      </c>
      <c r="W6333" s="54">
        <f>_xlfn.XLOOKUP(M6333,Market!A:A,Market!F:F,0)</f>
        <v>0.06</v>
      </c>
      <c r="X6333" s="55">
        <f t="shared" si="786"/>
        <v>7.9500000000000001E-2</v>
      </c>
      <c r="Y6333" s="55">
        <f t="shared" si="787"/>
        <v>1.7800000000000002</v>
      </c>
      <c r="Z6333" s="54">
        <f t="shared" si="788"/>
        <v>0.67169811320754713</v>
      </c>
      <c r="AA6333" s="49" t="str">
        <f t="shared" ca="1" si="789"/>
        <v>N</v>
      </c>
      <c r="AB6333" s="49">
        <f t="shared" ca="1" si="790"/>
        <v>5</v>
      </c>
      <c r="AC6333" s="49" t="str">
        <f t="shared" ca="1" si="791"/>
        <v>N</v>
      </c>
    </row>
    <row r="6334" spans="1:29" x14ac:dyDescent="0.25">
      <c r="A6334">
        <v>4631</v>
      </c>
      <c r="B6334" s="9">
        <v>43567</v>
      </c>
      <c r="C6334" s="50" t="str">
        <f t="shared" si="784"/>
        <v>N</v>
      </c>
      <c r="D6334" s="52">
        <f>_xlfn.XLOOKUP(B6334,Cal_Date!B:B,Cal_Date!A:A,0)</f>
        <v>2</v>
      </c>
      <c r="E6334">
        <v>2019</v>
      </c>
      <c r="F6334" t="s">
        <v>125</v>
      </c>
      <c r="G6334" t="s">
        <v>129</v>
      </c>
      <c r="H6334" t="s">
        <v>11</v>
      </c>
      <c r="I6334" t="s">
        <v>13</v>
      </c>
      <c r="J6334" t="s">
        <v>15</v>
      </c>
      <c r="K6334" t="s">
        <v>42</v>
      </c>
      <c r="L6334">
        <v>2</v>
      </c>
      <c r="M6334">
        <v>1003</v>
      </c>
      <c r="O6334" t="s">
        <v>25</v>
      </c>
      <c r="R6334" t="s">
        <v>44</v>
      </c>
      <c r="S6334" s="49" t="str">
        <f t="shared" si="785"/>
        <v>Card</v>
      </c>
      <c r="T6334" s="3">
        <v>0.03</v>
      </c>
      <c r="U6334" s="2">
        <v>5.3000000000000007</v>
      </c>
      <c r="V6334" s="2">
        <v>2.84</v>
      </c>
      <c r="W6334" s="54">
        <f>_xlfn.XLOOKUP(M6334,Market!A:A,Market!F:F,0)</f>
        <v>0.06</v>
      </c>
      <c r="X6334" s="55">
        <f t="shared" si="786"/>
        <v>0.159</v>
      </c>
      <c r="Y6334" s="55">
        <f t="shared" si="787"/>
        <v>2.4600000000000009</v>
      </c>
      <c r="Z6334" s="54">
        <f t="shared" si="788"/>
        <v>0.46415094339622653</v>
      </c>
      <c r="AA6334" s="49" t="str">
        <f t="shared" ca="1" si="789"/>
        <v>N</v>
      </c>
      <c r="AB6334" s="49">
        <f t="shared" ca="1" si="790"/>
        <v>5</v>
      </c>
      <c r="AC6334" s="49" t="str">
        <f t="shared" ca="1" si="791"/>
        <v>N</v>
      </c>
    </row>
    <row r="6335" spans="1:29" x14ac:dyDescent="0.25">
      <c r="A6335">
        <v>4632</v>
      </c>
      <c r="B6335" s="9">
        <v>43567</v>
      </c>
      <c r="C6335" s="50" t="str">
        <f t="shared" si="784"/>
        <v>N</v>
      </c>
      <c r="D6335" s="52">
        <f>_xlfn.XLOOKUP(B6335,Cal_Date!B:B,Cal_Date!A:A,0)</f>
        <v>2</v>
      </c>
      <c r="E6335">
        <v>2019</v>
      </c>
      <c r="F6335" t="s">
        <v>125</v>
      </c>
      <c r="G6335" t="s">
        <v>129</v>
      </c>
      <c r="H6335" t="s">
        <v>11</v>
      </c>
      <c r="I6335" t="s">
        <v>11</v>
      </c>
      <c r="J6335" t="s">
        <v>15</v>
      </c>
      <c r="K6335" t="s">
        <v>42</v>
      </c>
      <c r="L6335">
        <v>1</v>
      </c>
      <c r="M6335">
        <v>1005</v>
      </c>
      <c r="O6335" t="s">
        <v>25</v>
      </c>
      <c r="R6335" t="s">
        <v>44</v>
      </c>
      <c r="S6335" s="49" t="str">
        <f t="shared" si="785"/>
        <v>Card</v>
      </c>
      <c r="T6335" s="3">
        <v>0.03</v>
      </c>
      <c r="U6335" s="2">
        <v>2.7225000000000001</v>
      </c>
      <c r="V6335" s="2">
        <v>0.87</v>
      </c>
      <c r="W6335" s="54">
        <f>_xlfn.XLOOKUP(M6335,Market!A:A,Market!F:F,0)</f>
        <v>8.8999999999999996E-2</v>
      </c>
      <c r="X6335" s="55">
        <f t="shared" si="786"/>
        <v>8.1674999999999998E-2</v>
      </c>
      <c r="Y6335" s="55">
        <f t="shared" si="787"/>
        <v>1.8525</v>
      </c>
      <c r="Z6335" s="54">
        <f t="shared" si="788"/>
        <v>0.68044077134986225</v>
      </c>
      <c r="AA6335" s="49" t="str">
        <f t="shared" ca="1" si="789"/>
        <v>N</v>
      </c>
      <c r="AB6335" s="49">
        <f t="shared" ca="1" si="790"/>
        <v>5</v>
      </c>
      <c r="AC6335" s="49" t="str">
        <f t="shared" ca="1" si="791"/>
        <v>N</v>
      </c>
    </row>
    <row r="6336" spans="1:29" x14ac:dyDescent="0.25">
      <c r="A6336">
        <v>4633</v>
      </c>
      <c r="B6336" s="9">
        <v>43568</v>
      </c>
      <c r="C6336" s="50" t="str">
        <f t="shared" si="784"/>
        <v>N</v>
      </c>
      <c r="D6336" s="52">
        <f>_xlfn.XLOOKUP(B6336,Cal_Date!B:B,Cal_Date!A:A,0)</f>
        <v>2</v>
      </c>
      <c r="E6336">
        <v>2019</v>
      </c>
      <c r="F6336" t="s">
        <v>126</v>
      </c>
      <c r="G6336" t="s">
        <v>130</v>
      </c>
      <c r="H6336" t="s">
        <v>14</v>
      </c>
      <c r="I6336" t="s">
        <v>18</v>
      </c>
      <c r="J6336" t="s">
        <v>15</v>
      </c>
      <c r="K6336" t="s">
        <v>43</v>
      </c>
      <c r="L6336">
        <v>1</v>
      </c>
      <c r="M6336">
        <v>1005</v>
      </c>
      <c r="O6336" t="s">
        <v>25</v>
      </c>
      <c r="R6336" t="s">
        <v>44</v>
      </c>
      <c r="S6336" s="49" t="str">
        <f t="shared" si="785"/>
        <v>Card</v>
      </c>
      <c r="T6336" s="3">
        <v>0.03</v>
      </c>
      <c r="U6336" s="2">
        <v>7.6229999999999993</v>
      </c>
      <c r="V6336" s="2">
        <v>2.2200000000000002</v>
      </c>
      <c r="W6336" s="54">
        <f>_xlfn.XLOOKUP(M6336,Market!A:A,Market!F:F,0)</f>
        <v>8.8999999999999996E-2</v>
      </c>
      <c r="X6336" s="55">
        <f t="shared" si="786"/>
        <v>0.22868999999999998</v>
      </c>
      <c r="Y6336" s="55">
        <f t="shared" si="787"/>
        <v>5.4029999999999987</v>
      </c>
      <c r="Z6336" s="54">
        <f t="shared" si="788"/>
        <v>0.7087760724124359</v>
      </c>
      <c r="AA6336" s="49" t="str">
        <f t="shared" ca="1" si="789"/>
        <v>N</v>
      </c>
      <c r="AB6336" s="49">
        <f t="shared" ca="1" si="790"/>
        <v>5</v>
      </c>
      <c r="AC6336" s="49" t="str">
        <f t="shared" ca="1" si="791"/>
        <v>N</v>
      </c>
    </row>
    <row r="6337" spans="1:29" x14ac:dyDescent="0.25">
      <c r="A6337">
        <v>4634</v>
      </c>
      <c r="B6337" s="9">
        <v>43568</v>
      </c>
      <c r="C6337" s="50" t="str">
        <f t="shared" si="784"/>
        <v>N</v>
      </c>
      <c r="D6337" s="52">
        <f>_xlfn.XLOOKUP(B6337,Cal_Date!B:B,Cal_Date!A:A,0)</f>
        <v>2</v>
      </c>
      <c r="E6337">
        <v>2019</v>
      </c>
      <c r="F6337" t="s">
        <v>126</v>
      </c>
      <c r="G6337" t="s">
        <v>130</v>
      </c>
      <c r="H6337" t="s">
        <v>48</v>
      </c>
      <c r="I6337" t="s">
        <v>18</v>
      </c>
      <c r="J6337" t="s">
        <v>10</v>
      </c>
      <c r="K6337" t="s">
        <v>43</v>
      </c>
      <c r="L6337">
        <v>1</v>
      </c>
      <c r="M6337">
        <v>1006</v>
      </c>
      <c r="O6337" t="s">
        <v>28</v>
      </c>
      <c r="R6337" t="s">
        <v>44</v>
      </c>
      <c r="S6337" s="49" t="str">
        <f t="shared" si="785"/>
        <v>Card</v>
      </c>
      <c r="T6337" s="3">
        <v>0.03</v>
      </c>
      <c r="U6337" s="2">
        <v>7.6229999999999993</v>
      </c>
      <c r="V6337" s="2">
        <v>1.46</v>
      </c>
      <c r="W6337" s="54">
        <f>_xlfn.XLOOKUP(M6337,Market!A:A,Market!F:F,0)</f>
        <v>8.8999999999999996E-2</v>
      </c>
      <c r="X6337" s="55">
        <f t="shared" si="786"/>
        <v>0.22868999999999998</v>
      </c>
      <c r="Y6337" s="55">
        <f t="shared" si="787"/>
        <v>6.1629999999999994</v>
      </c>
      <c r="Z6337" s="54">
        <f t="shared" si="788"/>
        <v>0.80847435392889933</v>
      </c>
      <c r="AA6337" s="49" t="str">
        <f t="shared" ca="1" si="789"/>
        <v>N</v>
      </c>
      <c r="AB6337" s="49">
        <f t="shared" ca="1" si="790"/>
        <v>5</v>
      </c>
      <c r="AC6337" s="49" t="str">
        <f t="shared" ca="1" si="791"/>
        <v>N</v>
      </c>
    </row>
    <row r="6338" spans="1:29" x14ac:dyDescent="0.25">
      <c r="A6338">
        <v>4635</v>
      </c>
      <c r="B6338" s="9">
        <v>43568</v>
      </c>
      <c r="C6338" s="50" t="str">
        <f t="shared" si="784"/>
        <v>N</v>
      </c>
      <c r="D6338" s="52">
        <f>_xlfn.XLOOKUP(B6338,Cal_Date!B:B,Cal_Date!A:A,0)</f>
        <v>2</v>
      </c>
      <c r="E6338">
        <v>2019</v>
      </c>
      <c r="F6338" t="s">
        <v>126</v>
      </c>
      <c r="G6338" t="s">
        <v>130</v>
      </c>
      <c r="H6338" t="s">
        <v>11</v>
      </c>
      <c r="I6338" t="s">
        <v>11</v>
      </c>
      <c r="J6338" t="s">
        <v>15</v>
      </c>
      <c r="K6338" t="s">
        <v>42</v>
      </c>
      <c r="L6338">
        <v>1</v>
      </c>
      <c r="M6338">
        <v>1007</v>
      </c>
      <c r="O6338" t="s">
        <v>28</v>
      </c>
      <c r="R6338" t="s">
        <v>46</v>
      </c>
      <c r="S6338" s="49" t="str">
        <f t="shared" si="785"/>
        <v>Card</v>
      </c>
      <c r="T6338" s="3">
        <v>0.04</v>
      </c>
      <c r="U6338" s="2">
        <v>2.7225000000000001</v>
      </c>
      <c r="V6338" s="2">
        <v>0.87</v>
      </c>
      <c r="W6338" s="54">
        <f>_xlfn.XLOOKUP(M6338,Market!A:A,Market!F:F,0)</f>
        <v>8.8999999999999996E-2</v>
      </c>
      <c r="X6338" s="55">
        <f t="shared" si="786"/>
        <v>0.10890000000000001</v>
      </c>
      <c r="Y6338" s="55">
        <f t="shared" si="787"/>
        <v>1.8525</v>
      </c>
      <c r="Z6338" s="54">
        <f t="shared" si="788"/>
        <v>0.68044077134986225</v>
      </c>
      <c r="AA6338" s="49" t="str">
        <f t="shared" ca="1" si="789"/>
        <v>N</v>
      </c>
      <c r="AB6338" s="49">
        <f t="shared" ca="1" si="790"/>
        <v>5</v>
      </c>
      <c r="AC6338" s="49" t="str">
        <f t="shared" ca="1" si="791"/>
        <v>N</v>
      </c>
    </row>
    <row r="6339" spans="1:29" x14ac:dyDescent="0.25">
      <c r="A6339">
        <v>4636</v>
      </c>
      <c r="B6339" s="9">
        <v>43568</v>
      </c>
      <c r="C6339" s="50" t="str">
        <f t="shared" ref="C6339:C6402" si="792">IF(OR(B6339="04/01/2018"+0,B6339="04/02/2018"+0),"Y","N")</f>
        <v>N</v>
      </c>
      <c r="D6339" s="52">
        <f>_xlfn.XLOOKUP(B6339,Cal_Date!B:B,Cal_Date!A:A,0)</f>
        <v>2</v>
      </c>
      <c r="E6339">
        <v>2019</v>
      </c>
      <c r="F6339" t="s">
        <v>126</v>
      </c>
      <c r="G6339" t="s">
        <v>130</v>
      </c>
      <c r="H6339" t="s">
        <v>11</v>
      </c>
      <c r="I6339" t="s">
        <v>11</v>
      </c>
      <c r="J6339" t="s">
        <v>15</v>
      </c>
      <c r="K6339" t="s">
        <v>42</v>
      </c>
      <c r="L6339">
        <v>2</v>
      </c>
      <c r="M6339">
        <v>1008</v>
      </c>
      <c r="O6339" t="s">
        <v>28</v>
      </c>
      <c r="R6339" t="s">
        <v>44</v>
      </c>
      <c r="S6339" s="49" t="str">
        <f t="shared" ref="S6339:S6402" si="793">IF(R6339="Cash","Cash","Card")</f>
        <v>Card</v>
      </c>
      <c r="T6339" s="3">
        <v>0.03</v>
      </c>
      <c r="U6339" s="2">
        <v>5.4450000000000003</v>
      </c>
      <c r="V6339" s="2">
        <v>1.74</v>
      </c>
      <c r="W6339" s="54">
        <f>_xlfn.XLOOKUP(M6339,Market!A:A,Market!F:F,0)</f>
        <v>8.8999999999999996E-2</v>
      </c>
      <c r="X6339" s="55">
        <f t="shared" ref="X6339:X6402" si="794">T6339*U6339</f>
        <v>0.16335</v>
      </c>
      <c r="Y6339" s="55">
        <f t="shared" ref="Y6339:Y6402" si="795">U6339-V6339</f>
        <v>3.7050000000000001</v>
      </c>
      <c r="Z6339" s="54">
        <f t="shared" ref="Z6339:Z6402" si="796">Y6339/U6339</f>
        <v>0.68044077134986225</v>
      </c>
      <c r="AA6339" s="49" t="str">
        <f t="shared" ref="AA6339:AA6402" ca="1" si="797">IF(DATEDIF(B6339,TODAY(),"y")&gt;5,"Y","N")</f>
        <v>N</v>
      </c>
      <c r="AB6339" s="49">
        <f t="shared" ref="AB6339:AB6402" ca="1" si="798">DATEDIF(B6339,TODAY(),"y")</f>
        <v>5</v>
      </c>
      <c r="AC6339" s="49" t="str">
        <f t="shared" ref="AC6339:AC6402" ca="1" si="799">IF(AB6339&gt;5,"Y","N")</f>
        <v>N</v>
      </c>
    </row>
    <row r="6340" spans="1:29" x14ac:dyDescent="0.25">
      <c r="A6340">
        <v>4637</v>
      </c>
      <c r="B6340" s="9">
        <v>43568</v>
      </c>
      <c r="C6340" s="50" t="str">
        <f t="shared" si="792"/>
        <v>N</v>
      </c>
      <c r="D6340" s="52">
        <f>_xlfn.XLOOKUP(B6340,Cal_Date!B:B,Cal_Date!A:A,0)</f>
        <v>2</v>
      </c>
      <c r="E6340">
        <v>2019</v>
      </c>
      <c r="F6340" t="s">
        <v>126</v>
      </c>
      <c r="G6340" t="s">
        <v>130</v>
      </c>
      <c r="H6340" t="s">
        <v>11</v>
      </c>
      <c r="I6340" t="s">
        <v>11</v>
      </c>
      <c r="J6340" t="s">
        <v>15</v>
      </c>
      <c r="K6340" t="s">
        <v>42</v>
      </c>
      <c r="L6340">
        <v>1</v>
      </c>
      <c r="M6340">
        <v>1009</v>
      </c>
      <c r="O6340" t="s">
        <v>28</v>
      </c>
      <c r="R6340" t="s">
        <v>44</v>
      </c>
      <c r="S6340" s="49" t="str">
        <f t="shared" si="793"/>
        <v>Card</v>
      </c>
      <c r="T6340" s="3">
        <v>0.03</v>
      </c>
      <c r="U6340" s="2">
        <v>2.7225000000000001</v>
      </c>
      <c r="V6340" s="2">
        <v>0.87</v>
      </c>
      <c r="W6340" s="54">
        <f>_xlfn.XLOOKUP(M6340,Market!A:A,Market!F:F,0)</f>
        <v>8.8999999999999996E-2</v>
      </c>
      <c r="X6340" s="55">
        <f t="shared" si="794"/>
        <v>8.1674999999999998E-2</v>
      </c>
      <c r="Y6340" s="55">
        <f t="shared" si="795"/>
        <v>1.8525</v>
      </c>
      <c r="Z6340" s="54">
        <f t="shared" si="796"/>
        <v>0.68044077134986225</v>
      </c>
      <c r="AA6340" s="49" t="str">
        <f t="shared" ca="1" si="797"/>
        <v>N</v>
      </c>
      <c r="AB6340" s="49">
        <f t="shared" ca="1" si="798"/>
        <v>5</v>
      </c>
      <c r="AC6340" s="49" t="str">
        <f t="shared" ca="1" si="799"/>
        <v>N</v>
      </c>
    </row>
    <row r="6341" spans="1:29" x14ac:dyDescent="0.25">
      <c r="A6341">
        <v>4638</v>
      </c>
      <c r="B6341" s="9">
        <v>43568</v>
      </c>
      <c r="C6341" s="50" t="str">
        <f t="shared" si="792"/>
        <v>N</v>
      </c>
      <c r="D6341" s="52">
        <f>_xlfn.XLOOKUP(B6341,Cal_Date!B:B,Cal_Date!A:A,0)</f>
        <v>2</v>
      </c>
      <c r="E6341">
        <v>2019</v>
      </c>
      <c r="F6341" t="s">
        <v>126</v>
      </c>
      <c r="G6341" t="s">
        <v>130</v>
      </c>
      <c r="H6341" t="s">
        <v>11</v>
      </c>
      <c r="I6341" t="s">
        <v>11</v>
      </c>
      <c r="J6341" t="s">
        <v>15</v>
      </c>
      <c r="K6341" t="s">
        <v>42</v>
      </c>
      <c r="L6341">
        <v>1</v>
      </c>
      <c r="M6341">
        <v>1006</v>
      </c>
      <c r="O6341" t="s">
        <v>28</v>
      </c>
      <c r="R6341" t="s">
        <v>44</v>
      </c>
      <c r="S6341" s="49" t="str">
        <f t="shared" si="793"/>
        <v>Card</v>
      </c>
      <c r="T6341" s="3">
        <v>0.03</v>
      </c>
      <c r="U6341" s="2">
        <v>2.7225000000000001</v>
      </c>
      <c r="V6341" s="2">
        <v>0.87</v>
      </c>
      <c r="W6341" s="54">
        <f>_xlfn.XLOOKUP(M6341,Market!A:A,Market!F:F,0)</f>
        <v>8.8999999999999996E-2</v>
      </c>
      <c r="X6341" s="55">
        <f t="shared" si="794"/>
        <v>8.1674999999999998E-2</v>
      </c>
      <c r="Y6341" s="55">
        <f t="shared" si="795"/>
        <v>1.8525</v>
      </c>
      <c r="Z6341" s="54">
        <f t="shared" si="796"/>
        <v>0.68044077134986225</v>
      </c>
      <c r="AA6341" s="49" t="str">
        <f t="shared" ca="1" si="797"/>
        <v>N</v>
      </c>
      <c r="AB6341" s="49">
        <f t="shared" ca="1" si="798"/>
        <v>5</v>
      </c>
      <c r="AC6341" s="49" t="str">
        <f t="shared" ca="1" si="799"/>
        <v>N</v>
      </c>
    </row>
    <row r="6342" spans="1:29" x14ac:dyDescent="0.25">
      <c r="A6342">
        <v>4639</v>
      </c>
      <c r="B6342" s="9">
        <v>43568</v>
      </c>
      <c r="C6342" s="50" t="str">
        <f t="shared" si="792"/>
        <v>N</v>
      </c>
      <c r="D6342" s="52">
        <f>_xlfn.XLOOKUP(B6342,Cal_Date!B:B,Cal_Date!A:A,0)</f>
        <v>2</v>
      </c>
      <c r="E6342">
        <v>2019</v>
      </c>
      <c r="F6342" t="s">
        <v>126</v>
      </c>
      <c r="G6342" t="s">
        <v>130</v>
      </c>
      <c r="H6342" t="s">
        <v>14</v>
      </c>
      <c r="I6342" t="s">
        <v>13</v>
      </c>
      <c r="J6342" t="s">
        <v>15</v>
      </c>
      <c r="K6342" t="s">
        <v>43</v>
      </c>
      <c r="L6342">
        <v>1</v>
      </c>
      <c r="M6342">
        <v>1007</v>
      </c>
      <c r="O6342" t="s">
        <v>28</v>
      </c>
      <c r="R6342" t="s">
        <v>44</v>
      </c>
      <c r="S6342" s="49" t="str">
        <f t="shared" si="793"/>
        <v>Card</v>
      </c>
      <c r="T6342" s="3">
        <v>0.03</v>
      </c>
      <c r="U6342" s="2">
        <v>7.6229999999999993</v>
      </c>
      <c r="V6342" s="2">
        <v>2.2400000000000002</v>
      </c>
      <c r="W6342" s="54">
        <f>_xlfn.XLOOKUP(M6342,Market!A:A,Market!F:F,0)</f>
        <v>8.8999999999999996E-2</v>
      </c>
      <c r="X6342" s="55">
        <f t="shared" si="794"/>
        <v>0.22868999999999998</v>
      </c>
      <c r="Y6342" s="55">
        <f t="shared" si="795"/>
        <v>5.3829999999999991</v>
      </c>
      <c r="Z6342" s="54">
        <f t="shared" si="796"/>
        <v>0.70615243342516065</v>
      </c>
      <c r="AA6342" s="49" t="str">
        <f t="shared" ca="1" si="797"/>
        <v>N</v>
      </c>
      <c r="AB6342" s="49">
        <f t="shared" ca="1" si="798"/>
        <v>5</v>
      </c>
      <c r="AC6342" s="49" t="str">
        <f t="shared" ca="1" si="799"/>
        <v>N</v>
      </c>
    </row>
    <row r="6343" spans="1:29" x14ac:dyDescent="0.25">
      <c r="A6343">
        <v>4640</v>
      </c>
      <c r="B6343" s="9">
        <v>43568</v>
      </c>
      <c r="C6343" s="50" t="str">
        <f t="shared" si="792"/>
        <v>N</v>
      </c>
      <c r="D6343" s="52">
        <f>_xlfn.XLOOKUP(B6343,Cal_Date!B:B,Cal_Date!A:A,0)</f>
        <v>2</v>
      </c>
      <c r="E6343">
        <v>2019</v>
      </c>
      <c r="F6343" t="s">
        <v>126</v>
      </c>
      <c r="G6343" t="s">
        <v>130</v>
      </c>
      <c r="H6343" t="s">
        <v>48</v>
      </c>
      <c r="I6343" t="s">
        <v>18</v>
      </c>
      <c r="J6343" t="s">
        <v>10</v>
      </c>
      <c r="K6343" t="s">
        <v>43</v>
      </c>
      <c r="L6343">
        <v>1</v>
      </c>
      <c r="M6343">
        <v>1007</v>
      </c>
      <c r="O6343" t="s">
        <v>28</v>
      </c>
      <c r="R6343" t="s">
        <v>44</v>
      </c>
      <c r="S6343" s="49" t="str">
        <f t="shared" si="793"/>
        <v>Card</v>
      </c>
      <c r="T6343" s="3">
        <v>0.03</v>
      </c>
      <c r="U6343" s="2">
        <v>7.6229999999999993</v>
      </c>
      <c r="V6343" s="2">
        <v>1.46</v>
      </c>
      <c r="W6343" s="54">
        <f>_xlfn.XLOOKUP(M6343,Market!A:A,Market!F:F,0)</f>
        <v>8.8999999999999996E-2</v>
      </c>
      <c r="X6343" s="55">
        <f t="shared" si="794"/>
        <v>0.22868999999999998</v>
      </c>
      <c r="Y6343" s="55">
        <f t="shared" si="795"/>
        <v>6.1629999999999994</v>
      </c>
      <c r="Z6343" s="54">
        <f t="shared" si="796"/>
        <v>0.80847435392889933</v>
      </c>
      <c r="AA6343" s="49" t="str">
        <f t="shared" ca="1" si="797"/>
        <v>N</v>
      </c>
      <c r="AB6343" s="49">
        <f t="shared" ca="1" si="798"/>
        <v>5</v>
      </c>
      <c r="AC6343" s="49" t="str">
        <f t="shared" ca="1" si="799"/>
        <v>N</v>
      </c>
    </row>
    <row r="6344" spans="1:29" x14ac:dyDescent="0.25">
      <c r="A6344">
        <v>4641</v>
      </c>
      <c r="B6344" s="9">
        <v>43568</v>
      </c>
      <c r="C6344" s="50" t="str">
        <f t="shared" si="792"/>
        <v>N</v>
      </c>
      <c r="D6344" s="52">
        <f>_xlfn.XLOOKUP(B6344,Cal_Date!B:B,Cal_Date!A:A,0)</f>
        <v>2</v>
      </c>
      <c r="E6344">
        <v>2019</v>
      </c>
      <c r="F6344" t="s">
        <v>126</v>
      </c>
      <c r="G6344" t="s">
        <v>130</v>
      </c>
      <c r="H6344" t="s">
        <v>11</v>
      </c>
      <c r="I6344" t="s">
        <v>11</v>
      </c>
      <c r="J6344" t="s">
        <v>15</v>
      </c>
      <c r="K6344" t="s">
        <v>42</v>
      </c>
      <c r="L6344">
        <v>1</v>
      </c>
      <c r="M6344">
        <v>1007</v>
      </c>
      <c r="O6344" t="s">
        <v>28</v>
      </c>
      <c r="R6344" t="s">
        <v>44</v>
      </c>
      <c r="S6344" s="49" t="str">
        <f t="shared" si="793"/>
        <v>Card</v>
      </c>
      <c r="T6344" s="3">
        <v>0.03</v>
      </c>
      <c r="U6344" s="2">
        <v>2.7225000000000001</v>
      </c>
      <c r="V6344" s="2">
        <v>0.87</v>
      </c>
      <c r="W6344" s="54">
        <f>_xlfn.XLOOKUP(M6344,Market!A:A,Market!F:F,0)</f>
        <v>8.8999999999999996E-2</v>
      </c>
      <c r="X6344" s="55">
        <f t="shared" si="794"/>
        <v>8.1674999999999998E-2</v>
      </c>
      <c r="Y6344" s="55">
        <f t="shared" si="795"/>
        <v>1.8525</v>
      </c>
      <c r="Z6344" s="54">
        <f t="shared" si="796"/>
        <v>0.68044077134986225</v>
      </c>
      <c r="AA6344" s="49" t="str">
        <f t="shared" ca="1" si="797"/>
        <v>N</v>
      </c>
      <c r="AB6344" s="49">
        <f t="shared" ca="1" si="798"/>
        <v>5</v>
      </c>
      <c r="AC6344" s="49" t="str">
        <f t="shared" ca="1" si="799"/>
        <v>N</v>
      </c>
    </row>
    <row r="6345" spans="1:29" x14ac:dyDescent="0.25">
      <c r="A6345">
        <v>4642</v>
      </c>
      <c r="B6345" s="9">
        <v>43568</v>
      </c>
      <c r="C6345" s="50" t="str">
        <f t="shared" si="792"/>
        <v>N</v>
      </c>
      <c r="D6345" s="52">
        <f>_xlfn.XLOOKUP(B6345,Cal_Date!B:B,Cal_Date!A:A,0)</f>
        <v>2</v>
      </c>
      <c r="E6345">
        <v>2019</v>
      </c>
      <c r="F6345" t="s">
        <v>126</v>
      </c>
      <c r="G6345" t="s">
        <v>130</v>
      </c>
      <c r="H6345" t="s">
        <v>11</v>
      </c>
      <c r="I6345" t="s">
        <v>11</v>
      </c>
      <c r="J6345" t="s">
        <v>15</v>
      </c>
      <c r="K6345" t="s">
        <v>42</v>
      </c>
      <c r="L6345">
        <v>2</v>
      </c>
      <c r="M6345">
        <v>1005</v>
      </c>
      <c r="O6345" t="s">
        <v>25</v>
      </c>
      <c r="R6345" t="s">
        <v>44</v>
      </c>
      <c r="S6345" s="49" t="str">
        <f t="shared" si="793"/>
        <v>Card</v>
      </c>
      <c r="T6345" s="3">
        <v>0.03</v>
      </c>
      <c r="U6345" s="2">
        <v>5.4450000000000003</v>
      </c>
      <c r="V6345" s="2">
        <v>1.74</v>
      </c>
      <c r="W6345" s="54">
        <f>_xlfn.XLOOKUP(M6345,Market!A:A,Market!F:F,0)</f>
        <v>8.8999999999999996E-2</v>
      </c>
      <c r="X6345" s="55">
        <f t="shared" si="794"/>
        <v>0.16335</v>
      </c>
      <c r="Y6345" s="55">
        <f t="shared" si="795"/>
        <v>3.7050000000000001</v>
      </c>
      <c r="Z6345" s="54">
        <f t="shared" si="796"/>
        <v>0.68044077134986225</v>
      </c>
      <c r="AA6345" s="49" t="str">
        <f t="shared" ca="1" si="797"/>
        <v>N</v>
      </c>
      <c r="AB6345" s="49">
        <f t="shared" ca="1" si="798"/>
        <v>5</v>
      </c>
      <c r="AC6345" s="49" t="str">
        <f t="shared" ca="1" si="799"/>
        <v>N</v>
      </c>
    </row>
    <row r="6346" spans="1:29" x14ac:dyDescent="0.25">
      <c r="A6346">
        <v>4643</v>
      </c>
      <c r="B6346" s="9">
        <v>43568</v>
      </c>
      <c r="C6346" s="50" t="str">
        <f t="shared" si="792"/>
        <v>N</v>
      </c>
      <c r="D6346" s="52">
        <f>_xlfn.XLOOKUP(B6346,Cal_Date!B:B,Cal_Date!A:A,0)</f>
        <v>2</v>
      </c>
      <c r="E6346">
        <v>2019</v>
      </c>
      <c r="F6346" t="s">
        <v>126</v>
      </c>
      <c r="G6346" t="s">
        <v>130</v>
      </c>
      <c r="H6346" t="s">
        <v>11</v>
      </c>
      <c r="I6346" t="s">
        <v>11</v>
      </c>
      <c r="J6346" t="s">
        <v>15</v>
      </c>
      <c r="K6346" t="s">
        <v>42</v>
      </c>
      <c r="L6346">
        <v>2</v>
      </c>
      <c r="M6346">
        <v>1005</v>
      </c>
      <c r="O6346" t="s">
        <v>25</v>
      </c>
      <c r="R6346" t="s">
        <v>44</v>
      </c>
      <c r="S6346" s="49" t="str">
        <f t="shared" si="793"/>
        <v>Card</v>
      </c>
      <c r="T6346" s="3">
        <v>0.03</v>
      </c>
      <c r="U6346" s="2">
        <v>5.4450000000000003</v>
      </c>
      <c r="V6346" s="2">
        <v>1.74</v>
      </c>
      <c r="W6346" s="54">
        <f>_xlfn.XLOOKUP(M6346,Market!A:A,Market!F:F,0)</f>
        <v>8.8999999999999996E-2</v>
      </c>
      <c r="X6346" s="55">
        <f t="shared" si="794"/>
        <v>0.16335</v>
      </c>
      <c r="Y6346" s="55">
        <f t="shared" si="795"/>
        <v>3.7050000000000001</v>
      </c>
      <c r="Z6346" s="54">
        <f t="shared" si="796"/>
        <v>0.68044077134986225</v>
      </c>
      <c r="AA6346" s="49" t="str">
        <f t="shared" ca="1" si="797"/>
        <v>N</v>
      </c>
      <c r="AB6346" s="49">
        <f t="shared" ca="1" si="798"/>
        <v>5</v>
      </c>
      <c r="AC6346" s="49" t="str">
        <f t="shared" ca="1" si="799"/>
        <v>N</v>
      </c>
    </row>
    <row r="6347" spans="1:29" x14ac:dyDescent="0.25">
      <c r="A6347">
        <v>4644</v>
      </c>
      <c r="B6347" s="9">
        <v>43568</v>
      </c>
      <c r="C6347" s="50" t="str">
        <f t="shared" si="792"/>
        <v>N</v>
      </c>
      <c r="D6347" s="52">
        <f>_xlfn.XLOOKUP(B6347,Cal_Date!B:B,Cal_Date!A:A,0)</f>
        <v>2</v>
      </c>
      <c r="E6347">
        <v>2019</v>
      </c>
      <c r="F6347" t="s">
        <v>126</v>
      </c>
      <c r="G6347" t="s">
        <v>130</v>
      </c>
      <c r="H6347" t="s">
        <v>11</v>
      </c>
      <c r="I6347" t="s">
        <v>13</v>
      </c>
      <c r="J6347" t="s">
        <v>15</v>
      </c>
      <c r="K6347" t="s">
        <v>42</v>
      </c>
      <c r="L6347">
        <v>1</v>
      </c>
      <c r="M6347">
        <v>1002</v>
      </c>
      <c r="O6347" t="s">
        <v>28</v>
      </c>
      <c r="R6347" t="s">
        <v>44</v>
      </c>
      <c r="S6347" s="49" t="str">
        <f t="shared" si="793"/>
        <v>Card</v>
      </c>
      <c r="T6347" s="3">
        <v>0.03</v>
      </c>
      <c r="U6347" s="2">
        <v>2.6500000000000004</v>
      </c>
      <c r="V6347" s="2">
        <v>1.42</v>
      </c>
      <c r="W6347" s="54">
        <f>_xlfn.XLOOKUP(M6347,Market!A:A,Market!F:F,0)</f>
        <v>0.06</v>
      </c>
      <c r="X6347" s="55">
        <f t="shared" si="794"/>
        <v>7.9500000000000001E-2</v>
      </c>
      <c r="Y6347" s="55">
        <f t="shared" si="795"/>
        <v>1.2300000000000004</v>
      </c>
      <c r="Z6347" s="54">
        <f t="shared" si="796"/>
        <v>0.46415094339622653</v>
      </c>
      <c r="AA6347" s="49" t="str">
        <f t="shared" ca="1" si="797"/>
        <v>N</v>
      </c>
      <c r="AB6347" s="49">
        <f t="shared" ca="1" si="798"/>
        <v>5</v>
      </c>
      <c r="AC6347" s="49" t="str">
        <f t="shared" ca="1" si="799"/>
        <v>N</v>
      </c>
    </row>
    <row r="6348" spans="1:29" x14ac:dyDescent="0.25">
      <c r="A6348">
        <v>4645</v>
      </c>
      <c r="B6348" s="9">
        <v>43568</v>
      </c>
      <c r="C6348" s="50" t="str">
        <f t="shared" si="792"/>
        <v>N</v>
      </c>
      <c r="D6348" s="52">
        <f>_xlfn.XLOOKUP(B6348,Cal_Date!B:B,Cal_Date!A:A,0)</f>
        <v>2</v>
      </c>
      <c r="E6348">
        <v>2019</v>
      </c>
      <c r="F6348" t="s">
        <v>126</v>
      </c>
      <c r="G6348" t="s">
        <v>130</v>
      </c>
      <c r="H6348" t="s">
        <v>11</v>
      </c>
      <c r="I6348" t="s">
        <v>11</v>
      </c>
      <c r="J6348" t="s">
        <v>15</v>
      </c>
      <c r="K6348" t="s">
        <v>42</v>
      </c>
      <c r="L6348">
        <v>1</v>
      </c>
      <c r="M6348">
        <v>1004</v>
      </c>
      <c r="O6348" t="s">
        <v>28</v>
      </c>
      <c r="R6348" t="s">
        <v>44</v>
      </c>
      <c r="S6348" s="49" t="str">
        <f t="shared" si="793"/>
        <v>Card</v>
      </c>
      <c r="T6348" s="3">
        <v>0.03</v>
      </c>
      <c r="U6348" s="2">
        <v>2.6500000000000004</v>
      </c>
      <c r="V6348" s="2">
        <v>0.87</v>
      </c>
      <c r="W6348" s="54">
        <f>_xlfn.XLOOKUP(M6348,Market!A:A,Market!F:F,0)</f>
        <v>0.06</v>
      </c>
      <c r="X6348" s="55">
        <f t="shared" si="794"/>
        <v>7.9500000000000001E-2</v>
      </c>
      <c r="Y6348" s="55">
        <f t="shared" si="795"/>
        <v>1.7800000000000002</v>
      </c>
      <c r="Z6348" s="54">
        <f t="shared" si="796"/>
        <v>0.67169811320754713</v>
      </c>
      <c r="AA6348" s="49" t="str">
        <f t="shared" ca="1" si="797"/>
        <v>N</v>
      </c>
      <c r="AB6348" s="49">
        <f t="shared" ca="1" si="798"/>
        <v>5</v>
      </c>
      <c r="AC6348" s="49" t="str">
        <f t="shared" ca="1" si="799"/>
        <v>N</v>
      </c>
    </row>
    <row r="6349" spans="1:29" x14ac:dyDescent="0.25">
      <c r="A6349">
        <v>4646</v>
      </c>
      <c r="B6349" s="9">
        <v>43568</v>
      </c>
      <c r="C6349" s="50" t="str">
        <f t="shared" si="792"/>
        <v>N</v>
      </c>
      <c r="D6349" s="52">
        <f>_xlfn.XLOOKUP(B6349,Cal_Date!B:B,Cal_Date!A:A,0)</f>
        <v>2</v>
      </c>
      <c r="E6349">
        <v>2019</v>
      </c>
      <c r="F6349" t="s">
        <v>126</v>
      </c>
      <c r="G6349" t="s">
        <v>130</v>
      </c>
      <c r="H6349" t="s">
        <v>14</v>
      </c>
      <c r="I6349" t="s">
        <v>18</v>
      </c>
      <c r="J6349" t="s">
        <v>15</v>
      </c>
      <c r="K6349" t="s">
        <v>43</v>
      </c>
      <c r="L6349">
        <v>1</v>
      </c>
      <c r="M6349">
        <v>1005</v>
      </c>
      <c r="O6349" t="s">
        <v>25</v>
      </c>
      <c r="R6349" t="s">
        <v>44</v>
      </c>
      <c r="S6349" s="49" t="str">
        <f t="shared" si="793"/>
        <v>Card</v>
      </c>
      <c r="T6349" s="3">
        <v>0.03</v>
      </c>
      <c r="U6349" s="2">
        <v>7.0785</v>
      </c>
      <c r="V6349" s="2">
        <v>2.1</v>
      </c>
      <c r="W6349" s="54">
        <f>_xlfn.XLOOKUP(M6349,Market!A:A,Market!F:F,0)</f>
        <v>8.8999999999999996E-2</v>
      </c>
      <c r="X6349" s="55">
        <f t="shared" si="794"/>
        <v>0.21235499999999999</v>
      </c>
      <c r="Y6349" s="55">
        <f t="shared" si="795"/>
        <v>4.9785000000000004</v>
      </c>
      <c r="Z6349" s="54">
        <f t="shared" si="796"/>
        <v>0.70332697605424888</v>
      </c>
      <c r="AA6349" s="49" t="str">
        <f t="shared" ca="1" si="797"/>
        <v>N</v>
      </c>
      <c r="AB6349" s="49">
        <f t="shared" ca="1" si="798"/>
        <v>5</v>
      </c>
      <c r="AC6349" s="49" t="str">
        <f t="shared" ca="1" si="799"/>
        <v>N</v>
      </c>
    </row>
    <row r="6350" spans="1:29" x14ac:dyDescent="0.25">
      <c r="A6350">
        <v>4647</v>
      </c>
      <c r="B6350" s="9">
        <v>43568</v>
      </c>
      <c r="C6350" s="50" t="str">
        <f t="shared" si="792"/>
        <v>N</v>
      </c>
      <c r="D6350" s="52">
        <f>_xlfn.XLOOKUP(B6350,Cal_Date!B:B,Cal_Date!A:A,0)</f>
        <v>2</v>
      </c>
      <c r="E6350">
        <v>2019</v>
      </c>
      <c r="F6350" t="s">
        <v>126</v>
      </c>
      <c r="G6350" t="s">
        <v>130</v>
      </c>
      <c r="H6350" t="s">
        <v>11</v>
      </c>
      <c r="I6350" t="s">
        <v>11</v>
      </c>
      <c r="J6350" t="s">
        <v>15</v>
      </c>
      <c r="K6350" t="s">
        <v>42</v>
      </c>
      <c r="L6350">
        <v>2</v>
      </c>
      <c r="M6350">
        <v>1001</v>
      </c>
      <c r="O6350" t="s">
        <v>25</v>
      </c>
      <c r="R6350" t="s">
        <v>44</v>
      </c>
      <c r="S6350" s="49" t="str">
        <f t="shared" si="793"/>
        <v>Card</v>
      </c>
      <c r="T6350" s="3">
        <v>0.03</v>
      </c>
      <c r="U6350" s="2">
        <v>5.3000000000000007</v>
      </c>
      <c r="V6350" s="2">
        <v>1.74</v>
      </c>
      <c r="W6350" s="54">
        <f>_xlfn.XLOOKUP(M6350,Market!A:A,Market!F:F,0)</f>
        <v>0.06</v>
      </c>
      <c r="X6350" s="55">
        <f t="shared" si="794"/>
        <v>0.159</v>
      </c>
      <c r="Y6350" s="55">
        <f t="shared" si="795"/>
        <v>3.5600000000000005</v>
      </c>
      <c r="Z6350" s="54">
        <f t="shared" si="796"/>
        <v>0.67169811320754713</v>
      </c>
      <c r="AA6350" s="49" t="str">
        <f t="shared" ca="1" si="797"/>
        <v>N</v>
      </c>
      <c r="AB6350" s="49">
        <f t="shared" ca="1" si="798"/>
        <v>5</v>
      </c>
      <c r="AC6350" s="49" t="str">
        <f t="shared" ca="1" si="799"/>
        <v>N</v>
      </c>
    </row>
    <row r="6351" spans="1:29" x14ac:dyDescent="0.25">
      <c r="A6351">
        <v>4648</v>
      </c>
      <c r="B6351" s="9">
        <v>43568</v>
      </c>
      <c r="C6351" s="50" t="str">
        <f t="shared" si="792"/>
        <v>N</v>
      </c>
      <c r="D6351" s="52">
        <f>_xlfn.XLOOKUP(B6351,Cal_Date!B:B,Cal_Date!A:A,0)</f>
        <v>2</v>
      </c>
      <c r="E6351">
        <v>2019</v>
      </c>
      <c r="F6351" t="s">
        <v>126</v>
      </c>
      <c r="G6351" t="s">
        <v>130</v>
      </c>
      <c r="H6351" t="s">
        <v>48</v>
      </c>
      <c r="I6351" t="s">
        <v>18</v>
      </c>
      <c r="J6351" t="s">
        <v>10</v>
      </c>
      <c r="K6351" t="s">
        <v>43</v>
      </c>
      <c r="L6351">
        <v>1</v>
      </c>
      <c r="M6351">
        <v>1010</v>
      </c>
      <c r="O6351" t="s">
        <v>25</v>
      </c>
      <c r="R6351" t="s">
        <v>44</v>
      </c>
      <c r="S6351" s="49" t="str">
        <f t="shared" si="793"/>
        <v>Card</v>
      </c>
      <c r="T6351" s="3">
        <v>0.03</v>
      </c>
      <c r="U6351" s="2">
        <v>7.5600000000000005</v>
      </c>
      <c r="V6351" s="2">
        <v>1.46</v>
      </c>
      <c r="W6351" s="54">
        <f>_xlfn.XLOOKUP(M6351,Market!A:A,Market!F:F,0)</f>
        <v>0.08</v>
      </c>
      <c r="X6351" s="55">
        <f t="shared" si="794"/>
        <v>0.2268</v>
      </c>
      <c r="Y6351" s="55">
        <f t="shared" si="795"/>
        <v>6.1000000000000005</v>
      </c>
      <c r="Z6351" s="54">
        <f t="shared" si="796"/>
        <v>0.80687830687830686</v>
      </c>
      <c r="AA6351" s="49" t="str">
        <f t="shared" ca="1" si="797"/>
        <v>N</v>
      </c>
      <c r="AB6351" s="49">
        <f t="shared" ca="1" si="798"/>
        <v>5</v>
      </c>
      <c r="AC6351" s="49" t="str">
        <f t="shared" ca="1" si="799"/>
        <v>N</v>
      </c>
    </row>
    <row r="6352" spans="1:29" x14ac:dyDescent="0.25">
      <c r="A6352">
        <v>4649</v>
      </c>
      <c r="B6352" s="9">
        <v>43568</v>
      </c>
      <c r="C6352" s="50" t="str">
        <f t="shared" si="792"/>
        <v>N</v>
      </c>
      <c r="D6352" s="52">
        <f>_xlfn.XLOOKUP(B6352,Cal_Date!B:B,Cal_Date!A:A,0)</f>
        <v>2</v>
      </c>
      <c r="E6352">
        <v>2019</v>
      </c>
      <c r="F6352" t="s">
        <v>126</v>
      </c>
      <c r="G6352" t="s">
        <v>130</v>
      </c>
      <c r="H6352" t="s">
        <v>48</v>
      </c>
      <c r="I6352" t="s">
        <v>18</v>
      </c>
      <c r="J6352" t="s">
        <v>10</v>
      </c>
      <c r="K6352" t="s">
        <v>43</v>
      </c>
      <c r="L6352">
        <v>2</v>
      </c>
      <c r="M6352">
        <v>1011</v>
      </c>
      <c r="O6352" t="s">
        <v>25</v>
      </c>
      <c r="R6352" t="s">
        <v>44</v>
      </c>
      <c r="S6352" s="49" t="str">
        <f t="shared" si="793"/>
        <v>Card</v>
      </c>
      <c r="T6352" s="3">
        <v>0.03</v>
      </c>
      <c r="U6352" s="2">
        <v>14.84</v>
      </c>
      <c r="V6352" s="2">
        <v>2.92</v>
      </c>
      <c r="W6352" s="54">
        <f>_xlfn.XLOOKUP(M6352,Market!A:A,Market!F:F,0)</f>
        <v>0.06</v>
      </c>
      <c r="X6352" s="55">
        <f t="shared" si="794"/>
        <v>0.44519999999999998</v>
      </c>
      <c r="Y6352" s="55">
        <f t="shared" si="795"/>
        <v>11.92</v>
      </c>
      <c r="Z6352" s="54">
        <f t="shared" si="796"/>
        <v>0.80323450134770891</v>
      </c>
      <c r="AA6352" s="49" t="str">
        <f t="shared" ca="1" si="797"/>
        <v>N</v>
      </c>
      <c r="AB6352" s="49">
        <f t="shared" ca="1" si="798"/>
        <v>5</v>
      </c>
      <c r="AC6352" s="49" t="str">
        <f t="shared" ca="1" si="799"/>
        <v>N</v>
      </c>
    </row>
    <row r="6353" spans="1:29" x14ac:dyDescent="0.25">
      <c r="A6353">
        <v>4650</v>
      </c>
      <c r="B6353" s="9">
        <v>43568</v>
      </c>
      <c r="C6353" s="50" t="str">
        <f t="shared" si="792"/>
        <v>N</v>
      </c>
      <c r="D6353" s="52">
        <f>_xlfn.XLOOKUP(B6353,Cal_Date!B:B,Cal_Date!A:A,0)</f>
        <v>2</v>
      </c>
      <c r="E6353">
        <v>2019</v>
      </c>
      <c r="F6353" t="s">
        <v>126</v>
      </c>
      <c r="G6353" t="s">
        <v>130</v>
      </c>
      <c r="H6353" t="s">
        <v>48</v>
      </c>
      <c r="I6353" t="s">
        <v>18</v>
      </c>
      <c r="J6353" t="s">
        <v>10</v>
      </c>
      <c r="K6353" t="s">
        <v>43</v>
      </c>
      <c r="L6353">
        <v>1</v>
      </c>
      <c r="M6353">
        <v>1011</v>
      </c>
      <c r="O6353" t="s">
        <v>25</v>
      </c>
      <c r="R6353" t="s">
        <v>44</v>
      </c>
      <c r="S6353" s="49" t="str">
        <f t="shared" si="793"/>
        <v>Card</v>
      </c>
      <c r="T6353" s="3">
        <v>0.03</v>
      </c>
      <c r="U6353" s="2">
        <v>7.42</v>
      </c>
      <c r="V6353" s="2">
        <v>1.46</v>
      </c>
      <c r="W6353" s="54">
        <f>_xlfn.XLOOKUP(M6353,Market!A:A,Market!F:F,0)</f>
        <v>0.06</v>
      </c>
      <c r="X6353" s="55">
        <f t="shared" si="794"/>
        <v>0.22259999999999999</v>
      </c>
      <c r="Y6353" s="55">
        <f t="shared" si="795"/>
        <v>5.96</v>
      </c>
      <c r="Z6353" s="54">
        <f t="shared" si="796"/>
        <v>0.80323450134770891</v>
      </c>
      <c r="AA6353" s="49" t="str">
        <f t="shared" ca="1" si="797"/>
        <v>N</v>
      </c>
      <c r="AB6353" s="49">
        <f t="shared" ca="1" si="798"/>
        <v>5</v>
      </c>
      <c r="AC6353" s="49" t="str">
        <f t="shared" ca="1" si="799"/>
        <v>N</v>
      </c>
    </row>
    <row r="6354" spans="1:29" x14ac:dyDescent="0.25">
      <c r="A6354">
        <v>4651</v>
      </c>
      <c r="B6354" s="9">
        <v>43568</v>
      </c>
      <c r="C6354" s="50" t="str">
        <f t="shared" si="792"/>
        <v>N</v>
      </c>
      <c r="D6354" s="52">
        <f>_xlfn.XLOOKUP(B6354,Cal_Date!B:B,Cal_Date!A:A,0)</f>
        <v>2</v>
      </c>
      <c r="E6354">
        <v>2019</v>
      </c>
      <c r="F6354" t="s">
        <v>126</v>
      </c>
      <c r="G6354" t="s">
        <v>130</v>
      </c>
      <c r="H6354" t="s">
        <v>14</v>
      </c>
      <c r="I6354" t="s">
        <v>18</v>
      </c>
      <c r="J6354" t="s">
        <v>15</v>
      </c>
      <c r="K6354" t="s">
        <v>43</v>
      </c>
      <c r="L6354">
        <v>2</v>
      </c>
      <c r="M6354">
        <v>1001</v>
      </c>
      <c r="O6354" t="s">
        <v>25</v>
      </c>
      <c r="R6354" t="s">
        <v>44</v>
      </c>
      <c r="S6354" s="49" t="str">
        <f t="shared" si="793"/>
        <v>Card</v>
      </c>
      <c r="T6354" s="3">
        <v>0.03</v>
      </c>
      <c r="U6354" s="2">
        <v>14.84</v>
      </c>
      <c r="V6354" s="2">
        <v>4.4400000000000004</v>
      </c>
      <c r="W6354" s="54">
        <f>_xlfn.XLOOKUP(M6354,Market!A:A,Market!F:F,0)</f>
        <v>0.06</v>
      </c>
      <c r="X6354" s="55">
        <f t="shared" si="794"/>
        <v>0.44519999999999998</v>
      </c>
      <c r="Y6354" s="55">
        <f t="shared" si="795"/>
        <v>10.399999999999999</v>
      </c>
      <c r="Z6354" s="54">
        <f t="shared" si="796"/>
        <v>0.70080862533692712</v>
      </c>
      <c r="AA6354" s="49" t="str">
        <f t="shared" ca="1" si="797"/>
        <v>N</v>
      </c>
      <c r="AB6354" s="49">
        <f t="shared" ca="1" si="798"/>
        <v>5</v>
      </c>
      <c r="AC6354" s="49" t="str">
        <f t="shared" ca="1" si="799"/>
        <v>N</v>
      </c>
    </row>
    <row r="6355" spans="1:29" x14ac:dyDescent="0.25">
      <c r="A6355">
        <v>4652</v>
      </c>
      <c r="B6355" s="9">
        <v>43568</v>
      </c>
      <c r="C6355" s="50" t="str">
        <f t="shared" si="792"/>
        <v>N</v>
      </c>
      <c r="D6355" s="52">
        <f>_xlfn.XLOOKUP(B6355,Cal_Date!B:B,Cal_Date!A:A,0)</f>
        <v>2</v>
      </c>
      <c r="E6355">
        <v>2019</v>
      </c>
      <c r="F6355" t="s">
        <v>126</v>
      </c>
      <c r="G6355" t="s">
        <v>130</v>
      </c>
      <c r="H6355" t="s">
        <v>14</v>
      </c>
      <c r="I6355" t="s">
        <v>18</v>
      </c>
      <c r="J6355" t="s">
        <v>15</v>
      </c>
      <c r="K6355" t="s">
        <v>43</v>
      </c>
      <c r="L6355">
        <v>1</v>
      </c>
      <c r="M6355">
        <v>1003</v>
      </c>
      <c r="O6355" t="s">
        <v>25</v>
      </c>
      <c r="R6355" t="s">
        <v>44</v>
      </c>
      <c r="S6355" s="49" t="str">
        <f t="shared" si="793"/>
        <v>Card</v>
      </c>
      <c r="T6355" s="3">
        <v>0.03</v>
      </c>
      <c r="U6355" s="2">
        <v>6.8900000000000006</v>
      </c>
      <c r="V6355" s="2">
        <v>2.1</v>
      </c>
      <c r="W6355" s="54">
        <f>_xlfn.XLOOKUP(M6355,Market!A:A,Market!F:F,0)</f>
        <v>0.06</v>
      </c>
      <c r="X6355" s="55">
        <f t="shared" si="794"/>
        <v>0.20670000000000002</v>
      </c>
      <c r="Y6355" s="55">
        <f t="shared" si="795"/>
        <v>4.7900000000000009</v>
      </c>
      <c r="Z6355" s="54">
        <f t="shared" si="796"/>
        <v>0.69521044992743108</v>
      </c>
      <c r="AA6355" s="49" t="str">
        <f t="shared" ca="1" si="797"/>
        <v>N</v>
      </c>
      <c r="AB6355" s="49">
        <f t="shared" ca="1" si="798"/>
        <v>5</v>
      </c>
      <c r="AC6355" s="49" t="str">
        <f t="shared" ca="1" si="799"/>
        <v>N</v>
      </c>
    </row>
    <row r="6356" spans="1:29" x14ac:dyDescent="0.25">
      <c r="A6356">
        <v>4653</v>
      </c>
      <c r="B6356" s="9">
        <v>43568</v>
      </c>
      <c r="C6356" s="50" t="str">
        <f t="shared" si="792"/>
        <v>N</v>
      </c>
      <c r="D6356" s="52">
        <f>_xlfn.XLOOKUP(B6356,Cal_Date!B:B,Cal_Date!A:A,0)</f>
        <v>2</v>
      </c>
      <c r="E6356">
        <v>2019</v>
      </c>
      <c r="F6356" t="s">
        <v>126</v>
      </c>
      <c r="G6356" t="s">
        <v>130</v>
      </c>
      <c r="H6356" t="s">
        <v>48</v>
      </c>
      <c r="I6356" t="s">
        <v>18</v>
      </c>
      <c r="J6356" t="s">
        <v>10</v>
      </c>
      <c r="K6356" t="s">
        <v>43</v>
      </c>
      <c r="L6356">
        <v>1</v>
      </c>
      <c r="M6356">
        <v>1005</v>
      </c>
      <c r="O6356" t="s">
        <v>25</v>
      </c>
      <c r="R6356" t="s">
        <v>44</v>
      </c>
      <c r="S6356" s="49" t="str">
        <f t="shared" si="793"/>
        <v>Card</v>
      </c>
      <c r="T6356" s="3">
        <v>0.03</v>
      </c>
      <c r="U6356" s="2">
        <v>7.6229999999999993</v>
      </c>
      <c r="V6356" s="2">
        <v>1.46</v>
      </c>
      <c r="W6356" s="54">
        <f>_xlfn.XLOOKUP(M6356,Market!A:A,Market!F:F,0)</f>
        <v>8.8999999999999996E-2</v>
      </c>
      <c r="X6356" s="55">
        <f t="shared" si="794"/>
        <v>0.22868999999999998</v>
      </c>
      <c r="Y6356" s="55">
        <f t="shared" si="795"/>
        <v>6.1629999999999994</v>
      </c>
      <c r="Z6356" s="54">
        <f t="shared" si="796"/>
        <v>0.80847435392889933</v>
      </c>
      <c r="AA6356" s="49" t="str">
        <f t="shared" ca="1" si="797"/>
        <v>N</v>
      </c>
      <c r="AB6356" s="49">
        <f t="shared" ca="1" si="798"/>
        <v>5</v>
      </c>
      <c r="AC6356" s="49" t="str">
        <f t="shared" ca="1" si="799"/>
        <v>N</v>
      </c>
    </row>
    <row r="6357" spans="1:29" x14ac:dyDescent="0.25">
      <c r="A6357">
        <v>4654</v>
      </c>
      <c r="B6357" s="9">
        <v>43568</v>
      </c>
      <c r="C6357" s="50" t="str">
        <f t="shared" si="792"/>
        <v>N</v>
      </c>
      <c r="D6357" s="52">
        <f>_xlfn.XLOOKUP(B6357,Cal_Date!B:B,Cal_Date!A:A,0)</f>
        <v>2</v>
      </c>
      <c r="E6357">
        <v>2019</v>
      </c>
      <c r="F6357" t="s">
        <v>126</v>
      </c>
      <c r="G6357" t="s">
        <v>130</v>
      </c>
      <c r="H6357" t="s">
        <v>11</v>
      </c>
      <c r="I6357" t="s">
        <v>13</v>
      </c>
      <c r="J6357" t="s">
        <v>15</v>
      </c>
      <c r="K6357" t="s">
        <v>42</v>
      </c>
      <c r="L6357">
        <v>1</v>
      </c>
      <c r="M6357">
        <v>1005</v>
      </c>
      <c r="O6357" t="s">
        <v>25</v>
      </c>
      <c r="R6357" t="s">
        <v>44</v>
      </c>
      <c r="S6357" s="49" t="str">
        <f t="shared" si="793"/>
        <v>Card</v>
      </c>
      <c r="T6357" s="3">
        <v>0.03</v>
      </c>
      <c r="U6357" s="2">
        <v>2.7225000000000001</v>
      </c>
      <c r="V6357" s="2">
        <v>1.42</v>
      </c>
      <c r="W6357" s="54">
        <f>_xlfn.XLOOKUP(M6357,Market!A:A,Market!F:F,0)</f>
        <v>8.8999999999999996E-2</v>
      </c>
      <c r="X6357" s="55">
        <f t="shared" si="794"/>
        <v>8.1674999999999998E-2</v>
      </c>
      <c r="Y6357" s="55">
        <f t="shared" si="795"/>
        <v>1.3025000000000002</v>
      </c>
      <c r="Z6357" s="54">
        <f t="shared" si="796"/>
        <v>0.47842056932966032</v>
      </c>
      <c r="AA6357" s="49" t="str">
        <f t="shared" ca="1" si="797"/>
        <v>N</v>
      </c>
      <c r="AB6357" s="49">
        <f t="shared" ca="1" si="798"/>
        <v>5</v>
      </c>
      <c r="AC6357" s="49" t="str">
        <f t="shared" ca="1" si="799"/>
        <v>N</v>
      </c>
    </row>
    <row r="6358" spans="1:29" x14ac:dyDescent="0.25">
      <c r="A6358">
        <v>4655</v>
      </c>
      <c r="B6358" s="9">
        <v>43568</v>
      </c>
      <c r="C6358" s="50" t="str">
        <f t="shared" si="792"/>
        <v>N</v>
      </c>
      <c r="D6358" s="52">
        <f>_xlfn.XLOOKUP(B6358,Cal_Date!B:B,Cal_Date!A:A,0)</f>
        <v>2</v>
      </c>
      <c r="E6358">
        <v>2019</v>
      </c>
      <c r="F6358" t="s">
        <v>126</v>
      </c>
      <c r="G6358" t="s">
        <v>130</v>
      </c>
      <c r="H6358" t="s">
        <v>48</v>
      </c>
      <c r="I6358" t="s">
        <v>18</v>
      </c>
      <c r="J6358" t="s">
        <v>10</v>
      </c>
      <c r="K6358" t="s">
        <v>43</v>
      </c>
      <c r="L6358">
        <v>1</v>
      </c>
      <c r="M6358">
        <v>1006</v>
      </c>
      <c r="O6358" t="s">
        <v>28</v>
      </c>
      <c r="R6358" t="s">
        <v>47</v>
      </c>
      <c r="S6358" s="49" t="str">
        <f t="shared" si="793"/>
        <v>Card</v>
      </c>
      <c r="T6358" s="3">
        <v>3.5000000000000003E-2</v>
      </c>
      <c r="U6358" s="2">
        <v>7.6229999999999993</v>
      </c>
      <c r="V6358" s="2">
        <v>1.46</v>
      </c>
      <c r="W6358" s="54">
        <f>_xlfn.XLOOKUP(M6358,Market!A:A,Market!F:F,0)</f>
        <v>8.8999999999999996E-2</v>
      </c>
      <c r="X6358" s="55">
        <f t="shared" si="794"/>
        <v>0.26680500000000001</v>
      </c>
      <c r="Y6358" s="55">
        <f t="shared" si="795"/>
        <v>6.1629999999999994</v>
      </c>
      <c r="Z6358" s="54">
        <f t="shared" si="796"/>
        <v>0.80847435392889933</v>
      </c>
      <c r="AA6358" s="49" t="str">
        <f t="shared" ca="1" si="797"/>
        <v>N</v>
      </c>
      <c r="AB6358" s="49">
        <f t="shared" ca="1" si="798"/>
        <v>5</v>
      </c>
      <c r="AC6358" s="49" t="str">
        <f t="shared" ca="1" si="799"/>
        <v>N</v>
      </c>
    </row>
    <row r="6359" spans="1:29" x14ac:dyDescent="0.25">
      <c r="A6359">
        <v>4656</v>
      </c>
      <c r="B6359" s="9">
        <v>43568</v>
      </c>
      <c r="C6359" s="50" t="str">
        <f t="shared" si="792"/>
        <v>N</v>
      </c>
      <c r="D6359" s="52">
        <f>_xlfn.XLOOKUP(B6359,Cal_Date!B:B,Cal_Date!A:A,0)</f>
        <v>2</v>
      </c>
      <c r="E6359">
        <v>2019</v>
      </c>
      <c r="F6359" t="s">
        <v>126</v>
      </c>
      <c r="G6359" t="s">
        <v>130</v>
      </c>
      <c r="H6359" t="s">
        <v>11</v>
      </c>
      <c r="I6359" t="s">
        <v>11</v>
      </c>
      <c r="J6359" t="s">
        <v>15</v>
      </c>
      <c r="K6359" t="s">
        <v>42</v>
      </c>
      <c r="L6359">
        <v>2</v>
      </c>
      <c r="M6359">
        <v>1002</v>
      </c>
      <c r="O6359" t="s">
        <v>28</v>
      </c>
      <c r="R6359" t="s">
        <v>44</v>
      </c>
      <c r="S6359" s="49" t="str">
        <f t="shared" si="793"/>
        <v>Card</v>
      </c>
      <c r="T6359" s="3">
        <v>0.03</v>
      </c>
      <c r="U6359" s="2">
        <v>5.3000000000000007</v>
      </c>
      <c r="V6359" s="2">
        <v>1.74</v>
      </c>
      <c r="W6359" s="54">
        <f>_xlfn.XLOOKUP(M6359,Market!A:A,Market!F:F,0)</f>
        <v>0.06</v>
      </c>
      <c r="X6359" s="55">
        <f t="shared" si="794"/>
        <v>0.159</v>
      </c>
      <c r="Y6359" s="55">
        <f t="shared" si="795"/>
        <v>3.5600000000000005</v>
      </c>
      <c r="Z6359" s="54">
        <f t="shared" si="796"/>
        <v>0.67169811320754713</v>
      </c>
      <c r="AA6359" s="49" t="str">
        <f t="shared" ca="1" si="797"/>
        <v>N</v>
      </c>
      <c r="AB6359" s="49">
        <f t="shared" ca="1" si="798"/>
        <v>5</v>
      </c>
      <c r="AC6359" s="49" t="str">
        <f t="shared" ca="1" si="799"/>
        <v>N</v>
      </c>
    </row>
    <row r="6360" spans="1:29" x14ac:dyDescent="0.25">
      <c r="A6360">
        <v>4657</v>
      </c>
      <c r="B6360" s="9">
        <v>43568</v>
      </c>
      <c r="C6360" s="50" t="str">
        <f t="shared" si="792"/>
        <v>N</v>
      </c>
      <c r="D6360" s="52">
        <f>_xlfn.XLOOKUP(B6360,Cal_Date!B:B,Cal_Date!A:A,0)</f>
        <v>2</v>
      </c>
      <c r="E6360">
        <v>2019</v>
      </c>
      <c r="F6360" t="s">
        <v>126</v>
      </c>
      <c r="G6360" t="s">
        <v>130</v>
      </c>
      <c r="H6360" t="s">
        <v>11</v>
      </c>
      <c r="I6360" t="s">
        <v>13</v>
      </c>
      <c r="J6360" t="s">
        <v>15</v>
      </c>
      <c r="K6360" t="s">
        <v>42</v>
      </c>
      <c r="L6360">
        <v>1</v>
      </c>
      <c r="M6360">
        <v>1001</v>
      </c>
      <c r="O6360" t="s">
        <v>25</v>
      </c>
      <c r="R6360" t="s">
        <v>44</v>
      </c>
      <c r="S6360" s="49" t="str">
        <f t="shared" si="793"/>
        <v>Card</v>
      </c>
      <c r="T6360" s="3">
        <v>0.03</v>
      </c>
      <c r="U6360" s="2">
        <v>2.6500000000000004</v>
      </c>
      <c r="V6360" s="2">
        <v>1.42</v>
      </c>
      <c r="W6360" s="54">
        <f>_xlfn.XLOOKUP(M6360,Market!A:A,Market!F:F,0)</f>
        <v>0.06</v>
      </c>
      <c r="X6360" s="55">
        <f t="shared" si="794"/>
        <v>7.9500000000000001E-2</v>
      </c>
      <c r="Y6360" s="55">
        <f t="shared" si="795"/>
        <v>1.2300000000000004</v>
      </c>
      <c r="Z6360" s="54">
        <f t="shared" si="796"/>
        <v>0.46415094339622653</v>
      </c>
      <c r="AA6360" s="49" t="str">
        <f t="shared" ca="1" si="797"/>
        <v>N</v>
      </c>
      <c r="AB6360" s="49">
        <f t="shared" ca="1" si="798"/>
        <v>5</v>
      </c>
      <c r="AC6360" s="49" t="str">
        <f t="shared" ca="1" si="799"/>
        <v>N</v>
      </c>
    </row>
    <row r="6361" spans="1:29" x14ac:dyDescent="0.25">
      <c r="A6361">
        <v>4658</v>
      </c>
      <c r="B6361" s="9">
        <v>43568</v>
      </c>
      <c r="C6361" s="50" t="str">
        <f t="shared" si="792"/>
        <v>N</v>
      </c>
      <c r="D6361" s="52">
        <f>_xlfn.XLOOKUP(B6361,Cal_Date!B:B,Cal_Date!A:A,0)</f>
        <v>2</v>
      </c>
      <c r="E6361">
        <v>2019</v>
      </c>
      <c r="F6361" t="s">
        <v>126</v>
      </c>
      <c r="G6361" t="s">
        <v>130</v>
      </c>
      <c r="H6361" t="s">
        <v>48</v>
      </c>
      <c r="I6361" t="s">
        <v>18</v>
      </c>
      <c r="J6361" t="s">
        <v>10</v>
      </c>
      <c r="K6361" t="s">
        <v>43</v>
      </c>
      <c r="L6361">
        <v>1</v>
      </c>
      <c r="M6361">
        <v>1003</v>
      </c>
      <c r="O6361" t="s">
        <v>25</v>
      </c>
      <c r="R6361" t="s">
        <v>44</v>
      </c>
      <c r="S6361" s="49" t="str">
        <f t="shared" si="793"/>
        <v>Card</v>
      </c>
      <c r="T6361" s="3">
        <v>0.03</v>
      </c>
      <c r="U6361" s="2">
        <v>7.42</v>
      </c>
      <c r="V6361" s="2">
        <v>1.46</v>
      </c>
      <c r="W6361" s="54">
        <f>_xlfn.XLOOKUP(M6361,Market!A:A,Market!F:F,0)</f>
        <v>0.06</v>
      </c>
      <c r="X6361" s="55">
        <f t="shared" si="794"/>
        <v>0.22259999999999999</v>
      </c>
      <c r="Y6361" s="55">
        <f t="shared" si="795"/>
        <v>5.96</v>
      </c>
      <c r="Z6361" s="54">
        <f t="shared" si="796"/>
        <v>0.80323450134770891</v>
      </c>
      <c r="AA6361" s="49" t="str">
        <f t="shared" ca="1" si="797"/>
        <v>N</v>
      </c>
      <c r="AB6361" s="49">
        <f t="shared" ca="1" si="798"/>
        <v>5</v>
      </c>
      <c r="AC6361" s="49" t="str">
        <f t="shared" ca="1" si="799"/>
        <v>N</v>
      </c>
    </row>
    <row r="6362" spans="1:29" x14ac:dyDescent="0.25">
      <c r="A6362">
        <v>4659</v>
      </c>
      <c r="B6362" s="9">
        <v>43568</v>
      </c>
      <c r="C6362" s="50" t="str">
        <f t="shared" si="792"/>
        <v>N</v>
      </c>
      <c r="D6362" s="52">
        <f>_xlfn.XLOOKUP(B6362,Cal_Date!B:B,Cal_Date!A:A,0)</f>
        <v>2</v>
      </c>
      <c r="E6362">
        <v>2019</v>
      </c>
      <c r="F6362" t="s">
        <v>126</v>
      </c>
      <c r="G6362" t="s">
        <v>130</v>
      </c>
      <c r="H6362" t="s">
        <v>11</v>
      </c>
      <c r="I6362" t="s">
        <v>13</v>
      </c>
      <c r="J6362" t="s">
        <v>15</v>
      </c>
      <c r="K6362" t="s">
        <v>42</v>
      </c>
      <c r="L6362">
        <v>1</v>
      </c>
      <c r="M6362">
        <v>1004</v>
      </c>
      <c r="O6362" t="s">
        <v>28</v>
      </c>
      <c r="R6362" t="s">
        <v>46</v>
      </c>
      <c r="S6362" s="49" t="str">
        <f t="shared" si="793"/>
        <v>Card</v>
      </c>
      <c r="T6362" s="3">
        <v>0.04</v>
      </c>
      <c r="U6362" s="2">
        <v>2.6500000000000004</v>
      </c>
      <c r="V6362" s="2">
        <v>1.42</v>
      </c>
      <c r="W6362" s="54">
        <f>_xlfn.XLOOKUP(M6362,Market!A:A,Market!F:F,0)</f>
        <v>0.06</v>
      </c>
      <c r="X6362" s="55">
        <f t="shared" si="794"/>
        <v>0.10600000000000001</v>
      </c>
      <c r="Y6362" s="55">
        <f t="shared" si="795"/>
        <v>1.2300000000000004</v>
      </c>
      <c r="Z6362" s="54">
        <f t="shared" si="796"/>
        <v>0.46415094339622653</v>
      </c>
      <c r="AA6362" s="49" t="str">
        <f t="shared" ca="1" si="797"/>
        <v>N</v>
      </c>
      <c r="AB6362" s="49">
        <f t="shared" ca="1" si="798"/>
        <v>5</v>
      </c>
      <c r="AC6362" s="49" t="str">
        <f t="shared" ca="1" si="799"/>
        <v>N</v>
      </c>
    </row>
    <row r="6363" spans="1:29" x14ac:dyDescent="0.25">
      <c r="A6363">
        <v>4660</v>
      </c>
      <c r="B6363" s="9">
        <v>43568</v>
      </c>
      <c r="C6363" s="50" t="str">
        <f t="shared" si="792"/>
        <v>N</v>
      </c>
      <c r="D6363" s="52">
        <f>_xlfn.XLOOKUP(B6363,Cal_Date!B:B,Cal_Date!A:A,0)</f>
        <v>2</v>
      </c>
      <c r="E6363">
        <v>2019</v>
      </c>
      <c r="F6363" t="s">
        <v>126</v>
      </c>
      <c r="G6363" t="s">
        <v>130</v>
      </c>
      <c r="H6363" t="s">
        <v>48</v>
      </c>
      <c r="I6363" t="s">
        <v>18</v>
      </c>
      <c r="J6363" t="s">
        <v>10</v>
      </c>
      <c r="K6363" t="s">
        <v>43</v>
      </c>
      <c r="L6363">
        <v>1</v>
      </c>
      <c r="M6363">
        <v>1003</v>
      </c>
      <c r="O6363" t="s">
        <v>25</v>
      </c>
      <c r="R6363" t="s">
        <v>44</v>
      </c>
      <c r="S6363" s="49" t="str">
        <f t="shared" si="793"/>
        <v>Card</v>
      </c>
      <c r="T6363" s="3">
        <v>0.03</v>
      </c>
      <c r="U6363" s="2">
        <v>7.42</v>
      </c>
      <c r="V6363" s="2">
        <v>1.46</v>
      </c>
      <c r="W6363" s="54">
        <f>_xlfn.XLOOKUP(M6363,Market!A:A,Market!F:F,0)</f>
        <v>0.06</v>
      </c>
      <c r="X6363" s="55">
        <f t="shared" si="794"/>
        <v>0.22259999999999999</v>
      </c>
      <c r="Y6363" s="55">
        <f t="shared" si="795"/>
        <v>5.96</v>
      </c>
      <c r="Z6363" s="54">
        <f t="shared" si="796"/>
        <v>0.80323450134770891</v>
      </c>
      <c r="AA6363" s="49" t="str">
        <f t="shared" ca="1" si="797"/>
        <v>N</v>
      </c>
      <c r="AB6363" s="49">
        <f t="shared" ca="1" si="798"/>
        <v>5</v>
      </c>
      <c r="AC6363" s="49" t="str">
        <f t="shared" ca="1" si="799"/>
        <v>N</v>
      </c>
    </row>
    <row r="6364" spans="1:29" x14ac:dyDescent="0.25">
      <c r="A6364">
        <v>4661</v>
      </c>
      <c r="B6364" s="9">
        <v>43568</v>
      </c>
      <c r="C6364" s="50" t="str">
        <f t="shared" si="792"/>
        <v>N</v>
      </c>
      <c r="D6364" s="52">
        <f>_xlfn.XLOOKUP(B6364,Cal_Date!B:B,Cal_Date!A:A,0)</f>
        <v>2</v>
      </c>
      <c r="E6364">
        <v>2019</v>
      </c>
      <c r="F6364" t="s">
        <v>126</v>
      </c>
      <c r="G6364" t="s">
        <v>130</v>
      </c>
      <c r="H6364" t="s">
        <v>11</v>
      </c>
      <c r="I6364" t="s">
        <v>11</v>
      </c>
      <c r="J6364" t="s">
        <v>15</v>
      </c>
      <c r="K6364" t="s">
        <v>42</v>
      </c>
      <c r="L6364">
        <v>1</v>
      </c>
      <c r="M6364">
        <v>1005</v>
      </c>
      <c r="O6364" t="s">
        <v>25</v>
      </c>
      <c r="R6364" t="s">
        <v>44</v>
      </c>
      <c r="S6364" s="49" t="str">
        <f t="shared" si="793"/>
        <v>Card</v>
      </c>
      <c r="T6364" s="3">
        <v>0.03</v>
      </c>
      <c r="U6364" s="2">
        <v>2.7225000000000001</v>
      </c>
      <c r="V6364" s="2">
        <v>0.87</v>
      </c>
      <c r="W6364" s="54">
        <f>_xlfn.XLOOKUP(M6364,Market!A:A,Market!F:F,0)</f>
        <v>8.8999999999999996E-2</v>
      </c>
      <c r="X6364" s="55">
        <f t="shared" si="794"/>
        <v>8.1674999999999998E-2</v>
      </c>
      <c r="Y6364" s="55">
        <f t="shared" si="795"/>
        <v>1.8525</v>
      </c>
      <c r="Z6364" s="54">
        <f t="shared" si="796"/>
        <v>0.68044077134986225</v>
      </c>
      <c r="AA6364" s="49" t="str">
        <f t="shared" ca="1" si="797"/>
        <v>N</v>
      </c>
      <c r="AB6364" s="49">
        <f t="shared" ca="1" si="798"/>
        <v>5</v>
      </c>
      <c r="AC6364" s="49" t="str">
        <f t="shared" ca="1" si="799"/>
        <v>N</v>
      </c>
    </row>
    <row r="6365" spans="1:29" x14ac:dyDescent="0.25">
      <c r="A6365">
        <v>4662</v>
      </c>
      <c r="B6365" s="9">
        <v>43568</v>
      </c>
      <c r="C6365" s="50" t="str">
        <f t="shared" si="792"/>
        <v>N</v>
      </c>
      <c r="D6365" s="52">
        <f>_xlfn.XLOOKUP(B6365,Cal_Date!B:B,Cal_Date!A:A,0)</f>
        <v>2</v>
      </c>
      <c r="E6365">
        <v>2019</v>
      </c>
      <c r="F6365" t="s">
        <v>126</v>
      </c>
      <c r="G6365" t="s">
        <v>130</v>
      </c>
      <c r="H6365" t="s">
        <v>11</v>
      </c>
      <c r="I6365" t="s">
        <v>13</v>
      </c>
      <c r="J6365" t="s">
        <v>15</v>
      </c>
      <c r="K6365" t="s">
        <v>42</v>
      </c>
      <c r="L6365">
        <v>2</v>
      </c>
      <c r="M6365">
        <v>1007</v>
      </c>
      <c r="O6365" t="s">
        <v>28</v>
      </c>
      <c r="R6365" t="s">
        <v>44</v>
      </c>
      <c r="S6365" s="49" t="str">
        <f t="shared" si="793"/>
        <v>Card</v>
      </c>
      <c r="T6365" s="3">
        <v>0.03</v>
      </c>
      <c r="U6365" s="2">
        <v>5.4450000000000003</v>
      </c>
      <c r="V6365" s="2">
        <v>2.84</v>
      </c>
      <c r="W6365" s="54">
        <f>_xlfn.XLOOKUP(M6365,Market!A:A,Market!F:F,0)</f>
        <v>8.8999999999999996E-2</v>
      </c>
      <c r="X6365" s="55">
        <f t="shared" si="794"/>
        <v>0.16335</v>
      </c>
      <c r="Y6365" s="55">
        <f t="shared" si="795"/>
        <v>2.6050000000000004</v>
      </c>
      <c r="Z6365" s="54">
        <f t="shared" si="796"/>
        <v>0.47842056932966032</v>
      </c>
      <c r="AA6365" s="49" t="str">
        <f t="shared" ca="1" si="797"/>
        <v>N</v>
      </c>
      <c r="AB6365" s="49">
        <f t="shared" ca="1" si="798"/>
        <v>5</v>
      </c>
      <c r="AC6365" s="49" t="str">
        <f t="shared" ca="1" si="799"/>
        <v>N</v>
      </c>
    </row>
    <row r="6366" spans="1:29" x14ac:dyDescent="0.25">
      <c r="A6366">
        <v>4663</v>
      </c>
      <c r="B6366" s="9">
        <v>43568</v>
      </c>
      <c r="C6366" s="50" t="str">
        <f t="shared" si="792"/>
        <v>N</v>
      </c>
      <c r="D6366" s="52">
        <f>_xlfn.XLOOKUP(B6366,Cal_Date!B:B,Cal_Date!A:A,0)</f>
        <v>2</v>
      </c>
      <c r="E6366">
        <v>2019</v>
      </c>
      <c r="F6366" t="s">
        <v>126</v>
      </c>
      <c r="G6366" t="s">
        <v>130</v>
      </c>
      <c r="H6366" t="s">
        <v>11</v>
      </c>
      <c r="I6366" t="s">
        <v>11</v>
      </c>
      <c r="J6366" t="s">
        <v>15</v>
      </c>
      <c r="K6366" t="s">
        <v>42</v>
      </c>
      <c r="L6366">
        <v>2</v>
      </c>
      <c r="M6366">
        <v>1009</v>
      </c>
      <c r="O6366" t="s">
        <v>28</v>
      </c>
      <c r="R6366" t="s">
        <v>44</v>
      </c>
      <c r="S6366" s="49" t="str">
        <f t="shared" si="793"/>
        <v>Card</v>
      </c>
      <c r="T6366" s="3">
        <v>0.03</v>
      </c>
      <c r="U6366" s="2">
        <v>5.4450000000000003</v>
      </c>
      <c r="V6366" s="2">
        <v>1.74</v>
      </c>
      <c r="W6366" s="54">
        <f>_xlfn.XLOOKUP(M6366,Market!A:A,Market!F:F,0)</f>
        <v>8.8999999999999996E-2</v>
      </c>
      <c r="X6366" s="55">
        <f t="shared" si="794"/>
        <v>0.16335</v>
      </c>
      <c r="Y6366" s="55">
        <f t="shared" si="795"/>
        <v>3.7050000000000001</v>
      </c>
      <c r="Z6366" s="54">
        <f t="shared" si="796"/>
        <v>0.68044077134986225</v>
      </c>
      <c r="AA6366" s="49" t="str">
        <f t="shared" ca="1" si="797"/>
        <v>N</v>
      </c>
      <c r="AB6366" s="49">
        <f t="shared" ca="1" si="798"/>
        <v>5</v>
      </c>
      <c r="AC6366" s="49" t="str">
        <f t="shared" ca="1" si="799"/>
        <v>N</v>
      </c>
    </row>
    <row r="6367" spans="1:29" x14ac:dyDescent="0.25">
      <c r="A6367">
        <v>4664</v>
      </c>
      <c r="B6367" s="9">
        <v>43568</v>
      </c>
      <c r="C6367" s="50" t="str">
        <f t="shared" si="792"/>
        <v>N</v>
      </c>
      <c r="D6367" s="52">
        <f>_xlfn.XLOOKUP(B6367,Cal_Date!B:B,Cal_Date!A:A,0)</f>
        <v>2</v>
      </c>
      <c r="E6367">
        <v>2019</v>
      </c>
      <c r="F6367" t="s">
        <v>126</v>
      </c>
      <c r="G6367" t="s">
        <v>130</v>
      </c>
      <c r="H6367" t="s">
        <v>14</v>
      </c>
      <c r="I6367" t="s">
        <v>18</v>
      </c>
      <c r="J6367" t="s">
        <v>15</v>
      </c>
      <c r="K6367" t="s">
        <v>43</v>
      </c>
      <c r="L6367">
        <v>1</v>
      </c>
      <c r="M6367">
        <v>1001</v>
      </c>
      <c r="O6367" t="s">
        <v>25</v>
      </c>
      <c r="R6367" t="s">
        <v>44</v>
      </c>
      <c r="S6367" s="49" t="str">
        <f t="shared" si="793"/>
        <v>Card</v>
      </c>
      <c r="T6367" s="3">
        <v>0.03</v>
      </c>
      <c r="U6367" s="2">
        <v>6.8900000000000006</v>
      </c>
      <c r="V6367" s="2">
        <v>2.1</v>
      </c>
      <c r="W6367" s="54">
        <f>_xlfn.XLOOKUP(M6367,Market!A:A,Market!F:F,0)</f>
        <v>0.06</v>
      </c>
      <c r="X6367" s="55">
        <f t="shared" si="794"/>
        <v>0.20670000000000002</v>
      </c>
      <c r="Y6367" s="55">
        <f t="shared" si="795"/>
        <v>4.7900000000000009</v>
      </c>
      <c r="Z6367" s="54">
        <f t="shared" si="796"/>
        <v>0.69521044992743108</v>
      </c>
      <c r="AA6367" s="49" t="str">
        <f t="shared" ca="1" si="797"/>
        <v>N</v>
      </c>
      <c r="AB6367" s="49">
        <f t="shared" ca="1" si="798"/>
        <v>5</v>
      </c>
      <c r="AC6367" s="49" t="str">
        <f t="shared" ca="1" si="799"/>
        <v>N</v>
      </c>
    </row>
    <row r="6368" spans="1:29" x14ac:dyDescent="0.25">
      <c r="A6368">
        <v>4665</v>
      </c>
      <c r="B6368" s="9">
        <v>43568</v>
      </c>
      <c r="C6368" s="50" t="str">
        <f t="shared" si="792"/>
        <v>N</v>
      </c>
      <c r="D6368" s="52">
        <f>_xlfn.XLOOKUP(B6368,Cal_Date!B:B,Cal_Date!A:A,0)</f>
        <v>2</v>
      </c>
      <c r="E6368">
        <v>2019</v>
      </c>
      <c r="F6368" t="s">
        <v>126</v>
      </c>
      <c r="G6368" t="s">
        <v>130</v>
      </c>
      <c r="H6368" t="s">
        <v>14</v>
      </c>
      <c r="I6368" t="s">
        <v>18</v>
      </c>
      <c r="J6368" t="s">
        <v>15</v>
      </c>
      <c r="K6368" t="s">
        <v>43</v>
      </c>
      <c r="L6368">
        <v>1</v>
      </c>
      <c r="M6368">
        <v>1010</v>
      </c>
      <c r="O6368" t="s">
        <v>25</v>
      </c>
      <c r="R6368" t="s">
        <v>44</v>
      </c>
      <c r="S6368" s="49" t="str">
        <f t="shared" si="793"/>
        <v>Card</v>
      </c>
      <c r="T6368" s="3">
        <v>0.03</v>
      </c>
      <c r="U6368" s="2">
        <v>7.0200000000000005</v>
      </c>
      <c r="V6368" s="2">
        <v>2.1</v>
      </c>
      <c r="W6368" s="54">
        <f>_xlfn.XLOOKUP(M6368,Market!A:A,Market!F:F,0)</f>
        <v>0.08</v>
      </c>
      <c r="X6368" s="55">
        <f t="shared" si="794"/>
        <v>0.21060000000000001</v>
      </c>
      <c r="Y6368" s="55">
        <f t="shared" si="795"/>
        <v>4.92</v>
      </c>
      <c r="Z6368" s="54">
        <f t="shared" si="796"/>
        <v>0.70085470085470081</v>
      </c>
      <c r="AA6368" s="49" t="str">
        <f t="shared" ca="1" si="797"/>
        <v>N</v>
      </c>
      <c r="AB6368" s="49">
        <f t="shared" ca="1" si="798"/>
        <v>5</v>
      </c>
      <c r="AC6368" s="49" t="str">
        <f t="shared" ca="1" si="799"/>
        <v>N</v>
      </c>
    </row>
    <row r="6369" spans="1:29" x14ac:dyDescent="0.25">
      <c r="A6369">
        <v>4666</v>
      </c>
      <c r="B6369" s="9">
        <v>43568</v>
      </c>
      <c r="C6369" s="50" t="str">
        <f t="shared" si="792"/>
        <v>N</v>
      </c>
      <c r="D6369" s="52">
        <f>_xlfn.XLOOKUP(B6369,Cal_Date!B:B,Cal_Date!A:A,0)</f>
        <v>2</v>
      </c>
      <c r="E6369">
        <v>2019</v>
      </c>
      <c r="F6369" t="s">
        <v>126</v>
      </c>
      <c r="G6369" t="s">
        <v>130</v>
      </c>
      <c r="H6369" t="s">
        <v>14</v>
      </c>
      <c r="I6369" t="s">
        <v>18</v>
      </c>
      <c r="J6369" t="s">
        <v>15</v>
      </c>
      <c r="K6369" t="s">
        <v>43</v>
      </c>
      <c r="L6369">
        <v>1</v>
      </c>
      <c r="M6369">
        <v>1010</v>
      </c>
      <c r="O6369" t="s">
        <v>25</v>
      </c>
      <c r="R6369" t="s">
        <v>44</v>
      </c>
      <c r="S6369" s="49" t="str">
        <f t="shared" si="793"/>
        <v>Card</v>
      </c>
      <c r="T6369" s="3">
        <v>0.03</v>
      </c>
      <c r="U6369" s="2">
        <v>7.0200000000000005</v>
      </c>
      <c r="V6369" s="2">
        <v>2.1</v>
      </c>
      <c r="W6369" s="54">
        <f>_xlfn.XLOOKUP(M6369,Market!A:A,Market!F:F,0)</f>
        <v>0.08</v>
      </c>
      <c r="X6369" s="55">
        <f t="shared" si="794"/>
        <v>0.21060000000000001</v>
      </c>
      <c r="Y6369" s="55">
        <f t="shared" si="795"/>
        <v>4.92</v>
      </c>
      <c r="Z6369" s="54">
        <f t="shared" si="796"/>
        <v>0.70085470085470081</v>
      </c>
      <c r="AA6369" s="49" t="str">
        <f t="shared" ca="1" si="797"/>
        <v>N</v>
      </c>
      <c r="AB6369" s="49">
        <f t="shared" ca="1" si="798"/>
        <v>5</v>
      </c>
      <c r="AC6369" s="49" t="str">
        <f t="shared" ca="1" si="799"/>
        <v>N</v>
      </c>
    </row>
    <row r="6370" spans="1:29" x14ac:dyDescent="0.25">
      <c r="A6370">
        <v>4667</v>
      </c>
      <c r="B6370" s="9">
        <v>43568</v>
      </c>
      <c r="C6370" s="50" t="str">
        <f t="shared" si="792"/>
        <v>N</v>
      </c>
      <c r="D6370" s="52">
        <f>_xlfn.XLOOKUP(B6370,Cal_Date!B:B,Cal_Date!A:A,0)</f>
        <v>2</v>
      </c>
      <c r="E6370">
        <v>2019</v>
      </c>
      <c r="F6370" t="s">
        <v>126</v>
      </c>
      <c r="G6370" t="s">
        <v>130</v>
      </c>
      <c r="H6370" t="s">
        <v>14</v>
      </c>
      <c r="I6370" t="s">
        <v>13</v>
      </c>
      <c r="J6370" t="s">
        <v>15</v>
      </c>
      <c r="K6370" t="s">
        <v>43</v>
      </c>
      <c r="L6370">
        <v>2</v>
      </c>
      <c r="M6370">
        <v>1010</v>
      </c>
      <c r="O6370" t="s">
        <v>25</v>
      </c>
      <c r="R6370" t="s">
        <v>44</v>
      </c>
      <c r="S6370" s="49" t="str">
        <f t="shared" si="793"/>
        <v>Card</v>
      </c>
      <c r="T6370" s="3">
        <v>0.03</v>
      </c>
      <c r="U6370" s="2">
        <v>15.120000000000001</v>
      </c>
      <c r="V6370" s="2">
        <v>4.4800000000000004</v>
      </c>
      <c r="W6370" s="54">
        <f>_xlfn.XLOOKUP(M6370,Market!A:A,Market!F:F,0)</f>
        <v>0.08</v>
      </c>
      <c r="X6370" s="55">
        <f t="shared" si="794"/>
        <v>0.4536</v>
      </c>
      <c r="Y6370" s="55">
        <f t="shared" si="795"/>
        <v>10.64</v>
      </c>
      <c r="Z6370" s="54">
        <f t="shared" si="796"/>
        <v>0.70370370370370372</v>
      </c>
      <c r="AA6370" s="49" t="str">
        <f t="shared" ca="1" si="797"/>
        <v>N</v>
      </c>
      <c r="AB6370" s="49">
        <f t="shared" ca="1" si="798"/>
        <v>5</v>
      </c>
      <c r="AC6370" s="49" t="str">
        <f t="shared" ca="1" si="799"/>
        <v>N</v>
      </c>
    </row>
    <row r="6371" spans="1:29" x14ac:dyDescent="0.25">
      <c r="A6371">
        <v>4668</v>
      </c>
      <c r="B6371" s="9">
        <v>43568</v>
      </c>
      <c r="C6371" s="50" t="str">
        <f t="shared" si="792"/>
        <v>N</v>
      </c>
      <c r="D6371" s="52">
        <f>_xlfn.XLOOKUP(B6371,Cal_Date!B:B,Cal_Date!A:A,0)</f>
        <v>2</v>
      </c>
      <c r="E6371">
        <v>2019</v>
      </c>
      <c r="F6371" t="s">
        <v>126</v>
      </c>
      <c r="G6371" t="s">
        <v>130</v>
      </c>
      <c r="H6371" t="s">
        <v>11</v>
      </c>
      <c r="I6371" t="s">
        <v>11</v>
      </c>
      <c r="J6371" t="s">
        <v>15</v>
      </c>
      <c r="K6371" t="s">
        <v>42</v>
      </c>
      <c r="L6371">
        <v>1</v>
      </c>
      <c r="M6371">
        <v>1010</v>
      </c>
      <c r="O6371" t="s">
        <v>25</v>
      </c>
      <c r="R6371" t="s">
        <v>44</v>
      </c>
      <c r="S6371" s="49" t="str">
        <f t="shared" si="793"/>
        <v>Card</v>
      </c>
      <c r="T6371" s="3">
        <v>0.03</v>
      </c>
      <c r="U6371" s="2">
        <v>2.7</v>
      </c>
      <c r="V6371" s="2">
        <v>0.87</v>
      </c>
      <c r="W6371" s="54">
        <f>_xlfn.XLOOKUP(M6371,Market!A:A,Market!F:F,0)</f>
        <v>0.08</v>
      </c>
      <c r="X6371" s="55">
        <f t="shared" si="794"/>
        <v>8.1000000000000003E-2</v>
      </c>
      <c r="Y6371" s="55">
        <f t="shared" si="795"/>
        <v>1.83</v>
      </c>
      <c r="Z6371" s="54">
        <f t="shared" si="796"/>
        <v>0.67777777777777781</v>
      </c>
      <c r="AA6371" s="49" t="str">
        <f t="shared" ca="1" si="797"/>
        <v>N</v>
      </c>
      <c r="AB6371" s="49">
        <f t="shared" ca="1" si="798"/>
        <v>5</v>
      </c>
      <c r="AC6371" s="49" t="str">
        <f t="shared" ca="1" si="799"/>
        <v>N</v>
      </c>
    </row>
    <row r="6372" spans="1:29" x14ac:dyDescent="0.25">
      <c r="A6372">
        <v>4669</v>
      </c>
      <c r="B6372" s="9">
        <v>43568</v>
      </c>
      <c r="C6372" s="50" t="str">
        <f t="shared" si="792"/>
        <v>N</v>
      </c>
      <c r="D6372" s="52">
        <f>_xlfn.XLOOKUP(B6372,Cal_Date!B:B,Cal_Date!A:A,0)</f>
        <v>2</v>
      </c>
      <c r="E6372">
        <v>2019</v>
      </c>
      <c r="F6372" t="s">
        <v>126</v>
      </c>
      <c r="G6372" t="s">
        <v>130</v>
      </c>
      <c r="H6372" t="s">
        <v>14</v>
      </c>
      <c r="I6372" t="s">
        <v>18</v>
      </c>
      <c r="J6372" t="s">
        <v>15</v>
      </c>
      <c r="K6372" t="s">
        <v>43</v>
      </c>
      <c r="L6372">
        <v>2</v>
      </c>
      <c r="M6372">
        <v>1011</v>
      </c>
      <c r="O6372" t="s">
        <v>25</v>
      </c>
      <c r="R6372" t="s">
        <v>44</v>
      </c>
      <c r="S6372" s="49" t="str">
        <f t="shared" si="793"/>
        <v>Card</v>
      </c>
      <c r="T6372" s="3">
        <v>0.03</v>
      </c>
      <c r="U6372" s="2">
        <v>13.780000000000001</v>
      </c>
      <c r="V6372" s="2">
        <v>4.2</v>
      </c>
      <c r="W6372" s="54">
        <f>_xlfn.XLOOKUP(M6372,Market!A:A,Market!F:F,0)</f>
        <v>0.06</v>
      </c>
      <c r="X6372" s="55">
        <f t="shared" si="794"/>
        <v>0.41340000000000005</v>
      </c>
      <c r="Y6372" s="55">
        <f t="shared" si="795"/>
        <v>9.5800000000000018</v>
      </c>
      <c r="Z6372" s="54">
        <f t="shared" si="796"/>
        <v>0.69521044992743108</v>
      </c>
      <c r="AA6372" s="49" t="str">
        <f t="shared" ca="1" si="797"/>
        <v>N</v>
      </c>
      <c r="AB6372" s="49">
        <f t="shared" ca="1" si="798"/>
        <v>5</v>
      </c>
      <c r="AC6372" s="49" t="str">
        <f t="shared" ca="1" si="799"/>
        <v>N</v>
      </c>
    </row>
    <row r="6373" spans="1:29" x14ac:dyDescent="0.25">
      <c r="A6373">
        <v>4670</v>
      </c>
      <c r="B6373" s="9">
        <v>43569</v>
      </c>
      <c r="C6373" s="50" t="str">
        <f t="shared" si="792"/>
        <v>N</v>
      </c>
      <c r="D6373" s="52">
        <f>_xlfn.XLOOKUP(B6373,Cal_Date!B:B,Cal_Date!A:A,0)</f>
        <v>3</v>
      </c>
      <c r="E6373">
        <v>2019</v>
      </c>
      <c r="F6373" t="s">
        <v>127</v>
      </c>
      <c r="G6373" t="s">
        <v>130</v>
      </c>
      <c r="H6373" t="s">
        <v>48</v>
      </c>
      <c r="I6373" t="s">
        <v>18</v>
      </c>
      <c r="J6373" t="s">
        <v>10</v>
      </c>
      <c r="K6373" t="s">
        <v>43</v>
      </c>
      <c r="L6373">
        <v>1</v>
      </c>
      <c r="M6373">
        <v>1007</v>
      </c>
      <c r="O6373" t="s">
        <v>28</v>
      </c>
      <c r="R6373" t="s">
        <v>44</v>
      </c>
      <c r="S6373" s="49" t="str">
        <f t="shared" si="793"/>
        <v>Card</v>
      </c>
      <c r="T6373" s="3">
        <v>0.03</v>
      </c>
      <c r="U6373" s="2">
        <v>7.6229999999999993</v>
      </c>
      <c r="V6373" s="2">
        <v>1.46</v>
      </c>
      <c r="W6373" s="54">
        <f>_xlfn.XLOOKUP(M6373,Market!A:A,Market!F:F,0)</f>
        <v>8.8999999999999996E-2</v>
      </c>
      <c r="X6373" s="55">
        <f t="shared" si="794"/>
        <v>0.22868999999999998</v>
      </c>
      <c r="Y6373" s="55">
        <f t="shared" si="795"/>
        <v>6.1629999999999994</v>
      </c>
      <c r="Z6373" s="54">
        <f t="shared" si="796"/>
        <v>0.80847435392889933</v>
      </c>
      <c r="AA6373" s="49" t="str">
        <f t="shared" ca="1" si="797"/>
        <v>N</v>
      </c>
      <c r="AB6373" s="49">
        <f t="shared" ca="1" si="798"/>
        <v>5</v>
      </c>
      <c r="AC6373" s="49" t="str">
        <f t="shared" ca="1" si="799"/>
        <v>N</v>
      </c>
    </row>
    <row r="6374" spans="1:29" x14ac:dyDescent="0.25">
      <c r="A6374">
        <v>4671</v>
      </c>
      <c r="B6374" s="9">
        <v>43569</v>
      </c>
      <c r="C6374" s="50" t="str">
        <f t="shared" si="792"/>
        <v>N</v>
      </c>
      <c r="D6374" s="52">
        <f>_xlfn.XLOOKUP(B6374,Cal_Date!B:B,Cal_Date!A:A,0)</f>
        <v>3</v>
      </c>
      <c r="E6374">
        <v>2019</v>
      </c>
      <c r="F6374" t="s">
        <v>127</v>
      </c>
      <c r="G6374" t="s">
        <v>130</v>
      </c>
      <c r="H6374" t="s">
        <v>11</v>
      </c>
      <c r="I6374" t="s">
        <v>11</v>
      </c>
      <c r="J6374" t="s">
        <v>15</v>
      </c>
      <c r="K6374" t="s">
        <v>42</v>
      </c>
      <c r="L6374">
        <v>2</v>
      </c>
      <c r="M6374">
        <v>1007</v>
      </c>
      <c r="O6374" t="s">
        <v>28</v>
      </c>
      <c r="R6374" t="s">
        <v>44</v>
      </c>
      <c r="S6374" s="49" t="str">
        <f t="shared" si="793"/>
        <v>Card</v>
      </c>
      <c r="T6374" s="3">
        <v>0.03</v>
      </c>
      <c r="U6374" s="2">
        <v>5.4450000000000003</v>
      </c>
      <c r="V6374" s="2">
        <v>1.74</v>
      </c>
      <c r="W6374" s="54">
        <f>_xlfn.XLOOKUP(M6374,Market!A:A,Market!F:F,0)</f>
        <v>8.8999999999999996E-2</v>
      </c>
      <c r="X6374" s="55">
        <f t="shared" si="794"/>
        <v>0.16335</v>
      </c>
      <c r="Y6374" s="55">
        <f t="shared" si="795"/>
        <v>3.7050000000000001</v>
      </c>
      <c r="Z6374" s="54">
        <f t="shared" si="796"/>
        <v>0.68044077134986225</v>
      </c>
      <c r="AA6374" s="49" t="str">
        <f t="shared" ca="1" si="797"/>
        <v>N</v>
      </c>
      <c r="AB6374" s="49">
        <f t="shared" ca="1" si="798"/>
        <v>5</v>
      </c>
      <c r="AC6374" s="49" t="str">
        <f t="shared" ca="1" si="799"/>
        <v>N</v>
      </c>
    </row>
    <row r="6375" spans="1:29" x14ac:dyDescent="0.25">
      <c r="A6375">
        <v>4672</v>
      </c>
      <c r="B6375" s="9">
        <v>43569</v>
      </c>
      <c r="C6375" s="50" t="str">
        <f t="shared" si="792"/>
        <v>N</v>
      </c>
      <c r="D6375" s="52">
        <f>_xlfn.XLOOKUP(B6375,Cal_Date!B:B,Cal_Date!A:A,0)</f>
        <v>3</v>
      </c>
      <c r="E6375">
        <v>2019</v>
      </c>
      <c r="F6375" t="s">
        <v>127</v>
      </c>
      <c r="G6375" t="s">
        <v>130</v>
      </c>
      <c r="H6375" t="s">
        <v>11</v>
      </c>
      <c r="I6375" t="s">
        <v>11</v>
      </c>
      <c r="J6375" t="s">
        <v>15</v>
      </c>
      <c r="K6375" t="s">
        <v>42</v>
      </c>
      <c r="L6375">
        <v>1</v>
      </c>
      <c r="M6375">
        <v>1008</v>
      </c>
      <c r="O6375" t="s">
        <v>28</v>
      </c>
      <c r="R6375" t="s">
        <v>44</v>
      </c>
      <c r="S6375" s="49" t="str">
        <f t="shared" si="793"/>
        <v>Card</v>
      </c>
      <c r="T6375" s="3">
        <v>0.03</v>
      </c>
      <c r="U6375" s="2">
        <v>2.7225000000000001</v>
      </c>
      <c r="V6375" s="2">
        <v>0.87</v>
      </c>
      <c r="W6375" s="54">
        <f>_xlfn.XLOOKUP(M6375,Market!A:A,Market!F:F,0)</f>
        <v>8.8999999999999996E-2</v>
      </c>
      <c r="X6375" s="55">
        <f t="shared" si="794"/>
        <v>8.1674999999999998E-2</v>
      </c>
      <c r="Y6375" s="55">
        <f t="shared" si="795"/>
        <v>1.8525</v>
      </c>
      <c r="Z6375" s="54">
        <f t="shared" si="796"/>
        <v>0.68044077134986225</v>
      </c>
      <c r="AA6375" s="49" t="str">
        <f t="shared" ca="1" si="797"/>
        <v>N</v>
      </c>
      <c r="AB6375" s="49">
        <f t="shared" ca="1" si="798"/>
        <v>5</v>
      </c>
      <c r="AC6375" s="49" t="str">
        <f t="shared" ca="1" si="799"/>
        <v>N</v>
      </c>
    </row>
    <row r="6376" spans="1:29" x14ac:dyDescent="0.25">
      <c r="A6376">
        <v>4673</v>
      </c>
      <c r="B6376" s="9">
        <v>43569</v>
      </c>
      <c r="C6376" s="50" t="str">
        <f t="shared" si="792"/>
        <v>N</v>
      </c>
      <c r="D6376" s="52">
        <f>_xlfn.XLOOKUP(B6376,Cal_Date!B:B,Cal_Date!A:A,0)</f>
        <v>3</v>
      </c>
      <c r="E6376">
        <v>2019</v>
      </c>
      <c r="F6376" t="s">
        <v>127</v>
      </c>
      <c r="G6376" t="s">
        <v>130</v>
      </c>
      <c r="H6376" t="s">
        <v>14</v>
      </c>
      <c r="I6376" t="s">
        <v>18</v>
      </c>
      <c r="J6376" t="s">
        <v>15</v>
      </c>
      <c r="K6376" t="s">
        <v>43</v>
      </c>
      <c r="L6376">
        <v>1</v>
      </c>
      <c r="M6376">
        <v>1004</v>
      </c>
      <c r="O6376" t="s">
        <v>28</v>
      </c>
      <c r="R6376" t="s">
        <v>44</v>
      </c>
      <c r="S6376" s="49" t="str">
        <f t="shared" si="793"/>
        <v>Card</v>
      </c>
      <c r="T6376" s="3">
        <v>0.03</v>
      </c>
      <c r="U6376" s="2">
        <v>6.8900000000000006</v>
      </c>
      <c r="V6376" s="2">
        <v>2.1</v>
      </c>
      <c r="W6376" s="54">
        <f>_xlfn.XLOOKUP(M6376,Market!A:A,Market!F:F,0)</f>
        <v>0.06</v>
      </c>
      <c r="X6376" s="55">
        <f t="shared" si="794"/>
        <v>0.20670000000000002</v>
      </c>
      <c r="Y6376" s="55">
        <f t="shared" si="795"/>
        <v>4.7900000000000009</v>
      </c>
      <c r="Z6376" s="54">
        <f t="shared" si="796"/>
        <v>0.69521044992743108</v>
      </c>
      <c r="AA6376" s="49" t="str">
        <f t="shared" ca="1" si="797"/>
        <v>N</v>
      </c>
      <c r="AB6376" s="49">
        <f t="shared" ca="1" si="798"/>
        <v>5</v>
      </c>
      <c r="AC6376" s="49" t="str">
        <f t="shared" ca="1" si="799"/>
        <v>N</v>
      </c>
    </row>
    <row r="6377" spans="1:29" x14ac:dyDescent="0.25">
      <c r="A6377">
        <v>4674</v>
      </c>
      <c r="B6377" s="9">
        <v>43569</v>
      </c>
      <c r="C6377" s="50" t="str">
        <f t="shared" si="792"/>
        <v>N</v>
      </c>
      <c r="D6377" s="52">
        <f>_xlfn.XLOOKUP(B6377,Cal_Date!B:B,Cal_Date!A:A,0)</f>
        <v>3</v>
      </c>
      <c r="E6377">
        <v>2019</v>
      </c>
      <c r="F6377" t="s">
        <v>127</v>
      </c>
      <c r="G6377" t="s">
        <v>130</v>
      </c>
      <c r="H6377" t="s">
        <v>14</v>
      </c>
      <c r="I6377" t="s">
        <v>18</v>
      </c>
      <c r="J6377" t="s">
        <v>15</v>
      </c>
      <c r="K6377" t="s">
        <v>43</v>
      </c>
      <c r="L6377">
        <v>1</v>
      </c>
      <c r="M6377">
        <v>1003</v>
      </c>
      <c r="O6377" t="s">
        <v>25</v>
      </c>
      <c r="R6377" t="s">
        <v>44</v>
      </c>
      <c r="S6377" s="49" t="str">
        <f t="shared" si="793"/>
        <v>Card</v>
      </c>
      <c r="T6377" s="3">
        <v>0.03</v>
      </c>
      <c r="U6377" s="2">
        <v>7.42</v>
      </c>
      <c r="V6377" s="2">
        <v>2.2200000000000002</v>
      </c>
      <c r="W6377" s="54">
        <f>_xlfn.XLOOKUP(M6377,Market!A:A,Market!F:F,0)</f>
        <v>0.06</v>
      </c>
      <c r="X6377" s="55">
        <f t="shared" si="794"/>
        <v>0.22259999999999999</v>
      </c>
      <c r="Y6377" s="55">
        <f t="shared" si="795"/>
        <v>5.1999999999999993</v>
      </c>
      <c r="Z6377" s="54">
        <f t="shared" si="796"/>
        <v>0.70080862533692712</v>
      </c>
      <c r="AA6377" s="49" t="str">
        <f t="shared" ca="1" si="797"/>
        <v>N</v>
      </c>
      <c r="AB6377" s="49">
        <f t="shared" ca="1" si="798"/>
        <v>5</v>
      </c>
      <c r="AC6377" s="49" t="str">
        <f t="shared" ca="1" si="799"/>
        <v>N</v>
      </c>
    </row>
    <row r="6378" spans="1:29" x14ac:dyDescent="0.25">
      <c r="A6378">
        <v>4675</v>
      </c>
      <c r="B6378" s="9">
        <v>43569</v>
      </c>
      <c r="C6378" s="50" t="str">
        <f t="shared" si="792"/>
        <v>N</v>
      </c>
      <c r="D6378" s="52">
        <f>_xlfn.XLOOKUP(B6378,Cal_Date!B:B,Cal_Date!A:A,0)</f>
        <v>3</v>
      </c>
      <c r="E6378">
        <v>2019</v>
      </c>
      <c r="F6378" t="s">
        <v>127</v>
      </c>
      <c r="G6378" t="s">
        <v>130</v>
      </c>
      <c r="H6378" t="s">
        <v>11</v>
      </c>
      <c r="I6378" t="s">
        <v>11</v>
      </c>
      <c r="J6378" t="s">
        <v>15</v>
      </c>
      <c r="K6378" t="s">
        <v>42</v>
      </c>
      <c r="L6378">
        <v>1</v>
      </c>
      <c r="M6378">
        <v>1002</v>
      </c>
      <c r="O6378" t="s">
        <v>28</v>
      </c>
      <c r="R6378" t="s">
        <v>44</v>
      </c>
      <c r="S6378" s="49" t="str">
        <f t="shared" si="793"/>
        <v>Card</v>
      </c>
      <c r="T6378" s="3">
        <v>0.03</v>
      </c>
      <c r="U6378" s="2">
        <v>2.6500000000000004</v>
      </c>
      <c r="V6378" s="2">
        <v>0.87</v>
      </c>
      <c r="W6378" s="54">
        <f>_xlfn.XLOOKUP(M6378,Market!A:A,Market!F:F,0)</f>
        <v>0.06</v>
      </c>
      <c r="X6378" s="55">
        <f t="shared" si="794"/>
        <v>7.9500000000000001E-2</v>
      </c>
      <c r="Y6378" s="55">
        <f t="shared" si="795"/>
        <v>1.7800000000000002</v>
      </c>
      <c r="Z6378" s="54">
        <f t="shared" si="796"/>
        <v>0.67169811320754713</v>
      </c>
      <c r="AA6378" s="49" t="str">
        <f t="shared" ca="1" si="797"/>
        <v>N</v>
      </c>
      <c r="AB6378" s="49">
        <f t="shared" ca="1" si="798"/>
        <v>5</v>
      </c>
      <c r="AC6378" s="49" t="str">
        <f t="shared" ca="1" si="799"/>
        <v>N</v>
      </c>
    </row>
    <row r="6379" spans="1:29" x14ac:dyDescent="0.25">
      <c r="A6379">
        <v>4676</v>
      </c>
      <c r="B6379" s="9">
        <v>43569</v>
      </c>
      <c r="C6379" s="50" t="str">
        <f t="shared" si="792"/>
        <v>N</v>
      </c>
      <c r="D6379" s="52">
        <f>_xlfn.XLOOKUP(B6379,Cal_Date!B:B,Cal_Date!A:A,0)</f>
        <v>3</v>
      </c>
      <c r="E6379">
        <v>2019</v>
      </c>
      <c r="F6379" t="s">
        <v>127</v>
      </c>
      <c r="G6379" t="s">
        <v>130</v>
      </c>
      <c r="H6379" t="s">
        <v>48</v>
      </c>
      <c r="I6379" t="s">
        <v>18</v>
      </c>
      <c r="J6379" t="s">
        <v>10</v>
      </c>
      <c r="K6379" t="s">
        <v>43</v>
      </c>
      <c r="L6379">
        <v>2</v>
      </c>
      <c r="M6379">
        <v>1007</v>
      </c>
      <c r="O6379" t="s">
        <v>28</v>
      </c>
      <c r="R6379" t="s">
        <v>44</v>
      </c>
      <c r="S6379" s="49" t="str">
        <f t="shared" si="793"/>
        <v>Card</v>
      </c>
      <c r="T6379" s="3">
        <v>0.03</v>
      </c>
      <c r="U6379" s="2">
        <v>15.245999999999999</v>
      </c>
      <c r="V6379" s="2">
        <v>2.92</v>
      </c>
      <c r="W6379" s="54">
        <f>_xlfn.XLOOKUP(M6379,Market!A:A,Market!F:F,0)</f>
        <v>8.8999999999999996E-2</v>
      </c>
      <c r="X6379" s="55">
        <f t="shared" si="794"/>
        <v>0.45737999999999995</v>
      </c>
      <c r="Y6379" s="55">
        <f t="shared" si="795"/>
        <v>12.325999999999999</v>
      </c>
      <c r="Z6379" s="54">
        <f t="shared" si="796"/>
        <v>0.80847435392889933</v>
      </c>
      <c r="AA6379" s="49" t="str">
        <f t="shared" ca="1" si="797"/>
        <v>N</v>
      </c>
      <c r="AB6379" s="49">
        <f t="shared" ca="1" si="798"/>
        <v>5</v>
      </c>
      <c r="AC6379" s="49" t="str">
        <f t="shared" ca="1" si="799"/>
        <v>N</v>
      </c>
    </row>
    <row r="6380" spans="1:29" x14ac:dyDescent="0.25">
      <c r="A6380">
        <v>4677</v>
      </c>
      <c r="B6380" s="9">
        <v>43569</v>
      </c>
      <c r="C6380" s="50" t="str">
        <f t="shared" si="792"/>
        <v>N</v>
      </c>
      <c r="D6380" s="52">
        <f>_xlfn.XLOOKUP(B6380,Cal_Date!B:B,Cal_Date!A:A,0)</f>
        <v>3</v>
      </c>
      <c r="E6380">
        <v>2019</v>
      </c>
      <c r="F6380" t="s">
        <v>127</v>
      </c>
      <c r="G6380" t="s">
        <v>130</v>
      </c>
      <c r="H6380" t="s">
        <v>48</v>
      </c>
      <c r="I6380" t="s">
        <v>18</v>
      </c>
      <c r="J6380" t="s">
        <v>10</v>
      </c>
      <c r="K6380" t="s">
        <v>43</v>
      </c>
      <c r="L6380">
        <v>1</v>
      </c>
      <c r="M6380">
        <v>1008</v>
      </c>
      <c r="O6380" t="s">
        <v>28</v>
      </c>
      <c r="R6380" t="s">
        <v>44</v>
      </c>
      <c r="S6380" s="49" t="str">
        <f t="shared" si="793"/>
        <v>Card</v>
      </c>
      <c r="T6380" s="3">
        <v>0.03</v>
      </c>
      <c r="U6380" s="2">
        <v>7.6229999999999993</v>
      </c>
      <c r="V6380" s="2">
        <v>1.46</v>
      </c>
      <c r="W6380" s="54">
        <f>_xlfn.XLOOKUP(M6380,Market!A:A,Market!F:F,0)</f>
        <v>8.8999999999999996E-2</v>
      </c>
      <c r="X6380" s="55">
        <f t="shared" si="794"/>
        <v>0.22868999999999998</v>
      </c>
      <c r="Y6380" s="55">
        <f t="shared" si="795"/>
        <v>6.1629999999999994</v>
      </c>
      <c r="Z6380" s="54">
        <f t="shared" si="796"/>
        <v>0.80847435392889933</v>
      </c>
      <c r="AA6380" s="49" t="str">
        <f t="shared" ca="1" si="797"/>
        <v>N</v>
      </c>
      <c r="AB6380" s="49">
        <f t="shared" ca="1" si="798"/>
        <v>5</v>
      </c>
      <c r="AC6380" s="49" t="str">
        <f t="shared" ca="1" si="799"/>
        <v>N</v>
      </c>
    </row>
    <row r="6381" spans="1:29" x14ac:dyDescent="0.25">
      <c r="A6381">
        <v>4678</v>
      </c>
      <c r="B6381" s="9">
        <v>43569</v>
      </c>
      <c r="C6381" s="50" t="str">
        <f t="shared" si="792"/>
        <v>N</v>
      </c>
      <c r="D6381" s="52">
        <f>_xlfn.XLOOKUP(B6381,Cal_Date!B:B,Cal_Date!A:A,0)</f>
        <v>3</v>
      </c>
      <c r="E6381">
        <v>2019</v>
      </c>
      <c r="F6381" t="s">
        <v>127</v>
      </c>
      <c r="G6381" t="s">
        <v>130</v>
      </c>
      <c r="H6381" t="s">
        <v>48</v>
      </c>
      <c r="I6381" t="s">
        <v>18</v>
      </c>
      <c r="J6381" t="s">
        <v>10</v>
      </c>
      <c r="K6381" t="s">
        <v>43</v>
      </c>
      <c r="L6381">
        <v>1</v>
      </c>
      <c r="M6381">
        <v>1008</v>
      </c>
      <c r="O6381" t="s">
        <v>28</v>
      </c>
      <c r="R6381" t="s">
        <v>44</v>
      </c>
      <c r="S6381" s="49" t="str">
        <f t="shared" si="793"/>
        <v>Card</v>
      </c>
      <c r="T6381" s="3">
        <v>0.03</v>
      </c>
      <c r="U6381" s="2">
        <v>7.6229999999999993</v>
      </c>
      <c r="V6381" s="2">
        <v>1.46</v>
      </c>
      <c r="W6381" s="54">
        <f>_xlfn.XLOOKUP(M6381,Market!A:A,Market!F:F,0)</f>
        <v>8.8999999999999996E-2</v>
      </c>
      <c r="X6381" s="55">
        <f t="shared" si="794"/>
        <v>0.22868999999999998</v>
      </c>
      <c r="Y6381" s="55">
        <f t="shared" si="795"/>
        <v>6.1629999999999994</v>
      </c>
      <c r="Z6381" s="54">
        <f t="shared" si="796"/>
        <v>0.80847435392889933</v>
      </c>
      <c r="AA6381" s="49" t="str">
        <f t="shared" ca="1" si="797"/>
        <v>N</v>
      </c>
      <c r="AB6381" s="49">
        <f t="shared" ca="1" si="798"/>
        <v>5</v>
      </c>
      <c r="AC6381" s="49" t="str">
        <f t="shared" ca="1" si="799"/>
        <v>N</v>
      </c>
    </row>
    <row r="6382" spans="1:29" x14ac:dyDescent="0.25">
      <c r="A6382">
        <v>4679</v>
      </c>
      <c r="B6382" s="9">
        <v>43569</v>
      </c>
      <c r="C6382" s="50" t="str">
        <f t="shared" si="792"/>
        <v>N</v>
      </c>
      <c r="D6382" s="52">
        <f>_xlfn.XLOOKUP(B6382,Cal_Date!B:B,Cal_Date!A:A,0)</f>
        <v>3</v>
      </c>
      <c r="E6382">
        <v>2019</v>
      </c>
      <c r="F6382" t="s">
        <v>127</v>
      </c>
      <c r="G6382" t="s">
        <v>130</v>
      </c>
      <c r="H6382" t="s">
        <v>11</v>
      </c>
      <c r="I6382" t="s">
        <v>11</v>
      </c>
      <c r="J6382" t="s">
        <v>15</v>
      </c>
      <c r="K6382" t="s">
        <v>42</v>
      </c>
      <c r="L6382">
        <v>1</v>
      </c>
      <c r="M6382">
        <v>1000</v>
      </c>
      <c r="O6382" t="s">
        <v>25</v>
      </c>
      <c r="R6382" t="s">
        <v>44</v>
      </c>
      <c r="S6382" s="49" t="str">
        <f t="shared" si="793"/>
        <v>Card</v>
      </c>
      <c r="T6382" s="3">
        <v>0.03</v>
      </c>
      <c r="U6382" s="2">
        <v>2.7</v>
      </c>
      <c r="V6382" s="2">
        <v>0.87</v>
      </c>
      <c r="W6382" s="54">
        <f>_xlfn.XLOOKUP(M6382,Market!A:A,Market!F:F,0)</f>
        <v>0.08</v>
      </c>
      <c r="X6382" s="55">
        <f t="shared" si="794"/>
        <v>8.1000000000000003E-2</v>
      </c>
      <c r="Y6382" s="55">
        <f t="shared" si="795"/>
        <v>1.83</v>
      </c>
      <c r="Z6382" s="54">
        <f t="shared" si="796"/>
        <v>0.67777777777777781</v>
      </c>
      <c r="AA6382" s="49" t="str">
        <f t="shared" ca="1" si="797"/>
        <v>N</v>
      </c>
      <c r="AB6382" s="49">
        <f t="shared" ca="1" si="798"/>
        <v>5</v>
      </c>
      <c r="AC6382" s="49" t="str">
        <f t="shared" ca="1" si="799"/>
        <v>N</v>
      </c>
    </row>
    <row r="6383" spans="1:29" x14ac:dyDescent="0.25">
      <c r="A6383">
        <v>4680</v>
      </c>
      <c r="B6383" s="9">
        <v>43569</v>
      </c>
      <c r="C6383" s="50" t="str">
        <f t="shared" si="792"/>
        <v>N</v>
      </c>
      <c r="D6383" s="52">
        <f>_xlfn.XLOOKUP(B6383,Cal_Date!B:B,Cal_Date!A:A,0)</f>
        <v>3</v>
      </c>
      <c r="E6383">
        <v>2019</v>
      </c>
      <c r="F6383" t="s">
        <v>127</v>
      </c>
      <c r="G6383" t="s">
        <v>130</v>
      </c>
      <c r="H6383" t="s">
        <v>11</v>
      </c>
      <c r="I6383" t="s">
        <v>11</v>
      </c>
      <c r="J6383" t="s">
        <v>15</v>
      </c>
      <c r="K6383" t="s">
        <v>42</v>
      </c>
      <c r="L6383">
        <v>1</v>
      </c>
      <c r="M6383">
        <v>1000</v>
      </c>
      <c r="O6383" t="s">
        <v>25</v>
      </c>
      <c r="R6383" t="s">
        <v>44</v>
      </c>
      <c r="S6383" s="49" t="str">
        <f t="shared" si="793"/>
        <v>Card</v>
      </c>
      <c r="T6383" s="3">
        <v>0.03</v>
      </c>
      <c r="U6383" s="2">
        <v>2.7</v>
      </c>
      <c r="V6383" s="2">
        <v>0.87</v>
      </c>
      <c r="W6383" s="54">
        <f>_xlfn.XLOOKUP(M6383,Market!A:A,Market!F:F,0)</f>
        <v>0.08</v>
      </c>
      <c r="X6383" s="55">
        <f t="shared" si="794"/>
        <v>8.1000000000000003E-2</v>
      </c>
      <c r="Y6383" s="55">
        <f t="shared" si="795"/>
        <v>1.83</v>
      </c>
      <c r="Z6383" s="54">
        <f t="shared" si="796"/>
        <v>0.67777777777777781</v>
      </c>
      <c r="AA6383" s="49" t="str">
        <f t="shared" ca="1" si="797"/>
        <v>N</v>
      </c>
      <c r="AB6383" s="49">
        <f t="shared" ca="1" si="798"/>
        <v>5</v>
      </c>
      <c r="AC6383" s="49" t="str">
        <f t="shared" ca="1" si="799"/>
        <v>N</v>
      </c>
    </row>
    <row r="6384" spans="1:29" x14ac:dyDescent="0.25">
      <c r="A6384">
        <v>4681</v>
      </c>
      <c r="B6384" s="9">
        <v>43569</v>
      </c>
      <c r="C6384" s="50" t="str">
        <f t="shared" si="792"/>
        <v>N</v>
      </c>
      <c r="D6384" s="52">
        <f>_xlfn.XLOOKUP(B6384,Cal_Date!B:B,Cal_Date!A:A,0)</f>
        <v>3</v>
      </c>
      <c r="E6384">
        <v>2019</v>
      </c>
      <c r="F6384" t="s">
        <v>127</v>
      </c>
      <c r="G6384" t="s">
        <v>130</v>
      </c>
      <c r="H6384" t="s">
        <v>14</v>
      </c>
      <c r="I6384" t="s">
        <v>18</v>
      </c>
      <c r="J6384" t="s">
        <v>15</v>
      </c>
      <c r="K6384" t="s">
        <v>43</v>
      </c>
      <c r="L6384">
        <v>1</v>
      </c>
      <c r="M6384">
        <v>1000</v>
      </c>
      <c r="O6384" t="s">
        <v>25</v>
      </c>
      <c r="R6384" t="s">
        <v>44</v>
      </c>
      <c r="S6384" s="49" t="str">
        <f t="shared" si="793"/>
        <v>Card</v>
      </c>
      <c r="T6384" s="3">
        <v>0.03</v>
      </c>
      <c r="U6384" s="2">
        <v>7.5600000000000005</v>
      </c>
      <c r="V6384" s="2">
        <v>2.2200000000000002</v>
      </c>
      <c r="W6384" s="54">
        <f>_xlfn.XLOOKUP(M6384,Market!A:A,Market!F:F,0)</f>
        <v>0.08</v>
      </c>
      <c r="X6384" s="55">
        <f t="shared" si="794"/>
        <v>0.2268</v>
      </c>
      <c r="Y6384" s="55">
        <f t="shared" si="795"/>
        <v>5.34</v>
      </c>
      <c r="Z6384" s="54">
        <f t="shared" si="796"/>
        <v>0.70634920634920628</v>
      </c>
      <c r="AA6384" s="49" t="str">
        <f t="shared" ca="1" si="797"/>
        <v>N</v>
      </c>
      <c r="AB6384" s="49">
        <f t="shared" ca="1" si="798"/>
        <v>5</v>
      </c>
      <c r="AC6384" s="49" t="str">
        <f t="shared" ca="1" si="799"/>
        <v>N</v>
      </c>
    </row>
    <row r="6385" spans="1:29" x14ac:dyDescent="0.25">
      <c r="A6385">
        <v>4682</v>
      </c>
      <c r="B6385" s="9">
        <v>43569</v>
      </c>
      <c r="C6385" s="50" t="str">
        <f t="shared" si="792"/>
        <v>N</v>
      </c>
      <c r="D6385" s="52">
        <f>_xlfn.XLOOKUP(B6385,Cal_Date!B:B,Cal_Date!A:A,0)</f>
        <v>3</v>
      </c>
      <c r="E6385">
        <v>2019</v>
      </c>
      <c r="F6385" t="s">
        <v>127</v>
      </c>
      <c r="G6385" t="s">
        <v>130</v>
      </c>
      <c r="H6385" t="s">
        <v>14</v>
      </c>
      <c r="I6385" t="s">
        <v>18</v>
      </c>
      <c r="J6385" t="s">
        <v>15</v>
      </c>
      <c r="K6385" t="s">
        <v>43</v>
      </c>
      <c r="L6385">
        <v>2</v>
      </c>
      <c r="M6385">
        <v>1001</v>
      </c>
      <c r="O6385" t="s">
        <v>25</v>
      </c>
      <c r="R6385" t="s">
        <v>44</v>
      </c>
      <c r="S6385" s="49" t="str">
        <f t="shared" si="793"/>
        <v>Card</v>
      </c>
      <c r="T6385" s="3">
        <v>0.03</v>
      </c>
      <c r="U6385" s="2">
        <v>14.84</v>
      </c>
      <c r="V6385" s="2">
        <v>4.4400000000000004</v>
      </c>
      <c r="W6385" s="54">
        <f>_xlfn.XLOOKUP(M6385,Market!A:A,Market!F:F,0)</f>
        <v>0.06</v>
      </c>
      <c r="X6385" s="55">
        <f t="shared" si="794"/>
        <v>0.44519999999999998</v>
      </c>
      <c r="Y6385" s="55">
        <f t="shared" si="795"/>
        <v>10.399999999999999</v>
      </c>
      <c r="Z6385" s="54">
        <f t="shared" si="796"/>
        <v>0.70080862533692712</v>
      </c>
      <c r="AA6385" s="49" t="str">
        <f t="shared" ca="1" si="797"/>
        <v>N</v>
      </c>
      <c r="AB6385" s="49">
        <f t="shared" ca="1" si="798"/>
        <v>5</v>
      </c>
      <c r="AC6385" s="49" t="str">
        <f t="shared" ca="1" si="799"/>
        <v>N</v>
      </c>
    </row>
    <row r="6386" spans="1:29" x14ac:dyDescent="0.25">
      <c r="A6386">
        <v>4683</v>
      </c>
      <c r="B6386" s="9">
        <v>43569</v>
      </c>
      <c r="C6386" s="50" t="str">
        <f t="shared" si="792"/>
        <v>N</v>
      </c>
      <c r="D6386" s="52">
        <f>_xlfn.XLOOKUP(B6386,Cal_Date!B:B,Cal_Date!A:A,0)</f>
        <v>3</v>
      </c>
      <c r="E6386">
        <v>2019</v>
      </c>
      <c r="F6386" t="s">
        <v>127</v>
      </c>
      <c r="G6386" t="s">
        <v>130</v>
      </c>
      <c r="H6386" t="s">
        <v>14</v>
      </c>
      <c r="I6386" t="s">
        <v>13</v>
      </c>
      <c r="J6386" t="s">
        <v>15</v>
      </c>
      <c r="K6386" t="s">
        <v>43</v>
      </c>
      <c r="L6386">
        <v>2</v>
      </c>
      <c r="M6386">
        <v>1000</v>
      </c>
      <c r="O6386" t="s">
        <v>25</v>
      </c>
      <c r="R6386" t="s">
        <v>44</v>
      </c>
      <c r="S6386" s="49" t="str">
        <f t="shared" si="793"/>
        <v>Card</v>
      </c>
      <c r="T6386" s="3">
        <v>0.03</v>
      </c>
      <c r="U6386" s="2">
        <v>14.040000000000001</v>
      </c>
      <c r="V6386" s="2">
        <v>4.24</v>
      </c>
      <c r="W6386" s="54">
        <f>_xlfn.XLOOKUP(M6386,Market!A:A,Market!F:F,0)</f>
        <v>0.08</v>
      </c>
      <c r="X6386" s="55">
        <f t="shared" si="794"/>
        <v>0.42120000000000002</v>
      </c>
      <c r="Y6386" s="55">
        <f t="shared" si="795"/>
        <v>9.8000000000000007</v>
      </c>
      <c r="Z6386" s="54">
        <f t="shared" si="796"/>
        <v>0.69800569800569801</v>
      </c>
      <c r="AA6386" s="49" t="str">
        <f t="shared" ca="1" si="797"/>
        <v>N</v>
      </c>
      <c r="AB6386" s="49">
        <f t="shared" ca="1" si="798"/>
        <v>5</v>
      </c>
      <c r="AC6386" s="49" t="str">
        <f t="shared" ca="1" si="799"/>
        <v>N</v>
      </c>
    </row>
    <row r="6387" spans="1:29" x14ac:dyDescent="0.25">
      <c r="A6387">
        <v>4684</v>
      </c>
      <c r="B6387" s="9">
        <v>43569</v>
      </c>
      <c r="C6387" s="50" t="str">
        <f t="shared" si="792"/>
        <v>N</v>
      </c>
      <c r="D6387" s="52">
        <f>_xlfn.XLOOKUP(B6387,Cal_Date!B:B,Cal_Date!A:A,0)</f>
        <v>3</v>
      </c>
      <c r="E6387">
        <v>2019</v>
      </c>
      <c r="F6387" t="s">
        <v>127</v>
      </c>
      <c r="G6387" t="s">
        <v>130</v>
      </c>
      <c r="H6387" t="s">
        <v>48</v>
      </c>
      <c r="I6387" t="s">
        <v>18</v>
      </c>
      <c r="J6387" t="s">
        <v>10</v>
      </c>
      <c r="K6387" t="s">
        <v>43</v>
      </c>
      <c r="L6387">
        <v>1</v>
      </c>
      <c r="M6387">
        <v>1000</v>
      </c>
      <c r="O6387" t="s">
        <v>25</v>
      </c>
      <c r="R6387" t="s">
        <v>44</v>
      </c>
      <c r="S6387" s="49" t="str">
        <f t="shared" si="793"/>
        <v>Card</v>
      </c>
      <c r="T6387" s="3">
        <v>0.03</v>
      </c>
      <c r="U6387" s="2">
        <v>7.5600000000000005</v>
      </c>
      <c r="V6387" s="2">
        <v>1.46</v>
      </c>
      <c r="W6387" s="54">
        <f>_xlfn.XLOOKUP(M6387,Market!A:A,Market!F:F,0)</f>
        <v>0.08</v>
      </c>
      <c r="X6387" s="55">
        <f t="shared" si="794"/>
        <v>0.2268</v>
      </c>
      <c r="Y6387" s="55">
        <f t="shared" si="795"/>
        <v>6.1000000000000005</v>
      </c>
      <c r="Z6387" s="54">
        <f t="shared" si="796"/>
        <v>0.80687830687830686</v>
      </c>
      <c r="AA6387" s="49" t="str">
        <f t="shared" ca="1" si="797"/>
        <v>N</v>
      </c>
      <c r="AB6387" s="49">
        <f t="shared" ca="1" si="798"/>
        <v>5</v>
      </c>
      <c r="AC6387" s="49" t="str">
        <f t="shared" ca="1" si="799"/>
        <v>N</v>
      </c>
    </row>
    <row r="6388" spans="1:29" x14ac:dyDescent="0.25">
      <c r="A6388">
        <v>4685</v>
      </c>
      <c r="B6388" s="9">
        <v>43569</v>
      </c>
      <c r="C6388" s="50" t="str">
        <f t="shared" si="792"/>
        <v>N</v>
      </c>
      <c r="D6388" s="52">
        <f>_xlfn.XLOOKUP(B6388,Cal_Date!B:B,Cal_Date!A:A,0)</f>
        <v>3</v>
      </c>
      <c r="E6388">
        <v>2019</v>
      </c>
      <c r="F6388" t="s">
        <v>127</v>
      </c>
      <c r="G6388" t="s">
        <v>130</v>
      </c>
      <c r="H6388" t="s">
        <v>11</v>
      </c>
      <c r="I6388" t="s">
        <v>11</v>
      </c>
      <c r="J6388" t="s">
        <v>15</v>
      </c>
      <c r="K6388" t="s">
        <v>42</v>
      </c>
      <c r="L6388">
        <v>1</v>
      </c>
      <c r="M6388">
        <v>1004</v>
      </c>
      <c r="O6388" t="s">
        <v>28</v>
      </c>
      <c r="R6388" t="s">
        <v>44</v>
      </c>
      <c r="S6388" s="49" t="str">
        <f t="shared" si="793"/>
        <v>Card</v>
      </c>
      <c r="T6388" s="3">
        <v>0.03</v>
      </c>
      <c r="U6388" s="2">
        <v>2.6500000000000004</v>
      </c>
      <c r="V6388" s="2">
        <v>0.87</v>
      </c>
      <c r="W6388" s="54">
        <f>_xlfn.XLOOKUP(M6388,Market!A:A,Market!F:F,0)</f>
        <v>0.06</v>
      </c>
      <c r="X6388" s="55">
        <f t="shared" si="794"/>
        <v>7.9500000000000001E-2</v>
      </c>
      <c r="Y6388" s="55">
        <f t="shared" si="795"/>
        <v>1.7800000000000002</v>
      </c>
      <c r="Z6388" s="54">
        <f t="shared" si="796"/>
        <v>0.67169811320754713</v>
      </c>
      <c r="AA6388" s="49" t="str">
        <f t="shared" ca="1" si="797"/>
        <v>N</v>
      </c>
      <c r="AB6388" s="49">
        <f t="shared" ca="1" si="798"/>
        <v>5</v>
      </c>
      <c r="AC6388" s="49" t="str">
        <f t="shared" ca="1" si="799"/>
        <v>N</v>
      </c>
    </row>
    <row r="6389" spans="1:29" x14ac:dyDescent="0.25">
      <c r="A6389">
        <v>4686</v>
      </c>
      <c r="B6389" s="9">
        <v>43569</v>
      </c>
      <c r="C6389" s="50" t="str">
        <f t="shared" si="792"/>
        <v>N</v>
      </c>
      <c r="D6389" s="52">
        <f>_xlfn.XLOOKUP(B6389,Cal_Date!B:B,Cal_Date!A:A,0)</f>
        <v>3</v>
      </c>
      <c r="E6389">
        <v>2019</v>
      </c>
      <c r="F6389" t="s">
        <v>127</v>
      </c>
      <c r="G6389" t="s">
        <v>130</v>
      </c>
      <c r="H6389" t="s">
        <v>11</v>
      </c>
      <c r="I6389" t="s">
        <v>13</v>
      </c>
      <c r="J6389" t="s">
        <v>15</v>
      </c>
      <c r="K6389" t="s">
        <v>42</v>
      </c>
      <c r="L6389">
        <v>1</v>
      </c>
      <c r="M6389">
        <v>1005</v>
      </c>
      <c r="O6389" t="s">
        <v>25</v>
      </c>
      <c r="R6389" t="s">
        <v>44</v>
      </c>
      <c r="S6389" s="49" t="str">
        <f t="shared" si="793"/>
        <v>Card</v>
      </c>
      <c r="T6389" s="3">
        <v>0.03</v>
      </c>
      <c r="U6389" s="2">
        <v>2.7225000000000001</v>
      </c>
      <c r="V6389" s="2">
        <v>1.42</v>
      </c>
      <c r="W6389" s="54">
        <f>_xlfn.XLOOKUP(M6389,Market!A:A,Market!F:F,0)</f>
        <v>8.8999999999999996E-2</v>
      </c>
      <c r="X6389" s="55">
        <f t="shared" si="794"/>
        <v>8.1674999999999998E-2</v>
      </c>
      <c r="Y6389" s="55">
        <f t="shared" si="795"/>
        <v>1.3025000000000002</v>
      </c>
      <c r="Z6389" s="54">
        <f t="shared" si="796"/>
        <v>0.47842056932966032</v>
      </c>
      <c r="AA6389" s="49" t="str">
        <f t="shared" ca="1" si="797"/>
        <v>N</v>
      </c>
      <c r="AB6389" s="49">
        <f t="shared" ca="1" si="798"/>
        <v>5</v>
      </c>
      <c r="AC6389" s="49" t="str">
        <f t="shared" ca="1" si="799"/>
        <v>N</v>
      </c>
    </row>
    <row r="6390" spans="1:29" x14ac:dyDescent="0.25">
      <c r="A6390">
        <v>4687</v>
      </c>
      <c r="B6390" s="9">
        <v>43569</v>
      </c>
      <c r="C6390" s="50" t="str">
        <f t="shared" si="792"/>
        <v>N</v>
      </c>
      <c r="D6390" s="52">
        <f>_xlfn.XLOOKUP(B6390,Cal_Date!B:B,Cal_Date!A:A,0)</f>
        <v>3</v>
      </c>
      <c r="E6390">
        <v>2019</v>
      </c>
      <c r="F6390" t="s">
        <v>127</v>
      </c>
      <c r="G6390" t="s">
        <v>130</v>
      </c>
      <c r="H6390" t="s">
        <v>11</v>
      </c>
      <c r="I6390" t="s">
        <v>11</v>
      </c>
      <c r="J6390" t="s">
        <v>15</v>
      </c>
      <c r="K6390" t="s">
        <v>42</v>
      </c>
      <c r="L6390">
        <v>2</v>
      </c>
      <c r="M6390">
        <v>1000</v>
      </c>
      <c r="O6390" t="s">
        <v>25</v>
      </c>
      <c r="R6390" t="s">
        <v>44</v>
      </c>
      <c r="S6390" s="49" t="str">
        <f t="shared" si="793"/>
        <v>Card</v>
      </c>
      <c r="T6390" s="3">
        <v>0.03</v>
      </c>
      <c r="U6390" s="2">
        <v>5.4</v>
      </c>
      <c r="V6390" s="2">
        <v>1.74</v>
      </c>
      <c r="W6390" s="54">
        <f>_xlfn.XLOOKUP(M6390,Market!A:A,Market!F:F,0)</f>
        <v>0.08</v>
      </c>
      <c r="X6390" s="55">
        <f t="shared" si="794"/>
        <v>0.16200000000000001</v>
      </c>
      <c r="Y6390" s="55">
        <f t="shared" si="795"/>
        <v>3.66</v>
      </c>
      <c r="Z6390" s="54">
        <f t="shared" si="796"/>
        <v>0.67777777777777781</v>
      </c>
      <c r="AA6390" s="49" t="str">
        <f t="shared" ca="1" si="797"/>
        <v>N</v>
      </c>
      <c r="AB6390" s="49">
        <f t="shared" ca="1" si="798"/>
        <v>5</v>
      </c>
      <c r="AC6390" s="49" t="str">
        <f t="shared" ca="1" si="799"/>
        <v>N</v>
      </c>
    </row>
    <row r="6391" spans="1:29" x14ac:dyDescent="0.25">
      <c r="A6391">
        <v>4688</v>
      </c>
      <c r="B6391" s="9">
        <v>43569</v>
      </c>
      <c r="C6391" s="50" t="str">
        <f t="shared" si="792"/>
        <v>N</v>
      </c>
      <c r="D6391" s="52">
        <f>_xlfn.XLOOKUP(B6391,Cal_Date!B:B,Cal_Date!A:A,0)</f>
        <v>3</v>
      </c>
      <c r="E6391">
        <v>2019</v>
      </c>
      <c r="F6391" t="s">
        <v>127</v>
      </c>
      <c r="G6391" t="s">
        <v>130</v>
      </c>
      <c r="H6391" t="s">
        <v>11</v>
      </c>
      <c r="I6391" t="s">
        <v>11</v>
      </c>
      <c r="J6391" t="s">
        <v>15</v>
      </c>
      <c r="K6391" t="s">
        <v>42</v>
      </c>
      <c r="L6391">
        <v>1</v>
      </c>
      <c r="M6391">
        <v>1006</v>
      </c>
      <c r="O6391" t="s">
        <v>28</v>
      </c>
      <c r="R6391" t="s">
        <v>44</v>
      </c>
      <c r="S6391" s="49" t="str">
        <f t="shared" si="793"/>
        <v>Card</v>
      </c>
      <c r="T6391" s="3">
        <v>0.03</v>
      </c>
      <c r="U6391" s="2">
        <v>2.7225000000000001</v>
      </c>
      <c r="V6391" s="2">
        <v>0.87</v>
      </c>
      <c r="W6391" s="54">
        <f>_xlfn.XLOOKUP(M6391,Market!A:A,Market!F:F,0)</f>
        <v>8.8999999999999996E-2</v>
      </c>
      <c r="X6391" s="55">
        <f t="shared" si="794"/>
        <v>8.1674999999999998E-2</v>
      </c>
      <c r="Y6391" s="55">
        <f t="shared" si="795"/>
        <v>1.8525</v>
      </c>
      <c r="Z6391" s="54">
        <f t="shared" si="796"/>
        <v>0.68044077134986225</v>
      </c>
      <c r="AA6391" s="49" t="str">
        <f t="shared" ca="1" si="797"/>
        <v>N</v>
      </c>
      <c r="AB6391" s="49">
        <f t="shared" ca="1" si="798"/>
        <v>5</v>
      </c>
      <c r="AC6391" s="49" t="str">
        <f t="shared" ca="1" si="799"/>
        <v>N</v>
      </c>
    </row>
    <row r="6392" spans="1:29" x14ac:dyDescent="0.25">
      <c r="A6392">
        <v>4689</v>
      </c>
      <c r="B6392" s="9">
        <v>43569</v>
      </c>
      <c r="C6392" s="50" t="str">
        <f t="shared" si="792"/>
        <v>N</v>
      </c>
      <c r="D6392" s="52">
        <f>_xlfn.XLOOKUP(B6392,Cal_Date!B:B,Cal_Date!A:A,0)</f>
        <v>3</v>
      </c>
      <c r="E6392">
        <v>2019</v>
      </c>
      <c r="F6392" t="s">
        <v>127</v>
      </c>
      <c r="G6392" t="s">
        <v>130</v>
      </c>
      <c r="H6392" t="s">
        <v>14</v>
      </c>
      <c r="I6392" t="s">
        <v>18</v>
      </c>
      <c r="J6392" t="s">
        <v>15</v>
      </c>
      <c r="K6392" t="s">
        <v>43</v>
      </c>
      <c r="L6392">
        <v>2</v>
      </c>
      <c r="M6392">
        <v>1000</v>
      </c>
      <c r="O6392" t="s">
        <v>25</v>
      </c>
      <c r="R6392" t="s">
        <v>44</v>
      </c>
      <c r="S6392" s="49" t="str">
        <f t="shared" si="793"/>
        <v>Card</v>
      </c>
      <c r="T6392" s="3">
        <v>0.03</v>
      </c>
      <c r="U6392" s="2">
        <v>14.040000000000001</v>
      </c>
      <c r="V6392" s="2">
        <v>4.2</v>
      </c>
      <c r="W6392" s="54">
        <f>_xlfn.XLOOKUP(M6392,Market!A:A,Market!F:F,0)</f>
        <v>0.08</v>
      </c>
      <c r="X6392" s="55">
        <f t="shared" si="794"/>
        <v>0.42120000000000002</v>
      </c>
      <c r="Y6392" s="55">
        <f t="shared" si="795"/>
        <v>9.84</v>
      </c>
      <c r="Z6392" s="54">
        <f t="shared" si="796"/>
        <v>0.70085470085470081</v>
      </c>
      <c r="AA6392" s="49" t="str">
        <f t="shared" ca="1" si="797"/>
        <v>N</v>
      </c>
      <c r="AB6392" s="49">
        <f t="shared" ca="1" si="798"/>
        <v>5</v>
      </c>
      <c r="AC6392" s="49" t="str">
        <f t="shared" ca="1" si="799"/>
        <v>N</v>
      </c>
    </row>
    <row r="6393" spans="1:29" x14ac:dyDescent="0.25">
      <c r="A6393">
        <v>4690</v>
      </c>
      <c r="B6393" s="9">
        <v>43569</v>
      </c>
      <c r="C6393" s="50" t="str">
        <f t="shared" si="792"/>
        <v>N</v>
      </c>
      <c r="D6393" s="52">
        <f>_xlfn.XLOOKUP(B6393,Cal_Date!B:B,Cal_Date!A:A,0)</f>
        <v>3</v>
      </c>
      <c r="E6393">
        <v>2019</v>
      </c>
      <c r="F6393" t="s">
        <v>127</v>
      </c>
      <c r="G6393" t="s">
        <v>130</v>
      </c>
      <c r="H6393" t="s">
        <v>48</v>
      </c>
      <c r="I6393" t="s">
        <v>18</v>
      </c>
      <c r="J6393" t="s">
        <v>10</v>
      </c>
      <c r="K6393" t="s">
        <v>43</v>
      </c>
      <c r="L6393">
        <v>1</v>
      </c>
      <c r="M6393">
        <v>1001</v>
      </c>
      <c r="O6393" t="s">
        <v>25</v>
      </c>
      <c r="R6393" t="s">
        <v>44</v>
      </c>
      <c r="S6393" s="49" t="str">
        <f t="shared" si="793"/>
        <v>Card</v>
      </c>
      <c r="T6393" s="3">
        <v>0.03</v>
      </c>
      <c r="U6393" s="2">
        <v>7.42</v>
      </c>
      <c r="V6393" s="2">
        <v>1.46</v>
      </c>
      <c r="W6393" s="54">
        <f>_xlfn.XLOOKUP(M6393,Market!A:A,Market!F:F,0)</f>
        <v>0.06</v>
      </c>
      <c r="X6393" s="55">
        <f t="shared" si="794"/>
        <v>0.22259999999999999</v>
      </c>
      <c r="Y6393" s="55">
        <f t="shared" si="795"/>
        <v>5.96</v>
      </c>
      <c r="Z6393" s="54">
        <f t="shared" si="796"/>
        <v>0.80323450134770891</v>
      </c>
      <c r="AA6393" s="49" t="str">
        <f t="shared" ca="1" si="797"/>
        <v>N</v>
      </c>
      <c r="AB6393" s="49">
        <f t="shared" ca="1" si="798"/>
        <v>5</v>
      </c>
      <c r="AC6393" s="49" t="str">
        <f t="shared" ca="1" si="799"/>
        <v>N</v>
      </c>
    </row>
    <row r="6394" spans="1:29" x14ac:dyDescent="0.25">
      <c r="A6394">
        <v>4691</v>
      </c>
      <c r="B6394" s="9">
        <v>43569</v>
      </c>
      <c r="C6394" s="50" t="str">
        <f t="shared" si="792"/>
        <v>N</v>
      </c>
      <c r="D6394" s="52">
        <f>_xlfn.XLOOKUP(B6394,Cal_Date!B:B,Cal_Date!A:A,0)</f>
        <v>3</v>
      </c>
      <c r="E6394">
        <v>2019</v>
      </c>
      <c r="F6394" t="s">
        <v>127</v>
      </c>
      <c r="G6394" t="s">
        <v>130</v>
      </c>
      <c r="H6394" t="s">
        <v>48</v>
      </c>
      <c r="I6394" t="s">
        <v>18</v>
      </c>
      <c r="J6394" t="s">
        <v>10</v>
      </c>
      <c r="K6394" t="s">
        <v>43</v>
      </c>
      <c r="L6394">
        <v>2</v>
      </c>
      <c r="M6394">
        <v>1008</v>
      </c>
      <c r="O6394" t="s">
        <v>28</v>
      </c>
      <c r="R6394" t="s">
        <v>44</v>
      </c>
      <c r="S6394" s="49" t="str">
        <f t="shared" si="793"/>
        <v>Card</v>
      </c>
      <c r="T6394" s="3">
        <v>0.03</v>
      </c>
      <c r="U6394" s="2">
        <v>15.245999999999999</v>
      </c>
      <c r="V6394" s="2">
        <v>2.92</v>
      </c>
      <c r="W6394" s="54">
        <f>_xlfn.XLOOKUP(M6394,Market!A:A,Market!F:F,0)</f>
        <v>8.8999999999999996E-2</v>
      </c>
      <c r="X6394" s="55">
        <f t="shared" si="794"/>
        <v>0.45737999999999995</v>
      </c>
      <c r="Y6394" s="55">
        <f t="shared" si="795"/>
        <v>12.325999999999999</v>
      </c>
      <c r="Z6394" s="54">
        <f t="shared" si="796"/>
        <v>0.80847435392889933</v>
      </c>
      <c r="AA6394" s="49" t="str">
        <f t="shared" ca="1" si="797"/>
        <v>N</v>
      </c>
      <c r="AB6394" s="49">
        <f t="shared" ca="1" si="798"/>
        <v>5</v>
      </c>
      <c r="AC6394" s="49" t="str">
        <f t="shared" ca="1" si="799"/>
        <v>N</v>
      </c>
    </row>
    <row r="6395" spans="1:29" x14ac:dyDescent="0.25">
      <c r="A6395">
        <v>4692</v>
      </c>
      <c r="B6395" s="9">
        <v>43569</v>
      </c>
      <c r="C6395" s="50" t="str">
        <f t="shared" si="792"/>
        <v>N</v>
      </c>
      <c r="D6395" s="52">
        <f>_xlfn.XLOOKUP(B6395,Cal_Date!B:B,Cal_Date!A:A,0)</f>
        <v>3</v>
      </c>
      <c r="E6395">
        <v>2019</v>
      </c>
      <c r="F6395" t="s">
        <v>127</v>
      </c>
      <c r="G6395" t="s">
        <v>130</v>
      </c>
      <c r="H6395" t="s">
        <v>11</v>
      </c>
      <c r="I6395" t="s">
        <v>13</v>
      </c>
      <c r="J6395" t="s">
        <v>15</v>
      </c>
      <c r="K6395" t="s">
        <v>42</v>
      </c>
      <c r="L6395">
        <v>1</v>
      </c>
      <c r="M6395">
        <v>1009</v>
      </c>
      <c r="O6395" t="s">
        <v>28</v>
      </c>
      <c r="R6395" t="s">
        <v>47</v>
      </c>
      <c r="S6395" s="49" t="str">
        <f t="shared" si="793"/>
        <v>Card</v>
      </c>
      <c r="T6395" s="3">
        <v>3.5000000000000003E-2</v>
      </c>
      <c r="U6395" s="2">
        <v>2.7225000000000001</v>
      </c>
      <c r="V6395" s="2">
        <v>1.42</v>
      </c>
      <c r="W6395" s="54">
        <f>_xlfn.XLOOKUP(M6395,Market!A:A,Market!F:F,0)</f>
        <v>8.8999999999999996E-2</v>
      </c>
      <c r="X6395" s="55">
        <f t="shared" si="794"/>
        <v>9.5287500000000011E-2</v>
      </c>
      <c r="Y6395" s="55">
        <f t="shared" si="795"/>
        <v>1.3025000000000002</v>
      </c>
      <c r="Z6395" s="54">
        <f t="shared" si="796"/>
        <v>0.47842056932966032</v>
      </c>
      <c r="AA6395" s="49" t="str">
        <f t="shared" ca="1" si="797"/>
        <v>N</v>
      </c>
      <c r="AB6395" s="49">
        <f t="shared" ca="1" si="798"/>
        <v>5</v>
      </c>
      <c r="AC6395" s="49" t="str">
        <f t="shared" ca="1" si="799"/>
        <v>N</v>
      </c>
    </row>
    <row r="6396" spans="1:29" x14ac:dyDescent="0.25">
      <c r="A6396">
        <v>4693</v>
      </c>
      <c r="B6396" s="9">
        <v>43569</v>
      </c>
      <c r="C6396" s="50" t="str">
        <f t="shared" si="792"/>
        <v>N</v>
      </c>
      <c r="D6396" s="52">
        <f>_xlfn.XLOOKUP(B6396,Cal_Date!B:B,Cal_Date!A:A,0)</f>
        <v>3</v>
      </c>
      <c r="E6396">
        <v>2019</v>
      </c>
      <c r="F6396" t="s">
        <v>127</v>
      </c>
      <c r="G6396" t="s">
        <v>130</v>
      </c>
      <c r="H6396" t="s">
        <v>11</v>
      </c>
      <c r="I6396" t="s">
        <v>11</v>
      </c>
      <c r="J6396" t="s">
        <v>15</v>
      </c>
      <c r="K6396" t="s">
        <v>42</v>
      </c>
      <c r="L6396">
        <v>1</v>
      </c>
      <c r="M6396">
        <v>1001</v>
      </c>
      <c r="O6396" t="s">
        <v>25</v>
      </c>
      <c r="R6396" t="s">
        <v>47</v>
      </c>
      <c r="S6396" s="49" t="str">
        <f t="shared" si="793"/>
        <v>Card</v>
      </c>
      <c r="T6396" s="3">
        <v>3.5000000000000003E-2</v>
      </c>
      <c r="U6396" s="2">
        <v>2.6500000000000004</v>
      </c>
      <c r="V6396" s="2">
        <v>0.87</v>
      </c>
      <c r="W6396" s="54">
        <f>_xlfn.XLOOKUP(M6396,Market!A:A,Market!F:F,0)</f>
        <v>0.06</v>
      </c>
      <c r="X6396" s="55">
        <f t="shared" si="794"/>
        <v>9.2750000000000027E-2</v>
      </c>
      <c r="Y6396" s="55">
        <f t="shared" si="795"/>
        <v>1.7800000000000002</v>
      </c>
      <c r="Z6396" s="54">
        <f t="shared" si="796"/>
        <v>0.67169811320754713</v>
      </c>
      <c r="AA6396" s="49" t="str">
        <f t="shared" ca="1" si="797"/>
        <v>N</v>
      </c>
      <c r="AB6396" s="49">
        <f t="shared" ca="1" si="798"/>
        <v>5</v>
      </c>
      <c r="AC6396" s="49" t="str">
        <f t="shared" ca="1" si="799"/>
        <v>N</v>
      </c>
    </row>
    <row r="6397" spans="1:29" x14ac:dyDescent="0.25">
      <c r="A6397">
        <v>4694</v>
      </c>
      <c r="B6397" s="9">
        <v>43569</v>
      </c>
      <c r="C6397" s="50" t="str">
        <f t="shared" si="792"/>
        <v>N</v>
      </c>
      <c r="D6397" s="52">
        <f>_xlfn.XLOOKUP(B6397,Cal_Date!B:B,Cal_Date!A:A,0)</f>
        <v>3</v>
      </c>
      <c r="E6397">
        <v>2019</v>
      </c>
      <c r="F6397" t="s">
        <v>127</v>
      </c>
      <c r="G6397" t="s">
        <v>130</v>
      </c>
      <c r="H6397" t="s">
        <v>14</v>
      </c>
      <c r="I6397" t="s">
        <v>18</v>
      </c>
      <c r="J6397" t="s">
        <v>15</v>
      </c>
      <c r="K6397" t="s">
        <v>43</v>
      </c>
      <c r="L6397">
        <v>1</v>
      </c>
      <c r="M6397">
        <v>1001</v>
      </c>
      <c r="O6397" t="s">
        <v>25</v>
      </c>
      <c r="R6397" t="s">
        <v>44</v>
      </c>
      <c r="S6397" s="49" t="str">
        <f t="shared" si="793"/>
        <v>Card</v>
      </c>
      <c r="T6397" s="3">
        <v>0.03</v>
      </c>
      <c r="U6397" s="2">
        <v>7.42</v>
      </c>
      <c r="V6397" s="2">
        <v>2.2200000000000002</v>
      </c>
      <c r="W6397" s="54">
        <f>_xlfn.XLOOKUP(M6397,Market!A:A,Market!F:F,0)</f>
        <v>0.06</v>
      </c>
      <c r="X6397" s="55">
        <f t="shared" si="794"/>
        <v>0.22259999999999999</v>
      </c>
      <c r="Y6397" s="55">
        <f t="shared" si="795"/>
        <v>5.1999999999999993</v>
      </c>
      <c r="Z6397" s="54">
        <f t="shared" si="796"/>
        <v>0.70080862533692712</v>
      </c>
      <c r="AA6397" s="49" t="str">
        <f t="shared" ca="1" si="797"/>
        <v>N</v>
      </c>
      <c r="AB6397" s="49">
        <f t="shared" ca="1" si="798"/>
        <v>5</v>
      </c>
      <c r="AC6397" s="49" t="str">
        <f t="shared" ca="1" si="799"/>
        <v>N</v>
      </c>
    </row>
    <row r="6398" spans="1:29" x14ac:dyDescent="0.25">
      <c r="A6398">
        <v>4695</v>
      </c>
      <c r="B6398" s="9">
        <v>43569</v>
      </c>
      <c r="C6398" s="50" t="str">
        <f t="shared" si="792"/>
        <v>N</v>
      </c>
      <c r="D6398" s="52">
        <f>_xlfn.XLOOKUP(B6398,Cal_Date!B:B,Cal_Date!A:A,0)</f>
        <v>3</v>
      </c>
      <c r="E6398">
        <v>2019</v>
      </c>
      <c r="F6398" t="s">
        <v>127</v>
      </c>
      <c r="G6398" t="s">
        <v>130</v>
      </c>
      <c r="H6398" t="s">
        <v>11</v>
      </c>
      <c r="I6398" t="s">
        <v>11</v>
      </c>
      <c r="J6398" t="s">
        <v>15</v>
      </c>
      <c r="K6398" t="s">
        <v>42</v>
      </c>
      <c r="L6398">
        <v>1</v>
      </c>
      <c r="M6398">
        <v>1001</v>
      </c>
      <c r="O6398" t="s">
        <v>25</v>
      </c>
      <c r="R6398" t="s">
        <v>44</v>
      </c>
      <c r="S6398" s="49" t="str">
        <f t="shared" si="793"/>
        <v>Card</v>
      </c>
      <c r="T6398" s="3">
        <v>0.03</v>
      </c>
      <c r="U6398" s="2">
        <v>2.6500000000000004</v>
      </c>
      <c r="V6398" s="2">
        <v>0.87</v>
      </c>
      <c r="W6398" s="54">
        <f>_xlfn.XLOOKUP(M6398,Market!A:A,Market!F:F,0)</f>
        <v>0.06</v>
      </c>
      <c r="X6398" s="55">
        <f t="shared" si="794"/>
        <v>7.9500000000000001E-2</v>
      </c>
      <c r="Y6398" s="55">
        <f t="shared" si="795"/>
        <v>1.7800000000000002</v>
      </c>
      <c r="Z6398" s="54">
        <f t="shared" si="796"/>
        <v>0.67169811320754713</v>
      </c>
      <c r="AA6398" s="49" t="str">
        <f t="shared" ca="1" si="797"/>
        <v>N</v>
      </c>
      <c r="AB6398" s="49">
        <f t="shared" ca="1" si="798"/>
        <v>5</v>
      </c>
      <c r="AC6398" s="49" t="str">
        <f t="shared" ca="1" si="799"/>
        <v>N</v>
      </c>
    </row>
    <row r="6399" spans="1:29" x14ac:dyDescent="0.25">
      <c r="A6399">
        <v>4696</v>
      </c>
      <c r="B6399" s="9">
        <v>43569</v>
      </c>
      <c r="C6399" s="50" t="str">
        <f t="shared" si="792"/>
        <v>N</v>
      </c>
      <c r="D6399" s="52">
        <f>_xlfn.XLOOKUP(B6399,Cal_Date!B:B,Cal_Date!A:A,0)</f>
        <v>3</v>
      </c>
      <c r="E6399">
        <v>2019</v>
      </c>
      <c r="F6399" t="s">
        <v>127</v>
      </c>
      <c r="G6399" t="s">
        <v>130</v>
      </c>
      <c r="H6399" t="s">
        <v>48</v>
      </c>
      <c r="I6399" t="s">
        <v>18</v>
      </c>
      <c r="J6399" t="s">
        <v>10</v>
      </c>
      <c r="K6399" t="s">
        <v>43</v>
      </c>
      <c r="L6399">
        <v>2</v>
      </c>
      <c r="M6399">
        <v>1002</v>
      </c>
      <c r="O6399" t="s">
        <v>28</v>
      </c>
      <c r="R6399" t="s">
        <v>44</v>
      </c>
      <c r="S6399" s="49" t="str">
        <f t="shared" si="793"/>
        <v>Card</v>
      </c>
      <c r="T6399" s="3">
        <v>0.03</v>
      </c>
      <c r="U6399" s="2">
        <v>14.84</v>
      </c>
      <c r="V6399" s="2">
        <v>2.92</v>
      </c>
      <c r="W6399" s="54">
        <f>_xlfn.XLOOKUP(M6399,Market!A:A,Market!F:F,0)</f>
        <v>0.06</v>
      </c>
      <c r="X6399" s="55">
        <f t="shared" si="794"/>
        <v>0.44519999999999998</v>
      </c>
      <c r="Y6399" s="55">
        <f t="shared" si="795"/>
        <v>11.92</v>
      </c>
      <c r="Z6399" s="54">
        <f t="shared" si="796"/>
        <v>0.80323450134770891</v>
      </c>
      <c r="AA6399" s="49" t="str">
        <f t="shared" ca="1" si="797"/>
        <v>N</v>
      </c>
      <c r="AB6399" s="49">
        <f t="shared" ca="1" si="798"/>
        <v>5</v>
      </c>
      <c r="AC6399" s="49" t="str">
        <f t="shared" ca="1" si="799"/>
        <v>N</v>
      </c>
    </row>
    <row r="6400" spans="1:29" x14ac:dyDescent="0.25">
      <c r="A6400">
        <v>4697</v>
      </c>
      <c r="B6400" s="9">
        <v>43569</v>
      </c>
      <c r="C6400" s="50" t="str">
        <f t="shared" si="792"/>
        <v>N</v>
      </c>
      <c r="D6400" s="52">
        <f>_xlfn.XLOOKUP(B6400,Cal_Date!B:B,Cal_Date!A:A,0)</f>
        <v>3</v>
      </c>
      <c r="E6400">
        <v>2019</v>
      </c>
      <c r="F6400" t="s">
        <v>127</v>
      </c>
      <c r="G6400" t="s">
        <v>130</v>
      </c>
      <c r="H6400" t="s">
        <v>11</v>
      </c>
      <c r="I6400" t="s">
        <v>11</v>
      </c>
      <c r="J6400" t="s">
        <v>15</v>
      </c>
      <c r="K6400" t="s">
        <v>42</v>
      </c>
      <c r="L6400">
        <v>1</v>
      </c>
      <c r="M6400">
        <v>1003</v>
      </c>
      <c r="O6400" t="s">
        <v>25</v>
      </c>
      <c r="R6400" t="s">
        <v>44</v>
      </c>
      <c r="S6400" s="49" t="str">
        <f t="shared" si="793"/>
        <v>Card</v>
      </c>
      <c r="T6400" s="3">
        <v>0.03</v>
      </c>
      <c r="U6400" s="2">
        <v>2.6500000000000004</v>
      </c>
      <c r="V6400" s="2">
        <v>0.87</v>
      </c>
      <c r="W6400" s="54">
        <f>_xlfn.XLOOKUP(M6400,Market!A:A,Market!F:F,0)</f>
        <v>0.06</v>
      </c>
      <c r="X6400" s="55">
        <f t="shared" si="794"/>
        <v>7.9500000000000001E-2</v>
      </c>
      <c r="Y6400" s="55">
        <f t="shared" si="795"/>
        <v>1.7800000000000002</v>
      </c>
      <c r="Z6400" s="54">
        <f t="shared" si="796"/>
        <v>0.67169811320754713</v>
      </c>
      <c r="AA6400" s="49" t="str">
        <f t="shared" ca="1" si="797"/>
        <v>N</v>
      </c>
      <c r="AB6400" s="49">
        <f t="shared" ca="1" si="798"/>
        <v>5</v>
      </c>
      <c r="AC6400" s="49" t="str">
        <f t="shared" ca="1" si="799"/>
        <v>N</v>
      </c>
    </row>
    <row r="6401" spans="1:29" x14ac:dyDescent="0.25">
      <c r="A6401">
        <v>4698</v>
      </c>
      <c r="B6401" s="9">
        <v>43569</v>
      </c>
      <c r="C6401" s="50" t="str">
        <f t="shared" si="792"/>
        <v>N</v>
      </c>
      <c r="D6401" s="52">
        <f>_xlfn.XLOOKUP(B6401,Cal_Date!B:B,Cal_Date!A:A,0)</f>
        <v>3</v>
      </c>
      <c r="E6401">
        <v>2019</v>
      </c>
      <c r="F6401" t="s">
        <v>127</v>
      </c>
      <c r="G6401" t="s">
        <v>130</v>
      </c>
      <c r="H6401" t="s">
        <v>14</v>
      </c>
      <c r="I6401" t="s">
        <v>18</v>
      </c>
      <c r="J6401" t="s">
        <v>15</v>
      </c>
      <c r="K6401" t="s">
        <v>43</v>
      </c>
      <c r="L6401">
        <v>1</v>
      </c>
      <c r="M6401">
        <v>1003</v>
      </c>
      <c r="O6401" t="s">
        <v>25</v>
      </c>
      <c r="R6401" t="s">
        <v>44</v>
      </c>
      <c r="S6401" s="49" t="str">
        <f t="shared" si="793"/>
        <v>Card</v>
      </c>
      <c r="T6401" s="3">
        <v>0.03</v>
      </c>
      <c r="U6401" s="2">
        <v>7.42</v>
      </c>
      <c r="V6401" s="2">
        <v>2.2200000000000002</v>
      </c>
      <c r="W6401" s="54">
        <f>_xlfn.XLOOKUP(M6401,Market!A:A,Market!F:F,0)</f>
        <v>0.06</v>
      </c>
      <c r="X6401" s="55">
        <f t="shared" si="794"/>
        <v>0.22259999999999999</v>
      </c>
      <c r="Y6401" s="55">
        <f t="shared" si="795"/>
        <v>5.1999999999999993</v>
      </c>
      <c r="Z6401" s="54">
        <f t="shared" si="796"/>
        <v>0.70080862533692712</v>
      </c>
      <c r="AA6401" s="49" t="str">
        <f t="shared" ca="1" si="797"/>
        <v>N</v>
      </c>
      <c r="AB6401" s="49">
        <f t="shared" ca="1" si="798"/>
        <v>5</v>
      </c>
      <c r="AC6401" s="49" t="str">
        <f t="shared" ca="1" si="799"/>
        <v>N</v>
      </c>
    </row>
    <row r="6402" spans="1:29" x14ac:dyDescent="0.25">
      <c r="A6402">
        <v>4699</v>
      </c>
      <c r="B6402" s="9">
        <v>43569</v>
      </c>
      <c r="C6402" s="50" t="str">
        <f t="shared" si="792"/>
        <v>N</v>
      </c>
      <c r="D6402" s="52">
        <f>_xlfn.XLOOKUP(B6402,Cal_Date!B:B,Cal_Date!A:A,0)</f>
        <v>3</v>
      </c>
      <c r="E6402">
        <v>2019</v>
      </c>
      <c r="F6402" t="s">
        <v>127</v>
      </c>
      <c r="G6402" t="s">
        <v>130</v>
      </c>
      <c r="H6402" t="s">
        <v>48</v>
      </c>
      <c r="I6402" t="s">
        <v>18</v>
      </c>
      <c r="J6402" t="s">
        <v>10</v>
      </c>
      <c r="K6402" t="s">
        <v>43</v>
      </c>
      <c r="L6402">
        <v>1</v>
      </c>
      <c r="M6402">
        <v>1003</v>
      </c>
      <c r="O6402" t="s">
        <v>25</v>
      </c>
      <c r="R6402" t="s">
        <v>44</v>
      </c>
      <c r="S6402" s="49" t="str">
        <f t="shared" si="793"/>
        <v>Card</v>
      </c>
      <c r="T6402" s="3">
        <v>0.03</v>
      </c>
      <c r="U6402" s="2">
        <v>7.42</v>
      </c>
      <c r="V6402" s="2">
        <v>1.46</v>
      </c>
      <c r="W6402" s="54">
        <f>_xlfn.XLOOKUP(M6402,Market!A:A,Market!F:F,0)</f>
        <v>0.06</v>
      </c>
      <c r="X6402" s="55">
        <f t="shared" si="794"/>
        <v>0.22259999999999999</v>
      </c>
      <c r="Y6402" s="55">
        <f t="shared" si="795"/>
        <v>5.96</v>
      </c>
      <c r="Z6402" s="54">
        <f t="shared" si="796"/>
        <v>0.80323450134770891</v>
      </c>
      <c r="AA6402" s="49" t="str">
        <f t="shared" ca="1" si="797"/>
        <v>N</v>
      </c>
      <c r="AB6402" s="49">
        <f t="shared" ca="1" si="798"/>
        <v>5</v>
      </c>
      <c r="AC6402" s="49" t="str">
        <f t="shared" ca="1" si="799"/>
        <v>N</v>
      </c>
    </row>
    <row r="6403" spans="1:29" x14ac:dyDescent="0.25">
      <c r="A6403">
        <v>4700</v>
      </c>
      <c r="B6403" s="9">
        <v>43569</v>
      </c>
      <c r="C6403" s="50" t="str">
        <f t="shared" ref="C6403:C6466" si="800">IF(OR(B6403="04/01/2018"+0,B6403="04/02/2018"+0),"Y","N")</f>
        <v>N</v>
      </c>
      <c r="D6403" s="52">
        <f>_xlfn.XLOOKUP(B6403,Cal_Date!B:B,Cal_Date!A:A,0)</f>
        <v>3</v>
      </c>
      <c r="E6403">
        <v>2019</v>
      </c>
      <c r="F6403" t="s">
        <v>127</v>
      </c>
      <c r="G6403" t="s">
        <v>130</v>
      </c>
      <c r="H6403" t="s">
        <v>48</v>
      </c>
      <c r="I6403" t="s">
        <v>18</v>
      </c>
      <c r="J6403" t="s">
        <v>10</v>
      </c>
      <c r="K6403" t="s">
        <v>43</v>
      </c>
      <c r="L6403">
        <v>1</v>
      </c>
      <c r="M6403">
        <v>1004</v>
      </c>
      <c r="O6403" t="s">
        <v>28</v>
      </c>
      <c r="R6403" t="s">
        <v>44</v>
      </c>
      <c r="S6403" s="49" t="str">
        <f t="shared" ref="S6403:S6466" si="801">IF(R6403="Cash","Cash","Card")</f>
        <v>Card</v>
      </c>
      <c r="T6403" s="3">
        <v>0.03</v>
      </c>
      <c r="U6403" s="2">
        <v>7.42</v>
      </c>
      <c r="V6403" s="2">
        <v>1.46</v>
      </c>
      <c r="W6403" s="54">
        <f>_xlfn.XLOOKUP(M6403,Market!A:A,Market!F:F,0)</f>
        <v>0.06</v>
      </c>
      <c r="X6403" s="55">
        <f t="shared" ref="X6403:X6466" si="802">T6403*U6403</f>
        <v>0.22259999999999999</v>
      </c>
      <c r="Y6403" s="55">
        <f t="shared" ref="Y6403:Y6466" si="803">U6403-V6403</f>
        <v>5.96</v>
      </c>
      <c r="Z6403" s="54">
        <f t="shared" ref="Z6403:Z6466" si="804">Y6403/U6403</f>
        <v>0.80323450134770891</v>
      </c>
      <c r="AA6403" s="49" t="str">
        <f t="shared" ref="AA6403:AA6466" ca="1" si="805">IF(DATEDIF(B6403,TODAY(),"y")&gt;5,"Y","N")</f>
        <v>N</v>
      </c>
      <c r="AB6403" s="49">
        <f t="shared" ref="AB6403:AB6466" ca="1" si="806">DATEDIF(B6403,TODAY(),"y")</f>
        <v>5</v>
      </c>
      <c r="AC6403" s="49" t="str">
        <f t="shared" ref="AC6403:AC6466" ca="1" si="807">IF(AB6403&gt;5,"Y","N")</f>
        <v>N</v>
      </c>
    </row>
    <row r="6404" spans="1:29" x14ac:dyDescent="0.25">
      <c r="A6404">
        <v>4701</v>
      </c>
      <c r="B6404" s="9">
        <v>43569</v>
      </c>
      <c r="C6404" s="50" t="str">
        <f t="shared" si="800"/>
        <v>N</v>
      </c>
      <c r="D6404" s="52">
        <f>_xlfn.XLOOKUP(B6404,Cal_Date!B:B,Cal_Date!A:A,0)</f>
        <v>3</v>
      </c>
      <c r="E6404">
        <v>2019</v>
      </c>
      <c r="F6404" t="s">
        <v>127</v>
      </c>
      <c r="G6404" t="s">
        <v>130</v>
      </c>
      <c r="H6404" t="s">
        <v>48</v>
      </c>
      <c r="I6404" t="s">
        <v>18</v>
      </c>
      <c r="J6404" t="s">
        <v>10</v>
      </c>
      <c r="K6404" t="s">
        <v>43</v>
      </c>
      <c r="L6404">
        <v>1</v>
      </c>
      <c r="M6404">
        <v>1005</v>
      </c>
      <c r="O6404" t="s">
        <v>25</v>
      </c>
      <c r="R6404" t="s">
        <v>44</v>
      </c>
      <c r="S6404" s="49" t="str">
        <f t="shared" si="801"/>
        <v>Card</v>
      </c>
      <c r="T6404" s="3">
        <v>0.03</v>
      </c>
      <c r="U6404" s="2">
        <v>7.6229999999999993</v>
      </c>
      <c r="V6404" s="2">
        <v>1.46</v>
      </c>
      <c r="W6404" s="54">
        <f>_xlfn.XLOOKUP(M6404,Market!A:A,Market!F:F,0)</f>
        <v>8.8999999999999996E-2</v>
      </c>
      <c r="X6404" s="55">
        <f t="shared" si="802"/>
        <v>0.22868999999999998</v>
      </c>
      <c r="Y6404" s="55">
        <f t="shared" si="803"/>
        <v>6.1629999999999994</v>
      </c>
      <c r="Z6404" s="54">
        <f t="shared" si="804"/>
        <v>0.80847435392889933</v>
      </c>
      <c r="AA6404" s="49" t="str">
        <f t="shared" ca="1" si="805"/>
        <v>N</v>
      </c>
      <c r="AB6404" s="49">
        <f t="shared" ca="1" si="806"/>
        <v>5</v>
      </c>
      <c r="AC6404" s="49" t="str">
        <f t="shared" ca="1" si="807"/>
        <v>N</v>
      </c>
    </row>
    <row r="6405" spans="1:29" x14ac:dyDescent="0.25">
      <c r="A6405">
        <v>4702</v>
      </c>
      <c r="B6405" s="9">
        <v>43569</v>
      </c>
      <c r="C6405" s="50" t="str">
        <f t="shared" si="800"/>
        <v>N</v>
      </c>
      <c r="D6405" s="52">
        <f>_xlfn.XLOOKUP(B6405,Cal_Date!B:B,Cal_Date!A:A,0)</f>
        <v>3</v>
      </c>
      <c r="E6405">
        <v>2019</v>
      </c>
      <c r="F6405" t="s">
        <v>127</v>
      </c>
      <c r="G6405" t="s">
        <v>130</v>
      </c>
      <c r="H6405" t="s">
        <v>11</v>
      </c>
      <c r="I6405" t="s">
        <v>11</v>
      </c>
      <c r="J6405" t="s">
        <v>15</v>
      </c>
      <c r="K6405" t="s">
        <v>42</v>
      </c>
      <c r="L6405">
        <v>2</v>
      </c>
      <c r="M6405">
        <v>1005</v>
      </c>
      <c r="O6405" t="s">
        <v>25</v>
      </c>
      <c r="R6405" t="s">
        <v>44</v>
      </c>
      <c r="S6405" s="49" t="str">
        <f t="shared" si="801"/>
        <v>Card</v>
      </c>
      <c r="T6405" s="3">
        <v>0.03</v>
      </c>
      <c r="U6405" s="2">
        <v>5.4450000000000003</v>
      </c>
      <c r="V6405" s="2">
        <v>1.74</v>
      </c>
      <c r="W6405" s="54">
        <f>_xlfn.XLOOKUP(M6405,Market!A:A,Market!F:F,0)</f>
        <v>8.8999999999999996E-2</v>
      </c>
      <c r="X6405" s="55">
        <f t="shared" si="802"/>
        <v>0.16335</v>
      </c>
      <c r="Y6405" s="55">
        <f t="shared" si="803"/>
        <v>3.7050000000000001</v>
      </c>
      <c r="Z6405" s="54">
        <f t="shared" si="804"/>
        <v>0.68044077134986225</v>
      </c>
      <c r="AA6405" s="49" t="str">
        <f t="shared" ca="1" si="805"/>
        <v>N</v>
      </c>
      <c r="AB6405" s="49">
        <f t="shared" ca="1" si="806"/>
        <v>5</v>
      </c>
      <c r="AC6405" s="49" t="str">
        <f t="shared" ca="1" si="807"/>
        <v>N</v>
      </c>
    </row>
    <row r="6406" spans="1:29" x14ac:dyDescent="0.25">
      <c r="A6406">
        <v>4703</v>
      </c>
      <c r="B6406" s="9">
        <v>43569</v>
      </c>
      <c r="C6406" s="50" t="str">
        <f t="shared" si="800"/>
        <v>N</v>
      </c>
      <c r="D6406" s="52">
        <f>_xlfn.XLOOKUP(B6406,Cal_Date!B:B,Cal_Date!A:A,0)</f>
        <v>3</v>
      </c>
      <c r="E6406">
        <v>2019</v>
      </c>
      <c r="F6406" t="s">
        <v>127</v>
      </c>
      <c r="G6406" t="s">
        <v>130</v>
      </c>
      <c r="H6406" t="s">
        <v>11</v>
      </c>
      <c r="I6406" t="s">
        <v>11</v>
      </c>
      <c r="J6406" t="s">
        <v>15</v>
      </c>
      <c r="K6406" t="s">
        <v>42</v>
      </c>
      <c r="L6406">
        <v>2</v>
      </c>
      <c r="M6406">
        <v>1003</v>
      </c>
      <c r="O6406" t="s">
        <v>25</v>
      </c>
      <c r="R6406" t="s">
        <v>44</v>
      </c>
      <c r="S6406" s="49" t="str">
        <f t="shared" si="801"/>
        <v>Card</v>
      </c>
      <c r="T6406" s="3">
        <v>0.03</v>
      </c>
      <c r="U6406" s="2">
        <v>5.3000000000000007</v>
      </c>
      <c r="V6406" s="2">
        <v>1.74</v>
      </c>
      <c r="W6406" s="54">
        <f>_xlfn.XLOOKUP(M6406,Market!A:A,Market!F:F,0)</f>
        <v>0.06</v>
      </c>
      <c r="X6406" s="55">
        <f t="shared" si="802"/>
        <v>0.159</v>
      </c>
      <c r="Y6406" s="55">
        <f t="shared" si="803"/>
        <v>3.5600000000000005</v>
      </c>
      <c r="Z6406" s="54">
        <f t="shared" si="804"/>
        <v>0.67169811320754713</v>
      </c>
      <c r="AA6406" s="49" t="str">
        <f t="shared" ca="1" si="805"/>
        <v>N</v>
      </c>
      <c r="AB6406" s="49">
        <f t="shared" ca="1" si="806"/>
        <v>5</v>
      </c>
      <c r="AC6406" s="49" t="str">
        <f t="shared" ca="1" si="807"/>
        <v>N</v>
      </c>
    </row>
    <row r="6407" spans="1:29" x14ac:dyDescent="0.25">
      <c r="A6407">
        <v>4704</v>
      </c>
      <c r="B6407" s="9">
        <v>43569</v>
      </c>
      <c r="C6407" s="50" t="str">
        <f t="shared" si="800"/>
        <v>N</v>
      </c>
      <c r="D6407" s="52">
        <f>_xlfn.XLOOKUP(B6407,Cal_Date!B:B,Cal_Date!A:A,0)</f>
        <v>3</v>
      </c>
      <c r="E6407">
        <v>2019</v>
      </c>
      <c r="F6407" t="s">
        <v>127</v>
      </c>
      <c r="G6407" t="s">
        <v>130</v>
      </c>
      <c r="H6407" t="s">
        <v>14</v>
      </c>
      <c r="I6407" t="s">
        <v>13</v>
      </c>
      <c r="J6407" t="s">
        <v>15</v>
      </c>
      <c r="K6407" t="s">
        <v>43</v>
      </c>
      <c r="L6407">
        <v>1</v>
      </c>
      <c r="M6407">
        <v>1007</v>
      </c>
      <c r="O6407" t="s">
        <v>28</v>
      </c>
      <c r="R6407" t="s">
        <v>44</v>
      </c>
      <c r="S6407" s="49" t="str">
        <f t="shared" si="801"/>
        <v>Card</v>
      </c>
      <c r="T6407" s="3">
        <v>0.03</v>
      </c>
      <c r="U6407" s="2">
        <v>7.6229999999999993</v>
      </c>
      <c r="V6407" s="2">
        <v>2.2400000000000002</v>
      </c>
      <c r="W6407" s="54">
        <f>_xlfn.XLOOKUP(M6407,Market!A:A,Market!F:F,0)</f>
        <v>8.8999999999999996E-2</v>
      </c>
      <c r="X6407" s="55">
        <f t="shared" si="802"/>
        <v>0.22868999999999998</v>
      </c>
      <c r="Y6407" s="55">
        <f t="shared" si="803"/>
        <v>5.3829999999999991</v>
      </c>
      <c r="Z6407" s="54">
        <f t="shared" si="804"/>
        <v>0.70615243342516065</v>
      </c>
      <c r="AA6407" s="49" t="str">
        <f t="shared" ca="1" si="805"/>
        <v>N</v>
      </c>
      <c r="AB6407" s="49">
        <f t="shared" ca="1" si="806"/>
        <v>5</v>
      </c>
      <c r="AC6407" s="49" t="str">
        <f t="shared" ca="1" si="807"/>
        <v>N</v>
      </c>
    </row>
    <row r="6408" spans="1:29" x14ac:dyDescent="0.25">
      <c r="A6408">
        <v>4705</v>
      </c>
      <c r="B6408" s="9">
        <v>43569</v>
      </c>
      <c r="C6408" s="50" t="str">
        <f t="shared" si="800"/>
        <v>N</v>
      </c>
      <c r="D6408" s="52">
        <f>_xlfn.XLOOKUP(B6408,Cal_Date!B:B,Cal_Date!A:A,0)</f>
        <v>3</v>
      </c>
      <c r="E6408">
        <v>2019</v>
      </c>
      <c r="F6408" t="s">
        <v>127</v>
      </c>
      <c r="G6408" t="s">
        <v>130</v>
      </c>
      <c r="H6408" t="s">
        <v>11</v>
      </c>
      <c r="I6408" t="s">
        <v>13</v>
      </c>
      <c r="J6408" t="s">
        <v>15</v>
      </c>
      <c r="K6408" t="s">
        <v>42</v>
      </c>
      <c r="L6408">
        <v>1</v>
      </c>
      <c r="M6408">
        <v>1006</v>
      </c>
      <c r="O6408" t="s">
        <v>28</v>
      </c>
      <c r="R6408" t="s">
        <v>44</v>
      </c>
      <c r="S6408" s="49" t="str">
        <f t="shared" si="801"/>
        <v>Card</v>
      </c>
      <c r="T6408" s="3">
        <v>0.03</v>
      </c>
      <c r="U6408" s="2">
        <v>2.7225000000000001</v>
      </c>
      <c r="V6408" s="2">
        <v>1.42</v>
      </c>
      <c r="W6408" s="54">
        <f>_xlfn.XLOOKUP(M6408,Market!A:A,Market!F:F,0)</f>
        <v>8.8999999999999996E-2</v>
      </c>
      <c r="X6408" s="55">
        <f t="shared" si="802"/>
        <v>8.1674999999999998E-2</v>
      </c>
      <c r="Y6408" s="55">
        <f t="shared" si="803"/>
        <v>1.3025000000000002</v>
      </c>
      <c r="Z6408" s="54">
        <f t="shared" si="804"/>
        <v>0.47842056932966032</v>
      </c>
      <c r="AA6408" s="49" t="str">
        <f t="shared" ca="1" si="805"/>
        <v>N</v>
      </c>
      <c r="AB6408" s="49">
        <f t="shared" ca="1" si="806"/>
        <v>5</v>
      </c>
      <c r="AC6408" s="49" t="str">
        <f t="shared" ca="1" si="807"/>
        <v>N</v>
      </c>
    </row>
    <row r="6409" spans="1:29" x14ac:dyDescent="0.25">
      <c r="A6409">
        <v>4706</v>
      </c>
      <c r="B6409" s="9">
        <v>43569</v>
      </c>
      <c r="C6409" s="50" t="str">
        <f t="shared" si="800"/>
        <v>N</v>
      </c>
      <c r="D6409" s="52">
        <f>_xlfn.XLOOKUP(B6409,Cal_Date!B:B,Cal_Date!A:A,0)</f>
        <v>3</v>
      </c>
      <c r="E6409">
        <v>2019</v>
      </c>
      <c r="F6409" t="s">
        <v>127</v>
      </c>
      <c r="G6409" t="s">
        <v>130</v>
      </c>
      <c r="H6409" t="s">
        <v>11</v>
      </c>
      <c r="I6409" t="s">
        <v>13</v>
      </c>
      <c r="J6409" t="s">
        <v>15</v>
      </c>
      <c r="K6409" t="s">
        <v>42</v>
      </c>
      <c r="L6409">
        <v>1</v>
      </c>
      <c r="M6409">
        <v>1006</v>
      </c>
      <c r="O6409" t="s">
        <v>28</v>
      </c>
      <c r="R6409" t="s">
        <v>44</v>
      </c>
      <c r="S6409" s="49" t="str">
        <f t="shared" si="801"/>
        <v>Card</v>
      </c>
      <c r="T6409" s="3">
        <v>0.03</v>
      </c>
      <c r="U6409" s="2">
        <v>2.7225000000000001</v>
      </c>
      <c r="V6409" s="2">
        <v>1.42</v>
      </c>
      <c r="W6409" s="54">
        <f>_xlfn.XLOOKUP(M6409,Market!A:A,Market!F:F,0)</f>
        <v>8.8999999999999996E-2</v>
      </c>
      <c r="X6409" s="55">
        <f t="shared" si="802"/>
        <v>8.1674999999999998E-2</v>
      </c>
      <c r="Y6409" s="55">
        <f t="shared" si="803"/>
        <v>1.3025000000000002</v>
      </c>
      <c r="Z6409" s="54">
        <f t="shared" si="804"/>
        <v>0.47842056932966032</v>
      </c>
      <c r="AA6409" s="49" t="str">
        <f t="shared" ca="1" si="805"/>
        <v>N</v>
      </c>
      <c r="AB6409" s="49">
        <f t="shared" ca="1" si="806"/>
        <v>5</v>
      </c>
      <c r="AC6409" s="49" t="str">
        <f t="shared" ca="1" si="807"/>
        <v>N</v>
      </c>
    </row>
    <row r="6410" spans="1:29" x14ac:dyDescent="0.25">
      <c r="A6410">
        <v>4707</v>
      </c>
      <c r="B6410" s="9">
        <v>43569</v>
      </c>
      <c r="C6410" s="50" t="str">
        <f t="shared" si="800"/>
        <v>N</v>
      </c>
      <c r="D6410" s="52">
        <f>_xlfn.XLOOKUP(B6410,Cal_Date!B:B,Cal_Date!A:A,0)</f>
        <v>3</v>
      </c>
      <c r="E6410">
        <v>2019</v>
      </c>
      <c r="F6410" t="s">
        <v>127</v>
      </c>
      <c r="G6410" t="s">
        <v>130</v>
      </c>
      <c r="H6410" t="s">
        <v>11</v>
      </c>
      <c r="I6410" t="s">
        <v>13</v>
      </c>
      <c r="J6410" t="s">
        <v>15</v>
      </c>
      <c r="K6410" t="s">
        <v>42</v>
      </c>
      <c r="L6410">
        <v>2</v>
      </c>
      <c r="M6410">
        <v>1006</v>
      </c>
      <c r="O6410" t="s">
        <v>28</v>
      </c>
      <c r="R6410" t="s">
        <v>44</v>
      </c>
      <c r="S6410" s="49" t="str">
        <f t="shared" si="801"/>
        <v>Card</v>
      </c>
      <c r="T6410" s="3">
        <v>0.03</v>
      </c>
      <c r="U6410" s="2">
        <v>5.4450000000000003</v>
      </c>
      <c r="V6410" s="2">
        <v>2.84</v>
      </c>
      <c r="W6410" s="54">
        <f>_xlfn.XLOOKUP(M6410,Market!A:A,Market!F:F,0)</f>
        <v>8.8999999999999996E-2</v>
      </c>
      <c r="X6410" s="55">
        <f t="shared" si="802"/>
        <v>0.16335</v>
      </c>
      <c r="Y6410" s="55">
        <f t="shared" si="803"/>
        <v>2.6050000000000004</v>
      </c>
      <c r="Z6410" s="54">
        <f t="shared" si="804"/>
        <v>0.47842056932966032</v>
      </c>
      <c r="AA6410" s="49" t="str">
        <f t="shared" ca="1" si="805"/>
        <v>N</v>
      </c>
      <c r="AB6410" s="49">
        <f t="shared" ca="1" si="806"/>
        <v>5</v>
      </c>
      <c r="AC6410" s="49" t="str">
        <f t="shared" ca="1" si="807"/>
        <v>N</v>
      </c>
    </row>
    <row r="6411" spans="1:29" x14ac:dyDescent="0.25">
      <c r="A6411">
        <v>4708</v>
      </c>
      <c r="B6411" s="9">
        <v>43569</v>
      </c>
      <c r="C6411" s="50" t="str">
        <f t="shared" si="800"/>
        <v>N</v>
      </c>
      <c r="D6411" s="52">
        <f>_xlfn.XLOOKUP(B6411,Cal_Date!B:B,Cal_Date!A:A,0)</f>
        <v>3</v>
      </c>
      <c r="E6411">
        <v>2019</v>
      </c>
      <c r="F6411" t="s">
        <v>127</v>
      </c>
      <c r="G6411" t="s">
        <v>130</v>
      </c>
      <c r="H6411" t="s">
        <v>11</v>
      </c>
      <c r="I6411" t="s">
        <v>11</v>
      </c>
      <c r="J6411" t="s">
        <v>15</v>
      </c>
      <c r="K6411" t="s">
        <v>42</v>
      </c>
      <c r="L6411">
        <v>1</v>
      </c>
      <c r="M6411">
        <v>1004</v>
      </c>
      <c r="O6411" t="s">
        <v>28</v>
      </c>
      <c r="R6411" t="s">
        <v>44</v>
      </c>
      <c r="S6411" s="49" t="str">
        <f t="shared" si="801"/>
        <v>Card</v>
      </c>
      <c r="T6411" s="3">
        <v>0.03</v>
      </c>
      <c r="U6411" s="2">
        <v>2.6500000000000004</v>
      </c>
      <c r="V6411" s="2">
        <v>0.87</v>
      </c>
      <c r="W6411" s="54">
        <f>_xlfn.XLOOKUP(M6411,Market!A:A,Market!F:F,0)</f>
        <v>0.06</v>
      </c>
      <c r="X6411" s="55">
        <f t="shared" si="802"/>
        <v>7.9500000000000001E-2</v>
      </c>
      <c r="Y6411" s="55">
        <f t="shared" si="803"/>
        <v>1.7800000000000002</v>
      </c>
      <c r="Z6411" s="54">
        <f t="shared" si="804"/>
        <v>0.67169811320754713</v>
      </c>
      <c r="AA6411" s="49" t="str">
        <f t="shared" ca="1" si="805"/>
        <v>N</v>
      </c>
      <c r="AB6411" s="49">
        <f t="shared" ca="1" si="806"/>
        <v>5</v>
      </c>
      <c r="AC6411" s="49" t="str">
        <f t="shared" ca="1" si="807"/>
        <v>N</v>
      </c>
    </row>
    <row r="6412" spans="1:29" x14ac:dyDescent="0.25">
      <c r="A6412">
        <v>4709</v>
      </c>
      <c r="B6412" s="9">
        <v>43569</v>
      </c>
      <c r="C6412" s="50" t="str">
        <f t="shared" si="800"/>
        <v>N</v>
      </c>
      <c r="D6412" s="52">
        <f>_xlfn.XLOOKUP(B6412,Cal_Date!B:B,Cal_Date!A:A,0)</f>
        <v>3</v>
      </c>
      <c r="E6412">
        <v>2019</v>
      </c>
      <c r="F6412" t="s">
        <v>127</v>
      </c>
      <c r="G6412" t="s">
        <v>130</v>
      </c>
      <c r="H6412" t="s">
        <v>48</v>
      </c>
      <c r="I6412" t="s">
        <v>18</v>
      </c>
      <c r="J6412" t="s">
        <v>10</v>
      </c>
      <c r="K6412" t="s">
        <v>43</v>
      </c>
      <c r="L6412">
        <v>2</v>
      </c>
      <c r="M6412">
        <v>1004</v>
      </c>
      <c r="O6412" t="s">
        <v>28</v>
      </c>
      <c r="R6412" t="s">
        <v>44</v>
      </c>
      <c r="S6412" s="49" t="str">
        <f t="shared" si="801"/>
        <v>Card</v>
      </c>
      <c r="T6412" s="3">
        <v>0.03</v>
      </c>
      <c r="U6412" s="2">
        <v>14.84</v>
      </c>
      <c r="V6412" s="2">
        <v>2.92</v>
      </c>
      <c r="W6412" s="54">
        <f>_xlfn.XLOOKUP(M6412,Market!A:A,Market!F:F,0)</f>
        <v>0.06</v>
      </c>
      <c r="X6412" s="55">
        <f t="shared" si="802"/>
        <v>0.44519999999999998</v>
      </c>
      <c r="Y6412" s="55">
        <f t="shared" si="803"/>
        <v>11.92</v>
      </c>
      <c r="Z6412" s="54">
        <f t="shared" si="804"/>
        <v>0.80323450134770891</v>
      </c>
      <c r="AA6412" s="49" t="str">
        <f t="shared" ca="1" si="805"/>
        <v>N</v>
      </c>
      <c r="AB6412" s="49">
        <f t="shared" ca="1" si="806"/>
        <v>5</v>
      </c>
      <c r="AC6412" s="49" t="str">
        <f t="shared" ca="1" si="807"/>
        <v>N</v>
      </c>
    </row>
    <row r="6413" spans="1:29" x14ac:dyDescent="0.25">
      <c r="A6413">
        <v>4710</v>
      </c>
      <c r="B6413" s="9">
        <v>43569</v>
      </c>
      <c r="C6413" s="50" t="str">
        <f t="shared" si="800"/>
        <v>N</v>
      </c>
      <c r="D6413" s="52">
        <f>_xlfn.XLOOKUP(B6413,Cal_Date!B:B,Cal_Date!A:A,0)</f>
        <v>3</v>
      </c>
      <c r="E6413">
        <v>2019</v>
      </c>
      <c r="F6413" t="s">
        <v>127</v>
      </c>
      <c r="G6413" t="s">
        <v>130</v>
      </c>
      <c r="H6413" t="s">
        <v>14</v>
      </c>
      <c r="I6413" t="s">
        <v>18</v>
      </c>
      <c r="J6413" t="s">
        <v>15</v>
      </c>
      <c r="K6413" t="s">
        <v>43</v>
      </c>
      <c r="L6413">
        <v>1</v>
      </c>
      <c r="M6413">
        <v>1000</v>
      </c>
      <c r="O6413" t="s">
        <v>25</v>
      </c>
      <c r="R6413" t="s">
        <v>44</v>
      </c>
      <c r="S6413" s="49" t="str">
        <f t="shared" si="801"/>
        <v>Card</v>
      </c>
      <c r="T6413" s="3">
        <v>0.03</v>
      </c>
      <c r="U6413" s="2">
        <v>7.0200000000000005</v>
      </c>
      <c r="V6413" s="2">
        <v>2.1</v>
      </c>
      <c r="W6413" s="54">
        <f>_xlfn.XLOOKUP(M6413,Market!A:A,Market!F:F,0)</f>
        <v>0.08</v>
      </c>
      <c r="X6413" s="55">
        <f t="shared" si="802"/>
        <v>0.21060000000000001</v>
      </c>
      <c r="Y6413" s="55">
        <f t="shared" si="803"/>
        <v>4.92</v>
      </c>
      <c r="Z6413" s="54">
        <f t="shared" si="804"/>
        <v>0.70085470085470081</v>
      </c>
      <c r="AA6413" s="49" t="str">
        <f t="shared" ca="1" si="805"/>
        <v>N</v>
      </c>
      <c r="AB6413" s="49">
        <f t="shared" ca="1" si="806"/>
        <v>5</v>
      </c>
      <c r="AC6413" s="49" t="str">
        <f t="shared" ca="1" si="807"/>
        <v>N</v>
      </c>
    </row>
    <row r="6414" spans="1:29" x14ac:dyDescent="0.25">
      <c r="A6414">
        <v>4711</v>
      </c>
      <c r="B6414" s="9">
        <v>43569</v>
      </c>
      <c r="C6414" s="50" t="str">
        <f t="shared" si="800"/>
        <v>N</v>
      </c>
      <c r="D6414" s="52">
        <f>_xlfn.XLOOKUP(B6414,Cal_Date!B:B,Cal_Date!A:A,0)</f>
        <v>3</v>
      </c>
      <c r="E6414">
        <v>2019</v>
      </c>
      <c r="F6414" t="s">
        <v>127</v>
      </c>
      <c r="G6414" t="s">
        <v>130</v>
      </c>
      <c r="H6414" t="s">
        <v>11</v>
      </c>
      <c r="I6414" t="s">
        <v>11</v>
      </c>
      <c r="J6414" t="s">
        <v>15</v>
      </c>
      <c r="K6414" t="s">
        <v>42</v>
      </c>
      <c r="L6414">
        <v>2</v>
      </c>
      <c r="M6414">
        <v>1000</v>
      </c>
      <c r="O6414" t="s">
        <v>25</v>
      </c>
      <c r="R6414" t="s">
        <v>44</v>
      </c>
      <c r="S6414" s="49" t="str">
        <f t="shared" si="801"/>
        <v>Card</v>
      </c>
      <c r="T6414" s="3">
        <v>0.03</v>
      </c>
      <c r="U6414" s="2">
        <v>5.4</v>
      </c>
      <c r="V6414" s="2">
        <v>1.74</v>
      </c>
      <c r="W6414" s="54">
        <f>_xlfn.XLOOKUP(M6414,Market!A:A,Market!F:F,0)</f>
        <v>0.08</v>
      </c>
      <c r="X6414" s="55">
        <f t="shared" si="802"/>
        <v>0.16200000000000001</v>
      </c>
      <c r="Y6414" s="55">
        <f t="shared" si="803"/>
        <v>3.66</v>
      </c>
      <c r="Z6414" s="54">
        <f t="shared" si="804"/>
        <v>0.67777777777777781</v>
      </c>
      <c r="AA6414" s="49" t="str">
        <f t="shared" ca="1" si="805"/>
        <v>N</v>
      </c>
      <c r="AB6414" s="49">
        <f t="shared" ca="1" si="806"/>
        <v>5</v>
      </c>
      <c r="AC6414" s="49" t="str">
        <f t="shared" ca="1" si="807"/>
        <v>N</v>
      </c>
    </row>
    <row r="6415" spans="1:29" x14ac:dyDescent="0.25">
      <c r="A6415">
        <v>4712</v>
      </c>
      <c r="B6415" s="9">
        <v>43569</v>
      </c>
      <c r="C6415" s="50" t="str">
        <f t="shared" si="800"/>
        <v>N</v>
      </c>
      <c r="D6415" s="52">
        <f>_xlfn.XLOOKUP(B6415,Cal_Date!B:B,Cal_Date!A:A,0)</f>
        <v>3</v>
      </c>
      <c r="E6415">
        <v>2019</v>
      </c>
      <c r="F6415" t="s">
        <v>127</v>
      </c>
      <c r="G6415" t="s">
        <v>130</v>
      </c>
      <c r="H6415" t="s">
        <v>11</v>
      </c>
      <c r="I6415" t="s">
        <v>11</v>
      </c>
      <c r="J6415" t="s">
        <v>15</v>
      </c>
      <c r="K6415" t="s">
        <v>42</v>
      </c>
      <c r="L6415">
        <v>1</v>
      </c>
      <c r="M6415">
        <v>1000</v>
      </c>
      <c r="O6415" t="s">
        <v>25</v>
      </c>
      <c r="R6415" t="s">
        <v>44</v>
      </c>
      <c r="S6415" s="49" t="str">
        <f t="shared" si="801"/>
        <v>Card</v>
      </c>
      <c r="T6415" s="3">
        <v>0.03</v>
      </c>
      <c r="U6415" s="2">
        <v>2.7</v>
      </c>
      <c r="V6415" s="2">
        <v>0.87</v>
      </c>
      <c r="W6415" s="54">
        <f>_xlfn.XLOOKUP(M6415,Market!A:A,Market!F:F,0)</f>
        <v>0.08</v>
      </c>
      <c r="X6415" s="55">
        <f t="shared" si="802"/>
        <v>8.1000000000000003E-2</v>
      </c>
      <c r="Y6415" s="55">
        <f t="shared" si="803"/>
        <v>1.83</v>
      </c>
      <c r="Z6415" s="54">
        <f t="shared" si="804"/>
        <v>0.67777777777777781</v>
      </c>
      <c r="AA6415" s="49" t="str">
        <f t="shared" ca="1" si="805"/>
        <v>N</v>
      </c>
      <c r="AB6415" s="49">
        <f t="shared" ca="1" si="806"/>
        <v>5</v>
      </c>
      <c r="AC6415" s="49" t="str">
        <f t="shared" ca="1" si="807"/>
        <v>N</v>
      </c>
    </row>
    <row r="6416" spans="1:29" x14ac:dyDescent="0.25">
      <c r="A6416">
        <v>4713</v>
      </c>
      <c r="B6416" s="9">
        <v>43569</v>
      </c>
      <c r="C6416" s="50" t="str">
        <f t="shared" si="800"/>
        <v>N</v>
      </c>
      <c r="D6416" s="52">
        <f>_xlfn.XLOOKUP(B6416,Cal_Date!B:B,Cal_Date!A:A,0)</f>
        <v>3</v>
      </c>
      <c r="E6416">
        <v>2019</v>
      </c>
      <c r="F6416" t="s">
        <v>127</v>
      </c>
      <c r="G6416" t="s">
        <v>130</v>
      </c>
      <c r="H6416" t="s">
        <v>11</v>
      </c>
      <c r="I6416" t="s">
        <v>13</v>
      </c>
      <c r="J6416" t="s">
        <v>15</v>
      </c>
      <c r="K6416" t="s">
        <v>42</v>
      </c>
      <c r="L6416">
        <v>1</v>
      </c>
      <c r="M6416">
        <v>1008</v>
      </c>
      <c r="O6416" t="s">
        <v>28</v>
      </c>
      <c r="R6416" t="s">
        <v>44</v>
      </c>
      <c r="S6416" s="49" t="str">
        <f t="shared" si="801"/>
        <v>Card</v>
      </c>
      <c r="T6416" s="3">
        <v>0.03</v>
      </c>
      <c r="U6416" s="2">
        <v>2.7225000000000001</v>
      </c>
      <c r="V6416" s="2">
        <v>1.42</v>
      </c>
      <c r="W6416" s="54">
        <f>_xlfn.XLOOKUP(M6416,Market!A:A,Market!F:F,0)</f>
        <v>8.8999999999999996E-2</v>
      </c>
      <c r="X6416" s="55">
        <f t="shared" si="802"/>
        <v>8.1674999999999998E-2</v>
      </c>
      <c r="Y6416" s="55">
        <f t="shared" si="803"/>
        <v>1.3025000000000002</v>
      </c>
      <c r="Z6416" s="54">
        <f t="shared" si="804"/>
        <v>0.47842056932966032</v>
      </c>
      <c r="AA6416" s="49" t="str">
        <f t="shared" ca="1" si="805"/>
        <v>N</v>
      </c>
      <c r="AB6416" s="49">
        <f t="shared" ca="1" si="806"/>
        <v>5</v>
      </c>
      <c r="AC6416" s="49" t="str">
        <f t="shared" ca="1" si="807"/>
        <v>N</v>
      </c>
    </row>
    <row r="6417" spans="1:29" x14ac:dyDescent="0.25">
      <c r="A6417">
        <v>4714</v>
      </c>
      <c r="B6417" s="9">
        <v>43569</v>
      </c>
      <c r="C6417" s="50" t="str">
        <f t="shared" si="800"/>
        <v>N</v>
      </c>
      <c r="D6417" s="52">
        <f>_xlfn.XLOOKUP(B6417,Cal_Date!B:B,Cal_Date!A:A,0)</f>
        <v>3</v>
      </c>
      <c r="E6417">
        <v>2019</v>
      </c>
      <c r="F6417" t="s">
        <v>127</v>
      </c>
      <c r="G6417" t="s">
        <v>130</v>
      </c>
      <c r="H6417" t="s">
        <v>11</v>
      </c>
      <c r="I6417" t="s">
        <v>13</v>
      </c>
      <c r="J6417" t="s">
        <v>15</v>
      </c>
      <c r="K6417" t="s">
        <v>42</v>
      </c>
      <c r="L6417">
        <v>1</v>
      </c>
      <c r="M6417">
        <v>1008</v>
      </c>
      <c r="O6417" t="s">
        <v>28</v>
      </c>
      <c r="R6417" t="s">
        <v>44</v>
      </c>
      <c r="S6417" s="49" t="str">
        <f t="shared" si="801"/>
        <v>Card</v>
      </c>
      <c r="T6417" s="3">
        <v>0.03</v>
      </c>
      <c r="U6417" s="2">
        <v>2.7225000000000001</v>
      </c>
      <c r="V6417" s="2">
        <v>1.42</v>
      </c>
      <c r="W6417" s="54">
        <f>_xlfn.XLOOKUP(M6417,Market!A:A,Market!F:F,0)</f>
        <v>8.8999999999999996E-2</v>
      </c>
      <c r="X6417" s="55">
        <f t="shared" si="802"/>
        <v>8.1674999999999998E-2</v>
      </c>
      <c r="Y6417" s="55">
        <f t="shared" si="803"/>
        <v>1.3025000000000002</v>
      </c>
      <c r="Z6417" s="54">
        <f t="shared" si="804"/>
        <v>0.47842056932966032</v>
      </c>
      <c r="AA6417" s="49" t="str">
        <f t="shared" ca="1" si="805"/>
        <v>N</v>
      </c>
      <c r="AB6417" s="49">
        <f t="shared" ca="1" si="806"/>
        <v>5</v>
      </c>
      <c r="AC6417" s="49" t="str">
        <f t="shared" ca="1" si="807"/>
        <v>N</v>
      </c>
    </row>
    <row r="6418" spans="1:29" x14ac:dyDescent="0.25">
      <c r="A6418">
        <v>4715</v>
      </c>
      <c r="B6418" s="9">
        <v>43569</v>
      </c>
      <c r="C6418" s="50" t="str">
        <f t="shared" si="800"/>
        <v>N</v>
      </c>
      <c r="D6418" s="52">
        <f>_xlfn.XLOOKUP(B6418,Cal_Date!B:B,Cal_Date!A:A,0)</f>
        <v>3</v>
      </c>
      <c r="E6418">
        <v>2019</v>
      </c>
      <c r="F6418" t="s">
        <v>127</v>
      </c>
      <c r="G6418" t="s">
        <v>130</v>
      </c>
      <c r="H6418" t="s">
        <v>11</v>
      </c>
      <c r="I6418" t="s">
        <v>18</v>
      </c>
      <c r="J6418" t="s">
        <v>15</v>
      </c>
      <c r="K6418" t="s">
        <v>42</v>
      </c>
      <c r="L6418">
        <v>1</v>
      </c>
      <c r="M6418">
        <v>1009</v>
      </c>
      <c r="O6418" t="s">
        <v>28</v>
      </c>
      <c r="R6418" t="s">
        <v>44</v>
      </c>
      <c r="S6418" s="49" t="str">
        <f t="shared" si="801"/>
        <v>Card</v>
      </c>
      <c r="T6418" s="3">
        <v>0.03</v>
      </c>
      <c r="U6418" s="2">
        <v>2.7225000000000001</v>
      </c>
      <c r="V6418" s="2">
        <v>1.4</v>
      </c>
      <c r="W6418" s="54">
        <f>_xlfn.XLOOKUP(M6418,Market!A:A,Market!F:F,0)</f>
        <v>8.8999999999999996E-2</v>
      </c>
      <c r="X6418" s="55">
        <f t="shared" si="802"/>
        <v>8.1674999999999998E-2</v>
      </c>
      <c r="Y6418" s="55">
        <f t="shared" si="803"/>
        <v>1.3225000000000002</v>
      </c>
      <c r="Z6418" s="54">
        <f t="shared" si="804"/>
        <v>0.48576675849403128</v>
      </c>
      <c r="AA6418" s="49" t="str">
        <f t="shared" ca="1" si="805"/>
        <v>N</v>
      </c>
      <c r="AB6418" s="49">
        <f t="shared" ca="1" si="806"/>
        <v>5</v>
      </c>
      <c r="AC6418" s="49" t="str">
        <f t="shared" ca="1" si="807"/>
        <v>N</v>
      </c>
    </row>
    <row r="6419" spans="1:29" x14ac:dyDescent="0.25">
      <c r="A6419">
        <v>4716</v>
      </c>
      <c r="B6419" s="9">
        <v>43569</v>
      </c>
      <c r="C6419" s="50" t="str">
        <f t="shared" si="800"/>
        <v>N</v>
      </c>
      <c r="D6419" s="52">
        <f>_xlfn.XLOOKUP(B6419,Cal_Date!B:B,Cal_Date!A:A,0)</f>
        <v>3</v>
      </c>
      <c r="E6419">
        <v>2019</v>
      </c>
      <c r="F6419" t="s">
        <v>127</v>
      </c>
      <c r="G6419" t="s">
        <v>130</v>
      </c>
      <c r="H6419" t="s">
        <v>14</v>
      </c>
      <c r="I6419" t="s">
        <v>18</v>
      </c>
      <c r="J6419" t="s">
        <v>15</v>
      </c>
      <c r="K6419" t="s">
        <v>43</v>
      </c>
      <c r="L6419">
        <v>2</v>
      </c>
      <c r="M6419">
        <v>1010</v>
      </c>
      <c r="O6419" t="s">
        <v>25</v>
      </c>
      <c r="R6419" t="s">
        <v>44</v>
      </c>
      <c r="S6419" s="49" t="str">
        <f t="shared" si="801"/>
        <v>Card</v>
      </c>
      <c r="T6419" s="3">
        <v>0.03</v>
      </c>
      <c r="U6419" s="2">
        <v>15.120000000000001</v>
      </c>
      <c r="V6419" s="2">
        <v>4.4400000000000004</v>
      </c>
      <c r="W6419" s="54">
        <f>_xlfn.XLOOKUP(M6419,Market!A:A,Market!F:F,0)</f>
        <v>0.08</v>
      </c>
      <c r="X6419" s="55">
        <f t="shared" si="802"/>
        <v>0.4536</v>
      </c>
      <c r="Y6419" s="55">
        <f t="shared" si="803"/>
        <v>10.68</v>
      </c>
      <c r="Z6419" s="54">
        <f t="shared" si="804"/>
        <v>0.70634920634920628</v>
      </c>
      <c r="AA6419" s="49" t="str">
        <f t="shared" ca="1" si="805"/>
        <v>N</v>
      </c>
      <c r="AB6419" s="49">
        <f t="shared" ca="1" si="806"/>
        <v>5</v>
      </c>
      <c r="AC6419" s="49" t="str">
        <f t="shared" ca="1" si="807"/>
        <v>N</v>
      </c>
    </row>
    <row r="6420" spans="1:29" x14ac:dyDescent="0.25">
      <c r="A6420">
        <v>4717</v>
      </c>
      <c r="B6420" s="9">
        <v>43569</v>
      </c>
      <c r="C6420" s="50" t="str">
        <f t="shared" si="800"/>
        <v>N</v>
      </c>
      <c r="D6420" s="52">
        <f>_xlfn.XLOOKUP(B6420,Cal_Date!B:B,Cal_Date!A:A,0)</f>
        <v>3</v>
      </c>
      <c r="E6420">
        <v>2019</v>
      </c>
      <c r="F6420" t="s">
        <v>127</v>
      </c>
      <c r="G6420" t="s">
        <v>130</v>
      </c>
      <c r="H6420" t="s">
        <v>11</v>
      </c>
      <c r="I6420" t="s">
        <v>13</v>
      </c>
      <c r="J6420" t="s">
        <v>15</v>
      </c>
      <c r="K6420" t="s">
        <v>42</v>
      </c>
      <c r="L6420">
        <v>1</v>
      </c>
      <c r="M6420">
        <v>1008</v>
      </c>
      <c r="O6420" t="s">
        <v>28</v>
      </c>
      <c r="R6420" t="s">
        <v>44</v>
      </c>
      <c r="S6420" s="49" t="str">
        <f t="shared" si="801"/>
        <v>Card</v>
      </c>
      <c r="T6420" s="3">
        <v>0.03</v>
      </c>
      <c r="U6420" s="2">
        <v>2.7225000000000001</v>
      </c>
      <c r="V6420" s="2">
        <v>1.42</v>
      </c>
      <c r="W6420" s="54">
        <f>_xlfn.XLOOKUP(M6420,Market!A:A,Market!F:F,0)</f>
        <v>8.8999999999999996E-2</v>
      </c>
      <c r="X6420" s="55">
        <f t="shared" si="802"/>
        <v>8.1674999999999998E-2</v>
      </c>
      <c r="Y6420" s="55">
        <f t="shared" si="803"/>
        <v>1.3025000000000002</v>
      </c>
      <c r="Z6420" s="54">
        <f t="shared" si="804"/>
        <v>0.47842056932966032</v>
      </c>
      <c r="AA6420" s="49" t="str">
        <f t="shared" ca="1" si="805"/>
        <v>N</v>
      </c>
      <c r="AB6420" s="49">
        <f t="shared" ca="1" si="806"/>
        <v>5</v>
      </c>
      <c r="AC6420" s="49" t="str">
        <f t="shared" ca="1" si="807"/>
        <v>N</v>
      </c>
    </row>
    <row r="6421" spans="1:29" x14ac:dyDescent="0.25">
      <c r="A6421">
        <v>4718</v>
      </c>
      <c r="B6421" s="9">
        <v>43569</v>
      </c>
      <c r="C6421" s="50" t="str">
        <f t="shared" si="800"/>
        <v>N</v>
      </c>
      <c r="D6421" s="52">
        <f>_xlfn.XLOOKUP(B6421,Cal_Date!B:B,Cal_Date!A:A,0)</f>
        <v>3</v>
      </c>
      <c r="E6421">
        <v>2019</v>
      </c>
      <c r="F6421" t="s">
        <v>127</v>
      </c>
      <c r="G6421" t="s">
        <v>130</v>
      </c>
      <c r="H6421" t="s">
        <v>48</v>
      </c>
      <c r="I6421" t="s">
        <v>18</v>
      </c>
      <c r="J6421" t="s">
        <v>10</v>
      </c>
      <c r="K6421" t="s">
        <v>43</v>
      </c>
      <c r="L6421">
        <v>1</v>
      </c>
      <c r="M6421">
        <v>1008</v>
      </c>
      <c r="O6421" t="s">
        <v>28</v>
      </c>
      <c r="R6421" t="s">
        <v>44</v>
      </c>
      <c r="S6421" s="49" t="str">
        <f t="shared" si="801"/>
        <v>Card</v>
      </c>
      <c r="T6421" s="3">
        <v>0.03</v>
      </c>
      <c r="U6421" s="2">
        <v>7.6229999999999993</v>
      </c>
      <c r="V6421" s="2">
        <v>1.46</v>
      </c>
      <c r="W6421" s="54">
        <f>_xlfn.XLOOKUP(M6421,Market!A:A,Market!F:F,0)</f>
        <v>8.8999999999999996E-2</v>
      </c>
      <c r="X6421" s="55">
        <f t="shared" si="802"/>
        <v>0.22868999999999998</v>
      </c>
      <c r="Y6421" s="55">
        <f t="shared" si="803"/>
        <v>6.1629999999999994</v>
      </c>
      <c r="Z6421" s="54">
        <f t="shared" si="804"/>
        <v>0.80847435392889933</v>
      </c>
      <c r="AA6421" s="49" t="str">
        <f t="shared" ca="1" si="805"/>
        <v>N</v>
      </c>
      <c r="AB6421" s="49">
        <f t="shared" ca="1" si="806"/>
        <v>5</v>
      </c>
      <c r="AC6421" s="49" t="str">
        <f t="shared" ca="1" si="807"/>
        <v>N</v>
      </c>
    </row>
    <row r="6422" spans="1:29" x14ac:dyDescent="0.25">
      <c r="A6422">
        <v>4719</v>
      </c>
      <c r="B6422" s="9">
        <v>43569</v>
      </c>
      <c r="C6422" s="50" t="str">
        <f t="shared" si="800"/>
        <v>N</v>
      </c>
      <c r="D6422" s="52">
        <f>_xlfn.XLOOKUP(B6422,Cal_Date!B:B,Cal_Date!A:A,0)</f>
        <v>3</v>
      </c>
      <c r="E6422">
        <v>2019</v>
      </c>
      <c r="F6422" t="s">
        <v>127</v>
      </c>
      <c r="G6422" t="s">
        <v>130</v>
      </c>
      <c r="H6422" t="s">
        <v>48</v>
      </c>
      <c r="I6422" t="s">
        <v>18</v>
      </c>
      <c r="J6422" t="s">
        <v>10</v>
      </c>
      <c r="K6422" t="s">
        <v>43</v>
      </c>
      <c r="L6422">
        <v>1</v>
      </c>
      <c r="M6422">
        <v>1008</v>
      </c>
      <c r="O6422" t="s">
        <v>28</v>
      </c>
      <c r="R6422" t="s">
        <v>44</v>
      </c>
      <c r="S6422" s="49" t="str">
        <f t="shared" si="801"/>
        <v>Card</v>
      </c>
      <c r="T6422" s="3">
        <v>0.03</v>
      </c>
      <c r="U6422" s="2">
        <v>7.6229999999999993</v>
      </c>
      <c r="V6422" s="2">
        <v>1.46</v>
      </c>
      <c r="W6422" s="54">
        <f>_xlfn.XLOOKUP(M6422,Market!A:A,Market!F:F,0)</f>
        <v>8.8999999999999996E-2</v>
      </c>
      <c r="X6422" s="55">
        <f t="shared" si="802"/>
        <v>0.22868999999999998</v>
      </c>
      <c r="Y6422" s="55">
        <f t="shared" si="803"/>
        <v>6.1629999999999994</v>
      </c>
      <c r="Z6422" s="54">
        <f t="shared" si="804"/>
        <v>0.80847435392889933</v>
      </c>
      <c r="AA6422" s="49" t="str">
        <f t="shared" ca="1" si="805"/>
        <v>N</v>
      </c>
      <c r="AB6422" s="49">
        <f t="shared" ca="1" si="806"/>
        <v>5</v>
      </c>
      <c r="AC6422" s="49" t="str">
        <f t="shared" ca="1" si="807"/>
        <v>N</v>
      </c>
    </row>
    <row r="6423" spans="1:29" x14ac:dyDescent="0.25">
      <c r="A6423">
        <v>4720</v>
      </c>
      <c r="B6423" s="9">
        <v>43569</v>
      </c>
      <c r="C6423" s="50" t="str">
        <f t="shared" si="800"/>
        <v>N</v>
      </c>
      <c r="D6423" s="52">
        <f>_xlfn.XLOOKUP(B6423,Cal_Date!B:B,Cal_Date!A:A,0)</f>
        <v>3</v>
      </c>
      <c r="E6423">
        <v>2019</v>
      </c>
      <c r="F6423" t="s">
        <v>127</v>
      </c>
      <c r="G6423" t="s">
        <v>130</v>
      </c>
      <c r="H6423" t="s">
        <v>11</v>
      </c>
      <c r="I6423" t="s">
        <v>11</v>
      </c>
      <c r="J6423" t="s">
        <v>15</v>
      </c>
      <c r="K6423" t="s">
        <v>42</v>
      </c>
      <c r="L6423">
        <v>1</v>
      </c>
      <c r="M6423">
        <v>1004</v>
      </c>
      <c r="O6423" t="s">
        <v>28</v>
      </c>
      <c r="R6423" t="s">
        <v>44</v>
      </c>
      <c r="S6423" s="49" t="str">
        <f t="shared" si="801"/>
        <v>Card</v>
      </c>
      <c r="T6423" s="3">
        <v>0.03</v>
      </c>
      <c r="U6423" s="2">
        <v>2.6500000000000004</v>
      </c>
      <c r="V6423" s="2">
        <v>0.87</v>
      </c>
      <c r="W6423" s="54">
        <f>_xlfn.XLOOKUP(M6423,Market!A:A,Market!F:F,0)</f>
        <v>0.06</v>
      </c>
      <c r="X6423" s="55">
        <f t="shared" si="802"/>
        <v>7.9500000000000001E-2</v>
      </c>
      <c r="Y6423" s="55">
        <f t="shared" si="803"/>
        <v>1.7800000000000002</v>
      </c>
      <c r="Z6423" s="54">
        <f t="shared" si="804"/>
        <v>0.67169811320754713</v>
      </c>
      <c r="AA6423" s="49" t="str">
        <f t="shared" ca="1" si="805"/>
        <v>N</v>
      </c>
      <c r="AB6423" s="49">
        <f t="shared" ca="1" si="806"/>
        <v>5</v>
      </c>
      <c r="AC6423" s="49" t="str">
        <f t="shared" ca="1" si="807"/>
        <v>N</v>
      </c>
    </row>
    <row r="6424" spans="1:29" x14ac:dyDescent="0.25">
      <c r="A6424">
        <v>4721</v>
      </c>
      <c r="B6424" s="9">
        <v>43569</v>
      </c>
      <c r="C6424" s="50" t="str">
        <f t="shared" si="800"/>
        <v>N</v>
      </c>
      <c r="D6424" s="52">
        <f>_xlfn.XLOOKUP(B6424,Cal_Date!B:B,Cal_Date!A:A,0)</f>
        <v>3</v>
      </c>
      <c r="E6424">
        <v>2019</v>
      </c>
      <c r="F6424" t="s">
        <v>127</v>
      </c>
      <c r="G6424" t="s">
        <v>130</v>
      </c>
      <c r="H6424" t="s">
        <v>11</v>
      </c>
      <c r="I6424" t="s">
        <v>11</v>
      </c>
      <c r="J6424" t="s">
        <v>15</v>
      </c>
      <c r="K6424" t="s">
        <v>42</v>
      </c>
      <c r="L6424">
        <v>1</v>
      </c>
      <c r="M6424">
        <v>1009</v>
      </c>
      <c r="O6424" t="s">
        <v>28</v>
      </c>
      <c r="R6424" t="s">
        <v>44</v>
      </c>
      <c r="S6424" s="49" t="str">
        <f t="shared" si="801"/>
        <v>Card</v>
      </c>
      <c r="T6424" s="3">
        <v>0.03</v>
      </c>
      <c r="U6424" s="2">
        <v>2.7225000000000001</v>
      </c>
      <c r="V6424" s="2">
        <v>0.87</v>
      </c>
      <c r="W6424" s="54">
        <f>_xlfn.XLOOKUP(M6424,Market!A:A,Market!F:F,0)</f>
        <v>8.8999999999999996E-2</v>
      </c>
      <c r="X6424" s="55">
        <f t="shared" si="802"/>
        <v>8.1674999999999998E-2</v>
      </c>
      <c r="Y6424" s="55">
        <f t="shared" si="803"/>
        <v>1.8525</v>
      </c>
      <c r="Z6424" s="54">
        <f t="shared" si="804"/>
        <v>0.68044077134986225</v>
      </c>
      <c r="AA6424" s="49" t="str">
        <f t="shared" ca="1" si="805"/>
        <v>N</v>
      </c>
      <c r="AB6424" s="49">
        <f t="shared" ca="1" si="806"/>
        <v>5</v>
      </c>
      <c r="AC6424" s="49" t="str">
        <f t="shared" ca="1" si="807"/>
        <v>N</v>
      </c>
    </row>
    <row r="6425" spans="1:29" x14ac:dyDescent="0.25">
      <c r="A6425">
        <v>4722</v>
      </c>
      <c r="B6425" s="9">
        <v>43569</v>
      </c>
      <c r="C6425" s="50" t="str">
        <f t="shared" si="800"/>
        <v>N</v>
      </c>
      <c r="D6425" s="52">
        <f>_xlfn.XLOOKUP(B6425,Cal_Date!B:B,Cal_Date!A:A,0)</f>
        <v>3</v>
      </c>
      <c r="E6425">
        <v>2019</v>
      </c>
      <c r="F6425" t="s">
        <v>127</v>
      </c>
      <c r="G6425" t="s">
        <v>130</v>
      </c>
      <c r="H6425" t="s">
        <v>48</v>
      </c>
      <c r="I6425" t="s">
        <v>18</v>
      </c>
      <c r="J6425" t="s">
        <v>10</v>
      </c>
      <c r="K6425" t="s">
        <v>43</v>
      </c>
      <c r="L6425">
        <v>2</v>
      </c>
      <c r="M6425">
        <v>1010</v>
      </c>
      <c r="O6425" t="s">
        <v>25</v>
      </c>
      <c r="R6425" t="s">
        <v>44</v>
      </c>
      <c r="S6425" s="49" t="str">
        <f t="shared" si="801"/>
        <v>Card</v>
      </c>
      <c r="T6425" s="3">
        <v>0.03</v>
      </c>
      <c r="U6425" s="2">
        <v>15.120000000000001</v>
      </c>
      <c r="V6425" s="2">
        <v>2.92</v>
      </c>
      <c r="W6425" s="54">
        <f>_xlfn.XLOOKUP(M6425,Market!A:A,Market!F:F,0)</f>
        <v>0.08</v>
      </c>
      <c r="X6425" s="55">
        <f t="shared" si="802"/>
        <v>0.4536</v>
      </c>
      <c r="Y6425" s="55">
        <f t="shared" si="803"/>
        <v>12.200000000000001</v>
      </c>
      <c r="Z6425" s="54">
        <f t="shared" si="804"/>
        <v>0.80687830687830686</v>
      </c>
      <c r="AA6425" s="49" t="str">
        <f t="shared" ca="1" si="805"/>
        <v>N</v>
      </c>
      <c r="AB6425" s="49">
        <f t="shared" ca="1" si="806"/>
        <v>5</v>
      </c>
      <c r="AC6425" s="49" t="str">
        <f t="shared" ca="1" si="807"/>
        <v>N</v>
      </c>
    </row>
    <row r="6426" spans="1:29" x14ac:dyDescent="0.25">
      <c r="A6426">
        <v>4723</v>
      </c>
      <c r="B6426" s="9">
        <v>43569</v>
      </c>
      <c r="C6426" s="50" t="str">
        <f t="shared" si="800"/>
        <v>N</v>
      </c>
      <c r="D6426" s="52">
        <f>_xlfn.XLOOKUP(B6426,Cal_Date!B:B,Cal_Date!A:A,0)</f>
        <v>3</v>
      </c>
      <c r="E6426">
        <v>2019</v>
      </c>
      <c r="F6426" t="s">
        <v>127</v>
      </c>
      <c r="G6426" t="s">
        <v>130</v>
      </c>
      <c r="H6426" t="s">
        <v>14</v>
      </c>
      <c r="I6426" t="s">
        <v>13</v>
      </c>
      <c r="J6426" t="s">
        <v>15</v>
      </c>
      <c r="K6426" t="s">
        <v>43</v>
      </c>
      <c r="L6426">
        <v>2</v>
      </c>
      <c r="M6426">
        <v>1011</v>
      </c>
      <c r="O6426" t="s">
        <v>25</v>
      </c>
      <c r="R6426" t="s">
        <v>44</v>
      </c>
      <c r="S6426" s="49" t="str">
        <f t="shared" si="801"/>
        <v>Card</v>
      </c>
      <c r="T6426" s="3">
        <v>0.03</v>
      </c>
      <c r="U6426" s="2">
        <v>13.780000000000001</v>
      </c>
      <c r="V6426" s="2">
        <v>4.24</v>
      </c>
      <c r="W6426" s="54">
        <f>_xlfn.XLOOKUP(M6426,Market!A:A,Market!F:F,0)</f>
        <v>0.06</v>
      </c>
      <c r="X6426" s="55">
        <f t="shared" si="802"/>
        <v>0.41340000000000005</v>
      </c>
      <c r="Y6426" s="55">
        <f t="shared" si="803"/>
        <v>9.5400000000000009</v>
      </c>
      <c r="Z6426" s="54">
        <f t="shared" si="804"/>
        <v>0.69230769230769229</v>
      </c>
      <c r="AA6426" s="49" t="str">
        <f t="shared" ca="1" si="805"/>
        <v>N</v>
      </c>
      <c r="AB6426" s="49">
        <f t="shared" ca="1" si="806"/>
        <v>5</v>
      </c>
      <c r="AC6426" s="49" t="str">
        <f t="shared" ca="1" si="807"/>
        <v>N</v>
      </c>
    </row>
    <row r="6427" spans="1:29" x14ac:dyDescent="0.25">
      <c r="A6427">
        <v>4724</v>
      </c>
      <c r="B6427" s="9">
        <v>43569</v>
      </c>
      <c r="C6427" s="50" t="str">
        <f t="shared" si="800"/>
        <v>N</v>
      </c>
      <c r="D6427" s="52">
        <f>_xlfn.XLOOKUP(B6427,Cal_Date!B:B,Cal_Date!A:A,0)</f>
        <v>3</v>
      </c>
      <c r="E6427">
        <v>2019</v>
      </c>
      <c r="F6427" t="s">
        <v>127</v>
      </c>
      <c r="G6427" t="s">
        <v>130</v>
      </c>
      <c r="H6427" t="s">
        <v>11</v>
      </c>
      <c r="I6427" t="s">
        <v>13</v>
      </c>
      <c r="J6427" t="s">
        <v>15</v>
      </c>
      <c r="K6427" t="s">
        <v>42</v>
      </c>
      <c r="L6427">
        <v>1</v>
      </c>
      <c r="M6427">
        <v>1011</v>
      </c>
      <c r="O6427" t="s">
        <v>25</v>
      </c>
      <c r="R6427" t="s">
        <v>46</v>
      </c>
      <c r="S6427" s="49" t="str">
        <f t="shared" si="801"/>
        <v>Card</v>
      </c>
      <c r="T6427" s="3">
        <v>0.04</v>
      </c>
      <c r="U6427" s="2">
        <v>2.6500000000000004</v>
      </c>
      <c r="V6427" s="2">
        <v>1.42</v>
      </c>
      <c r="W6427" s="54">
        <f>_xlfn.XLOOKUP(M6427,Market!A:A,Market!F:F,0)</f>
        <v>0.06</v>
      </c>
      <c r="X6427" s="55">
        <f t="shared" si="802"/>
        <v>0.10600000000000001</v>
      </c>
      <c r="Y6427" s="55">
        <f t="shared" si="803"/>
        <v>1.2300000000000004</v>
      </c>
      <c r="Z6427" s="54">
        <f t="shared" si="804"/>
        <v>0.46415094339622653</v>
      </c>
      <c r="AA6427" s="49" t="str">
        <f t="shared" ca="1" si="805"/>
        <v>N</v>
      </c>
      <c r="AB6427" s="49">
        <f t="shared" ca="1" si="806"/>
        <v>5</v>
      </c>
      <c r="AC6427" s="49" t="str">
        <f t="shared" ca="1" si="807"/>
        <v>N</v>
      </c>
    </row>
    <row r="6428" spans="1:29" x14ac:dyDescent="0.25">
      <c r="A6428">
        <v>4725</v>
      </c>
      <c r="B6428" s="9">
        <v>43569</v>
      </c>
      <c r="C6428" s="50" t="str">
        <f t="shared" si="800"/>
        <v>N</v>
      </c>
      <c r="D6428" s="52">
        <f>_xlfn.XLOOKUP(B6428,Cal_Date!B:B,Cal_Date!A:A,0)</f>
        <v>3</v>
      </c>
      <c r="E6428">
        <v>2019</v>
      </c>
      <c r="F6428" t="s">
        <v>127</v>
      </c>
      <c r="G6428" t="s">
        <v>130</v>
      </c>
      <c r="H6428" t="s">
        <v>11</v>
      </c>
      <c r="I6428" t="s">
        <v>11</v>
      </c>
      <c r="J6428" t="s">
        <v>15</v>
      </c>
      <c r="K6428" t="s">
        <v>42</v>
      </c>
      <c r="L6428">
        <v>1</v>
      </c>
      <c r="M6428">
        <v>1011</v>
      </c>
      <c r="O6428" t="s">
        <v>25</v>
      </c>
      <c r="R6428" t="s">
        <v>44</v>
      </c>
      <c r="S6428" s="49" t="str">
        <f t="shared" si="801"/>
        <v>Card</v>
      </c>
      <c r="T6428" s="3">
        <v>0.03</v>
      </c>
      <c r="U6428" s="2">
        <v>2.6500000000000004</v>
      </c>
      <c r="V6428" s="2">
        <v>0.87</v>
      </c>
      <c r="W6428" s="54">
        <f>_xlfn.XLOOKUP(M6428,Market!A:A,Market!F:F,0)</f>
        <v>0.06</v>
      </c>
      <c r="X6428" s="55">
        <f t="shared" si="802"/>
        <v>7.9500000000000001E-2</v>
      </c>
      <c r="Y6428" s="55">
        <f t="shared" si="803"/>
        <v>1.7800000000000002</v>
      </c>
      <c r="Z6428" s="54">
        <f t="shared" si="804"/>
        <v>0.67169811320754713</v>
      </c>
      <c r="AA6428" s="49" t="str">
        <f t="shared" ca="1" si="805"/>
        <v>N</v>
      </c>
      <c r="AB6428" s="49">
        <f t="shared" ca="1" si="806"/>
        <v>5</v>
      </c>
      <c r="AC6428" s="49" t="str">
        <f t="shared" ca="1" si="807"/>
        <v>N</v>
      </c>
    </row>
    <row r="6429" spans="1:29" x14ac:dyDescent="0.25">
      <c r="A6429">
        <v>4726</v>
      </c>
      <c r="B6429" s="9">
        <v>43569</v>
      </c>
      <c r="C6429" s="50" t="str">
        <f t="shared" si="800"/>
        <v>N</v>
      </c>
      <c r="D6429" s="52">
        <f>_xlfn.XLOOKUP(B6429,Cal_Date!B:B,Cal_Date!A:A,0)</f>
        <v>3</v>
      </c>
      <c r="E6429">
        <v>2019</v>
      </c>
      <c r="F6429" t="s">
        <v>127</v>
      </c>
      <c r="G6429" t="s">
        <v>130</v>
      </c>
      <c r="H6429" t="s">
        <v>11</v>
      </c>
      <c r="I6429" t="s">
        <v>11</v>
      </c>
      <c r="J6429" t="s">
        <v>15</v>
      </c>
      <c r="K6429" t="s">
        <v>42</v>
      </c>
      <c r="L6429">
        <v>1</v>
      </c>
      <c r="M6429">
        <v>1001</v>
      </c>
      <c r="O6429" t="s">
        <v>25</v>
      </c>
      <c r="R6429" t="s">
        <v>44</v>
      </c>
      <c r="S6429" s="49" t="str">
        <f t="shared" si="801"/>
        <v>Card</v>
      </c>
      <c r="T6429" s="3">
        <v>0.03</v>
      </c>
      <c r="U6429" s="2">
        <v>2.6500000000000004</v>
      </c>
      <c r="V6429" s="2">
        <v>0.87</v>
      </c>
      <c r="W6429" s="54">
        <f>_xlfn.XLOOKUP(M6429,Market!A:A,Market!F:F,0)</f>
        <v>0.06</v>
      </c>
      <c r="X6429" s="55">
        <f t="shared" si="802"/>
        <v>7.9500000000000001E-2</v>
      </c>
      <c r="Y6429" s="55">
        <f t="shared" si="803"/>
        <v>1.7800000000000002</v>
      </c>
      <c r="Z6429" s="54">
        <f t="shared" si="804"/>
        <v>0.67169811320754713</v>
      </c>
      <c r="AA6429" s="49" t="str">
        <f t="shared" ca="1" si="805"/>
        <v>N</v>
      </c>
      <c r="AB6429" s="49">
        <f t="shared" ca="1" si="806"/>
        <v>5</v>
      </c>
      <c r="AC6429" s="49" t="str">
        <f t="shared" ca="1" si="807"/>
        <v>N</v>
      </c>
    </row>
    <row r="6430" spans="1:29" x14ac:dyDescent="0.25">
      <c r="A6430">
        <v>4727</v>
      </c>
      <c r="B6430" s="9">
        <v>43569</v>
      </c>
      <c r="C6430" s="50" t="str">
        <f t="shared" si="800"/>
        <v>N</v>
      </c>
      <c r="D6430" s="52">
        <f>_xlfn.XLOOKUP(B6430,Cal_Date!B:B,Cal_Date!A:A,0)</f>
        <v>3</v>
      </c>
      <c r="E6430">
        <v>2019</v>
      </c>
      <c r="F6430" t="s">
        <v>127</v>
      </c>
      <c r="G6430" t="s">
        <v>130</v>
      </c>
      <c r="H6430" t="s">
        <v>11</v>
      </c>
      <c r="I6430" t="s">
        <v>11</v>
      </c>
      <c r="J6430" t="s">
        <v>15</v>
      </c>
      <c r="K6430" t="s">
        <v>42</v>
      </c>
      <c r="L6430">
        <v>2</v>
      </c>
      <c r="M6430">
        <v>1000</v>
      </c>
      <c r="O6430" t="s">
        <v>25</v>
      </c>
      <c r="R6430" t="s">
        <v>44</v>
      </c>
      <c r="S6430" s="49" t="str">
        <f t="shared" si="801"/>
        <v>Card</v>
      </c>
      <c r="T6430" s="3">
        <v>0.03</v>
      </c>
      <c r="U6430" s="2">
        <v>5.4</v>
      </c>
      <c r="V6430" s="2">
        <v>1.74</v>
      </c>
      <c r="W6430" s="54">
        <f>_xlfn.XLOOKUP(M6430,Market!A:A,Market!F:F,0)</f>
        <v>0.08</v>
      </c>
      <c r="X6430" s="55">
        <f t="shared" si="802"/>
        <v>0.16200000000000001</v>
      </c>
      <c r="Y6430" s="55">
        <f t="shared" si="803"/>
        <v>3.66</v>
      </c>
      <c r="Z6430" s="54">
        <f t="shared" si="804"/>
        <v>0.67777777777777781</v>
      </c>
      <c r="AA6430" s="49" t="str">
        <f t="shared" ca="1" si="805"/>
        <v>N</v>
      </c>
      <c r="AB6430" s="49">
        <f t="shared" ca="1" si="806"/>
        <v>5</v>
      </c>
      <c r="AC6430" s="49" t="str">
        <f t="shared" ca="1" si="807"/>
        <v>N</v>
      </c>
    </row>
    <row r="6431" spans="1:29" x14ac:dyDescent="0.25">
      <c r="A6431">
        <v>4728</v>
      </c>
      <c r="B6431" s="9">
        <v>43569</v>
      </c>
      <c r="C6431" s="50" t="str">
        <f t="shared" si="800"/>
        <v>N</v>
      </c>
      <c r="D6431" s="52">
        <f>_xlfn.XLOOKUP(B6431,Cal_Date!B:B,Cal_Date!A:A,0)</f>
        <v>3</v>
      </c>
      <c r="E6431">
        <v>2019</v>
      </c>
      <c r="F6431" t="s">
        <v>127</v>
      </c>
      <c r="G6431" t="s">
        <v>130</v>
      </c>
      <c r="H6431" t="s">
        <v>14</v>
      </c>
      <c r="I6431" t="s">
        <v>18</v>
      </c>
      <c r="J6431" t="s">
        <v>15</v>
      </c>
      <c r="K6431" t="s">
        <v>43</v>
      </c>
      <c r="L6431">
        <v>1</v>
      </c>
      <c r="M6431">
        <v>1000</v>
      </c>
      <c r="O6431" t="s">
        <v>25</v>
      </c>
      <c r="R6431" t="s">
        <v>44</v>
      </c>
      <c r="S6431" s="49" t="str">
        <f t="shared" si="801"/>
        <v>Card</v>
      </c>
      <c r="T6431" s="3">
        <v>0.03</v>
      </c>
      <c r="U6431" s="2">
        <v>7.0200000000000005</v>
      </c>
      <c r="V6431" s="2">
        <v>2.1</v>
      </c>
      <c r="W6431" s="54">
        <f>_xlfn.XLOOKUP(M6431,Market!A:A,Market!F:F,0)</f>
        <v>0.08</v>
      </c>
      <c r="X6431" s="55">
        <f t="shared" si="802"/>
        <v>0.21060000000000001</v>
      </c>
      <c r="Y6431" s="55">
        <f t="shared" si="803"/>
        <v>4.92</v>
      </c>
      <c r="Z6431" s="54">
        <f t="shared" si="804"/>
        <v>0.70085470085470081</v>
      </c>
      <c r="AA6431" s="49" t="str">
        <f t="shared" ca="1" si="805"/>
        <v>N</v>
      </c>
      <c r="AB6431" s="49">
        <f t="shared" ca="1" si="806"/>
        <v>5</v>
      </c>
      <c r="AC6431" s="49" t="str">
        <f t="shared" ca="1" si="807"/>
        <v>N</v>
      </c>
    </row>
    <row r="6432" spans="1:29" x14ac:dyDescent="0.25">
      <c r="A6432">
        <v>4729</v>
      </c>
      <c r="B6432" s="9">
        <v>43569</v>
      </c>
      <c r="C6432" s="50" t="str">
        <f t="shared" si="800"/>
        <v>N</v>
      </c>
      <c r="D6432" s="52">
        <f>_xlfn.XLOOKUP(B6432,Cal_Date!B:B,Cal_Date!A:A,0)</f>
        <v>3</v>
      </c>
      <c r="E6432">
        <v>2019</v>
      </c>
      <c r="F6432" t="s">
        <v>127</v>
      </c>
      <c r="G6432" t="s">
        <v>130</v>
      </c>
      <c r="H6432" t="s">
        <v>14</v>
      </c>
      <c r="I6432" t="s">
        <v>13</v>
      </c>
      <c r="J6432" t="s">
        <v>15</v>
      </c>
      <c r="K6432" t="s">
        <v>43</v>
      </c>
      <c r="L6432">
        <v>2</v>
      </c>
      <c r="M6432">
        <v>1002</v>
      </c>
      <c r="O6432" t="s">
        <v>28</v>
      </c>
      <c r="R6432" t="s">
        <v>44</v>
      </c>
      <c r="S6432" s="49" t="str">
        <f t="shared" si="801"/>
        <v>Card</v>
      </c>
      <c r="T6432" s="3">
        <v>0.03</v>
      </c>
      <c r="U6432" s="2">
        <v>13.780000000000001</v>
      </c>
      <c r="V6432" s="2">
        <v>4.24</v>
      </c>
      <c r="W6432" s="54">
        <f>_xlfn.XLOOKUP(M6432,Market!A:A,Market!F:F,0)</f>
        <v>0.06</v>
      </c>
      <c r="X6432" s="55">
        <f t="shared" si="802"/>
        <v>0.41340000000000005</v>
      </c>
      <c r="Y6432" s="55">
        <f t="shared" si="803"/>
        <v>9.5400000000000009</v>
      </c>
      <c r="Z6432" s="54">
        <f t="shared" si="804"/>
        <v>0.69230769230769229</v>
      </c>
      <c r="AA6432" s="49" t="str">
        <f t="shared" ca="1" si="805"/>
        <v>N</v>
      </c>
      <c r="AB6432" s="49">
        <f t="shared" ca="1" si="806"/>
        <v>5</v>
      </c>
      <c r="AC6432" s="49" t="str">
        <f t="shared" ca="1" si="807"/>
        <v>N</v>
      </c>
    </row>
    <row r="6433" spans="1:29" x14ac:dyDescent="0.25">
      <c r="A6433">
        <v>4730</v>
      </c>
      <c r="B6433" s="9">
        <v>43569</v>
      </c>
      <c r="C6433" s="50" t="str">
        <f t="shared" si="800"/>
        <v>N</v>
      </c>
      <c r="D6433" s="52">
        <f>_xlfn.XLOOKUP(B6433,Cal_Date!B:B,Cal_Date!A:A,0)</f>
        <v>3</v>
      </c>
      <c r="E6433">
        <v>2019</v>
      </c>
      <c r="F6433" t="s">
        <v>127</v>
      </c>
      <c r="G6433" t="s">
        <v>130</v>
      </c>
      <c r="H6433" t="s">
        <v>11</v>
      </c>
      <c r="I6433" t="s">
        <v>13</v>
      </c>
      <c r="J6433" t="s">
        <v>15</v>
      </c>
      <c r="K6433" t="s">
        <v>42</v>
      </c>
      <c r="L6433">
        <v>1</v>
      </c>
      <c r="M6433">
        <v>1003</v>
      </c>
      <c r="O6433" t="s">
        <v>25</v>
      </c>
      <c r="R6433" t="s">
        <v>44</v>
      </c>
      <c r="S6433" s="49" t="str">
        <f t="shared" si="801"/>
        <v>Card</v>
      </c>
      <c r="T6433" s="3">
        <v>0.03</v>
      </c>
      <c r="U6433" s="2">
        <v>2.6500000000000004</v>
      </c>
      <c r="V6433" s="2">
        <v>1.42</v>
      </c>
      <c r="W6433" s="54">
        <f>_xlfn.XLOOKUP(M6433,Market!A:A,Market!F:F,0)</f>
        <v>0.06</v>
      </c>
      <c r="X6433" s="55">
        <f t="shared" si="802"/>
        <v>7.9500000000000001E-2</v>
      </c>
      <c r="Y6433" s="55">
        <f t="shared" si="803"/>
        <v>1.2300000000000004</v>
      </c>
      <c r="Z6433" s="54">
        <f t="shared" si="804"/>
        <v>0.46415094339622653</v>
      </c>
      <c r="AA6433" s="49" t="str">
        <f t="shared" ca="1" si="805"/>
        <v>N</v>
      </c>
      <c r="AB6433" s="49">
        <f t="shared" ca="1" si="806"/>
        <v>5</v>
      </c>
      <c r="AC6433" s="49" t="str">
        <f t="shared" ca="1" si="807"/>
        <v>N</v>
      </c>
    </row>
    <row r="6434" spans="1:29" x14ac:dyDescent="0.25">
      <c r="A6434">
        <v>4731</v>
      </c>
      <c r="B6434" s="9">
        <v>43570</v>
      </c>
      <c r="C6434" s="50" t="str">
        <f t="shared" si="800"/>
        <v>N</v>
      </c>
      <c r="D6434" s="52">
        <f>_xlfn.XLOOKUP(B6434,Cal_Date!B:B,Cal_Date!A:A,0)</f>
        <v>3</v>
      </c>
      <c r="E6434">
        <v>2019</v>
      </c>
      <c r="F6434" t="s">
        <v>121</v>
      </c>
      <c r="G6434" t="s">
        <v>129</v>
      </c>
      <c r="H6434" t="s">
        <v>48</v>
      </c>
      <c r="I6434" t="s">
        <v>18</v>
      </c>
      <c r="J6434" t="s">
        <v>10</v>
      </c>
      <c r="K6434" t="s">
        <v>43</v>
      </c>
      <c r="L6434">
        <v>2</v>
      </c>
      <c r="M6434">
        <v>1005</v>
      </c>
      <c r="O6434" t="s">
        <v>25</v>
      </c>
      <c r="R6434" t="s">
        <v>44</v>
      </c>
      <c r="S6434" s="49" t="str">
        <f t="shared" si="801"/>
        <v>Card</v>
      </c>
      <c r="T6434" s="3">
        <v>0.03</v>
      </c>
      <c r="U6434" s="2">
        <v>15.245999999999999</v>
      </c>
      <c r="V6434" s="2">
        <v>2.92</v>
      </c>
      <c r="W6434" s="54">
        <f>_xlfn.XLOOKUP(M6434,Market!A:A,Market!F:F,0)</f>
        <v>8.8999999999999996E-2</v>
      </c>
      <c r="X6434" s="55">
        <f t="shared" si="802"/>
        <v>0.45737999999999995</v>
      </c>
      <c r="Y6434" s="55">
        <f t="shared" si="803"/>
        <v>12.325999999999999</v>
      </c>
      <c r="Z6434" s="54">
        <f t="shared" si="804"/>
        <v>0.80847435392889933</v>
      </c>
      <c r="AA6434" s="49" t="str">
        <f t="shared" ca="1" si="805"/>
        <v>N</v>
      </c>
      <c r="AB6434" s="49">
        <f t="shared" ca="1" si="806"/>
        <v>5</v>
      </c>
      <c r="AC6434" s="49" t="str">
        <f t="shared" ca="1" si="807"/>
        <v>N</v>
      </c>
    </row>
    <row r="6435" spans="1:29" x14ac:dyDescent="0.25">
      <c r="A6435">
        <v>4732</v>
      </c>
      <c r="B6435" s="9">
        <v>43570</v>
      </c>
      <c r="C6435" s="50" t="str">
        <f t="shared" si="800"/>
        <v>N</v>
      </c>
      <c r="D6435" s="52">
        <f>_xlfn.XLOOKUP(B6435,Cal_Date!B:B,Cal_Date!A:A,0)</f>
        <v>3</v>
      </c>
      <c r="E6435">
        <v>2019</v>
      </c>
      <c r="F6435" t="s">
        <v>121</v>
      </c>
      <c r="G6435" t="s">
        <v>129</v>
      </c>
      <c r="H6435" t="s">
        <v>11</v>
      </c>
      <c r="I6435" t="s">
        <v>11</v>
      </c>
      <c r="J6435" t="s">
        <v>15</v>
      </c>
      <c r="K6435" t="s">
        <v>42</v>
      </c>
      <c r="L6435">
        <v>1</v>
      </c>
      <c r="M6435">
        <v>1005</v>
      </c>
      <c r="O6435" t="s">
        <v>25</v>
      </c>
      <c r="R6435" t="s">
        <v>44</v>
      </c>
      <c r="S6435" s="49" t="str">
        <f t="shared" si="801"/>
        <v>Card</v>
      </c>
      <c r="T6435" s="3">
        <v>0.03</v>
      </c>
      <c r="U6435" s="2">
        <v>2.7225000000000001</v>
      </c>
      <c r="V6435" s="2">
        <v>0.87</v>
      </c>
      <c r="W6435" s="54">
        <f>_xlfn.XLOOKUP(M6435,Market!A:A,Market!F:F,0)</f>
        <v>8.8999999999999996E-2</v>
      </c>
      <c r="X6435" s="55">
        <f t="shared" si="802"/>
        <v>8.1674999999999998E-2</v>
      </c>
      <c r="Y6435" s="55">
        <f t="shared" si="803"/>
        <v>1.8525</v>
      </c>
      <c r="Z6435" s="54">
        <f t="shared" si="804"/>
        <v>0.68044077134986225</v>
      </c>
      <c r="AA6435" s="49" t="str">
        <f t="shared" ca="1" si="805"/>
        <v>N</v>
      </c>
      <c r="AB6435" s="49">
        <f t="shared" ca="1" si="806"/>
        <v>5</v>
      </c>
      <c r="AC6435" s="49" t="str">
        <f t="shared" ca="1" si="807"/>
        <v>N</v>
      </c>
    </row>
    <row r="6436" spans="1:29" x14ac:dyDescent="0.25">
      <c r="A6436">
        <v>4733</v>
      </c>
      <c r="B6436" s="9">
        <v>43570</v>
      </c>
      <c r="C6436" s="50" t="str">
        <f t="shared" si="800"/>
        <v>N</v>
      </c>
      <c r="D6436" s="52">
        <f>_xlfn.XLOOKUP(B6436,Cal_Date!B:B,Cal_Date!A:A,0)</f>
        <v>3</v>
      </c>
      <c r="E6436">
        <v>2019</v>
      </c>
      <c r="F6436" t="s">
        <v>121</v>
      </c>
      <c r="G6436" t="s">
        <v>129</v>
      </c>
      <c r="H6436" t="s">
        <v>11</v>
      </c>
      <c r="I6436" t="s">
        <v>11</v>
      </c>
      <c r="J6436" t="s">
        <v>15</v>
      </c>
      <c r="K6436" t="s">
        <v>42</v>
      </c>
      <c r="L6436">
        <v>1</v>
      </c>
      <c r="M6436">
        <v>1006</v>
      </c>
      <c r="O6436" t="s">
        <v>28</v>
      </c>
      <c r="R6436" t="s">
        <v>44</v>
      </c>
      <c r="S6436" s="49" t="str">
        <f t="shared" si="801"/>
        <v>Card</v>
      </c>
      <c r="T6436" s="3">
        <v>0.03</v>
      </c>
      <c r="U6436" s="2">
        <v>2.7225000000000001</v>
      </c>
      <c r="V6436" s="2">
        <v>0.87</v>
      </c>
      <c r="W6436" s="54">
        <f>_xlfn.XLOOKUP(M6436,Market!A:A,Market!F:F,0)</f>
        <v>8.8999999999999996E-2</v>
      </c>
      <c r="X6436" s="55">
        <f t="shared" si="802"/>
        <v>8.1674999999999998E-2</v>
      </c>
      <c r="Y6436" s="55">
        <f t="shared" si="803"/>
        <v>1.8525</v>
      </c>
      <c r="Z6436" s="54">
        <f t="shared" si="804"/>
        <v>0.68044077134986225</v>
      </c>
      <c r="AA6436" s="49" t="str">
        <f t="shared" ca="1" si="805"/>
        <v>N</v>
      </c>
      <c r="AB6436" s="49">
        <f t="shared" ca="1" si="806"/>
        <v>5</v>
      </c>
      <c r="AC6436" s="49" t="str">
        <f t="shared" ca="1" si="807"/>
        <v>N</v>
      </c>
    </row>
    <row r="6437" spans="1:29" x14ac:dyDescent="0.25">
      <c r="A6437">
        <v>4734</v>
      </c>
      <c r="B6437" s="9">
        <v>43570</v>
      </c>
      <c r="C6437" s="50" t="str">
        <f t="shared" si="800"/>
        <v>N</v>
      </c>
      <c r="D6437" s="52">
        <f>_xlfn.XLOOKUP(B6437,Cal_Date!B:B,Cal_Date!A:A,0)</f>
        <v>3</v>
      </c>
      <c r="E6437">
        <v>2019</v>
      </c>
      <c r="F6437" t="s">
        <v>121</v>
      </c>
      <c r="G6437" t="s">
        <v>129</v>
      </c>
      <c r="H6437" t="s">
        <v>11</v>
      </c>
      <c r="I6437" t="s">
        <v>11</v>
      </c>
      <c r="J6437" t="s">
        <v>15</v>
      </c>
      <c r="K6437" t="s">
        <v>42</v>
      </c>
      <c r="L6437">
        <v>1</v>
      </c>
      <c r="M6437">
        <v>1007</v>
      </c>
      <c r="O6437" t="s">
        <v>28</v>
      </c>
      <c r="R6437" t="s">
        <v>44</v>
      </c>
      <c r="S6437" s="49" t="str">
        <f t="shared" si="801"/>
        <v>Card</v>
      </c>
      <c r="T6437" s="3">
        <v>0.03</v>
      </c>
      <c r="U6437" s="2">
        <v>2.7225000000000001</v>
      </c>
      <c r="V6437" s="2">
        <v>0.87</v>
      </c>
      <c r="W6437" s="54">
        <f>_xlfn.XLOOKUP(M6437,Market!A:A,Market!F:F,0)</f>
        <v>8.8999999999999996E-2</v>
      </c>
      <c r="X6437" s="55">
        <f t="shared" si="802"/>
        <v>8.1674999999999998E-2</v>
      </c>
      <c r="Y6437" s="55">
        <f t="shared" si="803"/>
        <v>1.8525</v>
      </c>
      <c r="Z6437" s="54">
        <f t="shared" si="804"/>
        <v>0.68044077134986225</v>
      </c>
      <c r="AA6437" s="49" t="str">
        <f t="shared" ca="1" si="805"/>
        <v>N</v>
      </c>
      <c r="AB6437" s="49">
        <f t="shared" ca="1" si="806"/>
        <v>5</v>
      </c>
      <c r="AC6437" s="49" t="str">
        <f t="shared" ca="1" si="807"/>
        <v>N</v>
      </c>
    </row>
    <row r="6438" spans="1:29" x14ac:dyDescent="0.25">
      <c r="A6438">
        <v>4735</v>
      </c>
      <c r="B6438" s="9">
        <v>43570</v>
      </c>
      <c r="C6438" s="50" t="str">
        <f t="shared" si="800"/>
        <v>N</v>
      </c>
      <c r="D6438" s="52">
        <f>_xlfn.XLOOKUP(B6438,Cal_Date!B:B,Cal_Date!A:A,0)</f>
        <v>3</v>
      </c>
      <c r="E6438">
        <v>2019</v>
      </c>
      <c r="F6438" t="s">
        <v>121</v>
      </c>
      <c r="G6438" t="s">
        <v>129</v>
      </c>
      <c r="H6438" t="s">
        <v>11</v>
      </c>
      <c r="I6438" t="s">
        <v>11</v>
      </c>
      <c r="J6438" t="s">
        <v>15</v>
      </c>
      <c r="K6438" t="s">
        <v>42</v>
      </c>
      <c r="L6438">
        <v>1</v>
      </c>
      <c r="M6438">
        <v>1008</v>
      </c>
      <c r="O6438" t="s">
        <v>28</v>
      </c>
      <c r="R6438" t="s">
        <v>44</v>
      </c>
      <c r="S6438" s="49" t="str">
        <f t="shared" si="801"/>
        <v>Card</v>
      </c>
      <c r="T6438" s="3">
        <v>0.03</v>
      </c>
      <c r="U6438" s="2">
        <v>2.7225000000000001</v>
      </c>
      <c r="V6438" s="2">
        <v>0.87</v>
      </c>
      <c r="W6438" s="54">
        <f>_xlfn.XLOOKUP(M6438,Market!A:A,Market!F:F,0)</f>
        <v>8.8999999999999996E-2</v>
      </c>
      <c r="X6438" s="55">
        <f t="shared" si="802"/>
        <v>8.1674999999999998E-2</v>
      </c>
      <c r="Y6438" s="55">
        <f t="shared" si="803"/>
        <v>1.8525</v>
      </c>
      <c r="Z6438" s="54">
        <f t="shared" si="804"/>
        <v>0.68044077134986225</v>
      </c>
      <c r="AA6438" s="49" t="str">
        <f t="shared" ca="1" si="805"/>
        <v>N</v>
      </c>
      <c r="AB6438" s="49">
        <f t="shared" ca="1" si="806"/>
        <v>5</v>
      </c>
      <c r="AC6438" s="49" t="str">
        <f t="shared" ca="1" si="807"/>
        <v>N</v>
      </c>
    </row>
    <row r="6439" spans="1:29" x14ac:dyDescent="0.25">
      <c r="A6439">
        <v>4736</v>
      </c>
      <c r="B6439" s="9">
        <v>43570</v>
      </c>
      <c r="C6439" s="50" t="str">
        <f t="shared" si="800"/>
        <v>N</v>
      </c>
      <c r="D6439" s="52">
        <f>_xlfn.XLOOKUP(B6439,Cal_Date!B:B,Cal_Date!A:A,0)</f>
        <v>3</v>
      </c>
      <c r="E6439">
        <v>2019</v>
      </c>
      <c r="F6439" t="s">
        <v>121</v>
      </c>
      <c r="G6439" t="s">
        <v>129</v>
      </c>
      <c r="H6439" t="s">
        <v>11</v>
      </c>
      <c r="I6439" t="s">
        <v>11</v>
      </c>
      <c r="J6439" t="s">
        <v>15</v>
      </c>
      <c r="K6439" t="s">
        <v>42</v>
      </c>
      <c r="L6439">
        <v>2</v>
      </c>
      <c r="M6439">
        <v>1009</v>
      </c>
      <c r="O6439" t="s">
        <v>28</v>
      </c>
      <c r="R6439" t="s">
        <v>44</v>
      </c>
      <c r="S6439" s="49" t="str">
        <f t="shared" si="801"/>
        <v>Card</v>
      </c>
      <c r="T6439" s="3">
        <v>0.03</v>
      </c>
      <c r="U6439" s="2">
        <v>5.4450000000000003</v>
      </c>
      <c r="V6439" s="2">
        <v>1.74</v>
      </c>
      <c r="W6439" s="54">
        <f>_xlfn.XLOOKUP(M6439,Market!A:A,Market!F:F,0)</f>
        <v>8.8999999999999996E-2</v>
      </c>
      <c r="X6439" s="55">
        <f t="shared" si="802"/>
        <v>0.16335</v>
      </c>
      <c r="Y6439" s="55">
        <f t="shared" si="803"/>
        <v>3.7050000000000001</v>
      </c>
      <c r="Z6439" s="54">
        <f t="shared" si="804"/>
        <v>0.68044077134986225</v>
      </c>
      <c r="AA6439" s="49" t="str">
        <f t="shared" ca="1" si="805"/>
        <v>N</v>
      </c>
      <c r="AB6439" s="49">
        <f t="shared" ca="1" si="806"/>
        <v>5</v>
      </c>
      <c r="AC6439" s="49" t="str">
        <f t="shared" ca="1" si="807"/>
        <v>N</v>
      </c>
    </row>
    <row r="6440" spans="1:29" x14ac:dyDescent="0.25">
      <c r="A6440">
        <v>4737</v>
      </c>
      <c r="B6440" s="9">
        <v>43570</v>
      </c>
      <c r="C6440" s="50" t="str">
        <f t="shared" si="800"/>
        <v>N</v>
      </c>
      <c r="D6440" s="52">
        <f>_xlfn.XLOOKUP(B6440,Cal_Date!B:B,Cal_Date!A:A,0)</f>
        <v>3</v>
      </c>
      <c r="E6440">
        <v>2019</v>
      </c>
      <c r="F6440" t="s">
        <v>121</v>
      </c>
      <c r="G6440" t="s">
        <v>129</v>
      </c>
      <c r="H6440" t="s">
        <v>48</v>
      </c>
      <c r="I6440" t="s">
        <v>18</v>
      </c>
      <c r="J6440" t="s">
        <v>10</v>
      </c>
      <c r="K6440" t="s">
        <v>43</v>
      </c>
      <c r="L6440">
        <v>1</v>
      </c>
      <c r="M6440">
        <v>1006</v>
      </c>
      <c r="O6440" t="s">
        <v>28</v>
      </c>
      <c r="R6440" t="s">
        <v>44</v>
      </c>
      <c r="S6440" s="49" t="str">
        <f t="shared" si="801"/>
        <v>Card</v>
      </c>
      <c r="T6440" s="3">
        <v>0.03</v>
      </c>
      <c r="U6440" s="2">
        <v>7.6229999999999993</v>
      </c>
      <c r="V6440" s="2">
        <v>1.46</v>
      </c>
      <c r="W6440" s="54">
        <f>_xlfn.XLOOKUP(M6440,Market!A:A,Market!F:F,0)</f>
        <v>8.8999999999999996E-2</v>
      </c>
      <c r="X6440" s="55">
        <f t="shared" si="802"/>
        <v>0.22868999999999998</v>
      </c>
      <c r="Y6440" s="55">
        <f t="shared" si="803"/>
        <v>6.1629999999999994</v>
      </c>
      <c r="Z6440" s="54">
        <f t="shared" si="804"/>
        <v>0.80847435392889933</v>
      </c>
      <c r="AA6440" s="49" t="str">
        <f t="shared" ca="1" si="805"/>
        <v>N</v>
      </c>
      <c r="AB6440" s="49">
        <f t="shared" ca="1" si="806"/>
        <v>5</v>
      </c>
      <c r="AC6440" s="49" t="str">
        <f t="shared" ca="1" si="807"/>
        <v>N</v>
      </c>
    </row>
    <row r="6441" spans="1:29" x14ac:dyDescent="0.25">
      <c r="A6441">
        <v>4738</v>
      </c>
      <c r="B6441" s="9">
        <v>43570</v>
      </c>
      <c r="C6441" s="50" t="str">
        <f t="shared" si="800"/>
        <v>N</v>
      </c>
      <c r="D6441" s="52">
        <f>_xlfn.XLOOKUP(B6441,Cal_Date!B:B,Cal_Date!A:A,0)</f>
        <v>3</v>
      </c>
      <c r="E6441">
        <v>2019</v>
      </c>
      <c r="F6441" t="s">
        <v>121</v>
      </c>
      <c r="G6441" t="s">
        <v>129</v>
      </c>
      <c r="H6441" t="s">
        <v>11</v>
      </c>
      <c r="I6441" t="s">
        <v>11</v>
      </c>
      <c r="J6441" t="s">
        <v>15</v>
      </c>
      <c r="K6441" t="s">
        <v>42</v>
      </c>
      <c r="L6441">
        <v>1</v>
      </c>
      <c r="M6441">
        <v>1007</v>
      </c>
      <c r="O6441" t="s">
        <v>28</v>
      </c>
      <c r="R6441" t="s">
        <v>44</v>
      </c>
      <c r="S6441" s="49" t="str">
        <f t="shared" si="801"/>
        <v>Card</v>
      </c>
      <c r="T6441" s="3">
        <v>0.03</v>
      </c>
      <c r="U6441" s="2">
        <v>2.7225000000000001</v>
      </c>
      <c r="V6441" s="2">
        <v>0.87</v>
      </c>
      <c r="W6441" s="54">
        <f>_xlfn.XLOOKUP(M6441,Market!A:A,Market!F:F,0)</f>
        <v>8.8999999999999996E-2</v>
      </c>
      <c r="X6441" s="55">
        <f t="shared" si="802"/>
        <v>8.1674999999999998E-2</v>
      </c>
      <c r="Y6441" s="55">
        <f t="shared" si="803"/>
        <v>1.8525</v>
      </c>
      <c r="Z6441" s="54">
        <f t="shared" si="804"/>
        <v>0.68044077134986225</v>
      </c>
      <c r="AA6441" s="49" t="str">
        <f t="shared" ca="1" si="805"/>
        <v>N</v>
      </c>
      <c r="AB6441" s="49">
        <f t="shared" ca="1" si="806"/>
        <v>5</v>
      </c>
      <c r="AC6441" s="49" t="str">
        <f t="shared" ca="1" si="807"/>
        <v>N</v>
      </c>
    </row>
    <row r="6442" spans="1:29" x14ac:dyDescent="0.25">
      <c r="A6442">
        <v>4739</v>
      </c>
      <c r="B6442" s="9">
        <v>43570</v>
      </c>
      <c r="C6442" s="50" t="str">
        <f t="shared" si="800"/>
        <v>N</v>
      </c>
      <c r="D6442" s="52">
        <f>_xlfn.XLOOKUP(B6442,Cal_Date!B:B,Cal_Date!A:A,0)</f>
        <v>3</v>
      </c>
      <c r="E6442">
        <v>2019</v>
      </c>
      <c r="F6442" t="s">
        <v>121</v>
      </c>
      <c r="G6442" t="s">
        <v>129</v>
      </c>
      <c r="H6442" t="s">
        <v>11</v>
      </c>
      <c r="I6442" t="s">
        <v>11</v>
      </c>
      <c r="J6442" t="s">
        <v>15</v>
      </c>
      <c r="K6442" t="s">
        <v>42</v>
      </c>
      <c r="L6442">
        <v>1</v>
      </c>
      <c r="M6442">
        <v>1007</v>
      </c>
      <c r="O6442" t="s">
        <v>28</v>
      </c>
      <c r="R6442" t="s">
        <v>44</v>
      </c>
      <c r="S6442" s="49" t="str">
        <f t="shared" si="801"/>
        <v>Card</v>
      </c>
      <c r="T6442" s="3">
        <v>0.03</v>
      </c>
      <c r="U6442" s="2">
        <v>2.7225000000000001</v>
      </c>
      <c r="V6442" s="2">
        <v>0.87</v>
      </c>
      <c r="W6442" s="54">
        <f>_xlfn.XLOOKUP(M6442,Market!A:A,Market!F:F,0)</f>
        <v>8.8999999999999996E-2</v>
      </c>
      <c r="X6442" s="55">
        <f t="shared" si="802"/>
        <v>8.1674999999999998E-2</v>
      </c>
      <c r="Y6442" s="55">
        <f t="shared" si="803"/>
        <v>1.8525</v>
      </c>
      <c r="Z6442" s="54">
        <f t="shared" si="804"/>
        <v>0.68044077134986225</v>
      </c>
      <c r="AA6442" s="49" t="str">
        <f t="shared" ca="1" si="805"/>
        <v>N</v>
      </c>
      <c r="AB6442" s="49">
        <f t="shared" ca="1" si="806"/>
        <v>5</v>
      </c>
      <c r="AC6442" s="49" t="str">
        <f t="shared" ca="1" si="807"/>
        <v>N</v>
      </c>
    </row>
    <row r="6443" spans="1:29" x14ac:dyDescent="0.25">
      <c r="A6443">
        <v>4740</v>
      </c>
      <c r="B6443" s="9">
        <v>43570</v>
      </c>
      <c r="C6443" s="50" t="str">
        <f t="shared" si="800"/>
        <v>N</v>
      </c>
      <c r="D6443" s="52">
        <f>_xlfn.XLOOKUP(B6443,Cal_Date!B:B,Cal_Date!A:A,0)</f>
        <v>3</v>
      </c>
      <c r="E6443">
        <v>2019</v>
      </c>
      <c r="F6443" t="s">
        <v>121</v>
      </c>
      <c r="G6443" t="s">
        <v>129</v>
      </c>
      <c r="H6443" t="s">
        <v>48</v>
      </c>
      <c r="I6443" t="s">
        <v>18</v>
      </c>
      <c r="J6443" t="s">
        <v>10</v>
      </c>
      <c r="K6443" t="s">
        <v>43</v>
      </c>
      <c r="L6443">
        <v>1</v>
      </c>
      <c r="M6443">
        <v>1007</v>
      </c>
      <c r="O6443" t="s">
        <v>28</v>
      </c>
      <c r="R6443" t="s">
        <v>44</v>
      </c>
      <c r="S6443" s="49" t="str">
        <f t="shared" si="801"/>
        <v>Card</v>
      </c>
      <c r="T6443" s="3">
        <v>0.03</v>
      </c>
      <c r="U6443" s="2">
        <v>7.6229999999999993</v>
      </c>
      <c r="V6443" s="2">
        <v>1.46</v>
      </c>
      <c r="W6443" s="54">
        <f>_xlfn.XLOOKUP(M6443,Market!A:A,Market!F:F,0)</f>
        <v>8.8999999999999996E-2</v>
      </c>
      <c r="X6443" s="55">
        <f t="shared" si="802"/>
        <v>0.22868999999999998</v>
      </c>
      <c r="Y6443" s="55">
        <f t="shared" si="803"/>
        <v>6.1629999999999994</v>
      </c>
      <c r="Z6443" s="54">
        <f t="shared" si="804"/>
        <v>0.80847435392889933</v>
      </c>
      <c r="AA6443" s="49" t="str">
        <f t="shared" ca="1" si="805"/>
        <v>N</v>
      </c>
      <c r="AB6443" s="49">
        <f t="shared" ca="1" si="806"/>
        <v>5</v>
      </c>
      <c r="AC6443" s="49" t="str">
        <f t="shared" ca="1" si="807"/>
        <v>N</v>
      </c>
    </row>
    <row r="6444" spans="1:29" x14ac:dyDescent="0.25">
      <c r="A6444">
        <v>4741</v>
      </c>
      <c r="B6444" s="9">
        <v>43570</v>
      </c>
      <c r="C6444" s="50" t="str">
        <f t="shared" si="800"/>
        <v>N</v>
      </c>
      <c r="D6444" s="52">
        <f>_xlfn.XLOOKUP(B6444,Cal_Date!B:B,Cal_Date!A:A,0)</f>
        <v>3</v>
      </c>
      <c r="E6444">
        <v>2019</v>
      </c>
      <c r="F6444" t="s">
        <v>121</v>
      </c>
      <c r="G6444" t="s">
        <v>129</v>
      </c>
      <c r="H6444" t="s">
        <v>11</v>
      </c>
      <c r="I6444" t="s">
        <v>11</v>
      </c>
      <c r="J6444" t="s">
        <v>15</v>
      </c>
      <c r="K6444" t="s">
        <v>42</v>
      </c>
      <c r="L6444">
        <v>1</v>
      </c>
      <c r="M6444">
        <v>1005</v>
      </c>
      <c r="O6444" t="s">
        <v>25</v>
      </c>
      <c r="R6444" t="s">
        <v>44</v>
      </c>
      <c r="S6444" s="49" t="str">
        <f t="shared" si="801"/>
        <v>Card</v>
      </c>
      <c r="T6444" s="3">
        <v>0.03</v>
      </c>
      <c r="U6444" s="2">
        <v>2.7225000000000001</v>
      </c>
      <c r="V6444" s="2">
        <v>0.87</v>
      </c>
      <c r="W6444" s="54">
        <f>_xlfn.XLOOKUP(M6444,Market!A:A,Market!F:F,0)</f>
        <v>8.8999999999999996E-2</v>
      </c>
      <c r="X6444" s="55">
        <f t="shared" si="802"/>
        <v>8.1674999999999998E-2</v>
      </c>
      <c r="Y6444" s="55">
        <f t="shared" si="803"/>
        <v>1.8525</v>
      </c>
      <c r="Z6444" s="54">
        <f t="shared" si="804"/>
        <v>0.68044077134986225</v>
      </c>
      <c r="AA6444" s="49" t="str">
        <f t="shared" ca="1" si="805"/>
        <v>N</v>
      </c>
      <c r="AB6444" s="49">
        <f t="shared" ca="1" si="806"/>
        <v>5</v>
      </c>
      <c r="AC6444" s="49" t="str">
        <f t="shared" ca="1" si="807"/>
        <v>N</v>
      </c>
    </row>
    <row r="6445" spans="1:29" x14ac:dyDescent="0.25">
      <c r="A6445">
        <v>4742</v>
      </c>
      <c r="B6445" s="9">
        <v>43570</v>
      </c>
      <c r="C6445" s="50" t="str">
        <f t="shared" si="800"/>
        <v>N</v>
      </c>
      <c r="D6445" s="52">
        <f>_xlfn.XLOOKUP(B6445,Cal_Date!B:B,Cal_Date!A:A,0)</f>
        <v>3</v>
      </c>
      <c r="E6445">
        <v>2019</v>
      </c>
      <c r="F6445" t="s">
        <v>121</v>
      </c>
      <c r="G6445" t="s">
        <v>129</v>
      </c>
      <c r="H6445" t="s">
        <v>14</v>
      </c>
      <c r="I6445" t="s">
        <v>18</v>
      </c>
      <c r="J6445" t="s">
        <v>15</v>
      </c>
      <c r="K6445" t="s">
        <v>43</v>
      </c>
      <c r="L6445">
        <v>2</v>
      </c>
      <c r="M6445">
        <v>1005</v>
      </c>
      <c r="O6445" t="s">
        <v>25</v>
      </c>
      <c r="R6445" t="s">
        <v>44</v>
      </c>
      <c r="S6445" s="49" t="str">
        <f t="shared" si="801"/>
        <v>Card</v>
      </c>
      <c r="T6445" s="3">
        <v>0.03</v>
      </c>
      <c r="U6445" s="2">
        <v>15.245999999999999</v>
      </c>
      <c r="V6445" s="2">
        <v>4.4400000000000004</v>
      </c>
      <c r="W6445" s="54">
        <f>_xlfn.XLOOKUP(M6445,Market!A:A,Market!F:F,0)</f>
        <v>8.8999999999999996E-2</v>
      </c>
      <c r="X6445" s="55">
        <f t="shared" si="802"/>
        <v>0.45737999999999995</v>
      </c>
      <c r="Y6445" s="55">
        <f t="shared" si="803"/>
        <v>10.805999999999997</v>
      </c>
      <c r="Z6445" s="54">
        <f t="shared" si="804"/>
        <v>0.7087760724124359</v>
      </c>
      <c r="AA6445" s="49" t="str">
        <f t="shared" ca="1" si="805"/>
        <v>N</v>
      </c>
      <c r="AB6445" s="49">
        <f t="shared" ca="1" si="806"/>
        <v>5</v>
      </c>
      <c r="AC6445" s="49" t="str">
        <f t="shared" ca="1" si="807"/>
        <v>N</v>
      </c>
    </row>
    <row r="6446" spans="1:29" x14ac:dyDescent="0.25">
      <c r="A6446">
        <v>4743</v>
      </c>
      <c r="B6446" s="9">
        <v>43570</v>
      </c>
      <c r="C6446" s="50" t="str">
        <f t="shared" si="800"/>
        <v>N</v>
      </c>
      <c r="D6446" s="52">
        <f>_xlfn.XLOOKUP(B6446,Cal_Date!B:B,Cal_Date!A:A,0)</f>
        <v>3</v>
      </c>
      <c r="E6446">
        <v>2019</v>
      </c>
      <c r="F6446" t="s">
        <v>121</v>
      </c>
      <c r="G6446" t="s">
        <v>129</v>
      </c>
      <c r="H6446" t="s">
        <v>14</v>
      </c>
      <c r="I6446" t="s">
        <v>13</v>
      </c>
      <c r="J6446" t="s">
        <v>15</v>
      </c>
      <c r="K6446" t="s">
        <v>43</v>
      </c>
      <c r="L6446">
        <v>2</v>
      </c>
      <c r="M6446">
        <v>1002</v>
      </c>
      <c r="O6446" t="s">
        <v>28</v>
      </c>
      <c r="R6446" t="s">
        <v>44</v>
      </c>
      <c r="S6446" s="49" t="str">
        <f t="shared" si="801"/>
        <v>Card</v>
      </c>
      <c r="T6446" s="3">
        <v>0.03</v>
      </c>
      <c r="U6446" s="2">
        <v>13.780000000000001</v>
      </c>
      <c r="V6446" s="2">
        <v>4.24</v>
      </c>
      <c r="W6446" s="54">
        <f>_xlfn.XLOOKUP(M6446,Market!A:A,Market!F:F,0)</f>
        <v>0.06</v>
      </c>
      <c r="X6446" s="55">
        <f t="shared" si="802"/>
        <v>0.41340000000000005</v>
      </c>
      <c r="Y6446" s="55">
        <f t="shared" si="803"/>
        <v>9.5400000000000009</v>
      </c>
      <c r="Z6446" s="54">
        <f t="shared" si="804"/>
        <v>0.69230769230769229</v>
      </c>
      <c r="AA6446" s="49" t="str">
        <f t="shared" ca="1" si="805"/>
        <v>N</v>
      </c>
      <c r="AB6446" s="49">
        <f t="shared" ca="1" si="806"/>
        <v>5</v>
      </c>
      <c r="AC6446" s="49" t="str">
        <f t="shared" ca="1" si="807"/>
        <v>N</v>
      </c>
    </row>
    <row r="6447" spans="1:29" x14ac:dyDescent="0.25">
      <c r="A6447">
        <v>4744</v>
      </c>
      <c r="B6447" s="9">
        <v>43570</v>
      </c>
      <c r="C6447" s="50" t="str">
        <f t="shared" si="800"/>
        <v>N</v>
      </c>
      <c r="D6447" s="52">
        <f>_xlfn.XLOOKUP(B6447,Cal_Date!B:B,Cal_Date!A:A,0)</f>
        <v>3</v>
      </c>
      <c r="E6447">
        <v>2019</v>
      </c>
      <c r="F6447" t="s">
        <v>121</v>
      </c>
      <c r="G6447" t="s">
        <v>129</v>
      </c>
      <c r="H6447" t="s">
        <v>14</v>
      </c>
      <c r="I6447" t="s">
        <v>18</v>
      </c>
      <c r="J6447" t="s">
        <v>15</v>
      </c>
      <c r="K6447" t="s">
        <v>43</v>
      </c>
      <c r="L6447">
        <v>1</v>
      </c>
      <c r="M6447">
        <v>1004</v>
      </c>
      <c r="O6447" t="s">
        <v>28</v>
      </c>
      <c r="R6447" t="s">
        <v>44</v>
      </c>
      <c r="S6447" s="49" t="str">
        <f t="shared" si="801"/>
        <v>Card</v>
      </c>
      <c r="T6447" s="3">
        <v>0.03</v>
      </c>
      <c r="U6447" s="2">
        <v>7.42</v>
      </c>
      <c r="V6447" s="2">
        <v>2.2200000000000002</v>
      </c>
      <c r="W6447" s="54">
        <f>_xlfn.XLOOKUP(M6447,Market!A:A,Market!F:F,0)</f>
        <v>0.06</v>
      </c>
      <c r="X6447" s="55">
        <f t="shared" si="802"/>
        <v>0.22259999999999999</v>
      </c>
      <c r="Y6447" s="55">
        <f t="shared" si="803"/>
        <v>5.1999999999999993</v>
      </c>
      <c r="Z6447" s="54">
        <f t="shared" si="804"/>
        <v>0.70080862533692712</v>
      </c>
      <c r="AA6447" s="49" t="str">
        <f t="shared" ca="1" si="805"/>
        <v>N</v>
      </c>
      <c r="AB6447" s="49">
        <f t="shared" ca="1" si="806"/>
        <v>5</v>
      </c>
      <c r="AC6447" s="49" t="str">
        <f t="shared" ca="1" si="807"/>
        <v>N</v>
      </c>
    </row>
    <row r="6448" spans="1:29" x14ac:dyDescent="0.25">
      <c r="A6448">
        <v>4745</v>
      </c>
      <c r="B6448" s="9">
        <v>43570</v>
      </c>
      <c r="C6448" s="50" t="str">
        <f t="shared" si="800"/>
        <v>N</v>
      </c>
      <c r="D6448" s="52">
        <f>_xlfn.XLOOKUP(B6448,Cal_Date!B:B,Cal_Date!A:A,0)</f>
        <v>3</v>
      </c>
      <c r="E6448">
        <v>2019</v>
      </c>
      <c r="F6448" t="s">
        <v>121</v>
      </c>
      <c r="G6448" t="s">
        <v>129</v>
      </c>
      <c r="H6448" t="s">
        <v>11</v>
      </c>
      <c r="I6448" t="s">
        <v>11</v>
      </c>
      <c r="J6448" t="s">
        <v>15</v>
      </c>
      <c r="K6448" t="s">
        <v>42</v>
      </c>
      <c r="L6448">
        <v>1</v>
      </c>
      <c r="M6448">
        <v>1005</v>
      </c>
      <c r="O6448" t="s">
        <v>25</v>
      </c>
      <c r="R6448" t="s">
        <v>44</v>
      </c>
      <c r="S6448" s="49" t="str">
        <f t="shared" si="801"/>
        <v>Card</v>
      </c>
      <c r="T6448" s="3">
        <v>0.03</v>
      </c>
      <c r="U6448" s="2">
        <v>2.7225000000000001</v>
      </c>
      <c r="V6448" s="2">
        <v>0.87</v>
      </c>
      <c r="W6448" s="54">
        <f>_xlfn.XLOOKUP(M6448,Market!A:A,Market!F:F,0)</f>
        <v>8.8999999999999996E-2</v>
      </c>
      <c r="X6448" s="55">
        <f t="shared" si="802"/>
        <v>8.1674999999999998E-2</v>
      </c>
      <c r="Y6448" s="55">
        <f t="shared" si="803"/>
        <v>1.8525</v>
      </c>
      <c r="Z6448" s="54">
        <f t="shared" si="804"/>
        <v>0.68044077134986225</v>
      </c>
      <c r="AA6448" s="49" t="str">
        <f t="shared" ca="1" si="805"/>
        <v>N</v>
      </c>
      <c r="AB6448" s="49">
        <f t="shared" ca="1" si="806"/>
        <v>5</v>
      </c>
      <c r="AC6448" s="49" t="str">
        <f t="shared" ca="1" si="807"/>
        <v>N</v>
      </c>
    </row>
    <row r="6449" spans="1:29" x14ac:dyDescent="0.25">
      <c r="A6449">
        <v>4746</v>
      </c>
      <c r="B6449" s="9">
        <v>43570</v>
      </c>
      <c r="C6449" s="50" t="str">
        <f t="shared" si="800"/>
        <v>N</v>
      </c>
      <c r="D6449" s="52">
        <f>_xlfn.XLOOKUP(B6449,Cal_Date!B:B,Cal_Date!A:A,0)</f>
        <v>3</v>
      </c>
      <c r="E6449">
        <v>2019</v>
      </c>
      <c r="F6449" t="s">
        <v>121</v>
      </c>
      <c r="G6449" t="s">
        <v>129</v>
      </c>
      <c r="H6449" t="s">
        <v>14</v>
      </c>
      <c r="I6449" t="s">
        <v>18</v>
      </c>
      <c r="J6449" t="s">
        <v>15</v>
      </c>
      <c r="K6449" t="s">
        <v>43</v>
      </c>
      <c r="L6449">
        <v>1</v>
      </c>
      <c r="M6449">
        <v>1001</v>
      </c>
      <c r="O6449" t="s">
        <v>25</v>
      </c>
      <c r="R6449" t="s">
        <v>44</v>
      </c>
      <c r="S6449" s="49" t="str">
        <f t="shared" si="801"/>
        <v>Card</v>
      </c>
      <c r="T6449" s="3">
        <v>0.03</v>
      </c>
      <c r="U6449" s="2">
        <v>6.8900000000000006</v>
      </c>
      <c r="V6449" s="2">
        <v>2.1</v>
      </c>
      <c r="W6449" s="54">
        <f>_xlfn.XLOOKUP(M6449,Market!A:A,Market!F:F,0)</f>
        <v>0.06</v>
      </c>
      <c r="X6449" s="55">
        <f t="shared" si="802"/>
        <v>0.20670000000000002</v>
      </c>
      <c r="Y6449" s="55">
        <f t="shared" si="803"/>
        <v>4.7900000000000009</v>
      </c>
      <c r="Z6449" s="54">
        <f t="shared" si="804"/>
        <v>0.69521044992743108</v>
      </c>
      <c r="AA6449" s="49" t="str">
        <f t="shared" ca="1" si="805"/>
        <v>N</v>
      </c>
      <c r="AB6449" s="49">
        <f t="shared" ca="1" si="806"/>
        <v>5</v>
      </c>
      <c r="AC6449" s="49" t="str">
        <f t="shared" ca="1" si="807"/>
        <v>N</v>
      </c>
    </row>
    <row r="6450" spans="1:29" x14ac:dyDescent="0.25">
      <c r="A6450">
        <v>4747</v>
      </c>
      <c r="B6450" s="9">
        <v>43570</v>
      </c>
      <c r="C6450" s="50" t="str">
        <f t="shared" si="800"/>
        <v>N</v>
      </c>
      <c r="D6450" s="52">
        <f>_xlfn.XLOOKUP(B6450,Cal_Date!B:B,Cal_Date!A:A,0)</f>
        <v>3</v>
      </c>
      <c r="E6450">
        <v>2019</v>
      </c>
      <c r="F6450" t="s">
        <v>121</v>
      </c>
      <c r="G6450" t="s">
        <v>129</v>
      </c>
      <c r="H6450" t="s">
        <v>48</v>
      </c>
      <c r="I6450" t="s">
        <v>18</v>
      </c>
      <c r="J6450" t="s">
        <v>10</v>
      </c>
      <c r="K6450" t="s">
        <v>43</v>
      </c>
      <c r="L6450">
        <v>2</v>
      </c>
      <c r="M6450">
        <v>1010</v>
      </c>
      <c r="O6450" t="s">
        <v>25</v>
      </c>
      <c r="R6450" t="s">
        <v>47</v>
      </c>
      <c r="S6450" s="49" t="str">
        <f t="shared" si="801"/>
        <v>Card</v>
      </c>
      <c r="T6450" s="3">
        <v>3.5000000000000003E-2</v>
      </c>
      <c r="U6450" s="2">
        <v>15.120000000000001</v>
      </c>
      <c r="V6450" s="2">
        <v>2.92</v>
      </c>
      <c r="W6450" s="54">
        <f>_xlfn.XLOOKUP(M6450,Market!A:A,Market!F:F,0)</f>
        <v>0.08</v>
      </c>
      <c r="X6450" s="55">
        <f t="shared" si="802"/>
        <v>0.52920000000000011</v>
      </c>
      <c r="Y6450" s="55">
        <f t="shared" si="803"/>
        <v>12.200000000000001</v>
      </c>
      <c r="Z6450" s="54">
        <f t="shared" si="804"/>
        <v>0.80687830687830686</v>
      </c>
      <c r="AA6450" s="49" t="str">
        <f t="shared" ca="1" si="805"/>
        <v>N</v>
      </c>
      <c r="AB6450" s="49">
        <f t="shared" ca="1" si="806"/>
        <v>5</v>
      </c>
      <c r="AC6450" s="49" t="str">
        <f t="shared" ca="1" si="807"/>
        <v>N</v>
      </c>
    </row>
    <row r="6451" spans="1:29" x14ac:dyDescent="0.25">
      <c r="A6451">
        <v>4748</v>
      </c>
      <c r="B6451" s="9">
        <v>43570</v>
      </c>
      <c r="C6451" s="50" t="str">
        <f t="shared" si="800"/>
        <v>N</v>
      </c>
      <c r="D6451" s="52">
        <f>_xlfn.XLOOKUP(B6451,Cal_Date!B:B,Cal_Date!A:A,0)</f>
        <v>3</v>
      </c>
      <c r="E6451">
        <v>2019</v>
      </c>
      <c r="F6451" t="s">
        <v>121</v>
      </c>
      <c r="G6451" t="s">
        <v>129</v>
      </c>
      <c r="H6451" t="s">
        <v>11</v>
      </c>
      <c r="I6451" t="s">
        <v>11</v>
      </c>
      <c r="J6451" t="s">
        <v>15</v>
      </c>
      <c r="K6451" t="s">
        <v>42</v>
      </c>
      <c r="L6451">
        <v>1</v>
      </c>
      <c r="M6451">
        <v>1011</v>
      </c>
      <c r="O6451" t="s">
        <v>25</v>
      </c>
      <c r="R6451" t="s">
        <v>44</v>
      </c>
      <c r="S6451" s="49" t="str">
        <f t="shared" si="801"/>
        <v>Card</v>
      </c>
      <c r="T6451" s="3">
        <v>0.03</v>
      </c>
      <c r="U6451" s="2">
        <v>2.6500000000000004</v>
      </c>
      <c r="V6451" s="2">
        <v>0.87</v>
      </c>
      <c r="W6451" s="54">
        <f>_xlfn.XLOOKUP(M6451,Market!A:A,Market!F:F,0)</f>
        <v>0.06</v>
      </c>
      <c r="X6451" s="55">
        <f t="shared" si="802"/>
        <v>7.9500000000000001E-2</v>
      </c>
      <c r="Y6451" s="55">
        <f t="shared" si="803"/>
        <v>1.7800000000000002</v>
      </c>
      <c r="Z6451" s="54">
        <f t="shared" si="804"/>
        <v>0.67169811320754713</v>
      </c>
      <c r="AA6451" s="49" t="str">
        <f t="shared" ca="1" si="805"/>
        <v>N</v>
      </c>
      <c r="AB6451" s="49">
        <f t="shared" ca="1" si="806"/>
        <v>5</v>
      </c>
      <c r="AC6451" s="49" t="str">
        <f t="shared" ca="1" si="807"/>
        <v>N</v>
      </c>
    </row>
    <row r="6452" spans="1:29" x14ac:dyDescent="0.25">
      <c r="A6452">
        <v>4749</v>
      </c>
      <c r="B6452" s="9">
        <v>43570</v>
      </c>
      <c r="C6452" s="50" t="str">
        <f t="shared" si="800"/>
        <v>N</v>
      </c>
      <c r="D6452" s="52">
        <f>_xlfn.XLOOKUP(B6452,Cal_Date!B:B,Cal_Date!A:A,0)</f>
        <v>3</v>
      </c>
      <c r="E6452">
        <v>2019</v>
      </c>
      <c r="F6452" t="s">
        <v>121</v>
      </c>
      <c r="G6452" t="s">
        <v>129</v>
      </c>
      <c r="H6452" t="s">
        <v>11</v>
      </c>
      <c r="I6452" t="s">
        <v>13</v>
      </c>
      <c r="J6452" t="s">
        <v>15</v>
      </c>
      <c r="K6452" t="s">
        <v>42</v>
      </c>
      <c r="L6452">
        <v>2</v>
      </c>
      <c r="M6452">
        <v>1011</v>
      </c>
      <c r="O6452" t="s">
        <v>25</v>
      </c>
      <c r="R6452" t="s">
        <v>44</v>
      </c>
      <c r="S6452" s="49" t="str">
        <f t="shared" si="801"/>
        <v>Card</v>
      </c>
      <c r="T6452" s="3">
        <v>0.03</v>
      </c>
      <c r="U6452" s="2">
        <v>5.3000000000000007</v>
      </c>
      <c r="V6452" s="2">
        <v>2.84</v>
      </c>
      <c r="W6452" s="54">
        <f>_xlfn.XLOOKUP(M6452,Market!A:A,Market!F:F,0)</f>
        <v>0.06</v>
      </c>
      <c r="X6452" s="55">
        <f t="shared" si="802"/>
        <v>0.159</v>
      </c>
      <c r="Y6452" s="55">
        <f t="shared" si="803"/>
        <v>2.4600000000000009</v>
      </c>
      <c r="Z6452" s="54">
        <f t="shared" si="804"/>
        <v>0.46415094339622653</v>
      </c>
      <c r="AA6452" s="49" t="str">
        <f t="shared" ca="1" si="805"/>
        <v>N</v>
      </c>
      <c r="AB6452" s="49">
        <f t="shared" ca="1" si="806"/>
        <v>5</v>
      </c>
      <c r="AC6452" s="49" t="str">
        <f t="shared" ca="1" si="807"/>
        <v>N</v>
      </c>
    </row>
    <row r="6453" spans="1:29" x14ac:dyDescent="0.25">
      <c r="A6453">
        <v>4750</v>
      </c>
      <c r="B6453" s="9">
        <v>43570</v>
      </c>
      <c r="C6453" s="50" t="str">
        <f t="shared" si="800"/>
        <v>N</v>
      </c>
      <c r="D6453" s="52">
        <f>_xlfn.XLOOKUP(B6453,Cal_Date!B:B,Cal_Date!A:A,0)</f>
        <v>3</v>
      </c>
      <c r="E6453">
        <v>2019</v>
      </c>
      <c r="F6453" t="s">
        <v>121</v>
      </c>
      <c r="G6453" t="s">
        <v>129</v>
      </c>
      <c r="H6453" t="s">
        <v>14</v>
      </c>
      <c r="I6453" t="s">
        <v>18</v>
      </c>
      <c r="J6453" t="s">
        <v>15</v>
      </c>
      <c r="K6453" t="s">
        <v>43</v>
      </c>
      <c r="L6453">
        <v>1</v>
      </c>
      <c r="M6453">
        <v>1001</v>
      </c>
      <c r="O6453" t="s">
        <v>25</v>
      </c>
      <c r="R6453" t="s">
        <v>44</v>
      </c>
      <c r="S6453" s="49" t="str">
        <f t="shared" si="801"/>
        <v>Card</v>
      </c>
      <c r="T6453" s="3">
        <v>0.03</v>
      </c>
      <c r="U6453" s="2">
        <v>6.8900000000000006</v>
      </c>
      <c r="V6453" s="2">
        <v>2.1</v>
      </c>
      <c r="W6453" s="54">
        <f>_xlfn.XLOOKUP(M6453,Market!A:A,Market!F:F,0)</f>
        <v>0.06</v>
      </c>
      <c r="X6453" s="55">
        <f t="shared" si="802"/>
        <v>0.20670000000000002</v>
      </c>
      <c r="Y6453" s="55">
        <f t="shared" si="803"/>
        <v>4.7900000000000009</v>
      </c>
      <c r="Z6453" s="54">
        <f t="shared" si="804"/>
        <v>0.69521044992743108</v>
      </c>
      <c r="AA6453" s="49" t="str">
        <f t="shared" ca="1" si="805"/>
        <v>N</v>
      </c>
      <c r="AB6453" s="49">
        <f t="shared" ca="1" si="806"/>
        <v>5</v>
      </c>
      <c r="AC6453" s="49" t="str">
        <f t="shared" ca="1" si="807"/>
        <v>N</v>
      </c>
    </row>
    <row r="6454" spans="1:29" x14ac:dyDescent="0.25">
      <c r="A6454">
        <v>4751</v>
      </c>
      <c r="B6454" s="9">
        <v>43570</v>
      </c>
      <c r="C6454" s="50" t="str">
        <f t="shared" si="800"/>
        <v>N</v>
      </c>
      <c r="D6454" s="52">
        <f>_xlfn.XLOOKUP(B6454,Cal_Date!B:B,Cal_Date!A:A,0)</f>
        <v>3</v>
      </c>
      <c r="E6454">
        <v>2019</v>
      </c>
      <c r="F6454" t="s">
        <v>121</v>
      </c>
      <c r="G6454" t="s">
        <v>129</v>
      </c>
      <c r="H6454" t="s">
        <v>14</v>
      </c>
      <c r="I6454" t="s">
        <v>18</v>
      </c>
      <c r="J6454" t="s">
        <v>15</v>
      </c>
      <c r="K6454" t="s">
        <v>43</v>
      </c>
      <c r="L6454">
        <v>2</v>
      </c>
      <c r="M6454">
        <v>1003</v>
      </c>
      <c r="O6454" t="s">
        <v>25</v>
      </c>
      <c r="R6454" t="s">
        <v>44</v>
      </c>
      <c r="S6454" s="49" t="str">
        <f t="shared" si="801"/>
        <v>Card</v>
      </c>
      <c r="T6454" s="3">
        <v>0.03</v>
      </c>
      <c r="U6454" s="2">
        <v>13.780000000000001</v>
      </c>
      <c r="V6454" s="2">
        <v>4.2</v>
      </c>
      <c r="W6454" s="54">
        <f>_xlfn.XLOOKUP(M6454,Market!A:A,Market!F:F,0)</f>
        <v>0.06</v>
      </c>
      <c r="X6454" s="55">
        <f t="shared" si="802"/>
        <v>0.41340000000000005</v>
      </c>
      <c r="Y6454" s="55">
        <f t="shared" si="803"/>
        <v>9.5800000000000018</v>
      </c>
      <c r="Z6454" s="54">
        <f t="shared" si="804"/>
        <v>0.69521044992743108</v>
      </c>
      <c r="AA6454" s="49" t="str">
        <f t="shared" ca="1" si="805"/>
        <v>N</v>
      </c>
      <c r="AB6454" s="49">
        <f t="shared" ca="1" si="806"/>
        <v>5</v>
      </c>
      <c r="AC6454" s="49" t="str">
        <f t="shared" ca="1" si="807"/>
        <v>N</v>
      </c>
    </row>
    <row r="6455" spans="1:29" x14ac:dyDescent="0.25">
      <c r="A6455">
        <v>4752</v>
      </c>
      <c r="B6455" s="9">
        <v>43570</v>
      </c>
      <c r="C6455" s="50" t="str">
        <f t="shared" si="800"/>
        <v>N</v>
      </c>
      <c r="D6455" s="52">
        <f>_xlfn.XLOOKUP(B6455,Cal_Date!B:B,Cal_Date!A:A,0)</f>
        <v>3</v>
      </c>
      <c r="E6455">
        <v>2019</v>
      </c>
      <c r="F6455" t="s">
        <v>121</v>
      </c>
      <c r="G6455" t="s">
        <v>129</v>
      </c>
      <c r="H6455" t="s">
        <v>14</v>
      </c>
      <c r="I6455" t="s">
        <v>18</v>
      </c>
      <c r="J6455" t="s">
        <v>15</v>
      </c>
      <c r="K6455" t="s">
        <v>43</v>
      </c>
      <c r="L6455">
        <v>1</v>
      </c>
      <c r="M6455">
        <v>1005</v>
      </c>
      <c r="O6455" t="s">
        <v>25</v>
      </c>
      <c r="R6455" t="s">
        <v>44</v>
      </c>
      <c r="S6455" s="49" t="str">
        <f t="shared" si="801"/>
        <v>Card</v>
      </c>
      <c r="T6455" s="3">
        <v>0.03</v>
      </c>
      <c r="U6455" s="2">
        <v>7.6229999999999993</v>
      </c>
      <c r="V6455" s="2">
        <v>2.2200000000000002</v>
      </c>
      <c r="W6455" s="54">
        <f>_xlfn.XLOOKUP(M6455,Market!A:A,Market!F:F,0)</f>
        <v>8.8999999999999996E-2</v>
      </c>
      <c r="X6455" s="55">
        <f t="shared" si="802"/>
        <v>0.22868999999999998</v>
      </c>
      <c r="Y6455" s="55">
        <f t="shared" si="803"/>
        <v>5.4029999999999987</v>
      </c>
      <c r="Z6455" s="54">
        <f t="shared" si="804"/>
        <v>0.7087760724124359</v>
      </c>
      <c r="AA6455" s="49" t="str">
        <f t="shared" ca="1" si="805"/>
        <v>N</v>
      </c>
      <c r="AB6455" s="49">
        <f t="shared" ca="1" si="806"/>
        <v>5</v>
      </c>
      <c r="AC6455" s="49" t="str">
        <f t="shared" ca="1" si="807"/>
        <v>N</v>
      </c>
    </row>
    <row r="6456" spans="1:29" x14ac:dyDescent="0.25">
      <c r="A6456">
        <v>4753</v>
      </c>
      <c r="B6456" s="9">
        <v>43570</v>
      </c>
      <c r="C6456" s="50" t="str">
        <f t="shared" si="800"/>
        <v>N</v>
      </c>
      <c r="D6456" s="52">
        <f>_xlfn.XLOOKUP(B6456,Cal_Date!B:B,Cal_Date!A:A,0)</f>
        <v>3</v>
      </c>
      <c r="E6456">
        <v>2019</v>
      </c>
      <c r="F6456" t="s">
        <v>121</v>
      </c>
      <c r="G6456" t="s">
        <v>129</v>
      </c>
      <c r="H6456" t="s">
        <v>11</v>
      </c>
      <c r="I6456" t="s">
        <v>11</v>
      </c>
      <c r="J6456" t="s">
        <v>15</v>
      </c>
      <c r="K6456" t="s">
        <v>42</v>
      </c>
      <c r="L6456">
        <v>1</v>
      </c>
      <c r="M6456">
        <v>1005</v>
      </c>
      <c r="O6456" t="s">
        <v>25</v>
      </c>
      <c r="R6456" t="s">
        <v>44</v>
      </c>
      <c r="S6456" s="49" t="str">
        <f t="shared" si="801"/>
        <v>Card</v>
      </c>
      <c r="T6456" s="3">
        <v>0.03</v>
      </c>
      <c r="U6456" s="2">
        <v>2.7225000000000001</v>
      </c>
      <c r="V6456" s="2">
        <v>0.87</v>
      </c>
      <c r="W6456" s="54">
        <f>_xlfn.XLOOKUP(M6456,Market!A:A,Market!F:F,0)</f>
        <v>8.8999999999999996E-2</v>
      </c>
      <c r="X6456" s="55">
        <f t="shared" si="802"/>
        <v>8.1674999999999998E-2</v>
      </c>
      <c r="Y6456" s="55">
        <f t="shared" si="803"/>
        <v>1.8525</v>
      </c>
      <c r="Z6456" s="54">
        <f t="shared" si="804"/>
        <v>0.68044077134986225</v>
      </c>
      <c r="AA6456" s="49" t="str">
        <f t="shared" ca="1" si="805"/>
        <v>N</v>
      </c>
      <c r="AB6456" s="49">
        <f t="shared" ca="1" si="806"/>
        <v>5</v>
      </c>
      <c r="AC6456" s="49" t="str">
        <f t="shared" ca="1" si="807"/>
        <v>N</v>
      </c>
    </row>
    <row r="6457" spans="1:29" x14ac:dyDescent="0.25">
      <c r="A6457">
        <v>4754</v>
      </c>
      <c r="B6457" s="9">
        <v>43570</v>
      </c>
      <c r="C6457" s="50" t="str">
        <f t="shared" si="800"/>
        <v>N</v>
      </c>
      <c r="D6457" s="52">
        <f>_xlfn.XLOOKUP(B6457,Cal_Date!B:B,Cal_Date!A:A,0)</f>
        <v>3</v>
      </c>
      <c r="E6457">
        <v>2019</v>
      </c>
      <c r="F6457" t="s">
        <v>121</v>
      </c>
      <c r="G6457" t="s">
        <v>129</v>
      </c>
      <c r="H6457" t="s">
        <v>48</v>
      </c>
      <c r="I6457" t="s">
        <v>18</v>
      </c>
      <c r="J6457" t="s">
        <v>10</v>
      </c>
      <c r="K6457" t="s">
        <v>43</v>
      </c>
      <c r="L6457">
        <v>1</v>
      </c>
      <c r="M6457">
        <v>1006</v>
      </c>
      <c r="O6457" t="s">
        <v>28</v>
      </c>
      <c r="R6457" t="s">
        <v>44</v>
      </c>
      <c r="S6457" s="49" t="str">
        <f t="shared" si="801"/>
        <v>Card</v>
      </c>
      <c r="T6457" s="3">
        <v>0.03</v>
      </c>
      <c r="U6457" s="2">
        <v>7.6229999999999993</v>
      </c>
      <c r="V6457" s="2">
        <v>1.46</v>
      </c>
      <c r="W6457" s="54">
        <f>_xlfn.XLOOKUP(M6457,Market!A:A,Market!F:F,0)</f>
        <v>8.8999999999999996E-2</v>
      </c>
      <c r="X6457" s="55">
        <f t="shared" si="802"/>
        <v>0.22868999999999998</v>
      </c>
      <c r="Y6457" s="55">
        <f t="shared" si="803"/>
        <v>6.1629999999999994</v>
      </c>
      <c r="Z6457" s="54">
        <f t="shared" si="804"/>
        <v>0.80847435392889933</v>
      </c>
      <c r="AA6457" s="49" t="str">
        <f t="shared" ca="1" si="805"/>
        <v>N</v>
      </c>
      <c r="AB6457" s="49">
        <f t="shared" ca="1" si="806"/>
        <v>5</v>
      </c>
      <c r="AC6457" s="49" t="str">
        <f t="shared" ca="1" si="807"/>
        <v>N</v>
      </c>
    </row>
    <row r="6458" spans="1:29" x14ac:dyDescent="0.25">
      <c r="A6458">
        <v>4755</v>
      </c>
      <c r="B6458" s="9">
        <v>43570</v>
      </c>
      <c r="C6458" s="50" t="str">
        <f t="shared" si="800"/>
        <v>N</v>
      </c>
      <c r="D6458" s="52">
        <f>_xlfn.XLOOKUP(B6458,Cal_Date!B:B,Cal_Date!A:A,0)</f>
        <v>3</v>
      </c>
      <c r="E6458">
        <v>2019</v>
      </c>
      <c r="F6458" t="s">
        <v>121</v>
      </c>
      <c r="G6458" t="s">
        <v>129</v>
      </c>
      <c r="H6458" t="s">
        <v>11</v>
      </c>
      <c r="I6458" t="s">
        <v>13</v>
      </c>
      <c r="J6458" t="s">
        <v>15</v>
      </c>
      <c r="K6458" t="s">
        <v>42</v>
      </c>
      <c r="L6458">
        <v>1</v>
      </c>
      <c r="M6458">
        <v>1002</v>
      </c>
      <c r="O6458" t="s">
        <v>28</v>
      </c>
      <c r="R6458" t="s">
        <v>44</v>
      </c>
      <c r="S6458" s="49" t="str">
        <f t="shared" si="801"/>
        <v>Card</v>
      </c>
      <c r="T6458" s="3">
        <v>0.03</v>
      </c>
      <c r="U6458" s="2">
        <v>2.6500000000000004</v>
      </c>
      <c r="V6458" s="2">
        <v>1.42</v>
      </c>
      <c r="W6458" s="54">
        <f>_xlfn.XLOOKUP(M6458,Market!A:A,Market!F:F,0)</f>
        <v>0.06</v>
      </c>
      <c r="X6458" s="55">
        <f t="shared" si="802"/>
        <v>7.9500000000000001E-2</v>
      </c>
      <c r="Y6458" s="55">
        <f t="shared" si="803"/>
        <v>1.2300000000000004</v>
      </c>
      <c r="Z6458" s="54">
        <f t="shared" si="804"/>
        <v>0.46415094339622653</v>
      </c>
      <c r="AA6458" s="49" t="str">
        <f t="shared" ca="1" si="805"/>
        <v>N</v>
      </c>
      <c r="AB6458" s="49">
        <f t="shared" ca="1" si="806"/>
        <v>5</v>
      </c>
      <c r="AC6458" s="49" t="str">
        <f t="shared" ca="1" si="807"/>
        <v>N</v>
      </c>
    </row>
    <row r="6459" spans="1:29" x14ac:dyDescent="0.25">
      <c r="A6459">
        <v>4756</v>
      </c>
      <c r="B6459" s="9">
        <v>43570</v>
      </c>
      <c r="C6459" s="50" t="str">
        <f t="shared" si="800"/>
        <v>N</v>
      </c>
      <c r="D6459" s="52">
        <f>_xlfn.XLOOKUP(B6459,Cal_Date!B:B,Cal_Date!A:A,0)</f>
        <v>3</v>
      </c>
      <c r="E6459">
        <v>2019</v>
      </c>
      <c r="F6459" t="s">
        <v>121</v>
      </c>
      <c r="G6459" t="s">
        <v>129</v>
      </c>
      <c r="H6459" t="s">
        <v>11</v>
      </c>
      <c r="I6459" t="s">
        <v>11</v>
      </c>
      <c r="J6459" t="s">
        <v>15</v>
      </c>
      <c r="K6459" t="s">
        <v>42</v>
      </c>
      <c r="L6459">
        <v>2</v>
      </c>
      <c r="M6459">
        <v>1001</v>
      </c>
      <c r="O6459" t="s">
        <v>25</v>
      </c>
      <c r="R6459" t="s">
        <v>44</v>
      </c>
      <c r="S6459" s="49" t="str">
        <f t="shared" si="801"/>
        <v>Card</v>
      </c>
      <c r="T6459" s="3">
        <v>0.03</v>
      </c>
      <c r="U6459" s="2">
        <v>5.3000000000000007</v>
      </c>
      <c r="V6459" s="2">
        <v>1.74</v>
      </c>
      <c r="W6459" s="54">
        <f>_xlfn.XLOOKUP(M6459,Market!A:A,Market!F:F,0)</f>
        <v>0.06</v>
      </c>
      <c r="X6459" s="55">
        <f t="shared" si="802"/>
        <v>0.159</v>
      </c>
      <c r="Y6459" s="55">
        <f t="shared" si="803"/>
        <v>3.5600000000000005</v>
      </c>
      <c r="Z6459" s="54">
        <f t="shared" si="804"/>
        <v>0.67169811320754713</v>
      </c>
      <c r="AA6459" s="49" t="str">
        <f t="shared" ca="1" si="805"/>
        <v>N</v>
      </c>
      <c r="AB6459" s="49">
        <f t="shared" ca="1" si="806"/>
        <v>5</v>
      </c>
      <c r="AC6459" s="49" t="str">
        <f t="shared" ca="1" si="807"/>
        <v>N</v>
      </c>
    </row>
    <row r="6460" spans="1:29" x14ac:dyDescent="0.25">
      <c r="A6460">
        <v>4757</v>
      </c>
      <c r="B6460" s="9">
        <v>43570</v>
      </c>
      <c r="C6460" s="50" t="str">
        <f t="shared" si="800"/>
        <v>N</v>
      </c>
      <c r="D6460" s="52">
        <f>_xlfn.XLOOKUP(B6460,Cal_Date!B:B,Cal_Date!A:A,0)</f>
        <v>3</v>
      </c>
      <c r="E6460">
        <v>2019</v>
      </c>
      <c r="F6460" t="s">
        <v>121</v>
      </c>
      <c r="G6460" t="s">
        <v>129</v>
      </c>
      <c r="H6460" t="s">
        <v>48</v>
      </c>
      <c r="I6460" t="s">
        <v>18</v>
      </c>
      <c r="J6460" t="s">
        <v>10</v>
      </c>
      <c r="K6460" t="s">
        <v>43</v>
      </c>
      <c r="L6460">
        <v>1</v>
      </c>
      <c r="M6460">
        <v>1003</v>
      </c>
      <c r="O6460" t="s">
        <v>25</v>
      </c>
      <c r="R6460" t="s">
        <v>44</v>
      </c>
      <c r="S6460" s="49" t="str">
        <f t="shared" si="801"/>
        <v>Card</v>
      </c>
      <c r="T6460" s="3">
        <v>0.03</v>
      </c>
      <c r="U6460" s="2">
        <v>7.42</v>
      </c>
      <c r="V6460" s="2">
        <v>1.46</v>
      </c>
      <c r="W6460" s="54">
        <f>_xlfn.XLOOKUP(M6460,Market!A:A,Market!F:F,0)</f>
        <v>0.06</v>
      </c>
      <c r="X6460" s="55">
        <f t="shared" si="802"/>
        <v>0.22259999999999999</v>
      </c>
      <c r="Y6460" s="55">
        <f t="shared" si="803"/>
        <v>5.96</v>
      </c>
      <c r="Z6460" s="54">
        <f t="shared" si="804"/>
        <v>0.80323450134770891</v>
      </c>
      <c r="AA6460" s="49" t="str">
        <f t="shared" ca="1" si="805"/>
        <v>N</v>
      </c>
      <c r="AB6460" s="49">
        <f t="shared" ca="1" si="806"/>
        <v>5</v>
      </c>
      <c r="AC6460" s="49" t="str">
        <f t="shared" ca="1" si="807"/>
        <v>N</v>
      </c>
    </row>
    <row r="6461" spans="1:29" x14ac:dyDescent="0.25">
      <c r="A6461">
        <v>4758</v>
      </c>
      <c r="B6461" s="9">
        <v>43570</v>
      </c>
      <c r="C6461" s="50" t="str">
        <f t="shared" si="800"/>
        <v>N</v>
      </c>
      <c r="D6461" s="52">
        <f>_xlfn.XLOOKUP(B6461,Cal_Date!B:B,Cal_Date!A:A,0)</f>
        <v>3</v>
      </c>
      <c r="E6461">
        <v>2019</v>
      </c>
      <c r="F6461" t="s">
        <v>121</v>
      </c>
      <c r="G6461" t="s">
        <v>129</v>
      </c>
      <c r="H6461" t="s">
        <v>11</v>
      </c>
      <c r="I6461" t="s">
        <v>11</v>
      </c>
      <c r="J6461" t="s">
        <v>15</v>
      </c>
      <c r="K6461" t="s">
        <v>42</v>
      </c>
      <c r="L6461">
        <v>1</v>
      </c>
      <c r="M6461">
        <v>1004</v>
      </c>
      <c r="O6461" t="s">
        <v>28</v>
      </c>
      <c r="R6461" t="s">
        <v>47</v>
      </c>
      <c r="S6461" s="49" t="str">
        <f t="shared" si="801"/>
        <v>Card</v>
      </c>
      <c r="T6461" s="3">
        <v>3.5000000000000003E-2</v>
      </c>
      <c r="U6461" s="2">
        <v>2.6500000000000004</v>
      </c>
      <c r="V6461" s="2">
        <v>0.87</v>
      </c>
      <c r="W6461" s="54">
        <f>_xlfn.XLOOKUP(M6461,Market!A:A,Market!F:F,0)</f>
        <v>0.06</v>
      </c>
      <c r="X6461" s="55">
        <f t="shared" si="802"/>
        <v>9.2750000000000027E-2</v>
      </c>
      <c r="Y6461" s="55">
        <f t="shared" si="803"/>
        <v>1.7800000000000002</v>
      </c>
      <c r="Z6461" s="54">
        <f t="shared" si="804"/>
        <v>0.67169811320754713</v>
      </c>
      <c r="AA6461" s="49" t="str">
        <f t="shared" ca="1" si="805"/>
        <v>N</v>
      </c>
      <c r="AB6461" s="49">
        <f t="shared" ca="1" si="806"/>
        <v>5</v>
      </c>
      <c r="AC6461" s="49" t="str">
        <f t="shared" ca="1" si="807"/>
        <v>N</v>
      </c>
    </row>
    <row r="6462" spans="1:29" x14ac:dyDescent="0.25">
      <c r="A6462">
        <v>4759</v>
      </c>
      <c r="B6462" s="9">
        <v>43570</v>
      </c>
      <c r="C6462" s="50" t="str">
        <f t="shared" si="800"/>
        <v>N</v>
      </c>
      <c r="D6462" s="52">
        <f>_xlfn.XLOOKUP(B6462,Cal_Date!B:B,Cal_Date!A:A,0)</f>
        <v>3</v>
      </c>
      <c r="E6462">
        <v>2019</v>
      </c>
      <c r="F6462" t="s">
        <v>121</v>
      </c>
      <c r="G6462" t="s">
        <v>129</v>
      </c>
      <c r="H6462" t="s">
        <v>14</v>
      </c>
      <c r="I6462" t="s">
        <v>18</v>
      </c>
      <c r="J6462" t="s">
        <v>15</v>
      </c>
      <c r="K6462" t="s">
        <v>43</v>
      </c>
      <c r="L6462">
        <v>1</v>
      </c>
      <c r="M6462">
        <v>1003</v>
      </c>
      <c r="O6462" t="s">
        <v>25</v>
      </c>
      <c r="R6462" t="s">
        <v>44</v>
      </c>
      <c r="S6462" s="49" t="str">
        <f t="shared" si="801"/>
        <v>Card</v>
      </c>
      <c r="T6462" s="3">
        <v>0.03</v>
      </c>
      <c r="U6462" s="2">
        <v>7.42</v>
      </c>
      <c r="V6462" s="2">
        <v>2.2200000000000002</v>
      </c>
      <c r="W6462" s="54">
        <f>_xlfn.XLOOKUP(M6462,Market!A:A,Market!F:F,0)</f>
        <v>0.06</v>
      </c>
      <c r="X6462" s="55">
        <f t="shared" si="802"/>
        <v>0.22259999999999999</v>
      </c>
      <c r="Y6462" s="55">
        <f t="shared" si="803"/>
        <v>5.1999999999999993</v>
      </c>
      <c r="Z6462" s="54">
        <f t="shared" si="804"/>
        <v>0.70080862533692712</v>
      </c>
      <c r="AA6462" s="49" t="str">
        <f t="shared" ca="1" si="805"/>
        <v>N</v>
      </c>
      <c r="AB6462" s="49">
        <f t="shared" ca="1" si="806"/>
        <v>5</v>
      </c>
      <c r="AC6462" s="49" t="str">
        <f t="shared" ca="1" si="807"/>
        <v>N</v>
      </c>
    </row>
    <row r="6463" spans="1:29" x14ac:dyDescent="0.25">
      <c r="A6463">
        <v>4760</v>
      </c>
      <c r="B6463" s="9">
        <v>43570</v>
      </c>
      <c r="C6463" s="50" t="str">
        <f t="shared" si="800"/>
        <v>N</v>
      </c>
      <c r="D6463" s="52">
        <f>_xlfn.XLOOKUP(B6463,Cal_Date!B:B,Cal_Date!A:A,0)</f>
        <v>3</v>
      </c>
      <c r="E6463">
        <v>2019</v>
      </c>
      <c r="F6463" t="s">
        <v>121</v>
      </c>
      <c r="G6463" t="s">
        <v>129</v>
      </c>
      <c r="H6463" t="s">
        <v>14</v>
      </c>
      <c r="I6463" t="s">
        <v>13</v>
      </c>
      <c r="J6463" t="s">
        <v>15</v>
      </c>
      <c r="K6463" t="s">
        <v>43</v>
      </c>
      <c r="L6463">
        <v>1</v>
      </c>
      <c r="M6463">
        <v>1005</v>
      </c>
      <c r="O6463" t="s">
        <v>25</v>
      </c>
      <c r="R6463" t="s">
        <v>44</v>
      </c>
      <c r="S6463" s="49" t="str">
        <f t="shared" si="801"/>
        <v>Card</v>
      </c>
      <c r="T6463" s="3">
        <v>0.03</v>
      </c>
      <c r="U6463" s="2">
        <v>7.0785</v>
      </c>
      <c r="V6463" s="2">
        <v>2.12</v>
      </c>
      <c r="W6463" s="54">
        <f>_xlfn.XLOOKUP(M6463,Market!A:A,Market!F:F,0)</f>
        <v>8.8999999999999996E-2</v>
      </c>
      <c r="X6463" s="55">
        <f t="shared" si="802"/>
        <v>0.21235499999999999</v>
      </c>
      <c r="Y6463" s="55">
        <f t="shared" si="803"/>
        <v>4.9584999999999999</v>
      </c>
      <c r="Z6463" s="54">
        <f t="shared" si="804"/>
        <v>0.70050151868333688</v>
      </c>
      <c r="AA6463" s="49" t="str">
        <f t="shared" ca="1" si="805"/>
        <v>N</v>
      </c>
      <c r="AB6463" s="49">
        <f t="shared" ca="1" si="806"/>
        <v>5</v>
      </c>
      <c r="AC6463" s="49" t="str">
        <f t="shared" ca="1" si="807"/>
        <v>N</v>
      </c>
    </row>
    <row r="6464" spans="1:29" x14ac:dyDescent="0.25">
      <c r="A6464">
        <v>4761</v>
      </c>
      <c r="B6464" s="9">
        <v>43570</v>
      </c>
      <c r="C6464" s="50" t="str">
        <f t="shared" si="800"/>
        <v>N</v>
      </c>
      <c r="D6464" s="52">
        <f>_xlfn.XLOOKUP(B6464,Cal_Date!B:B,Cal_Date!A:A,0)</f>
        <v>3</v>
      </c>
      <c r="E6464">
        <v>2019</v>
      </c>
      <c r="F6464" t="s">
        <v>121</v>
      </c>
      <c r="G6464" t="s">
        <v>129</v>
      </c>
      <c r="H6464" t="s">
        <v>48</v>
      </c>
      <c r="I6464" t="s">
        <v>18</v>
      </c>
      <c r="J6464" t="s">
        <v>10</v>
      </c>
      <c r="K6464" t="s">
        <v>43</v>
      </c>
      <c r="L6464">
        <v>1</v>
      </c>
      <c r="M6464">
        <v>1007</v>
      </c>
      <c r="O6464" t="s">
        <v>28</v>
      </c>
      <c r="R6464" t="s">
        <v>44</v>
      </c>
      <c r="S6464" s="49" t="str">
        <f t="shared" si="801"/>
        <v>Card</v>
      </c>
      <c r="T6464" s="3">
        <v>0.03</v>
      </c>
      <c r="U6464" s="2">
        <v>7.6229999999999993</v>
      </c>
      <c r="V6464" s="2">
        <v>1.46</v>
      </c>
      <c r="W6464" s="54">
        <f>_xlfn.XLOOKUP(M6464,Market!A:A,Market!F:F,0)</f>
        <v>8.8999999999999996E-2</v>
      </c>
      <c r="X6464" s="55">
        <f t="shared" si="802"/>
        <v>0.22868999999999998</v>
      </c>
      <c r="Y6464" s="55">
        <f t="shared" si="803"/>
        <v>6.1629999999999994</v>
      </c>
      <c r="Z6464" s="54">
        <f t="shared" si="804"/>
        <v>0.80847435392889933</v>
      </c>
      <c r="AA6464" s="49" t="str">
        <f t="shared" ca="1" si="805"/>
        <v>N</v>
      </c>
      <c r="AB6464" s="49">
        <f t="shared" ca="1" si="806"/>
        <v>5</v>
      </c>
      <c r="AC6464" s="49" t="str">
        <f t="shared" ca="1" si="807"/>
        <v>N</v>
      </c>
    </row>
    <row r="6465" spans="1:29" x14ac:dyDescent="0.25">
      <c r="A6465">
        <v>4762</v>
      </c>
      <c r="B6465" s="9">
        <v>43570</v>
      </c>
      <c r="C6465" s="50" t="str">
        <f t="shared" si="800"/>
        <v>N</v>
      </c>
      <c r="D6465" s="52">
        <f>_xlfn.XLOOKUP(B6465,Cal_Date!B:B,Cal_Date!A:A,0)</f>
        <v>3</v>
      </c>
      <c r="E6465">
        <v>2019</v>
      </c>
      <c r="F6465" t="s">
        <v>121</v>
      </c>
      <c r="G6465" t="s">
        <v>129</v>
      </c>
      <c r="H6465" t="s">
        <v>48</v>
      </c>
      <c r="I6465" t="s">
        <v>18</v>
      </c>
      <c r="J6465" t="s">
        <v>10</v>
      </c>
      <c r="K6465" t="s">
        <v>43</v>
      </c>
      <c r="L6465">
        <v>2</v>
      </c>
      <c r="M6465">
        <v>1009</v>
      </c>
      <c r="O6465" t="s">
        <v>28</v>
      </c>
      <c r="R6465" t="s">
        <v>44</v>
      </c>
      <c r="S6465" s="49" t="str">
        <f t="shared" si="801"/>
        <v>Card</v>
      </c>
      <c r="T6465" s="3">
        <v>0.03</v>
      </c>
      <c r="U6465" s="2">
        <v>15.245999999999999</v>
      </c>
      <c r="V6465" s="2">
        <v>2.92</v>
      </c>
      <c r="W6465" s="54">
        <f>_xlfn.XLOOKUP(M6465,Market!A:A,Market!F:F,0)</f>
        <v>8.8999999999999996E-2</v>
      </c>
      <c r="X6465" s="55">
        <f t="shared" si="802"/>
        <v>0.45737999999999995</v>
      </c>
      <c r="Y6465" s="55">
        <f t="shared" si="803"/>
        <v>12.325999999999999</v>
      </c>
      <c r="Z6465" s="54">
        <f t="shared" si="804"/>
        <v>0.80847435392889933</v>
      </c>
      <c r="AA6465" s="49" t="str">
        <f t="shared" ca="1" si="805"/>
        <v>N</v>
      </c>
      <c r="AB6465" s="49">
        <f t="shared" ca="1" si="806"/>
        <v>5</v>
      </c>
      <c r="AC6465" s="49" t="str">
        <f t="shared" ca="1" si="807"/>
        <v>N</v>
      </c>
    </row>
    <row r="6466" spans="1:29" x14ac:dyDescent="0.25">
      <c r="A6466">
        <v>4763</v>
      </c>
      <c r="B6466" s="9">
        <v>43570</v>
      </c>
      <c r="C6466" s="50" t="str">
        <f t="shared" si="800"/>
        <v>N</v>
      </c>
      <c r="D6466" s="52">
        <f>_xlfn.XLOOKUP(B6466,Cal_Date!B:B,Cal_Date!A:A,0)</f>
        <v>3</v>
      </c>
      <c r="E6466">
        <v>2019</v>
      </c>
      <c r="F6466" t="s">
        <v>121</v>
      </c>
      <c r="G6466" t="s">
        <v>129</v>
      </c>
      <c r="H6466" t="s">
        <v>11</v>
      </c>
      <c r="I6466" t="s">
        <v>11</v>
      </c>
      <c r="J6466" t="s">
        <v>15</v>
      </c>
      <c r="K6466" t="s">
        <v>42</v>
      </c>
      <c r="L6466">
        <v>2</v>
      </c>
      <c r="M6466">
        <v>1001</v>
      </c>
      <c r="O6466" t="s">
        <v>25</v>
      </c>
      <c r="R6466" t="s">
        <v>47</v>
      </c>
      <c r="S6466" s="49" t="str">
        <f t="shared" si="801"/>
        <v>Card</v>
      </c>
      <c r="T6466" s="3">
        <v>3.5000000000000003E-2</v>
      </c>
      <c r="U6466" s="2">
        <v>5.3000000000000007</v>
      </c>
      <c r="V6466" s="2">
        <v>1.74</v>
      </c>
      <c r="W6466" s="54">
        <f>_xlfn.XLOOKUP(M6466,Market!A:A,Market!F:F,0)</f>
        <v>0.06</v>
      </c>
      <c r="X6466" s="55">
        <f t="shared" si="802"/>
        <v>0.18550000000000005</v>
      </c>
      <c r="Y6466" s="55">
        <f t="shared" si="803"/>
        <v>3.5600000000000005</v>
      </c>
      <c r="Z6466" s="54">
        <f t="shared" si="804"/>
        <v>0.67169811320754713</v>
      </c>
      <c r="AA6466" s="49" t="str">
        <f t="shared" ca="1" si="805"/>
        <v>N</v>
      </c>
      <c r="AB6466" s="49">
        <f t="shared" ca="1" si="806"/>
        <v>5</v>
      </c>
      <c r="AC6466" s="49" t="str">
        <f t="shared" ca="1" si="807"/>
        <v>N</v>
      </c>
    </row>
    <row r="6467" spans="1:29" x14ac:dyDescent="0.25">
      <c r="A6467">
        <v>4764</v>
      </c>
      <c r="B6467" s="9">
        <v>43570</v>
      </c>
      <c r="C6467" s="50" t="str">
        <f t="shared" ref="C6467:C6530" si="808">IF(OR(B6467="04/01/2018"+0,B6467="04/02/2018"+0),"Y","N")</f>
        <v>N</v>
      </c>
      <c r="D6467" s="52">
        <f>_xlfn.XLOOKUP(B6467,Cal_Date!B:B,Cal_Date!A:A,0)</f>
        <v>3</v>
      </c>
      <c r="E6467">
        <v>2019</v>
      </c>
      <c r="F6467" t="s">
        <v>121</v>
      </c>
      <c r="G6467" t="s">
        <v>129</v>
      </c>
      <c r="H6467" t="s">
        <v>11</v>
      </c>
      <c r="I6467" t="s">
        <v>11</v>
      </c>
      <c r="J6467" t="s">
        <v>15</v>
      </c>
      <c r="K6467" t="s">
        <v>42</v>
      </c>
      <c r="L6467">
        <v>1</v>
      </c>
      <c r="M6467">
        <v>1010</v>
      </c>
      <c r="O6467" t="s">
        <v>25</v>
      </c>
      <c r="R6467" t="s">
        <v>44</v>
      </c>
      <c r="S6467" s="49" t="str">
        <f t="shared" ref="S6467:S6530" si="809">IF(R6467="Cash","Cash","Card")</f>
        <v>Card</v>
      </c>
      <c r="T6467" s="3">
        <v>0.03</v>
      </c>
      <c r="U6467" s="2">
        <v>2.7</v>
      </c>
      <c r="V6467" s="2">
        <v>0.87</v>
      </c>
      <c r="W6467" s="54">
        <f>_xlfn.XLOOKUP(M6467,Market!A:A,Market!F:F,0)</f>
        <v>0.08</v>
      </c>
      <c r="X6467" s="55">
        <f t="shared" ref="X6467:X6530" si="810">T6467*U6467</f>
        <v>8.1000000000000003E-2</v>
      </c>
      <c r="Y6467" s="55">
        <f t="shared" ref="Y6467:Y6530" si="811">U6467-V6467</f>
        <v>1.83</v>
      </c>
      <c r="Z6467" s="54">
        <f t="shared" ref="Z6467:Z6530" si="812">Y6467/U6467</f>
        <v>0.67777777777777781</v>
      </c>
      <c r="AA6467" s="49" t="str">
        <f t="shared" ref="AA6467:AA6530" ca="1" si="813">IF(DATEDIF(B6467,TODAY(),"y")&gt;5,"Y","N")</f>
        <v>N</v>
      </c>
      <c r="AB6467" s="49">
        <f t="shared" ref="AB6467:AB6530" ca="1" si="814">DATEDIF(B6467,TODAY(),"y")</f>
        <v>5</v>
      </c>
      <c r="AC6467" s="49" t="str">
        <f t="shared" ref="AC6467:AC6530" ca="1" si="815">IF(AB6467&gt;5,"Y","N")</f>
        <v>N</v>
      </c>
    </row>
    <row r="6468" spans="1:29" x14ac:dyDescent="0.25">
      <c r="A6468">
        <v>4765</v>
      </c>
      <c r="B6468" s="9">
        <v>43570</v>
      </c>
      <c r="C6468" s="50" t="str">
        <f t="shared" si="808"/>
        <v>N</v>
      </c>
      <c r="D6468" s="52">
        <f>_xlfn.XLOOKUP(B6468,Cal_Date!B:B,Cal_Date!A:A,0)</f>
        <v>3</v>
      </c>
      <c r="E6468">
        <v>2019</v>
      </c>
      <c r="F6468" t="s">
        <v>121</v>
      </c>
      <c r="G6468" t="s">
        <v>129</v>
      </c>
      <c r="H6468" t="s">
        <v>11</v>
      </c>
      <c r="I6468" t="s">
        <v>11</v>
      </c>
      <c r="J6468" t="s">
        <v>15</v>
      </c>
      <c r="K6468" t="s">
        <v>42</v>
      </c>
      <c r="L6468">
        <v>1</v>
      </c>
      <c r="M6468">
        <v>1010</v>
      </c>
      <c r="O6468" t="s">
        <v>25</v>
      </c>
      <c r="R6468" t="s">
        <v>44</v>
      </c>
      <c r="S6468" s="49" t="str">
        <f t="shared" si="809"/>
        <v>Card</v>
      </c>
      <c r="T6468" s="3">
        <v>0.03</v>
      </c>
      <c r="U6468" s="2">
        <v>2.7</v>
      </c>
      <c r="V6468" s="2">
        <v>0.87</v>
      </c>
      <c r="W6468" s="54">
        <f>_xlfn.XLOOKUP(M6468,Market!A:A,Market!F:F,0)</f>
        <v>0.08</v>
      </c>
      <c r="X6468" s="55">
        <f t="shared" si="810"/>
        <v>8.1000000000000003E-2</v>
      </c>
      <c r="Y6468" s="55">
        <f t="shared" si="811"/>
        <v>1.83</v>
      </c>
      <c r="Z6468" s="54">
        <f t="shared" si="812"/>
        <v>0.67777777777777781</v>
      </c>
      <c r="AA6468" s="49" t="str">
        <f t="shared" ca="1" si="813"/>
        <v>N</v>
      </c>
      <c r="AB6468" s="49">
        <f t="shared" ca="1" si="814"/>
        <v>5</v>
      </c>
      <c r="AC6468" s="49" t="str">
        <f t="shared" ca="1" si="815"/>
        <v>N</v>
      </c>
    </row>
    <row r="6469" spans="1:29" x14ac:dyDescent="0.25">
      <c r="A6469">
        <v>4766</v>
      </c>
      <c r="B6469" s="9">
        <v>43570</v>
      </c>
      <c r="C6469" s="50" t="str">
        <f t="shared" si="808"/>
        <v>N</v>
      </c>
      <c r="D6469" s="52">
        <f>_xlfn.XLOOKUP(B6469,Cal_Date!B:B,Cal_Date!A:A,0)</f>
        <v>3</v>
      </c>
      <c r="E6469">
        <v>2019</v>
      </c>
      <c r="F6469" t="s">
        <v>121</v>
      </c>
      <c r="G6469" t="s">
        <v>129</v>
      </c>
      <c r="H6469" t="s">
        <v>14</v>
      </c>
      <c r="I6469" t="s">
        <v>18</v>
      </c>
      <c r="J6469" t="s">
        <v>15</v>
      </c>
      <c r="K6469" t="s">
        <v>43</v>
      </c>
      <c r="L6469">
        <v>1</v>
      </c>
      <c r="M6469">
        <v>1010</v>
      </c>
      <c r="O6469" t="s">
        <v>25</v>
      </c>
      <c r="R6469" t="s">
        <v>44</v>
      </c>
      <c r="S6469" s="49" t="str">
        <f t="shared" si="809"/>
        <v>Card</v>
      </c>
      <c r="T6469" s="3">
        <v>0.03</v>
      </c>
      <c r="U6469" s="2">
        <v>7.0200000000000005</v>
      </c>
      <c r="V6469" s="2">
        <v>2.1</v>
      </c>
      <c r="W6469" s="54">
        <f>_xlfn.XLOOKUP(M6469,Market!A:A,Market!F:F,0)</f>
        <v>0.08</v>
      </c>
      <c r="X6469" s="55">
        <f t="shared" si="810"/>
        <v>0.21060000000000001</v>
      </c>
      <c r="Y6469" s="55">
        <f t="shared" si="811"/>
        <v>4.92</v>
      </c>
      <c r="Z6469" s="54">
        <f t="shared" si="812"/>
        <v>0.70085470085470081</v>
      </c>
      <c r="AA6469" s="49" t="str">
        <f t="shared" ca="1" si="813"/>
        <v>N</v>
      </c>
      <c r="AB6469" s="49">
        <f t="shared" ca="1" si="814"/>
        <v>5</v>
      </c>
      <c r="AC6469" s="49" t="str">
        <f t="shared" ca="1" si="815"/>
        <v>N</v>
      </c>
    </row>
    <row r="6470" spans="1:29" x14ac:dyDescent="0.25">
      <c r="A6470">
        <v>4767</v>
      </c>
      <c r="B6470" s="9">
        <v>43570</v>
      </c>
      <c r="C6470" s="50" t="str">
        <f t="shared" si="808"/>
        <v>N</v>
      </c>
      <c r="D6470" s="52">
        <f>_xlfn.XLOOKUP(B6470,Cal_Date!B:B,Cal_Date!A:A,0)</f>
        <v>3</v>
      </c>
      <c r="E6470">
        <v>2019</v>
      </c>
      <c r="F6470" t="s">
        <v>121</v>
      </c>
      <c r="G6470" t="s">
        <v>129</v>
      </c>
      <c r="H6470" t="s">
        <v>11</v>
      </c>
      <c r="I6470" t="s">
        <v>13</v>
      </c>
      <c r="J6470" t="s">
        <v>15</v>
      </c>
      <c r="K6470" t="s">
        <v>42</v>
      </c>
      <c r="L6470">
        <v>2</v>
      </c>
      <c r="M6470">
        <v>1010</v>
      </c>
      <c r="O6470" t="s">
        <v>25</v>
      </c>
      <c r="R6470" t="s">
        <v>44</v>
      </c>
      <c r="S6470" s="49" t="str">
        <f t="shared" si="809"/>
        <v>Card</v>
      </c>
      <c r="T6470" s="3">
        <v>0.03</v>
      </c>
      <c r="U6470" s="2">
        <v>5.4</v>
      </c>
      <c r="V6470" s="2">
        <v>2.84</v>
      </c>
      <c r="W6470" s="54">
        <f>_xlfn.XLOOKUP(M6470,Market!A:A,Market!F:F,0)</f>
        <v>0.08</v>
      </c>
      <c r="X6470" s="55">
        <f t="shared" si="810"/>
        <v>0.16200000000000001</v>
      </c>
      <c r="Y6470" s="55">
        <f t="shared" si="811"/>
        <v>2.5600000000000005</v>
      </c>
      <c r="Z6470" s="54">
        <f t="shared" si="812"/>
        <v>0.47407407407407415</v>
      </c>
      <c r="AA6470" s="49" t="str">
        <f t="shared" ca="1" si="813"/>
        <v>N</v>
      </c>
      <c r="AB6470" s="49">
        <f t="shared" ca="1" si="814"/>
        <v>5</v>
      </c>
      <c r="AC6470" s="49" t="str">
        <f t="shared" ca="1" si="815"/>
        <v>N</v>
      </c>
    </row>
    <row r="6471" spans="1:29" x14ac:dyDescent="0.25">
      <c r="A6471">
        <v>4768</v>
      </c>
      <c r="B6471" s="9">
        <v>43570</v>
      </c>
      <c r="C6471" s="50" t="str">
        <f t="shared" si="808"/>
        <v>N</v>
      </c>
      <c r="D6471" s="52">
        <f>_xlfn.XLOOKUP(B6471,Cal_Date!B:B,Cal_Date!A:A,0)</f>
        <v>3</v>
      </c>
      <c r="E6471">
        <v>2019</v>
      </c>
      <c r="F6471" t="s">
        <v>121</v>
      </c>
      <c r="G6471" t="s">
        <v>129</v>
      </c>
      <c r="H6471" t="s">
        <v>11</v>
      </c>
      <c r="I6471" t="s">
        <v>11</v>
      </c>
      <c r="J6471" t="s">
        <v>15</v>
      </c>
      <c r="K6471" t="s">
        <v>42</v>
      </c>
      <c r="L6471">
        <v>1</v>
      </c>
      <c r="M6471">
        <v>1011</v>
      </c>
      <c r="O6471" t="s">
        <v>25</v>
      </c>
      <c r="R6471" t="s">
        <v>44</v>
      </c>
      <c r="S6471" s="49" t="str">
        <f t="shared" si="809"/>
        <v>Card</v>
      </c>
      <c r="T6471" s="3">
        <v>0.03</v>
      </c>
      <c r="U6471" s="2">
        <v>2.6500000000000004</v>
      </c>
      <c r="V6471" s="2">
        <v>0.87</v>
      </c>
      <c r="W6471" s="54">
        <f>_xlfn.XLOOKUP(M6471,Market!A:A,Market!F:F,0)</f>
        <v>0.06</v>
      </c>
      <c r="X6471" s="55">
        <f t="shared" si="810"/>
        <v>7.9500000000000001E-2</v>
      </c>
      <c r="Y6471" s="55">
        <f t="shared" si="811"/>
        <v>1.7800000000000002</v>
      </c>
      <c r="Z6471" s="54">
        <f t="shared" si="812"/>
        <v>0.67169811320754713</v>
      </c>
      <c r="AA6471" s="49" t="str">
        <f t="shared" ca="1" si="813"/>
        <v>N</v>
      </c>
      <c r="AB6471" s="49">
        <f t="shared" ca="1" si="814"/>
        <v>5</v>
      </c>
      <c r="AC6471" s="49" t="str">
        <f t="shared" ca="1" si="815"/>
        <v>N</v>
      </c>
    </row>
    <row r="6472" spans="1:29" x14ac:dyDescent="0.25">
      <c r="A6472">
        <v>4769</v>
      </c>
      <c r="B6472" s="9">
        <v>43570</v>
      </c>
      <c r="C6472" s="50" t="str">
        <f t="shared" si="808"/>
        <v>N</v>
      </c>
      <c r="D6472" s="52">
        <f>_xlfn.XLOOKUP(B6472,Cal_Date!B:B,Cal_Date!A:A,0)</f>
        <v>3</v>
      </c>
      <c r="E6472">
        <v>2019</v>
      </c>
      <c r="F6472" t="s">
        <v>121</v>
      </c>
      <c r="G6472" t="s">
        <v>129</v>
      </c>
      <c r="H6472" t="s">
        <v>11</v>
      </c>
      <c r="I6472" t="s">
        <v>11</v>
      </c>
      <c r="J6472" t="s">
        <v>15</v>
      </c>
      <c r="K6472" t="s">
        <v>42</v>
      </c>
      <c r="L6472">
        <v>2</v>
      </c>
      <c r="M6472">
        <v>1007</v>
      </c>
      <c r="O6472" t="s">
        <v>28</v>
      </c>
      <c r="R6472" t="s">
        <v>44</v>
      </c>
      <c r="S6472" s="49" t="str">
        <f t="shared" si="809"/>
        <v>Card</v>
      </c>
      <c r="T6472" s="3">
        <v>0.03</v>
      </c>
      <c r="U6472" s="2">
        <v>5.4450000000000003</v>
      </c>
      <c r="V6472" s="2">
        <v>1.74</v>
      </c>
      <c r="W6472" s="54">
        <f>_xlfn.XLOOKUP(M6472,Market!A:A,Market!F:F,0)</f>
        <v>8.8999999999999996E-2</v>
      </c>
      <c r="X6472" s="55">
        <f t="shared" si="810"/>
        <v>0.16335</v>
      </c>
      <c r="Y6472" s="55">
        <f t="shared" si="811"/>
        <v>3.7050000000000001</v>
      </c>
      <c r="Z6472" s="54">
        <f t="shared" si="812"/>
        <v>0.68044077134986225</v>
      </c>
      <c r="AA6472" s="49" t="str">
        <f t="shared" ca="1" si="813"/>
        <v>N</v>
      </c>
      <c r="AB6472" s="49">
        <f t="shared" ca="1" si="814"/>
        <v>5</v>
      </c>
      <c r="AC6472" s="49" t="str">
        <f t="shared" ca="1" si="815"/>
        <v>N</v>
      </c>
    </row>
    <row r="6473" spans="1:29" x14ac:dyDescent="0.25">
      <c r="A6473">
        <v>4770</v>
      </c>
      <c r="B6473" s="9">
        <v>43570</v>
      </c>
      <c r="C6473" s="50" t="str">
        <f t="shared" si="808"/>
        <v>N</v>
      </c>
      <c r="D6473" s="52">
        <f>_xlfn.XLOOKUP(B6473,Cal_Date!B:B,Cal_Date!A:A,0)</f>
        <v>3</v>
      </c>
      <c r="E6473">
        <v>2019</v>
      </c>
      <c r="F6473" t="s">
        <v>121</v>
      </c>
      <c r="G6473" t="s">
        <v>129</v>
      </c>
      <c r="H6473" t="s">
        <v>48</v>
      </c>
      <c r="I6473" t="s">
        <v>18</v>
      </c>
      <c r="J6473" t="s">
        <v>10</v>
      </c>
      <c r="K6473" t="s">
        <v>43</v>
      </c>
      <c r="L6473">
        <v>1</v>
      </c>
      <c r="M6473">
        <v>1007</v>
      </c>
      <c r="O6473" t="s">
        <v>28</v>
      </c>
      <c r="R6473" t="s">
        <v>44</v>
      </c>
      <c r="S6473" s="49" t="str">
        <f t="shared" si="809"/>
        <v>Card</v>
      </c>
      <c r="T6473" s="3">
        <v>0.03</v>
      </c>
      <c r="U6473" s="2">
        <v>7.6229999999999993</v>
      </c>
      <c r="V6473" s="2">
        <v>1.46</v>
      </c>
      <c r="W6473" s="54">
        <f>_xlfn.XLOOKUP(M6473,Market!A:A,Market!F:F,0)</f>
        <v>8.8999999999999996E-2</v>
      </c>
      <c r="X6473" s="55">
        <f t="shared" si="810"/>
        <v>0.22868999999999998</v>
      </c>
      <c r="Y6473" s="55">
        <f t="shared" si="811"/>
        <v>6.1629999999999994</v>
      </c>
      <c r="Z6473" s="54">
        <f t="shared" si="812"/>
        <v>0.80847435392889933</v>
      </c>
      <c r="AA6473" s="49" t="str">
        <f t="shared" ca="1" si="813"/>
        <v>N</v>
      </c>
      <c r="AB6473" s="49">
        <f t="shared" ca="1" si="814"/>
        <v>5</v>
      </c>
      <c r="AC6473" s="49" t="str">
        <f t="shared" ca="1" si="815"/>
        <v>N</v>
      </c>
    </row>
    <row r="6474" spans="1:29" x14ac:dyDescent="0.25">
      <c r="A6474">
        <v>4771</v>
      </c>
      <c r="B6474" s="9">
        <v>43570</v>
      </c>
      <c r="C6474" s="50" t="str">
        <f t="shared" si="808"/>
        <v>N</v>
      </c>
      <c r="D6474" s="52">
        <f>_xlfn.XLOOKUP(B6474,Cal_Date!B:B,Cal_Date!A:A,0)</f>
        <v>3</v>
      </c>
      <c r="E6474">
        <v>2019</v>
      </c>
      <c r="F6474" t="s">
        <v>121</v>
      </c>
      <c r="G6474" t="s">
        <v>129</v>
      </c>
      <c r="H6474" t="s">
        <v>14</v>
      </c>
      <c r="I6474" t="s">
        <v>18</v>
      </c>
      <c r="J6474" t="s">
        <v>15</v>
      </c>
      <c r="K6474" t="s">
        <v>43</v>
      </c>
      <c r="L6474">
        <v>2</v>
      </c>
      <c r="M6474">
        <v>1008</v>
      </c>
      <c r="O6474" t="s">
        <v>28</v>
      </c>
      <c r="R6474" t="s">
        <v>44</v>
      </c>
      <c r="S6474" s="49" t="str">
        <f t="shared" si="809"/>
        <v>Card</v>
      </c>
      <c r="T6474" s="3">
        <v>0.03</v>
      </c>
      <c r="U6474" s="2">
        <v>14.157</v>
      </c>
      <c r="V6474" s="2">
        <v>4.2</v>
      </c>
      <c r="W6474" s="54">
        <f>_xlfn.XLOOKUP(M6474,Market!A:A,Market!F:F,0)</f>
        <v>8.8999999999999996E-2</v>
      </c>
      <c r="X6474" s="55">
        <f t="shared" si="810"/>
        <v>0.42470999999999998</v>
      </c>
      <c r="Y6474" s="55">
        <f t="shared" si="811"/>
        <v>9.9570000000000007</v>
      </c>
      <c r="Z6474" s="54">
        <f t="shared" si="812"/>
        <v>0.70332697605424888</v>
      </c>
      <c r="AA6474" s="49" t="str">
        <f t="shared" ca="1" si="813"/>
        <v>N</v>
      </c>
      <c r="AB6474" s="49">
        <f t="shared" ca="1" si="814"/>
        <v>5</v>
      </c>
      <c r="AC6474" s="49" t="str">
        <f t="shared" ca="1" si="815"/>
        <v>N</v>
      </c>
    </row>
    <row r="6475" spans="1:29" x14ac:dyDescent="0.25">
      <c r="A6475">
        <v>4772</v>
      </c>
      <c r="B6475" s="9">
        <v>43570</v>
      </c>
      <c r="C6475" s="50" t="str">
        <f t="shared" si="808"/>
        <v>N</v>
      </c>
      <c r="D6475" s="52">
        <f>_xlfn.XLOOKUP(B6475,Cal_Date!B:B,Cal_Date!A:A,0)</f>
        <v>3</v>
      </c>
      <c r="E6475">
        <v>2019</v>
      </c>
      <c r="F6475" t="s">
        <v>121</v>
      </c>
      <c r="G6475" t="s">
        <v>129</v>
      </c>
      <c r="H6475" t="s">
        <v>11</v>
      </c>
      <c r="I6475" t="s">
        <v>11</v>
      </c>
      <c r="J6475" t="s">
        <v>15</v>
      </c>
      <c r="K6475" t="s">
        <v>42</v>
      </c>
      <c r="L6475">
        <v>1</v>
      </c>
      <c r="M6475">
        <v>1004</v>
      </c>
      <c r="O6475" t="s">
        <v>28</v>
      </c>
      <c r="R6475" t="s">
        <v>44</v>
      </c>
      <c r="S6475" s="49" t="str">
        <f t="shared" si="809"/>
        <v>Card</v>
      </c>
      <c r="T6475" s="3">
        <v>0.03</v>
      </c>
      <c r="U6475" s="2">
        <v>2.6500000000000004</v>
      </c>
      <c r="V6475" s="2">
        <v>0.87</v>
      </c>
      <c r="W6475" s="54">
        <f>_xlfn.XLOOKUP(M6475,Market!A:A,Market!F:F,0)</f>
        <v>0.06</v>
      </c>
      <c r="X6475" s="55">
        <f t="shared" si="810"/>
        <v>7.9500000000000001E-2</v>
      </c>
      <c r="Y6475" s="55">
        <f t="shared" si="811"/>
        <v>1.7800000000000002</v>
      </c>
      <c r="Z6475" s="54">
        <f t="shared" si="812"/>
        <v>0.67169811320754713</v>
      </c>
      <c r="AA6475" s="49" t="str">
        <f t="shared" ca="1" si="813"/>
        <v>N</v>
      </c>
      <c r="AB6475" s="49">
        <f t="shared" ca="1" si="814"/>
        <v>5</v>
      </c>
      <c r="AC6475" s="49" t="str">
        <f t="shared" ca="1" si="815"/>
        <v>N</v>
      </c>
    </row>
    <row r="6476" spans="1:29" x14ac:dyDescent="0.25">
      <c r="A6476">
        <v>4773</v>
      </c>
      <c r="B6476" s="9">
        <v>43570</v>
      </c>
      <c r="C6476" s="50" t="str">
        <f t="shared" si="808"/>
        <v>N</v>
      </c>
      <c r="D6476" s="52">
        <f>_xlfn.XLOOKUP(B6476,Cal_Date!B:B,Cal_Date!A:A,0)</f>
        <v>3</v>
      </c>
      <c r="E6476">
        <v>2019</v>
      </c>
      <c r="F6476" t="s">
        <v>121</v>
      </c>
      <c r="G6476" t="s">
        <v>129</v>
      </c>
      <c r="H6476" t="s">
        <v>11</v>
      </c>
      <c r="I6476" t="s">
        <v>11</v>
      </c>
      <c r="J6476" t="s">
        <v>15</v>
      </c>
      <c r="K6476" t="s">
        <v>42</v>
      </c>
      <c r="L6476">
        <v>1</v>
      </c>
      <c r="M6476">
        <v>1003</v>
      </c>
      <c r="O6476" t="s">
        <v>25</v>
      </c>
      <c r="R6476" t="s">
        <v>44</v>
      </c>
      <c r="S6476" s="49" t="str">
        <f t="shared" si="809"/>
        <v>Card</v>
      </c>
      <c r="T6476" s="3">
        <v>0.03</v>
      </c>
      <c r="U6476" s="2">
        <v>2.6500000000000004</v>
      </c>
      <c r="V6476" s="2">
        <v>0.87</v>
      </c>
      <c r="W6476" s="54">
        <f>_xlfn.XLOOKUP(M6476,Market!A:A,Market!F:F,0)</f>
        <v>0.06</v>
      </c>
      <c r="X6476" s="55">
        <f t="shared" si="810"/>
        <v>7.9500000000000001E-2</v>
      </c>
      <c r="Y6476" s="55">
        <f t="shared" si="811"/>
        <v>1.7800000000000002</v>
      </c>
      <c r="Z6476" s="54">
        <f t="shared" si="812"/>
        <v>0.67169811320754713</v>
      </c>
      <c r="AA6476" s="49" t="str">
        <f t="shared" ca="1" si="813"/>
        <v>N</v>
      </c>
      <c r="AB6476" s="49">
        <f t="shared" ca="1" si="814"/>
        <v>5</v>
      </c>
      <c r="AC6476" s="49" t="str">
        <f t="shared" ca="1" si="815"/>
        <v>N</v>
      </c>
    </row>
    <row r="6477" spans="1:29" x14ac:dyDescent="0.25">
      <c r="A6477">
        <v>4774</v>
      </c>
      <c r="B6477" s="9">
        <v>43570</v>
      </c>
      <c r="C6477" s="50" t="str">
        <f t="shared" si="808"/>
        <v>N</v>
      </c>
      <c r="D6477" s="52">
        <f>_xlfn.XLOOKUP(B6477,Cal_Date!B:B,Cal_Date!A:A,0)</f>
        <v>3</v>
      </c>
      <c r="E6477">
        <v>2019</v>
      </c>
      <c r="F6477" t="s">
        <v>121</v>
      </c>
      <c r="G6477" t="s">
        <v>129</v>
      </c>
      <c r="H6477" t="s">
        <v>48</v>
      </c>
      <c r="I6477" t="s">
        <v>18</v>
      </c>
      <c r="J6477" t="s">
        <v>10</v>
      </c>
      <c r="K6477" t="s">
        <v>43</v>
      </c>
      <c r="L6477">
        <v>1</v>
      </c>
      <c r="M6477">
        <v>1002</v>
      </c>
      <c r="O6477" t="s">
        <v>28</v>
      </c>
      <c r="R6477" t="s">
        <v>44</v>
      </c>
      <c r="S6477" s="49" t="str">
        <f t="shared" si="809"/>
        <v>Card</v>
      </c>
      <c r="T6477" s="3">
        <v>0.03</v>
      </c>
      <c r="U6477" s="2">
        <v>7.42</v>
      </c>
      <c r="V6477" s="2">
        <v>1.46</v>
      </c>
      <c r="W6477" s="54">
        <f>_xlfn.XLOOKUP(M6477,Market!A:A,Market!F:F,0)</f>
        <v>0.06</v>
      </c>
      <c r="X6477" s="55">
        <f t="shared" si="810"/>
        <v>0.22259999999999999</v>
      </c>
      <c r="Y6477" s="55">
        <f t="shared" si="811"/>
        <v>5.96</v>
      </c>
      <c r="Z6477" s="54">
        <f t="shared" si="812"/>
        <v>0.80323450134770891</v>
      </c>
      <c r="AA6477" s="49" t="str">
        <f t="shared" ca="1" si="813"/>
        <v>N</v>
      </c>
      <c r="AB6477" s="49">
        <f t="shared" ca="1" si="814"/>
        <v>5</v>
      </c>
      <c r="AC6477" s="49" t="str">
        <f t="shared" ca="1" si="815"/>
        <v>N</v>
      </c>
    </row>
    <row r="6478" spans="1:29" x14ac:dyDescent="0.25">
      <c r="A6478">
        <v>4775</v>
      </c>
      <c r="B6478" s="9">
        <v>43570</v>
      </c>
      <c r="C6478" s="50" t="str">
        <f t="shared" si="808"/>
        <v>N</v>
      </c>
      <c r="D6478" s="52">
        <f>_xlfn.XLOOKUP(B6478,Cal_Date!B:B,Cal_Date!A:A,0)</f>
        <v>3</v>
      </c>
      <c r="E6478">
        <v>2019</v>
      </c>
      <c r="F6478" t="s">
        <v>121</v>
      </c>
      <c r="G6478" t="s">
        <v>129</v>
      </c>
      <c r="H6478" t="s">
        <v>14</v>
      </c>
      <c r="I6478" t="s">
        <v>13</v>
      </c>
      <c r="J6478" t="s">
        <v>15</v>
      </c>
      <c r="K6478" t="s">
        <v>43</v>
      </c>
      <c r="L6478">
        <v>1</v>
      </c>
      <c r="M6478">
        <v>1007</v>
      </c>
      <c r="O6478" t="s">
        <v>28</v>
      </c>
      <c r="R6478" t="s">
        <v>44</v>
      </c>
      <c r="S6478" s="49" t="str">
        <f t="shared" si="809"/>
        <v>Card</v>
      </c>
      <c r="T6478" s="3">
        <v>0.03</v>
      </c>
      <c r="U6478" s="2">
        <v>7.0785</v>
      </c>
      <c r="V6478" s="2">
        <v>2.12</v>
      </c>
      <c r="W6478" s="54">
        <f>_xlfn.XLOOKUP(M6478,Market!A:A,Market!F:F,0)</f>
        <v>8.8999999999999996E-2</v>
      </c>
      <c r="X6478" s="55">
        <f t="shared" si="810"/>
        <v>0.21235499999999999</v>
      </c>
      <c r="Y6478" s="55">
        <f t="shared" si="811"/>
        <v>4.9584999999999999</v>
      </c>
      <c r="Z6478" s="54">
        <f t="shared" si="812"/>
        <v>0.70050151868333688</v>
      </c>
      <c r="AA6478" s="49" t="str">
        <f t="shared" ca="1" si="813"/>
        <v>N</v>
      </c>
      <c r="AB6478" s="49">
        <f t="shared" ca="1" si="814"/>
        <v>5</v>
      </c>
      <c r="AC6478" s="49" t="str">
        <f t="shared" ca="1" si="815"/>
        <v>N</v>
      </c>
    </row>
    <row r="6479" spans="1:29" x14ac:dyDescent="0.25">
      <c r="A6479">
        <v>4776</v>
      </c>
      <c r="B6479" s="9">
        <v>43570</v>
      </c>
      <c r="C6479" s="50" t="str">
        <f t="shared" si="808"/>
        <v>N</v>
      </c>
      <c r="D6479" s="52">
        <f>_xlfn.XLOOKUP(B6479,Cal_Date!B:B,Cal_Date!A:A,0)</f>
        <v>3</v>
      </c>
      <c r="E6479">
        <v>2019</v>
      </c>
      <c r="F6479" t="s">
        <v>121</v>
      </c>
      <c r="G6479" t="s">
        <v>129</v>
      </c>
      <c r="H6479" t="s">
        <v>11</v>
      </c>
      <c r="I6479" t="s">
        <v>11</v>
      </c>
      <c r="J6479" t="s">
        <v>15</v>
      </c>
      <c r="K6479" t="s">
        <v>42</v>
      </c>
      <c r="L6479">
        <v>2</v>
      </c>
      <c r="M6479">
        <v>1008</v>
      </c>
      <c r="O6479" t="s">
        <v>28</v>
      </c>
      <c r="R6479" t="s">
        <v>44</v>
      </c>
      <c r="S6479" s="49" t="str">
        <f t="shared" si="809"/>
        <v>Card</v>
      </c>
      <c r="T6479" s="3">
        <v>0.03</v>
      </c>
      <c r="U6479" s="2">
        <v>5.4450000000000003</v>
      </c>
      <c r="V6479" s="2">
        <v>1.74</v>
      </c>
      <c r="W6479" s="54">
        <f>_xlfn.XLOOKUP(M6479,Market!A:A,Market!F:F,0)</f>
        <v>8.8999999999999996E-2</v>
      </c>
      <c r="X6479" s="55">
        <f t="shared" si="810"/>
        <v>0.16335</v>
      </c>
      <c r="Y6479" s="55">
        <f t="shared" si="811"/>
        <v>3.7050000000000001</v>
      </c>
      <c r="Z6479" s="54">
        <f t="shared" si="812"/>
        <v>0.68044077134986225</v>
      </c>
      <c r="AA6479" s="49" t="str">
        <f t="shared" ca="1" si="813"/>
        <v>N</v>
      </c>
      <c r="AB6479" s="49">
        <f t="shared" ca="1" si="814"/>
        <v>5</v>
      </c>
      <c r="AC6479" s="49" t="str">
        <f t="shared" ca="1" si="815"/>
        <v>N</v>
      </c>
    </row>
    <row r="6480" spans="1:29" x14ac:dyDescent="0.25">
      <c r="A6480">
        <v>4777</v>
      </c>
      <c r="B6480" s="9">
        <v>43570</v>
      </c>
      <c r="C6480" s="50" t="str">
        <f t="shared" si="808"/>
        <v>N</v>
      </c>
      <c r="D6480" s="52">
        <f>_xlfn.XLOOKUP(B6480,Cal_Date!B:B,Cal_Date!A:A,0)</f>
        <v>3</v>
      </c>
      <c r="E6480">
        <v>2019</v>
      </c>
      <c r="F6480" t="s">
        <v>121</v>
      </c>
      <c r="G6480" t="s">
        <v>129</v>
      </c>
      <c r="H6480" t="s">
        <v>11</v>
      </c>
      <c r="I6480" t="s">
        <v>11</v>
      </c>
      <c r="J6480" t="s">
        <v>15</v>
      </c>
      <c r="K6480" t="s">
        <v>42</v>
      </c>
      <c r="L6480">
        <v>1</v>
      </c>
      <c r="M6480">
        <v>1008</v>
      </c>
      <c r="O6480" t="s">
        <v>28</v>
      </c>
      <c r="R6480" t="s">
        <v>44</v>
      </c>
      <c r="S6480" s="49" t="str">
        <f t="shared" si="809"/>
        <v>Card</v>
      </c>
      <c r="T6480" s="3">
        <v>0.03</v>
      </c>
      <c r="U6480" s="2">
        <v>2.7225000000000001</v>
      </c>
      <c r="V6480" s="2">
        <v>0.87</v>
      </c>
      <c r="W6480" s="54">
        <f>_xlfn.XLOOKUP(M6480,Market!A:A,Market!F:F,0)</f>
        <v>8.8999999999999996E-2</v>
      </c>
      <c r="X6480" s="55">
        <f t="shared" si="810"/>
        <v>8.1674999999999998E-2</v>
      </c>
      <c r="Y6480" s="55">
        <f t="shared" si="811"/>
        <v>1.8525</v>
      </c>
      <c r="Z6480" s="54">
        <f t="shared" si="812"/>
        <v>0.68044077134986225</v>
      </c>
      <c r="AA6480" s="49" t="str">
        <f t="shared" ca="1" si="813"/>
        <v>N</v>
      </c>
      <c r="AB6480" s="49">
        <f t="shared" ca="1" si="814"/>
        <v>5</v>
      </c>
      <c r="AC6480" s="49" t="str">
        <f t="shared" ca="1" si="815"/>
        <v>N</v>
      </c>
    </row>
    <row r="6481" spans="1:29" x14ac:dyDescent="0.25">
      <c r="A6481">
        <v>4778</v>
      </c>
      <c r="B6481" s="9">
        <v>43570</v>
      </c>
      <c r="C6481" s="50" t="str">
        <f t="shared" si="808"/>
        <v>N</v>
      </c>
      <c r="D6481" s="52">
        <f>_xlfn.XLOOKUP(B6481,Cal_Date!B:B,Cal_Date!A:A,0)</f>
        <v>3</v>
      </c>
      <c r="E6481">
        <v>2019</v>
      </c>
      <c r="F6481" t="s">
        <v>121</v>
      </c>
      <c r="G6481" t="s">
        <v>129</v>
      </c>
      <c r="H6481" t="s">
        <v>48</v>
      </c>
      <c r="I6481" t="s">
        <v>18</v>
      </c>
      <c r="J6481" t="s">
        <v>10</v>
      </c>
      <c r="K6481" t="s">
        <v>43</v>
      </c>
      <c r="L6481">
        <v>1</v>
      </c>
      <c r="M6481">
        <v>1000</v>
      </c>
      <c r="O6481" t="s">
        <v>25</v>
      </c>
      <c r="R6481" t="s">
        <v>44</v>
      </c>
      <c r="S6481" s="49" t="str">
        <f t="shared" si="809"/>
        <v>Card</v>
      </c>
      <c r="T6481" s="3">
        <v>0.03</v>
      </c>
      <c r="U6481" s="2">
        <v>7.5600000000000005</v>
      </c>
      <c r="V6481" s="2">
        <v>1.46</v>
      </c>
      <c r="W6481" s="54">
        <f>_xlfn.XLOOKUP(M6481,Market!A:A,Market!F:F,0)</f>
        <v>0.08</v>
      </c>
      <c r="X6481" s="55">
        <f t="shared" si="810"/>
        <v>0.2268</v>
      </c>
      <c r="Y6481" s="55">
        <f t="shared" si="811"/>
        <v>6.1000000000000005</v>
      </c>
      <c r="Z6481" s="54">
        <f t="shared" si="812"/>
        <v>0.80687830687830686</v>
      </c>
      <c r="AA6481" s="49" t="str">
        <f t="shared" ca="1" si="813"/>
        <v>N</v>
      </c>
      <c r="AB6481" s="49">
        <f t="shared" ca="1" si="814"/>
        <v>5</v>
      </c>
      <c r="AC6481" s="49" t="str">
        <f t="shared" ca="1" si="815"/>
        <v>N</v>
      </c>
    </row>
    <row r="6482" spans="1:29" x14ac:dyDescent="0.25">
      <c r="A6482">
        <v>4779</v>
      </c>
      <c r="B6482" s="9">
        <v>43570</v>
      </c>
      <c r="C6482" s="50" t="str">
        <f t="shared" si="808"/>
        <v>N</v>
      </c>
      <c r="D6482" s="52">
        <f>_xlfn.XLOOKUP(B6482,Cal_Date!B:B,Cal_Date!A:A,0)</f>
        <v>3</v>
      </c>
      <c r="E6482">
        <v>2019</v>
      </c>
      <c r="F6482" t="s">
        <v>121</v>
      </c>
      <c r="G6482" t="s">
        <v>129</v>
      </c>
      <c r="H6482" t="s">
        <v>48</v>
      </c>
      <c r="I6482" t="s">
        <v>18</v>
      </c>
      <c r="J6482" t="s">
        <v>10</v>
      </c>
      <c r="K6482" t="s">
        <v>43</v>
      </c>
      <c r="L6482">
        <v>1</v>
      </c>
      <c r="M6482">
        <v>1000</v>
      </c>
      <c r="O6482" t="s">
        <v>25</v>
      </c>
      <c r="R6482" t="s">
        <v>44</v>
      </c>
      <c r="S6482" s="49" t="str">
        <f t="shared" si="809"/>
        <v>Card</v>
      </c>
      <c r="T6482" s="3">
        <v>0.03</v>
      </c>
      <c r="U6482" s="2">
        <v>7.5600000000000005</v>
      </c>
      <c r="V6482" s="2">
        <v>1.46</v>
      </c>
      <c r="W6482" s="54">
        <f>_xlfn.XLOOKUP(M6482,Market!A:A,Market!F:F,0)</f>
        <v>0.08</v>
      </c>
      <c r="X6482" s="55">
        <f t="shared" si="810"/>
        <v>0.2268</v>
      </c>
      <c r="Y6482" s="55">
        <f t="shared" si="811"/>
        <v>6.1000000000000005</v>
      </c>
      <c r="Z6482" s="54">
        <f t="shared" si="812"/>
        <v>0.80687830687830686</v>
      </c>
      <c r="AA6482" s="49" t="str">
        <f t="shared" ca="1" si="813"/>
        <v>N</v>
      </c>
      <c r="AB6482" s="49">
        <f t="shared" ca="1" si="814"/>
        <v>5</v>
      </c>
      <c r="AC6482" s="49" t="str">
        <f t="shared" ca="1" si="815"/>
        <v>N</v>
      </c>
    </row>
    <row r="6483" spans="1:29" x14ac:dyDescent="0.25">
      <c r="A6483">
        <v>4780</v>
      </c>
      <c r="B6483" s="9">
        <v>43570</v>
      </c>
      <c r="C6483" s="50" t="str">
        <f t="shared" si="808"/>
        <v>N</v>
      </c>
      <c r="D6483" s="52">
        <f>_xlfn.XLOOKUP(B6483,Cal_Date!B:B,Cal_Date!A:A,0)</f>
        <v>3</v>
      </c>
      <c r="E6483">
        <v>2019</v>
      </c>
      <c r="F6483" t="s">
        <v>121</v>
      </c>
      <c r="G6483" t="s">
        <v>129</v>
      </c>
      <c r="H6483" t="s">
        <v>11</v>
      </c>
      <c r="I6483" t="s">
        <v>11</v>
      </c>
      <c r="J6483" t="s">
        <v>15</v>
      </c>
      <c r="K6483" t="s">
        <v>42</v>
      </c>
      <c r="L6483">
        <v>1</v>
      </c>
      <c r="M6483">
        <v>1000</v>
      </c>
      <c r="O6483" t="s">
        <v>25</v>
      </c>
      <c r="R6483" t="s">
        <v>44</v>
      </c>
      <c r="S6483" s="49" t="str">
        <f t="shared" si="809"/>
        <v>Card</v>
      </c>
      <c r="T6483" s="3">
        <v>0.03</v>
      </c>
      <c r="U6483" s="2">
        <v>2.7</v>
      </c>
      <c r="V6483" s="2">
        <v>0.87</v>
      </c>
      <c r="W6483" s="54">
        <f>_xlfn.XLOOKUP(M6483,Market!A:A,Market!F:F,0)</f>
        <v>0.08</v>
      </c>
      <c r="X6483" s="55">
        <f t="shared" si="810"/>
        <v>8.1000000000000003E-2</v>
      </c>
      <c r="Y6483" s="55">
        <f t="shared" si="811"/>
        <v>1.83</v>
      </c>
      <c r="Z6483" s="54">
        <f t="shared" si="812"/>
        <v>0.67777777777777781</v>
      </c>
      <c r="AA6483" s="49" t="str">
        <f t="shared" ca="1" si="813"/>
        <v>N</v>
      </c>
      <c r="AB6483" s="49">
        <f t="shared" ca="1" si="814"/>
        <v>5</v>
      </c>
      <c r="AC6483" s="49" t="str">
        <f t="shared" ca="1" si="815"/>
        <v>N</v>
      </c>
    </row>
    <row r="6484" spans="1:29" x14ac:dyDescent="0.25">
      <c r="A6484">
        <v>4781</v>
      </c>
      <c r="B6484" s="9">
        <v>43571</v>
      </c>
      <c r="C6484" s="50" t="str">
        <f t="shared" si="808"/>
        <v>N</v>
      </c>
      <c r="D6484" s="52">
        <f>_xlfn.XLOOKUP(B6484,Cal_Date!B:B,Cal_Date!A:A,0)</f>
        <v>3</v>
      </c>
      <c r="E6484">
        <v>2019</v>
      </c>
      <c r="F6484" t="s">
        <v>122</v>
      </c>
      <c r="G6484" t="s">
        <v>129</v>
      </c>
      <c r="H6484" t="s">
        <v>14</v>
      </c>
      <c r="I6484" t="s">
        <v>13</v>
      </c>
      <c r="J6484" t="s">
        <v>15</v>
      </c>
      <c r="K6484" t="s">
        <v>43</v>
      </c>
      <c r="L6484">
        <v>1</v>
      </c>
      <c r="M6484">
        <v>1001</v>
      </c>
      <c r="O6484" t="s">
        <v>25</v>
      </c>
      <c r="R6484" t="s">
        <v>44</v>
      </c>
      <c r="S6484" s="49" t="str">
        <f t="shared" si="809"/>
        <v>Card</v>
      </c>
      <c r="T6484" s="3">
        <v>0.03</v>
      </c>
      <c r="U6484" s="2">
        <v>6.8900000000000006</v>
      </c>
      <c r="V6484" s="2">
        <v>2.12</v>
      </c>
      <c r="W6484" s="54">
        <f>_xlfn.XLOOKUP(M6484,Market!A:A,Market!F:F,0)</f>
        <v>0.06</v>
      </c>
      <c r="X6484" s="55">
        <f t="shared" si="810"/>
        <v>0.20670000000000002</v>
      </c>
      <c r="Y6484" s="55">
        <f t="shared" si="811"/>
        <v>4.7700000000000005</v>
      </c>
      <c r="Z6484" s="54">
        <f t="shared" si="812"/>
        <v>0.69230769230769229</v>
      </c>
      <c r="AA6484" s="49" t="str">
        <f t="shared" ca="1" si="813"/>
        <v>N</v>
      </c>
      <c r="AB6484" s="49">
        <f t="shared" ca="1" si="814"/>
        <v>5</v>
      </c>
      <c r="AC6484" s="49" t="str">
        <f t="shared" ca="1" si="815"/>
        <v>N</v>
      </c>
    </row>
    <row r="6485" spans="1:29" x14ac:dyDescent="0.25">
      <c r="A6485">
        <v>4782</v>
      </c>
      <c r="B6485" s="9">
        <v>43571</v>
      </c>
      <c r="C6485" s="50" t="str">
        <f t="shared" si="808"/>
        <v>N</v>
      </c>
      <c r="D6485" s="52">
        <f>_xlfn.XLOOKUP(B6485,Cal_Date!B:B,Cal_Date!A:A,0)</f>
        <v>3</v>
      </c>
      <c r="E6485">
        <v>2019</v>
      </c>
      <c r="F6485" t="s">
        <v>122</v>
      </c>
      <c r="G6485" t="s">
        <v>129</v>
      </c>
      <c r="H6485" t="s">
        <v>48</v>
      </c>
      <c r="I6485" t="s">
        <v>18</v>
      </c>
      <c r="J6485" t="s">
        <v>10</v>
      </c>
      <c r="K6485" t="s">
        <v>43</v>
      </c>
      <c r="L6485">
        <v>2</v>
      </c>
      <c r="M6485">
        <v>1000</v>
      </c>
      <c r="O6485" t="s">
        <v>25</v>
      </c>
      <c r="R6485" t="s">
        <v>44</v>
      </c>
      <c r="S6485" s="49" t="str">
        <f t="shared" si="809"/>
        <v>Card</v>
      </c>
      <c r="T6485" s="3">
        <v>0.03</v>
      </c>
      <c r="U6485" s="2">
        <v>15.120000000000001</v>
      </c>
      <c r="V6485" s="2">
        <v>2.92</v>
      </c>
      <c r="W6485" s="54">
        <f>_xlfn.XLOOKUP(M6485,Market!A:A,Market!F:F,0)</f>
        <v>0.08</v>
      </c>
      <c r="X6485" s="55">
        <f t="shared" si="810"/>
        <v>0.4536</v>
      </c>
      <c r="Y6485" s="55">
        <f t="shared" si="811"/>
        <v>12.200000000000001</v>
      </c>
      <c r="Z6485" s="54">
        <f t="shared" si="812"/>
        <v>0.80687830687830686</v>
      </c>
      <c r="AA6485" s="49" t="str">
        <f t="shared" ca="1" si="813"/>
        <v>N</v>
      </c>
      <c r="AB6485" s="49">
        <f t="shared" ca="1" si="814"/>
        <v>5</v>
      </c>
      <c r="AC6485" s="49" t="str">
        <f t="shared" ca="1" si="815"/>
        <v>N</v>
      </c>
    </row>
    <row r="6486" spans="1:29" x14ac:dyDescent="0.25">
      <c r="A6486">
        <v>4783</v>
      </c>
      <c r="B6486" s="9">
        <v>43571</v>
      </c>
      <c r="C6486" s="50" t="str">
        <f t="shared" si="808"/>
        <v>N</v>
      </c>
      <c r="D6486" s="52">
        <f>_xlfn.XLOOKUP(B6486,Cal_Date!B:B,Cal_Date!A:A,0)</f>
        <v>3</v>
      </c>
      <c r="E6486">
        <v>2019</v>
      </c>
      <c r="F6486" t="s">
        <v>122</v>
      </c>
      <c r="G6486" t="s">
        <v>129</v>
      </c>
      <c r="H6486" t="s">
        <v>48</v>
      </c>
      <c r="I6486" t="s">
        <v>18</v>
      </c>
      <c r="J6486" t="s">
        <v>10</v>
      </c>
      <c r="K6486" t="s">
        <v>43</v>
      </c>
      <c r="L6486">
        <v>2</v>
      </c>
      <c r="M6486">
        <v>1000</v>
      </c>
      <c r="O6486" t="s">
        <v>25</v>
      </c>
      <c r="R6486" t="s">
        <v>44</v>
      </c>
      <c r="S6486" s="49" t="str">
        <f t="shared" si="809"/>
        <v>Card</v>
      </c>
      <c r="T6486" s="3">
        <v>0.03</v>
      </c>
      <c r="U6486" s="2">
        <v>15.120000000000001</v>
      </c>
      <c r="V6486" s="2">
        <v>2.92</v>
      </c>
      <c r="W6486" s="54">
        <f>_xlfn.XLOOKUP(M6486,Market!A:A,Market!F:F,0)</f>
        <v>0.08</v>
      </c>
      <c r="X6486" s="55">
        <f t="shared" si="810"/>
        <v>0.4536</v>
      </c>
      <c r="Y6486" s="55">
        <f t="shared" si="811"/>
        <v>12.200000000000001</v>
      </c>
      <c r="Z6486" s="54">
        <f t="shared" si="812"/>
        <v>0.80687830687830686</v>
      </c>
      <c r="AA6486" s="49" t="str">
        <f t="shared" ca="1" si="813"/>
        <v>N</v>
      </c>
      <c r="AB6486" s="49">
        <f t="shared" ca="1" si="814"/>
        <v>5</v>
      </c>
      <c r="AC6486" s="49" t="str">
        <f t="shared" ca="1" si="815"/>
        <v>N</v>
      </c>
    </row>
    <row r="6487" spans="1:29" x14ac:dyDescent="0.25">
      <c r="A6487">
        <v>4784</v>
      </c>
      <c r="B6487" s="9">
        <v>43571</v>
      </c>
      <c r="C6487" s="50" t="str">
        <f t="shared" si="808"/>
        <v>N</v>
      </c>
      <c r="D6487" s="52">
        <f>_xlfn.XLOOKUP(B6487,Cal_Date!B:B,Cal_Date!A:A,0)</f>
        <v>3</v>
      </c>
      <c r="E6487">
        <v>2019</v>
      </c>
      <c r="F6487" t="s">
        <v>122</v>
      </c>
      <c r="G6487" t="s">
        <v>129</v>
      </c>
      <c r="H6487" t="s">
        <v>11</v>
      </c>
      <c r="I6487" t="s">
        <v>11</v>
      </c>
      <c r="J6487" t="s">
        <v>15</v>
      </c>
      <c r="K6487" t="s">
        <v>42</v>
      </c>
      <c r="L6487">
        <v>1</v>
      </c>
      <c r="M6487">
        <v>1004</v>
      </c>
      <c r="O6487" t="s">
        <v>28</v>
      </c>
      <c r="R6487" t="s">
        <v>44</v>
      </c>
      <c r="S6487" s="49" t="str">
        <f t="shared" si="809"/>
        <v>Card</v>
      </c>
      <c r="T6487" s="3">
        <v>0.03</v>
      </c>
      <c r="U6487" s="2">
        <v>2.6500000000000004</v>
      </c>
      <c r="V6487" s="2">
        <v>0.87</v>
      </c>
      <c r="W6487" s="54">
        <f>_xlfn.XLOOKUP(M6487,Market!A:A,Market!F:F,0)</f>
        <v>0.06</v>
      </c>
      <c r="X6487" s="55">
        <f t="shared" si="810"/>
        <v>7.9500000000000001E-2</v>
      </c>
      <c r="Y6487" s="55">
        <f t="shared" si="811"/>
        <v>1.7800000000000002</v>
      </c>
      <c r="Z6487" s="54">
        <f t="shared" si="812"/>
        <v>0.67169811320754713</v>
      </c>
      <c r="AA6487" s="49" t="str">
        <f t="shared" ca="1" si="813"/>
        <v>N</v>
      </c>
      <c r="AB6487" s="49">
        <f t="shared" ca="1" si="814"/>
        <v>5</v>
      </c>
      <c r="AC6487" s="49" t="str">
        <f t="shared" ca="1" si="815"/>
        <v>N</v>
      </c>
    </row>
    <row r="6488" spans="1:29" x14ac:dyDescent="0.25">
      <c r="A6488">
        <v>4785</v>
      </c>
      <c r="B6488" s="9">
        <v>43571</v>
      </c>
      <c r="C6488" s="50" t="str">
        <f t="shared" si="808"/>
        <v>N</v>
      </c>
      <c r="D6488" s="52">
        <f>_xlfn.XLOOKUP(B6488,Cal_Date!B:B,Cal_Date!A:A,0)</f>
        <v>3</v>
      </c>
      <c r="E6488">
        <v>2019</v>
      </c>
      <c r="F6488" t="s">
        <v>122</v>
      </c>
      <c r="G6488" t="s">
        <v>129</v>
      </c>
      <c r="H6488" t="s">
        <v>11</v>
      </c>
      <c r="I6488" t="s">
        <v>11</v>
      </c>
      <c r="J6488" t="s">
        <v>15</v>
      </c>
      <c r="K6488" t="s">
        <v>42</v>
      </c>
      <c r="L6488">
        <v>1</v>
      </c>
      <c r="M6488">
        <v>1005</v>
      </c>
      <c r="O6488" t="s">
        <v>25</v>
      </c>
      <c r="R6488" t="s">
        <v>44</v>
      </c>
      <c r="S6488" s="49" t="str">
        <f t="shared" si="809"/>
        <v>Card</v>
      </c>
      <c r="T6488" s="3">
        <v>0.03</v>
      </c>
      <c r="U6488" s="2">
        <v>2.7225000000000001</v>
      </c>
      <c r="V6488" s="2">
        <v>0.87</v>
      </c>
      <c r="W6488" s="54">
        <f>_xlfn.XLOOKUP(M6488,Market!A:A,Market!F:F,0)</f>
        <v>8.8999999999999996E-2</v>
      </c>
      <c r="X6488" s="55">
        <f t="shared" si="810"/>
        <v>8.1674999999999998E-2</v>
      </c>
      <c r="Y6488" s="55">
        <f t="shared" si="811"/>
        <v>1.8525</v>
      </c>
      <c r="Z6488" s="54">
        <f t="shared" si="812"/>
        <v>0.68044077134986225</v>
      </c>
      <c r="AA6488" s="49" t="str">
        <f t="shared" ca="1" si="813"/>
        <v>N</v>
      </c>
      <c r="AB6488" s="49">
        <f t="shared" ca="1" si="814"/>
        <v>5</v>
      </c>
      <c r="AC6488" s="49" t="str">
        <f t="shared" ca="1" si="815"/>
        <v>N</v>
      </c>
    </row>
    <row r="6489" spans="1:29" x14ac:dyDescent="0.25">
      <c r="A6489">
        <v>4786</v>
      </c>
      <c r="B6489" s="9">
        <v>43571</v>
      </c>
      <c r="C6489" s="50" t="str">
        <f t="shared" si="808"/>
        <v>N</v>
      </c>
      <c r="D6489" s="52">
        <f>_xlfn.XLOOKUP(B6489,Cal_Date!B:B,Cal_Date!A:A,0)</f>
        <v>3</v>
      </c>
      <c r="E6489">
        <v>2019</v>
      </c>
      <c r="F6489" t="s">
        <v>122</v>
      </c>
      <c r="G6489" t="s">
        <v>129</v>
      </c>
      <c r="H6489" t="s">
        <v>11</v>
      </c>
      <c r="I6489" t="s">
        <v>11</v>
      </c>
      <c r="J6489" t="s">
        <v>15</v>
      </c>
      <c r="K6489" t="s">
        <v>42</v>
      </c>
      <c r="L6489">
        <v>1</v>
      </c>
      <c r="M6489">
        <v>1000</v>
      </c>
      <c r="O6489" t="s">
        <v>25</v>
      </c>
      <c r="R6489" t="s">
        <v>44</v>
      </c>
      <c r="S6489" s="49" t="str">
        <f t="shared" si="809"/>
        <v>Card</v>
      </c>
      <c r="T6489" s="3">
        <v>0.03</v>
      </c>
      <c r="U6489" s="2">
        <v>2.7</v>
      </c>
      <c r="V6489" s="2">
        <v>0.87</v>
      </c>
      <c r="W6489" s="54">
        <f>_xlfn.XLOOKUP(M6489,Market!A:A,Market!F:F,0)</f>
        <v>0.08</v>
      </c>
      <c r="X6489" s="55">
        <f t="shared" si="810"/>
        <v>8.1000000000000003E-2</v>
      </c>
      <c r="Y6489" s="55">
        <f t="shared" si="811"/>
        <v>1.83</v>
      </c>
      <c r="Z6489" s="54">
        <f t="shared" si="812"/>
        <v>0.67777777777777781</v>
      </c>
      <c r="AA6489" s="49" t="str">
        <f t="shared" ca="1" si="813"/>
        <v>N</v>
      </c>
      <c r="AB6489" s="49">
        <f t="shared" ca="1" si="814"/>
        <v>5</v>
      </c>
      <c r="AC6489" s="49" t="str">
        <f t="shared" ca="1" si="815"/>
        <v>N</v>
      </c>
    </row>
    <row r="6490" spans="1:29" x14ac:dyDescent="0.25">
      <c r="A6490">
        <v>4787</v>
      </c>
      <c r="B6490" s="9">
        <v>43571</v>
      </c>
      <c r="C6490" s="50" t="str">
        <f t="shared" si="808"/>
        <v>N</v>
      </c>
      <c r="D6490" s="52">
        <f>_xlfn.XLOOKUP(B6490,Cal_Date!B:B,Cal_Date!A:A,0)</f>
        <v>3</v>
      </c>
      <c r="E6490">
        <v>2019</v>
      </c>
      <c r="F6490" t="s">
        <v>122</v>
      </c>
      <c r="G6490" t="s">
        <v>129</v>
      </c>
      <c r="H6490" t="s">
        <v>11</v>
      </c>
      <c r="I6490" t="s">
        <v>13</v>
      </c>
      <c r="J6490" t="s">
        <v>15</v>
      </c>
      <c r="K6490" t="s">
        <v>42</v>
      </c>
      <c r="L6490">
        <v>2</v>
      </c>
      <c r="M6490">
        <v>1006</v>
      </c>
      <c r="O6490" t="s">
        <v>28</v>
      </c>
      <c r="R6490" t="s">
        <v>44</v>
      </c>
      <c r="S6490" s="49" t="str">
        <f t="shared" si="809"/>
        <v>Card</v>
      </c>
      <c r="T6490" s="3">
        <v>0.03</v>
      </c>
      <c r="U6490" s="2">
        <v>5.4450000000000003</v>
      </c>
      <c r="V6490" s="2">
        <v>2.84</v>
      </c>
      <c r="W6490" s="54">
        <f>_xlfn.XLOOKUP(M6490,Market!A:A,Market!F:F,0)</f>
        <v>8.8999999999999996E-2</v>
      </c>
      <c r="X6490" s="55">
        <f t="shared" si="810"/>
        <v>0.16335</v>
      </c>
      <c r="Y6490" s="55">
        <f t="shared" si="811"/>
        <v>2.6050000000000004</v>
      </c>
      <c r="Z6490" s="54">
        <f t="shared" si="812"/>
        <v>0.47842056932966032</v>
      </c>
      <c r="AA6490" s="49" t="str">
        <f t="shared" ca="1" si="813"/>
        <v>N</v>
      </c>
      <c r="AB6490" s="49">
        <f t="shared" ca="1" si="814"/>
        <v>5</v>
      </c>
      <c r="AC6490" s="49" t="str">
        <f t="shared" ca="1" si="815"/>
        <v>N</v>
      </c>
    </row>
    <row r="6491" spans="1:29" x14ac:dyDescent="0.25">
      <c r="A6491">
        <v>4788</v>
      </c>
      <c r="B6491" s="9">
        <v>43571</v>
      </c>
      <c r="C6491" s="50" t="str">
        <f t="shared" si="808"/>
        <v>N</v>
      </c>
      <c r="D6491" s="52">
        <f>_xlfn.XLOOKUP(B6491,Cal_Date!B:B,Cal_Date!A:A,0)</f>
        <v>3</v>
      </c>
      <c r="E6491">
        <v>2019</v>
      </c>
      <c r="F6491" t="s">
        <v>122</v>
      </c>
      <c r="G6491" t="s">
        <v>129</v>
      </c>
      <c r="H6491" t="s">
        <v>14</v>
      </c>
      <c r="I6491" t="s">
        <v>13</v>
      </c>
      <c r="J6491" t="s">
        <v>15</v>
      </c>
      <c r="K6491" t="s">
        <v>43</v>
      </c>
      <c r="L6491">
        <v>1</v>
      </c>
      <c r="M6491">
        <v>1000</v>
      </c>
      <c r="O6491" t="s">
        <v>25</v>
      </c>
      <c r="R6491" t="s">
        <v>44</v>
      </c>
      <c r="S6491" s="49" t="str">
        <f t="shared" si="809"/>
        <v>Card</v>
      </c>
      <c r="T6491" s="3">
        <v>0.03</v>
      </c>
      <c r="U6491" s="2">
        <v>7.0200000000000005</v>
      </c>
      <c r="V6491" s="2">
        <v>2.12</v>
      </c>
      <c r="W6491" s="54">
        <f>_xlfn.XLOOKUP(M6491,Market!A:A,Market!F:F,0)</f>
        <v>0.08</v>
      </c>
      <c r="X6491" s="55">
        <f t="shared" si="810"/>
        <v>0.21060000000000001</v>
      </c>
      <c r="Y6491" s="55">
        <f t="shared" si="811"/>
        <v>4.9000000000000004</v>
      </c>
      <c r="Z6491" s="54">
        <f t="shared" si="812"/>
        <v>0.69800569800569801</v>
      </c>
      <c r="AA6491" s="49" t="str">
        <f t="shared" ca="1" si="813"/>
        <v>N</v>
      </c>
      <c r="AB6491" s="49">
        <f t="shared" ca="1" si="814"/>
        <v>5</v>
      </c>
      <c r="AC6491" s="49" t="str">
        <f t="shared" ca="1" si="815"/>
        <v>N</v>
      </c>
    </row>
    <row r="6492" spans="1:29" x14ac:dyDescent="0.25">
      <c r="A6492">
        <v>4789</v>
      </c>
      <c r="B6492" s="9">
        <v>43571</v>
      </c>
      <c r="C6492" s="50" t="str">
        <f t="shared" si="808"/>
        <v>N</v>
      </c>
      <c r="D6492" s="52">
        <f>_xlfn.XLOOKUP(B6492,Cal_Date!B:B,Cal_Date!A:A,0)</f>
        <v>3</v>
      </c>
      <c r="E6492">
        <v>2019</v>
      </c>
      <c r="F6492" t="s">
        <v>122</v>
      </c>
      <c r="G6492" t="s">
        <v>129</v>
      </c>
      <c r="H6492" t="s">
        <v>48</v>
      </c>
      <c r="I6492" t="s">
        <v>18</v>
      </c>
      <c r="J6492" t="s">
        <v>10</v>
      </c>
      <c r="K6492" t="s">
        <v>43</v>
      </c>
      <c r="L6492">
        <v>2</v>
      </c>
      <c r="M6492">
        <v>1001</v>
      </c>
      <c r="O6492" t="s">
        <v>25</v>
      </c>
      <c r="R6492" t="s">
        <v>47</v>
      </c>
      <c r="S6492" s="49" t="str">
        <f t="shared" si="809"/>
        <v>Card</v>
      </c>
      <c r="T6492" s="3">
        <v>3.5000000000000003E-2</v>
      </c>
      <c r="U6492" s="2">
        <v>14.84</v>
      </c>
      <c r="V6492" s="2">
        <v>2.92</v>
      </c>
      <c r="W6492" s="54">
        <f>_xlfn.XLOOKUP(M6492,Market!A:A,Market!F:F,0)</f>
        <v>0.06</v>
      </c>
      <c r="X6492" s="55">
        <f t="shared" si="810"/>
        <v>0.51940000000000008</v>
      </c>
      <c r="Y6492" s="55">
        <f t="shared" si="811"/>
        <v>11.92</v>
      </c>
      <c r="Z6492" s="54">
        <f t="shared" si="812"/>
        <v>0.80323450134770891</v>
      </c>
      <c r="AA6492" s="49" t="str">
        <f t="shared" ca="1" si="813"/>
        <v>N</v>
      </c>
      <c r="AB6492" s="49">
        <f t="shared" ca="1" si="814"/>
        <v>5</v>
      </c>
      <c r="AC6492" s="49" t="str">
        <f t="shared" ca="1" si="815"/>
        <v>N</v>
      </c>
    </row>
    <row r="6493" spans="1:29" x14ac:dyDescent="0.25">
      <c r="A6493">
        <v>4790</v>
      </c>
      <c r="B6493" s="9">
        <v>43571</v>
      </c>
      <c r="C6493" s="50" t="str">
        <f t="shared" si="808"/>
        <v>N</v>
      </c>
      <c r="D6493" s="52">
        <f>_xlfn.XLOOKUP(B6493,Cal_Date!B:B,Cal_Date!A:A,0)</f>
        <v>3</v>
      </c>
      <c r="E6493">
        <v>2019</v>
      </c>
      <c r="F6493" t="s">
        <v>122</v>
      </c>
      <c r="G6493" t="s">
        <v>129</v>
      </c>
      <c r="H6493" t="s">
        <v>11</v>
      </c>
      <c r="I6493" t="s">
        <v>11</v>
      </c>
      <c r="J6493" t="s">
        <v>15</v>
      </c>
      <c r="K6493" t="s">
        <v>42</v>
      </c>
      <c r="L6493">
        <v>1</v>
      </c>
      <c r="M6493">
        <v>1008</v>
      </c>
      <c r="O6493" t="s">
        <v>28</v>
      </c>
      <c r="R6493" t="s">
        <v>44</v>
      </c>
      <c r="S6493" s="49" t="str">
        <f t="shared" si="809"/>
        <v>Card</v>
      </c>
      <c r="T6493" s="3">
        <v>0.03</v>
      </c>
      <c r="U6493" s="2">
        <v>2.7225000000000001</v>
      </c>
      <c r="V6493" s="2">
        <v>0.87</v>
      </c>
      <c r="W6493" s="54">
        <f>_xlfn.XLOOKUP(M6493,Market!A:A,Market!F:F,0)</f>
        <v>8.8999999999999996E-2</v>
      </c>
      <c r="X6493" s="55">
        <f t="shared" si="810"/>
        <v>8.1674999999999998E-2</v>
      </c>
      <c r="Y6493" s="55">
        <f t="shared" si="811"/>
        <v>1.8525</v>
      </c>
      <c r="Z6493" s="54">
        <f t="shared" si="812"/>
        <v>0.68044077134986225</v>
      </c>
      <c r="AA6493" s="49" t="str">
        <f t="shared" ca="1" si="813"/>
        <v>N</v>
      </c>
      <c r="AB6493" s="49">
        <f t="shared" ca="1" si="814"/>
        <v>5</v>
      </c>
      <c r="AC6493" s="49" t="str">
        <f t="shared" ca="1" si="815"/>
        <v>N</v>
      </c>
    </row>
    <row r="6494" spans="1:29" x14ac:dyDescent="0.25">
      <c r="A6494">
        <v>4791</v>
      </c>
      <c r="B6494" s="9">
        <v>43571</v>
      </c>
      <c r="C6494" s="50" t="str">
        <f t="shared" si="808"/>
        <v>N</v>
      </c>
      <c r="D6494" s="52">
        <f>_xlfn.XLOOKUP(B6494,Cal_Date!B:B,Cal_Date!A:A,0)</f>
        <v>3</v>
      </c>
      <c r="E6494">
        <v>2019</v>
      </c>
      <c r="F6494" t="s">
        <v>122</v>
      </c>
      <c r="G6494" t="s">
        <v>129</v>
      </c>
      <c r="H6494" t="s">
        <v>11</v>
      </c>
      <c r="I6494" t="s">
        <v>11</v>
      </c>
      <c r="J6494" t="s">
        <v>15</v>
      </c>
      <c r="K6494" t="s">
        <v>42</v>
      </c>
      <c r="L6494">
        <v>2</v>
      </c>
      <c r="M6494">
        <v>1001</v>
      </c>
      <c r="O6494" t="s">
        <v>25</v>
      </c>
      <c r="R6494" t="s">
        <v>47</v>
      </c>
      <c r="S6494" s="49" t="str">
        <f t="shared" si="809"/>
        <v>Card</v>
      </c>
      <c r="T6494" s="3">
        <v>3.5000000000000003E-2</v>
      </c>
      <c r="U6494" s="2">
        <v>5.3000000000000007</v>
      </c>
      <c r="V6494" s="2">
        <v>1.74</v>
      </c>
      <c r="W6494" s="54">
        <f>_xlfn.XLOOKUP(M6494,Market!A:A,Market!F:F,0)</f>
        <v>0.06</v>
      </c>
      <c r="X6494" s="55">
        <f t="shared" si="810"/>
        <v>0.18550000000000005</v>
      </c>
      <c r="Y6494" s="55">
        <f t="shared" si="811"/>
        <v>3.5600000000000005</v>
      </c>
      <c r="Z6494" s="54">
        <f t="shared" si="812"/>
        <v>0.67169811320754713</v>
      </c>
      <c r="AA6494" s="49" t="str">
        <f t="shared" ca="1" si="813"/>
        <v>N</v>
      </c>
      <c r="AB6494" s="49">
        <f t="shared" ca="1" si="814"/>
        <v>5</v>
      </c>
      <c r="AC6494" s="49" t="str">
        <f t="shared" ca="1" si="815"/>
        <v>N</v>
      </c>
    </row>
    <row r="6495" spans="1:29" x14ac:dyDescent="0.25">
      <c r="A6495">
        <v>4792</v>
      </c>
      <c r="B6495" s="9">
        <v>43571</v>
      </c>
      <c r="C6495" s="50" t="str">
        <f t="shared" si="808"/>
        <v>N</v>
      </c>
      <c r="D6495" s="52">
        <f>_xlfn.XLOOKUP(B6495,Cal_Date!B:B,Cal_Date!A:A,0)</f>
        <v>3</v>
      </c>
      <c r="E6495">
        <v>2019</v>
      </c>
      <c r="F6495" t="s">
        <v>122</v>
      </c>
      <c r="G6495" t="s">
        <v>129</v>
      </c>
      <c r="H6495" t="s">
        <v>11</v>
      </c>
      <c r="I6495" t="s">
        <v>11</v>
      </c>
      <c r="J6495" t="s">
        <v>15</v>
      </c>
      <c r="K6495" t="s">
        <v>42</v>
      </c>
      <c r="L6495">
        <v>1</v>
      </c>
      <c r="M6495">
        <v>1001</v>
      </c>
      <c r="O6495" t="s">
        <v>25</v>
      </c>
      <c r="R6495" t="s">
        <v>44</v>
      </c>
      <c r="S6495" s="49" t="str">
        <f t="shared" si="809"/>
        <v>Card</v>
      </c>
      <c r="T6495" s="3">
        <v>0.03</v>
      </c>
      <c r="U6495" s="2">
        <v>2.6500000000000004</v>
      </c>
      <c r="V6495" s="2">
        <v>0.87</v>
      </c>
      <c r="W6495" s="54">
        <f>_xlfn.XLOOKUP(M6495,Market!A:A,Market!F:F,0)</f>
        <v>0.06</v>
      </c>
      <c r="X6495" s="55">
        <f t="shared" si="810"/>
        <v>7.9500000000000001E-2</v>
      </c>
      <c r="Y6495" s="55">
        <f t="shared" si="811"/>
        <v>1.7800000000000002</v>
      </c>
      <c r="Z6495" s="54">
        <f t="shared" si="812"/>
        <v>0.67169811320754713</v>
      </c>
      <c r="AA6495" s="49" t="str">
        <f t="shared" ca="1" si="813"/>
        <v>N</v>
      </c>
      <c r="AB6495" s="49">
        <f t="shared" ca="1" si="814"/>
        <v>5</v>
      </c>
      <c r="AC6495" s="49" t="str">
        <f t="shared" ca="1" si="815"/>
        <v>N</v>
      </c>
    </row>
    <row r="6496" spans="1:29" x14ac:dyDescent="0.25">
      <c r="A6496">
        <v>4793</v>
      </c>
      <c r="B6496" s="9">
        <v>43571</v>
      </c>
      <c r="C6496" s="50" t="str">
        <f t="shared" si="808"/>
        <v>N</v>
      </c>
      <c r="D6496" s="52">
        <f>_xlfn.XLOOKUP(B6496,Cal_Date!B:B,Cal_Date!A:A,0)</f>
        <v>3</v>
      </c>
      <c r="E6496">
        <v>2019</v>
      </c>
      <c r="F6496" t="s">
        <v>122</v>
      </c>
      <c r="G6496" t="s">
        <v>129</v>
      </c>
      <c r="H6496" t="s">
        <v>14</v>
      </c>
      <c r="I6496" t="s">
        <v>13</v>
      </c>
      <c r="J6496" t="s">
        <v>15</v>
      </c>
      <c r="K6496" t="s">
        <v>43</v>
      </c>
      <c r="L6496">
        <v>1</v>
      </c>
      <c r="M6496">
        <v>1001</v>
      </c>
      <c r="O6496" t="s">
        <v>25</v>
      </c>
      <c r="R6496" t="s">
        <v>44</v>
      </c>
      <c r="S6496" s="49" t="str">
        <f t="shared" si="809"/>
        <v>Card</v>
      </c>
      <c r="T6496" s="3">
        <v>0.03</v>
      </c>
      <c r="U6496" s="2">
        <v>6.8900000000000006</v>
      </c>
      <c r="V6496" s="2">
        <v>2.12</v>
      </c>
      <c r="W6496" s="54">
        <f>_xlfn.XLOOKUP(M6496,Market!A:A,Market!F:F,0)</f>
        <v>0.06</v>
      </c>
      <c r="X6496" s="55">
        <f t="shared" si="810"/>
        <v>0.20670000000000002</v>
      </c>
      <c r="Y6496" s="55">
        <f t="shared" si="811"/>
        <v>4.7700000000000005</v>
      </c>
      <c r="Z6496" s="54">
        <f t="shared" si="812"/>
        <v>0.69230769230769229</v>
      </c>
      <c r="AA6496" s="49" t="str">
        <f t="shared" ca="1" si="813"/>
        <v>N</v>
      </c>
      <c r="AB6496" s="49">
        <f t="shared" ca="1" si="814"/>
        <v>5</v>
      </c>
      <c r="AC6496" s="49" t="str">
        <f t="shared" ca="1" si="815"/>
        <v>N</v>
      </c>
    </row>
    <row r="6497" spans="1:29" x14ac:dyDescent="0.25">
      <c r="A6497">
        <v>4794</v>
      </c>
      <c r="B6497" s="9">
        <v>43571</v>
      </c>
      <c r="C6497" s="50" t="str">
        <f t="shared" si="808"/>
        <v>N</v>
      </c>
      <c r="D6497" s="52">
        <f>_xlfn.XLOOKUP(B6497,Cal_Date!B:B,Cal_Date!A:A,0)</f>
        <v>3</v>
      </c>
      <c r="E6497">
        <v>2019</v>
      </c>
      <c r="F6497" t="s">
        <v>122</v>
      </c>
      <c r="G6497" t="s">
        <v>129</v>
      </c>
      <c r="H6497" t="s">
        <v>11</v>
      </c>
      <c r="I6497" t="s">
        <v>11</v>
      </c>
      <c r="J6497" t="s">
        <v>15</v>
      </c>
      <c r="K6497" t="s">
        <v>42</v>
      </c>
      <c r="L6497">
        <v>1</v>
      </c>
      <c r="M6497">
        <v>1002</v>
      </c>
      <c r="O6497" t="s">
        <v>28</v>
      </c>
      <c r="R6497" t="s">
        <v>44</v>
      </c>
      <c r="S6497" s="49" t="str">
        <f t="shared" si="809"/>
        <v>Card</v>
      </c>
      <c r="T6497" s="3">
        <v>0.03</v>
      </c>
      <c r="U6497" s="2">
        <v>2.6500000000000004</v>
      </c>
      <c r="V6497" s="2">
        <v>0.87</v>
      </c>
      <c r="W6497" s="54">
        <f>_xlfn.XLOOKUP(M6497,Market!A:A,Market!F:F,0)</f>
        <v>0.06</v>
      </c>
      <c r="X6497" s="55">
        <f t="shared" si="810"/>
        <v>7.9500000000000001E-2</v>
      </c>
      <c r="Y6497" s="55">
        <f t="shared" si="811"/>
        <v>1.7800000000000002</v>
      </c>
      <c r="Z6497" s="54">
        <f t="shared" si="812"/>
        <v>0.67169811320754713</v>
      </c>
      <c r="AA6497" s="49" t="str">
        <f t="shared" ca="1" si="813"/>
        <v>N</v>
      </c>
      <c r="AB6497" s="49">
        <f t="shared" ca="1" si="814"/>
        <v>5</v>
      </c>
      <c r="AC6497" s="49" t="str">
        <f t="shared" ca="1" si="815"/>
        <v>N</v>
      </c>
    </row>
    <row r="6498" spans="1:29" x14ac:dyDescent="0.25">
      <c r="A6498">
        <v>4795</v>
      </c>
      <c r="B6498" s="9">
        <v>43571</v>
      </c>
      <c r="C6498" s="50" t="str">
        <f t="shared" si="808"/>
        <v>N</v>
      </c>
      <c r="D6498" s="52">
        <f>_xlfn.XLOOKUP(B6498,Cal_Date!B:B,Cal_Date!A:A,0)</f>
        <v>3</v>
      </c>
      <c r="E6498">
        <v>2019</v>
      </c>
      <c r="F6498" t="s">
        <v>122</v>
      </c>
      <c r="G6498" t="s">
        <v>129</v>
      </c>
      <c r="H6498" t="s">
        <v>11</v>
      </c>
      <c r="I6498" t="s">
        <v>11</v>
      </c>
      <c r="J6498" t="s">
        <v>15</v>
      </c>
      <c r="K6498" t="s">
        <v>42</v>
      </c>
      <c r="L6498">
        <v>1</v>
      </c>
      <c r="M6498">
        <v>1003</v>
      </c>
      <c r="O6498" t="s">
        <v>25</v>
      </c>
      <c r="R6498" t="s">
        <v>44</v>
      </c>
      <c r="S6498" s="49" t="str">
        <f t="shared" si="809"/>
        <v>Card</v>
      </c>
      <c r="T6498" s="3">
        <v>0.03</v>
      </c>
      <c r="U6498" s="2">
        <v>2.6500000000000004</v>
      </c>
      <c r="V6498" s="2">
        <v>0.87</v>
      </c>
      <c r="W6498" s="54">
        <f>_xlfn.XLOOKUP(M6498,Market!A:A,Market!F:F,0)</f>
        <v>0.06</v>
      </c>
      <c r="X6498" s="55">
        <f t="shared" si="810"/>
        <v>7.9500000000000001E-2</v>
      </c>
      <c r="Y6498" s="55">
        <f t="shared" si="811"/>
        <v>1.7800000000000002</v>
      </c>
      <c r="Z6498" s="54">
        <f t="shared" si="812"/>
        <v>0.67169811320754713</v>
      </c>
      <c r="AA6498" s="49" t="str">
        <f t="shared" ca="1" si="813"/>
        <v>N</v>
      </c>
      <c r="AB6498" s="49">
        <f t="shared" ca="1" si="814"/>
        <v>5</v>
      </c>
      <c r="AC6498" s="49" t="str">
        <f t="shared" ca="1" si="815"/>
        <v>N</v>
      </c>
    </row>
    <row r="6499" spans="1:29" x14ac:dyDescent="0.25">
      <c r="A6499">
        <v>4796</v>
      </c>
      <c r="B6499" s="9">
        <v>43571</v>
      </c>
      <c r="C6499" s="50" t="str">
        <f t="shared" si="808"/>
        <v>N</v>
      </c>
      <c r="D6499" s="52">
        <f>_xlfn.XLOOKUP(B6499,Cal_Date!B:B,Cal_Date!A:A,0)</f>
        <v>3</v>
      </c>
      <c r="E6499">
        <v>2019</v>
      </c>
      <c r="F6499" t="s">
        <v>122</v>
      </c>
      <c r="G6499" t="s">
        <v>129</v>
      </c>
      <c r="H6499" t="s">
        <v>48</v>
      </c>
      <c r="I6499" t="s">
        <v>18</v>
      </c>
      <c r="J6499" t="s">
        <v>10</v>
      </c>
      <c r="K6499" t="s">
        <v>43</v>
      </c>
      <c r="L6499">
        <v>2</v>
      </c>
      <c r="M6499">
        <v>1003</v>
      </c>
      <c r="O6499" t="s">
        <v>25</v>
      </c>
      <c r="R6499" t="s">
        <v>44</v>
      </c>
      <c r="S6499" s="49" t="str">
        <f t="shared" si="809"/>
        <v>Card</v>
      </c>
      <c r="T6499" s="3">
        <v>0.03</v>
      </c>
      <c r="U6499" s="2">
        <v>14.84</v>
      </c>
      <c r="V6499" s="2">
        <v>2.92</v>
      </c>
      <c r="W6499" s="54">
        <f>_xlfn.XLOOKUP(M6499,Market!A:A,Market!F:F,0)</f>
        <v>0.06</v>
      </c>
      <c r="X6499" s="55">
        <f t="shared" si="810"/>
        <v>0.44519999999999998</v>
      </c>
      <c r="Y6499" s="55">
        <f t="shared" si="811"/>
        <v>11.92</v>
      </c>
      <c r="Z6499" s="54">
        <f t="shared" si="812"/>
        <v>0.80323450134770891</v>
      </c>
      <c r="AA6499" s="49" t="str">
        <f t="shared" ca="1" si="813"/>
        <v>N</v>
      </c>
      <c r="AB6499" s="49">
        <f t="shared" ca="1" si="814"/>
        <v>5</v>
      </c>
      <c r="AC6499" s="49" t="str">
        <f t="shared" ca="1" si="815"/>
        <v>N</v>
      </c>
    </row>
    <row r="6500" spans="1:29" x14ac:dyDescent="0.25">
      <c r="A6500">
        <v>4797</v>
      </c>
      <c r="B6500" s="9">
        <v>43571</v>
      </c>
      <c r="C6500" s="50" t="str">
        <f t="shared" si="808"/>
        <v>N</v>
      </c>
      <c r="D6500" s="52">
        <f>_xlfn.XLOOKUP(B6500,Cal_Date!B:B,Cal_Date!A:A,0)</f>
        <v>3</v>
      </c>
      <c r="E6500">
        <v>2019</v>
      </c>
      <c r="F6500" t="s">
        <v>122</v>
      </c>
      <c r="G6500" t="s">
        <v>129</v>
      </c>
      <c r="H6500" t="s">
        <v>11</v>
      </c>
      <c r="I6500" t="s">
        <v>11</v>
      </c>
      <c r="J6500" t="s">
        <v>15</v>
      </c>
      <c r="K6500" t="s">
        <v>42</v>
      </c>
      <c r="L6500">
        <v>1</v>
      </c>
      <c r="M6500">
        <v>1003</v>
      </c>
      <c r="O6500" t="s">
        <v>25</v>
      </c>
      <c r="R6500" t="s">
        <v>44</v>
      </c>
      <c r="S6500" s="49" t="str">
        <f t="shared" si="809"/>
        <v>Card</v>
      </c>
      <c r="T6500" s="3">
        <v>0.03</v>
      </c>
      <c r="U6500" s="2">
        <v>2.6500000000000004</v>
      </c>
      <c r="V6500" s="2">
        <v>0.87</v>
      </c>
      <c r="W6500" s="54">
        <f>_xlfn.XLOOKUP(M6500,Market!A:A,Market!F:F,0)</f>
        <v>0.06</v>
      </c>
      <c r="X6500" s="55">
        <f t="shared" si="810"/>
        <v>7.9500000000000001E-2</v>
      </c>
      <c r="Y6500" s="55">
        <f t="shared" si="811"/>
        <v>1.7800000000000002</v>
      </c>
      <c r="Z6500" s="54">
        <f t="shared" si="812"/>
        <v>0.67169811320754713</v>
      </c>
      <c r="AA6500" s="49" t="str">
        <f t="shared" ca="1" si="813"/>
        <v>N</v>
      </c>
      <c r="AB6500" s="49">
        <f t="shared" ca="1" si="814"/>
        <v>5</v>
      </c>
      <c r="AC6500" s="49" t="str">
        <f t="shared" ca="1" si="815"/>
        <v>N</v>
      </c>
    </row>
    <row r="6501" spans="1:29" x14ac:dyDescent="0.25">
      <c r="A6501">
        <v>4798</v>
      </c>
      <c r="B6501" s="9">
        <v>43571</v>
      </c>
      <c r="C6501" s="50" t="str">
        <f t="shared" si="808"/>
        <v>N</v>
      </c>
      <c r="D6501" s="52">
        <f>_xlfn.XLOOKUP(B6501,Cal_Date!B:B,Cal_Date!A:A,0)</f>
        <v>3</v>
      </c>
      <c r="E6501">
        <v>2019</v>
      </c>
      <c r="F6501" t="s">
        <v>122</v>
      </c>
      <c r="G6501" t="s">
        <v>129</v>
      </c>
      <c r="H6501" t="s">
        <v>48</v>
      </c>
      <c r="I6501" t="s">
        <v>18</v>
      </c>
      <c r="J6501" t="s">
        <v>10</v>
      </c>
      <c r="K6501" t="s">
        <v>43</v>
      </c>
      <c r="L6501">
        <v>1</v>
      </c>
      <c r="M6501">
        <v>1004</v>
      </c>
      <c r="O6501" t="s">
        <v>28</v>
      </c>
      <c r="R6501" t="s">
        <v>44</v>
      </c>
      <c r="S6501" s="49" t="str">
        <f t="shared" si="809"/>
        <v>Card</v>
      </c>
      <c r="T6501" s="3">
        <v>0.03</v>
      </c>
      <c r="U6501" s="2">
        <v>7.42</v>
      </c>
      <c r="V6501" s="2">
        <v>1.46</v>
      </c>
      <c r="W6501" s="54">
        <f>_xlfn.XLOOKUP(M6501,Market!A:A,Market!F:F,0)</f>
        <v>0.06</v>
      </c>
      <c r="X6501" s="55">
        <f t="shared" si="810"/>
        <v>0.22259999999999999</v>
      </c>
      <c r="Y6501" s="55">
        <f t="shared" si="811"/>
        <v>5.96</v>
      </c>
      <c r="Z6501" s="54">
        <f t="shared" si="812"/>
        <v>0.80323450134770891</v>
      </c>
      <c r="AA6501" s="49" t="str">
        <f t="shared" ca="1" si="813"/>
        <v>N</v>
      </c>
      <c r="AB6501" s="49">
        <f t="shared" ca="1" si="814"/>
        <v>5</v>
      </c>
      <c r="AC6501" s="49" t="str">
        <f t="shared" ca="1" si="815"/>
        <v>N</v>
      </c>
    </row>
    <row r="6502" spans="1:29" x14ac:dyDescent="0.25">
      <c r="A6502">
        <v>4799</v>
      </c>
      <c r="B6502" s="9">
        <v>43571</v>
      </c>
      <c r="C6502" s="50" t="str">
        <f t="shared" si="808"/>
        <v>N</v>
      </c>
      <c r="D6502" s="52">
        <f>_xlfn.XLOOKUP(B6502,Cal_Date!B:B,Cal_Date!A:A,0)</f>
        <v>3</v>
      </c>
      <c r="E6502">
        <v>2019</v>
      </c>
      <c r="F6502" t="s">
        <v>122</v>
      </c>
      <c r="G6502" t="s">
        <v>129</v>
      </c>
      <c r="H6502" t="s">
        <v>11</v>
      </c>
      <c r="I6502" t="s">
        <v>11</v>
      </c>
      <c r="J6502" t="s">
        <v>15</v>
      </c>
      <c r="K6502" t="s">
        <v>42</v>
      </c>
      <c r="L6502">
        <v>1</v>
      </c>
      <c r="M6502">
        <v>1005</v>
      </c>
      <c r="O6502" t="s">
        <v>25</v>
      </c>
      <c r="R6502" t="s">
        <v>44</v>
      </c>
      <c r="S6502" s="49" t="str">
        <f t="shared" si="809"/>
        <v>Card</v>
      </c>
      <c r="T6502" s="3">
        <v>0.03</v>
      </c>
      <c r="U6502" s="2">
        <v>2.7225000000000001</v>
      </c>
      <c r="V6502" s="2">
        <v>0.87</v>
      </c>
      <c r="W6502" s="54">
        <f>_xlfn.XLOOKUP(M6502,Market!A:A,Market!F:F,0)</f>
        <v>8.8999999999999996E-2</v>
      </c>
      <c r="X6502" s="55">
        <f t="shared" si="810"/>
        <v>8.1674999999999998E-2</v>
      </c>
      <c r="Y6502" s="55">
        <f t="shared" si="811"/>
        <v>1.8525</v>
      </c>
      <c r="Z6502" s="54">
        <f t="shared" si="812"/>
        <v>0.68044077134986225</v>
      </c>
      <c r="AA6502" s="49" t="str">
        <f t="shared" ca="1" si="813"/>
        <v>N</v>
      </c>
      <c r="AB6502" s="49">
        <f t="shared" ca="1" si="814"/>
        <v>5</v>
      </c>
      <c r="AC6502" s="49" t="str">
        <f t="shared" ca="1" si="815"/>
        <v>N</v>
      </c>
    </row>
    <row r="6503" spans="1:29" x14ac:dyDescent="0.25">
      <c r="A6503">
        <v>4800</v>
      </c>
      <c r="B6503" s="9">
        <v>43571</v>
      </c>
      <c r="C6503" s="50" t="str">
        <f t="shared" si="808"/>
        <v>N</v>
      </c>
      <c r="D6503" s="52">
        <f>_xlfn.XLOOKUP(B6503,Cal_Date!B:B,Cal_Date!A:A,0)</f>
        <v>3</v>
      </c>
      <c r="E6503">
        <v>2019</v>
      </c>
      <c r="F6503" t="s">
        <v>122</v>
      </c>
      <c r="G6503" t="s">
        <v>129</v>
      </c>
      <c r="H6503" t="s">
        <v>11</v>
      </c>
      <c r="I6503" t="s">
        <v>11</v>
      </c>
      <c r="J6503" t="s">
        <v>15</v>
      </c>
      <c r="K6503" t="s">
        <v>42</v>
      </c>
      <c r="L6503">
        <v>1</v>
      </c>
      <c r="M6503">
        <v>1005</v>
      </c>
      <c r="O6503" t="s">
        <v>25</v>
      </c>
      <c r="R6503" t="s">
        <v>44</v>
      </c>
      <c r="S6503" s="49" t="str">
        <f t="shared" si="809"/>
        <v>Card</v>
      </c>
      <c r="T6503" s="3">
        <v>0.03</v>
      </c>
      <c r="U6503" s="2">
        <v>2.7225000000000001</v>
      </c>
      <c r="V6503" s="2">
        <v>0.87</v>
      </c>
      <c r="W6503" s="54">
        <f>_xlfn.XLOOKUP(M6503,Market!A:A,Market!F:F,0)</f>
        <v>8.8999999999999996E-2</v>
      </c>
      <c r="X6503" s="55">
        <f t="shared" si="810"/>
        <v>8.1674999999999998E-2</v>
      </c>
      <c r="Y6503" s="55">
        <f t="shared" si="811"/>
        <v>1.8525</v>
      </c>
      <c r="Z6503" s="54">
        <f t="shared" si="812"/>
        <v>0.68044077134986225</v>
      </c>
      <c r="AA6503" s="49" t="str">
        <f t="shared" ca="1" si="813"/>
        <v>N</v>
      </c>
      <c r="AB6503" s="49">
        <f t="shared" ca="1" si="814"/>
        <v>5</v>
      </c>
      <c r="AC6503" s="49" t="str">
        <f t="shared" ca="1" si="815"/>
        <v>N</v>
      </c>
    </row>
    <row r="6504" spans="1:29" x14ac:dyDescent="0.25">
      <c r="A6504">
        <v>4801</v>
      </c>
      <c r="B6504" s="9">
        <v>43571</v>
      </c>
      <c r="C6504" s="50" t="str">
        <f t="shared" si="808"/>
        <v>N</v>
      </c>
      <c r="D6504" s="52">
        <f>_xlfn.XLOOKUP(B6504,Cal_Date!B:B,Cal_Date!A:A,0)</f>
        <v>3</v>
      </c>
      <c r="E6504">
        <v>2019</v>
      </c>
      <c r="F6504" t="s">
        <v>122</v>
      </c>
      <c r="G6504" t="s">
        <v>129</v>
      </c>
      <c r="H6504" t="s">
        <v>11</v>
      </c>
      <c r="I6504" t="s">
        <v>11</v>
      </c>
      <c r="J6504" t="s">
        <v>15</v>
      </c>
      <c r="K6504" t="s">
        <v>42</v>
      </c>
      <c r="L6504">
        <v>1</v>
      </c>
      <c r="M6504">
        <v>1003</v>
      </c>
      <c r="O6504" t="s">
        <v>25</v>
      </c>
      <c r="R6504" t="s">
        <v>44</v>
      </c>
      <c r="S6504" s="49" t="str">
        <f t="shared" si="809"/>
        <v>Card</v>
      </c>
      <c r="T6504" s="3">
        <v>0.03</v>
      </c>
      <c r="U6504" s="2">
        <v>2.6500000000000004</v>
      </c>
      <c r="V6504" s="2">
        <v>0.87</v>
      </c>
      <c r="W6504" s="54">
        <f>_xlfn.XLOOKUP(M6504,Market!A:A,Market!F:F,0)</f>
        <v>0.06</v>
      </c>
      <c r="X6504" s="55">
        <f t="shared" si="810"/>
        <v>7.9500000000000001E-2</v>
      </c>
      <c r="Y6504" s="55">
        <f t="shared" si="811"/>
        <v>1.7800000000000002</v>
      </c>
      <c r="Z6504" s="54">
        <f t="shared" si="812"/>
        <v>0.67169811320754713</v>
      </c>
      <c r="AA6504" s="49" t="str">
        <f t="shared" ca="1" si="813"/>
        <v>N</v>
      </c>
      <c r="AB6504" s="49">
        <f t="shared" ca="1" si="814"/>
        <v>5</v>
      </c>
      <c r="AC6504" s="49" t="str">
        <f t="shared" ca="1" si="815"/>
        <v>N</v>
      </c>
    </row>
    <row r="6505" spans="1:29" x14ac:dyDescent="0.25">
      <c r="A6505">
        <v>4802</v>
      </c>
      <c r="B6505" s="9">
        <v>43571</v>
      </c>
      <c r="C6505" s="50" t="str">
        <f t="shared" si="808"/>
        <v>N</v>
      </c>
      <c r="D6505" s="52">
        <f>_xlfn.XLOOKUP(B6505,Cal_Date!B:B,Cal_Date!A:A,0)</f>
        <v>3</v>
      </c>
      <c r="E6505">
        <v>2019</v>
      </c>
      <c r="F6505" t="s">
        <v>122</v>
      </c>
      <c r="G6505" t="s">
        <v>129</v>
      </c>
      <c r="H6505" t="s">
        <v>11</v>
      </c>
      <c r="I6505" t="s">
        <v>11</v>
      </c>
      <c r="J6505" t="s">
        <v>15</v>
      </c>
      <c r="K6505" t="s">
        <v>42</v>
      </c>
      <c r="L6505">
        <v>2</v>
      </c>
      <c r="M6505">
        <v>1007</v>
      </c>
      <c r="O6505" t="s">
        <v>28</v>
      </c>
      <c r="R6505" t="s">
        <v>44</v>
      </c>
      <c r="S6505" s="49" t="str">
        <f t="shared" si="809"/>
        <v>Card</v>
      </c>
      <c r="T6505" s="3">
        <v>0.03</v>
      </c>
      <c r="U6505" s="2">
        <v>5.4450000000000003</v>
      </c>
      <c r="V6505" s="2">
        <v>1.74</v>
      </c>
      <c r="W6505" s="54">
        <f>_xlfn.XLOOKUP(M6505,Market!A:A,Market!F:F,0)</f>
        <v>8.8999999999999996E-2</v>
      </c>
      <c r="X6505" s="55">
        <f t="shared" si="810"/>
        <v>0.16335</v>
      </c>
      <c r="Y6505" s="55">
        <f t="shared" si="811"/>
        <v>3.7050000000000001</v>
      </c>
      <c r="Z6505" s="54">
        <f t="shared" si="812"/>
        <v>0.68044077134986225</v>
      </c>
      <c r="AA6505" s="49" t="str">
        <f t="shared" ca="1" si="813"/>
        <v>N</v>
      </c>
      <c r="AB6505" s="49">
        <f t="shared" ca="1" si="814"/>
        <v>5</v>
      </c>
      <c r="AC6505" s="49" t="str">
        <f t="shared" ca="1" si="815"/>
        <v>N</v>
      </c>
    </row>
    <row r="6506" spans="1:29" x14ac:dyDescent="0.25">
      <c r="A6506">
        <v>4803</v>
      </c>
      <c r="B6506" s="9">
        <v>43571</v>
      </c>
      <c r="C6506" s="50" t="str">
        <f t="shared" si="808"/>
        <v>N</v>
      </c>
      <c r="D6506" s="52">
        <f>_xlfn.XLOOKUP(B6506,Cal_Date!B:B,Cal_Date!A:A,0)</f>
        <v>3</v>
      </c>
      <c r="E6506">
        <v>2019</v>
      </c>
      <c r="F6506" t="s">
        <v>122</v>
      </c>
      <c r="G6506" t="s">
        <v>129</v>
      </c>
      <c r="H6506" t="s">
        <v>11</v>
      </c>
      <c r="I6506" t="s">
        <v>13</v>
      </c>
      <c r="J6506" t="s">
        <v>15</v>
      </c>
      <c r="K6506" t="s">
        <v>42</v>
      </c>
      <c r="L6506">
        <v>2</v>
      </c>
      <c r="M6506">
        <v>1006</v>
      </c>
      <c r="O6506" t="s">
        <v>28</v>
      </c>
      <c r="R6506" t="s">
        <v>44</v>
      </c>
      <c r="S6506" s="49" t="str">
        <f t="shared" si="809"/>
        <v>Card</v>
      </c>
      <c r="T6506" s="3">
        <v>0.03</v>
      </c>
      <c r="U6506" s="2">
        <v>5.4450000000000003</v>
      </c>
      <c r="V6506" s="2">
        <v>2.84</v>
      </c>
      <c r="W6506" s="54">
        <f>_xlfn.XLOOKUP(M6506,Market!A:A,Market!F:F,0)</f>
        <v>8.8999999999999996E-2</v>
      </c>
      <c r="X6506" s="55">
        <f t="shared" si="810"/>
        <v>0.16335</v>
      </c>
      <c r="Y6506" s="55">
        <f t="shared" si="811"/>
        <v>2.6050000000000004</v>
      </c>
      <c r="Z6506" s="54">
        <f t="shared" si="812"/>
        <v>0.47842056932966032</v>
      </c>
      <c r="AA6506" s="49" t="str">
        <f t="shared" ca="1" si="813"/>
        <v>N</v>
      </c>
      <c r="AB6506" s="49">
        <f t="shared" ca="1" si="814"/>
        <v>5</v>
      </c>
      <c r="AC6506" s="49" t="str">
        <f t="shared" ca="1" si="815"/>
        <v>N</v>
      </c>
    </row>
    <row r="6507" spans="1:29" x14ac:dyDescent="0.25">
      <c r="A6507">
        <v>4804</v>
      </c>
      <c r="B6507" s="9">
        <v>43571</v>
      </c>
      <c r="C6507" s="50" t="str">
        <f t="shared" si="808"/>
        <v>N</v>
      </c>
      <c r="D6507" s="52">
        <f>_xlfn.XLOOKUP(B6507,Cal_Date!B:B,Cal_Date!A:A,0)</f>
        <v>3</v>
      </c>
      <c r="E6507">
        <v>2019</v>
      </c>
      <c r="F6507" t="s">
        <v>122</v>
      </c>
      <c r="G6507" t="s">
        <v>129</v>
      </c>
      <c r="H6507" t="s">
        <v>48</v>
      </c>
      <c r="I6507" t="s">
        <v>18</v>
      </c>
      <c r="J6507" t="s">
        <v>10</v>
      </c>
      <c r="K6507" t="s">
        <v>43</v>
      </c>
      <c r="L6507">
        <v>1</v>
      </c>
      <c r="M6507">
        <v>1006</v>
      </c>
      <c r="O6507" t="s">
        <v>28</v>
      </c>
      <c r="R6507" t="s">
        <v>44</v>
      </c>
      <c r="S6507" s="49" t="str">
        <f t="shared" si="809"/>
        <v>Card</v>
      </c>
      <c r="T6507" s="3">
        <v>0.03</v>
      </c>
      <c r="U6507" s="2">
        <v>7.6229999999999993</v>
      </c>
      <c r="V6507" s="2">
        <v>1.46</v>
      </c>
      <c r="W6507" s="54">
        <f>_xlfn.XLOOKUP(M6507,Market!A:A,Market!F:F,0)</f>
        <v>8.8999999999999996E-2</v>
      </c>
      <c r="X6507" s="55">
        <f t="shared" si="810"/>
        <v>0.22868999999999998</v>
      </c>
      <c r="Y6507" s="55">
        <f t="shared" si="811"/>
        <v>6.1629999999999994</v>
      </c>
      <c r="Z6507" s="54">
        <f t="shared" si="812"/>
        <v>0.80847435392889933</v>
      </c>
      <c r="AA6507" s="49" t="str">
        <f t="shared" ca="1" si="813"/>
        <v>N</v>
      </c>
      <c r="AB6507" s="49">
        <f t="shared" ca="1" si="814"/>
        <v>5</v>
      </c>
      <c r="AC6507" s="49" t="str">
        <f t="shared" ca="1" si="815"/>
        <v>N</v>
      </c>
    </row>
    <row r="6508" spans="1:29" x14ac:dyDescent="0.25">
      <c r="A6508">
        <v>4805</v>
      </c>
      <c r="B6508" s="9">
        <v>43571</v>
      </c>
      <c r="C6508" s="50" t="str">
        <f t="shared" si="808"/>
        <v>N</v>
      </c>
      <c r="D6508" s="52">
        <f>_xlfn.XLOOKUP(B6508,Cal_Date!B:B,Cal_Date!A:A,0)</f>
        <v>3</v>
      </c>
      <c r="E6508">
        <v>2019</v>
      </c>
      <c r="F6508" t="s">
        <v>122</v>
      </c>
      <c r="G6508" t="s">
        <v>129</v>
      </c>
      <c r="H6508" t="s">
        <v>14</v>
      </c>
      <c r="I6508" t="s">
        <v>18</v>
      </c>
      <c r="J6508" t="s">
        <v>15</v>
      </c>
      <c r="K6508" t="s">
        <v>43</v>
      </c>
      <c r="L6508">
        <v>1</v>
      </c>
      <c r="M6508">
        <v>1006</v>
      </c>
      <c r="O6508" t="s">
        <v>28</v>
      </c>
      <c r="R6508" t="s">
        <v>44</v>
      </c>
      <c r="S6508" s="49" t="str">
        <f t="shared" si="809"/>
        <v>Card</v>
      </c>
      <c r="T6508" s="3">
        <v>0.03</v>
      </c>
      <c r="U6508" s="2">
        <v>7.0785</v>
      </c>
      <c r="V6508" s="2">
        <v>2.1</v>
      </c>
      <c r="W6508" s="54">
        <f>_xlfn.XLOOKUP(M6508,Market!A:A,Market!F:F,0)</f>
        <v>8.8999999999999996E-2</v>
      </c>
      <c r="X6508" s="55">
        <f t="shared" si="810"/>
        <v>0.21235499999999999</v>
      </c>
      <c r="Y6508" s="55">
        <f t="shared" si="811"/>
        <v>4.9785000000000004</v>
      </c>
      <c r="Z6508" s="54">
        <f t="shared" si="812"/>
        <v>0.70332697605424888</v>
      </c>
      <c r="AA6508" s="49" t="str">
        <f t="shared" ca="1" si="813"/>
        <v>N</v>
      </c>
      <c r="AB6508" s="49">
        <f t="shared" ca="1" si="814"/>
        <v>5</v>
      </c>
      <c r="AC6508" s="49" t="str">
        <f t="shared" ca="1" si="815"/>
        <v>N</v>
      </c>
    </row>
    <row r="6509" spans="1:29" x14ac:dyDescent="0.25">
      <c r="A6509">
        <v>4806</v>
      </c>
      <c r="B6509" s="9">
        <v>43571</v>
      </c>
      <c r="C6509" s="50" t="str">
        <f t="shared" si="808"/>
        <v>N</v>
      </c>
      <c r="D6509" s="52">
        <f>_xlfn.XLOOKUP(B6509,Cal_Date!B:B,Cal_Date!A:A,0)</f>
        <v>3</v>
      </c>
      <c r="E6509">
        <v>2019</v>
      </c>
      <c r="F6509" t="s">
        <v>122</v>
      </c>
      <c r="G6509" t="s">
        <v>129</v>
      </c>
      <c r="H6509" t="s">
        <v>14</v>
      </c>
      <c r="I6509" t="s">
        <v>18</v>
      </c>
      <c r="J6509" t="s">
        <v>15</v>
      </c>
      <c r="K6509" t="s">
        <v>43</v>
      </c>
      <c r="L6509">
        <v>1</v>
      </c>
      <c r="M6509">
        <v>1004</v>
      </c>
      <c r="O6509" t="s">
        <v>28</v>
      </c>
      <c r="R6509" t="s">
        <v>44</v>
      </c>
      <c r="S6509" s="49" t="str">
        <f t="shared" si="809"/>
        <v>Card</v>
      </c>
      <c r="T6509" s="3">
        <v>0.03</v>
      </c>
      <c r="U6509" s="2">
        <v>6.8900000000000006</v>
      </c>
      <c r="V6509" s="2">
        <v>2.1</v>
      </c>
      <c r="W6509" s="54">
        <f>_xlfn.XLOOKUP(M6509,Market!A:A,Market!F:F,0)</f>
        <v>0.06</v>
      </c>
      <c r="X6509" s="55">
        <f t="shared" si="810"/>
        <v>0.20670000000000002</v>
      </c>
      <c r="Y6509" s="55">
        <f t="shared" si="811"/>
        <v>4.7900000000000009</v>
      </c>
      <c r="Z6509" s="54">
        <f t="shared" si="812"/>
        <v>0.69521044992743108</v>
      </c>
      <c r="AA6509" s="49" t="str">
        <f t="shared" ca="1" si="813"/>
        <v>N</v>
      </c>
      <c r="AB6509" s="49">
        <f t="shared" ca="1" si="814"/>
        <v>5</v>
      </c>
      <c r="AC6509" s="49" t="str">
        <f t="shared" ca="1" si="815"/>
        <v>N</v>
      </c>
    </row>
    <row r="6510" spans="1:29" x14ac:dyDescent="0.25">
      <c r="A6510">
        <v>4807</v>
      </c>
      <c r="B6510" s="9">
        <v>43571</v>
      </c>
      <c r="C6510" s="50" t="str">
        <f t="shared" si="808"/>
        <v>N</v>
      </c>
      <c r="D6510" s="52">
        <f>_xlfn.XLOOKUP(B6510,Cal_Date!B:B,Cal_Date!A:A,0)</f>
        <v>3</v>
      </c>
      <c r="E6510">
        <v>2019</v>
      </c>
      <c r="F6510" t="s">
        <v>122</v>
      </c>
      <c r="G6510" t="s">
        <v>129</v>
      </c>
      <c r="H6510" t="s">
        <v>11</v>
      </c>
      <c r="I6510" t="s">
        <v>11</v>
      </c>
      <c r="J6510" t="s">
        <v>15</v>
      </c>
      <c r="K6510" t="s">
        <v>42</v>
      </c>
      <c r="L6510">
        <v>2</v>
      </c>
      <c r="M6510">
        <v>1004</v>
      </c>
      <c r="O6510" t="s">
        <v>28</v>
      </c>
      <c r="R6510" t="s">
        <v>44</v>
      </c>
      <c r="S6510" s="49" t="str">
        <f t="shared" si="809"/>
        <v>Card</v>
      </c>
      <c r="T6510" s="3">
        <v>0.03</v>
      </c>
      <c r="U6510" s="2">
        <v>5.3000000000000007</v>
      </c>
      <c r="V6510" s="2">
        <v>1.74</v>
      </c>
      <c r="W6510" s="54">
        <f>_xlfn.XLOOKUP(M6510,Market!A:A,Market!F:F,0)</f>
        <v>0.06</v>
      </c>
      <c r="X6510" s="55">
        <f t="shared" si="810"/>
        <v>0.159</v>
      </c>
      <c r="Y6510" s="55">
        <f t="shared" si="811"/>
        <v>3.5600000000000005</v>
      </c>
      <c r="Z6510" s="54">
        <f t="shared" si="812"/>
        <v>0.67169811320754713</v>
      </c>
      <c r="AA6510" s="49" t="str">
        <f t="shared" ca="1" si="813"/>
        <v>N</v>
      </c>
      <c r="AB6510" s="49">
        <f t="shared" ca="1" si="814"/>
        <v>5</v>
      </c>
      <c r="AC6510" s="49" t="str">
        <f t="shared" ca="1" si="815"/>
        <v>N</v>
      </c>
    </row>
    <row r="6511" spans="1:29" x14ac:dyDescent="0.25">
      <c r="A6511">
        <v>4808</v>
      </c>
      <c r="B6511" s="9">
        <v>43571</v>
      </c>
      <c r="C6511" s="50" t="str">
        <f t="shared" si="808"/>
        <v>N</v>
      </c>
      <c r="D6511" s="52">
        <f>_xlfn.XLOOKUP(B6511,Cal_Date!B:B,Cal_Date!A:A,0)</f>
        <v>3</v>
      </c>
      <c r="E6511">
        <v>2019</v>
      </c>
      <c r="F6511" t="s">
        <v>122</v>
      </c>
      <c r="G6511" t="s">
        <v>129</v>
      </c>
      <c r="H6511" t="s">
        <v>11</v>
      </c>
      <c r="I6511" t="s">
        <v>11</v>
      </c>
      <c r="J6511" t="s">
        <v>15</v>
      </c>
      <c r="K6511" t="s">
        <v>42</v>
      </c>
      <c r="L6511">
        <v>1</v>
      </c>
      <c r="M6511">
        <v>1000</v>
      </c>
      <c r="O6511" t="s">
        <v>25</v>
      </c>
      <c r="R6511" t="s">
        <v>44</v>
      </c>
      <c r="S6511" s="49" t="str">
        <f t="shared" si="809"/>
        <v>Card</v>
      </c>
      <c r="T6511" s="3">
        <v>0.03</v>
      </c>
      <c r="U6511" s="2">
        <v>2.7</v>
      </c>
      <c r="V6511" s="2">
        <v>0.87</v>
      </c>
      <c r="W6511" s="54">
        <f>_xlfn.XLOOKUP(M6511,Market!A:A,Market!F:F,0)</f>
        <v>0.08</v>
      </c>
      <c r="X6511" s="55">
        <f t="shared" si="810"/>
        <v>8.1000000000000003E-2</v>
      </c>
      <c r="Y6511" s="55">
        <f t="shared" si="811"/>
        <v>1.83</v>
      </c>
      <c r="Z6511" s="54">
        <f t="shared" si="812"/>
        <v>0.67777777777777781</v>
      </c>
      <c r="AA6511" s="49" t="str">
        <f t="shared" ca="1" si="813"/>
        <v>N</v>
      </c>
      <c r="AB6511" s="49">
        <f t="shared" ca="1" si="814"/>
        <v>5</v>
      </c>
      <c r="AC6511" s="49" t="str">
        <f t="shared" ca="1" si="815"/>
        <v>N</v>
      </c>
    </row>
    <row r="6512" spans="1:29" x14ac:dyDescent="0.25">
      <c r="A6512">
        <v>4809</v>
      </c>
      <c r="B6512" s="9">
        <v>43571</v>
      </c>
      <c r="C6512" s="50" t="str">
        <f t="shared" si="808"/>
        <v>N</v>
      </c>
      <c r="D6512" s="52">
        <f>_xlfn.XLOOKUP(B6512,Cal_Date!B:B,Cal_Date!A:A,0)</f>
        <v>3</v>
      </c>
      <c r="E6512">
        <v>2019</v>
      </c>
      <c r="F6512" t="s">
        <v>122</v>
      </c>
      <c r="G6512" t="s">
        <v>129</v>
      </c>
      <c r="H6512" t="s">
        <v>11</v>
      </c>
      <c r="I6512" t="s">
        <v>13</v>
      </c>
      <c r="J6512" t="s">
        <v>15</v>
      </c>
      <c r="K6512" t="s">
        <v>42</v>
      </c>
      <c r="L6512">
        <v>2</v>
      </c>
      <c r="M6512">
        <v>1000</v>
      </c>
      <c r="O6512" t="s">
        <v>25</v>
      </c>
      <c r="R6512" t="s">
        <v>44</v>
      </c>
      <c r="S6512" s="49" t="str">
        <f t="shared" si="809"/>
        <v>Card</v>
      </c>
      <c r="T6512" s="3">
        <v>0.03</v>
      </c>
      <c r="U6512" s="2">
        <v>5.4</v>
      </c>
      <c r="V6512" s="2">
        <v>2.84</v>
      </c>
      <c r="W6512" s="54">
        <f>_xlfn.XLOOKUP(M6512,Market!A:A,Market!F:F,0)</f>
        <v>0.08</v>
      </c>
      <c r="X6512" s="55">
        <f t="shared" si="810"/>
        <v>0.16200000000000001</v>
      </c>
      <c r="Y6512" s="55">
        <f t="shared" si="811"/>
        <v>2.5600000000000005</v>
      </c>
      <c r="Z6512" s="54">
        <f t="shared" si="812"/>
        <v>0.47407407407407415</v>
      </c>
      <c r="AA6512" s="49" t="str">
        <f t="shared" ca="1" si="813"/>
        <v>N</v>
      </c>
      <c r="AB6512" s="49">
        <f t="shared" ca="1" si="814"/>
        <v>5</v>
      </c>
      <c r="AC6512" s="49" t="str">
        <f t="shared" ca="1" si="815"/>
        <v>N</v>
      </c>
    </row>
    <row r="6513" spans="1:29" x14ac:dyDescent="0.25">
      <c r="A6513">
        <v>4810</v>
      </c>
      <c r="B6513" s="9">
        <v>43571</v>
      </c>
      <c r="C6513" s="50" t="str">
        <f t="shared" si="808"/>
        <v>N</v>
      </c>
      <c r="D6513" s="52">
        <f>_xlfn.XLOOKUP(B6513,Cal_Date!B:B,Cal_Date!A:A,0)</f>
        <v>3</v>
      </c>
      <c r="E6513">
        <v>2019</v>
      </c>
      <c r="F6513" t="s">
        <v>122</v>
      </c>
      <c r="G6513" t="s">
        <v>129</v>
      </c>
      <c r="H6513" t="s">
        <v>11</v>
      </c>
      <c r="I6513" t="s">
        <v>11</v>
      </c>
      <c r="J6513" t="s">
        <v>15</v>
      </c>
      <c r="K6513" t="s">
        <v>42</v>
      </c>
      <c r="L6513">
        <v>1</v>
      </c>
      <c r="M6513">
        <v>1000</v>
      </c>
      <c r="O6513" t="s">
        <v>25</v>
      </c>
      <c r="R6513" t="s">
        <v>44</v>
      </c>
      <c r="S6513" s="49" t="str">
        <f t="shared" si="809"/>
        <v>Card</v>
      </c>
      <c r="T6513" s="3">
        <v>0.03</v>
      </c>
      <c r="U6513" s="2">
        <v>2.7</v>
      </c>
      <c r="V6513" s="2">
        <v>0.87</v>
      </c>
      <c r="W6513" s="54">
        <f>_xlfn.XLOOKUP(M6513,Market!A:A,Market!F:F,0)</f>
        <v>0.08</v>
      </c>
      <c r="X6513" s="55">
        <f t="shared" si="810"/>
        <v>8.1000000000000003E-2</v>
      </c>
      <c r="Y6513" s="55">
        <f t="shared" si="811"/>
        <v>1.83</v>
      </c>
      <c r="Z6513" s="54">
        <f t="shared" si="812"/>
        <v>0.67777777777777781</v>
      </c>
      <c r="AA6513" s="49" t="str">
        <f t="shared" ca="1" si="813"/>
        <v>N</v>
      </c>
      <c r="AB6513" s="49">
        <f t="shared" ca="1" si="814"/>
        <v>5</v>
      </c>
      <c r="AC6513" s="49" t="str">
        <f t="shared" ca="1" si="815"/>
        <v>N</v>
      </c>
    </row>
    <row r="6514" spans="1:29" x14ac:dyDescent="0.25">
      <c r="A6514">
        <v>4811</v>
      </c>
      <c r="B6514" s="9">
        <v>43571</v>
      </c>
      <c r="C6514" s="50" t="str">
        <f t="shared" si="808"/>
        <v>N</v>
      </c>
      <c r="D6514" s="52">
        <f>_xlfn.XLOOKUP(B6514,Cal_Date!B:B,Cal_Date!A:A,0)</f>
        <v>3</v>
      </c>
      <c r="E6514">
        <v>2019</v>
      </c>
      <c r="F6514" t="s">
        <v>122</v>
      </c>
      <c r="G6514" t="s">
        <v>129</v>
      </c>
      <c r="H6514" t="s">
        <v>48</v>
      </c>
      <c r="I6514" t="s">
        <v>18</v>
      </c>
      <c r="J6514" t="s">
        <v>10</v>
      </c>
      <c r="K6514" t="s">
        <v>43</v>
      </c>
      <c r="L6514">
        <v>2</v>
      </c>
      <c r="M6514">
        <v>1008</v>
      </c>
      <c r="O6514" t="s">
        <v>28</v>
      </c>
      <c r="R6514" t="s">
        <v>44</v>
      </c>
      <c r="S6514" s="49" t="str">
        <f t="shared" si="809"/>
        <v>Card</v>
      </c>
      <c r="T6514" s="3">
        <v>0.03</v>
      </c>
      <c r="U6514" s="2">
        <v>15.245999999999999</v>
      </c>
      <c r="V6514" s="2">
        <v>2.92</v>
      </c>
      <c r="W6514" s="54">
        <f>_xlfn.XLOOKUP(M6514,Market!A:A,Market!F:F,0)</f>
        <v>8.8999999999999996E-2</v>
      </c>
      <c r="X6514" s="55">
        <f t="shared" si="810"/>
        <v>0.45737999999999995</v>
      </c>
      <c r="Y6514" s="55">
        <f t="shared" si="811"/>
        <v>12.325999999999999</v>
      </c>
      <c r="Z6514" s="54">
        <f t="shared" si="812"/>
        <v>0.80847435392889933</v>
      </c>
      <c r="AA6514" s="49" t="str">
        <f t="shared" ca="1" si="813"/>
        <v>N</v>
      </c>
      <c r="AB6514" s="49">
        <f t="shared" ca="1" si="814"/>
        <v>5</v>
      </c>
      <c r="AC6514" s="49" t="str">
        <f t="shared" ca="1" si="815"/>
        <v>N</v>
      </c>
    </row>
    <row r="6515" spans="1:29" x14ac:dyDescent="0.25">
      <c r="A6515">
        <v>4812</v>
      </c>
      <c r="B6515" s="9">
        <v>43571</v>
      </c>
      <c r="C6515" s="50" t="str">
        <f t="shared" si="808"/>
        <v>N</v>
      </c>
      <c r="D6515" s="52">
        <f>_xlfn.XLOOKUP(B6515,Cal_Date!B:B,Cal_Date!A:A,0)</f>
        <v>3</v>
      </c>
      <c r="E6515">
        <v>2019</v>
      </c>
      <c r="F6515" t="s">
        <v>122</v>
      </c>
      <c r="G6515" t="s">
        <v>129</v>
      </c>
      <c r="H6515" t="s">
        <v>48</v>
      </c>
      <c r="I6515" t="s">
        <v>18</v>
      </c>
      <c r="J6515" t="s">
        <v>10</v>
      </c>
      <c r="K6515" t="s">
        <v>43</v>
      </c>
      <c r="L6515">
        <v>1</v>
      </c>
      <c r="M6515">
        <v>1008</v>
      </c>
      <c r="O6515" t="s">
        <v>28</v>
      </c>
      <c r="R6515" t="s">
        <v>44</v>
      </c>
      <c r="S6515" s="49" t="str">
        <f t="shared" si="809"/>
        <v>Card</v>
      </c>
      <c r="T6515" s="3">
        <v>0.03</v>
      </c>
      <c r="U6515" s="2">
        <v>7.6229999999999993</v>
      </c>
      <c r="V6515" s="2">
        <v>1.46</v>
      </c>
      <c r="W6515" s="54">
        <f>_xlfn.XLOOKUP(M6515,Market!A:A,Market!F:F,0)</f>
        <v>8.8999999999999996E-2</v>
      </c>
      <c r="X6515" s="55">
        <f t="shared" si="810"/>
        <v>0.22868999999999998</v>
      </c>
      <c r="Y6515" s="55">
        <f t="shared" si="811"/>
        <v>6.1629999999999994</v>
      </c>
      <c r="Z6515" s="54">
        <f t="shared" si="812"/>
        <v>0.80847435392889933</v>
      </c>
      <c r="AA6515" s="49" t="str">
        <f t="shared" ca="1" si="813"/>
        <v>N</v>
      </c>
      <c r="AB6515" s="49">
        <f t="shared" ca="1" si="814"/>
        <v>5</v>
      </c>
      <c r="AC6515" s="49" t="str">
        <f t="shared" ca="1" si="815"/>
        <v>N</v>
      </c>
    </row>
    <row r="6516" spans="1:29" x14ac:dyDescent="0.25">
      <c r="A6516">
        <v>4813</v>
      </c>
      <c r="B6516" s="9">
        <v>43571</v>
      </c>
      <c r="C6516" s="50" t="str">
        <f t="shared" si="808"/>
        <v>N</v>
      </c>
      <c r="D6516" s="52">
        <f>_xlfn.XLOOKUP(B6516,Cal_Date!B:B,Cal_Date!A:A,0)</f>
        <v>3</v>
      </c>
      <c r="E6516">
        <v>2019</v>
      </c>
      <c r="F6516" t="s">
        <v>122</v>
      </c>
      <c r="G6516" t="s">
        <v>129</v>
      </c>
      <c r="H6516" t="s">
        <v>11</v>
      </c>
      <c r="I6516" t="s">
        <v>13</v>
      </c>
      <c r="J6516" t="s">
        <v>15</v>
      </c>
      <c r="K6516" t="s">
        <v>42</v>
      </c>
      <c r="L6516">
        <v>1</v>
      </c>
      <c r="M6516">
        <v>1009</v>
      </c>
      <c r="O6516" t="s">
        <v>28</v>
      </c>
      <c r="R6516" t="s">
        <v>46</v>
      </c>
      <c r="S6516" s="49" t="str">
        <f t="shared" si="809"/>
        <v>Card</v>
      </c>
      <c r="T6516" s="3">
        <v>0.04</v>
      </c>
      <c r="U6516" s="2">
        <v>2.7225000000000001</v>
      </c>
      <c r="V6516" s="2">
        <v>1.42</v>
      </c>
      <c r="W6516" s="54">
        <f>_xlfn.XLOOKUP(M6516,Market!A:A,Market!F:F,0)</f>
        <v>8.8999999999999996E-2</v>
      </c>
      <c r="X6516" s="55">
        <f t="shared" si="810"/>
        <v>0.10890000000000001</v>
      </c>
      <c r="Y6516" s="55">
        <f t="shared" si="811"/>
        <v>1.3025000000000002</v>
      </c>
      <c r="Z6516" s="54">
        <f t="shared" si="812"/>
        <v>0.47842056932966032</v>
      </c>
      <c r="AA6516" s="49" t="str">
        <f t="shared" ca="1" si="813"/>
        <v>N</v>
      </c>
      <c r="AB6516" s="49">
        <f t="shared" ca="1" si="814"/>
        <v>5</v>
      </c>
      <c r="AC6516" s="49" t="str">
        <f t="shared" ca="1" si="815"/>
        <v>N</v>
      </c>
    </row>
    <row r="6517" spans="1:29" x14ac:dyDescent="0.25">
      <c r="A6517">
        <v>4814</v>
      </c>
      <c r="B6517" s="9">
        <v>43571</v>
      </c>
      <c r="C6517" s="50" t="str">
        <f t="shared" si="808"/>
        <v>N</v>
      </c>
      <c r="D6517" s="52">
        <f>_xlfn.XLOOKUP(B6517,Cal_Date!B:B,Cal_Date!A:A,0)</f>
        <v>3</v>
      </c>
      <c r="E6517">
        <v>2019</v>
      </c>
      <c r="F6517" t="s">
        <v>122</v>
      </c>
      <c r="G6517" t="s">
        <v>129</v>
      </c>
      <c r="H6517" t="s">
        <v>48</v>
      </c>
      <c r="I6517" t="s">
        <v>18</v>
      </c>
      <c r="J6517" t="s">
        <v>10</v>
      </c>
      <c r="K6517" t="s">
        <v>43</v>
      </c>
      <c r="L6517">
        <v>1</v>
      </c>
      <c r="M6517">
        <v>1010</v>
      </c>
      <c r="O6517" t="s">
        <v>25</v>
      </c>
      <c r="R6517" t="s">
        <v>44</v>
      </c>
      <c r="S6517" s="49" t="str">
        <f t="shared" si="809"/>
        <v>Card</v>
      </c>
      <c r="T6517" s="3">
        <v>0.03</v>
      </c>
      <c r="U6517" s="2">
        <v>7.5600000000000005</v>
      </c>
      <c r="V6517" s="2">
        <v>1.46</v>
      </c>
      <c r="W6517" s="54">
        <f>_xlfn.XLOOKUP(M6517,Market!A:A,Market!F:F,0)</f>
        <v>0.08</v>
      </c>
      <c r="X6517" s="55">
        <f t="shared" si="810"/>
        <v>0.2268</v>
      </c>
      <c r="Y6517" s="55">
        <f t="shared" si="811"/>
        <v>6.1000000000000005</v>
      </c>
      <c r="Z6517" s="54">
        <f t="shared" si="812"/>
        <v>0.80687830687830686</v>
      </c>
      <c r="AA6517" s="49" t="str">
        <f t="shared" ca="1" si="813"/>
        <v>N</v>
      </c>
      <c r="AB6517" s="49">
        <f t="shared" ca="1" si="814"/>
        <v>5</v>
      </c>
      <c r="AC6517" s="49" t="str">
        <f t="shared" ca="1" si="815"/>
        <v>N</v>
      </c>
    </row>
    <row r="6518" spans="1:29" x14ac:dyDescent="0.25">
      <c r="A6518">
        <v>4815</v>
      </c>
      <c r="B6518" s="9">
        <v>43571</v>
      </c>
      <c r="C6518" s="50" t="str">
        <f t="shared" si="808"/>
        <v>N</v>
      </c>
      <c r="D6518" s="52">
        <f>_xlfn.XLOOKUP(B6518,Cal_Date!B:B,Cal_Date!A:A,0)</f>
        <v>3</v>
      </c>
      <c r="E6518">
        <v>2019</v>
      </c>
      <c r="F6518" t="s">
        <v>122</v>
      </c>
      <c r="G6518" t="s">
        <v>129</v>
      </c>
      <c r="H6518" t="s">
        <v>11</v>
      </c>
      <c r="I6518" t="s">
        <v>11</v>
      </c>
      <c r="J6518" t="s">
        <v>15</v>
      </c>
      <c r="K6518" t="s">
        <v>42</v>
      </c>
      <c r="L6518">
        <v>1</v>
      </c>
      <c r="M6518">
        <v>1008</v>
      </c>
      <c r="O6518" t="s">
        <v>28</v>
      </c>
      <c r="R6518" t="s">
        <v>44</v>
      </c>
      <c r="S6518" s="49" t="str">
        <f t="shared" si="809"/>
        <v>Card</v>
      </c>
      <c r="T6518" s="3">
        <v>0.03</v>
      </c>
      <c r="U6518" s="2">
        <v>2.7225000000000001</v>
      </c>
      <c r="V6518" s="2">
        <v>0.87</v>
      </c>
      <c r="W6518" s="54">
        <f>_xlfn.XLOOKUP(M6518,Market!A:A,Market!F:F,0)</f>
        <v>8.8999999999999996E-2</v>
      </c>
      <c r="X6518" s="55">
        <f t="shared" si="810"/>
        <v>8.1674999999999998E-2</v>
      </c>
      <c r="Y6518" s="55">
        <f t="shared" si="811"/>
        <v>1.8525</v>
      </c>
      <c r="Z6518" s="54">
        <f t="shared" si="812"/>
        <v>0.68044077134986225</v>
      </c>
      <c r="AA6518" s="49" t="str">
        <f t="shared" ca="1" si="813"/>
        <v>N</v>
      </c>
      <c r="AB6518" s="49">
        <f t="shared" ca="1" si="814"/>
        <v>5</v>
      </c>
      <c r="AC6518" s="49" t="str">
        <f t="shared" ca="1" si="815"/>
        <v>N</v>
      </c>
    </row>
    <row r="6519" spans="1:29" x14ac:dyDescent="0.25">
      <c r="A6519">
        <v>4816</v>
      </c>
      <c r="B6519" s="9">
        <v>43571</v>
      </c>
      <c r="C6519" s="50" t="str">
        <f t="shared" si="808"/>
        <v>N</v>
      </c>
      <c r="D6519" s="52">
        <f>_xlfn.XLOOKUP(B6519,Cal_Date!B:B,Cal_Date!A:A,0)</f>
        <v>3</v>
      </c>
      <c r="E6519">
        <v>2019</v>
      </c>
      <c r="F6519" t="s">
        <v>122</v>
      </c>
      <c r="G6519" t="s">
        <v>129</v>
      </c>
      <c r="H6519" t="s">
        <v>11</v>
      </c>
      <c r="I6519" t="s">
        <v>11</v>
      </c>
      <c r="J6519" t="s">
        <v>15</v>
      </c>
      <c r="K6519" t="s">
        <v>42</v>
      </c>
      <c r="L6519">
        <v>2</v>
      </c>
      <c r="M6519">
        <v>1008</v>
      </c>
      <c r="O6519" t="s">
        <v>28</v>
      </c>
      <c r="R6519" t="s">
        <v>44</v>
      </c>
      <c r="S6519" s="49" t="str">
        <f t="shared" si="809"/>
        <v>Card</v>
      </c>
      <c r="T6519" s="3">
        <v>0.03</v>
      </c>
      <c r="U6519" s="2">
        <v>5.4450000000000003</v>
      </c>
      <c r="V6519" s="2">
        <v>1.74</v>
      </c>
      <c r="W6519" s="54">
        <f>_xlfn.XLOOKUP(M6519,Market!A:A,Market!F:F,0)</f>
        <v>8.8999999999999996E-2</v>
      </c>
      <c r="X6519" s="55">
        <f t="shared" si="810"/>
        <v>0.16335</v>
      </c>
      <c r="Y6519" s="55">
        <f t="shared" si="811"/>
        <v>3.7050000000000001</v>
      </c>
      <c r="Z6519" s="54">
        <f t="shared" si="812"/>
        <v>0.68044077134986225</v>
      </c>
      <c r="AA6519" s="49" t="str">
        <f t="shared" ca="1" si="813"/>
        <v>N</v>
      </c>
      <c r="AB6519" s="49">
        <f t="shared" ca="1" si="814"/>
        <v>5</v>
      </c>
      <c r="AC6519" s="49" t="str">
        <f t="shared" ca="1" si="815"/>
        <v>N</v>
      </c>
    </row>
    <row r="6520" spans="1:29" x14ac:dyDescent="0.25">
      <c r="A6520">
        <v>4817</v>
      </c>
      <c r="B6520" s="9">
        <v>43571</v>
      </c>
      <c r="C6520" s="50" t="str">
        <f t="shared" si="808"/>
        <v>N</v>
      </c>
      <c r="D6520" s="52">
        <f>_xlfn.XLOOKUP(B6520,Cal_Date!B:B,Cal_Date!A:A,0)</f>
        <v>3</v>
      </c>
      <c r="E6520">
        <v>2019</v>
      </c>
      <c r="F6520" t="s">
        <v>122</v>
      </c>
      <c r="G6520" t="s">
        <v>129</v>
      </c>
      <c r="H6520" t="s">
        <v>48</v>
      </c>
      <c r="I6520" t="s">
        <v>18</v>
      </c>
      <c r="J6520" t="s">
        <v>10</v>
      </c>
      <c r="K6520" t="s">
        <v>43</v>
      </c>
      <c r="L6520">
        <v>1</v>
      </c>
      <c r="M6520">
        <v>1008</v>
      </c>
      <c r="O6520" t="s">
        <v>28</v>
      </c>
      <c r="R6520" t="s">
        <v>44</v>
      </c>
      <c r="S6520" s="49" t="str">
        <f t="shared" si="809"/>
        <v>Card</v>
      </c>
      <c r="T6520" s="3">
        <v>0.03</v>
      </c>
      <c r="U6520" s="2">
        <v>7.6229999999999993</v>
      </c>
      <c r="V6520" s="2">
        <v>1.46</v>
      </c>
      <c r="W6520" s="54">
        <f>_xlfn.XLOOKUP(M6520,Market!A:A,Market!F:F,0)</f>
        <v>8.8999999999999996E-2</v>
      </c>
      <c r="X6520" s="55">
        <f t="shared" si="810"/>
        <v>0.22868999999999998</v>
      </c>
      <c r="Y6520" s="55">
        <f t="shared" si="811"/>
        <v>6.1629999999999994</v>
      </c>
      <c r="Z6520" s="54">
        <f t="shared" si="812"/>
        <v>0.80847435392889933</v>
      </c>
      <c r="AA6520" s="49" t="str">
        <f t="shared" ca="1" si="813"/>
        <v>N</v>
      </c>
      <c r="AB6520" s="49">
        <f t="shared" ca="1" si="814"/>
        <v>5</v>
      </c>
      <c r="AC6520" s="49" t="str">
        <f t="shared" ca="1" si="815"/>
        <v>N</v>
      </c>
    </row>
    <row r="6521" spans="1:29" x14ac:dyDescent="0.25">
      <c r="A6521">
        <v>4818</v>
      </c>
      <c r="B6521" s="9">
        <v>43571</v>
      </c>
      <c r="C6521" s="50" t="str">
        <f t="shared" si="808"/>
        <v>N</v>
      </c>
      <c r="D6521" s="52">
        <f>_xlfn.XLOOKUP(B6521,Cal_Date!B:B,Cal_Date!A:A,0)</f>
        <v>3</v>
      </c>
      <c r="E6521">
        <v>2019</v>
      </c>
      <c r="F6521" t="s">
        <v>122</v>
      </c>
      <c r="G6521" t="s">
        <v>129</v>
      </c>
      <c r="H6521" t="s">
        <v>48</v>
      </c>
      <c r="I6521" t="s">
        <v>18</v>
      </c>
      <c r="J6521" t="s">
        <v>10</v>
      </c>
      <c r="K6521" t="s">
        <v>43</v>
      </c>
      <c r="L6521">
        <v>1</v>
      </c>
      <c r="M6521">
        <v>1004</v>
      </c>
      <c r="O6521" t="s">
        <v>28</v>
      </c>
      <c r="R6521" t="s">
        <v>44</v>
      </c>
      <c r="S6521" s="49" t="str">
        <f t="shared" si="809"/>
        <v>Card</v>
      </c>
      <c r="T6521" s="3">
        <v>0.03</v>
      </c>
      <c r="U6521" s="2">
        <v>7.42</v>
      </c>
      <c r="V6521" s="2">
        <v>1.46</v>
      </c>
      <c r="W6521" s="54">
        <f>_xlfn.XLOOKUP(M6521,Market!A:A,Market!F:F,0)</f>
        <v>0.06</v>
      </c>
      <c r="X6521" s="55">
        <f t="shared" si="810"/>
        <v>0.22259999999999999</v>
      </c>
      <c r="Y6521" s="55">
        <f t="shared" si="811"/>
        <v>5.96</v>
      </c>
      <c r="Z6521" s="54">
        <f t="shared" si="812"/>
        <v>0.80323450134770891</v>
      </c>
      <c r="AA6521" s="49" t="str">
        <f t="shared" ca="1" si="813"/>
        <v>N</v>
      </c>
      <c r="AB6521" s="49">
        <f t="shared" ca="1" si="814"/>
        <v>5</v>
      </c>
      <c r="AC6521" s="49" t="str">
        <f t="shared" ca="1" si="815"/>
        <v>N</v>
      </c>
    </row>
    <row r="6522" spans="1:29" x14ac:dyDescent="0.25">
      <c r="A6522">
        <v>4819</v>
      </c>
      <c r="B6522" s="9">
        <v>43571</v>
      </c>
      <c r="C6522" s="50" t="str">
        <f t="shared" si="808"/>
        <v>N</v>
      </c>
      <c r="D6522" s="52">
        <f>_xlfn.XLOOKUP(B6522,Cal_Date!B:B,Cal_Date!A:A,0)</f>
        <v>3</v>
      </c>
      <c r="E6522">
        <v>2019</v>
      </c>
      <c r="F6522" t="s">
        <v>122</v>
      </c>
      <c r="G6522" t="s">
        <v>129</v>
      </c>
      <c r="H6522" t="s">
        <v>14</v>
      </c>
      <c r="I6522" t="s">
        <v>18</v>
      </c>
      <c r="J6522" t="s">
        <v>15</v>
      </c>
      <c r="K6522" t="s">
        <v>43</v>
      </c>
      <c r="L6522">
        <v>1</v>
      </c>
      <c r="M6522">
        <v>1009</v>
      </c>
      <c r="O6522" t="s">
        <v>28</v>
      </c>
      <c r="R6522" t="s">
        <v>44</v>
      </c>
      <c r="S6522" s="49" t="str">
        <f t="shared" si="809"/>
        <v>Card</v>
      </c>
      <c r="T6522" s="3">
        <v>0.03</v>
      </c>
      <c r="U6522" s="2">
        <v>7.0785</v>
      </c>
      <c r="V6522" s="2">
        <v>2.1</v>
      </c>
      <c r="W6522" s="54">
        <f>_xlfn.XLOOKUP(M6522,Market!A:A,Market!F:F,0)</f>
        <v>8.8999999999999996E-2</v>
      </c>
      <c r="X6522" s="55">
        <f t="shared" si="810"/>
        <v>0.21235499999999999</v>
      </c>
      <c r="Y6522" s="55">
        <f t="shared" si="811"/>
        <v>4.9785000000000004</v>
      </c>
      <c r="Z6522" s="54">
        <f t="shared" si="812"/>
        <v>0.70332697605424888</v>
      </c>
      <c r="AA6522" s="49" t="str">
        <f t="shared" ca="1" si="813"/>
        <v>N</v>
      </c>
      <c r="AB6522" s="49">
        <f t="shared" ca="1" si="814"/>
        <v>5</v>
      </c>
      <c r="AC6522" s="49" t="str">
        <f t="shared" ca="1" si="815"/>
        <v>N</v>
      </c>
    </row>
    <row r="6523" spans="1:29" x14ac:dyDescent="0.25">
      <c r="A6523">
        <v>4820</v>
      </c>
      <c r="B6523" s="9">
        <v>43571</v>
      </c>
      <c r="C6523" s="50" t="str">
        <f t="shared" si="808"/>
        <v>N</v>
      </c>
      <c r="D6523" s="52">
        <f>_xlfn.XLOOKUP(B6523,Cal_Date!B:B,Cal_Date!A:A,0)</f>
        <v>3</v>
      </c>
      <c r="E6523">
        <v>2019</v>
      </c>
      <c r="F6523" t="s">
        <v>122</v>
      </c>
      <c r="G6523" t="s">
        <v>129</v>
      </c>
      <c r="H6523" t="s">
        <v>14</v>
      </c>
      <c r="I6523" t="s">
        <v>18</v>
      </c>
      <c r="J6523" t="s">
        <v>15</v>
      </c>
      <c r="K6523" t="s">
        <v>43</v>
      </c>
      <c r="L6523">
        <v>1</v>
      </c>
      <c r="M6523">
        <v>1010</v>
      </c>
      <c r="O6523" t="s">
        <v>25</v>
      </c>
      <c r="R6523" t="s">
        <v>44</v>
      </c>
      <c r="S6523" s="49" t="str">
        <f t="shared" si="809"/>
        <v>Card</v>
      </c>
      <c r="T6523" s="3">
        <v>0.03</v>
      </c>
      <c r="U6523" s="2">
        <v>7.0200000000000005</v>
      </c>
      <c r="V6523" s="2">
        <v>2.1</v>
      </c>
      <c r="W6523" s="54">
        <f>_xlfn.XLOOKUP(M6523,Market!A:A,Market!F:F,0)</f>
        <v>0.08</v>
      </c>
      <c r="X6523" s="55">
        <f t="shared" si="810"/>
        <v>0.21060000000000001</v>
      </c>
      <c r="Y6523" s="55">
        <f t="shared" si="811"/>
        <v>4.92</v>
      </c>
      <c r="Z6523" s="54">
        <f t="shared" si="812"/>
        <v>0.70085470085470081</v>
      </c>
      <c r="AA6523" s="49" t="str">
        <f t="shared" ca="1" si="813"/>
        <v>N</v>
      </c>
      <c r="AB6523" s="49">
        <f t="shared" ca="1" si="814"/>
        <v>5</v>
      </c>
      <c r="AC6523" s="49" t="str">
        <f t="shared" ca="1" si="815"/>
        <v>N</v>
      </c>
    </row>
    <row r="6524" spans="1:29" x14ac:dyDescent="0.25">
      <c r="A6524">
        <v>4821</v>
      </c>
      <c r="B6524" s="9">
        <v>43571</v>
      </c>
      <c r="C6524" s="50" t="str">
        <f t="shared" si="808"/>
        <v>N</v>
      </c>
      <c r="D6524" s="52">
        <f>_xlfn.XLOOKUP(B6524,Cal_Date!B:B,Cal_Date!A:A,0)</f>
        <v>3</v>
      </c>
      <c r="E6524">
        <v>2019</v>
      </c>
      <c r="F6524" t="s">
        <v>122</v>
      </c>
      <c r="G6524" t="s">
        <v>129</v>
      </c>
      <c r="H6524" t="s">
        <v>14</v>
      </c>
      <c r="I6524" t="s">
        <v>18</v>
      </c>
      <c r="J6524" t="s">
        <v>15</v>
      </c>
      <c r="K6524" t="s">
        <v>43</v>
      </c>
      <c r="L6524">
        <v>1</v>
      </c>
      <c r="M6524">
        <v>1011</v>
      </c>
      <c r="O6524" t="s">
        <v>25</v>
      </c>
      <c r="R6524" t="s">
        <v>44</v>
      </c>
      <c r="S6524" s="49" t="str">
        <f t="shared" si="809"/>
        <v>Card</v>
      </c>
      <c r="T6524" s="3">
        <v>0.03</v>
      </c>
      <c r="U6524" s="2">
        <v>7.42</v>
      </c>
      <c r="V6524" s="2">
        <v>2.2200000000000002</v>
      </c>
      <c r="W6524" s="54">
        <f>_xlfn.XLOOKUP(M6524,Market!A:A,Market!F:F,0)</f>
        <v>0.06</v>
      </c>
      <c r="X6524" s="55">
        <f t="shared" si="810"/>
        <v>0.22259999999999999</v>
      </c>
      <c r="Y6524" s="55">
        <f t="shared" si="811"/>
        <v>5.1999999999999993</v>
      </c>
      <c r="Z6524" s="54">
        <f t="shared" si="812"/>
        <v>0.70080862533692712</v>
      </c>
      <c r="AA6524" s="49" t="str">
        <f t="shared" ca="1" si="813"/>
        <v>N</v>
      </c>
      <c r="AB6524" s="49">
        <f t="shared" ca="1" si="814"/>
        <v>5</v>
      </c>
      <c r="AC6524" s="49" t="str">
        <f t="shared" ca="1" si="815"/>
        <v>N</v>
      </c>
    </row>
    <row r="6525" spans="1:29" x14ac:dyDescent="0.25">
      <c r="A6525">
        <v>4822</v>
      </c>
      <c r="B6525" s="9">
        <v>43571</v>
      </c>
      <c r="C6525" s="50" t="str">
        <f t="shared" si="808"/>
        <v>N</v>
      </c>
      <c r="D6525" s="52">
        <f>_xlfn.XLOOKUP(B6525,Cal_Date!B:B,Cal_Date!A:A,0)</f>
        <v>3</v>
      </c>
      <c r="E6525">
        <v>2019</v>
      </c>
      <c r="F6525" t="s">
        <v>122</v>
      </c>
      <c r="G6525" t="s">
        <v>129</v>
      </c>
      <c r="H6525" t="s">
        <v>48</v>
      </c>
      <c r="I6525" t="s">
        <v>18</v>
      </c>
      <c r="J6525" t="s">
        <v>10</v>
      </c>
      <c r="K6525" t="s">
        <v>43</v>
      </c>
      <c r="L6525">
        <v>2</v>
      </c>
      <c r="M6525">
        <v>1011</v>
      </c>
      <c r="O6525" t="s">
        <v>25</v>
      </c>
      <c r="R6525" t="s">
        <v>44</v>
      </c>
      <c r="S6525" s="49" t="str">
        <f t="shared" si="809"/>
        <v>Card</v>
      </c>
      <c r="T6525" s="3">
        <v>0.03</v>
      </c>
      <c r="U6525" s="2">
        <v>14.84</v>
      </c>
      <c r="V6525" s="2">
        <v>2.92</v>
      </c>
      <c r="W6525" s="54">
        <f>_xlfn.XLOOKUP(M6525,Market!A:A,Market!F:F,0)</f>
        <v>0.06</v>
      </c>
      <c r="X6525" s="55">
        <f t="shared" si="810"/>
        <v>0.44519999999999998</v>
      </c>
      <c r="Y6525" s="55">
        <f t="shared" si="811"/>
        <v>11.92</v>
      </c>
      <c r="Z6525" s="54">
        <f t="shared" si="812"/>
        <v>0.80323450134770891</v>
      </c>
      <c r="AA6525" s="49" t="str">
        <f t="shared" ca="1" si="813"/>
        <v>N</v>
      </c>
      <c r="AB6525" s="49">
        <f t="shared" ca="1" si="814"/>
        <v>5</v>
      </c>
      <c r="AC6525" s="49" t="str">
        <f t="shared" ca="1" si="815"/>
        <v>N</v>
      </c>
    </row>
    <row r="6526" spans="1:29" x14ac:dyDescent="0.25">
      <c r="A6526">
        <v>4823</v>
      </c>
      <c r="B6526" s="9">
        <v>43571</v>
      </c>
      <c r="C6526" s="50" t="str">
        <f t="shared" si="808"/>
        <v>N</v>
      </c>
      <c r="D6526" s="52">
        <f>_xlfn.XLOOKUP(B6526,Cal_Date!B:B,Cal_Date!A:A,0)</f>
        <v>3</v>
      </c>
      <c r="E6526">
        <v>2019</v>
      </c>
      <c r="F6526" t="s">
        <v>122</v>
      </c>
      <c r="G6526" t="s">
        <v>129</v>
      </c>
      <c r="H6526" t="s">
        <v>14</v>
      </c>
      <c r="I6526" t="s">
        <v>18</v>
      </c>
      <c r="J6526" t="s">
        <v>15</v>
      </c>
      <c r="K6526" t="s">
        <v>43</v>
      </c>
      <c r="L6526">
        <v>2</v>
      </c>
      <c r="M6526">
        <v>1011</v>
      </c>
      <c r="O6526" t="s">
        <v>25</v>
      </c>
      <c r="R6526" t="s">
        <v>44</v>
      </c>
      <c r="S6526" s="49" t="str">
        <f t="shared" si="809"/>
        <v>Card</v>
      </c>
      <c r="T6526" s="3">
        <v>0.03</v>
      </c>
      <c r="U6526" s="2">
        <v>14.84</v>
      </c>
      <c r="V6526" s="2">
        <v>4.4400000000000004</v>
      </c>
      <c r="W6526" s="54">
        <f>_xlfn.XLOOKUP(M6526,Market!A:A,Market!F:F,0)</f>
        <v>0.06</v>
      </c>
      <c r="X6526" s="55">
        <f t="shared" si="810"/>
        <v>0.44519999999999998</v>
      </c>
      <c r="Y6526" s="55">
        <f t="shared" si="811"/>
        <v>10.399999999999999</v>
      </c>
      <c r="Z6526" s="54">
        <f t="shared" si="812"/>
        <v>0.70080862533692712</v>
      </c>
      <c r="AA6526" s="49" t="str">
        <f t="shared" ca="1" si="813"/>
        <v>N</v>
      </c>
      <c r="AB6526" s="49">
        <f t="shared" ca="1" si="814"/>
        <v>5</v>
      </c>
      <c r="AC6526" s="49" t="str">
        <f t="shared" ca="1" si="815"/>
        <v>N</v>
      </c>
    </row>
    <row r="6527" spans="1:29" x14ac:dyDescent="0.25">
      <c r="A6527">
        <v>4824</v>
      </c>
      <c r="B6527" s="9">
        <v>43571</v>
      </c>
      <c r="C6527" s="50" t="str">
        <f t="shared" si="808"/>
        <v>N</v>
      </c>
      <c r="D6527" s="52">
        <f>_xlfn.XLOOKUP(B6527,Cal_Date!B:B,Cal_Date!A:A,0)</f>
        <v>3</v>
      </c>
      <c r="E6527">
        <v>2019</v>
      </c>
      <c r="F6527" t="s">
        <v>122</v>
      </c>
      <c r="G6527" t="s">
        <v>129</v>
      </c>
      <c r="H6527" t="s">
        <v>11</v>
      </c>
      <c r="I6527" t="s">
        <v>11</v>
      </c>
      <c r="J6527" t="s">
        <v>15</v>
      </c>
      <c r="K6527" t="s">
        <v>42</v>
      </c>
      <c r="L6527">
        <v>1</v>
      </c>
      <c r="M6527">
        <v>1001</v>
      </c>
      <c r="O6527" t="s">
        <v>25</v>
      </c>
      <c r="R6527" t="s">
        <v>44</v>
      </c>
      <c r="S6527" s="49" t="str">
        <f t="shared" si="809"/>
        <v>Card</v>
      </c>
      <c r="T6527" s="3">
        <v>0.03</v>
      </c>
      <c r="U6527" s="2">
        <v>2.6500000000000004</v>
      </c>
      <c r="V6527" s="2">
        <v>0.87</v>
      </c>
      <c r="W6527" s="54">
        <f>_xlfn.XLOOKUP(M6527,Market!A:A,Market!F:F,0)</f>
        <v>0.06</v>
      </c>
      <c r="X6527" s="55">
        <f t="shared" si="810"/>
        <v>7.9500000000000001E-2</v>
      </c>
      <c r="Y6527" s="55">
        <f t="shared" si="811"/>
        <v>1.7800000000000002</v>
      </c>
      <c r="Z6527" s="54">
        <f t="shared" si="812"/>
        <v>0.67169811320754713</v>
      </c>
      <c r="AA6527" s="49" t="str">
        <f t="shared" ca="1" si="813"/>
        <v>N</v>
      </c>
      <c r="AB6527" s="49">
        <f t="shared" ca="1" si="814"/>
        <v>5</v>
      </c>
      <c r="AC6527" s="49" t="str">
        <f t="shared" ca="1" si="815"/>
        <v>N</v>
      </c>
    </row>
    <row r="6528" spans="1:29" x14ac:dyDescent="0.25">
      <c r="A6528">
        <v>4825</v>
      </c>
      <c r="B6528" s="9">
        <v>43571</v>
      </c>
      <c r="C6528" s="50" t="str">
        <f t="shared" si="808"/>
        <v>N</v>
      </c>
      <c r="D6528" s="52">
        <f>_xlfn.XLOOKUP(B6528,Cal_Date!B:B,Cal_Date!A:A,0)</f>
        <v>3</v>
      </c>
      <c r="E6528">
        <v>2019</v>
      </c>
      <c r="F6528" t="s">
        <v>122</v>
      </c>
      <c r="G6528" t="s">
        <v>129</v>
      </c>
      <c r="H6528" t="s">
        <v>11</v>
      </c>
      <c r="I6528" t="s">
        <v>11</v>
      </c>
      <c r="J6528" t="s">
        <v>15</v>
      </c>
      <c r="K6528" t="s">
        <v>42</v>
      </c>
      <c r="L6528">
        <v>1</v>
      </c>
      <c r="M6528">
        <v>1000</v>
      </c>
      <c r="O6528" t="s">
        <v>25</v>
      </c>
      <c r="R6528" t="s">
        <v>44</v>
      </c>
      <c r="S6528" s="49" t="str">
        <f t="shared" si="809"/>
        <v>Card</v>
      </c>
      <c r="T6528" s="3">
        <v>0.03</v>
      </c>
      <c r="U6528" s="2">
        <v>2.7</v>
      </c>
      <c r="V6528" s="2">
        <v>0.87</v>
      </c>
      <c r="W6528" s="54">
        <f>_xlfn.XLOOKUP(M6528,Market!A:A,Market!F:F,0)</f>
        <v>0.08</v>
      </c>
      <c r="X6528" s="55">
        <f t="shared" si="810"/>
        <v>8.1000000000000003E-2</v>
      </c>
      <c r="Y6528" s="55">
        <f t="shared" si="811"/>
        <v>1.83</v>
      </c>
      <c r="Z6528" s="54">
        <f t="shared" si="812"/>
        <v>0.67777777777777781</v>
      </c>
      <c r="AA6528" s="49" t="str">
        <f t="shared" ca="1" si="813"/>
        <v>N</v>
      </c>
      <c r="AB6528" s="49">
        <f t="shared" ca="1" si="814"/>
        <v>5</v>
      </c>
      <c r="AC6528" s="49" t="str">
        <f t="shared" ca="1" si="815"/>
        <v>N</v>
      </c>
    </row>
    <row r="6529" spans="1:29" x14ac:dyDescent="0.25">
      <c r="A6529">
        <v>4826</v>
      </c>
      <c r="B6529" s="9">
        <v>43571</v>
      </c>
      <c r="C6529" s="50" t="str">
        <f t="shared" si="808"/>
        <v>N</v>
      </c>
      <c r="D6529" s="52">
        <f>_xlfn.XLOOKUP(B6529,Cal_Date!B:B,Cal_Date!A:A,0)</f>
        <v>3</v>
      </c>
      <c r="E6529">
        <v>2019</v>
      </c>
      <c r="F6529" t="s">
        <v>122</v>
      </c>
      <c r="G6529" t="s">
        <v>129</v>
      </c>
      <c r="H6529" t="s">
        <v>14</v>
      </c>
      <c r="I6529" t="s">
        <v>18</v>
      </c>
      <c r="J6529" t="s">
        <v>15</v>
      </c>
      <c r="K6529" t="s">
        <v>43</v>
      </c>
      <c r="L6529">
        <v>1</v>
      </c>
      <c r="M6529">
        <v>1000</v>
      </c>
      <c r="O6529" t="s">
        <v>25</v>
      </c>
      <c r="R6529" t="s">
        <v>47</v>
      </c>
      <c r="S6529" s="49" t="str">
        <f t="shared" si="809"/>
        <v>Card</v>
      </c>
      <c r="T6529" s="3">
        <v>3.5000000000000003E-2</v>
      </c>
      <c r="U6529" s="2">
        <v>7.5600000000000005</v>
      </c>
      <c r="V6529" s="2">
        <v>2.2200000000000002</v>
      </c>
      <c r="W6529" s="54">
        <f>_xlfn.XLOOKUP(M6529,Market!A:A,Market!F:F,0)</f>
        <v>0.08</v>
      </c>
      <c r="X6529" s="55">
        <f t="shared" si="810"/>
        <v>0.26460000000000006</v>
      </c>
      <c r="Y6529" s="55">
        <f t="shared" si="811"/>
        <v>5.34</v>
      </c>
      <c r="Z6529" s="54">
        <f t="shared" si="812"/>
        <v>0.70634920634920628</v>
      </c>
      <c r="AA6529" s="49" t="str">
        <f t="shared" ca="1" si="813"/>
        <v>N</v>
      </c>
      <c r="AB6529" s="49">
        <f t="shared" ca="1" si="814"/>
        <v>5</v>
      </c>
      <c r="AC6529" s="49" t="str">
        <f t="shared" ca="1" si="815"/>
        <v>N</v>
      </c>
    </row>
    <row r="6530" spans="1:29" x14ac:dyDescent="0.25">
      <c r="A6530">
        <v>4827</v>
      </c>
      <c r="B6530" s="9">
        <v>43571</v>
      </c>
      <c r="C6530" s="50" t="str">
        <f t="shared" si="808"/>
        <v>N</v>
      </c>
      <c r="D6530" s="52">
        <f>_xlfn.XLOOKUP(B6530,Cal_Date!B:B,Cal_Date!A:A,0)</f>
        <v>3</v>
      </c>
      <c r="E6530">
        <v>2019</v>
      </c>
      <c r="F6530" t="s">
        <v>122</v>
      </c>
      <c r="G6530" t="s">
        <v>129</v>
      </c>
      <c r="H6530" t="s">
        <v>14</v>
      </c>
      <c r="I6530" t="s">
        <v>18</v>
      </c>
      <c r="J6530" t="s">
        <v>15</v>
      </c>
      <c r="K6530" t="s">
        <v>43</v>
      </c>
      <c r="L6530">
        <v>2</v>
      </c>
      <c r="M6530">
        <v>1002</v>
      </c>
      <c r="O6530" t="s">
        <v>28</v>
      </c>
      <c r="R6530" t="s">
        <v>44</v>
      </c>
      <c r="S6530" s="49" t="str">
        <f t="shared" si="809"/>
        <v>Card</v>
      </c>
      <c r="T6530" s="3">
        <v>0.03</v>
      </c>
      <c r="U6530" s="2">
        <v>14.84</v>
      </c>
      <c r="V6530" s="2">
        <v>4.4400000000000004</v>
      </c>
      <c r="W6530" s="54">
        <f>_xlfn.XLOOKUP(M6530,Market!A:A,Market!F:F,0)</f>
        <v>0.06</v>
      </c>
      <c r="X6530" s="55">
        <f t="shared" si="810"/>
        <v>0.44519999999999998</v>
      </c>
      <c r="Y6530" s="55">
        <f t="shared" si="811"/>
        <v>10.399999999999999</v>
      </c>
      <c r="Z6530" s="54">
        <f t="shared" si="812"/>
        <v>0.70080862533692712</v>
      </c>
      <c r="AA6530" s="49" t="str">
        <f t="shared" ca="1" si="813"/>
        <v>N</v>
      </c>
      <c r="AB6530" s="49">
        <f t="shared" ca="1" si="814"/>
        <v>5</v>
      </c>
      <c r="AC6530" s="49" t="str">
        <f t="shared" ca="1" si="815"/>
        <v>N</v>
      </c>
    </row>
    <row r="6531" spans="1:29" x14ac:dyDescent="0.25">
      <c r="A6531">
        <v>4828</v>
      </c>
      <c r="B6531" s="9">
        <v>43571</v>
      </c>
      <c r="C6531" s="50" t="str">
        <f t="shared" ref="C6531:C6594" si="816">IF(OR(B6531="04/01/2018"+0,B6531="04/02/2018"+0),"Y","N")</f>
        <v>N</v>
      </c>
      <c r="D6531" s="52">
        <f>_xlfn.XLOOKUP(B6531,Cal_Date!B:B,Cal_Date!A:A,0)</f>
        <v>3</v>
      </c>
      <c r="E6531">
        <v>2019</v>
      </c>
      <c r="F6531" t="s">
        <v>122</v>
      </c>
      <c r="G6531" t="s">
        <v>129</v>
      </c>
      <c r="H6531" t="s">
        <v>14</v>
      </c>
      <c r="I6531" t="s">
        <v>18</v>
      </c>
      <c r="J6531" t="s">
        <v>15</v>
      </c>
      <c r="K6531" t="s">
        <v>43</v>
      </c>
      <c r="L6531">
        <v>1</v>
      </c>
      <c r="M6531">
        <v>1003</v>
      </c>
      <c r="O6531" t="s">
        <v>25</v>
      </c>
      <c r="R6531" t="s">
        <v>47</v>
      </c>
      <c r="S6531" s="49" t="str">
        <f t="shared" ref="S6531:S6594" si="817">IF(R6531="Cash","Cash","Card")</f>
        <v>Card</v>
      </c>
      <c r="T6531" s="3">
        <v>3.5000000000000003E-2</v>
      </c>
      <c r="U6531" s="2">
        <v>7.42</v>
      </c>
      <c r="V6531" s="2">
        <v>2.2200000000000002</v>
      </c>
      <c r="W6531" s="54">
        <f>_xlfn.XLOOKUP(M6531,Market!A:A,Market!F:F,0)</f>
        <v>0.06</v>
      </c>
      <c r="X6531" s="55">
        <f t="shared" ref="X6531:X6594" si="818">T6531*U6531</f>
        <v>0.25970000000000004</v>
      </c>
      <c r="Y6531" s="55">
        <f t="shared" ref="Y6531:Y6594" si="819">U6531-V6531</f>
        <v>5.1999999999999993</v>
      </c>
      <c r="Z6531" s="54">
        <f t="shared" ref="Z6531:Z6594" si="820">Y6531/U6531</f>
        <v>0.70080862533692712</v>
      </c>
      <c r="AA6531" s="49" t="str">
        <f t="shared" ref="AA6531:AA6594" ca="1" si="821">IF(DATEDIF(B6531,TODAY(),"y")&gt;5,"Y","N")</f>
        <v>N</v>
      </c>
      <c r="AB6531" s="49">
        <f t="shared" ref="AB6531:AB6594" ca="1" si="822">DATEDIF(B6531,TODAY(),"y")</f>
        <v>5</v>
      </c>
      <c r="AC6531" s="49" t="str">
        <f t="shared" ref="AC6531:AC6594" ca="1" si="823">IF(AB6531&gt;5,"Y","N")</f>
        <v>N</v>
      </c>
    </row>
    <row r="6532" spans="1:29" x14ac:dyDescent="0.25">
      <c r="A6532">
        <v>4829</v>
      </c>
      <c r="B6532" s="9">
        <v>43571</v>
      </c>
      <c r="C6532" s="50" t="str">
        <f t="shared" si="816"/>
        <v>N</v>
      </c>
      <c r="D6532" s="52">
        <f>_xlfn.XLOOKUP(B6532,Cal_Date!B:B,Cal_Date!A:A,0)</f>
        <v>3</v>
      </c>
      <c r="E6532">
        <v>2019</v>
      </c>
      <c r="F6532" t="s">
        <v>122</v>
      </c>
      <c r="G6532" t="s">
        <v>129</v>
      </c>
      <c r="H6532" t="s">
        <v>11</v>
      </c>
      <c r="I6532" t="s">
        <v>13</v>
      </c>
      <c r="J6532" t="s">
        <v>15</v>
      </c>
      <c r="K6532" t="s">
        <v>42</v>
      </c>
      <c r="L6532">
        <v>2</v>
      </c>
      <c r="M6532">
        <v>1005</v>
      </c>
      <c r="O6532" t="s">
        <v>25</v>
      </c>
      <c r="R6532" t="s">
        <v>46</v>
      </c>
      <c r="S6532" s="49" t="str">
        <f t="shared" si="817"/>
        <v>Card</v>
      </c>
      <c r="T6532" s="3">
        <v>0.04</v>
      </c>
      <c r="U6532" s="2">
        <v>5.4450000000000003</v>
      </c>
      <c r="V6532" s="2">
        <v>2.84</v>
      </c>
      <c r="W6532" s="54">
        <f>_xlfn.XLOOKUP(M6532,Market!A:A,Market!F:F,0)</f>
        <v>8.8999999999999996E-2</v>
      </c>
      <c r="X6532" s="55">
        <f t="shared" si="818"/>
        <v>0.21780000000000002</v>
      </c>
      <c r="Y6532" s="55">
        <f t="shared" si="819"/>
        <v>2.6050000000000004</v>
      </c>
      <c r="Z6532" s="54">
        <f t="shared" si="820"/>
        <v>0.47842056932966032</v>
      </c>
      <c r="AA6532" s="49" t="str">
        <f t="shared" ca="1" si="821"/>
        <v>N</v>
      </c>
      <c r="AB6532" s="49">
        <f t="shared" ca="1" si="822"/>
        <v>5</v>
      </c>
      <c r="AC6532" s="49" t="str">
        <f t="shared" ca="1" si="823"/>
        <v>N</v>
      </c>
    </row>
    <row r="6533" spans="1:29" x14ac:dyDescent="0.25">
      <c r="A6533">
        <v>4830</v>
      </c>
      <c r="B6533" s="9">
        <v>43571</v>
      </c>
      <c r="C6533" s="50" t="str">
        <f t="shared" si="816"/>
        <v>N</v>
      </c>
      <c r="D6533" s="52">
        <f>_xlfn.XLOOKUP(B6533,Cal_Date!B:B,Cal_Date!A:A,0)</f>
        <v>3</v>
      </c>
      <c r="E6533">
        <v>2019</v>
      </c>
      <c r="F6533" t="s">
        <v>122</v>
      </c>
      <c r="G6533" t="s">
        <v>129</v>
      </c>
      <c r="H6533" t="s">
        <v>11</v>
      </c>
      <c r="I6533" t="s">
        <v>13</v>
      </c>
      <c r="J6533" t="s">
        <v>15</v>
      </c>
      <c r="K6533" t="s">
        <v>42</v>
      </c>
      <c r="L6533">
        <v>1</v>
      </c>
      <c r="M6533">
        <v>1005</v>
      </c>
      <c r="O6533" t="s">
        <v>25</v>
      </c>
      <c r="R6533" t="s">
        <v>44</v>
      </c>
      <c r="S6533" s="49" t="str">
        <f t="shared" si="817"/>
        <v>Card</v>
      </c>
      <c r="T6533" s="3">
        <v>0.03</v>
      </c>
      <c r="U6533" s="2">
        <v>2.7225000000000001</v>
      </c>
      <c r="V6533" s="2">
        <v>1.42</v>
      </c>
      <c r="W6533" s="54">
        <f>_xlfn.XLOOKUP(M6533,Market!A:A,Market!F:F,0)</f>
        <v>8.8999999999999996E-2</v>
      </c>
      <c r="X6533" s="55">
        <f t="shared" si="818"/>
        <v>8.1674999999999998E-2</v>
      </c>
      <c r="Y6533" s="55">
        <f t="shared" si="819"/>
        <v>1.3025000000000002</v>
      </c>
      <c r="Z6533" s="54">
        <f t="shared" si="820"/>
        <v>0.47842056932966032</v>
      </c>
      <c r="AA6533" s="49" t="str">
        <f t="shared" ca="1" si="821"/>
        <v>N</v>
      </c>
      <c r="AB6533" s="49">
        <f t="shared" ca="1" si="822"/>
        <v>5</v>
      </c>
      <c r="AC6533" s="49" t="str">
        <f t="shared" ca="1" si="823"/>
        <v>N</v>
      </c>
    </row>
    <row r="6534" spans="1:29" x14ac:dyDescent="0.25">
      <c r="A6534">
        <v>4831</v>
      </c>
      <c r="B6534" s="9">
        <v>43571</v>
      </c>
      <c r="C6534" s="50" t="str">
        <f t="shared" si="816"/>
        <v>N</v>
      </c>
      <c r="D6534" s="52">
        <f>_xlfn.XLOOKUP(B6534,Cal_Date!B:B,Cal_Date!A:A,0)</f>
        <v>3</v>
      </c>
      <c r="E6534">
        <v>2019</v>
      </c>
      <c r="F6534" t="s">
        <v>122</v>
      </c>
      <c r="G6534" t="s">
        <v>129</v>
      </c>
      <c r="H6534" t="s">
        <v>48</v>
      </c>
      <c r="I6534" t="s">
        <v>18</v>
      </c>
      <c r="J6534" t="s">
        <v>10</v>
      </c>
      <c r="K6534" t="s">
        <v>43</v>
      </c>
      <c r="L6534">
        <v>2</v>
      </c>
      <c r="M6534">
        <v>1006</v>
      </c>
      <c r="O6534" t="s">
        <v>28</v>
      </c>
      <c r="R6534" t="s">
        <v>44</v>
      </c>
      <c r="S6534" s="49" t="str">
        <f t="shared" si="817"/>
        <v>Card</v>
      </c>
      <c r="T6534" s="3">
        <v>0.03</v>
      </c>
      <c r="U6534" s="2">
        <v>15.245999999999999</v>
      </c>
      <c r="V6534" s="2">
        <v>2.92</v>
      </c>
      <c r="W6534" s="54">
        <f>_xlfn.XLOOKUP(M6534,Market!A:A,Market!F:F,0)</f>
        <v>8.8999999999999996E-2</v>
      </c>
      <c r="X6534" s="55">
        <f t="shared" si="818"/>
        <v>0.45737999999999995</v>
      </c>
      <c r="Y6534" s="55">
        <f t="shared" si="819"/>
        <v>12.325999999999999</v>
      </c>
      <c r="Z6534" s="54">
        <f t="shared" si="820"/>
        <v>0.80847435392889933</v>
      </c>
      <c r="AA6534" s="49" t="str">
        <f t="shared" ca="1" si="821"/>
        <v>N</v>
      </c>
      <c r="AB6534" s="49">
        <f t="shared" ca="1" si="822"/>
        <v>5</v>
      </c>
      <c r="AC6534" s="49" t="str">
        <f t="shared" ca="1" si="823"/>
        <v>N</v>
      </c>
    </row>
    <row r="6535" spans="1:29" x14ac:dyDescent="0.25">
      <c r="A6535">
        <v>4832</v>
      </c>
      <c r="B6535" s="9">
        <v>43571</v>
      </c>
      <c r="C6535" s="50" t="str">
        <f t="shared" si="816"/>
        <v>N</v>
      </c>
      <c r="D6535" s="52">
        <f>_xlfn.XLOOKUP(B6535,Cal_Date!B:B,Cal_Date!A:A,0)</f>
        <v>3</v>
      </c>
      <c r="E6535">
        <v>2019</v>
      </c>
      <c r="F6535" t="s">
        <v>122</v>
      </c>
      <c r="G6535" t="s">
        <v>129</v>
      </c>
      <c r="H6535" t="s">
        <v>48</v>
      </c>
      <c r="I6535" t="s">
        <v>18</v>
      </c>
      <c r="J6535" t="s">
        <v>10</v>
      </c>
      <c r="K6535" t="s">
        <v>43</v>
      </c>
      <c r="L6535">
        <v>1</v>
      </c>
      <c r="M6535">
        <v>1007</v>
      </c>
      <c r="O6535" t="s">
        <v>28</v>
      </c>
      <c r="R6535" t="s">
        <v>44</v>
      </c>
      <c r="S6535" s="49" t="str">
        <f t="shared" si="817"/>
        <v>Card</v>
      </c>
      <c r="T6535" s="3">
        <v>0.03</v>
      </c>
      <c r="U6535" s="2">
        <v>7.6229999999999993</v>
      </c>
      <c r="V6535" s="2">
        <v>1.46</v>
      </c>
      <c r="W6535" s="54">
        <f>_xlfn.XLOOKUP(M6535,Market!A:A,Market!F:F,0)</f>
        <v>8.8999999999999996E-2</v>
      </c>
      <c r="X6535" s="55">
        <f t="shared" si="818"/>
        <v>0.22868999999999998</v>
      </c>
      <c r="Y6535" s="55">
        <f t="shared" si="819"/>
        <v>6.1629999999999994</v>
      </c>
      <c r="Z6535" s="54">
        <f t="shared" si="820"/>
        <v>0.80847435392889933</v>
      </c>
      <c r="AA6535" s="49" t="str">
        <f t="shared" ca="1" si="821"/>
        <v>N</v>
      </c>
      <c r="AB6535" s="49">
        <f t="shared" ca="1" si="822"/>
        <v>5</v>
      </c>
      <c r="AC6535" s="49" t="str">
        <f t="shared" ca="1" si="823"/>
        <v>N</v>
      </c>
    </row>
    <row r="6536" spans="1:29" x14ac:dyDescent="0.25">
      <c r="A6536">
        <v>4833</v>
      </c>
      <c r="B6536" s="9">
        <v>43571</v>
      </c>
      <c r="C6536" s="50" t="str">
        <f t="shared" si="816"/>
        <v>N</v>
      </c>
      <c r="D6536" s="52">
        <f>_xlfn.XLOOKUP(B6536,Cal_Date!B:B,Cal_Date!A:A,0)</f>
        <v>3</v>
      </c>
      <c r="E6536">
        <v>2019</v>
      </c>
      <c r="F6536" t="s">
        <v>122</v>
      </c>
      <c r="G6536" t="s">
        <v>129</v>
      </c>
      <c r="H6536" t="s">
        <v>48</v>
      </c>
      <c r="I6536" t="s">
        <v>18</v>
      </c>
      <c r="J6536" t="s">
        <v>10</v>
      </c>
      <c r="K6536" t="s">
        <v>43</v>
      </c>
      <c r="L6536">
        <v>1</v>
      </c>
      <c r="M6536">
        <v>1008</v>
      </c>
      <c r="O6536" t="s">
        <v>28</v>
      </c>
      <c r="R6536" t="s">
        <v>44</v>
      </c>
      <c r="S6536" s="49" t="str">
        <f t="shared" si="817"/>
        <v>Card</v>
      </c>
      <c r="T6536" s="3">
        <v>0.03</v>
      </c>
      <c r="U6536" s="2">
        <v>7.6229999999999993</v>
      </c>
      <c r="V6536" s="2">
        <v>1.46</v>
      </c>
      <c r="W6536" s="54">
        <f>_xlfn.XLOOKUP(M6536,Market!A:A,Market!F:F,0)</f>
        <v>8.8999999999999996E-2</v>
      </c>
      <c r="X6536" s="55">
        <f t="shared" si="818"/>
        <v>0.22868999999999998</v>
      </c>
      <c r="Y6536" s="55">
        <f t="shared" si="819"/>
        <v>6.1629999999999994</v>
      </c>
      <c r="Z6536" s="54">
        <f t="shared" si="820"/>
        <v>0.80847435392889933</v>
      </c>
      <c r="AA6536" s="49" t="str">
        <f t="shared" ca="1" si="821"/>
        <v>N</v>
      </c>
      <c r="AB6536" s="49">
        <f t="shared" ca="1" si="822"/>
        <v>5</v>
      </c>
      <c r="AC6536" s="49" t="str">
        <f t="shared" ca="1" si="823"/>
        <v>N</v>
      </c>
    </row>
    <row r="6537" spans="1:29" x14ac:dyDescent="0.25">
      <c r="A6537">
        <v>4834</v>
      </c>
      <c r="B6537" s="9">
        <v>43571</v>
      </c>
      <c r="C6537" s="50" t="str">
        <f t="shared" si="816"/>
        <v>N</v>
      </c>
      <c r="D6537" s="52">
        <f>_xlfn.XLOOKUP(B6537,Cal_Date!B:B,Cal_Date!A:A,0)</f>
        <v>3</v>
      </c>
      <c r="E6537">
        <v>2019</v>
      </c>
      <c r="F6537" t="s">
        <v>122</v>
      </c>
      <c r="G6537" t="s">
        <v>129</v>
      </c>
      <c r="H6537" t="s">
        <v>11</v>
      </c>
      <c r="I6537" t="s">
        <v>11</v>
      </c>
      <c r="J6537" t="s">
        <v>15</v>
      </c>
      <c r="K6537" t="s">
        <v>42</v>
      </c>
      <c r="L6537">
        <v>1</v>
      </c>
      <c r="M6537">
        <v>1009</v>
      </c>
      <c r="O6537" t="s">
        <v>28</v>
      </c>
      <c r="R6537" t="s">
        <v>44</v>
      </c>
      <c r="S6537" s="49" t="str">
        <f t="shared" si="817"/>
        <v>Card</v>
      </c>
      <c r="T6537" s="3">
        <v>0.03</v>
      </c>
      <c r="U6537" s="2">
        <v>2.7225000000000001</v>
      </c>
      <c r="V6537" s="2">
        <v>0.87</v>
      </c>
      <c r="W6537" s="54">
        <f>_xlfn.XLOOKUP(M6537,Market!A:A,Market!F:F,0)</f>
        <v>8.8999999999999996E-2</v>
      </c>
      <c r="X6537" s="55">
        <f t="shared" si="818"/>
        <v>8.1674999999999998E-2</v>
      </c>
      <c r="Y6537" s="55">
        <f t="shared" si="819"/>
        <v>1.8525</v>
      </c>
      <c r="Z6537" s="54">
        <f t="shared" si="820"/>
        <v>0.68044077134986225</v>
      </c>
      <c r="AA6537" s="49" t="str">
        <f t="shared" ca="1" si="821"/>
        <v>N</v>
      </c>
      <c r="AB6537" s="49">
        <f t="shared" ca="1" si="822"/>
        <v>5</v>
      </c>
      <c r="AC6537" s="49" t="str">
        <f t="shared" ca="1" si="823"/>
        <v>N</v>
      </c>
    </row>
    <row r="6538" spans="1:29" x14ac:dyDescent="0.25">
      <c r="A6538">
        <v>4835</v>
      </c>
      <c r="B6538" s="9">
        <v>43571</v>
      </c>
      <c r="C6538" s="50" t="str">
        <f t="shared" si="816"/>
        <v>N</v>
      </c>
      <c r="D6538" s="52">
        <f>_xlfn.XLOOKUP(B6538,Cal_Date!B:B,Cal_Date!A:A,0)</f>
        <v>3</v>
      </c>
      <c r="E6538">
        <v>2019</v>
      </c>
      <c r="F6538" t="s">
        <v>122</v>
      </c>
      <c r="G6538" t="s">
        <v>129</v>
      </c>
      <c r="H6538" t="s">
        <v>14</v>
      </c>
      <c r="I6538" t="s">
        <v>18</v>
      </c>
      <c r="J6538" t="s">
        <v>15</v>
      </c>
      <c r="K6538" t="s">
        <v>43</v>
      </c>
      <c r="L6538">
        <v>1</v>
      </c>
      <c r="M6538">
        <v>1006</v>
      </c>
      <c r="O6538" t="s">
        <v>28</v>
      </c>
      <c r="R6538" t="s">
        <v>46</v>
      </c>
      <c r="S6538" s="49" t="str">
        <f t="shared" si="817"/>
        <v>Card</v>
      </c>
      <c r="T6538" s="3">
        <v>0.04</v>
      </c>
      <c r="U6538" s="2">
        <v>7.0785</v>
      </c>
      <c r="V6538" s="2">
        <v>2.1</v>
      </c>
      <c r="W6538" s="54">
        <f>_xlfn.XLOOKUP(M6538,Market!A:A,Market!F:F,0)</f>
        <v>8.8999999999999996E-2</v>
      </c>
      <c r="X6538" s="55">
        <f t="shared" si="818"/>
        <v>0.28314</v>
      </c>
      <c r="Y6538" s="55">
        <f t="shared" si="819"/>
        <v>4.9785000000000004</v>
      </c>
      <c r="Z6538" s="54">
        <f t="shared" si="820"/>
        <v>0.70332697605424888</v>
      </c>
      <c r="AA6538" s="49" t="str">
        <f t="shared" ca="1" si="821"/>
        <v>N</v>
      </c>
      <c r="AB6538" s="49">
        <f t="shared" ca="1" si="822"/>
        <v>5</v>
      </c>
      <c r="AC6538" s="49" t="str">
        <f t="shared" ca="1" si="823"/>
        <v>N</v>
      </c>
    </row>
    <row r="6539" spans="1:29" x14ac:dyDescent="0.25">
      <c r="A6539">
        <v>4836</v>
      </c>
      <c r="B6539" s="9">
        <v>43571</v>
      </c>
      <c r="C6539" s="50" t="str">
        <f t="shared" si="816"/>
        <v>N</v>
      </c>
      <c r="D6539" s="52">
        <f>_xlfn.XLOOKUP(B6539,Cal_Date!B:B,Cal_Date!A:A,0)</f>
        <v>3</v>
      </c>
      <c r="E6539">
        <v>2019</v>
      </c>
      <c r="F6539" t="s">
        <v>122</v>
      </c>
      <c r="G6539" t="s">
        <v>129</v>
      </c>
      <c r="H6539" t="s">
        <v>14</v>
      </c>
      <c r="I6539" t="s">
        <v>18</v>
      </c>
      <c r="J6539" t="s">
        <v>15</v>
      </c>
      <c r="K6539" t="s">
        <v>43</v>
      </c>
      <c r="L6539">
        <v>2</v>
      </c>
      <c r="M6539">
        <v>1007</v>
      </c>
      <c r="O6539" t="s">
        <v>28</v>
      </c>
      <c r="R6539" t="s">
        <v>44</v>
      </c>
      <c r="S6539" s="49" t="str">
        <f t="shared" si="817"/>
        <v>Card</v>
      </c>
      <c r="T6539" s="3">
        <v>0.03</v>
      </c>
      <c r="U6539" s="2">
        <v>15.245999999999999</v>
      </c>
      <c r="V6539" s="2">
        <v>4.4400000000000004</v>
      </c>
      <c r="W6539" s="54">
        <f>_xlfn.XLOOKUP(M6539,Market!A:A,Market!F:F,0)</f>
        <v>8.8999999999999996E-2</v>
      </c>
      <c r="X6539" s="55">
        <f t="shared" si="818"/>
        <v>0.45737999999999995</v>
      </c>
      <c r="Y6539" s="55">
        <f t="shared" si="819"/>
        <v>10.805999999999997</v>
      </c>
      <c r="Z6539" s="54">
        <f t="shared" si="820"/>
        <v>0.7087760724124359</v>
      </c>
      <c r="AA6539" s="49" t="str">
        <f t="shared" ca="1" si="821"/>
        <v>N</v>
      </c>
      <c r="AB6539" s="49">
        <f t="shared" ca="1" si="822"/>
        <v>5</v>
      </c>
      <c r="AC6539" s="49" t="str">
        <f t="shared" ca="1" si="823"/>
        <v>N</v>
      </c>
    </row>
    <row r="6540" spans="1:29" x14ac:dyDescent="0.25">
      <c r="A6540">
        <v>4837</v>
      </c>
      <c r="B6540" s="9">
        <v>43571</v>
      </c>
      <c r="C6540" s="50" t="str">
        <f t="shared" si="816"/>
        <v>N</v>
      </c>
      <c r="D6540" s="52">
        <f>_xlfn.XLOOKUP(B6540,Cal_Date!B:B,Cal_Date!A:A,0)</f>
        <v>3</v>
      </c>
      <c r="E6540">
        <v>2019</v>
      </c>
      <c r="F6540" t="s">
        <v>122</v>
      </c>
      <c r="G6540" t="s">
        <v>129</v>
      </c>
      <c r="H6540" t="s">
        <v>14</v>
      </c>
      <c r="I6540" t="s">
        <v>18</v>
      </c>
      <c r="J6540" t="s">
        <v>15</v>
      </c>
      <c r="K6540" t="s">
        <v>43</v>
      </c>
      <c r="L6540">
        <v>1</v>
      </c>
      <c r="M6540">
        <v>1007</v>
      </c>
      <c r="O6540" t="s">
        <v>28</v>
      </c>
      <c r="R6540" t="s">
        <v>44</v>
      </c>
      <c r="S6540" s="49" t="str">
        <f t="shared" si="817"/>
        <v>Card</v>
      </c>
      <c r="T6540" s="3">
        <v>0.03</v>
      </c>
      <c r="U6540" s="2">
        <v>7.6229999999999993</v>
      </c>
      <c r="V6540" s="2">
        <v>2.2200000000000002</v>
      </c>
      <c r="W6540" s="54">
        <f>_xlfn.XLOOKUP(M6540,Market!A:A,Market!F:F,0)</f>
        <v>8.8999999999999996E-2</v>
      </c>
      <c r="X6540" s="55">
        <f t="shared" si="818"/>
        <v>0.22868999999999998</v>
      </c>
      <c r="Y6540" s="55">
        <f t="shared" si="819"/>
        <v>5.4029999999999987</v>
      </c>
      <c r="Z6540" s="54">
        <f t="shared" si="820"/>
        <v>0.7087760724124359</v>
      </c>
      <c r="AA6540" s="49" t="str">
        <f t="shared" ca="1" si="821"/>
        <v>N</v>
      </c>
      <c r="AB6540" s="49">
        <f t="shared" ca="1" si="822"/>
        <v>5</v>
      </c>
      <c r="AC6540" s="49" t="str">
        <f t="shared" ca="1" si="823"/>
        <v>N</v>
      </c>
    </row>
    <row r="6541" spans="1:29" x14ac:dyDescent="0.25">
      <c r="A6541">
        <v>4838</v>
      </c>
      <c r="B6541" s="9">
        <v>43571</v>
      </c>
      <c r="C6541" s="50" t="str">
        <f t="shared" si="816"/>
        <v>N</v>
      </c>
      <c r="D6541" s="52">
        <f>_xlfn.XLOOKUP(B6541,Cal_Date!B:B,Cal_Date!A:A,0)</f>
        <v>3</v>
      </c>
      <c r="E6541">
        <v>2019</v>
      </c>
      <c r="F6541" t="s">
        <v>122</v>
      </c>
      <c r="G6541" t="s">
        <v>129</v>
      </c>
      <c r="H6541" t="s">
        <v>48</v>
      </c>
      <c r="I6541" t="s">
        <v>18</v>
      </c>
      <c r="J6541" t="s">
        <v>10</v>
      </c>
      <c r="K6541" t="s">
        <v>43</v>
      </c>
      <c r="L6541">
        <v>1</v>
      </c>
      <c r="M6541">
        <v>1007</v>
      </c>
      <c r="O6541" t="s">
        <v>28</v>
      </c>
      <c r="R6541" t="s">
        <v>44</v>
      </c>
      <c r="S6541" s="49" t="str">
        <f t="shared" si="817"/>
        <v>Card</v>
      </c>
      <c r="T6541" s="3">
        <v>0.03</v>
      </c>
      <c r="U6541" s="2">
        <v>7.6229999999999993</v>
      </c>
      <c r="V6541" s="2">
        <v>1.46</v>
      </c>
      <c r="W6541" s="54">
        <f>_xlfn.XLOOKUP(M6541,Market!A:A,Market!F:F,0)</f>
        <v>8.8999999999999996E-2</v>
      </c>
      <c r="X6541" s="55">
        <f t="shared" si="818"/>
        <v>0.22868999999999998</v>
      </c>
      <c r="Y6541" s="55">
        <f t="shared" si="819"/>
        <v>6.1629999999999994</v>
      </c>
      <c r="Z6541" s="54">
        <f t="shared" si="820"/>
        <v>0.80847435392889933</v>
      </c>
      <c r="AA6541" s="49" t="str">
        <f t="shared" ca="1" si="821"/>
        <v>N</v>
      </c>
      <c r="AB6541" s="49">
        <f t="shared" ca="1" si="822"/>
        <v>5</v>
      </c>
      <c r="AC6541" s="49" t="str">
        <f t="shared" ca="1" si="823"/>
        <v>N</v>
      </c>
    </row>
    <row r="6542" spans="1:29" x14ac:dyDescent="0.25">
      <c r="A6542">
        <v>4839</v>
      </c>
      <c r="B6542" s="9">
        <v>43571</v>
      </c>
      <c r="C6542" s="50" t="str">
        <f t="shared" si="816"/>
        <v>N</v>
      </c>
      <c r="D6542" s="52">
        <f>_xlfn.XLOOKUP(B6542,Cal_Date!B:B,Cal_Date!A:A,0)</f>
        <v>3</v>
      </c>
      <c r="E6542">
        <v>2019</v>
      </c>
      <c r="F6542" t="s">
        <v>122</v>
      </c>
      <c r="G6542" t="s">
        <v>129</v>
      </c>
      <c r="H6542" t="s">
        <v>11</v>
      </c>
      <c r="I6542" t="s">
        <v>13</v>
      </c>
      <c r="J6542" t="s">
        <v>15</v>
      </c>
      <c r="K6542" t="s">
        <v>42</v>
      </c>
      <c r="L6542">
        <v>1</v>
      </c>
      <c r="M6542">
        <v>1005</v>
      </c>
      <c r="O6542" t="s">
        <v>25</v>
      </c>
      <c r="R6542" t="s">
        <v>44</v>
      </c>
      <c r="S6542" s="49" t="str">
        <f t="shared" si="817"/>
        <v>Card</v>
      </c>
      <c r="T6542" s="3">
        <v>0.03</v>
      </c>
      <c r="U6542" s="2">
        <v>2.7225000000000001</v>
      </c>
      <c r="V6542" s="2">
        <v>1.42</v>
      </c>
      <c r="W6542" s="54">
        <f>_xlfn.XLOOKUP(M6542,Market!A:A,Market!F:F,0)</f>
        <v>8.8999999999999996E-2</v>
      </c>
      <c r="X6542" s="55">
        <f t="shared" si="818"/>
        <v>8.1674999999999998E-2</v>
      </c>
      <c r="Y6542" s="55">
        <f t="shared" si="819"/>
        <v>1.3025000000000002</v>
      </c>
      <c r="Z6542" s="54">
        <f t="shared" si="820"/>
        <v>0.47842056932966032</v>
      </c>
      <c r="AA6542" s="49" t="str">
        <f t="shared" ca="1" si="821"/>
        <v>N</v>
      </c>
      <c r="AB6542" s="49">
        <f t="shared" ca="1" si="822"/>
        <v>5</v>
      </c>
      <c r="AC6542" s="49" t="str">
        <f t="shared" ca="1" si="823"/>
        <v>N</v>
      </c>
    </row>
    <row r="6543" spans="1:29" x14ac:dyDescent="0.25">
      <c r="A6543">
        <v>4840</v>
      </c>
      <c r="B6543" s="9">
        <v>43571</v>
      </c>
      <c r="C6543" s="50" t="str">
        <f t="shared" si="816"/>
        <v>N</v>
      </c>
      <c r="D6543" s="52">
        <f>_xlfn.XLOOKUP(B6543,Cal_Date!B:B,Cal_Date!A:A,0)</f>
        <v>3</v>
      </c>
      <c r="E6543">
        <v>2019</v>
      </c>
      <c r="F6543" t="s">
        <v>122</v>
      </c>
      <c r="G6543" t="s">
        <v>129</v>
      </c>
      <c r="H6543" t="s">
        <v>11</v>
      </c>
      <c r="I6543" t="s">
        <v>11</v>
      </c>
      <c r="J6543" t="s">
        <v>15</v>
      </c>
      <c r="K6543" t="s">
        <v>42</v>
      </c>
      <c r="L6543">
        <v>1</v>
      </c>
      <c r="M6543">
        <v>1005</v>
      </c>
      <c r="O6543" t="s">
        <v>25</v>
      </c>
      <c r="R6543" t="s">
        <v>44</v>
      </c>
      <c r="S6543" s="49" t="str">
        <f t="shared" si="817"/>
        <v>Card</v>
      </c>
      <c r="T6543" s="3">
        <v>0.03</v>
      </c>
      <c r="U6543" s="2">
        <v>2.7225000000000001</v>
      </c>
      <c r="V6543" s="2">
        <v>0.87</v>
      </c>
      <c r="W6543" s="54">
        <f>_xlfn.XLOOKUP(M6543,Market!A:A,Market!F:F,0)</f>
        <v>8.8999999999999996E-2</v>
      </c>
      <c r="X6543" s="55">
        <f t="shared" si="818"/>
        <v>8.1674999999999998E-2</v>
      </c>
      <c r="Y6543" s="55">
        <f t="shared" si="819"/>
        <v>1.8525</v>
      </c>
      <c r="Z6543" s="54">
        <f t="shared" si="820"/>
        <v>0.68044077134986225</v>
      </c>
      <c r="AA6543" s="49" t="str">
        <f t="shared" ca="1" si="821"/>
        <v>N</v>
      </c>
      <c r="AB6543" s="49">
        <f t="shared" ca="1" si="822"/>
        <v>5</v>
      </c>
      <c r="AC6543" s="49" t="str">
        <f t="shared" ca="1" si="823"/>
        <v>N</v>
      </c>
    </row>
    <row r="6544" spans="1:29" x14ac:dyDescent="0.25">
      <c r="A6544">
        <v>4841</v>
      </c>
      <c r="B6544" s="9">
        <v>43571</v>
      </c>
      <c r="C6544" s="50" t="str">
        <f t="shared" si="816"/>
        <v>N</v>
      </c>
      <c r="D6544" s="52">
        <f>_xlfn.XLOOKUP(B6544,Cal_Date!B:B,Cal_Date!A:A,0)</f>
        <v>3</v>
      </c>
      <c r="E6544">
        <v>2019</v>
      </c>
      <c r="F6544" t="s">
        <v>122</v>
      </c>
      <c r="G6544" t="s">
        <v>129</v>
      </c>
      <c r="H6544" t="s">
        <v>11</v>
      </c>
      <c r="I6544" t="s">
        <v>11</v>
      </c>
      <c r="J6544" t="s">
        <v>15</v>
      </c>
      <c r="K6544" t="s">
        <v>42</v>
      </c>
      <c r="L6544">
        <v>1</v>
      </c>
      <c r="M6544">
        <v>1002</v>
      </c>
      <c r="O6544" t="s">
        <v>28</v>
      </c>
      <c r="R6544" t="s">
        <v>44</v>
      </c>
      <c r="S6544" s="49" t="str">
        <f t="shared" si="817"/>
        <v>Card</v>
      </c>
      <c r="T6544" s="3">
        <v>0.03</v>
      </c>
      <c r="U6544" s="2">
        <v>2.6500000000000004</v>
      </c>
      <c r="V6544" s="2">
        <v>0.87</v>
      </c>
      <c r="W6544" s="54">
        <f>_xlfn.XLOOKUP(M6544,Market!A:A,Market!F:F,0)</f>
        <v>0.06</v>
      </c>
      <c r="X6544" s="55">
        <f t="shared" si="818"/>
        <v>7.9500000000000001E-2</v>
      </c>
      <c r="Y6544" s="55">
        <f t="shared" si="819"/>
        <v>1.7800000000000002</v>
      </c>
      <c r="Z6544" s="54">
        <f t="shared" si="820"/>
        <v>0.67169811320754713</v>
      </c>
      <c r="AA6544" s="49" t="str">
        <f t="shared" ca="1" si="821"/>
        <v>N</v>
      </c>
      <c r="AB6544" s="49">
        <f t="shared" ca="1" si="822"/>
        <v>5</v>
      </c>
      <c r="AC6544" s="49" t="str">
        <f t="shared" ca="1" si="823"/>
        <v>N</v>
      </c>
    </row>
    <row r="6545" spans="1:29" x14ac:dyDescent="0.25">
      <c r="A6545">
        <v>4842</v>
      </c>
      <c r="B6545" s="9">
        <v>43571</v>
      </c>
      <c r="C6545" s="50" t="str">
        <f t="shared" si="816"/>
        <v>N</v>
      </c>
      <c r="D6545" s="52">
        <f>_xlfn.XLOOKUP(B6545,Cal_Date!B:B,Cal_Date!A:A,0)</f>
        <v>3</v>
      </c>
      <c r="E6545">
        <v>2019</v>
      </c>
      <c r="F6545" t="s">
        <v>122</v>
      </c>
      <c r="G6545" t="s">
        <v>129</v>
      </c>
      <c r="H6545" t="s">
        <v>11</v>
      </c>
      <c r="I6545" t="s">
        <v>11</v>
      </c>
      <c r="J6545" t="s">
        <v>15</v>
      </c>
      <c r="K6545" t="s">
        <v>42</v>
      </c>
      <c r="L6545">
        <v>2</v>
      </c>
      <c r="M6545">
        <v>1004</v>
      </c>
      <c r="O6545" t="s">
        <v>28</v>
      </c>
      <c r="R6545" t="s">
        <v>44</v>
      </c>
      <c r="S6545" s="49" t="str">
        <f t="shared" si="817"/>
        <v>Card</v>
      </c>
      <c r="T6545" s="3">
        <v>0.03</v>
      </c>
      <c r="U6545" s="2">
        <v>5.3000000000000007</v>
      </c>
      <c r="V6545" s="2">
        <v>1.74</v>
      </c>
      <c r="W6545" s="54">
        <f>_xlfn.XLOOKUP(M6545,Market!A:A,Market!F:F,0)</f>
        <v>0.06</v>
      </c>
      <c r="X6545" s="55">
        <f t="shared" si="818"/>
        <v>0.159</v>
      </c>
      <c r="Y6545" s="55">
        <f t="shared" si="819"/>
        <v>3.5600000000000005</v>
      </c>
      <c r="Z6545" s="54">
        <f t="shared" si="820"/>
        <v>0.67169811320754713</v>
      </c>
      <c r="AA6545" s="49" t="str">
        <f t="shared" ca="1" si="821"/>
        <v>N</v>
      </c>
      <c r="AB6545" s="49">
        <f t="shared" ca="1" si="822"/>
        <v>5</v>
      </c>
      <c r="AC6545" s="49" t="str">
        <f t="shared" ca="1" si="823"/>
        <v>N</v>
      </c>
    </row>
    <row r="6546" spans="1:29" x14ac:dyDescent="0.25">
      <c r="A6546">
        <v>4843</v>
      </c>
      <c r="B6546" s="9">
        <v>43571</v>
      </c>
      <c r="C6546" s="50" t="str">
        <f t="shared" si="816"/>
        <v>N</v>
      </c>
      <c r="D6546" s="52">
        <f>_xlfn.XLOOKUP(B6546,Cal_Date!B:B,Cal_Date!A:A,0)</f>
        <v>3</v>
      </c>
      <c r="E6546">
        <v>2019</v>
      </c>
      <c r="F6546" t="s">
        <v>122</v>
      </c>
      <c r="G6546" t="s">
        <v>129</v>
      </c>
      <c r="H6546" t="s">
        <v>11</v>
      </c>
      <c r="I6546" t="s">
        <v>13</v>
      </c>
      <c r="J6546" t="s">
        <v>15</v>
      </c>
      <c r="K6546" t="s">
        <v>42</v>
      </c>
      <c r="L6546">
        <v>2</v>
      </c>
      <c r="M6546">
        <v>1005</v>
      </c>
      <c r="O6546" t="s">
        <v>25</v>
      </c>
      <c r="R6546" t="s">
        <v>44</v>
      </c>
      <c r="S6546" s="49" t="str">
        <f t="shared" si="817"/>
        <v>Card</v>
      </c>
      <c r="T6546" s="3">
        <v>0.03</v>
      </c>
      <c r="U6546" s="2">
        <v>5.4450000000000003</v>
      </c>
      <c r="V6546" s="2">
        <v>2.84</v>
      </c>
      <c r="W6546" s="54">
        <f>_xlfn.XLOOKUP(M6546,Market!A:A,Market!F:F,0)</f>
        <v>8.8999999999999996E-2</v>
      </c>
      <c r="X6546" s="55">
        <f t="shared" si="818"/>
        <v>0.16335</v>
      </c>
      <c r="Y6546" s="55">
        <f t="shared" si="819"/>
        <v>2.6050000000000004</v>
      </c>
      <c r="Z6546" s="54">
        <f t="shared" si="820"/>
        <v>0.47842056932966032</v>
      </c>
      <c r="AA6546" s="49" t="str">
        <f t="shared" ca="1" si="821"/>
        <v>N</v>
      </c>
      <c r="AB6546" s="49">
        <f t="shared" ca="1" si="822"/>
        <v>5</v>
      </c>
      <c r="AC6546" s="49" t="str">
        <f t="shared" ca="1" si="823"/>
        <v>N</v>
      </c>
    </row>
    <row r="6547" spans="1:29" x14ac:dyDescent="0.25">
      <c r="A6547">
        <v>4844</v>
      </c>
      <c r="B6547" s="9">
        <v>43571</v>
      </c>
      <c r="C6547" s="50" t="str">
        <f t="shared" si="816"/>
        <v>N</v>
      </c>
      <c r="D6547" s="52">
        <f>_xlfn.XLOOKUP(B6547,Cal_Date!B:B,Cal_Date!A:A,0)</f>
        <v>3</v>
      </c>
      <c r="E6547">
        <v>2019</v>
      </c>
      <c r="F6547" t="s">
        <v>122</v>
      </c>
      <c r="G6547" t="s">
        <v>129</v>
      </c>
      <c r="H6547" t="s">
        <v>11</v>
      </c>
      <c r="I6547" t="s">
        <v>11</v>
      </c>
      <c r="J6547" t="s">
        <v>15</v>
      </c>
      <c r="K6547" t="s">
        <v>42</v>
      </c>
      <c r="L6547">
        <v>1</v>
      </c>
      <c r="M6547">
        <v>1001</v>
      </c>
      <c r="O6547" t="s">
        <v>25</v>
      </c>
      <c r="R6547" t="s">
        <v>44</v>
      </c>
      <c r="S6547" s="49" t="str">
        <f t="shared" si="817"/>
        <v>Card</v>
      </c>
      <c r="T6547" s="3">
        <v>0.03</v>
      </c>
      <c r="U6547" s="2">
        <v>2.6500000000000004</v>
      </c>
      <c r="V6547" s="2">
        <v>0.87</v>
      </c>
      <c r="W6547" s="54">
        <f>_xlfn.XLOOKUP(M6547,Market!A:A,Market!F:F,0)</f>
        <v>0.06</v>
      </c>
      <c r="X6547" s="55">
        <f t="shared" si="818"/>
        <v>7.9500000000000001E-2</v>
      </c>
      <c r="Y6547" s="55">
        <f t="shared" si="819"/>
        <v>1.7800000000000002</v>
      </c>
      <c r="Z6547" s="54">
        <f t="shared" si="820"/>
        <v>0.67169811320754713</v>
      </c>
      <c r="AA6547" s="49" t="str">
        <f t="shared" ca="1" si="821"/>
        <v>N</v>
      </c>
      <c r="AB6547" s="49">
        <f t="shared" ca="1" si="822"/>
        <v>5</v>
      </c>
      <c r="AC6547" s="49" t="str">
        <f t="shared" ca="1" si="823"/>
        <v>N</v>
      </c>
    </row>
    <row r="6548" spans="1:29" x14ac:dyDescent="0.25">
      <c r="A6548">
        <v>4845</v>
      </c>
      <c r="B6548" s="9">
        <v>43571</v>
      </c>
      <c r="C6548" s="50" t="str">
        <f t="shared" si="816"/>
        <v>N</v>
      </c>
      <c r="D6548" s="52">
        <f>_xlfn.XLOOKUP(B6548,Cal_Date!B:B,Cal_Date!A:A,0)</f>
        <v>3</v>
      </c>
      <c r="E6548">
        <v>2019</v>
      </c>
      <c r="F6548" t="s">
        <v>122</v>
      </c>
      <c r="G6548" t="s">
        <v>129</v>
      </c>
      <c r="H6548" t="s">
        <v>48</v>
      </c>
      <c r="I6548" t="s">
        <v>18</v>
      </c>
      <c r="J6548" t="s">
        <v>10</v>
      </c>
      <c r="K6548" t="s">
        <v>43</v>
      </c>
      <c r="L6548">
        <v>1</v>
      </c>
      <c r="M6548">
        <v>1010</v>
      </c>
      <c r="O6548" t="s">
        <v>25</v>
      </c>
      <c r="R6548" t="s">
        <v>44</v>
      </c>
      <c r="S6548" s="49" t="str">
        <f t="shared" si="817"/>
        <v>Card</v>
      </c>
      <c r="T6548" s="3">
        <v>0.03</v>
      </c>
      <c r="U6548" s="2">
        <v>7.5600000000000005</v>
      </c>
      <c r="V6548" s="2">
        <v>1.46</v>
      </c>
      <c r="W6548" s="54">
        <f>_xlfn.XLOOKUP(M6548,Market!A:A,Market!F:F,0)</f>
        <v>0.08</v>
      </c>
      <c r="X6548" s="55">
        <f t="shared" si="818"/>
        <v>0.2268</v>
      </c>
      <c r="Y6548" s="55">
        <f t="shared" si="819"/>
        <v>6.1000000000000005</v>
      </c>
      <c r="Z6548" s="54">
        <f t="shared" si="820"/>
        <v>0.80687830687830686</v>
      </c>
      <c r="AA6548" s="49" t="str">
        <f t="shared" ca="1" si="821"/>
        <v>N</v>
      </c>
      <c r="AB6548" s="49">
        <f t="shared" ca="1" si="822"/>
        <v>5</v>
      </c>
      <c r="AC6548" s="49" t="str">
        <f t="shared" ca="1" si="823"/>
        <v>N</v>
      </c>
    </row>
    <row r="6549" spans="1:29" x14ac:dyDescent="0.25">
      <c r="A6549">
        <v>4846</v>
      </c>
      <c r="B6549" s="9">
        <v>43571</v>
      </c>
      <c r="C6549" s="50" t="str">
        <f t="shared" si="816"/>
        <v>N</v>
      </c>
      <c r="D6549" s="52">
        <f>_xlfn.XLOOKUP(B6549,Cal_Date!B:B,Cal_Date!A:A,0)</f>
        <v>3</v>
      </c>
      <c r="E6549">
        <v>2019</v>
      </c>
      <c r="F6549" t="s">
        <v>122</v>
      </c>
      <c r="G6549" t="s">
        <v>129</v>
      </c>
      <c r="H6549" t="s">
        <v>11</v>
      </c>
      <c r="I6549" t="s">
        <v>13</v>
      </c>
      <c r="J6549" t="s">
        <v>15</v>
      </c>
      <c r="K6549" t="s">
        <v>42</v>
      </c>
      <c r="L6549">
        <v>1</v>
      </c>
      <c r="M6549">
        <v>1011</v>
      </c>
      <c r="O6549" t="s">
        <v>25</v>
      </c>
      <c r="R6549" t="s">
        <v>44</v>
      </c>
      <c r="S6549" s="49" t="str">
        <f t="shared" si="817"/>
        <v>Card</v>
      </c>
      <c r="T6549" s="3">
        <v>0.03</v>
      </c>
      <c r="U6549" s="2">
        <v>2.6500000000000004</v>
      </c>
      <c r="V6549" s="2">
        <v>1.42</v>
      </c>
      <c r="W6549" s="54">
        <f>_xlfn.XLOOKUP(M6549,Market!A:A,Market!F:F,0)</f>
        <v>0.06</v>
      </c>
      <c r="X6549" s="55">
        <f t="shared" si="818"/>
        <v>7.9500000000000001E-2</v>
      </c>
      <c r="Y6549" s="55">
        <f t="shared" si="819"/>
        <v>1.2300000000000004</v>
      </c>
      <c r="Z6549" s="54">
        <f t="shared" si="820"/>
        <v>0.46415094339622653</v>
      </c>
      <c r="AA6549" s="49" t="str">
        <f t="shared" ca="1" si="821"/>
        <v>N</v>
      </c>
      <c r="AB6549" s="49">
        <f t="shared" ca="1" si="822"/>
        <v>5</v>
      </c>
      <c r="AC6549" s="49" t="str">
        <f t="shared" ca="1" si="823"/>
        <v>N</v>
      </c>
    </row>
    <row r="6550" spans="1:29" x14ac:dyDescent="0.25">
      <c r="A6550">
        <v>4847</v>
      </c>
      <c r="B6550" s="9">
        <v>43571</v>
      </c>
      <c r="C6550" s="50" t="str">
        <f t="shared" si="816"/>
        <v>N</v>
      </c>
      <c r="D6550" s="52">
        <f>_xlfn.XLOOKUP(B6550,Cal_Date!B:B,Cal_Date!A:A,0)</f>
        <v>3</v>
      </c>
      <c r="E6550">
        <v>2019</v>
      </c>
      <c r="F6550" t="s">
        <v>122</v>
      </c>
      <c r="G6550" t="s">
        <v>129</v>
      </c>
      <c r="H6550" t="s">
        <v>14</v>
      </c>
      <c r="I6550" t="s">
        <v>18</v>
      </c>
      <c r="J6550" t="s">
        <v>15</v>
      </c>
      <c r="K6550" t="s">
        <v>43</v>
      </c>
      <c r="L6550">
        <v>2</v>
      </c>
      <c r="M6550">
        <v>1011</v>
      </c>
      <c r="O6550" t="s">
        <v>25</v>
      </c>
      <c r="R6550" t="s">
        <v>44</v>
      </c>
      <c r="S6550" s="49" t="str">
        <f t="shared" si="817"/>
        <v>Card</v>
      </c>
      <c r="T6550" s="3">
        <v>0.03</v>
      </c>
      <c r="U6550" s="2">
        <v>13.780000000000001</v>
      </c>
      <c r="V6550" s="2">
        <v>4.2</v>
      </c>
      <c r="W6550" s="54">
        <f>_xlfn.XLOOKUP(M6550,Market!A:A,Market!F:F,0)</f>
        <v>0.06</v>
      </c>
      <c r="X6550" s="55">
        <f t="shared" si="818"/>
        <v>0.41340000000000005</v>
      </c>
      <c r="Y6550" s="55">
        <f t="shared" si="819"/>
        <v>9.5800000000000018</v>
      </c>
      <c r="Z6550" s="54">
        <f t="shared" si="820"/>
        <v>0.69521044992743108</v>
      </c>
      <c r="AA6550" s="49" t="str">
        <f t="shared" ca="1" si="821"/>
        <v>N</v>
      </c>
      <c r="AB6550" s="49">
        <f t="shared" ca="1" si="822"/>
        <v>5</v>
      </c>
      <c r="AC6550" s="49" t="str">
        <f t="shared" ca="1" si="823"/>
        <v>N</v>
      </c>
    </row>
    <row r="6551" spans="1:29" x14ac:dyDescent="0.25">
      <c r="A6551">
        <v>4848</v>
      </c>
      <c r="B6551" s="9">
        <v>43571</v>
      </c>
      <c r="C6551" s="50" t="str">
        <f t="shared" si="816"/>
        <v>N</v>
      </c>
      <c r="D6551" s="52">
        <f>_xlfn.XLOOKUP(B6551,Cal_Date!B:B,Cal_Date!A:A,0)</f>
        <v>3</v>
      </c>
      <c r="E6551">
        <v>2019</v>
      </c>
      <c r="F6551" t="s">
        <v>122</v>
      </c>
      <c r="G6551" t="s">
        <v>129</v>
      </c>
      <c r="H6551" t="s">
        <v>11</v>
      </c>
      <c r="I6551" t="s">
        <v>11</v>
      </c>
      <c r="J6551" t="s">
        <v>15</v>
      </c>
      <c r="K6551" t="s">
        <v>42</v>
      </c>
      <c r="L6551">
        <v>1</v>
      </c>
      <c r="M6551">
        <v>1001</v>
      </c>
      <c r="O6551" t="s">
        <v>25</v>
      </c>
      <c r="R6551" t="s">
        <v>44</v>
      </c>
      <c r="S6551" s="49" t="str">
        <f t="shared" si="817"/>
        <v>Card</v>
      </c>
      <c r="T6551" s="3">
        <v>0.03</v>
      </c>
      <c r="U6551" s="2">
        <v>2.6500000000000004</v>
      </c>
      <c r="V6551" s="2">
        <v>0.87</v>
      </c>
      <c r="W6551" s="54">
        <f>_xlfn.XLOOKUP(M6551,Market!A:A,Market!F:F,0)</f>
        <v>0.06</v>
      </c>
      <c r="X6551" s="55">
        <f t="shared" si="818"/>
        <v>7.9500000000000001E-2</v>
      </c>
      <c r="Y6551" s="55">
        <f t="shared" si="819"/>
        <v>1.7800000000000002</v>
      </c>
      <c r="Z6551" s="54">
        <f t="shared" si="820"/>
        <v>0.67169811320754713</v>
      </c>
      <c r="AA6551" s="49" t="str">
        <f t="shared" ca="1" si="821"/>
        <v>N</v>
      </c>
      <c r="AB6551" s="49">
        <f t="shared" ca="1" si="822"/>
        <v>5</v>
      </c>
      <c r="AC6551" s="49" t="str">
        <f t="shared" ca="1" si="823"/>
        <v>N</v>
      </c>
    </row>
    <row r="6552" spans="1:29" x14ac:dyDescent="0.25">
      <c r="A6552">
        <v>4849</v>
      </c>
      <c r="B6552" s="9">
        <v>43571</v>
      </c>
      <c r="C6552" s="50" t="str">
        <f t="shared" si="816"/>
        <v>N</v>
      </c>
      <c r="D6552" s="52">
        <f>_xlfn.XLOOKUP(B6552,Cal_Date!B:B,Cal_Date!A:A,0)</f>
        <v>3</v>
      </c>
      <c r="E6552">
        <v>2019</v>
      </c>
      <c r="F6552" t="s">
        <v>122</v>
      </c>
      <c r="G6552" t="s">
        <v>129</v>
      </c>
      <c r="H6552" t="s">
        <v>48</v>
      </c>
      <c r="I6552" t="s">
        <v>18</v>
      </c>
      <c r="J6552" t="s">
        <v>10</v>
      </c>
      <c r="K6552" t="s">
        <v>43</v>
      </c>
      <c r="L6552">
        <v>2</v>
      </c>
      <c r="M6552">
        <v>1003</v>
      </c>
      <c r="O6552" t="s">
        <v>25</v>
      </c>
      <c r="R6552" t="s">
        <v>44</v>
      </c>
      <c r="S6552" s="49" t="str">
        <f t="shared" si="817"/>
        <v>Card</v>
      </c>
      <c r="T6552" s="3">
        <v>0.03</v>
      </c>
      <c r="U6552" s="2">
        <v>14.84</v>
      </c>
      <c r="V6552" s="2">
        <v>2.92</v>
      </c>
      <c r="W6552" s="54">
        <f>_xlfn.XLOOKUP(M6552,Market!A:A,Market!F:F,0)</f>
        <v>0.06</v>
      </c>
      <c r="X6552" s="55">
        <f t="shared" si="818"/>
        <v>0.44519999999999998</v>
      </c>
      <c r="Y6552" s="55">
        <f t="shared" si="819"/>
        <v>11.92</v>
      </c>
      <c r="Z6552" s="54">
        <f t="shared" si="820"/>
        <v>0.80323450134770891</v>
      </c>
      <c r="AA6552" s="49" t="str">
        <f t="shared" ca="1" si="821"/>
        <v>N</v>
      </c>
      <c r="AB6552" s="49">
        <f t="shared" ca="1" si="822"/>
        <v>5</v>
      </c>
      <c r="AC6552" s="49" t="str">
        <f t="shared" ca="1" si="823"/>
        <v>N</v>
      </c>
    </row>
    <row r="6553" spans="1:29" x14ac:dyDescent="0.25">
      <c r="A6553">
        <v>4850</v>
      </c>
      <c r="B6553" s="9">
        <v>43571</v>
      </c>
      <c r="C6553" s="50" t="str">
        <f t="shared" si="816"/>
        <v>N</v>
      </c>
      <c r="D6553" s="52">
        <f>_xlfn.XLOOKUP(B6553,Cal_Date!B:B,Cal_Date!A:A,0)</f>
        <v>3</v>
      </c>
      <c r="E6553">
        <v>2019</v>
      </c>
      <c r="F6553" t="s">
        <v>122</v>
      </c>
      <c r="G6553" t="s">
        <v>129</v>
      </c>
      <c r="H6553" t="s">
        <v>11</v>
      </c>
      <c r="I6553" t="s">
        <v>11</v>
      </c>
      <c r="J6553" t="s">
        <v>15</v>
      </c>
      <c r="K6553" t="s">
        <v>42</v>
      </c>
      <c r="L6553">
        <v>1</v>
      </c>
      <c r="M6553">
        <v>1005</v>
      </c>
      <c r="O6553" t="s">
        <v>25</v>
      </c>
      <c r="R6553" t="s">
        <v>44</v>
      </c>
      <c r="S6553" s="49" t="str">
        <f t="shared" si="817"/>
        <v>Card</v>
      </c>
      <c r="T6553" s="3">
        <v>0.03</v>
      </c>
      <c r="U6553" s="2">
        <v>2.7225000000000001</v>
      </c>
      <c r="V6553" s="2">
        <v>0.87</v>
      </c>
      <c r="W6553" s="54">
        <f>_xlfn.XLOOKUP(M6553,Market!A:A,Market!F:F,0)</f>
        <v>8.8999999999999996E-2</v>
      </c>
      <c r="X6553" s="55">
        <f t="shared" si="818"/>
        <v>8.1674999999999998E-2</v>
      </c>
      <c r="Y6553" s="55">
        <f t="shared" si="819"/>
        <v>1.8525</v>
      </c>
      <c r="Z6553" s="54">
        <f t="shared" si="820"/>
        <v>0.68044077134986225</v>
      </c>
      <c r="AA6553" s="49" t="str">
        <f t="shared" ca="1" si="821"/>
        <v>N</v>
      </c>
      <c r="AB6553" s="49">
        <f t="shared" ca="1" si="822"/>
        <v>5</v>
      </c>
      <c r="AC6553" s="49" t="str">
        <f t="shared" ca="1" si="823"/>
        <v>N</v>
      </c>
    </row>
    <row r="6554" spans="1:29" x14ac:dyDescent="0.25">
      <c r="A6554">
        <v>4851</v>
      </c>
      <c r="B6554" s="9">
        <v>43571</v>
      </c>
      <c r="C6554" s="50" t="str">
        <f t="shared" si="816"/>
        <v>N</v>
      </c>
      <c r="D6554" s="52">
        <f>_xlfn.XLOOKUP(B6554,Cal_Date!B:B,Cal_Date!A:A,0)</f>
        <v>3</v>
      </c>
      <c r="E6554">
        <v>2019</v>
      </c>
      <c r="F6554" t="s">
        <v>122</v>
      </c>
      <c r="G6554" t="s">
        <v>129</v>
      </c>
      <c r="H6554" t="s">
        <v>11</v>
      </c>
      <c r="I6554" t="s">
        <v>11</v>
      </c>
      <c r="J6554" t="s">
        <v>15</v>
      </c>
      <c r="K6554" t="s">
        <v>42</v>
      </c>
      <c r="L6554">
        <v>2</v>
      </c>
      <c r="M6554">
        <v>1005</v>
      </c>
      <c r="O6554" t="s">
        <v>25</v>
      </c>
      <c r="R6554" t="s">
        <v>44</v>
      </c>
      <c r="S6554" s="49" t="str">
        <f t="shared" si="817"/>
        <v>Card</v>
      </c>
      <c r="T6554" s="3">
        <v>0.03</v>
      </c>
      <c r="U6554" s="2">
        <v>5.4450000000000003</v>
      </c>
      <c r="V6554" s="2">
        <v>1.74</v>
      </c>
      <c r="W6554" s="54">
        <f>_xlfn.XLOOKUP(M6554,Market!A:A,Market!F:F,0)</f>
        <v>8.8999999999999996E-2</v>
      </c>
      <c r="X6554" s="55">
        <f t="shared" si="818"/>
        <v>0.16335</v>
      </c>
      <c r="Y6554" s="55">
        <f t="shared" si="819"/>
        <v>3.7050000000000001</v>
      </c>
      <c r="Z6554" s="54">
        <f t="shared" si="820"/>
        <v>0.68044077134986225</v>
      </c>
      <c r="AA6554" s="49" t="str">
        <f t="shared" ca="1" si="821"/>
        <v>N</v>
      </c>
      <c r="AB6554" s="49">
        <f t="shared" ca="1" si="822"/>
        <v>5</v>
      </c>
      <c r="AC6554" s="49" t="str">
        <f t="shared" ca="1" si="823"/>
        <v>N</v>
      </c>
    </row>
    <row r="6555" spans="1:29" x14ac:dyDescent="0.25">
      <c r="A6555">
        <v>4852</v>
      </c>
      <c r="B6555" s="9">
        <v>43571</v>
      </c>
      <c r="C6555" s="50" t="str">
        <f t="shared" si="816"/>
        <v>N</v>
      </c>
      <c r="D6555" s="52">
        <f>_xlfn.XLOOKUP(B6555,Cal_Date!B:B,Cal_Date!A:A,0)</f>
        <v>3</v>
      </c>
      <c r="E6555">
        <v>2019</v>
      </c>
      <c r="F6555" t="s">
        <v>122</v>
      </c>
      <c r="G6555" t="s">
        <v>129</v>
      </c>
      <c r="H6555" t="s">
        <v>14</v>
      </c>
      <c r="I6555" t="s">
        <v>18</v>
      </c>
      <c r="J6555" t="s">
        <v>15</v>
      </c>
      <c r="K6555" t="s">
        <v>43</v>
      </c>
      <c r="L6555">
        <v>1</v>
      </c>
      <c r="M6555">
        <v>1006</v>
      </c>
      <c r="O6555" t="s">
        <v>28</v>
      </c>
      <c r="R6555" t="s">
        <v>44</v>
      </c>
      <c r="S6555" s="49" t="str">
        <f t="shared" si="817"/>
        <v>Card</v>
      </c>
      <c r="T6555" s="3">
        <v>0.03</v>
      </c>
      <c r="U6555" s="2">
        <v>7.0785</v>
      </c>
      <c r="V6555" s="2">
        <v>2.1</v>
      </c>
      <c r="W6555" s="54">
        <f>_xlfn.XLOOKUP(M6555,Market!A:A,Market!F:F,0)</f>
        <v>8.8999999999999996E-2</v>
      </c>
      <c r="X6555" s="55">
        <f t="shared" si="818"/>
        <v>0.21235499999999999</v>
      </c>
      <c r="Y6555" s="55">
        <f t="shared" si="819"/>
        <v>4.9785000000000004</v>
      </c>
      <c r="Z6555" s="54">
        <f t="shared" si="820"/>
        <v>0.70332697605424888</v>
      </c>
      <c r="AA6555" s="49" t="str">
        <f t="shared" ca="1" si="821"/>
        <v>N</v>
      </c>
      <c r="AB6555" s="49">
        <f t="shared" ca="1" si="822"/>
        <v>5</v>
      </c>
      <c r="AC6555" s="49" t="str">
        <f t="shared" ca="1" si="823"/>
        <v>N</v>
      </c>
    </row>
    <row r="6556" spans="1:29" x14ac:dyDescent="0.25">
      <c r="A6556">
        <v>4853</v>
      </c>
      <c r="B6556" s="9">
        <v>43571</v>
      </c>
      <c r="C6556" s="50" t="str">
        <f t="shared" si="816"/>
        <v>N</v>
      </c>
      <c r="D6556" s="52">
        <f>_xlfn.XLOOKUP(B6556,Cal_Date!B:B,Cal_Date!A:A,0)</f>
        <v>3</v>
      </c>
      <c r="E6556">
        <v>2019</v>
      </c>
      <c r="F6556" t="s">
        <v>122</v>
      </c>
      <c r="G6556" t="s">
        <v>129</v>
      </c>
      <c r="H6556" t="s">
        <v>11</v>
      </c>
      <c r="I6556" t="s">
        <v>13</v>
      </c>
      <c r="J6556" t="s">
        <v>15</v>
      </c>
      <c r="K6556" t="s">
        <v>42</v>
      </c>
      <c r="L6556">
        <v>1</v>
      </c>
      <c r="M6556">
        <v>1002</v>
      </c>
      <c r="O6556" t="s">
        <v>28</v>
      </c>
      <c r="R6556" t="s">
        <v>44</v>
      </c>
      <c r="S6556" s="49" t="str">
        <f t="shared" si="817"/>
        <v>Card</v>
      </c>
      <c r="T6556" s="3">
        <v>0.03</v>
      </c>
      <c r="U6556" s="2">
        <v>2.6500000000000004</v>
      </c>
      <c r="V6556" s="2">
        <v>1.42</v>
      </c>
      <c r="W6556" s="54">
        <f>_xlfn.XLOOKUP(M6556,Market!A:A,Market!F:F,0)</f>
        <v>0.06</v>
      </c>
      <c r="X6556" s="55">
        <f t="shared" si="818"/>
        <v>7.9500000000000001E-2</v>
      </c>
      <c r="Y6556" s="55">
        <f t="shared" si="819"/>
        <v>1.2300000000000004</v>
      </c>
      <c r="Z6556" s="54">
        <f t="shared" si="820"/>
        <v>0.46415094339622653</v>
      </c>
      <c r="AA6556" s="49" t="str">
        <f t="shared" ca="1" si="821"/>
        <v>N</v>
      </c>
      <c r="AB6556" s="49">
        <f t="shared" ca="1" si="822"/>
        <v>5</v>
      </c>
      <c r="AC6556" s="49" t="str">
        <f t="shared" ca="1" si="823"/>
        <v>N</v>
      </c>
    </row>
    <row r="6557" spans="1:29" x14ac:dyDescent="0.25">
      <c r="A6557">
        <v>4854</v>
      </c>
      <c r="B6557" s="9">
        <v>43571</v>
      </c>
      <c r="C6557" s="50" t="str">
        <f t="shared" si="816"/>
        <v>N</v>
      </c>
      <c r="D6557" s="52">
        <f>_xlfn.XLOOKUP(B6557,Cal_Date!B:B,Cal_Date!A:A,0)</f>
        <v>3</v>
      </c>
      <c r="E6557">
        <v>2019</v>
      </c>
      <c r="F6557" t="s">
        <v>122</v>
      </c>
      <c r="G6557" t="s">
        <v>129</v>
      </c>
      <c r="H6557" t="s">
        <v>48</v>
      </c>
      <c r="I6557" t="s">
        <v>18</v>
      </c>
      <c r="J6557" t="s">
        <v>10</v>
      </c>
      <c r="K6557" t="s">
        <v>43</v>
      </c>
      <c r="L6557">
        <v>1</v>
      </c>
      <c r="M6557">
        <v>1001</v>
      </c>
      <c r="O6557" t="s">
        <v>25</v>
      </c>
      <c r="R6557" t="s">
        <v>44</v>
      </c>
      <c r="S6557" s="49" t="str">
        <f t="shared" si="817"/>
        <v>Card</v>
      </c>
      <c r="T6557" s="3">
        <v>0.03</v>
      </c>
      <c r="U6557" s="2">
        <v>7.42</v>
      </c>
      <c r="V6557" s="2">
        <v>1.46</v>
      </c>
      <c r="W6557" s="54">
        <f>_xlfn.XLOOKUP(M6557,Market!A:A,Market!F:F,0)</f>
        <v>0.06</v>
      </c>
      <c r="X6557" s="55">
        <f t="shared" si="818"/>
        <v>0.22259999999999999</v>
      </c>
      <c r="Y6557" s="55">
        <f t="shared" si="819"/>
        <v>5.96</v>
      </c>
      <c r="Z6557" s="54">
        <f t="shared" si="820"/>
        <v>0.80323450134770891</v>
      </c>
      <c r="AA6557" s="49" t="str">
        <f t="shared" ca="1" si="821"/>
        <v>N</v>
      </c>
      <c r="AB6557" s="49">
        <f t="shared" ca="1" si="822"/>
        <v>5</v>
      </c>
      <c r="AC6557" s="49" t="str">
        <f t="shared" ca="1" si="823"/>
        <v>N</v>
      </c>
    </row>
    <row r="6558" spans="1:29" x14ac:dyDescent="0.25">
      <c r="A6558">
        <v>4855</v>
      </c>
      <c r="B6558" s="9">
        <v>43571</v>
      </c>
      <c r="C6558" s="50" t="str">
        <f t="shared" si="816"/>
        <v>N</v>
      </c>
      <c r="D6558" s="52">
        <f>_xlfn.XLOOKUP(B6558,Cal_Date!B:B,Cal_Date!A:A,0)</f>
        <v>3</v>
      </c>
      <c r="E6558">
        <v>2019</v>
      </c>
      <c r="F6558" t="s">
        <v>122</v>
      </c>
      <c r="G6558" t="s">
        <v>129</v>
      </c>
      <c r="H6558" t="s">
        <v>48</v>
      </c>
      <c r="I6558" t="s">
        <v>18</v>
      </c>
      <c r="J6558" t="s">
        <v>10</v>
      </c>
      <c r="K6558" t="s">
        <v>43</v>
      </c>
      <c r="L6558">
        <v>1</v>
      </c>
      <c r="M6558">
        <v>1003</v>
      </c>
      <c r="O6558" t="s">
        <v>25</v>
      </c>
      <c r="R6558" t="s">
        <v>44</v>
      </c>
      <c r="S6558" s="49" t="str">
        <f t="shared" si="817"/>
        <v>Card</v>
      </c>
      <c r="T6558" s="3">
        <v>0.03</v>
      </c>
      <c r="U6558" s="2">
        <v>7.42</v>
      </c>
      <c r="V6558" s="2">
        <v>1.46</v>
      </c>
      <c r="W6558" s="54">
        <f>_xlfn.XLOOKUP(M6558,Market!A:A,Market!F:F,0)</f>
        <v>0.06</v>
      </c>
      <c r="X6558" s="55">
        <f t="shared" si="818"/>
        <v>0.22259999999999999</v>
      </c>
      <c r="Y6558" s="55">
        <f t="shared" si="819"/>
        <v>5.96</v>
      </c>
      <c r="Z6558" s="54">
        <f t="shared" si="820"/>
        <v>0.80323450134770891</v>
      </c>
      <c r="AA6558" s="49" t="str">
        <f t="shared" ca="1" si="821"/>
        <v>N</v>
      </c>
      <c r="AB6558" s="49">
        <f t="shared" ca="1" si="822"/>
        <v>5</v>
      </c>
      <c r="AC6558" s="49" t="str">
        <f t="shared" ca="1" si="823"/>
        <v>N</v>
      </c>
    </row>
    <row r="6559" spans="1:29" x14ac:dyDescent="0.25">
      <c r="A6559">
        <v>4856</v>
      </c>
      <c r="B6559" s="9">
        <v>43571</v>
      </c>
      <c r="C6559" s="50" t="str">
        <f t="shared" si="816"/>
        <v>N</v>
      </c>
      <c r="D6559" s="52">
        <f>_xlfn.XLOOKUP(B6559,Cal_Date!B:B,Cal_Date!A:A,0)</f>
        <v>3</v>
      </c>
      <c r="E6559">
        <v>2019</v>
      </c>
      <c r="F6559" t="s">
        <v>122</v>
      </c>
      <c r="G6559" t="s">
        <v>129</v>
      </c>
      <c r="H6559" t="s">
        <v>11</v>
      </c>
      <c r="I6559" t="s">
        <v>11</v>
      </c>
      <c r="J6559" t="s">
        <v>15</v>
      </c>
      <c r="K6559" t="s">
        <v>42</v>
      </c>
      <c r="L6559">
        <v>2</v>
      </c>
      <c r="M6559">
        <v>1004</v>
      </c>
      <c r="O6559" t="s">
        <v>28</v>
      </c>
      <c r="R6559" t="s">
        <v>44</v>
      </c>
      <c r="S6559" s="49" t="str">
        <f t="shared" si="817"/>
        <v>Card</v>
      </c>
      <c r="T6559" s="3">
        <v>0.03</v>
      </c>
      <c r="U6559" s="2">
        <v>5.3000000000000007</v>
      </c>
      <c r="V6559" s="2">
        <v>1.74</v>
      </c>
      <c r="W6559" s="54">
        <f>_xlfn.XLOOKUP(M6559,Market!A:A,Market!F:F,0)</f>
        <v>0.06</v>
      </c>
      <c r="X6559" s="55">
        <f t="shared" si="818"/>
        <v>0.159</v>
      </c>
      <c r="Y6559" s="55">
        <f t="shared" si="819"/>
        <v>3.5600000000000005</v>
      </c>
      <c r="Z6559" s="54">
        <f t="shared" si="820"/>
        <v>0.67169811320754713</v>
      </c>
      <c r="AA6559" s="49" t="str">
        <f t="shared" ca="1" si="821"/>
        <v>N</v>
      </c>
      <c r="AB6559" s="49">
        <f t="shared" ca="1" si="822"/>
        <v>5</v>
      </c>
      <c r="AC6559" s="49" t="str">
        <f t="shared" ca="1" si="823"/>
        <v>N</v>
      </c>
    </row>
    <row r="6560" spans="1:29" x14ac:dyDescent="0.25">
      <c r="A6560">
        <v>4857</v>
      </c>
      <c r="B6560" s="9">
        <v>43571</v>
      </c>
      <c r="C6560" s="50" t="str">
        <f t="shared" si="816"/>
        <v>N</v>
      </c>
      <c r="D6560" s="52">
        <f>_xlfn.XLOOKUP(B6560,Cal_Date!B:B,Cal_Date!A:A,0)</f>
        <v>3</v>
      </c>
      <c r="E6560">
        <v>2019</v>
      </c>
      <c r="F6560" t="s">
        <v>122</v>
      </c>
      <c r="G6560" t="s">
        <v>129</v>
      </c>
      <c r="H6560" t="s">
        <v>48</v>
      </c>
      <c r="I6560" t="s">
        <v>18</v>
      </c>
      <c r="J6560" t="s">
        <v>10</v>
      </c>
      <c r="K6560" t="s">
        <v>43</v>
      </c>
      <c r="L6560">
        <v>1</v>
      </c>
      <c r="M6560">
        <v>1003</v>
      </c>
      <c r="O6560" t="s">
        <v>25</v>
      </c>
      <c r="R6560" t="s">
        <v>47</v>
      </c>
      <c r="S6560" s="49" t="str">
        <f t="shared" si="817"/>
        <v>Card</v>
      </c>
      <c r="T6560" s="3">
        <v>3.5000000000000003E-2</v>
      </c>
      <c r="U6560" s="2">
        <v>7.42</v>
      </c>
      <c r="V6560" s="2">
        <v>1.46</v>
      </c>
      <c r="W6560" s="54">
        <f>_xlfn.XLOOKUP(M6560,Market!A:A,Market!F:F,0)</f>
        <v>0.06</v>
      </c>
      <c r="X6560" s="55">
        <f t="shared" si="818"/>
        <v>0.25970000000000004</v>
      </c>
      <c r="Y6560" s="55">
        <f t="shared" si="819"/>
        <v>5.96</v>
      </c>
      <c r="Z6560" s="54">
        <f t="shared" si="820"/>
        <v>0.80323450134770891</v>
      </c>
      <c r="AA6560" s="49" t="str">
        <f t="shared" ca="1" si="821"/>
        <v>N</v>
      </c>
      <c r="AB6560" s="49">
        <f t="shared" ca="1" si="822"/>
        <v>5</v>
      </c>
      <c r="AC6560" s="49" t="str">
        <f t="shared" ca="1" si="823"/>
        <v>N</v>
      </c>
    </row>
    <row r="6561" spans="1:29" x14ac:dyDescent="0.25">
      <c r="A6561">
        <v>4858</v>
      </c>
      <c r="B6561" s="9">
        <v>43571</v>
      </c>
      <c r="C6561" s="50" t="str">
        <f t="shared" si="816"/>
        <v>N</v>
      </c>
      <c r="D6561" s="52">
        <f>_xlfn.XLOOKUP(B6561,Cal_Date!B:B,Cal_Date!A:A,0)</f>
        <v>3</v>
      </c>
      <c r="E6561">
        <v>2019</v>
      </c>
      <c r="F6561" t="s">
        <v>122</v>
      </c>
      <c r="G6561" t="s">
        <v>129</v>
      </c>
      <c r="H6561" t="s">
        <v>14</v>
      </c>
      <c r="I6561" t="s">
        <v>18</v>
      </c>
      <c r="J6561" t="s">
        <v>15</v>
      </c>
      <c r="K6561" t="s">
        <v>43</v>
      </c>
      <c r="L6561">
        <v>1</v>
      </c>
      <c r="M6561">
        <v>1005</v>
      </c>
      <c r="O6561" t="s">
        <v>25</v>
      </c>
      <c r="R6561" t="s">
        <v>44</v>
      </c>
      <c r="S6561" s="49" t="str">
        <f t="shared" si="817"/>
        <v>Card</v>
      </c>
      <c r="T6561" s="3">
        <v>0.03</v>
      </c>
      <c r="U6561" s="2">
        <v>7.0785</v>
      </c>
      <c r="V6561" s="2">
        <v>2.1</v>
      </c>
      <c r="W6561" s="54">
        <f>_xlfn.XLOOKUP(M6561,Market!A:A,Market!F:F,0)</f>
        <v>8.8999999999999996E-2</v>
      </c>
      <c r="X6561" s="55">
        <f t="shared" si="818"/>
        <v>0.21235499999999999</v>
      </c>
      <c r="Y6561" s="55">
        <f t="shared" si="819"/>
        <v>4.9785000000000004</v>
      </c>
      <c r="Z6561" s="54">
        <f t="shared" si="820"/>
        <v>0.70332697605424888</v>
      </c>
      <c r="AA6561" s="49" t="str">
        <f t="shared" ca="1" si="821"/>
        <v>N</v>
      </c>
      <c r="AB6561" s="49">
        <f t="shared" ca="1" si="822"/>
        <v>5</v>
      </c>
      <c r="AC6561" s="49" t="str">
        <f t="shared" ca="1" si="823"/>
        <v>N</v>
      </c>
    </row>
    <row r="6562" spans="1:29" x14ac:dyDescent="0.25">
      <c r="A6562">
        <v>4859</v>
      </c>
      <c r="B6562" s="9">
        <v>43571</v>
      </c>
      <c r="C6562" s="50" t="str">
        <f t="shared" si="816"/>
        <v>N</v>
      </c>
      <c r="D6562" s="52">
        <f>_xlfn.XLOOKUP(B6562,Cal_Date!B:B,Cal_Date!A:A,0)</f>
        <v>3</v>
      </c>
      <c r="E6562">
        <v>2019</v>
      </c>
      <c r="F6562" t="s">
        <v>122</v>
      </c>
      <c r="G6562" t="s">
        <v>129</v>
      </c>
      <c r="H6562" t="s">
        <v>11</v>
      </c>
      <c r="I6562" t="s">
        <v>11</v>
      </c>
      <c r="J6562" t="s">
        <v>15</v>
      </c>
      <c r="K6562" t="s">
        <v>42</v>
      </c>
      <c r="L6562">
        <v>1</v>
      </c>
      <c r="M6562">
        <v>1007</v>
      </c>
      <c r="O6562" t="s">
        <v>28</v>
      </c>
      <c r="R6562" t="s">
        <v>47</v>
      </c>
      <c r="S6562" s="49" t="str">
        <f t="shared" si="817"/>
        <v>Card</v>
      </c>
      <c r="T6562" s="3">
        <v>3.5000000000000003E-2</v>
      </c>
      <c r="U6562" s="2">
        <v>2.7225000000000001</v>
      </c>
      <c r="V6562" s="2">
        <v>0.87</v>
      </c>
      <c r="W6562" s="54">
        <f>_xlfn.XLOOKUP(M6562,Market!A:A,Market!F:F,0)</f>
        <v>8.8999999999999996E-2</v>
      </c>
      <c r="X6562" s="55">
        <f t="shared" si="818"/>
        <v>9.5287500000000011E-2</v>
      </c>
      <c r="Y6562" s="55">
        <f t="shared" si="819"/>
        <v>1.8525</v>
      </c>
      <c r="Z6562" s="54">
        <f t="shared" si="820"/>
        <v>0.68044077134986225</v>
      </c>
      <c r="AA6562" s="49" t="str">
        <f t="shared" ca="1" si="821"/>
        <v>N</v>
      </c>
      <c r="AB6562" s="49">
        <f t="shared" ca="1" si="822"/>
        <v>5</v>
      </c>
      <c r="AC6562" s="49" t="str">
        <f t="shared" ca="1" si="823"/>
        <v>N</v>
      </c>
    </row>
    <row r="6563" spans="1:29" x14ac:dyDescent="0.25">
      <c r="A6563">
        <v>4860</v>
      </c>
      <c r="B6563" s="9">
        <v>43571</v>
      </c>
      <c r="C6563" s="50" t="str">
        <f t="shared" si="816"/>
        <v>N</v>
      </c>
      <c r="D6563" s="52">
        <f>_xlfn.XLOOKUP(B6563,Cal_Date!B:B,Cal_Date!A:A,0)</f>
        <v>3</v>
      </c>
      <c r="E6563">
        <v>2019</v>
      </c>
      <c r="F6563" t="s">
        <v>122</v>
      </c>
      <c r="G6563" t="s">
        <v>129</v>
      </c>
      <c r="H6563" t="s">
        <v>11</v>
      </c>
      <c r="I6563" t="s">
        <v>11</v>
      </c>
      <c r="J6563" t="s">
        <v>15</v>
      </c>
      <c r="K6563" t="s">
        <v>42</v>
      </c>
      <c r="L6563">
        <v>1</v>
      </c>
      <c r="M6563">
        <v>1009</v>
      </c>
      <c r="O6563" t="s">
        <v>28</v>
      </c>
      <c r="R6563" t="s">
        <v>44</v>
      </c>
      <c r="S6563" s="49" t="str">
        <f t="shared" si="817"/>
        <v>Card</v>
      </c>
      <c r="T6563" s="3">
        <v>0.03</v>
      </c>
      <c r="U6563" s="2">
        <v>2.7225000000000001</v>
      </c>
      <c r="V6563" s="2">
        <v>0.87</v>
      </c>
      <c r="W6563" s="54">
        <f>_xlfn.XLOOKUP(M6563,Market!A:A,Market!F:F,0)</f>
        <v>8.8999999999999996E-2</v>
      </c>
      <c r="X6563" s="55">
        <f t="shared" si="818"/>
        <v>8.1674999999999998E-2</v>
      </c>
      <c r="Y6563" s="55">
        <f t="shared" si="819"/>
        <v>1.8525</v>
      </c>
      <c r="Z6563" s="54">
        <f t="shared" si="820"/>
        <v>0.68044077134986225</v>
      </c>
      <c r="AA6563" s="49" t="str">
        <f t="shared" ca="1" si="821"/>
        <v>N</v>
      </c>
      <c r="AB6563" s="49">
        <f t="shared" ca="1" si="822"/>
        <v>5</v>
      </c>
      <c r="AC6563" s="49" t="str">
        <f t="shared" ca="1" si="823"/>
        <v>N</v>
      </c>
    </row>
    <row r="6564" spans="1:29" x14ac:dyDescent="0.25">
      <c r="A6564">
        <v>4861</v>
      </c>
      <c r="B6564" s="9">
        <v>43571</v>
      </c>
      <c r="C6564" s="50" t="str">
        <f t="shared" si="816"/>
        <v>N</v>
      </c>
      <c r="D6564" s="52">
        <f>_xlfn.XLOOKUP(B6564,Cal_Date!B:B,Cal_Date!A:A,0)</f>
        <v>3</v>
      </c>
      <c r="E6564">
        <v>2019</v>
      </c>
      <c r="F6564" t="s">
        <v>122</v>
      </c>
      <c r="G6564" t="s">
        <v>129</v>
      </c>
      <c r="H6564" t="s">
        <v>11</v>
      </c>
      <c r="I6564" t="s">
        <v>11</v>
      </c>
      <c r="J6564" t="s">
        <v>15</v>
      </c>
      <c r="K6564" t="s">
        <v>42</v>
      </c>
      <c r="L6564">
        <v>1</v>
      </c>
      <c r="M6564">
        <v>1001</v>
      </c>
      <c r="O6564" t="s">
        <v>25</v>
      </c>
      <c r="R6564" t="s">
        <v>44</v>
      </c>
      <c r="S6564" s="49" t="str">
        <f t="shared" si="817"/>
        <v>Card</v>
      </c>
      <c r="T6564" s="3">
        <v>0.03</v>
      </c>
      <c r="U6564" s="2">
        <v>2.6500000000000004</v>
      </c>
      <c r="V6564" s="2">
        <v>0.87</v>
      </c>
      <c r="W6564" s="54">
        <f>_xlfn.XLOOKUP(M6564,Market!A:A,Market!F:F,0)</f>
        <v>0.06</v>
      </c>
      <c r="X6564" s="55">
        <f t="shared" si="818"/>
        <v>7.9500000000000001E-2</v>
      </c>
      <c r="Y6564" s="55">
        <f t="shared" si="819"/>
        <v>1.7800000000000002</v>
      </c>
      <c r="Z6564" s="54">
        <f t="shared" si="820"/>
        <v>0.67169811320754713</v>
      </c>
      <c r="AA6564" s="49" t="str">
        <f t="shared" ca="1" si="821"/>
        <v>N</v>
      </c>
      <c r="AB6564" s="49">
        <f t="shared" ca="1" si="822"/>
        <v>5</v>
      </c>
      <c r="AC6564" s="49" t="str">
        <f t="shared" ca="1" si="823"/>
        <v>N</v>
      </c>
    </row>
    <row r="6565" spans="1:29" x14ac:dyDescent="0.25">
      <c r="A6565">
        <v>4862</v>
      </c>
      <c r="B6565" s="9">
        <v>43571</v>
      </c>
      <c r="C6565" s="50" t="str">
        <f t="shared" si="816"/>
        <v>N</v>
      </c>
      <c r="D6565" s="52">
        <f>_xlfn.XLOOKUP(B6565,Cal_Date!B:B,Cal_Date!A:A,0)</f>
        <v>3</v>
      </c>
      <c r="E6565">
        <v>2019</v>
      </c>
      <c r="F6565" t="s">
        <v>122</v>
      </c>
      <c r="G6565" t="s">
        <v>129</v>
      </c>
      <c r="H6565" t="s">
        <v>11</v>
      </c>
      <c r="I6565" t="s">
        <v>11</v>
      </c>
      <c r="J6565" t="s">
        <v>15</v>
      </c>
      <c r="K6565" t="s">
        <v>42</v>
      </c>
      <c r="L6565">
        <v>2</v>
      </c>
      <c r="M6565">
        <v>1010</v>
      </c>
      <c r="O6565" t="s">
        <v>25</v>
      </c>
      <c r="R6565" t="s">
        <v>44</v>
      </c>
      <c r="S6565" s="49" t="str">
        <f t="shared" si="817"/>
        <v>Card</v>
      </c>
      <c r="T6565" s="3">
        <v>0.03</v>
      </c>
      <c r="U6565" s="2">
        <v>5.4</v>
      </c>
      <c r="V6565" s="2">
        <v>1.74</v>
      </c>
      <c r="W6565" s="54">
        <f>_xlfn.XLOOKUP(M6565,Market!A:A,Market!F:F,0)</f>
        <v>0.08</v>
      </c>
      <c r="X6565" s="55">
        <f t="shared" si="818"/>
        <v>0.16200000000000001</v>
      </c>
      <c r="Y6565" s="55">
        <f t="shared" si="819"/>
        <v>3.66</v>
      </c>
      <c r="Z6565" s="54">
        <f t="shared" si="820"/>
        <v>0.67777777777777781</v>
      </c>
      <c r="AA6565" s="49" t="str">
        <f t="shared" ca="1" si="821"/>
        <v>N</v>
      </c>
      <c r="AB6565" s="49">
        <f t="shared" ca="1" si="822"/>
        <v>5</v>
      </c>
      <c r="AC6565" s="49" t="str">
        <f t="shared" ca="1" si="823"/>
        <v>N</v>
      </c>
    </row>
    <row r="6566" spans="1:29" x14ac:dyDescent="0.25">
      <c r="A6566">
        <v>4863</v>
      </c>
      <c r="B6566" s="9">
        <v>43571</v>
      </c>
      <c r="C6566" s="50" t="str">
        <f t="shared" si="816"/>
        <v>N</v>
      </c>
      <c r="D6566" s="52">
        <f>_xlfn.XLOOKUP(B6566,Cal_Date!B:B,Cal_Date!A:A,0)</f>
        <v>3</v>
      </c>
      <c r="E6566">
        <v>2019</v>
      </c>
      <c r="F6566" t="s">
        <v>122</v>
      </c>
      <c r="G6566" t="s">
        <v>129</v>
      </c>
      <c r="H6566" t="s">
        <v>48</v>
      </c>
      <c r="I6566" t="s">
        <v>18</v>
      </c>
      <c r="J6566" t="s">
        <v>10</v>
      </c>
      <c r="K6566" t="s">
        <v>43</v>
      </c>
      <c r="L6566">
        <v>2</v>
      </c>
      <c r="M6566">
        <v>1010</v>
      </c>
      <c r="O6566" t="s">
        <v>25</v>
      </c>
      <c r="R6566" t="s">
        <v>44</v>
      </c>
      <c r="S6566" s="49" t="str">
        <f t="shared" si="817"/>
        <v>Card</v>
      </c>
      <c r="T6566" s="3">
        <v>0.03</v>
      </c>
      <c r="U6566" s="2">
        <v>15.120000000000001</v>
      </c>
      <c r="V6566" s="2">
        <v>2.92</v>
      </c>
      <c r="W6566" s="54">
        <f>_xlfn.XLOOKUP(M6566,Market!A:A,Market!F:F,0)</f>
        <v>0.08</v>
      </c>
      <c r="X6566" s="55">
        <f t="shared" si="818"/>
        <v>0.4536</v>
      </c>
      <c r="Y6566" s="55">
        <f t="shared" si="819"/>
        <v>12.200000000000001</v>
      </c>
      <c r="Z6566" s="54">
        <f t="shared" si="820"/>
        <v>0.80687830687830686</v>
      </c>
      <c r="AA6566" s="49" t="str">
        <f t="shared" ca="1" si="821"/>
        <v>N</v>
      </c>
      <c r="AB6566" s="49">
        <f t="shared" ca="1" si="822"/>
        <v>5</v>
      </c>
      <c r="AC6566" s="49" t="str">
        <f t="shared" ca="1" si="823"/>
        <v>N</v>
      </c>
    </row>
    <row r="6567" spans="1:29" x14ac:dyDescent="0.25">
      <c r="A6567">
        <v>4864</v>
      </c>
      <c r="B6567" s="9">
        <v>43571</v>
      </c>
      <c r="C6567" s="50" t="str">
        <f t="shared" si="816"/>
        <v>N</v>
      </c>
      <c r="D6567" s="52">
        <f>_xlfn.XLOOKUP(B6567,Cal_Date!B:B,Cal_Date!A:A,0)</f>
        <v>3</v>
      </c>
      <c r="E6567">
        <v>2019</v>
      </c>
      <c r="F6567" t="s">
        <v>122</v>
      </c>
      <c r="G6567" t="s">
        <v>129</v>
      </c>
      <c r="H6567" t="s">
        <v>14</v>
      </c>
      <c r="I6567" t="s">
        <v>13</v>
      </c>
      <c r="J6567" t="s">
        <v>15</v>
      </c>
      <c r="K6567" t="s">
        <v>43</v>
      </c>
      <c r="L6567">
        <v>1</v>
      </c>
      <c r="M6567">
        <v>1010</v>
      </c>
      <c r="O6567" t="s">
        <v>25</v>
      </c>
      <c r="R6567" t="s">
        <v>44</v>
      </c>
      <c r="S6567" s="49" t="str">
        <f t="shared" si="817"/>
        <v>Card</v>
      </c>
      <c r="T6567" s="3">
        <v>0.03</v>
      </c>
      <c r="U6567" s="2">
        <v>7.5600000000000005</v>
      </c>
      <c r="V6567" s="2">
        <v>2.2400000000000002</v>
      </c>
      <c r="W6567" s="54">
        <f>_xlfn.XLOOKUP(M6567,Market!A:A,Market!F:F,0)</f>
        <v>0.08</v>
      </c>
      <c r="X6567" s="55">
        <f t="shared" si="818"/>
        <v>0.2268</v>
      </c>
      <c r="Y6567" s="55">
        <f t="shared" si="819"/>
        <v>5.32</v>
      </c>
      <c r="Z6567" s="54">
        <f t="shared" si="820"/>
        <v>0.70370370370370372</v>
      </c>
      <c r="AA6567" s="49" t="str">
        <f t="shared" ca="1" si="821"/>
        <v>N</v>
      </c>
      <c r="AB6567" s="49">
        <f t="shared" ca="1" si="822"/>
        <v>5</v>
      </c>
      <c r="AC6567" s="49" t="str">
        <f t="shared" ca="1" si="823"/>
        <v>N</v>
      </c>
    </row>
    <row r="6568" spans="1:29" x14ac:dyDescent="0.25">
      <c r="A6568">
        <v>4865</v>
      </c>
      <c r="B6568" s="9">
        <v>43571</v>
      </c>
      <c r="C6568" s="50" t="str">
        <f t="shared" si="816"/>
        <v>N</v>
      </c>
      <c r="D6568" s="52">
        <f>_xlfn.XLOOKUP(B6568,Cal_Date!B:B,Cal_Date!A:A,0)</f>
        <v>3</v>
      </c>
      <c r="E6568">
        <v>2019</v>
      </c>
      <c r="F6568" t="s">
        <v>122</v>
      </c>
      <c r="G6568" t="s">
        <v>129</v>
      </c>
      <c r="H6568" t="s">
        <v>11</v>
      </c>
      <c r="I6568" t="s">
        <v>13</v>
      </c>
      <c r="J6568" t="s">
        <v>15</v>
      </c>
      <c r="K6568" t="s">
        <v>42</v>
      </c>
      <c r="L6568">
        <v>1</v>
      </c>
      <c r="M6568">
        <v>1010</v>
      </c>
      <c r="O6568" t="s">
        <v>25</v>
      </c>
      <c r="R6568" t="s">
        <v>44</v>
      </c>
      <c r="S6568" s="49" t="str">
        <f t="shared" si="817"/>
        <v>Card</v>
      </c>
      <c r="T6568" s="3">
        <v>0.03</v>
      </c>
      <c r="U6568" s="2">
        <v>2.7</v>
      </c>
      <c r="V6568" s="2">
        <v>1.42</v>
      </c>
      <c r="W6568" s="54">
        <f>_xlfn.XLOOKUP(M6568,Market!A:A,Market!F:F,0)</f>
        <v>0.08</v>
      </c>
      <c r="X6568" s="55">
        <f t="shared" si="818"/>
        <v>8.1000000000000003E-2</v>
      </c>
      <c r="Y6568" s="55">
        <f t="shared" si="819"/>
        <v>1.2800000000000002</v>
      </c>
      <c r="Z6568" s="54">
        <f t="shared" si="820"/>
        <v>0.47407407407407415</v>
      </c>
      <c r="AA6568" s="49" t="str">
        <f t="shared" ca="1" si="821"/>
        <v>N</v>
      </c>
      <c r="AB6568" s="49">
        <f t="shared" ca="1" si="822"/>
        <v>5</v>
      </c>
      <c r="AC6568" s="49" t="str">
        <f t="shared" ca="1" si="823"/>
        <v>N</v>
      </c>
    </row>
    <row r="6569" spans="1:29" x14ac:dyDescent="0.25">
      <c r="A6569">
        <v>4866</v>
      </c>
      <c r="B6569" s="9">
        <v>43571</v>
      </c>
      <c r="C6569" s="50" t="str">
        <f t="shared" si="816"/>
        <v>N</v>
      </c>
      <c r="D6569" s="52">
        <f>_xlfn.XLOOKUP(B6569,Cal_Date!B:B,Cal_Date!A:A,0)</f>
        <v>3</v>
      </c>
      <c r="E6569">
        <v>2019</v>
      </c>
      <c r="F6569" t="s">
        <v>122</v>
      </c>
      <c r="G6569" t="s">
        <v>129</v>
      </c>
      <c r="H6569" t="s">
        <v>11</v>
      </c>
      <c r="I6569" t="s">
        <v>13</v>
      </c>
      <c r="J6569" t="s">
        <v>15</v>
      </c>
      <c r="K6569" t="s">
        <v>42</v>
      </c>
      <c r="L6569">
        <v>1</v>
      </c>
      <c r="M6569">
        <v>1011</v>
      </c>
      <c r="O6569" t="s">
        <v>25</v>
      </c>
      <c r="R6569" t="s">
        <v>44</v>
      </c>
      <c r="S6569" s="49" t="str">
        <f t="shared" si="817"/>
        <v>Card</v>
      </c>
      <c r="T6569" s="3">
        <v>0.03</v>
      </c>
      <c r="U6569" s="2">
        <v>2.6500000000000004</v>
      </c>
      <c r="V6569" s="2">
        <v>1.42</v>
      </c>
      <c r="W6569" s="54">
        <f>_xlfn.XLOOKUP(M6569,Market!A:A,Market!F:F,0)</f>
        <v>0.06</v>
      </c>
      <c r="X6569" s="55">
        <f t="shared" si="818"/>
        <v>7.9500000000000001E-2</v>
      </c>
      <c r="Y6569" s="55">
        <f t="shared" si="819"/>
        <v>1.2300000000000004</v>
      </c>
      <c r="Z6569" s="54">
        <f t="shared" si="820"/>
        <v>0.46415094339622653</v>
      </c>
      <c r="AA6569" s="49" t="str">
        <f t="shared" ca="1" si="821"/>
        <v>N</v>
      </c>
      <c r="AB6569" s="49">
        <f t="shared" ca="1" si="822"/>
        <v>5</v>
      </c>
      <c r="AC6569" s="49" t="str">
        <f t="shared" ca="1" si="823"/>
        <v>N</v>
      </c>
    </row>
    <row r="6570" spans="1:29" x14ac:dyDescent="0.25">
      <c r="A6570">
        <v>4867</v>
      </c>
      <c r="B6570" s="9">
        <v>43571</v>
      </c>
      <c r="C6570" s="50" t="str">
        <f t="shared" si="816"/>
        <v>N</v>
      </c>
      <c r="D6570" s="52">
        <f>_xlfn.XLOOKUP(B6570,Cal_Date!B:B,Cal_Date!A:A,0)</f>
        <v>3</v>
      </c>
      <c r="E6570">
        <v>2019</v>
      </c>
      <c r="F6570" t="s">
        <v>122</v>
      </c>
      <c r="G6570" t="s">
        <v>129</v>
      </c>
      <c r="H6570" t="s">
        <v>11</v>
      </c>
      <c r="I6570" t="s">
        <v>11</v>
      </c>
      <c r="J6570" t="s">
        <v>15</v>
      </c>
      <c r="K6570" t="s">
        <v>42</v>
      </c>
      <c r="L6570">
        <v>2</v>
      </c>
      <c r="M6570">
        <v>1007</v>
      </c>
      <c r="O6570" t="s">
        <v>28</v>
      </c>
      <c r="R6570" t="s">
        <v>44</v>
      </c>
      <c r="S6570" s="49" t="str">
        <f t="shared" si="817"/>
        <v>Card</v>
      </c>
      <c r="T6570" s="3">
        <v>0.03</v>
      </c>
      <c r="U6570" s="2">
        <v>5.4450000000000003</v>
      </c>
      <c r="V6570" s="2">
        <v>1.74</v>
      </c>
      <c r="W6570" s="54">
        <f>_xlfn.XLOOKUP(M6570,Market!A:A,Market!F:F,0)</f>
        <v>8.8999999999999996E-2</v>
      </c>
      <c r="X6570" s="55">
        <f t="shared" si="818"/>
        <v>0.16335</v>
      </c>
      <c r="Y6570" s="55">
        <f t="shared" si="819"/>
        <v>3.7050000000000001</v>
      </c>
      <c r="Z6570" s="54">
        <f t="shared" si="820"/>
        <v>0.68044077134986225</v>
      </c>
      <c r="AA6570" s="49" t="str">
        <f t="shared" ca="1" si="821"/>
        <v>N</v>
      </c>
      <c r="AB6570" s="49">
        <f t="shared" ca="1" si="822"/>
        <v>5</v>
      </c>
      <c r="AC6570" s="49" t="str">
        <f t="shared" ca="1" si="823"/>
        <v>N</v>
      </c>
    </row>
    <row r="6571" spans="1:29" x14ac:dyDescent="0.25">
      <c r="A6571">
        <v>4868</v>
      </c>
      <c r="B6571" s="9">
        <v>43571</v>
      </c>
      <c r="C6571" s="50" t="str">
        <f t="shared" si="816"/>
        <v>N</v>
      </c>
      <c r="D6571" s="52">
        <f>_xlfn.XLOOKUP(B6571,Cal_Date!B:B,Cal_Date!A:A,0)</f>
        <v>3</v>
      </c>
      <c r="E6571">
        <v>2019</v>
      </c>
      <c r="F6571" t="s">
        <v>122</v>
      </c>
      <c r="G6571" t="s">
        <v>129</v>
      </c>
      <c r="H6571" t="s">
        <v>11</v>
      </c>
      <c r="I6571" t="s">
        <v>11</v>
      </c>
      <c r="J6571" t="s">
        <v>15</v>
      </c>
      <c r="K6571" t="s">
        <v>42</v>
      </c>
      <c r="L6571">
        <v>1</v>
      </c>
      <c r="M6571">
        <v>1007</v>
      </c>
      <c r="O6571" t="s">
        <v>28</v>
      </c>
      <c r="R6571" t="s">
        <v>44</v>
      </c>
      <c r="S6571" s="49" t="str">
        <f t="shared" si="817"/>
        <v>Card</v>
      </c>
      <c r="T6571" s="3">
        <v>0.03</v>
      </c>
      <c r="U6571" s="2">
        <v>2.7225000000000001</v>
      </c>
      <c r="V6571" s="2">
        <v>0.87</v>
      </c>
      <c r="W6571" s="54">
        <f>_xlfn.XLOOKUP(M6571,Market!A:A,Market!F:F,0)</f>
        <v>8.8999999999999996E-2</v>
      </c>
      <c r="X6571" s="55">
        <f t="shared" si="818"/>
        <v>8.1674999999999998E-2</v>
      </c>
      <c r="Y6571" s="55">
        <f t="shared" si="819"/>
        <v>1.8525</v>
      </c>
      <c r="Z6571" s="54">
        <f t="shared" si="820"/>
        <v>0.68044077134986225</v>
      </c>
      <c r="AA6571" s="49" t="str">
        <f t="shared" ca="1" si="821"/>
        <v>N</v>
      </c>
      <c r="AB6571" s="49">
        <f t="shared" ca="1" si="822"/>
        <v>5</v>
      </c>
      <c r="AC6571" s="49" t="str">
        <f t="shared" ca="1" si="823"/>
        <v>N</v>
      </c>
    </row>
    <row r="6572" spans="1:29" x14ac:dyDescent="0.25">
      <c r="A6572">
        <v>4869</v>
      </c>
      <c r="B6572" s="9">
        <v>43571</v>
      </c>
      <c r="C6572" s="50" t="str">
        <f t="shared" si="816"/>
        <v>N</v>
      </c>
      <c r="D6572" s="52">
        <f>_xlfn.XLOOKUP(B6572,Cal_Date!B:B,Cal_Date!A:A,0)</f>
        <v>3</v>
      </c>
      <c r="E6572">
        <v>2019</v>
      </c>
      <c r="F6572" t="s">
        <v>122</v>
      </c>
      <c r="G6572" t="s">
        <v>129</v>
      </c>
      <c r="H6572" t="s">
        <v>11</v>
      </c>
      <c r="I6572" t="s">
        <v>13</v>
      </c>
      <c r="J6572" t="s">
        <v>15</v>
      </c>
      <c r="K6572" t="s">
        <v>42</v>
      </c>
      <c r="L6572">
        <v>2</v>
      </c>
      <c r="M6572">
        <v>1008</v>
      </c>
      <c r="O6572" t="s">
        <v>28</v>
      </c>
      <c r="R6572" t="s">
        <v>44</v>
      </c>
      <c r="S6572" s="49" t="str">
        <f t="shared" si="817"/>
        <v>Card</v>
      </c>
      <c r="T6572" s="3">
        <v>0.03</v>
      </c>
      <c r="U6572" s="2">
        <v>5.4450000000000003</v>
      </c>
      <c r="V6572" s="2">
        <v>2.84</v>
      </c>
      <c r="W6572" s="54">
        <f>_xlfn.XLOOKUP(M6572,Market!A:A,Market!F:F,0)</f>
        <v>8.8999999999999996E-2</v>
      </c>
      <c r="X6572" s="55">
        <f t="shared" si="818"/>
        <v>0.16335</v>
      </c>
      <c r="Y6572" s="55">
        <f t="shared" si="819"/>
        <v>2.6050000000000004</v>
      </c>
      <c r="Z6572" s="54">
        <f t="shared" si="820"/>
        <v>0.47842056932966032</v>
      </c>
      <c r="AA6572" s="49" t="str">
        <f t="shared" ca="1" si="821"/>
        <v>N</v>
      </c>
      <c r="AB6572" s="49">
        <f t="shared" ca="1" si="822"/>
        <v>5</v>
      </c>
      <c r="AC6572" s="49" t="str">
        <f t="shared" ca="1" si="823"/>
        <v>N</v>
      </c>
    </row>
    <row r="6573" spans="1:29" x14ac:dyDescent="0.25">
      <c r="A6573">
        <v>4870</v>
      </c>
      <c r="B6573" s="9">
        <v>43571</v>
      </c>
      <c r="C6573" s="50" t="str">
        <f t="shared" si="816"/>
        <v>N</v>
      </c>
      <c r="D6573" s="52">
        <f>_xlfn.XLOOKUP(B6573,Cal_Date!B:B,Cal_Date!A:A,0)</f>
        <v>3</v>
      </c>
      <c r="E6573">
        <v>2019</v>
      </c>
      <c r="F6573" t="s">
        <v>122</v>
      </c>
      <c r="G6573" t="s">
        <v>129</v>
      </c>
      <c r="H6573" t="s">
        <v>14</v>
      </c>
      <c r="I6573" t="s">
        <v>18</v>
      </c>
      <c r="J6573" t="s">
        <v>15</v>
      </c>
      <c r="K6573" t="s">
        <v>43</v>
      </c>
      <c r="L6573">
        <v>1</v>
      </c>
      <c r="M6573">
        <v>1004</v>
      </c>
      <c r="O6573" t="s">
        <v>28</v>
      </c>
      <c r="R6573" t="s">
        <v>44</v>
      </c>
      <c r="S6573" s="49" t="str">
        <f t="shared" si="817"/>
        <v>Card</v>
      </c>
      <c r="T6573" s="3">
        <v>0.03</v>
      </c>
      <c r="U6573" s="2">
        <v>6.8900000000000006</v>
      </c>
      <c r="V6573" s="2">
        <v>2.1</v>
      </c>
      <c r="W6573" s="54">
        <f>_xlfn.XLOOKUP(M6573,Market!A:A,Market!F:F,0)</f>
        <v>0.06</v>
      </c>
      <c r="X6573" s="55">
        <f t="shared" si="818"/>
        <v>0.20670000000000002</v>
      </c>
      <c r="Y6573" s="55">
        <f t="shared" si="819"/>
        <v>4.7900000000000009</v>
      </c>
      <c r="Z6573" s="54">
        <f t="shared" si="820"/>
        <v>0.69521044992743108</v>
      </c>
      <c r="AA6573" s="49" t="str">
        <f t="shared" ca="1" si="821"/>
        <v>N</v>
      </c>
      <c r="AB6573" s="49">
        <f t="shared" ca="1" si="822"/>
        <v>5</v>
      </c>
      <c r="AC6573" s="49" t="str">
        <f t="shared" ca="1" si="823"/>
        <v>N</v>
      </c>
    </row>
    <row r="6574" spans="1:29" x14ac:dyDescent="0.25">
      <c r="A6574">
        <v>4871</v>
      </c>
      <c r="B6574" s="9">
        <v>43571</v>
      </c>
      <c r="C6574" s="50" t="str">
        <f t="shared" si="816"/>
        <v>N</v>
      </c>
      <c r="D6574" s="52">
        <f>_xlfn.XLOOKUP(B6574,Cal_Date!B:B,Cal_Date!A:A,0)</f>
        <v>3</v>
      </c>
      <c r="E6574">
        <v>2019</v>
      </c>
      <c r="F6574" t="s">
        <v>122</v>
      </c>
      <c r="G6574" t="s">
        <v>129</v>
      </c>
      <c r="H6574" t="s">
        <v>11</v>
      </c>
      <c r="I6574" t="s">
        <v>11</v>
      </c>
      <c r="J6574" t="s">
        <v>15</v>
      </c>
      <c r="K6574" t="s">
        <v>42</v>
      </c>
      <c r="L6574">
        <v>2</v>
      </c>
      <c r="M6574">
        <v>1003</v>
      </c>
      <c r="O6574" t="s">
        <v>25</v>
      </c>
      <c r="R6574" t="s">
        <v>44</v>
      </c>
      <c r="S6574" s="49" t="str">
        <f t="shared" si="817"/>
        <v>Card</v>
      </c>
      <c r="T6574" s="3">
        <v>0.03</v>
      </c>
      <c r="U6574" s="2">
        <v>5.3000000000000007</v>
      </c>
      <c r="V6574" s="2">
        <v>1.74</v>
      </c>
      <c r="W6574" s="54">
        <f>_xlfn.XLOOKUP(M6574,Market!A:A,Market!F:F,0)</f>
        <v>0.06</v>
      </c>
      <c r="X6574" s="55">
        <f t="shared" si="818"/>
        <v>0.159</v>
      </c>
      <c r="Y6574" s="55">
        <f t="shared" si="819"/>
        <v>3.5600000000000005</v>
      </c>
      <c r="Z6574" s="54">
        <f t="shared" si="820"/>
        <v>0.67169811320754713</v>
      </c>
      <c r="AA6574" s="49" t="str">
        <f t="shared" ca="1" si="821"/>
        <v>N</v>
      </c>
      <c r="AB6574" s="49">
        <f t="shared" ca="1" si="822"/>
        <v>5</v>
      </c>
      <c r="AC6574" s="49" t="str">
        <f t="shared" ca="1" si="823"/>
        <v>N</v>
      </c>
    </row>
    <row r="6575" spans="1:29" x14ac:dyDescent="0.25">
      <c r="A6575">
        <v>4872</v>
      </c>
      <c r="B6575" s="9">
        <v>43571</v>
      </c>
      <c r="C6575" s="50" t="str">
        <f t="shared" si="816"/>
        <v>N</v>
      </c>
      <c r="D6575" s="52">
        <f>_xlfn.XLOOKUP(B6575,Cal_Date!B:B,Cal_Date!A:A,0)</f>
        <v>3</v>
      </c>
      <c r="E6575">
        <v>2019</v>
      </c>
      <c r="F6575" t="s">
        <v>122</v>
      </c>
      <c r="G6575" t="s">
        <v>129</v>
      </c>
      <c r="H6575" t="s">
        <v>11</v>
      </c>
      <c r="I6575" t="s">
        <v>11</v>
      </c>
      <c r="J6575" t="s">
        <v>15</v>
      </c>
      <c r="K6575" t="s">
        <v>42</v>
      </c>
      <c r="L6575">
        <v>1</v>
      </c>
      <c r="M6575">
        <v>1002</v>
      </c>
      <c r="O6575" t="s">
        <v>28</v>
      </c>
      <c r="R6575" t="s">
        <v>44</v>
      </c>
      <c r="S6575" s="49" t="str">
        <f t="shared" si="817"/>
        <v>Card</v>
      </c>
      <c r="T6575" s="3">
        <v>0.03</v>
      </c>
      <c r="U6575" s="2">
        <v>2.6500000000000004</v>
      </c>
      <c r="V6575" s="2">
        <v>0.87</v>
      </c>
      <c r="W6575" s="54">
        <f>_xlfn.XLOOKUP(M6575,Market!A:A,Market!F:F,0)</f>
        <v>0.06</v>
      </c>
      <c r="X6575" s="55">
        <f t="shared" si="818"/>
        <v>7.9500000000000001E-2</v>
      </c>
      <c r="Y6575" s="55">
        <f t="shared" si="819"/>
        <v>1.7800000000000002</v>
      </c>
      <c r="Z6575" s="54">
        <f t="shared" si="820"/>
        <v>0.67169811320754713</v>
      </c>
      <c r="AA6575" s="49" t="str">
        <f t="shared" ca="1" si="821"/>
        <v>N</v>
      </c>
      <c r="AB6575" s="49">
        <f t="shared" ca="1" si="822"/>
        <v>5</v>
      </c>
      <c r="AC6575" s="49" t="str">
        <f t="shared" ca="1" si="823"/>
        <v>N</v>
      </c>
    </row>
    <row r="6576" spans="1:29" x14ac:dyDescent="0.25">
      <c r="A6576">
        <v>4873</v>
      </c>
      <c r="B6576" s="9">
        <v>43571</v>
      </c>
      <c r="C6576" s="50" t="str">
        <f t="shared" si="816"/>
        <v>N</v>
      </c>
      <c r="D6576" s="52">
        <f>_xlfn.XLOOKUP(B6576,Cal_Date!B:B,Cal_Date!A:A,0)</f>
        <v>3</v>
      </c>
      <c r="E6576">
        <v>2019</v>
      </c>
      <c r="F6576" t="s">
        <v>122</v>
      </c>
      <c r="G6576" t="s">
        <v>129</v>
      </c>
      <c r="H6576" t="s">
        <v>48</v>
      </c>
      <c r="I6576" t="s">
        <v>18</v>
      </c>
      <c r="J6576" t="s">
        <v>10</v>
      </c>
      <c r="K6576" t="s">
        <v>43</v>
      </c>
      <c r="L6576">
        <v>1</v>
      </c>
      <c r="M6576">
        <v>1007</v>
      </c>
      <c r="O6576" t="s">
        <v>28</v>
      </c>
      <c r="R6576" t="s">
        <v>44</v>
      </c>
      <c r="S6576" s="49" t="str">
        <f t="shared" si="817"/>
        <v>Card</v>
      </c>
      <c r="T6576" s="3">
        <v>0.03</v>
      </c>
      <c r="U6576" s="2">
        <v>7.6229999999999993</v>
      </c>
      <c r="V6576" s="2">
        <v>1.46</v>
      </c>
      <c r="W6576" s="54">
        <f>_xlfn.XLOOKUP(M6576,Market!A:A,Market!F:F,0)</f>
        <v>8.8999999999999996E-2</v>
      </c>
      <c r="X6576" s="55">
        <f t="shared" si="818"/>
        <v>0.22868999999999998</v>
      </c>
      <c r="Y6576" s="55">
        <f t="shared" si="819"/>
        <v>6.1629999999999994</v>
      </c>
      <c r="Z6576" s="54">
        <f t="shared" si="820"/>
        <v>0.80847435392889933</v>
      </c>
      <c r="AA6576" s="49" t="str">
        <f t="shared" ca="1" si="821"/>
        <v>N</v>
      </c>
      <c r="AB6576" s="49">
        <f t="shared" ca="1" si="822"/>
        <v>5</v>
      </c>
      <c r="AC6576" s="49" t="str">
        <f t="shared" ca="1" si="823"/>
        <v>N</v>
      </c>
    </row>
    <row r="6577" spans="1:29" x14ac:dyDescent="0.25">
      <c r="A6577">
        <v>4874</v>
      </c>
      <c r="B6577" s="9">
        <v>43571</v>
      </c>
      <c r="C6577" s="50" t="str">
        <f t="shared" si="816"/>
        <v>N</v>
      </c>
      <c r="D6577" s="52">
        <f>_xlfn.XLOOKUP(B6577,Cal_Date!B:B,Cal_Date!A:A,0)</f>
        <v>3</v>
      </c>
      <c r="E6577">
        <v>2019</v>
      </c>
      <c r="F6577" t="s">
        <v>122</v>
      </c>
      <c r="G6577" t="s">
        <v>129</v>
      </c>
      <c r="H6577" t="s">
        <v>11</v>
      </c>
      <c r="I6577" t="s">
        <v>11</v>
      </c>
      <c r="J6577" t="s">
        <v>15</v>
      </c>
      <c r="K6577" t="s">
        <v>42</v>
      </c>
      <c r="L6577">
        <v>1</v>
      </c>
      <c r="M6577">
        <v>1008</v>
      </c>
      <c r="O6577" t="s">
        <v>28</v>
      </c>
      <c r="R6577" t="s">
        <v>44</v>
      </c>
      <c r="S6577" s="49" t="str">
        <f t="shared" si="817"/>
        <v>Card</v>
      </c>
      <c r="T6577" s="3">
        <v>0.03</v>
      </c>
      <c r="U6577" s="2">
        <v>2.7225000000000001</v>
      </c>
      <c r="V6577" s="2">
        <v>0.87</v>
      </c>
      <c r="W6577" s="54">
        <f>_xlfn.XLOOKUP(M6577,Market!A:A,Market!F:F,0)</f>
        <v>8.8999999999999996E-2</v>
      </c>
      <c r="X6577" s="55">
        <f t="shared" si="818"/>
        <v>8.1674999999999998E-2</v>
      </c>
      <c r="Y6577" s="55">
        <f t="shared" si="819"/>
        <v>1.8525</v>
      </c>
      <c r="Z6577" s="54">
        <f t="shared" si="820"/>
        <v>0.68044077134986225</v>
      </c>
      <c r="AA6577" s="49" t="str">
        <f t="shared" ca="1" si="821"/>
        <v>N</v>
      </c>
      <c r="AB6577" s="49">
        <f t="shared" ca="1" si="822"/>
        <v>5</v>
      </c>
      <c r="AC6577" s="49" t="str">
        <f t="shared" ca="1" si="823"/>
        <v>N</v>
      </c>
    </row>
    <row r="6578" spans="1:29" x14ac:dyDescent="0.25">
      <c r="A6578">
        <v>4875</v>
      </c>
      <c r="B6578" s="9">
        <v>43571</v>
      </c>
      <c r="C6578" s="50" t="str">
        <f t="shared" si="816"/>
        <v>N</v>
      </c>
      <c r="D6578" s="52">
        <f>_xlfn.XLOOKUP(B6578,Cal_Date!B:B,Cal_Date!A:A,0)</f>
        <v>3</v>
      </c>
      <c r="E6578">
        <v>2019</v>
      </c>
      <c r="F6578" t="s">
        <v>122</v>
      </c>
      <c r="G6578" t="s">
        <v>129</v>
      </c>
      <c r="H6578" t="s">
        <v>48</v>
      </c>
      <c r="I6578" t="s">
        <v>18</v>
      </c>
      <c r="J6578" t="s">
        <v>10</v>
      </c>
      <c r="K6578" t="s">
        <v>43</v>
      </c>
      <c r="L6578">
        <v>1</v>
      </c>
      <c r="M6578">
        <v>1008</v>
      </c>
      <c r="O6578" t="s">
        <v>28</v>
      </c>
      <c r="R6578" t="s">
        <v>44</v>
      </c>
      <c r="S6578" s="49" t="str">
        <f t="shared" si="817"/>
        <v>Card</v>
      </c>
      <c r="T6578" s="3">
        <v>0.03</v>
      </c>
      <c r="U6578" s="2">
        <v>7.6229999999999993</v>
      </c>
      <c r="V6578" s="2">
        <v>1.46</v>
      </c>
      <c r="W6578" s="54">
        <f>_xlfn.XLOOKUP(M6578,Market!A:A,Market!F:F,0)</f>
        <v>8.8999999999999996E-2</v>
      </c>
      <c r="X6578" s="55">
        <f t="shared" si="818"/>
        <v>0.22868999999999998</v>
      </c>
      <c r="Y6578" s="55">
        <f t="shared" si="819"/>
        <v>6.1629999999999994</v>
      </c>
      <c r="Z6578" s="54">
        <f t="shared" si="820"/>
        <v>0.80847435392889933</v>
      </c>
      <c r="AA6578" s="49" t="str">
        <f t="shared" ca="1" si="821"/>
        <v>N</v>
      </c>
      <c r="AB6578" s="49">
        <f t="shared" ca="1" si="822"/>
        <v>5</v>
      </c>
      <c r="AC6578" s="49" t="str">
        <f t="shared" ca="1" si="823"/>
        <v>N</v>
      </c>
    </row>
    <row r="6579" spans="1:29" x14ac:dyDescent="0.25">
      <c r="A6579">
        <v>4876</v>
      </c>
      <c r="B6579" s="9">
        <v>43571</v>
      </c>
      <c r="C6579" s="50" t="str">
        <f t="shared" si="816"/>
        <v>N</v>
      </c>
      <c r="D6579" s="52">
        <f>_xlfn.XLOOKUP(B6579,Cal_Date!B:B,Cal_Date!A:A,0)</f>
        <v>3</v>
      </c>
      <c r="E6579">
        <v>2019</v>
      </c>
      <c r="F6579" t="s">
        <v>122</v>
      </c>
      <c r="G6579" t="s">
        <v>129</v>
      </c>
      <c r="H6579" t="s">
        <v>48</v>
      </c>
      <c r="I6579" t="s">
        <v>18</v>
      </c>
      <c r="J6579" t="s">
        <v>10</v>
      </c>
      <c r="K6579" t="s">
        <v>43</v>
      </c>
      <c r="L6579">
        <v>2</v>
      </c>
      <c r="M6579">
        <v>1000</v>
      </c>
      <c r="O6579" t="s">
        <v>25</v>
      </c>
      <c r="R6579" t="s">
        <v>44</v>
      </c>
      <c r="S6579" s="49" t="str">
        <f t="shared" si="817"/>
        <v>Card</v>
      </c>
      <c r="T6579" s="3">
        <v>0.03</v>
      </c>
      <c r="U6579" s="2">
        <v>15.120000000000001</v>
      </c>
      <c r="V6579" s="2">
        <v>2.92</v>
      </c>
      <c r="W6579" s="54">
        <f>_xlfn.XLOOKUP(M6579,Market!A:A,Market!F:F,0)</f>
        <v>0.08</v>
      </c>
      <c r="X6579" s="55">
        <f t="shared" si="818"/>
        <v>0.4536</v>
      </c>
      <c r="Y6579" s="55">
        <f t="shared" si="819"/>
        <v>12.200000000000001</v>
      </c>
      <c r="Z6579" s="54">
        <f t="shared" si="820"/>
        <v>0.80687830687830686</v>
      </c>
      <c r="AA6579" s="49" t="str">
        <f t="shared" ca="1" si="821"/>
        <v>N</v>
      </c>
      <c r="AB6579" s="49">
        <f t="shared" ca="1" si="822"/>
        <v>5</v>
      </c>
      <c r="AC6579" s="49" t="str">
        <f t="shared" ca="1" si="823"/>
        <v>N</v>
      </c>
    </row>
    <row r="6580" spans="1:29" x14ac:dyDescent="0.25">
      <c r="A6580">
        <v>4877</v>
      </c>
      <c r="B6580" s="9">
        <v>43571</v>
      </c>
      <c r="C6580" s="50" t="str">
        <f t="shared" si="816"/>
        <v>N</v>
      </c>
      <c r="D6580" s="52">
        <f>_xlfn.XLOOKUP(B6580,Cal_Date!B:B,Cal_Date!A:A,0)</f>
        <v>3</v>
      </c>
      <c r="E6580">
        <v>2019</v>
      </c>
      <c r="F6580" t="s">
        <v>122</v>
      </c>
      <c r="G6580" t="s">
        <v>129</v>
      </c>
      <c r="H6580" t="s">
        <v>14</v>
      </c>
      <c r="I6580" t="s">
        <v>18</v>
      </c>
      <c r="J6580" t="s">
        <v>15</v>
      </c>
      <c r="K6580" t="s">
        <v>43</v>
      </c>
      <c r="L6580">
        <v>1</v>
      </c>
      <c r="M6580">
        <v>1000</v>
      </c>
      <c r="O6580" t="s">
        <v>25</v>
      </c>
      <c r="R6580" t="s">
        <v>44</v>
      </c>
      <c r="S6580" s="49" t="str">
        <f t="shared" si="817"/>
        <v>Card</v>
      </c>
      <c r="T6580" s="3">
        <v>0.03</v>
      </c>
      <c r="U6580" s="2">
        <v>7.0200000000000005</v>
      </c>
      <c r="V6580" s="2">
        <v>2.1</v>
      </c>
      <c r="W6580" s="54">
        <f>_xlfn.XLOOKUP(M6580,Market!A:A,Market!F:F,0)</f>
        <v>0.08</v>
      </c>
      <c r="X6580" s="55">
        <f t="shared" si="818"/>
        <v>0.21060000000000001</v>
      </c>
      <c r="Y6580" s="55">
        <f t="shared" si="819"/>
        <v>4.92</v>
      </c>
      <c r="Z6580" s="54">
        <f t="shared" si="820"/>
        <v>0.70085470085470081</v>
      </c>
      <c r="AA6580" s="49" t="str">
        <f t="shared" ca="1" si="821"/>
        <v>N</v>
      </c>
      <c r="AB6580" s="49">
        <f t="shared" ca="1" si="822"/>
        <v>5</v>
      </c>
      <c r="AC6580" s="49" t="str">
        <f t="shared" ca="1" si="823"/>
        <v>N</v>
      </c>
    </row>
    <row r="6581" spans="1:29" x14ac:dyDescent="0.25">
      <c r="A6581">
        <v>4878</v>
      </c>
      <c r="B6581" s="9">
        <v>43571</v>
      </c>
      <c r="C6581" s="50" t="str">
        <f t="shared" si="816"/>
        <v>N</v>
      </c>
      <c r="D6581" s="52">
        <f>_xlfn.XLOOKUP(B6581,Cal_Date!B:B,Cal_Date!A:A,0)</f>
        <v>3</v>
      </c>
      <c r="E6581">
        <v>2019</v>
      </c>
      <c r="F6581" t="s">
        <v>122</v>
      </c>
      <c r="G6581" t="s">
        <v>129</v>
      </c>
      <c r="H6581" t="s">
        <v>11</v>
      </c>
      <c r="I6581" t="s">
        <v>11</v>
      </c>
      <c r="J6581" t="s">
        <v>15</v>
      </c>
      <c r="K6581" t="s">
        <v>42</v>
      </c>
      <c r="L6581">
        <v>1</v>
      </c>
      <c r="M6581">
        <v>1000</v>
      </c>
      <c r="O6581" t="s">
        <v>25</v>
      </c>
      <c r="R6581" t="s">
        <v>44</v>
      </c>
      <c r="S6581" s="49" t="str">
        <f t="shared" si="817"/>
        <v>Card</v>
      </c>
      <c r="T6581" s="3">
        <v>0.03</v>
      </c>
      <c r="U6581" s="2">
        <v>2.7</v>
      </c>
      <c r="V6581" s="2">
        <v>0.87</v>
      </c>
      <c r="W6581" s="54">
        <f>_xlfn.XLOOKUP(M6581,Market!A:A,Market!F:F,0)</f>
        <v>0.08</v>
      </c>
      <c r="X6581" s="55">
        <f t="shared" si="818"/>
        <v>8.1000000000000003E-2</v>
      </c>
      <c r="Y6581" s="55">
        <f t="shared" si="819"/>
        <v>1.83</v>
      </c>
      <c r="Z6581" s="54">
        <f t="shared" si="820"/>
        <v>0.67777777777777781</v>
      </c>
      <c r="AA6581" s="49" t="str">
        <f t="shared" ca="1" si="821"/>
        <v>N</v>
      </c>
      <c r="AB6581" s="49">
        <f t="shared" ca="1" si="822"/>
        <v>5</v>
      </c>
      <c r="AC6581" s="49" t="str">
        <f t="shared" ca="1" si="823"/>
        <v>N</v>
      </c>
    </row>
    <row r="6582" spans="1:29" x14ac:dyDescent="0.25">
      <c r="A6582">
        <v>4879</v>
      </c>
      <c r="B6582" s="9">
        <v>43571</v>
      </c>
      <c r="C6582" s="50" t="str">
        <f t="shared" si="816"/>
        <v>N</v>
      </c>
      <c r="D6582" s="52">
        <f>_xlfn.XLOOKUP(B6582,Cal_Date!B:B,Cal_Date!A:A,0)</f>
        <v>3</v>
      </c>
      <c r="E6582">
        <v>2019</v>
      </c>
      <c r="F6582" t="s">
        <v>122</v>
      </c>
      <c r="G6582" t="s">
        <v>129</v>
      </c>
      <c r="H6582" t="s">
        <v>11</v>
      </c>
      <c r="I6582" t="s">
        <v>11</v>
      </c>
      <c r="J6582" t="s">
        <v>15</v>
      </c>
      <c r="K6582" t="s">
        <v>42</v>
      </c>
      <c r="L6582">
        <v>1</v>
      </c>
      <c r="M6582">
        <v>1001</v>
      </c>
      <c r="O6582" t="s">
        <v>25</v>
      </c>
      <c r="R6582" t="s">
        <v>44</v>
      </c>
      <c r="S6582" s="49" t="str">
        <f t="shared" si="817"/>
        <v>Card</v>
      </c>
      <c r="T6582" s="3">
        <v>0.03</v>
      </c>
      <c r="U6582" s="2">
        <v>2.6500000000000004</v>
      </c>
      <c r="V6582" s="2">
        <v>0.87</v>
      </c>
      <c r="W6582" s="54">
        <f>_xlfn.XLOOKUP(M6582,Market!A:A,Market!F:F,0)</f>
        <v>0.06</v>
      </c>
      <c r="X6582" s="55">
        <f t="shared" si="818"/>
        <v>7.9500000000000001E-2</v>
      </c>
      <c r="Y6582" s="55">
        <f t="shared" si="819"/>
        <v>1.7800000000000002</v>
      </c>
      <c r="Z6582" s="54">
        <f t="shared" si="820"/>
        <v>0.67169811320754713</v>
      </c>
      <c r="AA6582" s="49" t="str">
        <f t="shared" ca="1" si="821"/>
        <v>N</v>
      </c>
      <c r="AB6582" s="49">
        <f t="shared" ca="1" si="822"/>
        <v>5</v>
      </c>
      <c r="AC6582" s="49" t="str">
        <f t="shared" ca="1" si="823"/>
        <v>N</v>
      </c>
    </row>
    <row r="6583" spans="1:29" x14ac:dyDescent="0.25">
      <c r="A6583">
        <v>4880</v>
      </c>
      <c r="B6583" s="9">
        <v>43571</v>
      </c>
      <c r="C6583" s="50" t="str">
        <f t="shared" si="816"/>
        <v>N</v>
      </c>
      <c r="D6583" s="52">
        <f>_xlfn.XLOOKUP(B6583,Cal_Date!B:B,Cal_Date!A:A,0)</f>
        <v>3</v>
      </c>
      <c r="E6583">
        <v>2019</v>
      </c>
      <c r="F6583" t="s">
        <v>122</v>
      </c>
      <c r="G6583" t="s">
        <v>129</v>
      </c>
      <c r="H6583" t="s">
        <v>48</v>
      </c>
      <c r="I6583" t="s">
        <v>18</v>
      </c>
      <c r="J6583" t="s">
        <v>10</v>
      </c>
      <c r="K6583" t="s">
        <v>43</v>
      </c>
      <c r="L6583">
        <v>1</v>
      </c>
      <c r="M6583">
        <v>1000</v>
      </c>
      <c r="O6583" t="s">
        <v>25</v>
      </c>
      <c r="R6583" t="s">
        <v>44</v>
      </c>
      <c r="S6583" s="49" t="str">
        <f t="shared" si="817"/>
        <v>Card</v>
      </c>
      <c r="T6583" s="3">
        <v>0.03</v>
      </c>
      <c r="U6583" s="2">
        <v>7.5600000000000005</v>
      </c>
      <c r="V6583" s="2">
        <v>1.46</v>
      </c>
      <c r="W6583" s="54">
        <f>_xlfn.XLOOKUP(M6583,Market!A:A,Market!F:F,0)</f>
        <v>0.08</v>
      </c>
      <c r="X6583" s="55">
        <f t="shared" si="818"/>
        <v>0.2268</v>
      </c>
      <c r="Y6583" s="55">
        <f t="shared" si="819"/>
        <v>6.1000000000000005</v>
      </c>
      <c r="Z6583" s="54">
        <f t="shared" si="820"/>
        <v>0.80687830687830686</v>
      </c>
      <c r="AA6583" s="49" t="str">
        <f t="shared" ca="1" si="821"/>
        <v>N</v>
      </c>
      <c r="AB6583" s="49">
        <f t="shared" ca="1" si="822"/>
        <v>5</v>
      </c>
      <c r="AC6583" s="49" t="str">
        <f t="shared" ca="1" si="823"/>
        <v>N</v>
      </c>
    </row>
    <row r="6584" spans="1:29" x14ac:dyDescent="0.25">
      <c r="A6584">
        <v>4881</v>
      </c>
      <c r="B6584" s="9">
        <v>43571</v>
      </c>
      <c r="C6584" s="50" t="str">
        <f t="shared" si="816"/>
        <v>N</v>
      </c>
      <c r="D6584" s="52">
        <f>_xlfn.XLOOKUP(B6584,Cal_Date!B:B,Cal_Date!A:A,0)</f>
        <v>3</v>
      </c>
      <c r="E6584">
        <v>2019</v>
      </c>
      <c r="F6584" t="s">
        <v>122</v>
      </c>
      <c r="G6584" t="s">
        <v>129</v>
      </c>
      <c r="H6584" t="s">
        <v>48</v>
      </c>
      <c r="I6584" t="s">
        <v>18</v>
      </c>
      <c r="J6584" t="s">
        <v>10</v>
      </c>
      <c r="K6584" t="s">
        <v>43</v>
      </c>
      <c r="L6584">
        <v>1</v>
      </c>
      <c r="M6584">
        <v>1000</v>
      </c>
      <c r="O6584" t="s">
        <v>25</v>
      </c>
      <c r="R6584" t="s">
        <v>44</v>
      </c>
      <c r="S6584" s="49" t="str">
        <f t="shared" si="817"/>
        <v>Card</v>
      </c>
      <c r="T6584" s="3">
        <v>0.03</v>
      </c>
      <c r="U6584" s="2">
        <v>7.5600000000000005</v>
      </c>
      <c r="V6584" s="2">
        <v>1.46</v>
      </c>
      <c r="W6584" s="54">
        <f>_xlfn.XLOOKUP(M6584,Market!A:A,Market!F:F,0)</f>
        <v>0.08</v>
      </c>
      <c r="X6584" s="55">
        <f t="shared" si="818"/>
        <v>0.2268</v>
      </c>
      <c r="Y6584" s="55">
        <f t="shared" si="819"/>
        <v>6.1000000000000005</v>
      </c>
      <c r="Z6584" s="54">
        <f t="shared" si="820"/>
        <v>0.80687830687830686</v>
      </c>
      <c r="AA6584" s="49" t="str">
        <f t="shared" ca="1" si="821"/>
        <v>N</v>
      </c>
      <c r="AB6584" s="49">
        <f t="shared" ca="1" si="822"/>
        <v>5</v>
      </c>
      <c r="AC6584" s="49" t="str">
        <f t="shared" ca="1" si="823"/>
        <v>N</v>
      </c>
    </row>
    <row r="6585" spans="1:29" x14ac:dyDescent="0.25">
      <c r="A6585">
        <v>4882</v>
      </c>
      <c r="B6585" s="9">
        <v>43571</v>
      </c>
      <c r="C6585" s="50" t="str">
        <f t="shared" si="816"/>
        <v>N</v>
      </c>
      <c r="D6585" s="52">
        <f>_xlfn.XLOOKUP(B6585,Cal_Date!B:B,Cal_Date!A:A,0)</f>
        <v>3</v>
      </c>
      <c r="E6585">
        <v>2019</v>
      </c>
      <c r="F6585" t="s">
        <v>122</v>
      </c>
      <c r="G6585" t="s">
        <v>129</v>
      </c>
      <c r="H6585" t="s">
        <v>14</v>
      </c>
      <c r="I6585" t="s">
        <v>18</v>
      </c>
      <c r="J6585" t="s">
        <v>15</v>
      </c>
      <c r="K6585" t="s">
        <v>43</v>
      </c>
      <c r="L6585">
        <v>2</v>
      </c>
      <c r="M6585">
        <v>1004</v>
      </c>
      <c r="O6585" t="s">
        <v>28</v>
      </c>
      <c r="R6585" t="s">
        <v>44</v>
      </c>
      <c r="S6585" s="49" t="str">
        <f t="shared" si="817"/>
        <v>Card</v>
      </c>
      <c r="T6585" s="3">
        <v>0.03</v>
      </c>
      <c r="U6585" s="2">
        <v>13.780000000000001</v>
      </c>
      <c r="V6585" s="2">
        <v>4.2</v>
      </c>
      <c r="W6585" s="54">
        <f>_xlfn.XLOOKUP(M6585,Market!A:A,Market!F:F,0)</f>
        <v>0.06</v>
      </c>
      <c r="X6585" s="55">
        <f t="shared" si="818"/>
        <v>0.41340000000000005</v>
      </c>
      <c r="Y6585" s="55">
        <f t="shared" si="819"/>
        <v>9.5800000000000018</v>
      </c>
      <c r="Z6585" s="54">
        <f t="shared" si="820"/>
        <v>0.69521044992743108</v>
      </c>
      <c r="AA6585" s="49" t="str">
        <f t="shared" ca="1" si="821"/>
        <v>N</v>
      </c>
      <c r="AB6585" s="49">
        <f t="shared" ca="1" si="822"/>
        <v>5</v>
      </c>
      <c r="AC6585" s="49" t="str">
        <f t="shared" ca="1" si="823"/>
        <v>N</v>
      </c>
    </row>
    <row r="6586" spans="1:29" x14ac:dyDescent="0.25">
      <c r="A6586">
        <v>4883</v>
      </c>
      <c r="B6586" s="9">
        <v>43571</v>
      </c>
      <c r="C6586" s="50" t="str">
        <f t="shared" si="816"/>
        <v>N</v>
      </c>
      <c r="D6586" s="52">
        <f>_xlfn.XLOOKUP(B6586,Cal_Date!B:B,Cal_Date!A:A,0)</f>
        <v>3</v>
      </c>
      <c r="E6586">
        <v>2019</v>
      </c>
      <c r="F6586" t="s">
        <v>122</v>
      </c>
      <c r="G6586" t="s">
        <v>129</v>
      </c>
      <c r="H6586" t="s">
        <v>14</v>
      </c>
      <c r="I6586" t="s">
        <v>13</v>
      </c>
      <c r="J6586" t="s">
        <v>15</v>
      </c>
      <c r="K6586" t="s">
        <v>43</v>
      </c>
      <c r="L6586">
        <v>2</v>
      </c>
      <c r="M6586">
        <v>1005</v>
      </c>
      <c r="O6586" t="s">
        <v>25</v>
      </c>
      <c r="R6586" t="s">
        <v>44</v>
      </c>
      <c r="S6586" s="49" t="str">
        <f t="shared" si="817"/>
        <v>Card</v>
      </c>
      <c r="T6586" s="3">
        <v>0.03</v>
      </c>
      <c r="U6586" s="2">
        <v>14.157</v>
      </c>
      <c r="V6586" s="2">
        <v>4.24</v>
      </c>
      <c r="W6586" s="54">
        <f>_xlfn.XLOOKUP(M6586,Market!A:A,Market!F:F,0)</f>
        <v>8.8999999999999996E-2</v>
      </c>
      <c r="X6586" s="55">
        <f t="shared" si="818"/>
        <v>0.42470999999999998</v>
      </c>
      <c r="Y6586" s="55">
        <f t="shared" si="819"/>
        <v>9.9169999999999998</v>
      </c>
      <c r="Z6586" s="54">
        <f t="shared" si="820"/>
        <v>0.70050151868333688</v>
      </c>
      <c r="AA6586" s="49" t="str">
        <f t="shared" ca="1" si="821"/>
        <v>N</v>
      </c>
      <c r="AB6586" s="49">
        <f t="shared" ca="1" si="822"/>
        <v>5</v>
      </c>
      <c r="AC6586" s="49" t="str">
        <f t="shared" ca="1" si="823"/>
        <v>N</v>
      </c>
    </row>
    <row r="6587" spans="1:29" x14ac:dyDescent="0.25">
      <c r="A6587">
        <v>4884</v>
      </c>
      <c r="B6587" s="9">
        <v>43571</v>
      </c>
      <c r="C6587" s="50" t="str">
        <f t="shared" si="816"/>
        <v>N</v>
      </c>
      <c r="D6587" s="52">
        <f>_xlfn.XLOOKUP(B6587,Cal_Date!B:B,Cal_Date!A:A,0)</f>
        <v>3</v>
      </c>
      <c r="E6587">
        <v>2019</v>
      </c>
      <c r="F6587" t="s">
        <v>122</v>
      </c>
      <c r="G6587" t="s">
        <v>129</v>
      </c>
      <c r="H6587" t="s">
        <v>11</v>
      </c>
      <c r="I6587" t="s">
        <v>11</v>
      </c>
      <c r="J6587" t="s">
        <v>15</v>
      </c>
      <c r="K6587" t="s">
        <v>42</v>
      </c>
      <c r="L6587">
        <v>1</v>
      </c>
      <c r="M6587">
        <v>1000</v>
      </c>
      <c r="O6587" t="s">
        <v>25</v>
      </c>
      <c r="R6587" t="s">
        <v>44</v>
      </c>
      <c r="S6587" s="49" t="str">
        <f t="shared" si="817"/>
        <v>Card</v>
      </c>
      <c r="T6587" s="3">
        <v>0.03</v>
      </c>
      <c r="U6587" s="2">
        <v>2.7</v>
      </c>
      <c r="V6587" s="2">
        <v>0.87</v>
      </c>
      <c r="W6587" s="54">
        <f>_xlfn.XLOOKUP(M6587,Market!A:A,Market!F:F,0)</f>
        <v>0.08</v>
      </c>
      <c r="X6587" s="55">
        <f t="shared" si="818"/>
        <v>8.1000000000000003E-2</v>
      </c>
      <c r="Y6587" s="55">
        <f t="shared" si="819"/>
        <v>1.83</v>
      </c>
      <c r="Z6587" s="54">
        <f t="shared" si="820"/>
        <v>0.67777777777777781</v>
      </c>
      <c r="AA6587" s="49" t="str">
        <f t="shared" ca="1" si="821"/>
        <v>N</v>
      </c>
      <c r="AB6587" s="49">
        <f t="shared" ca="1" si="822"/>
        <v>5</v>
      </c>
      <c r="AC6587" s="49" t="str">
        <f t="shared" ca="1" si="823"/>
        <v>N</v>
      </c>
    </row>
    <row r="6588" spans="1:29" x14ac:dyDescent="0.25">
      <c r="A6588">
        <v>4885</v>
      </c>
      <c r="B6588" s="9">
        <v>43571</v>
      </c>
      <c r="C6588" s="50" t="str">
        <f t="shared" si="816"/>
        <v>N</v>
      </c>
      <c r="D6588" s="52">
        <f>_xlfn.XLOOKUP(B6588,Cal_Date!B:B,Cal_Date!A:A,0)</f>
        <v>3</v>
      </c>
      <c r="E6588">
        <v>2019</v>
      </c>
      <c r="F6588" t="s">
        <v>122</v>
      </c>
      <c r="G6588" t="s">
        <v>129</v>
      </c>
      <c r="H6588" t="s">
        <v>11</v>
      </c>
      <c r="I6588" t="s">
        <v>11</v>
      </c>
      <c r="J6588" t="s">
        <v>15</v>
      </c>
      <c r="K6588" t="s">
        <v>42</v>
      </c>
      <c r="L6588">
        <v>1</v>
      </c>
      <c r="M6588">
        <v>1006</v>
      </c>
      <c r="O6588" t="s">
        <v>28</v>
      </c>
      <c r="R6588" t="s">
        <v>44</v>
      </c>
      <c r="S6588" s="49" t="str">
        <f t="shared" si="817"/>
        <v>Card</v>
      </c>
      <c r="T6588" s="3">
        <v>0.03</v>
      </c>
      <c r="U6588" s="2">
        <v>2.7225000000000001</v>
      </c>
      <c r="V6588" s="2">
        <v>0.87</v>
      </c>
      <c r="W6588" s="54">
        <f>_xlfn.XLOOKUP(M6588,Market!A:A,Market!F:F,0)</f>
        <v>8.8999999999999996E-2</v>
      </c>
      <c r="X6588" s="55">
        <f t="shared" si="818"/>
        <v>8.1674999999999998E-2</v>
      </c>
      <c r="Y6588" s="55">
        <f t="shared" si="819"/>
        <v>1.8525</v>
      </c>
      <c r="Z6588" s="54">
        <f t="shared" si="820"/>
        <v>0.68044077134986225</v>
      </c>
      <c r="AA6588" s="49" t="str">
        <f t="shared" ca="1" si="821"/>
        <v>N</v>
      </c>
      <c r="AB6588" s="49">
        <f t="shared" ca="1" si="822"/>
        <v>5</v>
      </c>
      <c r="AC6588" s="49" t="str">
        <f t="shared" ca="1" si="823"/>
        <v>N</v>
      </c>
    </row>
    <row r="6589" spans="1:29" x14ac:dyDescent="0.25">
      <c r="A6589">
        <v>4886</v>
      </c>
      <c r="B6589" s="9">
        <v>43571</v>
      </c>
      <c r="C6589" s="50" t="str">
        <f t="shared" si="816"/>
        <v>N</v>
      </c>
      <c r="D6589" s="52">
        <f>_xlfn.XLOOKUP(B6589,Cal_Date!B:B,Cal_Date!A:A,0)</f>
        <v>3</v>
      </c>
      <c r="E6589">
        <v>2019</v>
      </c>
      <c r="F6589" t="s">
        <v>122</v>
      </c>
      <c r="G6589" t="s">
        <v>129</v>
      </c>
      <c r="H6589" t="s">
        <v>11</v>
      </c>
      <c r="I6589" t="s">
        <v>11</v>
      </c>
      <c r="J6589" t="s">
        <v>15</v>
      </c>
      <c r="K6589" t="s">
        <v>42</v>
      </c>
      <c r="L6589">
        <v>1</v>
      </c>
      <c r="M6589">
        <v>1000</v>
      </c>
      <c r="O6589" t="s">
        <v>25</v>
      </c>
      <c r="R6589" t="s">
        <v>44</v>
      </c>
      <c r="S6589" s="49" t="str">
        <f t="shared" si="817"/>
        <v>Card</v>
      </c>
      <c r="T6589" s="3">
        <v>0.03</v>
      </c>
      <c r="U6589" s="2">
        <v>2.7</v>
      </c>
      <c r="V6589" s="2">
        <v>0.87</v>
      </c>
      <c r="W6589" s="54">
        <f>_xlfn.XLOOKUP(M6589,Market!A:A,Market!F:F,0)</f>
        <v>0.08</v>
      </c>
      <c r="X6589" s="55">
        <f t="shared" si="818"/>
        <v>8.1000000000000003E-2</v>
      </c>
      <c r="Y6589" s="55">
        <f t="shared" si="819"/>
        <v>1.83</v>
      </c>
      <c r="Z6589" s="54">
        <f t="shared" si="820"/>
        <v>0.67777777777777781</v>
      </c>
      <c r="AA6589" s="49" t="str">
        <f t="shared" ca="1" si="821"/>
        <v>N</v>
      </c>
      <c r="AB6589" s="49">
        <f t="shared" ca="1" si="822"/>
        <v>5</v>
      </c>
      <c r="AC6589" s="49" t="str">
        <f t="shared" ca="1" si="823"/>
        <v>N</v>
      </c>
    </row>
    <row r="6590" spans="1:29" x14ac:dyDescent="0.25">
      <c r="A6590">
        <v>4887</v>
      </c>
      <c r="B6590" s="9">
        <v>43571</v>
      </c>
      <c r="C6590" s="50" t="str">
        <f t="shared" si="816"/>
        <v>N</v>
      </c>
      <c r="D6590" s="52">
        <f>_xlfn.XLOOKUP(B6590,Cal_Date!B:B,Cal_Date!A:A,0)</f>
        <v>3</v>
      </c>
      <c r="E6590">
        <v>2019</v>
      </c>
      <c r="F6590" t="s">
        <v>122</v>
      </c>
      <c r="G6590" t="s">
        <v>129</v>
      </c>
      <c r="H6590" t="s">
        <v>48</v>
      </c>
      <c r="I6590" t="s">
        <v>18</v>
      </c>
      <c r="J6590" t="s">
        <v>10</v>
      </c>
      <c r="K6590" t="s">
        <v>43</v>
      </c>
      <c r="L6590">
        <v>2</v>
      </c>
      <c r="M6590">
        <v>1001</v>
      </c>
      <c r="O6590" t="s">
        <v>25</v>
      </c>
      <c r="R6590" t="s">
        <v>44</v>
      </c>
      <c r="S6590" s="49" t="str">
        <f t="shared" si="817"/>
        <v>Card</v>
      </c>
      <c r="T6590" s="3">
        <v>0.03</v>
      </c>
      <c r="U6590" s="2">
        <v>14.84</v>
      </c>
      <c r="V6590" s="2">
        <v>2.92</v>
      </c>
      <c r="W6590" s="54">
        <f>_xlfn.XLOOKUP(M6590,Market!A:A,Market!F:F,0)</f>
        <v>0.06</v>
      </c>
      <c r="X6590" s="55">
        <f t="shared" si="818"/>
        <v>0.44519999999999998</v>
      </c>
      <c r="Y6590" s="55">
        <f t="shared" si="819"/>
        <v>11.92</v>
      </c>
      <c r="Z6590" s="54">
        <f t="shared" si="820"/>
        <v>0.80323450134770891</v>
      </c>
      <c r="AA6590" s="49" t="str">
        <f t="shared" ca="1" si="821"/>
        <v>N</v>
      </c>
      <c r="AB6590" s="49">
        <f t="shared" ca="1" si="822"/>
        <v>5</v>
      </c>
      <c r="AC6590" s="49" t="str">
        <f t="shared" ca="1" si="823"/>
        <v>N</v>
      </c>
    </row>
    <row r="6591" spans="1:29" x14ac:dyDescent="0.25">
      <c r="A6591">
        <v>4888</v>
      </c>
      <c r="B6591" s="9">
        <v>43571</v>
      </c>
      <c r="C6591" s="50" t="str">
        <f t="shared" si="816"/>
        <v>N</v>
      </c>
      <c r="D6591" s="52">
        <f>_xlfn.XLOOKUP(B6591,Cal_Date!B:B,Cal_Date!A:A,0)</f>
        <v>3</v>
      </c>
      <c r="E6591">
        <v>2019</v>
      </c>
      <c r="F6591" t="s">
        <v>122</v>
      </c>
      <c r="G6591" t="s">
        <v>129</v>
      </c>
      <c r="H6591" t="s">
        <v>48</v>
      </c>
      <c r="I6591" t="s">
        <v>18</v>
      </c>
      <c r="J6591" t="s">
        <v>10</v>
      </c>
      <c r="K6591" t="s">
        <v>43</v>
      </c>
      <c r="L6591">
        <v>1</v>
      </c>
      <c r="M6591">
        <v>1008</v>
      </c>
      <c r="O6591" t="s">
        <v>28</v>
      </c>
      <c r="R6591" t="s">
        <v>44</v>
      </c>
      <c r="S6591" s="49" t="str">
        <f t="shared" si="817"/>
        <v>Card</v>
      </c>
      <c r="T6591" s="3">
        <v>0.03</v>
      </c>
      <c r="U6591" s="2">
        <v>7.6229999999999993</v>
      </c>
      <c r="V6591" s="2">
        <v>1.46</v>
      </c>
      <c r="W6591" s="54">
        <f>_xlfn.XLOOKUP(M6591,Market!A:A,Market!F:F,0)</f>
        <v>8.8999999999999996E-2</v>
      </c>
      <c r="X6591" s="55">
        <f t="shared" si="818"/>
        <v>0.22868999999999998</v>
      </c>
      <c r="Y6591" s="55">
        <f t="shared" si="819"/>
        <v>6.1629999999999994</v>
      </c>
      <c r="Z6591" s="54">
        <f t="shared" si="820"/>
        <v>0.80847435392889933</v>
      </c>
      <c r="AA6591" s="49" t="str">
        <f t="shared" ca="1" si="821"/>
        <v>N</v>
      </c>
      <c r="AB6591" s="49">
        <f t="shared" ca="1" si="822"/>
        <v>5</v>
      </c>
      <c r="AC6591" s="49" t="str">
        <f t="shared" ca="1" si="823"/>
        <v>N</v>
      </c>
    </row>
    <row r="6592" spans="1:29" x14ac:dyDescent="0.25">
      <c r="A6592">
        <v>4889</v>
      </c>
      <c r="B6592" s="9">
        <v>43571</v>
      </c>
      <c r="C6592" s="50" t="str">
        <f t="shared" si="816"/>
        <v>N</v>
      </c>
      <c r="D6592" s="52">
        <f>_xlfn.XLOOKUP(B6592,Cal_Date!B:B,Cal_Date!A:A,0)</f>
        <v>3</v>
      </c>
      <c r="E6592">
        <v>2019</v>
      </c>
      <c r="F6592" t="s">
        <v>122</v>
      </c>
      <c r="G6592" t="s">
        <v>129</v>
      </c>
      <c r="H6592" t="s">
        <v>11</v>
      </c>
      <c r="I6592" t="s">
        <v>11</v>
      </c>
      <c r="J6592" t="s">
        <v>15</v>
      </c>
      <c r="K6592" t="s">
        <v>42</v>
      </c>
      <c r="L6592">
        <v>2</v>
      </c>
      <c r="M6592">
        <v>1009</v>
      </c>
      <c r="O6592" t="s">
        <v>28</v>
      </c>
      <c r="R6592" t="s">
        <v>44</v>
      </c>
      <c r="S6592" s="49" t="str">
        <f t="shared" si="817"/>
        <v>Card</v>
      </c>
      <c r="T6592" s="3">
        <v>0.03</v>
      </c>
      <c r="U6592" s="2">
        <v>5.4450000000000003</v>
      </c>
      <c r="V6592" s="2">
        <v>1.74</v>
      </c>
      <c r="W6592" s="54">
        <f>_xlfn.XLOOKUP(M6592,Market!A:A,Market!F:F,0)</f>
        <v>8.8999999999999996E-2</v>
      </c>
      <c r="X6592" s="55">
        <f t="shared" si="818"/>
        <v>0.16335</v>
      </c>
      <c r="Y6592" s="55">
        <f t="shared" si="819"/>
        <v>3.7050000000000001</v>
      </c>
      <c r="Z6592" s="54">
        <f t="shared" si="820"/>
        <v>0.68044077134986225</v>
      </c>
      <c r="AA6592" s="49" t="str">
        <f t="shared" ca="1" si="821"/>
        <v>N</v>
      </c>
      <c r="AB6592" s="49">
        <f t="shared" ca="1" si="822"/>
        <v>5</v>
      </c>
      <c r="AC6592" s="49" t="str">
        <f t="shared" ca="1" si="823"/>
        <v>N</v>
      </c>
    </row>
    <row r="6593" spans="1:29" x14ac:dyDescent="0.25">
      <c r="A6593">
        <v>4890</v>
      </c>
      <c r="B6593" s="9">
        <v>43571</v>
      </c>
      <c r="C6593" s="50" t="str">
        <f t="shared" si="816"/>
        <v>N</v>
      </c>
      <c r="D6593" s="52">
        <f>_xlfn.XLOOKUP(B6593,Cal_Date!B:B,Cal_Date!A:A,0)</f>
        <v>3</v>
      </c>
      <c r="E6593">
        <v>2019</v>
      </c>
      <c r="F6593" t="s">
        <v>122</v>
      </c>
      <c r="G6593" t="s">
        <v>129</v>
      </c>
      <c r="H6593" t="s">
        <v>11</v>
      </c>
      <c r="I6593" t="s">
        <v>11</v>
      </c>
      <c r="J6593" t="s">
        <v>15</v>
      </c>
      <c r="K6593" t="s">
        <v>42</v>
      </c>
      <c r="L6593">
        <v>1</v>
      </c>
      <c r="M6593">
        <v>1001</v>
      </c>
      <c r="O6593" t="s">
        <v>25</v>
      </c>
      <c r="R6593" t="s">
        <v>44</v>
      </c>
      <c r="S6593" s="49" t="str">
        <f t="shared" si="817"/>
        <v>Card</v>
      </c>
      <c r="T6593" s="3">
        <v>0.03</v>
      </c>
      <c r="U6593" s="2">
        <v>2.6500000000000004</v>
      </c>
      <c r="V6593" s="2">
        <v>0.87</v>
      </c>
      <c r="W6593" s="54">
        <f>_xlfn.XLOOKUP(M6593,Market!A:A,Market!F:F,0)</f>
        <v>0.06</v>
      </c>
      <c r="X6593" s="55">
        <f t="shared" si="818"/>
        <v>7.9500000000000001E-2</v>
      </c>
      <c r="Y6593" s="55">
        <f t="shared" si="819"/>
        <v>1.7800000000000002</v>
      </c>
      <c r="Z6593" s="54">
        <f t="shared" si="820"/>
        <v>0.67169811320754713</v>
      </c>
      <c r="AA6593" s="49" t="str">
        <f t="shared" ca="1" si="821"/>
        <v>N</v>
      </c>
      <c r="AB6593" s="49">
        <f t="shared" ca="1" si="822"/>
        <v>5</v>
      </c>
      <c r="AC6593" s="49" t="str">
        <f t="shared" ca="1" si="823"/>
        <v>N</v>
      </c>
    </row>
    <row r="6594" spans="1:29" x14ac:dyDescent="0.25">
      <c r="A6594">
        <v>4891</v>
      </c>
      <c r="B6594" s="9">
        <v>43571</v>
      </c>
      <c r="C6594" s="50" t="str">
        <f t="shared" si="816"/>
        <v>N</v>
      </c>
      <c r="D6594" s="52">
        <f>_xlfn.XLOOKUP(B6594,Cal_Date!B:B,Cal_Date!A:A,0)</f>
        <v>3</v>
      </c>
      <c r="E6594">
        <v>2019</v>
      </c>
      <c r="F6594" t="s">
        <v>122</v>
      </c>
      <c r="G6594" t="s">
        <v>129</v>
      </c>
      <c r="H6594" t="s">
        <v>11</v>
      </c>
      <c r="I6594" t="s">
        <v>11</v>
      </c>
      <c r="J6594" t="s">
        <v>15</v>
      </c>
      <c r="K6594" t="s">
        <v>42</v>
      </c>
      <c r="L6594">
        <v>2</v>
      </c>
      <c r="M6594">
        <v>1001</v>
      </c>
      <c r="O6594" t="s">
        <v>25</v>
      </c>
      <c r="R6594" t="s">
        <v>44</v>
      </c>
      <c r="S6594" s="49" t="str">
        <f t="shared" si="817"/>
        <v>Card</v>
      </c>
      <c r="T6594" s="3">
        <v>0.03</v>
      </c>
      <c r="U6594" s="2">
        <v>5.3000000000000007</v>
      </c>
      <c r="V6594" s="2">
        <v>1.74</v>
      </c>
      <c r="W6594" s="54">
        <f>_xlfn.XLOOKUP(M6594,Market!A:A,Market!F:F,0)</f>
        <v>0.06</v>
      </c>
      <c r="X6594" s="55">
        <f t="shared" si="818"/>
        <v>0.159</v>
      </c>
      <c r="Y6594" s="55">
        <f t="shared" si="819"/>
        <v>3.5600000000000005</v>
      </c>
      <c r="Z6594" s="54">
        <f t="shared" si="820"/>
        <v>0.67169811320754713</v>
      </c>
      <c r="AA6594" s="49" t="str">
        <f t="shared" ca="1" si="821"/>
        <v>N</v>
      </c>
      <c r="AB6594" s="49">
        <f t="shared" ca="1" si="822"/>
        <v>5</v>
      </c>
      <c r="AC6594" s="49" t="str">
        <f t="shared" ca="1" si="823"/>
        <v>N</v>
      </c>
    </row>
    <row r="6595" spans="1:29" x14ac:dyDescent="0.25">
      <c r="A6595">
        <v>4892</v>
      </c>
      <c r="B6595" s="9">
        <v>43571</v>
      </c>
      <c r="C6595" s="50" t="str">
        <f t="shared" ref="C6595:C6658" si="824">IF(OR(B6595="04/01/2018"+0,B6595="04/02/2018"+0),"Y","N")</f>
        <v>N</v>
      </c>
      <c r="D6595" s="52">
        <f>_xlfn.XLOOKUP(B6595,Cal_Date!B:B,Cal_Date!A:A,0)</f>
        <v>3</v>
      </c>
      <c r="E6595">
        <v>2019</v>
      </c>
      <c r="F6595" t="s">
        <v>122</v>
      </c>
      <c r="G6595" t="s">
        <v>129</v>
      </c>
      <c r="H6595" t="s">
        <v>11</v>
      </c>
      <c r="I6595" t="s">
        <v>11</v>
      </c>
      <c r="J6595" t="s">
        <v>15</v>
      </c>
      <c r="K6595" t="s">
        <v>42</v>
      </c>
      <c r="L6595">
        <v>1</v>
      </c>
      <c r="M6595">
        <v>1001</v>
      </c>
      <c r="O6595" t="s">
        <v>25</v>
      </c>
      <c r="R6595" t="s">
        <v>47</v>
      </c>
      <c r="S6595" s="49" t="str">
        <f t="shared" ref="S6595:S6658" si="825">IF(R6595="Cash","Cash","Card")</f>
        <v>Card</v>
      </c>
      <c r="T6595" s="3">
        <v>3.5000000000000003E-2</v>
      </c>
      <c r="U6595" s="2">
        <v>2.6500000000000004</v>
      </c>
      <c r="V6595" s="2">
        <v>0.87</v>
      </c>
      <c r="W6595" s="54">
        <f>_xlfn.XLOOKUP(M6595,Market!A:A,Market!F:F,0)</f>
        <v>0.06</v>
      </c>
      <c r="X6595" s="55">
        <f t="shared" ref="X6595:X6658" si="826">T6595*U6595</f>
        <v>9.2750000000000027E-2</v>
      </c>
      <c r="Y6595" s="55">
        <f t="shared" ref="Y6595:Y6658" si="827">U6595-V6595</f>
        <v>1.7800000000000002</v>
      </c>
      <c r="Z6595" s="54">
        <f t="shared" ref="Z6595:Z6658" si="828">Y6595/U6595</f>
        <v>0.67169811320754713</v>
      </c>
      <c r="AA6595" s="49" t="str">
        <f t="shared" ref="AA6595:AA6658" ca="1" si="829">IF(DATEDIF(B6595,TODAY(),"y")&gt;5,"Y","N")</f>
        <v>N</v>
      </c>
      <c r="AB6595" s="49">
        <f t="shared" ref="AB6595:AB6658" ca="1" si="830">DATEDIF(B6595,TODAY(),"y")</f>
        <v>5</v>
      </c>
      <c r="AC6595" s="49" t="str">
        <f t="shared" ref="AC6595:AC6658" ca="1" si="831">IF(AB6595&gt;5,"Y","N")</f>
        <v>N</v>
      </c>
    </row>
    <row r="6596" spans="1:29" x14ac:dyDescent="0.25">
      <c r="A6596">
        <v>4893</v>
      </c>
      <c r="B6596" s="9">
        <v>43571</v>
      </c>
      <c r="C6596" s="50" t="str">
        <f t="shared" si="824"/>
        <v>N</v>
      </c>
      <c r="D6596" s="52">
        <f>_xlfn.XLOOKUP(B6596,Cal_Date!B:B,Cal_Date!A:A,0)</f>
        <v>3</v>
      </c>
      <c r="E6596">
        <v>2019</v>
      </c>
      <c r="F6596" t="s">
        <v>122</v>
      </c>
      <c r="G6596" t="s">
        <v>129</v>
      </c>
      <c r="H6596" t="s">
        <v>11</v>
      </c>
      <c r="I6596" t="s">
        <v>11</v>
      </c>
      <c r="J6596" t="s">
        <v>15</v>
      </c>
      <c r="K6596" t="s">
        <v>42</v>
      </c>
      <c r="L6596">
        <v>1</v>
      </c>
      <c r="M6596">
        <v>1002</v>
      </c>
      <c r="O6596" t="s">
        <v>28</v>
      </c>
      <c r="R6596" t="s">
        <v>47</v>
      </c>
      <c r="S6596" s="49" t="str">
        <f t="shared" si="825"/>
        <v>Card</v>
      </c>
      <c r="T6596" s="3">
        <v>3.5000000000000003E-2</v>
      </c>
      <c r="U6596" s="2">
        <v>2.6500000000000004</v>
      </c>
      <c r="V6596" s="2">
        <v>0.87</v>
      </c>
      <c r="W6596" s="54">
        <f>_xlfn.XLOOKUP(M6596,Market!A:A,Market!F:F,0)</f>
        <v>0.06</v>
      </c>
      <c r="X6596" s="55">
        <f t="shared" si="826"/>
        <v>9.2750000000000027E-2</v>
      </c>
      <c r="Y6596" s="55">
        <f t="shared" si="827"/>
        <v>1.7800000000000002</v>
      </c>
      <c r="Z6596" s="54">
        <f t="shared" si="828"/>
        <v>0.67169811320754713</v>
      </c>
      <c r="AA6596" s="49" t="str">
        <f t="shared" ca="1" si="829"/>
        <v>N</v>
      </c>
      <c r="AB6596" s="49">
        <f t="shared" ca="1" si="830"/>
        <v>5</v>
      </c>
      <c r="AC6596" s="49" t="str">
        <f t="shared" ca="1" si="831"/>
        <v>N</v>
      </c>
    </row>
    <row r="6597" spans="1:29" x14ac:dyDescent="0.25">
      <c r="A6597">
        <v>4894</v>
      </c>
      <c r="B6597" s="9">
        <v>43571</v>
      </c>
      <c r="C6597" s="50" t="str">
        <f t="shared" si="824"/>
        <v>N</v>
      </c>
      <c r="D6597" s="52">
        <f>_xlfn.XLOOKUP(B6597,Cal_Date!B:B,Cal_Date!A:A,0)</f>
        <v>3</v>
      </c>
      <c r="E6597">
        <v>2019</v>
      </c>
      <c r="F6597" t="s">
        <v>122</v>
      </c>
      <c r="G6597" t="s">
        <v>129</v>
      </c>
      <c r="H6597" t="s">
        <v>11</v>
      </c>
      <c r="I6597" t="s">
        <v>11</v>
      </c>
      <c r="J6597" t="s">
        <v>15</v>
      </c>
      <c r="K6597" t="s">
        <v>42</v>
      </c>
      <c r="L6597">
        <v>1</v>
      </c>
      <c r="M6597">
        <v>1003</v>
      </c>
      <c r="O6597" t="s">
        <v>25</v>
      </c>
      <c r="R6597" t="s">
        <v>47</v>
      </c>
      <c r="S6597" s="49" t="str">
        <f t="shared" si="825"/>
        <v>Card</v>
      </c>
      <c r="T6597" s="3">
        <v>3.5000000000000003E-2</v>
      </c>
      <c r="U6597" s="2">
        <v>2.6500000000000004</v>
      </c>
      <c r="V6597" s="2">
        <v>0.87</v>
      </c>
      <c r="W6597" s="54">
        <f>_xlfn.XLOOKUP(M6597,Market!A:A,Market!F:F,0)</f>
        <v>0.06</v>
      </c>
      <c r="X6597" s="55">
        <f t="shared" si="826"/>
        <v>9.2750000000000027E-2</v>
      </c>
      <c r="Y6597" s="55">
        <f t="shared" si="827"/>
        <v>1.7800000000000002</v>
      </c>
      <c r="Z6597" s="54">
        <f t="shared" si="828"/>
        <v>0.67169811320754713</v>
      </c>
      <c r="AA6597" s="49" t="str">
        <f t="shared" ca="1" si="829"/>
        <v>N</v>
      </c>
      <c r="AB6597" s="49">
        <f t="shared" ca="1" si="830"/>
        <v>5</v>
      </c>
      <c r="AC6597" s="49" t="str">
        <f t="shared" ca="1" si="831"/>
        <v>N</v>
      </c>
    </row>
    <row r="6598" spans="1:29" x14ac:dyDescent="0.25">
      <c r="A6598">
        <v>4895</v>
      </c>
      <c r="B6598" s="9">
        <v>43571</v>
      </c>
      <c r="C6598" s="50" t="str">
        <f t="shared" si="824"/>
        <v>N</v>
      </c>
      <c r="D6598" s="52">
        <f>_xlfn.XLOOKUP(B6598,Cal_Date!B:B,Cal_Date!A:A,0)</f>
        <v>3</v>
      </c>
      <c r="E6598">
        <v>2019</v>
      </c>
      <c r="F6598" t="s">
        <v>122</v>
      </c>
      <c r="G6598" t="s">
        <v>129</v>
      </c>
      <c r="H6598" t="s">
        <v>14</v>
      </c>
      <c r="I6598" t="s">
        <v>18</v>
      </c>
      <c r="J6598" t="s">
        <v>15</v>
      </c>
      <c r="K6598" t="s">
        <v>43</v>
      </c>
      <c r="L6598">
        <v>1</v>
      </c>
      <c r="M6598">
        <v>1003</v>
      </c>
      <c r="O6598" t="s">
        <v>25</v>
      </c>
      <c r="R6598" t="s">
        <v>44</v>
      </c>
      <c r="S6598" s="49" t="str">
        <f t="shared" si="825"/>
        <v>Card</v>
      </c>
      <c r="T6598" s="3">
        <v>0.03</v>
      </c>
      <c r="U6598" s="2">
        <v>6.8900000000000006</v>
      </c>
      <c r="V6598" s="2">
        <v>2.1</v>
      </c>
      <c r="W6598" s="54">
        <f>_xlfn.XLOOKUP(M6598,Market!A:A,Market!F:F,0)</f>
        <v>0.06</v>
      </c>
      <c r="X6598" s="55">
        <f t="shared" si="826"/>
        <v>0.20670000000000002</v>
      </c>
      <c r="Y6598" s="55">
        <f t="shared" si="827"/>
        <v>4.7900000000000009</v>
      </c>
      <c r="Z6598" s="54">
        <f t="shared" si="828"/>
        <v>0.69521044992743108</v>
      </c>
      <c r="AA6598" s="49" t="str">
        <f t="shared" ca="1" si="829"/>
        <v>N</v>
      </c>
      <c r="AB6598" s="49">
        <f t="shared" ca="1" si="830"/>
        <v>5</v>
      </c>
      <c r="AC6598" s="49" t="str">
        <f t="shared" ca="1" si="831"/>
        <v>N</v>
      </c>
    </row>
    <row r="6599" spans="1:29" x14ac:dyDescent="0.25">
      <c r="A6599">
        <v>4896</v>
      </c>
      <c r="B6599" s="9">
        <v>43571</v>
      </c>
      <c r="C6599" s="50" t="str">
        <f t="shared" si="824"/>
        <v>N</v>
      </c>
      <c r="D6599" s="52">
        <f>_xlfn.XLOOKUP(B6599,Cal_Date!B:B,Cal_Date!A:A,0)</f>
        <v>3</v>
      </c>
      <c r="E6599">
        <v>2019</v>
      </c>
      <c r="F6599" t="s">
        <v>122</v>
      </c>
      <c r="G6599" t="s">
        <v>129</v>
      </c>
      <c r="H6599" t="s">
        <v>14</v>
      </c>
      <c r="I6599" t="s">
        <v>18</v>
      </c>
      <c r="J6599" t="s">
        <v>15</v>
      </c>
      <c r="K6599" t="s">
        <v>43</v>
      </c>
      <c r="L6599">
        <v>2</v>
      </c>
      <c r="M6599">
        <v>1003</v>
      </c>
      <c r="O6599" t="s">
        <v>25</v>
      </c>
      <c r="R6599" t="s">
        <v>44</v>
      </c>
      <c r="S6599" s="49" t="str">
        <f t="shared" si="825"/>
        <v>Card</v>
      </c>
      <c r="T6599" s="3">
        <v>0.03</v>
      </c>
      <c r="U6599" s="2">
        <v>13.780000000000001</v>
      </c>
      <c r="V6599" s="2">
        <v>4.2</v>
      </c>
      <c r="W6599" s="54">
        <f>_xlfn.XLOOKUP(M6599,Market!A:A,Market!F:F,0)</f>
        <v>0.06</v>
      </c>
      <c r="X6599" s="55">
        <f t="shared" si="826"/>
        <v>0.41340000000000005</v>
      </c>
      <c r="Y6599" s="55">
        <f t="shared" si="827"/>
        <v>9.5800000000000018</v>
      </c>
      <c r="Z6599" s="54">
        <f t="shared" si="828"/>
        <v>0.69521044992743108</v>
      </c>
      <c r="AA6599" s="49" t="str">
        <f t="shared" ca="1" si="829"/>
        <v>N</v>
      </c>
      <c r="AB6599" s="49">
        <f t="shared" ca="1" si="830"/>
        <v>5</v>
      </c>
      <c r="AC6599" s="49" t="str">
        <f t="shared" ca="1" si="831"/>
        <v>N</v>
      </c>
    </row>
    <row r="6600" spans="1:29" x14ac:dyDescent="0.25">
      <c r="A6600">
        <v>4897</v>
      </c>
      <c r="B6600" s="9">
        <v>43571</v>
      </c>
      <c r="C6600" s="50" t="str">
        <f t="shared" si="824"/>
        <v>N</v>
      </c>
      <c r="D6600" s="52">
        <f>_xlfn.XLOOKUP(B6600,Cal_Date!B:B,Cal_Date!A:A,0)</f>
        <v>3</v>
      </c>
      <c r="E6600">
        <v>2019</v>
      </c>
      <c r="F6600" t="s">
        <v>122</v>
      </c>
      <c r="G6600" t="s">
        <v>129</v>
      </c>
      <c r="H6600" t="s">
        <v>14</v>
      </c>
      <c r="I6600" t="s">
        <v>18</v>
      </c>
      <c r="J6600" t="s">
        <v>15</v>
      </c>
      <c r="K6600" t="s">
        <v>43</v>
      </c>
      <c r="L6600">
        <v>1</v>
      </c>
      <c r="M6600">
        <v>1004</v>
      </c>
      <c r="O6600" t="s">
        <v>28</v>
      </c>
      <c r="R6600" t="s">
        <v>44</v>
      </c>
      <c r="S6600" s="49" t="str">
        <f t="shared" si="825"/>
        <v>Card</v>
      </c>
      <c r="T6600" s="3">
        <v>0.03</v>
      </c>
      <c r="U6600" s="2">
        <v>6.8900000000000006</v>
      </c>
      <c r="V6600" s="2">
        <v>2.1</v>
      </c>
      <c r="W6600" s="54">
        <f>_xlfn.XLOOKUP(M6600,Market!A:A,Market!F:F,0)</f>
        <v>0.06</v>
      </c>
      <c r="X6600" s="55">
        <f t="shared" si="826"/>
        <v>0.20670000000000002</v>
      </c>
      <c r="Y6600" s="55">
        <f t="shared" si="827"/>
        <v>4.7900000000000009</v>
      </c>
      <c r="Z6600" s="54">
        <f t="shared" si="828"/>
        <v>0.69521044992743108</v>
      </c>
      <c r="AA6600" s="49" t="str">
        <f t="shared" ca="1" si="829"/>
        <v>N</v>
      </c>
      <c r="AB6600" s="49">
        <f t="shared" ca="1" si="830"/>
        <v>5</v>
      </c>
      <c r="AC6600" s="49" t="str">
        <f t="shared" ca="1" si="831"/>
        <v>N</v>
      </c>
    </row>
    <row r="6601" spans="1:29" x14ac:dyDescent="0.25">
      <c r="A6601">
        <v>4898</v>
      </c>
      <c r="B6601" s="9">
        <v>43571</v>
      </c>
      <c r="C6601" s="50" t="str">
        <f t="shared" si="824"/>
        <v>N</v>
      </c>
      <c r="D6601" s="52">
        <f>_xlfn.XLOOKUP(B6601,Cal_Date!B:B,Cal_Date!A:A,0)</f>
        <v>3</v>
      </c>
      <c r="E6601">
        <v>2019</v>
      </c>
      <c r="F6601" t="s">
        <v>122</v>
      </c>
      <c r="G6601" t="s">
        <v>129</v>
      </c>
      <c r="H6601" t="s">
        <v>14</v>
      </c>
      <c r="I6601" t="s">
        <v>13</v>
      </c>
      <c r="J6601" t="s">
        <v>15</v>
      </c>
      <c r="K6601" t="s">
        <v>43</v>
      </c>
      <c r="L6601">
        <v>1</v>
      </c>
      <c r="M6601">
        <v>1005</v>
      </c>
      <c r="O6601" t="s">
        <v>25</v>
      </c>
      <c r="R6601" t="s">
        <v>44</v>
      </c>
      <c r="S6601" s="49" t="str">
        <f t="shared" si="825"/>
        <v>Card</v>
      </c>
      <c r="T6601" s="3">
        <v>0.03</v>
      </c>
      <c r="U6601" s="2">
        <v>7.0785</v>
      </c>
      <c r="V6601" s="2">
        <v>2.12</v>
      </c>
      <c r="W6601" s="54">
        <f>_xlfn.XLOOKUP(M6601,Market!A:A,Market!F:F,0)</f>
        <v>8.8999999999999996E-2</v>
      </c>
      <c r="X6601" s="55">
        <f t="shared" si="826"/>
        <v>0.21235499999999999</v>
      </c>
      <c r="Y6601" s="55">
        <f t="shared" si="827"/>
        <v>4.9584999999999999</v>
      </c>
      <c r="Z6601" s="54">
        <f t="shared" si="828"/>
        <v>0.70050151868333688</v>
      </c>
      <c r="AA6601" s="49" t="str">
        <f t="shared" ca="1" si="829"/>
        <v>N</v>
      </c>
      <c r="AB6601" s="49">
        <f t="shared" ca="1" si="830"/>
        <v>5</v>
      </c>
      <c r="AC6601" s="49" t="str">
        <f t="shared" ca="1" si="831"/>
        <v>N</v>
      </c>
    </row>
    <row r="6602" spans="1:29" x14ac:dyDescent="0.25">
      <c r="A6602">
        <v>4899</v>
      </c>
      <c r="B6602" s="9">
        <v>43571</v>
      </c>
      <c r="C6602" s="50" t="str">
        <f t="shared" si="824"/>
        <v>N</v>
      </c>
      <c r="D6602" s="52">
        <f>_xlfn.XLOOKUP(B6602,Cal_Date!B:B,Cal_Date!A:A,0)</f>
        <v>3</v>
      </c>
      <c r="E6602">
        <v>2019</v>
      </c>
      <c r="F6602" t="s">
        <v>122</v>
      </c>
      <c r="G6602" t="s">
        <v>129</v>
      </c>
      <c r="H6602" t="s">
        <v>14</v>
      </c>
      <c r="I6602" t="s">
        <v>13</v>
      </c>
      <c r="J6602" t="s">
        <v>15</v>
      </c>
      <c r="K6602" t="s">
        <v>43</v>
      </c>
      <c r="L6602">
        <v>1</v>
      </c>
      <c r="M6602">
        <v>1005</v>
      </c>
      <c r="O6602" t="s">
        <v>25</v>
      </c>
      <c r="R6602" t="s">
        <v>44</v>
      </c>
      <c r="S6602" s="49" t="str">
        <f t="shared" si="825"/>
        <v>Card</v>
      </c>
      <c r="T6602" s="3">
        <v>0.03</v>
      </c>
      <c r="U6602" s="2">
        <v>7.0785</v>
      </c>
      <c r="V6602" s="2">
        <v>2.12</v>
      </c>
      <c r="W6602" s="54">
        <f>_xlfn.XLOOKUP(M6602,Market!A:A,Market!F:F,0)</f>
        <v>8.8999999999999996E-2</v>
      </c>
      <c r="X6602" s="55">
        <f t="shared" si="826"/>
        <v>0.21235499999999999</v>
      </c>
      <c r="Y6602" s="55">
        <f t="shared" si="827"/>
        <v>4.9584999999999999</v>
      </c>
      <c r="Z6602" s="54">
        <f t="shared" si="828"/>
        <v>0.70050151868333688</v>
      </c>
      <c r="AA6602" s="49" t="str">
        <f t="shared" ca="1" si="829"/>
        <v>N</v>
      </c>
      <c r="AB6602" s="49">
        <f t="shared" ca="1" si="830"/>
        <v>5</v>
      </c>
      <c r="AC6602" s="49" t="str">
        <f t="shared" ca="1" si="831"/>
        <v>N</v>
      </c>
    </row>
    <row r="6603" spans="1:29" x14ac:dyDescent="0.25">
      <c r="A6603">
        <v>4900</v>
      </c>
      <c r="B6603" s="9">
        <v>43571</v>
      </c>
      <c r="C6603" s="50" t="str">
        <f t="shared" si="824"/>
        <v>N</v>
      </c>
      <c r="D6603" s="52">
        <f>_xlfn.XLOOKUP(B6603,Cal_Date!B:B,Cal_Date!A:A,0)</f>
        <v>3</v>
      </c>
      <c r="E6603">
        <v>2019</v>
      </c>
      <c r="F6603" t="s">
        <v>122</v>
      </c>
      <c r="G6603" t="s">
        <v>129</v>
      </c>
      <c r="H6603" t="s">
        <v>11</v>
      </c>
      <c r="I6603" t="s">
        <v>11</v>
      </c>
      <c r="J6603" t="s">
        <v>15</v>
      </c>
      <c r="K6603" t="s">
        <v>42</v>
      </c>
      <c r="L6603">
        <v>1</v>
      </c>
      <c r="M6603">
        <v>1003</v>
      </c>
      <c r="O6603" t="s">
        <v>25</v>
      </c>
      <c r="R6603" t="s">
        <v>44</v>
      </c>
      <c r="S6603" s="49" t="str">
        <f t="shared" si="825"/>
        <v>Card</v>
      </c>
      <c r="T6603" s="3">
        <v>0.03</v>
      </c>
      <c r="U6603" s="2">
        <v>2.6500000000000004</v>
      </c>
      <c r="V6603" s="2">
        <v>0.87</v>
      </c>
      <c r="W6603" s="54">
        <f>_xlfn.XLOOKUP(M6603,Market!A:A,Market!F:F,0)</f>
        <v>0.06</v>
      </c>
      <c r="X6603" s="55">
        <f t="shared" si="826"/>
        <v>7.9500000000000001E-2</v>
      </c>
      <c r="Y6603" s="55">
        <f t="shared" si="827"/>
        <v>1.7800000000000002</v>
      </c>
      <c r="Z6603" s="54">
        <f t="shared" si="828"/>
        <v>0.67169811320754713</v>
      </c>
      <c r="AA6603" s="49" t="str">
        <f t="shared" ca="1" si="829"/>
        <v>N</v>
      </c>
      <c r="AB6603" s="49">
        <f t="shared" ca="1" si="830"/>
        <v>5</v>
      </c>
      <c r="AC6603" s="49" t="str">
        <f t="shared" ca="1" si="831"/>
        <v>N</v>
      </c>
    </row>
    <row r="6604" spans="1:29" x14ac:dyDescent="0.25">
      <c r="A6604">
        <v>4901</v>
      </c>
      <c r="B6604" s="9">
        <v>43571</v>
      </c>
      <c r="C6604" s="50" t="str">
        <f t="shared" si="824"/>
        <v>N</v>
      </c>
      <c r="D6604" s="52">
        <f>_xlfn.XLOOKUP(B6604,Cal_Date!B:B,Cal_Date!A:A,0)</f>
        <v>3</v>
      </c>
      <c r="E6604">
        <v>2019</v>
      </c>
      <c r="F6604" t="s">
        <v>122</v>
      </c>
      <c r="G6604" t="s">
        <v>129</v>
      </c>
      <c r="H6604" t="s">
        <v>48</v>
      </c>
      <c r="I6604" t="s">
        <v>18</v>
      </c>
      <c r="J6604" t="s">
        <v>10</v>
      </c>
      <c r="K6604" t="s">
        <v>43</v>
      </c>
      <c r="L6604">
        <v>1</v>
      </c>
      <c r="M6604">
        <v>1007</v>
      </c>
      <c r="O6604" t="s">
        <v>28</v>
      </c>
      <c r="R6604" t="s">
        <v>44</v>
      </c>
      <c r="S6604" s="49" t="str">
        <f t="shared" si="825"/>
        <v>Card</v>
      </c>
      <c r="T6604" s="3">
        <v>0.03</v>
      </c>
      <c r="U6604" s="2">
        <v>7.6229999999999993</v>
      </c>
      <c r="V6604" s="2">
        <v>1.46</v>
      </c>
      <c r="W6604" s="54">
        <f>_xlfn.XLOOKUP(M6604,Market!A:A,Market!F:F,0)</f>
        <v>8.8999999999999996E-2</v>
      </c>
      <c r="X6604" s="55">
        <f t="shared" si="826"/>
        <v>0.22868999999999998</v>
      </c>
      <c r="Y6604" s="55">
        <f t="shared" si="827"/>
        <v>6.1629999999999994</v>
      </c>
      <c r="Z6604" s="54">
        <f t="shared" si="828"/>
        <v>0.80847435392889933</v>
      </c>
      <c r="AA6604" s="49" t="str">
        <f t="shared" ca="1" si="829"/>
        <v>N</v>
      </c>
      <c r="AB6604" s="49">
        <f t="shared" ca="1" si="830"/>
        <v>5</v>
      </c>
      <c r="AC6604" s="49" t="str">
        <f t="shared" ca="1" si="831"/>
        <v>N</v>
      </c>
    </row>
    <row r="6605" spans="1:29" x14ac:dyDescent="0.25">
      <c r="A6605">
        <v>4902</v>
      </c>
      <c r="B6605" s="9">
        <v>43572</v>
      </c>
      <c r="C6605" s="50" t="str">
        <f t="shared" si="824"/>
        <v>N</v>
      </c>
      <c r="D6605" s="52">
        <f>_xlfn.XLOOKUP(B6605,Cal_Date!B:B,Cal_Date!A:A,0)</f>
        <v>3</v>
      </c>
      <c r="E6605">
        <v>2019</v>
      </c>
      <c r="F6605" t="s">
        <v>123</v>
      </c>
      <c r="G6605" t="s">
        <v>129</v>
      </c>
      <c r="H6605" t="s">
        <v>48</v>
      </c>
      <c r="I6605" t="s">
        <v>18</v>
      </c>
      <c r="J6605" t="s">
        <v>10</v>
      </c>
      <c r="K6605" t="s">
        <v>43</v>
      </c>
      <c r="L6605">
        <v>2</v>
      </c>
      <c r="M6605">
        <v>1006</v>
      </c>
      <c r="O6605" t="s">
        <v>28</v>
      </c>
      <c r="R6605" t="s">
        <v>44</v>
      </c>
      <c r="S6605" s="49" t="str">
        <f t="shared" si="825"/>
        <v>Card</v>
      </c>
      <c r="T6605" s="3">
        <v>0.03</v>
      </c>
      <c r="U6605" s="2">
        <v>15.245999999999999</v>
      </c>
      <c r="V6605" s="2">
        <v>2.92</v>
      </c>
      <c r="W6605" s="54">
        <f>_xlfn.XLOOKUP(M6605,Market!A:A,Market!F:F,0)</f>
        <v>8.8999999999999996E-2</v>
      </c>
      <c r="X6605" s="55">
        <f t="shared" si="826"/>
        <v>0.45737999999999995</v>
      </c>
      <c r="Y6605" s="55">
        <f t="shared" si="827"/>
        <v>12.325999999999999</v>
      </c>
      <c r="Z6605" s="54">
        <f t="shared" si="828"/>
        <v>0.80847435392889933</v>
      </c>
      <c r="AA6605" s="49" t="str">
        <f t="shared" ca="1" si="829"/>
        <v>N</v>
      </c>
      <c r="AB6605" s="49">
        <f t="shared" ca="1" si="830"/>
        <v>5</v>
      </c>
      <c r="AC6605" s="49" t="str">
        <f t="shared" ca="1" si="831"/>
        <v>N</v>
      </c>
    </row>
    <row r="6606" spans="1:29" x14ac:dyDescent="0.25">
      <c r="A6606">
        <v>4903</v>
      </c>
      <c r="B6606" s="9">
        <v>43572</v>
      </c>
      <c r="C6606" s="50" t="str">
        <f t="shared" si="824"/>
        <v>N</v>
      </c>
      <c r="D6606" s="52">
        <f>_xlfn.XLOOKUP(B6606,Cal_Date!B:B,Cal_Date!A:A,0)</f>
        <v>3</v>
      </c>
      <c r="E6606">
        <v>2019</v>
      </c>
      <c r="F6606" t="s">
        <v>123</v>
      </c>
      <c r="G6606" t="s">
        <v>129</v>
      </c>
      <c r="H6606" t="s">
        <v>14</v>
      </c>
      <c r="I6606" t="s">
        <v>13</v>
      </c>
      <c r="J6606" t="s">
        <v>15</v>
      </c>
      <c r="K6606" t="s">
        <v>43</v>
      </c>
      <c r="L6606">
        <v>2</v>
      </c>
      <c r="M6606">
        <v>1006</v>
      </c>
      <c r="O6606" t="s">
        <v>28</v>
      </c>
      <c r="R6606" t="s">
        <v>44</v>
      </c>
      <c r="S6606" s="49" t="str">
        <f t="shared" si="825"/>
        <v>Card</v>
      </c>
      <c r="T6606" s="3">
        <v>0.03</v>
      </c>
      <c r="U6606" s="2">
        <v>14.157</v>
      </c>
      <c r="V6606" s="2">
        <v>4.24</v>
      </c>
      <c r="W6606" s="54">
        <f>_xlfn.XLOOKUP(M6606,Market!A:A,Market!F:F,0)</f>
        <v>8.8999999999999996E-2</v>
      </c>
      <c r="X6606" s="55">
        <f t="shared" si="826"/>
        <v>0.42470999999999998</v>
      </c>
      <c r="Y6606" s="55">
        <f t="shared" si="827"/>
        <v>9.9169999999999998</v>
      </c>
      <c r="Z6606" s="54">
        <f t="shared" si="828"/>
        <v>0.70050151868333688</v>
      </c>
      <c r="AA6606" s="49" t="str">
        <f t="shared" ca="1" si="829"/>
        <v>N</v>
      </c>
      <c r="AB6606" s="49">
        <f t="shared" ca="1" si="830"/>
        <v>5</v>
      </c>
      <c r="AC6606" s="49" t="str">
        <f t="shared" ca="1" si="831"/>
        <v>N</v>
      </c>
    </row>
    <row r="6607" spans="1:29" x14ac:dyDescent="0.25">
      <c r="A6607">
        <v>4904</v>
      </c>
      <c r="B6607" s="9">
        <v>43572</v>
      </c>
      <c r="C6607" s="50" t="str">
        <f t="shared" si="824"/>
        <v>N</v>
      </c>
      <c r="D6607" s="52">
        <f>_xlfn.XLOOKUP(B6607,Cal_Date!B:B,Cal_Date!A:A,0)</f>
        <v>3</v>
      </c>
      <c r="E6607">
        <v>2019</v>
      </c>
      <c r="F6607" t="s">
        <v>123</v>
      </c>
      <c r="G6607" t="s">
        <v>129</v>
      </c>
      <c r="H6607" t="s">
        <v>14</v>
      </c>
      <c r="I6607" t="s">
        <v>18</v>
      </c>
      <c r="J6607" t="s">
        <v>15</v>
      </c>
      <c r="K6607" t="s">
        <v>43</v>
      </c>
      <c r="L6607">
        <v>1</v>
      </c>
      <c r="M6607">
        <v>1006</v>
      </c>
      <c r="O6607" t="s">
        <v>28</v>
      </c>
      <c r="R6607" t="s">
        <v>44</v>
      </c>
      <c r="S6607" s="49" t="str">
        <f t="shared" si="825"/>
        <v>Card</v>
      </c>
      <c r="T6607" s="3">
        <v>0.03</v>
      </c>
      <c r="U6607" s="2">
        <v>7.0785</v>
      </c>
      <c r="V6607" s="2">
        <v>2.1</v>
      </c>
      <c r="W6607" s="54">
        <f>_xlfn.XLOOKUP(M6607,Market!A:A,Market!F:F,0)</f>
        <v>8.8999999999999996E-2</v>
      </c>
      <c r="X6607" s="55">
        <f t="shared" si="826"/>
        <v>0.21235499999999999</v>
      </c>
      <c r="Y6607" s="55">
        <f t="shared" si="827"/>
        <v>4.9785000000000004</v>
      </c>
      <c r="Z6607" s="54">
        <f t="shared" si="828"/>
        <v>0.70332697605424888</v>
      </c>
      <c r="AA6607" s="49" t="str">
        <f t="shared" ca="1" si="829"/>
        <v>N</v>
      </c>
      <c r="AB6607" s="49">
        <f t="shared" ca="1" si="830"/>
        <v>5</v>
      </c>
      <c r="AC6607" s="49" t="str">
        <f t="shared" ca="1" si="831"/>
        <v>N</v>
      </c>
    </row>
    <row r="6608" spans="1:29" x14ac:dyDescent="0.25">
      <c r="A6608">
        <v>4905</v>
      </c>
      <c r="B6608" s="9">
        <v>43572</v>
      </c>
      <c r="C6608" s="50" t="str">
        <f t="shared" si="824"/>
        <v>N</v>
      </c>
      <c r="D6608" s="52">
        <f>_xlfn.XLOOKUP(B6608,Cal_Date!B:B,Cal_Date!A:A,0)</f>
        <v>3</v>
      </c>
      <c r="E6608">
        <v>2019</v>
      </c>
      <c r="F6608" t="s">
        <v>123</v>
      </c>
      <c r="G6608" t="s">
        <v>129</v>
      </c>
      <c r="H6608" t="s">
        <v>14</v>
      </c>
      <c r="I6608" t="s">
        <v>18</v>
      </c>
      <c r="J6608" t="s">
        <v>15</v>
      </c>
      <c r="K6608" t="s">
        <v>43</v>
      </c>
      <c r="L6608">
        <v>1</v>
      </c>
      <c r="M6608">
        <v>1004</v>
      </c>
      <c r="O6608" t="s">
        <v>28</v>
      </c>
      <c r="R6608" t="s">
        <v>44</v>
      </c>
      <c r="S6608" s="49" t="str">
        <f t="shared" si="825"/>
        <v>Card</v>
      </c>
      <c r="T6608" s="3">
        <v>0.03</v>
      </c>
      <c r="U6608" s="2">
        <v>7.42</v>
      </c>
      <c r="V6608" s="2">
        <v>2.2200000000000002</v>
      </c>
      <c r="W6608" s="54">
        <f>_xlfn.XLOOKUP(M6608,Market!A:A,Market!F:F,0)</f>
        <v>0.06</v>
      </c>
      <c r="X6608" s="55">
        <f t="shared" si="826"/>
        <v>0.22259999999999999</v>
      </c>
      <c r="Y6608" s="55">
        <f t="shared" si="827"/>
        <v>5.1999999999999993</v>
      </c>
      <c r="Z6608" s="54">
        <f t="shared" si="828"/>
        <v>0.70080862533692712</v>
      </c>
      <c r="AA6608" s="49" t="str">
        <f t="shared" ca="1" si="829"/>
        <v>N</v>
      </c>
      <c r="AB6608" s="49">
        <f t="shared" ca="1" si="830"/>
        <v>5</v>
      </c>
      <c r="AC6608" s="49" t="str">
        <f t="shared" ca="1" si="831"/>
        <v>N</v>
      </c>
    </row>
    <row r="6609" spans="1:29" x14ac:dyDescent="0.25">
      <c r="A6609">
        <v>4906</v>
      </c>
      <c r="B6609" s="9">
        <v>43572</v>
      </c>
      <c r="C6609" s="50" t="str">
        <f t="shared" si="824"/>
        <v>N</v>
      </c>
      <c r="D6609" s="52">
        <f>_xlfn.XLOOKUP(B6609,Cal_Date!B:B,Cal_Date!A:A,0)</f>
        <v>3</v>
      </c>
      <c r="E6609">
        <v>2019</v>
      </c>
      <c r="F6609" t="s">
        <v>123</v>
      </c>
      <c r="G6609" t="s">
        <v>129</v>
      </c>
      <c r="H6609" t="s">
        <v>11</v>
      </c>
      <c r="I6609" t="s">
        <v>13</v>
      </c>
      <c r="J6609" t="s">
        <v>15</v>
      </c>
      <c r="K6609" t="s">
        <v>42</v>
      </c>
      <c r="L6609">
        <v>1</v>
      </c>
      <c r="M6609">
        <v>1004</v>
      </c>
      <c r="O6609" t="s">
        <v>28</v>
      </c>
      <c r="R6609" t="s">
        <v>44</v>
      </c>
      <c r="S6609" s="49" t="str">
        <f t="shared" si="825"/>
        <v>Card</v>
      </c>
      <c r="T6609" s="3">
        <v>0.03</v>
      </c>
      <c r="U6609" s="2">
        <v>2.6500000000000004</v>
      </c>
      <c r="V6609" s="2">
        <v>1.42</v>
      </c>
      <c r="W6609" s="54">
        <f>_xlfn.XLOOKUP(M6609,Market!A:A,Market!F:F,0)</f>
        <v>0.06</v>
      </c>
      <c r="X6609" s="55">
        <f t="shared" si="826"/>
        <v>7.9500000000000001E-2</v>
      </c>
      <c r="Y6609" s="55">
        <f t="shared" si="827"/>
        <v>1.2300000000000004</v>
      </c>
      <c r="Z6609" s="54">
        <f t="shared" si="828"/>
        <v>0.46415094339622653</v>
      </c>
      <c r="AA6609" s="49" t="str">
        <f t="shared" ca="1" si="829"/>
        <v>N</v>
      </c>
      <c r="AB6609" s="49">
        <f t="shared" ca="1" si="830"/>
        <v>5</v>
      </c>
      <c r="AC6609" s="49" t="str">
        <f t="shared" ca="1" si="831"/>
        <v>N</v>
      </c>
    </row>
    <row r="6610" spans="1:29" x14ac:dyDescent="0.25">
      <c r="A6610">
        <v>4907</v>
      </c>
      <c r="B6610" s="9">
        <v>43572</v>
      </c>
      <c r="C6610" s="50" t="str">
        <f t="shared" si="824"/>
        <v>N</v>
      </c>
      <c r="D6610" s="52">
        <f>_xlfn.XLOOKUP(B6610,Cal_Date!B:B,Cal_Date!A:A,0)</f>
        <v>3</v>
      </c>
      <c r="E6610">
        <v>2019</v>
      </c>
      <c r="F6610" t="s">
        <v>123</v>
      </c>
      <c r="G6610" t="s">
        <v>129</v>
      </c>
      <c r="H6610" t="s">
        <v>11</v>
      </c>
      <c r="I6610" t="s">
        <v>11</v>
      </c>
      <c r="J6610" t="s">
        <v>15</v>
      </c>
      <c r="K6610" t="s">
        <v>42</v>
      </c>
      <c r="L6610">
        <v>2</v>
      </c>
      <c r="M6610">
        <v>1000</v>
      </c>
      <c r="O6610" t="s">
        <v>25</v>
      </c>
      <c r="R6610" t="s">
        <v>44</v>
      </c>
      <c r="S6610" s="49" t="str">
        <f t="shared" si="825"/>
        <v>Card</v>
      </c>
      <c r="T6610" s="3">
        <v>0.03</v>
      </c>
      <c r="U6610" s="2">
        <v>5.4</v>
      </c>
      <c r="V6610" s="2">
        <v>1.74</v>
      </c>
      <c r="W6610" s="54">
        <f>_xlfn.XLOOKUP(M6610,Market!A:A,Market!F:F,0)</f>
        <v>0.08</v>
      </c>
      <c r="X6610" s="55">
        <f t="shared" si="826"/>
        <v>0.16200000000000001</v>
      </c>
      <c r="Y6610" s="55">
        <f t="shared" si="827"/>
        <v>3.66</v>
      </c>
      <c r="Z6610" s="54">
        <f t="shared" si="828"/>
        <v>0.67777777777777781</v>
      </c>
      <c r="AA6610" s="49" t="str">
        <f t="shared" ca="1" si="829"/>
        <v>N</v>
      </c>
      <c r="AB6610" s="49">
        <f t="shared" ca="1" si="830"/>
        <v>5</v>
      </c>
      <c r="AC6610" s="49" t="str">
        <f t="shared" ca="1" si="831"/>
        <v>N</v>
      </c>
    </row>
    <row r="6611" spans="1:29" x14ac:dyDescent="0.25">
      <c r="A6611">
        <v>4908</v>
      </c>
      <c r="B6611" s="9">
        <v>43572</v>
      </c>
      <c r="C6611" s="50" t="str">
        <f t="shared" si="824"/>
        <v>N</v>
      </c>
      <c r="D6611" s="52">
        <f>_xlfn.XLOOKUP(B6611,Cal_Date!B:B,Cal_Date!A:A,0)</f>
        <v>3</v>
      </c>
      <c r="E6611">
        <v>2019</v>
      </c>
      <c r="F6611" t="s">
        <v>123</v>
      </c>
      <c r="G6611" t="s">
        <v>129</v>
      </c>
      <c r="H6611" t="s">
        <v>11</v>
      </c>
      <c r="I6611" t="s">
        <v>11</v>
      </c>
      <c r="J6611" t="s">
        <v>15</v>
      </c>
      <c r="K6611" t="s">
        <v>42</v>
      </c>
      <c r="L6611">
        <v>1</v>
      </c>
      <c r="M6611">
        <v>1000</v>
      </c>
      <c r="O6611" t="s">
        <v>25</v>
      </c>
      <c r="R6611" t="s">
        <v>44</v>
      </c>
      <c r="S6611" s="49" t="str">
        <f t="shared" si="825"/>
        <v>Card</v>
      </c>
      <c r="T6611" s="3">
        <v>0.03</v>
      </c>
      <c r="U6611" s="2">
        <v>2.7</v>
      </c>
      <c r="V6611" s="2">
        <v>0.87</v>
      </c>
      <c r="W6611" s="54">
        <f>_xlfn.XLOOKUP(M6611,Market!A:A,Market!F:F,0)</f>
        <v>0.08</v>
      </c>
      <c r="X6611" s="55">
        <f t="shared" si="826"/>
        <v>8.1000000000000003E-2</v>
      </c>
      <c r="Y6611" s="55">
        <f t="shared" si="827"/>
        <v>1.83</v>
      </c>
      <c r="Z6611" s="54">
        <f t="shared" si="828"/>
        <v>0.67777777777777781</v>
      </c>
      <c r="AA6611" s="49" t="str">
        <f t="shared" ca="1" si="829"/>
        <v>N</v>
      </c>
      <c r="AB6611" s="49">
        <f t="shared" ca="1" si="830"/>
        <v>5</v>
      </c>
      <c r="AC6611" s="49" t="str">
        <f t="shared" ca="1" si="831"/>
        <v>N</v>
      </c>
    </row>
    <row r="6612" spans="1:29" x14ac:dyDescent="0.25">
      <c r="A6612">
        <v>4909</v>
      </c>
      <c r="B6612" s="9">
        <v>43572</v>
      </c>
      <c r="C6612" s="50" t="str">
        <f t="shared" si="824"/>
        <v>N</v>
      </c>
      <c r="D6612" s="52">
        <f>_xlfn.XLOOKUP(B6612,Cal_Date!B:B,Cal_Date!A:A,0)</f>
        <v>3</v>
      </c>
      <c r="E6612">
        <v>2019</v>
      </c>
      <c r="F6612" t="s">
        <v>123</v>
      </c>
      <c r="G6612" t="s">
        <v>129</v>
      </c>
      <c r="H6612" t="s">
        <v>48</v>
      </c>
      <c r="I6612" t="s">
        <v>18</v>
      </c>
      <c r="J6612" t="s">
        <v>10</v>
      </c>
      <c r="K6612" t="s">
        <v>43</v>
      </c>
      <c r="L6612">
        <v>2</v>
      </c>
      <c r="M6612">
        <v>1000</v>
      </c>
      <c r="O6612" t="s">
        <v>25</v>
      </c>
      <c r="R6612" t="s">
        <v>44</v>
      </c>
      <c r="S6612" s="49" t="str">
        <f t="shared" si="825"/>
        <v>Card</v>
      </c>
      <c r="T6612" s="3">
        <v>0.03</v>
      </c>
      <c r="U6612" s="2">
        <v>15.120000000000001</v>
      </c>
      <c r="V6612" s="2">
        <v>2.92</v>
      </c>
      <c r="W6612" s="54">
        <f>_xlfn.XLOOKUP(M6612,Market!A:A,Market!F:F,0)</f>
        <v>0.08</v>
      </c>
      <c r="X6612" s="55">
        <f t="shared" si="826"/>
        <v>0.4536</v>
      </c>
      <c r="Y6612" s="55">
        <f t="shared" si="827"/>
        <v>12.200000000000001</v>
      </c>
      <c r="Z6612" s="54">
        <f t="shared" si="828"/>
        <v>0.80687830687830686</v>
      </c>
      <c r="AA6612" s="49" t="str">
        <f t="shared" ca="1" si="829"/>
        <v>N</v>
      </c>
      <c r="AB6612" s="49">
        <f t="shared" ca="1" si="830"/>
        <v>5</v>
      </c>
      <c r="AC6612" s="49" t="str">
        <f t="shared" ca="1" si="831"/>
        <v>N</v>
      </c>
    </row>
    <row r="6613" spans="1:29" x14ac:dyDescent="0.25">
      <c r="A6613">
        <v>4910</v>
      </c>
      <c r="B6613" s="9">
        <v>43572</v>
      </c>
      <c r="C6613" s="50" t="str">
        <f t="shared" si="824"/>
        <v>N</v>
      </c>
      <c r="D6613" s="52">
        <f>_xlfn.XLOOKUP(B6613,Cal_Date!B:B,Cal_Date!A:A,0)</f>
        <v>3</v>
      </c>
      <c r="E6613">
        <v>2019</v>
      </c>
      <c r="F6613" t="s">
        <v>123</v>
      </c>
      <c r="G6613" t="s">
        <v>129</v>
      </c>
      <c r="H6613" t="s">
        <v>48</v>
      </c>
      <c r="I6613" t="s">
        <v>18</v>
      </c>
      <c r="J6613" t="s">
        <v>10</v>
      </c>
      <c r="K6613" t="s">
        <v>43</v>
      </c>
      <c r="L6613">
        <v>1</v>
      </c>
      <c r="M6613">
        <v>1008</v>
      </c>
      <c r="O6613" t="s">
        <v>28</v>
      </c>
      <c r="R6613" t="s">
        <v>44</v>
      </c>
      <c r="S6613" s="49" t="str">
        <f t="shared" si="825"/>
        <v>Card</v>
      </c>
      <c r="T6613" s="3">
        <v>0.03</v>
      </c>
      <c r="U6613" s="2">
        <v>7.6229999999999993</v>
      </c>
      <c r="V6613" s="2">
        <v>1.46</v>
      </c>
      <c r="W6613" s="54">
        <f>_xlfn.XLOOKUP(M6613,Market!A:A,Market!F:F,0)</f>
        <v>8.8999999999999996E-2</v>
      </c>
      <c r="X6613" s="55">
        <f t="shared" si="826"/>
        <v>0.22868999999999998</v>
      </c>
      <c r="Y6613" s="55">
        <f t="shared" si="827"/>
        <v>6.1629999999999994</v>
      </c>
      <c r="Z6613" s="54">
        <f t="shared" si="828"/>
        <v>0.80847435392889933</v>
      </c>
      <c r="AA6613" s="49" t="str">
        <f t="shared" ca="1" si="829"/>
        <v>N</v>
      </c>
      <c r="AB6613" s="49">
        <f t="shared" ca="1" si="830"/>
        <v>5</v>
      </c>
      <c r="AC6613" s="49" t="str">
        <f t="shared" ca="1" si="831"/>
        <v>N</v>
      </c>
    </row>
    <row r="6614" spans="1:29" x14ac:dyDescent="0.25">
      <c r="A6614">
        <v>4911</v>
      </c>
      <c r="B6614" s="9">
        <v>43572</v>
      </c>
      <c r="C6614" s="50" t="str">
        <f t="shared" si="824"/>
        <v>N</v>
      </c>
      <c r="D6614" s="52">
        <f>_xlfn.XLOOKUP(B6614,Cal_Date!B:B,Cal_Date!A:A,0)</f>
        <v>3</v>
      </c>
      <c r="E6614">
        <v>2019</v>
      </c>
      <c r="F6614" t="s">
        <v>123</v>
      </c>
      <c r="G6614" t="s">
        <v>129</v>
      </c>
      <c r="H6614" t="s">
        <v>48</v>
      </c>
      <c r="I6614" t="s">
        <v>18</v>
      </c>
      <c r="J6614" t="s">
        <v>10</v>
      </c>
      <c r="K6614" t="s">
        <v>43</v>
      </c>
      <c r="L6614">
        <v>2</v>
      </c>
      <c r="M6614">
        <v>1008</v>
      </c>
      <c r="O6614" t="s">
        <v>28</v>
      </c>
      <c r="R6614" t="s">
        <v>44</v>
      </c>
      <c r="S6614" s="49" t="str">
        <f t="shared" si="825"/>
        <v>Card</v>
      </c>
      <c r="T6614" s="3">
        <v>0.03</v>
      </c>
      <c r="U6614" s="2">
        <v>15.245999999999999</v>
      </c>
      <c r="V6614" s="2">
        <v>2.92</v>
      </c>
      <c r="W6614" s="54">
        <f>_xlfn.XLOOKUP(M6614,Market!A:A,Market!F:F,0)</f>
        <v>8.8999999999999996E-2</v>
      </c>
      <c r="X6614" s="55">
        <f t="shared" si="826"/>
        <v>0.45737999999999995</v>
      </c>
      <c r="Y6614" s="55">
        <f t="shared" si="827"/>
        <v>12.325999999999999</v>
      </c>
      <c r="Z6614" s="54">
        <f t="shared" si="828"/>
        <v>0.80847435392889933</v>
      </c>
      <c r="AA6614" s="49" t="str">
        <f t="shared" ca="1" si="829"/>
        <v>N</v>
      </c>
      <c r="AB6614" s="49">
        <f t="shared" ca="1" si="830"/>
        <v>5</v>
      </c>
      <c r="AC6614" s="49" t="str">
        <f t="shared" ca="1" si="831"/>
        <v>N</v>
      </c>
    </row>
    <row r="6615" spans="1:29" x14ac:dyDescent="0.25">
      <c r="A6615">
        <v>4912</v>
      </c>
      <c r="B6615" s="9">
        <v>43572</v>
      </c>
      <c r="C6615" s="50" t="str">
        <f t="shared" si="824"/>
        <v>N</v>
      </c>
      <c r="D6615" s="52">
        <f>_xlfn.XLOOKUP(B6615,Cal_Date!B:B,Cal_Date!A:A,0)</f>
        <v>3</v>
      </c>
      <c r="E6615">
        <v>2019</v>
      </c>
      <c r="F6615" t="s">
        <v>123</v>
      </c>
      <c r="G6615" t="s">
        <v>129</v>
      </c>
      <c r="H6615" t="s">
        <v>14</v>
      </c>
      <c r="I6615" t="s">
        <v>18</v>
      </c>
      <c r="J6615" t="s">
        <v>15</v>
      </c>
      <c r="K6615" t="s">
        <v>43</v>
      </c>
      <c r="L6615">
        <v>1</v>
      </c>
      <c r="M6615">
        <v>1009</v>
      </c>
      <c r="O6615" t="s">
        <v>28</v>
      </c>
      <c r="R6615" t="s">
        <v>44</v>
      </c>
      <c r="S6615" s="49" t="str">
        <f t="shared" si="825"/>
        <v>Card</v>
      </c>
      <c r="T6615" s="3">
        <v>0.03</v>
      </c>
      <c r="U6615" s="2">
        <v>7.0785</v>
      </c>
      <c r="V6615" s="2">
        <v>2.1</v>
      </c>
      <c r="W6615" s="54">
        <f>_xlfn.XLOOKUP(M6615,Market!A:A,Market!F:F,0)</f>
        <v>8.8999999999999996E-2</v>
      </c>
      <c r="X6615" s="55">
        <f t="shared" si="826"/>
        <v>0.21235499999999999</v>
      </c>
      <c r="Y6615" s="55">
        <f t="shared" si="827"/>
        <v>4.9785000000000004</v>
      </c>
      <c r="Z6615" s="54">
        <f t="shared" si="828"/>
        <v>0.70332697605424888</v>
      </c>
      <c r="AA6615" s="49" t="str">
        <f t="shared" ca="1" si="829"/>
        <v>N</v>
      </c>
      <c r="AB6615" s="49">
        <f t="shared" ca="1" si="830"/>
        <v>5</v>
      </c>
      <c r="AC6615" s="49" t="str">
        <f t="shared" ca="1" si="831"/>
        <v>N</v>
      </c>
    </row>
    <row r="6616" spans="1:29" x14ac:dyDescent="0.25">
      <c r="A6616">
        <v>4913</v>
      </c>
      <c r="B6616" s="9">
        <v>43572</v>
      </c>
      <c r="C6616" s="50" t="str">
        <f t="shared" si="824"/>
        <v>N</v>
      </c>
      <c r="D6616" s="52">
        <f>_xlfn.XLOOKUP(B6616,Cal_Date!B:B,Cal_Date!A:A,0)</f>
        <v>3</v>
      </c>
      <c r="E6616">
        <v>2019</v>
      </c>
      <c r="F6616" t="s">
        <v>123</v>
      </c>
      <c r="G6616" t="s">
        <v>129</v>
      </c>
      <c r="H6616" t="s">
        <v>14</v>
      </c>
      <c r="I6616" t="s">
        <v>18</v>
      </c>
      <c r="J6616" t="s">
        <v>15</v>
      </c>
      <c r="K6616" t="s">
        <v>43</v>
      </c>
      <c r="L6616">
        <v>1</v>
      </c>
      <c r="M6616">
        <v>1010</v>
      </c>
      <c r="O6616" t="s">
        <v>25</v>
      </c>
      <c r="R6616" t="s">
        <v>44</v>
      </c>
      <c r="S6616" s="49" t="str">
        <f t="shared" si="825"/>
        <v>Card</v>
      </c>
      <c r="T6616" s="3">
        <v>0.03</v>
      </c>
      <c r="U6616" s="2">
        <v>7.0200000000000005</v>
      </c>
      <c r="V6616" s="2">
        <v>2.1</v>
      </c>
      <c r="W6616" s="54">
        <f>_xlfn.XLOOKUP(M6616,Market!A:A,Market!F:F,0)</f>
        <v>0.08</v>
      </c>
      <c r="X6616" s="55">
        <f t="shared" si="826"/>
        <v>0.21060000000000001</v>
      </c>
      <c r="Y6616" s="55">
        <f t="shared" si="827"/>
        <v>4.92</v>
      </c>
      <c r="Z6616" s="54">
        <f t="shared" si="828"/>
        <v>0.70085470085470081</v>
      </c>
      <c r="AA6616" s="49" t="str">
        <f t="shared" ca="1" si="829"/>
        <v>N</v>
      </c>
      <c r="AB6616" s="49">
        <f t="shared" ca="1" si="830"/>
        <v>5</v>
      </c>
      <c r="AC6616" s="49" t="str">
        <f t="shared" ca="1" si="831"/>
        <v>N</v>
      </c>
    </row>
    <row r="6617" spans="1:29" x14ac:dyDescent="0.25">
      <c r="A6617">
        <v>4914</v>
      </c>
      <c r="B6617" s="9">
        <v>43572</v>
      </c>
      <c r="C6617" s="50" t="str">
        <f t="shared" si="824"/>
        <v>N</v>
      </c>
      <c r="D6617" s="52">
        <f>_xlfn.XLOOKUP(B6617,Cal_Date!B:B,Cal_Date!A:A,0)</f>
        <v>3</v>
      </c>
      <c r="E6617">
        <v>2019</v>
      </c>
      <c r="F6617" t="s">
        <v>123</v>
      </c>
      <c r="G6617" t="s">
        <v>129</v>
      </c>
      <c r="H6617" t="s">
        <v>11</v>
      </c>
      <c r="I6617" t="s">
        <v>11</v>
      </c>
      <c r="J6617" t="s">
        <v>15</v>
      </c>
      <c r="K6617" t="s">
        <v>42</v>
      </c>
      <c r="L6617">
        <v>1</v>
      </c>
      <c r="M6617">
        <v>1008</v>
      </c>
      <c r="O6617" t="s">
        <v>28</v>
      </c>
      <c r="R6617" t="s">
        <v>44</v>
      </c>
      <c r="S6617" s="49" t="str">
        <f t="shared" si="825"/>
        <v>Card</v>
      </c>
      <c r="T6617" s="3">
        <v>0.03</v>
      </c>
      <c r="U6617" s="2">
        <v>2.7225000000000001</v>
      </c>
      <c r="V6617" s="2">
        <v>0.87</v>
      </c>
      <c r="W6617" s="54">
        <f>_xlfn.XLOOKUP(M6617,Market!A:A,Market!F:F,0)</f>
        <v>8.8999999999999996E-2</v>
      </c>
      <c r="X6617" s="55">
        <f t="shared" si="826"/>
        <v>8.1674999999999998E-2</v>
      </c>
      <c r="Y6617" s="55">
        <f t="shared" si="827"/>
        <v>1.8525</v>
      </c>
      <c r="Z6617" s="54">
        <f t="shared" si="828"/>
        <v>0.68044077134986225</v>
      </c>
      <c r="AA6617" s="49" t="str">
        <f t="shared" ca="1" si="829"/>
        <v>N</v>
      </c>
      <c r="AB6617" s="49">
        <f t="shared" ca="1" si="830"/>
        <v>5</v>
      </c>
      <c r="AC6617" s="49" t="str">
        <f t="shared" ca="1" si="831"/>
        <v>N</v>
      </c>
    </row>
    <row r="6618" spans="1:29" x14ac:dyDescent="0.25">
      <c r="A6618">
        <v>4915</v>
      </c>
      <c r="B6618" s="9">
        <v>43572</v>
      </c>
      <c r="C6618" s="50" t="str">
        <f t="shared" si="824"/>
        <v>N</v>
      </c>
      <c r="D6618" s="52">
        <f>_xlfn.XLOOKUP(B6618,Cal_Date!B:B,Cal_Date!A:A,0)</f>
        <v>3</v>
      </c>
      <c r="E6618">
        <v>2019</v>
      </c>
      <c r="F6618" t="s">
        <v>123</v>
      </c>
      <c r="G6618" t="s">
        <v>129</v>
      </c>
      <c r="H6618" t="s">
        <v>11</v>
      </c>
      <c r="I6618" t="s">
        <v>11</v>
      </c>
      <c r="J6618" t="s">
        <v>15</v>
      </c>
      <c r="K6618" t="s">
        <v>42</v>
      </c>
      <c r="L6618">
        <v>1</v>
      </c>
      <c r="M6618">
        <v>1008</v>
      </c>
      <c r="O6618" t="s">
        <v>28</v>
      </c>
      <c r="R6618" t="s">
        <v>44</v>
      </c>
      <c r="S6618" s="49" t="str">
        <f t="shared" si="825"/>
        <v>Card</v>
      </c>
      <c r="T6618" s="3">
        <v>0.03</v>
      </c>
      <c r="U6618" s="2">
        <v>2.7225000000000001</v>
      </c>
      <c r="V6618" s="2">
        <v>0.87</v>
      </c>
      <c r="W6618" s="54">
        <f>_xlfn.XLOOKUP(M6618,Market!A:A,Market!F:F,0)</f>
        <v>8.8999999999999996E-2</v>
      </c>
      <c r="X6618" s="55">
        <f t="shared" si="826"/>
        <v>8.1674999999999998E-2</v>
      </c>
      <c r="Y6618" s="55">
        <f t="shared" si="827"/>
        <v>1.8525</v>
      </c>
      <c r="Z6618" s="54">
        <f t="shared" si="828"/>
        <v>0.68044077134986225</v>
      </c>
      <c r="AA6618" s="49" t="str">
        <f t="shared" ca="1" si="829"/>
        <v>N</v>
      </c>
      <c r="AB6618" s="49">
        <f t="shared" ca="1" si="830"/>
        <v>5</v>
      </c>
      <c r="AC6618" s="49" t="str">
        <f t="shared" ca="1" si="831"/>
        <v>N</v>
      </c>
    </row>
    <row r="6619" spans="1:29" x14ac:dyDescent="0.25">
      <c r="A6619">
        <v>4916</v>
      </c>
      <c r="B6619" s="9">
        <v>43572</v>
      </c>
      <c r="C6619" s="50" t="str">
        <f t="shared" si="824"/>
        <v>N</v>
      </c>
      <c r="D6619" s="52">
        <f>_xlfn.XLOOKUP(B6619,Cal_Date!B:B,Cal_Date!A:A,0)</f>
        <v>3</v>
      </c>
      <c r="E6619">
        <v>2019</v>
      </c>
      <c r="F6619" t="s">
        <v>123</v>
      </c>
      <c r="G6619" t="s">
        <v>129</v>
      </c>
      <c r="H6619" t="s">
        <v>11</v>
      </c>
      <c r="I6619" t="s">
        <v>13</v>
      </c>
      <c r="J6619" t="s">
        <v>15</v>
      </c>
      <c r="K6619" t="s">
        <v>42</v>
      </c>
      <c r="L6619">
        <v>2</v>
      </c>
      <c r="M6619">
        <v>1008</v>
      </c>
      <c r="O6619" t="s">
        <v>28</v>
      </c>
      <c r="R6619" t="s">
        <v>44</v>
      </c>
      <c r="S6619" s="49" t="str">
        <f t="shared" si="825"/>
        <v>Card</v>
      </c>
      <c r="T6619" s="3">
        <v>0.03</v>
      </c>
      <c r="U6619" s="2">
        <v>5.4450000000000003</v>
      </c>
      <c r="V6619" s="2">
        <v>2.84</v>
      </c>
      <c r="W6619" s="54">
        <f>_xlfn.XLOOKUP(M6619,Market!A:A,Market!F:F,0)</f>
        <v>8.8999999999999996E-2</v>
      </c>
      <c r="X6619" s="55">
        <f t="shared" si="826"/>
        <v>0.16335</v>
      </c>
      <c r="Y6619" s="55">
        <f t="shared" si="827"/>
        <v>2.6050000000000004</v>
      </c>
      <c r="Z6619" s="54">
        <f t="shared" si="828"/>
        <v>0.47842056932966032</v>
      </c>
      <c r="AA6619" s="49" t="str">
        <f t="shared" ca="1" si="829"/>
        <v>N</v>
      </c>
      <c r="AB6619" s="49">
        <f t="shared" ca="1" si="830"/>
        <v>5</v>
      </c>
      <c r="AC6619" s="49" t="str">
        <f t="shared" ca="1" si="831"/>
        <v>N</v>
      </c>
    </row>
    <row r="6620" spans="1:29" x14ac:dyDescent="0.25">
      <c r="A6620">
        <v>4917</v>
      </c>
      <c r="B6620" s="9">
        <v>43572</v>
      </c>
      <c r="C6620" s="50" t="str">
        <f t="shared" si="824"/>
        <v>N</v>
      </c>
      <c r="D6620" s="52">
        <f>_xlfn.XLOOKUP(B6620,Cal_Date!B:B,Cal_Date!A:A,0)</f>
        <v>3</v>
      </c>
      <c r="E6620">
        <v>2019</v>
      </c>
      <c r="F6620" t="s">
        <v>123</v>
      </c>
      <c r="G6620" t="s">
        <v>129</v>
      </c>
      <c r="H6620" t="s">
        <v>11</v>
      </c>
      <c r="I6620" t="s">
        <v>13</v>
      </c>
      <c r="J6620" t="s">
        <v>15</v>
      </c>
      <c r="K6620" t="s">
        <v>42</v>
      </c>
      <c r="L6620">
        <v>1</v>
      </c>
      <c r="M6620">
        <v>1004</v>
      </c>
      <c r="O6620" t="s">
        <v>28</v>
      </c>
      <c r="R6620" t="s">
        <v>44</v>
      </c>
      <c r="S6620" s="49" t="str">
        <f t="shared" si="825"/>
        <v>Card</v>
      </c>
      <c r="T6620" s="3">
        <v>0.03</v>
      </c>
      <c r="U6620" s="2">
        <v>2.6500000000000004</v>
      </c>
      <c r="V6620" s="2">
        <v>1.42</v>
      </c>
      <c r="W6620" s="54">
        <f>_xlfn.XLOOKUP(M6620,Market!A:A,Market!F:F,0)</f>
        <v>0.06</v>
      </c>
      <c r="X6620" s="55">
        <f t="shared" si="826"/>
        <v>7.9500000000000001E-2</v>
      </c>
      <c r="Y6620" s="55">
        <f t="shared" si="827"/>
        <v>1.2300000000000004</v>
      </c>
      <c r="Z6620" s="54">
        <f t="shared" si="828"/>
        <v>0.46415094339622653</v>
      </c>
      <c r="AA6620" s="49" t="str">
        <f t="shared" ca="1" si="829"/>
        <v>N</v>
      </c>
      <c r="AB6620" s="49">
        <f t="shared" ca="1" si="830"/>
        <v>5</v>
      </c>
      <c r="AC6620" s="49" t="str">
        <f t="shared" ca="1" si="831"/>
        <v>N</v>
      </c>
    </row>
    <row r="6621" spans="1:29" x14ac:dyDescent="0.25">
      <c r="A6621">
        <v>4918</v>
      </c>
      <c r="B6621" s="9">
        <v>43572</v>
      </c>
      <c r="C6621" s="50" t="str">
        <f t="shared" si="824"/>
        <v>N</v>
      </c>
      <c r="D6621" s="52">
        <f>_xlfn.XLOOKUP(B6621,Cal_Date!B:B,Cal_Date!A:A,0)</f>
        <v>3</v>
      </c>
      <c r="E6621">
        <v>2019</v>
      </c>
      <c r="F6621" t="s">
        <v>123</v>
      </c>
      <c r="G6621" t="s">
        <v>129</v>
      </c>
      <c r="H6621" t="s">
        <v>11</v>
      </c>
      <c r="I6621" t="s">
        <v>11</v>
      </c>
      <c r="J6621" t="s">
        <v>15</v>
      </c>
      <c r="K6621" t="s">
        <v>42</v>
      </c>
      <c r="L6621">
        <v>1</v>
      </c>
      <c r="M6621">
        <v>1009</v>
      </c>
      <c r="O6621" t="s">
        <v>28</v>
      </c>
      <c r="R6621" t="s">
        <v>44</v>
      </c>
      <c r="S6621" s="49" t="str">
        <f t="shared" si="825"/>
        <v>Card</v>
      </c>
      <c r="T6621" s="3">
        <v>0.03</v>
      </c>
      <c r="U6621" s="2">
        <v>2.7225000000000001</v>
      </c>
      <c r="V6621" s="2">
        <v>0.87</v>
      </c>
      <c r="W6621" s="54">
        <f>_xlfn.XLOOKUP(M6621,Market!A:A,Market!F:F,0)</f>
        <v>8.8999999999999996E-2</v>
      </c>
      <c r="X6621" s="55">
        <f t="shared" si="826"/>
        <v>8.1674999999999998E-2</v>
      </c>
      <c r="Y6621" s="55">
        <f t="shared" si="827"/>
        <v>1.8525</v>
      </c>
      <c r="Z6621" s="54">
        <f t="shared" si="828"/>
        <v>0.68044077134986225</v>
      </c>
      <c r="AA6621" s="49" t="str">
        <f t="shared" ca="1" si="829"/>
        <v>N</v>
      </c>
      <c r="AB6621" s="49">
        <f t="shared" ca="1" si="830"/>
        <v>5</v>
      </c>
      <c r="AC6621" s="49" t="str">
        <f t="shared" ca="1" si="831"/>
        <v>N</v>
      </c>
    </row>
    <row r="6622" spans="1:29" x14ac:dyDescent="0.25">
      <c r="A6622">
        <v>4919</v>
      </c>
      <c r="B6622" s="9">
        <v>43572</v>
      </c>
      <c r="C6622" s="50" t="str">
        <f t="shared" si="824"/>
        <v>N</v>
      </c>
      <c r="D6622" s="52">
        <f>_xlfn.XLOOKUP(B6622,Cal_Date!B:B,Cal_Date!A:A,0)</f>
        <v>3</v>
      </c>
      <c r="E6622">
        <v>2019</v>
      </c>
      <c r="F6622" t="s">
        <v>123</v>
      </c>
      <c r="G6622" t="s">
        <v>129</v>
      </c>
      <c r="H6622" t="s">
        <v>14</v>
      </c>
      <c r="I6622" t="s">
        <v>18</v>
      </c>
      <c r="J6622" t="s">
        <v>15</v>
      </c>
      <c r="K6622" t="s">
        <v>43</v>
      </c>
      <c r="L6622">
        <v>1</v>
      </c>
      <c r="M6622">
        <v>1010</v>
      </c>
      <c r="O6622" t="s">
        <v>25</v>
      </c>
      <c r="R6622" t="s">
        <v>44</v>
      </c>
      <c r="S6622" s="49" t="str">
        <f t="shared" si="825"/>
        <v>Card</v>
      </c>
      <c r="T6622" s="3">
        <v>0.03</v>
      </c>
      <c r="U6622" s="2">
        <v>7.5600000000000005</v>
      </c>
      <c r="V6622" s="2">
        <v>2.2200000000000002</v>
      </c>
      <c r="W6622" s="54">
        <f>_xlfn.XLOOKUP(M6622,Market!A:A,Market!F:F,0)</f>
        <v>0.08</v>
      </c>
      <c r="X6622" s="55">
        <f t="shared" si="826"/>
        <v>0.2268</v>
      </c>
      <c r="Y6622" s="55">
        <f t="shared" si="827"/>
        <v>5.34</v>
      </c>
      <c r="Z6622" s="54">
        <f t="shared" si="828"/>
        <v>0.70634920634920628</v>
      </c>
      <c r="AA6622" s="49" t="str">
        <f t="shared" ca="1" si="829"/>
        <v>N</v>
      </c>
      <c r="AB6622" s="49">
        <f t="shared" ca="1" si="830"/>
        <v>5</v>
      </c>
      <c r="AC6622" s="49" t="str">
        <f t="shared" ca="1" si="831"/>
        <v>N</v>
      </c>
    </row>
    <row r="6623" spans="1:29" x14ac:dyDescent="0.25">
      <c r="A6623">
        <v>4920</v>
      </c>
      <c r="B6623" s="9">
        <v>43572</v>
      </c>
      <c r="C6623" s="50" t="str">
        <f t="shared" si="824"/>
        <v>N</v>
      </c>
      <c r="D6623" s="52">
        <f>_xlfn.XLOOKUP(B6623,Cal_Date!B:B,Cal_Date!A:A,0)</f>
        <v>3</v>
      </c>
      <c r="E6623">
        <v>2019</v>
      </c>
      <c r="F6623" t="s">
        <v>123</v>
      </c>
      <c r="G6623" t="s">
        <v>129</v>
      </c>
      <c r="H6623" t="s">
        <v>48</v>
      </c>
      <c r="I6623" t="s">
        <v>18</v>
      </c>
      <c r="J6623" t="s">
        <v>10</v>
      </c>
      <c r="K6623" t="s">
        <v>43</v>
      </c>
      <c r="L6623">
        <v>1</v>
      </c>
      <c r="M6623">
        <v>1011</v>
      </c>
      <c r="O6623" t="s">
        <v>25</v>
      </c>
      <c r="R6623" t="s">
        <v>44</v>
      </c>
      <c r="S6623" s="49" t="str">
        <f t="shared" si="825"/>
        <v>Card</v>
      </c>
      <c r="T6623" s="3">
        <v>0.03</v>
      </c>
      <c r="U6623" s="2">
        <v>7.42</v>
      </c>
      <c r="V6623" s="2">
        <v>1.46</v>
      </c>
      <c r="W6623" s="54">
        <f>_xlfn.XLOOKUP(M6623,Market!A:A,Market!F:F,0)</f>
        <v>0.06</v>
      </c>
      <c r="X6623" s="55">
        <f t="shared" si="826"/>
        <v>0.22259999999999999</v>
      </c>
      <c r="Y6623" s="55">
        <f t="shared" si="827"/>
        <v>5.96</v>
      </c>
      <c r="Z6623" s="54">
        <f t="shared" si="828"/>
        <v>0.80323450134770891</v>
      </c>
      <c r="AA6623" s="49" t="str">
        <f t="shared" ca="1" si="829"/>
        <v>N</v>
      </c>
      <c r="AB6623" s="49">
        <f t="shared" ca="1" si="830"/>
        <v>5</v>
      </c>
      <c r="AC6623" s="49" t="str">
        <f t="shared" ca="1" si="831"/>
        <v>N</v>
      </c>
    </row>
    <row r="6624" spans="1:29" x14ac:dyDescent="0.25">
      <c r="A6624">
        <v>4921</v>
      </c>
      <c r="B6624" s="9">
        <v>43572</v>
      </c>
      <c r="C6624" s="50" t="str">
        <f t="shared" si="824"/>
        <v>N</v>
      </c>
      <c r="D6624" s="52">
        <f>_xlfn.XLOOKUP(B6624,Cal_Date!B:B,Cal_Date!A:A,0)</f>
        <v>3</v>
      </c>
      <c r="E6624">
        <v>2019</v>
      </c>
      <c r="F6624" t="s">
        <v>123</v>
      </c>
      <c r="G6624" t="s">
        <v>129</v>
      </c>
      <c r="H6624" t="s">
        <v>11</v>
      </c>
      <c r="I6624" t="s">
        <v>11</v>
      </c>
      <c r="J6624" t="s">
        <v>15</v>
      </c>
      <c r="K6624" t="s">
        <v>42</v>
      </c>
      <c r="L6624">
        <v>1</v>
      </c>
      <c r="M6624">
        <v>1011</v>
      </c>
      <c r="O6624" t="s">
        <v>25</v>
      </c>
      <c r="R6624" t="s">
        <v>44</v>
      </c>
      <c r="S6624" s="49" t="str">
        <f t="shared" si="825"/>
        <v>Card</v>
      </c>
      <c r="T6624" s="3">
        <v>0.03</v>
      </c>
      <c r="U6624" s="2">
        <v>2.6500000000000004</v>
      </c>
      <c r="V6624" s="2">
        <v>0.87</v>
      </c>
      <c r="W6624" s="54">
        <f>_xlfn.XLOOKUP(M6624,Market!A:A,Market!F:F,0)</f>
        <v>0.06</v>
      </c>
      <c r="X6624" s="55">
        <f t="shared" si="826"/>
        <v>7.9500000000000001E-2</v>
      </c>
      <c r="Y6624" s="55">
        <f t="shared" si="827"/>
        <v>1.7800000000000002</v>
      </c>
      <c r="Z6624" s="54">
        <f t="shared" si="828"/>
        <v>0.67169811320754713</v>
      </c>
      <c r="AA6624" s="49" t="str">
        <f t="shared" ca="1" si="829"/>
        <v>N</v>
      </c>
      <c r="AB6624" s="49">
        <f t="shared" ca="1" si="830"/>
        <v>5</v>
      </c>
      <c r="AC6624" s="49" t="str">
        <f t="shared" ca="1" si="831"/>
        <v>N</v>
      </c>
    </row>
    <row r="6625" spans="1:29" x14ac:dyDescent="0.25">
      <c r="A6625">
        <v>4922</v>
      </c>
      <c r="B6625" s="9">
        <v>43572</v>
      </c>
      <c r="C6625" s="50" t="str">
        <f t="shared" si="824"/>
        <v>N</v>
      </c>
      <c r="D6625" s="52">
        <f>_xlfn.XLOOKUP(B6625,Cal_Date!B:B,Cal_Date!A:A,0)</f>
        <v>3</v>
      </c>
      <c r="E6625">
        <v>2019</v>
      </c>
      <c r="F6625" t="s">
        <v>123</v>
      </c>
      <c r="G6625" t="s">
        <v>129</v>
      </c>
      <c r="H6625" t="s">
        <v>11</v>
      </c>
      <c r="I6625" t="s">
        <v>11</v>
      </c>
      <c r="J6625" t="s">
        <v>15</v>
      </c>
      <c r="K6625" t="s">
        <v>42</v>
      </c>
      <c r="L6625">
        <v>2</v>
      </c>
      <c r="M6625">
        <v>1011</v>
      </c>
      <c r="O6625" t="s">
        <v>25</v>
      </c>
      <c r="R6625" t="s">
        <v>44</v>
      </c>
      <c r="S6625" s="49" t="str">
        <f t="shared" si="825"/>
        <v>Card</v>
      </c>
      <c r="T6625" s="3">
        <v>0.03</v>
      </c>
      <c r="U6625" s="2">
        <v>5.3000000000000007</v>
      </c>
      <c r="V6625" s="2">
        <v>1.74</v>
      </c>
      <c r="W6625" s="54">
        <f>_xlfn.XLOOKUP(M6625,Market!A:A,Market!F:F,0)</f>
        <v>0.06</v>
      </c>
      <c r="X6625" s="55">
        <f t="shared" si="826"/>
        <v>0.159</v>
      </c>
      <c r="Y6625" s="55">
        <f t="shared" si="827"/>
        <v>3.5600000000000005</v>
      </c>
      <c r="Z6625" s="54">
        <f t="shared" si="828"/>
        <v>0.67169811320754713</v>
      </c>
      <c r="AA6625" s="49" t="str">
        <f t="shared" ca="1" si="829"/>
        <v>N</v>
      </c>
      <c r="AB6625" s="49">
        <f t="shared" ca="1" si="830"/>
        <v>5</v>
      </c>
      <c r="AC6625" s="49" t="str">
        <f t="shared" ca="1" si="831"/>
        <v>N</v>
      </c>
    </row>
    <row r="6626" spans="1:29" x14ac:dyDescent="0.25">
      <c r="A6626">
        <v>4923</v>
      </c>
      <c r="B6626" s="9">
        <v>43572</v>
      </c>
      <c r="C6626" s="50" t="str">
        <f t="shared" si="824"/>
        <v>N</v>
      </c>
      <c r="D6626" s="52">
        <f>_xlfn.XLOOKUP(B6626,Cal_Date!B:B,Cal_Date!A:A,0)</f>
        <v>3</v>
      </c>
      <c r="E6626">
        <v>2019</v>
      </c>
      <c r="F6626" t="s">
        <v>123</v>
      </c>
      <c r="G6626" t="s">
        <v>129</v>
      </c>
      <c r="H6626" t="s">
        <v>11</v>
      </c>
      <c r="I6626" t="s">
        <v>13</v>
      </c>
      <c r="J6626" t="s">
        <v>15</v>
      </c>
      <c r="K6626" t="s">
        <v>42</v>
      </c>
      <c r="L6626">
        <v>2</v>
      </c>
      <c r="M6626">
        <v>1001</v>
      </c>
      <c r="O6626" t="s">
        <v>25</v>
      </c>
      <c r="R6626" t="s">
        <v>47</v>
      </c>
      <c r="S6626" s="49" t="str">
        <f t="shared" si="825"/>
        <v>Card</v>
      </c>
      <c r="T6626" s="3">
        <v>3.5000000000000003E-2</v>
      </c>
      <c r="U6626" s="2">
        <v>5.3000000000000007</v>
      </c>
      <c r="V6626" s="2">
        <v>2.84</v>
      </c>
      <c r="W6626" s="54">
        <f>_xlfn.XLOOKUP(M6626,Market!A:A,Market!F:F,0)</f>
        <v>0.06</v>
      </c>
      <c r="X6626" s="55">
        <f t="shared" si="826"/>
        <v>0.18550000000000005</v>
      </c>
      <c r="Y6626" s="55">
        <f t="shared" si="827"/>
        <v>2.4600000000000009</v>
      </c>
      <c r="Z6626" s="54">
        <f t="shared" si="828"/>
        <v>0.46415094339622653</v>
      </c>
      <c r="AA6626" s="49" t="str">
        <f t="shared" ca="1" si="829"/>
        <v>N</v>
      </c>
      <c r="AB6626" s="49">
        <f t="shared" ca="1" si="830"/>
        <v>5</v>
      </c>
      <c r="AC6626" s="49" t="str">
        <f t="shared" ca="1" si="831"/>
        <v>N</v>
      </c>
    </row>
    <row r="6627" spans="1:29" x14ac:dyDescent="0.25">
      <c r="A6627">
        <v>4924</v>
      </c>
      <c r="B6627" s="9">
        <v>43572</v>
      </c>
      <c r="C6627" s="50" t="str">
        <f t="shared" si="824"/>
        <v>N</v>
      </c>
      <c r="D6627" s="52">
        <f>_xlfn.XLOOKUP(B6627,Cal_Date!B:B,Cal_Date!A:A,0)</f>
        <v>3</v>
      </c>
      <c r="E6627">
        <v>2019</v>
      </c>
      <c r="F6627" t="s">
        <v>123</v>
      </c>
      <c r="G6627" t="s">
        <v>129</v>
      </c>
      <c r="H6627" t="s">
        <v>11</v>
      </c>
      <c r="I6627" t="s">
        <v>11</v>
      </c>
      <c r="J6627" t="s">
        <v>15</v>
      </c>
      <c r="K6627" t="s">
        <v>42</v>
      </c>
      <c r="L6627">
        <v>1</v>
      </c>
      <c r="M6627">
        <v>1000</v>
      </c>
      <c r="O6627" t="s">
        <v>25</v>
      </c>
      <c r="R6627" t="s">
        <v>46</v>
      </c>
      <c r="S6627" s="49" t="str">
        <f t="shared" si="825"/>
        <v>Card</v>
      </c>
      <c r="T6627" s="3">
        <v>0.04</v>
      </c>
      <c r="U6627" s="2">
        <v>2.7</v>
      </c>
      <c r="V6627" s="2">
        <v>0.87</v>
      </c>
      <c r="W6627" s="54">
        <f>_xlfn.XLOOKUP(M6627,Market!A:A,Market!F:F,0)</f>
        <v>0.08</v>
      </c>
      <c r="X6627" s="55">
        <f t="shared" si="826"/>
        <v>0.10800000000000001</v>
      </c>
      <c r="Y6627" s="55">
        <f t="shared" si="827"/>
        <v>1.83</v>
      </c>
      <c r="Z6627" s="54">
        <f t="shared" si="828"/>
        <v>0.67777777777777781</v>
      </c>
      <c r="AA6627" s="49" t="str">
        <f t="shared" ca="1" si="829"/>
        <v>N</v>
      </c>
      <c r="AB6627" s="49">
        <f t="shared" ca="1" si="830"/>
        <v>5</v>
      </c>
      <c r="AC6627" s="49" t="str">
        <f t="shared" ca="1" si="831"/>
        <v>N</v>
      </c>
    </row>
    <row r="6628" spans="1:29" x14ac:dyDescent="0.25">
      <c r="A6628">
        <v>4925</v>
      </c>
      <c r="B6628" s="9">
        <v>43572</v>
      </c>
      <c r="C6628" s="50" t="str">
        <f t="shared" si="824"/>
        <v>N</v>
      </c>
      <c r="D6628" s="52">
        <f>_xlfn.XLOOKUP(B6628,Cal_Date!B:B,Cal_Date!A:A,0)</f>
        <v>3</v>
      </c>
      <c r="E6628">
        <v>2019</v>
      </c>
      <c r="F6628" t="s">
        <v>123</v>
      </c>
      <c r="G6628" t="s">
        <v>129</v>
      </c>
      <c r="H6628" t="s">
        <v>48</v>
      </c>
      <c r="I6628" t="s">
        <v>18</v>
      </c>
      <c r="J6628" t="s">
        <v>10</v>
      </c>
      <c r="K6628" t="s">
        <v>43</v>
      </c>
      <c r="L6628">
        <v>1</v>
      </c>
      <c r="M6628">
        <v>1000</v>
      </c>
      <c r="O6628" t="s">
        <v>25</v>
      </c>
      <c r="R6628" t="s">
        <v>44</v>
      </c>
      <c r="S6628" s="49" t="str">
        <f t="shared" si="825"/>
        <v>Card</v>
      </c>
      <c r="T6628" s="3">
        <v>0.03</v>
      </c>
      <c r="U6628" s="2">
        <v>7.5600000000000005</v>
      </c>
      <c r="V6628" s="2">
        <v>1.46</v>
      </c>
      <c r="W6628" s="54">
        <f>_xlfn.XLOOKUP(M6628,Market!A:A,Market!F:F,0)</f>
        <v>0.08</v>
      </c>
      <c r="X6628" s="55">
        <f t="shared" si="826"/>
        <v>0.2268</v>
      </c>
      <c r="Y6628" s="55">
        <f t="shared" si="827"/>
        <v>6.1000000000000005</v>
      </c>
      <c r="Z6628" s="54">
        <f t="shared" si="828"/>
        <v>0.80687830687830686</v>
      </c>
      <c r="AA6628" s="49" t="str">
        <f t="shared" ca="1" si="829"/>
        <v>N</v>
      </c>
      <c r="AB6628" s="49">
        <f t="shared" ca="1" si="830"/>
        <v>5</v>
      </c>
      <c r="AC6628" s="49" t="str">
        <f t="shared" ca="1" si="831"/>
        <v>N</v>
      </c>
    </row>
    <row r="6629" spans="1:29" x14ac:dyDescent="0.25">
      <c r="A6629">
        <v>4926</v>
      </c>
      <c r="B6629" s="9">
        <v>43572</v>
      </c>
      <c r="C6629" s="50" t="str">
        <f t="shared" si="824"/>
        <v>N</v>
      </c>
      <c r="D6629" s="52">
        <f>_xlfn.XLOOKUP(B6629,Cal_Date!B:B,Cal_Date!A:A,0)</f>
        <v>3</v>
      </c>
      <c r="E6629">
        <v>2019</v>
      </c>
      <c r="F6629" t="s">
        <v>123</v>
      </c>
      <c r="G6629" t="s">
        <v>129</v>
      </c>
      <c r="H6629" t="s">
        <v>48</v>
      </c>
      <c r="I6629" t="s">
        <v>18</v>
      </c>
      <c r="J6629" t="s">
        <v>10</v>
      </c>
      <c r="K6629" t="s">
        <v>43</v>
      </c>
      <c r="L6629">
        <v>1</v>
      </c>
      <c r="M6629">
        <v>1002</v>
      </c>
      <c r="O6629" t="s">
        <v>28</v>
      </c>
      <c r="R6629" t="s">
        <v>44</v>
      </c>
      <c r="S6629" s="49" t="str">
        <f t="shared" si="825"/>
        <v>Card</v>
      </c>
      <c r="T6629" s="3">
        <v>0.03</v>
      </c>
      <c r="U6629" s="2">
        <v>7.42</v>
      </c>
      <c r="V6629" s="2">
        <v>1.46</v>
      </c>
      <c r="W6629" s="54">
        <f>_xlfn.XLOOKUP(M6629,Market!A:A,Market!F:F,0)</f>
        <v>0.06</v>
      </c>
      <c r="X6629" s="55">
        <f t="shared" si="826"/>
        <v>0.22259999999999999</v>
      </c>
      <c r="Y6629" s="55">
        <f t="shared" si="827"/>
        <v>5.96</v>
      </c>
      <c r="Z6629" s="54">
        <f t="shared" si="828"/>
        <v>0.80323450134770891</v>
      </c>
      <c r="AA6629" s="49" t="str">
        <f t="shared" ca="1" si="829"/>
        <v>N</v>
      </c>
      <c r="AB6629" s="49">
        <f t="shared" ca="1" si="830"/>
        <v>5</v>
      </c>
      <c r="AC6629" s="49" t="str">
        <f t="shared" ca="1" si="831"/>
        <v>N</v>
      </c>
    </row>
    <row r="6630" spans="1:29" x14ac:dyDescent="0.25">
      <c r="A6630">
        <v>4927</v>
      </c>
      <c r="B6630" s="9">
        <v>43572</v>
      </c>
      <c r="C6630" s="50" t="str">
        <f t="shared" si="824"/>
        <v>N</v>
      </c>
      <c r="D6630" s="52">
        <f>_xlfn.XLOOKUP(B6630,Cal_Date!B:B,Cal_Date!A:A,0)</f>
        <v>3</v>
      </c>
      <c r="E6630">
        <v>2019</v>
      </c>
      <c r="F6630" t="s">
        <v>123</v>
      </c>
      <c r="G6630" t="s">
        <v>129</v>
      </c>
      <c r="H6630" t="s">
        <v>11</v>
      </c>
      <c r="I6630" t="s">
        <v>11</v>
      </c>
      <c r="J6630" t="s">
        <v>15</v>
      </c>
      <c r="K6630" t="s">
        <v>42</v>
      </c>
      <c r="L6630">
        <v>2</v>
      </c>
      <c r="M6630">
        <v>1003</v>
      </c>
      <c r="O6630" t="s">
        <v>25</v>
      </c>
      <c r="R6630" t="s">
        <v>44</v>
      </c>
      <c r="S6630" s="49" t="str">
        <f t="shared" si="825"/>
        <v>Card</v>
      </c>
      <c r="T6630" s="3">
        <v>0.03</v>
      </c>
      <c r="U6630" s="2">
        <v>5.3000000000000007</v>
      </c>
      <c r="V6630" s="2">
        <v>1.74</v>
      </c>
      <c r="W6630" s="54">
        <f>_xlfn.XLOOKUP(M6630,Market!A:A,Market!F:F,0)</f>
        <v>0.06</v>
      </c>
      <c r="X6630" s="55">
        <f t="shared" si="826"/>
        <v>0.159</v>
      </c>
      <c r="Y6630" s="55">
        <f t="shared" si="827"/>
        <v>3.5600000000000005</v>
      </c>
      <c r="Z6630" s="54">
        <f t="shared" si="828"/>
        <v>0.67169811320754713</v>
      </c>
      <c r="AA6630" s="49" t="str">
        <f t="shared" ca="1" si="829"/>
        <v>N</v>
      </c>
      <c r="AB6630" s="49">
        <f t="shared" ca="1" si="830"/>
        <v>5</v>
      </c>
      <c r="AC6630" s="49" t="str">
        <f t="shared" ca="1" si="831"/>
        <v>N</v>
      </c>
    </row>
    <row r="6631" spans="1:29" x14ac:dyDescent="0.25">
      <c r="A6631">
        <v>4928</v>
      </c>
      <c r="B6631" s="9">
        <v>43572</v>
      </c>
      <c r="C6631" s="50" t="str">
        <f t="shared" si="824"/>
        <v>N</v>
      </c>
      <c r="D6631" s="52">
        <f>_xlfn.XLOOKUP(B6631,Cal_Date!B:B,Cal_Date!A:A,0)</f>
        <v>3</v>
      </c>
      <c r="E6631">
        <v>2019</v>
      </c>
      <c r="F6631" t="s">
        <v>123</v>
      </c>
      <c r="G6631" t="s">
        <v>129</v>
      </c>
      <c r="H6631" t="s">
        <v>11</v>
      </c>
      <c r="I6631" t="s">
        <v>11</v>
      </c>
      <c r="J6631" t="s">
        <v>15</v>
      </c>
      <c r="K6631" t="s">
        <v>42</v>
      </c>
      <c r="L6631">
        <v>1</v>
      </c>
      <c r="M6631">
        <v>1005</v>
      </c>
      <c r="O6631" t="s">
        <v>25</v>
      </c>
      <c r="R6631" t="s">
        <v>44</v>
      </c>
      <c r="S6631" s="49" t="str">
        <f t="shared" si="825"/>
        <v>Card</v>
      </c>
      <c r="T6631" s="3">
        <v>0.03</v>
      </c>
      <c r="U6631" s="2">
        <v>2.7225000000000001</v>
      </c>
      <c r="V6631" s="2">
        <v>0.87</v>
      </c>
      <c r="W6631" s="54">
        <f>_xlfn.XLOOKUP(M6631,Market!A:A,Market!F:F,0)</f>
        <v>8.8999999999999996E-2</v>
      </c>
      <c r="X6631" s="55">
        <f t="shared" si="826"/>
        <v>8.1674999999999998E-2</v>
      </c>
      <c r="Y6631" s="55">
        <f t="shared" si="827"/>
        <v>1.8525</v>
      </c>
      <c r="Z6631" s="54">
        <f t="shared" si="828"/>
        <v>0.68044077134986225</v>
      </c>
      <c r="AA6631" s="49" t="str">
        <f t="shared" ca="1" si="829"/>
        <v>N</v>
      </c>
      <c r="AB6631" s="49">
        <f t="shared" ca="1" si="830"/>
        <v>5</v>
      </c>
      <c r="AC6631" s="49" t="str">
        <f t="shared" ca="1" si="831"/>
        <v>N</v>
      </c>
    </row>
    <row r="6632" spans="1:29" x14ac:dyDescent="0.25">
      <c r="A6632">
        <v>4929</v>
      </c>
      <c r="B6632" s="9">
        <v>43572</v>
      </c>
      <c r="C6632" s="50" t="str">
        <f t="shared" si="824"/>
        <v>N</v>
      </c>
      <c r="D6632" s="52">
        <f>_xlfn.XLOOKUP(B6632,Cal_Date!B:B,Cal_Date!A:A,0)</f>
        <v>3</v>
      </c>
      <c r="E6632">
        <v>2019</v>
      </c>
      <c r="F6632" t="s">
        <v>123</v>
      </c>
      <c r="G6632" t="s">
        <v>129</v>
      </c>
      <c r="H6632" t="s">
        <v>14</v>
      </c>
      <c r="I6632" t="s">
        <v>18</v>
      </c>
      <c r="J6632" t="s">
        <v>15</v>
      </c>
      <c r="K6632" t="s">
        <v>43</v>
      </c>
      <c r="L6632">
        <v>2</v>
      </c>
      <c r="M6632">
        <v>1005</v>
      </c>
      <c r="O6632" t="s">
        <v>25</v>
      </c>
      <c r="R6632" t="s">
        <v>44</v>
      </c>
      <c r="S6632" s="49" t="str">
        <f t="shared" si="825"/>
        <v>Card</v>
      </c>
      <c r="T6632" s="3">
        <v>0.03</v>
      </c>
      <c r="U6632" s="2">
        <v>14.157</v>
      </c>
      <c r="V6632" s="2">
        <v>4.2</v>
      </c>
      <c r="W6632" s="54">
        <f>_xlfn.XLOOKUP(M6632,Market!A:A,Market!F:F,0)</f>
        <v>8.8999999999999996E-2</v>
      </c>
      <c r="X6632" s="55">
        <f t="shared" si="826"/>
        <v>0.42470999999999998</v>
      </c>
      <c r="Y6632" s="55">
        <f t="shared" si="827"/>
        <v>9.9570000000000007</v>
      </c>
      <c r="Z6632" s="54">
        <f t="shared" si="828"/>
        <v>0.70332697605424888</v>
      </c>
      <c r="AA6632" s="49" t="str">
        <f t="shared" ca="1" si="829"/>
        <v>N</v>
      </c>
      <c r="AB6632" s="49">
        <f t="shared" ca="1" si="830"/>
        <v>5</v>
      </c>
      <c r="AC6632" s="49" t="str">
        <f t="shared" ca="1" si="831"/>
        <v>N</v>
      </c>
    </row>
    <row r="6633" spans="1:29" x14ac:dyDescent="0.25">
      <c r="A6633">
        <v>4930</v>
      </c>
      <c r="B6633" s="9">
        <v>43572</v>
      </c>
      <c r="C6633" s="50" t="str">
        <f t="shared" si="824"/>
        <v>N</v>
      </c>
      <c r="D6633" s="52">
        <f>_xlfn.XLOOKUP(B6633,Cal_Date!B:B,Cal_Date!A:A,0)</f>
        <v>3</v>
      </c>
      <c r="E6633">
        <v>2019</v>
      </c>
      <c r="F6633" t="s">
        <v>123</v>
      </c>
      <c r="G6633" t="s">
        <v>129</v>
      </c>
      <c r="H6633" t="s">
        <v>11</v>
      </c>
      <c r="I6633" t="s">
        <v>11</v>
      </c>
      <c r="J6633" t="s">
        <v>15</v>
      </c>
      <c r="K6633" t="s">
        <v>42</v>
      </c>
      <c r="L6633">
        <v>1</v>
      </c>
      <c r="M6633">
        <v>1006</v>
      </c>
      <c r="O6633" t="s">
        <v>28</v>
      </c>
      <c r="R6633" t="s">
        <v>44</v>
      </c>
      <c r="S6633" s="49" t="str">
        <f t="shared" si="825"/>
        <v>Card</v>
      </c>
      <c r="T6633" s="3">
        <v>0.03</v>
      </c>
      <c r="U6633" s="2">
        <v>2.7225000000000001</v>
      </c>
      <c r="V6633" s="2">
        <v>0.87</v>
      </c>
      <c r="W6633" s="54">
        <f>_xlfn.XLOOKUP(M6633,Market!A:A,Market!F:F,0)</f>
        <v>8.8999999999999996E-2</v>
      </c>
      <c r="X6633" s="55">
        <f t="shared" si="826"/>
        <v>8.1674999999999998E-2</v>
      </c>
      <c r="Y6633" s="55">
        <f t="shared" si="827"/>
        <v>1.8525</v>
      </c>
      <c r="Z6633" s="54">
        <f t="shared" si="828"/>
        <v>0.68044077134986225</v>
      </c>
      <c r="AA6633" s="49" t="str">
        <f t="shared" ca="1" si="829"/>
        <v>N</v>
      </c>
      <c r="AB6633" s="49">
        <f t="shared" ca="1" si="830"/>
        <v>5</v>
      </c>
      <c r="AC6633" s="49" t="str">
        <f t="shared" ca="1" si="831"/>
        <v>N</v>
      </c>
    </row>
    <row r="6634" spans="1:29" x14ac:dyDescent="0.25">
      <c r="A6634">
        <v>4931</v>
      </c>
      <c r="B6634" s="9">
        <v>43572</v>
      </c>
      <c r="C6634" s="50" t="str">
        <f t="shared" si="824"/>
        <v>N</v>
      </c>
      <c r="D6634" s="52">
        <f>_xlfn.XLOOKUP(B6634,Cal_Date!B:B,Cal_Date!A:A,0)</f>
        <v>3</v>
      </c>
      <c r="E6634">
        <v>2019</v>
      </c>
      <c r="F6634" t="s">
        <v>123</v>
      </c>
      <c r="G6634" t="s">
        <v>129</v>
      </c>
      <c r="H6634" t="s">
        <v>11</v>
      </c>
      <c r="I6634" t="s">
        <v>13</v>
      </c>
      <c r="J6634" t="s">
        <v>15</v>
      </c>
      <c r="K6634" t="s">
        <v>42</v>
      </c>
      <c r="L6634">
        <v>2</v>
      </c>
      <c r="M6634">
        <v>1007</v>
      </c>
      <c r="O6634" t="s">
        <v>28</v>
      </c>
      <c r="R6634" t="s">
        <v>44</v>
      </c>
      <c r="S6634" s="49" t="str">
        <f t="shared" si="825"/>
        <v>Card</v>
      </c>
      <c r="T6634" s="3">
        <v>0.03</v>
      </c>
      <c r="U6634" s="2">
        <v>5.4450000000000003</v>
      </c>
      <c r="V6634" s="2">
        <v>2.84</v>
      </c>
      <c r="W6634" s="54">
        <f>_xlfn.XLOOKUP(M6634,Market!A:A,Market!F:F,0)</f>
        <v>8.8999999999999996E-2</v>
      </c>
      <c r="X6634" s="55">
        <f t="shared" si="826"/>
        <v>0.16335</v>
      </c>
      <c r="Y6634" s="55">
        <f t="shared" si="827"/>
        <v>2.6050000000000004</v>
      </c>
      <c r="Z6634" s="54">
        <f t="shared" si="828"/>
        <v>0.47842056932966032</v>
      </c>
      <c r="AA6634" s="49" t="str">
        <f t="shared" ca="1" si="829"/>
        <v>N</v>
      </c>
      <c r="AB6634" s="49">
        <f t="shared" ca="1" si="830"/>
        <v>5</v>
      </c>
      <c r="AC6634" s="49" t="str">
        <f t="shared" ca="1" si="831"/>
        <v>N</v>
      </c>
    </row>
    <row r="6635" spans="1:29" x14ac:dyDescent="0.25">
      <c r="A6635">
        <v>4932</v>
      </c>
      <c r="B6635" s="9">
        <v>43572</v>
      </c>
      <c r="C6635" s="50" t="str">
        <f t="shared" si="824"/>
        <v>N</v>
      </c>
      <c r="D6635" s="52">
        <f>_xlfn.XLOOKUP(B6635,Cal_Date!B:B,Cal_Date!A:A,0)</f>
        <v>3</v>
      </c>
      <c r="E6635">
        <v>2019</v>
      </c>
      <c r="F6635" t="s">
        <v>123</v>
      </c>
      <c r="G6635" t="s">
        <v>129</v>
      </c>
      <c r="H6635" t="s">
        <v>11</v>
      </c>
      <c r="I6635" t="s">
        <v>11</v>
      </c>
      <c r="J6635" t="s">
        <v>15</v>
      </c>
      <c r="K6635" t="s">
        <v>42</v>
      </c>
      <c r="L6635">
        <v>1</v>
      </c>
      <c r="M6635">
        <v>1008</v>
      </c>
      <c r="O6635" t="s">
        <v>28</v>
      </c>
      <c r="R6635" t="s">
        <v>44</v>
      </c>
      <c r="S6635" s="49" t="str">
        <f t="shared" si="825"/>
        <v>Card</v>
      </c>
      <c r="T6635" s="3">
        <v>0.03</v>
      </c>
      <c r="U6635" s="2">
        <v>2.7225000000000001</v>
      </c>
      <c r="V6635" s="2">
        <v>0.87</v>
      </c>
      <c r="W6635" s="54">
        <f>_xlfn.XLOOKUP(M6635,Market!A:A,Market!F:F,0)</f>
        <v>8.8999999999999996E-2</v>
      </c>
      <c r="X6635" s="55">
        <f t="shared" si="826"/>
        <v>8.1674999999999998E-2</v>
      </c>
      <c r="Y6635" s="55">
        <f t="shared" si="827"/>
        <v>1.8525</v>
      </c>
      <c r="Z6635" s="54">
        <f t="shared" si="828"/>
        <v>0.68044077134986225</v>
      </c>
      <c r="AA6635" s="49" t="str">
        <f t="shared" ca="1" si="829"/>
        <v>N</v>
      </c>
      <c r="AB6635" s="49">
        <f t="shared" ca="1" si="830"/>
        <v>5</v>
      </c>
      <c r="AC6635" s="49" t="str">
        <f t="shared" ca="1" si="831"/>
        <v>N</v>
      </c>
    </row>
    <row r="6636" spans="1:29" x14ac:dyDescent="0.25">
      <c r="A6636">
        <v>4933</v>
      </c>
      <c r="B6636" s="9">
        <v>43572</v>
      </c>
      <c r="C6636" s="50" t="str">
        <f t="shared" si="824"/>
        <v>N</v>
      </c>
      <c r="D6636" s="52">
        <f>_xlfn.XLOOKUP(B6636,Cal_Date!B:B,Cal_Date!A:A,0)</f>
        <v>3</v>
      </c>
      <c r="E6636">
        <v>2019</v>
      </c>
      <c r="F6636" t="s">
        <v>123</v>
      </c>
      <c r="G6636" t="s">
        <v>129</v>
      </c>
      <c r="H6636" t="s">
        <v>11</v>
      </c>
      <c r="I6636" t="s">
        <v>11</v>
      </c>
      <c r="J6636" t="s">
        <v>15</v>
      </c>
      <c r="K6636" t="s">
        <v>42</v>
      </c>
      <c r="L6636">
        <v>1</v>
      </c>
      <c r="M6636">
        <v>1009</v>
      </c>
      <c r="O6636" t="s">
        <v>28</v>
      </c>
      <c r="R6636" t="s">
        <v>44</v>
      </c>
      <c r="S6636" s="49" t="str">
        <f t="shared" si="825"/>
        <v>Card</v>
      </c>
      <c r="T6636" s="3">
        <v>0.03</v>
      </c>
      <c r="U6636" s="2">
        <v>2.7225000000000001</v>
      </c>
      <c r="V6636" s="2">
        <v>0.87</v>
      </c>
      <c r="W6636" s="54">
        <f>_xlfn.XLOOKUP(M6636,Market!A:A,Market!F:F,0)</f>
        <v>8.8999999999999996E-2</v>
      </c>
      <c r="X6636" s="55">
        <f t="shared" si="826"/>
        <v>8.1674999999999998E-2</v>
      </c>
      <c r="Y6636" s="55">
        <f t="shared" si="827"/>
        <v>1.8525</v>
      </c>
      <c r="Z6636" s="54">
        <f t="shared" si="828"/>
        <v>0.68044077134986225</v>
      </c>
      <c r="AA6636" s="49" t="str">
        <f t="shared" ca="1" si="829"/>
        <v>N</v>
      </c>
      <c r="AB6636" s="49">
        <f t="shared" ca="1" si="830"/>
        <v>5</v>
      </c>
      <c r="AC6636" s="49" t="str">
        <f t="shared" ca="1" si="831"/>
        <v>N</v>
      </c>
    </row>
    <row r="6637" spans="1:29" x14ac:dyDescent="0.25">
      <c r="A6637">
        <v>4934</v>
      </c>
      <c r="B6637" s="9">
        <v>43572</v>
      </c>
      <c r="C6637" s="50" t="str">
        <f t="shared" si="824"/>
        <v>N</v>
      </c>
      <c r="D6637" s="52">
        <f>_xlfn.XLOOKUP(B6637,Cal_Date!B:B,Cal_Date!A:A,0)</f>
        <v>3</v>
      </c>
      <c r="E6637">
        <v>2019</v>
      </c>
      <c r="F6637" t="s">
        <v>123</v>
      </c>
      <c r="G6637" t="s">
        <v>129</v>
      </c>
      <c r="H6637" t="s">
        <v>14</v>
      </c>
      <c r="I6637" t="s">
        <v>18</v>
      </c>
      <c r="J6637" t="s">
        <v>15</v>
      </c>
      <c r="K6637" t="s">
        <v>43</v>
      </c>
      <c r="L6637">
        <v>1</v>
      </c>
      <c r="M6637">
        <v>1006</v>
      </c>
      <c r="O6637" t="s">
        <v>28</v>
      </c>
      <c r="R6637" t="s">
        <v>44</v>
      </c>
      <c r="S6637" s="49" t="str">
        <f t="shared" si="825"/>
        <v>Card</v>
      </c>
      <c r="T6637" s="3">
        <v>0.03</v>
      </c>
      <c r="U6637" s="2">
        <v>7.6229999999999993</v>
      </c>
      <c r="V6637" s="2">
        <v>2.2200000000000002</v>
      </c>
      <c r="W6637" s="54">
        <f>_xlfn.XLOOKUP(M6637,Market!A:A,Market!F:F,0)</f>
        <v>8.8999999999999996E-2</v>
      </c>
      <c r="X6637" s="55">
        <f t="shared" si="826"/>
        <v>0.22868999999999998</v>
      </c>
      <c r="Y6637" s="55">
        <f t="shared" si="827"/>
        <v>5.4029999999999987</v>
      </c>
      <c r="Z6637" s="54">
        <f t="shared" si="828"/>
        <v>0.7087760724124359</v>
      </c>
      <c r="AA6637" s="49" t="str">
        <f t="shared" ca="1" si="829"/>
        <v>N</v>
      </c>
      <c r="AB6637" s="49">
        <f t="shared" ca="1" si="830"/>
        <v>5</v>
      </c>
      <c r="AC6637" s="49" t="str">
        <f t="shared" ca="1" si="831"/>
        <v>N</v>
      </c>
    </row>
    <row r="6638" spans="1:29" x14ac:dyDescent="0.25">
      <c r="A6638">
        <v>4935</v>
      </c>
      <c r="B6638" s="9">
        <v>43572</v>
      </c>
      <c r="C6638" s="50" t="str">
        <f t="shared" si="824"/>
        <v>N</v>
      </c>
      <c r="D6638" s="52">
        <f>_xlfn.XLOOKUP(B6638,Cal_Date!B:B,Cal_Date!A:A,0)</f>
        <v>3</v>
      </c>
      <c r="E6638">
        <v>2019</v>
      </c>
      <c r="F6638" t="s">
        <v>123</v>
      </c>
      <c r="G6638" t="s">
        <v>129</v>
      </c>
      <c r="H6638" t="s">
        <v>48</v>
      </c>
      <c r="I6638" t="s">
        <v>18</v>
      </c>
      <c r="J6638" t="s">
        <v>10</v>
      </c>
      <c r="K6638" t="s">
        <v>43</v>
      </c>
      <c r="L6638">
        <v>1</v>
      </c>
      <c r="M6638">
        <v>1007</v>
      </c>
      <c r="O6638" t="s">
        <v>28</v>
      </c>
      <c r="R6638" t="s">
        <v>44</v>
      </c>
      <c r="S6638" s="49" t="str">
        <f t="shared" si="825"/>
        <v>Card</v>
      </c>
      <c r="T6638" s="3">
        <v>0.03</v>
      </c>
      <c r="U6638" s="2">
        <v>7.6229999999999993</v>
      </c>
      <c r="V6638" s="2">
        <v>1.46</v>
      </c>
      <c r="W6638" s="54">
        <f>_xlfn.XLOOKUP(M6638,Market!A:A,Market!F:F,0)</f>
        <v>8.8999999999999996E-2</v>
      </c>
      <c r="X6638" s="55">
        <f t="shared" si="826"/>
        <v>0.22868999999999998</v>
      </c>
      <c r="Y6638" s="55">
        <f t="shared" si="827"/>
        <v>6.1629999999999994</v>
      </c>
      <c r="Z6638" s="54">
        <f t="shared" si="828"/>
        <v>0.80847435392889933</v>
      </c>
      <c r="AA6638" s="49" t="str">
        <f t="shared" ca="1" si="829"/>
        <v>N</v>
      </c>
      <c r="AB6638" s="49">
        <f t="shared" ca="1" si="830"/>
        <v>5</v>
      </c>
      <c r="AC6638" s="49" t="str">
        <f t="shared" ca="1" si="831"/>
        <v>N</v>
      </c>
    </row>
    <row r="6639" spans="1:29" x14ac:dyDescent="0.25">
      <c r="A6639">
        <v>4936</v>
      </c>
      <c r="B6639" s="9">
        <v>43572</v>
      </c>
      <c r="C6639" s="50" t="str">
        <f t="shared" si="824"/>
        <v>N</v>
      </c>
      <c r="D6639" s="52">
        <f>_xlfn.XLOOKUP(B6639,Cal_Date!B:B,Cal_Date!A:A,0)</f>
        <v>3</v>
      </c>
      <c r="E6639">
        <v>2019</v>
      </c>
      <c r="F6639" t="s">
        <v>123</v>
      </c>
      <c r="G6639" t="s">
        <v>129</v>
      </c>
      <c r="H6639" t="s">
        <v>48</v>
      </c>
      <c r="I6639" t="s">
        <v>18</v>
      </c>
      <c r="J6639" t="s">
        <v>10</v>
      </c>
      <c r="K6639" t="s">
        <v>43</v>
      </c>
      <c r="L6639">
        <v>2</v>
      </c>
      <c r="M6639">
        <v>1007</v>
      </c>
      <c r="O6639" t="s">
        <v>28</v>
      </c>
      <c r="R6639" t="s">
        <v>44</v>
      </c>
      <c r="S6639" s="49" t="str">
        <f t="shared" si="825"/>
        <v>Card</v>
      </c>
      <c r="T6639" s="3">
        <v>0.03</v>
      </c>
      <c r="U6639" s="2">
        <v>15.245999999999999</v>
      </c>
      <c r="V6639" s="2">
        <v>2.92</v>
      </c>
      <c r="W6639" s="54">
        <f>_xlfn.XLOOKUP(M6639,Market!A:A,Market!F:F,0)</f>
        <v>8.8999999999999996E-2</v>
      </c>
      <c r="X6639" s="55">
        <f t="shared" si="826"/>
        <v>0.45737999999999995</v>
      </c>
      <c r="Y6639" s="55">
        <f t="shared" si="827"/>
        <v>12.325999999999999</v>
      </c>
      <c r="Z6639" s="54">
        <f t="shared" si="828"/>
        <v>0.80847435392889933</v>
      </c>
      <c r="AA6639" s="49" t="str">
        <f t="shared" ca="1" si="829"/>
        <v>N</v>
      </c>
      <c r="AB6639" s="49">
        <f t="shared" ca="1" si="830"/>
        <v>5</v>
      </c>
      <c r="AC6639" s="49" t="str">
        <f t="shared" ca="1" si="831"/>
        <v>N</v>
      </c>
    </row>
    <row r="6640" spans="1:29" x14ac:dyDescent="0.25">
      <c r="A6640">
        <v>4937</v>
      </c>
      <c r="B6640" s="9">
        <v>43572</v>
      </c>
      <c r="C6640" s="50" t="str">
        <f t="shared" si="824"/>
        <v>N</v>
      </c>
      <c r="D6640" s="52">
        <f>_xlfn.XLOOKUP(B6640,Cal_Date!B:B,Cal_Date!A:A,0)</f>
        <v>3</v>
      </c>
      <c r="E6640">
        <v>2019</v>
      </c>
      <c r="F6640" t="s">
        <v>123</v>
      </c>
      <c r="G6640" t="s">
        <v>129</v>
      </c>
      <c r="H6640" t="s">
        <v>48</v>
      </c>
      <c r="I6640" t="s">
        <v>18</v>
      </c>
      <c r="J6640" t="s">
        <v>10</v>
      </c>
      <c r="K6640" t="s">
        <v>43</v>
      </c>
      <c r="L6640">
        <v>1</v>
      </c>
      <c r="M6640">
        <v>1007</v>
      </c>
      <c r="O6640" t="s">
        <v>28</v>
      </c>
      <c r="R6640" t="s">
        <v>44</v>
      </c>
      <c r="S6640" s="49" t="str">
        <f t="shared" si="825"/>
        <v>Card</v>
      </c>
      <c r="T6640" s="3">
        <v>0.03</v>
      </c>
      <c r="U6640" s="2">
        <v>7.6229999999999993</v>
      </c>
      <c r="V6640" s="2">
        <v>1.46</v>
      </c>
      <c r="W6640" s="54">
        <f>_xlfn.XLOOKUP(M6640,Market!A:A,Market!F:F,0)</f>
        <v>8.8999999999999996E-2</v>
      </c>
      <c r="X6640" s="55">
        <f t="shared" si="826"/>
        <v>0.22868999999999998</v>
      </c>
      <c r="Y6640" s="55">
        <f t="shared" si="827"/>
        <v>6.1629999999999994</v>
      </c>
      <c r="Z6640" s="54">
        <f t="shared" si="828"/>
        <v>0.80847435392889933</v>
      </c>
      <c r="AA6640" s="49" t="str">
        <f t="shared" ca="1" si="829"/>
        <v>N</v>
      </c>
      <c r="AB6640" s="49">
        <f t="shared" ca="1" si="830"/>
        <v>5</v>
      </c>
      <c r="AC6640" s="49" t="str">
        <f t="shared" ca="1" si="831"/>
        <v>N</v>
      </c>
    </row>
    <row r="6641" spans="1:29" x14ac:dyDescent="0.25">
      <c r="A6641">
        <v>4938</v>
      </c>
      <c r="B6641" s="9">
        <v>43572</v>
      </c>
      <c r="C6641" s="50" t="str">
        <f t="shared" si="824"/>
        <v>N</v>
      </c>
      <c r="D6641" s="52">
        <f>_xlfn.XLOOKUP(B6641,Cal_Date!B:B,Cal_Date!A:A,0)</f>
        <v>3</v>
      </c>
      <c r="E6641">
        <v>2019</v>
      </c>
      <c r="F6641" t="s">
        <v>123</v>
      </c>
      <c r="G6641" t="s">
        <v>129</v>
      </c>
      <c r="H6641" t="s">
        <v>11</v>
      </c>
      <c r="I6641" t="s">
        <v>11</v>
      </c>
      <c r="J6641" t="s">
        <v>15</v>
      </c>
      <c r="K6641" t="s">
        <v>42</v>
      </c>
      <c r="L6641">
        <v>1</v>
      </c>
      <c r="M6641">
        <v>1005</v>
      </c>
      <c r="O6641" t="s">
        <v>25</v>
      </c>
      <c r="R6641" t="s">
        <v>44</v>
      </c>
      <c r="S6641" s="49" t="str">
        <f t="shared" si="825"/>
        <v>Card</v>
      </c>
      <c r="T6641" s="3">
        <v>0.03</v>
      </c>
      <c r="U6641" s="2">
        <v>2.7225000000000001</v>
      </c>
      <c r="V6641" s="2">
        <v>0.87</v>
      </c>
      <c r="W6641" s="54">
        <f>_xlfn.XLOOKUP(M6641,Market!A:A,Market!F:F,0)</f>
        <v>8.8999999999999996E-2</v>
      </c>
      <c r="X6641" s="55">
        <f t="shared" si="826"/>
        <v>8.1674999999999998E-2</v>
      </c>
      <c r="Y6641" s="55">
        <f t="shared" si="827"/>
        <v>1.8525</v>
      </c>
      <c r="Z6641" s="54">
        <f t="shared" si="828"/>
        <v>0.68044077134986225</v>
      </c>
      <c r="AA6641" s="49" t="str">
        <f t="shared" ca="1" si="829"/>
        <v>N</v>
      </c>
      <c r="AB6641" s="49">
        <f t="shared" ca="1" si="830"/>
        <v>5</v>
      </c>
      <c r="AC6641" s="49" t="str">
        <f t="shared" ca="1" si="831"/>
        <v>N</v>
      </c>
    </row>
    <row r="6642" spans="1:29" x14ac:dyDescent="0.25">
      <c r="A6642">
        <v>4939</v>
      </c>
      <c r="B6642" s="9">
        <v>43572</v>
      </c>
      <c r="C6642" s="50" t="str">
        <f t="shared" si="824"/>
        <v>N</v>
      </c>
      <c r="D6642" s="52">
        <f>_xlfn.XLOOKUP(B6642,Cal_Date!B:B,Cal_Date!A:A,0)</f>
        <v>3</v>
      </c>
      <c r="E6642">
        <v>2019</v>
      </c>
      <c r="F6642" t="s">
        <v>123</v>
      </c>
      <c r="G6642" t="s">
        <v>129</v>
      </c>
      <c r="H6642" t="s">
        <v>48</v>
      </c>
      <c r="I6642" t="s">
        <v>18</v>
      </c>
      <c r="J6642" t="s">
        <v>10</v>
      </c>
      <c r="K6642" t="s">
        <v>43</v>
      </c>
      <c r="L6642">
        <v>1</v>
      </c>
      <c r="M6642">
        <v>1005</v>
      </c>
      <c r="O6642" t="s">
        <v>25</v>
      </c>
      <c r="R6642" t="s">
        <v>44</v>
      </c>
      <c r="S6642" s="49" t="str">
        <f t="shared" si="825"/>
        <v>Card</v>
      </c>
      <c r="T6642" s="3">
        <v>0.03</v>
      </c>
      <c r="U6642" s="2">
        <v>7.6229999999999993</v>
      </c>
      <c r="V6642" s="2">
        <v>1.46</v>
      </c>
      <c r="W6642" s="54">
        <f>_xlfn.XLOOKUP(M6642,Market!A:A,Market!F:F,0)</f>
        <v>8.8999999999999996E-2</v>
      </c>
      <c r="X6642" s="55">
        <f t="shared" si="826"/>
        <v>0.22868999999999998</v>
      </c>
      <c r="Y6642" s="55">
        <f t="shared" si="827"/>
        <v>6.1629999999999994</v>
      </c>
      <c r="Z6642" s="54">
        <f t="shared" si="828"/>
        <v>0.80847435392889933</v>
      </c>
      <c r="AA6642" s="49" t="str">
        <f t="shared" ca="1" si="829"/>
        <v>N</v>
      </c>
      <c r="AB6642" s="49">
        <f t="shared" ca="1" si="830"/>
        <v>5</v>
      </c>
      <c r="AC6642" s="49" t="str">
        <f t="shared" ca="1" si="831"/>
        <v>N</v>
      </c>
    </row>
    <row r="6643" spans="1:29" x14ac:dyDescent="0.25">
      <c r="A6643">
        <v>4940</v>
      </c>
      <c r="B6643" s="9">
        <v>43572</v>
      </c>
      <c r="C6643" s="50" t="str">
        <f t="shared" si="824"/>
        <v>N</v>
      </c>
      <c r="D6643" s="52">
        <f>_xlfn.XLOOKUP(B6643,Cal_Date!B:B,Cal_Date!A:A,0)</f>
        <v>3</v>
      </c>
      <c r="E6643">
        <v>2019</v>
      </c>
      <c r="F6643" t="s">
        <v>123</v>
      </c>
      <c r="G6643" t="s">
        <v>129</v>
      </c>
      <c r="H6643" t="s">
        <v>11</v>
      </c>
      <c r="I6643" t="s">
        <v>11</v>
      </c>
      <c r="J6643" t="s">
        <v>15</v>
      </c>
      <c r="K6643" t="s">
        <v>42</v>
      </c>
      <c r="L6643">
        <v>1</v>
      </c>
      <c r="M6643">
        <v>1002</v>
      </c>
      <c r="O6643" t="s">
        <v>28</v>
      </c>
      <c r="R6643" t="s">
        <v>44</v>
      </c>
      <c r="S6643" s="49" t="str">
        <f t="shared" si="825"/>
        <v>Card</v>
      </c>
      <c r="T6643" s="3">
        <v>0.03</v>
      </c>
      <c r="U6643" s="2">
        <v>2.6500000000000004</v>
      </c>
      <c r="V6643" s="2">
        <v>0.87</v>
      </c>
      <c r="W6643" s="54">
        <f>_xlfn.XLOOKUP(M6643,Market!A:A,Market!F:F,0)</f>
        <v>0.06</v>
      </c>
      <c r="X6643" s="55">
        <f t="shared" si="826"/>
        <v>7.9500000000000001E-2</v>
      </c>
      <c r="Y6643" s="55">
        <f t="shared" si="827"/>
        <v>1.7800000000000002</v>
      </c>
      <c r="Z6643" s="54">
        <f t="shared" si="828"/>
        <v>0.67169811320754713</v>
      </c>
      <c r="AA6643" s="49" t="str">
        <f t="shared" ca="1" si="829"/>
        <v>N</v>
      </c>
      <c r="AB6643" s="49">
        <f t="shared" ca="1" si="830"/>
        <v>5</v>
      </c>
      <c r="AC6643" s="49" t="str">
        <f t="shared" ca="1" si="831"/>
        <v>N</v>
      </c>
    </row>
    <row r="6644" spans="1:29" x14ac:dyDescent="0.25">
      <c r="A6644">
        <v>4941</v>
      </c>
      <c r="B6644" s="9">
        <v>43572</v>
      </c>
      <c r="C6644" s="50" t="str">
        <f t="shared" si="824"/>
        <v>N</v>
      </c>
      <c r="D6644" s="52">
        <f>_xlfn.XLOOKUP(B6644,Cal_Date!B:B,Cal_Date!A:A,0)</f>
        <v>3</v>
      </c>
      <c r="E6644">
        <v>2019</v>
      </c>
      <c r="F6644" t="s">
        <v>123</v>
      </c>
      <c r="G6644" t="s">
        <v>129</v>
      </c>
      <c r="H6644" t="s">
        <v>14</v>
      </c>
      <c r="I6644" t="s">
        <v>18</v>
      </c>
      <c r="J6644" t="s">
        <v>15</v>
      </c>
      <c r="K6644" t="s">
        <v>43</v>
      </c>
      <c r="L6644">
        <v>1</v>
      </c>
      <c r="M6644">
        <v>1004</v>
      </c>
      <c r="O6644" t="s">
        <v>28</v>
      </c>
      <c r="R6644" t="s">
        <v>44</v>
      </c>
      <c r="S6644" s="49" t="str">
        <f t="shared" si="825"/>
        <v>Card</v>
      </c>
      <c r="T6644" s="3">
        <v>0.03</v>
      </c>
      <c r="U6644" s="2">
        <v>7.42</v>
      </c>
      <c r="V6644" s="2">
        <v>2.2200000000000002</v>
      </c>
      <c r="W6644" s="54">
        <f>_xlfn.XLOOKUP(M6644,Market!A:A,Market!F:F,0)</f>
        <v>0.06</v>
      </c>
      <c r="X6644" s="55">
        <f t="shared" si="826"/>
        <v>0.22259999999999999</v>
      </c>
      <c r="Y6644" s="55">
        <f t="shared" si="827"/>
        <v>5.1999999999999993</v>
      </c>
      <c r="Z6644" s="54">
        <f t="shared" si="828"/>
        <v>0.70080862533692712</v>
      </c>
      <c r="AA6644" s="49" t="str">
        <f t="shared" ca="1" si="829"/>
        <v>N</v>
      </c>
      <c r="AB6644" s="49">
        <f t="shared" ca="1" si="830"/>
        <v>5</v>
      </c>
      <c r="AC6644" s="49" t="str">
        <f t="shared" ca="1" si="831"/>
        <v>N</v>
      </c>
    </row>
    <row r="6645" spans="1:29" x14ac:dyDescent="0.25">
      <c r="A6645">
        <v>4942</v>
      </c>
      <c r="B6645" s="9">
        <v>43572</v>
      </c>
      <c r="C6645" s="50" t="str">
        <f t="shared" si="824"/>
        <v>N</v>
      </c>
      <c r="D6645" s="52">
        <f>_xlfn.XLOOKUP(B6645,Cal_Date!B:B,Cal_Date!A:A,0)</f>
        <v>3</v>
      </c>
      <c r="E6645">
        <v>2019</v>
      </c>
      <c r="F6645" t="s">
        <v>123</v>
      </c>
      <c r="G6645" t="s">
        <v>129</v>
      </c>
      <c r="H6645" t="s">
        <v>11</v>
      </c>
      <c r="I6645" t="s">
        <v>11</v>
      </c>
      <c r="J6645" t="s">
        <v>15</v>
      </c>
      <c r="K6645" t="s">
        <v>42</v>
      </c>
      <c r="L6645">
        <v>2</v>
      </c>
      <c r="M6645">
        <v>1005</v>
      </c>
      <c r="O6645" t="s">
        <v>25</v>
      </c>
      <c r="R6645" t="s">
        <v>44</v>
      </c>
      <c r="S6645" s="49" t="str">
        <f t="shared" si="825"/>
        <v>Card</v>
      </c>
      <c r="T6645" s="3">
        <v>0.03</v>
      </c>
      <c r="U6645" s="2">
        <v>5.4450000000000003</v>
      </c>
      <c r="V6645" s="2">
        <v>1.74</v>
      </c>
      <c r="W6645" s="54">
        <f>_xlfn.XLOOKUP(M6645,Market!A:A,Market!F:F,0)</f>
        <v>8.8999999999999996E-2</v>
      </c>
      <c r="X6645" s="55">
        <f t="shared" si="826"/>
        <v>0.16335</v>
      </c>
      <c r="Y6645" s="55">
        <f t="shared" si="827"/>
        <v>3.7050000000000001</v>
      </c>
      <c r="Z6645" s="54">
        <f t="shared" si="828"/>
        <v>0.68044077134986225</v>
      </c>
      <c r="AA6645" s="49" t="str">
        <f t="shared" ca="1" si="829"/>
        <v>N</v>
      </c>
      <c r="AB6645" s="49">
        <f t="shared" ca="1" si="830"/>
        <v>5</v>
      </c>
      <c r="AC6645" s="49" t="str">
        <f t="shared" ca="1" si="831"/>
        <v>N</v>
      </c>
    </row>
    <row r="6646" spans="1:29" x14ac:dyDescent="0.25">
      <c r="A6646">
        <v>4943</v>
      </c>
      <c r="B6646" s="9">
        <v>43572</v>
      </c>
      <c r="C6646" s="50" t="str">
        <f t="shared" si="824"/>
        <v>N</v>
      </c>
      <c r="D6646" s="52">
        <f>_xlfn.XLOOKUP(B6646,Cal_Date!B:B,Cal_Date!A:A,0)</f>
        <v>3</v>
      </c>
      <c r="E6646">
        <v>2019</v>
      </c>
      <c r="F6646" t="s">
        <v>123</v>
      </c>
      <c r="G6646" t="s">
        <v>129</v>
      </c>
      <c r="H6646" t="s">
        <v>11</v>
      </c>
      <c r="I6646" t="s">
        <v>13</v>
      </c>
      <c r="J6646" t="s">
        <v>15</v>
      </c>
      <c r="K6646" t="s">
        <v>42</v>
      </c>
      <c r="L6646">
        <v>2</v>
      </c>
      <c r="M6646">
        <v>1001</v>
      </c>
      <c r="O6646" t="s">
        <v>25</v>
      </c>
      <c r="R6646" t="s">
        <v>44</v>
      </c>
      <c r="S6646" s="49" t="str">
        <f t="shared" si="825"/>
        <v>Card</v>
      </c>
      <c r="T6646" s="3">
        <v>0.03</v>
      </c>
      <c r="U6646" s="2">
        <v>5.3000000000000007</v>
      </c>
      <c r="V6646" s="2">
        <v>2.84</v>
      </c>
      <c r="W6646" s="54">
        <f>_xlfn.XLOOKUP(M6646,Market!A:A,Market!F:F,0)</f>
        <v>0.06</v>
      </c>
      <c r="X6646" s="55">
        <f t="shared" si="826"/>
        <v>0.159</v>
      </c>
      <c r="Y6646" s="55">
        <f t="shared" si="827"/>
        <v>2.4600000000000009</v>
      </c>
      <c r="Z6646" s="54">
        <f t="shared" si="828"/>
        <v>0.46415094339622653</v>
      </c>
      <c r="AA6646" s="49" t="str">
        <f t="shared" ca="1" si="829"/>
        <v>N</v>
      </c>
      <c r="AB6646" s="49">
        <f t="shared" ca="1" si="830"/>
        <v>5</v>
      </c>
      <c r="AC6646" s="49" t="str">
        <f t="shared" ca="1" si="831"/>
        <v>N</v>
      </c>
    </row>
    <row r="6647" spans="1:29" x14ac:dyDescent="0.25">
      <c r="A6647">
        <v>4944</v>
      </c>
      <c r="B6647" s="9">
        <v>43572</v>
      </c>
      <c r="C6647" s="50" t="str">
        <f t="shared" si="824"/>
        <v>N</v>
      </c>
      <c r="D6647" s="52">
        <f>_xlfn.XLOOKUP(B6647,Cal_Date!B:B,Cal_Date!A:A,0)</f>
        <v>3</v>
      </c>
      <c r="E6647">
        <v>2019</v>
      </c>
      <c r="F6647" t="s">
        <v>123</v>
      </c>
      <c r="G6647" t="s">
        <v>129</v>
      </c>
      <c r="H6647" t="s">
        <v>48</v>
      </c>
      <c r="I6647" t="s">
        <v>18</v>
      </c>
      <c r="J6647" t="s">
        <v>10</v>
      </c>
      <c r="K6647" t="s">
        <v>43</v>
      </c>
      <c r="L6647">
        <v>1</v>
      </c>
      <c r="M6647">
        <v>1010</v>
      </c>
      <c r="O6647" t="s">
        <v>25</v>
      </c>
      <c r="R6647" t="s">
        <v>44</v>
      </c>
      <c r="S6647" s="49" t="str">
        <f t="shared" si="825"/>
        <v>Card</v>
      </c>
      <c r="T6647" s="3">
        <v>0.03</v>
      </c>
      <c r="U6647" s="2">
        <v>7.5600000000000005</v>
      </c>
      <c r="V6647" s="2">
        <v>1.46</v>
      </c>
      <c r="W6647" s="54">
        <f>_xlfn.XLOOKUP(M6647,Market!A:A,Market!F:F,0)</f>
        <v>0.08</v>
      </c>
      <c r="X6647" s="55">
        <f t="shared" si="826"/>
        <v>0.2268</v>
      </c>
      <c r="Y6647" s="55">
        <f t="shared" si="827"/>
        <v>6.1000000000000005</v>
      </c>
      <c r="Z6647" s="54">
        <f t="shared" si="828"/>
        <v>0.80687830687830686</v>
      </c>
      <c r="AA6647" s="49" t="str">
        <f t="shared" ca="1" si="829"/>
        <v>N</v>
      </c>
      <c r="AB6647" s="49">
        <f t="shared" ca="1" si="830"/>
        <v>5</v>
      </c>
      <c r="AC6647" s="49" t="str">
        <f t="shared" ca="1" si="831"/>
        <v>N</v>
      </c>
    </row>
    <row r="6648" spans="1:29" x14ac:dyDescent="0.25">
      <c r="A6648">
        <v>4945</v>
      </c>
      <c r="B6648" s="9">
        <v>43572</v>
      </c>
      <c r="C6648" s="50" t="str">
        <f t="shared" si="824"/>
        <v>N</v>
      </c>
      <c r="D6648" s="52">
        <f>_xlfn.XLOOKUP(B6648,Cal_Date!B:B,Cal_Date!A:A,0)</f>
        <v>3</v>
      </c>
      <c r="E6648">
        <v>2019</v>
      </c>
      <c r="F6648" t="s">
        <v>123</v>
      </c>
      <c r="G6648" t="s">
        <v>129</v>
      </c>
      <c r="H6648" t="s">
        <v>11</v>
      </c>
      <c r="I6648" t="s">
        <v>11</v>
      </c>
      <c r="J6648" t="s">
        <v>15</v>
      </c>
      <c r="K6648" t="s">
        <v>42</v>
      </c>
      <c r="L6648">
        <v>1</v>
      </c>
      <c r="M6648">
        <v>1011</v>
      </c>
      <c r="O6648" t="s">
        <v>25</v>
      </c>
      <c r="R6648" t="s">
        <v>44</v>
      </c>
      <c r="S6648" s="49" t="str">
        <f t="shared" si="825"/>
        <v>Card</v>
      </c>
      <c r="T6648" s="3">
        <v>0.03</v>
      </c>
      <c r="U6648" s="2">
        <v>2.6500000000000004</v>
      </c>
      <c r="V6648" s="2">
        <v>0.87</v>
      </c>
      <c r="W6648" s="54">
        <f>_xlfn.XLOOKUP(M6648,Market!A:A,Market!F:F,0)</f>
        <v>0.06</v>
      </c>
      <c r="X6648" s="55">
        <f t="shared" si="826"/>
        <v>7.9500000000000001E-2</v>
      </c>
      <c r="Y6648" s="55">
        <f t="shared" si="827"/>
        <v>1.7800000000000002</v>
      </c>
      <c r="Z6648" s="54">
        <f t="shared" si="828"/>
        <v>0.67169811320754713</v>
      </c>
      <c r="AA6648" s="49" t="str">
        <f t="shared" ca="1" si="829"/>
        <v>N</v>
      </c>
      <c r="AB6648" s="49">
        <f t="shared" ca="1" si="830"/>
        <v>5</v>
      </c>
      <c r="AC6648" s="49" t="str">
        <f t="shared" ca="1" si="831"/>
        <v>N</v>
      </c>
    </row>
    <row r="6649" spans="1:29" x14ac:dyDescent="0.25">
      <c r="A6649">
        <v>4946</v>
      </c>
      <c r="B6649" s="9">
        <v>43572</v>
      </c>
      <c r="C6649" s="50" t="str">
        <f t="shared" si="824"/>
        <v>N</v>
      </c>
      <c r="D6649" s="52">
        <f>_xlfn.XLOOKUP(B6649,Cal_Date!B:B,Cal_Date!A:A,0)</f>
        <v>3</v>
      </c>
      <c r="E6649">
        <v>2019</v>
      </c>
      <c r="F6649" t="s">
        <v>123</v>
      </c>
      <c r="G6649" t="s">
        <v>129</v>
      </c>
      <c r="H6649" t="s">
        <v>48</v>
      </c>
      <c r="I6649" t="s">
        <v>18</v>
      </c>
      <c r="J6649" t="s">
        <v>10</v>
      </c>
      <c r="K6649" t="s">
        <v>43</v>
      </c>
      <c r="L6649">
        <v>1</v>
      </c>
      <c r="M6649">
        <v>1011</v>
      </c>
      <c r="O6649" t="s">
        <v>25</v>
      </c>
      <c r="R6649" t="s">
        <v>44</v>
      </c>
      <c r="S6649" s="49" t="str">
        <f t="shared" si="825"/>
        <v>Card</v>
      </c>
      <c r="T6649" s="3">
        <v>0.03</v>
      </c>
      <c r="U6649" s="2">
        <v>7.42</v>
      </c>
      <c r="V6649" s="2">
        <v>1.46</v>
      </c>
      <c r="W6649" s="54">
        <f>_xlfn.XLOOKUP(M6649,Market!A:A,Market!F:F,0)</f>
        <v>0.06</v>
      </c>
      <c r="X6649" s="55">
        <f t="shared" si="826"/>
        <v>0.22259999999999999</v>
      </c>
      <c r="Y6649" s="55">
        <f t="shared" si="827"/>
        <v>5.96</v>
      </c>
      <c r="Z6649" s="54">
        <f t="shared" si="828"/>
        <v>0.80323450134770891</v>
      </c>
      <c r="AA6649" s="49" t="str">
        <f t="shared" ca="1" si="829"/>
        <v>N</v>
      </c>
      <c r="AB6649" s="49">
        <f t="shared" ca="1" si="830"/>
        <v>5</v>
      </c>
      <c r="AC6649" s="49" t="str">
        <f t="shared" ca="1" si="831"/>
        <v>N</v>
      </c>
    </row>
    <row r="6650" spans="1:29" x14ac:dyDescent="0.25">
      <c r="A6650">
        <v>4947</v>
      </c>
      <c r="B6650" s="9">
        <v>43572</v>
      </c>
      <c r="C6650" s="50" t="str">
        <f t="shared" si="824"/>
        <v>N</v>
      </c>
      <c r="D6650" s="52">
        <f>_xlfn.XLOOKUP(B6650,Cal_Date!B:B,Cal_Date!A:A,0)</f>
        <v>3</v>
      </c>
      <c r="E6650">
        <v>2019</v>
      </c>
      <c r="F6650" t="s">
        <v>123</v>
      </c>
      <c r="G6650" t="s">
        <v>129</v>
      </c>
      <c r="H6650" t="s">
        <v>14</v>
      </c>
      <c r="I6650" t="s">
        <v>13</v>
      </c>
      <c r="J6650" t="s">
        <v>15</v>
      </c>
      <c r="K6650" t="s">
        <v>43</v>
      </c>
      <c r="L6650">
        <v>2</v>
      </c>
      <c r="M6650">
        <v>1001</v>
      </c>
      <c r="O6650" t="s">
        <v>25</v>
      </c>
      <c r="R6650" t="s">
        <v>46</v>
      </c>
      <c r="S6650" s="49" t="str">
        <f t="shared" si="825"/>
        <v>Card</v>
      </c>
      <c r="T6650" s="3">
        <v>0.04</v>
      </c>
      <c r="U6650" s="2">
        <v>13.780000000000001</v>
      </c>
      <c r="V6650" s="2">
        <v>4.24</v>
      </c>
      <c r="W6650" s="54">
        <f>_xlfn.XLOOKUP(M6650,Market!A:A,Market!F:F,0)</f>
        <v>0.06</v>
      </c>
      <c r="X6650" s="55">
        <f t="shared" si="826"/>
        <v>0.55120000000000002</v>
      </c>
      <c r="Y6650" s="55">
        <f t="shared" si="827"/>
        <v>9.5400000000000009</v>
      </c>
      <c r="Z6650" s="54">
        <f t="shared" si="828"/>
        <v>0.69230769230769229</v>
      </c>
      <c r="AA6650" s="49" t="str">
        <f t="shared" ca="1" si="829"/>
        <v>N</v>
      </c>
      <c r="AB6650" s="49">
        <f t="shared" ca="1" si="830"/>
        <v>5</v>
      </c>
      <c r="AC6650" s="49" t="str">
        <f t="shared" ca="1" si="831"/>
        <v>N</v>
      </c>
    </row>
    <row r="6651" spans="1:29" x14ac:dyDescent="0.25">
      <c r="A6651">
        <v>4948</v>
      </c>
      <c r="B6651" s="9">
        <v>43572</v>
      </c>
      <c r="C6651" s="50" t="str">
        <f t="shared" si="824"/>
        <v>N</v>
      </c>
      <c r="D6651" s="52">
        <f>_xlfn.XLOOKUP(B6651,Cal_Date!B:B,Cal_Date!A:A,0)</f>
        <v>3</v>
      </c>
      <c r="E6651">
        <v>2019</v>
      </c>
      <c r="F6651" t="s">
        <v>123</v>
      </c>
      <c r="G6651" t="s">
        <v>129</v>
      </c>
      <c r="H6651" t="s">
        <v>11</v>
      </c>
      <c r="I6651" t="s">
        <v>11</v>
      </c>
      <c r="J6651" t="s">
        <v>15</v>
      </c>
      <c r="K6651" t="s">
        <v>42</v>
      </c>
      <c r="L6651">
        <v>1</v>
      </c>
      <c r="M6651">
        <v>1003</v>
      </c>
      <c r="O6651" t="s">
        <v>25</v>
      </c>
      <c r="R6651" t="s">
        <v>44</v>
      </c>
      <c r="S6651" s="49" t="str">
        <f t="shared" si="825"/>
        <v>Card</v>
      </c>
      <c r="T6651" s="3">
        <v>0.03</v>
      </c>
      <c r="U6651" s="2">
        <v>2.6500000000000004</v>
      </c>
      <c r="V6651" s="2">
        <v>0.87</v>
      </c>
      <c r="W6651" s="54">
        <f>_xlfn.XLOOKUP(M6651,Market!A:A,Market!F:F,0)</f>
        <v>0.06</v>
      </c>
      <c r="X6651" s="55">
        <f t="shared" si="826"/>
        <v>7.9500000000000001E-2</v>
      </c>
      <c r="Y6651" s="55">
        <f t="shared" si="827"/>
        <v>1.7800000000000002</v>
      </c>
      <c r="Z6651" s="54">
        <f t="shared" si="828"/>
        <v>0.67169811320754713</v>
      </c>
      <c r="AA6651" s="49" t="str">
        <f t="shared" ca="1" si="829"/>
        <v>N</v>
      </c>
      <c r="AB6651" s="49">
        <f t="shared" ca="1" si="830"/>
        <v>5</v>
      </c>
      <c r="AC6651" s="49" t="str">
        <f t="shared" ca="1" si="831"/>
        <v>N</v>
      </c>
    </row>
    <row r="6652" spans="1:29" x14ac:dyDescent="0.25">
      <c r="A6652">
        <v>4949</v>
      </c>
      <c r="B6652" s="9">
        <v>43572</v>
      </c>
      <c r="C6652" s="50" t="str">
        <f t="shared" si="824"/>
        <v>N</v>
      </c>
      <c r="D6652" s="52">
        <f>_xlfn.XLOOKUP(B6652,Cal_Date!B:B,Cal_Date!A:A,0)</f>
        <v>3</v>
      </c>
      <c r="E6652">
        <v>2019</v>
      </c>
      <c r="F6652" t="s">
        <v>123</v>
      </c>
      <c r="G6652" t="s">
        <v>129</v>
      </c>
      <c r="H6652" t="s">
        <v>11</v>
      </c>
      <c r="I6652" t="s">
        <v>11</v>
      </c>
      <c r="J6652" t="s">
        <v>15</v>
      </c>
      <c r="K6652" t="s">
        <v>42</v>
      </c>
      <c r="L6652">
        <v>2</v>
      </c>
      <c r="M6652">
        <v>1005</v>
      </c>
      <c r="O6652" t="s">
        <v>25</v>
      </c>
      <c r="R6652" t="s">
        <v>44</v>
      </c>
      <c r="S6652" s="49" t="str">
        <f t="shared" si="825"/>
        <v>Card</v>
      </c>
      <c r="T6652" s="3">
        <v>0.03</v>
      </c>
      <c r="U6652" s="2">
        <v>5.4450000000000003</v>
      </c>
      <c r="V6652" s="2">
        <v>1.74</v>
      </c>
      <c r="W6652" s="54">
        <f>_xlfn.XLOOKUP(M6652,Market!A:A,Market!F:F,0)</f>
        <v>8.8999999999999996E-2</v>
      </c>
      <c r="X6652" s="55">
        <f t="shared" si="826"/>
        <v>0.16335</v>
      </c>
      <c r="Y6652" s="55">
        <f t="shared" si="827"/>
        <v>3.7050000000000001</v>
      </c>
      <c r="Z6652" s="54">
        <f t="shared" si="828"/>
        <v>0.68044077134986225</v>
      </c>
      <c r="AA6652" s="49" t="str">
        <f t="shared" ca="1" si="829"/>
        <v>N</v>
      </c>
      <c r="AB6652" s="49">
        <f t="shared" ca="1" si="830"/>
        <v>5</v>
      </c>
      <c r="AC6652" s="49" t="str">
        <f t="shared" ca="1" si="831"/>
        <v>N</v>
      </c>
    </row>
    <row r="6653" spans="1:29" x14ac:dyDescent="0.25">
      <c r="A6653">
        <v>4950</v>
      </c>
      <c r="B6653" s="9">
        <v>43572</v>
      </c>
      <c r="C6653" s="50" t="str">
        <f t="shared" si="824"/>
        <v>N</v>
      </c>
      <c r="D6653" s="52">
        <f>_xlfn.XLOOKUP(B6653,Cal_Date!B:B,Cal_Date!A:A,0)</f>
        <v>3</v>
      </c>
      <c r="E6653">
        <v>2019</v>
      </c>
      <c r="F6653" t="s">
        <v>123</v>
      </c>
      <c r="G6653" t="s">
        <v>129</v>
      </c>
      <c r="H6653" t="s">
        <v>11</v>
      </c>
      <c r="I6653" t="s">
        <v>11</v>
      </c>
      <c r="J6653" t="s">
        <v>15</v>
      </c>
      <c r="K6653" t="s">
        <v>42</v>
      </c>
      <c r="L6653">
        <v>1</v>
      </c>
      <c r="M6653">
        <v>1005</v>
      </c>
      <c r="O6653" t="s">
        <v>25</v>
      </c>
      <c r="R6653" t="s">
        <v>44</v>
      </c>
      <c r="S6653" s="49" t="str">
        <f t="shared" si="825"/>
        <v>Card</v>
      </c>
      <c r="T6653" s="3">
        <v>0.03</v>
      </c>
      <c r="U6653" s="2">
        <v>2.7225000000000001</v>
      </c>
      <c r="V6653" s="2">
        <v>0.87</v>
      </c>
      <c r="W6653" s="54">
        <f>_xlfn.XLOOKUP(M6653,Market!A:A,Market!F:F,0)</f>
        <v>8.8999999999999996E-2</v>
      </c>
      <c r="X6653" s="55">
        <f t="shared" si="826"/>
        <v>8.1674999999999998E-2</v>
      </c>
      <c r="Y6653" s="55">
        <f t="shared" si="827"/>
        <v>1.8525</v>
      </c>
      <c r="Z6653" s="54">
        <f t="shared" si="828"/>
        <v>0.68044077134986225</v>
      </c>
      <c r="AA6653" s="49" t="str">
        <f t="shared" ca="1" si="829"/>
        <v>N</v>
      </c>
      <c r="AB6653" s="49">
        <f t="shared" ca="1" si="830"/>
        <v>5</v>
      </c>
      <c r="AC6653" s="49" t="str">
        <f t="shared" ca="1" si="831"/>
        <v>N</v>
      </c>
    </row>
    <row r="6654" spans="1:29" x14ac:dyDescent="0.25">
      <c r="A6654">
        <v>4951</v>
      </c>
      <c r="B6654" s="9">
        <v>43572</v>
      </c>
      <c r="C6654" s="50" t="str">
        <f t="shared" si="824"/>
        <v>N</v>
      </c>
      <c r="D6654" s="52">
        <f>_xlfn.XLOOKUP(B6654,Cal_Date!B:B,Cal_Date!A:A,0)</f>
        <v>3</v>
      </c>
      <c r="E6654">
        <v>2019</v>
      </c>
      <c r="F6654" t="s">
        <v>123</v>
      </c>
      <c r="G6654" t="s">
        <v>129</v>
      </c>
      <c r="H6654" t="s">
        <v>11</v>
      </c>
      <c r="I6654" t="s">
        <v>13</v>
      </c>
      <c r="J6654" t="s">
        <v>15</v>
      </c>
      <c r="K6654" t="s">
        <v>42</v>
      </c>
      <c r="L6654">
        <v>2</v>
      </c>
      <c r="M6654">
        <v>1006</v>
      </c>
      <c r="O6654" t="s">
        <v>28</v>
      </c>
      <c r="R6654" t="s">
        <v>44</v>
      </c>
      <c r="S6654" s="49" t="str">
        <f t="shared" si="825"/>
        <v>Card</v>
      </c>
      <c r="T6654" s="3">
        <v>0.03</v>
      </c>
      <c r="U6654" s="2">
        <v>5.4450000000000003</v>
      </c>
      <c r="V6654" s="2">
        <v>2.84</v>
      </c>
      <c r="W6654" s="54">
        <f>_xlfn.XLOOKUP(M6654,Market!A:A,Market!F:F,0)</f>
        <v>8.8999999999999996E-2</v>
      </c>
      <c r="X6654" s="55">
        <f t="shared" si="826"/>
        <v>0.16335</v>
      </c>
      <c r="Y6654" s="55">
        <f t="shared" si="827"/>
        <v>2.6050000000000004</v>
      </c>
      <c r="Z6654" s="54">
        <f t="shared" si="828"/>
        <v>0.47842056932966032</v>
      </c>
      <c r="AA6654" s="49" t="str">
        <f t="shared" ca="1" si="829"/>
        <v>N</v>
      </c>
      <c r="AB6654" s="49">
        <f t="shared" ca="1" si="830"/>
        <v>5</v>
      </c>
      <c r="AC6654" s="49" t="str">
        <f t="shared" ca="1" si="831"/>
        <v>N</v>
      </c>
    </row>
    <row r="6655" spans="1:29" x14ac:dyDescent="0.25">
      <c r="A6655">
        <v>4952</v>
      </c>
      <c r="B6655" s="9">
        <v>43572</v>
      </c>
      <c r="C6655" s="50" t="str">
        <f t="shared" si="824"/>
        <v>N</v>
      </c>
      <c r="D6655" s="52">
        <f>_xlfn.XLOOKUP(B6655,Cal_Date!B:B,Cal_Date!A:A,0)</f>
        <v>3</v>
      </c>
      <c r="E6655">
        <v>2019</v>
      </c>
      <c r="F6655" t="s">
        <v>123</v>
      </c>
      <c r="G6655" t="s">
        <v>129</v>
      </c>
      <c r="H6655" t="s">
        <v>48</v>
      </c>
      <c r="I6655" t="s">
        <v>18</v>
      </c>
      <c r="J6655" t="s">
        <v>10</v>
      </c>
      <c r="K6655" t="s">
        <v>43</v>
      </c>
      <c r="L6655">
        <v>1</v>
      </c>
      <c r="M6655">
        <v>1002</v>
      </c>
      <c r="O6655" t="s">
        <v>28</v>
      </c>
      <c r="R6655" t="s">
        <v>44</v>
      </c>
      <c r="S6655" s="49" t="str">
        <f t="shared" si="825"/>
        <v>Card</v>
      </c>
      <c r="T6655" s="3">
        <v>0.03</v>
      </c>
      <c r="U6655" s="2">
        <v>7.42</v>
      </c>
      <c r="V6655" s="2">
        <v>1.46</v>
      </c>
      <c r="W6655" s="54">
        <f>_xlfn.XLOOKUP(M6655,Market!A:A,Market!F:F,0)</f>
        <v>0.06</v>
      </c>
      <c r="X6655" s="55">
        <f t="shared" si="826"/>
        <v>0.22259999999999999</v>
      </c>
      <c r="Y6655" s="55">
        <f t="shared" si="827"/>
        <v>5.96</v>
      </c>
      <c r="Z6655" s="54">
        <f t="shared" si="828"/>
        <v>0.80323450134770891</v>
      </c>
      <c r="AA6655" s="49" t="str">
        <f t="shared" ca="1" si="829"/>
        <v>N</v>
      </c>
      <c r="AB6655" s="49">
        <f t="shared" ca="1" si="830"/>
        <v>5</v>
      </c>
      <c r="AC6655" s="49" t="str">
        <f t="shared" ca="1" si="831"/>
        <v>N</v>
      </c>
    </row>
    <row r="6656" spans="1:29" x14ac:dyDescent="0.25">
      <c r="A6656">
        <v>4953</v>
      </c>
      <c r="B6656" s="9">
        <v>43572</v>
      </c>
      <c r="C6656" s="50" t="str">
        <f t="shared" si="824"/>
        <v>N</v>
      </c>
      <c r="D6656" s="52">
        <f>_xlfn.XLOOKUP(B6656,Cal_Date!B:B,Cal_Date!A:A,0)</f>
        <v>3</v>
      </c>
      <c r="E6656">
        <v>2019</v>
      </c>
      <c r="F6656" t="s">
        <v>123</v>
      </c>
      <c r="G6656" t="s">
        <v>129</v>
      </c>
      <c r="H6656" t="s">
        <v>48</v>
      </c>
      <c r="I6656" t="s">
        <v>18</v>
      </c>
      <c r="J6656" t="s">
        <v>10</v>
      </c>
      <c r="K6656" t="s">
        <v>43</v>
      </c>
      <c r="L6656">
        <v>1</v>
      </c>
      <c r="M6656">
        <v>1001</v>
      </c>
      <c r="O6656" t="s">
        <v>25</v>
      </c>
      <c r="R6656" t="s">
        <v>44</v>
      </c>
      <c r="S6656" s="49" t="str">
        <f t="shared" si="825"/>
        <v>Card</v>
      </c>
      <c r="T6656" s="3">
        <v>0.03</v>
      </c>
      <c r="U6656" s="2">
        <v>7.42</v>
      </c>
      <c r="V6656" s="2">
        <v>1.46</v>
      </c>
      <c r="W6656" s="54">
        <f>_xlfn.XLOOKUP(M6656,Market!A:A,Market!F:F,0)</f>
        <v>0.06</v>
      </c>
      <c r="X6656" s="55">
        <f t="shared" si="826"/>
        <v>0.22259999999999999</v>
      </c>
      <c r="Y6656" s="55">
        <f t="shared" si="827"/>
        <v>5.96</v>
      </c>
      <c r="Z6656" s="54">
        <f t="shared" si="828"/>
        <v>0.80323450134770891</v>
      </c>
      <c r="AA6656" s="49" t="str">
        <f t="shared" ca="1" si="829"/>
        <v>N</v>
      </c>
      <c r="AB6656" s="49">
        <f t="shared" ca="1" si="830"/>
        <v>5</v>
      </c>
      <c r="AC6656" s="49" t="str">
        <f t="shared" ca="1" si="831"/>
        <v>N</v>
      </c>
    </row>
    <row r="6657" spans="1:29" x14ac:dyDescent="0.25">
      <c r="A6657">
        <v>4954</v>
      </c>
      <c r="B6657" s="9">
        <v>43572</v>
      </c>
      <c r="C6657" s="50" t="str">
        <f t="shared" si="824"/>
        <v>N</v>
      </c>
      <c r="D6657" s="52">
        <f>_xlfn.XLOOKUP(B6657,Cal_Date!B:B,Cal_Date!A:A,0)</f>
        <v>3</v>
      </c>
      <c r="E6657">
        <v>2019</v>
      </c>
      <c r="F6657" t="s">
        <v>123</v>
      </c>
      <c r="G6657" t="s">
        <v>129</v>
      </c>
      <c r="H6657" t="s">
        <v>11</v>
      </c>
      <c r="I6657" t="s">
        <v>11</v>
      </c>
      <c r="J6657" t="s">
        <v>15</v>
      </c>
      <c r="K6657" t="s">
        <v>42</v>
      </c>
      <c r="L6657">
        <v>1</v>
      </c>
      <c r="M6657">
        <v>1003</v>
      </c>
      <c r="O6657" t="s">
        <v>25</v>
      </c>
      <c r="R6657" t="s">
        <v>44</v>
      </c>
      <c r="S6657" s="49" t="str">
        <f t="shared" si="825"/>
        <v>Card</v>
      </c>
      <c r="T6657" s="3">
        <v>0.03</v>
      </c>
      <c r="U6657" s="2">
        <v>2.6500000000000004</v>
      </c>
      <c r="V6657" s="2">
        <v>0.87</v>
      </c>
      <c r="W6657" s="54">
        <f>_xlfn.XLOOKUP(M6657,Market!A:A,Market!F:F,0)</f>
        <v>0.06</v>
      </c>
      <c r="X6657" s="55">
        <f t="shared" si="826"/>
        <v>7.9500000000000001E-2</v>
      </c>
      <c r="Y6657" s="55">
        <f t="shared" si="827"/>
        <v>1.7800000000000002</v>
      </c>
      <c r="Z6657" s="54">
        <f t="shared" si="828"/>
        <v>0.67169811320754713</v>
      </c>
      <c r="AA6657" s="49" t="str">
        <f t="shared" ca="1" si="829"/>
        <v>N</v>
      </c>
      <c r="AB6657" s="49">
        <f t="shared" ca="1" si="830"/>
        <v>5</v>
      </c>
      <c r="AC6657" s="49" t="str">
        <f t="shared" ca="1" si="831"/>
        <v>N</v>
      </c>
    </row>
    <row r="6658" spans="1:29" x14ac:dyDescent="0.25">
      <c r="A6658">
        <v>4955</v>
      </c>
      <c r="B6658" s="9">
        <v>43572</v>
      </c>
      <c r="C6658" s="50" t="str">
        <f t="shared" si="824"/>
        <v>N</v>
      </c>
      <c r="D6658" s="52">
        <f>_xlfn.XLOOKUP(B6658,Cal_Date!B:B,Cal_Date!A:A,0)</f>
        <v>3</v>
      </c>
      <c r="E6658">
        <v>2019</v>
      </c>
      <c r="F6658" t="s">
        <v>123</v>
      </c>
      <c r="G6658" t="s">
        <v>129</v>
      </c>
      <c r="H6658" t="s">
        <v>11</v>
      </c>
      <c r="I6658" t="s">
        <v>11</v>
      </c>
      <c r="J6658" t="s">
        <v>15</v>
      </c>
      <c r="K6658" t="s">
        <v>42</v>
      </c>
      <c r="L6658">
        <v>1</v>
      </c>
      <c r="M6658">
        <v>1004</v>
      </c>
      <c r="O6658" t="s">
        <v>28</v>
      </c>
      <c r="R6658" t="s">
        <v>44</v>
      </c>
      <c r="S6658" s="49" t="str">
        <f t="shared" si="825"/>
        <v>Card</v>
      </c>
      <c r="T6658" s="3">
        <v>0.03</v>
      </c>
      <c r="U6658" s="2">
        <v>2.6500000000000004</v>
      </c>
      <c r="V6658" s="2">
        <v>0.87</v>
      </c>
      <c r="W6658" s="54">
        <f>_xlfn.XLOOKUP(M6658,Market!A:A,Market!F:F,0)</f>
        <v>0.06</v>
      </c>
      <c r="X6658" s="55">
        <f t="shared" si="826"/>
        <v>7.9500000000000001E-2</v>
      </c>
      <c r="Y6658" s="55">
        <f t="shared" si="827"/>
        <v>1.7800000000000002</v>
      </c>
      <c r="Z6658" s="54">
        <f t="shared" si="828"/>
        <v>0.67169811320754713</v>
      </c>
      <c r="AA6658" s="49" t="str">
        <f t="shared" ca="1" si="829"/>
        <v>N</v>
      </c>
      <c r="AB6658" s="49">
        <f t="shared" ca="1" si="830"/>
        <v>5</v>
      </c>
      <c r="AC6658" s="49" t="str">
        <f t="shared" ca="1" si="831"/>
        <v>N</v>
      </c>
    </row>
    <row r="6659" spans="1:29" x14ac:dyDescent="0.25">
      <c r="A6659">
        <v>4956</v>
      </c>
      <c r="B6659" s="9">
        <v>43572</v>
      </c>
      <c r="C6659" s="50" t="str">
        <f t="shared" ref="C6659:C6722" si="832">IF(OR(B6659="04/01/2018"+0,B6659="04/02/2018"+0),"Y","N")</f>
        <v>N</v>
      </c>
      <c r="D6659" s="52">
        <f>_xlfn.XLOOKUP(B6659,Cal_Date!B:B,Cal_Date!A:A,0)</f>
        <v>3</v>
      </c>
      <c r="E6659">
        <v>2019</v>
      </c>
      <c r="F6659" t="s">
        <v>123</v>
      </c>
      <c r="G6659" t="s">
        <v>129</v>
      </c>
      <c r="H6659" t="s">
        <v>48</v>
      </c>
      <c r="I6659" t="s">
        <v>18</v>
      </c>
      <c r="J6659" t="s">
        <v>10</v>
      </c>
      <c r="K6659" t="s">
        <v>43</v>
      </c>
      <c r="L6659">
        <v>2</v>
      </c>
      <c r="M6659">
        <v>1003</v>
      </c>
      <c r="O6659" t="s">
        <v>25</v>
      </c>
      <c r="R6659" t="s">
        <v>44</v>
      </c>
      <c r="S6659" s="49" t="str">
        <f t="shared" ref="S6659:S6722" si="833">IF(R6659="Cash","Cash","Card")</f>
        <v>Card</v>
      </c>
      <c r="T6659" s="3">
        <v>0.03</v>
      </c>
      <c r="U6659" s="2">
        <v>14.84</v>
      </c>
      <c r="V6659" s="2">
        <v>2.92</v>
      </c>
      <c r="W6659" s="54">
        <f>_xlfn.XLOOKUP(M6659,Market!A:A,Market!F:F,0)</f>
        <v>0.06</v>
      </c>
      <c r="X6659" s="55">
        <f t="shared" ref="X6659:X6722" si="834">T6659*U6659</f>
        <v>0.44519999999999998</v>
      </c>
      <c r="Y6659" s="55">
        <f t="shared" ref="Y6659:Y6722" si="835">U6659-V6659</f>
        <v>11.92</v>
      </c>
      <c r="Z6659" s="54">
        <f t="shared" ref="Z6659:Z6722" si="836">Y6659/U6659</f>
        <v>0.80323450134770891</v>
      </c>
      <c r="AA6659" s="49" t="str">
        <f t="shared" ref="AA6659:AA6722" ca="1" si="837">IF(DATEDIF(B6659,TODAY(),"y")&gt;5,"Y","N")</f>
        <v>N</v>
      </c>
      <c r="AB6659" s="49">
        <f t="shared" ref="AB6659:AB6722" ca="1" si="838">DATEDIF(B6659,TODAY(),"y")</f>
        <v>5</v>
      </c>
      <c r="AC6659" s="49" t="str">
        <f t="shared" ref="AC6659:AC6722" ca="1" si="839">IF(AB6659&gt;5,"Y","N")</f>
        <v>N</v>
      </c>
    </row>
    <row r="6660" spans="1:29" x14ac:dyDescent="0.25">
      <c r="A6660">
        <v>4957</v>
      </c>
      <c r="B6660" s="9">
        <v>43572</v>
      </c>
      <c r="C6660" s="50" t="str">
        <f t="shared" si="832"/>
        <v>N</v>
      </c>
      <c r="D6660" s="52">
        <f>_xlfn.XLOOKUP(B6660,Cal_Date!B:B,Cal_Date!A:A,0)</f>
        <v>3</v>
      </c>
      <c r="E6660">
        <v>2019</v>
      </c>
      <c r="F6660" t="s">
        <v>123</v>
      </c>
      <c r="G6660" t="s">
        <v>129</v>
      </c>
      <c r="H6660" t="s">
        <v>11</v>
      </c>
      <c r="I6660" t="s">
        <v>11</v>
      </c>
      <c r="J6660" t="s">
        <v>15</v>
      </c>
      <c r="K6660" t="s">
        <v>42</v>
      </c>
      <c r="L6660">
        <v>1</v>
      </c>
      <c r="M6660">
        <v>1005</v>
      </c>
      <c r="O6660" t="s">
        <v>25</v>
      </c>
      <c r="R6660" t="s">
        <v>44</v>
      </c>
      <c r="S6660" s="49" t="str">
        <f t="shared" si="833"/>
        <v>Card</v>
      </c>
      <c r="T6660" s="3">
        <v>0.03</v>
      </c>
      <c r="U6660" s="2">
        <v>2.7225000000000001</v>
      </c>
      <c r="V6660" s="2">
        <v>0.87</v>
      </c>
      <c r="W6660" s="54">
        <f>_xlfn.XLOOKUP(M6660,Market!A:A,Market!F:F,0)</f>
        <v>8.8999999999999996E-2</v>
      </c>
      <c r="X6660" s="55">
        <f t="shared" si="834"/>
        <v>8.1674999999999998E-2</v>
      </c>
      <c r="Y6660" s="55">
        <f t="shared" si="835"/>
        <v>1.8525</v>
      </c>
      <c r="Z6660" s="54">
        <f t="shared" si="836"/>
        <v>0.68044077134986225</v>
      </c>
      <c r="AA6660" s="49" t="str">
        <f t="shared" ca="1" si="837"/>
        <v>N</v>
      </c>
      <c r="AB6660" s="49">
        <f t="shared" ca="1" si="838"/>
        <v>5</v>
      </c>
      <c r="AC6660" s="49" t="str">
        <f t="shared" ca="1" si="839"/>
        <v>N</v>
      </c>
    </row>
    <row r="6661" spans="1:29" x14ac:dyDescent="0.25">
      <c r="A6661">
        <v>4958</v>
      </c>
      <c r="B6661" s="9">
        <v>43572</v>
      </c>
      <c r="C6661" s="50" t="str">
        <f t="shared" si="832"/>
        <v>N</v>
      </c>
      <c r="D6661" s="52">
        <f>_xlfn.XLOOKUP(B6661,Cal_Date!B:B,Cal_Date!A:A,0)</f>
        <v>3</v>
      </c>
      <c r="E6661">
        <v>2019</v>
      </c>
      <c r="F6661" t="s">
        <v>123</v>
      </c>
      <c r="G6661" t="s">
        <v>129</v>
      </c>
      <c r="H6661" t="s">
        <v>11</v>
      </c>
      <c r="I6661" t="s">
        <v>11</v>
      </c>
      <c r="J6661" t="s">
        <v>15</v>
      </c>
      <c r="K6661" t="s">
        <v>42</v>
      </c>
      <c r="L6661">
        <v>1</v>
      </c>
      <c r="M6661">
        <v>1007</v>
      </c>
      <c r="O6661" t="s">
        <v>28</v>
      </c>
      <c r="R6661" t="s">
        <v>44</v>
      </c>
      <c r="S6661" s="49" t="str">
        <f t="shared" si="833"/>
        <v>Card</v>
      </c>
      <c r="T6661" s="3">
        <v>0.03</v>
      </c>
      <c r="U6661" s="2">
        <v>2.7225000000000001</v>
      </c>
      <c r="V6661" s="2">
        <v>0.87</v>
      </c>
      <c r="W6661" s="54">
        <f>_xlfn.XLOOKUP(M6661,Market!A:A,Market!F:F,0)</f>
        <v>8.8999999999999996E-2</v>
      </c>
      <c r="X6661" s="55">
        <f t="shared" si="834"/>
        <v>8.1674999999999998E-2</v>
      </c>
      <c r="Y6661" s="55">
        <f t="shared" si="835"/>
        <v>1.8525</v>
      </c>
      <c r="Z6661" s="54">
        <f t="shared" si="836"/>
        <v>0.68044077134986225</v>
      </c>
      <c r="AA6661" s="49" t="str">
        <f t="shared" ca="1" si="837"/>
        <v>N</v>
      </c>
      <c r="AB6661" s="49">
        <f t="shared" ca="1" si="838"/>
        <v>5</v>
      </c>
      <c r="AC6661" s="49" t="str">
        <f t="shared" ca="1" si="839"/>
        <v>N</v>
      </c>
    </row>
    <row r="6662" spans="1:29" x14ac:dyDescent="0.25">
      <c r="A6662">
        <v>4959</v>
      </c>
      <c r="B6662" s="9">
        <v>43572</v>
      </c>
      <c r="C6662" s="50" t="str">
        <f t="shared" si="832"/>
        <v>N</v>
      </c>
      <c r="D6662" s="52">
        <f>_xlfn.XLOOKUP(B6662,Cal_Date!B:B,Cal_Date!A:A,0)</f>
        <v>3</v>
      </c>
      <c r="E6662">
        <v>2019</v>
      </c>
      <c r="F6662" t="s">
        <v>123</v>
      </c>
      <c r="G6662" t="s">
        <v>129</v>
      </c>
      <c r="H6662" t="s">
        <v>14</v>
      </c>
      <c r="I6662" t="s">
        <v>18</v>
      </c>
      <c r="J6662" t="s">
        <v>15</v>
      </c>
      <c r="K6662" t="s">
        <v>43</v>
      </c>
      <c r="L6662">
        <v>1</v>
      </c>
      <c r="M6662">
        <v>1009</v>
      </c>
      <c r="O6662" t="s">
        <v>28</v>
      </c>
      <c r="R6662" t="s">
        <v>44</v>
      </c>
      <c r="S6662" s="49" t="str">
        <f t="shared" si="833"/>
        <v>Card</v>
      </c>
      <c r="T6662" s="3">
        <v>0.03</v>
      </c>
      <c r="U6662" s="2">
        <v>7.0785</v>
      </c>
      <c r="V6662" s="2">
        <v>2.1</v>
      </c>
      <c r="W6662" s="54">
        <f>_xlfn.XLOOKUP(M6662,Market!A:A,Market!F:F,0)</f>
        <v>8.8999999999999996E-2</v>
      </c>
      <c r="X6662" s="55">
        <f t="shared" si="834"/>
        <v>0.21235499999999999</v>
      </c>
      <c r="Y6662" s="55">
        <f t="shared" si="835"/>
        <v>4.9785000000000004</v>
      </c>
      <c r="Z6662" s="54">
        <f t="shared" si="836"/>
        <v>0.70332697605424888</v>
      </c>
      <c r="AA6662" s="49" t="str">
        <f t="shared" ca="1" si="837"/>
        <v>N</v>
      </c>
      <c r="AB6662" s="49">
        <f t="shared" ca="1" si="838"/>
        <v>5</v>
      </c>
      <c r="AC6662" s="49" t="str">
        <f t="shared" ca="1" si="839"/>
        <v>N</v>
      </c>
    </row>
    <row r="6663" spans="1:29" x14ac:dyDescent="0.25">
      <c r="A6663">
        <v>4960</v>
      </c>
      <c r="B6663" s="9">
        <v>43572</v>
      </c>
      <c r="C6663" s="50" t="str">
        <f t="shared" si="832"/>
        <v>N</v>
      </c>
      <c r="D6663" s="52">
        <f>_xlfn.XLOOKUP(B6663,Cal_Date!B:B,Cal_Date!A:A,0)</f>
        <v>3</v>
      </c>
      <c r="E6663">
        <v>2019</v>
      </c>
      <c r="F6663" t="s">
        <v>123</v>
      </c>
      <c r="G6663" t="s">
        <v>129</v>
      </c>
      <c r="H6663" t="s">
        <v>48</v>
      </c>
      <c r="I6663" t="s">
        <v>18</v>
      </c>
      <c r="J6663" t="s">
        <v>10</v>
      </c>
      <c r="K6663" t="s">
        <v>43</v>
      </c>
      <c r="L6663">
        <v>1</v>
      </c>
      <c r="M6663">
        <v>1001</v>
      </c>
      <c r="O6663" t="s">
        <v>25</v>
      </c>
      <c r="R6663" t="s">
        <v>47</v>
      </c>
      <c r="S6663" s="49" t="str">
        <f t="shared" si="833"/>
        <v>Card</v>
      </c>
      <c r="T6663" s="3">
        <v>3.5000000000000003E-2</v>
      </c>
      <c r="U6663" s="2">
        <v>7.42</v>
      </c>
      <c r="V6663" s="2">
        <v>1.46</v>
      </c>
      <c r="W6663" s="54">
        <f>_xlfn.XLOOKUP(M6663,Market!A:A,Market!F:F,0)</f>
        <v>0.06</v>
      </c>
      <c r="X6663" s="55">
        <f t="shared" si="834"/>
        <v>0.25970000000000004</v>
      </c>
      <c r="Y6663" s="55">
        <f t="shared" si="835"/>
        <v>5.96</v>
      </c>
      <c r="Z6663" s="54">
        <f t="shared" si="836"/>
        <v>0.80323450134770891</v>
      </c>
      <c r="AA6663" s="49" t="str">
        <f t="shared" ca="1" si="837"/>
        <v>N</v>
      </c>
      <c r="AB6663" s="49">
        <f t="shared" ca="1" si="838"/>
        <v>5</v>
      </c>
      <c r="AC6663" s="49" t="str">
        <f t="shared" ca="1" si="839"/>
        <v>N</v>
      </c>
    </row>
    <row r="6664" spans="1:29" x14ac:dyDescent="0.25">
      <c r="A6664">
        <v>4961</v>
      </c>
      <c r="B6664" s="9">
        <v>43572</v>
      </c>
      <c r="C6664" s="50" t="str">
        <f t="shared" si="832"/>
        <v>N</v>
      </c>
      <c r="D6664" s="52">
        <f>_xlfn.XLOOKUP(B6664,Cal_Date!B:B,Cal_Date!A:A,0)</f>
        <v>3</v>
      </c>
      <c r="E6664">
        <v>2019</v>
      </c>
      <c r="F6664" t="s">
        <v>123</v>
      </c>
      <c r="G6664" t="s">
        <v>129</v>
      </c>
      <c r="H6664" t="s">
        <v>11</v>
      </c>
      <c r="I6664" t="s">
        <v>11</v>
      </c>
      <c r="J6664" t="s">
        <v>15</v>
      </c>
      <c r="K6664" t="s">
        <v>42</v>
      </c>
      <c r="L6664">
        <v>1</v>
      </c>
      <c r="M6664">
        <v>1010</v>
      </c>
      <c r="O6664" t="s">
        <v>25</v>
      </c>
      <c r="R6664" t="s">
        <v>44</v>
      </c>
      <c r="S6664" s="49" t="str">
        <f t="shared" si="833"/>
        <v>Card</v>
      </c>
      <c r="T6664" s="3">
        <v>0.03</v>
      </c>
      <c r="U6664" s="2">
        <v>2.7</v>
      </c>
      <c r="V6664" s="2">
        <v>0.87</v>
      </c>
      <c r="W6664" s="54">
        <f>_xlfn.XLOOKUP(M6664,Market!A:A,Market!F:F,0)</f>
        <v>0.08</v>
      </c>
      <c r="X6664" s="55">
        <f t="shared" si="834"/>
        <v>8.1000000000000003E-2</v>
      </c>
      <c r="Y6664" s="55">
        <f t="shared" si="835"/>
        <v>1.83</v>
      </c>
      <c r="Z6664" s="54">
        <f t="shared" si="836"/>
        <v>0.67777777777777781</v>
      </c>
      <c r="AA6664" s="49" t="str">
        <f t="shared" ca="1" si="837"/>
        <v>N</v>
      </c>
      <c r="AB6664" s="49">
        <f t="shared" ca="1" si="838"/>
        <v>5</v>
      </c>
      <c r="AC6664" s="49" t="str">
        <f t="shared" ca="1" si="839"/>
        <v>N</v>
      </c>
    </row>
    <row r="6665" spans="1:29" x14ac:dyDescent="0.25">
      <c r="A6665">
        <v>4962</v>
      </c>
      <c r="B6665" s="9">
        <v>43572</v>
      </c>
      <c r="C6665" s="50" t="str">
        <f t="shared" si="832"/>
        <v>N</v>
      </c>
      <c r="D6665" s="52">
        <f>_xlfn.XLOOKUP(B6665,Cal_Date!B:B,Cal_Date!A:A,0)</f>
        <v>3</v>
      </c>
      <c r="E6665">
        <v>2019</v>
      </c>
      <c r="F6665" t="s">
        <v>123</v>
      </c>
      <c r="G6665" t="s">
        <v>129</v>
      </c>
      <c r="H6665" t="s">
        <v>48</v>
      </c>
      <c r="I6665" t="s">
        <v>18</v>
      </c>
      <c r="J6665" t="s">
        <v>10</v>
      </c>
      <c r="K6665" t="s">
        <v>43</v>
      </c>
      <c r="L6665">
        <v>2</v>
      </c>
      <c r="M6665">
        <v>1010</v>
      </c>
      <c r="O6665" t="s">
        <v>25</v>
      </c>
      <c r="R6665" t="s">
        <v>44</v>
      </c>
      <c r="S6665" s="49" t="str">
        <f t="shared" si="833"/>
        <v>Card</v>
      </c>
      <c r="T6665" s="3">
        <v>0.03</v>
      </c>
      <c r="U6665" s="2">
        <v>15.120000000000001</v>
      </c>
      <c r="V6665" s="2">
        <v>2.92</v>
      </c>
      <c r="W6665" s="54">
        <f>_xlfn.XLOOKUP(M6665,Market!A:A,Market!F:F,0)</f>
        <v>0.08</v>
      </c>
      <c r="X6665" s="55">
        <f t="shared" si="834"/>
        <v>0.4536</v>
      </c>
      <c r="Y6665" s="55">
        <f t="shared" si="835"/>
        <v>12.200000000000001</v>
      </c>
      <c r="Z6665" s="54">
        <f t="shared" si="836"/>
        <v>0.80687830687830686</v>
      </c>
      <c r="AA6665" s="49" t="str">
        <f t="shared" ca="1" si="837"/>
        <v>N</v>
      </c>
      <c r="AB6665" s="49">
        <f t="shared" ca="1" si="838"/>
        <v>5</v>
      </c>
      <c r="AC6665" s="49" t="str">
        <f t="shared" ca="1" si="839"/>
        <v>N</v>
      </c>
    </row>
    <row r="6666" spans="1:29" x14ac:dyDescent="0.25">
      <c r="A6666">
        <v>4963</v>
      </c>
      <c r="B6666" s="9">
        <v>43572</v>
      </c>
      <c r="C6666" s="50" t="str">
        <f t="shared" si="832"/>
        <v>N</v>
      </c>
      <c r="D6666" s="52">
        <f>_xlfn.XLOOKUP(B6666,Cal_Date!B:B,Cal_Date!A:A,0)</f>
        <v>3</v>
      </c>
      <c r="E6666">
        <v>2019</v>
      </c>
      <c r="F6666" t="s">
        <v>123</v>
      </c>
      <c r="G6666" t="s">
        <v>129</v>
      </c>
      <c r="H6666" t="s">
        <v>48</v>
      </c>
      <c r="I6666" t="s">
        <v>18</v>
      </c>
      <c r="J6666" t="s">
        <v>10</v>
      </c>
      <c r="K6666" t="s">
        <v>43</v>
      </c>
      <c r="L6666">
        <v>2</v>
      </c>
      <c r="M6666">
        <v>1010</v>
      </c>
      <c r="O6666" t="s">
        <v>25</v>
      </c>
      <c r="R6666" t="s">
        <v>47</v>
      </c>
      <c r="S6666" s="49" t="str">
        <f t="shared" si="833"/>
        <v>Card</v>
      </c>
      <c r="T6666" s="3">
        <v>3.5000000000000003E-2</v>
      </c>
      <c r="U6666" s="2">
        <v>15.120000000000001</v>
      </c>
      <c r="V6666" s="2">
        <v>2.92</v>
      </c>
      <c r="W6666" s="54">
        <f>_xlfn.XLOOKUP(M6666,Market!A:A,Market!F:F,0)</f>
        <v>0.08</v>
      </c>
      <c r="X6666" s="55">
        <f t="shared" si="834"/>
        <v>0.52920000000000011</v>
      </c>
      <c r="Y6666" s="55">
        <f t="shared" si="835"/>
        <v>12.200000000000001</v>
      </c>
      <c r="Z6666" s="54">
        <f t="shared" si="836"/>
        <v>0.80687830687830686</v>
      </c>
      <c r="AA6666" s="49" t="str">
        <f t="shared" ca="1" si="837"/>
        <v>N</v>
      </c>
      <c r="AB6666" s="49">
        <f t="shared" ca="1" si="838"/>
        <v>5</v>
      </c>
      <c r="AC6666" s="49" t="str">
        <f t="shared" ca="1" si="839"/>
        <v>N</v>
      </c>
    </row>
    <row r="6667" spans="1:29" x14ac:dyDescent="0.25">
      <c r="A6667">
        <v>4964</v>
      </c>
      <c r="B6667" s="9">
        <v>43572</v>
      </c>
      <c r="C6667" s="50" t="str">
        <f t="shared" si="832"/>
        <v>N</v>
      </c>
      <c r="D6667" s="52">
        <f>_xlfn.XLOOKUP(B6667,Cal_Date!B:B,Cal_Date!A:A,0)</f>
        <v>3</v>
      </c>
      <c r="E6667">
        <v>2019</v>
      </c>
      <c r="F6667" t="s">
        <v>123</v>
      </c>
      <c r="G6667" t="s">
        <v>129</v>
      </c>
      <c r="H6667" t="s">
        <v>48</v>
      </c>
      <c r="I6667" t="s">
        <v>18</v>
      </c>
      <c r="J6667" t="s">
        <v>10</v>
      </c>
      <c r="K6667" t="s">
        <v>43</v>
      </c>
      <c r="L6667">
        <v>1</v>
      </c>
      <c r="M6667">
        <v>1010</v>
      </c>
      <c r="O6667" t="s">
        <v>25</v>
      </c>
      <c r="R6667" t="s">
        <v>44</v>
      </c>
      <c r="S6667" s="49" t="str">
        <f t="shared" si="833"/>
        <v>Card</v>
      </c>
      <c r="T6667" s="3">
        <v>0.03</v>
      </c>
      <c r="U6667" s="2">
        <v>7.5600000000000005</v>
      </c>
      <c r="V6667" s="2">
        <v>1.46</v>
      </c>
      <c r="W6667" s="54">
        <f>_xlfn.XLOOKUP(M6667,Market!A:A,Market!F:F,0)</f>
        <v>0.08</v>
      </c>
      <c r="X6667" s="55">
        <f t="shared" si="834"/>
        <v>0.2268</v>
      </c>
      <c r="Y6667" s="55">
        <f t="shared" si="835"/>
        <v>6.1000000000000005</v>
      </c>
      <c r="Z6667" s="54">
        <f t="shared" si="836"/>
        <v>0.80687830687830686</v>
      </c>
      <c r="AA6667" s="49" t="str">
        <f t="shared" ca="1" si="837"/>
        <v>N</v>
      </c>
      <c r="AB6667" s="49">
        <f t="shared" ca="1" si="838"/>
        <v>5</v>
      </c>
      <c r="AC6667" s="49" t="str">
        <f t="shared" ca="1" si="839"/>
        <v>N</v>
      </c>
    </row>
    <row r="6668" spans="1:29" x14ac:dyDescent="0.25">
      <c r="A6668">
        <v>4965</v>
      </c>
      <c r="B6668" s="9">
        <v>43572</v>
      </c>
      <c r="C6668" s="50" t="str">
        <f t="shared" si="832"/>
        <v>N</v>
      </c>
      <c r="D6668" s="52">
        <f>_xlfn.XLOOKUP(B6668,Cal_Date!B:B,Cal_Date!A:A,0)</f>
        <v>3</v>
      </c>
      <c r="E6668">
        <v>2019</v>
      </c>
      <c r="F6668" t="s">
        <v>123</v>
      </c>
      <c r="G6668" t="s">
        <v>129</v>
      </c>
      <c r="H6668" t="s">
        <v>11</v>
      </c>
      <c r="I6668" t="s">
        <v>11</v>
      </c>
      <c r="J6668" t="s">
        <v>15</v>
      </c>
      <c r="K6668" t="s">
        <v>42</v>
      </c>
      <c r="L6668">
        <v>1</v>
      </c>
      <c r="M6668">
        <v>1011</v>
      </c>
      <c r="O6668" t="s">
        <v>25</v>
      </c>
      <c r="R6668" t="s">
        <v>44</v>
      </c>
      <c r="S6668" s="49" t="str">
        <f t="shared" si="833"/>
        <v>Card</v>
      </c>
      <c r="T6668" s="3">
        <v>0.03</v>
      </c>
      <c r="U6668" s="2">
        <v>2.6500000000000004</v>
      </c>
      <c r="V6668" s="2">
        <v>0.87</v>
      </c>
      <c r="W6668" s="54">
        <f>_xlfn.XLOOKUP(M6668,Market!A:A,Market!F:F,0)</f>
        <v>0.06</v>
      </c>
      <c r="X6668" s="55">
        <f t="shared" si="834"/>
        <v>7.9500000000000001E-2</v>
      </c>
      <c r="Y6668" s="55">
        <f t="shared" si="835"/>
        <v>1.7800000000000002</v>
      </c>
      <c r="Z6668" s="54">
        <f t="shared" si="836"/>
        <v>0.67169811320754713</v>
      </c>
      <c r="AA6668" s="49" t="str">
        <f t="shared" ca="1" si="837"/>
        <v>N</v>
      </c>
      <c r="AB6668" s="49">
        <f t="shared" ca="1" si="838"/>
        <v>5</v>
      </c>
      <c r="AC6668" s="49" t="str">
        <f t="shared" ca="1" si="839"/>
        <v>N</v>
      </c>
    </row>
    <row r="6669" spans="1:29" x14ac:dyDescent="0.25">
      <c r="A6669">
        <v>4966</v>
      </c>
      <c r="B6669" s="9">
        <v>43572</v>
      </c>
      <c r="C6669" s="50" t="str">
        <f t="shared" si="832"/>
        <v>N</v>
      </c>
      <c r="D6669" s="52">
        <f>_xlfn.XLOOKUP(B6669,Cal_Date!B:B,Cal_Date!A:A,0)</f>
        <v>3</v>
      </c>
      <c r="E6669">
        <v>2019</v>
      </c>
      <c r="F6669" t="s">
        <v>123</v>
      </c>
      <c r="G6669" t="s">
        <v>129</v>
      </c>
      <c r="H6669" t="s">
        <v>11</v>
      </c>
      <c r="I6669" t="s">
        <v>11</v>
      </c>
      <c r="J6669" t="s">
        <v>15</v>
      </c>
      <c r="K6669" t="s">
        <v>42</v>
      </c>
      <c r="L6669">
        <v>1</v>
      </c>
      <c r="M6669">
        <v>1007</v>
      </c>
      <c r="O6669" t="s">
        <v>28</v>
      </c>
      <c r="R6669" t="s">
        <v>44</v>
      </c>
      <c r="S6669" s="49" t="str">
        <f t="shared" si="833"/>
        <v>Card</v>
      </c>
      <c r="T6669" s="3">
        <v>0.03</v>
      </c>
      <c r="U6669" s="2">
        <v>2.7225000000000001</v>
      </c>
      <c r="V6669" s="2">
        <v>0.87</v>
      </c>
      <c r="W6669" s="54">
        <f>_xlfn.XLOOKUP(M6669,Market!A:A,Market!F:F,0)</f>
        <v>8.8999999999999996E-2</v>
      </c>
      <c r="X6669" s="55">
        <f t="shared" si="834"/>
        <v>8.1674999999999998E-2</v>
      </c>
      <c r="Y6669" s="55">
        <f t="shared" si="835"/>
        <v>1.8525</v>
      </c>
      <c r="Z6669" s="54">
        <f t="shared" si="836"/>
        <v>0.68044077134986225</v>
      </c>
      <c r="AA6669" s="49" t="str">
        <f t="shared" ca="1" si="837"/>
        <v>N</v>
      </c>
      <c r="AB6669" s="49">
        <f t="shared" ca="1" si="838"/>
        <v>5</v>
      </c>
      <c r="AC6669" s="49" t="str">
        <f t="shared" ca="1" si="839"/>
        <v>N</v>
      </c>
    </row>
    <row r="6670" spans="1:29" x14ac:dyDescent="0.25">
      <c r="A6670">
        <v>4967</v>
      </c>
      <c r="B6670" s="9">
        <v>43572</v>
      </c>
      <c r="C6670" s="50" t="str">
        <f t="shared" si="832"/>
        <v>N</v>
      </c>
      <c r="D6670" s="52">
        <f>_xlfn.XLOOKUP(B6670,Cal_Date!B:B,Cal_Date!A:A,0)</f>
        <v>3</v>
      </c>
      <c r="E6670">
        <v>2019</v>
      </c>
      <c r="F6670" t="s">
        <v>123</v>
      </c>
      <c r="G6670" t="s">
        <v>129</v>
      </c>
      <c r="H6670" t="s">
        <v>48</v>
      </c>
      <c r="I6670" t="s">
        <v>18</v>
      </c>
      <c r="J6670" t="s">
        <v>10</v>
      </c>
      <c r="K6670" t="s">
        <v>43</v>
      </c>
      <c r="L6670">
        <v>2</v>
      </c>
      <c r="M6670">
        <v>1007</v>
      </c>
      <c r="O6670" t="s">
        <v>28</v>
      </c>
      <c r="R6670" t="s">
        <v>44</v>
      </c>
      <c r="S6670" s="49" t="str">
        <f t="shared" si="833"/>
        <v>Card</v>
      </c>
      <c r="T6670" s="3">
        <v>0.03</v>
      </c>
      <c r="U6670" s="2">
        <v>15.245999999999999</v>
      </c>
      <c r="V6670" s="2">
        <v>2.92</v>
      </c>
      <c r="W6670" s="54">
        <f>_xlfn.XLOOKUP(M6670,Market!A:A,Market!F:F,0)</f>
        <v>8.8999999999999996E-2</v>
      </c>
      <c r="X6670" s="55">
        <f t="shared" si="834"/>
        <v>0.45737999999999995</v>
      </c>
      <c r="Y6670" s="55">
        <f t="shared" si="835"/>
        <v>12.325999999999999</v>
      </c>
      <c r="Z6670" s="54">
        <f t="shared" si="836"/>
        <v>0.80847435392889933</v>
      </c>
      <c r="AA6670" s="49" t="str">
        <f t="shared" ca="1" si="837"/>
        <v>N</v>
      </c>
      <c r="AB6670" s="49">
        <f t="shared" ca="1" si="838"/>
        <v>5</v>
      </c>
      <c r="AC6670" s="49" t="str">
        <f t="shared" ca="1" si="839"/>
        <v>N</v>
      </c>
    </row>
    <row r="6671" spans="1:29" x14ac:dyDescent="0.25">
      <c r="A6671">
        <v>4968</v>
      </c>
      <c r="B6671" s="9">
        <v>43572</v>
      </c>
      <c r="C6671" s="50" t="str">
        <f t="shared" si="832"/>
        <v>N</v>
      </c>
      <c r="D6671" s="52">
        <f>_xlfn.XLOOKUP(B6671,Cal_Date!B:B,Cal_Date!A:A,0)</f>
        <v>3</v>
      </c>
      <c r="E6671">
        <v>2019</v>
      </c>
      <c r="F6671" t="s">
        <v>123</v>
      </c>
      <c r="G6671" t="s">
        <v>129</v>
      </c>
      <c r="H6671" t="s">
        <v>48</v>
      </c>
      <c r="I6671" t="s">
        <v>18</v>
      </c>
      <c r="J6671" t="s">
        <v>10</v>
      </c>
      <c r="K6671" t="s">
        <v>43</v>
      </c>
      <c r="L6671">
        <v>1</v>
      </c>
      <c r="M6671">
        <v>1008</v>
      </c>
      <c r="O6671" t="s">
        <v>28</v>
      </c>
      <c r="R6671" t="s">
        <v>44</v>
      </c>
      <c r="S6671" s="49" t="str">
        <f t="shared" si="833"/>
        <v>Card</v>
      </c>
      <c r="T6671" s="3">
        <v>0.03</v>
      </c>
      <c r="U6671" s="2">
        <v>7.6229999999999993</v>
      </c>
      <c r="V6671" s="2">
        <v>1.46</v>
      </c>
      <c r="W6671" s="54">
        <f>_xlfn.XLOOKUP(M6671,Market!A:A,Market!F:F,0)</f>
        <v>8.8999999999999996E-2</v>
      </c>
      <c r="X6671" s="55">
        <f t="shared" si="834"/>
        <v>0.22868999999999998</v>
      </c>
      <c r="Y6671" s="55">
        <f t="shared" si="835"/>
        <v>6.1629999999999994</v>
      </c>
      <c r="Z6671" s="54">
        <f t="shared" si="836"/>
        <v>0.80847435392889933</v>
      </c>
      <c r="AA6671" s="49" t="str">
        <f t="shared" ca="1" si="837"/>
        <v>N</v>
      </c>
      <c r="AB6671" s="49">
        <f t="shared" ca="1" si="838"/>
        <v>5</v>
      </c>
      <c r="AC6671" s="49" t="str">
        <f t="shared" ca="1" si="839"/>
        <v>N</v>
      </c>
    </row>
    <row r="6672" spans="1:29" x14ac:dyDescent="0.25">
      <c r="A6672">
        <v>4969</v>
      </c>
      <c r="B6672" s="9">
        <v>43572</v>
      </c>
      <c r="C6672" s="50" t="str">
        <f t="shared" si="832"/>
        <v>N</v>
      </c>
      <c r="D6672" s="52">
        <f>_xlfn.XLOOKUP(B6672,Cal_Date!B:B,Cal_Date!A:A,0)</f>
        <v>3</v>
      </c>
      <c r="E6672">
        <v>2019</v>
      </c>
      <c r="F6672" t="s">
        <v>123</v>
      </c>
      <c r="G6672" t="s">
        <v>129</v>
      </c>
      <c r="H6672" t="s">
        <v>11</v>
      </c>
      <c r="I6672" t="s">
        <v>11</v>
      </c>
      <c r="J6672" t="s">
        <v>15</v>
      </c>
      <c r="K6672" t="s">
        <v>42</v>
      </c>
      <c r="L6672">
        <v>2</v>
      </c>
      <c r="M6672">
        <v>1004</v>
      </c>
      <c r="O6672" t="s">
        <v>28</v>
      </c>
      <c r="R6672" t="s">
        <v>44</v>
      </c>
      <c r="S6672" s="49" t="str">
        <f t="shared" si="833"/>
        <v>Card</v>
      </c>
      <c r="T6672" s="3">
        <v>0.03</v>
      </c>
      <c r="U6672" s="2">
        <v>5.3000000000000007</v>
      </c>
      <c r="V6672" s="2">
        <v>1.74</v>
      </c>
      <c r="W6672" s="54">
        <f>_xlfn.XLOOKUP(M6672,Market!A:A,Market!F:F,0)</f>
        <v>0.06</v>
      </c>
      <c r="X6672" s="55">
        <f t="shared" si="834"/>
        <v>0.159</v>
      </c>
      <c r="Y6672" s="55">
        <f t="shared" si="835"/>
        <v>3.5600000000000005</v>
      </c>
      <c r="Z6672" s="54">
        <f t="shared" si="836"/>
        <v>0.67169811320754713</v>
      </c>
      <c r="AA6672" s="49" t="str">
        <f t="shared" ca="1" si="837"/>
        <v>N</v>
      </c>
      <c r="AB6672" s="49">
        <f t="shared" ca="1" si="838"/>
        <v>5</v>
      </c>
      <c r="AC6672" s="49" t="str">
        <f t="shared" ca="1" si="839"/>
        <v>N</v>
      </c>
    </row>
    <row r="6673" spans="1:29" x14ac:dyDescent="0.25">
      <c r="A6673">
        <v>4970</v>
      </c>
      <c r="B6673" s="9">
        <v>43572</v>
      </c>
      <c r="C6673" s="50" t="str">
        <f t="shared" si="832"/>
        <v>N</v>
      </c>
      <c r="D6673" s="52">
        <f>_xlfn.XLOOKUP(B6673,Cal_Date!B:B,Cal_Date!A:A,0)</f>
        <v>3</v>
      </c>
      <c r="E6673">
        <v>2019</v>
      </c>
      <c r="F6673" t="s">
        <v>123</v>
      </c>
      <c r="G6673" t="s">
        <v>129</v>
      </c>
      <c r="H6673" t="s">
        <v>48</v>
      </c>
      <c r="I6673" t="s">
        <v>18</v>
      </c>
      <c r="J6673" t="s">
        <v>10</v>
      </c>
      <c r="K6673" t="s">
        <v>43</v>
      </c>
      <c r="L6673">
        <v>1</v>
      </c>
      <c r="M6673">
        <v>1003</v>
      </c>
      <c r="O6673" t="s">
        <v>25</v>
      </c>
      <c r="R6673" t="s">
        <v>44</v>
      </c>
      <c r="S6673" s="49" t="str">
        <f t="shared" si="833"/>
        <v>Card</v>
      </c>
      <c r="T6673" s="3">
        <v>0.03</v>
      </c>
      <c r="U6673" s="2">
        <v>7.42</v>
      </c>
      <c r="V6673" s="2">
        <v>1.46</v>
      </c>
      <c r="W6673" s="54">
        <f>_xlfn.XLOOKUP(M6673,Market!A:A,Market!F:F,0)</f>
        <v>0.06</v>
      </c>
      <c r="X6673" s="55">
        <f t="shared" si="834"/>
        <v>0.22259999999999999</v>
      </c>
      <c r="Y6673" s="55">
        <f t="shared" si="835"/>
        <v>5.96</v>
      </c>
      <c r="Z6673" s="54">
        <f t="shared" si="836"/>
        <v>0.80323450134770891</v>
      </c>
      <c r="AA6673" s="49" t="str">
        <f t="shared" ca="1" si="837"/>
        <v>N</v>
      </c>
      <c r="AB6673" s="49">
        <f t="shared" ca="1" si="838"/>
        <v>5</v>
      </c>
      <c r="AC6673" s="49" t="str">
        <f t="shared" ca="1" si="839"/>
        <v>N</v>
      </c>
    </row>
    <row r="6674" spans="1:29" x14ac:dyDescent="0.25">
      <c r="A6674">
        <v>4971</v>
      </c>
      <c r="B6674" s="9">
        <v>43572</v>
      </c>
      <c r="C6674" s="50" t="str">
        <f t="shared" si="832"/>
        <v>N</v>
      </c>
      <c r="D6674" s="52">
        <f>_xlfn.XLOOKUP(B6674,Cal_Date!B:B,Cal_Date!A:A,0)</f>
        <v>3</v>
      </c>
      <c r="E6674">
        <v>2019</v>
      </c>
      <c r="F6674" t="s">
        <v>123</v>
      </c>
      <c r="G6674" t="s">
        <v>129</v>
      </c>
      <c r="H6674" t="s">
        <v>14</v>
      </c>
      <c r="I6674" t="s">
        <v>18</v>
      </c>
      <c r="J6674" t="s">
        <v>15</v>
      </c>
      <c r="K6674" t="s">
        <v>43</v>
      </c>
      <c r="L6674">
        <v>2</v>
      </c>
      <c r="M6674">
        <v>1002</v>
      </c>
      <c r="O6674" t="s">
        <v>28</v>
      </c>
      <c r="R6674" t="s">
        <v>44</v>
      </c>
      <c r="S6674" s="49" t="str">
        <f t="shared" si="833"/>
        <v>Card</v>
      </c>
      <c r="T6674" s="3">
        <v>0.03</v>
      </c>
      <c r="U6674" s="2">
        <v>13.780000000000001</v>
      </c>
      <c r="V6674" s="2">
        <v>4.2</v>
      </c>
      <c r="W6674" s="54">
        <f>_xlfn.XLOOKUP(M6674,Market!A:A,Market!F:F,0)</f>
        <v>0.06</v>
      </c>
      <c r="X6674" s="55">
        <f t="shared" si="834"/>
        <v>0.41340000000000005</v>
      </c>
      <c r="Y6674" s="55">
        <f t="shared" si="835"/>
        <v>9.5800000000000018</v>
      </c>
      <c r="Z6674" s="54">
        <f t="shared" si="836"/>
        <v>0.69521044992743108</v>
      </c>
      <c r="AA6674" s="49" t="str">
        <f t="shared" ca="1" si="837"/>
        <v>N</v>
      </c>
      <c r="AB6674" s="49">
        <f t="shared" ca="1" si="838"/>
        <v>5</v>
      </c>
      <c r="AC6674" s="49" t="str">
        <f t="shared" ca="1" si="839"/>
        <v>N</v>
      </c>
    </row>
    <row r="6675" spans="1:29" x14ac:dyDescent="0.25">
      <c r="A6675">
        <v>4972</v>
      </c>
      <c r="B6675" s="9">
        <v>43572</v>
      </c>
      <c r="C6675" s="50" t="str">
        <f t="shared" si="832"/>
        <v>N</v>
      </c>
      <c r="D6675" s="52">
        <f>_xlfn.XLOOKUP(B6675,Cal_Date!B:B,Cal_Date!A:A,0)</f>
        <v>3</v>
      </c>
      <c r="E6675">
        <v>2019</v>
      </c>
      <c r="F6675" t="s">
        <v>123</v>
      </c>
      <c r="G6675" t="s">
        <v>129</v>
      </c>
      <c r="H6675" t="s">
        <v>14</v>
      </c>
      <c r="I6675" t="s">
        <v>18</v>
      </c>
      <c r="J6675" t="s">
        <v>15</v>
      </c>
      <c r="K6675" t="s">
        <v>43</v>
      </c>
      <c r="L6675">
        <v>1</v>
      </c>
      <c r="M6675">
        <v>1007</v>
      </c>
      <c r="O6675" t="s">
        <v>28</v>
      </c>
      <c r="R6675" t="s">
        <v>44</v>
      </c>
      <c r="S6675" s="49" t="str">
        <f t="shared" si="833"/>
        <v>Card</v>
      </c>
      <c r="T6675" s="3">
        <v>0.03</v>
      </c>
      <c r="U6675" s="2">
        <v>7.0785</v>
      </c>
      <c r="V6675" s="2">
        <v>2.1</v>
      </c>
      <c r="W6675" s="54">
        <f>_xlfn.XLOOKUP(M6675,Market!A:A,Market!F:F,0)</f>
        <v>8.8999999999999996E-2</v>
      </c>
      <c r="X6675" s="55">
        <f t="shared" si="834"/>
        <v>0.21235499999999999</v>
      </c>
      <c r="Y6675" s="55">
        <f t="shared" si="835"/>
        <v>4.9785000000000004</v>
      </c>
      <c r="Z6675" s="54">
        <f t="shared" si="836"/>
        <v>0.70332697605424888</v>
      </c>
      <c r="AA6675" s="49" t="str">
        <f t="shared" ca="1" si="837"/>
        <v>N</v>
      </c>
      <c r="AB6675" s="49">
        <f t="shared" ca="1" si="838"/>
        <v>5</v>
      </c>
      <c r="AC6675" s="49" t="str">
        <f t="shared" ca="1" si="839"/>
        <v>N</v>
      </c>
    </row>
    <row r="6676" spans="1:29" x14ac:dyDescent="0.25">
      <c r="A6676">
        <v>4973</v>
      </c>
      <c r="B6676" s="9">
        <v>43572</v>
      </c>
      <c r="C6676" s="50" t="str">
        <f t="shared" si="832"/>
        <v>N</v>
      </c>
      <c r="D6676" s="52">
        <f>_xlfn.XLOOKUP(B6676,Cal_Date!B:B,Cal_Date!A:A,0)</f>
        <v>3</v>
      </c>
      <c r="E6676">
        <v>2019</v>
      </c>
      <c r="F6676" t="s">
        <v>123</v>
      </c>
      <c r="G6676" t="s">
        <v>129</v>
      </c>
      <c r="H6676" t="s">
        <v>14</v>
      </c>
      <c r="I6676" t="s">
        <v>18</v>
      </c>
      <c r="J6676" t="s">
        <v>15</v>
      </c>
      <c r="K6676" t="s">
        <v>43</v>
      </c>
      <c r="L6676">
        <v>1</v>
      </c>
      <c r="M6676">
        <v>1008</v>
      </c>
      <c r="O6676" t="s">
        <v>28</v>
      </c>
      <c r="R6676" t="s">
        <v>44</v>
      </c>
      <c r="S6676" s="49" t="str">
        <f t="shared" si="833"/>
        <v>Card</v>
      </c>
      <c r="T6676" s="3">
        <v>0.03</v>
      </c>
      <c r="U6676" s="2">
        <v>7.0785</v>
      </c>
      <c r="V6676" s="2">
        <v>2.1</v>
      </c>
      <c r="W6676" s="54">
        <f>_xlfn.XLOOKUP(M6676,Market!A:A,Market!F:F,0)</f>
        <v>8.8999999999999996E-2</v>
      </c>
      <c r="X6676" s="55">
        <f t="shared" si="834"/>
        <v>0.21235499999999999</v>
      </c>
      <c r="Y6676" s="55">
        <f t="shared" si="835"/>
        <v>4.9785000000000004</v>
      </c>
      <c r="Z6676" s="54">
        <f t="shared" si="836"/>
        <v>0.70332697605424888</v>
      </c>
      <c r="AA6676" s="49" t="str">
        <f t="shared" ca="1" si="837"/>
        <v>N</v>
      </c>
      <c r="AB6676" s="49">
        <f t="shared" ca="1" si="838"/>
        <v>5</v>
      </c>
      <c r="AC6676" s="49" t="str">
        <f t="shared" ca="1" si="839"/>
        <v>N</v>
      </c>
    </row>
    <row r="6677" spans="1:29" x14ac:dyDescent="0.25">
      <c r="A6677">
        <v>4974</v>
      </c>
      <c r="B6677" s="9">
        <v>43572</v>
      </c>
      <c r="C6677" s="50" t="str">
        <f t="shared" si="832"/>
        <v>N</v>
      </c>
      <c r="D6677" s="52">
        <f>_xlfn.XLOOKUP(B6677,Cal_Date!B:B,Cal_Date!A:A,0)</f>
        <v>3</v>
      </c>
      <c r="E6677">
        <v>2019</v>
      </c>
      <c r="F6677" t="s">
        <v>123</v>
      </c>
      <c r="G6677" t="s">
        <v>129</v>
      </c>
      <c r="H6677" t="s">
        <v>14</v>
      </c>
      <c r="I6677" t="s">
        <v>18</v>
      </c>
      <c r="J6677" t="s">
        <v>15</v>
      </c>
      <c r="K6677" t="s">
        <v>43</v>
      </c>
      <c r="L6677">
        <v>1</v>
      </c>
      <c r="M6677">
        <v>1008</v>
      </c>
      <c r="O6677" t="s">
        <v>28</v>
      </c>
      <c r="R6677" t="s">
        <v>44</v>
      </c>
      <c r="S6677" s="49" t="str">
        <f t="shared" si="833"/>
        <v>Card</v>
      </c>
      <c r="T6677" s="3">
        <v>0.03</v>
      </c>
      <c r="U6677" s="2">
        <v>7.0785</v>
      </c>
      <c r="V6677" s="2">
        <v>2.1</v>
      </c>
      <c r="W6677" s="54">
        <f>_xlfn.XLOOKUP(M6677,Market!A:A,Market!F:F,0)</f>
        <v>8.8999999999999996E-2</v>
      </c>
      <c r="X6677" s="55">
        <f t="shared" si="834"/>
        <v>0.21235499999999999</v>
      </c>
      <c r="Y6677" s="55">
        <f t="shared" si="835"/>
        <v>4.9785000000000004</v>
      </c>
      <c r="Z6677" s="54">
        <f t="shared" si="836"/>
        <v>0.70332697605424888</v>
      </c>
      <c r="AA6677" s="49" t="str">
        <f t="shared" ca="1" si="837"/>
        <v>N</v>
      </c>
      <c r="AB6677" s="49">
        <f t="shared" ca="1" si="838"/>
        <v>5</v>
      </c>
      <c r="AC6677" s="49" t="str">
        <f t="shared" ca="1" si="839"/>
        <v>N</v>
      </c>
    </row>
    <row r="6678" spans="1:29" x14ac:dyDescent="0.25">
      <c r="A6678">
        <v>4975</v>
      </c>
      <c r="B6678" s="9">
        <v>43572</v>
      </c>
      <c r="C6678" s="50" t="str">
        <f t="shared" si="832"/>
        <v>N</v>
      </c>
      <c r="D6678" s="52">
        <f>_xlfn.XLOOKUP(B6678,Cal_Date!B:B,Cal_Date!A:A,0)</f>
        <v>3</v>
      </c>
      <c r="E6678">
        <v>2019</v>
      </c>
      <c r="F6678" t="s">
        <v>123</v>
      </c>
      <c r="G6678" t="s">
        <v>129</v>
      </c>
      <c r="H6678" t="s">
        <v>11</v>
      </c>
      <c r="I6678" t="s">
        <v>11</v>
      </c>
      <c r="J6678" t="s">
        <v>15</v>
      </c>
      <c r="K6678" t="s">
        <v>42</v>
      </c>
      <c r="L6678">
        <v>1</v>
      </c>
      <c r="M6678">
        <v>1000</v>
      </c>
      <c r="O6678" t="s">
        <v>25</v>
      </c>
      <c r="R6678" t="s">
        <v>44</v>
      </c>
      <c r="S6678" s="49" t="str">
        <f t="shared" si="833"/>
        <v>Card</v>
      </c>
      <c r="T6678" s="3">
        <v>0.03</v>
      </c>
      <c r="U6678" s="2">
        <v>2.7</v>
      </c>
      <c r="V6678" s="2">
        <v>0.87</v>
      </c>
      <c r="W6678" s="54">
        <f>_xlfn.XLOOKUP(M6678,Market!A:A,Market!F:F,0)</f>
        <v>0.08</v>
      </c>
      <c r="X6678" s="55">
        <f t="shared" si="834"/>
        <v>8.1000000000000003E-2</v>
      </c>
      <c r="Y6678" s="55">
        <f t="shared" si="835"/>
        <v>1.83</v>
      </c>
      <c r="Z6678" s="54">
        <f t="shared" si="836"/>
        <v>0.67777777777777781</v>
      </c>
      <c r="AA6678" s="49" t="str">
        <f t="shared" ca="1" si="837"/>
        <v>N</v>
      </c>
      <c r="AB6678" s="49">
        <f t="shared" ca="1" si="838"/>
        <v>5</v>
      </c>
      <c r="AC6678" s="49" t="str">
        <f t="shared" ca="1" si="839"/>
        <v>N</v>
      </c>
    </row>
    <row r="6679" spans="1:29" x14ac:dyDescent="0.25">
      <c r="A6679">
        <v>4976</v>
      </c>
      <c r="B6679" s="9">
        <v>43573</v>
      </c>
      <c r="C6679" s="50" t="str">
        <f t="shared" si="832"/>
        <v>N</v>
      </c>
      <c r="D6679" s="52">
        <f>_xlfn.XLOOKUP(B6679,Cal_Date!B:B,Cal_Date!A:A,0)</f>
        <v>3</v>
      </c>
      <c r="E6679">
        <v>2019</v>
      </c>
      <c r="F6679" t="s">
        <v>124</v>
      </c>
      <c r="G6679" t="s">
        <v>129</v>
      </c>
      <c r="H6679" t="s">
        <v>14</v>
      </c>
      <c r="I6679" t="s">
        <v>18</v>
      </c>
      <c r="J6679" t="s">
        <v>15</v>
      </c>
      <c r="K6679" t="s">
        <v>43</v>
      </c>
      <c r="L6679">
        <v>2</v>
      </c>
      <c r="M6679">
        <v>1000</v>
      </c>
      <c r="O6679" t="s">
        <v>25</v>
      </c>
      <c r="R6679" t="s">
        <v>44</v>
      </c>
      <c r="S6679" s="49" t="str">
        <f t="shared" si="833"/>
        <v>Card</v>
      </c>
      <c r="T6679" s="3">
        <v>0.03</v>
      </c>
      <c r="U6679" s="2">
        <v>15.120000000000001</v>
      </c>
      <c r="V6679" s="2">
        <v>4.4400000000000004</v>
      </c>
      <c r="W6679" s="54">
        <f>_xlfn.XLOOKUP(M6679,Market!A:A,Market!F:F,0)</f>
        <v>0.08</v>
      </c>
      <c r="X6679" s="55">
        <f t="shared" si="834"/>
        <v>0.4536</v>
      </c>
      <c r="Y6679" s="55">
        <f t="shared" si="835"/>
        <v>10.68</v>
      </c>
      <c r="Z6679" s="54">
        <f t="shared" si="836"/>
        <v>0.70634920634920628</v>
      </c>
      <c r="AA6679" s="49" t="str">
        <f t="shared" ca="1" si="837"/>
        <v>N</v>
      </c>
      <c r="AB6679" s="49">
        <f t="shared" ca="1" si="838"/>
        <v>5</v>
      </c>
      <c r="AC6679" s="49" t="str">
        <f t="shared" ca="1" si="839"/>
        <v>N</v>
      </c>
    </row>
    <row r="6680" spans="1:29" x14ac:dyDescent="0.25">
      <c r="A6680">
        <v>4977</v>
      </c>
      <c r="B6680" s="9">
        <v>43573</v>
      </c>
      <c r="C6680" s="50" t="str">
        <f t="shared" si="832"/>
        <v>N</v>
      </c>
      <c r="D6680" s="52">
        <f>_xlfn.XLOOKUP(B6680,Cal_Date!B:B,Cal_Date!A:A,0)</f>
        <v>3</v>
      </c>
      <c r="E6680">
        <v>2019</v>
      </c>
      <c r="F6680" t="s">
        <v>124</v>
      </c>
      <c r="G6680" t="s">
        <v>129</v>
      </c>
      <c r="H6680" t="s">
        <v>48</v>
      </c>
      <c r="I6680" t="s">
        <v>18</v>
      </c>
      <c r="J6680" t="s">
        <v>10</v>
      </c>
      <c r="K6680" t="s">
        <v>43</v>
      </c>
      <c r="L6680">
        <v>1</v>
      </c>
      <c r="M6680">
        <v>1000</v>
      </c>
      <c r="O6680" t="s">
        <v>25</v>
      </c>
      <c r="R6680" t="s">
        <v>44</v>
      </c>
      <c r="S6680" s="49" t="str">
        <f t="shared" si="833"/>
        <v>Card</v>
      </c>
      <c r="T6680" s="3">
        <v>0.03</v>
      </c>
      <c r="U6680" s="2">
        <v>7.5600000000000005</v>
      </c>
      <c r="V6680" s="2">
        <v>1.46</v>
      </c>
      <c r="W6680" s="54">
        <f>_xlfn.XLOOKUP(M6680,Market!A:A,Market!F:F,0)</f>
        <v>0.08</v>
      </c>
      <c r="X6680" s="55">
        <f t="shared" si="834"/>
        <v>0.2268</v>
      </c>
      <c r="Y6680" s="55">
        <f t="shared" si="835"/>
        <v>6.1000000000000005</v>
      </c>
      <c r="Z6680" s="54">
        <f t="shared" si="836"/>
        <v>0.80687830687830686</v>
      </c>
      <c r="AA6680" s="49" t="str">
        <f t="shared" ca="1" si="837"/>
        <v>N</v>
      </c>
      <c r="AB6680" s="49">
        <f t="shared" ca="1" si="838"/>
        <v>5</v>
      </c>
      <c r="AC6680" s="49" t="str">
        <f t="shared" ca="1" si="839"/>
        <v>N</v>
      </c>
    </row>
    <row r="6681" spans="1:29" x14ac:dyDescent="0.25">
      <c r="A6681">
        <v>4978</v>
      </c>
      <c r="B6681" s="9">
        <v>43573</v>
      </c>
      <c r="C6681" s="50" t="str">
        <f t="shared" si="832"/>
        <v>N</v>
      </c>
      <c r="D6681" s="52">
        <f>_xlfn.XLOOKUP(B6681,Cal_Date!B:B,Cal_Date!A:A,0)</f>
        <v>3</v>
      </c>
      <c r="E6681">
        <v>2019</v>
      </c>
      <c r="F6681" t="s">
        <v>124</v>
      </c>
      <c r="G6681" t="s">
        <v>129</v>
      </c>
      <c r="H6681" t="s">
        <v>11</v>
      </c>
      <c r="I6681" t="s">
        <v>13</v>
      </c>
      <c r="J6681" t="s">
        <v>15</v>
      </c>
      <c r="K6681" t="s">
        <v>42</v>
      </c>
      <c r="L6681">
        <v>1</v>
      </c>
      <c r="M6681">
        <v>1001</v>
      </c>
      <c r="O6681" t="s">
        <v>25</v>
      </c>
      <c r="R6681" t="s">
        <v>44</v>
      </c>
      <c r="S6681" s="49" t="str">
        <f t="shared" si="833"/>
        <v>Card</v>
      </c>
      <c r="T6681" s="3">
        <v>0.03</v>
      </c>
      <c r="U6681" s="2">
        <v>2.6500000000000004</v>
      </c>
      <c r="V6681" s="2">
        <v>1.42</v>
      </c>
      <c r="W6681" s="54">
        <f>_xlfn.XLOOKUP(M6681,Market!A:A,Market!F:F,0)</f>
        <v>0.06</v>
      </c>
      <c r="X6681" s="55">
        <f t="shared" si="834"/>
        <v>7.9500000000000001E-2</v>
      </c>
      <c r="Y6681" s="55">
        <f t="shared" si="835"/>
        <v>1.2300000000000004</v>
      </c>
      <c r="Z6681" s="54">
        <f t="shared" si="836"/>
        <v>0.46415094339622653</v>
      </c>
      <c r="AA6681" s="49" t="str">
        <f t="shared" ca="1" si="837"/>
        <v>N</v>
      </c>
      <c r="AB6681" s="49">
        <f t="shared" ca="1" si="838"/>
        <v>5</v>
      </c>
      <c r="AC6681" s="49" t="str">
        <f t="shared" ca="1" si="839"/>
        <v>N</v>
      </c>
    </row>
    <row r="6682" spans="1:29" x14ac:dyDescent="0.25">
      <c r="A6682">
        <v>4979</v>
      </c>
      <c r="B6682" s="9">
        <v>43573</v>
      </c>
      <c r="C6682" s="50" t="str">
        <f t="shared" si="832"/>
        <v>N</v>
      </c>
      <c r="D6682" s="52">
        <f>_xlfn.XLOOKUP(B6682,Cal_Date!B:B,Cal_Date!A:A,0)</f>
        <v>3</v>
      </c>
      <c r="E6682">
        <v>2019</v>
      </c>
      <c r="F6682" t="s">
        <v>124</v>
      </c>
      <c r="G6682" t="s">
        <v>129</v>
      </c>
      <c r="H6682" t="s">
        <v>11</v>
      </c>
      <c r="I6682" t="s">
        <v>13</v>
      </c>
      <c r="J6682" t="s">
        <v>15</v>
      </c>
      <c r="K6682" t="s">
        <v>42</v>
      </c>
      <c r="L6682">
        <v>1</v>
      </c>
      <c r="M6682">
        <v>1000</v>
      </c>
      <c r="O6682" t="s">
        <v>25</v>
      </c>
      <c r="R6682" t="s">
        <v>44</v>
      </c>
      <c r="S6682" s="49" t="str">
        <f t="shared" si="833"/>
        <v>Card</v>
      </c>
      <c r="T6682" s="3">
        <v>0.03</v>
      </c>
      <c r="U6682" s="2">
        <v>2.7</v>
      </c>
      <c r="V6682" s="2">
        <v>1.42</v>
      </c>
      <c r="W6682" s="54">
        <f>_xlfn.XLOOKUP(M6682,Market!A:A,Market!F:F,0)</f>
        <v>0.08</v>
      </c>
      <c r="X6682" s="55">
        <f t="shared" si="834"/>
        <v>8.1000000000000003E-2</v>
      </c>
      <c r="Y6682" s="55">
        <f t="shared" si="835"/>
        <v>1.2800000000000002</v>
      </c>
      <c r="Z6682" s="54">
        <f t="shared" si="836"/>
        <v>0.47407407407407415</v>
      </c>
      <c r="AA6682" s="49" t="str">
        <f t="shared" ca="1" si="837"/>
        <v>N</v>
      </c>
      <c r="AB6682" s="49">
        <f t="shared" ca="1" si="838"/>
        <v>5</v>
      </c>
      <c r="AC6682" s="49" t="str">
        <f t="shared" ca="1" si="839"/>
        <v>N</v>
      </c>
    </row>
    <row r="6683" spans="1:29" x14ac:dyDescent="0.25">
      <c r="A6683">
        <v>4980</v>
      </c>
      <c r="B6683" s="9">
        <v>43573</v>
      </c>
      <c r="C6683" s="50" t="str">
        <f t="shared" si="832"/>
        <v>N</v>
      </c>
      <c r="D6683" s="52">
        <f>_xlfn.XLOOKUP(B6683,Cal_Date!B:B,Cal_Date!A:A,0)</f>
        <v>3</v>
      </c>
      <c r="E6683">
        <v>2019</v>
      </c>
      <c r="F6683" t="s">
        <v>124</v>
      </c>
      <c r="G6683" t="s">
        <v>129</v>
      </c>
      <c r="H6683" t="s">
        <v>14</v>
      </c>
      <c r="I6683" t="s">
        <v>13</v>
      </c>
      <c r="J6683" t="s">
        <v>15</v>
      </c>
      <c r="K6683" t="s">
        <v>43</v>
      </c>
      <c r="L6683">
        <v>1</v>
      </c>
      <c r="M6683">
        <v>1000</v>
      </c>
      <c r="O6683" t="s">
        <v>25</v>
      </c>
      <c r="R6683" t="s">
        <v>44</v>
      </c>
      <c r="S6683" s="49" t="str">
        <f t="shared" si="833"/>
        <v>Card</v>
      </c>
      <c r="T6683" s="3">
        <v>0.03</v>
      </c>
      <c r="U6683" s="2">
        <v>7.5600000000000005</v>
      </c>
      <c r="V6683" s="2">
        <v>2.2400000000000002</v>
      </c>
      <c r="W6683" s="54">
        <f>_xlfn.XLOOKUP(M6683,Market!A:A,Market!F:F,0)</f>
        <v>0.08</v>
      </c>
      <c r="X6683" s="55">
        <f t="shared" si="834"/>
        <v>0.2268</v>
      </c>
      <c r="Y6683" s="55">
        <f t="shared" si="835"/>
        <v>5.32</v>
      </c>
      <c r="Z6683" s="54">
        <f t="shared" si="836"/>
        <v>0.70370370370370372</v>
      </c>
      <c r="AA6683" s="49" t="str">
        <f t="shared" ca="1" si="837"/>
        <v>N</v>
      </c>
      <c r="AB6683" s="49">
        <f t="shared" ca="1" si="838"/>
        <v>5</v>
      </c>
      <c r="AC6683" s="49" t="str">
        <f t="shared" ca="1" si="839"/>
        <v>N</v>
      </c>
    </row>
    <row r="6684" spans="1:29" x14ac:dyDescent="0.25">
      <c r="A6684">
        <v>4981</v>
      </c>
      <c r="B6684" s="9">
        <v>43573</v>
      </c>
      <c r="C6684" s="50" t="str">
        <f t="shared" si="832"/>
        <v>N</v>
      </c>
      <c r="D6684" s="52">
        <f>_xlfn.XLOOKUP(B6684,Cal_Date!B:B,Cal_Date!A:A,0)</f>
        <v>3</v>
      </c>
      <c r="E6684">
        <v>2019</v>
      </c>
      <c r="F6684" t="s">
        <v>124</v>
      </c>
      <c r="G6684" t="s">
        <v>129</v>
      </c>
      <c r="H6684" t="s">
        <v>14</v>
      </c>
      <c r="I6684" t="s">
        <v>18</v>
      </c>
      <c r="J6684" t="s">
        <v>15</v>
      </c>
      <c r="K6684" t="s">
        <v>43</v>
      </c>
      <c r="L6684">
        <v>1</v>
      </c>
      <c r="M6684">
        <v>1004</v>
      </c>
      <c r="O6684" t="s">
        <v>28</v>
      </c>
      <c r="R6684" t="s">
        <v>44</v>
      </c>
      <c r="S6684" s="49" t="str">
        <f t="shared" si="833"/>
        <v>Card</v>
      </c>
      <c r="T6684" s="3">
        <v>0.03</v>
      </c>
      <c r="U6684" s="2">
        <v>6.8900000000000006</v>
      </c>
      <c r="V6684" s="2">
        <v>2.1</v>
      </c>
      <c r="W6684" s="54">
        <f>_xlfn.XLOOKUP(M6684,Market!A:A,Market!F:F,0)</f>
        <v>0.06</v>
      </c>
      <c r="X6684" s="55">
        <f t="shared" si="834"/>
        <v>0.20670000000000002</v>
      </c>
      <c r="Y6684" s="55">
        <f t="shared" si="835"/>
        <v>4.7900000000000009</v>
      </c>
      <c r="Z6684" s="54">
        <f t="shared" si="836"/>
        <v>0.69521044992743108</v>
      </c>
      <c r="AA6684" s="49" t="str">
        <f t="shared" ca="1" si="837"/>
        <v>N</v>
      </c>
      <c r="AB6684" s="49">
        <f t="shared" ca="1" si="838"/>
        <v>5</v>
      </c>
      <c r="AC6684" s="49" t="str">
        <f t="shared" ca="1" si="839"/>
        <v>N</v>
      </c>
    </row>
    <row r="6685" spans="1:29" x14ac:dyDescent="0.25">
      <c r="A6685">
        <v>4982</v>
      </c>
      <c r="B6685" s="9">
        <v>43573</v>
      </c>
      <c r="C6685" s="50" t="str">
        <f t="shared" si="832"/>
        <v>N</v>
      </c>
      <c r="D6685" s="52">
        <f>_xlfn.XLOOKUP(B6685,Cal_Date!B:B,Cal_Date!A:A,0)</f>
        <v>3</v>
      </c>
      <c r="E6685">
        <v>2019</v>
      </c>
      <c r="F6685" t="s">
        <v>124</v>
      </c>
      <c r="G6685" t="s">
        <v>129</v>
      </c>
      <c r="H6685" t="s">
        <v>48</v>
      </c>
      <c r="I6685" t="s">
        <v>18</v>
      </c>
      <c r="J6685" t="s">
        <v>10</v>
      </c>
      <c r="K6685" t="s">
        <v>43</v>
      </c>
      <c r="L6685">
        <v>2</v>
      </c>
      <c r="M6685">
        <v>1005</v>
      </c>
      <c r="O6685" t="s">
        <v>25</v>
      </c>
      <c r="R6685" t="s">
        <v>44</v>
      </c>
      <c r="S6685" s="49" t="str">
        <f t="shared" si="833"/>
        <v>Card</v>
      </c>
      <c r="T6685" s="3">
        <v>0.03</v>
      </c>
      <c r="U6685" s="2">
        <v>15.245999999999999</v>
      </c>
      <c r="V6685" s="2">
        <v>2.92</v>
      </c>
      <c r="W6685" s="54">
        <f>_xlfn.XLOOKUP(M6685,Market!A:A,Market!F:F,0)</f>
        <v>8.8999999999999996E-2</v>
      </c>
      <c r="X6685" s="55">
        <f t="shared" si="834"/>
        <v>0.45737999999999995</v>
      </c>
      <c r="Y6685" s="55">
        <f t="shared" si="835"/>
        <v>12.325999999999999</v>
      </c>
      <c r="Z6685" s="54">
        <f t="shared" si="836"/>
        <v>0.80847435392889933</v>
      </c>
      <c r="AA6685" s="49" t="str">
        <f t="shared" ca="1" si="837"/>
        <v>N</v>
      </c>
      <c r="AB6685" s="49">
        <f t="shared" ca="1" si="838"/>
        <v>5</v>
      </c>
      <c r="AC6685" s="49" t="str">
        <f t="shared" ca="1" si="839"/>
        <v>N</v>
      </c>
    </row>
    <row r="6686" spans="1:29" x14ac:dyDescent="0.25">
      <c r="A6686">
        <v>4983</v>
      </c>
      <c r="B6686" s="9">
        <v>43573</v>
      </c>
      <c r="C6686" s="50" t="str">
        <f t="shared" si="832"/>
        <v>N</v>
      </c>
      <c r="D6686" s="52">
        <f>_xlfn.XLOOKUP(B6686,Cal_Date!B:B,Cal_Date!A:A,0)</f>
        <v>3</v>
      </c>
      <c r="E6686">
        <v>2019</v>
      </c>
      <c r="F6686" t="s">
        <v>124</v>
      </c>
      <c r="G6686" t="s">
        <v>129</v>
      </c>
      <c r="H6686" t="s">
        <v>11</v>
      </c>
      <c r="I6686" t="s">
        <v>13</v>
      </c>
      <c r="J6686" t="s">
        <v>15</v>
      </c>
      <c r="K6686" t="s">
        <v>42</v>
      </c>
      <c r="L6686">
        <v>2</v>
      </c>
      <c r="M6686">
        <v>1000</v>
      </c>
      <c r="O6686" t="s">
        <v>25</v>
      </c>
      <c r="R6686" t="s">
        <v>44</v>
      </c>
      <c r="S6686" s="49" t="str">
        <f t="shared" si="833"/>
        <v>Card</v>
      </c>
      <c r="T6686" s="3">
        <v>0.03</v>
      </c>
      <c r="U6686" s="2">
        <v>5.4</v>
      </c>
      <c r="V6686" s="2">
        <v>2.84</v>
      </c>
      <c r="W6686" s="54">
        <f>_xlfn.XLOOKUP(M6686,Market!A:A,Market!F:F,0)</f>
        <v>0.08</v>
      </c>
      <c r="X6686" s="55">
        <f t="shared" si="834"/>
        <v>0.16200000000000001</v>
      </c>
      <c r="Y6686" s="55">
        <f t="shared" si="835"/>
        <v>2.5600000000000005</v>
      </c>
      <c r="Z6686" s="54">
        <f t="shared" si="836"/>
        <v>0.47407407407407415</v>
      </c>
      <c r="AA6686" s="49" t="str">
        <f t="shared" ca="1" si="837"/>
        <v>N</v>
      </c>
      <c r="AB6686" s="49">
        <f t="shared" ca="1" si="838"/>
        <v>5</v>
      </c>
      <c r="AC6686" s="49" t="str">
        <f t="shared" ca="1" si="839"/>
        <v>N</v>
      </c>
    </row>
    <row r="6687" spans="1:29" x14ac:dyDescent="0.25">
      <c r="A6687">
        <v>4984</v>
      </c>
      <c r="B6687" s="9">
        <v>43573</v>
      </c>
      <c r="C6687" s="50" t="str">
        <f t="shared" si="832"/>
        <v>N</v>
      </c>
      <c r="D6687" s="52">
        <f>_xlfn.XLOOKUP(B6687,Cal_Date!B:B,Cal_Date!A:A,0)</f>
        <v>3</v>
      </c>
      <c r="E6687">
        <v>2019</v>
      </c>
      <c r="F6687" t="s">
        <v>124</v>
      </c>
      <c r="G6687" t="s">
        <v>129</v>
      </c>
      <c r="H6687" t="s">
        <v>48</v>
      </c>
      <c r="I6687" t="s">
        <v>18</v>
      </c>
      <c r="J6687" t="s">
        <v>10</v>
      </c>
      <c r="K6687" t="s">
        <v>43</v>
      </c>
      <c r="L6687">
        <v>1</v>
      </c>
      <c r="M6687">
        <v>1006</v>
      </c>
      <c r="O6687" t="s">
        <v>28</v>
      </c>
      <c r="R6687" t="s">
        <v>44</v>
      </c>
      <c r="S6687" s="49" t="str">
        <f t="shared" si="833"/>
        <v>Card</v>
      </c>
      <c r="T6687" s="3">
        <v>0.03</v>
      </c>
      <c r="U6687" s="2">
        <v>7.6229999999999993</v>
      </c>
      <c r="V6687" s="2">
        <v>1.46</v>
      </c>
      <c r="W6687" s="54">
        <f>_xlfn.XLOOKUP(M6687,Market!A:A,Market!F:F,0)</f>
        <v>8.8999999999999996E-2</v>
      </c>
      <c r="X6687" s="55">
        <f t="shared" si="834"/>
        <v>0.22868999999999998</v>
      </c>
      <c r="Y6687" s="55">
        <f t="shared" si="835"/>
        <v>6.1629999999999994</v>
      </c>
      <c r="Z6687" s="54">
        <f t="shared" si="836"/>
        <v>0.80847435392889933</v>
      </c>
      <c r="AA6687" s="49" t="str">
        <f t="shared" ca="1" si="837"/>
        <v>N</v>
      </c>
      <c r="AB6687" s="49">
        <f t="shared" ca="1" si="838"/>
        <v>5</v>
      </c>
      <c r="AC6687" s="49" t="str">
        <f t="shared" ca="1" si="839"/>
        <v>N</v>
      </c>
    </row>
    <row r="6688" spans="1:29" x14ac:dyDescent="0.25">
      <c r="A6688">
        <v>4985</v>
      </c>
      <c r="B6688" s="9">
        <v>43573</v>
      </c>
      <c r="C6688" s="50" t="str">
        <f t="shared" si="832"/>
        <v>N</v>
      </c>
      <c r="D6688" s="52">
        <f>_xlfn.XLOOKUP(B6688,Cal_Date!B:B,Cal_Date!A:A,0)</f>
        <v>3</v>
      </c>
      <c r="E6688">
        <v>2019</v>
      </c>
      <c r="F6688" t="s">
        <v>124</v>
      </c>
      <c r="G6688" t="s">
        <v>129</v>
      </c>
      <c r="H6688" t="s">
        <v>48</v>
      </c>
      <c r="I6688" t="s">
        <v>18</v>
      </c>
      <c r="J6688" t="s">
        <v>10</v>
      </c>
      <c r="K6688" t="s">
        <v>43</v>
      </c>
      <c r="L6688">
        <v>1</v>
      </c>
      <c r="M6688">
        <v>1000</v>
      </c>
      <c r="O6688" t="s">
        <v>25</v>
      </c>
      <c r="R6688" t="s">
        <v>44</v>
      </c>
      <c r="S6688" s="49" t="str">
        <f t="shared" si="833"/>
        <v>Card</v>
      </c>
      <c r="T6688" s="3">
        <v>0.03</v>
      </c>
      <c r="U6688" s="2">
        <v>7.5600000000000005</v>
      </c>
      <c r="V6688" s="2">
        <v>1.46</v>
      </c>
      <c r="W6688" s="54">
        <f>_xlfn.XLOOKUP(M6688,Market!A:A,Market!F:F,0)</f>
        <v>0.08</v>
      </c>
      <c r="X6688" s="55">
        <f t="shared" si="834"/>
        <v>0.2268</v>
      </c>
      <c r="Y6688" s="55">
        <f t="shared" si="835"/>
        <v>6.1000000000000005</v>
      </c>
      <c r="Z6688" s="54">
        <f t="shared" si="836"/>
        <v>0.80687830687830686</v>
      </c>
      <c r="AA6688" s="49" t="str">
        <f t="shared" ca="1" si="837"/>
        <v>N</v>
      </c>
      <c r="AB6688" s="49">
        <f t="shared" ca="1" si="838"/>
        <v>5</v>
      </c>
      <c r="AC6688" s="49" t="str">
        <f t="shared" ca="1" si="839"/>
        <v>N</v>
      </c>
    </row>
    <row r="6689" spans="1:29" x14ac:dyDescent="0.25">
      <c r="A6689">
        <v>4986</v>
      </c>
      <c r="B6689" s="9">
        <v>43573</v>
      </c>
      <c r="C6689" s="50" t="str">
        <f t="shared" si="832"/>
        <v>N</v>
      </c>
      <c r="D6689" s="52">
        <f>_xlfn.XLOOKUP(B6689,Cal_Date!B:B,Cal_Date!A:A,0)</f>
        <v>3</v>
      </c>
      <c r="E6689">
        <v>2019</v>
      </c>
      <c r="F6689" t="s">
        <v>124</v>
      </c>
      <c r="G6689" t="s">
        <v>129</v>
      </c>
      <c r="H6689" t="s">
        <v>48</v>
      </c>
      <c r="I6689" t="s">
        <v>18</v>
      </c>
      <c r="J6689" t="s">
        <v>10</v>
      </c>
      <c r="K6689" t="s">
        <v>43</v>
      </c>
      <c r="L6689">
        <v>1</v>
      </c>
      <c r="M6689">
        <v>1001</v>
      </c>
      <c r="O6689" t="s">
        <v>25</v>
      </c>
      <c r="R6689" t="s">
        <v>44</v>
      </c>
      <c r="S6689" s="49" t="str">
        <f t="shared" si="833"/>
        <v>Card</v>
      </c>
      <c r="T6689" s="3">
        <v>0.03</v>
      </c>
      <c r="U6689" s="2">
        <v>7.42</v>
      </c>
      <c r="V6689" s="2">
        <v>1.46</v>
      </c>
      <c r="W6689" s="54">
        <f>_xlfn.XLOOKUP(M6689,Market!A:A,Market!F:F,0)</f>
        <v>0.06</v>
      </c>
      <c r="X6689" s="55">
        <f t="shared" si="834"/>
        <v>0.22259999999999999</v>
      </c>
      <c r="Y6689" s="55">
        <f t="shared" si="835"/>
        <v>5.96</v>
      </c>
      <c r="Z6689" s="54">
        <f t="shared" si="836"/>
        <v>0.80323450134770891</v>
      </c>
      <c r="AA6689" s="49" t="str">
        <f t="shared" ca="1" si="837"/>
        <v>N</v>
      </c>
      <c r="AB6689" s="49">
        <f t="shared" ca="1" si="838"/>
        <v>5</v>
      </c>
      <c r="AC6689" s="49" t="str">
        <f t="shared" ca="1" si="839"/>
        <v>N</v>
      </c>
    </row>
    <row r="6690" spans="1:29" x14ac:dyDescent="0.25">
      <c r="A6690">
        <v>4987</v>
      </c>
      <c r="B6690" s="9">
        <v>43573</v>
      </c>
      <c r="C6690" s="50" t="str">
        <f t="shared" si="832"/>
        <v>N</v>
      </c>
      <c r="D6690" s="52">
        <f>_xlfn.XLOOKUP(B6690,Cal_Date!B:B,Cal_Date!A:A,0)</f>
        <v>3</v>
      </c>
      <c r="E6690">
        <v>2019</v>
      </c>
      <c r="F6690" t="s">
        <v>124</v>
      </c>
      <c r="G6690" t="s">
        <v>129</v>
      </c>
      <c r="H6690" t="s">
        <v>48</v>
      </c>
      <c r="I6690" t="s">
        <v>18</v>
      </c>
      <c r="J6690" t="s">
        <v>10</v>
      </c>
      <c r="K6690" t="s">
        <v>43</v>
      </c>
      <c r="L6690">
        <v>2</v>
      </c>
      <c r="M6690">
        <v>1008</v>
      </c>
      <c r="O6690" t="s">
        <v>28</v>
      </c>
      <c r="R6690" t="s">
        <v>44</v>
      </c>
      <c r="S6690" s="49" t="str">
        <f t="shared" si="833"/>
        <v>Card</v>
      </c>
      <c r="T6690" s="3">
        <v>0.03</v>
      </c>
      <c r="U6690" s="2">
        <v>15.245999999999999</v>
      </c>
      <c r="V6690" s="2">
        <v>2.92</v>
      </c>
      <c r="W6690" s="54">
        <f>_xlfn.XLOOKUP(M6690,Market!A:A,Market!F:F,0)</f>
        <v>8.8999999999999996E-2</v>
      </c>
      <c r="X6690" s="55">
        <f t="shared" si="834"/>
        <v>0.45737999999999995</v>
      </c>
      <c r="Y6690" s="55">
        <f t="shared" si="835"/>
        <v>12.325999999999999</v>
      </c>
      <c r="Z6690" s="54">
        <f t="shared" si="836"/>
        <v>0.80847435392889933</v>
      </c>
      <c r="AA6690" s="49" t="str">
        <f t="shared" ca="1" si="837"/>
        <v>N</v>
      </c>
      <c r="AB6690" s="49">
        <f t="shared" ca="1" si="838"/>
        <v>5</v>
      </c>
      <c r="AC6690" s="49" t="str">
        <f t="shared" ca="1" si="839"/>
        <v>N</v>
      </c>
    </row>
    <row r="6691" spans="1:29" x14ac:dyDescent="0.25">
      <c r="A6691">
        <v>4988</v>
      </c>
      <c r="B6691" s="9">
        <v>43573</v>
      </c>
      <c r="C6691" s="50" t="str">
        <f t="shared" si="832"/>
        <v>N</v>
      </c>
      <c r="D6691" s="52">
        <f>_xlfn.XLOOKUP(B6691,Cal_Date!B:B,Cal_Date!A:A,0)</f>
        <v>3</v>
      </c>
      <c r="E6691">
        <v>2019</v>
      </c>
      <c r="F6691" t="s">
        <v>124</v>
      </c>
      <c r="G6691" t="s">
        <v>129</v>
      </c>
      <c r="H6691" t="s">
        <v>14</v>
      </c>
      <c r="I6691" t="s">
        <v>18</v>
      </c>
      <c r="J6691" t="s">
        <v>15</v>
      </c>
      <c r="K6691" t="s">
        <v>43</v>
      </c>
      <c r="L6691">
        <v>1</v>
      </c>
      <c r="M6691">
        <v>1009</v>
      </c>
      <c r="O6691" t="s">
        <v>28</v>
      </c>
      <c r="R6691" t="s">
        <v>44</v>
      </c>
      <c r="S6691" s="49" t="str">
        <f t="shared" si="833"/>
        <v>Card</v>
      </c>
      <c r="T6691" s="3">
        <v>0.03</v>
      </c>
      <c r="U6691" s="2">
        <v>7.0785</v>
      </c>
      <c r="V6691" s="2">
        <v>2.1</v>
      </c>
      <c r="W6691" s="54">
        <f>_xlfn.XLOOKUP(M6691,Market!A:A,Market!F:F,0)</f>
        <v>8.8999999999999996E-2</v>
      </c>
      <c r="X6691" s="55">
        <f t="shared" si="834"/>
        <v>0.21235499999999999</v>
      </c>
      <c r="Y6691" s="55">
        <f t="shared" si="835"/>
        <v>4.9785000000000004</v>
      </c>
      <c r="Z6691" s="54">
        <f t="shared" si="836"/>
        <v>0.70332697605424888</v>
      </c>
      <c r="AA6691" s="49" t="str">
        <f t="shared" ca="1" si="837"/>
        <v>N</v>
      </c>
      <c r="AB6691" s="49">
        <f t="shared" ca="1" si="838"/>
        <v>5</v>
      </c>
      <c r="AC6691" s="49" t="str">
        <f t="shared" ca="1" si="839"/>
        <v>N</v>
      </c>
    </row>
    <row r="6692" spans="1:29" x14ac:dyDescent="0.25">
      <c r="A6692">
        <v>4989</v>
      </c>
      <c r="B6692" s="9">
        <v>43573</v>
      </c>
      <c r="C6692" s="50" t="str">
        <f t="shared" si="832"/>
        <v>N</v>
      </c>
      <c r="D6692" s="52">
        <f>_xlfn.XLOOKUP(B6692,Cal_Date!B:B,Cal_Date!A:A,0)</f>
        <v>3</v>
      </c>
      <c r="E6692">
        <v>2019</v>
      </c>
      <c r="F6692" t="s">
        <v>124</v>
      </c>
      <c r="G6692" t="s">
        <v>129</v>
      </c>
      <c r="H6692" t="s">
        <v>14</v>
      </c>
      <c r="I6692" t="s">
        <v>18</v>
      </c>
      <c r="J6692" t="s">
        <v>15</v>
      </c>
      <c r="K6692" t="s">
        <v>43</v>
      </c>
      <c r="L6692">
        <v>2</v>
      </c>
      <c r="M6692">
        <v>1001</v>
      </c>
      <c r="O6692" t="s">
        <v>25</v>
      </c>
      <c r="R6692" t="s">
        <v>46</v>
      </c>
      <c r="S6692" s="49" t="str">
        <f t="shared" si="833"/>
        <v>Card</v>
      </c>
      <c r="T6692" s="3">
        <v>0.04</v>
      </c>
      <c r="U6692" s="2">
        <v>13.780000000000001</v>
      </c>
      <c r="V6692" s="2">
        <v>4.2</v>
      </c>
      <c r="W6692" s="54">
        <f>_xlfn.XLOOKUP(M6692,Market!A:A,Market!F:F,0)</f>
        <v>0.06</v>
      </c>
      <c r="X6692" s="55">
        <f t="shared" si="834"/>
        <v>0.55120000000000002</v>
      </c>
      <c r="Y6692" s="55">
        <f t="shared" si="835"/>
        <v>9.5800000000000018</v>
      </c>
      <c r="Z6692" s="54">
        <f t="shared" si="836"/>
        <v>0.69521044992743108</v>
      </c>
      <c r="AA6692" s="49" t="str">
        <f t="shared" ca="1" si="837"/>
        <v>N</v>
      </c>
      <c r="AB6692" s="49">
        <f t="shared" ca="1" si="838"/>
        <v>5</v>
      </c>
      <c r="AC6692" s="49" t="str">
        <f t="shared" ca="1" si="839"/>
        <v>N</v>
      </c>
    </row>
    <row r="6693" spans="1:29" x14ac:dyDescent="0.25">
      <c r="A6693">
        <v>4990</v>
      </c>
      <c r="B6693" s="9">
        <v>43573</v>
      </c>
      <c r="C6693" s="50" t="str">
        <f t="shared" si="832"/>
        <v>N</v>
      </c>
      <c r="D6693" s="52">
        <f>_xlfn.XLOOKUP(B6693,Cal_Date!B:B,Cal_Date!A:A,0)</f>
        <v>3</v>
      </c>
      <c r="E6693">
        <v>2019</v>
      </c>
      <c r="F6693" t="s">
        <v>124</v>
      </c>
      <c r="G6693" t="s">
        <v>129</v>
      </c>
      <c r="H6693" t="s">
        <v>48</v>
      </c>
      <c r="I6693" t="s">
        <v>18</v>
      </c>
      <c r="J6693" t="s">
        <v>10</v>
      </c>
      <c r="K6693" t="s">
        <v>43</v>
      </c>
      <c r="L6693">
        <v>1</v>
      </c>
      <c r="M6693">
        <v>1001</v>
      </c>
      <c r="O6693" t="s">
        <v>25</v>
      </c>
      <c r="R6693" t="s">
        <v>44</v>
      </c>
      <c r="S6693" s="49" t="str">
        <f t="shared" si="833"/>
        <v>Card</v>
      </c>
      <c r="T6693" s="3">
        <v>0.03</v>
      </c>
      <c r="U6693" s="2">
        <v>7.42</v>
      </c>
      <c r="V6693" s="2">
        <v>1.46</v>
      </c>
      <c r="W6693" s="54">
        <f>_xlfn.XLOOKUP(M6693,Market!A:A,Market!F:F,0)</f>
        <v>0.06</v>
      </c>
      <c r="X6693" s="55">
        <f t="shared" si="834"/>
        <v>0.22259999999999999</v>
      </c>
      <c r="Y6693" s="55">
        <f t="shared" si="835"/>
        <v>5.96</v>
      </c>
      <c r="Z6693" s="54">
        <f t="shared" si="836"/>
        <v>0.80323450134770891</v>
      </c>
      <c r="AA6693" s="49" t="str">
        <f t="shared" ca="1" si="837"/>
        <v>N</v>
      </c>
      <c r="AB6693" s="49">
        <f t="shared" ca="1" si="838"/>
        <v>5</v>
      </c>
      <c r="AC6693" s="49" t="str">
        <f t="shared" ca="1" si="839"/>
        <v>N</v>
      </c>
    </row>
    <row r="6694" spans="1:29" x14ac:dyDescent="0.25">
      <c r="A6694">
        <v>4991</v>
      </c>
      <c r="B6694" s="9">
        <v>43573</v>
      </c>
      <c r="C6694" s="50" t="str">
        <f t="shared" si="832"/>
        <v>N</v>
      </c>
      <c r="D6694" s="52">
        <f>_xlfn.XLOOKUP(B6694,Cal_Date!B:B,Cal_Date!A:A,0)</f>
        <v>3</v>
      </c>
      <c r="E6694">
        <v>2019</v>
      </c>
      <c r="F6694" t="s">
        <v>124</v>
      </c>
      <c r="G6694" t="s">
        <v>129</v>
      </c>
      <c r="H6694" t="s">
        <v>11</v>
      </c>
      <c r="I6694" t="s">
        <v>11</v>
      </c>
      <c r="J6694" t="s">
        <v>15</v>
      </c>
      <c r="K6694" t="s">
        <v>42</v>
      </c>
      <c r="L6694">
        <v>2</v>
      </c>
      <c r="M6694">
        <v>1001</v>
      </c>
      <c r="O6694" t="s">
        <v>25</v>
      </c>
      <c r="R6694" t="s">
        <v>46</v>
      </c>
      <c r="S6694" s="49" t="str">
        <f t="shared" si="833"/>
        <v>Card</v>
      </c>
      <c r="T6694" s="3">
        <v>0.04</v>
      </c>
      <c r="U6694" s="2">
        <v>5.3000000000000007</v>
      </c>
      <c r="V6694" s="2">
        <v>1.74</v>
      </c>
      <c r="W6694" s="54">
        <f>_xlfn.XLOOKUP(M6694,Market!A:A,Market!F:F,0)</f>
        <v>0.06</v>
      </c>
      <c r="X6694" s="55">
        <f t="shared" si="834"/>
        <v>0.21200000000000002</v>
      </c>
      <c r="Y6694" s="55">
        <f t="shared" si="835"/>
        <v>3.5600000000000005</v>
      </c>
      <c r="Z6694" s="54">
        <f t="shared" si="836"/>
        <v>0.67169811320754713</v>
      </c>
      <c r="AA6694" s="49" t="str">
        <f t="shared" ca="1" si="837"/>
        <v>N</v>
      </c>
      <c r="AB6694" s="49">
        <f t="shared" ca="1" si="838"/>
        <v>5</v>
      </c>
      <c r="AC6694" s="49" t="str">
        <f t="shared" ca="1" si="839"/>
        <v>N</v>
      </c>
    </row>
    <row r="6695" spans="1:29" x14ac:dyDescent="0.25">
      <c r="A6695">
        <v>4992</v>
      </c>
      <c r="B6695" s="9">
        <v>43573</v>
      </c>
      <c r="C6695" s="50" t="str">
        <f t="shared" si="832"/>
        <v>N</v>
      </c>
      <c r="D6695" s="52">
        <f>_xlfn.XLOOKUP(B6695,Cal_Date!B:B,Cal_Date!A:A,0)</f>
        <v>3</v>
      </c>
      <c r="E6695">
        <v>2019</v>
      </c>
      <c r="F6695" t="s">
        <v>124</v>
      </c>
      <c r="G6695" t="s">
        <v>129</v>
      </c>
      <c r="H6695" t="s">
        <v>11</v>
      </c>
      <c r="I6695" t="s">
        <v>13</v>
      </c>
      <c r="J6695" t="s">
        <v>15</v>
      </c>
      <c r="K6695" t="s">
        <v>42</v>
      </c>
      <c r="L6695">
        <v>1</v>
      </c>
      <c r="M6695">
        <v>1002</v>
      </c>
      <c r="O6695" t="s">
        <v>28</v>
      </c>
      <c r="R6695" t="s">
        <v>44</v>
      </c>
      <c r="S6695" s="49" t="str">
        <f t="shared" si="833"/>
        <v>Card</v>
      </c>
      <c r="T6695" s="3">
        <v>0.03</v>
      </c>
      <c r="U6695" s="2">
        <v>2.6500000000000004</v>
      </c>
      <c r="V6695" s="2">
        <v>1.42</v>
      </c>
      <c r="W6695" s="54">
        <f>_xlfn.XLOOKUP(M6695,Market!A:A,Market!F:F,0)</f>
        <v>0.06</v>
      </c>
      <c r="X6695" s="55">
        <f t="shared" si="834"/>
        <v>7.9500000000000001E-2</v>
      </c>
      <c r="Y6695" s="55">
        <f t="shared" si="835"/>
        <v>1.2300000000000004</v>
      </c>
      <c r="Z6695" s="54">
        <f t="shared" si="836"/>
        <v>0.46415094339622653</v>
      </c>
      <c r="AA6695" s="49" t="str">
        <f t="shared" ca="1" si="837"/>
        <v>N</v>
      </c>
      <c r="AB6695" s="49">
        <f t="shared" ca="1" si="838"/>
        <v>5</v>
      </c>
      <c r="AC6695" s="49" t="str">
        <f t="shared" ca="1" si="839"/>
        <v>N</v>
      </c>
    </row>
    <row r="6696" spans="1:29" x14ac:dyDescent="0.25">
      <c r="A6696">
        <v>4993</v>
      </c>
      <c r="B6696" s="9">
        <v>43573</v>
      </c>
      <c r="C6696" s="50" t="str">
        <f t="shared" si="832"/>
        <v>N</v>
      </c>
      <c r="D6696" s="52">
        <f>_xlfn.XLOOKUP(B6696,Cal_Date!B:B,Cal_Date!A:A,0)</f>
        <v>3</v>
      </c>
      <c r="E6696">
        <v>2019</v>
      </c>
      <c r="F6696" t="s">
        <v>124</v>
      </c>
      <c r="G6696" t="s">
        <v>129</v>
      </c>
      <c r="H6696" t="s">
        <v>11</v>
      </c>
      <c r="I6696" t="s">
        <v>11</v>
      </c>
      <c r="J6696" t="s">
        <v>15</v>
      </c>
      <c r="K6696" t="s">
        <v>42</v>
      </c>
      <c r="L6696">
        <v>1</v>
      </c>
      <c r="M6696">
        <v>1003</v>
      </c>
      <c r="O6696" t="s">
        <v>25</v>
      </c>
      <c r="R6696" t="s">
        <v>44</v>
      </c>
      <c r="S6696" s="49" t="str">
        <f t="shared" si="833"/>
        <v>Card</v>
      </c>
      <c r="T6696" s="3">
        <v>0.03</v>
      </c>
      <c r="U6696" s="2">
        <v>2.6500000000000004</v>
      </c>
      <c r="V6696" s="2">
        <v>0.87</v>
      </c>
      <c r="W6696" s="54">
        <f>_xlfn.XLOOKUP(M6696,Market!A:A,Market!F:F,0)</f>
        <v>0.06</v>
      </c>
      <c r="X6696" s="55">
        <f t="shared" si="834"/>
        <v>7.9500000000000001E-2</v>
      </c>
      <c r="Y6696" s="55">
        <f t="shared" si="835"/>
        <v>1.7800000000000002</v>
      </c>
      <c r="Z6696" s="54">
        <f t="shared" si="836"/>
        <v>0.67169811320754713</v>
      </c>
      <c r="AA6696" s="49" t="str">
        <f t="shared" ca="1" si="837"/>
        <v>N</v>
      </c>
      <c r="AB6696" s="49">
        <f t="shared" ca="1" si="838"/>
        <v>5</v>
      </c>
      <c r="AC6696" s="49" t="str">
        <f t="shared" ca="1" si="839"/>
        <v>N</v>
      </c>
    </row>
    <row r="6697" spans="1:29" x14ac:dyDescent="0.25">
      <c r="A6697">
        <v>4994</v>
      </c>
      <c r="B6697" s="9">
        <v>43573</v>
      </c>
      <c r="C6697" s="50" t="str">
        <f t="shared" si="832"/>
        <v>N</v>
      </c>
      <c r="D6697" s="52">
        <f>_xlfn.XLOOKUP(B6697,Cal_Date!B:B,Cal_Date!A:A,0)</f>
        <v>3</v>
      </c>
      <c r="E6697">
        <v>2019</v>
      </c>
      <c r="F6697" t="s">
        <v>124</v>
      </c>
      <c r="G6697" t="s">
        <v>129</v>
      </c>
      <c r="H6697" t="s">
        <v>11</v>
      </c>
      <c r="I6697" t="s">
        <v>11</v>
      </c>
      <c r="J6697" t="s">
        <v>15</v>
      </c>
      <c r="K6697" t="s">
        <v>42</v>
      </c>
      <c r="L6697">
        <v>1</v>
      </c>
      <c r="M6697">
        <v>1003</v>
      </c>
      <c r="O6697" t="s">
        <v>25</v>
      </c>
      <c r="R6697" t="s">
        <v>44</v>
      </c>
      <c r="S6697" s="49" t="str">
        <f t="shared" si="833"/>
        <v>Card</v>
      </c>
      <c r="T6697" s="3">
        <v>0.03</v>
      </c>
      <c r="U6697" s="2">
        <v>2.6500000000000004</v>
      </c>
      <c r="V6697" s="2">
        <v>0.87</v>
      </c>
      <c r="W6697" s="54">
        <f>_xlfn.XLOOKUP(M6697,Market!A:A,Market!F:F,0)</f>
        <v>0.06</v>
      </c>
      <c r="X6697" s="55">
        <f t="shared" si="834"/>
        <v>7.9500000000000001E-2</v>
      </c>
      <c r="Y6697" s="55">
        <f t="shared" si="835"/>
        <v>1.7800000000000002</v>
      </c>
      <c r="Z6697" s="54">
        <f t="shared" si="836"/>
        <v>0.67169811320754713</v>
      </c>
      <c r="AA6697" s="49" t="str">
        <f t="shared" ca="1" si="837"/>
        <v>N</v>
      </c>
      <c r="AB6697" s="49">
        <f t="shared" ca="1" si="838"/>
        <v>5</v>
      </c>
      <c r="AC6697" s="49" t="str">
        <f t="shared" ca="1" si="839"/>
        <v>N</v>
      </c>
    </row>
    <row r="6698" spans="1:29" x14ac:dyDescent="0.25">
      <c r="A6698">
        <v>4995</v>
      </c>
      <c r="B6698" s="9">
        <v>43573</v>
      </c>
      <c r="C6698" s="50" t="str">
        <f t="shared" si="832"/>
        <v>N</v>
      </c>
      <c r="D6698" s="52">
        <f>_xlfn.XLOOKUP(B6698,Cal_Date!B:B,Cal_Date!A:A,0)</f>
        <v>3</v>
      </c>
      <c r="E6698">
        <v>2019</v>
      </c>
      <c r="F6698" t="s">
        <v>124</v>
      </c>
      <c r="G6698" t="s">
        <v>129</v>
      </c>
      <c r="H6698" t="s">
        <v>14</v>
      </c>
      <c r="I6698" t="s">
        <v>18</v>
      </c>
      <c r="J6698" t="s">
        <v>15</v>
      </c>
      <c r="K6698" t="s">
        <v>43</v>
      </c>
      <c r="L6698">
        <v>1</v>
      </c>
      <c r="M6698">
        <v>1003</v>
      </c>
      <c r="O6698" t="s">
        <v>25</v>
      </c>
      <c r="R6698" t="s">
        <v>44</v>
      </c>
      <c r="S6698" s="49" t="str">
        <f t="shared" si="833"/>
        <v>Card</v>
      </c>
      <c r="T6698" s="3">
        <v>0.03</v>
      </c>
      <c r="U6698" s="2">
        <v>7.42</v>
      </c>
      <c r="V6698" s="2">
        <v>2.2200000000000002</v>
      </c>
      <c r="W6698" s="54">
        <f>_xlfn.XLOOKUP(M6698,Market!A:A,Market!F:F,0)</f>
        <v>0.06</v>
      </c>
      <c r="X6698" s="55">
        <f t="shared" si="834"/>
        <v>0.22259999999999999</v>
      </c>
      <c r="Y6698" s="55">
        <f t="shared" si="835"/>
        <v>5.1999999999999993</v>
      </c>
      <c r="Z6698" s="54">
        <f t="shared" si="836"/>
        <v>0.70080862533692712</v>
      </c>
      <c r="AA6698" s="49" t="str">
        <f t="shared" ca="1" si="837"/>
        <v>N</v>
      </c>
      <c r="AB6698" s="49">
        <f t="shared" ca="1" si="838"/>
        <v>5</v>
      </c>
      <c r="AC6698" s="49" t="str">
        <f t="shared" ca="1" si="839"/>
        <v>N</v>
      </c>
    </row>
    <row r="6699" spans="1:29" x14ac:dyDescent="0.25">
      <c r="A6699">
        <v>4996</v>
      </c>
      <c r="B6699" s="9">
        <v>43573</v>
      </c>
      <c r="C6699" s="50" t="str">
        <f t="shared" si="832"/>
        <v>N</v>
      </c>
      <c r="D6699" s="52">
        <f>_xlfn.XLOOKUP(B6699,Cal_Date!B:B,Cal_Date!A:A,0)</f>
        <v>3</v>
      </c>
      <c r="E6699">
        <v>2019</v>
      </c>
      <c r="F6699" t="s">
        <v>124</v>
      </c>
      <c r="G6699" t="s">
        <v>129</v>
      </c>
      <c r="H6699" t="s">
        <v>11</v>
      </c>
      <c r="I6699" t="s">
        <v>13</v>
      </c>
      <c r="J6699" t="s">
        <v>15</v>
      </c>
      <c r="K6699" t="s">
        <v>42</v>
      </c>
      <c r="L6699">
        <v>2</v>
      </c>
      <c r="M6699">
        <v>1004</v>
      </c>
      <c r="O6699" t="s">
        <v>28</v>
      </c>
      <c r="R6699" t="s">
        <v>44</v>
      </c>
      <c r="S6699" s="49" t="str">
        <f t="shared" si="833"/>
        <v>Card</v>
      </c>
      <c r="T6699" s="3">
        <v>0.03</v>
      </c>
      <c r="U6699" s="2">
        <v>5.3000000000000007</v>
      </c>
      <c r="V6699" s="2">
        <v>2.84</v>
      </c>
      <c r="W6699" s="54">
        <f>_xlfn.XLOOKUP(M6699,Market!A:A,Market!F:F,0)</f>
        <v>0.06</v>
      </c>
      <c r="X6699" s="55">
        <f t="shared" si="834"/>
        <v>0.159</v>
      </c>
      <c r="Y6699" s="55">
        <f t="shared" si="835"/>
        <v>2.4600000000000009</v>
      </c>
      <c r="Z6699" s="54">
        <f t="shared" si="836"/>
        <v>0.46415094339622653</v>
      </c>
      <c r="AA6699" s="49" t="str">
        <f t="shared" ca="1" si="837"/>
        <v>N</v>
      </c>
      <c r="AB6699" s="49">
        <f t="shared" ca="1" si="838"/>
        <v>5</v>
      </c>
      <c r="AC6699" s="49" t="str">
        <f t="shared" ca="1" si="839"/>
        <v>N</v>
      </c>
    </row>
    <row r="6700" spans="1:29" x14ac:dyDescent="0.25">
      <c r="A6700">
        <v>4997</v>
      </c>
      <c r="B6700" s="9">
        <v>43573</v>
      </c>
      <c r="C6700" s="50" t="str">
        <f t="shared" si="832"/>
        <v>N</v>
      </c>
      <c r="D6700" s="52">
        <f>_xlfn.XLOOKUP(B6700,Cal_Date!B:B,Cal_Date!A:A,0)</f>
        <v>3</v>
      </c>
      <c r="E6700">
        <v>2019</v>
      </c>
      <c r="F6700" t="s">
        <v>124</v>
      </c>
      <c r="G6700" t="s">
        <v>129</v>
      </c>
      <c r="H6700" t="s">
        <v>11</v>
      </c>
      <c r="I6700" t="s">
        <v>11</v>
      </c>
      <c r="J6700" t="s">
        <v>15</v>
      </c>
      <c r="K6700" t="s">
        <v>42</v>
      </c>
      <c r="L6700">
        <v>1</v>
      </c>
      <c r="M6700">
        <v>1005</v>
      </c>
      <c r="O6700" t="s">
        <v>25</v>
      </c>
      <c r="R6700" t="s">
        <v>44</v>
      </c>
      <c r="S6700" s="49" t="str">
        <f t="shared" si="833"/>
        <v>Card</v>
      </c>
      <c r="T6700" s="3">
        <v>0.03</v>
      </c>
      <c r="U6700" s="2">
        <v>2.7225000000000001</v>
      </c>
      <c r="V6700" s="2">
        <v>0.87</v>
      </c>
      <c r="W6700" s="54">
        <f>_xlfn.XLOOKUP(M6700,Market!A:A,Market!F:F,0)</f>
        <v>8.8999999999999996E-2</v>
      </c>
      <c r="X6700" s="55">
        <f t="shared" si="834"/>
        <v>8.1674999999999998E-2</v>
      </c>
      <c r="Y6700" s="55">
        <f t="shared" si="835"/>
        <v>1.8525</v>
      </c>
      <c r="Z6700" s="54">
        <f t="shared" si="836"/>
        <v>0.68044077134986225</v>
      </c>
      <c r="AA6700" s="49" t="str">
        <f t="shared" ca="1" si="837"/>
        <v>N</v>
      </c>
      <c r="AB6700" s="49">
        <f t="shared" ca="1" si="838"/>
        <v>5</v>
      </c>
      <c r="AC6700" s="49" t="str">
        <f t="shared" ca="1" si="839"/>
        <v>N</v>
      </c>
    </row>
    <row r="6701" spans="1:29" x14ac:dyDescent="0.25">
      <c r="A6701">
        <v>4998</v>
      </c>
      <c r="B6701" s="9">
        <v>43573</v>
      </c>
      <c r="C6701" s="50" t="str">
        <f t="shared" si="832"/>
        <v>N</v>
      </c>
      <c r="D6701" s="52">
        <f>_xlfn.XLOOKUP(B6701,Cal_Date!B:B,Cal_Date!A:A,0)</f>
        <v>3</v>
      </c>
      <c r="E6701">
        <v>2019</v>
      </c>
      <c r="F6701" t="s">
        <v>124</v>
      </c>
      <c r="G6701" t="s">
        <v>129</v>
      </c>
      <c r="H6701" t="s">
        <v>11</v>
      </c>
      <c r="I6701" t="s">
        <v>11</v>
      </c>
      <c r="J6701" t="s">
        <v>15</v>
      </c>
      <c r="K6701" t="s">
        <v>42</v>
      </c>
      <c r="L6701">
        <v>1</v>
      </c>
      <c r="M6701">
        <v>1005</v>
      </c>
      <c r="O6701" t="s">
        <v>25</v>
      </c>
      <c r="R6701" t="s">
        <v>44</v>
      </c>
      <c r="S6701" s="49" t="str">
        <f t="shared" si="833"/>
        <v>Card</v>
      </c>
      <c r="T6701" s="3">
        <v>0.03</v>
      </c>
      <c r="U6701" s="2">
        <v>2.7225000000000001</v>
      </c>
      <c r="V6701" s="2">
        <v>0.87</v>
      </c>
      <c r="W6701" s="54">
        <f>_xlfn.XLOOKUP(M6701,Market!A:A,Market!F:F,0)</f>
        <v>8.8999999999999996E-2</v>
      </c>
      <c r="X6701" s="55">
        <f t="shared" si="834"/>
        <v>8.1674999999999998E-2</v>
      </c>
      <c r="Y6701" s="55">
        <f t="shared" si="835"/>
        <v>1.8525</v>
      </c>
      <c r="Z6701" s="54">
        <f t="shared" si="836"/>
        <v>0.68044077134986225</v>
      </c>
      <c r="AA6701" s="49" t="str">
        <f t="shared" ca="1" si="837"/>
        <v>N</v>
      </c>
      <c r="AB6701" s="49">
        <f t="shared" ca="1" si="838"/>
        <v>5</v>
      </c>
      <c r="AC6701" s="49" t="str">
        <f t="shared" ca="1" si="839"/>
        <v>N</v>
      </c>
    </row>
    <row r="6702" spans="1:29" x14ac:dyDescent="0.25">
      <c r="A6702">
        <v>4999</v>
      </c>
      <c r="B6702" s="9">
        <v>43573</v>
      </c>
      <c r="C6702" s="50" t="str">
        <f t="shared" si="832"/>
        <v>N</v>
      </c>
      <c r="D6702" s="52">
        <f>_xlfn.XLOOKUP(B6702,Cal_Date!B:B,Cal_Date!A:A,0)</f>
        <v>3</v>
      </c>
      <c r="E6702">
        <v>2019</v>
      </c>
      <c r="F6702" t="s">
        <v>124</v>
      </c>
      <c r="G6702" t="s">
        <v>129</v>
      </c>
      <c r="H6702" t="s">
        <v>11</v>
      </c>
      <c r="I6702" t="s">
        <v>11</v>
      </c>
      <c r="J6702" t="s">
        <v>15</v>
      </c>
      <c r="K6702" t="s">
        <v>42</v>
      </c>
      <c r="L6702">
        <v>1</v>
      </c>
      <c r="M6702">
        <v>1003</v>
      </c>
      <c r="O6702" t="s">
        <v>25</v>
      </c>
      <c r="R6702" t="s">
        <v>44</v>
      </c>
      <c r="S6702" s="49" t="str">
        <f t="shared" si="833"/>
        <v>Card</v>
      </c>
      <c r="T6702" s="3">
        <v>0.03</v>
      </c>
      <c r="U6702" s="2">
        <v>2.6500000000000004</v>
      </c>
      <c r="V6702" s="2">
        <v>0.87</v>
      </c>
      <c r="W6702" s="54">
        <f>_xlfn.XLOOKUP(M6702,Market!A:A,Market!F:F,0)</f>
        <v>0.06</v>
      </c>
      <c r="X6702" s="55">
        <f t="shared" si="834"/>
        <v>7.9500000000000001E-2</v>
      </c>
      <c r="Y6702" s="55">
        <f t="shared" si="835"/>
        <v>1.7800000000000002</v>
      </c>
      <c r="Z6702" s="54">
        <f t="shared" si="836"/>
        <v>0.67169811320754713</v>
      </c>
      <c r="AA6702" s="49" t="str">
        <f t="shared" ca="1" si="837"/>
        <v>N</v>
      </c>
      <c r="AB6702" s="49">
        <f t="shared" ca="1" si="838"/>
        <v>5</v>
      </c>
      <c r="AC6702" s="49" t="str">
        <f t="shared" ca="1" si="839"/>
        <v>N</v>
      </c>
    </row>
    <row r="6703" spans="1:29" x14ac:dyDescent="0.25">
      <c r="A6703">
        <v>5000</v>
      </c>
      <c r="B6703" s="9">
        <v>43573</v>
      </c>
      <c r="C6703" s="50" t="str">
        <f t="shared" si="832"/>
        <v>N</v>
      </c>
      <c r="D6703" s="52">
        <f>_xlfn.XLOOKUP(B6703,Cal_Date!B:B,Cal_Date!A:A,0)</f>
        <v>3</v>
      </c>
      <c r="E6703">
        <v>2019</v>
      </c>
      <c r="F6703" t="s">
        <v>124</v>
      </c>
      <c r="G6703" t="s">
        <v>129</v>
      </c>
      <c r="H6703" t="s">
        <v>14</v>
      </c>
      <c r="I6703" t="s">
        <v>18</v>
      </c>
      <c r="J6703" t="s">
        <v>15</v>
      </c>
      <c r="K6703" t="s">
        <v>43</v>
      </c>
      <c r="L6703">
        <v>1</v>
      </c>
      <c r="M6703">
        <v>1007</v>
      </c>
      <c r="O6703" t="s">
        <v>28</v>
      </c>
      <c r="R6703" t="s">
        <v>44</v>
      </c>
      <c r="S6703" s="49" t="str">
        <f t="shared" si="833"/>
        <v>Card</v>
      </c>
      <c r="T6703" s="3">
        <v>0.03</v>
      </c>
      <c r="U6703" s="2">
        <v>7.0785</v>
      </c>
      <c r="V6703" s="2">
        <v>2.1</v>
      </c>
      <c r="W6703" s="54">
        <f>_xlfn.XLOOKUP(M6703,Market!A:A,Market!F:F,0)</f>
        <v>8.8999999999999996E-2</v>
      </c>
      <c r="X6703" s="55">
        <f t="shared" si="834"/>
        <v>0.21235499999999999</v>
      </c>
      <c r="Y6703" s="55">
        <f t="shared" si="835"/>
        <v>4.9785000000000004</v>
      </c>
      <c r="Z6703" s="54">
        <f t="shared" si="836"/>
        <v>0.70332697605424888</v>
      </c>
      <c r="AA6703" s="49" t="str">
        <f t="shared" ca="1" si="837"/>
        <v>N</v>
      </c>
      <c r="AB6703" s="49">
        <f t="shared" ca="1" si="838"/>
        <v>5</v>
      </c>
      <c r="AC6703" s="49" t="str">
        <f t="shared" ca="1" si="839"/>
        <v>N</v>
      </c>
    </row>
    <row r="6704" spans="1:29" x14ac:dyDescent="0.25">
      <c r="A6704">
        <v>5001</v>
      </c>
      <c r="B6704" s="9">
        <v>43573</v>
      </c>
      <c r="C6704" s="50" t="str">
        <f t="shared" si="832"/>
        <v>N</v>
      </c>
      <c r="D6704" s="52">
        <f>_xlfn.XLOOKUP(B6704,Cal_Date!B:B,Cal_Date!A:A,0)</f>
        <v>3</v>
      </c>
      <c r="E6704">
        <v>2019</v>
      </c>
      <c r="F6704" t="s">
        <v>124</v>
      </c>
      <c r="G6704" t="s">
        <v>129</v>
      </c>
      <c r="H6704" t="s">
        <v>11</v>
      </c>
      <c r="I6704" t="s">
        <v>13</v>
      </c>
      <c r="J6704" t="s">
        <v>15</v>
      </c>
      <c r="K6704" t="s">
        <v>42</v>
      </c>
      <c r="L6704">
        <v>1</v>
      </c>
      <c r="M6704">
        <v>1006</v>
      </c>
      <c r="O6704" t="s">
        <v>28</v>
      </c>
      <c r="R6704" t="s">
        <v>44</v>
      </c>
      <c r="S6704" s="49" t="str">
        <f t="shared" si="833"/>
        <v>Card</v>
      </c>
      <c r="T6704" s="3">
        <v>0.03</v>
      </c>
      <c r="U6704" s="2">
        <v>2.7225000000000001</v>
      </c>
      <c r="V6704" s="2">
        <v>1.42</v>
      </c>
      <c r="W6704" s="54">
        <f>_xlfn.XLOOKUP(M6704,Market!A:A,Market!F:F,0)</f>
        <v>8.8999999999999996E-2</v>
      </c>
      <c r="X6704" s="55">
        <f t="shared" si="834"/>
        <v>8.1674999999999998E-2</v>
      </c>
      <c r="Y6704" s="55">
        <f t="shared" si="835"/>
        <v>1.3025000000000002</v>
      </c>
      <c r="Z6704" s="54">
        <f t="shared" si="836"/>
        <v>0.47842056932966032</v>
      </c>
      <c r="AA6704" s="49" t="str">
        <f t="shared" ca="1" si="837"/>
        <v>N</v>
      </c>
      <c r="AB6704" s="49">
        <f t="shared" ca="1" si="838"/>
        <v>5</v>
      </c>
      <c r="AC6704" s="49" t="str">
        <f t="shared" ca="1" si="839"/>
        <v>N</v>
      </c>
    </row>
    <row r="6705" spans="1:29" x14ac:dyDescent="0.25">
      <c r="A6705">
        <v>5002</v>
      </c>
      <c r="B6705" s="9">
        <v>43573</v>
      </c>
      <c r="C6705" s="50" t="str">
        <f t="shared" si="832"/>
        <v>N</v>
      </c>
      <c r="D6705" s="52">
        <f>_xlfn.XLOOKUP(B6705,Cal_Date!B:B,Cal_Date!A:A,0)</f>
        <v>3</v>
      </c>
      <c r="E6705">
        <v>2019</v>
      </c>
      <c r="F6705" t="s">
        <v>124</v>
      </c>
      <c r="G6705" t="s">
        <v>129</v>
      </c>
      <c r="H6705" t="s">
        <v>48</v>
      </c>
      <c r="I6705" t="s">
        <v>18</v>
      </c>
      <c r="J6705" t="s">
        <v>10</v>
      </c>
      <c r="K6705" t="s">
        <v>43</v>
      </c>
      <c r="L6705">
        <v>2</v>
      </c>
      <c r="M6705">
        <v>1006</v>
      </c>
      <c r="O6705" t="s">
        <v>28</v>
      </c>
      <c r="R6705" t="s">
        <v>44</v>
      </c>
      <c r="S6705" s="49" t="str">
        <f t="shared" si="833"/>
        <v>Card</v>
      </c>
      <c r="T6705" s="3">
        <v>0.03</v>
      </c>
      <c r="U6705" s="2">
        <v>15.245999999999999</v>
      </c>
      <c r="V6705" s="2">
        <v>2.92</v>
      </c>
      <c r="W6705" s="54">
        <f>_xlfn.XLOOKUP(M6705,Market!A:A,Market!F:F,0)</f>
        <v>8.8999999999999996E-2</v>
      </c>
      <c r="X6705" s="55">
        <f t="shared" si="834"/>
        <v>0.45737999999999995</v>
      </c>
      <c r="Y6705" s="55">
        <f t="shared" si="835"/>
        <v>12.325999999999999</v>
      </c>
      <c r="Z6705" s="54">
        <f t="shared" si="836"/>
        <v>0.80847435392889933</v>
      </c>
      <c r="AA6705" s="49" t="str">
        <f t="shared" ca="1" si="837"/>
        <v>N</v>
      </c>
      <c r="AB6705" s="49">
        <f t="shared" ca="1" si="838"/>
        <v>5</v>
      </c>
      <c r="AC6705" s="49" t="str">
        <f t="shared" ca="1" si="839"/>
        <v>N</v>
      </c>
    </row>
    <row r="6706" spans="1:29" x14ac:dyDescent="0.25">
      <c r="A6706">
        <v>5003</v>
      </c>
      <c r="B6706" s="9">
        <v>43573</v>
      </c>
      <c r="C6706" s="50" t="str">
        <f t="shared" si="832"/>
        <v>N</v>
      </c>
      <c r="D6706" s="52">
        <f>_xlfn.XLOOKUP(B6706,Cal_Date!B:B,Cal_Date!A:A,0)</f>
        <v>3</v>
      </c>
      <c r="E6706">
        <v>2019</v>
      </c>
      <c r="F6706" t="s">
        <v>124</v>
      </c>
      <c r="G6706" t="s">
        <v>129</v>
      </c>
      <c r="H6706" t="s">
        <v>11</v>
      </c>
      <c r="I6706" t="s">
        <v>13</v>
      </c>
      <c r="J6706" t="s">
        <v>15</v>
      </c>
      <c r="K6706" t="s">
        <v>42</v>
      </c>
      <c r="L6706">
        <v>2</v>
      </c>
      <c r="M6706">
        <v>1006</v>
      </c>
      <c r="O6706" t="s">
        <v>28</v>
      </c>
      <c r="R6706" t="s">
        <v>44</v>
      </c>
      <c r="S6706" s="49" t="str">
        <f t="shared" si="833"/>
        <v>Card</v>
      </c>
      <c r="T6706" s="3">
        <v>0.03</v>
      </c>
      <c r="U6706" s="2">
        <v>5.4450000000000003</v>
      </c>
      <c r="V6706" s="2">
        <v>2.84</v>
      </c>
      <c r="W6706" s="54">
        <f>_xlfn.XLOOKUP(M6706,Market!A:A,Market!F:F,0)</f>
        <v>8.8999999999999996E-2</v>
      </c>
      <c r="X6706" s="55">
        <f t="shared" si="834"/>
        <v>0.16335</v>
      </c>
      <c r="Y6706" s="55">
        <f t="shared" si="835"/>
        <v>2.6050000000000004</v>
      </c>
      <c r="Z6706" s="54">
        <f t="shared" si="836"/>
        <v>0.47842056932966032</v>
      </c>
      <c r="AA6706" s="49" t="str">
        <f t="shared" ca="1" si="837"/>
        <v>N</v>
      </c>
      <c r="AB6706" s="49">
        <f t="shared" ca="1" si="838"/>
        <v>5</v>
      </c>
      <c r="AC6706" s="49" t="str">
        <f t="shared" ca="1" si="839"/>
        <v>N</v>
      </c>
    </row>
    <row r="6707" spans="1:29" x14ac:dyDescent="0.25">
      <c r="A6707">
        <v>5004</v>
      </c>
      <c r="B6707" s="9">
        <v>43573</v>
      </c>
      <c r="C6707" s="50" t="str">
        <f t="shared" si="832"/>
        <v>N</v>
      </c>
      <c r="D6707" s="52">
        <f>_xlfn.XLOOKUP(B6707,Cal_Date!B:B,Cal_Date!A:A,0)</f>
        <v>3</v>
      </c>
      <c r="E6707">
        <v>2019</v>
      </c>
      <c r="F6707" t="s">
        <v>124</v>
      </c>
      <c r="G6707" t="s">
        <v>129</v>
      </c>
      <c r="H6707" t="s">
        <v>48</v>
      </c>
      <c r="I6707" t="s">
        <v>18</v>
      </c>
      <c r="J6707" t="s">
        <v>10</v>
      </c>
      <c r="K6707" t="s">
        <v>43</v>
      </c>
      <c r="L6707">
        <v>1</v>
      </c>
      <c r="M6707">
        <v>1004</v>
      </c>
      <c r="O6707" t="s">
        <v>28</v>
      </c>
      <c r="R6707" t="s">
        <v>44</v>
      </c>
      <c r="S6707" s="49" t="str">
        <f t="shared" si="833"/>
        <v>Card</v>
      </c>
      <c r="T6707" s="3">
        <v>0.03</v>
      </c>
      <c r="U6707" s="2">
        <v>7.42</v>
      </c>
      <c r="V6707" s="2">
        <v>1.46</v>
      </c>
      <c r="W6707" s="54">
        <f>_xlfn.XLOOKUP(M6707,Market!A:A,Market!F:F,0)</f>
        <v>0.06</v>
      </c>
      <c r="X6707" s="55">
        <f t="shared" si="834"/>
        <v>0.22259999999999999</v>
      </c>
      <c r="Y6707" s="55">
        <f t="shared" si="835"/>
        <v>5.96</v>
      </c>
      <c r="Z6707" s="54">
        <f t="shared" si="836"/>
        <v>0.80323450134770891</v>
      </c>
      <c r="AA6707" s="49" t="str">
        <f t="shared" ca="1" si="837"/>
        <v>N</v>
      </c>
      <c r="AB6707" s="49">
        <f t="shared" ca="1" si="838"/>
        <v>5</v>
      </c>
      <c r="AC6707" s="49" t="str">
        <f t="shared" ca="1" si="839"/>
        <v>N</v>
      </c>
    </row>
    <row r="6708" spans="1:29" x14ac:dyDescent="0.25">
      <c r="A6708">
        <v>5005</v>
      </c>
      <c r="B6708" s="9">
        <v>43573</v>
      </c>
      <c r="C6708" s="50" t="str">
        <f t="shared" si="832"/>
        <v>N</v>
      </c>
      <c r="D6708" s="52">
        <f>_xlfn.XLOOKUP(B6708,Cal_Date!B:B,Cal_Date!A:A,0)</f>
        <v>3</v>
      </c>
      <c r="E6708">
        <v>2019</v>
      </c>
      <c r="F6708" t="s">
        <v>124</v>
      </c>
      <c r="G6708" t="s">
        <v>129</v>
      </c>
      <c r="H6708" t="s">
        <v>14</v>
      </c>
      <c r="I6708" t="s">
        <v>18</v>
      </c>
      <c r="J6708" t="s">
        <v>15</v>
      </c>
      <c r="K6708" t="s">
        <v>43</v>
      </c>
      <c r="L6708">
        <v>1</v>
      </c>
      <c r="M6708">
        <v>1004</v>
      </c>
      <c r="O6708" t="s">
        <v>28</v>
      </c>
      <c r="R6708" t="s">
        <v>44</v>
      </c>
      <c r="S6708" s="49" t="str">
        <f t="shared" si="833"/>
        <v>Card</v>
      </c>
      <c r="T6708" s="3">
        <v>0.03</v>
      </c>
      <c r="U6708" s="2">
        <v>7.42</v>
      </c>
      <c r="V6708" s="2">
        <v>2.2200000000000002</v>
      </c>
      <c r="W6708" s="54">
        <f>_xlfn.XLOOKUP(M6708,Market!A:A,Market!F:F,0)</f>
        <v>0.06</v>
      </c>
      <c r="X6708" s="55">
        <f t="shared" si="834"/>
        <v>0.22259999999999999</v>
      </c>
      <c r="Y6708" s="55">
        <f t="shared" si="835"/>
        <v>5.1999999999999993</v>
      </c>
      <c r="Z6708" s="54">
        <f t="shared" si="836"/>
        <v>0.70080862533692712</v>
      </c>
      <c r="AA6708" s="49" t="str">
        <f t="shared" ca="1" si="837"/>
        <v>N</v>
      </c>
      <c r="AB6708" s="49">
        <f t="shared" ca="1" si="838"/>
        <v>5</v>
      </c>
      <c r="AC6708" s="49" t="str">
        <f t="shared" ca="1" si="839"/>
        <v>N</v>
      </c>
    </row>
    <row r="6709" spans="1:29" x14ac:dyDescent="0.25">
      <c r="A6709">
        <v>5006</v>
      </c>
      <c r="B6709" s="9">
        <v>43573</v>
      </c>
      <c r="C6709" s="50" t="str">
        <f t="shared" si="832"/>
        <v>N</v>
      </c>
      <c r="D6709" s="52">
        <f>_xlfn.XLOOKUP(B6709,Cal_Date!B:B,Cal_Date!A:A,0)</f>
        <v>3</v>
      </c>
      <c r="E6709">
        <v>2019</v>
      </c>
      <c r="F6709" t="s">
        <v>124</v>
      </c>
      <c r="G6709" t="s">
        <v>129</v>
      </c>
      <c r="H6709" t="s">
        <v>11</v>
      </c>
      <c r="I6709" t="s">
        <v>11</v>
      </c>
      <c r="J6709" t="s">
        <v>15</v>
      </c>
      <c r="K6709" t="s">
        <v>42</v>
      </c>
      <c r="L6709">
        <v>1</v>
      </c>
      <c r="M6709">
        <v>1000</v>
      </c>
      <c r="O6709" t="s">
        <v>25</v>
      </c>
      <c r="R6709" t="s">
        <v>44</v>
      </c>
      <c r="S6709" s="49" t="str">
        <f t="shared" si="833"/>
        <v>Card</v>
      </c>
      <c r="T6709" s="3">
        <v>0.03</v>
      </c>
      <c r="U6709" s="2">
        <v>2.7</v>
      </c>
      <c r="V6709" s="2">
        <v>0.87</v>
      </c>
      <c r="W6709" s="54">
        <f>_xlfn.XLOOKUP(M6709,Market!A:A,Market!F:F,0)</f>
        <v>0.08</v>
      </c>
      <c r="X6709" s="55">
        <f t="shared" si="834"/>
        <v>8.1000000000000003E-2</v>
      </c>
      <c r="Y6709" s="55">
        <f t="shared" si="835"/>
        <v>1.83</v>
      </c>
      <c r="Z6709" s="54">
        <f t="shared" si="836"/>
        <v>0.67777777777777781</v>
      </c>
      <c r="AA6709" s="49" t="str">
        <f t="shared" ca="1" si="837"/>
        <v>N</v>
      </c>
      <c r="AB6709" s="49">
        <f t="shared" ca="1" si="838"/>
        <v>5</v>
      </c>
      <c r="AC6709" s="49" t="str">
        <f t="shared" ca="1" si="839"/>
        <v>N</v>
      </c>
    </row>
    <row r="6710" spans="1:29" x14ac:dyDescent="0.25">
      <c r="A6710">
        <v>5007</v>
      </c>
      <c r="B6710" s="9">
        <v>43573</v>
      </c>
      <c r="C6710" s="50" t="str">
        <f t="shared" si="832"/>
        <v>N</v>
      </c>
      <c r="D6710" s="52">
        <f>_xlfn.XLOOKUP(B6710,Cal_Date!B:B,Cal_Date!A:A,0)</f>
        <v>3</v>
      </c>
      <c r="E6710">
        <v>2019</v>
      </c>
      <c r="F6710" t="s">
        <v>124</v>
      </c>
      <c r="G6710" t="s">
        <v>129</v>
      </c>
      <c r="H6710" t="s">
        <v>11</v>
      </c>
      <c r="I6710" t="s">
        <v>13</v>
      </c>
      <c r="J6710" t="s">
        <v>15</v>
      </c>
      <c r="K6710" t="s">
        <v>42</v>
      </c>
      <c r="L6710">
        <v>2</v>
      </c>
      <c r="M6710">
        <v>1000</v>
      </c>
      <c r="O6710" t="s">
        <v>25</v>
      </c>
      <c r="R6710" t="s">
        <v>44</v>
      </c>
      <c r="S6710" s="49" t="str">
        <f t="shared" si="833"/>
        <v>Card</v>
      </c>
      <c r="T6710" s="3">
        <v>0.03</v>
      </c>
      <c r="U6710" s="2">
        <v>5.4</v>
      </c>
      <c r="V6710" s="2">
        <v>2.84</v>
      </c>
      <c r="W6710" s="54">
        <f>_xlfn.XLOOKUP(M6710,Market!A:A,Market!F:F,0)</f>
        <v>0.08</v>
      </c>
      <c r="X6710" s="55">
        <f t="shared" si="834"/>
        <v>0.16200000000000001</v>
      </c>
      <c r="Y6710" s="55">
        <f t="shared" si="835"/>
        <v>2.5600000000000005</v>
      </c>
      <c r="Z6710" s="54">
        <f t="shared" si="836"/>
        <v>0.47407407407407415</v>
      </c>
      <c r="AA6710" s="49" t="str">
        <f t="shared" ca="1" si="837"/>
        <v>N</v>
      </c>
      <c r="AB6710" s="49">
        <f t="shared" ca="1" si="838"/>
        <v>5</v>
      </c>
      <c r="AC6710" s="49" t="str">
        <f t="shared" ca="1" si="839"/>
        <v>N</v>
      </c>
    </row>
    <row r="6711" spans="1:29" x14ac:dyDescent="0.25">
      <c r="A6711">
        <v>5008</v>
      </c>
      <c r="B6711" s="9">
        <v>43573</v>
      </c>
      <c r="C6711" s="50" t="str">
        <f t="shared" si="832"/>
        <v>N</v>
      </c>
      <c r="D6711" s="52">
        <f>_xlfn.XLOOKUP(B6711,Cal_Date!B:B,Cal_Date!A:A,0)</f>
        <v>3</v>
      </c>
      <c r="E6711">
        <v>2019</v>
      </c>
      <c r="F6711" t="s">
        <v>124</v>
      </c>
      <c r="G6711" t="s">
        <v>129</v>
      </c>
      <c r="H6711" t="s">
        <v>48</v>
      </c>
      <c r="I6711" t="s">
        <v>18</v>
      </c>
      <c r="J6711" t="s">
        <v>10</v>
      </c>
      <c r="K6711" t="s">
        <v>43</v>
      </c>
      <c r="L6711">
        <v>1</v>
      </c>
      <c r="M6711">
        <v>1000</v>
      </c>
      <c r="O6711" t="s">
        <v>25</v>
      </c>
      <c r="R6711" t="s">
        <v>44</v>
      </c>
      <c r="S6711" s="49" t="str">
        <f t="shared" si="833"/>
        <v>Card</v>
      </c>
      <c r="T6711" s="3">
        <v>0.03</v>
      </c>
      <c r="U6711" s="2">
        <v>7.5600000000000005</v>
      </c>
      <c r="V6711" s="2">
        <v>1.46</v>
      </c>
      <c r="W6711" s="54">
        <f>_xlfn.XLOOKUP(M6711,Market!A:A,Market!F:F,0)</f>
        <v>0.08</v>
      </c>
      <c r="X6711" s="55">
        <f t="shared" si="834"/>
        <v>0.2268</v>
      </c>
      <c r="Y6711" s="55">
        <f t="shared" si="835"/>
        <v>6.1000000000000005</v>
      </c>
      <c r="Z6711" s="54">
        <f t="shared" si="836"/>
        <v>0.80687830687830686</v>
      </c>
      <c r="AA6711" s="49" t="str">
        <f t="shared" ca="1" si="837"/>
        <v>N</v>
      </c>
      <c r="AB6711" s="49">
        <f t="shared" ca="1" si="838"/>
        <v>5</v>
      </c>
      <c r="AC6711" s="49" t="str">
        <f t="shared" ca="1" si="839"/>
        <v>N</v>
      </c>
    </row>
    <row r="6712" spans="1:29" x14ac:dyDescent="0.25">
      <c r="A6712">
        <v>5009</v>
      </c>
      <c r="B6712" s="9">
        <v>43573</v>
      </c>
      <c r="C6712" s="50" t="str">
        <f t="shared" si="832"/>
        <v>N</v>
      </c>
      <c r="D6712" s="52">
        <f>_xlfn.XLOOKUP(B6712,Cal_Date!B:B,Cal_Date!A:A,0)</f>
        <v>3</v>
      </c>
      <c r="E6712">
        <v>2019</v>
      </c>
      <c r="F6712" t="s">
        <v>124</v>
      </c>
      <c r="G6712" t="s">
        <v>129</v>
      </c>
      <c r="H6712" t="s">
        <v>11</v>
      </c>
      <c r="I6712" t="s">
        <v>13</v>
      </c>
      <c r="J6712" t="s">
        <v>15</v>
      </c>
      <c r="K6712" t="s">
        <v>42</v>
      </c>
      <c r="L6712">
        <v>2</v>
      </c>
      <c r="M6712">
        <v>1008</v>
      </c>
      <c r="O6712" t="s">
        <v>28</v>
      </c>
      <c r="R6712" t="s">
        <v>44</v>
      </c>
      <c r="S6712" s="49" t="str">
        <f t="shared" si="833"/>
        <v>Card</v>
      </c>
      <c r="T6712" s="3">
        <v>0.03</v>
      </c>
      <c r="U6712" s="2">
        <v>5.4450000000000003</v>
      </c>
      <c r="V6712" s="2">
        <v>2.84</v>
      </c>
      <c r="W6712" s="54">
        <f>_xlfn.XLOOKUP(M6712,Market!A:A,Market!F:F,0)</f>
        <v>8.8999999999999996E-2</v>
      </c>
      <c r="X6712" s="55">
        <f t="shared" si="834"/>
        <v>0.16335</v>
      </c>
      <c r="Y6712" s="55">
        <f t="shared" si="835"/>
        <v>2.6050000000000004</v>
      </c>
      <c r="Z6712" s="54">
        <f t="shared" si="836"/>
        <v>0.47842056932966032</v>
      </c>
      <c r="AA6712" s="49" t="str">
        <f t="shared" ca="1" si="837"/>
        <v>N</v>
      </c>
      <c r="AB6712" s="49">
        <f t="shared" ca="1" si="838"/>
        <v>5</v>
      </c>
      <c r="AC6712" s="49" t="str">
        <f t="shared" ca="1" si="839"/>
        <v>N</v>
      </c>
    </row>
    <row r="6713" spans="1:29" x14ac:dyDescent="0.25">
      <c r="A6713">
        <v>5010</v>
      </c>
      <c r="B6713" s="9">
        <v>43573</v>
      </c>
      <c r="C6713" s="50" t="str">
        <f t="shared" si="832"/>
        <v>N</v>
      </c>
      <c r="D6713" s="52">
        <f>_xlfn.XLOOKUP(B6713,Cal_Date!B:B,Cal_Date!A:A,0)</f>
        <v>3</v>
      </c>
      <c r="E6713">
        <v>2019</v>
      </c>
      <c r="F6713" t="s">
        <v>124</v>
      </c>
      <c r="G6713" t="s">
        <v>129</v>
      </c>
      <c r="H6713" t="s">
        <v>14</v>
      </c>
      <c r="I6713" t="s">
        <v>13</v>
      </c>
      <c r="J6713" t="s">
        <v>15</v>
      </c>
      <c r="K6713" t="s">
        <v>43</v>
      </c>
      <c r="L6713">
        <v>1</v>
      </c>
      <c r="M6713">
        <v>1008</v>
      </c>
      <c r="O6713" t="s">
        <v>28</v>
      </c>
      <c r="R6713" t="s">
        <v>44</v>
      </c>
      <c r="S6713" s="49" t="str">
        <f t="shared" si="833"/>
        <v>Card</v>
      </c>
      <c r="T6713" s="3">
        <v>0.03</v>
      </c>
      <c r="U6713" s="2">
        <v>7.0785</v>
      </c>
      <c r="V6713" s="2">
        <v>2.12</v>
      </c>
      <c r="W6713" s="54">
        <f>_xlfn.XLOOKUP(M6713,Market!A:A,Market!F:F,0)</f>
        <v>8.8999999999999996E-2</v>
      </c>
      <c r="X6713" s="55">
        <f t="shared" si="834"/>
        <v>0.21235499999999999</v>
      </c>
      <c r="Y6713" s="55">
        <f t="shared" si="835"/>
        <v>4.9584999999999999</v>
      </c>
      <c r="Z6713" s="54">
        <f t="shared" si="836"/>
        <v>0.70050151868333688</v>
      </c>
      <c r="AA6713" s="49" t="str">
        <f t="shared" ca="1" si="837"/>
        <v>N</v>
      </c>
      <c r="AB6713" s="49">
        <f t="shared" ca="1" si="838"/>
        <v>5</v>
      </c>
      <c r="AC6713" s="49" t="str">
        <f t="shared" ca="1" si="839"/>
        <v>N</v>
      </c>
    </row>
    <row r="6714" spans="1:29" x14ac:dyDescent="0.25">
      <c r="A6714">
        <v>5011</v>
      </c>
      <c r="B6714" s="9">
        <v>43573</v>
      </c>
      <c r="C6714" s="50" t="str">
        <f t="shared" si="832"/>
        <v>N</v>
      </c>
      <c r="D6714" s="52">
        <f>_xlfn.XLOOKUP(B6714,Cal_Date!B:B,Cal_Date!A:A,0)</f>
        <v>3</v>
      </c>
      <c r="E6714">
        <v>2019</v>
      </c>
      <c r="F6714" t="s">
        <v>124</v>
      </c>
      <c r="G6714" t="s">
        <v>129</v>
      </c>
      <c r="H6714" t="s">
        <v>11</v>
      </c>
      <c r="I6714" t="s">
        <v>13</v>
      </c>
      <c r="J6714" t="s">
        <v>15</v>
      </c>
      <c r="K6714" t="s">
        <v>42</v>
      </c>
      <c r="L6714">
        <v>2</v>
      </c>
      <c r="M6714">
        <v>1009</v>
      </c>
      <c r="O6714" t="s">
        <v>28</v>
      </c>
      <c r="R6714" t="s">
        <v>44</v>
      </c>
      <c r="S6714" s="49" t="str">
        <f t="shared" si="833"/>
        <v>Card</v>
      </c>
      <c r="T6714" s="3">
        <v>0.03</v>
      </c>
      <c r="U6714" s="2">
        <v>5.4450000000000003</v>
      </c>
      <c r="V6714" s="2">
        <v>2.84</v>
      </c>
      <c r="W6714" s="54">
        <f>_xlfn.XLOOKUP(M6714,Market!A:A,Market!F:F,0)</f>
        <v>8.8999999999999996E-2</v>
      </c>
      <c r="X6714" s="55">
        <f t="shared" si="834"/>
        <v>0.16335</v>
      </c>
      <c r="Y6714" s="55">
        <f t="shared" si="835"/>
        <v>2.6050000000000004</v>
      </c>
      <c r="Z6714" s="54">
        <f t="shared" si="836"/>
        <v>0.47842056932966032</v>
      </c>
      <c r="AA6714" s="49" t="str">
        <f t="shared" ca="1" si="837"/>
        <v>N</v>
      </c>
      <c r="AB6714" s="49">
        <f t="shared" ca="1" si="838"/>
        <v>5</v>
      </c>
      <c r="AC6714" s="49" t="str">
        <f t="shared" ca="1" si="839"/>
        <v>N</v>
      </c>
    </row>
    <row r="6715" spans="1:29" x14ac:dyDescent="0.25">
      <c r="A6715">
        <v>5012</v>
      </c>
      <c r="B6715" s="9">
        <v>43573</v>
      </c>
      <c r="C6715" s="50" t="str">
        <f t="shared" si="832"/>
        <v>N</v>
      </c>
      <c r="D6715" s="52">
        <f>_xlfn.XLOOKUP(B6715,Cal_Date!B:B,Cal_Date!A:A,0)</f>
        <v>3</v>
      </c>
      <c r="E6715">
        <v>2019</v>
      </c>
      <c r="F6715" t="s">
        <v>124</v>
      </c>
      <c r="G6715" t="s">
        <v>129</v>
      </c>
      <c r="H6715" t="s">
        <v>11</v>
      </c>
      <c r="I6715" t="s">
        <v>13</v>
      </c>
      <c r="J6715" t="s">
        <v>15</v>
      </c>
      <c r="K6715" t="s">
        <v>42</v>
      </c>
      <c r="L6715">
        <v>1</v>
      </c>
      <c r="M6715">
        <v>1010</v>
      </c>
      <c r="O6715" t="s">
        <v>25</v>
      </c>
      <c r="R6715" t="s">
        <v>44</v>
      </c>
      <c r="S6715" s="49" t="str">
        <f t="shared" si="833"/>
        <v>Card</v>
      </c>
      <c r="T6715" s="3">
        <v>0.03</v>
      </c>
      <c r="U6715" s="2">
        <v>2.7</v>
      </c>
      <c r="V6715" s="2">
        <v>1.42</v>
      </c>
      <c r="W6715" s="54">
        <f>_xlfn.XLOOKUP(M6715,Market!A:A,Market!F:F,0)</f>
        <v>0.08</v>
      </c>
      <c r="X6715" s="55">
        <f t="shared" si="834"/>
        <v>8.1000000000000003E-2</v>
      </c>
      <c r="Y6715" s="55">
        <f t="shared" si="835"/>
        <v>1.2800000000000002</v>
      </c>
      <c r="Z6715" s="54">
        <f t="shared" si="836"/>
        <v>0.47407407407407415</v>
      </c>
      <c r="AA6715" s="49" t="str">
        <f t="shared" ca="1" si="837"/>
        <v>N</v>
      </c>
      <c r="AB6715" s="49">
        <f t="shared" ca="1" si="838"/>
        <v>5</v>
      </c>
      <c r="AC6715" s="49" t="str">
        <f t="shared" ca="1" si="839"/>
        <v>N</v>
      </c>
    </row>
    <row r="6716" spans="1:29" x14ac:dyDescent="0.25">
      <c r="A6716">
        <v>5013</v>
      </c>
      <c r="B6716" s="9">
        <v>43574</v>
      </c>
      <c r="C6716" s="50" t="str">
        <f t="shared" si="832"/>
        <v>N</v>
      </c>
      <c r="D6716" s="52">
        <f>_xlfn.XLOOKUP(B6716,Cal_Date!B:B,Cal_Date!A:A,0)</f>
        <v>3</v>
      </c>
      <c r="E6716">
        <v>2019</v>
      </c>
      <c r="F6716" t="s">
        <v>125</v>
      </c>
      <c r="G6716" t="s">
        <v>129</v>
      </c>
      <c r="H6716" t="s">
        <v>11</v>
      </c>
      <c r="I6716" t="s">
        <v>11</v>
      </c>
      <c r="J6716" t="s">
        <v>15</v>
      </c>
      <c r="K6716" t="s">
        <v>42</v>
      </c>
      <c r="L6716">
        <v>1</v>
      </c>
      <c r="M6716">
        <v>1008</v>
      </c>
      <c r="O6716" t="s">
        <v>28</v>
      </c>
      <c r="R6716" t="s">
        <v>46</v>
      </c>
      <c r="S6716" s="49" t="str">
        <f t="shared" si="833"/>
        <v>Card</v>
      </c>
      <c r="T6716" s="3">
        <v>0.04</v>
      </c>
      <c r="U6716" s="2">
        <v>2.7225000000000001</v>
      </c>
      <c r="V6716" s="2">
        <v>0.87</v>
      </c>
      <c r="W6716" s="54">
        <f>_xlfn.XLOOKUP(M6716,Market!A:A,Market!F:F,0)</f>
        <v>8.8999999999999996E-2</v>
      </c>
      <c r="X6716" s="55">
        <f t="shared" si="834"/>
        <v>0.10890000000000001</v>
      </c>
      <c r="Y6716" s="55">
        <f t="shared" si="835"/>
        <v>1.8525</v>
      </c>
      <c r="Z6716" s="54">
        <f t="shared" si="836"/>
        <v>0.68044077134986225</v>
      </c>
      <c r="AA6716" s="49" t="str">
        <f t="shared" ca="1" si="837"/>
        <v>N</v>
      </c>
      <c r="AB6716" s="49">
        <f t="shared" ca="1" si="838"/>
        <v>5</v>
      </c>
      <c r="AC6716" s="49" t="str">
        <f t="shared" ca="1" si="839"/>
        <v>N</v>
      </c>
    </row>
    <row r="6717" spans="1:29" x14ac:dyDescent="0.25">
      <c r="A6717">
        <v>5014</v>
      </c>
      <c r="B6717" s="9">
        <v>43574</v>
      </c>
      <c r="C6717" s="50" t="str">
        <f t="shared" si="832"/>
        <v>N</v>
      </c>
      <c r="D6717" s="52">
        <f>_xlfn.XLOOKUP(B6717,Cal_Date!B:B,Cal_Date!A:A,0)</f>
        <v>3</v>
      </c>
      <c r="E6717">
        <v>2019</v>
      </c>
      <c r="F6717" t="s">
        <v>125</v>
      </c>
      <c r="G6717" t="s">
        <v>129</v>
      </c>
      <c r="H6717" t="s">
        <v>11</v>
      </c>
      <c r="I6717" t="s">
        <v>11</v>
      </c>
      <c r="J6717" t="s">
        <v>15</v>
      </c>
      <c r="K6717" t="s">
        <v>42</v>
      </c>
      <c r="L6717">
        <v>1</v>
      </c>
      <c r="M6717">
        <v>1008</v>
      </c>
      <c r="O6717" t="s">
        <v>28</v>
      </c>
      <c r="R6717" t="s">
        <v>44</v>
      </c>
      <c r="S6717" s="49" t="str">
        <f t="shared" si="833"/>
        <v>Card</v>
      </c>
      <c r="T6717" s="3">
        <v>0.03</v>
      </c>
      <c r="U6717" s="2">
        <v>2.7225000000000001</v>
      </c>
      <c r="V6717" s="2">
        <v>0.87</v>
      </c>
      <c r="W6717" s="54">
        <f>_xlfn.XLOOKUP(M6717,Market!A:A,Market!F:F,0)</f>
        <v>8.8999999999999996E-2</v>
      </c>
      <c r="X6717" s="55">
        <f t="shared" si="834"/>
        <v>8.1674999999999998E-2</v>
      </c>
      <c r="Y6717" s="55">
        <f t="shared" si="835"/>
        <v>1.8525</v>
      </c>
      <c r="Z6717" s="54">
        <f t="shared" si="836"/>
        <v>0.68044077134986225</v>
      </c>
      <c r="AA6717" s="49" t="str">
        <f t="shared" ca="1" si="837"/>
        <v>N</v>
      </c>
      <c r="AB6717" s="49">
        <f t="shared" ca="1" si="838"/>
        <v>5</v>
      </c>
      <c r="AC6717" s="49" t="str">
        <f t="shared" ca="1" si="839"/>
        <v>N</v>
      </c>
    </row>
    <row r="6718" spans="1:29" x14ac:dyDescent="0.25">
      <c r="A6718">
        <v>5015</v>
      </c>
      <c r="B6718" s="9">
        <v>43574</v>
      </c>
      <c r="C6718" s="50" t="str">
        <f t="shared" si="832"/>
        <v>N</v>
      </c>
      <c r="D6718" s="52">
        <f>_xlfn.XLOOKUP(B6718,Cal_Date!B:B,Cal_Date!A:A,0)</f>
        <v>3</v>
      </c>
      <c r="E6718">
        <v>2019</v>
      </c>
      <c r="F6718" t="s">
        <v>125</v>
      </c>
      <c r="G6718" t="s">
        <v>129</v>
      </c>
      <c r="H6718" t="s">
        <v>11</v>
      </c>
      <c r="I6718" t="s">
        <v>11</v>
      </c>
      <c r="J6718" t="s">
        <v>15</v>
      </c>
      <c r="K6718" t="s">
        <v>42</v>
      </c>
      <c r="L6718">
        <v>1</v>
      </c>
      <c r="M6718">
        <v>1008</v>
      </c>
      <c r="O6718" t="s">
        <v>28</v>
      </c>
      <c r="R6718" t="s">
        <v>44</v>
      </c>
      <c r="S6718" s="49" t="str">
        <f t="shared" si="833"/>
        <v>Card</v>
      </c>
      <c r="T6718" s="3">
        <v>0.03</v>
      </c>
      <c r="U6718" s="2">
        <v>2.7225000000000001</v>
      </c>
      <c r="V6718" s="2">
        <v>0.87</v>
      </c>
      <c r="W6718" s="54">
        <f>_xlfn.XLOOKUP(M6718,Market!A:A,Market!F:F,0)</f>
        <v>8.8999999999999996E-2</v>
      </c>
      <c r="X6718" s="55">
        <f t="shared" si="834"/>
        <v>8.1674999999999998E-2</v>
      </c>
      <c r="Y6718" s="55">
        <f t="shared" si="835"/>
        <v>1.8525</v>
      </c>
      <c r="Z6718" s="54">
        <f t="shared" si="836"/>
        <v>0.68044077134986225</v>
      </c>
      <c r="AA6718" s="49" t="str">
        <f t="shared" ca="1" si="837"/>
        <v>N</v>
      </c>
      <c r="AB6718" s="49">
        <f t="shared" ca="1" si="838"/>
        <v>5</v>
      </c>
      <c r="AC6718" s="49" t="str">
        <f t="shared" ca="1" si="839"/>
        <v>N</v>
      </c>
    </row>
    <row r="6719" spans="1:29" x14ac:dyDescent="0.25">
      <c r="A6719">
        <v>5016</v>
      </c>
      <c r="B6719" s="9">
        <v>43574</v>
      </c>
      <c r="C6719" s="50" t="str">
        <f t="shared" si="832"/>
        <v>N</v>
      </c>
      <c r="D6719" s="52">
        <f>_xlfn.XLOOKUP(B6719,Cal_Date!B:B,Cal_Date!A:A,0)</f>
        <v>3</v>
      </c>
      <c r="E6719">
        <v>2019</v>
      </c>
      <c r="F6719" t="s">
        <v>125</v>
      </c>
      <c r="G6719" t="s">
        <v>129</v>
      </c>
      <c r="H6719" t="s">
        <v>11</v>
      </c>
      <c r="I6719" t="s">
        <v>11</v>
      </c>
      <c r="J6719" t="s">
        <v>15</v>
      </c>
      <c r="K6719" t="s">
        <v>42</v>
      </c>
      <c r="L6719">
        <v>2</v>
      </c>
      <c r="M6719">
        <v>1004</v>
      </c>
      <c r="O6719" t="s">
        <v>28</v>
      </c>
      <c r="R6719" t="s">
        <v>44</v>
      </c>
      <c r="S6719" s="49" t="str">
        <f t="shared" si="833"/>
        <v>Card</v>
      </c>
      <c r="T6719" s="3">
        <v>0.03</v>
      </c>
      <c r="U6719" s="2">
        <v>5.3000000000000007</v>
      </c>
      <c r="V6719" s="2">
        <v>1.74</v>
      </c>
      <c r="W6719" s="54">
        <f>_xlfn.XLOOKUP(M6719,Market!A:A,Market!F:F,0)</f>
        <v>0.06</v>
      </c>
      <c r="X6719" s="55">
        <f t="shared" si="834"/>
        <v>0.159</v>
      </c>
      <c r="Y6719" s="55">
        <f t="shared" si="835"/>
        <v>3.5600000000000005</v>
      </c>
      <c r="Z6719" s="54">
        <f t="shared" si="836"/>
        <v>0.67169811320754713</v>
      </c>
      <c r="AA6719" s="49" t="str">
        <f t="shared" ca="1" si="837"/>
        <v>N</v>
      </c>
      <c r="AB6719" s="49">
        <f t="shared" ca="1" si="838"/>
        <v>5</v>
      </c>
      <c r="AC6719" s="49" t="str">
        <f t="shared" ca="1" si="839"/>
        <v>N</v>
      </c>
    </row>
    <row r="6720" spans="1:29" x14ac:dyDescent="0.25">
      <c r="A6720">
        <v>5017</v>
      </c>
      <c r="B6720" s="9">
        <v>43574</v>
      </c>
      <c r="C6720" s="50" t="str">
        <f t="shared" si="832"/>
        <v>N</v>
      </c>
      <c r="D6720" s="52">
        <f>_xlfn.XLOOKUP(B6720,Cal_Date!B:B,Cal_Date!A:A,0)</f>
        <v>3</v>
      </c>
      <c r="E6720">
        <v>2019</v>
      </c>
      <c r="F6720" t="s">
        <v>125</v>
      </c>
      <c r="G6720" t="s">
        <v>129</v>
      </c>
      <c r="H6720" t="s">
        <v>48</v>
      </c>
      <c r="I6720" t="s">
        <v>18</v>
      </c>
      <c r="J6720" t="s">
        <v>10</v>
      </c>
      <c r="K6720" t="s">
        <v>43</v>
      </c>
      <c r="L6720">
        <v>1</v>
      </c>
      <c r="M6720">
        <v>1009</v>
      </c>
      <c r="O6720" t="s">
        <v>28</v>
      </c>
      <c r="R6720" t="s">
        <v>44</v>
      </c>
      <c r="S6720" s="49" t="str">
        <f t="shared" si="833"/>
        <v>Card</v>
      </c>
      <c r="T6720" s="3">
        <v>0.03</v>
      </c>
      <c r="U6720" s="2">
        <v>7.6229999999999993</v>
      </c>
      <c r="V6720" s="2">
        <v>1.46</v>
      </c>
      <c r="W6720" s="54">
        <f>_xlfn.XLOOKUP(M6720,Market!A:A,Market!F:F,0)</f>
        <v>8.8999999999999996E-2</v>
      </c>
      <c r="X6720" s="55">
        <f t="shared" si="834"/>
        <v>0.22868999999999998</v>
      </c>
      <c r="Y6720" s="55">
        <f t="shared" si="835"/>
        <v>6.1629999999999994</v>
      </c>
      <c r="Z6720" s="54">
        <f t="shared" si="836"/>
        <v>0.80847435392889933</v>
      </c>
      <c r="AA6720" s="49" t="str">
        <f t="shared" ca="1" si="837"/>
        <v>N</v>
      </c>
      <c r="AB6720" s="49">
        <f t="shared" ca="1" si="838"/>
        <v>5</v>
      </c>
      <c r="AC6720" s="49" t="str">
        <f t="shared" ca="1" si="839"/>
        <v>N</v>
      </c>
    </row>
    <row r="6721" spans="1:29" x14ac:dyDescent="0.25">
      <c r="A6721">
        <v>5018</v>
      </c>
      <c r="B6721" s="9">
        <v>43574</v>
      </c>
      <c r="C6721" s="50" t="str">
        <f t="shared" si="832"/>
        <v>N</v>
      </c>
      <c r="D6721" s="52">
        <f>_xlfn.XLOOKUP(B6721,Cal_Date!B:B,Cal_Date!A:A,0)</f>
        <v>3</v>
      </c>
      <c r="E6721">
        <v>2019</v>
      </c>
      <c r="F6721" t="s">
        <v>125</v>
      </c>
      <c r="G6721" t="s">
        <v>129</v>
      </c>
      <c r="H6721" t="s">
        <v>11</v>
      </c>
      <c r="I6721" t="s">
        <v>11</v>
      </c>
      <c r="J6721" t="s">
        <v>15</v>
      </c>
      <c r="K6721" t="s">
        <v>42</v>
      </c>
      <c r="L6721">
        <v>1</v>
      </c>
      <c r="M6721">
        <v>1010</v>
      </c>
      <c r="O6721" t="s">
        <v>25</v>
      </c>
      <c r="R6721" t="s">
        <v>44</v>
      </c>
      <c r="S6721" s="49" t="str">
        <f t="shared" si="833"/>
        <v>Card</v>
      </c>
      <c r="T6721" s="3">
        <v>0.03</v>
      </c>
      <c r="U6721" s="2">
        <v>2.7</v>
      </c>
      <c r="V6721" s="2">
        <v>0.87</v>
      </c>
      <c r="W6721" s="54">
        <f>_xlfn.XLOOKUP(M6721,Market!A:A,Market!F:F,0)</f>
        <v>0.08</v>
      </c>
      <c r="X6721" s="55">
        <f t="shared" si="834"/>
        <v>8.1000000000000003E-2</v>
      </c>
      <c r="Y6721" s="55">
        <f t="shared" si="835"/>
        <v>1.83</v>
      </c>
      <c r="Z6721" s="54">
        <f t="shared" si="836"/>
        <v>0.67777777777777781</v>
      </c>
      <c r="AA6721" s="49" t="str">
        <f t="shared" ca="1" si="837"/>
        <v>N</v>
      </c>
      <c r="AB6721" s="49">
        <f t="shared" ca="1" si="838"/>
        <v>5</v>
      </c>
      <c r="AC6721" s="49" t="str">
        <f t="shared" ca="1" si="839"/>
        <v>N</v>
      </c>
    </row>
    <row r="6722" spans="1:29" x14ac:dyDescent="0.25">
      <c r="A6722">
        <v>5019</v>
      </c>
      <c r="B6722" s="9">
        <v>43574</v>
      </c>
      <c r="C6722" s="50" t="str">
        <f t="shared" si="832"/>
        <v>N</v>
      </c>
      <c r="D6722" s="52">
        <f>_xlfn.XLOOKUP(B6722,Cal_Date!B:B,Cal_Date!A:A,0)</f>
        <v>3</v>
      </c>
      <c r="E6722">
        <v>2019</v>
      </c>
      <c r="F6722" t="s">
        <v>125</v>
      </c>
      <c r="G6722" t="s">
        <v>129</v>
      </c>
      <c r="H6722" t="s">
        <v>11</v>
      </c>
      <c r="I6722" t="s">
        <v>11</v>
      </c>
      <c r="J6722" t="s">
        <v>15</v>
      </c>
      <c r="K6722" t="s">
        <v>42</v>
      </c>
      <c r="L6722">
        <v>1</v>
      </c>
      <c r="M6722">
        <v>1011</v>
      </c>
      <c r="O6722" t="s">
        <v>25</v>
      </c>
      <c r="R6722" t="s">
        <v>44</v>
      </c>
      <c r="S6722" s="49" t="str">
        <f t="shared" si="833"/>
        <v>Card</v>
      </c>
      <c r="T6722" s="3">
        <v>0.03</v>
      </c>
      <c r="U6722" s="2">
        <v>2.6500000000000004</v>
      </c>
      <c r="V6722" s="2">
        <v>0.87</v>
      </c>
      <c r="W6722" s="54">
        <f>_xlfn.XLOOKUP(M6722,Market!A:A,Market!F:F,0)</f>
        <v>0.06</v>
      </c>
      <c r="X6722" s="55">
        <f t="shared" si="834"/>
        <v>7.9500000000000001E-2</v>
      </c>
      <c r="Y6722" s="55">
        <f t="shared" si="835"/>
        <v>1.7800000000000002</v>
      </c>
      <c r="Z6722" s="54">
        <f t="shared" si="836"/>
        <v>0.67169811320754713</v>
      </c>
      <c r="AA6722" s="49" t="str">
        <f t="shared" ca="1" si="837"/>
        <v>N</v>
      </c>
      <c r="AB6722" s="49">
        <f t="shared" ca="1" si="838"/>
        <v>5</v>
      </c>
      <c r="AC6722" s="49" t="str">
        <f t="shared" ca="1" si="839"/>
        <v>N</v>
      </c>
    </row>
    <row r="6723" spans="1:29" x14ac:dyDescent="0.25">
      <c r="A6723">
        <v>5020</v>
      </c>
      <c r="B6723" s="9">
        <v>43574</v>
      </c>
      <c r="C6723" s="50" t="str">
        <f t="shared" ref="C6723:C6786" si="840">IF(OR(B6723="04/01/2018"+0,B6723="04/02/2018"+0),"Y","N")</f>
        <v>N</v>
      </c>
      <c r="D6723" s="52">
        <f>_xlfn.XLOOKUP(B6723,Cal_Date!B:B,Cal_Date!A:A,0)</f>
        <v>3</v>
      </c>
      <c r="E6723">
        <v>2019</v>
      </c>
      <c r="F6723" t="s">
        <v>125</v>
      </c>
      <c r="G6723" t="s">
        <v>129</v>
      </c>
      <c r="H6723" t="s">
        <v>11</v>
      </c>
      <c r="I6723" t="s">
        <v>11</v>
      </c>
      <c r="J6723" t="s">
        <v>15</v>
      </c>
      <c r="K6723" t="s">
        <v>42</v>
      </c>
      <c r="L6723">
        <v>1</v>
      </c>
      <c r="M6723">
        <v>1011</v>
      </c>
      <c r="O6723" t="s">
        <v>25</v>
      </c>
      <c r="R6723" t="s">
        <v>44</v>
      </c>
      <c r="S6723" s="49" t="str">
        <f t="shared" ref="S6723:S6786" si="841">IF(R6723="Cash","Cash","Card")</f>
        <v>Card</v>
      </c>
      <c r="T6723" s="3">
        <v>0.03</v>
      </c>
      <c r="U6723" s="2">
        <v>2.6500000000000004</v>
      </c>
      <c r="V6723" s="2">
        <v>0.87</v>
      </c>
      <c r="W6723" s="54">
        <f>_xlfn.XLOOKUP(M6723,Market!A:A,Market!F:F,0)</f>
        <v>0.06</v>
      </c>
      <c r="X6723" s="55">
        <f t="shared" ref="X6723:X6786" si="842">T6723*U6723</f>
        <v>7.9500000000000001E-2</v>
      </c>
      <c r="Y6723" s="55">
        <f t="shared" ref="Y6723:Y6786" si="843">U6723-V6723</f>
        <v>1.7800000000000002</v>
      </c>
      <c r="Z6723" s="54">
        <f t="shared" ref="Z6723:Z6786" si="844">Y6723/U6723</f>
        <v>0.67169811320754713</v>
      </c>
      <c r="AA6723" s="49" t="str">
        <f t="shared" ref="AA6723:AA6786" ca="1" si="845">IF(DATEDIF(B6723,TODAY(),"y")&gt;5,"Y","N")</f>
        <v>N</v>
      </c>
      <c r="AB6723" s="49">
        <f t="shared" ref="AB6723:AB6786" ca="1" si="846">DATEDIF(B6723,TODAY(),"y")</f>
        <v>5</v>
      </c>
      <c r="AC6723" s="49" t="str">
        <f t="shared" ref="AC6723:AC6786" ca="1" si="847">IF(AB6723&gt;5,"Y","N")</f>
        <v>N</v>
      </c>
    </row>
    <row r="6724" spans="1:29" x14ac:dyDescent="0.25">
      <c r="A6724">
        <v>5021</v>
      </c>
      <c r="B6724" s="9">
        <v>43574</v>
      </c>
      <c r="C6724" s="50" t="str">
        <f t="shared" si="840"/>
        <v>N</v>
      </c>
      <c r="D6724" s="52">
        <f>_xlfn.XLOOKUP(B6724,Cal_Date!B:B,Cal_Date!A:A,0)</f>
        <v>3</v>
      </c>
      <c r="E6724">
        <v>2019</v>
      </c>
      <c r="F6724" t="s">
        <v>125</v>
      </c>
      <c r="G6724" t="s">
        <v>129</v>
      </c>
      <c r="H6724" t="s">
        <v>11</v>
      </c>
      <c r="I6724" t="s">
        <v>11</v>
      </c>
      <c r="J6724" t="s">
        <v>15</v>
      </c>
      <c r="K6724" t="s">
        <v>42</v>
      </c>
      <c r="L6724">
        <v>1</v>
      </c>
      <c r="M6724">
        <v>1011</v>
      </c>
      <c r="O6724" t="s">
        <v>25</v>
      </c>
      <c r="R6724" t="s">
        <v>44</v>
      </c>
      <c r="S6724" s="49" t="str">
        <f t="shared" si="841"/>
        <v>Card</v>
      </c>
      <c r="T6724" s="3">
        <v>0.03</v>
      </c>
      <c r="U6724" s="2">
        <v>2.6500000000000004</v>
      </c>
      <c r="V6724" s="2">
        <v>0.87</v>
      </c>
      <c r="W6724" s="54">
        <f>_xlfn.XLOOKUP(M6724,Market!A:A,Market!F:F,0)</f>
        <v>0.06</v>
      </c>
      <c r="X6724" s="55">
        <f t="shared" si="842"/>
        <v>7.9500000000000001E-2</v>
      </c>
      <c r="Y6724" s="55">
        <f t="shared" si="843"/>
        <v>1.7800000000000002</v>
      </c>
      <c r="Z6724" s="54">
        <f t="shared" si="844"/>
        <v>0.67169811320754713</v>
      </c>
      <c r="AA6724" s="49" t="str">
        <f t="shared" ca="1" si="845"/>
        <v>N</v>
      </c>
      <c r="AB6724" s="49">
        <f t="shared" ca="1" si="846"/>
        <v>5</v>
      </c>
      <c r="AC6724" s="49" t="str">
        <f t="shared" ca="1" si="847"/>
        <v>N</v>
      </c>
    </row>
    <row r="6725" spans="1:29" x14ac:dyDescent="0.25">
      <c r="A6725">
        <v>5022</v>
      </c>
      <c r="B6725" s="9">
        <v>43574</v>
      </c>
      <c r="C6725" s="50" t="str">
        <f t="shared" si="840"/>
        <v>N</v>
      </c>
      <c r="D6725" s="52">
        <f>_xlfn.XLOOKUP(B6725,Cal_Date!B:B,Cal_Date!A:A,0)</f>
        <v>3</v>
      </c>
      <c r="E6725">
        <v>2019</v>
      </c>
      <c r="F6725" t="s">
        <v>125</v>
      </c>
      <c r="G6725" t="s">
        <v>129</v>
      </c>
      <c r="H6725" t="s">
        <v>11</v>
      </c>
      <c r="I6725" t="s">
        <v>11</v>
      </c>
      <c r="J6725" t="s">
        <v>15</v>
      </c>
      <c r="K6725" t="s">
        <v>42</v>
      </c>
      <c r="L6725">
        <v>2</v>
      </c>
      <c r="M6725">
        <v>1001</v>
      </c>
      <c r="O6725" t="s">
        <v>25</v>
      </c>
      <c r="R6725" t="s">
        <v>44</v>
      </c>
      <c r="S6725" s="49" t="str">
        <f t="shared" si="841"/>
        <v>Card</v>
      </c>
      <c r="T6725" s="3">
        <v>0.03</v>
      </c>
      <c r="U6725" s="2">
        <v>5.3000000000000007</v>
      </c>
      <c r="V6725" s="2">
        <v>1.74</v>
      </c>
      <c r="W6725" s="54">
        <f>_xlfn.XLOOKUP(M6725,Market!A:A,Market!F:F,0)</f>
        <v>0.06</v>
      </c>
      <c r="X6725" s="55">
        <f t="shared" si="842"/>
        <v>0.159</v>
      </c>
      <c r="Y6725" s="55">
        <f t="shared" si="843"/>
        <v>3.5600000000000005</v>
      </c>
      <c r="Z6725" s="54">
        <f t="shared" si="844"/>
        <v>0.67169811320754713</v>
      </c>
      <c r="AA6725" s="49" t="str">
        <f t="shared" ca="1" si="845"/>
        <v>N</v>
      </c>
      <c r="AB6725" s="49">
        <f t="shared" ca="1" si="846"/>
        <v>5</v>
      </c>
      <c r="AC6725" s="49" t="str">
        <f t="shared" ca="1" si="847"/>
        <v>N</v>
      </c>
    </row>
    <row r="6726" spans="1:29" x14ac:dyDescent="0.25">
      <c r="A6726">
        <v>5023</v>
      </c>
      <c r="B6726" s="9">
        <v>43574</v>
      </c>
      <c r="C6726" s="50" t="str">
        <f t="shared" si="840"/>
        <v>N</v>
      </c>
      <c r="D6726" s="52">
        <f>_xlfn.XLOOKUP(B6726,Cal_Date!B:B,Cal_Date!A:A,0)</f>
        <v>3</v>
      </c>
      <c r="E6726">
        <v>2019</v>
      </c>
      <c r="F6726" t="s">
        <v>125</v>
      </c>
      <c r="G6726" t="s">
        <v>129</v>
      </c>
      <c r="H6726" t="s">
        <v>48</v>
      </c>
      <c r="I6726" t="s">
        <v>18</v>
      </c>
      <c r="J6726" t="s">
        <v>10</v>
      </c>
      <c r="K6726" t="s">
        <v>43</v>
      </c>
      <c r="L6726">
        <v>2</v>
      </c>
      <c r="M6726">
        <v>1000</v>
      </c>
      <c r="O6726" t="s">
        <v>25</v>
      </c>
      <c r="R6726" t="s">
        <v>44</v>
      </c>
      <c r="S6726" s="49" t="str">
        <f t="shared" si="841"/>
        <v>Card</v>
      </c>
      <c r="T6726" s="3">
        <v>0.03</v>
      </c>
      <c r="U6726" s="2">
        <v>15.120000000000001</v>
      </c>
      <c r="V6726" s="2">
        <v>2.92</v>
      </c>
      <c r="W6726" s="54">
        <f>_xlfn.XLOOKUP(M6726,Market!A:A,Market!F:F,0)</f>
        <v>0.08</v>
      </c>
      <c r="X6726" s="55">
        <f t="shared" si="842"/>
        <v>0.4536</v>
      </c>
      <c r="Y6726" s="55">
        <f t="shared" si="843"/>
        <v>12.200000000000001</v>
      </c>
      <c r="Z6726" s="54">
        <f t="shared" si="844"/>
        <v>0.80687830687830686</v>
      </c>
      <c r="AA6726" s="49" t="str">
        <f t="shared" ca="1" si="845"/>
        <v>N</v>
      </c>
      <c r="AB6726" s="49">
        <f t="shared" ca="1" si="846"/>
        <v>5</v>
      </c>
      <c r="AC6726" s="49" t="str">
        <f t="shared" ca="1" si="847"/>
        <v>N</v>
      </c>
    </row>
    <row r="6727" spans="1:29" x14ac:dyDescent="0.25">
      <c r="A6727">
        <v>5024</v>
      </c>
      <c r="B6727" s="9">
        <v>43574</v>
      </c>
      <c r="C6727" s="50" t="str">
        <f t="shared" si="840"/>
        <v>N</v>
      </c>
      <c r="D6727" s="52">
        <f>_xlfn.XLOOKUP(B6727,Cal_Date!B:B,Cal_Date!A:A,0)</f>
        <v>3</v>
      </c>
      <c r="E6727">
        <v>2019</v>
      </c>
      <c r="F6727" t="s">
        <v>125</v>
      </c>
      <c r="G6727" t="s">
        <v>129</v>
      </c>
      <c r="H6727" t="s">
        <v>11</v>
      </c>
      <c r="I6727" t="s">
        <v>11</v>
      </c>
      <c r="J6727" t="s">
        <v>15</v>
      </c>
      <c r="K6727" t="s">
        <v>42</v>
      </c>
      <c r="L6727">
        <v>1</v>
      </c>
      <c r="M6727">
        <v>1000</v>
      </c>
      <c r="O6727" t="s">
        <v>25</v>
      </c>
      <c r="R6727" t="s">
        <v>44</v>
      </c>
      <c r="S6727" s="49" t="str">
        <f t="shared" si="841"/>
        <v>Card</v>
      </c>
      <c r="T6727" s="3">
        <v>0.03</v>
      </c>
      <c r="U6727" s="2">
        <v>2.7</v>
      </c>
      <c r="V6727" s="2">
        <v>0.87</v>
      </c>
      <c r="W6727" s="54">
        <f>_xlfn.XLOOKUP(M6727,Market!A:A,Market!F:F,0)</f>
        <v>0.08</v>
      </c>
      <c r="X6727" s="55">
        <f t="shared" si="842"/>
        <v>8.1000000000000003E-2</v>
      </c>
      <c r="Y6727" s="55">
        <f t="shared" si="843"/>
        <v>1.83</v>
      </c>
      <c r="Z6727" s="54">
        <f t="shared" si="844"/>
        <v>0.67777777777777781</v>
      </c>
      <c r="AA6727" s="49" t="str">
        <f t="shared" ca="1" si="845"/>
        <v>N</v>
      </c>
      <c r="AB6727" s="49">
        <f t="shared" ca="1" si="846"/>
        <v>5</v>
      </c>
      <c r="AC6727" s="49" t="str">
        <f t="shared" ca="1" si="847"/>
        <v>N</v>
      </c>
    </row>
    <row r="6728" spans="1:29" x14ac:dyDescent="0.25">
      <c r="A6728">
        <v>5025</v>
      </c>
      <c r="B6728" s="9">
        <v>43574</v>
      </c>
      <c r="C6728" s="50" t="str">
        <f t="shared" si="840"/>
        <v>N</v>
      </c>
      <c r="D6728" s="52">
        <f>_xlfn.XLOOKUP(B6728,Cal_Date!B:B,Cal_Date!A:A,0)</f>
        <v>3</v>
      </c>
      <c r="E6728">
        <v>2019</v>
      </c>
      <c r="F6728" t="s">
        <v>125</v>
      </c>
      <c r="G6728" t="s">
        <v>129</v>
      </c>
      <c r="H6728" t="s">
        <v>11</v>
      </c>
      <c r="I6728" t="s">
        <v>11</v>
      </c>
      <c r="J6728" t="s">
        <v>15</v>
      </c>
      <c r="K6728" t="s">
        <v>42</v>
      </c>
      <c r="L6728">
        <v>1</v>
      </c>
      <c r="M6728">
        <v>1002</v>
      </c>
      <c r="O6728" t="s">
        <v>28</v>
      </c>
      <c r="R6728" t="s">
        <v>44</v>
      </c>
      <c r="S6728" s="49" t="str">
        <f t="shared" si="841"/>
        <v>Card</v>
      </c>
      <c r="T6728" s="3">
        <v>0.03</v>
      </c>
      <c r="U6728" s="2">
        <v>2.6500000000000004</v>
      </c>
      <c r="V6728" s="2">
        <v>0.87</v>
      </c>
      <c r="W6728" s="54">
        <f>_xlfn.XLOOKUP(M6728,Market!A:A,Market!F:F,0)</f>
        <v>0.06</v>
      </c>
      <c r="X6728" s="55">
        <f t="shared" si="842"/>
        <v>7.9500000000000001E-2</v>
      </c>
      <c r="Y6728" s="55">
        <f t="shared" si="843"/>
        <v>1.7800000000000002</v>
      </c>
      <c r="Z6728" s="54">
        <f t="shared" si="844"/>
        <v>0.67169811320754713</v>
      </c>
      <c r="AA6728" s="49" t="str">
        <f t="shared" ca="1" si="845"/>
        <v>N</v>
      </c>
      <c r="AB6728" s="49">
        <f t="shared" ca="1" si="846"/>
        <v>5</v>
      </c>
      <c r="AC6728" s="49" t="str">
        <f t="shared" ca="1" si="847"/>
        <v>N</v>
      </c>
    </row>
    <row r="6729" spans="1:29" x14ac:dyDescent="0.25">
      <c r="A6729">
        <v>5026</v>
      </c>
      <c r="B6729" s="9">
        <v>43574</v>
      </c>
      <c r="C6729" s="50" t="str">
        <f t="shared" si="840"/>
        <v>N</v>
      </c>
      <c r="D6729" s="52">
        <f>_xlfn.XLOOKUP(B6729,Cal_Date!B:B,Cal_Date!A:A,0)</f>
        <v>3</v>
      </c>
      <c r="E6729">
        <v>2019</v>
      </c>
      <c r="F6729" t="s">
        <v>125</v>
      </c>
      <c r="G6729" t="s">
        <v>129</v>
      </c>
      <c r="H6729" t="s">
        <v>48</v>
      </c>
      <c r="I6729" t="s">
        <v>18</v>
      </c>
      <c r="J6729" t="s">
        <v>10</v>
      </c>
      <c r="K6729" t="s">
        <v>43</v>
      </c>
      <c r="L6729">
        <v>1</v>
      </c>
      <c r="M6729">
        <v>1003</v>
      </c>
      <c r="O6729" t="s">
        <v>25</v>
      </c>
      <c r="R6729" t="s">
        <v>46</v>
      </c>
      <c r="S6729" s="49" t="str">
        <f t="shared" si="841"/>
        <v>Card</v>
      </c>
      <c r="T6729" s="3">
        <v>0.04</v>
      </c>
      <c r="U6729" s="2">
        <v>7.42</v>
      </c>
      <c r="V6729" s="2">
        <v>1.46</v>
      </c>
      <c r="W6729" s="54">
        <f>_xlfn.XLOOKUP(M6729,Market!A:A,Market!F:F,0)</f>
        <v>0.06</v>
      </c>
      <c r="X6729" s="55">
        <f t="shared" si="842"/>
        <v>0.29680000000000001</v>
      </c>
      <c r="Y6729" s="55">
        <f t="shared" si="843"/>
        <v>5.96</v>
      </c>
      <c r="Z6729" s="54">
        <f t="shared" si="844"/>
        <v>0.80323450134770891</v>
      </c>
      <c r="AA6729" s="49" t="str">
        <f t="shared" ca="1" si="845"/>
        <v>N</v>
      </c>
      <c r="AB6729" s="49">
        <f t="shared" ca="1" si="846"/>
        <v>5</v>
      </c>
      <c r="AC6729" s="49" t="str">
        <f t="shared" ca="1" si="847"/>
        <v>N</v>
      </c>
    </row>
    <row r="6730" spans="1:29" x14ac:dyDescent="0.25">
      <c r="A6730">
        <v>5027</v>
      </c>
      <c r="B6730" s="9">
        <v>43574</v>
      </c>
      <c r="C6730" s="50" t="str">
        <f t="shared" si="840"/>
        <v>N</v>
      </c>
      <c r="D6730" s="52">
        <f>_xlfn.XLOOKUP(B6730,Cal_Date!B:B,Cal_Date!A:A,0)</f>
        <v>3</v>
      </c>
      <c r="E6730">
        <v>2019</v>
      </c>
      <c r="F6730" t="s">
        <v>125</v>
      </c>
      <c r="G6730" t="s">
        <v>129</v>
      </c>
      <c r="H6730" t="s">
        <v>11</v>
      </c>
      <c r="I6730" t="s">
        <v>11</v>
      </c>
      <c r="J6730" t="s">
        <v>15</v>
      </c>
      <c r="K6730" t="s">
        <v>42</v>
      </c>
      <c r="L6730">
        <v>2</v>
      </c>
      <c r="M6730">
        <v>1005</v>
      </c>
      <c r="O6730" t="s">
        <v>25</v>
      </c>
      <c r="R6730" t="s">
        <v>44</v>
      </c>
      <c r="S6730" s="49" t="str">
        <f t="shared" si="841"/>
        <v>Card</v>
      </c>
      <c r="T6730" s="3">
        <v>0.03</v>
      </c>
      <c r="U6730" s="2">
        <v>5.4450000000000003</v>
      </c>
      <c r="V6730" s="2">
        <v>1.74</v>
      </c>
      <c r="W6730" s="54">
        <f>_xlfn.XLOOKUP(M6730,Market!A:A,Market!F:F,0)</f>
        <v>8.8999999999999996E-2</v>
      </c>
      <c r="X6730" s="55">
        <f t="shared" si="842"/>
        <v>0.16335</v>
      </c>
      <c r="Y6730" s="55">
        <f t="shared" si="843"/>
        <v>3.7050000000000001</v>
      </c>
      <c r="Z6730" s="54">
        <f t="shared" si="844"/>
        <v>0.68044077134986225</v>
      </c>
      <c r="AA6730" s="49" t="str">
        <f t="shared" ca="1" si="845"/>
        <v>N</v>
      </c>
      <c r="AB6730" s="49">
        <f t="shared" ca="1" si="846"/>
        <v>5</v>
      </c>
      <c r="AC6730" s="49" t="str">
        <f t="shared" ca="1" si="847"/>
        <v>N</v>
      </c>
    </row>
    <row r="6731" spans="1:29" x14ac:dyDescent="0.25">
      <c r="A6731">
        <v>5028</v>
      </c>
      <c r="B6731" s="9">
        <v>43574</v>
      </c>
      <c r="C6731" s="50" t="str">
        <f t="shared" si="840"/>
        <v>N</v>
      </c>
      <c r="D6731" s="52">
        <f>_xlfn.XLOOKUP(B6731,Cal_Date!B:B,Cal_Date!A:A,0)</f>
        <v>3</v>
      </c>
      <c r="E6731">
        <v>2019</v>
      </c>
      <c r="F6731" t="s">
        <v>125</v>
      </c>
      <c r="G6731" t="s">
        <v>129</v>
      </c>
      <c r="H6731" t="s">
        <v>48</v>
      </c>
      <c r="I6731" t="s">
        <v>18</v>
      </c>
      <c r="J6731" t="s">
        <v>10</v>
      </c>
      <c r="K6731" t="s">
        <v>43</v>
      </c>
      <c r="L6731">
        <v>1</v>
      </c>
      <c r="M6731">
        <v>1005</v>
      </c>
      <c r="O6731" t="s">
        <v>25</v>
      </c>
      <c r="R6731" t="s">
        <v>47</v>
      </c>
      <c r="S6731" s="49" t="str">
        <f t="shared" si="841"/>
        <v>Card</v>
      </c>
      <c r="T6731" s="3">
        <v>3.5000000000000003E-2</v>
      </c>
      <c r="U6731" s="2">
        <v>7.6229999999999993</v>
      </c>
      <c r="V6731" s="2">
        <v>1.46</v>
      </c>
      <c r="W6731" s="54">
        <f>_xlfn.XLOOKUP(M6731,Market!A:A,Market!F:F,0)</f>
        <v>8.8999999999999996E-2</v>
      </c>
      <c r="X6731" s="55">
        <f t="shared" si="842"/>
        <v>0.26680500000000001</v>
      </c>
      <c r="Y6731" s="55">
        <f t="shared" si="843"/>
        <v>6.1629999999999994</v>
      </c>
      <c r="Z6731" s="54">
        <f t="shared" si="844"/>
        <v>0.80847435392889933</v>
      </c>
      <c r="AA6731" s="49" t="str">
        <f t="shared" ca="1" si="845"/>
        <v>N</v>
      </c>
      <c r="AB6731" s="49">
        <f t="shared" ca="1" si="846"/>
        <v>5</v>
      </c>
      <c r="AC6731" s="49" t="str">
        <f t="shared" ca="1" si="847"/>
        <v>N</v>
      </c>
    </row>
    <row r="6732" spans="1:29" x14ac:dyDescent="0.25">
      <c r="A6732">
        <v>5029</v>
      </c>
      <c r="B6732" s="9">
        <v>43574</v>
      </c>
      <c r="C6732" s="50" t="str">
        <f t="shared" si="840"/>
        <v>N</v>
      </c>
      <c r="D6732" s="52">
        <f>_xlfn.XLOOKUP(B6732,Cal_Date!B:B,Cal_Date!A:A,0)</f>
        <v>3</v>
      </c>
      <c r="E6732">
        <v>2019</v>
      </c>
      <c r="F6732" t="s">
        <v>125</v>
      </c>
      <c r="G6732" t="s">
        <v>129</v>
      </c>
      <c r="H6732" t="s">
        <v>14</v>
      </c>
      <c r="I6732" t="s">
        <v>13</v>
      </c>
      <c r="J6732" t="s">
        <v>15</v>
      </c>
      <c r="K6732" t="s">
        <v>43</v>
      </c>
      <c r="L6732">
        <v>2</v>
      </c>
      <c r="M6732">
        <v>1006</v>
      </c>
      <c r="O6732" t="s">
        <v>28</v>
      </c>
      <c r="R6732" t="s">
        <v>46</v>
      </c>
      <c r="S6732" s="49" t="str">
        <f t="shared" si="841"/>
        <v>Card</v>
      </c>
      <c r="T6732" s="3">
        <v>0.04</v>
      </c>
      <c r="U6732" s="2">
        <v>14.157</v>
      </c>
      <c r="V6732" s="2">
        <v>4.24</v>
      </c>
      <c r="W6732" s="54">
        <f>_xlfn.XLOOKUP(M6732,Market!A:A,Market!F:F,0)</f>
        <v>8.8999999999999996E-2</v>
      </c>
      <c r="X6732" s="55">
        <f t="shared" si="842"/>
        <v>0.56628000000000001</v>
      </c>
      <c r="Y6732" s="55">
        <f t="shared" si="843"/>
        <v>9.9169999999999998</v>
      </c>
      <c r="Z6732" s="54">
        <f t="shared" si="844"/>
        <v>0.70050151868333688</v>
      </c>
      <c r="AA6732" s="49" t="str">
        <f t="shared" ca="1" si="845"/>
        <v>N</v>
      </c>
      <c r="AB6732" s="49">
        <f t="shared" ca="1" si="846"/>
        <v>5</v>
      </c>
      <c r="AC6732" s="49" t="str">
        <f t="shared" ca="1" si="847"/>
        <v>N</v>
      </c>
    </row>
    <row r="6733" spans="1:29" x14ac:dyDescent="0.25">
      <c r="A6733">
        <v>5030</v>
      </c>
      <c r="B6733" s="9">
        <v>43574</v>
      </c>
      <c r="C6733" s="50" t="str">
        <f t="shared" si="840"/>
        <v>N</v>
      </c>
      <c r="D6733" s="52">
        <f>_xlfn.XLOOKUP(B6733,Cal_Date!B:B,Cal_Date!A:A,0)</f>
        <v>3</v>
      </c>
      <c r="E6733">
        <v>2019</v>
      </c>
      <c r="F6733" t="s">
        <v>125</v>
      </c>
      <c r="G6733" t="s">
        <v>129</v>
      </c>
      <c r="H6733" t="s">
        <v>48</v>
      </c>
      <c r="I6733" t="s">
        <v>18</v>
      </c>
      <c r="J6733" t="s">
        <v>10</v>
      </c>
      <c r="K6733" t="s">
        <v>43</v>
      </c>
      <c r="L6733">
        <v>1</v>
      </c>
      <c r="M6733">
        <v>1007</v>
      </c>
      <c r="O6733" t="s">
        <v>28</v>
      </c>
      <c r="R6733" t="s">
        <v>44</v>
      </c>
      <c r="S6733" s="49" t="str">
        <f t="shared" si="841"/>
        <v>Card</v>
      </c>
      <c r="T6733" s="3">
        <v>0.03</v>
      </c>
      <c r="U6733" s="2">
        <v>7.6229999999999993</v>
      </c>
      <c r="V6733" s="2">
        <v>1.46</v>
      </c>
      <c r="W6733" s="54">
        <f>_xlfn.XLOOKUP(M6733,Market!A:A,Market!F:F,0)</f>
        <v>8.8999999999999996E-2</v>
      </c>
      <c r="X6733" s="55">
        <f t="shared" si="842"/>
        <v>0.22868999999999998</v>
      </c>
      <c r="Y6733" s="55">
        <f t="shared" si="843"/>
        <v>6.1629999999999994</v>
      </c>
      <c r="Z6733" s="54">
        <f t="shared" si="844"/>
        <v>0.80847435392889933</v>
      </c>
      <c r="AA6733" s="49" t="str">
        <f t="shared" ca="1" si="845"/>
        <v>N</v>
      </c>
      <c r="AB6733" s="49">
        <f t="shared" ca="1" si="846"/>
        <v>5</v>
      </c>
      <c r="AC6733" s="49" t="str">
        <f t="shared" ca="1" si="847"/>
        <v>N</v>
      </c>
    </row>
    <row r="6734" spans="1:29" x14ac:dyDescent="0.25">
      <c r="A6734">
        <v>5031</v>
      </c>
      <c r="B6734" s="9">
        <v>43574</v>
      </c>
      <c r="C6734" s="50" t="str">
        <f t="shared" si="840"/>
        <v>N</v>
      </c>
      <c r="D6734" s="52">
        <f>_xlfn.XLOOKUP(B6734,Cal_Date!B:B,Cal_Date!A:A,0)</f>
        <v>3</v>
      </c>
      <c r="E6734">
        <v>2019</v>
      </c>
      <c r="F6734" t="s">
        <v>125</v>
      </c>
      <c r="G6734" t="s">
        <v>129</v>
      </c>
      <c r="H6734" t="s">
        <v>11</v>
      </c>
      <c r="I6734" t="s">
        <v>11</v>
      </c>
      <c r="J6734" t="s">
        <v>15</v>
      </c>
      <c r="K6734" t="s">
        <v>42</v>
      </c>
      <c r="L6734">
        <v>2</v>
      </c>
      <c r="M6734">
        <v>1008</v>
      </c>
      <c r="O6734" t="s">
        <v>28</v>
      </c>
      <c r="R6734" t="s">
        <v>44</v>
      </c>
      <c r="S6734" s="49" t="str">
        <f t="shared" si="841"/>
        <v>Card</v>
      </c>
      <c r="T6734" s="3">
        <v>0.03</v>
      </c>
      <c r="U6734" s="2">
        <v>5.4450000000000003</v>
      </c>
      <c r="V6734" s="2">
        <v>1.74</v>
      </c>
      <c r="W6734" s="54">
        <f>_xlfn.XLOOKUP(M6734,Market!A:A,Market!F:F,0)</f>
        <v>8.8999999999999996E-2</v>
      </c>
      <c r="X6734" s="55">
        <f t="shared" si="842"/>
        <v>0.16335</v>
      </c>
      <c r="Y6734" s="55">
        <f t="shared" si="843"/>
        <v>3.7050000000000001</v>
      </c>
      <c r="Z6734" s="54">
        <f t="shared" si="844"/>
        <v>0.68044077134986225</v>
      </c>
      <c r="AA6734" s="49" t="str">
        <f t="shared" ca="1" si="845"/>
        <v>N</v>
      </c>
      <c r="AB6734" s="49">
        <f t="shared" ca="1" si="846"/>
        <v>5</v>
      </c>
      <c r="AC6734" s="49" t="str">
        <f t="shared" ca="1" si="847"/>
        <v>N</v>
      </c>
    </row>
    <row r="6735" spans="1:29" x14ac:dyDescent="0.25">
      <c r="A6735">
        <v>5032</v>
      </c>
      <c r="B6735" s="9">
        <v>43574</v>
      </c>
      <c r="C6735" s="50" t="str">
        <f t="shared" si="840"/>
        <v>N</v>
      </c>
      <c r="D6735" s="52">
        <f>_xlfn.XLOOKUP(B6735,Cal_Date!B:B,Cal_Date!A:A,0)</f>
        <v>3</v>
      </c>
      <c r="E6735">
        <v>2019</v>
      </c>
      <c r="F6735" t="s">
        <v>125</v>
      </c>
      <c r="G6735" t="s">
        <v>129</v>
      </c>
      <c r="H6735" t="s">
        <v>11</v>
      </c>
      <c r="I6735" t="s">
        <v>13</v>
      </c>
      <c r="J6735" t="s">
        <v>15</v>
      </c>
      <c r="K6735" t="s">
        <v>42</v>
      </c>
      <c r="L6735">
        <v>1</v>
      </c>
      <c r="M6735">
        <v>1009</v>
      </c>
      <c r="O6735" t="s">
        <v>28</v>
      </c>
      <c r="R6735" t="s">
        <v>44</v>
      </c>
      <c r="S6735" s="49" t="str">
        <f t="shared" si="841"/>
        <v>Card</v>
      </c>
      <c r="T6735" s="3">
        <v>0.03</v>
      </c>
      <c r="U6735" s="2">
        <v>2.7225000000000001</v>
      </c>
      <c r="V6735" s="2">
        <v>1.42</v>
      </c>
      <c r="W6735" s="54">
        <f>_xlfn.XLOOKUP(M6735,Market!A:A,Market!F:F,0)</f>
        <v>8.8999999999999996E-2</v>
      </c>
      <c r="X6735" s="55">
        <f t="shared" si="842"/>
        <v>8.1674999999999998E-2</v>
      </c>
      <c r="Y6735" s="55">
        <f t="shared" si="843"/>
        <v>1.3025000000000002</v>
      </c>
      <c r="Z6735" s="54">
        <f t="shared" si="844"/>
        <v>0.47842056932966032</v>
      </c>
      <c r="AA6735" s="49" t="str">
        <f t="shared" ca="1" si="845"/>
        <v>N</v>
      </c>
      <c r="AB6735" s="49">
        <f t="shared" ca="1" si="846"/>
        <v>5</v>
      </c>
      <c r="AC6735" s="49" t="str">
        <f t="shared" ca="1" si="847"/>
        <v>N</v>
      </c>
    </row>
    <row r="6736" spans="1:29" x14ac:dyDescent="0.25">
      <c r="A6736">
        <v>5033</v>
      </c>
      <c r="B6736" s="9">
        <v>43574</v>
      </c>
      <c r="C6736" s="50" t="str">
        <f t="shared" si="840"/>
        <v>N</v>
      </c>
      <c r="D6736" s="52">
        <f>_xlfn.XLOOKUP(B6736,Cal_Date!B:B,Cal_Date!A:A,0)</f>
        <v>3</v>
      </c>
      <c r="E6736">
        <v>2019</v>
      </c>
      <c r="F6736" t="s">
        <v>125</v>
      </c>
      <c r="G6736" t="s">
        <v>129</v>
      </c>
      <c r="H6736" t="s">
        <v>48</v>
      </c>
      <c r="I6736" t="s">
        <v>18</v>
      </c>
      <c r="J6736" t="s">
        <v>10</v>
      </c>
      <c r="K6736" t="s">
        <v>43</v>
      </c>
      <c r="L6736">
        <v>1</v>
      </c>
      <c r="M6736">
        <v>1006</v>
      </c>
      <c r="O6736" t="s">
        <v>28</v>
      </c>
      <c r="R6736" t="s">
        <v>44</v>
      </c>
      <c r="S6736" s="49" t="str">
        <f t="shared" si="841"/>
        <v>Card</v>
      </c>
      <c r="T6736" s="3">
        <v>0.03</v>
      </c>
      <c r="U6736" s="2">
        <v>7.6229999999999993</v>
      </c>
      <c r="V6736" s="2">
        <v>1.46</v>
      </c>
      <c r="W6736" s="54">
        <f>_xlfn.XLOOKUP(M6736,Market!A:A,Market!F:F,0)</f>
        <v>8.8999999999999996E-2</v>
      </c>
      <c r="X6736" s="55">
        <f t="shared" si="842"/>
        <v>0.22868999999999998</v>
      </c>
      <c r="Y6736" s="55">
        <f t="shared" si="843"/>
        <v>6.1629999999999994</v>
      </c>
      <c r="Z6736" s="54">
        <f t="shared" si="844"/>
        <v>0.80847435392889933</v>
      </c>
      <c r="AA6736" s="49" t="str">
        <f t="shared" ca="1" si="845"/>
        <v>N</v>
      </c>
      <c r="AB6736" s="49">
        <f t="shared" ca="1" si="846"/>
        <v>5</v>
      </c>
      <c r="AC6736" s="49" t="str">
        <f t="shared" ca="1" si="847"/>
        <v>N</v>
      </c>
    </row>
    <row r="6737" spans="1:29" x14ac:dyDescent="0.25">
      <c r="A6737">
        <v>5034</v>
      </c>
      <c r="B6737" s="9">
        <v>43574</v>
      </c>
      <c r="C6737" s="50" t="str">
        <f t="shared" si="840"/>
        <v>N</v>
      </c>
      <c r="D6737" s="52">
        <f>_xlfn.XLOOKUP(B6737,Cal_Date!B:B,Cal_Date!A:A,0)</f>
        <v>3</v>
      </c>
      <c r="E6737">
        <v>2019</v>
      </c>
      <c r="F6737" t="s">
        <v>125</v>
      </c>
      <c r="G6737" t="s">
        <v>129</v>
      </c>
      <c r="H6737" t="s">
        <v>11</v>
      </c>
      <c r="I6737" t="s">
        <v>11</v>
      </c>
      <c r="J6737" t="s">
        <v>15</v>
      </c>
      <c r="K6737" t="s">
        <v>42</v>
      </c>
      <c r="L6737">
        <v>1</v>
      </c>
      <c r="M6737">
        <v>1007</v>
      </c>
      <c r="O6737" t="s">
        <v>28</v>
      </c>
      <c r="R6737" t="s">
        <v>44</v>
      </c>
      <c r="S6737" s="49" t="str">
        <f t="shared" si="841"/>
        <v>Card</v>
      </c>
      <c r="T6737" s="3">
        <v>0.03</v>
      </c>
      <c r="U6737" s="2">
        <v>2.7225000000000001</v>
      </c>
      <c r="V6737" s="2">
        <v>0.87</v>
      </c>
      <c r="W6737" s="54">
        <f>_xlfn.XLOOKUP(M6737,Market!A:A,Market!F:F,0)</f>
        <v>8.8999999999999996E-2</v>
      </c>
      <c r="X6737" s="55">
        <f t="shared" si="842"/>
        <v>8.1674999999999998E-2</v>
      </c>
      <c r="Y6737" s="55">
        <f t="shared" si="843"/>
        <v>1.8525</v>
      </c>
      <c r="Z6737" s="54">
        <f t="shared" si="844"/>
        <v>0.68044077134986225</v>
      </c>
      <c r="AA6737" s="49" t="str">
        <f t="shared" ca="1" si="845"/>
        <v>N</v>
      </c>
      <c r="AB6737" s="49">
        <f t="shared" ca="1" si="846"/>
        <v>5</v>
      </c>
      <c r="AC6737" s="49" t="str">
        <f t="shared" ca="1" si="847"/>
        <v>N</v>
      </c>
    </row>
    <row r="6738" spans="1:29" x14ac:dyDescent="0.25">
      <c r="A6738">
        <v>5035</v>
      </c>
      <c r="B6738" s="9">
        <v>43574</v>
      </c>
      <c r="C6738" s="50" t="str">
        <f t="shared" si="840"/>
        <v>N</v>
      </c>
      <c r="D6738" s="52">
        <f>_xlfn.XLOOKUP(B6738,Cal_Date!B:B,Cal_Date!A:A,0)</f>
        <v>3</v>
      </c>
      <c r="E6738">
        <v>2019</v>
      </c>
      <c r="F6738" t="s">
        <v>125</v>
      </c>
      <c r="G6738" t="s">
        <v>129</v>
      </c>
      <c r="H6738" t="s">
        <v>14</v>
      </c>
      <c r="I6738" t="s">
        <v>18</v>
      </c>
      <c r="J6738" t="s">
        <v>15</v>
      </c>
      <c r="K6738" t="s">
        <v>43</v>
      </c>
      <c r="L6738">
        <v>1</v>
      </c>
      <c r="M6738">
        <v>1007</v>
      </c>
      <c r="O6738" t="s">
        <v>28</v>
      </c>
      <c r="R6738" t="s">
        <v>47</v>
      </c>
      <c r="S6738" s="49" t="str">
        <f t="shared" si="841"/>
        <v>Card</v>
      </c>
      <c r="T6738" s="3">
        <v>3.5000000000000003E-2</v>
      </c>
      <c r="U6738" s="2">
        <v>7.0785</v>
      </c>
      <c r="V6738" s="2">
        <v>2.1</v>
      </c>
      <c r="W6738" s="54">
        <f>_xlfn.XLOOKUP(M6738,Market!A:A,Market!F:F,0)</f>
        <v>8.8999999999999996E-2</v>
      </c>
      <c r="X6738" s="55">
        <f t="shared" si="842"/>
        <v>0.24774750000000004</v>
      </c>
      <c r="Y6738" s="55">
        <f t="shared" si="843"/>
        <v>4.9785000000000004</v>
      </c>
      <c r="Z6738" s="54">
        <f t="shared" si="844"/>
        <v>0.70332697605424888</v>
      </c>
      <c r="AA6738" s="49" t="str">
        <f t="shared" ca="1" si="845"/>
        <v>N</v>
      </c>
      <c r="AB6738" s="49">
        <f t="shared" ca="1" si="846"/>
        <v>5</v>
      </c>
      <c r="AC6738" s="49" t="str">
        <f t="shared" ca="1" si="847"/>
        <v>N</v>
      </c>
    </row>
    <row r="6739" spans="1:29" x14ac:dyDescent="0.25">
      <c r="A6739">
        <v>5036</v>
      </c>
      <c r="B6739" s="9">
        <v>43574</v>
      </c>
      <c r="C6739" s="50" t="str">
        <f t="shared" si="840"/>
        <v>N</v>
      </c>
      <c r="D6739" s="52">
        <f>_xlfn.XLOOKUP(B6739,Cal_Date!B:B,Cal_Date!A:A,0)</f>
        <v>3</v>
      </c>
      <c r="E6739">
        <v>2019</v>
      </c>
      <c r="F6739" t="s">
        <v>125</v>
      </c>
      <c r="G6739" t="s">
        <v>129</v>
      </c>
      <c r="H6739" t="s">
        <v>14</v>
      </c>
      <c r="I6739" t="s">
        <v>13</v>
      </c>
      <c r="J6739" t="s">
        <v>15</v>
      </c>
      <c r="K6739" t="s">
        <v>43</v>
      </c>
      <c r="L6739">
        <v>2</v>
      </c>
      <c r="M6739">
        <v>1007</v>
      </c>
      <c r="O6739" t="s">
        <v>28</v>
      </c>
      <c r="R6739" t="s">
        <v>44</v>
      </c>
      <c r="S6739" s="49" t="str">
        <f t="shared" si="841"/>
        <v>Card</v>
      </c>
      <c r="T6739" s="3">
        <v>0.03</v>
      </c>
      <c r="U6739" s="2">
        <v>14.157</v>
      </c>
      <c r="V6739" s="2">
        <v>4.24</v>
      </c>
      <c r="W6739" s="54">
        <f>_xlfn.XLOOKUP(M6739,Market!A:A,Market!F:F,0)</f>
        <v>8.8999999999999996E-2</v>
      </c>
      <c r="X6739" s="55">
        <f t="shared" si="842"/>
        <v>0.42470999999999998</v>
      </c>
      <c r="Y6739" s="55">
        <f t="shared" si="843"/>
        <v>9.9169999999999998</v>
      </c>
      <c r="Z6739" s="54">
        <f t="shared" si="844"/>
        <v>0.70050151868333688</v>
      </c>
      <c r="AA6739" s="49" t="str">
        <f t="shared" ca="1" si="845"/>
        <v>N</v>
      </c>
      <c r="AB6739" s="49">
        <f t="shared" ca="1" si="846"/>
        <v>5</v>
      </c>
      <c r="AC6739" s="49" t="str">
        <f t="shared" ca="1" si="847"/>
        <v>N</v>
      </c>
    </row>
    <row r="6740" spans="1:29" x14ac:dyDescent="0.25">
      <c r="A6740">
        <v>5037</v>
      </c>
      <c r="B6740" s="9">
        <v>43574</v>
      </c>
      <c r="C6740" s="50" t="str">
        <f t="shared" si="840"/>
        <v>N</v>
      </c>
      <c r="D6740" s="52">
        <f>_xlfn.XLOOKUP(B6740,Cal_Date!B:B,Cal_Date!A:A,0)</f>
        <v>3</v>
      </c>
      <c r="E6740">
        <v>2019</v>
      </c>
      <c r="F6740" t="s">
        <v>125</v>
      </c>
      <c r="G6740" t="s">
        <v>129</v>
      </c>
      <c r="H6740" t="s">
        <v>11</v>
      </c>
      <c r="I6740" t="s">
        <v>11</v>
      </c>
      <c r="J6740" t="s">
        <v>15</v>
      </c>
      <c r="K6740" t="s">
        <v>42</v>
      </c>
      <c r="L6740">
        <v>1</v>
      </c>
      <c r="M6740">
        <v>1005</v>
      </c>
      <c r="O6740" t="s">
        <v>25</v>
      </c>
      <c r="R6740" t="s">
        <v>44</v>
      </c>
      <c r="S6740" s="49" t="str">
        <f t="shared" si="841"/>
        <v>Card</v>
      </c>
      <c r="T6740" s="3">
        <v>0.03</v>
      </c>
      <c r="U6740" s="2">
        <v>2.7225000000000001</v>
      </c>
      <c r="V6740" s="2">
        <v>0.87</v>
      </c>
      <c r="W6740" s="54">
        <f>_xlfn.XLOOKUP(M6740,Market!A:A,Market!F:F,0)</f>
        <v>8.8999999999999996E-2</v>
      </c>
      <c r="X6740" s="55">
        <f t="shared" si="842"/>
        <v>8.1674999999999998E-2</v>
      </c>
      <c r="Y6740" s="55">
        <f t="shared" si="843"/>
        <v>1.8525</v>
      </c>
      <c r="Z6740" s="54">
        <f t="shared" si="844"/>
        <v>0.68044077134986225</v>
      </c>
      <c r="AA6740" s="49" t="str">
        <f t="shared" ca="1" si="845"/>
        <v>N</v>
      </c>
      <c r="AB6740" s="49">
        <f t="shared" ca="1" si="846"/>
        <v>5</v>
      </c>
      <c r="AC6740" s="49" t="str">
        <f t="shared" ca="1" si="847"/>
        <v>N</v>
      </c>
    </row>
    <row r="6741" spans="1:29" x14ac:dyDescent="0.25">
      <c r="A6741">
        <v>5038</v>
      </c>
      <c r="B6741" s="9">
        <v>43574</v>
      </c>
      <c r="C6741" s="50" t="str">
        <f t="shared" si="840"/>
        <v>N</v>
      </c>
      <c r="D6741" s="52">
        <f>_xlfn.XLOOKUP(B6741,Cal_Date!B:B,Cal_Date!A:A,0)</f>
        <v>3</v>
      </c>
      <c r="E6741">
        <v>2019</v>
      </c>
      <c r="F6741" t="s">
        <v>125</v>
      </c>
      <c r="G6741" t="s">
        <v>129</v>
      </c>
      <c r="H6741" t="s">
        <v>48</v>
      </c>
      <c r="I6741" t="s">
        <v>18</v>
      </c>
      <c r="J6741" t="s">
        <v>10</v>
      </c>
      <c r="K6741" t="s">
        <v>43</v>
      </c>
      <c r="L6741">
        <v>1</v>
      </c>
      <c r="M6741">
        <v>1005</v>
      </c>
      <c r="O6741" t="s">
        <v>25</v>
      </c>
      <c r="R6741" t="s">
        <v>44</v>
      </c>
      <c r="S6741" s="49" t="str">
        <f t="shared" si="841"/>
        <v>Card</v>
      </c>
      <c r="T6741" s="3">
        <v>0.03</v>
      </c>
      <c r="U6741" s="2">
        <v>7.6229999999999993</v>
      </c>
      <c r="V6741" s="2">
        <v>1.46</v>
      </c>
      <c r="W6741" s="54">
        <f>_xlfn.XLOOKUP(M6741,Market!A:A,Market!F:F,0)</f>
        <v>8.8999999999999996E-2</v>
      </c>
      <c r="X6741" s="55">
        <f t="shared" si="842"/>
        <v>0.22868999999999998</v>
      </c>
      <c r="Y6741" s="55">
        <f t="shared" si="843"/>
        <v>6.1629999999999994</v>
      </c>
      <c r="Z6741" s="54">
        <f t="shared" si="844"/>
        <v>0.80847435392889933</v>
      </c>
      <c r="AA6741" s="49" t="str">
        <f t="shared" ca="1" si="845"/>
        <v>N</v>
      </c>
      <c r="AB6741" s="49">
        <f t="shared" ca="1" si="846"/>
        <v>5</v>
      </c>
      <c r="AC6741" s="49" t="str">
        <f t="shared" ca="1" si="847"/>
        <v>N</v>
      </c>
    </row>
    <row r="6742" spans="1:29" x14ac:dyDescent="0.25">
      <c r="A6742">
        <v>5039</v>
      </c>
      <c r="B6742" s="9">
        <v>43574</v>
      </c>
      <c r="C6742" s="50" t="str">
        <f t="shared" si="840"/>
        <v>N</v>
      </c>
      <c r="D6742" s="52">
        <f>_xlfn.XLOOKUP(B6742,Cal_Date!B:B,Cal_Date!A:A,0)</f>
        <v>3</v>
      </c>
      <c r="E6742">
        <v>2019</v>
      </c>
      <c r="F6742" t="s">
        <v>125</v>
      </c>
      <c r="G6742" t="s">
        <v>129</v>
      </c>
      <c r="H6742" t="s">
        <v>11</v>
      </c>
      <c r="I6742" t="s">
        <v>11</v>
      </c>
      <c r="J6742" t="s">
        <v>15</v>
      </c>
      <c r="K6742" t="s">
        <v>42</v>
      </c>
      <c r="L6742">
        <v>1</v>
      </c>
      <c r="M6742">
        <v>1002</v>
      </c>
      <c r="O6742" t="s">
        <v>28</v>
      </c>
      <c r="R6742" t="s">
        <v>44</v>
      </c>
      <c r="S6742" s="49" t="str">
        <f t="shared" si="841"/>
        <v>Card</v>
      </c>
      <c r="T6742" s="3">
        <v>0.03</v>
      </c>
      <c r="U6742" s="2">
        <v>2.6500000000000004</v>
      </c>
      <c r="V6742" s="2">
        <v>0.87</v>
      </c>
      <c r="W6742" s="54">
        <f>_xlfn.XLOOKUP(M6742,Market!A:A,Market!F:F,0)</f>
        <v>0.06</v>
      </c>
      <c r="X6742" s="55">
        <f t="shared" si="842"/>
        <v>7.9500000000000001E-2</v>
      </c>
      <c r="Y6742" s="55">
        <f t="shared" si="843"/>
        <v>1.7800000000000002</v>
      </c>
      <c r="Z6742" s="54">
        <f t="shared" si="844"/>
        <v>0.67169811320754713</v>
      </c>
      <c r="AA6742" s="49" t="str">
        <f t="shared" ca="1" si="845"/>
        <v>N</v>
      </c>
      <c r="AB6742" s="49">
        <f t="shared" ca="1" si="846"/>
        <v>5</v>
      </c>
      <c r="AC6742" s="49" t="str">
        <f t="shared" ca="1" si="847"/>
        <v>N</v>
      </c>
    </row>
    <row r="6743" spans="1:29" x14ac:dyDescent="0.25">
      <c r="A6743">
        <v>5040</v>
      </c>
      <c r="B6743" s="9">
        <v>43574</v>
      </c>
      <c r="C6743" s="50" t="str">
        <f t="shared" si="840"/>
        <v>N</v>
      </c>
      <c r="D6743" s="52">
        <f>_xlfn.XLOOKUP(B6743,Cal_Date!B:B,Cal_Date!A:A,0)</f>
        <v>3</v>
      </c>
      <c r="E6743">
        <v>2019</v>
      </c>
      <c r="F6743" t="s">
        <v>125</v>
      </c>
      <c r="G6743" t="s">
        <v>129</v>
      </c>
      <c r="H6743" t="s">
        <v>48</v>
      </c>
      <c r="I6743" t="s">
        <v>18</v>
      </c>
      <c r="J6743" t="s">
        <v>10</v>
      </c>
      <c r="K6743" t="s">
        <v>43</v>
      </c>
      <c r="L6743">
        <v>1</v>
      </c>
      <c r="M6743">
        <v>1004</v>
      </c>
      <c r="O6743" t="s">
        <v>28</v>
      </c>
      <c r="R6743" t="s">
        <v>44</v>
      </c>
      <c r="S6743" s="49" t="str">
        <f t="shared" si="841"/>
        <v>Card</v>
      </c>
      <c r="T6743" s="3">
        <v>0.03</v>
      </c>
      <c r="U6743" s="2">
        <v>7.42</v>
      </c>
      <c r="V6743" s="2">
        <v>1.46</v>
      </c>
      <c r="W6743" s="54">
        <f>_xlfn.XLOOKUP(M6743,Market!A:A,Market!F:F,0)</f>
        <v>0.06</v>
      </c>
      <c r="X6743" s="55">
        <f t="shared" si="842"/>
        <v>0.22259999999999999</v>
      </c>
      <c r="Y6743" s="55">
        <f t="shared" si="843"/>
        <v>5.96</v>
      </c>
      <c r="Z6743" s="54">
        <f t="shared" si="844"/>
        <v>0.80323450134770891</v>
      </c>
      <c r="AA6743" s="49" t="str">
        <f t="shared" ca="1" si="845"/>
        <v>N</v>
      </c>
      <c r="AB6743" s="49">
        <f t="shared" ca="1" si="846"/>
        <v>5</v>
      </c>
      <c r="AC6743" s="49" t="str">
        <f t="shared" ca="1" si="847"/>
        <v>N</v>
      </c>
    </row>
    <row r="6744" spans="1:29" x14ac:dyDescent="0.25">
      <c r="A6744">
        <v>5041</v>
      </c>
      <c r="B6744" s="9">
        <v>43574</v>
      </c>
      <c r="C6744" s="50" t="str">
        <f t="shared" si="840"/>
        <v>N</v>
      </c>
      <c r="D6744" s="52">
        <f>_xlfn.XLOOKUP(B6744,Cal_Date!B:B,Cal_Date!A:A,0)</f>
        <v>3</v>
      </c>
      <c r="E6744">
        <v>2019</v>
      </c>
      <c r="F6744" t="s">
        <v>125</v>
      </c>
      <c r="G6744" t="s">
        <v>129</v>
      </c>
      <c r="H6744" t="s">
        <v>11</v>
      </c>
      <c r="I6744" t="s">
        <v>13</v>
      </c>
      <c r="J6744" t="s">
        <v>15</v>
      </c>
      <c r="K6744" t="s">
        <v>42</v>
      </c>
      <c r="L6744">
        <v>1</v>
      </c>
      <c r="M6744">
        <v>1005</v>
      </c>
      <c r="O6744" t="s">
        <v>25</v>
      </c>
      <c r="R6744" t="s">
        <v>44</v>
      </c>
      <c r="S6744" s="49" t="str">
        <f t="shared" si="841"/>
        <v>Card</v>
      </c>
      <c r="T6744" s="3">
        <v>0.03</v>
      </c>
      <c r="U6744" s="2">
        <v>2.7225000000000001</v>
      </c>
      <c r="V6744" s="2">
        <v>1.42</v>
      </c>
      <c r="W6744" s="54">
        <f>_xlfn.XLOOKUP(M6744,Market!A:A,Market!F:F,0)</f>
        <v>8.8999999999999996E-2</v>
      </c>
      <c r="X6744" s="55">
        <f t="shared" si="842"/>
        <v>8.1674999999999998E-2</v>
      </c>
      <c r="Y6744" s="55">
        <f t="shared" si="843"/>
        <v>1.3025000000000002</v>
      </c>
      <c r="Z6744" s="54">
        <f t="shared" si="844"/>
        <v>0.47842056932966032</v>
      </c>
      <c r="AA6744" s="49" t="str">
        <f t="shared" ca="1" si="845"/>
        <v>N</v>
      </c>
      <c r="AB6744" s="49">
        <f t="shared" ca="1" si="846"/>
        <v>5</v>
      </c>
      <c r="AC6744" s="49" t="str">
        <f t="shared" ca="1" si="847"/>
        <v>N</v>
      </c>
    </row>
    <row r="6745" spans="1:29" x14ac:dyDescent="0.25">
      <c r="A6745">
        <v>5042</v>
      </c>
      <c r="B6745" s="9">
        <v>43574</v>
      </c>
      <c r="C6745" s="50" t="str">
        <f t="shared" si="840"/>
        <v>N</v>
      </c>
      <c r="D6745" s="52">
        <f>_xlfn.XLOOKUP(B6745,Cal_Date!B:B,Cal_Date!A:A,0)</f>
        <v>3</v>
      </c>
      <c r="E6745">
        <v>2019</v>
      </c>
      <c r="F6745" t="s">
        <v>125</v>
      </c>
      <c r="G6745" t="s">
        <v>129</v>
      </c>
      <c r="H6745" t="s">
        <v>11</v>
      </c>
      <c r="I6745" t="s">
        <v>11</v>
      </c>
      <c r="J6745" t="s">
        <v>15</v>
      </c>
      <c r="K6745" t="s">
        <v>42</v>
      </c>
      <c r="L6745">
        <v>2</v>
      </c>
      <c r="M6745">
        <v>1001</v>
      </c>
      <c r="O6745" t="s">
        <v>25</v>
      </c>
      <c r="R6745" t="s">
        <v>44</v>
      </c>
      <c r="S6745" s="49" t="str">
        <f t="shared" si="841"/>
        <v>Card</v>
      </c>
      <c r="T6745" s="3">
        <v>0.03</v>
      </c>
      <c r="U6745" s="2">
        <v>5.3000000000000007</v>
      </c>
      <c r="V6745" s="2">
        <v>1.74</v>
      </c>
      <c r="W6745" s="54">
        <f>_xlfn.XLOOKUP(M6745,Market!A:A,Market!F:F,0)</f>
        <v>0.06</v>
      </c>
      <c r="X6745" s="55">
        <f t="shared" si="842"/>
        <v>0.159</v>
      </c>
      <c r="Y6745" s="55">
        <f t="shared" si="843"/>
        <v>3.5600000000000005</v>
      </c>
      <c r="Z6745" s="54">
        <f t="shared" si="844"/>
        <v>0.67169811320754713</v>
      </c>
      <c r="AA6745" s="49" t="str">
        <f t="shared" ca="1" si="845"/>
        <v>N</v>
      </c>
      <c r="AB6745" s="49">
        <f t="shared" ca="1" si="846"/>
        <v>5</v>
      </c>
      <c r="AC6745" s="49" t="str">
        <f t="shared" ca="1" si="847"/>
        <v>N</v>
      </c>
    </row>
    <row r="6746" spans="1:29" x14ac:dyDescent="0.25">
      <c r="A6746">
        <v>5043</v>
      </c>
      <c r="B6746" s="9">
        <v>43574</v>
      </c>
      <c r="C6746" s="50" t="str">
        <f t="shared" si="840"/>
        <v>N</v>
      </c>
      <c r="D6746" s="52">
        <f>_xlfn.XLOOKUP(B6746,Cal_Date!B:B,Cal_Date!A:A,0)</f>
        <v>3</v>
      </c>
      <c r="E6746">
        <v>2019</v>
      </c>
      <c r="F6746" t="s">
        <v>125</v>
      </c>
      <c r="G6746" t="s">
        <v>129</v>
      </c>
      <c r="H6746" t="s">
        <v>48</v>
      </c>
      <c r="I6746" t="s">
        <v>18</v>
      </c>
      <c r="J6746" t="s">
        <v>10</v>
      </c>
      <c r="K6746" t="s">
        <v>43</v>
      </c>
      <c r="L6746">
        <v>2</v>
      </c>
      <c r="M6746">
        <v>1010</v>
      </c>
      <c r="O6746" t="s">
        <v>25</v>
      </c>
      <c r="R6746" t="s">
        <v>44</v>
      </c>
      <c r="S6746" s="49" t="str">
        <f t="shared" si="841"/>
        <v>Card</v>
      </c>
      <c r="T6746" s="3">
        <v>0.03</v>
      </c>
      <c r="U6746" s="2">
        <v>15.120000000000001</v>
      </c>
      <c r="V6746" s="2">
        <v>2.92</v>
      </c>
      <c r="W6746" s="54">
        <f>_xlfn.XLOOKUP(M6746,Market!A:A,Market!F:F,0)</f>
        <v>0.08</v>
      </c>
      <c r="X6746" s="55">
        <f t="shared" si="842"/>
        <v>0.4536</v>
      </c>
      <c r="Y6746" s="55">
        <f t="shared" si="843"/>
        <v>12.200000000000001</v>
      </c>
      <c r="Z6746" s="54">
        <f t="shared" si="844"/>
        <v>0.80687830687830686</v>
      </c>
      <c r="AA6746" s="49" t="str">
        <f t="shared" ca="1" si="845"/>
        <v>N</v>
      </c>
      <c r="AB6746" s="49">
        <f t="shared" ca="1" si="846"/>
        <v>5</v>
      </c>
      <c r="AC6746" s="49" t="str">
        <f t="shared" ca="1" si="847"/>
        <v>N</v>
      </c>
    </row>
    <row r="6747" spans="1:29" x14ac:dyDescent="0.25">
      <c r="A6747">
        <v>5044</v>
      </c>
      <c r="B6747" s="9">
        <v>43574</v>
      </c>
      <c r="C6747" s="50" t="str">
        <f t="shared" si="840"/>
        <v>N</v>
      </c>
      <c r="D6747" s="52">
        <f>_xlfn.XLOOKUP(B6747,Cal_Date!B:B,Cal_Date!A:A,0)</f>
        <v>3</v>
      </c>
      <c r="E6747">
        <v>2019</v>
      </c>
      <c r="F6747" t="s">
        <v>125</v>
      </c>
      <c r="G6747" t="s">
        <v>129</v>
      </c>
      <c r="H6747" t="s">
        <v>11</v>
      </c>
      <c r="I6747" t="s">
        <v>11</v>
      </c>
      <c r="J6747" t="s">
        <v>15</v>
      </c>
      <c r="K6747" t="s">
        <v>42</v>
      </c>
      <c r="L6747">
        <v>1</v>
      </c>
      <c r="M6747">
        <v>1011</v>
      </c>
      <c r="O6747" t="s">
        <v>25</v>
      </c>
      <c r="R6747" t="s">
        <v>44</v>
      </c>
      <c r="S6747" s="49" t="str">
        <f t="shared" si="841"/>
        <v>Card</v>
      </c>
      <c r="T6747" s="3">
        <v>0.03</v>
      </c>
      <c r="U6747" s="2">
        <v>2.6500000000000004</v>
      </c>
      <c r="V6747" s="2">
        <v>0.87</v>
      </c>
      <c r="W6747" s="54">
        <f>_xlfn.XLOOKUP(M6747,Market!A:A,Market!F:F,0)</f>
        <v>0.06</v>
      </c>
      <c r="X6747" s="55">
        <f t="shared" si="842"/>
        <v>7.9500000000000001E-2</v>
      </c>
      <c r="Y6747" s="55">
        <f t="shared" si="843"/>
        <v>1.7800000000000002</v>
      </c>
      <c r="Z6747" s="54">
        <f t="shared" si="844"/>
        <v>0.67169811320754713</v>
      </c>
      <c r="AA6747" s="49" t="str">
        <f t="shared" ca="1" si="845"/>
        <v>N</v>
      </c>
      <c r="AB6747" s="49">
        <f t="shared" ca="1" si="846"/>
        <v>5</v>
      </c>
      <c r="AC6747" s="49" t="str">
        <f t="shared" ca="1" si="847"/>
        <v>N</v>
      </c>
    </row>
    <row r="6748" spans="1:29" x14ac:dyDescent="0.25">
      <c r="A6748">
        <v>5045</v>
      </c>
      <c r="B6748" s="9">
        <v>43574</v>
      </c>
      <c r="C6748" s="50" t="str">
        <f t="shared" si="840"/>
        <v>N</v>
      </c>
      <c r="D6748" s="52">
        <f>_xlfn.XLOOKUP(B6748,Cal_Date!B:B,Cal_Date!A:A,0)</f>
        <v>3</v>
      </c>
      <c r="E6748">
        <v>2019</v>
      </c>
      <c r="F6748" t="s">
        <v>125</v>
      </c>
      <c r="G6748" t="s">
        <v>129</v>
      </c>
      <c r="H6748" t="s">
        <v>48</v>
      </c>
      <c r="I6748" t="s">
        <v>18</v>
      </c>
      <c r="J6748" t="s">
        <v>10</v>
      </c>
      <c r="K6748" t="s">
        <v>43</v>
      </c>
      <c r="L6748">
        <v>1</v>
      </c>
      <c r="M6748">
        <v>1011</v>
      </c>
      <c r="O6748" t="s">
        <v>25</v>
      </c>
      <c r="R6748" t="s">
        <v>44</v>
      </c>
      <c r="S6748" s="49" t="str">
        <f t="shared" si="841"/>
        <v>Card</v>
      </c>
      <c r="T6748" s="3">
        <v>0.03</v>
      </c>
      <c r="U6748" s="2">
        <v>7.42</v>
      </c>
      <c r="V6748" s="2">
        <v>1.46</v>
      </c>
      <c r="W6748" s="54">
        <f>_xlfn.XLOOKUP(M6748,Market!A:A,Market!F:F,0)</f>
        <v>0.06</v>
      </c>
      <c r="X6748" s="55">
        <f t="shared" si="842"/>
        <v>0.22259999999999999</v>
      </c>
      <c r="Y6748" s="55">
        <f t="shared" si="843"/>
        <v>5.96</v>
      </c>
      <c r="Z6748" s="54">
        <f t="shared" si="844"/>
        <v>0.80323450134770891</v>
      </c>
      <c r="AA6748" s="49" t="str">
        <f t="shared" ca="1" si="845"/>
        <v>N</v>
      </c>
      <c r="AB6748" s="49">
        <f t="shared" ca="1" si="846"/>
        <v>5</v>
      </c>
      <c r="AC6748" s="49" t="str">
        <f t="shared" ca="1" si="847"/>
        <v>N</v>
      </c>
    </row>
    <row r="6749" spans="1:29" x14ac:dyDescent="0.25">
      <c r="A6749">
        <v>5046</v>
      </c>
      <c r="B6749" s="9">
        <v>43574</v>
      </c>
      <c r="C6749" s="50" t="str">
        <f t="shared" si="840"/>
        <v>N</v>
      </c>
      <c r="D6749" s="52">
        <f>_xlfn.XLOOKUP(B6749,Cal_Date!B:B,Cal_Date!A:A,0)</f>
        <v>3</v>
      </c>
      <c r="E6749">
        <v>2019</v>
      </c>
      <c r="F6749" t="s">
        <v>125</v>
      </c>
      <c r="G6749" t="s">
        <v>129</v>
      </c>
      <c r="H6749" t="s">
        <v>11</v>
      </c>
      <c r="I6749" t="s">
        <v>11</v>
      </c>
      <c r="J6749" t="s">
        <v>15</v>
      </c>
      <c r="K6749" t="s">
        <v>42</v>
      </c>
      <c r="L6749">
        <v>1</v>
      </c>
      <c r="M6749">
        <v>1001</v>
      </c>
      <c r="O6749" t="s">
        <v>25</v>
      </c>
      <c r="R6749" t="s">
        <v>44</v>
      </c>
      <c r="S6749" s="49" t="str">
        <f t="shared" si="841"/>
        <v>Card</v>
      </c>
      <c r="T6749" s="3">
        <v>0.03</v>
      </c>
      <c r="U6749" s="2">
        <v>2.6500000000000004</v>
      </c>
      <c r="V6749" s="2">
        <v>0.87</v>
      </c>
      <c r="W6749" s="54">
        <f>_xlfn.XLOOKUP(M6749,Market!A:A,Market!F:F,0)</f>
        <v>0.06</v>
      </c>
      <c r="X6749" s="55">
        <f t="shared" si="842"/>
        <v>7.9500000000000001E-2</v>
      </c>
      <c r="Y6749" s="55">
        <f t="shared" si="843"/>
        <v>1.7800000000000002</v>
      </c>
      <c r="Z6749" s="54">
        <f t="shared" si="844"/>
        <v>0.67169811320754713</v>
      </c>
      <c r="AA6749" s="49" t="str">
        <f t="shared" ca="1" si="845"/>
        <v>N</v>
      </c>
      <c r="AB6749" s="49">
        <f t="shared" ca="1" si="846"/>
        <v>5</v>
      </c>
      <c r="AC6749" s="49" t="str">
        <f t="shared" ca="1" si="847"/>
        <v>N</v>
      </c>
    </row>
    <row r="6750" spans="1:29" x14ac:dyDescent="0.25">
      <c r="A6750">
        <v>5047</v>
      </c>
      <c r="B6750" s="9">
        <v>43574</v>
      </c>
      <c r="C6750" s="50" t="str">
        <f t="shared" si="840"/>
        <v>N</v>
      </c>
      <c r="D6750" s="52">
        <f>_xlfn.XLOOKUP(B6750,Cal_Date!B:B,Cal_Date!A:A,0)</f>
        <v>3</v>
      </c>
      <c r="E6750">
        <v>2019</v>
      </c>
      <c r="F6750" t="s">
        <v>125</v>
      </c>
      <c r="G6750" t="s">
        <v>129</v>
      </c>
      <c r="H6750" t="s">
        <v>48</v>
      </c>
      <c r="I6750" t="s">
        <v>18</v>
      </c>
      <c r="J6750" t="s">
        <v>10</v>
      </c>
      <c r="K6750" t="s">
        <v>43</v>
      </c>
      <c r="L6750">
        <v>2</v>
      </c>
      <c r="M6750">
        <v>1003</v>
      </c>
      <c r="O6750" t="s">
        <v>25</v>
      </c>
      <c r="R6750" t="s">
        <v>44</v>
      </c>
      <c r="S6750" s="49" t="str">
        <f t="shared" si="841"/>
        <v>Card</v>
      </c>
      <c r="T6750" s="3">
        <v>0.03</v>
      </c>
      <c r="U6750" s="2">
        <v>14.84</v>
      </c>
      <c r="V6750" s="2">
        <v>2.92</v>
      </c>
      <c r="W6750" s="54">
        <f>_xlfn.XLOOKUP(M6750,Market!A:A,Market!F:F,0)</f>
        <v>0.06</v>
      </c>
      <c r="X6750" s="55">
        <f t="shared" si="842"/>
        <v>0.44519999999999998</v>
      </c>
      <c r="Y6750" s="55">
        <f t="shared" si="843"/>
        <v>11.92</v>
      </c>
      <c r="Z6750" s="54">
        <f t="shared" si="844"/>
        <v>0.80323450134770891</v>
      </c>
      <c r="AA6750" s="49" t="str">
        <f t="shared" ca="1" si="845"/>
        <v>N</v>
      </c>
      <c r="AB6750" s="49">
        <f t="shared" ca="1" si="846"/>
        <v>5</v>
      </c>
      <c r="AC6750" s="49" t="str">
        <f t="shared" ca="1" si="847"/>
        <v>N</v>
      </c>
    </row>
    <row r="6751" spans="1:29" x14ac:dyDescent="0.25">
      <c r="A6751">
        <v>5048</v>
      </c>
      <c r="B6751" s="9">
        <v>43574</v>
      </c>
      <c r="C6751" s="50" t="str">
        <f t="shared" si="840"/>
        <v>N</v>
      </c>
      <c r="D6751" s="52">
        <f>_xlfn.XLOOKUP(B6751,Cal_Date!B:B,Cal_Date!A:A,0)</f>
        <v>3</v>
      </c>
      <c r="E6751">
        <v>2019</v>
      </c>
      <c r="F6751" t="s">
        <v>125</v>
      </c>
      <c r="G6751" t="s">
        <v>129</v>
      </c>
      <c r="H6751" t="s">
        <v>14</v>
      </c>
      <c r="I6751" t="s">
        <v>18</v>
      </c>
      <c r="J6751" t="s">
        <v>15</v>
      </c>
      <c r="K6751" t="s">
        <v>43</v>
      </c>
      <c r="L6751">
        <v>1</v>
      </c>
      <c r="M6751">
        <v>1005</v>
      </c>
      <c r="O6751" t="s">
        <v>25</v>
      </c>
      <c r="R6751" t="s">
        <v>44</v>
      </c>
      <c r="S6751" s="49" t="str">
        <f t="shared" si="841"/>
        <v>Card</v>
      </c>
      <c r="T6751" s="3">
        <v>0.03</v>
      </c>
      <c r="U6751" s="2">
        <v>7.6229999999999993</v>
      </c>
      <c r="V6751" s="2">
        <v>2.2200000000000002</v>
      </c>
      <c r="W6751" s="54">
        <f>_xlfn.XLOOKUP(M6751,Market!A:A,Market!F:F,0)</f>
        <v>8.8999999999999996E-2</v>
      </c>
      <c r="X6751" s="55">
        <f t="shared" si="842"/>
        <v>0.22868999999999998</v>
      </c>
      <c r="Y6751" s="55">
        <f t="shared" si="843"/>
        <v>5.4029999999999987</v>
      </c>
      <c r="Z6751" s="54">
        <f t="shared" si="844"/>
        <v>0.7087760724124359</v>
      </c>
      <c r="AA6751" s="49" t="str">
        <f t="shared" ca="1" si="845"/>
        <v>N</v>
      </c>
      <c r="AB6751" s="49">
        <f t="shared" ca="1" si="846"/>
        <v>5</v>
      </c>
      <c r="AC6751" s="49" t="str">
        <f t="shared" ca="1" si="847"/>
        <v>N</v>
      </c>
    </row>
    <row r="6752" spans="1:29" x14ac:dyDescent="0.25">
      <c r="A6752">
        <v>5049</v>
      </c>
      <c r="B6752" s="9">
        <v>43574</v>
      </c>
      <c r="C6752" s="50" t="str">
        <f t="shared" si="840"/>
        <v>N</v>
      </c>
      <c r="D6752" s="52">
        <f>_xlfn.XLOOKUP(B6752,Cal_Date!B:B,Cal_Date!A:A,0)</f>
        <v>3</v>
      </c>
      <c r="E6752">
        <v>2019</v>
      </c>
      <c r="F6752" t="s">
        <v>125</v>
      </c>
      <c r="G6752" t="s">
        <v>129</v>
      </c>
      <c r="H6752" t="s">
        <v>14</v>
      </c>
      <c r="I6752" t="s">
        <v>18</v>
      </c>
      <c r="J6752" t="s">
        <v>15</v>
      </c>
      <c r="K6752" t="s">
        <v>43</v>
      </c>
      <c r="L6752">
        <v>2</v>
      </c>
      <c r="M6752">
        <v>1005</v>
      </c>
      <c r="O6752" t="s">
        <v>25</v>
      </c>
      <c r="R6752" t="s">
        <v>44</v>
      </c>
      <c r="S6752" s="49" t="str">
        <f t="shared" si="841"/>
        <v>Card</v>
      </c>
      <c r="T6752" s="3">
        <v>0.03</v>
      </c>
      <c r="U6752" s="2">
        <v>14.157</v>
      </c>
      <c r="V6752" s="2">
        <v>4.2</v>
      </c>
      <c r="W6752" s="54">
        <f>_xlfn.XLOOKUP(M6752,Market!A:A,Market!F:F,0)</f>
        <v>8.8999999999999996E-2</v>
      </c>
      <c r="X6752" s="55">
        <f t="shared" si="842"/>
        <v>0.42470999999999998</v>
      </c>
      <c r="Y6752" s="55">
        <f t="shared" si="843"/>
        <v>9.9570000000000007</v>
      </c>
      <c r="Z6752" s="54">
        <f t="shared" si="844"/>
        <v>0.70332697605424888</v>
      </c>
      <c r="AA6752" s="49" t="str">
        <f t="shared" ca="1" si="845"/>
        <v>N</v>
      </c>
      <c r="AB6752" s="49">
        <f t="shared" ca="1" si="846"/>
        <v>5</v>
      </c>
      <c r="AC6752" s="49" t="str">
        <f t="shared" ca="1" si="847"/>
        <v>N</v>
      </c>
    </row>
    <row r="6753" spans="1:29" x14ac:dyDescent="0.25">
      <c r="A6753">
        <v>5050</v>
      </c>
      <c r="B6753" s="9">
        <v>43574</v>
      </c>
      <c r="C6753" s="50" t="str">
        <f t="shared" si="840"/>
        <v>N</v>
      </c>
      <c r="D6753" s="52">
        <f>_xlfn.XLOOKUP(B6753,Cal_Date!B:B,Cal_Date!A:A,0)</f>
        <v>3</v>
      </c>
      <c r="E6753">
        <v>2019</v>
      </c>
      <c r="F6753" t="s">
        <v>125</v>
      </c>
      <c r="G6753" t="s">
        <v>129</v>
      </c>
      <c r="H6753" t="s">
        <v>14</v>
      </c>
      <c r="I6753" t="s">
        <v>18</v>
      </c>
      <c r="J6753" t="s">
        <v>15</v>
      </c>
      <c r="K6753" t="s">
        <v>43</v>
      </c>
      <c r="L6753">
        <v>1</v>
      </c>
      <c r="M6753">
        <v>1006</v>
      </c>
      <c r="O6753" t="s">
        <v>28</v>
      </c>
      <c r="R6753" t="s">
        <v>44</v>
      </c>
      <c r="S6753" s="49" t="str">
        <f t="shared" si="841"/>
        <v>Card</v>
      </c>
      <c r="T6753" s="3">
        <v>0.03</v>
      </c>
      <c r="U6753" s="2">
        <v>7.0785</v>
      </c>
      <c r="V6753" s="2">
        <v>2.1</v>
      </c>
      <c r="W6753" s="54">
        <f>_xlfn.XLOOKUP(M6753,Market!A:A,Market!F:F,0)</f>
        <v>8.8999999999999996E-2</v>
      </c>
      <c r="X6753" s="55">
        <f t="shared" si="842"/>
        <v>0.21235499999999999</v>
      </c>
      <c r="Y6753" s="55">
        <f t="shared" si="843"/>
        <v>4.9785000000000004</v>
      </c>
      <c r="Z6753" s="54">
        <f t="shared" si="844"/>
        <v>0.70332697605424888</v>
      </c>
      <c r="AA6753" s="49" t="str">
        <f t="shared" ca="1" si="845"/>
        <v>N</v>
      </c>
      <c r="AB6753" s="49">
        <f t="shared" ca="1" si="846"/>
        <v>5</v>
      </c>
      <c r="AC6753" s="49" t="str">
        <f t="shared" ca="1" si="847"/>
        <v>N</v>
      </c>
    </row>
    <row r="6754" spans="1:29" x14ac:dyDescent="0.25">
      <c r="A6754">
        <v>5051</v>
      </c>
      <c r="B6754" s="9">
        <v>43574</v>
      </c>
      <c r="C6754" s="50" t="str">
        <f t="shared" si="840"/>
        <v>N</v>
      </c>
      <c r="D6754" s="52">
        <f>_xlfn.XLOOKUP(B6754,Cal_Date!B:B,Cal_Date!A:A,0)</f>
        <v>3</v>
      </c>
      <c r="E6754">
        <v>2019</v>
      </c>
      <c r="F6754" t="s">
        <v>125</v>
      </c>
      <c r="G6754" t="s">
        <v>129</v>
      </c>
      <c r="H6754" t="s">
        <v>14</v>
      </c>
      <c r="I6754" t="s">
        <v>18</v>
      </c>
      <c r="J6754" t="s">
        <v>15</v>
      </c>
      <c r="K6754" t="s">
        <v>43</v>
      </c>
      <c r="L6754">
        <v>2</v>
      </c>
      <c r="M6754">
        <v>1002</v>
      </c>
      <c r="O6754" t="s">
        <v>28</v>
      </c>
      <c r="R6754" t="s">
        <v>44</v>
      </c>
      <c r="S6754" s="49" t="str">
        <f t="shared" si="841"/>
        <v>Card</v>
      </c>
      <c r="T6754" s="3">
        <v>0.03</v>
      </c>
      <c r="U6754" s="2">
        <v>13.780000000000001</v>
      </c>
      <c r="V6754" s="2">
        <v>4.2</v>
      </c>
      <c r="W6754" s="54">
        <f>_xlfn.XLOOKUP(M6754,Market!A:A,Market!F:F,0)</f>
        <v>0.06</v>
      </c>
      <c r="X6754" s="55">
        <f t="shared" si="842"/>
        <v>0.41340000000000005</v>
      </c>
      <c r="Y6754" s="55">
        <f t="shared" si="843"/>
        <v>9.5800000000000018</v>
      </c>
      <c r="Z6754" s="54">
        <f t="shared" si="844"/>
        <v>0.69521044992743108</v>
      </c>
      <c r="AA6754" s="49" t="str">
        <f t="shared" ca="1" si="845"/>
        <v>N</v>
      </c>
      <c r="AB6754" s="49">
        <f t="shared" ca="1" si="846"/>
        <v>5</v>
      </c>
      <c r="AC6754" s="49" t="str">
        <f t="shared" ca="1" si="847"/>
        <v>N</v>
      </c>
    </row>
    <row r="6755" spans="1:29" x14ac:dyDescent="0.25">
      <c r="A6755">
        <v>5052</v>
      </c>
      <c r="B6755" s="9">
        <v>43574</v>
      </c>
      <c r="C6755" s="50" t="str">
        <f t="shared" si="840"/>
        <v>N</v>
      </c>
      <c r="D6755" s="52">
        <f>_xlfn.XLOOKUP(B6755,Cal_Date!B:B,Cal_Date!A:A,0)</f>
        <v>3</v>
      </c>
      <c r="E6755">
        <v>2019</v>
      </c>
      <c r="F6755" t="s">
        <v>125</v>
      </c>
      <c r="G6755" t="s">
        <v>129</v>
      </c>
      <c r="H6755" t="s">
        <v>14</v>
      </c>
      <c r="I6755" t="s">
        <v>13</v>
      </c>
      <c r="J6755" t="s">
        <v>15</v>
      </c>
      <c r="K6755" t="s">
        <v>43</v>
      </c>
      <c r="L6755">
        <v>1</v>
      </c>
      <c r="M6755">
        <v>1001</v>
      </c>
      <c r="O6755" t="s">
        <v>25</v>
      </c>
      <c r="R6755" t="s">
        <v>44</v>
      </c>
      <c r="S6755" s="49" t="str">
        <f t="shared" si="841"/>
        <v>Card</v>
      </c>
      <c r="T6755" s="3">
        <v>0.03</v>
      </c>
      <c r="U6755" s="2">
        <v>6.8900000000000006</v>
      </c>
      <c r="V6755" s="2">
        <v>2.12</v>
      </c>
      <c r="W6755" s="54">
        <f>_xlfn.XLOOKUP(M6755,Market!A:A,Market!F:F,0)</f>
        <v>0.06</v>
      </c>
      <c r="X6755" s="55">
        <f t="shared" si="842"/>
        <v>0.20670000000000002</v>
      </c>
      <c r="Y6755" s="55">
        <f t="shared" si="843"/>
        <v>4.7700000000000005</v>
      </c>
      <c r="Z6755" s="54">
        <f t="shared" si="844"/>
        <v>0.69230769230769229</v>
      </c>
      <c r="AA6755" s="49" t="str">
        <f t="shared" ca="1" si="845"/>
        <v>N</v>
      </c>
      <c r="AB6755" s="49">
        <f t="shared" ca="1" si="846"/>
        <v>5</v>
      </c>
      <c r="AC6755" s="49" t="str">
        <f t="shared" ca="1" si="847"/>
        <v>N</v>
      </c>
    </row>
    <row r="6756" spans="1:29" x14ac:dyDescent="0.25">
      <c r="A6756">
        <v>5053</v>
      </c>
      <c r="B6756" s="9">
        <v>43574</v>
      </c>
      <c r="C6756" s="50" t="str">
        <f t="shared" si="840"/>
        <v>N</v>
      </c>
      <c r="D6756" s="52">
        <f>_xlfn.XLOOKUP(B6756,Cal_Date!B:B,Cal_Date!A:A,0)</f>
        <v>3</v>
      </c>
      <c r="E6756">
        <v>2019</v>
      </c>
      <c r="F6756" t="s">
        <v>125</v>
      </c>
      <c r="G6756" t="s">
        <v>129</v>
      </c>
      <c r="H6756" t="s">
        <v>11</v>
      </c>
      <c r="I6756" t="s">
        <v>13</v>
      </c>
      <c r="J6756" t="s">
        <v>15</v>
      </c>
      <c r="K6756" t="s">
        <v>42</v>
      </c>
      <c r="L6756">
        <v>1</v>
      </c>
      <c r="M6756">
        <v>1003</v>
      </c>
      <c r="O6756" t="s">
        <v>25</v>
      </c>
      <c r="R6756" t="s">
        <v>44</v>
      </c>
      <c r="S6756" s="49" t="str">
        <f t="shared" si="841"/>
        <v>Card</v>
      </c>
      <c r="T6756" s="3">
        <v>0.03</v>
      </c>
      <c r="U6756" s="2">
        <v>2.6500000000000004</v>
      </c>
      <c r="V6756" s="2">
        <v>1.42</v>
      </c>
      <c r="W6756" s="54">
        <f>_xlfn.XLOOKUP(M6756,Market!A:A,Market!F:F,0)</f>
        <v>0.06</v>
      </c>
      <c r="X6756" s="55">
        <f t="shared" si="842"/>
        <v>7.9500000000000001E-2</v>
      </c>
      <c r="Y6756" s="55">
        <f t="shared" si="843"/>
        <v>1.2300000000000004</v>
      </c>
      <c r="Z6756" s="54">
        <f t="shared" si="844"/>
        <v>0.46415094339622653</v>
      </c>
      <c r="AA6756" s="49" t="str">
        <f t="shared" ca="1" si="845"/>
        <v>N</v>
      </c>
      <c r="AB6756" s="49">
        <f t="shared" ca="1" si="846"/>
        <v>5</v>
      </c>
      <c r="AC6756" s="49" t="str">
        <f t="shared" ca="1" si="847"/>
        <v>N</v>
      </c>
    </row>
    <row r="6757" spans="1:29" x14ac:dyDescent="0.25">
      <c r="A6757">
        <v>5054</v>
      </c>
      <c r="B6757" s="9">
        <v>43574</v>
      </c>
      <c r="C6757" s="50" t="str">
        <f t="shared" si="840"/>
        <v>N</v>
      </c>
      <c r="D6757" s="52">
        <f>_xlfn.XLOOKUP(B6757,Cal_Date!B:B,Cal_Date!A:A,0)</f>
        <v>3</v>
      </c>
      <c r="E6757">
        <v>2019</v>
      </c>
      <c r="F6757" t="s">
        <v>125</v>
      </c>
      <c r="G6757" t="s">
        <v>129</v>
      </c>
      <c r="H6757" t="s">
        <v>11</v>
      </c>
      <c r="I6757" t="s">
        <v>11</v>
      </c>
      <c r="J6757" t="s">
        <v>15</v>
      </c>
      <c r="K6757" t="s">
        <v>42</v>
      </c>
      <c r="L6757">
        <v>1</v>
      </c>
      <c r="M6757">
        <v>1004</v>
      </c>
      <c r="O6757" t="s">
        <v>28</v>
      </c>
      <c r="R6757" t="s">
        <v>44</v>
      </c>
      <c r="S6757" s="49" t="str">
        <f t="shared" si="841"/>
        <v>Card</v>
      </c>
      <c r="T6757" s="3">
        <v>0.03</v>
      </c>
      <c r="U6757" s="2">
        <v>2.6500000000000004</v>
      </c>
      <c r="V6757" s="2">
        <v>0.87</v>
      </c>
      <c r="W6757" s="54">
        <f>_xlfn.XLOOKUP(M6757,Market!A:A,Market!F:F,0)</f>
        <v>0.06</v>
      </c>
      <c r="X6757" s="55">
        <f t="shared" si="842"/>
        <v>7.9500000000000001E-2</v>
      </c>
      <c r="Y6757" s="55">
        <f t="shared" si="843"/>
        <v>1.7800000000000002</v>
      </c>
      <c r="Z6757" s="54">
        <f t="shared" si="844"/>
        <v>0.67169811320754713</v>
      </c>
      <c r="AA6757" s="49" t="str">
        <f t="shared" ca="1" si="845"/>
        <v>N</v>
      </c>
      <c r="AB6757" s="49">
        <f t="shared" ca="1" si="846"/>
        <v>5</v>
      </c>
      <c r="AC6757" s="49" t="str">
        <f t="shared" ca="1" si="847"/>
        <v>N</v>
      </c>
    </row>
    <row r="6758" spans="1:29" x14ac:dyDescent="0.25">
      <c r="A6758">
        <v>5055</v>
      </c>
      <c r="B6758" s="9">
        <v>43574</v>
      </c>
      <c r="C6758" s="50" t="str">
        <f t="shared" si="840"/>
        <v>N</v>
      </c>
      <c r="D6758" s="52">
        <f>_xlfn.XLOOKUP(B6758,Cal_Date!B:B,Cal_Date!A:A,0)</f>
        <v>3</v>
      </c>
      <c r="E6758">
        <v>2019</v>
      </c>
      <c r="F6758" t="s">
        <v>125</v>
      </c>
      <c r="G6758" t="s">
        <v>129</v>
      </c>
      <c r="H6758" t="s">
        <v>11</v>
      </c>
      <c r="I6758" t="s">
        <v>11</v>
      </c>
      <c r="J6758" t="s">
        <v>15</v>
      </c>
      <c r="K6758" t="s">
        <v>42</v>
      </c>
      <c r="L6758">
        <v>1</v>
      </c>
      <c r="M6758">
        <v>1003</v>
      </c>
      <c r="O6758" t="s">
        <v>25</v>
      </c>
      <c r="R6758" t="s">
        <v>44</v>
      </c>
      <c r="S6758" s="49" t="str">
        <f t="shared" si="841"/>
        <v>Card</v>
      </c>
      <c r="T6758" s="3">
        <v>0.03</v>
      </c>
      <c r="U6758" s="2">
        <v>2.6500000000000004</v>
      </c>
      <c r="V6758" s="2">
        <v>0.87</v>
      </c>
      <c r="W6758" s="54">
        <f>_xlfn.XLOOKUP(M6758,Market!A:A,Market!F:F,0)</f>
        <v>0.06</v>
      </c>
      <c r="X6758" s="55">
        <f t="shared" si="842"/>
        <v>7.9500000000000001E-2</v>
      </c>
      <c r="Y6758" s="55">
        <f t="shared" si="843"/>
        <v>1.7800000000000002</v>
      </c>
      <c r="Z6758" s="54">
        <f t="shared" si="844"/>
        <v>0.67169811320754713</v>
      </c>
      <c r="AA6758" s="49" t="str">
        <f t="shared" ca="1" si="845"/>
        <v>N</v>
      </c>
      <c r="AB6758" s="49">
        <f t="shared" ca="1" si="846"/>
        <v>5</v>
      </c>
      <c r="AC6758" s="49" t="str">
        <f t="shared" ca="1" si="847"/>
        <v>N</v>
      </c>
    </row>
    <row r="6759" spans="1:29" x14ac:dyDescent="0.25">
      <c r="A6759">
        <v>5056</v>
      </c>
      <c r="B6759" s="9">
        <v>43574</v>
      </c>
      <c r="C6759" s="50" t="str">
        <f t="shared" si="840"/>
        <v>N</v>
      </c>
      <c r="D6759" s="52">
        <f>_xlfn.XLOOKUP(B6759,Cal_Date!B:B,Cal_Date!A:A,0)</f>
        <v>3</v>
      </c>
      <c r="E6759">
        <v>2019</v>
      </c>
      <c r="F6759" t="s">
        <v>125</v>
      </c>
      <c r="G6759" t="s">
        <v>129</v>
      </c>
      <c r="H6759" t="s">
        <v>48</v>
      </c>
      <c r="I6759" t="s">
        <v>18</v>
      </c>
      <c r="J6759" t="s">
        <v>10</v>
      </c>
      <c r="K6759" t="s">
        <v>43</v>
      </c>
      <c r="L6759">
        <v>2</v>
      </c>
      <c r="M6759">
        <v>1005</v>
      </c>
      <c r="O6759" t="s">
        <v>25</v>
      </c>
      <c r="R6759" t="s">
        <v>44</v>
      </c>
      <c r="S6759" s="49" t="str">
        <f t="shared" si="841"/>
        <v>Card</v>
      </c>
      <c r="T6759" s="3">
        <v>0.03</v>
      </c>
      <c r="U6759" s="2">
        <v>15.245999999999999</v>
      </c>
      <c r="V6759" s="2">
        <v>2.92</v>
      </c>
      <c r="W6759" s="54">
        <f>_xlfn.XLOOKUP(M6759,Market!A:A,Market!F:F,0)</f>
        <v>8.8999999999999996E-2</v>
      </c>
      <c r="X6759" s="55">
        <f t="shared" si="842"/>
        <v>0.45737999999999995</v>
      </c>
      <c r="Y6759" s="55">
        <f t="shared" si="843"/>
        <v>12.325999999999999</v>
      </c>
      <c r="Z6759" s="54">
        <f t="shared" si="844"/>
        <v>0.80847435392889933</v>
      </c>
      <c r="AA6759" s="49" t="str">
        <f t="shared" ca="1" si="845"/>
        <v>N</v>
      </c>
      <c r="AB6759" s="49">
        <f t="shared" ca="1" si="846"/>
        <v>5</v>
      </c>
      <c r="AC6759" s="49" t="str">
        <f t="shared" ca="1" si="847"/>
        <v>N</v>
      </c>
    </row>
    <row r="6760" spans="1:29" x14ac:dyDescent="0.25">
      <c r="A6760">
        <v>5057</v>
      </c>
      <c r="B6760" s="9">
        <v>43574</v>
      </c>
      <c r="C6760" s="50" t="str">
        <f t="shared" si="840"/>
        <v>N</v>
      </c>
      <c r="D6760" s="52">
        <f>_xlfn.XLOOKUP(B6760,Cal_Date!B:B,Cal_Date!A:A,0)</f>
        <v>3</v>
      </c>
      <c r="E6760">
        <v>2019</v>
      </c>
      <c r="F6760" t="s">
        <v>125</v>
      </c>
      <c r="G6760" t="s">
        <v>129</v>
      </c>
      <c r="H6760" t="s">
        <v>14</v>
      </c>
      <c r="I6760" t="s">
        <v>13</v>
      </c>
      <c r="J6760" t="s">
        <v>15</v>
      </c>
      <c r="K6760" t="s">
        <v>43</v>
      </c>
      <c r="L6760">
        <v>1</v>
      </c>
      <c r="M6760">
        <v>1007</v>
      </c>
      <c r="O6760" t="s">
        <v>28</v>
      </c>
      <c r="R6760" t="s">
        <v>44</v>
      </c>
      <c r="S6760" s="49" t="str">
        <f t="shared" si="841"/>
        <v>Card</v>
      </c>
      <c r="T6760" s="3">
        <v>0.03</v>
      </c>
      <c r="U6760" s="2">
        <v>7.0785</v>
      </c>
      <c r="V6760" s="2">
        <v>2.12</v>
      </c>
      <c r="W6760" s="54">
        <f>_xlfn.XLOOKUP(M6760,Market!A:A,Market!F:F,0)</f>
        <v>8.8999999999999996E-2</v>
      </c>
      <c r="X6760" s="55">
        <f t="shared" si="842"/>
        <v>0.21235499999999999</v>
      </c>
      <c r="Y6760" s="55">
        <f t="shared" si="843"/>
        <v>4.9584999999999999</v>
      </c>
      <c r="Z6760" s="54">
        <f t="shared" si="844"/>
        <v>0.70050151868333688</v>
      </c>
      <c r="AA6760" s="49" t="str">
        <f t="shared" ca="1" si="845"/>
        <v>N</v>
      </c>
      <c r="AB6760" s="49">
        <f t="shared" ca="1" si="846"/>
        <v>5</v>
      </c>
      <c r="AC6760" s="49" t="str">
        <f t="shared" ca="1" si="847"/>
        <v>N</v>
      </c>
    </row>
    <row r="6761" spans="1:29" x14ac:dyDescent="0.25">
      <c r="A6761">
        <v>5058</v>
      </c>
      <c r="B6761" s="9">
        <v>43574</v>
      </c>
      <c r="C6761" s="50" t="str">
        <f t="shared" si="840"/>
        <v>N</v>
      </c>
      <c r="D6761" s="52">
        <f>_xlfn.XLOOKUP(B6761,Cal_Date!B:B,Cal_Date!A:A,0)</f>
        <v>3</v>
      </c>
      <c r="E6761">
        <v>2019</v>
      </c>
      <c r="F6761" t="s">
        <v>125</v>
      </c>
      <c r="G6761" t="s">
        <v>129</v>
      </c>
      <c r="H6761" t="s">
        <v>11</v>
      </c>
      <c r="I6761" t="s">
        <v>11</v>
      </c>
      <c r="J6761" t="s">
        <v>15</v>
      </c>
      <c r="K6761" t="s">
        <v>42</v>
      </c>
      <c r="L6761">
        <v>1</v>
      </c>
      <c r="M6761">
        <v>1009</v>
      </c>
      <c r="O6761" t="s">
        <v>28</v>
      </c>
      <c r="R6761" t="s">
        <v>44</v>
      </c>
      <c r="S6761" s="49" t="str">
        <f t="shared" si="841"/>
        <v>Card</v>
      </c>
      <c r="T6761" s="3">
        <v>0.03</v>
      </c>
      <c r="U6761" s="2">
        <v>2.7225000000000001</v>
      </c>
      <c r="V6761" s="2">
        <v>0.87</v>
      </c>
      <c r="W6761" s="54">
        <f>_xlfn.XLOOKUP(M6761,Market!A:A,Market!F:F,0)</f>
        <v>8.8999999999999996E-2</v>
      </c>
      <c r="X6761" s="55">
        <f t="shared" si="842"/>
        <v>8.1674999999999998E-2</v>
      </c>
      <c r="Y6761" s="55">
        <f t="shared" si="843"/>
        <v>1.8525</v>
      </c>
      <c r="Z6761" s="54">
        <f t="shared" si="844"/>
        <v>0.68044077134986225</v>
      </c>
      <c r="AA6761" s="49" t="str">
        <f t="shared" ca="1" si="845"/>
        <v>N</v>
      </c>
      <c r="AB6761" s="49">
        <f t="shared" ca="1" si="846"/>
        <v>5</v>
      </c>
      <c r="AC6761" s="49" t="str">
        <f t="shared" ca="1" si="847"/>
        <v>N</v>
      </c>
    </row>
    <row r="6762" spans="1:29" x14ac:dyDescent="0.25">
      <c r="A6762">
        <v>5059</v>
      </c>
      <c r="B6762" s="9">
        <v>43574</v>
      </c>
      <c r="C6762" s="50" t="str">
        <f t="shared" si="840"/>
        <v>N</v>
      </c>
      <c r="D6762" s="52">
        <f>_xlfn.XLOOKUP(B6762,Cal_Date!B:B,Cal_Date!A:A,0)</f>
        <v>3</v>
      </c>
      <c r="E6762">
        <v>2019</v>
      </c>
      <c r="F6762" t="s">
        <v>125</v>
      </c>
      <c r="G6762" t="s">
        <v>129</v>
      </c>
      <c r="H6762" t="s">
        <v>11</v>
      </c>
      <c r="I6762" t="s">
        <v>11</v>
      </c>
      <c r="J6762" t="s">
        <v>15</v>
      </c>
      <c r="K6762" t="s">
        <v>42</v>
      </c>
      <c r="L6762">
        <v>1</v>
      </c>
      <c r="M6762">
        <v>1001</v>
      </c>
      <c r="O6762" t="s">
        <v>25</v>
      </c>
      <c r="R6762" t="s">
        <v>44</v>
      </c>
      <c r="S6762" s="49" t="str">
        <f t="shared" si="841"/>
        <v>Card</v>
      </c>
      <c r="T6762" s="3">
        <v>0.03</v>
      </c>
      <c r="U6762" s="2">
        <v>2.6500000000000004</v>
      </c>
      <c r="V6762" s="2">
        <v>0.87</v>
      </c>
      <c r="W6762" s="54">
        <f>_xlfn.XLOOKUP(M6762,Market!A:A,Market!F:F,0)</f>
        <v>0.06</v>
      </c>
      <c r="X6762" s="55">
        <f t="shared" si="842"/>
        <v>7.9500000000000001E-2</v>
      </c>
      <c r="Y6762" s="55">
        <f t="shared" si="843"/>
        <v>1.7800000000000002</v>
      </c>
      <c r="Z6762" s="54">
        <f t="shared" si="844"/>
        <v>0.67169811320754713</v>
      </c>
      <c r="AA6762" s="49" t="str">
        <f t="shared" ca="1" si="845"/>
        <v>N</v>
      </c>
      <c r="AB6762" s="49">
        <f t="shared" ca="1" si="846"/>
        <v>5</v>
      </c>
      <c r="AC6762" s="49" t="str">
        <f t="shared" ca="1" si="847"/>
        <v>N</v>
      </c>
    </row>
    <row r="6763" spans="1:29" x14ac:dyDescent="0.25">
      <c r="A6763">
        <v>5060</v>
      </c>
      <c r="B6763" s="9">
        <v>43574</v>
      </c>
      <c r="C6763" s="50" t="str">
        <f t="shared" si="840"/>
        <v>N</v>
      </c>
      <c r="D6763" s="52">
        <f>_xlfn.XLOOKUP(B6763,Cal_Date!B:B,Cal_Date!A:A,0)</f>
        <v>3</v>
      </c>
      <c r="E6763">
        <v>2019</v>
      </c>
      <c r="F6763" t="s">
        <v>125</v>
      </c>
      <c r="G6763" t="s">
        <v>129</v>
      </c>
      <c r="H6763" t="s">
        <v>48</v>
      </c>
      <c r="I6763" t="s">
        <v>18</v>
      </c>
      <c r="J6763" t="s">
        <v>10</v>
      </c>
      <c r="K6763" t="s">
        <v>43</v>
      </c>
      <c r="L6763">
        <v>1</v>
      </c>
      <c r="M6763">
        <v>1010</v>
      </c>
      <c r="O6763" t="s">
        <v>25</v>
      </c>
      <c r="R6763" t="s">
        <v>44</v>
      </c>
      <c r="S6763" s="49" t="str">
        <f t="shared" si="841"/>
        <v>Card</v>
      </c>
      <c r="T6763" s="3">
        <v>0.03</v>
      </c>
      <c r="U6763" s="2">
        <v>7.5600000000000005</v>
      </c>
      <c r="V6763" s="2">
        <v>1.46</v>
      </c>
      <c r="W6763" s="54">
        <f>_xlfn.XLOOKUP(M6763,Market!A:A,Market!F:F,0)</f>
        <v>0.08</v>
      </c>
      <c r="X6763" s="55">
        <f t="shared" si="842"/>
        <v>0.2268</v>
      </c>
      <c r="Y6763" s="55">
        <f t="shared" si="843"/>
        <v>6.1000000000000005</v>
      </c>
      <c r="Z6763" s="54">
        <f t="shared" si="844"/>
        <v>0.80687830687830686</v>
      </c>
      <c r="AA6763" s="49" t="str">
        <f t="shared" ca="1" si="845"/>
        <v>N</v>
      </c>
      <c r="AB6763" s="49">
        <f t="shared" ca="1" si="846"/>
        <v>5</v>
      </c>
      <c r="AC6763" s="49" t="str">
        <f t="shared" ca="1" si="847"/>
        <v>N</v>
      </c>
    </row>
    <row r="6764" spans="1:29" x14ac:dyDescent="0.25">
      <c r="A6764">
        <v>5061</v>
      </c>
      <c r="B6764" s="9">
        <v>43574</v>
      </c>
      <c r="C6764" s="50" t="str">
        <f t="shared" si="840"/>
        <v>N</v>
      </c>
      <c r="D6764" s="52">
        <f>_xlfn.XLOOKUP(B6764,Cal_Date!B:B,Cal_Date!A:A,0)</f>
        <v>3</v>
      </c>
      <c r="E6764">
        <v>2019</v>
      </c>
      <c r="F6764" t="s">
        <v>125</v>
      </c>
      <c r="G6764" t="s">
        <v>129</v>
      </c>
      <c r="H6764" t="s">
        <v>11</v>
      </c>
      <c r="I6764" t="s">
        <v>11</v>
      </c>
      <c r="J6764" t="s">
        <v>15</v>
      </c>
      <c r="K6764" t="s">
        <v>42</v>
      </c>
      <c r="L6764">
        <v>1</v>
      </c>
      <c r="M6764">
        <v>1010</v>
      </c>
      <c r="O6764" t="s">
        <v>25</v>
      </c>
      <c r="R6764" t="s">
        <v>44</v>
      </c>
      <c r="S6764" s="49" t="str">
        <f t="shared" si="841"/>
        <v>Card</v>
      </c>
      <c r="T6764" s="3">
        <v>0.03</v>
      </c>
      <c r="U6764" s="2">
        <v>2.7</v>
      </c>
      <c r="V6764" s="2">
        <v>0.87</v>
      </c>
      <c r="W6764" s="54">
        <f>_xlfn.XLOOKUP(M6764,Market!A:A,Market!F:F,0)</f>
        <v>0.08</v>
      </c>
      <c r="X6764" s="55">
        <f t="shared" si="842"/>
        <v>8.1000000000000003E-2</v>
      </c>
      <c r="Y6764" s="55">
        <f t="shared" si="843"/>
        <v>1.83</v>
      </c>
      <c r="Z6764" s="54">
        <f t="shared" si="844"/>
        <v>0.67777777777777781</v>
      </c>
      <c r="AA6764" s="49" t="str">
        <f t="shared" ca="1" si="845"/>
        <v>N</v>
      </c>
      <c r="AB6764" s="49">
        <f t="shared" ca="1" si="846"/>
        <v>5</v>
      </c>
      <c r="AC6764" s="49" t="str">
        <f t="shared" ca="1" si="847"/>
        <v>N</v>
      </c>
    </row>
    <row r="6765" spans="1:29" x14ac:dyDescent="0.25">
      <c r="A6765">
        <v>5062</v>
      </c>
      <c r="B6765" s="9">
        <v>43574</v>
      </c>
      <c r="C6765" s="50" t="str">
        <f t="shared" si="840"/>
        <v>N</v>
      </c>
      <c r="D6765" s="52">
        <f>_xlfn.XLOOKUP(B6765,Cal_Date!B:B,Cal_Date!A:A,0)</f>
        <v>3</v>
      </c>
      <c r="E6765">
        <v>2019</v>
      </c>
      <c r="F6765" t="s">
        <v>125</v>
      </c>
      <c r="G6765" t="s">
        <v>129</v>
      </c>
      <c r="H6765" t="s">
        <v>11</v>
      </c>
      <c r="I6765" t="s">
        <v>11</v>
      </c>
      <c r="J6765" t="s">
        <v>15</v>
      </c>
      <c r="K6765" t="s">
        <v>42</v>
      </c>
      <c r="L6765">
        <v>2</v>
      </c>
      <c r="M6765">
        <v>1010</v>
      </c>
      <c r="O6765" t="s">
        <v>25</v>
      </c>
      <c r="R6765" t="s">
        <v>44</v>
      </c>
      <c r="S6765" s="49" t="str">
        <f t="shared" si="841"/>
        <v>Card</v>
      </c>
      <c r="T6765" s="3">
        <v>0.03</v>
      </c>
      <c r="U6765" s="2">
        <v>5.4</v>
      </c>
      <c r="V6765" s="2">
        <v>1.74</v>
      </c>
      <c r="W6765" s="54">
        <f>_xlfn.XLOOKUP(M6765,Market!A:A,Market!F:F,0)</f>
        <v>0.08</v>
      </c>
      <c r="X6765" s="55">
        <f t="shared" si="842"/>
        <v>0.16200000000000001</v>
      </c>
      <c r="Y6765" s="55">
        <f t="shared" si="843"/>
        <v>3.66</v>
      </c>
      <c r="Z6765" s="54">
        <f t="shared" si="844"/>
        <v>0.67777777777777781</v>
      </c>
      <c r="AA6765" s="49" t="str">
        <f t="shared" ca="1" si="845"/>
        <v>N</v>
      </c>
      <c r="AB6765" s="49">
        <f t="shared" ca="1" si="846"/>
        <v>5</v>
      </c>
      <c r="AC6765" s="49" t="str">
        <f t="shared" ca="1" si="847"/>
        <v>N</v>
      </c>
    </row>
    <row r="6766" spans="1:29" x14ac:dyDescent="0.25">
      <c r="A6766">
        <v>5063</v>
      </c>
      <c r="B6766" s="9">
        <v>43574</v>
      </c>
      <c r="C6766" s="50" t="str">
        <f t="shared" si="840"/>
        <v>N</v>
      </c>
      <c r="D6766" s="52">
        <f>_xlfn.XLOOKUP(B6766,Cal_Date!B:B,Cal_Date!A:A,0)</f>
        <v>3</v>
      </c>
      <c r="E6766">
        <v>2019</v>
      </c>
      <c r="F6766" t="s">
        <v>125</v>
      </c>
      <c r="G6766" t="s">
        <v>129</v>
      </c>
      <c r="H6766" t="s">
        <v>11</v>
      </c>
      <c r="I6766" t="s">
        <v>11</v>
      </c>
      <c r="J6766" t="s">
        <v>15</v>
      </c>
      <c r="K6766" t="s">
        <v>42</v>
      </c>
      <c r="L6766">
        <v>2</v>
      </c>
      <c r="M6766">
        <v>1010</v>
      </c>
      <c r="O6766" t="s">
        <v>25</v>
      </c>
      <c r="R6766" t="s">
        <v>44</v>
      </c>
      <c r="S6766" s="49" t="str">
        <f t="shared" si="841"/>
        <v>Card</v>
      </c>
      <c r="T6766" s="3">
        <v>0.03</v>
      </c>
      <c r="U6766" s="2">
        <v>5.4</v>
      </c>
      <c r="V6766" s="2">
        <v>1.74</v>
      </c>
      <c r="W6766" s="54">
        <f>_xlfn.XLOOKUP(M6766,Market!A:A,Market!F:F,0)</f>
        <v>0.08</v>
      </c>
      <c r="X6766" s="55">
        <f t="shared" si="842"/>
        <v>0.16200000000000001</v>
      </c>
      <c r="Y6766" s="55">
        <f t="shared" si="843"/>
        <v>3.66</v>
      </c>
      <c r="Z6766" s="54">
        <f t="shared" si="844"/>
        <v>0.67777777777777781</v>
      </c>
      <c r="AA6766" s="49" t="str">
        <f t="shared" ca="1" si="845"/>
        <v>N</v>
      </c>
      <c r="AB6766" s="49">
        <f t="shared" ca="1" si="846"/>
        <v>5</v>
      </c>
      <c r="AC6766" s="49" t="str">
        <f t="shared" ca="1" si="847"/>
        <v>N</v>
      </c>
    </row>
    <row r="6767" spans="1:29" x14ac:dyDescent="0.25">
      <c r="A6767">
        <v>5064</v>
      </c>
      <c r="B6767" s="9">
        <v>43574</v>
      </c>
      <c r="C6767" s="50" t="str">
        <f t="shared" si="840"/>
        <v>N</v>
      </c>
      <c r="D6767" s="52">
        <f>_xlfn.XLOOKUP(B6767,Cal_Date!B:B,Cal_Date!A:A,0)</f>
        <v>3</v>
      </c>
      <c r="E6767">
        <v>2019</v>
      </c>
      <c r="F6767" t="s">
        <v>125</v>
      </c>
      <c r="G6767" t="s">
        <v>129</v>
      </c>
      <c r="H6767" t="s">
        <v>48</v>
      </c>
      <c r="I6767" t="s">
        <v>18</v>
      </c>
      <c r="J6767" t="s">
        <v>10</v>
      </c>
      <c r="K6767" t="s">
        <v>43</v>
      </c>
      <c r="L6767">
        <v>1</v>
      </c>
      <c r="M6767">
        <v>1011</v>
      </c>
      <c r="O6767" t="s">
        <v>25</v>
      </c>
      <c r="R6767" t="s">
        <v>44</v>
      </c>
      <c r="S6767" s="49" t="str">
        <f t="shared" si="841"/>
        <v>Card</v>
      </c>
      <c r="T6767" s="3">
        <v>0.03</v>
      </c>
      <c r="U6767" s="2">
        <v>7.42</v>
      </c>
      <c r="V6767" s="2">
        <v>1.46</v>
      </c>
      <c r="W6767" s="54">
        <f>_xlfn.XLOOKUP(M6767,Market!A:A,Market!F:F,0)</f>
        <v>0.06</v>
      </c>
      <c r="X6767" s="55">
        <f t="shared" si="842"/>
        <v>0.22259999999999999</v>
      </c>
      <c r="Y6767" s="55">
        <f t="shared" si="843"/>
        <v>5.96</v>
      </c>
      <c r="Z6767" s="54">
        <f t="shared" si="844"/>
        <v>0.80323450134770891</v>
      </c>
      <c r="AA6767" s="49" t="str">
        <f t="shared" ca="1" si="845"/>
        <v>N</v>
      </c>
      <c r="AB6767" s="49">
        <f t="shared" ca="1" si="846"/>
        <v>5</v>
      </c>
      <c r="AC6767" s="49" t="str">
        <f t="shared" ca="1" si="847"/>
        <v>N</v>
      </c>
    </row>
    <row r="6768" spans="1:29" x14ac:dyDescent="0.25">
      <c r="A6768">
        <v>5065</v>
      </c>
      <c r="B6768" s="9">
        <v>43574</v>
      </c>
      <c r="C6768" s="50" t="str">
        <f t="shared" si="840"/>
        <v>N</v>
      </c>
      <c r="D6768" s="52">
        <f>_xlfn.XLOOKUP(B6768,Cal_Date!B:B,Cal_Date!A:A,0)</f>
        <v>3</v>
      </c>
      <c r="E6768">
        <v>2019</v>
      </c>
      <c r="F6768" t="s">
        <v>125</v>
      </c>
      <c r="G6768" t="s">
        <v>129</v>
      </c>
      <c r="H6768" t="s">
        <v>14</v>
      </c>
      <c r="I6768" t="s">
        <v>13</v>
      </c>
      <c r="J6768" t="s">
        <v>15</v>
      </c>
      <c r="K6768" t="s">
        <v>43</v>
      </c>
      <c r="L6768">
        <v>1</v>
      </c>
      <c r="M6768">
        <v>1007</v>
      </c>
      <c r="O6768" t="s">
        <v>28</v>
      </c>
      <c r="R6768" t="s">
        <v>44</v>
      </c>
      <c r="S6768" s="49" t="str">
        <f t="shared" si="841"/>
        <v>Card</v>
      </c>
      <c r="T6768" s="3">
        <v>0.03</v>
      </c>
      <c r="U6768" s="2">
        <v>7.6229999999999993</v>
      </c>
      <c r="V6768" s="2">
        <v>2.2400000000000002</v>
      </c>
      <c r="W6768" s="54">
        <f>_xlfn.XLOOKUP(M6768,Market!A:A,Market!F:F,0)</f>
        <v>8.8999999999999996E-2</v>
      </c>
      <c r="X6768" s="55">
        <f t="shared" si="842"/>
        <v>0.22868999999999998</v>
      </c>
      <c r="Y6768" s="55">
        <f t="shared" si="843"/>
        <v>5.3829999999999991</v>
      </c>
      <c r="Z6768" s="54">
        <f t="shared" si="844"/>
        <v>0.70615243342516065</v>
      </c>
      <c r="AA6768" s="49" t="str">
        <f t="shared" ca="1" si="845"/>
        <v>N</v>
      </c>
      <c r="AB6768" s="49">
        <f t="shared" ca="1" si="846"/>
        <v>5</v>
      </c>
      <c r="AC6768" s="49" t="str">
        <f t="shared" ca="1" si="847"/>
        <v>N</v>
      </c>
    </row>
    <row r="6769" spans="1:29" x14ac:dyDescent="0.25">
      <c r="A6769">
        <v>5066</v>
      </c>
      <c r="B6769" s="9">
        <v>43574</v>
      </c>
      <c r="C6769" s="50" t="str">
        <f t="shared" si="840"/>
        <v>N</v>
      </c>
      <c r="D6769" s="52">
        <f>_xlfn.XLOOKUP(B6769,Cal_Date!B:B,Cal_Date!A:A,0)</f>
        <v>3</v>
      </c>
      <c r="E6769">
        <v>2019</v>
      </c>
      <c r="F6769" t="s">
        <v>125</v>
      </c>
      <c r="G6769" t="s">
        <v>129</v>
      </c>
      <c r="H6769" t="s">
        <v>14</v>
      </c>
      <c r="I6769" t="s">
        <v>13</v>
      </c>
      <c r="J6769" t="s">
        <v>15</v>
      </c>
      <c r="K6769" t="s">
        <v>43</v>
      </c>
      <c r="L6769">
        <v>1</v>
      </c>
      <c r="M6769">
        <v>1007</v>
      </c>
      <c r="O6769" t="s">
        <v>28</v>
      </c>
      <c r="R6769" t="s">
        <v>44</v>
      </c>
      <c r="S6769" s="49" t="str">
        <f t="shared" si="841"/>
        <v>Card</v>
      </c>
      <c r="T6769" s="3">
        <v>0.03</v>
      </c>
      <c r="U6769" s="2">
        <v>7.0785</v>
      </c>
      <c r="V6769" s="2">
        <v>2.12</v>
      </c>
      <c r="W6769" s="54">
        <f>_xlfn.XLOOKUP(M6769,Market!A:A,Market!F:F,0)</f>
        <v>8.8999999999999996E-2</v>
      </c>
      <c r="X6769" s="55">
        <f t="shared" si="842"/>
        <v>0.21235499999999999</v>
      </c>
      <c r="Y6769" s="55">
        <f t="shared" si="843"/>
        <v>4.9584999999999999</v>
      </c>
      <c r="Z6769" s="54">
        <f t="shared" si="844"/>
        <v>0.70050151868333688</v>
      </c>
      <c r="AA6769" s="49" t="str">
        <f t="shared" ca="1" si="845"/>
        <v>N</v>
      </c>
      <c r="AB6769" s="49">
        <f t="shared" ca="1" si="846"/>
        <v>5</v>
      </c>
      <c r="AC6769" s="49" t="str">
        <f t="shared" ca="1" si="847"/>
        <v>N</v>
      </c>
    </row>
    <row r="6770" spans="1:29" x14ac:dyDescent="0.25">
      <c r="A6770">
        <v>5067</v>
      </c>
      <c r="B6770" s="9">
        <v>43574</v>
      </c>
      <c r="C6770" s="50" t="str">
        <f t="shared" si="840"/>
        <v>N</v>
      </c>
      <c r="D6770" s="52">
        <f>_xlfn.XLOOKUP(B6770,Cal_Date!B:B,Cal_Date!A:A,0)</f>
        <v>3</v>
      </c>
      <c r="E6770">
        <v>2019</v>
      </c>
      <c r="F6770" t="s">
        <v>125</v>
      </c>
      <c r="G6770" t="s">
        <v>129</v>
      </c>
      <c r="H6770" t="s">
        <v>11</v>
      </c>
      <c r="I6770" t="s">
        <v>11</v>
      </c>
      <c r="J6770" t="s">
        <v>15</v>
      </c>
      <c r="K6770" t="s">
        <v>42</v>
      </c>
      <c r="L6770">
        <v>2</v>
      </c>
      <c r="M6770">
        <v>1008</v>
      </c>
      <c r="O6770" t="s">
        <v>28</v>
      </c>
      <c r="R6770" t="s">
        <v>44</v>
      </c>
      <c r="S6770" s="49" t="str">
        <f t="shared" si="841"/>
        <v>Card</v>
      </c>
      <c r="T6770" s="3">
        <v>0.03</v>
      </c>
      <c r="U6770" s="2">
        <v>5.4450000000000003</v>
      </c>
      <c r="V6770" s="2">
        <v>1.74</v>
      </c>
      <c r="W6770" s="54">
        <f>_xlfn.XLOOKUP(M6770,Market!A:A,Market!F:F,0)</f>
        <v>8.8999999999999996E-2</v>
      </c>
      <c r="X6770" s="55">
        <f t="shared" si="842"/>
        <v>0.16335</v>
      </c>
      <c r="Y6770" s="55">
        <f t="shared" si="843"/>
        <v>3.7050000000000001</v>
      </c>
      <c r="Z6770" s="54">
        <f t="shared" si="844"/>
        <v>0.68044077134986225</v>
      </c>
      <c r="AA6770" s="49" t="str">
        <f t="shared" ca="1" si="845"/>
        <v>N</v>
      </c>
      <c r="AB6770" s="49">
        <f t="shared" ca="1" si="846"/>
        <v>5</v>
      </c>
      <c r="AC6770" s="49" t="str">
        <f t="shared" ca="1" si="847"/>
        <v>N</v>
      </c>
    </row>
    <row r="6771" spans="1:29" x14ac:dyDescent="0.25">
      <c r="A6771">
        <v>5068</v>
      </c>
      <c r="B6771" s="9">
        <v>43574</v>
      </c>
      <c r="C6771" s="50" t="str">
        <f t="shared" si="840"/>
        <v>N</v>
      </c>
      <c r="D6771" s="52">
        <f>_xlfn.XLOOKUP(B6771,Cal_Date!B:B,Cal_Date!A:A,0)</f>
        <v>3</v>
      </c>
      <c r="E6771">
        <v>2019</v>
      </c>
      <c r="F6771" t="s">
        <v>125</v>
      </c>
      <c r="G6771" t="s">
        <v>129</v>
      </c>
      <c r="H6771" t="s">
        <v>48</v>
      </c>
      <c r="I6771" t="s">
        <v>18</v>
      </c>
      <c r="J6771" t="s">
        <v>10</v>
      </c>
      <c r="K6771" t="s">
        <v>43</v>
      </c>
      <c r="L6771">
        <v>1</v>
      </c>
      <c r="M6771">
        <v>1004</v>
      </c>
      <c r="O6771" t="s">
        <v>28</v>
      </c>
      <c r="R6771" t="s">
        <v>44</v>
      </c>
      <c r="S6771" s="49" t="str">
        <f t="shared" si="841"/>
        <v>Card</v>
      </c>
      <c r="T6771" s="3">
        <v>0.03</v>
      </c>
      <c r="U6771" s="2">
        <v>7.42</v>
      </c>
      <c r="V6771" s="2">
        <v>1.46</v>
      </c>
      <c r="W6771" s="54">
        <f>_xlfn.XLOOKUP(M6771,Market!A:A,Market!F:F,0)</f>
        <v>0.06</v>
      </c>
      <c r="X6771" s="55">
        <f t="shared" si="842"/>
        <v>0.22259999999999999</v>
      </c>
      <c r="Y6771" s="55">
        <f t="shared" si="843"/>
        <v>5.96</v>
      </c>
      <c r="Z6771" s="54">
        <f t="shared" si="844"/>
        <v>0.80323450134770891</v>
      </c>
      <c r="AA6771" s="49" t="str">
        <f t="shared" ca="1" si="845"/>
        <v>N</v>
      </c>
      <c r="AB6771" s="49">
        <f t="shared" ca="1" si="846"/>
        <v>5</v>
      </c>
      <c r="AC6771" s="49" t="str">
        <f t="shared" ca="1" si="847"/>
        <v>N</v>
      </c>
    </row>
    <row r="6772" spans="1:29" x14ac:dyDescent="0.25">
      <c r="A6772">
        <v>5069</v>
      </c>
      <c r="B6772" s="9">
        <v>43574</v>
      </c>
      <c r="C6772" s="50" t="str">
        <f t="shared" si="840"/>
        <v>N</v>
      </c>
      <c r="D6772" s="52">
        <f>_xlfn.XLOOKUP(B6772,Cal_Date!B:B,Cal_Date!A:A,0)</f>
        <v>3</v>
      </c>
      <c r="E6772">
        <v>2019</v>
      </c>
      <c r="F6772" t="s">
        <v>125</v>
      </c>
      <c r="G6772" t="s">
        <v>129</v>
      </c>
      <c r="H6772" t="s">
        <v>48</v>
      </c>
      <c r="I6772" t="s">
        <v>18</v>
      </c>
      <c r="J6772" t="s">
        <v>10</v>
      </c>
      <c r="K6772" t="s">
        <v>43</v>
      </c>
      <c r="L6772">
        <v>2</v>
      </c>
      <c r="M6772">
        <v>1003</v>
      </c>
      <c r="O6772" t="s">
        <v>25</v>
      </c>
      <c r="R6772" t="s">
        <v>44</v>
      </c>
      <c r="S6772" s="49" t="str">
        <f t="shared" si="841"/>
        <v>Card</v>
      </c>
      <c r="T6772" s="3">
        <v>0.03</v>
      </c>
      <c r="U6772" s="2">
        <v>14.84</v>
      </c>
      <c r="V6772" s="2">
        <v>2.92</v>
      </c>
      <c r="W6772" s="54">
        <f>_xlfn.XLOOKUP(M6772,Market!A:A,Market!F:F,0)</f>
        <v>0.06</v>
      </c>
      <c r="X6772" s="55">
        <f t="shared" si="842"/>
        <v>0.44519999999999998</v>
      </c>
      <c r="Y6772" s="55">
        <f t="shared" si="843"/>
        <v>11.92</v>
      </c>
      <c r="Z6772" s="54">
        <f t="shared" si="844"/>
        <v>0.80323450134770891</v>
      </c>
      <c r="AA6772" s="49" t="str">
        <f t="shared" ca="1" si="845"/>
        <v>N</v>
      </c>
      <c r="AB6772" s="49">
        <f t="shared" ca="1" si="846"/>
        <v>5</v>
      </c>
      <c r="AC6772" s="49" t="str">
        <f t="shared" ca="1" si="847"/>
        <v>N</v>
      </c>
    </row>
    <row r="6773" spans="1:29" x14ac:dyDescent="0.25">
      <c r="A6773">
        <v>5070</v>
      </c>
      <c r="B6773" s="9">
        <v>43574</v>
      </c>
      <c r="C6773" s="50" t="str">
        <f t="shared" si="840"/>
        <v>N</v>
      </c>
      <c r="D6773" s="52">
        <f>_xlfn.XLOOKUP(B6773,Cal_Date!B:B,Cal_Date!A:A,0)</f>
        <v>3</v>
      </c>
      <c r="E6773">
        <v>2019</v>
      </c>
      <c r="F6773" t="s">
        <v>125</v>
      </c>
      <c r="G6773" t="s">
        <v>129</v>
      </c>
      <c r="H6773" t="s">
        <v>11</v>
      </c>
      <c r="I6773" t="s">
        <v>11</v>
      </c>
      <c r="J6773" t="s">
        <v>15</v>
      </c>
      <c r="K6773" t="s">
        <v>42</v>
      </c>
      <c r="L6773">
        <v>1</v>
      </c>
      <c r="M6773">
        <v>1002</v>
      </c>
      <c r="O6773" t="s">
        <v>28</v>
      </c>
      <c r="R6773" t="s">
        <v>44</v>
      </c>
      <c r="S6773" s="49" t="str">
        <f t="shared" si="841"/>
        <v>Card</v>
      </c>
      <c r="T6773" s="3">
        <v>0.03</v>
      </c>
      <c r="U6773" s="2">
        <v>2.6500000000000004</v>
      </c>
      <c r="V6773" s="2">
        <v>0.87</v>
      </c>
      <c r="W6773" s="54">
        <f>_xlfn.XLOOKUP(M6773,Market!A:A,Market!F:F,0)</f>
        <v>0.06</v>
      </c>
      <c r="X6773" s="55">
        <f t="shared" si="842"/>
        <v>7.9500000000000001E-2</v>
      </c>
      <c r="Y6773" s="55">
        <f t="shared" si="843"/>
        <v>1.7800000000000002</v>
      </c>
      <c r="Z6773" s="54">
        <f t="shared" si="844"/>
        <v>0.67169811320754713</v>
      </c>
      <c r="AA6773" s="49" t="str">
        <f t="shared" ca="1" si="845"/>
        <v>N</v>
      </c>
      <c r="AB6773" s="49">
        <f t="shared" ca="1" si="846"/>
        <v>5</v>
      </c>
      <c r="AC6773" s="49" t="str">
        <f t="shared" ca="1" si="847"/>
        <v>N</v>
      </c>
    </row>
    <row r="6774" spans="1:29" x14ac:dyDescent="0.25">
      <c r="A6774">
        <v>5071</v>
      </c>
      <c r="B6774" s="9">
        <v>43574</v>
      </c>
      <c r="C6774" s="50" t="str">
        <f t="shared" si="840"/>
        <v>N</v>
      </c>
      <c r="D6774" s="52">
        <f>_xlfn.XLOOKUP(B6774,Cal_Date!B:B,Cal_Date!A:A,0)</f>
        <v>3</v>
      </c>
      <c r="E6774">
        <v>2019</v>
      </c>
      <c r="F6774" t="s">
        <v>125</v>
      </c>
      <c r="G6774" t="s">
        <v>129</v>
      </c>
      <c r="H6774" t="s">
        <v>11</v>
      </c>
      <c r="I6774" t="s">
        <v>11</v>
      </c>
      <c r="J6774" t="s">
        <v>15</v>
      </c>
      <c r="K6774" t="s">
        <v>42</v>
      </c>
      <c r="L6774">
        <v>2</v>
      </c>
      <c r="M6774">
        <v>1007</v>
      </c>
      <c r="O6774" t="s">
        <v>28</v>
      </c>
      <c r="R6774" t="s">
        <v>44</v>
      </c>
      <c r="S6774" s="49" t="str">
        <f t="shared" si="841"/>
        <v>Card</v>
      </c>
      <c r="T6774" s="3">
        <v>0.03</v>
      </c>
      <c r="U6774" s="2">
        <v>5.4450000000000003</v>
      </c>
      <c r="V6774" s="2">
        <v>1.74</v>
      </c>
      <c r="W6774" s="54">
        <f>_xlfn.XLOOKUP(M6774,Market!A:A,Market!F:F,0)</f>
        <v>8.8999999999999996E-2</v>
      </c>
      <c r="X6774" s="55">
        <f t="shared" si="842"/>
        <v>0.16335</v>
      </c>
      <c r="Y6774" s="55">
        <f t="shared" si="843"/>
        <v>3.7050000000000001</v>
      </c>
      <c r="Z6774" s="54">
        <f t="shared" si="844"/>
        <v>0.68044077134986225</v>
      </c>
      <c r="AA6774" s="49" t="str">
        <f t="shared" ca="1" si="845"/>
        <v>N</v>
      </c>
      <c r="AB6774" s="49">
        <f t="shared" ca="1" si="846"/>
        <v>5</v>
      </c>
      <c r="AC6774" s="49" t="str">
        <f t="shared" ca="1" si="847"/>
        <v>N</v>
      </c>
    </row>
    <row r="6775" spans="1:29" x14ac:dyDescent="0.25">
      <c r="A6775">
        <v>5072</v>
      </c>
      <c r="B6775" s="9">
        <v>43574</v>
      </c>
      <c r="C6775" s="50" t="str">
        <f t="shared" si="840"/>
        <v>N</v>
      </c>
      <c r="D6775" s="52">
        <f>_xlfn.XLOOKUP(B6775,Cal_Date!B:B,Cal_Date!A:A,0)</f>
        <v>3</v>
      </c>
      <c r="E6775">
        <v>2019</v>
      </c>
      <c r="F6775" t="s">
        <v>125</v>
      </c>
      <c r="G6775" t="s">
        <v>129</v>
      </c>
      <c r="H6775" t="s">
        <v>11</v>
      </c>
      <c r="I6775" t="s">
        <v>11</v>
      </c>
      <c r="J6775" t="s">
        <v>15</v>
      </c>
      <c r="K6775" t="s">
        <v>42</v>
      </c>
      <c r="L6775">
        <v>1</v>
      </c>
      <c r="M6775">
        <v>1008</v>
      </c>
      <c r="O6775" t="s">
        <v>28</v>
      </c>
      <c r="R6775" t="s">
        <v>44</v>
      </c>
      <c r="S6775" s="49" t="str">
        <f t="shared" si="841"/>
        <v>Card</v>
      </c>
      <c r="T6775" s="3">
        <v>0.03</v>
      </c>
      <c r="U6775" s="2">
        <v>2.7225000000000001</v>
      </c>
      <c r="V6775" s="2">
        <v>0.87</v>
      </c>
      <c r="W6775" s="54">
        <f>_xlfn.XLOOKUP(M6775,Market!A:A,Market!F:F,0)</f>
        <v>8.8999999999999996E-2</v>
      </c>
      <c r="X6775" s="55">
        <f t="shared" si="842"/>
        <v>8.1674999999999998E-2</v>
      </c>
      <c r="Y6775" s="55">
        <f t="shared" si="843"/>
        <v>1.8525</v>
      </c>
      <c r="Z6775" s="54">
        <f t="shared" si="844"/>
        <v>0.68044077134986225</v>
      </c>
      <c r="AA6775" s="49" t="str">
        <f t="shared" ca="1" si="845"/>
        <v>N</v>
      </c>
      <c r="AB6775" s="49">
        <f t="shared" ca="1" si="846"/>
        <v>5</v>
      </c>
      <c r="AC6775" s="49" t="str">
        <f t="shared" ca="1" si="847"/>
        <v>N</v>
      </c>
    </row>
    <row r="6776" spans="1:29" x14ac:dyDescent="0.25">
      <c r="A6776">
        <v>5073</v>
      </c>
      <c r="B6776" s="9">
        <v>43574</v>
      </c>
      <c r="C6776" s="50" t="str">
        <f t="shared" si="840"/>
        <v>N</v>
      </c>
      <c r="D6776" s="52">
        <f>_xlfn.XLOOKUP(B6776,Cal_Date!B:B,Cal_Date!A:A,0)</f>
        <v>3</v>
      </c>
      <c r="E6776">
        <v>2019</v>
      </c>
      <c r="F6776" t="s">
        <v>125</v>
      </c>
      <c r="G6776" t="s">
        <v>129</v>
      </c>
      <c r="H6776" t="s">
        <v>11</v>
      </c>
      <c r="I6776" t="s">
        <v>11</v>
      </c>
      <c r="J6776" t="s">
        <v>15</v>
      </c>
      <c r="K6776" t="s">
        <v>42</v>
      </c>
      <c r="L6776">
        <v>1</v>
      </c>
      <c r="M6776">
        <v>1008</v>
      </c>
      <c r="O6776" t="s">
        <v>28</v>
      </c>
      <c r="R6776" t="s">
        <v>44</v>
      </c>
      <c r="S6776" s="49" t="str">
        <f t="shared" si="841"/>
        <v>Card</v>
      </c>
      <c r="T6776" s="3">
        <v>0.03</v>
      </c>
      <c r="U6776" s="2">
        <v>2.7225000000000001</v>
      </c>
      <c r="V6776" s="2">
        <v>0.87</v>
      </c>
      <c r="W6776" s="54">
        <f>_xlfn.XLOOKUP(M6776,Market!A:A,Market!F:F,0)</f>
        <v>8.8999999999999996E-2</v>
      </c>
      <c r="X6776" s="55">
        <f t="shared" si="842"/>
        <v>8.1674999999999998E-2</v>
      </c>
      <c r="Y6776" s="55">
        <f t="shared" si="843"/>
        <v>1.8525</v>
      </c>
      <c r="Z6776" s="54">
        <f t="shared" si="844"/>
        <v>0.68044077134986225</v>
      </c>
      <c r="AA6776" s="49" t="str">
        <f t="shared" ca="1" si="845"/>
        <v>N</v>
      </c>
      <c r="AB6776" s="49">
        <f t="shared" ca="1" si="846"/>
        <v>5</v>
      </c>
      <c r="AC6776" s="49" t="str">
        <f t="shared" ca="1" si="847"/>
        <v>N</v>
      </c>
    </row>
    <row r="6777" spans="1:29" x14ac:dyDescent="0.25">
      <c r="A6777">
        <v>5074</v>
      </c>
      <c r="B6777" s="9">
        <v>43575</v>
      </c>
      <c r="C6777" s="50" t="str">
        <f t="shared" si="840"/>
        <v>N</v>
      </c>
      <c r="D6777" s="52">
        <f>_xlfn.XLOOKUP(B6777,Cal_Date!B:B,Cal_Date!A:A,0)</f>
        <v>3</v>
      </c>
      <c r="E6777">
        <v>2019</v>
      </c>
      <c r="F6777" t="s">
        <v>126</v>
      </c>
      <c r="G6777" t="s">
        <v>130</v>
      </c>
      <c r="H6777" t="s">
        <v>11</v>
      </c>
      <c r="I6777" t="s">
        <v>13</v>
      </c>
      <c r="J6777" t="s">
        <v>15</v>
      </c>
      <c r="K6777" t="s">
        <v>42</v>
      </c>
      <c r="L6777">
        <v>1</v>
      </c>
      <c r="M6777">
        <v>1000</v>
      </c>
      <c r="O6777" t="s">
        <v>25</v>
      </c>
      <c r="R6777" t="s">
        <v>44</v>
      </c>
      <c r="S6777" s="49" t="str">
        <f t="shared" si="841"/>
        <v>Card</v>
      </c>
      <c r="T6777" s="3">
        <v>0.03</v>
      </c>
      <c r="U6777" s="2">
        <v>2.7</v>
      </c>
      <c r="V6777" s="2">
        <v>1.42</v>
      </c>
      <c r="W6777" s="54">
        <f>_xlfn.XLOOKUP(M6777,Market!A:A,Market!F:F,0)</f>
        <v>0.08</v>
      </c>
      <c r="X6777" s="55">
        <f t="shared" si="842"/>
        <v>8.1000000000000003E-2</v>
      </c>
      <c r="Y6777" s="55">
        <f t="shared" si="843"/>
        <v>1.2800000000000002</v>
      </c>
      <c r="Z6777" s="54">
        <f t="shared" si="844"/>
        <v>0.47407407407407415</v>
      </c>
      <c r="AA6777" s="49" t="str">
        <f t="shared" ca="1" si="845"/>
        <v>N</v>
      </c>
      <c r="AB6777" s="49">
        <f t="shared" ca="1" si="846"/>
        <v>5</v>
      </c>
      <c r="AC6777" s="49" t="str">
        <f t="shared" ca="1" si="847"/>
        <v>N</v>
      </c>
    </row>
    <row r="6778" spans="1:29" x14ac:dyDescent="0.25">
      <c r="A6778">
        <v>5075</v>
      </c>
      <c r="B6778" s="9">
        <v>43575</v>
      </c>
      <c r="C6778" s="50" t="str">
        <f t="shared" si="840"/>
        <v>N</v>
      </c>
      <c r="D6778" s="52">
        <f>_xlfn.XLOOKUP(B6778,Cal_Date!B:B,Cal_Date!A:A,0)</f>
        <v>3</v>
      </c>
      <c r="E6778">
        <v>2019</v>
      </c>
      <c r="F6778" t="s">
        <v>126</v>
      </c>
      <c r="G6778" t="s">
        <v>130</v>
      </c>
      <c r="H6778" t="s">
        <v>48</v>
      </c>
      <c r="I6778" t="s">
        <v>18</v>
      </c>
      <c r="J6778" t="s">
        <v>10</v>
      </c>
      <c r="K6778" t="s">
        <v>43</v>
      </c>
      <c r="L6778">
        <v>1</v>
      </c>
      <c r="M6778">
        <v>1000</v>
      </c>
      <c r="O6778" t="s">
        <v>25</v>
      </c>
      <c r="R6778" t="s">
        <v>44</v>
      </c>
      <c r="S6778" s="49" t="str">
        <f t="shared" si="841"/>
        <v>Card</v>
      </c>
      <c r="T6778" s="3">
        <v>0.03</v>
      </c>
      <c r="U6778" s="2">
        <v>7.5600000000000005</v>
      </c>
      <c r="V6778" s="2">
        <v>1.46</v>
      </c>
      <c r="W6778" s="54">
        <f>_xlfn.XLOOKUP(M6778,Market!A:A,Market!F:F,0)</f>
        <v>0.08</v>
      </c>
      <c r="X6778" s="55">
        <f t="shared" si="842"/>
        <v>0.2268</v>
      </c>
      <c r="Y6778" s="55">
        <f t="shared" si="843"/>
        <v>6.1000000000000005</v>
      </c>
      <c r="Z6778" s="54">
        <f t="shared" si="844"/>
        <v>0.80687830687830686</v>
      </c>
      <c r="AA6778" s="49" t="str">
        <f t="shared" ca="1" si="845"/>
        <v>N</v>
      </c>
      <c r="AB6778" s="49">
        <f t="shared" ca="1" si="846"/>
        <v>5</v>
      </c>
      <c r="AC6778" s="49" t="str">
        <f t="shared" ca="1" si="847"/>
        <v>N</v>
      </c>
    </row>
    <row r="6779" spans="1:29" x14ac:dyDescent="0.25">
      <c r="A6779">
        <v>5076</v>
      </c>
      <c r="B6779" s="9">
        <v>43575</v>
      </c>
      <c r="C6779" s="50" t="str">
        <f t="shared" si="840"/>
        <v>N</v>
      </c>
      <c r="D6779" s="52">
        <f>_xlfn.XLOOKUP(B6779,Cal_Date!B:B,Cal_Date!A:A,0)</f>
        <v>3</v>
      </c>
      <c r="E6779">
        <v>2019</v>
      </c>
      <c r="F6779" t="s">
        <v>126</v>
      </c>
      <c r="G6779" t="s">
        <v>130</v>
      </c>
      <c r="H6779" t="s">
        <v>14</v>
      </c>
      <c r="I6779" t="s">
        <v>18</v>
      </c>
      <c r="J6779" t="s">
        <v>15</v>
      </c>
      <c r="K6779" t="s">
        <v>43</v>
      </c>
      <c r="L6779">
        <v>2</v>
      </c>
      <c r="M6779">
        <v>1000</v>
      </c>
      <c r="O6779" t="s">
        <v>25</v>
      </c>
      <c r="R6779" t="s">
        <v>44</v>
      </c>
      <c r="S6779" s="49" t="str">
        <f t="shared" si="841"/>
        <v>Card</v>
      </c>
      <c r="T6779" s="3">
        <v>0.03</v>
      </c>
      <c r="U6779" s="2">
        <v>14.040000000000001</v>
      </c>
      <c r="V6779" s="2">
        <v>4.2</v>
      </c>
      <c r="W6779" s="54">
        <f>_xlfn.XLOOKUP(M6779,Market!A:A,Market!F:F,0)</f>
        <v>0.08</v>
      </c>
      <c r="X6779" s="55">
        <f t="shared" si="842"/>
        <v>0.42120000000000002</v>
      </c>
      <c r="Y6779" s="55">
        <f t="shared" si="843"/>
        <v>9.84</v>
      </c>
      <c r="Z6779" s="54">
        <f t="shared" si="844"/>
        <v>0.70085470085470081</v>
      </c>
      <c r="AA6779" s="49" t="str">
        <f t="shared" ca="1" si="845"/>
        <v>N</v>
      </c>
      <c r="AB6779" s="49">
        <f t="shared" ca="1" si="846"/>
        <v>5</v>
      </c>
      <c r="AC6779" s="49" t="str">
        <f t="shared" ca="1" si="847"/>
        <v>N</v>
      </c>
    </row>
    <row r="6780" spans="1:29" x14ac:dyDescent="0.25">
      <c r="A6780">
        <v>5077</v>
      </c>
      <c r="B6780" s="9">
        <v>43575</v>
      </c>
      <c r="C6780" s="50" t="str">
        <f t="shared" si="840"/>
        <v>N</v>
      </c>
      <c r="D6780" s="52">
        <f>_xlfn.XLOOKUP(B6780,Cal_Date!B:B,Cal_Date!A:A,0)</f>
        <v>3</v>
      </c>
      <c r="E6780">
        <v>2019</v>
      </c>
      <c r="F6780" t="s">
        <v>126</v>
      </c>
      <c r="G6780" t="s">
        <v>130</v>
      </c>
      <c r="H6780" t="s">
        <v>11</v>
      </c>
      <c r="I6780" t="s">
        <v>13</v>
      </c>
      <c r="J6780" t="s">
        <v>15</v>
      </c>
      <c r="K6780" t="s">
        <v>42</v>
      </c>
      <c r="L6780">
        <v>1</v>
      </c>
      <c r="M6780">
        <v>1001</v>
      </c>
      <c r="O6780" t="s">
        <v>25</v>
      </c>
      <c r="R6780" t="s">
        <v>44</v>
      </c>
      <c r="S6780" s="49" t="str">
        <f t="shared" si="841"/>
        <v>Card</v>
      </c>
      <c r="T6780" s="3">
        <v>0.03</v>
      </c>
      <c r="U6780" s="2">
        <v>2.6500000000000004</v>
      </c>
      <c r="V6780" s="2">
        <v>1.42</v>
      </c>
      <c r="W6780" s="54">
        <f>_xlfn.XLOOKUP(M6780,Market!A:A,Market!F:F,0)</f>
        <v>0.06</v>
      </c>
      <c r="X6780" s="55">
        <f t="shared" si="842"/>
        <v>7.9500000000000001E-2</v>
      </c>
      <c r="Y6780" s="55">
        <f t="shared" si="843"/>
        <v>1.2300000000000004</v>
      </c>
      <c r="Z6780" s="54">
        <f t="shared" si="844"/>
        <v>0.46415094339622653</v>
      </c>
      <c r="AA6780" s="49" t="str">
        <f t="shared" ca="1" si="845"/>
        <v>N</v>
      </c>
      <c r="AB6780" s="49">
        <f t="shared" ca="1" si="846"/>
        <v>5</v>
      </c>
      <c r="AC6780" s="49" t="str">
        <f t="shared" ca="1" si="847"/>
        <v>N</v>
      </c>
    </row>
    <row r="6781" spans="1:29" x14ac:dyDescent="0.25">
      <c r="A6781">
        <v>5078</v>
      </c>
      <c r="B6781" s="9">
        <v>43575</v>
      </c>
      <c r="C6781" s="50" t="str">
        <f t="shared" si="840"/>
        <v>N</v>
      </c>
      <c r="D6781" s="52">
        <f>_xlfn.XLOOKUP(B6781,Cal_Date!B:B,Cal_Date!A:A,0)</f>
        <v>3</v>
      </c>
      <c r="E6781">
        <v>2019</v>
      </c>
      <c r="F6781" t="s">
        <v>126</v>
      </c>
      <c r="G6781" t="s">
        <v>130</v>
      </c>
      <c r="H6781" t="s">
        <v>11</v>
      </c>
      <c r="I6781" t="s">
        <v>11</v>
      </c>
      <c r="J6781" t="s">
        <v>15</v>
      </c>
      <c r="K6781" t="s">
        <v>42</v>
      </c>
      <c r="L6781">
        <v>1</v>
      </c>
      <c r="M6781">
        <v>1000</v>
      </c>
      <c r="O6781" t="s">
        <v>25</v>
      </c>
      <c r="R6781" t="s">
        <v>44</v>
      </c>
      <c r="S6781" s="49" t="str">
        <f t="shared" si="841"/>
        <v>Card</v>
      </c>
      <c r="T6781" s="3">
        <v>0.03</v>
      </c>
      <c r="U6781" s="2">
        <v>2.7</v>
      </c>
      <c r="V6781" s="2">
        <v>0.87</v>
      </c>
      <c r="W6781" s="54">
        <f>_xlfn.XLOOKUP(M6781,Market!A:A,Market!F:F,0)</f>
        <v>0.08</v>
      </c>
      <c r="X6781" s="55">
        <f t="shared" si="842"/>
        <v>8.1000000000000003E-2</v>
      </c>
      <c r="Y6781" s="55">
        <f t="shared" si="843"/>
        <v>1.83</v>
      </c>
      <c r="Z6781" s="54">
        <f t="shared" si="844"/>
        <v>0.67777777777777781</v>
      </c>
      <c r="AA6781" s="49" t="str">
        <f t="shared" ca="1" si="845"/>
        <v>N</v>
      </c>
      <c r="AB6781" s="49">
        <f t="shared" ca="1" si="846"/>
        <v>5</v>
      </c>
      <c r="AC6781" s="49" t="str">
        <f t="shared" ca="1" si="847"/>
        <v>N</v>
      </c>
    </row>
    <row r="6782" spans="1:29" x14ac:dyDescent="0.25">
      <c r="A6782">
        <v>5079</v>
      </c>
      <c r="B6782" s="9">
        <v>43575</v>
      </c>
      <c r="C6782" s="50" t="str">
        <f t="shared" si="840"/>
        <v>N</v>
      </c>
      <c r="D6782" s="52">
        <f>_xlfn.XLOOKUP(B6782,Cal_Date!B:B,Cal_Date!A:A,0)</f>
        <v>3</v>
      </c>
      <c r="E6782">
        <v>2019</v>
      </c>
      <c r="F6782" t="s">
        <v>126</v>
      </c>
      <c r="G6782" t="s">
        <v>130</v>
      </c>
      <c r="H6782" t="s">
        <v>11</v>
      </c>
      <c r="I6782" t="s">
        <v>11</v>
      </c>
      <c r="J6782" t="s">
        <v>15</v>
      </c>
      <c r="K6782" t="s">
        <v>42</v>
      </c>
      <c r="L6782">
        <v>1</v>
      </c>
      <c r="M6782">
        <v>1000</v>
      </c>
      <c r="O6782" t="s">
        <v>25</v>
      </c>
      <c r="R6782" t="s">
        <v>44</v>
      </c>
      <c r="S6782" s="49" t="str">
        <f t="shared" si="841"/>
        <v>Card</v>
      </c>
      <c r="T6782" s="3">
        <v>0.03</v>
      </c>
      <c r="U6782" s="2">
        <v>2.7</v>
      </c>
      <c r="V6782" s="2">
        <v>0.87</v>
      </c>
      <c r="W6782" s="54">
        <f>_xlfn.XLOOKUP(M6782,Market!A:A,Market!F:F,0)</f>
        <v>0.08</v>
      </c>
      <c r="X6782" s="55">
        <f t="shared" si="842"/>
        <v>8.1000000000000003E-2</v>
      </c>
      <c r="Y6782" s="55">
        <f t="shared" si="843"/>
        <v>1.83</v>
      </c>
      <c r="Z6782" s="54">
        <f t="shared" si="844"/>
        <v>0.67777777777777781</v>
      </c>
      <c r="AA6782" s="49" t="str">
        <f t="shared" ca="1" si="845"/>
        <v>N</v>
      </c>
      <c r="AB6782" s="49">
        <f t="shared" ca="1" si="846"/>
        <v>5</v>
      </c>
      <c r="AC6782" s="49" t="str">
        <f t="shared" ca="1" si="847"/>
        <v>N</v>
      </c>
    </row>
    <row r="6783" spans="1:29" x14ac:dyDescent="0.25">
      <c r="A6783">
        <v>5080</v>
      </c>
      <c r="B6783" s="9">
        <v>43575</v>
      </c>
      <c r="C6783" s="50" t="str">
        <f t="shared" si="840"/>
        <v>N</v>
      </c>
      <c r="D6783" s="52">
        <f>_xlfn.XLOOKUP(B6783,Cal_Date!B:B,Cal_Date!A:A,0)</f>
        <v>3</v>
      </c>
      <c r="E6783">
        <v>2019</v>
      </c>
      <c r="F6783" t="s">
        <v>126</v>
      </c>
      <c r="G6783" t="s">
        <v>130</v>
      </c>
      <c r="H6783" t="s">
        <v>11</v>
      </c>
      <c r="I6783" t="s">
        <v>11</v>
      </c>
      <c r="J6783" t="s">
        <v>15</v>
      </c>
      <c r="K6783" t="s">
        <v>42</v>
      </c>
      <c r="L6783">
        <v>1</v>
      </c>
      <c r="M6783">
        <v>1004</v>
      </c>
      <c r="O6783" t="s">
        <v>28</v>
      </c>
      <c r="R6783" t="s">
        <v>44</v>
      </c>
      <c r="S6783" s="49" t="str">
        <f t="shared" si="841"/>
        <v>Card</v>
      </c>
      <c r="T6783" s="3">
        <v>0.03</v>
      </c>
      <c r="U6783" s="2">
        <v>2.6500000000000004</v>
      </c>
      <c r="V6783" s="2">
        <v>0.87</v>
      </c>
      <c r="W6783" s="54">
        <f>_xlfn.XLOOKUP(M6783,Market!A:A,Market!F:F,0)</f>
        <v>0.06</v>
      </c>
      <c r="X6783" s="55">
        <f t="shared" si="842"/>
        <v>7.9500000000000001E-2</v>
      </c>
      <c r="Y6783" s="55">
        <f t="shared" si="843"/>
        <v>1.7800000000000002</v>
      </c>
      <c r="Z6783" s="54">
        <f t="shared" si="844"/>
        <v>0.67169811320754713</v>
      </c>
      <c r="AA6783" s="49" t="str">
        <f t="shared" ca="1" si="845"/>
        <v>N</v>
      </c>
      <c r="AB6783" s="49">
        <f t="shared" ca="1" si="846"/>
        <v>5</v>
      </c>
      <c r="AC6783" s="49" t="str">
        <f t="shared" ca="1" si="847"/>
        <v>N</v>
      </c>
    </row>
    <row r="6784" spans="1:29" x14ac:dyDescent="0.25">
      <c r="A6784">
        <v>5081</v>
      </c>
      <c r="B6784" s="9">
        <v>43575</v>
      </c>
      <c r="C6784" s="50" t="str">
        <f t="shared" si="840"/>
        <v>N</v>
      </c>
      <c r="D6784" s="52">
        <f>_xlfn.XLOOKUP(B6784,Cal_Date!B:B,Cal_Date!A:A,0)</f>
        <v>3</v>
      </c>
      <c r="E6784">
        <v>2019</v>
      </c>
      <c r="F6784" t="s">
        <v>126</v>
      </c>
      <c r="G6784" t="s">
        <v>130</v>
      </c>
      <c r="H6784" t="s">
        <v>11</v>
      </c>
      <c r="I6784" t="s">
        <v>11</v>
      </c>
      <c r="J6784" t="s">
        <v>15</v>
      </c>
      <c r="K6784" t="s">
        <v>42</v>
      </c>
      <c r="L6784">
        <v>1</v>
      </c>
      <c r="M6784">
        <v>1005</v>
      </c>
      <c r="O6784" t="s">
        <v>25</v>
      </c>
      <c r="R6784" t="s">
        <v>44</v>
      </c>
      <c r="S6784" s="49" t="str">
        <f t="shared" si="841"/>
        <v>Card</v>
      </c>
      <c r="T6784" s="3">
        <v>0.03</v>
      </c>
      <c r="U6784" s="2">
        <v>2.7225000000000001</v>
      </c>
      <c r="V6784" s="2">
        <v>0.87</v>
      </c>
      <c r="W6784" s="54">
        <f>_xlfn.XLOOKUP(M6784,Market!A:A,Market!F:F,0)</f>
        <v>8.8999999999999996E-2</v>
      </c>
      <c r="X6784" s="55">
        <f t="shared" si="842"/>
        <v>8.1674999999999998E-2</v>
      </c>
      <c r="Y6784" s="55">
        <f t="shared" si="843"/>
        <v>1.8525</v>
      </c>
      <c r="Z6784" s="54">
        <f t="shared" si="844"/>
        <v>0.68044077134986225</v>
      </c>
      <c r="AA6784" s="49" t="str">
        <f t="shared" ca="1" si="845"/>
        <v>N</v>
      </c>
      <c r="AB6784" s="49">
        <f t="shared" ca="1" si="846"/>
        <v>5</v>
      </c>
      <c r="AC6784" s="49" t="str">
        <f t="shared" ca="1" si="847"/>
        <v>N</v>
      </c>
    </row>
    <row r="6785" spans="1:29" x14ac:dyDescent="0.25">
      <c r="A6785">
        <v>5082</v>
      </c>
      <c r="B6785" s="9">
        <v>43575</v>
      </c>
      <c r="C6785" s="50" t="str">
        <f t="shared" si="840"/>
        <v>N</v>
      </c>
      <c r="D6785" s="52">
        <f>_xlfn.XLOOKUP(B6785,Cal_Date!B:B,Cal_Date!A:A,0)</f>
        <v>3</v>
      </c>
      <c r="E6785">
        <v>2019</v>
      </c>
      <c r="F6785" t="s">
        <v>126</v>
      </c>
      <c r="G6785" t="s">
        <v>130</v>
      </c>
      <c r="H6785" t="s">
        <v>48</v>
      </c>
      <c r="I6785" t="s">
        <v>18</v>
      </c>
      <c r="J6785" t="s">
        <v>10</v>
      </c>
      <c r="K6785" t="s">
        <v>43</v>
      </c>
      <c r="L6785">
        <v>2</v>
      </c>
      <c r="M6785">
        <v>1000</v>
      </c>
      <c r="O6785" t="s">
        <v>25</v>
      </c>
      <c r="R6785" t="s">
        <v>44</v>
      </c>
      <c r="S6785" s="49" t="str">
        <f t="shared" si="841"/>
        <v>Card</v>
      </c>
      <c r="T6785" s="3">
        <v>0.03</v>
      </c>
      <c r="U6785" s="2">
        <v>15.120000000000001</v>
      </c>
      <c r="V6785" s="2">
        <v>2.92</v>
      </c>
      <c r="W6785" s="54">
        <f>_xlfn.XLOOKUP(M6785,Market!A:A,Market!F:F,0)</f>
        <v>0.08</v>
      </c>
      <c r="X6785" s="55">
        <f t="shared" si="842"/>
        <v>0.4536</v>
      </c>
      <c r="Y6785" s="55">
        <f t="shared" si="843"/>
        <v>12.200000000000001</v>
      </c>
      <c r="Z6785" s="54">
        <f t="shared" si="844"/>
        <v>0.80687830687830686</v>
      </c>
      <c r="AA6785" s="49" t="str">
        <f t="shared" ca="1" si="845"/>
        <v>N</v>
      </c>
      <c r="AB6785" s="49">
        <f t="shared" ca="1" si="846"/>
        <v>5</v>
      </c>
      <c r="AC6785" s="49" t="str">
        <f t="shared" ca="1" si="847"/>
        <v>N</v>
      </c>
    </row>
    <row r="6786" spans="1:29" x14ac:dyDescent="0.25">
      <c r="A6786">
        <v>5083</v>
      </c>
      <c r="B6786" s="9">
        <v>43575</v>
      </c>
      <c r="C6786" s="50" t="str">
        <f t="shared" si="840"/>
        <v>N</v>
      </c>
      <c r="D6786" s="52">
        <f>_xlfn.XLOOKUP(B6786,Cal_Date!B:B,Cal_Date!A:A,0)</f>
        <v>3</v>
      </c>
      <c r="E6786">
        <v>2019</v>
      </c>
      <c r="F6786" t="s">
        <v>126</v>
      </c>
      <c r="G6786" t="s">
        <v>130</v>
      </c>
      <c r="H6786" t="s">
        <v>11</v>
      </c>
      <c r="I6786" t="s">
        <v>13</v>
      </c>
      <c r="J6786" t="s">
        <v>15</v>
      </c>
      <c r="K6786" t="s">
        <v>42</v>
      </c>
      <c r="L6786">
        <v>2</v>
      </c>
      <c r="M6786">
        <v>1006</v>
      </c>
      <c r="O6786" t="s">
        <v>28</v>
      </c>
      <c r="R6786" t="s">
        <v>44</v>
      </c>
      <c r="S6786" s="49" t="str">
        <f t="shared" si="841"/>
        <v>Card</v>
      </c>
      <c r="T6786" s="3">
        <v>0.03</v>
      </c>
      <c r="U6786" s="2">
        <v>5.4450000000000003</v>
      </c>
      <c r="V6786" s="2">
        <v>2.84</v>
      </c>
      <c r="W6786" s="54">
        <f>_xlfn.XLOOKUP(M6786,Market!A:A,Market!F:F,0)</f>
        <v>8.8999999999999996E-2</v>
      </c>
      <c r="X6786" s="55">
        <f t="shared" si="842"/>
        <v>0.16335</v>
      </c>
      <c r="Y6786" s="55">
        <f t="shared" si="843"/>
        <v>2.6050000000000004</v>
      </c>
      <c r="Z6786" s="54">
        <f t="shared" si="844"/>
        <v>0.47842056932966032</v>
      </c>
      <c r="AA6786" s="49" t="str">
        <f t="shared" ca="1" si="845"/>
        <v>N</v>
      </c>
      <c r="AB6786" s="49">
        <f t="shared" ca="1" si="846"/>
        <v>5</v>
      </c>
      <c r="AC6786" s="49" t="str">
        <f t="shared" ca="1" si="847"/>
        <v>N</v>
      </c>
    </row>
    <row r="6787" spans="1:29" x14ac:dyDescent="0.25">
      <c r="A6787">
        <v>5084</v>
      </c>
      <c r="B6787" s="9">
        <v>43575</v>
      </c>
      <c r="C6787" s="50" t="str">
        <f t="shared" ref="C6787:C6850" si="848">IF(OR(B6787="04/01/2018"+0,B6787="04/02/2018"+0),"Y","N")</f>
        <v>N</v>
      </c>
      <c r="D6787" s="52">
        <f>_xlfn.XLOOKUP(B6787,Cal_Date!B:B,Cal_Date!A:A,0)</f>
        <v>3</v>
      </c>
      <c r="E6787">
        <v>2019</v>
      </c>
      <c r="F6787" t="s">
        <v>126</v>
      </c>
      <c r="G6787" t="s">
        <v>130</v>
      </c>
      <c r="H6787" t="s">
        <v>48</v>
      </c>
      <c r="I6787" t="s">
        <v>18</v>
      </c>
      <c r="J6787" t="s">
        <v>10</v>
      </c>
      <c r="K6787" t="s">
        <v>43</v>
      </c>
      <c r="L6787">
        <v>1</v>
      </c>
      <c r="M6787">
        <v>1000</v>
      </c>
      <c r="O6787" t="s">
        <v>25</v>
      </c>
      <c r="R6787" t="s">
        <v>44</v>
      </c>
      <c r="S6787" s="49" t="str">
        <f t="shared" ref="S6787:S6850" si="849">IF(R6787="Cash","Cash","Card")</f>
        <v>Card</v>
      </c>
      <c r="T6787" s="3">
        <v>0.03</v>
      </c>
      <c r="U6787" s="2">
        <v>7.5600000000000005</v>
      </c>
      <c r="V6787" s="2">
        <v>1.46</v>
      </c>
      <c r="W6787" s="54">
        <f>_xlfn.XLOOKUP(M6787,Market!A:A,Market!F:F,0)</f>
        <v>0.08</v>
      </c>
      <c r="X6787" s="55">
        <f t="shared" ref="X6787:X6850" si="850">T6787*U6787</f>
        <v>0.2268</v>
      </c>
      <c r="Y6787" s="55">
        <f t="shared" ref="Y6787:Y6850" si="851">U6787-V6787</f>
        <v>6.1000000000000005</v>
      </c>
      <c r="Z6787" s="54">
        <f t="shared" ref="Z6787:Z6850" si="852">Y6787/U6787</f>
        <v>0.80687830687830686</v>
      </c>
      <c r="AA6787" s="49" t="str">
        <f t="shared" ref="AA6787:AA6850" ca="1" si="853">IF(DATEDIF(B6787,TODAY(),"y")&gt;5,"Y","N")</f>
        <v>N</v>
      </c>
      <c r="AB6787" s="49">
        <f t="shared" ref="AB6787:AB6850" ca="1" si="854">DATEDIF(B6787,TODAY(),"y")</f>
        <v>5</v>
      </c>
      <c r="AC6787" s="49" t="str">
        <f t="shared" ref="AC6787:AC6850" ca="1" si="855">IF(AB6787&gt;5,"Y","N")</f>
        <v>N</v>
      </c>
    </row>
    <row r="6788" spans="1:29" x14ac:dyDescent="0.25">
      <c r="A6788">
        <v>5085</v>
      </c>
      <c r="B6788" s="9">
        <v>43575</v>
      </c>
      <c r="C6788" s="50" t="str">
        <f t="shared" si="848"/>
        <v>N</v>
      </c>
      <c r="D6788" s="52">
        <f>_xlfn.XLOOKUP(B6788,Cal_Date!B:B,Cal_Date!A:A,0)</f>
        <v>3</v>
      </c>
      <c r="E6788">
        <v>2019</v>
      </c>
      <c r="F6788" t="s">
        <v>126</v>
      </c>
      <c r="G6788" t="s">
        <v>130</v>
      </c>
      <c r="H6788" t="s">
        <v>11</v>
      </c>
      <c r="I6788" t="s">
        <v>13</v>
      </c>
      <c r="J6788" t="s">
        <v>15</v>
      </c>
      <c r="K6788" t="s">
        <v>42</v>
      </c>
      <c r="L6788">
        <v>1</v>
      </c>
      <c r="M6788">
        <v>1001</v>
      </c>
      <c r="O6788" t="s">
        <v>25</v>
      </c>
      <c r="R6788" t="s">
        <v>44</v>
      </c>
      <c r="S6788" s="49" t="str">
        <f t="shared" si="849"/>
        <v>Card</v>
      </c>
      <c r="T6788" s="3">
        <v>0.03</v>
      </c>
      <c r="U6788" s="2">
        <v>2.6500000000000004</v>
      </c>
      <c r="V6788" s="2">
        <v>1.42</v>
      </c>
      <c r="W6788" s="54">
        <f>_xlfn.XLOOKUP(M6788,Market!A:A,Market!F:F,0)</f>
        <v>0.06</v>
      </c>
      <c r="X6788" s="55">
        <f t="shared" si="850"/>
        <v>7.9500000000000001E-2</v>
      </c>
      <c r="Y6788" s="55">
        <f t="shared" si="851"/>
        <v>1.2300000000000004</v>
      </c>
      <c r="Z6788" s="54">
        <f t="shared" si="852"/>
        <v>0.46415094339622653</v>
      </c>
      <c r="AA6788" s="49" t="str">
        <f t="shared" ca="1" si="853"/>
        <v>N</v>
      </c>
      <c r="AB6788" s="49">
        <f t="shared" ca="1" si="854"/>
        <v>5</v>
      </c>
      <c r="AC6788" s="49" t="str">
        <f t="shared" ca="1" si="855"/>
        <v>N</v>
      </c>
    </row>
    <row r="6789" spans="1:29" x14ac:dyDescent="0.25">
      <c r="A6789">
        <v>5086</v>
      </c>
      <c r="B6789" s="9">
        <v>43575</v>
      </c>
      <c r="C6789" s="50" t="str">
        <f t="shared" si="848"/>
        <v>N</v>
      </c>
      <c r="D6789" s="52">
        <f>_xlfn.XLOOKUP(B6789,Cal_Date!B:B,Cal_Date!A:A,0)</f>
        <v>3</v>
      </c>
      <c r="E6789">
        <v>2019</v>
      </c>
      <c r="F6789" t="s">
        <v>126</v>
      </c>
      <c r="G6789" t="s">
        <v>130</v>
      </c>
      <c r="H6789" t="s">
        <v>11</v>
      </c>
      <c r="I6789" t="s">
        <v>11</v>
      </c>
      <c r="J6789" t="s">
        <v>15</v>
      </c>
      <c r="K6789" t="s">
        <v>42</v>
      </c>
      <c r="L6789">
        <v>1</v>
      </c>
      <c r="M6789">
        <v>1008</v>
      </c>
      <c r="O6789" t="s">
        <v>28</v>
      </c>
      <c r="R6789" t="s">
        <v>44</v>
      </c>
      <c r="S6789" s="49" t="str">
        <f t="shared" si="849"/>
        <v>Card</v>
      </c>
      <c r="T6789" s="3">
        <v>0.03</v>
      </c>
      <c r="U6789" s="2">
        <v>2.7225000000000001</v>
      </c>
      <c r="V6789" s="2">
        <v>0.87</v>
      </c>
      <c r="W6789" s="54">
        <f>_xlfn.XLOOKUP(M6789,Market!A:A,Market!F:F,0)</f>
        <v>8.8999999999999996E-2</v>
      </c>
      <c r="X6789" s="55">
        <f t="shared" si="850"/>
        <v>8.1674999999999998E-2</v>
      </c>
      <c r="Y6789" s="55">
        <f t="shared" si="851"/>
        <v>1.8525</v>
      </c>
      <c r="Z6789" s="54">
        <f t="shared" si="852"/>
        <v>0.68044077134986225</v>
      </c>
      <c r="AA6789" s="49" t="str">
        <f t="shared" ca="1" si="853"/>
        <v>N</v>
      </c>
      <c r="AB6789" s="49">
        <f t="shared" ca="1" si="854"/>
        <v>5</v>
      </c>
      <c r="AC6789" s="49" t="str">
        <f t="shared" ca="1" si="855"/>
        <v>N</v>
      </c>
    </row>
    <row r="6790" spans="1:29" x14ac:dyDescent="0.25">
      <c r="A6790">
        <v>5087</v>
      </c>
      <c r="B6790" s="9">
        <v>43575</v>
      </c>
      <c r="C6790" s="50" t="str">
        <f t="shared" si="848"/>
        <v>N</v>
      </c>
      <c r="D6790" s="52">
        <f>_xlfn.XLOOKUP(B6790,Cal_Date!B:B,Cal_Date!A:A,0)</f>
        <v>3</v>
      </c>
      <c r="E6790">
        <v>2019</v>
      </c>
      <c r="F6790" t="s">
        <v>126</v>
      </c>
      <c r="G6790" t="s">
        <v>130</v>
      </c>
      <c r="H6790" t="s">
        <v>14</v>
      </c>
      <c r="I6790" t="s">
        <v>18</v>
      </c>
      <c r="J6790" t="s">
        <v>15</v>
      </c>
      <c r="K6790" t="s">
        <v>43</v>
      </c>
      <c r="L6790">
        <v>2</v>
      </c>
      <c r="M6790">
        <v>1009</v>
      </c>
      <c r="O6790" t="s">
        <v>28</v>
      </c>
      <c r="R6790" t="s">
        <v>44</v>
      </c>
      <c r="S6790" s="49" t="str">
        <f t="shared" si="849"/>
        <v>Card</v>
      </c>
      <c r="T6790" s="3">
        <v>0.03</v>
      </c>
      <c r="U6790" s="2">
        <v>14.157</v>
      </c>
      <c r="V6790" s="2">
        <v>4.2</v>
      </c>
      <c r="W6790" s="54">
        <f>_xlfn.XLOOKUP(M6790,Market!A:A,Market!F:F,0)</f>
        <v>8.8999999999999996E-2</v>
      </c>
      <c r="X6790" s="55">
        <f t="shared" si="850"/>
        <v>0.42470999999999998</v>
      </c>
      <c r="Y6790" s="55">
        <f t="shared" si="851"/>
        <v>9.9570000000000007</v>
      </c>
      <c r="Z6790" s="54">
        <f t="shared" si="852"/>
        <v>0.70332697605424888</v>
      </c>
      <c r="AA6790" s="49" t="str">
        <f t="shared" ca="1" si="853"/>
        <v>N</v>
      </c>
      <c r="AB6790" s="49">
        <f t="shared" ca="1" si="854"/>
        <v>5</v>
      </c>
      <c r="AC6790" s="49" t="str">
        <f t="shared" ca="1" si="855"/>
        <v>N</v>
      </c>
    </row>
    <row r="6791" spans="1:29" x14ac:dyDescent="0.25">
      <c r="A6791">
        <v>5088</v>
      </c>
      <c r="B6791" s="9">
        <v>43575</v>
      </c>
      <c r="C6791" s="50" t="str">
        <f t="shared" si="848"/>
        <v>N</v>
      </c>
      <c r="D6791" s="52">
        <f>_xlfn.XLOOKUP(B6791,Cal_Date!B:B,Cal_Date!A:A,0)</f>
        <v>3</v>
      </c>
      <c r="E6791">
        <v>2019</v>
      </c>
      <c r="F6791" t="s">
        <v>126</v>
      </c>
      <c r="G6791" t="s">
        <v>130</v>
      </c>
      <c r="H6791" t="s">
        <v>11</v>
      </c>
      <c r="I6791" t="s">
        <v>11</v>
      </c>
      <c r="J6791" t="s">
        <v>15</v>
      </c>
      <c r="K6791" t="s">
        <v>42</v>
      </c>
      <c r="L6791">
        <v>1</v>
      </c>
      <c r="M6791">
        <v>1001</v>
      </c>
      <c r="O6791" t="s">
        <v>25</v>
      </c>
      <c r="R6791" t="s">
        <v>44</v>
      </c>
      <c r="S6791" s="49" t="str">
        <f t="shared" si="849"/>
        <v>Card</v>
      </c>
      <c r="T6791" s="3">
        <v>0.03</v>
      </c>
      <c r="U6791" s="2">
        <v>2.6500000000000004</v>
      </c>
      <c r="V6791" s="2">
        <v>0.87</v>
      </c>
      <c r="W6791" s="54">
        <f>_xlfn.XLOOKUP(M6791,Market!A:A,Market!F:F,0)</f>
        <v>0.06</v>
      </c>
      <c r="X6791" s="55">
        <f t="shared" si="850"/>
        <v>7.9500000000000001E-2</v>
      </c>
      <c r="Y6791" s="55">
        <f t="shared" si="851"/>
        <v>1.7800000000000002</v>
      </c>
      <c r="Z6791" s="54">
        <f t="shared" si="852"/>
        <v>0.67169811320754713</v>
      </c>
      <c r="AA6791" s="49" t="str">
        <f t="shared" ca="1" si="853"/>
        <v>N</v>
      </c>
      <c r="AB6791" s="49">
        <f t="shared" ca="1" si="854"/>
        <v>5</v>
      </c>
      <c r="AC6791" s="49" t="str">
        <f t="shared" ca="1" si="855"/>
        <v>N</v>
      </c>
    </row>
    <row r="6792" spans="1:29" x14ac:dyDescent="0.25">
      <c r="A6792">
        <v>5089</v>
      </c>
      <c r="B6792" s="9">
        <v>43575</v>
      </c>
      <c r="C6792" s="50" t="str">
        <f t="shared" si="848"/>
        <v>N</v>
      </c>
      <c r="D6792" s="52">
        <f>_xlfn.XLOOKUP(B6792,Cal_Date!B:B,Cal_Date!A:A,0)</f>
        <v>3</v>
      </c>
      <c r="E6792">
        <v>2019</v>
      </c>
      <c r="F6792" t="s">
        <v>126</v>
      </c>
      <c r="G6792" t="s">
        <v>130</v>
      </c>
      <c r="H6792" t="s">
        <v>11</v>
      </c>
      <c r="I6792" t="s">
        <v>11</v>
      </c>
      <c r="J6792" t="s">
        <v>15</v>
      </c>
      <c r="K6792" t="s">
        <v>42</v>
      </c>
      <c r="L6792">
        <v>2</v>
      </c>
      <c r="M6792">
        <v>1001</v>
      </c>
      <c r="O6792" t="s">
        <v>25</v>
      </c>
      <c r="R6792" t="s">
        <v>44</v>
      </c>
      <c r="S6792" s="49" t="str">
        <f t="shared" si="849"/>
        <v>Card</v>
      </c>
      <c r="T6792" s="3">
        <v>0.03</v>
      </c>
      <c r="U6792" s="2">
        <v>5.3000000000000007</v>
      </c>
      <c r="V6792" s="2">
        <v>1.74</v>
      </c>
      <c r="W6792" s="54">
        <f>_xlfn.XLOOKUP(M6792,Market!A:A,Market!F:F,0)</f>
        <v>0.06</v>
      </c>
      <c r="X6792" s="55">
        <f t="shared" si="850"/>
        <v>0.159</v>
      </c>
      <c r="Y6792" s="55">
        <f t="shared" si="851"/>
        <v>3.5600000000000005</v>
      </c>
      <c r="Z6792" s="54">
        <f t="shared" si="852"/>
        <v>0.67169811320754713</v>
      </c>
      <c r="AA6792" s="49" t="str">
        <f t="shared" ca="1" si="853"/>
        <v>N</v>
      </c>
      <c r="AB6792" s="49">
        <f t="shared" ca="1" si="854"/>
        <v>5</v>
      </c>
      <c r="AC6792" s="49" t="str">
        <f t="shared" ca="1" si="855"/>
        <v>N</v>
      </c>
    </row>
    <row r="6793" spans="1:29" x14ac:dyDescent="0.25">
      <c r="A6793">
        <v>5090</v>
      </c>
      <c r="B6793" s="9">
        <v>43575</v>
      </c>
      <c r="C6793" s="50" t="str">
        <f t="shared" si="848"/>
        <v>N</v>
      </c>
      <c r="D6793" s="52">
        <f>_xlfn.XLOOKUP(B6793,Cal_Date!B:B,Cal_Date!A:A,0)</f>
        <v>3</v>
      </c>
      <c r="E6793">
        <v>2019</v>
      </c>
      <c r="F6793" t="s">
        <v>126</v>
      </c>
      <c r="G6793" t="s">
        <v>130</v>
      </c>
      <c r="H6793" t="s">
        <v>48</v>
      </c>
      <c r="I6793" t="s">
        <v>18</v>
      </c>
      <c r="J6793" t="s">
        <v>10</v>
      </c>
      <c r="K6793" t="s">
        <v>43</v>
      </c>
      <c r="L6793">
        <v>1</v>
      </c>
      <c r="M6793">
        <v>1001</v>
      </c>
      <c r="O6793" t="s">
        <v>25</v>
      </c>
      <c r="R6793" t="s">
        <v>44</v>
      </c>
      <c r="S6793" s="49" t="str">
        <f t="shared" si="849"/>
        <v>Card</v>
      </c>
      <c r="T6793" s="3">
        <v>0.03</v>
      </c>
      <c r="U6793" s="2">
        <v>7.42</v>
      </c>
      <c r="V6793" s="2">
        <v>1.46</v>
      </c>
      <c r="W6793" s="54">
        <f>_xlfn.XLOOKUP(M6793,Market!A:A,Market!F:F,0)</f>
        <v>0.06</v>
      </c>
      <c r="X6793" s="55">
        <f t="shared" si="850"/>
        <v>0.22259999999999999</v>
      </c>
      <c r="Y6793" s="55">
        <f t="shared" si="851"/>
        <v>5.96</v>
      </c>
      <c r="Z6793" s="54">
        <f t="shared" si="852"/>
        <v>0.80323450134770891</v>
      </c>
      <c r="AA6793" s="49" t="str">
        <f t="shared" ca="1" si="853"/>
        <v>N</v>
      </c>
      <c r="AB6793" s="49">
        <f t="shared" ca="1" si="854"/>
        <v>5</v>
      </c>
      <c r="AC6793" s="49" t="str">
        <f t="shared" ca="1" si="855"/>
        <v>N</v>
      </c>
    </row>
    <row r="6794" spans="1:29" x14ac:dyDescent="0.25">
      <c r="A6794">
        <v>5091</v>
      </c>
      <c r="B6794" s="9">
        <v>43575</v>
      </c>
      <c r="C6794" s="50" t="str">
        <f t="shared" si="848"/>
        <v>N</v>
      </c>
      <c r="D6794" s="52">
        <f>_xlfn.XLOOKUP(B6794,Cal_Date!B:B,Cal_Date!A:A,0)</f>
        <v>3</v>
      </c>
      <c r="E6794">
        <v>2019</v>
      </c>
      <c r="F6794" t="s">
        <v>126</v>
      </c>
      <c r="G6794" t="s">
        <v>130</v>
      </c>
      <c r="H6794" t="s">
        <v>11</v>
      </c>
      <c r="I6794" t="s">
        <v>13</v>
      </c>
      <c r="J6794" t="s">
        <v>15</v>
      </c>
      <c r="K6794" t="s">
        <v>42</v>
      </c>
      <c r="L6794">
        <v>2</v>
      </c>
      <c r="M6794">
        <v>1002</v>
      </c>
      <c r="O6794" t="s">
        <v>28</v>
      </c>
      <c r="R6794" t="s">
        <v>46</v>
      </c>
      <c r="S6794" s="49" t="str">
        <f t="shared" si="849"/>
        <v>Card</v>
      </c>
      <c r="T6794" s="3">
        <v>0.04</v>
      </c>
      <c r="U6794" s="2">
        <v>5.3000000000000007</v>
      </c>
      <c r="V6794" s="2">
        <v>2.84</v>
      </c>
      <c r="W6794" s="54">
        <f>_xlfn.XLOOKUP(M6794,Market!A:A,Market!F:F,0)</f>
        <v>0.06</v>
      </c>
      <c r="X6794" s="55">
        <f t="shared" si="850"/>
        <v>0.21200000000000002</v>
      </c>
      <c r="Y6794" s="55">
        <f t="shared" si="851"/>
        <v>2.4600000000000009</v>
      </c>
      <c r="Z6794" s="54">
        <f t="shared" si="852"/>
        <v>0.46415094339622653</v>
      </c>
      <c r="AA6794" s="49" t="str">
        <f t="shared" ca="1" si="853"/>
        <v>N</v>
      </c>
      <c r="AB6794" s="49">
        <f t="shared" ca="1" si="854"/>
        <v>5</v>
      </c>
      <c r="AC6794" s="49" t="str">
        <f t="shared" ca="1" si="855"/>
        <v>N</v>
      </c>
    </row>
    <row r="6795" spans="1:29" x14ac:dyDescent="0.25">
      <c r="A6795">
        <v>5092</v>
      </c>
      <c r="B6795" s="9">
        <v>43575</v>
      </c>
      <c r="C6795" s="50" t="str">
        <f t="shared" si="848"/>
        <v>N</v>
      </c>
      <c r="D6795" s="52">
        <f>_xlfn.XLOOKUP(B6795,Cal_Date!B:B,Cal_Date!A:A,0)</f>
        <v>3</v>
      </c>
      <c r="E6795">
        <v>2019</v>
      </c>
      <c r="F6795" t="s">
        <v>126</v>
      </c>
      <c r="G6795" t="s">
        <v>130</v>
      </c>
      <c r="H6795" t="s">
        <v>11</v>
      </c>
      <c r="I6795" t="s">
        <v>11</v>
      </c>
      <c r="J6795" t="s">
        <v>15</v>
      </c>
      <c r="K6795" t="s">
        <v>42</v>
      </c>
      <c r="L6795">
        <v>1</v>
      </c>
      <c r="M6795">
        <v>1003</v>
      </c>
      <c r="O6795" t="s">
        <v>25</v>
      </c>
      <c r="R6795" t="s">
        <v>47</v>
      </c>
      <c r="S6795" s="49" t="str">
        <f t="shared" si="849"/>
        <v>Card</v>
      </c>
      <c r="T6795" s="3">
        <v>3.5000000000000003E-2</v>
      </c>
      <c r="U6795" s="2">
        <v>2.6500000000000004</v>
      </c>
      <c r="V6795" s="2">
        <v>0.87</v>
      </c>
      <c r="W6795" s="54">
        <f>_xlfn.XLOOKUP(M6795,Market!A:A,Market!F:F,0)</f>
        <v>0.06</v>
      </c>
      <c r="X6795" s="55">
        <f t="shared" si="850"/>
        <v>9.2750000000000027E-2</v>
      </c>
      <c r="Y6795" s="55">
        <f t="shared" si="851"/>
        <v>1.7800000000000002</v>
      </c>
      <c r="Z6795" s="54">
        <f t="shared" si="852"/>
        <v>0.67169811320754713</v>
      </c>
      <c r="AA6795" s="49" t="str">
        <f t="shared" ca="1" si="853"/>
        <v>N</v>
      </c>
      <c r="AB6795" s="49">
        <f t="shared" ca="1" si="854"/>
        <v>5</v>
      </c>
      <c r="AC6795" s="49" t="str">
        <f t="shared" ca="1" si="855"/>
        <v>N</v>
      </c>
    </row>
    <row r="6796" spans="1:29" x14ac:dyDescent="0.25">
      <c r="A6796">
        <v>5093</v>
      </c>
      <c r="B6796" s="9">
        <v>43575</v>
      </c>
      <c r="C6796" s="50" t="str">
        <f t="shared" si="848"/>
        <v>N</v>
      </c>
      <c r="D6796" s="52">
        <f>_xlfn.XLOOKUP(B6796,Cal_Date!B:B,Cal_Date!A:A,0)</f>
        <v>3</v>
      </c>
      <c r="E6796">
        <v>2019</v>
      </c>
      <c r="F6796" t="s">
        <v>126</v>
      </c>
      <c r="G6796" t="s">
        <v>130</v>
      </c>
      <c r="H6796" t="s">
        <v>14</v>
      </c>
      <c r="I6796" t="s">
        <v>18</v>
      </c>
      <c r="J6796" t="s">
        <v>15</v>
      </c>
      <c r="K6796" t="s">
        <v>43</v>
      </c>
      <c r="L6796">
        <v>1</v>
      </c>
      <c r="M6796">
        <v>1003</v>
      </c>
      <c r="O6796" t="s">
        <v>25</v>
      </c>
      <c r="R6796" t="s">
        <v>46</v>
      </c>
      <c r="S6796" s="49" t="str">
        <f t="shared" si="849"/>
        <v>Card</v>
      </c>
      <c r="T6796" s="3">
        <v>0.04</v>
      </c>
      <c r="U6796" s="2">
        <v>6.8900000000000006</v>
      </c>
      <c r="V6796" s="2">
        <v>2.1</v>
      </c>
      <c r="W6796" s="54">
        <f>_xlfn.XLOOKUP(M6796,Market!A:A,Market!F:F,0)</f>
        <v>0.06</v>
      </c>
      <c r="X6796" s="55">
        <f t="shared" si="850"/>
        <v>0.27560000000000001</v>
      </c>
      <c r="Y6796" s="55">
        <f t="shared" si="851"/>
        <v>4.7900000000000009</v>
      </c>
      <c r="Z6796" s="54">
        <f t="shared" si="852"/>
        <v>0.69521044992743108</v>
      </c>
      <c r="AA6796" s="49" t="str">
        <f t="shared" ca="1" si="853"/>
        <v>N</v>
      </c>
      <c r="AB6796" s="49">
        <f t="shared" ca="1" si="854"/>
        <v>5</v>
      </c>
      <c r="AC6796" s="49" t="str">
        <f t="shared" ca="1" si="855"/>
        <v>N</v>
      </c>
    </row>
    <row r="6797" spans="1:29" x14ac:dyDescent="0.25">
      <c r="A6797">
        <v>5094</v>
      </c>
      <c r="B6797" s="9">
        <v>43575</v>
      </c>
      <c r="C6797" s="50" t="str">
        <f t="shared" si="848"/>
        <v>N</v>
      </c>
      <c r="D6797" s="52">
        <f>_xlfn.XLOOKUP(B6797,Cal_Date!B:B,Cal_Date!A:A,0)</f>
        <v>3</v>
      </c>
      <c r="E6797">
        <v>2019</v>
      </c>
      <c r="F6797" t="s">
        <v>126</v>
      </c>
      <c r="G6797" t="s">
        <v>130</v>
      </c>
      <c r="H6797" t="s">
        <v>11</v>
      </c>
      <c r="I6797" t="s">
        <v>11</v>
      </c>
      <c r="J6797" t="s">
        <v>15</v>
      </c>
      <c r="K6797" t="s">
        <v>42</v>
      </c>
      <c r="L6797">
        <v>1</v>
      </c>
      <c r="M6797">
        <v>1003</v>
      </c>
      <c r="O6797" t="s">
        <v>25</v>
      </c>
      <c r="R6797" t="s">
        <v>44</v>
      </c>
      <c r="S6797" s="49" t="str">
        <f t="shared" si="849"/>
        <v>Card</v>
      </c>
      <c r="T6797" s="3">
        <v>0.03</v>
      </c>
      <c r="U6797" s="2">
        <v>2.6500000000000004</v>
      </c>
      <c r="V6797" s="2">
        <v>0.87</v>
      </c>
      <c r="W6797" s="54">
        <f>_xlfn.XLOOKUP(M6797,Market!A:A,Market!F:F,0)</f>
        <v>0.06</v>
      </c>
      <c r="X6797" s="55">
        <f t="shared" si="850"/>
        <v>7.9500000000000001E-2</v>
      </c>
      <c r="Y6797" s="55">
        <f t="shared" si="851"/>
        <v>1.7800000000000002</v>
      </c>
      <c r="Z6797" s="54">
        <f t="shared" si="852"/>
        <v>0.67169811320754713</v>
      </c>
      <c r="AA6797" s="49" t="str">
        <f t="shared" ca="1" si="853"/>
        <v>N</v>
      </c>
      <c r="AB6797" s="49">
        <f t="shared" ca="1" si="854"/>
        <v>5</v>
      </c>
      <c r="AC6797" s="49" t="str">
        <f t="shared" ca="1" si="855"/>
        <v>N</v>
      </c>
    </row>
    <row r="6798" spans="1:29" x14ac:dyDescent="0.25">
      <c r="A6798">
        <v>5095</v>
      </c>
      <c r="B6798" s="9">
        <v>43575</v>
      </c>
      <c r="C6798" s="50" t="str">
        <f t="shared" si="848"/>
        <v>N</v>
      </c>
      <c r="D6798" s="52">
        <f>_xlfn.XLOOKUP(B6798,Cal_Date!B:B,Cal_Date!A:A,0)</f>
        <v>3</v>
      </c>
      <c r="E6798">
        <v>2019</v>
      </c>
      <c r="F6798" t="s">
        <v>126</v>
      </c>
      <c r="G6798" t="s">
        <v>130</v>
      </c>
      <c r="H6798" t="s">
        <v>11</v>
      </c>
      <c r="I6798" t="s">
        <v>13</v>
      </c>
      <c r="J6798" t="s">
        <v>15</v>
      </c>
      <c r="K6798" t="s">
        <v>42</v>
      </c>
      <c r="L6798">
        <v>1</v>
      </c>
      <c r="M6798">
        <v>1004</v>
      </c>
      <c r="O6798" t="s">
        <v>28</v>
      </c>
      <c r="R6798" t="s">
        <v>44</v>
      </c>
      <c r="S6798" s="49" t="str">
        <f t="shared" si="849"/>
        <v>Card</v>
      </c>
      <c r="T6798" s="3">
        <v>0.03</v>
      </c>
      <c r="U6798" s="2">
        <v>2.6500000000000004</v>
      </c>
      <c r="V6798" s="2">
        <v>1.42</v>
      </c>
      <c r="W6798" s="54">
        <f>_xlfn.XLOOKUP(M6798,Market!A:A,Market!F:F,0)</f>
        <v>0.06</v>
      </c>
      <c r="X6798" s="55">
        <f t="shared" si="850"/>
        <v>7.9500000000000001E-2</v>
      </c>
      <c r="Y6798" s="55">
        <f t="shared" si="851"/>
        <v>1.2300000000000004</v>
      </c>
      <c r="Z6798" s="54">
        <f t="shared" si="852"/>
        <v>0.46415094339622653</v>
      </c>
      <c r="AA6798" s="49" t="str">
        <f t="shared" ca="1" si="853"/>
        <v>N</v>
      </c>
      <c r="AB6798" s="49">
        <f t="shared" ca="1" si="854"/>
        <v>5</v>
      </c>
      <c r="AC6798" s="49" t="str">
        <f t="shared" ca="1" si="855"/>
        <v>N</v>
      </c>
    </row>
    <row r="6799" spans="1:29" x14ac:dyDescent="0.25">
      <c r="A6799">
        <v>5096</v>
      </c>
      <c r="B6799" s="9">
        <v>43575</v>
      </c>
      <c r="C6799" s="50" t="str">
        <f t="shared" si="848"/>
        <v>N</v>
      </c>
      <c r="D6799" s="52">
        <f>_xlfn.XLOOKUP(B6799,Cal_Date!B:B,Cal_Date!A:A,0)</f>
        <v>3</v>
      </c>
      <c r="E6799">
        <v>2019</v>
      </c>
      <c r="F6799" t="s">
        <v>126</v>
      </c>
      <c r="G6799" t="s">
        <v>130</v>
      </c>
      <c r="H6799" t="s">
        <v>11</v>
      </c>
      <c r="I6799" t="s">
        <v>11</v>
      </c>
      <c r="J6799" t="s">
        <v>15</v>
      </c>
      <c r="K6799" t="s">
        <v>42</v>
      </c>
      <c r="L6799">
        <v>2</v>
      </c>
      <c r="M6799">
        <v>1005</v>
      </c>
      <c r="O6799" t="s">
        <v>25</v>
      </c>
      <c r="R6799" t="s">
        <v>44</v>
      </c>
      <c r="S6799" s="49" t="str">
        <f t="shared" si="849"/>
        <v>Card</v>
      </c>
      <c r="T6799" s="3">
        <v>0.03</v>
      </c>
      <c r="U6799" s="2">
        <v>5.4450000000000003</v>
      </c>
      <c r="V6799" s="2">
        <v>1.74</v>
      </c>
      <c r="W6799" s="54">
        <f>_xlfn.XLOOKUP(M6799,Market!A:A,Market!F:F,0)</f>
        <v>8.8999999999999996E-2</v>
      </c>
      <c r="X6799" s="55">
        <f t="shared" si="850"/>
        <v>0.16335</v>
      </c>
      <c r="Y6799" s="55">
        <f t="shared" si="851"/>
        <v>3.7050000000000001</v>
      </c>
      <c r="Z6799" s="54">
        <f t="shared" si="852"/>
        <v>0.68044077134986225</v>
      </c>
      <c r="AA6799" s="49" t="str">
        <f t="shared" ca="1" si="853"/>
        <v>N</v>
      </c>
      <c r="AB6799" s="49">
        <f t="shared" ca="1" si="854"/>
        <v>5</v>
      </c>
      <c r="AC6799" s="49" t="str">
        <f t="shared" ca="1" si="855"/>
        <v>N</v>
      </c>
    </row>
    <row r="6800" spans="1:29" x14ac:dyDescent="0.25">
      <c r="A6800">
        <v>5097</v>
      </c>
      <c r="B6800" s="9">
        <v>43575</v>
      </c>
      <c r="C6800" s="50" t="str">
        <f t="shared" si="848"/>
        <v>N</v>
      </c>
      <c r="D6800" s="52">
        <f>_xlfn.XLOOKUP(B6800,Cal_Date!B:B,Cal_Date!A:A,0)</f>
        <v>3</v>
      </c>
      <c r="E6800">
        <v>2019</v>
      </c>
      <c r="F6800" t="s">
        <v>126</v>
      </c>
      <c r="G6800" t="s">
        <v>130</v>
      </c>
      <c r="H6800" t="s">
        <v>48</v>
      </c>
      <c r="I6800" t="s">
        <v>18</v>
      </c>
      <c r="J6800" t="s">
        <v>10</v>
      </c>
      <c r="K6800" t="s">
        <v>43</v>
      </c>
      <c r="L6800">
        <v>1</v>
      </c>
      <c r="M6800">
        <v>1005</v>
      </c>
      <c r="O6800" t="s">
        <v>25</v>
      </c>
      <c r="R6800" t="s">
        <v>44</v>
      </c>
      <c r="S6800" s="49" t="str">
        <f t="shared" si="849"/>
        <v>Card</v>
      </c>
      <c r="T6800" s="3">
        <v>0.03</v>
      </c>
      <c r="U6800" s="2">
        <v>7.6229999999999993</v>
      </c>
      <c r="V6800" s="2">
        <v>1.46</v>
      </c>
      <c r="W6800" s="54">
        <f>_xlfn.XLOOKUP(M6800,Market!A:A,Market!F:F,0)</f>
        <v>8.8999999999999996E-2</v>
      </c>
      <c r="X6800" s="55">
        <f t="shared" si="850"/>
        <v>0.22868999999999998</v>
      </c>
      <c r="Y6800" s="55">
        <f t="shared" si="851"/>
        <v>6.1629999999999994</v>
      </c>
      <c r="Z6800" s="54">
        <f t="shared" si="852"/>
        <v>0.80847435392889933</v>
      </c>
      <c r="AA6800" s="49" t="str">
        <f t="shared" ca="1" si="853"/>
        <v>N</v>
      </c>
      <c r="AB6800" s="49">
        <f t="shared" ca="1" si="854"/>
        <v>5</v>
      </c>
      <c r="AC6800" s="49" t="str">
        <f t="shared" ca="1" si="855"/>
        <v>N</v>
      </c>
    </row>
    <row r="6801" spans="1:29" x14ac:dyDescent="0.25">
      <c r="A6801">
        <v>5098</v>
      </c>
      <c r="B6801" s="9">
        <v>43575</v>
      </c>
      <c r="C6801" s="50" t="str">
        <f t="shared" si="848"/>
        <v>N</v>
      </c>
      <c r="D6801" s="52">
        <f>_xlfn.XLOOKUP(B6801,Cal_Date!B:B,Cal_Date!A:A,0)</f>
        <v>3</v>
      </c>
      <c r="E6801">
        <v>2019</v>
      </c>
      <c r="F6801" t="s">
        <v>126</v>
      </c>
      <c r="G6801" t="s">
        <v>130</v>
      </c>
      <c r="H6801" t="s">
        <v>48</v>
      </c>
      <c r="I6801" t="s">
        <v>18</v>
      </c>
      <c r="J6801" t="s">
        <v>10</v>
      </c>
      <c r="K6801" t="s">
        <v>43</v>
      </c>
      <c r="L6801">
        <v>1</v>
      </c>
      <c r="M6801">
        <v>1003</v>
      </c>
      <c r="O6801" t="s">
        <v>25</v>
      </c>
      <c r="R6801" t="s">
        <v>44</v>
      </c>
      <c r="S6801" s="49" t="str">
        <f t="shared" si="849"/>
        <v>Card</v>
      </c>
      <c r="T6801" s="3">
        <v>0.03</v>
      </c>
      <c r="U6801" s="2">
        <v>7.42</v>
      </c>
      <c r="V6801" s="2">
        <v>1.46</v>
      </c>
      <c r="W6801" s="54">
        <f>_xlfn.XLOOKUP(M6801,Market!A:A,Market!F:F,0)</f>
        <v>0.06</v>
      </c>
      <c r="X6801" s="55">
        <f t="shared" si="850"/>
        <v>0.22259999999999999</v>
      </c>
      <c r="Y6801" s="55">
        <f t="shared" si="851"/>
        <v>5.96</v>
      </c>
      <c r="Z6801" s="54">
        <f t="shared" si="852"/>
        <v>0.80323450134770891</v>
      </c>
      <c r="AA6801" s="49" t="str">
        <f t="shared" ca="1" si="853"/>
        <v>N</v>
      </c>
      <c r="AB6801" s="49">
        <f t="shared" ca="1" si="854"/>
        <v>5</v>
      </c>
      <c r="AC6801" s="49" t="str">
        <f t="shared" ca="1" si="855"/>
        <v>N</v>
      </c>
    </row>
    <row r="6802" spans="1:29" x14ac:dyDescent="0.25">
      <c r="A6802">
        <v>5099</v>
      </c>
      <c r="B6802" s="9">
        <v>43575</v>
      </c>
      <c r="C6802" s="50" t="str">
        <f t="shared" si="848"/>
        <v>N</v>
      </c>
      <c r="D6802" s="52">
        <f>_xlfn.XLOOKUP(B6802,Cal_Date!B:B,Cal_Date!A:A,0)</f>
        <v>3</v>
      </c>
      <c r="E6802">
        <v>2019</v>
      </c>
      <c r="F6802" t="s">
        <v>126</v>
      </c>
      <c r="G6802" t="s">
        <v>130</v>
      </c>
      <c r="H6802" t="s">
        <v>14</v>
      </c>
      <c r="I6802" t="s">
        <v>18</v>
      </c>
      <c r="J6802" t="s">
        <v>15</v>
      </c>
      <c r="K6802" t="s">
        <v>43</v>
      </c>
      <c r="L6802">
        <v>1</v>
      </c>
      <c r="M6802">
        <v>1007</v>
      </c>
      <c r="O6802" t="s">
        <v>28</v>
      </c>
      <c r="R6802" t="s">
        <v>44</v>
      </c>
      <c r="S6802" s="49" t="str">
        <f t="shared" si="849"/>
        <v>Card</v>
      </c>
      <c r="T6802" s="3">
        <v>0.03</v>
      </c>
      <c r="U6802" s="2">
        <v>7.0785</v>
      </c>
      <c r="V6802" s="2">
        <v>2.1</v>
      </c>
      <c r="W6802" s="54">
        <f>_xlfn.XLOOKUP(M6802,Market!A:A,Market!F:F,0)</f>
        <v>8.8999999999999996E-2</v>
      </c>
      <c r="X6802" s="55">
        <f t="shared" si="850"/>
        <v>0.21235499999999999</v>
      </c>
      <c r="Y6802" s="55">
        <f t="shared" si="851"/>
        <v>4.9785000000000004</v>
      </c>
      <c r="Z6802" s="54">
        <f t="shared" si="852"/>
        <v>0.70332697605424888</v>
      </c>
      <c r="AA6802" s="49" t="str">
        <f t="shared" ca="1" si="853"/>
        <v>N</v>
      </c>
      <c r="AB6802" s="49">
        <f t="shared" ca="1" si="854"/>
        <v>5</v>
      </c>
      <c r="AC6802" s="49" t="str">
        <f t="shared" ca="1" si="855"/>
        <v>N</v>
      </c>
    </row>
    <row r="6803" spans="1:29" x14ac:dyDescent="0.25">
      <c r="A6803">
        <v>5100</v>
      </c>
      <c r="B6803" s="9">
        <v>43575</v>
      </c>
      <c r="C6803" s="50" t="str">
        <f t="shared" si="848"/>
        <v>N</v>
      </c>
      <c r="D6803" s="52">
        <f>_xlfn.XLOOKUP(B6803,Cal_Date!B:B,Cal_Date!A:A,0)</f>
        <v>3</v>
      </c>
      <c r="E6803">
        <v>2019</v>
      </c>
      <c r="F6803" t="s">
        <v>126</v>
      </c>
      <c r="G6803" t="s">
        <v>130</v>
      </c>
      <c r="H6803" t="s">
        <v>48</v>
      </c>
      <c r="I6803" t="s">
        <v>18</v>
      </c>
      <c r="J6803" t="s">
        <v>10</v>
      </c>
      <c r="K6803" t="s">
        <v>43</v>
      </c>
      <c r="L6803">
        <v>1</v>
      </c>
      <c r="M6803">
        <v>1006</v>
      </c>
      <c r="O6803" t="s">
        <v>28</v>
      </c>
      <c r="R6803" t="s">
        <v>44</v>
      </c>
      <c r="S6803" s="49" t="str">
        <f t="shared" si="849"/>
        <v>Card</v>
      </c>
      <c r="T6803" s="3">
        <v>0.03</v>
      </c>
      <c r="U6803" s="2">
        <v>7.6229999999999993</v>
      </c>
      <c r="V6803" s="2">
        <v>1.46</v>
      </c>
      <c r="W6803" s="54">
        <f>_xlfn.XLOOKUP(M6803,Market!A:A,Market!F:F,0)</f>
        <v>8.8999999999999996E-2</v>
      </c>
      <c r="X6803" s="55">
        <f t="shared" si="850"/>
        <v>0.22868999999999998</v>
      </c>
      <c r="Y6803" s="55">
        <f t="shared" si="851"/>
        <v>6.1629999999999994</v>
      </c>
      <c r="Z6803" s="54">
        <f t="shared" si="852"/>
        <v>0.80847435392889933</v>
      </c>
      <c r="AA6803" s="49" t="str">
        <f t="shared" ca="1" si="853"/>
        <v>N</v>
      </c>
      <c r="AB6803" s="49">
        <f t="shared" ca="1" si="854"/>
        <v>5</v>
      </c>
      <c r="AC6803" s="49" t="str">
        <f t="shared" ca="1" si="855"/>
        <v>N</v>
      </c>
    </row>
    <row r="6804" spans="1:29" x14ac:dyDescent="0.25">
      <c r="A6804">
        <v>5101</v>
      </c>
      <c r="B6804" s="9">
        <v>43575</v>
      </c>
      <c r="C6804" s="50" t="str">
        <f t="shared" si="848"/>
        <v>N</v>
      </c>
      <c r="D6804" s="52">
        <f>_xlfn.XLOOKUP(B6804,Cal_Date!B:B,Cal_Date!A:A,0)</f>
        <v>3</v>
      </c>
      <c r="E6804">
        <v>2019</v>
      </c>
      <c r="F6804" t="s">
        <v>126</v>
      </c>
      <c r="G6804" t="s">
        <v>130</v>
      </c>
      <c r="H6804" t="s">
        <v>11</v>
      </c>
      <c r="I6804" t="s">
        <v>11</v>
      </c>
      <c r="J6804" t="s">
        <v>15</v>
      </c>
      <c r="K6804" t="s">
        <v>42</v>
      </c>
      <c r="L6804">
        <v>1</v>
      </c>
      <c r="M6804">
        <v>1006</v>
      </c>
      <c r="O6804" t="s">
        <v>28</v>
      </c>
      <c r="R6804" t="s">
        <v>44</v>
      </c>
      <c r="S6804" s="49" t="str">
        <f t="shared" si="849"/>
        <v>Card</v>
      </c>
      <c r="T6804" s="3">
        <v>0.03</v>
      </c>
      <c r="U6804" s="2">
        <v>2.7225000000000001</v>
      </c>
      <c r="V6804" s="2">
        <v>0.87</v>
      </c>
      <c r="W6804" s="54">
        <f>_xlfn.XLOOKUP(M6804,Market!A:A,Market!F:F,0)</f>
        <v>8.8999999999999996E-2</v>
      </c>
      <c r="X6804" s="55">
        <f t="shared" si="850"/>
        <v>8.1674999999999998E-2</v>
      </c>
      <c r="Y6804" s="55">
        <f t="shared" si="851"/>
        <v>1.8525</v>
      </c>
      <c r="Z6804" s="54">
        <f t="shared" si="852"/>
        <v>0.68044077134986225</v>
      </c>
      <c r="AA6804" s="49" t="str">
        <f t="shared" ca="1" si="853"/>
        <v>N</v>
      </c>
      <c r="AB6804" s="49">
        <f t="shared" ca="1" si="854"/>
        <v>5</v>
      </c>
      <c r="AC6804" s="49" t="str">
        <f t="shared" ca="1" si="855"/>
        <v>N</v>
      </c>
    </row>
    <row r="6805" spans="1:29" x14ac:dyDescent="0.25">
      <c r="A6805">
        <v>5102</v>
      </c>
      <c r="B6805" s="9">
        <v>43575</v>
      </c>
      <c r="C6805" s="50" t="str">
        <f t="shared" si="848"/>
        <v>N</v>
      </c>
      <c r="D6805" s="52">
        <f>_xlfn.XLOOKUP(B6805,Cal_Date!B:B,Cal_Date!A:A,0)</f>
        <v>3</v>
      </c>
      <c r="E6805">
        <v>2019</v>
      </c>
      <c r="F6805" t="s">
        <v>126</v>
      </c>
      <c r="G6805" t="s">
        <v>130</v>
      </c>
      <c r="H6805" t="s">
        <v>11</v>
      </c>
      <c r="I6805" t="s">
        <v>11</v>
      </c>
      <c r="J6805" t="s">
        <v>15</v>
      </c>
      <c r="K6805" t="s">
        <v>42</v>
      </c>
      <c r="L6805">
        <v>2</v>
      </c>
      <c r="M6805">
        <v>1006</v>
      </c>
      <c r="O6805" t="s">
        <v>28</v>
      </c>
      <c r="R6805" t="s">
        <v>44</v>
      </c>
      <c r="S6805" s="49" t="str">
        <f t="shared" si="849"/>
        <v>Card</v>
      </c>
      <c r="T6805" s="3">
        <v>0.03</v>
      </c>
      <c r="U6805" s="2">
        <v>5.4450000000000003</v>
      </c>
      <c r="V6805" s="2">
        <v>1.74</v>
      </c>
      <c r="W6805" s="54">
        <f>_xlfn.XLOOKUP(M6805,Market!A:A,Market!F:F,0)</f>
        <v>8.8999999999999996E-2</v>
      </c>
      <c r="X6805" s="55">
        <f t="shared" si="850"/>
        <v>0.16335</v>
      </c>
      <c r="Y6805" s="55">
        <f t="shared" si="851"/>
        <v>3.7050000000000001</v>
      </c>
      <c r="Z6805" s="54">
        <f t="shared" si="852"/>
        <v>0.68044077134986225</v>
      </c>
      <c r="AA6805" s="49" t="str">
        <f t="shared" ca="1" si="853"/>
        <v>N</v>
      </c>
      <c r="AB6805" s="49">
        <f t="shared" ca="1" si="854"/>
        <v>5</v>
      </c>
      <c r="AC6805" s="49" t="str">
        <f t="shared" ca="1" si="855"/>
        <v>N</v>
      </c>
    </row>
    <row r="6806" spans="1:29" x14ac:dyDescent="0.25">
      <c r="A6806">
        <v>5103</v>
      </c>
      <c r="B6806" s="9">
        <v>43575</v>
      </c>
      <c r="C6806" s="50" t="str">
        <f t="shared" si="848"/>
        <v>N</v>
      </c>
      <c r="D6806" s="52">
        <f>_xlfn.XLOOKUP(B6806,Cal_Date!B:B,Cal_Date!A:A,0)</f>
        <v>3</v>
      </c>
      <c r="E6806">
        <v>2019</v>
      </c>
      <c r="F6806" t="s">
        <v>126</v>
      </c>
      <c r="G6806" t="s">
        <v>130</v>
      </c>
      <c r="H6806" t="s">
        <v>48</v>
      </c>
      <c r="I6806" t="s">
        <v>18</v>
      </c>
      <c r="J6806" t="s">
        <v>10</v>
      </c>
      <c r="K6806" t="s">
        <v>43</v>
      </c>
      <c r="L6806">
        <v>2</v>
      </c>
      <c r="M6806">
        <v>1004</v>
      </c>
      <c r="O6806" t="s">
        <v>28</v>
      </c>
      <c r="R6806" t="s">
        <v>44</v>
      </c>
      <c r="S6806" s="49" t="str">
        <f t="shared" si="849"/>
        <v>Card</v>
      </c>
      <c r="T6806" s="3">
        <v>0.03</v>
      </c>
      <c r="U6806" s="2">
        <v>14.84</v>
      </c>
      <c r="V6806" s="2">
        <v>2.92</v>
      </c>
      <c r="W6806" s="54">
        <f>_xlfn.XLOOKUP(M6806,Market!A:A,Market!F:F,0)</f>
        <v>0.06</v>
      </c>
      <c r="X6806" s="55">
        <f t="shared" si="850"/>
        <v>0.44519999999999998</v>
      </c>
      <c r="Y6806" s="55">
        <f t="shared" si="851"/>
        <v>11.92</v>
      </c>
      <c r="Z6806" s="54">
        <f t="shared" si="852"/>
        <v>0.80323450134770891</v>
      </c>
      <c r="AA6806" s="49" t="str">
        <f t="shared" ca="1" si="853"/>
        <v>N</v>
      </c>
      <c r="AB6806" s="49">
        <f t="shared" ca="1" si="854"/>
        <v>5</v>
      </c>
      <c r="AC6806" s="49" t="str">
        <f t="shared" ca="1" si="855"/>
        <v>N</v>
      </c>
    </row>
    <row r="6807" spans="1:29" x14ac:dyDescent="0.25">
      <c r="A6807">
        <v>5104</v>
      </c>
      <c r="B6807" s="9">
        <v>43575</v>
      </c>
      <c r="C6807" s="50" t="str">
        <f t="shared" si="848"/>
        <v>N</v>
      </c>
      <c r="D6807" s="52">
        <f>_xlfn.XLOOKUP(B6807,Cal_Date!B:B,Cal_Date!A:A,0)</f>
        <v>3</v>
      </c>
      <c r="E6807">
        <v>2019</v>
      </c>
      <c r="F6807" t="s">
        <v>126</v>
      </c>
      <c r="G6807" t="s">
        <v>130</v>
      </c>
      <c r="H6807" t="s">
        <v>48</v>
      </c>
      <c r="I6807" t="s">
        <v>18</v>
      </c>
      <c r="J6807" t="s">
        <v>10</v>
      </c>
      <c r="K6807" t="s">
        <v>43</v>
      </c>
      <c r="L6807">
        <v>1</v>
      </c>
      <c r="M6807">
        <v>1004</v>
      </c>
      <c r="O6807" t="s">
        <v>28</v>
      </c>
      <c r="R6807" t="s">
        <v>44</v>
      </c>
      <c r="S6807" s="49" t="str">
        <f t="shared" si="849"/>
        <v>Card</v>
      </c>
      <c r="T6807" s="3">
        <v>0.03</v>
      </c>
      <c r="U6807" s="2">
        <v>7.42</v>
      </c>
      <c r="V6807" s="2">
        <v>1.46</v>
      </c>
      <c r="W6807" s="54">
        <f>_xlfn.XLOOKUP(M6807,Market!A:A,Market!F:F,0)</f>
        <v>0.06</v>
      </c>
      <c r="X6807" s="55">
        <f t="shared" si="850"/>
        <v>0.22259999999999999</v>
      </c>
      <c r="Y6807" s="55">
        <f t="shared" si="851"/>
        <v>5.96</v>
      </c>
      <c r="Z6807" s="54">
        <f t="shared" si="852"/>
        <v>0.80323450134770891</v>
      </c>
      <c r="AA6807" s="49" t="str">
        <f t="shared" ca="1" si="853"/>
        <v>N</v>
      </c>
      <c r="AB6807" s="49">
        <f t="shared" ca="1" si="854"/>
        <v>5</v>
      </c>
      <c r="AC6807" s="49" t="str">
        <f t="shared" ca="1" si="855"/>
        <v>N</v>
      </c>
    </row>
    <row r="6808" spans="1:29" x14ac:dyDescent="0.25">
      <c r="A6808">
        <v>5105</v>
      </c>
      <c r="B6808" s="9">
        <v>43575</v>
      </c>
      <c r="C6808" s="50" t="str">
        <f t="shared" si="848"/>
        <v>N</v>
      </c>
      <c r="D6808" s="52">
        <f>_xlfn.XLOOKUP(B6808,Cal_Date!B:B,Cal_Date!A:A,0)</f>
        <v>3</v>
      </c>
      <c r="E6808">
        <v>2019</v>
      </c>
      <c r="F6808" t="s">
        <v>126</v>
      </c>
      <c r="G6808" t="s">
        <v>130</v>
      </c>
      <c r="H6808" t="s">
        <v>14</v>
      </c>
      <c r="I6808" t="s">
        <v>18</v>
      </c>
      <c r="J6808" t="s">
        <v>15</v>
      </c>
      <c r="K6808" t="s">
        <v>43</v>
      </c>
      <c r="L6808">
        <v>1</v>
      </c>
      <c r="M6808">
        <v>1000</v>
      </c>
      <c r="O6808" t="s">
        <v>25</v>
      </c>
      <c r="R6808" t="s">
        <v>44</v>
      </c>
      <c r="S6808" s="49" t="str">
        <f t="shared" si="849"/>
        <v>Card</v>
      </c>
      <c r="T6808" s="3">
        <v>0.03</v>
      </c>
      <c r="U6808" s="2">
        <v>7.0200000000000005</v>
      </c>
      <c r="V6808" s="2">
        <v>2.1</v>
      </c>
      <c r="W6808" s="54">
        <f>_xlfn.XLOOKUP(M6808,Market!A:A,Market!F:F,0)</f>
        <v>0.08</v>
      </c>
      <c r="X6808" s="55">
        <f t="shared" si="850"/>
        <v>0.21060000000000001</v>
      </c>
      <c r="Y6808" s="55">
        <f t="shared" si="851"/>
        <v>4.92</v>
      </c>
      <c r="Z6808" s="54">
        <f t="shared" si="852"/>
        <v>0.70085470085470081</v>
      </c>
      <c r="AA6808" s="49" t="str">
        <f t="shared" ca="1" si="853"/>
        <v>N</v>
      </c>
      <c r="AB6808" s="49">
        <f t="shared" ca="1" si="854"/>
        <v>5</v>
      </c>
      <c r="AC6808" s="49" t="str">
        <f t="shared" ca="1" si="855"/>
        <v>N</v>
      </c>
    </row>
    <row r="6809" spans="1:29" x14ac:dyDescent="0.25">
      <c r="A6809">
        <v>5106</v>
      </c>
      <c r="B6809" s="9">
        <v>43575</v>
      </c>
      <c r="C6809" s="50" t="str">
        <f t="shared" si="848"/>
        <v>N</v>
      </c>
      <c r="D6809" s="52">
        <f>_xlfn.XLOOKUP(B6809,Cal_Date!B:B,Cal_Date!A:A,0)</f>
        <v>3</v>
      </c>
      <c r="E6809">
        <v>2019</v>
      </c>
      <c r="F6809" t="s">
        <v>126</v>
      </c>
      <c r="G6809" t="s">
        <v>130</v>
      </c>
      <c r="H6809" t="s">
        <v>48</v>
      </c>
      <c r="I6809" t="s">
        <v>18</v>
      </c>
      <c r="J6809" t="s">
        <v>10</v>
      </c>
      <c r="K6809" t="s">
        <v>43</v>
      </c>
      <c r="L6809">
        <v>1</v>
      </c>
      <c r="M6809">
        <v>1000</v>
      </c>
      <c r="O6809" t="s">
        <v>25</v>
      </c>
      <c r="R6809" t="s">
        <v>44</v>
      </c>
      <c r="S6809" s="49" t="str">
        <f t="shared" si="849"/>
        <v>Card</v>
      </c>
      <c r="T6809" s="3">
        <v>0.03</v>
      </c>
      <c r="U6809" s="2">
        <v>7.5600000000000005</v>
      </c>
      <c r="V6809" s="2">
        <v>1.46</v>
      </c>
      <c r="W6809" s="54">
        <f>_xlfn.XLOOKUP(M6809,Market!A:A,Market!F:F,0)</f>
        <v>0.08</v>
      </c>
      <c r="X6809" s="55">
        <f t="shared" si="850"/>
        <v>0.2268</v>
      </c>
      <c r="Y6809" s="55">
        <f t="shared" si="851"/>
        <v>6.1000000000000005</v>
      </c>
      <c r="Z6809" s="54">
        <f t="shared" si="852"/>
        <v>0.80687830687830686</v>
      </c>
      <c r="AA6809" s="49" t="str">
        <f t="shared" ca="1" si="853"/>
        <v>N</v>
      </c>
      <c r="AB6809" s="49">
        <f t="shared" ca="1" si="854"/>
        <v>5</v>
      </c>
      <c r="AC6809" s="49" t="str">
        <f t="shared" ca="1" si="855"/>
        <v>N</v>
      </c>
    </row>
    <row r="6810" spans="1:29" x14ac:dyDescent="0.25">
      <c r="A6810">
        <v>5107</v>
      </c>
      <c r="B6810" s="9">
        <v>43575</v>
      </c>
      <c r="C6810" s="50" t="str">
        <f t="shared" si="848"/>
        <v>N</v>
      </c>
      <c r="D6810" s="52">
        <f>_xlfn.XLOOKUP(B6810,Cal_Date!B:B,Cal_Date!A:A,0)</f>
        <v>3</v>
      </c>
      <c r="E6810">
        <v>2019</v>
      </c>
      <c r="F6810" t="s">
        <v>126</v>
      </c>
      <c r="G6810" t="s">
        <v>130</v>
      </c>
      <c r="H6810" t="s">
        <v>48</v>
      </c>
      <c r="I6810" t="s">
        <v>18</v>
      </c>
      <c r="J6810" t="s">
        <v>10</v>
      </c>
      <c r="K6810" t="s">
        <v>43</v>
      </c>
      <c r="L6810">
        <v>2</v>
      </c>
      <c r="M6810">
        <v>1000</v>
      </c>
      <c r="O6810" t="s">
        <v>25</v>
      </c>
      <c r="R6810" t="s">
        <v>44</v>
      </c>
      <c r="S6810" s="49" t="str">
        <f t="shared" si="849"/>
        <v>Card</v>
      </c>
      <c r="T6810" s="3">
        <v>0.03</v>
      </c>
      <c r="U6810" s="2">
        <v>15.120000000000001</v>
      </c>
      <c r="V6810" s="2">
        <v>2.92</v>
      </c>
      <c r="W6810" s="54">
        <f>_xlfn.XLOOKUP(M6810,Market!A:A,Market!F:F,0)</f>
        <v>0.08</v>
      </c>
      <c r="X6810" s="55">
        <f t="shared" si="850"/>
        <v>0.4536</v>
      </c>
      <c r="Y6810" s="55">
        <f t="shared" si="851"/>
        <v>12.200000000000001</v>
      </c>
      <c r="Z6810" s="54">
        <f t="shared" si="852"/>
        <v>0.80687830687830686</v>
      </c>
      <c r="AA6810" s="49" t="str">
        <f t="shared" ca="1" si="853"/>
        <v>N</v>
      </c>
      <c r="AB6810" s="49">
        <f t="shared" ca="1" si="854"/>
        <v>5</v>
      </c>
      <c r="AC6810" s="49" t="str">
        <f t="shared" ca="1" si="855"/>
        <v>N</v>
      </c>
    </row>
    <row r="6811" spans="1:29" x14ac:dyDescent="0.25">
      <c r="A6811">
        <v>5108</v>
      </c>
      <c r="B6811" s="9">
        <v>43575</v>
      </c>
      <c r="C6811" s="50" t="str">
        <f t="shared" si="848"/>
        <v>N</v>
      </c>
      <c r="D6811" s="52">
        <f>_xlfn.XLOOKUP(B6811,Cal_Date!B:B,Cal_Date!A:A,0)</f>
        <v>3</v>
      </c>
      <c r="E6811">
        <v>2019</v>
      </c>
      <c r="F6811" t="s">
        <v>126</v>
      </c>
      <c r="G6811" t="s">
        <v>130</v>
      </c>
      <c r="H6811" t="s">
        <v>48</v>
      </c>
      <c r="I6811" t="s">
        <v>18</v>
      </c>
      <c r="J6811" t="s">
        <v>10</v>
      </c>
      <c r="K6811" t="s">
        <v>43</v>
      </c>
      <c r="L6811">
        <v>1</v>
      </c>
      <c r="M6811">
        <v>1008</v>
      </c>
      <c r="O6811" t="s">
        <v>28</v>
      </c>
      <c r="R6811" t="s">
        <v>44</v>
      </c>
      <c r="S6811" s="49" t="str">
        <f t="shared" si="849"/>
        <v>Card</v>
      </c>
      <c r="T6811" s="3">
        <v>0.03</v>
      </c>
      <c r="U6811" s="2">
        <v>7.6229999999999993</v>
      </c>
      <c r="V6811" s="2">
        <v>1.46</v>
      </c>
      <c r="W6811" s="54">
        <f>_xlfn.XLOOKUP(M6811,Market!A:A,Market!F:F,0)</f>
        <v>8.8999999999999996E-2</v>
      </c>
      <c r="X6811" s="55">
        <f t="shared" si="850"/>
        <v>0.22868999999999998</v>
      </c>
      <c r="Y6811" s="55">
        <f t="shared" si="851"/>
        <v>6.1629999999999994</v>
      </c>
      <c r="Z6811" s="54">
        <f t="shared" si="852"/>
        <v>0.80847435392889933</v>
      </c>
      <c r="AA6811" s="49" t="str">
        <f t="shared" ca="1" si="853"/>
        <v>N</v>
      </c>
      <c r="AB6811" s="49">
        <f t="shared" ca="1" si="854"/>
        <v>5</v>
      </c>
      <c r="AC6811" s="49" t="str">
        <f t="shared" ca="1" si="855"/>
        <v>N</v>
      </c>
    </row>
    <row r="6812" spans="1:29" x14ac:dyDescent="0.25">
      <c r="A6812">
        <v>5109</v>
      </c>
      <c r="B6812" s="9">
        <v>43575</v>
      </c>
      <c r="C6812" s="50" t="str">
        <f t="shared" si="848"/>
        <v>N</v>
      </c>
      <c r="D6812" s="52">
        <f>_xlfn.XLOOKUP(B6812,Cal_Date!B:B,Cal_Date!A:A,0)</f>
        <v>3</v>
      </c>
      <c r="E6812">
        <v>2019</v>
      </c>
      <c r="F6812" t="s">
        <v>126</v>
      </c>
      <c r="G6812" t="s">
        <v>130</v>
      </c>
      <c r="H6812" t="s">
        <v>11</v>
      </c>
      <c r="I6812" t="s">
        <v>11</v>
      </c>
      <c r="J6812" t="s">
        <v>15</v>
      </c>
      <c r="K6812" t="s">
        <v>42</v>
      </c>
      <c r="L6812">
        <v>2</v>
      </c>
      <c r="M6812">
        <v>1008</v>
      </c>
      <c r="O6812" t="s">
        <v>28</v>
      </c>
      <c r="R6812" t="s">
        <v>44</v>
      </c>
      <c r="S6812" s="49" t="str">
        <f t="shared" si="849"/>
        <v>Card</v>
      </c>
      <c r="T6812" s="3">
        <v>0.03</v>
      </c>
      <c r="U6812" s="2">
        <v>5.4450000000000003</v>
      </c>
      <c r="V6812" s="2">
        <v>1.74</v>
      </c>
      <c r="W6812" s="54">
        <f>_xlfn.XLOOKUP(M6812,Market!A:A,Market!F:F,0)</f>
        <v>8.8999999999999996E-2</v>
      </c>
      <c r="X6812" s="55">
        <f t="shared" si="850"/>
        <v>0.16335</v>
      </c>
      <c r="Y6812" s="55">
        <f t="shared" si="851"/>
        <v>3.7050000000000001</v>
      </c>
      <c r="Z6812" s="54">
        <f t="shared" si="852"/>
        <v>0.68044077134986225</v>
      </c>
      <c r="AA6812" s="49" t="str">
        <f t="shared" ca="1" si="853"/>
        <v>N</v>
      </c>
      <c r="AB6812" s="49">
        <f t="shared" ca="1" si="854"/>
        <v>5</v>
      </c>
      <c r="AC6812" s="49" t="str">
        <f t="shared" ca="1" si="855"/>
        <v>N</v>
      </c>
    </row>
    <row r="6813" spans="1:29" x14ac:dyDescent="0.25">
      <c r="A6813">
        <v>5110</v>
      </c>
      <c r="B6813" s="9">
        <v>43575</v>
      </c>
      <c r="C6813" s="50" t="str">
        <f t="shared" si="848"/>
        <v>N</v>
      </c>
      <c r="D6813" s="52">
        <f>_xlfn.XLOOKUP(B6813,Cal_Date!B:B,Cal_Date!A:A,0)</f>
        <v>3</v>
      </c>
      <c r="E6813">
        <v>2019</v>
      </c>
      <c r="F6813" t="s">
        <v>126</v>
      </c>
      <c r="G6813" t="s">
        <v>130</v>
      </c>
      <c r="H6813" t="s">
        <v>14</v>
      </c>
      <c r="I6813" t="s">
        <v>18</v>
      </c>
      <c r="J6813" t="s">
        <v>15</v>
      </c>
      <c r="K6813" t="s">
        <v>43</v>
      </c>
      <c r="L6813">
        <v>1</v>
      </c>
      <c r="M6813">
        <v>1009</v>
      </c>
      <c r="O6813" t="s">
        <v>28</v>
      </c>
      <c r="R6813" t="s">
        <v>44</v>
      </c>
      <c r="S6813" s="49" t="str">
        <f t="shared" si="849"/>
        <v>Card</v>
      </c>
      <c r="T6813" s="3">
        <v>0.03</v>
      </c>
      <c r="U6813" s="2">
        <v>7.0785</v>
      </c>
      <c r="V6813" s="2">
        <v>2.1</v>
      </c>
      <c r="W6813" s="54">
        <f>_xlfn.XLOOKUP(M6813,Market!A:A,Market!F:F,0)</f>
        <v>8.8999999999999996E-2</v>
      </c>
      <c r="X6813" s="55">
        <f t="shared" si="850"/>
        <v>0.21235499999999999</v>
      </c>
      <c r="Y6813" s="55">
        <f t="shared" si="851"/>
        <v>4.9785000000000004</v>
      </c>
      <c r="Z6813" s="54">
        <f t="shared" si="852"/>
        <v>0.70332697605424888</v>
      </c>
      <c r="AA6813" s="49" t="str">
        <f t="shared" ca="1" si="853"/>
        <v>N</v>
      </c>
      <c r="AB6813" s="49">
        <f t="shared" ca="1" si="854"/>
        <v>5</v>
      </c>
      <c r="AC6813" s="49" t="str">
        <f t="shared" ca="1" si="855"/>
        <v>N</v>
      </c>
    </row>
    <row r="6814" spans="1:29" x14ac:dyDescent="0.25">
      <c r="A6814">
        <v>5111</v>
      </c>
      <c r="B6814" s="9">
        <v>43575</v>
      </c>
      <c r="C6814" s="50" t="str">
        <f t="shared" si="848"/>
        <v>N</v>
      </c>
      <c r="D6814" s="52">
        <f>_xlfn.XLOOKUP(B6814,Cal_Date!B:B,Cal_Date!A:A,0)</f>
        <v>3</v>
      </c>
      <c r="E6814">
        <v>2019</v>
      </c>
      <c r="F6814" t="s">
        <v>126</v>
      </c>
      <c r="G6814" t="s">
        <v>130</v>
      </c>
      <c r="H6814" t="s">
        <v>14</v>
      </c>
      <c r="I6814" t="s">
        <v>13</v>
      </c>
      <c r="J6814" t="s">
        <v>15</v>
      </c>
      <c r="K6814" t="s">
        <v>43</v>
      </c>
      <c r="L6814">
        <v>2</v>
      </c>
      <c r="M6814">
        <v>1010</v>
      </c>
      <c r="O6814" t="s">
        <v>25</v>
      </c>
      <c r="R6814" t="s">
        <v>44</v>
      </c>
      <c r="S6814" s="49" t="str">
        <f t="shared" si="849"/>
        <v>Card</v>
      </c>
      <c r="T6814" s="3">
        <v>0.03</v>
      </c>
      <c r="U6814" s="2">
        <v>14.040000000000001</v>
      </c>
      <c r="V6814" s="2">
        <v>4.24</v>
      </c>
      <c r="W6814" s="54">
        <f>_xlfn.XLOOKUP(M6814,Market!A:A,Market!F:F,0)</f>
        <v>0.08</v>
      </c>
      <c r="X6814" s="55">
        <f t="shared" si="850"/>
        <v>0.42120000000000002</v>
      </c>
      <c r="Y6814" s="55">
        <f t="shared" si="851"/>
        <v>9.8000000000000007</v>
      </c>
      <c r="Z6814" s="54">
        <f t="shared" si="852"/>
        <v>0.69800569800569801</v>
      </c>
      <c r="AA6814" s="49" t="str">
        <f t="shared" ca="1" si="853"/>
        <v>N</v>
      </c>
      <c r="AB6814" s="49">
        <f t="shared" ca="1" si="854"/>
        <v>5</v>
      </c>
      <c r="AC6814" s="49" t="str">
        <f t="shared" ca="1" si="855"/>
        <v>N</v>
      </c>
    </row>
    <row r="6815" spans="1:29" x14ac:dyDescent="0.25">
      <c r="A6815">
        <v>5112</v>
      </c>
      <c r="B6815" s="9">
        <v>43575</v>
      </c>
      <c r="C6815" s="50" t="str">
        <f t="shared" si="848"/>
        <v>N</v>
      </c>
      <c r="D6815" s="52">
        <f>_xlfn.XLOOKUP(B6815,Cal_Date!B:B,Cal_Date!A:A,0)</f>
        <v>3</v>
      </c>
      <c r="E6815">
        <v>2019</v>
      </c>
      <c r="F6815" t="s">
        <v>126</v>
      </c>
      <c r="G6815" t="s">
        <v>130</v>
      </c>
      <c r="H6815" t="s">
        <v>11</v>
      </c>
      <c r="I6815" t="s">
        <v>13</v>
      </c>
      <c r="J6815" t="s">
        <v>15</v>
      </c>
      <c r="K6815" t="s">
        <v>42</v>
      </c>
      <c r="L6815">
        <v>1</v>
      </c>
      <c r="M6815">
        <v>1008</v>
      </c>
      <c r="O6815" t="s">
        <v>28</v>
      </c>
      <c r="R6815" t="s">
        <v>44</v>
      </c>
      <c r="S6815" s="49" t="str">
        <f t="shared" si="849"/>
        <v>Card</v>
      </c>
      <c r="T6815" s="3">
        <v>0.03</v>
      </c>
      <c r="U6815" s="2">
        <v>2.7225000000000001</v>
      </c>
      <c r="V6815" s="2">
        <v>1.42</v>
      </c>
      <c r="W6815" s="54">
        <f>_xlfn.XLOOKUP(M6815,Market!A:A,Market!F:F,0)</f>
        <v>8.8999999999999996E-2</v>
      </c>
      <c r="X6815" s="55">
        <f t="shared" si="850"/>
        <v>8.1674999999999998E-2</v>
      </c>
      <c r="Y6815" s="55">
        <f t="shared" si="851"/>
        <v>1.3025000000000002</v>
      </c>
      <c r="Z6815" s="54">
        <f t="shared" si="852"/>
        <v>0.47842056932966032</v>
      </c>
      <c r="AA6815" s="49" t="str">
        <f t="shared" ca="1" si="853"/>
        <v>N</v>
      </c>
      <c r="AB6815" s="49">
        <f t="shared" ca="1" si="854"/>
        <v>5</v>
      </c>
      <c r="AC6815" s="49" t="str">
        <f t="shared" ca="1" si="855"/>
        <v>N</v>
      </c>
    </row>
    <row r="6816" spans="1:29" x14ac:dyDescent="0.25">
      <c r="A6816">
        <v>5113</v>
      </c>
      <c r="B6816" s="9">
        <v>43575</v>
      </c>
      <c r="C6816" s="50" t="str">
        <f t="shared" si="848"/>
        <v>N</v>
      </c>
      <c r="D6816" s="52">
        <f>_xlfn.XLOOKUP(B6816,Cal_Date!B:B,Cal_Date!A:A,0)</f>
        <v>3</v>
      </c>
      <c r="E6816">
        <v>2019</v>
      </c>
      <c r="F6816" t="s">
        <v>126</v>
      </c>
      <c r="G6816" t="s">
        <v>130</v>
      </c>
      <c r="H6816" t="s">
        <v>48</v>
      </c>
      <c r="I6816" t="s">
        <v>18</v>
      </c>
      <c r="J6816" t="s">
        <v>10</v>
      </c>
      <c r="K6816" t="s">
        <v>43</v>
      </c>
      <c r="L6816">
        <v>1</v>
      </c>
      <c r="M6816">
        <v>1008</v>
      </c>
      <c r="O6816" t="s">
        <v>28</v>
      </c>
      <c r="R6816" t="s">
        <v>44</v>
      </c>
      <c r="S6816" s="49" t="str">
        <f t="shared" si="849"/>
        <v>Card</v>
      </c>
      <c r="T6816" s="3">
        <v>0.03</v>
      </c>
      <c r="U6816" s="2">
        <v>7.6229999999999993</v>
      </c>
      <c r="V6816" s="2">
        <v>1.46</v>
      </c>
      <c r="W6816" s="54">
        <f>_xlfn.XLOOKUP(M6816,Market!A:A,Market!F:F,0)</f>
        <v>8.8999999999999996E-2</v>
      </c>
      <c r="X6816" s="55">
        <f t="shared" si="850"/>
        <v>0.22868999999999998</v>
      </c>
      <c r="Y6816" s="55">
        <f t="shared" si="851"/>
        <v>6.1629999999999994</v>
      </c>
      <c r="Z6816" s="54">
        <f t="shared" si="852"/>
        <v>0.80847435392889933</v>
      </c>
      <c r="AA6816" s="49" t="str">
        <f t="shared" ca="1" si="853"/>
        <v>N</v>
      </c>
      <c r="AB6816" s="49">
        <f t="shared" ca="1" si="854"/>
        <v>5</v>
      </c>
      <c r="AC6816" s="49" t="str">
        <f t="shared" ca="1" si="855"/>
        <v>N</v>
      </c>
    </row>
    <row r="6817" spans="1:29" x14ac:dyDescent="0.25">
      <c r="A6817">
        <v>5114</v>
      </c>
      <c r="B6817" s="9">
        <v>43575</v>
      </c>
      <c r="C6817" s="50" t="str">
        <f t="shared" si="848"/>
        <v>N</v>
      </c>
      <c r="D6817" s="52">
        <f>_xlfn.XLOOKUP(B6817,Cal_Date!B:B,Cal_Date!A:A,0)</f>
        <v>3</v>
      </c>
      <c r="E6817">
        <v>2019</v>
      </c>
      <c r="F6817" t="s">
        <v>126</v>
      </c>
      <c r="G6817" t="s">
        <v>130</v>
      </c>
      <c r="H6817" t="s">
        <v>48</v>
      </c>
      <c r="I6817" t="s">
        <v>18</v>
      </c>
      <c r="J6817" t="s">
        <v>10</v>
      </c>
      <c r="K6817" t="s">
        <v>43</v>
      </c>
      <c r="L6817">
        <v>1</v>
      </c>
      <c r="M6817">
        <v>1008</v>
      </c>
      <c r="O6817" t="s">
        <v>28</v>
      </c>
      <c r="R6817" t="s">
        <v>44</v>
      </c>
      <c r="S6817" s="49" t="str">
        <f t="shared" si="849"/>
        <v>Card</v>
      </c>
      <c r="T6817" s="3">
        <v>0.03</v>
      </c>
      <c r="U6817" s="2">
        <v>7.6229999999999993</v>
      </c>
      <c r="V6817" s="2">
        <v>1.46</v>
      </c>
      <c r="W6817" s="54">
        <f>_xlfn.XLOOKUP(M6817,Market!A:A,Market!F:F,0)</f>
        <v>8.8999999999999996E-2</v>
      </c>
      <c r="X6817" s="55">
        <f t="shared" si="850"/>
        <v>0.22868999999999998</v>
      </c>
      <c r="Y6817" s="55">
        <f t="shared" si="851"/>
        <v>6.1629999999999994</v>
      </c>
      <c r="Z6817" s="54">
        <f t="shared" si="852"/>
        <v>0.80847435392889933</v>
      </c>
      <c r="AA6817" s="49" t="str">
        <f t="shared" ca="1" si="853"/>
        <v>N</v>
      </c>
      <c r="AB6817" s="49">
        <f t="shared" ca="1" si="854"/>
        <v>5</v>
      </c>
      <c r="AC6817" s="49" t="str">
        <f t="shared" ca="1" si="855"/>
        <v>N</v>
      </c>
    </row>
    <row r="6818" spans="1:29" x14ac:dyDescent="0.25">
      <c r="A6818">
        <v>5115</v>
      </c>
      <c r="B6818" s="9">
        <v>43575</v>
      </c>
      <c r="C6818" s="50" t="str">
        <f t="shared" si="848"/>
        <v>N</v>
      </c>
      <c r="D6818" s="52">
        <f>_xlfn.XLOOKUP(B6818,Cal_Date!B:B,Cal_Date!A:A,0)</f>
        <v>3</v>
      </c>
      <c r="E6818">
        <v>2019</v>
      </c>
      <c r="F6818" t="s">
        <v>126</v>
      </c>
      <c r="G6818" t="s">
        <v>130</v>
      </c>
      <c r="H6818" t="s">
        <v>48</v>
      </c>
      <c r="I6818" t="s">
        <v>18</v>
      </c>
      <c r="J6818" t="s">
        <v>10</v>
      </c>
      <c r="K6818" t="s">
        <v>43</v>
      </c>
      <c r="L6818">
        <v>1</v>
      </c>
      <c r="M6818">
        <v>1004</v>
      </c>
      <c r="O6818" t="s">
        <v>28</v>
      </c>
      <c r="R6818" t="s">
        <v>44</v>
      </c>
      <c r="S6818" s="49" t="str">
        <f t="shared" si="849"/>
        <v>Card</v>
      </c>
      <c r="T6818" s="3">
        <v>0.03</v>
      </c>
      <c r="U6818" s="2">
        <v>7.42</v>
      </c>
      <c r="V6818" s="2">
        <v>1.46</v>
      </c>
      <c r="W6818" s="54">
        <f>_xlfn.XLOOKUP(M6818,Market!A:A,Market!F:F,0)</f>
        <v>0.06</v>
      </c>
      <c r="X6818" s="55">
        <f t="shared" si="850"/>
        <v>0.22259999999999999</v>
      </c>
      <c r="Y6818" s="55">
        <f t="shared" si="851"/>
        <v>5.96</v>
      </c>
      <c r="Z6818" s="54">
        <f t="shared" si="852"/>
        <v>0.80323450134770891</v>
      </c>
      <c r="AA6818" s="49" t="str">
        <f t="shared" ca="1" si="853"/>
        <v>N</v>
      </c>
      <c r="AB6818" s="49">
        <f t="shared" ca="1" si="854"/>
        <v>5</v>
      </c>
      <c r="AC6818" s="49" t="str">
        <f t="shared" ca="1" si="855"/>
        <v>N</v>
      </c>
    </row>
    <row r="6819" spans="1:29" x14ac:dyDescent="0.25">
      <c r="A6819">
        <v>5116</v>
      </c>
      <c r="B6819" s="9">
        <v>43575</v>
      </c>
      <c r="C6819" s="50" t="str">
        <f t="shared" si="848"/>
        <v>N</v>
      </c>
      <c r="D6819" s="52">
        <f>_xlfn.XLOOKUP(B6819,Cal_Date!B:B,Cal_Date!A:A,0)</f>
        <v>3</v>
      </c>
      <c r="E6819">
        <v>2019</v>
      </c>
      <c r="F6819" t="s">
        <v>126</v>
      </c>
      <c r="G6819" t="s">
        <v>130</v>
      </c>
      <c r="H6819" t="s">
        <v>11</v>
      </c>
      <c r="I6819" t="s">
        <v>13</v>
      </c>
      <c r="J6819" t="s">
        <v>15</v>
      </c>
      <c r="K6819" t="s">
        <v>42</v>
      </c>
      <c r="L6819">
        <v>2</v>
      </c>
      <c r="M6819">
        <v>1009</v>
      </c>
      <c r="O6819" t="s">
        <v>28</v>
      </c>
      <c r="R6819" t="s">
        <v>44</v>
      </c>
      <c r="S6819" s="49" t="str">
        <f t="shared" si="849"/>
        <v>Card</v>
      </c>
      <c r="T6819" s="3">
        <v>0.03</v>
      </c>
      <c r="U6819" s="2">
        <v>5.4450000000000003</v>
      </c>
      <c r="V6819" s="2">
        <v>2.84</v>
      </c>
      <c r="W6819" s="54">
        <f>_xlfn.XLOOKUP(M6819,Market!A:A,Market!F:F,0)</f>
        <v>8.8999999999999996E-2</v>
      </c>
      <c r="X6819" s="55">
        <f t="shared" si="850"/>
        <v>0.16335</v>
      </c>
      <c r="Y6819" s="55">
        <f t="shared" si="851"/>
        <v>2.6050000000000004</v>
      </c>
      <c r="Z6819" s="54">
        <f t="shared" si="852"/>
        <v>0.47842056932966032</v>
      </c>
      <c r="AA6819" s="49" t="str">
        <f t="shared" ca="1" si="853"/>
        <v>N</v>
      </c>
      <c r="AB6819" s="49">
        <f t="shared" ca="1" si="854"/>
        <v>5</v>
      </c>
      <c r="AC6819" s="49" t="str">
        <f t="shared" ca="1" si="855"/>
        <v>N</v>
      </c>
    </row>
    <row r="6820" spans="1:29" x14ac:dyDescent="0.25">
      <c r="A6820">
        <v>5117</v>
      </c>
      <c r="B6820" s="9">
        <v>43575</v>
      </c>
      <c r="C6820" s="50" t="str">
        <f t="shared" si="848"/>
        <v>N</v>
      </c>
      <c r="D6820" s="52">
        <f>_xlfn.XLOOKUP(B6820,Cal_Date!B:B,Cal_Date!A:A,0)</f>
        <v>3</v>
      </c>
      <c r="E6820">
        <v>2019</v>
      </c>
      <c r="F6820" t="s">
        <v>126</v>
      </c>
      <c r="G6820" t="s">
        <v>130</v>
      </c>
      <c r="H6820" t="s">
        <v>11</v>
      </c>
      <c r="I6820" t="s">
        <v>11</v>
      </c>
      <c r="J6820" t="s">
        <v>15</v>
      </c>
      <c r="K6820" t="s">
        <v>42</v>
      </c>
      <c r="L6820">
        <v>1</v>
      </c>
      <c r="M6820">
        <v>1010</v>
      </c>
      <c r="O6820" t="s">
        <v>25</v>
      </c>
      <c r="R6820" t="s">
        <v>44</v>
      </c>
      <c r="S6820" s="49" t="str">
        <f t="shared" si="849"/>
        <v>Card</v>
      </c>
      <c r="T6820" s="3">
        <v>0.03</v>
      </c>
      <c r="U6820" s="2">
        <v>2.7</v>
      </c>
      <c r="V6820" s="2">
        <v>0.87</v>
      </c>
      <c r="W6820" s="54">
        <f>_xlfn.XLOOKUP(M6820,Market!A:A,Market!F:F,0)</f>
        <v>0.08</v>
      </c>
      <c r="X6820" s="55">
        <f t="shared" si="850"/>
        <v>8.1000000000000003E-2</v>
      </c>
      <c r="Y6820" s="55">
        <f t="shared" si="851"/>
        <v>1.83</v>
      </c>
      <c r="Z6820" s="54">
        <f t="shared" si="852"/>
        <v>0.67777777777777781</v>
      </c>
      <c r="AA6820" s="49" t="str">
        <f t="shared" ca="1" si="853"/>
        <v>N</v>
      </c>
      <c r="AB6820" s="49">
        <f t="shared" ca="1" si="854"/>
        <v>5</v>
      </c>
      <c r="AC6820" s="49" t="str">
        <f t="shared" ca="1" si="855"/>
        <v>N</v>
      </c>
    </row>
    <row r="6821" spans="1:29" x14ac:dyDescent="0.25">
      <c r="A6821">
        <v>5118</v>
      </c>
      <c r="B6821" s="9">
        <v>43575</v>
      </c>
      <c r="C6821" s="50" t="str">
        <f t="shared" si="848"/>
        <v>N</v>
      </c>
      <c r="D6821" s="52">
        <f>_xlfn.XLOOKUP(B6821,Cal_Date!B:B,Cal_Date!A:A,0)</f>
        <v>3</v>
      </c>
      <c r="E6821">
        <v>2019</v>
      </c>
      <c r="F6821" t="s">
        <v>126</v>
      </c>
      <c r="G6821" t="s">
        <v>130</v>
      </c>
      <c r="H6821" t="s">
        <v>11</v>
      </c>
      <c r="I6821" t="s">
        <v>11</v>
      </c>
      <c r="J6821" t="s">
        <v>15</v>
      </c>
      <c r="K6821" t="s">
        <v>42</v>
      </c>
      <c r="L6821">
        <v>1</v>
      </c>
      <c r="M6821">
        <v>1011</v>
      </c>
      <c r="O6821" t="s">
        <v>25</v>
      </c>
      <c r="R6821" t="s">
        <v>44</v>
      </c>
      <c r="S6821" s="49" t="str">
        <f t="shared" si="849"/>
        <v>Card</v>
      </c>
      <c r="T6821" s="3">
        <v>0.03</v>
      </c>
      <c r="U6821" s="2">
        <v>2.6500000000000004</v>
      </c>
      <c r="V6821" s="2">
        <v>0.87</v>
      </c>
      <c r="W6821" s="54">
        <f>_xlfn.XLOOKUP(M6821,Market!A:A,Market!F:F,0)</f>
        <v>0.06</v>
      </c>
      <c r="X6821" s="55">
        <f t="shared" si="850"/>
        <v>7.9500000000000001E-2</v>
      </c>
      <c r="Y6821" s="55">
        <f t="shared" si="851"/>
        <v>1.7800000000000002</v>
      </c>
      <c r="Z6821" s="54">
        <f t="shared" si="852"/>
        <v>0.67169811320754713</v>
      </c>
      <c r="AA6821" s="49" t="str">
        <f t="shared" ca="1" si="853"/>
        <v>N</v>
      </c>
      <c r="AB6821" s="49">
        <f t="shared" ca="1" si="854"/>
        <v>5</v>
      </c>
      <c r="AC6821" s="49" t="str">
        <f t="shared" ca="1" si="855"/>
        <v>N</v>
      </c>
    </row>
    <row r="6822" spans="1:29" x14ac:dyDescent="0.25">
      <c r="A6822">
        <v>5119</v>
      </c>
      <c r="B6822" s="9">
        <v>43575</v>
      </c>
      <c r="C6822" s="50" t="str">
        <f t="shared" si="848"/>
        <v>N</v>
      </c>
      <c r="D6822" s="52">
        <f>_xlfn.XLOOKUP(B6822,Cal_Date!B:B,Cal_Date!A:A,0)</f>
        <v>3</v>
      </c>
      <c r="E6822">
        <v>2019</v>
      </c>
      <c r="F6822" t="s">
        <v>126</v>
      </c>
      <c r="G6822" t="s">
        <v>130</v>
      </c>
      <c r="H6822" t="s">
        <v>48</v>
      </c>
      <c r="I6822" t="s">
        <v>18</v>
      </c>
      <c r="J6822" t="s">
        <v>10</v>
      </c>
      <c r="K6822" t="s">
        <v>43</v>
      </c>
      <c r="L6822">
        <v>1</v>
      </c>
      <c r="M6822">
        <v>1011</v>
      </c>
      <c r="O6822" t="s">
        <v>25</v>
      </c>
      <c r="R6822" t="s">
        <v>44</v>
      </c>
      <c r="S6822" s="49" t="str">
        <f t="shared" si="849"/>
        <v>Card</v>
      </c>
      <c r="T6822" s="3">
        <v>0.03</v>
      </c>
      <c r="U6822" s="2">
        <v>7.42</v>
      </c>
      <c r="V6822" s="2">
        <v>1.46</v>
      </c>
      <c r="W6822" s="54">
        <f>_xlfn.XLOOKUP(M6822,Market!A:A,Market!F:F,0)</f>
        <v>0.06</v>
      </c>
      <c r="X6822" s="55">
        <f t="shared" si="850"/>
        <v>0.22259999999999999</v>
      </c>
      <c r="Y6822" s="55">
        <f t="shared" si="851"/>
        <v>5.96</v>
      </c>
      <c r="Z6822" s="54">
        <f t="shared" si="852"/>
        <v>0.80323450134770891</v>
      </c>
      <c r="AA6822" s="49" t="str">
        <f t="shared" ca="1" si="853"/>
        <v>N</v>
      </c>
      <c r="AB6822" s="49">
        <f t="shared" ca="1" si="854"/>
        <v>5</v>
      </c>
      <c r="AC6822" s="49" t="str">
        <f t="shared" ca="1" si="855"/>
        <v>N</v>
      </c>
    </row>
    <row r="6823" spans="1:29" x14ac:dyDescent="0.25">
      <c r="A6823">
        <v>5120</v>
      </c>
      <c r="B6823" s="9">
        <v>43575</v>
      </c>
      <c r="C6823" s="50" t="str">
        <f t="shared" si="848"/>
        <v>N</v>
      </c>
      <c r="D6823" s="52">
        <f>_xlfn.XLOOKUP(B6823,Cal_Date!B:B,Cal_Date!A:A,0)</f>
        <v>3</v>
      </c>
      <c r="E6823">
        <v>2019</v>
      </c>
      <c r="F6823" t="s">
        <v>126</v>
      </c>
      <c r="G6823" t="s">
        <v>130</v>
      </c>
      <c r="H6823" t="s">
        <v>11</v>
      </c>
      <c r="I6823" t="s">
        <v>11</v>
      </c>
      <c r="J6823" t="s">
        <v>15</v>
      </c>
      <c r="K6823" t="s">
        <v>42</v>
      </c>
      <c r="L6823">
        <v>1</v>
      </c>
      <c r="M6823">
        <v>1011</v>
      </c>
      <c r="O6823" t="s">
        <v>25</v>
      </c>
      <c r="R6823" t="s">
        <v>44</v>
      </c>
      <c r="S6823" s="49" t="str">
        <f t="shared" si="849"/>
        <v>Card</v>
      </c>
      <c r="T6823" s="3">
        <v>0.03</v>
      </c>
      <c r="U6823" s="2">
        <v>2.6500000000000004</v>
      </c>
      <c r="V6823" s="2">
        <v>0.87</v>
      </c>
      <c r="W6823" s="54">
        <f>_xlfn.XLOOKUP(M6823,Market!A:A,Market!F:F,0)</f>
        <v>0.06</v>
      </c>
      <c r="X6823" s="55">
        <f t="shared" si="850"/>
        <v>7.9500000000000001E-2</v>
      </c>
      <c r="Y6823" s="55">
        <f t="shared" si="851"/>
        <v>1.7800000000000002</v>
      </c>
      <c r="Z6823" s="54">
        <f t="shared" si="852"/>
        <v>0.67169811320754713</v>
      </c>
      <c r="AA6823" s="49" t="str">
        <f t="shared" ca="1" si="853"/>
        <v>N</v>
      </c>
      <c r="AB6823" s="49">
        <f t="shared" ca="1" si="854"/>
        <v>5</v>
      </c>
      <c r="AC6823" s="49" t="str">
        <f t="shared" ca="1" si="855"/>
        <v>N</v>
      </c>
    </row>
    <row r="6824" spans="1:29" x14ac:dyDescent="0.25">
      <c r="A6824">
        <v>5121</v>
      </c>
      <c r="B6824" s="9">
        <v>43575</v>
      </c>
      <c r="C6824" s="50" t="str">
        <f t="shared" si="848"/>
        <v>N</v>
      </c>
      <c r="D6824" s="52">
        <f>_xlfn.XLOOKUP(B6824,Cal_Date!B:B,Cal_Date!A:A,0)</f>
        <v>3</v>
      </c>
      <c r="E6824">
        <v>2019</v>
      </c>
      <c r="F6824" t="s">
        <v>126</v>
      </c>
      <c r="G6824" t="s">
        <v>130</v>
      </c>
      <c r="H6824" t="s">
        <v>11</v>
      </c>
      <c r="I6824" t="s">
        <v>13</v>
      </c>
      <c r="J6824" t="s">
        <v>15</v>
      </c>
      <c r="K6824" t="s">
        <v>42</v>
      </c>
      <c r="L6824">
        <v>1</v>
      </c>
      <c r="M6824">
        <v>1001</v>
      </c>
      <c r="O6824" t="s">
        <v>25</v>
      </c>
      <c r="R6824" t="s">
        <v>44</v>
      </c>
      <c r="S6824" s="49" t="str">
        <f t="shared" si="849"/>
        <v>Card</v>
      </c>
      <c r="T6824" s="3">
        <v>0.03</v>
      </c>
      <c r="U6824" s="2">
        <v>2.6500000000000004</v>
      </c>
      <c r="V6824" s="2">
        <v>1.42</v>
      </c>
      <c r="W6824" s="54">
        <f>_xlfn.XLOOKUP(M6824,Market!A:A,Market!F:F,0)</f>
        <v>0.06</v>
      </c>
      <c r="X6824" s="55">
        <f t="shared" si="850"/>
        <v>7.9500000000000001E-2</v>
      </c>
      <c r="Y6824" s="55">
        <f t="shared" si="851"/>
        <v>1.2300000000000004</v>
      </c>
      <c r="Z6824" s="54">
        <f t="shared" si="852"/>
        <v>0.46415094339622653</v>
      </c>
      <c r="AA6824" s="49" t="str">
        <f t="shared" ca="1" si="853"/>
        <v>N</v>
      </c>
      <c r="AB6824" s="49">
        <f t="shared" ca="1" si="854"/>
        <v>5</v>
      </c>
      <c r="AC6824" s="49" t="str">
        <f t="shared" ca="1" si="855"/>
        <v>N</v>
      </c>
    </row>
    <row r="6825" spans="1:29" x14ac:dyDescent="0.25">
      <c r="A6825">
        <v>5122</v>
      </c>
      <c r="B6825" s="9">
        <v>43575</v>
      </c>
      <c r="C6825" s="50" t="str">
        <f t="shared" si="848"/>
        <v>N</v>
      </c>
      <c r="D6825" s="52">
        <f>_xlfn.XLOOKUP(B6825,Cal_Date!B:B,Cal_Date!A:A,0)</f>
        <v>3</v>
      </c>
      <c r="E6825">
        <v>2019</v>
      </c>
      <c r="F6825" t="s">
        <v>126</v>
      </c>
      <c r="G6825" t="s">
        <v>130</v>
      </c>
      <c r="H6825" t="s">
        <v>48</v>
      </c>
      <c r="I6825" t="s">
        <v>18</v>
      </c>
      <c r="J6825" t="s">
        <v>10</v>
      </c>
      <c r="K6825" t="s">
        <v>43</v>
      </c>
      <c r="L6825">
        <v>2</v>
      </c>
      <c r="M6825">
        <v>1000</v>
      </c>
      <c r="O6825" t="s">
        <v>25</v>
      </c>
      <c r="R6825" t="s">
        <v>44</v>
      </c>
      <c r="S6825" s="49" t="str">
        <f t="shared" si="849"/>
        <v>Card</v>
      </c>
      <c r="T6825" s="3">
        <v>0.03</v>
      </c>
      <c r="U6825" s="2">
        <v>15.120000000000001</v>
      </c>
      <c r="V6825" s="2">
        <v>2.92</v>
      </c>
      <c r="W6825" s="54">
        <f>_xlfn.XLOOKUP(M6825,Market!A:A,Market!F:F,0)</f>
        <v>0.08</v>
      </c>
      <c r="X6825" s="55">
        <f t="shared" si="850"/>
        <v>0.4536</v>
      </c>
      <c r="Y6825" s="55">
        <f t="shared" si="851"/>
        <v>12.200000000000001</v>
      </c>
      <c r="Z6825" s="54">
        <f t="shared" si="852"/>
        <v>0.80687830687830686</v>
      </c>
      <c r="AA6825" s="49" t="str">
        <f t="shared" ca="1" si="853"/>
        <v>N</v>
      </c>
      <c r="AB6825" s="49">
        <f t="shared" ca="1" si="854"/>
        <v>5</v>
      </c>
      <c r="AC6825" s="49" t="str">
        <f t="shared" ca="1" si="855"/>
        <v>N</v>
      </c>
    </row>
    <row r="6826" spans="1:29" x14ac:dyDescent="0.25">
      <c r="A6826">
        <v>5123</v>
      </c>
      <c r="B6826" s="9">
        <v>43575</v>
      </c>
      <c r="C6826" s="50" t="str">
        <f t="shared" si="848"/>
        <v>N</v>
      </c>
      <c r="D6826" s="52">
        <f>_xlfn.XLOOKUP(B6826,Cal_Date!B:B,Cal_Date!A:A,0)</f>
        <v>3</v>
      </c>
      <c r="E6826">
        <v>2019</v>
      </c>
      <c r="F6826" t="s">
        <v>126</v>
      </c>
      <c r="G6826" t="s">
        <v>130</v>
      </c>
      <c r="H6826" t="s">
        <v>48</v>
      </c>
      <c r="I6826" t="s">
        <v>18</v>
      </c>
      <c r="J6826" t="s">
        <v>10</v>
      </c>
      <c r="K6826" t="s">
        <v>43</v>
      </c>
      <c r="L6826">
        <v>2</v>
      </c>
      <c r="M6826">
        <v>1000</v>
      </c>
      <c r="O6826" t="s">
        <v>25</v>
      </c>
      <c r="R6826" t="s">
        <v>47</v>
      </c>
      <c r="S6826" s="49" t="str">
        <f t="shared" si="849"/>
        <v>Card</v>
      </c>
      <c r="T6826" s="3">
        <v>3.5000000000000003E-2</v>
      </c>
      <c r="U6826" s="2">
        <v>15.120000000000001</v>
      </c>
      <c r="V6826" s="2">
        <v>2.92</v>
      </c>
      <c r="W6826" s="54">
        <f>_xlfn.XLOOKUP(M6826,Market!A:A,Market!F:F,0)</f>
        <v>0.08</v>
      </c>
      <c r="X6826" s="55">
        <f t="shared" si="850"/>
        <v>0.52920000000000011</v>
      </c>
      <c r="Y6826" s="55">
        <f t="shared" si="851"/>
        <v>12.200000000000001</v>
      </c>
      <c r="Z6826" s="54">
        <f t="shared" si="852"/>
        <v>0.80687830687830686</v>
      </c>
      <c r="AA6826" s="49" t="str">
        <f t="shared" ca="1" si="853"/>
        <v>N</v>
      </c>
      <c r="AB6826" s="49">
        <f t="shared" ca="1" si="854"/>
        <v>5</v>
      </c>
      <c r="AC6826" s="49" t="str">
        <f t="shared" ca="1" si="855"/>
        <v>N</v>
      </c>
    </row>
    <row r="6827" spans="1:29" x14ac:dyDescent="0.25">
      <c r="A6827">
        <v>5124</v>
      </c>
      <c r="B6827" s="9">
        <v>43576</v>
      </c>
      <c r="C6827" s="50" t="str">
        <f t="shared" si="848"/>
        <v>N</v>
      </c>
      <c r="D6827" s="52">
        <f>_xlfn.XLOOKUP(B6827,Cal_Date!B:B,Cal_Date!A:A,0)</f>
        <v>4</v>
      </c>
      <c r="E6827">
        <v>2019</v>
      </c>
      <c r="F6827" t="s">
        <v>127</v>
      </c>
      <c r="G6827" t="s">
        <v>130</v>
      </c>
      <c r="H6827" t="s">
        <v>14</v>
      </c>
      <c r="I6827" t="s">
        <v>18</v>
      </c>
      <c r="J6827" t="s">
        <v>15</v>
      </c>
      <c r="K6827" t="s">
        <v>43</v>
      </c>
      <c r="L6827">
        <v>1</v>
      </c>
      <c r="M6827">
        <v>1002</v>
      </c>
      <c r="O6827" t="s">
        <v>28</v>
      </c>
      <c r="R6827" t="s">
        <v>47</v>
      </c>
      <c r="S6827" s="49" t="str">
        <f t="shared" si="849"/>
        <v>Card</v>
      </c>
      <c r="T6827" s="3">
        <v>3.5000000000000003E-2</v>
      </c>
      <c r="U6827" s="2">
        <v>6.8900000000000006</v>
      </c>
      <c r="V6827" s="2">
        <v>2.1</v>
      </c>
      <c r="W6827" s="54">
        <f>_xlfn.XLOOKUP(M6827,Market!A:A,Market!F:F,0)</f>
        <v>0.06</v>
      </c>
      <c r="X6827" s="55">
        <f t="shared" si="850"/>
        <v>0.24115000000000003</v>
      </c>
      <c r="Y6827" s="55">
        <f t="shared" si="851"/>
        <v>4.7900000000000009</v>
      </c>
      <c r="Z6827" s="54">
        <f t="shared" si="852"/>
        <v>0.69521044992743108</v>
      </c>
      <c r="AA6827" s="49" t="str">
        <f t="shared" ca="1" si="853"/>
        <v>N</v>
      </c>
      <c r="AB6827" s="49">
        <f t="shared" ca="1" si="854"/>
        <v>5</v>
      </c>
      <c r="AC6827" s="49" t="str">
        <f t="shared" ca="1" si="855"/>
        <v>N</v>
      </c>
    </row>
    <row r="6828" spans="1:29" x14ac:dyDescent="0.25">
      <c r="A6828">
        <v>5125</v>
      </c>
      <c r="B6828" s="9">
        <v>43576</v>
      </c>
      <c r="C6828" s="50" t="str">
        <f t="shared" si="848"/>
        <v>N</v>
      </c>
      <c r="D6828" s="52">
        <f>_xlfn.XLOOKUP(B6828,Cal_Date!B:B,Cal_Date!A:A,0)</f>
        <v>4</v>
      </c>
      <c r="E6828">
        <v>2019</v>
      </c>
      <c r="F6828" t="s">
        <v>127</v>
      </c>
      <c r="G6828" t="s">
        <v>130</v>
      </c>
      <c r="H6828" t="s">
        <v>14</v>
      </c>
      <c r="I6828" t="s">
        <v>13</v>
      </c>
      <c r="J6828" t="s">
        <v>15</v>
      </c>
      <c r="K6828" t="s">
        <v>43</v>
      </c>
      <c r="L6828">
        <v>1</v>
      </c>
      <c r="M6828">
        <v>1003</v>
      </c>
      <c r="O6828" t="s">
        <v>25</v>
      </c>
      <c r="R6828" t="s">
        <v>44</v>
      </c>
      <c r="S6828" s="49" t="str">
        <f t="shared" si="849"/>
        <v>Card</v>
      </c>
      <c r="T6828" s="3">
        <v>0.03</v>
      </c>
      <c r="U6828" s="2">
        <v>7.42</v>
      </c>
      <c r="V6828" s="2">
        <v>2.2400000000000002</v>
      </c>
      <c r="W6828" s="54">
        <f>_xlfn.XLOOKUP(M6828,Market!A:A,Market!F:F,0)</f>
        <v>0.06</v>
      </c>
      <c r="X6828" s="55">
        <f t="shared" si="850"/>
        <v>0.22259999999999999</v>
      </c>
      <c r="Y6828" s="55">
        <f t="shared" si="851"/>
        <v>5.18</v>
      </c>
      <c r="Z6828" s="54">
        <f t="shared" si="852"/>
        <v>0.69811320754716977</v>
      </c>
      <c r="AA6828" s="49" t="str">
        <f t="shared" ca="1" si="853"/>
        <v>N</v>
      </c>
      <c r="AB6828" s="49">
        <f t="shared" ca="1" si="854"/>
        <v>5</v>
      </c>
      <c r="AC6828" s="49" t="str">
        <f t="shared" ca="1" si="855"/>
        <v>N</v>
      </c>
    </row>
    <row r="6829" spans="1:29" x14ac:dyDescent="0.25">
      <c r="A6829">
        <v>5126</v>
      </c>
      <c r="B6829" s="9">
        <v>43576</v>
      </c>
      <c r="C6829" s="50" t="str">
        <f t="shared" si="848"/>
        <v>N</v>
      </c>
      <c r="D6829" s="52">
        <f>_xlfn.XLOOKUP(B6829,Cal_Date!B:B,Cal_Date!A:A,0)</f>
        <v>4</v>
      </c>
      <c r="E6829">
        <v>2019</v>
      </c>
      <c r="F6829" t="s">
        <v>127</v>
      </c>
      <c r="G6829" t="s">
        <v>130</v>
      </c>
      <c r="H6829" t="s">
        <v>14</v>
      </c>
      <c r="I6829" t="s">
        <v>18</v>
      </c>
      <c r="J6829" t="s">
        <v>15</v>
      </c>
      <c r="K6829" t="s">
        <v>43</v>
      </c>
      <c r="L6829">
        <v>1</v>
      </c>
      <c r="M6829">
        <v>1005</v>
      </c>
      <c r="O6829" t="s">
        <v>25</v>
      </c>
      <c r="R6829" t="s">
        <v>44</v>
      </c>
      <c r="S6829" s="49" t="str">
        <f t="shared" si="849"/>
        <v>Card</v>
      </c>
      <c r="T6829" s="3">
        <v>0.03</v>
      </c>
      <c r="U6829" s="2">
        <v>7.6229999999999993</v>
      </c>
      <c r="V6829" s="2">
        <v>2.2200000000000002</v>
      </c>
      <c r="W6829" s="54">
        <f>_xlfn.XLOOKUP(M6829,Market!A:A,Market!F:F,0)</f>
        <v>8.8999999999999996E-2</v>
      </c>
      <c r="X6829" s="55">
        <f t="shared" si="850"/>
        <v>0.22868999999999998</v>
      </c>
      <c r="Y6829" s="55">
        <f t="shared" si="851"/>
        <v>5.4029999999999987</v>
      </c>
      <c r="Z6829" s="54">
        <f t="shared" si="852"/>
        <v>0.7087760724124359</v>
      </c>
      <c r="AA6829" s="49" t="str">
        <f t="shared" ca="1" si="853"/>
        <v>N</v>
      </c>
      <c r="AB6829" s="49">
        <f t="shared" ca="1" si="854"/>
        <v>5</v>
      </c>
      <c r="AC6829" s="49" t="str">
        <f t="shared" ca="1" si="855"/>
        <v>N</v>
      </c>
    </row>
    <row r="6830" spans="1:29" x14ac:dyDescent="0.25">
      <c r="A6830">
        <v>5127</v>
      </c>
      <c r="B6830" s="9">
        <v>43576</v>
      </c>
      <c r="C6830" s="50" t="str">
        <f t="shared" si="848"/>
        <v>N</v>
      </c>
      <c r="D6830" s="52">
        <f>_xlfn.XLOOKUP(B6830,Cal_Date!B:B,Cal_Date!A:A,0)</f>
        <v>4</v>
      </c>
      <c r="E6830">
        <v>2019</v>
      </c>
      <c r="F6830" t="s">
        <v>127</v>
      </c>
      <c r="G6830" t="s">
        <v>130</v>
      </c>
      <c r="H6830" t="s">
        <v>14</v>
      </c>
      <c r="I6830" t="s">
        <v>18</v>
      </c>
      <c r="J6830" t="s">
        <v>15</v>
      </c>
      <c r="K6830" t="s">
        <v>43</v>
      </c>
      <c r="L6830">
        <v>2</v>
      </c>
      <c r="M6830">
        <v>1005</v>
      </c>
      <c r="O6830" t="s">
        <v>25</v>
      </c>
      <c r="R6830" t="s">
        <v>44</v>
      </c>
      <c r="S6830" s="49" t="str">
        <f t="shared" si="849"/>
        <v>Card</v>
      </c>
      <c r="T6830" s="3">
        <v>0.03</v>
      </c>
      <c r="U6830" s="2">
        <v>15.245999999999999</v>
      </c>
      <c r="V6830" s="2">
        <v>4.4400000000000004</v>
      </c>
      <c r="W6830" s="54">
        <f>_xlfn.XLOOKUP(M6830,Market!A:A,Market!F:F,0)</f>
        <v>8.8999999999999996E-2</v>
      </c>
      <c r="X6830" s="55">
        <f t="shared" si="850"/>
        <v>0.45737999999999995</v>
      </c>
      <c r="Y6830" s="55">
        <f t="shared" si="851"/>
        <v>10.805999999999997</v>
      </c>
      <c r="Z6830" s="54">
        <f t="shared" si="852"/>
        <v>0.7087760724124359</v>
      </c>
      <c r="AA6830" s="49" t="str">
        <f t="shared" ca="1" si="853"/>
        <v>N</v>
      </c>
      <c r="AB6830" s="49">
        <f t="shared" ca="1" si="854"/>
        <v>5</v>
      </c>
      <c r="AC6830" s="49" t="str">
        <f t="shared" ca="1" si="855"/>
        <v>N</v>
      </c>
    </row>
    <row r="6831" spans="1:29" x14ac:dyDescent="0.25">
      <c r="A6831">
        <v>5128</v>
      </c>
      <c r="B6831" s="9">
        <v>43576</v>
      </c>
      <c r="C6831" s="50" t="str">
        <f t="shared" si="848"/>
        <v>N</v>
      </c>
      <c r="D6831" s="52">
        <f>_xlfn.XLOOKUP(B6831,Cal_Date!B:B,Cal_Date!A:A,0)</f>
        <v>4</v>
      </c>
      <c r="E6831">
        <v>2019</v>
      </c>
      <c r="F6831" t="s">
        <v>127</v>
      </c>
      <c r="G6831" t="s">
        <v>130</v>
      </c>
      <c r="H6831" t="s">
        <v>11</v>
      </c>
      <c r="I6831" t="s">
        <v>11</v>
      </c>
      <c r="J6831" t="s">
        <v>15</v>
      </c>
      <c r="K6831" t="s">
        <v>42</v>
      </c>
      <c r="L6831">
        <v>1</v>
      </c>
      <c r="M6831">
        <v>1006</v>
      </c>
      <c r="O6831" t="s">
        <v>28</v>
      </c>
      <c r="R6831" t="s">
        <v>44</v>
      </c>
      <c r="S6831" s="49" t="str">
        <f t="shared" si="849"/>
        <v>Card</v>
      </c>
      <c r="T6831" s="3">
        <v>0.03</v>
      </c>
      <c r="U6831" s="2">
        <v>2.7225000000000001</v>
      </c>
      <c r="V6831" s="2">
        <v>0.87</v>
      </c>
      <c r="W6831" s="54">
        <f>_xlfn.XLOOKUP(M6831,Market!A:A,Market!F:F,0)</f>
        <v>8.8999999999999996E-2</v>
      </c>
      <c r="X6831" s="55">
        <f t="shared" si="850"/>
        <v>8.1674999999999998E-2</v>
      </c>
      <c r="Y6831" s="55">
        <f t="shared" si="851"/>
        <v>1.8525</v>
      </c>
      <c r="Z6831" s="54">
        <f t="shared" si="852"/>
        <v>0.68044077134986225</v>
      </c>
      <c r="AA6831" s="49" t="str">
        <f t="shared" ca="1" si="853"/>
        <v>N</v>
      </c>
      <c r="AB6831" s="49">
        <f t="shared" ca="1" si="854"/>
        <v>5</v>
      </c>
      <c r="AC6831" s="49" t="str">
        <f t="shared" ca="1" si="855"/>
        <v>N</v>
      </c>
    </row>
    <row r="6832" spans="1:29" x14ac:dyDescent="0.25">
      <c r="A6832">
        <v>5129</v>
      </c>
      <c r="B6832" s="9">
        <v>43576</v>
      </c>
      <c r="C6832" s="50" t="str">
        <f t="shared" si="848"/>
        <v>N</v>
      </c>
      <c r="D6832" s="52">
        <f>_xlfn.XLOOKUP(B6832,Cal_Date!B:B,Cal_Date!A:A,0)</f>
        <v>4</v>
      </c>
      <c r="E6832">
        <v>2019</v>
      </c>
      <c r="F6832" t="s">
        <v>127</v>
      </c>
      <c r="G6832" t="s">
        <v>130</v>
      </c>
      <c r="H6832" t="s">
        <v>11</v>
      </c>
      <c r="I6832" t="s">
        <v>13</v>
      </c>
      <c r="J6832" t="s">
        <v>15</v>
      </c>
      <c r="K6832" t="s">
        <v>42</v>
      </c>
      <c r="L6832">
        <v>2</v>
      </c>
      <c r="M6832">
        <v>1007</v>
      </c>
      <c r="O6832" t="s">
        <v>28</v>
      </c>
      <c r="R6832" t="s">
        <v>44</v>
      </c>
      <c r="S6832" s="49" t="str">
        <f t="shared" si="849"/>
        <v>Card</v>
      </c>
      <c r="T6832" s="3">
        <v>0.03</v>
      </c>
      <c r="U6832" s="2">
        <v>5.4450000000000003</v>
      </c>
      <c r="V6832" s="2">
        <v>2.84</v>
      </c>
      <c r="W6832" s="54">
        <f>_xlfn.XLOOKUP(M6832,Market!A:A,Market!F:F,0)</f>
        <v>8.8999999999999996E-2</v>
      </c>
      <c r="X6832" s="55">
        <f t="shared" si="850"/>
        <v>0.16335</v>
      </c>
      <c r="Y6832" s="55">
        <f t="shared" si="851"/>
        <v>2.6050000000000004</v>
      </c>
      <c r="Z6832" s="54">
        <f t="shared" si="852"/>
        <v>0.47842056932966032</v>
      </c>
      <c r="AA6832" s="49" t="str">
        <f t="shared" ca="1" si="853"/>
        <v>N</v>
      </c>
      <c r="AB6832" s="49">
        <f t="shared" ca="1" si="854"/>
        <v>5</v>
      </c>
      <c r="AC6832" s="49" t="str">
        <f t="shared" ca="1" si="855"/>
        <v>N</v>
      </c>
    </row>
    <row r="6833" spans="1:29" x14ac:dyDescent="0.25">
      <c r="A6833">
        <v>5130</v>
      </c>
      <c r="B6833" s="9">
        <v>43576</v>
      </c>
      <c r="C6833" s="50" t="str">
        <f t="shared" si="848"/>
        <v>N</v>
      </c>
      <c r="D6833" s="52">
        <f>_xlfn.XLOOKUP(B6833,Cal_Date!B:B,Cal_Date!A:A,0)</f>
        <v>4</v>
      </c>
      <c r="E6833">
        <v>2019</v>
      </c>
      <c r="F6833" t="s">
        <v>127</v>
      </c>
      <c r="G6833" t="s">
        <v>130</v>
      </c>
      <c r="H6833" t="s">
        <v>48</v>
      </c>
      <c r="I6833" t="s">
        <v>18</v>
      </c>
      <c r="J6833" t="s">
        <v>10</v>
      </c>
      <c r="K6833" t="s">
        <v>43</v>
      </c>
      <c r="L6833">
        <v>1</v>
      </c>
      <c r="M6833">
        <v>1008</v>
      </c>
      <c r="O6833" t="s">
        <v>28</v>
      </c>
      <c r="R6833" t="s">
        <v>44</v>
      </c>
      <c r="S6833" s="49" t="str">
        <f t="shared" si="849"/>
        <v>Card</v>
      </c>
      <c r="T6833" s="3">
        <v>0.03</v>
      </c>
      <c r="U6833" s="2">
        <v>7.6229999999999993</v>
      </c>
      <c r="V6833" s="2">
        <v>1.46</v>
      </c>
      <c r="W6833" s="54">
        <f>_xlfn.XLOOKUP(M6833,Market!A:A,Market!F:F,0)</f>
        <v>8.8999999999999996E-2</v>
      </c>
      <c r="X6833" s="55">
        <f t="shared" si="850"/>
        <v>0.22868999999999998</v>
      </c>
      <c r="Y6833" s="55">
        <f t="shared" si="851"/>
        <v>6.1629999999999994</v>
      </c>
      <c r="Z6833" s="54">
        <f t="shared" si="852"/>
        <v>0.80847435392889933</v>
      </c>
      <c r="AA6833" s="49" t="str">
        <f t="shared" ca="1" si="853"/>
        <v>N</v>
      </c>
      <c r="AB6833" s="49">
        <f t="shared" ca="1" si="854"/>
        <v>5</v>
      </c>
      <c r="AC6833" s="49" t="str">
        <f t="shared" ca="1" si="855"/>
        <v>N</v>
      </c>
    </row>
    <row r="6834" spans="1:29" x14ac:dyDescent="0.25">
      <c r="A6834">
        <v>5131</v>
      </c>
      <c r="B6834" s="9">
        <v>43576</v>
      </c>
      <c r="C6834" s="50" t="str">
        <f t="shared" si="848"/>
        <v>N</v>
      </c>
      <c r="D6834" s="52">
        <f>_xlfn.XLOOKUP(B6834,Cal_Date!B:B,Cal_Date!A:A,0)</f>
        <v>4</v>
      </c>
      <c r="E6834">
        <v>2019</v>
      </c>
      <c r="F6834" t="s">
        <v>127</v>
      </c>
      <c r="G6834" t="s">
        <v>130</v>
      </c>
      <c r="H6834" t="s">
        <v>48</v>
      </c>
      <c r="I6834" t="s">
        <v>18</v>
      </c>
      <c r="J6834" t="s">
        <v>10</v>
      </c>
      <c r="K6834" t="s">
        <v>43</v>
      </c>
      <c r="L6834">
        <v>2</v>
      </c>
      <c r="M6834">
        <v>1009</v>
      </c>
      <c r="O6834" t="s">
        <v>28</v>
      </c>
      <c r="R6834" t="s">
        <v>44</v>
      </c>
      <c r="S6834" s="49" t="str">
        <f t="shared" si="849"/>
        <v>Card</v>
      </c>
      <c r="T6834" s="3">
        <v>0.03</v>
      </c>
      <c r="U6834" s="2">
        <v>15.245999999999999</v>
      </c>
      <c r="V6834" s="2">
        <v>2.92</v>
      </c>
      <c r="W6834" s="54">
        <f>_xlfn.XLOOKUP(M6834,Market!A:A,Market!F:F,0)</f>
        <v>8.8999999999999996E-2</v>
      </c>
      <c r="X6834" s="55">
        <f t="shared" si="850"/>
        <v>0.45737999999999995</v>
      </c>
      <c r="Y6834" s="55">
        <f t="shared" si="851"/>
        <v>12.325999999999999</v>
      </c>
      <c r="Z6834" s="54">
        <f t="shared" si="852"/>
        <v>0.80847435392889933</v>
      </c>
      <c r="AA6834" s="49" t="str">
        <f t="shared" ca="1" si="853"/>
        <v>N</v>
      </c>
      <c r="AB6834" s="49">
        <f t="shared" ca="1" si="854"/>
        <v>5</v>
      </c>
      <c r="AC6834" s="49" t="str">
        <f t="shared" ca="1" si="855"/>
        <v>N</v>
      </c>
    </row>
    <row r="6835" spans="1:29" x14ac:dyDescent="0.25">
      <c r="A6835">
        <v>5132</v>
      </c>
      <c r="B6835" s="9">
        <v>43576</v>
      </c>
      <c r="C6835" s="50" t="str">
        <f t="shared" si="848"/>
        <v>N</v>
      </c>
      <c r="D6835" s="52">
        <f>_xlfn.XLOOKUP(B6835,Cal_Date!B:B,Cal_Date!A:A,0)</f>
        <v>4</v>
      </c>
      <c r="E6835">
        <v>2019</v>
      </c>
      <c r="F6835" t="s">
        <v>127</v>
      </c>
      <c r="G6835" t="s">
        <v>130</v>
      </c>
      <c r="H6835" t="s">
        <v>14</v>
      </c>
      <c r="I6835" t="s">
        <v>18</v>
      </c>
      <c r="J6835" t="s">
        <v>15</v>
      </c>
      <c r="K6835" t="s">
        <v>43</v>
      </c>
      <c r="L6835">
        <v>1</v>
      </c>
      <c r="M6835">
        <v>1006</v>
      </c>
      <c r="O6835" t="s">
        <v>28</v>
      </c>
      <c r="R6835" t="s">
        <v>44</v>
      </c>
      <c r="S6835" s="49" t="str">
        <f t="shared" si="849"/>
        <v>Card</v>
      </c>
      <c r="T6835" s="3">
        <v>0.03</v>
      </c>
      <c r="U6835" s="2">
        <v>7.6229999999999993</v>
      </c>
      <c r="V6835" s="2">
        <v>2.2200000000000002</v>
      </c>
      <c r="W6835" s="54">
        <f>_xlfn.XLOOKUP(M6835,Market!A:A,Market!F:F,0)</f>
        <v>8.8999999999999996E-2</v>
      </c>
      <c r="X6835" s="55">
        <f t="shared" si="850"/>
        <v>0.22868999999999998</v>
      </c>
      <c r="Y6835" s="55">
        <f t="shared" si="851"/>
        <v>5.4029999999999987</v>
      </c>
      <c r="Z6835" s="54">
        <f t="shared" si="852"/>
        <v>0.7087760724124359</v>
      </c>
      <c r="AA6835" s="49" t="str">
        <f t="shared" ca="1" si="853"/>
        <v>N</v>
      </c>
      <c r="AB6835" s="49">
        <f t="shared" ca="1" si="854"/>
        <v>5</v>
      </c>
      <c r="AC6835" s="49" t="str">
        <f t="shared" ca="1" si="855"/>
        <v>N</v>
      </c>
    </row>
    <row r="6836" spans="1:29" x14ac:dyDescent="0.25">
      <c r="A6836">
        <v>5133</v>
      </c>
      <c r="B6836" s="9">
        <v>43576</v>
      </c>
      <c r="C6836" s="50" t="str">
        <f t="shared" si="848"/>
        <v>N</v>
      </c>
      <c r="D6836" s="52">
        <f>_xlfn.XLOOKUP(B6836,Cal_Date!B:B,Cal_Date!A:A,0)</f>
        <v>4</v>
      </c>
      <c r="E6836">
        <v>2019</v>
      </c>
      <c r="F6836" t="s">
        <v>127</v>
      </c>
      <c r="G6836" t="s">
        <v>130</v>
      </c>
      <c r="H6836" t="s">
        <v>14</v>
      </c>
      <c r="I6836" t="s">
        <v>18</v>
      </c>
      <c r="J6836" t="s">
        <v>15</v>
      </c>
      <c r="K6836" t="s">
        <v>43</v>
      </c>
      <c r="L6836">
        <v>1</v>
      </c>
      <c r="M6836">
        <v>1007</v>
      </c>
      <c r="O6836" t="s">
        <v>28</v>
      </c>
      <c r="R6836" t="s">
        <v>44</v>
      </c>
      <c r="S6836" s="49" t="str">
        <f t="shared" si="849"/>
        <v>Card</v>
      </c>
      <c r="T6836" s="3">
        <v>0.03</v>
      </c>
      <c r="U6836" s="2">
        <v>7.0785</v>
      </c>
      <c r="V6836" s="2">
        <v>2.1</v>
      </c>
      <c r="W6836" s="54">
        <f>_xlfn.XLOOKUP(M6836,Market!A:A,Market!F:F,0)</f>
        <v>8.8999999999999996E-2</v>
      </c>
      <c r="X6836" s="55">
        <f t="shared" si="850"/>
        <v>0.21235499999999999</v>
      </c>
      <c r="Y6836" s="55">
        <f t="shared" si="851"/>
        <v>4.9785000000000004</v>
      </c>
      <c r="Z6836" s="54">
        <f t="shared" si="852"/>
        <v>0.70332697605424888</v>
      </c>
      <c r="AA6836" s="49" t="str">
        <f t="shared" ca="1" si="853"/>
        <v>N</v>
      </c>
      <c r="AB6836" s="49">
        <f t="shared" ca="1" si="854"/>
        <v>5</v>
      </c>
      <c r="AC6836" s="49" t="str">
        <f t="shared" ca="1" si="855"/>
        <v>N</v>
      </c>
    </row>
    <row r="6837" spans="1:29" x14ac:dyDescent="0.25">
      <c r="A6837">
        <v>5134</v>
      </c>
      <c r="B6837" s="9">
        <v>43576</v>
      </c>
      <c r="C6837" s="50" t="str">
        <f t="shared" si="848"/>
        <v>N</v>
      </c>
      <c r="D6837" s="52">
        <f>_xlfn.XLOOKUP(B6837,Cal_Date!B:B,Cal_Date!A:A,0)</f>
        <v>4</v>
      </c>
      <c r="E6837">
        <v>2019</v>
      </c>
      <c r="F6837" t="s">
        <v>127</v>
      </c>
      <c r="G6837" t="s">
        <v>130</v>
      </c>
      <c r="H6837" t="s">
        <v>14</v>
      </c>
      <c r="I6837" t="s">
        <v>18</v>
      </c>
      <c r="J6837" t="s">
        <v>15</v>
      </c>
      <c r="K6837" t="s">
        <v>43</v>
      </c>
      <c r="L6837">
        <v>1</v>
      </c>
      <c r="M6837">
        <v>1007</v>
      </c>
      <c r="O6837" t="s">
        <v>28</v>
      </c>
      <c r="R6837" t="s">
        <v>44</v>
      </c>
      <c r="S6837" s="49" t="str">
        <f t="shared" si="849"/>
        <v>Card</v>
      </c>
      <c r="T6837" s="3">
        <v>0.03</v>
      </c>
      <c r="U6837" s="2">
        <v>7.0785</v>
      </c>
      <c r="V6837" s="2">
        <v>2.1</v>
      </c>
      <c r="W6837" s="54">
        <f>_xlfn.XLOOKUP(M6837,Market!A:A,Market!F:F,0)</f>
        <v>8.8999999999999996E-2</v>
      </c>
      <c r="X6837" s="55">
        <f t="shared" si="850"/>
        <v>0.21235499999999999</v>
      </c>
      <c r="Y6837" s="55">
        <f t="shared" si="851"/>
        <v>4.9785000000000004</v>
      </c>
      <c r="Z6837" s="54">
        <f t="shared" si="852"/>
        <v>0.70332697605424888</v>
      </c>
      <c r="AA6837" s="49" t="str">
        <f t="shared" ca="1" si="853"/>
        <v>N</v>
      </c>
      <c r="AB6837" s="49">
        <f t="shared" ca="1" si="854"/>
        <v>5</v>
      </c>
      <c r="AC6837" s="49" t="str">
        <f t="shared" ca="1" si="855"/>
        <v>N</v>
      </c>
    </row>
    <row r="6838" spans="1:29" x14ac:dyDescent="0.25">
      <c r="A6838">
        <v>5135</v>
      </c>
      <c r="B6838" s="9">
        <v>43576</v>
      </c>
      <c r="C6838" s="50" t="str">
        <f t="shared" si="848"/>
        <v>N</v>
      </c>
      <c r="D6838" s="52">
        <f>_xlfn.XLOOKUP(B6838,Cal_Date!B:B,Cal_Date!A:A,0)</f>
        <v>4</v>
      </c>
      <c r="E6838">
        <v>2019</v>
      </c>
      <c r="F6838" t="s">
        <v>127</v>
      </c>
      <c r="G6838" t="s">
        <v>130</v>
      </c>
      <c r="H6838" t="s">
        <v>48</v>
      </c>
      <c r="I6838" t="s">
        <v>18</v>
      </c>
      <c r="J6838" t="s">
        <v>10</v>
      </c>
      <c r="K6838" t="s">
        <v>43</v>
      </c>
      <c r="L6838">
        <v>1</v>
      </c>
      <c r="M6838">
        <v>1007</v>
      </c>
      <c r="O6838" t="s">
        <v>28</v>
      </c>
      <c r="R6838" t="s">
        <v>44</v>
      </c>
      <c r="S6838" s="49" t="str">
        <f t="shared" si="849"/>
        <v>Card</v>
      </c>
      <c r="T6838" s="3">
        <v>0.03</v>
      </c>
      <c r="U6838" s="2">
        <v>7.6229999999999993</v>
      </c>
      <c r="V6838" s="2">
        <v>1.46</v>
      </c>
      <c r="W6838" s="54">
        <f>_xlfn.XLOOKUP(M6838,Market!A:A,Market!F:F,0)</f>
        <v>8.8999999999999996E-2</v>
      </c>
      <c r="X6838" s="55">
        <f t="shared" si="850"/>
        <v>0.22868999999999998</v>
      </c>
      <c r="Y6838" s="55">
        <f t="shared" si="851"/>
        <v>6.1629999999999994</v>
      </c>
      <c r="Z6838" s="54">
        <f t="shared" si="852"/>
        <v>0.80847435392889933</v>
      </c>
      <c r="AA6838" s="49" t="str">
        <f t="shared" ca="1" si="853"/>
        <v>N</v>
      </c>
      <c r="AB6838" s="49">
        <f t="shared" ca="1" si="854"/>
        <v>5</v>
      </c>
      <c r="AC6838" s="49" t="str">
        <f t="shared" ca="1" si="855"/>
        <v>N</v>
      </c>
    </row>
    <row r="6839" spans="1:29" x14ac:dyDescent="0.25">
      <c r="A6839">
        <v>5136</v>
      </c>
      <c r="B6839" s="9">
        <v>43576</v>
      </c>
      <c r="C6839" s="50" t="str">
        <f t="shared" si="848"/>
        <v>N</v>
      </c>
      <c r="D6839" s="52">
        <f>_xlfn.XLOOKUP(B6839,Cal_Date!B:B,Cal_Date!A:A,0)</f>
        <v>4</v>
      </c>
      <c r="E6839">
        <v>2019</v>
      </c>
      <c r="F6839" t="s">
        <v>127</v>
      </c>
      <c r="G6839" t="s">
        <v>130</v>
      </c>
      <c r="H6839" t="s">
        <v>48</v>
      </c>
      <c r="I6839" t="s">
        <v>18</v>
      </c>
      <c r="J6839" t="s">
        <v>10</v>
      </c>
      <c r="K6839" t="s">
        <v>43</v>
      </c>
      <c r="L6839">
        <v>2</v>
      </c>
      <c r="M6839">
        <v>1005</v>
      </c>
      <c r="O6839" t="s">
        <v>25</v>
      </c>
      <c r="R6839" t="s">
        <v>44</v>
      </c>
      <c r="S6839" s="49" t="str">
        <f t="shared" si="849"/>
        <v>Card</v>
      </c>
      <c r="T6839" s="3">
        <v>0.03</v>
      </c>
      <c r="U6839" s="2">
        <v>15.245999999999999</v>
      </c>
      <c r="V6839" s="2">
        <v>2.92</v>
      </c>
      <c r="W6839" s="54">
        <f>_xlfn.XLOOKUP(M6839,Market!A:A,Market!F:F,0)</f>
        <v>8.8999999999999996E-2</v>
      </c>
      <c r="X6839" s="55">
        <f t="shared" si="850"/>
        <v>0.45737999999999995</v>
      </c>
      <c r="Y6839" s="55">
        <f t="shared" si="851"/>
        <v>12.325999999999999</v>
      </c>
      <c r="Z6839" s="54">
        <f t="shared" si="852"/>
        <v>0.80847435392889933</v>
      </c>
      <c r="AA6839" s="49" t="str">
        <f t="shared" ca="1" si="853"/>
        <v>N</v>
      </c>
      <c r="AB6839" s="49">
        <f t="shared" ca="1" si="854"/>
        <v>5</v>
      </c>
      <c r="AC6839" s="49" t="str">
        <f t="shared" ca="1" si="855"/>
        <v>N</v>
      </c>
    </row>
    <row r="6840" spans="1:29" x14ac:dyDescent="0.25">
      <c r="A6840">
        <v>5137</v>
      </c>
      <c r="B6840" s="9">
        <v>43576</v>
      </c>
      <c r="C6840" s="50" t="str">
        <f t="shared" si="848"/>
        <v>N</v>
      </c>
      <c r="D6840" s="52">
        <f>_xlfn.XLOOKUP(B6840,Cal_Date!B:B,Cal_Date!A:A,0)</f>
        <v>4</v>
      </c>
      <c r="E6840">
        <v>2019</v>
      </c>
      <c r="F6840" t="s">
        <v>127</v>
      </c>
      <c r="G6840" t="s">
        <v>130</v>
      </c>
      <c r="H6840" t="s">
        <v>48</v>
      </c>
      <c r="I6840" t="s">
        <v>18</v>
      </c>
      <c r="J6840" t="s">
        <v>10</v>
      </c>
      <c r="K6840" t="s">
        <v>43</v>
      </c>
      <c r="L6840">
        <v>1</v>
      </c>
      <c r="M6840">
        <v>1005</v>
      </c>
      <c r="O6840" t="s">
        <v>25</v>
      </c>
      <c r="R6840" t="s">
        <v>44</v>
      </c>
      <c r="S6840" s="49" t="str">
        <f t="shared" si="849"/>
        <v>Card</v>
      </c>
      <c r="T6840" s="3">
        <v>0.03</v>
      </c>
      <c r="U6840" s="2">
        <v>7.6229999999999993</v>
      </c>
      <c r="V6840" s="2">
        <v>1.46</v>
      </c>
      <c r="W6840" s="54">
        <f>_xlfn.XLOOKUP(M6840,Market!A:A,Market!F:F,0)</f>
        <v>8.8999999999999996E-2</v>
      </c>
      <c r="X6840" s="55">
        <f t="shared" si="850"/>
        <v>0.22868999999999998</v>
      </c>
      <c r="Y6840" s="55">
        <f t="shared" si="851"/>
        <v>6.1629999999999994</v>
      </c>
      <c r="Z6840" s="54">
        <f t="shared" si="852"/>
        <v>0.80847435392889933</v>
      </c>
      <c r="AA6840" s="49" t="str">
        <f t="shared" ca="1" si="853"/>
        <v>N</v>
      </c>
      <c r="AB6840" s="49">
        <f t="shared" ca="1" si="854"/>
        <v>5</v>
      </c>
      <c r="AC6840" s="49" t="str">
        <f t="shared" ca="1" si="855"/>
        <v>N</v>
      </c>
    </row>
    <row r="6841" spans="1:29" x14ac:dyDescent="0.25">
      <c r="A6841">
        <v>5138</v>
      </c>
      <c r="B6841" s="9">
        <v>43576</v>
      </c>
      <c r="C6841" s="50" t="str">
        <f t="shared" si="848"/>
        <v>N</v>
      </c>
      <c r="D6841" s="52">
        <f>_xlfn.XLOOKUP(B6841,Cal_Date!B:B,Cal_Date!A:A,0)</f>
        <v>4</v>
      </c>
      <c r="E6841">
        <v>2019</v>
      </c>
      <c r="F6841" t="s">
        <v>127</v>
      </c>
      <c r="G6841" t="s">
        <v>130</v>
      </c>
      <c r="H6841" t="s">
        <v>11</v>
      </c>
      <c r="I6841" t="s">
        <v>11</v>
      </c>
      <c r="J6841" t="s">
        <v>15</v>
      </c>
      <c r="K6841" t="s">
        <v>42</v>
      </c>
      <c r="L6841">
        <v>1</v>
      </c>
      <c r="M6841">
        <v>1002</v>
      </c>
      <c r="O6841" t="s">
        <v>28</v>
      </c>
      <c r="R6841" t="s">
        <v>44</v>
      </c>
      <c r="S6841" s="49" t="str">
        <f t="shared" si="849"/>
        <v>Card</v>
      </c>
      <c r="T6841" s="3">
        <v>0.03</v>
      </c>
      <c r="U6841" s="2">
        <v>2.6500000000000004</v>
      </c>
      <c r="V6841" s="2">
        <v>0.87</v>
      </c>
      <c r="W6841" s="54">
        <f>_xlfn.XLOOKUP(M6841,Market!A:A,Market!F:F,0)</f>
        <v>0.06</v>
      </c>
      <c r="X6841" s="55">
        <f t="shared" si="850"/>
        <v>7.9500000000000001E-2</v>
      </c>
      <c r="Y6841" s="55">
        <f t="shared" si="851"/>
        <v>1.7800000000000002</v>
      </c>
      <c r="Z6841" s="54">
        <f t="shared" si="852"/>
        <v>0.67169811320754713</v>
      </c>
      <c r="AA6841" s="49" t="str">
        <f t="shared" ca="1" si="853"/>
        <v>N</v>
      </c>
      <c r="AB6841" s="49">
        <f t="shared" ca="1" si="854"/>
        <v>5</v>
      </c>
      <c r="AC6841" s="49" t="str">
        <f t="shared" ca="1" si="855"/>
        <v>N</v>
      </c>
    </row>
    <row r="6842" spans="1:29" x14ac:dyDescent="0.25">
      <c r="A6842">
        <v>5139</v>
      </c>
      <c r="B6842" s="9">
        <v>43576</v>
      </c>
      <c r="C6842" s="50" t="str">
        <f t="shared" si="848"/>
        <v>N</v>
      </c>
      <c r="D6842" s="52">
        <f>_xlfn.XLOOKUP(B6842,Cal_Date!B:B,Cal_Date!A:A,0)</f>
        <v>4</v>
      </c>
      <c r="E6842">
        <v>2019</v>
      </c>
      <c r="F6842" t="s">
        <v>127</v>
      </c>
      <c r="G6842" t="s">
        <v>130</v>
      </c>
      <c r="H6842" t="s">
        <v>11</v>
      </c>
      <c r="I6842" t="s">
        <v>11</v>
      </c>
      <c r="J6842" t="s">
        <v>15</v>
      </c>
      <c r="K6842" t="s">
        <v>42</v>
      </c>
      <c r="L6842">
        <v>1</v>
      </c>
      <c r="M6842">
        <v>1004</v>
      </c>
      <c r="O6842" t="s">
        <v>28</v>
      </c>
      <c r="R6842" t="s">
        <v>44</v>
      </c>
      <c r="S6842" s="49" t="str">
        <f t="shared" si="849"/>
        <v>Card</v>
      </c>
      <c r="T6842" s="3">
        <v>0.03</v>
      </c>
      <c r="U6842" s="2">
        <v>2.6500000000000004</v>
      </c>
      <c r="V6842" s="2">
        <v>0.87</v>
      </c>
      <c r="W6842" s="54">
        <f>_xlfn.XLOOKUP(M6842,Market!A:A,Market!F:F,0)</f>
        <v>0.06</v>
      </c>
      <c r="X6842" s="55">
        <f t="shared" si="850"/>
        <v>7.9500000000000001E-2</v>
      </c>
      <c r="Y6842" s="55">
        <f t="shared" si="851"/>
        <v>1.7800000000000002</v>
      </c>
      <c r="Z6842" s="54">
        <f t="shared" si="852"/>
        <v>0.67169811320754713</v>
      </c>
      <c r="AA6842" s="49" t="str">
        <f t="shared" ca="1" si="853"/>
        <v>N</v>
      </c>
      <c r="AB6842" s="49">
        <f t="shared" ca="1" si="854"/>
        <v>5</v>
      </c>
      <c r="AC6842" s="49" t="str">
        <f t="shared" ca="1" si="855"/>
        <v>N</v>
      </c>
    </row>
    <row r="6843" spans="1:29" x14ac:dyDescent="0.25">
      <c r="A6843">
        <v>5140</v>
      </c>
      <c r="B6843" s="9">
        <v>43576</v>
      </c>
      <c r="C6843" s="50" t="str">
        <f t="shared" si="848"/>
        <v>N</v>
      </c>
      <c r="D6843" s="52">
        <f>_xlfn.XLOOKUP(B6843,Cal_Date!B:B,Cal_Date!A:A,0)</f>
        <v>4</v>
      </c>
      <c r="E6843">
        <v>2019</v>
      </c>
      <c r="F6843" t="s">
        <v>127</v>
      </c>
      <c r="G6843" t="s">
        <v>130</v>
      </c>
      <c r="H6843" t="s">
        <v>48</v>
      </c>
      <c r="I6843" t="s">
        <v>18</v>
      </c>
      <c r="J6843" t="s">
        <v>10</v>
      </c>
      <c r="K6843" t="s">
        <v>43</v>
      </c>
      <c r="L6843">
        <v>1</v>
      </c>
      <c r="M6843">
        <v>1005</v>
      </c>
      <c r="O6843" t="s">
        <v>25</v>
      </c>
      <c r="R6843" t="s">
        <v>44</v>
      </c>
      <c r="S6843" s="49" t="str">
        <f t="shared" si="849"/>
        <v>Card</v>
      </c>
      <c r="T6843" s="3">
        <v>0.03</v>
      </c>
      <c r="U6843" s="2">
        <v>7.6229999999999993</v>
      </c>
      <c r="V6843" s="2">
        <v>1.46</v>
      </c>
      <c r="W6843" s="54">
        <f>_xlfn.XLOOKUP(M6843,Market!A:A,Market!F:F,0)</f>
        <v>8.8999999999999996E-2</v>
      </c>
      <c r="X6843" s="55">
        <f t="shared" si="850"/>
        <v>0.22868999999999998</v>
      </c>
      <c r="Y6843" s="55">
        <f t="shared" si="851"/>
        <v>6.1629999999999994</v>
      </c>
      <c r="Z6843" s="54">
        <f t="shared" si="852"/>
        <v>0.80847435392889933</v>
      </c>
      <c r="AA6843" s="49" t="str">
        <f t="shared" ca="1" si="853"/>
        <v>N</v>
      </c>
      <c r="AB6843" s="49">
        <f t="shared" ca="1" si="854"/>
        <v>5</v>
      </c>
      <c r="AC6843" s="49" t="str">
        <f t="shared" ca="1" si="855"/>
        <v>N</v>
      </c>
    </row>
    <row r="6844" spans="1:29" x14ac:dyDescent="0.25">
      <c r="A6844">
        <v>5141</v>
      </c>
      <c r="B6844" s="9">
        <v>43576</v>
      </c>
      <c r="C6844" s="50" t="str">
        <f t="shared" si="848"/>
        <v>N</v>
      </c>
      <c r="D6844" s="52">
        <f>_xlfn.XLOOKUP(B6844,Cal_Date!B:B,Cal_Date!A:A,0)</f>
        <v>4</v>
      </c>
      <c r="E6844">
        <v>2019</v>
      </c>
      <c r="F6844" t="s">
        <v>127</v>
      </c>
      <c r="G6844" t="s">
        <v>130</v>
      </c>
      <c r="H6844" t="s">
        <v>14</v>
      </c>
      <c r="I6844" t="s">
        <v>18</v>
      </c>
      <c r="J6844" t="s">
        <v>15</v>
      </c>
      <c r="K6844" t="s">
        <v>43</v>
      </c>
      <c r="L6844">
        <v>1</v>
      </c>
      <c r="M6844">
        <v>1001</v>
      </c>
      <c r="O6844" t="s">
        <v>25</v>
      </c>
      <c r="R6844" t="s">
        <v>44</v>
      </c>
      <c r="S6844" s="49" t="str">
        <f t="shared" si="849"/>
        <v>Card</v>
      </c>
      <c r="T6844" s="3">
        <v>0.03</v>
      </c>
      <c r="U6844" s="2">
        <v>7.42</v>
      </c>
      <c r="V6844" s="2">
        <v>2.2200000000000002</v>
      </c>
      <c r="W6844" s="54">
        <f>_xlfn.XLOOKUP(M6844,Market!A:A,Market!F:F,0)</f>
        <v>0.06</v>
      </c>
      <c r="X6844" s="55">
        <f t="shared" si="850"/>
        <v>0.22259999999999999</v>
      </c>
      <c r="Y6844" s="55">
        <f t="shared" si="851"/>
        <v>5.1999999999999993</v>
      </c>
      <c r="Z6844" s="54">
        <f t="shared" si="852"/>
        <v>0.70080862533692712</v>
      </c>
      <c r="AA6844" s="49" t="str">
        <f t="shared" ca="1" si="853"/>
        <v>N</v>
      </c>
      <c r="AB6844" s="49">
        <f t="shared" ca="1" si="854"/>
        <v>5</v>
      </c>
      <c r="AC6844" s="49" t="str">
        <f t="shared" ca="1" si="855"/>
        <v>N</v>
      </c>
    </row>
    <row r="6845" spans="1:29" x14ac:dyDescent="0.25">
      <c r="A6845">
        <v>5142</v>
      </c>
      <c r="B6845" s="9">
        <v>43576</v>
      </c>
      <c r="C6845" s="50" t="str">
        <f t="shared" si="848"/>
        <v>N</v>
      </c>
      <c r="D6845" s="52">
        <f>_xlfn.XLOOKUP(B6845,Cal_Date!B:B,Cal_Date!A:A,0)</f>
        <v>4</v>
      </c>
      <c r="E6845">
        <v>2019</v>
      </c>
      <c r="F6845" t="s">
        <v>127</v>
      </c>
      <c r="G6845" t="s">
        <v>130</v>
      </c>
      <c r="H6845" t="s">
        <v>14</v>
      </c>
      <c r="I6845" t="s">
        <v>18</v>
      </c>
      <c r="J6845" t="s">
        <v>15</v>
      </c>
      <c r="K6845" t="s">
        <v>43</v>
      </c>
      <c r="L6845">
        <v>2</v>
      </c>
      <c r="M6845">
        <v>1010</v>
      </c>
      <c r="O6845" t="s">
        <v>25</v>
      </c>
      <c r="R6845" t="s">
        <v>44</v>
      </c>
      <c r="S6845" s="49" t="str">
        <f t="shared" si="849"/>
        <v>Card</v>
      </c>
      <c r="T6845" s="3">
        <v>0.03</v>
      </c>
      <c r="U6845" s="2">
        <v>15.120000000000001</v>
      </c>
      <c r="V6845" s="2">
        <v>4.4400000000000004</v>
      </c>
      <c r="W6845" s="54">
        <f>_xlfn.XLOOKUP(M6845,Market!A:A,Market!F:F,0)</f>
        <v>0.08</v>
      </c>
      <c r="X6845" s="55">
        <f t="shared" si="850"/>
        <v>0.4536</v>
      </c>
      <c r="Y6845" s="55">
        <f t="shared" si="851"/>
        <v>10.68</v>
      </c>
      <c r="Z6845" s="54">
        <f t="shared" si="852"/>
        <v>0.70634920634920628</v>
      </c>
      <c r="AA6845" s="49" t="str">
        <f t="shared" ca="1" si="853"/>
        <v>N</v>
      </c>
      <c r="AB6845" s="49">
        <f t="shared" ca="1" si="854"/>
        <v>5</v>
      </c>
      <c r="AC6845" s="49" t="str">
        <f t="shared" ca="1" si="855"/>
        <v>N</v>
      </c>
    </row>
    <row r="6846" spans="1:29" x14ac:dyDescent="0.25">
      <c r="A6846">
        <v>5143</v>
      </c>
      <c r="B6846" s="9">
        <v>43576</v>
      </c>
      <c r="C6846" s="50" t="str">
        <f t="shared" si="848"/>
        <v>N</v>
      </c>
      <c r="D6846" s="52">
        <f>_xlfn.XLOOKUP(B6846,Cal_Date!B:B,Cal_Date!A:A,0)</f>
        <v>4</v>
      </c>
      <c r="E6846">
        <v>2019</v>
      </c>
      <c r="F6846" t="s">
        <v>127</v>
      </c>
      <c r="G6846" t="s">
        <v>130</v>
      </c>
      <c r="H6846" t="s">
        <v>11</v>
      </c>
      <c r="I6846" t="s">
        <v>11</v>
      </c>
      <c r="J6846" t="s">
        <v>15</v>
      </c>
      <c r="K6846" t="s">
        <v>42</v>
      </c>
      <c r="L6846">
        <v>2</v>
      </c>
      <c r="M6846">
        <v>1011</v>
      </c>
      <c r="O6846" t="s">
        <v>25</v>
      </c>
      <c r="R6846" t="s">
        <v>44</v>
      </c>
      <c r="S6846" s="49" t="str">
        <f t="shared" si="849"/>
        <v>Card</v>
      </c>
      <c r="T6846" s="3">
        <v>0.03</v>
      </c>
      <c r="U6846" s="2">
        <v>5.3000000000000007</v>
      </c>
      <c r="V6846" s="2">
        <v>1.74</v>
      </c>
      <c r="W6846" s="54">
        <f>_xlfn.XLOOKUP(M6846,Market!A:A,Market!F:F,0)</f>
        <v>0.06</v>
      </c>
      <c r="X6846" s="55">
        <f t="shared" si="850"/>
        <v>0.159</v>
      </c>
      <c r="Y6846" s="55">
        <f t="shared" si="851"/>
        <v>3.5600000000000005</v>
      </c>
      <c r="Z6846" s="54">
        <f t="shared" si="852"/>
        <v>0.67169811320754713</v>
      </c>
      <c r="AA6846" s="49" t="str">
        <f t="shared" ca="1" si="853"/>
        <v>N</v>
      </c>
      <c r="AB6846" s="49">
        <f t="shared" ca="1" si="854"/>
        <v>5</v>
      </c>
      <c r="AC6846" s="49" t="str">
        <f t="shared" ca="1" si="855"/>
        <v>N</v>
      </c>
    </row>
    <row r="6847" spans="1:29" x14ac:dyDescent="0.25">
      <c r="A6847">
        <v>5144</v>
      </c>
      <c r="B6847" s="9">
        <v>43576</v>
      </c>
      <c r="C6847" s="50" t="str">
        <f t="shared" si="848"/>
        <v>N</v>
      </c>
      <c r="D6847" s="52">
        <f>_xlfn.XLOOKUP(B6847,Cal_Date!B:B,Cal_Date!A:A,0)</f>
        <v>4</v>
      </c>
      <c r="E6847">
        <v>2019</v>
      </c>
      <c r="F6847" t="s">
        <v>127</v>
      </c>
      <c r="G6847" t="s">
        <v>130</v>
      </c>
      <c r="H6847" t="s">
        <v>11</v>
      </c>
      <c r="I6847" t="s">
        <v>11</v>
      </c>
      <c r="J6847" t="s">
        <v>15</v>
      </c>
      <c r="K6847" t="s">
        <v>42</v>
      </c>
      <c r="L6847">
        <v>1</v>
      </c>
      <c r="M6847">
        <v>1011</v>
      </c>
      <c r="O6847" t="s">
        <v>25</v>
      </c>
      <c r="R6847" t="s">
        <v>44</v>
      </c>
      <c r="S6847" s="49" t="str">
        <f t="shared" si="849"/>
        <v>Card</v>
      </c>
      <c r="T6847" s="3">
        <v>0.03</v>
      </c>
      <c r="U6847" s="2">
        <v>2.6500000000000004</v>
      </c>
      <c r="V6847" s="2">
        <v>0.87</v>
      </c>
      <c r="W6847" s="54">
        <f>_xlfn.XLOOKUP(M6847,Market!A:A,Market!F:F,0)</f>
        <v>0.06</v>
      </c>
      <c r="X6847" s="55">
        <f t="shared" si="850"/>
        <v>7.9500000000000001E-2</v>
      </c>
      <c r="Y6847" s="55">
        <f t="shared" si="851"/>
        <v>1.7800000000000002</v>
      </c>
      <c r="Z6847" s="54">
        <f t="shared" si="852"/>
        <v>0.67169811320754713</v>
      </c>
      <c r="AA6847" s="49" t="str">
        <f t="shared" ca="1" si="853"/>
        <v>N</v>
      </c>
      <c r="AB6847" s="49">
        <f t="shared" ca="1" si="854"/>
        <v>5</v>
      </c>
      <c r="AC6847" s="49" t="str">
        <f t="shared" ca="1" si="855"/>
        <v>N</v>
      </c>
    </row>
    <row r="6848" spans="1:29" x14ac:dyDescent="0.25">
      <c r="A6848">
        <v>5145</v>
      </c>
      <c r="B6848" s="9">
        <v>43576</v>
      </c>
      <c r="C6848" s="50" t="str">
        <f t="shared" si="848"/>
        <v>N</v>
      </c>
      <c r="D6848" s="52">
        <f>_xlfn.XLOOKUP(B6848,Cal_Date!B:B,Cal_Date!A:A,0)</f>
        <v>4</v>
      </c>
      <c r="E6848">
        <v>2019</v>
      </c>
      <c r="F6848" t="s">
        <v>127</v>
      </c>
      <c r="G6848" t="s">
        <v>130</v>
      </c>
      <c r="H6848" t="s">
        <v>11</v>
      </c>
      <c r="I6848" t="s">
        <v>11</v>
      </c>
      <c r="J6848" t="s">
        <v>15</v>
      </c>
      <c r="K6848" t="s">
        <v>42</v>
      </c>
      <c r="L6848">
        <v>1</v>
      </c>
      <c r="M6848">
        <v>1001</v>
      </c>
      <c r="O6848" t="s">
        <v>25</v>
      </c>
      <c r="R6848" t="s">
        <v>44</v>
      </c>
      <c r="S6848" s="49" t="str">
        <f t="shared" si="849"/>
        <v>Card</v>
      </c>
      <c r="T6848" s="3">
        <v>0.03</v>
      </c>
      <c r="U6848" s="2">
        <v>2.6500000000000004</v>
      </c>
      <c r="V6848" s="2">
        <v>0.87</v>
      </c>
      <c r="W6848" s="54">
        <f>_xlfn.XLOOKUP(M6848,Market!A:A,Market!F:F,0)</f>
        <v>0.06</v>
      </c>
      <c r="X6848" s="55">
        <f t="shared" si="850"/>
        <v>7.9500000000000001E-2</v>
      </c>
      <c r="Y6848" s="55">
        <f t="shared" si="851"/>
        <v>1.7800000000000002</v>
      </c>
      <c r="Z6848" s="54">
        <f t="shared" si="852"/>
        <v>0.67169811320754713</v>
      </c>
      <c r="AA6848" s="49" t="str">
        <f t="shared" ca="1" si="853"/>
        <v>N</v>
      </c>
      <c r="AB6848" s="49">
        <f t="shared" ca="1" si="854"/>
        <v>5</v>
      </c>
      <c r="AC6848" s="49" t="str">
        <f t="shared" ca="1" si="855"/>
        <v>N</v>
      </c>
    </row>
    <row r="6849" spans="1:29" x14ac:dyDescent="0.25">
      <c r="A6849">
        <v>5146</v>
      </c>
      <c r="B6849" s="9">
        <v>43576</v>
      </c>
      <c r="C6849" s="50" t="str">
        <f t="shared" si="848"/>
        <v>N</v>
      </c>
      <c r="D6849" s="52">
        <f>_xlfn.XLOOKUP(B6849,Cal_Date!B:B,Cal_Date!A:A,0)</f>
        <v>4</v>
      </c>
      <c r="E6849">
        <v>2019</v>
      </c>
      <c r="F6849" t="s">
        <v>127</v>
      </c>
      <c r="G6849" t="s">
        <v>130</v>
      </c>
      <c r="H6849" t="s">
        <v>11</v>
      </c>
      <c r="I6849" t="s">
        <v>11</v>
      </c>
      <c r="J6849" t="s">
        <v>15</v>
      </c>
      <c r="K6849" t="s">
        <v>42</v>
      </c>
      <c r="L6849">
        <v>1</v>
      </c>
      <c r="M6849">
        <v>1003</v>
      </c>
      <c r="O6849" t="s">
        <v>25</v>
      </c>
      <c r="R6849" t="s">
        <v>44</v>
      </c>
      <c r="S6849" s="49" t="str">
        <f t="shared" si="849"/>
        <v>Card</v>
      </c>
      <c r="T6849" s="3">
        <v>0.03</v>
      </c>
      <c r="U6849" s="2">
        <v>2.6500000000000004</v>
      </c>
      <c r="V6849" s="2">
        <v>0.87</v>
      </c>
      <c r="W6849" s="54">
        <f>_xlfn.XLOOKUP(M6849,Market!A:A,Market!F:F,0)</f>
        <v>0.06</v>
      </c>
      <c r="X6849" s="55">
        <f t="shared" si="850"/>
        <v>7.9500000000000001E-2</v>
      </c>
      <c r="Y6849" s="55">
        <f t="shared" si="851"/>
        <v>1.7800000000000002</v>
      </c>
      <c r="Z6849" s="54">
        <f t="shared" si="852"/>
        <v>0.67169811320754713</v>
      </c>
      <c r="AA6849" s="49" t="str">
        <f t="shared" ca="1" si="853"/>
        <v>N</v>
      </c>
      <c r="AB6849" s="49">
        <f t="shared" ca="1" si="854"/>
        <v>5</v>
      </c>
      <c r="AC6849" s="49" t="str">
        <f t="shared" ca="1" si="855"/>
        <v>N</v>
      </c>
    </row>
    <row r="6850" spans="1:29" x14ac:dyDescent="0.25">
      <c r="A6850">
        <v>5147</v>
      </c>
      <c r="B6850" s="9">
        <v>43576</v>
      </c>
      <c r="C6850" s="50" t="str">
        <f t="shared" si="848"/>
        <v>N</v>
      </c>
      <c r="D6850" s="52">
        <f>_xlfn.XLOOKUP(B6850,Cal_Date!B:B,Cal_Date!A:A,0)</f>
        <v>4</v>
      </c>
      <c r="E6850">
        <v>2019</v>
      </c>
      <c r="F6850" t="s">
        <v>127</v>
      </c>
      <c r="G6850" t="s">
        <v>130</v>
      </c>
      <c r="H6850" t="s">
        <v>14</v>
      </c>
      <c r="I6850" t="s">
        <v>18</v>
      </c>
      <c r="J6850" t="s">
        <v>15</v>
      </c>
      <c r="K6850" t="s">
        <v>43</v>
      </c>
      <c r="L6850">
        <v>2</v>
      </c>
      <c r="M6850">
        <v>1005</v>
      </c>
      <c r="O6850" t="s">
        <v>25</v>
      </c>
      <c r="R6850" t="s">
        <v>46</v>
      </c>
      <c r="S6850" s="49" t="str">
        <f t="shared" si="849"/>
        <v>Card</v>
      </c>
      <c r="T6850" s="3">
        <v>0.04</v>
      </c>
      <c r="U6850" s="2">
        <v>14.157</v>
      </c>
      <c r="V6850" s="2">
        <v>4.2</v>
      </c>
      <c r="W6850" s="54">
        <f>_xlfn.XLOOKUP(M6850,Market!A:A,Market!F:F,0)</f>
        <v>8.8999999999999996E-2</v>
      </c>
      <c r="X6850" s="55">
        <f t="shared" si="850"/>
        <v>0.56628000000000001</v>
      </c>
      <c r="Y6850" s="55">
        <f t="shared" si="851"/>
        <v>9.9570000000000007</v>
      </c>
      <c r="Z6850" s="54">
        <f t="shared" si="852"/>
        <v>0.70332697605424888</v>
      </c>
      <c r="AA6850" s="49" t="str">
        <f t="shared" ca="1" si="853"/>
        <v>N</v>
      </c>
      <c r="AB6850" s="49">
        <f t="shared" ca="1" si="854"/>
        <v>5</v>
      </c>
      <c r="AC6850" s="49" t="str">
        <f t="shared" ca="1" si="855"/>
        <v>N</v>
      </c>
    </row>
    <row r="6851" spans="1:29" x14ac:dyDescent="0.25">
      <c r="A6851">
        <v>5148</v>
      </c>
      <c r="B6851" s="9">
        <v>43576</v>
      </c>
      <c r="C6851" s="50" t="str">
        <f t="shared" ref="C6851:C6914" si="856">IF(OR(B6851="04/01/2018"+0,B6851="04/02/2018"+0),"Y","N")</f>
        <v>N</v>
      </c>
      <c r="D6851" s="52">
        <f>_xlfn.XLOOKUP(B6851,Cal_Date!B:B,Cal_Date!A:A,0)</f>
        <v>4</v>
      </c>
      <c r="E6851">
        <v>2019</v>
      </c>
      <c r="F6851" t="s">
        <v>127</v>
      </c>
      <c r="G6851" t="s">
        <v>130</v>
      </c>
      <c r="H6851" t="s">
        <v>11</v>
      </c>
      <c r="I6851" t="s">
        <v>11</v>
      </c>
      <c r="J6851" t="s">
        <v>15</v>
      </c>
      <c r="K6851" t="s">
        <v>42</v>
      </c>
      <c r="L6851">
        <v>1</v>
      </c>
      <c r="M6851">
        <v>1005</v>
      </c>
      <c r="O6851" t="s">
        <v>25</v>
      </c>
      <c r="R6851" t="s">
        <v>44</v>
      </c>
      <c r="S6851" s="49" t="str">
        <f t="shared" ref="S6851:S6914" si="857">IF(R6851="Cash","Cash","Card")</f>
        <v>Card</v>
      </c>
      <c r="T6851" s="3">
        <v>0.03</v>
      </c>
      <c r="U6851" s="2">
        <v>2.7225000000000001</v>
      </c>
      <c r="V6851" s="2">
        <v>0.87</v>
      </c>
      <c r="W6851" s="54">
        <f>_xlfn.XLOOKUP(M6851,Market!A:A,Market!F:F,0)</f>
        <v>8.8999999999999996E-2</v>
      </c>
      <c r="X6851" s="55">
        <f t="shared" ref="X6851:X6914" si="858">T6851*U6851</f>
        <v>8.1674999999999998E-2</v>
      </c>
      <c r="Y6851" s="55">
        <f t="shared" ref="Y6851:Y6914" si="859">U6851-V6851</f>
        <v>1.8525</v>
      </c>
      <c r="Z6851" s="54">
        <f t="shared" ref="Z6851:Z6914" si="860">Y6851/U6851</f>
        <v>0.68044077134986225</v>
      </c>
      <c r="AA6851" s="49" t="str">
        <f t="shared" ref="AA6851:AA6914" ca="1" si="861">IF(DATEDIF(B6851,TODAY(),"y")&gt;5,"Y","N")</f>
        <v>N</v>
      </c>
      <c r="AB6851" s="49">
        <f t="shared" ref="AB6851:AB6914" ca="1" si="862">DATEDIF(B6851,TODAY(),"y")</f>
        <v>5</v>
      </c>
      <c r="AC6851" s="49" t="str">
        <f t="shared" ref="AC6851:AC6914" ca="1" si="863">IF(AB6851&gt;5,"Y","N")</f>
        <v>N</v>
      </c>
    </row>
    <row r="6852" spans="1:29" x14ac:dyDescent="0.25">
      <c r="A6852">
        <v>5149</v>
      </c>
      <c r="B6852" s="9">
        <v>43576</v>
      </c>
      <c r="C6852" s="50" t="str">
        <f t="shared" si="856"/>
        <v>N</v>
      </c>
      <c r="D6852" s="52">
        <f>_xlfn.XLOOKUP(B6852,Cal_Date!B:B,Cal_Date!A:A,0)</f>
        <v>4</v>
      </c>
      <c r="E6852">
        <v>2019</v>
      </c>
      <c r="F6852" t="s">
        <v>127</v>
      </c>
      <c r="G6852" t="s">
        <v>130</v>
      </c>
      <c r="H6852" t="s">
        <v>48</v>
      </c>
      <c r="I6852" t="s">
        <v>18</v>
      </c>
      <c r="J6852" t="s">
        <v>10</v>
      </c>
      <c r="K6852" t="s">
        <v>43</v>
      </c>
      <c r="L6852">
        <v>2</v>
      </c>
      <c r="M6852">
        <v>1006</v>
      </c>
      <c r="O6852" t="s">
        <v>28</v>
      </c>
      <c r="R6852" t="s">
        <v>44</v>
      </c>
      <c r="S6852" s="49" t="str">
        <f t="shared" si="857"/>
        <v>Card</v>
      </c>
      <c r="T6852" s="3">
        <v>0.03</v>
      </c>
      <c r="U6852" s="2">
        <v>15.245999999999999</v>
      </c>
      <c r="V6852" s="2">
        <v>2.92</v>
      </c>
      <c r="W6852" s="54">
        <f>_xlfn.XLOOKUP(M6852,Market!A:A,Market!F:F,0)</f>
        <v>8.8999999999999996E-2</v>
      </c>
      <c r="X6852" s="55">
        <f t="shared" si="858"/>
        <v>0.45737999999999995</v>
      </c>
      <c r="Y6852" s="55">
        <f t="shared" si="859"/>
        <v>12.325999999999999</v>
      </c>
      <c r="Z6852" s="54">
        <f t="shared" si="860"/>
        <v>0.80847435392889933</v>
      </c>
      <c r="AA6852" s="49" t="str">
        <f t="shared" ca="1" si="861"/>
        <v>N</v>
      </c>
      <c r="AB6852" s="49">
        <f t="shared" ca="1" si="862"/>
        <v>5</v>
      </c>
      <c r="AC6852" s="49" t="str">
        <f t="shared" ca="1" si="863"/>
        <v>N</v>
      </c>
    </row>
    <row r="6853" spans="1:29" x14ac:dyDescent="0.25">
      <c r="A6853">
        <v>5150</v>
      </c>
      <c r="B6853" s="9">
        <v>43576</v>
      </c>
      <c r="C6853" s="50" t="str">
        <f t="shared" si="856"/>
        <v>N</v>
      </c>
      <c r="D6853" s="52">
        <f>_xlfn.XLOOKUP(B6853,Cal_Date!B:B,Cal_Date!A:A,0)</f>
        <v>4</v>
      </c>
      <c r="E6853">
        <v>2019</v>
      </c>
      <c r="F6853" t="s">
        <v>127</v>
      </c>
      <c r="G6853" t="s">
        <v>130</v>
      </c>
      <c r="H6853" t="s">
        <v>11</v>
      </c>
      <c r="I6853" t="s">
        <v>11</v>
      </c>
      <c r="J6853" t="s">
        <v>15</v>
      </c>
      <c r="K6853" t="s">
        <v>42</v>
      </c>
      <c r="L6853">
        <v>1</v>
      </c>
      <c r="M6853">
        <v>1002</v>
      </c>
      <c r="O6853" t="s">
        <v>28</v>
      </c>
      <c r="R6853" t="s">
        <v>44</v>
      </c>
      <c r="S6853" s="49" t="str">
        <f t="shared" si="857"/>
        <v>Card</v>
      </c>
      <c r="T6853" s="3">
        <v>0.03</v>
      </c>
      <c r="U6853" s="2">
        <v>2.6500000000000004</v>
      </c>
      <c r="V6853" s="2">
        <v>0.87</v>
      </c>
      <c r="W6853" s="54">
        <f>_xlfn.XLOOKUP(M6853,Market!A:A,Market!F:F,0)</f>
        <v>0.06</v>
      </c>
      <c r="X6853" s="55">
        <f t="shared" si="858"/>
        <v>7.9500000000000001E-2</v>
      </c>
      <c r="Y6853" s="55">
        <f t="shared" si="859"/>
        <v>1.7800000000000002</v>
      </c>
      <c r="Z6853" s="54">
        <f t="shared" si="860"/>
        <v>0.67169811320754713</v>
      </c>
      <c r="AA6853" s="49" t="str">
        <f t="shared" ca="1" si="861"/>
        <v>N</v>
      </c>
      <c r="AB6853" s="49">
        <f t="shared" ca="1" si="862"/>
        <v>5</v>
      </c>
      <c r="AC6853" s="49" t="str">
        <f t="shared" ca="1" si="863"/>
        <v>N</v>
      </c>
    </row>
    <row r="6854" spans="1:29" x14ac:dyDescent="0.25">
      <c r="A6854">
        <v>5151</v>
      </c>
      <c r="B6854" s="9">
        <v>43576</v>
      </c>
      <c r="C6854" s="50" t="str">
        <f t="shared" si="856"/>
        <v>N</v>
      </c>
      <c r="D6854" s="52">
        <f>_xlfn.XLOOKUP(B6854,Cal_Date!B:B,Cal_Date!A:A,0)</f>
        <v>4</v>
      </c>
      <c r="E6854">
        <v>2019</v>
      </c>
      <c r="F6854" t="s">
        <v>127</v>
      </c>
      <c r="G6854" t="s">
        <v>130</v>
      </c>
      <c r="H6854" t="s">
        <v>11</v>
      </c>
      <c r="I6854" t="s">
        <v>11</v>
      </c>
      <c r="J6854" t="s">
        <v>15</v>
      </c>
      <c r="K6854" t="s">
        <v>42</v>
      </c>
      <c r="L6854">
        <v>2</v>
      </c>
      <c r="M6854">
        <v>1001</v>
      </c>
      <c r="O6854" t="s">
        <v>25</v>
      </c>
      <c r="R6854" t="s">
        <v>44</v>
      </c>
      <c r="S6854" s="49" t="str">
        <f t="shared" si="857"/>
        <v>Card</v>
      </c>
      <c r="T6854" s="3">
        <v>0.03</v>
      </c>
      <c r="U6854" s="2">
        <v>5.3000000000000007</v>
      </c>
      <c r="V6854" s="2">
        <v>1.74</v>
      </c>
      <c r="W6854" s="54">
        <f>_xlfn.XLOOKUP(M6854,Market!A:A,Market!F:F,0)</f>
        <v>0.06</v>
      </c>
      <c r="X6854" s="55">
        <f t="shared" si="858"/>
        <v>0.159</v>
      </c>
      <c r="Y6854" s="55">
        <f t="shared" si="859"/>
        <v>3.5600000000000005</v>
      </c>
      <c r="Z6854" s="54">
        <f t="shared" si="860"/>
        <v>0.67169811320754713</v>
      </c>
      <c r="AA6854" s="49" t="str">
        <f t="shared" ca="1" si="861"/>
        <v>N</v>
      </c>
      <c r="AB6854" s="49">
        <f t="shared" ca="1" si="862"/>
        <v>5</v>
      </c>
      <c r="AC6854" s="49" t="str">
        <f t="shared" ca="1" si="863"/>
        <v>N</v>
      </c>
    </row>
    <row r="6855" spans="1:29" x14ac:dyDescent="0.25">
      <c r="A6855">
        <v>5152</v>
      </c>
      <c r="B6855" s="9">
        <v>43576</v>
      </c>
      <c r="C6855" s="50" t="str">
        <f t="shared" si="856"/>
        <v>N</v>
      </c>
      <c r="D6855" s="52">
        <f>_xlfn.XLOOKUP(B6855,Cal_Date!B:B,Cal_Date!A:A,0)</f>
        <v>4</v>
      </c>
      <c r="E6855">
        <v>2019</v>
      </c>
      <c r="F6855" t="s">
        <v>127</v>
      </c>
      <c r="G6855" t="s">
        <v>130</v>
      </c>
      <c r="H6855" t="s">
        <v>11</v>
      </c>
      <c r="I6855" t="s">
        <v>11</v>
      </c>
      <c r="J6855" t="s">
        <v>15</v>
      </c>
      <c r="K6855" t="s">
        <v>42</v>
      </c>
      <c r="L6855">
        <v>1</v>
      </c>
      <c r="M6855">
        <v>1003</v>
      </c>
      <c r="O6855" t="s">
        <v>25</v>
      </c>
      <c r="R6855" t="s">
        <v>44</v>
      </c>
      <c r="S6855" s="49" t="str">
        <f t="shared" si="857"/>
        <v>Card</v>
      </c>
      <c r="T6855" s="3">
        <v>0.03</v>
      </c>
      <c r="U6855" s="2">
        <v>2.6500000000000004</v>
      </c>
      <c r="V6855" s="2">
        <v>0.87</v>
      </c>
      <c r="W6855" s="54">
        <f>_xlfn.XLOOKUP(M6855,Market!A:A,Market!F:F,0)</f>
        <v>0.06</v>
      </c>
      <c r="X6855" s="55">
        <f t="shared" si="858"/>
        <v>7.9500000000000001E-2</v>
      </c>
      <c r="Y6855" s="55">
        <f t="shared" si="859"/>
        <v>1.7800000000000002</v>
      </c>
      <c r="Z6855" s="54">
        <f t="shared" si="860"/>
        <v>0.67169811320754713</v>
      </c>
      <c r="AA6855" s="49" t="str">
        <f t="shared" ca="1" si="861"/>
        <v>N</v>
      </c>
      <c r="AB6855" s="49">
        <f t="shared" ca="1" si="862"/>
        <v>5</v>
      </c>
      <c r="AC6855" s="49" t="str">
        <f t="shared" ca="1" si="863"/>
        <v>N</v>
      </c>
    </row>
    <row r="6856" spans="1:29" x14ac:dyDescent="0.25">
      <c r="A6856">
        <v>5153</v>
      </c>
      <c r="B6856" s="9">
        <v>43576</v>
      </c>
      <c r="C6856" s="50" t="str">
        <f t="shared" si="856"/>
        <v>N</v>
      </c>
      <c r="D6856" s="52">
        <f>_xlfn.XLOOKUP(B6856,Cal_Date!B:B,Cal_Date!A:A,0)</f>
        <v>4</v>
      </c>
      <c r="E6856">
        <v>2019</v>
      </c>
      <c r="F6856" t="s">
        <v>127</v>
      </c>
      <c r="G6856" t="s">
        <v>130</v>
      </c>
      <c r="H6856" t="s">
        <v>14</v>
      </c>
      <c r="I6856" t="s">
        <v>18</v>
      </c>
      <c r="J6856" t="s">
        <v>15</v>
      </c>
      <c r="K6856" t="s">
        <v>43</v>
      </c>
      <c r="L6856">
        <v>1</v>
      </c>
      <c r="M6856">
        <v>1004</v>
      </c>
      <c r="O6856" t="s">
        <v>28</v>
      </c>
      <c r="R6856" t="s">
        <v>44</v>
      </c>
      <c r="S6856" s="49" t="str">
        <f t="shared" si="857"/>
        <v>Card</v>
      </c>
      <c r="T6856" s="3">
        <v>0.03</v>
      </c>
      <c r="U6856" s="2">
        <v>7.42</v>
      </c>
      <c r="V6856" s="2">
        <v>2.2200000000000002</v>
      </c>
      <c r="W6856" s="54">
        <f>_xlfn.XLOOKUP(M6856,Market!A:A,Market!F:F,0)</f>
        <v>0.06</v>
      </c>
      <c r="X6856" s="55">
        <f t="shared" si="858"/>
        <v>0.22259999999999999</v>
      </c>
      <c r="Y6856" s="55">
        <f t="shared" si="859"/>
        <v>5.1999999999999993</v>
      </c>
      <c r="Z6856" s="54">
        <f t="shared" si="860"/>
        <v>0.70080862533692712</v>
      </c>
      <c r="AA6856" s="49" t="str">
        <f t="shared" ca="1" si="861"/>
        <v>N</v>
      </c>
      <c r="AB6856" s="49">
        <f t="shared" ca="1" si="862"/>
        <v>5</v>
      </c>
      <c r="AC6856" s="49" t="str">
        <f t="shared" ca="1" si="863"/>
        <v>N</v>
      </c>
    </row>
    <row r="6857" spans="1:29" x14ac:dyDescent="0.25">
      <c r="A6857">
        <v>5154</v>
      </c>
      <c r="B6857" s="9">
        <v>43576</v>
      </c>
      <c r="C6857" s="50" t="str">
        <f t="shared" si="856"/>
        <v>N</v>
      </c>
      <c r="D6857" s="52">
        <f>_xlfn.XLOOKUP(B6857,Cal_Date!B:B,Cal_Date!A:A,0)</f>
        <v>4</v>
      </c>
      <c r="E6857">
        <v>2019</v>
      </c>
      <c r="F6857" t="s">
        <v>127</v>
      </c>
      <c r="G6857" t="s">
        <v>130</v>
      </c>
      <c r="H6857" t="s">
        <v>11</v>
      </c>
      <c r="I6857" t="s">
        <v>11</v>
      </c>
      <c r="J6857" t="s">
        <v>15</v>
      </c>
      <c r="K6857" t="s">
        <v>42</v>
      </c>
      <c r="L6857">
        <v>1</v>
      </c>
      <c r="M6857">
        <v>1003</v>
      </c>
      <c r="O6857" t="s">
        <v>25</v>
      </c>
      <c r="R6857" t="s">
        <v>44</v>
      </c>
      <c r="S6857" s="49" t="str">
        <f t="shared" si="857"/>
        <v>Card</v>
      </c>
      <c r="T6857" s="3">
        <v>0.03</v>
      </c>
      <c r="U6857" s="2">
        <v>2.6500000000000004</v>
      </c>
      <c r="V6857" s="2">
        <v>0.87</v>
      </c>
      <c r="W6857" s="54">
        <f>_xlfn.XLOOKUP(M6857,Market!A:A,Market!F:F,0)</f>
        <v>0.06</v>
      </c>
      <c r="X6857" s="55">
        <f t="shared" si="858"/>
        <v>7.9500000000000001E-2</v>
      </c>
      <c r="Y6857" s="55">
        <f t="shared" si="859"/>
        <v>1.7800000000000002</v>
      </c>
      <c r="Z6857" s="54">
        <f t="shared" si="860"/>
        <v>0.67169811320754713</v>
      </c>
      <c r="AA6857" s="49" t="str">
        <f t="shared" ca="1" si="861"/>
        <v>N</v>
      </c>
      <c r="AB6857" s="49">
        <f t="shared" ca="1" si="862"/>
        <v>5</v>
      </c>
      <c r="AC6857" s="49" t="str">
        <f t="shared" ca="1" si="863"/>
        <v>N</v>
      </c>
    </row>
    <row r="6858" spans="1:29" x14ac:dyDescent="0.25">
      <c r="A6858">
        <v>5155</v>
      </c>
      <c r="B6858" s="9">
        <v>43576</v>
      </c>
      <c r="C6858" s="50" t="str">
        <f t="shared" si="856"/>
        <v>N</v>
      </c>
      <c r="D6858" s="52">
        <f>_xlfn.XLOOKUP(B6858,Cal_Date!B:B,Cal_Date!A:A,0)</f>
        <v>4</v>
      </c>
      <c r="E6858">
        <v>2019</v>
      </c>
      <c r="F6858" t="s">
        <v>127</v>
      </c>
      <c r="G6858" t="s">
        <v>130</v>
      </c>
      <c r="H6858" t="s">
        <v>11</v>
      </c>
      <c r="I6858" t="s">
        <v>11</v>
      </c>
      <c r="J6858" t="s">
        <v>15</v>
      </c>
      <c r="K6858" t="s">
        <v>42</v>
      </c>
      <c r="L6858">
        <v>1</v>
      </c>
      <c r="M6858">
        <v>1005</v>
      </c>
      <c r="O6858" t="s">
        <v>25</v>
      </c>
      <c r="R6858" t="s">
        <v>44</v>
      </c>
      <c r="S6858" s="49" t="str">
        <f t="shared" si="857"/>
        <v>Card</v>
      </c>
      <c r="T6858" s="3">
        <v>0.03</v>
      </c>
      <c r="U6858" s="2">
        <v>2.7225000000000001</v>
      </c>
      <c r="V6858" s="2">
        <v>0.87</v>
      </c>
      <c r="W6858" s="54">
        <f>_xlfn.XLOOKUP(M6858,Market!A:A,Market!F:F,0)</f>
        <v>8.8999999999999996E-2</v>
      </c>
      <c r="X6858" s="55">
        <f t="shared" si="858"/>
        <v>8.1674999999999998E-2</v>
      </c>
      <c r="Y6858" s="55">
        <f t="shared" si="859"/>
        <v>1.8525</v>
      </c>
      <c r="Z6858" s="54">
        <f t="shared" si="860"/>
        <v>0.68044077134986225</v>
      </c>
      <c r="AA6858" s="49" t="str">
        <f t="shared" ca="1" si="861"/>
        <v>N</v>
      </c>
      <c r="AB6858" s="49">
        <f t="shared" ca="1" si="862"/>
        <v>5</v>
      </c>
      <c r="AC6858" s="49" t="str">
        <f t="shared" ca="1" si="863"/>
        <v>N</v>
      </c>
    </row>
    <row r="6859" spans="1:29" x14ac:dyDescent="0.25">
      <c r="A6859">
        <v>5156</v>
      </c>
      <c r="B6859" s="9">
        <v>43576</v>
      </c>
      <c r="C6859" s="50" t="str">
        <f t="shared" si="856"/>
        <v>N</v>
      </c>
      <c r="D6859" s="52">
        <f>_xlfn.XLOOKUP(B6859,Cal_Date!B:B,Cal_Date!A:A,0)</f>
        <v>4</v>
      </c>
      <c r="E6859">
        <v>2019</v>
      </c>
      <c r="F6859" t="s">
        <v>127</v>
      </c>
      <c r="G6859" t="s">
        <v>130</v>
      </c>
      <c r="H6859" t="s">
        <v>11</v>
      </c>
      <c r="I6859" t="s">
        <v>11</v>
      </c>
      <c r="J6859" t="s">
        <v>15</v>
      </c>
      <c r="K6859" t="s">
        <v>42</v>
      </c>
      <c r="L6859">
        <v>2</v>
      </c>
      <c r="M6859">
        <v>1007</v>
      </c>
      <c r="O6859" t="s">
        <v>28</v>
      </c>
      <c r="R6859" t="s">
        <v>44</v>
      </c>
      <c r="S6859" s="49" t="str">
        <f t="shared" si="857"/>
        <v>Card</v>
      </c>
      <c r="T6859" s="3">
        <v>0.03</v>
      </c>
      <c r="U6859" s="2">
        <v>5.4450000000000003</v>
      </c>
      <c r="V6859" s="2">
        <v>1.74</v>
      </c>
      <c r="W6859" s="54">
        <f>_xlfn.XLOOKUP(M6859,Market!A:A,Market!F:F,0)</f>
        <v>8.8999999999999996E-2</v>
      </c>
      <c r="X6859" s="55">
        <f t="shared" si="858"/>
        <v>0.16335</v>
      </c>
      <c r="Y6859" s="55">
        <f t="shared" si="859"/>
        <v>3.7050000000000001</v>
      </c>
      <c r="Z6859" s="54">
        <f t="shared" si="860"/>
        <v>0.68044077134986225</v>
      </c>
      <c r="AA6859" s="49" t="str">
        <f t="shared" ca="1" si="861"/>
        <v>N</v>
      </c>
      <c r="AB6859" s="49">
        <f t="shared" ca="1" si="862"/>
        <v>5</v>
      </c>
      <c r="AC6859" s="49" t="str">
        <f t="shared" ca="1" si="863"/>
        <v>N</v>
      </c>
    </row>
    <row r="6860" spans="1:29" x14ac:dyDescent="0.25">
      <c r="A6860">
        <v>5157</v>
      </c>
      <c r="B6860" s="9">
        <v>43576</v>
      </c>
      <c r="C6860" s="50" t="str">
        <f t="shared" si="856"/>
        <v>N</v>
      </c>
      <c r="D6860" s="52">
        <f>_xlfn.XLOOKUP(B6860,Cal_Date!B:B,Cal_Date!A:A,0)</f>
        <v>4</v>
      </c>
      <c r="E6860">
        <v>2019</v>
      </c>
      <c r="F6860" t="s">
        <v>127</v>
      </c>
      <c r="G6860" t="s">
        <v>130</v>
      </c>
      <c r="H6860" t="s">
        <v>11</v>
      </c>
      <c r="I6860" t="s">
        <v>11</v>
      </c>
      <c r="J6860" t="s">
        <v>15</v>
      </c>
      <c r="K6860" t="s">
        <v>42</v>
      </c>
      <c r="L6860">
        <v>1</v>
      </c>
      <c r="M6860">
        <v>1009</v>
      </c>
      <c r="O6860" t="s">
        <v>28</v>
      </c>
      <c r="R6860" t="s">
        <v>44</v>
      </c>
      <c r="S6860" s="49" t="str">
        <f t="shared" si="857"/>
        <v>Card</v>
      </c>
      <c r="T6860" s="3">
        <v>0.03</v>
      </c>
      <c r="U6860" s="2">
        <v>2.7225000000000001</v>
      </c>
      <c r="V6860" s="2">
        <v>0.87</v>
      </c>
      <c r="W6860" s="54">
        <f>_xlfn.XLOOKUP(M6860,Market!A:A,Market!F:F,0)</f>
        <v>8.8999999999999996E-2</v>
      </c>
      <c r="X6860" s="55">
        <f t="shared" si="858"/>
        <v>8.1674999999999998E-2</v>
      </c>
      <c r="Y6860" s="55">
        <f t="shared" si="859"/>
        <v>1.8525</v>
      </c>
      <c r="Z6860" s="54">
        <f t="shared" si="860"/>
        <v>0.68044077134986225</v>
      </c>
      <c r="AA6860" s="49" t="str">
        <f t="shared" ca="1" si="861"/>
        <v>N</v>
      </c>
      <c r="AB6860" s="49">
        <f t="shared" ca="1" si="862"/>
        <v>5</v>
      </c>
      <c r="AC6860" s="49" t="str">
        <f t="shared" ca="1" si="863"/>
        <v>N</v>
      </c>
    </row>
    <row r="6861" spans="1:29" x14ac:dyDescent="0.25">
      <c r="A6861">
        <v>5158</v>
      </c>
      <c r="B6861" s="9">
        <v>43576</v>
      </c>
      <c r="C6861" s="50" t="str">
        <f t="shared" si="856"/>
        <v>N</v>
      </c>
      <c r="D6861" s="52">
        <f>_xlfn.XLOOKUP(B6861,Cal_Date!B:B,Cal_Date!A:A,0)</f>
        <v>4</v>
      </c>
      <c r="E6861">
        <v>2019</v>
      </c>
      <c r="F6861" t="s">
        <v>127</v>
      </c>
      <c r="G6861" t="s">
        <v>130</v>
      </c>
      <c r="H6861" t="s">
        <v>14</v>
      </c>
      <c r="I6861" t="s">
        <v>13</v>
      </c>
      <c r="J6861" t="s">
        <v>15</v>
      </c>
      <c r="K6861" t="s">
        <v>43</v>
      </c>
      <c r="L6861">
        <v>1</v>
      </c>
      <c r="M6861">
        <v>1001</v>
      </c>
      <c r="O6861" t="s">
        <v>25</v>
      </c>
      <c r="R6861" t="s">
        <v>44</v>
      </c>
      <c r="S6861" s="49" t="str">
        <f t="shared" si="857"/>
        <v>Card</v>
      </c>
      <c r="T6861" s="3">
        <v>0.03</v>
      </c>
      <c r="U6861" s="2">
        <v>7.42</v>
      </c>
      <c r="V6861" s="2">
        <v>2.2400000000000002</v>
      </c>
      <c r="W6861" s="54">
        <f>_xlfn.XLOOKUP(M6861,Market!A:A,Market!F:F,0)</f>
        <v>0.06</v>
      </c>
      <c r="X6861" s="55">
        <f t="shared" si="858"/>
        <v>0.22259999999999999</v>
      </c>
      <c r="Y6861" s="55">
        <f t="shared" si="859"/>
        <v>5.18</v>
      </c>
      <c r="Z6861" s="54">
        <f t="shared" si="860"/>
        <v>0.69811320754716977</v>
      </c>
      <c r="AA6861" s="49" t="str">
        <f t="shared" ca="1" si="861"/>
        <v>N</v>
      </c>
      <c r="AB6861" s="49">
        <f t="shared" ca="1" si="862"/>
        <v>5</v>
      </c>
      <c r="AC6861" s="49" t="str">
        <f t="shared" ca="1" si="863"/>
        <v>N</v>
      </c>
    </row>
    <row r="6862" spans="1:29" x14ac:dyDescent="0.25">
      <c r="A6862">
        <v>5159</v>
      </c>
      <c r="B6862" s="9">
        <v>43576</v>
      </c>
      <c r="C6862" s="50" t="str">
        <f t="shared" si="856"/>
        <v>N</v>
      </c>
      <c r="D6862" s="52">
        <f>_xlfn.XLOOKUP(B6862,Cal_Date!B:B,Cal_Date!A:A,0)</f>
        <v>4</v>
      </c>
      <c r="E6862">
        <v>2019</v>
      </c>
      <c r="F6862" t="s">
        <v>127</v>
      </c>
      <c r="G6862" t="s">
        <v>130</v>
      </c>
      <c r="H6862" t="s">
        <v>48</v>
      </c>
      <c r="I6862" t="s">
        <v>18</v>
      </c>
      <c r="J6862" t="s">
        <v>10</v>
      </c>
      <c r="K6862" t="s">
        <v>43</v>
      </c>
      <c r="L6862">
        <v>1</v>
      </c>
      <c r="M6862">
        <v>1010</v>
      </c>
      <c r="O6862" t="s">
        <v>25</v>
      </c>
      <c r="R6862" t="s">
        <v>44</v>
      </c>
      <c r="S6862" s="49" t="str">
        <f t="shared" si="857"/>
        <v>Card</v>
      </c>
      <c r="T6862" s="3">
        <v>0.03</v>
      </c>
      <c r="U6862" s="2">
        <v>7.5600000000000005</v>
      </c>
      <c r="V6862" s="2">
        <v>1.46</v>
      </c>
      <c r="W6862" s="54">
        <f>_xlfn.XLOOKUP(M6862,Market!A:A,Market!F:F,0)</f>
        <v>0.08</v>
      </c>
      <c r="X6862" s="55">
        <f t="shared" si="858"/>
        <v>0.2268</v>
      </c>
      <c r="Y6862" s="55">
        <f t="shared" si="859"/>
        <v>6.1000000000000005</v>
      </c>
      <c r="Z6862" s="54">
        <f t="shared" si="860"/>
        <v>0.80687830687830686</v>
      </c>
      <c r="AA6862" s="49" t="str">
        <f t="shared" ca="1" si="861"/>
        <v>N</v>
      </c>
      <c r="AB6862" s="49">
        <f t="shared" ca="1" si="862"/>
        <v>5</v>
      </c>
      <c r="AC6862" s="49" t="str">
        <f t="shared" ca="1" si="863"/>
        <v>N</v>
      </c>
    </row>
    <row r="6863" spans="1:29" x14ac:dyDescent="0.25">
      <c r="A6863">
        <v>5160</v>
      </c>
      <c r="B6863" s="9">
        <v>43576</v>
      </c>
      <c r="C6863" s="50" t="str">
        <f t="shared" si="856"/>
        <v>N</v>
      </c>
      <c r="D6863" s="52">
        <f>_xlfn.XLOOKUP(B6863,Cal_Date!B:B,Cal_Date!A:A,0)</f>
        <v>4</v>
      </c>
      <c r="E6863">
        <v>2019</v>
      </c>
      <c r="F6863" t="s">
        <v>127</v>
      </c>
      <c r="G6863" t="s">
        <v>130</v>
      </c>
      <c r="H6863" t="s">
        <v>11</v>
      </c>
      <c r="I6863" t="s">
        <v>13</v>
      </c>
      <c r="J6863" t="s">
        <v>15</v>
      </c>
      <c r="K6863" t="s">
        <v>42</v>
      </c>
      <c r="L6863">
        <v>1</v>
      </c>
      <c r="M6863">
        <v>1010</v>
      </c>
      <c r="O6863" t="s">
        <v>25</v>
      </c>
      <c r="R6863" t="s">
        <v>47</v>
      </c>
      <c r="S6863" s="49" t="str">
        <f t="shared" si="857"/>
        <v>Card</v>
      </c>
      <c r="T6863" s="3">
        <v>3.5000000000000003E-2</v>
      </c>
      <c r="U6863" s="2">
        <v>2.7</v>
      </c>
      <c r="V6863" s="2">
        <v>1.42</v>
      </c>
      <c r="W6863" s="54">
        <f>_xlfn.XLOOKUP(M6863,Market!A:A,Market!F:F,0)</f>
        <v>0.08</v>
      </c>
      <c r="X6863" s="55">
        <f t="shared" si="858"/>
        <v>9.4500000000000015E-2</v>
      </c>
      <c r="Y6863" s="55">
        <f t="shared" si="859"/>
        <v>1.2800000000000002</v>
      </c>
      <c r="Z6863" s="54">
        <f t="shared" si="860"/>
        <v>0.47407407407407415</v>
      </c>
      <c r="AA6863" s="49" t="str">
        <f t="shared" ca="1" si="861"/>
        <v>N</v>
      </c>
      <c r="AB6863" s="49">
        <f t="shared" ca="1" si="862"/>
        <v>5</v>
      </c>
      <c r="AC6863" s="49" t="str">
        <f t="shared" ca="1" si="863"/>
        <v>N</v>
      </c>
    </row>
    <row r="6864" spans="1:29" x14ac:dyDescent="0.25">
      <c r="A6864">
        <v>5161</v>
      </c>
      <c r="B6864" s="9">
        <v>43576</v>
      </c>
      <c r="C6864" s="50" t="str">
        <f t="shared" si="856"/>
        <v>N</v>
      </c>
      <c r="D6864" s="52">
        <f>_xlfn.XLOOKUP(B6864,Cal_Date!B:B,Cal_Date!A:A,0)</f>
        <v>4</v>
      </c>
      <c r="E6864">
        <v>2019</v>
      </c>
      <c r="F6864" t="s">
        <v>127</v>
      </c>
      <c r="G6864" t="s">
        <v>130</v>
      </c>
      <c r="H6864" t="s">
        <v>48</v>
      </c>
      <c r="I6864" t="s">
        <v>18</v>
      </c>
      <c r="J6864" t="s">
        <v>10</v>
      </c>
      <c r="K6864" t="s">
        <v>43</v>
      </c>
      <c r="L6864">
        <v>1</v>
      </c>
      <c r="M6864">
        <v>1010</v>
      </c>
      <c r="O6864" t="s">
        <v>25</v>
      </c>
      <c r="R6864" t="s">
        <v>44</v>
      </c>
      <c r="S6864" s="49" t="str">
        <f t="shared" si="857"/>
        <v>Card</v>
      </c>
      <c r="T6864" s="3">
        <v>0.03</v>
      </c>
      <c r="U6864" s="2">
        <v>7.5600000000000005</v>
      </c>
      <c r="V6864" s="2">
        <v>1.46</v>
      </c>
      <c r="W6864" s="54">
        <f>_xlfn.XLOOKUP(M6864,Market!A:A,Market!F:F,0)</f>
        <v>0.08</v>
      </c>
      <c r="X6864" s="55">
        <f t="shared" si="858"/>
        <v>0.2268</v>
      </c>
      <c r="Y6864" s="55">
        <f t="shared" si="859"/>
        <v>6.1000000000000005</v>
      </c>
      <c r="Z6864" s="54">
        <f t="shared" si="860"/>
        <v>0.80687830687830686</v>
      </c>
      <c r="AA6864" s="49" t="str">
        <f t="shared" ca="1" si="861"/>
        <v>N</v>
      </c>
      <c r="AB6864" s="49">
        <f t="shared" ca="1" si="862"/>
        <v>5</v>
      </c>
      <c r="AC6864" s="49" t="str">
        <f t="shared" ca="1" si="863"/>
        <v>N</v>
      </c>
    </row>
    <row r="6865" spans="1:29" x14ac:dyDescent="0.25">
      <c r="A6865">
        <v>5162</v>
      </c>
      <c r="B6865" s="9">
        <v>43576</v>
      </c>
      <c r="C6865" s="50" t="str">
        <f t="shared" si="856"/>
        <v>N</v>
      </c>
      <c r="D6865" s="52">
        <f>_xlfn.XLOOKUP(B6865,Cal_Date!B:B,Cal_Date!A:A,0)</f>
        <v>4</v>
      </c>
      <c r="E6865">
        <v>2019</v>
      </c>
      <c r="F6865" t="s">
        <v>127</v>
      </c>
      <c r="G6865" t="s">
        <v>130</v>
      </c>
      <c r="H6865" t="s">
        <v>11</v>
      </c>
      <c r="I6865" t="s">
        <v>11</v>
      </c>
      <c r="J6865" t="s">
        <v>15</v>
      </c>
      <c r="K6865" t="s">
        <v>42</v>
      </c>
      <c r="L6865">
        <v>2</v>
      </c>
      <c r="M6865">
        <v>1010</v>
      </c>
      <c r="O6865" t="s">
        <v>25</v>
      </c>
      <c r="R6865" t="s">
        <v>44</v>
      </c>
      <c r="S6865" s="49" t="str">
        <f t="shared" si="857"/>
        <v>Card</v>
      </c>
      <c r="T6865" s="3">
        <v>0.03</v>
      </c>
      <c r="U6865" s="2">
        <v>5.4</v>
      </c>
      <c r="V6865" s="2">
        <v>1.74</v>
      </c>
      <c r="W6865" s="54">
        <f>_xlfn.XLOOKUP(M6865,Market!A:A,Market!F:F,0)</f>
        <v>0.08</v>
      </c>
      <c r="X6865" s="55">
        <f t="shared" si="858"/>
        <v>0.16200000000000001</v>
      </c>
      <c r="Y6865" s="55">
        <f t="shared" si="859"/>
        <v>3.66</v>
      </c>
      <c r="Z6865" s="54">
        <f t="shared" si="860"/>
        <v>0.67777777777777781</v>
      </c>
      <c r="AA6865" s="49" t="str">
        <f t="shared" ca="1" si="861"/>
        <v>N</v>
      </c>
      <c r="AB6865" s="49">
        <f t="shared" ca="1" si="862"/>
        <v>5</v>
      </c>
      <c r="AC6865" s="49" t="str">
        <f t="shared" ca="1" si="863"/>
        <v>N</v>
      </c>
    </row>
    <row r="6866" spans="1:29" x14ac:dyDescent="0.25">
      <c r="A6866">
        <v>5163</v>
      </c>
      <c r="B6866" s="9">
        <v>43576</v>
      </c>
      <c r="C6866" s="50" t="str">
        <f t="shared" si="856"/>
        <v>N</v>
      </c>
      <c r="D6866" s="52">
        <f>_xlfn.XLOOKUP(B6866,Cal_Date!B:B,Cal_Date!A:A,0)</f>
        <v>4</v>
      </c>
      <c r="E6866">
        <v>2019</v>
      </c>
      <c r="F6866" t="s">
        <v>127</v>
      </c>
      <c r="G6866" t="s">
        <v>130</v>
      </c>
      <c r="H6866" t="s">
        <v>11</v>
      </c>
      <c r="I6866" t="s">
        <v>11</v>
      </c>
      <c r="J6866" t="s">
        <v>15</v>
      </c>
      <c r="K6866" t="s">
        <v>42</v>
      </c>
      <c r="L6866">
        <v>2</v>
      </c>
      <c r="M6866">
        <v>1011</v>
      </c>
      <c r="O6866" t="s">
        <v>25</v>
      </c>
      <c r="R6866" t="s">
        <v>46</v>
      </c>
      <c r="S6866" s="49" t="str">
        <f t="shared" si="857"/>
        <v>Card</v>
      </c>
      <c r="T6866" s="3">
        <v>0.04</v>
      </c>
      <c r="U6866" s="2">
        <v>5.3000000000000007</v>
      </c>
      <c r="V6866" s="2">
        <v>1.74</v>
      </c>
      <c r="W6866" s="54">
        <f>_xlfn.XLOOKUP(M6866,Market!A:A,Market!F:F,0)</f>
        <v>0.06</v>
      </c>
      <c r="X6866" s="55">
        <f t="shared" si="858"/>
        <v>0.21200000000000002</v>
      </c>
      <c r="Y6866" s="55">
        <f t="shared" si="859"/>
        <v>3.5600000000000005</v>
      </c>
      <c r="Z6866" s="54">
        <f t="shared" si="860"/>
        <v>0.67169811320754713</v>
      </c>
      <c r="AA6866" s="49" t="str">
        <f t="shared" ca="1" si="861"/>
        <v>N</v>
      </c>
      <c r="AB6866" s="49">
        <f t="shared" ca="1" si="862"/>
        <v>5</v>
      </c>
      <c r="AC6866" s="49" t="str">
        <f t="shared" ca="1" si="863"/>
        <v>N</v>
      </c>
    </row>
    <row r="6867" spans="1:29" x14ac:dyDescent="0.25">
      <c r="A6867">
        <v>5164</v>
      </c>
      <c r="B6867" s="9">
        <v>43576</v>
      </c>
      <c r="C6867" s="50" t="str">
        <f t="shared" si="856"/>
        <v>N</v>
      </c>
      <c r="D6867" s="52">
        <f>_xlfn.XLOOKUP(B6867,Cal_Date!B:B,Cal_Date!A:A,0)</f>
        <v>4</v>
      </c>
      <c r="E6867">
        <v>2019</v>
      </c>
      <c r="F6867" t="s">
        <v>127</v>
      </c>
      <c r="G6867" t="s">
        <v>130</v>
      </c>
      <c r="H6867" t="s">
        <v>11</v>
      </c>
      <c r="I6867" t="s">
        <v>11</v>
      </c>
      <c r="J6867" t="s">
        <v>15</v>
      </c>
      <c r="K6867" t="s">
        <v>42</v>
      </c>
      <c r="L6867">
        <v>1</v>
      </c>
      <c r="M6867">
        <v>1007</v>
      </c>
      <c r="O6867" t="s">
        <v>28</v>
      </c>
      <c r="R6867" t="s">
        <v>44</v>
      </c>
      <c r="S6867" s="49" t="str">
        <f t="shared" si="857"/>
        <v>Card</v>
      </c>
      <c r="T6867" s="3">
        <v>0.03</v>
      </c>
      <c r="U6867" s="2">
        <v>2.7225000000000001</v>
      </c>
      <c r="V6867" s="2">
        <v>0.87</v>
      </c>
      <c r="W6867" s="54">
        <f>_xlfn.XLOOKUP(M6867,Market!A:A,Market!F:F,0)</f>
        <v>8.8999999999999996E-2</v>
      </c>
      <c r="X6867" s="55">
        <f t="shared" si="858"/>
        <v>8.1674999999999998E-2</v>
      </c>
      <c r="Y6867" s="55">
        <f t="shared" si="859"/>
        <v>1.8525</v>
      </c>
      <c r="Z6867" s="54">
        <f t="shared" si="860"/>
        <v>0.68044077134986225</v>
      </c>
      <c r="AA6867" s="49" t="str">
        <f t="shared" ca="1" si="861"/>
        <v>N</v>
      </c>
      <c r="AB6867" s="49">
        <f t="shared" ca="1" si="862"/>
        <v>5</v>
      </c>
      <c r="AC6867" s="49" t="str">
        <f t="shared" ca="1" si="863"/>
        <v>N</v>
      </c>
    </row>
    <row r="6868" spans="1:29" x14ac:dyDescent="0.25">
      <c r="A6868">
        <v>5165</v>
      </c>
      <c r="B6868" s="9">
        <v>43576</v>
      </c>
      <c r="C6868" s="50" t="str">
        <f t="shared" si="856"/>
        <v>N</v>
      </c>
      <c r="D6868" s="52">
        <f>_xlfn.XLOOKUP(B6868,Cal_Date!B:B,Cal_Date!A:A,0)</f>
        <v>4</v>
      </c>
      <c r="E6868">
        <v>2019</v>
      </c>
      <c r="F6868" t="s">
        <v>127</v>
      </c>
      <c r="G6868" t="s">
        <v>130</v>
      </c>
      <c r="H6868" t="s">
        <v>11</v>
      </c>
      <c r="I6868" t="s">
        <v>11</v>
      </c>
      <c r="J6868" t="s">
        <v>15</v>
      </c>
      <c r="K6868" t="s">
        <v>42</v>
      </c>
      <c r="L6868">
        <v>1</v>
      </c>
      <c r="M6868">
        <v>1007</v>
      </c>
      <c r="O6868" t="s">
        <v>28</v>
      </c>
      <c r="R6868" t="s">
        <v>44</v>
      </c>
      <c r="S6868" s="49" t="str">
        <f t="shared" si="857"/>
        <v>Card</v>
      </c>
      <c r="T6868" s="3">
        <v>0.03</v>
      </c>
      <c r="U6868" s="2">
        <v>2.7225000000000001</v>
      </c>
      <c r="V6868" s="2">
        <v>0.87</v>
      </c>
      <c r="W6868" s="54">
        <f>_xlfn.XLOOKUP(M6868,Market!A:A,Market!F:F,0)</f>
        <v>8.8999999999999996E-2</v>
      </c>
      <c r="X6868" s="55">
        <f t="shared" si="858"/>
        <v>8.1674999999999998E-2</v>
      </c>
      <c r="Y6868" s="55">
        <f t="shared" si="859"/>
        <v>1.8525</v>
      </c>
      <c r="Z6868" s="54">
        <f t="shared" si="860"/>
        <v>0.68044077134986225</v>
      </c>
      <c r="AA6868" s="49" t="str">
        <f t="shared" ca="1" si="861"/>
        <v>N</v>
      </c>
      <c r="AB6868" s="49">
        <f t="shared" ca="1" si="862"/>
        <v>5</v>
      </c>
      <c r="AC6868" s="49" t="str">
        <f t="shared" ca="1" si="863"/>
        <v>N</v>
      </c>
    </row>
    <row r="6869" spans="1:29" x14ac:dyDescent="0.25">
      <c r="A6869">
        <v>5166</v>
      </c>
      <c r="B6869" s="9">
        <v>43576</v>
      </c>
      <c r="C6869" s="50" t="str">
        <f t="shared" si="856"/>
        <v>N</v>
      </c>
      <c r="D6869" s="52">
        <f>_xlfn.XLOOKUP(B6869,Cal_Date!B:B,Cal_Date!A:A,0)</f>
        <v>4</v>
      </c>
      <c r="E6869">
        <v>2019</v>
      </c>
      <c r="F6869" t="s">
        <v>127</v>
      </c>
      <c r="G6869" t="s">
        <v>130</v>
      </c>
      <c r="H6869" t="s">
        <v>11</v>
      </c>
      <c r="I6869" t="s">
        <v>11</v>
      </c>
      <c r="J6869" t="s">
        <v>15</v>
      </c>
      <c r="K6869" t="s">
        <v>42</v>
      </c>
      <c r="L6869">
        <v>1</v>
      </c>
      <c r="M6869">
        <v>1008</v>
      </c>
      <c r="O6869" t="s">
        <v>28</v>
      </c>
      <c r="R6869" t="s">
        <v>44</v>
      </c>
      <c r="S6869" s="49" t="str">
        <f t="shared" si="857"/>
        <v>Card</v>
      </c>
      <c r="T6869" s="3">
        <v>0.03</v>
      </c>
      <c r="U6869" s="2">
        <v>2.7225000000000001</v>
      </c>
      <c r="V6869" s="2">
        <v>0.87</v>
      </c>
      <c r="W6869" s="54">
        <f>_xlfn.XLOOKUP(M6869,Market!A:A,Market!F:F,0)</f>
        <v>8.8999999999999996E-2</v>
      </c>
      <c r="X6869" s="55">
        <f t="shared" si="858"/>
        <v>8.1674999999999998E-2</v>
      </c>
      <c r="Y6869" s="55">
        <f t="shared" si="859"/>
        <v>1.8525</v>
      </c>
      <c r="Z6869" s="54">
        <f t="shared" si="860"/>
        <v>0.68044077134986225</v>
      </c>
      <c r="AA6869" s="49" t="str">
        <f t="shared" ca="1" si="861"/>
        <v>N</v>
      </c>
      <c r="AB6869" s="49">
        <f t="shared" ca="1" si="862"/>
        <v>5</v>
      </c>
      <c r="AC6869" s="49" t="str">
        <f t="shared" ca="1" si="863"/>
        <v>N</v>
      </c>
    </row>
    <row r="6870" spans="1:29" x14ac:dyDescent="0.25">
      <c r="A6870">
        <v>5167</v>
      </c>
      <c r="B6870" s="9">
        <v>43576</v>
      </c>
      <c r="C6870" s="50" t="str">
        <f t="shared" si="856"/>
        <v>N</v>
      </c>
      <c r="D6870" s="52">
        <f>_xlfn.XLOOKUP(B6870,Cal_Date!B:B,Cal_Date!A:A,0)</f>
        <v>4</v>
      </c>
      <c r="E6870">
        <v>2019</v>
      </c>
      <c r="F6870" t="s">
        <v>127</v>
      </c>
      <c r="G6870" t="s">
        <v>130</v>
      </c>
      <c r="H6870" t="s">
        <v>48</v>
      </c>
      <c r="I6870" t="s">
        <v>18</v>
      </c>
      <c r="J6870" t="s">
        <v>10</v>
      </c>
      <c r="K6870" t="s">
        <v>43</v>
      </c>
      <c r="L6870">
        <v>2</v>
      </c>
      <c r="M6870">
        <v>1004</v>
      </c>
      <c r="O6870" t="s">
        <v>28</v>
      </c>
      <c r="R6870" t="s">
        <v>44</v>
      </c>
      <c r="S6870" s="49" t="str">
        <f t="shared" si="857"/>
        <v>Card</v>
      </c>
      <c r="T6870" s="3">
        <v>0.03</v>
      </c>
      <c r="U6870" s="2">
        <v>14.84</v>
      </c>
      <c r="V6870" s="2">
        <v>2.92</v>
      </c>
      <c r="W6870" s="54">
        <f>_xlfn.XLOOKUP(M6870,Market!A:A,Market!F:F,0)</f>
        <v>0.06</v>
      </c>
      <c r="X6870" s="55">
        <f t="shared" si="858"/>
        <v>0.44519999999999998</v>
      </c>
      <c r="Y6870" s="55">
        <f t="shared" si="859"/>
        <v>11.92</v>
      </c>
      <c r="Z6870" s="54">
        <f t="shared" si="860"/>
        <v>0.80323450134770891</v>
      </c>
      <c r="AA6870" s="49" t="str">
        <f t="shared" ca="1" si="861"/>
        <v>N</v>
      </c>
      <c r="AB6870" s="49">
        <f t="shared" ca="1" si="862"/>
        <v>5</v>
      </c>
      <c r="AC6870" s="49" t="str">
        <f t="shared" ca="1" si="863"/>
        <v>N</v>
      </c>
    </row>
    <row r="6871" spans="1:29" x14ac:dyDescent="0.25">
      <c r="A6871">
        <v>5168</v>
      </c>
      <c r="B6871" s="9">
        <v>43576</v>
      </c>
      <c r="C6871" s="50" t="str">
        <f t="shared" si="856"/>
        <v>N</v>
      </c>
      <c r="D6871" s="52">
        <f>_xlfn.XLOOKUP(B6871,Cal_Date!B:B,Cal_Date!A:A,0)</f>
        <v>4</v>
      </c>
      <c r="E6871">
        <v>2019</v>
      </c>
      <c r="F6871" t="s">
        <v>127</v>
      </c>
      <c r="G6871" t="s">
        <v>130</v>
      </c>
      <c r="H6871" t="s">
        <v>48</v>
      </c>
      <c r="I6871" t="s">
        <v>18</v>
      </c>
      <c r="J6871" t="s">
        <v>10</v>
      </c>
      <c r="K6871" t="s">
        <v>43</v>
      </c>
      <c r="L6871">
        <v>1</v>
      </c>
      <c r="M6871">
        <v>1003</v>
      </c>
      <c r="O6871" t="s">
        <v>25</v>
      </c>
      <c r="R6871" t="s">
        <v>44</v>
      </c>
      <c r="S6871" s="49" t="str">
        <f t="shared" si="857"/>
        <v>Card</v>
      </c>
      <c r="T6871" s="3">
        <v>0.03</v>
      </c>
      <c r="U6871" s="2">
        <v>7.42</v>
      </c>
      <c r="V6871" s="2">
        <v>1.46</v>
      </c>
      <c r="W6871" s="54">
        <f>_xlfn.XLOOKUP(M6871,Market!A:A,Market!F:F,0)</f>
        <v>0.06</v>
      </c>
      <c r="X6871" s="55">
        <f t="shared" si="858"/>
        <v>0.22259999999999999</v>
      </c>
      <c r="Y6871" s="55">
        <f t="shared" si="859"/>
        <v>5.96</v>
      </c>
      <c r="Z6871" s="54">
        <f t="shared" si="860"/>
        <v>0.80323450134770891</v>
      </c>
      <c r="AA6871" s="49" t="str">
        <f t="shared" ca="1" si="861"/>
        <v>N</v>
      </c>
      <c r="AB6871" s="49">
        <f t="shared" ca="1" si="862"/>
        <v>5</v>
      </c>
      <c r="AC6871" s="49" t="str">
        <f t="shared" ca="1" si="863"/>
        <v>N</v>
      </c>
    </row>
    <row r="6872" spans="1:29" x14ac:dyDescent="0.25">
      <c r="A6872">
        <v>5169</v>
      </c>
      <c r="B6872" s="9">
        <v>43576</v>
      </c>
      <c r="C6872" s="50" t="str">
        <f t="shared" si="856"/>
        <v>N</v>
      </c>
      <c r="D6872" s="52">
        <f>_xlfn.XLOOKUP(B6872,Cal_Date!B:B,Cal_Date!A:A,0)</f>
        <v>4</v>
      </c>
      <c r="E6872">
        <v>2019</v>
      </c>
      <c r="F6872" t="s">
        <v>127</v>
      </c>
      <c r="G6872" t="s">
        <v>130</v>
      </c>
      <c r="H6872" t="s">
        <v>14</v>
      </c>
      <c r="I6872" t="s">
        <v>18</v>
      </c>
      <c r="J6872" t="s">
        <v>15</v>
      </c>
      <c r="K6872" t="s">
        <v>43</v>
      </c>
      <c r="L6872">
        <v>2</v>
      </c>
      <c r="M6872">
        <v>1002</v>
      </c>
      <c r="O6872" t="s">
        <v>28</v>
      </c>
      <c r="R6872" t="s">
        <v>44</v>
      </c>
      <c r="S6872" s="49" t="str">
        <f t="shared" si="857"/>
        <v>Card</v>
      </c>
      <c r="T6872" s="3">
        <v>0.03</v>
      </c>
      <c r="U6872" s="2">
        <v>13.780000000000001</v>
      </c>
      <c r="V6872" s="2">
        <v>4.2</v>
      </c>
      <c r="W6872" s="54">
        <f>_xlfn.XLOOKUP(M6872,Market!A:A,Market!F:F,0)</f>
        <v>0.06</v>
      </c>
      <c r="X6872" s="55">
        <f t="shared" si="858"/>
        <v>0.41340000000000005</v>
      </c>
      <c r="Y6872" s="55">
        <f t="shared" si="859"/>
        <v>9.5800000000000018</v>
      </c>
      <c r="Z6872" s="54">
        <f t="shared" si="860"/>
        <v>0.69521044992743108</v>
      </c>
      <c r="AA6872" s="49" t="str">
        <f t="shared" ca="1" si="861"/>
        <v>N</v>
      </c>
      <c r="AB6872" s="49">
        <f t="shared" ca="1" si="862"/>
        <v>5</v>
      </c>
      <c r="AC6872" s="49" t="str">
        <f t="shared" ca="1" si="863"/>
        <v>N</v>
      </c>
    </row>
    <row r="6873" spans="1:29" x14ac:dyDescent="0.25">
      <c r="A6873">
        <v>5170</v>
      </c>
      <c r="B6873" s="9">
        <v>43576</v>
      </c>
      <c r="C6873" s="50" t="str">
        <f t="shared" si="856"/>
        <v>N</v>
      </c>
      <c r="D6873" s="52">
        <f>_xlfn.XLOOKUP(B6873,Cal_Date!B:B,Cal_Date!A:A,0)</f>
        <v>4</v>
      </c>
      <c r="E6873">
        <v>2019</v>
      </c>
      <c r="F6873" t="s">
        <v>127</v>
      </c>
      <c r="G6873" t="s">
        <v>130</v>
      </c>
      <c r="H6873" t="s">
        <v>11</v>
      </c>
      <c r="I6873" t="s">
        <v>11</v>
      </c>
      <c r="J6873" t="s">
        <v>15</v>
      </c>
      <c r="K6873" t="s">
        <v>42</v>
      </c>
      <c r="L6873">
        <v>1</v>
      </c>
      <c r="M6873">
        <v>1007</v>
      </c>
      <c r="O6873" t="s">
        <v>28</v>
      </c>
      <c r="R6873" t="s">
        <v>44</v>
      </c>
      <c r="S6873" s="49" t="str">
        <f t="shared" si="857"/>
        <v>Card</v>
      </c>
      <c r="T6873" s="3">
        <v>0.03</v>
      </c>
      <c r="U6873" s="2">
        <v>2.7225000000000001</v>
      </c>
      <c r="V6873" s="2">
        <v>0.87</v>
      </c>
      <c r="W6873" s="54">
        <f>_xlfn.XLOOKUP(M6873,Market!A:A,Market!F:F,0)</f>
        <v>8.8999999999999996E-2</v>
      </c>
      <c r="X6873" s="55">
        <f t="shared" si="858"/>
        <v>8.1674999999999998E-2</v>
      </c>
      <c r="Y6873" s="55">
        <f t="shared" si="859"/>
        <v>1.8525</v>
      </c>
      <c r="Z6873" s="54">
        <f t="shared" si="860"/>
        <v>0.68044077134986225</v>
      </c>
      <c r="AA6873" s="49" t="str">
        <f t="shared" ca="1" si="861"/>
        <v>N</v>
      </c>
      <c r="AB6873" s="49">
        <f t="shared" ca="1" si="862"/>
        <v>5</v>
      </c>
      <c r="AC6873" s="49" t="str">
        <f t="shared" ca="1" si="863"/>
        <v>N</v>
      </c>
    </row>
    <row r="6874" spans="1:29" x14ac:dyDescent="0.25">
      <c r="A6874">
        <v>5171</v>
      </c>
      <c r="B6874" s="9">
        <v>43576</v>
      </c>
      <c r="C6874" s="50" t="str">
        <f t="shared" si="856"/>
        <v>N</v>
      </c>
      <c r="D6874" s="52">
        <f>_xlfn.XLOOKUP(B6874,Cal_Date!B:B,Cal_Date!A:A,0)</f>
        <v>4</v>
      </c>
      <c r="E6874">
        <v>2019</v>
      </c>
      <c r="F6874" t="s">
        <v>127</v>
      </c>
      <c r="G6874" t="s">
        <v>130</v>
      </c>
      <c r="H6874" t="s">
        <v>11</v>
      </c>
      <c r="I6874" t="s">
        <v>13</v>
      </c>
      <c r="J6874" t="s">
        <v>15</v>
      </c>
      <c r="K6874" t="s">
        <v>42</v>
      </c>
      <c r="L6874">
        <v>2</v>
      </c>
      <c r="M6874">
        <v>1008</v>
      </c>
      <c r="O6874" t="s">
        <v>28</v>
      </c>
      <c r="R6874" t="s">
        <v>44</v>
      </c>
      <c r="S6874" s="49" t="str">
        <f t="shared" si="857"/>
        <v>Card</v>
      </c>
      <c r="T6874" s="3">
        <v>0.03</v>
      </c>
      <c r="U6874" s="2">
        <v>5.4450000000000003</v>
      </c>
      <c r="V6874" s="2">
        <v>2.84</v>
      </c>
      <c r="W6874" s="54">
        <f>_xlfn.XLOOKUP(M6874,Market!A:A,Market!F:F,0)</f>
        <v>8.8999999999999996E-2</v>
      </c>
      <c r="X6874" s="55">
        <f t="shared" si="858"/>
        <v>0.16335</v>
      </c>
      <c r="Y6874" s="55">
        <f t="shared" si="859"/>
        <v>2.6050000000000004</v>
      </c>
      <c r="Z6874" s="54">
        <f t="shared" si="860"/>
        <v>0.47842056932966032</v>
      </c>
      <c r="AA6874" s="49" t="str">
        <f t="shared" ca="1" si="861"/>
        <v>N</v>
      </c>
      <c r="AB6874" s="49">
        <f t="shared" ca="1" si="862"/>
        <v>5</v>
      </c>
      <c r="AC6874" s="49" t="str">
        <f t="shared" ca="1" si="863"/>
        <v>N</v>
      </c>
    </row>
    <row r="6875" spans="1:29" x14ac:dyDescent="0.25">
      <c r="A6875">
        <v>5172</v>
      </c>
      <c r="B6875" s="9">
        <v>43576</v>
      </c>
      <c r="C6875" s="50" t="str">
        <f t="shared" si="856"/>
        <v>N</v>
      </c>
      <c r="D6875" s="52">
        <f>_xlfn.XLOOKUP(B6875,Cal_Date!B:B,Cal_Date!A:A,0)</f>
        <v>4</v>
      </c>
      <c r="E6875">
        <v>2019</v>
      </c>
      <c r="F6875" t="s">
        <v>127</v>
      </c>
      <c r="G6875" t="s">
        <v>130</v>
      </c>
      <c r="H6875" t="s">
        <v>11</v>
      </c>
      <c r="I6875" t="s">
        <v>13</v>
      </c>
      <c r="J6875" t="s">
        <v>15</v>
      </c>
      <c r="K6875" t="s">
        <v>42</v>
      </c>
      <c r="L6875">
        <v>1</v>
      </c>
      <c r="M6875">
        <v>1008</v>
      </c>
      <c r="O6875" t="s">
        <v>28</v>
      </c>
      <c r="R6875" t="s">
        <v>44</v>
      </c>
      <c r="S6875" s="49" t="str">
        <f t="shared" si="857"/>
        <v>Card</v>
      </c>
      <c r="T6875" s="3">
        <v>0.03</v>
      </c>
      <c r="U6875" s="2">
        <v>2.7225000000000001</v>
      </c>
      <c r="V6875" s="2">
        <v>1.42</v>
      </c>
      <c r="W6875" s="54">
        <f>_xlfn.XLOOKUP(M6875,Market!A:A,Market!F:F,0)</f>
        <v>8.8999999999999996E-2</v>
      </c>
      <c r="X6875" s="55">
        <f t="shared" si="858"/>
        <v>8.1674999999999998E-2</v>
      </c>
      <c r="Y6875" s="55">
        <f t="shared" si="859"/>
        <v>1.3025000000000002</v>
      </c>
      <c r="Z6875" s="54">
        <f t="shared" si="860"/>
        <v>0.47842056932966032</v>
      </c>
      <c r="AA6875" s="49" t="str">
        <f t="shared" ca="1" si="861"/>
        <v>N</v>
      </c>
      <c r="AB6875" s="49">
        <f t="shared" ca="1" si="862"/>
        <v>5</v>
      </c>
      <c r="AC6875" s="49" t="str">
        <f t="shared" ca="1" si="863"/>
        <v>N</v>
      </c>
    </row>
    <row r="6876" spans="1:29" x14ac:dyDescent="0.25">
      <c r="A6876">
        <v>5173</v>
      </c>
      <c r="B6876" s="9">
        <v>43576</v>
      </c>
      <c r="C6876" s="50" t="str">
        <f t="shared" si="856"/>
        <v>N</v>
      </c>
      <c r="D6876" s="52">
        <f>_xlfn.XLOOKUP(B6876,Cal_Date!B:B,Cal_Date!A:A,0)</f>
        <v>4</v>
      </c>
      <c r="E6876">
        <v>2019</v>
      </c>
      <c r="F6876" t="s">
        <v>127</v>
      </c>
      <c r="G6876" t="s">
        <v>130</v>
      </c>
      <c r="H6876" t="s">
        <v>11</v>
      </c>
      <c r="I6876" t="s">
        <v>13</v>
      </c>
      <c r="J6876" t="s">
        <v>15</v>
      </c>
      <c r="K6876" t="s">
        <v>42</v>
      </c>
      <c r="L6876">
        <v>1</v>
      </c>
      <c r="M6876">
        <v>1000</v>
      </c>
      <c r="O6876" t="s">
        <v>25</v>
      </c>
      <c r="R6876" t="s">
        <v>44</v>
      </c>
      <c r="S6876" s="49" t="str">
        <f t="shared" si="857"/>
        <v>Card</v>
      </c>
      <c r="T6876" s="3">
        <v>0.03</v>
      </c>
      <c r="U6876" s="2">
        <v>2.7</v>
      </c>
      <c r="V6876" s="2">
        <v>1.42</v>
      </c>
      <c r="W6876" s="54">
        <f>_xlfn.XLOOKUP(M6876,Market!A:A,Market!F:F,0)</f>
        <v>0.08</v>
      </c>
      <c r="X6876" s="55">
        <f t="shared" si="858"/>
        <v>8.1000000000000003E-2</v>
      </c>
      <c r="Y6876" s="55">
        <f t="shared" si="859"/>
        <v>1.2800000000000002</v>
      </c>
      <c r="Z6876" s="54">
        <f t="shared" si="860"/>
        <v>0.47407407407407415</v>
      </c>
      <c r="AA6876" s="49" t="str">
        <f t="shared" ca="1" si="861"/>
        <v>N</v>
      </c>
      <c r="AB6876" s="49">
        <f t="shared" ca="1" si="862"/>
        <v>5</v>
      </c>
      <c r="AC6876" s="49" t="str">
        <f t="shared" ca="1" si="863"/>
        <v>N</v>
      </c>
    </row>
    <row r="6877" spans="1:29" x14ac:dyDescent="0.25">
      <c r="A6877">
        <v>5174</v>
      </c>
      <c r="B6877" s="9">
        <v>43576</v>
      </c>
      <c r="C6877" s="50" t="str">
        <f t="shared" si="856"/>
        <v>N</v>
      </c>
      <c r="D6877" s="52">
        <f>_xlfn.XLOOKUP(B6877,Cal_Date!B:B,Cal_Date!A:A,0)</f>
        <v>4</v>
      </c>
      <c r="E6877">
        <v>2019</v>
      </c>
      <c r="F6877" t="s">
        <v>127</v>
      </c>
      <c r="G6877" t="s">
        <v>130</v>
      </c>
      <c r="H6877" t="s">
        <v>11</v>
      </c>
      <c r="I6877" t="s">
        <v>13</v>
      </c>
      <c r="J6877" t="s">
        <v>15</v>
      </c>
      <c r="K6877" t="s">
        <v>42</v>
      </c>
      <c r="L6877">
        <v>1</v>
      </c>
      <c r="M6877">
        <v>1000</v>
      </c>
      <c r="O6877" t="s">
        <v>25</v>
      </c>
      <c r="R6877" t="s">
        <v>44</v>
      </c>
      <c r="S6877" s="49" t="str">
        <f t="shared" si="857"/>
        <v>Card</v>
      </c>
      <c r="T6877" s="3">
        <v>0.03</v>
      </c>
      <c r="U6877" s="2">
        <v>2.7</v>
      </c>
      <c r="V6877" s="2">
        <v>1.42</v>
      </c>
      <c r="W6877" s="54">
        <f>_xlfn.XLOOKUP(M6877,Market!A:A,Market!F:F,0)</f>
        <v>0.08</v>
      </c>
      <c r="X6877" s="55">
        <f t="shared" si="858"/>
        <v>8.1000000000000003E-2</v>
      </c>
      <c r="Y6877" s="55">
        <f t="shared" si="859"/>
        <v>1.2800000000000002</v>
      </c>
      <c r="Z6877" s="54">
        <f t="shared" si="860"/>
        <v>0.47407407407407415</v>
      </c>
      <c r="AA6877" s="49" t="str">
        <f t="shared" ca="1" si="861"/>
        <v>N</v>
      </c>
      <c r="AB6877" s="49">
        <f t="shared" ca="1" si="862"/>
        <v>5</v>
      </c>
      <c r="AC6877" s="49" t="str">
        <f t="shared" ca="1" si="863"/>
        <v>N</v>
      </c>
    </row>
    <row r="6878" spans="1:29" x14ac:dyDescent="0.25">
      <c r="A6878">
        <v>5175</v>
      </c>
      <c r="B6878" s="9">
        <v>43576</v>
      </c>
      <c r="C6878" s="50" t="str">
        <f t="shared" si="856"/>
        <v>N</v>
      </c>
      <c r="D6878" s="52">
        <f>_xlfn.XLOOKUP(B6878,Cal_Date!B:B,Cal_Date!A:A,0)</f>
        <v>4</v>
      </c>
      <c r="E6878">
        <v>2019</v>
      </c>
      <c r="F6878" t="s">
        <v>127</v>
      </c>
      <c r="G6878" t="s">
        <v>130</v>
      </c>
      <c r="H6878" t="s">
        <v>14</v>
      </c>
      <c r="I6878" t="s">
        <v>18</v>
      </c>
      <c r="J6878" t="s">
        <v>15</v>
      </c>
      <c r="K6878" t="s">
        <v>43</v>
      </c>
      <c r="L6878">
        <v>1</v>
      </c>
      <c r="M6878">
        <v>1000</v>
      </c>
      <c r="O6878" t="s">
        <v>25</v>
      </c>
      <c r="R6878" t="s">
        <v>44</v>
      </c>
      <c r="S6878" s="49" t="str">
        <f t="shared" si="857"/>
        <v>Card</v>
      </c>
      <c r="T6878" s="3">
        <v>0.03</v>
      </c>
      <c r="U6878" s="2">
        <v>7.0200000000000005</v>
      </c>
      <c r="V6878" s="2">
        <v>2.1</v>
      </c>
      <c r="W6878" s="54">
        <f>_xlfn.XLOOKUP(M6878,Market!A:A,Market!F:F,0)</f>
        <v>0.08</v>
      </c>
      <c r="X6878" s="55">
        <f t="shared" si="858"/>
        <v>0.21060000000000001</v>
      </c>
      <c r="Y6878" s="55">
        <f t="shared" si="859"/>
        <v>4.92</v>
      </c>
      <c r="Z6878" s="54">
        <f t="shared" si="860"/>
        <v>0.70085470085470081</v>
      </c>
      <c r="AA6878" s="49" t="str">
        <f t="shared" ca="1" si="861"/>
        <v>N</v>
      </c>
      <c r="AB6878" s="49">
        <f t="shared" ca="1" si="862"/>
        <v>5</v>
      </c>
      <c r="AC6878" s="49" t="str">
        <f t="shared" ca="1" si="863"/>
        <v>N</v>
      </c>
    </row>
    <row r="6879" spans="1:29" x14ac:dyDescent="0.25">
      <c r="A6879">
        <v>5176</v>
      </c>
      <c r="B6879" s="9">
        <v>43576</v>
      </c>
      <c r="C6879" s="50" t="str">
        <f t="shared" si="856"/>
        <v>N</v>
      </c>
      <c r="D6879" s="52">
        <f>_xlfn.XLOOKUP(B6879,Cal_Date!B:B,Cal_Date!A:A,0)</f>
        <v>4</v>
      </c>
      <c r="E6879">
        <v>2019</v>
      </c>
      <c r="F6879" t="s">
        <v>127</v>
      </c>
      <c r="G6879" t="s">
        <v>130</v>
      </c>
      <c r="H6879" t="s">
        <v>11</v>
      </c>
      <c r="I6879" t="s">
        <v>13</v>
      </c>
      <c r="J6879" t="s">
        <v>15</v>
      </c>
      <c r="K6879" t="s">
        <v>42</v>
      </c>
      <c r="L6879">
        <v>2</v>
      </c>
      <c r="M6879">
        <v>1001</v>
      </c>
      <c r="O6879" t="s">
        <v>25</v>
      </c>
      <c r="R6879" t="s">
        <v>44</v>
      </c>
      <c r="S6879" s="49" t="str">
        <f t="shared" si="857"/>
        <v>Card</v>
      </c>
      <c r="T6879" s="3">
        <v>0.03</v>
      </c>
      <c r="U6879" s="2">
        <v>5.3000000000000007</v>
      </c>
      <c r="V6879" s="2">
        <v>2.84</v>
      </c>
      <c r="W6879" s="54">
        <f>_xlfn.XLOOKUP(M6879,Market!A:A,Market!F:F,0)</f>
        <v>0.06</v>
      </c>
      <c r="X6879" s="55">
        <f t="shared" si="858"/>
        <v>0.159</v>
      </c>
      <c r="Y6879" s="55">
        <f t="shared" si="859"/>
        <v>2.4600000000000009</v>
      </c>
      <c r="Z6879" s="54">
        <f t="shared" si="860"/>
        <v>0.46415094339622653</v>
      </c>
      <c r="AA6879" s="49" t="str">
        <f t="shared" ca="1" si="861"/>
        <v>N</v>
      </c>
      <c r="AB6879" s="49">
        <f t="shared" ca="1" si="862"/>
        <v>5</v>
      </c>
      <c r="AC6879" s="49" t="str">
        <f t="shared" ca="1" si="863"/>
        <v>N</v>
      </c>
    </row>
    <row r="6880" spans="1:29" x14ac:dyDescent="0.25">
      <c r="A6880">
        <v>5177</v>
      </c>
      <c r="B6880" s="9">
        <v>43576</v>
      </c>
      <c r="C6880" s="50" t="str">
        <f t="shared" si="856"/>
        <v>N</v>
      </c>
      <c r="D6880" s="52">
        <f>_xlfn.XLOOKUP(B6880,Cal_Date!B:B,Cal_Date!A:A,0)</f>
        <v>4</v>
      </c>
      <c r="E6880">
        <v>2019</v>
      </c>
      <c r="F6880" t="s">
        <v>127</v>
      </c>
      <c r="G6880" t="s">
        <v>130</v>
      </c>
      <c r="H6880" t="s">
        <v>48</v>
      </c>
      <c r="I6880" t="s">
        <v>18</v>
      </c>
      <c r="J6880" t="s">
        <v>10</v>
      </c>
      <c r="K6880" t="s">
        <v>43</v>
      </c>
      <c r="L6880">
        <v>1</v>
      </c>
      <c r="M6880">
        <v>1000</v>
      </c>
      <c r="O6880" t="s">
        <v>25</v>
      </c>
      <c r="R6880" t="s">
        <v>44</v>
      </c>
      <c r="S6880" s="49" t="str">
        <f t="shared" si="857"/>
        <v>Card</v>
      </c>
      <c r="T6880" s="3">
        <v>0.03</v>
      </c>
      <c r="U6880" s="2">
        <v>7.5600000000000005</v>
      </c>
      <c r="V6880" s="2">
        <v>1.46</v>
      </c>
      <c r="W6880" s="54">
        <f>_xlfn.XLOOKUP(M6880,Market!A:A,Market!F:F,0)</f>
        <v>0.08</v>
      </c>
      <c r="X6880" s="55">
        <f t="shared" si="858"/>
        <v>0.2268</v>
      </c>
      <c r="Y6880" s="55">
        <f t="shared" si="859"/>
        <v>6.1000000000000005</v>
      </c>
      <c r="Z6880" s="54">
        <f t="shared" si="860"/>
        <v>0.80687830687830686</v>
      </c>
      <c r="AA6880" s="49" t="str">
        <f t="shared" ca="1" si="861"/>
        <v>N</v>
      </c>
      <c r="AB6880" s="49">
        <f t="shared" ca="1" si="862"/>
        <v>5</v>
      </c>
      <c r="AC6880" s="49" t="str">
        <f t="shared" ca="1" si="863"/>
        <v>N</v>
      </c>
    </row>
    <row r="6881" spans="1:29" x14ac:dyDescent="0.25">
      <c r="A6881">
        <v>5178</v>
      </c>
      <c r="B6881" s="9">
        <v>43576</v>
      </c>
      <c r="C6881" s="50" t="str">
        <f t="shared" si="856"/>
        <v>N</v>
      </c>
      <c r="D6881" s="52">
        <f>_xlfn.XLOOKUP(B6881,Cal_Date!B:B,Cal_Date!A:A,0)</f>
        <v>4</v>
      </c>
      <c r="E6881">
        <v>2019</v>
      </c>
      <c r="F6881" t="s">
        <v>127</v>
      </c>
      <c r="G6881" t="s">
        <v>130</v>
      </c>
      <c r="H6881" t="s">
        <v>11</v>
      </c>
      <c r="I6881" t="s">
        <v>11</v>
      </c>
      <c r="J6881" t="s">
        <v>15</v>
      </c>
      <c r="K6881" t="s">
        <v>42</v>
      </c>
      <c r="L6881">
        <v>1</v>
      </c>
      <c r="M6881">
        <v>1000</v>
      </c>
      <c r="O6881" t="s">
        <v>25</v>
      </c>
      <c r="R6881" t="s">
        <v>44</v>
      </c>
      <c r="S6881" s="49" t="str">
        <f t="shared" si="857"/>
        <v>Card</v>
      </c>
      <c r="T6881" s="3">
        <v>0.03</v>
      </c>
      <c r="U6881" s="2">
        <v>2.7</v>
      </c>
      <c r="V6881" s="2">
        <v>0.87</v>
      </c>
      <c r="W6881" s="54">
        <f>_xlfn.XLOOKUP(M6881,Market!A:A,Market!F:F,0)</f>
        <v>0.08</v>
      </c>
      <c r="X6881" s="55">
        <f t="shared" si="858"/>
        <v>8.1000000000000003E-2</v>
      </c>
      <c r="Y6881" s="55">
        <f t="shared" si="859"/>
        <v>1.83</v>
      </c>
      <c r="Z6881" s="54">
        <f t="shared" si="860"/>
        <v>0.67777777777777781</v>
      </c>
      <c r="AA6881" s="49" t="str">
        <f t="shared" ca="1" si="861"/>
        <v>N</v>
      </c>
      <c r="AB6881" s="49">
        <f t="shared" ca="1" si="862"/>
        <v>5</v>
      </c>
      <c r="AC6881" s="49" t="str">
        <f t="shared" ca="1" si="863"/>
        <v>N</v>
      </c>
    </row>
    <row r="6882" spans="1:29" x14ac:dyDescent="0.25">
      <c r="A6882">
        <v>5179</v>
      </c>
      <c r="B6882" s="9">
        <v>43576</v>
      </c>
      <c r="C6882" s="50" t="str">
        <f t="shared" si="856"/>
        <v>N</v>
      </c>
      <c r="D6882" s="52">
        <f>_xlfn.XLOOKUP(B6882,Cal_Date!B:B,Cal_Date!A:A,0)</f>
        <v>4</v>
      </c>
      <c r="E6882">
        <v>2019</v>
      </c>
      <c r="F6882" t="s">
        <v>127</v>
      </c>
      <c r="G6882" t="s">
        <v>130</v>
      </c>
      <c r="H6882" t="s">
        <v>48</v>
      </c>
      <c r="I6882" t="s">
        <v>18</v>
      </c>
      <c r="J6882" t="s">
        <v>10</v>
      </c>
      <c r="K6882" t="s">
        <v>43</v>
      </c>
      <c r="L6882">
        <v>1</v>
      </c>
      <c r="M6882">
        <v>1004</v>
      </c>
      <c r="O6882" t="s">
        <v>28</v>
      </c>
      <c r="R6882" t="s">
        <v>44</v>
      </c>
      <c r="S6882" s="49" t="str">
        <f t="shared" si="857"/>
        <v>Card</v>
      </c>
      <c r="T6882" s="3">
        <v>0.03</v>
      </c>
      <c r="U6882" s="2">
        <v>7.42</v>
      </c>
      <c r="V6882" s="2">
        <v>1.46</v>
      </c>
      <c r="W6882" s="54">
        <f>_xlfn.XLOOKUP(M6882,Market!A:A,Market!F:F,0)</f>
        <v>0.06</v>
      </c>
      <c r="X6882" s="55">
        <f t="shared" si="858"/>
        <v>0.22259999999999999</v>
      </c>
      <c r="Y6882" s="55">
        <f t="shared" si="859"/>
        <v>5.96</v>
      </c>
      <c r="Z6882" s="54">
        <f t="shared" si="860"/>
        <v>0.80323450134770891</v>
      </c>
      <c r="AA6882" s="49" t="str">
        <f t="shared" ca="1" si="861"/>
        <v>N</v>
      </c>
      <c r="AB6882" s="49">
        <f t="shared" ca="1" si="862"/>
        <v>5</v>
      </c>
      <c r="AC6882" s="49" t="str">
        <f t="shared" ca="1" si="863"/>
        <v>N</v>
      </c>
    </row>
    <row r="6883" spans="1:29" x14ac:dyDescent="0.25">
      <c r="A6883">
        <v>5180</v>
      </c>
      <c r="B6883" s="9">
        <v>43576</v>
      </c>
      <c r="C6883" s="50" t="str">
        <f t="shared" si="856"/>
        <v>N</v>
      </c>
      <c r="D6883" s="52">
        <f>_xlfn.XLOOKUP(B6883,Cal_Date!B:B,Cal_Date!A:A,0)</f>
        <v>4</v>
      </c>
      <c r="E6883">
        <v>2019</v>
      </c>
      <c r="F6883" t="s">
        <v>127</v>
      </c>
      <c r="G6883" t="s">
        <v>130</v>
      </c>
      <c r="H6883" t="s">
        <v>48</v>
      </c>
      <c r="I6883" t="s">
        <v>18</v>
      </c>
      <c r="J6883" t="s">
        <v>10</v>
      </c>
      <c r="K6883" t="s">
        <v>43</v>
      </c>
      <c r="L6883">
        <v>1</v>
      </c>
      <c r="M6883">
        <v>1005</v>
      </c>
      <c r="O6883" t="s">
        <v>25</v>
      </c>
      <c r="R6883" t="s">
        <v>44</v>
      </c>
      <c r="S6883" s="49" t="str">
        <f t="shared" si="857"/>
        <v>Card</v>
      </c>
      <c r="T6883" s="3">
        <v>0.03</v>
      </c>
      <c r="U6883" s="2">
        <v>7.6229999999999993</v>
      </c>
      <c r="V6883" s="2">
        <v>1.46</v>
      </c>
      <c r="W6883" s="54">
        <f>_xlfn.XLOOKUP(M6883,Market!A:A,Market!F:F,0)</f>
        <v>8.8999999999999996E-2</v>
      </c>
      <c r="X6883" s="55">
        <f t="shared" si="858"/>
        <v>0.22868999999999998</v>
      </c>
      <c r="Y6883" s="55">
        <f t="shared" si="859"/>
        <v>6.1629999999999994</v>
      </c>
      <c r="Z6883" s="54">
        <f t="shared" si="860"/>
        <v>0.80847435392889933</v>
      </c>
      <c r="AA6883" s="49" t="str">
        <f t="shared" ca="1" si="861"/>
        <v>N</v>
      </c>
      <c r="AB6883" s="49">
        <f t="shared" ca="1" si="862"/>
        <v>5</v>
      </c>
      <c r="AC6883" s="49" t="str">
        <f t="shared" ca="1" si="863"/>
        <v>N</v>
      </c>
    </row>
    <row r="6884" spans="1:29" x14ac:dyDescent="0.25">
      <c r="A6884">
        <v>5181</v>
      </c>
      <c r="B6884" s="9">
        <v>43576</v>
      </c>
      <c r="C6884" s="50" t="str">
        <f t="shared" si="856"/>
        <v>N</v>
      </c>
      <c r="D6884" s="52">
        <f>_xlfn.XLOOKUP(B6884,Cal_Date!B:B,Cal_Date!A:A,0)</f>
        <v>4</v>
      </c>
      <c r="E6884">
        <v>2019</v>
      </c>
      <c r="F6884" t="s">
        <v>127</v>
      </c>
      <c r="G6884" t="s">
        <v>130</v>
      </c>
      <c r="H6884" t="s">
        <v>14</v>
      </c>
      <c r="I6884" t="s">
        <v>18</v>
      </c>
      <c r="J6884" t="s">
        <v>15</v>
      </c>
      <c r="K6884" t="s">
        <v>43</v>
      </c>
      <c r="L6884">
        <v>1</v>
      </c>
      <c r="M6884">
        <v>1000</v>
      </c>
      <c r="O6884" t="s">
        <v>25</v>
      </c>
      <c r="R6884" t="s">
        <v>44</v>
      </c>
      <c r="S6884" s="49" t="str">
        <f t="shared" si="857"/>
        <v>Card</v>
      </c>
      <c r="T6884" s="3">
        <v>0.03</v>
      </c>
      <c r="U6884" s="2">
        <v>7.0200000000000005</v>
      </c>
      <c r="V6884" s="2">
        <v>2.1</v>
      </c>
      <c r="W6884" s="54">
        <f>_xlfn.XLOOKUP(M6884,Market!A:A,Market!F:F,0)</f>
        <v>0.08</v>
      </c>
      <c r="X6884" s="55">
        <f t="shared" si="858"/>
        <v>0.21060000000000001</v>
      </c>
      <c r="Y6884" s="55">
        <f t="shared" si="859"/>
        <v>4.92</v>
      </c>
      <c r="Z6884" s="54">
        <f t="shared" si="860"/>
        <v>0.70085470085470081</v>
      </c>
      <c r="AA6884" s="49" t="str">
        <f t="shared" ca="1" si="861"/>
        <v>N</v>
      </c>
      <c r="AB6884" s="49">
        <f t="shared" ca="1" si="862"/>
        <v>5</v>
      </c>
      <c r="AC6884" s="49" t="str">
        <f t="shared" ca="1" si="863"/>
        <v>N</v>
      </c>
    </row>
    <row r="6885" spans="1:29" x14ac:dyDescent="0.25">
      <c r="A6885">
        <v>5182</v>
      </c>
      <c r="B6885" s="9">
        <v>43576</v>
      </c>
      <c r="C6885" s="50" t="str">
        <f t="shared" si="856"/>
        <v>N</v>
      </c>
      <c r="D6885" s="52">
        <f>_xlfn.XLOOKUP(B6885,Cal_Date!B:B,Cal_Date!A:A,0)</f>
        <v>4</v>
      </c>
      <c r="E6885">
        <v>2019</v>
      </c>
      <c r="F6885" t="s">
        <v>127</v>
      </c>
      <c r="G6885" t="s">
        <v>130</v>
      </c>
      <c r="H6885" t="s">
        <v>11</v>
      </c>
      <c r="I6885" t="s">
        <v>11</v>
      </c>
      <c r="J6885" t="s">
        <v>15</v>
      </c>
      <c r="K6885" t="s">
        <v>42</v>
      </c>
      <c r="L6885">
        <v>2</v>
      </c>
      <c r="M6885">
        <v>1006</v>
      </c>
      <c r="O6885" t="s">
        <v>28</v>
      </c>
      <c r="R6885" t="s">
        <v>44</v>
      </c>
      <c r="S6885" s="49" t="str">
        <f t="shared" si="857"/>
        <v>Card</v>
      </c>
      <c r="T6885" s="3">
        <v>0.03</v>
      </c>
      <c r="U6885" s="2">
        <v>5.4450000000000003</v>
      </c>
      <c r="V6885" s="2">
        <v>1.74</v>
      </c>
      <c r="W6885" s="54">
        <f>_xlfn.XLOOKUP(M6885,Market!A:A,Market!F:F,0)</f>
        <v>8.8999999999999996E-2</v>
      </c>
      <c r="X6885" s="55">
        <f t="shared" si="858"/>
        <v>0.16335</v>
      </c>
      <c r="Y6885" s="55">
        <f t="shared" si="859"/>
        <v>3.7050000000000001</v>
      </c>
      <c r="Z6885" s="54">
        <f t="shared" si="860"/>
        <v>0.68044077134986225</v>
      </c>
      <c r="AA6885" s="49" t="str">
        <f t="shared" ca="1" si="861"/>
        <v>N</v>
      </c>
      <c r="AB6885" s="49">
        <f t="shared" ca="1" si="862"/>
        <v>5</v>
      </c>
      <c r="AC6885" s="49" t="str">
        <f t="shared" ca="1" si="863"/>
        <v>N</v>
      </c>
    </row>
    <row r="6886" spans="1:29" x14ac:dyDescent="0.25">
      <c r="A6886">
        <v>5183</v>
      </c>
      <c r="B6886" s="9">
        <v>43576</v>
      </c>
      <c r="C6886" s="50" t="str">
        <f t="shared" si="856"/>
        <v>N</v>
      </c>
      <c r="D6886" s="52">
        <f>_xlfn.XLOOKUP(B6886,Cal_Date!B:B,Cal_Date!A:A,0)</f>
        <v>4</v>
      </c>
      <c r="E6886">
        <v>2019</v>
      </c>
      <c r="F6886" t="s">
        <v>127</v>
      </c>
      <c r="G6886" t="s">
        <v>130</v>
      </c>
      <c r="H6886" t="s">
        <v>11</v>
      </c>
      <c r="I6886" t="s">
        <v>11</v>
      </c>
      <c r="J6886" t="s">
        <v>15</v>
      </c>
      <c r="K6886" t="s">
        <v>42</v>
      </c>
      <c r="L6886">
        <v>2</v>
      </c>
      <c r="M6886">
        <v>1000</v>
      </c>
      <c r="O6886" t="s">
        <v>25</v>
      </c>
      <c r="R6886" t="s">
        <v>44</v>
      </c>
      <c r="S6886" s="49" t="str">
        <f t="shared" si="857"/>
        <v>Card</v>
      </c>
      <c r="T6886" s="3">
        <v>0.03</v>
      </c>
      <c r="U6886" s="2">
        <v>5.4</v>
      </c>
      <c r="V6886" s="2">
        <v>1.74</v>
      </c>
      <c r="W6886" s="54">
        <f>_xlfn.XLOOKUP(M6886,Market!A:A,Market!F:F,0)</f>
        <v>0.08</v>
      </c>
      <c r="X6886" s="55">
        <f t="shared" si="858"/>
        <v>0.16200000000000001</v>
      </c>
      <c r="Y6886" s="55">
        <f t="shared" si="859"/>
        <v>3.66</v>
      </c>
      <c r="Z6886" s="54">
        <f t="shared" si="860"/>
        <v>0.67777777777777781</v>
      </c>
      <c r="AA6886" s="49" t="str">
        <f t="shared" ca="1" si="861"/>
        <v>N</v>
      </c>
      <c r="AB6886" s="49">
        <f t="shared" ca="1" si="862"/>
        <v>5</v>
      </c>
      <c r="AC6886" s="49" t="str">
        <f t="shared" ca="1" si="863"/>
        <v>N</v>
      </c>
    </row>
    <row r="6887" spans="1:29" x14ac:dyDescent="0.25">
      <c r="A6887">
        <v>5184</v>
      </c>
      <c r="B6887" s="9">
        <v>43576</v>
      </c>
      <c r="C6887" s="50" t="str">
        <f t="shared" si="856"/>
        <v>N</v>
      </c>
      <c r="D6887" s="52">
        <f>_xlfn.XLOOKUP(B6887,Cal_Date!B:B,Cal_Date!A:A,0)</f>
        <v>4</v>
      </c>
      <c r="E6887">
        <v>2019</v>
      </c>
      <c r="F6887" t="s">
        <v>127</v>
      </c>
      <c r="G6887" t="s">
        <v>130</v>
      </c>
      <c r="H6887" t="s">
        <v>48</v>
      </c>
      <c r="I6887" t="s">
        <v>18</v>
      </c>
      <c r="J6887" t="s">
        <v>10</v>
      </c>
      <c r="K6887" t="s">
        <v>43</v>
      </c>
      <c r="L6887">
        <v>1</v>
      </c>
      <c r="M6887">
        <v>1001</v>
      </c>
      <c r="O6887" t="s">
        <v>25</v>
      </c>
      <c r="R6887" t="s">
        <v>44</v>
      </c>
      <c r="S6887" s="49" t="str">
        <f t="shared" si="857"/>
        <v>Card</v>
      </c>
      <c r="T6887" s="3">
        <v>0.03</v>
      </c>
      <c r="U6887" s="2">
        <v>7.42</v>
      </c>
      <c r="V6887" s="2">
        <v>1.46</v>
      </c>
      <c r="W6887" s="54">
        <f>_xlfn.XLOOKUP(M6887,Market!A:A,Market!F:F,0)</f>
        <v>0.06</v>
      </c>
      <c r="X6887" s="55">
        <f t="shared" si="858"/>
        <v>0.22259999999999999</v>
      </c>
      <c r="Y6887" s="55">
        <f t="shared" si="859"/>
        <v>5.96</v>
      </c>
      <c r="Z6887" s="54">
        <f t="shared" si="860"/>
        <v>0.80323450134770891</v>
      </c>
      <c r="AA6887" s="49" t="str">
        <f t="shared" ca="1" si="861"/>
        <v>N</v>
      </c>
      <c r="AB6887" s="49">
        <f t="shared" ca="1" si="862"/>
        <v>5</v>
      </c>
      <c r="AC6887" s="49" t="str">
        <f t="shared" ca="1" si="863"/>
        <v>N</v>
      </c>
    </row>
    <row r="6888" spans="1:29" x14ac:dyDescent="0.25">
      <c r="A6888">
        <v>5185</v>
      </c>
      <c r="B6888" s="9">
        <v>43576</v>
      </c>
      <c r="C6888" s="50" t="str">
        <f t="shared" si="856"/>
        <v>N</v>
      </c>
      <c r="D6888" s="52">
        <f>_xlfn.XLOOKUP(B6888,Cal_Date!B:B,Cal_Date!A:A,0)</f>
        <v>4</v>
      </c>
      <c r="E6888">
        <v>2019</v>
      </c>
      <c r="F6888" t="s">
        <v>127</v>
      </c>
      <c r="G6888" t="s">
        <v>130</v>
      </c>
      <c r="H6888" t="s">
        <v>48</v>
      </c>
      <c r="I6888" t="s">
        <v>18</v>
      </c>
      <c r="J6888" t="s">
        <v>10</v>
      </c>
      <c r="K6888" t="s">
        <v>43</v>
      </c>
      <c r="L6888">
        <v>1</v>
      </c>
      <c r="M6888">
        <v>1008</v>
      </c>
      <c r="O6888" t="s">
        <v>28</v>
      </c>
      <c r="R6888" t="s">
        <v>44</v>
      </c>
      <c r="S6888" s="49" t="str">
        <f t="shared" si="857"/>
        <v>Card</v>
      </c>
      <c r="T6888" s="3">
        <v>0.03</v>
      </c>
      <c r="U6888" s="2">
        <v>7.6229999999999993</v>
      </c>
      <c r="V6888" s="2">
        <v>1.46</v>
      </c>
      <c r="W6888" s="54">
        <f>_xlfn.XLOOKUP(M6888,Market!A:A,Market!F:F,0)</f>
        <v>8.8999999999999996E-2</v>
      </c>
      <c r="X6888" s="55">
        <f t="shared" si="858"/>
        <v>0.22868999999999998</v>
      </c>
      <c r="Y6888" s="55">
        <f t="shared" si="859"/>
        <v>6.1629999999999994</v>
      </c>
      <c r="Z6888" s="54">
        <f t="shared" si="860"/>
        <v>0.80847435392889933</v>
      </c>
      <c r="AA6888" s="49" t="str">
        <f t="shared" ca="1" si="861"/>
        <v>N</v>
      </c>
      <c r="AB6888" s="49">
        <f t="shared" ca="1" si="862"/>
        <v>5</v>
      </c>
      <c r="AC6888" s="49" t="str">
        <f t="shared" ca="1" si="863"/>
        <v>N</v>
      </c>
    </row>
    <row r="6889" spans="1:29" x14ac:dyDescent="0.25">
      <c r="A6889">
        <v>5186</v>
      </c>
      <c r="B6889" s="9">
        <v>43576</v>
      </c>
      <c r="C6889" s="50" t="str">
        <f t="shared" si="856"/>
        <v>N</v>
      </c>
      <c r="D6889" s="52">
        <f>_xlfn.XLOOKUP(B6889,Cal_Date!B:B,Cal_Date!A:A,0)</f>
        <v>4</v>
      </c>
      <c r="E6889">
        <v>2019</v>
      </c>
      <c r="F6889" t="s">
        <v>127</v>
      </c>
      <c r="G6889" t="s">
        <v>130</v>
      </c>
      <c r="H6889" t="s">
        <v>11</v>
      </c>
      <c r="I6889" t="s">
        <v>11</v>
      </c>
      <c r="J6889" t="s">
        <v>15</v>
      </c>
      <c r="K6889" t="s">
        <v>42</v>
      </c>
      <c r="L6889">
        <v>1</v>
      </c>
      <c r="M6889">
        <v>1009</v>
      </c>
      <c r="O6889" t="s">
        <v>28</v>
      </c>
      <c r="R6889" t="s">
        <v>44</v>
      </c>
      <c r="S6889" s="49" t="str">
        <f t="shared" si="857"/>
        <v>Card</v>
      </c>
      <c r="T6889" s="3">
        <v>0.03</v>
      </c>
      <c r="U6889" s="2">
        <v>2.7225000000000001</v>
      </c>
      <c r="V6889" s="2">
        <v>0.87</v>
      </c>
      <c r="W6889" s="54">
        <f>_xlfn.XLOOKUP(M6889,Market!A:A,Market!F:F,0)</f>
        <v>8.8999999999999996E-2</v>
      </c>
      <c r="X6889" s="55">
        <f t="shared" si="858"/>
        <v>8.1674999999999998E-2</v>
      </c>
      <c r="Y6889" s="55">
        <f t="shared" si="859"/>
        <v>1.8525</v>
      </c>
      <c r="Z6889" s="54">
        <f t="shared" si="860"/>
        <v>0.68044077134986225</v>
      </c>
      <c r="AA6889" s="49" t="str">
        <f t="shared" ca="1" si="861"/>
        <v>N</v>
      </c>
      <c r="AB6889" s="49">
        <f t="shared" ca="1" si="862"/>
        <v>5</v>
      </c>
      <c r="AC6889" s="49" t="str">
        <f t="shared" ca="1" si="863"/>
        <v>N</v>
      </c>
    </row>
    <row r="6890" spans="1:29" x14ac:dyDescent="0.25">
      <c r="A6890">
        <v>5187</v>
      </c>
      <c r="B6890" s="9">
        <v>43576</v>
      </c>
      <c r="C6890" s="50" t="str">
        <f t="shared" si="856"/>
        <v>N</v>
      </c>
      <c r="D6890" s="52">
        <f>_xlfn.XLOOKUP(B6890,Cal_Date!B:B,Cal_Date!A:A,0)</f>
        <v>4</v>
      </c>
      <c r="E6890">
        <v>2019</v>
      </c>
      <c r="F6890" t="s">
        <v>127</v>
      </c>
      <c r="G6890" t="s">
        <v>130</v>
      </c>
      <c r="H6890" t="s">
        <v>14</v>
      </c>
      <c r="I6890" t="s">
        <v>18</v>
      </c>
      <c r="J6890" t="s">
        <v>15</v>
      </c>
      <c r="K6890" t="s">
        <v>43</v>
      </c>
      <c r="L6890">
        <v>2</v>
      </c>
      <c r="M6890">
        <v>1001</v>
      </c>
      <c r="O6890" t="s">
        <v>25</v>
      </c>
      <c r="R6890" t="s">
        <v>44</v>
      </c>
      <c r="S6890" s="49" t="str">
        <f t="shared" si="857"/>
        <v>Card</v>
      </c>
      <c r="T6890" s="3">
        <v>0.03</v>
      </c>
      <c r="U6890" s="2">
        <v>13.780000000000001</v>
      </c>
      <c r="V6890" s="2">
        <v>4.2</v>
      </c>
      <c r="W6890" s="54">
        <f>_xlfn.XLOOKUP(M6890,Market!A:A,Market!F:F,0)</f>
        <v>0.06</v>
      </c>
      <c r="X6890" s="55">
        <f t="shared" si="858"/>
        <v>0.41340000000000005</v>
      </c>
      <c r="Y6890" s="55">
        <f t="shared" si="859"/>
        <v>9.5800000000000018</v>
      </c>
      <c r="Z6890" s="54">
        <f t="shared" si="860"/>
        <v>0.69521044992743108</v>
      </c>
      <c r="AA6890" s="49" t="str">
        <f t="shared" ca="1" si="861"/>
        <v>N</v>
      </c>
      <c r="AB6890" s="49">
        <f t="shared" ca="1" si="862"/>
        <v>5</v>
      </c>
      <c r="AC6890" s="49" t="str">
        <f t="shared" ca="1" si="863"/>
        <v>N</v>
      </c>
    </row>
    <row r="6891" spans="1:29" x14ac:dyDescent="0.25">
      <c r="A6891">
        <v>5188</v>
      </c>
      <c r="B6891" s="9">
        <v>43576</v>
      </c>
      <c r="C6891" s="50" t="str">
        <f t="shared" si="856"/>
        <v>N</v>
      </c>
      <c r="D6891" s="52">
        <f>_xlfn.XLOOKUP(B6891,Cal_Date!B:B,Cal_Date!A:A,0)</f>
        <v>4</v>
      </c>
      <c r="E6891">
        <v>2019</v>
      </c>
      <c r="F6891" t="s">
        <v>127</v>
      </c>
      <c r="G6891" t="s">
        <v>130</v>
      </c>
      <c r="H6891" t="s">
        <v>11</v>
      </c>
      <c r="I6891" t="s">
        <v>11</v>
      </c>
      <c r="J6891" t="s">
        <v>15</v>
      </c>
      <c r="K6891" t="s">
        <v>42</v>
      </c>
      <c r="L6891">
        <v>1</v>
      </c>
      <c r="M6891">
        <v>1001</v>
      </c>
      <c r="O6891" t="s">
        <v>25</v>
      </c>
      <c r="R6891" t="s">
        <v>44</v>
      </c>
      <c r="S6891" s="49" t="str">
        <f t="shared" si="857"/>
        <v>Card</v>
      </c>
      <c r="T6891" s="3">
        <v>0.03</v>
      </c>
      <c r="U6891" s="2">
        <v>2.6500000000000004</v>
      </c>
      <c r="V6891" s="2">
        <v>0.87</v>
      </c>
      <c r="W6891" s="54">
        <f>_xlfn.XLOOKUP(M6891,Market!A:A,Market!F:F,0)</f>
        <v>0.06</v>
      </c>
      <c r="X6891" s="55">
        <f t="shared" si="858"/>
        <v>7.9500000000000001E-2</v>
      </c>
      <c r="Y6891" s="55">
        <f t="shared" si="859"/>
        <v>1.7800000000000002</v>
      </c>
      <c r="Z6891" s="54">
        <f t="shared" si="860"/>
        <v>0.67169811320754713</v>
      </c>
      <c r="AA6891" s="49" t="str">
        <f t="shared" ca="1" si="861"/>
        <v>N</v>
      </c>
      <c r="AB6891" s="49">
        <f t="shared" ca="1" si="862"/>
        <v>5</v>
      </c>
      <c r="AC6891" s="49" t="str">
        <f t="shared" ca="1" si="863"/>
        <v>N</v>
      </c>
    </row>
    <row r="6892" spans="1:29" x14ac:dyDescent="0.25">
      <c r="A6892">
        <v>5189</v>
      </c>
      <c r="B6892" s="9">
        <v>43576</v>
      </c>
      <c r="C6892" s="50" t="str">
        <f t="shared" si="856"/>
        <v>N</v>
      </c>
      <c r="D6892" s="52">
        <f>_xlfn.XLOOKUP(B6892,Cal_Date!B:B,Cal_Date!A:A,0)</f>
        <v>4</v>
      </c>
      <c r="E6892">
        <v>2019</v>
      </c>
      <c r="F6892" t="s">
        <v>127</v>
      </c>
      <c r="G6892" t="s">
        <v>130</v>
      </c>
      <c r="H6892" t="s">
        <v>11</v>
      </c>
      <c r="I6892" t="s">
        <v>11</v>
      </c>
      <c r="J6892" t="s">
        <v>15</v>
      </c>
      <c r="K6892" t="s">
        <v>42</v>
      </c>
      <c r="L6892">
        <v>2</v>
      </c>
      <c r="M6892">
        <v>1001</v>
      </c>
      <c r="O6892" t="s">
        <v>25</v>
      </c>
      <c r="R6892" t="s">
        <v>46</v>
      </c>
      <c r="S6892" s="49" t="str">
        <f t="shared" si="857"/>
        <v>Card</v>
      </c>
      <c r="T6892" s="3">
        <v>0.04</v>
      </c>
      <c r="U6892" s="2">
        <v>5.3000000000000007</v>
      </c>
      <c r="V6892" s="2">
        <v>1.74</v>
      </c>
      <c r="W6892" s="54">
        <f>_xlfn.XLOOKUP(M6892,Market!A:A,Market!F:F,0)</f>
        <v>0.06</v>
      </c>
      <c r="X6892" s="55">
        <f t="shared" si="858"/>
        <v>0.21200000000000002</v>
      </c>
      <c r="Y6892" s="55">
        <f t="shared" si="859"/>
        <v>3.5600000000000005</v>
      </c>
      <c r="Z6892" s="54">
        <f t="shared" si="860"/>
        <v>0.67169811320754713</v>
      </c>
      <c r="AA6892" s="49" t="str">
        <f t="shared" ca="1" si="861"/>
        <v>N</v>
      </c>
      <c r="AB6892" s="49">
        <f t="shared" ca="1" si="862"/>
        <v>5</v>
      </c>
      <c r="AC6892" s="49" t="str">
        <f t="shared" ca="1" si="863"/>
        <v>N</v>
      </c>
    </row>
    <row r="6893" spans="1:29" x14ac:dyDescent="0.25">
      <c r="A6893">
        <v>5190</v>
      </c>
      <c r="B6893" s="9">
        <v>43211</v>
      </c>
      <c r="C6893" s="50" t="str">
        <f t="shared" si="856"/>
        <v>N</v>
      </c>
      <c r="D6893" s="52">
        <f>_xlfn.XLOOKUP(B6893,Cal_Date!B:B,Cal_Date!A:A,0)</f>
        <v>3</v>
      </c>
      <c r="E6893">
        <v>2018</v>
      </c>
      <c r="F6893" t="s">
        <v>126</v>
      </c>
      <c r="G6893" t="s">
        <v>130</v>
      </c>
      <c r="H6893" t="s">
        <v>11</v>
      </c>
      <c r="I6893" t="s">
        <v>11</v>
      </c>
      <c r="J6893" t="s">
        <v>15</v>
      </c>
      <c r="K6893" t="s">
        <v>42</v>
      </c>
      <c r="L6893">
        <v>1</v>
      </c>
      <c r="M6893">
        <v>1002</v>
      </c>
      <c r="O6893" t="s">
        <v>28</v>
      </c>
      <c r="R6893" t="s">
        <v>44</v>
      </c>
      <c r="S6893" s="49" t="str">
        <f t="shared" si="857"/>
        <v>Card</v>
      </c>
      <c r="T6893" s="3">
        <v>0.03</v>
      </c>
      <c r="U6893" s="2">
        <v>2.6500000000000004</v>
      </c>
      <c r="V6893" s="2">
        <v>0.87</v>
      </c>
      <c r="W6893" s="54">
        <f>_xlfn.XLOOKUP(M6893,Market!A:A,Market!F:F,0)</f>
        <v>0.06</v>
      </c>
      <c r="X6893" s="55">
        <f t="shared" si="858"/>
        <v>7.9500000000000001E-2</v>
      </c>
      <c r="Y6893" s="55">
        <f t="shared" si="859"/>
        <v>1.7800000000000002</v>
      </c>
      <c r="Z6893" s="54">
        <f t="shared" si="860"/>
        <v>0.67169811320754713</v>
      </c>
      <c r="AA6893" s="49" t="str">
        <f t="shared" ca="1" si="861"/>
        <v>Y</v>
      </c>
      <c r="AB6893" s="49">
        <f t="shared" ca="1" si="862"/>
        <v>6</v>
      </c>
      <c r="AC6893" s="49" t="str">
        <f t="shared" ca="1" si="863"/>
        <v>Y</v>
      </c>
    </row>
    <row r="6894" spans="1:29" x14ac:dyDescent="0.25">
      <c r="A6894">
        <v>5191</v>
      </c>
      <c r="B6894" s="9">
        <v>43211</v>
      </c>
      <c r="C6894" s="50" t="str">
        <f t="shared" si="856"/>
        <v>N</v>
      </c>
      <c r="D6894" s="52">
        <f>_xlfn.XLOOKUP(B6894,Cal_Date!B:B,Cal_Date!A:A,0)</f>
        <v>3</v>
      </c>
      <c r="E6894">
        <v>2018</v>
      </c>
      <c r="F6894" t="s">
        <v>126</v>
      </c>
      <c r="G6894" t="s">
        <v>130</v>
      </c>
      <c r="H6894" t="s">
        <v>48</v>
      </c>
      <c r="I6894" t="s">
        <v>18</v>
      </c>
      <c r="J6894" t="s">
        <v>10</v>
      </c>
      <c r="K6894" t="s">
        <v>43</v>
      </c>
      <c r="L6894">
        <v>2</v>
      </c>
      <c r="M6894">
        <v>1003</v>
      </c>
      <c r="O6894" t="s">
        <v>25</v>
      </c>
      <c r="R6894" t="s">
        <v>47</v>
      </c>
      <c r="S6894" s="49" t="str">
        <f t="shared" si="857"/>
        <v>Card</v>
      </c>
      <c r="T6894" s="3">
        <v>3.5000000000000003E-2</v>
      </c>
      <c r="U6894" s="2">
        <v>14.84</v>
      </c>
      <c r="V6894" s="2">
        <v>2.92</v>
      </c>
      <c r="W6894" s="54">
        <f>_xlfn.XLOOKUP(M6894,Market!A:A,Market!F:F,0)</f>
        <v>0.06</v>
      </c>
      <c r="X6894" s="55">
        <f t="shared" si="858"/>
        <v>0.51940000000000008</v>
      </c>
      <c r="Y6894" s="55">
        <f t="shared" si="859"/>
        <v>11.92</v>
      </c>
      <c r="Z6894" s="54">
        <f t="shared" si="860"/>
        <v>0.80323450134770891</v>
      </c>
      <c r="AA6894" s="49" t="str">
        <f t="shared" ca="1" si="861"/>
        <v>Y</v>
      </c>
      <c r="AB6894" s="49">
        <f t="shared" ca="1" si="862"/>
        <v>6</v>
      </c>
      <c r="AC6894" s="49" t="str">
        <f t="shared" ca="1" si="863"/>
        <v>Y</v>
      </c>
    </row>
    <row r="6895" spans="1:29" x14ac:dyDescent="0.25">
      <c r="A6895">
        <v>5192</v>
      </c>
      <c r="B6895" s="9">
        <v>43211</v>
      </c>
      <c r="C6895" s="50" t="str">
        <f t="shared" si="856"/>
        <v>N</v>
      </c>
      <c r="D6895" s="52">
        <f>_xlfn.XLOOKUP(B6895,Cal_Date!B:B,Cal_Date!A:A,0)</f>
        <v>3</v>
      </c>
      <c r="E6895">
        <v>2018</v>
      </c>
      <c r="F6895" t="s">
        <v>126</v>
      </c>
      <c r="G6895" t="s">
        <v>130</v>
      </c>
      <c r="H6895" t="s">
        <v>48</v>
      </c>
      <c r="I6895" t="s">
        <v>18</v>
      </c>
      <c r="J6895" t="s">
        <v>10</v>
      </c>
      <c r="K6895" t="s">
        <v>43</v>
      </c>
      <c r="L6895">
        <v>1</v>
      </c>
      <c r="M6895">
        <v>1003</v>
      </c>
      <c r="O6895" t="s">
        <v>25</v>
      </c>
      <c r="R6895" t="s">
        <v>44</v>
      </c>
      <c r="S6895" s="49" t="str">
        <f t="shared" si="857"/>
        <v>Card</v>
      </c>
      <c r="T6895" s="3">
        <v>0.03</v>
      </c>
      <c r="U6895" s="2">
        <v>7.42</v>
      </c>
      <c r="V6895" s="2">
        <v>1.46</v>
      </c>
      <c r="W6895" s="54">
        <f>_xlfn.XLOOKUP(M6895,Market!A:A,Market!F:F,0)</f>
        <v>0.06</v>
      </c>
      <c r="X6895" s="55">
        <f t="shared" si="858"/>
        <v>0.22259999999999999</v>
      </c>
      <c r="Y6895" s="55">
        <f t="shared" si="859"/>
        <v>5.96</v>
      </c>
      <c r="Z6895" s="54">
        <f t="shared" si="860"/>
        <v>0.80323450134770891</v>
      </c>
      <c r="AA6895" s="49" t="str">
        <f t="shared" ca="1" si="861"/>
        <v>Y</v>
      </c>
      <c r="AB6895" s="49">
        <f t="shared" ca="1" si="862"/>
        <v>6</v>
      </c>
      <c r="AC6895" s="49" t="str">
        <f t="shared" ca="1" si="863"/>
        <v>Y</v>
      </c>
    </row>
    <row r="6896" spans="1:29" x14ac:dyDescent="0.25">
      <c r="A6896">
        <v>5193</v>
      </c>
      <c r="B6896" s="9">
        <v>43211</v>
      </c>
      <c r="C6896" s="50" t="str">
        <f t="shared" si="856"/>
        <v>N</v>
      </c>
      <c r="D6896" s="52">
        <f>_xlfn.XLOOKUP(B6896,Cal_Date!B:B,Cal_Date!A:A,0)</f>
        <v>3</v>
      </c>
      <c r="E6896">
        <v>2018</v>
      </c>
      <c r="F6896" t="s">
        <v>126</v>
      </c>
      <c r="G6896" t="s">
        <v>130</v>
      </c>
      <c r="H6896" t="s">
        <v>11</v>
      </c>
      <c r="I6896" t="s">
        <v>11</v>
      </c>
      <c r="J6896" t="s">
        <v>15</v>
      </c>
      <c r="K6896" t="s">
        <v>42</v>
      </c>
      <c r="L6896">
        <v>1</v>
      </c>
      <c r="M6896">
        <v>1003</v>
      </c>
      <c r="O6896" t="s">
        <v>25</v>
      </c>
      <c r="R6896" t="s">
        <v>44</v>
      </c>
      <c r="S6896" s="49" t="str">
        <f t="shared" si="857"/>
        <v>Card</v>
      </c>
      <c r="T6896" s="3">
        <v>0.03</v>
      </c>
      <c r="U6896" s="2">
        <v>2.6500000000000004</v>
      </c>
      <c r="V6896" s="2">
        <v>0.87</v>
      </c>
      <c r="W6896" s="54">
        <f>_xlfn.XLOOKUP(M6896,Market!A:A,Market!F:F,0)</f>
        <v>0.06</v>
      </c>
      <c r="X6896" s="55">
        <f t="shared" si="858"/>
        <v>7.9500000000000001E-2</v>
      </c>
      <c r="Y6896" s="55">
        <f t="shared" si="859"/>
        <v>1.7800000000000002</v>
      </c>
      <c r="Z6896" s="54">
        <f t="shared" si="860"/>
        <v>0.67169811320754713</v>
      </c>
      <c r="AA6896" s="49" t="str">
        <f t="shared" ca="1" si="861"/>
        <v>Y</v>
      </c>
      <c r="AB6896" s="49">
        <f t="shared" ca="1" si="862"/>
        <v>6</v>
      </c>
      <c r="AC6896" s="49" t="str">
        <f t="shared" ca="1" si="863"/>
        <v>Y</v>
      </c>
    </row>
    <row r="6897" spans="1:29" x14ac:dyDescent="0.25">
      <c r="A6897">
        <v>5194</v>
      </c>
      <c r="B6897" s="9">
        <v>43211</v>
      </c>
      <c r="C6897" s="50" t="str">
        <f t="shared" si="856"/>
        <v>N</v>
      </c>
      <c r="D6897" s="52">
        <f>_xlfn.XLOOKUP(B6897,Cal_Date!B:B,Cal_Date!A:A,0)</f>
        <v>3</v>
      </c>
      <c r="E6897">
        <v>2018</v>
      </c>
      <c r="F6897" t="s">
        <v>126</v>
      </c>
      <c r="G6897" t="s">
        <v>130</v>
      </c>
      <c r="H6897" t="s">
        <v>11</v>
      </c>
      <c r="I6897" t="s">
        <v>11</v>
      </c>
      <c r="J6897" t="s">
        <v>15</v>
      </c>
      <c r="K6897" t="s">
        <v>42</v>
      </c>
      <c r="L6897">
        <v>1</v>
      </c>
      <c r="M6897">
        <v>1004</v>
      </c>
      <c r="O6897" t="s">
        <v>28</v>
      </c>
      <c r="R6897" t="s">
        <v>44</v>
      </c>
      <c r="S6897" s="49" t="str">
        <f t="shared" si="857"/>
        <v>Card</v>
      </c>
      <c r="T6897" s="3">
        <v>0.03</v>
      </c>
      <c r="U6897" s="2">
        <v>2.6500000000000004</v>
      </c>
      <c r="V6897" s="2">
        <v>0.87</v>
      </c>
      <c r="W6897" s="54">
        <f>_xlfn.XLOOKUP(M6897,Market!A:A,Market!F:F,0)</f>
        <v>0.06</v>
      </c>
      <c r="X6897" s="55">
        <f t="shared" si="858"/>
        <v>7.9500000000000001E-2</v>
      </c>
      <c r="Y6897" s="55">
        <f t="shared" si="859"/>
        <v>1.7800000000000002</v>
      </c>
      <c r="Z6897" s="54">
        <f t="shared" si="860"/>
        <v>0.67169811320754713</v>
      </c>
      <c r="AA6897" s="49" t="str">
        <f t="shared" ca="1" si="861"/>
        <v>Y</v>
      </c>
      <c r="AB6897" s="49">
        <f t="shared" ca="1" si="862"/>
        <v>6</v>
      </c>
      <c r="AC6897" s="49" t="str">
        <f t="shared" ca="1" si="863"/>
        <v>Y</v>
      </c>
    </row>
    <row r="6898" spans="1:29" x14ac:dyDescent="0.25">
      <c r="A6898">
        <v>5195</v>
      </c>
      <c r="B6898" s="9">
        <v>43211</v>
      </c>
      <c r="C6898" s="50" t="str">
        <f t="shared" si="856"/>
        <v>N</v>
      </c>
      <c r="D6898" s="52">
        <f>_xlfn.XLOOKUP(B6898,Cal_Date!B:B,Cal_Date!A:A,0)</f>
        <v>3</v>
      </c>
      <c r="E6898">
        <v>2018</v>
      </c>
      <c r="F6898" t="s">
        <v>126</v>
      </c>
      <c r="G6898" t="s">
        <v>130</v>
      </c>
      <c r="H6898" t="s">
        <v>11</v>
      </c>
      <c r="I6898" t="s">
        <v>11</v>
      </c>
      <c r="J6898" t="s">
        <v>15</v>
      </c>
      <c r="K6898" t="s">
        <v>42</v>
      </c>
      <c r="L6898">
        <v>1</v>
      </c>
      <c r="M6898">
        <v>1005</v>
      </c>
      <c r="O6898" t="s">
        <v>25</v>
      </c>
      <c r="R6898" t="s">
        <v>44</v>
      </c>
      <c r="S6898" s="49" t="str">
        <f t="shared" si="857"/>
        <v>Card</v>
      </c>
      <c r="T6898" s="3">
        <v>0.03</v>
      </c>
      <c r="U6898" s="2">
        <v>2.7225000000000001</v>
      </c>
      <c r="V6898" s="2">
        <v>0.87</v>
      </c>
      <c r="W6898" s="54">
        <f>_xlfn.XLOOKUP(M6898,Market!A:A,Market!F:F,0)</f>
        <v>8.8999999999999996E-2</v>
      </c>
      <c r="X6898" s="55">
        <f t="shared" si="858"/>
        <v>8.1674999999999998E-2</v>
      </c>
      <c r="Y6898" s="55">
        <f t="shared" si="859"/>
        <v>1.8525</v>
      </c>
      <c r="Z6898" s="54">
        <f t="shared" si="860"/>
        <v>0.68044077134986225</v>
      </c>
      <c r="AA6898" s="49" t="str">
        <f t="shared" ca="1" si="861"/>
        <v>Y</v>
      </c>
      <c r="AB6898" s="49">
        <f t="shared" ca="1" si="862"/>
        <v>6</v>
      </c>
      <c r="AC6898" s="49" t="str">
        <f t="shared" ca="1" si="863"/>
        <v>Y</v>
      </c>
    </row>
    <row r="6899" spans="1:29" x14ac:dyDescent="0.25">
      <c r="A6899">
        <v>5196</v>
      </c>
      <c r="B6899" s="9">
        <v>43211</v>
      </c>
      <c r="C6899" s="50" t="str">
        <f t="shared" si="856"/>
        <v>N</v>
      </c>
      <c r="D6899" s="52">
        <f>_xlfn.XLOOKUP(B6899,Cal_Date!B:B,Cal_Date!A:A,0)</f>
        <v>3</v>
      </c>
      <c r="E6899">
        <v>2018</v>
      </c>
      <c r="F6899" t="s">
        <v>126</v>
      </c>
      <c r="G6899" t="s">
        <v>130</v>
      </c>
      <c r="H6899" t="s">
        <v>11</v>
      </c>
      <c r="I6899" t="s">
        <v>11</v>
      </c>
      <c r="J6899" t="s">
        <v>15</v>
      </c>
      <c r="K6899" t="s">
        <v>42</v>
      </c>
      <c r="L6899">
        <v>2</v>
      </c>
      <c r="M6899">
        <v>1005</v>
      </c>
      <c r="O6899" t="s">
        <v>25</v>
      </c>
      <c r="R6899" t="s">
        <v>44</v>
      </c>
      <c r="S6899" s="49" t="str">
        <f t="shared" si="857"/>
        <v>Card</v>
      </c>
      <c r="T6899" s="3">
        <v>0.03</v>
      </c>
      <c r="U6899" s="2">
        <v>5.4450000000000003</v>
      </c>
      <c r="V6899" s="2">
        <v>1.74</v>
      </c>
      <c r="W6899" s="54">
        <f>_xlfn.XLOOKUP(M6899,Market!A:A,Market!F:F,0)</f>
        <v>8.8999999999999996E-2</v>
      </c>
      <c r="X6899" s="55">
        <f t="shared" si="858"/>
        <v>0.16335</v>
      </c>
      <c r="Y6899" s="55">
        <f t="shared" si="859"/>
        <v>3.7050000000000001</v>
      </c>
      <c r="Z6899" s="54">
        <f t="shared" si="860"/>
        <v>0.68044077134986225</v>
      </c>
      <c r="AA6899" s="49" t="str">
        <f t="shared" ca="1" si="861"/>
        <v>Y</v>
      </c>
      <c r="AB6899" s="49">
        <f t="shared" ca="1" si="862"/>
        <v>6</v>
      </c>
      <c r="AC6899" s="49" t="str">
        <f t="shared" ca="1" si="863"/>
        <v>Y</v>
      </c>
    </row>
    <row r="6900" spans="1:29" x14ac:dyDescent="0.25">
      <c r="A6900">
        <v>5197</v>
      </c>
      <c r="B6900" s="9">
        <v>43211</v>
      </c>
      <c r="C6900" s="50" t="str">
        <f t="shared" si="856"/>
        <v>N</v>
      </c>
      <c r="D6900" s="52">
        <f>_xlfn.XLOOKUP(B6900,Cal_Date!B:B,Cal_Date!A:A,0)</f>
        <v>3</v>
      </c>
      <c r="E6900">
        <v>2018</v>
      </c>
      <c r="F6900" t="s">
        <v>126</v>
      </c>
      <c r="G6900" t="s">
        <v>130</v>
      </c>
      <c r="H6900" t="s">
        <v>11</v>
      </c>
      <c r="I6900" t="s">
        <v>11</v>
      </c>
      <c r="J6900" t="s">
        <v>15</v>
      </c>
      <c r="K6900" t="s">
        <v>42</v>
      </c>
      <c r="L6900">
        <v>1</v>
      </c>
      <c r="M6900">
        <v>1003</v>
      </c>
      <c r="O6900" t="s">
        <v>25</v>
      </c>
      <c r="R6900" t="s">
        <v>44</v>
      </c>
      <c r="S6900" s="49" t="str">
        <f t="shared" si="857"/>
        <v>Card</v>
      </c>
      <c r="T6900" s="3">
        <v>0.03</v>
      </c>
      <c r="U6900" s="2">
        <v>2.6500000000000004</v>
      </c>
      <c r="V6900" s="2">
        <v>0.87</v>
      </c>
      <c r="W6900" s="54">
        <f>_xlfn.XLOOKUP(M6900,Market!A:A,Market!F:F,0)</f>
        <v>0.06</v>
      </c>
      <c r="X6900" s="55">
        <f t="shared" si="858"/>
        <v>7.9500000000000001E-2</v>
      </c>
      <c r="Y6900" s="55">
        <f t="shared" si="859"/>
        <v>1.7800000000000002</v>
      </c>
      <c r="Z6900" s="54">
        <f t="shared" si="860"/>
        <v>0.67169811320754713</v>
      </c>
      <c r="AA6900" s="49" t="str">
        <f t="shared" ca="1" si="861"/>
        <v>Y</v>
      </c>
      <c r="AB6900" s="49">
        <f t="shared" ca="1" si="862"/>
        <v>6</v>
      </c>
      <c r="AC6900" s="49" t="str">
        <f t="shared" ca="1" si="863"/>
        <v>Y</v>
      </c>
    </row>
    <row r="6901" spans="1:29" x14ac:dyDescent="0.25">
      <c r="A6901">
        <v>5198</v>
      </c>
      <c r="B6901" s="9">
        <v>43211</v>
      </c>
      <c r="C6901" s="50" t="str">
        <f t="shared" si="856"/>
        <v>N</v>
      </c>
      <c r="D6901" s="52">
        <f>_xlfn.XLOOKUP(B6901,Cal_Date!B:B,Cal_Date!A:A,0)</f>
        <v>3</v>
      </c>
      <c r="E6901">
        <v>2018</v>
      </c>
      <c r="F6901" t="s">
        <v>126</v>
      </c>
      <c r="G6901" t="s">
        <v>130</v>
      </c>
      <c r="H6901" t="s">
        <v>11</v>
      </c>
      <c r="I6901" t="s">
        <v>11</v>
      </c>
      <c r="J6901" t="s">
        <v>15</v>
      </c>
      <c r="K6901" t="s">
        <v>42</v>
      </c>
      <c r="L6901">
        <v>1</v>
      </c>
      <c r="M6901">
        <v>1007</v>
      </c>
      <c r="O6901" t="s">
        <v>28</v>
      </c>
      <c r="R6901" t="s">
        <v>44</v>
      </c>
      <c r="S6901" s="49" t="str">
        <f t="shared" si="857"/>
        <v>Card</v>
      </c>
      <c r="T6901" s="3">
        <v>0.03</v>
      </c>
      <c r="U6901" s="2">
        <v>2.7225000000000001</v>
      </c>
      <c r="V6901" s="2">
        <v>0.87</v>
      </c>
      <c r="W6901" s="54">
        <f>_xlfn.XLOOKUP(M6901,Market!A:A,Market!F:F,0)</f>
        <v>8.8999999999999996E-2</v>
      </c>
      <c r="X6901" s="55">
        <f t="shared" si="858"/>
        <v>8.1674999999999998E-2</v>
      </c>
      <c r="Y6901" s="55">
        <f t="shared" si="859"/>
        <v>1.8525</v>
      </c>
      <c r="Z6901" s="54">
        <f t="shared" si="860"/>
        <v>0.68044077134986225</v>
      </c>
      <c r="AA6901" s="49" t="str">
        <f t="shared" ca="1" si="861"/>
        <v>Y</v>
      </c>
      <c r="AB6901" s="49">
        <f t="shared" ca="1" si="862"/>
        <v>6</v>
      </c>
      <c r="AC6901" s="49" t="str">
        <f t="shared" ca="1" si="863"/>
        <v>Y</v>
      </c>
    </row>
    <row r="6902" spans="1:29" x14ac:dyDescent="0.25">
      <c r="A6902">
        <v>5199</v>
      </c>
      <c r="B6902" s="9">
        <v>43211</v>
      </c>
      <c r="C6902" s="50" t="str">
        <f t="shared" si="856"/>
        <v>N</v>
      </c>
      <c r="D6902" s="52">
        <f>_xlfn.XLOOKUP(B6902,Cal_Date!B:B,Cal_Date!A:A,0)</f>
        <v>3</v>
      </c>
      <c r="E6902">
        <v>2018</v>
      </c>
      <c r="F6902" t="s">
        <v>126</v>
      </c>
      <c r="G6902" t="s">
        <v>130</v>
      </c>
      <c r="H6902" t="s">
        <v>11</v>
      </c>
      <c r="I6902" t="s">
        <v>11</v>
      </c>
      <c r="J6902" t="s">
        <v>15</v>
      </c>
      <c r="K6902" t="s">
        <v>42</v>
      </c>
      <c r="L6902">
        <v>1</v>
      </c>
      <c r="M6902">
        <v>1006</v>
      </c>
      <c r="O6902" t="s">
        <v>28</v>
      </c>
      <c r="R6902" t="s">
        <v>44</v>
      </c>
      <c r="S6902" s="49" t="str">
        <f t="shared" si="857"/>
        <v>Card</v>
      </c>
      <c r="T6902" s="3">
        <v>0.03</v>
      </c>
      <c r="U6902" s="2">
        <v>2.7225000000000001</v>
      </c>
      <c r="V6902" s="2">
        <v>0.87</v>
      </c>
      <c r="W6902" s="54">
        <f>_xlfn.XLOOKUP(M6902,Market!A:A,Market!F:F,0)</f>
        <v>8.8999999999999996E-2</v>
      </c>
      <c r="X6902" s="55">
        <f t="shared" si="858"/>
        <v>8.1674999999999998E-2</v>
      </c>
      <c r="Y6902" s="55">
        <f t="shared" si="859"/>
        <v>1.8525</v>
      </c>
      <c r="Z6902" s="54">
        <f t="shared" si="860"/>
        <v>0.68044077134986225</v>
      </c>
      <c r="AA6902" s="49" t="str">
        <f t="shared" ca="1" si="861"/>
        <v>Y</v>
      </c>
      <c r="AB6902" s="49">
        <f t="shared" ca="1" si="862"/>
        <v>6</v>
      </c>
      <c r="AC6902" s="49" t="str">
        <f t="shared" ca="1" si="863"/>
        <v>Y</v>
      </c>
    </row>
    <row r="6903" spans="1:29" x14ac:dyDescent="0.25">
      <c r="A6903">
        <v>5200</v>
      </c>
      <c r="B6903" s="9">
        <v>43211</v>
      </c>
      <c r="C6903" s="50" t="str">
        <f t="shared" si="856"/>
        <v>N</v>
      </c>
      <c r="D6903" s="52">
        <f>_xlfn.XLOOKUP(B6903,Cal_Date!B:B,Cal_Date!A:A,0)</f>
        <v>3</v>
      </c>
      <c r="E6903">
        <v>2018</v>
      </c>
      <c r="F6903" t="s">
        <v>126</v>
      </c>
      <c r="G6903" t="s">
        <v>130</v>
      </c>
      <c r="H6903" t="s">
        <v>48</v>
      </c>
      <c r="I6903" t="s">
        <v>18</v>
      </c>
      <c r="J6903" t="s">
        <v>10</v>
      </c>
      <c r="K6903" t="s">
        <v>43</v>
      </c>
      <c r="L6903">
        <v>1</v>
      </c>
      <c r="M6903">
        <v>1006</v>
      </c>
      <c r="O6903" t="s">
        <v>28</v>
      </c>
      <c r="R6903" t="s">
        <v>44</v>
      </c>
      <c r="S6903" s="49" t="str">
        <f t="shared" si="857"/>
        <v>Card</v>
      </c>
      <c r="T6903" s="3">
        <v>0.03</v>
      </c>
      <c r="U6903" s="2">
        <v>7.6229999999999993</v>
      </c>
      <c r="V6903" s="2">
        <v>1.46</v>
      </c>
      <c r="W6903" s="54">
        <f>_xlfn.XLOOKUP(M6903,Market!A:A,Market!F:F,0)</f>
        <v>8.8999999999999996E-2</v>
      </c>
      <c r="X6903" s="55">
        <f t="shared" si="858"/>
        <v>0.22868999999999998</v>
      </c>
      <c r="Y6903" s="55">
        <f t="shared" si="859"/>
        <v>6.1629999999999994</v>
      </c>
      <c r="Z6903" s="54">
        <f t="shared" si="860"/>
        <v>0.80847435392889933</v>
      </c>
      <c r="AA6903" s="49" t="str">
        <f t="shared" ca="1" si="861"/>
        <v>Y</v>
      </c>
      <c r="AB6903" s="49">
        <f t="shared" ca="1" si="862"/>
        <v>6</v>
      </c>
      <c r="AC6903" s="49" t="str">
        <f t="shared" ca="1" si="863"/>
        <v>Y</v>
      </c>
    </row>
    <row r="6904" spans="1:29" x14ac:dyDescent="0.25">
      <c r="A6904">
        <v>5201</v>
      </c>
      <c r="B6904" s="9">
        <v>43211</v>
      </c>
      <c r="C6904" s="50" t="str">
        <f t="shared" si="856"/>
        <v>N</v>
      </c>
      <c r="D6904" s="52">
        <f>_xlfn.XLOOKUP(B6904,Cal_Date!B:B,Cal_Date!A:A,0)</f>
        <v>3</v>
      </c>
      <c r="E6904">
        <v>2018</v>
      </c>
      <c r="F6904" t="s">
        <v>126</v>
      </c>
      <c r="G6904" t="s">
        <v>130</v>
      </c>
      <c r="H6904" t="s">
        <v>14</v>
      </c>
      <c r="I6904" t="s">
        <v>18</v>
      </c>
      <c r="J6904" t="s">
        <v>15</v>
      </c>
      <c r="K6904" t="s">
        <v>43</v>
      </c>
      <c r="L6904">
        <v>1</v>
      </c>
      <c r="M6904">
        <v>1006</v>
      </c>
      <c r="O6904" t="s">
        <v>28</v>
      </c>
      <c r="R6904" t="s">
        <v>44</v>
      </c>
      <c r="S6904" s="49" t="str">
        <f t="shared" si="857"/>
        <v>Card</v>
      </c>
      <c r="T6904" s="3">
        <v>0.03</v>
      </c>
      <c r="U6904" s="2">
        <v>5.4450000000000003</v>
      </c>
      <c r="V6904" s="2">
        <v>2.1</v>
      </c>
      <c r="W6904" s="54">
        <f>_xlfn.XLOOKUP(M6904,Market!A:A,Market!F:F,0)</f>
        <v>8.8999999999999996E-2</v>
      </c>
      <c r="X6904" s="55">
        <f t="shared" si="858"/>
        <v>0.16335</v>
      </c>
      <c r="Y6904" s="55">
        <f t="shared" si="859"/>
        <v>3.3450000000000002</v>
      </c>
      <c r="Z6904" s="54">
        <f t="shared" si="860"/>
        <v>0.61432506887052341</v>
      </c>
      <c r="AA6904" s="49" t="str">
        <f t="shared" ca="1" si="861"/>
        <v>Y</v>
      </c>
      <c r="AB6904" s="49">
        <f t="shared" ca="1" si="862"/>
        <v>6</v>
      </c>
      <c r="AC6904" s="49" t="str">
        <f t="shared" ca="1" si="863"/>
        <v>Y</v>
      </c>
    </row>
    <row r="6905" spans="1:29" x14ac:dyDescent="0.25">
      <c r="A6905">
        <v>5202</v>
      </c>
      <c r="B6905" s="9">
        <v>43211</v>
      </c>
      <c r="C6905" s="50" t="str">
        <f t="shared" si="856"/>
        <v>N</v>
      </c>
      <c r="D6905" s="52">
        <f>_xlfn.XLOOKUP(B6905,Cal_Date!B:B,Cal_Date!A:A,0)</f>
        <v>3</v>
      </c>
      <c r="E6905">
        <v>2018</v>
      </c>
      <c r="F6905" t="s">
        <v>126</v>
      </c>
      <c r="G6905" t="s">
        <v>130</v>
      </c>
      <c r="H6905" t="s">
        <v>14</v>
      </c>
      <c r="I6905" t="s">
        <v>13</v>
      </c>
      <c r="J6905" t="s">
        <v>15</v>
      </c>
      <c r="K6905" t="s">
        <v>43</v>
      </c>
      <c r="L6905">
        <v>2</v>
      </c>
      <c r="M6905">
        <v>1004</v>
      </c>
      <c r="O6905" t="s">
        <v>28</v>
      </c>
      <c r="R6905" t="s">
        <v>44</v>
      </c>
      <c r="S6905" s="49" t="str">
        <f t="shared" si="857"/>
        <v>Card</v>
      </c>
      <c r="T6905" s="3">
        <v>0.03</v>
      </c>
      <c r="U6905" s="2">
        <v>10.600000000000001</v>
      </c>
      <c r="V6905" s="2">
        <v>4.24</v>
      </c>
      <c r="W6905" s="54">
        <f>_xlfn.XLOOKUP(M6905,Market!A:A,Market!F:F,0)</f>
        <v>0.06</v>
      </c>
      <c r="X6905" s="55">
        <f t="shared" si="858"/>
        <v>0.318</v>
      </c>
      <c r="Y6905" s="55">
        <f t="shared" si="859"/>
        <v>6.3600000000000012</v>
      </c>
      <c r="Z6905" s="54">
        <f t="shared" si="860"/>
        <v>0.60000000000000009</v>
      </c>
      <c r="AA6905" s="49" t="str">
        <f t="shared" ca="1" si="861"/>
        <v>Y</v>
      </c>
      <c r="AB6905" s="49">
        <f t="shared" ca="1" si="862"/>
        <v>6</v>
      </c>
      <c r="AC6905" s="49" t="str">
        <f t="shared" ca="1" si="863"/>
        <v>Y</v>
      </c>
    </row>
    <row r="6906" spans="1:29" x14ac:dyDescent="0.25">
      <c r="A6906">
        <v>5203</v>
      </c>
      <c r="B6906" s="9">
        <v>43211</v>
      </c>
      <c r="C6906" s="50" t="str">
        <f t="shared" si="856"/>
        <v>N</v>
      </c>
      <c r="D6906" s="52">
        <f>_xlfn.XLOOKUP(B6906,Cal_Date!B:B,Cal_Date!A:A,0)</f>
        <v>3</v>
      </c>
      <c r="E6906">
        <v>2018</v>
      </c>
      <c r="F6906" t="s">
        <v>126</v>
      </c>
      <c r="G6906" t="s">
        <v>130</v>
      </c>
      <c r="H6906" t="s">
        <v>14</v>
      </c>
      <c r="I6906" t="s">
        <v>18</v>
      </c>
      <c r="J6906" t="s">
        <v>15</v>
      </c>
      <c r="K6906" t="s">
        <v>43</v>
      </c>
      <c r="L6906">
        <v>2</v>
      </c>
      <c r="M6906">
        <v>1004</v>
      </c>
      <c r="O6906" t="s">
        <v>28</v>
      </c>
      <c r="R6906" t="s">
        <v>44</v>
      </c>
      <c r="S6906" s="49" t="str">
        <f t="shared" si="857"/>
        <v>Card</v>
      </c>
      <c r="T6906" s="3">
        <v>0.03</v>
      </c>
      <c r="U6906" s="2">
        <v>10.600000000000001</v>
      </c>
      <c r="V6906" s="2">
        <v>4.2</v>
      </c>
      <c r="W6906" s="54">
        <f>_xlfn.XLOOKUP(M6906,Market!A:A,Market!F:F,0)</f>
        <v>0.06</v>
      </c>
      <c r="X6906" s="55">
        <f t="shared" si="858"/>
        <v>0.318</v>
      </c>
      <c r="Y6906" s="55">
        <f t="shared" si="859"/>
        <v>6.4000000000000012</v>
      </c>
      <c r="Z6906" s="54">
        <f t="shared" si="860"/>
        <v>0.60377358490566047</v>
      </c>
      <c r="AA6906" s="49" t="str">
        <f t="shared" ca="1" si="861"/>
        <v>Y</v>
      </c>
      <c r="AB6906" s="49">
        <f t="shared" ca="1" si="862"/>
        <v>6</v>
      </c>
      <c r="AC6906" s="49" t="str">
        <f t="shared" ca="1" si="863"/>
        <v>Y</v>
      </c>
    </row>
    <row r="6907" spans="1:29" x14ac:dyDescent="0.25">
      <c r="A6907">
        <v>5204</v>
      </c>
      <c r="B6907" s="9">
        <v>43211</v>
      </c>
      <c r="C6907" s="50" t="str">
        <f t="shared" si="856"/>
        <v>N</v>
      </c>
      <c r="D6907" s="52">
        <f>_xlfn.XLOOKUP(B6907,Cal_Date!B:B,Cal_Date!A:A,0)</f>
        <v>3</v>
      </c>
      <c r="E6907">
        <v>2018</v>
      </c>
      <c r="F6907" t="s">
        <v>126</v>
      </c>
      <c r="G6907" t="s">
        <v>130</v>
      </c>
      <c r="H6907" t="s">
        <v>11</v>
      </c>
      <c r="I6907" t="s">
        <v>11</v>
      </c>
      <c r="J6907" t="s">
        <v>15</v>
      </c>
      <c r="K6907" t="s">
        <v>42</v>
      </c>
      <c r="L6907">
        <v>1</v>
      </c>
      <c r="M6907">
        <v>1000</v>
      </c>
      <c r="O6907" t="s">
        <v>25</v>
      </c>
      <c r="R6907" t="s">
        <v>44</v>
      </c>
      <c r="S6907" s="49" t="str">
        <f t="shared" si="857"/>
        <v>Card</v>
      </c>
      <c r="T6907" s="3">
        <v>0.03</v>
      </c>
      <c r="U6907" s="2">
        <v>2.7</v>
      </c>
      <c r="V6907" s="2">
        <v>0.87</v>
      </c>
      <c r="W6907" s="54">
        <f>_xlfn.XLOOKUP(M6907,Market!A:A,Market!F:F,0)</f>
        <v>0.08</v>
      </c>
      <c r="X6907" s="55">
        <f t="shared" si="858"/>
        <v>8.1000000000000003E-2</v>
      </c>
      <c r="Y6907" s="55">
        <f t="shared" si="859"/>
        <v>1.83</v>
      </c>
      <c r="Z6907" s="54">
        <f t="shared" si="860"/>
        <v>0.67777777777777781</v>
      </c>
      <c r="AA6907" s="49" t="str">
        <f t="shared" ca="1" si="861"/>
        <v>Y</v>
      </c>
      <c r="AB6907" s="49">
        <f t="shared" ca="1" si="862"/>
        <v>6</v>
      </c>
      <c r="AC6907" s="49" t="str">
        <f t="shared" ca="1" si="863"/>
        <v>Y</v>
      </c>
    </row>
    <row r="6908" spans="1:29" x14ac:dyDescent="0.25">
      <c r="A6908">
        <v>5205</v>
      </c>
      <c r="B6908" s="9">
        <v>43211</v>
      </c>
      <c r="C6908" s="50" t="str">
        <f t="shared" si="856"/>
        <v>N</v>
      </c>
      <c r="D6908" s="52">
        <f>_xlfn.XLOOKUP(B6908,Cal_Date!B:B,Cal_Date!A:A,0)</f>
        <v>3</v>
      </c>
      <c r="E6908">
        <v>2018</v>
      </c>
      <c r="F6908" t="s">
        <v>126</v>
      </c>
      <c r="G6908" t="s">
        <v>130</v>
      </c>
      <c r="H6908" t="s">
        <v>14</v>
      </c>
      <c r="I6908" t="s">
        <v>18</v>
      </c>
      <c r="J6908" t="s">
        <v>15</v>
      </c>
      <c r="K6908" t="s">
        <v>43</v>
      </c>
      <c r="L6908">
        <v>1</v>
      </c>
      <c r="M6908">
        <v>1000</v>
      </c>
      <c r="O6908" t="s">
        <v>25</v>
      </c>
      <c r="R6908" t="s">
        <v>44</v>
      </c>
      <c r="S6908" s="49" t="str">
        <f t="shared" si="857"/>
        <v>Card</v>
      </c>
      <c r="T6908" s="3">
        <v>0.03</v>
      </c>
      <c r="U6908" s="2">
        <v>5.4</v>
      </c>
      <c r="V6908" s="2">
        <v>2.1</v>
      </c>
      <c r="W6908" s="54">
        <f>_xlfn.XLOOKUP(M6908,Market!A:A,Market!F:F,0)</f>
        <v>0.08</v>
      </c>
      <c r="X6908" s="55">
        <f t="shared" si="858"/>
        <v>0.16200000000000001</v>
      </c>
      <c r="Y6908" s="55">
        <f t="shared" si="859"/>
        <v>3.3000000000000003</v>
      </c>
      <c r="Z6908" s="54">
        <f t="shared" si="860"/>
        <v>0.61111111111111116</v>
      </c>
      <c r="AA6908" s="49" t="str">
        <f t="shared" ca="1" si="861"/>
        <v>Y</v>
      </c>
      <c r="AB6908" s="49">
        <f t="shared" ca="1" si="862"/>
        <v>6</v>
      </c>
      <c r="AC6908" s="49" t="str">
        <f t="shared" ca="1" si="863"/>
        <v>Y</v>
      </c>
    </row>
    <row r="6909" spans="1:29" x14ac:dyDescent="0.25">
      <c r="A6909">
        <v>5206</v>
      </c>
      <c r="B6909" s="9">
        <v>43211</v>
      </c>
      <c r="C6909" s="50" t="str">
        <f t="shared" si="856"/>
        <v>N</v>
      </c>
      <c r="D6909" s="52">
        <f>_xlfn.XLOOKUP(B6909,Cal_Date!B:B,Cal_Date!A:A,0)</f>
        <v>3</v>
      </c>
      <c r="E6909">
        <v>2018</v>
      </c>
      <c r="F6909" t="s">
        <v>126</v>
      </c>
      <c r="G6909" t="s">
        <v>130</v>
      </c>
      <c r="H6909" t="s">
        <v>48</v>
      </c>
      <c r="I6909" t="s">
        <v>18</v>
      </c>
      <c r="J6909" t="s">
        <v>10</v>
      </c>
      <c r="K6909" t="s">
        <v>43</v>
      </c>
      <c r="L6909">
        <v>1</v>
      </c>
      <c r="M6909">
        <v>1000</v>
      </c>
      <c r="O6909" t="s">
        <v>25</v>
      </c>
      <c r="R6909" t="s">
        <v>44</v>
      </c>
      <c r="S6909" s="49" t="str">
        <f t="shared" si="857"/>
        <v>Card</v>
      </c>
      <c r="T6909" s="3">
        <v>0.03</v>
      </c>
      <c r="U6909" s="2">
        <v>7.5600000000000005</v>
      </c>
      <c r="V6909" s="2">
        <v>1.46</v>
      </c>
      <c r="W6909" s="54">
        <f>_xlfn.XLOOKUP(M6909,Market!A:A,Market!F:F,0)</f>
        <v>0.08</v>
      </c>
      <c r="X6909" s="55">
        <f t="shared" si="858"/>
        <v>0.2268</v>
      </c>
      <c r="Y6909" s="55">
        <f t="shared" si="859"/>
        <v>6.1000000000000005</v>
      </c>
      <c r="Z6909" s="54">
        <f t="shared" si="860"/>
        <v>0.80687830687830686</v>
      </c>
      <c r="AA6909" s="49" t="str">
        <f t="shared" ca="1" si="861"/>
        <v>Y</v>
      </c>
      <c r="AB6909" s="49">
        <f t="shared" ca="1" si="862"/>
        <v>6</v>
      </c>
      <c r="AC6909" s="49" t="str">
        <f t="shared" ca="1" si="863"/>
        <v>Y</v>
      </c>
    </row>
    <row r="6910" spans="1:29" x14ac:dyDescent="0.25">
      <c r="A6910">
        <v>5207</v>
      </c>
      <c r="B6910" s="9">
        <v>43211</v>
      </c>
      <c r="C6910" s="50" t="str">
        <f t="shared" si="856"/>
        <v>N</v>
      </c>
      <c r="D6910" s="52">
        <f>_xlfn.XLOOKUP(B6910,Cal_Date!B:B,Cal_Date!A:A,0)</f>
        <v>3</v>
      </c>
      <c r="E6910">
        <v>2018</v>
      </c>
      <c r="F6910" t="s">
        <v>126</v>
      </c>
      <c r="G6910" t="s">
        <v>130</v>
      </c>
      <c r="H6910" t="s">
        <v>11</v>
      </c>
      <c r="I6910" t="s">
        <v>11</v>
      </c>
      <c r="J6910" t="s">
        <v>15</v>
      </c>
      <c r="K6910" t="s">
        <v>42</v>
      </c>
      <c r="L6910">
        <v>2</v>
      </c>
      <c r="M6910">
        <v>1008</v>
      </c>
      <c r="O6910" t="s">
        <v>28</v>
      </c>
      <c r="R6910" t="s">
        <v>44</v>
      </c>
      <c r="S6910" s="49" t="str">
        <f t="shared" si="857"/>
        <v>Card</v>
      </c>
      <c r="T6910" s="3">
        <v>0.03</v>
      </c>
      <c r="U6910" s="2">
        <v>5.4450000000000003</v>
      </c>
      <c r="V6910" s="2">
        <v>1.74</v>
      </c>
      <c r="W6910" s="54">
        <f>_xlfn.XLOOKUP(M6910,Market!A:A,Market!F:F,0)</f>
        <v>8.8999999999999996E-2</v>
      </c>
      <c r="X6910" s="55">
        <f t="shared" si="858"/>
        <v>0.16335</v>
      </c>
      <c r="Y6910" s="55">
        <f t="shared" si="859"/>
        <v>3.7050000000000001</v>
      </c>
      <c r="Z6910" s="54">
        <f t="shared" si="860"/>
        <v>0.68044077134986225</v>
      </c>
      <c r="AA6910" s="49" t="str">
        <f t="shared" ca="1" si="861"/>
        <v>Y</v>
      </c>
      <c r="AB6910" s="49">
        <f t="shared" ca="1" si="862"/>
        <v>6</v>
      </c>
      <c r="AC6910" s="49" t="str">
        <f t="shared" ca="1" si="863"/>
        <v>Y</v>
      </c>
    </row>
    <row r="6911" spans="1:29" x14ac:dyDescent="0.25">
      <c r="A6911">
        <v>5208</v>
      </c>
      <c r="B6911" s="9">
        <v>43211</v>
      </c>
      <c r="C6911" s="50" t="str">
        <f t="shared" si="856"/>
        <v>N</v>
      </c>
      <c r="D6911" s="52">
        <f>_xlfn.XLOOKUP(B6911,Cal_Date!B:B,Cal_Date!A:A,0)</f>
        <v>3</v>
      </c>
      <c r="E6911">
        <v>2018</v>
      </c>
      <c r="F6911" t="s">
        <v>126</v>
      </c>
      <c r="G6911" t="s">
        <v>130</v>
      </c>
      <c r="H6911" t="s">
        <v>11</v>
      </c>
      <c r="I6911" t="s">
        <v>13</v>
      </c>
      <c r="J6911" t="s">
        <v>15</v>
      </c>
      <c r="K6911" t="s">
        <v>42</v>
      </c>
      <c r="L6911">
        <v>1</v>
      </c>
      <c r="M6911">
        <v>1008</v>
      </c>
      <c r="O6911" t="s">
        <v>28</v>
      </c>
      <c r="R6911" t="s">
        <v>44</v>
      </c>
      <c r="S6911" s="49" t="str">
        <f t="shared" si="857"/>
        <v>Card</v>
      </c>
      <c r="T6911" s="3">
        <v>0.03</v>
      </c>
      <c r="U6911" s="2">
        <v>2.7225000000000001</v>
      </c>
      <c r="V6911" s="2">
        <v>1.42</v>
      </c>
      <c r="W6911" s="54">
        <f>_xlfn.XLOOKUP(M6911,Market!A:A,Market!F:F,0)</f>
        <v>8.8999999999999996E-2</v>
      </c>
      <c r="X6911" s="55">
        <f t="shared" si="858"/>
        <v>8.1674999999999998E-2</v>
      </c>
      <c r="Y6911" s="55">
        <f t="shared" si="859"/>
        <v>1.3025000000000002</v>
      </c>
      <c r="Z6911" s="54">
        <f t="shared" si="860"/>
        <v>0.47842056932966032</v>
      </c>
      <c r="AA6911" s="49" t="str">
        <f t="shared" ca="1" si="861"/>
        <v>Y</v>
      </c>
      <c r="AB6911" s="49">
        <f t="shared" ca="1" si="862"/>
        <v>6</v>
      </c>
      <c r="AC6911" s="49" t="str">
        <f t="shared" ca="1" si="863"/>
        <v>Y</v>
      </c>
    </row>
    <row r="6912" spans="1:29" x14ac:dyDescent="0.25">
      <c r="A6912">
        <v>5209</v>
      </c>
      <c r="B6912" s="9">
        <v>43211</v>
      </c>
      <c r="C6912" s="50" t="str">
        <f t="shared" si="856"/>
        <v>N</v>
      </c>
      <c r="D6912" s="52">
        <f>_xlfn.XLOOKUP(B6912,Cal_Date!B:B,Cal_Date!A:A,0)</f>
        <v>3</v>
      </c>
      <c r="E6912">
        <v>2018</v>
      </c>
      <c r="F6912" t="s">
        <v>126</v>
      </c>
      <c r="G6912" t="s">
        <v>130</v>
      </c>
      <c r="H6912" t="s">
        <v>14</v>
      </c>
      <c r="I6912" t="s">
        <v>18</v>
      </c>
      <c r="J6912" t="s">
        <v>15</v>
      </c>
      <c r="K6912" t="s">
        <v>43</v>
      </c>
      <c r="L6912">
        <v>2</v>
      </c>
      <c r="M6912">
        <v>1009</v>
      </c>
      <c r="O6912" t="s">
        <v>28</v>
      </c>
      <c r="R6912" t="s">
        <v>44</v>
      </c>
      <c r="S6912" s="49" t="str">
        <f t="shared" si="857"/>
        <v>Card</v>
      </c>
      <c r="T6912" s="3">
        <v>0.03</v>
      </c>
      <c r="U6912" s="2">
        <v>10.89</v>
      </c>
      <c r="V6912" s="2">
        <v>4.4400000000000004</v>
      </c>
      <c r="W6912" s="54">
        <f>_xlfn.XLOOKUP(M6912,Market!A:A,Market!F:F,0)</f>
        <v>8.8999999999999996E-2</v>
      </c>
      <c r="X6912" s="55">
        <f t="shared" si="858"/>
        <v>0.32669999999999999</v>
      </c>
      <c r="Y6912" s="55">
        <f t="shared" si="859"/>
        <v>6.45</v>
      </c>
      <c r="Z6912" s="54">
        <f t="shared" si="860"/>
        <v>0.59228650137741046</v>
      </c>
      <c r="AA6912" s="49" t="str">
        <f t="shared" ca="1" si="861"/>
        <v>Y</v>
      </c>
      <c r="AB6912" s="49">
        <f t="shared" ca="1" si="862"/>
        <v>6</v>
      </c>
      <c r="AC6912" s="49" t="str">
        <f t="shared" ca="1" si="863"/>
        <v>Y</v>
      </c>
    </row>
    <row r="6913" spans="1:29" x14ac:dyDescent="0.25">
      <c r="A6913">
        <v>5210</v>
      </c>
      <c r="B6913" s="9">
        <v>43211</v>
      </c>
      <c r="C6913" s="50" t="str">
        <f t="shared" si="856"/>
        <v>N</v>
      </c>
      <c r="D6913" s="52">
        <f>_xlfn.XLOOKUP(B6913,Cal_Date!B:B,Cal_Date!A:A,0)</f>
        <v>3</v>
      </c>
      <c r="E6913">
        <v>2018</v>
      </c>
      <c r="F6913" t="s">
        <v>126</v>
      </c>
      <c r="G6913" t="s">
        <v>130</v>
      </c>
      <c r="H6913" t="s">
        <v>14</v>
      </c>
      <c r="I6913" t="s">
        <v>18</v>
      </c>
      <c r="J6913" t="s">
        <v>15</v>
      </c>
      <c r="K6913" t="s">
        <v>43</v>
      </c>
      <c r="L6913">
        <v>1</v>
      </c>
      <c r="M6913">
        <v>1010</v>
      </c>
      <c r="O6913" t="s">
        <v>25</v>
      </c>
      <c r="R6913" t="s">
        <v>44</v>
      </c>
      <c r="S6913" s="49" t="str">
        <f t="shared" si="857"/>
        <v>Card</v>
      </c>
      <c r="T6913" s="3">
        <v>0.03</v>
      </c>
      <c r="U6913" s="2">
        <v>5.4</v>
      </c>
      <c r="V6913" s="2">
        <v>2.1</v>
      </c>
      <c r="W6913" s="54">
        <f>_xlfn.XLOOKUP(M6913,Market!A:A,Market!F:F,0)</f>
        <v>0.08</v>
      </c>
      <c r="X6913" s="55">
        <f t="shared" si="858"/>
        <v>0.16200000000000001</v>
      </c>
      <c r="Y6913" s="55">
        <f t="shared" si="859"/>
        <v>3.3000000000000003</v>
      </c>
      <c r="Z6913" s="54">
        <f t="shared" si="860"/>
        <v>0.61111111111111116</v>
      </c>
      <c r="AA6913" s="49" t="str">
        <f t="shared" ca="1" si="861"/>
        <v>Y</v>
      </c>
      <c r="AB6913" s="49">
        <f t="shared" ca="1" si="862"/>
        <v>6</v>
      </c>
      <c r="AC6913" s="49" t="str">
        <f t="shared" ca="1" si="863"/>
        <v>Y</v>
      </c>
    </row>
    <row r="6914" spans="1:29" x14ac:dyDescent="0.25">
      <c r="A6914">
        <v>5211</v>
      </c>
      <c r="B6914" s="9">
        <v>43211</v>
      </c>
      <c r="C6914" s="50" t="str">
        <f t="shared" si="856"/>
        <v>N</v>
      </c>
      <c r="D6914" s="52">
        <f>_xlfn.XLOOKUP(B6914,Cal_Date!B:B,Cal_Date!A:A,0)</f>
        <v>3</v>
      </c>
      <c r="E6914">
        <v>2018</v>
      </c>
      <c r="F6914" t="s">
        <v>126</v>
      </c>
      <c r="G6914" t="s">
        <v>130</v>
      </c>
      <c r="H6914" t="s">
        <v>11</v>
      </c>
      <c r="I6914" t="s">
        <v>11</v>
      </c>
      <c r="J6914" t="s">
        <v>15</v>
      </c>
      <c r="K6914" t="s">
        <v>42</v>
      </c>
      <c r="L6914">
        <v>2</v>
      </c>
      <c r="M6914">
        <v>1008</v>
      </c>
      <c r="O6914" t="s">
        <v>28</v>
      </c>
      <c r="R6914" t="s">
        <v>44</v>
      </c>
      <c r="S6914" s="49" t="str">
        <f t="shared" si="857"/>
        <v>Card</v>
      </c>
      <c r="T6914" s="3">
        <v>0.03</v>
      </c>
      <c r="U6914" s="2">
        <v>5.4450000000000003</v>
      </c>
      <c r="V6914" s="2">
        <v>1.74</v>
      </c>
      <c r="W6914" s="54">
        <f>_xlfn.XLOOKUP(M6914,Market!A:A,Market!F:F,0)</f>
        <v>8.8999999999999996E-2</v>
      </c>
      <c r="X6914" s="55">
        <f t="shared" si="858"/>
        <v>0.16335</v>
      </c>
      <c r="Y6914" s="55">
        <f t="shared" si="859"/>
        <v>3.7050000000000001</v>
      </c>
      <c r="Z6914" s="54">
        <f t="shared" si="860"/>
        <v>0.68044077134986225</v>
      </c>
      <c r="AA6914" s="49" t="str">
        <f t="shared" ca="1" si="861"/>
        <v>Y</v>
      </c>
      <c r="AB6914" s="49">
        <f t="shared" ca="1" si="862"/>
        <v>6</v>
      </c>
      <c r="AC6914" s="49" t="str">
        <f t="shared" ca="1" si="863"/>
        <v>Y</v>
      </c>
    </row>
    <row r="6915" spans="1:29" x14ac:dyDescent="0.25">
      <c r="A6915">
        <v>5212</v>
      </c>
      <c r="B6915" s="9">
        <v>43211</v>
      </c>
      <c r="C6915" s="50" t="str">
        <f t="shared" ref="C6915:C6978" si="864">IF(OR(B6915="04/01/2018"+0,B6915="04/02/2018"+0),"Y","N")</f>
        <v>N</v>
      </c>
      <c r="D6915" s="52">
        <f>_xlfn.XLOOKUP(B6915,Cal_Date!B:B,Cal_Date!A:A,0)</f>
        <v>3</v>
      </c>
      <c r="E6915">
        <v>2018</v>
      </c>
      <c r="F6915" t="s">
        <v>126</v>
      </c>
      <c r="G6915" t="s">
        <v>130</v>
      </c>
      <c r="H6915" t="s">
        <v>11</v>
      </c>
      <c r="I6915" t="s">
        <v>11</v>
      </c>
      <c r="J6915" t="s">
        <v>15</v>
      </c>
      <c r="K6915" t="s">
        <v>42</v>
      </c>
      <c r="L6915">
        <v>1</v>
      </c>
      <c r="M6915">
        <v>1008</v>
      </c>
      <c r="O6915" t="s">
        <v>28</v>
      </c>
      <c r="R6915" t="s">
        <v>44</v>
      </c>
      <c r="S6915" s="49" t="str">
        <f t="shared" ref="S6915:S6978" si="865">IF(R6915="Cash","Cash","Card")</f>
        <v>Card</v>
      </c>
      <c r="T6915" s="3">
        <v>0.03</v>
      </c>
      <c r="U6915" s="2">
        <v>2.7225000000000001</v>
      </c>
      <c r="V6915" s="2">
        <v>0.87</v>
      </c>
      <c r="W6915" s="54">
        <f>_xlfn.XLOOKUP(M6915,Market!A:A,Market!F:F,0)</f>
        <v>8.8999999999999996E-2</v>
      </c>
      <c r="X6915" s="55">
        <f t="shared" ref="X6915:X6978" si="866">T6915*U6915</f>
        <v>8.1674999999999998E-2</v>
      </c>
      <c r="Y6915" s="55">
        <f t="shared" ref="Y6915:Y6978" si="867">U6915-V6915</f>
        <v>1.8525</v>
      </c>
      <c r="Z6915" s="54">
        <f t="shared" ref="Z6915:Z6978" si="868">Y6915/U6915</f>
        <v>0.68044077134986225</v>
      </c>
      <c r="AA6915" s="49" t="str">
        <f t="shared" ref="AA6915:AA6978" ca="1" si="869">IF(DATEDIF(B6915,TODAY(),"y")&gt;5,"Y","N")</f>
        <v>Y</v>
      </c>
      <c r="AB6915" s="49">
        <f t="shared" ref="AB6915:AB6978" ca="1" si="870">DATEDIF(B6915,TODAY(),"y")</f>
        <v>6</v>
      </c>
      <c r="AC6915" s="49" t="str">
        <f t="shared" ref="AC6915:AC6978" ca="1" si="871">IF(AB6915&gt;5,"Y","N")</f>
        <v>Y</v>
      </c>
    </row>
    <row r="6916" spans="1:29" x14ac:dyDescent="0.25">
      <c r="A6916">
        <v>5213</v>
      </c>
      <c r="B6916" s="9">
        <v>43211</v>
      </c>
      <c r="C6916" s="50" t="str">
        <f t="shared" si="864"/>
        <v>N</v>
      </c>
      <c r="D6916" s="52">
        <f>_xlfn.XLOOKUP(B6916,Cal_Date!B:B,Cal_Date!A:A,0)</f>
        <v>3</v>
      </c>
      <c r="E6916">
        <v>2018</v>
      </c>
      <c r="F6916" t="s">
        <v>126</v>
      </c>
      <c r="G6916" t="s">
        <v>130</v>
      </c>
      <c r="H6916" t="s">
        <v>48</v>
      </c>
      <c r="I6916" t="s">
        <v>18</v>
      </c>
      <c r="J6916" t="s">
        <v>10</v>
      </c>
      <c r="K6916" t="s">
        <v>43</v>
      </c>
      <c r="L6916">
        <v>1</v>
      </c>
      <c r="M6916">
        <v>1008</v>
      </c>
      <c r="O6916" t="s">
        <v>28</v>
      </c>
      <c r="R6916" t="s">
        <v>46</v>
      </c>
      <c r="S6916" s="49" t="str">
        <f t="shared" si="865"/>
        <v>Card</v>
      </c>
      <c r="T6916" s="3">
        <v>0.04</v>
      </c>
      <c r="U6916" s="2">
        <v>7.6229999999999993</v>
      </c>
      <c r="V6916" s="2">
        <v>1.46</v>
      </c>
      <c r="W6916" s="54">
        <f>_xlfn.XLOOKUP(M6916,Market!A:A,Market!F:F,0)</f>
        <v>8.8999999999999996E-2</v>
      </c>
      <c r="X6916" s="55">
        <f t="shared" si="866"/>
        <v>0.30491999999999997</v>
      </c>
      <c r="Y6916" s="55">
        <f t="shared" si="867"/>
        <v>6.1629999999999994</v>
      </c>
      <c r="Z6916" s="54">
        <f t="shared" si="868"/>
        <v>0.80847435392889933</v>
      </c>
      <c r="AA6916" s="49" t="str">
        <f t="shared" ca="1" si="869"/>
        <v>Y</v>
      </c>
      <c r="AB6916" s="49">
        <f t="shared" ca="1" si="870"/>
        <v>6</v>
      </c>
      <c r="AC6916" s="49" t="str">
        <f t="shared" ca="1" si="871"/>
        <v>Y</v>
      </c>
    </row>
    <row r="6917" spans="1:29" x14ac:dyDescent="0.25">
      <c r="A6917">
        <v>5214</v>
      </c>
      <c r="B6917" s="9">
        <v>43211</v>
      </c>
      <c r="C6917" s="50" t="str">
        <f t="shared" si="864"/>
        <v>N</v>
      </c>
      <c r="D6917" s="52">
        <f>_xlfn.XLOOKUP(B6917,Cal_Date!B:B,Cal_Date!A:A,0)</f>
        <v>3</v>
      </c>
      <c r="E6917">
        <v>2018</v>
      </c>
      <c r="F6917" t="s">
        <v>126</v>
      </c>
      <c r="G6917" t="s">
        <v>130</v>
      </c>
      <c r="H6917" t="s">
        <v>48</v>
      </c>
      <c r="I6917" t="s">
        <v>18</v>
      </c>
      <c r="J6917" t="s">
        <v>10</v>
      </c>
      <c r="K6917" t="s">
        <v>43</v>
      </c>
      <c r="L6917">
        <v>1</v>
      </c>
      <c r="M6917">
        <v>1004</v>
      </c>
      <c r="O6917" t="s">
        <v>28</v>
      </c>
      <c r="R6917" t="s">
        <v>44</v>
      </c>
      <c r="S6917" s="49" t="str">
        <f t="shared" si="865"/>
        <v>Card</v>
      </c>
      <c r="T6917" s="3">
        <v>0.03</v>
      </c>
      <c r="U6917" s="2">
        <v>7.42</v>
      </c>
      <c r="V6917" s="2">
        <v>1.46</v>
      </c>
      <c r="W6917" s="54">
        <f>_xlfn.XLOOKUP(M6917,Market!A:A,Market!F:F,0)</f>
        <v>0.06</v>
      </c>
      <c r="X6917" s="55">
        <f t="shared" si="866"/>
        <v>0.22259999999999999</v>
      </c>
      <c r="Y6917" s="55">
        <f t="shared" si="867"/>
        <v>5.96</v>
      </c>
      <c r="Z6917" s="54">
        <f t="shared" si="868"/>
        <v>0.80323450134770891</v>
      </c>
      <c r="AA6917" s="49" t="str">
        <f t="shared" ca="1" si="869"/>
        <v>Y</v>
      </c>
      <c r="AB6917" s="49">
        <f t="shared" ca="1" si="870"/>
        <v>6</v>
      </c>
      <c r="AC6917" s="49" t="str">
        <f t="shared" ca="1" si="871"/>
        <v>Y</v>
      </c>
    </row>
    <row r="6918" spans="1:29" x14ac:dyDescent="0.25">
      <c r="A6918">
        <v>5215</v>
      </c>
      <c r="B6918" s="9">
        <v>43211</v>
      </c>
      <c r="C6918" s="50" t="str">
        <f t="shared" si="864"/>
        <v>N</v>
      </c>
      <c r="D6918" s="52">
        <f>_xlfn.XLOOKUP(B6918,Cal_Date!B:B,Cal_Date!A:A,0)</f>
        <v>3</v>
      </c>
      <c r="E6918">
        <v>2018</v>
      </c>
      <c r="F6918" t="s">
        <v>126</v>
      </c>
      <c r="G6918" t="s">
        <v>130</v>
      </c>
      <c r="H6918" t="s">
        <v>48</v>
      </c>
      <c r="I6918" t="s">
        <v>18</v>
      </c>
      <c r="J6918" t="s">
        <v>10</v>
      </c>
      <c r="K6918" t="s">
        <v>43</v>
      </c>
      <c r="L6918">
        <v>1</v>
      </c>
      <c r="M6918">
        <v>1009</v>
      </c>
      <c r="O6918" t="s">
        <v>28</v>
      </c>
      <c r="R6918" t="s">
        <v>44</v>
      </c>
      <c r="S6918" s="49" t="str">
        <f t="shared" si="865"/>
        <v>Card</v>
      </c>
      <c r="T6918" s="3">
        <v>0.03</v>
      </c>
      <c r="U6918" s="2">
        <v>7.6229999999999993</v>
      </c>
      <c r="V6918" s="2">
        <v>1.46</v>
      </c>
      <c r="W6918" s="54">
        <f>_xlfn.XLOOKUP(M6918,Market!A:A,Market!F:F,0)</f>
        <v>8.8999999999999996E-2</v>
      </c>
      <c r="X6918" s="55">
        <f t="shared" si="866"/>
        <v>0.22868999999999998</v>
      </c>
      <c r="Y6918" s="55">
        <f t="shared" si="867"/>
        <v>6.1629999999999994</v>
      </c>
      <c r="Z6918" s="54">
        <f t="shared" si="868"/>
        <v>0.80847435392889933</v>
      </c>
      <c r="AA6918" s="49" t="str">
        <f t="shared" ca="1" si="869"/>
        <v>Y</v>
      </c>
      <c r="AB6918" s="49">
        <f t="shared" ca="1" si="870"/>
        <v>6</v>
      </c>
      <c r="AC6918" s="49" t="str">
        <f t="shared" ca="1" si="871"/>
        <v>Y</v>
      </c>
    </row>
    <row r="6919" spans="1:29" x14ac:dyDescent="0.25">
      <c r="A6919">
        <v>5216</v>
      </c>
      <c r="B6919" s="9">
        <v>43211</v>
      </c>
      <c r="C6919" s="50" t="str">
        <f t="shared" si="864"/>
        <v>N</v>
      </c>
      <c r="D6919" s="52">
        <f>_xlfn.XLOOKUP(B6919,Cal_Date!B:B,Cal_Date!A:A,0)</f>
        <v>3</v>
      </c>
      <c r="E6919">
        <v>2018</v>
      </c>
      <c r="F6919" t="s">
        <v>126</v>
      </c>
      <c r="G6919" t="s">
        <v>130</v>
      </c>
      <c r="H6919" t="s">
        <v>11</v>
      </c>
      <c r="I6919" t="s">
        <v>11</v>
      </c>
      <c r="J6919" t="s">
        <v>15</v>
      </c>
      <c r="K6919" t="s">
        <v>42</v>
      </c>
      <c r="L6919">
        <v>2</v>
      </c>
      <c r="M6919">
        <v>1010</v>
      </c>
      <c r="O6919" t="s">
        <v>25</v>
      </c>
      <c r="R6919" t="s">
        <v>44</v>
      </c>
      <c r="S6919" s="49" t="str">
        <f t="shared" si="865"/>
        <v>Card</v>
      </c>
      <c r="T6919" s="3">
        <v>0.03</v>
      </c>
      <c r="U6919" s="2">
        <v>5.4</v>
      </c>
      <c r="V6919" s="2">
        <v>1.74</v>
      </c>
      <c r="W6919" s="54">
        <f>_xlfn.XLOOKUP(M6919,Market!A:A,Market!F:F,0)</f>
        <v>0.08</v>
      </c>
      <c r="X6919" s="55">
        <f t="shared" si="866"/>
        <v>0.16200000000000001</v>
      </c>
      <c r="Y6919" s="55">
        <f t="shared" si="867"/>
        <v>3.66</v>
      </c>
      <c r="Z6919" s="54">
        <f t="shared" si="868"/>
        <v>0.67777777777777781</v>
      </c>
      <c r="AA6919" s="49" t="str">
        <f t="shared" ca="1" si="869"/>
        <v>Y</v>
      </c>
      <c r="AB6919" s="49">
        <f t="shared" ca="1" si="870"/>
        <v>6</v>
      </c>
      <c r="AC6919" s="49" t="str">
        <f t="shared" ca="1" si="871"/>
        <v>Y</v>
      </c>
    </row>
    <row r="6920" spans="1:29" x14ac:dyDescent="0.25">
      <c r="A6920">
        <v>5217</v>
      </c>
      <c r="B6920" s="9">
        <v>43211</v>
      </c>
      <c r="C6920" s="50" t="str">
        <f t="shared" si="864"/>
        <v>N</v>
      </c>
      <c r="D6920" s="52">
        <f>_xlfn.XLOOKUP(B6920,Cal_Date!B:B,Cal_Date!A:A,0)</f>
        <v>3</v>
      </c>
      <c r="E6920">
        <v>2018</v>
      </c>
      <c r="F6920" t="s">
        <v>126</v>
      </c>
      <c r="G6920" t="s">
        <v>130</v>
      </c>
      <c r="H6920" t="s">
        <v>14</v>
      </c>
      <c r="I6920" t="s">
        <v>18</v>
      </c>
      <c r="J6920" t="s">
        <v>15</v>
      </c>
      <c r="K6920" t="s">
        <v>43</v>
      </c>
      <c r="L6920">
        <v>1</v>
      </c>
      <c r="M6920">
        <v>1011</v>
      </c>
      <c r="O6920" t="s">
        <v>25</v>
      </c>
      <c r="R6920" t="s">
        <v>44</v>
      </c>
      <c r="S6920" s="49" t="str">
        <f t="shared" si="865"/>
        <v>Card</v>
      </c>
      <c r="T6920" s="3">
        <v>0.03</v>
      </c>
      <c r="U6920" s="2">
        <v>5.3000000000000007</v>
      </c>
      <c r="V6920" s="2">
        <v>2.1</v>
      </c>
      <c r="W6920" s="54">
        <f>_xlfn.XLOOKUP(M6920,Market!A:A,Market!F:F,0)</f>
        <v>0.06</v>
      </c>
      <c r="X6920" s="55">
        <f t="shared" si="866"/>
        <v>0.159</v>
      </c>
      <c r="Y6920" s="55">
        <f t="shared" si="867"/>
        <v>3.2000000000000006</v>
      </c>
      <c r="Z6920" s="54">
        <f t="shared" si="868"/>
        <v>0.60377358490566047</v>
      </c>
      <c r="AA6920" s="49" t="str">
        <f t="shared" ca="1" si="869"/>
        <v>Y</v>
      </c>
      <c r="AB6920" s="49">
        <f t="shared" ca="1" si="870"/>
        <v>6</v>
      </c>
      <c r="AC6920" s="49" t="str">
        <f t="shared" ca="1" si="871"/>
        <v>Y</v>
      </c>
    </row>
    <row r="6921" spans="1:29" x14ac:dyDescent="0.25">
      <c r="A6921">
        <v>5218</v>
      </c>
      <c r="B6921" s="9">
        <v>43211</v>
      </c>
      <c r="C6921" s="50" t="str">
        <f t="shared" si="864"/>
        <v>N</v>
      </c>
      <c r="D6921" s="52">
        <f>_xlfn.XLOOKUP(B6921,Cal_Date!B:B,Cal_Date!A:A,0)</f>
        <v>3</v>
      </c>
      <c r="E6921">
        <v>2018</v>
      </c>
      <c r="F6921" t="s">
        <v>126</v>
      </c>
      <c r="G6921" t="s">
        <v>130</v>
      </c>
      <c r="H6921" t="s">
        <v>14</v>
      </c>
      <c r="I6921" t="s">
        <v>18</v>
      </c>
      <c r="J6921" t="s">
        <v>15</v>
      </c>
      <c r="K6921" t="s">
        <v>43</v>
      </c>
      <c r="L6921">
        <v>1</v>
      </c>
      <c r="M6921">
        <v>1011</v>
      </c>
      <c r="O6921" t="s">
        <v>25</v>
      </c>
      <c r="R6921" t="s">
        <v>44</v>
      </c>
      <c r="S6921" s="49" t="str">
        <f t="shared" si="865"/>
        <v>Card</v>
      </c>
      <c r="T6921" s="3">
        <v>0.03</v>
      </c>
      <c r="U6921" s="2">
        <v>5.3000000000000007</v>
      </c>
      <c r="V6921" s="2">
        <v>2.1</v>
      </c>
      <c r="W6921" s="54">
        <f>_xlfn.XLOOKUP(M6921,Market!A:A,Market!F:F,0)</f>
        <v>0.06</v>
      </c>
      <c r="X6921" s="55">
        <f t="shared" si="866"/>
        <v>0.159</v>
      </c>
      <c r="Y6921" s="55">
        <f t="shared" si="867"/>
        <v>3.2000000000000006</v>
      </c>
      <c r="Z6921" s="54">
        <f t="shared" si="868"/>
        <v>0.60377358490566047</v>
      </c>
      <c r="AA6921" s="49" t="str">
        <f t="shared" ca="1" si="869"/>
        <v>Y</v>
      </c>
      <c r="AB6921" s="49">
        <f t="shared" ca="1" si="870"/>
        <v>6</v>
      </c>
      <c r="AC6921" s="49" t="str">
        <f t="shared" ca="1" si="871"/>
        <v>Y</v>
      </c>
    </row>
    <row r="6922" spans="1:29" x14ac:dyDescent="0.25">
      <c r="A6922">
        <v>5219</v>
      </c>
      <c r="B6922" s="9">
        <v>43211</v>
      </c>
      <c r="C6922" s="50" t="str">
        <f t="shared" si="864"/>
        <v>N</v>
      </c>
      <c r="D6922" s="52">
        <f>_xlfn.XLOOKUP(B6922,Cal_Date!B:B,Cal_Date!A:A,0)</f>
        <v>3</v>
      </c>
      <c r="E6922">
        <v>2018</v>
      </c>
      <c r="F6922" t="s">
        <v>126</v>
      </c>
      <c r="G6922" t="s">
        <v>130</v>
      </c>
      <c r="H6922" t="s">
        <v>11</v>
      </c>
      <c r="I6922" t="s">
        <v>13</v>
      </c>
      <c r="J6922" t="s">
        <v>15</v>
      </c>
      <c r="K6922" t="s">
        <v>42</v>
      </c>
      <c r="L6922">
        <v>1</v>
      </c>
      <c r="M6922">
        <v>1011</v>
      </c>
      <c r="O6922" t="s">
        <v>25</v>
      </c>
      <c r="R6922" t="s">
        <v>44</v>
      </c>
      <c r="S6922" s="49" t="str">
        <f t="shared" si="865"/>
        <v>Card</v>
      </c>
      <c r="T6922" s="3">
        <v>0.03</v>
      </c>
      <c r="U6922" s="2">
        <v>2.6500000000000004</v>
      </c>
      <c r="V6922" s="2">
        <v>1.42</v>
      </c>
      <c r="W6922" s="54">
        <f>_xlfn.XLOOKUP(M6922,Market!A:A,Market!F:F,0)</f>
        <v>0.06</v>
      </c>
      <c r="X6922" s="55">
        <f t="shared" si="866"/>
        <v>7.9500000000000001E-2</v>
      </c>
      <c r="Y6922" s="55">
        <f t="shared" si="867"/>
        <v>1.2300000000000004</v>
      </c>
      <c r="Z6922" s="54">
        <f t="shared" si="868"/>
        <v>0.46415094339622653</v>
      </c>
      <c r="AA6922" s="49" t="str">
        <f t="shared" ca="1" si="869"/>
        <v>Y</v>
      </c>
      <c r="AB6922" s="49">
        <f t="shared" ca="1" si="870"/>
        <v>6</v>
      </c>
      <c r="AC6922" s="49" t="str">
        <f t="shared" ca="1" si="871"/>
        <v>Y</v>
      </c>
    </row>
    <row r="6923" spans="1:29" x14ac:dyDescent="0.25">
      <c r="A6923">
        <v>5220</v>
      </c>
      <c r="B6923" s="9">
        <v>43211</v>
      </c>
      <c r="C6923" s="50" t="str">
        <f t="shared" si="864"/>
        <v>N</v>
      </c>
      <c r="D6923" s="52">
        <f>_xlfn.XLOOKUP(B6923,Cal_Date!B:B,Cal_Date!A:A,0)</f>
        <v>3</v>
      </c>
      <c r="E6923">
        <v>2018</v>
      </c>
      <c r="F6923" t="s">
        <v>126</v>
      </c>
      <c r="G6923" t="s">
        <v>130</v>
      </c>
      <c r="H6923" t="s">
        <v>11</v>
      </c>
      <c r="I6923" t="s">
        <v>13</v>
      </c>
      <c r="J6923" t="s">
        <v>15</v>
      </c>
      <c r="K6923" t="s">
        <v>42</v>
      </c>
      <c r="L6923">
        <v>1</v>
      </c>
      <c r="M6923">
        <v>1001</v>
      </c>
      <c r="O6923" t="s">
        <v>25</v>
      </c>
      <c r="R6923" t="s">
        <v>44</v>
      </c>
      <c r="S6923" s="49" t="str">
        <f t="shared" si="865"/>
        <v>Card</v>
      </c>
      <c r="T6923" s="3">
        <v>0.03</v>
      </c>
      <c r="U6923" s="2">
        <v>2.6500000000000004</v>
      </c>
      <c r="V6923" s="2">
        <v>1.42</v>
      </c>
      <c r="W6923" s="54">
        <f>_xlfn.XLOOKUP(M6923,Market!A:A,Market!F:F,0)</f>
        <v>0.06</v>
      </c>
      <c r="X6923" s="55">
        <f t="shared" si="866"/>
        <v>7.9500000000000001E-2</v>
      </c>
      <c r="Y6923" s="55">
        <f t="shared" si="867"/>
        <v>1.2300000000000004</v>
      </c>
      <c r="Z6923" s="54">
        <f t="shared" si="868"/>
        <v>0.46415094339622653</v>
      </c>
      <c r="AA6923" s="49" t="str">
        <f t="shared" ca="1" si="869"/>
        <v>Y</v>
      </c>
      <c r="AB6923" s="49">
        <f t="shared" ca="1" si="870"/>
        <v>6</v>
      </c>
      <c r="AC6923" s="49" t="str">
        <f t="shared" ca="1" si="871"/>
        <v>Y</v>
      </c>
    </row>
    <row r="6924" spans="1:29" x14ac:dyDescent="0.25">
      <c r="A6924">
        <v>5221</v>
      </c>
      <c r="B6924" s="9">
        <v>43211</v>
      </c>
      <c r="C6924" s="50" t="str">
        <f t="shared" si="864"/>
        <v>N</v>
      </c>
      <c r="D6924" s="52">
        <f>_xlfn.XLOOKUP(B6924,Cal_Date!B:B,Cal_Date!A:A,0)</f>
        <v>3</v>
      </c>
      <c r="E6924">
        <v>2018</v>
      </c>
      <c r="F6924" t="s">
        <v>126</v>
      </c>
      <c r="G6924" t="s">
        <v>130</v>
      </c>
      <c r="H6924" t="s">
        <v>11</v>
      </c>
      <c r="I6924" t="s">
        <v>11</v>
      </c>
      <c r="J6924" t="s">
        <v>15</v>
      </c>
      <c r="K6924" t="s">
        <v>42</v>
      </c>
      <c r="L6924">
        <v>1</v>
      </c>
      <c r="M6924">
        <v>1000</v>
      </c>
      <c r="O6924" t="s">
        <v>25</v>
      </c>
      <c r="R6924" t="s">
        <v>44</v>
      </c>
      <c r="S6924" s="49" t="str">
        <f t="shared" si="865"/>
        <v>Card</v>
      </c>
      <c r="T6924" s="3">
        <v>0.03</v>
      </c>
      <c r="U6924" s="2">
        <v>2.7</v>
      </c>
      <c r="V6924" s="2">
        <v>0.87</v>
      </c>
      <c r="W6924" s="54">
        <f>_xlfn.XLOOKUP(M6924,Market!A:A,Market!F:F,0)</f>
        <v>0.08</v>
      </c>
      <c r="X6924" s="55">
        <f t="shared" si="866"/>
        <v>8.1000000000000003E-2</v>
      </c>
      <c r="Y6924" s="55">
        <f t="shared" si="867"/>
        <v>1.83</v>
      </c>
      <c r="Z6924" s="54">
        <f t="shared" si="868"/>
        <v>0.67777777777777781</v>
      </c>
      <c r="AA6924" s="49" t="str">
        <f t="shared" ca="1" si="869"/>
        <v>Y</v>
      </c>
      <c r="AB6924" s="49">
        <f t="shared" ca="1" si="870"/>
        <v>6</v>
      </c>
      <c r="AC6924" s="49" t="str">
        <f t="shared" ca="1" si="871"/>
        <v>Y</v>
      </c>
    </row>
    <row r="6925" spans="1:29" x14ac:dyDescent="0.25">
      <c r="A6925">
        <v>5222</v>
      </c>
      <c r="B6925" s="9">
        <v>43211</v>
      </c>
      <c r="C6925" s="50" t="str">
        <f t="shared" si="864"/>
        <v>N</v>
      </c>
      <c r="D6925" s="52">
        <f>_xlfn.XLOOKUP(B6925,Cal_Date!B:B,Cal_Date!A:A,0)</f>
        <v>3</v>
      </c>
      <c r="E6925">
        <v>2018</v>
      </c>
      <c r="F6925" t="s">
        <v>126</v>
      </c>
      <c r="G6925" t="s">
        <v>130</v>
      </c>
      <c r="H6925" t="s">
        <v>11</v>
      </c>
      <c r="I6925" t="s">
        <v>11</v>
      </c>
      <c r="J6925" t="s">
        <v>15</v>
      </c>
      <c r="K6925" t="s">
        <v>42</v>
      </c>
      <c r="L6925">
        <v>2</v>
      </c>
      <c r="M6925">
        <v>1000</v>
      </c>
      <c r="O6925" t="s">
        <v>25</v>
      </c>
      <c r="R6925" t="s">
        <v>44</v>
      </c>
      <c r="S6925" s="49" t="str">
        <f t="shared" si="865"/>
        <v>Card</v>
      </c>
      <c r="T6925" s="3">
        <v>0.03</v>
      </c>
      <c r="U6925" s="2">
        <v>5.4</v>
      </c>
      <c r="V6925" s="2">
        <v>1.74</v>
      </c>
      <c r="W6925" s="54">
        <f>_xlfn.XLOOKUP(M6925,Market!A:A,Market!F:F,0)</f>
        <v>0.08</v>
      </c>
      <c r="X6925" s="55">
        <f t="shared" si="866"/>
        <v>0.16200000000000001</v>
      </c>
      <c r="Y6925" s="55">
        <f t="shared" si="867"/>
        <v>3.66</v>
      </c>
      <c r="Z6925" s="54">
        <f t="shared" si="868"/>
        <v>0.67777777777777781</v>
      </c>
      <c r="AA6925" s="49" t="str">
        <f t="shared" ca="1" si="869"/>
        <v>Y</v>
      </c>
      <c r="AB6925" s="49">
        <f t="shared" ca="1" si="870"/>
        <v>6</v>
      </c>
      <c r="AC6925" s="49" t="str">
        <f t="shared" ca="1" si="871"/>
        <v>Y</v>
      </c>
    </row>
    <row r="6926" spans="1:29" x14ac:dyDescent="0.25">
      <c r="A6926">
        <v>5223</v>
      </c>
      <c r="B6926" s="9">
        <v>43211</v>
      </c>
      <c r="C6926" s="50" t="str">
        <f t="shared" si="864"/>
        <v>N</v>
      </c>
      <c r="D6926" s="52">
        <f>_xlfn.XLOOKUP(B6926,Cal_Date!B:B,Cal_Date!A:A,0)</f>
        <v>3</v>
      </c>
      <c r="E6926">
        <v>2018</v>
      </c>
      <c r="F6926" t="s">
        <v>126</v>
      </c>
      <c r="G6926" t="s">
        <v>130</v>
      </c>
      <c r="H6926" t="s">
        <v>48</v>
      </c>
      <c r="I6926" t="s">
        <v>18</v>
      </c>
      <c r="J6926" t="s">
        <v>10</v>
      </c>
      <c r="K6926" t="s">
        <v>43</v>
      </c>
      <c r="L6926">
        <v>2</v>
      </c>
      <c r="M6926">
        <v>1002</v>
      </c>
      <c r="O6926" t="s">
        <v>28</v>
      </c>
      <c r="R6926" t="s">
        <v>44</v>
      </c>
      <c r="S6926" s="49" t="str">
        <f t="shared" si="865"/>
        <v>Card</v>
      </c>
      <c r="T6926" s="3">
        <v>0.03</v>
      </c>
      <c r="U6926" s="2">
        <v>14.84</v>
      </c>
      <c r="V6926" s="2">
        <v>2.92</v>
      </c>
      <c r="W6926" s="54">
        <f>_xlfn.XLOOKUP(M6926,Market!A:A,Market!F:F,0)</f>
        <v>0.06</v>
      </c>
      <c r="X6926" s="55">
        <f t="shared" si="866"/>
        <v>0.44519999999999998</v>
      </c>
      <c r="Y6926" s="55">
        <f t="shared" si="867"/>
        <v>11.92</v>
      </c>
      <c r="Z6926" s="54">
        <f t="shared" si="868"/>
        <v>0.80323450134770891</v>
      </c>
      <c r="AA6926" s="49" t="str">
        <f t="shared" ca="1" si="869"/>
        <v>Y</v>
      </c>
      <c r="AB6926" s="49">
        <f t="shared" ca="1" si="870"/>
        <v>6</v>
      </c>
      <c r="AC6926" s="49" t="str">
        <f t="shared" ca="1" si="871"/>
        <v>Y</v>
      </c>
    </row>
    <row r="6927" spans="1:29" x14ac:dyDescent="0.25">
      <c r="A6927">
        <v>5224</v>
      </c>
      <c r="B6927" s="9">
        <v>43211</v>
      </c>
      <c r="C6927" s="50" t="str">
        <f t="shared" si="864"/>
        <v>N</v>
      </c>
      <c r="D6927" s="52">
        <f>_xlfn.XLOOKUP(B6927,Cal_Date!B:B,Cal_Date!A:A,0)</f>
        <v>3</v>
      </c>
      <c r="E6927">
        <v>2018</v>
      </c>
      <c r="F6927" t="s">
        <v>126</v>
      </c>
      <c r="G6927" t="s">
        <v>130</v>
      </c>
      <c r="H6927" t="s">
        <v>14</v>
      </c>
      <c r="I6927" t="s">
        <v>18</v>
      </c>
      <c r="J6927" t="s">
        <v>15</v>
      </c>
      <c r="K6927" t="s">
        <v>43</v>
      </c>
      <c r="L6927">
        <v>1</v>
      </c>
      <c r="M6927">
        <v>1003</v>
      </c>
      <c r="O6927" t="s">
        <v>25</v>
      </c>
      <c r="R6927" t="s">
        <v>44</v>
      </c>
      <c r="S6927" s="49" t="str">
        <f t="shared" si="865"/>
        <v>Card</v>
      </c>
      <c r="T6927" s="3">
        <v>0.03</v>
      </c>
      <c r="U6927" s="2">
        <v>5.3000000000000007</v>
      </c>
      <c r="V6927" s="2">
        <v>2.2200000000000002</v>
      </c>
      <c r="W6927" s="54">
        <f>_xlfn.XLOOKUP(M6927,Market!A:A,Market!F:F,0)</f>
        <v>0.06</v>
      </c>
      <c r="X6927" s="55">
        <f t="shared" si="866"/>
        <v>0.159</v>
      </c>
      <c r="Y6927" s="55">
        <f t="shared" si="867"/>
        <v>3.0800000000000005</v>
      </c>
      <c r="Z6927" s="54">
        <f t="shared" si="868"/>
        <v>0.5811320754716981</v>
      </c>
      <c r="AA6927" s="49" t="str">
        <f t="shared" ca="1" si="869"/>
        <v>Y</v>
      </c>
      <c r="AB6927" s="49">
        <f t="shared" ca="1" si="870"/>
        <v>6</v>
      </c>
      <c r="AC6927" s="49" t="str">
        <f t="shared" ca="1" si="871"/>
        <v>Y</v>
      </c>
    </row>
    <row r="6928" spans="1:29" x14ac:dyDescent="0.25">
      <c r="A6928">
        <v>5225</v>
      </c>
      <c r="B6928" s="9">
        <v>43211</v>
      </c>
      <c r="C6928" s="50" t="str">
        <f t="shared" si="864"/>
        <v>N</v>
      </c>
      <c r="D6928" s="52">
        <f>_xlfn.XLOOKUP(B6928,Cal_Date!B:B,Cal_Date!A:A,0)</f>
        <v>3</v>
      </c>
      <c r="E6928">
        <v>2018</v>
      </c>
      <c r="F6928" t="s">
        <v>126</v>
      </c>
      <c r="G6928" t="s">
        <v>130</v>
      </c>
      <c r="H6928" t="s">
        <v>11</v>
      </c>
      <c r="I6928" t="s">
        <v>11</v>
      </c>
      <c r="J6928" t="s">
        <v>15</v>
      </c>
      <c r="K6928" t="s">
        <v>42</v>
      </c>
      <c r="L6928">
        <v>1</v>
      </c>
      <c r="M6928">
        <v>1005</v>
      </c>
      <c r="O6928" t="s">
        <v>25</v>
      </c>
      <c r="R6928" t="s">
        <v>44</v>
      </c>
      <c r="S6928" s="49" t="str">
        <f t="shared" si="865"/>
        <v>Card</v>
      </c>
      <c r="T6928" s="3">
        <v>0.03</v>
      </c>
      <c r="U6928" s="2">
        <v>2.7225000000000001</v>
      </c>
      <c r="V6928" s="2">
        <v>0.87</v>
      </c>
      <c r="W6928" s="54">
        <f>_xlfn.XLOOKUP(M6928,Market!A:A,Market!F:F,0)</f>
        <v>8.8999999999999996E-2</v>
      </c>
      <c r="X6928" s="55">
        <f t="shared" si="866"/>
        <v>8.1674999999999998E-2</v>
      </c>
      <c r="Y6928" s="55">
        <f t="shared" si="867"/>
        <v>1.8525</v>
      </c>
      <c r="Z6928" s="54">
        <f t="shared" si="868"/>
        <v>0.68044077134986225</v>
      </c>
      <c r="AA6928" s="49" t="str">
        <f t="shared" ca="1" si="869"/>
        <v>Y</v>
      </c>
      <c r="AB6928" s="49">
        <f t="shared" ca="1" si="870"/>
        <v>6</v>
      </c>
      <c r="AC6928" s="49" t="str">
        <f t="shared" ca="1" si="871"/>
        <v>Y</v>
      </c>
    </row>
    <row r="6929" spans="1:29" x14ac:dyDescent="0.25">
      <c r="A6929">
        <v>5226</v>
      </c>
      <c r="B6929" s="9">
        <v>43211</v>
      </c>
      <c r="C6929" s="50" t="str">
        <f t="shared" si="864"/>
        <v>N</v>
      </c>
      <c r="D6929" s="52">
        <f>_xlfn.XLOOKUP(B6929,Cal_Date!B:B,Cal_Date!A:A,0)</f>
        <v>3</v>
      </c>
      <c r="E6929">
        <v>2018</v>
      </c>
      <c r="F6929" t="s">
        <v>126</v>
      </c>
      <c r="G6929" t="s">
        <v>130</v>
      </c>
      <c r="H6929" t="s">
        <v>11</v>
      </c>
      <c r="I6929" t="s">
        <v>11</v>
      </c>
      <c r="J6929" t="s">
        <v>15</v>
      </c>
      <c r="K6929" t="s">
        <v>42</v>
      </c>
      <c r="L6929">
        <v>1</v>
      </c>
      <c r="M6929">
        <v>1005</v>
      </c>
      <c r="O6929" t="s">
        <v>25</v>
      </c>
      <c r="R6929" t="s">
        <v>47</v>
      </c>
      <c r="S6929" s="49" t="str">
        <f t="shared" si="865"/>
        <v>Card</v>
      </c>
      <c r="T6929" s="3">
        <v>3.5000000000000003E-2</v>
      </c>
      <c r="U6929" s="2">
        <v>2.7225000000000001</v>
      </c>
      <c r="V6929" s="2">
        <v>0.87</v>
      </c>
      <c r="W6929" s="54">
        <f>_xlfn.XLOOKUP(M6929,Market!A:A,Market!F:F,0)</f>
        <v>8.8999999999999996E-2</v>
      </c>
      <c r="X6929" s="55">
        <f t="shared" si="866"/>
        <v>9.5287500000000011E-2</v>
      </c>
      <c r="Y6929" s="55">
        <f t="shared" si="867"/>
        <v>1.8525</v>
      </c>
      <c r="Z6929" s="54">
        <f t="shared" si="868"/>
        <v>0.68044077134986225</v>
      </c>
      <c r="AA6929" s="49" t="str">
        <f t="shared" ca="1" si="869"/>
        <v>Y</v>
      </c>
      <c r="AB6929" s="49">
        <f t="shared" ca="1" si="870"/>
        <v>6</v>
      </c>
      <c r="AC6929" s="49" t="str">
        <f t="shared" ca="1" si="871"/>
        <v>Y</v>
      </c>
    </row>
    <row r="6930" spans="1:29" x14ac:dyDescent="0.25">
      <c r="A6930">
        <v>5227</v>
      </c>
      <c r="B6930" s="9">
        <v>43211</v>
      </c>
      <c r="C6930" s="50" t="str">
        <f t="shared" si="864"/>
        <v>N</v>
      </c>
      <c r="D6930" s="52">
        <f>_xlfn.XLOOKUP(B6930,Cal_Date!B:B,Cal_Date!A:A,0)</f>
        <v>3</v>
      </c>
      <c r="E6930">
        <v>2018</v>
      </c>
      <c r="F6930" t="s">
        <v>126</v>
      </c>
      <c r="G6930" t="s">
        <v>130</v>
      </c>
      <c r="H6930" t="s">
        <v>11</v>
      </c>
      <c r="I6930" t="s">
        <v>11</v>
      </c>
      <c r="J6930" t="s">
        <v>15</v>
      </c>
      <c r="K6930" t="s">
        <v>42</v>
      </c>
      <c r="L6930">
        <v>2</v>
      </c>
      <c r="M6930">
        <v>1006</v>
      </c>
      <c r="O6930" t="s">
        <v>28</v>
      </c>
      <c r="R6930" t="s">
        <v>44</v>
      </c>
      <c r="S6930" s="49" t="str">
        <f t="shared" si="865"/>
        <v>Card</v>
      </c>
      <c r="T6930" s="3">
        <v>0.03</v>
      </c>
      <c r="U6930" s="2">
        <v>5.4450000000000003</v>
      </c>
      <c r="V6930" s="2">
        <v>1.74</v>
      </c>
      <c r="W6930" s="54">
        <f>_xlfn.XLOOKUP(M6930,Market!A:A,Market!F:F,0)</f>
        <v>8.8999999999999996E-2</v>
      </c>
      <c r="X6930" s="55">
        <f t="shared" si="866"/>
        <v>0.16335</v>
      </c>
      <c r="Y6930" s="55">
        <f t="shared" si="867"/>
        <v>3.7050000000000001</v>
      </c>
      <c r="Z6930" s="54">
        <f t="shared" si="868"/>
        <v>0.68044077134986225</v>
      </c>
      <c r="AA6930" s="49" t="str">
        <f t="shared" ca="1" si="869"/>
        <v>Y</v>
      </c>
      <c r="AB6930" s="49">
        <f t="shared" ca="1" si="870"/>
        <v>6</v>
      </c>
      <c r="AC6930" s="49" t="str">
        <f t="shared" ca="1" si="871"/>
        <v>Y</v>
      </c>
    </row>
    <row r="6931" spans="1:29" x14ac:dyDescent="0.25">
      <c r="A6931">
        <v>5228</v>
      </c>
      <c r="B6931" s="9">
        <v>43211</v>
      </c>
      <c r="C6931" s="50" t="str">
        <f t="shared" si="864"/>
        <v>N</v>
      </c>
      <c r="D6931" s="52">
        <f>_xlfn.XLOOKUP(B6931,Cal_Date!B:B,Cal_Date!A:A,0)</f>
        <v>3</v>
      </c>
      <c r="E6931">
        <v>2018</v>
      </c>
      <c r="F6931" t="s">
        <v>126</v>
      </c>
      <c r="G6931" t="s">
        <v>130</v>
      </c>
      <c r="H6931" t="s">
        <v>11</v>
      </c>
      <c r="I6931" t="s">
        <v>13</v>
      </c>
      <c r="J6931" t="s">
        <v>15</v>
      </c>
      <c r="K6931" t="s">
        <v>42</v>
      </c>
      <c r="L6931">
        <v>1</v>
      </c>
      <c r="M6931">
        <v>1007</v>
      </c>
      <c r="O6931" t="s">
        <v>28</v>
      </c>
      <c r="R6931" t="s">
        <v>46</v>
      </c>
      <c r="S6931" s="49" t="str">
        <f t="shared" si="865"/>
        <v>Card</v>
      </c>
      <c r="T6931" s="3">
        <v>0.04</v>
      </c>
      <c r="U6931" s="2">
        <v>2.7225000000000001</v>
      </c>
      <c r="V6931" s="2">
        <v>1.42</v>
      </c>
      <c r="W6931" s="54">
        <f>_xlfn.XLOOKUP(M6931,Market!A:A,Market!F:F,0)</f>
        <v>8.8999999999999996E-2</v>
      </c>
      <c r="X6931" s="55">
        <f t="shared" si="866"/>
        <v>0.10890000000000001</v>
      </c>
      <c r="Y6931" s="55">
        <f t="shared" si="867"/>
        <v>1.3025000000000002</v>
      </c>
      <c r="Z6931" s="54">
        <f t="shared" si="868"/>
        <v>0.47842056932966032</v>
      </c>
      <c r="AA6931" s="49" t="str">
        <f t="shared" ca="1" si="869"/>
        <v>Y</v>
      </c>
      <c r="AB6931" s="49">
        <f t="shared" ca="1" si="870"/>
        <v>6</v>
      </c>
      <c r="AC6931" s="49" t="str">
        <f t="shared" ca="1" si="871"/>
        <v>Y</v>
      </c>
    </row>
    <row r="6932" spans="1:29" x14ac:dyDescent="0.25">
      <c r="A6932">
        <v>5229</v>
      </c>
      <c r="B6932" s="9">
        <v>43211</v>
      </c>
      <c r="C6932" s="50" t="str">
        <f t="shared" si="864"/>
        <v>N</v>
      </c>
      <c r="D6932" s="52">
        <f>_xlfn.XLOOKUP(B6932,Cal_Date!B:B,Cal_Date!A:A,0)</f>
        <v>3</v>
      </c>
      <c r="E6932">
        <v>2018</v>
      </c>
      <c r="F6932" t="s">
        <v>126</v>
      </c>
      <c r="G6932" t="s">
        <v>130</v>
      </c>
      <c r="H6932" t="s">
        <v>48</v>
      </c>
      <c r="I6932" t="s">
        <v>18</v>
      </c>
      <c r="J6932" t="s">
        <v>10</v>
      </c>
      <c r="K6932" t="s">
        <v>43</v>
      </c>
      <c r="L6932">
        <v>2</v>
      </c>
      <c r="M6932">
        <v>1008</v>
      </c>
      <c r="O6932" t="s">
        <v>28</v>
      </c>
      <c r="R6932" t="s">
        <v>47</v>
      </c>
      <c r="S6932" s="49" t="str">
        <f t="shared" si="865"/>
        <v>Card</v>
      </c>
      <c r="T6932" s="3">
        <v>3.5000000000000003E-2</v>
      </c>
      <c r="U6932" s="2">
        <v>15.245999999999999</v>
      </c>
      <c r="V6932" s="2">
        <v>2.92</v>
      </c>
      <c r="W6932" s="54">
        <f>_xlfn.XLOOKUP(M6932,Market!A:A,Market!F:F,0)</f>
        <v>8.8999999999999996E-2</v>
      </c>
      <c r="X6932" s="55">
        <f t="shared" si="866"/>
        <v>0.53361000000000003</v>
      </c>
      <c r="Y6932" s="55">
        <f t="shared" si="867"/>
        <v>12.325999999999999</v>
      </c>
      <c r="Z6932" s="54">
        <f t="shared" si="868"/>
        <v>0.80847435392889933</v>
      </c>
      <c r="AA6932" s="49" t="str">
        <f t="shared" ca="1" si="869"/>
        <v>Y</v>
      </c>
      <c r="AB6932" s="49">
        <f t="shared" ca="1" si="870"/>
        <v>6</v>
      </c>
      <c r="AC6932" s="49" t="str">
        <f t="shared" ca="1" si="871"/>
        <v>Y</v>
      </c>
    </row>
    <row r="6933" spans="1:29" x14ac:dyDescent="0.25">
      <c r="A6933">
        <v>5230</v>
      </c>
      <c r="B6933" s="9">
        <v>43211</v>
      </c>
      <c r="C6933" s="50" t="str">
        <f t="shared" si="864"/>
        <v>N</v>
      </c>
      <c r="D6933" s="52">
        <f>_xlfn.XLOOKUP(B6933,Cal_Date!B:B,Cal_Date!A:A,0)</f>
        <v>3</v>
      </c>
      <c r="E6933">
        <v>2018</v>
      </c>
      <c r="F6933" t="s">
        <v>126</v>
      </c>
      <c r="G6933" t="s">
        <v>130</v>
      </c>
      <c r="H6933" t="s">
        <v>48</v>
      </c>
      <c r="I6933" t="s">
        <v>18</v>
      </c>
      <c r="J6933" t="s">
        <v>10</v>
      </c>
      <c r="K6933" t="s">
        <v>43</v>
      </c>
      <c r="L6933">
        <v>1</v>
      </c>
      <c r="M6933">
        <v>1009</v>
      </c>
      <c r="O6933" t="s">
        <v>28</v>
      </c>
      <c r="R6933" t="s">
        <v>44</v>
      </c>
      <c r="S6933" s="49" t="str">
        <f t="shared" si="865"/>
        <v>Card</v>
      </c>
      <c r="T6933" s="3">
        <v>0.03</v>
      </c>
      <c r="U6933" s="2">
        <v>7.6229999999999993</v>
      </c>
      <c r="V6933" s="2">
        <v>1.46</v>
      </c>
      <c r="W6933" s="54">
        <f>_xlfn.XLOOKUP(M6933,Market!A:A,Market!F:F,0)</f>
        <v>8.8999999999999996E-2</v>
      </c>
      <c r="X6933" s="55">
        <f t="shared" si="866"/>
        <v>0.22868999999999998</v>
      </c>
      <c r="Y6933" s="55">
        <f t="shared" si="867"/>
        <v>6.1629999999999994</v>
      </c>
      <c r="Z6933" s="54">
        <f t="shared" si="868"/>
        <v>0.80847435392889933</v>
      </c>
      <c r="AA6933" s="49" t="str">
        <f t="shared" ca="1" si="869"/>
        <v>Y</v>
      </c>
      <c r="AB6933" s="49">
        <f t="shared" ca="1" si="870"/>
        <v>6</v>
      </c>
      <c r="AC6933" s="49" t="str">
        <f t="shared" ca="1" si="871"/>
        <v>Y</v>
      </c>
    </row>
    <row r="6934" spans="1:29" x14ac:dyDescent="0.25">
      <c r="A6934">
        <v>5231</v>
      </c>
      <c r="B6934" s="9">
        <v>43211</v>
      </c>
      <c r="C6934" s="50" t="str">
        <f t="shared" si="864"/>
        <v>N</v>
      </c>
      <c r="D6934" s="52">
        <f>_xlfn.XLOOKUP(B6934,Cal_Date!B:B,Cal_Date!A:A,0)</f>
        <v>3</v>
      </c>
      <c r="E6934">
        <v>2018</v>
      </c>
      <c r="F6934" t="s">
        <v>126</v>
      </c>
      <c r="G6934" t="s">
        <v>130</v>
      </c>
      <c r="H6934" t="s">
        <v>11</v>
      </c>
      <c r="I6934" t="s">
        <v>13</v>
      </c>
      <c r="J6934" t="s">
        <v>15</v>
      </c>
      <c r="K6934" t="s">
        <v>42</v>
      </c>
      <c r="L6934">
        <v>2</v>
      </c>
      <c r="M6934">
        <v>1006</v>
      </c>
      <c r="O6934" t="s">
        <v>28</v>
      </c>
      <c r="R6934" t="s">
        <v>44</v>
      </c>
      <c r="S6934" s="49" t="str">
        <f t="shared" si="865"/>
        <v>Card</v>
      </c>
      <c r="T6934" s="3">
        <v>0.03</v>
      </c>
      <c r="U6934" s="2">
        <v>5.4450000000000003</v>
      </c>
      <c r="V6934" s="2">
        <v>2.84</v>
      </c>
      <c r="W6934" s="54">
        <f>_xlfn.XLOOKUP(M6934,Market!A:A,Market!F:F,0)</f>
        <v>8.8999999999999996E-2</v>
      </c>
      <c r="X6934" s="55">
        <f t="shared" si="866"/>
        <v>0.16335</v>
      </c>
      <c r="Y6934" s="55">
        <f t="shared" si="867"/>
        <v>2.6050000000000004</v>
      </c>
      <c r="Z6934" s="54">
        <f t="shared" si="868"/>
        <v>0.47842056932966032</v>
      </c>
      <c r="AA6934" s="49" t="str">
        <f t="shared" ca="1" si="869"/>
        <v>Y</v>
      </c>
      <c r="AB6934" s="49">
        <f t="shared" ca="1" si="870"/>
        <v>6</v>
      </c>
      <c r="AC6934" s="49" t="str">
        <f t="shared" ca="1" si="871"/>
        <v>Y</v>
      </c>
    </row>
    <row r="6935" spans="1:29" x14ac:dyDescent="0.25">
      <c r="A6935">
        <v>5232</v>
      </c>
      <c r="B6935" s="9">
        <v>43211</v>
      </c>
      <c r="C6935" s="50" t="str">
        <f t="shared" si="864"/>
        <v>N</v>
      </c>
      <c r="D6935" s="52">
        <f>_xlfn.XLOOKUP(B6935,Cal_Date!B:B,Cal_Date!A:A,0)</f>
        <v>3</v>
      </c>
      <c r="E6935">
        <v>2018</v>
      </c>
      <c r="F6935" t="s">
        <v>126</v>
      </c>
      <c r="G6935" t="s">
        <v>130</v>
      </c>
      <c r="H6935" t="s">
        <v>11</v>
      </c>
      <c r="I6935" t="s">
        <v>11</v>
      </c>
      <c r="J6935" t="s">
        <v>15</v>
      </c>
      <c r="K6935" t="s">
        <v>42</v>
      </c>
      <c r="L6935">
        <v>1</v>
      </c>
      <c r="M6935">
        <v>1007</v>
      </c>
      <c r="O6935" t="s">
        <v>28</v>
      </c>
      <c r="R6935" t="s">
        <v>44</v>
      </c>
      <c r="S6935" s="49" t="str">
        <f t="shared" si="865"/>
        <v>Card</v>
      </c>
      <c r="T6935" s="3">
        <v>0.03</v>
      </c>
      <c r="U6935" s="2">
        <v>2.7225000000000001</v>
      </c>
      <c r="V6935" s="2">
        <v>0.87</v>
      </c>
      <c r="W6935" s="54">
        <f>_xlfn.XLOOKUP(M6935,Market!A:A,Market!F:F,0)</f>
        <v>8.8999999999999996E-2</v>
      </c>
      <c r="X6935" s="55">
        <f t="shared" si="866"/>
        <v>8.1674999999999998E-2</v>
      </c>
      <c r="Y6935" s="55">
        <f t="shared" si="867"/>
        <v>1.8525</v>
      </c>
      <c r="Z6935" s="54">
        <f t="shared" si="868"/>
        <v>0.68044077134986225</v>
      </c>
      <c r="AA6935" s="49" t="str">
        <f t="shared" ca="1" si="869"/>
        <v>Y</v>
      </c>
      <c r="AB6935" s="49">
        <f t="shared" ca="1" si="870"/>
        <v>6</v>
      </c>
      <c r="AC6935" s="49" t="str">
        <f t="shared" ca="1" si="871"/>
        <v>Y</v>
      </c>
    </row>
    <row r="6936" spans="1:29" x14ac:dyDescent="0.25">
      <c r="A6936">
        <v>5233</v>
      </c>
      <c r="B6936" s="9">
        <v>43211</v>
      </c>
      <c r="C6936" s="50" t="str">
        <f t="shared" si="864"/>
        <v>N</v>
      </c>
      <c r="D6936" s="52">
        <f>_xlfn.XLOOKUP(B6936,Cal_Date!B:B,Cal_Date!A:A,0)</f>
        <v>3</v>
      </c>
      <c r="E6936">
        <v>2018</v>
      </c>
      <c r="F6936" t="s">
        <v>126</v>
      </c>
      <c r="G6936" t="s">
        <v>130</v>
      </c>
      <c r="H6936" t="s">
        <v>11</v>
      </c>
      <c r="I6936" t="s">
        <v>11</v>
      </c>
      <c r="J6936" t="s">
        <v>15</v>
      </c>
      <c r="K6936" t="s">
        <v>42</v>
      </c>
      <c r="L6936">
        <v>1</v>
      </c>
      <c r="M6936">
        <v>1007</v>
      </c>
      <c r="O6936" t="s">
        <v>28</v>
      </c>
      <c r="R6936" t="s">
        <v>44</v>
      </c>
      <c r="S6936" s="49" t="str">
        <f t="shared" si="865"/>
        <v>Card</v>
      </c>
      <c r="T6936" s="3">
        <v>0.03</v>
      </c>
      <c r="U6936" s="2">
        <v>2.7225000000000001</v>
      </c>
      <c r="V6936" s="2">
        <v>0.87</v>
      </c>
      <c r="W6936" s="54">
        <f>_xlfn.XLOOKUP(M6936,Market!A:A,Market!F:F,0)</f>
        <v>8.8999999999999996E-2</v>
      </c>
      <c r="X6936" s="55">
        <f t="shared" si="866"/>
        <v>8.1674999999999998E-2</v>
      </c>
      <c r="Y6936" s="55">
        <f t="shared" si="867"/>
        <v>1.8525</v>
      </c>
      <c r="Z6936" s="54">
        <f t="shared" si="868"/>
        <v>0.68044077134986225</v>
      </c>
      <c r="AA6936" s="49" t="str">
        <f t="shared" ca="1" si="869"/>
        <v>Y</v>
      </c>
      <c r="AB6936" s="49">
        <f t="shared" ca="1" si="870"/>
        <v>6</v>
      </c>
      <c r="AC6936" s="49" t="str">
        <f t="shared" ca="1" si="871"/>
        <v>Y</v>
      </c>
    </row>
    <row r="6937" spans="1:29" x14ac:dyDescent="0.25">
      <c r="A6937">
        <v>5234</v>
      </c>
      <c r="B6937" s="9">
        <v>43211</v>
      </c>
      <c r="C6937" s="50" t="str">
        <f t="shared" si="864"/>
        <v>N</v>
      </c>
      <c r="D6937" s="52">
        <f>_xlfn.XLOOKUP(B6937,Cal_Date!B:B,Cal_Date!A:A,0)</f>
        <v>3</v>
      </c>
      <c r="E6937">
        <v>2018</v>
      </c>
      <c r="F6937" t="s">
        <v>126</v>
      </c>
      <c r="G6937" t="s">
        <v>130</v>
      </c>
      <c r="H6937" t="s">
        <v>11</v>
      </c>
      <c r="I6937" t="s">
        <v>11</v>
      </c>
      <c r="J6937" t="s">
        <v>15</v>
      </c>
      <c r="K6937" t="s">
        <v>42</v>
      </c>
      <c r="L6937">
        <v>1</v>
      </c>
      <c r="M6937">
        <v>1007</v>
      </c>
      <c r="O6937" t="s">
        <v>28</v>
      </c>
      <c r="R6937" t="s">
        <v>44</v>
      </c>
      <c r="S6937" s="49" t="str">
        <f t="shared" si="865"/>
        <v>Card</v>
      </c>
      <c r="T6937" s="3">
        <v>0.03</v>
      </c>
      <c r="U6937" s="2">
        <v>2.7225000000000001</v>
      </c>
      <c r="V6937" s="2">
        <v>0.87</v>
      </c>
      <c r="W6937" s="54">
        <f>_xlfn.XLOOKUP(M6937,Market!A:A,Market!F:F,0)</f>
        <v>8.8999999999999996E-2</v>
      </c>
      <c r="X6937" s="55">
        <f t="shared" si="866"/>
        <v>8.1674999999999998E-2</v>
      </c>
      <c r="Y6937" s="55">
        <f t="shared" si="867"/>
        <v>1.8525</v>
      </c>
      <c r="Z6937" s="54">
        <f t="shared" si="868"/>
        <v>0.68044077134986225</v>
      </c>
      <c r="AA6937" s="49" t="str">
        <f t="shared" ca="1" si="869"/>
        <v>Y</v>
      </c>
      <c r="AB6937" s="49">
        <f t="shared" ca="1" si="870"/>
        <v>6</v>
      </c>
      <c r="AC6937" s="49" t="str">
        <f t="shared" ca="1" si="871"/>
        <v>Y</v>
      </c>
    </row>
    <row r="6938" spans="1:29" x14ac:dyDescent="0.25">
      <c r="A6938">
        <v>5235</v>
      </c>
      <c r="B6938" s="9">
        <v>43211</v>
      </c>
      <c r="C6938" s="50" t="str">
        <f t="shared" si="864"/>
        <v>N</v>
      </c>
      <c r="D6938" s="52">
        <f>_xlfn.XLOOKUP(B6938,Cal_Date!B:B,Cal_Date!A:A,0)</f>
        <v>3</v>
      </c>
      <c r="E6938">
        <v>2018</v>
      </c>
      <c r="F6938" t="s">
        <v>126</v>
      </c>
      <c r="G6938" t="s">
        <v>130</v>
      </c>
      <c r="H6938" t="s">
        <v>11</v>
      </c>
      <c r="I6938" t="s">
        <v>11</v>
      </c>
      <c r="J6938" t="s">
        <v>15</v>
      </c>
      <c r="K6938" t="s">
        <v>42</v>
      </c>
      <c r="L6938">
        <v>1</v>
      </c>
      <c r="M6938">
        <v>1005</v>
      </c>
      <c r="O6938" t="s">
        <v>25</v>
      </c>
      <c r="R6938" t="s">
        <v>46</v>
      </c>
      <c r="S6938" s="49" t="str">
        <f t="shared" si="865"/>
        <v>Card</v>
      </c>
      <c r="T6938" s="3">
        <v>0.04</v>
      </c>
      <c r="U6938" s="2">
        <v>2.7225000000000001</v>
      </c>
      <c r="V6938" s="2">
        <v>0.87</v>
      </c>
      <c r="W6938" s="54">
        <f>_xlfn.XLOOKUP(M6938,Market!A:A,Market!F:F,0)</f>
        <v>8.8999999999999996E-2</v>
      </c>
      <c r="X6938" s="55">
        <f t="shared" si="866"/>
        <v>0.10890000000000001</v>
      </c>
      <c r="Y6938" s="55">
        <f t="shared" si="867"/>
        <v>1.8525</v>
      </c>
      <c r="Z6938" s="54">
        <f t="shared" si="868"/>
        <v>0.68044077134986225</v>
      </c>
      <c r="AA6938" s="49" t="str">
        <f t="shared" ca="1" si="869"/>
        <v>Y</v>
      </c>
      <c r="AB6938" s="49">
        <f t="shared" ca="1" si="870"/>
        <v>6</v>
      </c>
      <c r="AC6938" s="49" t="str">
        <f t="shared" ca="1" si="871"/>
        <v>Y</v>
      </c>
    </row>
    <row r="6939" spans="1:29" x14ac:dyDescent="0.25">
      <c r="A6939">
        <v>5236</v>
      </c>
      <c r="B6939" s="9">
        <v>43211</v>
      </c>
      <c r="C6939" s="50" t="str">
        <f t="shared" si="864"/>
        <v>N</v>
      </c>
      <c r="D6939" s="52">
        <f>_xlfn.XLOOKUP(B6939,Cal_Date!B:B,Cal_Date!A:A,0)</f>
        <v>3</v>
      </c>
      <c r="E6939">
        <v>2018</v>
      </c>
      <c r="F6939" t="s">
        <v>126</v>
      </c>
      <c r="G6939" t="s">
        <v>130</v>
      </c>
      <c r="H6939" t="s">
        <v>11</v>
      </c>
      <c r="I6939" t="s">
        <v>13</v>
      </c>
      <c r="J6939" t="s">
        <v>15</v>
      </c>
      <c r="K6939" t="s">
        <v>42</v>
      </c>
      <c r="L6939">
        <v>2</v>
      </c>
      <c r="M6939">
        <v>1005</v>
      </c>
      <c r="O6939" t="s">
        <v>25</v>
      </c>
      <c r="R6939" t="s">
        <v>44</v>
      </c>
      <c r="S6939" s="49" t="str">
        <f t="shared" si="865"/>
        <v>Card</v>
      </c>
      <c r="T6939" s="3">
        <v>0.03</v>
      </c>
      <c r="U6939" s="2">
        <v>5.4450000000000003</v>
      </c>
      <c r="V6939" s="2">
        <v>2.84</v>
      </c>
      <c r="W6939" s="54">
        <f>_xlfn.XLOOKUP(M6939,Market!A:A,Market!F:F,0)</f>
        <v>8.8999999999999996E-2</v>
      </c>
      <c r="X6939" s="55">
        <f t="shared" si="866"/>
        <v>0.16335</v>
      </c>
      <c r="Y6939" s="55">
        <f t="shared" si="867"/>
        <v>2.6050000000000004</v>
      </c>
      <c r="Z6939" s="54">
        <f t="shared" si="868"/>
        <v>0.47842056932966032</v>
      </c>
      <c r="AA6939" s="49" t="str">
        <f t="shared" ca="1" si="869"/>
        <v>Y</v>
      </c>
      <c r="AB6939" s="49">
        <f t="shared" ca="1" si="870"/>
        <v>6</v>
      </c>
      <c r="AC6939" s="49" t="str">
        <f t="shared" ca="1" si="871"/>
        <v>Y</v>
      </c>
    </row>
    <row r="6940" spans="1:29" x14ac:dyDescent="0.25">
      <c r="A6940">
        <v>5237</v>
      </c>
      <c r="B6940" s="9">
        <v>43211</v>
      </c>
      <c r="C6940" s="50" t="str">
        <f t="shared" si="864"/>
        <v>N</v>
      </c>
      <c r="D6940" s="52">
        <f>_xlfn.XLOOKUP(B6940,Cal_Date!B:B,Cal_Date!A:A,0)</f>
        <v>3</v>
      </c>
      <c r="E6940">
        <v>2018</v>
      </c>
      <c r="F6940" t="s">
        <v>126</v>
      </c>
      <c r="G6940" t="s">
        <v>130</v>
      </c>
      <c r="H6940" t="s">
        <v>11</v>
      </c>
      <c r="I6940" t="s">
        <v>13</v>
      </c>
      <c r="J6940" t="s">
        <v>15</v>
      </c>
      <c r="K6940" t="s">
        <v>42</v>
      </c>
      <c r="L6940">
        <v>1</v>
      </c>
      <c r="M6940">
        <v>1002</v>
      </c>
      <c r="O6940" t="s">
        <v>28</v>
      </c>
      <c r="R6940" t="s">
        <v>44</v>
      </c>
      <c r="S6940" s="49" t="str">
        <f t="shared" si="865"/>
        <v>Card</v>
      </c>
      <c r="T6940" s="3">
        <v>0.03</v>
      </c>
      <c r="U6940" s="2">
        <v>2.6500000000000004</v>
      </c>
      <c r="V6940" s="2">
        <v>1.42</v>
      </c>
      <c r="W6940" s="54">
        <f>_xlfn.XLOOKUP(M6940,Market!A:A,Market!F:F,0)</f>
        <v>0.06</v>
      </c>
      <c r="X6940" s="55">
        <f t="shared" si="866"/>
        <v>7.9500000000000001E-2</v>
      </c>
      <c r="Y6940" s="55">
        <f t="shared" si="867"/>
        <v>1.2300000000000004</v>
      </c>
      <c r="Z6940" s="54">
        <f t="shared" si="868"/>
        <v>0.46415094339622653</v>
      </c>
      <c r="AA6940" s="49" t="str">
        <f t="shared" ca="1" si="869"/>
        <v>Y</v>
      </c>
      <c r="AB6940" s="49">
        <f t="shared" ca="1" si="870"/>
        <v>6</v>
      </c>
      <c r="AC6940" s="49" t="str">
        <f t="shared" ca="1" si="871"/>
        <v>Y</v>
      </c>
    </row>
    <row r="6941" spans="1:29" x14ac:dyDescent="0.25">
      <c r="A6941">
        <v>5238</v>
      </c>
      <c r="B6941" s="9">
        <v>43211</v>
      </c>
      <c r="C6941" s="50" t="str">
        <f t="shared" si="864"/>
        <v>N</v>
      </c>
      <c r="D6941" s="52">
        <f>_xlfn.XLOOKUP(B6941,Cal_Date!B:B,Cal_Date!A:A,0)</f>
        <v>3</v>
      </c>
      <c r="E6941">
        <v>2018</v>
      </c>
      <c r="F6941" t="s">
        <v>126</v>
      </c>
      <c r="G6941" t="s">
        <v>130</v>
      </c>
      <c r="H6941" t="s">
        <v>14</v>
      </c>
      <c r="I6941" t="s">
        <v>13</v>
      </c>
      <c r="J6941" t="s">
        <v>15</v>
      </c>
      <c r="K6941" t="s">
        <v>43</v>
      </c>
      <c r="L6941">
        <v>1</v>
      </c>
      <c r="M6941">
        <v>1004</v>
      </c>
      <c r="O6941" t="s">
        <v>28</v>
      </c>
      <c r="R6941" t="s">
        <v>44</v>
      </c>
      <c r="S6941" s="49" t="str">
        <f t="shared" si="865"/>
        <v>Card</v>
      </c>
      <c r="T6941" s="3">
        <v>0.03</v>
      </c>
      <c r="U6941" s="2">
        <v>5.3000000000000007</v>
      </c>
      <c r="V6941" s="2">
        <v>2.2400000000000002</v>
      </c>
      <c r="W6941" s="54">
        <f>_xlfn.XLOOKUP(M6941,Market!A:A,Market!F:F,0)</f>
        <v>0.06</v>
      </c>
      <c r="X6941" s="55">
        <f t="shared" si="866"/>
        <v>0.159</v>
      </c>
      <c r="Y6941" s="55">
        <f t="shared" si="867"/>
        <v>3.0600000000000005</v>
      </c>
      <c r="Z6941" s="54">
        <f t="shared" si="868"/>
        <v>0.57735849056603772</v>
      </c>
      <c r="AA6941" s="49" t="str">
        <f t="shared" ca="1" si="869"/>
        <v>Y</v>
      </c>
      <c r="AB6941" s="49">
        <f t="shared" ca="1" si="870"/>
        <v>6</v>
      </c>
      <c r="AC6941" s="49" t="str">
        <f t="shared" ca="1" si="871"/>
        <v>Y</v>
      </c>
    </row>
    <row r="6942" spans="1:29" x14ac:dyDescent="0.25">
      <c r="A6942">
        <v>5239</v>
      </c>
      <c r="B6942" s="9">
        <v>43211</v>
      </c>
      <c r="C6942" s="50" t="str">
        <f t="shared" si="864"/>
        <v>N</v>
      </c>
      <c r="D6942" s="52">
        <f>_xlfn.XLOOKUP(B6942,Cal_Date!B:B,Cal_Date!A:A,0)</f>
        <v>3</v>
      </c>
      <c r="E6942">
        <v>2018</v>
      </c>
      <c r="F6942" t="s">
        <v>126</v>
      </c>
      <c r="G6942" t="s">
        <v>130</v>
      </c>
      <c r="H6942" t="s">
        <v>48</v>
      </c>
      <c r="I6942" t="s">
        <v>18</v>
      </c>
      <c r="J6942" t="s">
        <v>10</v>
      </c>
      <c r="K6942" t="s">
        <v>43</v>
      </c>
      <c r="L6942">
        <v>1</v>
      </c>
      <c r="M6942">
        <v>1005</v>
      </c>
      <c r="O6942" t="s">
        <v>25</v>
      </c>
      <c r="R6942" t="s">
        <v>44</v>
      </c>
      <c r="S6942" s="49" t="str">
        <f t="shared" si="865"/>
        <v>Card</v>
      </c>
      <c r="T6942" s="3">
        <v>0.03</v>
      </c>
      <c r="U6942" s="2">
        <v>7.6229999999999993</v>
      </c>
      <c r="V6942" s="2">
        <v>1.46</v>
      </c>
      <c r="W6942" s="54">
        <f>_xlfn.XLOOKUP(M6942,Market!A:A,Market!F:F,0)</f>
        <v>8.8999999999999996E-2</v>
      </c>
      <c r="X6942" s="55">
        <f t="shared" si="866"/>
        <v>0.22868999999999998</v>
      </c>
      <c r="Y6942" s="55">
        <f t="shared" si="867"/>
        <v>6.1629999999999994</v>
      </c>
      <c r="Z6942" s="54">
        <f t="shared" si="868"/>
        <v>0.80847435392889933</v>
      </c>
      <c r="AA6942" s="49" t="str">
        <f t="shared" ca="1" si="869"/>
        <v>Y</v>
      </c>
      <c r="AB6942" s="49">
        <f t="shared" ca="1" si="870"/>
        <v>6</v>
      </c>
      <c r="AC6942" s="49" t="str">
        <f t="shared" ca="1" si="871"/>
        <v>Y</v>
      </c>
    </row>
    <row r="6943" spans="1:29" x14ac:dyDescent="0.25">
      <c r="A6943">
        <v>5240</v>
      </c>
      <c r="B6943" s="9">
        <v>43211</v>
      </c>
      <c r="C6943" s="50" t="str">
        <f t="shared" si="864"/>
        <v>N</v>
      </c>
      <c r="D6943" s="52">
        <f>_xlfn.XLOOKUP(B6943,Cal_Date!B:B,Cal_Date!A:A,0)</f>
        <v>3</v>
      </c>
      <c r="E6943">
        <v>2018</v>
      </c>
      <c r="F6943" t="s">
        <v>126</v>
      </c>
      <c r="G6943" t="s">
        <v>130</v>
      </c>
      <c r="H6943" t="s">
        <v>48</v>
      </c>
      <c r="I6943" t="s">
        <v>18</v>
      </c>
      <c r="J6943" t="s">
        <v>10</v>
      </c>
      <c r="K6943" t="s">
        <v>43</v>
      </c>
      <c r="L6943">
        <v>1</v>
      </c>
      <c r="M6943">
        <v>1001</v>
      </c>
      <c r="O6943" t="s">
        <v>25</v>
      </c>
      <c r="R6943" t="s">
        <v>44</v>
      </c>
      <c r="S6943" s="49" t="str">
        <f t="shared" si="865"/>
        <v>Card</v>
      </c>
      <c r="T6943" s="3">
        <v>0.03</v>
      </c>
      <c r="U6943" s="2">
        <v>7.42</v>
      </c>
      <c r="V6943" s="2">
        <v>1.46</v>
      </c>
      <c r="W6943" s="54">
        <f>_xlfn.XLOOKUP(M6943,Market!A:A,Market!F:F,0)</f>
        <v>0.06</v>
      </c>
      <c r="X6943" s="55">
        <f t="shared" si="866"/>
        <v>0.22259999999999999</v>
      </c>
      <c r="Y6943" s="55">
        <f t="shared" si="867"/>
        <v>5.96</v>
      </c>
      <c r="Z6943" s="54">
        <f t="shared" si="868"/>
        <v>0.80323450134770891</v>
      </c>
      <c r="AA6943" s="49" t="str">
        <f t="shared" ca="1" si="869"/>
        <v>Y</v>
      </c>
      <c r="AB6943" s="49">
        <f t="shared" ca="1" si="870"/>
        <v>6</v>
      </c>
      <c r="AC6943" s="49" t="str">
        <f t="shared" ca="1" si="871"/>
        <v>Y</v>
      </c>
    </row>
    <row r="6944" spans="1:29" x14ac:dyDescent="0.25">
      <c r="A6944">
        <v>5241</v>
      </c>
      <c r="B6944" s="9">
        <v>43211</v>
      </c>
      <c r="C6944" s="50" t="str">
        <f t="shared" si="864"/>
        <v>N</v>
      </c>
      <c r="D6944" s="52">
        <f>_xlfn.XLOOKUP(B6944,Cal_Date!B:B,Cal_Date!A:A,0)</f>
        <v>3</v>
      </c>
      <c r="E6944">
        <v>2018</v>
      </c>
      <c r="F6944" t="s">
        <v>126</v>
      </c>
      <c r="G6944" t="s">
        <v>130</v>
      </c>
      <c r="H6944" t="s">
        <v>48</v>
      </c>
      <c r="I6944" t="s">
        <v>18</v>
      </c>
      <c r="J6944" t="s">
        <v>10</v>
      </c>
      <c r="K6944" t="s">
        <v>43</v>
      </c>
      <c r="L6944">
        <v>1</v>
      </c>
      <c r="M6944">
        <v>1010</v>
      </c>
      <c r="O6944" t="s">
        <v>25</v>
      </c>
      <c r="R6944" t="s">
        <v>44</v>
      </c>
      <c r="S6944" s="49" t="str">
        <f t="shared" si="865"/>
        <v>Card</v>
      </c>
      <c r="T6944" s="3">
        <v>0.03</v>
      </c>
      <c r="U6944" s="2">
        <v>7.5600000000000005</v>
      </c>
      <c r="V6944" s="2">
        <v>1.46</v>
      </c>
      <c r="W6944" s="54">
        <f>_xlfn.XLOOKUP(M6944,Market!A:A,Market!F:F,0)</f>
        <v>0.08</v>
      </c>
      <c r="X6944" s="55">
        <f t="shared" si="866"/>
        <v>0.2268</v>
      </c>
      <c r="Y6944" s="55">
        <f t="shared" si="867"/>
        <v>6.1000000000000005</v>
      </c>
      <c r="Z6944" s="54">
        <f t="shared" si="868"/>
        <v>0.80687830687830686</v>
      </c>
      <c r="AA6944" s="49" t="str">
        <f t="shared" ca="1" si="869"/>
        <v>Y</v>
      </c>
      <c r="AB6944" s="49">
        <f t="shared" ca="1" si="870"/>
        <v>6</v>
      </c>
      <c r="AC6944" s="49" t="str">
        <f t="shared" ca="1" si="871"/>
        <v>Y</v>
      </c>
    </row>
    <row r="6945" spans="1:29" x14ac:dyDescent="0.25">
      <c r="A6945">
        <v>5242</v>
      </c>
      <c r="B6945" s="9">
        <v>43211</v>
      </c>
      <c r="C6945" s="50" t="str">
        <f t="shared" si="864"/>
        <v>N</v>
      </c>
      <c r="D6945" s="52">
        <f>_xlfn.XLOOKUP(B6945,Cal_Date!B:B,Cal_Date!A:A,0)</f>
        <v>3</v>
      </c>
      <c r="E6945">
        <v>2018</v>
      </c>
      <c r="F6945" t="s">
        <v>126</v>
      </c>
      <c r="G6945" t="s">
        <v>130</v>
      </c>
      <c r="H6945" t="s">
        <v>11</v>
      </c>
      <c r="I6945" t="s">
        <v>11</v>
      </c>
      <c r="J6945" t="s">
        <v>15</v>
      </c>
      <c r="K6945" t="s">
        <v>42</v>
      </c>
      <c r="L6945">
        <v>2</v>
      </c>
      <c r="M6945">
        <v>1011</v>
      </c>
      <c r="O6945" t="s">
        <v>25</v>
      </c>
      <c r="R6945" t="s">
        <v>44</v>
      </c>
      <c r="S6945" s="49" t="str">
        <f t="shared" si="865"/>
        <v>Card</v>
      </c>
      <c r="T6945" s="3">
        <v>0.03</v>
      </c>
      <c r="U6945" s="2">
        <v>5.3000000000000007</v>
      </c>
      <c r="V6945" s="2">
        <v>1.74</v>
      </c>
      <c r="W6945" s="54">
        <f>_xlfn.XLOOKUP(M6945,Market!A:A,Market!F:F,0)</f>
        <v>0.06</v>
      </c>
      <c r="X6945" s="55">
        <f t="shared" si="866"/>
        <v>0.159</v>
      </c>
      <c r="Y6945" s="55">
        <f t="shared" si="867"/>
        <v>3.5600000000000005</v>
      </c>
      <c r="Z6945" s="54">
        <f t="shared" si="868"/>
        <v>0.67169811320754713</v>
      </c>
      <c r="AA6945" s="49" t="str">
        <f t="shared" ca="1" si="869"/>
        <v>Y</v>
      </c>
      <c r="AB6945" s="49">
        <f t="shared" ca="1" si="870"/>
        <v>6</v>
      </c>
      <c r="AC6945" s="49" t="str">
        <f t="shared" ca="1" si="871"/>
        <v>Y</v>
      </c>
    </row>
    <row r="6946" spans="1:29" x14ac:dyDescent="0.25">
      <c r="A6946">
        <v>5243</v>
      </c>
      <c r="B6946" s="9">
        <v>43211</v>
      </c>
      <c r="C6946" s="50" t="str">
        <f t="shared" si="864"/>
        <v>N</v>
      </c>
      <c r="D6946" s="52">
        <f>_xlfn.XLOOKUP(B6946,Cal_Date!B:B,Cal_Date!A:A,0)</f>
        <v>3</v>
      </c>
      <c r="E6946">
        <v>2018</v>
      </c>
      <c r="F6946" t="s">
        <v>126</v>
      </c>
      <c r="G6946" t="s">
        <v>130</v>
      </c>
      <c r="H6946" t="s">
        <v>48</v>
      </c>
      <c r="I6946" t="s">
        <v>18</v>
      </c>
      <c r="J6946" t="s">
        <v>10</v>
      </c>
      <c r="K6946" t="s">
        <v>43</v>
      </c>
      <c r="L6946">
        <v>2</v>
      </c>
      <c r="M6946">
        <v>1011</v>
      </c>
      <c r="O6946" t="s">
        <v>25</v>
      </c>
      <c r="R6946" t="s">
        <v>44</v>
      </c>
      <c r="S6946" s="49" t="str">
        <f t="shared" si="865"/>
        <v>Card</v>
      </c>
      <c r="T6946" s="3">
        <v>0.03</v>
      </c>
      <c r="U6946" s="2">
        <v>14.84</v>
      </c>
      <c r="V6946" s="2">
        <v>2.92</v>
      </c>
      <c r="W6946" s="54">
        <f>_xlfn.XLOOKUP(M6946,Market!A:A,Market!F:F,0)</f>
        <v>0.06</v>
      </c>
      <c r="X6946" s="55">
        <f t="shared" si="866"/>
        <v>0.44519999999999998</v>
      </c>
      <c r="Y6946" s="55">
        <f t="shared" si="867"/>
        <v>11.92</v>
      </c>
      <c r="Z6946" s="54">
        <f t="shared" si="868"/>
        <v>0.80323450134770891</v>
      </c>
      <c r="AA6946" s="49" t="str">
        <f t="shared" ca="1" si="869"/>
        <v>Y</v>
      </c>
      <c r="AB6946" s="49">
        <f t="shared" ca="1" si="870"/>
        <v>6</v>
      </c>
      <c r="AC6946" s="49" t="str">
        <f t="shared" ca="1" si="871"/>
        <v>Y</v>
      </c>
    </row>
    <row r="6947" spans="1:29" x14ac:dyDescent="0.25">
      <c r="A6947">
        <v>5244</v>
      </c>
      <c r="B6947" s="9">
        <v>43211</v>
      </c>
      <c r="C6947" s="50" t="str">
        <f t="shared" si="864"/>
        <v>N</v>
      </c>
      <c r="D6947" s="52">
        <f>_xlfn.XLOOKUP(B6947,Cal_Date!B:B,Cal_Date!A:A,0)</f>
        <v>3</v>
      </c>
      <c r="E6947">
        <v>2018</v>
      </c>
      <c r="F6947" t="s">
        <v>126</v>
      </c>
      <c r="G6947" t="s">
        <v>130</v>
      </c>
      <c r="H6947" t="s">
        <v>14</v>
      </c>
      <c r="I6947" t="s">
        <v>13</v>
      </c>
      <c r="J6947" t="s">
        <v>15</v>
      </c>
      <c r="K6947" t="s">
        <v>43</v>
      </c>
      <c r="L6947">
        <v>1</v>
      </c>
      <c r="M6947">
        <v>1001</v>
      </c>
      <c r="O6947" t="s">
        <v>25</v>
      </c>
      <c r="R6947" t="s">
        <v>44</v>
      </c>
      <c r="S6947" s="49" t="str">
        <f t="shared" si="865"/>
        <v>Card</v>
      </c>
      <c r="T6947" s="3">
        <v>0.03</v>
      </c>
      <c r="U6947" s="2">
        <v>5.3000000000000007</v>
      </c>
      <c r="V6947" s="2">
        <v>2.12</v>
      </c>
      <c r="W6947" s="54">
        <f>_xlfn.XLOOKUP(M6947,Market!A:A,Market!F:F,0)</f>
        <v>0.06</v>
      </c>
      <c r="X6947" s="55">
        <f t="shared" si="866"/>
        <v>0.159</v>
      </c>
      <c r="Y6947" s="55">
        <f t="shared" si="867"/>
        <v>3.1800000000000006</v>
      </c>
      <c r="Z6947" s="54">
        <f t="shared" si="868"/>
        <v>0.60000000000000009</v>
      </c>
      <c r="AA6947" s="49" t="str">
        <f t="shared" ca="1" si="869"/>
        <v>Y</v>
      </c>
      <c r="AB6947" s="49">
        <f t="shared" ca="1" si="870"/>
        <v>6</v>
      </c>
      <c r="AC6947" s="49" t="str">
        <f t="shared" ca="1" si="871"/>
        <v>Y</v>
      </c>
    </row>
    <row r="6948" spans="1:29" x14ac:dyDescent="0.25">
      <c r="A6948">
        <v>5245</v>
      </c>
      <c r="B6948" s="9">
        <v>43212</v>
      </c>
      <c r="C6948" s="50" t="str">
        <f t="shared" si="864"/>
        <v>N</v>
      </c>
      <c r="D6948" s="52">
        <f>_xlfn.XLOOKUP(B6948,Cal_Date!B:B,Cal_Date!A:A,0)</f>
        <v>4</v>
      </c>
      <c r="E6948">
        <v>2018</v>
      </c>
      <c r="F6948" t="s">
        <v>127</v>
      </c>
      <c r="G6948" t="s">
        <v>130</v>
      </c>
      <c r="H6948" t="s">
        <v>48</v>
      </c>
      <c r="I6948" t="s">
        <v>18</v>
      </c>
      <c r="J6948" t="s">
        <v>10</v>
      </c>
      <c r="K6948" t="s">
        <v>43</v>
      </c>
      <c r="L6948">
        <v>1</v>
      </c>
      <c r="M6948">
        <v>1003</v>
      </c>
      <c r="O6948" t="s">
        <v>25</v>
      </c>
      <c r="R6948" t="s">
        <v>44</v>
      </c>
      <c r="S6948" s="49" t="str">
        <f t="shared" si="865"/>
        <v>Card</v>
      </c>
      <c r="T6948" s="3">
        <v>0.03</v>
      </c>
      <c r="U6948" s="2">
        <v>7.42</v>
      </c>
      <c r="V6948" s="2">
        <v>1.46</v>
      </c>
      <c r="W6948" s="54">
        <f>_xlfn.XLOOKUP(M6948,Market!A:A,Market!F:F,0)</f>
        <v>0.06</v>
      </c>
      <c r="X6948" s="55">
        <f t="shared" si="866"/>
        <v>0.22259999999999999</v>
      </c>
      <c r="Y6948" s="55">
        <f t="shared" si="867"/>
        <v>5.96</v>
      </c>
      <c r="Z6948" s="54">
        <f t="shared" si="868"/>
        <v>0.80323450134770891</v>
      </c>
      <c r="AA6948" s="49" t="str">
        <f t="shared" ca="1" si="869"/>
        <v>Y</v>
      </c>
      <c r="AB6948" s="49">
        <f t="shared" ca="1" si="870"/>
        <v>6</v>
      </c>
      <c r="AC6948" s="49" t="str">
        <f t="shared" ca="1" si="871"/>
        <v>Y</v>
      </c>
    </row>
    <row r="6949" spans="1:29" x14ac:dyDescent="0.25">
      <c r="A6949">
        <v>5246</v>
      </c>
      <c r="B6949" s="9">
        <v>43212</v>
      </c>
      <c r="C6949" s="50" t="str">
        <f t="shared" si="864"/>
        <v>N</v>
      </c>
      <c r="D6949" s="52">
        <f>_xlfn.XLOOKUP(B6949,Cal_Date!B:B,Cal_Date!A:A,0)</f>
        <v>4</v>
      </c>
      <c r="E6949">
        <v>2018</v>
      </c>
      <c r="F6949" t="s">
        <v>127</v>
      </c>
      <c r="G6949" t="s">
        <v>130</v>
      </c>
      <c r="H6949" t="s">
        <v>11</v>
      </c>
      <c r="I6949" t="s">
        <v>11</v>
      </c>
      <c r="J6949" t="s">
        <v>15</v>
      </c>
      <c r="K6949" t="s">
        <v>42</v>
      </c>
      <c r="L6949">
        <v>1</v>
      </c>
      <c r="M6949">
        <v>1005</v>
      </c>
      <c r="O6949" t="s">
        <v>25</v>
      </c>
      <c r="R6949" t="s">
        <v>44</v>
      </c>
      <c r="S6949" s="49" t="str">
        <f t="shared" si="865"/>
        <v>Card</v>
      </c>
      <c r="T6949" s="3">
        <v>0.03</v>
      </c>
      <c r="U6949" s="2">
        <v>2.7225000000000001</v>
      </c>
      <c r="V6949" s="2">
        <v>0.87</v>
      </c>
      <c r="W6949" s="54">
        <f>_xlfn.XLOOKUP(M6949,Market!A:A,Market!F:F,0)</f>
        <v>8.8999999999999996E-2</v>
      </c>
      <c r="X6949" s="55">
        <f t="shared" si="866"/>
        <v>8.1674999999999998E-2</v>
      </c>
      <c r="Y6949" s="55">
        <f t="shared" si="867"/>
        <v>1.8525</v>
      </c>
      <c r="Z6949" s="54">
        <f t="shared" si="868"/>
        <v>0.68044077134986225</v>
      </c>
      <c r="AA6949" s="49" t="str">
        <f t="shared" ca="1" si="869"/>
        <v>Y</v>
      </c>
      <c r="AB6949" s="49">
        <f t="shared" ca="1" si="870"/>
        <v>6</v>
      </c>
      <c r="AC6949" s="49" t="str">
        <f t="shared" ca="1" si="871"/>
        <v>Y</v>
      </c>
    </row>
    <row r="6950" spans="1:29" x14ac:dyDescent="0.25">
      <c r="A6950">
        <v>5247</v>
      </c>
      <c r="B6950" s="9">
        <v>43212</v>
      </c>
      <c r="C6950" s="50" t="str">
        <f t="shared" si="864"/>
        <v>N</v>
      </c>
      <c r="D6950" s="52">
        <f>_xlfn.XLOOKUP(B6950,Cal_Date!B:B,Cal_Date!A:A,0)</f>
        <v>4</v>
      </c>
      <c r="E6950">
        <v>2018</v>
      </c>
      <c r="F6950" t="s">
        <v>127</v>
      </c>
      <c r="G6950" t="s">
        <v>130</v>
      </c>
      <c r="H6950" t="s">
        <v>11</v>
      </c>
      <c r="I6950" t="s">
        <v>11</v>
      </c>
      <c r="J6950" t="s">
        <v>15</v>
      </c>
      <c r="K6950" t="s">
        <v>42</v>
      </c>
      <c r="L6950">
        <v>2</v>
      </c>
      <c r="M6950">
        <v>1005</v>
      </c>
      <c r="O6950" t="s">
        <v>25</v>
      </c>
      <c r="R6950" t="s">
        <v>44</v>
      </c>
      <c r="S6950" s="49" t="str">
        <f t="shared" si="865"/>
        <v>Card</v>
      </c>
      <c r="T6950" s="3">
        <v>0.03</v>
      </c>
      <c r="U6950" s="2">
        <v>5.4450000000000003</v>
      </c>
      <c r="V6950" s="2">
        <v>1.74</v>
      </c>
      <c r="W6950" s="54">
        <f>_xlfn.XLOOKUP(M6950,Market!A:A,Market!F:F,0)</f>
        <v>8.8999999999999996E-2</v>
      </c>
      <c r="X6950" s="55">
        <f t="shared" si="866"/>
        <v>0.16335</v>
      </c>
      <c r="Y6950" s="55">
        <f t="shared" si="867"/>
        <v>3.7050000000000001</v>
      </c>
      <c r="Z6950" s="54">
        <f t="shared" si="868"/>
        <v>0.68044077134986225</v>
      </c>
      <c r="AA6950" s="49" t="str">
        <f t="shared" ca="1" si="869"/>
        <v>Y</v>
      </c>
      <c r="AB6950" s="49">
        <f t="shared" ca="1" si="870"/>
        <v>6</v>
      </c>
      <c r="AC6950" s="49" t="str">
        <f t="shared" ca="1" si="871"/>
        <v>Y</v>
      </c>
    </row>
    <row r="6951" spans="1:29" x14ac:dyDescent="0.25">
      <c r="A6951">
        <v>5248</v>
      </c>
      <c r="B6951" s="9">
        <v>43212</v>
      </c>
      <c r="C6951" s="50" t="str">
        <f t="shared" si="864"/>
        <v>N</v>
      </c>
      <c r="D6951" s="52">
        <f>_xlfn.XLOOKUP(B6951,Cal_Date!B:B,Cal_Date!A:A,0)</f>
        <v>4</v>
      </c>
      <c r="E6951">
        <v>2018</v>
      </c>
      <c r="F6951" t="s">
        <v>127</v>
      </c>
      <c r="G6951" t="s">
        <v>130</v>
      </c>
      <c r="H6951" t="s">
        <v>48</v>
      </c>
      <c r="I6951" t="s">
        <v>18</v>
      </c>
      <c r="J6951" t="s">
        <v>10</v>
      </c>
      <c r="K6951" t="s">
        <v>43</v>
      </c>
      <c r="L6951">
        <v>1</v>
      </c>
      <c r="M6951">
        <v>1006</v>
      </c>
      <c r="O6951" t="s">
        <v>28</v>
      </c>
      <c r="R6951" t="s">
        <v>44</v>
      </c>
      <c r="S6951" s="49" t="str">
        <f t="shared" si="865"/>
        <v>Card</v>
      </c>
      <c r="T6951" s="3">
        <v>0.03</v>
      </c>
      <c r="U6951" s="2">
        <v>7.6229999999999993</v>
      </c>
      <c r="V6951" s="2">
        <v>1.46</v>
      </c>
      <c r="W6951" s="54">
        <f>_xlfn.XLOOKUP(M6951,Market!A:A,Market!F:F,0)</f>
        <v>8.8999999999999996E-2</v>
      </c>
      <c r="X6951" s="55">
        <f t="shared" si="866"/>
        <v>0.22868999999999998</v>
      </c>
      <c r="Y6951" s="55">
        <f t="shared" si="867"/>
        <v>6.1629999999999994</v>
      </c>
      <c r="Z6951" s="54">
        <f t="shared" si="868"/>
        <v>0.80847435392889933</v>
      </c>
      <c r="AA6951" s="49" t="str">
        <f t="shared" ca="1" si="869"/>
        <v>Y</v>
      </c>
      <c r="AB6951" s="49">
        <f t="shared" ca="1" si="870"/>
        <v>6</v>
      </c>
      <c r="AC6951" s="49" t="str">
        <f t="shared" ca="1" si="871"/>
        <v>Y</v>
      </c>
    </row>
    <row r="6952" spans="1:29" x14ac:dyDescent="0.25">
      <c r="A6952">
        <v>5249</v>
      </c>
      <c r="B6952" s="9">
        <v>43212</v>
      </c>
      <c r="C6952" s="50" t="str">
        <f t="shared" si="864"/>
        <v>N</v>
      </c>
      <c r="D6952" s="52">
        <f>_xlfn.XLOOKUP(B6952,Cal_Date!B:B,Cal_Date!A:A,0)</f>
        <v>4</v>
      </c>
      <c r="E6952">
        <v>2018</v>
      </c>
      <c r="F6952" t="s">
        <v>127</v>
      </c>
      <c r="G6952" t="s">
        <v>130</v>
      </c>
      <c r="H6952" t="s">
        <v>11</v>
      </c>
      <c r="I6952" t="s">
        <v>11</v>
      </c>
      <c r="J6952" t="s">
        <v>15</v>
      </c>
      <c r="K6952" t="s">
        <v>42</v>
      </c>
      <c r="L6952">
        <v>2</v>
      </c>
      <c r="M6952">
        <v>1002</v>
      </c>
      <c r="O6952" t="s">
        <v>28</v>
      </c>
      <c r="R6952" t="s">
        <v>44</v>
      </c>
      <c r="S6952" s="49" t="str">
        <f t="shared" si="865"/>
        <v>Card</v>
      </c>
      <c r="T6952" s="3">
        <v>0.03</v>
      </c>
      <c r="U6952" s="2">
        <v>5.3000000000000007</v>
      </c>
      <c r="V6952" s="2">
        <v>1.74</v>
      </c>
      <c r="W6952" s="54">
        <f>_xlfn.XLOOKUP(M6952,Market!A:A,Market!F:F,0)</f>
        <v>0.06</v>
      </c>
      <c r="X6952" s="55">
        <f t="shared" si="866"/>
        <v>0.159</v>
      </c>
      <c r="Y6952" s="55">
        <f t="shared" si="867"/>
        <v>3.5600000000000005</v>
      </c>
      <c r="Z6952" s="54">
        <f t="shared" si="868"/>
        <v>0.67169811320754713</v>
      </c>
      <c r="AA6952" s="49" t="str">
        <f t="shared" ca="1" si="869"/>
        <v>Y</v>
      </c>
      <c r="AB6952" s="49">
        <f t="shared" ca="1" si="870"/>
        <v>6</v>
      </c>
      <c r="AC6952" s="49" t="str">
        <f t="shared" ca="1" si="871"/>
        <v>Y</v>
      </c>
    </row>
    <row r="6953" spans="1:29" x14ac:dyDescent="0.25">
      <c r="A6953">
        <v>5250</v>
      </c>
      <c r="B6953" s="9">
        <v>43212</v>
      </c>
      <c r="C6953" s="50" t="str">
        <f t="shared" si="864"/>
        <v>N</v>
      </c>
      <c r="D6953" s="52">
        <f>_xlfn.XLOOKUP(B6953,Cal_Date!B:B,Cal_Date!A:A,0)</f>
        <v>4</v>
      </c>
      <c r="E6953">
        <v>2018</v>
      </c>
      <c r="F6953" t="s">
        <v>127</v>
      </c>
      <c r="G6953" t="s">
        <v>130</v>
      </c>
      <c r="H6953" t="s">
        <v>14</v>
      </c>
      <c r="I6953" t="s">
        <v>18</v>
      </c>
      <c r="J6953" t="s">
        <v>15</v>
      </c>
      <c r="K6953" t="s">
        <v>43</v>
      </c>
      <c r="L6953">
        <v>1</v>
      </c>
      <c r="M6953">
        <v>1001</v>
      </c>
      <c r="O6953" t="s">
        <v>25</v>
      </c>
      <c r="R6953" t="s">
        <v>44</v>
      </c>
      <c r="S6953" s="49" t="str">
        <f t="shared" si="865"/>
        <v>Card</v>
      </c>
      <c r="T6953" s="3">
        <v>0.03</v>
      </c>
      <c r="U6953" s="2">
        <v>5.3000000000000007</v>
      </c>
      <c r="V6953" s="2">
        <v>2.2200000000000002</v>
      </c>
      <c r="W6953" s="54">
        <f>_xlfn.XLOOKUP(M6953,Market!A:A,Market!F:F,0)</f>
        <v>0.06</v>
      </c>
      <c r="X6953" s="55">
        <f t="shared" si="866"/>
        <v>0.159</v>
      </c>
      <c r="Y6953" s="55">
        <f t="shared" si="867"/>
        <v>3.0800000000000005</v>
      </c>
      <c r="Z6953" s="54">
        <f t="shared" si="868"/>
        <v>0.5811320754716981</v>
      </c>
      <c r="AA6953" s="49" t="str">
        <f t="shared" ca="1" si="869"/>
        <v>Y</v>
      </c>
      <c r="AB6953" s="49">
        <f t="shared" ca="1" si="870"/>
        <v>6</v>
      </c>
      <c r="AC6953" s="49" t="str">
        <f t="shared" ca="1" si="871"/>
        <v>Y</v>
      </c>
    </row>
    <row r="6954" spans="1:29" x14ac:dyDescent="0.25">
      <c r="A6954">
        <v>5251</v>
      </c>
      <c r="B6954" s="9">
        <v>43212</v>
      </c>
      <c r="C6954" s="50" t="str">
        <f t="shared" si="864"/>
        <v>N</v>
      </c>
      <c r="D6954" s="52">
        <f>_xlfn.XLOOKUP(B6954,Cal_Date!B:B,Cal_Date!A:A,0)</f>
        <v>4</v>
      </c>
      <c r="E6954">
        <v>2018</v>
      </c>
      <c r="F6954" t="s">
        <v>127</v>
      </c>
      <c r="G6954" t="s">
        <v>130</v>
      </c>
      <c r="H6954" t="s">
        <v>11</v>
      </c>
      <c r="I6954" t="s">
        <v>11</v>
      </c>
      <c r="J6954" t="s">
        <v>15</v>
      </c>
      <c r="K6954" t="s">
        <v>42</v>
      </c>
      <c r="L6954">
        <v>2</v>
      </c>
      <c r="M6954">
        <v>1003</v>
      </c>
      <c r="O6954" t="s">
        <v>25</v>
      </c>
      <c r="R6954" t="s">
        <v>44</v>
      </c>
      <c r="S6954" s="49" t="str">
        <f t="shared" si="865"/>
        <v>Card</v>
      </c>
      <c r="T6954" s="3">
        <v>0.03</v>
      </c>
      <c r="U6954" s="2">
        <v>5.3000000000000007</v>
      </c>
      <c r="V6954" s="2">
        <v>1.74</v>
      </c>
      <c r="W6954" s="54">
        <f>_xlfn.XLOOKUP(M6954,Market!A:A,Market!F:F,0)</f>
        <v>0.06</v>
      </c>
      <c r="X6954" s="55">
        <f t="shared" si="866"/>
        <v>0.159</v>
      </c>
      <c r="Y6954" s="55">
        <f t="shared" si="867"/>
        <v>3.5600000000000005</v>
      </c>
      <c r="Z6954" s="54">
        <f t="shared" si="868"/>
        <v>0.67169811320754713</v>
      </c>
      <c r="AA6954" s="49" t="str">
        <f t="shared" ca="1" si="869"/>
        <v>Y</v>
      </c>
      <c r="AB6954" s="49">
        <f t="shared" ca="1" si="870"/>
        <v>6</v>
      </c>
      <c r="AC6954" s="49" t="str">
        <f t="shared" ca="1" si="871"/>
        <v>Y</v>
      </c>
    </row>
    <row r="6955" spans="1:29" x14ac:dyDescent="0.25">
      <c r="A6955">
        <v>5252</v>
      </c>
      <c r="B6955" s="9">
        <v>43212</v>
      </c>
      <c r="C6955" s="50" t="str">
        <f t="shared" si="864"/>
        <v>N</v>
      </c>
      <c r="D6955" s="52">
        <f>_xlfn.XLOOKUP(B6955,Cal_Date!B:B,Cal_Date!A:A,0)</f>
        <v>4</v>
      </c>
      <c r="E6955">
        <v>2018</v>
      </c>
      <c r="F6955" t="s">
        <v>127</v>
      </c>
      <c r="G6955" t="s">
        <v>130</v>
      </c>
      <c r="H6955" t="s">
        <v>11</v>
      </c>
      <c r="I6955" t="s">
        <v>11</v>
      </c>
      <c r="J6955" t="s">
        <v>15</v>
      </c>
      <c r="K6955" t="s">
        <v>42</v>
      </c>
      <c r="L6955">
        <v>1</v>
      </c>
      <c r="M6955">
        <v>1004</v>
      </c>
      <c r="O6955" t="s">
        <v>28</v>
      </c>
      <c r="R6955" t="s">
        <v>44</v>
      </c>
      <c r="S6955" s="49" t="str">
        <f t="shared" si="865"/>
        <v>Card</v>
      </c>
      <c r="T6955" s="3">
        <v>0.03</v>
      </c>
      <c r="U6955" s="2">
        <v>2.6500000000000004</v>
      </c>
      <c r="V6955" s="2">
        <v>0.87</v>
      </c>
      <c r="W6955" s="54">
        <f>_xlfn.XLOOKUP(M6955,Market!A:A,Market!F:F,0)</f>
        <v>0.06</v>
      </c>
      <c r="X6955" s="55">
        <f t="shared" si="866"/>
        <v>7.9500000000000001E-2</v>
      </c>
      <c r="Y6955" s="55">
        <f t="shared" si="867"/>
        <v>1.7800000000000002</v>
      </c>
      <c r="Z6955" s="54">
        <f t="shared" si="868"/>
        <v>0.67169811320754713</v>
      </c>
      <c r="AA6955" s="49" t="str">
        <f t="shared" ca="1" si="869"/>
        <v>Y</v>
      </c>
      <c r="AB6955" s="49">
        <f t="shared" ca="1" si="870"/>
        <v>6</v>
      </c>
      <c r="AC6955" s="49" t="str">
        <f t="shared" ca="1" si="871"/>
        <v>Y</v>
      </c>
    </row>
    <row r="6956" spans="1:29" x14ac:dyDescent="0.25">
      <c r="A6956">
        <v>5253</v>
      </c>
      <c r="B6956" s="9">
        <v>43212</v>
      </c>
      <c r="C6956" s="50" t="str">
        <f t="shared" si="864"/>
        <v>N</v>
      </c>
      <c r="D6956" s="52">
        <f>_xlfn.XLOOKUP(B6956,Cal_Date!B:B,Cal_Date!A:A,0)</f>
        <v>4</v>
      </c>
      <c r="E6956">
        <v>2018</v>
      </c>
      <c r="F6956" t="s">
        <v>127</v>
      </c>
      <c r="G6956" t="s">
        <v>130</v>
      </c>
      <c r="H6956" t="s">
        <v>11</v>
      </c>
      <c r="I6956" t="s">
        <v>11</v>
      </c>
      <c r="J6956" t="s">
        <v>15</v>
      </c>
      <c r="K6956" t="s">
        <v>42</v>
      </c>
      <c r="L6956">
        <v>1</v>
      </c>
      <c r="M6956">
        <v>1003</v>
      </c>
      <c r="O6956" t="s">
        <v>25</v>
      </c>
      <c r="R6956" t="s">
        <v>44</v>
      </c>
      <c r="S6956" s="49" t="str">
        <f t="shared" si="865"/>
        <v>Card</v>
      </c>
      <c r="T6956" s="3">
        <v>0.03</v>
      </c>
      <c r="U6956" s="2">
        <v>2.6500000000000004</v>
      </c>
      <c r="V6956" s="2">
        <v>0.87</v>
      </c>
      <c r="W6956" s="54">
        <f>_xlfn.XLOOKUP(M6956,Market!A:A,Market!F:F,0)</f>
        <v>0.06</v>
      </c>
      <c r="X6956" s="55">
        <f t="shared" si="866"/>
        <v>7.9500000000000001E-2</v>
      </c>
      <c r="Y6956" s="55">
        <f t="shared" si="867"/>
        <v>1.7800000000000002</v>
      </c>
      <c r="Z6956" s="54">
        <f t="shared" si="868"/>
        <v>0.67169811320754713</v>
      </c>
      <c r="AA6956" s="49" t="str">
        <f t="shared" ca="1" si="869"/>
        <v>Y</v>
      </c>
      <c r="AB6956" s="49">
        <f t="shared" ca="1" si="870"/>
        <v>6</v>
      </c>
      <c r="AC6956" s="49" t="str">
        <f t="shared" ca="1" si="871"/>
        <v>Y</v>
      </c>
    </row>
    <row r="6957" spans="1:29" x14ac:dyDescent="0.25">
      <c r="A6957">
        <v>5254</v>
      </c>
      <c r="B6957" s="9">
        <v>43212</v>
      </c>
      <c r="C6957" s="50" t="str">
        <f t="shared" si="864"/>
        <v>N</v>
      </c>
      <c r="D6957" s="52">
        <f>_xlfn.XLOOKUP(B6957,Cal_Date!B:B,Cal_Date!A:A,0)</f>
        <v>4</v>
      </c>
      <c r="E6957">
        <v>2018</v>
      </c>
      <c r="F6957" t="s">
        <v>127</v>
      </c>
      <c r="G6957" t="s">
        <v>130</v>
      </c>
      <c r="H6957" t="s">
        <v>11</v>
      </c>
      <c r="I6957" t="s">
        <v>11</v>
      </c>
      <c r="J6957" t="s">
        <v>15</v>
      </c>
      <c r="K6957" t="s">
        <v>42</v>
      </c>
      <c r="L6957">
        <v>1</v>
      </c>
      <c r="M6957">
        <v>1005</v>
      </c>
      <c r="O6957" t="s">
        <v>25</v>
      </c>
      <c r="R6957" t="s">
        <v>44</v>
      </c>
      <c r="S6957" s="49" t="str">
        <f t="shared" si="865"/>
        <v>Card</v>
      </c>
      <c r="T6957" s="3">
        <v>0.03</v>
      </c>
      <c r="U6957" s="2">
        <v>2.7225000000000001</v>
      </c>
      <c r="V6957" s="2">
        <v>0.87</v>
      </c>
      <c r="W6957" s="54">
        <f>_xlfn.XLOOKUP(M6957,Market!A:A,Market!F:F,0)</f>
        <v>8.8999999999999996E-2</v>
      </c>
      <c r="X6957" s="55">
        <f t="shared" si="866"/>
        <v>8.1674999999999998E-2</v>
      </c>
      <c r="Y6957" s="55">
        <f t="shared" si="867"/>
        <v>1.8525</v>
      </c>
      <c r="Z6957" s="54">
        <f t="shared" si="868"/>
        <v>0.68044077134986225</v>
      </c>
      <c r="AA6957" s="49" t="str">
        <f t="shared" ca="1" si="869"/>
        <v>Y</v>
      </c>
      <c r="AB6957" s="49">
        <f t="shared" ca="1" si="870"/>
        <v>6</v>
      </c>
      <c r="AC6957" s="49" t="str">
        <f t="shared" ca="1" si="871"/>
        <v>Y</v>
      </c>
    </row>
    <row r="6958" spans="1:29" x14ac:dyDescent="0.25">
      <c r="A6958">
        <v>5255</v>
      </c>
      <c r="B6958" s="9">
        <v>43212</v>
      </c>
      <c r="C6958" s="50" t="str">
        <f t="shared" si="864"/>
        <v>N</v>
      </c>
      <c r="D6958" s="52">
        <f>_xlfn.XLOOKUP(B6958,Cal_Date!B:B,Cal_Date!A:A,0)</f>
        <v>4</v>
      </c>
      <c r="E6958">
        <v>2018</v>
      </c>
      <c r="F6958" t="s">
        <v>127</v>
      </c>
      <c r="G6958" t="s">
        <v>130</v>
      </c>
      <c r="H6958" t="s">
        <v>11</v>
      </c>
      <c r="I6958" t="s">
        <v>11</v>
      </c>
      <c r="J6958" t="s">
        <v>15</v>
      </c>
      <c r="K6958" t="s">
        <v>42</v>
      </c>
      <c r="L6958">
        <v>1</v>
      </c>
      <c r="M6958">
        <v>1007</v>
      </c>
      <c r="O6958" t="s">
        <v>28</v>
      </c>
      <c r="R6958" t="s">
        <v>44</v>
      </c>
      <c r="S6958" s="49" t="str">
        <f t="shared" si="865"/>
        <v>Card</v>
      </c>
      <c r="T6958" s="3">
        <v>0.03</v>
      </c>
      <c r="U6958" s="2">
        <v>2.7225000000000001</v>
      </c>
      <c r="V6958" s="2">
        <v>0.87</v>
      </c>
      <c r="W6958" s="54">
        <f>_xlfn.XLOOKUP(M6958,Market!A:A,Market!F:F,0)</f>
        <v>8.8999999999999996E-2</v>
      </c>
      <c r="X6958" s="55">
        <f t="shared" si="866"/>
        <v>8.1674999999999998E-2</v>
      </c>
      <c r="Y6958" s="55">
        <f t="shared" si="867"/>
        <v>1.8525</v>
      </c>
      <c r="Z6958" s="54">
        <f t="shared" si="868"/>
        <v>0.68044077134986225</v>
      </c>
      <c r="AA6958" s="49" t="str">
        <f t="shared" ca="1" si="869"/>
        <v>Y</v>
      </c>
      <c r="AB6958" s="49">
        <f t="shared" ca="1" si="870"/>
        <v>6</v>
      </c>
      <c r="AC6958" s="49" t="str">
        <f t="shared" ca="1" si="871"/>
        <v>Y</v>
      </c>
    </row>
    <row r="6959" spans="1:29" x14ac:dyDescent="0.25">
      <c r="A6959">
        <v>5256</v>
      </c>
      <c r="B6959" s="9">
        <v>43212</v>
      </c>
      <c r="C6959" s="50" t="str">
        <f t="shared" si="864"/>
        <v>N</v>
      </c>
      <c r="D6959" s="52">
        <f>_xlfn.XLOOKUP(B6959,Cal_Date!B:B,Cal_Date!A:A,0)</f>
        <v>4</v>
      </c>
      <c r="E6959">
        <v>2018</v>
      </c>
      <c r="F6959" t="s">
        <v>127</v>
      </c>
      <c r="G6959" t="s">
        <v>130</v>
      </c>
      <c r="H6959" t="s">
        <v>48</v>
      </c>
      <c r="I6959" t="s">
        <v>18</v>
      </c>
      <c r="J6959" t="s">
        <v>10</v>
      </c>
      <c r="K6959" t="s">
        <v>43</v>
      </c>
      <c r="L6959">
        <v>2</v>
      </c>
      <c r="M6959">
        <v>1009</v>
      </c>
      <c r="O6959" t="s">
        <v>28</v>
      </c>
      <c r="R6959" t="s">
        <v>44</v>
      </c>
      <c r="S6959" s="49" t="str">
        <f t="shared" si="865"/>
        <v>Card</v>
      </c>
      <c r="T6959" s="3">
        <v>0.03</v>
      </c>
      <c r="U6959" s="2">
        <v>15.245999999999999</v>
      </c>
      <c r="V6959" s="2">
        <v>2.92</v>
      </c>
      <c r="W6959" s="54">
        <f>_xlfn.XLOOKUP(M6959,Market!A:A,Market!F:F,0)</f>
        <v>8.8999999999999996E-2</v>
      </c>
      <c r="X6959" s="55">
        <f t="shared" si="866"/>
        <v>0.45737999999999995</v>
      </c>
      <c r="Y6959" s="55">
        <f t="shared" si="867"/>
        <v>12.325999999999999</v>
      </c>
      <c r="Z6959" s="54">
        <f t="shared" si="868"/>
        <v>0.80847435392889933</v>
      </c>
      <c r="AA6959" s="49" t="str">
        <f t="shared" ca="1" si="869"/>
        <v>Y</v>
      </c>
      <c r="AB6959" s="49">
        <f t="shared" ca="1" si="870"/>
        <v>6</v>
      </c>
      <c r="AC6959" s="49" t="str">
        <f t="shared" ca="1" si="871"/>
        <v>Y</v>
      </c>
    </row>
    <row r="6960" spans="1:29" x14ac:dyDescent="0.25">
      <c r="A6960">
        <v>5257</v>
      </c>
      <c r="B6960" s="9">
        <v>43212</v>
      </c>
      <c r="C6960" s="50" t="str">
        <f t="shared" si="864"/>
        <v>N</v>
      </c>
      <c r="D6960" s="52">
        <f>_xlfn.XLOOKUP(B6960,Cal_Date!B:B,Cal_Date!A:A,0)</f>
        <v>4</v>
      </c>
      <c r="E6960">
        <v>2018</v>
      </c>
      <c r="F6960" t="s">
        <v>127</v>
      </c>
      <c r="G6960" t="s">
        <v>130</v>
      </c>
      <c r="H6960" t="s">
        <v>14</v>
      </c>
      <c r="I6960" t="s">
        <v>18</v>
      </c>
      <c r="J6960" t="s">
        <v>15</v>
      </c>
      <c r="K6960" t="s">
        <v>43</v>
      </c>
      <c r="L6960">
        <v>1</v>
      </c>
      <c r="M6960">
        <v>1001</v>
      </c>
      <c r="O6960" t="s">
        <v>25</v>
      </c>
      <c r="R6960" t="s">
        <v>44</v>
      </c>
      <c r="S6960" s="49" t="str">
        <f t="shared" si="865"/>
        <v>Card</v>
      </c>
      <c r="T6960" s="3">
        <v>0.03</v>
      </c>
      <c r="U6960" s="2">
        <v>5.3000000000000007</v>
      </c>
      <c r="V6960" s="2">
        <v>2.2200000000000002</v>
      </c>
      <c r="W6960" s="54">
        <f>_xlfn.XLOOKUP(M6960,Market!A:A,Market!F:F,0)</f>
        <v>0.06</v>
      </c>
      <c r="X6960" s="55">
        <f t="shared" si="866"/>
        <v>0.159</v>
      </c>
      <c r="Y6960" s="55">
        <f t="shared" si="867"/>
        <v>3.0800000000000005</v>
      </c>
      <c r="Z6960" s="54">
        <f t="shared" si="868"/>
        <v>0.5811320754716981</v>
      </c>
      <c r="AA6960" s="49" t="str">
        <f t="shared" ca="1" si="869"/>
        <v>Y</v>
      </c>
      <c r="AB6960" s="49">
        <f t="shared" ca="1" si="870"/>
        <v>6</v>
      </c>
      <c r="AC6960" s="49" t="str">
        <f t="shared" ca="1" si="871"/>
        <v>Y</v>
      </c>
    </row>
    <row r="6961" spans="1:29" x14ac:dyDescent="0.25">
      <c r="A6961">
        <v>5258</v>
      </c>
      <c r="B6961" s="9">
        <v>43212</v>
      </c>
      <c r="C6961" s="50" t="str">
        <f t="shared" si="864"/>
        <v>N</v>
      </c>
      <c r="D6961" s="52">
        <f>_xlfn.XLOOKUP(B6961,Cal_Date!B:B,Cal_Date!A:A,0)</f>
        <v>4</v>
      </c>
      <c r="E6961">
        <v>2018</v>
      </c>
      <c r="F6961" t="s">
        <v>127</v>
      </c>
      <c r="G6961" t="s">
        <v>130</v>
      </c>
      <c r="H6961" t="s">
        <v>11</v>
      </c>
      <c r="I6961" t="s">
        <v>11</v>
      </c>
      <c r="J6961" t="s">
        <v>15</v>
      </c>
      <c r="K6961" t="s">
        <v>42</v>
      </c>
      <c r="L6961">
        <v>1</v>
      </c>
      <c r="M6961">
        <v>1010</v>
      </c>
      <c r="O6961" t="s">
        <v>25</v>
      </c>
      <c r="R6961" t="s">
        <v>44</v>
      </c>
      <c r="S6961" s="49" t="str">
        <f t="shared" si="865"/>
        <v>Card</v>
      </c>
      <c r="T6961" s="3">
        <v>0.03</v>
      </c>
      <c r="U6961" s="2">
        <v>2.7</v>
      </c>
      <c r="V6961" s="2">
        <v>0.87</v>
      </c>
      <c r="W6961" s="54">
        <f>_xlfn.XLOOKUP(M6961,Market!A:A,Market!F:F,0)</f>
        <v>0.08</v>
      </c>
      <c r="X6961" s="55">
        <f t="shared" si="866"/>
        <v>8.1000000000000003E-2</v>
      </c>
      <c r="Y6961" s="55">
        <f t="shared" si="867"/>
        <v>1.83</v>
      </c>
      <c r="Z6961" s="54">
        <f t="shared" si="868"/>
        <v>0.67777777777777781</v>
      </c>
      <c r="AA6961" s="49" t="str">
        <f t="shared" ca="1" si="869"/>
        <v>Y</v>
      </c>
      <c r="AB6961" s="49">
        <f t="shared" ca="1" si="870"/>
        <v>6</v>
      </c>
      <c r="AC6961" s="49" t="str">
        <f t="shared" ca="1" si="871"/>
        <v>Y</v>
      </c>
    </row>
    <row r="6962" spans="1:29" x14ac:dyDescent="0.25">
      <c r="A6962">
        <v>5259</v>
      </c>
      <c r="B6962" s="9">
        <v>43212</v>
      </c>
      <c r="C6962" s="50" t="str">
        <f t="shared" si="864"/>
        <v>N</v>
      </c>
      <c r="D6962" s="52">
        <f>_xlfn.XLOOKUP(B6962,Cal_Date!B:B,Cal_Date!A:A,0)</f>
        <v>4</v>
      </c>
      <c r="E6962">
        <v>2018</v>
      </c>
      <c r="F6962" t="s">
        <v>127</v>
      </c>
      <c r="G6962" t="s">
        <v>130</v>
      </c>
      <c r="H6962" t="s">
        <v>11</v>
      </c>
      <c r="I6962" t="s">
        <v>13</v>
      </c>
      <c r="J6962" t="s">
        <v>15</v>
      </c>
      <c r="K6962" t="s">
        <v>42</v>
      </c>
      <c r="L6962">
        <v>1</v>
      </c>
      <c r="M6962">
        <v>1010</v>
      </c>
      <c r="O6962" t="s">
        <v>25</v>
      </c>
      <c r="R6962" t="s">
        <v>44</v>
      </c>
      <c r="S6962" s="49" t="str">
        <f t="shared" si="865"/>
        <v>Card</v>
      </c>
      <c r="T6962" s="3">
        <v>0.03</v>
      </c>
      <c r="U6962" s="2">
        <v>2.7</v>
      </c>
      <c r="V6962" s="2">
        <v>1.42</v>
      </c>
      <c r="W6962" s="54">
        <f>_xlfn.XLOOKUP(M6962,Market!A:A,Market!F:F,0)</f>
        <v>0.08</v>
      </c>
      <c r="X6962" s="55">
        <f t="shared" si="866"/>
        <v>8.1000000000000003E-2</v>
      </c>
      <c r="Y6962" s="55">
        <f t="shared" si="867"/>
        <v>1.2800000000000002</v>
      </c>
      <c r="Z6962" s="54">
        <f t="shared" si="868"/>
        <v>0.47407407407407415</v>
      </c>
      <c r="AA6962" s="49" t="str">
        <f t="shared" ca="1" si="869"/>
        <v>Y</v>
      </c>
      <c r="AB6962" s="49">
        <f t="shared" ca="1" si="870"/>
        <v>6</v>
      </c>
      <c r="AC6962" s="49" t="str">
        <f t="shared" ca="1" si="871"/>
        <v>Y</v>
      </c>
    </row>
    <row r="6963" spans="1:29" x14ac:dyDescent="0.25">
      <c r="A6963">
        <v>5260</v>
      </c>
      <c r="B6963" s="9">
        <v>43212</v>
      </c>
      <c r="C6963" s="50" t="str">
        <f t="shared" si="864"/>
        <v>N</v>
      </c>
      <c r="D6963" s="52">
        <f>_xlfn.XLOOKUP(B6963,Cal_Date!B:B,Cal_Date!A:A,0)</f>
        <v>4</v>
      </c>
      <c r="E6963">
        <v>2018</v>
      </c>
      <c r="F6963" t="s">
        <v>127</v>
      </c>
      <c r="G6963" t="s">
        <v>130</v>
      </c>
      <c r="H6963" t="s">
        <v>48</v>
      </c>
      <c r="I6963" t="s">
        <v>18</v>
      </c>
      <c r="J6963" t="s">
        <v>10</v>
      </c>
      <c r="K6963" t="s">
        <v>43</v>
      </c>
      <c r="L6963">
        <v>1</v>
      </c>
      <c r="M6963">
        <v>1010</v>
      </c>
      <c r="O6963" t="s">
        <v>25</v>
      </c>
      <c r="R6963" t="s">
        <v>44</v>
      </c>
      <c r="S6963" s="49" t="str">
        <f t="shared" si="865"/>
        <v>Card</v>
      </c>
      <c r="T6963" s="3">
        <v>0.03</v>
      </c>
      <c r="U6963" s="2">
        <v>7.5600000000000005</v>
      </c>
      <c r="V6963" s="2">
        <v>1.46</v>
      </c>
      <c r="W6963" s="54">
        <f>_xlfn.XLOOKUP(M6963,Market!A:A,Market!F:F,0)</f>
        <v>0.08</v>
      </c>
      <c r="X6963" s="55">
        <f t="shared" si="866"/>
        <v>0.2268</v>
      </c>
      <c r="Y6963" s="55">
        <f t="shared" si="867"/>
        <v>6.1000000000000005</v>
      </c>
      <c r="Z6963" s="54">
        <f t="shared" si="868"/>
        <v>0.80687830687830686</v>
      </c>
      <c r="AA6963" s="49" t="str">
        <f t="shared" ca="1" si="869"/>
        <v>Y</v>
      </c>
      <c r="AB6963" s="49">
        <f t="shared" ca="1" si="870"/>
        <v>6</v>
      </c>
      <c r="AC6963" s="49" t="str">
        <f t="shared" ca="1" si="871"/>
        <v>Y</v>
      </c>
    </row>
    <row r="6964" spans="1:29" x14ac:dyDescent="0.25">
      <c r="A6964">
        <v>5261</v>
      </c>
      <c r="B6964" s="9">
        <v>43212</v>
      </c>
      <c r="C6964" s="50" t="str">
        <f t="shared" si="864"/>
        <v>N</v>
      </c>
      <c r="D6964" s="52">
        <f>_xlfn.XLOOKUP(B6964,Cal_Date!B:B,Cal_Date!A:A,0)</f>
        <v>4</v>
      </c>
      <c r="E6964">
        <v>2018</v>
      </c>
      <c r="F6964" t="s">
        <v>127</v>
      </c>
      <c r="G6964" t="s">
        <v>130</v>
      </c>
      <c r="H6964" t="s">
        <v>11</v>
      </c>
      <c r="I6964" t="s">
        <v>11</v>
      </c>
      <c r="J6964" t="s">
        <v>15</v>
      </c>
      <c r="K6964" t="s">
        <v>42</v>
      </c>
      <c r="L6964">
        <v>1</v>
      </c>
      <c r="M6964">
        <v>1010</v>
      </c>
      <c r="O6964" t="s">
        <v>25</v>
      </c>
      <c r="R6964" t="s">
        <v>44</v>
      </c>
      <c r="S6964" s="49" t="str">
        <f t="shared" si="865"/>
        <v>Card</v>
      </c>
      <c r="T6964" s="3">
        <v>0.03</v>
      </c>
      <c r="U6964" s="2">
        <v>2.7</v>
      </c>
      <c r="V6964" s="2">
        <v>0.87</v>
      </c>
      <c r="W6964" s="54">
        <f>_xlfn.XLOOKUP(M6964,Market!A:A,Market!F:F,0)</f>
        <v>0.08</v>
      </c>
      <c r="X6964" s="55">
        <f t="shared" si="866"/>
        <v>8.1000000000000003E-2</v>
      </c>
      <c r="Y6964" s="55">
        <f t="shared" si="867"/>
        <v>1.83</v>
      </c>
      <c r="Z6964" s="54">
        <f t="shared" si="868"/>
        <v>0.67777777777777781</v>
      </c>
      <c r="AA6964" s="49" t="str">
        <f t="shared" ca="1" si="869"/>
        <v>Y</v>
      </c>
      <c r="AB6964" s="49">
        <f t="shared" ca="1" si="870"/>
        <v>6</v>
      </c>
      <c r="AC6964" s="49" t="str">
        <f t="shared" ca="1" si="871"/>
        <v>Y</v>
      </c>
    </row>
    <row r="6965" spans="1:29" x14ac:dyDescent="0.25">
      <c r="A6965">
        <v>5262</v>
      </c>
      <c r="B6965" s="9">
        <v>43212</v>
      </c>
      <c r="C6965" s="50" t="str">
        <f t="shared" si="864"/>
        <v>N</v>
      </c>
      <c r="D6965" s="52">
        <f>_xlfn.XLOOKUP(B6965,Cal_Date!B:B,Cal_Date!A:A,0)</f>
        <v>4</v>
      </c>
      <c r="E6965">
        <v>2018</v>
      </c>
      <c r="F6965" t="s">
        <v>127</v>
      </c>
      <c r="G6965" t="s">
        <v>130</v>
      </c>
      <c r="H6965" t="s">
        <v>11</v>
      </c>
      <c r="I6965" t="s">
        <v>13</v>
      </c>
      <c r="J6965" t="s">
        <v>15</v>
      </c>
      <c r="K6965" t="s">
        <v>42</v>
      </c>
      <c r="L6965">
        <v>2</v>
      </c>
      <c r="M6965">
        <v>1011</v>
      </c>
      <c r="O6965" t="s">
        <v>25</v>
      </c>
      <c r="R6965" t="s">
        <v>44</v>
      </c>
      <c r="S6965" s="49" t="str">
        <f t="shared" si="865"/>
        <v>Card</v>
      </c>
      <c r="T6965" s="3">
        <v>0.03</v>
      </c>
      <c r="U6965" s="2">
        <v>5.3000000000000007</v>
      </c>
      <c r="V6965" s="2">
        <v>2.84</v>
      </c>
      <c r="W6965" s="54">
        <f>_xlfn.XLOOKUP(M6965,Market!A:A,Market!F:F,0)</f>
        <v>0.06</v>
      </c>
      <c r="X6965" s="55">
        <f t="shared" si="866"/>
        <v>0.159</v>
      </c>
      <c r="Y6965" s="55">
        <f t="shared" si="867"/>
        <v>2.4600000000000009</v>
      </c>
      <c r="Z6965" s="54">
        <f t="shared" si="868"/>
        <v>0.46415094339622653</v>
      </c>
      <c r="AA6965" s="49" t="str">
        <f t="shared" ca="1" si="869"/>
        <v>Y</v>
      </c>
      <c r="AB6965" s="49">
        <f t="shared" ca="1" si="870"/>
        <v>6</v>
      </c>
      <c r="AC6965" s="49" t="str">
        <f t="shared" ca="1" si="871"/>
        <v>Y</v>
      </c>
    </row>
    <row r="6966" spans="1:29" x14ac:dyDescent="0.25">
      <c r="A6966">
        <v>5263</v>
      </c>
      <c r="B6966" s="9">
        <v>43212</v>
      </c>
      <c r="C6966" s="50" t="str">
        <f t="shared" si="864"/>
        <v>N</v>
      </c>
      <c r="D6966" s="52">
        <f>_xlfn.XLOOKUP(B6966,Cal_Date!B:B,Cal_Date!A:A,0)</f>
        <v>4</v>
      </c>
      <c r="E6966">
        <v>2018</v>
      </c>
      <c r="F6966" t="s">
        <v>127</v>
      </c>
      <c r="G6966" t="s">
        <v>130</v>
      </c>
      <c r="H6966" t="s">
        <v>11</v>
      </c>
      <c r="I6966" t="s">
        <v>11</v>
      </c>
      <c r="J6966" t="s">
        <v>15</v>
      </c>
      <c r="K6966" t="s">
        <v>42</v>
      </c>
      <c r="L6966">
        <v>2</v>
      </c>
      <c r="M6966">
        <v>1007</v>
      </c>
      <c r="O6966" t="s">
        <v>28</v>
      </c>
      <c r="R6966" t="s">
        <v>44</v>
      </c>
      <c r="S6966" s="49" t="str">
        <f t="shared" si="865"/>
        <v>Card</v>
      </c>
      <c r="T6966" s="3">
        <v>0.03</v>
      </c>
      <c r="U6966" s="2">
        <v>5.4450000000000003</v>
      </c>
      <c r="V6966" s="2">
        <v>1.74</v>
      </c>
      <c r="W6966" s="54">
        <f>_xlfn.XLOOKUP(M6966,Market!A:A,Market!F:F,0)</f>
        <v>8.8999999999999996E-2</v>
      </c>
      <c r="X6966" s="55">
        <f t="shared" si="866"/>
        <v>0.16335</v>
      </c>
      <c r="Y6966" s="55">
        <f t="shared" si="867"/>
        <v>3.7050000000000001</v>
      </c>
      <c r="Z6966" s="54">
        <f t="shared" si="868"/>
        <v>0.68044077134986225</v>
      </c>
      <c r="AA6966" s="49" t="str">
        <f t="shared" ca="1" si="869"/>
        <v>Y</v>
      </c>
      <c r="AB6966" s="49">
        <f t="shared" ca="1" si="870"/>
        <v>6</v>
      </c>
      <c r="AC6966" s="49" t="str">
        <f t="shared" ca="1" si="871"/>
        <v>Y</v>
      </c>
    </row>
    <row r="6967" spans="1:29" x14ac:dyDescent="0.25">
      <c r="A6967">
        <v>5264</v>
      </c>
      <c r="B6967" s="9">
        <v>43212</v>
      </c>
      <c r="C6967" s="50" t="str">
        <f t="shared" si="864"/>
        <v>N</v>
      </c>
      <c r="D6967" s="52">
        <f>_xlfn.XLOOKUP(B6967,Cal_Date!B:B,Cal_Date!A:A,0)</f>
        <v>4</v>
      </c>
      <c r="E6967">
        <v>2018</v>
      </c>
      <c r="F6967" t="s">
        <v>127</v>
      </c>
      <c r="G6967" t="s">
        <v>130</v>
      </c>
      <c r="H6967" t="s">
        <v>14</v>
      </c>
      <c r="I6967" t="s">
        <v>13</v>
      </c>
      <c r="J6967" t="s">
        <v>15</v>
      </c>
      <c r="K6967" t="s">
        <v>43</v>
      </c>
      <c r="L6967">
        <v>1</v>
      </c>
      <c r="M6967">
        <v>1007</v>
      </c>
      <c r="O6967" t="s">
        <v>28</v>
      </c>
      <c r="R6967" t="s">
        <v>44</v>
      </c>
      <c r="S6967" s="49" t="str">
        <f t="shared" si="865"/>
        <v>Card</v>
      </c>
      <c r="T6967" s="3">
        <v>0.03</v>
      </c>
      <c r="U6967" s="2">
        <v>5.4450000000000003</v>
      </c>
      <c r="V6967" s="2">
        <v>2.2400000000000002</v>
      </c>
      <c r="W6967" s="54">
        <f>_xlfn.XLOOKUP(M6967,Market!A:A,Market!F:F,0)</f>
        <v>8.8999999999999996E-2</v>
      </c>
      <c r="X6967" s="55">
        <f t="shared" si="866"/>
        <v>0.16335</v>
      </c>
      <c r="Y6967" s="55">
        <f t="shared" si="867"/>
        <v>3.2050000000000001</v>
      </c>
      <c r="Z6967" s="54">
        <f t="shared" si="868"/>
        <v>0.588613406795225</v>
      </c>
      <c r="AA6967" s="49" t="str">
        <f t="shared" ca="1" si="869"/>
        <v>Y</v>
      </c>
      <c r="AB6967" s="49">
        <f t="shared" ca="1" si="870"/>
        <v>6</v>
      </c>
      <c r="AC6967" s="49" t="str">
        <f t="shared" ca="1" si="871"/>
        <v>Y</v>
      </c>
    </row>
    <row r="6968" spans="1:29" x14ac:dyDescent="0.25">
      <c r="A6968">
        <v>5265</v>
      </c>
      <c r="B6968" s="9">
        <v>43212</v>
      </c>
      <c r="C6968" s="50" t="str">
        <f t="shared" si="864"/>
        <v>N</v>
      </c>
      <c r="D6968" s="52">
        <f>_xlfn.XLOOKUP(B6968,Cal_Date!B:B,Cal_Date!A:A,0)</f>
        <v>4</v>
      </c>
      <c r="E6968">
        <v>2018</v>
      </c>
      <c r="F6968" t="s">
        <v>127</v>
      </c>
      <c r="G6968" t="s">
        <v>130</v>
      </c>
      <c r="H6968" t="s">
        <v>11</v>
      </c>
      <c r="I6968" t="s">
        <v>13</v>
      </c>
      <c r="J6968" t="s">
        <v>15</v>
      </c>
      <c r="K6968" t="s">
        <v>42</v>
      </c>
      <c r="L6968">
        <v>1</v>
      </c>
      <c r="M6968">
        <v>1008</v>
      </c>
      <c r="O6968" t="s">
        <v>28</v>
      </c>
      <c r="R6968" t="s">
        <v>44</v>
      </c>
      <c r="S6968" s="49" t="str">
        <f t="shared" si="865"/>
        <v>Card</v>
      </c>
      <c r="T6968" s="3">
        <v>0.03</v>
      </c>
      <c r="U6968" s="2">
        <v>2.7225000000000001</v>
      </c>
      <c r="V6968" s="2">
        <v>1.42</v>
      </c>
      <c r="W6968" s="54">
        <f>_xlfn.XLOOKUP(M6968,Market!A:A,Market!F:F,0)</f>
        <v>8.8999999999999996E-2</v>
      </c>
      <c r="X6968" s="55">
        <f t="shared" si="866"/>
        <v>8.1674999999999998E-2</v>
      </c>
      <c r="Y6968" s="55">
        <f t="shared" si="867"/>
        <v>1.3025000000000002</v>
      </c>
      <c r="Z6968" s="54">
        <f t="shared" si="868"/>
        <v>0.47842056932966032</v>
      </c>
      <c r="AA6968" s="49" t="str">
        <f t="shared" ca="1" si="869"/>
        <v>Y</v>
      </c>
      <c r="AB6968" s="49">
        <f t="shared" ca="1" si="870"/>
        <v>6</v>
      </c>
      <c r="AC6968" s="49" t="str">
        <f t="shared" ca="1" si="871"/>
        <v>Y</v>
      </c>
    </row>
    <row r="6969" spans="1:29" x14ac:dyDescent="0.25">
      <c r="A6969">
        <v>5266</v>
      </c>
      <c r="B6969" s="9">
        <v>43212</v>
      </c>
      <c r="C6969" s="50" t="str">
        <f t="shared" si="864"/>
        <v>N</v>
      </c>
      <c r="D6969" s="52">
        <f>_xlfn.XLOOKUP(B6969,Cal_Date!B:B,Cal_Date!A:A,0)</f>
        <v>4</v>
      </c>
      <c r="E6969">
        <v>2018</v>
      </c>
      <c r="F6969" t="s">
        <v>127</v>
      </c>
      <c r="G6969" t="s">
        <v>130</v>
      </c>
      <c r="H6969" t="s">
        <v>48</v>
      </c>
      <c r="I6969" t="s">
        <v>18</v>
      </c>
      <c r="J6969" t="s">
        <v>10</v>
      </c>
      <c r="K6969" t="s">
        <v>43</v>
      </c>
      <c r="L6969">
        <v>1</v>
      </c>
      <c r="M6969">
        <v>1004</v>
      </c>
      <c r="O6969" t="s">
        <v>28</v>
      </c>
      <c r="R6969" t="s">
        <v>44</v>
      </c>
      <c r="S6969" s="49" t="str">
        <f t="shared" si="865"/>
        <v>Card</v>
      </c>
      <c r="T6969" s="3">
        <v>0.03</v>
      </c>
      <c r="U6969" s="2">
        <v>7.42</v>
      </c>
      <c r="V6969" s="2">
        <v>1.46</v>
      </c>
      <c r="W6969" s="54">
        <f>_xlfn.XLOOKUP(M6969,Market!A:A,Market!F:F,0)</f>
        <v>0.06</v>
      </c>
      <c r="X6969" s="55">
        <f t="shared" si="866"/>
        <v>0.22259999999999999</v>
      </c>
      <c r="Y6969" s="55">
        <f t="shared" si="867"/>
        <v>5.96</v>
      </c>
      <c r="Z6969" s="54">
        <f t="shared" si="868"/>
        <v>0.80323450134770891</v>
      </c>
      <c r="AA6969" s="49" t="str">
        <f t="shared" ca="1" si="869"/>
        <v>Y</v>
      </c>
      <c r="AB6969" s="49">
        <f t="shared" ca="1" si="870"/>
        <v>6</v>
      </c>
      <c r="AC6969" s="49" t="str">
        <f t="shared" ca="1" si="871"/>
        <v>Y</v>
      </c>
    </row>
    <row r="6970" spans="1:29" x14ac:dyDescent="0.25">
      <c r="A6970">
        <v>5267</v>
      </c>
      <c r="B6970" s="9">
        <v>43212</v>
      </c>
      <c r="C6970" s="50" t="str">
        <f t="shared" si="864"/>
        <v>N</v>
      </c>
      <c r="D6970" s="52">
        <f>_xlfn.XLOOKUP(B6970,Cal_Date!B:B,Cal_Date!A:A,0)</f>
        <v>4</v>
      </c>
      <c r="E6970">
        <v>2018</v>
      </c>
      <c r="F6970" t="s">
        <v>127</v>
      </c>
      <c r="G6970" t="s">
        <v>130</v>
      </c>
      <c r="H6970" t="s">
        <v>48</v>
      </c>
      <c r="I6970" t="s">
        <v>18</v>
      </c>
      <c r="J6970" t="s">
        <v>10</v>
      </c>
      <c r="K6970" t="s">
        <v>43</v>
      </c>
      <c r="L6970">
        <v>2</v>
      </c>
      <c r="M6970">
        <v>1003</v>
      </c>
      <c r="O6970" t="s">
        <v>25</v>
      </c>
      <c r="R6970" t="s">
        <v>44</v>
      </c>
      <c r="S6970" s="49" t="str">
        <f t="shared" si="865"/>
        <v>Card</v>
      </c>
      <c r="T6970" s="3">
        <v>0.03</v>
      </c>
      <c r="U6970" s="2">
        <v>14.84</v>
      </c>
      <c r="V6970" s="2">
        <v>2.92</v>
      </c>
      <c r="W6970" s="54">
        <f>_xlfn.XLOOKUP(M6970,Market!A:A,Market!F:F,0)</f>
        <v>0.06</v>
      </c>
      <c r="X6970" s="55">
        <f t="shared" si="866"/>
        <v>0.44519999999999998</v>
      </c>
      <c r="Y6970" s="55">
        <f t="shared" si="867"/>
        <v>11.92</v>
      </c>
      <c r="Z6970" s="54">
        <f t="shared" si="868"/>
        <v>0.80323450134770891</v>
      </c>
      <c r="AA6970" s="49" t="str">
        <f t="shared" ca="1" si="869"/>
        <v>Y</v>
      </c>
      <c r="AB6970" s="49">
        <f t="shared" ca="1" si="870"/>
        <v>6</v>
      </c>
      <c r="AC6970" s="49" t="str">
        <f t="shared" ca="1" si="871"/>
        <v>Y</v>
      </c>
    </row>
    <row r="6971" spans="1:29" x14ac:dyDescent="0.25">
      <c r="A6971">
        <v>5268</v>
      </c>
      <c r="B6971" s="9">
        <v>43212</v>
      </c>
      <c r="C6971" s="50" t="str">
        <f t="shared" si="864"/>
        <v>N</v>
      </c>
      <c r="D6971" s="52">
        <f>_xlfn.XLOOKUP(B6971,Cal_Date!B:B,Cal_Date!A:A,0)</f>
        <v>4</v>
      </c>
      <c r="E6971">
        <v>2018</v>
      </c>
      <c r="F6971" t="s">
        <v>127</v>
      </c>
      <c r="G6971" t="s">
        <v>130</v>
      </c>
      <c r="H6971" t="s">
        <v>48</v>
      </c>
      <c r="I6971" t="s">
        <v>18</v>
      </c>
      <c r="J6971" t="s">
        <v>10</v>
      </c>
      <c r="K6971" t="s">
        <v>43</v>
      </c>
      <c r="L6971">
        <v>1</v>
      </c>
      <c r="M6971">
        <v>1002</v>
      </c>
      <c r="O6971" t="s">
        <v>28</v>
      </c>
      <c r="R6971" t="s">
        <v>44</v>
      </c>
      <c r="S6971" s="49" t="str">
        <f t="shared" si="865"/>
        <v>Card</v>
      </c>
      <c r="T6971" s="3">
        <v>0.03</v>
      </c>
      <c r="U6971" s="2">
        <v>7.42</v>
      </c>
      <c r="V6971" s="2">
        <v>1.46</v>
      </c>
      <c r="W6971" s="54">
        <f>_xlfn.XLOOKUP(M6971,Market!A:A,Market!F:F,0)</f>
        <v>0.06</v>
      </c>
      <c r="X6971" s="55">
        <f t="shared" si="866"/>
        <v>0.22259999999999999</v>
      </c>
      <c r="Y6971" s="55">
        <f t="shared" si="867"/>
        <v>5.96</v>
      </c>
      <c r="Z6971" s="54">
        <f t="shared" si="868"/>
        <v>0.80323450134770891</v>
      </c>
      <c r="AA6971" s="49" t="str">
        <f t="shared" ca="1" si="869"/>
        <v>Y</v>
      </c>
      <c r="AB6971" s="49">
        <f t="shared" ca="1" si="870"/>
        <v>6</v>
      </c>
      <c r="AC6971" s="49" t="str">
        <f t="shared" ca="1" si="871"/>
        <v>Y</v>
      </c>
    </row>
    <row r="6972" spans="1:29" x14ac:dyDescent="0.25">
      <c r="A6972">
        <v>5269</v>
      </c>
      <c r="B6972" s="9">
        <v>43212</v>
      </c>
      <c r="C6972" s="50" t="str">
        <f t="shared" si="864"/>
        <v>N</v>
      </c>
      <c r="D6972" s="52">
        <f>_xlfn.XLOOKUP(B6972,Cal_Date!B:B,Cal_Date!A:A,0)</f>
        <v>4</v>
      </c>
      <c r="E6972">
        <v>2018</v>
      </c>
      <c r="F6972" t="s">
        <v>127</v>
      </c>
      <c r="G6972" t="s">
        <v>130</v>
      </c>
      <c r="H6972" t="s">
        <v>11</v>
      </c>
      <c r="I6972" t="s">
        <v>11</v>
      </c>
      <c r="J6972" t="s">
        <v>15</v>
      </c>
      <c r="K6972" t="s">
        <v>42</v>
      </c>
      <c r="L6972">
        <v>2</v>
      </c>
      <c r="M6972">
        <v>1007</v>
      </c>
      <c r="O6972" t="s">
        <v>28</v>
      </c>
      <c r="R6972" t="s">
        <v>44</v>
      </c>
      <c r="S6972" s="49" t="str">
        <f t="shared" si="865"/>
        <v>Card</v>
      </c>
      <c r="T6972" s="3">
        <v>0.03</v>
      </c>
      <c r="U6972" s="2">
        <v>5.4450000000000003</v>
      </c>
      <c r="V6972" s="2">
        <v>1.74</v>
      </c>
      <c r="W6972" s="54">
        <f>_xlfn.XLOOKUP(M6972,Market!A:A,Market!F:F,0)</f>
        <v>8.8999999999999996E-2</v>
      </c>
      <c r="X6972" s="55">
        <f t="shared" si="866"/>
        <v>0.16335</v>
      </c>
      <c r="Y6972" s="55">
        <f t="shared" si="867"/>
        <v>3.7050000000000001</v>
      </c>
      <c r="Z6972" s="54">
        <f t="shared" si="868"/>
        <v>0.68044077134986225</v>
      </c>
      <c r="AA6972" s="49" t="str">
        <f t="shared" ca="1" si="869"/>
        <v>Y</v>
      </c>
      <c r="AB6972" s="49">
        <f t="shared" ca="1" si="870"/>
        <v>6</v>
      </c>
      <c r="AC6972" s="49" t="str">
        <f t="shared" ca="1" si="871"/>
        <v>Y</v>
      </c>
    </row>
    <row r="6973" spans="1:29" x14ac:dyDescent="0.25">
      <c r="A6973">
        <v>5270</v>
      </c>
      <c r="B6973" s="9">
        <v>43212</v>
      </c>
      <c r="C6973" s="50" t="str">
        <f t="shared" si="864"/>
        <v>N</v>
      </c>
      <c r="D6973" s="52">
        <f>_xlfn.XLOOKUP(B6973,Cal_Date!B:B,Cal_Date!A:A,0)</f>
        <v>4</v>
      </c>
      <c r="E6973">
        <v>2018</v>
      </c>
      <c r="F6973" t="s">
        <v>127</v>
      </c>
      <c r="G6973" t="s">
        <v>130</v>
      </c>
      <c r="H6973" t="s">
        <v>11</v>
      </c>
      <c r="I6973" t="s">
        <v>13</v>
      </c>
      <c r="J6973" t="s">
        <v>15</v>
      </c>
      <c r="K6973" t="s">
        <v>42</v>
      </c>
      <c r="L6973">
        <v>1</v>
      </c>
      <c r="M6973">
        <v>1008</v>
      </c>
      <c r="O6973" t="s">
        <v>28</v>
      </c>
      <c r="R6973" t="s">
        <v>44</v>
      </c>
      <c r="S6973" s="49" t="str">
        <f t="shared" si="865"/>
        <v>Card</v>
      </c>
      <c r="T6973" s="3">
        <v>0.03</v>
      </c>
      <c r="U6973" s="2">
        <v>2.7225000000000001</v>
      </c>
      <c r="V6973" s="2">
        <v>1.42</v>
      </c>
      <c r="W6973" s="54">
        <f>_xlfn.XLOOKUP(M6973,Market!A:A,Market!F:F,0)</f>
        <v>8.8999999999999996E-2</v>
      </c>
      <c r="X6973" s="55">
        <f t="shared" si="866"/>
        <v>8.1674999999999998E-2</v>
      </c>
      <c r="Y6973" s="55">
        <f t="shared" si="867"/>
        <v>1.3025000000000002</v>
      </c>
      <c r="Z6973" s="54">
        <f t="shared" si="868"/>
        <v>0.47842056932966032</v>
      </c>
      <c r="AA6973" s="49" t="str">
        <f t="shared" ca="1" si="869"/>
        <v>Y</v>
      </c>
      <c r="AB6973" s="49">
        <f t="shared" ca="1" si="870"/>
        <v>6</v>
      </c>
      <c r="AC6973" s="49" t="str">
        <f t="shared" ca="1" si="871"/>
        <v>Y</v>
      </c>
    </row>
    <row r="6974" spans="1:29" x14ac:dyDescent="0.25">
      <c r="A6974">
        <v>5271</v>
      </c>
      <c r="B6974" s="9">
        <v>43212</v>
      </c>
      <c r="C6974" s="50" t="str">
        <f t="shared" si="864"/>
        <v>N</v>
      </c>
      <c r="D6974" s="52">
        <f>_xlfn.XLOOKUP(B6974,Cal_Date!B:B,Cal_Date!A:A,0)</f>
        <v>4</v>
      </c>
      <c r="E6974">
        <v>2018</v>
      </c>
      <c r="F6974" t="s">
        <v>127</v>
      </c>
      <c r="G6974" t="s">
        <v>130</v>
      </c>
      <c r="H6974" t="s">
        <v>48</v>
      </c>
      <c r="I6974" t="s">
        <v>18</v>
      </c>
      <c r="J6974" t="s">
        <v>10</v>
      </c>
      <c r="K6974" t="s">
        <v>43</v>
      </c>
      <c r="L6974">
        <v>2</v>
      </c>
      <c r="M6974">
        <v>1008</v>
      </c>
      <c r="O6974" t="s">
        <v>28</v>
      </c>
      <c r="R6974" t="s">
        <v>44</v>
      </c>
      <c r="S6974" s="49" t="str">
        <f t="shared" si="865"/>
        <v>Card</v>
      </c>
      <c r="T6974" s="3">
        <v>0.03</v>
      </c>
      <c r="U6974" s="2">
        <v>15.245999999999999</v>
      </c>
      <c r="V6974" s="2">
        <v>2.92</v>
      </c>
      <c r="W6974" s="54">
        <f>_xlfn.XLOOKUP(M6974,Market!A:A,Market!F:F,0)</f>
        <v>8.8999999999999996E-2</v>
      </c>
      <c r="X6974" s="55">
        <f t="shared" si="866"/>
        <v>0.45737999999999995</v>
      </c>
      <c r="Y6974" s="55">
        <f t="shared" si="867"/>
        <v>12.325999999999999</v>
      </c>
      <c r="Z6974" s="54">
        <f t="shared" si="868"/>
        <v>0.80847435392889933</v>
      </c>
      <c r="AA6974" s="49" t="str">
        <f t="shared" ca="1" si="869"/>
        <v>Y</v>
      </c>
      <c r="AB6974" s="49">
        <f t="shared" ca="1" si="870"/>
        <v>6</v>
      </c>
      <c r="AC6974" s="49" t="str">
        <f t="shared" ca="1" si="871"/>
        <v>Y</v>
      </c>
    </row>
    <row r="6975" spans="1:29" x14ac:dyDescent="0.25">
      <c r="A6975">
        <v>5272</v>
      </c>
      <c r="B6975" s="9">
        <v>43212</v>
      </c>
      <c r="C6975" s="50" t="str">
        <f t="shared" si="864"/>
        <v>N</v>
      </c>
      <c r="D6975" s="52">
        <f>_xlfn.XLOOKUP(B6975,Cal_Date!B:B,Cal_Date!A:A,0)</f>
        <v>4</v>
      </c>
      <c r="E6975">
        <v>2018</v>
      </c>
      <c r="F6975" t="s">
        <v>127</v>
      </c>
      <c r="G6975" t="s">
        <v>130</v>
      </c>
      <c r="H6975" t="s">
        <v>48</v>
      </c>
      <c r="I6975" t="s">
        <v>18</v>
      </c>
      <c r="J6975" t="s">
        <v>10</v>
      </c>
      <c r="K6975" t="s">
        <v>43</v>
      </c>
      <c r="L6975">
        <v>1</v>
      </c>
      <c r="M6975">
        <v>1000</v>
      </c>
      <c r="O6975" t="s">
        <v>25</v>
      </c>
      <c r="R6975" t="s">
        <v>44</v>
      </c>
      <c r="S6975" s="49" t="str">
        <f t="shared" si="865"/>
        <v>Card</v>
      </c>
      <c r="T6975" s="3">
        <v>0.03</v>
      </c>
      <c r="U6975" s="2">
        <v>7.5600000000000005</v>
      </c>
      <c r="V6975" s="2">
        <v>1.46</v>
      </c>
      <c r="W6975" s="54">
        <f>_xlfn.XLOOKUP(M6975,Market!A:A,Market!F:F,0)</f>
        <v>0.08</v>
      </c>
      <c r="X6975" s="55">
        <f t="shared" si="866"/>
        <v>0.2268</v>
      </c>
      <c r="Y6975" s="55">
        <f t="shared" si="867"/>
        <v>6.1000000000000005</v>
      </c>
      <c r="Z6975" s="54">
        <f t="shared" si="868"/>
        <v>0.80687830687830686</v>
      </c>
      <c r="AA6975" s="49" t="str">
        <f t="shared" ca="1" si="869"/>
        <v>Y</v>
      </c>
      <c r="AB6975" s="49">
        <f t="shared" ca="1" si="870"/>
        <v>6</v>
      </c>
      <c r="AC6975" s="49" t="str">
        <f t="shared" ca="1" si="871"/>
        <v>Y</v>
      </c>
    </row>
    <row r="6976" spans="1:29" x14ac:dyDescent="0.25">
      <c r="A6976">
        <v>5273</v>
      </c>
      <c r="B6976" s="9">
        <v>43212</v>
      </c>
      <c r="C6976" s="50" t="str">
        <f t="shared" si="864"/>
        <v>N</v>
      </c>
      <c r="D6976" s="52">
        <f>_xlfn.XLOOKUP(B6976,Cal_Date!B:B,Cal_Date!A:A,0)</f>
        <v>4</v>
      </c>
      <c r="E6976">
        <v>2018</v>
      </c>
      <c r="F6976" t="s">
        <v>127</v>
      </c>
      <c r="G6976" t="s">
        <v>130</v>
      </c>
      <c r="H6976" t="s">
        <v>11</v>
      </c>
      <c r="I6976" t="s">
        <v>11</v>
      </c>
      <c r="J6976" t="s">
        <v>15</v>
      </c>
      <c r="K6976" t="s">
        <v>42</v>
      </c>
      <c r="L6976">
        <v>1</v>
      </c>
      <c r="M6976">
        <v>1000</v>
      </c>
      <c r="O6976" t="s">
        <v>25</v>
      </c>
      <c r="R6976" t="s">
        <v>44</v>
      </c>
      <c r="S6976" s="49" t="str">
        <f t="shared" si="865"/>
        <v>Card</v>
      </c>
      <c r="T6976" s="3">
        <v>0.03</v>
      </c>
      <c r="U6976" s="2">
        <v>2.7</v>
      </c>
      <c r="V6976" s="2">
        <v>0.87</v>
      </c>
      <c r="W6976" s="54">
        <f>_xlfn.XLOOKUP(M6976,Market!A:A,Market!F:F,0)</f>
        <v>0.08</v>
      </c>
      <c r="X6976" s="55">
        <f t="shared" si="866"/>
        <v>8.1000000000000003E-2</v>
      </c>
      <c r="Y6976" s="55">
        <f t="shared" si="867"/>
        <v>1.83</v>
      </c>
      <c r="Z6976" s="54">
        <f t="shared" si="868"/>
        <v>0.67777777777777781</v>
      </c>
      <c r="AA6976" s="49" t="str">
        <f t="shared" ca="1" si="869"/>
        <v>Y</v>
      </c>
      <c r="AB6976" s="49">
        <f t="shared" ca="1" si="870"/>
        <v>6</v>
      </c>
      <c r="AC6976" s="49" t="str">
        <f t="shared" ca="1" si="871"/>
        <v>Y</v>
      </c>
    </row>
    <row r="6977" spans="1:29" x14ac:dyDescent="0.25">
      <c r="A6977">
        <v>5274</v>
      </c>
      <c r="B6977" s="9">
        <v>43212</v>
      </c>
      <c r="C6977" s="50" t="str">
        <f t="shared" si="864"/>
        <v>N</v>
      </c>
      <c r="D6977" s="52">
        <f>_xlfn.XLOOKUP(B6977,Cal_Date!B:B,Cal_Date!A:A,0)</f>
        <v>4</v>
      </c>
      <c r="E6977">
        <v>2018</v>
      </c>
      <c r="F6977" t="s">
        <v>127</v>
      </c>
      <c r="G6977" t="s">
        <v>130</v>
      </c>
      <c r="H6977" t="s">
        <v>48</v>
      </c>
      <c r="I6977" t="s">
        <v>18</v>
      </c>
      <c r="J6977" t="s">
        <v>10</v>
      </c>
      <c r="K6977" t="s">
        <v>43</v>
      </c>
      <c r="L6977">
        <v>1</v>
      </c>
      <c r="M6977">
        <v>1000</v>
      </c>
      <c r="O6977" t="s">
        <v>25</v>
      </c>
      <c r="R6977" t="s">
        <v>44</v>
      </c>
      <c r="S6977" s="49" t="str">
        <f t="shared" si="865"/>
        <v>Card</v>
      </c>
      <c r="T6977" s="3">
        <v>0.03</v>
      </c>
      <c r="U6977" s="2">
        <v>7.5600000000000005</v>
      </c>
      <c r="V6977" s="2">
        <v>1.46</v>
      </c>
      <c r="W6977" s="54">
        <f>_xlfn.XLOOKUP(M6977,Market!A:A,Market!F:F,0)</f>
        <v>0.08</v>
      </c>
      <c r="X6977" s="55">
        <f t="shared" si="866"/>
        <v>0.2268</v>
      </c>
      <c r="Y6977" s="55">
        <f t="shared" si="867"/>
        <v>6.1000000000000005</v>
      </c>
      <c r="Z6977" s="54">
        <f t="shared" si="868"/>
        <v>0.80687830687830686</v>
      </c>
      <c r="AA6977" s="49" t="str">
        <f t="shared" ca="1" si="869"/>
        <v>Y</v>
      </c>
      <c r="AB6977" s="49">
        <f t="shared" ca="1" si="870"/>
        <v>6</v>
      </c>
      <c r="AC6977" s="49" t="str">
        <f t="shared" ca="1" si="871"/>
        <v>Y</v>
      </c>
    </row>
    <row r="6978" spans="1:29" x14ac:dyDescent="0.25">
      <c r="A6978">
        <v>5275</v>
      </c>
      <c r="B6978" s="9">
        <v>43212</v>
      </c>
      <c r="C6978" s="50" t="str">
        <f t="shared" si="864"/>
        <v>N</v>
      </c>
      <c r="D6978" s="52">
        <f>_xlfn.XLOOKUP(B6978,Cal_Date!B:B,Cal_Date!A:A,0)</f>
        <v>4</v>
      </c>
      <c r="E6978">
        <v>2018</v>
      </c>
      <c r="F6978" t="s">
        <v>127</v>
      </c>
      <c r="G6978" t="s">
        <v>130</v>
      </c>
      <c r="H6978" t="s">
        <v>11</v>
      </c>
      <c r="I6978" t="s">
        <v>11</v>
      </c>
      <c r="J6978" t="s">
        <v>15</v>
      </c>
      <c r="K6978" t="s">
        <v>42</v>
      </c>
      <c r="L6978">
        <v>1</v>
      </c>
      <c r="M6978">
        <v>1001</v>
      </c>
      <c r="O6978" t="s">
        <v>25</v>
      </c>
      <c r="R6978" t="s">
        <v>44</v>
      </c>
      <c r="S6978" s="49" t="str">
        <f t="shared" si="865"/>
        <v>Card</v>
      </c>
      <c r="T6978" s="3">
        <v>0.03</v>
      </c>
      <c r="U6978" s="2">
        <v>2.6500000000000004</v>
      </c>
      <c r="V6978" s="2">
        <v>0.87</v>
      </c>
      <c r="W6978" s="54">
        <f>_xlfn.XLOOKUP(M6978,Market!A:A,Market!F:F,0)</f>
        <v>0.06</v>
      </c>
      <c r="X6978" s="55">
        <f t="shared" si="866"/>
        <v>7.9500000000000001E-2</v>
      </c>
      <c r="Y6978" s="55">
        <f t="shared" si="867"/>
        <v>1.7800000000000002</v>
      </c>
      <c r="Z6978" s="54">
        <f t="shared" si="868"/>
        <v>0.67169811320754713</v>
      </c>
      <c r="AA6978" s="49" t="str">
        <f t="shared" ca="1" si="869"/>
        <v>Y</v>
      </c>
      <c r="AB6978" s="49">
        <f t="shared" ca="1" si="870"/>
        <v>6</v>
      </c>
      <c r="AC6978" s="49" t="str">
        <f t="shared" ca="1" si="871"/>
        <v>Y</v>
      </c>
    </row>
    <row r="6979" spans="1:29" x14ac:dyDescent="0.25">
      <c r="A6979">
        <v>5276</v>
      </c>
      <c r="B6979" s="9">
        <v>43212</v>
      </c>
      <c r="C6979" s="50" t="str">
        <f t="shared" ref="C6979:C7042" si="872">IF(OR(B6979="04/01/2018"+0,B6979="04/02/2018"+0),"Y","N")</f>
        <v>N</v>
      </c>
      <c r="D6979" s="52">
        <f>_xlfn.XLOOKUP(B6979,Cal_Date!B:B,Cal_Date!A:A,0)</f>
        <v>4</v>
      </c>
      <c r="E6979">
        <v>2018</v>
      </c>
      <c r="F6979" t="s">
        <v>127</v>
      </c>
      <c r="G6979" t="s">
        <v>130</v>
      </c>
      <c r="H6979" t="s">
        <v>11</v>
      </c>
      <c r="I6979" t="s">
        <v>13</v>
      </c>
      <c r="J6979" t="s">
        <v>15</v>
      </c>
      <c r="K6979" t="s">
        <v>42</v>
      </c>
      <c r="L6979">
        <v>2</v>
      </c>
      <c r="M6979">
        <v>1000</v>
      </c>
      <c r="O6979" t="s">
        <v>25</v>
      </c>
      <c r="R6979" t="s">
        <v>44</v>
      </c>
      <c r="S6979" s="49" t="str">
        <f t="shared" ref="S6979:S7042" si="873">IF(R6979="Cash","Cash","Card")</f>
        <v>Card</v>
      </c>
      <c r="T6979" s="3">
        <v>0.03</v>
      </c>
      <c r="U6979" s="2">
        <v>5.4</v>
      </c>
      <c r="V6979" s="2">
        <v>2.84</v>
      </c>
      <c r="W6979" s="54">
        <f>_xlfn.XLOOKUP(M6979,Market!A:A,Market!F:F,0)</f>
        <v>0.08</v>
      </c>
      <c r="X6979" s="55">
        <f t="shared" ref="X6979:X7042" si="874">T6979*U6979</f>
        <v>0.16200000000000001</v>
      </c>
      <c r="Y6979" s="55">
        <f t="shared" ref="Y6979:Y7042" si="875">U6979-V6979</f>
        <v>2.5600000000000005</v>
      </c>
      <c r="Z6979" s="54">
        <f t="shared" ref="Z6979:Z7042" si="876">Y6979/U6979</f>
        <v>0.47407407407407415</v>
      </c>
      <c r="AA6979" s="49" t="str">
        <f t="shared" ref="AA6979:AA7042" ca="1" si="877">IF(DATEDIF(B6979,TODAY(),"y")&gt;5,"Y","N")</f>
        <v>Y</v>
      </c>
      <c r="AB6979" s="49">
        <f t="shared" ref="AB6979:AB7042" ca="1" si="878">DATEDIF(B6979,TODAY(),"y")</f>
        <v>6</v>
      </c>
      <c r="AC6979" s="49" t="str">
        <f t="shared" ref="AC6979:AC7042" ca="1" si="879">IF(AB6979&gt;5,"Y","N")</f>
        <v>Y</v>
      </c>
    </row>
    <row r="6980" spans="1:29" x14ac:dyDescent="0.25">
      <c r="A6980">
        <v>5277</v>
      </c>
      <c r="B6980" s="9">
        <v>43212</v>
      </c>
      <c r="C6980" s="50" t="str">
        <f t="shared" si="872"/>
        <v>N</v>
      </c>
      <c r="D6980" s="52">
        <f>_xlfn.XLOOKUP(B6980,Cal_Date!B:B,Cal_Date!A:A,0)</f>
        <v>4</v>
      </c>
      <c r="E6980">
        <v>2018</v>
      </c>
      <c r="F6980" t="s">
        <v>127</v>
      </c>
      <c r="G6980" t="s">
        <v>130</v>
      </c>
      <c r="H6980" t="s">
        <v>14</v>
      </c>
      <c r="I6980" t="s">
        <v>18</v>
      </c>
      <c r="J6980" t="s">
        <v>15</v>
      </c>
      <c r="K6980" t="s">
        <v>43</v>
      </c>
      <c r="L6980">
        <v>1</v>
      </c>
      <c r="M6980">
        <v>1000</v>
      </c>
      <c r="O6980" t="s">
        <v>25</v>
      </c>
      <c r="R6980" t="s">
        <v>44</v>
      </c>
      <c r="S6980" s="49" t="str">
        <f t="shared" si="873"/>
        <v>Card</v>
      </c>
      <c r="T6980" s="3">
        <v>0.03</v>
      </c>
      <c r="U6980" s="2">
        <v>5.4</v>
      </c>
      <c r="V6980" s="2">
        <v>2.1</v>
      </c>
      <c r="W6980" s="54">
        <f>_xlfn.XLOOKUP(M6980,Market!A:A,Market!F:F,0)</f>
        <v>0.08</v>
      </c>
      <c r="X6980" s="55">
        <f t="shared" si="874"/>
        <v>0.16200000000000001</v>
      </c>
      <c r="Y6980" s="55">
        <f t="shared" si="875"/>
        <v>3.3000000000000003</v>
      </c>
      <c r="Z6980" s="54">
        <f t="shared" si="876"/>
        <v>0.61111111111111116</v>
      </c>
      <c r="AA6980" s="49" t="str">
        <f t="shared" ca="1" si="877"/>
        <v>Y</v>
      </c>
      <c r="AB6980" s="49">
        <f t="shared" ca="1" si="878"/>
        <v>6</v>
      </c>
      <c r="AC6980" s="49" t="str">
        <f t="shared" ca="1" si="879"/>
        <v>Y</v>
      </c>
    </row>
    <row r="6981" spans="1:29" x14ac:dyDescent="0.25">
      <c r="A6981">
        <v>5278</v>
      </c>
      <c r="B6981" s="9">
        <v>43212</v>
      </c>
      <c r="C6981" s="50" t="str">
        <f t="shared" si="872"/>
        <v>N</v>
      </c>
      <c r="D6981" s="52">
        <f>_xlfn.XLOOKUP(B6981,Cal_Date!B:B,Cal_Date!A:A,0)</f>
        <v>4</v>
      </c>
      <c r="E6981">
        <v>2018</v>
      </c>
      <c r="F6981" t="s">
        <v>127</v>
      </c>
      <c r="G6981" t="s">
        <v>130</v>
      </c>
      <c r="H6981" t="s">
        <v>14</v>
      </c>
      <c r="I6981" t="s">
        <v>18</v>
      </c>
      <c r="J6981" t="s">
        <v>15</v>
      </c>
      <c r="K6981" t="s">
        <v>43</v>
      </c>
      <c r="L6981">
        <v>1</v>
      </c>
      <c r="M6981">
        <v>1004</v>
      </c>
      <c r="O6981" t="s">
        <v>28</v>
      </c>
      <c r="R6981" t="s">
        <v>44</v>
      </c>
      <c r="S6981" s="49" t="str">
        <f t="shared" si="873"/>
        <v>Card</v>
      </c>
      <c r="T6981" s="3">
        <v>0.03</v>
      </c>
      <c r="U6981" s="2">
        <v>5.3000000000000007</v>
      </c>
      <c r="V6981" s="2">
        <v>2.1</v>
      </c>
      <c r="W6981" s="54">
        <f>_xlfn.XLOOKUP(M6981,Market!A:A,Market!F:F,0)</f>
        <v>0.06</v>
      </c>
      <c r="X6981" s="55">
        <f t="shared" si="874"/>
        <v>0.159</v>
      </c>
      <c r="Y6981" s="55">
        <f t="shared" si="875"/>
        <v>3.2000000000000006</v>
      </c>
      <c r="Z6981" s="54">
        <f t="shared" si="876"/>
        <v>0.60377358490566047</v>
      </c>
      <c r="AA6981" s="49" t="str">
        <f t="shared" ca="1" si="877"/>
        <v>Y</v>
      </c>
      <c r="AB6981" s="49">
        <f t="shared" ca="1" si="878"/>
        <v>6</v>
      </c>
      <c r="AC6981" s="49" t="str">
        <f t="shared" ca="1" si="879"/>
        <v>Y</v>
      </c>
    </row>
    <row r="6982" spans="1:29" x14ac:dyDescent="0.25">
      <c r="A6982">
        <v>5279</v>
      </c>
      <c r="B6982" s="9">
        <v>43212</v>
      </c>
      <c r="C6982" s="50" t="str">
        <f t="shared" si="872"/>
        <v>N</v>
      </c>
      <c r="D6982" s="52">
        <f>_xlfn.XLOOKUP(B6982,Cal_Date!B:B,Cal_Date!A:A,0)</f>
        <v>4</v>
      </c>
      <c r="E6982">
        <v>2018</v>
      </c>
      <c r="F6982" t="s">
        <v>127</v>
      </c>
      <c r="G6982" t="s">
        <v>130</v>
      </c>
      <c r="H6982" t="s">
        <v>14</v>
      </c>
      <c r="I6982" t="s">
        <v>18</v>
      </c>
      <c r="J6982" t="s">
        <v>15</v>
      </c>
      <c r="K6982" t="s">
        <v>43</v>
      </c>
      <c r="L6982">
        <v>1</v>
      </c>
      <c r="M6982">
        <v>1005</v>
      </c>
      <c r="O6982" t="s">
        <v>25</v>
      </c>
      <c r="R6982" t="s">
        <v>44</v>
      </c>
      <c r="S6982" s="49" t="str">
        <f t="shared" si="873"/>
        <v>Card</v>
      </c>
      <c r="T6982" s="3">
        <v>0.03</v>
      </c>
      <c r="U6982" s="2">
        <v>5.4450000000000003</v>
      </c>
      <c r="V6982" s="2">
        <v>2.1</v>
      </c>
      <c r="W6982" s="54">
        <f>_xlfn.XLOOKUP(M6982,Market!A:A,Market!F:F,0)</f>
        <v>8.8999999999999996E-2</v>
      </c>
      <c r="X6982" s="55">
        <f t="shared" si="874"/>
        <v>0.16335</v>
      </c>
      <c r="Y6982" s="55">
        <f t="shared" si="875"/>
        <v>3.3450000000000002</v>
      </c>
      <c r="Z6982" s="54">
        <f t="shared" si="876"/>
        <v>0.61432506887052341</v>
      </c>
      <c r="AA6982" s="49" t="str">
        <f t="shared" ca="1" si="877"/>
        <v>Y</v>
      </c>
      <c r="AB6982" s="49">
        <f t="shared" ca="1" si="878"/>
        <v>6</v>
      </c>
      <c r="AC6982" s="49" t="str">
        <f t="shared" ca="1" si="879"/>
        <v>Y</v>
      </c>
    </row>
    <row r="6983" spans="1:29" x14ac:dyDescent="0.25">
      <c r="A6983">
        <v>5280</v>
      </c>
      <c r="B6983" s="9">
        <v>43212</v>
      </c>
      <c r="C6983" s="50" t="str">
        <f t="shared" si="872"/>
        <v>N</v>
      </c>
      <c r="D6983" s="52">
        <f>_xlfn.XLOOKUP(B6983,Cal_Date!B:B,Cal_Date!A:A,0)</f>
        <v>4</v>
      </c>
      <c r="E6983">
        <v>2018</v>
      </c>
      <c r="F6983" t="s">
        <v>127</v>
      </c>
      <c r="G6983" t="s">
        <v>130</v>
      </c>
      <c r="H6983" t="s">
        <v>48</v>
      </c>
      <c r="I6983" t="s">
        <v>18</v>
      </c>
      <c r="J6983" t="s">
        <v>10</v>
      </c>
      <c r="K6983" t="s">
        <v>43</v>
      </c>
      <c r="L6983">
        <v>1</v>
      </c>
      <c r="M6983">
        <v>1000</v>
      </c>
      <c r="O6983" t="s">
        <v>25</v>
      </c>
      <c r="R6983" t="s">
        <v>44</v>
      </c>
      <c r="S6983" s="49" t="str">
        <f t="shared" si="873"/>
        <v>Card</v>
      </c>
      <c r="T6983" s="3">
        <v>0.03</v>
      </c>
      <c r="U6983" s="2">
        <v>7.5600000000000005</v>
      </c>
      <c r="V6983" s="2">
        <v>1.46</v>
      </c>
      <c r="W6983" s="54">
        <f>_xlfn.XLOOKUP(M6983,Market!A:A,Market!F:F,0)</f>
        <v>0.08</v>
      </c>
      <c r="X6983" s="55">
        <f t="shared" si="874"/>
        <v>0.2268</v>
      </c>
      <c r="Y6983" s="55">
        <f t="shared" si="875"/>
        <v>6.1000000000000005</v>
      </c>
      <c r="Z6983" s="54">
        <f t="shared" si="876"/>
        <v>0.80687830687830686</v>
      </c>
      <c r="AA6983" s="49" t="str">
        <f t="shared" ca="1" si="877"/>
        <v>Y</v>
      </c>
      <c r="AB6983" s="49">
        <f t="shared" ca="1" si="878"/>
        <v>6</v>
      </c>
      <c r="AC6983" s="49" t="str">
        <f t="shared" ca="1" si="879"/>
        <v>Y</v>
      </c>
    </row>
    <row r="6984" spans="1:29" x14ac:dyDescent="0.25">
      <c r="A6984">
        <v>5281</v>
      </c>
      <c r="B6984" s="9">
        <v>43212</v>
      </c>
      <c r="C6984" s="50" t="str">
        <f t="shared" si="872"/>
        <v>N</v>
      </c>
      <c r="D6984" s="52">
        <f>_xlfn.XLOOKUP(B6984,Cal_Date!B:B,Cal_Date!A:A,0)</f>
        <v>4</v>
      </c>
      <c r="E6984">
        <v>2018</v>
      </c>
      <c r="F6984" t="s">
        <v>127</v>
      </c>
      <c r="G6984" t="s">
        <v>130</v>
      </c>
      <c r="H6984" t="s">
        <v>48</v>
      </c>
      <c r="I6984" t="s">
        <v>18</v>
      </c>
      <c r="J6984" t="s">
        <v>10</v>
      </c>
      <c r="K6984" t="s">
        <v>43</v>
      </c>
      <c r="L6984">
        <v>1</v>
      </c>
      <c r="M6984">
        <v>1006</v>
      </c>
      <c r="O6984" t="s">
        <v>28</v>
      </c>
      <c r="R6984" t="s">
        <v>44</v>
      </c>
      <c r="S6984" s="49" t="str">
        <f t="shared" si="873"/>
        <v>Card</v>
      </c>
      <c r="T6984" s="3">
        <v>0.03</v>
      </c>
      <c r="U6984" s="2">
        <v>7.6229999999999993</v>
      </c>
      <c r="V6984" s="2">
        <v>1.46</v>
      </c>
      <c r="W6984" s="54">
        <f>_xlfn.XLOOKUP(M6984,Market!A:A,Market!F:F,0)</f>
        <v>8.8999999999999996E-2</v>
      </c>
      <c r="X6984" s="55">
        <f t="shared" si="874"/>
        <v>0.22868999999999998</v>
      </c>
      <c r="Y6984" s="55">
        <f t="shared" si="875"/>
        <v>6.1629999999999994</v>
      </c>
      <c r="Z6984" s="54">
        <f t="shared" si="876"/>
        <v>0.80847435392889933</v>
      </c>
      <c r="AA6984" s="49" t="str">
        <f t="shared" ca="1" si="877"/>
        <v>Y</v>
      </c>
      <c r="AB6984" s="49">
        <f t="shared" ca="1" si="878"/>
        <v>6</v>
      </c>
      <c r="AC6984" s="49" t="str">
        <f t="shared" ca="1" si="879"/>
        <v>Y</v>
      </c>
    </row>
    <row r="6985" spans="1:29" x14ac:dyDescent="0.25">
      <c r="A6985">
        <v>5282</v>
      </c>
      <c r="B6985" s="9">
        <v>43212</v>
      </c>
      <c r="C6985" s="50" t="str">
        <f t="shared" si="872"/>
        <v>N</v>
      </c>
      <c r="D6985" s="52">
        <f>_xlfn.XLOOKUP(B6985,Cal_Date!B:B,Cal_Date!A:A,0)</f>
        <v>4</v>
      </c>
      <c r="E6985">
        <v>2018</v>
      </c>
      <c r="F6985" t="s">
        <v>127</v>
      </c>
      <c r="G6985" t="s">
        <v>130</v>
      </c>
      <c r="H6985" t="s">
        <v>11</v>
      </c>
      <c r="I6985" t="s">
        <v>13</v>
      </c>
      <c r="J6985" t="s">
        <v>15</v>
      </c>
      <c r="K6985" t="s">
        <v>42</v>
      </c>
      <c r="L6985">
        <v>2</v>
      </c>
      <c r="M6985">
        <v>1000</v>
      </c>
      <c r="O6985" t="s">
        <v>25</v>
      </c>
      <c r="R6985" t="s">
        <v>44</v>
      </c>
      <c r="S6985" s="49" t="str">
        <f t="shared" si="873"/>
        <v>Card</v>
      </c>
      <c r="T6985" s="3">
        <v>0.03</v>
      </c>
      <c r="U6985" s="2">
        <v>5.4</v>
      </c>
      <c r="V6985" s="2">
        <v>2.84</v>
      </c>
      <c r="W6985" s="54">
        <f>_xlfn.XLOOKUP(M6985,Market!A:A,Market!F:F,0)</f>
        <v>0.08</v>
      </c>
      <c r="X6985" s="55">
        <f t="shared" si="874"/>
        <v>0.16200000000000001</v>
      </c>
      <c r="Y6985" s="55">
        <f t="shared" si="875"/>
        <v>2.5600000000000005</v>
      </c>
      <c r="Z6985" s="54">
        <f t="shared" si="876"/>
        <v>0.47407407407407415</v>
      </c>
      <c r="AA6985" s="49" t="str">
        <f t="shared" ca="1" si="877"/>
        <v>Y</v>
      </c>
      <c r="AB6985" s="49">
        <f t="shared" ca="1" si="878"/>
        <v>6</v>
      </c>
      <c r="AC6985" s="49" t="str">
        <f t="shared" ca="1" si="879"/>
        <v>Y</v>
      </c>
    </row>
    <row r="6986" spans="1:29" x14ac:dyDescent="0.25">
      <c r="A6986">
        <v>5283</v>
      </c>
      <c r="B6986" s="9">
        <v>43212</v>
      </c>
      <c r="C6986" s="50" t="str">
        <f t="shared" si="872"/>
        <v>N</v>
      </c>
      <c r="D6986" s="52">
        <f>_xlfn.XLOOKUP(B6986,Cal_Date!B:B,Cal_Date!A:A,0)</f>
        <v>4</v>
      </c>
      <c r="E6986">
        <v>2018</v>
      </c>
      <c r="F6986" t="s">
        <v>127</v>
      </c>
      <c r="G6986" t="s">
        <v>130</v>
      </c>
      <c r="H6986" t="s">
        <v>14</v>
      </c>
      <c r="I6986" t="s">
        <v>18</v>
      </c>
      <c r="J6986" t="s">
        <v>15</v>
      </c>
      <c r="K6986" t="s">
        <v>43</v>
      </c>
      <c r="L6986">
        <v>2</v>
      </c>
      <c r="M6986">
        <v>1001</v>
      </c>
      <c r="O6986" t="s">
        <v>25</v>
      </c>
      <c r="R6986" t="s">
        <v>44</v>
      </c>
      <c r="S6986" s="49" t="str">
        <f t="shared" si="873"/>
        <v>Card</v>
      </c>
      <c r="T6986" s="3">
        <v>0.03</v>
      </c>
      <c r="U6986" s="2">
        <v>10.600000000000001</v>
      </c>
      <c r="V6986" s="2">
        <v>4.2</v>
      </c>
      <c r="W6986" s="54">
        <f>_xlfn.XLOOKUP(M6986,Market!A:A,Market!F:F,0)</f>
        <v>0.06</v>
      </c>
      <c r="X6986" s="55">
        <f t="shared" si="874"/>
        <v>0.318</v>
      </c>
      <c r="Y6986" s="55">
        <f t="shared" si="875"/>
        <v>6.4000000000000012</v>
      </c>
      <c r="Z6986" s="54">
        <f t="shared" si="876"/>
        <v>0.60377358490566047</v>
      </c>
      <c r="AA6986" s="49" t="str">
        <f t="shared" ca="1" si="877"/>
        <v>Y</v>
      </c>
      <c r="AB6986" s="49">
        <f t="shared" ca="1" si="878"/>
        <v>6</v>
      </c>
      <c r="AC6986" s="49" t="str">
        <f t="shared" ca="1" si="879"/>
        <v>Y</v>
      </c>
    </row>
    <row r="6987" spans="1:29" x14ac:dyDescent="0.25">
      <c r="A6987">
        <v>5284</v>
      </c>
      <c r="B6987" s="9">
        <v>43212</v>
      </c>
      <c r="C6987" s="50" t="str">
        <f t="shared" si="872"/>
        <v>N</v>
      </c>
      <c r="D6987" s="52">
        <f>_xlfn.XLOOKUP(B6987,Cal_Date!B:B,Cal_Date!A:A,0)</f>
        <v>4</v>
      </c>
      <c r="E6987">
        <v>2018</v>
      </c>
      <c r="F6987" t="s">
        <v>127</v>
      </c>
      <c r="G6987" t="s">
        <v>130</v>
      </c>
      <c r="H6987" t="s">
        <v>14</v>
      </c>
      <c r="I6987" t="s">
        <v>18</v>
      </c>
      <c r="J6987" t="s">
        <v>15</v>
      </c>
      <c r="K6987" t="s">
        <v>43</v>
      </c>
      <c r="L6987">
        <v>1</v>
      </c>
      <c r="M6987">
        <v>1008</v>
      </c>
      <c r="O6987" t="s">
        <v>28</v>
      </c>
      <c r="R6987" t="s">
        <v>44</v>
      </c>
      <c r="S6987" s="49" t="str">
        <f t="shared" si="873"/>
        <v>Card</v>
      </c>
      <c r="T6987" s="3">
        <v>0.03</v>
      </c>
      <c r="U6987" s="2">
        <v>5.4450000000000003</v>
      </c>
      <c r="V6987" s="2">
        <v>2.2200000000000002</v>
      </c>
      <c r="W6987" s="54">
        <f>_xlfn.XLOOKUP(M6987,Market!A:A,Market!F:F,0)</f>
        <v>8.8999999999999996E-2</v>
      </c>
      <c r="X6987" s="55">
        <f t="shared" si="874"/>
        <v>0.16335</v>
      </c>
      <c r="Y6987" s="55">
        <f t="shared" si="875"/>
        <v>3.2250000000000001</v>
      </c>
      <c r="Z6987" s="54">
        <f t="shared" si="876"/>
        <v>0.59228650137741046</v>
      </c>
      <c r="AA6987" s="49" t="str">
        <f t="shared" ca="1" si="877"/>
        <v>Y</v>
      </c>
      <c r="AB6987" s="49">
        <f t="shared" ca="1" si="878"/>
        <v>6</v>
      </c>
      <c r="AC6987" s="49" t="str">
        <f t="shared" ca="1" si="879"/>
        <v>Y</v>
      </c>
    </row>
    <row r="6988" spans="1:29" x14ac:dyDescent="0.25">
      <c r="A6988">
        <v>5285</v>
      </c>
      <c r="B6988" s="9">
        <v>43212</v>
      </c>
      <c r="C6988" s="50" t="str">
        <f t="shared" si="872"/>
        <v>N</v>
      </c>
      <c r="D6988" s="52">
        <f>_xlfn.XLOOKUP(B6988,Cal_Date!B:B,Cal_Date!A:A,0)</f>
        <v>4</v>
      </c>
      <c r="E6988">
        <v>2018</v>
      </c>
      <c r="F6988" t="s">
        <v>127</v>
      </c>
      <c r="G6988" t="s">
        <v>130</v>
      </c>
      <c r="H6988" t="s">
        <v>14</v>
      </c>
      <c r="I6988" t="s">
        <v>13</v>
      </c>
      <c r="J6988" t="s">
        <v>15</v>
      </c>
      <c r="K6988" t="s">
        <v>43</v>
      </c>
      <c r="L6988">
        <v>1</v>
      </c>
      <c r="M6988">
        <v>1009</v>
      </c>
      <c r="O6988" t="s">
        <v>28</v>
      </c>
      <c r="R6988" t="s">
        <v>44</v>
      </c>
      <c r="S6988" s="49" t="str">
        <f t="shared" si="873"/>
        <v>Card</v>
      </c>
      <c r="T6988" s="3">
        <v>0.03</v>
      </c>
      <c r="U6988" s="2">
        <v>5.4450000000000003</v>
      </c>
      <c r="V6988" s="2">
        <v>2.12</v>
      </c>
      <c r="W6988" s="54">
        <f>_xlfn.XLOOKUP(M6988,Market!A:A,Market!F:F,0)</f>
        <v>8.8999999999999996E-2</v>
      </c>
      <c r="X6988" s="55">
        <f t="shared" si="874"/>
        <v>0.16335</v>
      </c>
      <c r="Y6988" s="55">
        <f t="shared" si="875"/>
        <v>3.3250000000000002</v>
      </c>
      <c r="Z6988" s="54">
        <f t="shared" si="876"/>
        <v>0.61065197428833795</v>
      </c>
      <c r="AA6988" s="49" t="str">
        <f t="shared" ca="1" si="877"/>
        <v>Y</v>
      </c>
      <c r="AB6988" s="49">
        <f t="shared" ca="1" si="878"/>
        <v>6</v>
      </c>
      <c r="AC6988" s="49" t="str">
        <f t="shared" ca="1" si="879"/>
        <v>Y</v>
      </c>
    </row>
    <row r="6989" spans="1:29" x14ac:dyDescent="0.25">
      <c r="A6989">
        <v>5286</v>
      </c>
      <c r="B6989" s="9">
        <v>43212</v>
      </c>
      <c r="C6989" s="50" t="str">
        <f t="shared" si="872"/>
        <v>N</v>
      </c>
      <c r="D6989" s="52">
        <f>_xlfn.XLOOKUP(B6989,Cal_Date!B:B,Cal_Date!A:A,0)</f>
        <v>4</v>
      </c>
      <c r="E6989">
        <v>2018</v>
      </c>
      <c r="F6989" t="s">
        <v>127</v>
      </c>
      <c r="G6989" t="s">
        <v>130</v>
      </c>
      <c r="H6989" t="s">
        <v>48</v>
      </c>
      <c r="I6989" t="s">
        <v>18</v>
      </c>
      <c r="J6989" t="s">
        <v>10</v>
      </c>
      <c r="K6989" t="s">
        <v>43</v>
      </c>
      <c r="L6989">
        <v>1</v>
      </c>
      <c r="M6989">
        <v>1001</v>
      </c>
      <c r="O6989" t="s">
        <v>25</v>
      </c>
      <c r="R6989" t="s">
        <v>44</v>
      </c>
      <c r="S6989" s="49" t="str">
        <f t="shared" si="873"/>
        <v>Card</v>
      </c>
      <c r="T6989" s="3">
        <v>0.03</v>
      </c>
      <c r="U6989" s="2">
        <v>7.42</v>
      </c>
      <c r="V6989" s="2">
        <v>1.46</v>
      </c>
      <c r="W6989" s="54">
        <f>_xlfn.XLOOKUP(M6989,Market!A:A,Market!F:F,0)</f>
        <v>0.06</v>
      </c>
      <c r="X6989" s="55">
        <f t="shared" si="874"/>
        <v>0.22259999999999999</v>
      </c>
      <c r="Y6989" s="55">
        <f t="shared" si="875"/>
        <v>5.96</v>
      </c>
      <c r="Z6989" s="54">
        <f t="shared" si="876"/>
        <v>0.80323450134770891</v>
      </c>
      <c r="AA6989" s="49" t="str">
        <f t="shared" ca="1" si="877"/>
        <v>Y</v>
      </c>
      <c r="AB6989" s="49">
        <f t="shared" ca="1" si="878"/>
        <v>6</v>
      </c>
      <c r="AC6989" s="49" t="str">
        <f t="shared" ca="1" si="879"/>
        <v>Y</v>
      </c>
    </row>
    <row r="6990" spans="1:29" x14ac:dyDescent="0.25">
      <c r="A6990">
        <v>5287</v>
      </c>
      <c r="B6990" s="9">
        <v>43212</v>
      </c>
      <c r="C6990" s="50" t="str">
        <f t="shared" si="872"/>
        <v>N</v>
      </c>
      <c r="D6990" s="52">
        <f>_xlfn.XLOOKUP(B6990,Cal_Date!B:B,Cal_Date!A:A,0)</f>
        <v>4</v>
      </c>
      <c r="E6990">
        <v>2018</v>
      </c>
      <c r="F6990" t="s">
        <v>127</v>
      </c>
      <c r="G6990" t="s">
        <v>130</v>
      </c>
      <c r="H6990" t="s">
        <v>11</v>
      </c>
      <c r="I6990" t="s">
        <v>11</v>
      </c>
      <c r="J6990" t="s">
        <v>15</v>
      </c>
      <c r="K6990" t="s">
        <v>42</v>
      </c>
      <c r="L6990">
        <v>2</v>
      </c>
      <c r="M6990">
        <v>1001</v>
      </c>
      <c r="O6990" t="s">
        <v>25</v>
      </c>
      <c r="R6990" t="s">
        <v>44</v>
      </c>
      <c r="S6990" s="49" t="str">
        <f t="shared" si="873"/>
        <v>Card</v>
      </c>
      <c r="T6990" s="3">
        <v>0.03</v>
      </c>
      <c r="U6990" s="2">
        <v>5.3000000000000007</v>
      </c>
      <c r="V6990" s="2">
        <v>1.74</v>
      </c>
      <c r="W6990" s="54">
        <f>_xlfn.XLOOKUP(M6990,Market!A:A,Market!F:F,0)</f>
        <v>0.06</v>
      </c>
      <c r="X6990" s="55">
        <f t="shared" si="874"/>
        <v>0.159</v>
      </c>
      <c r="Y6990" s="55">
        <f t="shared" si="875"/>
        <v>3.5600000000000005</v>
      </c>
      <c r="Z6990" s="54">
        <f t="shared" si="876"/>
        <v>0.67169811320754713</v>
      </c>
      <c r="AA6990" s="49" t="str">
        <f t="shared" ca="1" si="877"/>
        <v>Y</v>
      </c>
      <c r="AB6990" s="49">
        <f t="shared" ca="1" si="878"/>
        <v>6</v>
      </c>
      <c r="AC6990" s="49" t="str">
        <f t="shared" ca="1" si="879"/>
        <v>Y</v>
      </c>
    </row>
    <row r="6991" spans="1:29" x14ac:dyDescent="0.25">
      <c r="A6991">
        <v>5288</v>
      </c>
      <c r="B6991" s="9">
        <v>43212</v>
      </c>
      <c r="C6991" s="50" t="str">
        <f t="shared" si="872"/>
        <v>N</v>
      </c>
      <c r="D6991" s="52">
        <f>_xlfn.XLOOKUP(B6991,Cal_Date!B:B,Cal_Date!A:A,0)</f>
        <v>4</v>
      </c>
      <c r="E6991">
        <v>2018</v>
      </c>
      <c r="F6991" t="s">
        <v>127</v>
      </c>
      <c r="G6991" t="s">
        <v>130</v>
      </c>
      <c r="H6991" t="s">
        <v>48</v>
      </c>
      <c r="I6991" t="s">
        <v>18</v>
      </c>
      <c r="J6991" t="s">
        <v>10</v>
      </c>
      <c r="K6991" t="s">
        <v>43</v>
      </c>
      <c r="L6991">
        <v>1</v>
      </c>
      <c r="M6991">
        <v>1001</v>
      </c>
      <c r="O6991" t="s">
        <v>25</v>
      </c>
      <c r="R6991" t="s">
        <v>44</v>
      </c>
      <c r="S6991" s="49" t="str">
        <f t="shared" si="873"/>
        <v>Card</v>
      </c>
      <c r="T6991" s="3">
        <v>0.03</v>
      </c>
      <c r="U6991" s="2">
        <v>7.42</v>
      </c>
      <c r="V6991" s="2">
        <v>1.46</v>
      </c>
      <c r="W6991" s="54">
        <f>_xlfn.XLOOKUP(M6991,Market!A:A,Market!F:F,0)</f>
        <v>0.06</v>
      </c>
      <c r="X6991" s="55">
        <f t="shared" si="874"/>
        <v>0.22259999999999999</v>
      </c>
      <c r="Y6991" s="55">
        <f t="shared" si="875"/>
        <v>5.96</v>
      </c>
      <c r="Z6991" s="54">
        <f t="shared" si="876"/>
        <v>0.80323450134770891</v>
      </c>
      <c r="AA6991" s="49" t="str">
        <f t="shared" ca="1" si="877"/>
        <v>Y</v>
      </c>
      <c r="AB6991" s="49">
        <f t="shared" ca="1" si="878"/>
        <v>6</v>
      </c>
      <c r="AC6991" s="49" t="str">
        <f t="shared" ca="1" si="879"/>
        <v>Y</v>
      </c>
    </row>
    <row r="6992" spans="1:29" x14ac:dyDescent="0.25">
      <c r="A6992">
        <v>5289</v>
      </c>
      <c r="B6992" s="9">
        <v>43212</v>
      </c>
      <c r="C6992" s="50" t="str">
        <f t="shared" si="872"/>
        <v>N</v>
      </c>
      <c r="D6992" s="52">
        <f>_xlfn.XLOOKUP(B6992,Cal_Date!B:B,Cal_Date!A:A,0)</f>
        <v>4</v>
      </c>
      <c r="E6992">
        <v>2018</v>
      </c>
      <c r="F6992" t="s">
        <v>127</v>
      </c>
      <c r="G6992" t="s">
        <v>130</v>
      </c>
      <c r="H6992" t="s">
        <v>48</v>
      </c>
      <c r="I6992" t="s">
        <v>18</v>
      </c>
      <c r="J6992" t="s">
        <v>10</v>
      </c>
      <c r="K6992" t="s">
        <v>43</v>
      </c>
      <c r="L6992">
        <v>2</v>
      </c>
      <c r="M6992">
        <v>1002</v>
      </c>
      <c r="O6992" t="s">
        <v>28</v>
      </c>
      <c r="R6992" t="s">
        <v>44</v>
      </c>
      <c r="S6992" s="49" t="str">
        <f t="shared" si="873"/>
        <v>Card</v>
      </c>
      <c r="T6992" s="3">
        <v>0.03</v>
      </c>
      <c r="U6992" s="2">
        <v>14.84</v>
      </c>
      <c r="V6992" s="2">
        <v>2.92</v>
      </c>
      <c r="W6992" s="54">
        <f>_xlfn.XLOOKUP(M6992,Market!A:A,Market!F:F,0)</f>
        <v>0.06</v>
      </c>
      <c r="X6992" s="55">
        <f t="shared" si="874"/>
        <v>0.44519999999999998</v>
      </c>
      <c r="Y6992" s="55">
        <f t="shared" si="875"/>
        <v>11.92</v>
      </c>
      <c r="Z6992" s="54">
        <f t="shared" si="876"/>
        <v>0.80323450134770891</v>
      </c>
      <c r="AA6992" s="49" t="str">
        <f t="shared" ca="1" si="877"/>
        <v>Y</v>
      </c>
      <c r="AB6992" s="49">
        <f t="shared" ca="1" si="878"/>
        <v>6</v>
      </c>
      <c r="AC6992" s="49" t="str">
        <f t="shared" ca="1" si="879"/>
        <v>Y</v>
      </c>
    </row>
    <row r="6993" spans="1:29" x14ac:dyDescent="0.25">
      <c r="A6993">
        <v>5290</v>
      </c>
      <c r="B6993" s="9">
        <v>43212</v>
      </c>
      <c r="C6993" s="50" t="str">
        <f t="shared" si="872"/>
        <v>N</v>
      </c>
      <c r="D6993" s="52">
        <f>_xlfn.XLOOKUP(B6993,Cal_Date!B:B,Cal_Date!A:A,0)</f>
        <v>4</v>
      </c>
      <c r="E6993">
        <v>2018</v>
      </c>
      <c r="F6993" t="s">
        <v>127</v>
      </c>
      <c r="G6993" t="s">
        <v>130</v>
      </c>
      <c r="H6993" t="s">
        <v>48</v>
      </c>
      <c r="I6993" t="s">
        <v>18</v>
      </c>
      <c r="J6993" t="s">
        <v>10</v>
      </c>
      <c r="K6993" t="s">
        <v>43</v>
      </c>
      <c r="L6993">
        <v>1</v>
      </c>
      <c r="M6993">
        <v>1003</v>
      </c>
      <c r="O6993" t="s">
        <v>25</v>
      </c>
      <c r="R6993" t="s">
        <v>44</v>
      </c>
      <c r="S6993" s="49" t="str">
        <f t="shared" si="873"/>
        <v>Card</v>
      </c>
      <c r="T6993" s="3">
        <v>0.03</v>
      </c>
      <c r="U6993" s="2">
        <v>7.42</v>
      </c>
      <c r="V6993" s="2">
        <v>1.46</v>
      </c>
      <c r="W6993" s="54">
        <f>_xlfn.XLOOKUP(M6993,Market!A:A,Market!F:F,0)</f>
        <v>0.06</v>
      </c>
      <c r="X6993" s="55">
        <f t="shared" si="874"/>
        <v>0.22259999999999999</v>
      </c>
      <c r="Y6993" s="55">
        <f t="shared" si="875"/>
        <v>5.96</v>
      </c>
      <c r="Z6993" s="54">
        <f t="shared" si="876"/>
        <v>0.80323450134770891</v>
      </c>
      <c r="AA6993" s="49" t="str">
        <f t="shared" ca="1" si="877"/>
        <v>Y</v>
      </c>
      <c r="AB6993" s="49">
        <f t="shared" ca="1" si="878"/>
        <v>6</v>
      </c>
      <c r="AC6993" s="49" t="str">
        <f t="shared" ca="1" si="879"/>
        <v>Y</v>
      </c>
    </row>
    <row r="6994" spans="1:29" x14ac:dyDescent="0.25">
      <c r="A6994">
        <v>5291</v>
      </c>
      <c r="B6994" s="9">
        <v>43212</v>
      </c>
      <c r="C6994" s="50" t="str">
        <f t="shared" si="872"/>
        <v>N</v>
      </c>
      <c r="D6994" s="52">
        <f>_xlfn.XLOOKUP(B6994,Cal_Date!B:B,Cal_Date!A:A,0)</f>
        <v>4</v>
      </c>
      <c r="E6994">
        <v>2018</v>
      </c>
      <c r="F6994" t="s">
        <v>127</v>
      </c>
      <c r="G6994" t="s">
        <v>130</v>
      </c>
      <c r="H6994" t="s">
        <v>48</v>
      </c>
      <c r="I6994" t="s">
        <v>18</v>
      </c>
      <c r="J6994" t="s">
        <v>10</v>
      </c>
      <c r="K6994" t="s">
        <v>43</v>
      </c>
      <c r="L6994">
        <v>2</v>
      </c>
      <c r="M6994">
        <v>1003</v>
      </c>
      <c r="O6994" t="s">
        <v>25</v>
      </c>
      <c r="R6994" t="s">
        <v>47</v>
      </c>
      <c r="S6994" s="49" t="str">
        <f t="shared" si="873"/>
        <v>Card</v>
      </c>
      <c r="T6994" s="3">
        <v>3.5000000000000003E-2</v>
      </c>
      <c r="U6994" s="2">
        <v>14.84</v>
      </c>
      <c r="V6994" s="2">
        <v>2.92</v>
      </c>
      <c r="W6994" s="54">
        <f>_xlfn.XLOOKUP(M6994,Market!A:A,Market!F:F,0)</f>
        <v>0.06</v>
      </c>
      <c r="X6994" s="55">
        <f t="shared" si="874"/>
        <v>0.51940000000000008</v>
      </c>
      <c r="Y6994" s="55">
        <f t="shared" si="875"/>
        <v>11.92</v>
      </c>
      <c r="Z6994" s="54">
        <f t="shared" si="876"/>
        <v>0.80323450134770891</v>
      </c>
      <c r="AA6994" s="49" t="str">
        <f t="shared" ca="1" si="877"/>
        <v>Y</v>
      </c>
      <c r="AB6994" s="49">
        <f t="shared" ca="1" si="878"/>
        <v>6</v>
      </c>
      <c r="AC6994" s="49" t="str">
        <f t="shared" ca="1" si="879"/>
        <v>Y</v>
      </c>
    </row>
    <row r="6995" spans="1:29" x14ac:dyDescent="0.25">
      <c r="A6995">
        <v>5292</v>
      </c>
      <c r="B6995" s="9">
        <v>43212</v>
      </c>
      <c r="C6995" s="50" t="str">
        <f t="shared" si="872"/>
        <v>N</v>
      </c>
      <c r="D6995" s="52">
        <f>_xlfn.XLOOKUP(B6995,Cal_Date!B:B,Cal_Date!A:A,0)</f>
        <v>4</v>
      </c>
      <c r="E6995">
        <v>2018</v>
      </c>
      <c r="F6995" t="s">
        <v>127</v>
      </c>
      <c r="G6995" t="s">
        <v>130</v>
      </c>
      <c r="H6995" t="s">
        <v>14</v>
      </c>
      <c r="I6995" t="s">
        <v>18</v>
      </c>
      <c r="J6995" t="s">
        <v>15</v>
      </c>
      <c r="K6995" t="s">
        <v>43</v>
      </c>
      <c r="L6995">
        <v>1</v>
      </c>
      <c r="M6995">
        <v>1003</v>
      </c>
      <c r="O6995" t="s">
        <v>25</v>
      </c>
      <c r="R6995" t="s">
        <v>46</v>
      </c>
      <c r="S6995" s="49" t="str">
        <f t="shared" si="873"/>
        <v>Card</v>
      </c>
      <c r="T6995" s="3">
        <v>0.04</v>
      </c>
      <c r="U6995" s="2">
        <v>5.3000000000000007</v>
      </c>
      <c r="V6995" s="2">
        <v>2.1</v>
      </c>
      <c r="W6995" s="54">
        <f>_xlfn.XLOOKUP(M6995,Market!A:A,Market!F:F,0)</f>
        <v>0.06</v>
      </c>
      <c r="X6995" s="55">
        <f t="shared" si="874"/>
        <v>0.21200000000000002</v>
      </c>
      <c r="Y6995" s="55">
        <f t="shared" si="875"/>
        <v>3.2000000000000006</v>
      </c>
      <c r="Z6995" s="54">
        <f t="shared" si="876"/>
        <v>0.60377358490566047</v>
      </c>
      <c r="AA6995" s="49" t="str">
        <f t="shared" ca="1" si="877"/>
        <v>Y</v>
      </c>
      <c r="AB6995" s="49">
        <f t="shared" ca="1" si="878"/>
        <v>6</v>
      </c>
      <c r="AC6995" s="49" t="str">
        <f t="shared" ca="1" si="879"/>
        <v>Y</v>
      </c>
    </row>
    <row r="6996" spans="1:29" x14ac:dyDescent="0.25">
      <c r="A6996">
        <v>5293</v>
      </c>
      <c r="B6996" s="9">
        <v>43212</v>
      </c>
      <c r="C6996" s="50" t="str">
        <f t="shared" si="872"/>
        <v>N</v>
      </c>
      <c r="D6996" s="52">
        <f>_xlfn.XLOOKUP(B6996,Cal_Date!B:B,Cal_Date!A:A,0)</f>
        <v>4</v>
      </c>
      <c r="E6996">
        <v>2018</v>
      </c>
      <c r="F6996" t="s">
        <v>127</v>
      </c>
      <c r="G6996" t="s">
        <v>130</v>
      </c>
      <c r="H6996" t="s">
        <v>14</v>
      </c>
      <c r="I6996" t="s">
        <v>18</v>
      </c>
      <c r="J6996" t="s">
        <v>15</v>
      </c>
      <c r="K6996" t="s">
        <v>43</v>
      </c>
      <c r="L6996">
        <v>1</v>
      </c>
      <c r="M6996">
        <v>1004</v>
      </c>
      <c r="O6996" t="s">
        <v>28</v>
      </c>
      <c r="R6996" t="s">
        <v>47</v>
      </c>
      <c r="S6996" s="49" t="str">
        <f t="shared" si="873"/>
        <v>Card</v>
      </c>
      <c r="T6996" s="3">
        <v>3.5000000000000003E-2</v>
      </c>
      <c r="U6996" s="2">
        <v>5.3000000000000007</v>
      </c>
      <c r="V6996" s="2">
        <v>2.1</v>
      </c>
      <c r="W6996" s="54">
        <f>_xlfn.XLOOKUP(M6996,Market!A:A,Market!F:F,0)</f>
        <v>0.06</v>
      </c>
      <c r="X6996" s="55">
        <f t="shared" si="874"/>
        <v>0.18550000000000005</v>
      </c>
      <c r="Y6996" s="55">
        <f t="shared" si="875"/>
        <v>3.2000000000000006</v>
      </c>
      <c r="Z6996" s="54">
        <f t="shared" si="876"/>
        <v>0.60377358490566047</v>
      </c>
      <c r="AA6996" s="49" t="str">
        <f t="shared" ca="1" si="877"/>
        <v>Y</v>
      </c>
      <c r="AB6996" s="49">
        <f t="shared" ca="1" si="878"/>
        <v>6</v>
      </c>
      <c r="AC6996" s="49" t="str">
        <f t="shared" ca="1" si="879"/>
        <v>Y</v>
      </c>
    </row>
    <row r="6997" spans="1:29" x14ac:dyDescent="0.25">
      <c r="A6997">
        <v>5294</v>
      </c>
      <c r="B6997" s="9">
        <v>43212</v>
      </c>
      <c r="C6997" s="50" t="str">
        <f t="shared" si="872"/>
        <v>N</v>
      </c>
      <c r="D6997" s="52">
        <f>_xlfn.XLOOKUP(B6997,Cal_Date!B:B,Cal_Date!A:A,0)</f>
        <v>4</v>
      </c>
      <c r="E6997">
        <v>2018</v>
      </c>
      <c r="F6997" t="s">
        <v>127</v>
      </c>
      <c r="G6997" t="s">
        <v>130</v>
      </c>
      <c r="H6997" t="s">
        <v>14</v>
      </c>
      <c r="I6997" t="s">
        <v>18</v>
      </c>
      <c r="J6997" t="s">
        <v>15</v>
      </c>
      <c r="K6997" t="s">
        <v>43</v>
      </c>
      <c r="L6997">
        <v>1</v>
      </c>
      <c r="M6997">
        <v>1005</v>
      </c>
      <c r="O6997" t="s">
        <v>25</v>
      </c>
      <c r="R6997" t="s">
        <v>44</v>
      </c>
      <c r="S6997" s="49" t="str">
        <f t="shared" si="873"/>
        <v>Card</v>
      </c>
      <c r="T6997" s="3">
        <v>0.03</v>
      </c>
      <c r="U6997" s="2">
        <v>5.4450000000000003</v>
      </c>
      <c r="V6997" s="2">
        <v>2.2200000000000002</v>
      </c>
      <c r="W6997" s="54">
        <f>_xlfn.XLOOKUP(M6997,Market!A:A,Market!F:F,0)</f>
        <v>8.8999999999999996E-2</v>
      </c>
      <c r="X6997" s="55">
        <f t="shared" si="874"/>
        <v>0.16335</v>
      </c>
      <c r="Y6997" s="55">
        <f t="shared" si="875"/>
        <v>3.2250000000000001</v>
      </c>
      <c r="Z6997" s="54">
        <f t="shared" si="876"/>
        <v>0.59228650137741046</v>
      </c>
      <c r="AA6997" s="49" t="str">
        <f t="shared" ca="1" si="877"/>
        <v>Y</v>
      </c>
      <c r="AB6997" s="49">
        <f t="shared" ca="1" si="878"/>
        <v>6</v>
      </c>
      <c r="AC6997" s="49" t="str">
        <f t="shared" ca="1" si="879"/>
        <v>Y</v>
      </c>
    </row>
    <row r="6998" spans="1:29" x14ac:dyDescent="0.25">
      <c r="A6998">
        <v>5295</v>
      </c>
      <c r="B6998" s="9">
        <v>43212</v>
      </c>
      <c r="C6998" s="50" t="str">
        <f t="shared" si="872"/>
        <v>N</v>
      </c>
      <c r="D6998" s="52">
        <f>_xlfn.XLOOKUP(B6998,Cal_Date!B:B,Cal_Date!A:A,0)</f>
        <v>4</v>
      </c>
      <c r="E6998">
        <v>2018</v>
      </c>
      <c r="F6998" t="s">
        <v>127</v>
      </c>
      <c r="G6998" t="s">
        <v>130</v>
      </c>
      <c r="H6998" t="s">
        <v>11</v>
      </c>
      <c r="I6998" t="s">
        <v>13</v>
      </c>
      <c r="J6998" t="s">
        <v>15</v>
      </c>
      <c r="K6998" t="s">
        <v>42</v>
      </c>
      <c r="L6998">
        <v>1</v>
      </c>
      <c r="M6998">
        <v>1005</v>
      </c>
      <c r="O6998" t="s">
        <v>25</v>
      </c>
      <c r="R6998" t="s">
        <v>44</v>
      </c>
      <c r="S6998" s="49" t="str">
        <f t="shared" si="873"/>
        <v>Card</v>
      </c>
      <c r="T6998" s="3">
        <v>0.03</v>
      </c>
      <c r="U6998" s="2">
        <v>2.7225000000000001</v>
      </c>
      <c r="V6998" s="2">
        <v>1.42</v>
      </c>
      <c r="W6998" s="54">
        <f>_xlfn.XLOOKUP(M6998,Market!A:A,Market!F:F,0)</f>
        <v>8.8999999999999996E-2</v>
      </c>
      <c r="X6998" s="55">
        <f t="shared" si="874"/>
        <v>8.1674999999999998E-2</v>
      </c>
      <c r="Y6998" s="55">
        <f t="shared" si="875"/>
        <v>1.3025000000000002</v>
      </c>
      <c r="Z6998" s="54">
        <f t="shared" si="876"/>
        <v>0.47842056932966032</v>
      </c>
      <c r="AA6998" s="49" t="str">
        <f t="shared" ca="1" si="877"/>
        <v>Y</v>
      </c>
      <c r="AB6998" s="49">
        <f t="shared" ca="1" si="878"/>
        <v>6</v>
      </c>
      <c r="AC6998" s="49" t="str">
        <f t="shared" ca="1" si="879"/>
        <v>Y</v>
      </c>
    </row>
    <row r="6999" spans="1:29" x14ac:dyDescent="0.25">
      <c r="A6999">
        <v>5296</v>
      </c>
      <c r="B6999" s="9">
        <v>43212</v>
      </c>
      <c r="C6999" s="50" t="str">
        <f t="shared" si="872"/>
        <v>N</v>
      </c>
      <c r="D6999" s="52">
        <f>_xlfn.XLOOKUP(B6999,Cal_Date!B:B,Cal_Date!A:A,0)</f>
        <v>4</v>
      </c>
      <c r="E6999">
        <v>2018</v>
      </c>
      <c r="F6999" t="s">
        <v>127</v>
      </c>
      <c r="G6999" t="s">
        <v>130</v>
      </c>
      <c r="H6999" t="s">
        <v>11</v>
      </c>
      <c r="I6999" t="s">
        <v>11</v>
      </c>
      <c r="J6999" t="s">
        <v>15</v>
      </c>
      <c r="K6999" t="s">
        <v>42</v>
      </c>
      <c r="L6999">
        <v>2</v>
      </c>
      <c r="M6999">
        <v>1003</v>
      </c>
      <c r="O6999" t="s">
        <v>25</v>
      </c>
      <c r="R6999" t="s">
        <v>44</v>
      </c>
      <c r="S6999" s="49" t="str">
        <f t="shared" si="873"/>
        <v>Card</v>
      </c>
      <c r="T6999" s="3">
        <v>0.03</v>
      </c>
      <c r="U6999" s="2">
        <v>5.3000000000000007</v>
      </c>
      <c r="V6999" s="2">
        <v>1.74</v>
      </c>
      <c r="W6999" s="54">
        <f>_xlfn.XLOOKUP(M6999,Market!A:A,Market!F:F,0)</f>
        <v>0.06</v>
      </c>
      <c r="X6999" s="55">
        <f t="shared" si="874"/>
        <v>0.159</v>
      </c>
      <c r="Y6999" s="55">
        <f t="shared" si="875"/>
        <v>3.5600000000000005</v>
      </c>
      <c r="Z6999" s="54">
        <f t="shared" si="876"/>
        <v>0.67169811320754713</v>
      </c>
      <c r="AA6999" s="49" t="str">
        <f t="shared" ca="1" si="877"/>
        <v>Y</v>
      </c>
      <c r="AB6999" s="49">
        <f t="shared" ca="1" si="878"/>
        <v>6</v>
      </c>
      <c r="AC6999" s="49" t="str">
        <f t="shared" ca="1" si="879"/>
        <v>Y</v>
      </c>
    </row>
    <row r="7000" spans="1:29" x14ac:dyDescent="0.25">
      <c r="A7000">
        <v>5297</v>
      </c>
      <c r="B7000" s="9">
        <v>43212</v>
      </c>
      <c r="C7000" s="50" t="str">
        <f t="shared" si="872"/>
        <v>N</v>
      </c>
      <c r="D7000" s="52">
        <f>_xlfn.XLOOKUP(B7000,Cal_Date!B:B,Cal_Date!A:A,0)</f>
        <v>4</v>
      </c>
      <c r="E7000">
        <v>2018</v>
      </c>
      <c r="F7000" t="s">
        <v>127</v>
      </c>
      <c r="G7000" t="s">
        <v>130</v>
      </c>
      <c r="H7000" t="s">
        <v>11</v>
      </c>
      <c r="I7000" t="s">
        <v>11</v>
      </c>
      <c r="J7000" t="s">
        <v>15</v>
      </c>
      <c r="K7000" t="s">
        <v>42</v>
      </c>
      <c r="L7000">
        <v>1</v>
      </c>
      <c r="M7000">
        <v>1007</v>
      </c>
      <c r="O7000" t="s">
        <v>28</v>
      </c>
      <c r="R7000" t="s">
        <v>44</v>
      </c>
      <c r="S7000" s="49" t="str">
        <f t="shared" si="873"/>
        <v>Card</v>
      </c>
      <c r="T7000" s="3">
        <v>0.03</v>
      </c>
      <c r="U7000" s="2">
        <v>2.7225000000000001</v>
      </c>
      <c r="V7000" s="2">
        <v>0.87</v>
      </c>
      <c r="W7000" s="54">
        <f>_xlfn.XLOOKUP(M7000,Market!A:A,Market!F:F,0)</f>
        <v>8.8999999999999996E-2</v>
      </c>
      <c r="X7000" s="55">
        <f t="shared" si="874"/>
        <v>8.1674999999999998E-2</v>
      </c>
      <c r="Y7000" s="55">
        <f t="shared" si="875"/>
        <v>1.8525</v>
      </c>
      <c r="Z7000" s="54">
        <f t="shared" si="876"/>
        <v>0.68044077134986225</v>
      </c>
      <c r="AA7000" s="49" t="str">
        <f t="shared" ca="1" si="877"/>
        <v>Y</v>
      </c>
      <c r="AB7000" s="49">
        <f t="shared" ca="1" si="878"/>
        <v>6</v>
      </c>
      <c r="AC7000" s="49" t="str">
        <f t="shared" ca="1" si="879"/>
        <v>Y</v>
      </c>
    </row>
    <row r="7001" spans="1:29" x14ac:dyDescent="0.25">
      <c r="A7001">
        <v>5298</v>
      </c>
      <c r="B7001" s="9">
        <v>43212</v>
      </c>
      <c r="C7001" s="50" t="str">
        <f t="shared" si="872"/>
        <v>N</v>
      </c>
      <c r="D7001" s="52">
        <f>_xlfn.XLOOKUP(B7001,Cal_Date!B:B,Cal_Date!A:A,0)</f>
        <v>4</v>
      </c>
      <c r="E7001">
        <v>2018</v>
      </c>
      <c r="F7001" t="s">
        <v>127</v>
      </c>
      <c r="G7001" t="s">
        <v>130</v>
      </c>
      <c r="H7001" t="s">
        <v>11</v>
      </c>
      <c r="I7001" t="s">
        <v>13</v>
      </c>
      <c r="J7001" t="s">
        <v>15</v>
      </c>
      <c r="K7001" t="s">
        <v>42</v>
      </c>
      <c r="L7001">
        <v>1</v>
      </c>
      <c r="M7001">
        <v>1006</v>
      </c>
      <c r="O7001" t="s">
        <v>28</v>
      </c>
      <c r="R7001" t="s">
        <v>44</v>
      </c>
      <c r="S7001" s="49" t="str">
        <f t="shared" si="873"/>
        <v>Card</v>
      </c>
      <c r="T7001" s="3">
        <v>0.03</v>
      </c>
      <c r="U7001" s="2">
        <v>2.7225000000000001</v>
      </c>
      <c r="V7001" s="2">
        <v>1.42</v>
      </c>
      <c r="W7001" s="54">
        <f>_xlfn.XLOOKUP(M7001,Market!A:A,Market!F:F,0)</f>
        <v>8.8999999999999996E-2</v>
      </c>
      <c r="X7001" s="55">
        <f t="shared" si="874"/>
        <v>8.1674999999999998E-2</v>
      </c>
      <c r="Y7001" s="55">
        <f t="shared" si="875"/>
        <v>1.3025000000000002</v>
      </c>
      <c r="Z7001" s="54">
        <f t="shared" si="876"/>
        <v>0.47842056932966032</v>
      </c>
      <c r="AA7001" s="49" t="str">
        <f t="shared" ca="1" si="877"/>
        <v>Y</v>
      </c>
      <c r="AB7001" s="49">
        <f t="shared" ca="1" si="878"/>
        <v>6</v>
      </c>
      <c r="AC7001" s="49" t="str">
        <f t="shared" ca="1" si="879"/>
        <v>Y</v>
      </c>
    </row>
    <row r="7002" spans="1:29" x14ac:dyDescent="0.25">
      <c r="A7002">
        <v>5299</v>
      </c>
      <c r="B7002" s="9">
        <v>43212</v>
      </c>
      <c r="C7002" s="50" t="str">
        <f t="shared" si="872"/>
        <v>N</v>
      </c>
      <c r="D7002" s="52">
        <f>_xlfn.XLOOKUP(B7002,Cal_Date!B:B,Cal_Date!A:A,0)</f>
        <v>4</v>
      </c>
      <c r="E7002">
        <v>2018</v>
      </c>
      <c r="F7002" t="s">
        <v>127</v>
      </c>
      <c r="G7002" t="s">
        <v>130</v>
      </c>
      <c r="H7002" t="s">
        <v>14</v>
      </c>
      <c r="I7002" t="s">
        <v>13</v>
      </c>
      <c r="J7002" t="s">
        <v>15</v>
      </c>
      <c r="K7002" t="s">
        <v>43</v>
      </c>
      <c r="L7002">
        <v>1</v>
      </c>
      <c r="M7002">
        <v>1006</v>
      </c>
      <c r="O7002" t="s">
        <v>28</v>
      </c>
      <c r="R7002" t="s">
        <v>44</v>
      </c>
      <c r="S7002" s="49" t="str">
        <f t="shared" si="873"/>
        <v>Card</v>
      </c>
      <c r="T7002" s="3">
        <v>0.03</v>
      </c>
      <c r="U7002" s="2">
        <v>5.4450000000000003</v>
      </c>
      <c r="V7002" s="2">
        <v>2.2400000000000002</v>
      </c>
      <c r="W7002" s="54">
        <f>_xlfn.XLOOKUP(M7002,Market!A:A,Market!F:F,0)</f>
        <v>8.8999999999999996E-2</v>
      </c>
      <c r="X7002" s="55">
        <f t="shared" si="874"/>
        <v>0.16335</v>
      </c>
      <c r="Y7002" s="55">
        <f t="shared" si="875"/>
        <v>3.2050000000000001</v>
      </c>
      <c r="Z7002" s="54">
        <f t="shared" si="876"/>
        <v>0.588613406795225</v>
      </c>
      <c r="AA7002" s="49" t="str">
        <f t="shared" ca="1" si="877"/>
        <v>Y</v>
      </c>
      <c r="AB7002" s="49">
        <f t="shared" ca="1" si="878"/>
        <v>6</v>
      </c>
      <c r="AC7002" s="49" t="str">
        <f t="shared" ca="1" si="879"/>
        <v>Y</v>
      </c>
    </row>
    <row r="7003" spans="1:29" x14ac:dyDescent="0.25">
      <c r="A7003">
        <v>5300</v>
      </c>
      <c r="B7003" s="9">
        <v>43212</v>
      </c>
      <c r="C7003" s="50" t="str">
        <f t="shared" si="872"/>
        <v>N</v>
      </c>
      <c r="D7003" s="52">
        <f>_xlfn.XLOOKUP(B7003,Cal_Date!B:B,Cal_Date!A:A,0)</f>
        <v>4</v>
      </c>
      <c r="E7003">
        <v>2018</v>
      </c>
      <c r="F7003" t="s">
        <v>127</v>
      </c>
      <c r="G7003" t="s">
        <v>130</v>
      </c>
      <c r="H7003" t="s">
        <v>11</v>
      </c>
      <c r="I7003" t="s">
        <v>11</v>
      </c>
      <c r="J7003" t="s">
        <v>15</v>
      </c>
      <c r="K7003" t="s">
        <v>42</v>
      </c>
      <c r="L7003">
        <v>1</v>
      </c>
      <c r="M7003">
        <v>1006</v>
      </c>
      <c r="O7003" t="s">
        <v>28</v>
      </c>
      <c r="R7003" t="s">
        <v>44</v>
      </c>
      <c r="S7003" s="49" t="str">
        <f t="shared" si="873"/>
        <v>Card</v>
      </c>
      <c r="T7003" s="3">
        <v>0.03</v>
      </c>
      <c r="U7003" s="2">
        <v>2.7225000000000001</v>
      </c>
      <c r="V7003" s="2">
        <v>0.87</v>
      </c>
      <c r="W7003" s="54">
        <f>_xlfn.XLOOKUP(M7003,Market!A:A,Market!F:F,0)</f>
        <v>8.8999999999999996E-2</v>
      </c>
      <c r="X7003" s="55">
        <f t="shared" si="874"/>
        <v>8.1674999999999998E-2</v>
      </c>
      <c r="Y7003" s="55">
        <f t="shared" si="875"/>
        <v>1.8525</v>
      </c>
      <c r="Z7003" s="54">
        <f t="shared" si="876"/>
        <v>0.68044077134986225</v>
      </c>
      <c r="AA7003" s="49" t="str">
        <f t="shared" ca="1" si="877"/>
        <v>Y</v>
      </c>
      <c r="AB7003" s="49">
        <f t="shared" ca="1" si="878"/>
        <v>6</v>
      </c>
      <c r="AC7003" s="49" t="str">
        <f t="shared" ca="1" si="879"/>
        <v>Y</v>
      </c>
    </row>
    <row r="7004" spans="1:29" x14ac:dyDescent="0.25">
      <c r="A7004">
        <v>5301</v>
      </c>
      <c r="B7004" s="9">
        <v>43212</v>
      </c>
      <c r="C7004" s="50" t="str">
        <f t="shared" si="872"/>
        <v>N</v>
      </c>
      <c r="D7004" s="52">
        <f>_xlfn.XLOOKUP(B7004,Cal_Date!B:B,Cal_Date!A:A,0)</f>
        <v>4</v>
      </c>
      <c r="E7004">
        <v>2018</v>
      </c>
      <c r="F7004" t="s">
        <v>127</v>
      </c>
      <c r="G7004" t="s">
        <v>130</v>
      </c>
      <c r="H7004" t="s">
        <v>11</v>
      </c>
      <c r="I7004" t="s">
        <v>11</v>
      </c>
      <c r="J7004" t="s">
        <v>15</v>
      </c>
      <c r="K7004" t="s">
        <v>42</v>
      </c>
      <c r="L7004">
        <v>1</v>
      </c>
      <c r="M7004">
        <v>1004</v>
      </c>
      <c r="O7004" t="s">
        <v>28</v>
      </c>
      <c r="R7004" t="s">
        <v>44</v>
      </c>
      <c r="S7004" s="49" t="str">
        <f t="shared" si="873"/>
        <v>Card</v>
      </c>
      <c r="T7004" s="3">
        <v>0.03</v>
      </c>
      <c r="U7004" s="2">
        <v>2.6500000000000004</v>
      </c>
      <c r="V7004" s="2">
        <v>0.87</v>
      </c>
      <c r="W7004" s="54">
        <f>_xlfn.XLOOKUP(M7004,Market!A:A,Market!F:F,0)</f>
        <v>0.06</v>
      </c>
      <c r="X7004" s="55">
        <f t="shared" si="874"/>
        <v>7.9500000000000001E-2</v>
      </c>
      <c r="Y7004" s="55">
        <f t="shared" si="875"/>
        <v>1.7800000000000002</v>
      </c>
      <c r="Z7004" s="54">
        <f t="shared" si="876"/>
        <v>0.67169811320754713</v>
      </c>
      <c r="AA7004" s="49" t="str">
        <f t="shared" ca="1" si="877"/>
        <v>Y</v>
      </c>
      <c r="AB7004" s="49">
        <f t="shared" ca="1" si="878"/>
        <v>6</v>
      </c>
      <c r="AC7004" s="49" t="str">
        <f t="shared" ca="1" si="879"/>
        <v>Y</v>
      </c>
    </row>
    <row r="7005" spans="1:29" x14ac:dyDescent="0.25">
      <c r="A7005">
        <v>5302</v>
      </c>
      <c r="B7005" s="9">
        <v>43212</v>
      </c>
      <c r="C7005" s="50" t="str">
        <f t="shared" si="872"/>
        <v>N</v>
      </c>
      <c r="D7005" s="52">
        <f>_xlfn.XLOOKUP(B7005,Cal_Date!B:B,Cal_Date!A:A,0)</f>
        <v>4</v>
      </c>
      <c r="E7005">
        <v>2018</v>
      </c>
      <c r="F7005" t="s">
        <v>127</v>
      </c>
      <c r="G7005" t="s">
        <v>130</v>
      </c>
      <c r="H7005" t="s">
        <v>11</v>
      </c>
      <c r="I7005" t="s">
        <v>11</v>
      </c>
      <c r="J7005" t="s">
        <v>15</v>
      </c>
      <c r="K7005" t="s">
        <v>42</v>
      </c>
      <c r="L7005">
        <v>2</v>
      </c>
      <c r="M7005">
        <v>1004</v>
      </c>
      <c r="O7005" t="s">
        <v>28</v>
      </c>
      <c r="R7005" t="s">
        <v>44</v>
      </c>
      <c r="S7005" s="49" t="str">
        <f t="shared" si="873"/>
        <v>Card</v>
      </c>
      <c r="T7005" s="3">
        <v>0.03</v>
      </c>
      <c r="U7005" s="2">
        <v>5.3000000000000007</v>
      </c>
      <c r="V7005" s="2">
        <v>1.74</v>
      </c>
      <c r="W7005" s="54">
        <f>_xlfn.XLOOKUP(M7005,Market!A:A,Market!F:F,0)</f>
        <v>0.06</v>
      </c>
      <c r="X7005" s="55">
        <f t="shared" si="874"/>
        <v>0.159</v>
      </c>
      <c r="Y7005" s="55">
        <f t="shared" si="875"/>
        <v>3.5600000000000005</v>
      </c>
      <c r="Z7005" s="54">
        <f t="shared" si="876"/>
        <v>0.67169811320754713</v>
      </c>
      <c r="AA7005" s="49" t="str">
        <f t="shared" ca="1" si="877"/>
        <v>Y</v>
      </c>
      <c r="AB7005" s="49">
        <f t="shared" ca="1" si="878"/>
        <v>6</v>
      </c>
      <c r="AC7005" s="49" t="str">
        <f t="shared" ca="1" si="879"/>
        <v>Y</v>
      </c>
    </row>
    <row r="7006" spans="1:29" x14ac:dyDescent="0.25">
      <c r="A7006">
        <v>5303</v>
      </c>
      <c r="B7006" s="9">
        <v>43212</v>
      </c>
      <c r="C7006" s="50" t="str">
        <f t="shared" si="872"/>
        <v>N</v>
      </c>
      <c r="D7006" s="52">
        <f>_xlfn.XLOOKUP(B7006,Cal_Date!B:B,Cal_Date!A:A,0)</f>
        <v>4</v>
      </c>
      <c r="E7006">
        <v>2018</v>
      </c>
      <c r="F7006" t="s">
        <v>127</v>
      </c>
      <c r="G7006" t="s">
        <v>130</v>
      </c>
      <c r="H7006" t="s">
        <v>14</v>
      </c>
      <c r="I7006" t="s">
        <v>18</v>
      </c>
      <c r="J7006" t="s">
        <v>15</v>
      </c>
      <c r="K7006" t="s">
        <v>43</v>
      </c>
      <c r="L7006">
        <v>2</v>
      </c>
      <c r="M7006">
        <v>1000</v>
      </c>
      <c r="O7006" t="s">
        <v>25</v>
      </c>
      <c r="R7006" t="s">
        <v>44</v>
      </c>
      <c r="S7006" s="49" t="str">
        <f t="shared" si="873"/>
        <v>Card</v>
      </c>
      <c r="T7006" s="3">
        <v>0.03</v>
      </c>
      <c r="U7006" s="2">
        <v>10.8</v>
      </c>
      <c r="V7006" s="2">
        <v>4.2</v>
      </c>
      <c r="W7006" s="54">
        <f>_xlfn.XLOOKUP(M7006,Market!A:A,Market!F:F,0)</f>
        <v>0.08</v>
      </c>
      <c r="X7006" s="55">
        <f t="shared" si="874"/>
        <v>0.32400000000000001</v>
      </c>
      <c r="Y7006" s="55">
        <f t="shared" si="875"/>
        <v>6.6000000000000005</v>
      </c>
      <c r="Z7006" s="54">
        <f t="shared" si="876"/>
        <v>0.61111111111111116</v>
      </c>
      <c r="AA7006" s="49" t="str">
        <f t="shared" ca="1" si="877"/>
        <v>Y</v>
      </c>
      <c r="AB7006" s="49">
        <f t="shared" ca="1" si="878"/>
        <v>6</v>
      </c>
      <c r="AC7006" s="49" t="str">
        <f t="shared" ca="1" si="879"/>
        <v>Y</v>
      </c>
    </row>
    <row r="7007" spans="1:29" x14ac:dyDescent="0.25">
      <c r="A7007">
        <v>5304</v>
      </c>
      <c r="B7007" s="9">
        <v>43212</v>
      </c>
      <c r="C7007" s="50" t="str">
        <f t="shared" si="872"/>
        <v>N</v>
      </c>
      <c r="D7007" s="52">
        <f>_xlfn.XLOOKUP(B7007,Cal_Date!B:B,Cal_Date!A:A,0)</f>
        <v>4</v>
      </c>
      <c r="E7007">
        <v>2018</v>
      </c>
      <c r="F7007" t="s">
        <v>127</v>
      </c>
      <c r="G7007" t="s">
        <v>130</v>
      </c>
      <c r="H7007" t="s">
        <v>11</v>
      </c>
      <c r="I7007" t="s">
        <v>11</v>
      </c>
      <c r="J7007" t="s">
        <v>15</v>
      </c>
      <c r="K7007" t="s">
        <v>42</v>
      </c>
      <c r="L7007">
        <v>1</v>
      </c>
      <c r="M7007">
        <v>1000</v>
      </c>
      <c r="O7007" t="s">
        <v>25</v>
      </c>
      <c r="R7007" t="s">
        <v>44</v>
      </c>
      <c r="S7007" s="49" t="str">
        <f t="shared" si="873"/>
        <v>Card</v>
      </c>
      <c r="T7007" s="3">
        <v>0.03</v>
      </c>
      <c r="U7007" s="2">
        <v>2.7</v>
      </c>
      <c r="V7007" s="2">
        <v>0.87</v>
      </c>
      <c r="W7007" s="54">
        <f>_xlfn.XLOOKUP(M7007,Market!A:A,Market!F:F,0)</f>
        <v>0.08</v>
      </c>
      <c r="X7007" s="55">
        <f t="shared" si="874"/>
        <v>8.1000000000000003E-2</v>
      </c>
      <c r="Y7007" s="55">
        <f t="shared" si="875"/>
        <v>1.83</v>
      </c>
      <c r="Z7007" s="54">
        <f t="shared" si="876"/>
        <v>0.67777777777777781</v>
      </c>
      <c r="AA7007" s="49" t="str">
        <f t="shared" ca="1" si="877"/>
        <v>Y</v>
      </c>
      <c r="AB7007" s="49">
        <f t="shared" ca="1" si="878"/>
        <v>6</v>
      </c>
      <c r="AC7007" s="49" t="str">
        <f t="shared" ca="1" si="879"/>
        <v>Y</v>
      </c>
    </row>
    <row r="7008" spans="1:29" x14ac:dyDescent="0.25">
      <c r="A7008">
        <v>5305</v>
      </c>
      <c r="B7008" s="9">
        <v>43212</v>
      </c>
      <c r="C7008" s="50" t="str">
        <f t="shared" si="872"/>
        <v>N</v>
      </c>
      <c r="D7008" s="52">
        <f>_xlfn.XLOOKUP(B7008,Cal_Date!B:B,Cal_Date!A:A,0)</f>
        <v>4</v>
      </c>
      <c r="E7008">
        <v>2018</v>
      </c>
      <c r="F7008" t="s">
        <v>127</v>
      </c>
      <c r="G7008" t="s">
        <v>130</v>
      </c>
      <c r="H7008" t="s">
        <v>11</v>
      </c>
      <c r="I7008" t="s">
        <v>11</v>
      </c>
      <c r="J7008" t="s">
        <v>15</v>
      </c>
      <c r="K7008" t="s">
        <v>42</v>
      </c>
      <c r="L7008">
        <v>1</v>
      </c>
      <c r="M7008">
        <v>1000</v>
      </c>
      <c r="O7008" t="s">
        <v>25</v>
      </c>
      <c r="R7008" t="s">
        <v>44</v>
      </c>
      <c r="S7008" s="49" t="str">
        <f t="shared" si="873"/>
        <v>Card</v>
      </c>
      <c r="T7008" s="3">
        <v>0.03</v>
      </c>
      <c r="U7008" s="2">
        <v>2.7</v>
      </c>
      <c r="V7008" s="2">
        <v>0.87</v>
      </c>
      <c r="W7008" s="54">
        <f>_xlfn.XLOOKUP(M7008,Market!A:A,Market!F:F,0)</f>
        <v>0.08</v>
      </c>
      <c r="X7008" s="55">
        <f t="shared" si="874"/>
        <v>8.1000000000000003E-2</v>
      </c>
      <c r="Y7008" s="55">
        <f t="shared" si="875"/>
        <v>1.83</v>
      </c>
      <c r="Z7008" s="54">
        <f t="shared" si="876"/>
        <v>0.67777777777777781</v>
      </c>
      <c r="AA7008" s="49" t="str">
        <f t="shared" ca="1" si="877"/>
        <v>Y</v>
      </c>
      <c r="AB7008" s="49">
        <f t="shared" ca="1" si="878"/>
        <v>6</v>
      </c>
      <c r="AC7008" s="49" t="str">
        <f t="shared" ca="1" si="879"/>
        <v>Y</v>
      </c>
    </row>
    <row r="7009" spans="1:29" x14ac:dyDescent="0.25">
      <c r="A7009">
        <v>5306</v>
      </c>
      <c r="B7009" s="9">
        <v>43212</v>
      </c>
      <c r="C7009" s="50" t="str">
        <f t="shared" si="872"/>
        <v>N</v>
      </c>
      <c r="D7009" s="52">
        <f>_xlfn.XLOOKUP(B7009,Cal_Date!B:B,Cal_Date!A:A,0)</f>
        <v>4</v>
      </c>
      <c r="E7009">
        <v>2018</v>
      </c>
      <c r="F7009" t="s">
        <v>127</v>
      </c>
      <c r="G7009" t="s">
        <v>130</v>
      </c>
      <c r="H7009" t="s">
        <v>48</v>
      </c>
      <c r="I7009" t="s">
        <v>18</v>
      </c>
      <c r="J7009" t="s">
        <v>10</v>
      </c>
      <c r="K7009" t="s">
        <v>43</v>
      </c>
      <c r="L7009">
        <v>1</v>
      </c>
      <c r="M7009">
        <v>1008</v>
      </c>
      <c r="O7009" t="s">
        <v>28</v>
      </c>
      <c r="R7009" t="s">
        <v>44</v>
      </c>
      <c r="S7009" s="49" t="str">
        <f t="shared" si="873"/>
        <v>Card</v>
      </c>
      <c r="T7009" s="3">
        <v>0.03</v>
      </c>
      <c r="U7009" s="2">
        <v>7.6229999999999993</v>
      </c>
      <c r="V7009" s="2">
        <v>1.46</v>
      </c>
      <c r="W7009" s="54">
        <f>_xlfn.XLOOKUP(M7009,Market!A:A,Market!F:F,0)</f>
        <v>8.8999999999999996E-2</v>
      </c>
      <c r="X7009" s="55">
        <f t="shared" si="874"/>
        <v>0.22868999999999998</v>
      </c>
      <c r="Y7009" s="55">
        <f t="shared" si="875"/>
        <v>6.1629999999999994</v>
      </c>
      <c r="Z7009" s="54">
        <f t="shared" si="876"/>
        <v>0.80847435392889933</v>
      </c>
      <c r="AA7009" s="49" t="str">
        <f t="shared" ca="1" si="877"/>
        <v>Y</v>
      </c>
      <c r="AB7009" s="49">
        <f t="shared" ca="1" si="878"/>
        <v>6</v>
      </c>
      <c r="AC7009" s="49" t="str">
        <f t="shared" ca="1" si="879"/>
        <v>Y</v>
      </c>
    </row>
    <row r="7010" spans="1:29" x14ac:dyDescent="0.25">
      <c r="A7010">
        <v>5307</v>
      </c>
      <c r="B7010" s="9">
        <v>43212</v>
      </c>
      <c r="C7010" s="50" t="str">
        <f t="shared" si="872"/>
        <v>N</v>
      </c>
      <c r="D7010" s="52">
        <f>_xlfn.XLOOKUP(B7010,Cal_Date!B:B,Cal_Date!A:A,0)</f>
        <v>4</v>
      </c>
      <c r="E7010">
        <v>2018</v>
      </c>
      <c r="F7010" t="s">
        <v>127</v>
      </c>
      <c r="G7010" t="s">
        <v>130</v>
      </c>
      <c r="H7010" t="s">
        <v>11</v>
      </c>
      <c r="I7010" t="s">
        <v>11</v>
      </c>
      <c r="J7010" t="s">
        <v>15</v>
      </c>
      <c r="K7010" t="s">
        <v>42</v>
      </c>
      <c r="L7010">
        <v>2</v>
      </c>
      <c r="M7010">
        <v>1008</v>
      </c>
      <c r="O7010" t="s">
        <v>28</v>
      </c>
      <c r="R7010" t="s">
        <v>44</v>
      </c>
      <c r="S7010" s="49" t="str">
        <f t="shared" si="873"/>
        <v>Card</v>
      </c>
      <c r="T7010" s="3">
        <v>0.03</v>
      </c>
      <c r="U7010" s="2">
        <v>5.4450000000000003</v>
      </c>
      <c r="V7010" s="2">
        <v>1.74</v>
      </c>
      <c r="W7010" s="54">
        <f>_xlfn.XLOOKUP(M7010,Market!A:A,Market!F:F,0)</f>
        <v>8.8999999999999996E-2</v>
      </c>
      <c r="X7010" s="55">
        <f t="shared" si="874"/>
        <v>0.16335</v>
      </c>
      <c r="Y7010" s="55">
        <f t="shared" si="875"/>
        <v>3.7050000000000001</v>
      </c>
      <c r="Z7010" s="54">
        <f t="shared" si="876"/>
        <v>0.68044077134986225</v>
      </c>
      <c r="AA7010" s="49" t="str">
        <f t="shared" ca="1" si="877"/>
        <v>Y</v>
      </c>
      <c r="AB7010" s="49">
        <f t="shared" ca="1" si="878"/>
        <v>6</v>
      </c>
      <c r="AC7010" s="49" t="str">
        <f t="shared" ca="1" si="879"/>
        <v>Y</v>
      </c>
    </row>
    <row r="7011" spans="1:29" x14ac:dyDescent="0.25">
      <c r="A7011">
        <v>5308</v>
      </c>
      <c r="B7011" s="9">
        <v>43212</v>
      </c>
      <c r="C7011" s="50" t="str">
        <f t="shared" si="872"/>
        <v>N</v>
      </c>
      <c r="D7011" s="52">
        <f>_xlfn.XLOOKUP(B7011,Cal_Date!B:B,Cal_Date!A:A,0)</f>
        <v>4</v>
      </c>
      <c r="E7011">
        <v>2018</v>
      </c>
      <c r="F7011" t="s">
        <v>127</v>
      </c>
      <c r="G7011" t="s">
        <v>130</v>
      </c>
      <c r="H7011" t="s">
        <v>48</v>
      </c>
      <c r="I7011" t="s">
        <v>18</v>
      </c>
      <c r="J7011" t="s">
        <v>10</v>
      </c>
      <c r="K7011" t="s">
        <v>43</v>
      </c>
      <c r="L7011">
        <v>1</v>
      </c>
      <c r="M7011">
        <v>1009</v>
      </c>
      <c r="O7011" t="s">
        <v>28</v>
      </c>
      <c r="R7011" t="s">
        <v>44</v>
      </c>
      <c r="S7011" s="49" t="str">
        <f t="shared" si="873"/>
        <v>Card</v>
      </c>
      <c r="T7011" s="3">
        <v>0.03</v>
      </c>
      <c r="U7011" s="2">
        <v>7.6229999999999993</v>
      </c>
      <c r="V7011" s="2">
        <v>1.46</v>
      </c>
      <c r="W7011" s="54">
        <f>_xlfn.XLOOKUP(M7011,Market!A:A,Market!F:F,0)</f>
        <v>8.8999999999999996E-2</v>
      </c>
      <c r="X7011" s="55">
        <f t="shared" si="874"/>
        <v>0.22868999999999998</v>
      </c>
      <c r="Y7011" s="55">
        <f t="shared" si="875"/>
        <v>6.1629999999999994</v>
      </c>
      <c r="Z7011" s="54">
        <f t="shared" si="876"/>
        <v>0.80847435392889933</v>
      </c>
      <c r="AA7011" s="49" t="str">
        <f t="shared" ca="1" si="877"/>
        <v>Y</v>
      </c>
      <c r="AB7011" s="49">
        <f t="shared" ca="1" si="878"/>
        <v>6</v>
      </c>
      <c r="AC7011" s="49" t="str">
        <f t="shared" ca="1" si="879"/>
        <v>Y</v>
      </c>
    </row>
    <row r="7012" spans="1:29" x14ac:dyDescent="0.25">
      <c r="A7012">
        <v>5309</v>
      </c>
      <c r="B7012" s="9">
        <v>43212</v>
      </c>
      <c r="C7012" s="50" t="str">
        <f t="shared" si="872"/>
        <v>N</v>
      </c>
      <c r="D7012" s="52">
        <f>_xlfn.XLOOKUP(B7012,Cal_Date!B:B,Cal_Date!A:A,0)</f>
        <v>4</v>
      </c>
      <c r="E7012">
        <v>2018</v>
      </c>
      <c r="F7012" t="s">
        <v>127</v>
      </c>
      <c r="G7012" t="s">
        <v>130</v>
      </c>
      <c r="H7012" t="s">
        <v>48</v>
      </c>
      <c r="I7012" t="s">
        <v>18</v>
      </c>
      <c r="J7012" t="s">
        <v>10</v>
      </c>
      <c r="K7012" t="s">
        <v>43</v>
      </c>
      <c r="L7012">
        <v>2</v>
      </c>
      <c r="M7012">
        <v>1010</v>
      </c>
      <c r="O7012" t="s">
        <v>25</v>
      </c>
      <c r="R7012" t="s">
        <v>44</v>
      </c>
      <c r="S7012" s="49" t="str">
        <f t="shared" si="873"/>
        <v>Card</v>
      </c>
      <c r="T7012" s="3">
        <v>0.03</v>
      </c>
      <c r="U7012" s="2">
        <v>15.120000000000001</v>
      </c>
      <c r="V7012" s="2">
        <v>2.92</v>
      </c>
      <c r="W7012" s="54">
        <f>_xlfn.XLOOKUP(M7012,Market!A:A,Market!F:F,0)</f>
        <v>0.08</v>
      </c>
      <c r="X7012" s="55">
        <f t="shared" si="874"/>
        <v>0.4536</v>
      </c>
      <c r="Y7012" s="55">
        <f t="shared" si="875"/>
        <v>12.200000000000001</v>
      </c>
      <c r="Z7012" s="54">
        <f t="shared" si="876"/>
        <v>0.80687830687830686</v>
      </c>
      <c r="AA7012" s="49" t="str">
        <f t="shared" ca="1" si="877"/>
        <v>Y</v>
      </c>
      <c r="AB7012" s="49">
        <f t="shared" ca="1" si="878"/>
        <v>6</v>
      </c>
      <c r="AC7012" s="49" t="str">
        <f t="shared" ca="1" si="879"/>
        <v>Y</v>
      </c>
    </row>
    <row r="7013" spans="1:29" x14ac:dyDescent="0.25">
      <c r="A7013">
        <v>5310</v>
      </c>
      <c r="B7013" s="9">
        <v>43212</v>
      </c>
      <c r="C7013" s="50" t="str">
        <f t="shared" si="872"/>
        <v>N</v>
      </c>
      <c r="D7013" s="52">
        <f>_xlfn.XLOOKUP(B7013,Cal_Date!B:B,Cal_Date!A:A,0)</f>
        <v>4</v>
      </c>
      <c r="E7013">
        <v>2018</v>
      </c>
      <c r="F7013" t="s">
        <v>127</v>
      </c>
      <c r="G7013" t="s">
        <v>130</v>
      </c>
      <c r="H7013" t="s">
        <v>11</v>
      </c>
      <c r="I7013" t="s">
        <v>11</v>
      </c>
      <c r="J7013" t="s">
        <v>15</v>
      </c>
      <c r="K7013" t="s">
        <v>42</v>
      </c>
      <c r="L7013">
        <v>1</v>
      </c>
      <c r="M7013">
        <v>1008</v>
      </c>
      <c r="O7013" t="s">
        <v>28</v>
      </c>
      <c r="R7013" t="s">
        <v>44</v>
      </c>
      <c r="S7013" s="49" t="str">
        <f t="shared" si="873"/>
        <v>Card</v>
      </c>
      <c r="T7013" s="3">
        <v>0.03</v>
      </c>
      <c r="U7013" s="2">
        <v>2.7225000000000001</v>
      </c>
      <c r="V7013" s="2">
        <v>0.87</v>
      </c>
      <c r="W7013" s="54">
        <f>_xlfn.XLOOKUP(M7013,Market!A:A,Market!F:F,0)</f>
        <v>8.8999999999999996E-2</v>
      </c>
      <c r="X7013" s="55">
        <f t="shared" si="874"/>
        <v>8.1674999999999998E-2</v>
      </c>
      <c r="Y7013" s="55">
        <f t="shared" si="875"/>
        <v>1.8525</v>
      </c>
      <c r="Z7013" s="54">
        <f t="shared" si="876"/>
        <v>0.68044077134986225</v>
      </c>
      <c r="AA7013" s="49" t="str">
        <f t="shared" ca="1" si="877"/>
        <v>Y</v>
      </c>
      <c r="AB7013" s="49">
        <f t="shared" ca="1" si="878"/>
        <v>6</v>
      </c>
      <c r="AC7013" s="49" t="str">
        <f t="shared" ca="1" si="879"/>
        <v>Y</v>
      </c>
    </row>
    <row r="7014" spans="1:29" x14ac:dyDescent="0.25">
      <c r="A7014">
        <v>5311</v>
      </c>
      <c r="B7014" s="9">
        <v>43212</v>
      </c>
      <c r="C7014" s="50" t="str">
        <f t="shared" si="872"/>
        <v>N</v>
      </c>
      <c r="D7014" s="52">
        <f>_xlfn.XLOOKUP(B7014,Cal_Date!B:B,Cal_Date!A:A,0)</f>
        <v>4</v>
      </c>
      <c r="E7014">
        <v>2018</v>
      </c>
      <c r="F7014" t="s">
        <v>127</v>
      </c>
      <c r="G7014" t="s">
        <v>130</v>
      </c>
      <c r="H7014" t="s">
        <v>11</v>
      </c>
      <c r="I7014" t="s">
        <v>11</v>
      </c>
      <c r="J7014" t="s">
        <v>15</v>
      </c>
      <c r="K7014" t="s">
        <v>42</v>
      </c>
      <c r="L7014">
        <v>2</v>
      </c>
      <c r="M7014">
        <v>1008</v>
      </c>
      <c r="O7014" t="s">
        <v>28</v>
      </c>
      <c r="R7014" t="s">
        <v>44</v>
      </c>
      <c r="S7014" s="49" t="str">
        <f t="shared" si="873"/>
        <v>Card</v>
      </c>
      <c r="T7014" s="3">
        <v>0.03</v>
      </c>
      <c r="U7014" s="2">
        <v>5.4450000000000003</v>
      </c>
      <c r="V7014" s="2">
        <v>1.74</v>
      </c>
      <c r="W7014" s="54">
        <f>_xlfn.XLOOKUP(M7014,Market!A:A,Market!F:F,0)</f>
        <v>8.8999999999999996E-2</v>
      </c>
      <c r="X7014" s="55">
        <f t="shared" si="874"/>
        <v>0.16335</v>
      </c>
      <c r="Y7014" s="55">
        <f t="shared" si="875"/>
        <v>3.7050000000000001</v>
      </c>
      <c r="Z7014" s="54">
        <f t="shared" si="876"/>
        <v>0.68044077134986225</v>
      </c>
      <c r="AA7014" s="49" t="str">
        <f t="shared" ca="1" si="877"/>
        <v>Y</v>
      </c>
      <c r="AB7014" s="49">
        <f t="shared" ca="1" si="878"/>
        <v>6</v>
      </c>
      <c r="AC7014" s="49" t="str">
        <f t="shared" ca="1" si="879"/>
        <v>Y</v>
      </c>
    </row>
    <row r="7015" spans="1:29" x14ac:dyDescent="0.25">
      <c r="A7015">
        <v>5312</v>
      </c>
      <c r="B7015" s="9">
        <v>43212</v>
      </c>
      <c r="C7015" s="50" t="str">
        <f t="shared" si="872"/>
        <v>N</v>
      </c>
      <c r="D7015" s="52">
        <f>_xlfn.XLOOKUP(B7015,Cal_Date!B:B,Cal_Date!A:A,0)</f>
        <v>4</v>
      </c>
      <c r="E7015">
        <v>2018</v>
      </c>
      <c r="F7015" t="s">
        <v>127</v>
      </c>
      <c r="G7015" t="s">
        <v>130</v>
      </c>
      <c r="H7015" t="s">
        <v>48</v>
      </c>
      <c r="I7015" t="s">
        <v>18</v>
      </c>
      <c r="J7015" t="s">
        <v>10</v>
      </c>
      <c r="K7015" t="s">
        <v>43</v>
      </c>
      <c r="L7015">
        <v>1</v>
      </c>
      <c r="M7015">
        <v>1008</v>
      </c>
      <c r="O7015" t="s">
        <v>28</v>
      </c>
      <c r="R7015" t="s">
        <v>44</v>
      </c>
      <c r="S7015" s="49" t="str">
        <f t="shared" si="873"/>
        <v>Card</v>
      </c>
      <c r="T7015" s="3">
        <v>0.03</v>
      </c>
      <c r="U7015" s="2">
        <v>7.6229999999999993</v>
      </c>
      <c r="V7015" s="2">
        <v>1.46</v>
      </c>
      <c r="W7015" s="54">
        <f>_xlfn.XLOOKUP(M7015,Market!A:A,Market!F:F,0)</f>
        <v>8.8999999999999996E-2</v>
      </c>
      <c r="X7015" s="55">
        <f t="shared" si="874"/>
        <v>0.22868999999999998</v>
      </c>
      <c r="Y7015" s="55">
        <f t="shared" si="875"/>
        <v>6.1629999999999994</v>
      </c>
      <c r="Z7015" s="54">
        <f t="shared" si="876"/>
        <v>0.80847435392889933</v>
      </c>
      <c r="AA7015" s="49" t="str">
        <f t="shared" ca="1" si="877"/>
        <v>Y</v>
      </c>
      <c r="AB7015" s="49">
        <f t="shared" ca="1" si="878"/>
        <v>6</v>
      </c>
      <c r="AC7015" s="49" t="str">
        <f t="shared" ca="1" si="879"/>
        <v>Y</v>
      </c>
    </row>
    <row r="7016" spans="1:29" x14ac:dyDescent="0.25">
      <c r="A7016">
        <v>5313</v>
      </c>
      <c r="B7016" s="9">
        <v>43212</v>
      </c>
      <c r="C7016" s="50" t="str">
        <f t="shared" si="872"/>
        <v>N</v>
      </c>
      <c r="D7016" s="52">
        <f>_xlfn.XLOOKUP(B7016,Cal_Date!B:B,Cal_Date!A:A,0)</f>
        <v>4</v>
      </c>
      <c r="E7016">
        <v>2018</v>
      </c>
      <c r="F7016" t="s">
        <v>127</v>
      </c>
      <c r="G7016" t="s">
        <v>130</v>
      </c>
      <c r="H7016" t="s">
        <v>14</v>
      </c>
      <c r="I7016" t="s">
        <v>18</v>
      </c>
      <c r="J7016" t="s">
        <v>15</v>
      </c>
      <c r="K7016" t="s">
        <v>43</v>
      </c>
      <c r="L7016">
        <v>1</v>
      </c>
      <c r="M7016">
        <v>1004</v>
      </c>
      <c r="O7016" t="s">
        <v>28</v>
      </c>
      <c r="R7016" t="s">
        <v>44</v>
      </c>
      <c r="S7016" s="49" t="str">
        <f t="shared" si="873"/>
        <v>Card</v>
      </c>
      <c r="T7016" s="3">
        <v>0.03</v>
      </c>
      <c r="U7016" s="2">
        <v>5.3000000000000007</v>
      </c>
      <c r="V7016" s="2">
        <v>2.1</v>
      </c>
      <c r="W7016" s="54">
        <f>_xlfn.XLOOKUP(M7016,Market!A:A,Market!F:F,0)</f>
        <v>0.06</v>
      </c>
      <c r="X7016" s="55">
        <f t="shared" si="874"/>
        <v>0.159</v>
      </c>
      <c r="Y7016" s="55">
        <f t="shared" si="875"/>
        <v>3.2000000000000006</v>
      </c>
      <c r="Z7016" s="54">
        <f t="shared" si="876"/>
        <v>0.60377358490566047</v>
      </c>
      <c r="AA7016" s="49" t="str">
        <f t="shared" ca="1" si="877"/>
        <v>Y</v>
      </c>
      <c r="AB7016" s="49">
        <f t="shared" ca="1" si="878"/>
        <v>6</v>
      </c>
      <c r="AC7016" s="49" t="str">
        <f t="shared" ca="1" si="879"/>
        <v>Y</v>
      </c>
    </row>
    <row r="7017" spans="1:29" x14ac:dyDescent="0.25">
      <c r="A7017">
        <v>5314</v>
      </c>
      <c r="B7017" s="9">
        <v>43212</v>
      </c>
      <c r="C7017" s="50" t="str">
        <f t="shared" si="872"/>
        <v>N</v>
      </c>
      <c r="D7017" s="52">
        <f>_xlfn.XLOOKUP(B7017,Cal_Date!B:B,Cal_Date!A:A,0)</f>
        <v>4</v>
      </c>
      <c r="E7017">
        <v>2018</v>
      </c>
      <c r="F7017" t="s">
        <v>127</v>
      </c>
      <c r="G7017" t="s">
        <v>130</v>
      </c>
      <c r="H7017" t="s">
        <v>11</v>
      </c>
      <c r="I7017" t="s">
        <v>11</v>
      </c>
      <c r="J7017" t="s">
        <v>15</v>
      </c>
      <c r="K7017" t="s">
        <v>42</v>
      </c>
      <c r="L7017">
        <v>1</v>
      </c>
      <c r="M7017">
        <v>1009</v>
      </c>
      <c r="O7017" t="s">
        <v>28</v>
      </c>
      <c r="R7017" t="s">
        <v>44</v>
      </c>
      <c r="S7017" s="49" t="str">
        <f t="shared" si="873"/>
        <v>Card</v>
      </c>
      <c r="T7017" s="3">
        <v>0.03</v>
      </c>
      <c r="U7017" s="2">
        <v>2.7225000000000001</v>
      </c>
      <c r="V7017" s="2">
        <v>0.87</v>
      </c>
      <c r="W7017" s="54">
        <f>_xlfn.XLOOKUP(M7017,Market!A:A,Market!F:F,0)</f>
        <v>8.8999999999999996E-2</v>
      </c>
      <c r="X7017" s="55">
        <f t="shared" si="874"/>
        <v>8.1674999999999998E-2</v>
      </c>
      <c r="Y7017" s="55">
        <f t="shared" si="875"/>
        <v>1.8525</v>
      </c>
      <c r="Z7017" s="54">
        <f t="shared" si="876"/>
        <v>0.68044077134986225</v>
      </c>
      <c r="AA7017" s="49" t="str">
        <f t="shared" ca="1" si="877"/>
        <v>Y</v>
      </c>
      <c r="AB7017" s="49">
        <f t="shared" ca="1" si="878"/>
        <v>6</v>
      </c>
      <c r="AC7017" s="49" t="str">
        <f t="shared" ca="1" si="879"/>
        <v>Y</v>
      </c>
    </row>
    <row r="7018" spans="1:29" x14ac:dyDescent="0.25">
      <c r="A7018">
        <v>5315</v>
      </c>
      <c r="B7018" s="9">
        <v>43212</v>
      </c>
      <c r="C7018" s="50" t="str">
        <f t="shared" si="872"/>
        <v>N</v>
      </c>
      <c r="D7018" s="52">
        <f>_xlfn.XLOOKUP(B7018,Cal_Date!B:B,Cal_Date!A:A,0)</f>
        <v>4</v>
      </c>
      <c r="E7018">
        <v>2018</v>
      </c>
      <c r="F7018" t="s">
        <v>127</v>
      </c>
      <c r="G7018" t="s">
        <v>130</v>
      </c>
      <c r="H7018" t="s">
        <v>11</v>
      </c>
      <c r="I7018" t="s">
        <v>11</v>
      </c>
      <c r="J7018" t="s">
        <v>15</v>
      </c>
      <c r="K7018" t="s">
        <v>42</v>
      </c>
      <c r="L7018">
        <v>1</v>
      </c>
      <c r="M7018">
        <v>1010</v>
      </c>
      <c r="O7018" t="s">
        <v>25</v>
      </c>
      <c r="R7018" t="s">
        <v>44</v>
      </c>
      <c r="S7018" s="49" t="str">
        <f t="shared" si="873"/>
        <v>Card</v>
      </c>
      <c r="T7018" s="3">
        <v>0.03</v>
      </c>
      <c r="U7018" s="2">
        <v>2.7</v>
      </c>
      <c r="V7018" s="2">
        <v>0.87</v>
      </c>
      <c r="W7018" s="54">
        <f>_xlfn.XLOOKUP(M7018,Market!A:A,Market!F:F,0)</f>
        <v>0.08</v>
      </c>
      <c r="X7018" s="55">
        <f t="shared" si="874"/>
        <v>8.1000000000000003E-2</v>
      </c>
      <c r="Y7018" s="55">
        <f t="shared" si="875"/>
        <v>1.83</v>
      </c>
      <c r="Z7018" s="54">
        <f t="shared" si="876"/>
        <v>0.67777777777777781</v>
      </c>
      <c r="AA7018" s="49" t="str">
        <f t="shared" ca="1" si="877"/>
        <v>Y</v>
      </c>
      <c r="AB7018" s="49">
        <f t="shared" ca="1" si="878"/>
        <v>6</v>
      </c>
      <c r="AC7018" s="49" t="str">
        <f t="shared" ca="1" si="879"/>
        <v>Y</v>
      </c>
    </row>
    <row r="7019" spans="1:29" x14ac:dyDescent="0.25">
      <c r="A7019">
        <v>5316</v>
      </c>
      <c r="B7019" s="9">
        <v>43212</v>
      </c>
      <c r="C7019" s="50" t="str">
        <f t="shared" si="872"/>
        <v>N</v>
      </c>
      <c r="D7019" s="52">
        <f>_xlfn.XLOOKUP(B7019,Cal_Date!B:B,Cal_Date!A:A,0)</f>
        <v>4</v>
      </c>
      <c r="E7019">
        <v>2018</v>
      </c>
      <c r="F7019" t="s">
        <v>127</v>
      </c>
      <c r="G7019" t="s">
        <v>130</v>
      </c>
      <c r="H7019" t="s">
        <v>11</v>
      </c>
      <c r="I7019" t="s">
        <v>11</v>
      </c>
      <c r="J7019" t="s">
        <v>15</v>
      </c>
      <c r="K7019" t="s">
        <v>42</v>
      </c>
      <c r="L7019">
        <v>2</v>
      </c>
      <c r="M7019">
        <v>1011</v>
      </c>
      <c r="O7019" t="s">
        <v>25</v>
      </c>
      <c r="R7019" t="s">
        <v>44</v>
      </c>
      <c r="S7019" s="49" t="str">
        <f t="shared" si="873"/>
        <v>Card</v>
      </c>
      <c r="T7019" s="3">
        <v>0.03</v>
      </c>
      <c r="U7019" s="2">
        <v>5.3000000000000007</v>
      </c>
      <c r="V7019" s="2">
        <v>1.74</v>
      </c>
      <c r="W7019" s="54">
        <f>_xlfn.XLOOKUP(M7019,Market!A:A,Market!F:F,0)</f>
        <v>0.06</v>
      </c>
      <c r="X7019" s="55">
        <f t="shared" si="874"/>
        <v>0.159</v>
      </c>
      <c r="Y7019" s="55">
        <f t="shared" si="875"/>
        <v>3.5600000000000005</v>
      </c>
      <c r="Z7019" s="54">
        <f t="shared" si="876"/>
        <v>0.67169811320754713</v>
      </c>
      <c r="AA7019" s="49" t="str">
        <f t="shared" ca="1" si="877"/>
        <v>Y</v>
      </c>
      <c r="AB7019" s="49">
        <f t="shared" ca="1" si="878"/>
        <v>6</v>
      </c>
      <c r="AC7019" s="49" t="str">
        <f t="shared" ca="1" si="879"/>
        <v>Y</v>
      </c>
    </row>
    <row r="7020" spans="1:29" x14ac:dyDescent="0.25">
      <c r="A7020">
        <v>5317</v>
      </c>
      <c r="B7020" s="9">
        <v>43212</v>
      </c>
      <c r="C7020" s="50" t="str">
        <f t="shared" si="872"/>
        <v>N</v>
      </c>
      <c r="D7020" s="52">
        <f>_xlfn.XLOOKUP(B7020,Cal_Date!B:B,Cal_Date!A:A,0)</f>
        <v>4</v>
      </c>
      <c r="E7020">
        <v>2018</v>
      </c>
      <c r="F7020" t="s">
        <v>127</v>
      </c>
      <c r="G7020" t="s">
        <v>130</v>
      </c>
      <c r="H7020" t="s">
        <v>11</v>
      </c>
      <c r="I7020" t="s">
        <v>11</v>
      </c>
      <c r="J7020" t="s">
        <v>15</v>
      </c>
      <c r="K7020" t="s">
        <v>42</v>
      </c>
      <c r="L7020">
        <v>1</v>
      </c>
      <c r="M7020">
        <v>1011</v>
      </c>
      <c r="O7020" t="s">
        <v>25</v>
      </c>
      <c r="R7020" t="s">
        <v>44</v>
      </c>
      <c r="S7020" s="49" t="str">
        <f t="shared" si="873"/>
        <v>Card</v>
      </c>
      <c r="T7020" s="3">
        <v>0.03</v>
      </c>
      <c r="U7020" s="2">
        <v>2.6500000000000004</v>
      </c>
      <c r="V7020" s="2">
        <v>0.87</v>
      </c>
      <c r="W7020" s="54">
        <f>_xlfn.XLOOKUP(M7020,Market!A:A,Market!F:F,0)</f>
        <v>0.06</v>
      </c>
      <c r="X7020" s="55">
        <f t="shared" si="874"/>
        <v>7.9500000000000001E-2</v>
      </c>
      <c r="Y7020" s="55">
        <f t="shared" si="875"/>
        <v>1.7800000000000002</v>
      </c>
      <c r="Z7020" s="54">
        <f t="shared" si="876"/>
        <v>0.67169811320754713</v>
      </c>
      <c r="AA7020" s="49" t="str">
        <f t="shared" ca="1" si="877"/>
        <v>Y</v>
      </c>
      <c r="AB7020" s="49">
        <f t="shared" ca="1" si="878"/>
        <v>6</v>
      </c>
      <c r="AC7020" s="49" t="str">
        <f t="shared" ca="1" si="879"/>
        <v>Y</v>
      </c>
    </row>
    <row r="7021" spans="1:29" x14ac:dyDescent="0.25">
      <c r="A7021">
        <v>5318</v>
      </c>
      <c r="B7021" s="9">
        <v>43212</v>
      </c>
      <c r="C7021" s="50" t="str">
        <f t="shared" si="872"/>
        <v>N</v>
      </c>
      <c r="D7021" s="52">
        <f>_xlfn.XLOOKUP(B7021,Cal_Date!B:B,Cal_Date!A:A,0)</f>
        <v>4</v>
      </c>
      <c r="E7021">
        <v>2018</v>
      </c>
      <c r="F7021" t="s">
        <v>127</v>
      </c>
      <c r="G7021" t="s">
        <v>130</v>
      </c>
      <c r="H7021" t="s">
        <v>11</v>
      </c>
      <c r="I7021" t="s">
        <v>11</v>
      </c>
      <c r="J7021" t="s">
        <v>15</v>
      </c>
      <c r="K7021" t="s">
        <v>42</v>
      </c>
      <c r="L7021">
        <v>1</v>
      </c>
      <c r="M7021">
        <v>1011</v>
      </c>
      <c r="O7021" t="s">
        <v>25</v>
      </c>
      <c r="R7021" t="s">
        <v>44</v>
      </c>
      <c r="S7021" s="49" t="str">
        <f t="shared" si="873"/>
        <v>Card</v>
      </c>
      <c r="T7021" s="3">
        <v>0.03</v>
      </c>
      <c r="U7021" s="2">
        <v>2.6500000000000004</v>
      </c>
      <c r="V7021" s="2">
        <v>0.87</v>
      </c>
      <c r="W7021" s="54">
        <f>_xlfn.XLOOKUP(M7021,Market!A:A,Market!F:F,0)</f>
        <v>0.06</v>
      </c>
      <c r="X7021" s="55">
        <f t="shared" si="874"/>
        <v>7.9500000000000001E-2</v>
      </c>
      <c r="Y7021" s="55">
        <f t="shared" si="875"/>
        <v>1.7800000000000002</v>
      </c>
      <c r="Z7021" s="54">
        <f t="shared" si="876"/>
        <v>0.67169811320754713</v>
      </c>
      <c r="AA7021" s="49" t="str">
        <f t="shared" ca="1" si="877"/>
        <v>Y</v>
      </c>
      <c r="AB7021" s="49">
        <f t="shared" ca="1" si="878"/>
        <v>6</v>
      </c>
      <c r="AC7021" s="49" t="str">
        <f t="shared" ca="1" si="879"/>
        <v>Y</v>
      </c>
    </row>
    <row r="7022" spans="1:29" x14ac:dyDescent="0.25">
      <c r="A7022">
        <v>5319</v>
      </c>
      <c r="B7022" s="9">
        <v>43213</v>
      </c>
      <c r="C7022" s="50" t="str">
        <f t="shared" si="872"/>
        <v>N</v>
      </c>
      <c r="D7022" s="52">
        <f>_xlfn.XLOOKUP(B7022,Cal_Date!B:B,Cal_Date!A:A,0)</f>
        <v>4</v>
      </c>
      <c r="E7022">
        <v>2018</v>
      </c>
      <c r="F7022" t="s">
        <v>121</v>
      </c>
      <c r="G7022" t="s">
        <v>129</v>
      </c>
      <c r="H7022" t="s">
        <v>11</v>
      </c>
      <c r="I7022" t="s">
        <v>13</v>
      </c>
      <c r="J7022" t="s">
        <v>15</v>
      </c>
      <c r="K7022" t="s">
        <v>42</v>
      </c>
      <c r="L7022">
        <v>1</v>
      </c>
      <c r="M7022">
        <v>1001</v>
      </c>
      <c r="O7022" t="s">
        <v>25</v>
      </c>
      <c r="R7022" t="s">
        <v>44</v>
      </c>
      <c r="S7022" s="49" t="str">
        <f t="shared" si="873"/>
        <v>Card</v>
      </c>
      <c r="T7022" s="3">
        <v>0.03</v>
      </c>
      <c r="U7022" s="2">
        <v>2.6500000000000004</v>
      </c>
      <c r="V7022" s="2">
        <v>1.42</v>
      </c>
      <c r="W7022" s="54">
        <f>_xlfn.XLOOKUP(M7022,Market!A:A,Market!F:F,0)</f>
        <v>0.06</v>
      </c>
      <c r="X7022" s="55">
        <f t="shared" si="874"/>
        <v>7.9500000000000001E-2</v>
      </c>
      <c r="Y7022" s="55">
        <f t="shared" si="875"/>
        <v>1.2300000000000004</v>
      </c>
      <c r="Z7022" s="54">
        <f t="shared" si="876"/>
        <v>0.46415094339622653</v>
      </c>
      <c r="AA7022" s="49" t="str">
        <f t="shared" ca="1" si="877"/>
        <v>Y</v>
      </c>
      <c r="AB7022" s="49">
        <f t="shared" ca="1" si="878"/>
        <v>6</v>
      </c>
      <c r="AC7022" s="49" t="str">
        <f t="shared" ca="1" si="879"/>
        <v>Y</v>
      </c>
    </row>
    <row r="7023" spans="1:29" x14ac:dyDescent="0.25">
      <c r="A7023">
        <v>5320</v>
      </c>
      <c r="B7023" s="9">
        <v>43213</v>
      </c>
      <c r="C7023" s="50" t="str">
        <f t="shared" si="872"/>
        <v>N</v>
      </c>
      <c r="D7023" s="52">
        <f>_xlfn.XLOOKUP(B7023,Cal_Date!B:B,Cal_Date!A:A,0)</f>
        <v>4</v>
      </c>
      <c r="E7023">
        <v>2018</v>
      </c>
      <c r="F7023" t="s">
        <v>121</v>
      </c>
      <c r="G7023" t="s">
        <v>129</v>
      </c>
      <c r="H7023" t="s">
        <v>14</v>
      </c>
      <c r="I7023" t="s">
        <v>13</v>
      </c>
      <c r="J7023" t="s">
        <v>15</v>
      </c>
      <c r="K7023" t="s">
        <v>43</v>
      </c>
      <c r="L7023">
        <v>1</v>
      </c>
      <c r="M7023">
        <v>1000</v>
      </c>
      <c r="O7023" t="s">
        <v>25</v>
      </c>
      <c r="R7023" t="s">
        <v>44</v>
      </c>
      <c r="S7023" s="49" t="str">
        <f t="shared" si="873"/>
        <v>Card</v>
      </c>
      <c r="T7023" s="3">
        <v>0.03</v>
      </c>
      <c r="U7023" s="2">
        <v>5.4</v>
      </c>
      <c r="V7023" s="2">
        <v>2.12</v>
      </c>
      <c r="W7023" s="54">
        <f>_xlfn.XLOOKUP(M7023,Market!A:A,Market!F:F,0)</f>
        <v>0.08</v>
      </c>
      <c r="X7023" s="55">
        <f t="shared" si="874"/>
        <v>0.16200000000000001</v>
      </c>
      <c r="Y7023" s="55">
        <f t="shared" si="875"/>
        <v>3.2800000000000002</v>
      </c>
      <c r="Z7023" s="54">
        <f t="shared" si="876"/>
        <v>0.6074074074074074</v>
      </c>
      <c r="AA7023" s="49" t="str">
        <f t="shared" ca="1" si="877"/>
        <v>Y</v>
      </c>
      <c r="AB7023" s="49">
        <f t="shared" ca="1" si="878"/>
        <v>6</v>
      </c>
      <c r="AC7023" s="49" t="str">
        <f t="shared" ca="1" si="879"/>
        <v>Y</v>
      </c>
    </row>
    <row r="7024" spans="1:29" x14ac:dyDescent="0.25">
      <c r="A7024">
        <v>5321</v>
      </c>
      <c r="B7024" s="9">
        <v>43213</v>
      </c>
      <c r="C7024" s="50" t="str">
        <f t="shared" si="872"/>
        <v>N</v>
      </c>
      <c r="D7024" s="52">
        <f>_xlfn.XLOOKUP(B7024,Cal_Date!B:B,Cal_Date!A:A,0)</f>
        <v>4</v>
      </c>
      <c r="E7024">
        <v>2018</v>
      </c>
      <c r="F7024" t="s">
        <v>121</v>
      </c>
      <c r="G7024" t="s">
        <v>129</v>
      </c>
      <c r="H7024" t="s">
        <v>48</v>
      </c>
      <c r="I7024" t="s">
        <v>18</v>
      </c>
      <c r="J7024" t="s">
        <v>10</v>
      </c>
      <c r="K7024" t="s">
        <v>43</v>
      </c>
      <c r="L7024">
        <v>1</v>
      </c>
      <c r="M7024">
        <v>1000</v>
      </c>
      <c r="O7024" t="s">
        <v>25</v>
      </c>
      <c r="R7024" t="s">
        <v>44</v>
      </c>
      <c r="S7024" s="49" t="str">
        <f t="shared" si="873"/>
        <v>Card</v>
      </c>
      <c r="T7024" s="3">
        <v>0.03</v>
      </c>
      <c r="U7024" s="2">
        <v>7.5600000000000005</v>
      </c>
      <c r="V7024" s="2">
        <v>1.46</v>
      </c>
      <c r="W7024" s="54">
        <f>_xlfn.XLOOKUP(M7024,Market!A:A,Market!F:F,0)</f>
        <v>0.08</v>
      </c>
      <c r="X7024" s="55">
        <f t="shared" si="874"/>
        <v>0.2268</v>
      </c>
      <c r="Y7024" s="55">
        <f t="shared" si="875"/>
        <v>6.1000000000000005</v>
      </c>
      <c r="Z7024" s="54">
        <f t="shared" si="876"/>
        <v>0.80687830687830686</v>
      </c>
      <c r="AA7024" s="49" t="str">
        <f t="shared" ca="1" si="877"/>
        <v>Y</v>
      </c>
      <c r="AB7024" s="49">
        <f t="shared" ca="1" si="878"/>
        <v>6</v>
      </c>
      <c r="AC7024" s="49" t="str">
        <f t="shared" ca="1" si="879"/>
        <v>Y</v>
      </c>
    </row>
    <row r="7025" spans="1:29" x14ac:dyDescent="0.25">
      <c r="A7025">
        <v>5322</v>
      </c>
      <c r="B7025" s="9">
        <v>43213</v>
      </c>
      <c r="C7025" s="50" t="str">
        <f t="shared" si="872"/>
        <v>N</v>
      </c>
      <c r="D7025" s="52">
        <f>_xlfn.XLOOKUP(B7025,Cal_Date!B:B,Cal_Date!A:A,0)</f>
        <v>4</v>
      </c>
      <c r="E7025">
        <v>2018</v>
      </c>
      <c r="F7025" t="s">
        <v>121</v>
      </c>
      <c r="G7025" t="s">
        <v>129</v>
      </c>
      <c r="H7025" t="s">
        <v>11</v>
      </c>
      <c r="I7025" t="s">
        <v>11</v>
      </c>
      <c r="J7025" t="s">
        <v>15</v>
      </c>
      <c r="K7025" t="s">
        <v>42</v>
      </c>
      <c r="L7025">
        <v>2</v>
      </c>
      <c r="M7025">
        <v>1002</v>
      </c>
      <c r="O7025" t="s">
        <v>28</v>
      </c>
      <c r="R7025" t="s">
        <v>44</v>
      </c>
      <c r="S7025" s="49" t="str">
        <f t="shared" si="873"/>
        <v>Card</v>
      </c>
      <c r="T7025" s="3">
        <v>0.03</v>
      </c>
      <c r="U7025" s="2">
        <v>5.3000000000000007</v>
      </c>
      <c r="V7025" s="2">
        <v>1.74</v>
      </c>
      <c r="W7025" s="54">
        <f>_xlfn.XLOOKUP(M7025,Market!A:A,Market!F:F,0)</f>
        <v>0.06</v>
      </c>
      <c r="X7025" s="55">
        <f t="shared" si="874"/>
        <v>0.159</v>
      </c>
      <c r="Y7025" s="55">
        <f t="shared" si="875"/>
        <v>3.5600000000000005</v>
      </c>
      <c r="Z7025" s="54">
        <f t="shared" si="876"/>
        <v>0.67169811320754713</v>
      </c>
      <c r="AA7025" s="49" t="str">
        <f t="shared" ca="1" si="877"/>
        <v>Y</v>
      </c>
      <c r="AB7025" s="49">
        <f t="shared" ca="1" si="878"/>
        <v>6</v>
      </c>
      <c r="AC7025" s="49" t="str">
        <f t="shared" ca="1" si="879"/>
        <v>Y</v>
      </c>
    </row>
    <row r="7026" spans="1:29" x14ac:dyDescent="0.25">
      <c r="A7026">
        <v>5323</v>
      </c>
      <c r="B7026" s="9">
        <v>43213</v>
      </c>
      <c r="C7026" s="50" t="str">
        <f t="shared" si="872"/>
        <v>N</v>
      </c>
      <c r="D7026" s="52">
        <f>_xlfn.XLOOKUP(B7026,Cal_Date!B:B,Cal_Date!A:A,0)</f>
        <v>4</v>
      </c>
      <c r="E7026">
        <v>2018</v>
      </c>
      <c r="F7026" t="s">
        <v>121</v>
      </c>
      <c r="G7026" t="s">
        <v>129</v>
      </c>
      <c r="H7026" t="s">
        <v>11</v>
      </c>
      <c r="I7026" t="s">
        <v>11</v>
      </c>
      <c r="J7026" t="s">
        <v>15</v>
      </c>
      <c r="K7026" t="s">
        <v>42</v>
      </c>
      <c r="L7026">
        <v>2</v>
      </c>
      <c r="M7026">
        <v>1003</v>
      </c>
      <c r="O7026" t="s">
        <v>25</v>
      </c>
      <c r="R7026" t="s">
        <v>47</v>
      </c>
      <c r="S7026" s="49" t="str">
        <f t="shared" si="873"/>
        <v>Card</v>
      </c>
      <c r="T7026" s="3">
        <v>3.5000000000000003E-2</v>
      </c>
      <c r="U7026" s="2">
        <v>5.3000000000000007</v>
      </c>
      <c r="V7026" s="2">
        <v>1.74</v>
      </c>
      <c r="W7026" s="54">
        <f>_xlfn.XLOOKUP(M7026,Market!A:A,Market!F:F,0)</f>
        <v>0.06</v>
      </c>
      <c r="X7026" s="55">
        <f t="shared" si="874"/>
        <v>0.18550000000000005</v>
      </c>
      <c r="Y7026" s="55">
        <f t="shared" si="875"/>
        <v>3.5600000000000005</v>
      </c>
      <c r="Z7026" s="54">
        <f t="shared" si="876"/>
        <v>0.67169811320754713</v>
      </c>
      <c r="AA7026" s="49" t="str">
        <f t="shared" ca="1" si="877"/>
        <v>Y</v>
      </c>
      <c r="AB7026" s="49">
        <f t="shared" ca="1" si="878"/>
        <v>6</v>
      </c>
      <c r="AC7026" s="49" t="str">
        <f t="shared" ca="1" si="879"/>
        <v>Y</v>
      </c>
    </row>
    <row r="7027" spans="1:29" x14ac:dyDescent="0.25">
      <c r="A7027">
        <v>5324</v>
      </c>
      <c r="B7027" s="9">
        <v>43213</v>
      </c>
      <c r="C7027" s="50" t="str">
        <f t="shared" si="872"/>
        <v>N</v>
      </c>
      <c r="D7027" s="52">
        <f>_xlfn.XLOOKUP(B7027,Cal_Date!B:B,Cal_Date!A:A,0)</f>
        <v>4</v>
      </c>
      <c r="E7027">
        <v>2018</v>
      </c>
      <c r="F7027" t="s">
        <v>121</v>
      </c>
      <c r="G7027" t="s">
        <v>129</v>
      </c>
      <c r="H7027" t="s">
        <v>11</v>
      </c>
      <c r="I7027" t="s">
        <v>13</v>
      </c>
      <c r="J7027" t="s">
        <v>15</v>
      </c>
      <c r="K7027" t="s">
        <v>42</v>
      </c>
      <c r="L7027">
        <v>1</v>
      </c>
      <c r="M7027">
        <v>1005</v>
      </c>
      <c r="O7027" t="s">
        <v>25</v>
      </c>
      <c r="R7027" t="s">
        <v>46</v>
      </c>
      <c r="S7027" s="49" t="str">
        <f t="shared" si="873"/>
        <v>Card</v>
      </c>
      <c r="T7027" s="3">
        <v>0.04</v>
      </c>
      <c r="U7027" s="2">
        <v>2.7225000000000001</v>
      </c>
      <c r="V7027" s="2">
        <v>1.42</v>
      </c>
      <c r="W7027" s="54">
        <f>_xlfn.XLOOKUP(M7027,Market!A:A,Market!F:F,0)</f>
        <v>8.8999999999999996E-2</v>
      </c>
      <c r="X7027" s="55">
        <f t="shared" si="874"/>
        <v>0.10890000000000001</v>
      </c>
      <c r="Y7027" s="55">
        <f t="shared" si="875"/>
        <v>1.3025000000000002</v>
      </c>
      <c r="Z7027" s="54">
        <f t="shared" si="876"/>
        <v>0.47842056932966032</v>
      </c>
      <c r="AA7027" s="49" t="str">
        <f t="shared" ca="1" si="877"/>
        <v>Y</v>
      </c>
      <c r="AB7027" s="49">
        <f t="shared" ca="1" si="878"/>
        <v>6</v>
      </c>
      <c r="AC7027" s="49" t="str">
        <f t="shared" ca="1" si="879"/>
        <v>Y</v>
      </c>
    </row>
    <row r="7028" spans="1:29" x14ac:dyDescent="0.25">
      <c r="A7028">
        <v>5325</v>
      </c>
      <c r="B7028" s="9">
        <v>43213</v>
      </c>
      <c r="C7028" s="50" t="str">
        <f t="shared" si="872"/>
        <v>N</v>
      </c>
      <c r="D7028" s="52">
        <f>_xlfn.XLOOKUP(B7028,Cal_Date!B:B,Cal_Date!A:A,0)</f>
        <v>4</v>
      </c>
      <c r="E7028">
        <v>2018</v>
      </c>
      <c r="F7028" t="s">
        <v>121</v>
      </c>
      <c r="G7028" t="s">
        <v>129</v>
      </c>
      <c r="H7028" t="s">
        <v>11</v>
      </c>
      <c r="I7028" t="s">
        <v>11</v>
      </c>
      <c r="J7028" t="s">
        <v>15</v>
      </c>
      <c r="K7028" t="s">
        <v>42</v>
      </c>
      <c r="L7028">
        <v>1</v>
      </c>
      <c r="M7028">
        <v>1005</v>
      </c>
      <c r="O7028" t="s">
        <v>25</v>
      </c>
      <c r="R7028" t="s">
        <v>44</v>
      </c>
      <c r="S7028" s="49" t="str">
        <f t="shared" si="873"/>
        <v>Card</v>
      </c>
      <c r="T7028" s="3">
        <v>0.03</v>
      </c>
      <c r="U7028" s="2">
        <v>2.7225000000000001</v>
      </c>
      <c r="V7028" s="2">
        <v>0.87</v>
      </c>
      <c r="W7028" s="54">
        <f>_xlfn.XLOOKUP(M7028,Market!A:A,Market!F:F,0)</f>
        <v>8.8999999999999996E-2</v>
      </c>
      <c r="X7028" s="55">
        <f t="shared" si="874"/>
        <v>8.1674999999999998E-2</v>
      </c>
      <c r="Y7028" s="55">
        <f t="shared" si="875"/>
        <v>1.8525</v>
      </c>
      <c r="Z7028" s="54">
        <f t="shared" si="876"/>
        <v>0.68044077134986225</v>
      </c>
      <c r="AA7028" s="49" t="str">
        <f t="shared" ca="1" si="877"/>
        <v>Y</v>
      </c>
      <c r="AB7028" s="49">
        <f t="shared" ca="1" si="878"/>
        <v>6</v>
      </c>
      <c r="AC7028" s="49" t="str">
        <f t="shared" ca="1" si="879"/>
        <v>Y</v>
      </c>
    </row>
    <row r="7029" spans="1:29" x14ac:dyDescent="0.25">
      <c r="A7029">
        <v>5326</v>
      </c>
      <c r="B7029" s="9">
        <v>43213</v>
      </c>
      <c r="C7029" s="50" t="str">
        <f t="shared" si="872"/>
        <v>N</v>
      </c>
      <c r="D7029" s="52">
        <f>_xlfn.XLOOKUP(B7029,Cal_Date!B:B,Cal_Date!A:A,0)</f>
        <v>4</v>
      </c>
      <c r="E7029">
        <v>2018</v>
      </c>
      <c r="F7029" t="s">
        <v>121</v>
      </c>
      <c r="G7029" t="s">
        <v>129</v>
      </c>
      <c r="H7029" t="s">
        <v>14</v>
      </c>
      <c r="I7029" t="s">
        <v>18</v>
      </c>
      <c r="J7029" t="s">
        <v>15</v>
      </c>
      <c r="K7029" t="s">
        <v>43</v>
      </c>
      <c r="L7029">
        <v>1</v>
      </c>
      <c r="M7029">
        <v>1006</v>
      </c>
      <c r="O7029" t="s">
        <v>28</v>
      </c>
      <c r="R7029" t="s">
        <v>44</v>
      </c>
      <c r="S7029" s="49" t="str">
        <f t="shared" si="873"/>
        <v>Card</v>
      </c>
      <c r="T7029" s="3">
        <v>0.03</v>
      </c>
      <c r="U7029" s="2">
        <v>5.4450000000000003</v>
      </c>
      <c r="V7029" s="2">
        <v>2.1</v>
      </c>
      <c r="W7029" s="54">
        <f>_xlfn.XLOOKUP(M7029,Market!A:A,Market!F:F,0)</f>
        <v>8.8999999999999996E-2</v>
      </c>
      <c r="X7029" s="55">
        <f t="shared" si="874"/>
        <v>0.16335</v>
      </c>
      <c r="Y7029" s="55">
        <f t="shared" si="875"/>
        <v>3.3450000000000002</v>
      </c>
      <c r="Z7029" s="54">
        <f t="shared" si="876"/>
        <v>0.61432506887052341</v>
      </c>
      <c r="AA7029" s="49" t="str">
        <f t="shared" ca="1" si="877"/>
        <v>Y</v>
      </c>
      <c r="AB7029" s="49">
        <f t="shared" ca="1" si="878"/>
        <v>6</v>
      </c>
      <c r="AC7029" s="49" t="str">
        <f t="shared" ca="1" si="879"/>
        <v>Y</v>
      </c>
    </row>
    <row r="7030" spans="1:29" x14ac:dyDescent="0.25">
      <c r="A7030">
        <v>5327</v>
      </c>
      <c r="B7030" s="9">
        <v>43213</v>
      </c>
      <c r="C7030" s="50" t="str">
        <f t="shared" si="872"/>
        <v>N</v>
      </c>
      <c r="D7030" s="52">
        <f>_xlfn.XLOOKUP(B7030,Cal_Date!B:B,Cal_Date!A:A,0)</f>
        <v>4</v>
      </c>
      <c r="E7030">
        <v>2018</v>
      </c>
      <c r="F7030" t="s">
        <v>121</v>
      </c>
      <c r="G7030" t="s">
        <v>129</v>
      </c>
      <c r="H7030" t="s">
        <v>48</v>
      </c>
      <c r="I7030" t="s">
        <v>18</v>
      </c>
      <c r="J7030" t="s">
        <v>10</v>
      </c>
      <c r="K7030" t="s">
        <v>43</v>
      </c>
      <c r="L7030">
        <v>2</v>
      </c>
      <c r="M7030">
        <v>1007</v>
      </c>
      <c r="O7030" t="s">
        <v>28</v>
      </c>
      <c r="R7030" t="s">
        <v>44</v>
      </c>
      <c r="S7030" s="49" t="str">
        <f t="shared" si="873"/>
        <v>Card</v>
      </c>
      <c r="T7030" s="3">
        <v>0.03</v>
      </c>
      <c r="U7030" s="2">
        <v>15.245999999999999</v>
      </c>
      <c r="V7030" s="2">
        <v>2.92</v>
      </c>
      <c r="W7030" s="54">
        <f>_xlfn.XLOOKUP(M7030,Market!A:A,Market!F:F,0)</f>
        <v>8.8999999999999996E-2</v>
      </c>
      <c r="X7030" s="55">
        <f t="shared" si="874"/>
        <v>0.45737999999999995</v>
      </c>
      <c r="Y7030" s="55">
        <f t="shared" si="875"/>
        <v>12.325999999999999</v>
      </c>
      <c r="Z7030" s="54">
        <f t="shared" si="876"/>
        <v>0.80847435392889933</v>
      </c>
      <c r="AA7030" s="49" t="str">
        <f t="shared" ca="1" si="877"/>
        <v>Y</v>
      </c>
      <c r="AB7030" s="49">
        <f t="shared" ca="1" si="878"/>
        <v>6</v>
      </c>
      <c r="AC7030" s="49" t="str">
        <f t="shared" ca="1" si="879"/>
        <v>Y</v>
      </c>
    </row>
    <row r="7031" spans="1:29" x14ac:dyDescent="0.25">
      <c r="A7031">
        <v>5328</v>
      </c>
      <c r="B7031" s="9">
        <v>43213</v>
      </c>
      <c r="C7031" s="50" t="str">
        <f t="shared" si="872"/>
        <v>N</v>
      </c>
      <c r="D7031" s="52">
        <f>_xlfn.XLOOKUP(B7031,Cal_Date!B:B,Cal_Date!A:A,0)</f>
        <v>4</v>
      </c>
      <c r="E7031">
        <v>2018</v>
      </c>
      <c r="F7031" t="s">
        <v>121</v>
      </c>
      <c r="G7031" t="s">
        <v>129</v>
      </c>
      <c r="H7031" t="s">
        <v>11</v>
      </c>
      <c r="I7031" t="s">
        <v>13</v>
      </c>
      <c r="J7031" t="s">
        <v>15</v>
      </c>
      <c r="K7031" t="s">
        <v>42</v>
      </c>
      <c r="L7031">
        <v>1</v>
      </c>
      <c r="M7031">
        <v>1008</v>
      </c>
      <c r="O7031" t="s">
        <v>28</v>
      </c>
      <c r="R7031" t="s">
        <v>44</v>
      </c>
      <c r="S7031" s="49" t="str">
        <f t="shared" si="873"/>
        <v>Card</v>
      </c>
      <c r="T7031" s="3">
        <v>0.03</v>
      </c>
      <c r="U7031" s="2">
        <v>2.7225000000000001</v>
      </c>
      <c r="V7031" s="2">
        <v>1.42</v>
      </c>
      <c r="W7031" s="54">
        <f>_xlfn.XLOOKUP(M7031,Market!A:A,Market!F:F,0)</f>
        <v>8.8999999999999996E-2</v>
      </c>
      <c r="X7031" s="55">
        <f t="shared" si="874"/>
        <v>8.1674999999999998E-2</v>
      </c>
      <c r="Y7031" s="55">
        <f t="shared" si="875"/>
        <v>1.3025000000000002</v>
      </c>
      <c r="Z7031" s="54">
        <f t="shared" si="876"/>
        <v>0.47842056932966032</v>
      </c>
      <c r="AA7031" s="49" t="str">
        <f t="shared" ca="1" si="877"/>
        <v>Y</v>
      </c>
      <c r="AB7031" s="49">
        <f t="shared" ca="1" si="878"/>
        <v>6</v>
      </c>
      <c r="AC7031" s="49" t="str">
        <f t="shared" ca="1" si="879"/>
        <v>Y</v>
      </c>
    </row>
    <row r="7032" spans="1:29" x14ac:dyDescent="0.25">
      <c r="A7032">
        <v>5329</v>
      </c>
      <c r="B7032" s="9">
        <v>43213</v>
      </c>
      <c r="C7032" s="50" t="str">
        <f t="shared" si="872"/>
        <v>N</v>
      </c>
      <c r="D7032" s="52">
        <f>_xlfn.XLOOKUP(B7032,Cal_Date!B:B,Cal_Date!A:A,0)</f>
        <v>4</v>
      </c>
      <c r="E7032">
        <v>2018</v>
      </c>
      <c r="F7032" t="s">
        <v>121</v>
      </c>
      <c r="G7032" t="s">
        <v>129</v>
      </c>
      <c r="H7032" t="s">
        <v>11</v>
      </c>
      <c r="I7032" t="s">
        <v>11</v>
      </c>
      <c r="J7032" t="s">
        <v>15</v>
      </c>
      <c r="K7032" t="s">
        <v>42</v>
      </c>
      <c r="L7032">
        <v>2</v>
      </c>
      <c r="M7032">
        <v>1009</v>
      </c>
      <c r="O7032" t="s">
        <v>28</v>
      </c>
      <c r="R7032" t="s">
        <v>44</v>
      </c>
      <c r="S7032" s="49" t="str">
        <f t="shared" si="873"/>
        <v>Card</v>
      </c>
      <c r="T7032" s="3">
        <v>0.03</v>
      </c>
      <c r="U7032" s="2">
        <v>5.4450000000000003</v>
      </c>
      <c r="V7032" s="2">
        <v>1.74</v>
      </c>
      <c r="W7032" s="54">
        <f>_xlfn.XLOOKUP(M7032,Market!A:A,Market!F:F,0)</f>
        <v>8.8999999999999996E-2</v>
      </c>
      <c r="X7032" s="55">
        <f t="shared" si="874"/>
        <v>0.16335</v>
      </c>
      <c r="Y7032" s="55">
        <f t="shared" si="875"/>
        <v>3.7050000000000001</v>
      </c>
      <c r="Z7032" s="54">
        <f t="shared" si="876"/>
        <v>0.68044077134986225</v>
      </c>
      <c r="AA7032" s="49" t="str">
        <f t="shared" ca="1" si="877"/>
        <v>Y</v>
      </c>
      <c r="AB7032" s="49">
        <f t="shared" ca="1" si="878"/>
        <v>6</v>
      </c>
      <c r="AC7032" s="49" t="str">
        <f t="shared" ca="1" si="879"/>
        <v>Y</v>
      </c>
    </row>
    <row r="7033" spans="1:29" x14ac:dyDescent="0.25">
      <c r="A7033">
        <v>5330</v>
      </c>
      <c r="B7033" s="9">
        <v>43213</v>
      </c>
      <c r="C7033" s="50" t="str">
        <f t="shared" si="872"/>
        <v>N</v>
      </c>
      <c r="D7033" s="52">
        <f>_xlfn.XLOOKUP(B7033,Cal_Date!B:B,Cal_Date!A:A,0)</f>
        <v>4</v>
      </c>
      <c r="E7033">
        <v>2018</v>
      </c>
      <c r="F7033" t="s">
        <v>121</v>
      </c>
      <c r="G7033" t="s">
        <v>129</v>
      </c>
      <c r="H7033" t="s">
        <v>48</v>
      </c>
      <c r="I7033" t="s">
        <v>18</v>
      </c>
      <c r="J7033" t="s">
        <v>10</v>
      </c>
      <c r="K7033" t="s">
        <v>43</v>
      </c>
      <c r="L7033">
        <v>1</v>
      </c>
      <c r="M7033">
        <v>1006</v>
      </c>
      <c r="O7033" t="s">
        <v>28</v>
      </c>
      <c r="R7033" t="s">
        <v>44</v>
      </c>
      <c r="S7033" s="49" t="str">
        <f t="shared" si="873"/>
        <v>Card</v>
      </c>
      <c r="T7033" s="3">
        <v>0.03</v>
      </c>
      <c r="U7033" s="2">
        <v>7.6229999999999993</v>
      </c>
      <c r="V7033" s="2">
        <v>1.46</v>
      </c>
      <c r="W7033" s="54">
        <f>_xlfn.XLOOKUP(M7033,Market!A:A,Market!F:F,0)</f>
        <v>8.8999999999999996E-2</v>
      </c>
      <c r="X7033" s="55">
        <f t="shared" si="874"/>
        <v>0.22868999999999998</v>
      </c>
      <c r="Y7033" s="55">
        <f t="shared" si="875"/>
        <v>6.1629999999999994</v>
      </c>
      <c r="Z7033" s="54">
        <f t="shared" si="876"/>
        <v>0.80847435392889933</v>
      </c>
      <c r="AA7033" s="49" t="str">
        <f t="shared" ca="1" si="877"/>
        <v>Y</v>
      </c>
      <c r="AB7033" s="49">
        <f t="shared" ca="1" si="878"/>
        <v>6</v>
      </c>
      <c r="AC7033" s="49" t="str">
        <f t="shared" ca="1" si="879"/>
        <v>Y</v>
      </c>
    </row>
    <row r="7034" spans="1:29" x14ac:dyDescent="0.25">
      <c r="A7034">
        <v>5331</v>
      </c>
      <c r="B7034" s="9">
        <v>43213</v>
      </c>
      <c r="C7034" s="50" t="str">
        <f t="shared" si="872"/>
        <v>N</v>
      </c>
      <c r="D7034" s="52">
        <f>_xlfn.XLOOKUP(B7034,Cal_Date!B:B,Cal_Date!A:A,0)</f>
        <v>4</v>
      </c>
      <c r="E7034">
        <v>2018</v>
      </c>
      <c r="F7034" t="s">
        <v>121</v>
      </c>
      <c r="G7034" t="s">
        <v>129</v>
      </c>
      <c r="H7034" t="s">
        <v>11</v>
      </c>
      <c r="I7034" t="s">
        <v>13</v>
      </c>
      <c r="J7034" t="s">
        <v>15</v>
      </c>
      <c r="K7034" t="s">
        <v>42</v>
      </c>
      <c r="L7034">
        <v>2</v>
      </c>
      <c r="M7034">
        <v>1007</v>
      </c>
      <c r="O7034" t="s">
        <v>28</v>
      </c>
      <c r="R7034" t="s">
        <v>44</v>
      </c>
      <c r="S7034" s="49" t="str">
        <f t="shared" si="873"/>
        <v>Card</v>
      </c>
      <c r="T7034" s="3">
        <v>0.03</v>
      </c>
      <c r="U7034" s="2">
        <v>5.4450000000000003</v>
      </c>
      <c r="V7034" s="2">
        <v>2.84</v>
      </c>
      <c r="W7034" s="54">
        <f>_xlfn.XLOOKUP(M7034,Market!A:A,Market!F:F,0)</f>
        <v>8.8999999999999996E-2</v>
      </c>
      <c r="X7034" s="55">
        <f t="shared" si="874"/>
        <v>0.16335</v>
      </c>
      <c r="Y7034" s="55">
        <f t="shared" si="875"/>
        <v>2.6050000000000004</v>
      </c>
      <c r="Z7034" s="54">
        <f t="shared" si="876"/>
        <v>0.47842056932966032</v>
      </c>
      <c r="AA7034" s="49" t="str">
        <f t="shared" ca="1" si="877"/>
        <v>Y</v>
      </c>
      <c r="AB7034" s="49">
        <f t="shared" ca="1" si="878"/>
        <v>6</v>
      </c>
      <c r="AC7034" s="49" t="str">
        <f t="shared" ca="1" si="879"/>
        <v>Y</v>
      </c>
    </row>
    <row r="7035" spans="1:29" x14ac:dyDescent="0.25">
      <c r="A7035">
        <v>5332</v>
      </c>
      <c r="B7035" s="9">
        <v>43213</v>
      </c>
      <c r="C7035" s="50" t="str">
        <f t="shared" si="872"/>
        <v>N</v>
      </c>
      <c r="D7035" s="52">
        <f>_xlfn.XLOOKUP(B7035,Cal_Date!B:B,Cal_Date!A:A,0)</f>
        <v>4</v>
      </c>
      <c r="E7035">
        <v>2018</v>
      </c>
      <c r="F7035" t="s">
        <v>121</v>
      </c>
      <c r="G7035" t="s">
        <v>129</v>
      </c>
      <c r="H7035" t="s">
        <v>48</v>
      </c>
      <c r="I7035" t="s">
        <v>18</v>
      </c>
      <c r="J7035" t="s">
        <v>10</v>
      </c>
      <c r="K7035" t="s">
        <v>43</v>
      </c>
      <c r="L7035">
        <v>1</v>
      </c>
      <c r="M7035">
        <v>1007</v>
      </c>
      <c r="O7035" t="s">
        <v>28</v>
      </c>
      <c r="R7035" t="s">
        <v>44</v>
      </c>
      <c r="S7035" s="49" t="str">
        <f t="shared" si="873"/>
        <v>Card</v>
      </c>
      <c r="T7035" s="3">
        <v>0.03</v>
      </c>
      <c r="U7035" s="2">
        <v>7.6229999999999993</v>
      </c>
      <c r="V7035" s="2">
        <v>1.46</v>
      </c>
      <c r="W7035" s="54">
        <f>_xlfn.XLOOKUP(M7035,Market!A:A,Market!F:F,0)</f>
        <v>8.8999999999999996E-2</v>
      </c>
      <c r="X7035" s="55">
        <f t="shared" si="874"/>
        <v>0.22868999999999998</v>
      </c>
      <c r="Y7035" s="55">
        <f t="shared" si="875"/>
        <v>6.1629999999999994</v>
      </c>
      <c r="Z7035" s="54">
        <f t="shared" si="876"/>
        <v>0.80847435392889933</v>
      </c>
      <c r="AA7035" s="49" t="str">
        <f t="shared" ca="1" si="877"/>
        <v>Y</v>
      </c>
      <c r="AB7035" s="49">
        <f t="shared" ca="1" si="878"/>
        <v>6</v>
      </c>
      <c r="AC7035" s="49" t="str">
        <f t="shared" ca="1" si="879"/>
        <v>Y</v>
      </c>
    </row>
    <row r="7036" spans="1:29" x14ac:dyDescent="0.25">
      <c r="A7036">
        <v>5333</v>
      </c>
      <c r="B7036" s="9">
        <v>43213</v>
      </c>
      <c r="C7036" s="50" t="str">
        <f t="shared" si="872"/>
        <v>N</v>
      </c>
      <c r="D7036" s="52">
        <f>_xlfn.XLOOKUP(B7036,Cal_Date!B:B,Cal_Date!A:A,0)</f>
        <v>4</v>
      </c>
      <c r="E7036">
        <v>2018</v>
      </c>
      <c r="F7036" t="s">
        <v>121</v>
      </c>
      <c r="G7036" t="s">
        <v>129</v>
      </c>
      <c r="H7036" t="s">
        <v>14</v>
      </c>
      <c r="I7036" t="s">
        <v>13</v>
      </c>
      <c r="J7036" t="s">
        <v>15</v>
      </c>
      <c r="K7036" t="s">
        <v>43</v>
      </c>
      <c r="L7036">
        <v>1</v>
      </c>
      <c r="M7036">
        <v>1007</v>
      </c>
      <c r="O7036" t="s">
        <v>28</v>
      </c>
      <c r="R7036" t="s">
        <v>44</v>
      </c>
      <c r="S7036" s="49" t="str">
        <f t="shared" si="873"/>
        <v>Card</v>
      </c>
      <c r="T7036" s="3">
        <v>0.03</v>
      </c>
      <c r="U7036" s="2">
        <v>5.4450000000000003</v>
      </c>
      <c r="V7036" s="2">
        <v>2.12</v>
      </c>
      <c r="W7036" s="54">
        <f>_xlfn.XLOOKUP(M7036,Market!A:A,Market!F:F,0)</f>
        <v>8.8999999999999996E-2</v>
      </c>
      <c r="X7036" s="55">
        <f t="shared" si="874"/>
        <v>0.16335</v>
      </c>
      <c r="Y7036" s="55">
        <f t="shared" si="875"/>
        <v>3.3250000000000002</v>
      </c>
      <c r="Z7036" s="54">
        <f t="shared" si="876"/>
        <v>0.61065197428833795</v>
      </c>
      <c r="AA7036" s="49" t="str">
        <f t="shared" ca="1" si="877"/>
        <v>Y</v>
      </c>
      <c r="AB7036" s="49">
        <f t="shared" ca="1" si="878"/>
        <v>6</v>
      </c>
      <c r="AC7036" s="49" t="str">
        <f t="shared" ca="1" si="879"/>
        <v>Y</v>
      </c>
    </row>
    <row r="7037" spans="1:29" x14ac:dyDescent="0.25">
      <c r="A7037">
        <v>5334</v>
      </c>
      <c r="B7037" s="9">
        <v>43213</v>
      </c>
      <c r="C7037" s="50" t="str">
        <f t="shared" si="872"/>
        <v>N</v>
      </c>
      <c r="D7037" s="52">
        <f>_xlfn.XLOOKUP(B7037,Cal_Date!B:B,Cal_Date!A:A,0)</f>
        <v>4</v>
      </c>
      <c r="E7037">
        <v>2018</v>
      </c>
      <c r="F7037" t="s">
        <v>121</v>
      </c>
      <c r="G7037" t="s">
        <v>129</v>
      </c>
      <c r="H7037" t="s">
        <v>48</v>
      </c>
      <c r="I7037" t="s">
        <v>18</v>
      </c>
      <c r="J7037" t="s">
        <v>10</v>
      </c>
      <c r="K7037" t="s">
        <v>43</v>
      </c>
      <c r="L7037">
        <v>1</v>
      </c>
      <c r="M7037">
        <v>1005</v>
      </c>
      <c r="O7037" t="s">
        <v>25</v>
      </c>
      <c r="R7037" t="s">
        <v>44</v>
      </c>
      <c r="S7037" s="49" t="str">
        <f t="shared" si="873"/>
        <v>Card</v>
      </c>
      <c r="T7037" s="3">
        <v>0.03</v>
      </c>
      <c r="U7037" s="2">
        <v>7.6229999999999993</v>
      </c>
      <c r="V7037" s="2">
        <v>1.46</v>
      </c>
      <c r="W7037" s="54">
        <f>_xlfn.XLOOKUP(M7037,Market!A:A,Market!F:F,0)</f>
        <v>8.8999999999999996E-2</v>
      </c>
      <c r="X7037" s="55">
        <f t="shared" si="874"/>
        <v>0.22868999999999998</v>
      </c>
      <c r="Y7037" s="55">
        <f t="shared" si="875"/>
        <v>6.1629999999999994</v>
      </c>
      <c r="Z7037" s="54">
        <f t="shared" si="876"/>
        <v>0.80847435392889933</v>
      </c>
      <c r="AA7037" s="49" t="str">
        <f t="shared" ca="1" si="877"/>
        <v>Y</v>
      </c>
      <c r="AB7037" s="49">
        <f t="shared" ca="1" si="878"/>
        <v>6</v>
      </c>
      <c r="AC7037" s="49" t="str">
        <f t="shared" ca="1" si="879"/>
        <v>Y</v>
      </c>
    </row>
    <row r="7038" spans="1:29" x14ac:dyDescent="0.25">
      <c r="A7038">
        <v>5335</v>
      </c>
      <c r="B7038" s="9">
        <v>43213</v>
      </c>
      <c r="C7038" s="50" t="str">
        <f t="shared" si="872"/>
        <v>N</v>
      </c>
      <c r="D7038" s="52">
        <f>_xlfn.XLOOKUP(B7038,Cal_Date!B:B,Cal_Date!A:A,0)</f>
        <v>4</v>
      </c>
      <c r="E7038">
        <v>2018</v>
      </c>
      <c r="F7038" t="s">
        <v>121</v>
      </c>
      <c r="G7038" t="s">
        <v>129</v>
      </c>
      <c r="H7038" t="s">
        <v>11</v>
      </c>
      <c r="I7038" t="s">
        <v>11</v>
      </c>
      <c r="J7038" t="s">
        <v>15</v>
      </c>
      <c r="K7038" t="s">
        <v>42</v>
      </c>
      <c r="L7038">
        <v>1</v>
      </c>
      <c r="M7038">
        <v>1005</v>
      </c>
      <c r="O7038" t="s">
        <v>25</v>
      </c>
      <c r="R7038" t="s">
        <v>44</v>
      </c>
      <c r="S7038" s="49" t="str">
        <f t="shared" si="873"/>
        <v>Card</v>
      </c>
      <c r="T7038" s="3">
        <v>0.03</v>
      </c>
      <c r="U7038" s="2">
        <v>2.7225000000000001</v>
      </c>
      <c r="V7038" s="2">
        <v>0.87</v>
      </c>
      <c r="W7038" s="54">
        <f>_xlfn.XLOOKUP(M7038,Market!A:A,Market!F:F,0)</f>
        <v>8.8999999999999996E-2</v>
      </c>
      <c r="X7038" s="55">
        <f t="shared" si="874"/>
        <v>8.1674999999999998E-2</v>
      </c>
      <c r="Y7038" s="55">
        <f t="shared" si="875"/>
        <v>1.8525</v>
      </c>
      <c r="Z7038" s="54">
        <f t="shared" si="876"/>
        <v>0.68044077134986225</v>
      </c>
      <c r="AA7038" s="49" t="str">
        <f t="shared" ca="1" si="877"/>
        <v>Y</v>
      </c>
      <c r="AB7038" s="49">
        <f t="shared" ca="1" si="878"/>
        <v>6</v>
      </c>
      <c r="AC7038" s="49" t="str">
        <f t="shared" ca="1" si="879"/>
        <v>Y</v>
      </c>
    </row>
    <row r="7039" spans="1:29" x14ac:dyDescent="0.25">
      <c r="A7039">
        <v>5336</v>
      </c>
      <c r="B7039" s="9">
        <v>43213</v>
      </c>
      <c r="C7039" s="50" t="str">
        <f t="shared" si="872"/>
        <v>N</v>
      </c>
      <c r="D7039" s="52">
        <f>_xlfn.XLOOKUP(B7039,Cal_Date!B:B,Cal_Date!A:A,0)</f>
        <v>4</v>
      </c>
      <c r="E7039">
        <v>2018</v>
      </c>
      <c r="F7039" t="s">
        <v>121</v>
      </c>
      <c r="G7039" t="s">
        <v>129</v>
      </c>
      <c r="H7039" t="s">
        <v>11</v>
      </c>
      <c r="I7039" t="s">
        <v>11</v>
      </c>
      <c r="J7039" t="s">
        <v>15</v>
      </c>
      <c r="K7039" t="s">
        <v>42</v>
      </c>
      <c r="L7039">
        <v>2</v>
      </c>
      <c r="M7039">
        <v>1002</v>
      </c>
      <c r="O7039" t="s">
        <v>28</v>
      </c>
      <c r="R7039" t="s">
        <v>44</v>
      </c>
      <c r="S7039" s="49" t="str">
        <f t="shared" si="873"/>
        <v>Card</v>
      </c>
      <c r="T7039" s="3">
        <v>0.03</v>
      </c>
      <c r="U7039" s="2">
        <v>5.3000000000000007</v>
      </c>
      <c r="V7039" s="2">
        <v>1.74</v>
      </c>
      <c r="W7039" s="54">
        <f>_xlfn.XLOOKUP(M7039,Market!A:A,Market!F:F,0)</f>
        <v>0.06</v>
      </c>
      <c r="X7039" s="55">
        <f t="shared" si="874"/>
        <v>0.159</v>
      </c>
      <c r="Y7039" s="55">
        <f t="shared" si="875"/>
        <v>3.5600000000000005</v>
      </c>
      <c r="Z7039" s="54">
        <f t="shared" si="876"/>
        <v>0.67169811320754713</v>
      </c>
      <c r="AA7039" s="49" t="str">
        <f t="shared" ca="1" si="877"/>
        <v>Y</v>
      </c>
      <c r="AB7039" s="49">
        <f t="shared" ca="1" si="878"/>
        <v>6</v>
      </c>
      <c r="AC7039" s="49" t="str">
        <f t="shared" ca="1" si="879"/>
        <v>Y</v>
      </c>
    </row>
    <row r="7040" spans="1:29" x14ac:dyDescent="0.25">
      <c r="A7040">
        <v>5337</v>
      </c>
      <c r="B7040" s="9">
        <v>43213</v>
      </c>
      <c r="C7040" s="50" t="str">
        <f t="shared" si="872"/>
        <v>N</v>
      </c>
      <c r="D7040" s="52">
        <f>_xlfn.XLOOKUP(B7040,Cal_Date!B:B,Cal_Date!A:A,0)</f>
        <v>4</v>
      </c>
      <c r="E7040">
        <v>2018</v>
      </c>
      <c r="F7040" t="s">
        <v>121</v>
      </c>
      <c r="G7040" t="s">
        <v>129</v>
      </c>
      <c r="H7040" t="s">
        <v>48</v>
      </c>
      <c r="I7040" t="s">
        <v>18</v>
      </c>
      <c r="J7040" t="s">
        <v>10</v>
      </c>
      <c r="K7040" t="s">
        <v>43</v>
      </c>
      <c r="L7040">
        <v>1</v>
      </c>
      <c r="M7040">
        <v>1004</v>
      </c>
      <c r="O7040" t="s">
        <v>28</v>
      </c>
      <c r="R7040" t="s">
        <v>44</v>
      </c>
      <c r="S7040" s="49" t="str">
        <f t="shared" si="873"/>
        <v>Card</v>
      </c>
      <c r="T7040" s="3">
        <v>0.03</v>
      </c>
      <c r="U7040" s="2">
        <v>7.42</v>
      </c>
      <c r="V7040" s="2">
        <v>1.46</v>
      </c>
      <c r="W7040" s="54">
        <f>_xlfn.XLOOKUP(M7040,Market!A:A,Market!F:F,0)</f>
        <v>0.06</v>
      </c>
      <c r="X7040" s="55">
        <f t="shared" si="874"/>
        <v>0.22259999999999999</v>
      </c>
      <c r="Y7040" s="55">
        <f t="shared" si="875"/>
        <v>5.96</v>
      </c>
      <c r="Z7040" s="54">
        <f t="shared" si="876"/>
        <v>0.80323450134770891</v>
      </c>
      <c r="AA7040" s="49" t="str">
        <f t="shared" ca="1" si="877"/>
        <v>Y</v>
      </c>
      <c r="AB7040" s="49">
        <f t="shared" ca="1" si="878"/>
        <v>6</v>
      </c>
      <c r="AC7040" s="49" t="str">
        <f t="shared" ca="1" si="879"/>
        <v>Y</v>
      </c>
    </row>
    <row r="7041" spans="1:29" x14ac:dyDescent="0.25">
      <c r="A7041">
        <v>5338</v>
      </c>
      <c r="B7041" s="9">
        <v>43213</v>
      </c>
      <c r="C7041" s="50" t="str">
        <f t="shared" si="872"/>
        <v>N</v>
      </c>
      <c r="D7041" s="52">
        <f>_xlfn.XLOOKUP(B7041,Cal_Date!B:B,Cal_Date!A:A,0)</f>
        <v>4</v>
      </c>
      <c r="E7041">
        <v>2018</v>
      </c>
      <c r="F7041" t="s">
        <v>121</v>
      </c>
      <c r="G7041" t="s">
        <v>129</v>
      </c>
      <c r="H7041" t="s">
        <v>14</v>
      </c>
      <c r="I7041" t="s">
        <v>18</v>
      </c>
      <c r="J7041" t="s">
        <v>15</v>
      </c>
      <c r="K7041" t="s">
        <v>43</v>
      </c>
      <c r="L7041">
        <v>1</v>
      </c>
      <c r="M7041">
        <v>1005</v>
      </c>
      <c r="O7041" t="s">
        <v>25</v>
      </c>
      <c r="R7041" t="s">
        <v>44</v>
      </c>
      <c r="S7041" s="49" t="str">
        <f t="shared" si="873"/>
        <v>Card</v>
      </c>
      <c r="T7041" s="3">
        <v>0.03</v>
      </c>
      <c r="U7041" s="2">
        <v>5.4450000000000003</v>
      </c>
      <c r="V7041" s="2">
        <v>2.1</v>
      </c>
      <c r="W7041" s="54">
        <f>_xlfn.XLOOKUP(M7041,Market!A:A,Market!F:F,0)</f>
        <v>8.8999999999999996E-2</v>
      </c>
      <c r="X7041" s="55">
        <f t="shared" si="874"/>
        <v>0.16335</v>
      </c>
      <c r="Y7041" s="55">
        <f t="shared" si="875"/>
        <v>3.3450000000000002</v>
      </c>
      <c r="Z7041" s="54">
        <f t="shared" si="876"/>
        <v>0.61432506887052341</v>
      </c>
      <c r="AA7041" s="49" t="str">
        <f t="shared" ca="1" si="877"/>
        <v>Y</v>
      </c>
      <c r="AB7041" s="49">
        <f t="shared" ca="1" si="878"/>
        <v>6</v>
      </c>
      <c r="AC7041" s="49" t="str">
        <f t="shared" ca="1" si="879"/>
        <v>Y</v>
      </c>
    </row>
    <row r="7042" spans="1:29" x14ac:dyDescent="0.25">
      <c r="A7042">
        <v>5339</v>
      </c>
      <c r="B7042" s="9">
        <v>43213</v>
      </c>
      <c r="C7042" s="50" t="str">
        <f t="shared" si="872"/>
        <v>N</v>
      </c>
      <c r="D7042" s="52">
        <f>_xlfn.XLOOKUP(B7042,Cal_Date!B:B,Cal_Date!A:A,0)</f>
        <v>4</v>
      </c>
      <c r="E7042">
        <v>2018</v>
      </c>
      <c r="F7042" t="s">
        <v>121</v>
      </c>
      <c r="G7042" t="s">
        <v>129</v>
      </c>
      <c r="H7042" t="s">
        <v>14</v>
      </c>
      <c r="I7042" t="s">
        <v>18</v>
      </c>
      <c r="J7042" t="s">
        <v>15</v>
      </c>
      <c r="K7042" t="s">
        <v>43</v>
      </c>
      <c r="L7042">
        <v>1</v>
      </c>
      <c r="M7042">
        <v>1001</v>
      </c>
      <c r="O7042" t="s">
        <v>25</v>
      </c>
      <c r="R7042" t="s">
        <v>44</v>
      </c>
      <c r="S7042" s="49" t="str">
        <f t="shared" si="873"/>
        <v>Card</v>
      </c>
      <c r="T7042" s="3">
        <v>0.03</v>
      </c>
      <c r="U7042" s="2">
        <v>5.3000000000000007</v>
      </c>
      <c r="V7042" s="2">
        <v>2.1</v>
      </c>
      <c r="W7042" s="54">
        <f>_xlfn.XLOOKUP(M7042,Market!A:A,Market!F:F,0)</f>
        <v>0.06</v>
      </c>
      <c r="X7042" s="55">
        <f t="shared" si="874"/>
        <v>0.159</v>
      </c>
      <c r="Y7042" s="55">
        <f t="shared" si="875"/>
        <v>3.2000000000000006</v>
      </c>
      <c r="Z7042" s="54">
        <f t="shared" si="876"/>
        <v>0.60377358490566047</v>
      </c>
      <c r="AA7042" s="49" t="str">
        <f t="shared" ca="1" si="877"/>
        <v>Y</v>
      </c>
      <c r="AB7042" s="49">
        <f t="shared" ca="1" si="878"/>
        <v>6</v>
      </c>
      <c r="AC7042" s="49" t="str">
        <f t="shared" ca="1" si="879"/>
        <v>Y</v>
      </c>
    </row>
    <row r="7043" spans="1:29" x14ac:dyDescent="0.25">
      <c r="A7043">
        <v>5340</v>
      </c>
      <c r="B7043" s="9">
        <v>43213</v>
      </c>
      <c r="C7043" s="50" t="str">
        <f t="shared" ref="C7043:C7106" si="880">IF(OR(B7043="04/01/2018"+0,B7043="04/02/2018"+0),"Y","N")</f>
        <v>N</v>
      </c>
      <c r="D7043" s="52">
        <f>_xlfn.XLOOKUP(B7043,Cal_Date!B:B,Cal_Date!A:A,0)</f>
        <v>4</v>
      </c>
      <c r="E7043">
        <v>2018</v>
      </c>
      <c r="F7043" t="s">
        <v>121</v>
      </c>
      <c r="G7043" t="s">
        <v>129</v>
      </c>
      <c r="H7043" t="s">
        <v>11</v>
      </c>
      <c r="I7043" t="s">
        <v>11</v>
      </c>
      <c r="J7043" t="s">
        <v>15</v>
      </c>
      <c r="K7043" t="s">
        <v>42</v>
      </c>
      <c r="L7043">
        <v>1</v>
      </c>
      <c r="M7043">
        <v>1010</v>
      </c>
      <c r="O7043" t="s">
        <v>25</v>
      </c>
      <c r="R7043" t="s">
        <v>44</v>
      </c>
      <c r="S7043" s="49" t="str">
        <f t="shared" ref="S7043:S7106" si="881">IF(R7043="Cash","Cash","Card")</f>
        <v>Card</v>
      </c>
      <c r="T7043" s="3">
        <v>0.03</v>
      </c>
      <c r="U7043" s="2">
        <v>2.7</v>
      </c>
      <c r="V7043" s="2">
        <v>0.87</v>
      </c>
      <c r="W7043" s="54">
        <f>_xlfn.XLOOKUP(M7043,Market!A:A,Market!F:F,0)</f>
        <v>0.08</v>
      </c>
      <c r="X7043" s="55">
        <f t="shared" ref="X7043:X7106" si="882">T7043*U7043</f>
        <v>8.1000000000000003E-2</v>
      </c>
      <c r="Y7043" s="55">
        <f t="shared" ref="Y7043:Y7106" si="883">U7043-V7043</f>
        <v>1.83</v>
      </c>
      <c r="Z7043" s="54">
        <f t="shared" ref="Z7043:Z7106" si="884">Y7043/U7043</f>
        <v>0.67777777777777781</v>
      </c>
      <c r="AA7043" s="49" t="str">
        <f t="shared" ref="AA7043:AA7106" ca="1" si="885">IF(DATEDIF(B7043,TODAY(),"y")&gt;5,"Y","N")</f>
        <v>Y</v>
      </c>
      <c r="AB7043" s="49">
        <f t="shared" ref="AB7043:AB7106" ca="1" si="886">DATEDIF(B7043,TODAY(),"y")</f>
        <v>6</v>
      </c>
      <c r="AC7043" s="49" t="str">
        <f t="shared" ref="AC7043:AC7106" ca="1" si="887">IF(AB7043&gt;5,"Y","N")</f>
        <v>Y</v>
      </c>
    </row>
    <row r="7044" spans="1:29" x14ac:dyDescent="0.25">
      <c r="A7044">
        <v>5341</v>
      </c>
      <c r="B7044" s="9">
        <v>43213</v>
      </c>
      <c r="C7044" s="50" t="str">
        <f t="shared" si="880"/>
        <v>N</v>
      </c>
      <c r="D7044" s="52">
        <f>_xlfn.XLOOKUP(B7044,Cal_Date!B:B,Cal_Date!A:A,0)</f>
        <v>4</v>
      </c>
      <c r="E7044">
        <v>2018</v>
      </c>
      <c r="F7044" t="s">
        <v>121</v>
      </c>
      <c r="G7044" t="s">
        <v>129</v>
      </c>
      <c r="H7044" t="s">
        <v>11</v>
      </c>
      <c r="I7044" t="s">
        <v>11</v>
      </c>
      <c r="J7044" t="s">
        <v>15</v>
      </c>
      <c r="K7044" t="s">
        <v>42</v>
      </c>
      <c r="L7044">
        <v>1</v>
      </c>
      <c r="M7044">
        <v>1011</v>
      </c>
      <c r="O7044" t="s">
        <v>25</v>
      </c>
      <c r="R7044" t="s">
        <v>44</v>
      </c>
      <c r="S7044" s="49" t="str">
        <f t="shared" si="881"/>
        <v>Card</v>
      </c>
      <c r="T7044" s="3">
        <v>0.03</v>
      </c>
      <c r="U7044" s="2">
        <v>2.6500000000000004</v>
      </c>
      <c r="V7044" s="2">
        <v>0.87</v>
      </c>
      <c r="W7044" s="54">
        <f>_xlfn.XLOOKUP(M7044,Market!A:A,Market!F:F,0)</f>
        <v>0.06</v>
      </c>
      <c r="X7044" s="55">
        <f t="shared" si="882"/>
        <v>7.9500000000000001E-2</v>
      </c>
      <c r="Y7044" s="55">
        <f t="shared" si="883"/>
        <v>1.7800000000000002</v>
      </c>
      <c r="Z7044" s="54">
        <f t="shared" si="884"/>
        <v>0.67169811320754713</v>
      </c>
      <c r="AA7044" s="49" t="str">
        <f t="shared" ca="1" si="885"/>
        <v>Y</v>
      </c>
      <c r="AB7044" s="49">
        <f t="shared" ca="1" si="886"/>
        <v>6</v>
      </c>
      <c r="AC7044" s="49" t="str">
        <f t="shared" ca="1" si="887"/>
        <v>Y</v>
      </c>
    </row>
    <row r="7045" spans="1:29" x14ac:dyDescent="0.25">
      <c r="A7045">
        <v>5342</v>
      </c>
      <c r="B7045" s="9">
        <v>43213</v>
      </c>
      <c r="C7045" s="50" t="str">
        <f t="shared" si="880"/>
        <v>N</v>
      </c>
      <c r="D7045" s="52">
        <f>_xlfn.XLOOKUP(B7045,Cal_Date!B:B,Cal_Date!A:A,0)</f>
        <v>4</v>
      </c>
      <c r="E7045">
        <v>2018</v>
      </c>
      <c r="F7045" t="s">
        <v>121</v>
      </c>
      <c r="G7045" t="s">
        <v>129</v>
      </c>
      <c r="H7045" t="s">
        <v>48</v>
      </c>
      <c r="I7045" t="s">
        <v>18</v>
      </c>
      <c r="J7045" t="s">
        <v>10</v>
      </c>
      <c r="K7045" t="s">
        <v>43</v>
      </c>
      <c r="L7045">
        <v>2</v>
      </c>
      <c r="M7045">
        <v>1011</v>
      </c>
      <c r="O7045" t="s">
        <v>25</v>
      </c>
      <c r="R7045" t="s">
        <v>44</v>
      </c>
      <c r="S7045" s="49" t="str">
        <f t="shared" si="881"/>
        <v>Card</v>
      </c>
      <c r="T7045" s="3">
        <v>0.03</v>
      </c>
      <c r="U7045" s="2">
        <v>14.84</v>
      </c>
      <c r="V7045" s="2">
        <v>2.92</v>
      </c>
      <c r="W7045" s="54">
        <f>_xlfn.XLOOKUP(M7045,Market!A:A,Market!F:F,0)</f>
        <v>0.06</v>
      </c>
      <c r="X7045" s="55">
        <f t="shared" si="882"/>
        <v>0.44519999999999998</v>
      </c>
      <c r="Y7045" s="55">
        <f t="shared" si="883"/>
        <v>11.92</v>
      </c>
      <c r="Z7045" s="54">
        <f t="shared" si="884"/>
        <v>0.80323450134770891</v>
      </c>
      <c r="AA7045" s="49" t="str">
        <f t="shared" ca="1" si="885"/>
        <v>Y</v>
      </c>
      <c r="AB7045" s="49">
        <f t="shared" ca="1" si="886"/>
        <v>6</v>
      </c>
      <c r="AC7045" s="49" t="str">
        <f t="shared" ca="1" si="887"/>
        <v>Y</v>
      </c>
    </row>
    <row r="7046" spans="1:29" x14ac:dyDescent="0.25">
      <c r="A7046">
        <v>5343</v>
      </c>
      <c r="B7046" s="9">
        <v>43213</v>
      </c>
      <c r="C7046" s="50" t="str">
        <f t="shared" si="880"/>
        <v>N</v>
      </c>
      <c r="D7046" s="52">
        <f>_xlfn.XLOOKUP(B7046,Cal_Date!B:B,Cal_Date!A:A,0)</f>
        <v>4</v>
      </c>
      <c r="E7046">
        <v>2018</v>
      </c>
      <c r="F7046" t="s">
        <v>121</v>
      </c>
      <c r="G7046" t="s">
        <v>129</v>
      </c>
      <c r="H7046" t="s">
        <v>11</v>
      </c>
      <c r="I7046" t="s">
        <v>11</v>
      </c>
      <c r="J7046" t="s">
        <v>15</v>
      </c>
      <c r="K7046" t="s">
        <v>42</v>
      </c>
      <c r="L7046">
        <v>2</v>
      </c>
      <c r="M7046">
        <v>1001</v>
      </c>
      <c r="O7046" t="s">
        <v>25</v>
      </c>
      <c r="R7046" t="s">
        <v>44</v>
      </c>
      <c r="S7046" s="49" t="str">
        <f t="shared" si="881"/>
        <v>Card</v>
      </c>
      <c r="T7046" s="3">
        <v>0.03</v>
      </c>
      <c r="U7046" s="2">
        <v>5.3000000000000007</v>
      </c>
      <c r="V7046" s="2">
        <v>1.74</v>
      </c>
      <c r="W7046" s="54">
        <f>_xlfn.XLOOKUP(M7046,Market!A:A,Market!F:F,0)</f>
        <v>0.06</v>
      </c>
      <c r="X7046" s="55">
        <f t="shared" si="882"/>
        <v>0.159</v>
      </c>
      <c r="Y7046" s="55">
        <f t="shared" si="883"/>
        <v>3.5600000000000005</v>
      </c>
      <c r="Z7046" s="54">
        <f t="shared" si="884"/>
        <v>0.67169811320754713</v>
      </c>
      <c r="AA7046" s="49" t="str">
        <f t="shared" ca="1" si="885"/>
        <v>Y</v>
      </c>
      <c r="AB7046" s="49">
        <f t="shared" ca="1" si="886"/>
        <v>6</v>
      </c>
      <c r="AC7046" s="49" t="str">
        <f t="shared" ca="1" si="887"/>
        <v>Y</v>
      </c>
    </row>
    <row r="7047" spans="1:29" x14ac:dyDescent="0.25">
      <c r="A7047">
        <v>5344</v>
      </c>
      <c r="B7047" s="9">
        <v>43213</v>
      </c>
      <c r="C7047" s="50" t="str">
        <f t="shared" si="880"/>
        <v>N</v>
      </c>
      <c r="D7047" s="52">
        <f>_xlfn.XLOOKUP(B7047,Cal_Date!B:B,Cal_Date!A:A,0)</f>
        <v>4</v>
      </c>
      <c r="E7047">
        <v>2018</v>
      </c>
      <c r="F7047" t="s">
        <v>121</v>
      </c>
      <c r="G7047" t="s">
        <v>129</v>
      </c>
      <c r="H7047" t="s">
        <v>48</v>
      </c>
      <c r="I7047" t="s">
        <v>18</v>
      </c>
      <c r="J7047" t="s">
        <v>10</v>
      </c>
      <c r="K7047" t="s">
        <v>43</v>
      </c>
      <c r="L7047">
        <v>1</v>
      </c>
      <c r="M7047">
        <v>1003</v>
      </c>
      <c r="O7047" t="s">
        <v>25</v>
      </c>
      <c r="R7047" t="s">
        <v>44</v>
      </c>
      <c r="S7047" s="49" t="str">
        <f t="shared" si="881"/>
        <v>Card</v>
      </c>
      <c r="T7047" s="3">
        <v>0.03</v>
      </c>
      <c r="U7047" s="2">
        <v>7.42</v>
      </c>
      <c r="V7047" s="2">
        <v>1.46</v>
      </c>
      <c r="W7047" s="54">
        <f>_xlfn.XLOOKUP(M7047,Market!A:A,Market!F:F,0)</f>
        <v>0.06</v>
      </c>
      <c r="X7047" s="55">
        <f t="shared" si="882"/>
        <v>0.22259999999999999</v>
      </c>
      <c r="Y7047" s="55">
        <f t="shared" si="883"/>
        <v>5.96</v>
      </c>
      <c r="Z7047" s="54">
        <f t="shared" si="884"/>
        <v>0.80323450134770891</v>
      </c>
      <c r="AA7047" s="49" t="str">
        <f t="shared" ca="1" si="885"/>
        <v>Y</v>
      </c>
      <c r="AB7047" s="49">
        <f t="shared" ca="1" si="886"/>
        <v>6</v>
      </c>
      <c r="AC7047" s="49" t="str">
        <f t="shared" ca="1" si="887"/>
        <v>Y</v>
      </c>
    </row>
    <row r="7048" spans="1:29" x14ac:dyDescent="0.25">
      <c r="A7048">
        <v>5345</v>
      </c>
      <c r="B7048" s="9">
        <v>43213</v>
      </c>
      <c r="C7048" s="50" t="str">
        <f t="shared" si="880"/>
        <v>N</v>
      </c>
      <c r="D7048" s="52">
        <f>_xlfn.XLOOKUP(B7048,Cal_Date!B:B,Cal_Date!A:A,0)</f>
        <v>4</v>
      </c>
      <c r="E7048">
        <v>2018</v>
      </c>
      <c r="F7048" t="s">
        <v>121</v>
      </c>
      <c r="G7048" t="s">
        <v>129</v>
      </c>
      <c r="H7048" t="s">
        <v>11</v>
      </c>
      <c r="I7048" t="s">
        <v>11</v>
      </c>
      <c r="J7048" t="s">
        <v>15</v>
      </c>
      <c r="K7048" t="s">
        <v>42</v>
      </c>
      <c r="L7048">
        <v>1</v>
      </c>
      <c r="M7048">
        <v>1005</v>
      </c>
      <c r="O7048" t="s">
        <v>25</v>
      </c>
      <c r="R7048" t="s">
        <v>44</v>
      </c>
      <c r="S7048" s="49" t="str">
        <f t="shared" si="881"/>
        <v>Card</v>
      </c>
      <c r="T7048" s="3">
        <v>0.03</v>
      </c>
      <c r="U7048" s="2">
        <v>2.7225000000000001</v>
      </c>
      <c r="V7048" s="2">
        <v>0.87</v>
      </c>
      <c r="W7048" s="54">
        <f>_xlfn.XLOOKUP(M7048,Market!A:A,Market!F:F,0)</f>
        <v>8.8999999999999996E-2</v>
      </c>
      <c r="X7048" s="55">
        <f t="shared" si="882"/>
        <v>8.1674999999999998E-2</v>
      </c>
      <c r="Y7048" s="55">
        <f t="shared" si="883"/>
        <v>1.8525</v>
      </c>
      <c r="Z7048" s="54">
        <f t="shared" si="884"/>
        <v>0.68044077134986225</v>
      </c>
      <c r="AA7048" s="49" t="str">
        <f t="shared" ca="1" si="885"/>
        <v>Y</v>
      </c>
      <c r="AB7048" s="49">
        <f t="shared" ca="1" si="886"/>
        <v>6</v>
      </c>
      <c r="AC7048" s="49" t="str">
        <f t="shared" ca="1" si="887"/>
        <v>Y</v>
      </c>
    </row>
    <row r="7049" spans="1:29" x14ac:dyDescent="0.25">
      <c r="A7049">
        <v>5346</v>
      </c>
      <c r="B7049" s="9">
        <v>43213</v>
      </c>
      <c r="C7049" s="50" t="str">
        <f t="shared" si="880"/>
        <v>N</v>
      </c>
      <c r="D7049" s="52">
        <f>_xlfn.XLOOKUP(B7049,Cal_Date!B:B,Cal_Date!A:A,0)</f>
        <v>4</v>
      </c>
      <c r="E7049">
        <v>2018</v>
      </c>
      <c r="F7049" t="s">
        <v>121</v>
      </c>
      <c r="G7049" t="s">
        <v>129</v>
      </c>
      <c r="H7049" t="s">
        <v>11</v>
      </c>
      <c r="I7049" t="s">
        <v>13</v>
      </c>
      <c r="J7049" t="s">
        <v>15</v>
      </c>
      <c r="K7049" t="s">
        <v>42</v>
      </c>
      <c r="L7049">
        <v>1</v>
      </c>
      <c r="M7049">
        <v>1005</v>
      </c>
      <c r="O7049" t="s">
        <v>25</v>
      </c>
      <c r="R7049" t="s">
        <v>44</v>
      </c>
      <c r="S7049" s="49" t="str">
        <f t="shared" si="881"/>
        <v>Card</v>
      </c>
      <c r="T7049" s="3">
        <v>0.03</v>
      </c>
      <c r="U7049" s="2">
        <v>2.7225000000000001</v>
      </c>
      <c r="V7049" s="2">
        <v>1.42</v>
      </c>
      <c r="W7049" s="54">
        <f>_xlfn.XLOOKUP(M7049,Market!A:A,Market!F:F,0)</f>
        <v>8.8999999999999996E-2</v>
      </c>
      <c r="X7049" s="55">
        <f t="shared" si="882"/>
        <v>8.1674999999999998E-2</v>
      </c>
      <c r="Y7049" s="55">
        <f t="shared" si="883"/>
        <v>1.3025000000000002</v>
      </c>
      <c r="Z7049" s="54">
        <f t="shared" si="884"/>
        <v>0.47842056932966032</v>
      </c>
      <c r="AA7049" s="49" t="str">
        <f t="shared" ca="1" si="885"/>
        <v>Y</v>
      </c>
      <c r="AB7049" s="49">
        <f t="shared" ca="1" si="886"/>
        <v>6</v>
      </c>
      <c r="AC7049" s="49" t="str">
        <f t="shared" ca="1" si="887"/>
        <v>Y</v>
      </c>
    </row>
    <row r="7050" spans="1:29" x14ac:dyDescent="0.25">
      <c r="A7050">
        <v>5347</v>
      </c>
      <c r="B7050" s="9">
        <v>43213</v>
      </c>
      <c r="C7050" s="50" t="str">
        <f t="shared" si="880"/>
        <v>N</v>
      </c>
      <c r="D7050" s="52">
        <f>_xlfn.XLOOKUP(B7050,Cal_Date!B:B,Cal_Date!A:A,0)</f>
        <v>4</v>
      </c>
      <c r="E7050">
        <v>2018</v>
      </c>
      <c r="F7050" t="s">
        <v>121</v>
      </c>
      <c r="G7050" t="s">
        <v>129</v>
      </c>
      <c r="H7050" t="s">
        <v>48</v>
      </c>
      <c r="I7050" t="s">
        <v>18</v>
      </c>
      <c r="J7050" t="s">
        <v>10</v>
      </c>
      <c r="K7050" t="s">
        <v>43</v>
      </c>
      <c r="L7050">
        <v>2</v>
      </c>
      <c r="M7050">
        <v>1006</v>
      </c>
      <c r="O7050" t="s">
        <v>28</v>
      </c>
      <c r="R7050" t="s">
        <v>46</v>
      </c>
      <c r="S7050" s="49" t="str">
        <f t="shared" si="881"/>
        <v>Card</v>
      </c>
      <c r="T7050" s="3">
        <v>0.04</v>
      </c>
      <c r="U7050" s="2">
        <v>15.245999999999999</v>
      </c>
      <c r="V7050" s="2">
        <v>2.92</v>
      </c>
      <c r="W7050" s="54">
        <f>_xlfn.XLOOKUP(M7050,Market!A:A,Market!F:F,0)</f>
        <v>8.8999999999999996E-2</v>
      </c>
      <c r="X7050" s="55">
        <f t="shared" si="882"/>
        <v>0.60983999999999994</v>
      </c>
      <c r="Y7050" s="55">
        <f t="shared" si="883"/>
        <v>12.325999999999999</v>
      </c>
      <c r="Z7050" s="54">
        <f t="shared" si="884"/>
        <v>0.80847435392889933</v>
      </c>
      <c r="AA7050" s="49" t="str">
        <f t="shared" ca="1" si="885"/>
        <v>Y</v>
      </c>
      <c r="AB7050" s="49">
        <f t="shared" ca="1" si="886"/>
        <v>6</v>
      </c>
      <c r="AC7050" s="49" t="str">
        <f t="shared" ca="1" si="887"/>
        <v>Y</v>
      </c>
    </row>
    <row r="7051" spans="1:29" x14ac:dyDescent="0.25">
      <c r="A7051">
        <v>5348</v>
      </c>
      <c r="B7051" s="9">
        <v>43213</v>
      </c>
      <c r="C7051" s="50" t="str">
        <f t="shared" si="880"/>
        <v>N</v>
      </c>
      <c r="D7051" s="52">
        <f>_xlfn.XLOOKUP(B7051,Cal_Date!B:B,Cal_Date!A:A,0)</f>
        <v>4</v>
      </c>
      <c r="E7051">
        <v>2018</v>
      </c>
      <c r="F7051" t="s">
        <v>121</v>
      </c>
      <c r="G7051" t="s">
        <v>129</v>
      </c>
      <c r="H7051" t="s">
        <v>11</v>
      </c>
      <c r="I7051" t="s">
        <v>11</v>
      </c>
      <c r="J7051" t="s">
        <v>15</v>
      </c>
      <c r="K7051" t="s">
        <v>42</v>
      </c>
      <c r="L7051">
        <v>1</v>
      </c>
      <c r="M7051">
        <v>1002</v>
      </c>
      <c r="O7051" t="s">
        <v>28</v>
      </c>
      <c r="R7051" t="s">
        <v>44</v>
      </c>
      <c r="S7051" s="49" t="str">
        <f t="shared" si="881"/>
        <v>Card</v>
      </c>
      <c r="T7051" s="3">
        <v>0.03</v>
      </c>
      <c r="U7051" s="2">
        <v>2.6500000000000004</v>
      </c>
      <c r="V7051" s="2">
        <v>0.87</v>
      </c>
      <c r="W7051" s="54">
        <f>_xlfn.XLOOKUP(M7051,Market!A:A,Market!F:F,0)</f>
        <v>0.06</v>
      </c>
      <c r="X7051" s="55">
        <f t="shared" si="882"/>
        <v>7.9500000000000001E-2</v>
      </c>
      <c r="Y7051" s="55">
        <f t="shared" si="883"/>
        <v>1.7800000000000002</v>
      </c>
      <c r="Z7051" s="54">
        <f t="shared" si="884"/>
        <v>0.67169811320754713</v>
      </c>
      <c r="AA7051" s="49" t="str">
        <f t="shared" ca="1" si="885"/>
        <v>Y</v>
      </c>
      <c r="AB7051" s="49">
        <f t="shared" ca="1" si="886"/>
        <v>6</v>
      </c>
      <c r="AC7051" s="49" t="str">
        <f t="shared" ca="1" si="887"/>
        <v>Y</v>
      </c>
    </row>
    <row r="7052" spans="1:29" x14ac:dyDescent="0.25">
      <c r="A7052">
        <v>5349</v>
      </c>
      <c r="B7052" s="9">
        <v>43213</v>
      </c>
      <c r="C7052" s="50" t="str">
        <f t="shared" si="880"/>
        <v>N</v>
      </c>
      <c r="D7052" s="52">
        <f>_xlfn.XLOOKUP(B7052,Cal_Date!B:B,Cal_Date!A:A,0)</f>
        <v>4</v>
      </c>
      <c r="E7052">
        <v>2018</v>
      </c>
      <c r="F7052" t="s">
        <v>121</v>
      </c>
      <c r="G7052" t="s">
        <v>129</v>
      </c>
      <c r="H7052" t="s">
        <v>48</v>
      </c>
      <c r="I7052" t="s">
        <v>18</v>
      </c>
      <c r="J7052" t="s">
        <v>10</v>
      </c>
      <c r="K7052" t="s">
        <v>43</v>
      </c>
      <c r="L7052">
        <v>2</v>
      </c>
      <c r="M7052">
        <v>1001</v>
      </c>
      <c r="O7052" t="s">
        <v>25</v>
      </c>
      <c r="R7052" t="s">
        <v>44</v>
      </c>
      <c r="S7052" s="49" t="str">
        <f t="shared" si="881"/>
        <v>Card</v>
      </c>
      <c r="T7052" s="3">
        <v>0.03</v>
      </c>
      <c r="U7052" s="2">
        <v>14.84</v>
      </c>
      <c r="V7052" s="2">
        <v>2.92</v>
      </c>
      <c r="W7052" s="54">
        <f>_xlfn.XLOOKUP(M7052,Market!A:A,Market!F:F,0)</f>
        <v>0.06</v>
      </c>
      <c r="X7052" s="55">
        <f t="shared" si="882"/>
        <v>0.44519999999999998</v>
      </c>
      <c r="Y7052" s="55">
        <f t="shared" si="883"/>
        <v>11.92</v>
      </c>
      <c r="Z7052" s="54">
        <f t="shared" si="884"/>
        <v>0.80323450134770891</v>
      </c>
      <c r="AA7052" s="49" t="str">
        <f t="shared" ca="1" si="885"/>
        <v>Y</v>
      </c>
      <c r="AB7052" s="49">
        <f t="shared" ca="1" si="886"/>
        <v>6</v>
      </c>
      <c r="AC7052" s="49" t="str">
        <f t="shared" ca="1" si="887"/>
        <v>Y</v>
      </c>
    </row>
    <row r="7053" spans="1:29" x14ac:dyDescent="0.25">
      <c r="A7053">
        <v>5350</v>
      </c>
      <c r="B7053" s="9">
        <v>43213</v>
      </c>
      <c r="C7053" s="50" t="str">
        <f t="shared" si="880"/>
        <v>N</v>
      </c>
      <c r="D7053" s="52">
        <f>_xlfn.XLOOKUP(B7053,Cal_Date!B:B,Cal_Date!A:A,0)</f>
        <v>4</v>
      </c>
      <c r="E7053">
        <v>2018</v>
      </c>
      <c r="F7053" t="s">
        <v>121</v>
      </c>
      <c r="G7053" t="s">
        <v>129</v>
      </c>
      <c r="H7053" t="s">
        <v>11</v>
      </c>
      <c r="I7053" t="s">
        <v>11</v>
      </c>
      <c r="J7053" t="s">
        <v>15</v>
      </c>
      <c r="K7053" t="s">
        <v>42</v>
      </c>
      <c r="L7053">
        <v>1</v>
      </c>
      <c r="M7053">
        <v>1003</v>
      </c>
      <c r="O7053" t="s">
        <v>25</v>
      </c>
      <c r="R7053" t="s">
        <v>44</v>
      </c>
      <c r="S7053" s="49" t="str">
        <f t="shared" si="881"/>
        <v>Card</v>
      </c>
      <c r="T7053" s="3">
        <v>0.03</v>
      </c>
      <c r="U7053" s="2">
        <v>2.6500000000000004</v>
      </c>
      <c r="V7053" s="2">
        <v>0.87</v>
      </c>
      <c r="W7053" s="54">
        <f>_xlfn.XLOOKUP(M7053,Market!A:A,Market!F:F,0)</f>
        <v>0.06</v>
      </c>
      <c r="X7053" s="55">
        <f t="shared" si="882"/>
        <v>7.9500000000000001E-2</v>
      </c>
      <c r="Y7053" s="55">
        <f t="shared" si="883"/>
        <v>1.7800000000000002</v>
      </c>
      <c r="Z7053" s="54">
        <f t="shared" si="884"/>
        <v>0.67169811320754713</v>
      </c>
      <c r="AA7053" s="49" t="str">
        <f t="shared" ca="1" si="885"/>
        <v>Y</v>
      </c>
      <c r="AB7053" s="49">
        <f t="shared" ca="1" si="886"/>
        <v>6</v>
      </c>
      <c r="AC7053" s="49" t="str">
        <f t="shared" ca="1" si="887"/>
        <v>Y</v>
      </c>
    </row>
    <row r="7054" spans="1:29" x14ac:dyDescent="0.25">
      <c r="A7054">
        <v>5351</v>
      </c>
      <c r="B7054" s="9">
        <v>43213</v>
      </c>
      <c r="C7054" s="50" t="str">
        <f t="shared" si="880"/>
        <v>N</v>
      </c>
      <c r="D7054" s="52">
        <f>_xlfn.XLOOKUP(B7054,Cal_Date!B:B,Cal_Date!A:A,0)</f>
        <v>4</v>
      </c>
      <c r="E7054">
        <v>2018</v>
      </c>
      <c r="F7054" t="s">
        <v>121</v>
      </c>
      <c r="G7054" t="s">
        <v>129</v>
      </c>
      <c r="H7054" t="s">
        <v>48</v>
      </c>
      <c r="I7054" t="s">
        <v>18</v>
      </c>
      <c r="J7054" t="s">
        <v>10</v>
      </c>
      <c r="K7054" t="s">
        <v>43</v>
      </c>
      <c r="L7054">
        <v>2</v>
      </c>
      <c r="M7054">
        <v>1004</v>
      </c>
      <c r="O7054" t="s">
        <v>28</v>
      </c>
      <c r="R7054" t="s">
        <v>44</v>
      </c>
      <c r="S7054" s="49" t="str">
        <f t="shared" si="881"/>
        <v>Card</v>
      </c>
      <c r="T7054" s="3">
        <v>0.03</v>
      </c>
      <c r="U7054" s="2">
        <v>14.84</v>
      </c>
      <c r="V7054" s="2">
        <v>2.92</v>
      </c>
      <c r="W7054" s="54">
        <f>_xlfn.XLOOKUP(M7054,Market!A:A,Market!F:F,0)</f>
        <v>0.06</v>
      </c>
      <c r="X7054" s="55">
        <f t="shared" si="882"/>
        <v>0.44519999999999998</v>
      </c>
      <c r="Y7054" s="55">
        <f t="shared" si="883"/>
        <v>11.92</v>
      </c>
      <c r="Z7054" s="54">
        <f t="shared" si="884"/>
        <v>0.80323450134770891</v>
      </c>
      <c r="AA7054" s="49" t="str">
        <f t="shared" ca="1" si="885"/>
        <v>Y</v>
      </c>
      <c r="AB7054" s="49">
        <f t="shared" ca="1" si="886"/>
        <v>6</v>
      </c>
      <c r="AC7054" s="49" t="str">
        <f t="shared" ca="1" si="887"/>
        <v>Y</v>
      </c>
    </row>
    <row r="7055" spans="1:29" x14ac:dyDescent="0.25">
      <c r="A7055">
        <v>5352</v>
      </c>
      <c r="B7055" s="9">
        <v>43213</v>
      </c>
      <c r="C7055" s="50" t="str">
        <f t="shared" si="880"/>
        <v>N</v>
      </c>
      <c r="D7055" s="52">
        <f>_xlfn.XLOOKUP(B7055,Cal_Date!B:B,Cal_Date!A:A,0)</f>
        <v>4</v>
      </c>
      <c r="E7055">
        <v>2018</v>
      </c>
      <c r="F7055" t="s">
        <v>121</v>
      </c>
      <c r="G7055" t="s">
        <v>129</v>
      </c>
      <c r="H7055" t="s">
        <v>14</v>
      </c>
      <c r="I7055" t="s">
        <v>18</v>
      </c>
      <c r="J7055" t="s">
        <v>15</v>
      </c>
      <c r="K7055" t="s">
        <v>43</v>
      </c>
      <c r="L7055">
        <v>1</v>
      </c>
      <c r="M7055">
        <v>1003</v>
      </c>
      <c r="O7055" t="s">
        <v>25</v>
      </c>
      <c r="R7055" t="s">
        <v>44</v>
      </c>
      <c r="S7055" s="49" t="str">
        <f t="shared" si="881"/>
        <v>Card</v>
      </c>
      <c r="T7055" s="3">
        <v>0.03</v>
      </c>
      <c r="U7055" s="2">
        <v>5.3000000000000007</v>
      </c>
      <c r="V7055" s="2">
        <v>2.2200000000000002</v>
      </c>
      <c r="W7055" s="54">
        <f>_xlfn.XLOOKUP(M7055,Market!A:A,Market!F:F,0)</f>
        <v>0.06</v>
      </c>
      <c r="X7055" s="55">
        <f t="shared" si="882"/>
        <v>0.159</v>
      </c>
      <c r="Y7055" s="55">
        <f t="shared" si="883"/>
        <v>3.0800000000000005</v>
      </c>
      <c r="Z7055" s="54">
        <f t="shared" si="884"/>
        <v>0.5811320754716981</v>
      </c>
      <c r="AA7055" s="49" t="str">
        <f t="shared" ca="1" si="885"/>
        <v>Y</v>
      </c>
      <c r="AB7055" s="49">
        <f t="shared" ca="1" si="886"/>
        <v>6</v>
      </c>
      <c r="AC7055" s="49" t="str">
        <f t="shared" ca="1" si="887"/>
        <v>Y</v>
      </c>
    </row>
    <row r="7056" spans="1:29" x14ac:dyDescent="0.25">
      <c r="A7056">
        <v>5353</v>
      </c>
      <c r="B7056" s="9">
        <v>43213</v>
      </c>
      <c r="C7056" s="50" t="str">
        <f t="shared" si="880"/>
        <v>N</v>
      </c>
      <c r="D7056" s="52">
        <f>_xlfn.XLOOKUP(B7056,Cal_Date!B:B,Cal_Date!A:A,0)</f>
        <v>4</v>
      </c>
      <c r="E7056">
        <v>2018</v>
      </c>
      <c r="F7056" t="s">
        <v>121</v>
      </c>
      <c r="G7056" t="s">
        <v>129</v>
      </c>
      <c r="H7056" t="s">
        <v>14</v>
      </c>
      <c r="I7056" t="s">
        <v>18</v>
      </c>
      <c r="J7056" t="s">
        <v>15</v>
      </c>
      <c r="K7056" t="s">
        <v>43</v>
      </c>
      <c r="L7056">
        <v>1</v>
      </c>
      <c r="M7056">
        <v>1005</v>
      </c>
      <c r="O7056" t="s">
        <v>25</v>
      </c>
      <c r="R7056" t="s">
        <v>44</v>
      </c>
      <c r="S7056" s="49" t="str">
        <f t="shared" si="881"/>
        <v>Card</v>
      </c>
      <c r="T7056" s="3">
        <v>0.03</v>
      </c>
      <c r="U7056" s="2">
        <v>5.4450000000000003</v>
      </c>
      <c r="V7056" s="2">
        <v>2.1</v>
      </c>
      <c r="W7056" s="54">
        <f>_xlfn.XLOOKUP(M7056,Market!A:A,Market!F:F,0)</f>
        <v>8.8999999999999996E-2</v>
      </c>
      <c r="X7056" s="55">
        <f t="shared" si="882"/>
        <v>0.16335</v>
      </c>
      <c r="Y7056" s="55">
        <f t="shared" si="883"/>
        <v>3.3450000000000002</v>
      </c>
      <c r="Z7056" s="54">
        <f t="shared" si="884"/>
        <v>0.61432506887052341</v>
      </c>
      <c r="AA7056" s="49" t="str">
        <f t="shared" ca="1" si="885"/>
        <v>Y</v>
      </c>
      <c r="AB7056" s="49">
        <f t="shared" ca="1" si="886"/>
        <v>6</v>
      </c>
      <c r="AC7056" s="49" t="str">
        <f t="shared" ca="1" si="887"/>
        <v>Y</v>
      </c>
    </row>
    <row r="7057" spans="1:29" x14ac:dyDescent="0.25">
      <c r="A7057">
        <v>5354</v>
      </c>
      <c r="B7057" s="9">
        <v>43213</v>
      </c>
      <c r="C7057" s="50" t="str">
        <f t="shared" si="880"/>
        <v>N</v>
      </c>
      <c r="D7057" s="52">
        <f>_xlfn.XLOOKUP(B7057,Cal_Date!B:B,Cal_Date!A:A,0)</f>
        <v>4</v>
      </c>
      <c r="E7057">
        <v>2018</v>
      </c>
      <c r="F7057" t="s">
        <v>121</v>
      </c>
      <c r="G7057" t="s">
        <v>129</v>
      </c>
      <c r="H7057" t="s">
        <v>14</v>
      </c>
      <c r="I7057" t="s">
        <v>18</v>
      </c>
      <c r="J7057" t="s">
        <v>15</v>
      </c>
      <c r="K7057" t="s">
        <v>43</v>
      </c>
      <c r="L7057">
        <v>1</v>
      </c>
      <c r="M7057">
        <v>1007</v>
      </c>
      <c r="O7057" t="s">
        <v>28</v>
      </c>
      <c r="R7057" t="s">
        <v>44</v>
      </c>
      <c r="S7057" s="49" t="str">
        <f t="shared" si="881"/>
        <v>Card</v>
      </c>
      <c r="T7057" s="3">
        <v>0.03</v>
      </c>
      <c r="U7057" s="2">
        <v>5.4450000000000003</v>
      </c>
      <c r="V7057" s="2">
        <v>2.1</v>
      </c>
      <c r="W7057" s="54">
        <f>_xlfn.XLOOKUP(M7057,Market!A:A,Market!F:F,0)</f>
        <v>8.8999999999999996E-2</v>
      </c>
      <c r="X7057" s="55">
        <f t="shared" si="882"/>
        <v>0.16335</v>
      </c>
      <c r="Y7057" s="55">
        <f t="shared" si="883"/>
        <v>3.3450000000000002</v>
      </c>
      <c r="Z7057" s="54">
        <f t="shared" si="884"/>
        <v>0.61432506887052341</v>
      </c>
      <c r="AA7057" s="49" t="str">
        <f t="shared" ca="1" si="885"/>
        <v>Y</v>
      </c>
      <c r="AB7057" s="49">
        <f t="shared" ca="1" si="886"/>
        <v>6</v>
      </c>
      <c r="AC7057" s="49" t="str">
        <f t="shared" ca="1" si="887"/>
        <v>Y</v>
      </c>
    </row>
    <row r="7058" spans="1:29" x14ac:dyDescent="0.25">
      <c r="A7058">
        <v>5355</v>
      </c>
      <c r="B7058" s="9">
        <v>43213</v>
      </c>
      <c r="C7058" s="50" t="str">
        <f t="shared" si="880"/>
        <v>N</v>
      </c>
      <c r="D7058" s="52">
        <f>_xlfn.XLOOKUP(B7058,Cal_Date!B:B,Cal_Date!A:A,0)</f>
        <v>4</v>
      </c>
      <c r="E7058">
        <v>2018</v>
      </c>
      <c r="F7058" t="s">
        <v>121</v>
      </c>
      <c r="G7058" t="s">
        <v>129</v>
      </c>
      <c r="H7058" t="s">
        <v>11</v>
      </c>
      <c r="I7058" t="s">
        <v>11</v>
      </c>
      <c r="J7058" t="s">
        <v>15</v>
      </c>
      <c r="K7058" t="s">
        <v>42</v>
      </c>
      <c r="L7058">
        <v>1</v>
      </c>
      <c r="M7058">
        <v>1009</v>
      </c>
      <c r="O7058" t="s">
        <v>28</v>
      </c>
      <c r="R7058" t="s">
        <v>44</v>
      </c>
      <c r="S7058" s="49" t="str">
        <f t="shared" si="881"/>
        <v>Card</v>
      </c>
      <c r="T7058" s="3">
        <v>0.03</v>
      </c>
      <c r="U7058" s="2">
        <v>2.7225000000000001</v>
      </c>
      <c r="V7058" s="2">
        <v>0.87</v>
      </c>
      <c r="W7058" s="54">
        <f>_xlfn.XLOOKUP(M7058,Market!A:A,Market!F:F,0)</f>
        <v>8.8999999999999996E-2</v>
      </c>
      <c r="X7058" s="55">
        <f t="shared" si="882"/>
        <v>8.1674999999999998E-2</v>
      </c>
      <c r="Y7058" s="55">
        <f t="shared" si="883"/>
        <v>1.8525</v>
      </c>
      <c r="Z7058" s="54">
        <f t="shared" si="884"/>
        <v>0.68044077134986225</v>
      </c>
      <c r="AA7058" s="49" t="str">
        <f t="shared" ca="1" si="885"/>
        <v>Y</v>
      </c>
      <c r="AB7058" s="49">
        <f t="shared" ca="1" si="886"/>
        <v>6</v>
      </c>
      <c r="AC7058" s="49" t="str">
        <f t="shared" ca="1" si="887"/>
        <v>Y</v>
      </c>
    </row>
    <row r="7059" spans="1:29" x14ac:dyDescent="0.25">
      <c r="A7059">
        <v>5356</v>
      </c>
      <c r="B7059" s="9">
        <v>43214</v>
      </c>
      <c r="C7059" s="50" t="str">
        <f t="shared" si="880"/>
        <v>N</v>
      </c>
      <c r="D7059" s="52">
        <f>_xlfn.XLOOKUP(B7059,Cal_Date!B:B,Cal_Date!A:A,0)</f>
        <v>4</v>
      </c>
      <c r="E7059">
        <v>2018</v>
      </c>
      <c r="F7059" t="s">
        <v>122</v>
      </c>
      <c r="G7059" t="s">
        <v>129</v>
      </c>
      <c r="H7059" t="s">
        <v>11</v>
      </c>
      <c r="I7059" t="s">
        <v>11</v>
      </c>
      <c r="J7059" t="s">
        <v>15</v>
      </c>
      <c r="K7059" t="s">
        <v>42</v>
      </c>
      <c r="L7059">
        <v>2</v>
      </c>
      <c r="M7059">
        <v>1001</v>
      </c>
      <c r="O7059" t="s">
        <v>25</v>
      </c>
      <c r="R7059" t="s">
        <v>44</v>
      </c>
      <c r="S7059" s="49" t="str">
        <f t="shared" si="881"/>
        <v>Card</v>
      </c>
      <c r="T7059" s="3">
        <v>0.03</v>
      </c>
      <c r="U7059" s="2">
        <v>5.3000000000000007</v>
      </c>
      <c r="V7059" s="2">
        <v>1.74</v>
      </c>
      <c r="W7059" s="54">
        <f>_xlfn.XLOOKUP(M7059,Market!A:A,Market!F:F,0)</f>
        <v>0.06</v>
      </c>
      <c r="X7059" s="55">
        <f t="shared" si="882"/>
        <v>0.159</v>
      </c>
      <c r="Y7059" s="55">
        <f t="shared" si="883"/>
        <v>3.5600000000000005</v>
      </c>
      <c r="Z7059" s="54">
        <f t="shared" si="884"/>
        <v>0.67169811320754713</v>
      </c>
      <c r="AA7059" s="49" t="str">
        <f t="shared" ca="1" si="885"/>
        <v>Y</v>
      </c>
      <c r="AB7059" s="49">
        <f t="shared" ca="1" si="886"/>
        <v>6</v>
      </c>
      <c r="AC7059" s="49" t="str">
        <f t="shared" ca="1" si="887"/>
        <v>Y</v>
      </c>
    </row>
    <row r="7060" spans="1:29" x14ac:dyDescent="0.25">
      <c r="A7060">
        <v>5357</v>
      </c>
      <c r="B7060" s="9">
        <v>43214</v>
      </c>
      <c r="C7060" s="50" t="str">
        <f t="shared" si="880"/>
        <v>N</v>
      </c>
      <c r="D7060" s="52">
        <f>_xlfn.XLOOKUP(B7060,Cal_Date!B:B,Cal_Date!A:A,0)</f>
        <v>4</v>
      </c>
      <c r="E7060">
        <v>2018</v>
      </c>
      <c r="F7060" t="s">
        <v>122</v>
      </c>
      <c r="G7060" t="s">
        <v>129</v>
      </c>
      <c r="H7060" t="s">
        <v>11</v>
      </c>
      <c r="I7060" t="s">
        <v>11</v>
      </c>
      <c r="J7060" t="s">
        <v>15</v>
      </c>
      <c r="K7060" t="s">
        <v>42</v>
      </c>
      <c r="L7060">
        <v>1</v>
      </c>
      <c r="M7060">
        <v>1010</v>
      </c>
      <c r="O7060" t="s">
        <v>25</v>
      </c>
      <c r="R7060" t="s">
        <v>44</v>
      </c>
      <c r="S7060" s="49" t="str">
        <f t="shared" si="881"/>
        <v>Card</v>
      </c>
      <c r="T7060" s="3">
        <v>0.03</v>
      </c>
      <c r="U7060" s="2">
        <v>2.7</v>
      </c>
      <c r="V7060" s="2">
        <v>0.87</v>
      </c>
      <c r="W7060" s="54">
        <f>_xlfn.XLOOKUP(M7060,Market!A:A,Market!F:F,0)</f>
        <v>0.08</v>
      </c>
      <c r="X7060" s="55">
        <f t="shared" si="882"/>
        <v>8.1000000000000003E-2</v>
      </c>
      <c r="Y7060" s="55">
        <f t="shared" si="883"/>
        <v>1.83</v>
      </c>
      <c r="Z7060" s="54">
        <f t="shared" si="884"/>
        <v>0.67777777777777781</v>
      </c>
      <c r="AA7060" s="49" t="str">
        <f t="shared" ca="1" si="885"/>
        <v>Y</v>
      </c>
      <c r="AB7060" s="49">
        <f t="shared" ca="1" si="886"/>
        <v>6</v>
      </c>
      <c r="AC7060" s="49" t="str">
        <f t="shared" ca="1" si="887"/>
        <v>Y</v>
      </c>
    </row>
    <row r="7061" spans="1:29" x14ac:dyDescent="0.25">
      <c r="A7061">
        <v>5358</v>
      </c>
      <c r="B7061" s="9">
        <v>43214</v>
      </c>
      <c r="C7061" s="50" t="str">
        <f t="shared" si="880"/>
        <v>N</v>
      </c>
      <c r="D7061" s="52">
        <f>_xlfn.XLOOKUP(B7061,Cal_Date!B:B,Cal_Date!A:A,0)</f>
        <v>4</v>
      </c>
      <c r="E7061">
        <v>2018</v>
      </c>
      <c r="F7061" t="s">
        <v>122</v>
      </c>
      <c r="G7061" t="s">
        <v>129</v>
      </c>
      <c r="H7061" t="s">
        <v>11</v>
      </c>
      <c r="I7061" t="s">
        <v>11</v>
      </c>
      <c r="J7061" t="s">
        <v>15</v>
      </c>
      <c r="K7061" t="s">
        <v>42</v>
      </c>
      <c r="L7061">
        <v>1</v>
      </c>
      <c r="M7061">
        <v>1010</v>
      </c>
      <c r="O7061" t="s">
        <v>25</v>
      </c>
      <c r="R7061" t="s">
        <v>44</v>
      </c>
      <c r="S7061" s="49" t="str">
        <f t="shared" si="881"/>
        <v>Card</v>
      </c>
      <c r="T7061" s="3">
        <v>0.03</v>
      </c>
      <c r="U7061" s="2">
        <v>2.7</v>
      </c>
      <c r="V7061" s="2">
        <v>0.87</v>
      </c>
      <c r="W7061" s="54">
        <f>_xlfn.XLOOKUP(M7061,Market!A:A,Market!F:F,0)</f>
        <v>0.08</v>
      </c>
      <c r="X7061" s="55">
        <f t="shared" si="882"/>
        <v>8.1000000000000003E-2</v>
      </c>
      <c r="Y7061" s="55">
        <f t="shared" si="883"/>
        <v>1.83</v>
      </c>
      <c r="Z7061" s="54">
        <f t="shared" si="884"/>
        <v>0.67777777777777781</v>
      </c>
      <c r="AA7061" s="49" t="str">
        <f t="shared" ca="1" si="885"/>
        <v>Y</v>
      </c>
      <c r="AB7061" s="49">
        <f t="shared" ca="1" si="886"/>
        <v>6</v>
      </c>
      <c r="AC7061" s="49" t="str">
        <f t="shared" ca="1" si="887"/>
        <v>Y</v>
      </c>
    </row>
    <row r="7062" spans="1:29" x14ac:dyDescent="0.25">
      <c r="A7062">
        <v>5359</v>
      </c>
      <c r="B7062" s="9">
        <v>43214</v>
      </c>
      <c r="C7062" s="50" t="str">
        <f t="shared" si="880"/>
        <v>N</v>
      </c>
      <c r="D7062" s="52">
        <f>_xlfn.XLOOKUP(B7062,Cal_Date!B:B,Cal_Date!A:A,0)</f>
        <v>4</v>
      </c>
      <c r="E7062">
        <v>2018</v>
      </c>
      <c r="F7062" t="s">
        <v>122</v>
      </c>
      <c r="G7062" t="s">
        <v>129</v>
      </c>
      <c r="H7062" t="s">
        <v>14</v>
      </c>
      <c r="I7062" t="s">
        <v>13</v>
      </c>
      <c r="J7062" t="s">
        <v>15</v>
      </c>
      <c r="K7062" t="s">
        <v>43</v>
      </c>
      <c r="L7062">
        <v>1</v>
      </c>
      <c r="M7062">
        <v>1010</v>
      </c>
      <c r="O7062" t="s">
        <v>25</v>
      </c>
      <c r="R7062" t="s">
        <v>44</v>
      </c>
      <c r="S7062" s="49" t="str">
        <f t="shared" si="881"/>
        <v>Card</v>
      </c>
      <c r="T7062" s="3">
        <v>0.03</v>
      </c>
      <c r="U7062" s="2">
        <v>5.4</v>
      </c>
      <c r="V7062" s="2">
        <v>2.12</v>
      </c>
      <c r="W7062" s="54">
        <f>_xlfn.XLOOKUP(M7062,Market!A:A,Market!F:F,0)</f>
        <v>0.08</v>
      </c>
      <c r="X7062" s="55">
        <f t="shared" si="882"/>
        <v>0.16200000000000001</v>
      </c>
      <c r="Y7062" s="55">
        <f t="shared" si="883"/>
        <v>3.2800000000000002</v>
      </c>
      <c r="Z7062" s="54">
        <f t="shared" si="884"/>
        <v>0.6074074074074074</v>
      </c>
      <c r="AA7062" s="49" t="str">
        <f t="shared" ca="1" si="885"/>
        <v>Y</v>
      </c>
      <c r="AB7062" s="49">
        <f t="shared" ca="1" si="886"/>
        <v>6</v>
      </c>
      <c r="AC7062" s="49" t="str">
        <f t="shared" ca="1" si="887"/>
        <v>Y</v>
      </c>
    </row>
    <row r="7063" spans="1:29" x14ac:dyDescent="0.25">
      <c r="A7063">
        <v>5360</v>
      </c>
      <c r="B7063" s="9">
        <v>43214</v>
      </c>
      <c r="C7063" s="50" t="str">
        <f t="shared" si="880"/>
        <v>N</v>
      </c>
      <c r="D7063" s="52">
        <f>_xlfn.XLOOKUP(B7063,Cal_Date!B:B,Cal_Date!A:A,0)</f>
        <v>4</v>
      </c>
      <c r="E7063">
        <v>2018</v>
      </c>
      <c r="F7063" t="s">
        <v>122</v>
      </c>
      <c r="G7063" t="s">
        <v>129</v>
      </c>
      <c r="H7063" t="s">
        <v>14</v>
      </c>
      <c r="I7063" t="s">
        <v>18</v>
      </c>
      <c r="J7063" t="s">
        <v>15</v>
      </c>
      <c r="K7063" t="s">
        <v>43</v>
      </c>
      <c r="L7063">
        <v>1</v>
      </c>
      <c r="M7063">
        <v>1010</v>
      </c>
      <c r="O7063" t="s">
        <v>25</v>
      </c>
      <c r="R7063" t="s">
        <v>46</v>
      </c>
      <c r="S7063" s="49" t="str">
        <f t="shared" si="881"/>
        <v>Card</v>
      </c>
      <c r="T7063" s="3">
        <v>0.04</v>
      </c>
      <c r="U7063" s="2">
        <v>5.4</v>
      </c>
      <c r="V7063" s="2">
        <v>2.2200000000000002</v>
      </c>
      <c r="W7063" s="54">
        <f>_xlfn.XLOOKUP(M7063,Market!A:A,Market!F:F,0)</f>
        <v>0.08</v>
      </c>
      <c r="X7063" s="55">
        <f t="shared" si="882"/>
        <v>0.21600000000000003</v>
      </c>
      <c r="Y7063" s="55">
        <f t="shared" si="883"/>
        <v>3.18</v>
      </c>
      <c r="Z7063" s="54">
        <f t="shared" si="884"/>
        <v>0.58888888888888891</v>
      </c>
      <c r="AA7063" s="49" t="str">
        <f t="shared" ca="1" si="885"/>
        <v>Y</v>
      </c>
      <c r="AB7063" s="49">
        <f t="shared" ca="1" si="886"/>
        <v>6</v>
      </c>
      <c r="AC7063" s="49" t="str">
        <f t="shared" ca="1" si="887"/>
        <v>Y</v>
      </c>
    </row>
    <row r="7064" spans="1:29" x14ac:dyDescent="0.25">
      <c r="A7064">
        <v>5361</v>
      </c>
      <c r="B7064" s="9">
        <v>43214</v>
      </c>
      <c r="C7064" s="50" t="str">
        <f t="shared" si="880"/>
        <v>N</v>
      </c>
      <c r="D7064" s="52">
        <f>_xlfn.XLOOKUP(B7064,Cal_Date!B:B,Cal_Date!A:A,0)</f>
        <v>4</v>
      </c>
      <c r="E7064">
        <v>2018</v>
      </c>
      <c r="F7064" t="s">
        <v>122</v>
      </c>
      <c r="G7064" t="s">
        <v>129</v>
      </c>
      <c r="H7064" t="s">
        <v>11</v>
      </c>
      <c r="I7064" t="s">
        <v>13</v>
      </c>
      <c r="J7064" t="s">
        <v>15</v>
      </c>
      <c r="K7064" t="s">
        <v>42</v>
      </c>
      <c r="L7064">
        <v>1</v>
      </c>
      <c r="M7064">
        <v>1011</v>
      </c>
      <c r="O7064" t="s">
        <v>25</v>
      </c>
      <c r="R7064" t="s">
        <v>44</v>
      </c>
      <c r="S7064" s="49" t="str">
        <f t="shared" si="881"/>
        <v>Card</v>
      </c>
      <c r="T7064" s="3">
        <v>0.03</v>
      </c>
      <c r="U7064" s="2">
        <v>2.6500000000000004</v>
      </c>
      <c r="V7064" s="2">
        <v>1.42</v>
      </c>
      <c r="W7064" s="54">
        <f>_xlfn.XLOOKUP(M7064,Market!A:A,Market!F:F,0)</f>
        <v>0.06</v>
      </c>
      <c r="X7064" s="55">
        <f t="shared" si="882"/>
        <v>7.9500000000000001E-2</v>
      </c>
      <c r="Y7064" s="55">
        <f t="shared" si="883"/>
        <v>1.2300000000000004</v>
      </c>
      <c r="Z7064" s="54">
        <f t="shared" si="884"/>
        <v>0.46415094339622653</v>
      </c>
      <c r="AA7064" s="49" t="str">
        <f t="shared" ca="1" si="885"/>
        <v>Y</v>
      </c>
      <c r="AB7064" s="49">
        <f t="shared" ca="1" si="886"/>
        <v>6</v>
      </c>
      <c r="AC7064" s="49" t="str">
        <f t="shared" ca="1" si="887"/>
        <v>Y</v>
      </c>
    </row>
    <row r="7065" spans="1:29" x14ac:dyDescent="0.25">
      <c r="A7065">
        <v>5362</v>
      </c>
      <c r="B7065" s="9">
        <v>43214</v>
      </c>
      <c r="C7065" s="50" t="str">
        <f t="shared" si="880"/>
        <v>N</v>
      </c>
      <c r="D7065" s="52">
        <f>_xlfn.XLOOKUP(B7065,Cal_Date!B:B,Cal_Date!A:A,0)</f>
        <v>4</v>
      </c>
      <c r="E7065">
        <v>2018</v>
      </c>
      <c r="F7065" t="s">
        <v>122</v>
      </c>
      <c r="G7065" t="s">
        <v>129</v>
      </c>
      <c r="H7065" t="s">
        <v>11</v>
      </c>
      <c r="I7065" t="s">
        <v>11</v>
      </c>
      <c r="J7065" t="s">
        <v>15</v>
      </c>
      <c r="K7065" t="s">
        <v>42</v>
      </c>
      <c r="L7065">
        <v>2</v>
      </c>
      <c r="M7065">
        <v>1007</v>
      </c>
      <c r="O7065" t="s">
        <v>28</v>
      </c>
      <c r="R7065" t="s">
        <v>44</v>
      </c>
      <c r="S7065" s="49" t="str">
        <f t="shared" si="881"/>
        <v>Card</v>
      </c>
      <c r="T7065" s="3">
        <v>0.03</v>
      </c>
      <c r="U7065" s="2">
        <v>5.4450000000000003</v>
      </c>
      <c r="V7065" s="2">
        <v>1.74</v>
      </c>
      <c r="W7065" s="54">
        <f>_xlfn.XLOOKUP(M7065,Market!A:A,Market!F:F,0)</f>
        <v>8.8999999999999996E-2</v>
      </c>
      <c r="X7065" s="55">
        <f t="shared" si="882"/>
        <v>0.16335</v>
      </c>
      <c r="Y7065" s="55">
        <f t="shared" si="883"/>
        <v>3.7050000000000001</v>
      </c>
      <c r="Z7065" s="54">
        <f t="shared" si="884"/>
        <v>0.68044077134986225</v>
      </c>
      <c r="AA7065" s="49" t="str">
        <f t="shared" ca="1" si="885"/>
        <v>Y</v>
      </c>
      <c r="AB7065" s="49">
        <f t="shared" ca="1" si="886"/>
        <v>6</v>
      </c>
      <c r="AC7065" s="49" t="str">
        <f t="shared" ca="1" si="887"/>
        <v>Y</v>
      </c>
    </row>
    <row r="7066" spans="1:29" x14ac:dyDescent="0.25">
      <c r="A7066">
        <v>5363</v>
      </c>
      <c r="B7066" s="9">
        <v>43214</v>
      </c>
      <c r="C7066" s="50" t="str">
        <f t="shared" si="880"/>
        <v>N</v>
      </c>
      <c r="D7066" s="52">
        <f>_xlfn.XLOOKUP(B7066,Cal_Date!B:B,Cal_Date!A:A,0)</f>
        <v>4</v>
      </c>
      <c r="E7066">
        <v>2018</v>
      </c>
      <c r="F7066" t="s">
        <v>122</v>
      </c>
      <c r="G7066" t="s">
        <v>129</v>
      </c>
      <c r="H7066" t="s">
        <v>11</v>
      </c>
      <c r="I7066" t="s">
        <v>11</v>
      </c>
      <c r="J7066" t="s">
        <v>15</v>
      </c>
      <c r="K7066" t="s">
        <v>42</v>
      </c>
      <c r="L7066">
        <v>2</v>
      </c>
      <c r="M7066">
        <v>1007</v>
      </c>
      <c r="O7066" t="s">
        <v>28</v>
      </c>
      <c r="R7066" t="s">
        <v>46</v>
      </c>
      <c r="S7066" s="49" t="str">
        <f t="shared" si="881"/>
        <v>Card</v>
      </c>
      <c r="T7066" s="3">
        <v>0.04</v>
      </c>
      <c r="U7066" s="2">
        <v>5.4450000000000003</v>
      </c>
      <c r="V7066" s="2">
        <v>1.74</v>
      </c>
      <c r="W7066" s="54">
        <f>_xlfn.XLOOKUP(M7066,Market!A:A,Market!F:F,0)</f>
        <v>8.8999999999999996E-2</v>
      </c>
      <c r="X7066" s="55">
        <f t="shared" si="882"/>
        <v>0.21780000000000002</v>
      </c>
      <c r="Y7066" s="55">
        <f t="shared" si="883"/>
        <v>3.7050000000000001</v>
      </c>
      <c r="Z7066" s="54">
        <f t="shared" si="884"/>
        <v>0.68044077134986225</v>
      </c>
      <c r="AA7066" s="49" t="str">
        <f t="shared" ca="1" si="885"/>
        <v>Y</v>
      </c>
      <c r="AB7066" s="49">
        <f t="shared" ca="1" si="886"/>
        <v>6</v>
      </c>
      <c r="AC7066" s="49" t="str">
        <f t="shared" ca="1" si="887"/>
        <v>Y</v>
      </c>
    </row>
    <row r="7067" spans="1:29" x14ac:dyDescent="0.25">
      <c r="A7067">
        <v>5364</v>
      </c>
      <c r="B7067" s="9">
        <v>43214</v>
      </c>
      <c r="C7067" s="50" t="str">
        <f t="shared" si="880"/>
        <v>N</v>
      </c>
      <c r="D7067" s="52">
        <f>_xlfn.XLOOKUP(B7067,Cal_Date!B:B,Cal_Date!A:A,0)</f>
        <v>4</v>
      </c>
      <c r="E7067">
        <v>2018</v>
      </c>
      <c r="F7067" t="s">
        <v>122</v>
      </c>
      <c r="G7067" t="s">
        <v>129</v>
      </c>
      <c r="H7067" t="s">
        <v>48</v>
      </c>
      <c r="I7067" t="s">
        <v>18</v>
      </c>
      <c r="J7067" t="s">
        <v>10</v>
      </c>
      <c r="K7067" t="s">
        <v>43</v>
      </c>
      <c r="L7067">
        <v>1</v>
      </c>
      <c r="M7067">
        <v>1008</v>
      </c>
      <c r="O7067" t="s">
        <v>28</v>
      </c>
      <c r="R7067" t="s">
        <v>44</v>
      </c>
      <c r="S7067" s="49" t="str">
        <f t="shared" si="881"/>
        <v>Card</v>
      </c>
      <c r="T7067" s="3">
        <v>0.03</v>
      </c>
      <c r="U7067" s="2">
        <v>7.6229999999999993</v>
      </c>
      <c r="V7067" s="2">
        <v>1.46</v>
      </c>
      <c r="W7067" s="54">
        <f>_xlfn.XLOOKUP(M7067,Market!A:A,Market!F:F,0)</f>
        <v>8.8999999999999996E-2</v>
      </c>
      <c r="X7067" s="55">
        <f t="shared" si="882"/>
        <v>0.22868999999999998</v>
      </c>
      <c r="Y7067" s="55">
        <f t="shared" si="883"/>
        <v>6.1629999999999994</v>
      </c>
      <c r="Z7067" s="54">
        <f t="shared" si="884"/>
        <v>0.80847435392889933</v>
      </c>
      <c r="AA7067" s="49" t="str">
        <f t="shared" ca="1" si="885"/>
        <v>Y</v>
      </c>
      <c r="AB7067" s="49">
        <f t="shared" ca="1" si="886"/>
        <v>6</v>
      </c>
      <c r="AC7067" s="49" t="str">
        <f t="shared" ca="1" si="887"/>
        <v>Y</v>
      </c>
    </row>
    <row r="7068" spans="1:29" x14ac:dyDescent="0.25">
      <c r="A7068">
        <v>5365</v>
      </c>
      <c r="B7068" s="9">
        <v>43214</v>
      </c>
      <c r="C7068" s="50" t="str">
        <f t="shared" si="880"/>
        <v>N</v>
      </c>
      <c r="D7068" s="52">
        <f>_xlfn.XLOOKUP(B7068,Cal_Date!B:B,Cal_Date!A:A,0)</f>
        <v>4</v>
      </c>
      <c r="E7068">
        <v>2018</v>
      </c>
      <c r="F7068" t="s">
        <v>122</v>
      </c>
      <c r="G7068" t="s">
        <v>129</v>
      </c>
      <c r="H7068" t="s">
        <v>11</v>
      </c>
      <c r="I7068" t="s">
        <v>11</v>
      </c>
      <c r="J7068" t="s">
        <v>15</v>
      </c>
      <c r="K7068" t="s">
        <v>42</v>
      </c>
      <c r="L7068">
        <v>1</v>
      </c>
      <c r="M7068">
        <v>1004</v>
      </c>
      <c r="O7068" t="s">
        <v>28</v>
      </c>
      <c r="R7068" t="s">
        <v>44</v>
      </c>
      <c r="S7068" s="49" t="str">
        <f t="shared" si="881"/>
        <v>Card</v>
      </c>
      <c r="T7068" s="3">
        <v>0.03</v>
      </c>
      <c r="U7068" s="2">
        <v>2.6500000000000004</v>
      </c>
      <c r="V7068" s="2">
        <v>0.87</v>
      </c>
      <c r="W7068" s="54">
        <f>_xlfn.XLOOKUP(M7068,Market!A:A,Market!F:F,0)</f>
        <v>0.06</v>
      </c>
      <c r="X7068" s="55">
        <f t="shared" si="882"/>
        <v>7.9500000000000001E-2</v>
      </c>
      <c r="Y7068" s="55">
        <f t="shared" si="883"/>
        <v>1.7800000000000002</v>
      </c>
      <c r="Z7068" s="54">
        <f t="shared" si="884"/>
        <v>0.67169811320754713</v>
      </c>
      <c r="AA7068" s="49" t="str">
        <f t="shared" ca="1" si="885"/>
        <v>Y</v>
      </c>
      <c r="AB7068" s="49">
        <f t="shared" ca="1" si="886"/>
        <v>6</v>
      </c>
      <c r="AC7068" s="49" t="str">
        <f t="shared" ca="1" si="887"/>
        <v>Y</v>
      </c>
    </row>
    <row r="7069" spans="1:29" x14ac:dyDescent="0.25">
      <c r="A7069">
        <v>5366</v>
      </c>
      <c r="B7069" s="9">
        <v>43214</v>
      </c>
      <c r="C7069" s="50" t="str">
        <f t="shared" si="880"/>
        <v>N</v>
      </c>
      <c r="D7069" s="52">
        <f>_xlfn.XLOOKUP(B7069,Cal_Date!B:B,Cal_Date!A:A,0)</f>
        <v>4</v>
      </c>
      <c r="E7069">
        <v>2018</v>
      </c>
      <c r="F7069" t="s">
        <v>122</v>
      </c>
      <c r="G7069" t="s">
        <v>129</v>
      </c>
      <c r="H7069" t="s">
        <v>11</v>
      </c>
      <c r="I7069" t="s">
        <v>11</v>
      </c>
      <c r="J7069" t="s">
        <v>15</v>
      </c>
      <c r="K7069" t="s">
        <v>42</v>
      </c>
      <c r="L7069">
        <v>1</v>
      </c>
      <c r="M7069">
        <v>1003</v>
      </c>
      <c r="O7069" t="s">
        <v>25</v>
      </c>
      <c r="R7069" t="s">
        <v>44</v>
      </c>
      <c r="S7069" s="49" t="str">
        <f t="shared" si="881"/>
        <v>Card</v>
      </c>
      <c r="T7069" s="3">
        <v>0.03</v>
      </c>
      <c r="U7069" s="2">
        <v>2.6500000000000004</v>
      </c>
      <c r="V7069" s="2">
        <v>0.87</v>
      </c>
      <c r="W7069" s="54">
        <f>_xlfn.XLOOKUP(M7069,Market!A:A,Market!F:F,0)</f>
        <v>0.06</v>
      </c>
      <c r="X7069" s="55">
        <f t="shared" si="882"/>
        <v>7.9500000000000001E-2</v>
      </c>
      <c r="Y7069" s="55">
        <f t="shared" si="883"/>
        <v>1.7800000000000002</v>
      </c>
      <c r="Z7069" s="54">
        <f t="shared" si="884"/>
        <v>0.67169811320754713</v>
      </c>
      <c r="AA7069" s="49" t="str">
        <f t="shared" ca="1" si="885"/>
        <v>Y</v>
      </c>
      <c r="AB7069" s="49">
        <f t="shared" ca="1" si="886"/>
        <v>6</v>
      </c>
      <c r="AC7069" s="49" t="str">
        <f t="shared" ca="1" si="887"/>
        <v>Y</v>
      </c>
    </row>
    <row r="7070" spans="1:29" x14ac:dyDescent="0.25">
      <c r="A7070">
        <v>5367</v>
      </c>
      <c r="B7070" s="9">
        <v>43214</v>
      </c>
      <c r="C7070" s="50" t="str">
        <f t="shared" si="880"/>
        <v>N</v>
      </c>
      <c r="D7070" s="52">
        <f>_xlfn.XLOOKUP(B7070,Cal_Date!B:B,Cal_Date!A:A,0)</f>
        <v>4</v>
      </c>
      <c r="E7070">
        <v>2018</v>
      </c>
      <c r="F7070" t="s">
        <v>122</v>
      </c>
      <c r="G7070" t="s">
        <v>129</v>
      </c>
      <c r="H7070" t="s">
        <v>11</v>
      </c>
      <c r="I7070" t="s">
        <v>11</v>
      </c>
      <c r="J7070" t="s">
        <v>15</v>
      </c>
      <c r="K7070" t="s">
        <v>42</v>
      </c>
      <c r="L7070">
        <v>2</v>
      </c>
      <c r="M7070">
        <v>1002</v>
      </c>
      <c r="O7070" t="s">
        <v>28</v>
      </c>
      <c r="R7070" t="s">
        <v>44</v>
      </c>
      <c r="S7070" s="49" t="str">
        <f t="shared" si="881"/>
        <v>Card</v>
      </c>
      <c r="T7070" s="3">
        <v>0.03</v>
      </c>
      <c r="U7070" s="2">
        <v>5.3000000000000007</v>
      </c>
      <c r="V7070" s="2">
        <v>1.74</v>
      </c>
      <c r="W7070" s="54">
        <f>_xlfn.XLOOKUP(M7070,Market!A:A,Market!F:F,0)</f>
        <v>0.06</v>
      </c>
      <c r="X7070" s="55">
        <f t="shared" si="882"/>
        <v>0.159</v>
      </c>
      <c r="Y7070" s="55">
        <f t="shared" si="883"/>
        <v>3.5600000000000005</v>
      </c>
      <c r="Z7070" s="54">
        <f t="shared" si="884"/>
        <v>0.67169811320754713</v>
      </c>
      <c r="AA7070" s="49" t="str">
        <f t="shared" ca="1" si="885"/>
        <v>Y</v>
      </c>
      <c r="AB7070" s="49">
        <f t="shared" ca="1" si="886"/>
        <v>6</v>
      </c>
      <c r="AC7070" s="49" t="str">
        <f t="shared" ca="1" si="887"/>
        <v>Y</v>
      </c>
    </row>
    <row r="7071" spans="1:29" x14ac:dyDescent="0.25">
      <c r="A7071">
        <v>5368</v>
      </c>
      <c r="B7071" s="9">
        <v>43214</v>
      </c>
      <c r="C7071" s="50" t="str">
        <f t="shared" si="880"/>
        <v>N</v>
      </c>
      <c r="D7071" s="52">
        <f>_xlfn.XLOOKUP(B7071,Cal_Date!B:B,Cal_Date!A:A,0)</f>
        <v>4</v>
      </c>
      <c r="E7071">
        <v>2018</v>
      </c>
      <c r="F7071" t="s">
        <v>122</v>
      </c>
      <c r="G7071" t="s">
        <v>129</v>
      </c>
      <c r="H7071" t="s">
        <v>14</v>
      </c>
      <c r="I7071" t="s">
        <v>18</v>
      </c>
      <c r="J7071" t="s">
        <v>15</v>
      </c>
      <c r="K7071" t="s">
        <v>43</v>
      </c>
      <c r="L7071">
        <v>1</v>
      </c>
      <c r="M7071">
        <v>1007</v>
      </c>
      <c r="O7071" t="s">
        <v>28</v>
      </c>
      <c r="R7071" t="s">
        <v>44</v>
      </c>
      <c r="S7071" s="49" t="str">
        <f t="shared" si="881"/>
        <v>Card</v>
      </c>
      <c r="T7071" s="3">
        <v>0.03</v>
      </c>
      <c r="U7071" s="2">
        <v>5.4450000000000003</v>
      </c>
      <c r="V7071" s="2">
        <v>2.2200000000000002</v>
      </c>
      <c r="W7071" s="54">
        <f>_xlfn.XLOOKUP(M7071,Market!A:A,Market!F:F,0)</f>
        <v>8.8999999999999996E-2</v>
      </c>
      <c r="X7071" s="55">
        <f t="shared" si="882"/>
        <v>0.16335</v>
      </c>
      <c r="Y7071" s="55">
        <f t="shared" si="883"/>
        <v>3.2250000000000001</v>
      </c>
      <c r="Z7071" s="54">
        <f t="shared" si="884"/>
        <v>0.59228650137741046</v>
      </c>
      <c r="AA7071" s="49" t="str">
        <f t="shared" ca="1" si="885"/>
        <v>Y</v>
      </c>
      <c r="AB7071" s="49">
        <f t="shared" ca="1" si="886"/>
        <v>6</v>
      </c>
      <c r="AC7071" s="49" t="str">
        <f t="shared" ca="1" si="887"/>
        <v>Y</v>
      </c>
    </row>
    <row r="7072" spans="1:29" x14ac:dyDescent="0.25">
      <c r="A7072">
        <v>5369</v>
      </c>
      <c r="B7072" s="9">
        <v>43214</v>
      </c>
      <c r="C7072" s="50" t="str">
        <f t="shared" si="880"/>
        <v>N</v>
      </c>
      <c r="D7072" s="52">
        <f>_xlfn.XLOOKUP(B7072,Cal_Date!B:B,Cal_Date!A:A,0)</f>
        <v>4</v>
      </c>
      <c r="E7072">
        <v>2018</v>
      </c>
      <c r="F7072" t="s">
        <v>122</v>
      </c>
      <c r="G7072" t="s">
        <v>129</v>
      </c>
      <c r="H7072" t="s">
        <v>14</v>
      </c>
      <c r="I7072" t="s">
        <v>13</v>
      </c>
      <c r="J7072" t="s">
        <v>15</v>
      </c>
      <c r="K7072" t="s">
        <v>43</v>
      </c>
      <c r="L7072">
        <v>2</v>
      </c>
      <c r="M7072">
        <v>1008</v>
      </c>
      <c r="O7072" t="s">
        <v>28</v>
      </c>
      <c r="R7072" t="s">
        <v>44</v>
      </c>
      <c r="S7072" s="49" t="str">
        <f t="shared" si="881"/>
        <v>Card</v>
      </c>
      <c r="T7072" s="3">
        <v>0.03</v>
      </c>
      <c r="U7072" s="2">
        <v>10.89</v>
      </c>
      <c r="V7072" s="2">
        <v>4.4800000000000004</v>
      </c>
      <c r="W7072" s="54">
        <f>_xlfn.XLOOKUP(M7072,Market!A:A,Market!F:F,0)</f>
        <v>8.8999999999999996E-2</v>
      </c>
      <c r="X7072" s="55">
        <f t="shared" si="882"/>
        <v>0.32669999999999999</v>
      </c>
      <c r="Y7072" s="55">
        <f t="shared" si="883"/>
        <v>6.41</v>
      </c>
      <c r="Z7072" s="54">
        <f t="shared" si="884"/>
        <v>0.588613406795225</v>
      </c>
      <c r="AA7072" s="49" t="str">
        <f t="shared" ca="1" si="885"/>
        <v>Y</v>
      </c>
      <c r="AB7072" s="49">
        <f t="shared" ca="1" si="886"/>
        <v>6</v>
      </c>
      <c r="AC7072" s="49" t="str">
        <f t="shared" ca="1" si="887"/>
        <v>Y</v>
      </c>
    </row>
    <row r="7073" spans="1:29" x14ac:dyDescent="0.25">
      <c r="A7073">
        <v>5370</v>
      </c>
      <c r="B7073" s="9">
        <v>43214</v>
      </c>
      <c r="C7073" s="50" t="str">
        <f t="shared" si="880"/>
        <v>N</v>
      </c>
      <c r="D7073" s="52">
        <f>_xlfn.XLOOKUP(B7073,Cal_Date!B:B,Cal_Date!A:A,0)</f>
        <v>4</v>
      </c>
      <c r="E7073">
        <v>2018</v>
      </c>
      <c r="F7073" t="s">
        <v>122</v>
      </c>
      <c r="G7073" t="s">
        <v>129</v>
      </c>
      <c r="H7073" t="s">
        <v>11</v>
      </c>
      <c r="I7073" t="s">
        <v>11</v>
      </c>
      <c r="J7073" t="s">
        <v>15</v>
      </c>
      <c r="K7073" t="s">
        <v>42</v>
      </c>
      <c r="L7073">
        <v>1</v>
      </c>
      <c r="M7073">
        <v>1008</v>
      </c>
      <c r="O7073" t="s">
        <v>28</v>
      </c>
      <c r="R7073" t="s">
        <v>44</v>
      </c>
      <c r="S7073" s="49" t="str">
        <f t="shared" si="881"/>
        <v>Card</v>
      </c>
      <c r="T7073" s="3">
        <v>0.03</v>
      </c>
      <c r="U7073" s="2">
        <v>2.7225000000000001</v>
      </c>
      <c r="V7073" s="2">
        <v>0.87</v>
      </c>
      <c r="W7073" s="54">
        <f>_xlfn.XLOOKUP(M7073,Market!A:A,Market!F:F,0)</f>
        <v>8.8999999999999996E-2</v>
      </c>
      <c r="X7073" s="55">
        <f t="shared" si="882"/>
        <v>8.1674999999999998E-2</v>
      </c>
      <c r="Y7073" s="55">
        <f t="shared" si="883"/>
        <v>1.8525</v>
      </c>
      <c r="Z7073" s="54">
        <f t="shared" si="884"/>
        <v>0.68044077134986225</v>
      </c>
      <c r="AA7073" s="49" t="str">
        <f t="shared" ca="1" si="885"/>
        <v>Y</v>
      </c>
      <c r="AB7073" s="49">
        <f t="shared" ca="1" si="886"/>
        <v>6</v>
      </c>
      <c r="AC7073" s="49" t="str">
        <f t="shared" ca="1" si="887"/>
        <v>Y</v>
      </c>
    </row>
    <row r="7074" spans="1:29" x14ac:dyDescent="0.25">
      <c r="A7074">
        <v>5371</v>
      </c>
      <c r="B7074" s="9">
        <v>43214</v>
      </c>
      <c r="C7074" s="50" t="str">
        <f t="shared" si="880"/>
        <v>N</v>
      </c>
      <c r="D7074" s="52">
        <f>_xlfn.XLOOKUP(B7074,Cal_Date!B:B,Cal_Date!A:A,0)</f>
        <v>4</v>
      </c>
      <c r="E7074">
        <v>2018</v>
      </c>
      <c r="F7074" t="s">
        <v>122</v>
      </c>
      <c r="G7074" t="s">
        <v>129</v>
      </c>
      <c r="H7074" t="s">
        <v>11</v>
      </c>
      <c r="I7074" t="s">
        <v>13</v>
      </c>
      <c r="J7074" t="s">
        <v>15</v>
      </c>
      <c r="K7074" t="s">
        <v>42</v>
      </c>
      <c r="L7074">
        <v>2</v>
      </c>
      <c r="M7074">
        <v>1000</v>
      </c>
      <c r="O7074" t="s">
        <v>25</v>
      </c>
      <c r="R7074" t="s">
        <v>44</v>
      </c>
      <c r="S7074" s="49" t="str">
        <f t="shared" si="881"/>
        <v>Card</v>
      </c>
      <c r="T7074" s="3">
        <v>0.03</v>
      </c>
      <c r="U7074" s="2">
        <v>5.4</v>
      </c>
      <c r="V7074" s="2">
        <v>2.84</v>
      </c>
      <c r="W7074" s="54">
        <f>_xlfn.XLOOKUP(M7074,Market!A:A,Market!F:F,0)</f>
        <v>0.08</v>
      </c>
      <c r="X7074" s="55">
        <f t="shared" si="882"/>
        <v>0.16200000000000001</v>
      </c>
      <c r="Y7074" s="55">
        <f t="shared" si="883"/>
        <v>2.5600000000000005</v>
      </c>
      <c r="Z7074" s="54">
        <f t="shared" si="884"/>
        <v>0.47407407407407415</v>
      </c>
      <c r="AA7074" s="49" t="str">
        <f t="shared" ca="1" si="885"/>
        <v>Y</v>
      </c>
      <c r="AB7074" s="49">
        <f t="shared" ca="1" si="886"/>
        <v>6</v>
      </c>
      <c r="AC7074" s="49" t="str">
        <f t="shared" ca="1" si="887"/>
        <v>Y</v>
      </c>
    </row>
    <row r="7075" spans="1:29" x14ac:dyDescent="0.25">
      <c r="A7075">
        <v>5372</v>
      </c>
      <c r="B7075" s="9">
        <v>43214</v>
      </c>
      <c r="C7075" s="50" t="str">
        <f t="shared" si="880"/>
        <v>N</v>
      </c>
      <c r="D7075" s="52">
        <f>_xlfn.XLOOKUP(B7075,Cal_Date!B:B,Cal_Date!A:A,0)</f>
        <v>4</v>
      </c>
      <c r="E7075">
        <v>2018</v>
      </c>
      <c r="F7075" t="s">
        <v>122</v>
      </c>
      <c r="G7075" t="s">
        <v>129</v>
      </c>
      <c r="H7075" t="s">
        <v>48</v>
      </c>
      <c r="I7075" t="s">
        <v>18</v>
      </c>
      <c r="J7075" t="s">
        <v>10</v>
      </c>
      <c r="K7075" t="s">
        <v>43</v>
      </c>
      <c r="L7075">
        <v>1</v>
      </c>
      <c r="M7075">
        <v>1000</v>
      </c>
      <c r="O7075" t="s">
        <v>25</v>
      </c>
      <c r="R7075" t="s">
        <v>44</v>
      </c>
      <c r="S7075" s="49" t="str">
        <f t="shared" si="881"/>
        <v>Card</v>
      </c>
      <c r="T7075" s="3">
        <v>0.03</v>
      </c>
      <c r="U7075" s="2">
        <v>7.5600000000000005</v>
      </c>
      <c r="V7075" s="2">
        <v>1.46</v>
      </c>
      <c r="W7075" s="54">
        <f>_xlfn.XLOOKUP(M7075,Market!A:A,Market!F:F,0)</f>
        <v>0.08</v>
      </c>
      <c r="X7075" s="55">
        <f t="shared" si="882"/>
        <v>0.2268</v>
      </c>
      <c r="Y7075" s="55">
        <f t="shared" si="883"/>
        <v>6.1000000000000005</v>
      </c>
      <c r="Z7075" s="54">
        <f t="shared" si="884"/>
        <v>0.80687830687830686</v>
      </c>
      <c r="AA7075" s="49" t="str">
        <f t="shared" ca="1" si="885"/>
        <v>Y</v>
      </c>
      <c r="AB7075" s="49">
        <f t="shared" ca="1" si="886"/>
        <v>6</v>
      </c>
      <c r="AC7075" s="49" t="str">
        <f t="shared" ca="1" si="887"/>
        <v>Y</v>
      </c>
    </row>
    <row r="7076" spans="1:29" x14ac:dyDescent="0.25">
      <c r="A7076">
        <v>5373</v>
      </c>
      <c r="B7076" s="9">
        <v>43214</v>
      </c>
      <c r="C7076" s="50" t="str">
        <f t="shared" si="880"/>
        <v>N</v>
      </c>
      <c r="D7076" s="52">
        <f>_xlfn.XLOOKUP(B7076,Cal_Date!B:B,Cal_Date!A:A,0)</f>
        <v>4</v>
      </c>
      <c r="E7076">
        <v>2018</v>
      </c>
      <c r="F7076" t="s">
        <v>122</v>
      </c>
      <c r="G7076" t="s">
        <v>129</v>
      </c>
      <c r="H7076" t="s">
        <v>48</v>
      </c>
      <c r="I7076" t="s">
        <v>18</v>
      </c>
      <c r="J7076" t="s">
        <v>10</v>
      </c>
      <c r="K7076" t="s">
        <v>43</v>
      </c>
      <c r="L7076">
        <v>1</v>
      </c>
      <c r="M7076">
        <v>1000</v>
      </c>
      <c r="O7076" t="s">
        <v>25</v>
      </c>
      <c r="R7076" t="s">
        <v>44</v>
      </c>
      <c r="S7076" s="49" t="str">
        <f t="shared" si="881"/>
        <v>Card</v>
      </c>
      <c r="T7076" s="3">
        <v>0.03</v>
      </c>
      <c r="U7076" s="2">
        <v>7.5600000000000005</v>
      </c>
      <c r="V7076" s="2">
        <v>1.46</v>
      </c>
      <c r="W7076" s="54">
        <f>_xlfn.XLOOKUP(M7076,Market!A:A,Market!F:F,0)</f>
        <v>0.08</v>
      </c>
      <c r="X7076" s="55">
        <f t="shared" si="882"/>
        <v>0.2268</v>
      </c>
      <c r="Y7076" s="55">
        <f t="shared" si="883"/>
        <v>6.1000000000000005</v>
      </c>
      <c r="Z7076" s="54">
        <f t="shared" si="884"/>
        <v>0.80687830687830686</v>
      </c>
      <c r="AA7076" s="49" t="str">
        <f t="shared" ca="1" si="885"/>
        <v>Y</v>
      </c>
      <c r="AB7076" s="49">
        <f t="shared" ca="1" si="886"/>
        <v>6</v>
      </c>
      <c r="AC7076" s="49" t="str">
        <f t="shared" ca="1" si="887"/>
        <v>Y</v>
      </c>
    </row>
    <row r="7077" spans="1:29" x14ac:dyDescent="0.25">
      <c r="A7077">
        <v>5374</v>
      </c>
      <c r="B7077" s="9">
        <v>43214</v>
      </c>
      <c r="C7077" s="50" t="str">
        <f t="shared" si="880"/>
        <v>N</v>
      </c>
      <c r="D7077" s="52">
        <f>_xlfn.XLOOKUP(B7077,Cal_Date!B:B,Cal_Date!A:A,0)</f>
        <v>4</v>
      </c>
      <c r="E7077">
        <v>2018</v>
      </c>
      <c r="F7077" t="s">
        <v>122</v>
      </c>
      <c r="G7077" t="s">
        <v>129</v>
      </c>
      <c r="H7077" t="s">
        <v>11</v>
      </c>
      <c r="I7077" t="s">
        <v>13</v>
      </c>
      <c r="J7077" t="s">
        <v>15</v>
      </c>
      <c r="K7077" t="s">
        <v>42</v>
      </c>
      <c r="L7077">
        <v>1</v>
      </c>
      <c r="M7077">
        <v>1001</v>
      </c>
      <c r="O7077" t="s">
        <v>25</v>
      </c>
      <c r="R7077" t="s">
        <v>44</v>
      </c>
      <c r="S7077" s="49" t="str">
        <f t="shared" si="881"/>
        <v>Card</v>
      </c>
      <c r="T7077" s="3">
        <v>0.03</v>
      </c>
      <c r="U7077" s="2">
        <v>2.6500000000000004</v>
      </c>
      <c r="V7077" s="2">
        <v>1.42</v>
      </c>
      <c r="W7077" s="54">
        <f>_xlfn.XLOOKUP(M7077,Market!A:A,Market!F:F,0)</f>
        <v>0.06</v>
      </c>
      <c r="X7077" s="55">
        <f t="shared" si="882"/>
        <v>7.9500000000000001E-2</v>
      </c>
      <c r="Y7077" s="55">
        <f t="shared" si="883"/>
        <v>1.2300000000000004</v>
      </c>
      <c r="Z7077" s="54">
        <f t="shared" si="884"/>
        <v>0.46415094339622653</v>
      </c>
      <c r="AA7077" s="49" t="str">
        <f t="shared" ca="1" si="885"/>
        <v>Y</v>
      </c>
      <c r="AB7077" s="49">
        <f t="shared" ca="1" si="886"/>
        <v>6</v>
      </c>
      <c r="AC7077" s="49" t="str">
        <f t="shared" ca="1" si="887"/>
        <v>Y</v>
      </c>
    </row>
    <row r="7078" spans="1:29" x14ac:dyDescent="0.25">
      <c r="A7078">
        <v>5375</v>
      </c>
      <c r="B7078" s="9">
        <v>43214</v>
      </c>
      <c r="C7078" s="50" t="str">
        <f t="shared" si="880"/>
        <v>N</v>
      </c>
      <c r="D7078" s="52">
        <f>_xlfn.XLOOKUP(B7078,Cal_Date!B:B,Cal_Date!A:A,0)</f>
        <v>4</v>
      </c>
      <c r="E7078">
        <v>2018</v>
      </c>
      <c r="F7078" t="s">
        <v>122</v>
      </c>
      <c r="G7078" t="s">
        <v>129</v>
      </c>
      <c r="H7078" t="s">
        <v>14</v>
      </c>
      <c r="I7078" t="s">
        <v>18</v>
      </c>
      <c r="J7078" t="s">
        <v>15</v>
      </c>
      <c r="K7078" t="s">
        <v>43</v>
      </c>
      <c r="L7078">
        <v>1</v>
      </c>
      <c r="M7078">
        <v>1000</v>
      </c>
      <c r="O7078" t="s">
        <v>25</v>
      </c>
      <c r="R7078" t="s">
        <v>44</v>
      </c>
      <c r="S7078" s="49" t="str">
        <f t="shared" si="881"/>
        <v>Card</v>
      </c>
      <c r="T7078" s="3">
        <v>0.03</v>
      </c>
      <c r="U7078" s="2">
        <v>5.4</v>
      </c>
      <c r="V7078" s="2">
        <v>2.1</v>
      </c>
      <c r="W7078" s="54">
        <f>_xlfn.XLOOKUP(M7078,Market!A:A,Market!F:F,0)</f>
        <v>0.08</v>
      </c>
      <c r="X7078" s="55">
        <f t="shared" si="882"/>
        <v>0.16200000000000001</v>
      </c>
      <c r="Y7078" s="55">
        <f t="shared" si="883"/>
        <v>3.3000000000000003</v>
      </c>
      <c r="Z7078" s="54">
        <f t="shared" si="884"/>
        <v>0.61111111111111116</v>
      </c>
      <c r="AA7078" s="49" t="str">
        <f t="shared" ca="1" si="885"/>
        <v>Y</v>
      </c>
      <c r="AB7078" s="49">
        <f t="shared" ca="1" si="886"/>
        <v>6</v>
      </c>
      <c r="AC7078" s="49" t="str">
        <f t="shared" ca="1" si="887"/>
        <v>Y</v>
      </c>
    </row>
    <row r="7079" spans="1:29" x14ac:dyDescent="0.25">
      <c r="A7079">
        <v>5376</v>
      </c>
      <c r="B7079" s="9">
        <v>43214</v>
      </c>
      <c r="C7079" s="50" t="str">
        <f t="shared" si="880"/>
        <v>N</v>
      </c>
      <c r="D7079" s="52">
        <f>_xlfn.XLOOKUP(B7079,Cal_Date!B:B,Cal_Date!A:A,0)</f>
        <v>4</v>
      </c>
      <c r="E7079">
        <v>2018</v>
      </c>
      <c r="F7079" t="s">
        <v>122</v>
      </c>
      <c r="G7079" t="s">
        <v>129</v>
      </c>
      <c r="H7079" t="s">
        <v>11</v>
      </c>
      <c r="I7079" t="s">
        <v>11</v>
      </c>
      <c r="J7079" t="s">
        <v>15</v>
      </c>
      <c r="K7079" t="s">
        <v>42</v>
      </c>
      <c r="L7079">
        <v>2</v>
      </c>
      <c r="M7079">
        <v>1000</v>
      </c>
      <c r="O7079" t="s">
        <v>25</v>
      </c>
      <c r="R7079" t="s">
        <v>44</v>
      </c>
      <c r="S7079" s="49" t="str">
        <f t="shared" si="881"/>
        <v>Card</v>
      </c>
      <c r="T7079" s="3">
        <v>0.03</v>
      </c>
      <c r="U7079" s="2">
        <v>5.4</v>
      </c>
      <c r="V7079" s="2">
        <v>1.74</v>
      </c>
      <c r="W7079" s="54">
        <f>_xlfn.XLOOKUP(M7079,Market!A:A,Market!F:F,0)</f>
        <v>0.08</v>
      </c>
      <c r="X7079" s="55">
        <f t="shared" si="882"/>
        <v>0.16200000000000001</v>
      </c>
      <c r="Y7079" s="55">
        <f t="shared" si="883"/>
        <v>3.66</v>
      </c>
      <c r="Z7079" s="54">
        <f t="shared" si="884"/>
        <v>0.67777777777777781</v>
      </c>
      <c r="AA7079" s="49" t="str">
        <f t="shared" ca="1" si="885"/>
        <v>Y</v>
      </c>
      <c r="AB7079" s="49">
        <f t="shared" ca="1" si="886"/>
        <v>6</v>
      </c>
      <c r="AC7079" s="49" t="str">
        <f t="shared" ca="1" si="887"/>
        <v>Y</v>
      </c>
    </row>
    <row r="7080" spans="1:29" x14ac:dyDescent="0.25">
      <c r="A7080">
        <v>5377</v>
      </c>
      <c r="B7080" s="9">
        <v>43214</v>
      </c>
      <c r="C7080" s="50" t="str">
        <f t="shared" si="880"/>
        <v>N</v>
      </c>
      <c r="D7080" s="52">
        <f>_xlfn.XLOOKUP(B7080,Cal_Date!B:B,Cal_Date!A:A,0)</f>
        <v>4</v>
      </c>
      <c r="E7080">
        <v>2018</v>
      </c>
      <c r="F7080" t="s">
        <v>122</v>
      </c>
      <c r="G7080" t="s">
        <v>129</v>
      </c>
      <c r="H7080" t="s">
        <v>11</v>
      </c>
      <c r="I7080" t="s">
        <v>13</v>
      </c>
      <c r="J7080" t="s">
        <v>15</v>
      </c>
      <c r="K7080" t="s">
        <v>42</v>
      </c>
      <c r="L7080">
        <v>1</v>
      </c>
      <c r="M7080">
        <v>1004</v>
      </c>
      <c r="O7080" t="s">
        <v>28</v>
      </c>
      <c r="R7080" t="s">
        <v>44</v>
      </c>
      <c r="S7080" s="49" t="str">
        <f t="shared" si="881"/>
        <v>Card</v>
      </c>
      <c r="T7080" s="3">
        <v>0.03</v>
      </c>
      <c r="U7080" s="2">
        <v>2.6500000000000004</v>
      </c>
      <c r="V7080" s="2">
        <v>1.42</v>
      </c>
      <c r="W7080" s="54">
        <f>_xlfn.XLOOKUP(M7080,Market!A:A,Market!F:F,0)</f>
        <v>0.06</v>
      </c>
      <c r="X7080" s="55">
        <f t="shared" si="882"/>
        <v>7.9500000000000001E-2</v>
      </c>
      <c r="Y7080" s="55">
        <f t="shared" si="883"/>
        <v>1.2300000000000004</v>
      </c>
      <c r="Z7080" s="54">
        <f t="shared" si="884"/>
        <v>0.46415094339622653</v>
      </c>
      <c r="AA7080" s="49" t="str">
        <f t="shared" ca="1" si="885"/>
        <v>Y</v>
      </c>
      <c r="AB7080" s="49">
        <f t="shared" ca="1" si="886"/>
        <v>6</v>
      </c>
      <c r="AC7080" s="49" t="str">
        <f t="shared" ca="1" si="887"/>
        <v>Y</v>
      </c>
    </row>
    <row r="7081" spans="1:29" x14ac:dyDescent="0.25">
      <c r="A7081">
        <v>5378</v>
      </c>
      <c r="B7081" s="9">
        <v>43214</v>
      </c>
      <c r="C7081" s="50" t="str">
        <f t="shared" si="880"/>
        <v>N</v>
      </c>
      <c r="D7081" s="52">
        <f>_xlfn.XLOOKUP(B7081,Cal_Date!B:B,Cal_Date!A:A,0)</f>
        <v>4</v>
      </c>
      <c r="E7081">
        <v>2018</v>
      </c>
      <c r="F7081" t="s">
        <v>122</v>
      </c>
      <c r="G7081" t="s">
        <v>129</v>
      </c>
      <c r="H7081" t="s">
        <v>11</v>
      </c>
      <c r="I7081" t="s">
        <v>11</v>
      </c>
      <c r="J7081" t="s">
        <v>15</v>
      </c>
      <c r="K7081" t="s">
        <v>42</v>
      </c>
      <c r="L7081">
        <v>1</v>
      </c>
      <c r="M7081">
        <v>1005</v>
      </c>
      <c r="O7081" t="s">
        <v>25</v>
      </c>
      <c r="R7081" t="s">
        <v>44</v>
      </c>
      <c r="S7081" s="49" t="str">
        <f t="shared" si="881"/>
        <v>Card</v>
      </c>
      <c r="T7081" s="3">
        <v>0.03</v>
      </c>
      <c r="U7081" s="2">
        <v>2.7225000000000001</v>
      </c>
      <c r="V7081" s="2">
        <v>0.87</v>
      </c>
      <c r="W7081" s="54">
        <f>_xlfn.XLOOKUP(M7081,Market!A:A,Market!F:F,0)</f>
        <v>8.8999999999999996E-2</v>
      </c>
      <c r="X7081" s="55">
        <f t="shared" si="882"/>
        <v>8.1674999999999998E-2</v>
      </c>
      <c r="Y7081" s="55">
        <f t="shared" si="883"/>
        <v>1.8525</v>
      </c>
      <c r="Z7081" s="54">
        <f t="shared" si="884"/>
        <v>0.68044077134986225</v>
      </c>
      <c r="AA7081" s="49" t="str">
        <f t="shared" ca="1" si="885"/>
        <v>Y</v>
      </c>
      <c r="AB7081" s="49">
        <f t="shared" ca="1" si="886"/>
        <v>6</v>
      </c>
      <c r="AC7081" s="49" t="str">
        <f t="shared" ca="1" si="887"/>
        <v>Y</v>
      </c>
    </row>
    <row r="7082" spans="1:29" x14ac:dyDescent="0.25">
      <c r="A7082">
        <v>5379</v>
      </c>
      <c r="B7082" s="9">
        <v>43214</v>
      </c>
      <c r="C7082" s="50" t="str">
        <f t="shared" si="880"/>
        <v>N</v>
      </c>
      <c r="D7082" s="52">
        <f>_xlfn.XLOOKUP(B7082,Cal_Date!B:B,Cal_Date!A:A,0)</f>
        <v>4</v>
      </c>
      <c r="E7082">
        <v>2018</v>
      </c>
      <c r="F7082" t="s">
        <v>122</v>
      </c>
      <c r="G7082" t="s">
        <v>129</v>
      </c>
      <c r="H7082" t="s">
        <v>14</v>
      </c>
      <c r="I7082" t="s">
        <v>18</v>
      </c>
      <c r="J7082" t="s">
        <v>15</v>
      </c>
      <c r="K7082" t="s">
        <v>43</v>
      </c>
      <c r="L7082">
        <v>1</v>
      </c>
      <c r="M7082">
        <v>1000</v>
      </c>
      <c r="O7082" t="s">
        <v>25</v>
      </c>
      <c r="R7082" t="s">
        <v>44</v>
      </c>
      <c r="S7082" s="49" t="str">
        <f t="shared" si="881"/>
        <v>Card</v>
      </c>
      <c r="T7082" s="3">
        <v>0.03</v>
      </c>
      <c r="U7082" s="2">
        <v>5.4</v>
      </c>
      <c r="V7082" s="2">
        <v>2.2200000000000002</v>
      </c>
      <c r="W7082" s="54">
        <f>_xlfn.XLOOKUP(M7082,Market!A:A,Market!F:F,0)</f>
        <v>0.08</v>
      </c>
      <c r="X7082" s="55">
        <f t="shared" si="882"/>
        <v>0.16200000000000001</v>
      </c>
      <c r="Y7082" s="55">
        <f t="shared" si="883"/>
        <v>3.18</v>
      </c>
      <c r="Z7082" s="54">
        <f t="shared" si="884"/>
        <v>0.58888888888888891</v>
      </c>
      <c r="AA7082" s="49" t="str">
        <f t="shared" ca="1" si="885"/>
        <v>Y</v>
      </c>
      <c r="AB7082" s="49">
        <f t="shared" ca="1" si="886"/>
        <v>6</v>
      </c>
      <c r="AC7082" s="49" t="str">
        <f t="shared" ca="1" si="887"/>
        <v>Y</v>
      </c>
    </row>
    <row r="7083" spans="1:29" x14ac:dyDescent="0.25">
      <c r="A7083">
        <v>5380</v>
      </c>
      <c r="B7083" s="9">
        <v>43214</v>
      </c>
      <c r="C7083" s="50" t="str">
        <f t="shared" si="880"/>
        <v>N</v>
      </c>
      <c r="D7083" s="52">
        <f>_xlfn.XLOOKUP(B7083,Cal_Date!B:B,Cal_Date!A:A,0)</f>
        <v>4</v>
      </c>
      <c r="E7083">
        <v>2018</v>
      </c>
      <c r="F7083" t="s">
        <v>122</v>
      </c>
      <c r="G7083" t="s">
        <v>129</v>
      </c>
      <c r="H7083" t="s">
        <v>11</v>
      </c>
      <c r="I7083" t="s">
        <v>11</v>
      </c>
      <c r="J7083" t="s">
        <v>15</v>
      </c>
      <c r="K7083" t="s">
        <v>42</v>
      </c>
      <c r="L7083">
        <v>1</v>
      </c>
      <c r="M7083">
        <v>1006</v>
      </c>
      <c r="O7083" t="s">
        <v>28</v>
      </c>
      <c r="R7083" t="s">
        <v>44</v>
      </c>
      <c r="S7083" s="49" t="str">
        <f t="shared" si="881"/>
        <v>Card</v>
      </c>
      <c r="T7083" s="3">
        <v>0.03</v>
      </c>
      <c r="U7083" s="2">
        <v>2.7225000000000001</v>
      </c>
      <c r="V7083" s="2">
        <v>0.87</v>
      </c>
      <c r="W7083" s="54">
        <f>_xlfn.XLOOKUP(M7083,Market!A:A,Market!F:F,0)</f>
        <v>8.8999999999999996E-2</v>
      </c>
      <c r="X7083" s="55">
        <f t="shared" si="882"/>
        <v>8.1674999999999998E-2</v>
      </c>
      <c r="Y7083" s="55">
        <f t="shared" si="883"/>
        <v>1.8525</v>
      </c>
      <c r="Z7083" s="54">
        <f t="shared" si="884"/>
        <v>0.68044077134986225</v>
      </c>
      <c r="AA7083" s="49" t="str">
        <f t="shared" ca="1" si="885"/>
        <v>Y</v>
      </c>
      <c r="AB7083" s="49">
        <f t="shared" ca="1" si="886"/>
        <v>6</v>
      </c>
      <c r="AC7083" s="49" t="str">
        <f t="shared" ca="1" si="887"/>
        <v>Y</v>
      </c>
    </row>
    <row r="7084" spans="1:29" x14ac:dyDescent="0.25">
      <c r="A7084">
        <v>5381</v>
      </c>
      <c r="B7084" s="9">
        <v>43214</v>
      </c>
      <c r="C7084" s="50" t="str">
        <f t="shared" si="880"/>
        <v>N</v>
      </c>
      <c r="D7084" s="52">
        <f>_xlfn.XLOOKUP(B7084,Cal_Date!B:B,Cal_Date!A:A,0)</f>
        <v>4</v>
      </c>
      <c r="E7084">
        <v>2018</v>
      </c>
      <c r="F7084" t="s">
        <v>122</v>
      </c>
      <c r="G7084" t="s">
        <v>129</v>
      </c>
      <c r="H7084" t="s">
        <v>11</v>
      </c>
      <c r="I7084" t="s">
        <v>11</v>
      </c>
      <c r="J7084" t="s">
        <v>15</v>
      </c>
      <c r="K7084" t="s">
        <v>42</v>
      </c>
      <c r="L7084">
        <v>1</v>
      </c>
      <c r="M7084">
        <v>1000</v>
      </c>
      <c r="O7084" t="s">
        <v>25</v>
      </c>
      <c r="R7084" t="s">
        <v>44</v>
      </c>
      <c r="S7084" s="49" t="str">
        <f t="shared" si="881"/>
        <v>Card</v>
      </c>
      <c r="T7084" s="3">
        <v>0.03</v>
      </c>
      <c r="U7084" s="2">
        <v>2.7</v>
      </c>
      <c r="V7084" s="2">
        <v>0.87</v>
      </c>
      <c r="W7084" s="54">
        <f>_xlfn.XLOOKUP(M7084,Market!A:A,Market!F:F,0)</f>
        <v>0.08</v>
      </c>
      <c r="X7084" s="55">
        <f t="shared" si="882"/>
        <v>8.1000000000000003E-2</v>
      </c>
      <c r="Y7084" s="55">
        <f t="shared" si="883"/>
        <v>1.83</v>
      </c>
      <c r="Z7084" s="54">
        <f t="shared" si="884"/>
        <v>0.67777777777777781</v>
      </c>
      <c r="AA7084" s="49" t="str">
        <f t="shared" ca="1" si="885"/>
        <v>Y</v>
      </c>
      <c r="AB7084" s="49">
        <f t="shared" ca="1" si="886"/>
        <v>6</v>
      </c>
      <c r="AC7084" s="49" t="str">
        <f t="shared" ca="1" si="887"/>
        <v>Y</v>
      </c>
    </row>
    <row r="7085" spans="1:29" x14ac:dyDescent="0.25">
      <c r="A7085">
        <v>5382</v>
      </c>
      <c r="B7085" s="9">
        <v>43214</v>
      </c>
      <c r="C7085" s="50" t="str">
        <f t="shared" si="880"/>
        <v>N</v>
      </c>
      <c r="D7085" s="52">
        <f>_xlfn.XLOOKUP(B7085,Cal_Date!B:B,Cal_Date!A:A,0)</f>
        <v>4</v>
      </c>
      <c r="E7085">
        <v>2018</v>
      </c>
      <c r="F7085" t="s">
        <v>122</v>
      </c>
      <c r="G7085" t="s">
        <v>129</v>
      </c>
      <c r="H7085" t="s">
        <v>11</v>
      </c>
      <c r="I7085" t="s">
        <v>11</v>
      </c>
      <c r="J7085" t="s">
        <v>15</v>
      </c>
      <c r="K7085" t="s">
        <v>42</v>
      </c>
      <c r="L7085">
        <v>2</v>
      </c>
      <c r="M7085">
        <v>1001</v>
      </c>
      <c r="O7085" t="s">
        <v>25</v>
      </c>
      <c r="R7085" t="s">
        <v>44</v>
      </c>
      <c r="S7085" s="49" t="str">
        <f t="shared" si="881"/>
        <v>Card</v>
      </c>
      <c r="T7085" s="3">
        <v>0.03</v>
      </c>
      <c r="U7085" s="2">
        <v>5.3000000000000007</v>
      </c>
      <c r="V7085" s="2">
        <v>1.74</v>
      </c>
      <c r="W7085" s="54">
        <f>_xlfn.XLOOKUP(M7085,Market!A:A,Market!F:F,0)</f>
        <v>0.06</v>
      </c>
      <c r="X7085" s="55">
        <f t="shared" si="882"/>
        <v>0.159</v>
      </c>
      <c r="Y7085" s="55">
        <f t="shared" si="883"/>
        <v>3.5600000000000005</v>
      </c>
      <c r="Z7085" s="54">
        <f t="shared" si="884"/>
        <v>0.67169811320754713</v>
      </c>
      <c r="AA7085" s="49" t="str">
        <f t="shared" ca="1" si="885"/>
        <v>Y</v>
      </c>
      <c r="AB7085" s="49">
        <f t="shared" ca="1" si="886"/>
        <v>6</v>
      </c>
      <c r="AC7085" s="49" t="str">
        <f t="shared" ca="1" si="887"/>
        <v>Y</v>
      </c>
    </row>
    <row r="7086" spans="1:29" x14ac:dyDescent="0.25">
      <c r="A7086">
        <v>5383</v>
      </c>
      <c r="B7086" s="9">
        <v>43214</v>
      </c>
      <c r="C7086" s="50" t="str">
        <f t="shared" si="880"/>
        <v>N</v>
      </c>
      <c r="D7086" s="52">
        <f>_xlfn.XLOOKUP(B7086,Cal_Date!B:B,Cal_Date!A:A,0)</f>
        <v>4</v>
      </c>
      <c r="E7086">
        <v>2018</v>
      </c>
      <c r="F7086" t="s">
        <v>122</v>
      </c>
      <c r="G7086" t="s">
        <v>129</v>
      </c>
      <c r="H7086" t="s">
        <v>14</v>
      </c>
      <c r="I7086" t="s">
        <v>18</v>
      </c>
      <c r="J7086" t="s">
        <v>15</v>
      </c>
      <c r="K7086" t="s">
        <v>43</v>
      </c>
      <c r="L7086">
        <v>2</v>
      </c>
      <c r="M7086">
        <v>1008</v>
      </c>
      <c r="O7086" t="s">
        <v>28</v>
      </c>
      <c r="R7086" t="s">
        <v>44</v>
      </c>
      <c r="S7086" s="49" t="str">
        <f t="shared" si="881"/>
        <v>Card</v>
      </c>
      <c r="T7086" s="3">
        <v>0.03</v>
      </c>
      <c r="U7086" s="2">
        <v>10.89</v>
      </c>
      <c r="V7086" s="2">
        <v>4.2</v>
      </c>
      <c r="W7086" s="54">
        <f>_xlfn.XLOOKUP(M7086,Market!A:A,Market!F:F,0)</f>
        <v>8.8999999999999996E-2</v>
      </c>
      <c r="X7086" s="55">
        <f t="shared" si="882"/>
        <v>0.32669999999999999</v>
      </c>
      <c r="Y7086" s="55">
        <f t="shared" si="883"/>
        <v>6.69</v>
      </c>
      <c r="Z7086" s="54">
        <f t="shared" si="884"/>
        <v>0.61432506887052341</v>
      </c>
      <c r="AA7086" s="49" t="str">
        <f t="shared" ca="1" si="885"/>
        <v>Y</v>
      </c>
      <c r="AB7086" s="49">
        <f t="shared" ca="1" si="886"/>
        <v>6</v>
      </c>
      <c r="AC7086" s="49" t="str">
        <f t="shared" ca="1" si="887"/>
        <v>Y</v>
      </c>
    </row>
    <row r="7087" spans="1:29" x14ac:dyDescent="0.25">
      <c r="A7087">
        <v>5384</v>
      </c>
      <c r="B7087" s="9">
        <v>43214</v>
      </c>
      <c r="C7087" s="50" t="str">
        <f t="shared" si="880"/>
        <v>N</v>
      </c>
      <c r="D7087" s="52">
        <f>_xlfn.XLOOKUP(B7087,Cal_Date!B:B,Cal_Date!A:A,0)</f>
        <v>4</v>
      </c>
      <c r="E7087">
        <v>2018</v>
      </c>
      <c r="F7087" t="s">
        <v>122</v>
      </c>
      <c r="G7087" t="s">
        <v>129</v>
      </c>
      <c r="H7087" t="s">
        <v>11</v>
      </c>
      <c r="I7087" t="s">
        <v>11</v>
      </c>
      <c r="J7087" t="s">
        <v>15</v>
      </c>
      <c r="K7087" t="s">
        <v>42</v>
      </c>
      <c r="L7087">
        <v>1</v>
      </c>
      <c r="M7087">
        <v>1009</v>
      </c>
      <c r="O7087" t="s">
        <v>28</v>
      </c>
      <c r="R7087" t="s">
        <v>44</v>
      </c>
      <c r="S7087" s="49" t="str">
        <f t="shared" si="881"/>
        <v>Card</v>
      </c>
      <c r="T7087" s="3">
        <v>0.03</v>
      </c>
      <c r="U7087" s="2">
        <v>2.7225000000000001</v>
      </c>
      <c r="V7087" s="2">
        <v>0.87</v>
      </c>
      <c r="W7087" s="54">
        <f>_xlfn.XLOOKUP(M7087,Market!A:A,Market!F:F,0)</f>
        <v>8.8999999999999996E-2</v>
      </c>
      <c r="X7087" s="55">
        <f t="shared" si="882"/>
        <v>8.1674999999999998E-2</v>
      </c>
      <c r="Y7087" s="55">
        <f t="shared" si="883"/>
        <v>1.8525</v>
      </c>
      <c r="Z7087" s="54">
        <f t="shared" si="884"/>
        <v>0.68044077134986225</v>
      </c>
      <c r="AA7087" s="49" t="str">
        <f t="shared" ca="1" si="885"/>
        <v>Y</v>
      </c>
      <c r="AB7087" s="49">
        <f t="shared" ca="1" si="886"/>
        <v>6</v>
      </c>
      <c r="AC7087" s="49" t="str">
        <f t="shared" ca="1" si="887"/>
        <v>Y</v>
      </c>
    </row>
    <row r="7088" spans="1:29" x14ac:dyDescent="0.25">
      <c r="A7088">
        <v>5385</v>
      </c>
      <c r="B7088" s="9">
        <v>43214</v>
      </c>
      <c r="C7088" s="50" t="str">
        <f t="shared" si="880"/>
        <v>N</v>
      </c>
      <c r="D7088" s="52">
        <f>_xlfn.XLOOKUP(B7088,Cal_Date!B:B,Cal_Date!A:A,0)</f>
        <v>4</v>
      </c>
      <c r="E7088">
        <v>2018</v>
      </c>
      <c r="F7088" t="s">
        <v>122</v>
      </c>
      <c r="G7088" t="s">
        <v>129</v>
      </c>
      <c r="H7088" t="s">
        <v>11</v>
      </c>
      <c r="I7088" t="s">
        <v>11</v>
      </c>
      <c r="J7088" t="s">
        <v>15</v>
      </c>
      <c r="K7088" t="s">
        <v>42</v>
      </c>
      <c r="L7088">
        <v>1</v>
      </c>
      <c r="M7088">
        <v>1001</v>
      </c>
      <c r="O7088" t="s">
        <v>25</v>
      </c>
      <c r="R7088" t="s">
        <v>44</v>
      </c>
      <c r="S7088" s="49" t="str">
        <f t="shared" si="881"/>
        <v>Card</v>
      </c>
      <c r="T7088" s="3">
        <v>0.03</v>
      </c>
      <c r="U7088" s="2">
        <v>2.6500000000000004</v>
      </c>
      <c r="V7088" s="2">
        <v>0.87</v>
      </c>
      <c r="W7088" s="54">
        <f>_xlfn.XLOOKUP(M7088,Market!A:A,Market!F:F,0)</f>
        <v>0.06</v>
      </c>
      <c r="X7088" s="55">
        <f t="shared" si="882"/>
        <v>7.9500000000000001E-2</v>
      </c>
      <c r="Y7088" s="55">
        <f t="shared" si="883"/>
        <v>1.7800000000000002</v>
      </c>
      <c r="Z7088" s="54">
        <f t="shared" si="884"/>
        <v>0.67169811320754713</v>
      </c>
      <c r="AA7088" s="49" t="str">
        <f t="shared" ca="1" si="885"/>
        <v>Y</v>
      </c>
      <c r="AB7088" s="49">
        <f t="shared" ca="1" si="886"/>
        <v>6</v>
      </c>
      <c r="AC7088" s="49" t="str">
        <f t="shared" ca="1" si="887"/>
        <v>Y</v>
      </c>
    </row>
    <row r="7089" spans="1:29" x14ac:dyDescent="0.25">
      <c r="A7089">
        <v>5386</v>
      </c>
      <c r="B7089" s="9">
        <v>43214</v>
      </c>
      <c r="C7089" s="50" t="str">
        <f t="shared" si="880"/>
        <v>N</v>
      </c>
      <c r="D7089" s="52">
        <f>_xlfn.XLOOKUP(B7089,Cal_Date!B:B,Cal_Date!A:A,0)</f>
        <v>4</v>
      </c>
      <c r="E7089">
        <v>2018</v>
      </c>
      <c r="F7089" t="s">
        <v>122</v>
      </c>
      <c r="G7089" t="s">
        <v>129</v>
      </c>
      <c r="H7089" t="s">
        <v>48</v>
      </c>
      <c r="I7089" t="s">
        <v>18</v>
      </c>
      <c r="J7089" t="s">
        <v>10</v>
      </c>
      <c r="K7089" t="s">
        <v>43</v>
      </c>
      <c r="L7089">
        <v>1</v>
      </c>
      <c r="M7089">
        <v>1001</v>
      </c>
      <c r="O7089" t="s">
        <v>25</v>
      </c>
      <c r="R7089" t="s">
        <v>44</v>
      </c>
      <c r="S7089" s="49" t="str">
        <f t="shared" si="881"/>
        <v>Card</v>
      </c>
      <c r="T7089" s="3">
        <v>0.03</v>
      </c>
      <c r="U7089" s="2">
        <v>7.42</v>
      </c>
      <c r="V7089" s="2">
        <v>1.46</v>
      </c>
      <c r="W7089" s="54">
        <f>_xlfn.XLOOKUP(M7089,Market!A:A,Market!F:F,0)</f>
        <v>0.06</v>
      </c>
      <c r="X7089" s="55">
        <f t="shared" si="882"/>
        <v>0.22259999999999999</v>
      </c>
      <c r="Y7089" s="55">
        <f t="shared" si="883"/>
        <v>5.96</v>
      </c>
      <c r="Z7089" s="54">
        <f t="shared" si="884"/>
        <v>0.80323450134770891</v>
      </c>
      <c r="AA7089" s="49" t="str">
        <f t="shared" ca="1" si="885"/>
        <v>Y</v>
      </c>
      <c r="AB7089" s="49">
        <f t="shared" ca="1" si="886"/>
        <v>6</v>
      </c>
      <c r="AC7089" s="49" t="str">
        <f t="shared" ca="1" si="887"/>
        <v>Y</v>
      </c>
    </row>
    <row r="7090" spans="1:29" x14ac:dyDescent="0.25">
      <c r="A7090">
        <v>5387</v>
      </c>
      <c r="B7090" s="9">
        <v>43214</v>
      </c>
      <c r="C7090" s="50" t="str">
        <f t="shared" si="880"/>
        <v>N</v>
      </c>
      <c r="D7090" s="52">
        <f>_xlfn.XLOOKUP(B7090,Cal_Date!B:B,Cal_Date!A:A,0)</f>
        <v>4</v>
      </c>
      <c r="E7090">
        <v>2018</v>
      </c>
      <c r="F7090" t="s">
        <v>122</v>
      </c>
      <c r="G7090" t="s">
        <v>129</v>
      </c>
      <c r="H7090" t="s">
        <v>11</v>
      </c>
      <c r="I7090" t="s">
        <v>13</v>
      </c>
      <c r="J7090" t="s">
        <v>15</v>
      </c>
      <c r="K7090" t="s">
        <v>42</v>
      </c>
      <c r="L7090">
        <v>2</v>
      </c>
      <c r="M7090">
        <v>1001</v>
      </c>
      <c r="O7090" t="s">
        <v>25</v>
      </c>
      <c r="R7090" t="s">
        <v>44</v>
      </c>
      <c r="S7090" s="49" t="str">
        <f t="shared" si="881"/>
        <v>Card</v>
      </c>
      <c r="T7090" s="3">
        <v>0.03</v>
      </c>
      <c r="U7090" s="2">
        <v>5.3000000000000007</v>
      </c>
      <c r="V7090" s="2">
        <v>2.84</v>
      </c>
      <c r="W7090" s="54">
        <f>_xlfn.XLOOKUP(M7090,Market!A:A,Market!F:F,0)</f>
        <v>0.06</v>
      </c>
      <c r="X7090" s="55">
        <f t="shared" si="882"/>
        <v>0.159</v>
      </c>
      <c r="Y7090" s="55">
        <f t="shared" si="883"/>
        <v>2.4600000000000009</v>
      </c>
      <c r="Z7090" s="54">
        <f t="shared" si="884"/>
        <v>0.46415094339622653</v>
      </c>
      <c r="AA7090" s="49" t="str">
        <f t="shared" ca="1" si="885"/>
        <v>Y</v>
      </c>
      <c r="AB7090" s="49">
        <f t="shared" ca="1" si="886"/>
        <v>6</v>
      </c>
      <c r="AC7090" s="49" t="str">
        <f t="shared" ca="1" si="887"/>
        <v>Y</v>
      </c>
    </row>
    <row r="7091" spans="1:29" x14ac:dyDescent="0.25">
      <c r="A7091">
        <v>5388</v>
      </c>
      <c r="B7091" s="9">
        <v>43214</v>
      </c>
      <c r="C7091" s="50" t="str">
        <f t="shared" si="880"/>
        <v>N</v>
      </c>
      <c r="D7091" s="52">
        <f>_xlfn.XLOOKUP(B7091,Cal_Date!B:B,Cal_Date!A:A,0)</f>
        <v>4</v>
      </c>
      <c r="E7091">
        <v>2018</v>
      </c>
      <c r="F7091" t="s">
        <v>122</v>
      </c>
      <c r="G7091" t="s">
        <v>129</v>
      </c>
      <c r="H7091" t="s">
        <v>48</v>
      </c>
      <c r="I7091" t="s">
        <v>18</v>
      </c>
      <c r="J7091" t="s">
        <v>10</v>
      </c>
      <c r="K7091" t="s">
        <v>43</v>
      </c>
      <c r="L7091">
        <v>1</v>
      </c>
      <c r="M7091">
        <v>1002</v>
      </c>
      <c r="O7091" t="s">
        <v>28</v>
      </c>
      <c r="R7091" t="s">
        <v>44</v>
      </c>
      <c r="S7091" s="49" t="str">
        <f t="shared" si="881"/>
        <v>Card</v>
      </c>
      <c r="T7091" s="3">
        <v>0.03</v>
      </c>
      <c r="U7091" s="2">
        <v>7.42</v>
      </c>
      <c r="V7091" s="2">
        <v>1.46</v>
      </c>
      <c r="W7091" s="54">
        <f>_xlfn.XLOOKUP(M7091,Market!A:A,Market!F:F,0)</f>
        <v>0.06</v>
      </c>
      <c r="X7091" s="55">
        <f t="shared" si="882"/>
        <v>0.22259999999999999</v>
      </c>
      <c r="Y7091" s="55">
        <f t="shared" si="883"/>
        <v>5.96</v>
      </c>
      <c r="Z7091" s="54">
        <f t="shared" si="884"/>
        <v>0.80323450134770891</v>
      </c>
      <c r="AA7091" s="49" t="str">
        <f t="shared" ca="1" si="885"/>
        <v>Y</v>
      </c>
      <c r="AB7091" s="49">
        <f t="shared" ca="1" si="886"/>
        <v>6</v>
      </c>
      <c r="AC7091" s="49" t="str">
        <f t="shared" ca="1" si="887"/>
        <v>Y</v>
      </c>
    </row>
    <row r="7092" spans="1:29" x14ac:dyDescent="0.25">
      <c r="A7092">
        <v>5389</v>
      </c>
      <c r="B7092" s="9">
        <v>43214</v>
      </c>
      <c r="C7092" s="50" t="str">
        <f t="shared" si="880"/>
        <v>N</v>
      </c>
      <c r="D7092" s="52">
        <f>_xlfn.XLOOKUP(B7092,Cal_Date!B:B,Cal_Date!A:A,0)</f>
        <v>4</v>
      </c>
      <c r="E7092">
        <v>2018</v>
      </c>
      <c r="F7092" t="s">
        <v>122</v>
      </c>
      <c r="G7092" t="s">
        <v>129</v>
      </c>
      <c r="H7092" t="s">
        <v>14</v>
      </c>
      <c r="I7092" t="s">
        <v>18</v>
      </c>
      <c r="J7092" t="s">
        <v>15</v>
      </c>
      <c r="K7092" t="s">
        <v>43</v>
      </c>
      <c r="L7092">
        <v>2</v>
      </c>
      <c r="M7092">
        <v>1003</v>
      </c>
      <c r="O7092" t="s">
        <v>25</v>
      </c>
      <c r="R7092" t="s">
        <v>46</v>
      </c>
      <c r="S7092" s="49" t="str">
        <f t="shared" si="881"/>
        <v>Card</v>
      </c>
      <c r="T7092" s="3">
        <v>0.04</v>
      </c>
      <c r="U7092" s="2">
        <v>10.600000000000001</v>
      </c>
      <c r="V7092" s="2">
        <v>4.2</v>
      </c>
      <c r="W7092" s="54">
        <f>_xlfn.XLOOKUP(M7092,Market!A:A,Market!F:F,0)</f>
        <v>0.06</v>
      </c>
      <c r="X7092" s="55">
        <f t="shared" si="882"/>
        <v>0.42400000000000004</v>
      </c>
      <c r="Y7092" s="55">
        <f t="shared" si="883"/>
        <v>6.4000000000000012</v>
      </c>
      <c r="Z7092" s="54">
        <f t="shared" si="884"/>
        <v>0.60377358490566047</v>
      </c>
      <c r="AA7092" s="49" t="str">
        <f t="shared" ca="1" si="885"/>
        <v>Y</v>
      </c>
      <c r="AB7092" s="49">
        <f t="shared" ca="1" si="886"/>
        <v>6</v>
      </c>
      <c r="AC7092" s="49" t="str">
        <f t="shared" ca="1" si="887"/>
        <v>Y</v>
      </c>
    </row>
    <row r="7093" spans="1:29" x14ac:dyDescent="0.25">
      <c r="A7093">
        <v>5390</v>
      </c>
      <c r="B7093" s="9">
        <v>43214</v>
      </c>
      <c r="C7093" s="50" t="str">
        <f t="shared" si="880"/>
        <v>N</v>
      </c>
      <c r="D7093" s="52">
        <f>_xlfn.XLOOKUP(B7093,Cal_Date!B:B,Cal_Date!A:A,0)</f>
        <v>4</v>
      </c>
      <c r="E7093">
        <v>2018</v>
      </c>
      <c r="F7093" t="s">
        <v>122</v>
      </c>
      <c r="G7093" t="s">
        <v>129</v>
      </c>
      <c r="H7093" t="s">
        <v>11</v>
      </c>
      <c r="I7093" t="s">
        <v>11</v>
      </c>
      <c r="J7093" t="s">
        <v>15</v>
      </c>
      <c r="K7093" t="s">
        <v>42</v>
      </c>
      <c r="L7093">
        <v>1</v>
      </c>
      <c r="M7093">
        <v>1003</v>
      </c>
      <c r="O7093" t="s">
        <v>25</v>
      </c>
      <c r="R7093" t="s">
        <v>44</v>
      </c>
      <c r="S7093" s="49" t="str">
        <f t="shared" si="881"/>
        <v>Card</v>
      </c>
      <c r="T7093" s="3">
        <v>0.03</v>
      </c>
      <c r="U7093" s="2">
        <v>2.6500000000000004</v>
      </c>
      <c r="V7093" s="2">
        <v>0.87</v>
      </c>
      <c r="W7093" s="54">
        <f>_xlfn.XLOOKUP(M7093,Market!A:A,Market!F:F,0)</f>
        <v>0.06</v>
      </c>
      <c r="X7093" s="55">
        <f t="shared" si="882"/>
        <v>7.9500000000000001E-2</v>
      </c>
      <c r="Y7093" s="55">
        <f t="shared" si="883"/>
        <v>1.7800000000000002</v>
      </c>
      <c r="Z7093" s="54">
        <f t="shared" si="884"/>
        <v>0.67169811320754713</v>
      </c>
      <c r="AA7093" s="49" t="str">
        <f t="shared" ca="1" si="885"/>
        <v>Y</v>
      </c>
      <c r="AB7093" s="49">
        <f t="shared" ca="1" si="886"/>
        <v>6</v>
      </c>
      <c r="AC7093" s="49" t="str">
        <f t="shared" ca="1" si="887"/>
        <v>Y</v>
      </c>
    </row>
    <row r="7094" spans="1:29" x14ac:dyDescent="0.25">
      <c r="A7094">
        <v>5391</v>
      </c>
      <c r="B7094" s="9">
        <v>43214</v>
      </c>
      <c r="C7094" s="50" t="str">
        <f t="shared" si="880"/>
        <v>N</v>
      </c>
      <c r="D7094" s="52">
        <f>_xlfn.XLOOKUP(B7094,Cal_Date!B:B,Cal_Date!A:A,0)</f>
        <v>4</v>
      </c>
      <c r="E7094">
        <v>2018</v>
      </c>
      <c r="F7094" t="s">
        <v>122</v>
      </c>
      <c r="G7094" t="s">
        <v>129</v>
      </c>
      <c r="H7094" t="s">
        <v>11</v>
      </c>
      <c r="I7094" t="s">
        <v>11</v>
      </c>
      <c r="J7094" t="s">
        <v>15</v>
      </c>
      <c r="K7094" t="s">
        <v>42</v>
      </c>
      <c r="L7094">
        <v>2</v>
      </c>
      <c r="M7094">
        <v>1003</v>
      </c>
      <c r="O7094" t="s">
        <v>25</v>
      </c>
      <c r="R7094" t="s">
        <v>46</v>
      </c>
      <c r="S7094" s="49" t="str">
        <f t="shared" si="881"/>
        <v>Card</v>
      </c>
      <c r="T7094" s="3">
        <v>0.04</v>
      </c>
      <c r="U7094" s="2">
        <v>5.3000000000000007</v>
      </c>
      <c r="V7094" s="2">
        <v>1.74</v>
      </c>
      <c r="W7094" s="54">
        <f>_xlfn.XLOOKUP(M7094,Market!A:A,Market!F:F,0)</f>
        <v>0.06</v>
      </c>
      <c r="X7094" s="55">
        <f t="shared" si="882"/>
        <v>0.21200000000000002</v>
      </c>
      <c r="Y7094" s="55">
        <f t="shared" si="883"/>
        <v>3.5600000000000005</v>
      </c>
      <c r="Z7094" s="54">
        <f t="shared" si="884"/>
        <v>0.67169811320754713</v>
      </c>
      <c r="AA7094" s="49" t="str">
        <f t="shared" ca="1" si="885"/>
        <v>Y</v>
      </c>
      <c r="AB7094" s="49">
        <f t="shared" ca="1" si="886"/>
        <v>6</v>
      </c>
      <c r="AC7094" s="49" t="str">
        <f t="shared" ca="1" si="887"/>
        <v>Y</v>
      </c>
    </row>
    <row r="7095" spans="1:29" x14ac:dyDescent="0.25">
      <c r="A7095">
        <v>5392</v>
      </c>
      <c r="B7095" s="9">
        <v>43214</v>
      </c>
      <c r="C7095" s="50" t="str">
        <f t="shared" si="880"/>
        <v>N</v>
      </c>
      <c r="D7095" s="52">
        <f>_xlfn.XLOOKUP(B7095,Cal_Date!B:B,Cal_Date!A:A,0)</f>
        <v>4</v>
      </c>
      <c r="E7095">
        <v>2018</v>
      </c>
      <c r="F7095" t="s">
        <v>122</v>
      </c>
      <c r="G7095" t="s">
        <v>129</v>
      </c>
      <c r="H7095" t="s">
        <v>11</v>
      </c>
      <c r="I7095" t="s">
        <v>11</v>
      </c>
      <c r="J7095" t="s">
        <v>15</v>
      </c>
      <c r="K7095" t="s">
        <v>42</v>
      </c>
      <c r="L7095">
        <v>1</v>
      </c>
      <c r="M7095">
        <v>1004</v>
      </c>
      <c r="O7095" t="s">
        <v>28</v>
      </c>
      <c r="R7095" t="s">
        <v>44</v>
      </c>
      <c r="S7095" s="49" t="str">
        <f t="shared" si="881"/>
        <v>Card</v>
      </c>
      <c r="T7095" s="3">
        <v>0.03</v>
      </c>
      <c r="U7095" s="2">
        <v>2.6500000000000004</v>
      </c>
      <c r="V7095" s="2">
        <v>0.87</v>
      </c>
      <c r="W7095" s="54">
        <f>_xlfn.XLOOKUP(M7095,Market!A:A,Market!F:F,0)</f>
        <v>0.06</v>
      </c>
      <c r="X7095" s="55">
        <f t="shared" si="882"/>
        <v>7.9500000000000001E-2</v>
      </c>
      <c r="Y7095" s="55">
        <f t="shared" si="883"/>
        <v>1.7800000000000002</v>
      </c>
      <c r="Z7095" s="54">
        <f t="shared" si="884"/>
        <v>0.67169811320754713</v>
      </c>
      <c r="AA7095" s="49" t="str">
        <f t="shared" ca="1" si="885"/>
        <v>Y</v>
      </c>
      <c r="AB7095" s="49">
        <f t="shared" ca="1" si="886"/>
        <v>6</v>
      </c>
      <c r="AC7095" s="49" t="str">
        <f t="shared" ca="1" si="887"/>
        <v>Y</v>
      </c>
    </row>
    <row r="7096" spans="1:29" x14ac:dyDescent="0.25">
      <c r="A7096">
        <v>5393</v>
      </c>
      <c r="B7096" s="9">
        <v>43214</v>
      </c>
      <c r="C7096" s="50" t="str">
        <f t="shared" si="880"/>
        <v>N</v>
      </c>
      <c r="D7096" s="52">
        <f>_xlfn.XLOOKUP(B7096,Cal_Date!B:B,Cal_Date!A:A,0)</f>
        <v>4</v>
      </c>
      <c r="E7096">
        <v>2018</v>
      </c>
      <c r="F7096" t="s">
        <v>122</v>
      </c>
      <c r="G7096" t="s">
        <v>129</v>
      </c>
      <c r="H7096" t="s">
        <v>11</v>
      </c>
      <c r="I7096" t="s">
        <v>11</v>
      </c>
      <c r="J7096" t="s">
        <v>15</v>
      </c>
      <c r="K7096" t="s">
        <v>42</v>
      </c>
      <c r="L7096">
        <v>1</v>
      </c>
      <c r="M7096">
        <v>1005</v>
      </c>
      <c r="O7096" t="s">
        <v>25</v>
      </c>
      <c r="R7096" t="s">
        <v>44</v>
      </c>
      <c r="S7096" s="49" t="str">
        <f t="shared" si="881"/>
        <v>Card</v>
      </c>
      <c r="T7096" s="3">
        <v>0.03</v>
      </c>
      <c r="U7096" s="2">
        <v>2.7225000000000001</v>
      </c>
      <c r="V7096" s="2">
        <v>0.87</v>
      </c>
      <c r="W7096" s="54">
        <f>_xlfn.XLOOKUP(M7096,Market!A:A,Market!F:F,0)</f>
        <v>8.8999999999999996E-2</v>
      </c>
      <c r="X7096" s="55">
        <f t="shared" si="882"/>
        <v>8.1674999999999998E-2</v>
      </c>
      <c r="Y7096" s="55">
        <f t="shared" si="883"/>
        <v>1.8525</v>
      </c>
      <c r="Z7096" s="54">
        <f t="shared" si="884"/>
        <v>0.68044077134986225</v>
      </c>
      <c r="AA7096" s="49" t="str">
        <f t="shared" ca="1" si="885"/>
        <v>Y</v>
      </c>
      <c r="AB7096" s="49">
        <f t="shared" ca="1" si="886"/>
        <v>6</v>
      </c>
      <c r="AC7096" s="49" t="str">
        <f t="shared" ca="1" si="887"/>
        <v>Y</v>
      </c>
    </row>
    <row r="7097" spans="1:29" x14ac:dyDescent="0.25">
      <c r="A7097">
        <v>5394</v>
      </c>
      <c r="B7097" s="9">
        <v>43214</v>
      </c>
      <c r="C7097" s="50" t="str">
        <f t="shared" si="880"/>
        <v>N</v>
      </c>
      <c r="D7097" s="52">
        <f>_xlfn.XLOOKUP(B7097,Cal_Date!B:B,Cal_Date!A:A,0)</f>
        <v>4</v>
      </c>
      <c r="E7097">
        <v>2018</v>
      </c>
      <c r="F7097" t="s">
        <v>122</v>
      </c>
      <c r="G7097" t="s">
        <v>129</v>
      </c>
      <c r="H7097" t="s">
        <v>48</v>
      </c>
      <c r="I7097" t="s">
        <v>18</v>
      </c>
      <c r="J7097" t="s">
        <v>10</v>
      </c>
      <c r="K7097" t="s">
        <v>43</v>
      </c>
      <c r="L7097">
        <v>1</v>
      </c>
      <c r="M7097">
        <v>1005</v>
      </c>
      <c r="O7097" t="s">
        <v>25</v>
      </c>
      <c r="R7097" t="s">
        <v>44</v>
      </c>
      <c r="S7097" s="49" t="str">
        <f t="shared" si="881"/>
        <v>Card</v>
      </c>
      <c r="T7097" s="3">
        <v>0.03</v>
      </c>
      <c r="U7097" s="2">
        <v>7.6229999999999993</v>
      </c>
      <c r="V7097" s="2">
        <v>1.46</v>
      </c>
      <c r="W7097" s="54">
        <f>_xlfn.XLOOKUP(M7097,Market!A:A,Market!F:F,0)</f>
        <v>8.8999999999999996E-2</v>
      </c>
      <c r="X7097" s="55">
        <f t="shared" si="882"/>
        <v>0.22868999999999998</v>
      </c>
      <c r="Y7097" s="55">
        <f t="shared" si="883"/>
        <v>6.1629999999999994</v>
      </c>
      <c r="Z7097" s="54">
        <f t="shared" si="884"/>
        <v>0.80847435392889933</v>
      </c>
      <c r="AA7097" s="49" t="str">
        <f t="shared" ca="1" si="885"/>
        <v>Y</v>
      </c>
      <c r="AB7097" s="49">
        <f t="shared" ca="1" si="886"/>
        <v>6</v>
      </c>
      <c r="AC7097" s="49" t="str">
        <f t="shared" ca="1" si="887"/>
        <v>Y</v>
      </c>
    </row>
    <row r="7098" spans="1:29" x14ac:dyDescent="0.25">
      <c r="A7098">
        <v>5395</v>
      </c>
      <c r="B7098" s="9">
        <v>43214</v>
      </c>
      <c r="C7098" s="50" t="str">
        <f t="shared" si="880"/>
        <v>N</v>
      </c>
      <c r="D7098" s="52">
        <f>_xlfn.XLOOKUP(B7098,Cal_Date!B:B,Cal_Date!A:A,0)</f>
        <v>4</v>
      </c>
      <c r="E7098">
        <v>2018</v>
      </c>
      <c r="F7098" t="s">
        <v>122</v>
      </c>
      <c r="G7098" t="s">
        <v>129</v>
      </c>
      <c r="H7098" t="s">
        <v>11</v>
      </c>
      <c r="I7098" t="s">
        <v>13</v>
      </c>
      <c r="J7098" t="s">
        <v>15</v>
      </c>
      <c r="K7098" t="s">
        <v>42</v>
      </c>
      <c r="L7098">
        <v>1</v>
      </c>
      <c r="M7098">
        <v>1003</v>
      </c>
      <c r="O7098" t="s">
        <v>25</v>
      </c>
      <c r="R7098" t="s">
        <v>44</v>
      </c>
      <c r="S7098" s="49" t="str">
        <f t="shared" si="881"/>
        <v>Card</v>
      </c>
      <c r="T7098" s="3">
        <v>0.03</v>
      </c>
      <c r="U7098" s="2">
        <v>2.6500000000000004</v>
      </c>
      <c r="V7098" s="2">
        <v>1.42</v>
      </c>
      <c r="W7098" s="54">
        <f>_xlfn.XLOOKUP(M7098,Market!A:A,Market!F:F,0)</f>
        <v>0.06</v>
      </c>
      <c r="X7098" s="55">
        <f t="shared" si="882"/>
        <v>7.9500000000000001E-2</v>
      </c>
      <c r="Y7098" s="55">
        <f t="shared" si="883"/>
        <v>1.2300000000000004</v>
      </c>
      <c r="Z7098" s="54">
        <f t="shared" si="884"/>
        <v>0.46415094339622653</v>
      </c>
      <c r="AA7098" s="49" t="str">
        <f t="shared" ca="1" si="885"/>
        <v>Y</v>
      </c>
      <c r="AB7098" s="49">
        <f t="shared" ca="1" si="886"/>
        <v>6</v>
      </c>
      <c r="AC7098" s="49" t="str">
        <f t="shared" ca="1" si="887"/>
        <v>Y</v>
      </c>
    </row>
    <row r="7099" spans="1:29" x14ac:dyDescent="0.25">
      <c r="A7099">
        <v>5396</v>
      </c>
      <c r="B7099" s="9">
        <v>43214</v>
      </c>
      <c r="C7099" s="50" t="str">
        <f t="shared" si="880"/>
        <v>N</v>
      </c>
      <c r="D7099" s="52">
        <f>_xlfn.XLOOKUP(B7099,Cal_Date!B:B,Cal_Date!A:A,0)</f>
        <v>4</v>
      </c>
      <c r="E7099">
        <v>2018</v>
      </c>
      <c r="F7099" t="s">
        <v>122</v>
      </c>
      <c r="G7099" t="s">
        <v>129</v>
      </c>
      <c r="H7099" t="s">
        <v>11</v>
      </c>
      <c r="I7099" t="s">
        <v>11</v>
      </c>
      <c r="J7099" t="s">
        <v>15</v>
      </c>
      <c r="K7099" t="s">
        <v>42</v>
      </c>
      <c r="L7099">
        <v>2</v>
      </c>
      <c r="M7099">
        <v>1007</v>
      </c>
      <c r="O7099" t="s">
        <v>28</v>
      </c>
      <c r="R7099" t="s">
        <v>44</v>
      </c>
      <c r="S7099" s="49" t="str">
        <f t="shared" si="881"/>
        <v>Card</v>
      </c>
      <c r="T7099" s="3">
        <v>0.03</v>
      </c>
      <c r="U7099" s="2">
        <v>5.4450000000000003</v>
      </c>
      <c r="V7099" s="2">
        <v>1.74</v>
      </c>
      <c r="W7099" s="54">
        <f>_xlfn.XLOOKUP(M7099,Market!A:A,Market!F:F,0)</f>
        <v>8.8999999999999996E-2</v>
      </c>
      <c r="X7099" s="55">
        <f t="shared" si="882"/>
        <v>0.16335</v>
      </c>
      <c r="Y7099" s="55">
        <f t="shared" si="883"/>
        <v>3.7050000000000001</v>
      </c>
      <c r="Z7099" s="54">
        <f t="shared" si="884"/>
        <v>0.68044077134986225</v>
      </c>
      <c r="AA7099" s="49" t="str">
        <f t="shared" ca="1" si="885"/>
        <v>Y</v>
      </c>
      <c r="AB7099" s="49">
        <f t="shared" ca="1" si="886"/>
        <v>6</v>
      </c>
      <c r="AC7099" s="49" t="str">
        <f t="shared" ca="1" si="887"/>
        <v>Y</v>
      </c>
    </row>
    <row r="7100" spans="1:29" x14ac:dyDescent="0.25">
      <c r="A7100">
        <v>5397</v>
      </c>
      <c r="B7100" s="9">
        <v>43214</v>
      </c>
      <c r="C7100" s="50" t="str">
        <f t="shared" si="880"/>
        <v>N</v>
      </c>
      <c r="D7100" s="52">
        <f>_xlfn.XLOOKUP(B7100,Cal_Date!B:B,Cal_Date!A:A,0)</f>
        <v>4</v>
      </c>
      <c r="E7100">
        <v>2018</v>
      </c>
      <c r="F7100" t="s">
        <v>122</v>
      </c>
      <c r="G7100" t="s">
        <v>129</v>
      </c>
      <c r="H7100" t="s">
        <v>11</v>
      </c>
      <c r="I7100" t="s">
        <v>13</v>
      </c>
      <c r="J7100" t="s">
        <v>15</v>
      </c>
      <c r="K7100" t="s">
        <v>42</v>
      </c>
      <c r="L7100">
        <v>1</v>
      </c>
      <c r="M7100">
        <v>1006</v>
      </c>
      <c r="O7100" t="s">
        <v>28</v>
      </c>
      <c r="R7100" t="s">
        <v>44</v>
      </c>
      <c r="S7100" s="49" t="str">
        <f t="shared" si="881"/>
        <v>Card</v>
      </c>
      <c r="T7100" s="3">
        <v>0.03</v>
      </c>
      <c r="U7100" s="2">
        <v>2.7225000000000001</v>
      </c>
      <c r="V7100" s="2">
        <v>1.42</v>
      </c>
      <c r="W7100" s="54">
        <f>_xlfn.XLOOKUP(M7100,Market!A:A,Market!F:F,0)</f>
        <v>8.8999999999999996E-2</v>
      </c>
      <c r="X7100" s="55">
        <f t="shared" si="882"/>
        <v>8.1674999999999998E-2</v>
      </c>
      <c r="Y7100" s="55">
        <f t="shared" si="883"/>
        <v>1.3025000000000002</v>
      </c>
      <c r="Z7100" s="54">
        <f t="shared" si="884"/>
        <v>0.47842056932966032</v>
      </c>
      <c r="AA7100" s="49" t="str">
        <f t="shared" ca="1" si="885"/>
        <v>Y</v>
      </c>
      <c r="AB7100" s="49">
        <f t="shared" ca="1" si="886"/>
        <v>6</v>
      </c>
      <c r="AC7100" s="49" t="str">
        <f t="shared" ca="1" si="887"/>
        <v>Y</v>
      </c>
    </row>
    <row r="7101" spans="1:29" x14ac:dyDescent="0.25">
      <c r="A7101">
        <v>5398</v>
      </c>
      <c r="B7101" s="9">
        <v>43214</v>
      </c>
      <c r="C7101" s="50" t="str">
        <f t="shared" si="880"/>
        <v>N</v>
      </c>
      <c r="D7101" s="52">
        <f>_xlfn.XLOOKUP(B7101,Cal_Date!B:B,Cal_Date!A:A,0)</f>
        <v>4</v>
      </c>
      <c r="E7101">
        <v>2018</v>
      </c>
      <c r="F7101" t="s">
        <v>122</v>
      </c>
      <c r="G7101" t="s">
        <v>129</v>
      </c>
      <c r="H7101" t="s">
        <v>11</v>
      </c>
      <c r="I7101" t="s">
        <v>11</v>
      </c>
      <c r="J7101" t="s">
        <v>15</v>
      </c>
      <c r="K7101" t="s">
        <v>42</v>
      </c>
      <c r="L7101">
        <v>1</v>
      </c>
      <c r="M7101">
        <v>1006</v>
      </c>
      <c r="O7101" t="s">
        <v>28</v>
      </c>
      <c r="R7101" t="s">
        <v>44</v>
      </c>
      <c r="S7101" s="49" t="str">
        <f t="shared" si="881"/>
        <v>Card</v>
      </c>
      <c r="T7101" s="3">
        <v>0.03</v>
      </c>
      <c r="U7101" s="2">
        <v>2.7225000000000001</v>
      </c>
      <c r="V7101" s="2">
        <v>0.87</v>
      </c>
      <c r="W7101" s="54">
        <f>_xlfn.XLOOKUP(M7101,Market!A:A,Market!F:F,0)</f>
        <v>8.8999999999999996E-2</v>
      </c>
      <c r="X7101" s="55">
        <f t="shared" si="882"/>
        <v>8.1674999999999998E-2</v>
      </c>
      <c r="Y7101" s="55">
        <f t="shared" si="883"/>
        <v>1.8525</v>
      </c>
      <c r="Z7101" s="54">
        <f t="shared" si="884"/>
        <v>0.68044077134986225</v>
      </c>
      <c r="AA7101" s="49" t="str">
        <f t="shared" ca="1" si="885"/>
        <v>Y</v>
      </c>
      <c r="AB7101" s="49">
        <f t="shared" ca="1" si="886"/>
        <v>6</v>
      </c>
      <c r="AC7101" s="49" t="str">
        <f t="shared" ca="1" si="887"/>
        <v>Y</v>
      </c>
    </row>
    <row r="7102" spans="1:29" x14ac:dyDescent="0.25">
      <c r="A7102">
        <v>5399</v>
      </c>
      <c r="B7102" s="9">
        <v>43214</v>
      </c>
      <c r="C7102" s="50" t="str">
        <f t="shared" si="880"/>
        <v>N</v>
      </c>
      <c r="D7102" s="52">
        <f>_xlfn.XLOOKUP(B7102,Cal_Date!B:B,Cal_Date!A:A,0)</f>
        <v>4</v>
      </c>
      <c r="E7102">
        <v>2018</v>
      </c>
      <c r="F7102" t="s">
        <v>122</v>
      </c>
      <c r="G7102" t="s">
        <v>129</v>
      </c>
      <c r="H7102" t="s">
        <v>11</v>
      </c>
      <c r="I7102" t="s">
        <v>11</v>
      </c>
      <c r="J7102" t="s">
        <v>15</v>
      </c>
      <c r="K7102" t="s">
        <v>42</v>
      </c>
      <c r="L7102">
        <v>1</v>
      </c>
      <c r="M7102">
        <v>1006</v>
      </c>
      <c r="O7102" t="s">
        <v>28</v>
      </c>
      <c r="R7102" t="s">
        <v>44</v>
      </c>
      <c r="S7102" s="49" t="str">
        <f t="shared" si="881"/>
        <v>Card</v>
      </c>
      <c r="T7102" s="3">
        <v>0.03</v>
      </c>
      <c r="U7102" s="2">
        <v>2.7225000000000001</v>
      </c>
      <c r="V7102" s="2">
        <v>0.87</v>
      </c>
      <c r="W7102" s="54">
        <f>_xlfn.XLOOKUP(M7102,Market!A:A,Market!F:F,0)</f>
        <v>8.8999999999999996E-2</v>
      </c>
      <c r="X7102" s="55">
        <f t="shared" si="882"/>
        <v>8.1674999999999998E-2</v>
      </c>
      <c r="Y7102" s="55">
        <f t="shared" si="883"/>
        <v>1.8525</v>
      </c>
      <c r="Z7102" s="54">
        <f t="shared" si="884"/>
        <v>0.68044077134986225</v>
      </c>
      <c r="AA7102" s="49" t="str">
        <f t="shared" ca="1" si="885"/>
        <v>Y</v>
      </c>
      <c r="AB7102" s="49">
        <f t="shared" ca="1" si="886"/>
        <v>6</v>
      </c>
      <c r="AC7102" s="49" t="str">
        <f t="shared" ca="1" si="887"/>
        <v>Y</v>
      </c>
    </row>
    <row r="7103" spans="1:29" x14ac:dyDescent="0.25">
      <c r="A7103">
        <v>5400</v>
      </c>
      <c r="B7103" s="9">
        <v>43214</v>
      </c>
      <c r="C7103" s="50" t="str">
        <f t="shared" si="880"/>
        <v>N</v>
      </c>
      <c r="D7103" s="52">
        <f>_xlfn.XLOOKUP(B7103,Cal_Date!B:B,Cal_Date!A:A,0)</f>
        <v>4</v>
      </c>
      <c r="E7103">
        <v>2018</v>
      </c>
      <c r="F7103" t="s">
        <v>122</v>
      </c>
      <c r="G7103" t="s">
        <v>129</v>
      </c>
      <c r="H7103" t="s">
        <v>11</v>
      </c>
      <c r="I7103" t="s">
        <v>11</v>
      </c>
      <c r="J7103" t="s">
        <v>15</v>
      </c>
      <c r="K7103" t="s">
        <v>42</v>
      </c>
      <c r="L7103">
        <v>1</v>
      </c>
      <c r="M7103">
        <v>1004</v>
      </c>
      <c r="O7103" t="s">
        <v>28</v>
      </c>
      <c r="R7103" t="s">
        <v>44</v>
      </c>
      <c r="S7103" s="49" t="str">
        <f t="shared" si="881"/>
        <v>Card</v>
      </c>
      <c r="T7103" s="3">
        <v>0.03</v>
      </c>
      <c r="U7103" s="2">
        <v>2.6500000000000004</v>
      </c>
      <c r="V7103" s="2">
        <v>0.87</v>
      </c>
      <c r="W7103" s="54">
        <f>_xlfn.XLOOKUP(M7103,Market!A:A,Market!F:F,0)</f>
        <v>0.06</v>
      </c>
      <c r="X7103" s="55">
        <f t="shared" si="882"/>
        <v>7.9500000000000001E-2</v>
      </c>
      <c r="Y7103" s="55">
        <f t="shared" si="883"/>
        <v>1.7800000000000002</v>
      </c>
      <c r="Z7103" s="54">
        <f t="shared" si="884"/>
        <v>0.67169811320754713</v>
      </c>
      <c r="AA7103" s="49" t="str">
        <f t="shared" ca="1" si="885"/>
        <v>Y</v>
      </c>
      <c r="AB7103" s="49">
        <f t="shared" ca="1" si="886"/>
        <v>6</v>
      </c>
      <c r="AC7103" s="49" t="str">
        <f t="shared" ca="1" si="887"/>
        <v>Y</v>
      </c>
    </row>
    <row r="7104" spans="1:29" x14ac:dyDescent="0.25">
      <c r="A7104">
        <v>5401</v>
      </c>
      <c r="B7104" s="9">
        <v>43214</v>
      </c>
      <c r="C7104" s="50" t="str">
        <f t="shared" si="880"/>
        <v>N</v>
      </c>
      <c r="D7104" s="52">
        <f>_xlfn.XLOOKUP(B7104,Cal_Date!B:B,Cal_Date!A:A,0)</f>
        <v>4</v>
      </c>
      <c r="E7104">
        <v>2018</v>
      </c>
      <c r="F7104" t="s">
        <v>122</v>
      </c>
      <c r="G7104" t="s">
        <v>129</v>
      </c>
      <c r="H7104" t="s">
        <v>14</v>
      </c>
      <c r="I7104" t="s">
        <v>18</v>
      </c>
      <c r="J7104" t="s">
        <v>15</v>
      </c>
      <c r="K7104" t="s">
        <v>43</v>
      </c>
      <c r="L7104">
        <v>1</v>
      </c>
      <c r="M7104">
        <v>1004</v>
      </c>
      <c r="O7104" t="s">
        <v>28</v>
      </c>
      <c r="R7104" t="s">
        <v>44</v>
      </c>
      <c r="S7104" s="49" t="str">
        <f t="shared" si="881"/>
        <v>Card</v>
      </c>
      <c r="T7104" s="3">
        <v>0.03</v>
      </c>
      <c r="U7104" s="2">
        <v>5.3000000000000007</v>
      </c>
      <c r="V7104" s="2">
        <v>2.1</v>
      </c>
      <c r="W7104" s="54">
        <f>_xlfn.XLOOKUP(M7104,Market!A:A,Market!F:F,0)</f>
        <v>0.06</v>
      </c>
      <c r="X7104" s="55">
        <f t="shared" si="882"/>
        <v>0.159</v>
      </c>
      <c r="Y7104" s="55">
        <f t="shared" si="883"/>
        <v>3.2000000000000006</v>
      </c>
      <c r="Z7104" s="54">
        <f t="shared" si="884"/>
        <v>0.60377358490566047</v>
      </c>
      <c r="AA7104" s="49" t="str">
        <f t="shared" ca="1" si="885"/>
        <v>Y</v>
      </c>
      <c r="AB7104" s="49">
        <f t="shared" ca="1" si="886"/>
        <v>6</v>
      </c>
      <c r="AC7104" s="49" t="str">
        <f t="shared" ca="1" si="887"/>
        <v>Y</v>
      </c>
    </row>
    <row r="7105" spans="1:29" x14ac:dyDescent="0.25">
      <c r="A7105">
        <v>5402</v>
      </c>
      <c r="B7105" s="9">
        <v>43214</v>
      </c>
      <c r="C7105" s="50" t="str">
        <f t="shared" si="880"/>
        <v>N</v>
      </c>
      <c r="D7105" s="52">
        <f>_xlfn.XLOOKUP(B7105,Cal_Date!B:B,Cal_Date!A:A,0)</f>
        <v>4</v>
      </c>
      <c r="E7105">
        <v>2018</v>
      </c>
      <c r="F7105" t="s">
        <v>122</v>
      </c>
      <c r="G7105" t="s">
        <v>129</v>
      </c>
      <c r="H7105" t="s">
        <v>48</v>
      </c>
      <c r="I7105" t="s">
        <v>18</v>
      </c>
      <c r="J7105" t="s">
        <v>10</v>
      </c>
      <c r="K7105" t="s">
        <v>43</v>
      </c>
      <c r="L7105">
        <v>2</v>
      </c>
      <c r="M7105">
        <v>1000</v>
      </c>
      <c r="O7105" t="s">
        <v>25</v>
      </c>
      <c r="R7105" t="s">
        <v>44</v>
      </c>
      <c r="S7105" s="49" t="str">
        <f t="shared" si="881"/>
        <v>Card</v>
      </c>
      <c r="T7105" s="3">
        <v>0.03</v>
      </c>
      <c r="U7105" s="2">
        <v>15.120000000000001</v>
      </c>
      <c r="V7105" s="2">
        <v>2.92</v>
      </c>
      <c r="W7105" s="54">
        <f>_xlfn.XLOOKUP(M7105,Market!A:A,Market!F:F,0)</f>
        <v>0.08</v>
      </c>
      <c r="X7105" s="55">
        <f t="shared" si="882"/>
        <v>0.4536</v>
      </c>
      <c r="Y7105" s="55">
        <f t="shared" si="883"/>
        <v>12.200000000000001</v>
      </c>
      <c r="Z7105" s="54">
        <f t="shared" si="884"/>
        <v>0.80687830687830686</v>
      </c>
      <c r="AA7105" s="49" t="str">
        <f t="shared" ca="1" si="885"/>
        <v>Y</v>
      </c>
      <c r="AB7105" s="49">
        <f t="shared" ca="1" si="886"/>
        <v>6</v>
      </c>
      <c r="AC7105" s="49" t="str">
        <f t="shared" ca="1" si="887"/>
        <v>Y</v>
      </c>
    </row>
    <row r="7106" spans="1:29" x14ac:dyDescent="0.25">
      <c r="A7106">
        <v>5403</v>
      </c>
      <c r="B7106" s="9">
        <v>43214</v>
      </c>
      <c r="C7106" s="50" t="str">
        <f t="shared" si="880"/>
        <v>N</v>
      </c>
      <c r="D7106" s="52">
        <f>_xlfn.XLOOKUP(B7106,Cal_Date!B:B,Cal_Date!A:A,0)</f>
        <v>4</v>
      </c>
      <c r="E7106">
        <v>2018</v>
      </c>
      <c r="F7106" t="s">
        <v>122</v>
      </c>
      <c r="G7106" t="s">
        <v>129</v>
      </c>
      <c r="H7106" t="s">
        <v>48</v>
      </c>
      <c r="I7106" t="s">
        <v>18</v>
      </c>
      <c r="J7106" t="s">
        <v>10</v>
      </c>
      <c r="K7106" t="s">
        <v>43</v>
      </c>
      <c r="L7106">
        <v>2</v>
      </c>
      <c r="M7106">
        <v>1000</v>
      </c>
      <c r="O7106" t="s">
        <v>25</v>
      </c>
      <c r="R7106" t="s">
        <v>44</v>
      </c>
      <c r="S7106" s="49" t="str">
        <f t="shared" si="881"/>
        <v>Card</v>
      </c>
      <c r="T7106" s="3">
        <v>0.03</v>
      </c>
      <c r="U7106" s="2">
        <v>15.120000000000001</v>
      </c>
      <c r="V7106" s="2">
        <v>2.92</v>
      </c>
      <c r="W7106" s="54">
        <f>_xlfn.XLOOKUP(M7106,Market!A:A,Market!F:F,0)</f>
        <v>0.08</v>
      </c>
      <c r="X7106" s="55">
        <f t="shared" si="882"/>
        <v>0.4536</v>
      </c>
      <c r="Y7106" s="55">
        <f t="shared" si="883"/>
        <v>12.200000000000001</v>
      </c>
      <c r="Z7106" s="54">
        <f t="shared" si="884"/>
        <v>0.80687830687830686</v>
      </c>
      <c r="AA7106" s="49" t="str">
        <f t="shared" ca="1" si="885"/>
        <v>Y</v>
      </c>
      <c r="AB7106" s="49">
        <f t="shared" ca="1" si="886"/>
        <v>6</v>
      </c>
      <c r="AC7106" s="49" t="str">
        <f t="shared" ca="1" si="887"/>
        <v>Y</v>
      </c>
    </row>
    <row r="7107" spans="1:29" x14ac:dyDescent="0.25">
      <c r="A7107">
        <v>5404</v>
      </c>
      <c r="B7107" s="9">
        <v>43214</v>
      </c>
      <c r="C7107" s="50" t="str">
        <f t="shared" ref="C7107:C7170" si="888">IF(OR(B7107="04/01/2018"+0,B7107="04/02/2018"+0),"Y","N")</f>
        <v>N</v>
      </c>
      <c r="D7107" s="52">
        <f>_xlfn.XLOOKUP(B7107,Cal_Date!B:B,Cal_Date!A:A,0)</f>
        <v>4</v>
      </c>
      <c r="E7107">
        <v>2018</v>
      </c>
      <c r="F7107" t="s">
        <v>122</v>
      </c>
      <c r="G7107" t="s">
        <v>129</v>
      </c>
      <c r="H7107" t="s">
        <v>48</v>
      </c>
      <c r="I7107" t="s">
        <v>18</v>
      </c>
      <c r="J7107" t="s">
        <v>10</v>
      </c>
      <c r="K7107" t="s">
        <v>43</v>
      </c>
      <c r="L7107">
        <v>1</v>
      </c>
      <c r="M7107">
        <v>1000</v>
      </c>
      <c r="O7107" t="s">
        <v>25</v>
      </c>
      <c r="R7107" t="s">
        <v>44</v>
      </c>
      <c r="S7107" s="49" t="str">
        <f t="shared" ref="S7107:S7170" si="889">IF(R7107="Cash","Cash","Card")</f>
        <v>Card</v>
      </c>
      <c r="T7107" s="3">
        <v>0.03</v>
      </c>
      <c r="U7107" s="2">
        <v>7.5600000000000005</v>
      </c>
      <c r="V7107" s="2">
        <v>1.46</v>
      </c>
      <c r="W7107" s="54">
        <f>_xlfn.XLOOKUP(M7107,Market!A:A,Market!F:F,0)</f>
        <v>0.08</v>
      </c>
      <c r="X7107" s="55">
        <f t="shared" ref="X7107:X7170" si="890">T7107*U7107</f>
        <v>0.2268</v>
      </c>
      <c r="Y7107" s="55">
        <f t="shared" ref="Y7107:Y7170" si="891">U7107-V7107</f>
        <v>6.1000000000000005</v>
      </c>
      <c r="Z7107" s="54">
        <f t="shared" ref="Z7107:Z7170" si="892">Y7107/U7107</f>
        <v>0.80687830687830686</v>
      </c>
      <c r="AA7107" s="49" t="str">
        <f t="shared" ref="AA7107:AA7170" ca="1" si="893">IF(DATEDIF(B7107,TODAY(),"y")&gt;5,"Y","N")</f>
        <v>Y</v>
      </c>
      <c r="AB7107" s="49">
        <f t="shared" ref="AB7107:AB7170" ca="1" si="894">DATEDIF(B7107,TODAY(),"y")</f>
        <v>6</v>
      </c>
      <c r="AC7107" s="49" t="str">
        <f t="shared" ref="AC7107:AC7170" ca="1" si="895">IF(AB7107&gt;5,"Y","N")</f>
        <v>Y</v>
      </c>
    </row>
    <row r="7108" spans="1:29" x14ac:dyDescent="0.25">
      <c r="A7108">
        <v>5405</v>
      </c>
      <c r="B7108" s="9">
        <v>43214</v>
      </c>
      <c r="C7108" s="50" t="str">
        <f t="shared" si="888"/>
        <v>N</v>
      </c>
      <c r="D7108" s="52">
        <f>_xlfn.XLOOKUP(B7108,Cal_Date!B:B,Cal_Date!A:A,0)</f>
        <v>4</v>
      </c>
      <c r="E7108">
        <v>2018</v>
      </c>
      <c r="F7108" t="s">
        <v>122</v>
      </c>
      <c r="G7108" t="s">
        <v>129</v>
      </c>
      <c r="H7108" t="s">
        <v>11</v>
      </c>
      <c r="I7108" t="s">
        <v>13</v>
      </c>
      <c r="J7108" t="s">
        <v>15</v>
      </c>
      <c r="K7108" t="s">
        <v>42</v>
      </c>
      <c r="L7108">
        <v>1</v>
      </c>
      <c r="M7108">
        <v>1008</v>
      </c>
      <c r="O7108" t="s">
        <v>28</v>
      </c>
      <c r="R7108" t="s">
        <v>44</v>
      </c>
      <c r="S7108" s="49" t="str">
        <f t="shared" si="889"/>
        <v>Card</v>
      </c>
      <c r="T7108" s="3">
        <v>0.03</v>
      </c>
      <c r="U7108" s="2">
        <v>2.7225000000000001</v>
      </c>
      <c r="V7108" s="2">
        <v>1.42</v>
      </c>
      <c r="W7108" s="54">
        <f>_xlfn.XLOOKUP(M7108,Market!A:A,Market!F:F,0)</f>
        <v>8.8999999999999996E-2</v>
      </c>
      <c r="X7108" s="55">
        <f t="shared" si="890"/>
        <v>8.1674999999999998E-2</v>
      </c>
      <c r="Y7108" s="55">
        <f t="shared" si="891"/>
        <v>1.3025000000000002</v>
      </c>
      <c r="Z7108" s="54">
        <f t="shared" si="892"/>
        <v>0.47842056932966032</v>
      </c>
      <c r="AA7108" s="49" t="str">
        <f t="shared" ca="1" si="893"/>
        <v>Y</v>
      </c>
      <c r="AB7108" s="49">
        <f t="shared" ca="1" si="894"/>
        <v>6</v>
      </c>
      <c r="AC7108" s="49" t="str">
        <f t="shared" ca="1" si="895"/>
        <v>Y</v>
      </c>
    </row>
    <row r="7109" spans="1:29" x14ac:dyDescent="0.25">
      <c r="A7109">
        <v>5406</v>
      </c>
      <c r="B7109" s="9">
        <v>43214</v>
      </c>
      <c r="C7109" s="50" t="str">
        <f t="shared" si="888"/>
        <v>N</v>
      </c>
      <c r="D7109" s="52">
        <f>_xlfn.XLOOKUP(B7109,Cal_Date!B:B,Cal_Date!A:A,0)</f>
        <v>4</v>
      </c>
      <c r="E7109">
        <v>2018</v>
      </c>
      <c r="F7109" t="s">
        <v>122</v>
      </c>
      <c r="G7109" t="s">
        <v>129</v>
      </c>
      <c r="H7109" t="s">
        <v>11</v>
      </c>
      <c r="I7109" t="s">
        <v>11</v>
      </c>
      <c r="J7109" t="s">
        <v>15</v>
      </c>
      <c r="K7109" t="s">
        <v>42</v>
      </c>
      <c r="L7109">
        <v>1</v>
      </c>
      <c r="M7109">
        <v>1008</v>
      </c>
      <c r="O7109" t="s">
        <v>28</v>
      </c>
      <c r="R7109" t="s">
        <v>44</v>
      </c>
      <c r="S7109" s="49" t="str">
        <f t="shared" si="889"/>
        <v>Card</v>
      </c>
      <c r="T7109" s="3">
        <v>0.03</v>
      </c>
      <c r="U7109" s="2">
        <v>2.7225000000000001</v>
      </c>
      <c r="V7109" s="2">
        <v>0.87</v>
      </c>
      <c r="W7109" s="54">
        <f>_xlfn.XLOOKUP(M7109,Market!A:A,Market!F:F,0)</f>
        <v>8.8999999999999996E-2</v>
      </c>
      <c r="X7109" s="55">
        <f t="shared" si="890"/>
        <v>8.1674999999999998E-2</v>
      </c>
      <c r="Y7109" s="55">
        <f t="shared" si="891"/>
        <v>1.8525</v>
      </c>
      <c r="Z7109" s="54">
        <f t="shared" si="892"/>
        <v>0.68044077134986225</v>
      </c>
      <c r="AA7109" s="49" t="str">
        <f t="shared" ca="1" si="893"/>
        <v>Y</v>
      </c>
      <c r="AB7109" s="49">
        <f t="shared" ca="1" si="894"/>
        <v>6</v>
      </c>
      <c r="AC7109" s="49" t="str">
        <f t="shared" ca="1" si="895"/>
        <v>Y</v>
      </c>
    </row>
    <row r="7110" spans="1:29" x14ac:dyDescent="0.25">
      <c r="A7110">
        <v>5407</v>
      </c>
      <c r="B7110" s="9">
        <v>43214</v>
      </c>
      <c r="C7110" s="50" t="str">
        <f t="shared" si="888"/>
        <v>N</v>
      </c>
      <c r="D7110" s="52">
        <f>_xlfn.XLOOKUP(B7110,Cal_Date!B:B,Cal_Date!A:A,0)</f>
        <v>4</v>
      </c>
      <c r="E7110">
        <v>2018</v>
      </c>
      <c r="F7110" t="s">
        <v>122</v>
      </c>
      <c r="G7110" t="s">
        <v>129</v>
      </c>
      <c r="H7110" t="s">
        <v>14</v>
      </c>
      <c r="I7110" t="s">
        <v>18</v>
      </c>
      <c r="J7110" t="s">
        <v>15</v>
      </c>
      <c r="K7110" t="s">
        <v>43</v>
      </c>
      <c r="L7110">
        <v>2</v>
      </c>
      <c r="M7110">
        <v>1009</v>
      </c>
      <c r="O7110" t="s">
        <v>28</v>
      </c>
      <c r="R7110" t="s">
        <v>44</v>
      </c>
      <c r="S7110" s="49" t="str">
        <f t="shared" si="889"/>
        <v>Card</v>
      </c>
      <c r="T7110" s="3">
        <v>0.03</v>
      </c>
      <c r="U7110" s="2">
        <v>10.89</v>
      </c>
      <c r="V7110" s="2">
        <v>4.4400000000000004</v>
      </c>
      <c r="W7110" s="54">
        <f>_xlfn.XLOOKUP(M7110,Market!A:A,Market!F:F,0)</f>
        <v>8.8999999999999996E-2</v>
      </c>
      <c r="X7110" s="55">
        <f t="shared" si="890"/>
        <v>0.32669999999999999</v>
      </c>
      <c r="Y7110" s="55">
        <f t="shared" si="891"/>
        <v>6.45</v>
      </c>
      <c r="Z7110" s="54">
        <f t="shared" si="892"/>
        <v>0.59228650137741046</v>
      </c>
      <c r="AA7110" s="49" t="str">
        <f t="shared" ca="1" si="893"/>
        <v>Y</v>
      </c>
      <c r="AB7110" s="49">
        <f t="shared" ca="1" si="894"/>
        <v>6</v>
      </c>
      <c r="AC7110" s="49" t="str">
        <f t="shared" ca="1" si="895"/>
        <v>Y</v>
      </c>
    </row>
    <row r="7111" spans="1:29" x14ac:dyDescent="0.25">
      <c r="A7111">
        <v>5408</v>
      </c>
      <c r="B7111" s="9">
        <v>43214</v>
      </c>
      <c r="C7111" s="50" t="str">
        <f t="shared" si="888"/>
        <v>N</v>
      </c>
      <c r="D7111" s="52">
        <f>_xlfn.XLOOKUP(B7111,Cal_Date!B:B,Cal_Date!A:A,0)</f>
        <v>4</v>
      </c>
      <c r="E7111">
        <v>2018</v>
      </c>
      <c r="F7111" t="s">
        <v>122</v>
      </c>
      <c r="G7111" t="s">
        <v>129</v>
      </c>
      <c r="H7111" t="s">
        <v>48</v>
      </c>
      <c r="I7111" t="s">
        <v>18</v>
      </c>
      <c r="J7111" t="s">
        <v>10</v>
      </c>
      <c r="K7111" t="s">
        <v>43</v>
      </c>
      <c r="L7111">
        <v>1</v>
      </c>
      <c r="M7111">
        <v>1010</v>
      </c>
      <c r="O7111" t="s">
        <v>25</v>
      </c>
      <c r="R7111" t="s">
        <v>44</v>
      </c>
      <c r="S7111" s="49" t="str">
        <f t="shared" si="889"/>
        <v>Card</v>
      </c>
      <c r="T7111" s="3">
        <v>0.03</v>
      </c>
      <c r="U7111" s="2">
        <v>7.5600000000000005</v>
      </c>
      <c r="V7111" s="2">
        <v>1.46</v>
      </c>
      <c r="W7111" s="54">
        <f>_xlfn.XLOOKUP(M7111,Market!A:A,Market!F:F,0)</f>
        <v>0.08</v>
      </c>
      <c r="X7111" s="55">
        <f t="shared" si="890"/>
        <v>0.2268</v>
      </c>
      <c r="Y7111" s="55">
        <f t="shared" si="891"/>
        <v>6.1000000000000005</v>
      </c>
      <c r="Z7111" s="54">
        <f t="shared" si="892"/>
        <v>0.80687830687830686</v>
      </c>
      <c r="AA7111" s="49" t="str">
        <f t="shared" ca="1" si="893"/>
        <v>Y</v>
      </c>
      <c r="AB7111" s="49">
        <f t="shared" ca="1" si="894"/>
        <v>6</v>
      </c>
      <c r="AC7111" s="49" t="str">
        <f t="shared" ca="1" si="895"/>
        <v>Y</v>
      </c>
    </row>
    <row r="7112" spans="1:29" x14ac:dyDescent="0.25">
      <c r="A7112">
        <v>5409</v>
      </c>
      <c r="B7112" s="9">
        <v>43214</v>
      </c>
      <c r="C7112" s="50" t="str">
        <f t="shared" si="888"/>
        <v>N</v>
      </c>
      <c r="D7112" s="52">
        <f>_xlfn.XLOOKUP(B7112,Cal_Date!B:B,Cal_Date!A:A,0)</f>
        <v>4</v>
      </c>
      <c r="E7112">
        <v>2018</v>
      </c>
      <c r="F7112" t="s">
        <v>122</v>
      </c>
      <c r="G7112" t="s">
        <v>129</v>
      </c>
      <c r="H7112" t="s">
        <v>48</v>
      </c>
      <c r="I7112" t="s">
        <v>18</v>
      </c>
      <c r="J7112" t="s">
        <v>10</v>
      </c>
      <c r="K7112" t="s">
        <v>43</v>
      </c>
      <c r="L7112">
        <v>2</v>
      </c>
      <c r="M7112">
        <v>1008</v>
      </c>
      <c r="O7112" t="s">
        <v>28</v>
      </c>
      <c r="R7112" t="s">
        <v>44</v>
      </c>
      <c r="S7112" s="49" t="str">
        <f t="shared" si="889"/>
        <v>Card</v>
      </c>
      <c r="T7112" s="3">
        <v>0.03</v>
      </c>
      <c r="U7112" s="2">
        <v>15.245999999999999</v>
      </c>
      <c r="V7112" s="2">
        <v>2.92</v>
      </c>
      <c r="W7112" s="54">
        <f>_xlfn.XLOOKUP(M7112,Market!A:A,Market!F:F,0)</f>
        <v>8.8999999999999996E-2</v>
      </c>
      <c r="X7112" s="55">
        <f t="shared" si="890"/>
        <v>0.45737999999999995</v>
      </c>
      <c r="Y7112" s="55">
        <f t="shared" si="891"/>
        <v>12.325999999999999</v>
      </c>
      <c r="Z7112" s="54">
        <f t="shared" si="892"/>
        <v>0.80847435392889933</v>
      </c>
      <c r="AA7112" s="49" t="str">
        <f t="shared" ca="1" si="893"/>
        <v>Y</v>
      </c>
      <c r="AB7112" s="49">
        <f t="shared" ca="1" si="894"/>
        <v>6</v>
      </c>
      <c r="AC7112" s="49" t="str">
        <f t="shared" ca="1" si="895"/>
        <v>Y</v>
      </c>
    </row>
    <row r="7113" spans="1:29" x14ac:dyDescent="0.25">
      <c r="A7113">
        <v>5410</v>
      </c>
      <c r="B7113" s="9">
        <v>43214</v>
      </c>
      <c r="C7113" s="50" t="str">
        <f t="shared" si="888"/>
        <v>N</v>
      </c>
      <c r="D7113" s="52">
        <f>_xlfn.XLOOKUP(B7113,Cal_Date!B:B,Cal_Date!A:A,0)</f>
        <v>4</v>
      </c>
      <c r="E7113">
        <v>2018</v>
      </c>
      <c r="F7113" t="s">
        <v>122</v>
      </c>
      <c r="G7113" t="s">
        <v>129</v>
      </c>
      <c r="H7113" t="s">
        <v>11</v>
      </c>
      <c r="I7113" t="s">
        <v>13</v>
      </c>
      <c r="J7113" t="s">
        <v>15</v>
      </c>
      <c r="K7113" t="s">
        <v>42</v>
      </c>
      <c r="L7113">
        <v>1</v>
      </c>
      <c r="M7113">
        <v>1008</v>
      </c>
      <c r="O7113" t="s">
        <v>28</v>
      </c>
      <c r="R7113" t="s">
        <v>44</v>
      </c>
      <c r="S7113" s="49" t="str">
        <f t="shared" si="889"/>
        <v>Card</v>
      </c>
      <c r="T7113" s="3">
        <v>0.03</v>
      </c>
      <c r="U7113" s="2">
        <v>2.7225000000000001</v>
      </c>
      <c r="V7113" s="2">
        <v>1.42</v>
      </c>
      <c r="W7113" s="54">
        <f>_xlfn.XLOOKUP(M7113,Market!A:A,Market!F:F,0)</f>
        <v>8.8999999999999996E-2</v>
      </c>
      <c r="X7113" s="55">
        <f t="shared" si="890"/>
        <v>8.1674999999999998E-2</v>
      </c>
      <c r="Y7113" s="55">
        <f t="shared" si="891"/>
        <v>1.3025000000000002</v>
      </c>
      <c r="Z7113" s="54">
        <f t="shared" si="892"/>
        <v>0.47842056932966032</v>
      </c>
      <c r="AA7113" s="49" t="str">
        <f t="shared" ca="1" si="893"/>
        <v>Y</v>
      </c>
      <c r="AB7113" s="49">
        <f t="shared" ca="1" si="894"/>
        <v>6</v>
      </c>
      <c r="AC7113" s="49" t="str">
        <f t="shared" ca="1" si="895"/>
        <v>Y</v>
      </c>
    </row>
    <row r="7114" spans="1:29" x14ac:dyDescent="0.25">
      <c r="A7114">
        <v>5411</v>
      </c>
      <c r="B7114" s="9">
        <v>43214</v>
      </c>
      <c r="C7114" s="50" t="str">
        <f t="shared" si="888"/>
        <v>N</v>
      </c>
      <c r="D7114" s="52">
        <f>_xlfn.XLOOKUP(B7114,Cal_Date!B:B,Cal_Date!A:A,0)</f>
        <v>4</v>
      </c>
      <c r="E7114">
        <v>2018</v>
      </c>
      <c r="F7114" t="s">
        <v>122</v>
      </c>
      <c r="G7114" t="s">
        <v>129</v>
      </c>
      <c r="H7114" t="s">
        <v>11</v>
      </c>
      <c r="I7114" t="s">
        <v>11</v>
      </c>
      <c r="J7114" t="s">
        <v>15</v>
      </c>
      <c r="K7114" t="s">
        <v>42</v>
      </c>
      <c r="L7114">
        <v>2</v>
      </c>
      <c r="M7114">
        <v>1008</v>
      </c>
      <c r="O7114" t="s">
        <v>28</v>
      </c>
      <c r="R7114" t="s">
        <v>44</v>
      </c>
      <c r="S7114" s="49" t="str">
        <f t="shared" si="889"/>
        <v>Card</v>
      </c>
      <c r="T7114" s="3">
        <v>0.03</v>
      </c>
      <c r="U7114" s="2">
        <v>5.4450000000000003</v>
      </c>
      <c r="V7114" s="2">
        <v>1.74</v>
      </c>
      <c r="W7114" s="54">
        <f>_xlfn.XLOOKUP(M7114,Market!A:A,Market!F:F,0)</f>
        <v>8.8999999999999996E-2</v>
      </c>
      <c r="X7114" s="55">
        <f t="shared" si="890"/>
        <v>0.16335</v>
      </c>
      <c r="Y7114" s="55">
        <f t="shared" si="891"/>
        <v>3.7050000000000001</v>
      </c>
      <c r="Z7114" s="54">
        <f t="shared" si="892"/>
        <v>0.68044077134986225</v>
      </c>
      <c r="AA7114" s="49" t="str">
        <f t="shared" ca="1" si="893"/>
        <v>Y</v>
      </c>
      <c r="AB7114" s="49">
        <f t="shared" ca="1" si="894"/>
        <v>6</v>
      </c>
      <c r="AC7114" s="49" t="str">
        <f t="shared" ca="1" si="895"/>
        <v>Y</v>
      </c>
    </row>
    <row r="7115" spans="1:29" x14ac:dyDescent="0.25">
      <c r="A7115">
        <v>5412</v>
      </c>
      <c r="B7115" s="9">
        <v>43214</v>
      </c>
      <c r="C7115" s="50" t="str">
        <f t="shared" si="888"/>
        <v>N</v>
      </c>
      <c r="D7115" s="52">
        <f>_xlfn.XLOOKUP(B7115,Cal_Date!B:B,Cal_Date!A:A,0)</f>
        <v>4</v>
      </c>
      <c r="E7115">
        <v>2018</v>
      </c>
      <c r="F7115" t="s">
        <v>122</v>
      </c>
      <c r="G7115" t="s">
        <v>129</v>
      </c>
      <c r="H7115" t="s">
        <v>14</v>
      </c>
      <c r="I7115" t="s">
        <v>18</v>
      </c>
      <c r="J7115" t="s">
        <v>15</v>
      </c>
      <c r="K7115" t="s">
        <v>43</v>
      </c>
      <c r="L7115">
        <v>1</v>
      </c>
      <c r="M7115">
        <v>1004</v>
      </c>
      <c r="O7115" t="s">
        <v>28</v>
      </c>
      <c r="R7115" t="s">
        <v>44</v>
      </c>
      <c r="S7115" s="49" t="str">
        <f t="shared" si="889"/>
        <v>Card</v>
      </c>
      <c r="T7115" s="3">
        <v>0.03</v>
      </c>
      <c r="U7115" s="2">
        <v>5.3000000000000007</v>
      </c>
      <c r="V7115" s="2">
        <v>2.2200000000000002</v>
      </c>
      <c r="W7115" s="54">
        <f>_xlfn.XLOOKUP(M7115,Market!A:A,Market!F:F,0)</f>
        <v>0.06</v>
      </c>
      <c r="X7115" s="55">
        <f t="shared" si="890"/>
        <v>0.159</v>
      </c>
      <c r="Y7115" s="55">
        <f t="shared" si="891"/>
        <v>3.0800000000000005</v>
      </c>
      <c r="Z7115" s="54">
        <f t="shared" si="892"/>
        <v>0.5811320754716981</v>
      </c>
      <c r="AA7115" s="49" t="str">
        <f t="shared" ca="1" si="893"/>
        <v>Y</v>
      </c>
      <c r="AB7115" s="49">
        <f t="shared" ca="1" si="894"/>
        <v>6</v>
      </c>
      <c r="AC7115" s="49" t="str">
        <f t="shared" ca="1" si="895"/>
        <v>Y</v>
      </c>
    </row>
    <row r="7116" spans="1:29" x14ac:dyDescent="0.25">
      <c r="A7116">
        <v>5413</v>
      </c>
      <c r="B7116" s="9">
        <v>43214</v>
      </c>
      <c r="C7116" s="50" t="str">
        <f t="shared" si="888"/>
        <v>N</v>
      </c>
      <c r="D7116" s="52">
        <f>_xlfn.XLOOKUP(B7116,Cal_Date!B:B,Cal_Date!A:A,0)</f>
        <v>4</v>
      </c>
      <c r="E7116">
        <v>2018</v>
      </c>
      <c r="F7116" t="s">
        <v>122</v>
      </c>
      <c r="G7116" t="s">
        <v>129</v>
      </c>
      <c r="H7116" t="s">
        <v>14</v>
      </c>
      <c r="I7116" t="s">
        <v>18</v>
      </c>
      <c r="J7116" t="s">
        <v>15</v>
      </c>
      <c r="K7116" t="s">
        <v>43</v>
      </c>
      <c r="L7116">
        <v>1</v>
      </c>
      <c r="M7116">
        <v>1009</v>
      </c>
      <c r="O7116" t="s">
        <v>28</v>
      </c>
      <c r="R7116" t="s">
        <v>46</v>
      </c>
      <c r="S7116" s="49" t="str">
        <f t="shared" si="889"/>
        <v>Card</v>
      </c>
      <c r="T7116" s="3">
        <v>0.04</v>
      </c>
      <c r="U7116" s="2">
        <v>5.4450000000000003</v>
      </c>
      <c r="V7116" s="2">
        <v>2.1</v>
      </c>
      <c r="W7116" s="54">
        <f>_xlfn.XLOOKUP(M7116,Market!A:A,Market!F:F,0)</f>
        <v>8.8999999999999996E-2</v>
      </c>
      <c r="X7116" s="55">
        <f t="shared" si="890"/>
        <v>0.21780000000000002</v>
      </c>
      <c r="Y7116" s="55">
        <f t="shared" si="891"/>
        <v>3.3450000000000002</v>
      </c>
      <c r="Z7116" s="54">
        <f t="shared" si="892"/>
        <v>0.61432506887052341</v>
      </c>
      <c r="AA7116" s="49" t="str">
        <f t="shared" ca="1" si="893"/>
        <v>Y</v>
      </c>
      <c r="AB7116" s="49">
        <f t="shared" ca="1" si="894"/>
        <v>6</v>
      </c>
      <c r="AC7116" s="49" t="str">
        <f t="shared" ca="1" si="895"/>
        <v>Y</v>
      </c>
    </row>
    <row r="7117" spans="1:29" x14ac:dyDescent="0.25">
      <c r="A7117">
        <v>5414</v>
      </c>
      <c r="B7117" s="9">
        <v>43214</v>
      </c>
      <c r="C7117" s="50" t="str">
        <f t="shared" si="888"/>
        <v>N</v>
      </c>
      <c r="D7117" s="52">
        <f>_xlfn.XLOOKUP(B7117,Cal_Date!B:B,Cal_Date!A:A,0)</f>
        <v>4</v>
      </c>
      <c r="E7117">
        <v>2018</v>
      </c>
      <c r="F7117" t="s">
        <v>122</v>
      </c>
      <c r="G7117" t="s">
        <v>129</v>
      </c>
      <c r="H7117" t="s">
        <v>48</v>
      </c>
      <c r="I7117" t="s">
        <v>18</v>
      </c>
      <c r="J7117" t="s">
        <v>10</v>
      </c>
      <c r="K7117" t="s">
        <v>43</v>
      </c>
      <c r="L7117">
        <v>1</v>
      </c>
      <c r="M7117">
        <v>1010</v>
      </c>
      <c r="O7117" t="s">
        <v>25</v>
      </c>
      <c r="R7117" t="s">
        <v>44</v>
      </c>
      <c r="S7117" s="49" t="str">
        <f t="shared" si="889"/>
        <v>Card</v>
      </c>
      <c r="T7117" s="3">
        <v>0.03</v>
      </c>
      <c r="U7117" s="2">
        <v>7.5600000000000005</v>
      </c>
      <c r="V7117" s="2">
        <v>1.46</v>
      </c>
      <c r="W7117" s="54">
        <f>_xlfn.XLOOKUP(M7117,Market!A:A,Market!F:F,0)</f>
        <v>0.08</v>
      </c>
      <c r="X7117" s="55">
        <f t="shared" si="890"/>
        <v>0.2268</v>
      </c>
      <c r="Y7117" s="55">
        <f t="shared" si="891"/>
        <v>6.1000000000000005</v>
      </c>
      <c r="Z7117" s="54">
        <f t="shared" si="892"/>
        <v>0.80687830687830686</v>
      </c>
      <c r="AA7117" s="49" t="str">
        <f t="shared" ca="1" si="893"/>
        <v>Y</v>
      </c>
      <c r="AB7117" s="49">
        <f t="shared" ca="1" si="894"/>
        <v>6</v>
      </c>
      <c r="AC7117" s="49" t="str">
        <f t="shared" ca="1" si="895"/>
        <v>Y</v>
      </c>
    </row>
    <row r="7118" spans="1:29" x14ac:dyDescent="0.25">
      <c r="A7118">
        <v>5415</v>
      </c>
      <c r="B7118" s="9">
        <v>43214</v>
      </c>
      <c r="C7118" s="50" t="str">
        <f t="shared" si="888"/>
        <v>N</v>
      </c>
      <c r="D7118" s="52">
        <f>_xlfn.XLOOKUP(B7118,Cal_Date!B:B,Cal_Date!A:A,0)</f>
        <v>4</v>
      </c>
      <c r="E7118">
        <v>2018</v>
      </c>
      <c r="F7118" t="s">
        <v>122</v>
      </c>
      <c r="G7118" t="s">
        <v>129</v>
      </c>
      <c r="H7118" t="s">
        <v>11</v>
      </c>
      <c r="I7118" t="s">
        <v>11</v>
      </c>
      <c r="J7118" t="s">
        <v>15</v>
      </c>
      <c r="K7118" t="s">
        <v>42</v>
      </c>
      <c r="L7118">
        <v>1</v>
      </c>
      <c r="M7118">
        <v>1011</v>
      </c>
      <c r="O7118" t="s">
        <v>25</v>
      </c>
      <c r="R7118" t="s">
        <v>44</v>
      </c>
      <c r="S7118" s="49" t="str">
        <f t="shared" si="889"/>
        <v>Card</v>
      </c>
      <c r="T7118" s="3">
        <v>0.03</v>
      </c>
      <c r="U7118" s="2">
        <v>2.6500000000000004</v>
      </c>
      <c r="V7118" s="2">
        <v>0.87</v>
      </c>
      <c r="W7118" s="54">
        <f>_xlfn.XLOOKUP(M7118,Market!A:A,Market!F:F,0)</f>
        <v>0.06</v>
      </c>
      <c r="X7118" s="55">
        <f t="shared" si="890"/>
        <v>7.9500000000000001E-2</v>
      </c>
      <c r="Y7118" s="55">
        <f t="shared" si="891"/>
        <v>1.7800000000000002</v>
      </c>
      <c r="Z7118" s="54">
        <f t="shared" si="892"/>
        <v>0.67169811320754713</v>
      </c>
      <c r="AA7118" s="49" t="str">
        <f t="shared" ca="1" si="893"/>
        <v>Y</v>
      </c>
      <c r="AB7118" s="49">
        <f t="shared" ca="1" si="894"/>
        <v>6</v>
      </c>
      <c r="AC7118" s="49" t="str">
        <f t="shared" ca="1" si="895"/>
        <v>Y</v>
      </c>
    </row>
    <row r="7119" spans="1:29" x14ac:dyDescent="0.25">
      <c r="A7119">
        <v>5416</v>
      </c>
      <c r="B7119" s="9">
        <v>43214</v>
      </c>
      <c r="C7119" s="50" t="str">
        <f t="shared" si="888"/>
        <v>N</v>
      </c>
      <c r="D7119" s="52">
        <f>_xlfn.XLOOKUP(B7119,Cal_Date!B:B,Cal_Date!A:A,0)</f>
        <v>4</v>
      </c>
      <c r="E7119">
        <v>2018</v>
      </c>
      <c r="F7119" t="s">
        <v>122</v>
      </c>
      <c r="G7119" t="s">
        <v>129</v>
      </c>
      <c r="H7119" t="s">
        <v>11</v>
      </c>
      <c r="I7119" t="s">
        <v>13</v>
      </c>
      <c r="J7119" t="s">
        <v>15</v>
      </c>
      <c r="K7119" t="s">
        <v>42</v>
      </c>
      <c r="L7119">
        <v>2</v>
      </c>
      <c r="M7119">
        <v>1011</v>
      </c>
      <c r="O7119" t="s">
        <v>25</v>
      </c>
      <c r="R7119" t="s">
        <v>44</v>
      </c>
      <c r="S7119" s="49" t="str">
        <f t="shared" si="889"/>
        <v>Card</v>
      </c>
      <c r="T7119" s="3">
        <v>0.03</v>
      </c>
      <c r="U7119" s="2">
        <v>5.3000000000000007</v>
      </c>
      <c r="V7119" s="2">
        <v>2.84</v>
      </c>
      <c r="W7119" s="54">
        <f>_xlfn.XLOOKUP(M7119,Market!A:A,Market!F:F,0)</f>
        <v>0.06</v>
      </c>
      <c r="X7119" s="55">
        <f t="shared" si="890"/>
        <v>0.159</v>
      </c>
      <c r="Y7119" s="55">
        <f t="shared" si="891"/>
        <v>2.4600000000000009</v>
      </c>
      <c r="Z7119" s="54">
        <f t="shared" si="892"/>
        <v>0.46415094339622653</v>
      </c>
      <c r="AA7119" s="49" t="str">
        <f t="shared" ca="1" si="893"/>
        <v>Y</v>
      </c>
      <c r="AB7119" s="49">
        <f t="shared" ca="1" si="894"/>
        <v>6</v>
      </c>
      <c r="AC7119" s="49" t="str">
        <f t="shared" ca="1" si="895"/>
        <v>Y</v>
      </c>
    </row>
    <row r="7120" spans="1:29" x14ac:dyDescent="0.25">
      <c r="A7120">
        <v>5417</v>
      </c>
      <c r="B7120" s="9">
        <v>43215</v>
      </c>
      <c r="C7120" s="50" t="str">
        <f t="shared" si="888"/>
        <v>N</v>
      </c>
      <c r="D7120" s="52">
        <f>_xlfn.XLOOKUP(B7120,Cal_Date!B:B,Cal_Date!A:A,0)</f>
        <v>4</v>
      </c>
      <c r="E7120">
        <v>2018</v>
      </c>
      <c r="F7120" t="s">
        <v>123</v>
      </c>
      <c r="G7120" t="s">
        <v>129</v>
      </c>
      <c r="H7120" t="s">
        <v>48</v>
      </c>
      <c r="I7120" t="s">
        <v>18</v>
      </c>
      <c r="J7120" t="s">
        <v>10</v>
      </c>
      <c r="K7120" t="s">
        <v>43</v>
      </c>
      <c r="L7120">
        <v>1</v>
      </c>
      <c r="M7120">
        <v>1011</v>
      </c>
      <c r="O7120" t="s">
        <v>25</v>
      </c>
      <c r="R7120" t="s">
        <v>44</v>
      </c>
      <c r="S7120" s="49" t="str">
        <f t="shared" si="889"/>
        <v>Card</v>
      </c>
      <c r="T7120" s="3">
        <v>0.03</v>
      </c>
      <c r="U7120" s="2">
        <v>7.42</v>
      </c>
      <c r="V7120" s="2">
        <v>1.46</v>
      </c>
      <c r="W7120" s="54">
        <f>_xlfn.XLOOKUP(M7120,Market!A:A,Market!F:F,0)</f>
        <v>0.06</v>
      </c>
      <c r="X7120" s="55">
        <f t="shared" si="890"/>
        <v>0.22259999999999999</v>
      </c>
      <c r="Y7120" s="55">
        <f t="shared" si="891"/>
        <v>5.96</v>
      </c>
      <c r="Z7120" s="54">
        <f t="shared" si="892"/>
        <v>0.80323450134770891</v>
      </c>
      <c r="AA7120" s="49" t="str">
        <f t="shared" ca="1" si="893"/>
        <v>Y</v>
      </c>
      <c r="AB7120" s="49">
        <f t="shared" ca="1" si="894"/>
        <v>6</v>
      </c>
      <c r="AC7120" s="49" t="str">
        <f t="shared" ca="1" si="895"/>
        <v>Y</v>
      </c>
    </row>
    <row r="7121" spans="1:29" x14ac:dyDescent="0.25">
      <c r="A7121">
        <v>5418</v>
      </c>
      <c r="B7121" s="9">
        <v>43215</v>
      </c>
      <c r="C7121" s="50" t="str">
        <f t="shared" si="888"/>
        <v>N</v>
      </c>
      <c r="D7121" s="52">
        <f>_xlfn.XLOOKUP(B7121,Cal_Date!B:B,Cal_Date!A:A,0)</f>
        <v>4</v>
      </c>
      <c r="E7121">
        <v>2018</v>
      </c>
      <c r="F7121" t="s">
        <v>123</v>
      </c>
      <c r="G7121" t="s">
        <v>129</v>
      </c>
      <c r="H7121" t="s">
        <v>48</v>
      </c>
      <c r="I7121" t="s">
        <v>18</v>
      </c>
      <c r="J7121" t="s">
        <v>10</v>
      </c>
      <c r="K7121" t="s">
        <v>43</v>
      </c>
      <c r="L7121">
        <v>1</v>
      </c>
      <c r="M7121">
        <v>1001</v>
      </c>
      <c r="O7121" t="s">
        <v>25</v>
      </c>
      <c r="R7121" t="s">
        <v>44</v>
      </c>
      <c r="S7121" s="49" t="str">
        <f t="shared" si="889"/>
        <v>Card</v>
      </c>
      <c r="T7121" s="3">
        <v>0.03</v>
      </c>
      <c r="U7121" s="2">
        <v>7.42</v>
      </c>
      <c r="V7121" s="2">
        <v>1.46</v>
      </c>
      <c r="W7121" s="54">
        <f>_xlfn.XLOOKUP(M7121,Market!A:A,Market!F:F,0)</f>
        <v>0.06</v>
      </c>
      <c r="X7121" s="55">
        <f t="shared" si="890"/>
        <v>0.22259999999999999</v>
      </c>
      <c r="Y7121" s="55">
        <f t="shared" si="891"/>
        <v>5.96</v>
      </c>
      <c r="Z7121" s="54">
        <f t="shared" si="892"/>
        <v>0.80323450134770891</v>
      </c>
      <c r="AA7121" s="49" t="str">
        <f t="shared" ca="1" si="893"/>
        <v>Y</v>
      </c>
      <c r="AB7121" s="49">
        <f t="shared" ca="1" si="894"/>
        <v>6</v>
      </c>
      <c r="AC7121" s="49" t="str">
        <f t="shared" ca="1" si="895"/>
        <v>Y</v>
      </c>
    </row>
    <row r="7122" spans="1:29" x14ac:dyDescent="0.25">
      <c r="A7122">
        <v>5419</v>
      </c>
      <c r="B7122" s="9">
        <v>43215</v>
      </c>
      <c r="C7122" s="50" t="str">
        <f t="shared" si="888"/>
        <v>N</v>
      </c>
      <c r="D7122" s="52">
        <f>_xlfn.XLOOKUP(B7122,Cal_Date!B:B,Cal_Date!A:A,0)</f>
        <v>4</v>
      </c>
      <c r="E7122">
        <v>2018</v>
      </c>
      <c r="F7122" t="s">
        <v>123</v>
      </c>
      <c r="G7122" t="s">
        <v>129</v>
      </c>
      <c r="H7122" t="s">
        <v>48</v>
      </c>
      <c r="I7122" t="s">
        <v>18</v>
      </c>
      <c r="J7122" t="s">
        <v>10</v>
      </c>
      <c r="K7122" t="s">
        <v>43</v>
      </c>
      <c r="L7122">
        <v>1</v>
      </c>
      <c r="M7122">
        <v>1000</v>
      </c>
      <c r="O7122" t="s">
        <v>25</v>
      </c>
      <c r="R7122" t="s">
        <v>44</v>
      </c>
      <c r="S7122" s="49" t="str">
        <f t="shared" si="889"/>
        <v>Card</v>
      </c>
      <c r="T7122" s="3">
        <v>0.03</v>
      </c>
      <c r="U7122" s="2">
        <v>7.5600000000000005</v>
      </c>
      <c r="V7122" s="2">
        <v>1.46</v>
      </c>
      <c r="W7122" s="54">
        <f>_xlfn.XLOOKUP(M7122,Market!A:A,Market!F:F,0)</f>
        <v>0.08</v>
      </c>
      <c r="X7122" s="55">
        <f t="shared" si="890"/>
        <v>0.2268</v>
      </c>
      <c r="Y7122" s="55">
        <f t="shared" si="891"/>
        <v>6.1000000000000005</v>
      </c>
      <c r="Z7122" s="54">
        <f t="shared" si="892"/>
        <v>0.80687830687830686</v>
      </c>
      <c r="AA7122" s="49" t="str">
        <f t="shared" ca="1" si="893"/>
        <v>Y</v>
      </c>
      <c r="AB7122" s="49">
        <f t="shared" ca="1" si="894"/>
        <v>6</v>
      </c>
      <c r="AC7122" s="49" t="str">
        <f t="shared" ca="1" si="895"/>
        <v>Y</v>
      </c>
    </row>
    <row r="7123" spans="1:29" x14ac:dyDescent="0.25">
      <c r="A7123">
        <v>5420</v>
      </c>
      <c r="B7123" s="9">
        <v>43215</v>
      </c>
      <c r="C7123" s="50" t="str">
        <f t="shared" si="888"/>
        <v>N</v>
      </c>
      <c r="D7123" s="52">
        <f>_xlfn.XLOOKUP(B7123,Cal_Date!B:B,Cal_Date!A:A,0)</f>
        <v>4</v>
      </c>
      <c r="E7123">
        <v>2018</v>
      </c>
      <c r="F7123" t="s">
        <v>123</v>
      </c>
      <c r="G7123" t="s">
        <v>129</v>
      </c>
      <c r="H7123" t="s">
        <v>11</v>
      </c>
      <c r="I7123" t="s">
        <v>13</v>
      </c>
      <c r="J7123" t="s">
        <v>15</v>
      </c>
      <c r="K7123" t="s">
        <v>42</v>
      </c>
      <c r="L7123">
        <v>1</v>
      </c>
      <c r="M7123">
        <v>1000</v>
      </c>
      <c r="O7123" t="s">
        <v>25</v>
      </c>
      <c r="R7123" t="s">
        <v>44</v>
      </c>
      <c r="S7123" s="49" t="str">
        <f t="shared" si="889"/>
        <v>Card</v>
      </c>
      <c r="T7123" s="3">
        <v>0.03</v>
      </c>
      <c r="U7123" s="2">
        <v>2.7</v>
      </c>
      <c r="V7123" s="2">
        <v>1.42</v>
      </c>
      <c r="W7123" s="54">
        <f>_xlfn.XLOOKUP(M7123,Market!A:A,Market!F:F,0)</f>
        <v>0.08</v>
      </c>
      <c r="X7123" s="55">
        <f t="shared" si="890"/>
        <v>8.1000000000000003E-2</v>
      </c>
      <c r="Y7123" s="55">
        <f t="shared" si="891"/>
        <v>1.2800000000000002</v>
      </c>
      <c r="Z7123" s="54">
        <f t="shared" si="892"/>
        <v>0.47407407407407415</v>
      </c>
      <c r="AA7123" s="49" t="str">
        <f t="shared" ca="1" si="893"/>
        <v>Y</v>
      </c>
      <c r="AB7123" s="49">
        <f t="shared" ca="1" si="894"/>
        <v>6</v>
      </c>
      <c r="AC7123" s="49" t="str">
        <f t="shared" ca="1" si="895"/>
        <v>Y</v>
      </c>
    </row>
    <row r="7124" spans="1:29" x14ac:dyDescent="0.25">
      <c r="A7124">
        <v>5421</v>
      </c>
      <c r="B7124" s="9">
        <v>43215</v>
      </c>
      <c r="C7124" s="50" t="str">
        <f t="shared" si="888"/>
        <v>N</v>
      </c>
      <c r="D7124" s="52">
        <f>_xlfn.XLOOKUP(B7124,Cal_Date!B:B,Cal_Date!A:A,0)</f>
        <v>4</v>
      </c>
      <c r="E7124">
        <v>2018</v>
      </c>
      <c r="F7124" t="s">
        <v>123</v>
      </c>
      <c r="G7124" t="s">
        <v>129</v>
      </c>
      <c r="H7124" t="s">
        <v>11</v>
      </c>
      <c r="I7124" t="s">
        <v>11</v>
      </c>
      <c r="J7124" t="s">
        <v>15</v>
      </c>
      <c r="K7124" t="s">
        <v>42</v>
      </c>
      <c r="L7124">
        <v>1</v>
      </c>
      <c r="M7124">
        <v>1002</v>
      </c>
      <c r="O7124" t="s">
        <v>28</v>
      </c>
      <c r="R7124" t="s">
        <v>44</v>
      </c>
      <c r="S7124" s="49" t="str">
        <f t="shared" si="889"/>
        <v>Card</v>
      </c>
      <c r="T7124" s="3">
        <v>0.03</v>
      </c>
      <c r="U7124" s="2">
        <v>2.6500000000000004</v>
      </c>
      <c r="V7124" s="2">
        <v>0.87</v>
      </c>
      <c r="W7124" s="54">
        <f>_xlfn.XLOOKUP(M7124,Market!A:A,Market!F:F,0)</f>
        <v>0.06</v>
      </c>
      <c r="X7124" s="55">
        <f t="shared" si="890"/>
        <v>7.9500000000000001E-2</v>
      </c>
      <c r="Y7124" s="55">
        <f t="shared" si="891"/>
        <v>1.7800000000000002</v>
      </c>
      <c r="Z7124" s="54">
        <f t="shared" si="892"/>
        <v>0.67169811320754713</v>
      </c>
      <c r="AA7124" s="49" t="str">
        <f t="shared" ca="1" si="893"/>
        <v>Y</v>
      </c>
      <c r="AB7124" s="49">
        <f t="shared" ca="1" si="894"/>
        <v>6</v>
      </c>
      <c r="AC7124" s="49" t="str">
        <f t="shared" ca="1" si="895"/>
        <v>Y</v>
      </c>
    </row>
    <row r="7125" spans="1:29" x14ac:dyDescent="0.25">
      <c r="A7125">
        <v>5422</v>
      </c>
      <c r="B7125" s="9">
        <v>43215</v>
      </c>
      <c r="C7125" s="50" t="str">
        <f t="shared" si="888"/>
        <v>N</v>
      </c>
      <c r="D7125" s="52">
        <f>_xlfn.XLOOKUP(B7125,Cal_Date!B:B,Cal_Date!A:A,0)</f>
        <v>4</v>
      </c>
      <c r="E7125">
        <v>2018</v>
      </c>
      <c r="F7125" t="s">
        <v>123</v>
      </c>
      <c r="G7125" t="s">
        <v>129</v>
      </c>
      <c r="H7125" t="s">
        <v>11</v>
      </c>
      <c r="I7125" t="s">
        <v>11</v>
      </c>
      <c r="J7125" t="s">
        <v>15</v>
      </c>
      <c r="K7125" t="s">
        <v>42</v>
      </c>
      <c r="L7125">
        <v>2</v>
      </c>
      <c r="M7125">
        <v>1003</v>
      </c>
      <c r="O7125" t="s">
        <v>25</v>
      </c>
      <c r="R7125" t="s">
        <v>44</v>
      </c>
      <c r="S7125" s="49" t="str">
        <f t="shared" si="889"/>
        <v>Card</v>
      </c>
      <c r="T7125" s="3">
        <v>0.03</v>
      </c>
      <c r="U7125" s="2">
        <v>5.3000000000000007</v>
      </c>
      <c r="V7125" s="2">
        <v>1.74</v>
      </c>
      <c r="W7125" s="54">
        <f>_xlfn.XLOOKUP(M7125,Market!A:A,Market!F:F,0)</f>
        <v>0.06</v>
      </c>
      <c r="X7125" s="55">
        <f t="shared" si="890"/>
        <v>0.159</v>
      </c>
      <c r="Y7125" s="55">
        <f t="shared" si="891"/>
        <v>3.5600000000000005</v>
      </c>
      <c r="Z7125" s="54">
        <f t="shared" si="892"/>
        <v>0.67169811320754713</v>
      </c>
      <c r="AA7125" s="49" t="str">
        <f t="shared" ca="1" si="893"/>
        <v>Y</v>
      </c>
      <c r="AB7125" s="49">
        <f t="shared" ca="1" si="894"/>
        <v>6</v>
      </c>
      <c r="AC7125" s="49" t="str">
        <f t="shared" ca="1" si="895"/>
        <v>Y</v>
      </c>
    </row>
    <row r="7126" spans="1:29" x14ac:dyDescent="0.25">
      <c r="A7126">
        <v>5423</v>
      </c>
      <c r="B7126" s="9">
        <v>43215</v>
      </c>
      <c r="C7126" s="50" t="str">
        <f t="shared" si="888"/>
        <v>N</v>
      </c>
      <c r="D7126" s="52">
        <f>_xlfn.XLOOKUP(B7126,Cal_Date!B:B,Cal_Date!A:A,0)</f>
        <v>4</v>
      </c>
      <c r="E7126">
        <v>2018</v>
      </c>
      <c r="F7126" t="s">
        <v>123</v>
      </c>
      <c r="G7126" t="s">
        <v>129</v>
      </c>
      <c r="H7126" t="s">
        <v>11</v>
      </c>
      <c r="I7126" t="s">
        <v>13</v>
      </c>
      <c r="J7126" t="s">
        <v>15</v>
      </c>
      <c r="K7126" t="s">
        <v>42</v>
      </c>
      <c r="L7126">
        <v>2</v>
      </c>
      <c r="M7126">
        <v>1005</v>
      </c>
      <c r="O7126" t="s">
        <v>25</v>
      </c>
      <c r="R7126" t="s">
        <v>44</v>
      </c>
      <c r="S7126" s="49" t="str">
        <f t="shared" si="889"/>
        <v>Card</v>
      </c>
      <c r="T7126" s="3">
        <v>0.03</v>
      </c>
      <c r="U7126" s="2">
        <v>5.4450000000000003</v>
      </c>
      <c r="V7126" s="2">
        <v>2.84</v>
      </c>
      <c r="W7126" s="54">
        <f>_xlfn.XLOOKUP(M7126,Market!A:A,Market!F:F,0)</f>
        <v>8.8999999999999996E-2</v>
      </c>
      <c r="X7126" s="55">
        <f t="shared" si="890"/>
        <v>0.16335</v>
      </c>
      <c r="Y7126" s="55">
        <f t="shared" si="891"/>
        <v>2.6050000000000004</v>
      </c>
      <c r="Z7126" s="54">
        <f t="shared" si="892"/>
        <v>0.47842056932966032</v>
      </c>
      <c r="AA7126" s="49" t="str">
        <f t="shared" ca="1" si="893"/>
        <v>Y</v>
      </c>
      <c r="AB7126" s="49">
        <f t="shared" ca="1" si="894"/>
        <v>6</v>
      </c>
      <c r="AC7126" s="49" t="str">
        <f t="shared" ca="1" si="895"/>
        <v>Y</v>
      </c>
    </row>
    <row r="7127" spans="1:29" x14ac:dyDescent="0.25">
      <c r="A7127">
        <v>5424</v>
      </c>
      <c r="B7127" s="9">
        <v>43215</v>
      </c>
      <c r="C7127" s="50" t="str">
        <f t="shared" si="888"/>
        <v>N</v>
      </c>
      <c r="D7127" s="52">
        <f>_xlfn.XLOOKUP(B7127,Cal_Date!B:B,Cal_Date!A:A,0)</f>
        <v>4</v>
      </c>
      <c r="E7127">
        <v>2018</v>
      </c>
      <c r="F7127" t="s">
        <v>123</v>
      </c>
      <c r="G7127" t="s">
        <v>129</v>
      </c>
      <c r="H7127" t="s">
        <v>11</v>
      </c>
      <c r="I7127" t="s">
        <v>11</v>
      </c>
      <c r="J7127" t="s">
        <v>15</v>
      </c>
      <c r="K7127" t="s">
        <v>42</v>
      </c>
      <c r="L7127">
        <v>1</v>
      </c>
      <c r="M7127">
        <v>1005</v>
      </c>
      <c r="O7127" t="s">
        <v>25</v>
      </c>
      <c r="R7127" t="s">
        <v>44</v>
      </c>
      <c r="S7127" s="49" t="str">
        <f t="shared" si="889"/>
        <v>Card</v>
      </c>
      <c r="T7127" s="3">
        <v>0.03</v>
      </c>
      <c r="U7127" s="2">
        <v>2.7225000000000001</v>
      </c>
      <c r="V7127" s="2">
        <v>0.87</v>
      </c>
      <c r="W7127" s="54">
        <f>_xlfn.XLOOKUP(M7127,Market!A:A,Market!F:F,0)</f>
        <v>8.8999999999999996E-2</v>
      </c>
      <c r="X7127" s="55">
        <f t="shared" si="890"/>
        <v>8.1674999999999998E-2</v>
      </c>
      <c r="Y7127" s="55">
        <f t="shared" si="891"/>
        <v>1.8525</v>
      </c>
      <c r="Z7127" s="54">
        <f t="shared" si="892"/>
        <v>0.68044077134986225</v>
      </c>
      <c r="AA7127" s="49" t="str">
        <f t="shared" ca="1" si="893"/>
        <v>Y</v>
      </c>
      <c r="AB7127" s="49">
        <f t="shared" ca="1" si="894"/>
        <v>6</v>
      </c>
      <c r="AC7127" s="49" t="str">
        <f t="shared" ca="1" si="895"/>
        <v>Y</v>
      </c>
    </row>
    <row r="7128" spans="1:29" x14ac:dyDescent="0.25">
      <c r="A7128">
        <v>5425</v>
      </c>
      <c r="B7128" s="9">
        <v>43215</v>
      </c>
      <c r="C7128" s="50" t="str">
        <f t="shared" si="888"/>
        <v>N</v>
      </c>
      <c r="D7128" s="52">
        <f>_xlfn.XLOOKUP(B7128,Cal_Date!B:B,Cal_Date!A:A,0)</f>
        <v>4</v>
      </c>
      <c r="E7128">
        <v>2018</v>
      </c>
      <c r="F7128" t="s">
        <v>123</v>
      </c>
      <c r="G7128" t="s">
        <v>129</v>
      </c>
      <c r="H7128" t="s">
        <v>11</v>
      </c>
      <c r="I7128" t="s">
        <v>13</v>
      </c>
      <c r="J7128" t="s">
        <v>15</v>
      </c>
      <c r="K7128" t="s">
        <v>42</v>
      </c>
      <c r="L7128">
        <v>1</v>
      </c>
      <c r="M7128">
        <v>1006</v>
      </c>
      <c r="O7128" t="s">
        <v>28</v>
      </c>
      <c r="R7128" t="s">
        <v>44</v>
      </c>
      <c r="S7128" s="49" t="str">
        <f t="shared" si="889"/>
        <v>Card</v>
      </c>
      <c r="T7128" s="3">
        <v>0.03</v>
      </c>
      <c r="U7128" s="2">
        <v>2.7225000000000001</v>
      </c>
      <c r="V7128" s="2">
        <v>1.42</v>
      </c>
      <c r="W7128" s="54">
        <f>_xlfn.XLOOKUP(M7128,Market!A:A,Market!F:F,0)</f>
        <v>8.8999999999999996E-2</v>
      </c>
      <c r="X7128" s="55">
        <f t="shared" si="890"/>
        <v>8.1674999999999998E-2</v>
      </c>
      <c r="Y7128" s="55">
        <f t="shared" si="891"/>
        <v>1.3025000000000002</v>
      </c>
      <c r="Z7128" s="54">
        <f t="shared" si="892"/>
        <v>0.47842056932966032</v>
      </c>
      <c r="AA7128" s="49" t="str">
        <f t="shared" ca="1" si="893"/>
        <v>Y</v>
      </c>
      <c r="AB7128" s="49">
        <f t="shared" ca="1" si="894"/>
        <v>6</v>
      </c>
      <c r="AC7128" s="49" t="str">
        <f t="shared" ca="1" si="895"/>
        <v>Y</v>
      </c>
    </row>
    <row r="7129" spans="1:29" x14ac:dyDescent="0.25">
      <c r="A7129">
        <v>5426</v>
      </c>
      <c r="B7129" s="9">
        <v>43215</v>
      </c>
      <c r="C7129" s="50" t="str">
        <f t="shared" si="888"/>
        <v>N</v>
      </c>
      <c r="D7129" s="52">
        <f>_xlfn.XLOOKUP(B7129,Cal_Date!B:B,Cal_Date!A:A,0)</f>
        <v>4</v>
      </c>
      <c r="E7129">
        <v>2018</v>
      </c>
      <c r="F7129" t="s">
        <v>123</v>
      </c>
      <c r="G7129" t="s">
        <v>129</v>
      </c>
      <c r="H7129" t="s">
        <v>14</v>
      </c>
      <c r="I7129" t="s">
        <v>18</v>
      </c>
      <c r="J7129" t="s">
        <v>15</v>
      </c>
      <c r="K7129" t="s">
        <v>43</v>
      </c>
      <c r="L7129">
        <v>1</v>
      </c>
      <c r="M7129">
        <v>1007</v>
      </c>
      <c r="O7129" t="s">
        <v>28</v>
      </c>
      <c r="R7129" t="s">
        <v>47</v>
      </c>
      <c r="S7129" s="49" t="str">
        <f t="shared" si="889"/>
        <v>Card</v>
      </c>
      <c r="T7129" s="3">
        <v>3.5000000000000003E-2</v>
      </c>
      <c r="U7129" s="2">
        <v>5.4450000000000003</v>
      </c>
      <c r="V7129" s="2">
        <v>2.2200000000000002</v>
      </c>
      <c r="W7129" s="54">
        <f>_xlfn.XLOOKUP(M7129,Market!A:A,Market!F:F,0)</f>
        <v>8.8999999999999996E-2</v>
      </c>
      <c r="X7129" s="55">
        <f t="shared" si="890"/>
        <v>0.19057500000000002</v>
      </c>
      <c r="Y7129" s="55">
        <f t="shared" si="891"/>
        <v>3.2250000000000001</v>
      </c>
      <c r="Z7129" s="54">
        <f t="shared" si="892"/>
        <v>0.59228650137741046</v>
      </c>
      <c r="AA7129" s="49" t="str">
        <f t="shared" ca="1" si="893"/>
        <v>Y</v>
      </c>
      <c r="AB7129" s="49">
        <f t="shared" ca="1" si="894"/>
        <v>6</v>
      </c>
      <c r="AC7129" s="49" t="str">
        <f t="shared" ca="1" si="895"/>
        <v>Y</v>
      </c>
    </row>
    <row r="7130" spans="1:29" x14ac:dyDescent="0.25">
      <c r="A7130">
        <v>5427</v>
      </c>
      <c r="B7130" s="9">
        <v>43215</v>
      </c>
      <c r="C7130" s="50" t="str">
        <f t="shared" si="888"/>
        <v>N</v>
      </c>
      <c r="D7130" s="52">
        <f>_xlfn.XLOOKUP(B7130,Cal_Date!B:B,Cal_Date!A:A,0)</f>
        <v>4</v>
      </c>
      <c r="E7130">
        <v>2018</v>
      </c>
      <c r="F7130" t="s">
        <v>123</v>
      </c>
      <c r="G7130" t="s">
        <v>129</v>
      </c>
      <c r="H7130" t="s">
        <v>14</v>
      </c>
      <c r="I7130" t="s">
        <v>18</v>
      </c>
      <c r="J7130" t="s">
        <v>15</v>
      </c>
      <c r="K7130" t="s">
        <v>43</v>
      </c>
      <c r="L7130">
        <v>2</v>
      </c>
      <c r="M7130">
        <v>1008</v>
      </c>
      <c r="O7130" t="s">
        <v>28</v>
      </c>
      <c r="R7130" t="s">
        <v>44</v>
      </c>
      <c r="S7130" s="49" t="str">
        <f t="shared" si="889"/>
        <v>Card</v>
      </c>
      <c r="T7130" s="3">
        <v>0.03</v>
      </c>
      <c r="U7130" s="2">
        <v>10.89</v>
      </c>
      <c r="V7130" s="2">
        <v>4.2</v>
      </c>
      <c r="W7130" s="54">
        <f>_xlfn.XLOOKUP(M7130,Market!A:A,Market!F:F,0)</f>
        <v>8.8999999999999996E-2</v>
      </c>
      <c r="X7130" s="55">
        <f t="shared" si="890"/>
        <v>0.32669999999999999</v>
      </c>
      <c r="Y7130" s="55">
        <f t="shared" si="891"/>
        <v>6.69</v>
      </c>
      <c r="Z7130" s="54">
        <f t="shared" si="892"/>
        <v>0.61432506887052341</v>
      </c>
      <c r="AA7130" s="49" t="str">
        <f t="shared" ca="1" si="893"/>
        <v>Y</v>
      </c>
      <c r="AB7130" s="49">
        <f t="shared" ca="1" si="894"/>
        <v>6</v>
      </c>
      <c r="AC7130" s="49" t="str">
        <f t="shared" ca="1" si="895"/>
        <v>Y</v>
      </c>
    </row>
    <row r="7131" spans="1:29" x14ac:dyDescent="0.25">
      <c r="A7131">
        <v>5428</v>
      </c>
      <c r="B7131" s="9">
        <v>43215</v>
      </c>
      <c r="C7131" s="50" t="str">
        <f t="shared" si="888"/>
        <v>N</v>
      </c>
      <c r="D7131" s="52">
        <f>_xlfn.XLOOKUP(B7131,Cal_Date!B:B,Cal_Date!A:A,0)</f>
        <v>4</v>
      </c>
      <c r="E7131">
        <v>2018</v>
      </c>
      <c r="F7131" t="s">
        <v>123</v>
      </c>
      <c r="G7131" t="s">
        <v>129</v>
      </c>
      <c r="H7131" t="s">
        <v>14</v>
      </c>
      <c r="I7131" t="s">
        <v>13</v>
      </c>
      <c r="J7131" t="s">
        <v>15</v>
      </c>
      <c r="K7131" t="s">
        <v>43</v>
      </c>
      <c r="L7131">
        <v>1</v>
      </c>
      <c r="M7131">
        <v>1009</v>
      </c>
      <c r="O7131" t="s">
        <v>28</v>
      </c>
      <c r="R7131" t="s">
        <v>46</v>
      </c>
      <c r="S7131" s="49" t="str">
        <f t="shared" si="889"/>
        <v>Card</v>
      </c>
      <c r="T7131" s="3">
        <v>0.04</v>
      </c>
      <c r="U7131" s="2">
        <v>5.4450000000000003</v>
      </c>
      <c r="V7131" s="2">
        <v>2.12</v>
      </c>
      <c r="W7131" s="54">
        <f>_xlfn.XLOOKUP(M7131,Market!A:A,Market!F:F,0)</f>
        <v>8.8999999999999996E-2</v>
      </c>
      <c r="X7131" s="55">
        <f t="shared" si="890"/>
        <v>0.21780000000000002</v>
      </c>
      <c r="Y7131" s="55">
        <f t="shared" si="891"/>
        <v>3.3250000000000002</v>
      </c>
      <c r="Z7131" s="54">
        <f t="shared" si="892"/>
        <v>0.61065197428833795</v>
      </c>
      <c r="AA7131" s="49" t="str">
        <f t="shared" ca="1" si="893"/>
        <v>Y</v>
      </c>
      <c r="AB7131" s="49">
        <f t="shared" ca="1" si="894"/>
        <v>6</v>
      </c>
      <c r="AC7131" s="49" t="str">
        <f t="shared" ca="1" si="895"/>
        <v>Y</v>
      </c>
    </row>
    <row r="7132" spans="1:29" x14ac:dyDescent="0.25">
      <c r="A7132">
        <v>5429</v>
      </c>
      <c r="B7132" s="9">
        <v>43215</v>
      </c>
      <c r="C7132" s="50" t="str">
        <f t="shared" si="888"/>
        <v>N</v>
      </c>
      <c r="D7132" s="52">
        <f>_xlfn.XLOOKUP(B7132,Cal_Date!B:B,Cal_Date!A:A,0)</f>
        <v>4</v>
      </c>
      <c r="E7132">
        <v>2018</v>
      </c>
      <c r="F7132" t="s">
        <v>123</v>
      </c>
      <c r="G7132" t="s">
        <v>129</v>
      </c>
      <c r="H7132" t="s">
        <v>14</v>
      </c>
      <c r="I7132" t="s">
        <v>18</v>
      </c>
      <c r="J7132" t="s">
        <v>15</v>
      </c>
      <c r="K7132" t="s">
        <v>43</v>
      </c>
      <c r="L7132">
        <v>2</v>
      </c>
      <c r="M7132">
        <v>1006</v>
      </c>
      <c r="O7132" t="s">
        <v>28</v>
      </c>
      <c r="R7132" t="s">
        <v>44</v>
      </c>
      <c r="S7132" s="49" t="str">
        <f t="shared" si="889"/>
        <v>Card</v>
      </c>
      <c r="T7132" s="3">
        <v>0.03</v>
      </c>
      <c r="U7132" s="2">
        <v>10.89</v>
      </c>
      <c r="V7132" s="2">
        <v>4.2</v>
      </c>
      <c r="W7132" s="54">
        <f>_xlfn.XLOOKUP(M7132,Market!A:A,Market!F:F,0)</f>
        <v>8.8999999999999996E-2</v>
      </c>
      <c r="X7132" s="55">
        <f t="shared" si="890"/>
        <v>0.32669999999999999</v>
      </c>
      <c r="Y7132" s="55">
        <f t="shared" si="891"/>
        <v>6.69</v>
      </c>
      <c r="Z7132" s="54">
        <f t="shared" si="892"/>
        <v>0.61432506887052341</v>
      </c>
      <c r="AA7132" s="49" t="str">
        <f t="shared" ca="1" si="893"/>
        <v>Y</v>
      </c>
      <c r="AB7132" s="49">
        <f t="shared" ca="1" si="894"/>
        <v>6</v>
      </c>
      <c r="AC7132" s="49" t="str">
        <f t="shared" ca="1" si="895"/>
        <v>Y</v>
      </c>
    </row>
    <row r="7133" spans="1:29" x14ac:dyDescent="0.25">
      <c r="A7133">
        <v>5430</v>
      </c>
      <c r="B7133" s="9">
        <v>43215</v>
      </c>
      <c r="C7133" s="50" t="str">
        <f t="shared" si="888"/>
        <v>N</v>
      </c>
      <c r="D7133" s="52">
        <f>_xlfn.XLOOKUP(B7133,Cal_Date!B:B,Cal_Date!A:A,0)</f>
        <v>4</v>
      </c>
      <c r="E7133">
        <v>2018</v>
      </c>
      <c r="F7133" t="s">
        <v>123</v>
      </c>
      <c r="G7133" t="s">
        <v>129</v>
      </c>
      <c r="H7133" t="s">
        <v>48</v>
      </c>
      <c r="I7133" t="s">
        <v>18</v>
      </c>
      <c r="J7133" t="s">
        <v>10</v>
      </c>
      <c r="K7133" t="s">
        <v>43</v>
      </c>
      <c r="L7133">
        <v>1</v>
      </c>
      <c r="M7133">
        <v>1007</v>
      </c>
      <c r="O7133" t="s">
        <v>28</v>
      </c>
      <c r="R7133" t="s">
        <v>44</v>
      </c>
      <c r="S7133" s="49" t="str">
        <f t="shared" si="889"/>
        <v>Card</v>
      </c>
      <c r="T7133" s="3">
        <v>0.03</v>
      </c>
      <c r="U7133" s="2">
        <v>7.6229999999999993</v>
      </c>
      <c r="V7133" s="2">
        <v>1.46</v>
      </c>
      <c r="W7133" s="54">
        <f>_xlfn.XLOOKUP(M7133,Market!A:A,Market!F:F,0)</f>
        <v>8.8999999999999996E-2</v>
      </c>
      <c r="X7133" s="55">
        <f t="shared" si="890"/>
        <v>0.22868999999999998</v>
      </c>
      <c r="Y7133" s="55">
        <f t="shared" si="891"/>
        <v>6.1629999999999994</v>
      </c>
      <c r="Z7133" s="54">
        <f t="shared" si="892"/>
        <v>0.80847435392889933</v>
      </c>
      <c r="AA7133" s="49" t="str">
        <f t="shared" ca="1" si="893"/>
        <v>Y</v>
      </c>
      <c r="AB7133" s="49">
        <f t="shared" ca="1" si="894"/>
        <v>6</v>
      </c>
      <c r="AC7133" s="49" t="str">
        <f t="shared" ca="1" si="895"/>
        <v>Y</v>
      </c>
    </row>
    <row r="7134" spans="1:29" x14ac:dyDescent="0.25">
      <c r="A7134">
        <v>5431</v>
      </c>
      <c r="B7134" s="9">
        <v>43215</v>
      </c>
      <c r="C7134" s="50" t="str">
        <f t="shared" si="888"/>
        <v>N</v>
      </c>
      <c r="D7134" s="52">
        <f>_xlfn.XLOOKUP(B7134,Cal_Date!B:B,Cal_Date!A:A,0)</f>
        <v>4</v>
      </c>
      <c r="E7134">
        <v>2018</v>
      </c>
      <c r="F7134" t="s">
        <v>123</v>
      </c>
      <c r="G7134" t="s">
        <v>129</v>
      </c>
      <c r="H7134" t="s">
        <v>11</v>
      </c>
      <c r="I7134" t="s">
        <v>11</v>
      </c>
      <c r="J7134" t="s">
        <v>15</v>
      </c>
      <c r="K7134" t="s">
        <v>42</v>
      </c>
      <c r="L7134">
        <v>2</v>
      </c>
      <c r="M7134">
        <v>1007</v>
      </c>
      <c r="O7134" t="s">
        <v>28</v>
      </c>
      <c r="R7134" t="s">
        <v>44</v>
      </c>
      <c r="S7134" s="49" t="str">
        <f t="shared" si="889"/>
        <v>Card</v>
      </c>
      <c r="T7134" s="3">
        <v>0.03</v>
      </c>
      <c r="U7134" s="2">
        <v>5.4450000000000003</v>
      </c>
      <c r="V7134" s="2">
        <v>1.74</v>
      </c>
      <c r="W7134" s="54">
        <f>_xlfn.XLOOKUP(M7134,Market!A:A,Market!F:F,0)</f>
        <v>8.8999999999999996E-2</v>
      </c>
      <c r="X7134" s="55">
        <f t="shared" si="890"/>
        <v>0.16335</v>
      </c>
      <c r="Y7134" s="55">
        <f t="shared" si="891"/>
        <v>3.7050000000000001</v>
      </c>
      <c r="Z7134" s="54">
        <f t="shared" si="892"/>
        <v>0.68044077134986225</v>
      </c>
      <c r="AA7134" s="49" t="str">
        <f t="shared" ca="1" si="893"/>
        <v>Y</v>
      </c>
      <c r="AB7134" s="49">
        <f t="shared" ca="1" si="894"/>
        <v>6</v>
      </c>
      <c r="AC7134" s="49" t="str">
        <f t="shared" ca="1" si="895"/>
        <v>Y</v>
      </c>
    </row>
    <row r="7135" spans="1:29" x14ac:dyDescent="0.25">
      <c r="A7135">
        <v>5432</v>
      </c>
      <c r="B7135" s="9">
        <v>43215</v>
      </c>
      <c r="C7135" s="50" t="str">
        <f t="shared" si="888"/>
        <v>N</v>
      </c>
      <c r="D7135" s="52">
        <f>_xlfn.XLOOKUP(B7135,Cal_Date!B:B,Cal_Date!A:A,0)</f>
        <v>4</v>
      </c>
      <c r="E7135">
        <v>2018</v>
      </c>
      <c r="F7135" t="s">
        <v>123</v>
      </c>
      <c r="G7135" t="s">
        <v>129</v>
      </c>
      <c r="H7135" t="s">
        <v>11</v>
      </c>
      <c r="I7135" t="s">
        <v>11</v>
      </c>
      <c r="J7135" t="s">
        <v>15</v>
      </c>
      <c r="K7135" t="s">
        <v>42</v>
      </c>
      <c r="L7135">
        <v>1</v>
      </c>
      <c r="M7135">
        <v>1007</v>
      </c>
      <c r="O7135" t="s">
        <v>28</v>
      </c>
      <c r="R7135" t="s">
        <v>44</v>
      </c>
      <c r="S7135" s="49" t="str">
        <f t="shared" si="889"/>
        <v>Card</v>
      </c>
      <c r="T7135" s="3">
        <v>0.03</v>
      </c>
      <c r="U7135" s="2">
        <v>2.7225000000000001</v>
      </c>
      <c r="V7135" s="2">
        <v>0.87</v>
      </c>
      <c r="W7135" s="54">
        <f>_xlfn.XLOOKUP(M7135,Market!A:A,Market!F:F,0)</f>
        <v>8.8999999999999996E-2</v>
      </c>
      <c r="X7135" s="55">
        <f t="shared" si="890"/>
        <v>8.1674999999999998E-2</v>
      </c>
      <c r="Y7135" s="55">
        <f t="shared" si="891"/>
        <v>1.8525</v>
      </c>
      <c r="Z7135" s="54">
        <f t="shared" si="892"/>
        <v>0.68044077134986225</v>
      </c>
      <c r="AA7135" s="49" t="str">
        <f t="shared" ca="1" si="893"/>
        <v>Y</v>
      </c>
      <c r="AB7135" s="49">
        <f t="shared" ca="1" si="894"/>
        <v>6</v>
      </c>
      <c r="AC7135" s="49" t="str">
        <f t="shared" ca="1" si="895"/>
        <v>Y</v>
      </c>
    </row>
    <row r="7136" spans="1:29" x14ac:dyDescent="0.25">
      <c r="A7136">
        <v>5433</v>
      </c>
      <c r="B7136" s="9">
        <v>43215</v>
      </c>
      <c r="C7136" s="50" t="str">
        <f t="shared" si="888"/>
        <v>N</v>
      </c>
      <c r="D7136" s="52">
        <f>_xlfn.XLOOKUP(B7136,Cal_Date!B:B,Cal_Date!A:A,0)</f>
        <v>4</v>
      </c>
      <c r="E7136">
        <v>2018</v>
      </c>
      <c r="F7136" t="s">
        <v>123</v>
      </c>
      <c r="G7136" t="s">
        <v>129</v>
      </c>
      <c r="H7136" t="s">
        <v>11</v>
      </c>
      <c r="I7136" t="s">
        <v>13</v>
      </c>
      <c r="J7136" t="s">
        <v>15</v>
      </c>
      <c r="K7136" t="s">
        <v>42</v>
      </c>
      <c r="L7136">
        <v>1</v>
      </c>
      <c r="M7136">
        <v>1005</v>
      </c>
      <c r="O7136" t="s">
        <v>25</v>
      </c>
      <c r="R7136" t="s">
        <v>44</v>
      </c>
      <c r="S7136" s="49" t="str">
        <f t="shared" si="889"/>
        <v>Card</v>
      </c>
      <c r="T7136" s="3">
        <v>0.03</v>
      </c>
      <c r="U7136" s="2">
        <v>2.7225000000000001</v>
      </c>
      <c r="V7136" s="2">
        <v>1.42</v>
      </c>
      <c r="W7136" s="54">
        <f>_xlfn.XLOOKUP(M7136,Market!A:A,Market!F:F,0)</f>
        <v>8.8999999999999996E-2</v>
      </c>
      <c r="X7136" s="55">
        <f t="shared" si="890"/>
        <v>8.1674999999999998E-2</v>
      </c>
      <c r="Y7136" s="55">
        <f t="shared" si="891"/>
        <v>1.3025000000000002</v>
      </c>
      <c r="Z7136" s="54">
        <f t="shared" si="892"/>
        <v>0.47842056932966032</v>
      </c>
      <c r="AA7136" s="49" t="str">
        <f t="shared" ca="1" si="893"/>
        <v>Y</v>
      </c>
      <c r="AB7136" s="49">
        <f t="shared" ca="1" si="894"/>
        <v>6</v>
      </c>
      <c r="AC7136" s="49" t="str">
        <f t="shared" ca="1" si="895"/>
        <v>Y</v>
      </c>
    </row>
    <row r="7137" spans="1:29" x14ac:dyDescent="0.25">
      <c r="A7137">
        <v>5434</v>
      </c>
      <c r="B7137" s="9">
        <v>43215</v>
      </c>
      <c r="C7137" s="50" t="str">
        <f t="shared" si="888"/>
        <v>N</v>
      </c>
      <c r="D7137" s="52">
        <f>_xlfn.XLOOKUP(B7137,Cal_Date!B:B,Cal_Date!A:A,0)</f>
        <v>4</v>
      </c>
      <c r="E7137">
        <v>2018</v>
      </c>
      <c r="F7137" t="s">
        <v>123</v>
      </c>
      <c r="G7137" t="s">
        <v>129</v>
      </c>
      <c r="H7137" t="s">
        <v>11</v>
      </c>
      <c r="I7137" t="s">
        <v>11</v>
      </c>
      <c r="J7137" t="s">
        <v>15</v>
      </c>
      <c r="K7137" t="s">
        <v>42</v>
      </c>
      <c r="L7137">
        <v>1</v>
      </c>
      <c r="M7137">
        <v>1005</v>
      </c>
      <c r="O7137" t="s">
        <v>25</v>
      </c>
      <c r="R7137" t="s">
        <v>44</v>
      </c>
      <c r="S7137" s="49" t="str">
        <f t="shared" si="889"/>
        <v>Card</v>
      </c>
      <c r="T7137" s="3">
        <v>0.03</v>
      </c>
      <c r="U7137" s="2">
        <v>2.7225000000000001</v>
      </c>
      <c r="V7137" s="2">
        <v>0.87</v>
      </c>
      <c r="W7137" s="54">
        <f>_xlfn.XLOOKUP(M7137,Market!A:A,Market!F:F,0)</f>
        <v>8.8999999999999996E-2</v>
      </c>
      <c r="X7137" s="55">
        <f t="shared" si="890"/>
        <v>8.1674999999999998E-2</v>
      </c>
      <c r="Y7137" s="55">
        <f t="shared" si="891"/>
        <v>1.8525</v>
      </c>
      <c r="Z7137" s="54">
        <f t="shared" si="892"/>
        <v>0.68044077134986225</v>
      </c>
      <c r="AA7137" s="49" t="str">
        <f t="shared" ca="1" si="893"/>
        <v>Y</v>
      </c>
      <c r="AB7137" s="49">
        <f t="shared" ca="1" si="894"/>
        <v>6</v>
      </c>
      <c r="AC7137" s="49" t="str">
        <f t="shared" ca="1" si="895"/>
        <v>Y</v>
      </c>
    </row>
    <row r="7138" spans="1:29" x14ac:dyDescent="0.25">
      <c r="A7138">
        <v>5435</v>
      </c>
      <c r="B7138" s="9">
        <v>43215</v>
      </c>
      <c r="C7138" s="50" t="str">
        <f t="shared" si="888"/>
        <v>N</v>
      </c>
      <c r="D7138" s="52">
        <f>_xlfn.XLOOKUP(B7138,Cal_Date!B:B,Cal_Date!A:A,0)</f>
        <v>4</v>
      </c>
      <c r="E7138">
        <v>2018</v>
      </c>
      <c r="F7138" t="s">
        <v>123</v>
      </c>
      <c r="G7138" t="s">
        <v>129</v>
      </c>
      <c r="H7138" t="s">
        <v>14</v>
      </c>
      <c r="I7138" t="s">
        <v>18</v>
      </c>
      <c r="J7138" t="s">
        <v>15</v>
      </c>
      <c r="K7138" t="s">
        <v>43</v>
      </c>
      <c r="L7138">
        <v>1</v>
      </c>
      <c r="M7138">
        <v>1002</v>
      </c>
      <c r="O7138" t="s">
        <v>28</v>
      </c>
      <c r="R7138" t="s">
        <v>44</v>
      </c>
      <c r="S7138" s="49" t="str">
        <f t="shared" si="889"/>
        <v>Card</v>
      </c>
      <c r="T7138" s="3">
        <v>0.03</v>
      </c>
      <c r="U7138" s="2">
        <v>5.3000000000000007</v>
      </c>
      <c r="V7138" s="2">
        <v>2.2200000000000002</v>
      </c>
      <c r="W7138" s="54">
        <f>_xlfn.XLOOKUP(M7138,Market!A:A,Market!F:F,0)</f>
        <v>0.06</v>
      </c>
      <c r="X7138" s="55">
        <f t="shared" si="890"/>
        <v>0.159</v>
      </c>
      <c r="Y7138" s="55">
        <f t="shared" si="891"/>
        <v>3.0800000000000005</v>
      </c>
      <c r="Z7138" s="54">
        <f t="shared" si="892"/>
        <v>0.5811320754716981</v>
      </c>
      <c r="AA7138" s="49" t="str">
        <f t="shared" ca="1" si="893"/>
        <v>Y</v>
      </c>
      <c r="AB7138" s="49">
        <f t="shared" ca="1" si="894"/>
        <v>6</v>
      </c>
      <c r="AC7138" s="49" t="str">
        <f t="shared" ca="1" si="895"/>
        <v>Y</v>
      </c>
    </row>
    <row r="7139" spans="1:29" x14ac:dyDescent="0.25">
      <c r="A7139">
        <v>5436</v>
      </c>
      <c r="B7139" s="9">
        <v>43215</v>
      </c>
      <c r="C7139" s="50" t="str">
        <f t="shared" si="888"/>
        <v>N</v>
      </c>
      <c r="D7139" s="52">
        <f>_xlfn.XLOOKUP(B7139,Cal_Date!B:B,Cal_Date!A:A,0)</f>
        <v>4</v>
      </c>
      <c r="E7139">
        <v>2018</v>
      </c>
      <c r="F7139" t="s">
        <v>123</v>
      </c>
      <c r="G7139" t="s">
        <v>129</v>
      </c>
      <c r="H7139" t="s">
        <v>14</v>
      </c>
      <c r="I7139" t="s">
        <v>18</v>
      </c>
      <c r="J7139" t="s">
        <v>15</v>
      </c>
      <c r="K7139" t="s">
        <v>43</v>
      </c>
      <c r="L7139">
        <v>2</v>
      </c>
      <c r="M7139">
        <v>1004</v>
      </c>
      <c r="O7139" t="s">
        <v>28</v>
      </c>
      <c r="R7139" t="s">
        <v>44</v>
      </c>
      <c r="S7139" s="49" t="str">
        <f t="shared" si="889"/>
        <v>Card</v>
      </c>
      <c r="T7139" s="3">
        <v>0.03</v>
      </c>
      <c r="U7139" s="2">
        <v>10.600000000000001</v>
      </c>
      <c r="V7139" s="2">
        <v>4.4400000000000004</v>
      </c>
      <c r="W7139" s="54">
        <f>_xlfn.XLOOKUP(M7139,Market!A:A,Market!F:F,0)</f>
        <v>0.06</v>
      </c>
      <c r="X7139" s="55">
        <f t="shared" si="890"/>
        <v>0.318</v>
      </c>
      <c r="Y7139" s="55">
        <f t="shared" si="891"/>
        <v>6.160000000000001</v>
      </c>
      <c r="Z7139" s="54">
        <f t="shared" si="892"/>
        <v>0.5811320754716981</v>
      </c>
      <c r="AA7139" s="49" t="str">
        <f t="shared" ca="1" si="893"/>
        <v>Y</v>
      </c>
      <c r="AB7139" s="49">
        <f t="shared" ca="1" si="894"/>
        <v>6</v>
      </c>
      <c r="AC7139" s="49" t="str">
        <f t="shared" ca="1" si="895"/>
        <v>Y</v>
      </c>
    </row>
    <row r="7140" spans="1:29" x14ac:dyDescent="0.25">
      <c r="A7140">
        <v>5437</v>
      </c>
      <c r="B7140" s="9">
        <v>43215</v>
      </c>
      <c r="C7140" s="50" t="str">
        <f t="shared" si="888"/>
        <v>N</v>
      </c>
      <c r="D7140" s="52">
        <f>_xlfn.XLOOKUP(B7140,Cal_Date!B:B,Cal_Date!A:A,0)</f>
        <v>4</v>
      </c>
      <c r="E7140">
        <v>2018</v>
      </c>
      <c r="F7140" t="s">
        <v>123</v>
      </c>
      <c r="G7140" t="s">
        <v>129</v>
      </c>
      <c r="H7140" t="s">
        <v>11</v>
      </c>
      <c r="I7140" t="s">
        <v>11</v>
      </c>
      <c r="J7140" t="s">
        <v>15</v>
      </c>
      <c r="K7140" t="s">
        <v>42</v>
      </c>
      <c r="L7140">
        <v>1</v>
      </c>
      <c r="M7140">
        <v>1005</v>
      </c>
      <c r="O7140" t="s">
        <v>25</v>
      </c>
      <c r="R7140" t="s">
        <v>44</v>
      </c>
      <c r="S7140" s="49" t="str">
        <f t="shared" si="889"/>
        <v>Card</v>
      </c>
      <c r="T7140" s="3">
        <v>0.03</v>
      </c>
      <c r="U7140" s="2">
        <v>2.7225000000000001</v>
      </c>
      <c r="V7140" s="2">
        <v>0.87</v>
      </c>
      <c r="W7140" s="54">
        <f>_xlfn.XLOOKUP(M7140,Market!A:A,Market!F:F,0)</f>
        <v>8.8999999999999996E-2</v>
      </c>
      <c r="X7140" s="55">
        <f t="shared" si="890"/>
        <v>8.1674999999999998E-2</v>
      </c>
      <c r="Y7140" s="55">
        <f t="shared" si="891"/>
        <v>1.8525</v>
      </c>
      <c r="Z7140" s="54">
        <f t="shared" si="892"/>
        <v>0.68044077134986225</v>
      </c>
      <c r="AA7140" s="49" t="str">
        <f t="shared" ca="1" si="893"/>
        <v>Y</v>
      </c>
      <c r="AB7140" s="49">
        <f t="shared" ca="1" si="894"/>
        <v>6</v>
      </c>
      <c r="AC7140" s="49" t="str">
        <f t="shared" ca="1" si="895"/>
        <v>Y</v>
      </c>
    </row>
    <row r="7141" spans="1:29" x14ac:dyDescent="0.25">
      <c r="A7141">
        <v>5438</v>
      </c>
      <c r="B7141" s="9">
        <v>43215</v>
      </c>
      <c r="C7141" s="50" t="str">
        <f t="shared" si="888"/>
        <v>N</v>
      </c>
      <c r="D7141" s="52">
        <f>_xlfn.XLOOKUP(B7141,Cal_Date!B:B,Cal_Date!A:A,0)</f>
        <v>4</v>
      </c>
      <c r="E7141">
        <v>2018</v>
      </c>
      <c r="F7141" t="s">
        <v>123</v>
      </c>
      <c r="G7141" t="s">
        <v>129</v>
      </c>
      <c r="H7141" t="s">
        <v>48</v>
      </c>
      <c r="I7141" t="s">
        <v>18</v>
      </c>
      <c r="J7141" t="s">
        <v>10</v>
      </c>
      <c r="K7141" t="s">
        <v>43</v>
      </c>
      <c r="L7141">
        <v>1</v>
      </c>
      <c r="M7141">
        <v>1001</v>
      </c>
      <c r="O7141" t="s">
        <v>25</v>
      </c>
      <c r="R7141" t="s">
        <v>44</v>
      </c>
      <c r="S7141" s="49" t="str">
        <f t="shared" si="889"/>
        <v>Card</v>
      </c>
      <c r="T7141" s="3">
        <v>0.03</v>
      </c>
      <c r="U7141" s="2">
        <v>7.42</v>
      </c>
      <c r="V7141" s="2">
        <v>1.46</v>
      </c>
      <c r="W7141" s="54">
        <f>_xlfn.XLOOKUP(M7141,Market!A:A,Market!F:F,0)</f>
        <v>0.06</v>
      </c>
      <c r="X7141" s="55">
        <f t="shared" si="890"/>
        <v>0.22259999999999999</v>
      </c>
      <c r="Y7141" s="55">
        <f t="shared" si="891"/>
        <v>5.96</v>
      </c>
      <c r="Z7141" s="54">
        <f t="shared" si="892"/>
        <v>0.80323450134770891</v>
      </c>
      <c r="AA7141" s="49" t="str">
        <f t="shared" ca="1" si="893"/>
        <v>Y</v>
      </c>
      <c r="AB7141" s="49">
        <f t="shared" ca="1" si="894"/>
        <v>6</v>
      </c>
      <c r="AC7141" s="49" t="str">
        <f t="shared" ca="1" si="895"/>
        <v>Y</v>
      </c>
    </row>
    <row r="7142" spans="1:29" x14ac:dyDescent="0.25">
      <c r="A7142">
        <v>5439</v>
      </c>
      <c r="B7142" s="9">
        <v>43215</v>
      </c>
      <c r="C7142" s="50" t="str">
        <f t="shared" si="888"/>
        <v>N</v>
      </c>
      <c r="D7142" s="52">
        <f>_xlfn.XLOOKUP(B7142,Cal_Date!B:B,Cal_Date!A:A,0)</f>
        <v>4</v>
      </c>
      <c r="E7142">
        <v>2018</v>
      </c>
      <c r="F7142" t="s">
        <v>123</v>
      </c>
      <c r="G7142" t="s">
        <v>129</v>
      </c>
      <c r="H7142" t="s">
        <v>11</v>
      </c>
      <c r="I7142" t="s">
        <v>11</v>
      </c>
      <c r="J7142" t="s">
        <v>15</v>
      </c>
      <c r="K7142" t="s">
        <v>42</v>
      </c>
      <c r="L7142">
        <v>1</v>
      </c>
      <c r="M7142">
        <v>1010</v>
      </c>
      <c r="O7142" t="s">
        <v>25</v>
      </c>
      <c r="R7142" t="s">
        <v>44</v>
      </c>
      <c r="S7142" s="49" t="str">
        <f t="shared" si="889"/>
        <v>Card</v>
      </c>
      <c r="T7142" s="3">
        <v>0.03</v>
      </c>
      <c r="U7142" s="2">
        <v>2.7</v>
      </c>
      <c r="V7142" s="2">
        <v>0.87</v>
      </c>
      <c r="W7142" s="54">
        <f>_xlfn.XLOOKUP(M7142,Market!A:A,Market!F:F,0)</f>
        <v>0.08</v>
      </c>
      <c r="X7142" s="55">
        <f t="shared" si="890"/>
        <v>8.1000000000000003E-2</v>
      </c>
      <c r="Y7142" s="55">
        <f t="shared" si="891"/>
        <v>1.83</v>
      </c>
      <c r="Z7142" s="54">
        <f t="shared" si="892"/>
        <v>0.67777777777777781</v>
      </c>
      <c r="AA7142" s="49" t="str">
        <f t="shared" ca="1" si="893"/>
        <v>Y</v>
      </c>
      <c r="AB7142" s="49">
        <f t="shared" ca="1" si="894"/>
        <v>6</v>
      </c>
      <c r="AC7142" s="49" t="str">
        <f t="shared" ca="1" si="895"/>
        <v>Y</v>
      </c>
    </row>
    <row r="7143" spans="1:29" x14ac:dyDescent="0.25">
      <c r="A7143">
        <v>5440</v>
      </c>
      <c r="B7143" s="9">
        <v>43215</v>
      </c>
      <c r="C7143" s="50" t="str">
        <f t="shared" si="888"/>
        <v>N</v>
      </c>
      <c r="D7143" s="52">
        <f>_xlfn.XLOOKUP(B7143,Cal_Date!B:B,Cal_Date!A:A,0)</f>
        <v>4</v>
      </c>
      <c r="E7143">
        <v>2018</v>
      </c>
      <c r="F7143" t="s">
        <v>123</v>
      </c>
      <c r="G7143" t="s">
        <v>129</v>
      </c>
      <c r="H7143" t="s">
        <v>11</v>
      </c>
      <c r="I7143" t="s">
        <v>11</v>
      </c>
      <c r="J7143" t="s">
        <v>15</v>
      </c>
      <c r="K7143" t="s">
        <v>42</v>
      </c>
      <c r="L7143">
        <v>1</v>
      </c>
      <c r="M7143">
        <v>1011</v>
      </c>
      <c r="O7143" t="s">
        <v>25</v>
      </c>
      <c r="R7143" t="s">
        <v>44</v>
      </c>
      <c r="S7143" s="49" t="str">
        <f t="shared" si="889"/>
        <v>Card</v>
      </c>
      <c r="T7143" s="3">
        <v>0.03</v>
      </c>
      <c r="U7143" s="2">
        <v>2.6500000000000004</v>
      </c>
      <c r="V7143" s="2">
        <v>0.87</v>
      </c>
      <c r="W7143" s="54">
        <f>_xlfn.XLOOKUP(M7143,Market!A:A,Market!F:F,0)</f>
        <v>0.06</v>
      </c>
      <c r="X7143" s="55">
        <f t="shared" si="890"/>
        <v>7.9500000000000001E-2</v>
      </c>
      <c r="Y7143" s="55">
        <f t="shared" si="891"/>
        <v>1.7800000000000002</v>
      </c>
      <c r="Z7143" s="54">
        <f t="shared" si="892"/>
        <v>0.67169811320754713</v>
      </c>
      <c r="AA7143" s="49" t="str">
        <f t="shared" ca="1" si="893"/>
        <v>Y</v>
      </c>
      <c r="AB7143" s="49">
        <f t="shared" ca="1" si="894"/>
        <v>6</v>
      </c>
      <c r="AC7143" s="49" t="str">
        <f t="shared" ca="1" si="895"/>
        <v>Y</v>
      </c>
    </row>
    <row r="7144" spans="1:29" x14ac:dyDescent="0.25">
      <c r="A7144">
        <v>5441</v>
      </c>
      <c r="B7144" s="9">
        <v>43215</v>
      </c>
      <c r="C7144" s="50" t="str">
        <f t="shared" si="888"/>
        <v>N</v>
      </c>
      <c r="D7144" s="52">
        <f>_xlfn.XLOOKUP(B7144,Cal_Date!B:B,Cal_Date!A:A,0)</f>
        <v>4</v>
      </c>
      <c r="E7144">
        <v>2018</v>
      </c>
      <c r="F7144" t="s">
        <v>123</v>
      </c>
      <c r="G7144" t="s">
        <v>129</v>
      </c>
      <c r="H7144" t="s">
        <v>11</v>
      </c>
      <c r="I7144" t="s">
        <v>11</v>
      </c>
      <c r="J7144" t="s">
        <v>15</v>
      </c>
      <c r="K7144" t="s">
        <v>42</v>
      </c>
      <c r="L7144">
        <v>1</v>
      </c>
      <c r="M7144">
        <v>1011</v>
      </c>
      <c r="O7144" t="s">
        <v>25</v>
      </c>
      <c r="R7144" t="s">
        <v>44</v>
      </c>
      <c r="S7144" s="49" t="str">
        <f t="shared" si="889"/>
        <v>Card</v>
      </c>
      <c r="T7144" s="3">
        <v>0.03</v>
      </c>
      <c r="U7144" s="2">
        <v>2.6500000000000004</v>
      </c>
      <c r="V7144" s="2">
        <v>0.87</v>
      </c>
      <c r="W7144" s="54">
        <f>_xlfn.XLOOKUP(M7144,Market!A:A,Market!F:F,0)</f>
        <v>0.06</v>
      </c>
      <c r="X7144" s="55">
        <f t="shared" si="890"/>
        <v>7.9500000000000001E-2</v>
      </c>
      <c r="Y7144" s="55">
        <f t="shared" si="891"/>
        <v>1.7800000000000002</v>
      </c>
      <c r="Z7144" s="54">
        <f t="shared" si="892"/>
        <v>0.67169811320754713</v>
      </c>
      <c r="AA7144" s="49" t="str">
        <f t="shared" ca="1" si="893"/>
        <v>Y</v>
      </c>
      <c r="AB7144" s="49">
        <f t="shared" ca="1" si="894"/>
        <v>6</v>
      </c>
      <c r="AC7144" s="49" t="str">
        <f t="shared" ca="1" si="895"/>
        <v>Y</v>
      </c>
    </row>
    <row r="7145" spans="1:29" x14ac:dyDescent="0.25">
      <c r="A7145">
        <v>5442</v>
      </c>
      <c r="B7145" s="9">
        <v>43215</v>
      </c>
      <c r="C7145" s="50" t="str">
        <f t="shared" si="888"/>
        <v>N</v>
      </c>
      <c r="D7145" s="52">
        <f>_xlfn.XLOOKUP(B7145,Cal_Date!B:B,Cal_Date!A:A,0)</f>
        <v>4</v>
      </c>
      <c r="E7145">
        <v>2018</v>
      </c>
      <c r="F7145" t="s">
        <v>123</v>
      </c>
      <c r="G7145" t="s">
        <v>129</v>
      </c>
      <c r="H7145" t="s">
        <v>11</v>
      </c>
      <c r="I7145" t="s">
        <v>13</v>
      </c>
      <c r="J7145" t="s">
        <v>15</v>
      </c>
      <c r="K7145" t="s">
        <v>42</v>
      </c>
      <c r="L7145">
        <v>2</v>
      </c>
      <c r="M7145">
        <v>1001</v>
      </c>
      <c r="O7145" t="s">
        <v>25</v>
      </c>
      <c r="R7145" t="s">
        <v>44</v>
      </c>
      <c r="S7145" s="49" t="str">
        <f t="shared" si="889"/>
        <v>Card</v>
      </c>
      <c r="T7145" s="3">
        <v>0.03</v>
      </c>
      <c r="U7145" s="2">
        <v>5.3000000000000007</v>
      </c>
      <c r="V7145" s="2">
        <v>2.84</v>
      </c>
      <c r="W7145" s="54">
        <f>_xlfn.XLOOKUP(M7145,Market!A:A,Market!F:F,0)</f>
        <v>0.06</v>
      </c>
      <c r="X7145" s="55">
        <f t="shared" si="890"/>
        <v>0.159</v>
      </c>
      <c r="Y7145" s="55">
        <f t="shared" si="891"/>
        <v>2.4600000000000009</v>
      </c>
      <c r="Z7145" s="54">
        <f t="shared" si="892"/>
        <v>0.46415094339622653</v>
      </c>
      <c r="AA7145" s="49" t="str">
        <f t="shared" ca="1" si="893"/>
        <v>Y</v>
      </c>
      <c r="AB7145" s="49">
        <f t="shared" ca="1" si="894"/>
        <v>6</v>
      </c>
      <c r="AC7145" s="49" t="str">
        <f t="shared" ca="1" si="895"/>
        <v>Y</v>
      </c>
    </row>
    <row r="7146" spans="1:29" x14ac:dyDescent="0.25">
      <c r="A7146">
        <v>5443</v>
      </c>
      <c r="B7146" s="9">
        <v>43215</v>
      </c>
      <c r="C7146" s="50" t="str">
        <f t="shared" si="888"/>
        <v>N</v>
      </c>
      <c r="D7146" s="52">
        <f>_xlfn.XLOOKUP(B7146,Cal_Date!B:B,Cal_Date!A:A,0)</f>
        <v>4</v>
      </c>
      <c r="E7146">
        <v>2018</v>
      </c>
      <c r="F7146" t="s">
        <v>123</v>
      </c>
      <c r="G7146" t="s">
        <v>129</v>
      </c>
      <c r="H7146" t="s">
        <v>14</v>
      </c>
      <c r="I7146" t="s">
        <v>18</v>
      </c>
      <c r="J7146" t="s">
        <v>15</v>
      </c>
      <c r="K7146" t="s">
        <v>43</v>
      </c>
      <c r="L7146">
        <v>2</v>
      </c>
      <c r="M7146">
        <v>1003</v>
      </c>
      <c r="O7146" t="s">
        <v>25</v>
      </c>
      <c r="R7146" t="s">
        <v>44</v>
      </c>
      <c r="S7146" s="49" t="str">
        <f t="shared" si="889"/>
        <v>Card</v>
      </c>
      <c r="T7146" s="3">
        <v>0.03</v>
      </c>
      <c r="U7146" s="2">
        <v>10.600000000000001</v>
      </c>
      <c r="V7146" s="2">
        <v>4.2</v>
      </c>
      <c r="W7146" s="54">
        <f>_xlfn.XLOOKUP(M7146,Market!A:A,Market!F:F,0)</f>
        <v>0.06</v>
      </c>
      <c r="X7146" s="55">
        <f t="shared" si="890"/>
        <v>0.318</v>
      </c>
      <c r="Y7146" s="55">
        <f t="shared" si="891"/>
        <v>6.4000000000000012</v>
      </c>
      <c r="Z7146" s="54">
        <f t="shared" si="892"/>
        <v>0.60377358490566047</v>
      </c>
      <c r="AA7146" s="49" t="str">
        <f t="shared" ca="1" si="893"/>
        <v>Y</v>
      </c>
      <c r="AB7146" s="49">
        <f t="shared" ca="1" si="894"/>
        <v>6</v>
      </c>
      <c r="AC7146" s="49" t="str">
        <f t="shared" ca="1" si="895"/>
        <v>Y</v>
      </c>
    </row>
    <row r="7147" spans="1:29" x14ac:dyDescent="0.25">
      <c r="A7147">
        <v>5444</v>
      </c>
      <c r="B7147" s="9">
        <v>43215</v>
      </c>
      <c r="C7147" s="50" t="str">
        <f t="shared" si="888"/>
        <v>N</v>
      </c>
      <c r="D7147" s="52">
        <f>_xlfn.XLOOKUP(B7147,Cal_Date!B:B,Cal_Date!A:A,0)</f>
        <v>4</v>
      </c>
      <c r="E7147">
        <v>2018</v>
      </c>
      <c r="F7147" t="s">
        <v>123</v>
      </c>
      <c r="G7147" t="s">
        <v>129</v>
      </c>
      <c r="H7147" t="s">
        <v>14</v>
      </c>
      <c r="I7147" t="s">
        <v>18</v>
      </c>
      <c r="J7147" t="s">
        <v>15</v>
      </c>
      <c r="K7147" t="s">
        <v>43</v>
      </c>
      <c r="L7147">
        <v>1</v>
      </c>
      <c r="M7147">
        <v>1005</v>
      </c>
      <c r="O7147" t="s">
        <v>25</v>
      </c>
      <c r="R7147" t="s">
        <v>44</v>
      </c>
      <c r="S7147" s="49" t="str">
        <f t="shared" si="889"/>
        <v>Card</v>
      </c>
      <c r="T7147" s="3">
        <v>0.03</v>
      </c>
      <c r="U7147" s="2">
        <v>5.4450000000000003</v>
      </c>
      <c r="V7147" s="2">
        <v>2.2200000000000002</v>
      </c>
      <c r="W7147" s="54">
        <f>_xlfn.XLOOKUP(M7147,Market!A:A,Market!F:F,0)</f>
        <v>8.8999999999999996E-2</v>
      </c>
      <c r="X7147" s="55">
        <f t="shared" si="890"/>
        <v>0.16335</v>
      </c>
      <c r="Y7147" s="55">
        <f t="shared" si="891"/>
        <v>3.2250000000000001</v>
      </c>
      <c r="Z7147" s="54">
        <f t="shared" si="892"/>
        <v>0.59228650137741046</v>
      </c>
      <c r="AA7147" s="49" t="str">
        <f t="shared" ca="1" si="893"/>
        <v>Y</v>
      </c>
      <c r="AB7147" s="49">
        <f t="shared" ca="1" si="894"/>
        <v>6</v>
      </c>
      <c r="AC7147" s="49" t="str">
        <f t="shared" ca="1" si="895"/>
        <v>Y</v>
      </c>
    </row>
    <row r="7148" spans="1:29" x14ac:dyDescent="0.25">
      <c r="A7148">
        <v>5445</v>
      </c>
      <c r="B7148" s="9">
        <v>43215</v>
      </c>
      <c r="C7148" s="50" t="str">
        <f t="shared" si="888"/>
        <v>N</v>
      </c>
      <c r="D7148" s="52">
        <f>_xlfn.XLOOKUP(B7148,Cal_Date!B:B,Cal_Date!A:A,0)</f>
        <v>4</v>
      </c>
      <c r="E7148">
        <v>2018</v>
      </c>
      <c r="F7148" t="s">
        <v>123</v>
      </c>
      <c r="G7148" t="s">
        <v>129</v>
      </c>
      <c r="H7148" t="s">
        <v>48</v>
      </c>
      <c r="I7148" t="s">
        <v>18</v>
      </c>
      <c r="J7148" t="s">
        <v>10</v>
      </c>
      <c r="K7148" t="s">
        <v>43</v>
      </c>
      <c r="L7148">
        <v>1</v>
      </c>
      <c r="M7148">
        <v>1005</v>
      </c>
      <c r="O7148" t="s">
        <v>25</v>
      </c>
      <c r="R7148" t="s">
        <v>44</v>
      </c>
      <c r="S7148" s="49" t="str">
        <f t="shared" si="889"/>
        <v>Card</v>
      </c>
      <c r="T7148" s="3">
        <v>0.03</v>
      </c>
      <c r="U7148" s="2">
        <v>7.6229999999999993</v>
      </c>
      <c r="V7148" s="2">
        <v>1.46</v>
      </c>
      <c r="W7148" s="54">
        <f>_xlfn.XLOOKUP(M7148,Market!A:A,Market!F:F,0)</f>
        <v>8.8999999999999996E-2</v>
      </c>
      <c r="X7148" s="55">
        <f t="shared" si="890"/>
        <v>0.22868999999999998</v>
      </c>
      <c r="Y7148" s="55">
        <f t="shared" si="891"/>
        <v>6.1629999999999994</v>
      </c>
      <c r="Z7148" s="54">
        <f t="shared" si="892"/>
        <v>0.80847435392889933</v>
      </c>
      <c r="AA7148" s="49" t="str">
        <f t="shared" ca="1" si="893"/>
        <v>Y</v>
      </c>
      <c r="AB7148" s="49">
        <f t="shared" ca="1" si="894"/>
        <v>6</v>
      </c>
      <c r="AC7148" s="49" t="str">
        <f t="shared" ca="1" si="895"/>
        <v>Y</v>
      </c>
    </row>
    <row r="7149" spans="1:29" x14ac:dyDescent="0.25">
      <c r="A7149">
        <v>5446</v>
      </c>
      <c r="B7149" s="9">
        <v>43215</v>
      </c>
      <c r="C7149" s="50" t="str">
        <f t="shared" si="888"/>
        <v>N</v>
      </c>
      <c r="D7149" s="52">
        <f>_xlfn.XLOOKUP(B7149,Cal_Date!B:B,Cal_Date!A:A,0)</f>
        <v>4</v>
      </c>
      <c r="E7149">
        <v>2018</v>
      </c>
      <c r="F7149" t="s">
        <v>123</v>
      </c>
      <c r="G7149" t="s">
        <v>129</v>
      </c>
      <c r="H7149" t="s">
        <v>11</v>
      </c>
      <c r="I7149" t="s">
        <v>11</v>
      </c>
      <c r="J7149" t="s">
        <v>15</v>
      </c>
      <c r="K7149" t="s">
        <v>42</v>
      </c>
      <c r="L7149">
        <v>1</v>
      </c>
      <c r="M7149">
        <v>1006</v>
      </c>
      <c r="O7149" t="s">
        <v>28</v>
      </c>
      <c r="R7149" t="s">
        <v>44</v>
      </c>
      <c r="S7149" s="49" t="str">
        <f t="shared" si="889"/>
        <v>Card</v>
      </c>
      <c r="T7149" s="3">
        <v>0.03</v>
      </c>
      <c r="U7149" s="2">
        <v>2.7225000000000001</v>
      </c>
      <c r="V7149" s="2">
        <v>0.87</v>
      </c>
      <c r="W7149" s="54">
        <f>_xlfn.XLOOKUP(M7149,Market!A:A,Market!F:F,0)</f>
        <v>8.8999999999999996E-2</v>
      </c>
      <c r="X7149" s="55">
        <f t="shared" si="890"/>
        <v>8.1674999999999998E-2</v>
      </c>
      <c r="Y7149" s="55">
        <f t="shared" si="891"/>
        <v>1.8525</v>
      </c>
      <c r="Z7149" s="54">
        <f t="shared" si="892"/>
        <v>0.68044077134986225</v>
      </c>
      <c r="AA7149" s="49" t="str">
        <f t="shared" ca="1" si="893"/>
        <v>Y</v>
      </c>
      <c r="AB7149" s="49">
        <f t="shared" ca="1" si="894"/>
        <v>6</v>
      </c>
      <c r="AC7149" s="49" t="str">
        <f t="shared" ca="1" si="895"/>
        <v>Y</v>
      </c>
    </row>
    <row r="7150" spans="1:29" x14ac:dyDescent="0.25">
      <c r="A7150">
        <v>5447</v>
      </c>
      <c r="B7150" s="9">
        <v>43215</v>
      </c>
      <c r="C7150" s="50" t="str">
        <f t="shared" si="888"/>
        <v>N</v>
      </c>
      <c r="D7150" s="52">
        <f>_xlfn.XLOOKUP(B7150,Cal_Date!B:B,Cal_Date!A:A,0)</f>
        <v>4</v>
      </c>
      <c r="E7150">
        <v>2018</v>
      </c>
      <c r="F7150" t="s">
        <v>123</v>
      </c>
      <c r="G7150" t="s">
        <v>129</v>
      </c>
      <c r="H7150" t="s">
        <v>11</v>
      </c>
      <c r="I7150" t="s">
        <v>11</v>
      </c>
      <c r="J7150" t="s">
        <v>15</v>
      </c>
      <c r="K7150" t="s">
        <v>42</v>
      </c>
      <c r="L7150">
        <v>2</v>
      </c>
      <c r="M7150">
        <v>1002</v>
      </c>
      <c r="O7150" t="s">
        <v>28</v>
      </c>
      <c r="R7150" t="s">
        <v>44</v>
      </c>
      <c r="S7150" s="49" t="str">
        <f t="shared" si="889"/>
        <v>Card</v>
      </c>
      <c r="T7150" s="3">
        <v>0.03</v>
      </c>
      <c r="U7150" s="2">
        <v>5.3000000000000007</v>
      </c>
      <c r="V7150" s="2">
        <v>1.74</v>
      </c>
      <c r="W7150" s="54">
        <f>_xlfn.XLOOKUP(M7150,Market!A:A,Market!F:F,0)</f>
        <v>0.06</v>
      </c>
      <c r="X7150" s="55">
        <f t="shared" si="890"/>
        <v>0.159</v>
      </c>
      <c r="Y7150" s="55">
        <f t="shared" si="891"/>
        <v>3.5600000000000005</v>
      </c>
      <c r="Z7150" s="54">
        <f t="shared" si="892"/>
        <v>0.67169811320754713</v>
      </c>
      <c r="AA7150" s="49" t="str">
        <f t="shared" ca="1" si="893"/>
        <v>Y</v>
      </c>
      <c r="AB7150" s="49">
        <f t="shared" ca="1" si="894"/>
        <v>6</v>
      </c>
      <c r="AC7150" s="49" t="str">
        <f t="shared" ca="1" si="895"/>
        <v>Y</v>
      </c>
    </row>
    <row r="7151" spans="1:29" x14ac:dyDescent="0.25">
      <c r="A7151">
        <v>5448</v>
      </c>
      <c r="B7151" s="9">
        <v>43215</v>
      </c>
      <c r="C7151" s="50" t="str">
        <f t="shared" si="888"/>
        <v>N</v>
      </c>
      <c r="D7151" s="52">
        <f>_xlfn.XLOOKUP(B7151,Cal_Date!B:B,Cal_Date!A:A,0)</f>
        <v>4</v>
      </c>
      <c r="E7151">
        <v>2018</v>
      </c>
      <c r="F7151" t="s">
        <v>123</v>
      </c>
      <c r="G7151" t="s">
        <v>129</v>
      </c>
      <c r="H7151" t="s">
        <v>11</v>
      </c>
      <c r="I7151" t="s">
        <v>11</v>
      </c>
      <c r="J7151" t="s">
        <v>15</v>
      </c>
      <c r="K7151" t="s">
        <v>42</v>
      </c>
      <c r="L7151">
        <v>1</v>
      </c>
      <c r="M7151">
        <v>1001</v>
      </c>
      <c r="O7151" t="s">
        <v>25</v>
      </c>
      <c r="R7151" t="s">
        <v>44</v>
      </c>
      <c r="S7151" s="49" t="str">
        <f t="shared" si="889"/>
        <v>Card</v>
      </c>
      <c r="T7151" s="3">
        <v>0.03</v>
      </c>
      <c r="U7151" s="2">
        <v>2.6500000000000004</v>
      </c>
      <c r="V7151" s="2">
        <v>0.87</v>
      </c>
      <c r="W7151" s="54">
        <f>_xlfn.XLOOKUP(M7151,Market!A:A,Market!F:F,0)</f>
        <v>0.06</v>
      </c>
      <c r="X7151" s="55">
        <f t="shared" si="890"/>
        <v>7.9500000000000001E-2</v>
      </c>
      <c r="Y7151" s="55">
        <f t="shared" si="891"/>
        <v>1.7800000000000002</v>
      </c>
      <c r="Z7151" s="54">
        <f t="shared" si="892"/>
        <v>0.67169811320754713</v>
      </c>
      <c r="AA7151" s="49" t="str">
        <f t="shared" ca="1" si="893"/>
        <v>Y</v>
      </c>
      <c r="AB7151" s="49">
        <f t="shared" ca="1" si="894"/>
        <v>6</v>
      </c>
      <c r="AC7151" s="49" t="str">
        <f t="shared" ca="1" si="895"/>
        <v>Y</v>
      </c>
    </row>
    <row r="7152" spans="1:29" x14ac:dyDescent="0.25">
      <c r="A7152">
        <v>5449</v>
      </c>
      <c r="B7152" s="9">
        <v>43215</v>
      </c>
      <c r="C7152" s="50" t="str">
        <f t="shared" si="888"/>
        <v>N</v>
      </c>
      <c r="D7152" s="52">
        <f>_xlfn.XLOOKUP(B7152,Cal_Date!B:B,Cal_Date!A:A,0)</f>
        <v>4</v>
      </c>
      <c r="E7152">
        <v>2018</v>
      </c>
      <c r="F7152" t="s">
        <v>123</v>
      </c>
      <c r="G7152" t="s">
        <v>129</v>
      </c>
      <c r="H7152" t="s">
        <v>11</v>
      </c>
      <c r="I7152" t="s">
        <v>13</v>
      </c>
      <c r="J7152" t="s">
        <v>15</v>
      </c>
      <c r="K7152" t="s">
        <v>42</v>
      </c>
      <c r="L7152">
        <v>2</v>
      </c>
      <c r="M7152">
        <v>1003</v>
      </c>
      <c r="O7152" t="s">
        <v>25</v>
      </c>
      <c r="R7152" t="s">
        <v>44</v>
      </c>
      <c r="S7152" s="49" t="str">
        <f t="shared" si="889"/>
        <v>Card</v>
      </c>
      <c r="T7152" s="3">
        <v>0.03</v>
      </c>
      <c r="U7152" s="2">
        <v>5.3000000000000007</v>
      </c>
      <c r="V7152" s="2">
        <v>2.84</v>
      </c>
      <c r="W7152" s="54">
        <f>_xlfn.XLOOKUP(M7152,Market!A:A,Market!F:F,0)</f>
        <v>0.06</v>
      </c>
      <c r="X7152" s="55">
        <f t="shared" si="890"/>
        <v>0.159</v>
      </c>
      <c r="Y7152" s="55">
        <f t="shared" si="891"/>
        <v>2.4600000000000009</v>
      </c>
      <c r="Z7152" s="54">
        <f t="shared" si="892"/>
        <v>0.46415094339622653</v>
      </c>
      <c r="AA7152" s="49" t="str">
        <f t="shared" ca="1" si="893"/>
        <v>Y</v>
      </c>
      <c r="AB7152" s="49">
        <f t="shared" ca="1" si="894"/>
        <v>6</v>
      </c>
      <c r="AC7152" s="49" t="str">
        <f t="shared" ca="1" si="895"/>
        <v>Y</v>
      </c>
    </row>
    <row r="7153" spans="1:29" x14ac:dyDescent="0.25">
      <c r="A7153">
        <v>5450</v>
      </c>
      <c r="B7153" s="9">
        <v>43215</v>
      </c>
      <c r="C7153" s="50" t="str">
        <f t="shared" si="888"/>
        <v>N</v>
      </c>
      <c r="D7153" s="52">
        <f>_xlfn.XLOOKUP(B7153,Cal_Date!B:B,Cal_Date!A:A,0)</f>
        <v>4</v>
      </c>
      <c r="E7153">
        <v>2018</v>
      </c>
      <c r="F7153" t="s">
        <v>123</v>
      </c>
      <c r="G7153" t="s">
        <v>129</v>
      </c>
      <c r="H7153" t="s">
        <v>11</v>
      </c>
      <c r="I7153" t="s">
        <v>11</v>
      </c>
      <c r="J7153" t="s">
        <v>15</v>
      </c>
      <c r="K7153" t="s">
        <v>42</v>
      </c>
      <c r="L7153">
        <v>1</v>
      </c>
      <c r="M7153">
        <v>1004</v>
      </c>
      <c r="O7153" t="s">
        <v>28</v>
      </c>
      <c r="R7153" t="s">
        <v>44</v>
      </c>
      <c r="S7153" s="49" t="str">
        <f t="shared" si="889"/>
        <v>Card</v>
      </c>
      <c r="T7153" s="3">
        <v>0.03</v>
      </c>
      <c r="U7153" s="2">
        <v>2.6500000000000004</v>
      </c>
      <c r="V7153" s="2">
        <v>0.87</v>
      </c>
      <c r="W7153" s="54">
        <f>_xlfn.XLOOKUP(M7153,Market!A:A,Market!F:F,0)</f>
        <v>0.06</v>
      </c>
      <c r="X7153" s="55">
        <f t="shared" si="890"/>
        <v>7.9500000000000001E-2</v>
      </c>
      <c r="Y7153" s="55">
        <f t="shared" si="891"/>
        <v>1.7800000000000002</v>
      </c>
      <c r="Z7153" s="54">
        <f t="shared" si="892"/>
        <v>0.67169811320754713</v>
      </c>
      <c r="AA7153" s="49" t="str">
        <f t="shared" ca="1" si="893"/>
        <v>Y</v>
      </c>
      <c r="AB7153" s="49">
        <f t="shared" ca="1" si="894"/>
        <v>6</v>
      </c>
      <c r="AC7153" s="49" t="str">
        <f t="shared" ca="1" si="895"/>
        <v>Y</v>
      </c>
    </row>
    <row r="7154" spans="1:29" x14ac:dyDescent="0.25">
      <c r="A7154">
        <v>5451</v>
      </c>
      <c r="B7154" s="9">
        <v>43215</v>
      </c>
      <c r="C7154" s="50" t="str">
        <f t="shared" si="888"/>
        <v>N</v>
      </c>
      <c r="D7154" s="52">
        <f>_xlfn.XLOOKUP(B7154,Cal_Date!B:B,Cal_Date!A:A,0)</f>
        <v>4</v>
      </c>
      <c r="E7154">
        <v>2018</v>
      </c>
      <c r="F7154" t="s">
        <v>123</v>
      </c>
      <c r="G7154" t="s">
        <v>129</v>
      </c>
      <c r="H7154" t="s">
        <v>14</v>
      </c>
      <c r="I7154" t="s">
        <v>18</v>
      </c>
      <c r="J7154" t="s">
        <v>15</v>
      </c>
      <c r="K7154" t="s">
        <v>43</v>
      </c>
      <c r="L7154">
        <v>2</v>
      </c>
      <c r="M7154">
        <v>1003</v>
      </c>
      <c r="O7154" t="s">
        <v>25</v>
      </c>
      <c r="R7154" t="s">
        <v>44</v>
      </c>
      <c r="S7154" s="49" t="str">
        <f t="shared" si="889"/>
        <v>Card</v>
      </c>
      <c r="T7154" s="3">
        <v>0.03</v>
      </c>
      <c r="U7154" s="2">
        <v>10.600000000000001</v>
      </c>
      <c r="V7154" s="2">
        <v>4.2</v>
      </c>
      <c r="W7154" s="54">
        <f>_xlfn.XLOOKUP(M7154,Market!A:A,Market!F:F,0)</f>
        <v>0.06</v>
      </c>
      <c r="X7154" s="55">
        <f t="shared" si="890"/>
        <v>0.318</v>
      </c>
      <c r="Y7154" s="55">
        <f t="shared" si="891"/>
        <v>6.4000000000000012</v>
      </c>
      <c r="Z7154" s="54">
        <f t="shared" si="892"/>
        <v>0.60377358490566047</v>
      </c>
      <c r="AA7154" s="49" t="str">
        <f t="shared" ca="1" si="893"/>
        <v>Y</v>
      </c>
      <c r="AB7154" s="49">
        <f t="shared" ca="1" si="894"/>
        <v>6</v>
      </c>
      <c r="AC7154" s="49" t="str">
        <f t="shared" ca="1" si="895"/>
        <v>Y</v>
      </c>
    </row>
    <row r="7155" spans="1:29" x14ac:dyDescent="0.25">
      <c r="A7155">
        <v>5452</v>
      </c>
      <c r="B7155" s="9">
        <v>43215</v>
      </c>
      <c r="C7155" s="50" t="str">
        <f t="shared" si="888"/>
        <v>N</v>
      </c>
      <c r="D7155" s="52">
        <f>_xlfn.XLOOKUP(B7155,Cal_Date!B:B,Cal_Date!A:A,0)</f>
        <v>4</v>
      </c>
      <c r="E7155">
        <v>2018</v>
      </c>
      <c r="F7155" t="s">
        <v>123</v>
      </c>
      <c r="G7155" t="s">
        <v>129</v>
      </c>
      <c r="H7155" t="s">
        <v>11</v>
      </c>
      <c r="I7155" t="s">
        <v>13</v>
      </c>
      <c r="J7155" t="s">
        <v>15</v>
      </c>
      <c r="K7155" t="s">
        <v>42</v>
      </c>
      <c r="L7155">
        <v>1</v>
      </c>
      <c r="M7155">
        <v>1005</v>
      </c>
      <c r="O7155" t="s">
        <v>25</v>
      </c>
      <c r="R7155" t="s">
        <v>44</v>
      </c>
      <c r="S7155" s="49" t="str">
        <f t="shared" si="889"/>
        <v>Card</v>
      </c>
      <c r="T7155" s="3">
        <v>0.03</v>
      </c>
      <c r="U7155" s="2">
        <v>2.7225000000000001</v>
      </c>
      <c r="V7155" s="2">
        <v>1.42</v>
      </c>
      <c r="W7155" s="54">
        <f>_xlfn.XLOOKUP(M7155,Market!A:A,Market!F:F,0)</f>
        <v>8.8999999999999996E-2</v>
      </c>
      <c r="X7155" s="55">
        <f t="shared" si="890"/>
        <v>8.1674999999999998E-2</v>
      </c>
      <c r="Y7155" s="55">
        <f t="shared" si="891"/>
        <v>1.3025000000000002</v>
      </c>
      <c r="Z7155" s="54">
        <f t="shared" si="892"/>
        <v>0.47842056932966032</v>
      </c>
      <c r="AA7155" s="49" t="str">
        <f t="shared" ca="1" si="893"/>
        <v>Y</v>
      </c>
      <c r="AB7155" s="49">
        <f t="shared" ca="1" si="894"/>
        <v>6</v>
      </c>
      <c r="AC7155" s="49" t="str">
        <f t="shared" ca="1" si="895"/>
        <v>Y</v>
      </c>
    </row>
    <row r="7156" spans="1:29" x14ac:dyDescent="0.25">
      <c r="A7156">
        <v>5453</v>
      </c>
      <c r="B7156" s="9">
        <v>43215</v>
      </c>
      <c r="C7156" s="50" t="str">
        <f t="shared" si="888"/>
        <v>N</v>
      </c>
      <c r="D7156" s="52">
        <f>_xlfn.XLOOKUP(B7156,Cal_Date!B:B,Cal_Date!A:A,0)</f>
        <v>4</v>
      </c>
      <c r="E7156">
        <v>2018</v>
      </c>
      <c r="F7156" t="s">
        <v>123</v>
      </c>
      <c r="G7156" t="s">
        <v>129</v>
      </c>
      <c r="H7156" t="s">
        <v>11</v>
      </c>
      <c r="I7156" t="s">
        <v>11</v>
      </c>
      <c r="J7156" t="s">
        <v>15</v>
      </c>
      <c r="K7156" t="s">
        <v>42</v>
      </c>
      <c r="L7156">
        <v>1</v>
      </c>
      <c r="M7156">
        <v>1007</v>
      </c>
      <c r="O7156" t="s">
        <v>28</v>
      </c>
      <c r="R7156" t="s">
        <v>44</v>
      </c>
      <c r="S7156" s="49" t="str">
        <f t="shared" si="889"/>
        <v>Card</v>
      </c>
      <c r="T7156" s="3">
        <v>0.03</v>
      </c>
      <c r="U7156" s="2">
        <v>2.7225000000000001</v>
      </c>
      <c r="V7156" s="2">
        <v>0.87</v>
      </c>
      <c r="W7156" s="54">
        <f>_xlfn.XLOOKUP(M7156,Market!A:A,Market!F:F,0)</f>
        <v>8.8999999999999996E-2</v>
      </c>
      <c r="X7156" s="55">
        <f t="shared" si="890"/>
        <v>8.1674999999999998E-2</v>
      </c>
      <c r="Y7156" s="55">
        <f t="shared" si="891"/>
        <v>1.8525</v>
      </c>
      <c r="Z7156" s="54">
        <f t="shared" si="892"/>
        <v>0.68044077134986225</v>
      </c>
      <c r="AA7156" s="49" t="str">
        <f t="shared" ca="1" si="893"/>
        <v>Y</v>
      </c>
      <c r="AB7156" s="49">
        <f t="shared" ca="1" si="894"/>
        <v>6</v>
      </c>
      <c r="AC7156" s="49" t="str">
        <f t="shared" ca="1" si="895"/>
        <v>Y</v>
      </c>
    </row>
    <row r="7157" spans="1:29" x14ac:dyDescent="0.25">
      <c r="A7157">
        <v>5454</v>
      </c>
      <c r="B7157" s="9">
        <v>43215</v>
      </c>
      <c r="C7157" s="50" t="str">
        <f t="shared" si="888"/>
        <v>N</v>
      </c>
      <c r="D7157" s="52">
        <f>_xlfn.XLOOKUP(B7157,Cal_Date!B:B,Cal_Date!A:A,0)</f>
        <v>4</v>
      </c>
      <c r="E7157">
        <v>2018</v>
      </c>
      <c r="F7157" t="s">
        <v>123</v>
      </c>
      <c r="G7157" t="s">
        <v>129</v>
      </c>
      <c r="H7157" t="s">
        <v>48</v>
      </c>
      <c r="I7157" t="s">
        <v>18</v>
      </c>
      <c r="J7157" t="s">
        <v>10</v>
      </c>
      <c r="K7157" t="s">
        <v>43</v>
      </c>
      <c r="L7157">
        <v>1</v>
      </c>
      <c r="M7157">
        <v>1009</v>
      </c>
      <c r="O7157" t="s">
        <v>28</v>
      </c>
      <c r="R7157" t="s">
        <v>44</v>
      </c>
      <c r="S7157" s="49" t="str">
        <f t="shared" si="889"/>
        <v>Card</v>
      </c>
      <c r="T7157" s="3">
        <v>0.03</v>
      </c>
      <c r="U7157" s="2">
        <v>7.6229999999999993</v>
      </c>
      <c r="V7157" s="2">
        <v>1.46</v>
      </c>
      <c r="W7157" s="54">
        <f>_xlfn.XLOOKUP(M7157,Market!A:A,Market!F:F,0)</f>
        <v>8.8999999999999996E-2</v>
      </c>
      <c r="X7157" s="55">
        <f t="shared" si="890"/>
        <v>0.22868999999999998</v>
      </c>
      <c r="Y7157" s="55">
        <f t="shared" si="891"/>
        <v>6.1629999999999994</v>
      </c>
      <c r="Z7157" s="54">
        <f t="shared" si="892"/>
        <v>0.80847435392889933</v>
      </c>
      <c r="AA7157" s="49" t="str">
        <f t="shared" ca="1" si="893"/>
        <v>Y</v>
      </c>
      <c r="AB7157" s="49">
        <f t="shared" ca="1" si="894"/>
        <v>6</v>
      </c>
      <c r="AC7157" s="49" t="str">
        <f t="shared" ca="1" si="895"/>
        <v>Y</v>
      </c>
    </row>
    <row r="7158" spans="1:29" x14ac:dyDescent="0.25">
      <c r="A7158">
        <v>5455</v>
      </c>
      <c r="B7158" s="9">
        <v>43215</v>
      </c>
      <c r="C7158" s="50" t="str">
        <f t="shared" si="888"/>
        <v>N</v>
      </c>
      <c r="D7158" s="52">
        <f>_xlfn.XLOOKUP(B7158,Cal_Date!B:B,Cal_Date!A:A,0)</f>
        <v>4</v>
      </c>
      <c r="E7158">
        <v>2018</v>
      </c>
      <c r="F7158" t="s">
        <v>123</v>
      </c>
      <c r="G7158" t="s">
        <v>129</v>
      </c>
      <c r="H7158" t="s">
        <v>14</v>
      </c>
      <c r="I7158" t="s">
        <v>18</v>
      </c>
      <c r="J7158" t="s">
        <v>15</v>
      </c>
      <c r="K7158" t="s">
        <v>43</v>
      </c>
      <c r="L7158">
        <v>1</v>
      </c>
      <c r="M7158">
        <v>1001</v>
      </c>
      <c r="O7158" t="s">
        <v>25</v>
      </c>
      <c r="R7158" t="s">
        <v>44</v>
      </c>
      <c r="S7158" s="49" t="str">
        <f t="shared" si="889"/>
        <v>Card</v>
      </c>
      <c r="T7158" s="3">
        <v>0.03</v>
      </c>
      <c r="U7158" s="2">
        <v>5.3000000000000007</v>
      </c>
      <c r="V7158" s="2">
        <v>2.1</v>
      </c>
      <c r="W7158" s="54">
        <f>_xlfn.XLOOKUP(M7158,Market!A:A,Market!F:F,0)</f>
        <v>0.06</v>
      </c>
      <c r="X7158" s="55">
        <f t="shared" si="890"/>
        <v>0.159</v>
      </c>
      <c r="Y7158" s="55">
        <f t="shared" si="891"/>
        <v>3.2000000000000006</v>
      </c>
      <c r="Z7158" s="54">
        <f t="shared" si="892"/>
        <v>0.60377358490566047</v>
      </c>
      <c r="AA7158" s="49" t="str">
        <f t="shared" ca="1" si="893"/>
        <v>Y</v>
      </c>
      <c r="AB7158" s="49">
        <f t="shared" ca="1" si="894"/>
        <v>6</v>
      </c>
      <c r="AC7158" s="49" t="str">
        <f t="shared" ca="1" si="895"/>
        <v>Y</v>
      </c>
    </row>
    <row r="7159" spans="1:29" x14ac:dyDescent="0.25">
      <c r="A7159">
        <v>5456</v>
      </c>
      <c r="B7159" s="9">
        <v>43215</v>
      </c>
      <c r="C7159" s="50" t="str">
        <f t="shared" si="888"/>
        <v>N</v>
      </c>
      <c r="D7159" s="52">
        <f>_xlfn.XLOOKUP(B7159,Cal_Date!B:B,Cal_Date!A:A,0)</f>
        <v>4</v>
      </c>
      <c r="E7159">
        <v>2018</v>
      </c>
      <c r="F7159" t="s">
        <v>123</v>
      </c>
      <c r="G7159" t="s">
        <v>129</v>
      </c>
      <c r="H7159" t="s">
        <v>48</v>
      </c>
      <c r="I7159" t="s">
        <v>18</v>
      </c>
      <c r="J7159" t="s">
        <v>10</v>
      </c>
      <c r="K7159" t="s">
        <v>43</v>
      </c>
      <c r="L7159">
        <v>2</v>
      </c>
      <c r="M7159">
        <v>1010</v>
      </c>
      <c r="O7159" t="s">
        <v>25</v>
      </c>
      <c r="R7159" t="s">
        <v>44</v>
      </c>
      <c r="S7159" s="49" t="str">
        <f t="shared" si="889"/>
        <v>Card</v>
      </c>
      <c r="T7159" s="3">
        <v>0.03</v>
      </c>
      <c r="U7159" s="2">
        <v>15.120000000000001</v>
      </c>
      <c r="V7159" s="2">
        <v>2.92</v>
      </c>
      <c r="W7159" s="54">
        <f>_xlfn.XLOOKUP(M7159,Market!A:A,Market!F:F,0)</f>
        <v>0.08</v>
      </c>
      <c r="X7159" s="55">
        <f t="shared" si="890"/>
        <v>0.4536</v>
      </c>
      <c r="Y7159" s="55">
        <f t="shared" si="891"/>
        <v>12.200000000000001</v>
      </c>
      <c r="Z7159" s="54">
        <f t="shared" si="892"/>
        <v>0.80687830687830686</v>
      </c>
      <c r="AA7159" s="49" t="str">
        <f t="shared" ca="1" si="893"/>
        <v>Y</v>
      </c>
      <c r="AB7159" s="49">
        <f t="shared" ca="1" si="894"/>
        <v>6</v>
      </c>
      <c r="AC7159" s="49" t="str">
        <f t="shared" ca="1" si="895"/>
        <v>Y</v>
      </c>
    </row>
    <row r="7160" spans="1:29" x14ac:dyDescent="0.25">
      <c r="A7160">
        <v>5457</v>
      </c>
      <c r="B7160" s="9">
        <v>43215</v>
      </c>
      <c r="C7160" s="50" t="str">
        <f t="shared" si="888"/>
        <v>N</v>
      </c>
      <c r="D7160" s="52">
        <f>_xlfn.XLOOKUP(B7160,Cal_Date!B:B,Cal_Date!A:A,0)</f>
        <v>4</v>
      </c>
      <c r="E7160">
        <v>2018</v>
      </c>
      <c r="F7160" t="s">
        <v>123</v>
      </c>
      <c r="G7160" t="s">
        <v>129</v>
      </c>
      <c r="H7160" t="s">
        <v>48</v>
      </c>
      <c r="I7160" t="s">
        <v>18</v>
      </c>
      <c r="J7160" t="s">
        <v>10</v>
      </c>
      <c r="K7160" t="s">
        <v>43</v>
      </c>
      <c r="L7160">
        <v>1</v>
      </c>
      <c r="M7160">
        <v>1010</v>
      </c>
      <c r="O7160" t="s">
        <v>25</v>
      </c>
      <c r="R7160" t="s">
        <v>44</v>
      </c>
      <c r="S7160" s="49" t="str">
        <f t="shared" si="889"/>
        <v>Card</v>
      </c>
      <c r="T7160" s="3">
        <v>0.03</v>
      </c>
      <c r="U7160" s="2">
        <v>7.5600000000000005</v>
      </c>
      <c r="V7160" s="2">
        <v>1.46</v>
      </c>
      <c r="W7160" s="54">
        <f>_xlfn.XLOOKUP(M7160,Market!A:A,Market!F:F,0)</f>
        <v>0.08</v>
      </c>
      <c r="X7160" s="55">
        <f t="shared" si="890"/>
        <v>0.2268</v>
      </c>
      <c r="Y7160" s="55">
        <f t="shared" si="891"/>
        <v>6.1000000000000005</v>
      </c>
      <c r="Z7160" s="54">
        <f t="shared" si="892"/>
        <v>0.80687830687830686</v>
      </c>
      <c r="AA7160" s="49" t="str">
        <f t="shared" ca="1" si="893"/>
        <v>Y</v>
      </c>
      <c r="AB7160" s="49">
        <f t="shared" ca="1" si="894"/>
        <v>6</v>
      </c>
      <c r="AC7160" s="49" t="str">
        <f t="shared" ca="1" si="895"/>
        <v>Y</v>
      </c>
    </row>
    <row r="7161" spans="1:29" x14ac:dyDescent="0.25">
      <c r="A7161">
        <v>5458</v>
      </c>
      <c r="B7161" s="9">
        <v>43215</v>
      </c>
      <c r="C7161" s="50" t="str">
        <f t="shared" si="888"/>
        <v>N</v>
      </c>
      <c r="D7161" s="52">
        <f>_xlfn.XLOOKUP(B7161,Cal_Date!B:B,Cal_Date!A:A,0)</f>
        <v>4</v>
      </c>
      <c r="E7161">
        <v>2018</v>
      </c>
      <c r="F7161" t="s">
        <v>123</v>
      </c>
      <c r="G7161" t="s">
        <v>129</v>
      </c>
      <c r="H7161" t="s">
        <v>11</v>
      </c>
      <c r="I7161" t="s">
        <v>13</v>
      </c>
      <c r="J7161" t="s">
        <v>15</v>
      </c>
      <c r="K7161" t="s">
        <v>42</v>
      </c>
      <c r="L7161">
        <v>1</v>
      </c>
      <c r="M7161">
        <v>1010</v>
      </c>
      <c r="O7161" t="s">
        <v>25</v>
      </c>
      <c r="R7161" t="s">
        <v>44</v>
      </c>
      <c r="S7161" s="49" t="str">
        <f t="shared" si="889"/>
        <v>Card</v>
      </c>
      <c r="T7161" s="3">
        <v>0.03</v>
      </c>
      <c r="U7161" s="2">
        <v>2.7</v>
      </c>
      <c r="V7161" s="2">
        <v>1.42</v>
      </c>
      <c r="W7161" s="54">
        <f>_xlfn.XLOOKUP(M7161,Market!A:A,Market!F:F,0)</f>
        <v>0.08</v>
      </c>
      <c r="X7161" s="55">
        <f t="shared" si="890"/>
        <v>8.1000000000000003E-2</v>
      </c>
      <c r="Y7161" s="55">
        <f t="shared" si="891"/>
        <v>1.2800000000000002</v>
      </c>
      <c r="Z7161" s="54">
        <f t="shared" si="892"/>
        <v>0.47407407407407415</v>
      </c>
      <c r="AA7161" s="49" t="str">
        <f t="shared" ca="1" si="893"/>
        <v>Y</v>
      </c>
      <c r="AB7161" s="49">
        <f t="shared" ca="1" si="894"/>
        <v>6</v>
      </c>
      <c r="AC7161" s="49" t="str">
        <f t="shared" ca="1" si="895"/>
        <v>Y</v>
      </c>
    </row>
    <row r="7162" spans="1:29" x14ac:dyDescent="0.25">
      <c r="A7162">
        <v>5459</v>
      </c>
      <c r="B7162" s="9">
        <v>43215</v>
      </c>
      <c r="C7162" s="50" t="str">
        <f t="shared" si="888"/>
        <v>N</v>
      </c>
      <c r="D7162" s="52">
        <f>_xlfn.XLOOKUP(B7162,Cal_Date!B:B,Cal_Date!A:A,0)</f>
        <v>4</v>
      </c>
      <c r="E7162">
        <v>2018</v>
      </c>
      <c r="F7162" t="s">
        <v>123</v>
      </c>
      <c r="G7162" t="s">
        <v>129</v>
      </c>
      <c r="H7162" t="s">
        <v>11</v>
      </c>
      <c r="I7162" t="s">
        <v>11</v>
      </c>
      <c r="J7162" t="s">
        <v>15</v>
      </c>
      <c r="K7162" t="s">
        <v>42</v>
      </c>
      <c r="L7162">
        <v>1</v>
      </c>
      <c r="M7162">
        <v>1010</v>
      </c>
      <c r="O7162" t="s">
        <v>25</v>
      </c>
      <c r="R7162" t="s">
        <v>44</v>
      </c>
      <c r="S7162" s="49" t="str">
        <f t="shared" si="889"/>
        <v>Card</v>
      </c>
      <c r="T7162" s="3">
        <v>0.03</v>
      </c>
      <c r="U7162" s="2">
        <v>2.7</v>
      </c>
      <c r="V7162" s="2">
        <v>0.87</v>
      </c>
      <c r="W7162" s="54">
        <f>_xlfn.XLOOKUP(M7162,Market!A:A,Market!F:F,0)</f>
        <v>0.08</v>
      </c>
      <c r="X7162" s="55">
        <f t="shared" si="890"/>
        <v>8.1000000000000003E-2</v>
      </c>
      <c r="Y7162" s="55">
        <f t="shared" si="891"/>
        <v>1.83</v>
      </c>
      <c r="Z7162" s="54">
        <f t="shared" si="892"/>
        <v>0.67777777777777781</v>
      </c>
      <c r="AA7162" s="49" t="str">
        <f t="shared" ca="1" si="893"/>
        <v>Y</v>
      </c>
      <c r="AB7162" s="49">
        <f t="shared" ca="1" si="894"/>
        <v>6</v>
      </c>
      <c r="AC7162" s="49" t="str">
        <f t="shared" ca="1" si="895"/>
        <v>Y</v>
      </c>
    </row>
    <row r="7163" spans="1:29" x14ac:dyDescent="0.25">
      <c r="A7163">
        <v>5460</v>
      </c>
      <c r="B7163" s="9">
        <v>43215</v>
      </c>
      <c r="C7163" s="50" t="str">
        <f t="shared" si="888"/>
        <v>N</v>
      </c>
      <c r="D7163" s="52">
        <f>_xlfn.XLOOKUP(B7163,Cal_Date!B:B,Cal_Date!A:A,0)</f>
        <v>4</v>
      </c>
      <c r="E7163">
        <v>2018</v>
      </c>
      <c r="F7163" t="s">
        <v>123</v>
      </c>
      <c r="G7163" t="s">
        <v>129</v>
      </c>
      <c r="H7163" t="s">
        <v>14</v>
      </c>
      <c r="I7163" t="s">
        <v>18</v>
      </c>
      <c r="J7163" t="s">
        <v>15</v>
      </c>
      <c r="K7163" t="s">
        <v>43</v>
      </c>
      <c r="L7163">
        <v>1</v>
      </c>
      <c r="M7163">
        <v>1011</v>
      </c>
      <c r="O7163" t="s">
        <v>25</v>
      </c>
      <c r="R7163" t="s">
        <v>44</v>
      </c>
      <c r="S7163" s="49" t="str">
        <f t="shared" si="889"/>
        <v>Card</v>
      </c>
      <c r="T7163" s="3">
        <v>0.03</v>
      </c>
      <c r="U7163" s="2">
        <v>5.3000000000000007</v>
      </c>
      <c r="V7163" s="2">
        <v>2.1</v>
      </c>
      <c r="W7163" s="54">
        <f>_xlfn.XLOOKUP(M7163,Market!A:A,Market!F:F,0)</f>
        <v>0.06</v>
      </c>
      <c r="X7163" s="55">
        <f t="shared" si="890"/>
        <v>0.159</v>
      </c>
      <c r="Y7163" s="55">
        <f t="shared" si="891"/>
        <v>3.2000000000000006</v>
      </c>
      <c r="Z7163" s="54">
        <f t="shared" si="892"/>
        <v>0.60377358490566047</v>
      </c>
      <c r="AA7163" s="49" t="str">
        <f t="shared" ca="1" si="893"/>
        <v>Y</v>
      </c>
      <c r="AB7163" s="49">
        <f t="shared" ca="1" si="894"/>
        <v>6</v>
      </c>
      <c r="AC7163" s="49" t="str">
        <f t="shared" ca="1" si="895"/>
        <v>Y</v>
      </c>
    </row>
    <row r="7164" spans="1:29" x14ac:dyDescent="0.25">
      <c r="A7164">
        <v>5461</v>
      </c>
      <c r="B7164" s="9">
        <v>43215</v>
      </c>
      <c r="C7164" s="50" t="str">
        <f t="shared" si="888"/>
        <v>N</v>
      </c>
      <c r="D7164" s="52">
        <f>_xlfn.XLOOKUP(B7164,Cal_Date!B:B,Cal_Date!A:A,0)</f>
        <v>4</v>
      </c>
      <c r="E7164">
        <v>2018</v>
      </c>
      <c r="F7164" t="s">
        <v>123</v>
      </c>
      <c r="G7164" t="s">
        <v>129</v>
      </c>
      <c r="H7164" t="s">
        <v>48</v>
      </c>
      <c r="I7164" t="s">
        <v>18</v>
      </c>
      <c r="J7164" t="s">
        <v>10</v>
      </c>
      <c r="K7164" t="s">
        <v>43</v>
      </c>
      <c r="L7164">
        <v>1</v>
      </c>
      <c r="M7164">
        <v>1007</v>
      </c>
      <c r="O7164" t="s">
        <v>28</v>
      </c>
      <c r="R7164" t="s">
        <v>44</v>
      </c>
      <c r="S7164" s="49" t="str">
        <f t="shared" si="889"/>
        <v>Card</v>
      </c>
      <c r="T7164" s="3">
        <v>0.03</v>
      </c>
      <c r="U7164" s="2">
        <v>7.6229999999999993</v>
      </c>
      <c r="V7164" s="2">
        <v>1.46</v>
      </c>
      <c r="W7164" s="54">
        <f>_xlfn.XLOOKUP(M7164,Market!A:A,Market!F:F,0)</f>
        <v>8.8999999999999996E-2</v>
      </c>
      <c r="X7164" s="55">
        <f t="shared" si="890"/>
        <v>0.22868999999999998</v>
      </c>
      <c r="Y7164" s="55">
        <f t="shared" si="891"/>
        <v>6.1629999999999994</v>
      </c>
      <c r="Z7164" s="54">
        <f t="shared" si="892"/>
        <v>0.80847435392889933</v>
      </c>
      <c r="AA7164" s="49" t="str">
        <f t="shared" ca="1" si="893"/>
        <v>Y</v>
      </c>
      <c r="AB7164" s="49">
        <f t="shared" ca="1" si="894"/>
        <v>6</v>
      </c>
      <c r="AC7164" s="49" t="str">
        <f t="shared" ca="1" si="895"/>
        <v>Y</v>
      </c>
    </row>
    <row r="7165" spans="1:29" x14ac:dyDescent="0.25">
      <c r="A7165">
        <v>5462</v>
      </c>
      <c r="B7165" s="9">
        <v>43215</v>
      </c>
      <c r="C7165" s="50" t="str">
        <f t="shared" si="888"/>
        <v>N</v>
      </c>
      <c r="D7165" s="52">
        <f>_xlfn.XLOOKUP(B7165,Cal_Date!B:B,Cal_Date!A:A,0)</f>
        <v>4</v>
      </c>
      <c r="E7165">
        <v>2018</v>
      </c>
      <c r="F7165" t="s">
        <v>123</v>
      </c>
      <c r="G7165" t="s">
        <v>129</v>
      </c>
      <c r="H7165" t="s">
        <v>48</v>
      </c>
      <c r="I7165" t="s">
        <v>18</v>
      </c>
      <c r="J7165" t="s">
        <v>10</v>
      </c>
      <c r="K7165" t="s">
        <v>43</v>
      </c>
      <c r="L7165">
        <v>2</v>
      </c>
      <c r="M7165">
        <v>1007</v>
      </c>
      <c r="O7165" t="s">
        <v>28</v>
      </c>
      <c r="R7165" t="s">
        <v>44</v>
      </c>
      <c r="S7165" s="49" t="str">
        <f t="shared" si="889"/>
        <v>Card</v>
      </c>
      <c r="T7165" s="3">
        <v>0.03</v>
      </c>
      <c r="U7165" s="2">
        <v>15.245999999999999</v>
      </c>
      <c r="V7165" s="2">
        <v>2.92</v>
      </c>
      <c r="W7165" s="54">
        <f>_xlfn.XLOOKUP(M7165,Market!A:A,Market!F:F,0)</f>
        <v>8.8999999999999996E-2</v>
      </c>
      <c r="X7165" s="55">
        <f t="shared" si="890"/>
        <v>0.45737999999999995</v>
      </c>
      <c r="Y7165" s="55">
        <f t="shared" si="891"/>
        <v>12.325999999999999</v>
      </c>
      <c r="Z7165" s="54">
        <f t="shared" si="892"/>
        <v>0.80847435392889933</v>
      </c>
      <c r="AA7165" s="49" t="str">
        <f t="shared" ca="1" si="893"/>
        <v>Y</v>
      </c>
      <c r="AB7165" s="49">
        <f t="shared" ca="1" si="894"/>
        <v>6</v>
      </c>
      <c r="AC7165" s="49" t="str">
        <f t="shared" ca="1" si="895"/>
        <v>Y</v>
      </c>
    </row>
    <row r="7166" spans="1:29" x14ac:dyDescent="0.25">
      <c r="A7166">
        <v>5463</v>
      </c>
      <c r="B7166" s="9">
        <v>43215</v>
      </c>
      <c r="C7166" s="50" t="str">
        <f t="shared" si="888"/>
        <v>N</v>
      </c>
      <c r="D7166" s="52">
        <f>_xlfn.XLOOKUP(B7166,Cal_Date!B:B,Cal_Date!A:A,0)</f>
        <v>4</v>
      </c>
      <c r="E7166">
        <v>2018</v>
      </c>
      <c r="F7166" t="s">
        <v>123</v>
      </c>
      <c r="G7166" t="s">
        <v>129</v>
      </c>
      <c r="H7166" t="s">
        <v>11</v>
      </c>
      <c r="I7166" t="s">
        <v>11</v>
      </c>
      <c r="J7166" t="s">
        <v>15</v>
      </c>
      <c r="K7166" t="s">
        <v>42</v>
      </c>
      <c r="L7166">
        <v>2</v>
      </c>
      <c r="M7166">
        <v>1008</v>
      </c>
      <c r="O7166" t="s">
        <v>28</v>
      </c>
      <c r="R7166" t="s">
        <v>44</v>
      </c>
      <c r="S7166" s="49" t="str">
        <f t="shared" si="889"/>
        <v>Card</v>
      </c>
      <c r="T7166" s="3">
        <v>0.03</v>
      </c>
      <c r="U7166" s="2">
        <v>5.4450000000000003</v>
      </c>
      <c r="V7166" s="2">
        <v>1.74</v>
      </c>
      <c r="W7166" s="54">
        <f>_xlfn.XLOOKUP(M7166,Market!A:A,Market!F:F,0)</f>
        <v>8.8999999999999996E-2</v>
      </c>
      <c r="X7166" s="55">
        <f t="shared" si="890"/>
        <v>0.16335</v>
      </c>
      <c r="Y7166" s="55">
        <f t="shared" si="891"/>
        <v>3.7050000000000001</v>
      </c>
      <c r="Z7166" s="54">
        <f t="shared" si="892"/>
        <v>0.68044077134986225</v>
      </c>
      <c r="AA7166" s="49" t="str">
        <f t="shared" ca="1" si="893"/>
        <v>Y</v>
      </c>
      <c r="AB7166" s="49">
        <f t="shared" ca="1" si="894"/>
        <v>6</v>
      </c>
      <c r="AC7166" s="49" t="str">
        <f t="shared" ca="1" si="895"/>
        <v>Y</v>
      </c>
    </row>
    <row r="7167" spans="1:29" x14ac:dyDescent="0.25">
      <c r="A7167">
        <v>5464</v>
      </c>
      <c r="B7167" s="9">
        <v>43215</v>
      </c>
      <c r="C7167" s="50" t="str">
        <f t="shared" si="888"/>
        <v>N</v>
      </c>
      <c r="D7167" s="52">
        <f>_xlfn.XLOOKUP(B7167,Cal_Date!B:B,Cal_Date!A:A,0)</f>
        <v>4</v>
      </c>
      <c r="E7167">
        <v>2018</v>
      </c>
      <c r="F7167" t="s">
        <v>123</v>
      </c>
      <c r="G7167" t="s">
        <v>129</v>
      </c>
      <c r="H7167" t="s">
        <v>11</v>
      </c>
      <c r="I7167" t="s">
        <v>11</v>
      </c>
      <c r="J7167" t="s">
        <v>15</v>
      </c>
      <c r="K7167" t="s">
        <v>42</v>
      </c>
      <c r="L7167">
        <v>1</v>
      </c>
      <c r="M7167">
        <v>1004</v>
      </c>
      <c r="O7167" t="s">
        <v>28</v>
      </c>
      <c r="R7167" t="s">
        <v>44</v>
      </c>
      <c r="S7167" s="49" t="str">
        <f t="shared" si="889"/>
        <v>Card</v>
      </c>
      <c r="T7167" s="3">
        <v>0.03</v>
      </c>
      <c r="U7167" s="2">
        <v>2.6500000000000004</v>
      </c>
      <c r="V7167" s="2">
        <v>0.87</v>
      </c>
      <c r="W7167" s="54">
        <f>_xlfn.XLOOKUP(M7167,Market!A:A,Market!F:F,0)</f>
        <v>0.06</v>
      </c>
      <c r="X7167" s="55">
        <f t="shared" si="890"/>
        <v>7.9500000000000001E-2</v>
      </c>
      <c r="Y7167" s="55">
        <f t="shared" si="891"/>
        <v>1.7800000000000002</v>
      </c>
      <c r="Z7167" s="54">
        <f t="shared" si="892"/>
        <v>0.67169811320754713</v>
      </c>
      <c r="AA7167" s="49" t="str">
        <f t="shared" ca="1" si="893"/>
        <v>Y</v>
      </c>
      <c r="AB7167" s="49">
        <f t="shared" ca="1" si="894"/>
        <v>6</v>
      </c>
      <c r="AC7167" s="49" t="str">
        <f t="shared" ca="1" si="895"/>
        <v>Y</v>
      </c>
    </row>
    <row r="7168" spans="1:29" x14ac:dyDescent="0.25">
      <c r="A7168">
        <v>5465</v>
      </c>
      <c r="B7168" s="9">
        <v>43215</v>
      </c>
      <c r="C7168" s="50" t="str">
        <f t="shared" si="888"/>
        <v>N</v>
      </c>
      <c r="D7168" s="52">
        <f>_xlfn.XLOOKUP(B7168,Cal_Date!B:B,Cal_Date!A:A,0)</f>
        <v>4</v>
      </c>
      <c r="E7168">
        <v>2018</v>
      </c>
      <c r="F7168" t="s">
        <v>123</v>
      </c>
      <c r="G7168" t="s">
        <v>129</v>
      </c>
      <c r="H7168" t="s">
        <v>11</v>
      </c>
      <c r="I7168" t="s">
        <v>11</v>
      </c>
      <c r="J7168" t="s">
        <v>15</v>
      </c>
      <c r="K7168" t="s">
        <v>42</v>
      </c>
      <c r="L7168">
        <v>1</v>
      </c>
      <c r="M7168">
        <v>1003</v>
      </c>
      <c r="O7168" t="s">
        <v>25</v>
      </c>
      <c r="R7168" t="s">
        <v>44</v>
      </c>
      <c r="S7168" s="49" t="str">
        <f t="shared" si="889"/>
        <v>Card</v>
      </c>
      <c r="T7168" s="3">
        <v>0.03</v>
      </c>
      <c r="U7168" s="2">
        <v>2.6500000000000004</v>
      </c>
      <c r="V7168" s="2">
        <v>0.87</v>
      </c>
      <c r="W7168" s="54">
        <f>_xlfn.XLOOKUP(M7168,Market!A:A,Market!F:F,0)</f>
        <v>0.06</v>
      </c>
      <c r="X7168" s="55">
        <f t="shared" si="890"/>
        <v>7.9500000000000001E-2</v>
      </c>
      <c r="Y7168" s="55">
        <f t="shared" si="891"/>
        <v>1.7800000000000002</v>
      </c>
      <c r="Z7168" s="54">
        <f t="shared" si="892"/>
        <v>0.67169811320754713</v>
      </c>
      <c r="AA7168" s="49" t="str">
        <f t="shared" ca="1" si="893"/>
        <v>Y</v>
      </c>
      <c r="AB7168" s="49">
        <f t="shared" ca="1" si="894"/>
        <v>6</v>
      </c>
      <c r="AC7168" s="49" t="str">
        <f t="shared" ca="1" si="895"/>
        <v>Y</v>
      </c>
    </row>
    <row r="7169" spans="1:29" x14ac:dyDescent="0.25">
      <c r="A7169">
        <v>5466</v>
      </c>
      <c r="B7169" s="9">
        <v>43215</v>
      </c>
      <c r="C7169" s="50" t="str">
        <f t="shared" si="888"/>
        <v>N</v>
      </c>
      <c r="D7169" s="52">
        <f>_xlfn.XLOOKUP(B7169,Cal_Date!B:B,Cal_Date!A:A,0)</f>
        <v>4</v>
      </c>
      <c r="E7169">
        <v>2018</v>
      </c>
      <c r="F7169" t="s">
        <v>123</v>
      </c>
      <c r="G7169" t="s">
        <v>129</v>
      </c>
      <c r="H7169" t="s">
        <v>14</v>
      </c>
      <c r="I7169" t="s">
        <v>18</v>
      </c>
      <c r="J7169" t="s">
        <v>15</v>
      </c>
      <c r="K7169" t="s">
        <v>43</v>
      </c>
      <c r="L7169">
        <v>1</v>
      </c>
      <c r="M7169">
        <v>1002</v>
      </c>
      <c r="O7169" t="s">
        <v>28</v>
      </c>
      <c r="R7169" t="s">
        <v>44</v>
      </c>
      <c r="S7169" s="49" t="str">
        <f t="shared" si="889"/>
        <v>Card</v>
      </c>
      <c r="T7169" s="3">
        <v>0.03</v>
      </c>
      <c r="U7169" s="2">
        <v>5.3000000000000007</v>
      </c>
      <c r="V7169" s="2">
        <v>2.1</v>
      </c>
      <c r="W7169" s="54">
        <f>_xlfn.XLOOKUP(M7169,Market!A:A,Market!F:F,0)</f>
        <v>0.06</v>
      </c>
      <c r="X7169" s="55">
        <f t="shared" si="890"/>
        <v>0.159</v>
      </c>
      <c r="Y7169" s="55">
        <f t="shared" si="891"/>
        <v>3.2000000000000006</v>
      </c>
      <c r="Z7169" s="54">
        <f t="shared" si="892"/>
        <v>0.60377358490566047</v>
      </c>
      <c r="AA7169" s="49" t="str">
        <f t="shared" ca="1" si="893"/>
        <v>Y</v>
      </c>
      <c r="AB7169" s="49">
        <f t="shared" ca="1" si="894"/>
        <v>6</v>
      </c>
      <c r="AC7169" s="49" t="str">
        <f t="shared" ca="1" si="895"/>
        <v>Y</v>
      </c>
    </row>
    <row r="7170" spans="1:29" x14ac:dyDescent="0.25">
      <c r="A7170">
        <v>5467</v>
      </c>
      <c r="B7170" s="9">
        <v>43216</v>
      </c>
      <c r="C7170" s="50" t="str">
        <f t="shared" si="888"/>
        <v>N</v>
      </c>
      <c r="D7170" s="52">
        <f>_xlfn.XLOOKUP(B7170,Cal_Date!B:B,Cal_Date!A:A,0)</f>
        <v>4</v>
      </c>
      <c r="E7170">
        <v>2018</v>
      </c>
      <c r="F7170" t="s">
        <v>124</v>
      </c>
      <c r="G7170" t="s">
        <v>129</v>
      </c>
      <c r="H7170" t="s">
        <v>11</v>
      </c>
      <c r="I7170" t="s">
        <v>11</v>
      </c>
      <c r="J7170" t="s">
        <v>15</v>
      </c>
      <c r="K7170" t="s">
        <v>42</v>
      </c>
      <c r="L7170">
        <v>2</v>
      </c>
      <c r="M7170">
        <v>1007</v>
      </c>
      <c r="O7170" t="s">
        <v>28</v>
      </c>
      <c r="R7170" t="s">
        <v>44</v>
      </c>
      <c r="S7170" s="49" t="str">
        <f t="shared" si="889"/>
        <v>Card</v>
      </c>
      <c r="T7170" s="3">
        <v>0.03</v>
      </c>
      <c r="U7170" s="2">
        <v>5.4450000000000003</v>
      </c>
      <c r="V7170" s="2">
        <v>1.74</v>
      </c>
      <c r="W7170" s="54">
        <f>_xlfn.XLOOKUP(M7170,Market!A:A,Market!F:F,0)</f>
        <v>8.8999999999999996E-2</v>
      </c>
      <c r="X7170" s="55">
        <f t="shared" si="890"/>
        <v>0.16335</v>
      </c>
      <c r="Y7170" s="55">
        <f t="shared" si="891"/>
        <v>3.7050000000000001</v>
      </c>
      <c r="Z7170" s="54">
        <f t="shared" si="892"/>
        <v>0.68044077134986225</v>
      </c>
      <c r="AA7170" s="49" t="str">
        <f t="shared" ca="1" si="893"/>
        <v>Y</v>
      </c>
      <c r="AB7170" s="49">
        <f t="shared" ca="1" si="894"/>
        <v>6</v>
      </c>
      <c r="AC7170" s="49" t="str">
        <f t="shared" ca="1" si="895"/>
        <v>Y</v>
      </c>
    </row>
    <row r="7171" spans="1:29" x14ac:dyDescent="0.25">
      <c r="A7171">
        <v>5468</v>
      </c>
      <c r="B7171" s="9">
        <v>43216</v>
      </c>
      <c r="C7171" s="50" t="str">
        <f t="shared" ref="C7171:C7234" si="896">IF(OR(B7171="04/01/2018"+0,B7171="04/02/2018"+0),"Y","N")</f>
        <v>N</v>
      </c>
      <c r="D7171" s="52">
        <f>_xlfn.XLOOKUP(B7171,Cal_Date!B:B,Cal_Date!A:A,0)</f>
        <v>4</v>
      </c>
      <c r="E7171">
        <v>2018</v>
      </c>
      <c r="F7171" t="s">
        <v>124</v>
      </c>
      <c r="G7171" t="s">
        <v>129</v>
      </c>
      <c r="H7171" t="s">
        <v>48</v>
      </c>
      <c r="I7171" t="s">
        <v>18</v>
      </c>
      <c r="J7171" t="s">
        <v>10</v>
      </c>
      <c r="K7171" t="s">
        <v>43</v>
      </c>
      <c r="L7171">
        <v>1</v>
      </c>
      <c r="M7171">
        <v>1008</v>
      </c>
      <c r="O7171" t="s">
        <v>28</v>
      </c>
      <c r="R7171" t="s">
        <v>44</v>
      </c>
      <c r="S7171" s="49" t="str">
        <f t="shared" ref="S7171:S7234" si="897">IF(R7171="Cash","Cash","Card")</f>
        <v>Card</v>
      </c>
      <c r="T7171" s="3">
        <v>0.03</v>
      </c>
      <c r="U7171" s="2">
        <v>7.6229999999999993</v>
      </c>
      <c r="V7171" s="2">
        <v>1.46</v>
      </c>
      <c r="W7171" s="54">
        <f>_xlfn.XLOOKUP(M7171,Market!A:A,Market!F:F,0)</f>
        <v>8.8999999999999996E-2</v>
      </c>
      <c r="X7171" s="55">
        <f t="shared" ref="X7171:X7234" si="898">T7171*U7171</f>
        <v>0.22868999999999998</v>
      </c>
      <c r="Y7171" s="55">
        <f t="shared" ref="Y7171:Y7234" si="899">U7171-V7171</f>
        <v>6.1629999999999994</v>
      </c>
      <c r="Z7171" s="54">
        <f t="shared" ref="Z7171:Z7234" si="900">Y7171/U7171</f>
        <v>0.80847435392889933</v>
      </c>
      <c r="AA7171" s="49" t="str">
        <f t="shared" ref="AA7171:AA7234" ca="1" si="901">IF(DATEDIF(B7171,TODAY(),"y")&gt;5,"Y","N")</f>
        <v>Y</v>
      </c>
      <c r="AB7171" s="49">
        <f t="shared" ref="AB7171:AB7234" ca="1" si="902">DATEDIF(B7171,TODAY(),"y")</f>
        <v>6</v>
      </c>
      <c r="AC7171" s="49" t="str">
        <f t="shared" ref="AC7171:AC7234" ca="1" si="903">IF(AB7171&gt;5,"Y","N")</f>
        <v>Y</v>
      </c>
    </row>
    <row r="7172" spans="1:29" x14ac:dyDescent="0.25">
      <c r="A7172">
        <v>5469</v>
      </c>
      <c r="B7172" s="9">
        <v>43216</v>
      </c>
      <c r="C7172" s="50" t="str">
        <f t="shared" si="896"/>
        <v>N</v>
      </c>
      <c r="D7172" s="52">
        <f>_xlfn.XLOOKUP(B7172,Cal_Date!B:B,Cal_Date!A:A,0)</f>
        <v>4</v>
      </c>
      <c r="E7172">
        <v>2018</v>
      </c>
      <c r="F7172" t="s">
        <v>124</v>
      </c>
      <c r="G7172" t="s">
        <v>129</v>
      </c>
      <c r="H7172" t="s">
        <v>48</v>
      </c>
      <c r="I7172" t="s">
        <v>18</v>
      </c>
      <c r="J7172" t="s">
        <v>10</v>
      </c>
      <c r="K7172" t="s">
        <v>43</v>
      </c>
      <c r="L7172">
        <v>2</v>
      </c>
      <c r="M7172">
        <v>1008</v>
      </c>
      <c r="O7172" t="s">
        <v>28</v>
      </c>
      <c r="R7172" t="s">
        <v>44</v>
      </c>
      <c r="S7172" s="49" t="str">
        <f t="shared" si="897"/>
        <v>Card</v>
      </c>
      <c r="T7172" s="3">
        <v>0.03</v>
      </c>
      <c r="U7172" s="2">
        <v>15.245999999999999</v>
      </c>
      <c r="V7172" s="2">
        <v>2.92</v>
      </c>
      <c r="W7172" s="54">
        <f>_xlfn.XLOOKUP(M7172,Market!A:A,Market!F:F,0)</f>
        <v>8.8999999999999996E-2</v>
      </c>
      <c r="X7172" s="55">
        <f t="shared" si="898"/>
        <v>0.45737999999999995</v>
      </c>
      <c r="Y7172" s="55">
        <f t="shared" si="899"/>
        <v>12.325999999999999</v>
      </c>
      <c r="Z7172" s="54">
        <f t="shared" si="900"/>
        <v>0.80847435392889933</v>
      </c>
      <c r="AA7172" s="49" t="str">
        <f t="shared" ca="1" si="901"/>
        <v>Y</v>
      </c>
      <c r="AB7172" s="49">
        <f t="shared" ca="1" si="902"/>
        <v>6</v>
      </c>
      <c r="AC7172" s="49" t="str">
        <f t="shared" ca="1" si="903"/>
        <v>Y</v>
      </c>
    </row>
    <row r="7173" spans="1:29" x14ac:dyDescent="0.25">
      <c r="A7173">
        <v>5470</v>
      </c>
      <c r="B7173" s="9">
        <v>43216</v>
      </c>
      <c r="C7173" s="50" t="str">
        <f t="shared" si="896"/>
        <v>N</v>
      </c>
      <c r="D7173" s="52">
        <f>_xlfn.XLOOKUP(B7173,Cal_Date!B:B,Cal_Date!A:A,0)</f>
        <v>4</v>
      </c>
      <c r="E7173">
        <v>2018</v>
      </c>
      <c r="F7173" t="s">
        <v>124</v>
      </c>
      <c r="G7173" t="s">
        <v>129</v>
      </c>
      <c r="H7173" t="s">
        <v>11</v>
      </c>
      <c r="I7173" t="s">
        <v>13</v>
      </c>
      <c r="J7173" t="s">
        <v>15</v>
      </c>
      <c r="K7173" t="s">
        <v>42</v>
      </c>
      <c r="L7173">
        <v>1</v>
      </c>
      <c r="M7173">
        <v>1000</v>
      </c>
      <c r="O7173" t="s">
        <v>25</v>
      </c>
      <c r="R7173" t="s">
        <v>44</v>
      </c>
      <c r="S7173" s="49" t="str">
        <f t="shared" si="897"/>
        <v>Card</v>
      </c>
      <c r="T7173" s="3">
        <v>0.03</v>
      </c>
      <c r="U7173" s="2">
        <v>2.7</v>
      </c>
      <c r="V7173" s="2">
        <v>1.42</v>
      </c>
      <c r="W7173" s="54">
        <f>_xlfn.XLOOKUP(M7173,Market!A:A,Market!F:F,0)</f>
        <v>0.08</v>
      </c>
      <c r="X7173" s="55">
        <f t="shared" si="898"/>
        <v>8.1000000000000003E-2</v>
      </c>
      <c r="Y7173" s="55">
        <f t="shared" si="899"/>
        <v>1.2800000000000002</v>
      </c>
      <c r="Z7173" s="54">
        <f t="shared" si="900"/>
        <v>0.47407407407407415</v>
      </c>
      <c r="AA7173" s="49" t="str">
        <f t="shared" ca="1" si="901"/>
        <v>Y</v>
      </c>
      <c r="AB7173" s="49">
        <f t="shared" ca="1" si="902"/>
        <v>6</v>
      </c>
      <c r="AC7173" s="49" t="str">
        <f t="shared" ca="1" si="903"/>
        <v>Y</v>
      </c>
    </row>
    <row r="7174" spans="1:29" x14ac:dyDescent="0.25">
      <c r="A7174">
        <v>5471</v>
      </c>
      <c r="B7174" s="9">
        <v>43216</v>
      </c>
      <c r="C7174" s="50" t="str">
        <f t="shared" si="896"/>
        <v>N</v>
      </c>
      <c r="D7174" s="52">
        <f>_xlfn.XLOOKUP(B7174,Cal_Date!B:B,Cal_Date!A:A,0)</f>
        <v>4</v>
      </c>
      <c r="E7174">
        <v>2018</v>
      </c>
      <c r="F7174" t="s">
        <v>124</v>
      </c>
      <c r="G7174" t="s">
        <v>129</v>
      </c>
      <c r="H7174" t="s">
        <v>11</v>
      </c>
      <c r="I7174" t="s">
        <v>13</v>
      </c>
      <c r="J7174" t="s">
        <v>15</v>
      </c>
      <c r="K7174" t="s">
        <v>42</v>
      </c>
      <c r="L7174">
        <v>2</v>
      </c>
      <c r="M7174">
        <v>1000</v>
      </c>
      <c r="O7174" t="s">
        <v>25</v>
      </c>
      <c r="R7174" t="s">
        <v>44</v>
      </c>
      <c r="S7174" s="49" t="str">
        <f t="shared" si="897"/>
        <v>Card</v>
      </c>
      <c r="T7174" s="3">
        <v>0.03</v>
      </c>
      <c r="U7174" s="2">
        <v>5.4</v>
      </c>
      <c r="V7174" s="2">
        <v>2.84</v>
      </c>
      <c r="W7174" s="54">
        <f>_xlfn.XLOOKUP(M7174,Market!A:A,Market!F:F,0)</f>
        <v>0.08</v>
      </c>
      <c r="X7174" s="55">
        <f t="shared" si="898"/>
        <v>0.16200000000000001</v>
      </c>
      <c r="Y7174" s="55">
        <f t="shared" si="899"/>
        <v>2.5600000000000005</v>
      </c>
      <c r="Z7174" s="54">
        <f t="shared" si="900"/>
        <v>0.47407407407407415</v>
      </c>
      <c r="AA7174" s="49" t="str">
        <f t="shared" ca="1" si="901"/>
        <v>Y</v>
      </c>
      <c r="AB7174" s="49">
        <f t="shared" ca="1" si="902"/>
        <v>6</v>
      </c>
      <c r="AC7174" s="49" t="str">
        <f t="shared" ca="1" si="903"/>
        <v>Y</v>
      </c>
    </row>
    <row r="7175" spans="1:29" x14ac:dyDescent="0.25">
      <c r="A7175">
        <v>5472</v>
      </c>
      <c r="B7175" s="9">
        <v>43216</v>
      </c>
      <c r="C7175" s="50" t="str">
        <f t="shared" si="896"/>
        <v>N</v>
      </c>
      <c r="D7175" s="52">
        <f>_xlfn.XLOOKUP(B7175,Cal_Date!B:B,Cal_Date!A:A,0)</f>
        <v>4</v>
      </c>
      <c r="E7175">
        <v>2018</v>
      </c>
      <c r="F7175" t="s">
        <v>124</v>
      </c>
      <c r="G7175" t="s">
        <v>129</v>
      </c>
      <c r="H7175" t="s">
        <v>14</v>
      </c>
      <c r="I7175" t="s">
        <v>13</v>
      </c>
      <c r="J7175" t="s">
        <v>15</v>
      </c>
      <c r="K7175" t="s">
        <v>43</v>
      </c>
      <c r="L7175">
        <v>1</v>
      </c>
      <c r="M7175">
        <v>1000</v>
      </c>
      <c r="O7175" t="s">
        <v>25</v>
      </c>
      <c r="R7175" t="s">
        <v>44</v>
      </c>
      <c r="S7175" s="49" t="str">
        <f t="shared" si="897"/>
        <v>Card</v>
      </c>
      <c r="T7175" s="3">
        <v>0.03</v>
      </c>
      <c r="U7175" s="2">
        <v>5.4</v>
      </c>
      <c r="V7175" s="2">
        <v>2.12</v>
      </c>
      <c r="W7175" s="54">
        <f>_xlfn.XLOOKUP(M7175,Market!A:A,Market!F:F,0)</f>
        <v>0.08</v>
      </c>
      <c r="X7175" s="55">
        <f t="shared" si="898"/>
        <v>0.16200000000000001</v>
      </c>
      <c r="Y7175" s="55">
        <f t="shared" si="899"/>
        <v>3.2800000000000002</v>
      </c>
      <c r="Z7175" s="54">
        <f t="shared" si="900"/>
        <v>0.6074074074074074</v>
      </c>
      <c r="AA7175" s="49" t="str">
        <f t="shared" ca="1" si="901"/>
        <v>Y</v>
      </c>
      <c r="AB7175" s="49">
        <f t="shared" ca="1" si="902"/>
        <v>6</v>
      </c>
      <c r="AC7175" s="49" t="str">
        <f t="shared" ca="1" si="903"/>
        <v>Y</v>
      </c>
    </row>
    <row r="7176" spans="1:29" x14ac:dyDescent="0.25">
      <c r="A7176">
        <v>5473</v>
      </c>
      <c r="B7176" s="9">
        <v>43216</v>
      </c>
      <c r="C7176" s="50" t="str">
        <f t="shared" si="896"/>
        <v>N</v>
      </c>
      <c r="D7176" s="52">
        <f>_xlfn.XLOOKUP(B7176,Cal_Date!B:B,Cal_Date!A:A,0)</f>
        <v>4</v>
      </c>
      <c r="E7176">
        <v>2018</v>
      </c>
      <c r="F7176" t="s">
        <v>124</v>
      </c>
      <c r="G7176" t="s">
        <v>129</v>
      </c>
      <c r="H7176" t="s">
        <v>11</v>
      </c>
      <c r="I7176" t="s">
        <v>13</v>
      </c>
      <c r="J7176" t="s">
        <v>15</v>
      </c>
      <c r="K7176" t="s">
        <v>42</v>
      </c>
      <c r="L7176">
        <v>1</v>
      </c>
      <c r="M7176">
        <v>1001</v>
      </c>
      <c r="O7176" t="s">
        <v>25</v>
      </c>
      <c r="R7176" t="s">
        <v>44</v>
      </c>
      <c r="S7176" s="49" t="str">
        <f t="shared" si="897"/>
        <v>Card</v>
      </c>
      <c r="T7176" s="3">
        <v>0.03</v>
      </c>
      <c r="U7176" s="2">
        <v>2.6500000000000004</v>
      </c>
      <c r="V7176" s="2">
        <v>1.42</v>
      </c>
      <c r="W7176" s="54">
        <f>_xlfn.XLOOKUP(M7176,Market!A:A,Market!F:F,0)</f>
        <v>0.06</v>
      </c>
      <c r="X7176" s="55">
        <f t="shared" si="898"/>
        <v>7.9500000000000001E-2</v>
      </c>
      <c r="Y7176" s="55">
        <f t="shared" si="899"/>
        <v>1.2300000000000004</v>
      </c>
      <c r="Z7176" s="54">
        <f t="shared" si="900"/>
        <v>0.46415094339622653</v>
      </c>
      <c r="AA7176" s="49" t="str">
        <f t="shared" ca="1" si="901"/>
        <v>Y</v>
      </c>
      <c r="AB7176" s="49">
        <f t="shared" ca="1" si="902"/>
        <v>6</v>
      </c>
      <c r="AC7176" s="49" t="str">
        <f t="shared" ca="1" si="903"/>
        <v>Y</v>
      </c>
    </row>
    <row r="7177" spans="1:29" x14ac:dyDescent="0.25">
      <c r="A7177">
        <v>5474</v>
      </c>
      <c r="B7177" s="9">
        <v>43216</v>
      </c>
      <c r="C7177" s="50" t="str">
        <f t="shared" si="896"/>
        <v>N</v>
      </c>
      <c r="D7177" s="52">
        <f>_xlfn.XLOOKUP(B7177,Cal_Date!B:B,Cal_Date!A:A,0)</f>
        <v>4</v>
      </c>
      <c r="E7177">
        <v>2018</v>
      </c>
      <c r="F7177" t="s">
        <v>124</v>
      </c>
      <c r="G7177" t="s">
        <v>129</v>
      </c>
      <c r="H7177" t="s">
        <v>11</v>
      </c>
      <c r="I7177" t="s">
        <v>13</v>
      </c>
      <c r="J7177" t="s">
        <v>15</v>
      </c>
      <c r="K7177" t="s">
        <v>42</v>
      </c>
      <c r="L7177">
        <v>1</v>
      </c>
      <c r="M7177">
        <v>1000</v>
      </c>
      <c r="O7177" t="s">
        <v>25</v>
      </c>
      <c r="R7177" t="s">
        <v>44</v>
      </c>
      <c r="S7177" s="49" t="str">
        <f t="shared" si="897"/>
        <v>Card</v>
      </c>
      <c r="T7177" s="3">
        <v>0.03</v>
      </c>
      <c r="U7177" s="2">
        <v>2.7</v>
      </c>
      <c r="V7177" s="2">
        <v>1.42</v>
      </c>
      <c r="W7177" s="54">
        <f>_xlfn.XLOOKUP(M7177,Market!A:A,Market!F:F,0)</f>
        <v>0.08</v>
      </c>
      <c r="X7177" s="55">
        <f t="shared" si="898"/>
        <v>8.1000000000000003E-2</v>
      </c>
      <c r="Y7177" s="55">
        <f t="shared" si="899"/>
        <v>1.2800000000000002</v>
      </c>
      <c r="Z7177" s="54">
        <f t="shared" si="900"/>
        <v>0.47407407407407415</v>
      </c>
      <c r="AA7177" s="49" t="str">
        <f t="shared" ca="1" si="901"/>
        <v>Y</v>
      </c>
      <c r="AB7177" s="49">
        <f t="shared" ca="1" si="902"/>
        <v>6</v>
      </c>
      <c r="AC7177" s="49" t="str">
        <f t="shared" ca="1" si="903"/>
        <v>Y</v>
      </c>
    </row>
    <row r="7178" spans="1:29" x14ac:dyDescent="0.25">
      <c r="A7178">
        <v>5475</v>
      </c>
      <c r="B7178" s="9">
        <v>43216</v>
      </c>
      <c r="C7178" s="50" t="str">
        <f t="shared" si="896"/>
        <v>N</v>
      </c>
      <c r="D7178" s="52">
        <f>_xlfn.XLOOKUP(B7178,Cal_Date!B:B,Cal_Date!A:A,0)</f>
        <v>4</v>
      </c>
      <c r="E7178">
        <v>2018</v>
      </c>
      <c r="F7178" t="s">
        <v>124</v>
      </c>
      <c r="G7178" t="s">
        <v>129</v>
      </c>
      <c r="H7178" t="s">
        <v>11</v>
      </c>
      <c r="I7178" t="s">
        <v>13</v>
      </c>
      <c r="J7178" t="s">
        <v>15</v>
      </c>
      <c r="K7178" t="s">
        <v>42</v>
      </c>
      <c r="L7178">
        <v>1</v>
      </c>
      <c r="M7178">
        <v>1000</v>
      </c>
      <c r="O7178" t="s">
        <v>25</v>
      </c>
      <c r="R7178" t="s">
        <v>44</v>
      </c>
      <c r="S7178" s="49" t="str">
        <f t="shared" si="897"/>
        <v>Card</v>
      </c>
      <c r="T7178" s="3">
        <v>0.03</v>
      </c>
      <c r="U7178" s="2">
        <v>2.7</v>
      </c>
      <c r="V7178" s="2">
        <v>1.42</v>
      </c>
      <c r="W7178" s="54">
        <f>_xlfn.XLOOKUP(M7178,Market!A:A,Market!F:F,0)</f>
        <v>0.08</v>
      </c>
      <c r="X7178" s="55">
        <f t="shared" si="898"/>
        <v>8.1000000000000003E-2</v>
      </c>
      <c r="Y7178" s="55">
        <f t="shared" si="899"/>
        <v>1.2800000000000002</v>
      </c>
      <c r="Z7178" s="54">
        <f t="shared" si="900"/>
        <v>0.47407407407407415</v>
      </c>
      <c r="AA7178" s="49" t="str">
        <f t="shared" ca="1" si="901"/>
        <v>Y</v>
      </c>
      <c r="AB7178" s="49">
        <f t="shared" ca="1" si="902"/>
        <v>6</v>
      </c>
      <c r="AC7178" s="49" t="str">
        <f t="shared" ca="1" si="903"/>
        <v>Y</v>
      </c>
    </row>
    <row r="7179" spans="1:29" x14ac:dyDescent="0.25">
      <c r="A7179">
        <v>5476</v>
      </c>
      <c r="B7179" s="9">
        <v>43216</v>
      </c>
      <c r="C7179" s="50" t="str">
        <f t="shared" si="896"/>
        <v>N</v>
      </c>
      <c r="D7179" s="52">
        <f>_xlfn.XLOOKUP(B7179,Cal_Date!B:B,Cal_Date!A:A,0)</f>
        <v>4</v>
      </c>
      <c r="E7179">
        <v>2018</v>
      </c>
      <c r="F7179" t="s">
        <v>124</v>
      </c>
      <c r="G7179" t="s">
        <v>129</v>
      </c>
      <c r="H7179" t="s">
        <v>11</v>
      </c>
      <c r="I7179" t="s">
        <v>13</v>
      </c>
      <c r="J7179" t="s">
        <v>15</v>
      </c>
      <c r="K7179" t="s">
        <v>42</v>
      </c>
      <c r="L7179">
        <v>2</v>
      </c>
      <c r="M7179">
        <v>1004</v>
      </c>
      <c r="O7179" t="s">
        <v>28</v>
      </c>
      <c r="R7179" t="s">
        <v>44</v>
      </c>
      <c r="S7179" s="49" t="str">
        <f t="shared" si="897"/>
        <v>Card</v>
      </c>
      <c r="T7179" s="3">
        <v>0.03</v>
      </c>
      <c r="U7179" s="2">
        <v>5.3000000000000007</v>
      </c>
      <c r="V7179" s="2">
        <v>2.84</v>
      </c>
      <c r="W7179" s="54">
        <f>_xlfn.XLOOKUP(M7179,Market!A:A,Market!F:F,0)</f>
        <v>0.06</v>
      </c>
      <c r="X7179" s="55">
        <f t="shared" si="898"/>
        <v>0.159</v>
      </c>
      <c r="Y7179" s="55">
        <f t="shared" si="899"/>
        <v>2.4600000000000009</v>
      </c>
      <c r="Z7179" s="54">
        <f t="shared" si="900"/>
        <v>0.46415094339622653</v>
      </c>
      <c r="AA7179" s="49" t="str">
        <f t="shared" ca="1" si="901"/>
        <v>Y</v>
      </c>
      <c r="AB7179" s="49">
        <f t="shared" ca="1" si="902"/>
        <v>6</v>
      </c>
      <c r="AC7179" s="49" t="str">
        <f t="shared" ca="1" si="903"/>
        <v>Y</v>
      </c>
    </row>
    <row r="7180" spans="1:29" x14ac:dyDescent="0.25">
      <c r="A7180">
        <v>5477</v>
      </c>
      <c r="B7180" s="9">
        <v>43216</v>
      </c>
      <c r="C7180" s="50" t="str">
        <f t="shared" si="896"/>
        <v>N</v>
      </c>
      <c r="D7180" s="52">
        <f>_xlfn.XLOOKUP(B7180,Cal_Date!B:B,Cal_Date!A:A,0)</f>
        <v>4</v>
      </c>
      <c r="E7180">
        <v>2018</v>
      </c>
      <c r="F7180" t="s">
        <v>124</v>
      </c>
      <c r="G7180" t="s">
        <v>129</v>
      </c>
      <c r="H7180" t="s">
        <v>48</v>
      </c>
      <c r="I7180" t="s">
        <v>18</v>
      </c>
      <c r="J7180" t="s">
        <v>10</v>
      </c>
      <c r="K7180" t="s">
        <v>43</v>
      </c>
      <c r="L7180">
        <v>1</v>
      </c>
      <c r="M7180">
        <v>1005</v>
      </c>
      <c r="O7180" t="s">
        <v>25</v>
      </c>
      <c r="R7180" t="s">
        <v>44</v>
      </c>
      <c r="S7180" s="49" t="str">
        <f t="shared" si="897"/>
        <v>Card</v>
      </c>
      <c r="T7180" s="3">
        <v>0.03</v>
      </c>
      <c r="U7180" s="2">
        <v>7.6229999999999993</v>
      </c>
      <c r="V7180" s="2">
        <v>1.46</v>
      </c>
      <c r="W7180" s="54">
        <f>_xlfn.XLOOKUP(M7180,Market!A:A,Market!F:F,0)</f>
        <v>8.8999999999999996E-2</v>
      </c>
      <c r="X7180" s="55">
        <f t="shared" si="898"/>
        <v>0.22868999999999998</v>
      </c>
      <c r="Y7180" s="55">
        <f t="shared" si="899"/>
        <v>6.1629999999999994</v>
      </c>
      <c r="Z7180" s="54">
        <f t="shared" si="900"/>
        <v>0.80847435392889933</v>
      </c>
      <c r="AA7180" s="49" t="str">
        <f t="shared" ca="1" si="901"/>
        <v>Y</v>
      </c>
      <c r="AB7180" s="49">
        <f t="shared" ca="1" si="902"/>
        <v>6</v>
      </c>
      <c r="AC7180" s="49" t="str">
        <f t="shared" ca="1" si="903"/>
        <v>Y</v>
      </c>
    </row>
    <row r="7181" spans="1:29" x14ac:dyDescent="0.25">
      <c r="A7181">
        <v>5478</v>
      </c>
      <c r="B7181" s="9">
        <v>43216</v>
      </c>
      <c r="C7181" s="50" t="str">
        <f t="shared" si="896"/>
        <v>N</v>
      </c>
      <c r="D7181" s="52">
        <f>_xlfn.XLOOKUP(B7181,Cal_Date!B:B,Cal_Date!A:A,0)</f>
        <v>4</v>
      </c>
      <c r="E7181">
        <v>2018</v>
      </c>
      <c r="F7181" t="s">
        <v>124</v>
      </c>
      <c r="G7181" t="s">
        <v>129</v>
      </c>
      <c r="H7181" t="s">
        <v>14</v>
      </c>
      <c r="I7181" t="s">
        <v>18</v>
      </c>
      <c r="J7181" t="s">
        <v>15</v>
      </c>
      <c r="K7181" t="s">
        <v>43</v>
      </c>
      <c r="L7181">
        <v>1</v>
      </c>
      <c r="M7181">
        <v>1000</v>
      </c>
      <c r="O7181" t="s">
        <v>25</v>
      </c>
      <c r="R7181" t="s">
        <v>44</v>
      </c>
      <c r="S7181" s="49" t="str">
        <f t="shared" si="897"/>
        <v>Card</v>
      </c>
      <c r="T7181" s="3">
        <v>0.03</v>
      </c>
      <c r="U7181" s="2">
        <v>5.4</v>
      </c>
      <c r="V7181" s="2">
        <v>2.1</v>
      </c>
      <c r="W7181" s="54">
        <f>_xlfn.XLOOKUP(M7181,Market!A:A,Market!F:F,0)</f>
        <v>0.08</v>
      </c>
      <c r="X7181" s="55">
        <f t="shared" si="898"/>
        <v>0.16200000000000001</v>
      </c>
      <c r="Y7181" s="55">
        <f t="shared" si="899"/>
        <v>3.3000000000000003</v>
      </c>
      <c r="Z7181" s="54">
        <f t="shared" si="900"/>
        <v>0.61111111111111116</v>
      </c>
      <c r="AA7181" s="49" t="str">
        <f t="shared" ca="1" si="901"/>
        <v>Y</v>
      </c>
      <c r="AB7181" s="49">
        <f t="shared" ca="1" si="902"/>
        <v>6</v>
      </c>
      <c r="AC7181" s="49" t="str">
        <f t="shared" ca="1" si="903"/>
        <v>Y</v>
      </c>
    </row>
    <row r="7182" spans="1:29" x14ac:dyDescent="0.25">
      <c r="A7182">
        <v>5479</v>
      </c>
      <c r="B7182" s="9">
        <v>43216</v>
      </c>
      <c r="C7182" s="50" t="str">
        <f t="shared" si="896"/>
        <v>N</v>
      </c>
      <c r="D7182" s="52">
        <f>_xlfn.XLOOKUP(B7182,Cal_Date!B:B,Cal_Date!A:A,0)</f>
        <v>4</v>
      </c>
      <c r="E7182">
        <v>2018</v>
      </c>
      <c r="F7182" t="s">
        <v>124</v>
      </c>
      <c r="G7182" t="s">
        <v>129</v>
      </c>
      <c r="H7182" t="s">
        <v>11</v>
      </c>
      <c r="I7182" t="s">
        <v>11</v>
      </c>
      <c r="J7182" t="s">
        <v>15</v>
      </c>
      <c r="K7182" t="s">
        <v>42</v>
      </c>
      <c r="L7182">
        <v>1</v>
      </c>
      <c r="M7182">
        <v>1006</v>
      </c>
      <c r="O7182" t="s">
        <v>28</v>
      </c>
      <c r="R7182" t="s">
        <v>44</v>
      </c>
      <c r="S7182" s="49" t="str">
        <f t="shared" si="897"/>
        <v>Card</v>
      </c>
      <c r="T7182" s="3">
        <v>0.03</v>
      </c>
      <c r="U7182" s="2">
        <v>2.7225000000000001</v>
      </c>
      <c r="V7182" s="2">
        <v>0.87</v>
      </c>
      <c r="W7182" s="54">
        <f>_xlfn.XLOOKUP(M7182,Market!A:A,Market!F:F,0)</f>
        <v>8.8999999999999996E-2</v>
      </c>
      <c r="X7182" s="55">
        <f t="shared" si="898"/>
        <v>8.1674999999999998E-2</v>
      </c>
      <c r="Y7182" s="55">
        <f t="shared" si="899"/>
        <v>1.8525</v>
      </c>
      <c r="Z7182" s="54">
        <f t="shared" si="900"/>
        <v>0.68044077134986225</v>
      </c>
      <c r="AA7182" s="49" t="str">
        <f t="shared" ca="1" si="901"/>
        <v>Y</v>
      </c>
      <c r="AB7182" s="49">
        <f t="shared" ca="1" si="902"/>
        <v>6</v>
      </c>
      <c r="AC7182" s="49" t="str">
        <f t="shared" ca="1" si="903"/>
        <v>Y</v>
      </c>
    </row>
    <row r="7183" spans="1:29" x14ac:dyDescent="0.25">
      <c r="A7183">
        <v>5480</v>
      </c>
      <c r="B7183" s="9">
        <v>43216</v>
      </c>
      <c r="C7183" s="50" t="str">
        <f t="shared" si="896"/>
        <v>N</v>
      </c>
      <c r="D7183" s="52">
        <f>_xlfn.XLOOKUP(B7183,Cal_Date!B:B,Cal_Date!A:A,0)</f>
        <v>4</v>
      </c>
      <c r="E7183">
        <v>2018</v>
      </c>
      <c r="F7183" t="s">
        <v>124</v>
      </c>
      <c r="G7183" t="s">
        <v>129</v>
      </c>
      <c r="H7183" t="s">
        <v>11</v>
      </c>
      <c r="I7183" t="s">
        <v>13</v>
      </c>
      <c r="J7183" t="s">
        <v>15</v>
      </c>
      <c r="K7183" t="s">
        <v>42</v>
      </c>
      <c r="L7183">
        <v>1</v>
      </c>
      <c r="M7183">
        <v>1000</v>
      </c>
      <c r="O7183" t="s">
        <v>25</v>
      </c>
      <c r="R7183" t="s">
        <v>44</v>
      </c>
      <c r="S7183" s="49" t="str">
        <f t="shared" si="897"/>
        <v>Card</v>
      </c>
      <c r="T7183" s="3">
        <v>0.03</v>
      </c>
      <c r="U7183" s="2">
        <v>2.7</v>
      </c>
      <c r="V7183" s="2">
        <v>1.42</v>
      </c>
      <c r="W7183" s="54">
        <f>_xlfn.XLOOKUP(M7183,Market!A:A,Market!F:F,0)</f>
        <v>0.08</v>
      </c>
      <c r="X7183" s="55">
        <f t="shared" si="898"/>
        <v>8.1000000000000003E-2</v>
      </c>
      <c r="Y7183" s="55">
        <f t="shared" si="899"/>
        <v>1.2800000000000002</v>
      </c>
      <c r="Z7183" s="54">
        <f t="shared" si="900"/>
        <v>0.47407407407407415</v>
      </c>
      <c r="AA7183" s="49" t="str">
        <f t="shared" ca="1" si="901"/>
        <v>Y</v>
      </c>
      <c r="AB7183" s="49">
        <f t="shared" ca="1" si="902"/>
        <v>6</v>
      </c>
      <c r="AC7183" s="49" t="str">
        <f t="shared" ca="1" si="903"/>
        <v>Y</v>
      </c>
    </row>
    <row r="7184" spans="1:29" x14ac:dyDescent="0.25">
      <c r="A7184">
        <v>5481</v>
      </c>
      <c r="B7184" s="9">
        <v>43216</v>
      </c>
      <c r="C7184" s="50" t="str">
        <f t="shared" si="896"/>
        <v>N</v>
      </c>
      <c r="D7184" s="52">
        <f>_xlfn.XLOOKUP(B7184,Cal_Date!B:B,Cal_Date!A:A,0)</f>
        <v>4</v>
      </c>
      <c r="E7184">
        <v>2018</v>
      </c>
      <c r="F7184" t="s">
        <v>124</v>
      </c>
      <c r="G7184" t="s">
        <v>129</v>
      </c>
      <c r="H7184" t="s">
        <v>11</v>
      </c>
      <c r="I7184" t="s">
        <v>13</v>
      </c>
      <c r="J7184" t="s">
        <v>15</v>
      </c>
      <c r="K7184" t="s">
        <v>42</v>
      </c>
      <c r="L7184">
        <v>1</v>
      </c>
      <c r="M7184">
        <v>1001</v>
      </c>
      <c r="O7184" t="s">
        <v>25</v>
      </c>
      <c r="R7184" t="s">
        <v>44</v>
      </c>
      <c r="S7184" s="49" t="str">
        <f t="shared" si="897"/>
        <v>Card</v>
      </c>
      <c r="T7184" s="3">
        <v>0.03</v>
      </c>
      <c r="U7184" s="2">
        <v>2.6500000000000004</v>
      </c>
      <c r="V7184" s="2">
        <v>1.42</v>
      </c>
      <c r="W7184" s="54">
        <f>_xlfn.XLOOKUP(M7184,Market!A:A,Market!F:F,0)</f>
        <v>0.06</v>
      </c>
      <c r="X7184" s="55">
        <f t="shared" si="898"/>
        <v>7.9500000000000001E-2</v>
      </c>
      <c r="Y7184" s="55">
        <f t="shared" si="899"/>
        <v>1.2300000000000004</v>
      </c>
      <c r="Z7184" s="54">
        <f t="shared" si="900"/>
        <v>0.46415094339622653</v>
      </c>
      <c r="AA7184" s="49" t="str">
        <f t="shared" ca="1" si="901"/>
        <v>Y</v>
      </c>
      <c r="AB7184" s="49">
        <f t="shared" ca="1" si="902"/>
        <v>6</v>
      </c>
      <c r="AC7184" s="49" t="str">
        <f t="shared" ca="1" si="903"/>
        <v>Y</v>
      </c>
    </row>
    <row r="7185" spans="1:29" x14ac:dyDescent="0.25">
      <c r="A7185">
        <v>5482</v>
      </c>
      <c r="B7185" s="9">
        <v>43216</v>
      </c>
      <c r="C7185" s="50" t="str">
        <f t="shared" si="896"/>
        <v>N</v>
      </c>
      <c r="D7185" s="52">
        <f>_xlfn.XLOOKUP(B7185,Cal_Date!B:B,Cal_Date!A:A,0)</f>
        <v>4</v>
      </c>
      <c r="E7185">
        <v>2018</v>
      </c>
      <c r="F7185" t="s">
        <v>124</v>
      </c>
      <c r="G7185" t="s">
        <v>129</v>
      </c>
      <c r="H7185" t="s">
        <v>48</v>
      </c>
      <c r="I7185" t="s">
        <v>18</v>
      </c>
      <c r="J7185" t="s">
        <v>10</v>
      </c>
      <c r="K7185" t="s">
        <v>43</v>
      </c>
      <c r="L7185">
        <v>2</v>
      </c>
      <c r="M7185">
        <v>1008</v>
      </c>
      <c r="O7185" t="s">
        <v>28</v>
      </c>
      <c r="R7185" t="s">
        <v>44</v>
      </c>
      <c r="S7185" s="49" t="str">
        <f t="shared" si="897"/>
        <v>Card</v>
      </c>
      <c r="T7185" s="3">
        <v>0.03</v>
      </c>
      <c r="U7185" s="2">
        <v>15.245999999999999</v>
      </c>
      <c r="V7185" s="2">
        <v>2.92</v>
      </c>
      <c r="W7185" s="54">
        <f>_xlfn.XLOOKUP(M7185,Market!A:A,Market!F:F,0)</f>
        <v>8.8999999999999996E-2</v>
      </c>
      <c r="X7185" s="55">
        <f t="shared" si="898"/>
        <v>0.45737999999999995</v>
      </c>
      <c r="Y7185" s="55">
        <f t="shared" si="899"/>
        <v>12.325999999999999</v>
      </c>
      <c r="Z7185" s="54">
        <f t="shared" si="900"/>
        <v>0.80847435392889933</v>
      </c>
      <c r="AA7185" s="49" t="str">
        <f t="shared" ca="1" si="901"/>
        <v>Y</v>
      </c>
      <c r="AB7185" s="49">
        <f t="shared" ca="1" si="902"/>
        <v>6</v>
      </c>
      <c r="AC7185" s="49" t="str">
        <f t="shared" ca="1" si="903"/>
        <v>Y</v>
      </c>
    </row>
    <row r="7186" spans="1:29" x14ac:dyDescent="0.25">
      <c r="A7186">
        <v>5483</v>
      </c>
      <c r="B7186" s="9">
        <v>43216</v>
      </c>
      <c r="C7186" s="50" t="str">
        <f t="shared" si="896"/>
        <v>N</v>
      </c>
      <c r="D7186" s="52">
        <f>_xlfn.XLOOKUP(B7186,Cal_Date!B:B,Cal_Date!A:A,0)</f>
        <v>4</v>
      </c>
      <c r="E7186">
        <v>2018</v>
      </c>
      <c r="F7186" t="s">
        <v>124</v>
      </c>
      <c r="G7186" t="s">
        <v>129</v>
      </c>
      <c r="H7186" t="s">
        <v>48</v>
      </c>
      <c r="I7186" t="s">
        <v>18</v>
      </c>
      <c r="J7186" t="s">
        <v>10</v>
      </c>
      <c r="K7186" t="s">
        <v>43</v>
      </c>
      <c r="L7186">
        <v>2</v>
      </c>
      <c r="M7186">
        <v>1001</v>
      </c>
      <c r="O7186" t="s">
        <v>25</v>
      </c>
      <c r="R7186" t="s">
        <v>44</v>
      </c>
      <c r="S7186" s="49" t="str">
        <f t="shared" si="897"/>
        <v>Card</v>
      </c>
      <c r="T7186" s="3">
        <v>0.03</v>
      </c>
      <c r="U7186" s="2">
        <v>14.84</v>
      </c>
      <c r="V7186" s="2">
        <v>2.92</v>
      </c>
      <c r="W7186" s="54">
        <f>_xlfn.XLOOKUP(M7186,Market!A:A,Market!F:F,0)</f>
        <v>0.06</v>
      </c>
      <c r="X7186" s="55">
        <f t="shared" si="898"/>
        <v>0.44519999999999998</v>
      </c>
      <c r="Y7186" s="55">
        <f t="shared" si="899"/>
        <v>11.92</v>
      </c>
      <c r="Z7186" s="54">
        <f t="shared" si="900"/>
        <v>0.80323450134770891</v>
      </c>
      <c r="AA7186" s="49" t="str">
        <f t="shared" ca="1" si="901"/>
        <v>Y</v>
      </c>
      <c r="AB7186" s="49">
        <f t="shared" ca="1" si="902"/>
        <v>6</v>
      </c>
      <c r="AC7186" s="49" t="str">
        <f t="shared" ca="1" si="903"/>
        <v>Y</v>
      </c>
    </row>
    <row r="7187" spans="1:29" x14ac:dyDescent="0.25">
      <c r="A7187">
        <v>5484</v>
      </c>
      <c r="B7187" s="9">
        <v>43216</v>
      </c>
      <c r="C7187" s="50" t="str">
        <f t="shared" si="896"/>
        <v>N</v>
      </c>
      <c r="D7187" s="52">
        <f>_xlfn.XLOOKUP(B7187,Cal_Date!B:B,Cal_Date!A:A,0)</f>
        <v>4</v>
      </c>
      <c r="E7187">
        <v>2018</v>
      </c>
      <c r="F7187" t="s">
        <v>124</v>
      </c>
      <c r="G7187" t="s">
        <v>129</v>
      </c>
      <c r="H7187" t="s">
        <v>11</v>
      </c>
      <c r="I7187" t="s">
        <v>11</v>
      </c>
      <c r="J7187" t="s">
        <v>15</v>
      </c>
      <c r="K7187" t="s">
        <v>42</v>
      </c>
      <c r="L7187">
        <v>1</v>
      </c>
      <c r="M7187">
        <v>1001</v>
      </c>
      <c r="O7187" t="s">
        <v>25</v>
      </c>
      <c r="R7187" t="s">
        <v>44</v>
      </c>
      <c r="S7187" s="49" t="str">
        <f t="shared" si="897"/>
        <v>Card</v>
      </c>
      <c r="T7187" s="3">
        <v>0.03</v>
      </c>
      <c r="U7187" s="2">
        <v>2.6500000000000004</v>
      </c>
      <c r="V7187" s="2">
        <v>0.87</v>
      </c>
      <c r="W7187" s="54">
        <f>_xlfn.XLOOKUP(M7187,Market!A:A,Market!F:F,0)</f>
        <v>0.06</v>
      </c>
      <c r="X7187" s="55">
        <f t="shared" si="898"/>
        <v>7.9500000000000001E-2</v>
      </c>
      <c r="Y7187" s="55">
        <f t="shared" si="899"/>
        <v>1.7800000000000002</v>
      </c>
      <c r="Z7187" s="54">
        <f t="shared" si="900"/>
        <v>0.67169811320754713</v>
      </c>
      <c r="AA7187" s="49" t="str">
        <f t="shared" ca="1" si="901"/>
        <v>Y</v>
      </c>
      <c r="AB7187" s="49">
        <f t="shared" ca="1" si="902"/>
        <v>6</v>
      </c>
      <c r="AC7187" s="49" t="str">
        <f t="shared" ca="1" si="903"/>
        <v>Y</v>
      </c>
    </row>
    <row r="7188" spans="1:29" x14ac:dyDescent="0.25">
      <c r="A7188">
        <v>5485</v>
      </c>
      <c r="B7188" s="9">
        <v>43216</v>
      </c>
      <c r="C7188" s="50" t="str">
        <f t="shared" si="896"/>
        <v>N</v>
      </c>
      <c r="D7188" s="52">
        <f>_xlfn.XLOOKUP(B7188,Cal_Date!B:B,Cal_Date!A:A,0)</f>
        <v>4</v>
      </c>
      <c r="E7188">
        <v>2018</v>
      </c>
      <c r="F7188" t="s">
        <v>124</v>
      </c>
      <c r="G7188" t="s">
        <v>129</v>
      </c>
      <c r="H7188" t="s">
        <v>11</v>
      </c>
      <c r="I7188" t="s">
        <v>11</v>
      </c>
      <c r="J7188" t="s">
        <v>15</v>
      </c>
      <c r="K7188" t="s">
        <v>42</v>
      </c>
      <c r="L7188">
        <v>1</v>
      </c>
      <c r="M7188">
        <v>1001</v>
      </c>
      <c r="O7188" t="s">
        <v>25</v>
      </c>
      <c r="R7188" t="s">
        <v>44</v>
      </c>
      <c r="S7188" s="49" t="str">
        <f t="shared" si="897"/>
        <v>Card</v>
      </c>
      <c r="T7188" s="3">
        <v>0.03</v>
      </c>
      <c r="U7188" s="2">
        <v>2.6500000000000004</v>
      </c>
      <c r="V7188" s="2">
        <v>0.87</v>
      </c>
      <c r="W7188" s="54">
        <f>_xlfn.XLOOKUP(M7188,Market!A:A,Market!F:F,0)</f>
        <v>0.06</v>
      </c>
      <c r="X7188" s="55">
        <f t="shared" si="898"/>
        <v>7.9500000000000001E-2</v>
      </c>
      <c r="Y7188" s="55">
        <f t="shared" si="899"/>
        <v>1.7800000000000002</v>
      </c>
      <c r="Z7188" s="54">
        <f t="shared" si="900"/>
        <v>0.67169811320754713</v>
      </c>
      <c r="AA7188" s="49" t="str">
        <f t="shared" ca="1" si="901"/>
        <v>Y</v>
      </c>
      <c r="AB7188" s="49">
        <f t="shared" ca="1" si="902"/>
        <v>6</v>
      </c>
      <c r="AC7188" s="49" t="str">
        <f t="shared" ca="1" si="903"/>
        <v>Y</v>
      </c>
    </row>
    <row r="7189" spans="1:29" x14ac:dyDescent="0.25">
      <c r="A7189">
        <v>5486</v>
      </c>
      <c r="B7189" s="9">
        <v>43216</v>
      </c>
      <c r="C7189" s="50" t="str">
        <f t="shared" si="896"/>
        <v>N</v>
      </c>
      <c r="D7189" s="52">
        <f>_xlfn.XLOOKUP(B7189,Cal_Date!B:B,Cal_Date!A:A,0)</f>
        <v>4</v>
      </c>
      <c r="E7189">
        <v>2018</v>
      </c>
      <c r="F7189" t="s">
        <v>124</v>
      </c>
      <c r="G7189" t="s">
        <v>129</v>
      </c>
      <c r="H7189" t="s">
        <v>48</v>
      </c>
      <c r="I7189" t="s">
        <v>18</v>
      </c>
      <c r="J7189" t="s">
        <v>10</v>
      </c>
      <c r="K7189" t="s">
        <v>43</v>
      </c>
      <c r="L7189">
        <v>1</v>
      </c>
      <c r="M7189">
        <v>1002</v>
      </c>
      <c r="O7189" t="s">
        <v>28</v>
      </c>
      <c r="R7189" t="s">
        <v>44</v>
      </c>
      <c r="S7189" s="49" t="str">
        <f t="shared" si="897"/>
        <v>Card</v>
      </c>
      <c r="T7189" s="3">
        <v>0.03</v>
      </c>
      <c r="U7189" s="2">
        <v>7.42</v>
      </c>
      <c r="V7189" s="2">
        <v>1.46</v>
      </c>
      <c r="W7189" s="54">
        <f>_xlfn.XLOOKUP(M7189,Market!A:A,Market!F:F,0)</f>
        <v>0.06</v>
      </c>
      <c r="X7189" s="55">
        <f t="shared" si="898"/>
        <v>0.22259999999999999</v>
      </c>
      <c r="Y7189" s="55">
        <f t="shared" si="899"/>
        <v>5.96</v>
      </c>
      <c r="Z7189" s="54">
        <f t="shared" si="900"/>
        <v>0.80323450134770891</v>
      </c>
      <c r="AA7189" s="49" t="str">
        <f t="shared" ca="1" si="901"/>
        <v>Y</v>
      </c>
      <c r="AB7189" s="49">
        <f t="shared" ca="1" si="902"/>
        <v>6</v>
      </c>
      <c r="AC7189" s="49" t="str">
        <f t="shared" ca="1" si="903"/>
        <v>Y</v>
      </c>
    </row>
    <row r="7190" spans="1:29" x14ac:dyDescent="0.25">
      <c r="A7190">
        <v>5487</v>
      </c>
      <c r="B7190" s="9">
        <v>43216</v>
      </c>
      <c r="C7190" s="50" t="str">
        <f t="shared" si="896"/>
        <v>N</v>
      </c>
      <c r="D7190" s="52">
        <f>_xlfn.XLOOKUP(B7190,Cal_Date!B:B,Cal_Date!A:A,0)</f>
        <v>4</v>
      </c>
      <c r="E7190">
        <v>2018</v>
      </c>
      <c r="F7190" t="s">
        <v>124</v>
      </c>
      <c r="G7190" t="s">
        <v>129</v>
      </c>
      <c r="H7190" t="s">
        <v>11</v>
      </c>
      <c r="I7190" t="s">
        <v>13</v>
      </c>
      <c r="J7190" t="s">
        <v>15</v>
      </c>
      <c r="K7190" t="s">
        <v>42</v>
      </c>
      <c r="L7190">
        <v>2</v>
      </c>
      <c r="M7190">
        <v>1003</v>
      </c>
      <c r="O7190" t="s">
        <v>25</v>
      </c>
      <c r="R7190" t="s">
        <v>44</v>
      </c>
      <c r="S7190" s="49" t="str">
        <f t="shared" si="897"/>
        <v>Card</v>
      </c>
      <c r="T7190" s="3">
        <v>0.03</v>
      </c>
      <c r="U7190" s="2">
        <v>5.3000000000000007</v>
      </c>
      <c r="V7190" s="2">
        <v>2.84</v>
      </c>
      <c r="W7190" s="54">
        <f>_xlfn.XLOOKUP(M7190,Market!A:A,Market!F:F,0)</f>
        <v>0.06</v>
      </c>
      <c r="X7190" s="55">
        <f t="shared" si="898"/>
        <v>0.159</v>
      </c>
      <c r="Y7190" s="55">
        <f t="shared" si="899"/>
        <v>2.4600000000000009</v>
      </c>
      <c r="Z7190" s="54">
        <f t="shared" si="900"/>
        <v>0.46415094339622653</v>
      </c>
      <c r="AA7190" s="49" t="str">
        <f t="shared" ca="1" si="901"/>
        <v>Y</v>
      </c>
      <c r="AB7190" s="49">
        <f t="shared" ca="1" si="902"/>
        <v>6</v>
      </c>
      <c r="AC7190" s="49" t="str">
        <f t="shared" ca="1" si="903"/>
        <v>Y</v>
      </c>
    </row>
    <row r="7191" spans="1:29" x14ac:dyDescent="0.25">
      <c r="A7191">
        <v>5488</v>
      </c>
      <c r="B7191" s="9">
        <v>43216</v>
      </c>
      <c r="C7191" s="50" t="str">
        <f t="shared" si="896"/>
        <v>N</v>
      </c>
      <c r="D7191" s="52">
        <f>_xlfn.XLOOKUP(B7191,Cal_Date!B:B,Cal_Date!A:A,0)</f>
        <v>4</v>
      </c>
      <c r="E7191">
        <v>2018</v>
      </c>
      <c r="F7191" t="s">
        <v>124</v>
      </c>
      <c r="G7191" t="s">
        <v>129</v>
      </c>
      <c r="H7191" t="s">
        <v>11</v>
      </c>
      <c r="I7191" t="s">
        <v>11</v>
      </c>
      <c r="J7191" t="s">
        <v>15</v>
      </c>
      <c r="K7191" t="s">
        <v>42</v>
      </c>
      <c r="L7191">
        <v>1</v>
      </c>
      <c r="M7191">
        <v>1003</v>
      </c>
      <c r="O7191" t="s">
        <v>25</v>
      </c>
      <c r="R7191" t="s">
        <v>44</v>
      </c>
      <c r="S7191" s="49" t="str">
        <f t="shared" si="897"/>
        <v>Card</v>
      </c>
      <c r="T7191" s="3">
        <v>0.03</v>
      </c>
      <c r="U7191" s="2">
        <v>2.6500000000000004</v>
      </c>
      <c r="V7191" s="2">
        <v>0.87</v>
      </c>
      <c r="W7191" s="54">
        <f>_xlfn.XLOOKUP(M7191,Market!A:A,Market!F:F,0)</f>
        <v>0.06</v>
      </c>
      <c r="X7191" s="55">
        <f t="shared" si="898"/>
        <v>7.9500000000000001E-2</v>
      </c>
      <c r="Y7191" s="55">
        <f t="shared" si="899"/>
        <v>1.7800000000000002</v>
      </c>
      <c r="Z7191" s="54">
        <f t="shared" si="900"/>
        <v>0.67169811320754713</v>
      </c>
      <c r="AA7191" s="49" t="str">
        <f t="shared" ca="1" si="901"/>
        <v>Y</v>
      </c>
      <c r="AB7191" s="49">
        <f t="shared" ca="1" si="902"/>
        <v>6</v>
      </c>
      <c r="AC7191" s="49" t="str">
        <f t="shared" ca="1" si="903"/>
        <v>Y</v>
      </c>
    </row>
    <row r="7192" spans="1:29" x14ac:dyDescent="0.25">
      <c r="A7192">
        <v>5489</v>
      </c>
      <c r="B7192" s="9">
        <v>43216</v>
      </c>
      <c r="C7192" s="50" t="str">
        <f t="shared" si="896"/>
        <v>N</v>
      </c>
      <c r="D7192" s="52">
        <f>_xlfn.XLOOKUP(B7192,Cal_Date!B:B,Cal_Date!A:A,0)</f>
        <v>4</v>
      </c>
      <c r="E7192">
        <v>2018</v>
      </c>
      <c r="F7192" t="s">
        <v>124</v>
      </c>
      <c r="G7192" t="s">
        <v>129</v>
      </c>
      <c r="H7192" t="s">
        <v>14</v>
      </c>
      <c r="I7192" t="s">
        <v>18</v>
      </c>
      <c r="J7192" t="s">
        <v>15</v>
      </c>
      <c r="K7192" t="s">
        <v>43</v>
      </c>
      <c r="L7192">
        <v>2</v>
      </c>
      <c r="M7192">
        <v>1003</v>
      </c>
      <c r="O7192" t="s">
        <v>25</v>
      </c>
      <c r="R7192" t="s">
        <v>44</v>
      </c>
      <c r="S7192" s="49" t="str">
        <f t="shared" si="897"/>
        <v>Card</v>
      </c>
      <c r="T7192" s="3">
        <v>0.03</v>
      </c>
      <c r="U7192" s="2">
        <v>10.600000000000001</v>
      </c>
      <c r="V7192" s="2">
        <v>4.2</v>
      </c>
      <c r="W7192" s="54">
        <f>_xlfn.XLOOKUP(M7192,Market!A:A,Market!F:F,0)</f>
        <v>0.06</v>
      </c>
      <c r="X7192" s="55">
        <f t="shared" si="898"/>
        <v>0.318</v>
      </c>
      <c r="Y7192" s="55">
        <f t="shared" si="899"/>
        <v>6.4000000000000012</v>
      </c>
      <c r="Z7192" s="54">
        <f t="shared" si="900"/>
        <v>0.60377358490566047</v>
      </c>
      <c r="AA7192" s="49" t="str">
        <f t="shared" ca="1" si="901"/>
        <v>Y</v>
      </c>
      <c r="AB7192" s="49">
        <f t="shared" ca="1" si="902"/>
        <v>6</v>
      </c>
      <c r="AC7192" s="49" t="str">
        <f t="shared" ca="1" si="903"/>
        <v>Y</v>
      </c>
    </row>
    <row r="7193" spans="1:29" x14ac:dyDescent="0.25">
      <c r="A7193">
        <v>5490</v>
      </c>
      <c r="B7193" s="9">
        <v>43216</v>
      </c>
      <c r="C7193" s="50" t="str">
        <f t="shared" si="896"/>
        <v>N</v>
      </c>
      <c r="D7193" s="52">
        <f>_xlfn.XLOOKUP(B7193,Cal_Date!B:B,Cal_Date!A:A,0)</f>
        <v>4</v>
      </c>
      <c r="E7193">
        <v>2018</v>
      </c>
      <c r="F7193" t="s">
        <v>124</v>
      </c>
      <c r="G7193" t="s">
        <v>129</v>
      </c>
      <c r="H7193" t="s">
        <v>14</v>
      </c>
      <c r="I7193" t="s">
        <v>18</v>
      </c>
      <c r="J7193" t="s">
        <v>15</v>
      </c>
      <c r="K7193" t="s">
        <v>43</v>
      </c>
      <c r="L7193">
        <v>1</v>
      </c>
      <c r="M7193">
        <v>1004</v>
      </c>
      <c r="O7193" t="s">
        <v>28</v>
      </c>
      <c r="R7193" t="s">
        <v>44</v>
      </c>
      <c r="S7193" s="49" t="str">
        <f t="shared" si="897"/>
        <v>Card</v>
      </c>
      <c r="T7193" s="3">
        <v>0.03</v>
      </c>
      <c r="U7193" s="2">
        <v>5.3000000000000007</v>
      </c>
      <c r="V7193" s="2">
        <v>2.2200000000000002</v>
      </c>
      <c r="W7193" s="54">
        <f>_xlfn.XLOOKUP(M7193,Market!A:A,Market!F:F,0)</f>
        <v>0.06</v>
      </c>
      <c r="X7193" s="55">
        <f t="shared" si="898"/>
        <v>0.159</v>
      </c>
      <c r="Y7193" s="55">
        <f t="shared" si="899"/>
        <v>3.0800000000000005</v>
      </c>
      <c r="Z7193" s="54">
        <f t="shared" si="900"/>
        <v>0.5811320754716981</v>
      </c>
      <c r="AA7193" s="49" t="str">
        <f t="shared" ca="1" si="901"/>
        <v>Y</v>
      </c>
      <c r="AB7193" s="49">
        <f t="shared" ca="1" si="902"/>
        <v>6</v>
      </c>
      <c r="AC7193" s="49" t="str">
        <f t="shared" ca="1" si="903"/>
        <v>Y</v>
      </c>
    </row>
    <row r="7194" spans="1:29" x14ac:dyDescent="0.25">
      <c r="A7194">
        <v>5491</v>
      </c>
      <c r="B7194" s="9">
        <v>43216</v>
      </c>
      <c r="C7194" s="50" t="str">
        <f t="shared" si="896"/>
        <v>N</v>
      </c>
      <c r="D7194" s="52">
        <f>_xlfn.XLOOKUP(B7194,Cal_Date!B:B,Cal_Date!A:A,0)</f>
        <v>4</v>
      </c>
      <c r="E7194">
        <v>2018</v>
      </c>
      <c r="F7194" t="s">
        <v>124</v>
      </c>
      <c r="G7194" t="s">
        <v>129</v>
      </c>
      <c r="H7194" t="s">
        <v>48</v>
      </c>
      <c r="I7194" t="s">
        <v>18</v>
      </c>
      <c r="J7194" t="s">
        <v>10</v>
      </c>
      <c r="K7194" t="s">
        <v>43</v>
      </c>
      <c r="L7194">
        <v>2</v>
      </c>
      <c r="M7194">
        <v>1005</v>
      </c>
      <c r="O7194" t="s">
        <v>25</v>
      </c>
      <c r="R7194" t="s">
        <v>46</v>
      </c>
      <c r="S7194" s="49" t="str">
        <f t="shared" si="897"/>
        <v>Card</v>
      </c>
      <c r="T7194" s="3">
        <v>0.04</v>
      </c>
      <c r="U7194" s="2">
        <v>15.245999999999999</v>
      </c>
      <c r="V7194" s="2">
        <v>2.92</v>
      </c>
      <c r="W7194" s="54">
        <f>_xlfn.XLOOKUP(M7194,Market!A:A,Market!F:F,0)</f>
        <v>8.8999999999999996E-2</v>
      </c>
      <c r="X7194" s="55">
        <f t="shared" si="898"/>
        <v>0.60983999999999994</v>
      </c>
      <c r="Y7194" s="55">
        <f t="shared" si="899"/>
        <v>12.325999999999999</v>
      </c>
      <c r="Z7194" s="54">
        <f t="shared" si="900"/>
        <v>0.80847435392889933</v>
      </c>
      <c r="AA7194" s="49" t="str">
        <f t="shared" ca="1" si="901"/>
        <v>Y</v>
      </c>
      <c r="AB7194" s="49">
        <f t="shared" ca="1" si="902"/>
        <v>6</v>
      </c>
      <c r="AC7194" s="49" t="str">
        <f t="shared" ca="1" si="903"/>
        <v>Y</v>
      </c>
    </row>
    <row r="7195" spans="1:29" x14ac:dyDescent="0.25">
      <c r="A7195">
        <v>5492</v>
      </c>
      <c r="B7195" s="9">
        <v>43216</v>
      </c>
      <c r="C7195" s="50" t="str">
        <f t="shared" si="896"/>
        <v>N</v>
      </c>
      <c r="D7195" s="52">
        <f>_xlfn.XLOOKUP(B7195,Cal_Date!B:B,Cal_Date!A:A,0)</f>
        <v>4</v>
      </c>
      <c r="E7195">
        <v>2018</v>
      </c>
      <c r="F7195" t="s">
        <v>124</v>
      </c>
      <c r="G7195" t="s">
        <v>129</v>
      </c>
      <c r="H7195" t="s">
        <v>48</v>
      </c>
      <c r="I7195" t="s">
        <v>18</v>
      </c>
      <c r="J7195" t="s">
        <v>10</v>
      </c>
      <c r="K7195" t="s">
        <v>43</v>
      </c>
      <c r="L7195">
        <v>1</v>
      </c>
      <c r="M7195">
        <v>1005</v>
      </c>
      <c r="O7195" t="s">
        <v>25</v>
      </c>
      <c r="R7195" t="s">
        <v>47</v>
      </c>
      <c r="S7195" s="49" t="str">
        <f t="shared" si="897"/>
        <v>Card</v>
      </c>
      <c r="T7195" s="3">
        <v>3.5000000000000003E-2</v>
      </c>
      <c r="U7195" s="2">
        <v>7.6229999999999993</v>
      </c>
      <c r="V7195" s="2">
        <v>1.46</v>
      </c>
      <c r="W7195" s="54">
        <f>_xlfn.XLOOKUP(M7195,Market!A:A,Market!F:F,0)</f>
        <v>8.8999999999999996E-2</v>
      </c>
      <c r="X7195" s="55">
        <f t="shared" si="898"/>
        <v>0.26680500000000001</v>
      </c>
      <c r="Y7195" s="55">
        <f t="shared" si="899"/>
        <v>6.1629999999999994</v>
      </c>
      <c r="Z7195" s="54">
        <f t="shared" si="900"/>
        <v>0.80847435392889933</v>
      </c>
      <c r="AA7195" s="49" t="str">
        <f t="shared" ca="1" si="901"/>
        <v>Y</v>
      </c>
      <c r="AB7195" s="49">
        <f t="shared" ca="1" si="902"/>
        <v>6</v>
      </c>
      <c r="AC7195" s="49" t="str">
        <f t="shared" ca="1" si="903"/>
        <v>Y</v>
      </c>
    </row>
    <row r="7196" spans="1:29" x14ac:dyDescent="0.25">
      <c r="A7196">
        <v>5493</v>
      </c>
      <c r="B7196" s="9">
        <v>43216</v>
      </c>
      <c r="C7196" s="50" t="str">
        <f t="shared" si="896"/>
        <v>N</v>
      </c>
      <c r="D7196" s="52">
        <f>_xlfn.XLOOKUP(B7196,Cal_Date!B:B,Cal_Date!A:A,0)</f>
        <v>4</v>
      </c>
      <c r="E7196">
        <v>2018</v>
      </c>
      <c r="F7196" t="s">
        <v>124</v>
      </c>
      <c r="G7196" t="s">
        <v>129</v>
      </c>
      <c r="H7196" t="s">
        <v>11</v>
      </c>
      <c r="I7196" t="s">
        <v>11</v>
      </c>
      <c r="J7196" t="s">
        <v>15</v>
      </c>
      <c r="K7196" t="s">
        <v>42</v>
      </c>
      <c r="L7196">
        <v>1</v>
      </c>
      <c r="M7196">
        <v>1003</v>
      </c>
      <c r="O7196" t="s">
        <v>25</v>
      </c>
      <c r="R7196" t="s">
        <v>47</v>
      </c>
      <c r="S7196" s="49" t="str">
        <f t="shared" si="897"/>
        <v>Card</v>
      </c>
      <c r="T7196" s="3">
        <v>3.5000000000000003E-2</v>
      </c>
      <c r="U7196" s="2">
        <v>2.6500000000000004</v>
      </c>
      <c r="V7196" s="2">
        <v>0.87</v>
      </c>
      <c r="W7196" s="54">
        <f>_xlfn.XLOOKUP(M7196,Market!A:A,Market!F:F,0)</f>
        <v>0.06</v>
      </c>
      <c r="X7196" s="55">
        <f t="shared" si="898"/>
        <v>9.2750000000000027E-2</v>
      </c>
      <c r="Y7196" s="55">
        <f t="shared" si="899"/>
        <v>1.7800000000000002</v>
      </c>
      <c r="Z7196" s="54">
        <f t="shared" si="900"/>
        <v>0.67169811320754713</v>
      </c>
      <c r="AA7196" s="49" t="str">
        <f t="shared" ca="1" si="901"/>
        <v>Y</v>
      </c>
      <c r="AB7196" s="49">
        <f t="shared" ca="1" si="902"/>
        <v>6</v>
      </c>
      <c r="AC7196" s="49" t="str">
        <f t="shared" ca="1" si="903"/>
        <v>Y</v>
      </c>
    </row>
    <row r="7197" spans="1:29" x14ac:dyDescent="0.25">
      <c r="A7197">
        <v>5494</v>
      </c>
      <c r="B7197" s="9">
        <v>43216</v>
      </c>
      <c r="C7197" s="50" t="str">
        <f t="shared" si="896"/>
        <v>N</v>
      </c>
      <c r="D7197" s="52">
        <f>_xlfn.XLOOKUP(B7197,Cal_Date!B:B,Cal_Date!A:A,0)</f>
        <v>4</v>
      </c>
      <c r="E7197">
        <v>2018</v>
      </c>
      <c r="F7197" t="s">
        <v>124</v>
      </c>
      <c r="G7197" t="s">
        <v>129</v>
      </c>
      <c r="H7197" t="s">
        <v>11</v>
      </c>
      <c r="I7197" t="s">
        <v>13</v>
      </c>
      <c r="J7197" t="s">
        <v>15</v>
      </c>
      <c r="K7197" t="s">
        <v>42</v>
      </c>
      <c r="L7197">
        <v>1</v>
      </c>
      <c r="M7197">
        <v>1007</v>
      </c>
      <c r="O7197" t="s">
        <v>28</v>
      </c>
      <c r="R7197" t="s">
        <v>44</v>
      </c>
      <c r="S7197" s="49" t="str">
        <f t="shared" si="897"/>
        <v>Card</v>
      </c>
      <c r="T7197" s="3">
        <v>0.03</v>
      </c>
      <c r="U7197" s="2">
        <v>2.7225000000000001</v>
      </c>
      <c r="V7197" s="2">
        <v>1.42</v>
      </c>
      <c r="W7197" s="54">
        <f>_xlfn.XLOOKUP(M7197,Market!A:A,Market!F:F,0)</f>
        <v>8.8999999999999996E-2</v>
      </c>
      <c r="X7197" s="55">
        <f t="shared" si="898"/>
        <v>8.1674999999999998E-2</v>
      </c>
      <c r="Y7197" s="55">
        <f t="shared" si="899"/>
        <v>1.3025000000000002</v>
      </c>
      <c r="Z7197" s="54">
        <f t="shared" si="900"/>
        <v>0.47842056932966032</v>
      </c>
      <c r="AA7197" s="49" t="str">
        <f t="shared" ca="1" si="901"/>
        <v>Y</v>
      </c>
      <c r="AB7197" s="49">
        <f t="shared" ca="1" si="902"/>
        <v>6</v>
      </c>
      <c r="AC7197" s="49" t="str">
        <f t="shared" ca="1" si="903"/>
        <v>Y</v>
      </c>
    </row>
    <row r="7198" spans="1:29" x14ac:dyDescent="0.25">
      <c r="A7198">
        <v>5495</v>
      </c>
      <c r="B7198" s="9">
        <v>43216</v>
      </c>
      <c r="C7198" s="50" t="str">
        <f t="shared" si="896"/>
        <v>N</v>
      </c>
      <c r="D7198" s="52">
        <f>_xlfn.XLOOKUP(B7198,Cal_Date!B:B,Cal_Date!A:A,0)</f>
        <v>4</v>
      </c>
      <c r="E7198">
        <v>2018</v>
      </c>
      <c r="F7198" t="s">
        <v>124</v>
      </c>
      <c r="G7198" t="s">
        <v>129</v>
      </c>
      <c r="H7198" t="s">
        <v>11</v>
      </c>
      <c r="I7198" t="s">
        <v>11</v>
      </c>
      <c r="J7198" t="s">
        <v>15</v>
      </c>
      <c r="K7198" t="s">
        <v>42</v>
      </c>
      <c r="L7198">
        <v>1</v>
      </c>
      <c r="M7198">
        <v>1006</v>
      </c>
      <c r="O7198" t="s">
        <v>28</v>
      </c>
      <c r="R7198" t="s">
        <v>44</v>
      </c>
      <c r="S7198" s="49" t="str">
        <f t="shared" si="897"/>
        <v>Card</v>
      </c>
      <c r="T7198" s="3">
        <v>0.03</v>
      </c>
      <c r="U7198" s="2">
        <v>2.7225000000000001</v>
      </c>
      <c r="V7198" s="2">
        <v>0.87</v>
      </c>
      <c r="W7198" s="54">
        <f>_xlfn.XLOOKUP(M7198,Market!A:A,Market!F:F,0)</f>
        <v>8.8999999999999996E-2</v>
      </c>
      <c r="X7198" s="55">
        <f t="shared" si="898"/>
        <v>8.1674999999999998E-2</v>
      </c>
      <c r="Y7198" s="55">
        <f t="shared" si="899"/>
        <v>1.8525</v>
      </c>
      <c r="Z7198" s="54">
        <f t="shared" si="900"/>
        <v>0.68044077134986225</v>
      </c>
      <c r="AA7198" s="49" t="str">
        <f t="shared" ca="1" si="901"/>
        <v>Y</v>
      </c>
      <c r="AB7198" s="49">
        <f t="shared" ca="1" si="902"/>
        <v>6</v>
      </c>
      <c r="AC7198" s="49" t="str">
        <f t="shared" ca="1" si="903"/>
        <v>Y</v>
      </c>
    </row>
    <row r="7199" spans="1:29" x14ac:dyDescent="0.25">
      <c r="A7199">
        <v>5496</v>
      </c>
      <c r="B7199" s="9">
        <v>43216</v>
      </c>
      <c r="C7199" s="50" t="str">
        <f t="shared" si="896"/>
        <v>N</v>
      </c>
      <c r="D7199" s="52">
        <f>_xlfn.XLOOKUP(B7199,Cal_Date!B:B,Cal_Date!A:A,0)</f>
        <v>4</v>
      </c>
      <c r="E7199">
        <v>2018</v>
      </c>
      <c r="F7199" t="s">
        <v>124</v>
      </c>
      <c r="G7199" t="s">
        <v>129</v>
      </c>
      <c r="H7199" t="s">
        <v>11</v>
      </c>
      <c r="I7199" t="s">
        <v>11</v>
      </c>
      <c r="J7199" t="s">
        <v>15</v>
      </c>
      <c r="K7199" t="s">
        <v>42</v>
      </c>
      <c r="L7199">
        <v>2</v>
      </c>
      <c r="M7199">
        <v>1006</v>
      </c>
      <c r="O7199" t="s">
        <v>28</v>
      </c>
      <c r="R7199" t="s">
        <v>44</v>
      </c>
      <c r="S7199" s="49" t="str">
        <f t="shared" si="897"/>
        <v>Card</v>
      </c>
      <c r="T7199" s="3">
        <v>0.03</v>
      </c>
      <c r="U7199" s="2">
        <v>5.4450000000000003</v>
      </c>
      <c r="V7199" s="2">
        <v>1.74</v>
      </c>
      <c r="W7199" s="54">
        <f>_xlfn.XLOOKUP(M7199,Market!A:A,Market!F:F,0)</f>
        <v>8.8999999999999996E-2</v>
      </c>
      <c r="X7199" s="55">
        <f t="shared" si="898"/>
        <v>0.16335</v>
      </c>
      <c r="Y7199" s="55">
        <f t="shared" si="899"/>
        <v>3.7050000000000001</v>
      </c>
      <c r="Z7199" s="54">
        <f t="shared" si="900"/>
        <v>0.68044077134986225</v>
      </c>
      <c r="AA7199" s="49" t="str">
        <f t="shared" ca="1" si="901"/>
        <v>Y</v>
      </c>
      <c r="AB7199" s="49">
        <f t="shared" ca="1" si="902"/>
        <v>6</v>
      </c>
      <c r="AC7199" s="49" t="str">
        <f t="shared" ca="1" si="903"/>
        <v>Y</v>
      </c>
    </row>
    <row r="7200" spans="1:29" x14ac:dyDescent="0.25">
      <c r="A7200">
        <v>5497</v>
      </c>
      <c r="B7200" s="9">
        <v>43216</v>
      </c>
      <c r="C7200" s="50" t="str">
        <f t="shared" si="896"/>
        <v>N</v>
      </c>
      <c r="D7200" s="52">
        <f>_xlfn.XLOOKUP(B7200,Cal_Date!B:B,Cal_Date!A:A,0)</f>
        <v>4</v>
      </c>
      <c r="E7200">
        <v>2018</v>
      </c>
      <c r="F7200" t="s">
        <v>124</v>
      </c>
      <c r="G7200" t="s">
        <v>129</v>
      </c>
      <c r="H7200" t="s">
        <v>11</v>
      </c>
      <c r="I7200" t="s">
        <v>11</v>
      </c>
      <c r="J7200" t="s">
        <v>15</v>
      </c>
      <c r="K7200" t="s">
        <v>42</v>
      </c>
      <c r="L7200">
        <v>1</v>
      </c>
      <c r="M7200">
        <v>1006</v>
      </c>
      <c r="O7200" t="s">
        <v>28</v>
      </c>
      <c r="R7200" t="s">
        <v>44</v>
      </c>
      <c r="S7200" s="49" t="str">
        <f t="shared" si="897"/>
        <v>Card</v>
      </c>
      <c r="T7200" s="3">
        <v>0.03</v>
      </c>
      <c r="U7200" s="2">
        <v>2.7225000000000001</v>
      </c>
      <c r="V7200" s="2">
        <v>0.87</v>
      </c>
      <c r="W7200" s="54">
        <f>_xlfn.XLOOKUP(M7200,Market!A:A,Market!F:F,0)</f>
        <v>8.8999999999999996E-2</v>
      </c>
      <c r="X7200" s="55">
        <f t="shared" si="898"/>
        <v>8.1674999999999998E-2</v>
      </c>
      <c r="Y7200" s="55">
        <f t="shared" si="899"/>
        <v>1.8525</v>
      </c>
      <c r="Z7200" s="54">
        <f t="shared" si="900"/>
        <v>0.68044077134986225</v>
      </c>
      <c r="AA7200" s="49" t="str">
        <f t="shared" ca="1" si="901"/>
        <v>Y</v>
      </c>
      <c r="AB7200" s="49">
        <f t="shared" ca="1" si="902"/>
        <v>6</v>
      </c>
      <c r="AC7200" s="49" t="str">
        <f t="shared" ca="1" si="903"/>
        <v>Y</v>
      </c>
    </row>
    <row r="7201" spans="1:29" x14ac:dyDescent="0.25">
      <c r="A7201">
        <v>5498</v>
      </c>
      <c r="B7201" s="9">
        <v>43216</v>
      </c>
      <c r="C7201" s="50" t="str">
        <f t="shared" si="896"/>
        <v>N</v>
      </c>
      <c r="D7201" s="52">
        <f>_xlfn.XLOOKUP(B7201,Cal_Date!B:B,Cal_Date!A:A,0)</f>
        <v>4</v>
      </c>
      <c r="E7201">
        <v>2018</v>
      </c>
      <c r="F7201" t="s">
        <v>124</v>
      </c>
      <c r="G7201" t="s">
        <v>129</v>
      </c>
      <c r="H7201" t="s">
        <v>11</v>
      </c>
      <c r="I7201" t="s">
        <v>11</v>
      </c>
      <c r="J7201" t="s">
        <v>15</v>
      </c>
      <c r="K7201" t="s">
        <v>42</v>
      </c>
      <c r="L7201">
        <v>1</v>
      </c>
      <c r="M7201">
        <v>1004</v>
      </c>
      <c r="O7201" t="s">
        <v>28</v>
      </c>
      <c r="R7201" t="s">
        <v>44</v>
      </c>
      <c r="S7201" s="49" t="str">
        <f t="shared" si="897"/>
        <v>Card</v>
      </c>
      <c r="T7201" s="3">
        <v>0.03</v>
      </c>
      <c r="U7201" s="2">
        <v>2.6500000000000004</v>
      </c>
      <c r="V7201" s="2">
        <v>0.87</v>
      </c>
      <c r="W7201" s="54">
        <f>_xlfn.XLOOKUP(M7201,Market!A:A,Market!F:F,0)</f>
        <v>0.06</v>
      </c>
      <c r="X7201" s="55">
        <f t="shared" si="898"/>
        <v>7.9500000000000001E-2</v>
      </c>
      <c r="Y7201" s="55">
        <f t="shared" si="899"/>
        <v>1.7800000000000002</v>
      </c>
      <c r="Z7201" s="54">
        <f t="shared" si="900"/>
        <v>0.67169811320754713</v>
      </c>
      <c r="AA7201" s="49" t="str">
        <f t="shared" ca="1" si="901"/>
        <v>Y</v>
      </c>
      <c r="AB7201" s="49">
        <f t="shared" ca="1" si="902"/>
        <v>6</v>
      </c>
      <c r="AC7201" s="49" t="str">
        <f t="shared" ca="1" si="903"/>
        <v>Y</v>
      </c>
    </row>
    <row r="7202" spans="1:29" x14ac:dyDescent="0.25">
      <c r="A7202">
        <v>5499</v>
      </c>
      <c r="B7202" s="9">
        <v>43216</v>
      </c>
      <c r="C7202" s="50" t="str">
        <f t="shared" si="896"/>
        <v>N</v>
      </c>
      <c r="D7202" s="52">
        <f>_xlfn.XLOOKUP(B7202,Cal_Date!B:B,Cal_Date!A:A,0)</f>
        <v>4</v>
      </c>
      <c r="E7202">
        <v>2018</v>
      </c>
      <c r="F7202" t="s">
        <v>124</v>
      </c>
      <c r="G7202" t="s">
        <v>129</v>
      </c>
      <c r="H7202" t="s">
        <v>11</v>
      </c>
      <c r="I7202" t="s">
        <v>11</v>
      </c>
      <c r="J7202" t="s">
        <v>15</v>
      </c>
      <c r="K7202" t="s">
        <v>42</v>
      </c>
      <c r="L7202">
        <v>1</v>
      </c>
      <c r="M7202">
        <v>1004</v>
      </c>
      <c r="O7202" t="s">
        <v>28</v>
      </c>
      <c r="R7202" t="s">
        <v>44</v>
      </c>
      <c r="S7202" s="49" t="str">
        <f t="shared" si="897"/>
        <v>Card</v>
      </c>
      <c r="T7202" s="3">
        <v>0.03</v>
      </c>
      <c r="U7202" s="2">
        <v>2.6500000000000004</v>
      </c>
      <c r="V7202" s="2">
        <v>0.87</v>
      </c>
      <c r="W7202" s="54">
        <f>_xlfn.XLOOKUP(M7202,Market!A:A,Market!F:F,0)</f>
        <v>0.06</v>
      </c>
      <c r="X7202" s="55">
        <f t="shared" si="898"/>
        <v>7.9500000000000001E-2</v>
      </c>
      <c r="Y7202" s="55">
        <f t="shared" si="899"/>
        <v>1.7800000000000002</v>
      </c>
      <c r="Z7202" s="54">
        <f t="shared" si="900"/>
        <v>0.67169811320754713</v>
      </c>
      <c r="AA7202" s="49" t="str">
        <f t="shared" ca="1" si="901"/>
        <v>Y</v>
      </c>
      <c r="AB7202" s="49">
        <f t="shared" ca="1" si="902"/>
        <v>6</v>
      </c>
      <c r="AC7202" s="49" t="str">
        <f t="shared" ca="1" si="903"/>
        <v>Y</v>
      </c>
    </row>
    <row r="7203" spans="1:29" x14ac:dyDescent="0.25">
      <c r="A7203">
        <v>5500</v>
      </c>
      <c r="B7203" s="9">
        <v>43216</v>
      </c>
      <c r="C7203" s="50" t="str">
        <f t="shared" si="896"/>
        <v>N</v>
      </c>
      <c r="D7203" s="52">
        <f>_xlfn.XLOOKUP(B7203,Cal_Date!B:B,Cal_Date!A:A,0)</f>
        <v>4</v>
      </c>
      <c r="E7203">
        <v>2018</v>
      </c>
      <c r="F7203" t="s">
        <v>124</v>
      </c>
      <c r="G7203" t="s">
        <v>129</v>
      </c>
      <c r="H7203" t="s">
        <v>48</v>
      </c>
      <c r="I7203" t="s">
        <v>18</v>
      </c>
      <c r="J7203" t="s">
        <v>10</v>
      </c>
      <c r="K7203" t="s">
        <v>43</v>
      </c>
      <c r="L7203">
        <v>1</v>
      </c>
      <c r="M7203">
        <v>1000</v>
      </c>
      <c r="O7203" t="s">
        <v>25</v>
      </c>
      <c r="R7203" t="s">
        <v>44</v>
      </c>
      <c r="S7203" s="49" t="str">
        <f t="shared" si="897"/>
        <v>Card</v>
      </c>
      <c r="T7203" s="3">
        <v>0.03</v>
      </c>
      <c r="U7203" s="2">
        <v>7.5600000000000005</v>
      </c>
      <c r="V7203" s="2">
        <v>1.46</v>
      </c>
      <c r="W7203" s="54">
        <f>_xlfn.XLOOKUP(M7203,Market!A:A,Market!F:F,0)</f>
        <v>0.08</v>
      </c>
      <c r="X7203" s="55">
        <f t="shared" si="898"/>
        <v>0.2268</v>
      </c>
      <c r="Y7203" s="55">
        <f t="shared" si="899"/>
        <v>6.1000000000000005</v>
      </c>
      <c r="Z7203" s="54">
        <f t="shared" si="900"/>
        <v>0.80687830687830686</v>
      </c>
      <c r="AA7203" s="49" t="str">
        <f t="shared" ca="1" si="901"/>
        <v>Y</v>
      </c>
      <c r="AB7203" s="49">
        <f t="shared" ca="1" si="902"/>
        <v>6</v>
      </c>
      <c r="AC7203" s="49" t="str">
        <f t="shared" ca="1" si="903"/>
        <v>Y</v>
      </c>
    </row>
    <row r="7204" spans="1:29" x14ac:dyDescent="0.25">
      <c r="A7204">
        <v>5501</v>
      </c>
      <c r="B7204" s="9">
        <v>43216</v>
      </c>
      <c r="C7204" s="50" t="str">
        <f t="shared" si="896"/>
        <v>N</v>
      </c>
      <c r="D7204" s="52">
        <f>_xlfn.XLOOKUP(B7204,Cal_Date!B:B,Cal_Date!A:A,0)</f>
        <v>4</v>
      </c>
      <c r="E7204">
        <v>2018</v>
      </c>
      <c r="F7204" t="s">
        <v>124</v>
      </c>
      <c r="G7204" t="s">
        <v>129</v>
      </c>
      <c r="H7204" t="s">
        <v>48</v>
      </c>
      <c r="I7204" t="s">
        <v>18</v>
      </c>
      <c r="J7204" t="s">
        <v>10</v>
      </c>
      <c r="K7204" t="s">
        <v>43</v>
      </c>
      <c r="L7204">
        <v>1</v>
      </c>
      <c r="M7204">
        <v>1000</v>
      </c>
      <c r="O7204" t="s">
        <v>25</v>
      </c>
      <c r="R7204" t="s">
        <v>44</v>
      </c>
      <c r="S7204" s="49" t="str">
        <f t="shared" si="897"/>
        <v>Card</v>
      </c>
      <c r="T7204" s="3">
        <v>0.03</v>
      </c>
      <c r="U7204" s="2">
        <v>7.5600000000000005</v>
      </c>
      <c r="V7204" s="2">
        <v>1.46</v>
      </c>
      <c r="W7204" s="54">
        <f>_xlfn.XLOOKUP(M7204,Market!A:A,Market!F:F,0)</f>
        <v>0.08</v>
      </c>
      <c r="X7204" s="55">
        <f t="shared" si="898"/>
        <v>0.2268</v>
      </c>
      <c r="Y7204" s="55">
        <f t="shared" si="899"/>
        <v>6.1000000000000005</v>
      </c>
      <c r="Z7204" s="54">
        <f t="shared" si="900"/>
        <v>0.80687830687830686</v>
      </c>
      <c r="AA7204" s="49" t="str">
        <f t="shared" ca="1" si="901"/>
        <v>Y</v>
      </c>
      <c r="AB7204" s="49">
        <f t="shared" ca="1" si="902"/>
        <v>6</v>
      </c>
      <c r="AC7204" s="49" t="str">
        <f t="shared" ca="1" si="903"/>
        <v>Y</v>
      </c>
    </row>
    <row r="7205" spans="1:29" x14ac:dyDescent="0.25">
      <c r="A7205">
        <v>5502</v>
      </c>
      <c r="B7205" s="9">
        <v>43216</v>
      </c>
      <c r="C7205" s="50" t="str">
        <f t="shared" si="896"/>
        <v>N</v>
      </c>
      <c r="D7205" s="52">
        <f>_xlfn.XLOOKUP(B7205,Cal_Date!B:B,Cal_Date!A:A,0)</f>
        <v>4</v>
      </c>
      <c r="E7205">
        <v>2018</v>
      </c>
      <c r="F7205" t="s">
        <v>124</v>
      </c>
      <c r="G7205" t="s">
        <v>129</v>
      </c>
      <c r="H7205" t="s">
        <v>11</v>
      </c>
      <c r="I7205" t="s">
        <v>11</v>
      </c>
      <c r="J7205" t="s">
        <v>15</v>
      </c>
      <c r="K7205" t="s">
        <v>42</v>
      </c>
      <c r="L7205">
        <v>2</v>
      </c>
      <c r="M7205">
        <v>1000</v>
      </c>
      <c r="O7205" t="s">
        <v>25</v>
      </c>
      <c r="R7205" t="s">
        <v>44</v>
      </c>
      <c r="S7205" s="49" t="str">
        <f t="shared" si="897"/>
        <v>Card</v>
      </c>
      <c r="T7205" s="3">
        <v>0.03</v>
      </c>
      <c r="U7205" s="2">
        <v>5.4</v>
      </c>
      <c r="V7205" s="2">
        <v>1.74</v>
      </c>
      <c r="W7205" s="54">
        <f>_xlfn.XLOOKUP(M7205,Market!A:A,Market!F:F,0)</f>
        <v>0.08</v>
      </c>
      <c r="X7205" s="55">
        <f t="shared" si="898"/>
        <v>0.16200000000000001</v>
      </c>
      <c r="Y7205" s="55">
        <f t="shared" si="899"/>
        <v>3.66</v>
      </c>
      <c r="Z7205" s="54">
        <f t="shared" si="900"/>
        <v>0.67777777777777781</v>
      </c>
      <c r="AA7205" s="49" t="str">
        <f t="shared" ca="1" si="901"/>
        <v>Y</v>
      </c>
      <c r="AB7205" s="49">
        <f t="shared" ca="1" si="902"/>
        <v>6</v>
      </c>
      <c r="AC7205" s="49" t="str">
        <f t="shared" ca="1" si="903"/>
        <v>Y</v>
      </c>
    </row>
    <row r="7206" spans="1:29" x14ac:dyDescent="0.25">
      <c r="A7206">
        <v>5503</v>
      </c>
      <c r="B7206" s="9">
        <v>43216</v>
      </c>
      <c r="C7206" s="50" t="str">
        <f t="shared" si="896"/>
        <v>N</v>
      </c>
      <c r="D7206" s="52">
        <f>_xlfn.XLOOKUP(B7206,Cal_Date!B:B,Cal_Date!A:A,0)</f>
        <v>4</v>
      </c>
      <c r="E7206">
        <v>2018</v>
      </c>
      <c r="F7206" t="s">
        <v>124</v>
      </c>
      <c r="G7206" t="s">
        <v>129</v>
      </c>
      <c r="H7206" t="s">
        <v>14</v>
      </c>
      <c r="I7206" t="s">
        <v>18</v>
      </c>
      <c r="J7206" t="s">
        <v>15</v>
      </c>
      <c r="K7206" t="s">
        <v>43</v>
      </c>
      <c r="L7206">
        <v>2</v>
      </c>
      <c r="M7206">
        <v>1008</v>
      </c>
      <c r="O7206" t="s">
        <v>28</v>
      </c>
      <c r="R7206" t="s">
        <v>44</v>
      </c>
      <c r="S7206" s="49" t="str">
        <f t="shared" si="897"/>
        <v>Card</v>
      </c>
      <c r="T7206" s="3">
        <v>0.03</v>
      </c>
      <c r="U7206" s="2">
        <v>10.89</v>
      </c>
      <c r="V7206" s="2">
        <v>4.2</v>
      </c>
      <c r="W7206" s="54">
        <f>_xlfn.XLOOKUP(M7206,Market!A:A,Market!F:F,0)</f>
        <v>8.8999999999999996E-2</v>
      </c>
      <c r="X7206" s="55">
        <f t="shared" si="898"/>
        <v>0.32669999999999999</v>
      </c>
      <c r="Y7206" s="55">
        <f t="shared" si="899"/>
        <v>6.69</v>
      </c>
      <c r="Z7206" s="54">
        <f t="shared" si="900"/>
        <v>0.61432506887052341</v>
      </c>
      <c r="AA7206" s="49" t="str">
        <f t="shared" ca="1" si="901"/>
        <v>Y</v>
      </c>
      <c r="AB7206" s="49">
        <f t="shared" ca="1" si="902"/>
        <v>6</v>
      </c>
      <c r="AC7206" s="49" t="str">
        <f t="shared" ca="1" si="903"/>
        <v>Y</v>
      </c>
    </row>
    <row r="7207" spans="1:29" x14ac:dyDescent="0.25">
      <c r="A7207">
        <v>5504</v>
      </c>
      <c r="B7207" s="9">
        <v>43216</v>
      </c>
      <c r="C7207" s="50" t="str">
        <f t="shared" si="896"/>
        <v>N</v>
      </c>
      <c r="D7207" s="52">
        <f>_xlfn.XLOOKUP(B7207,Cal_Date!B:B,Cal_Date!A:A,0)</f>
        <v>4</v>
      </c>
      <c r="E7207">
        <v>2018</v>
      </c>
      <c r="F7207" t="s">
        <v>124</v>
      </c>
      <c r="G7207" t="s">
        <v>129</v>
      </c>
      <c r="H7207" t="s">
        <v>14</v>
      </c>
      <c r="I7207" t="s">
        <v>18</v>
      </c>
      <c r="J7207" t="s">
        <v>15</v>
      </c>
      <c r="K7207" t="s">
        <v>43</v>
      </c>
      <c r="L7207">
        <v>1</v>
      </c>
      <c r="M7207">
        <v>1008</v>
      </c>
      <c r="O7207" t="s">
        <v>28</v>
      </c>
      <c r="R7207" t="s">
        <v>44</v>
      </c>
      <c r="S7207" s="49" t="str">
        <f t="shared" si="897"/>
        <v>Card</v>
      </c>
      <c r="T7207" s="3">
        <v>0.03</v>
      </c>
      <c r="U7207" s="2">
        <v>5.4450000000000003</v>
      </c>
      <c r="V7207" s="2">
        <v>2.1</v>
      </c>
      <c r="W7207" s="54">
        <f>_xlfn.XLOOKUP(M7207,Market!A:A,Market!F:F,0)</f>
        <v>8.8999999999999996E-2</v>
      </c>
      <c r="X7207" s="55">
        <f t="shared" si="898"/>
        <v>0.16335</v>
      </c>
      <c r="Y7207" s="55">
        <f t="shared" si="899"/>
        <v>3.3450000000000002</v>
      </c>
      <c r="Z7207" s="54">
        <f t="shared" si="900"/>
        <v>0.61432506887052341</v>
      </c>
      <c r="AA7207" s="49" t="str">
        <f t="shared" ca="1" si="901"/>
        <v>Y</v>
      </c>
      <c r="AB7207" s="49">
        <f t="shared" ca="1" si="902"/>
        <v>6</v>
      </c>
      <c r="AC7207" s="49" t="str">
        <f t="shared" ca="1" si="903"/>
        <v>Y</v>
      </c>
    </row>
    <row r="7208" spans="1:29" x14ac:dyDescent="0.25">
      <c r="A7208">
        <v>5505</v>
      </c>
      <c r="B7208" s="9">
        <v>43216</v>
      </c>
      <c r="C7208" s="50" t="str">
        <f t="shared" si="896"/>
        <v>N</v>
      </c>
      <c r="D7208" s="52">
        <f>_xlfn.XLOOKUP(B7208,Cal_Date!B:B,Cal_Date!A:A,0)</f>
        <v>4</v>
      </c>
      <c r="E7208">
        <v>2018</v>
      </c>
      <c r="F7208" t="s">
        <v>124</v>
      </c>
      <c r="G7208" t="s">
        <v>129</v>
      </c>
      <c r="H7208" t="s">
        <v>14</v>
      </c>
      <c r="I7208" t="s">
        <v>18</v>
      </c>
      <c r="J7208" t="s">
        <v>15</v>
      </c>
      <c r="K7208" t="s">
        <v>43</v>
      </c>
      <c r="L7208">
        <v>1</v>
      </c>
      <c r="M7208">
        <v>1009</v>
      </c>
      <c r="O7208" t="s">
        <v>28</v>
      </c>
      <c r="R7208" t="s">
        <v>44</v>
      </c>
      <c r="S7208" s="49" t="str">
        <f t="shared" si="897"/>
        <v>Card</v>
      </c>
      <c r="T7208" s="3">
        <v>0.03</v>
      </c>
      <c r="U7208" s="2">
        <v>5.4450000000000003</v>
      </c>
      <c r="V7208" s="2">
        <v>2.1</v>
      </c>
      <c r="W7208" s="54">
        <f>_xlfn.XLOOKUP(M7208,Market!A:A,Market!F:F,0)</f>
        <v>8.8999999999999996E-2</v>
      </c>
      <c r="X7208" s="55">
        <f t="shared" si="898"/>
        <v>0.16335</v>
      </c>
      <c r="Y7208" s="55">
        <f t="shared" si="899"/>
        <v>3.3450000000000002</v>
      </c>
      <c r="Z7208" s="54">
        <f t="shared" si="900"/>
        <v>0.61432506887052341</v>
      </c>
      <c r="AA7208" s="49" t="str">
        <f t="shared" ca="1" si="901"/>
        <v>Y</v>
      </c>
      <c r="AB7208" s="49">
        <f t="shared" ca="1" si="902"/>
        <v>6</v>
      </c>
      <c r="AC7208" s="49" t="str">
        <f t="shared" ca="1" si="903"/>
        <v>Y</v>
      </c>
    </row>
    <row r="7209" spans="1:29" x14ac:dyDescent="0.25">
      <c r="A7209">
        <v>5506</v>
      </c>
      <c r="B7209" s="9">
        <v>43216</v>
      </c>
      <c r="C7209" s="50" t="str">
        <f t="shared" si="896"/>
        <v>N</v>
      </c>
      <c r="D7209" s="52">
        <f>_xlfn.XLOOKUP(B7209,Cal_Date!B:B,Cal_Date!A:A,0)</f>
        <v>4</v>
      </c>
      <c r="E7209">
        <v>2018</v>
      </c>
      <c r="F7209" t="s">
        <v>124</v>
      </c>
      <c r="G7209" t="s">
        <v>129</v>
      </c>
      <c r="H7209" t="s">
        <v>48</v>
      </c>
      <c r="I7209" t="s">
        <v>18</v>
      </c>
      <c r="J7209" t="s">
        <v>10</v>
      </c>
      <c r="K7209" t="s">
        <v>43</v>
      </c>
      <c r="L7209">
        <v>1</v>
      </c>
      <c r="M7209">
        <v>1010</v>
      </c>
      <c r="O7209" t="s">
        <v>25</v>
      </c>
      <c r="R7209" t="s">
        <v>44</v>
      </c>
      <c r="S7209" s="49" t="str">
        <f t="shared" si="897"/>
        <v>Card</v>
      </c>
      <c r="T7209" s="3">
        <v>0.03</v>
      </c>
      <c r="U7209" s="2">
        <v>7.5600000000000005</v>
      </c>
      <c r="V7209" s="2">
        <v>1.46</v>
      </c>
      <c r="W7209" s="54">
        <f>_xlfn.XLOOKUP(M7209,Market!A:A,Market!F:F,0)</f>
        <v>0.08</v>
      </c>
      <c r="X7209" s="55">
        <f t="shared" si="898"/>
        <v>0.2268</v>
      </c>
      <c r="Y7209" s="55">
        <f t="shared" si="899"/>
        <v>6.1000000000000005</v>
      </c>
      <c r="Z7209" s="54">
        <f t="shared" si="900"/>
        <v>0.80687830687830686</v>
      </c>
      <c r="AA7209" s="49" t="str">
        <f t="shared" ca="1" si="901"/>
        <v>Y</v>
      </c>
      <c r="AB7209" s="49">
        <f t="shared" ca="1" si="902"/>
        <v>6</v>
      </c>
      <c r="AC7209" s="49" t="str">
        <f t="shared" ca="1" si="903"/>
        <v>Y</v>
      </c>
    </row>
    <row r="7210" spans="1:29" x14ac:dyDescent="0.25">
      <c r="A7210">
        <v>5507</v>
      </c>
      <c r="B7210" s="9">
        <v>43216</v>
      </c>
      <c r="C7210" s="50" t="str">
        <f t="shared" si="896"/>
        <v>N</v>
      </c>
      <c r="D7210" s="52">
        <f>_xlfn.XLOOKUP(B7210,Cal_Date!B:B,Cal_Date!A:A,0)</f>
        <v>4</v>
      </c>
      <c r="E7210">
        <v>2018</v>
      </c>
      <c r="F7210" t="s">
        <v>124</v>
      </c>
      <c r="G7210" t="s">
        <v>129</v>
      </c>
      <c r="H7210" t="s">
        <v>14</v>
      </c>
      <c r="I7210" t="s">
        <v>18</v>
      </c>
      <c r="J7210" t="s">
        <v>15</v>
      </c>
      <c r="K7210" t="s">
        <v>43</v>
      </c>
      <c r="L7210">
        <v>2</v>
      </c>
      <c r="M7210">
        <v>1008</v>
      </c>
      <c r="O7210" t="s">
        <v>28</v>
      </c>
      <c r="R7210" t="s">
        <v>44</v>
      </c>
      <c r="S7210" s="49" t="str">
        <f t="shared" si="897"/>
        <v>Card</v>
      </c>
      <c r="T7210" s="3">
        <v>0.03</v>
      </c>
      <c r="U7210" s="2">
        <v>10.89</v>
      </c>
      <c r="V7210" s="2">
        <v>4.4400000000000004</v>
      </c>
      <c r="W7210" s="54">
        <f>_xlfn.XLOOKUP(M7210,Market!A:A,Market!F:F,0)</f>
        <v>8.8999999999999996E-2</v>
      </c>
      <c r="X7210" s="55">
        <f t="shared" si="898"/>
        <v>0.32669999999999999</v>
      </c>
      <c r="Y7210" s="55">
        <f t="shared" si="899"/>
        <v>6.45</v>
      </c>
      <c r="Z7210" s="54">
        <f t="shared" si="900"/>
        <v>0.59228650137741046</v>
      </c>
      <c r="AA7210" s="49" t="str">
        <f t="shared" ca="1" si="901"/>
        <v>Y</v>
      </c>
      <c r="AB7210" s="49">
        <f t="shared" ca="1" si="902"/>
        <v>6</v>
      </c>
      <c r="AC7210" s="49" t="str">
        <f t="shared" ca="1" si="903"/>
        <v>Y</v>
      </c>
    </row>
    <row r="7211" spans="1:29" x14ac:dyDescent="0.25">
      <c r="A7211">
        <v>5508</v>
      </c>
      <c r="B7211" s="9">
        <v>43216</v>
      </c>
      <c r="C7211" s="50" t="str">
        <f t="shared" si="896"/>
        <v>N</v>
      </c>
      <c r="D7211" s="52">
        <f>_xlfn.XLOOKUP(B7211,Cal_Date!B:B,Cal_Date!A:A,0)</f>
        <v>4</v>
      </c>
      <c r="E7211">
        <v>2018</v>
      </c>
      <c r="F7211" t="s">
        <v>124</v>
      </c>
      <c r="G7211" t="s">
        <v>129</v>
      </c>
      <c r="H7211" t="s">
        <v>11</v>
      </c>
      <c r="I7211" t="s">
        <v>11</v>
      </c>
      <c r="J7211" t="s">
        <v>15</v>
      </c>
      <c r="K7211" t="s">
        <v>42</v>
      </c>
      <c r="L7211">
        <v>1</v>
      </c>
      <c r="M7211">
        <v>1008</v>
      </c>
      <c r="O7211" t="s">
        <v>28</v>
      </c>
      <c r="R7211" t="s">
        <v>44</v>
      </c>
      <c r="S7211" s="49" t="str">
        <f t="shared" si="897"/>
        <v>Card</v>
      </c>
      <c r="T7211" s="3">
        <v>0.03</v>
      </c>
      <c r="U7211" s="2">
        <v>2.7225000000000001</v>
      </c>
      <c r="V7211" s="2">
        <v>0.87</v>
      </c>
      <c r="W7211" s="54">
        <f>_xlfn.XLOOKUP(M7211,Market!A:A,Market!F:F,0)</f>
        <v>8.8999999999999996E-2</v>
      </c>
      <c r="X7211" s="55">
        <f t="shared" si="898"/>
        <v>8.1674999999999998E-2</v>
      </c>
      <c r="Y7211" s="55">
        <f t="shared" si="899"/>
        <v>1.8525</v>
      </c>
      <c r="Z7211" s="54">
        <f t="shared" si="900"/>
        <v>0.68044077134986225</v>
      </c>
      <c r="AA7211" s="49" t="str">
        <f t="shared" ca="1" si="901"/>
        <v>Y</v>
      </c>
      <c r="AB7211" s="49">
        <f t="shared" ca="1" si="902"/>
        <v>6</v>
      </c>
      <c r="AC7211" s="49" t="str">
        <f t="shared" ca="1" si="903"/>
        <v>Y</v>
      </c>
    </row>
    <row r="7212" spans="1:29" x14ac:dyDescent="0.25">
      <c r="A7212">
        <v>5509</v>
      </c>
      <c r="B7212" s="9">
        <v>43216</v>
      </c>
      <c r="C7212" s="50" t="str">
        <f t="shared" si="896"/>
        <v>N</v>
      </c>
      <c r="D7212" s="52">
        <f>_xlfn.XLOOKUP(B7212,Cal_Date!B:B,Cal_Date!A:A,0)</f>
        <v>4</v>
      </c>
      <c r="E7212">
        <v>2018</v>
      </c>
      <c r="F7212" t="s">
        <v>124</v>
      </c>
      <c r="G7212" t="s">
        <v>129</v>
      </c>
      <c r="H7212" t="s">
        <v>11</v>
      </c>
      <c r="I7212" t="s">
        <v>11</v>
      </c>
      <c r="J7212" t="s">
        <v>15</v>
      </c>
      <c r="K7212" t="s">
        <v>42</v>
      </c>
      <c r="L7212">
        <v>2</v>
      </c>
      <c r="M7212">
        <v>1008</v>
      </c>
      <c r="O7212" t="s">
        <v>28</v>
      </c>
      <c r="R7212" t="s">
        <v>44</v>
      </c>
      <c r="S7212" s="49" t="str">
        <f t="shared" si="897"/>
        <v>Card</v>
      </c>
      <c r="T7212" s="3">
        <v>0.03</v>
      </c>
      <c r="U7212" s="2">
        <v>5.4450000000000003</v>
      </c>
      <c r="V7212" s="2">
        <v>1.74</v>
      </c>
      <c r="W7212" s="54">
        <f>_xlfn.XLOOKUP(M7212,Market!A:A,Market!F:F,0)</f>
        <v>8.8999999999999996E-2</v>
      </c>
      <c r="X7212" s="55">
        <f t="shared" si="898"/>
        <v>0.16335</v>
      </c>
      <c r="Y7212" s="55">
        <f t="shared" si="899"/>
        <v>3.7050000000000001</v>
      </c>
      <c r="Z7212" s="54">
        <f t="shared" si="900"/>
        <v>0.68044077134986225</v>
      </c>
      <c r="AA7212" s="49" t="str">
        <f t="shared" ca="1" si="901"/>
        <v>Y</v>
      </c>
      <c r="AB7212" s="49">
        <f t="shared" ca="1" si="902"/>
        <v>6</v>
      </c>
      <c r="AC7212" s="49" t="str">
        <f t="shared" ca="1" si="903"/>
        <v>Y</v>
      </c>
    </row>
    <row r="7213" spans="1:29" x14ac:dyDescent="0.25">
      <c r="A7213">
        <v>5510</v>
      </c>
      <c r="B7213" s="9">
        <v>43216</v>
      </c>
      <c r="C7213" s="50" t="str">
        <f t="shared" si="896"/>
        <v>N</v>
      </c>
      <c r="D7213" s="52">
        <f>_xlfn.XLOOKUP(B7213,Cal_Date!B:B,Cal_Date!A:A,0)</f>
        <v>4</v>
      </c>
      <c r="E7213">
        <v>2018</v>
      </c>
      <c r="F7213" t="s">
        <v>124</v>
      </c>
      <c r="G7213" t="s">
        <v>129</v>
      </c>
      <c r="H7213" t="s">
        <v>14</v>
      </c>
      <c r="I7213" t="s">
        <v>18</v>
      </c>
      <c r="J7213" t="s">
        <v>15</v>
      </c>
      <c r="K7213" t="s">
        <v>43</v>
      </c>
      <c r="L7213">
        <v>1</v>
      </c>
      <c r="M7213">
        <v>1004</v>
      </c>
      <c r="O7213" t="s">
        <v>28</v>
      </c>
      <c r="R7213" t="s">
        <v>44</v>
      </c>
      <c r="S7213" s="49" t="str">
        <f t="shared" si="897"/>
        <v>Card</v>
      </c>
      <c r="T7213" s="3">
        <v>0.03</v>
      </c>
      <c r="U7213" s="2">
        <v>5.3000000000000007</v>
      </c>
      <c r="V7213" s="2">
        <v>2.1</v>
      </c>
      <c r="W7213" s="54">
        <f>_xlfn.XLOOKUP(M7213,Market!A:A,Market!F:F,0)</f>
        <v>0.06</v>
      </c>
      <c r="X7213" s="55">
        <f t="shared" si="898"/>
        <v>0.159</v>
      </c>
      <c r="Y7213" s="55">
        <f t="shared" si="899"/>
        <v>3.2000000000000006</v>
      </c>
      <c r="Z7213" s="54">
        <f t="shared" si="900"/>
        <v>0.60377358490566047</v>
      </c>
      <c r="AA7213" s="49" t="str">
        <f t="shared" ca="1" si="901"/>
        <v>Y</v>
      </c>
      <c r="AB7213" s="49">
        <f t="shared" ca="1" si="902"/>
        <v>6</v>
      </c>
      <c r="AC7213" s="49" t="str">
        <f t="shared" ca="1" si="903"/>
        <v>Y</v>
      </c>
    </row>
    <row r="7214" spans="1:29" x14ac:dyDescent="0.25">
      <c r="A7214">
        <v>5511</v>
      </c>
      <c r="B7214" s="9">
        <v>43216</v>
      </c>
      <c r="C7214" s="50" t="str">
        <f t="shared" si="896"/>
        <v>N</v>
      </c>
      <c r="D7214" s="52">
        <f>_xlfn.XLOOKUP(B7214,Cal_Date!B:B,Cal_Date!A:A,0)</f>
        <v>4</v>
      </c>
      <c r="E7214">
        <v>2018</v>
      </c>
      <c r="F7214" t="s">
        <v>124</v>
      </c>
      <c r="G7214" t="s">
        <v>129</v>
      </c>
      <c r="H7214" t="s">
        <v>14</v>
      </c>
      <c r="I7214" t="s">
        <v>18</v>
      </c>
      <c r="J7214" t="s">
        <v>15</v>
      </c>
      <c r="K7214" t="s">
        <v>43</v>
      </c>
      <c r="L7214">
        <v>2</v>
      </c>
      <c r="M7214">
        <v>1009</v>
      </c>
      <c r="O7214" t="s">
        <v>28</v>
      </c>
      <c r="R7214" t="s">
        <v>44</v>
      </c>
      <c r="S7214" s="49" t="str">
        <f t="shared" si="897"/>
        <v>Card</v>
      </c>
      <c r="T7214" s="3">
        <v>0.03</v>
      </c>
      <c r="U7214" s="2">
        <v>10.89</v>
      </c>
      <c r="V7214" s="2">
        <v>4.2</v>
      </c>
      <c r="W7214" s="54">
        <f>_xlfn.XLOOKUP(M7214,Market!A:A,Market!F:F,0)</f>
        <v>8.8999999999999996E-2</v>
      </c>
      <c r="X7214" s="55">
        <f t="shared" si="898"/>
        <v>0.32669999999999999</v>
      </c>
      <c r="Y7214" s="55">
        <f t="shared" si="899"/>
        <v>6.69</v>
      </c>
      <c r="Z7214" s="54">
        <f t="shared" si="900"/>
        <v>0.61432506887052341</v>
      </c>
      <c r="AA7214" s="49" t="str">
        <f t="shared" ca="1" si="901"/>
        <v>Y</v>
      </c>
      <c r="AB7214" s="49">
        <f t="shared" ca="1" si="902"/>
        <v>6</v>
      </c>
      <c r="AC7214" s="49" t="str">
        <f t="shared" ca="1" si="903"/>
        <v>Y</v>
      </c>
    </row>
    <row r="7215" spans="1:29" x14ac:dyDescent="0.25">
      <c r="A7215">
        <v>5512</v>
      </c>
      <c r="B7215" s="9">
        <v>43216</v>
      </c>
      <c r="C7215" s="50" t="str">
        <f t="shared" si="896"/>
        <v>N</v>
      </c>
      <c r="D7215" s="52">
        <f>_xlfn.XLOOKUP(B7215,Cal_Date!B:B,Cal_Date!A:A,0)</f>
        <v>4</v>
      </c>
      <c r="E7215">
        <v>2018</v>
      </c>
      <c r="F7215" t="s">
        <v>124</v>
      </c>
      <c r="G7215" t="s">
        <v>129</v>
      </c>
      <c r="H7215" t="s">
        <v>14</v>
      </c>
      <c r="I7215" t="s">
        <v>13</v>
      </c>
      <c r="J7215" t="s">
        <v>15</v>
      </c>
      <c r="K7215" t="s">
        <v>43</v>
      </c>
      <c r="L7215">
        <v>1</v>
      </c>
      <c r="M7215">
        <v>1010</v>
      </c>
      <c r="O7215" t="s">
        <v>25</v>
      </c>
      <c r="R7215" t="s">
        <v>44</v>
      </c>
      <c r="S7215" s="49" t="str">
        <f t="shared" si="897"/>
        <v>Card</v>
      </c>
      <c r="T7215" s="3">
        <v>0.03</v>
      </c>
      <c r="U7215" s="2">
        <v>5.4</v>
      </c>
      <c r="V7215" s="2">
        <v>2.12</v>
      </c>
      <c r="W7215" s="54">
        <f>_xlfn.XLOOKUP(M7215,Market!A:A,Market!F:F,0)</f>
        <v>0.08</v>
      </c>
      <c r="X7215" s="55">
        <f t="shared" si="898"/>
        <v>0.16200000000000001</v>
      </c>
      <c r="Y7215" s="55">
        <f t="shared" si="899"/>
        <v>3.2800000000000002</v>
      </c>
      <c r="Z7215" s="54">
        <f t="shared" si="900"/>
        <v>0.6074074074074074</v>
      </c>
      <c r="AA7215" s="49" t="str">
        <f t="shared" ca="1" si="901"/>
        <v>Y</v>
      </c>
      <c r="AB7215" s="49">
        <f t="shared" ca="1" si="902"/>
        <v>6</v>
      </c>
      <c r="AC7215" s="49" t="str">
        <f t="shared" ca="1" si="903"/>
        <v>Y</v>
      </c>
    </row>
    <row r="7216" spans="1:29" x14ac:dyDescent="0.25">
      <c r="A7216">
        <v>5513</v>
      </c>
      <c r="B7216" s="9">
        <v>43216</v>
      </c>
      <c r="C7216" s="50" t="str">
        <f t="shared" si="896"/>
        <v>N</v>
      </c>
      <c r="D7216" s="52">
        <f>_xlfn.XLOOKUP(B7216,Cal_Date!B:B,Cal_Date!A:A,0)</f>
        <v>4</v>
      </c>
      <c r="E7216">
        <v>2018</v>
      </c>
      <c r="F7216" t="s">
        <v>124</v>
      </c>
      <c r="G7216" t="s">
        <v>129</v>
      </c>
      <c r="H7216" t="s">
        <v>11</v>
      </c>
      <c r="I7216" t="s">
        <v>11</v>
      </c>
      <c r="J7216" t="s">
        <v>15</v>
      </c>
      <c r="K7216" t="s">
        <v>42</v>
      </c>
      <c r="L7216">
        <v>1</v>
      </c>
      <c r="M7216">
        <v>1011</v>
      </c>
      <c r="O7216" t="s">
        <v>25</v>
      </c>
      <c r="R7216" t="s">
        <v>44</v>
      </c>
      <c r="S7216" s="49" t="str">
        <f t="shared" si="897"/>
        <v>Card</v>
      </c>
      <c r="T7216" s="3">
        <v>0.03</v>
      </c>
      <c r="U7216" s="2">
        <v>2.6500000000000004</v>
      </c>
      <c r="V7216" s="2">
        <v>0.87</v>
      </c>
      <c r="W7216" s="54">
        <f>_xlfn.XLOOKUP(M7216,Market!A:A,Market!F:F,0)</f>
        <v>0.06</v>
      </c>
      <c r="X7216" s="55">
        <f t="shared" si="898"/>
        <v>7.9500000000000001E-2</v>
      </c>
      <c r="Y7216" s="55">
        <f t="shared" si="899"/>
        <v>1.7800000000000002</v>
      </c>
      <c r="Z7216" s="54">
        <f t="shared" si="900"/>
        <v>0.67169811320754713</v>
      </c>
      <c r="AA7216" s="49" t="str">
        <f t="shared" ca="1" si="901"/>
        <v>Y</v>
      </c>
      <c r="AB7216" s="49">
        <f t="shared" ca="1" si="902"/>
        <v>6</v>
      </c>
      <c r="AC7216" s="49" t="str">
        <f t="shared" ca="1" si="903"/>
        <v>Y</v>
      </c>
    </row>
    <row r="7217" spans="1:29" x14ac:dyDescent="0.25">
      <c r="A7217">
        <v>5514</v>
      </c>
      <c r="B7217" s="9">
        <v>43216</v>
      </c>
      <c r="C7217" s="50" t="str">
        <f t="shared" si="896"/>
        <v>N</v>
      </c>
      <c r="D7217" s="52">
        <f>_xlfn.XLOOKUP(B7217,Cal_Date!B:B,Cal_Date!A:A,0)</f>
        <v>4</v>
      </c>
      <c r="E7217">
        <v>2018</v>
      </c>
      <c r="F7217" t="s">
        <v>124</v>
      </c>
      <c r="G7217" t="s">
        <v>129</v>
      </c>
      <c r="H7217" t="s">
        <v>11</v>
      </c>
      <c r="I7217" t="s">
        <v>11</v>
      </c>
      <c r="J7217" t="s">
        <v>15</v>
      </c>
      <c r="K7217" t="s">
        <v>42</v>
      </c>
      <c r="L7217">
        <v>1</v>
      </c>
      <c r="M7217">
        <v>1011</v>
      </c>
      <c r="O7217" t="s">
        <v>25</v>
      </c>
      <c r="R7217" t="s">
        <v>44</v>
      </c>
      <c r="S7217" s="49" t="str">
        <f t="shared" si="897"/>
        <v>Card</v>
      </c>
      <c r="T7217" s="3">
        <v>0.03</v>
      </c>
      <c r="U7217" s="2">
        <v>2.6500000000000004</v>
      </c>
      <c r="V7217" s="2">
        <v>0.87</v>
      </c>
      <c r="W7217" s="54">
        <f>_xlfn.XLOOKUP(M7217,Market!A:A,Market!F:F,0)</f>
        <v>0.06</v>
      </c>
      <c r="X7217" s="55">
        <f t="shared" si="898"/>
        <v>7.9500000000000001E-2</v>
      </c>
      <c r="Y7217" s="55">
        <f t="shared" si="899"/>
        <v>1.7800000000000002</v>
      </c>
      <c r="Z7217" s="54">
        <f t="shared" si="900"/>
        <v>0.67169811320754713</v>
      </c>
      <c r="AA7217" s="49" t="str">
        <f t="shared" ca="1" si="901"/>
        <v>Y</v>
      </c>
      <c r="AB7217" s="49">
        <f t="shared" ca="1" si="902"/>
        <v>6</v>
      </c>
      <c r="AC7217" s="49" t="str">
        <f t="shared" ca="1" si="903"/>
        <v>Y</v>
      </c>
    </row>
    <row r="7218" spans="1:29" x14ac:dyDescent="0.25">
      <c r="A7218">
        <v>5515</v>
      </c>
      <c r="B7218" s="9">
        <v>43216</v>
      </c>
      <c r="C7218" s="50" t="str">
        <f t="shared" si="896"/>
        <v>N</v>
      </c>
      <c r="D7218" s="52">
        <f>_xlfn.XLOOKUP(B7218,Cal_Date!B:B,Cal_Date!A:A,0)</f>
        <v>4</v>
      </c>
      <c r="E7218">
        <v>2018</v>
      </c>
      <c r="F7218" t="s">
        <v>124</v>
      </c>
      <c r="G7218" t="s">
        <v>129</v>
      </c>
      <c r="H7218" t="s">
        <v>48</v>
      </c>
      <c r="I7218" t="s">
        <v>18</v>
      </c>
      <c r="J7218" t="s">
        <v>10</v>
      </c>
      <c r="K7218" t="s">
        <v>43</v>
      </c>
      <c r="L7218">
        <v>1</v>
      </c>
      <c r="M7218">
        <v>1011</v>
      </c>
      <c r="O7218" t="s">
        <v>25</v>
      </c>
      <c r="R7218" t="s">
        <v>44</v>
      </c>
      <c r="S7218" s="49" t="str">
        <f t="shared" si="897"/>
        <v>Card</v>
      </c>
      <c r="T7218" s="3">
        <v>0.03</v>
      </c>
      <c r="U7218" s="2">
        <v>7.42</v>
      </c>
      <c r="V7218" s="2">
        <v>1.46</v>
      </c>
      <c r="W7218" s="54">
        <f>_xlfn.XLOOKUP(M7218,Market!A:A,Market!F:F,0)</f>
        <v>0.06</v>
      </c>
      <c r="X7218" s="55">
        <f t="shared" si="898"/>
        <v>0.22259999999999999</v>
      </c>
      <c r="Y7218" s="55">
        <f t="shared" si="899"/>
        <v>5.96</v>
      </c>
      <c r="Z7218" s="54">
        <f t="shared" si="900"/>
        <v>0.80323450134770891</v>
      </c>
      <c r="AA7218" s="49" t="str">
        <f t="shared" ca="1" si="901"/>
        <v>Y</v>
      </c>
      <c r="AB7218" s="49">
        <f t="shared" ca="1" si="902"/>
        <v>6</v>
      </c>
      <c r="AC7218" s="49" t="str">
        <f t="shared" ca="1" si="903"/>
        <v>Y</v>
      </c>
    </row>
    <row r="7219" spans="1:29" x14ac:dyDescent="0.25">
      <c r="A7219">
        <v>5516</v>
      </c>
      <c r="B7219" s="9">
        <v>43216</v>
      </c>
      <c r="C7219" s="50" t="str">
        <f t="shared" si="896"/>
        <v>N</v>
      </c>
      <c r="D7219" s="52">
        <f>_xlfn.XLOOKUP(B7219,Cal_Date!B:B,Cal_Date!A:A,0)</f>
        <v>4</v>
      </c>
      <c r="E7219">
        <v>2018</v>
      </c>
      <c r="F7219" t="s">
        <v>124</v>
      </c>
      <c r="G7219" t="s">
        <v>129</v>
      </c>
      <c r="H7219" t="s">
        <v>48</v>
      </c>
      <c r="I7219" t="s">
        <v>18</v>
      </c>
      <c r="J7219" t="s">
        <v>10</v>
      </c>
      <c r="K7219" t="s">
        <v>43</v>
      </c>
      <c r="L7219">
        <v>2</v>
      </c>
      <c r="M7219">
        <v>1001</v>
      </c>
      <c r="O7219" t="s">
        <v>25</v>
      </c>
      <c r="R7219" t="s">
        <v>44</v>
      </c>
      <c r="S7219" s="49" t="str">
        <f t="shared" si="897"/>
        <v>Card</v>
      </c>
      <c r="T7219" s="3">
        <v>0.03</v>
      </c>
      <c r="U7219" s="2">
        <v>14.84</v>
      </c>
      <c r="V7219" s="2">
        <v>2.92</v>
      </c>
      <c r="W7219" s="54">
        <f>_xlfn.XLOOKUP(M7219,Market!A:A,Market!F:F,0)</f>
        <v>0.06</v>
      </c>
      <c r="X7219" s="55">
        <f t="shared" si="898"/>
        <v>0.44519999999999998</v>
      </c>
      <c r="Y7219" s="55">
        <f t="shared" si="899"/>
        <v>11.92</v>
      </c>
      <c r="Z7219" s="54">
        <f t="shared" si="900"/>
        <v>0.80323450134770891</v>
      </c>
      <c r="AA7219" s="49" t="str">
        <f t="shared" ca="1" si="901"/>
        <v>Y</v>
      </c>
      <c r="AB7219" s="49">
        <f t="shared" ca="1" si="902"/>
        <v>6</v>
      </c>
      <c r="AC7219" s="49" t="str">
        <f t="shared" ca="1" si="903"/>
        <v>Y</v>
      </c>
    </row>
    <row r="7220" spans="1:29" x14ac:dyDescent="0.25">
      <c r="A7220">
        <v>5517</v>
      </c>
      <c r="B7220" s="9">
        <v>43216</v>
      </c>
      <c r="C7220" s="50" t="str">
        <f t="shared" si="896"/>
        <v>N</v>
      </c>
      <c r="D7220" s="52">
        <f>_xlfn.XLOOKUP(B7220,Cal_Date!B:B,Cal_Date!A:A,0)</f>
        <v>4</v>
      </c>
      <c r="E7220">
        <v>2018</v>
      </c>
      <c r="F7220" t="s">
        <v>124</v>
      </c>
      <c r="G7220" t="s">
        <v>129</v>
      </c>
      <c r="H7220" t="s">
        <v>48</v>
      </c>
      <c r="I7220" t="s">
        <v>18</v>
      </c>
      <c r="J7220" t="s">
        <v>10</v>
      </c>
      <c r="K7220" t="s">
        <v>43</v>
      </c>
      <c r="L7220">
        <v>1</v>
      </c>
      <c r="M7220">
        <v>1000</v>
      </c>
      <c r="O7220" t="s">
        <v>25</v>
      </c>
      <c r="R7220" t="s">
        <v>44</v>
      </c>
      <c r="S7220" s="49" t="str">
        <f t="shared" si="897"/>
        <v>Card</v>
      </c>
      <c r="T7220" s="3">
        <v>0.03</v>
      </c>
      <c r="U7220" s="2">
        <v>7.5600000000000005</v>
      </c>
      <c r="V7220" s="2">
        <v>1.46</v>
      </c>
      <c r="W7220" s="54">
        <f>_xlfn.XLOOKUP(M7220,Market!A:A,Market!F:F,0)</f>
        <v>0.08</v>
      </c>
      <c r="X7220" s="55">
        <f t="shared" si="898"/>
        <v>0.2268</v>
      </c>
      <c r="Y7220" s="55">
        <f t="shared" si="899"/>
        <v>6.1000000000000005</v>
      </c>
      <c r="Z7220" s="54">
        <f t="shared" si="900"/>
        <v>0.80687830687830686</v>
      </c>
      <c r="AA7220" s="49" t="str">
        <f t="shared" ca="1" si="901"/>
        <v>Y</v>
      </c>
      <c r="AB7220" s="49">
        <f t="shared" ca="1" si="902"/>
        <v>6</v>
      </c>
      <c r="AC7220" s="49" t="str">
        <f t="shared" ca="1" si="903"/>
        <v>Y</v>
      </c>
    </row>
    <row r="7221" spans="1:29" x14ac:dyDescent="0.25">
      <c r="A7221">
        <v>5518</v>
      </c>
      <c r="B7221" s="9">
        <v>43216</v>
      </c>
      <c r="C7221" s="50" t="str">
        <f t="shared" si="896"/>
        <v>N</v>
      </c>
      <c r="D7221" s="52">
        <f>_xlfn.XLOOKUP(B7221,Cal_Date!B:B,Cal_Date!A:A,0)</f>
        <v>4</v>
      </c>
      <c r="E7221">
        <v>2018</v>
      </c>
      <c r="F7221" t="s">
        <v>124</v>
      </c>
      <c r="G7221" t="s">
        <v>129</v>
      </c>
      <c r="H7221" t="s">
        <v>14</v>
      </c>
      <c r="I7221" t="s">
        <v>18</v>
      </c>
      <c r="J7221" t="s">
        <v>15</v>
      </c>
      <c r="K7221" t="s">
        <v>43</v>
      </c>
      <c r="L7221">
        <v>1</v>
      </c>
      <c r="M7221">
        <v>1000</v>
      </c>
      <c r="O7221" t="s">
        <v>25</v>
      </c>
      <c r="R7221" t="s">
        <v>44</v>
      </c>
      <c r="S7221" s="49" t="str">
        <f t="shared" si="897"/>
        <v>Card</v>
      </c>
      <c r="T7221" s="3">
        <v>0.03</v>
      </c>
      <c r="U7221" s="2">
        <v>5.4</v>
      </c>
      <c r="V7221" s="2">
        <v>2.2200000000000002</v>
      </c>
      <c r="W7221" s="54">
        <f>_xlfn.XLOOKUP(M7221,Market!A:A,Market!F:F,0)</f>
        <v>0.08</v>
      </c>
      <c r="X7221" s="55">
        <f t="shared" si="898"/>
        <v>0.16200000000000001</v>
      </c>
      <c r="Y7221" s="55">
        <f t="shared" si="899"/>
        <v>3.18</v>
      </c>
      <c r="Z7221" s="54">
        <f t="shared" si="900"/>
        <v>0.58888888888888891</v>
      </c>
      <c r="AA7221" s="49" t="str">
        <f t="shared" ca="1" si="901"/>
        <v>Y</v>
      </c>
      <c r="AB7221" s="49">
        <f t="shared" ca="1" si="902"/>
        <v>6</v>
      </c>
      <c r="AC7221" s="49" t="str">
        <f t="shared" ca="1" si="903"/>
        <v>Y</v>
      </c>
    </row>
    <row r="7222" spans="1:29" x14ac:dyDescent="0.25">
      <c r="A7222">
        <v>5519</v>
      </c>
      <c r="B7222" s="9">
        <v>43216</v>
      </c>
      <c r="C7222" s="50" t="str">
        <f t="shared" si="896"/>
        <v>N</v>
      </c>
      <c r="D7222" s="52">
        <f>_xlfn.XLOOKUP(B7222,Cal_Date!B:B,Cal_Date!A:A,0)</f>
        <v>4</v>
      </c>
      <c r="E7222">
        <v>2018</v>
      </c>
      <c r="F7222" t="s">
        <v>124</v>
      </c>
      <c r="G7222" t="s">
        <v>129</v>
      </c>
      <c r="H7222" t="s">
        <v>14</v>
      </c>
      <c r="I7222" t="s">
        <v>18</v>
      </c>
      <c r="J7222" t="s">
        <v>15</v>
      </c>
      <c r="K7222" t="s">
        <v>43</v>
      </c>
      <c r="L7222">
        <v>1</v>
      </c>
      <c r="M7222">
        <v>1002</v>
      </c>
      <c r="O7222" t="s">
        <v>28</v>
      </c>
      <c r="R7222" t="s">
        <v>44</v>
      </c>
      <c r="S7222" s="49" t="str">
        <f t="shared" si="897"/>
        <v>Card</v>
      </c>
      <c r="T7222" s="3">
        <v>0.03</v>
      </c>
      <c r="U7222" s="2">
        <v>5.3000000000000007</v>
      </c>
      <c r="V7222" s="2">
        <v>2.1</v>
      </c>
      <c r="W7222" s="54">
        <f>_xlfn.XLOOKUP(M7222,Market!A:A,Market!F:F,0)</f>
        <v>0.06</v>
      </c>
      <c r="X7222" s="55">
        <f t="shared" si="898"/>
        <v>0.159</v>
      </c>
      <c r="Y7222" s="55">
        <f t="shared" si="899"/>
        <v>3.2000000000000006</v>
      </c>
      <c r="Z7222" s="54">
        <f t="shared" si="900"/>
        <v>0.60377358490566047</v>
      </c>
      <c r="AA7222" s="49" t="str">
        <f t="shared" ca="1" si="901"/>
        <v>Y</v>
      </c>
      <c r="AB7222" s="49">
        <f t="shared" ca="1" si="902"/>
        <v>6</v>
      </c>
      <c r="AC7222" s="49" t="str">
        <f t="shared" ca="1" si="903"/>
        <v>Y</v>
      </c>
    </row>
    <row r="7223" spans="1:29" x14ac:dyDescent="0.25">
      <c r="A7223">
        <v>5520</v>
      </c>
      <c r="B7223" s="9">
        <v>43216</v>
      </c>
      <c r="C7223" s="50" t="str">
        <f t="shared" si="896"/>
        <v>N</v>
      </c>
      <c r="D7223" s="52">
        <f>_xlfn.XLOOKUP(B7223,Cal_Date!B:B,Cal_Date!A:A,0)</f>
        <v>4</v>
      </c>
      <c r="E7223">
        <v>2018</v>
      </c>
      <c r="F7223" t="s">
        <v>124</v>
      </c>
      <c r="G7223" t="s">
        <v>129</v>
      </c>
      <c r="H7223" t="s">
        <v>14</v>
      </c>
      <c r="I7223" t="s">
        <v>18</v>
      </c>
      <c r="J7223" t="s">
        <v>15</v>
      </c>
      <c r="K7223" t="s">
        <v>43</v>
      </c>
      <c r="L7223">
        <v>1</v>
      </c>
      <c r="M7223">
        <v>1003</v>
      </c>
      <c r="O7223" t="s">
        <v>25</v>
      </c>
      <c r="R7223" t="s">
        <v>44</v>
      </c>
      <c r="S7223" s="49" t="str">
        <f t="shared" si="897"/>
        <v>Card</v>
      </c>
      <c r="T7223" s="3">
        <v>0.03</v>
      </c>
      <c r="U7223" s="2">
        <v>5.3000000000000007</v>
      </c>
      <c r="V7223" s="2">
        <v>2.2200000000000002</v>
      </c>
      <c r="W7223" s="54">
        <f>_xlfn.XLOOKUP(M7223,Market!A:A,Market!F:F,0)</f>
        <v>0.06</v>
      </c>
      <c r="X7223" s="55">
        <f t="shared" si="898"/>
        <v>0.159</v>
      </c>
      <c r="Y7223" s="55">
        <f t="shared" si="899"/>
        <v>3.0800000000000005</v>
      </c>
      <c r="Z7223" s="54">
        <f t="shared" si="900"/>
        <v>0.5811320754716981</v>
      </c>
      <c r="AA7223" s="49" t="str">
        <f t="shared" ca="1" si="901"/>
        <v>Y</v>
      </c>
      <c r="AB7223" s="49">
        <f t="shared" ca="1" si="902"/>
        <v>6</v>
      </c>
      <c r="AC7223" s="49" t="str">
        <f t="shared" ca="1" si="903"/>
        <v>Y</v>
      </c>
    </row>
    <row r="7224" spans="1:29" x14ac:dyDescent="0.25">
      <c r="A7224">
        <v>5521</v>
      </c>
      <c r="B7224" s="9">
        <v>43216</v>
      </c>
      <c r="C7224" s="50" t="str">
        <f t="shared" si="896"/>
        <v>N</v>
      </c>
      <c r="D7224" s="52">
        <f>_xlfn.XLOOKUP(B7224,Cal_Date!B:B,Cal_Date!A:A,0)</f>
        <v>4</v>
      </c>
      <c r="E7224">
        <v>2018</v>
      </c>
      <c r="F7224" t="s">
        <v>124</v>
      </c>
      <c r="G7224" t="s">
        <v>129</v>
      </c>
      <c r="H7224" t="s">
        <v>11</v>
      </c>
      <c r="I7224" t="s">
        <v>11</v>
      </c>
      <c r="J7224" t="s">
        <v>15</v>
      </c>
      <c r="K7224" t="s">
        <v>42</v>
      </c>
      <c r="L7224">
        <v>1</v>
      </c>
      <c r="M7224">
        <v>1005</v>
      </c>
      <c r="O7224" t="s">
        <v>25</v>
      </c>
      <c r="R7224" t="s">
        <v>44</v>
      </c>
      <c r="S7224" s="49" t="str">
        <f t="shared" si="897"/>
        <v>Card</v>
      </c>
      <c r="T7224" s="3">
        <v>0.03</v>
      </c>
      <c r="U7224" s="2">
        <v>2.7225000000000001</v>
      </c>
      <c r="V7224" s="2">
        <v>0.87</v>
      </c>
      <c r="W7224" s="54">
        <f>_xlfn.XLOOKUP(M7224,Market!A:A,Market!F:F,0)</f>
        <v>8.8999999999999996E-2</v>
      </c>
      <c r="X7224" s="55">
        <f t="shared" si="898"/>
        <v>8.1674999999999998E-2</v>
      </c>
      <c r="Y7224" s="55">
        <f t="shared" si="899"/>
        <v>1.8525</v>
      </c>
      <c r="Z7224" s="54">
        <f t="shared" si="900"/>
        <v>0.68044077134986225</v>
      </c>
      <c r="AA7224" s="49" t="str">
        <f t="shared" ca="1" si="901"/>
        <v>Y</v>
      </c>
      <c r="AB7224" s="49">
        <f t="shared" ca="1" si="902"/>
        <v>6</v>
      </c>
      <c r="AC7224" s="49" t="str">
        <f t="shared" ca="1" si="903"/>
        <v>Y</v>
      </c>
    </row>
    <row r="7225" spans="1:29" x14ac:dyDescent="0.25">
      <c r="A7225">
        <v>5522</v>
      </c>
      <c r="B7225" s="9">
        <v>43216</v>
      </c>
      <c r="C7225" s="50" t="str">
        <f t="shared" si="896"/>
        <v>N</v>
      </c>
      <c r="D7225" s="52">
        <f>_xlfn.XLOOKUP(B7225,Cal_Date!B:B,Cal_Date!A:A,0)</f>
        <v>4</v>
      </c>
      <c r="E7225">
        <v>2018</v>
      </c>
      <c r="F7225" t="s">
        <v>124</v>
      </c>
      <c r="G7225" t="s">
        <v>129</v>
      </c>
      <c r="H7225" t="s">
        <v>48</v>
      </c>
      <c r="I7225" t="s">
        <v>18</v>
      </c>
      <c r="J7225" t="s">
        <v>10</v>
      </c>
      <c r="K7225" t="s">
        <v>43</v>
      </c>
      <c r="L7225">
        <v>2</v>
      </c>
      <c r="M7225">
        <v>1005</v>
      </c>
      <c r="O7225" t="s">
        <v>25</v>
      </c>
      <c r="R7225" t="s">
        <v>44</v>
      </c>
      <c r="S7225" s="49" t="str">
        <f t="shared" si="897"/>
        <v>Card</v>
      </c>
      <c r="T7225" s="3">
        <v>0.03</v>
      </c>
      <c r="U7225" s="2">
        <v>15.245999999999999</v>
      </c>
      <c r="V7225" s="2">
        <v>2.92</v>
      </c>
      <c r="W7225" s="54">
        <f>_xlfn.XLOOKUP(M7225,Market!A:A,Market!F:F,0)</f>
        <v>8.8999999999999996E-2</v>
      </c>
      <c r="X7225" s="55">
        <f t="shared" si="898"/>
        <v>0.45737999999999995</v>
      </c>
      <c r="Y7225" s="55">
        <f t="shared" si="899"/>
        <v>12.325999999999999</v>
      </c>
      <c r="Z7225" s="54">
        <f t="shared" si="900"/>
        <v>0.80847435392889933</v>
      </c>
      <c r="AA7225" s="49" t="str">
        <f t="shared" ca="1" si="901"/>
        <v>Y</v>
      </c>
      <c r="AB7225" s="49">
        <f t="shared" ca="1" si="902"/>
        <v>6</v>
      </c>
      <c r="AC7225" s="49" t="str">
        <f t="shared" ca="1" si="903"/>
        <v>Y</v>
      </c>
    </row>
    <row r="7226" spans="1:29" x14ac:dyDescent="0.25">
      <c r="A7226">
        <v>5523</v>
      </c>
      <c r="B7226" s="9">
        <v>43216</v>
      </c>
      <c r="C7226" s="50" t="str">
        <f t="shared" si="896"/>
        <v>N</v>
      </c>
      <c r="D7226" s="52">
        <f>_xlfn.XLOOKUP(B7226,Cal_Date!B:B,Cal_Date!A:A,0)</f>
        <v>4</v>
      </c>
      <c r="E7226">
        <v>2018</v>
      </c>
      <c r="F7226" t="s">
        <v>124</v>
      </c>
      <c r="G7226" t="s">
        <v>129</v>
      </c>
      <c r="H7226" t="s">
        <v>11</v>
      </c>
      <c r="I7226" t="s">
        <v>11</v>
      </c>
      <c r="J7226" t="s">
        <v>15</v>
      </c>
      <c r="K7226" t="s">
        <v>42</v>
      </c>
      <c r="L7226">
        <v>2</v>
      </c>
      <c r="M7226">
        <v>1006</v>
      </c>
      <c r="O7226" t="s">
        <v>28</v>
      </c>
      <c r="R7226" t="s">
        <v>47</v>
      </c>
      <c r="S7226" s="49" t="str">
        <f t="shared" si="897"/>
        <v>Card</v>
      </c>
      <c r="T7226" s="3">
        <v>3.5000000000000003E-2</v>
      </c>
      <c r="U7226" s="2">
        <v>5.4450000000000003</v>
      </c>
      <c r="V7226" s="2">
        <v>1.74</v>
      </c>
      <c r="W7226" s="54">
        <f>_xlfn.XLOOKUP(M7226,Market!A:A,Market!F:F,0)</f>
        <v>8.8999999999999996E-2</v>
      </c>
      <c r="X7226" s="55">
        <f t="shared" si="898"/>
        <v>0.19057500000000002</v>
      </c>
      <c r="Y7226" s="55">
        <f t="shared" si="899"/>
        <v>3.7050000000000001</v>
      </c>
      <c r="Z7226" s="54">
        <f t="shared" si="900"/>
        <v>0.68044077134986225</v>
      </c>
      <c r="AA7226" s="49" t="str">
        <f t="shared" ca="1" si="901"/>
        <v>Y</v>
      </c>
      <c r="AB7226" s="49">
        <f t="shared" ca="1" si="902"/>
        <v>6</v>
      </c>
      <c r="AC7226" s="49" t="str">
        <f t="shared" ca="1" si="903"/>
        <v>Y</v>
      </c>
    </row>
    <row r="7227" spans="1:29" x14ac:dyDescent="0.25">
      <c r="A7227">
        <v>5524</v>
      </c>
      <c r="B7227" s="9">
        <v>43216</v>
      </c>
      <c r="C7227" s="50" t="str">
        <f t="shared" si="896"/>
        <v>N</v>
      </c>
      <c r="D7227" s="52">
        <f>_xlfn.XLOOKUP(B7227,Cal_Date!B:B,Cal_Date!A:A,0)</f>
        <v>4</v>
      </c>
      <c r="E7227">
        <v>2018</v>
      </c>
      <c r="F7227" t="s">
        <v>124</v>
      </c>
      <c r="G7227" t="s">
        <v>129</v>
      </c>
      <c r="H7227" t="s">
        <v>11</v>
      </c>
      <c r="I7227" t="s">
        <v>13</v>
      </c>
      <c r="J7227" t="s">
        <v>15</v>
      </c>
      <c r="K7227" t="s">
        <v>42</v>
      </c>
      <c r="L7227">
        <v>1</v>
      </c>
      <c r="M7227">
        <v>1007</v>
      </c>
      <c r="O7227" t="s">
        <v>28</v>
      </c>
      <c r="R7227" t="s">
        <v>46</v>
      </c>
      <c r="S7227" s="49" t="str">
        <f t="shared" si="897"/>
        <v>Card</v>
      </c>
      <c r="T7227" s="3">
        <v>0.04</v>
      </c>
      <c r="U7227" s="2">
        <v>2.7225000000000001</v>
      </c>
      <c r="V7227" s="2">
        <v>1.42</v>
      </c>
      <c r="W7227" s="54">
        <f>_xlfn.XLOOKUP(M7227,Market!A:A,Market!F:F,0)</f>
        <v>8.8999999999999996E-2</v>
      </c>
      <c r="X7227" s="55">
        <f t="shared" si="898"/>
        <v>0.10890000000000001</v>
      </c>
      <c r="Y7227" s="55">
        <f t="shared" si="899"/>
        <v>1.3025000000000002</v>
      </c>
      <c r="Z7227" s="54">
        <f t="shared" si="900"/>
        <v>0.47842056932966032</v>
      </c>
      <c r="AA7227" s="49" t="str">
        <f t="shared" ca="1" si="901"/>
        <v>Y</v>
      </c>
      <c r="AB7227" s="49">
        <f t="shared" ca="1" si="902"/>
        <v>6</v>
      </c>
      <c r="AC7227" s="49" t="str">
        <f t="shared" ca="1" si="903"/>
        <v>Y</v>
      </c>
    </row>
    <row r="7228" spans="1:29" x14ac:dyDescent="0.25">
      <c r="A7228">
        <v>5525</v>
      </c>
      <c r="B7228" s="9">
        <v>43216</v>
      </c>
      <c r="C7228" s="50" t="str">
        <f t="shared" si="896"/>
        <v>N</v>
      </c>
      <c r="D7228" s="52">
        <f>_xlfn.XLOOKUP(B7228,Cal_Date!B:B,Cal_Date!A:A,0)</f>
        <v>4</v>
      </c>
      <c r="E7228">
        <v>2018</v>
      </c>
      <c r="F7228" t="s">
        <v>124</v>
      </c>
      <c r="G7228" t="s">
        <v>129</v>
      </c>
      <c r="H7228" t="s">
        <v>14</v>
      </c>
      <c r="I7228" t="s">
        <v>18</v>
      </c>
      <c r="J7228" t="s">
        <v>15</v>
      </c>
      <c r="K7228" t="s">
        <v>43</v>
      </c>
      <c r="L7228">
        <v>1</v>
      </c>
      <c r="M7228">
        <v>1008</v>
      </c>
      <c r="O7228" t="s">
        <v>28</v>
      </c>
      <c r="R7228" t="s">
        <v>44</v>
      </c>
      <c r="S7228" s="49" t="str">
        <f t="shared" si="897"/>
        <v>Card</v>
      </c>
      <c r="T7228" s="3">
        <v>0.03</v>
      </c>
      <c r="U7228" s="2">
        <v>5.4450000000000003</v>
      </c>
      <c r="V7228" s="2">
        <v>2.2200000000000002</v>
      </c>
      <c r="W7228" s="54">
        <f>_xlfn.XLOOKUP(M7228,Market!A:A,Market!F:F,0)</f>
        <v>8.8999999999999996E-2</v>
      </c>
      <c r="X7228" s="55">
        <f t="shared" si="898"/>
        <v>0.16335</v>
      </c>
      <c r="Y7228" s="55">
        <f t="shared" si="899"/>
        <v>3.2250000000000001</v>
      </c>
      <c r="Z7228" s="54">
        <f t="shared" si="900"/>
        <v>0.59228650137741046</v>
      </c>
      <c r="AA7228" s="49" t="str">
        <f t="shared" ca="1" si="901"/>
        <v>Y</v>
      </c>
      <c r="AB7228" s="49">
        <f t="shared" ca="1" si="902"/>
        <v>6</v>
      </c>
      <c r="AC7228" s="49" t="str">
        <f t="shared" ca="1" si="903"/>
        <v>Y</v>
      </c>
    </row>
    <row r="7229" spans="1:29" x14ac:dyDescent="0.25">
      <c r="A7229">
        <v>5526</v>
      </c>
      <c r="B7229" s="9">
        <v>43216</v>
      </c>
      <c r="C7229" s="50" t="str">
        <f t="shared" si="896"/>
        <v>N</v>
      </c>
      <c r="D7229" s="52">
        <f>_xlfn.XLOOKUP(B7229,Cal_Date!B:B,Cal_Date!A:A,0)</f>
        <v>4</v>
      </c>
      <c r="E7229">
        <v>2018</v>
      </c>
      <c r="F7229" t="s">
        <v>124</v>
      </c>
      <c r="G7229" t="s">
        <v>129</v>
      </c>
      <c r="H7229" t="s">
        <v>11</v>
      </c>
      <c r="I7229" t="s">
        <v>11</v>
      </c>
      <c r="J7229" t="s">
        <v>15</v>
      </c>
      <c r="K7229" t="s">
        <v>42</v>
      </c>
      <c r="L7229">
        <v>1</v>
      </c>
      <c r="M7229">
        <v>1009</v>
      </c>
      <c r="O7229" t="s">
        <v>28</v>
      </c>
      <c r="R7229" t="s">
        <v>44</v>
      </c>
      <c r="S7229" s="49" t="str">
        <f t="shared" si="897"/>
        <v>Card</v>
      </c>
      <c r="T7229" s="3">
        <v>0.03</v>
      </c>
      <c r="U7229" s="2">
        <v>2.7225000000000001</v>
      </c>
      <c r="V7229" s="2">
        <v>0.87</v>
      </c>
      <c r="W7229" s="54">
        <f>_xlfn.XLOOKUP(M7229,Market!A:A,Market!F:F,0)</f>
        <v>8.8999999999999996E-2</v>
      </c>
      <c r="X7229" s="55">
        <f t="shared" si="898"/>
        <v>8.1674999999999998E-2</v>
      </c>
      <c r="Y7229" s="55">
        <f t="shared" si="899"/>
        <v>1.8525</v>
      </c>
      <c r="Z7229" s="54">
        <f t="shared" si="900"/>
        <v>0.68044077134986225</v>
      </c>
      <c r="AA7229" s="49" t="str">
        <f t="shared" ca="1" si="901"/>
        <v>Y</v>
      </c>
      <c r="AB7229" s="49">
        <f t="shared" ca="1" si="902"/>
        <v>6</v>
      </c>
      <c r="AC7229" s="49" t="str">
        <f t="shared" ca="1" si="903"/>
        <v>Y</v>
      </c>
    </row>
    <row r="7230" spans="1:29" x14ac:dyDescent="0.25">
      <c r="A7230">
        <v>5527</v>
      </c>
      <c r="B7230" s="9">
        <v>43216</v>
      </c>
      <c r="C7230" s="50" t="str">
        <f t="shared" si="896"/>
        <v>N</v>
      </c>
      <c r="D7230" s="52">
        <f>_xlfn.XLOOKUP(B7230,Cal_Date!B:B,Cal_Date!A:A,0)</f>
        <v>4</v>
      </c>
      <c r="E7230">
        <v>2018</v>
      </c>
      <c r="F7230" t="s">
        <v>124</v>
      </c>
      <c r="G7230" t="s">
        <v>129</v>
      </c>
      <c r="H7230" t="s">
        <v>48</v>
      </c>
      <c r="I7230" t="s">
        <v>18</v>
      </c>
      <c r="J7230" t="s">
        <v>10</v>
      </c>
      <c r="K7230" t="s">
        <v>43</v>
      </c>
      <c r="L7230">
        <v>2</v>
      </c>
      <c r="M7230">
        <v>1006</v>
      </c>
      <c r="O7230" t="s">
        <v>28</v>
      </c>
      <c r="R7230" t="s">
        <v>44</v>
      </c>
      <c r="S7230" s="49" t="str">
        <f t="shared" si="897"/>
        <v>Card</v>
      </c>
      <c r="T7230" s="3">
        <v>0.03</v>
      </c>
      <c r="U7230" s="2">
        <v>15.245999999999999</v>
      </c>
      <c r="V7230" s="2">
        <v>2.92</v>
      </c>
      <c r="W7230" s="54">
        <f>_xlfn.XLOOKUP(M7230,Market!A:A,Market!F:F,0)</f>
        <v>8.8999999999999996E-2</v>
      </c>
      <c r="X7230" s="55">
        <f t="shared" si="898"/>
        <v>0.45737999999999995</v>
      </c>
      <c r="Y7230" s="55">
        <f t="shared" si="899"/>
        <v>12.325999999999999</v>
      </c>
      <c r="Z7230" s="54">
        <f t="shared" si="900"/>
        <v>0.80847435392889933</v>
      </c>
      <c r="AA7230" s="49" t="str">
        <f t="shared" ca="1" si="901"/>
        <v>Y</v>
      </c>
      <c r="AB7230" s="49">
        <f t="shared" ca="1" si="902"/>
        <v>6</v>
      </c>
      <c r="AC7230" s="49" t="str">
        <f t="shared" ca="1" si="903"/>
        <v>Y</v>
      </c>
    </row>
    <row r="7231" spans="1:29" x14ac:dyDescent="0.25">
      <c r="A7231">
        <v>5528</v>
      </c>
      <c r="B7231" s="9">
        <v>43216</v>
      </c>
      <c r="C7231" s="50" t="str">
        <f t="shared" si="896"/>
        <v>N</v>
      </c>
      <c r="D7231" s="52">
        <f>_xlfn.XLOOKUP(B7231,Cal_Date!B:B,Cal_Date!A:A,0)</f>
        <v>4</v>
      </c>
      <c r="E7231">
        <v>2018</v>
      </c>
      <c r="F7231" t="s">
        <v>124</v>
      </c>
      <c r="G7231" t="s">
        <v>129</v>
      </c>
      <c r="H7231" t="s">
        <v>14</v>
      </c>
      <c r="I7231" t="s">
        <v>18</v>
      </c>
      <c r="J7231" t="s">
        <v>15</v>
      </c>
      <c r="K7231" t="s">
        <v>43</v>
      </c>
      <c r="L7231">
        <v>1</v>
      </c>
      <c r="M7231">
        <v>1007</v>
      </c>
      <c r="O7231" t="s">
        <v>28</v>
      </c>
      <c r="R7231" t="s">
        <v>44</v>
      </c>
      <c r="S7231" s="49" t="str">
        <f t="shared" si="897"/>
        <v>Card</v>
      </c>
      <c r="T7231" s="3">
        <v>0.03</v>
      </c>
      <c r="U7231" s="2">
        <v>5.4450000000000003</v>
      </c>
      <c r="V7231" s="2">
        <v>2.1</v>
      </c>
      <c r="W7231" s="54">
        <f>_xlfn.XLOOKUP(M7231,Market!A:A,Market!F:F,0)</f>
        <v>8.8999999999999996E-2</v>
      </c>
      <c r="X7231" s="55">
        <f t="shared" si="898"/>
        <v>0.16335</v>
      </c>
      <c r="Y7231" s="55">
        <f t="shared" si="899"/>
        <v>3.3450000000000002</v>
      </c>
      <c r="Z7231" s="54">
        <f t="shared" si="900"/>
        <v>0.61432506887052341</v>
      </c>
      <c r="AA7231" s="49" t="str">
        <f t="shared" ca="1" si="901"/>
        <v>Y</v>
      </c>
      <c r="AB7231" s="49">
        <f t="shared" ca="1" si="902"/>
        <v>6</v>
      </c>
      <c r="AC7231" s="49" t="str">
        <f t="shared" ca="1" si="903"/>
        <v>Y</v>
      </c>
    </row>
    <row r="7232" spans="1:29" x14ac:dyDescent="0.25">
      <c r="A7232">
        <v>5529</v>
      </c>
      <c r="B7232" s="9">
        <v>43216</v>
      </c>
      <c r="C7232" s="50" t="str">
        <f t="shared" si="896"/>
        <v>N</v>
      </c>
      <c r="D7232" s="52">
        <f>_xlfn.XLOOKUP(B7232,Cal_Date!B:B,Cal_Date!A:A,0)</f>
        <v>4</v>
      </c>
      <c r="E7232">
        <v>2018</v>
      </c>
      <c r="F7232" t="s">
        <v>124</v>
      </c>
      <c r="G7232" t="s">
        <v>129</v>
      </c>
      <c r="H7232" t="s">
        <v>11</v>
      </c>
      <c r="I7232" t="s">
        <v>11</v>
      </c>
      <c r="J7232" t="s">
        <v>15</v>
      </c>
      <c r="K7232" t="s">
        <v>42</v>
      </c>
      <c r="L7232">
        <v>2</v>
      </c>
      <c r="M7232">
        <v>1007</v>
      </c>
      <c r="O7232" t="s">
        <v>28</v>
      </c>
      <c r="R7232" t="s">
        <v>44</v>
      </c>
      <c r="S7232" s="49" t="str">
        <f t="shared" si="897"/>
        <v>Card</v>
      </c>
      <c r="T7232" s="3">
        <v>0.03</v>
      </c>
      <c r="U7232" s="2">
        <v>5.4450000000000003</v>
      </c>
      <c r="V7232" s="2">
        <v>1.74</v>
      </c>
      <c r="W7232" s="54">
        <f>_xlfn.XLOOKUP(M7232,Market!A:A,Market!F:F,0)</f>
        <v>8.8999999999999996E-2</v>
      </c>
      <c r="X7232" s="55">
        <f t="shared" si="898"/>
        <v>0.16335</v>
      </c>
      <c r="Y7232" s="55">
        <f t="shared" si="899"/>
        <v>3.7050000000000001</v>
      </c>
      <c r="Z7232" s="54">
        <f t="shared" si="900"/>
        <v>0.68044077134986225</v>
      </c>
      <c r="AA7232" s="49" t="str">
        <f t="shared" ca="1" si="901"/>
        <v>Y</v>
      </c>
      <c r="AB7232" s="49">
        <f t="shared" ca="1" si="902"/>
        <v>6</v>
      </c>
      <c r="AC7232" s="49" t="str">
        <f t="shared" ca="1" si="903"/>
        <v>Y</v>
      </c>
    </row>
    <row r="7233" spans="1:29" x14ac:dyDescent="0.25">
      <c r="A7233">
        <v>5530</v>
      </c>
      <c r="B7233" s="9">
        <v>43216</v>
      </c>
      <c r="C7233" s="50" t="str">
        <f t="shared" si="896"/>
        <v>N</v>
      </c>
      <c r="D7233" s="52">
        <f>_xlfn.XLOOKUP(B7233,Cal_Date!B:B,Cal_Date!A:A,0)</f>
        <v>4</v>
      </c>
      <c r="E7233">
        <v>2018</v>
      </c>
      <c r="F7233" t="s">
        <v>124</v>
      </c>
      <c r="G7233" t="s">
        <v>129</v>
      </c>
      <c r="H7233" t="s">
        <v>11</v>
      </c>
      <c r="I7233" t="s">
        <v>11</v>
      </c>
      <c r="J7233" t="s">
        <v>15</v>
      </c>
      <c r="K7233" t="s">
        <v>42</v>
      </c>
      <c r="L7233">
        <v>1</v>
      </c>
      <c r="M7233">
        <v>1007</v>
      </c>
      <c r="O7233" t="s">
        <v>28</v>
      </c>
      <c r="R7233" t="s">
        <v>44</v>
      </c>
      <c r="S7233" s="49" t="str">
        <f t="shared" si="897"/>
        <v>Card</v>
      </c>
      <c r="T7233" s="3">
        <v>0.03</v>
      </c>
      <c r="U7233" s="2">
        <v>2.7225000000000001</v>
      </c>
      <c r="V7233" s="2">
        <v>0.87</v>
      </c>
      <c r="W7233" s="54">
        <f>_xlfn.XLOOKUP(M7233,Market!A:A,Market!F:F,0)</f>
        <v>8.8999999999999996E-2</v>
      </c>
      <c r="X7233" s="55">
        <f t="shared" si="898"/>
        <v>8.1674999999999998E-2</v>
      </c>
      <c r="Y7233" s="55">
        <f t="shared" si="899"/>
        <v>1.8525</v>
      </c>
      <c r="Z7233" s="54">
        <f t="shared" si="900"/>
        <v>0.68044077134986225</v>
      </c>
      <c r="AA7233" s="49" t="str">
        <f t="shared" ca="1" si="901"/>
        <v>Y</v>
      </c>
      <c r="AB7233" s="49">
        <f t="shared" ca="1" si="902"/>
        <v>6</v>
      </c>
      <c r="AC7233" s="49" t="str">
        <f t="shared" ca="1" si="903"/>
        <v>Y</v>
      </c>
    </row>
    <row r="7234" spans="1:29" x14ac:dyDescent="0.25">
      <c r="A7234">
        <v>5531</v>
      </c>
      <c r="B7234" s="9">
        <v>43216</v>
      </c>
      <c r="C7234" s="50" t="str">
        <f t="shared" si="896"/>
        <v>N</v>
      </c>
      <c r="D7234" s="52">
        <f>_xlfn.XLOOKUP(B7234,Cal_Date!B:B,Cal_Date!A:A,0)</f>
        <v>4</v>
      </c>
      <c r="E7234">
        <v>2018</v>
      </c>
      <c r="F7234" t="s">
        <v>124</v>
      </c>
      <c r="G7234" t="s">
        <v>129</v>
      </c>
      <c r="H7234" t="s">
        <v>11</v>
      </c>
      <c r="I7234" t="s">
        <v>11</v>
      </c>
      <c r="J7234" t="s">
        <v>15</v>
      </c>
      <c r="K7234" t="s">
        <v>42</v>
      </c>
      <c r="L7234">
        <v>2</v>
      </c>
      <c r="M7234">
        <v>1005</v>
      </c>
      <c r="O7234" t="s">
        <v>25</v>
      </c>
      <c r="R7234" t="s">
        <v>44</v>
      </c>
      <c r="S7234" s="49" t="str">
        <f t="shared" si="897"/>
        <v>Card</v>
      </c>
      <c r="T7234" s="3">
        <v>0.03</v>
      </c>
      <c r="U7234" s="2">
        <v>5.4450000000000003</v>
      </c>
      <c r="V7234" s="2">
        <v>1.74</v>
      </c>
      <c r="W7234" s="54">
        <f>_xlfn.XLOOKUP(M7234,Market!A:A,Market!F:F,0)</f>
        <v>8.8999999999999996E-2</v>
      </c>
      <c r="X7234" s="55">
        <f t="shared" si="898"/>
        <v>0.16335</v>
      </c>
      <c r="Y7234" s="55">
        <f t="shared" si="899"/>
        <v>3.7050000000000001</v>
      </c>
      <c r="Z7234" s="54">
        <f t="shared" si="900"/>
        <v>0.68044077134986225</v>
      </c>
      <c r="AA7234" s="49" t="str">
        <f t="shared" ca="1" si="901"/>
        <v>Y</v>
      </c>
      <c r="AB7234" s="49">
        <f t="shared" ca="1" si="902"/>
        <v>6</v>
      </c>
      <c r="AC7234" s="49" t="str">
        <f t="shared" ca="1" si="903"/>
        <v>Y</v>
      </c>
    </row>
    <row r="7235" spans="1:29" x14ac:dyDescent="0.25">
      <c r="A7235">
        <v>5532</v>
      </c>
      <c r="B7235" s="9">
        <v>43216</v>
      </c>
      <c r="C7235" s="50" t="str">
        <f t="shared" ref="C7235:C7298" si="904">IF(OR(B7235="04/01/2018"+0,B7235="04/02/2018"+0),"Y","N")</f>
        <v>N</v>
      </c>
      <c r="D7235" s="52">
        <f>_xlfn.XLOOKUP(B7235,Cal_Date!B:B,Cal_Date!A:A,0)</f>
        <v>4</v>
      </c>
      <c r="E7235">
        <v>2018</v>
      </c>
      <c r="F7235" t="s">
        <v>124</v>
      </c>
      <c r="G7235" t="s">
        <v>129</v>
      </c>
      <c r="H7235" t="s">
        <v>11</v>
      </c>
      <c r="I7235" t="s">
        <v>13</v>
      </c>
      <c r="J7235" t="s">
        <v>15</v>
      </c>
      <c r="K7235" t="s">
        <v>42</v>
      </c>
      <c r="L7235">
        <v>1</v>
      </c>
      <c r="M7235">
        <v>1005</v>
      </c>
      <c r="O7235" t="s">
        <v>25</v>
      </c>
      <c r="R7235" t="s">
        <v>44</v>
      </c>
      <c r="S7235" s="49" t="str">
        <f t="shared" ref="S7235:S7298" si="905">IF(R7235="Cash","Cash","Card")</f>
        <v>Card</v>
      </c>
      <c r="T7235" s="3">
        <v>0.03</v>
      </c>
      <c r="U7235" s="2">
        <v>2.7225000000000001</v>
      </c>
      <c r="V7235" s="2">
        <v>1.42</v>
      </c>
      <c r="W7235" s="54">
        <f>_xlfn.XLOOKUP(M7235,Market!A:A,Market!F:F,0)</f>
        <v>8.8999999999999996E-2</v>
      </c>
      <c r="X7235" s="55">
        <f t="shared" ref="X7235:X7298" si="906">T7235*U7235</f>
        <v>8.1674999999999998E-2</v>
      </c>
      <c r="Y7235" s="55">
        <f t="shared" ref="Y7235:Y7298" si="907">U7235-V7235</f>
        <v>1.3025000000000002</v>
      </c>
      <c r="Z7235" s="54">
        <f t="shared" ref="Z7235:Z7298" si="908">Y7235/U7235</f>
        <v>0.47842056932966032</v>
      </c>
      <c r="AA7235" s="49" t="str">
        <f t="shared" ref="AA7235:AA7298" ca="1" si="909">IF(DATEDIF(B7235,TODAY(),"y")&gt;5,"Y","N")</f>
        <v>Y</v>
      </c>
      <c r="AB7235" s="49">
        <f t="shared" ref="AB7235:AB7298" ca="1" si="910">DATEDIF(B7235,TODAY(),"y")</f>
        <v>6</v>
      </c>
      <c r="AC7235" s="49" t="str">
        <f t="shared" ref="AC7235:AC7298" ca="1" si="911">IF(AB7235&gt;5,"Y","N")</f>
        <v>Y</v>
      </c>
    </row>
    <row r="7236" spans="1:29" x14ac:dyDescent="0.25">
      <c r="A7236">
        <v>5533</v>
      </c>
      <c r="B7236" s="9">
        <v>43216</v>
      </c>
      <c r="C7236" s="50" t="str">
        <f t="shared" si="904"/>
        <v>N</v>
      </c>
      <c r="D7236" s="52">
        <f>_xlfn.XLOOKUP(B7236,Cal_Date!B:B,Cal_Date!A:A,0)</f>
        <v>4</v>
      </c>
      <c r="E7236">
        <v>2018</v>
      </c>
      <c r="F7236" t="s">
        <v>124</v>
      </c>
      <c r="G7236" t="s">
        <v>129</v>
      </c>
      <c r="H7236" t="s">
        <v>14</v>
      </c>
      <c r="I7236" t="s">
        <v>18</v>
      </c>
      <c r="J7236" t="s">
        <v>15</v>
      </c>
      <c r="K7236" t="s">
        <v>43</v>
      </c>
      <c r="L7236">
        <v>1</v>
      </c>
      <c r="M7236">
        <v>1002</v>
      </c>
      <c r="O7236" t="s">
        <v>28</v>
      </c>
      <c r="R7236" t="s">
        <v>44</v>
      </c>
      <c r="S7236" s="49" t="str">
        <f t="shared" si="905"/>
        <v>Card</v>
      </c>
      <c r="T7236" s="3">
        <v>0.03</v>
      </c>
      <c r="U7236" s="2">
        <v>5.3000000000000007</v>
      </c>
      <c r="V7236" s="2">
        <v>2.2200000000000002</v>
      </c>
      <c r="W7236" s="54">
        <f>_xlfn.XLOOKUP(M7236,Market!A:A,Market!F:F,0)</f>
        <v>0.06</v>
      </c>
      <c r="X7236" s="55">
        <f t="shared" si="906"/>
        <v>0.159</v>
      </c>
      <c r="Y7236" s="55">
        <f t="shared" si="907"/>
        <v>3.0800000000000005</v>
      </c>
      <c r="Z7236" s="54">
        <f t="shared" si="908"/>
        <v>0.5811320754716981</v>
      </c>
      <c r="AA7236" s="49" t="str">
        <f t="shared" ca="1" si="909"/>
        <v>Y</v>
      </c>
      <c r="AB7236" s="49">
        <f t="shared" ca="1" si="910"/>
        <v>6</v>
      </c>
      <c r="AC7236" s="49" t="str">
        <f t="shared" ca="1" si="911"/>
        <v>Y</v>
      </c>
    </row>
    <row r="7237" spans="1:29" x14ac:dyDescent="0.25">
      <c r="A7237">
        <v>5534</v>
      </c>
      <c r="B7237" s="9">
        <v>43216</v>
      </c>
      <c r="C7237" s="50" t="str">
        <f t="shared" si="904"/>
        <v>N</v>
      </c>
      <c r="D7237" s="52">
        <f>_xlfn.XLOOKUP(B7237,Cal_Date!B:B,Cal_Date!A:A,0)</f>
        <v>4</v>
      </c>
      <c r="E7237">
        <v>2018</v>
      </c>
      <c r="F7237" t="s">
        <v>124</v>
      </c>
      <c r="G7237" t="s">
        <v>129</v>
      </c>
      <c r="H7237" t="s">
        <v>48</v>
      </c>
      <c r="I7237" t="s">
        <v>18</v>
      </c>
      <c r="J7237" t="s">
        <v>10</v>
      </c>
      <c r="K7237" t="s">
        <v>43</v>
      </c>
      <c r="L7237">
        <v>1</v>
      </c>
      <c r="M7237">
        <v>1004</v>
      </c>
      <c r="O7237" t="s">
        <v>28</v>
      </c>
      <c r="R7237" t="s">
        <v>44</v>
      </c>
      <c r="S7237" s="49" t="str">
        <f t="shared" si="905"/>
        <v>Card</v>
      </c>
      <c r="T7237" s="3">
        <v>0.03</v>
      </c>
      <c r="U7237" s="2">
        <v>7.42</v>
      </c>
      <c r="V7237" s="2">
        <v>1.46</v>
      </c>
      <c r="W7237" s="54">
        <f>_xlfn.XLOOKUP(M7237,Market!A:A,Market!F:F,0)</f>
        <v>0.06</v>
      </c>
      <c r="X7237" s="55">
        <f t="shared" si="906"/>
        <v>0.22259999999999999</v>
      </c>
      <c r="Y7237" s="55">
        <f t="shared" si="907"/>
        <v>5.96</v>
      </c>
      <c r="Z7237" s="54">
        <f t="shared" si="908"/>
        <v>0.80323450134770891</v>
      </c>
      <c r="AA7237" s="49" t="str">
        <f t="shared" ca="1" si="909"/>
        <v>Y</v>
      </c>
      <c r="AB7237" s="49">
        <f t="shared" ca="1" si="910"/>
        <v>6</v>
      </c>
      <c r="AC7237" s="49" t="str">
        <f t="shared" ca="1" si="911"/>
        <v>Y</v>
      </c>
    </row>
    <row r="7238" spans="1:29" x14ac:dyDescent="0.25">
      <c r="A7238">
        <v>5535</v>
      </c>
      <c r="B7238" s="9">
        <v>43216</v>
      </c>
      <c r="C7238" s="50" t="str">
        <f t="shared" si="904"/>
        <v>N</v>
      </c>
      <c r="D7238" s="52">
        <f>_xlfn.XLOOKUP(B7238,Cal_Date!B:B,Cal_Date!A:A,0)</f>
        <v>4</v>
      </c>
      <c r="E7238">
        <v>2018</v>
      </c>
      <c r="F7238" t="s">
        <v>124</v>
      </c>
      <c r="G7238" t="s">
        <v>129</v>
      </c>
      <c r="H7238" t="s">
        <v>11</v>
      </c>
      <c r="I7238" t="s">
        <v>11</v>
      </c>
      <c r="J7238" t="s">
        <v>15</v>
      </c>
      <c r="K7238" t="s">
        <v>42</v>
      </c>
      <c r="L7238">
        <v>1</v>
      </c>
      <c r="M7238">
        <v>1005</v>
      </c>
      <c r="O7238" t="s">
        <v>25</v>
      </c>
      <c r="R7238" t="s">
        <v>44</v>
      </c>
      <c r="S7238" s="49" t="str">
        <f t="shared" si="905"/>
        <v>Card</v>
      </c>
      <c r="T7238" s="3">
        <v>0.03</v>
      </c>
      <c r="U7238" s="2">
        <v>2.7225000000000001</v>
      </c>
      <c r="V7238" s="2">
        <v>0.87</v>
      </c>
      <c r="W7238" s="54">
        <f>_xlfn.XLOOKUP(M7238,Market!A:A,Market!F:F,0)</f>
        <v>8.8999999999999996E-2</v>
      </c>
      <c r="X7238" s="55">
        <f t="shared" si="906"/>
        <v>8.1674999999999998E-2</v>
      </c>
      <c r="Y7238" s="55">
        <f t="shared" si="907"/>
        <v>1.8525</v>
      </c>
      <c r="Z7238" s="54">
        <f t="shared" si="908"/>
        <v>0.68044077134986225</v>
      </c>
      <c r="AA7238" s="49" t="str">
        <f t="shared" ca="1" si="909"/>
        <v>Y</v>
      </c>
      <c r="AB7238" s="49">
        <f t="shared" ca="1" si="910"/>
        <v>6</v>
      </c>
      <c r="AC7238" s="49" t="str">
        <f t="shared" ca="1" si="911"/>
        <v>Y</v>
      </c>
    </row>
    <row r="7239" spans="1:29" x14ac:dyDescent="0.25">
      <c r="A7239">
        <v>5536</v>
      </c>
      <c r="B7239" s="9">
        <v>43216</v>
      </c>
      <c r="C7239" s="50" t="str">
        <f t="shared" si="904"/>
        <v>N</v>
      </c>
      <c r="D7239" s="52">
        <f>_xlfn.XLOOKUP(B7239,Cal_Date!B:B,Cal_Date!A:A,0)</f>
        <v>4</v>
      </c>
      <c r="E7239">
        <v>2018</v>
      </c>
      <c r="F7239" t="s">
        <v>124</v>
      </c>
      <c r="G7239" t="s">
        <v>129</v>
      </c>
      <c r="H7239" t="s">
        <v>11</v>
      </c>
      <c r="I7239" t="s">
        <v>11</v>
      </c>
      <c r="J7239" t="s">
        <v>15</v>
      </c>
      <c r="K7239" t="s">
        <v>42</v>
      </c>
      <c r="L7239">
        <v>2</v>
      </c>
      <c r="M7239">
        <v>1001</v>
      </c>
      <c r="O7239" t="s">
        <v>25</v>
      </c>
      <c r="R7239" t="s">
        <v>44</v>
      </c>
      <c r="S7239" s="49" t="str">
        <f t="shared" si="905"/>
        <v>Card</v>
      </c>
      <c r="T7239" s="3">
        <v>0.03</v>
      </c>
      <c r="U7239" s="2">
        <v>5.3000000000000007</v>
      </c>
      <c r="V7239" s="2">
        <v>1.74</v>
      </c>
      <c r="W7239" s="54">
        <f>_xlfn.XLOOKUP(M7239,Market!A:A,Market!F:F,0)</f>
        <v>0.06</v>
      </c>
      <c r="X7239" s="55">
        <f t="shared" si="906"/>
        <v>0.159</v>
      </c>
      <c r="Y7239" s="55">
        <f t="shared" si="907"/>
        <v>3.5600000000000005</v>
      </c>
      <c r="Z7239" s="54">
        <f t="shared" si="908"/>
        <v>0.67169811320754713</v>
      </c>
      <c r="AA7239" s="49" t="str">
        <f t="shared" ca="1" si="909"/>
        <v>Y</v>
      </c>
      <c r="AB7239" s="49">
        <f t="shared" ca="1" si="910"/>
        <v>6</v>
      </c>
      <c r="AC7239" s="49" t="str">
        <f t="shared" ca="1" si="911"/>
        <v>Y</v>
      </c>
    </row>
    <row r="7240" spans="1:29" x14ac:dyDescent="0.25">
      <c r="A7240">
        <v>5537</v>
      </c>
      <c r="B7240" s="9">
        <v>43216</v>
      </c>
      <c r="C7240" s="50" t="str">
        <f t="shared" si="904"/>
        <v>N</v>
      </c>
      <c r="D7240" s="52">
        <f>_xlfn.XLOOKUP(B7240,Cal_Date!B:B,Cal_Date!A:A,0)</f>
        <v>4</v>
      </c>
      <c r="E7240">
        <v>2018</v>
      </c>
      <c r="F7240" t="s">
        <v>124</v>
      </c>
      <c r="G7240" t="s">
        <v>129</v>
      </c>
      <c r="H7240" t="s">
        <v>48</v>
      </c>
      <c r="I7240" t="s">
        <v>18</v>
      </c>
      <c r="J7240" t="s">
        <v>10</v>
      </c>
      <c r="K7240" t="s">
        <v>43</v>
      </c>
      <c r="L7240">
        <v>1</v>
      </c>
      <c r="M7240">
        <v>1010</v>
      </c>
      <c r="O7240" t="s">
        <v>25</v>
      </c>
      <c r="R7240" t="s">
        <v>44</v>
      </c>
      <c r="S7240" s="49" t="str">
        <f t="shared" si="905"/>
        <v>Card</v>
      </c>
      <c r="T7240" s="3">
        <v>0.03</v>
      </c>
      <c r="U7240" s="2">
        <v>7.5600000000000005</v>
      </c>
      <c r="V7240" s="2">
        <v>1.46</v>
      </c>
      <c r="W7240" s="54">
        <f>_xlfn.XLOOKUP(M7240,Market!A:A,Market!F:F,0)</f>
        <v>0.08</v>
      </c>
      <c r="X7240" s="55">
        <f t="shared" si="906"/>
        <v>0.2268</v>
      </c>
      <c r="Y7240" s="55">
        <f t="shared" si="907"/>
        <v>6.1000000000000005</v>
      </c>
      <c r="Z7240" s="54">
        <f t="shared" si="908"/>
        <v>0.80687830687830686</v>
      </c>
      <c r="AA7240" s="49" t="str">
        <f t="shared" ca="1" si="909"/>
        <v>Y</v>
      </c>
      <c r="AB7240" s="49">
        <f t="shared" ca="1" si="910"/>
        <v>6</v>
      </c>
      <c r="AC7240" s="49" t="str">
        <f t="shared" ca="1" si="911"/>
        <v>Y</v>
      </c>
    </row>
    <row r="7241" spans="1:29" x14ac:dyDescent="0.25">
      <c r="A7241">
        <v>5538</v>
      </c>
      <c r="B7241" s="9">
        <v>43216</v>
      </c>
      <c r="C7241" s="50" t="str">
        <f t="shared" si="904"/>
        <v>N</v>
      </c>
      <c r="D7241" s="52">
        <f>_xlfn.XLOOKUP(B7241,Cal_Date!B:B,Cal_Date!A:A,0)</f>
        <v>4</v>
      </c>
      <c r="E7241">
        <v>2018</v>
      </c>
      <c r="F7241" t="s">
        <v>124</v>
      </c>
      <c r="G7241" t="s">
        <v>129</v>
      </c>
      <c r="H7241" t="s">
        <v>11</v>
      </c>
      <c r="I7241" t="s">
        <v>13</v>
      </c>
      <c r="J7241" t="s">
        <v>15</v>
      </c>
      <c r="K7241" t="s">
        <v>42</v>
      </c>
      <c r="L7241">
        <v>1</v>
      </c>
      <c r="M7241">
        <v>1011</v>
      </c>
      <c r="O7241" t="s">
        <v>25</v>
      </c>
      <c r="R7241" t="s">
        <v>44</v>
      </c>
      <c r="S7241" s="49" t="str">
        <f t="shared" si="905"/>
        <v>Card</v>
      </c>
      <c r="T7241" s="3">
        <v>0.03</v>
      </c>
      <c r="U7241" s="2">
        <v>2.6500000000000004</v>
      </c>
      <c r="V7241" s="2">
        <v>1.42</v>
      </c>
      <c r="W7241" s="54">
        <f>_xlfn.XLOOKUP(M7241,Market!A:A,Market!F:F,0)</f>
        <v>0.06</v>
      </c>
      <c r="X7241" s="55">
        <f t="shared" si="906"/>
        <v>7.9500000000000001E-2</v>
      </c>
      <c r="Y7241" s="55">
        <f t="shared" si="907"/>
        <v>1.2300000000000004</v>
      </c>
      <c r="Z7241" s="54">
        <f t="shared" si="908"/>
        <v>0.46415094339622653</v>
      </c>
      <c r="AA7241" s="49" t="str">
        <f t="shared" ca="1" si="909"/>
        <v>Y</v>
      </c>
      <c r="AB7241" s="49">
        <f t="shared" ca="1" si="910"/>
        <v>6</v>
      </c>
      <c r="AC7241" s="49" t="str">
        <f t="shared" ca="1" si="911"/>
        <v>Y</v>
      </c>
    </row>
    <row r="7242" spans="1:29" x14ac:dyDescent="0.25">
      <c r="A7242">
        <v>5539</v>
      </c>
      <c r="B7242" s="9">
        <v>43216</v>
      </c>
      <c r="C7242" s="50" t="str">
        <f t="shared" si="904"/>
        <v>N</v>
      </c>
      <c r="D7242" s="52">
        <f>_xlfn.XLOOKUP(B7242,Cal_Date!B:B,Cal_Date!A:A,0)</f>
        <v>4</v>
      </c>
      <c r="E7242">
        <v>2018</v>
      </c>
      <c r="F7242" t="s">
        <v>124</v>
      </c>
      <c r="G7242" t="s">
        <v>129</v>
      </c>
      <c r="H7242" t="s">
        <v>14</v>
      </c>
      <c r="I7242" t="s">
        <v>18</v>
      </c>
      <c r="J7242" t="s">
        <v>15</v>
      </c>
      <c r="K7242" t="s">
        <v>43</v>
      </c>
      <c r="L7242">
        <v>1</v>
      </c>
      <c r="M7242">
        <v>1011</v>
      </c>
      <c r="O7242" t="s">
        <v>25</v>
      </c>
      <c r="R7242" t="s">
        <v>44</v>
      </c>
      <c r="S7242" s="49" t="str">
        <f t="shared" si="905"/>
        <v>Card</v>
      </c>
      <c r="T7242" s="3">
        <v>0.03</v>
      </c>
      <c r="U7242" s="2">
        <v>5.3000000000000007</v>
      </c>
      <c r="V7242" s="2">
        <v>2.1</v>
      </c>
      <c r="W7242" s="54">
        <f>_xlfn.XLOOKUP(M7242,Market!A:A,Market!F:F,0)</f>
        <v>0.06</v>
      </c>
      <c r="X7242" s="55">
        <f t="shared" si="906"/>
        <v>0.159</v>
      </c>
      <c r="Y7242" s="55">
        <f t="shared" si="907"/>
        <v>3.2000000000000006</v>
      </c>
      <c r="Z7242" s="54">
        <f t="shared" si="908"/>
        <v>0.60377358490566047</v>
      </c>
      <c r="AA7242" s="49" t="str">
        <f t="shared" ca="1" si="909"/>
        <v>Y</v>
      </c>
      <c r="AB7242" s="49">
        <f t="shared" ca="1" si="910"/>
        <v>6</v>
      </c>
      <c r="AC7242" s="49" t="str">
        <f t="shared" ca="1" si="911"/>
        <v>Y</v>
      </c>
    </row>
    <row r="7243" spans="1:29" x14ac:dyDescent="0.25">
      <c r="A7243">
        <v>5540</v>
      </c>
      <c r="B7243" s="9">
        <v>43216</v>
      </c>
      <c r="C7243" s="50" t="str">
        <f t="shared" si="904"/>
        <v>N</v>
      </c>
      <c r="D7243" s="52">
        <f>_xlfn.XLOOKUP(B7243,Cal_Date!B:B,Cal_Date!A:A,0)</f>
        <v>4</v>
      </c>
      <c r="E7243">
        <v>2018</v>
      </c>
      <c r="F7243" t="s">
        <v>124</v>
      </c>
      <c r="G7243" t="s">
        <v>129</v>
      </c>
      <c r="H7243" t="s">
        <v>11</v>
      </c>
      <c r="I7243" t="s">
        <v>11</v>
      </c>
      <c r="J7243" t="s">
        <v>15</v>
      </c>
      <c r="K7243" t="s">
        <v>42</v>
      </c>
      <c r="L7243">
        <v>1</v>
      </c>
      <c r="M7243">
        <v>1001</v>
      </c>
      <c r="O7243" t="s">
        <v>25</v>
      </c>
      <c r="R7243" t="s">
        <v>44</v>
      </c>
      <c r="S7243" s="49" t="str">
        <f t="shared" si="905"/>
        <v>Card</v>
      </c>
      <c r="T7243" s="3">
        <v>0.03</v>
      </c>
      <c r="U7243" s="2">
        <v>2.6500000000000004</v>
      </c>
      <c r="V7243" s="2">
        <v>0.87</v>
      </c>
      <c r="W7243" s="54">
        <f>_xlfn.XLOOKUP(M7243,Market!A:A,Market!F:F,0)</f>
        <v>0.06</v>
      </c>
      <c r="X7243" s="55">
        <f t="shared" si="906"/>
        <v>7.9500000000000001E-2</v>
      </c>
      <c r="Y7243" s="55">
        <f t="shared" si="907"/>
        <v>1.7800000000000002</v>
      </c>
      <c r="Z7243" s="54">
        <f t="shared" si="908"/>
        <v>0.67169811320754713</v>
      </c>
      <c r="AA7243" s="49" t="str">
        <f t="shared" ca="1" si="909"/>
        <v>Y</v>
      </c>
      <c r="AB7243" s="49">
        <f t="shared" ca="1" si="910"/>
        <v>6</v>
      </c>
      <c r="AC7243" s="49" t="str">
        <f t="shared" ca="1" si="911"/>
        <v>Y</v>
      </c>
    </row>
    <row r="7244" spans="1:29" x14ac:dyDescent="0.25">
      <c r="A7244">
        <v>5541</v>
      </c>
      <c r="B7244" s="9">
        <v>43216</v>
      </c>
      <c r="C7244" s="50" t="str">
        <f t="shared" si="904"/>
        <v>N</v>
      </c>
      <c r="D7244" s="52">
        <f>_xlfn.XLOOKUP(B7244,Cal_Date!B:B,Cal_Date!A:A,0)</f>
        <v>4</v>
      </c>
      <c r="E7244">
        <v>2018</v>
      </c>
      <c r="F7244" t="s">
        <v>124</v>
      </c>
      <c r="G7244" t="s">
        <v>129</v>
      </c>
      <c r="H7244" t="s">
        <v>48</v>
      </c>
      <c r="I7244" t="s">
        <v>18</v>
      </c>
      <c r="J7244" t="s">
        <v>10</v>
      </c>
      <c r="K7244" t="s">
        <v>43</v>
      </c>
      <c r="L7244">
        <v>1</v>
      </c>
      <c r="M7244">
        <v>1003</v>
      </c>
      <c r="O7244" t="s">
        <v>25</v>
      </c>
      <c r="R7244" t="s">
        <v>44</v>
      </c>
      <c r="S7244" s="49" t="str">
        <f t="shared" si="905"/>
        <v>Card</v>
      </c>
      <c r="T7244" s="3">
        <v>0.03</v>
      </c>
      <c r="U7244" s="2">
        <v>7.42</v>
      </c>
      <c r="V7244" s="2">
        <v>1.46</v>
      </c>
      <c r="W7244" s="54">
        <f>_xlfn.XLOOKUP(M7244,Market!A:A,Market!F:F,0)</f>
        <v>0.06</v>
      </c>
      <c r="X7244" s="55">
        <f t="shared" si="906"/>
        <v>0.22259999999999999</v>
      </c>
      <c r="Y7244" s="55">
        <f t="shared" si="907"/>
        <v>5.96</v>
      </c>
      <c r="Z7244" s="54">
        <f t="shared" si="908"/>
        <v>0.80323450134770891</v>
      </c>
      <c r="AA7244" s="49" t="str">
        <f t="shared" ca="1" si="909"/>
        <v>Y</v>
      </c>
      <c r="AB7244" s="49">
        <f t="shared" ca="1" si="910"/>
        <v>6</v>
      </c>
      <c r="AC7244" s="49" t="str">
        <f t="shared" ca="1" si="911"/>
        <v>Y</v>
      </c>
    </row>
    <row r="7245" spans="1:29" x14ac:dyDescent="0.25">
      <c r="A7245">
        <v>5542</v>
      </c>
      <c r="B7245" s="9">
        <v>43216</v>
      </c>
      <c r="C7245" s="50" t="str">
        <f t="shared" si="904"/>
        <v>N</v>
      </c>
      <c r="D7245" s="52">
        <f>_xlfn.XLOOKUP(B7245,Cal_Date!B:B,Cal_Date!A:A,0)</f>
        <v>4</v>
      </c>
      <c r="E7245">
        <v>2018</v>
      </c>
      <c r="F7245" t="s">
        <v>124</v>
      </c>
      <c r="G7245" t="s">
        <v>129</v>
      </c>
      <c r="H7245" t="s">
        <v>11</v>
      </c>
      <c r="I7245" t="s">
        <v>11</v>
      </c>
      <c r="J7245" t="s">
        <v>15</v>
      </c>
      <c r="K7245" t="s">
        <v>42</v>
      </c>
      <c r="L7245">
        <v>2</v>
      </c>
      <c r="M7245">
        <v>1005</v>
      </c>
      <c r="O7245" t="s">
        <v>25</v>
      </c>
      <c r="R7245" t="s">
        <v>44</v>
      </c>
      <c r="S7245" s="49" t="str">
        <f t="shared" si="905"/>
        <v>Card</v>
      </c>
      <c r="T7245" s="3">
        <v>0.03</v>
      </c>
      <c r="U7245" s="2">
        <v>5.4450000000000003</v>
      </c>
      <c r="V7245" s="2">
        <v>1.74</v>
      </c>
      <c r="W7245" s="54">
        <f>_xlfn.XLOOKUP(M7245,Market!A:A,Market!F:F,0)</f>
        <v>8.8999999999999996E-2</v>
      </c>
      <c r="X7245" s="55">
        <f t="shared" si="906"/>
        <v>0.16335</v>
      </c>
      <c r="Y7245" s="55">
        <f t="shared" si="907"/>
        <v>3.7050000000000001</v>
      </c>
      <c r="Z7245" s="54">
        <f t="shared" si="908"/>
        <v>0.68044077134986225</v>
      </c>
      <c r="AA7245" s="49" t="str">
        <f t="shared" ca="1" si="909"/>
        <v>Y</v>
      </c>
      <c r="AB7245" s="49">
        <f t="shared" ca="1" si="910"/>
        <v>6</v>
      </c>
      <c r="AC7245" s="49" t="str">
        <f t="shared" ca="1" si="911"/>
        <v>Y</v>
      </c>
    </row>
    <row r="7246" spans="1:29" x14ac:dyDescent="0.25">
      <c r="A7246">
        <v>5543</v>
      </c>
      <c r="B7246" s="9">
        <v>43216</v>
      </c>
      <c r="C7246" s="50" t="str">
        <f t="shared" si="904"/>
        <v>N</v>
      </c>
      <c r="D7246" s="52">
        <f>_xlfn.XLOOKUP(B7246,Cal_Date!B:B,Cal_Date!A:A,0)</f>
        <v>4</v>
      </c>
      <c r="E7246">
        <v>2018</v>
      </c>
      <c r="F7246" t="s">
        <v>124</v>
      </c>
      <c r="G7246" t="s">
        <v>129</v>
      </c>
      <c r="H7246" t="s">
        <v>48</v>
      </c>
      <c r="I7246" t="s">
        <v>18</v>
      </c>
      <c r="J7246" t="s">
        <v>10</v>
      </c>
      <c r="K7246" t="s">
        <v>43</v>
      </c>
      <c r="L7246">
        <v>2</v>
      </c>
      <c r="M7246">
        <v>1005</v>
      </c>
      <c r="O7246" t="s">
        <v>25</v>
      </c>
      <c r="R7246" t="s">
        <v>44</v>
      </c>
      <c r="S7246" s="49" t="str">
        <f t="shared" si="905"/>
        <v>Card</v>
      </c>
      <c r="T7246" s="3">
        <v>0.03</v>
      </c>
      <c r="U7246" s="2">
        <v>15.245999999999999</v>
      </c>
      <c r="V7246" s="2">
        <v>2.92</v>
      </c>
      <c r="W7246" s="54">
        <f>_xlfn.XLOOKUP(M7246,Market!A:A,Market!F:F,0)</f>
        <v>8.8999999999999996E-2</v>
      </c>
      <c r="X7246" s="55">
        <f t="shared" si="906"/>
        <v>0.45737999999999995</v>
      </c>
      <c r="Y7246" s="55">
        <f t="shared" si="907"/>
        <v>12.325999999999999</v>
      </c>
      <c r="Z7246" s="54">
        <f t="shared" si="908"/>
        <v>0.80847435392889933</v>
      </c>
      <c r="AA7246" s="49" t="str">
        <f t="shared" ca="1" si="909"/>
        <v>Y</v>
      </c>
      <c r="AB7246" s="49">
        <f t="shared" ca="1" si="910"/>
        <v>6</v>
      </c>
      <c r="AC7246" s="49" t="str">
        <f t="shared" ca="1" si="911"/>
        <v>Y</v>
      </c>
    </row>
    <row r="7247" spans="1:29" x14ac:dyDescent="0.25">
      <c r="A7247">
        <v>5544</v>
      </c>
      <c r="B7247" s="9">
        <v>43216</v>
      </c>
      <c r="C7247" s="50" t="str">
        <f t="shared" si="904"/>
        <v>N</v>
      </c>
      <c r="D7247" s="52">
        <f>_xlfn.XLOOKUP(B7247,Cal_Date!B:B,Cal_Date!A:A,0)</f>
        <v>4</v>
      </c>
      <c r="E7247">
        <v>2018</v>
      </c>
      <c r="F7247" t="s">
        <v>124</v>
      </c>
      <c r="G7247" t="s">
        <v>129</v>
      </c>
      <c r="H7247" t="s">
        <v>14</v>
      </c>
      <c r="I7247" t="s">
        <v>13</v>
      </c>
      <c r="J7247" t="s">
        <v>15</v>
      </c>
      <c r="K7247" t="s">
        <v>43</v>
      </c>
      <c r="L7247">
        <v>1</v>
      </c>
      <c r="M7247">
        <v>1006</v>
      </c>
      <c r="O7247" t="s">
        <v>28</v>
      </c>
      <c r="R7247" t="s">
        <v>44</v>
      </c>
      <c r="S7247" s="49" t="str">
        <f t="shared" si="905"/>
        <v>Card</v>
      </c>
      <c r="T7247" s="3">
        <v>0.03</v>
      </c>
      <c r="U7247" s="2">
        <v>5.4450000000000003</v>
      </c>
      <c r="V7247" s="2">
        <v>2.2400000000000002</v>
      </c>
      <c r="W7247" s="54">
        <f>_xlfn.XLOOKUP(M7247,Market!A:A,Market!F:F,0)</f>
        <v>8.8999999999999996E-2</v>
      </c>
      <c r="X7247" s="55">
        <f t="shared" si="906"/>
        <v>0.16335</v>
      </c>
      <c r="Y7247" s="55">
        <f t="shared" si="907"/>
        <v>3.2050000000000001</v>
      </c>
      <c r="Z7247" s="54">
        <f t="shared" si="908"/>
        <v>0.588613406795225</v>
      </c>
      <c r="AA7247" s="49" t="str">
        <f t="shared" ca="1" si="909"/>
        <v>Y</v>
      </c>
      <c r="AB7247" s="49">
        <f t="shared" ca="1" si="910"/>
        <v>6</v>
      </c>
      <c r="AC7247" s="49" t="str">
        <f t="shared" ca="1" si="911"/>
        <v>Y</v>
      </c>
    </row>
    <row r="7248" spans="1:29" x14ac:dyDescent="0.25">
      <c r="A7248">
        <v>5545</v>
      </c>
      <c r="B7248" s="9">
        <v>43216</v>
      </c>
      <c r="C7248" s="50" t="str">
        <f t="shared" si="904"/>
        <v>N</v>
      </c>
      <c r="D7248" s="52">
        <f>_xlfn.XLOOKUP(B7248,Cal_Date!B:B,Cal_Date!A:A,0)</f>
        <v>4</v>
      </c>
      <c r="E7248">
        <v>2018</v>
      </c>
      <c r="F7248" t="s">
        <v>124</v>
      </c>
      <c r="G7248" t="s">
        <v>129</v>
      </c>
      <c r="H7248" t="s">
        <v>48</v>
      </c>
      <c r="I7248" t="s">
        <v>18</v>
      </c>
      <c r="J7248" t="s">
        <v>10</v>
      </c>
      <c r="K7248" t="s">
        <v>43</v>
      </c>
      <c r="L7248">
        <v>1</v>
      </c>
      <c r="M7248">
        <v>1002</v>
      </c>
      <c r="O7248" t="s">
        <v>28</v>
      </c>
      <c r="R7248" t="s">
        <v>44</v>
      </c>
      <c r="S7248" s="49" t="str">
        <f t="shared" si="905"/>
        <v>Card</v>
      </c>
      <c r="T7248" s="3">
        <v>0.03</v>
      </c>
      <c r="U7248" s="2">
        <v>7.42</v>
      </c>
      <c r="V7248" s="2">
        <v>1.46</v>
      </c>
      <c r="W7248" s="54">
        <f>_xlfn.XLOOKUP(M7248,Market!A:A,Market!F:F,0)</f>
        <v>0.06</v>
      </c>
      <c r="X7248" s="55">
        <f t="shared" si="906"/>
        <v>0.22259999999999999</v>
      </c>
      <c r="Y7248" s="55">
        <f t="shared" si="907"/>
        <v>5.96</v>
      </c>
      <c r="Z7248" s="54">
        <f t="shared" si="908"/>
        <v>0.80323450134770891</v>
      </c>
      <c r="AA7248" s="49" t="str">
        <f t="shared" ca="1" si="909"/>
        <v>Y</v>
      </c>
      <c r="AB7248" s="49">
        <f t="shared" ca="1" si="910"/>
        <v>6</v>
      </c>
      <c r="AC7248" s="49" t="str">
        <f t="shared" ca="1" si="911"/>
        <v>Y</v>
      </c>
    </row>
    <row r="7249" spans="1:29" x14ac:dyDescent="0.25">
      <c r="A7249">
        <v>5546</v>
      </c>
      <c r="B7249" s="9">
        <v>43216</v>
      </c>
      <c r="C7249" s="50" t="str">
        <f t="shared" si="904"/>
        <v>N</v>
      </c>
      <c r="D7249" s="52">
        <f>_xlfn.XLOOKUP(B7249,Cal_Date!B:B,Cal_Date!A:A,0)</f>
        <v>4</v>
      </c>
      <c r="E7249">
        <v>2018</v>
      </c>
      <c r="F7249" t="s">
        <v>124</v>
      </c>
      <c r="G7249" t="s">
        <v>129</v>
      </c>
      <c r="H7249" t="s">
        <v>11</v>
      </c>
      <c r="I7249" t="s">
        <v>11</v>
      </c>
      <c r="J7249" t="s">
        <v>15</v>
      </c>
      <c r="K7249" t="s">
        <v>42</v>
      </c>
      <c r="L7249">
        <v>1</v>
      </c>
      <c r="M7249">
        <v>1001</v>
      </c>
      <c r="O7249" t="s">
        <v>25</v>
      </c>
      <c r="R7249" t="s">
        <v>44</v>
      </c>
      <c r="S7249" s="49" t="str">
        <f t="shared" si="905"/>
        <v>Card</v>
      </c>
      <c r="T7249" s="3">
        <v>0.03</v>
      </c>
      <c r="U7249" s="2">
        <v>2.6500000000000004</v>
      </c>
      <c r="V7249" s="2">
        <v>0.87</v>
      </c>
      <c r="W7249" s="54">
        <f>_xlfn.XLOOKUP(M7249,Market!A:A,Market!F:F,0)</f>
        <v>0.06</v>
      </c>
      <c r="X7249" s="55">
        <f t="shared" si="906"/>
        <v>7.9500000000000001E-2</v>
      </c>
      <c r="Y7249" s="55">
        <f t="shared" si="907"/>
        <v>1.7800000000000002</v>
      </c>
      <c r="Z7249" s="54">
        <f t="shared" si="908"/>
        <v>0.67169811320754713</v>
      </c>
      <c r="AA7249" s="49" t="str">
        <f t="shared" ca="1" si="909"/>
        <v>Y</v>
      </c>
      <c r="AB7249" s="49">
        <f t="shared" ca="1" si="910"/>
        <v>6</v>
      </c>
      <c r="AC7249" s="49" t="str">
        <f t="shared" ca="1" si="911"/>
        <v>Y</v>
      </c>
    </row>
    <row r="7250" spans="1:29" x14ac:dyDescent="0.25">
      <c r="A7250">
        <v>5547</v>
      </c>
      <c r="B7250" s="9">
        <v>43216</v>
      </c>
      <c r="C7250" s="50" t="str">
        <f t="shared" si="904"/>
        <v>N</v>
      </c>
      <c r="D7250" s="52">
        <f>_xlfn.XLOOKUP(B7250,Cal_Date!B:B,Cal_Date!A:A,0)</f>
        <v>4</v>
      </c>
      <c r="E7250">
        <v>2018</v>
      </c>
      <c r="F7250" t="s">
        <v>124</v>
      </c>
      <c r="G7250" t="s">
        <v>129</v>
      </c>
      <c r="H7250" t="s">
        <v>11</v>
      </c>
      <c r="I7250" t="s">
        <v>11</v>
      </c>
      <c r="J7250" t="s">
        <v>15</v>
      </c>
      <c r="K7250" t="s">
        <v>42</v>
      </c>
      <c r="L7250">
        <v>2</v>
      </c>
      <c r="M7250">
        <v>1003</v>
      </c>
      <c r="O7250" t="s">
        <v>25</v>
      </c>
      <c r="R7250" t="s">
        <v>46</v>
      </c>
      <c r="S7250" s="49" t="str">
        <f t="shared" si="905"/>
        <v>Card</v>
      </c>
      <c r="T7250" s="3">
        <v>0.04</v>
      </c>
      <c r="U7250" s="2">
        <v>5.3000000000000007</v>
      </c>
      <c r="V7250" s="2">
        <v>1.74</v>
      </c>
      <c r="W7250" s="54">
        <f>_xlfn.XLOOKUP(M7250,Market!A:A,Market!F:F,0)</f>
        <v>0.06</v>
      </c>
      <c r="X7250" s="55">
        <f t="shared" si="906"/>
        <v>0.21200000000000002</v>
      </c>
      <c r="Y7250" s="55">
        <f t="shared" si="907"/>
        <v>3.5600000000000005</v>
      </c>
      <c r="Z7250" s="54">
        <f t="shared" si="908"/>
        <v>0.67169811320754713</v>
      </c>
      <c r="AA7250" s="49" t="str">
        <f t="shared" ca="1" si="909"/>
        <v>Y</v>
      </c>
      <c r="AB7250" s="49">
        <f t="shared" ca="1" si="910"/>
        <v>6</v>
      </c>
      <c r="AC7250" s="49" t="str">
        <f t="shared" ca="1" si="911"/>
        <v>Y</v>
      </c>
    </row>
    <row r="7251" spans="1:29" x14ac:dyDescent="0.25">
      <c r="A7251">
        <v>5548</v>
      </c>
      <c r="B7251" s="9">
        <v>43216</v>
      </c>
      <c r="C7251" s="50" t="str">
        <f t="shared" si="904"/>
        <v>N</v>
      </c>
      <c r="D7251" s="52">
        <f>_xlfn.XLOOKUP(B7251,Cal_Date!B:B,Cal_Date!A:A,0)</f>
        <v>4</v>
      </c>
      <c r="E7251">
        <v>2018</v>
      </c>
      <c r="F7251" t="s">
        <v>124</v>
      </c>
      <c r="G7251" t="s">
        <v>129</v>
      </c>
      <c r="H7251" t="s">
        <v>48</v>
      </c>
      <c r="I7251" t="s">
        <v>18</v>
      </c>
      <c r="J7251" t="s">
        <v>10</v>
      </c>
      <c r="K7251" t="s">
        <v>43</v>
      </c>
      <c r="L7251">
        <v>1</v>
      </c>
      <c r="M7251">
        <v>1004</v>
      </c>
      <c r="O7251" t="s">
        <v>28</v>
      </c>
      <c r="R7251" t="s">
        <v>44</v>
      </c>
      <c r="S7251" s="49" t="str">
        <f t="shared" si="905"/>
        <v>Card</v>
      </c>
      <c r="T7251" s="3">
        <v>0.03</v>
      </c>
      <c r="U7251" s="2">
        <v>7.42</v>
      </c>
      <c r="V7251" s="2">
        <v>1.46</v>
      </c>
      <c r="W7251" s="54">
        <f>_xlfn.XLOOKUP(M7251,Market!A:A,Market!F:F,0)</f>
        <v>0.06</v>
      </c>
      <c r="X7251" s="55">
        <f t="shared" si="906"/>
        <v>0.22259999999999999</v>
      </c>
      <c r="Y7251" s="55">
        <f t="shared" si="907"/>
        <v>5.96</v>
      </c>
      <c r="Z7251" s="54">
        <f t="shared" si="908"/>
        <v>0.80323450134770891</v>
      </c>
      <c r="AA7251" s="49" t="str">
        <f t="shared" ca="1" si="909"/>
        <v>Y</v>
      </c>
      <c r="AB7251" s="49">
        <f t="shared" ca="1" si="910"/>
        <v>6</v>
      </c>
      <c r="AC7251" s="49" t="str">
        <f t="shared" ca="1" si="911"/>
        <v>Y</v>
      </c>
    </row>
    <row r="7252" spans="1:29" x14ac:dyDescent="0.25">
      <c r="A7252">
        <v>5549</v>
      </c>
      <c r="B7252" s="9">
        <v>43216</v>
      </c>
      <c r="C7252" s="50" t="str">
        <f t="shared" si="904"/>
        <v>N</v>
      </c>
      <c r="D7252" s="52">
        <f>_xlfn.XLOOKUP(B7252,Cal_Date!B:B,Cal_Date!A:A,0)</f>
        <v>4</v>
      </c>
      <c r="E7252">
        <v>2018</v>
      </c>
      <c r="F7252" t="s">
        <v>124</v>
      </c>
      <c r="G7252" t="s">
        <v>129</v>
      </c>
      <c r="H7252" t="s">
        <v>48</v>
      </c>
      <c r="I7252" t="s">
        <v>18</v>
      </c>
      <c r="J7252" t="s">
        <v>10</v>
      </c>
      <c r="K7252" t="s">
        <v>43</v>
      </c>
      <c r="L7252">
        <v>2</v>
      </c>
      <c r="M7252">
        <v>1003</v>
      </c>
      <c r="O7252" t="s">
        <v>25</v>
      </c>
      <c r="R7252" t="s">
        <v>44</v>
      </c>
      <c r="S7252" s="49" t="str">
        <f t="shared" si="905"/>
        <v>Card</v>
      </c>
      <c r="T7252" s="3">
        <v>0.03</v>
      </c>
      <c r="U7252" s="2">
        <v>14.84</v>
      </c>
      <c r="V7252" s="2">
        <v>2.92</v>
      </c>
      <c r="W7252" s="54">
        <f>_xlfn.XLOOKUP(M7252,Market!A:A,Market!F:F,0)</f>
        <v>0.06</v>
      </c>
      <c r="X7252" s="55">
        <f t="shared" si="906"/>
        <v>0.44519999999999998</v>
      </c>
      <c r="Y7252" s="55">
        <f t="shared" si="907"/>
        <v>11.92</v>
      </c>
      <c r="Z7252" s="54">
        <f t="shared" si="908"/>
        <v>0.80323450134770891</v>
      </c>
      <c r="AA7252" s="49" t="str">
        <f t="shared" ca="1" si="909"/>
        <v>Y</v>
      </c>
      <c r="AB7252" s="49">
        <f t="shared" ca="1" si="910"/>
        <v>6</v>
      </c>
      <c r="AC7252" s="49" t="str">
        <f t="shared" ca="1" si="911"/>
        <v>Y</v>
      </c>
    </row>
    <row r="7253" spans="1:29" x14ac:dyDescent="0.25">
      <c r="A7253">
        <v>5550</v>
      </c>
      <c r="B7253" s="9">
        <v>43216</v>
      </c>
      <c r="C7253" s="50" t="str">
        <f t="shared" si="904"/>
        <v>N</v>
      </c>
      <c r="D7253" s="52">
        <f>_xlfn.XLOOKUP(B7253,Cal_Date!B:B,Cal_Date!A:A,0)</f>
        <v>4</v>
      </c>
      <c r="E7253">
        <v>2018</v>
      </c>
      <c r="F7253" t="s">
        <v>124</v>
      </c>
      <c r="G7253" t="s">
        <v>129</v>
      </c>
      <c r="H7253" t="s">
        <v>11</v>
      </c>
      <c r="I7253" t="s">
        <v>13</v>
      </c>
      <c r="J7253" t="s">
        <v>15</v>
      </c>
      <c r="K7253" t="s">
        <v>42</v>
      </c>
      <c r="L7253">
        <v>1</v>
      </c>
      <c r="M7253">
        <v>1005</v>
      </c>
      <c r="O7253" t="s">
        <v>25</v>
      </c>
      <c r="R7253" t="s">
        <v>44</v>
      </c>
      <c r="S7253" s="49" t="str">
        <f t="shared" si="905"/>
        <v>Card</v>
      </c>
      <c r="T7253" s="3">
        <v>0.03</v>
      </c>
      <c r="U7253" s="2">
        <v>2.7225000000000001</v>
      </c>
      <c r="V7253" s="2">
        <v>1.42</v>
      </c>
      <c r="W7253" s="54">
        <f>_xlfn.XLOOKUP(M7253,Market!A:A,Market!F:F,0)</f>
        <v>8.8999999999999996E-2</v>
      </c>
      <c r="X7253" s="55">
        <f t="shared" si="906"/>
        <v>8.1674999999999998E-2</v>
      </c>
      <c r="Y7253" s="55">
        <f t="shared" si="907"/>
        <v>1.3025000000000002</v>
      </c>
      <c r="Z7253" s="54">
        <f t="shared" si="908"/>
        <v>0.47842056932966032</v>
      </c>
      <c r="AA7253" s="49" t="str">
        <f t="shared" ca="1" si="909"/>
        <v>Y</v>
      </c>
      <c r="AB7253" s="49">
        <f t="shared" ca="1" si="910"/>
        <v>6</v>
      </c>
      <c r="AC7253" s="49" t="str">
        <f t="shared" ca="1" si="911"/>
        <v>Y</v>
      </c>
    </row>
    <row r="7254" spans="1:29" x14ac:dyDescent="0.25">
      <c r="A7254">
        <v>5551</v>
      </c>
      <c r="B7254" s="9">
        <v>43216</v>
      </c>
      <c r="C7254" s="50" t="str">
        <f t="shared" si="904"/>
        <v>N</v>
      </c>
      <c r="D7254" s="52">
        <f>_xlfn.XLOOKUP(B7254,Cal_Date!B:B,Cal_Date!A:A,0)</f>
        <v>4</v>
      </c>
      <c r="E7254">
        <v>2018</v>
      </c>
      <c r="F7254" t="s">
        <v>124</v>
      </c>
      <c r="G7254" t="s">
        <v>129</v>
      </c>
      <c r="H7254" t="s">
        <v>48</v>
      </c>
      <c r="I7254" t="s">
        <v>18</v>
      </c>
      <c r="J7254" t="s">
        <v>10</v>
      </c>
      <c r="K7254" t="s">
        <v>43</v>
      </c>
      <c r="L7254">
        <v>2</v>
      </c>
      <c r="M7254">
        <v>1007</v>
      </c>
      <c r="O7254" t="s">
        <v>28</v>
      </c>
      <c r="R7254" t="s">
        <v>44</v>
      </c>
      <c r="S7254" s="49" t="str">
        <f t="shared" si="905"/>
        <v>Card</v>
      </c>
      <c r="T7254" s="3">
        <v>0.03</v>
      </c>
      <c r="U7254" s="2">
        <v>15.245999999999999</v>
      </c>
      <c r="V7254" s="2">
        <v>2.92</v>
      </c>
      <c r="W7254" s="54">
        <f>_xlfn.XLOOKUP(M7254,Market!A:A,Market!F:F,0)</f>
        <v>8.8999999999999996E-2</v>
      </c>
      <c r="X7254" s="55">
        <f t="shared" si="906"/>
        <v>0.45737999999999995</v>
      </c>
      <c r="Y7254" s="55">
        <f t="shared" si="907"/>
        <v>12.325999999999999</v>
      </c>
      <c r="Z7254" s="54">
        <f t="shared" si="908"/>
        <v>0.80847435392889933</v>
      </c>
      <c r="AA7254" s="49" t="str">
        <f t="shared" ca="1" si="909"/>
        <v>Y</v>
      </c>
      <c r="AB7254" s="49">
        <f t="shared" ca="1" si="910"/>
        <v>6</v>
      </c>
      <c r="AC7254" s="49" t="str">
        <f t="shared" ca="1" si="911"/>
        <v>Y</v>
      </c>
    </row>
    <row r="7255" spans="1:29" x14ac:dyDescent="0.25">
      <c r="A7255">
        <v>5552</v>
      </c>
      <c r="B7255" s="9">
        <v>43216</v>
      </c>
      <c r="C7255" s="50" t="str">
        <f t="shared" si="904"/>
        <v>N</v>
      </c>
      <c r="D7255" s="52">
        <f>_xlfn.XLOOKUP(B7255,Cal_Date!B:B,Cal_Date!A:A,0)</f>
        <v>4</v>
      </c>
      <c r="E7255">
        <v>2018</v>
      </c>
      <c r="F7255" t="s">
        <v>124</v>
      </c>
      <c r="G7255" t="s">
        <v>129</v>
      </c>
      <c r="H7255" t="s">
        <v>11</v>
      </c>
      <c r="I7255" t="s">
        <v>11</v>
      </c>
      <c r="J7255" t="s">
        <v>15</v>
      </c>
      <c r="K7255" t="s">
        <v>42</v>
      </c>
      <c r="L7255">
        <v>1</v>
      </c>
      <c r="M7255">
        <v>1009</v>
      </c>
      <c r="O7255" t="s">
        <v>28</v>
      </c>
      <c r="R7255" t="s">
        <v>44</v>
      </c>
      <c r="S7255" s="49" t="str">
        <f t="shared" si="905"/>
        <v>Card</v>
      </c>
      <c r="T7255" s="3">
        <v>0.03</v>
      </c>
      <c r="U7255" s="2">
        <v>2.7225000000000001</v>
      </c>
      <c r="V7255" s="2">
        <v>0.87</v>
      </c>
      <c r="W7255" s="54">
        <f>_xlfn.XLOOKUP(M7255,Market!A:A,Market!F:F,0)</f>
        <v>8.8999999999999996E-2</v>
      </c>
      <c r="X7255" s="55">
        <f t="shared" si="906"/>
        <v>8.1674999999999998E-2</v>
      </c>
      <c r="Y7255" s="55">
        <f t="shared" si="907"/>
        <v>1.8525</v>
      </c>
      <c r="Z7255" s="54">
        <f t="shared" si="908"/>
        <v>0.68044077134986225</v>
      </c>
      <c r="AA7255" s="49" t="str">
        <f t="shared" ca="1" si="909"/>
        <v>Y</v>
      </c>
      <c r="AB7255" s="49">
        <f t="shared" ca="1" si="910"/>
        <v>6</v>
      </c>
      <c r="AC7255" s="49" t="str">
        <f t="shared" ca="1" si="911"/>
        <v>Y</v>
      </c>
    </row>
    <row r="7256" spans="1:29" x14ac:dyDescent="0.25">
      <c r="A7256">
        <v>5553</v>
      </c>
      <c r="B7256" s="9">
        <v>43216</v>
      </c>
      <c r="C7256" s="50" t="str">
        <f t="shared" si="904"/>
        <v>N</v>
      </c>
      <c r="D7256" s="52">
        <f>_xlfn.XLOOKUP(B7256,Cal_Date!B:B,Cal_Date!A:A,0)</f>
        <v>4</v>
      </c>
      <c r="E7256">
        <v>2018</v>
      </c>
      <c r="F7256" t="s">
        <v>124</v>
      </c>
      <c r="G7256" t="s">
        <v>129</v>
      </c>
      <c r="H7256" t="s">
        <v>11</v>
      </c>
      <c r="I7256" t="s">
        <v>11</v>
      </c>
      <c r="J7256" t="s">
        <v>15</v>
      </c>
      <c r="K7256" t="s">
        <v>42</v>
      </c>
      <c r="L7256">
        <v>1</v>
      </c>
      <c r="M7256">
        <v>1001</v>
      </c>
      <c r="O7256" t="s">
        <v>25</v>
      </c>
      <c r="R7256" t="s">
        <v>44</v>
      </c>
      <c r="S7256" s="49" t="str">
        <f t="shared" si="905"/>
        <v>Card</v>
      </c>
      <c r="T7256" s="3">
        <v>0.03</v>
      </c>
      <c r="U7256" s="2">
        <v>2.6500000000000004</v>
      </c>
      <c r="V7256" s="2">
        <v>0.87</v>
      </c>
      <c r="W7256" s="54">
        <f>_xlfn.XLOOKUP(M7256,Market!A:A,Market!F:F,0)</f>
        <v>0.06</v>
      </c>
      <c r="X7256" s="55">
        <f t="shared" si="906"/>
        <v>7.9500000000000001E-2</v>
      </c>
      <c r="Y7256" s="55">
        <f t="shared" si="907"/>
        <v>1.7800000000000002</v>
      </c>
      <c r="Z7256" s="54">
        <f t="shared" si="908"/>
        <v>0.67169811320754713</v>
      </c>
      <c r="AA7256" s="49" t="str">
        <f t="shared" ca="1" si="909"/>
        <v>Y</v>
      </c>
      <c r="AB7256" s="49">
        <f t="shared" ca="1" si="910"/>
        <v>6</v>
      </c>
      <c r="AC7256" s="49" t="str">
        <f t="shared" ca="1" si="911"/>
        <v>Y</v>
      </c>
    </row>
    <row r="7257" spans="1:29" x14ac:dyDescent="0.25">
      <c r="A7257">
        <v>5554</v>
      </c>
      <c r="B7257" s="9">
        <v>43216</v>
      </c>
      <c r="C7257" s="50" t="str">
        <f t="shared" si="904"/>
        <v>N</v>
      </c>
      <c r="D7257" s="52">
        <f>_xlfn.XLOOKUP(B7257,Cal_Date!B:B,Cal_Date!A:A,0)</f>
        <v>4</v>
      </c>
      <c r="E7257">
        <v>2018</v>
      </c>
      <c r="F7257" t="s">
        <v>124</v>
      </c>
      <c r="G7257" t="s">
        <v>129</v>
      </c>
      <c r="H7257" t="s">
        <v>11</v>
      </c>
      <c r="I7257" t="s">
        <v>11</v>
      </c>
      <c r="J7257" t="s">
        <v>15</v>
      </c>
      <c r="K7257" t="s">
        <v>42</v>
      </c>
      <c r="L7257">
        <v>1</v>
      </c>
      <c r="M7257">
        <v>1010</v>
      </c>
      <c r="O7257" t="s">
        <v>25</v>
      </c>
      <c r="R7257" t="s">
        <v>44</v>
      </c>
      <c r="S7257" s="49" t="str">
        <f t="shared" si="905"/>
        <v>Card</v>
      </c>
      <c r="T7257" s="3">
        <v>0.03</v>
      </c>
      <c r="U7257" s="2">
        <v>2.7</v>
      </c>
      <c r="V7257" s="2">
        <v>0.87</v>
      </c>
      <c r="W7257" s="54">
        <f>_xlfn.XLOOKUP(M7257,Market!A:A,Market!F:F,0)</f>
        <v>0.08</v>
      </c>
      <c r="X7257" s="55">
        <f t="shared" si="906"/>
        <v>8.1000000000000003E-2</v>
      </c>
      <c r="Y7257" s="55">
        <f t="shared" si="907"/>
        <v>1.83</v>
      </c>
      <c r="Z7257" s="54">
        <f t="shared" si="908"/>
        <v>0.67777777777777781</v>
      </c>
      <c r="AA7257" s="49" t="str">
        <f t="shared" ca="1" si="909"/>
        <v>Y</v>
      </c>
      <c r="AB7257" s="49">
        <f t="shared" ca="1" si="910"/>
        <v>6</v>
      </c>
      <c r="AC7257" s="49" t="str">
        <f t="shared" ca="1" si="911"/>
        <v>Y</v>
      </c>
    </row>
    <row r="7258" spans="1:29" x14ac:dyDescent="0.25">
      <c r="A7258">
        <v>5555</v>
      </c>
      <c r="B7258" s="9">
        <v>43216</v>
      </c>
      <c r="C7258" s="50" t="str">
        <f t="shared" si="904"/>
        <v>N</v>
      </c>
      <c r="D7258" s="52">
        <f>_xlfn.XLOOKUP(B7258,Cal_Date!B:B,Cal_Date!A:A,0)</f>
        <v>4</v>
      </c>
      <c r="E7258">
        <v>2018</v>
      </c>
      <c r="F7258" t="s">
        <v>124</v>
      </c>
      <c r="G7258" t="s">
        <v>129</v>
      </c>
      <c r="H7258" t="s">
        <v>11</v>
      </c>
      <c r="I7258" t="s">
        <v>13</v>
      </c>
      <c r="J7258" t="s">
        <v>15</v>
      </c>
      <c r="K7258" t="s">
        <v>42</v>
      </c>
      <c r="L7258">
        <v>1</v>
      </c>
      <c r="M7258">
        <v>1010</v>
      </c>
      <c r="O7258" t="s">
        <v>25</v>
      </c>
      <c r="R7258" t="s">
        <v>44</v>
      </c>
      <c r="S7258" s="49" t="str">
        <f t="shared" si="905"/>
        <v>Card</v>
      </c>
      <c r="T7258" s="3">
        <v>0.03</v>
      </c>
      <c r="U7258" s="2">
        <v>2.7</v>
      </c>
      <c r="V7258" s="2">
        <v>1.42</v>
      </c>
      <c r="W7258" s="54">
        <f>_xlfn.XLOOKUP(M7258,Market!A:A,Market!F:F,0)</f>
        <v>0.08</v>
      </c>
      <c r="X7258" s="55">
        <f t="shared" si="906"/>
        <v>8.1000000000000003E-2</v>
      </c>
      <c r="Y7258" s="55">
        <f t="shared" si="907"/>
        <v>1.2800000000000002</v>
      </c>
      <c r="Z7258" s="54">
        <f t="shared" si="908"/>
        <v>0.47407407407407415</v>
      </c>
      <c r="AA7258" s="49" t="str">
        <f t="shared" ca="1" si="909"/>
        <v>Y</v>
      </c>
      <c r="AB7258" s="49">
        <f t="shared" ca="1" si="910"/>
        <v>6</v>
      </c>
      <c r="AC7258" s="49" t="str">
        <f t="shared" ca="1" si="911"/>
        <v>Y</v>
      </c>
    </row>
    <row r="7259" spans="1:29" x14ac:dyDescent="0.25">
      <c r="A7259">
        <v>5556</v>
      </c>
      <c r="B7259" s="9">
        <v>43216</v>
      </c>
      <c r="C7259" s="50" t="str">
        <f t="shared" si="904"/>
        <v>N</v>
      </c>
      <c r="D7259" s="52">
        <f>_xlfn.XLOOKUP(B7259,Cal_Date!B:B,Cal_Date!A:A,0)</f>
        <v>4</v>
      </c>
      <c r="E7259">
        <v>2018</v>
      </c>
      <c r="F7259" t="s">
        <v>124</v>
      </c>
      <c r="G7259" t="s">
        <v>129</v>
      </c>
      <c r="H7259" t="s">
        <v>11</v>
      </c>
      <c r="I7259" t="s">
        <v>11</v>
      </c>
      <c r="J7259" t="s">
        <v>15</v>
      </c>
      <c r="K7259" t="s">
        <v>42</v>
      </c>
      <c r="L7259">
        <v>2</v>
      </c>
      <c r="M7259">
        <v>1010</v>
      </c>
      <c r="O7259" t="s">
        <v>25</v>
      </c>
      <c r="R7259" t="s">
        <v>44</v>
      </c>
      <c r="S7259" s="49" t="str">
        <f t="shared" si="905"/>
        <v>Card</v>
      </c>
      <c r="T7259" s="3">
        <v>0.03</v>
      </c>
      <c r="U7259" s="2">
        <v>5.4</v>
      </c>
      <c r="V7259" s="2">
        <v>1.74</v>
      </c>
      <c r="W7259" s="54">
        <f>_xlfn.XLOOKUP(M7259,Market!A:A,Market!F:F,0)</f>
        <v>0.08</v>
      </c>
      <c r="X7259" s="55">
        <f t="shared" si="906"/>
        <v>0.16200000000000001</v>
      </c>
      <c r="Y7259" s="55">
        <f t="shared" si="907"/>
        <v>3.66</v>
      </c>
      <c r="Z7259" s="54">
        <f t="shared" si="908"/>
        <v>0.67777777777777781</v>
      </c>
      <c r="AA7259" s="49" t="str">
        <f t="shared" ca="1" si="909"/>
        <v>Y</v>
      </c>
      <c r="AB7259" s="49">
        <f t="shared" ca="1" si="910"/>
        <v>6</v>
      </c>
      <c r="AC7259" s="49" t="str">
        <f t="shared" ca="1" si="911"/>
        <v>Y</v>
      </c>
    </row>
    <row r="7260" spans="1:29" x14ac:dyDescent="0.25">
      <c r="A7260">
        <v>5557</v>
      </c>
      <c r="B7260" s="9">
        <v>43216</v>
      </c>
      <c r="C7260" s="50" t="str">
        <f t="shared" si="904"/>
        <v>N</v>
      </c>
      <c r="D7260" s="52">
        <f>_xlfn.XLOOKUP(B7260,Cal_Date!B:B,Cal_Date!A:A,0)</f>
        <v>4</v>
      </c>
      <c r="E7260">
        <v>2018</v>
      </c>
      <c r="F7260" t="s">
        <v>124</v>
      </c>
      <c r="G7260" t="s">
        <v>129</v>
      </c>
      <c r="H7260" t="s">
        <v>14</v>
      </c>
      <c r="I7260" t="s">
        <v>18</v>
      </c>
      <c r="J7260" t="s">
        <v>15</v>
      </c>
      <c r="K7260" t="s">
        <v>43</v>
      </c>
      <c r="L7260">
        <v>1</v>
      </c>
      <c r="M7260">
        <v>1010</v>
      </c>
      <c r="O7260" t="s">
        <v>25</v>
      </c>
      <c r="R7260" t="s">
        <v>44</v>
      </c>
      <c r="S7260" s="49" t="str">
        <f t="shared" si="905"/>
        <v>Card</v>
      </c>
      <c r="T7260" s="3">
        <v>0.03</v>
      </c>
      <c r="U7260" s="2">
        <v>5.4</v>
      </c>
      <c r="V7260" s="2">
        <v>2.2200000000000002</v>
      </c>
      <c r="W7260" s="54">
        <f>_xlfn.XLOOKUP(M7260,Market!A:A,Market!F:F,0)</f>
        <v>0.08</v>
      </c>
      <c r="X7260" s="55">
        <f t="shared" si="906"/>
        <v>0.16200000000000001</v>
      </c>
      <c r="Y7260" s="55">
        <f t="shared" si="907"/>
        <v>3.18</v>
      </c>
      <c r="Z7260" s="54">
        <f t="shared" si="908"/>
        <v>0.58888888888888891</v>
      </c>
      <c r="AA7260" s="49" t="str">
        <f t="shared" ca="1" si="909"/>
        <v>Y</v>
      </c>
      <c r="AB7260" s="49">
        <f t="shared" ca="1" si="910"/>
        <v>6</v>
      </c>
      <c r="AC7260" s="49" t="str">
        <f t="shared" ca="1" si="911"/>
        <v>Y</v>
      </c>
    </row>
    <row r="7261" spans="1:29" x14ac:dyDescent="0.25">
      <c r="A7261">
        <v>5558</v>
      </c>
      <c r="B7261" s="9">
        <v>43216</v>
      </c>
      <c r="C7261" s="50" t="str">
        <f t="shared" si="904"/>
        <v>N</v>
      </c>
      <c r="D7261" s="52">
        <f>_xlfn.XLOOKUP(B7261,Cal_Date!B:B,Cal_Date!A:A,0)</f>
        <v>4</v>
      </c>
      <c r="E7261">
        <v>2018</v>
      </c>
      <c r="F7261" t="s">
        <v>124</v>
      </c>
      <c r="G7261" t="s">
        <v>129</v>
      </c>
      <c r="H7261" t="s">
        <v>48</v>
      </c>
      <c r="I7261" t="s">
        <v>18</v>
      </c>
      <c r="J7261" t="s">
        <v>10</v>
      </c>
      <c r="K7261" t="s">
        <v>43</v>
      </c>
      <c r="L7261">
        <v>1</v>
      </c>
      <c r="M7261">
        <v>1011</v>
      </c>
      <c r="O7261" t="s">
        <v>25</v>
      </c>
      <c r="R7261" t="s">
        <v>44</v>
      </c>
      <c r="S7261" s="49" t="str">
        <f t="shared" si="905"/>
        <v>Card</v>
      </c>
      <c r="T7261" s="3">
        <v>0.03</v>
      </c>
      <c r="U7261" s="2">
        <v>7.42</v>
      </c>
      <c r="V7261" s="2">
        <v>1.46</v>
      </c>
      <c r="W7261" s="54">
        <f>_xlfn.XLOOKUP(M7261,Market!A:A,Market!F:F,0)</f>
        <v>0.06</v>
      </c>
      <c r="X7261" s="55">
        <f t="shared" si="906"/>
        <v>0.22259999999999999</v>
      </c>
      <c r="Y7261" s="55">
        <f t="shared" si="907"/>
        <v>5.96</v>
      </c>
      <c r="Z7261" s="54">
        <f t="shared" si="908"/>
        <v>0.80323450134770891</v>
      </c>
      <c r="AA7261" s="49" t="str">
        <f t="shared" ca="1" si="909"/>
        <v>Y</v>
      </c>
      <c r="AB7261" s="49">
        <f t="shared" ca="1" si="910"/>
        <v>6</v>
      </c>
      <c r="AC7261" s="49" t="str">
        <f t="shared" ca="1" si="911"/>
        <v>Y</v>
      </c>
    </row>
    <row r="7262" spans="1:29" x14ac:dyDescent="0.25">
      <c r="A7262">
        <v>5559</v>
      </c>
      <c r="B7262" s="9">
        <v>43216</v>
      </c>
      <c r="C7262" s="50" t="str">
        <f t="shared" si="904"/>
        <v>N</v>
      </c>
      <c r="D7262" s="52">
        <f>_xlfn.XLOOKUP(B7262,Cal_Date!B:B,Cal_Date!A:A,0)</f>
        <v>4</v>
      </c>
      <c r="E7262">
        <v>2018</v>
      </c>
      <c r="F7262" t="s">
        <v>124</v>
      </c>
      <c r="G7262" t="s">
        <v>129</v>
      </c>
      <c r="H7262" t="s">
        <v>11</v>
      </c>
      <c r="I7262" t="s">
        <v>11</v>
      </c>
      <c r="J7262" t="s">
        <v>15</v>
      </c>
      <c r="K7262" t="s">
        <v>42</v>
      </c>
      <c r="L7262">
        <v>1</v>
      </c>
      <c r="M7262">
        <v>1007</v>
      </c>
      <c r="O7262" t="s">
        <v>28</v>
      </c>
      <c r="R7262" t="s">
        <v>44</v>
      </c>
      <c r="S7262" s="49" t="str">
        <f t="shared" si="905"/>
        <v>Card</v>
      </c>
      <c r="T7262" s="3">
        <v>0.03</v>
      </c>
      <c r="U7262" s="2">
        <v>2.7225000000000001</v>
      </c>
      <c r="V7262" s="2">
        <v>0.87</v>
      </c>
      <c r="W7262" s="54">
        <f>_xlfn.XLOOKUP(M7262,Market!A:A,Market!F:F,0)</f>
        <v>8.8999999999999996E-2</v>
      </c>
      <c r="X7262" s="55">
        <f t="shared" si="906"/>
        <v>8.1674999999999998E-2</v>
      </c>
      <c r="Y7262" s="55">
        <f t="shared" si="907"/>
        <v>1.8525</v>
      </c>
      <c r="Z7262" s="54">
        <f t="shared" si="908"/>
        <v>0.68044077134986225</v>
      </c>
      <c r="AA7262" s="49" t="str">
        <f t="shared" ca="1" si="909"/>
        <v>Y</v>
      </c>
      <c r="AB7262" s="49">
        <f t="shared" ca="1" si="910"/>
        <v>6</v>
      </c>
      <c r="AC7262" s="49" t="str">
        <f t="shared" ca="1" si="911"/>
        <v>Y</v>
      </c>
    </row>
    <row r="7263" spans="1:29" x14ac:dyDescent="0.25">
      <c r="A7263">
        <v>5560</v>
      </c>
      <c r="B7263" s="9">
        <v>43216</v>
      </c>
      <c r="C7263" s="50" t="str">
        <f t="shared" si="904"/>
        <v>N</v>
      </c>
      <c r="D7263" s="52">
        <f>_xlfn.XLOOKUP(B7263,Cal_Date!B:B,Cal_Date!A:A,0)</f>
        <v>4</v>
      </c>
      <c r="E7263">
        <v>2018</v>
      </c>
      <c r="F7263" t="s">
        <v>124</v>
      </c>
      <c r="G7263" t="s">
        <v>129</v>
      </c>
      <c r="H7263" t="s">
        <v>11</v>
      </c>
      <c r="I7263" t="s">
        <v>13</v>
      </c>
      <c r="J7263" t="s">
        <v>15</v>
      </c>
      <c r="K7263" t="s">
        <v>42</v>
      </c>
      <c r="L7263">
        <v>1</v>
      </c>
      <c r="M7263">
        <v>1007</v>
      </c>
      <c r="O7263" t="s">
        <v>28</v>
      </c>
      <c r="R7263" t="s">
        <v>44</v>
      </c>
      <c r="S7263" s="49" t="str">
        <f t="shared" si="905"/>
        <v>Card</v>
      </c>
      <c r="T7263" s="3">
        <v>0.03</v>
      </c>
      <c r="U7263" s="2">
        <v>2.7225000000000001</v>
      </c>
      <c r="V7263" s="2">
        <v>1.42</v>
      </c>
      <c r="W7263" s="54">
        <f>_xlfn.XLOOKUP(M7263,Market!A:A,Market!F:F,0)</f>
        <v>8.8999999999999996E-2</v>
      </c>
      <c r="X7263" s="55">
        <f t="shared" si="906"/>
        <v>8.1674999999999998E-2</v>
      </c>
      <c r="Y7263" s="55">
        <f t="shared" si="907"/>
        <v>1.3025000000000002</v>
      </c>
      <c r="Z7263" s="54">
        <f t="shared" si="908"/>
        <v>0.47842056932966032</v>
      </c>
      <c r="AA7263" s="49" t="str">
        <f t="shared" ca="1" si="909"/>
        <v>Y</v>
      </c>
      <c r="AB7263" s="49">
        <f t="shared" ca="1" si="910"/>
        <v>6</v>
      </c>
      <c r="AC7263" s="49" t="str">
        <f t="shared" ca="1" si="911"/>
        <v>Y</v>
      </c>
    </row>
    <row r="7264" spans="1:29" x14ac:dyDescent="0.25">
      <c r="A7264">
        <v>5561</v>
      </c>
      <c r="B7264" s="9">
        <v>43216</v>
      </c>
      <c r="C7264" s="50" t="str">
        <f t="shared" si="904"/>
        <v>N</v>
      </c>
      <c r="D7264" s="52">
        <f>_xlfn.XLOOKUP(B7264,Cal_Date!B:B,Cal_Date!A:A,0)</f>
        <v>4</v>
      </c>
      <c r="E7264">
        <v>2018</v>
      </c>
      <c r="F7264" t="s">
        <v>124</v>
      </c>
      <c r="G7264" t="s">
        <v>129</v>
      </c>
      <c r="H7264" t="s">
        <v>48</v>
      </c>
      <c r="I7264" t="s">
        <v>18</v>
      </c>
      <c r="J7264" t="s">
        <v>10</v>
      </c>
      <c r="K7264" t="s">
        <v>43</v>
      </c>
      <c r="L7264">
        <v>1</v>
      </c>
      <c r="M7264">
        <v>1008</v>
      </c>
      <c r="O7264" t="s">
        <v>28</v>
      </c>
      <c r="R7264" t="s">
        <v>44</v>
      </c>
      <c r="S7264" s="49" t="str">
        <f t="shared" si="905"/>
        <v>Card</v>
      </c>
      <c r="T7264" s="3">
        <v>0.03</v>
      </c>
      <c r="U7264" s="2">
        <v>7.6229999999999993</v>
      </c>
      <c r="V7264" s="2">
        <v>1.46</v>
      </c>
      <c r="W7264" s="54">
        <f>_xlfn.XLOOKUP(M7264,Market!A:A,Market!F:F,0)</f>
        <v>8.8999999999999996E-2</v>
      </c>
      <c r="X7264" s="55">
        <f t="shared" si="906"/>
        <v>0.22868999999999998</v>
      </c>
      <c r="Y7264" s="55">
        <f t="shared" si="907"/>
        <v>6.1629999999999994</v>
      </c>
      <c r="Z7264" s="54">
        <f t="shared" si="908"/>
        <v>0.80847435392889933</v>
      </c>
      <c r="AA7264" s="49" t="str">
        <f t="shared" ca="1" si="909"/>
        <v>Y</v>
      </c>
      <c r="AB7264" s="49">
        <f t="shared" ca="1" si="910"/>
        <v>6</v>
      </c>
      <c r="AC7264" s="49" t="str">
        <f t="shared" ca="1" si="911"/>
        <v>Y</v>
      </c>
    </row>
    <row r="7265" spans="1:29" x14ac:dyDescent="0.25">
      <c r="A7265">
        <v>5562</v>
      </c>
      <c r="B7265" s="9">
        <v>43216</v>
      </c>
      <c r="C7265" s="50" t="str">
        <f t="shared" si="904"/>
        <v>N</v>
      </c>
      <c r="D7265" s="52">
        <f>_xlfn.XLOOKUP(B7265,Cal_Date!B:B,Cal_Date!A:A,0)</f>
        <v>4</v>
      </c>
      <c r="E7265">
        <v>2018</v>
      </c>
      <c r="F7265" t="s">
        <v>124</v>
      </c>
      <c r="G7265" t="s">
        <v>129</v>
      </c>
      <c r="H7265" t="s">
        <v>14</v>
      </c>
      <c r="I7265" t="s">
        <v>18</v>
      </c>
      <c r="J7265" t="s">
        <v>15</v>
      </c>
      <c r="K7265" t="s">
        <v>43</v>
      </c>
      <c r="L7265">
        <v>2</v>
      </c>
      <c r="M7265">
        <v>1004</v>
      </c>
      <c r="O7265" t="s">
        <v>28</v>
      </c>
      <c r="R7265" t="s">
        <v>44</v>
      </c>
      <c r="S7265" s="49" t="str">
        <f t="shared" si="905"/>
        <v>Card</v>
      </c>
      <c r="T7265" s="3">
        <v>0.03</v>
      </c>
      <c r="U7265" s="2">
        <v>10.600000000000001</v>
      </c>
      <c r="V7265" s="2">
        <v>4.2</v>
      </c>
      <c r="W7265" s="54">
        <f>_xlfn.XLOOKUP(M7265,Market!A:A,Market!F:F,0)</f>
        <v>0.06</v>
      </c>
      <c r="X7265" s="55">
        <f t="shared" si="906"/>
        <v>0.318</v>
      </c>
      <c r="Y7265" s="55">
        <f t="shared" si="907"/>
        <v>6.4000000000000012</v>
      </c>
      <c r="Z7265" s="54">
        <f t="shared" si="908"/>
        <v>0.60377358490566047</v>
      </c>
      <c r="AA7265" s="49" t="str">
        <f t="shared" ca="1" si="909"/>
        <v>Y</v>
      </c>
      <c r="AB7265" s="49">
        <f t="shared" ca="1" si="910"/>
        <v>6</v>
      </c>
      <c r="AC7265" s="49" t="str">
        <f t="shared" ca="1" si="911"/>
        <v>Y</v>
      </c>
    </row>
    <row r="7266" spans="1:29" x14ac:dyDescent="0.25">
      <c r="A7266">
        <v>5563</v>
      </c>
      <c r="B7266" s="9">
        <v>43216</v>
      </c>
      <c r="C7266" s="50" t="str">
        <f t="shared" si="904"/>
        <v>N</v>
      </c>
      <c r="D7266" s="52">
        <f>_xlfn.XLOOKUP(B7266,Cal_Date!B:B,Cal_Date!A:A,0)</f>
        <v>4</v>
      </c>
      <c r="E7266">
        <v>2018</v>
      </c>
      <c r="F7266" t="s">
        <v>124</v>
      </c>
      <c r="G7266" t="s">
        <v>129</v>
      </c>
      <c r="H7266" t="s">
        <v>48</v>
      </c>
      <c r="I7266" t="s">
        <v>18</v>
      </c>
      <c r="J7266" t="s">
        <v>10</v>
      </c>
      <c r="K7266" t="s">
        <v>43</v>
      </c>
      <c r="L7266">
        <v>2</v>
      </c>
      <c r="M7266">
        <v>1003</v>
      </c>
      <c r="O7266" t="s">
        <v>25</v>
      </c>
      <c r="R7266" t="s">
        <v>47</v>
      </c>
      <c r="S7266" s="49" t="str">
        <f t="shared" si="905"/>
        <v>Card</v>
      </c>
      <c r="T7266" s="3">
        <v>3.5000000000000003E-2</v>
      </c>
      <c r="U7266" s="2">
        <v>14.84</v>
      </c>
      <c r="V7266" s="2">
        <v>2.92</v>
      </c>
      <c r="W7266" s="54">
        <f>_xlfn.XLOOKUP(M7266,Market!A:A,Market!F:F,0)</f>
        <v>0.06</v>
      </c>
      <c r="X7266" s="55">
        <f t="shared" si="906"/>
        <v>0.51940000000000008</v>
      </c>
      <c r="Y7266" s="55">
        <f t="shared" si="907"/>
        <v>11.92</v>
      </c>
      <c r="Z7266" s="54">
        <f t="shared" si="908"/>
        <v>0.80323450134770891</v>
      </c>
      <c r="AA7266" s="49" t="str">
        <f t="shared" ca="1" si="909"/>
        <v>Y</v>
      </c>
      <c r="AB7266" s="49">
        <f t="shared" ca="1" si="910"/>
        <v>6</v>
      </c>
      <c r="AC7266" s="49" t="str">
        <f t="shared" ca="1" si="911"/>
        <v>Y</v>
      </c>
    </row>
    <row r="7267" spans="1:29" x14ac:dyDescent="0.25">
      <c r="A7267">
        <v>5564</v>
      </c>
      <c r="B7267" s="9">
        <v>43216</v>
      </c>
      <c r="C7267" s="50" t="str">
        <f t="shared" si="904"/>
        <v>N</v>
      </c>
      <c r="D7267" s="52">
        <f>_xlfn.XLOOKUP(B7267,Cal_Date!B:B,Cal_Date!A:A,0)</f>
        <v>4</v>
      </c>
      <c r="E7267">
        <v>2018</v>
      </c>
      <c r="F7267" t="s">
        <v>124</v>
      </c>
      <c r="G7267" t="s">
        <v>129</v>
      </c>
      <c r="H7267" t="s">
        <v>11</v>
      </c>
      <c r="I7267" t="s">
        <v>11</v>
      </c>
      <c r="J7267" t="s">
        <v>15</v>
      </c>
      <c r="K7267" t="s">
        <v>42</v>
      </c>
      <c r="L7267">
        <v>1</v>
      </c>
      <c r="M7267">
        <v>1002</v>
      </c>
      <c r="O7267" t="s">
        <v>28</v>
      </c>
      <c r="R7267" t="s">
        <v>44</v>
      </c>
      <c r="S7267" s="49" t="str">
        <f t="shared" si="905"/>
        <v>Card</v>
      </c>
      <c r="T7267" s="3">
        <v>0.03</v>
      </c>
      <c r="U7267" s="2">
        <v>2.6500000000000004</v>
      </c>
      <c r="V7267" s="2">
        <v>0.87</v>
      </c>
      <c r="W7267" s="54">
        <f>_xlfn.XLOOKUP(M7267,Market!A:A,Market!F:F,0)</f>
        <v>0.06</v>
      </c>
      <c r="X7267" s="55">
        <f t="shared" si="906"/>
        <v>7.9500000000000001E-2</v>
      </c>
      <c r="Y7267" s="55">
        <f t="shared" si="907"/>
        <v>1.7800000000000002</v>
      </c>
      <c r="Z7267" s="54">
        <f t="shared" si="908"/>
        <v>0.67169811320754713</v>
      </c>
      <c r="AA7267" s="49" t="str">
        <f t="shared" ca="1" si="909"/>
        <v>Y</v>
      </c>
      <c r="AB7267" s="49">
        <f t="shared" ca="1" si="910"/>
        <v>6</v>
      </c>
      <c r="AC7267" s="49" t="str">
        <f t="shared" ca="1" si="911"/>
        <v>Y</v>
      </c>
    </row>
    <row r="7268" spans="1:29" x14ac:dyDescent="0.25">
      <c r="A7268">
        <v>5565</v>
      </c>
      <c r="B7268" s="9">
        <v>43216</v>
      </c>
      <c r="C7268" s="50" t="str">
        <f t="shared" si="904"/>
        <v>N</v>
      </c>
      <c r="D7268" s="52">
        <f>_xlfn.XLOOKUP(B7268,Cal_Date!B:B,Cal_Date!A:A,0)</f>
        <v>4</v>
      </c>
      <c r="E7268">
        <v>2018</v>
      </c>
      <c r="F7268" t="s">
        <v>124</v>
      </c>
      <c r="G7268" t="s">
        <v>129</v>
      </c>
      <c r="H7268" t="s">
        <v>48</v>
      </c>
      <c r="I7268" t="s">
        <v>18</v>
      </c>
      <c r="J7268" t="s">
        <v>10</v>
      </c>
      <c r="K7268" t="s">
        <v>43</v>
      </c>
      <c r="L7268">
        <v>1</v>
      </c>
      <c r="M7268">
        <v>1007</v>
      </c>
      <c r="O7268" t="s">
        <v>28</v>
      </c>
      <c r="R7268" t="s">
        <v>44</v>
      </c>
      <c r="S7268" s="49" t="str">
        <f t="shared" si="905"/>
        <v>Card</v>
      </c>
      <c r="T7268" s="3">
        <v>0.03</v>
      </c>
      <c r="U7268" s="2">
        <v>7.6229999999999993</v>
      </c>
      <c r="V7268" s="2">
        <v>1.46</v>
      </c>
      <c r="W7268" s="54">
        <f>_xlfn.XLOOKUP(M7268,Market!A:A,Market!F:F,0)</f>
        <v>8.8999999999999996E-2</v>
      </c>
      <c r="X7268" s="55">
        <f t="shared" si="906"/>
        <v>0.22868999999999998</v>
      </c>
      <c r="Y7268" s="55">
        <f t="shared" si="907"/>
        <v>6.1629999999999994</v>
      </c>
      <c r="Z7268" s="54">
        <f t="shared" si="908"/>
        <v>0.80847435392889933</v>
      </c>
      <c r="AA7268" s="49" t="str">
        <f t="shared" ca="1" si="909"/>
        <v>Y</v>
      </c>
      <c r="AB7268" s="49">
        <f t="shared" ca="1" si="910"/>
        <v>6</v>
      </c>
      <c r="AC7268" s="49" t="str">
        <f t="shared" ca="1" si="911"/>
        <v>Y</v>
      </c>
    </row>
    <row r="7269" spans="1:29" x14ac:dyDescent="0.25">
      <c r="A7269">
        <v>5566</v>
      </c>
      <c r="B7269" s="9">
        <v>43216</v>
      </c>
      <c r="C7269" s="50" t="str">
        <f t="shared" si="904"/>
        <v>N</v>
      </c>
      <c r="D7269" s="52">
        <f>_xlfn.XLOOKUP(B7269,Cal_Date!B:B,Cal_Date!A:A,0)</f>
        <v>4</v>
      </c>
      <c r="E7269">
        <v>2018</v>
      </c>
      <c r="F7269" t="s">
        <v>124</v>
      </c>
      <c r="G7269" t="s">
        <v>129</v>
      </c>
      <c r="H7269" t="s">
        <v>48</v>
      </c>
      <c r="I7269" t="s">
        <v>18</v>
      </c>
      <c r="J7269" t="s">
        <v>10</v>
      </c>
      <c r="K7269" t="s">
        <v>43</v>
      </c>
      <c r="L7269">
        <v>1</v>
      </c>
      <c r="M7269">
        <v>1008</v>
      </c>
      <c r="O7269" t="s">
        <v>28</v>
      </c>
      <c r="R7269" t="s">
        <v>44</v>
      </c>
      <c r="S7269" s="49" t="str">
        <f t="shared" si="905"/>
        <v>Card</v>
      </c>
      <c r="T7269" s="3">
        <v>0.03</v>
      </c>
      <c r="U7269" s="2">
        <v>7.6229999999999993</v>
      </c>
      <c r="V7269" s="2">
        <v>1.46</v>
      </c>
      <c r="W7269" s="54">
        <f>_xlfn.XLOOKUP(M7269,Market!A:A,Market!F:F,0)</f>
        <v>8.8999999999999996E-2</v>
      </c>
      <c r="X7269" s="55">
        <f t="shared" si="906"/>
        <v>0.22868999999999998</v>
      </c>
      <c r="Y7269" s="55">
        <f t="shared" si="907"/>
        <v>6.1629999999999994</v>
      </c>
      <c r="Z7269" s="54">
        <f t="shared" si="908"/>
        <v>0.80847435392889933</v>
      </c>
      <c r="AA7269" s="49" t="str">
        <f t="shared" ca="1" si="909"/>
        <v>Y</v>
      </c>
      <c r="AB7269" s="49">
        <f t="shared" ca="1" si="910"/>
        <v>6</v>
      </c>
      <c r="AC7269" s="49" t="str">
        <f t="shared" ca="1" si="911"/>
        <v>Y</v>
      </c>
    </row>
    <row r="7270" spans="1:29" x14ac:dyDescent="0.25">
      <c r="A7270">
        <v>5567</v>
      </c>
      <c r="B7270" s="9">
        <v>43216</v>
      </c>
      <c r="C7270" s="50" t="str">
        <f t="shared" si="904"/>
        <v>N</v>
      </c>
      <c r="D7270" s="52">
        <f>_xlfn.XLOOKUP(B7270,Cal_Date!B:B,Cal_Date!A:A,0)</f>
        <v>4</v>
      </c>
      <c r="E7270">
        <v>2018</v>
      </c>
      <c r="F7270" t="s">
        <v>124</v>
      </c>
      <c r="G7270" t="s">
        <v>129</v>
      </c>
      <c r="H7270" t="s">
        <v>48</v>
      </c>
      <c r="I7270" t="s">
        <v>18</v>
      </c>
      <c r="J7270" t="s">
        <v>10</v>
      </c>
      <c r="K7270" t="s">
        <v>43</v>
      </c>
      <c r="L7270">
        <v>2</v>
      </c>
      <c r="M7270">
        <v>1008</v>
      </c>
      <c r="O7270" t="s">
        <v>28</v>
      </c>
      <c r="R7270" t="s">
        <v>44</v>
      </c>
      <c r="S7270" s="49" t="str">
        <f t="shared" si="905"/>
        <v>Card</v>
      </c>
      <c r="T7270" s="3">
        <v>0.03</v>
      </c>
      <c r="U7270" s="2">
        <v>15.245999999999999</v>
      </c>
      <c r="V7270" s="2">
        <v>2.92</v>
      </c>
      <c r="W7270" s="54">
        <f>_xlfn.XLOOKUP(M7270,Market!A:A,Market!F:F,0)</f>
        <v>8.8999999999999996E-2</v>
      </c>
      <c r="X7270" s="55">
        <f t="shared" si="906"/>
        <v>0.45737999999999995</v>
      </c>
      <c r="Y7270" s="55">
        <f t="shared" si="907"/>
        <v>12.325999999999999</v>
      </c>
      <c r="Z7270" s="54">
        <f t="shared" si="908"/>
        <v>0.80847435392889933</v>
      </c>
      <c r="AA7270" s="49" t="str">
        <f t="shared" ca="1" si="909"/>
        <v>Y</v>
      </c>
      <c r="AB7270" s="49">
        <f t="shared" ca="1" si="910"/>
        <v>6</v>
      </c>
      <c r="AC7270" s="49" t="str">
        <f t="shared" ca="1" si="911"/>
        <v>Y</v>
      </c>
    </row>
    <row r="7271" spans="1:29" x14ac:dyDescent="0.25">
      <c r="A7271">
        <v>5568</v>
      </c>
      <c r="B7271" s="9">
        <v>43216</v>
      </c>
      <c r="C7271" s="50" t="str">
        <f t="shared" si="904"/>
        <v>N</v>
      </c>
      <c r="D7271" s="52">
        <f>_xlfn.XLOOKUP(B7271,Cal_Date!B:B,Cal_Date!A:A,0)</f>
        <v>4</v>
      </c>
      <c r="E7271">
        <v>2018</v>
      </c>
      <c r="F7271" t="s">
        <v>124</v>
      </c>
      <c r="G7271" t="s">
        <v>129</v>
      </c>
      <c r="H7271" t="s">
        <v>48</v>
      </c>
      <c r="I7271" t="s">
        <v>18</v>
      </c>
      <c r="J7271" t="s">
        <v>10</v>
      </c>
      <c r="K7271" t="s">
        <v>43</v>
      </c>
      <c r="L7271">
        <v>1</v>
      </c>
      <c r="M7271">
        <v>1000</v>
      </c>
      <c r="O7271" t="s">
        <v>25</v>
      </c>
      <c r="R7271" t="s">
        <v>44</v>
      </c>
      <c r="S7271" s="49" t="str">
        <f t="shared" si="905"/>
        <v>Card</v>
      </c>
      <c r="T7271" s="3">
        <v>0.03</v>
      </c>
      <c r="U7271" s="2">
        <v>7.5600000000000005</v>
      </c>
      <c r="V7271" s="2">
        <v>1.46</v>
      </c>
      <c r="W7271" s="54">
        <f>_xlfn.XLOOKUP(M7271,Market!A:A,Market!F:F,0)</f>
        <v>0.08</v>
      </c>
      <c r="X7271" s="55">
        <f t="shared" si="906"/>
        <v>0.2268</v>
      </c>
      <c r="Y7271" s="55">
        <f t="shared" si="907"/>
        <v>6.1000000000000005</v>
      </c>
      <c r="Z7271" s="54">
        <f t="shared" si="908"/>
        <v>0.80687830687830686</v>
      </c>
      <c r="AA7271" s="49" t="str">
        <f t="shared" ca="1" si="909"/>
        <v>Y</v>
      </c>
      <c r="AB7271" s="49">
        <f t="shared" ca="1" si="910"/>
        <v>6</v>
      </c>
      <c r="AC7271" s="49" t="str">
        <f t="shared" ca="1" si="911"/>
        <v>Y</v>
      </c>
    </row>
    <row r="7272" spans="1:29" x14ac:dyDescent="0.25">
      <c r="A7272">
        <v>5569</v>
      </c>
      <c r="B7272" s="9">
        <v>43216</v>
      </c>
      <c r="C7272" s="50" t="str">
        <f t="shared" si="904"/>
        <v>N</v>
      </c>
      <c r="D7272" s="52">
        <f>_xlfn.XLOOKUP(B7272,Cal_Date!B:B,Cal_Date!A:A,0)</f>
        <v>4</v>
      </c>
      <c r="E7272">
        <v>2018</v>
      </c>
      <c r="F7272" t="s">
        <v>124</v>
      </c>
      <c r="G7272" t="s">
        <v>129</v>
      </c>
      <c r="H7272" t="s">
        <v>11</v>
      </c>
      <c r="I7272" t="s">
        <v>11</v>
      </c>
      <c r="J7272" t="s">
        <v>15</v>
      </c>
      <c r="K7272" t="s">
        <v>42</v>
      </c>
      <c r="L7272">
        <v>2</v>
      </c>
      <c r="M7272">
        <v>1000</v>
      </c>
      <c r="O7272" t="s">
        <v>25</v>
      </c>
      <c r="R7272" t="s">
        <v>44</v>
      </c>
      <c r="S7272" s="49" t="str">
        <f t="shared" si="905"/>
        <v>Card</v>
      </c>
      <c r="T7272" s="3">
        <v>0.03</v>
      </c>
      <c r="U7272" s="2">
        <v>5.4</v>
      </c>
      <c r="V7272" s="2">
        <v>1.74</v>
      </c>
      <c r="W7272" s="54">
        <f>_xlfn.XLOOKUP(M7272,Market!A:A,Market!F:F,0)</f>
        <v>0.08</v>
      </c>
      <c r="X7272" s="55">
        <f t="shared" si="906"/>
        <v>0.16200000000000001</v>
      </c>
      <c r="Y7272" s="55">
        <f t="shared" si="907"/>
        <v>3.66</v>
      </c>
      <c r="Z7272" s="54">
        <f t="shared" si="908"/>
        <v>0.67777777777777781</v>
      </c>
      <c r="AA7272" s="49" t="str">
        <f t="shared" ca="1" si="909"/>
        <v>Y</v>
      </c>
      <c r="AB7272" s="49">
        <f t="shared" ca="1" si="910"/>
        <v>6</v>
      </c>
      <c r="AC7272" s="49" t="str">
        <f t="shared" ca="1" si="911"/>
        <v>Y</v>
      </c>
    </row>
    <row r="7273" spans="1:29" x14ac:dyDescent="0.25">
      <c r="A7273">
        <v>5570</v>
      </c>
      <c r="B7273" s="9">
        <v>43216</v>
      </c>
      <c r="C7273" s="50" t="str">
        <f t="shared" si="904"/>
        <v>N</v>
      </c>
      <c r="D7273" s="52">
        <f>_xlfn.XLOOKUP(B7273,Cal_Date!B:B,Cal_Date!A:A,0)</f>
        <v>4</v>
      </c>
      <c r="E7273">
        <v>2018</v>
      </c>
      <c r="F7273" t="s">
        <v>124</v>
      </c>
      <c r="G7273" t="s">
        <v>129</v>
      </c>
      <c r="H7273" t="s">
        <v>11</v>
      </c>
      <c r="I7273" t="s">
        <v>13</v>
      </c>
      <c r="J7273" t="s">
        <v>15</v>
      </c>
      <c r="K7273" t="s">
        <v>42</v>
      </c>
      <c r="L7273">
        <v>1</v>
      </c>
      <c r="M7273">
        <v>1000</v>
      </c>
      <c r="O7273" t="s">
        <v>25</v>
      </c>
      <c r="R7273" t="s">
        <v>44</v>
      </c>
      <c r="S7273" s="49" t="str">
        <f t="shared" si="905"/>
        <v>Card</v>
      </c>
      <c r="T7273" s="3">
        <v>0.03</v>
      </c>
      <c r="U7273" s="2">
        <v>2.7</v>
      </c>
      <c r="V7273" s="2">
        <v>1.42</v>
      </c>
      <c r="W7273" s="54">
        <f>_xlfn.XLOOKUP(M7273,Market!A:A,Market!F:F,0)</f>
        <v>0.08</v>
      </c>
      <c r="X7273" s="55">
        <f t="shared" si="906"/>
        <v>8.1000000000000003E-2</v>
      </c>
      <c r="Y7273" s="55">
        <f t="shared" si="907"/>
        <v>1.2800000000000002</v>
      </c>
      <c r="Z7273" s="54">
        <f t="shared" si="908"/>
        <v>0.47407407407407415</v>
      </c>
      <c r="AA7273" s="49" t="str">
        <f t="shared" ca="1" si="909"/>
        <v>Y</v>
      </c>
      <c r="AB7273" s="49">
        <f t="shared" ca="1" si="910"/>
        <v>6</v>
      </c>
      <c r="AC7273" s="49" t="str">
        <f t="shared" ca="1" si="911"/>
        <v>Y</v>
      </c>
    </row>
    <row r="7274" spans="1:29" x14ac:dyDescent="0.25">
      <c r="A7274">
        <v>5571</v>
      </c>
      <c r="B7274" s="9">
        <v>43216</v>
      </c>
      <c r="C7274" s="50" t="str">
        <f t="shared" si="904"/>
        <v>N</v>
      </c>
      <c r="D7274" s="52">
        <f>_xlfn.XLOOKUP(B7274,Cal_Date!B:B,Cal_Date!A:A,0)</f>
        <v>4</v>
      </c>
      <c r="E7274">
        <v>2018</v>
      </c>
      <c r="F7274" t="s">
        <v>124</v>
      </c>
      <c r="G7274" t="s">
        <v>129</v>
      </c>
      <c r="H7274" t="s">
        <v>48</v>
      </c>
      <c r="I7274" t="s">
        <v>18</v>
      </c>
      <c r="J7274" t="s">
        <v>10</v>
      </c>
      <c r="K7274" t="s">
        <v>43</v>
      </c>
      <c r="L7274">
        <v>2</v>
      </c>
      <c r="M7274">
        <v>1001</v>
      </c>
      <c r="O7274" t="s">
        <v>25</v>
      </c>
      <c r="R7274" t="s">
        <v>44</v>
      </c>
      <c r="S7274" s="49" t="str">
        <f t="shared" si="905"/>
        <v>Card</v>
      </c>
      <c r="T7274" s="3">
        <v>0.03</v>
      </c>
      <c r="U7274" s="2">
        <v>14.84</v>
      </c>
      <c r="V7274" s="2">
        <v>2.92</v>
      </c>
      <c r="W7274" s="54">
        <f>_xlfn.XLOOKUP(M7274,Market!A:A,Market!F:F,0)</f>
        <v>0.06</v>
      </c>
      <c r="X7274" s="55">
        <f t="shared" si="906"/>
        <v>0.44519999999999998</v>
      </c>
      <c r="Y7274" s="55">
        <f t="shared" si="907"/>
        <v>11.92</v>
      </c>
      <c r="Z7274" s="54">
        <f t="shared" si="908"/>
        <v>0.80323450134770891</v>
      </c>
      <c r="AA7274" s="49" t="str">
        <f t="shared" ca="1" si="909"/>
        <v>Y</v>
      </c>
      <c r="AB7274" s="49">
        <f t="shared" ca="1" si="910"/>
        <v>6</v>
      </c>
      <c r="AC7274" s="49" t="str">
        <f t="shared" ca="1" si="911"/>
        <v>Y</v>
      </c>
    </row>
    <row r="7275" spans="1:29" x14ac:dyDescent="0.25">
      <c r="A7275">
        <v>5572</v>
      </c>
      <c r="B7275" s="9">
        <v>43216</v>
      </c>
      <c r="C7275" s="50" t="str">
        <f t="shared" si="904"/>
        <v>N</v>
      </c>
      <c r="D7275" s="52">
        <f>_xlfn.XLOOKUP(B7275,Cal_Date!B:B,Cal_Date!A:A,0)</f>
        <v>4</v>
      </c>
      <c r="E7275">
        <v>2018</v>
      </c>
      <c r="F7275" t="s">
        <v>124</v>
      </c>
      <c r="G7275" t="s">
        <v>129</v>
      </c>
      <c r="H7275" t="s">
        <v>11</v>
      </c>
      <c r="I7275" t="s">
        <v>11</v>
      </c>
      <c r="J7275" t="s">
        <v>15</v>
      </c>
      <c r="K7275" t="s">
        <v>42</v>
      </c>
      <c r="L7275">
        <v>1</v>
      </c>
      <c r="M7275">
        <v>1000</v>
      </c>
      <c r="O7275" t="s">
        <v>25</v>
      </c>
      <c r="R7275" t="s">
        <v>44</v>
      </c>
      <c r="S7275" s="49" t="str">
        <f t="shared" si="905"/>
        <v>Card</v>
      </c>
      <c r="T7275" s="3">
        <v>0.03</v>
      </c>
      <c r="U7275" s="2">
        <v>2.7</v>
      </c>
      <c r="V7275" s="2">
        <v>0.87</v>
      </c>
      <c r="W7275" s="54">
        <f>_xlfn.XLOOKUP(M7275,Market!A:A,Market!F:F,0)</f>
        <v>0.08</v>
      </c>
      <c r="X7275" s="55">
        <f t="shared" si="906"/>
        <v>8.1000000000000003E-2</v>
      </c>
      <c r="Y7275" s="55">
        <f t="shared" si="907"/>
        <v>1.83</v>
      </c>
      <c r="Z7275" s="54">
        <f t="shared" si="908"/>
        <v>0.67777777777777781</v>
      </c>
      <c r="AA7275" s="49" t="str">
        <f t="shared" ca="1" si="909"/>
        <v>Y</v>
      </c>
      <c r="AB7275" s="49">
        <f t="shared" ca="1" si="910"/>
        <v>6</v>
      </c>
      <c r="AC7275" s="49" t="str">
        <f t="shared" ca="1" si="911"/>
        <v>Y</v>
      </c>
    </row>
    <row r="7276" spans="1:29" x14ac:dyDescent="0.25">
      <c r="A7276">
        <v>5573</v>
      </c>
      <c r="B7276" s="9">
        <v>43216</v>
      </c>
      <c r="C7276" s="50" t="str">
        <f t="shared" si="904"/>
        <v>N</v>
      </c>
      <c r="D7276" s="52">
        <f>_xlfn.XLOOKUP(B7276,Cal_Date!B:B,Cal_Date!A:A,0)</f>
        <v>4</v>
      </c>
      <c r="E7276">
        <v>2018</v>
      </c>
      <c r="F7276" t="s">
        <v>124</v>
      </c>
      <c r="G7276" t="s">
        <v>129</v>
      </c>
      <c r="H7276" t="s">
        <v>11</v>
      </c>
      <c r="I7276" t="s">
        <v>11</v>
      </c>
      <c r="J7276" t="s">
        <v>15</v>
      </c>
      <c r="K7276" t="s">
        <v>42</v>
      </c>
      <c r="L7276">
        <v>1</v>
      </c>
      <c r="M7276">
        <v>1000</v>
      </c>
      <c r="O7276" t="s">
        <v>25</v>
      </c>
      <c r="R7276" t="s">
        <v>44</v>
      </c>
      <c r="S7276" s="49" t="str">
        <f t="shared" si="905"/>
        <v>Card</v>
      </c>
      <c r="T7276" s="3">
        <v>0.03</v>
      </c>
      <c r="U7276" s="2">
        <v>2.7</v>
      </c>
      <c r="V7276" s="2">
        <v>0.87</v>
      </c>
      <c r="W7276" s="54">
        <f>_xlfn.XLOOKUP(M7276,Market!A:A,Market!F:F,0)</f>
        <v>0.08</v>
      </c>
      <c r="X7276" s="55">
        <f t="shared" si="906"/>
        <v>8.1000000000000003E-2</v>
      </c>
      <c r="Y7276" s="55">
        <f t="shared" si="907"/>
        <v>1.83</v>
      </c>
      <c r="Z7276" s="54">
        <f t="shared" si="908"/>
        <v>0.67777777777777781</v>
      </c>
      <c r="AA7276" s="49" t="str">
        <f t="shared" ca="1" si="909"/>
        <v>Y</v>
      </c>
      <c r="AB7276" s="49">
        <f t="shared" ca="1" si="910"/>
        <v>6</v>
      </c>
      <c r="AC7276" s="49" t="str">
        <f t="shared" ca="1" si="911"/>
        <v>Y</v>
      </c>
    </row>
    <row r="7277" spans="1:29" x14ac:dyDescent="0.25">
      <c r="A7277">
        <v>5574</v>
      </c>
      <c r="B7277" s="9">
        <v>43216</v>
      </c>
      <c r="C7277" s="50" t="str">
        <f t="shared" si="904"/>
        <v>N</v>
      </c>
      <c r="D7277" s="52">
        <f>_xlfn.XLOOKUP(B7277,Cal_Date!B:B,Cal_Date!A:A,0)</f>
        <v>4</v>
      </c>
      <c r="E7277">
        <v>2018</v>
      </c>
      <c r="F7277" t="s">
        <v>124</v>
      </c>
      <c r="G7277" t="s">
        <v>129</v>
      </c>
      <c r="H7277" t="s">
        <v>14</v>
      </c>
      <c r="I7277" t="s">
        <v>13</v>
      </c>
      <c r="J7277" t="s">
        <v>15</v>
      </c>
      <c r="K7277" t="s">
        <v>43</v>
      </c>
      <c r="L7277">
        <v>1</v>
      </c>
      <c r="M7277">
        <v>1004</v>
      </c>
      <c r="O7277" t="s">
        <v>28</v>
      </c>
      <c r="R7277" t="s">
        <v>44</v>
      </c>
      <c r="S7277" s="49" t="str">
        <f t="shared" si="905"/>
        <v>Card</v>
      </c>
      <c r="T7277" s="3">
        <v>0.03</v>
      </c>
      <c r="U7277" s="2">
        <v>5.3000000000000007</v>
      </c>
      <c r="V7277" s="2">
        <v>2.12</v>
      </c>
      <c r="W7277" s="54">
        <f>_xlfn.XLOOKUP(M7277,Market!A:A,Market!F:F,0)</f>
        <v>0.06</v>
      </c>
      <c r="X7277" s="55">
        <f t="shared" si="906"/>
        <v>0.159</v>
      </c>
      <c r="Y7277" s="55">
        <f t="shared" si="907"/>
        <v>3.1800000000000006</v>
      </c>
      <c r="Z7277" s="54">
        <f t="shared" si="908"/>
        <v>0.60000000000000009</v>
      </c>
      <c r="AA7277" s="49" t="str">
        <f t="shared" ca="1" si="909"/>
        <v>Y</v>
      </c>
      <c r="AB7277" s="49">
        <f t="shared" ca="1" si="910"/>
        <v>6</v>
      </c>
      <c r="AC7277" s="49" t="str">
        <f t="shared" ca="1" si="911"/>
        <v>Y</v>
      </c>
    </row>
    <row r="7278" spans="1:29" x14ac:dyDescent="0.25">
      <c r="A7278">
        <v>5575</v>
      </c>
      <c r="B7278" s="9">
        <v>43216</v>
      </c>
      <c r="C7278" s="50" t="str">
        <f t="shared" si="904"/>
        <v>N</v>
      </c>
      <c r="D7278" s="52">
        <f>_xlfn.XLOOKUP(B7278,Cal_Date!B:B,Cal_Date!A:A,0)</f>
        <v>4</v>
      </c>
      <c r="E7278">
        <v>2018</v>
      </c>
      <c r="F7278" t="s">
        <v>124</v>
      </c>
      <c r="G7278" t="s">
        <v>129</v>
      </c>
      <c r="H7278" t="s">
        <v>14</v>
      </c>
      <c r="I7278" t="s">
        <v>18</v>
      </c>
      <c r="J7278" t="s">
        <v>15</v>
      </c>
      <c r="K7278" t="s">
        <v>43</v>
      </c>
      <c r="L7278">
        <v>1</v>
      </c>
      <c r="M7278">
        <v>1005</v>
      </c>
      <c r="O7278" t="s">
        <v>25</v>
      </c>
      <c r="R7278" t="s">
        <v>44</v>
      </c>
      <c r="S7278" s="49" t="str">
        <f t="shared" si="905"/>
        <v>Card</v>
      </c>
      <c r="T7278" s="3">
        <v>0.03</v>
      </c>
      <c r="U7278" s="2">
        <v>5.4450000000000003</v>
      </c>
      <c r="V7278" s="2">
        <v>2.1</v>
      </c>
      <c r="W7278" s="54">
        <f>_xlfn.XLOOKUP(M7278,Market!A:A,Market!F:F,0)</f>
        <v>8.8999999999999996E-2</v>
      </c>
      <c r="X7278" s="55">
        <f t="shared" si="906"/>
        <v>0.16335</v>
      </c>
      <c r="Y7278" s="55">
        <f t="shared" si="907"/>
        <v>3.3450000000000002</v>
      </c>
      <c r="Z7278" s="54">
        <f t="shared" si="908"/>
        <v>0.61432506887052341</v>
      </c>
      <c r="AA7278" s="49" t="str">
        <f t="shared" ca="1" si="909"/>
        <v>Y</v>
      </c>
      <c r="AB7278" s="49">
        <f t="shared" ca="1" si="910"/>
        <v>6</v>
      </c>
      <c r="AC7278" s="49" t="str">
        <f t="shared" ca="1" si="911"/>
        <v>Y</v>
      </c>
    </row>
    <row r="7279" spans="1:29" x14ac:dyDescent="0.25">
      <c r="A7279">
        <v>5576</v>
      </c>
      <c r="B7279" s="9">
        <v>43216</v>
      </c>
      <c r="C7279" s="50" t="str">
        <f t="shared" si="904"/>
        <v>N</v>
      </c>
      <c r="D7279" s="52">
        <f>_xlfn.XLOOKUP(B7279,Cal_Date!B:B,Cal_Date!A:A,0)</f>
        <v>4</v>
      </c>
      <c r="E7279">
        <v>2018</v>
      </c>
      <c r="F7279" t="s">
        <v>124</v>
      </c>
      <c r="G7279" t="s">
        <v>129</v>
      </c>
      <c r="H7279" t="s">
        <v>14</v>
      </c>
      <c r="I7279" t="s">
        <v>18</v>
      </c>
      <c r="J7279" t="s">
        <v>15</v>
      </c>
      <c r="K7279" t="s">
        <v>43</v>
      </c>
      <c r="L7279">
        <v>2</v>
      </c>
      <c r="M7279">
        <v>1000</v>
      </c>
      <c r="O7279" t="s">
        <v>25</v>
      </c>
      <c r="R7279" t="s">
        <v>44</v>
      </c>
      <c r="S7279" s="49" t="str">
        <f t="shared" si="905"/>
        <v>Card</v>
      </c>
      <c r="T7279" s="3">
        <v>0.03</v>
      </c>
      <c r="U7279" s="2">
        <v>10.8</v>
      </c>
      <c r="V7279" s="2">
        <v>4.4400000000000004</v>
      </c>
      <c r="W7279" s="54">
        <f>_xlfn.XLOOKUP(M7279,Market!A:A,Market!F:F,0)</f>
        <v>0.08</v>
      </c>
      <c r="X7279" s="55">
        <f t="shared" si="906"/>
        <v>0.32400000000000001</v>
      </c>
      <c r="Y7279" s="55">
        <f t="shared" si="907"/>
        <v>6.36</v>
      </c>
      <c r="Z7279" s="54">
        <f t="shared" si="908"/>
        <v>0.58888888888888891</v>
      </c>
      <c r="AA7279" s="49" t="str">
        <f t="shared" ca="1" si="909"/>
        <v>Y</v>
      </c>
      <c r="AB7279" s="49">
        <f t="shared" ca="1" si="910"/>
        <v>6</v>
      </c>
      <c r="AC7279" s="49" t="str">
        <f t="shared" ca="1" si="911"/>
        <v>Y</v>
      </c>
    </row>
    <row r="7280" spans="1:29" x14ac:dyDescent="0.25">
      <c r="A7280">
        <v>5577</v>
      </c>
      <c r="B7280" s="9">
        <v>43216</v>
      </c>
      <c r="C7280" s="50" t="str">
        <f t="shared" si="904"/>
        <v>N</v>
      </c>
      <c r="D7280" s="52">
        <f>_xlfn.XLOOKUP(B7280,Cal_Date!B:B,Cal_Date!A:A,0)</f>
        <v>4</v>
      </c>
      <c r="E7280">
        <v>2018</v>
      </c>
      <c r="F7280" t="s">
        <v>124</v>
      </c>
      <c r="G7280" t="s">
        <v>129</v>
      </c>
      <c r="H7280" t="s">
        <v>11</v>
      </c>
      <c r="I7280" t="s">
        <v>11</v>
      </c>
      <c r="J7280" t="s">
        <v>15</v>
      </c>
      <c r="K7280" t="s">
        <v>42</v>
      </c>
      <c r="L7280">
        <v>1</v>
      </c>
      <c r="M7280">
        <v>1006</v>
      </c>
      <c r="O7280" t="s">
        <v>28</v>
      </c>
      <c r="R7280" t="s">
        <v>44</v>
      </c>
      <c r="S7280" s="49" t="str">
        <f t="shared" si="905"/>
        <v>Card</v>
      </c>
      <c r="T7280" s="3">
        <v>0.03</v>
      </c>
      <c r="U7280" s="2">
        <v>2.7225000000000001</v>
      </c>
      <c r="V7280" s="2">
        <v>0.87</v>
      </c>
      <c r="W7280" s="54">
        <f>_xlfn.XLOOKUP(M7280,Market!A:A,Market!F:F,0)</f>
        <v>8.8999999999999996E-2</v>
      </c>
      <c r="X7280" s="55">
        <f t="shared" si="906"/>
        <v>8.1674999999999998E-2</v>
      </c>
      <c r="Y7280" s="55">
        <f t="shared" si="907"/>
        <v>1.8525</v>
      </c>
      <c r="Z7280" s="54">
        <f t="shared" si="908"/>
        <v>0.68044077134986225</v>
      </c>
      <c r="AA7280" s="49" t="str">
        <f t="shared" ca="1" si="909"/>
        <v>Y</v>
      </c>
      <c r="AB7280" s="49">
        <f t="shared" ca="1" si="910"/>
        <v>6</v>
      </c>
      <c r="AC7280" s="49" t="str">
        <f t="shared" ca="1" si="911"/>
        <v>Y</v>
      </c>
    </row>
    <row r="7281" spans="1:29" x14ac:dyDescent="0.25">
      <c r="A7281">
        <v>5578</v>
      </c>
      <c r="B7281" s="9">
        <v>43216</v>
      </c>
      <c r="C7281" s="50" t="str">
        <f t="shared" si="904"/>
        <v>N</v>
      </c>
      <c r="D7281" s="52">
        <f>_xlfn.XLOOKUP(B7281,Cal_Date!B:B,Cal_Date!A:A,0)</f>
        <v>4</v>
      </c>
      <c r="E7281">
        <v>2018</v>
      </c>
      <c r="F7281" t="s">
        <v>124</v>
      </c>
      <c r="G7281" t="s">
        <v>129</v>
      </c>
      <c r="H7281" t="s">
        <v>14</v>
      </c>
      <c r="I7281" t="s">
        <v>18</v>
      </c>
      <c r="J7281" t="s">
        <v>15</v>
      </c>
      <c r="K7281" t="s">
        <v>43</v>
      </c>
      <c r="L7281">
        <v>1</v>
      </c>
      <c r="M7281">
        <v>1000</v>
      </c>
      <c r="O7281" t="s">
        <v>25</v>
      </c>
      <c r="R7281" t="s">
        <v>44</v>
      </c>
      <c r="S7281" s="49" t="str">
        <f t="shared" si="905"/>
        <v>Card</v>
      </c>
      <c r="T7281" s="3">
        <v>0.03</v>
      </c>
      <c r="U7281" s="2">
        <v>5.4</v>
      </c>
      <c r="V7281" s="2">
        <v>2.1</v>
      </c>
      <c r="W7281" s="54">
        <f>_xlfn.XLOOKUP(M7281,Market!A:A,Market!F:F,0)</f>
        <v>0.08</v>
      </c>
      <c r="X7281" s="55">
        <f t="shared" si="906"/>
        <v>0.16200000000000001</v>
      </c>
      <c r="Y7281" s="55">
        <f t="shared" si="907"/>
        <v>3.3000000000000003</v>
      </c>
      <c r="Z7281" s="54">
        <f t="shared" si="908"/>
        <v>0.61111111111111116</v>
      </c>
      <c r="AA7281" s="49" t="str">
        <f t="shared" ca="1" si="909"/>
        <v>Y</v>
      </c>
      <c r="AB7281" s="49">
        <f t="shared" ca="1" si="910"/>
        <v>6</v>
      </c>
      <c r="AC7281" s="49" t="str">
        <f t="shared" ca="1" si="911"/>
        <v>Y</v>
      </c>
    </row>
    <row r="7282" spans="1:29" x14ac:dyDescent="0.25">
      <c r="A7282">
        <v>5579</v>
      </c>
      <c r="B7282" s="9">
        <v>43216</v>
      </c>
      <c r="C7282" s="50" t="str">
        <f t="shared" si="904"/>
        <v>N</v>
      </c>
      <c r="D7282" s="52">
        <f>_xlfn.XLOOKUP(B7282,Cal_Date!B:B,Cal_Date!A:A,0)</f>
        <v>4</v>
      </c>
      <c r="E7282">
        <v>2018</v>
      </c>
      <c r="F7282" t="s">
        <v>124</v>
      </c>
      <c r="G7282" t="s">
        <v>129</v>
      </c>
      <c r="H7282" t="s">
        <v>11</v>
      </c>
      <c r="I7282" t="s">
        <v>11</v>
      </c>
      <c r="J7282" t="s">
        <v>15</v>
      </c>
      <c r="K7282" t="s">
        <v>42</v>
      </c>
      <c r="L7282">
        <v>1</v>
      </c>
      <c r="M7282">
        <v>1001</v>
      </c>
      <c r="O7282" t="s">
        <v>25</v>
      </c>
      <c r="R7282" t="s">
        <v>44</v>
      </c>
      <c r="S7282" s="49" t="str">
        <f t="shared" si="905"/>
        <v>Card</v>
      </c>
      <c r="T7282" s="3">
        <v>0.03</v>
      </c>
      <c r="U7282" s="2">
        <v>2.6500000000000004</v>
      </c>
      <c r="V7282" s="2">
        <v>0.87</v>
      </c>
      <c r="W7282" s="54">
        <f>_xlfn.XLOOKUP(M7282,Market!A:A,Market!F:F,0)</f>
        <v>0.06</v>
      </c>
      <c r="X7282" s="55">
        <f t="shared" si="906"/>
        <v>7.9500000000000001E-2</v>
      </c>
      <c r="Y7282" s="55">
        <f t="shared" si="907"/>
        <v>1.7800000000000002</v>
      </c>
      <c r="Z7282" s="54">
        <f t="shared" si="908"/>
        <v>0.67169811320754713</v>
      </c>
      <c r="AA7282" s="49" t="str">
        <f t="shared" ca="1" si="909"/>
        <v>Y</v>
      </c>
      <c r="AB7282" s="49">
        <f t="shared" ca="1" si="910"/>
        <v>6</v>
      </c>
      <c r="AC7282" s="49" t="str">
        <f t="shared" ca="1" si="911"/>
        <v>Y</v>
      </c>
    </row>
    <row r="7283" spans="1:29" x14ac:dyDescent="0.25">
      <c r="A7283">
        <v>5580</v>
      </c>
      <c r="B7283" s="9">
        <v>43216</v>
      </c>
      <c r="C7283" s="50" t="str">
        <f t="shared" si="904"/>
        <v>N</v>
      </c>
      <c r="D7283" s="52">
        <f>_xlfn.XLOOKUP(B7283,Cal_Date!B:B,Cal_Date!A:A,0)</f>
        <v>4</v>
      </c>
      <c r="E7283">
        <v>2018</v>
      </c>
      <c r="F7283" t="s">
        <v>124</v>
      </c>
      <c r="G7283" t="s">
        <v>129</v>
      </c>
      <c r="H7283" t="s">
        <v>11</v>
      </c>
      <c r="I7283" t="s">
        <v>11</v>
      </c>
      <c r="J7283" t="s">
        <v>15</v>
      </c>
      <c r="K7283" t="s">
        <v>42</v>
      </c>
      <c r="L7283">
        <v>1</v>
      </c>
      <c r="M7283">
        <v>1008</v>
      </c>
      <c r="O7283" t="s">
        <v>28</v>
      </c>
      <c r="R7283" t="s">
        <v>44</v>
      </c>
      <c r="S7283" s="49" t="str">
        <f t="shared" si="905"/>
        <v>Card</v>
      </c>
      <c r="T7283" s="3">
        <v>0.03</v>
      </c>
      <c r="U7283" s="2">
        <v>2.7225000000000001</v>
      </c>
      <c r="V7283" s="2">
        <v>0.87</v>
      </c>
      <c r="W7283" s="54">
        <f>_xlfn.XLOOKUP(M7283,Market!A:A,Market!F:F,0)</f>
        <v>8.8999999999999996E-2</v>
      </c>
      <c r="X7283" s="55">
        <f t="shared" si="906"/>
        <v>8.1674999999999998E-2</v>
      </c>
      <c r="Y7283" s="55">
        <f t="shared" si="907"/>
        <v>1.8525</v>
      </c>
      <c r="Z7283" s="54">
        <f t="shared" si="908"/>
        <v>0.68044077134986225</v>
      </c>
      <c r="AA7283" s="49" t="str">
        <f t="shared" ca="1" si="909"/>
        <v>Y</v>
      </c>
      <c r="AB7283" s="49">
        <f t="shared" ca="1" si="910"/>
        <v>6</v>
      </c>
      <c r="AC7283" s="49" t="str">
        <f t="shared" ca="1" si="911"/>
        <v>Y</v>
      </c>
    </row>
    <row r="7284" spans="1:29" x14ac:dyDescent="0.25">
      <c r="A7284">
        <v>5581</v>
      </c>
      <c r="B7284" s="9">
        <v>43216</v>
      </c>
      <c r="C7284" s="50" t="str">
        <f t="shared" si="904"/>
        <v>N</v>
      </c>
      <c r="D7284" s="52">
        <f>_xlfn.XLOOKUP(B7284,Cal_Date!B:B,Cal_Date!A:A,0)</f>
        <v>4</v>
      </c>
      <c r="E7284">
        <v>2018</v>
      </c>
      <c r="F7284" t="s">
        <v>124</v>
      </c>
      <c r="G7284" t="s">
        <v>129</v>
      </c>
      <c r="H7284" t="s">
        <v>11</v>
      </c>
      <c r="I7284" t="s">
        <v>11</v>
      </c>
      <c r="J7284" t="s">
        <v>15</v>
      </c>
      <c r="K7284" t="s">
        <v>42</v>
      </c>
      <c r="L7284">
        <v>1</v>
      </c>
      <c r="M7284">
        <v>1009</v>
      </c>
      <c r="O7284" t="s">
        <v>28</v>
      </c>
      <c r="R7284" t="s">
        <v>44</v>
      </c>
      <c r="S7284" s="49" t="str">
        <f t="shared" si="905"/>
        <v>Card</v>
      </c>
      <c r="T7284" s="3">
        <v>0.03</v>
      </c>
      <c r="U7284" s="2">
        <v>2.7225000000000001</v>
      </c>
      <c r="V7284" s="2">
        <v>0.87</v>
      </c>
      <c r="W7284" s="54">
        <f>_xlfn.XLOOKUP(M7284,Market!A:A,Market!F:F,0)</f>
        <v>8.8999999999999996E-2</v>
      </c>
      <c r="X7284" s="55">
        <f t="shared" si="906"/>
        <v>8.1674999999999998E-2</v>
      </c>
      <c r="Y7284" s="55">
        <f t="shared" si="907"/>
        <v>1.8525</v>
      </c>
      <c r="Z7284" s="54">
        <f t="shared" si="908"/>
        <v>0.68044077134986225</v>
      </c>
      <c r="AA7284" s="49" t="str">
        <f t="shared" ca="1" si="909"/>
        <v>Y</v>
      </c>
      <c r="AB7284" s="49">
        <f t="shared" ca="1" si="910"/>
        <v>6</v>
      </c>
      <c r="AC7284" s="49" t="str">
        <f t="shared" ca="1" si="911"/>
        <v>Y</v>
      </c>
    </row>
    <row r="7285" spans="1:29" x14ac:dyDescent="0.25">
      <c r="A7285">
        <v>5582</v>
      </c>
      <c r="B7285" s="9">
        <v>43216</v>
      </c>
      <c r="C7285" s="50" t="str">
        <f t="shared" si="904"/>
        <v>N</v>
      </c>
      <c r="D7285" s="52">
        <f>_xlfn.XLOOKUP(B7285,Cal_Date!B:B,Cal_Date!A:A,0)</f>
        <v>4</v>
      </c>
      <c r="E7285">
        <v>2018</v>
      </c>
      <c r="F7285" t="s">
        <v>124</v>
      </c>
      <c r="G7285" t="s">
        <v>129</v>
      </c>
      <c r="H7285" t="s">
        <v>14</v>
      </c>
      <c r="I7285" t="s">
        <v>18</v>
      </c>
      <c r="J7285" t="s">
        <v>15</v>
      </c>
      <c r="K7285" t="s">
        <v>43</v>
      </c>
      <c r="L7285">
        <v>2</v>
      </c>
      <c r="M7285">
        <v>1001</v>
      </c>
      <c r="O7285" t="s">
        <v>25</v>
      </c>
      <c r="R7285" t="s">
        <v>44</v>
      </c>
      <c r="S7285" s="49" t="str">
        <f t="shared" si="905"/>
        <v>Card</v>
      </c>
      <c r="T7285" s="3">
        <v>0.03</v>
      </c>
      <c r="U7285" s="2">
        <v>10.600000000000001</v>
      </c>
      <c r="V7285" s="2">
        <v>4.2</v>
      </c>
      <c r="W7285" s="54">
        <f>_xlfn.XLOOKUP(M7285,Market!A:A,Market!F:F,0)</f>
        <v>0.06</v>
      </c>
      <c r="X7285" s="55">
        <f t="shared" si="906"/>
        <v>0.318</v>
      </c>
      <c r="Y7285" s="55">
        <f t="shared" si="907"/>
        <v>6.4000000000000012</v>
      </c>
      <c r="Z7285" s="54">
        <f t="shared" si="908"/>
        <v>0.60377358490566047</v>
      </c>
      <c r="AA7285" s="49" t="str">
        <f t="shared" ca="1" si="909"/>
        <v>Y</v>
      </c>
      <c r="AB7285" s="49">
        <f t="shared" ca="1" si="910"/>
        <v>6</v>
      </c>
      <c r="AC7285" s="49" t="str">
        <f t="shared" ca="1" si="911"/>
        <v>Y</v>
      </c>
    </row>
    <row r="7286" spans="1:29" x14ac:dyDescent="0.25">
      <c r="A7286">
        <v>5583</v>
      </c>
      <c r="B7286" s="9">
        <v>43216</v>
      </c>
      <c r="C7286" s="50" t="str">
        <f t="shared" si="904"/>
        <v>N</v>
      </c>
      <c r="D7286" s="52">
        <f>_xlfn.XLOOKUP(B7286,Cal_Date!B:B,Cal_Date!A:A,0)</f>
        <v>4</v>
      </c>
      <c r="E7286">
        <v>2018</v>
      </c>
      <c r="F7286" t="s">
        <v>124</v>
      </c>
      <c r="G7286" t="s">
        <v>129</v>
      </c>
      <c r="H7286" t="s">
        <v>14</v>
      </c>
      <c r="I7286" t="s">
        <v>18</v>
      </c>
      <c r="J7286" t="s">
        <v>15</v>
      </c>
      <c r="K7286" t="s">
        <v>43</v>
      </c>
      <c r="L7286">
        <v>2</v>
      </c>
      <c r="M7286">
        <v>1001</v>
      </c>
      <c r="O7286" t="s">
        <v>25</v>
      </c>
      <c r="R7286" t="s">
        <v>44</v>
      </c>
      <c r="S7286" s="49" t="str">
        <f t="shared" si="905"/>
        <v>Card</v>
      </c>
      <c r="T7286" s="3">
        <v>0.03</v>
      </c>
      <c r="U7286" s="2">
        <v>10.600000000000001</v>
      </c>
      <c r="V7286" s="2">
        <v>4.4400000000000004</v>
      </c>
      <c r="W7286" s="54">
        <f>_xlfn.XLOOKUP(M7286,Market!A:A,Market!F:F,0)</f>
        <v>0.06</v>
      </c>
      <c r="X7286" s="55">
        <f t="shared" si="906"/>
        <v>0.318</v>
      </c>
      <c r="Y7286" s="55">
        <f t="shared" si="907"/>
        <v>6.160000000000001</v>
      </c>
      <c r="Z7286" s="54">
        <f t="shared" si="908"/>
        <v>0.5811320754716981</v>
      </c>
      <c r="AA7286" s="49" t="str">
        <f t="shared" ca="1" si="909"/>
        <v>Y</v>
      </c>
      <c r="AB7286" s="49">
        <f t="shared" ca="1" si="910"/>
        <v>6</v>
      </c>
      <c r="AC7286" s="49" t="str">
        <f t="shared" ca="1" si="911"/>
        <v>Y</v>
      </c>
    </row>
    <row r="7287" spans="1:29" x14ac:dyDescent="0.25">
      <c r="A7287">
        <v>5584</v>
      </c>
      <c r="B7287" s="9">
        <v>43216</v>
      </c>
      <c r="C7287" s="50" t="str">
        <f t="shared" si="904"/>
        <v>N</v>
      </c>
      <c r="D7287" s="52">
        <f>_xlfn.XLOOKUP(B7287,Cal_Date!B:B,Cal_Date!A:A,0)</f>
        <v>4</v>
      </c>
      <c r="E7287">
        <v>2018</v>
      </c>
      <c r="F7287" t="s">
        <v>124</v>
      </c>
      <c r="G7287" t="s">
        <v>129</v>
      </c>
      <c r="H7287" t="s">
        <v>11</v>
      </c>
      <c r="I7287" t="s">
        <v>11</v>
      </c>
      <c r="J7287" t="s">
        <v>15</v>
      </c>
      <c r="K7287" t="s">
        <v>42</v>
      </c>
      <c r="L7287">
        <v>1</v>
      </c>
      <c r="M7287">
        <v>1001</v>
      </c>
      <c r="O7287" t="s">
        <v>25</v>
      </c>
      <c r="R7287" t="s">
        <v>44</v>
      </c>
      <c r="S7287" s="49" t="str">
        <f t="shared" si="905"/>
        <v>Card</v>
      </c>
      <c r="T7287" s="3">
        <v>0.03</v>
      </c>
      <c r="U7287" s="2">
        <v>2.6500000000000004</v>
      </c>
      <c r="V7287" s="2">
        <v>0.87</v>
      </c>
      <c r="W7287" s="54">
        <f>_xlfn.XLOOKUP(M7287,Market!A:A,Market!F:F,0)</f>
        <v>0.06</v>
      </c>
      <c r="X7287" s="55">
        <f t="shared" si="906"/>
        <v>7.9500000000000001E-2</v>
      </c>
      <c r="Y7287" s="55">
        <f t="shared" si="907"/>
        <v>1.7800000000000002</v>
      </c>
      <c r="Z7287" s="54">
        <f t="shared" si="908"/>
        <v>0.67169811320754713</v>
      </c>
      <c r="AA7287" s="49" t="str">
        <f t="shared" ca="1" si="909"/>
        <v>Y</v>
      </c>
      <c r="AB7287" s="49">
        <f t="shared" ca="1" si="910"/>
        <v>6</v>
      </c>
      <c r="AC7287" s="49" t="str">
        <f t="shared" ca="1" si="911"/>
        <v>Y</v>
      </c>
    </row>
    <row r="7288" spans="1:29" x14ac:dyDescent="0.25">
      <c r="A7288">
        <v>5585</v>
      </c>
      <c r="B7288" s="9">
        <v>43216</v>
      </c>
      <c r="C7288" s="50" t="str">
        <f t="shared" si="904"/>
        <v>N</v>
      </c>
      <c r="D7288" s="52">
        <f>_xlfn.XLOOKUP(B7288,Cal_Date!B:B,Cal_Date!A:A,0)</f>
        <v>4</v>
      </c>
      <c r="E7288">
        <v>2018</v>
      </c>
      <c r="F7288" t="s">
        <v>124</v>
      </c>
      <c r="G7288" t="s">
        <v>129</v>
      </c>
      <c r="H7288" t="s">
        <v>48</v>
      </c>
      <c r="I7288" t="s">
        <v>18</v>
      </c>
      <c r="J7288" t="s">
        <v>10</v>
      </c>
      <c r="K7288" t="s">
        <v>43</v>
      </c>
      <c r="L7288">
        <v>1</v>
      </c>
      <c r="M7288">
        <v>1002</v>
      </c>
      <c r="O7288" t="s">
        <v>28</v>
      </c>
      <c r="R7288" t="s">
        <v>44</v>
      </c>
      <c r="S7288" s="49" t="str">
        <f t="shared" si="905"/>
        <v>Card</v>
      </c>
      <c r="T7288" s="3">
        <v>0.03</v>
      </c>
      <c r="U7288" s="2">
        <v>7.42</v>
      </c>
      <c r="V7288" s="2">
        <v>1.46</v>
      </c>
      <c r="W7288" s="54">
        <f>_xlfn.XLOOKUP(M7288,Market!A:A,Market!F:F,0)</f>
        <v>0.06</v>
      </c>
      <c r="X7288" s="55">
        <f t="shared" si="906"/>
        <v>0.22259999999999999</v>
      </c>
      <c r="Y7288" s="55">
        <f t="shared" si="907"/>
        <v>5.96</v>
      </c>
      <c r="Z7288" s="54">
        <f t="shared" si="908"/>
        <v>0.80323450134770891</v>
      </c>
      <c r="AA7288" s="49" t="str">
        <f t="shared" ca="1" si="909"/>
        <v>Y</v>
      </c>
      <c r="AB7288" s="49">
        <f t="shared" ca="1" si="910"/>
        <v>6</v>
      </c>
      <c r="AC7288" s="49" t="str">
        <f t="shared" ca="1" si="911"/>
        <v>Y</v>
      </c>
    </row>
    <row r="7289" spans="1:29" x14ac:dyDescent="0.25">
      <c r="A7289">
        <v>5586</v>
      </c>
      <c r="B7289" s="9">
        <v>43216</v>
      </c>
      <c r="C7289" s="50" t="str">
        <f t="shared" si="904"/>
        <v>N</v>
      </c>
      <c r="D7289" s="52">
        <f>_xlfn.XLOOKUP(B7289,Cal_Date!B:B,Cal_Date!A:A,0)</f>
        <v>4</v>
      </c>
      <c r="E7289">
        <v>2018</v>
      </c>
      <c r="F7289" t="s">
        <v>124</v>
      </c>
      <c r="G7289" t="s">
        <v>129</v>
      </c>
      <c r="H7289" t="s">
        <v>48</v>
      </c>
      <c r="I7289" t="s">
        <v>18</v>
      </c>
      <c r="J7289" t="s">
        <v>10</v>
      </c>
      <c r="K7289" t="s">
        <v>43</v>
      </c>
      <c r="L7289">
        <v>1</v>
      </c>
      <c r="M7289">
        <v>1003</v>
      </c>
      <c r="O7289" t="s">
        <v>25</v>
      </c>
      <c r="R7289" t="s">
        <v>44</v>
      </c>
      <c r="S7289" s="49" t="str">
        <f t="shared" si="905"/>
        <v>Card</v>
      </c>
      <c r="T7289" s="3">
        <v>0.03</v>
      </c>
      <c r="U7289" s="2">
        <v>7.42</v>
      </c>
      <c r="V7289" s="2">
        <v>1.46</v>
      </c>
      <c r="W7289" s="54">
        <f>_xlfn.XLOOKUP(M7289,Market!A:A,Market!F:F,0)</f>
        <v>0.06</v>
      </c>
      <c r="X7289" s="55">
        <f t="shared" si="906"/>
        <v>0.22259999999999999</v>
      </c>
      <c r="Y7289" s="55">
        <f t="shared" si="907"/>
        <v>5.96</v>
      </c>
      <c r="Z7289" s="54">
        <f t="shared" si="908"/>
        <v>0.80323450134770891</v>
      </c>
      <c r="AA7289" s="49" t="str">
        <f t="shared" ca="1" si="909"/>
        <v>Y</v>
      </c>
      <c r="AB7289" s="49">
        <f t="shared" ca="1" si="910"/>
        <v>6</v>
      </c>
      <c r="AC7289" s="49" t="str">
        <f t="shared" ca="1" si="911"/>
        <v>Y</v>
      </c>
    </row>
    <row r="7290" spans="1:29" x14ac:dyDescent="0.25">
      <c r="A7290">
        <v>5587</v>
      </c>
      <c r="B7290" s="9">
        <v>43216</v>
      </c>
      <c r="C7290" s="50" t="str">
        <f t="shared" si="904"/>
        <v>N</v>
      </c>
      <c r="D7290" s="52">
        <f>_xlfn.XLOOKUP(B7290,Cal_Date!B:B,Cal_Date!A:A,0)</f>
        <v>4</v>
      </c>
      <c r="E7290">
        <v>2018</v>
      </c>
      <c r="F7290" t="s">
        <v>124</v>
      </c>
      <c r="G7290" t="s">
        <v>129</v>
      </c>
      <c r="H7290" t="s">
        <v>11</v>
      </c>
      <c r="I7290" t="s">
        <v>13</v>
      </c>
      <c r="J7290" t="s">
        <v>15</v>
      </c>
      <c r="K7290" t="s">
        <v>42</v>
      </c>
      <c r="L7290">
        <v>2</v>
      </c>
      <c r="M7290">
        <v>1003</v>
      </c>
      <c r="O7290" t="s">
        <v>25</v>
      </c>
      <c r="R7290" t="s">
        <v>44</v>
      </c>
      <c r="S7290" s="49" t="str">
        <f t="shared" si="905"/>
        <v>Card</v>
      </c>
      <c r="T7290" s="3">
        <v>0.03</v>
      </c>
      <c r="U7290" s="2">
        <v>5.3000000000000007</v>
      </c>
      <c r="V7290" s="2">
        <v>2.84</v>
      </c>
      <c r="W7290" s="54">
        <f>_xlfn.XLOOKUP(M7290,Market!A:A,Market!F:F,0)</f>
        <v>0.06</v>
      </c>
      <c r="X7290" s="55">
        <f t="shared" si="906"/>
        <v>0.159</v>
      </c>
      <c r="Y7290" s="55">
        <f t="shared" si="907"/>
        <v>2.4600000000000009</v>
      </c>
      <c r="Z7290" s="54">
        <f t="shared" si="908"/>
        <v>0.46415094339622653</v>
      </c>
      <c r="AA7290" s="49" t="str">
        <f t="shared" ca="1" si="909"/>
        <v>Y</v>
      </c>
      <c r="AB7290" s="49">
        <f t="shared" ca="1" si="910"/>
        <v>6</v>
      </c>
      <c r="AC7290" s="49" t="str">
        <f t="shared" ca="1" si="911"/>
        <v>Y</v>
      </c>
    </row>
    <row r="7291" spans="1:29" x14ac:dyDescent="0.25">
      <c r="A7291">
        <v>5588</v>
      </c>
      <c r="B7291" s="9">
        <v>43217</v>
      </c>
      <c r="C7291" s="50" t="str">
        <f t="shared" si="904"/>
        <v>N</v>
      </c>
      <c r="D7291" s="52">
        <f>_xlfn.XLOOKUP(B7291,Cal_Date!B:B,Cal_Date!A:A,0)</f>
        <v>4</v>
      </c>
      <c r="E7291">
        <v>2018</v>
      </c>
      <c r="F7291" t="s">
        <v>125</v>
      </c>
      <c r="G7291" t="s">
        <v>129</v>
      </c>
      <c r="H7291" t="s">
        <v>11</v>
      </c>
      <c r="I7291" t="s">
        <v>11</v>
      </c>
      <c r="J7291" t="s">
        <v>15</v>
      </c>
      <c r="K7291" t="s">
        <v>42</v>
      </c>
      <c r="L7291">
        <v>1</v>
      </c>
      <c r="M7291">
        <v>1003</v>
      </c>
      <c r="O7291" t="s">
        <v>25</v>
      </c>
      <c r="R7291" t="s">
        <v>44</v>
      </c>
      <c r="S7291" s="49" t="str">
        <f t="shared" si="905"/>
        <v>Card</v>
      </c>
      <c r="T7291" s="3">
        <v>0.03</v>
      </c>
      <c r="U7291" s="2">
        <v>2.6500000000000004</v>
      </c>
      <c r="V7291" s="2">
        <v>0.87</v>
      </c>
      <c r="W7291" s="54">
        <f>_xlfn.XLOOKUP(M7291,Market!A:A,Market!F:F,0)</f>
        <v>0.06</v>
      </c>
      <c r="X7291" s="55">
        <f t="shared" si="906"/>
        <v>7.9500000000000001E-2</v>
      </c>
      <c r="Y7291" s="55">
        <f t="shared" si="907"/>
        <v>1.7800000000000002</v>
      </c>
      <c r="Z7291" s="54">
        <f t="shared" si="908"/>
        <v>0.67169811320754713</v>
      </c>
      <c r="AA7291" s="49" t="str">
        <f t="shared" ca="1" si="909"/>
        <v>Y</v>
      </c>
      <c r="AB7291" s="49">
        <f t="shared" ca="1" si="910"/>
        <v>6</v>
      </c>
      <c r="AC7291" s="49" t="str">
        <f t="shared" ca="1" si="911"/>
        <v>Y</v>
      </c>
    </row>
    <row r="7292" spans="1:29" x14ac:dyDescent="0.25">
      <c r="A7292">
        <v>5589</v>
      </c>
      <c r="B7292" s="9">
        <v>43217</v>
      </c>
      <c r="C7292" s="50" t="str">
        <f t="shared" si="904"/>
        <v>N</v>
      </c>
      <c r="D7292" s="52">
        <f>_xlfn.XLOOKUP(B7292,Cal_Date!B:B,Cal_Date!A:A,0)</f>
        <v>4</v>
      </c>
      <c r="E7292">
        <v>2018</v>
      </c>
      <c r="F7292" t="s">
        <v>125</v>
      </c>
      <c r="G7292" t="s">
        <v>129</v>
      </c>
      <c r="H7292" t="s">
        <v>48</v>
      </c>
      <c r="I7292" t="s">
        <v>18</v>
      </c>
      <c r="J7292" t="s">
        <v>10</v>
      </c>
      <c r="K7292" t="s">
        <v>43</v>
      </c>
      <c r="L7292">
        <v>2</v>
      </c>
      <c r="M7292">
        <v>1004</v>
      </c>
      <c r="O7292" t="s">
        <v>28</v>
      </c>
      <c r="R7292" t="s">
        <v>46</v>
      </c>
      <c r="S7292" s="49" t="str">
        <f t="shared" si="905"/>
        <v>Card</v>
      </c>
      <c r="T7292" s="3">
        <v>0.04</v>
      </c>
      <c r="U7292" s="2">
        <v>14.84</v>
      </c>
      <c r="V7292" s="2">
        <v>2.92</v>
      </c>
      <c r="W7292" s="54">
        <f>_xlfn.XLOOKUP(M7292,Market!A:A,Market!F:F,0)</f>
        <v>0.06</v>
      </c>
      <c r="X7292" s="55">
        <f t="shared" si="906"/>
        <v>0.59360000000000002</v>
      </c>
      <c r="Y7292" s="55">
        <f t="shared" si="907"/>
        <v>11.92</v>
      </c>
      <c r="Z7292" s="54">
        <f t="shared" si="908"/>
        <v>0.80323450134770891</v>
      </c>
      <c r="AA7292" s="49" t="str">
        <f t="shared" ca="1" si="909"/>
        <v>Y</v>
      </c>
      <c r="AB7292" s="49">
        <f t="shared" ca="1" si="910"/>
        <v>6</v>
      </c>
      <c r="AC7292" s="49" t="str">
        <f t="shared" ca="1" si="911"/>
        <v>Y</v>
      </c>
    </row>
    <row r="7293" spans="1:29" x14ac:dyDescent="0.25">
      <c r="A7293">
        <v>5590</v>
      </c>
      <c r="B7293" s="9">
        <v>43217</v>
      </c>
      <c r="C7293" s="50" t="str">
        <f t="shared" si="904"/>
        <v>N</v>
      </c>
      <c r="D7293" s="52">
        <f>_xlfn.XLOOKUP(B7293,Cal_Date!B:B,Cal_Date!A:A,0)</f>
        <v>4</v>
      </c>
      <c r="E7293">
        <v>2018</v>
      </c>
      <c r="F7293" t="s">
        <v>125</v>
      </c>
      <c r="G7293" t="s">
        <v>129</v>
      </c>
      <c r="H7293" t="s">
        <v>14</v>
      </c>
      <c r="I7293" t="s">
        <v>13</v>
      </c>
      <c r="J7293" t="s">
        <v>15</v>
      </c>
      <c r="K7293" t="s">
        <v>43</v>
      </c>
      <c r="L7293">
        <v>1</v>
      </c>
      <c r="M7293">
        <v>1005</v>
      </c>
      <c r="O7293" t="s">
        <v>25</v>
      </c>
      <c r="R7293" t="s">
        <v>44</v>
      </c>
      <c r="S7293" s="49" t="str">
        <f t="shared" si="905"/>
        <v>Card</v>
      </c>
      <c r="T7293" s="3">
        <v>0.03</v>
      </c>
      <c r="U7293" s="2">
        <v>5.4450000000000003</v>
      </c>
      <c r="V7293" s="2">
        <v>2.12</v>
      </c>
      <c r="W7293" s="54">
        <f>_xlfn.XLOOKUP(M7293,Market!A:A,Market!F:F,0)</f>
        <v>8.8999999999999996E-2</v>
      </c>
      <c r="X7293" s="55">
        <f t="shared" si="906"/>
        <v>0.16335</v>
      </c>
      <c r="Y7293" s="55">
        <f t="shared" si="907"/>
        <v>3.3250000000000002</v>
      </c>
      <c r="Z7293" s="54">
        <f t="shared" si="908"/>
        <v>0.61065197428833795</v>
      </c>
      <c r="AA7293" s="49" t="str">
        <f t="shared" ca="1" si="909"/>
        <v>Y</v>
      </c>
      <c r="AB7293" s="49">
        <f t="shared" ca="1" si="910"/>
        <v>6</v>
      </c>
      <c r="AC7293" s="49" t="str">
        <f t="shared" ca="1" si="911"/>
        <v>Y</v>
      </c>
    </row>
    <row r="7294" spans="1:29" x14ac:dyDescent="0.25">
      <c r="A7294">
        <v>5591</v>
      </c>
      <c r="B7294" s="9">
        <v>43217</v>
      </c>
      <c r="C7294" s="50" t="str">
        <f t="shared" si="904"/>
        <v>N</v>
      </c>
      <c r="D7294" s="52">
        <f>_xlfn.XLOOKUP(B7294,Cal_Date!B:B,Cal_Date!A:A,0)</f>
        <v>4</v>
      </c>
      <c r="E7294">
        <v>2018</v>
      </c>
      <c r="F7294" t="s">
        <v>125</v>
      </c>
      <c r="G7294" t="s">
        <v>129</v>
      </c>
      <c r="H7294" t="s">
        <v>14</v>
      </c>
      <c r="I7294" t="s">
        <v>18</v>
      </c>
      <c r="J7294" t="s">
        <v>15</v>
      </c>
      <c r="K7294" t="s">
        <v>43</v>
      </c>
      <c r="L7294">
        <v>2</v>
      </c>
      <c r="M7294">
        <v>1005</v>
      </c>
      <c r="O7294" t="s">
        <v>25</v>
      </c>
      <c r="R7294" t="s">
        <v>46</v>
      </c>
      <c r="S7294" s="49" t="str">
        <f t="shared" si="905"/>
        <v>Card</v>
      </c>
      <c r="T7294" s="3">
        <v>0.04</v>
      </c>
      <c r="U7294" s="2">
        <v>10.89</v>
      </c>
      <c r="V7294" s="2">
        <v>4.2</v>
      </c>
      <c r="W7294" s="54">
        <f>_xlfn.XLOOKUP(M7294,Market!A:A,Market!F:F,0)</f>
        <v>8.8999999999999996E-2</v>
      </c>
      <c r="X7294" s="55">
        <f t="shared" si="906"/>
        <v>0.43560000000000004</v>
      </c>
      <c r="Y7294" s="55">
        <f t="shared" si="907"/>
        <v>6.69</v>
      </c>
      <c r="Z7294" s="54">
        <f t="shared" si="908"/>
        <v>0.61432506887052341</v>
      </c>
      <c r="AA7294" s="49" t="str">
        <f t="shared" ca="1" si="909"/>
        <v>Y</v>
      </c>
      <c r="AB7294" s="49">
        <f t="shared" ca="1" si="910"/>
        <v>6</v>
      </c>
      <c r="AC7294" s="49" t="str">
        <f t="shared" ca="1" si="911"/>
        <v>Y</v>
      </c>
    </row>
    <row r="7295" spans="1:29" x14ac:dyDescent="0.25">
      <c r="A7295">
        <v>5592</v>
      </c>
      <c r="B7295" s="9">
        <v>43217</v>
      </c>
      <c r="C7295" s="50" t="str">
        <f t="shared" si="904"/>
        <v>N</v>
      </c>
      <c r="D7295" s="52">
        <f>_xlfn.XLOOKUP(B7295,Cal_Date!B:B,Cal_Date!A:A,0)</f>
        <v>4</v>
      </c>
      <c r="E7295">
        <v>2018</v>
      </c>
      <c r="F7295" t="s">
        <v>125</v>
      </c>
      <c r="G7295" t="s">
        <v>129</v>
      </c>
      <c r="H7295" t="s">
        <v>11</v>
      </c>
      <c r="I7295" t="s">
        <v>11</v>
      </c>
      <c r="J7295" t="s">
        <v>15</v>
      </c>
      <c r="K7295" t="s">
        <v>42</v>
      </c>
      <c r="L7295">
        <v>1</v>
      </c>
      <c r="M7295">
        <v>1003</v>
      </c>
      <c r="O7295" t="s">
        <v>25</v>
      </c>
      <c r="R7295" t="s">
        <v>44</v>
      </c>
      <c r="S7295" s="49" t="str">
        <f t="shared" si="905"/>
        <v>Card</v>
      </c>
      <c r="T7295" s="3">
        <v>0.03</v>
      </c>
      <c r="U7295" s="2">
        <v>2.6500000000000004</v>
      </c>
      <c r="V7295" s="2">
        <v>0.87</v>
      </c>
      <c r="W7295" s="54">
        <f>_xlfn.XLOOKUP(M7295,Market!A:A,Market!F:F,0)</f>
        <v>0.06</v>
      </c>
      <c r="X7295" s="55">
        <f t="shared" si="906"/>
        <v>7.9500000000000001E-2</v>
      </c>
      <c r="Y7295" s="55">
        <f t="shared" si="907"/>
        <v>1.7800000000000002</v>
      </c>
      <c r="Z7295" s="54">
        <f t="shared" si="908"/>
        <v>0.67169811320754713</v>
      </c>
      <c r="AA7295" s="49" t="str">
        <f t="shared" ca="1" si="909"/>
        <v>Y</v>
      </c>
      <c r="AB7295" s="49">
        <f t="shared" ca="1" si="910"/>
        <v>6</v>
      </c>
      <c r="AC7295" s="49" t="str">
        <f t="shared" ca="1" si="911"/>
        <v>Y</v>
      </c>
    </row>
    <row r="7296" spans="1:29" x14ac:dyDescent="0.25">
      <c r="A7296">
        <v>5593</v>
      </c>
      <c r="B7296" s="9">
        <v>43217</v>
      </c>
      <c r="C7296" s="50" t="str">
        <f t="shared" si="904"/>
        <v>N</v>
      </c>
      <c r="D7296" s="52">
        <f>_xlfn.XLOOKUP(B7296,Cal_Date!B:B,Cal_Date!A:A,0)</f>
        <v>4</v>
      </c>
      <c r="E7296">
        <v>2018</v>
      </c>
      <c r="F7296" t="s">
        <v>125</v>
      </c>
      <c r="G7296" t="s">
        <v>129</v>
      </c>
      <c r="H7296" t="s">
        <v>11</v>
      </c>
      <c r="I7296" t="s">
        <v>11</v>
      </c>
      <c r="J7296" t="s">
        <v>15</v>
      </c>
      <c r="K7296" t="s">
        <v>42</v>
      </c>
      <c r="L7296">
        <v>1</v>
      </c>
      <c r="M7296">
        <v>1007</v>
      </c>
      <c r="O7296" t="s">
        <v>28</v>
      </c>
      <c r="R7296" t="s">
        <v>44</v>
      </c>
      <c r="S7296" s="49" t="str">
        <f t="shared" si="905"/>
        <v>Card</v>
      </c>
      <c r="T7296" s="3">
        <v>0.03</v>
      </c>
      <c r="U7296" s="2">
        <v>2.7225000000000001</v>
      </c>
      <c r="V7296" s="2">
        <v>0.87</v>
      </c>
      <c r="W7296" s="54">
        <f>_xlfn.XLOOKUP(M7296,Market!A:A,Market!F:F,0)</f>
        <v>8.8999999999999996E-2</v>
      </c>
      <c r="X7296" s="55">
        <f t="shared" si="906"/>
        <v>8.1674999999999998E-2</v>
      </c>
      <c r="Y7296" s="55">
        <f t="shared" si="907"/>
        <v>1.8525</v>
      </c>
      <c r="Z7296" s="54">
        <f t="shared" si="908"/>
        <v>0.68044077134986225</v>
      </c>
      <c r="AA7296" s="49" t="str">
        <f t="shared" ca="1" si="909"/>
        <v>Y</v>
      </c>
      <c r="AB7296" s="49">
        <f t="shared" ca="1" si="910"/>
        <v>6</v>
      </c>
      <c r="AC7296" s="49" t="str">
        <f t="shared" ca="1" si="911"/>
        <v>Y</v>
      </c>
    </row>
    <row r="7297" spans="1:29" x14ac:dyDescent="0.25">
      <c r="A7297">
        <v>5594</v>
      </c>
      <c r="B7297" s="9">
        <v>43217</v>
      </c>
      <c r="C7297" s="50" t="str">
        <f t="shared" si="904"/>
        <v>N</v>
      </c>
      <c r="D7297" s="52">
        <f>_xlfn.XLOOKUP(B7297,Cal_Date!B:B,Cal_Date!A:A,0)</f>
        <v>4</v>
      </c>
      <c r="E7297">
        <v>2018</v>
      </c>
      <c r="F7297" t="s">
        <v>125</v>
      </c>
      <c r="G7297" t="s">
        <v>129</v>
      </c>
      <c r="H7297" t="s">
        <v>11</v>
      </c>
      <c r="I7297" t="s">
        <v>11</v>
      </c>
      <c r="J7297" t="s">
        <v>15</v>
      </c>
      <c r="K7297" t="s">
        <v>42</v>
      </c>
      <c r="L7297">
        <v>1</v>
      </c>
      <c r="M7297">
        <v>1006</v>
      </c>
      <c r="O7297" t="s">
        <v>28</v>
      </c>
      <c r="R7297" t="s">
        <v>44</v>
      </c>
      <c r="S7297" s="49" t="str">
        <f t="shared" si="905"/>
        <v>Card</v>
      </c>
      <c r="T7297" s="3">
        <v>0.03</v>
      </c>
      <c r="U7297" s="2">
        <v>2.7225000000000001</v>
      </c>
      <c r="V7297" s="2">
        <v>0.87</v>
      </c>
      <c r="W7297" s="54">
        <f>_xlfn.XLOOKUP(M7297,Market!A:A,Market!F:F,0)</f>
        <v>8.8999999999999996E-2</v>
      </c>
      <c r="X7297" s="55">
        <f t="shared" si="906"/>
        <v>8.1674999999999998E-2</v>
      </c>
      <c r="Y7297" s="55">
        <f t="shared" si="907"/>
        <v>1.8525</v>
      </c>
      <c r="Z7297" s="54">
        <f t="shared" si="908"/>
        <v>0.68044077134986225</v>
      </c>
      <c r="AA7297" s="49" t="str">
        <f t="shared" ca="1" si="909"/>
        <v>Y</v>
      </c>
      <c r="AB7297" s="49">
        <f t="shared" ca="1" si="910"/>
        <v>6</v>
      </c>
      <c r="AC7297" s="49" t="str">
        <f t="shared" ca="1" si="911"/>
        <v>Y</v>
      </c>
    </row>
    <row r="7298" spans="1:29" x14ac:dyDescent="0.25">
      <c r="A7298">
        <v>5595</v>
      </c>
      <c r="B7298" s="9">
        <v>43217</v>
      </c>
      <c r="C7298" s="50" t="str">
        <f t="shared" si="904"/>
        <v>N</v>
      </c>
      <c r="D7298" s="52">
        <f>_xlfn.XLOOKUP(B7298,Cal_Date!B:B,Cal_Date!A:A,0)</f>
        <v>4</v>
      </c>
      <c r="E7298">
        <v>2018</v>
      </c>
      <c r="F7298" t="s">
        <v>125</v>
      </c>
      <c r="G7298" t="s">
        <v>129</v>
      </c>
      <c r="H7298" t="s">
        <v>11</v>
      </c>
      <c r="I7298" t="s">
        <v>11</v>
      </c>
      <c r="J7298" t="s">
        <v>15</v>
      </c>
      <c r="K7298" t="s">
        <v>42</v>
      </c>
      <c r="L7298">
        <v>1</v>
      </c>
      <c r="M7298">
        <v>1006</v>
      </c>
      <c r="O7298" t="s">
        <v>28</v>
      </c>
      <c r="R7298" t="s">
        <v>44</v>
      </c>
      <c r="S7298" s="49" t="str">
        <f t="shared" si="905"/>
        <v>Card</v>
      </c>
      <c r="T7298" s="3">
        <v>0.03</v>
      </c>
      <c r="U7298" s="2">
        <v>2.7225000000000001</v>
      </c>
      <c r="V7298" s="2">
        <v>0.87</v>
      </c>
      <c r="W7298" s="54">
        <f>_xlfn.XLOOKUP(M7298,Market!A:A,Market!F:F,0)</f>
        <v>8.8999999999999996E-2</v>
      </c>
      <c r="X7298" s="55">
        <f t="shared" si="906"/>
        <v>8.1674999999999998E-2</v>
      </c>
      <c r="Y7298" s="55">
        <f t="shared" si="907"/>
        <v>1.8525</v>
      </c>
      <c r="Z7298" s="54">
        <f t="shared" si="908"/>
        <v>0.68044077134986225</v>
      </c>
      <c r="AA7298" s="49" t="str">
        <f t="shared" ca="1" si="909"/>
        <v>Y</v>
      </c>
      <c r="AB7298" s="49">
        <f t="shared" ca="1" si="910"/>
        <v>6</v>
      </c>
      <c r="AC7298" s="49" t="str">
        <f t="shared" ca="1" si="911"/>
        <v>Y</v>
      </c>
    </row>
    <row r="7299" spans="1:29" x14ac:dyDescent="0.25">
      <c r="A7299">
        <v>5596</v>
      </c>
      <c r="B7299" s="9">
        <v>43217</v>
      </c>
      <c r="C7299" s="50" t="str">
        <f t="shared" ref="C7299:C7362" si="912">IF(OR(B7299="04/01/2018"+0,B7299="04/02/2018"+0),"Y","N")</f>
        <v>N</v>
      </c>
      <c r="D7299" s="52">
        <f>_xlfn.XLOOKUP(B7299,Cal_Date!B:B,Cal_Date!A:A,0)</f>
        <v>4</v>
      </c>
      <c r="E7299">
        <v>2018</v>
      </c>
      <c r="F7299" t="s">
        <v>125</v>
      </c>
      <c r="G7299" t="s">
        <v>129</v>
      </c>
      <c r="H7299" t="s">
        <v>11</v>
      </c>
      <c r="I7299" t="s">
        <v>13</v>
      </c>
      <c r="J7299" t="s">
        <v>15</v>
      </c>
      <c r="K7299" t="s">
        <v>42</v>
      </c>
      <c r="L7299">
        <v>2</v>
      </c>
      <c r="M7299">
        <v>1006</v>
      </c>
      <c r="O7299" t="s">
        <v>28</v>
      </c>
      <c r="R7299" t="s">
        <v>44</v>
      </c>
      <c r="S7299" s="49" t="str">
        <f t="shared" ref="S7299:S7362" si="913">IF(R7299="Cash","Cash","Card")</f>
        <v>Card</v>
      </c>
      <c r="T7299" s="3">
        <v>0.03</v>
      </c>
      <c r="U7299" s="2">
        <v>5.4450000000000003</v>
      </c>
      <c r="V7299" s="2">
        <v>2.84</v>
      </c>
      <c r="W7299" s="54">
        <f>_xlfn.XLOOKUP(M7299,Market!A:A,Market!F:F,0)</f>
        <v>8.8999999999999996E-2</v>
      </c>
      <c r="X7299" s="55">
        <f t="shared" ref="X7299:X7362" si="914">T7299*U7299</f>
        <v>0.16335</v>
      </c>
      <c r="Y7299" s="55">
        <f t="shared" ref="Y7299:Y7362" si="915">U7299-V7299</f>
        <v>2.6050000000000004</v>
      </c>
      <c r="Z7299" s="54">
        <f t="shared" ref="Z7299:Z7362" si="916">Y7299/U7299</f>
        <v>0.47842056932966032</v>
      </c>
      <c r="AA7299" s="49" t="str">
        <f t="shared" ref="AA7299:AA7362" ca="1" si="917">IF(DATEDIF(B7299,TODAY(),"y")&gt;5,"Y","N")</f>
        <v>Y</v>
      </c>
      <c r="AB7299" s="49">
        <f t="shared" ref="AB7299:AB7362" ca="1" si="918">DATEDIF(B7299,TODAY(),"y")</f>
        <v>6</v>
      </c>
      <c r="AC7299" s="49" t="str">
        <f t="shared" ref="AC7299:AC7362" ca="1" si="919">IF(AB7299&gt;5,"Y","N")</f>
        <v>Y</v>
      </c>
    </row>
    <row r="7300" spans="1:29" x14ac:dyDescent="0.25">
      <c r="A7300">
        <v>5597</v>
      </c>
      <c r="B7300" s="9">
        <v>43217</v>
      </c>
      <c r="C7300" s="50" t="str">
        <f t="shared" si="912"/>
        <v>N</v>
      </c>
      <c r="D7300" s="52">
        <f>_xlfn.XLOOKUP(B7300,Cal_Date!B:B,Cal_Date!A:A,0)</f>
        <v>4</v>
      </c>
      <c r="E7300">
        <v>2018</v>
      </c>
      <c r="F7300" t="s">
        <v>125</v>
      </c>
      <c r="G7300" t="s">
        <v>129</v>
      </c>
      <c r="H7300" t="s">
        <v>14</v>
      </c>
      <c r="I7300" t="s">
        <v>18</v>
      </c>
      <c r="J7300" t="s">
        <v>15</v>
      </c>
      <c r="K7300" t="s">
        <v>43</v>
      </c>
      <c r="L7300">
        <v>1</v>
      </c>
      <c r="M7300">
        <v>1004</v>
      </c>
      <c r="O7300" t="s">
        <v>28</v>
      </c>
      <c r="R7300" t="s">
        <v>44</v>
      </c>
      <c r="S7300" s="49" t="str">
        <f t="shared" si="913"/>
        <v>Card</v>
      </c>
      <c r="T7300" s="3">
        <v>0.03</v>
      </c>
      <c r="U7300" s="2">
        <v>5.3000000000000007</v>
      </c>
      <c r="V7300" s="2">
        <v>2.1</v>
      </c>
      <c r="W7300" s="54">
        <f>_xlfn.XLOOKUP(M7300,Market!A:A,Market!F:F,0)</f>
        <v>0.06</v>
      </c>
      <c r="X7300" s="55">
        <f t="shared" si="914"/>
        <v>0.159</v>
      </c>
      <c r="Y7300" s="55">
        <f t="shared" si="915"/>
        <v>3.2000000000000006</v>
      </c>
      <c r="Z7300" s="54">
        <f t="shared" si="916"/>
        <v>0.60377358490566047</v>
      </c>
      <c r="AA7300" s="49" t="str">
        <f t="shared" ca="1" si="917"/>
        <v>Y</v>
      </c>
      <c r="AB7300" s="49">
        <f t="shared" ca="1" si="918"/>
        <v>6</v>
      </c>
      <c r="AC7300" s="49" t="str">
        <f t="shared" ca="1" si="919"/>
        <v>Y</v>
      </c>
    </row>
    <row r="7301" spans="1:29" x14ac:dyDescent="0.25">
      <c r="A7301">
        <v>5598</v>
      </c>
      <c r="B7301" s="9">
        <v>43217</v>
      </c>
      <c r="C7301" s="50" t="str">
        <f t="shared" si="912"/>
        <v>N</v>
      </c>
      <c r="D7301" s="52">
        <f>_xlfn.XLOOKUP(B7301,Cal_Date!B:B,Cal_Date!A:A,0)</f>
        <v>4</v>
      </c>
      <c r="E7301">
        <v>2018</v>
      </c>
      <c r="F7301" t="s">
        <v>125</v>
      </c>
      <c r="G7301" t="s">
        <v>129</v>
      </c>
      <c r="H7301" t="s">
        <v>48</v>
      </c>
      <c r="I7301" t="s">
        <v>18</v>
      </c>
      <c r="J7301" t="s">
        <v>10</v>
      </c>
      <c r="K7301" t="s">
        <v>43</v>
      </c>
      <c r="L7301">
        <v>1</v>
      </c>
      <c r="M7301">
        <v>1004</v>
      </c>
      <c r="O7301" t="s">
        <v>28</v>
      </c>
      <c r="R7301" t="s">
        <v>44</v>
      </c>
      <c r="S7301" s="49" t="str">
        <f t="shared" si="913"/>
        <v>Card</v>
      </c>
      <c r="T7301" s="3">
        <v>0.03</v>
      </c>
      <c r="U7301" s="2">
        <v>7.42</v>
      </c>
      <c r="V7301" s="2">
        <v>1.46</v>
      </c>
      <c r="W7301" s="54">
        <f>_xlfn.XLOOKUP(M7301,Market!A:A,Market!F:F,0)</f>
        <v>0.06</v>
      </c>
      <c r="X7301" s="55">
        <f t="shared" si="914"/>
        <v>0.22259999999999999</v>
      </c>
      <c r="Y7301" s="55">
        <f t="shared" si="915"/>
        <v>5.96</v>
      </c>
      <c r="Z7301" s="54">
        <f t="shared" si="916"/>
        <v>0.80323450134770891</v>
      </c>
      <c r="AA7301" s="49" t="str">
        <f t="shared" ca="1" si="917"/>
        <v>Y</v>
      </c>
      <c r="AB7301" s="49">
        <f t="shared" ca="1" si="918"/>
        <v>6</v>
      </c>
      <c r="AC7301" s="49" t="str">
        <f t="shared" ca="1" si="919"/>
        <v>Y</v>
      </c>
    </row>
    <row r="7302" spans="1:29" x14ac:dyDescent="0.25">
      <c r="A7302">
        <v>5599</v>
      </c>
      <c r="B7302" s="9">
        <v>43217</v>
      </c>
      <c r="C7302" s="50" t="str">
        <f t="shared" si="912"/>
        <v>N</v>
      </c>
      <c r="D7302" s="52">
        <f>_xlfn.XLOOKUP(B7302,Cal_Date!B:B,Cal_Date!A:A,0)</f>
        <v>4</v>
      </c>
      <c r="E7302">
        <v>2018</v>
      </c>
      <c r="F7302" t="s">
        <v>125</v>
      </c>
      <c r="G7302" t="s">
        <v>129</v>
      </c>
      <c r="H7302" t="s">
        <v>11</v>
      </c>
      <c r="I7302" t="s">
        <v>11</v>
      </c>
      <c r="J7302" t="s">
        <v>15</v>
      </c>
      <c r="K7302" t="s">
        <v>42</v>
      </c>
      <c r="L7302">
        <v>1</v>
      </c>
      <c r="M7302">
        <v>1000</v>
      </c>
      <c r="O7302" t="s">
        <v>25</v>
      </c>
      <c r="R7302" t="s">
        <v>44</v>
      </c>
      <c r="S7302" s="49" t="str">
        <f t="shared" si="913"/>
        <v>Card</v>
      </c>
      <c r="T7302" s="3">
        <v>0.03</v>
      </c>
      <c r="U7302" s="2">
        <v>2.7</v>
      </c>
      <c r="V7302" s="2">
        <v>0.87</v>
      </c>
      <c r="W7302" s="54">
        <f>_xlfn.XLOOKUP(M7302,Market!A:A,Market!F:F,0)</f>
        <v>0.08</v>
      </c>
      <c r="X7302" s="55">
        <f t="shared" si="914"/>
        <v>8.1000000000000003E-2</v>
      </c>
      <c r="Y7302" s="55">
        <f t="shared" si="915"/>
        <v>1.83</v>
      </c>
      <c r="Z7302" s="54">
        <f t="shared" si="916"/>
        <v>0.67777777777777781</v>
      </c>
      <c r="AA7302" s="49" t="str">
        <f t="shared" ca="1" si="917"/>
        <v>Y</v>
      </c>
      <c r="AB7302" s="49">
        <f t="shared" ca="1" si="918"/>
        <v>6</v>
      </c>
      <c r="AC7302" s="49" t="str">
        <f t="shared" ca="1" si="919"/>
        <v>Y</v>
      </c>
    </row>
    <row r="7303" spans="1:29" x14ac:dyDescent="0.25">
      <c r="A7303">
        <v>5600</v>
      </c>
      <c r="B7303" s="9">
        <v>43217</v>
      </c>
      <c r="C7303" s="50" t="str">
        <f t="shared" si="912"/>
        <v>N</v>
      </c>
      <c r="D7303" s="52">
        <f>_xlfn.XLOOKUP(B7303,Cal_Date!B:B,Cal_Date!A:A,0)</f>
        <v>4</v>
      </c>
      <c r="E7303">
        <v>2018</v>
      </c>
      <c r="F7303" t="s">
        <v>125</v>
      </c>
      <c r="G7303" t="s">
        <v>129</v>
      </c>
      <c r="H7303" t="s">
        <v>11</v>
      </c>
      <c r="I7303" t="s">
        <v>13</v>
      </c>
      <c r="J7303" t="s">
        <v>15</v>
      </c>
      <c r="K7303" t="s">
        <v>42</v>
      </c>
      <c r="L7303">
        <v>1</v>
      </c>
      <c r="M7303">
        <v>1000</v>
      </c>
      <c r="O7303" t="s">
        <v>25</v>
      </c>
      <c r="R7303" t="s">
        <v>44</v>
      </c>
      <c r="S7303" s="49" t="str">
        <f t="shared" si="913"/>
        <v>Card</v>
      </c>
      <c r="T7303" s="3">
        <v>0.03</v>
      </c>
      <c r="U7303" s="2">
        <v>2.7</v>
      </c>
      <c r="V7303" s="2">
        <v>1.42</v>
      </c>
      <c r="W7303" s="54">
        <f>_xlfn.XLOOKUP(M7303,Market!A:A,Market!F:F,0)</f>
        <v>0.08</v>
      </c>
      <c r="X7303" s="55">
        <f t="shared" si="914"/>
        <v>8.1000000000000003E-2</v>
      </c>
      <c r="Y7303" s="55">
        <f t="shared" si="915"/>
        <v>1.2800000000000002</v>
      </c>
      <c r="Z7303" s="54">
        <f t="shared" si="916"/>
        <v>0.47407407407407415</v>
      </c>
      <c r="AA7303" s="49" t="str">
        <f t="shared" ca="1" si="917"/>
        <v>Y</v>
      </c>
      <c r="AB7303" s="49">
        <f t="shared" ca="1" si="918"/>
        <v>6</v>
      </c>
      <c r="AC7303" s="49" t="str">
        <f t="shared" ca="1" si="919"/>
        <v>Y</v>
      </c>
    </row>
    <row r="7304" spans="1:29" x14ac:dyDescent="0.25">
      <c r="A7304">
        <v>5601</v>
      </c>
      <c r="B7304" s="9">
        <v>43217</v>
      </c>
      <c r="C7304" s="50" t="str">
        <f t="shared" si="912"/>
        <v>N</v>
      </c>
      <c r="D7304" s="52">
        <f>_xlfn.XLOOKUP(B7304,Cal_Date!B:B,Cal_Date!A:A,0)</f>
        <v>4</v>
      </c>
      <c r="E7304">
        <v>2018</v>
      </c>
      <c r="F7304" t="s">
        <v>125</v>
      </c>
      <c r="G7304" t="s">
        <v>129</v>
      </c>
      <c r="H7304" t="s">
        <v>11</v>
      </c>
      <c r="I7304" t="s">
        <v>11</v>
      </c>
      <c r="J7304" t="s">
        <v>15</v>
      </c>
      <c r="K7304" t="s">
        <v>42</v>
      </c>
      <c r="L7304">
        <v>1</v>
      </c>
      <c r="M7304">
        <v>1000</v>
      </c>
      <c r="O7304" t="s">
        <v>25</v>
      </c>
      <c r="R7304" t="s">
        <v>44</v>
      </c>
      <c r="S7304" s="49" t="str">
        <f t="shared" si="913"/>
        <v>Card</v>
      </c>
      <c r="T7304" s="3">
        <v>0.03</v>
      </c>
      <c r="U7304" s="2">
        <v>2.7</v>
      </c>
      <c r="V7304" s="2">
        <v>0.87</v>
      </c>
      <c r="W7304" s="54">
        <f>_xlfn.XLOOKUP(M7304,Market!A:A,Market!F:F,0)</f>
        <v>0.08</v>
      </c>
      <c r="X7304" s="55">
        <f t="shared" si="914"/>
        <v>8.1000000000000003E-2</v>
      </c>
      <c r="Y7304" s="55">
        <f t="shared" si="915"/>
        <v>1.83</v>
      </c>
      <c r="Z7304" s="54">
        <f t="shared" si="916"/>
        <v>0.67777777777777781</v>
      </c>
      <c r="AA7304" s="49" t="str">
        <f t="shared" ca="1" si="917"/>
        <v>Y</v>
      </c>
      <c r="AB7304" s="49">
        <f t="shared" ca="1" si="918"/>
        <v>6</v>
      </c>
      <c r="AC7304" s="49" t="str">
        <f t="shared" ca="1" si="919"/>
        <v>Y</v>
      </c>
    </row>
    <row r="7305" spans="1:29" x14ac:dyDescent="0.25">
      <c r="A7305">
        <v>5602</v>
      </c>
      <c r="B7305" s="9">
        <v>43217</v>
      </c>
      <c r="C7305" s="50" t="str">
        <f t="shared" si="912"/>
        <v>N</v>
      </c>
      <c r="D7305" s="52">
        <f>_xlfn.XLOOKUP(B7305,Cal_Date!B:B,Cal_Date!A:A,0)</f>
        <v>4</v>
      </c>
      <c r="E7305">
        <v>2018</v>
      </c>
      <c r="F7305" t="s">
        <v>125</v>
      </c>
      <c r="G7305" t="s">
        <v>129</v>
      </c>
      <c r="H7305" t="s">
        <v>11</v>
      </c>
      <c r="I7305" t="s">
        <v>11</v>
      </c>
      <c r="J7305" t="s">
        <v>15</v>
      </c>
      <c r="K7305" t="s">
        <v>42</v>
      </c>
      <c r="L7305">
        <v>2</v>
      </c>
      <c r="M7305">
        <v>1008</v>
      </c>
      <c r="O7305" t="s">
        <v>28</v>
      </c>
      <c r="R7305" t="s">
        <v>44</v>
      </c>
      <c r="S7305" s="49" t="str">
        <f t="shared" si="913"/>
        <v>Card</v>
      </c>
      <c r="T7305" s="3">
        <v>0.03</v>
      </c>
      <c r="U7305" s="2">
        <v>5.4450000000000003</v>
      </c>
      <c r="V7305" s="2">
        <v>1.74</v>
      </c>
      <c r="W7305" s="54">
        <f>_xlfn.XLOOKUP(M7305,Market!A:A,Market!F:F,0)</f>
        <v>8.8999999999999996E-2</v>
      </c>
      <c r="X7305" s="55">
        <f t="shared" si="914"/>
        <v>0.16335</v>
      </c>
      <c r="Y7305" s="55">
        <f t="shared" si="915"/>
        <v>3.7050000000000001</v>
      </c>
      <c r="Z7305" s="54">
        <f t="shared" si="916"/>
        <v>0.68044077134986225</v>
      </c>
      <c r="AA7305" s="49" t="str">
        <f t="shared" ca="1" si="917"/>
        <v>Y</v>
      </c>
      <c r="AB7305" s="49">
        <f t="shared" ca="1" si="918"/>
        <v>6</v>
      </c>
      <c r="AC7305" s="49" t="str">
        <f t="shared" ca="1" si="919"/>
        <v>Y</v>
      </c>
    </row>
    <row r="7306" spans="1:29" x14ac:dyDescent="0.25">
      <c r="A7306">
        <v>5603</v>
      </c>
      <c r="B7306" s="9">
        <v>43217</v>
      </c>
      <c r="C7306" s="50" t="str">
        <f t="shared" si="912"/>
        <v>N</v>
      </c>
      <c r="D7306" s="52">
        <f>_xlfn.XLOOKUP(B7306,Cal_Date!B:B,Cal_Date!A:A,0)</f>
        <v>4</v>
      </c>
      <c r="E7306">
        <v>2018</v>
      </c>
      <c r="F7306" t="s">
        <v>125</v>
      </c>
      <c r="G7306" t="s">
        <v>129</v>
      </c>
      <c r="H7306" t="s">
        <v>11</v>
      </c>
      <c r="I7306" t="s">
        <v>13</v>
      </c>
      <c r="J7306" t="s">
        <v>15</v>
      </c>
      <c r="K7306" t="s">
        <v>42</v>
      </c>
      <c r="L7306">
        <v>2</v>
      </c>
      <c r="M7306">
        <v>1008</v>
      </c>
      <c r="O7306" t="s">
        <v>28</v>
      </c>
      <c r="R7306" t="s">
        <v>44</v>
      </c>
      <c r="S7306" s="49" t="str">
        <f t="shared" si="913"/>
        <v>Card</v>
      </c>
      <c r="T7306" s="3">
        <v>0.03</v>
      </c>
      <c r="U7306" s="2">
        <v>5.4450000000000003</v>
      </c>
      <c r="V7306" s="2">
        <v>2.84</v>
      </c>
      <c r="W7306" s="54">
        <f>_xlfn.XLOOKUP(M7306,Market!A:A,Market!F:F,0)</f>
        <v>8.8999999999999996E-2</v>
      </c>
      <c r="X7306" s="55">
        <f t="shared" si="914"/>
        <v>0.16335</v>
      </c>
      <c r="Y7306" s="55">
        <f t="shared" si="915"/>
        <v>2.6050000000000004</v>
      </c>
      <c r="Z7306" s="54">
        <f t="shared" si="916"/>
        <v>0.47842056932966032</v>
      </c>
      <c r="AA7306" s="49" t="str">
        <f t="shared" ca="1" si="917"/>
        <v>Y</v>
      </c>
      <c r="AB7306" s="49">
        <f t="shared" ca="1" si="918"/>
        <v>6</v>
      </c>
      <c r="AC7306" s="49" t="str">
        <f t="shared" ca="1" si="919"/>
        <v>Y</v>
      </c>
    </row>
    <row r="7307" spans="1:29" x14ac:dyDescent="0.25">
      <c r="A7307">
        <v>5604</v>
      </c>
      <c r="B7307" s="9">
        <v>43217</v>
      </c>
      <c r="C7307" s="50" t="str">
        <f t="shared" si="912"/>
        <v>N</v>
      </c>
      <c r="D7307" s="52">
        <f>_xlfn.XLOOKUP(B7307,Cal_Date!B:B,Cal_Date!A:A,0)</f>
        <v>4</v>
      </c>
      <c r="E7307">
        <v>2018</v>
      </c>
      <c r="F7307" t="s">
        <v>125</v>
      </c>
      <c r="G7307" t="s">
        <v>129</v>
      </c>
      <c r="H7307" t="s">
        <v>48</v>
      </c>
      <c r="I7307" t="s">
        <v>18</v>
      </c>
      <c r="J7307" t="s">
        <v>10</v>
      </c>
      <c r="K7307" t="s">
        <v>43</v>
      </c>
      <c r="L7307">
        <v>1</v>
      </c>
      <c r="M7307">
        <v>1009</v>
      </c>
      <c r="O7307" t="s">
        <v>28</v>
      </c>
      <c r="R7307" t="s">
        <v>44</v>
      </c>
      <c r="S7307" s="49" t="str">
        <f t="shared" si="913"/>
        <v>Card</v>
      </c>
      <c r="T7307" s="3">
        <v>0.03</v>
      </c>
      <c r="U7307" s="2">
        <v>7.6229999999999993</v>
      </c>
      <c r="V7307" s="2">
        <v>1.46</v>
      </c>
      <c r="W7307" s="54">
        <f>_xlfn.XLOOKUP(M7307,Market!A:A,Market!F:F,0)</f>
        <v>8.8999999999999996E-2</v>
      </c>
      <c r="X7307" s="55">
        <f t="shared" si="914"/>
        <v>0.22868999999999998</v>
      </c>
      <c r="Y7307" s="55">
        <f t="shared" si="915"/>
        <v>6.1629999999999994</v>
      </c>
      <c r="Z7307" s="54">
        <f t="shared" si="916"/>
        <v>0.80847435392889933</v>
      </c>
      <c r="AA7307" s="49" t="str">
        <f t="shared" ca="1" si="917"/>
        <v>Y</v>
      </c>
      <c r="AB7307" s="49">
        <f t="shared" ca="1" si="918"/>
        <v>6</v>
      </c>
      <c r="AC7307" s="49" t="str">
        <f t="shared" ca="1" si="919"/>
        <v>Y</v>
      </c>
    </row>
    <row r="7308" spans="1:29" x14ac:dyDescent="0.25">
      <c r="A7308">
        <v>5605</v>
      </c>
      <c r="B7308" s="9">
        <v>43217</v>
      </c>
      <c r="C7308" s="50" t="str">
        <f t="shared" si="912"/>
        <v>N</v>
      </c>
      <c r="D7308" s="52">
        <f>_xlfn.XLOOKUP(B7308,Cal_Date!B:B,Cal_Date!A:A,0)</f>
        <v>4</v>
      </c>
      <c r="E7308">
        <v>2018</v>
      </c>
      <c r="F7308" t="s">
        <v>125</v>
      </c>
      <c r="G7308" t="s">
        <v>129</v>
      </c>
      <c r="H7308" t="s">
        <v>11</v>
      </c>
      <c r="I7308" t="s">
        <v>11</v>
      </c>
      <c r="J7308" t="s">
        <v>15</v>
      </c>
      <c r="K7308" t="s">
        <v>42</v>
      </c>
      <c r="L7308">
        <v>1</v>
      </c>
      <c r="M7308">
        <v>1010</v>
      </c>
      <c r="O7308" t="s">
        <v>25</v>
      </c>
      <c r="R7308" t="s">
        <v>44</v>
      </c>
      <c r="S7308" s="49" t="str">
        <f t="shared" si="913"/>
        <v>Card</v>
      </c>
      <c r="T7308" s="3">
        <v>0.03</v>
      </c>
      <c r="U7308" s="2">
        <v>2.7</v>
      </c>
      <c r="V7308" s="2">
        <v>0.87</v>
      </c>
      <c r="W7308" s="54">
        <f>_xlfn.XLOOKUP(M7308,Market!A:A,Market!F:F,0)</f>
        <v>0.08</v>
      </c>
      <c r="X7308" s="55">
        <f t="shared" si="914"/>
        <v>8.1000000000000003E-2</v>
      </c>
      <c r="Y7308" s="55">
        <f t="shared" si="915"/>
        <v>1.83</v>
      </c>
      <c r="Z7308" s="54">
        <f t="shared" si="916"/>
        <v>0.67777777777777781</v>
      </c>
      <c r="AA7308" s="49" t="str">
        <f t="shared" ca="1" si="917"/>
        <v>Y</v>
      </c>
      <c r="AB7308" s="49">
        <f t="shared" ca="1" si="918"/>
        <v>6</v>
      </c>
      <c r="AC7308" s="49" t="str">
        <f t="shared" ca="1" si="919"/>
        <v>Y</v>
      </c>
    </row>
    <row r="7309" spans="1:29" x14ac:dyDescent="0.25">
      <c r="A7309">
        <v>5606</v>
      </c>
      <c r="B7309" s="9">
        <v>43217</v>
      </c>
      <c r="C7309" s="50" t="str">
        <f t="shared" si="912"/>
        <v>N</v>
      </c>
      <c r="D7309" s="52">
        <f>_xlfn.XLOOKUP(B7309,Cal_Date!B:B,Cal_Date!A:A,0)</f>
        <v>4</v>
      </c>
      <c r="E7309">
        <v>2018</v>
      </c>
      <c r="F7309" t="s">
        <v>125</v>
      </c>
      <c r="G7309" t="s">
        <v>129</v>
      </c>
      <c r="H7309" t="s">
        <v>11</v>
      </c>
      <c r="I7309" t="s">
        <v>11</v>
      </c>
      <c r="J7309" t="s">
        <v>15</v>
      </c>
      <c r="K7309" t="s">
        <v>42</v>
      </c>
      <c r="L7309">
        <v>1</v>
      </c>
      <c r="M7309">
        <v>1008</v>
      </c>
      <c r="O7309" t="s">
        <v>28</v>
      </c>
      <c r="R7309" t="s">
        <v>44</v>
      </c>
      <c r="S7309" s="49" t="str">
        <f t="shared" si="913"/>
        <v>Card</v>
      </c>
      <c r="T7309" s="3">
        <v>0.03</v>
      </c>
      <c r="U7309" s="2">
        <v>2.7225000000000001</v>
      </c>
      <c r="V7309" s="2">
        <v>0.87</v>
      </c>
      <c r="W7309" s="54">
        <f>_xlfn.XLOOKUP(M7309,Market!A:A,Market!F:F,0)</f>
        <v>8.8999999999999996E-2</v>
      </c>
      <c r="X7309" s="55">
        <f t="shared" si="914"/>
        <v>8.1674999999999998E-2</v>
      </c>
      <c r="Y7309" s="55">
        <f t="shared" si="915"/>
        <v>1.8525</v>
      </c>
      <c r="Z7309" s="54">
        <f t="shared" si="916"/>
        <v>0.68044077134986225</v>
      </c>
      <c r="AA7309" s="49" t="str">
        <f t="shared" ca="1" si="917"/>
        <v>Y</v>
      </c>
      <c r="AB7309" s="49">
        <f t="shared" ca="1" si="918"/>
        <v>6</v>
      </c>
      <c r="AC7309" s="49" t="str">
        <f t="shared" ca="1" si="919"/>
        <v>Y</v>
      </c>
    </row>
    <row r="7310" spans="1:29" x14ac:dyDescent="0.25">
      <c r="A7310">
        <v>5607</v>
      </c>
      <c r="B7310" s="9">
        <v>43217</v>
      </c>
      <c r="C7310" s="50" t="str">
        <f t="shared" si="912"/>
        <v>N</v>
      </c>
      <c r="D7310" s="52">
        <f>_xlfn.XLOOKUP(B7310,Cal_Date!B:B,Cal_Date!A:A,0)</f>
        <v>4</v>
      </c>
      <c r="E7310">
        <v>2018</v>
      </c>
      <c r="F7310" t="s">
        <v>125</v>
      </c>
      <c r="G7310" t="s">
        <v>129</v>
      </c>
      <c r="H7310" t="s">
        <v>48</v>
      </c>
      <c r="I7310" t="s">
        <v>18</v>
      </c>
      <c r="J7310" t="s">
        <v>10</v>
      </c>
      <c r="K7310" t="s">
        <v>43</v>
      </c>
      <c r="L7310">
        <v>2</v>
      </c>
      <c r="M7310">
        <v>1008</v>
      </c>
      <c r="O7310" t="s">
        <v>28</v>
      </c>
      <c r="R7310" t="s">
        <v>44</v>
      </c>
      <c r="S7310" s="49" t="str">
        <f t="shared" si="913"/>
        <v>Card</v>
      </c>
      <c r="T7310" s="3">
        <v>0.03</v>
      </c>
      <c r="U7310" s="2">
        <v>15.245999999999999</v>
      </c>
      <c r="V7310" s="2">
        <v>2.92</v>
      </c>
      <c r="W7310" s="54">
        <f>_xlfn.XLOOKUP(M7310,Market!A:A,Market!F:F,0)</f>
        <v>8.8999999999999996E-2</v>
      </c>
      <c r="X7310" s="55">
        <f t="shared" si="914"/>
        <v>0.45737999999999995</v>
      </c>
      <c r="Y7310" s="55">
        <f t="shared" si="915"/>
        <v>12.325999999999999</v>
      </c>
      <c r="Z7310" s="54">
        <f t="shared" si="916"/>
        <v>0.80847435392889933</v>
      </c>
      <c r="AA7310" s="49" t="str">
        <f t="shared" ca="1" si="917"/>
        <v>Y</v>
      </c>
      <c r="AB7310" s="49">
        <f t="shared" ca="1" si="918"/>
        <v>6</v>
      </c>
      <c r="AC7310" s="49" t="str">
        <f t="shared" ca="1" si="919"/>
        <v>Y</v>
      </c>
    </row>
    <row r="7311" spans="1:29" x14ac:dyDescent="0.25">
      <c r="A7311">
        <v>5608</v>
      </c>
      <c r="B7311" s="9">
        <v>43217</v>
      </c>
      <c r="C7311" s="50" t="str">
        <f t="shared" si="912"/>
        <v>N</v>
      </c>
      <c r="D7311" s="52">
        <f>_xlfn.XLOOKUP(B7311,Cal_Date!B:B,Cal_Date!A:A,0)</f>
        <v>4</v>
      </c>
      <c r="E7311">
        <v>2018</v>
      </c>
      <c r="F7311" t="s">
        <v>125</v>
      </c>
      <c r="G7311" t="s">
        <v>129</v>
      </c>
      <c r="H7311" t="s">
        <v>11</v>
      </c>
      <c r="I7311" t="s">
        <v>11</v>
      </c>
      <c r="J7311" t="s">
        <v>15</v>
      </c>
      <c r="K7311" t="s">
        <v>42</v>
      </c>
      <c r="L7311">
        <v>1</v>
      </c>
      <c r="M7311">
        <v>1008</v>
      </c>
      <c r="O7311" t="s">
        <v>28</v>
      </c>
      <c r="R7311" t="s">
        <v>44</v>
      </c>
      <c r="S7311" s="49" t="str">
        <f t="shared" si="913"/>
        <v>Card</v>
      </c>
      <c r="T7311" s="3">
        <v>0.03</v>
      </c>
      <c r="U7311" s="2">
        <v>2.7225000000000001</v>
      </c>
      <c r="V7311" s="2">
        <v>0.87</v>
      </c>
      <c r="W7311" s="54">
        <f>_xlfn.XLOOKUP(M7311,Market!A:A,Market!F:F,0)</f>
        <v>8.8999999999999996E-2</v>
      </c>
      <c r="X7311" s="55">
        <f t="shared" si="914"/>
        <v>8.1674999999999998E-2</v>
      </c>
      <c r="Y7311" s="55">
        <f t="shared" si="915"/>
        <v>1.8525</v>
      </c>
      <c r="Z7311" s="54">
        <f t="shared" si="916"/>
        <v>0.68044077134986225</v>
      </c>
      <c r="AA7311" s="49" t="str">
        <f t="shared" ca="1" si="917"/>
        <v>Y</v>
      </c>
      <c r="AB7311" s="49">
        <f t="shared" ca="1" si="918"/>
        <v>6</v>
      </c>
      <c r="AC7311" s="49" t="str">
        <f t="shared" ca="1" si="919"/>
        <v>Y</v>
      </c>
    </row>
    <row r="7312" spans="1:29" x14ac:dyDescent="0.25">
      <c r="A7312">
        <v>5609</v>
      </c>
      <c r="B7312" s="9">
        <v>43217</v>
      </c>
      <c r="C7312" s="50" t="str">
        <f t="shared" si="912"/>
        <v>N</v>
      </c>
      <c r="D7312" s="52">
        <f>_xlfn.XLOOKUP(B7312,Cal_Date!B:B,Cal_Date!A:A,0)</f>
        <v>4</v>
      </c>
      <c r="E7312">
        <v>2018</v>
      </c>
      <c r="F7312" t="s">
        <v>125</v>
      </c>
      <c r="G7312" t="s">
        <v>129</v>
      </c>
      <c r="H7312" t="s">
        <v>48</v>
      </c>
      <c r="I7312" t="s">
        <v>18</v>
      </c>
      <c r="J7312" t="s">
        <v>10</v>
      </c>
      <c r="K7312" t="s">
        <v>43</v>
      </c>
      <c r="L7312">
        <v>2</v>
      </c>
      <c r="M7312">
        <v>1004</v>
      </c>
      <c r="O7312" t="s">
        <v>28</v>
      </c>
      <c r="R7312" t="s">
        <v>44</v>
      </c>
      <c r="S7312" s="49" t="str">
        <f t="shared" si="913"/>
        <v>Card</v>
      </c>
      <c r="T7312" s="3">
        <v>0.03</v>
      </c>
      <c r="U7312" s="2">
        <v>14.84</v>
      </c>
      <c r="V7312" s="2">
        <v>2.92</v>
      </c>
      <c r="W7312" s="54">
        <f>_xlfn.XLOOKUP(M7312,Market!A:A,Market!F:F,0)</f>
        <v>0.06</v>
      </c>
      <c r="X7312" s="55">
        <f t="shared" si="914"/>
        <v>0.44519999999999998</v>
      </c>
      <c r="Y7312" s="55">
        <f t="shared" si="915"/>
        <v>11.92</v>
      </c>
      <c r="Z7312" s="54">
        <f t="shared" si="916"/>
        <v>0.80323450134770891</v>
      </c>
      <c r="AA7312" s="49" t="str">
        <f t="shared" ca="1" si="917"/>
        <v>Y</v>
      </c>
      <c r="AB7312" s="49">
        <f t="shared" ca="1" si="918"/>
        <v>6</v>
      </c>
      <c r="AC7312" s="49" t="str">
        <f t="shared" ca="1" si="919"/>
        <v>Y</v>
      </c>
    </row>
    <row r="7313" spans="1:29" x14ac:dyDescent="0.25">
      <c r="A7313">
        <v>5610</v>
      </c>
      <c r="B7313" s="9">
        <v>43217</v>
      </c>
      <c r="C7313" s="50" t="str">
        <f t="shared" si="912"/>
        <v>N</v>
      </c>
      <c r="D7313" s="52">
        <f>_xlfn.XLOOKUP(B7313,Cal_Date!B:B,Cal_Date!A:A,0)</f>
        <v>4</v>
      </c>
      <c r="E7313">
        <v>2018</v>
      </c>
      <c r="F7313" t="s">
        <v>125</v>
      </c>
      <c r="G7313" t="s">
        <v>129</v>
      </c>
      <c r="H7313" t="s">
        <v>11</v>
      </c>
      <c r="I7313" t="s">
        <v>13</v>
      </c>
      <c r="J7313" t="s">
        <v>15</v>
      </c>
      <c r="K7313" t="s">
        <v>42</v>
      </c>
      <c r="L7313">
        <v>1</v>
      </c>
      <c r="M7313">
        <v>1009</v>
      </c>
      <c r="O7313" t="s">
        <v>28</v>
      </c>
      <c r="R7313" t="s">
        <v>44</v>
      </c>
      <c r="S7313" s="49" t="str">
        <f t="shared" si="913"/>
        <v>Card</v>
      </c>
      <c r="T7313" s="3">
        <v>0.03</v>
      </c>
      <c r="U7313" s="2">
        <v>2.7225000000000001</v>
      </c>
      <c r="V7313" s="2">
        <v>1.42</v>
      </c>
      <c r="W7313" s="54">
        <f>_xlfn.XLOOKUP(M7313,Market!A:A,Market!F:F,0)</f>
        <v>8.8999999999999996E-2</v>
      </c>
      <c r="X7313" s="55">
        <f t="shared" si="914"/>
        <v>8.1674999999999998E-2</v>
      </c>
      <c r="Y7313" s="55">
        <f t="shared" si="915"/>
        <v>1.3025000000000002</v>
      </c>
      <c r="Z7313" s="54">
        <f t="shared" si="916"/>
        <v>0.47842056932966032</v>
      </c>
      <c r="AA7313" s="49" t="str">
        <f t="shared" ca="1" si="917"/>
        <v>Y</v>
      </c>
      <c r="AB7313" s="49">
        <f t="shared" ca="1" si="918"/>
        <v>6</v>
      </c>
      <c r="AC7313" s="49" t="str">
        <f t="shared" ca="1" si="919"/>
        <v>Y</v>
      </c>
    </row>
    <row r="7314" spans="1:29" x14ac:dyDescent="0.25">
      <c r="A7314">
        <v>5611</v>
      </c>
      <c r="B7314" s="9">
        <v>43217</v>
      </c>
      <c r="C7314" s="50" t="str">
        <f t="shared" si="912"/>
        <v>N</v>
      </c>
      <c r="D7314" s="52">
        <f>_xlfn.XLOOKUP(B7314,Cal_Date!B:B,Cal_Date!A:A,0)</f>
        <v>4</v>
      </c>
      <c r="E7314">
        <v>2018</v>
      </c>
      <c r="F7314" t="s">
        <v>125</v>
      </c>
      <c r="G7314" t="s">
        <v>129</v>
      </c>
      <c r="H7314" t="s">
        <v>14</v>
      </c>
      <c r="I7314" t="s">
        <v>18</v>
      </c>
      <c r="J7314" t="s">
        <v>15</v>
      </c>
      <c r="K7314" t="s">
        <v>43</v>
      </c>
      <c r="L7314">
        <v>2</v>
      </c>
      <c r="M7314">
        <v>1010</v>
      </c>
      <c r="O7314" t="s">
        <v>25</v>
      </c>
      <c r="R7314" t="s">
        <v>44</v>
      </c>
      <c r="S7314" s="49" t="str">
        <f t="shared" si="913"/>
        <v>Card</v>
      </c>
      <c r="T7314" s="3">
        <v>0.03</v>
      </c>
      <c r="U7314" s="2">
        <v>10.8</v>
      </c>
      <c r="V7314" s="2">
        <v>4.4400000000000004</v>
      </c>
      <c r="W7314" s="54">
        <f>_xlfn.XLOOKUP(M7314,Market!A:A,Market!F:F,0)</f>
        <v>0.08</v>
      </c>
      <c r="X7314" s="55">
        <f t="shared" si="914"/>
        <v>0.32400000000000001</v>
      </c>
      <c r="Y7314" s="55">
        <f t="shared" si="915"/>
        <v>6.36</v>
      </c>
      <c r="Z7314" s="54">
        <f t="shared" si="916"/>
        <v>0.58888888888888891</v>
      </c>
      <c r="AA7314" s="49" t="str">
        <f t="shared" ca="1" si="917"/>
        <v>Y</v>
      </c>
      <c r="AB7314" s="49">
        <f t="shared" ca="1" si="918"/>
        <v>6</v>
      </c>
      <c r="AC7314" s="49" t="str">
        <f t="shared" ca="1" si="919"/>
        <v>Y</v>
      </c>
    </row>
    <row r="7315" spans="1:29" x14ac:dyDescent="0.25">
      <c r="A7315">
        <v>5612</v>
      </c>
      <c r="B7315" s="9">
        <v>43217</v>
      </c>
      <c r="C7315" s="50" t="str">
        <f t="shared" si="912"/>
        <v>N</v>
      </c>
      <c r="D7315" s="52">
        <f>_xlfn.XLOOKUP(B7315,Cal_Date!B:B,Cal_Date!A:A,0)</f>
        <v>4</v>
      </c>
      <c r="E7315">
        <v>2018</v>
      </c>
      <c r="F7315" t="s">
        <v>125</v>
      </c>
      <c r="G7315" t="s">
        <v>129</v>
      </c>
      <c r="H7315" t="s">
        <v>11</v>
      </c>
      <c r="I7315" t="s">
        <v>11</v>
      </c>
      <c r="J7315" t="s">
        <v>15</v>
      </c>
      <c r="K7315" t="s">
        <v>42</v>
      </c>
      <c r="L7315">
        <v>1</v>
      </c>
      <c r="M7315">
        <v>1011</v>
      </c>
      <c r="O7315" t="s">
        <v>25</v>
      </c>
      <c r="R7315" t="s">
        <v>44</v>
      </c>
      <c r="S7315" s="49" t="str">
        <f t="shared" si="913"/>
        <v>Card</v>
      </c>
      <c r="T7315" s="3">
        <v>0.03</v>
      </c>
      <c r="U7315" s="2">
        <v>2.6500000000000004</v>
      </c>
      <c r="V7315" s="2">
        <v>0.87</v>
      </c>
      <c r="W7315" s="54">
        <f>_xlfn.XLOOKUP(M7315,Market!A:A,Market!F:F,0)</f>
        <v>0.06</v>
      </c>
      <c r="X7315" s="55">
        <f t="shared" si="914"/>
        <v>7.9500000000000001E-2</v>
      </c>
      <c r="Y7315" s="55">
        <f t="shared" si="915"/>
        <v>1.7800000000000002</v>
      </c>
      <c r="Z7315" s="54">
        <f t="shared" si="916"/>
        <v>0.67169811320754713</v>
      </c>
      <c r="AA7315" s="49" t="str">
        <f t="shared" ca="1" si="917"/>
        <v>Y</v>
      </c>
      <c r="AB7315" s="49">
        <f t="shared" ca="1" si="918"/>
        <v>6</v>
      </c>
      <c r="AC7315" s="49" t="str">
        <f t="shared" ca="1" si="919"/>
        <v>Y</v>
      </c>
    </row>
    <row r="7316" spans="1:29" x14ac:dyDescent="0.25">
      <c r="A7316">
        <v>5613</v>
      </c>
      <c r="B7316" s="9">
        <v>43217</v>
      </c>
      <c r="C7316" s="50" t="str">
        <f t="shared" si="912"/>
        <v>N</v>
      </c>
      <c r="D7316" s="52">
        <f>_xlfn.XLOOKUP(B7316,Cal_Date!B:B,Cal_Date!A:A,0)</f>
        <v>4</v>
      </c>
      <c r="E7316">
        <v>2018</v>
      </c>
      <c r="F7316" t="s">
        <v>125</v>
      </c>
      <c r="G7316" t="s">
        <v>129</v>
      </c>
      <c r="H7316" t="s">
        <v>11</v>
      </c>
      <c r="I7316" t="s">
        <v>11</v>
      </c>
      <c r="J7316" t="s">
        <v>15</v>
      </c>
      <c r="K7316" t="s">
        <v>42</v>
      </c>
      <c r="L7316">
        <v>1</v>
      </c>
      <c r="M7316">
        <v>1011</v>
      </c>
      <c r="O7316" t="s">
        <v>25</v>
      </c>
      <c r="R7316" t="s">
        <v>47</v>
      </c>
      <c r="S7316" s="49" t="str">
        <f t="shared" si="913"/>
        <v>Card</v>
      </c>
      <c r="T7316" s="3">
        <v>3.5000000000000003E-2</v>
      </c>
      <c r="U7316" s="2">
        <v>2.6500000000000004</v>
      </c>
      <c r="V7316" s="2">
        <v>0.87</v>
      </c>
      <c r="W7316" s="54">
        <f>_xlfn.XLOOKUP(M7316,Market!A:A,Market!F:F,0)</f>
        <v>0.06</v>
      </c>
      <c r="X7316" s="55">
        <f t="shared" si="914"/>
        <v>9.2750000000000027E-2</v>
      </c>
      <c r="Y7316" s="55">
        <f t="shared" si="915"/>
        <v>1.7800000000000002</v>
      </c>
      <c r="Z7316" s="54">
        <f t="shared" si="916"/>
        <v>0.67169811320754713</v>
      </c>
      <c r="AA7316" s="49" t="str">
        <f t="shared" ca="1" si="917"/>
        <v>Y</v>
      </c>
      <c r="AB7316" s="49">
        <f t="shared" ca="1" si="918"/>
        <v>6</v>
      </c>
      <c r="AC7316" s="49" t="str">
        <f t="shared" ca="1" si="919"/>
        <v>Y</v>
      </c>
    </row>
    <row r="7317" spans="1:29" x14ac:dyDescent="0.25">
      <c r="A7317">
        <v>5614</v>
      </c>
      <c r="B7317" s="9">
        <v>43217</v>
      </c>
      <c r="C7317" s="50" t="str">
        <f t="shared" si="912"/>
        <v>N</v>
      </c>
      <c r="D7317" s="52">
        <f>_xlfn.XLOOKUP(B7317,Cal_Date!B:B,Cal_Date!A:A,0)</f>
        <v>4</v>
      </c>
      <c r="E7317">
        <v>2018</v>
      </c>
      <c r="F7317" t="s">
        <v>125</v>
      </c>
      <c r="G7317" t="s">
        <v>129</v>
      </c>
      <c r="H7317" t="s">
        <v>48</v>
      </c>
      <c r="I7317" t="s">
        <v>18</v>
      </c>
      <c r="J7317" t="s">
        <v>10</v>
      </c>
      <c r="K7317" t="s">
        <v>43</v>
      </c>
      <c r="L7317">
        <v>1</v>
      </c>
      <c r="M7317">
        <v>1011</v>
      </c>
      <c r="O7317" t="s">
        <v>25</v>
      </c>
      <c r="R7317" t="s">
        <v>44</v>
      </c>
      <c r="S7317" s="49" t="str">
        <f t="shared" si="913"/>
        <v>Card</v>
      </c>
      <c r="T7317" s="3">
        <v>0.03</v>
      </c>
      <c r="U7317" s="2">
        <v>7.42</v>
      </c>
      <c r="V7317" s="2">
        <v>1.46</v>
      </c>
      <c r="W7317" s="54">
        <f>_xlfn.XLOOKUP(M7317,Market!A:A,Market!F:F,0)</f>
        <v>0.06</v>
      </c>
      <c r="X7317" s="55">
        <f t="shared" si="914"/>
        <v>0.22259999999999999</v>
      </c>
      <c r="Y7317" s="55">
        <f t="shared" si="915"/>
        <v>5.96</v>
      </c>
      <c r="Z7317" s="54">
        <f t="shared" si="916"/>
        <v>0.80323450134770891</v>
      </c>
      <c r="AA7317" s="49" t="str">
        <f t="shared" ca="1" si="917"/>
        <v>Y</v>
      </c>
      <c r="AB7317" s="49">
        <f t="shared" ca="1" si="918"/>
        <v>6</v>
      </c>
      <c r="AC7317" s="49" t="str">
        <f t="shared" ca="1" si="919"/>
        <v>Y</v>
      </c>
    </row>
    <row r="7318" spans="1:29" x14ac:dyDescent="0.25">
      <c r="A7318">
        <v>5615</v>
      </c>
      <c r="B7318" s="9">
        <v>43217</v>
      </c>
      <c r="C7318" s="50" t="str">
        <f t="shared" si="912"/>
        <v>N</v>
      </c>
      <c r="D7318" s="52">
        <f>_xlfn.XLOOKUP(B7318,Cal_Date!B:B,Cal_Date!A:A,0)</f>
        <v>4</v>
      </c>
      <c r="E7318">
        <v>2018</v>
      </c>
      <c r="F7318" t="s">
        <v>125</v>
      </c>
      <c r="G7318" t="s">
        <v>129</v>
      </c>
      <c r="H7318" t="s">
        <v>11</v>
      </c>
      <c r="I7318" t="s">
        <v>11</v>
      </c>
      <c r="J7318" t="s">
        <v>15</v>
      </c>
      <c r="K7318" t="s">
        <v>42</v>
      </c>
      <c r="L7318">
        <v>1</v>
      </c>
      <c r="M7318">
        <v>1001</v>
      </c>
      <c r="O7318" t="s">
        <v>25</v>
      </c>
      <c r="R7318" t="s">
        <v>44</v>
      </c>
      <c r="S7318" s="49" t="str">
        <f t="shared" si="913"/>
        <v>Card</v>
      </c>
      <c r="T7318" s="3">
        <v>0.03</v>
      </c>
      <c r="U7318" s="2">
        <v>2.6500000000000004</v>
      </c>
      <c r="V7318" s="2">
        <v>0.87</v>
      </c>
      <c r="W7318" s="54">
        <f>_xlfn.XLOOKUP(M7318,Market!A:A,Market!F:F,0)</f>
        <v>0.06</v>
      </c>
      <c r="X7318" s="55">
        <f t="shared" si="914"/>
        <v>7.9500000000000001E-2</v>
      </c>
      <c r="Y7318" s="55">
        <f t="shared" si="915"/>
        <v>1.7800000000000002</v>
      </c>
      <c r="Z7318" s="54">
        <f t="shared" si="916"/>
        <v>0.67169811320754713</v>
      </c>
      <c r="AA7318" s="49" t="str">
        <f t="shared" ca="1" si="917"/>
        <v>Y</v>
      </c>
      <c r="AB7318" s="49">
        <f t="shared" ca="1" si="918"/>
        <v>6</v>
      </c>
      <c r="AC7318" s="49" t="str">
        <f t="shared" ca="1" si="919"/>
        <v>Y</v>
      </c>
    </row>
    <row r="7319" spans="1:29" x14ac:dyDescent="0.25">
      <c r="A7319">
        <v>5616</v>
      </c>
      <c r="B7319" s="9">
        <v>43217</v>
      </c>
      <c r="C7319" s="50" t="str">
        <f t="shared" si="912"/>
        <v>N</v>
      </c>
      <c r="D7319" s="52">
        <f>_xlfn.XLOOKUP(B7319,Cal_Date!B:B,Cal_Date!A:A,0)</f>
        <v>4</v>
      </c>
      <c r="E7319">
        <v>2018</v>
      </c>
      <c r="F7319" t="s">
        <v>125</v>
      </c>
      <c r="G7319" t="s">
        <v>129</v>
      </c>
      <c r="H7319" t="s">
        <v>11</v>
      </c>
      <c r="I7319" t="s">
        <v>11</v>
      </c>
      <c r="J7319" t="s">
        <v>15</v>
      </c>
      <c r="K7319" t="s">
        <v>42</v>
      </c>
      <c r="L7319">
        <v>2</v>
      </c>
      <c r="M7319">
        <v>1000</v>
      </c>
      <c r="O7319" t="s">
        <v>25</v>
      </c>
      <c r="R7319" t="s">
        <v>44</v>
      </c>
      <c r="S7319" s="49" t="str">
        <f t="shared" si="913"/>
        <v>Card</v>
      </c>
      <c r="T7319" s="3">
        <v>0.03</v>
      </c>
      <c r="U7319" s="2">
        <v>5.4</v>
      </c>
      <c r="V7319" s="2">
        <v>1.74</v>
      </c>
      <c r="W7319" s="54">
        <f>_xlfn.XLOOKUP(M7319,Market!A:A,Market!F:F,0)</f>
        <v>0.08</v>
      </c>
      <c r="X7319" s="55">
        <f t="shared" si="914"/>
        <v>0.16200000000000001</v>
      </c>
      <c r="Y7319" s="55">
        <f t="shared" si="915"/>
        <v>3.66</v>
      </c>
      <c r="Z7319" s="54">
        <f t="shared" si="916"/>
        <v>0.67777777777777781</v>
      </c>
      <c r="AA7319" s="49" t="str">
        <f t="shared" ca="1" si="917"/>
        <v>Y</v>
      </c>
      <c r="AB7319" s="49">
        <f t="shared" ca="1" si="918"/>
        <v>6</v>
      </c>
      <c r="AC7319" s="49" t="str">
        <f t="shared" ca="1" si="919"/>
        <v>Y</v>
      </c>
    </row>
    <row r="7320" spans="1:29" x14ac:dyDescent="0.25">
      <c r="A7320">
        <v>5617</v>
      </c>
      <c r="B7320" s="9">
        <v>43217</v>
      </c>
      <c r="C7320" s="50" t="str">
        <f t="shared" si="912"/>
        <v>N</v>
      </c>
      <c r="D7320" s="52">
        <f>_xlfn.XLOOKUP(B7320,Cal_Date!B:B,Cal_Date!A:A,0)</f>
        <v>4</v>
      </c>
      <c r="E7320">
        <v>2018</v>
      </c>
      <c r="F7320" t="s">
        <v>125</v>
      </c>
      <c r="G7320" t="s">
        <v>129</v>
      </c>
      <c r="H7320" t="s">
        <v>14</v>
      </c>
      <c r="I7320" t="s">
        <v>18</v>
      </c>
      <c r="J7320" t="s">
        <v>15</v>
      </c>
      <c r="K7320" t="s">
        <v>43</v>
      </c>
      <c r="L7320">
        <v>1</v>
      </c>
      <c r="M7320">
        <v>1000</v>
      </c>
      <c r="O7320" t="s">
        <v>25</v>
      </c>
      <c r="R7320" t="s">
        <v>44</v>
      </c>
      <c r="S7320" s="49" t="str">
        <f t="shared" si="913"/>
        <v>Card</v>
      </c>
      <c r="T7320" s="3">
        <v>0.03</v>
      </c>
      <c r="U7320" s="2">
        <v>5.4</v>
      </c>
      <c r="V7320" s="2">
        <v>2.1</v>
      </c>
      <c r="W7320" s="54">
        <f>_xlfn.XLOOKUP(M7320,Market!A:A,Market!F:F,0)</f>
        <v>0.08</v>
      </c>
      <c r="X7320" s="55">
        <f t="shared" si="914"/>
        <v>0.16200000000000001</v>
      </c>
      <c r="Y7320" s="55">
        <f t="shared" si="915"/>
        <v>3.3000000000000003</v>
      </c>
      <c r="Z7320" s="54">
        <f t="shared" si="916"/>
        <v>0.61111111111111116</v>
      </c>
      <c r="AA7320" s="49" t="str">
        <f t="shared" ca="1" si="917"/>
        <v>Y</v>
      </c>
      <c r="AB7320" s="49">
        <f t="shared" ca="1" si="918"/>
        <v>6</v>
      </c>
      <c r="AC7320" s="49" t="str">
        <f t="shared" ca="1" si="919"/>
        <v>Y</v>
      </c>
    </row>
    <row r="7321" spans="1:29" x14ac:dyDescent="0.25">
      <c r="A7321">
        <v>5618</v>
      </c>
      <c r="B7321" s="9">
        <v>43217</v>
      </c>
      <c r="C7321" s="50" t="str">
        <f t="shared" si="912"/>
        <v>N</v>
      </c>
      <c r="D7321" s="52">
        <f>_xlfn.XLOOKUP(B7321,Cal_Date!B:B,Cal_Date!A:A,0)</f>
        <v>4</v>
      </c>
      <c r="E7321">
        <v>2018</v>
      </c>
      <c r="F7321" t="s">
        <v>125</v>
      </c>
      <c r="G7321" t="s">
        <v>129</v>
      </c>
      <c r="H7321" t="s">
        <v>11</v>
      </c>
      <c r="I7321" t="s">
        <v>11</v>
      </c>
      <c r="J7321" t="s">
        <v>15</v>
      </c>
      <c r="K7321" t="s">
        <v>42</v>
      </c>
      <c r="L7321">
        <v>1</v>
      </c>
      <c r="M7321">
        <v>1002</v>
      </c>
      <c r="O7321" t="s">
        <v>28</v>
      </c>
      <c r="R7321" t="s">
        <v>44</v>
      </c>
      <c r="S7321" s="49" t="str">
        <f t="shared" si="913"/>
        <v>Card</v>
      </c>
      <c r="T7321" s="3">
        <v>0.03</v>
      </c>
      <c r="U7321" s="2">
        <v>2.6500000000000004</v>
      </c>
      <c r="V7321" s="2">
        <v>0.87</v>
      </c>
      <c r="W7321" s="54">
        <f>_xlfn.XLOOKUP(M7321,Market!A:A,Market!F:F,0)</f>
        <v>0.06</v>
      </c>
      <c r="X7321" s="55">
        <f t="shared" si="914"/>
        <v>7.9500000000000001E-2</v>
      </c>
      <c r="Y7321" s="55">
        <f t="shared" si="915"/>
        <v>1.7800000000000002</v>
      </c>
      <c r="Z7321" s="54">
        <f t="shared" si="916"/>
        <v>0.67169811320754713</v>
      </c>
      <c r="AA7321" s="49" t="str">
        <f t="shared" ca="1" si="917"/>
        <v>Y</v>
      </c>
      <c r="AB7321" s="49">
        <f t="shared" ca="1" si="918"/>
        <v>6</v>
      </c>
      <c r="AC7321" s="49" t="str">
        <f t="shared" ca="1" si="919"/>
        <v>Y</v>
      </c>
    </row>
    <row r="7322" spans="1:29" x14ac:dyDescent="0.25">
      <c r="A7322">
        <v>5619</v>
      </c>
      <c r="B7322" s="9">
        <v>43217</v>
      </c>
      <c r="C7322" s="50" t="str">
        <f t="shared" si="912"/>
        <v>N</v>
      </c>
      <c r="D7322" s="52">
        <f>_xlfn.XLOOKUP(B7322,Cal_Date!B:B,Cal_Date!A:A,0)</f>
        <v>4</v>
      </c>
      <c r="E7322">
        <v>2018</v>
      </c>
      <c r="F7322" t="s">
        <v>125</v>
      </c>
      <c r="G7322" t="s">
        <v>129</v>
      </c>
      <c r="H7322" t="s">
        <v>48</v>
      </c>
      <c r="I7322" t="s">
        <v>18</v>
      </c>
      <c r="J7322" t="s">
        <v>10</v>
      </c>
      <c r="K7322" t="s">
        <v>43</v>
      </c>
      <c r="L7322">
        <v>1</v>
      </c>
      <c r="M7322">
        <v>1003</v>
      </c>
      <c r="O7322" t="s">
        <v>25</v>
      </c>
      <c r="R7322" t="s">
        <v>44</v>
      </c>
      <c r="S7322" s="49" t="str">
        <f t="shared" si="913"/>
        <v>Card</v>
      </c>
      <c r="T7322" s="3">
        <v>0.03</v>
      </c>
      <c r="U7322" s="2">
        <v>7.42</v>
      </c>
      <c r="V7322" s="2">
        <v>1.46</v>
      </c>
      <c r="W7322" s="54">
        <f>_xlfn.XLOOKUP(M7322,Market!A:A,Market!F:F,0)</f>
        <v>0.06</v>
      </c>
      <c r="X7322" s="55">
        <f t="shared" si="914"/>
        <v>0.22259999999999999</v>
      </c>
      <c r="Y7322" s="55">
        <f t="shared" si="915"/>
        <v>5.96</v>
      </c>
      <c r="Z7322" s="54">
        <f t="shared" si="916"/>
        <v>0.80323450134770891</v>
      </c>
      <c r="AA7322" s="49" t="str">
        <f t="shared" ca="1" si="917"/>
        <v>Y</v>
      </c>
      <c r="AB7322" s="49">
        <f t="shared" ca="1" si="918"/>
        <v>6</v>
      </c>
      <c r="AC7322" s="49" t="str">
        <f t="shared" ca="1" si="919"/>
        <v>Y</v>
      </c>
    </row>
    <row r="7323" spans="1:29" x14ac:dyDescent="0.25">
      <c r="A7323">
        <v>5620</v>
      </c>
      <c r="B7323" s="9">
        <v>43217</v>
      </c>
      <c r="C7323" s="50" t="str">
        <f t="shared" si="912"/>
        <v>N</v>
      </c>
      <c r="D7323" s="52">
        <f>_xlfn.XLOOKUP(B7323,Cal_Date!B:B,Cal_Date!A:A,0)</f>
        <v>4</v>
      </c>
      <c r="E7323">
        <v>2018</v>
      </c>
      <c r="F7323" t="s">
        <v>125</v>
      </c>
      <c r="G7323" t="s">
        <v>129</v>
      </c>
      <c r="H7323" t="s">
        <v>11</v>
      </c>
      <c r="I7323" t="s">
        <v>11</v>
      </c>
      <c r="J7323" t="s">
        <v>15</v>
      </c>
      <c r="K7323" t="s">
        <v>42</v>
      </c>
      <c r="L7323">
        <v>1</v>
      </c>
      <c r="M7323">
        <v>1005</v>
      </c>
      <c r="O7323" t="s">
        <v>25</v>
      </c>
      <c r="R7323" t="s">
        <v>44</v>
      </c>
      <c r="S7323" s="49" t="str">
        <f t="shared" si="913"/>
        <v>Card</v>
      </c>
      <c r="T7323" s="3">
        <v>0.03</v>
      </c>
      <c r="U7323" s="2">
        <v>2.7225000000000001</v>
      </c>
      <c r="V7323" s="2">
        <v>0.87</v>
      </c>
      <c r="W7323" s="54">
        <f>_xlfn.XLOOKUP(M7323,Market!A:A,Market!F:F,0)</f>
        <v>8.8999999999999996E-2</v>
      </c>
      <c r="X7323" s="55">
        <f t="shared" si="914"/>
        <v>8.1674999999999998E-2</v>
      </c>
      <c r="Y7323" s="55">
        <f t="shared" si="915"/>
        <v>1.8525</v>
      </c>
      <c r="Z7323" s="54">
        <f t="shared" si="916"/>
        <v>0.68044077134986225</v>
      </c>
      <c r="AA7323" s="49" t="str">
        <f t="shared" ca="1" si="917"/>
        <v>Y</v>
      </c>
      <c r="AB7323" s="49">
        <f t="shared" ca="1" si="918"/>
        <v>6</v>
      </c>
      <c r="AC7323" s="49" t="str">
        <f t="shared" ca="1" si="919"/>
        <v>Y</v>
      </c>
    </row>
    <row r="7324" spans="1:29" x14ac:dyDescent="0.25">
      <c r="A7324">
        <v>5621</v>
      </c>
      <c r="B7324" s="9">
        <v>43217</v>
      </c>
      <c r="C7324" s="50" t="str">
        <f t="shared" si="912"/>
        <v>N</v>
      </c>
      <c r="D7324" s="52">
        <f>_xlfn.XLOOKUP(B7324,Cal_Date!B:B,Cal_Date!A:A,0)</f>
        <v>4</v>
      </c>
      <c r="E7324">
        <v>2018</v>
      </c>
      <c r="F7324" t="s">
        <v>125</v>
      </c>
      <c r="G7324" t="s">
        <v>129</v>
      </c>
      <c r="H7324" t="s">
        <v>48</v>
      </c>
      <c r="I7324" t="s">
        <v>18</v>
      </c>
      <c r="J7324" t="s">
        <v>10</v>
      </c>
      <c r="K7324" t="s">
        <v>43</v>
      </c>
      <c r="L7324">
        <v>1</v>
      </c>
      <c r="M7324">
        <v>1005</v>
      </c>
      <c r="O7324" t="s">
        <v>25</v>
      </c>
      <c r="R7324" t="s">
        <v>44</v>
      </c>
      <c r="S7324" s="49" t="str">
        <f t="shared" si="913"/>
        <v>Card</v>
      </c>
      <c r="T7324" s="3">
        <v>0.03</v>
      </c>
      <c r="U7324" s="2">
        <v>7.6229999999999993</v>
      </c>
      <c r="V7324" s="2">
        <v>1.46</v>
      </c>
      <c r="W7324" s="54">
        <f>_xlfn.XLOOKUP(M7324,Market!A:A,Market!F:F,0)</f>
        <v>8.8999999999999996E-2</v>
      </c>
      <c r="X7324" s="55">
        <f t="shared" si="914"/>
        <v>0.22868999999999998</v>
      </c>
      <c r="Y7324" s="55">
        <f t="shared" si="915"/>
        <v>6.1629999999999994</v>
      </c>
      <c r="Z7324" s="54">
        <f t="shared" si="916"/>
        <v>0.80847435392889933</v>
      </c>
      <c r="AA7324" s="49" t="str">
        <f t="shared" ca="1" si="917"/>
        <v>Y</v>
      </c>
      <c r="AB7324" s="49">
        <f t="shared" ca="1" si="918"/>
        <v>6</v>
      </c>
      <c r="AC7324" s="49" t="str">
        <f t="shared" ca="1" si="919"/>
        <v>Y</v>
      </c>
    </row>
    <row r="7325" spans="1:29" x14ac:dyDescent="0.25">
      <c r="A7325">
        <v>5622</v>
      </c>
      <c r="B7325" s="9">
        <v>43217</v>
      </c>
      <c r="C7325" s="50" t="str">
        <f t="shared" si="912"/>
        <v>N</v>
      </c>
      <c r="D7325" s="52">
        <f>_xlfn.XLOOKUP(B7325,Cal_Date!B:B,Cal_Date!A:A,0)</f>
        <v>4</v>
      </c>
      <c r="E7325">
        <v>2018</v>
      </c>
      <c r="F7325" t="s">
        <v>125</v>
      </c>
      <c r="G7325" t="s">
        <v>129</v>
      </c>
      <c r="H7325" t="s">
        <v>11</v>
      </c>
      <c r="I7325" t="s">
        <v>13</v>
      </c>
      <c r="J7325" t="s">
        <v>15</v>
      </c>
      <c r="K7325" t="s">
        <v>42</v>
      </c>
      <c r="L7325">
        <v>2</v>
      </c>
      <c r="M7325">
        <v>1006</v>
      </c>
      <c r="O7325" t="s">
        <v>28</v>
      </c>
      <c r="R7325" t="s">
        <v>44</v>
      </c>
      <c r="S7325" s="49" t="str">
        <f t="shared" si="913"/>
        <v>Card</v>
      </c>
      <c r="T7325" s="3">
        <v>0.03</v>
      </c>
      <c r="U7325" s="2">
        <v>5.4450000000000003</v>
      </c>
      <c r="V7325" s="2">
        <v>2.84</v>
      </c>
      <c r="W7325" s="54">
        <f>_xlfn.XLOOKUP(M7325,Market!A:A,Market!F:F,0)</f>
        <v>8.8999999999999996E-2</v>
      </c>
      <c r="X7325" s="55">
        <f t="shared" si="914"/>
        <v>0.16335</v>
      </c>
      <c r="Y7325" s="55">
        <f t="shared" si="915"/>
        <v>2.6050000000000004</v>
      </c>
      <c r="Z7325" s="54">
        <f t="shared" si="916"/>
        <v>0.47842056932966032</v>
      </c>
      <c r="AA7325" s="49" t="str">
        <f t="shared" ca="1" si="917"/>
        <v>Y</v>
      </c>
      <c r="AB7325" s="49">
        <f t="shared" ca="1" si="918"/>
        <v>6</v>
      </c>
      <c r="AC7325" s="49" t="str">
        <f t="shared" ca="1" si="919"/>
        <v>Y</v>
      </c>
    </row>
    <row r="7326" spans="1:29" x14ac:dyDescent="0.25">
      <c r="A7326">
        <v>5623</v>
      </c>
      <c r="B7326" s="9">
        <v>43217</v>
      </c>
      <c r="C7326" s="50" t="str">
        <f t="shared" si="912"/>
        <v>N</v>
      </c>
      <c r="D7326" s="52">
        <f>_xlfn.XLOOKUP(B7326,Cal_Date!B:B,Cal_Date!A:A,0)</f>
        <v>4</v>
      </c>
      <c r="E7326">
        <v>2018</v>
      </c>
      <c r="F7326" t="s">
        <v>125</v>
      </c>
      <c r="G7326" t="s">
        <v>129</v>
      </c>
      <c r="H7326" t="s">
        <v>11</v>
      </c>
      <c r="I7326" t="s">
        <v>13</v>
      </c>
      <c r="J7326" t="s">
        <v>15</v>
      </c>
      <c r="K7326" t="s">
        <v>42</v>
      </c>
      <c r="L7326">
        <v>2</v>
      </c>
      <c r="M7326">
        <v>1007</v>
      </c>
      <c r="O7326" t="s">
        <v>28</v>
      </c>
      <c r="R7326" t="s">
        <v>44</v>
      </c>
      <c r="S7326" s="49" t="str">
        <f t="shared" si="913"/>
        <v>Card</v>
      </c>
      <c r="T7326" s="3">
        <v>0.03</v>
      </c>
      <c r="U7326" s="2">
        <v>5.4450000000000003</v>
      </c>
      <c r="V7326" s="2">
        <v>2.84</v>
      </c>
      <c r="W7326" s="54">
        <f>_xlfn.XLOOKUP(M7326,Market!A:A,Market!F:F,0)</f>
        <v>8.8999999999999996E-2</v>
      </c>
      <c r="X7326" s="55">
        <f t="shared" si="914"/>
        <v>0.16335</v>
      </c>
      <c r="Y7326" s="55">
        <f t="shared" si="915"/>
        <v>2.6050000000000004</v>
      </c>
      <c r="Z7326" s="54">
        <f t="shared" si="916"/>
        <v>0.47842056932966032</v>
      </c>
      <c r="AA7326" s="49" t="str">
        <f t="shared" ca="1" si="917"/>
        <v>Y</v>
      </c>
      <c r="AB7326" s="49">
        <f t="shared" ca="1" si="918"/>
        <v>6</v>
      </c>
      <c r="AC7326" s="49" t="str">
        <f t="shared" ca="1" si="919"/>
        <v>Y</v>
      </c>
    </row>
    <row r="7327" spans="1:29" x14ac:dyDescent="0.25">
      <c r="A7327">
        <v>5624</v>
      </c>
      <c r="B7327" s="9">
        <v>43217</v>
      </c>
      <c r="C7327" s="50" t="str">
        <f t="shared" si="912"/>
        <v>N</v>
      </c>
      <c r="D7327" s="52">
        <f>_xlfn.XLOOKUP(B7327,Cal_Date!B:B,Cal_Date!A:A,0)</f>
        <v>4</v>
      </c>
      <c r="E7327">
        <v>2018</v>
      </c>
      <c r="F7327" t="s">
        <v>125</v>
      </c>
      <c r="G7327" t="s">
        <v>129</v>
      </c>
      <c r="H7327" t="s">
        <v>48</v>
      </c>
      <c r="I7327" t="s">
        <v>18</v>
      </c>
      <c r="J7327" t="s">
        <v>10</v>
      </c>
      <c r="K7327" t="s">
        <v>43</v>
      </c>
      <c r="L7327">
        <v>1</v>
      </c>
      <c r="M7327">
        <v>1008</v>
      </c>
      <c r="O7327" t="s">
        <v>28</v>
      </c>
      <c r="R7327" t="s">
        <v>44</v>
      </c>
      <c r="S7327" s="49" t="str">
        <f t="shared" si="913"/>
        <v>Card</v>
      </c>
      <c r="T7327" s="3">
        <v>0.03</v>
      </c>
      <c r="U7327" s="2">
        <v>7.6229999999999993</v>
      </c>
      <c r="V7327" s="2">
        <v>1.46</v>
      </c>
      <c r="W7327" s="54">
        <f>_xlfn.XLOOKUP(M7327,Market!A:A,Market!F:F,0)</f>
        <v>8.8999999999999996E-2</v>
      </c>
      <c r="X7327" s="55">
        <f t="shared" si="914"/>
        <v>0.22868999999999998</v>
      </c>
      <c r="Y7327" s="55">
        <f t="shared" si="915"/>
        <v>6.1629999999999994</v>
      </c>
      <c r="Z7327" s="54">
        <f t="shared" si="916"/>
        <v>0.80847435392889933</v>
      </c>
      <c r="AA7327" s="49" t="str">
        <f t="shared" ca="1" si="917"/>
        <v>Y</v>
      </c>
      <c r="AB7327" s="49">
        <f t="shared" ca="1" si="918"/>
        <v>6</v>
      </c>
      <c r="AC7327" s="49" t="str">
        <f t="shared" ca="1" si="919"/>
        <v>Y</v>
      </c>
    </row>
    <row r="7328" spans="1:29" x14ac:dyDescent="0.25">
      <c r="A7328">
        <v>5625</v>
      </c>
      <c r="B7328" s="9">
        <v>43217</v>
      </c>
      <c r="C7328" s="50" t="str">
        <f t="shared" si="912"/>
        <v>N</v>
      </c>
      <c r="D7328" s="52">
        <f>_xlfn.XLOOKUP(B7328,Cal_Date!B:B,Cal_Date!A:A,0)</f>
        <v>4</v>
      </c>
      <c r="E7328">
        <v>2018</v>
      </c>
      <c r="F7328" t="s">
        <v>125</v>
      </c>
      <c r="G7328" t="s">
        <v>129</v>
      </c>
      <c r="H7328" t="s">
        <v>11</v>
      </c>
      <c r="I7328" t="s">
        <v>11</v>
      </c>
      <c r="J7328" t="s">
        <v>15</v>
      </c>
      <c r="K7328" t="s">
        <v>42</v>
      </c>
      <c r="L7328">
        <v>1</v>
      </c>
      <c r="M7328">
        <v>1009</v>
      </c>
      <c r="O7328" t="s">
        <v>28</v>
      </c>
      <c r="R7328" t="s">
        <v>44</v>
      </c>
      <c r="S7328" s="49" t="str">
        <f t="shared" si="913"/>
        <v>Card</v>
      </c>
      <c r="T7328" s="3">
        <v>0.03</v>
      </c>
      <c r="U7328" s="2">
        <v>2.7225000000000001</v>
      </c>
      <c r="V7328" s="2">
        <v>0.87</v>
      </c>
      <c r="W7328" s="54">
        <f>_xlfn.XLOOKUP(M7328,Market!A:A,Market!F:F,0)</f>
        <v>8.8999999999999996E-2</v>
      </c>
      <c r="X7328" s="55">
        <f t="shared" si="914"/>
        <v>8.1674999999999998E-2</v>
      </c>
      <c r="Y7328" s="55">
        <f t="shared" si="915"/>
        <v>1.8525</v>
      </c>
      <c r="Z7328" s="54">
        <f t="shared" si="916"/>
        <v>0.68044077134986225</v>
      </c>
      <c r="AA7328" s="49" t="str">
        <f t="shared" ca="1" si="917"/>
        <v>Y</v>
      </c>
      <c r="AB7328" s="49">
        <f t="shared" ca="1" si="918"/>
        <v>6</v>
      </c>
      <c r="AC7328" s="49" t="str">
        <f t="shared" ca="1" si="919"/>
        <v>Y</v>
      </c>
    </row>
    <row r="7329" spans="1:29" x14ac:dyDescent="0.25">
      <c r="A7329">
        <v>5626</v>
      </c>
      <c r="B7329" s="9">
        <v>43217</v>
      </c>
      <c r="C7329" s="50" t="str">
        <f t="shared" si="912"/>
        <v>N</v>
      </c>
      <c r="D7329" s="52">
        <f>_xlfn.XLOOKUP(B7329,Cal_Date!B:B,Cal_Date!A:A,0)</f>
        <v>4</v>
      </c>
      <c r="E7329">
        <v>2018</v>
      </c>
      <c r="F7329" t="s">
        <v>125</v>
      </c>
      <c r="G7329" t="s">
        <v>129</v>
      </c>
      <c r="H7329" t="s">
        <v>48</v>
      </c>
      <c r="I7329" t="s">
        <v>18</v>
      </c>
      <c r="J7329" t="s">
        <v>10</v>
      </c>
      <c r="K7329" t="s">
        <v>43</v>
      </c>
      <c r="L7329">
        <v>1</v>
      </c>
      <c r="M7329">
        <v>1006</v>
      </c>
      <c r="O7329" t="s">
        <v>28</v>
      </c>
      <c r="R7329" t="s">
        <v>47</v>
      </c>
      <c r="S7329" s="49" t="str">
        <f t="shared" si="913"/>
        <v>Card</v>
      </c>
      <c r="T7329" s="3">
        <v>3.5000000000000003E-2</v>
      </c>
      <c r="U7329" s="2">
        <v>7.6229999999999993</v>
      </c>
      <c r="V7329" s="2">
        <v>1.46</v>
      </c>
      <c r="W7329" s="54">
        <f>_xlfn.XLOOKUP(M7329,Market!A:A,Market!F:F,0)</f>
        <v>8.8999999999999996E-2</v>
      </c>
      <c r="X7329" s="55">
        <f t="shared" si="914"/>
        <v>0.26680500000000001</v>
      </c>
      <c r="Y7329" s="55">
        <f t="shared" si="915"/>
        <v>6.1629999999999994</v>
      </c>
      <c r="Z7329" s="54">
        <f t="shared" si="916"/>
        <v>0.80847435392889933</v>
      </c>
      <c r="AA7329" s="49" t="str">
        <f t="shared" ca="1" si="917"/>
        <v>Y</v>
      </c>
      <c r="AB7329" s="49">
        <f t="shared" ca="1" si="918"/>
        <v>6</v>
      </c>
      <c r="AC7329" s="49" t="str">
        <f t="shared" ca="1" si="919"/>
        <v>Y</v>
      </c>
    </row>
    <row r="7330" spans="1:29" x14ac:dyDescent="0.25">
      <c r="A7330">
        <v>5627</v>
      </c>
      <c r="B7330" s="9">
        <v>43217</v>
      </c>
      <c r="C7330" s="50" t="str">
        <f t="shared" si="912"/>
        <v>N</v>
      </c>
      <c r="D7330" s="52">
        <f>_xlfn.XLOOKUP(B7330,Cal_Date!B:B,Cal_Date!A:A,0)</f>
        <v>4</v>
      </c>
      <c r="E7330">
        <v>2018</v>
      </c>
      <c r="F7330" t="s">
        <v>125</v>
      </c>
      <c r="G7330" t="s">
        <v>129</v>
      </c>
      <c r="H7330" t="s">
        <v>11</v>
      </c>
      <c r="I7330" t="s">
        <v>11</v>
      </c>
      <c r="J7330" t="s">
        <v>15</v>
      </c>
      <c r="K7330" t="s">
        <v>42</v>
      </c>
      <c r="L7330">
        <v>2</v>
      </c>
      <c r="M7330">
        <v>1007</v>
      </c>
      <c r="O7330" t="s">
        <v>28</v>
      </c>
      <c r="R7330" t="s">
        <v>44</v>
      </c>
      <c r="S7330" s="49" t="str">
        <f t="shared" si="913"/>
        <v>Card</v>
      </c>
      <c r="T7330" s="3">
        <v>0.03</v>
      </c>
      <c r="U7330" s="2">
        <v>5.4450000000000003</v>
      </c>
      <c r="V7330" s="2">
        <v>1.74</v>
      </c>
      <c r="W7330" s="54">
        <f>_xlfn.XLOOKUP(M7330,Market!A:A,Market!F:F,0)</f>
        <v>8.8999999999999996E-2</v>
      </c>
      <c r="X7330" s="55">
        <f t="shared" si="914"/>
        <v>0.16335</v>
      </c>
      <c r="Y7330" s="55">
        <f t="shared" si="915"/>
        <v>3.7050000000000001</v>
      </c>
      <c r="Z7330" s="54">
        <f t="shared" si="916"/>
        <v>0.68044077134986225</v>
      </c>
      <c r="AA7330" s="49" t="str">
        <f t="shared" ca="1" si="917"/>
        <v>Y</v>
      </c>
      <c r="AB7330" s="49">
        <f t="shared" ca="1" si="918"/>
        <v>6</v>
      </c>
      <c r="AC7330" s="49" t="str">
        <f t="shared" ca="1" si="919"/>
        <v>Y</v>
      </c>
    </row>
    <row r="7331" spans="1:29" x14ac:dyDescent="0.25">
      <c r="A7331">
        <v>5628</v>
      </c>
      <c r="B7331" s="9">
        <v>43217</v>
      </c>
      <c r="C7331" s="50" t="str">
        <f t="shared" si="912"/>
        <v>N</v>
      </c>
      <c r="D7331" s="52">
        <f>_xlfn.XLOOKUP(B7331,Cal_Date!B:B,Cal_Date!A:A,0)</f>
        <v>4</v>
      </c>
      <c r="E7331">
        <v>2018</v>
      </c>
      <c r="F7331" t="s">
        <v>125</v>
      </c>
      <c r="G7331" t="s">
        <v>129</v>
      </c>
      <c r="H7331" t="s">
        <v>48</v>
      </c>
      <c r="I7331" t="s">
        <v>18</v>
      </c>
      <c r="J7331" t="s">
        <v>10</v>
      </c>
      <c r="K7331" t="s">
        <v>43</v>
      </c>
      <c r="L7331">
        <v>1</v>
      </c>
      <c r="M7331">
        <v>1007</v>
      </c>
      <c r="O7331" t="s">
        <v>28</v>
      </c>
      <c r="R7331" t="s">
        <v>47</v>
      </c>
      <c r="S7331" s="49" t="str">
        <f t="shared" si="913"/>
        <v>Card</v>
      </c>
      <c r="T7331" s="3">
        <v>3.5000000000000003E-2</v>
      </c>
      <c r="U7331" s="2">
        <v>7.6229999999999993</v>
      </c>
      <c r="V7331" s="2">
        <v>1.46</v>
      </c>
      <c r="W7331" s="54">
        <f>_xlfn.XLOOKUP(M7331,Market!A:A,Market!F:F,0)</f>
        <v>8.8999999999999996E-2</v>
      </c>
      <c r="X7331" s="55">
        <f t="shared" si="914"/>
        <v>0.26680500000000001</v>
      </c>
      <c r="Y7331" s="55">
        <f t="shared" si="915"/>
        <v>6.1629999999999994</v>
      </c>
      <c r="Z7331" s="54">
        <f t="shared" si="916"/>
        <v>0.80847435392889933</v>
      </c>
      <c r="AA7331" s="49" t="str">
        <f t="shared" ca="1" si="917"/>
        <v>Y</v>
      </c>
      <c r="AB7331" s="49">
        <f t="shared" ca="1" si="918"/>
        <v>6</v>
      </c>
      <c r="AC7331" s="49" t="str">
        <f t="shared" ca="1" si="919"/>
        <v>Y</v>
      </c>
    </row>
    <row r="7332" spans="1:29" x14ac:dyDescent="0.25">
      <c r="A7332">
        <v>5629</v>
      </c>
      <c r="B7332" s="9">
        <v>43217</v>
      </c>
      <c r="C7332" s="50" t="str">
        <f t="shared" si="912"/>
        <v>N</v>
      </c>
      <c r="D7332" s="52">
        <f>_xlfn.XLOOKUP(B7332,Cal_Date!B:B,Cal_Date!A:A,0)</f>
        <v>4</v>
      </c>
      <c r="E7332">
        <v>2018</v>
      </c>
      <c r="F7332" t="s">
        <v>125</v>
      </c>
      <c r="G7332" t="s">
        <v>129</v>
      </c>
      <c r="H7332" t="s">
        <v>48</v>
      </c>
      <c r="I7332" t="s">
        <v>18</v>
      </c>
      <c r="J7332" t="s">
        <v>10</v>
      </c>
      <c r="K7332" t="s">
        <v>43</v>
      </c>
      <c r="L7332">
        <v>2</v>
      </c>
      <c r="M7332">
        <v>1007</v>
      </c>
      <c r="O7332" t="s">
        <v>28</v>
      </c>
      <c r="R7332" t="s">
        <v>44</v>
      </c>
      <c r="S7332" s="49" t="str">
        <f t="shared" si="913"/>
        <v>Card</v>
      </c>
      <c r="T7332" s="3">
        <v>0.03</v>
      </c>
      <c r="U7332" s="2">
        <v>15.245999999999999</v>
      </c>
      <c r="V7332" s="2">
        <v>2.92</v>
      </c>
      <c r="W7332" s="54">
        <f>_xlfn.XLOOKUP(M7332,Market!A:A,Market!F:F,0)</f>
        <v>8.8999999999999996E-2</v>
      </c>
      <c r="X7332" s="55">
        <f t="shared" si="914"/>
        <v>0.45737999999999995</v>
      </c>
      <c r="Y7332" s="55">
        <f t="shared" si="915"/>
        <v>12.325999999999999</v>
      </c>
      <c r="Z7332" s="54">
        <f t="shared" si="916"/>
        <v>0.80847435392889933</v>
      </c>
      <c r="AA7332" s="49" t="str">
        <f t="shared" ca="1" si="917"/>
        <v>Y</v>
      </c>
      <c r="AB7332" s="49">
        <f t="shared" ca="1" si="918"/>
        <v>6</v>
      </c>
      <c r="AC7332" s="49" t="str">
        <f t="shared" ca="1" si="919"/>
        <v>Y</v>
      </c>
    </row>
    <row r="7333" spans="1:29" x14ac:dyDescent="0.25">
      <c r="A7333">
        <v>5630</v>
      </c>
      <c r="B7333" s="9">
        <v>43217</v>
      </c>
      <c r="C7333" s="50" t="str">
        <f t="shared" si="912"/>
        <v>N</v>
      </c>
      <c r="D7333" s="52">
        <f>_xlfn.XLOOKUP(B7333,Cal_Date!B:B,Cal_Date!A:A,0)</f>
        <v>4</v>
      </c>
      <c r="E7333">
        <v>2018</v>
      </c>
      <c r="F7333" t="s">
        <v>125</v>
      </c>
      <c r="G7333" t="s">
        <v>129</v>
      </c>
      <c r="H7333" t="s">
        <v>14</v>
      </c>
      <c r="I7333" t="s">
        <v>13</v>
      </c>
      <c r="J7333" t="s">
        <v>15</v>
      </c>
      <c r="K7333" t="s">
        <v>43</v>
      </c>
      <c r="L7333">
        <v>1</v>
      </c>
      <c r="M7333">
        <v>1005</v>
      </c>
      <c r="O7333" t="s">
        <v>25</v>
      </c>
      <c r="R7333" t="s">
        <v>44</v>
      </c>
      <c r="S7333" s="49" t="str">
        <f t="shared" si="913"/>
        <v>Card</v>
      </c>
      <c r="T7333" s="3">
        <v>0.03</v>
      </c>
      <c r="U7333" s="2">
        <v>5.4450000000000003</v>
      </c>
      <c r="V7333" s="2">
        <v>2.12</v>
      </c>
      <c r="W7333" s="54">
        <f>_xlfn.XLOOKUP(M7333,Market!A:A,Market!F:F,0)</f>
        <v>8.8999999999999996E-2</v>
      </c>
      <c r="X7333" s="55">
        <f t="shared" si="914"/>
        <v>0.16335</v>
      </c>
      <c r="Y7333" s="55">
        <f t="shared" si="915"/>
        <v>3.3250000000000002</v>
      </c>
      <c r="Z7333" s="54">
        <f t="shared" si="916"/>
        <v>0.61065197428833795</v>
      </c>
      <c r="AA7333" s="49" t="str">
        <f t="shared" ca="1" si="917"/>
        <v>Y</v>
      </c>
      <c r="AB7333" s="49">
        <f t="shared" ca="1" si="918"/>
        <v>6</v>
      </c>
      <c r="AC7333" s="49" t="str">
        <f t="shared" ca="1" si="919"/>
        <v>Y</v>
      </c>
    </row>
    <row r="7334" spans="1:29" x14ac:dyDescent="0.25">
      <c r="A7334">
        <v>5631</v>
      </c>
      <c r="B7334" s="9">
        <v>43217</v>
      </c>
      <c r="C7334" s="50" t="str">
        <f t="shared" si="912"/>
        <v>N</v>
      </c>
      <c r="D7334" s="52">
        <f>_xlfn.XLOOKUP(B7334,Cal_Date!B:B,Cal_Date!A:A,0)</f>
        <v>4</v>
      </c>
      <c r="E7334">
        <v>2018</v>
      </c>
      <c r="F7334" t="s">
        <v>125</v>
      </c>
      <c r="G7334" t="s">
        <v>129</v>
      </c>
      <c r="H7334" t="s">
        <v>11</v>
      </c>
      <c r="I7334" t="s">
        <v>11</v>
      </c>
      <c r="J7334" t="s">
        <v>15</v>
      </c>
      <c r="K7334" t="s">
        <v>42</v>
      </c>
      <c r="L7334">
        <v>2</v>
      </c>
      <c r="M7334">
        <v>1005</v>
      </c>
      <c r="O7334" t="s">
        <v>25</v>
      </c>
      <c r="R7334" t="s">
        <v>44</v>
      </c>
      <c r="S7334" s="49" t="str">
        <f t="shared" si="913"/>
        <v>Card</v>
      </c>
      <c r="T7334" s="3">
        <v>0.03</v>
      </c>
      <c r="U7334" s="2">
        <v>5.4450000000000003</v>
      </c>
      <c r="V7334" s="2">
        <v>1.74</v>
      </c>
      <c r="W7334" s="54">
        <f>_xlfn.XLOOKUP(M7334,Market!A:A,Market!F:F,0)</f>
        <v>8.8999999999999996E-2</v>
      </c>
      <c r="X7334" s="55">
        <f t="shared" si="914"/>
        <v>0.16335</v>
      </c>
      <c r="Y7334" s="55">
        <f t="shared" si="915"/>
        <v>3.7050000000000001</v>
      </c>
      <c r="Z7334" s="54">
        <f t="shared" si="916"/>
        <v>0.68044077134986225</v>
      </c>
      <c r="AA7334" s="49" t="str">
        <f t="shared" ca="1" si="917"/>
        <v>Y</v>
      </c>
      <c r="AB7334" s="49">
        <f t="shared" ca="1" si="918"/>
        <v>6</v>
      </c>
      <c r="AC7334" s="49" t="str">
        <f t="shared" ca="1" si="919"/>
        <v>Y</v>
      </c>
    </row>
    <row r="7335" spans="1:29" x14ac:dyDescent="0.25">
      <c r="A7335">
        <v>5632</v>
      </c>
      <c r="B7335" s="9">
        <v>43217</v>
      </c>
      <c r="C7335" s="50" t="str">
        <f t="shared" si="912"/>
        <v>N</v>
      </c>
      <c r="D7335" s="52">
        <f>_xlfn.XLOOKUP(B7335,Cal_Date!B:B,Cal_Date!A:A,0)</f>
        <v>4</v>
      </c>
      <c r="E7335">
        <v>2018</v>
      </c>
      <c r="F7335" t="s">
        <v>125</v>
      </c>
      <c r="G7335" t="s">
        <v>129</v>
      </c>
      <c r="H7335" t="s">
        <v>11</v>
      </c>
      <c r="I7335" t="s">
        <v>11</v>
      </c>
      <c r="J7335" t="s">
        <v>15</v>
      </c>
      <c r="K7335" t="s">
        <v>42</v>
      </c>
      <c r="L7335">
        <v>1</v>
      </c>
      <c r="M7335">
        <v>1002</v>
      </c>
      <c r="O7335" t="s">
        <v>28</v>
      </c>
      <c r="R7335" t="s">
        <v>44</v>
      </c>
      <c r="S7335" s="49" t="str">
        <f t="shared" si="913"/>
        <v>Card</v>
      </c>
      <c r="T7335" s="3">
        <v>0.03</v>
      </c>
      <c r="U7335" s="2">
        <v>2.6500000000000004</v>
      </c>
      <c r="V7335" s="2">
        <v>0.87</v>
      </c>
      <c r="W7335" s="54">
        <f>_xlfn.XLOOKUP(M7335,Market!A:A,Market!F:F,0)</f>
        <v>0.06</v>
      </c>
      <c r="X7335" s="55">
        <f t="shared" si="914"/>
        <v>7.9500000000000001E-2</v>
      </c>
      <c r="Y7335" s="55">
        <f t="shared" si="915"/>
        <v>1.7800000000000002</v>
      </c>
      <c r="Z7335" s="54">
        <f t="shared" si="916"/>
        <v>0.67169811320754713</v>
      </c>
      <c r="AA7335" s="49" t="str">
        <f t="shared" ca="1" si="917"/>
        <v>Y</v>
      </c>
      <c r="AB7335" s="49">
        <f t="shared" ca="1" si="918"/>
        <v>6</v>
      </c>
      <c r="AC7335" s="49" t="str">
        <f t="shared" ca="1" si="919"/>
        <v>Y</v>
      </c>
    </row>
    <row r="7336" spans="1:29" x14ac:dyDescent="0.25">
      <c r="A7336">
        <v>5633</v>
      </c>
      <c r="B7336" s="9">
        <v>43217</v>
      </c>
      <c r="C7336" s="50" t="str">
        <f t="shared" si="912"/>
        <v>N</v>
      </c>
      <c r="D7336" s="52">
        <f>_xlfn.XLOOKUP(B7336,Cal_Date!B:B,Cal_Date!A:A,0)</f>
        <v>4</v>
      </c>
      <c r="E7336">
        <v>2018</v>
      </c>
      <c r="F7336" t="s">
        <v>125</v>
      </c>
      <c r="G7336" t="s">
        <v>129</v>
      </c>
      <c r="H7336" t="s">
        <v>11</v>
      </c>
      <c r="I7336" t="s">
        <v>11</v>
      </c>
      <c r="J7336" t="s">
        <v>15</v>
      </c>
      <c r="K7336" t="s">
        <v>42</v>
      </c>
      <c r="L7336">
        <v>1</v>
      </c>
      <c r="M7336">
        <v>1004</v>
      </c>
      <c r="O7336" t="s">
        <v>28</v>
      </c>
      <c r="R7336" t="s">
        <v>44</v>
      </c>
      <c r="S7336" s="49" t="str">
        <f t="shared" si="913"/>
        <v>Card</v>
      </c>
      <c r="T7336" s="3">
        <v>0.03</v>
      </c>
      <c r="U7336" s="2">
        <v>2.6500000000000004</v>
      </c>
      <c r="V7336" s="2">
        <v>0.87</v>
      </c>
      <c r="W7336" s="54">
        <f>_xlfn.XLOOKUP(M7336,Market!A:A,Market!F:F,0)</f>
        <v>0.06</v>
      </c>
      <c r="X7336" s="55">
        <f t="shared" si="914"/>
        <v>7.9500000000000001E-2</v>
      </c>
      <c r="Y7336" s="55">
        <f t="shared" si="915"/>
        <v>1.7800000000000002</v>
      </c>
      <c r="Z7336" s="54">
        <f t="shared" si="916"/>
        <v>0.67169811320754713</v>
      </c>
      <c r="AA7336" s="49" t="str">
        <f t="shared" ca="1" si="917"/>
        <v>Y</v>
      </c>
      <c r="AB7336" s="49">
        <f t="shared" ca="1" si="918"/>
        <v>6</v>
      </c>
      <c r="AC7336" s="49" t="str">
        <f t="shared" ca="1" si="919"/>
        <v>Y</v>
      </c>
    </row>
    <row r="7337" spans="1:29" x14ac:dyDescent="0.25">
      <c r="A7337">
        <v>5634</v>
      </c>
      <c r="B7337" s="9">
        <v>43217</v>
      </c>
      <c r="C7337" s="50" t="str">
        <f t="shared" si="912"/>
        <v>N</v>
      </c>
      <c r="D7337" s="52">
        <f>_xlfn.XLOOKUP(B7337,Cal_Date!B:B,Cal_Date!A:A,0)</f>
        <v>4</v>
      </c>
      <c r="E7337">
        <v>2018</v>
      </c>
      <c r="F7337" t="s">
        <v>125</v>
      </c>
      <c r="G7337" t="s">
        <v>129</v>
      </c>
      <c r="H7337" t="s">
        <v>11</v>
      </c>
      <c r="I7337" t="s">
        <v>11</v>
      </c>
      <c r="J7337" t="s">
        <v>15</v>
      </c>
      <c r="K7337" t="s">
        <v>42</v>
      </c>
      <c r="L7337">
        <v>1</v>
      </c>
      <c r="M7337">
        <v>1005</v>
      </c>
      <c r="O7337" t="s">
        <v>25</v>
      </c>
      <c r="R7337" t="s">
        <v>44</v>
      </c>
      <c r="S7337" s="49" t="str">
        <f t="shared" si="913"/>
        <v>Card</v>
      </c>
      <c r="T7337" s="3">
        <v>0.03</v>
      </c>
      <c r="U7337" s="2">
        <v>2.7225000000000001</v>
      </c>
      <c r="V7337" s="2">
        <v>0.87</v>
      </c>
      <c r="W7337" s="54">
        <f>_xlfn.XLOOKUP(M7337,Market!A:A,Market!F:F,0)</f>
        <v>8.8999999999999996E-2</v>
      </c>
      <c r="X7337" s="55">
        <f t="shared" si="914"/>
        <v>8.1674999999999998E-2</v>
      </c>
      <c r="Y7337" s="55">
        <f t="shared" si="915"/>
        <v>1.8525</v>
      </c>
      <c r="Z7337" s="54">
        <f t="shared" si="916"/>
        <v>0.68044077134986225</v>
      </c>
      <c r="AA7337" s="49" t="str">
        <f t="shared" ca="1" si="917"/>
        <v>Y</v>
      </c>
      <c r="AB7337" s="49">
        <f t="shared" ca="1" si="918"/>
        <v>6</v>
      </c>
      <c r="AC7337" s="49" t="str">
        <f t="shared" ca="1" si="919"/>
        <v>Y</v>
      </c>
    </row>
    <row r="7338" spans="1:29" x14ac:dyDescent="0.25">
      <c r="A7338">
        <v>5635</v>
      </c>
      <c r="B7338" s="9">
        <v>43217</v>
      </c>
      <c r="C7338" s="50" t="str">
        <f t="shared" si="912"/>
        <v>N</v>
      </c>
      <c r="D7338" s="52">
        <f>_xlfn.XLOOKUP(B7338,Cal_Date!B:B,Cal_Date!A:A,0)</f>
        <v>4</v>
      </c>
      <c r="E7338">
        <v>2018</v>
      </c>
      <c r="F7338" t="s">
        <v>125</v>
      </c>
      <c r="G7338" t="s">
        <v>129</v>
      </c>
      <c r="H7338" t="s">
        <v>14</v>
      </c>
      <c r="I7338" t="s">
        <v>18</v>
      </c>
      <c r="J7338" t="s">
        <v>15</v>
      </c>
      <c r="K7338" t="s">
        <v>43</v>
      </c>
      <c r="L7338">
        <v>1</v>
      </c>
      <c r="M7338">
        <v>1001</v>
      </c>
      <c r="O7338" t="s">
        <v>25</v>
      </c>
      <c r="R7338" t="s">
        <v>44</v>
      </c>
      <c r="S7338" s="49" t="str">
        <f t="shared" si="913"/>
        <v>Card</v>
      </c>
      <c r="T7338" s="3">
        <v>0.03</v>
      </c>
      <c r="U7338" s="2">
        <v>5.3000000000000007</v>
      </c>
      <c r="V7338" s="2">
        <v>2.1</v>
      </c>
      <c r="W7338" s="54">
        <f>_xlfn.XLOOKUP(M7338,Market!A:A,Market!F:F,0)</f>
        <v>0.06</v>
      </c>
      <c r="X7338" s="55">
        <f t="shared" si="914"/>
        <v>0.159</v>
      </c>
      <c r="Y7338" s="55">
        <f t="shared" si="915"/>
        <v>3.2000000000000006</v>
      </c>
      <c r="Z7338" s="54">
        <f t="shared" si="916"/>
        <v>0.60377358490566047</v>
      </c>
      <c r="AA7338" s="49" t="str">
        <f t="shared" ca="1" si="917"/>
        <v>Y</v>
      </c>
      <c r="AB7338" s="49">
        <f t="shared" ca="1" si="918"/>
        <v>6</v>
      </c>
      <c r="AC7338" s="49" t="str">
        <f t="shared" ca="1" si="919"/>
        <v>Y</v>
      </c>
    </row>
    <row r="7339" spans="1:29" x14ac:dyDescent="0.25">
      <c r="A7339">
        <v>5636</v>
      </c>
      <c r="B7339" s="9">
        <v>43217</v>
      </c>
      <c r="C7339" s="50" t="str">
        <f t="shared" si="912"/>
        <v>N</v>
      </c>
      <c r="D7339" s="52">
        <f>_xlfn.XLOOKUP(B7339,Cal_Date!B:B,Cal_Date!A:A,0)</f>
        <v>4</v>
      </c>
      <c r="E7339">
        <v>2018</v>
      </c>
      <c r="F7339" t="s">
        <v>125</v>
      </c>
      <c r="G7339" t="s">
        <v>129</v>
      </c>
      <c r="H7339" t="s">
        <v>14</v>
      </c>
      <c r="I7339" t="s">
        <v>18</v>
      </c>
      <c r="J7339" t="s">
        <v>15</v>
      </c>
      <c r="K7339" t="s">
        <v>43</v>
      </c>
      <c r="L7339">
        <v>2</v>
      </c>
      <c r="M7339">
        <v>1010</v>
      </c>
      <c r="O7339" t="s">
        <v>25</v>
      </c>
      <c r="R7339" t="s">
        <v>44</v>
      </c>
      <c r="S7339" s="49" t="str">
        <f t="shared" si="913"/>
        <v>Card</v>
      </c>
      <c r="T7339" s="3">
        <v>0.03</v>
      </c>
      <c r="U7339" s="2">
        <v>10.8</v>
      </c>
      <c r="V7339" s="2">
        <v>4.2</v>
      </c>
      <c r="W7339" s="54">
        <f>_xlfn.XLOOKUP(M7339,Market!A:A,Market!F:F,0)</f>
        <v>0.08</v>
      </c>
      <c r="X7339" s="55">
        <f t="shared" si="914"/>
        <v>0.32400000000000001</v>
      </c>
      <c r="Y7339" s="55">
        <f t="shared" si="915"/>
        <v>6.6000000000000005</v>
      </c>
      <c r="Z7339" s="54">
        <f t="shared" si="916"/>
        <v>0.61111111111111116</v>
      </c>
      <c r="AA7339" s="49" t="str">
        <f t="shared" ca="1" si="917"/>
        <v>Y</v>
      </c>
      <c r="AB7339" s="49">
        <f t="shared" ca="1" si="918"/>
        <v>6</v>
      </c>
      <c r="AC7339" s="49" t="str">
        <f t="shared" ca="1" si="919"/>
        <v>Y</v>
      </c>
    </row>
    <row r="7340" spans="1:29" x14ac:dyDescent="0.25">
      <c r="A7340">
        <v>5637</v>
      </c>
      <c r="B7340" s="9">
        <v>43217</v>
      </c>
      <c r="C7340" s="50" t="str">
        <f t="shared" si="912"/>
        <v>N</v>
      </c>
      <c r="D7340" s="52">
        <f>_xlfn.XLOOKUP(B7340,Cal_Date!B:B,Cal_Date!A:A,0)</f>
        <v>4</v>
      </c>
      <c r="E7340">
        <v>2018</v>
      </c>
      <c r="F7340" t="s">
        <v>125</v>
      </c>
      <c r="G7340" t="s">
        <v>129</v>
      </c>
      <c r="H7340" t="s">
        <v>48</v>
      </c>
      <c r="I7340" t="s">
        <v>18</v>
      </c>
      <c r="J7340" t="s">
        <v>10</v>
      </c>
      <c r="K7340" t="s">
        <v>43</v>
      </c>
      <c r="L7340">
        <v>1</v>
      </c>
      <c r="M7340">
        <v>1011</v>
      </c>
      <c r="O7340" t="s">
        <v>25</v>
      </c>
      <c r="R7340" t="s">
        <v>44</v>
      </c>
      <c r="S7340" s="49" t="str">
        <f t="shared" si="913"/>
        <v>Card</v>
      </c>
      <c r="T7340" s="3">
        <v>0.03</v>
      </c>
      <c r="U7340" s="2">
        <v>7.42</v>
      </c>
      <c r="V7340" s="2">
        <v>1.46</v>
      </c>
      <c r="W7340" s="54">
        <f>_xlfn.XLOOKUP(M7340,Market!A:A,Market!F:F,0)</f>
        <v>0.06</v>
      </c>
      <c r="X7340" s="55">
        <f t="shared" si="914"/>
        <v>0.22259999999999999</v>
      </c>
      <c r="Y7340" s="55">
        <f t="shared" si="915"/>
        <v>5.96</v>
      </c>
      <c r="Z7340" s="54">
        <f t="shared" si="916"/>
        <v>0.80323450134770891</v>
      </c>
      <c r="AA7340" s="49" t="str">
        <f t="shared" ca="1" si="917"/>
        <v>Y</v>
      </c>
      <c r="AB7340" s="49">
        <f t="shared" ca="1" si="918"/>
        <v>6</v>
      </c>
      <c r="AC7340" s="49" t="str">
        <f t="shared" ca="1" si="919"/>
        <v>Y</v>
      </c>
    </row>
    <row r="7341" spans="1:29" x14ac:dyDescent="0.25">
      <c r="A7341">
        <v>5638</v>
      </c>
      <c r="B7341" s="9">
        <v>43217</v>
      </c>
      <c r="C7341" s="50" t="str">
        <f t="shared" si="912"/>
        <v>N</v>
      </c>
      <c r="D7341" s="52">
        <f>_xlfn.XLOOKUP(B7341,Cal_Date!B:B,Cal_Date!A:A,0)</f>
        <v>4</v>
      </c>
      <c r="E7341">
        <v>2018</v>
      </c>
      <c r="F7341" t="s">
        <v>125</v>
      </c>
      <c r="G7341" t="s">
        <v>129</v>
      </c>
      <c r="H7341" t="s">
        <v>11</v>
      </c>
      <c r="I7341" t="s">
        <v>11</v>
      </c>
      <c r="J7341" t="s">
        <v>15</v>
      </c>
      <c r="K7341" t="s">
        <v>42</v>
      </c>
      <c r="L7341">
        <v>1</v>
      </c>
      <c r="M7341">
        <v>1011</v>
      </c>
      <c r="O7341" t="s">
        <v>25</v>
      </c>
      <c r="R7341" t="s">
        <v>44</v>
      </c>
      <c r="S7341" s="49" t="str">
        <f t="shared" si="913"/>
        <v>Card</v>
      </c>
      <c r="T7341" s="3">
        <v>0.03</v>
      </c>
      <c r="U7341" s="2">
        <v>2.6500000000000004</v>
      </c>
      <c r="V7341" s="2">
        <v>0.87</v>
      </c>
      <c r="W7341" s="54">
        <f>_xlfn.XLOOKUP(M7341,Market!A:A,Market!F:F,0)</f>
        <v>0.06</v>
      </c>
      <c r="X7341" s="55">
        <f t="shared" si="914"/>
        <v>7.9500000000000001E-2</v>
      </c>
      <c r="Y7341" s="55">
        <f t="shared" si="915"/>
        <v>1.7800000000000002</v>
      </c>
      <c r="Z7341" s="54">
        <f t="shared" si="916"/>
        <v>0.67169811320754713</v>
      </c>
      <c r="AA7341" s="49" t="str">
        <f t="shared" ca="1" si="917"/>
        <v>Y</v>
      </c>
      <c r="AB7341" s="49">
        <f t="shared" ca="1" si="918"/>
        <v>6</v>
      </c>
      <c r="AC7341" s="49" t="str">
        <f t="shared" ca="1" si="919"/>
        <v>Y</v>
      </c>
    </row>
    <row r="7342" spans="1:29" x14ac:dyDescent="0.25">
      <c r="A7342">
        <v>5639</v>
      </c>
      <c r="B7342" s="9">
        <v>43217</v>
      </c>
      <c r="C7342" s="50" t="str">
        <f t="shared" si="912"/>
        <v>N</v>
      </c>
      <c r="D7342" s="52">
        <f>_xlfn.XLOOKUP(B7342,Cal_Date!B:B,Cal_Date!A:A,0)</f>
        <v>4</v>
      </c>
      <c r="E7342">
        <v>2018</v>
      </c>
      <c r="F7342" t="s">
        <v>125</v>
      </c>
      <c r="G7342" t="s">
        <v>129</v>
      </c>
      <c r="H7342" t="s">
        <v>11</v>
      </c>
      <c r="I7342" t="s">
        <v>11</v>
      </c>
      <c r="J7342" t="s">
        <v>15</v>
      </c>
      <c r="K7342" t="s">
        <v>42</v>
      </c>
      <c r="L7342">
        <v>1</v>
      </c>
      <c r="M7342">
        <v>1001</v>
      </c>
      <c r="O7342" t="s">
        <v>25</v>
      </c>
      <c r="R7342" t="s">
        <v>44</v>
      </c>
      <c r="S7342" s="49" t="str">
        <f t="shared" si="913"/>
        <v>Card</v>
      </c>
      <c r="T7342" s="3">
        <v>0.03</v>
      </c>
      <c r="U7342" s="2">
        <v>2.6500000000000004</v>
      </c>
      <c r="V7342" s="2">
        <v>0.87</v>
      </c>
      <c r="W7342" s="54">
        <f>_xlfn.XLOOKUP(M7342,Market!A:A,Market!F:F,0)</f>
        <v>0.06</v>
      </c>
      <c r="X7342" s="55">
        <f t="shared" si="914"/>
        <v>7.9500000000000001E-2</v>
      </c>
      <c r="Y7342" s="55">
        <f t="shared" si="915"/>
        <v>1.7800000000000002</v>
      </c>
      <c r="Z7342" s="54">
        <f t="shared" si="916"/>
        <v>0.67169811320754713</v>
      </c>
      <c r="AA7342" s="49" t="str">
        <f t="shared" ca="1" si="917"/>
        <v>Y</v>
      </c>
      <c r="AB7342" s="49">
        <f t="shared" ca="1" si="918"/>
        <v>6</v>
      </c>
      <c r="AC7342" s="49" t="str">
        <f t="shared" ca="1" si="919"/>
        <v>Y</v>
      </c>
    </row>
    <row r="7343" spans="1:29" x14ac:dyDescent="0.25">
      <c r="A7343">
        <v>5640</v>
      </c>
      <c r="B7343" s="9">
        <v>43217</v>
      </c>
      <c r="C7343" s="50" t="str">
        <f t="shared" si="912"/>
        <v>N</v>
      </c>
      <c r="D7343" s="52">
        <f>_xlfn.XLOOKUP(B7343,Cal_Date!B:B,Cal_Date!A:A,0)</f>
        <v>4</v>
      </c>
      <c r="E7343">
        <v>2018</v>
      </c>
      <c r="F7343" t="s">
        <v>125</v>
      </c>
      <c r="G7343" t="s">
        <v>129</v>
      </c>
      <c r="H7343" t="s">
        <v>11</v>
      </c>
      <c r="I7343" t="s">
        <v>13</v>
      </c>
      <c r="J7343" t="s">
        <v>15</v>
      </c>
      <c r="K7343" t="s">
        <v>42</v>
      </c>
      <c r="L7343">
        <v>1</v>
      </c>
      <c r="M7343">
        <v>1003</v>
      </c>
      <c r="O7343" t="s">
        <v>25</v>
      </c>
      <c r="R7343" t="s">
        <v>44</v>
      </c>
      <c r="S7343" s="49" t="str">
        <f t="shared" si="913"/>
        <v>Card</v>
      </c>
      <c r="T7343" s="3">
        <v>0.03</v>
      </c>
      <c r="U7343" s="2">
        <v>2.6500000000000004</v>
      </c>
      <c r="V7343" s="2">
        <v>1.42</v>
      </c>
      <c r="W7343" s="54">
        <f>_xlfn.XLOOKUP(M7343,Market!A:A,Market!F:F,0)</f>
        <v>0.06</v>
      </c>
      <c r="X7343" s="55">
        <f t="shared" si="914"/>
        <v>7.9500000000000001E-2</v>
      </c>
      <c r="Y7343" s="55">
        <f t="shared" si="915"/>
        <v>1.2300000000000004</v>
      </c>
      <c r="Z7343" s="54">
        <f t="shared" si="916"/>
        <v>0.46415094339622653</v>
      </c>
      <c r="AA7343" s="49" t="str">
        <f t="shared" ca="1" si="917"/>
        <v>Y</v>
      </c>
      <c r="AB7343" s="49">
        <f t="shared" ca="1" si="918"/>
        <v>6</v>
      </c>
      <c r="AC7343" s="49" t="str">
        <f t="shared" ca="1" si="919"/>
        <v>Y</v>
      </c>
    </row>
    <row r="7344" spans="1:29" x14ac:dyDescent="0.25">
      <c r="A7344">
        <v>5641</v>
      </c>
      <c r="B7344" s="9">
        <v>43217</v>
      </c>
      <c r="C7344" s="50" t="str">
        <f t="shared" si="912"/>
        <v>N</v>
      </c>
      <c r="D7344" s="52">
        <f>_xlfn.XLOOKUP(B7344,Cal_Date!B:B,Cal_Date!A:A,0)</f>
        <v>4</v>
      </c>
      <c r="E7344">
        <v>2018</v>
      </c>
      <c r="F7344" t="s">
        <v>125</v>
      </c>
      <c r="G7344" t="s">
        <v>129</v>
      </c>
      <c r="H7344" t="s">
        <v>48</v>
      </c>
      <c r="I7344" t="s">
        <v>18</v>
      </c>
      <c r="J7344" t="s">
        <v>10</v>
      </c>
      <c r="K7344" t="s">
        <v>43</v>
      </c>
      <c r="L7344">
        <v>1</v>
      </c>
      <c r="M7344">
        <v>1005</v>
      </c>
      <c r="O7344" t="s">
        <v>25</v>
      </c>
      <c r="R7344" t="s">
        <v>44</v>
      </c>
      <c r="S7344" s="49" t="str">
        <f t="shared" si="913"/>
        <v>Card</v>
      </c>
      <c r="T7344" s="3">
        <v>0.03</v>
      </c>
      <c r="U7344" s="2">
        <v>7.6229999999999993</v>
      </c>
      <c r="V7344" s="2">
        <v>1.46</v>
      </c>
      <c r="W7344" s="54">
        <f>_xlfn.XLOOKUP(M7344,Market!A:A,Market!F:F,0)</f>
        <v>8.8999999999999996E-2</v>
      </c>
      <c r="X7344" s="55">
        <f t="shared" si="914"/>
        <v>0.22868999999999998</v>
      </c>
      <c r="Y7344" s="55">
        <f t="shared" si="915"/>
        <v>6.1629999999999994</v>
      </c>
      <c r="Z7344" s="54">
        <f t="shared" si="916"/>
        <v>0.80847435392889933</v>
      </c>
      <c r="AA7344" s="49" t="str">
        <f t="shared" ca="1" si="917"/>
        <v>Y</v>
      </c>
      <c r="AB7344" s="49">
        <f t="shared" ca="1" si="918"/>
        <v>6</v>
      </c>
      <c r="AC7344" s="49" t="str">
        <f t="shared" ca="1" si="919"/>
        <v>Y</v>
      </c>
    </row>
    <row r="7345" spans="1:29" x14ac:dyDescent="0.25">
      <c r="A7345">
        <v>5642</v>
      </c>
      <c r="B7345" s="9">
        <v>43217</v>
      </c>
      <c r="C7345" s="50" t="str">
        <f t="shared" si="912"/>
        <v>N</v>
      </c>
      <c r="D7345" s="52">
        <f>_xlfn.XLOOKUP(B7345,Cal_Date!B:B,Cal_Date!A:A,0)</f>
        <v>4</v>
      </c>
      <c r="E7345">
        <v>2018</v>
      </c>
      <c r="F7345" t="s">
        <v>125</v>
      </c>
      <c r="G7345" t="s">
        <v>129</v>
      </c>
      <c r="H7345" t="s">
        <v>11</v>
      </c>
      <c r="I7345" t="s">
        <v>11</v>
      </c>
      <c r="J7345" t="s">
        <v>15</v>
      </c>
      <c r="K7345" t="s">
        <v>42</v>
      </c>
      <c r="L7345">
        <v>2</v>
      </c>
      <c r="M7345">
        <v>1005</v>
      </c>
      <c r="O7345" t="s">
        <v>25</v>
      </c>
      <c r="R7345" t="s">
        <v>44</v>
      </c>
      <c r="S7345" s="49" t="str">
        <f t="shared" si="913"/>
        <v>Card</v>
      </c>
      <c r="T7345" s="3">
        <v>0.03</v>
      </c>
      <c r="U7345" s="2">
        <v>5.4450000000000003</v>
      </c>
      <c r="V7345" s="2">
        <v>1.74</v>
      </c>
      <c r="W7345" s="54">
        <f>_xlfn.XLOOKUP(M7345,Market!A:A,Market!F:F,0)</f>
        <v>8.8999999999999996E-2</v>
      </c>
      <c r="X7345" s="55">
        <f t="shared" si="914"/>
        <v>0.16335</v>
      </c>
      <c r="Y7345" s="55">
        <f t="shared" si="915"/>
        <v>3.7050000000000001</v>
      </c>
      <c r="Z7345" s="54">
        <f t="shared" si="916"/>
        <v>0.68044077134986225</v>
      </c>
      <c r="AA7345" s="49" t="str">
        <f t="shared" ca="1" si="917"/>
        <v>Y</v>
      </c>
      <c r="AB7345" s="49">
        <f t="shared" ca="1" si="918"/>
        <v>6</v>
      </c>
      <c r="AC7345" s="49" t="str">
        <f t="shared" ca="1" si="919"/>
        <v>Y</v>
      </c>
    </row>
    <row r="7346" spans="1:29" x14ac:dyDescent="0.25">
      <c r="A7346">
        <v>5643</v>
      </c>
      <c r="B7346" s="9">
        <v>43217</v>
      </c>
      <c r="C7346" s="50" t="str">
        <f t="shared" si="912"/>
        <v>N</v>
      </c>
      <c r="D7346" s="52">
        <f>_xlfn.XLOOKUP(B7346,Cal_Date!B:B,Cal_Date!A:A,0)</f>
        <v>4</v>
      </c>
      <c r="E7346">
        <v>2018</v>
      </c>
      <c r="F7346" t="s">
        <v>125</v>
      </c>
      <c r="G7346" t="s">
        <v>129</v>
      </c>
      <c r="H7346" t="s">
        <v>11</v>
      </c>
      <c r="I7346" t="s">
        <v>11</v>
      </c>
      <c r="J7346" t="s">
        <v>15</v>
      </c>
      <c r="K7346" t="s">
        <v>42</v>
      </c>
      <c r="L7346">
        <v>2</v>
      </c>
      <c r="M7346">
        <v>1006</v>
      </c>
      <c r="O7346" t="s">
        <v>28</v>
      </c>
      <c r="R7346" t="s">
        <v>44</v>
      </c>
      <c r="S7346" s="49" t="str">
        <f t="shared" si="913"/>
        <v>Card</v>
      </c>
      <c r="T7346" s="3">
        <v>0.03</v>
      </c>
      <c r="U7346" s="2">
        <v>5.4450000000000003</v>
      </c>
      <c r="V7346" s="2">
        <v>1.74</v>
      </c>
      <c r="W7346" s="54">
        <f>_xlfn.XLOOKUP(M7346,Market!A:A,Market!F:F,0)</f>
        <v>8.8999999999999996E-2</v>
      </c>
      <c r="X7346" s="55">
        <f t="shared" si="914"/>
        <v>0.16335</v>
      </c>
      <c r="Y7346" s="55">
        <f t="shared" si="915"/>
        <v>3.7050000000000001</v>
      </c>
      <c r="Z7346" s="54">
        <f t="shared" si="916"/>
        <v>0.68044077134986225</v>
      </c>
      <c r="AA7346" s="49" t="str">
        <f t="shared" ca="1" si="917"/>
        <v>Y</v>
      </c>
      <c r="AB7346" s="49">
        <f t="shared" ca="1" si="918"/>
        <v>6</v>
      </c>
      <c r="AC7346" s="49" t="str">
        <f t="shared" ca="1" si="919"/>
        <v>Y</v>
      </c>
    </row>
    <row r="7347" spans="1:29" x14ac:dyDescent="0.25">
      <c r="A7347">
        <v>5644</v>
      </c>
      <c r="B7347" s="9">
        <v>43217</v>
      </c>
      <c r="C7347" s="50" t="str">
        <f t="shared" si="912"/>
        <v>N</v>
      </c>
      <c r="D7347" s="52">
        <f>_xlfn.XLOOKUP(B7347,Cal_Date!B:B,Cal_Date!A:A,0)</f>
        <v>4</v>
      </c>
      <c r="E7347">
        <v>2018</v>
      </c>
      <c r="F7347" t="s">
        <v>125</v>
      </c>
      <c r="G7347" t="s">
        <v>129</v>
      </c>
      <c r="H7347" t="s">
        <v>11</v>
      </c>
      <c r="I7347" t="s">
        <v>11</v>
      </c>
      <c r="J7347" t="s">
        <v>15</v>
      </c>
      <c r="K7347" t="s">
        <v>42</v>
      </c>
      <c r="L7347">
        <v>1</v>
      </c>
      <c r="M7347">
        <v>1002</v>
      </c>
      <c r="O7347" t="s">
        <v>28</v>
      </c>
      <c r="R7347" t="s">
        <v>44</v>
      </c>
      <c r="S7347" s="49" t="str">
        <f t="shared" si="913"/>
        <v>Card</v>
      </c>
      <c r="T7347" s="3">
        <v>0.03</v>
      </c>
      <c r="U7347" s="2">
        <v>2.6500000000000004</v>
      </c>
      <c r="V7347" s="2">
        <v>0.87</v>
      </c>
      <c r="W7347" s="54">
        <f>_xlfn.XLOOKUP(M7347,Market!A:A,Market!F:F,0)</f>
        <v>0.06</v>
      </c>
      <c r="X7347" s="55">
        <f t="shared" si="914"/>
        <v>7.9500000000000001E-2</v>
      </c>
      <c r="Y7347" s="55">
        <f t="shared" si="915"/>
        <v>1.7800000000000002</v>
      </c>
      <c r="Z7347" s="54">
        <f t="shared" si="916"/>
        <v>0.67169811320754713</v>
      </c>
      <c r="AA7347" s="49" t="str">
        <f t="shared" ca="1" si="917"/>
        <v>Y</v>
      </c>
      <c r="AB7347" s="49">
        <f t="shared" ca="1" si="918"/>
        <v>6</v>
      </c>
      <c r="AC7347" s="49" t="str">
        <f t="shared" ca="1" si="919"/>
        <v>Y</v>
      </c>
    </row>
    <row r="7348" spans="1:29" x14ac:dyDescent="0.25">
      <c r="A7348">
        <v>5645</v>
      </c>
      <c r="B7348" s="9">
        <v>43217</v>
      </c>
      <c r="C7348" s="50" t="str">
        <f t="shared" si="912"/>
        <v>N</v>
      </c>
      <c r="D7348" s="52">
        <f>_xlfn.XLOOKUP(B7348,Cal_Date!B:B,Cal_Date!A:A,0)</f>
        <v>4</v>
      </c>
      <c r="E7348">
        <v>2018</v>
      </c>
      <c r="F7348" t="s">
        <v>125</v>
      </c>
      <c r="G7348" t="s">
        <v>129</v>
      </c>
      <c r="H7348" t="s">
        <v>48</v>
      </c>
      <c r="I7348" t="s">
        <v>18</v>
      </c>
      <c r="J7348" t="s">
        <v>10</v>
      </c>
      <c r="K7348" t="s">
        <v>43</v>
      </c>
      <c r="L7348">
        <v>1</v>
      </c>
      <c r="M7348">
        <v>1001</v>
      </c>
      <c r="O7348" t="s">
        <v>25</v>
      </c>
      <c r="R7348" t="s">
        <v>44</v>
      </c>
      <c r="S7348" s="49" t="str">
        <f t="shared" si="913"/>
        <v>Card</v>
      </c>
      <c r="T7348" s="3">
        <v>0.03</v>
      </c>
      <c r="U7348" s="2">
        <v>7.42</v>
      </c>
      <c r="V7348" s="2">
        <v>1.46</v>
      </c>
      <c r="W7348" s="54">
        <f>_xlfn.XLOOKUP(M7348,Market!A:A,Market!F:F,0)</f>
        <v>0.06</v>
      </c>
      <c r="X7348" s="55">
        <f t="shared" si="914"/>
        <v>0.22259999999999999</v>
      </c>
      <c r="Y7348" s="55">
        <f t="shared" si="915"/>
        <v>5.96</v>
      </c>
      <c r="Z7348" s="54">
        <f t="shared" si="916"/>
        <v>0.80323450134770891</v>
      </c>
      <c r="AA7348" s="49" t="str">
        <f t="shared" ca="1" si="917"/>
        <v>Y</v>
      </c>
      <c r="AB7348" s="49">
        <f t="shared" ca="1" si="918"/>
        <v>6</v>
      </c>
      <c r="AC7348" s="49" t="str">
        <f t="shared" ca="1" si="919"/>
        <v>Y</v>
      </c>
    </row>
    <row r="7349" spans="1:29" x14ac:dyDescent="0.25">
      <c r="A7349">
        <v>5646</v>
      </c>
      <c r="B7349" s="9">
        <v>43217</v>
      </c>
      <c r="C7349" s="50" t="str">
        <f t="shared" si="912"/>
        <v>N</v>
      </c>
      <c r="D7349" s="52">
        <f>_xlfn.XLOOKUP(B7349,Cal_Date!B:B,Cal_Date!A:A,0)</f>
        <v>4</v>
      </c>
      <c r="E7349">
        <v>2018</v>
      </c>
      <c r="F7349" t="s">
        <v>125</v>
      </c>
      <c r="G7349" t="s">
        <v>129</v>
      </c>
      <c r="H7349" t="s">
        <v>48</v>
      </c>
      <c r="I7349" t="s">
        <v>18</v>
      </c>
      <c r="J7349" t="s">
        <v>10</v>
      </c>
      <c r="K7349" t="s">
        <v>43</v>
      </c>
      <c r="L7349">
        <v>1</v>
      </c>
      <c r="M7349">
        <v>1003</v>
      </c>
      <c r="O7349" t="s">
        <v>25</v>
      </c>
      <c r="R7349" t="s">
        <v>44</v>
      </c>
      <c r="S7349" s="49" t="str">
        <f t="shared" si="913"/>
        <v>Card</v>
      </c>
      <c r="T7349" s="3">
        <v>0.03</v>
      </c>
      <c r="U7349" s="2">
        <v>7.42</v>
      </c>
      <c r="V7349" s="2">
        <v>1.46</v>
      </c>
      <c r="W7349" s="54">
        <f>_xlfn.XLOOKUP(M7349,Market!A:A,Market!F:F,0)</f>
        <v>0.06</v>
      </c>
      <c r="X7349" s="55">
        <f t="shared" si="914"/>
        <v>0.22259999999999999</v>
      </c>
      <c r="Y7349" s="55">
        <f t="shared" si="915"/>
        <v>5.96</v>
      </c>
      <c r="Z7349" s="54">
        <f t="shared" si="916"/>
        <v>0.80323450134770891</v>
      </c>
      <c r="AA7349" s="49" t="str">
        <f t="shared" ca="1" si="917"/>
        <v>Y</v>
      </c>
      <c r="AB7349" s="49">
        <f t="shared" ca="1" si="918"/>
        <v>6</v>
      </c>
      <c r="AC7349" s="49" t="str">
        <f t="shared" ca="1" si="919"/>
        <v>Y</v>
      </c>
    </row>
    <row r="7350" spans="1:29" x14ac:dyDescent="0.25">
      <c r="A7350">
        <v>5647</v>
      </c>
      <c r="B7350" s="9">
        <v>43217</v>
      </c>
      <c r="C7350" s="50" t="str">
        <f t="shared" si="912"/>
        <v>N</v>
      </c>
      <c r="D7350" s="52">
        <f>_xlfn.XLOOKUP(B7350,Cal_Date!B:B,Cal_Date!A:A,0)</f>
        <v>4</v>
      </c>
      <c r="E7350">
        <v>2018</v>
      </c>
      <c r="F7350" t="s">
        <v>125</v>
      </c>
      <c r="G7350" t="s">
        <v>129</v>
      </c>
      <c r="H7350" t="s">
        <v>11</v>
      </c>
      <c r="I7350" t="s">
        <v>11</v>
      </c>
      <c r="J7350" t="s">
        <v>15</v>
      </c>
      <c r="K7350" t="s">
        <v>42</v>
      </c>
      <c r="L7350">
        <v>2</v>
      </c>
      <c r="M7350">
        <v>1004</v>
      </c>
      <c r="O7350" t="s">
        <v>28</v>
      </c>
      <c r="R7350" t="s">
        <v>44</v>
      </c>
      <c r="S7350" s="49" t="str">
        <f t="shared" si="913"/>
        <v>Card</v>
      </c>
      <c r="T7350" s="3">
        <v>0.03</v>
      </c>
      <c r="U7350" s="2">
        <v>5.3000000000000007</v>
      </c>
      <c r="V7350" s="2">
        <v>1.74</v>
      </c>
      <c r="W7350" s="54">
        <f>_xlfn.XLOOKUP(M7350,Market!A:A,Market!F:F,0)</f>
        <v>0.06</v>
      </c>
      <c r="X7350" s="55">
        <f t="shared" si="914"/>
        <v>0.159</v>
      </c>
      <c r="Y7350" s="55">
        <f t="shared" si="915"/>
        <v>3.5600000000000005</v>
      </c>
      <c r="Z7350" s="54">
        <f t="shared" si="916"/>
        <v>0.67169811320754713</v>
      </c>
      <c r="AA7350" s="49" t="str">
        <f t="shared" ca="1" si="917"/>
        <v>Y</v>
      </c>
      <c r="AB7350" s="49">
        <f t="shared" ca="1" si="918"/>
        <v>6</v>
      </c>
      <c r="AC7350" s="49" t="str">
        <f t="shared" ca="1" si="919"/>
        <v>Y</v>
      </c>
    </row>
    <row r="7351" spans="1:29" x14ac:dyDescent="0.25">
      <c r="A7351">
        <v>5648</v>
      </c>
      <c r="B7351" s="9">
        <v>43217</v>
      </c>
      <c r="C7351" s="50" t="str">
        <f t="shared" si="912"/>
        <v>N</v>
      </c>
      <c r="D7351" s="52">
        <f>_xlfn.XLOOKUP(B7351,Cal_Date!B:B,Cal_Date!A:A,0)</f>
        <v>4</v>
      </c>
      <c r="E7351">
        <v>2018</v>
      </c>
      <c r="F7351" t="s">
        <v>125</v>
      </c>
      <c r="G7351" t="s">
        <v>129</v>
      </c>
      <c r="H7351" t="s">
        <v>11</v>
      </c>
      <c r="I7351" t="s">
        <v>11</v>
      </c>
      <c r="J7351" t="s">
        <v>15</v>
      </c>
      <c r="K7351" t="s">
        <v>42</v>
      </c>
      <c r="L7351">
        <v>1</v>
      </c>
      <c r="M7351">
        <v>1003</v>
      </c>
      <c r="O7351" t="s">
        <v>25</v>
      </c>
      <c r="R7351" t="s">
        <v>44</v>
      </c>
      <c r="S7351" s="49" t="str">
        <f t="shared" si="913"/>
        <v>Card</v>
      </c>
      <c r="T7351" s="3">
        <v>0.03</v>
      </c>
      <c r="U7351" s="2">
        <v>2.6500000000000004</v>
      </c>
      <c r="V7351" s="2">
        <v>0.87</v>
      </c>
      <c r="W7351" s="54">
        <f>_xlfn.XLOOKUP(M7351,Market!A:A,Market!F:F,0)</f>
        <v>0.06</v>
      </c>
      <c r="X7351" s="55">
        <f t="shared" si="914"/>
        <v>7.9500000000000001E-2</v>
      </c>
      <c r="Y7351" s="55">
        <f t="shared" si="915"/>
        <v>1.7800000000000002</v>
      </c>
      <c r="Z7351" s="54">
        <f t="shared" si="916"/>
        <v>0.67169811320754713</v>
      </c>
      <c r="AA7351" s="49" t="str">
        <f t="shared" ca="1" si="917"/>
        <v>Y</v>
      </c>
      <c r="AB7351" s="49">
        <f t="shared" ca="1" si="918"/>
        <v>6</v>
      </c>
      <c r="AC7351" s="49" t="str">
        <f t="shared" ca="1" si="919"/>
        <v>Y</v>
      </c>
    </row>
    <row r="7352" spans="1:29" x14ac:dyDescent="0.25">
      <c r="A7352">
        <v>5649</v>
      </c>
      <c r="B7352" s="9">
        <v>43217</v>
      </c>
      <c r="C7352" s="50" t="str">
        <f t="shared" si="912"/>
        <v>N</v>
      </c>
      <c r="D7352" s="52">
        <f>_xlfn.XLOOKUP(B7352,Cal_Date!B:B,Cal_Date!A:A,0)</f>
        <v>4</v>
      </c>
      <c r="E7352">
        <v>2018</v>
      </c>
      <c r="F7352" t="s">
        <v>125</v>
      </c>
      <c r="G7352" t="s">
        <v>129</v>
      </c>
      <c r="H7352" t="s">
        <v>14</v>
      </c>
      <c r="I7352" t="s">
        <v>18</v>
      </c>
      <c r="J7352" t="s">
        <v>15</v>
      </c>
      <c r="K7352" t="s">
        <v>43</v>
      </c>
      <c r="L7352">
        <v>2</v>
      </c>
      <c r="M7352">
        <v>1005</v>
      </c>
      <c r="O7352" t="s">
        <v>25</v>
      </c>
      <c r="R7352" t="s">
        <v>44</v>
      </c>
      <c r="S7352" s="49" t="str">
        <f t="shared" si="913"/>
        <v>Card</v>
      </c>
      <c r="T7352" s="3">
        <v>0.03</v>
      </c>
      <c r="U7352" s="2">
        <v>10.89</v>
      </c>
      <c r="V7352" s="2">
        <v>4.4400000000000004</v>
      </c>
      <c r="W7352" s="54">
        <f>_xlfn.XLOOKUP(M7352,Market!A:A,Market!F:F,0)</f>
        <v>8.8999999999999996E-2</v>
      </c>
      <c r="X7352" s="55">
        <f t="shared" si="914"/>
        <v>0.32669999999999999</v>
      </c>
      <c r="Y7352" s="55">
        <f t="shared" si="915"/>
        <v>6.45</v>
      </c>
      <c r="Z7352" s="54">
        <f t="shared" si="916"/>
        <v>0.59228650137741046</v>
      </c>
      <c r="AA7352" s="49" t="str">
        <f t="shared" ca="1" si="917"/>
        <v>Y</v>
      </c>
      <c r="AB7352" s="49">
        <f t="shared" ca="1" si="918"/>
        <v>6</v>
      </c>
      <c r="AC7352" s="49" t="str">
        <f t="shared" ca="1" si="919"/>
        <v>Y</v>
      </c>
    </row>
    <row r="7353" spans="1:29" x14ac:dyDescent="0.25">
      <c r="A7353">
        <v>5650</v>
      </c>
      <c r="B7353" s="9">
        <v>43217</v>
      </c>
      <c r="C7353" s="50" t="str">
        <f t="shared" si="912"/>
        <v>N</v>
      </c>
      <c r="D7353" s="52">
        <f>_xlfn.XLOOKUP(B7353,Cal_Date!B:B,Cal_Date!A:A,0)</f>
        <v>4</v>
      </c>
      <c r="E7353">
        <v>2018</v>
      </c>
      <c r="F7353" t="s">
        <v>125</v>
      </c>
      <c r="G7353" t="s">
        <v>129</v>
      </c>
      <c r="H7353" t="s">
        <v>14</v>
      </c>
      <c r="I7353" t="s">
        <v>18</v>
      </c>
      <c r="J7353" t="s">
        <v>15</v>
      </c>
      <c r="K7353" t="s">
        <v>43</v>
      </c>
      <c r="L7353">
        <v>1</v>
      </c>
      <c r="M7353">
        <v>1007</v>
      </c>
      <c r="O7353" t="s">
        <v>28</v>
      </c>
      <c r="R7353" t="s">
        <v>44</v>
      </c>
      <c r="S7353" s="49" t="str">
        <f t="shared" si="913"/>
        <v>Card</v>
      </c>
      <c r="T7353" s="3">
        <v>0.03</v>
      </c>
      <c r="U7353" s="2">
        <v>5.4450000000000003</v>
      </c>
      <c r="V7353" s="2">
        <v>2.2200000000000002</v>
      </c>
      <c r="W7353" s="54">
        <f>_xlfn.XLOOKUP(M7353,Market!A:A,Market!F:F,0)</f>
        <v>8.8999999999999996E-2</v>
      </c>
      <c r="X7353" s="55">
        <f t="shared" si="914"/>
        <v>0.16335</v>
      </c>
      <c r="Y7353" s="55">
        <f t="shared" si="915"/>
        <v>3.2250000000000001</v>
      </c>
      <c r="Z7353" s="54">
        <f t="shared" si="916"/>
        <v>0.59228650137741046</v>
      </c>
      <c r="AA7353" s="49" t="str">
        <f t="shared" ca="1" si="917"/>
        <v>Y</v>
      </c>
      <c r="AB7353" s="49">
        <f t="shared" ca="1" si="918"/>
        <v>6</v>
      </c>
      <c r="AC7353" s="49" t="str">
        <f t="shared" ca="1" si="919"/>
        <v>Y</v>
      </c>
    </row>
    <row r="7354" spans="1:29" x14ac:dyDescent="0.25">
      <c r="A7354">
        <v>5651</v>
      </c>
      <c r="B7354" s="9">
        <v>43217</v>
      </c>
      <c r="C7354" s="50" t="str">
        <f t="shared" si="912"/>
        <v>N</v>
      </c>
      <c r="D7354" s="52">
        <f>_xlfn.XLOOKUP(B7354,Cal_Date!B:B,Cal_Date!A:A,0)</f>
        <v>4</v>
      </c>
      <c r="E7354">
        <v>2018</v>
      </c>
      <c r="F7354" t="s">
        <v>125</v>
      </c>
      <c r="G7354" t="s">
        <v>129</v>
      </c>
      <c r="H7354" t="s">
        <v>14</v>
      </c>
      <c r="I7354" t="s">
        <v>18</v>
      </c>
      <c r="J7354" t="s">
        <v>15</v>
      </c>
      <c r="K7354" t="s">
        <v>43</v>
      </c>
      <c r="L7354">
        <v>2</v>
      </c>
      <c r="M7354">
        <v>1009</v>
      </c>
      <c r="O7354" t="s">
        <v>28</v>
      </c>
      <c r="R7354" t="s">
        <v>44</v>
      </c>
      <c r="S7354" s="49" t="str">
        <f t="shared" si="913"/>
        <v>Card</v>
      </c>
      <c r="T7354" s="3">
        <v>0.03</v>
      </c>
      <c r="U7354" s="2">
        <v>10.89</v>
      </c>
      <c r="V7354" s="2">
        <v>4.2</v>
      </c>
      <c r="W7354" s="54">
        <f>_xlfn.XLOOKUP(M7354,Market!A:A,Market!F:F,0)</f>
        <v>8.8999999999999996E-2</v>
      </c>
      <c r="X7354" s="55">
        <f t="shared" si="914"/>
        <v>0.32669999999999999</v>
      </c>
      <c r="Y7354" s="55">
        <f t="shared" si="915"/>
        <v>6.69</v>
      </c>
      <c r="Z7354" s="54">
        <f t="shared" si="916"/>
        <v>0.61432506887052341</v>
      </c>
      <c r="AA7354" s="49" t="str">
        <f t="shared" ca="1" si="917"/>
        <v>Y</v>
      </c>
      <c r="AB7354" s="49">
        <f t="shared" ca="1" si="918"/>
        <v>6</v>
      </c>
      <c r="AC7354" s="49" t="str">
        <f t="shared" ca="1" si="919"/>
        <v>Y</v>
      </c>
    </row>
    <row r="7355" spans="1:29" x14ac:dyDescent="0.25">
      <c r="A7355">
        <v>5652</v>
      </c>
      <c r="B7355" s="9">
        <v>43217</v>
      </c>
      <c r="C7355" s="50" t="str">
        <f t="shared" si="912"/>
        <v>N</v>
      </c>
      <c r="D7355" s="52">
        <f>_xlfn.XLOOKUP(B7355,Cal_Date!B:B,Cal_Date!A:A,0)</f>
        <v>4</v>
      </c>
      <c r="E7355">
        <v>2018</v>
      </c>
      <c r="F7355" t="s">
        <v>125</v>
      </c>
      <c r="G7355" t="s">
        <v>129</v>
      </c>
      <c r="H7355" t="s">
        <v>11</v>
      </c>
      <c r="I7355" t="s">
        <v>11</v>
      </c>
      <c r="J7355" t="s">
        <v>15</v>
      </c>
      <c r="K7355" t="s">
        <v>42</v>
      </c>
      <c r="L7355">
        <v>1</v>
      </c>
      <c r="M7355">
        <v>1001</v>
      </c>
      <c r="O7355" t="s">
        <v>25</v>
      </c>
      <c r="R7355" t="s">
        <v>44</v>
      </c>
      <c r="S7355" s="49" t="str">
        <f t="shared" si="913"/>
        <v>Card</v>
      </c>
      <c r="T7355" s="3">
        <v>0.03</v>
      </c>
      <c r="U7355" s="2">
        <v>2.6500000000000004</v>
      </c>
      <c r="V7355" s="2">
        <v>0.87</v>
      </c>
      <c r="W7355" s="54">
        <f>_xlfn.XLOOKUP(M7355,Market!A:A,Market!F:F,0)</f>
        <v>0.06</v>
      </c>
      <c r="X7355" s="55">
        <f t="shared" si="914"/>
        <v>7.9500000000000001E-2</v>
      </c>
      <c r="Y7355" s="55">
        <f t="shared" si="915"/>
        <v>1.7800000000000002</v>
      </c>
      <c r="Z7355" s="54">
        <f t="shared" si="916"/>
        <v>0.67169811320754713</v>
      </c>
      <c r="AA7355" s="49" t="str">
        <f t="shared" ca="1" si="917"/>
        <v>Y</v>
      </c>
      <c r="AB7355" s="49">
        <f t="shared" ca="1" si="918"/>
        <v>6</v>
      </c>
      <c r="AC7355" s="49" t="str">
        <f t="shared" ca="1" si="919"/>
        <v>Y</v>
      </c>
    </row>
    <row r="7356" spans="1:29" x14ac:dyDescent="0.25">
      <c r="A7356">
        <v>5653</v>
      </c>
      <c r="B7356" s="9">
        <v>43217</v>
      </c>
      <c r="C7356" s="50" t="str">
        <f t="shared" si="912"/>
        <v>N</v>
      </c>
      <c r="D7356" s="52">
        <f>_xlfn.XLOOKUP(B7356,Cal_Date!B:B,Cal_Date!A:A,0)</f>
        <v>4</v>
      </c>
      <c r="E7356">
        <v>2018</v>
      </c>
      <c r="F7356" t="s">
        <v>125</v>
      </c>
      <c r="G7356" t="s">
        <v>129</v>
      </c>
      <c r="H7356" t="s">
        <v>14</v>
      </c>
      <c r="I7356" t="s">
        <v>18</v>
      </c>
      <c r="J7356" t="s">
        <v>15</v>
      </c>
      <c r="K7356" t="s">
        <v>43</v>
      </c>
      <c r="L7356">
        <v>1</v>
      </c>
      <c r="M7356">
        <v>1010</v>
      </c>
      <c r="O7356" t="s">
        <v>25</v>
      </c>
      <c r="R7356" t="s">
        <v>44</v>
      </c>
      <c r="S7356" s="49" t="str">
        <f t="shared" si="913"/>
        <v>Card</v>
      </c>
      <c r="T7356" s="3">
        <v>0.03</v>
      </c>
      <c r="U7356" s="2">
        <v>5.4</v>
      </c>
      <c r="V7356" s="2">
        <v>2.1</v>
      </c>
      <c r="W7356" s="54">
        <f>_xlfn.XLOOKUP(M7356,Market!A:A,Market!F:F,0)</f>
        <v>0.08</v>
      </c>
      <c r="X7356" s="55">
        <f t="shared" si="914"/>
        <v>0.16200000000000001</v>
      </c>
      <c r="Y7356" s="55">
        <f t="shared" si="915"/>
        <v>3.3000000000000003</v>
      </c>
      <c r="Z7356" s="54">
        <f t="shared" si="916"/>
        <v>0.61111111111111116</v>
      </c>
      <c r="AA7356" s="49" t="str">
        <f t="shared" ca="1" si="917"/>
        <v>Y</v>
      </c>
      <c r="AB7356" s="49">
        <f t="shared" ca="1" si="918"/>
        <v>6</v>
      </c>
      <c r="AC7356" s="49" t="str">
        <f t="shared" ca="1" si="919"/>
        <v>Y</v>
      </c>
    </row>
    <row r="7357" spans="1:29" x14ac:dyDescent="0.25">
      <c r="A7357">
        <v>5654</v>
      </c>
      <c r="B7357" s="9">
        <v>43217</v>
      </c>
      <c r="C7357" s="50" t="str">
        <f t="shared" si="912"/>
        <v>N</v>
      </c>
      <c r="D7357" s="52">
        <f>_xlfn.XLOOKUP(B7357,Cal_Date!B:B,Cal_Date!A:A,0)</f>
        <v>4</v>
      </c>
      <c r="E7357">
        <v>2018</v>
      </c>
      <c r="F7357" t="s">
        <v>125</v>
      </c>
      <c r="G7357" t="s">
        <v>129</v>
      </c>
      <c r="H7357" t="s">
        <v>11</v>
      </c>
      <c r="I7357" t="s">
        <v>11</v>
      </c>
      <c r="J7357" t="s">
        <v>15</v>
      </c>
      <c r="K7357" t="s">
        <v>42</v>
      </c>
      <c r="L7357">
        <v>1</v>
      </c>
      <c r="M7357">
        <v>1010</v>
      </c>
      <c r="O7357" t="s">
        <v>25</v>
      </c>
      <c r="R7357" t="s">
        <v>44</v>
      </c>
      <c r="S7357" s="49" t="str">
        <f t="shared" si="913"/>
        <v>Card</v>
      </c>
      <c r="T7357" s="3">
        <v>0.03</v>
      </c>
      <c r="U7357" s="2">
        <v>2.7</v>
      </c>
      <c r="V7357" s="2">
        <v>0.87</v>
      </c>
      <c r="W7357" s="54">
        <f>_xlfn.XLOOKUP(M7357,Market!A:A,Market!F:F,0)</f>
        <v>0.08</v>
      </c>
      <c r="X7357" s="55">
        <f t="shared" si="914"/>
        <v>8.1000000000000003E-2</v>
      </c>
      <c r="Y7357" s="55">
        <f t="shared" si="915"/>
        <v>1.83</v>
      </c>
      <c r="Z7357" s="54">
        <f t="shared" si="916"/>
        <v>0.67777777777777781</v>
      </c>
      <c r="AA7357" s="49" t="str">
        <f t="shared" ca="1" si="917"/>
        <v>Y</v>
      </c>
      <c r="AB7357" s="49">
        <f t="shared" ca="1" si="918"/>
        <v>6</v>
      </c>
      <c r="AC7357" s="49" t="str">
        <f t="shared" ca="1" si="919"/>
        <v>Y</v>
      </c>
    </row>
    <row r="7358" spans="1:29" x14ac:dyDescent="0.25">
      <c r="A7358">
        <v>5655</v>
      </c>
      <c r="B7358" s="9">
        <v>43217</v>
      </c>
      <c r="C7358" s="50" t="str">
        <f t="shared" si="912"/>
        <v>N</v>
      </c>
      <c r="D7358" s="52">
        <f>_xlfn.XLOOKUP(B7358,Cal_Date!B:B,Cal_Date!A:A,0)</f>
        <v>4</v>
      </c>
      <c r="E7358">
        <v>2018</v>
      </c>
      <c r="F7358" t="s">
        <v>125</v>
      </c>
      <c r="G7358" t="s">
        <v>129</v>
      </c>
      <c r="H7358" t="s">
        <v>11</v>
      </c>
      <c r="I7358" t="s">
        <v>13</v>
      </c>
      <c r="J7358" t="s">
        <v>15</v>
      </c>
      <c r="K7358" t="s">
        <v>42</v>
      </c>
      <c r="L7358">
        <v>1</v>
      </c>
      <c r="M7358">
        <v>1010</v>
      </c>
      <c r="O7358" t="s">
        <v>25</v>
      </c>
      <c r="R7358" t="s">
        <v>44</v>
      </c>
      <c r="S7358" s="49" t="str">
        <f t="shared" si="913"/>
        <v>Card</v>
      </c>
      <c r="T7358" s="3">
        <v>0.03</v>
      </c>
      <c r="U7358" s="2">
        <v>2.7</v>
      </c>
      <c r="V7358" s="2">
        <v>1.42</v>
      </c>
      <c r="W7358" s="54">
        <f>_xlfn.XLOOKUP(M7358,Market!A:A,Market!F:F,0)</f>
        <v>0.08</v>
      </c>
      <c r="X7358" s="55">
        <f t="shared" si="914"/>
        <v>8.1000000000000003E-2</v>
      </c>
      <c r="Y7358" s="55">
        <f t="shared" si="915"/>
        <v>1.2800000000000002</v>
      </c>
      <c r="Z7358" s="54">
        <f t="shared" si="916"/>
        <v>0.47407407407407415</v>
      </c>
      <c r="AA7358" s="49" t="str">
        <f t="shared" ca="1" si="917"/>
        <v>Y</v>
      </c>
      <c r="AB7358" s="49">
        <f t="shared" ca="1" si="918"/>
        <v>6</v>
      </c>
      <c r="AC7358" s="49" t="str">
        <f t="shared" ca="1" si="919"/>
        <v>Y</v>
      </c>
    </row>
    <row r="7359" spans="1:29" x14ac:dyDescent="0.25">
      <c r="A7359">
        <v>5656</v>
      </c>
      <c r="B7359" s="9">
        <v>43217</v>
      </c>
      <c r="C7359" s="50" t="str">
        <f t="shared" si="912"/>
        <v>N</v>
      </c>
      <c r="D7359" s="52">
        <f>_xlfn.XLOOKUP(B7359,Cal_Date!B:B,Cal_Date!A:A,0)</f>
        <v>4</v>
      </c>
      <c r="E7359">
        <v>2018</v>
      </c>
      <c r="F7359" t="s">
        <v>125</v>
      </c>
      <c r="G7359" t="s">
        <v>129</v>
      </c>
      <c r="H7359" t="s">
        <v>48</v>
      </c>
      <c r="I7359" t="s">
        <v>18</v>
      </c>
      <c r="J7359" t="s">
        <v>10</v>
      </c>
      <c r="K7359" t="s">
        <v>43</v>
      </c>
      <c r="L7359">
        <v>2</v>
      </c>
      <c r="M7359">
        <v>1010</v>
      </c>
      <c r="O7359" t="s">
        <v>25</v>
      </c>
      <c r="R7359" t="s">
        <v>44</v>
      </c>
      <c r="S7359" s="49" t="str">
        <f t="shared" si="913"/>
        <v>Card</v>
      </c>
      <c r="T7359" s="3">
        <v>0.03</v>
      </c>
      <c r="U7359" s="2">
        <v>15.120000000000001</v>
      </c>
      <c r="V7359" s="2">
        <v>2.92</v>
      </c>
      <c r="W7359" s="54">
        <f>_xlfn.XLOOKUP(M7359,Market!A:A,Market!F:F,0)</f>
        <v>0.08</v>
      </c>
      <c r="X7359" s="55">
        <f t="shared" si="914"/>
        <v>0.4536</v>
      </c>
      <c r="Y7359" s="55">
        <f t="shared" si="915"/>
        <v>12.200000000000001</v>
      </c>
      <c r="Z7359" s="54">
        <f t="shared" si="916"/>
        <v>0.80687830687830686</v>
      </c>
      <c r="AA7359" s="49" t="str">
        <f t="shared" ca="1" si="917"/>
        <v>Y</v>
      </c>
      <c r="AB7359" s="49">
        <f t="shared" ca="1" si="918"/>
        <v>6</v>
      </c>
      <c r="AC7359" s="49" t="str">
        <f t="shared" ca="1" si="919"/>
        <v>Y</v>
      </c>
    </row>
    <row r="7360" spans="1:29" x14ac:dyDescent="0.25">
      <c r="A7360">
        <v>5657</v>
      </c>
      <c r="B7360" s="9">
        <v>43217</v>
      </c>
      <c r="C7360" s="50" t="str">
        <f t="shared" si="912"/>
        <v>N</v>
      </c>
      <c r="D7360" s="52">
        <f>_xlfn.XLOOKUP(B7360,Cal_Date!B:B,Cal_Date!A:A,0)</f>
        <v>4</v>
      </c>
      <c r="E7360">
        <v>2018</v>
      </c>
      <c r="F7360" t="s">
        <v>125</v>
      </c>
      <c r="G7360" t="s">
        <v>129</v>
      </c>
      <c r="H7360" t="s">
        <v>14</v>
      </c>
      <c r="I7360" t="s">
        <v>18</v>
      </c>
      <c r="J7360" t="s">
        <v>15</v>
      </c>
      <c r="K7360" t="s">
        <v>43</v>
      </c>
      <c r="L7360">
        <v>1</v>
      </c>
      <c r="M7360">
        <v>1011</v>
      </c>
      <c r="O7360" t="s">
        <v>25</v>
      </c>
      <c r="R7360" t="s">
        <v>44</v>
      </c>
      <c r="S7360" s="49" t="str">
        <f t="shared" si="913"/>
        <v>Card</v>
      </c>
      <c r="T7360" s="3">
        <v>0.03</v>
      </c>
      <c r="U7360" s="2">
        <v>5.3000000000000007</v>
      </c>
      <c r="V7360" s="2">
        <v>2.1</v>
      </c>
      <c r="W7360" s="54">
        <f>_xlfn.XLOOKUP(M7360,Market!A:A,Market!F:F,0)</f>
        <v>0.06</v>
      </c>
      <c r="X7360" s="55">
        <f t="shared" si="914"/>
        <v>0.159</v>
      </c>
      <c r="Y7360" s="55">
        <f t="shared" si="915"/>
        <v>3.2000000000000006</v>
      </c>
      <c r="Z7360" s="54">
        <f t="shared" si="916"/>
        <v>0.60377358490566047</v>
      </c>
      <c r="AA7360" s="49" t="str">
        <f t="shared" ca="1" si="917"/>
        <v>Y</v>
      </c>
      <c r="AB7360" s="49">
        <f t="shared" ca="1" si="918"/>
        <v>6</v>
      </c>
      <c r="AC7360" s="49" t="str">
        <f t="shared" ca="1" si="919"/>
        <v>Y</v>
      </c>
    </row>
    <row r="7361" spans="1:29" x14ac:dyDescent="0.25">
      <c r="A7361">
        <v>5658</v>
      </c>
      <c r="B7361" s="9">
        <v>43217</v>
      </c>
      <c r="C7361" s="50" t="str">
        <f t="shared" si="912"/>
        <v>N</v>
      </c>
      <c r="D7361" s="52">
        <f>_xlfn.XLOOKUP(B7361,Cal_Date!B:B,Cal_Date!A:A,0)</f>
        <v>4</v>
      </c>
      <c r="E7361">
        <v>2018</v>
      </c>
      <c r="F7361" t="s">
        <v>125</v>
      </c>
      <c r="G7361" t="s">
        <v>129</v>
      </c>
      <c r="H7361" t="s">
        <v>11</v>
      </c>
      <c r="I7361" t="s">
        <v>11</v>
      </c>
      <c r="J7361" t="s">
        <v>15</v>
      </c>
      <c r="K7361" t="s">
        <v>42</v>
      </c>
      <c r="L7361">
        <v>1</v>
      </c>
      <c r="M7361">
        <v>1007</v>
      </c>
      <c r="O7361" t="s">
        <v>28</v>
      </c>
      <c r="R7361" t="s">
        <v>44</v>
      </c>
      <c r="S7361" s="49" t="str">
        <f t="shared" si="913"/>
        <v>Card</v>
      </c>
      <c r="T7361" s="3">
        <v>0.03</v>
      </c>
      <c r="U7361" s="2">
        <v>2.7225000000000001</v>
      </c>
      <c r="V7361" s="2">
        <v>0.87</v>
      </c>
      <c r="W7361" s="54">
        <f>_xlfn.XLOOKUP(M7361,Market!A:A,Market!F:F,0)</f>
        <v>8.8999999999999996E-2</v>
      </c>
      <c r="X7361" s="55">
        <f t="shared" si="914"/>
        <v>8.1674999999999998E-2</v>
      </c>
      <c r="Y7361" s="55">
        <f t="shared" si="915"/>
        <v>1.8525</v>
      </c>
      <c r="Z7361" s="54">
        <f t="shared" si="916"/>
        <v>0.68044077134986225</v>
      </c>
      <c r="AA7361" s="49" t="str">
        <f t="shared" ca="1" si="917"/>
        <v>Y</v>
      </c>
      <c r="AB7361" s="49">
        <f t="shared" ca="1" si="918"/>
        <v>6</v>
      </c>
      <c r="AC7361" s="49" t="str">
        <f t="shared" ca="1" si="919"/>
        <v>Y</v>
      </c>
    </row>
    <row r="7362" spans="1:29" x14ac:dyDescent="0.25">
      <c r="A7362">
        <v>5659</v>
      </c>
      <c r="B7362" s="9">
        <v>43217</v>
      </c>
      <c r="C7362" s="50" t="str">
        <f t="shared" si="912"/>
        <v>N</v>
      </c>
      <c r="D7362" s="52">
        <f>_xlfn.XLOOKUP(B7362,Cal_Date!B:B,Cal_Date!A:A,0)</f>
        <v>4</v>
      </c>
      <c r="E7362">
        <v>2018</v>
      </c>
      <c r="F7362" t="s">
        <v>125</v>
      </c>
      <c r="G7362" t="s">
        <v>129</v>
      </c>
      <c r="H7362" t="s">
        <v>11</v>
      </c>
      <c r="I7362" t="s">
        <v>11</v>
      </c>
      <c r="J7362" t="s">
        <v>15</v>
      </c>
      <c r="K7362" t="s">
        <v>42</v>
      </c>
      <c r="L7362">
        <v>1</v>
      </c>
      <c r="M7362">
        <v>1007</v>
      </c>
      <c r="O7362" t="s">
        <v>28</v>
      </c>
      <c r="R7362" t="s">
        <v>44</v>
      </c>
      <c r="S7362" s="49" t="str">
        <f t="shared" si="913"/>
        <v>Card</v>
      </c>
      <c r="T7362" s="3">
        <v>0.03</v>
      </c>
      <c r="U7362" s="2">
        <v>2.7225000000000001</v>
      </c>
      <c r="V7362" s="2">
        <v>0.87</v>
      </c>
      <c r="W7362" s="54">
        <f>_xlfn.XLOOKUP(M7362,Market!A:A,Market!F:F,0)</f>
        <v>8.8999999999999996E-2</v>
      </c>
      <c r="X7362" s="55">
        <f t="shared" si="914"/>
        <v>8.1674999999999998E-2</v>
      </c>
      <c r="Y7362" s="55">
        <f t="shared" si="915"/>
        <v>1.8525</v>
      </c>
      <c r="Z7362" s="54">
        <f t="shared" si="916"/>
        <v>0.68044077134986225</v>
      </c>
      <c r="AA7362" s="49" t="str">
        <f t="shared" ca="1" si="917"/>
        <v>Y</v>
      </c>
      <c r="AB7362" s="49">
        <f t="shared" ca="1" si="918"/>
        <v>6</v>
      </c>
      <c r="AC7362" s="49" t="str">
        <f t="shared" ca="1" si="919"/>
        <v>Y</v>
      </c>
    </row>
    <row r="7363" spans="1:29" x14ac:dyDescent="0.25">
      <c r="A7363">
        <v>5660</v>
      </c>
      <c r="B7363" s="9">
        <v>43217</v>
      </c>
      <c r="C7363" s="50" t="str">
        <f t="shared" ref="C7363:C7426" si="920">IF(OR(B7363="04/01/2018"+0,B7363="04/02/2018"+0),"Y","N")</f>
        <v>N</v>
      </c>
      <c r="D7363" s="52">
        <f>_xlfn.XLOOKUP(B7363,Cal_Date!B:B,Cal_Date!A:A,0)</f>
        <v>4</v>
      </c>
      <c r="E7363">
        <v>2018</v>
      </c>
      <c r="F7363" t="s">
        <v>125</v>
      </c>
      <c r="G7363" t="s">
        <v>129</v>
      </c>
      <c r="H7363" t="s">
        <v>11</v>
      </c>
      <c r="I7363" t="s">
        <v>13</v>
      </c>
      <c r="J7363" t="s">
        <v>15</v>
      </c>
      <c r="K7363" t="s">
        <v>42</v>
      </c>
      <c r="L7363">
        <v>1</v>
      </c>
      <c r="M7363">
        <v>1008</v>
      </c>
      <c r="O7363" t="s">
        <v>28</v>
      </c>
      <c r="R7363" t="s">
        <v>44</v>
      </c>
      <c r="S7363" s="49" t="str">
        <f t="shared" ref="S7363:S7426" si="921">IF(R7363="Cash","Cash","Card")</f>
        <v>Card</v>
      </c>
      <c r="T7363" s="3">
        <v>0.03</v>
      </c>
      <c r="U7363" s="2">
        <v>2.7225000000000001</v>
      </c>
      <c r="V7363" s="2">
        <v>1.42</v>
      </c>
      <c r="W7363" s="54">
        <f>_xlfn.XLOOKUP(M7363,Market!A:A,Market!F:F,0)</f>
        <v>8.8999999999999996E-2</v>
      </c>
      <c r="X7363" s="55">
        <f t="shared" ref="X7363:X7426" si="922">T7363*U7363</f>
        <v>8.1674999999999998E-2</v>
      </c>
      <c r="Y7363" s="55">
        <f t="shared" ref="Y7363:Y7426" si="923">U7363-V7363</f>
        <v>1.3025000000000002</v>
      </c>
      <c r="Z7363" s="54">
        <f t="shared" ref="Z7363:Z7426" si="924">Y7363/U7363</f>
        <v>0.47842056932966032</v>
      </c>
      <c r="AA7363" s="49" t="str">
        <f t="shared" ref="AA7363:AA7426" ca="1" si="925">IF(DATEDIF(B7363,TODAY(),"y")&gt;5,"Y","N")</f>
        <v>Y</v>
      </c>
      <c r="AB7363" s="49">
        <f t="shared" ref="AB7363:AB7426" ca="1" si="926">DATEDIF(B7363,TODAY(),"y")</f>
        <v>6</v>
      </c>
      <c r="AC7363" s="49" t="str">
        <f t="shared" ref="AC7363:AC7426" ca="1" si="927">IF(AB7363&gt;5,"Y","N")</f>
        <v>Y</v>
      </c>
    </row>
    <row r="7364" spans="1:29" x14ac:dyDescent="0.25">
      <c r="A7364">
        <v>5661</v>
      </c>
      <c r="B7364" s="9">
        <v>43217</v>
      </c>
      <c r="C7364" s="50" t="str">
        <f t="shared" si="920"/>
        <v>N</v>
      </c>
      <c r="D7364" s="52">
        <f>_xlfn.XLOOKUP(B7364,Cal_Date!B:B,Cal_Date!A:A,0)</f>
        <v>4</v>
      </c>
      <c r="E7364">
        <v>2018</v>
      </c>
      <c r="F7364" t="s">
        <v>125</v>
      </c>
      <c r="G7364" t="s">
        <v>129</v>
      </c>
      <c r="H7364" t="s">
        <v>11</v>
      </c>
      <c r="I7364" t="s">
        <v>11</v>
      </c>
      <c r="J7364" t="s">
        <v>15</v>
      </c>
      <c r="K7364" t="s">
        <v>42</v>
      </c>
      <c r="L7364">
        <v>1</v>
      </c>
      <c r="M7364">
        <v>1004</v>
      </c>
      <c r="O7364" t="s">
        <v>28</v>
      </c>
      <c r="R7364" t="s">
        <v>44</v>
      </c>
      <c r="S7364" s="49" t="str">
        <f t="shared" si="921"/>
        <v>Card</v>
      </c>
      <c r="T7364" s="3">
        <v>0.03</v>
      </c>
      <c r="U7364" s="2">
        <v>2.6500000000000004</v>
      </c>
      <c r="V7364" s="2">
        <v>0.87</v>
      </c>
      <c r="W7364" s="54">
        <f>_xlfn.XLOOKUP(M7364,Market!A:A,Market!F:F,0)</f>
        <v>0.06</v>
      </c>
      <c r="X7364" s="55">
        <f t="shared" si="922"/>
        <v>7.9500000000000001E-2</v>
      </c>
      <c r="Y7364" s="55">
        <f t="shared" si="923"/>
        <v>1.7800000000000002</v>
      </c>
      <c r="Z7364" s="54">
        <f t="shared" si="924"/>
        <v>0.67169811320754713</v>
      </c>
      <c r="AA7364" s="49" t="str">
        <f t="shared" ca="1" si="925"/>
        <v>Y</v>
      </c>
      <c r="AB7364" s="49">
        <f t="shared" ca="1" si="926"/>
        <v>6</v>
      </c>
      <c r="AC7364" s="49" t="str">
        <f t="shared" ca="1" si="927"/>
        <v>Y</v>
      </c>
    </row>
    <row r="7365" spans="1:29" x14ac:dyDescent="0.25">
      <c r="A7365">
        <v>5662</v>
      </c>
      <c r="B7365" s="9">
        <v>43218</v>
      </c>
      <c r="C7365" s="50" t="str">
        <f t="shared" si="920"/>
        <v>N</v>
      </c>
      <c r="D7365" s="52">
        <f>_xlfn.XLOOKUP(B7365,Cal_Date!B:B,Cal_Date!A:A,0)</f>
        <v>4</v>
      </c>
      <c r="E7365">
        <v>2018</v>
      </c>
      <c r="F7365" t="s">
        <v>126</v>
      </c>
      <c r="G7365" t="s">
        <v>130</v>
      </c>
      <c r="H7365" t="s">
        <v>11</v>
      </c>
      <c r="I7365" t="s">
        <v>11</v>
      </c>
      <c r="J7365" t="s">
        <v>15</v>
      </c>
      <c r="K7365" t="s">
        <v>42</v>
      </c>
      <c r="L7365">
        <v>2</v>
      </c>
      <c r="M7365">
        <v>1003</v>
      </c>
      <c r="O7365" t="s">
        <v>25</v>
      </c>
      <c r="R7365" t="s">
        <v>44</v>
      </c>
      <c r="S7365" s="49" t="str">
        <f t="shared" si="921"/>
        <v>Card</v>
      </c>
      <c r="T7365" s="3">
        <v>0.03</v>
      </c>
      <c r="U7365" s="2">
        <v>5.3000000000000007</v>
      </c>
      <c r="V7365" s="2">
        <v>1.74</v>
      </c>
      <c r="W7365" s="54">
        <f>_xlfn.XLOOKUP(M7365,Market!A:A,Market!F:F,0)</f>
        <v>0.06</v>
      </c>
      <c r="X7365" s="55">
        <f t="shared" si="922"/>
        <v>0.159</v>
      </c>
      <c r="Y7365" s="55">
        <f t="shared" si="923"/>
        <v>3.5600000000000005</v>
      </c>
      <c r="Z7365" s="54">
        <f t="shared" si="924"/>
        <v>0.67169811320754713</v>
      </c>
      <c r="AA7365" s="49" t="str">
        <f t="shared" ca="1" si="925"/>
        <v>Y</v>
      </c>
      <c r="AB7365" s="49">
        <f t="shared" ca="1" si="926"/>
        <v>6</v>
      </c>
      <c r="AC7365" s="49" t="str">
        <f t="shared" ca="1" si="927"/>
        <v>Y</v>
      </c>
    </row>
    <row r="7366" spans="1:29" x14ac:dyDescent="0.25">
      <c r="A7366">
        <v>5663</v>
      </c>
      <c r="B7366" s="9">
        <v>43218</v>
      </c>
      <c r="C7366" s="50" t="str">
        <f t="shared" si="920"/>
        <v>N</v>
      </c>
      <c r="D7366" s="52">
        <f>_xlfn.XLOOKUP(B7366,Cal_Date!B:B,Cal_Date!A:A,0)</f>
        <v>4</v>
      </c>
      <c r="E7366">
        <v>2018</v>
      </c>
      <c r="F7366" t="s">
        <v>126</v>
      </c>
      <c r="G7366" t="s">
        <v>130</v>
      </c>
      <c r="H7366" t="s">
        <v>48</v>
      </c>
      <c r="I7366" t="s">
        <v>18</v>
      </c>
      <c r="J7366" t="s">
        <v>10</v>
      </c>
      <c r="K7366" t="s">
        <v>43</v>
      </c>
      <c r="L7366">
        <v>2</v>
      </c>
      <c r="M7366">
        <v>1002</v>
      </c>
      <c r="O7366" t="s">
        <v>28</v>
      </c>
      <c r="R7366" t="s">
        <v>44</v>
      </c>
      <c r="S7366" s="49" t="str">
        <f t="shared" si="921"/>
        <v>Card</v>
      </c>
      <c r="T7366" s="3">
        <v>0.03</v>
      </c>
      <c r="U7366" s="2">
        <v>14.84</v>
      </c>
      <c r="V7366" s="2">
        <v>2.92</v>
      </c>
      <c r="W7366" s="54">
        <f>_xlfn.XLOOKUP(M7366,Market!A:A,Market!F:F,0)</f>
        <v>0.06</v>
      </c>
      <c r="X7366" s="55">
        <f t="shared" si="922"/>
        <v>0.44519999999999998</v>
      </c>
      <c r="Y7366" s="55">
        <f t="shared" si="923"/>
        <v>11.92</v>
      </c>
      <c r="Z7366" s="54">
        <f t="shared" si="924"/>
        <v>0.80323450134770891</v>
      </c>
      <c r="AA7366" s="49" t="str">
        <f t="shared" ca="1" si="925"/>
        <v>Y</v>
      </c>
      <c r="AB7366" s="49">
        <f t="shared" ca="1" si="926"/>
        <v>6</v>
      </c>
      <c r="AC7366" s="49" t="str">
        <f t="shared" ca="1" si="927"/>
        <v>Y</v>
      </c>
    </row>
    <row r="7367" spans="1:29" x14ac:dyDescent="0.25">
      <c r="A7367">
        <v>5664</v>
      </c>
      <c r="B7367" s="9">
        <v>43218</v>
      </c>
      <c r="C7367" s="50" t="str">
        <f t="shared" si="920"/>
        <v>N</v>
      </c>
      <c r="D7367" s="52">
        <f>_xlfn.XLOOKUP(B7367,Cal_Date!B:B,Cal_Date!A:A,0)</f>
        <v>4</v>
      </c>
      <c r="E7367">
        <v>2018</v>
      </c>
      <c r="F7367" t="s">
        <v>126</v>
      </c>
      <c r="G7367" t="s">
        <v>130</v>
      </c>
      <c r="H7367" t="s">
        <v>14</v>
      </c>
      <c r="I7367" t="s">
        <v>18</v>
      </c>
      <c r="J7367" t="s">
        <v>15</v>
      </c>
      <c r="K7367" t="s">
        <v>43</v>
      </c>
      <c r="L7367">
        <v>1</v>
      </c>
      <c r="M7367">
        <v>1007</v>
      </c>
      <c r="O7367" t="s">
        <v>28</v>
      </c>
      <c r="R7367" t="s">
        <v>44</v>
      </c>
      <c r="S7367" s="49" t="str">
        <f t="shared" si="921"/>
        <v>Card</v>
      </c>
      <c r="T7367" s="3">
        <v>0.03</v>
      </c>
      <c r="U7367" s="2">
        <v>5.4450000000000003</v>
      </c>
      <c r="V7367" s="2">
        <v>2.1</v>
      </c>
      <c r="W7367" s="54">
        <f>_xlfn.XLOOKUP(M7367,Market!A:A,Market!F:F,0)</f>
        <v>8.8999999999999996E-2</v>
      </c>
      <c r="X7367" s="55">
        <f t="shared" si="922"/>
        <v>0.16335</v>
      </c>
      <c r="Y7367" s="55">
        <f t="shared" si="923"/>
        <v>3.3450000000000002</v>
      </c>
      <c r="Z7367" s="54">
        <f t="shared" si="924"/>
        <v>0.61432506887052341</v>
      </c>
      <c r="AA7367" s="49" t="str">
        <f t="shared" ca="1" si="925"/>
        <v>Y</v>
      </c>
      <c r="AB7367" s="49">
        <f t="shared" ca="1" si="926"/>
        <v>6</v>
      </c>
      <c r="AC7367" s="49" t="str">
        <f t="shared" ca="1" si="927"/>
        <v>Y</v>
      </c>
    </row>
    <row r="7368" spans="1:29" x14ac:dyDescent="0.25">
      <c r="A7368">
        <v>5665</v>
      </c>
      <c r="B7368" s="9">
        <v>43218</v>
      </c>
      <c r="C7368" s="50" t="str">
        <f t="shared" si="920"/>
        <v>N</v>
      </c>
      <c r="D7368" s="52">
        <f>_xlfn.XLOOKUP(B7368,Cal_Date!B:B,Cal_Date!A:A,0)</f>
        <v>4</v>
      </c>
      <c r="E7368">
        <v>2018</v>
      </c>
      <c r="F7368" t="s">
        <v>126</v>
      </c>
      <c r="G7368" t="s">
        <v>130</v>
      </c>
      <c r="H7368" t="s">
        <v>14</v>
      </c>
      <c r="I7368" t="s">
        <v>18</v>
      </c>
      <c r="J7368" t="s">
        <v>15</v>
      </c>
      <c r="K7368" t="s">
        <v>43</v>
      </c>
      <c r="L7368">
        <v>1</v>
      </c>
      <c r="M7368">
        <v>1008</v>
      </c>
      <c r="O7368" t="s">
        <v>28</v>
      </c>
      <c r="R7368" t="s">
        <v>44</v>
      </c>
      <c r="S7368" s="49" t="str">
        <f t="shared" si="921"/>
        <v>Card</v>
      </c>
      <c r="T7368" s="3">
        <v>0.03</v>
      </c>
      <c r="U7368" s="2">
        <v>5.4450000000000003</v>
      </c>
      <c r="V7368" s="2">
        <v>2.2200000000000002</v>
      </c>
      <c r="W7368" s="54">
        <f>_xlfn.XLOOKUP(M7368,Market!A:A,Market!F:F,0)</f>
        <v>8.8999999999999996E-2</v>
      </c>
      <c r="X7368" s="55">
        <f t="shared" si="922"/>
        <v>0.16335</v>
      </c>
      <c r="Y7368" s="55">
        <f t="shared" si="923"/>
        <v>3.2250000000000001</v>
      </c>
      <c r="Z7368" s="54">
        <f t="shared" si="924"/>
        <v>0.59228650137741046</v>
      </c>
      <c r="AA7368" s="49" t="str">
        <f t="shared" ca="1" si="925"/>
        <v>Y</v>
      </c>
      <c r="AB7368" s="49">
        <f t="shared" ca="1" si="926"/>
        <v>6</v>
      </c>
      <c r="AC7368" s="49" t="str">
        <f t="shared" ca="1" si="927"/>
        <v>Y</v>
      </c>
    </row>
    <row r="7369" spans="1:29" x14ac:dyDescent="0.25">
      <c r="A7369">
        <v>5666</v>
      </c>
      <c r="B7369" s="9">
        <v>43218</v>
      </c>
      <c r="C7369" s="50" t="str">
        <f t="shared" si="920"/>
        <v>N</v>
      </c>
      <c r="D7369" s="52">
        <f>_xlfn.XLOOKUP(B7369,Cal_Date!B:B,Cal_Date!A:A,0)</f>
        <v>4</v>
      </c>
      <c r="E7369">
        <v>2018</v>
      </c>
      <c r="F7369" t="s">
        <v>126</v>
      </c>
      <c r="G7369" t="s">
        <v>130</v>
      </c>
      <c r="H7369" t="s">
        <v>14</v>
      </c>
      <c r="I7369" t="s">
        <v>18</v>
      </c>
      <c r="J7369" t="s">
        <v>15</v>
      </c>
      <c r="K7369" t="s">
        <v>43</v>
      </c>
      <c r="L7369">
        <v>1</v>
      </c>
      <c r="M7369">
        <v>1008</v>
      </c>
      <c r="O7369" t="s">
        <v>28</v>
      </c>
      <c r="R7369" t="s">
        <v>44</v>
      </c>
      <c r="S7369" s="49" t="str">
        <f t="shared" si="921"/>
        <v>Card</v>
      </c>
      <c r="T7369" s="3">
        <v>0.03</v>
      </c>
      <c r="U7369" s="2">
        <v>5.4450000000000003</v>
      </c>
      <c r="V7369" s="2">
        <v>2.1</v>
      </c>
      <c r="W7369" s="54">
        <f>_xlfn.XLOOKUP(M7369,Market!A:A,Market!F:F,0)</f>
        <v>8.8999999999999996E-2</v>
      </c>
      <c r="X7369" s="55">
        <f t="shared" si="922"/>
        <v>0.16335</v>
      </c>
      <c r="Y7369" s="55">
        <f t="shared" si="923"/>
        <v>3.3450000000000002</v>
      </c>
      <c r="Z7369" s="54">
        <f t="shared" si="924"/>
        <v>0.61432506887052341</v>
      </c>
      <c r="AA7369" s="49" t="str">
        <f t="shared" ca="1" si="925"/>
        <v>Y</v>
      </c>
      <c r="AB7369" s="49">
        <f t="shared" ca="1" si="926"/>
        <v>6</v>
      </c>
      <c r="AC7369" s="49" t="str">
        <f t="shared" ca="1" si="927"/>
        <v>Y</v>
      </c>
    </row>
    <row r="7370" spans="1:29" x14ac:dyDescent="0.25">
      <c r="A7370">
        <v>5667</v>
      </c>
      <c r="B7370" s="9">
        <v>43218</v>
      </c>
      <c r="C7370" s="50" t="str">
        <f t="shared" si="920"/>
        <v>N</v>
      </c>
      <c r="D7370" s="52">
        <f>_xlfn.XLOOKUP(B7370,Cal_Date!B:B,Cal_Date!A:A,0)</f>
        <v>4</v>
      </c>
      <c r="E7370">
        <v>2018</v>
      </c>
      <c r="F7370" t="s">
        <v>126</v>
      </c>
      <c r="G7370" t="s">
        <v>130</v>
      </c>
      <c r="H7370" t="s">
        <v>11</v>
      </c>
      <c r="I7370" t="s">
        <v>11</v>
      </c>
      <c r="J7370" t="s">
        <v>15</v>
      </c>
      <c r="K7370" t="s">
        <v>42</v>
      </c>
      <c r="L7370">
        <v>2</v>
      </c>
      <c r="M7370">
        <v>1000</v>
      </c>
      <c r="O7370" t="s">
        <v>25</v>
      </c>
      <c r="R7370" t="s">
        <v>44</v>
      </c>
      <c r="S7370" s="49" t="str">
        <f t="shared" si="921"/>
        <v>Card</v>
      </c>
      <c r="T7370" s="3">
        <v>0.03</v>
      </c>
      <c r="U7370" s="2">
        <v>5.4</v>
      </c>
      <c r="V7370" s="2">
        <v>1.74</v>
      </c>
      <c r="W7370" s="54">
        <f>_xlfn.XLOOKUP(M7370,Market!A:A,Market!F:F,0)</f>
        <v>0.08</v>
      </c>
      <c r="X7370" s="55">
        <f t="shared" si="922"/>
        <v>0.16200000000000001</v>
      </c>
      <c r="Y7370" s="55">
        <f t="shared" si="923"/>
        <v>3.66</v>
      </c>
      <c r="Z7370" s="54">
        <f t="shared" si="924"/>
        <v>0.67777777777777781</v>
      </c>
      <c r="AA7370" s="49" t="str">
        <f t="shared" ca="1" si="925"/>
        <v>Y</v>
      </c>
      <c r="AB7370" s="49">
        <f t="shared" ca="1" si="926"/>
        <v>6</v>
      </c>
      <c r="AC7370" s="49" t="str">
        <f t="shared" ca="1" si="927"/>
        <v>Y</v>
      </c>
    </row>
    <row r="7371" spans="1:29" x14ac:dyDescent="0.25">
      <c r="A7371">
        <v>5668</v>
      </c>
      <c r="B7371" s="9">
        <v>43218</v>
      </c>
      <c r="C7371" s="50" t="str">
        <f t="shared" si="920"/>
        <v>N</v>
      </c>
      <c r="D7371" s="52">
        <f>_xlfn.XLOOKUP(B7371,Cal_Date!B:B,Cal_Date!A:A,0)</f>
        <v>4</v>
      </c>
      <c r="E7371">
        <v>2018</v>
      </c>
      <c r="F7371" t="s">
        <v>126</v>
      </c>
      <c r="G7371" t="s">
        <v>130</v>
      </c>
      <c r="H7371" t="s">
        <v>11</v>
      </c>
      <c r="I7371" t="s">
        <v>13</v>
      </c>
      <c r="J7371" t="s">
        <v>15</v>
      </c>
      <c r="K7371" t="s">
        <v>42</v>
      </c>
      <c r="L7371">
        <v>1</v>
      </c>
      <c r="M7371">
        <v>1000</v>
      </c>
      <c r="O7371" t="s">
        <v>25</v>
      </c>
      <c r="R7371" t="s">
        <v>44</v>
      </c>
      <c r="S7371" s="49" t="str">
        <f t="shared" si="921"/>
        <v>Card</v>
      </c>
      <c r="T7371" s="3">
        <v>0.03</v>
      </c>
      <c r="U7371" s="2">
        <v>2.7</v>
      </c>
      <c r="V7371" s="2">
        <v>1.42</v>
      </c>
      <c r="W7371" s="54">
        <f>_xlfn.XLOOKUP(M7371,Market!A:A,Market!F:F,0)</f>
        <v>0.08</v>
      </c>
      <c r="X7371" s="55">
        <f t="shared" si="922"/>
        <v>8.1000000000000003E-2</v>
      </c>
      <c r="Y7371" s="55">
        <f t="shared" si="923"/>
        <v>1.2800000000000002</v>
      </c>
      <c r="Z7371" s="54">
        <f t="shared" si="924"/>
        <v>0.47407407407407415</v>
      </c>
      <c r="AA7371" s="49" t="str">
        <f t="shared" ca="1" si="925"/>
        <v>Y</v>
      </c>
      <c r="AB7371" s="49">
        <f t="shared" ca="1" si="926"/>
        <v>6</v>
      </c>
      <c r="AC7371" s="49" t="str">
        <f t="shared" ca="1" si="927"/>
        <v>Y</v>
      </c>
    </row>
    <row r="7372" spans="1:29" x14ac:dyDescent="0.25">
      <c r="A7372">
        <v>5669</v>
      </c>
      <c r="B7372" s="9">
        <v>43218</v>
      </c>
      <c r="C7372" s="50" t="str">
        <f t="shared" si="920"/>
        <v>N</v>
      </c>
      <c r="D7372" s="52">
        <f>_xlfn.XLOOKUP(B7372,Cal_Date!B:B,Cal_Date!A:A,0)</f>
        <v>4</v>
      </c>
      <c r="E7372">
        <v>2018</v>
      </c>
      <c r="F7372" t="s">
        <v>126</v>
      </c>
      <c r="G7372" t="s">
        <v>130</v>
      </c>
      <c r="H7372" t="s">
        <v>11</v>
      </c>
      <c r="I7372" t="s">
        <v>11</v>
      </c>
      <c r="J7372" t="s">
        <v>15</v>
      </c>
      <c r="K7372" t="s">
        <v>42</v>
      </c>
      <c r="L7372">
        <v>2</v>
      </c>
      <c r="M7372">
        <v>1000</v>
      </c>
      <c r="O7372" t="s">
        <v>25</v>
      </c>
      <c r="R7372" t="s">
        <v>44</v>
      </c>
      <c r="S7372" s="49" t="str">
        <f t="shared" si="921"/>
        <v>Card</v>
      </c>
      <c r="T7372" s="3">
        <v>0.03</v>
      </c>
      <c r="U7372" s="2">
        <v>5.4</v>
      </c>
      <c r="V7372" s="2">
        <v>1.74</v>
      </c>
      <c r="W7372" s="54">
        <f>_xlfn.XLOOKUP(M7372,Market!A:A,Market!F:F,0)</f>
        <v>0.08</v>
      </c>
      <c r="X7372" s="55">
        <f t="shared" si="922"/>
        <v>0.16200000000000001</v>
      </c>
      <c r="Y7372" s="55">
        <f t="shared" si="923"/>
        <v>3.66</v>
      </c>
      <c r="Z7372" s="54">
        <f t="shared" si="924"/>
        <v>0.67777777777777781</v>
      </c>
      <c r="AA7372" s="49" t="str">
        <f t="shared" ca="1" si="925"/>
        <v>Y</v>
      </c>
      <c r="AB7372" s="49">
        <f t="shared" ca="1" si="926"/>
        <v>6</v>
      </c>
      <c r="AC7372" s="49" t="str">
        <f t="shared" ca="1" si="927"/>
        <v>Y</v>
      </c>
    </row>
    <row r="7373" spans="1:29" x14ac:dyDescent="0.25">
      <c r="A7373">
        <v>5670</v>
      </c>
      <c r="B7373" s="9">
        <v>43218</v>
      </c>
      <c r="C7373" s="50" t="str">
        <f t="shared" si="920"/>
        <v>N</v>
      </c>
      <c r="D7373" s="52">
        <f>_xlfn.XLOOKUP(B7373,Cal_Date!B:B,Cal_Date!A:A,0)</f>
        <v>4</v>
      </c>
      <c r="E7373">
        <v>2018</v>
      </c>
      <c r="F7373" t="s">
        <v>126</v>
      </c>
      <c r="G7373" t="s">
        <v>130</v>
      </c>
      <c r="H7373" t="s">
        <v>11</v>
      </c>
      <c r="I7373" t="s">
        <v>11</v>
      </c>
      <c r="J7373" t="s">
        <v>15</v>
      </c>
      <c r="K7373" t="s">
        <v>42</v>
      </c>
      <c r="L7373">
        <v>1</v>
      </c>
      <c r="M7373">
        <v>1001</v>
      </c>
      <c r="O7373" t="s">
        <v>25</v>
      </c>
      <c r="R7373" t="s">
        <v>44</v>
      </c>
      <c r="S7373" s="49" t="str">
        <f t="shared" si="921"/>
        <v>Card</v>
      </c>
      <c r="T7373" s="3">
        <v>0.03</v>
      </c>
      <c r="U7373" s="2">
        <v>2.6500000000000004</v>
      </c>
      <c r="V7373" s="2">
        <v>0.87</v>
      </c>
      <c r="W7373" s="54">
        <f>_xlfn.XLOOKUP(M7373,Market!A:A,Market!F:F,0)</f>
        <v>0.06</v>
      </c>
      <c r="X7373" s="55">
        <f t="shared" si="922"/>
        <v>7.9500000000000001E-2</v>
      </c>
      <c r="Y7373" s="55">
        <f t="shared" si="923"/>
        <v>1.7800000000000002</v>
      </c>
      <c r="Z7373" s="54">
        <f t="shared" si="924"/>
        <v>0.67169811320754713</v>
      </c>
      <c r="AA7373" s="49" t="str">
        <f t="shared" ca="1" si="925"/>
        <v>Y</v>
      </c>
      <c r="AB7373" s="49">
        <f t="shared" ca="1" si="926"/>
        <v>6</v>
      </c>
      <c r="AC7373" s="49" t="str">
        <f t="shared" ca="1" si="927"/>
        <v>Y</v>
      </c>
    </row>
    <row r="7374" spans="1:29" x14ac:dyDescent="0.25">
      <c r="A7374">
        <v>5671</v>
      </c>
      <c r="B7374" s="9">
        <v>43218</v>
      </c>
      <c r="C7374" s="50" t="str">
        <f t="shared" si="920"/>
        <v>N</v>
      </c>
      <c r="D7374" s="52">
        <f>_xlfn.XLOOKUP(B7374,Cal_Date!B:B,Cal_Date!A:A,0)</f>
        <v>4</v>
      </c>
      <c r="E7374">
        <v>2018</v>
      </c>
      <c r="F7374" t="s">
        <v>126</v>
      </c>
      <c r="G7374" t="s">
        <v>130</v>
      </c>
      <c r="H7374" t="s">
        <v>48</v>
      </c>
      <c r="I7374" t="s">
        <v>18</v>
      </c>
      <c r="J7374" t="s">
        <v>10</v>
      </c>
      <c r="K7374" t="s">
        <v>43</v>
      </c>
      <c r="L7374">
        <v>2</v>
      </c>
      <c r="M7374">
        <v>1000</v>
      </c>
      <c r="O7374" t="s">
        <v>25</v>
      </c>
      <c r="R7374" t="s">
        <v>44</v>
      </c>
      <c r="S7374" s="49" t="str">
        <f t="shared" si="921"/>
        <v>Card</v>
      </c>
      <c r="T7374" s="3">
        <v>0.03</v>
      </c>
      <c r="U7374" s="2">
        <v>15.120000000000001</v>
      </c>
      <c r="V7374" s="2">
        <v>2.92</v>
      </c>
      <c r="W7374" s="54">
        <f>_xlfn.XLOOKUP(M7374,Market!A:A,Market!F:F,0)</f>
        <v>0.08</v>
      </c>
      <c r="X7374" s="55">
        <f t="shared" si="922"/>
        <v>0.4536</v>
      </c>
      <c r="Y7374" s="55">
        <f t="shared" si="923"/>
        <v>12.200000000000001</v>
      </c>
      <c r="Z7374" s="54">
        <f t="shared" si="924"/>
        <v>0.80687830687830686</v>
      </c>
      <c r="AA7374" s="49" t="str">
        <f t="shared" ca="1" si="925"/>
        <v>Y</v>
      </c>
      <c r="AB7374" s="49">
        <f t="shared" ca="1" si="926"/>
        <v>6</v>
      </c>
      <c r="AC7374" s="49" t="str">
        <f t="shared" ca="1" si="927"/>
        <v>Y</v>
      </c>
    </row>
    <row r="7375" spans="1:29" x14ac:dyDescent="0.25">
      <c r="A7375">
        <v>5672</v>
      </c>
      <c r="B7375" s="9">
        <v>43218</v>
      </c>
      <c r="C7375" s="50" t="str">
        <f t="shared" si="920"/>
        <v>N</v>
      </c>
      <c r="D7375" s="52">
        <f>_xlfn.XLOOKUP(B7375,Cal_Date!B:B,Cal_Date!A:A,0)</f>
        <v>4</v>
      </c>
      <c r="E7375">
        <v>2018</v>
      </c>
      <c r="F7375" t="s">
        <v>126</v>
      </c>
      <c r="G7375" t="s">
        <v>130</v>
      </c>
      <c r="H7375" t="s">
        <v>11</v>
      </c>
      <c r="I7375" t="s">
        <v>11</v>
      </c>
      <c r="J7375" t="s">
        <v>15</v>
      </c>
      <c r="K7375" t="s">
        <v>42</v>
      </c>
      <c r="L7375">
        <v>1</v>
      </c>
      <c r="M7375">
        <v>1000</v>
      </c>
      <c r="O7375" t="s">
        <v>25</v>
      </c>
      <c r="R7375" t="s">
        <v>44</v>
      </c>
      <c r="S7375" s="49" t="str">
        <f t="shared" si="921"/>
        <v>Card</v>
      </c>
      <c r="T7375" s="3">
        <v>0.03</v>
      </c>
      <c r="U7375" s="2">
        <v>2.7</v>
      </c>
      <c r="V7375" s="2">
        <v>0.87</v>
      </c>
      <c r="W7375" s="54">
        <f>_xlfn.XLOOKUP(M7375,Market!A:A,Market!F:F,0)</f>
        <v>0.08</v>
      </c>
      <c r="X7375" s="55">
        <f t="shared" si="922"/>
        <v>8.1000000000000003E-2</v>
      </c>
      <c r="Y7375" s="55">
        <f t="shared" si="923"/>
        <v>1.83</v>
      </c>
      <c r="Z7375" s="54">
        <f t="shared" si="924"/>
        <v>0.67777777777777781</v>
      </c>
      <c r="AA7375" s="49" t="str">
        <f t="shared" ca="1" si="925"/>
        <v>Y</v>
      </c>
      <c r="AB7375" s="49">
        <f t="shared" ca="1" si="926"/>
        <v>6</v>
      </c>
      <c r="AC7375" s="49" t="str">
        <f t="shared" ca="1" si="927"/>
        <v>Y</v>
      </c>
    </row>
    <row r="7376" spans="1:29" x14ac:dyDescent="0.25">
      <c r="A7376">
        <v>5673</v>
      </c>
      <c r="B7376" s="9">
        <v>43218</v>
      </c>
      <c r="C7376" s="50" t="str">
        <f t="shared" si="920"/>
        <v>N</v>
      </c>
      <c r="D7376" s="52">
        <f>_xlfn.XLOOKUP(B7376,Cal_Date!B:B,Cal_Date!A:A,0)</f>
        <v>4</v>
      </c>
      <c r="E7376">
        <v>2018</v>
      </c>
      <c r="F7376" t="s">
        <v>126</v>
      </c>
      <c r="G7376" t="s">
        <v>130</v>
      </c>
      <c r="H7376" t="s">
        <v>11</v>
      </c>
      <c r="I7376" t="s">
        <v>13</v>
      </c>
      <c r="J7376" t="s">
        <v>15</v>
      </c>
      <c r="K7376" t="s">
        <v>42</v>
      </c>
      <c r="L7376">
        <v>1</v>
      </c>
      <c r="M7376">
        <v>1004</v>
      </c>
      <c r="O7376" t="s">
        <v>28</v>
      </c>
      <c r="R7376" t="s">
        <v>44</v>
      </c>
      <c r="S7376" s="49" t="str">
        <f t="shared" si="921"/>
        <v>Card</v>
      </c>
      <c r="T7376" s="3">
        <v>0.03</v>
      </c>
      <c r="U7376" s="2">
        <v>2.6500000000000004</v>
      </c>
      <c r="V7376" s="2">
        <v>1.42</v>
      </c>
      <c r="W7376" s="54">
        <f>_xlfn.XLOOKUP(M7376,Market!A:A,Market!F:F,0)</f>
        <v>0.06</v>
      </c>
      <c r="X7376" s="55">
        <f t="shared" si="922"/>
        <v>7.9500000000000001E-2</v>
      </c>
      <c r="Y7376" s="55">
        <f t="shared" si="923"/>
        <v>1.2300000000000004</v>
      </c>
      <c r="Z7376" s="54">
        <f t="shared" si="924"/>
        <v>0.46415094339622653</v>
      </c>
      <c r="AA7376" s="49" t="str">
        <f t="shared" ca="1" si="925"/>
        <v>Y</v>
      </c>
      <c r="AB7376" s="49">
        <f t="shared" ca="1" si="926"/>
        <v>6</v>
      </c>
      <c r="AC7376" s="49" t="str">
        <f t="shared" ca="1" si="927"/>
        <v>Y</v>
      </c>
    </row>
    <row r="7377" spans="1:29" x14ac:dyDescent="0.25">
      <c r="A7377">
        <v>5674</v>
      </c>
      <c r="B7377" s="9">
        <v>43218</v>
      </c>
      <c r="C7377" s="50" t="str">
        <f t="shared" si="920"/>
        <v>N</v>
      </c>
      <c r="D7377" s="52">
        <f>_xlfn.XLOOKUP(B7377,Cal_Date!B:B,Cal_Date!A:A,0)</f>
        <v>4</v>
      </c>
      <c r="E7377">
        <v>2018</v>
      </c>
      <c r="F7377" t="s">
        <v>126</v>
      </c>
      <c r="G7377" t="s">
        <v>130</v>
      </c>
      <c r="H7377" t="s">
        <v>11</v>
      </c>
      <c r="I7377" t="s">
        <v>13</v>
      </c>
      <c r="J7377" t="s">
        <v>15</v>
      </c>
      <c r="K7377" t="s">
        <v>42</v>
      </c>
      <c r="L7377">
        <v>1</v>
      </c>
      <c r="M7377">
        <v>1005</v>
      </c>
      <c r="O7377" t="s">
        <v>25</v>
      </c>
      <c r="R7377" t="s">
        <v>44</v>
      </c>
      <c r="S7377" s="49" t="str">
        <f t="shared" si="921"/>
        <v>Card</v>
      </c>
      <c r="T7377" s="3">
        <v>0.03</v>
      </c>
      <c r="U7377" s="2">
        <v>2.7225000000000001</v>
      </c>
      <c r="V7377" s="2">
        <v>1.42</v>
      </c>
      <c r="W7377" s="54">
        <f>_xlfn.XLOOKUP(M7377,Market!A:A,Market!F:F,0)</f>
        <v>8.8999999999999996E-2</v>
      </c>
      <c r="X7377" s="55">
        <f t="shared" si="922"/>
        <v>8.1674999999999998E-2</v>
      </c>
      <c r="Y7377" s="55">
        <f t="shared" si="923"/>
        <v>1.3025000000000002</v>
      </c>
      <c r="Z7377" s="54">
        <f t="shared" si="924"/>
        <v>0.47842056932966032</v>
      </c>
      <c r="AA7377" s="49" t="str">
        <f t="shared" ca="1" si="925"/>
        <v>Y</v>
      </c>
      <c r="AB7377" s="49">
        <f t="shared" ca="1" si="926"/>
        <v>6</v>
      </c>
      <c r="AC7377" s="49" t="str">
        <f t="shared" ca="1" si="927"/>
        <v>Y</v>
      </c>
    </row>
    <row r="7378" spans="1:29" x14ac:dyDescent="0.25">
      <c r="A7378">
        <v>5675</v>
      </c>
      <c r="B7378" s="9">
        <v>43218</v>
      </c>
      <c r="C7378" s="50" t="str">
        <f t="shared" si="920"/>
        <v>N</v>
      </c>
      <c r="D7378" s="52">
        <f>_xlfn.XLOOKUP(B7378,Cal_Date!B:B,Cal_Date!A:A,0)</f>
        <v>4</v>
      </c>
      <c r="E7378">
        <v>2018</v>
      </c>
      <c r="F7378" t="s">
        <v>126</v>
      </c>
      <c r="G7378" t="s">
        <v>130</v>
      </c>
      <c r="H7378" t="s">
        <v>11</v>
      </c>
      <c r="I7378" t="s">
        <v>11</v>
      </c>
      <c r="J7378" t="s">
        <v>15</v>
      </c>
      <c r="K7378" t="s">
        <v>42</v>
      </c>
      <c r="L7378">
        <v>1</v>
      </c>
      <c r="M7378">
        <v>1000</v>
      </c>
      <c r="O7378" t="s">
        <v>25</v>
      </c>
      <c r="R7378" t="s">
        <v>44</v>
      </c>
      <c r="S7378" s="49" t="str">
        <f t="shared" si="921"/>
        <v>Card</v>
      </c>
      <c r="T7378" s="3">
        <v>0.03</v>
      </c>
      <c r="U7378" s="2">
        <v>2.7</v>
      </c>
      <c r="V7378" s="2">
        <v>0.87</v>
      </c>
      <c r="W7378" s="54">
        <f>_xlfn.XLOOKUP(M7378,Market!A:A,Market!F:F,0)</f>
        <v>0.08</v>
      </c>
      <c r="X7378" s="55">
        <f t="shared" si="922"/>
        <v>8.1000000000000003E-2</v>
      </c>
      <c r="Y7378" s="55">
        <f t="shared" si="923"/>
        <v>1.83</v>
      </c>
      <c r="Z7378" s="54">
        <f t="shared" si="924"/>
        <v>0.67777777777777781</v>
      </c>
      <c r="AA7378" s="49" t="str">
        <f t="shared" ca="1" si="925"/>
        <v>Y</v>
      </c>
      <c r="AB7378" s="49">
        <f t="shared" ca="1" si="926"/>
        <v>6</v>
      </c>
      <c r="AC7378" s="49" t="str">
        <f t="shared" ca="1" si="927"/>
        <v>Y</v>
      </c>
    </row>
    <row r="7379" spans="1:29" x14ac:dyDescent="0.25">
      <c r="A7379">
        <v>5676</v>
      </c>
      <c r="B7379" s="9">
        <v>43218</v>
      </c>
      <c r="C7379" s="50" t="str">
        <f t="shared" si="920"/>
        <v>N</v>
      </c>
      <c r="D7379" s="52">
        <f>_xlfn.XLOOKUP(B7379,Cal_Date!B:B,Cal_Date!A:A,0)</f>
        <v>4</v>
      </c>
      <c r="E7379">
        <v>2018</v>
      </c>
      <c r="F7379" t="s">
        <v>126</v>
      </c>
      <c r="G7379" t="s">
        <v>130</v>
      </c>
      <c r="H7379" t="s">
        <v>11</v>
      </c>
      <c r="I7379" t="s">
        <v>11</v>
      </c>
      <c r="J7379" t="s">
        <v>15</v>
      </c>
      <c r="K7379" t="s">
        <v>42</v>
      </c>
      <c r="L7379">
        <v>2</v>
      </c>
      <c r="M7379">
        <v>1006</v>
      </c>
      <c r="O7379" t="s">
        <v>28</v>
      </c>
      <c r="R7379" t="s">
        <v>44</v>
      </c>
      <c r="S7379" s="49" t="str">
        <f t="shared" si="921"/>
        <v>Card</v>
      </c>
      <c r="T7379" s="3">
        <v>0.03</v>
      </c>
      <c r="U7379" s="2">
        <v>5.4450000000000003</v>
      </c>
      <c r="V7379" s="2">
        <v>1.74</v>
      </c>
      <c r="W7379" s="54">
        <f>_xlfn.XLOOKUP(M7379,Market!A:A,Market!F:F,0)</f>
        <v>8.8999999999999996E-2</v>
      </c>
      <c r="X7379" s="55">
        <f t="shared" si="922"/>
        <v>0.16335</v>
      </c>
      <c r="Y7379" s="55">
        <f t="shared" si="923"/>
        <v>3.7050000000000001</v>
      </c>
      <c r="Z7379" s="54">
        <f t="shared" si="924"/>
        <v>0.68044077134986225</v>
      </c>
      <c r="AA7379" s="49" t="str">
        <f t="shared" ca="1" si="925"/>
        <v>Y</v>
      </c>
      <c r="AB7379" s="49">
        <f t="shared" ca="1" si="926"/>
        <v>6</v>
      </c>
      <c r="AC7379" s="49" t="str">
        <f t="shared" ca="1" si="927"/>
        <v>Y</v>
      </c>
    </row>
    <row r="7380" spans="1:29" x14ac:dyDescent="0.25">
      <c r="A7380">
        <v>5677</v>
      </c>
      <c r="B7380" s="9">
        <v>43218</v>
      </c>
      <c r="C7380" s="50" t="str">
        <f t="shared" si="920"/>
        <v>N</v>
      </c>
      <c r="D7380" s="52">
        <f>_xlfn.XLOOKUP(B7380,Cal_Date!B:B,Cal_Date!A:A,0)</f>
        <v>4</v>
      </c>
      <c r="E7380">
        <v>2018</v>
      </c>
      <c r="F7380" t="s">
        <v>126</v>
      </c>
      <c r="G7380" t="s">
        <v>130</v>
      </c>
      <c r="H7380" t="s">
        <v>14</v>
      </c>
      <c r="I7380" t="s">
        <v>13</v>
      </c>
      <c r="J7380" t="s">
        <v>15</v>
      </c>
      <c r="K7380" t="s">
        <v>43</v>
      </c>
      <c r="L7380">
        <v>1</v>
      </c>
      <c r="M7380">
        <v>1000</v>
      </c>
      <c r="O7380" t="s">
        <v>25</v>
      </c>
      <c r="R7380" t="s">
        <v>44</v>
      </c>
      <c r="S7380" s="49" t="str">
        <f t="shared" si="921"/>
        <v>Card</v>
      </c>
      <c r="T7380" s="3">
        <v>0.03</v>
      </c>
      <c r="U7380" s="2">
        <v>5.4</v>
      </c>
      <c r="V7380" s="2">
        <v>2.12</v>
      </c>
      <c r="W7380" s="54">
        <f>_xlfn.XLOOKUP(M7380,Market!A:A,Market!F:F,0)</f>
        <v>0.08</v>
      </c>
      <c r="X7380" s="55">
        <f t="shared" si="922"/>
        <v>0.16200000000000001</v>
      </c>
      <c r="Y7380" s="55">
        <f t="shared" si="923"/>
        <v>3.2800000000000002</v>
      </c>
      <c r="Z7380" s="54">
        <f t="shared" si="924"/>
        <v>0.6074074074074074</v>
      </c>
      <c r="AA7380" s="49" t="str">
        <f t="shared" ca="1" si="925"/>
        <v>Y</v>
      </c>
      <c r="AB7380" s="49">
        <f t="shared" ca="1" si="926"/>
        <v>6</v>
      </c>
      <c r="AC7380" s="49" t="str">
        <f t="shared" ca="1" si="927"/>
        <v>Y</v>
      </c>
    </row>
    <row r="7381" spans="1:29" x14ac:dyDescent="0.25">
      <c r="A7381">
        <v>5678</v>
      </c>
      <c r="B7381" s="9">
        <v>43218</v>
      </c>
      <c r="C7381" s="50" t="str">
        <f t="shared" si="920"/>
        <v>N</v>
      </c>
      <c r="D7381" s="52">
        <f>_xlfn.XLOOKUP(B7381,Cal_Date!B:B,Cal_Date!A:A,0)</f>
        <v>4</v>
      </c>
      <c r="E7381">
        <v>2018</v>
      </c>
      <c r="F7381" t="s">
        <v>126</v>
      </c>
      <c r="G7381" t="s">
        <v>130</v>
      </c>
      <c r="H7381" t="s">
        <v>48</v>
      </c>
      <c r="I7381" t="s">
        <v>18</v>
      </c>
      <c r="J7381" t="s">
        <v>10</v>
      </c>
      <c r="K7381" t="s">
        <v>43</v>
      </c>
      <c r="L7381">
        <v>1</v>
      </c>
      <c r="M7381">
        <v>1001</v>
      </c>
      <c r="O7381" t="s">
        <v>25</v>
      </c>
      <c r="R7381" t="s">
        <v>44</v>
      </c>
      <c r="S7381" s="49" t="str">
        <f t="shared" si="921"/>
        <v>Card</v>
      </c>
      <c r="T7381" s="3">
        <v>0.03</v>
      </c>
      <c r="U7381" s="2">
        <v>7.42</v>
      </c>
      <c r="V7381" s="2">
        <v>1.46</v>
      </c>
      <c r="W7381" s="54">
        <f>_xlfn.XLOOKUP(M7381,Market!A:A,Market!F:F,0)</f>
        <v>0.06</v>
      </c>
      <c r="X7381" s="55">
        <f t="shared" si="922"/>
        <v>0.22259999999999999</v>
      </c>
      <c r="Y7381" s="55">
        <f t="shared" si="923"/>
        <v>5.96</v>
      </c>
      <c r="Z7381" s="54">
        <f t="shared" si="924"/>
        <v>0.80323450134770891</v>
      </c>
      <c r="AA7381" s="49" t="str">
        <f t="shared" ca="1" si="925"/>
        <v>Y</v>
      </c>
      <c r="AB7381" s="49">
        <f t="shared" ca="1" si="926"/>
        <v>6</v>
      </c>
      <c r="AC7381" s="49" t="str">
        <f t="shared" ca="1" si="927"/>
        <v>Y</v>
      </c>
    </row>
    <row r="7382" spans="1:29" x14ac:dyDescent="0.25">
      <c r="A7382">
        <v>5679</v>
      </c>
      <c r="B7382" s="9">
        <v>43218</v>
      </c>
      <c r="C7382" s="50" t="str">
        <f t="shared" si="920"/>
        <v>N</v>
      </c>
      <c r="D7382" s="52">
        <f>_xlfn.XLOOKUP(B7382,Cal_Date!B:B,Cal_Date!A:A,0)</f>
        <v>4</v>
      </c>
      <c r="E7382">
        <v>2018</v>
      </c>
      <c r="F7382" t="s">
        <v>126</v>
      </c>
      <c r="G7382" t="s">
        <v>130</v>
      </c>
      <c r="H7382" t="s">
        <v>48</v>
      </c>
      <c r="I7382" t="s">
        <v>18</v>
      </c>
      <c r="J7382" t="s">
        <v>10</v>
      </c>
      <c r="K7382" t="s">
        <v>43</v>
      </c>
      <c r="L7382">
        <v>1</v>
      </c>
      <c r="M7382">
        <v>1008</v>
      </c>
      <c r="O7382" t="s">
        <v>28</v>
      </c>
      <c r="R7382" t="s">
        <v>44</v>
      </c>
      <c r="S7382" s="49" t="str">
        <f t="shared" si="921"/>
        <v>Card</v>
      </c>
      <c r="T7382" s="3">
        <v>0.03</v>
      </c>
      <c r="U7382" s="2">
        <v>7.6229999999999993</v>
      </c>
      <c r="V7382" s="2">
        <v>1.46</v>
      </c>
      <c r="W7382" s="54">
        <f>_xlfn.XLOOKUP(M7382,Market!A:A,Market!F:F,0)</f>
        <v>8.8999999999999996E-2</v>
      </c>
      <c r="X7382" s="55">
        <f t="shared" si="922"/>
        <v>0.22868999999999998</v>
      </c>
      <c r="Y7382" s="55">
        <f t="shared" si="923"/>
        <v>6.1629999999999994</v>
      </c>
      <c r="Z7382" s="54">
        <f t="shared" si="924"/>
        <v>0.80847435392889933</v>
      </c>
      <c r="AA7382" s="49" t="str">
        <f t="shared" ca="1" si="925"/>
        <v>Y</v>
      </c>
      <c r="AB7382" s="49">
        <f t="shared" ca="1" si="926"/>
        <v>6</v>
      </c>
      <c r="AC7382" s="49" t="str">
        <f t="shared" ca="1" si="927"/>
        <v>Y</v>
      </c>
    </row>
    <row r="7383" spans="1:29" x14ac:dyDescent="0.25">
      <c r="A7383">
        <v>5680</v>
      </c>
      <c r="B7383" s="9">
        <v>43218</v>
      </c>
      <c r="C7383" s="50" t="str">
        <f t="shared" si="920"/>
        <v>N</v>
      </c>
      <c r="D7383" s="52">
        <f>_xlfn.XLOOKUP(B7383,Cal_Date!B:B,Cal_Date!A:A,0)</f>
        <v>4</v>
      </c>
      <c r="E7383">
        <v>2018</v>
      </c>
      <c r="F7383" t="s">
        <v>126</v>
      </c>
      <c r="G7383" t="s">
        <v>130</v>
      </c>
      <c r="H7383" t="s">
        <v>11</v>
      </c>
      <c r="I7383" t="s">
        <v>13</v>
      </c>
      <c r="J7383" t="s">
        <v>15</v>
      </c>
      <c r="K7383" t="s">
        <v>42</v>
      </c>
      <c r="L7383">
        <v>1</v>
      </c>
      <c r="M7383">
        <v>1009</v>
      </c>
      <c r="O7383" t="s">
        <v>28</v>
      </c>
      <c r="R7383" t="s">
        <v>44</v>
      </c>
      <c r="S7383" s="49" t="str">
        <f t="shared" si="921"/>
        <v>Card</v>
      </c>
      <c r="T7383" s="3">
        <v>0.03</v>
      </c>
      <c r="U7383" s="2">
        <v>2.7225000000000001</v>
      </c>
      <c r="V7383" s="2">
        <v>1.42</v>
      </c>
      <c r="W7383" s="54">
        <f>_xlfn.XLOOKUP(M7383,Market!A:A,Market!F:F,0)</f>
        <v>8.8999999999999996E-2</v>
      </c>
      <c r="X7383" s="55">
        <f t="shared" si="922"/>
        <v>8.1674999999999998E-2</v>
      </c>
      <c r="Y7383" s="55">
        <f t="shared" si="923"/>
        <v>1.3025000000000002</v>
      </c>
      <c r="Z7383" s="54">
        <f t="shared" si="924"/>
        <v>0.47842056932966032</v>
      </c>
      <c r="AA7383" s="49" t="str">
        <f t="shared" ca="1" si="925"/>
        <v>Y</v>
      </c>
      <c r="AB7383" s="49">
        <f t="shared" ca="1" si="926"/>
        <v>6</v>
      </c>
      <c r="AC7383" s="49" t="str">
        <f t="shared" ca="1" si="927"/>
        <v>Y</v>
      </c>
    </row>
    <row r="7384" spans="1:29" x14ac:dyDescent="0.25">
      <c r="A7384">
        <v>5681</v>
      </c>
      <c r="B7384" s="9">
        <v>43218</v>
      </c>
      <c r="C7384" s="50" t="str">
        <f t="shared" si="920"/>
        <v>N</v>
      </c>
      <c r="D7384" s="52">
        <f>_xlfn.XLOOKUP(B7384,Cal_Date!B:B,Cal_Date!A:A,0)</f>
        <v>4</v>
      </c>
      <c r="E7384">
        <v>2018</v>
      </c>
      <c r="F7384" t="s">
        <v>126</v>
      </c>
      <c r="G7384" t="s">
        <v>130</v>
      </c>
      <c r="H7384" t="s">
        <v>48</v>
      </c>
      <c r="I7384" t="s">
        <v>18</v>
      </c>
      <c r="J7384" t="s">
        <v>10</v>
      </c>
      <c r="K7384" t="s">
        <v>43</v>
      </c>
      <c r="L7384">
        <v>1</v>
      </c>
      <c r="M7384">
        <v>1001</v>
      </c>
      <c r="O7384" t="s">
        <v>25</v>
      </c>
      <c r="R7384" t="s">
        <v>44</v>
      </c>
      <c r="S7384" s="49" t="str">
        <f t="shared" si="921"/>
        <v>Card</v>
      </c>
      <c r="T7384" s="3">
        <v>0.03</v>
      </c>
      <c r="U7384" s="2">
        <v>7.42</v>
      </c>
      <c r="V7384" s="2">
        <v>1.46</v>
      </c>
      <c r="W7384" s="54">
        <f>_xlfn.XLOOKUP(M7384,Market!A:A,Market!F:F,0)</f>
        <v>0.06</v>
      </c>
      <c r="X7384" s="55">
        <f t="shared" si="922"/>
        <v>0.22259999999999999</v>
      </c>
      <c r="Y7384" s="55">
        <f t="shared" si="923"/>
        <v>5.96</v>
      </c>
      <c r="Z7384" s="54">
        <f t="shared" si="924"/>
        <v>0.80323450134770891</v>
      </c>
      <c r="AA7384" s="49" t="str">
        <f t="shared" ca="1" si="925"/>
        <v>Y</v>
      </c>
      <c r="AB7384" s="49">
        <f t="shared" ca="1" si="926"/>
        <v>6</v>
      </c>
      <c r="AC7384" s="49" t="str">
        <f t="shared" ca="1" si="927"/>
        <v>Y</v>
      </c>
    </row>
    <row r="7385" spans="1:29" x14ac:dyDescent="0.25">
      <c r="A7385">
        <v>5682</v>
      </c>
      <c r="B7385" s="9">
        <v>43218</v>
      </c>
      <c r="C7385" s="50" t="str">
        <f t="shared" si="920"/>
        <v>N</v>
      </c>
      <c r="D7385" s="52">
        <f>_xlfn.XLOOKUP(B7385,Cal_Date!B:B,Cal_Date!A:A,0)</f>
        <v>4</v>
      </c>
      <c r="E7385">
        <v>2018</v>
      </c>
      <c r="F7385" t="s">
        <v>126</v>
      </c>
      <c r="G7385" t="s">
        <v>130</v>
      </c>
      <c r="H7385" t="s">
        <v>14</v>
      </c>
      <c r="I7385" t="s">
        <v>18</v>
      </c>
      <c r="J7385" t="s">
        <v>15</v>
      </c>
      <c r="K7385" t="s">
        <v>43</v>
      </c>
      <c r="L7385">
        <v>2</v>
      </c>
      <c r="M7385">
        <v>1001</v>
      </c>
      <c r="O7385" t="s">
        <v>25</v>
      </c>
      <c r="R7385" t="s">
        <v>44</v>
      </c>
      <c r="S7385" s="49" t="str">
        <f t="shared" si="921"/>
        <v>Card</v>
      </c>
      <c r="T7385" s="3">
        <v>0.03</v>
      </c>
      <c r="U7385" s="2">
        <v>10.600000000000001</v>
      </c>
      <c r="V7385" s="2">
        <v>4.2</v>
      </c>
      <c r="W7385" s="54">
        <f>_xlfn.XLOOKUP(M7385,Market!A:A,Market!F:F,0)</f>
        <v>0.06</v>
      </c>
      <c r="X7385" s="55">
        <f t="shared" si="922"/>
        <v>0.318</v>
      </c>
      <c r="Y7385" s="55">
        <f t="shared" si="923"/>
        <v>6.4000000000000012</v>
      </c>
      <c r="Z7385" s="54">
        <f t="shared" si="924"/>
        <v>0.60377358490566047</v>
      </c>
      <c r="AA7385" s="49" t="str">
        <f t="shared" ca="1" si="925"/>
        <v>Y</v>
      </c>
      <c r="AB7385" s="49">
        <f t="shared" ca="1" si="926"/>
        <v>6</v>
      </c>
      <c r="AC7385" s="49" t="str">
        <f t="shared" ca="1" si="927"/>
        <v>Y</v>
      </c>
    </row>
    <row r="7386" spans="1:29" x14ac:dyDescent="0.25">
      <c r="A7386">
        <v>5683</v>
      </c>
      <c r="B7386" s="9">
        <v>43218</v>
      </c>
      <c r="C7386" s="50" t="str">
        <f t="shared" si="920"/>
        <v>N</v>
      </c>
      <c r="D7386" s="52">
        <f>_xlfn.XLOOKUP(B7386,Cal_Date!B:B,Cal_Date!A:A,0)</f>
        <v>4</v>
      </c>
      <c r="E7386">
        <v>2018</v>
      </c>
      <c r="F7386" t="s">
        <v>126</v>
      </c>
      <c r="G7386" t="s">
        <v>130</v>
      </c>
      <c r="H7386" t="s">
        <v>11</v>
      </c>
      <c r="I7386" t="s">
        <v>11</v>
      </c>
      <c r="J7386" t="s">
        <v>15</v>
      </c>
      <c r="K7386" t="s">
        <v>42</v>
      </c>
      <c r="L7386">
        <v>2</v>
      </c>
      <c r="M7386">
        <v>1001</v>
      </c>
      <c r="O7386" t="s">
        <v>25</v>
      </c>
      <c r="R7386" t="s">
        <v>44</v>
      </c>
      <c r="S7386" s="49" t="str">
        <f t="shared" si="921"/>
        <v>Card</v>
      </c>
      <c r="T7386" s="3">
        <v>0.03</v>
      </c>
      <c r="U7386" s="2">
        <v>5.3000000000000007</v>
      </c>
      <c r="V7386" s="2">
        <v>1.74</v>
      </c>
      <c r="W7386" s="54">
        <f>_xlfn.XLOOKUP(M7386,Market!A:A,Market!F:F,0)</f>
        <v>0.06</v>
      </c>
      <c r="X7386" s="55">
        <f t="shared" si="922"/>
        <v>0.159</v>
      </c>
      <c r="Y7386" s="55">
        <f t="shared" si="923"/>
        <v>3.5600000000000005</v>
      </c>
      <c r="Z7386" s="54">
        <f t="shared" si="924"/>
        <v>0.67169811320754713</v>
      </c>
      <c r="AA7386" s="49" t="str">
        <f t="shared" ca="1" si="925"/>
        <v>Y</v>
      </c>
      <c r="AB7386" s="49">
        <f t="shared" ca="1" si="926"/>
        <v>6</v>
      </c>
      <c r="AC7386" s="49" t="str">
        <f t="shared" ca="1" si="927"/>
        <v>Y</v>
      </c>
    </row>
    <row r="7387" spans="1:29" x14ac:dyDescent="0.25">
      <c r="A7387">
        <v>5684</v>
      </c>
      <c r="B7387" s="9">
        <v>43218</v>
      </c>
      <c r="C7387" s="50" t="str">
        <f t="shared" si="920"/>
        <v>N</v>
      </c>
      <c r="D7387" s="52">
        <f>_xlfn.XLOOKUP(B7387,Cal_Date!B:B,Cal_Date!A:A,0)</f>
        <v>4</v>
      </c>
      <c r="E7387">
        <v>2018</v>
      </c>
      <c r="F7387" t="s">
        <v>126</v>
      </c>
      <c r="G7387" t="s">
        <v>130</v>
      </c>
      <c r="H7387" t="s">
        <v>48</v>
      </c>
      <c r="I7387" t="s">
        <v>18</v>
      </c>
      <c r="J7387" t="s">
        <v>10</v>
      </c>
      <c r="K7387" t="s">
        <v>43</v>
      </c>
      <c r="L7387">
        <v>1</v>
      </c>
      <c r="M7387">
        <v>1002</v>
      </c>
      <c r="O7387" t="s">
        <v>28</v>
      </c>
      <c r="R7387" t="s">
        <v>44</v>
      </c>
      <c r="S7387" s="49" t="str">
        <f t="shared" si="921"/>
        <v>Card</v>
      </c>
      <c r="T7387" s="3">
        <v>0.03</v>
      </c>
      <c r="U7387" s="2">
        <v>7.42</v>
      </c>
      <c r="V7387" s="2">
        <v>1.46</v>
      </c>
      <c r="W7387" s="54">
        <f>_xlfn.XLOOKUP(M7387,Market!A:A,Market!F:F,0)</f>
        <v>0.06</v>
      </c>
      <c r="X7387" s="55">
        <f t="shared" si="922"/>
        <v>0.22259999999999999</v>
      </c>
      <c r="Y7387" s="55">
        <f t="shared" si="923"/>
        <v>5.96</v>
      </c>
      <c r="Z7387" s="54">
        <f t="shared" si="924"/>
        <v>0.80323450134770891</v>
      </c>
      <c r="AA7387" s="49" t="str">
        <f t="shared" ca="1" si="925"/>
        <v>Y</v>
      </c>
      <c r="AB7387" s="49">
        <f t="shared" ca="1" si="926"/>
        <v>6</v>
      </c>
      <c r="AC7387" s="49" t="str">
        <f t="shared" ca="1" si="927"/>
        <v>Y</v>
      </c>
    </row>
    <row r="7388" spans="1:29" x14ac:dyDescent="0.25">
      <c r="A7388">
        <v>5685</v>
      </c>
      <c r="B7388" s="9">
        <v>43218</v>
      </c>
      <c r="C7388" s="50" t="str">
        <f t="shared" si="920"/>
        <v>N</v>
      </c>
      <c r="D7388" s="52">
        <f>_xlfn.XLOOKUP(B7388,Cal_Date!B:B,Cal_Date!A:A,0)</f>
        <v>4</v>
      </c>
      <c r="E7388">
        <v>2018</v>
      </c>
      <c r="F7388" t="s">
        <v>126</v>
      </c>
      <c r="G7388" t="s">
        <v>130</v>
      </c>
      <c r="H7388" t="s">
        <v>48</v>
      </c>
      <c r="I7388" t="s">
        <v>18</v>
      </c>
      <c r="J7388" t="s">
        <v>10</v>
      </c>
      <c r="K7388" t="s">
        <v>43</v>
      </c>
      <c r="L7388">
        <v>1</v>
      </c>
      <c r="M7388">
        <v>1003</v>
      </c>
      <c r="O7388" t="s">
        <v>25</v>
      </c>
      <c r="R7388" t="s">
        <v>44</v>
      </c>
      <c r="S7388" s="49" t="str">
        <f t="shared" si="921"/>
        <v>Card</v>
      </c>
      <c r="T7388" s="3">
        <v>0.03</v>
      </c>
      <c r="U7388" s="2">
        <v>7.42</v>
      </c>
      <c r="V7388" s="2">
        <v>1.46</v>
      </c>
      <c r="W7388" s="54">
        <f>_xlfn.XLOOKUP(M7388,Market!A:A,Market!F:F,0)</f>
        <v>0.06</v>
      </c>
      <c r="X7388" s="55">
        <f t="shared" si="922"/>
        <v>0.22259999999999999</v>
      </c>
      <c r="Y7388" s="55">
        <f t="shared" si="923"/>
        <v>5.96</v>
      </c>
      <c r="Z7388" s="54">
        <f t="shared" si="924"/>
        <v>0.80323450134770891</v>
      </c>
      <c r="AA7388" s="49" t="str">
        <f t="shared" ca="1" si="925"/>
        <v>Y</v>
      </c>
      <c r="AB7388" s="49">
        <f t="shared" ca="1" si="926"/>
        <v>6</v>
      </c>
      <c r="AC7388" s="49" t="str">
        <f t="shared" ca="1" si="927"/>
        <v>Y</v>
      </c>
    </row>
    <row r="7389" spans="1:29" x14ac:dyDescent="0.25">
      <c r="A7389">
        <v>5686</v>
      </c>
      <c r="B7389" s="9">
        <v>43218</v>
      </c>
      <c r="C7389" s="50" t="str">
        <f t="shared" si="920"/>
        <v>N</v>
      </c>
      <c r="D7389" s="52">
        <f>_xlfn.XLOOKUP(B7389,Cal_Date!B:B,Cal_Date!A:A,0)</f>
        <v>4</v>
      </c>
      <c r="E7389">
        <v>2018</v>
      </c>
      <c r="F7389" t="s">
        <v>126</v>
      </c>
      <c r="G7389" t="s">
        <v>130</v>
      </c>
      <c r="H7389" t="s">
        <v>14</v>
      </c>
      <c r="I7389" t="s">
        <v>18</v>
      </c>
      <c r="J7389" t="s">
        <v>15</v>
      </c>
      <c r="K7389" t="s">
        <v>43</v>
      </c>
      <c r="L7389">
        <v>1</v>
      </c>
      <c r="M7389">
        <v>1003</v>
      </c>
      <c r="O7389" t="s">
        <v>25</v>
      </c>
      <c r="R7389" t="s">
        <v>44</v>
      </c>
      <c r="S7389" s="49" t="str">
        <f t="shared" si="921"/>
        <v>Card</v>
      </c>
      <c r="T7389" s="3">
        <v>0.03</v>
      </c>
      <c r="U7389" s="2">
        <v>5.3000000000000007</v>
      </c>
      <c r="V7389" s="2">
        <v>2.1</v>
      </c>
      <c r="W7389" s="54">
        <f>_xlfn.XLOOKUP(M7389,Market!A:A,Market!F:F,0)</f>
        <v>0.06</v>
      </c>
      <c r="X7389" s="55">
        <f t="shared" si="922"/>
        <v>0.159</v>
      </c>
      <c r="Y7389" s="55">
        <f t="shared" si="923"/>
        <v>3.2000000000000006</v>
      </c>
      <c r="Z7389" s="54">
        <f t="shared" si="924"/>
        <v>0.60377358490566047</v>
      </c>
      <c r="AA7389" s="49" t="str">
        <f t="shared" ca="1" si="925"/>
        <v>Y</v>
      </c>
      <c r="AB7389" s="49">
        <f t="shared" ca="1" si="926"/>
        <v>6</v>
      </c>
      <c r="AC7389" s="49" t="str">
        <f t="shared" ca="1" si="927"/>
        <v>Y</v>
      </c>
    </row>
    <row r="7390" spans="1:29" x14ac:dyDescent="0.25">
      <c r="A7390">
        <v>5687</v>
      </c>
      <c r="B7390" s="9">
        <v>43218</v>
      </c>
      <c r="C7390" s="50" t="str">
        <f t="shared" si="920"/>
        <v>N</v>
      </c>
      <c r="D7390" s="52">
        <f>_xlfn.XLOOKUP(B7390,Cal_Date!B:B,Cal_Date!A:A,0)</f>
        <v>4</v>
      </c>
      <c r="E7390">
        <v>2018</v>
      </c>
      <c r="F7390" t="s">
        <v>126</v>
      </c>
      <c r="G7390" t="s">
        <v>130</v>
      </c>
      <c r="H7390" t="s">
        <v>48</v>
      </c>
      <c r="I7390" t="s">
        <v>18</v>
      </c>
      <c r="J7390" t="s">
        <v>10</v>
      </c>
      <c r="K7390" t="s">
        <v>43</v>
      </c>
      <c r="L7390">
        <v>2</v>
      </c>
      <c r="M7390">
        <v>1003</v>
      </c>
      <c r="O7390" t="s">
        <v>25</v>
      </c>
      <c r="R7390" t="s">
        <v>44</v>
      </c>
      <c r="S7390" s="49" t="str">
        <f t="shared" si="921"/>
        <v>Card</v>
      </c>
      <c r="T7390" s="3">
        <v>0.03</v>
      </c>
      <c r="U7390" s="2">
        <v>14.84</v>
      </c>
      <c r="V7390" s="2">
        <v>2.92</v>
      </c>
      <c r="W7390" s="54">
        <f>_xlfn.XLOOKUP(M7390,Market!A:A,Market!F:F,0)</f>
        <v>0.06</v>
      </c>
      <c r="X7390" s="55">
        <f t="shared" si="922"/>
        <v>0.44519999999999998</v>
      </c>
      <c r="Y7390" s="55">
        <f t="shared" si="923"/>
        <v>11.92</v>
      </c>
      <c r="Z7390" s="54">
        <f t="shared" si="924"/>
        <v>0.80323450134770891</v>
      </c>
      <c r="AA7390" s="49" t="str">
        <f t="shared" ca="1" si="925"/>
        <v>Y</v>
      </c>
      <c r="AB7390" s="49">
        <f t="shared" ca="1" si="926"/>
        <v>6</v>
      </c>
      <c r="AC7390" s="49" t="str">
        <f t="shared" ca="1" si="927"/>
        <v>Y</v>
      </c>
    </row>
    <row r="7391" spans="1:29" x14ac:dyDescent="0.25">
      <c r="A7391">
        <v>5688</v>
      </c>
      <c r="B7391" s="9">
        <v>43218</v>
      </c>
      <c r="C7391" s="50" t="str">
        <f t="shared" si="920"/>
        <v>N</v>
      </c>
      <c r="D7391" s="52">
        <f>_xlfn.XLOOKUP(B7391,Cal_Date!B:B,Cal_Date!A:A,0)</f>
        <v>4</v>
      </c>
      <c r="E7391">
        <v>2018</v>
      </c>
      <c r="F7391" t="s">
        <v>126</v>
      </c>
      <c r="G7391" t="s">
        <v>130</v>
      </c>
      <c r="H7391" t="s">
        <v>11</v>
      </c>
      <c r="I7391" t="s">
        <v>13</v>
      </c>
      <c r="J7391" t="s">
        <v>15</v>
      </c>
      <c r="K7391" t="s">
        <v>42</v>
      </c>
      <c r="L7391">
        <v>1</v>
      </c>
      <c r="M7391">
        <v>1004</v>
      </c>
      <c r="O7391" t="s">
        <v>28</v>
      </c>
      <c r="R7391" t="s">
        <v>44</v>
      </c>
      <c r="S7391" s="49" t="str">
        <f t="shared" si="921"/>
        <v>Card</v>
      </c>
      <c r="T7391" s="3">
        <v>0.03</v>
      </c>
      <c r="U7391" s="2">
        <v>2.6500000000000004</v>
      </c>
      <c r="V7391" s="2">
        <v>1.42</v>
      </c>
      <c r="W7391" s="54">
        <f>_xlfn.XLOOKUP(M7391,Market!A:A,Market!F:F,0)</f>
        <v>0.06</v>
      </c>
      <c r="X7391" s="55">
        <f t="shared" si="922"/>
        <v>7.9500000000000001E-2</v>
      </c>
      <c r="Y7391" s="55">
        <f t="shared" si="923"/>
        <v>1.2300000000000004</v>
      </c>
      <c r="Z7391" s="54">
        <f t="shared" si="924"/>
        <v>0.46415094339622653</v>
      </c>
      <c r="AA7391" s="49" t="str">
        <f t="shared" ca="1" si="925"/>
        <v>Y</v>
      </c>
      <c r="AB7391" s="49">
        <f t="shared" ca="1" si="926"/>
        <v>6</v>
      </c>
      <c r="AC7391" s="49" t="str">
        <f t="shared" ca="1" si="927"/>
        <v>Y</v>
      </c>
    </row>
    <row r="7392" spans="1:29" x14ac:dyDescent="0.25">
      <c r="A7392">
        <v>5689</v>
      </c>
      <c r="B7392" s="9">
        <v>43218</v>
      </c>
      <c r="C7392" s="50" t="str">
        <f t="shared" si="920"/>
        <v>N</v>
      </c>
      <c r="D7392" s="52">
        <f>_xlfn.XLOOKUP(B7392,Cal_Date!B:B,Cal_Date!A:A,0)</f>
        <v>4</v>
      </c>
      <c r="E7392">
        <v>2018</v>
      </c>
      <c r="F7392" t="s">
        <v>126</v>
      </c>
      <c r="G7392" t="s">
        <v>130</v>
      </c>
      <c r="H7392" t="s">
        <v>11</v>
      </c>
      <c r="I7392" t="s">
        <v>11</v>
      </c>
      <c r="J7392" t="s">
        <v>15</v>
      </c>
      <c r="K7392" t="s">
        <v>42</v>
      </c>
      <c r="L7392">
        <v>2</v>
      </c>
      <c r="M7392">
        <v>1005</v>
      </c>
      <c r="O7392" t="s">
        <v>25</v>
      </c>
      <c r="R7392" t="s">
        <v>44</v>
      </c>
      <c r="S7392" s="49" t="str">
        <f t="shared" si="921"/>
        <v>Card</v>
      </c>
      <c r="T7392" s="3">
        <v>0.03</v>
      </c>
      <c r="U7392" s="2">
        <v>5.4450000000000003</v>
      </c>
      <c r="V7392" s="2">
        <v>1.74</v>
      </c>
      <c r="W7392" s="54">
        <f>_xlfn.XLOOKUP(M7392,Market!A:A,Market!F:F,0)</f>
        <v>8.8999999999999996E-2</v>
      </c>
      <c r="X7392" s="55">
        <f t="shared" si="922"/>
        <v>0.16335</v>
      </c>
      <c r="Y7392" s="55">
        <f t="shared" si="923"/>
        <v>3.7050000000000001</v>
      </c>
      <c r="Z7392" s="54">
        <f t="shared" si="924"/>
        <v>0.68044077134986225</v>
      </c>
      <c r="AA7392" s="49" t="str">
        <f t="shared" ca="1" si="925"/>
        <v>Y</v>
      </c>
      <c r="AB7392" s="49">
        <f t="shared" ca="1" si="926"/>
        <v>6</v>
      </c>
      <c r="AC7392" s="49" t="str">
        <f t="shared" ca="1" si="927"/>
        <v>Y</v>
      </c>
    </row>
    <row r="7393" spans="1:29" x14ac:dyDescent="0.25">
      <c r="A7393">
        <v>5690</v>
      </c>
      <c r="B7393" s="9">
        <v>43218</v>
      </c>
      <c r="C7393" s="50" t="str">
        <f t="shared" si="920"/>
        <v>N</v>
      </c>
      <c r="D7393" s="52">
        <f>_xlfn.XLOOKUP(B7393,Cal_Date!B:B,Cal_Date!A:A,0)</f>
        <v>4</v>
      </c>
      <c r="E7393">
        <v>2018</v>
      </c>
      <c r="F7393" t="s">
        <v>126</v>
      </c>
      <c r="G7393" t="s">
        <v>130</v>
      </c>
      <c r="H7393" t="s">
        <v>48</v>
      </c>
      <c r="I7393" t="s">
        <v>18</v>
      </c>
      <c r="J7393" t="s">
        <v>10</v>
      </c>
      <c r="K7393" t="s">
        <v>43</v>
      </c>
      <c r="L7393">
        <v>1</v>
      </c>
      <c r="M7393">
        <v>1005</v>
      </c>
      <c r="O7393" t="s">
        <v>25</v>
      </c>
      <c r="R7393" t="s">
        <v>44</v>
      </c>
      <c r="S7393" s="49" t="str">
        <f t="shared" si="921"/>
        <v>Card</v>
      </c>
      <c r="T7393" s="3">
        <v>0.03</v>
      </c>
      <c r="U7393" s="2">
        <v>7.6229999999999993</v>
      </c>
      <c r="V7393" s="2">
        <v>1.46</v>
      </c>
      <c r="W7393" s="54">
        <f>_xlfn.XLOOKUP(M7393,Market!A:A,Market!F:F,0)</f>
        <v>8.8999999999999996E-2</v>
      </c>
      <c r="X7393" s="55">
        <f t="shared" si="922"/>
        <v>0.22868999999999998</v>
      </c>
      <c r="Y7393" s="55">
        <f t="shared" si="923"/>
        <v>6.1629999999999994</v>
      </c>
      <c r="Z7393" s="54">
        <f t="shared" si="924"/>
        <v>0.80847435392889933</v>
      </c>
      <c r="AA7393" s="49" t="str">
        <f t="shared" ca="1" si="925"/>
        <v>Y</v>
      </c>
      <c r="AB7393" s="49">
        <f t="shared" ca="1" si="926"/>
        <v>6</v>
      </c>
      <c r="AC7393" s="49" t="str">
        <f t="shared" ca="1" si="927"/>
        <v>Y</v>
      </c>
    </row>
    <row r="7394" spans="1:29" x14ac:dyDescent="0.25">
      <c r="A7394">
        <v>5691</v>
      </c>
      <c r="B7394" s="9">
        <v>43218</v>
      </c>
      <c r="C7394" s="50" t="str">
        <f t="shared" si="920"/>
        <v>N</v>
      </c>
      <c r="D7394" s="52">
        <f>_xlfn.XLOOKUP(B7394,Cal_Date!B:B,Cal_Date!A:A,0)</f>
        <v>4</v>
      </c>
      <c r="E7394">
        <v>2018</v>
      </c>
      <c r="F7394" t="s">
        <v>126</v>
      </c>
      <c r="G7394" t="s">
        <v>130</v>
      </c>
      <c r="H7394" t="s">
        <v>48</v>
      </c>
      <c r="I7394" t="s">
        <v>18</v>
      </c>
      <c r="J7394" t="s">
        <v>10</v>
      </c>
      <c r="K7394" t="s">
        <v>43</v>
      </c>
      <c r="L7394">
        <v>2</v>
      </c>
      <c r="M7394">
        <v>1003</v>
      </c>
      <c r="O7394" t="s">
        <v>25</v>
      </c>
      <c r="R7394" t="s">
        <v>44</v>
      </c>
      <c r="S7394" s="49" t="str">
        <f t="shared" si="921"/>
        <v>Card</v>
      </c>
      <c r="T7394" s="3">
        <v>0.03</v>
      </c>
      <c r="U7394" s="2">
        <v>14.84</v>
      </c>
      <c r="V7394" s="2">
        <v>2.92</v>
      </c>
      <c r="W7394" s="54">
        <f>_xlfn.XLOOKUP(M7394,Market!A:A,Market!F:F,0)</f>
        <v>0.06</v>
      </c>
      <c r="X7394" s="55">
        <f t="shared" si="922"/>
        <v>0.44519999999999998</v>
      </c>
      <c r="Y7394" s="55">
        <f t="shared" si="923"/>
        <v>11.92</v>
      </c>
      <c r="Z7394" s="54">
        <f t="shared" si="924"/>
        <v>0.80323450134770891</v>
      </c>
      <c r="AA7394" s="49" t="str">
        <f t="shared" ca="1" si="925"/>
        <v>Y</v>
      </c>
      <c r="AB7394" s="49">
        <f t="shared" ca="1" si="926"/>
        <v>6</v>
      </c>
      <c r="AC7394" s="49" t="str">
        <f t="shared" ca="1" si="927"/>
        <v>Y</v>
      </c>
    </row>
    <row r="7395" spans="1:29" x14ac:dyDescent="0.25">
      <c r="A7395">
        <v>5692</v>
      </c>
      <c r="B7395" s="9">
        <v>43218</v>
      </c>
      <c r="C7395" s="50" t="str">
        <f t="shared" si="920"/>
        <v>N</v>
      </c>
      <c r="D7395" s="52">
        <f>_xlfn.XLOOKUP(B7395,Cal_Date!B:B,Cal_Date!A:A,0)</f>
        <v>4</v>
      </c>
      <c r="E7395">
        <v>2018</v>
      </c>
      <c r="F7395" t="s">
        <v>126</v>
      </c>
      <c r="G7395" t="s">
        <v>130</v>
      </c>
      <c r="H7395" t="s">
        <v>48</v>
      </c>
      <c r="I7395" t="s">
        <v>18</v>
      </c>
      <c r="J7395" t="s">
        <v>10</v>
      </c>
      <c r="K7395" t="s">
        <v>43</v>
      </c>
      <c r="L7395">
        <v>1</v>
      </c>
      <c r="M7395">
        <v>1007</v>
      </c>
      <c r="O7395" t="s">
        <v>28</v>
      </c>
      <c r="R7395" t="s">
        <v>44</v>
      </c>
      <c r="S7395" s="49" t="str">
        <f t="shared" si="921"/>
        <v>Card</v>
      </c>
      <c r="T7395" s="3">
        <v>0.03</v>
      </c>
      <c r="U7395" s="2">
        <v>7.6229999999999993</v>
      </c>
      <c r="V7395" s="2">
        <v>1.46</v>
      </c>
      <c r="W7395" s="54">
        <f>_xlfn.XLOOKUP(M7395,Market!A:A,Market!F:F,0)</f>
        <v>8.8999999999999996E-2</v>
      </c>
      <c r="X7395" s="55">
        <f t="shared" si="922"/>
        <v>0.22868999999999998</v>
      </c>
      <c r="Y7395" s="55">
        <f t="shared" si="923"/>
        <v>6.1629999999999994</v>
      </c>
      <c r="Z7395" s="54">
        <f t="shared" si="924"/>
        <v>0.80847435392889933</v>
      </c>
      <c r="AA7395" s="49" t="str">
        <f t="shared" ca="1" si="925"/>
        <v>Y</v>
      </c>
      <c r="AB7395" s="49">
        <f t="shared" ca="1" si="926"/>
        <v>6</v>
      </c>
      <c r="AC7395" s="49" t="str">
        <f t="shared" ca="1" si="927"/>
        <v>Y</v>
      </c>
    </row>
    <row r="7396" spans="1:29" x14ac:dyDescent="0.25">
      <c r="A7396">
        <v>5693</v>
      </c>
      <c r="B7396" s="9">
        <v>43218</v>
      </c>
      <c r="C7396" s="50" t="str">
        <f t="shared" si="920"/>
        <v>N</v>
      </c>
      <c r="D7396" s="52">
        <f>_xlfn.XLOOKUP(B7396,Cal_Date!B:B,Cal_Date!A:A,0)</f>
        <v>4</v>
      </c>
      <c r="E7396">
        <v>2018</v>
      </c>
      <c r="F7396" t="s">
        <v>126</v>
      </c>
      <c r="G7396" t="s">
        <v>130</v>
      </c>
      <c r="H7396" t="s">
        <v>14</v>
      </c>
      <c r="I7396" t="s">
        <v>13</v>
      </c>
      <c r="J7396" t="s">
        <v>15</v>
      </c>
      <c r="K7396" t="s">
        <v>43</v>
      </c>
      <c r="L7396">
        <v>1</v>
      </c>
      <c r="M7396">
        <v>1006</v>
      </c>
      <c r="O7396" t="s">
        <v>28</v>
      </c>
      <c r="R7396" t="s">
        <v>47</v>
      </c>
      <c r="S7396" s="49" t="str">
        <f t="shared" si="921"/>
        <v>Card</v>
      </c>
      <c r="T7396" s="3">
        <v>3.5000000000000003E-2</v>
      </c>
      <c r="U7396" s="2">
        <v>5.4450000000000003</v>
      </c>
      <c r="V7396" s="2">
        <v>2.12</v>
      </c>
      <c r="W7396" s="54">
        <f>_xlfn.XLOOKUP(M7396,Market!A:A,Market!F:F,0)</f>
        <v>8.8999999999999996E-2</v>
      </c>
      <c r="X7396" s="55">
        <f t="shared" si="922"/>
        <v>0.19057500000000002</v>
      </c>
      <c r="Y7396" s="55">
        <f t="shared" si="923"/>
        <v>3.3250000000000002</v>
      </c>
      <c r="Z7396" s="54">
        <f t="shared" si="924"/>
        <v>0.61065197428833795</v>
      </c>
      <c r="AA7396" s="49" t="str">
        <f t="shared" ca="1" si="925"/>
        <v>Y</v>
      </c>
      <c r="AB7396" s="49">
        <f t="shared" ca="1" si="926"/>
        <v>6</v>
      </c>
      <c r="AC7396" s="49" t="str">
        <f t="shared" ca="1" si="927"/>
        <v>Y</v>
      </c>
    </row>
    <row r="7397" spans="1:29" x14ac:dyDescent="0.25">
      <c r="A7397">
        <v>5694</v>
      </c>
      <c r="B7397" s="9">
        <v>43218</v>
      </c>
      <c r="C7397" s="50" t="str">
        <f t="shared" si="920"/>
        <v>N</v>
      </c>
      <c r="D7397" s="52">
        <f>_xlfn.XLOOKUP(B7397,Cal_Date!B:B,Cal_Date!A:A,0)</f>
        <v>4</v>
      </c>
      <c r="E7397">
        <v>2018</v>
      </c>
      <c r="F7397" t="s">
        <v>126</v>
      </c>
      <c r="G7397" t="s">
        <v>130</v>
      </c>
      <c r="H7397" t="s">
        <v>48</v>
      </c>
      <c r="I7397" t="s">
        <v>18</v>
      </c>
      <c r="J7397" t="s">
        <v>10</v>
      </c>
      <c r="K7397" t="s">
        <v>43</v>
      </c>
      <c r="L7397">
        <v>1</v>
      </c>
      <c r="M7397">
        <v>1006</v>
      </c>
      <c r="O7397" t="s">
        <v>28</v>
      </c>
      <c r="R7397" t="s">
        <v>44</v>
      </c>
      <c r="S7397" s="49" t="str">
        <f t="shared" si="921"/>
        <v>Card</v>
      </c>
      <c r="T7397" s="3">
        <v>0.03</v>
      </c>
      <c r="U7397" s="2">
        <v>7.6229999999999993</v>
      </c>
      <c r="V7397" s="2">
        <v>1.46</v>
      </c>
      <c r="W7397" s="54">
        <f>_xlfn.XLOOKUP(M7397,Market!A:A,Market!F:F,0)</f>
        <v>8.8999999999999996E-2</v>
      </c>
      <c r="X7397" s="55">
        <f t="shared" si="922"/>
        <v>0.22868999999999998</v>
      </c>
      <c r="Y7397" s="55">
        <f t="shared" si="923"/>
        <v>6.1629999999999994</v>
      </c>
      <c r="Z7397" s="54">
        <f t="shared" si="924"/>
        <v>0.80847435392889933</v>
      </c>
      <c r="AA7397" s="49" t="str">
        <f t="shared" ca="1" si="925"/>
        <v>Y</v>
      </c>
      <c r="AB7397" s="49">
        <f t="shared" ca="1" si="926"/>
        <v>6</v>
      </c>
      <c r="AC7397" s="49" t="str">
        <f t="shared" ca="1" si="927"/>
        <v>Y</v>
      </c>
    </row>
    <row r="7398" spans="1:29" x14ac:dyDescent="0.25">
      <c r="A7398">
        <v>5695</v>
      </c>
      <c r="B7398" s="9">
        <v>43218</v>
      </c>
      <c r="C7398" s="50" t="str">
        <f t="shared" si="920"/>
        <v>N</v>
      </c>
      <c r="D7398" s="52">
        <f>_xlfn.XLOOKUP(B7398,Cal_Date!B:B,Cal_Date!A:A,0)</f>
        <v>4</v>
      </c>
      <c r="E7398">
        <v>2018</v>
      </c>
      <c r="F7398" t="s">
        <v>126</v>
      </c>
      <c r="G7398" t="s">
        <v>130</v>
      </c>
      <c r="H7398" t="s">
        <v>48</v>
      </c>
      <c r="I7398" t="s">
        <v>18</v>
      </c>
      <c r="J7398" t="s">
        <v>10</v>
      </c>
      <c r="K7398" t="s">
        <v>43</v>
      </c>
      <c r="L7398">
        <v>1</v>
      </c>
      <c r="M7398">
        <v>1006</v>
      </c>
      <c r="O7398" t="s">
        <v>28</v>
      </c>
      <c r="R7398" t="s">
        <v>44</v>
      </c>
      <c r="S7398" s="49" t="str">
        <f t="shared" si="921"/>
        <v>Card</v>
      </c>
      <c r="T7398" s="3">
        <v>0.03</v>
      </c>
      <c r="U7398" s="2">
        <v>7.6229999999999993</v>
      </c>
      <c r="V7398" s="2">
        <v>1.46</v>
      </c>
      <c r="W7398" s="54">
        <f>_xlfn.XLOOKUP(M7398,Market!A:A,Market!F:F,0)</f>
        <v>8.8999999999999996E-2</v>
      </c>
      <c r="X7398" s="55">
        <f t="shared" si="922"/>
        <v>0.22868999999999998</v>
      </c>
      <c r="Y7398" s="55">
        <f t="shared" si="923"/>
        <v>6.1629999999999994</v>
      </c>
      <c r="Z7398" s="54">
        <f t="shared" si="924"/>
        <v>0.80847435392889933</v>
      </c>
      <c r="AA7398" s="49" t="str">
        <f t="shared" ca="1" si="925"/>
        <v>Y</v>
      </c>
      <c r="AB7398" s="49">
        <f t="shared" ca="1" si="926"/>
        <v>6</v>
      </c>
      <c r="AC7398" s="49" t="str">
        <f t="shared" ca="1" si="927"/>
        <v>Y</v>
      </c>
    </row>
    <row r="7399" spans="1:29" x14ac:dyDescent="0.25">
      <c r="A7399">
        <v>5696</v>
      </c>
      <c r="B7399" s="9">
        <v>43218</v>
      </c>
      <c r="C7399" s="50" t="str">
        <f t="shared" si="920"/>
        <v>N</v>
      </c>
      <c r="D7399" s="52">
        <f>_xlfn.XLOOKUP(B7399,Cal_Date!B:B,Cal_Date!A:A,0)</f>
        <v>4</v>
      </c>
      <c r="E7399">
        <v>2018</v>
      </c>
      <c r="F7399" t="s">
        <v>126</v>
      </c>
      <c r="G7399" t="s">
        <v>130</v>
      </c>
      <c r="H7399" t="s">
        <v>48</v>
      </c>
      <c r="I7399" t="s">
        <v>18</v>
      </c>
      <c r="J7399" t="s">
        <v>10</v>
      </c>
      <c r="K7399" t="s">
        <v>43</v>
      </c>
      <c r="L7399">
        <v>2</v>
      </c>
      <c r="M7399">
        <v>1004</v>
      </c>
      <c r="O7399" t="s">
        <v>28</v>
      </c>
      <c r="R7399" t="s">
        <v>44</v>
      </c>
      <c r="S7399" s="49" t="str">
        <f t="shared" si="921"/>
        <v>Card</v>
      </c>
      <c r="T7399" s="3">
        <v>0.03</v>
      </c>
      <c r="U7399" s="2">
        <v>14.84</v>
      </c>
      <c r="V7399" s="2">
        <v>2.92</v>
      </c>
      <c r="W7399" s="54">
        <f>_xlfn.XLOOKUP(M7399,Market!A:A,Market!F:F,0)</f>
        <v>0.06</v>
      </c>
      <c r="X7399" s="55">
        <f t="shared" si="922"/>
        <v>0.44519999999999998</v>
      </c>
      <c r="Y7399" s="55">
        <f t="shared" si="923"/>
        <v>11.92</v>
      </c>
      <c r="Z7399" s="54">
        <f t="shared" si="924"/>
        <v>0.80323450134770891</v>
      </c>
      <c r="AA7399" s="49" t="str">
        <f t="shared" ca="1" si="925"/>
        <v>Y</v>
      </c>
      <c r="AB7399" s="49">
        <f t="shared" ca="1" si="926"/>
        <v>6</v>
      </c>
      <c r="AC7399" s="49" t="str">
        <f t="shared" ca="1" si="927"/>
        <v>Y</v>
      </c>
    </row>
    <row r="7400" spans="1:29" x14ac:dyDescent="0.25">
      <c r="A7400">
        <v>5697</v>
      </c>
      <c r="B7400" s="9">
        <v>43218</v>
      </c>
      <c r="C7400" s="50" t="str">
        <f t="shared" si="920"/>
        <v>N</v>
      </c>
      <c r="D7400" s="52">
        <f>_xlfn.XLOOKUP(B7400,Cal_Date!B:B,Cal_Date!A:A,0)</f>
        <v>4</v>
      </c>
      <c r="E7400">
        <v>2018</v>
      </c>
      <c r="F7400" t="s">
        <v>126</v>
      </c>
      <c r="G7400" t="s">
        <v>130</v>
      </c>
      <c r="H7400" t="s">
        <v>11</v>
      </c>
      <c r="I7400" t="s">
        <v>11</v>
      </c>
      <c r="J7400" t="s">
        <v>15</v>
      </c>
      <c r="K7400" t="s">
        <v>42</v>
      </c>
      <c r="L7400">
        <v>1</v>
      </c>
      <c r="M7400">
        <v>1004</v>
      </c>
      <c r="O7400" t="s">
        <v>28</v>
      </c>
      <c r="R7400" t="s">
        <v>44</v>
      </c>
      <c r="S7400" s="49" t="str">
        <f t="shared" si="921"/>
        <v>Card</v>
      </c>
      <c r="T7400" s="3">
        <v>0.03</v>
      </c>
      <c r="U7400" s="2">
        <v>2.6500000000000004</v>
      </c>
      <c r="V7400" s="2">
        <v>0.87</v>
      </c>
      <c r="W7400" s="54">
        <f>_xlfn.XLOOKUP(M7400,Market!A:A,Market!F:F,0)</f>
        <v>0.06</v>
      </c>
      <c r="X7400" s="55">
        <f t="shared" si="922"/>
        <v>7.9500000000000001E-2</v>
      </c>
      <c r="Y7400" s="55">
        <f t="shared" si="923"/>
        <v>1.7800000000000002</v>
      </c>
      <c r="Z7400" s="54">
        <f t="shared" si="924"/>
        <v>0.67169811320754713</v>
      </c>
      <c r="AA7400" s="49" t="str">
        <f t="shared" ca="1" si="925"/>
        <v>Y</v>
      </c>
      <c r="AB7400" s="49">
        <f t="shared" ca="1" si="926"/>
        <v>6</v>
      </c>
      <c r="AC7400" s="49" t="str">
        <f t="shared" ca="1" si="927"/>
        <v>Y</v>
      </c>
    </row>
    <row r="7401" spans="1:29" x14ac:dyDescent="0.25">
      <c r="A7401">
        <v>5698</v>
      </c>
      <c r="B7401" s="9">
        <v>43218</v>
      </c>
      <c r="C7401" s="50" t="str">
        <f t="shared" si="920"/>
        <v>N</v>
      </c>
      <c r="D7401" s="52">
        <f>_xlfn.XLOOKUP(B7401,Cal_Date!B:B,Cal_Date!A:A,0)</f>
        <v>4</v>
      </c>
      <c r="E7401">
        <v>2018</v>
      </c>
      <c r="F7401" t="s">
        <v>126</v>
      </c>
      <c r="G7401" t="s">
        <v>130</v>
      </c>
      <c r="H7401" t="s">
        <v>14</v>
      </c>
      <c r="I7401" t="s">
        <v>18</v>
      </c>
      <c r="J7401" t="s">
        <v>15</v>
      </c>
      <c r="K7401" t="s">
        <v>43</v>
      </c>
      <c r="L7401">
        <v>1</v>
      </c>
      <c r="M7401">
        <v>1000</v>
      </c>
      <c r="O7401" t="s">
        <v>25</v>
      </c>
      <c r="R7401" t="s">
        <v>44</v>
      </c>
      <c r="S7401" s="49" t="str">
        <f t="shared" si="921"/>
        <v>Card</v>
      </c>
      <c r="T7401" s="3">
        <v>0.03</v>
      </c>
      <c r="U7401" s="2">
        <v>5.4</v>
      </c>
      <c r="V7401" s="2">
        <v>2.1</v>
      </c>
      <c r="W7401" s="54">
        <f>_xlfn.XLOOKUP(M7401,Market!A:A,Market!F:F,0)</f>
        <v>0.08</v>
      </c>
      <c r="X7401" s="55">
        <f t="shared" si="922"/>
        <v>0.16200000000000001</v>
      </c>
      <c r="Y7401" s="55">
        <f t="shared" si="923"/>
        <v>3.3000000000000003</v>
      </c>
      <c r="Z7401" s="54">
        <f t="shared" si="924"/>
        <v>0.61111111111111116</v>
      </c>
      <c r="AA7401" s="49" t="str">
        <f t="shared" ca="1" si="925"/>
        <v>Y</v>
      </c>
      <c r="AB7401" s="49">
        <f t="shared" ca="1" si="926"/>
        <v>6</v>
      </c>
      <c r="AC7401" s="49" t="str">
        <f t="shared" ca="1" si="927"/>
        <v>Y</v>
      </c>
    </row>
    <row r="7402" spans="1:29" x14ac:dyDescent="0.25">
      <c r="A7402">
        <v>5699</v>
      </c>
      <c r="B7402" s="9">
        <v>43219</v>
      </c>
      <c r="C7402" s="50" t="str">
        <f t="shared" si="920"/>
        <v>N</v>
      </c>
      <c r="D7402" s="52">
        <f>_xlfn.XLOOKUP(B7402,Cal_Date!B:B,Cal_Date!A:A,0)</f>
        <v>5</v>
      </c>
      <c r="E7402">
        <v>2018</v>
      </c>
      <c r="F7402" t="s">
        <v>127</v>
      </c>
      <c r="G7402" t="s">
        <v>130</v>
      </c>
      <c r="H7402" t="s">
        <v>48</v>
      </c>
      <c r="I7402" t="s">
        <v>18</v>
      </c>
      <c r="J7402" t="s">
        <v>10</v>
      </c>
      <c r="K7402" t="s">
        <v>43</v>
      </c>
      <c r="L7402">
        <v>1</v>
      </c>
      <c r="M7402">
        <v>1000</v>
      </c>
      <c r="O7402" t="s">
        <v>25</v>
      </c>
      <c r="R7402" t="s">
        <v>44</v>
      </c>
      <c r="S7402" s="49" t="str">
        <f t="shared" si="921"/>
        <v>Card</v>
      </c>
      <c r="T7402" s="3">
        <v>0.03</v>
      </c>
      <c r="U7402" s="2">
        <v>7.5600000000000005</v>
      </c>
      <c r="V7402" s="2">
        <v>1.46</v>
      </c>
      <c r="W7402" s="54">
        <f>_xlfn.XLOOKUP(M7402,Market!A:A,Market!F:F,0)</f>
        <v>0.08</v>
      </c>
      <c r="X7402" s="55">
        <f t="shared" si="922"/>
        <v>0.2268</v>
      </c>
      <c r="Y7402" s="55">
        <f t="shared" si="923"/>
        <v>6.1000000000000005</v>
      </c>
      <c r="Z7402" s="54">
        <f t="shared" si="924"/>
        <v>0.80687830687830686</v>
      </c>
      <c r="AA7402" s="49" t="str">
        <f t="shared" ca="1" si="925"/>
        <v>Y</v>
      </c>
      <c r="AB7402" s="49">
        <f t="shared" ca="1" si="926"/>
        <v>6</v>
      </c>
      <c r="AC7402" s="49" t="str">
        <f t="shared" ca="1" si="927"/>
        <v>Y</v>
      </c>
    </row>
    <row r="7403" spans="1:29" x14ac:dyDescent="0.25">
      <c r="A7403">
        <v>5700</v>
      </c>
      <c r="B7403" s="9">
        <v>43219</v>
      </c>
      <c r="C7403" s="50" t="str">
        <f t="shared" si="920"/>
        <v>N</v>
      </c>
      <c r="D7403" s="52">
        <f>_xlfn.XLOOKUP(B7403,Cal_Date!B:B,Cal_Date!A:A,0)</f>
        <v>5</v>
      </c>
      <c r="E7403">
        <v>2018</v>
      </c>
      <c r="F7403" t="s">
        <v>127</v>
      </c>
      <c r="G7403" t="s">
        <v>130</v>
      </c>
      <c r="H7403" t="s">
        <v>48</v>
      </c>
      <c r="I7403" t="s">
        <v>18</v>
      </c>
      <c r="J7403" t="s">
        <v>10</v>
      </c>
      <c r="K7403" t="s">
        <v>43</v>
      </c>
      <c r="L7403">
        <v>1</v>
      </c>
      <c r="M7403">
        <v>1000</v>
      </c>
      <c r="O7403" t="s">
        <v>25</v>
      </c>
      <c r="R7403" t="s">
        <v>44</v>
      </c>
      <c r="S7403" s="49" t="str">
        <f t="shared" si="921"/>
        <v>Card</v>
      </c>
      <c r="T7403" s="3">
        <v>0.03</v>
      </c>
      <c r="U7403" s="2">
        <v>7.5600000000000005</v>
      </c>
      <c r="V7403" s="2">
        <v>1.46</v>
      </c>
      <c r="W7403" s="54">
        <f>_xlfn.XLOOKUP(M7403,Market!A:A,Market!F:F,0)</f>
        <v>0.08</v>
      </c>
      <c r="X7403" s="55">
        <f t="shared" si="922"/>
        <v>0.2268</v>
      </c>
      <c r="Y7403" s="55">
        <f t="shared" si="923"/>
        <v>6.1000000000000005</v>
      </c>
      <c r="Z7403" s="54">
        <f t="shared" si="924"/>
        <v>0.80687830687830686</v>
      </c>
      <c r="AA7403" s="49" t="str">
        <f t="shared" ca="1" si="925"/>
        <v>Y</v>
      </c>
      <c r="AB7403" s="49">
        <f t="shared" ca="1" si="926"/>
        <v>6</v>
      </c>
      <c r="AC7403" s="49" t="str">
        <f t="shared" ca="1" si="927"/>
        <v>Y</v>
      </c>
    </row>
    <row r="7404" spans="1:29" x14ac:dyDescent="0.25">
      <c r="A7404">
        <v>5701</v>
      </c>
      <c r="B7404" s="9">
        <v>43219</v>
      </c>
      <c r="C7404" s="50" t="str">
        <f t="shared" si="920"/>
        <v>N</v>
      </c>
      <c r="D7404" s="52">
        <f>_xlfn.XLOOKUP(B7404,Cal_Date!B:B,Cal_Date!A:A,0)</f>
        <v>5</v>
      </c>
      <c r="E7404">
        <v>2018</v>
      </c>
      <c r="F7404" t="s">
        <v>127</v>
      </c>
      <c r="G7404" t="s">
        <v>130</v>
      </c>
      <c r="H7404" t="s">
        <v>48</v>
      </c>
      <c r="I7404" t="s">
        <v>18</v>
      </c>
      <c r="J7404" t="s">
        <v>10</v>
      </c>
      <c r="K7404" t="s">
        <v>43</v>
      </c>
      <c r="L7404">
        <v>1</v>
      </c>
      <c r="M7404">
        <v>1008</v>
      </c>
      <c r="O7404" t="s">
        <v>28</v>
      </c>
      <c r="R7404" t="s">
        <v>44</v>
      </c>
      <c r="S7404" s="49" t="str">
        <f t="shared" si="921"/>
        <v>Card</v>
      </c>
      <c r="T7404" s="3">
        <v>0.03</v>
      </c>
      <c r="U7404" s="2">
        <v>7.6229999999999993</v>
      </c>
      <c r="V7404" s="2">
        <v>1.46</v>
      </c>
      <c r="W7404" s="54">
        <f>_xlfn.XLOOKUP(M7404,Market!A:A,Market!F:F,0)</f>
        <v>8.8999999999999996E-2</v>
      </c>
      <c r="X7404" s="55">
        <f t="shared" si="922"/>
        <v>0.22868999999999998</v>
      </c>
      <c r="Y7404" s="55">
        <f t="shared" si="923"/>
        <v>6.1629999999999994</v>
      </c>
      <c r="Z7404" s="54">
        <f t="shared" si="924"/>
        <v>0.80847435392889933</v>
      </c>
      <c r="AA7404" s="49" t="str">
        <f t="shared" ca="1" si="925"/>
        <v>Y</v>
      </c>
      <c r="AB7404" s="49">
        <f t="shared" ca="1" si="926"/>
        <v>6</v>
      </c>
      <c r="AC7404" s="49" t="str">
        <f t="shared" ca="1" si="927"/>
        <v>Y</v>
      </c>
    </row>
    <row r="7405" spans="1:29" x14ac:dyDescent="0.25">
      <c r="A7405">
        <v>5702</v>
      </c>
      <c r="B7405" s="9">
        <v>43219</v>
      </c>
      <c r="C7405" s="50" t="str">
        <f t="shared" si="920"/>
        <v>N</v>
      </c>
      <c r="D7405" s="52">
        <f>_xlfn.XLOOKUP(B7405,Cal_Date!B:B,Cal_Date!A:A,0)</f>
        <v>5</v>
      </c>
      <c r="E7405">
        <v>2018</v>
      </c>
      <c r="F7405" t="s">
        <v>127</v>
      </c>
      <c r="G7405" t="s">
        <v>130</v>
      </c>
      <c r="H7405" t="s">
        <v>11</v>
      </c>
      <c r="I7405" t="s">
        <v>11</v>
      </c>
      <c r="J7405" t="s">
        <v>15</v>
      </c>
      <c r="K7405" t="s">
        <v>42</v>
      </c>
      <c r="L7405">
        <v>2</v>
      </c>
      <c r="M7405">
        <v>1008</v>
      </c>
      <c r="O7405" t="s">
        <v>28</v>
      </c>
      <c r="R7405" t="s">
        <v>44</v>
      </c>
      <c r="S7405" s="49" t="str">
        <f t="shared" si="921"/>
        <v>Card</v>
      </c>
      <c r="T7405" s="3">
        <v>0.03</v>
      </c>
      <c r="U7405" s="2">
        <v>5.4450000000000003</v>
      </c>
      <c r="V7405" s="2">
        <v>1.74</v>
      </c>
      <c r="W7405" s="54">
        <f>_xlfn.XLOOKUP(M7405,Market!A:A,Market!F:F,0)</f>
        <v>8.8999999999999996E-2</v>
      </c>
      <c r="X7405" s="55">
        <f t="shared" si="922"/>
        <v>0.16335</v>
      </c>
      <c r="Y7405" s="55">
        <f t="shared" si="923"/>
        <v>3.7050000000000001</v>
      </c>
      <c r="Z7405" s="54">
        <f t="shared" si="924"/>
        <v>0.68044077134986225</v>
      </c>
      <c r="AA7405" s="49" t="str">
        <f t="shared" ca="1" si="925"/>
        <v>Y</v>
      </c>
      <c r="AB7405" s="49">
        <f t="shared" ca="1" si="926"/>
        <v>6</v>
      </c>
      <c r="AC7405" s="49" t="str">
        <f t="shared" ca="1" si="927"/>
        <v>Y</v>
      </c>
    </row>
    <row r="7406" spans="1:29" x14ac:dyDescent="0.25">
      <c r="A7406">
        <v>5703</v>
      </c>
      <c r="B7406" s="9">
        <v>43219</v>
      </c>
      <c r="C7406" s="50" t="str">
        <f t="shared" si="920"/>
        <v>N</v>
      </c>
      <c r="D7406" s="52">
        <f>_xlfn.XLOOKUP(B7406,Cal_Date!B:B,Cal_Date!A:A,0)</f>
        <v>5</v>
      </c>
      <c r="E7406">
        <v>2018</v>
      </c>
      <c r="F7406" t="s">
        <v>127</v>
      </c>
      <c r="G7406" t="s">
        <v>130</v>
      </c>
      <c r="H7406" t="s">
        <v>11</v>
      </c>
      <c r="I7406" t="s">
        <v>11</v>
      </c>
      <c r="J7406" t="s">
        <v>15</v>
      </c>
      <c r="K7406" t="s">
        <v>42</v>
      </c>
      <c r="L7406">
        <v>2</v>
      </c>
      <c r="M7406">
        <v>1009</v>
      </c>
      <c r="O7406" t="s">
        <v>28</v>
      </c>
      <c r="R7406" t="s">
        <v>44</v>
      </c>
      <c r="S7406" s="49" t="str">
        <f t="shared" si="921"/>
        <v>Card</v>
      </c>
      <c r="T7406" s="3">
        <v>0.03</v>
      </c>
      <c r="U7406" s="2">
        <v>5.4450000000000003</v>
      </c>
      <c r="V7406" s="2">
        <v>1.74</v>
      </c>
      <c r="W7406" s="54">
        <f>_xlfn.XLOOKUP(M7406,Market!A:A,Market!F:F,0)</f>
        <v>8.8999999999999996E-2</v>
      </c>
      <c r="X7406" s="55">
        <f t="shared" si="922"/>
        <v>0.16335</v>
      </c>
      <c r="Y7406" s="55">
        <f t="shared" si="923"/>
        <v>3.7050000000000001</v>
      </c>
      <c r="Z7406" s="54">
        <f t="shared" si="924"/>
        <v>0.68044077134986225</v>
      </c>
      <c r="AA7406" s="49" t="str">
        <f t="shared" ca="1" si="925"/>
        <v>Y</v>
      </c>
      <c r="AB7406" s="49">
        <f t="shared" ca="1" si="926"/>
        <v>6</v>
      </c>
      <c r="AC7406" s="49" t="str">
        <f t="shared" ca="1" si="927"/>
        <v>Y</v>
      </c>
    </row>
    <row r="7407" spans="1:29" x14ac:dyDescent="0.25">
      <c r="A7407">
        <v>5704</v>
      </c>
      <c r="B7407" s="9">
        <v>43219</v>
      </c>
      <c r="C7407" s="50" t="str">
        <f t="shared" si="920"/>
        <v>N</v>
      </c>
      <c r="D7407" s="52">
        <f>_xlfn.XLOOKUP(B7407,Cal_Date!B:B,Cal_Date!A:A,0)</f>
        <v>5</v>
      </c>
      <c r="E7407">
        <v>2018</v>
      </c>
      <c r="F7407" t="s">
        <v>127</v>
      </c>
      <c r="G7407" t="s">
        <v>130</v>
      </c>
      <c r="H7407" t="s">
        <v>48</v>
      </c>
      <c r="I7407" t="s">
        <v>18</v>
      </c>
      <c r="J7407" t="s">
        <v>10</v>
      </c>
      <c r="K7407" t="s">
        <v>43</v>
      </c>
      <c r="L7407">
        <v>1</v>
      </c>
      <c r="M7407">
        <v>1010</v>
      </c>
      <c r="O7407" t="s">
        <v>25</v>
      </c>
      <c r="R7407" t="s">
        <v>44</v>
      </c>
      <c r="S7407" s="49" t="str">
        <f t="shared" si="921"/>
        <v>Card</v>
      </c>
      <c r="T7407" s="3">
        <v>0.03</v>
      </c>
      <c r="U7407" s="2">
        <v>7.5600000000000005</v>
      </c>
      <c r="V7407" s="2">
        <v>1.46</v>
      </c>
      <c r="W7407" s="54">
        <f>_xlfn.XLOOKUP(M7407,Market!A:A,Market!F:F,0)</f>
        <v>0.08</v>
      </c>
      <c r="X7407" s="55">
        <f t="shared" si="922"/>
        <v>0.2268</v>
      </c>
      <c r="Y7407" s="55">
        <f t="shared" si="923"/>
        <v>6.1000000000000005</v>
      </c>
      <c r="Z7407" s="54">
        <f t="shared" si="924"/>
        <v>0.80687830687830686</v>
      </c>
      <c r="AA7407" s="49" t="str">
        <f t="shared" ca="1" si="925"/>
        <v>Y</v>
      </c>
      <c r="AB7407" s="49">
        <f t="shared" ca="1" si="926"/>
        <v>6</v>
      </c>
      <c r="AC7407" s="49" t="str">
        <f t="shared" ca="1" si="927"/>
        <v>Y</v>
      </c>
    </row>
    <row r="7408" spans="1:29" x14ac:dyDescent="0.25">
      <c r="A7408">
        <v>5705</v>
      </c>
      <c r="B7408" s="9">
        <v>43219</v>
      </c>
      <c r="C7408" s="50" t="str">
        <f t="shared" si="920"/>
        <v>N</v>
      </c>
      <c r="D7408" s="52">
        <f>_xlfn.XLOOKUP(B7408,Cal_Date!B:B,Cal_Date!A:A,0)</f>
        <v>5</v>
      </c>
      <c r="E7408">
        <v>2018</v>
      </c>
      <c r="F7408" t="s">
        <v>127</v>
      </c>
      <c r="G7408" t="s">
        <v>130</v>
      </c>
      <c r="H7408" t="s">
        <v>48</v>
      </c>
      <c r="I7408" t="s">
        <v>18</v>
      </c>
      <c r="J7408" t="s">
        <v>10</v>
      </c>
      <c r="K7408" t="s">
        <v>43</v>
      </c>
      <c r="L7408">
        <v>1</v>
      </c>
      <c r="M7408">
        <v>1008</v>
      </c>
      <c r="O7408" t="s">
        <v>28</v>
      </c>
      <c r="R7408" t="s">
        <v>44</v>
      </c>
      <c r="S7408" s="49" t="str">
        <f t="shared" si="921"/>
        <v>Card</v>
      </c>
      <c r="T7408" s="3">
        <v>0.03</v>
      </c>
      <c r="U7408" s="2">
        <v>7.6229999999999993</v>
      </c>
      <c r="V7408" s="2">
        <v>1.46</v>
      </c>
      <c r="W7408" s="54">
        <f>_xlfn.XLOOKUP(M7408,Market!A:A,Market!F:F,0)</f>
        <v>8.8999999999999996E-2</v>
      </c>
      <c r="X7408" s="55">
        <f t="shared" si="922"/>
        <v>0.22868999999999998</v>
      </c>
      <c r="Y7408" s="55">
        <f t="shared" si="923"/>
        <v>6.1629999999999994</v>
      </c>
      <c r="Z7408" s="54">
        <f t="shared" si="924"/>
        <v>0.80847435392889933</v>
      </c>
      <c r="AA7408" s="49" t="str">
        <f t="shared" ca="1" si="925"/>
        <v>Y</v>
      </c>
      <c r="AB7408" s="49">
        <f t="shared" ca="1" si="926"/>
        <v>6</v>
      </c>
      <c r="AC7408" s="49" t="str">
        <f t="shared" ca="1" si="927"/>
        <v>Y</v>
      </c>
    </row>
    <row r="7409" spans="1:29" x14ac:dyDescent="0.25">
      <c r="A7409">
        <v>5706</v>
      </c>
      <c r="B7409" s="9">
        <v>43219</v>
      </c>
      <c r="C7409" s="50" t="str">
        <f t="shared" si="920"/>
        <v>N</v>
      </c>
      <c r="D7409" s="52">
        <f>_xlfn.XLOOKUP(B7409,Cal_Date!B:B,Cal_Date!A:A,0)</f>
        <v>5</v>
      </c>
      <c r="E7409">
        <v>2018</v>
      </c>
      <c r="F7409" t="s">
        <v>127</v>
      </c>
      <c r="G7409" t="s">
        <v>130</v>
      </c>
      <c r="H7409" t="s">
        <v>14</v>
      </c>
      <c r="I7409" t="s">
        <v>18</v>
      </c>
      <c r="J7409" t="s">
        <v>15</v>
      </c>
      <c r="K7409" t="s">
        <v>43</v>
      </c>
      <c r="L7409">
        <v>1</v>
      </c>
      <c r="M7409">
        <v>1008</v>
      </c>
      <c r="O7409" t="s">
        <v>28</v>
      </c>
      <c r="R7409" t="s">
        <v>44</v>
      </c>
      <c r="S7409" s="49" t="str">
        <f t="shared" si="921"/>
        <v>Card</v>
      </c>
      <c r="T7409" s="3">
        <v>0.03</v>
      </c>
      <c r="U7409" s="2">
        <v>5.4450000000000003</v>
      </c>
      <c r="V7409" s="2">
        <v>2.2200000000000002</v>
      </c>
      <c r="W7409" s="54">
        <f>_xlfn.XLOOKUP(M7409,Market!A:A,Market!F:F,0)</f>
        <v>8.8999999999999996E-2</v>
      </c>
      <c r="X7409" s="55">
        <f t="shared" si="922"/>
        <v>0.16335</v>
      </c>
      <c r="Y7409" s="55">
        <f t="shared" si="923"/>
        <v>3.2250000000000001</v>
      </c>
      <c r="Z7409" s="54">
        <f t="shared" si="924"/>
        <v>0.59228650137741046</v>
      </c>
      <c r="AA7409" s="49" t="str">
        <f t="shared" ca="1" si="925"/>
        <v>Y</v>
      </c>
      <c r="AB7409" s="49">
        <f t="shared" ca="1" si="926"/>
        <v>6</v>
      </c>
      <c r="AC7409" s="49" t="str">
        <f t="shared" ca="1" si="927"/>
        <v>Y</v>
      </c>
    </row>
    <row r="7410" spans="1:29" x14ac:dyDescent="0.25">
      <c r="A7410">
        <v>5707</v>
      </c>
      <c r="B7410" s="9">
        <v>43219</v>
      </c>
      <c r="C7410" s="50" t="str">
        <f t="shared" si="920"/>
        <v>N</v>
      </c>
      <c r="D7410" s="52">
        <f>_xlfn.XLOOKUP(B7410,Cal_Date!B:B,Cal_Date!A:A,0)</f>
        <v>5</v>
      </c>
      <c r="E7410">
        <v>2018</v>
      </c>
      <c r="F7410" t="s">
        <v>127</v>
      </c>
      <c r="G7410" t="s">
        <v>130</v>
      </c>
      <c r="H7410" t="s">
        <v>11</v>
      </c>
      <c r="I7410" t="s">
        <v>11</v>
      </c>
      <c r="J7410" t="s">
        <v>15</v>
      </c>
      <c r="K7410" t="s">
        <v>42</v>
      </c>
      <c r="L7410">
        <v>2</v>
      </c>
      <c r="M7410">
        <v>1008</v>
      </c>
      <c r="O7410" t="s">
        <v>28</v>
      </c>
      <c r="R7410" t="s">
        <v>44</v>
      </c>
      <c r="S7410" s="49" t="str">
        <f t="shared" si="921"/>
        <v>Card</v>
      </c>
      <c r="T7410" s="3">
        <v>0.03</v>
      </c>
      <c r="U7410" s="2">
        <v>5.4450000000000003</v>
      </c>
      <c r="V7410" s="2">
        <v>1.74</v>
      </c>
      <c r="W7410" s="54">
        <f>_xlfn.XLOOKUP(M7410,Market!A:A,Market!F:F,0)</f>
        <v>8.8999999999999996E-2</v>
      </c>
      <c r="X7410" s="55">
        <f t="shared" si="922"/>
        <v>0.16335</v>
      </c>
      <c r="Y7410" s="55">
        <f t="shared" si="923"/>
        <v>3.7050000000000001</v>
      </c>
      <c r="Z7410" s="54">
        <f t="shared" si="924"/>
        <v>0.68044077134986225</v>
      </c>
      <c r="AA7410" s="49" t="str">
        <f t="shared" ca="1" si="925"/>
        <v>Y</v>
      </c>
      <c r="AB7410" s="49">
        <f t="shared" ca="1" si="926"/>
        <v>6</v>
      </c>
      <c r="AC7410" s="49" t="str">
        <f t="shared" ca="1" si="927"/>
        <v>Y</v>
      </c>
    </row>
    <row r="7411" spans="1:29" x14ac:dyDescent="0.25">
      <c r="A7411">
        <v>5708</v>
      </c>
      <c r="B7411" s="9">
        <v>43219</v>
      </c>
      <c r="C7411" s="50" t="str">
        <f t="shared" si="920"/>
        <v>N</v>
      </c>
      <c r="D7411" s="52">
        <f>_xlfn.XLOOKUP(B7411,Cal_Date!B:B,Cal_Date!A:A,0)</f>
        <v>5</v>
      </c>
      <c r="E7411">
        <v>2018</v>
      </c>
      <c r="F7411" t="s">
        <v>127</v>
      </c>
      <c r="G7411" t="s">
        <v>130</v>
      </c>
      <c r="H7411" t="s">
        <v>11</v>
      </c>
      <c r="I7411" t="s">
        <v>13</v>
      </c>
      <c r="J7411" t="s">
        <v>15</v>
      </c>
      <c r="K7411" t="s">
        <v>42</v>
      </c>
      <c r="L7411">
        <v>1</v>
      </c>
      <c r="M7411">
        <v>1004</v>
      </c>
      <c r="O7411" t="s">
        <v>28</v>
      </c>
      <c r="R7411" t="s">
        <v>44</v>
      </c>
      <c r="S7411" s="49" t="str">
        <f t="shared" si="921"/>
        <v>Card</v>
      </c>
      <c r="T7411" s="3">
        <v>0.03</v>
      </c>
      <c r="U7411" s="2">
        <v>2.6500000000000004</v>
      </c>
      <c r="V7411" s="2">
        <v>1.42</v>
      </c>
      <c r="W7411" s="54">
        <f>_xlfn.XLOOKUP(M7411,Market!A:A,Market!F:F,0)</f>
        <v>0.06</v>
      </c>
      <c r="X7411" s="55">
        <f t="shared" si="922"/>
        <v>7.9500000000000001E-2</v>
      </c>
      <c r="Y7411" s="55">
        <f t="shared" si="923"/>
        <v>1.2300000000000004</v>
      </c>
      <c r="Z7411" s="54">
        <f t="shared" si="924"/>
        <v>0.46415094339622653</v>
      </c>
      <c r="AA7411" s="49" t="str">
        <f t="shared" ca="1" si="925"/>
        <v>Y</v>
      </c>
      <c r="AB7411" s="49">
        <f t="shared" ca="1" si="926"/>
        <v>6</v>
      </c>
      <c r="AC7411" s="49" t="str">
        <f t="shared" ca="1" si="927"/>
        <v>Y</v>
      </c>
    </row>
    <row r="7412" spans="1:29" x14ac:dyDescent="0.25">
      <c r="A7412">
        <v>5709</v>
      </c>
      <c r="B7412" s="9">
        <v>43219</v>
      </c>
      <c r="C7412" s="50" t="str">
        <f t="shared" si="920"/>
        <v>N</v>
      </c>
      <c r="D7412" s="52">
        <f>_xlfn.XLOOKUP(B7412,Cal_Date!B:B,Cal_Date!A:A,0)</f>
        <v>5</v>
      </c>
      <c r="E7412">
        <v>2018</v>
      </c>
      <c r="F7412" t="s">
        <v>127</v>
      </c>
      <c r="G7412" t="s">
        <v>130</v>
      </c>
      <c r="H7412" t="s">
        <v>48</v>
      </c>
      <c r="I7412" t="s">
        <v>18</v>
      </c>
      <c r="J7412" t="s">
        <v>10</v>
      </c>
      <c r="K7412" t="s">
        <v>43</v>
      </c>
      <c r="L7412">
        <v>2</v>
      </c>
      <c r="M7412">
        <v>1009</v>
      </c>
      <c r="O7412" t="s">
        <v>28</v>
      </c>
      <c r="R7412" t="s">
        <v>44</v>
      </c>
      <c r="S7412" s="49" t="str">
        <f t="shared" si="921"/>
        <v>Card</v>
      </c>
      <c r="T7412" s="3">
        <v>0.03</v>
      </c>
      <c r="U7412" s="2">
        <v>15.245999999999999</v>
      </c>
      <c r="V7412" s="2">
        <v>2.92</v>
      </c>
      <c r="W7412" s="54">
        <f>_xlfn.XLOOKUP(M7412,Market!A:A,Market!F:F,0)</f>
        <v>8.8999999999999996E-2</v>
      </c>
      <c r="X7412" s="55">
        <f t="shared" si="922"/>
        <v>0.45737999999999995</v>
      </c>
      <c r="Y7412" s="55">
        <f t="shared" si="923"/>
        <v>12.325999999999999</v>
      </c>
      <c r="Z7412" s="54">
        <f t="shared" si="924"/>
        <v>0.80847435392889933</v>
      </c>
      <c r="AA7412" s="49" t="str">
        <f t="shared" ca="1" si="925"/>
        <v>Y</v>
      </c>
      <c r="AB7412" s="49">
        <f t="shared" ca="1" si="926"/>
        <v>6</v>
      </c>
      <c r="AC7412" s="49" t="str">
        <f t="shared" ca="1" si="927"/>
        <v>Y</v>
      </c>
    </row>
    <row r="7413" spans="1:29" x14ac:dyDescent="0.25">
      <c r="A7413">
        <v>5710</v>
      </c>
      <c r="B7413" s="9">
        <v>43219</v>
      </c>
      <c r="C7413" s="50" t="str">
        <f t="shared" si="920"/>
        <v>N</v>
      </c>
      <c r="D7413" s="52">
        <f>_xlfn.XLOOKUP(B7413,Cal_Date!B:B,Cal_Date!A:A,0)</f>
        <v>5</v>
      </c>
      <c r="E7413">
        <v>2018</v>
      </c>
      <c r="F7413" t="s">
        <v>127</v>
      </c>
      <c r="G7413" t="s">
        <v>130</v>
      </c>
      <c r="H7413" t="s">
        <v>48</v>
      </c>
      <c r="I7413" t="s">
        <v>18</v>
      </c>
      <c r="J7413" t="s">
        <v>10</v>
      </c>
      <c r="K7413" t="s">
        <v>43</v>
      </c>
      <c r="L7413">
        <v>1</v>
      </c>
      <c r="M7413">
        <v>1010</v>
      </c>
      <c r="O7413" t="s">
        <v>25</v>
      </c>
      <c r="R7413" t="s">
        <v>44</v>
      </c>
      <c r="S7413" s="49" t="str">
        <f t="shared" si="921"/>
        <v>Card</v>
      </c>
      <c r="T7413" s="3">
        <v>0.03</v>
      </c>
      <c r="U7413" s="2">
        <v>7.5600000000000005</v>
      </c>
      <c r="V7413" s="2">
        <v>1.46</v>
      </c>
      <c r="W7413" s="54">
        <f>_xlfn.XLOOKUP(M7413,Market!A:A,Market!F:F,0)</f>
        <v>0.08</v>
      </c>
      <c r="X7413" s="55">
        <f t="shared" si="922"/>
        <v>0.2268</v>
      </c>
      <c r="Y7413" s="55">
        <f t="shared" si="923"/>
        <v>6.1000000000000005</v>
      </c>
      <c r="Z7413" s="54">
        <f t="shared" si="924"/>
        <v>0.80687830687830686</v>
      </c>
      <c r="AA7413" s="49" t="str">
        <f t="shared" ca="1" si="925"/>
        <v>Y</v>
      </c>
      <c r="AB7413" s="49">
        <f t="shared" ca="1" si="926"/>
        <v>6</v>
      </c>
      <c r="AC7413" s="49" t="str">
        <f t="shared" ca="1" si="927"/>
        <v>Y</v>
      </c>
    </row>
    <row r="7414" spans="1:29" x14ac:dyDescent="0.25">
      <c r="A7414">
        <v>5711</v>
      </c>
      <c r="B7414" s="9">
        <v>43219</v>
      </c>
      <c r="C7414" s="50" t="str">
        <f t="shared" si="920"/>
        <v>N</v>
      </c>
      <c r="D7414" s="52">
        <f>_xlfn.XLOOKUP(B7414,Cal_Date!B:B,Cal_Date!A:A,0)</f>
        <v>5</v>
      </c>
      <c r="E7414">
        <v>2018</v>
      </c>
      <c r="F7414" t="s">
        <v>127</v>
      </c>
      <c r="G7414" t="s">
        <v>130</v>
      </c>
      <c r="H7414" t="s">
        <v>48</v>
      </c>
      <c r="I7414" t="s">
        <v>18</v>
      </c>
      <c r="J7414" t="s">
        <v>10</v>
      </c>
      <c r="K7414" t="s">
        <v>43</v>
      </c>
      <c r="L7414">
        <v>2</v>
      </c>
      <c r="M7414">
        <v>1011</v>
      </c>
      <c r="O7414" t="s">
        <v>25</v>
      </c>
      <c r="R7414" t="s">
        <v>44</v>
      </c>
      <c r="S7414" s="49" t="str">
        <f t="shared" si="921"/>
        <v>Card</v>
      </c>
      <c r="T7414" s="3">
        <v>0.03</v>
      </c>
      <c r="U7414" s="2">
        <v>14.84</v>
      </c>
      <c r="V7414" s="2">
        <v>2.92</v>
      </c>
      <c r="W7414" s="54">
        <f>_xlfn.XLOOKUP(M7414,Market!A:A,Market!F:F,0)</f>
        <v>0.06</v>
      </c>
      <c r="X7414" s="55">
        <f t="shared" si="922"/>
        <v>0.44519999999999998</v>
      </c>
      <c r="Y7414" s="55">
        <f t="shared" si="923"/>
        <v>11.92</v>
      </c>
      <c r="Z7414" s="54">
        <f t="shared" si="924"/>
        <v>0.80323450134770891</v>
      </c>
      <c r="AA7414" s="49" t="str">
        <f t="shared" ca="1" si="925"/>
        <v>Y</v>
      </c>
      <c r="AB7414" s="49">
        <f t="shared" ca="1" si="926"/>
        <v>6</v>
      </c>
      <c r="AC7414" s="49" t="str">
        <f t="shared" ca="1" si="927"/>
        <v>Y</v>
      </c>
    </row>
    <row r="7415" spans="1:29" x14ac:dyDescent="0.25">
      <c r="A7415">
        <v>5712</v>
      </c>
      <c r="B7415" s="9">
        <v>43219</v>
      </c>
      <c r="C7415" s="50" t="str">
        <f t="shared" si="920"/>
        <v>N</v>
      </c>
      <c r="D7415" s="52">
        <f>_xlfn.XLOOKUP(B7415,Cal_Date!B:B,Cal_Date!A:A,0)</f>
        <v>5</v>
      </c>
      <c r="E7415">
        <v>2018</v>
      </c>
      <c r="F7415" t="s">
        <v>127</v>
      </c>
      <c r="G7415" t="s">
        <v>130</v>
      </c>
      <c r="H7415" t="s">
        <v>14</v>
      </c>
      <c r="I7415" t="s">
        <v>18</v>
      </c>
      <c r="J7415" t="s">
        <v>15</v>
      </c>
      <c r="K7415" t="s">
        <v>43</v>
      </c>
      <c r="L7415">
        <v>1</v>
      </c>
      <c r="M7415">
        <v>1011</v>
      </c>
      <c r="O7415" t="s">
        <v>25</v>
      </c>
      <c r="R7415" t="s">
        <v>44</v>
      </c>
      <c r="S7415" s="49" t="str">
        <f t="shared" si="921"/>
        <v>Card</v>
      </c>
      <c r="T7415" s="3">
        <v>0.03</v>
      </c>
      <c r="U7415" s="2">
        <v>5.3000000000000007</v>
      </c>
      <c r="V7415" s="2">
        <v>2.1</v>
      </c>
      <c r="W7415" s="54">
        <f>_xlfn.XLOOKUP(M7415,Market!A:A,Market!F:F,0)</f>
        <v>0.06</v>
      </c>
      <c r="X7415" s="55">
        <f t="shared" si="922"/>
        <v>0.159</v>
      </c>
      <c r="Y7415" s="55">
        <f t="shared" si="923"/>
        <v>3.2000000000000006</v>
      </c>
      <c r="Z7415" s="54">
        <f t="shared" si="924"/>
        <v>0.60377358490566047</v>
      </c>
      <c r="AA7415" s="49" t="str">
        <f t="shared" ca="1" si="925"/>
        <v>Y</v>
      </c>
      <c r="AB7415" s="49">
        <f t="shared" ca="1" si="926"/>
        <v>6</v>
      </c>
      <c r="AC7415" s="49" t="str">
        <f t="shared" ca="1" si="927"/>
        <v>Y</v>
      </c>
    </row>
    <row r="7416" spans="1:29" x14ac:dyDescent="0.25">
      <c r="A7416">
        <v>5713</v>
      </c>
      <c r="B7416" s="9">
        <v>43219</v>
      </c>
      <c r="C7416" s="50" t="str">
        <f t="shared" si="920"/>
        <v>N</v>
      </c>
      <c r="D7416" s="52">
        <f>_xlfn.XLOOKUP(B7416,Cal_Date!B:B,Cal_Date!A:A,0)</f>
        <v>5</v>
      </c>
      <c r="E7416">
        <v>2018</v>
      </c>
      <c r="F7416" t="s">
        <v>127</v>
      </c>
      <c r="G7416" t="s">
        <v>130</v>
      </c>
      <c r="H7416" t="s">
        <v>14</v>
      </c>
      <c r="I7416" t="s">
        <v>18</v>
      </c>
      <c r="J7416" t="s">
        <v>15</v>
      </c>
      <c r="K7416" t="s">
        <v>43</v>
      </c>
      <c r="L7416">
        <v>1</v>
      </c>
      <c r="M7416">
        <v>1011</v>
      </c>
      <c r="O7416" t="s">
        <v>25</v>
      </c>
      <c r="R7416" t="s">
        <v>44</v>
      </c>
      <c r="S7416" s="49" t="str">
        <f t="shared" si="921"/>
        <v>Card</v>
      </c>
      <c r="T7416" s="3">
        <v>0.03</v>
      </c>
      <c r="U7416" s="2">
        <v>5.3000000000000007</v>
      </c>
      <c r="V7416" s="2">
        <v>2.1</v>
      </c>
      <c r="W7416" s="54">
        <f>_xlfn.XLOOKUP(M7416,Market!A:A,Market!F:F,0)</f>
        <v>0.06</v>
      </c>
      <c r="X7416" s="55">
        <f t="shared" si="922"/>
        <v>0.159</v>
      </c>
      <c r="Y7416" s="55">
        <f t="shared" si="923"/>
        <v>3.2000000000000006</v>
      </c>
      <c r="Z7416" s="54">
        <f t="shared" si="924"/>
        <v>0.60377358490566047</v>
      </c>
      <c r="AA7416" s="49" t="str">
        <f t="shared" ca="1" si="925"/>
        <v>Y</v>
      </c>
      <c r="AB7416" s="49">
        <f t="shared" ca="1" si="926"/>
        <v>6</v>
      </c>
      <c r="AC7416" s="49" t="str">
        <f t="shared" ca="1" si="927"/>
        <v>Y</v>
      </c>
    </row>
    <row r="7417" spans="1:29" x14ac:dyDescent="0.25">
      <c r="A7417">
        <v>5714</v>
      </c>
      <c r="B7417" s="9">
        <v>43219</v>
      </c>
      <c r="C7417" s="50" t="str">
        <f t="shared" si="920"/>
        <v>N</v>
      </c>
      <c r="D7417" s="52">
        <f>_xlfn.XLOOKUP(B7417,Cal_Date!B:B,Cal_Date!A:A,0)</f>
        <v>5</v>
      </c>
      <c r="E7417">
        <v>2018</v>
      </c>
      <c r="F7417" t="s">
        <v>127</v>
      </c>
      <c r="G7417" t="s">
        <v>130</v>
      </c>
      <c r="H7417" t="s">
        <v>11</v>
      </c>
      <c r="I7417" t="s">
        <v>11</v>
      </c>
      <c r="J7417" t="s">
        <v>15</v>
      </c>
      <c r="K7417" t="s">
        <v>42</v>
      </c>
      <c r="L7417">
        <v>1</v>
      </c>
      <c r="M7417">
        <v>1001</v>
      </c>
      <c r="O7417" t="s">
        <v>25</v>
      </c>
      <c r="R7417" t="s">
        <v>44</v>
      </c>
      <c r="S7417" s="49" t="str">
        <f t="shared" si="921"/>
        <v>Card</v>
      </c>
      <c r="T7417" s="3">
        <v>0.03</v>
      </c>
      <c r="U7417" s="2">
        <v>2.6500000000000004</v>
      </c>
      <c r="V7417" s="2">
        <v>0.87</v>
      </c>
      <c r="W7417" s="54">
        <f>_xlfn.XLOOKUP(M7417,Market!A:A,Market!F:F,0)</f>
        <v>0.06</v>
      </c>
      <c r="X7417" s="55">
        <f t="shared" si="922"/>
        <v>7.9500000000000001E-2</v>
      </c>
      <c r="Y7417" s="55">
        <f t="shared" si="923"/>
        <v>1.7800000000000002</v>
      </c>
      <c r="Z7417" s="54">
        <f t="shared" si="924"/>
        <v>0.67169811320754713</v>
      </c>
      <c r="AA7417" s="49" t="str">
        <f t="shared" ca="1" si="925"/>
        <v>Y</v>
      </c>
      <c r="AB7417" s="49">
        <f t="shared" ca="1" si="926"/>
        <v>6</v>
      </c>
      <c r="AC7417" s="49" t="str">
        <f t="shared" ca="1" si="927"/>
        <v>Y</v>
      </c>
    </row>
    <row r="7418" spans="1:29" x14ac:dyDescent="0.25">
      <c r="A7418">
        <v>5715</v>
      </c>
      <c r="B7418" s="9">
        <v>43219</v>
      </c>
      <c r="C7418" s="50" t="str">
        <f t="shared" si="920"/>
        <v>N</v>
      </c>
      <c r="D7418" s="52">
        <f>_xlfn.XLOOKUP(B7418,Cal_Date!B:B,Cal_Date!A:A,0)</f>
        <v>5</v>
      </c>
      <c r="E7418">
        <v>2018</v>
      </c>
      <c r="F7418" t="s">
        <v>127</v>
      </c>
      <c r="G7418" t="s">
        <v>130</v>
      </c>
      <c r="H7418" t="s">
        <v>11</v>
      </c>
      <c r="I7418" t="s">
        <v>11</v>
      </c>
      <c r="J7418" t="s">
        <v>15</v>
      </c>
      <c r="K7418" t="s">
        <v>42</v>
      </c>
      <c r="L7418">
        <v>1</v>
      </c>
      <c r="M7418">
        <v>1000</v>
      </c>
      <c r="O7418" t="s">
        <v>25</v>
      </c>
      <c r="R7418" t="s">
        <v>44</v>
      </c>
      <c r="S7418" s="49" t="str">
        <f t="shared" si="921"/>
        <v>Card</v>
      </c>
      <c r="T7418" s="3">
        <v>0.03</v>
      </c>
      <c r="U7418" s="2">
        <v>2.7</v>
      </c>
      <c r="V7418" s="2">
        <v>0.87</v>
      </c>
      <c r="W7418" s="54">
        <f>_xlfn.XLOOKUP(M7418,Market!A:A,Market!F:F,0)</f>
        <v>0.08</v>
      </c>
      <c r="X7418" s="55">
        <f t="shared" si="922"/>
        <v>8.1000000000000003E-2</v>
      </c>
      <c r="Y7418" s="55">
        <f t="shared" si="923"/>
        <v>1.83</v>
      </c>
      <c r="Z7418" s="54">
        <f t="shared" si="924"/>
        <v>0.67777777777777781</v>
      </c>
      <c r="AA7418" s="49" t="str">
        <f t="shared" ca="1" si="925"/>
        <v>Y</v>
      </c>
      <c r="AB7418" s="49">
        <f t="shared" ca="1" si="926"/>
        <v>6</v>
      </c>
      <c r="AC7418" s="49" t="str">
        <f t="shared" ca="1" si="927"/>
        <v>Y</v>
      </c>
    </row>
    <row r="7419" spans="1:29" x14ac:dyDescent="0.25">
      <c r="A7419">
        <v>5716</v>
      </c>
      <c r="B7419" s="9">
        <v>43219</v>
      </c>
      <c r="C7419" s="50" t="str">
        <f t="shared" si="920"/>
        <v>N</v>
      </c>
      <c r="D7419" s="52">
        <f>_xlfn.XLOOKUP(B7419,Cal_Date!B:B,Cal_Date!A:A,0)</f>
        <v>5</v>
      </c>
      <c r="E7419">
        <v>2018</v>
      </c>
      <c r="F7419" t="s">
        <v>127</v>
      </c>
      <c r="G7419" t="s">
        <v>130</v>
      </c>
      <c r="H7419" t="s">
        <v>11</v>
      </c>
      <c r="I7419" t="s">
        <v>11</v>
      </c>
      <c r="J7419" t="s">
        <v>15</v>
      </c>
      <c r="K7419" t="s">
        <v>42</v>
      </c>
      <c r="L7419">
        <v>2</v>
      </c>
      <c r="M7419">
        <v>1000</v>
      </c>
      <c r="O7419" t="s">
        <v>25</v>
      </c>
      <c r="R7419" t="s">
        <v>44</v>
      </c>
      <c r="S7419" s="49" t="str">
        <f t="shared" si="921"/>
        <v>Card</v>
      </c>
      <c r="T7419" s="3">
        <v>0.03</v>
      </c>
      <c r="U7419" s="2">
        <v>5.4</v>
      </c>
      <c r="V7419" s="2">
        <v>1.74</v>
      </c>
      <c r="W7419" s="54">
        <f>_xlfn.XLOOKUP(M7419,Market!A:A,Market!F:F,0)</f>
        <v>0.08</v>
      </c>
      <c r="X7419" s="55">
        <f t="shared" si="922"/>
        <v>0.16200000000000001</v>
      </c>
      <c r="Y7419" s="55">
        <f t="shared" si="923"/>
        <v>3.66</v>
      </c>
      <c r="Z7419" s="54">
        <f t="shared" si="924"/>
        <v>0.67777777777777781</v>
      </c>
      <c r="AA7419" s="49" t="str">
        <f t="shared" ca="1" si="925"/>
        <v>Y</v>
      </c>
      <c r="AB7419" s="49">
        <f t="shared" ca="1" si="926"/>
        <v>6</v>
      </c>
      <c r="AC7419" s="49" t="str">
        <f t="shared" ca="1" si="927"/>
        <v>Y</v>
      </c>
    </row>
    <row r="7420" spans="1:29" x14ac:dyDescent="0.25">
      <c r="A7420">
        <v>5717</v>
      </c>
      <c r="B7420" s="9">
        <v>43219</v>
      </c>
      <c r="C7420" s="50" t="str">
        <f t="shared" si="920"/>
        <v>N</v>
      </c>
      <c r="D7420" s="52">
        <f>_xlfn.XLOOKUP(B7420,Cal_Date!B:B,Cal_Date!A:A,0)</f>
        <v>5</v>
      </c>
      <c r="E7420">
        <v>2018</v>
      </c>
      <c r="F7420" t="s">
        <v>127</v>
      </c>
      <c r="G7420" t="s">
        <v>130</v>
      </c>
      <c r="H7420" t="s">
        <v>11</v>
      </c>
      <c r="I7420" t="s">
        <v>11</v>
      </c>
      <c r="J7420" t="s">
        <v>15</v>
      </c>
      <c r="K7420" t="s">
        <v>42</v>
      </c>
      <c r="L7420">
        <v>1</v>
      </c>
      <c r="M7420">
        <v>1002</v>
      </c>
      <c r="O7420" t="s">
        <v>28</v>
      </c>
      <c r="R7420" t="s">
        <v>44</v>
      </c>
      <c r="S7420" s="49" t="str">
        <f t="shared" si="921"/>
        <v>Card</v>
      </c>
      <c r="T7420" s="3">
        <v>0.03</v>
      </c>
      <c r="U7420" s="2">
        <v>2.6500000000000004</v>
      </c>
      <c r="V7420" s="2">
        <v>0.87</v>
      </c>
      <c r="W7420" s="54">
        <f>_xlfn.XLOOKUP(M7420,Market!A:A,Market!F:F,0)</f>
        <v>0.06</v>
      </c>
      <c r="X7420" s="55">
        <f t="shared" si="922"/>
        <v>7.9500000000000001E-2</v>
      </c>
      <c r="Y7420" s="55">
        <f t="shared" si="923"/>
        <v>1.7800000000000002</v>
      </c>
      <c r="Z7420" s="54">
        <f t="shared" si="924"/>
        <v>0.67169811320754713</v>
      </c>
      <c r="AA7420" s="49" t="str">
        <f t="shared" ca="1" si="925"/>
        <v>Y</v>
      </c>
      <c r="AB7420" s="49">
        <f t="shared" ca="1" si="926"/>
        <v>6</v>
      </c>
      <c r="AC7420" s="49" t="str">
        <f t="shared" ca="1" si="927"/>
        <v>Y</v>
      </c>
    </row>
    <row r="7421" spans="1:29" x14ac:dyDescent="0.25">
      <c r="A7421">
        <v>5718</v>
      </c>
      <c r="B7421" s="9">
        <v>43219</v>
      </c>
      <c r="C7421" s="50" t="str">
        <f t="shared" si="920"/>
        <v>N</v>
      </c>
      <c r="D7421" s="52">
        <f>_xlfn.XLOOKUP(B7421,Cal_Date!B:B,Cal_Date!A:A,0)</f>
        <v>5</v>
      </c>
      <c r="E7421">
        <v>2018</v>
      </c>
      <c r="F7421" t="s">
        <v>127</v>
      </c>
      <c r="G7421" t="s">
        <v>130</v>
      </c>
      <c r="H7421" t="s">
        <v>48</v>
      </c>
      <c r="I7421" t="s">
        <v>18</v>
      </c>
      <c r="J7421" t="s">
        <v>10</v>
      </c>
      <c r="K7421" t="s">
        <v>43</v>
      </c>
      <c r="L7421">
        <v>1</v>
      </c>
      <c r="M7421">
        <v>1003</v>
      </c>
      <c r="O7421" t="s">
        <v>25</v>
      </c>
      <c r="R7421" t="s">
        <v>44</v>
      </c>
      <c r="S7421" s="49" t="str">
        <f t="shared" si="921"/>
        <v>Card</v>
      </c>
      <c r="T7421" s="3">
        <v>0.03</v>
      </c>
      <c r="U7421" s="2">
        <v>7.42</v>
      </c>
      <c r="V7421" s="2">
        <v>1.46</v>
      </c>
      <c r="W7421" s="54">
        <f>_xlfn.XLOOKUP(M7421,Market!A:A,Market!F:F,0)</f>
        <v>0.06</v>
      </c>
      <c r="X7421" s="55">
        <f t="shared" si="922"/>
        <v>0.22259999999999999</v>
      </c>
      <c r="Y7421" s="55">
        <f t="shared" si="923"/>
        <v>5.96</v>
      </c>
      <c r="Z7421" s="54">
        <f t="shared" si="924"/>
        <v>0.80323450134770891</v>
      </c>
      <c r="AA7421" s="49" t="str">
        <f t="shared" ca="1" si="925"/>
        <v>Y</v>
      </c>
      <c r="AB7421" s="49">
        <f t="shared" ca="1" si="926"/>
        <v>6</v>
      </c>
      <c r="AC7421" s="49" t="str">
        <f t="shared" ca="1" si="927"/>
        <v>Y</v>
      </c>
    </row>
    <row r="7422" spans="1:29" x14ac:dyDescent="0.25">
      <c r="A7422">
        <v>5719</v>
      </c>
      <c r="B7422" s="9">
        <v>43219</v>
      </c>
      <c r="C7422" s="50" t="str">
        <f t="shared" si="920"/>
        <v>N</v>
      </c>
      <c r="D7422" s="52">
        <f>_xlfn.XLOOKUP(B7422,Cal_Date!B:B,Cal_Date!A:A,0)</f>
        <v>5</v>
      </c>
      <c r="E7422">
        <v>2018</v>
      </c>
      <c r="F7422" t="s">
        <v>127</v>
      </c>
      <c r="G7422" t="s">
        <v>130</v>
      </c>
      <c r="H7422" t="s">
        <v>11</v>
      </c>
      <c r="I7422" t="s">
        <v>11</v>
      </c>
      <c r="J7422" t="s">
        <v>15</v>
      </c>
      <c r="K7422" t="s">
        <v>42</v>
      </c>
      <c r="L7422">
        <v>1</v>
      </c>
      <c r="M7422">
        <v>1005</v>
      </c>
      <c r="O7422" t="s">
        <v>25</v>
      </c>
      <c r="R7422" t="s">
        <v>44</v>
      </c>
      <c r="S7422" s="49" t="str">
        <f t="shared" si="921"/>
        <v>Card</v>
      </c>
      <c r="T7422" s="3">
        <v>0.03</v>
      </c>
      <c r="U7422" s="2">
        <v>2.7225000000000001</v>
      </c>
      <c r="V7422" s="2">
        <v>0.87</v>
      </c>
      <c r="W7422" s="54">
        <f>_xlfn.XLOOKUP(M7422,Market!A:A,Market!F:F,0)</f>
        <v>8.8999999999999996E-2</v>
      </c>
      <c r="X7422" s="55">
        <f t="shared" si="922"/>
        <v>8.1674999999999998E-2</v>
      </c>
      <c r="Y7422" s="55">
        <f t="shared" si="923"/>
        <v>1.8525</v>
      </c>
      <c r="Z7422" s="54">
        <f t="shared" si="924"/>
        <v>0.68044077134986225</v>
      </c>
      <c r="AA7422" s="49" t="str">
        <f t="shared" ca="1" si="925"/>
        <v>Y</v>
      </c>
      <c r="AB7422" s="49">
        <f t="shared" ca="1" si="926"/>
        <v>6</v>
      </c>
      <c r="AC7422" s="49" t="str">
        <f t="shared" ca="1" si="927"/>
        <v>Y</v>
      </c>
    </row>
    <row r="7423" spans="1:29" x14ac:dyDescent="0.25">
      <c r="A7423">
        <v>5720</v>
      </c>
      <c r="B7423" s="9">
        <v>43219</v>
      </c>
      <c r="C7423" s="50" t="str">
        <f t="shared" si="920"/>
        <v>N</v>
      </c>
      <c r="D7423" s="52">
        <f>_xlfn.XLOOKUP(B7423,Cal_Date!B:B,Cal_Date!A:A,0)</f>
        <v>5</v>
      </c>
      <c r="E7423">
        <v>2018</v>
      </c>
      <c r="F7423" t="s">
        <v>127</v>
      </c>
      <c r="G7423" t="s">
        <v>130</v>
      </c>
      <c r="H7423" t="s">
        <v>11</v>
      </c>
      <c r="I7423" t="s">
        <v>11</v>
      </c>
      <c r="J7423" t="s">
        <v>15</v>
      </c>
      <c r="K7423" t="s">
        <v>42</v>
      </c>
      <c r="L7423">
        <v>1</v>
      </c>
      <c r="M7423">
        <v>1005</v>
      </c>
      <c r="O7423" t="s">
        <v>25</v>
      </c>
      <c r="R7423" t="s">
        <v>44</v>
      </c>
      <c r="S7423" s="49" t="str">
        <f t="shared" si="921"/>
        <v>Card</v>
      </c>
      <c r="T7423" s="3">
        <v>0.03</v>
      </c>
      <c r="U7423" s="2">
        <v>2.7225000000000001</v>
      </c>
      <c r="V7423" s="2">
        <v>0.87</v>
      </c>
      <c r="W7423" s="54">
        <f>_xlfn.XLOOKUP(M7423,Market!A:A,Market!F:F,0)</f>
        <v>8.8999999999999996E-2</v>
      </c>
      <c r="X7423" s="55">
        <f t="shared" si="922"/>
        <v>8.1674999999999998E-2</v>
      </c>
      <c r="Y7423" s="55">
        <f t="shared" si="923"/>
        <v>1.8525</v>
      </c>
      <c r="Z7423" s="54">
        <f t="shared" si="924"/>
        <v>0.68044077134986225</v>
      </c>
      <c r="AA7423" s="49" t="str">
        <f t="shared" ca="1" si="925"/>
        <v>Y</v>
      </c>
      <c r="AB7423" s="49">
        <f t="shared" ca="1" si="926"/>
        <v>6</v>
      </c>
      <c r="AC7423" s="49" t="str">
        <f t="shared" ca="1" si="927"/>
        <v>Y</v>
      </c>
    </row>
    <row r="7424" spans="1:29" x14ac:dyDescent="0.25">
      <c r="A7424">
        <v>5721</v>
      </c>
      <c r="B7424" s="9">
        <v>43219</v>
      </c>
      <c r="C7424" s="50" t="str">
        <f t="shared" si="920"/>
        <v>N</v>
      </c>
      <c r="D7424" s="52">
        <f>_xlfn.XLOOKUP(B7424,Cal_Date!B:B,Cal_Date!A:A,0)</f>
        <v>5</v>
      </c>
      <c r="E7424">
        <v>2018</v>
      </c>
      <c r="F7424" t="s">
        <v>127</v>
      </c>
      <c r="G7424" t="s">
        <v>130</v>
      </c>
      <c r="H7424" t="s">
        <v>11</v>
      </c>
      <c r="I7424" t="s">
        <v>11</v>
      </c>
      <c r="J7424" t="s">
        <v>15</v>
      </c>
      <c r="K7424" t="s">
        <v>42</v>
      </c>
      <c r="L7424">
        <v>1</v>
      </c>
      <c r="M7424">
        <v>1006</v>
      </c>
      <c r="O7424" t="s">
        <v>28</v>
      </c>
      <c r="R7424" t="s">
        <v>44</v>
      </c>
      <c r="S7424" s="49" t="str">
        <f t="shared" si="921"/>
        <v>Card</v>
      </c>
      <c r="T7424" s="3">
        <v>0.03</v>
      </c>
      <c r="U7424" s="2">
        <v>2.7225000000000001</v>
      </c>
      <c r="V7424" s="2">
        <v>0.87</v>
      </c>
      <c r="W7424" s="54">
        <f>_xlfn.XLOOKUP(M7424,Market!A:A,Market!F:F,0)</f>
        <v>8.8999999999999996E-2</v>
      </c>
      <c r="X7424" s="55">
        <f t="shared" si="922"/>
        <v>8.1674999999999998E-2</v>
      </c>
      <c r="Y7424" s="55">
        <f t="shared" si="923"/>
        <v>1.8525</v>
      </c>
      <c r="Z7424" s="54">
        <f t="shared" si="924"/>
        <v>0.68044077134986225</v>
      </c>
      <c r="AA7424" s="49" t="str">
        <f t="shared" ca="1" si="925"/>
        <v>Y</v>
      </c>
      <c r="AB7424" s="49">
        <f t="shared" ca="1" si="926"/>
        <v>6</v>
      </c>
      <c r="AC7424" s="49" t="str">
        <f t="shared" ca="1" si="927"/>
        <v>Y</v>
      </c>
    </row>
    <row r="7425" spans="1:29" x14ac:dyDescent="0.25">
      <c r="A7425">
        <v>5722</v>
      </c>
      <c r="B7425" s="9">
        <v>43219</v>
      </c>
      <c r="C7425" s="50" t="str">
        <f t="shared" si="920"/>
        <v>N</v>
      </c>
      <c r="D7425" s="52">
        <f>_xlfn.XLOOKUP(B7425,Cal_Date!B:B,Cal_Date!A:A,0)</f>
        <v>5</v>
      </c>
      <c r="E7425">
        <v>2018</v>
      </c>
      <c r="F7425" t="s">
        <v>127</v>
      </c>
      <c r="G7425" t="s">
        <v>130</v>
      </c>
      <c r="H7425" t="s">
        <v>48</v>
      </c>
      <c r="I7425" t="s">
        <v>18</v>
      </c>
      <c r="J7425" t="s">
        <v>10</v>
      </c>
      <c r="K7425" t="s">
        <v>43</v>
      </c>
      <c r="L7425">
        <v>2</v>
      </c>
      <c r="M7425">
        <v>1007</v>
      </c>
      <c r="O7425" t="s">
        <v>28</v>
      </c>
      <c r="R7425" t="s">
        <v>44</v>
      </c>
      <c r="S7425" s="49" t="str">
        <f t="shared" si="921"/>
        <v>Card</v>
      </c>
      <c r="T7425" s="3">
        <v>0.03</v>
      </c>
      <c r="U7425" s="2">
        <v>15.245999999999999</v>
      </c>
      <c r="V7425" s="2">
        <v>2.92</v>
      </c>
      <c r="W7425" s="54">
        <f>_xlfn.XLOOKUP(M7425,Market!A:A,Market!F:F,0)</f>
        <v>8.8999999999999996E-2</v>
      </c>
      <c r="X7425" s="55">
        <f t="shared" si="922"/>
        <v>0.45737999999999995</v>
      </c>
      <c r="Y7425" s="55">
        <f t="shared" si="923"/>
        <v>12.325999999999999</v>
      </c>
      <c r="Z7425" s="54">
        <f t="shared" si="924"/>
        <v>0.80847435392889933</v>
      </c>
      <c r="AA7425" s="49" t="str">
        <f t="shared" ca="1" si="925"/>
        <v>Y</v>
      </c>
      <c r="AB7425" s="49">
        <f t="shared" ca="1" si="926"/>
        <v>6</v>
      </c>
      <c r="AC7425" s="49" t="str">
        <f t="shared" ca="1" si="927"/>
        <v>Y</v>
      </c>
    </row>
    <row r="7426" spans="1:29" x14ac:dyDescent="0.25">
      <c r="A7426">
        <v>5723</v>
      </c>
      <c r="B7426" s="9">
        <v>43219</v>
      </c>
      <c r="C7426" s="50" t="str">
        <f t="shared" si="920"/>
        <v>N</v>
      </c>
      <c r="D7426" s="52">
        <f>_xlfn.XLOOKUP(B7426,Cal_Date!B:B,Cal_Date!A:A,0)</f>
        <v>5</v>
      </c>
      <c r="E7426">
        <v>2018</v>
      </c>
      <c r="F7426" t="s">
        <v>127</v>
      </c>
      <c r="G7426" t="s">
        <v>130</v>
      </c>
      <c r="H7426" t="s">
        <v>11</v>
      </c>
      <c r="I7426" t="s">
        <v>11</v>
      </c>
      <c r="J7426" t="s">
        <v>15</v>
      </c>
      <c r="K7426" t="s">
        <v>42</v>
      </c>
      <c r="L7426">
        <v>2</v>
      </c>
      <c r="M7426">
        <v>1008</v>
      </c>
      <c r="O7426" t="s">
        <v>28</v>
      </c>
      <c r="R7426" t="s">
        <v>44</v>
      </c>
      <c r="S7426" s="49" t="str">
        <f t="shared" si="921"/>
        <v>Card</v>
      </c>
      <c r="T7426" s="3">
        <v>0.03</v>
      </c>
      <c r="U7426" s="2">
        <v>5.4450000000000003</v>
      </c>
      <c r="V7426" s="2">
        <v>1.74</v>
      </c>
      <c r="W7426" s="54">
        <f>_xlfn.XLOOKUP(M7426,Market!A:A,Market!F:F,0)</f>
        <v>8.8999999999999996E-2</v>
      </c>
      <c r="X7426" s="55">
        <f t="shared" si="922"/>
        <v>0.16335</v>
      </c>
      <c r="Y7426" s="55">
        <f t="shared" si="923"/>
        <v>3.7050000000000001</v>
      </c>
      <c r="Z7426" s="54">
        <f t="shared" si="924"/>
        <v>0.68044077134986225</v>
      </c>
      <c r="AA7426" s="49" t="str">
        <f t="shared" ca="1" si="925"/>
        <v>Y</v>
      </c>
      <c r="AB7426" s="49">
        <f t="shared" ca="1" si="926"/>
        <v>6</v>
      </c>
      <c r="AC7426" s="49" t="str">
        <f t="shared" ca="1" si="927"/>
        <v>Y</v>
      </c>
    </row>
    <row r="7427" spans="1:29" x14ac:dyDescent="0.25">
      <c r="A7427">
        <v>5724</v>
      </c>
      <c r="B7427" s="9">
        <v>43219</v>
      </c>
      <c r="C7427" s="50" t="str">
        <f t="shared" ref="C7427:C7490" si="928">IF(OR(B7427="04/01/2018"+0,B7427="04/02/2018"+0),"Y","N")</f>
        <v>N</v>
      </c>
      <c r="D7427" s="52">
        <f>_xlfn.XLOOKUP(B7427,Cal_Date!B:B,Cal_Date!A:A,0)</f>
        <v>5</v>
      </c>
      <c r="E7427">
        <v>2018</v>
      </c>
      <c r="F7427" t="s">
        <v>127</v>
      </c>
      <c r="G7427" t="s">
        <v>130</v>
      </c>
      <c r="H7427" t="s">
        <v>11</v>
      </c>
      <c r="I7427" t="s">
        <v>11</v>
      </c>
      <c r="J7427" t="s">
        <v>15</v>
      </c>
      <c r="K7427" t="s">
        <v>42</v>
      </c>
      <c r="L7427">
        <v>1</v>
      </c>
      <c r="M7427">
        <v>1009</v>
      </c>
      <c r="O7427" t="s">
        <v>28</v>
      </c>
      <c r="R7427" t="s">
        <v>44</v>
      </c>
      <c r="S7427" s="49" t="str">
        <f t="shared" ref="S7427:S7490" si="929">IF(R7427="Cash","Cash","Card")</f>
        <v>Card</v>
      </c>
      <c r="T7427" s="3">
        <v>0.03</v>
      </c>
      <c r="U7427" s="2">
        <v>2.7225000000000001</v>
      </c>
      <c r="V7427" s="2">
        <v>0.87</v>
      </c>
      <c r="W7427" s="54">
        <f>_xlfn.XLOOKUP(M7427,Market!A:A,Market!F:F,0)</f>
        <v>8.8999999999999996E-2</v>
      </c>
      <c r="X7427" s="55">
        <f t="shared" ref="X7427:X7490" si="930">T7427*U7427</f>
        <v>8.1674999999999998E-2</v>
      </c>
      <c r="Y7427" s="55">
        <f t="shared" ref="Y7427:Y7490" si="931">U7427-V7427</f>
        <v>1.8525</v>
      </c>
      <c r="Z7427" s="54">
        <f t="shared" ref="Z7427:Z7490" si="932">Y7427/U7427</f>
        <v>0.68044077134986225</v>
      </c>
      <c r="AA7427" s="49" t="str">
        <f t="shared" ref="AA7427:AA7490" ca="1" si="933">IF(DATEDIF(B7427,TODAY(),"y")&gt;5,"Y","N")</f>
        <v>Y</v>
      </c>
      <c r="AB7427" s="49">
        <f t="shared" ref="AB7427:AB7490" ca="1" si="934">DATEDIF(B7427,TODAY(),"y")</f>
        <v>6</v>
      </c>
      <c r="AC7427" s="49" t="str">
        <f t="shared" ref="AC7427:AC7490" ca="1" si="935">IF(AB7427&gt;5,"Y","N")</f>
        <v>Y</v>
      </c>
    </row>
    <row r="7428" spans="1:29" x14ac:dyDescent="0.25">
      <c r="A7428">
        <v>5725</v>
      </c>
      <c r="B7428" s="9">
        <v>43219</v>
      </c>
      <c r="C7428" s="50" t="str">
        <f t="shared" si="928"/>
        <v>N</v>
      </c>
      <c r="D7428" s="52">
        <f>_xlfn.XLOOKUP(B7428,Cal_Date!B:B,Cal_Date!A:A,0)</f>
        <v>5</v>
      </c>
      <c r="E7428">
        <v>2018</v>
      </c>
      <c r="F7428" t="s">
        <v>127</v>
      </c>
      <c r="G7428" t="s">
        <v>130</v>
      </c>
      <c r="H7428" t="s">
        <v>14</v>
      </c>
      <c r="I7428" t="s">
        <v>18</v>
      </c>
      <c r="J7428" t="s">
        <v>15</v>
      </c>
      <c r="K7428" t="s">
        <v>43</v>
      </c>
      <c r="L7428">
        <v>1</v>
      </c>
      <c r="M7428">
        <v>1006</v>
      </c>
      <c r="O7428" t="s">
        <v>28</v>
      </c>
      <c r="R7428" t="s">
        <v>44</v>
      </c>
      <c r="S7428" s="49" t="str">
        <f t="shared" si="929"/>
        <v>Card</v>
      </c>
      <c r="T7428" s="3">
        <v>0.03</v>
      </c>
      <c r="U7428" s="2">
        <v>5.4450000000000003</v>
      </c>
      <c r="V7428" s="2">
        <v>2.1</v>
      </c>
      <c r="W7428" s="54">
        <f>_xlfn.XLOOKUP(M7428,Market!A:A,Market!F:F,0)</f>
        <v>8.8999999999999996E-2</v>
      </c>
      <c r="X7428" s="55">
        <f t="shared" si="930"/>
        <v>0.16335</v>
      </c>
      <c r="Y7428" s="55">
        <f t="shared" si="931"/>
        <v>3.3450000000000002</v>
      </c>
      <c r="Z7428" s="54">
        <f t="shared" si="932"/>
        <v>0.61432506887052341</v>
      </c>
      <c r="AA7428" s="49" t="str">
        <f t="shared" ca="1" si="933"/>
        <v>Y</v>
      </c>
      <c r="AB7428" s="49">
        <f t="shared" ca="1" si="934"/>
        <v>6</v>
      </c>
      <c r="AC7428" s="49" t="str">
        <f t="shared" ca="1" si="935"/>
        <v>Y</v>
      </c>
    </row>
    <row r="7429" spans="1:29" x14ac:dyDescent="0.25">
      <c r="A7429">
        <v>5726</v>
      </c>
      <c r="B7429" s="9">
        <v>43219</v>
      </c>
      <c r="C7429" s="50" t="str">
        <f t="shared" si="928"/>
        <v>N</v>
      </c>
      <c r="D7429" s="52">
        <f>_xlfn.XLOOKUP(B7429,Cal_Date!B:B,Cal_Date!A:A,0)</f>
        <v>5</v>
      </c>
      <c r="E7429">
        <v>2018</v>
      </c>
      <c r="F7429" t="s">
        <v>127</v>
      </c>
      <c r="G7429" t="s">
        <v>130</v>
      </c>
      <c r="H7429" t="s">
        <v>14</v>
      </c>
      <c r="I7429" t="s">
        <v>18</v>
      </c>
      <c r="J7429" t="s">
        <v>15</v>
      </c>
      <c r="K7429" t="s">
        <v>43</v>
      </c>
      <c r="L7429">
        <v>1</v>
      </c>
      <c r="M7429">
        <v>1007</v>
      </c>
      <c r="O7429" t="s">
        <v>28</v>
      </c>
      <c r="R7429" t="s">
        <v>44</v>
      </c>
      <c r="S7429" s="49" t="str">
        <f t="shared" si="929"/>
        <v>Card</v>
      </c>
      <c r="T7429" s="3">
        <v>0.03</v>
      </c>
      <c r="U7429" s="2">
        <v>5.4450000000000003</v>
      </c>
      <c r="V7429" s="2">
        <v>2.1</v>
      </c>
      <c r="W7429" s="54">
        <f>_xlfn.XLOOKUP(M7429,Market!A:A,Market!F:F,0)</f>
        <v>8.8999999999999996E-2</v>
      </c>
      <c r="X7429" s="55">
        <f t="shared" si="930"/>
        <v>0.16335</v>
      </c>
      <c r="Y7429" s="55">
        <f t="shared" si="931"/>
        <v>3.3450000000000002</v>
      </c>
      <c r="Z7429" s="54">
        <f t="shared" si="932"/>
        <v>0.61432506887052341</v>
      </c>
      <c r="AA7429" s="49" t="str">
        <f t="shared" ca="1" si="933"/>
        <v>Y</v>
      </c>
      <c r="AB7429" s="49">
        <f t="shared" ca="1" si="934"/>
        <v>6</v>
      </c>
      <c r="AC7429" s="49" t="str">
        <f t="shared" ca="1" si="935"/>
        <v>Y</v>
      </c>
    </row>
    <row r="7430" spans="1:29" x14ac:dyDescent="0.25">
      <c r="A7430">
        <v>5727</v>
      </c>
      <c r="B7430" s="9">
        <v>43219</v>
      </c>
      <c r="C7430" s="50" t="str">
        <f t="shared" si="928"/>
        <v>N</v>
      </c>
      <c r="D7430" s="52">
        <f>_xlfn.XLOOKUP(B7430,Cal_Date!B:B,Cal_Date!A:A,0)</f>
        <v>5</v>
      </c>
      <c r="E7430">
        <v>2018</v>
      </c>
      <c r="F7430" t="s">
        <v>127</v>
      </c>
      <c r="G7430" t="s">
        <v>130</v>
      </c>
      <c r="H7430" t="s">
        <v>14</v>
      </c>
      <c r="I7430" t="s">
        <v>18</v>
      </c>
      <c r="J7430" t="s">
        <v>15</v>
      </c>
      <c r="K7430" t="s">
        <v>43</v>
      </c>
      <c r="L7430">
        <v>2</v>
      </c>
      <c r="M7430">
        <v>1007</v>
      </c>
      <c r="O7430" t="s">
        <v>28</v>
      </c>
      <c r="R7430" t="s">
        <v>44</v>
      </c>
      <c r="S7430" s="49" t="str">
        <f t="shared" si="929"/>
        <v>Card</v>
      </c>
      <c r="T7430" s="3">
        <v>0.03</v>
      </c>
      <c r="U7430" s="2">
        <v>10.89</v>
      </c>
      <c r="V7430" s="2">
        <v>4.4400000000000004</v>
      </c>
      <c r="W7430" s="54">
        <f>_xlfn.XLOOKUP(M7430,Market!A:A,Market!F:F,0)</f>
        <v>8.8999999999999996E-2</v>
      </c>
      <c r="X7430" s="55">
        <f t="shared" si="930"/>
        <v>0.32669999999999999</v>
      </c>
      <c r="Y7430" s="55">
        <f t="shared" si="931"/>
        <v>6.45</v>
      </c>
      <c r="Z7430" s="54">
        <f t="shared" si="932"/>
        <v>0.59228650137741046</v>
      </c>
      <c r="AA7430" s="49" t="str">
        <f t="shared" ca="1" si="933"/>
        <v>Y</v>
      </c>
      <c r="AB7430" s="49">
        <f t="shared" ca="1" si="934"/>
        <v>6</v>
      </c>
      <c r="AC7430" s="49" t="str">
        <f t="shared" ca="1" si="935"/>
        <v>Y</v>
      </c>
    </row>
    <row r="7431" spans="1:29" x14ac:dyDescent="0.25">
      <c r="A7431">
        <v>5728</v>
      </c>
      <c r="B7431" s="9">
        <v>43219</v>
      </c>
      <c r="C7431" s="50" t="str">
        <f t="shared" si="928"/>
        <v>N</v>
      </c>
      <c r="D7431" s="52">
        <f>_xlfn.XLOOKUP(B7431,Cal_Date!B:B,Cal_Date!A:A,0)</f>
        <v>5</v>
      </c>
      <c r="E7431">
        <v>2018</v>
      </c>
      <c r="F7431" t="s">
        <v>127</v>
      </c>
      <c r="G7431" t="s">
        <v>130</v>
      </c>
      <c r="H7431" t="s">
        <v>48</v>
      </c>
      <c r="I7431" t="s">
        <v>18</v>
      </c>
      <c r="J7431" t="s">
        <v>10</v>
      </c>
      <c r="K7431" t="s">
        <v>43</v>
      </c>
      <c r="L7431">
        <v>1</v>
      </c>
      <c r="M7431">
        <v>1007</v>
      </c>
      <c r="O7431" t="s">
        <v>28</v>
      </c>
      <c r="R7431" t="s">
        <v>44</v>
      </c>
      <c r="S7431" s="49" t="str">
        <f t="shared" si="929"/>
        <v>Card</v>
      </c>
      <c r="T7431" s="3">
        <v>0.03</v>
      </c>
      <c r="U7431" s="2">
        <v>7.6229999999999993</v>
      </c>
      <c r="V7431" s="2">
        <v>1.46</v>
      </c>
      <c r="W7431" s="54">
        <f>_xlfn.XLOOKUP(M7431,Market!A:A,Market!F:F,0)</f>
        <v>8.8999999999999996E-2</v>
      </c>
      <c r="X7431" s="55">
        <f t="shared" si="930"/>
        <v>0.22868999999999998</v>
      </c>
      <c r="Y7431" s="55">
        <f t="shared" si="931"/>
        <v>6.1629999999999994</v>
      </c>
      <c r="Z7431" s="54">
        <f t="shared" si="932"/>
        <v>0.80847435392889933</v>
      </c>
      <c r="AA7431" s="49" t="str">
        <f t="shared" ca="1" si="933"/>
        <v>Y</v>
      </c>
      <c r="AB7431" s="49">
        <f t="shared" ca="1" si="934"/>
        <v>6</v>
      </c>
      <c r="AC7431" s="49" t="str">
        <f t="shared" ca="1" si="935"/>
        <v>Y</v>
      </c>
    </row>
    <row r="7432" spans="1:29" x14ac:dyDescent="0.25">
      <c r="A7432">
        <v>5729</v>
      </c>
      <c r="B7432" s="9">
        <v>43219</v>
      </c>
      <c r="C7432" s="50" t="str">
        <f t="shared" si="928"/>
        <v>N</v>
      </c>
      <c r="D7432" s="52">
        <f>_xlfn.XLOOKUP(B7432,Cal_Date!B:B,Cal_Date!A:A,0)</f>
        <v>5</v>
      </c>
      <c r="E7432">
        <v>2018</v>
      </c>
      <c r="F7432" t="s">
        <v>127</v>
      </c>
      <c r="G7432" t="s">
        <v>130</v>
      </c>
      <c r="H7432" t="s">
        <v>14</v>
      </c>
      <c r="I7432" t="s">
        <v>18</v>
      </c>
      <c r="J7432" t="s">
        <v>15</v>
      </c>
      <c r="K7432" t="s">
        <v>43</v>
      </c>
      <c r="L7432">
        <v>2</v>
      </c>
      <c r="M7432">
        <v>1005</v>
      </c>
      <c r="O7432" t="s">
        <v>25</v>
      </c>
      <c r="R7432" t="s">
        <v>44</v>
      </c>
      <c r="S7432" s="49" t="str">
        <f t="shared" si="929"/>
        <v>Card</v>
      </c>
      <c r="T7432" s="3">
        <v>0.03</v>
      </c>
      <c r="U7432" s="2">
        <v>10.89</v>
      </c>
      <c r="V7432" s="2">
        <v>4.2</v>
      </c>
      <c r="W7432" s="54">
        <f>_xlfn.XLOOKUP(M7432,Market!A:A,Market!F:F,0)</f>
        <v>8.8999999999999996E-2</v>
      </c>
      <c r="X7432" s="55">
        <f t="shared" si="930"/>
        <v>0.32669999999999999</v>
      </c>
      <c r="Y7432" s="55">
        <f t="shared" si="931"/>
        <v>6.69</v>
      </c>
      <c r="Z7432" s="54">
        <f t="shared" si="932"/>
        <v>0.61432506887052341</v>
      </c>
      <c r="AA7432" s="49" t="str">
        <f t="shared" ca="1" si="933"/>
        <v>Y</v>
      </c>
      <c r="AB7432" s="49">
        <f t="shared" ca="1" si="934"/>
        <v>6</v>
      </c>
      <c r="AC7432" s="49" t="str">
        <f t="shared" ca="1" si="935"/>
        <v>Y</v>
      </c>
    </row>
    <row r="7433" spans="1:29" x14ac:dyDescent="0.25">
      <c r="A7433">
        <v>5730</v>
      </c>
      <c r="B7433" s="9">
        <v>43219</v>
      </c>
      <c r="C7433" s="50" t="str">
        <f t="shared" si="928"/>
        <v>N</v>
      </c>
      <c r="D7433" s="52">
        <f>_xlfn.XLOOKUP(B7433,Cal_Date!B:B,Cal_Date!A:A,0)</f>
        <v>5</v>
      </c>
      <c r="E7433">
        <v>2018</v>
      </c>
      <c r="F7433" t="s">
        <v>127</v>
      </c>
      <c r="G7433" t="s">
        <v>130</v>
      </c>
      <c r="H7433" t="s">
        <v>48</v>
      </c>
      <c r="I7433" t="s">
        <v>18</v>
      </c>
      <c r="J7433" t="s">
        <v>10</v>
      </c>
      <c r="K7433" t="s">
        <v>43</v>
      </c>
      <c r="L7433">
        <v>1</v>
      </c>
      <c r="M7433">
        <v>1005</v>
      </c>
      <c r="O7433" t="s">
        <v>25</v>
      </c>
      <c r="R7433" t="s">
        <v>44</v>
      </c>
      <c r="S7433" s="49" t="str">
        <f t="shared" si="929"/>
        <v>Card</v>
      </c>
      <c r="T7433" s="3">
        <v>0.03</v>
      </c>
      <c r="U7433" s="2">
        <v>7.6229999999999993</v>
      </c>
      <c r="V7433" s="2">
        <v>1.46</v>
      </c>
      <c r="W7433" s="54">
        <f>_xlfn.XLOOKUP(M7433,Market!A:A,Market!F:F,0)</f>
        <v>8.8999999999999996E-2</v>
      </c>
      <c r="X7433" s="55">
        <f t="shared" si="930"/>
        <v>0.22868999999999998</v>
      </c>
      <c r="Y7433" s="55">
        <f t="shared" si="931"/>
        <v>6.1629999999999994</v>
      </c>
      <c r="Z7433" s="54">
        <f t="shared" si="932"/>
        <v>0.80847435392889933</v>
      </c>
      <c r="AA7433" s="49" t="str">
        <f t="shared" ca="1" si="933"/>
        <v>Y</v>
      </c>
      <c r="AB7433" s="49">
        <f t="shared" ca="1" si="934"/>
        <v>6</v>
      </c>
      <c r="AC7433" s="49" t="str">
        <f t="shared" ca="1" si="935"/>
        <v>Y</v>
      </c>
    </row>
    <row r="7434" spans="1:29" x14ac:dyDescent="0.25">
      <c r="A7434">
        <v>5731</v>
      </c>
      <c r="B7434" s="9">
        <v>43219</v>
      </c>
      <c r="C7434" s="50" t="str">
        <f t="shared" si="928"/>
        <v>N</v>
      </c>
      <c r="D7434" s="52">
        <f>_xlfn.XLOOKUP(B7434,Cal_Date!B:B,Cal_Date!A:A,0)</f>
        <v>5</v>
      </c>
      <c r="E7434">
        <v>2018</v>
      </c>
      <c r="F7434" t="s">
        <v>127</v>
      </c>
      <c r="G7434" t="s">
        <v>130</v>
      </c>
      <c r="H7434" t="s">
        <v>11</v>
      </c>
      <c r="I7434" t="s">
        <v>11</v>
      </c>
      <c r="J7434" t="s">
        <v>15</v>
      </c>
      <c r="K7434" t="s">
        <v>42</v>
      </c>
      <c r="L7434">
        <v>2</v>
      </c>
      <c r="M7434">
        <v>1002</v>
      </c>
      <c r="O7434" t="s">
        <v>28</v>
      </c>
      <c r="R7434" t="s">
        <v>44</v>
      </c>
      <c r="S7434" s="49" t="str">
        <f t="shared" si="929"/>
        <v>Card</v>
      </c>
      <c r="T7434" s="3">
        <v>0.03</v>
      </c>
      <c r="U7434" s="2">
        <v>5.3000000000000007</v>
      </c>
      <c r="V7434" s="2">
        <v>1.74</v>
      </c>
      <c r="W7434" s="54">
        <f>_xlfn.XLOOKUP(M7434,Market!A:A,Market!F:F,0)</f>
        <v>0.06</v>
      </c>
      <c r="X7434" s="55">
        <f t="shared" si="930"/>
        <v>0.159</v>
      </c>
      <c r="Y7434" s="55">
        <f t="shared" si="931"/>
        <v>3.5600000000000005</v>
      </c>
      <c r="Z7434" s="54">
        <f t="shared" si="932"/>
        <v>0.67169811320754713</v>
      </c>
      <c r="AA7434" s="49" t="str">
        <f t="shared" ca="1" si="933"/>
        <v>Y</v>
      </c>
      <c r="AB7434" s="49">
        <f t="shared" ca="1" si="934"/>
        <v>6</v>
      </c>
      <c r="AC7434" s="49" t="str">
        <f t="shared" ca="1" si="935"/>
        <v>Y</v>
      </c>
    </row>
    <row r="7435" spans="1:29" x14ac:dyDescent="0.25">
      <c r="A7435">
        <v>5732</v>
      </c>
      <c r="B7435" s="9">
        <v>43219</v>
      </c>
      <c r="C7435" s="50" t="str">
        <f t="shared" si="928"/>
        <v>N</v>
      </c>
      <c r="D7435" s="52">
        <f>_xlfn.XLOOKUP(B7435,Cal_Date!B:B,Cal_Date!A:A,0)</f>
        <v>5</v>
      </c>
      <c r="E7435">
        <v>2018</v>
      </c>
      <c r="F7435" t="s">
        <v>127</v>
      </c>
      <c r="G7435" t="s">
        <v>130</v>
      </c>
      <c r="H7435" t="s">
        <v>11</v>
      </c>
      <c r="I7435" t="s">
        <v>11</v>
      </c>
      <c r="J7435" t="s">
        <v>15</v>
      </c>
      <c r="K7435" t="s">
        <v>42</v>
      </c>
      <c r="L7435">
        <v>1</v>
      </c>
      <c r="M7435">
        <v>1004</v>
      </c>
      <c r="O7435" t="s">
        <v>28</v>
      </c>
      <c r="R7435" t="s">
        <v>44</v>
      </c>
      <c r="S7435" s="49" t="str">
        <f t="shared" si="929"/>
        <v>Card</v>
      </c>
      <c r="T7435" s="3">
        <v>0.03</v>
      </c>
      <c r="U7435" s="2">
        <v>2.6500000000000004</v>
      </c>
      <c r="V7435" s="2">
        <v>0.87</v>
      </c>
      <c r="W7435" s="54">
        <f>_xlfn.XLOOKUP(M7435,Market!A:A,Market!F:F,0)</f>
        <v>0.06</v>
      </c>
      <c r="X7435" s="55">
        <f t="shared" si="930"/>
        <v>7.9500000000000001E-2</v>
      </c>
      <c r="Y7435" s="55">
        <f t="shared" si="931"/>
        <v>1.7800000000000002</v>
      </c>
      <c r="Z7435" s="54">
        <f t="shared" si="932"/>
        <v>0.67169811320754713</v>
      </c>
      <c r="AA7435" s="49" t="str">
        <f t="shared" ca="1" si="933"/>
        <v>Y</v>
      </c>
      <c r="AB7435" s="49">
        <f t="shared" ca="1" si="934"/>
        <v>6</v>
      </c>
      <c r="AC7435" s="49" t="str">
        <f t="shared" ca="1" si="935"/>
        <v>Y</v>
      </c>
    </row>
    <row r="7436" spans="1:29" x14ac:dyDescent="0.25">
      <c r="A7436">
        <v>5733</v>
      </c>
      <c r="B7436" s="9">
        <v>43219</v>
      </c>
      <c r="C7436" s="50" t="str">
        <f t="shared" si="928"/>
        <v>N</v>
      </c>
      <c r="D7436" s="52">
        <f>_xlfn.XLOOKUP(B7436,Cal_Date!B:B,Cal_Date!A:A,0)</f>
        <v>5</v>
      </c>
      <c r="E7436">
        <v>2018</v>
      </c>
      <c r="F7436" t="s">
        <v>127</v>
      </c>
      <c r="G7436" t="s">
        <v>130</v>
      </c>
      <c r="H7436" t="s">
        <v>14</v>
      </c>
      <c r="I7436" t="s">
        <v>18</v>
      </c>
      <c r="J7436" t="s">
        <v>15</v>
      </c>
      <c r="K7436" t="s">
        <v>43</v>
      </c>
      <c r="L7436">
        <v>1</v>
      </c>
      <c r="M7436">
        <v>1005</v>
      </c>
      <c r="O7436" t="s">
        <v>25</v>
      </c>
      <c r="R7436" t="s">
        <v>44</v>
      </c>
      <c r="S7436" s="49" t="str">
        <f t="shared" si="929"/>
        <v>Card</v>
      </c>
      <c r="T7436" s="3">
        <v>0.03</v>
      </c>
      <c r="U7436" s="2">
        <v>5.4450000000000003</v>
      </c>
      <c r="V7436" s="2">
        <v>2.1</v>
      </c>
      <c r="W7436" s="54">
        <f>_xlfn.XLOOKUP(M7436,Market!A:A,Market!F:F,0)</f>
        <v>8.8999999999999996E-2</v>
      </c>
      <c r="X7436" s="55">
        <f t="shared" si="930"/>
        <v>0.16335</v>
      </c>
      <c r="Y7436" s="55">
        <f t="shared" si="931"/>
        <v>3.3450000000000002</v>
      </c>
      <c r="Z7436" s="54">
        <f t="shared" si="932"/>
        <v>0.61432506887052341</v>
      </c>
      <c r="AA7436" s="49" t="str">
        <f t="shared" ca="1" si="933"/>
        <v>Y</v>
      </c>
      <c r="AB7436" s="49">
        <f t="shared" ca="1" si="934"/>
        <v>6</v>
      </c>
      <c r="AC7436" s="49" t="str">
        <f t="shared" ca="1" si="935"/>
        <v>Y</v>
      </c>
    </row>
    <row r="7437" spans="1:29" x14ac:dyDescent="0.25">
      <c r="A7437">
        <v>5734</v>
      </c>
      <c r="B7437" s="9">
        <v>43219</v>
      </c>
      <c r="C7437" s="50" t="str">
        <f t="shared" si="928"/>
        <v>N</v>
      </c>
      <c r="D7437" s="52">
        <f>_xlfn.XLOOKUP(B7437,Cal_Date!B:B,Cal_Date!A:A,0)</f>
        <v>5</v>
      </c>
      <c r="E7437">
        <v>2018</v>
      </c>
      <c r="F7437" t="s">
        <v>127</v>
      </c>
      <c r="G7437" t="s">
        <v>130</v>
      </c>
      <c r="H7437" t="s">
        <v>14</v>
      </c>
      <c r="I7437" t="s">
        <v>13</v>
      </c>
      <c r="J7437" t="s">
        <v>15</v>
      </c>
      <c r="K7437" t="s">
        <v>43</v>
      </c>
      <c r="L7437">
        <v>1</v>
      </c>
      <c r="M7437">
        <v>1001</v>
      </c>
      <c r="O7437" t="s">
        <v>25</v>
      </c>
      <c r="R7437" t="s">
        <v>44</v>
      </c>
      <c r="S7437" s="49" t="str">
        <f t="shared" si="929"/>
        <v>Card</v>
      </c>
      <c r="T7437" s="3">
        <v>0.03</v>
      </c>
      <c r="U7437" s="2">
        <v>5.3000000000000007</v>
      </c>
      <c r="V7437" s="2">
        <v>2.12</v>
      </c>
      <c r="W7437" s="54">
        <f>_xlfn.XLOOKUP(M7437,Market!A:A,Market!F:F,0)</f>
        <v>0.06</v>
      </c>
      <c r="X7437" s="55">
        <f t="shared" si="930"/>
        <v>0.159</v>
      </c>
      <c r="Y7437" s="55">
        <f t="shared" si="931"/>
        <v>3.1800000000000006</v>
      </c>
      <c r="Z7437" s="54">
        <f t="shared" si="932"/>
        <v>0.60000000000000009</v>
      </c>
      <c r="AA7437" s="49" t="str">
        <f t="shared" ca="1" si="933"/>
        <v>Y</v>
      </c>
      <c r="AB7437" s="49">
        <f t="shared" ca="1" si="934"/>
        <v>6</v>
      </c>
      <c r="AC7437" s="49" t="str">
        <f t="shared" ca="1" si="935"/>
        <v>Y</v>
      </c>
    </row>
    <row r="7438" spans="1:29" x14ac:dyDescent="0.25">
      <c r="A7438">
        <v>5735</v>
      </c>
      <c r="B7438" s="9">
        <v>43219</v>
      </c>
      <c r="C7438" s="50" t="str">
        <f t="shared" si="928"/>
        <v>N</v>
      </c>
      <c r="D7438" s="52">
        <f>_xlfn.XLOOKUP(B7438,Cal_Date!B:B,Cal_Date!A:A,0)</f>
        <v>5</v>
      </c>
      <c r="E7438">
        <v>2018</v>
      </c>
      <c r="F7438" t="s">
        <v>127</v>
      </c>
      <c r="G7438" t="s">
        <v>130</v>
      </c>
      <c r="H7438" t="s">
        <v>11</v>
      </c>
      <c r="I7438" t="s">
        <v>13</v>
      </c>
      <c r="J7438" t="s">
        <v>15</v>
      </c>
      <c r="K7438" t="s">
        <v>42</v>
      </c>
      <c r="L7438">
        <v>1</v>
      </c>
      <c r="M7438">
        <v>1010</v>
      </c>
      <c r="O7438" t="s">
        <v>25</v>
      </c>
      <c r="R7438" t="s">
        <v>44</v>
      </c>
      <c r="S7438" s="49" t="str">
        <f t="shared" si="929"/>
        <v>Card</v>
      </c>
      <c r="T7438" s="3">
        <v>0.03</v>
      </c>
      <c r="U7438" s="2">
        <v>2.7</v>
      </c>
      <c r="V7438" s="2">
        <v>1.42</v>
      </c>
      <c r="W7438" s="54">
        <f>_xlfn.XLOOKUP(M7438,Market!A:A,Market!F:F,0)</f>
        <v>0.08</v>
      </c>
      <c r="X7438" s="55">
        <f t="shared" si="930"/>
        <v>8.1000000000000003E-2</v>
      </c>
      <c r="Y7438" s="55">
        <f t="shared" si="931"/>
        <v>1.2800000000000002</v>
      </c>
      <c r="Z7438" s="54">
        <f t="shared" si="932"/>
        <v>0.47407407407407415</v>
      </c>
      <c r="AA7438" s="49" t="str">
        <f t="shared" ca="1" si="933"/>
        <v>Y</v>
      </c>
      <c r="AB7438" s="49">
        <f t="shared" ca="1" si="934"/>
        <v>6</v>
      </c>
      <c r="AC7438" s="49" t="str">
        <f t="shared" ca="1" si="935"/>
        <v>Y</v>
      </c>
    </row>
    <row r="7439" spans="1:29" x14ac:dyDescent="0.25">
      <c r="A7439">
        <v>5736</v>
      </c>
      <c r="B7439" s="9">
        <v>43219</v>
      </c>
      <c r="C7439" s="50" t="str">
        <f t="shared" si="928"/>
        <v>N</v>
      </c>
      <c r="D7439" s="52">
        <f>_xlfn.XLOOKUP(B7439,Cal_Date!B:B,Cal_Date!A:A,0)</f>
        <v>5</v>
      </c>
      <c r="E7439">
        <v>2018</v>
      </c>
      <c r="F7439" t="s">
        <v>127</v>
      </c>
      <c r="G7439" t="s">
        <v>130</v>
      </c>
      <c r="H7439" t="s">
        <v>48</v>
      </c>
      <c r="I7439" t="s">
        <v>18</v>
      </c>
      <c r="J7439" t="s">
        <v>10</v>
      </c>
      <c r="K7439" t="s">
        <v>43</v>
      </c>
      <c r="L7439">
        <v>2</v>
      </c>
      <c r="M7439">
        <v>1011</v>
      </c>
      <c r="O7439" t="s">
        <v>25</v>
      </c>
      <c r="R7439" t="s">
        <v>44</v>
      </c>
      <c r="S7439" s="49" t="str">
        <f t="shared" si="929"/>
        <v>Card</v>
      </c>
      <c r="T7439" s="3">
        <v>0.03</v>
      </c>
      <c r="U7439" s="2">
        <v>14.84</v>
      </c>
      <c r="V7439" s="2">
        <v>2.92</v>
      </c>
      <c r="W7439" s="54">
        <f>_xlfn.XLOOKUP(M7439,Market!A:A,Market!F:F,0)</f>
        <v>0.06</v>
      </c>
      <c r="X7439" s="55">
        <f t="shared" si="930"/>
        <v>0.44519999999999998</v>
      </c>
      <c r="Y7439" s="55">
        <f t="shared" si="931"/>
        <v>11.92</v>
      </c>
      <c r="Z7439" s="54">
        <f t="shared" si="932"/>
        <v>0.80323450134770891</v>
      </c>
      <c r="AA7439" s="49" t="str">
        <f t="shared" ca="1" si="933"/>
        <v>Y</v>
      </c>
      <c r="AB7439" s="49">
        <f t="shared" ca="1" si="934"/>
        <v>6</v>
      </c>
      <c r="AC7439" s="49" t="str">
        <f t="shared" ca="1" si="935"/>
        <v>Y</v>
      </c>
    </row>
    <row r="7440" spans="1:29" x14ac:dyDescent="0.25">
      <c r="A7440">
        <v>5737</v>
      </c>
      <c r="B7440" s="9">
        <v>43219</v>
      </c>
      <c r="C7440" s="50" t="str">
        <f t="shared" si="928"/>
        <v>N</v>
      </c>
      <c r="D7440" s="52">
        <f>_xlfn.XLOOKUP(B7440,Cal_Date!B:B,Cal_Date!A:A,0)</f>
        <v>5</v>
      </c>
      <c r="E7440">
        <v>2018</v>
      </c>
      <c r="F7440" t="s">
        <v>127</v>
      </c>
      <c r="G7440" t="s">
        <v>130</v>
      </c>
      <c r="H7440" t="s">
        <v>48</v>
      </c>
      <c r="I7440" t="s">
        <v>18</v>
      </c>
      <c r="J7440" t="s">
        <v>10</v>
      </c>
      <c r="K7440" t="s">
        <v>43</v>
      </c>
      <c r="L7440">
        <v>1</v>
      </c>
      <c r="M7440">
        <v>1011</v>
      </c>
      <c r="O7440" t="s">
        <v>25</v>
      </c>
      <c r="R7440" t="s">
        <v>44</v>
      </c>
      <c r="S7440" s="49" t="str">
        <f t="shared" si="929"/>
        <v>Card</v>
      </c>
      <c r="T7440" s="3">
        <v>0.03</v>
      </c>
      <c r="U7440" s="2">
        <v>7.42</v>
      </c>
      <c r="V7440" s="2">
        <v>1.46</v>
      </c>
      <c r="W7440" s="54">
        <f>_xlfn.XLOOKUP(M7440,Market!A:A,Market!F:F,0)</f>
        <v>0.06</v>
      </c>
      <c r="X7440" s="55">
        <f t="shared" si="930"/>
        <v>0.22259999999999999</v>
      </c>
      <c r="Y7440" s="55">
        <f t="shared" si="931"/>
        <v>5.96</v>
      </c>
      <c r="Z7440" s="54">
        <f t="shared" si="932"/>
        <v>0.80323450134770891</v>
      </c>
      <c r="AA7440" s="49" t="str">
        <f t="shared" ca="1" si="933"/>
        <v>Y</v>
      </c>
      <c r="AB7440" s="49">
        <f t="shared" ca="1" si="934"/>
        <v>6</v>
      </c>
      <c r="AC7440" s="49" t="str">
        <f t="shared" ca="1" si="935"/>
        <v>Y</v>
      </c>
    </row>
    <row r="7441" spans="1:29" x14ac:dyDescent="0.25">
      <c r="A7441">
        <v>5738</v>
      </c>
      <c r="B7441" s="9">
        <v>43219</v>
      </c>
      <c r="C7441" s="50" t="str">
        <f t="shared" si="928"/>
        <v>N</v>
      </c>
      <c r="D7441" s="52">
        <f>_xlfn.XLOOKUP(B7441,Cal_Date!B:B,Cal_Date!A:A,0)</f>
        <v>5</v>
      </c>
      <c r="E7441">
        <v>2018</v>
      </c>
      <c r="F7441" t="s">
        <v>127</v>
      </c>
      <c r="G7441" t="s">
        <v>130</v>
      </c>
      <c r="H7441" t="s">
        <v>11</v>
      </c>
      <c r="I7441" t="s">
        <v>11</v>
      </c>
      <c r="J7441" t="s">
        <v>15</v>
      </c>
      <c r="K7441" t="s">
        <v>42</v>
      </c>
      <c r="L7441">
        <v>1</v>
      </c>
      <c r="M7441">
        <v>1001</v>
      </c>
      <c r="O7441" t="s">
        <v>25</v>
      </c>
      <c r="R7441" t="s">
        <v>44</v>
      </c>
      <c r="S7441" s="49" t="str">
        <f t="shared" si="929"/>
        <v>Card</v>
      </c>
      <c r="T7441" s="3">
        <v>0.03</v>
      </c>
      <c r="U7441" s="2">
        <v>2.6500000000000004</v>
      </c>
      <c r="V7441" s="2">
        <v>0.87</v>
      </c>
      <c r="W7441" s="54">
        <f>_xlfn.XLOOKUP(M7441,Market!A:A,Market!F:F,0)</f>
        <v>0.06</v>
      </c>
      <c r="X7441" s="55">
        <f t="shared" si="930"/>
        <v>7.9500000000000001E-2</v>
      </c>
      <c r="Y7441" s="55">
        <f t="shared" si="931"/>
        <v>1.7800000000000002</v>
      </c>
      <c r="Z7441" s="54">
        <f t="shared" si="932"/>
        <v>0.67169811320754713</v>
      </c>
      <c r="AA7441" s="49" t="str">
        <f t="shared" ca="1" si="933"/>
        <v>Y</v>
      </c>
      <c r="AB7441" s="49">
        <f t="shared" ca="1" si="934"/>
        <v>6</v>
      </c>
      <c r="AC7441" s="49" t="str">
        <f t="shared" ca="1" si="935"/>
        <v>Y</v>
      </c>
    </row>
    <row r="7442" spans="1:29" x14ac:dyDescent="0.25">
      <c r="A7442">
        <v>5739</v>
      </c>
      <c r="B7442" s="9">
        <v>43219</v>
      </c>
      <c r="C7442" s="50" t="str">
        <f t="shared" si="928"/>
        <v>N</v>
      </c>
      <c r="D7442" s="52">
        <f>_xlfn.XLOOKUP(B7442,Cal_Date!B:B,Cal_Date!A:A,0)</f>
        <v>5</v>
      </c>
      <c r="E7442">
        <v>2018</v>
      </c>
      <c r="F7442" t="s">
        <v>127</v>
      </c>
      <c r="G7442" t="s">
        <v>130</v>
      </c>
      <c r="H7442" t="s">
        <v>11</v>
      </c>
      <c r="I7442" t="s">
        <v>11</v>
      </c>
      <c r="J7442" t="s">
        <v>15</v>
      </c>
      <c r="K7442" t="s">
        <v>42</v>
      </c>
      <c r="L7442">
        <v>1</v>
      </c>
      <c r="M7442">
        <v>1003</v>
      </c>
      <c r="O7442" t="s">
        <v>25</v>
      </c>
      <c r="R7442" t="s">
        <v>44</v>
      </c>
      <c r="S7442" s="49" t="str">
        <f t="shared" si="929"/>
        <v>Card</v>
      </c>
      <c r="T7442" s="3">
        <v>0.03</v>
      </c>
      <c r="U7442" s="2">
        <v>2.6500000000000004</v>
      </c>
      <c r="V7442" s="2">
        <v>0.87</v>
      </c>
      <c r="W7442" s="54">
        <f>_xlfn.XLOOKUP(M7442,Market!A:A,Market!F:F,0)</f>
        <v>0.06</v>
      </c>
      <c r="X7442" s="55">
        <f t="shared" si="930"/>
        <v>7.9500000000000001E-2</v>
      </c>
      <c r="Y7442" s="55">
        <f t="shared" si="931"/>
        <v>1.7800000000000002</v>
      </c>
      <c r="Z7442" s="54">
        <f t="shared" si="932"/>
        <v>0.67169811320754713</v>
      </c>
      <c r="AA7442" s="49" t="str">
        <f t="shared" ca="1" si="933"/>
        <v>Y</v>
      </c>
      <c r="AB7442" s="49">
        <f t="shared" ca="1" si="934"/>
        <v>6</v>
      </c>
      <c r="AC7442" s="49" t="str">
        <f t="shared" ca="1" si="935"/>
        <v>Y</v>
      </c>
    </row>
    <row r="7443" spans="1:29" x14ac:dyDescent="0.25">
      <c r="A7443">
        <v>5740</v>
      </c>
      <c r="B7443" s="9">
        <v>43219</v>
      </c>
      <c r="C7443" s="50" t="str">
        <f t="shared" si="928"/>
        <v>N</v>
      </c>
      <c r="D7443" s="52">
        <f>_xlfn.XLOOKUP(B7443,Cal_Date!B:B,Cal_Date!A:A,0)</f>
        <v>5</v>
      </c>
      <c r="E7443">
        <v>2018</v>
      </c>
      <c r="F7443" t="s">
        <v>127</v>
      </c>
      <c r="G7443" t="s">
        <v>130</v>
      </c>
      <c r="H7443" t="s">
        <v>11</v>
      </c>
      <c r="I7443" t="s">
        <v>13</v>
      </c>
      <c r="J7443" t="s">
        <v>15</v>
      </c>
      <c r="K7443" t="s">
        <v>42</v>
      </c>
      <c r="L7443">
        <v>1</v>
      </c>
      <c r="M7443">
        <v>1005</v>
      </c>
      <c r="O7443" t="s">
        <v>25</v>
      </c>
      <c r="R7443" t="s">
        <v>44</v>
      </c>
      <c r="S7443" s="49" t="str">
        <f t="shared" si="929"/>
        <v>Card</v>
      </c>
      <c r="T7443" s="3">
        <v>0.03</v>
      </c>
      <c r="U7443" s="2">
        <v>2.7225000000000001</v>
      </c>
      <c r="V7443" s="2">
        <v>1.42</v>
      </c>
      <c r="W7443" s="54">
        <f>_xlfn.XLOOKUP(M7443,Market!A:A,Market!F:F,0)</f>
        <v>8.8999999999999996E-2</v>
      </c>
      <c r="X7443" s="55">
        <f t="shared" si="930"/>
        <v>8.1674999999999998E-2</v>
      </c>
      <c r="Y7443" s="55">
        <f t="shared" si="931"/>
        <v>1.3025000000000002</v>
      </c>
      <c r="Z7443" s="54">
        <f t="shared" si="932"/>
        <v>0.47842056932966032</v>
      </c>
      <c r="AA7443" s="49" t="str">
        <f t="shared" ca="1" si="933"/>
        <v>Y</v>
      </c>
      <c r="AB7443" s="49">
        <f t="shared" ca="1" si="934"/>
        <v>6</v>
      </c>
      <c r="AC7443" s="49" t="str">
        <f t="shared" ca="1" si="935"/>
        <v>Y</v>
      </c>
    </row>
    <row r="7444" spans="1:29" x14ac:dyDescent="0.25">
      <c r="A7444">
        <v>5741</v>
      </c>
      <c r="B7444" s="9">
        <v>43219</v>
      </c>
      <c r="C7444" s="50" t="str">
        <f t="shared" si="928"/>
        <v>N</v>
      </c>
      <c r="D7444" s="52">
        <f>_xlfn.XLOOKUP(B7444,Cal_Date!B:B,Cal_Date!A:A,0)</f>
        <v>5</v>
      </c>
      <c r="E7444">
        <v>2018</v>
      </c>
      <c r="F7444" t="s">
        <v>127</v>
      </c>
      <c r="G7444" t="s">
        <v>130</v>
      </c>
      <c r="H7444" t="s">
        <v>11</v>
      </c>
      <c r="I7444" t="s">
        <v>13</v>
      </c>
      <c r="J7444" t="s">
        <v>15</v>
      </c>
      <c r="K7444" t="s">
        <v>42</v>
      </c>
      <c r="L7444">
        <v>1</v>
      </c>
      <c r="M7444">
        <v>1005</v>
      </c>
      <c r="O7444" t="s">
        <v>25</v>
      </c>
      <c r="R7444" t="s">
        <v>44</v>
      </c>
      <c r="S7444" s="49" t="str">
        <f t="shared" si="929"/>
        <v>Card</v>
      </c>
      <c r="T7444" s="3">
        <v>0.03</v>
      </c>
      <c r="U7444" s="2">
        <v>2.7225000000000001</v>
      </c>
      <c r="V7444" s="2">
        <v>1.42</v>
      </c>
      <c r="W7444" s="54">
        <f>_xlfn.XLOOKUP(M7444,Market!A:A,Market!F:F,0)</f>
        <v>8.8999999999999996E-2</v>
      </c>
      <c r="X7444" s="55">
        <f t="shared" si="930"/>
        <v>8.1674999999999998E-2</v>
      </c>
      <c r="Y7444" s="55">
        <f t="shared" si="931"/>
        <v>1.3025000000000002</v>
      </c>
      <c r="Z7444" s="54">
        <f t="shared" si="932"/>
        <v>0.47842056932966032</v>
      </c>
      <c r="AA7444" s="49" t="str">
        <f t="shared" ca="1" si="933"/>
        <v>Y</v>
      </c>
      <c r="AB7444" s="49">
        <f t="shared" ca="1" si="934"/>
        <v>6</v>
      </c>
      <c r="AC7444" s="49" t="str">
        <f t="shared" ca="1" si="935"/>
        <v>Y</v>
      </c>
    </row>
    <row r="7445" spans="1:29" x14ac:dyDescent="0.25">
      <c r="A7445">
        <v>5742</v>
      </c>
      <c r="B7445" s="9">
        <v>43219</v>
      </c>
      <c r="C7445" s="50" t="str">
        <f t="shared" si="928"/>
        <v>N</v>
      </c>
      <c r="D7445" s="52">
        <f>_xlfn.XLOOKUP(B7445,Cal_Date!B:B,Cal_Date!A:A,0)</f>
        <v>5</v>
      </c>
      <c r="E7445">
        <v>2018</v>
      </c>
      <c r="F7445" t="s">
        <v>127</v>
      </c>
      <c r="G7445" t="s">
        <v>130</v>
      </c>
      <c r="H7445" t="s">
        <v>14</v>
      </c>
      <c r="I7445" t="s">
        <v>18</v>
      </c>
      <c r="J7445" t="s">
        <v>15</v>
      </c>
      <c r="K7445" t="s">
        <v>43</v>
      </c>
      <c r="L7445">
        <v>2</v>
      </c>
      <c r="M7445">
        <v>1006</v>
      </c>
      <c r="O7445" t="s">
        <v>28</v>
      </c>
      <c r="R7445" t="s">
        <v>44</v>
      </c>
      <c r="S7445" s="49" t="str">
        <f t="shared" si="929"/>
        <v>Card</v>
      </c>
      <c r="T7445" s="3">
        <v>0.03</v>
      </c>
      <c r="U7445" s="2">
        <v>10.89</v>
      </c>
      <c r="V7445" s="2">
        <v>4.2</v>
      </c>
      <c r="W7445" s="54">
        <f>_xlfn.XLOOKUP(M7445,Market!A:A,Market!F:F,0)</f>
        <v>8.8999999999999996E-2</v>
      </c>
      <c r="X7445" s="55">
        <f t="shared" si="930"/>
        <v>0.32669999999999999</v>
      </c>
      <c r="Y7445" s="55">
        <f t="shared" si="931"/>
        <v>6.69</v>
      </c>
      <c r="Z7445" s="54">
        <f t="shared" si="932"/>
        <v>0.61432506887052341</v>
      </c>
      <c r="AA7445" s="49" t="str">
        <f t="shared" ca="1" si="933"/>
        <v>Y</v>
      </c>
      <c r="AB7445" s="49">
        <f t="shared" ca="1" si="934"/>
        <v>6</v>
      </c>
      <c r="AC7445" s="49" t="str">
        <f t="shared" ca="1" si="935"/>
        <v>Y</v>
      </c>
    </row>
    <row r="7446" spans="1:29" x14ac:dyDescent="0.25">
      <c r="A7446">
        <v>5743</v>
      </c>
      <c r="B7446" s="9">
        <v>43219</v>
      </c>
      <c r="C7446" s="50" t="str">
        <f t="shared" si="928"/>
        <v>N</v>
      </c>
      <c r="D7446" s="52">
        <f>_xlfn.XLOOKUP(B7446,Cal_Date!B:B,Cal_Date!A:A,0)</f>
        <v>5</v>
      </c>
      <c r="E7446">
        <v>2018</v>
      </c>
      <c r="F7446" t="s">
        <v>127</v>
      </c>
      <c r="G7446" t="s">
        <v>130</v>
      </c>
      <c r="H7446" t="s">
        <v>14</v>
      </c>
      <c r="I7446" t="s">
        <v>18</v>
      </c>
      <c r="J7446" t="s">
        <v>15</v>
      </c>
      <c r="K7446" t="s">
        <v>43</v>
      </c>
      <c r="L7446">
        <v>2</v>
      </c>
      <c r="M7446">
        <v>1002</v>
      </c>
      <c r="O7446" t="s">
        <v>28</v>
      </c>
      <c r="R7446" t="s">
        <v>44</v>
      </c>
      <c r="S7446" s="49" t="str">
        <f t="shared" si="929"/>
        <v>Card</v>
      </c>
      <c r="T7446" s="3">
        <v>0.03</v>
      </c>
      <c r="U7446" s="2">
        <v>10.600000000000001</v>
      </c>
      <c r="V7446" s="2">
        <v>4.2</v>
      </c>
      <c r="W7446" s="54">
        <f>_xlfn.XLOOKUP(M7446,Market!A:A,Market!F:F,0)</f>
        <v>0.06</v>
      </c>
      <c r="X7446" s="55">
        <f t="shared" si="930"/>
        <v>0.318</v>
      </c>
      <c r="Y7446" s="55">
        <f t="shared" si="931"/>
        <v>6.4000000000000012</v>
      </c>
      <c r="Z7446" s="54">
        <f t="shared" si="932"/>
        <v>0.60377358490566047</v>
      </c>
      <c r="AA7446" s="49" t="str">
        <f t="shared" ca="1" si="933"/>
        <v>Y</v>
      </c>
      <c r="AB7446" s="49">
        <f t="shared" ca="1" si="934"/>
        <v>6</v>
      </c>
      <c r="AC7446" s="49" t="str">
        <f t="shared" ca="1" si="935"/>
        <v>Y</v>
      </c>
    </row>
    <row r="7447" spans="1:29" x14ac:dyDescent="0.25">
      <c r="A7447">
        <v>5744</v>
      </c>
      <c r="B7447" s="9">
        <v>43219</v>
      </c>
      <c r="C7447" s="50" t="str">
        <f t="shared" si="928"/>
        <v>N</v>
      </c>
      <c r="D7447" s="52">
        <f>_xlfn.XLOOKUP(B7447,Cal_Date!B:B,Cal_Date!A:A,0)</f>
        <v>5</v>
      </c>
      <c r="E7447">
        <v>2018</v>
      </c>
      <c r="F7447" t="s">
        <v>127</v>
      </c>
      <c r="G7447" t="s">
        <v>130</v>
      </c>
      <c r="H7447" t="s">
        <v>14</v>
      </c>
      <c r="I7447" t="s">
        <v>13</v>
      </c>
      <c r="J7447" t="s">
        <v>15</v>
      </c>
      <c r="K7447" t="s">
        <v>43</v>
      </c>
      <c r="L7447">
        <v>1</v>
      </c>
      <c r="M7447">
        <v>1001</v>
      </c>
      <c r="O7447" t="s">
        <v>25</v>
      </c>
      <c r="R7447" t="s">
        <v>44</v>
      </c>
      <c r="S7447" s="49" t="str">
        <f t="shared" si="929"/>
        <v>Card</v>
      </c>
      <c r="T7447" s="3">
        <v>0.03</v>
      </c>
      <c r="U7447" s="2">
        <v>5.3000000000000007</v>
      </c>
      <c r="V7447" s="2">
        <v>2.12</v>
      </c>
      <c r="W7447" s="54">
        <f>_xlfn.XLOOKUP(M7447,Market!A:A,Market!F:F,0)</f>
        <v>0.06</v>
      </c>
      <c r="X7447" s="55">
        <f t="shared" si="930"/>
        <v>0.159</v>
      </c>
      <c r="Y7447" s="55">
        <f t="shared" si="931"/>
        <v>3.1800000000000006</v>
      </c>
      <c r="Z7447" s="54">
        <f t="shared" si="932"/>
        <v>0.60000000000000009</v>
      </c>
      <c r="AA7447" s="49" t="str">
        <f t="shared" ca="1" si="933"/>
        <v>Y</v>
      </c>
      <c r="AB7447" s="49">
        <f t="shared" ca="1" si="934"/>
        <v>6</v>
      </c>
      <c r="AC7447" s="49" t="str">
        <f t="shared" ca="1" si="935"/>
        <v>Y</v>
      </c>
    </row>
    <row r="7448" spans="1:29" x14ac:dyDescent="0.25">
      <c r="A7448">
        <v>5745</v>
      </c>
      <c r="B7448" s="9">
        <v>43219</v>
      </c>
      <c r="C7448" s="50" t="str">
        <f t="shared" si="928"/>
        <v>N</v>
      </c>
      <c r="D7448" s="52">
        <f>_xlfn.XLOOKUP(B7448,Cal_Date!B:B,Cal_Date!A:A,0)</f>
        <v>5</v>
      </c>
      <c r="E7448">
        <v>2018</v>
      </c>
      <c r="F7448" t="s">
        <v>127</v>
      </c>
      <c r="G7448" t="s">
        <v>130</v>
      </c>
      <c r="H7448" t="s">
        <v>11</v>
      </c>
      <c r="I7448" t="s">
        <v>11</v>
      </c>
      <c r="J7448" t="s">
        <v>15</v>
      </c>
      <c r="K7448" t="s">
        <v>42</v>
      </c>
      <c r="L7448">
        <v>1</v>
      </c>
      <c r="M7448">
        <v>1003</v>
      </c>
      <c r="O7448" t="s">
        <v>25</v>
      </c>
      <c r="R7448" t="s">
        <v>44</v>
      </c>
      <c r="S7448" s="49" t="str">
        <f t="shared" si="929"/>
        <v>Card</v>
      </c>
      <c r="T7448" s="3">
        <v>0.03</v>
      </c>
      <c r="U7448" s="2">
        <v>2.6500000000000004</v>
      </c>
      <c r="V7448" s="2">
        <v>0.87</v>
      </c>
      <c r="W7448" s="54">
        <f>_xlfn.XLOOKUP(M7448,Market!A:A,Market!F:F,0)</f>
        <v>0.06</v>
      </c>
      <c r="X7448" s="55">
        <f t="shared" si="930"/>
        <v>7.9500000000000001E-2</v>
      </c>
      <c r="Y7448" s="55">
        <f t="shared" si="931"/>
        <v>1.7800000000000002</v>
      </c>
      <c r="Z7448" s="54">
        <f t="shared" si="932"/>
        <v>0.67169811320754713</v>
      </c>
      <c r="AA7448" s="49" t="str">
        <f t="shared" ca="1" si="933"/>
        <v>Y</v>
      </c>
      <c r="AB7448" s="49">
        <f t="shared" ca="1" si="934"/>
        <v>6</v>
      </c>
      <c r="AC7448" s="49" t="str">
        <f t="shared" ca="1" si="935"/>
        <v>Y</v>
      </c>
    </row>
    <row r="7449" spans="1:29" x14ac:dyDescent="0.25">
      <c r="A7449">
        <v>5746</v>
      </c>
      <c r="B7449" s="9">
        <v>43219</v>
      </c>
      <c r="C7449" s="50" t="str">
        <f t="shared" si="928"/>
        <v>N</v>
      </c>
      <c r="D7449" s="52">
        <f>_xlfn.XLOOKUP(B7449,Cal_Date!B:B,Cal_Date!A:A,0)</f>
        <v>5</v>
      </c>
      <c r="E7449">
        <v>2018</v>
      </c>
      <c r="F7449" t="s">
        <v>127</v>
      </c>
      <c r="G7449" t="s">
        <v>130</v>
      </c>
      <c r="H7449" t="s">
        <v>48</v>
      </c>
      <c r="I7449" t="s">
        <v>18</v>
      </c>
      <c r="J7449" t="s">
        <v>10</v>
      </c>
      <c r="K7449" t="s">
        <v>43</v>
      </c>
      <c r="L7449">
        <v>1</v>
      </c>
      <c r="M7449">
        <v>1004</v>
      </c>
      <c r="O7449" t="s">
        <v>28</v>
      </c>
      <c r="R7449" t="s">
        <v>44</v>
      </c>
      <c r="S7449" s="49" t="str">
        <f t="shared" si="929"/>
        <v>Card</v>
      </c>
      <c r="T7449" s="3">
        <v>0.03</v>
      </c>
      <c r="U7449" s="2">
        <v>7.42</v>
      </c>
      <c r="V7449" s="2">
        <v>1.46</v>
      </c>
      <c r="W7449" s="54">
        <f>_xlfn.XLOOKUP(M7449,Market!A:A,Market!F:F,0)</f>
        <v>0.06</v>
      </c>
      <c r="X7449" s="55">
        <f t="shared" si="930"/>
        <v>0.22259999999999999</v>
      </c>
      <c r="Y7449" s="55">
        <f t="shared" si="931"/>
        <v>5.96</v>
      </c>
      <c r="Z7449" s="54">
        <f t="shared" si="932"/>
        <v>0.80323450134770891</v>
      </c>
      <c r="AA7449" s="49" t="str">
        <f t="shared" ca="1" si="933"/>
        <v>Y</v>
      </c>
      <c r="AB7449" s="49">
        <f t="shared" ca="1" si="934"/>
        <v>6</v>
      </c>
      <c r="AC7449" s="49" t="str">
        <f t="shared" ca="1" si="935"/>
        <v>Y</v>
      </c>
    </row>
    <row r="7450" spans="1:29" x14ac:dyDescent="0.25">
      <c r="A7450">
        <v>5747</v>
      </c>
      <c r="B7450" s="9">
        <v>43219</v>
      </c>
      <c r="C7450" s="50" t="str">
        <f t="shared" si="928"/>
        <v>N</v>
      </c>
      <c r="D7450" s="52">
        <f>_xlfn.XLOOKUP(B7450,Cal_Date!B:B,Cal_Date!A:A,0)</f>
        <v>5</v>
      </c>
      <c r="E7450">
        <v>2018</v>
      </c>
      <c r="F7450" t="s">
        <v>127</v>
      </c>
      <c r="G7450" t="s">
        <v>130</v>
      </c>
      <c r="H7450" t="s">
        <v>11</v>
      </c>
      <c r="I7450" t="s">
        <v>11</v>
      </c>
      <c r="J7450" t="s">
        <v>15</v>
      </c>
      <c r="K7450" t="s">
        <v>42</v>
      </c>
      <c r="L7450">
        <v>2</v>
      </c>
      <c r="M7450">
        <v>1003</v>
      </c>
      <c r="O7450" t="s">
        <v>25</v>
      </c>
      <c r="R7450" t="s">
        <v>44</v>
      </c>
      <c r="S7450" s="49" t="str">
        <f t="shared" si="929"/>
        <v>Card</v>
      </c>
      <c r="T7450" s="3">
        <v>0.03</v>
      </c>
      <c r="U7450" s="2">
        <v>5.3000000000000007</v>
      </c>
      <c r="V7450" s="2">
        <v>1.74</v>
      </c>
      <c r="W7450" s="54">
        <f>_xlfn.XLOOKUP(M7450,Market!A:A,Market!F:F,0)</f>
        <v>0.06</v>
      </c>
      <c r="X7450" s="55">
        <f t="shared" si="930"/>
        <v>0.159</v>
      </c>
      <c r="Y7450" s="55">
        <f t="shared" si="931"/>
        <v>3.5600000000000005</v>
      </c>
      <c r="Z7450" s="54">
        <f t="shared" si="932"/>
        <v>0.67169811320754713</v>
      </c>
      <c r="AA7450" s="49" t="str">
        <f t="shared" ca="1" si="933"/>
        <v>Y</v>
      </c>
      <c r="AB7450" s="49">
        <f t="shared" ca="1" si="934"/>
        <v>6</v>
      </c>
      <c r="AC7450" s="49" t="str">
        <f t="shared" ca="1" si="935"/>
        <v>Y</v>
      </c>
    </row>
    <row r="7451" spans="1:29" x14ac:dyDescent="0.25">
      <c r="A7451">
        <v>5748</v>
      </c>
      <c r="B7451" s="9">
        <v>43219</v>
      </c>
      <c r="C7451" s="50" t="str">
        <f t="shared" si="928"/>
        <v>N</v>
      </c>
      <c r="D7451" s="52">
        <f>_xlfn.XLOOKUP(B7451,Cal_Date!B:B,Cal_Date!A:A,0)</f>
        <v>5</v>
      </c>
      <c r="E7451">
        <v>2018</v>
      </c>
      <c r="F7451" t="s">
        <v>127</v>
      </c>
      <c r="G7451" t="s">
        <v>130</v>
      </c>
      <c r="H7451" t="s">
        <v>48</v>
      </c>
      <c r="I7451" t="s">
        <v>18</v>
      </c>
      <c r="J7451" t="s">
        <v>10</v>
      </c>
      <c r="K7451" t="s">
        <v>43</v>
      </c>
      <c r="L7451">
        <v>1</v>
      </c>
      <c r="M7451">
        <v>1005</v>
      </c>
      <c r="O7451" t="s">
        <v>25</v>
      </c>
      <c r="R7451" t="s">
        <v>44</v>
      </c>
      <c r="S7451" s="49" t="str">
        <f t="shared" si="929"/>
        <v>Card</v>
      </c>
      <c r="T7451" s="3">
        <v>0.03</v>
      </c>
      <c r="U7451" s="2">
        <v>7.6229999999999993</v>
      </c>
      <c r="V7451" s="2">
        <v>1.46</v>
      </c>
      <c r="W7451" s="54">
        <f>_xlfn.XLOOKUP(M7451,Market!A:A,Market!F:F,0)</f>
        <v>8.8999999999999996E-2</v>
      </c>
      <c r="X7451" s="55">
        <f t="shared" si="930"/>
        <v>0.22868999999999998</v>
      </c>
      <c r="Y7451" s="55">
        <f t="shared" si="931"/>
        <v>6.1629999999999994</v>
      </c>
      <c r="Z7451" s="54">
        <f t="shared" si="932"/>
        <v>0.80847435392889933</v>
      </c>
      <c r="AA7451" s="49" t="str">
        <f t="shared" ca="1" si="933"/>
        <v>Y</v>
      </c>
      <c r="AB7451" s="49">
        <f t="shared" ca="1" si="934"/>
        <v>6</v>
      </c>
      <c r="AC7451" s="49" t="str">
        <f t="shared" ca="1" si="935"/>
        <v>Y</v>
      </c>
    </row>
    <row r="7452" spans="1:29" x14ac:dyDescent="0.25">
      <c r="A7452">
        <v>5749</v>
      </c>
      <c r="B7452" s="9">
        <v>43219</v>
      </c>
      <c r="C7452" s="50" t="str">
        <f t="shared" si="928"/>
        <v>N</v>
      </c>
      <c r="D7452" s="52">
        <f>_xlfn.XLOOKUP(B7452,Cal_Date!B:B,Cal_Date!A:A,0)</f>
        <v>5</v>
      </c>
      <c r="E7452">
        <v>2018</v>
      </c>
      <c r="F7452" t="s">
        <v>127</v>
      </c>
      <c r="G7452" t="s">
        <v>130</v>
      </c>
      <c r="H7452" t="s">
        <v>48</v>
      </c>
      <c r="I7452" t="s">
        <v>18</v>
      </c>
      <c r="J7452" t="s">
        <v>10</v>
      </c>
      <c r="K7452" t="s">
        <v>43</v>
      </c>
      <c r="L7452">
        <v>2</v>
      </c>
      <c r="M7452">
        <v>1007</v>
      </c>
      <c r="O7452" t="s">
        <v>28</v>
      </c>
      <c r="R7452" t="s">
        <v>44</v>
      </c>
      <c r="S7452" s="49" t="str">
        <f t="shared" si="929"/>
        <v>Card</v>
      </c>
      <c r="T7452" s="3">
        <v>0.03</v>
      </c>
      <c r="U7452" s="2">
        <v>15.245999999999999</v>
      </c>
      <c r="V7452" s="2">
        <v>2.92</v>
      </c>
      <c r="W7452" s="54">
        <f>_xlfn.XLOOKUP(M7452,Market!A:A,Market!F:F,0)</f>
        <v>8.8999999999999996E-2</v>
      </c>
      <c r="X7452" s="55">
        <f t="shared" si="930"/>
        <v>0.45737999999999995</v>
      </c>
      <c r="Y7452" s="55">
        <f t="shared" si="931"/>
        <v>12.325999999999999</v>
      </c>
      <c r="Z7452" s="54">
        <f t="shared" si="932"/>
        <v>0.80847435392889933</v>
      </c>
      <c r="AA7452" s="49" t="str">
        <f t="shared" ca="1" si="933"/>
        <v>Y</v>
      </c>
      <c r="AB7452" s="49">
        <f t="shared" ca="1" si="934"/>
        <v>6</v>
      </c>
      <c r="AC7452" s="49" t="str">
        <f t="shared" ca="1" si="935"/>
        <v>Y</v>
      </c>
    </row>
    <row r="7453" spans="1:29" x14ac:dyDescent="0.25">
      <c r="A7453">
        <v>5750</v>
      </c>
      <c r="B7453" s="9">
        <v>43219</v>
      </c>
      <c r="C7453" s="50" t="str">
        <f t="shared" si="928"/>
        <v>N</v>
      </c>
      <c r="D7453" s="52">
        <f>_xlfn.XLOOKUP(B7453,Cal_Date!B:B,Cal_Date!A:A,0)</f>
        <v>5</v>
      </c>
      <c r="E7453">
        <v>2018</v>
      </c>
      <c r="F7453" t="s">
        <v>127</v>
      </c>
      <c r="G7453" t="s">
        <v>130</v>
      </c>
      <c r="H7453" t="s">
        <v>11</v>
      </c>
      <c r="I7453" t="s">
        <v>11</v>
      </c>
      <c r="J7453" t="s">
        <v>15</v>
      </c>
      <c r="K7453" t="s">
        <v>42</v>
      </c>
      <c r="L7453">
        <v>1</v>
      </c>
      <c r="M7453">
        <v>1009</v>
      </c>
      <c r="O7453" t="s">
        <v>28</v>
      </c>
      <c r="R7453" t="s">
        <v>44</v>
      </c>
      <c r="S7453" s="49" t="str">
        <f t="shared" si="929"/>
        <v>Card</v>
      </c>
      <c r="T7453" s="3">
        <v>0.03</v>
      </c>
      <c r="U7453" s="2">
        <v>2.7225000000000001</v>
      </c>
      <c r="V7453" s="2">
        <v>0.87</v>
      </c>
      <c r="W7453" s="54">
        <f>_xlfn.XLOOKUP(M7453,Market!A:A,Market!F:F,0)</f>
        <v>8.8999999999999996E-2</v>
      </c>
      <c r="X7453" s="55">
        <f t="shared" si="930"/>
        <v>8.1674999999999998E-2</v>
      </c>
      <c r="Y7453" s="55">
        <f t="shared" si="931"/>
        <v>1.8525</v>
      </c>
      <c r="Z7453" s="54">
        <f t="shared" si="932"/>
        <v>0.68044077134986225</v>
      </c>
      <c r="AA7453" s="49" t="str">
        <f t="shared" ca="1" si="933"/>
        <v>Y</v>
      </c>
      <c r="AB7453" s="49">
        <f t="shared" ca="1" si="934"/>
        <v>6</v>
      </c>
      <c r="AC7453" s="49" t="str">
        <f t="shared" ca="1" si="935"/>
        <v>Y</v>
      </c>
    </row>
    <row r="7454" spans="1:29" x14ac:dyDescent="0.25">
      <c r="A7454">
        <v>5751</v>
      </c>
      <c r="B7454" s="9">
        <v>43219</v>
      </c>
      <c r="C7454" s="50" t="str">
        <f t="shared" si="928"/>
        <v>N</v>
      </c>
      <c r="D7454" s="52">
        <f>_xlfn.XLOOKUP(B7454,Cal_Date!B:B,Cal_Date!A:A,0)</f>
        <v>5</v>
      </c>
      <c r="E7454">
        <v>2018</v>
      </c>
      <c r="F7454" t="s">
        <v>127</v>
      </c>
      <c r="G7454" t="s">
        <v>130</v>
      </c>
      <c r="H7454" t="s">
        <v>11</v>
      </c>
      <c r="I7454" t="s">
        <v>11</v>
      </c>
      <c r="J7454" t="s">
        <v>15</v>
      </c>
      <c r="K7454" t="s">
        <v>42</v>
      </c>
      <c r="L7454">
        <v>2</v>
      </c>
      <c r="M7454">
        <v>1001</v>
      </c>
      <c r="O7454" t="s">
        <v>25</v>
      </c>
      <c r="R7454" t="s">
        <v>44</v>
      </c>
      <c r="S7454" s="49" t="str">
        <f t="shared" si="929"/>
        <v>Card</v>
      </c>
      <c r="T7454" s="3">
        <v>0.03</v>
      </c>
      <c r="U7454" s="2">
        <v>5.3000000000000007</v>
      </c>
      <c r="V7454" s="2">
        <v>1.74</v>
      </c>
      <c r="W7454" s="54">
        <f>_xlfn.XLOOKUP(M7454,Market!A:A,Market!F:F,0)</f>
        <v>0.06</v>
      </c>
      <c r="X7454" s="55">
        <f t="shared" si="930"/>
        <v>0.159</v>
      </c>
      <c r="Y7454" s="55">
        <f t="shared" si="931"/>
        <v>3.5600000000000005</v>
      </c>
      <c r="Z7454" s="54">
        <f t="shared" si="932"/>
        <v>0.67169811320754713</v>
      </c>
      <c r="AA7454" s="49" t="str">
        <f t="shared" ca="1" si="933"/>
        <v>Y</v>
      </c>
      <c r="AB7454" s="49">
        <f t="shared" ca="1" si="934"/>
        <v>6</v>
      </c>
      <c r="AC7454" s="49" t="str">
        <f t="shared" ca="1" si="935"/>
        <v>Y</v>
      </c>
    </row>
    <row r="7455" spans="1:29" x14ac:dyDescent="0.25">
      <c r="A7455">
        <v>5752</v>
      </c>
      <c r="B7455" s="9">
        <v>43219</v>
      </c>
      <c r="C7455" s="50" t="str">
        <f t="shared" si="928"/>
        <v>N</v>
      </c>
      <c r="D7455" s="52">
        <f>_xlfn.XLOOKUP(B7455,Cal_Date!B:B,Cal_Date!A:A,0)</f>
        <v>5</v>
      </c>
      <c r="E7455">
        <v>2018</v>
      </c>
      <c r="F7455" t="s">
        <v>127</v>
      </c>
      <c r="G7455" t="s">
        <v>130</v>
      </c>
      <c r="H7455" t="s">
        <v>11</v>
      </c>
      <c r="I7455" t="s">
        <v>11</v>
      </c>
      <c r="J7455" t="s">
        <v>15</v>
      </c>
      <c r="K7455" t="s">
        <v>42</v>
      </c>
      <c r="L7455">
        <v>1</v>
      </c>
      <c r="M7455">
        <v>1010</v>
      </c>
      <c r="O7455" t="s">
        <v>25</v>
      </c>
      <c r="R7455" t="s">
        <v>44</v>
      </c>
      <c r="S7455" s="49" t="str">
        <f t="shared" si="929"/>
        <v>Card</v>
      </c>
      <c r="T7455" s="3">
        <v>0.03</v>
      </c>
      <c r="U7455" s="2">
        <v>2.7</v>
      </c>
      <c r="V7455" s="2">
        <v>0.87</v>
      </c>
      <c r="W7455" s="54">
        <f>_xlfn.XLOOKUP(M7455,Market!A:A,Market!F:F,0)</f>
        <v>0.08</v>
      </c>
      <c r="X7455" s="55">
        <f t="shared" si="930"/>
        <v>8.1000000000000003E-2</v>
      </c>
      <c r="Y7455" s="55">
        <f t="shared" si="931"/>
        <v>1.83</v>
      </c>
      <c r="Z7455" s="54">
        <f t="shared" si="932"/>
        <v>0.67777777777777781</v>
      </c>
      <c r="AA7455" s="49" t="str">
        <f t="shared" ca="1" si="933"/>
        <v>Y</v>
      </c>
      <c r="AB7455" s="49">
        <f t="shared" ca="1" si="934"/>
        <v>6</v>
      </c>
      <c r="AC7455" s="49" t="str">
        <f t="shared" ca="1" si="935"/>
        <v>Y</v>
      </c>
    </row>
    <row r="7456" spans="1:29" x14ac:dyDescent="0.25">
      <c r="A7456">
        <v>5753</v>
      </c>
      <c r="B7456" s="9">
        <v>43219</v>
      </c>
      <c r="C7456" s="50" t="str">
        <f t="shared" si="928"/>
        <v>N</v>
      </c>
      <c r="D7456" s="52">
        <f>_xlfn.XLOOKUP(B7456,Cal_Date!B:B,Cal_Date!A:A,0)</f>
        <v>5</v>
      </c>
      <c r="E7456">
        <v>2018</v>
      </c>
      <c r="F7456" t="s">
        <v>127</v>
      </c>
      <c r="G7456" t="s">
        <v>130</v>
      </c>
      <c r="H7456" t="s">
        <v>48</v>
      </c>
      <c r="I7456" t="s">
        <v>18</v>
      </c>
      <c r="J7456" t="s">
        <v>10</v>
      </c>
      <c r="K7456" t="s">
        <v>43</v>
      </c>
      <c r="L7456">
        <v>1</v>
      </c>
      <c r="M7456">
        <v>1010</v>
      </c>
      <c r="O7456" t="s">
        <v>25</v>
      </c>
      <c r="R7456" t="s">
        <v>44</v>
      </c>
      <c r="S7456" s="49" t="str">
        <f t="shared" si="929"/>
        <v>Card</v>
      </c>
      <c r="T7456" s="3">
        <v>0.03</v>
      </c>
      <c r="U7456" s="2">
        <v>7.5600000000000005</v>
      </c>
      <c r="V7456" s="2">
        <v>1.46</v>
      </c>
      <c r="W7456" s="54">
        <f>_xlfn.XLOOKUP(M7456,Market!A:A,Market!F:F,0)</f>
        <v>0.08</v>
      </c>
      <c r="X7456" s="55">
        <f t="shared" si="930"/>
        <v>0.2268</v>
      </c>
      <c r="Y7456" s="55">
        <f t="shared" si="931"/>
        <v>6.1000000000000005</v>
      </c>
      <c r="Z7456" s="54">
        <f t="shared" si="932"/>
        <v>0.80687830687830686</v>
      </c>
      <c r="AA7456" s="49" t="str">
        <f t="shared" ca="1" si="933"/>
        <v>Y</v>
      </c>
      <c r="AB7456" s="49">
        <f t="shared" ca="1" si="934"/>
        <v>6</v>
      </c>
      <c r="AC7456" s="49" t="str">
        <f t="shared" ca="1" si="935"/>
        <v>Y</v>
      </c>
    </row>
    <row r="7457" spans="1:29" x14ac:dyDescent="0.25">
      <c r="A7457">
        <v>5754</v>
      </c>
      <c r="B7457" s="9">
        <v>43219</v>
      </c>
      <c r="C7457" s="50" t="str">
        <f t="shared" si="928"/>
        <v>N</v>
      </c>
      <c r="D7457" s="52">
        <f>_xlfn.XLOOKUP(B7457,Cal_Date!B:B,Cal_Date!A:A,0)</f>
        <v>5</v>
      </c>
      <c r="E7457">
        <v>2018</v>
      </c>
      <c r="F7457" t="s">
        <v>127</v>
      </c>
      <c r="G7457" t="s">
        <v>130</v>
      </c>
      <c r="H7457" t="s">
        <v>48</v>
      </c>
      <c r="I7457" t="s">
        <v>18</v>
      </c>
      <c r="J7457" t="s">
        <v>10</v>
      </c>
      <c r="K7457" t="s">
        <v>43</v>
      </c>
      <c r="L7457">
        <v>1</v>
      </c>
      <c r="M7457">
        <v>1010</v>
      </c>
      <c r="O7457" t="s">
        <v>25</v>
      </c>
      <c r="R7457" t="s">
        <v>44</v>
      </c>
      <c r="S7457" s="49" t="str">
        <f t="shared" si="929"/>
        <v>Card</v>
      </c>
      <c r="T7457" s="3">
        <v>0.03</v>
      </c>
      <c r="U7457" s="2">
        <v>7.5600000000000005</v>
      </c>
      <c r="V7457" s="2">
        <v>1.46</v>
      </c>
      <c r="W7457" s="54">
        <f>_xlfn.XLOOKUP(M7457,Market!A:A,Market!F:F,0)</f>
        <v>0.08</v>
      </c>
      <c r="X7457" s="55">
        <f t="shared" si="930"/>
        <v>0.2268</v>
      </c>
      <c r="Y7457" s="55">
        <f t="shared" si="931"/>
        <v>6.1000000000000005</v>
      </c>
      <c r="Z7457" s="54">
        <f t="shared" si="932"/>
        <v>0.80687830687830686</v>
      </c>
      <c r="AA7457" s="49" t="str">
        <f t="shared" ca="1" si="933"/>
        <v>Y</v>
      </c>
      <c r="AB7457" s="49">
        <f t="shared" ca="1" si="934"/>
        <v>6</v>
      </c>
      <c r="AC7457" s="49" t="str">
        <f t="shared" ca="1" si="935"/>
        <v>Y</v>
      </c>
    </row>
    <row r="7458" spans="1:29" x14ac:dyDescent="0.25">
      <c r="A7458">
        <v>5755</v>
      </c>
      <c r="B7458" s="9">
        <v>43219</v>
      </c>
      <c r="C7458" s="50" t="str">
        <f t="shared" si="928"/>
        <v>N</v>
      </c>
      <c r="D7458" s="52">
        <f>_xlfn.XLOOKUP(B7458,Cal_Date!B:B,Cal_Date!A:A,0)</f>
        <v>5</v>
      </c>
      <c r="E7458">
        <v>2018</v>
      </c>
      <c r="F7458" t="s">
        <v>127</v>
      </c>
      <c r="G7458" t="s">
        <v>130</v>
      </c>
      <c r="H7458" t="s">
        <v>11</v>
      </c>
      <c r="I7458" t="s">
        <v>11</v>
      </c>
      <c r="J7458" t="s">
        <v>15</v>
      </c>
      <c r="K7458" t="s">
        <v>42</v>
      </c>
      <c r="L7458">
        <v>1</v>
      </c>
      <c r="M7458">
        <v>1010</v>
      </c>
      <c r="O7458" t="s">
        <v>25</v>
      </c>
      <c r="R7458" t="s">
        <v>44</v>
      </c>
      <c r="S7458" s="49" t="str">
        <f t="shared" si="929"/>
        <v>Card</v>
      </c>
      <c r="T7458" s="3">
        <v>0.03</v>
      </c>
      <c r="U7458" s="2">
        <v>2.7</v>
      </c>
      <c r="V7458" s="2">
        <v>0.87</v>
      </c>
      <c r="W7458" s="54">
        <f>_xlfn.XLOOKUP(M7458,Market!A:A,Market!F:F,0)</f>
        <v>0.08</v>
      </c>
      <c r="X7458" s="55">
        <f t="shared" si="930"/>
        <v>8.1000000000000003E-2</v>
      </c>
      <c r="Y7458" s="55">
        <f t="shared" si="931"/>
        <v>1.83</v>
      </c>
      <c r="Z7458" s="54">
        <f t="shared" si="932"/>
        <v>0.67777777777777781</v>
      </c>
      <c r="AA7458" s="49" t="str">
        <f t="shared" ca="1" si="933"/>
        <v>Y</v>
      </c>
      <c r="AB7458" s="49">
        <f t="shared" ca="1" si="934"/>
        <v>6</v>
      </c>
      <c r="AC7458" s="49" t="str">
        <f t="shared" ca="1" si="935"/>
        <v>Y</v>
      </c>
    </row>
    <row r="7459" spans="1:29" x14ac:dyDescent="0.25">
      <c r="A7459">
        <v>5756</v>
      </c>
      <c r="B7459" s="9">
        <v>43219</v>
      </c>
      <c r="C7459" s="50" t="str">
        <f t="shared" si="928"/>
        <v>N</v>
      </c>
      <c r="D7459" s="52">
        <f>_xlfn.XLOOKUP(B7459,Cal_Date!B:B,Cal_Date!A:A,0)</f>
        <v>5</v>
      </c>
      <c r="E7459">
        <v>2018</v>
      </c>
      <c r="F7459" t="s">
        <v>127</v>
      </c>
      <c r="G7459" t="s">
        <v>130</v>
      </c>
      <c r="H7459" t="s">
        <v>11</v>
      </c>
      <c r="I7459" t="s">
        <v>11</v>
      </c>
      <c r="J7459" t="s">
        <v>15</v>
      </c>
      <c r="K7459" t="s">
        <v>42</v>
      </c>
      <c r="L7459">
        <v>2</v>
      </c>
      <c r="M7459">
        <v>1011</v>
      </c>
      <c r="O7459" t="s">
        <v>25</v>
      </c>
      <c r="R7459" t="s">
        <v>44</v>
      </c>
      <c r="S7459" s="49" t="str">
        <f t="shared" si="929"/>
        <v>Card</v>
      </c>
      <c r="T7459" s="3">
        <v>0.03</v>
      </c>
      <c r="U7459" s="2">
        <v>5.3000000000000007</v>
      </c>
      <c r="V7459" s="2">
        <v>1.74</v>
      </c>
      <c r="W7459" s="54">
        <f>_xlfn.XLOOKUP(M7459,Market!A:A,Market!F:F,0)</f>
        <v>0.06</v>
      </c>
      <c r="X7459" s="55">
        <f t="shared" si="930"/>
        <v>0.159</v>
      </c>
      <c r="Y7459" s="55">
        <f t="shared" si="931"/>
        <v>3.5600000000000005</v>
      </c>
      <c r="Z7459" s="54">
        <f t="shared" si="932"/>
        <v>0.67169811320754713</v>
      </c>
      <c r="AA7459" s="49" t="str">
        <f t="shared" ca="1" si="933"/>
        <v>Y</v>
      </c>
      <c r="AB7459" s="49">
        <f t="shared" ca="1" si="934"/>
        <v>6</v>
      </c>
      <c r="AC7459" s="49" t="str">
        <f t="shared" ca="1" si="935"/>
        <v>Y</v>
      </c>
    </row>
    <row r="7460" spans="1:29" x14ac:dyDescent="0.25">
      <c r="A7460">
        <v>5757</v>
      </c>
      <c r="B7460" s="9">
        <v>43219</v>
      </c>
      <c r="C7460" s="50" t="str">
        <f t="shared" si="928"/>
        <v>N</v>
      </c>
      <c r="D7460" s="52">
        <f>_xlfn.XLOOKUP(B7460,Cal_Date!B:B,Cal_Date!A:A,0)</f>
        <v>5</v>
      </c>
      <c r="E7460">
        <v>2018</v>
      </c>
      <c r="F7460" t="s">
        <v>127</v>
      </c>
      <c r="G7460" t="s">
        <v>130</v>
      </c>
      <c r="H7460" t="s">
        <v>11</v>
      </c>
      <c r="I7460" t="s">
        <v>11</v>
      </c>
      <c r="J7460" t="s">
        <v>15</v>
      </c>
      <c r="K7460" t="s">
        <v>42</v>
      </c>
      <c r="L7460">
        <v>1</v>
      </c>
      <c r="M7460">
        <v>1007</v>
      </c>
      <c r="O7460" t="s">
        <v>28</v>
      </c>
      <c r="R7460" t="s">
        <v>44</v>
      </c>
      <c r="S7460" s="49" t="str">
        <f t="shared" si="929"/>
        <v>Card</v>
      </c>
      <c r="T7460" s="3">
        <v>0.03</v>
      </c>
      <c r="U7460" s="2">
        <v>2.7225000000000001</v>
      </c>
      <c r="V7460" s="2">
        <v>0.87</v>
      </c>
      <c r="W7460" s="54">
        <f>_xlfn.XLOOKUP(M7460,Market!A:A,Market!F:F,0)</f>
        <v>8.8999999999999996E-2</v>
      </c>
      <c r="X7460" s="55">
        <f t="shared" si="930"/>
        <v>8.1674999999999998E-2</v>
      </c>
      <c r="Y7460" s="55">
        <f t="shared" si="931"/>
        <v>1.8525</v>
      </c>
      <c r="Z7460" s="54">
        <f t="shared" si="932"/>
        <v>0.68044077134986225</v>
      </c>
      <c r="AA7460" s="49" t="str">
        <f t="shared" ca="1" si="933"/>
        <v>Y</v>
      </c>
      <c r="AB7460" s="49">
        <f t="shared" ca="1" si="934"/>
        <v>6</v>
      </c>
      <c r="AC7460" s="49" t="str">
        <f t="shared" ca="1" si="935"/>
        <v>Y</v>
      </c>
    </row>
    <row r="7461" spans="1:29" x14ac:dyDescent="0.25">
      <c r="A7461">
        <v>5758</v>
      </c>
      <c r="B7461" s="9">
        <v>43219</v>
      </c>
      <c r="C7461" s="50" t="str">
        <f t="shared" si="928"/>
        <v>N</v>
      </c>
      <c r="D7461" s="52">
        <f>_xlfn.XLOOKUP(B7461,Cal_Date!B:B,Cal_Date!A:A,0)</f>
        <v>5</v>
      </c>
      <c r="E7461">
        <v>2018</v>
      </c>
      <c r="F7461" t="s">
        <v>127</v>
      </c>
      <c r="G7461" t="s">
        <v>130</v>
      </c>
      <c r="H7461" t="s">
        <v>11</v>
      </c>
      <c r="I7461" t="s">
        <v>13</v>
      </c>
      <c r="J7461" t="s">
        <v>15</v>
      </c>
      <c r="K7461" t="s">
        <v>42</v>
      </c>
      <c r="L7461">
        <v>1</v>
      </c>
      <c r="M7461">
        <v>1007</v>
      </c>
      <c r="O7461" t="s">
        <v>28</v>
      </c>
      <c r="R7461" t="s">
        <v>44</v>
      </c>
      <c r="S7461" s="49" t="str">
        <f t="shared" si="929"/>
        <v>Card</v>
      </c>
      <c r="T7461" s="3">
        <v>0.03</v>
      </c>
      <c r="U7461" s="2">
        <v>2.7225000000000001</v>
      </c>
      <c r="V7461" s="2">
        <v>1.42</v>
      </c>
      <c r="W7461" s="54">
        <f>_xlfn.XLOOKUP(M7461,Market!A:A,Market!F:F,0)</f>
        <v>8.8999999999999996E-2</v>
      </c>
      <c r="X7461" s="55">
        <f t="shared" si="930"/>
        <v>8.1674999999999998E-2</v>
      </c>
      <c r="Y7461" s="55">
        <f t="shared" si="931"/>
        <v>1.3025000000000002</v>
      </c>
      <c r="Z7461" s="54">
        <f t="shared" si="932"/>
        <v>0.47842056932966032</v>
      </c>
      <c r="AA7461" s="49" t="str">
        <f t="shared" ca="1" si="933"/>
        <v>Y</v>
      </c>
      <c r="AB7461" s="49">
        <f t="shared" ca="1" si="934"/>
        <v>6</v>
      </c>
      <c r="AC7461" s="49" t="str">
        <f t="shared" ca="1" si="935"/>
        <v>Y</v>
      </c>
    </row>
    <row r="7462" spans="1:29" x14ac:dyDescent="0.25">
      <c r="A7462">
        <v>5759</v>
      </c>
      <c r="B7462" s="9">
        <v>43219</v>
      </c>
      <c r="C7462" s="50" t="str">
        <f t="shared" si="928"/>
        <v>N</v>
      </c>
      <c r="D7462" s="52">
        <f>_xlfn.XLOOKUP(B7462,Cal_Date!B:B,Cal_Date!A:A,0)</f>
        <v>5</v>
      </c>
      <c r="E7462">
        <v>2018</v>
      </c>
      <c r="F7462" t="s">
        <v>127</v>
      </c>
      <c r="G7462" t="s">
        <v>130</v>
      </c>
      <c r="H7462" t="s">
        <v>14</v>
      </c>
      <c r="I7462" t="s">
        <v>18</v>
      </c>
      <c r="J7462" t="s">
        <v>15</v>
      </c>
      <c r="K7462" t="s">
        <v>43</v>
      </c>
      <c r="L7462">
        <v>1</v>
      </c>
      <c r="M7462">
        <v>1008</v>
      </c>
      <c r="O7462" t="s">
        <v>28</v>
      </c>
      <c r="R7462" t="s">
        <v>44</v>
      </c>
      <c r="S7462" s="49" t="str">
        <f t="shared" si="929"/>
        <v>Card</v>
      </c>
      <c r="T7462" s="3">
        <v>0.03</v>
      </c>
      <c r="U7462" s="2">
        <v>5.4450000000000003</v>
      </c>
      <c r="V7462" s="2">
        <v>2.1</v>
      </c>
      <c r="W7462" s="54">
        <f>_xlfn.XLOOKUP(M7462,Market!A:A,Market!F:F,0)</f>
        <v>8.8999999999999996E-2</v>
      </c>
      <c r="X7462" s="55">
        <f t="shared" si="930"/>
        <v>0.16335</v>
      </c>
      <c r="Y7462" s="55">
        <f t="shared" si="931"/>
        <v>3.3450000000000002</v>
      </c>
      <c r="Z7462" s="54">
        <f t="shared" si="932"/>
        <v>0.61432506887052341</v>
      </c>
      <c r="AA7462" s="49" t="str">
        <f t="shared" ca="1" si="933"/>
        <v>Y</v>
      </c>
      <c r="AB7462" s="49">
        <f t="shared" ca="1" si="934"/>
        <v>6</v>
      </c>
      <c r="AC7462" s="49" t="str">
        <f t="shared" ca="1" si="935"/>
        <v>Y</v>
      </c>
    </row>
    <row r="7463" spans="1:29" x14ac:dyDescent="0.25">
      <c r="A7463">
        <v>5760</v>
      </c>
      <c r="B7463" s="9">
        <v>43220</v>
      </c>
      <c r="C7463" s="50" t="str">
        <f t="shared" si="928"/>
        <v>N</v>
      </c>
      <c r="D7463" s="52">
        <f>_xlfn.XLOOKUP(B7463,Cal_Date!B:B,Cal_Date!A:A,0)</f>
        <v>5</v>
      </c>
      <c r="E7463">
        <v>2018</v>
      </c>
      <c r="F7463" t="s">
        <v>121</v>
      </c>
      <c r="G7463" t="s">
        <v>129</v>
      </c>
      <c r="H7463" t="s">
        <v>48</v>
      </c>
      <c r="I7463" t="s">
        <v>18</v>
      </c>
      <c r="J7463" t="s">
        <v>10</v>
      </c>
      <c r="K7463" t="s">
        <v>43</v>
      </c>
      <c r="L7463">
        <v>1</v>
      </c>
      <c r="M7463">
        <v>1004</v>
      </c>
      <c r="O7463" t="s">
        <v>28</v>
      </c>
      <c r="R7463" t="s">
        <v>44</v>
      </c>
      <c r="S7463" s="49" t="str">
        <f t="shared" si="929"/>
        <v>Card</v>
      </c>
      <c r="T7463" s="3">
        <v>0.03</v>
      </c>
      <c r="U7463" s="2">
        <v>7.42</v>
      </c>
      <c r="V7463" s="2">
        <v>1.46</v>
      </c>
      <c r="W7463" s="54">
        <f>_xlfn.XLOOKUP(M7463,Market!A:A,Market!F:F,0)</f>
        <v>0.06</v>
      </c>
      <c r="X7463" s="55">
        <f t="shared" si="930"/>
        <v>0.22259999999999999</v>
      </c>
      <c r="Y7463" s="55">
        <f t="shared" si="931"/>
        <v>5.96</v>
      </c>
      <c r="Z7463" s="54">
        <f t="shared" si="932"/>
        <v>0.80323450134770891</v>
      </c>
      <c r="AA7463" s="49" t="str">
        <f t="shared" ca="1" si="933"/>
        <v>Y</v>
      </c>
      <c r="AB7463" s="49">
        <f t="shared" ca="1" si="934"/>
        <v>6</v>
      </c>
      <c r="AC7463" s="49" t="str">
        <f t="shared" ca="1" si="935"/>
        <v>Y</v>
      </c>
    </row>
    <row r="7464" spans="1:29" x14ac:dyDescent="0.25">
      <c r="A7464">
        <v>5761</v>
      </c>
      <c r="B7464" s="9">
        <v>43220</v>
      </c>
      <c r="C7464" s="50" t="str">
        <f t="shared" si="928"/>
        <v>N</v>
      </c>
      <c r="D7464" s="52">
        <f>_xlfn.XLOOKUP(B7464,Cal_Date!B:B,Cal_Date!A:A,0)</f>
        <v>5</v>
      </c>
      <c r="E7464">
        <v>2018</v>
      </c>
      <c r="F7464" t="s">
        <v>121</v>
      </c>
      <c r="G7464" t="s">
        <v>129</v>
      </c>
      <c r="H7464" t="s">
        <v>48</v>
      </c>
      <c r="I7464" t="s">
        <v>18</v>
      </c>
      <c r="J7464" t="s">
        <v>10</v>
      </c>
      <c r="K7464" t="s">
        <v>43</v>
      </c>
      <c r="L7464">
        <v>1</v>
      </c>
      <c r="M7464">
        <v>1003</v>
      </c>
      <c r="O7464" t="s">
        <v>25</v>
      </c>
      <c r="R7464" t="s">
        <v>44</v>
      </c>
      <c r="S7464" s="49" t="str">
        <f t="shared" si="929"/>
        <v>Card</v>
      </c>
      <c r="T7464" s="3">
        <v>0.03</v>
      </c>
      <c r="U7464" s="2">
        <v>7.42</v>
      </c>
      <c r="V7464" s="2">
        <v>1.46</v>
      </c>
      <c r="W7464" s="54">
        <f>_xlfn.XLOOKUP(M7464,Market!A:A,Market!F:F,0)</f>
        <v>0.06</v>
      </c>
      <c r="X7464" s="55">
        <f t="shared" si="930"/>
        <v>0.22259999999999999</v>
      </c>
      <c r="Y7464" s="55">
        <f t="shared" si="931"/>
        <v>5.96</v>
      </c>
      <c r="Z7464" s="54">
        <f t="shared" si="932"/>
        <v>0.80323450134770891</v>
      </c>
      <c r="AA7464" s="49" t="str">
        <f t="shared" ca="1" si="933"/>
        <v>Y</v>
      </c>
      <c r="AB7464" s="49">
        <f t="shared" ca="1" si="934"/>
        <v>6</v>
      </c>
      <c r="AC7464" s="49" t="str">
        <f t="shared" ca="1" si="935"/>
        <v>Y</v>
      </c>
    </row>
    <row r="7465" spans="1:29" x14ac:dyDescent="0.25">
      <c r="A7465">
        <v>5762</v>
      </c>
      <c r="B7465" s="9">
        <v>43220</v>
      </c>
      <c r="C7465" s="50" t="str">
        <f t="shared" si="928"/>
        <v>N</v>
      </c>
      <c r="D7465" s="52">
        <f>_xlfn.XLOOKUP(B7465,Cal_Date!B:B,Cal_Date!A:A,0)</f>
        <v>5</v>
      </c>
      <c r="E7465">
        <v>2018</v>
      </c>
      <c r="F7465" t="s">
        <v>121</v>
      </c>
      <c r="G7465" t="s">
        <v>129</v>
      </c>
      <c r="H7465" t="s">
        <v>11</v>
      </c>
      <c r="I7465" t="s">
        <v>11</v>
      </c>
      <c r="J7465" t="s">
        <v>15</v>
      </c>
      <c r="K7465" t="s">
        <v>42</v>
      </c>
      <c r="L7465">
        <v>2</v>
      </c>
      <c r="M7465">
        <v>1002</v>
      </c>
      <c r="O7465" t="s">
        <v>28</v>
      </c>
      <c r="R7465" t="s">
        <v>44</v>
      </c>
      <c r="S7465" s="49" t="str">
        <f t="shared" si="929"/>
        <v>Card</v>
      </c>
      <c r="T7465" s="3">
        <v>0.03</v>
      </c>
      <c r="U7465" s="2">
        <v>5.3000000000000007</v>
      </c>
      <c r="V7465" s="2">
        <v>1.74</v>
      </c>
      <c r="W7465" s="54">
        <f>_xlfn.XLOOKUP(M7465,Market!A:A,Market!F:F,0)</f>
        <v>0.06</v>
      </c>
      <c r="X7465" s="55">
        <f t="shared" si="930"/>
        <v>0.159</v>
      </c>
      <c r="Y7465" s="55">
        <f t="shared" si="931"/>
        <v>3.5600000000000005</v>
      </c>
      <c r="Z7465" s="54">
        <f t="shared" si="932"/>
        <v>0.67169811320754713</v>
      </c>
      <c r="AA7465" s="49" t="str">
        <f t="shared" ca="1" si="933"/>
        <v>Y</v>
      </c>
      <c r="AB7465" s="49">
        <f t="shared" ca="1" si="934"/>
        <v>6</v>
      </c>
      <c r="AC7465" s="49" t="str">
        <f t="shared" ca="1" si="935"/>
        <v>Y</v>
      </c>
    </row>
    <row r="7466" spans="1:29" x14ac:dyDescent="0.25">
      <c r="A7466">
        <v>5763</v>
      </c>
      <c r="B7466" s="9">
        <v>43220</v>
      </c>
      <c r="C7466" s="50" t="str">
        <f t="shared" si="928"/>
        <v>N</v>
      </c>
      <c r="D7466" s="52">
        <f>_xlfn.XLOOKUP(B7466,Cal_Date!B:B,Cal_Date!A:A,0)</f>
        <v>5</v>
      </c>
      <c r="E7466">
        <v>2018</v>
      </c>
      <c r="F7466" t="s">
        <v>121</v>
      </c>
      <c r="G7466" t="s">
        <v>129</v>
      </c>
      <c r="H7466" t="s">
        <v>11</v>
      </c>
      <c r="I7466" t="s">
        <v>11</v>
      </c>
      <c r="J7466" t="s">
        <v>15</v>
      </c>
      <c r="K7466" t="s">
        <v>42</v>
      </c>
      <c r="L7466">
        <v>2</v>
      </c>
      <c r="M7466">
        <v>1007</v>
      </c>
      <c r="O7466" t="s">
        <v>28</v>
      </c>
      <c r="R7466" t="s">
        <v>47</v>
      </c>
      <c r="S7466" s="49" t="str">
        <f t="shared" si="929"/>
        <v>Card</v>
      </c>
      <c r="T7466" s="3">
        <v>3.5000000000000003E-2</v>
      </c>
      <c r="U7466" s="2">
        <v>5.4450000000000003</v>
      </c>
      <c r="V7466" s="2">
        <v>1.74</v>
      </c>
      <c r="W7466" s="54">
        <f>_xlfn.XLOOKUP(M7466,Market!A:A,Market!F:F,0)</f>
        <v>8.8999999999999996E-2</v>
      </c>
      <c r="X7466" s="55">
        <f t="shared" si="930"/>
        <v>0.19057500000000002</v>
      </c>
      <c r="Y7466" s="55">
        <f t="shared" si="931"/>
        <v>3.7050000000000001</v>
      </c>
      <c r="Z7466" s="54">
        <f t="shared" si="932"/>
        <v>0.68044077134986225</v>
      </c>
      <c r="AA7466" s="49" t="str">
        <f t="shared" ca="1" si="933"/>
        <v>Y</v>
      </c>
      <c r="AB7466" s="49">
        <f t="shared" ca="1" si="934"/>
        <v>6</v>
      </c>
      <c r="AC7466" s="49" t="str">
        <f t="shared" ca="1" si="935"/>
        <v>Y</v>
      </c>
    </row>
    <row r="7467" spans="1:29" x14ac:dyDescent="0.25">
      <c r="A7467">
        <v>5764</v>
      </c>
      <c r="B7467" s="9">
        <v>43220</v>
      </c>
      <c r="C7467" s="50" t="str">
        <f t="shared" si="928"/>
        <v>N</v>
      </c>
      <c r="D7467" s="52">
        <f>_xlfn.XLOOKUP(B7467,Cal_Date!B:B,Cal_Date!A:A,0)</f>
        <v>5</v>
      </c>
      <c r="E7467">
        <v>2018</v>
      </c>
      <c r="F7467" t="s">
        <v>121</v>
      </c>
      <c r="G7467" t="s">
        <v>129</v>
      </c>
      <c r="H7467" t="s">
        <v>11</v>
      </c>
      <c r="I7467" t="s">
        <v>13</v>
      </c>
      <c r="J7467" t="s">
        <v>15</v>
      </c>
      <c r="K7467" t="s">
        <v>42</v>
      </c>
      <c r="L7467">
        <v>1</v>
      </c>
      <c r="M7467">
        <v>1008</v>
      </c>
      <c r="O7467" t="s">
        <v>28</v>
      </c>
      <c r="R7467" t="s">
        <v>44</v>
      </c>
      <c r="S7467" s="49" t="str">
        <f t="shared" si="929"/>
        <v>Card</v>
      </c>
      <c r="T7467" s="3">
        <v>0.03</v>
      </c>
      <c r="U7467" s="2">
        <v>2.7225000000000001</v>
      </c>
      <c r="V7467" s="2">
        <v>1.42</v>
      </c>
      <c r="W7467" s="54">
        <f>_xlfn.XLOOKUP(M7467,Market!A:A,Market!F:F,0)</f>
        <v>8.8999999999999996E-2</v>
      </c>
      <c r="X7467" s="55">
        <f t="shared" si="930"/>
        <v>8.1674999999999998E-2</v>
      </c>
      <c r="Y7467" s="55">
        <f t="shared" si="931"/>
        <v>1.3025000000000002</v>
      </c>
      <c r="Z7467" s="54">
        <f t="shared" si="932"/>
        <v>0.47842056932966032</v>
      </c>
      <c r="AA7467" s="49" t="str">
        <f t="shared" ca="1" si="933"/>
        <v>Y</v>
      </c>
      <c r="AB7467" s="49">
        <f t="shared" ca="1" si="934"/>
        <v>6</v>
      </c>
      <c r="AC7467" s="49" t="str">
        <f t="shared" ca="1" si="935"/>
        <v>Y</v>
      </c>
    </row>
    <row r="7468" spans="1:29" x14ac:dyDescent="0.25">
      <c r="A7468">
        <v>5765</v>
      </c>
      <c r="B7468" s="9">
        <v>43220</v>
      </c>
      <c r="C7468" s="50" t="str">
        <f t="shared" si="928"/>
        <v>N</v>
      </c>
      <c r="D7468" s="52">
        <f>_xlfn.XLOOKUP(B7468,Cal_Date!B:B,Cal_Date!A:A,0)</f>
        <v>5</v>
      </c>
      <c r="E7468">
        <v>2018</v>
      </c>
      <c r="F7468" t="s">
        <v>121</v>
      </c>
      <c r="G7468" t="s">
        <v>129</v>
      </c>
      <c r="H7468" t="s">
        <v>11</v>
      </c>
      <c r="I7468" t="s">
        <v>11</v>
      </c>
      <c r="J7468" t="s">
        <v>15</v>
      </c>
      <c r="K7468" t="s">
        <v>42</v>
      </c>
      <c r="L7468">
        <v>1</v>
      </c>
      <c r="M7468">
        <v>1008</v>
      </c>
      <c r="O7468" t="s">
        <v>28</v>
      </c>
      <c r="R7468" t="s">
        <v>44</v>
      </c>
      <c r="S7468" s="49" t="str">
        <f t="shared" si="929"/>
        <v>Card</v>
      </c>
      <c r="T7468" s="3">
        <v>0.03</v>
      </c>
      <c r="U7468" s="2">
        <v>2.7225000000000001</v>
      </c>
      <c r="V7468" s="2">
        <v>0.87</v>
      </c>
      <c r="W7468" s="54">
        <f>_xlfn.XLOOKUP(M7468,Market!A:A,Market!F:F,0)</f>
        <v>8.8999999999999996E-2</v>
      </c>
      <c r="X7468" s="55">
        <f t="shared" si="930"/>
        <v>8.1674999999999998E-2</v>
      </c>
      <c r="Y7468" s="55">
        <f t="shared" si="931"/>
        <v>1.8525</v>
      </c>
      <c r="Z7468" s="54">
        <f t="shared" si="932"/>
        <v>0.68044077134986225</v>
      </c>
      <c r="AA7468" s="49" t="str">
        <f t="shared" ca="1" si="933"/>
        <v>Y</v>
      </c>
      <c r="AB7468" s="49">
        <f t="shared" ca="1" si="934"/>
        <v>6</v>
      </c>
      <c r="AC7468" s="49" t="str">
        <f t="shared" ca="1" si="935"/>
        <v>Y</v>
      </c>
    </row>
    <row r="7469" spans="1:29" x14ac:dyDescent="0.25">
      <c r="A7469">
        <v>5766</v>
      </c>
      <c r="B7469" s="9">
        <v>43220</v>
      </c>
      <c r="C7469" s="50" t="str">
        <f t="shared" si="928"/>
        <v>N</v>
      </c>
      <c r="D7469" s="52">
        <f>_xlfn.XLOOKUP(B7469,Cal_Date!B:B,Cal_Date!A:A,0)</f>
        <v>5</v>
      </c>
      <c r="E7469">
        <v>2018</v>
      </c>
      <c r="F7469" t="s">
        <v>121</v>
      </c>
      <c r="G7469" t="s">
        <v>129</v>
      </c>
      <c r="H7469" t="s">
        <v>11</v>
      </c>
      <c r="I7469" t="s">
        <v>13</v>
      </c>
      <c r="J7469" t="s">
        <v>15</v>
      </c>
      <c r="K7469" t="s">
        <v>42</v>
      </c>
      <c r="L7469">
        <v>1</v>
      </c>
      <c r="M7469">
        <v>1000</v>
      </c>
      <c r="O7469" t="s">
        <v>25</v>
      </c>
      <c r="R7469" t="s">
        <v>44</v>
      </c>
      <c r="S7469" s="49" t="str">
        <f t="shared" si="929"/>
        <v>Card</v>
      </c>
      <c r="T7469" s="3">
        <v>0.03</v>
      </c>
      <c r="U7469" s="2">
        <v>2.7</v>
      </c>
      <c r="V7469" s="2">
        <v>1.42</v>
      </c>
      <c r="W7469" s="54">
        <f>_xlfn.XLOOKUP(M7469,Market!A:A,Market!F:F,0)</f>
        <v>0.08</v>
      </c>
      <c r="X7469" s="55">
        <f t="shared" si="930"/>
        <v>8.1000000000000003E-2</v>
      </c>
      <c r="Y7469" s="55">
        <f t="shared" si="931"/>
        <v>1.2800000000000002</v>
      </c>
      <c r="Z7469" s="54">
        <f t="shared" si="932"/>
        <v>0.47407407407407415</v>
      </c>
      <c r="AA7469" s="49" t="str">
        <f t="shared" ca="1" si="933"/>
        <v>Y</v>
      </c>
      <c r="AB7469" s="49">
        <f t="shared" ca="1" si="934"/>
        <v>6</v>
      </c>
      <c r="AC7469" s="49" t="str">
        <f t="shared" ca="1" si="935"/>
        <v>Y</v>
      </c>
    </row>
    <row r="7470" spans="1:29" x14ac:dyDescent="0.25">
      <c r="A7470">
        <v>5767</v>
      </c>
      <c r="B7470" s="9">
        <v>43220</v>
      </c>
      <c r="C7470" s="50" t="str">
        <f t="shared" si="928"/>
        <v>N</v>
      </c>
      <c r="D7470" s="52">
        <f>_xlfn.XLOOKUP(B7470,Cal_Date!B:B,Cal_Date!A:A,0)</f>
        <v>5</v>
      </c>
      <c r="E7470">
        <v>2018</v>
      </c>
      <c r="F7470" t="s">
        <v>121</v>
      </c>
      <c r="G7470" t="s">
        <v>129</v>
      </c>
      <c r="H7470" t="s">
        <v>11</v>
      </c>
      <c r="I7470" t="s">
        <v>13</v>
      </c>
      <c r="J7470" t="s">
        <v>15</v>
      </c>
      <c r="K7470" t="s">
        <v>42</v>
      </c>
      <c r="L7470">
        <v>2</v>
      </c>
      <c r="M7470">
        <v>1000</v>
      </c>
      <c r="O7470" t="s">
        <v>25</v>
      </c>
      <c r="R7470" t="s">
        <v>44</v>
      </c>
      <c r="S7470" s="49" t="str">
        <f t="shared" si="929"/>
        <v>Card</v>
      </c>
      <c r="T7470" s="3">
        <v>0.03</v>
      </c>
      <c r="U7470" s="2">
        <v>5.4</v>
      </c>
      <c r="V7470" s="2">
        <v>2.84</v>
      </c>
      <c r="W7470" s="54">
        <f>_xlfn.XLOOKUP(M7470,Market!A:A,Market!F:F,0)</f>
        <v>0.08</v>
      </c>
      <c r="X7470" s="55">
        <f t="shared" si="930"/>
        <v>0.16200000000000001</v>
      </c>
      <c r="Y7470" s="55">
        <f t="shared" si="931"/>
        <v>2.5600000000000005</v>
      </c>
      <c r="Z7470" s="54">
        <f t="shared" si="932"/>
        <v>0.47407407407407415</v>
      </c>
      <c r="AA7470" s="49" t="str">
        <f t="shared" ca="1" si="933"/>
        <v>Y</v>
      </c>
      <c r="AB7470" s="49">
        <f t="shared" ca="1" si="934"/>
        <v>6</v>
      </c>
      <c r="AC7470" s="49" t="str">
        <f t="shared" ca="1" si="935"/>
        <v>Y</v>
      </c>
    </row>
    <row r="7471" spans="1:29" x14ac:dyDescent="0.25">
      <c r="A7471">
        <v>5768</v>
      </c>
      <c r="B7471" s="9">
        <v>43220</v>
      </c>
      <c r="C7471" s="50" t="str">
        <f t="shared" si="928"/>
        <v>N</v>
      </c>
      <c r="D7471" s="52">
        <f>_xlfn.XLOOKUP(B7471,Cal_Date!B:B,Cal_Date!A:A,0)</f>
        <v>5</v>
      </c>
      <c r="E7471">
        <v>2018</v>
      </c>
      <c r="F7471" t="s">
        <v>121</v>
      </c>
      <c r="G7471" t="s">
        <v>129</v>
      </c>
      <c r="H7471" t="s">
        <v>11</v>
      </c>
      <c r="I7471" t="s">
        <v>13</v>
      </c>
      <c r="J7471" t="s">
        <v>15</v>
      </c>
      <c r="K7471" t="s">
        <v>42</v>
      </c>
      <c r="L7471">
        <v>1</v>
      </c>
      <c r="M7471">
        <v>1000</v>
      </c>
      <c r="O7471" t="s">
        <v>25</v>
      </c>
      <c r="R7471" t="s">
        <v>44</v>
      </c>
      <c r="S7471" s="49" t="str">
        <f t="shared" si="929"/>
        <v>Card</v>
      </c>
      <c r="T7471" s="3">
        <v>0.03</v>
      </c>
      <c r="U7471" s="2">
        <v>2.7</v>
      </c>
      <c r="V7471" s="2">
        <v>1.42</v>
      </c>
      <c r="W7471" s="54">
        <f>_xlfn.XLOOKUP(M7471,Market!A:A,Market!F:F,0)</f>
        <v>0.08</v>
      </c>
      <c r="X7471" s="55">
        <f t="shared" si="930"/>
        <v>8.1000000000000003E-2</v>
      </c>
      <c r="Y7471" s="55">
        <f t="shared" si="931"/>
        <v>1.2800000000000002</v>
      </c>
      <c r="Z7471" s="54">
        <f t="shared" si="932"/>
        <v>0.47407407407407415</v>
      </c>
      <c r="AA7471" s="49" t="str">
        <f t="shared" ca="1" si="933"/>
        <v>Y</v>
      </c>
      <c r="AB7471" s="49">
        <f t="shared" ca="1" si="934"/>
        <v>6</v>
      </c>
      <c r="AC7471" s="49" t="str">
        <f t="shared" ca="1" si="935"/>
        <v>Y</v>
      </c>
    </row>
    <row r="7472" spans="1:29" x14ac:dyDescent="0.25">
      <c r="A7472">
        <v>5769</v>
      </c>
      <c r="B7472" s="9">
        <v>43220</v>
      </c>
      <c r="C7472" s="50" t="str">
        <f t="shared" si="928"/>
        <v>N</v>
      </c>
      <c r="D7472" s="52">
        <f>_xlfn.XLOOKUP(B7472,Cal_Date!B:B,Cal_Date!A:A,0)</f>
        <v>5</v>
      </c>
      <c r="E7472">
        <v>2018</v>
      </c>
      <c r="F7472" t="s">
        <v>121</v>
      </c>
      <c r="G7472" t="s">
        <v>129</v>
      </c>
      <c r="H7472" t="s">
        <v>14</v>
      </c>
      <c r="I7472" t="s">
        <v>13</v>
      </c>
      <c r="J7472" t="s">
        <v>15</v>
      </c>
      <c r="K7472" t="s">
        <v>43</v>
      </c>
      <c r="L7472">
        <v>2</v>
      </c>
      <c r="M7472">
        <v>1001</v>
      </c>
      <c r="O7472" t="s">
        <v>25</v>
      </c>
      <c r="R7472" t="s">
        <v>44</v>
      </c>
      <c r="S7472" s="49" t="str">
        <f t="shared" si="929"/>
        <v>Card</v>
      </c>
      <c r="T7472" s="3">
        <v>0.03</v>
      </c>
      <c r="U7472" s="2">
        <v>10.600000000000001</v>
      </c>
      <c r="V7472" s="2">
        <v>4.4800000000000004</v>
      </c>
      <c r="W7472" s="54">
        <f>_xlfn.XLOOKUP(M7472,Market!A:A,Market!F:F,0)</f>
        <v>0.06</v>
      </c>
      <c r="X7472" s="55">
        <f t="shared" si="930"/>
        <v>0.318</v>
      </c>
      <c r="Y7472" s="55">
        <f t="shared" si="931"/>
        <v>6.120000000000001</v>
      </c>
      <c r="Z7472" s="54">
        <f t="shared" si="932"/>
        <v>0.57735849056603772</v>
      </c>
      <c r="AA7472" s="49" t="str">
        <f t="shared" ca="1" si="933"/>
        <v>Y</v>
      </c>
      <c r="AB7472" s="49">
        <f t="shared" ca="1" si="934"/>
        <v>6</v>
      </c>
      <c r="AC7472" s="49" t="str">
        <f t="shared" ca="1" si="935"/>
        <v>Y</v>
      </c>
    </row>
    <row r="7473" spans="1:29" x14ac:dyDescent="0.25">
      <c r="A7473">
        <v>5770</v>
      </c>
      <c r="B7473" s="9">
        <v>43220</v>
      </c>
      <c r="C7473" s="50" t="str">
        <f t="shared" si="928"/>
        <v>N</v>
      </c>
      <c r="D7473" s="52">
        <f>_xlfn.XLOOKUP(B7473,Cal_Date!B:B,Cal_Date!A:A,0)</f>
        <v>5</v>
      </c>
      <c r="E7473">
        <v>2018</v>
      </c>
      <c r="F7473" t="s">
        <v>121</v>
      </c>
      <c r="G7473" t="s">
        <v>129</v>
      </c>
      <c r="H7473" t="s">
        <v>11</v>
      </c>
      <c r="I7473" t="s">
        <v>11</v>
      </c>
      <c r="J7473" t="s">
        <v>15</v>
      </c>
      <c r="K7473" t="s">
        <v>42</v>
      </c>
      <c r="L7473">
        <v>1</v>
      </c>
      <c r="M7473">
        <v>1000</v>
      </c>
      <c r="O7473" t="s">
        <v>25</v>
      </c>
      <c r="R7473" t="s">
        <v>44</v>
      </c>
      <c r="S7473" s="49" t="str">
        <f t="shared" si="929"/>
        <v>Card</v>
      </c>
      <c r="T7473" s="3">
        <v>0.03</v>
      </c>
      <c r="U7473" s="2">
        <v>2.7</v>
      </c>
      <c r="V7473" s="2">
        <v>0.87</v>
      </c>
      <c r="W7473" s="54">
        <f>_xlfn.XLOOKUP(M7473,Market!A:A,Market!F:F,0)</f>
        <v>0.08</v>
      </c>
      <c r="X7473" s="55">
        <f t="shared" si="930"/>
        <v>8.1000000000000003E-2</v>
      </c>
      <c r="Y7473" s="55">
        <f t="shared" si="931"/>
        <v>1.83</v>
      </c>
      <c r="Z7473" s="54">
        <f t="shared" si="932"/>
        <v>0.67777777777777781</v>
      </c>
      <c r="AA7473" s="49" t="str">
        <f t="shared" ca="1" si="933"/>
        <v>Y</v>
      </c>
      <c r="AB7473" s="49">
        <f t="shared" ca="1" si="934"/>
        <v>6</v>
      </c>
      <c r="AC7473" s="49" t="str">
        <f t="shared" ca="1" si="935"/>
        <v>Y</v>
      </c>
    </row>
    <row r="7474" spans="1:29" x14ac:dyDescent="0.25">
      <c r="A7474">
        <v>5771</v>
      </c>
      <c r="B7474" s="9">
        <v>43220</v>
      </c>
      <c r="C7474" s="50" t="str">
        <f t="shared" si="928"/>
        <v>N</v>
      </c>
      <c r="D7474" s="52">
        <f>_xlfn.XLOOKUP(B7474,Cal_Date!B:B,Cal_Date!A:A,0)</f>
        <v>5</v>
      </c>
      <c r="E7474">
        <v>2018</v>
      </c>
      <c r="F7474" t="s">
        <v>121</v>
      </c>
      <c r="G7474" t="s">
        <v>129</v>
      </c>
      <c r="H7474" t="s">
        <v>11</v>
      </c>
      <c r="I7474" t="s">
        <v>11</v>
      </c>
      <c r="J7474" t="s">
        <v>15</v>
      </c>
      <c r="K7474" t="s">
        <v>42</v>
      </c>
      <c r="L7474">
        <v>2</v>
      </c>
      <c r="M7474">
        <v>1000</v>
      </c>
      <c r="O7474" t="s">
        <v>25</v>
      </c>
      <c r="R7474" t="s">
        <v>44</v>
      </c>
      <c r="S7474" s="49" t="str">
        <f t="shared" si="929"/>
        <v>Card</v>
      </c>
      <c r="T7474" s="3">
        <v>0.03</v>
      </c>
      <c r="U7474" s="2">
        <v>5.4</v>
      </c>
      <c r="V7474" s="2">
        <v>1.74</v>
      </c>
      <c r="W7474" s="54">
        <f>_xlfn.XLOOKUP(M7474,Market!A:A,Market!F:F,0)</f>
        <v>0.08</v>
      </c>
      <c r="X7474" s="55">
        <f t="shared" si="930"/>
        <v>0.16200000000000001</v>
      </c>
      <c r="Y7474" s="55">
        <f t="shared" si="931"/>
        <v>3.66</v>
      </c>
      <c r="Z7474" s="54">
        <f t="shared" si="932"/>
        <v>0.67777777777777781</v>
      </c>
      <c r="AA7474" s="49" t="str">
        <f t="shared" ca="1" si="933"/>
        <v>Y</v>
      </c>
      <c r="AB7474" s="49">
        <f t="shared" ca="1" si="934"/>
        <v>6</v>
      </c>
      <c r="AC7474" s="49" t="str">
        <f t="shared" ca="1" si="935"/>
        <v>Y</v>
      </c>
    </row>
    <row r="7475" spans="1:29" x14ac:dyDescent="0.25">
      <c r="A7475">
        <v>5772</v>
      </c>
      <c r="B7475" s="9">
        <v>43220</v>
      </c>
      <c r="C7475" s="50" t="str">
        <f t="shared" si="928"/>
        <v>N</v>
      </c>
      <c r="D7475" s="52">
        <f>_xlfn.XLOOKUP(B7475,Cal_Date!B:B,Cal_Date!A:A,0)</f>
        <v>5</v>
      </c>
      <c r="E7475">
        <v>2018</v>
      </c>
      <c r="F7475" t="s">
        <v>121</v>
      </c>
      <c r="G7475" t="s">
        <v>129</v>
      </c>
      <c r="H7475" t="s">
        <v>11</v>
      </c>
      <c r="I7475" t="s">
        <v>11</v>
      </c>
      <c r="J7475" t="s">
        <v>15</v>
      </c>
      <c r="K7475" t="s">
        <v>42</v>
      </c>
      <c r="L7475">
        <v>1</v>
      </c>
      <c r="M7475">
        <v>1004</v>
      </c>
      <c r="O7475" t="s">
        <v>28</v>
      </c>
      <c r="R7475" t="s">
        <v>44</v>
      </c>
      <c r="S7475" s="49" t="str">
        <f t="shared" si="929"/>
        <v>Card</v>
      </c>
      <c r="T7475" s="3">
        <v>0.03</v>
      </c>
      <c r="U7475" s="2">
        <v>2.6500000000000004</v>
      </c>
      <c r="V7475" s="2">
        <v>0.87</v>
      </c>
      <c r="W7475" s="54">
        <f>_xlfn.XLOOKUP(M7475,Market!A:A,Market!F:F,0)</f>
        <v>0.06</v>
      </c>
      <c r="X7475" s="55">
        <f t="shared" si="930"/>
        <v>7.9500000000000001E-2</v>
      </c>
      <c r="Y7475" s="55">
        <f t="shared" si="931"/>
        <v>1.7800000000000002</v>
      </c>
      <c r="Z7475" s="54">
        <f t="shared" si="932"/>
        <v>0.67169811320754713</v>
      </c>
      <c r="AA7475" s="49" t="str">
        <f t="shared" ca="1" si="933"/>
        <v>Y</v>
      </c>
      <c r="AB7475" s="49">
        <f t="shared" ca="1" si="934"/>
        <v>6</v>
      </c>
      <c r="AC7475" s="49" t="str">
        <f t="shared" ca="1" si="935"/>
        <v>Y</v>
      </c>
    </row>
    <row r="7476" spans="1:29" x14ac:dyDescent="0.25">
      <c r="A7476">
        <v>5773</v>
      </c>
      <c r="B7476" s="9">
        <v>43220</v>
      </c>
      <c r="C7476" s="50" t="str">
        <f t="shared" si="928"/>
        <v>N</v>
      </c>
      <c r="D7476" s="52">
        <f>_xlfn.XLOOKUP(B7476,Cal_Date!B:B,Cal_Date!A:A,0)</f>
        <v>5</v>
      </c>
      <c r="E7476">
        <v>2018</v>
      </c>
      <c r="F7476" t="s">
        <v>121</v>
      </c>
      <c r="G7476" t="s">
        <v>129</v>
      </c>
      <c r="H7476" t="s">
        <v>11</v>
      </c>
      <c r="I7476" t="s">
        <v>11</v>
      </c>
      <c r="J7476" t="s">
        <v>15</v>
      </c>
      <c r="K7476" t="s">
        <v>42</v>
      </c>
      <c r="L7476">
        <v>1</v>
      </c>
      <c r="M7476">
        <v>1005</v>
      </c>
      <c r="O7476" t="s">
        <v>25</v>
      </c>
      <c r="R7476" t="s">
        <v>44</v>
      </c>
      <c r="S7476" s="49" t="str">
        <f t="shared" si="929"/>
        <v>Card</v>
      </c>
      <c r="T7476" s="3">
        <v>0.03</v>
      </c>
      <c r="U7476" s="2">
        <v>2.7225000000000001</v>
      </c>
      <c r="V7476" s="2">
        <v>0.87</v>
      </c>
      <c r="W7476" s="54">
        <f>_xlfn.XLOOKUP(M7476,Market!A:A,Market!F:F,0)</f>
        <v>8.8999999999999996E-2</v>
      </c>
      <c r="X7476" s="55">
        <f t="shared" si="930"/>
        <v>8.1674999999999998E-2</v>
      </c>
      <c r="Y7476" s="55">
        <f t="shared" si="931"/>
        <v>1.8525</v>
      </c>
      <c r="Z7476" s="54">
        <f t="shared" si="932"/>
        <v>0.68044077134986225</v>
      </c>
      <c r="AA7476" s="49" t="str">
        <f t="shared" ca="1" si="933"/>
        <v>Y</v>
      </c>
      <c r="AB7476" s="49">
        <f t="shared" ca="1" si="934"/>
        <v>6</v>
      </c>
      <c r="AC7476" s="49" t="str">
        <f t="shared" ca="1" si="935"/>
        <v>Y</v>
      </c>
    </row>
    <row r="7477" spans="1:29" x14ac:dyDescent="0.25">
      <c r="A7477">
        <v>5774</v>
      </c>
      <c r="B7477" s="9">
        <v>43220</v>
      </c>
      <c r="C7477" s="50" t="str">
        <f t="shared" si="928"/>
        <v>N</v>
      </c>
      <c r="D7477" s="52">
        <f>_xlfn.XLOOKUP(B7477,Cal_Date!B:B,Cal_Date!A:A,0)</f>
        <v>5</v>
      </c>
      <c r="E7477">
        <v>2018</v>
      </c>
      <c r="F7477" t="s">
        <v>121</v>
      </c>
      <c r="G7477" t="s">
        <v>129</v>
      </c>
      <c r="H7477" t="s">
        <v>48</v>
      </c>
      <c r="I7477" t="s">
        <v>18</v>
      </c>
      <c r="J7477" t="s">
        <v>10</v>
      </c>
      <c r="K7477" t="s">
        <v>43</v>
      </c>
      <c r="L7477">
        <v>1</v>
      </c>
      <c r="M7477">
        <v>1000</v>
      </c>
      <c r="O7477" t="s">
        <v>25</v>
      </c>
      <c r="R7477" t="s">
        <v>44</v>
      </c>
      <c r="S7477" s="49" t="str">
        <f t="shared" si="929"/>
        <v>Card</v>
      </c>
      <c r="T7477" s="3">
        <v>0.03</v>
      </c>
      <c r="U7477" s="2">
        <v>7.5600000000000005</v>
      </c>
      <c r="V7477" s="2">
        <v>1.46</v>
      </c>
      <c r="W7477" s="54">
        <f>_xlfn.XLOOKUP(M7477,Market!A:A,Market!F:F,0)</f>
        <v>0.08</v>
      </c>
      <c r="X7477" s="55">
        <f t="shared" si="930"/>
        <v>0.2268</v>
      </c>
      <c r="Y7477" s="55">
        <f t="shared" si="931"/>
        <v>6.1000000000000005</v>
      </c>
      <c r="Z7477" s="54">
        <f t="shared" si="932"/>
        <v>0.80687830687830686</v>
      </c>
      <c r="AA7477" s="49" t="str">
        <f t="shared" ca="1" si="933"/>
        <v>Y</v>
      </c>
      <c r="AB7477" s="49">
        <f t="shared" ca="1" si="934"/>
        <v>6</v>
      </c>
      <c r="AC7477" s="49" t="str">
        <f t="shared" ca="1" si="935"/>
        <v>Y</v>
      </c>
    </row>
    <row r="7478" spans="1:29" x14ac:dyDescent="0.25">
      <c r="A7478">
        <v>5775</v>
      </c>
      <c r="B7478" s="9">
        <v>43220</v>
      </c>
      <c r="C7478" s="50" t="str">
        <f t="shared" si="928"/>
        <v>N</v>
      </c>
      <c r="D7478" s="52">
        <f>_xlfn.XLOOKUP(B7478,Cal_Date!B:B,Cal_Date!A:A,0)</f>
        <v>5</v>
      </c>
      <c r="E7478">
        <v>2018</v>
      </c>
      <c r="F7478" t="s">
        <v>121</v>
      </c>
      <c r="G7478" t="s">
        <v>129</v>
      </c>
      <c r="H7478" t="s">
        <v>48</v>
      </c>
      <c r="I7478" t="s">
        <v>18</v>
      </c>
      <c r="J7478" t="s">
        <v>10</v>
      </c>
      <c r="K7478" t="s">
        <v>43</v>
      </c>
      <c r="L7478">
        <v>1</v>
      </c>
      <c r="M7478">
        <v>1006</v>
      </c>
      <c r="O7478" t="s">
        <v>28</v>
      </c>
      <c r="R7478" t="s">
        <v>44</v>
      </c>
      <c r="S7478" s="49" t="str">
        <f t="shared" si="929"/>
        <v>Card</v>
      </c>
      <c r="T7478" s="3">
        <v>0.03</v>
      </c>
      <c r="U7478" s="2">
        <v>7.6229999999999993</v>
      </c>
      <c r="V7478" s="2">
        <v>1.46</v>
      </c>
      <c r="W7478" s="54">
        <f>_xlfn.XLOOKUP(M7478,Market!A:A,Market!F:F,0)</f>
        <v>8.8999999999999996E-2</v>
      </c>
      <c r="X7478" s="55">
        <f t="shared" si="930"/>
        <v>0.22868999999999998</v>
      </c>
      <c r="Y7478" s="55">
        <f t="shared" si="931"/>
        <v>6.1629999999999994</v>
      </c>
      <c r="Z7478" s="54">
        <f t="shared" si="932"/>
        <v>0.80847435392889933</v>
      </c>
      <c r="AA7478" s="49" t="str">
        <f t="shared" ca="1" si="933"/>
        <v>Y</v>
      </c>
      <c r="AB7478" s="49">
        <f t="shared" ca="1" si="934"/>
        <v>6</v>
      </c>
      <c r="AC7478" s="49" t="str">
        <f t="shared" ca="1" si="935"/>
        <v>Y</v>
      </c>
    </row>
    <row r="7479" spans="1:29" x14ac:dyDescent="0.25">
      <c r="A7479">
        <v>5776</v>
      </c>
      <c r="B7479" s="9">
        <v>43220</v>
      </c>
      <c r="C7479" s="50" t="str">
        <f t="shared" si="928"/>
        <v>N</v>
      </c>
      <c r="D7479" s="52">
        <f>_xlfn.XLOOKUP(B7479,Cal_Date!B:B,Cal_Date!A:A,0)</f>
        <v>5</v>
      </c>
      <c r="E7479">
        <v>2018</v>
      </c>
      <c r="F7479" t="s">
        <v>121</v>
      </c>
      <c r="G7479" t="s">
        <v>129</v>
      </c>
      <c r="H7479" t="s">
        <v>11</v>
      </c>
      <c r="I7479" t="s">
        <v>11</v>
      </c>
      <c r="J7479" t="s">
        <v>15</v>
      </c>
      <c r="K7479" t="s">
        <v>42</v>
      </c>
      <c r="L7479">
        <v>2</v>
      </c>
      <c r="M7479">
        <v>1000</v>
      </c>
      <c r="O7479" t="s">
        <v>25</v>
      </c>
      <c r="R7479" t="s">
        <v>44</v>
      </c>
      <c r="S7479" s="49" t="str">
        <f t="shared" si="929"/>
        <v>Card</v>
      </c>
      <c r="T7479" s="3">
        <v>0.03</v>
      </c>
      <c r="U7479" s="2">
        <v>5.4</v>
      </c>
      <c r="V7479" s="2">
        <v>1.74</v>
      </c>
      <c r="W7479" s="54">
        <f>_xlfn.XLOOKUP(M7479,Market!A:A,Market!F:F,0)</f>
        <v>0.08</v>
      </c>
      <c r="X7479" s="55">
        <f t="shared" si="930"/>
        <v>0.16200000000000001</v>
      </c>
      <c r="Y7479" s="55">
        <f t="shared" si="931"/>
        <v>3.66</v>
      </c>
      <c r="Z7479" s="54">
        <f t="shared" si="932"/>
        <v>0.67777777777777781</v>
      </c>
      <c r="AA7479" s="49" t="str">
        <f t="shared" ca="1" si="933"/>
        <v>Y</v>
      </c>
      <c r="AB7479" s="49">
        <f t="shared" ca="1" si="934"/>
        <v>6</v>
      </c>
      <c r="AC7479" s="49" t="str">
        <f t="shared" ca="1" si="935"/>
        <v>Y</v>
      </c>
    </row>
    <row r="7480" spans="1:29" x14ac:dyDescent="0.25">
      <c r="A7480">
        <v>5777</v>
      </c>
      <c r="B7480" s="9">
        <v>43220</v>
      </c>
      <c r="C7480" s="50" t="str">
        <f t="shared" si="928"/>
        <v>N</v>
      </c>
      <c r="D7480" s="52">
        <f>_xlfn.XLOOKUP(B7480,Cal_Date!B:B,Cal_Date!A:A,0)</f>
        <v>5</v>
      </c>
      <c r="E7480">
        <v>2018</v>
      </c>
      <c r="F7480" t="s">
        <v>121</v>
      </c>
      <c r="G7480" t="s">
        <v>129</v>
      </c>
      <c r="H7480" t="s">
        <v>14</v>
      </c>
      <c r="I7480" t="s">
        <v>18</v>
      </c>
      <c r="J7480" t="s">
        <v>15</v>
      </c>
      <c r="K7480" t="s">
        <v>43</v>
      </c>
      <c r="L7480">
        <v>1</v>
      </c>
      <c r="M7480">
        <v>1001</v>
      </c>
      <c r="O7480" t="s">
        <v>25</v>
      </c>
      <c r="R7480" t="s">
        <v>44</v>
      </c>
      <c r="S7480" s="49" t="str">
        <f t="shared" si="929"/>
        <v>Card</v>
      </c>
      <c r="T7480" s="3">
        <v>0.03</v>
      </c>
      <c r="U7480" s="2">
        <v>5.3000000000000007</v>
      </c>
      <c r="V7480" s="2">
        <v>2.1</v>
      </c>
      <c r="W7480" s="54">
        <f>_xlfn.XLOOKUP(M7480,Market!A:A,Market!F:F,0)</f>
        <v>0.06</v>
      </c>
      <c r="X7480" s="55">
        <f t="shared" si="930"/>
        <v>0.159</v>
      </c>
      <c r="Y7480" s="55">
        <f t="shared" si="931"/>
        <v>3.2000000000000006</v>
      </c>
      <c r="Z7480" s="54">
        <f t="shared" si="932"/>
        <v>0.60377358490566047</v>
      </c>
      <c r="AA7480" s="49" t="str">
        <f t="shared" ca="1" si="933"/>
        <v>Y</v>
      </c>
      <c r="AB7480" s="49">
        <f t="shared" ca="1" si="934"/>
        <v>6</v>
      </c>
      <c r="AC7480" s="49" t="str">
        <f t="shared" ca="1" si="935"/>
        <v>Y</v>
      </c>
    </row>
    <row r="7481" spans="1:29" x14ac:dyDescent="0.25">
      <c r="A7481">
        <v>5778</v>
      </c>
      <c r="B7481" s="9">
        <v>43220</v>
      </c>
      <c r="C7481" s="50" t="str">
        <f t="shared" si="928"/>
        <v>N</v>
      </c>
      <c r="D7481" s="52">
        <f>_xlfn.XLOOKUP(B7481,Cal_Date!B:B,Cal_Date!A:A,0)</f>
        <v>5</v>
      </c>
      <c r="E7481">
        <v>2018</v>
      </c>
      <c r="F7481" t="s">
        <v>121</v>
      </c>
      <c r="G7481" t="s">
        <v>129</v>
      </c>
      <c r="H7481" t="s">
        <v>48</v>
      </c>
      <c r="I7481" t="s">
        <v>18</v>
      </c>
      <c r="J7481" t="s">
        <v>10</v>
      </c>
      <c r="K7481" t="s">
        <v>43</v>
      </c>
      <c r="L7481">
        <v>1</v>
      </c>
      <c r="M7481">
        <v>1008</v>
      </c>
      <c r="O7481" t="s">
        <v>28</v>
      </c>
      <c r="R7481" t="s">
        <v>44</v>
      </c>
      <c r="S7481" s="49" t="str">
        <f t="shared" si="929"/>
        <v>Card</v>
      </c>
      <c r="T7481" s="3">
        <v>0.03</v>
      </c>
      <c r="U7481" s="2">
        <v>7.6229999999999993</v>
      </c>
      <c r="V7481" s="2">
        <v>1.46</v>
      </c>
      <c r="W7481" s="54">
        <f>_xlfn.XLOOKUP(M7481,Market!A:A,Market!F:F,0)</f>
        <v>8.8999999999999996E-2</v>
      </c>
      <c r="X7481" s="55">
        <f t="shared" si="930"/>
        <v>0.22868999999999998</v>
      </c>
      <c r="Y7481" s="55">
        <f t="shared" si="931"/>
        <v>6.1629999999999994</v>
      </c>
      <c r="Z7481" s="54">
        <f t="shared" si="932"/>
        <v>0.80847435392889933</v>
      </c>
      <c r="AA7481" s="49" t="str">
        <f t="shared" ca="1" si="933"/>
        <v>Y</v>
      </c>
      <c r="AB7481" s="49">
        <f t="shared" ca="1" si="934"/>
        <v>6</v>
      </c>
      <c r="AC7481" s="49" t="str">
        <f t="shared" ca="1" si="935"/>
        <v>Y</v>
      </c>
    </row>
    <row r="7482" spans="1:29" x14ac:dyDescent="0.25">
      <c r="A7482">
        <v>5779</v>
      </c>
      <c r="B7482" s="9">
        <v>43220</v>
      </c>
      <c r="C7482" s="50" t="str">
        <f t="shared" si="928"/>
        <v>N</v>
      </c>
      <c r="D7482" s="52">
        <f>_xlfn.XLOOKUP(B7482,Cal_Date!B:B,Cal_Date!A:A,0)</f>
        <v>5</v>
      </c>
      <c r="E7482">
        <v>2018</v>
      </c>
      <c r="F7482" t="s">
        <v>121</v>
      </c>
      <c r="G7482" t="s">
        <v>129</v>
      </c>
      <c r="H7482" t="s">
        <v>11</v>
      </c>
      <c r="I7482" t="s">
        <v>11</v>
      </c>
      <c r="J7482" t="s">
        <v>15</v>
      </c>
      <c r="K7482" t="s">
        <v>42</v>
      </c>
      <c r="L7482">
        <v>1</v>
      </c>
      <c r="M7482">
        <v>1009</v>
      </c>
      <c r="O7482" t="s">
        <v>28</v>
      </c>
      <c r="R7482" t="s">
        <v>44</v>
      </c>
      <c r="S7482" s="49" t="str">
        <f t="shared" si="929"/>
        <v>Card</v>
      </c>
      <c r="T7482" s="3">
        <v>0.03</v>
      </c>
      <c r="U7482" s="2">
        <v>2.7225000000000001</v>
      </c>
      <c r="V7482" s="2">
        <v>0.87</v>
      </c>
      <c r="W7482" s="54">
        <f>_xlfn.XLOOKUP(M7482,Market!A:A,Market!F:F,0)</f>
        <v>8.8999999999999996E-2</v>
      </c>
      <c r="X7482" s="55">
        <f t="shared" si="930"/>
        <v>8.1674999999999998E-2</v>
      </c>
      <c r="Y7482" s="55">
        <f t="shared" si="931"/>
        <v>1.8525</v>
      </c>
      <c r="Z7482" s="54">
        <f t="shared" si="932"/>
        <v>0.68044077134986225</v>
      </c>
      <c r="AA7482" s="49" t="str">
        <f t="shared" ca="1" si="933"/>
        <v>Y</v>
      </c>
      <c r="AB7482" s="49">
        <f t="shared" ca="1" si="934"/>
        <v>6</v>
      </c>
      <c r="AC7482" s="49" t="str">
        <f t="shared" ca="1" si="935"/>
        <v>Y</v>
      </c>
    </row>
    <row r="7483" spans="1:29" x14ac:dyDescent="0.25">
      <c r="A7483">
        <v>5780</v>
      </c>
      <c r="B7483" s="9">
        <v>43220</v>
      </c>
      <c r="C7483" s="50" t="str">
        <f t="shared" si="928"/>
        <v>N</v>
      </c>
      <c r="D7483" s="52">
        <f>_xlfn.XLOOKUP(B7483,Cal_Date!B:B,Cal_Date!A:A,0)</f>
        <v>5</v>
      </c>
      <c r="E7483">
        <v>2018</v>
      </c>
      <c r="F7483" t="s">
        <v>121</v>
      </c>
      <c r="G7483" t="s">
        <v>129</v>
      </c>
      <c r="H7483" t="s">
        <v>11</v>
      </c>
      <c r="I7483" t="s">
        <v>11</v>
      </c>
      <c r="J7483" t="s">
        <v>15</v>
      </c>
      <c r="K7483" t="s">
        <v>42</v>
      </c>
      <c r="L7483">
        <v>1</v>
      </c>
      <c r="M7483">
        <v>1001</v>
      </c>
      <c r="O7483" t="s">
        <v>25</v>
      </c>
      <c r="R7483" t="s">
        <v>44</v>
      </c>
      <c r="S7483" s="49" t="str">
        <f t="shared" si="929"/>
        <v>Card</v>
      </c>
      <c r="T7483" s="3">
        <v>0.03</v>
      </c>
      <c r="U7483" s="2">
        <v>2.6500000000000004</v>
      </c>
      <c r="V7483" s="2">
        <v>0.87</v>
      </c>
      <c r="W7483" s="54">
        <f>_xlfn.XLOOKUP(M7483,Market!A:A,Market!F:F,0)</f>
        <v>0.06</v>
      </c>
      <c r="X7483" s="55">
        <f t="shared" si="930"/>
        <v>7.9500000000000001E-2</v>
      </c>
      <c r="Y7483" s="55">
        <f t="shared" si="931"/>
        <v>1.7800000000000002</v>
      </c>
      <c r="Z7483" s="54">
        <f t="shared" si="932"/>
        <v>0.67169811320754713</v>
      </c>
      <c r="AA7483" s="49" t="str">
        <f t="shared" ca="1" si="933"/>
        <v>Y</v>
      </c>
      <c r="AB7483" s="49">
        <f t="shared" ca="1" si="934"/>
        <v>6</v>
      </c>
      <c r="AC7483" s="49" t="str">
        <f t="shared" ca="1" si="935"/>
        <v>Y</v>
      </c>
    </row>
    <row r="7484" spans="1:29" x14ac:dyDescent="0.25">
      <c r="A7484">
        <v>5781</v>
      </c>
      <c r="B7484" s="9">
        <v>43220</v>
      </c>
      <c r="C7484" s="50" t="str">
        <f t="shared" si="928"/>
        <v>N</v>
      </c>
      <c r="D7484" s="52">
        <f>_xlfn.XLOOKUP(B7484,Cal_Date!B:B,Cal_Date!A:A,0)</f>
        <v>5</v>
      </c>
      <c r="E7484">
        <v>2018</v>
      </c>
      <c r="F7484" t="s">
        <v>121</v>
      </c>
      <c r="G7484" t="s">
        <v>129</v>
      </c>
      <c r="H7484" t="s">
        <v>11</v>
      </c>
      <c r="I7484" t="s">
        <v>11</v>
      </c>
      <c r="J7484" t="s">
        <v>15</v>
      </c>
      <c r="K7484" t="s">
        <v>42</v>
      </c>
      <c r="L7484">
        <v>1</v>
      </c>
      <c r="M7484">
        <v>1001</v>
      </c>
      <c r="O7484" t="s">
        <v>25</v>
      </c>
      <c r="R7484" t="s">
        <v>44</v>
      </c>
      <c r="S7484" s="49" t="str">
        <f t="shared" si="929"/>
        <v>Card</v>
      </c>
      <c r="T7484" s="3">
        <v>0.03</v>
      </c>
      <c r="U7484" s="2">
        <v>2.6500000000000004</v>
      </c>
      <c r="V7484" s="2">
        <v>0.87</v>
      </c>
      <c r="W7484" s="54">
        <f>_xlfn.XLOOKUP(M7484,Market!A:A,Market!F:F,0)</f>
        <v>0.06</v>
      </c>
      <c r="X7484" s="55">
        <f t="shared" si="930"/>
        <v>7.9500000000000001E-2</v>
      </c>
      <c r="Y7484" s="55">
        <f t="shared" si="931"/>
        <v>1.7800000000000002</v>
      </c>
      <c r="Z7484" s="54">
        <f t="shared" si="932"/>
        <v>0.67169811320754713</v>
      </c>
      <c r="AA7484" s="49" t="str">
        <f t="shared" ca="1" si="933"/>
        <v>Y</v>
      </c>
      <c r="AB7484" s="49">
        <f t="shared" ca="1" si="934"/>
        <v>6</v>
      </c>
      <c r="AC7484" s="49" t="str">
        <f t="shared" ca="1" si="935"/>
        <v>Y</v>
      </c>
    </row>
    <row r="7485" spans="1:29" x14ac:dyDescent="0.25">
      <c r="A7485">
        <v>5782</v>
      </c>
      <c r="B7485" s="9">
        <v>43220</v>
      </c>
      <c r="C7485" s="50" t="str">
        <f t="shared" si="928"/>
        <v>N</v>
      </c>
      <c r="D7485" s="52">
        <f>_xlfn.XLOOKUP(B7485,Cal_Date!B:B,Cal_Date!A:A,0)</f>
        <v>5</v>
      </c>
      <c r="E7485">
        <v>2018</v>
      </c>
      <c r="F7485" t="s">
        <v>121</v>
      </c>
      <c r="G7485" t="s">
        <v>129</v>
      </c>
      <c r="H7485" t="s">
        <v>48</v>
      </c>
      <c r="I7485" t="s">
        <v>18</v>
      </c>
      <c r="J7485" t="s">
        <v>10</v>
      </c>
      <c r="K7485" t="s">
        <v>43</v>
      </c>
      <c r="L7485">
        <v>2</v>
      </c>
      <c r="M7485">
        <v>1001</v>
      </c>
      <c r="O7485" t="s">
        <v>25</v>
      </c>
      <c r="R7485" t="s">
        <v>44</v>
      </c>
      <c r="S7485" s="49" t="str">
        <f t="shared" si="929"/>
        <v>Card</v>
      </c>
      <c r="T7485" s="3">
        <v>0.03</v>
      </c>
      <c r="U7485" s="2">
        <v>14.84</v>
      </c>
      <c r="V7485" s="2">
        <v>2.92</v>
      </c>
      <c r="W7485" s="54">
        <f>_xlfn.XLOOKUP(M7485,Market!A:A,Market!F:F,0)</f>
        <v>0.06</v>
      </c>
      <c r="X7485" s="55">
        <f t="shared" si="930"/>
        <v>0.44519999999999998</v>
      </c>
      <c r="Y7485" s="55">
        <f t="shared" si="931"/>
        <v>11.92</v>
      </c>
      <c r="Z7485" s="54">
        <f t="shared" si="932"/>
        <v>0.80323450134770891</v>
      </c>
      <c r="AA7485" s="49" t="str">
        <f t="shared" ca="1" si="933"/>
        <v>Y</v>
      </c>
      <c r="AB7485" s="49">
        <f t="shared" ca="1" si="934"/>
        <v>6</v>
      </c>
      <c r="AC7485" s="49" t="str">
        <f t="shared" ca="1" si="935"/>
        <v>Y</v>
      </c>
    </row>
    <row r="7486" spans="1:29" x14ac:dyDescent="0.25">
      <c r="A7486">
        <v>5783</v>
      </c>
      <c r="B7486" s="9">
        <v>43220</v>
      </c>
      <c r="C7486" s="50" t="str">
        <f t="shared" si="928"/>
        <v>N</v>
      </c>
      <c r="D7486" s="52">
        <f>_xlfn.XLOOKUP(B7486,Cal_Date!B:B,Cal_Date!A:A,0)</f>
        <v>5</v>
      </c>
      <c r="E7486">
        <v>2018</v>
      </c>
      <c r="F7486" t="s">
        <v>121</v>
      </c>
      <c r="G7486" t="s">
        <v>129</v>
      </c>
      <c r="H7486" t="s">
        <v>48</v>
      </c>
      <c r="I7486" t="s">
        <v>18</v>
      </c>
      <c r="J7486" t="s">
        <v>10</v>
      </c>
      <c r="K7486" t="s">
        <v>43</v>
      </c>
      <c r="L7486">
        <v>2</v>
      </c>
      <c r="M7486">
        <v>1002</v>
      </c>
      <c r="O7486" t="s">
        <v>28</v>
      </c>
      <c r="R7486" t="s">
        <v>44</v>
      </c>
      <c r="S7486" s="49" t="str">
        <f t="shared" si="929"/>
        <v>Card</v>
      </c>
      <c r="T7486" s="3">
        <v>0.03</v>
      </c>
      <c r="U7486" s="2">
        <v>14.84</v>
      </c>
      <c r="V7486" s="2">
        <v>2.92</v>
      </c>
      <c r="W7486" s="54">
        <f>_xlfn.XLOOKUP(M7486,Market!A:A,Market!F:F,0)</f>
        <v>0.06</v>
      </c>
      <c r="X7486" s="55">
        <f t="shared" si="930"/>
        <v>0.44519999999999998</v>
      </c>
      <c r="Y7486" s="55">
        <f t="shared" si="931"/>
        <v>11.92</v>
      </c>
      <c r="Z7486" s="54">
        <f t="shared" si="932"/>
        <v>0.80323450134770891</v>
      </c>
      <c r="AA7486" s="49" t="str">
        <f t="shared" ca="1" si="933"/>
        <v>Y</v>
      </c>
      <c r="AB7486" s="49">
        <f t="shared" ca="1" si="934"/>
        <v>6</v>
      </c>
      <c r="AC7486" s="49" t="str">
        <f t="shared" ca="1" si="935"/>
        <v>Y</v>
      </c>
    </row>
    <row r="7487" spans="1:29" x14ac:dyDescent="0.25">
      <c r="A7487">
        <v>5784</v>
      </c>
      <c r="B7487" s="9">
        <v>43220</v>
      </c>
      <c r="C7487" s="50" t="str">
        <f t="shared" si="928"/>
        <v>N</v>
      </c>
      <c r="D7487" s="52">
        <f>_xlfn.XLOOKUP(B7487,Cal_Date!B:B,Cal_Date!A:A,0)</f>
        <v>5</v>
      </c>
      <c r="E7487">
        <v>2018</v>
      </c>
      <c r="F7487" t="s">
        <v>121</v>
      </c>
      <c r="G7487" t="s">
        <v>129</v>
      </c>
      <c r="H7487" t="s">
        <v>48</v>
      </c>
      <c r="I7487" t="s">
        <v>18</v>
      </c>
      <c r="J7487" t="s">
        <v>10</v>
      </c>
      <c r="K7487" t="s">
        <v>43</v>
      </c>
      <c r="L7487">
        <v>1</v>
      </c>
      <c r="M7487">
        <v>1003</v>
      </c>
      <c r="O7487" t="s">
        <v>25</v>
      </c>
      <c r="R7487" t="s">
        <v>44</v>
      </c>
      <c r="S7487" s="49" t="str">
        <f t="shared" si="929"/>
        <v>Card</v>
      </c>
      <c r="T7487" s="3">
        <v>0.03</v>
      </c>
      <c r="U7487" s="2">
        <v>7.42</v>
      </c>
      <c r="V7487" s="2">
        <v>1.46</v>
      </c>
      <c r="W7487" s="54">
        <f>_xlfn.XLOOKUP(M7487,Market!A:A,Market!F:F,0)</f>
        <v>0.06</v>
      </c>
      <c r="X7487" s="55">
        <f t="shared" si="930"/>
        <v>0.22259999999999999</v>
      </c>
      <c r="Y7487" s="55">
        <f t="shared" si="931"/>
        <v>5.96</v>
      </c>
      <c r="Z7487" s="54">
        <f t="shared" si="932"/>
        <v>0.80323450134770891</v>
      </c>
      <c r="AA7487" s="49" t="str">
        <f t="shared" ca="1" si="933"/>
        <v>Y</v>
      </c>
      <c r="AB7487" s="49">
        <f t="shared" ca="1" si="934"/>
        <v>6</v>
      </c>
      <c r="AC7487" s="49" t="str">
        <f t="shared" ca="1" si="935"/>
        <v>Y</v>
      </c>
    </row>
    <row r="7488" spans="1:29" x14ac:dyDescent="0.25">
      <c r="A7488">
        <v>5785</v>
      </c>
      <c r="B7488" s="9">
        <v>43220</v>
      </c>
      <c r="C7488" s="50" t="str">
        <f t="shared" si="928"/>
        <v>N</v>
      </c>
      <c r="D7488" s="52">
        <f>_xlfn.XLOOKUP(B7488,Cal_Date!B:B,Cal_Date!A:A,0)</f>
        <v>5</v>
      </c>
      <c r="E7488">
        <v>2018</v>
      </c>
      <c r="F7488" t="s">
        <v>121</v>
      </c>
      <c r="G7488" t="s">
        <v>129</v>
      </c>
      <c r="H7488" t="s">
        <v>11</v>
      </c>
      <c r="I7488" t="s">
        <v>11</v>
      </c>
      <c r="J7488" t="s">
        <v>15</v>
      </c>
      <c r="K7488" t="s">
        <v>42</v>
      </c>
      <c r="L7488">
        <v>1</v>
      </c>
      <c r="M7488">
        <v>1003</v>
      </c>
      <c r="O7488" t="s">
        <v>25</v>
      </c>
      <c r="R7488" t="s">
        <v>44</v>
      </c>
      <c r="S7488" s="49" t="str">
        <f t="shared" si="929"/>
        <v>Card</v>
      </c>
      <c r="T7488" s="3">
        <v>0.03</v>
      </c>
      <c r="U7488" s="2">
        <v>2.6500000000000004</v>
      </c>
      <c r="V7488" s="2">
        <v>0.87</v>
      </c>
      <c r="W7488" s="54">
        <f>_xlfn.XLOOKUP(M7488,Market!A:A,Market!F:F,0)</f>
        <v>0.06</v>
      </c>
      <c r="X7488" s="55">
        <f t="shared" si="930"/>
        <v>7.9500000000000001E-2</v>
      </c>
      <c r="Y7488" s="55">
        <f t="shared" si="931"/>
        <v>1.7800000000000002</v>
      </c>
      <c r="Z7488" s="54">
        <f t="shared" si="932"/>
        <v>0.67169811320754713</v>
      </c>
      <c r="AA7488" s="49" t="str">
        <f t="shared" ca="1" si="933"/>
        <v>Y</v>
      </c>
      <c r="AB7488" s="49">
        <f t="shared" ca="1" si="934"/>
        <v>6</v>
      </c>
      <c r="AC7488" s="49" t="str">
        <f t="shared" ca="1" si="935"/>
        <v>Y</v>
      </c>
    </row>
    <row r="7489" spans="1:29" x14ac:dyDescent="0.25">
      <c r="A7489">
        <v>5786</v>
      </c>
      <c r="B7489" s="9">
        <v>43220</v>
      </c>
      <c r="C7489" s="50" t="str">
        <f t="shared" si="928"/>
        <v>N</v>
      </c>
      <c r="D7489" s="52">
        <f>_xlfn.XLOOKUP(B7489,Cal_Date!B:B,Cal_Date!A:A,0)</f>
        <v>5</v>
      </c>
      <c r="E7489">
        <v>2018</v>
      </c>
      <c r="F7489" t="s">
        <v>121</v>
      </c>
      <c r="G7489" t="s">
        <v>129</v>
      </c>
      <c r="H7489" t="s">
        <v>11</v>
      </c>
      <c r="I7489" t="s">
        <v>13</v>
      </c>
      <c r="J7489" t="s">
        <v>15</v>
      </c>
      <c r="K7489" t="s">
        <v>42</v>
      </c>
      <c r="L7489">
        <v>1</v>
      </c>
      <c r="M7489">
        <v>1003</v>
      </c>
      <c r="O7489" t="s">
        <v>25</v>
      </c>
      <c r="R7489" t="s">
        <v>44</v>
      </c>
      <c r="S7489" s="49" t="str">
        <f t="shared" si="929"/>
        <v>Card</v>
      </c>
      <c r="T7489" s="3">
        <v>0.03</v>
      </c>
      <c r="U7489" s="2">
        <v>2.6500000000000004</v>
      </c>
      <c r="V7489" s="2">
        <v>1.42</v>
      </c>
      <c r="W7489" s="54">
        <f>_xlfn.XLOOKUP(M7489,Market!A:A,Market!F:F,0)</f>
        <v>0.06</v>
      </c>
      <c r="X7489" s="55">
        <f t="shared" si="930"/>
        <v>7.9500000000000001E-2</v>
      </c>
      <c r="Y7489" s="55">
        <f t="shared" si="931"/>
        <v>1.2300000000000004</v>
      </c>
      <c r="Z7489" s="54">
        <f t="shared" si="932"/>
        <v>0.46415094339622653</v>
      </c>
      <c r="AA7489" s="49" t="str">
        <f t="shared" ca="1" si="933"/>
        <v>Y</v>
      </c>
      <c r="AB7489" s="49">
        <f t="shared" ca="1" si="934"/>
        <v>6</v>
      </c>
      <c r="AC7489" s="49" t="str">
        <f t="shared" ca="1" si="935"/>
        <v>Y</v>
      </c>
    </row>
    <row r="7490" spans="1:29" x14ac:dyDescent="0.25">
      <c r="A7490">
        <v>5787</v>
      </c>
      <c r="B7490" s="9">
        <v>43220</v>
      </c>
      <c r="C7490" s="50" t="str">
        <f t="shared" si="928"/>
        <v>N</v>
      </c>
      <c r="D7490" s="52">
        <f>_xlfn.XLOOKUP(B7490,Cal_Date!B:B,Cal_Date!A:A,0)</f>
        <v>5</v>
      </c>
      <c r="E7490">
        <v>2018</v>
      </c>
      <c r="F7490" t="s">
        <v>121</v>
      </c>
      <c r="G7490" t="s">
        <v>129</v>
      </c>
      <c r="H7490" t="s">
        <v>11</v>
      </c>
      <c r="I7490" t="s">
        <v>11</v>
      </c>
      <c r="J7490" t="s">
        <v>15</v>
      </c>
      <c r="K7490" t="s">
        <v>42</v>
      </c>
      <c r="L7490">
        <v>2</v>
      </c>
      <c r="M7490">
        <v>1004</v>
      </c>
      <c r="O7490" t="s">
        <v>28</v>
      </c>
      <c r="R7490" t="s">
        <v>44</v>
      </c>
      <c r="S7490" s="49" t="str">
        <f t="shared" si="929"/>
        <v>Card</v>
      </c>
      <c r="T7490" s="3">
        <v>0.03</v>
      </c>
      <c r="U7490" s="2">
        <v>5.3000000000000007</v>
      </c>
      <c r="V7490" s="2">
        <v>1.74</v>
      </c>
      <c r="W7490" s="54">
        <f>_xlfn.XLOOKUP(M7490,Market!A:A,Market!F:F,0)</f>
        <v>0.06</v>
      </c>
      <c r="X7490" s="55">
        <f t="shared" si="930"/>
        <v>0.159</v>
      </c>
      <c r="Y7490" s="55">
        <f t="shared" si="931"/>
        <v>3.5600000000000005</v>
      </c>
      <c r="Z7490" s="54">
        <f t="shared" si="932"/>
        <v>0.67169811320754713</v>
      </c>
      <c r="AA7490" s="49" t="str">
        <f t="shared" ca="1" si="933"/>
        <v>Y</v>
      </c>
      <c r="AB7490" s="49">
        <f t="shared" ca="1" si="934"/>
        <v>6</v>
      </c>
      <c r="AC7490" s="49" t="str">
        <f t="shared" ca="1" si="935"/>
        <v>Y</v>
      </c>
    </row>
    <row r="7491" spans="1:29" x14ac:dyDescent="0.25">
      <c r="A7491">
        <v>5788</v>
      </c>
      <c r="B7491" s="9">
        <v>43220</v>
      </c>
      <c r="C7491" s="50" t="str">
        <f t="shared" ref="C7491:C7554" si="936">IF(OR(B7491="04/01/2018"+0,B7491="04/02/2018"+0),"Y","N")</f>
        <v>N</v>
      </c>
      <c r="D7491" s="52">
        <f>_xlfn.XLOOKUP(B7491,Cal_Date!B:B,Cal_Date!A:A,0)</f>
        <v>5</v>
      </c>
      <c r="E7491">
        <v>2018</v>
      </c>
      <c r="F7491" t="s">
        <v>121</v>
      </c>
      <c r="G7491" t="s">
        <v>129</v>
      </c>
      <c r="H7491" t="s">
        <v>11</v>
      </c>
      <c r="I7491" t="s">
        <v>11</v>
      </c>
      <c r="J7491" t="s">
        <v>15</v>
      </c>
      <c r="K7491" t="s">
        <v>42</v>
      </c>
      <c r="L7491">
        <v>1</v>
      </c>
      <c r="M7491">
        <v>1005</v>
      </c>
      <c r="O7491" t="s">
        <v>25</v>
      </c>
      <c r="R7491" t="s">
        <v>44</v>
      </c>
      <c r="S7491" s="49" t="str">
        <f t="shared" ref="S7491:S7554" si="937">IF(R7491="Cash","Cash","Card")</f>
        <v>Card</v>
      </c>
      <c r="T7491" s="3">
        <v>0.03</v>
      </c>
      <c r="U7491" s="2">
        <v>2.7225000000000001</v>
      </c>
      <c r="V7491" s="2">
        <v>0.87</v>
      </c>
      <c r="W7491" s="54">
        <f>_xlfn.XLOOKUP(M7491,Market!A:A,Market!F:F,0)</f>
        <v>8.8999999999999996E-2</v>
      </c>
      <c r="X7491" s="55">
        <f t="shared" ref="X7491:X7554" si="938">T7491*U7491</f>
        <v>8.1674999999999998E-2</v>
      </c>
      <c r="Y7491" s="55">
        <f t="shared" ref="Y7491:Y7554" si="939">U7491-V7491</f>
        <v>1.8525</v>
      </c>
      <c r="Z7491" s="54">
        <f t="shared" ref="Z7491:Z7554" si="940">Y7491/U7491</f>
        <v>0.68044077134986225</v>
      </c>
      <c r="AA7491" s="49" t="str">
        <f t="shared" ref="AA7491:AA7554" ca="1" si="941">IF(DATEDIF(B7491,TODAY(),"y")&gt;5,"Y","N")</f>
        <v>Y</v>
      </c>
      <c r="AB7491" s="49">
        <f t="shared" ref="AB7491:AB7554" ca="1" si="942">DATEDIF(B7491,TODAY(),"y")</f>
        <v>6</v>
      </c>
      <c r="AC7491" s="49" t="str">
        <f t="shared" ref="AC7491:AC7554" ca="1" si="943">IF(AB7491&gt;5,"Y","N")</f>
        <v>Y</v>
      </c>
    </row>
    <row r="7492" spans="1:29" x14ac:dyDescent="0.25">
      <c r="A7492">
        <v>5789</v>
      </c>
      <c r="B7492" s="9">
        <v>43220</v>
      </c>
      <c r="C7492" s="50" t="str">
        <f t="shared" si="936"/>
        <v>N</v>
      </c>
      <c r="D7492" s="52">
        <f>_xlfn.XLOOKUP(B7492,Cal_Date!B:B,Cal_Date!A:A,0)</f>
        <v>5</v>
      </c>
      <c r="E7492">
        <v>2018</v>
      </c>
      <c r="F7492" t="s">
        <v>121</v>
      </c>
      <c r="G7492" t="s">
        <v>129</v>
      </c>
      <c r="H7492" t="s">
        <v>14</v>
      </c>
      <c r="I7492" t="s">
        <v>13</v>
      </c>
      <c r="J7492" t="s">
        <v>15</v>
      </c>
      <c r="K7492" t="s">
        <v>43</v>
      </c>
      <c r="L7492">
        <v>2</v>
      </c>
      <c r="M7492">
        <v>1005</v>
      </c>
      <c r="O7492" t="s">
        <v>25</v>
      </c>
      <c r="R7492" t="s">
        <v>47</v>
      </c>
      <c r="S7492" s="49" t="str">
        <f t="shared" si="937"/>
        <v>Card</v>
      </c>
      <c r="T7492" s="3">
        <v>3.5000000000000003E-2</v>
      </c>
      <c r="U7492" s="2">
        <v>10.89</v>
      </c>
      <c r="V7492" s="2">
        <v>4.24</v>
      </c>
      <c r="W7492" s="54">
        <f>_xlfn.XLOOKUP(M7492,Market!A:A,Market!F:F,0)</f>
        <v>8.8999999999999996E-2</v>
      </c>
      <c r="X7492" s="55">
        <f t="shared" si="938"/>
        <v>0.38115000000000004</v>
      </c>
      <c r="Y7492" s="55">
        <f t="shared" si="939"/>
        <v>6.65</v>
      </c>
      <c r="Z7492" s="54">
        <f t="shared" si="940"/>
        <v>0.61065197428833795</v>
      </c>
      <c r="AA7492" s="49" t="str">
        <f t="shared" ca="1" si="941"/>
        <v>Y</v>
      </c>
      <c r="AB7492" s="49">
        <f t="shared" ca="1" si="942"/>
        <v>6</v>
      </c>
      <c r="AC7492" s="49" t="str">
        <f t="shared" ca="1" si="943"/>
        <v>Y</v>
      </c>
    </row>
    <row r="7493" spans="1:29" x14ac:dyDescent="0.25">
      <c r="A7493">
        <v>5790</v>
      </c>
      <c r="B7493" s="9">
        <v>43220</v>
      </c>
      <c r="C7493" s="50" t="str">
        <f t="shared" si="936"/>
        <v>N</v>
      </c>
      <c r="D7493" s="52">
        <f>_xlfn.XLOOKUP(B7493,Cal_Date!B:B,Cal_Date!A:A,0)</f>
        <v>5</v>
      </c>
      <c r="E7493">
        <v>2018</v>
      </c>
      <c r="F7493" t="s">
        <v>121</v>
      </c>
      <c r="G7493" t="s">
        <v>129</v>
      </c>
      <c r="H7493" t="s">
        <v>11</v>
      </c>
      <c r="I7493" t="s">
        <v>13</v>
      </c>
      <c r="J7493" t="s">
        <v>15</v>
      </c>
      <c r="K7493" t="s">
        <v>42</v>
      </c>
      <c r="L7493">
        <v>1</v>
      </c>
      <c r="M7493">
        <v>1003</v>
      </c>
      <c r="O7493" t="s">
        <v>25</v>
      </c>
      <c r="R7493" t="s">
        <v>44</v>
      </c>
      <c r="S7493" s="49" t="str">
        <f t="shared" si="937"/>
        <v>Card</v>
      </c>
      <c r="T7493" s="3">
        <v>0.03</v>
      </c>
      <c r="U7493" s="2">
        <v>2.6500000000000004</v>
      </c>
      <c r="V7493" s="2">
        <v>1.42</v>
      </c>
      <c r="W7493" s="54">
        <f>_xlfn.XLOOKUP(M7493,Market!A:A,Market!F:F,0)</f>
        <v>0.06</v>
      </c>
      <c r="X7493" s="55">
        <f t="shared" si="938"/>
        <v>7.9500000000000001E-2</v>
      </c>
      <c r="Y7493" s="55">
        <f t="shared" si="939"/>
        <v>1.2300000000000004</v>
      </c>
      <c r="Z7493" s="54">
        <f t="shared" si="940"/>
        <v>0.46415094339622653</v>
      </c>
      <c r="AA7493" s="49" t="str">
        <f t="shared" ca="1" si="941"/>
        <v>Y</v>
      </c>
      <c r="AB7493" s="49">
        <f t="shared" ca="1" si="942"/>
        <v>6</v>
      </c>
      <c r="AC7493" s="49" t="str">
        <f t="shared" ca="1" si="943"/>
        <v>Y</v>
      </c>
    </row>
    <row r="7494" spans="1:29" x14ac:dyDescent="0.25">
      <c r="A7494">
        <v>5791</v>
      </c>
      <c r="B7494" s="9">
        <v>43220</v>
      </c>
      <c r="C7494" s="50" t="str">
        <f t="shared" si="936"/>
        <v>N</v>
      </c>
      <c r="D7494" s="52">
        <f>_xlfn.XLOOKUP(B7494,Cal_Date!B:B,Cal_Date!A:A,0)</f>
        <v>5</v>
      </c>
      <c r="E7494">
        <v>2018</v>
      </c>
      <c r="F7494" t="s">
        <v>121</v>
      </c>
      <c r="G7494" t="s">
        <v>129</v>
      </c>
      <c r="H7494" t="s">
        <v>11</v>
      </c>
      <c r="I7494" t="s">
        <v>11</v>
      </c>
      <c r="J7494" t="s">
        <v>15</v>
      </c>
      <c r="K7494" t="s">
        <v>42</v>
      </c>
      <c r="L7494">
        <v>2</v>
      </c>
      <c r="M7494">
        <v>1007</v>
      </c>
      <c r="O7494" t="s">
        <v>28</v>
      </c>
      <c r="R7494" t="s">
        <v>47</v>
      </c>
      <c r="S7494" s="49" t="str">
        <f t="shared" si="937"/>
        <v>Card</v>
      </c>
      <c r="T7494" s="3">
        <v>3.5000000000000003E-2</v>
      </c>
      <c r="U7494" s="2">
        <v>5.4450000000000003</v>
      </c>
      <c r="V7494" s="2">
        <v>1.74</v>
      </c>
      <c r="W7494" s="54">
        <f>_xlfn.XLOOKUP(M7494,Market!A:A,Market!F:F,0)</f>
        <v>8.8999999999999996E-2</v>
      </c>
      <c r="X7494" s="55">
        <f t="shared" si="938"/>
        <v>0.19057500000000002</v>
      </c>
      <c r="Y7494" s="55">
        <f t="shared" si="939"/>
        <v>3.7050000000000001</v>
      </c>
      <c r="Z7494" s="54">
        <f t="shared" si="940"/>
        <v>0.68044077134986225</v>
      </c>
      <c r="AA7494" s="49" t="str">
        <f t="shared" ca="1" si="941"/>
        <v>Y</v>
      </c>
      <c r="AB7494" s="49">
        <f t="shared" ca="1" si="942"/>
        <v>6</v>
      </c>
      <c r="AC7494" s="49" t="str">
        <f t="shared" ca="1" si="943"/>
        <v>Y</v>
      </c>
    </row>
    <row r="7495" spans="1:29" x14ac:dyDescent="0.25">
      <c r="A7495">
        <v>5792</v>
      </c>
      <c r="B7495" s="9">
        <v>43220</v>
      </c>
      <c r="C7495" s="50" t="str">
        <f t="shared" si="936"/>
        <v>N</v>
      </c>
      <c r="D7495" s="52">
        <f>_xlfn.XLOOKUP(B7495,Cal_Date!B:B,Cal_Date!A:A,0)</f>
        <v>5</v>
      </c>
      <c r="E7495">
        <v>2018</v>
      </c>
      <c r="F7495" t="s">
        <v>121</v>
      </c>
      <c r="G7495" t="s">
        <v>129</v>
      </c>
      <c r="H7495" t="s">
        <v>48</v>
      </c>
      <c r="I7495" t="s">
        <v>18</v>
      </c>
      <c r="J7495" t="s">
        <v>10</v>
      </c>
      <c r="K7495" t="s">
        <v>43</v>
      </c>
      <c r="L7495">
        <v>1</v>
      </c>
      <c r="M7495">
        <v>1006</v>
      </c>
      <c r="O7495" t="s">
        <v>28</v>
      </c>
      <c r="R7495" t="s">
        <v>44</v>
      </c>
      <c r="S7495" s="49" t="str">
        <f t="shared" si="937"/>
        <v>Card</v>
      </c>
      <c r="T7495" s="3">
        <v>0.03</v>
      </c>
      <c r="U7495" s="2">
        <v>7.6229999999999993</v>
      </c>
      <c r="V7495" s="2">
        <v>1.46</v>
      </c>
      <c r="W7495" s="54">
        <f>_xlfn.XLOOKUP(M7495,Market!A:A,Market!F:F,0)</f>
        <v>8.8999999999999996E-2</v>
      </c>
      <c r="X7495" s="55">
        <f t="shared" si="938"/>
        <v>0.22868999999999998</v>
      </c>
      <c r="Y7495" s="55">
        <f t="shared" si="939"/>
        <v>6.1629999999999994</v>
      </c>
      <c r="Z7495" s="54">
        <f t="shared" si="940"/>
        <v>0.80847435392889933</v>
      </c>
      <c r="AA7495" s="49" t="str">
        <f t="shared" ca="1" si="941"/>
        <v>Y</v>
      </c>
      <c r="AB7495" s="49">
        <f t="shared" ca="1" si="942"/>
        <v>6</v>
      </c>
      <c r="AC7495" s="49" t="str">
        <f t="shared" ca="1" si="943"/>
        <v>Y</v>
      </c>
    </row>
    <row r="7496" spans="1:29" x14ac:dyDescent="0.25">
      <c r="A7496">
        <v>5793</v>
      </c>
      <c r="B7496" s="9">
        <v>43220</v>
      </c>
      <c r="C7496" s="50" t="str">
        <f t="shared" si="936"/>
        <v>N</v>
      </c>
      <c r="D7496" s="52">
        <f>_xlfn.XLOOKUP(B7496,Cal_Date!B:B,Cal_Date!A:A,0)</f>
        <v>5</v>
      </c>
      <c r="E7496">
        <v>2018</v>
      </c>
      <c r="F7496" t="s">
        <v>121</v>
      </c>
      <c r="G7496" t="s">
        <v>129</v>
      </c>
      <c r="H7496" t="s">
        <v>48</v>
      </c>
      <c r="I7496" t="s">
        <v>18</v>
      </c>
      <c r="J7496" t="s">
        <v>10</v>
      </c>
      <c r="K7496" t="s">
        <v>43</v>
      </c>
      <c r="L7496">
        <v>1</v>
      </c>
      <c r="M7496">
        <v>1006</v>
      </c>
      <c r="O7496" t="s">
        <v>28</v>
      </c>
      <c r="R7496" t="s">
        <v>44</v>
      </c>
      <c r="S7496" s="49" t="str">
        <f t="shared" si="937"/>
        <v>Card</v>
      </c>
      <c r="T7496" s="3">
        <v>0.03</v>
      </c>
      <c r="U7496" s="2">
        <v>7.6229999999999993</v>
      </c>
      <c r="V7496" s="2">
        <v>1.46</v>
      </c>
      <c r="W7496" s="54">
        <f>_xlfn.XLOOKUP(M7496,Market!A:A,Market!F:F,0)</f>
        <v>8.8999999999999996E-2</v>
      </c>
      <c r="X7496" s="55">
        <f t="shared" si="938"/>
        <v>0.22868999999999998</v>
      </c>
      <c r="Y7496" s="55">
        <f t="shared" si="939"/>
        <v>6.1629999999999994</v>
      </c>
      <c r="Z7496" s="54">
        <f t="shared" si="940"/>
        <v>0.80847435392889933</v>
      </c>
      <c r="AA7496" s="49" t="str">
        <f t="shared" ca="1" si="941"/>
        <v>Y</v>
      </c>
      <c r="AB7496" s="49">
        <f t="shared" ca="1" si="942"/>
        <v>6</v>
      </c>
      <c r="AC7496" s="49" t="str">
        <f t="shared" ca="1" si="943"/>
        <v>Y</v>
      </c>
    </row>
    <row r="7497" spans="1:29" x14ac:dyDescent="0.25">
      <c r="A7497">
        <v>5794</v>
      </c>
      <c r="B7497" s="9">
        <v>43220</v>
      </c>
      <c r="C7497" s="50" t="str">
        <f t="shared" si="936"/>
        <v>N</v>
      </c>
      <c r="D7497" s="52">
        <f>_xlfn.XLOOKUP(B7497,Cal_Date!B:B,Cal_Date!A:A,0)</f>
        <v>5</v>
      </c>
      <c r="E7497">
        <v>2018</v>
      </c>
      <c r="F7497" t="s">
        <v>121</v>
      </c>
      <c r="G7497" t="s">
        <v>129</v>
      </c>
      <c r="H7497" t="s">
        <v>11</v>
      </c>
      <c r="I7497" t="s">
        <v>11</v>
      </c>
      <c r="J7497" t="s">
        <v>15</v>
      </c>
      <c r="K7497" t="s">
        <v>42</v>
      </c>
      <c r="L7497">
        <v>1</v>
      </c>
      <c r="M7497">
        <v>1006</v>
      </c>
      <c r="O7497" t="s">
        <v>28</v>
      </c>
      <c r="R7497" t="s">
        <v>44</v>
      </c>
      <c r="S7497" s="49" t="str">
        <f t="shared" si="937"/>
        <v>Card</v>
      </c>
      <c r="T7497" s="3">
        <v>0.03</v>
      </c>
      <c r="U7497" s="2">
        <v>2.7225000000000001</v>
      </c>
      <c r="V7497" s="2">
        <v>0.87</v>
      </c>
      <c r="W7497" s="54">
        <f>_xlfn.XLOOKUP(M7497,Market!A:A,Market!F:F,0)</f>
        <v>8.8999999999999996E-2</v>
      </c>
      <c r="X7497" s="55">
        <f t="shared" si="938"/>
        <v>8.1674999999999998E-2</v>
      </c>
      <c r="Y7497" s="55">
        <f t="shared" si="939"/>
        <v>1.8525</v>
      </c>
      <c r="Z7497" s="54">
        <f t="shared" si="940"/>
        <v>0.68044077134986225</v>
      </c>
      <c r="AA7497" s="49" t="str">
        <f t="shared" ca="1" si="941"/>
        <v>Y</v>
      </c>
      <c r="AB7497" s="49">
        <f t="shared" ca="1" si="942"/>
        <v>6</v>
      </c>
      <c r="AC7497" s="49" t="str">
        <f t="shared" ca="1" si="943"/>
        <v>Y</v>
      </c>
    </row>
    <row r="7498" spans="1:29" x14ac:dyDescent="0.25">
      <c r="A7498">
        <v>5795</v>
      </c>
      <c r="B7498" s="9">
        <v>43220</v>
      </c>
      <c r="C7498" s="50" t="str">
        <f t="shared" si="936"/>
        <v>N</v>
      </c>
      <c r="D7498" s="52">
        <f>_xlfn.XLOOKUP(B7498,Cal_Date!B:B,Cal_Date!A:A,0)</f>
        <v>5</v>
      </c>
      <c r="E7498">
        <v>2018</v>
      </c>
      <c r="F7498" t="s">
        <v>121</v>
      </c>
      <c r="G7498" t="s">
        <v>129</v>
      </c>
      <c r="H7498" t="s">
        <v>11</v>
      </c>
      <c r="I7498" t="s">
        <v>11</v>
      </c>
      <c r="J7498" t="s">
        <v>15</v>
      </c>
      <c r="K7498" t="s">
        <v>42</v>
      </c>
      <c r="L7498">
        <v>1</v>
      </c>
      <c r="M7498">
        <v>1004</v>
      </c>
      <c r="O7498" t="s">
        <v>28</v>
      </c>
      <c r="R7498" t="s">
        <v>44</v>
      </c>
      <c r="S7498" s="49" t="str">
        <f t="shared" si="937"/>
        <v>Card</v>
      </c>
      <c r="T7498" s="3">
        <v>0.03</v>
      </c>
      <c r="U7498" s="2">
        <v>2.6500000000000004</v>
      </c>
      <c r="V7498" s="2">
        <v>0.87</v>
      </c>
      <c r="W7498" s="54">
        <f>_xlfn.XLOOKUP(M7498,Market!A:A,Market!F:F,0)</f>
        <v>0.06</v>
      </c>
      <c r="X7498" s="55">
        <f t="shared" si="938"/>
        <v>7.9500000000000001E-2</v>
      </c>
      <c r="Y7498" s="55">
        <f t="shared" si="939"/>
        <v>1.7800000000000002</v>
      </c>
      <c r="Z7498" s="54">
        <f t="shared" si="940"/>
        <v>0.67169811320754713</v>
      </c>
      <c r="AA7498" s="49" t="str">
        <f t="shared" ca="1" si="941"/>
        <v>Y</v>
      </c>
      <c r="AB7498" s="49">
        <f t="shared" ca="1" si="942"/>
        <v>6</v>
      </c>
      <c r="AC7498" s="49" t="str">
        <f t="shared" ca="1" si="943"/>
        <v>Y</v>
      </c>
    </row>
    <row r="7499" spans="1:29" x14ac:dyDescent="0.25">
      <c r="A7499">
        <v>5796</v>
      </c>
      <c r="B7499" s="9">
        <v>43220</v>
      </c>
      <c r="C7499" s="50" t="str">
        <f t="shared" si="936"/>
        <v>N</v>
      </c>
      <c r="D7499" s="52">
        <f>_xlfn.XLOOKUP(B7499,Cal_Date!B:B,Cal_Date!A:A,0)</f>
        <v>5</v>
      </c>
      <c r="E7499">
        <v>2018</v>
      </c>
      <c r="F7499" t="s">
        <v>121</v>
      </c>
      <c r="G7499" t="s">
        <v>129</v>
      </c>
      <c r="H7499" t="s">
        <v>11</v>
      </c>
      <c r="I7499" t="s">
        <v>11</v>
      </c>
      <c r="J7499" t="s">
        <v>15</v>
      </c>
      <c r="K7499" t="s">
        <v>42</v>
      </c>
      <c r="L7499">
        <v>2</v>
      </c>
      <c r="M7499">
        <v>1004</v>
      </c>
      <c r="O7499" t="s">
        <v>28</v>
      </c>
      <c r="R7499" t="s">
        <v>44</v>
      </c>
      <c r="S7499" s="49" t="str">
        <f t="shared" si="937"/>
        <v>Card</v>
      </c>
      <c r="T7499" s="3">
        <v>0.03</v>
      </c>
      <c r="U7499" s="2">
        <v>5.3000000000000007</v>
      </c>
      <c r="V7499" s="2">
        <v>1.74</v>
      </c>
      <c r="W7499" s="54">
        <f>_xlfn.XLOOKUP(M7499,Market!A:A,Market!F:F,0)</f>
        <v>0.06</v>
      </c>
      <c r="X7499" s="55">
        <f t="shared" si="938"/>
        <v>0.159</v>
      </c>
      <c r="Y7499" s="55">
        <f t="shared" si="939"/>
        <v>3.5600000000000005</v>
      </c>
      <c r="Z7499" s="54">
        <f t="shared" si="940"/>
        <v>0.67169811320754713</v>
      </c>
      <c r="AA7499" s="49" t="str">
        <f t="shared" ca="1" si="941"/>
        <v>Y</v>
      </c>
      <c r="AB7499" s="49">
        <f t="shared" ca="1" si="942"/>
        <v>6</v>
      </c>
      <c r="AC7499" s="49" t="str">
        <f t="shared" ca="1" si="943"/>
        <v>Y</v>
      </c>
    </row>
    <row r="7500" spans="1:29" x14ac:dyDescent="0.25">
      <c r="A7500">
        <v>5797</v>
      </c>
      <c r="B7500" s="9">
        <v>43220</v>
      </c>
      <c r="C7500" s="50" t="str">
        <f t="shared" si="936"/>
        <v>N</v>
      </c>
      <c r="D7500" s="52">
        <f>_xlfn.XLOOKUP(B7500,Cal_Date!B:B,Cal_Date!A:A,0)</f>
        <v>5</v>
      </c>
      <c r="E7500">
        <v>2018</v>
      </c>
      <c r="F7500" t="s">
        <v>121</v>
      </c>
      <c r="G7500" t="s">
        <v>129</v>
      </c>
      <c r="H7500" t="s">
        <v>11</v>
      </c>
      <c r="I7500" t="s">
        <v>11</v>
      </c>
      <c r="J7500" t="s">
        <v>15</v>
      </c>
      <c r="K7500" t="s">
        <v>42</v>
      </c>
      <c r="L7500">
        <v>1</v>
      </c>
      <c r="M7500">
        <v>1000</v>
      </c>
      <c r="O7500" t="s">
        <v>25</v>
      </c>
      <c r="R7500" t="s">
        <v>44</v>
      </c>
      <c r="S7500" s="49" t="str">
        <f t="shared" si="937"/>
        <v>Card</v>
      </c>
      <c r="T7500" s="3">
        <v>0.03</v>
      </c>
      <c r="U7500" s="2">
        <v>2.7</v>
      </c>
      <c r="V7500" s="2">
        <v>0.87</v>
      </c>
      <c r="W7500" s="54">
        <f>_xlfn.XLOOKUP(M7500,Market!A:A,Market!F:F,0)</f>
        <v>0.08</v>
      </c>
      <c r="X7500" s="55">
        <f t="shared" si="938"/>
        <v>8.1000000000000003E-2</v>
      </c>
      <c r="Y7500" s="55">
        <f t="shared" si="939"/>
        <v>1.83</v>
      </c>
      <c r="Z7500" s="54">
        <f t="shared" si="940"/>
        <v>0.67777777777777781</v>
      </c>
      <c r="AA7500" s="49" t="str">
        <f t="shared" ca="1" si="941"/>
        <v>Y</v>
      </c>
      <c r="AB7500" s="49">
        <f t="shared" ca="1" si="942"/>
        <v>6</v>
      </c>
      <c r="AC7500" s="49" t="str">
        <f t="shared" ca="1" si="943"/>
        <v>Y</v>
      </c>
    </row>
    <row r="7501" spans="1:29" x14ac:dyDescent="0.25">
      <c r="A7501">
        <v>5798</v>
      </c>
      <c r="B7501" s="9">
        <v>43220</v>
      </c>
      <c r="C7501" s="50" t="str">
        <f t="shared" si="936"/>
        <v>N</v>
      </c>
      <c r="D7501" s="52">
        <f>_xlfn.XLOOKUP(B7501,Cal_Date!B:B,Cal_Date!A:A,0)</f>
        <v>5</v>
      </c>
      <c r="E7501">
        <v>2018</v>
      </c>
      <c r="F7501" t="s">
        <v>121</v>
      </c>
      <c r="G7501" t="s">
        <v>129</v>
      </c>
      <c r="H7501" t="s">
        <v>48</v>
      </c>
      <c r="I7501" t="s">
        <v>18</v>
      </c>
      <c r="J7501" t="s">
        <v>10</v>
      </c>
      <c r="K7501" t="s">
        <v>43</v>
      </c>
      <c r="L7501">
        <v>1</v>
      </c>
      <c r="M7501">
        <v>1000</v>
      </c>
      <c r="O7501" t="s">
        <v>25</v>
      </c>
      <c r="R7501" t="s">
        <v>44</v>
      </c>
      <c r="S7501" s="49" t="str">
        <f t="shared" si="937"/>
        <v>Card</v>
      </c>
      <c r="T7501" s="3">
        <v>0.03</v>
      </c>
      <c r="U7501" s="2">
        <v>7.5600000000000005</v>
      </c>
      <c r="V7501" s="2">
        <v>1.46</v>
      </c>
      <c r="W7501" s="54">
        <f>_xlfn.XLOOKUP(M7501,Market!A:A,Market!F:F,0)</f>
        <v>0.08</v>
      </c>
      <c r="X7501" s="55">
        <f t="shared" si="938"/>
        <v>0.2268</v>
      </c>
      <c r="Y7501" s="55">
        <f t="shared" si="939"/>
        <v>6.1000000000000005</v>
      </c>
      <c r="Z7501" s="54">
        <f t="shared" si="940"/>
        <v>0.80687830687830686</v>
      </c>
      <c r="AA7501" s="49" t="str">
        <f t="shared" ca="1" si="941"/>
        <v>Y</v>
      </c>
      <c r="AB7501" s="49">
        <f t="shared" ca="1" si="942"/>
        <v>6</v>
      </c>
      <c r="AC7501" s="49" t="str">
        <f t="shared" ca="1" si="943"/>
        <v>Y</v>
      </c>
    </row>
    <row r="7502" spans="1:29" x14ac:dyDescent="0.25">
      <c r="A7502">
        <v>5799</v>
      </c>
      <c r="B7502" s="9">
        <v>43220</v>
      </c>
      <c r="C7502" s="50" t="str">
        <f t="shared" si="936"/>
        <v>N</v>
      </c>
      <c r="D7502" s="52">
        <f>_xlfn.XLOOKUP(B7502,Cal_Date!B:B,Cal_Date!A:A,0)</f>
        <v>5</v>
      </c>
      <c r="E7502">
        <v>2018</v>
      </c>
      <c r="F7502" t="s">
        <v>121</v>
      </c>
      <c r="G7502" t="s">
        <v>129</v>
      </c>
      <c r="H7502" t="s">
        <v>48</v>
      </c>
      <c r="I7502" t="s">
        <v>18</v>
      </c>
      <c r="J7502" t="s">
        <v>10</v>
      </c>
      <c r="K7502" t="s">
        <v>43</v>
      </c>
      <c r="L7502">
        <v>1</v>
      </c>
      <c r="M7502">
        <v>1000</v>
      </c>
      <c r="O7502" t="s">
        <v>25</v>
      </c>
      <c r="R7502" t="s">
        <v>44</v>
      </c>
      <c r="S7502" s="49" t="str">
        <f t="shared" si="937"/>
        <v>Card</v>
      </c>
      <c r="T7502" s="3">
        <v>0.03</v>
      </c>
      <c r="U7502" s="2">
        <v>7.5600000000000005</v>
      </c>
      <c r="V7502" s="2">
        <v>1.46</v>
      </c>
      <c r="W7502" s="54">
        <f>_xlfn.XLOOKUP(M7502,Market!A:A,Market!F:F,0)</f>
        <v>0.08</v>
      </c>
      <c r="X7502" s="55">
        <f t="shared" si="938"/>
        <v>0.2268</v>
      </c>
      <c r="Y7502" s="55">
        <f t="shared" si="939"/>
        <v>6.1000000000000005</v>
      </c>
      <c r="Z7502" s="54">
        <f t="shared" si="940"/>
        <v>0.80687830687830686</v>
      </c>
      <c r="AA7502" s="49" t="str">
        <f t="shared" ca="1" si="941"/>
        <v>Y</v>
      </c>
      <c r="AB7502" s="49">
        <f t="shared" ca="1" si="942"/>
        <v>6</v>
      </c>
      <c r="AC7502" s="49" t="str">
        <f t="shared" ca="1" si="943"/>
        <v>Y</v>
      </c>
    </row>
    <row r="7503" spans="1:29" x14ac:dyDescent="0.25">
      <c r="A7503">
        <v>5800</v>
      </c>
      <c r="B7503" s="9">
        <v>43220</v>
      </c>
      <c r="C7503" s="50" t="str">
        <f t="shared" si="936"/>
        <v>N</v>
      </c>
      <c r="D7503" s="52">
        <f>_xlfn.XLOOKUP(B7503,Cal_Date!B:B,Cal_Date!A:A,0)</f>
        <v>5</v>
      </c>
      <c r="E7503">
        <v>2018</v>
      </c>
      <c r="F7503" t="s">
        <v>121</v>
      </c>
      <c r="G7503" t="s">
        <v>129</v>
      </c>
      <c r="H7503" t="s">
        <v>11</v>
      </c>
      <c r="I7503" t="s">
        <v>11</v>
      </c>
      <c r="J7503" t="s">
        <v>15</v>
      </c>
      <c r="K7503" t="s">
        <v>42</v>
      </c>
      <c r="L7503">
        <v>1</v>
      </c>
      <c r="M7503">
        <v>1008</v>
      </c>
      <c r="O7503" t="s">
        <v>28</v>
      </c>
      <c r="R7503" t="s">
        <v>44</v>
      </c>
      <c r="S7503" s="49" t="str">
        <f t="shared" si="937"/>
        <v>Card</v>
      </c>
      <c r="T7503" s="3">
        <v>0.03</v>
      </c>
      <c r="U7503" s="2">
        <v>2.7225000000000001</v>
      </c>
      <c r="V7503" s="2">
        <v>0.87</v>
      </c>
      <c r="W7503" s="54">
        <f>_xlfn.XLOOKUP(M7503,Market!A:A,Market!F:F,0)</f>
        <v>8.8999999999999996E-2</v>
      </c>
      <c r="X7503" s="55">
        <f t="shared" si="938"/>
        <v>8.1674999999999998E-2</v>
      </c>
      <c r="Y7503" s="55">
        <f t="shared" si="939"/>
        <v>1.8525</v>
      </c>
      <c r="Z7503" s="54">
        <f t="shared" si="940"/>
        <v>0.68044077134986225</v>
      </c>
      <c r="AA7503" s="49" t="str">
        <f t="shared" ca="1" si="941"/>
        <v>Y</v>
      </c>
      <c r="AB7503" s="49">
        <f t="shared" ca="1" si="942"/>
        <v>6</v>
      </c>
      <c r="AC7503" s="49" t="str">
        <f t="shared" ca="1" si="943"/>
        <v>Y</v>
      </c>
    </row>
    <row r="7504" spans="1:29" x14ac:dyDescent="0.25">
      <c r="A7504">
        <v>5801</v>
      </c>
      <c r="B7504" s="9">
        <v>43220</v>
      </c>
      <c r="C7504" s="50" t="str">
        <f t="shared" si="936"/>
        <v>N</v>
      </c>
      <c r="D7504" s="52">
        <f>_xlfn.XLOOKUP(B7504,Cal_Date!B:B,Cal_Date!A:A,0)</f>
        <v>5</v>
      </c>
      <c r="E7504">
        <v>2018</v>
      </c>
      <c r="F7504" t="s">
        <v>121</v>
      </c>
      <c r="G7504" t="s">
        <v>129</v>
      </c>
      <c r="H7504" t="s">
        <v>11</v>
      </c>
      <c r="I7504" t="s">
        <v>11</v>
      </c>
      <c r="J7504" t="s">
        <v>15</v>
      </c>
      <c r="K7504" t="s">
        <v>42</v>
      </c>
      <c r="L7504">
        <v>1</v>
      </c>
      <c r="M7504">
        <v>1008</v>
      </c>
      <c r="O7504" t="s">
        <v>28</v>
      </c>
      <c r="R7504" t="s">
        <v>44</v>
      </c>
      <c r="S7504" s="49" t="str">
        <f t="shared" si="937"/>
        <v>Card</v>
      </c>
      <c r="T7504" s="3">
        <v>0.03</v>
      </c>
      <c r="U7504" s="2">
        <v>2.7225000000000001</v>
      </c>
      <c r="V7504" s="2">
        <v>0.87</v>
      </c>
      <c r="W7504" s="54">
        <f>_xlfn.XLOOKUP(M7504,Market!A:A,Market!F:F,0)</f>
        <v>8.8999999999999996E-2</v>
      </c>
      <c r="X7504" s="55">
        <f t="shared" si="938"/>
        <v>8.1674999999999998E-2</v>
      </c>
      <c r="Y7504" s="55">
        <f t="shared" si="939"/>
        <v>1.8525</v>
      </c>
      <c r="Z7504" s="54">
        <f t="shared" si="940"/>
        <v>0.68044077134986225</v>
      </c>
      <c r="AA7504" s="49" t="str">
        <f t="shared" ca="1" si="941"/>
        <v>Y</v>
      </c>
      <c r="AB7504" s="49">
        <f t="shared" ca="1" si="942"/>
        <v>6</v>
      </c>
      <c r="AC7504" s="49" t="str">
        <f t="shared" ca="1" si="943"/>
        <v>Y</v>
      </c>
    </row>
    <row r="7505" spans="1:29" x14ac:dyDescent="0.25">
      <c r="A7505">
        <v>5802</v>
      </c>
      <c r="B7505" s="9">
        <v>43220</v>
      </c>
      <c r="C7505" s="50" t="str">
        <f t="shared" si="936"/>
        <v>N</v>
      </c>
      <c r="D7505" s="52">
        <f>_xlfn.XLOOKUP(B7505,Cal_Date!B:B,Cal_Date!A:A,0)</f>
        <v>5</v>
      </c>
      <c r="E7505">
        <v>2018</v>
      </c>
      <c r="F7505" t="s">
        <v>121</v>
      </c>
      <c r="G7505" t="s">
        <v>129</v>
      </c>
      <c r="H7505" t="s">
        <v>14</v>
      </c>
      <c r="I7505" t="s">
        <v>18</v>
      </c>
      <c r="J7505" t="s">
        <v>15</v>
      </c>
      <c r="K7505" t="s">
        <v>43</v>
      </c>
      <c r="L7505">
        <v>2</v>
      </c>
      <c r="M7505">
        <v>1009</v>
      </c>
      <c r="O7505" t="s">
        <v>28</v>
      </c>
      <c r="R7505" t="s">
        <v>44</v>
      </c>
      <c r="S7505" s="49" t="str">
        <f t="shared" si="937"/>
        <v>Card</v>
      </c>
      <c r="T7505" s="3">
        <v>0.03</v>
      </c>
      <c r="U7505" s="2">
        <v>10.89</v>
      </c>
      <c r="V7505" s="2">
        <v>4.2</v>
      </c>
      <c r="W7505" s="54">
        <f>_xlfn.XLOOKUP(M7505,Market!A:A,Market!F:F,0)</f>
        <v>8.8999999999999996E-2</v>
      </c>
      <c r="X7505" s="55">
        <f t="shared" si="938"/>
        <v>0.32669999999999999</v>
      </c>
      <c r="Y7505" s="55">
        <f t="shared" si="939"/>
        <v>6.69</v>
      </c>
      <c r="Z7505" s="54">
        <f t="shared" si="940"/>
        <v>0.61432506887052341</v>
      </c>
      <c r="AA7505" s="49" t="str">
        <f t="shared" ca="1" si="941"/>
        <v>Y</v>
      </c>
      <c r="AB7505" s="49">
        <f t="shared" ca="1" si="942"/>
        <v>6</v>
      </c>
      <c r="AC7505" s="49" t="str">
        <f t="shared" ca="1" si="943"/>
        <v>Y</v>
      </c>
    </row>
    <row r="7506" spans="1:29" x14ac:dyDescent="0.25">
      <c r="A7506">
        <v>5803</v>
      </c>
      <c r="B7506" s="9">
        <v>43220</v>
      </c>
      <c r="C7506" s="50" t="str">
        <f t="shared" si="936"/>
        <v>N</v>
      </c>
      <c r="D7506" s="52">
        <f>_xlfn.XLOOKUP(B7506,Cal_Date!B:B,Cal_Date!A:A,0)</f>
        <v>5</v>
      </c>
      <c r="E7506">
        <v>2018</v>
      </c>
      <c r="F7506" t="s">
        <v>121</v>
      </c>
      <c r="G7506" t="s">
        <v>129</v>
      </c>
      <c r="H7506" t="s">
        <v>14</v>
      </c>
      <c r="I7506" t="s">
        <v>18</v>
      </c>
      <c r="J7506" t="s">
        <v>15</v>
      </c>
      <c r="K7506" t="s">
        <v>43</v>
      </c>
      <c r="L7506">
        <v>2</v>
      </c>
      <c r="M7506">
        <v>1010</v>
      </c>
      <c r="O7506" t="s">
        <v>25</v>
      </c>
      <c r="R7506" t="s">
        <v>44</v>
      </c>
      <c r="S7506" s="49" t="str">
        <f t="shared" si="937"/>
        <v>Card</v>
      </c>
      <c r="T7506" s="3">
        <v>0.03</v>
      </c>
      <c r="U7506" s="2">
        <v>10.8</v>
      </c>
      <c r="V7506" s="2">
        <v>4.2</v>
      </c>
      <c r="W7506" s="54">
        <f>_xlfn.XLOOKUP(M7506,Market!A:A,Market!F:F,0)</f>
        <v>0.08</v>
      </c>
      <c r="X7506" s="55">
        <f t="shared" si="938"/>
        <v>0.32400000000000001</v>
      </c>
      <c r="Y7506" s="55">
        <f t="shared" si="939"/>
        <v>6.6000000000000005</v>
      </c>
      <c r="Z7506" s="54">
        <f t="shared" si="940"/>
        <v>0.61111111111111116</v>
      </c>
      <c r="AA7506" s="49" t="str">
        <f t="shared" ca="1" si="941"/>
        <v>Y</v>
      </c>
      <c r="AB7506" s="49">
        <f t="shared" ca="1" si="942"/>
        <v>6</v>
      </c>
      <c r="AC7506" s="49" t="str">
        <f t="shared" ca="1" si="943"/>
        <v>Y</v>
      </c>
    </row>
    <row r="7507" spans="1:29" x14ac:dyDescent="0.25">
      <c r="A7507">
        <v>5804</v>
      </c>
      <c r="B7507" s="9">
        <v>43220</v>
      </c>
      <c r="C7507" s="50" t="str">
        <f t="shared" si="936"/>
        <v>N</v>
      </c>
      <c r="D7507" s="52">
        <f>_xlfn.XLOOKUP(B7507,Cal_Date!B:B,Cal_Date!A:A,0)</f>
        <v>5</v>
      </c>
      <c r="E7507">
        <v>2018</v>
      </c>
      <c r="F7507" t="s">
        <v>121</v>
      </c>
      <c r="G7507" t="s">
        <v>129</v>
      </c>
      <c r="H7507" t="s">
        <v>14</v>
      </c>
      <c r="I7507" t="s">
        <v>18</v>
      </c>
      <c r="J7507" t="s">
        <v>15</v>
      </c>
      <c r="K7507" t="s">
        <v>43</v>
      </c>
      <c r="L7507">
        <v>1</v>
      </c>
      <c r="M7507">
        <v>1008</v>
      </c>
      <c r="O7507" t="s">
        <v>28</v>
      </c>
      <c r="R7507" t="s">
        <v>44</v>
      </c>
      <c r="S7507" s="49" t="str">
        <f t="shared" si="937"/>
        <v>Card</v>
      </c>
      <c r="T7507" s="3">
        <v>0.03</v>
      </c>
      <c r="U7507" s="2">
        <v>5.4450000000000003</v>
      </c>
      <c r="V7507" s="2">
        <v>2.1</v>
      </c>
      <c r="W7507" s="54">
        <f>_xlfn.XLOOKUP(M7507,Market!A:A,Market!F:F,0)</f>
        <v>8.8999999999999996E-2</v>
      </c>
      <c r="X7507" s="55">
        <f t="shared" si="938"/>
        <v>0.16335</v>
      </c>
      <c r="Y7507" s="55">
        <f t="shared" si="939"/>
        <v>3.3450000000000002</v>
      </c>
      <c r="Z7507" s="54">
        <f t="shared" si="940"/>
        <v>0.61432506887052341</v>
      </c>
      <c r="AA7507" s="49" t="str">
        <f t="shared" ca="1" si="941"/>
        <v>Y</v>
      </c>
      <c r="AB7507" s="49">
        <f t="shared" ca="1" si="942"/>
        <v>6</v>
      </c>
      <c r="AC7507" s="49" t="str">
        <f t="shared" ca="1" si="943"/>
        <v>Y</v>
      </c>
    </row>
    <row r="7508" spans="1:29" x14ac:dyDescent="0.25">
      <c r="A7508">
        <v>5805</v>
      </c>
      <c r="B7508" s="9">
        <v>43220</v>
      </c>
      <c r="C7508" s="50" t="str">
        <f t="shared" si="936"/>
        <v>N</v>
      </c>
      <c r="D7508" s="52">
        <f>_xlfn.XLOOKUP(B7508,Cal_Date!B:B,Cal_Date!A:A,0)</f>
        <v>5</v>
      </c>
      <c r="E7508">
        <v>2018</v>
      </c>
      <c r="F7508" t="s">
        <v>121</v>
      </c>
      <c r="G7508" t="s">
        <v>129</v>
      </c>
      <c r="H7508" t="s">
        <v>14</v>
      </c>
      <c r="I7508" t="s">
        <v>18</v>
      </c>
      <c r="J7508" t="s">
        <v>15</v>
      </c>
      <c r="K7508" t="s">
        <v>43</v>
      </c>
      <c r="L7508">
        <v>1</v>
      </c>
      <c r="M7508">
        <v>1008</v>
      </c>
      <c r="O7508" t="s">
        <v>28</v>
      </c>
      <c r="R7508" t="s">
        <v>44</v>
      </c>
      <c r="S7508" s="49" t="str">
        <f t="shared" si="937"/>
        <v>Card</v>
      </c>
      <c r="T7508" s="3">
        <v>0.03</v>
      </c>
      <c r="U7508" s="2">
        <v>5.4450000000000003</v>
      </c>
      <c r="V7508" s="2">
        <v>2.1</v>
      </c>
      <c r="W7508" s="54">
        <f>_xlfn.XLOOKUP(M7508,Market!A:A,Market!F:F,0)</f>
        <v>8.8999999999999996E-2</v>
      </c>
      <c r="X7508" s="55">
        <f t="shared" si="938"/>
        <v>0.16335</v>
      </c>
      <c r="Y7508" s="55">
        <f t="shared" si="939"/>
        <v>3.3450000000000002</v>
      </c>
      <c r="Z7508" s="54">
        <f t="shared" si="940"/>
        <v>0.61432506887052341</v>
      </c>
      <c r="AA7508" s="49" t="str">
        <f t="shared" ca="1" si="941"/>
        <v>Y</v>
      </c>
      <c r="AB7508" s="49">
        <f t="shared" ca="1" si="942"/>
        <v>6</v>
      </c>
      <c r="AC7508" s="49" t="str">
        <f t="shared" ca="1" si="943"/>
        <v>Y</v>
      </c>
    </row>
    <row r="7509" spans="1:29" x14ac:dyDescent="0.25">
      <c r="A7509">
        <v>5806</v>
      </c>
      <c r="B7509" s="9">
        <v>43220</v>
      </c>
      <c r="C7509" s="50" t="str">
        <f t="shared" si="936"/>
        <v>N</v>
      </c>
      <c r="D7509" s="52">
        <f>_xlfn.XLOOKUP(B7509,Cal_Date!B:B,Cal_Date!A:A,0)</f>
        <v>5</v>
      </c>
      <c r="E7509">
        <v>2018</v>
      </c>
      <c r="F7509" t="s">
        <v>121</v>
      </c>
      <c r="G7509" t="s">
        <v>129</v>
      </c>
      <c r="H7509" t="s">
        <v>11</v>
      </c>
      <c r="I7509" t="s">
        <v>11</v>
      </c>
      <c r="J7509" t="s">
        <v>15</v>
      </c>
      <c r="K7509" t="s">
        <v>42</v>
      </c>
      <c r="L7509">
        <v>1</v>
      </c>
      <c r="M7509">
        <v>1008</v>
      </c>
      <c r="O7509" t="s">
        <v>28</v>
      </c>
      <c r="R7509" t="s">
        <v>44</v>
      </c>
      <c r="S7509" s="49" t="str">
        <f t="shared" si="937"/>
        <v>Card</v>
      </c>
      <c r="T7509" s="3">
        <v>0.03</v>
      </c>
      <c r="U7509" s="2">
        <v>2.7225000000000001</v>
      </c>
      <c r="V7509" s="2">
        <v>0.87</v>
      </c>
      <c r="W7509" s="54">
        <f>_xlfn.XLOOKUP(M7509,Market!A:A,Market!F:F,0)</f>
        <v>8.8999999999999996E-2</v>
      </c>
      <c r="X7509" s="55">
        <f t="shared" si="938"/>
        <v>8.1674999999999998E-2</v>
      </c>
      <c r="Y7509" s="55">
        <f t="shared" si="939"/>
        <v>1.8525</v>
      </c>
      <c r="Z7509" s="54">
        <f t="shared" si="940"/>
        <v>0.68044077134986225</v>
      </c>
      <c r="AA7509" s="49" t="str">
        <f t="shared" ca="1" si="941"/>
        <v>Y</v>
      </c>
      <c r="AB7509" s="49">
        <f t="shared" ca="1" si="942"/>
        <v>6</v>
      </c>
      <c r="AC7509" s="49" t="str">
        <f t="shared" ca="1" si="943"/>
        <v>Y</v>
      </c>
    </row>
    <row r="7510" spans="1:29" x14ac:dyDescent="0.25">
      <c r="A7510">
        <v>5807</v>
      </c>
      <c r="B7510" s="9">
        <v>43220</v>
      </c>
      <c r="C7510" s="50" t="str">
        <f t="shared" si="936"/>
        <v>N</v>
      </c>
      <c r="D7510" s="52">
        <f>_xlfn.XLOOKUP(B7510,Cal_Date!B:B,Cal_Date!A:A,0)</f>
        <v>5</v>
      </c>
      <c r="E7510">
        <v>2018</v>
      </c>
      <c r="F7510" t="s">
        <v>121</v>
      </c>
      <c r="G7510" t="s">
        <v>129</v>
      </c>
      <c r="H7510" t="s">
        <v>14</v>
      </c>
      <c r="I7510" t="s">
        <v>18</v>
      </c>
      <c r="J7510" t="s">
        <v>15</v>
      </c>
      <c r="K7510" t="s">
        <v>43</v>
      </c>
      <c r="L7510">
        <v>2</v>
      </c>
      <c r="M7510">
        <v>1004</v>
      </c>
      <c r="O7510" t="s">
        <v>28</v>
      </c>
      <c r="R7510" t="s">
        <v>44</v>
      </c>
      <c r="S7510" s="49" t="str">
        <f t="shared" si="937"/>
        <v>Card</v>
      </c>
      <c r="T7510" s="3">
        <v>0.03</v>
      </c>
      <c r="U7510" s="2">
        <v>10.600000000000001</v>
      </c>
      <c r="V7510" s="2">
        <v>4.4400000000000004</v>
      </c>
      <c r="W7510" s="54">
        <f>_xlfn.XLOOKUP(M7510,Market!A:A,Market!F:F,0)</f>
        <v>0.06</v>
      </c>
      <c r="X7510" s="55">
        <f t="shared" si="938"/>
        <v>0.318</v>
      </c>
      <c r="Y7510" s="55">
        <f t="shared" si="939"/>
        <v>6.160000000000001</v>
      </c>
      <c r="Z7510" s="54">
        <f t="shared" si="940"/>
        <v>0.5811320754716981</v>
      </c>
      <c r="AA7510" s="49" t="str">
        <f t="shared" ca="1" si="941"/>
        <v>Y</v>
      </c>
      <c r="AB7510" s="49">
        <f t="shared" ca="1" si="942"/>
        <v>6</v>
      </c>
      <c r="AC7510" s="49" t="str">
        <f t="shared" ca="1" si="943"/>
        <v>Y</v>
      </c>
    </row>
    <row r="7511" spans="1:29" x14ac:dyDescent="0.25">
      <c r="A7511">
        <v>5808</v>
      </c>
      <c r="B7511" s="9">
        <v>43220</v>
      </c>
      <c r="C7511" s="50" t="str">
        <f t="shared" si="936"/>
        <v>N</v>
      </c>
      <c r="D7511" s="52">
        <f>_xlfn.XLOOKUP(B7511,Cal_Date!B:B,Cal_Date!A:A,0)</f>
        <v>5</v>
      </c>
      <c r="E7511">
        <v>2018</v>
      </c>
      <c r="F7511" t="s">
        <v>121</v>
      </c>
      <c r="G7511" t="s">
        <v>129</v>
      </c>
      <c r="H7511" t="s">
        <v>48</v>
      </c>
      <c r="I7511" t="s">
        <v>18</v>
      </c>
      <c r="J7511" t="s">
        <v>10</v>
      </c>
      <c r="K7511" t="s">
        <v>43</v>
      </c>
      <c r="L7511">
        <v>1</v>
      </c>
      <c r="M7511">
        <v>1009</v>
      </c>
      <c r="O7511" t="s">
        <v>28</v>
      </c>
      <c r="R7511" t="s">
        <v>44</v>
      </c>
      <c r="S7511" s="49" t="str">
        <f t="shared" si="937"/>
        <v>Card</v>
      </c>
      <c r="T7511" s="3">
        <v>0.03</v>
      </c>
      <c r="U7511" s="2">
        <v>7.6229999999999993</v>
      </c>
      <c r="V7511" s="2">
        <v>1.46</v>
      </c>
      <c r="W7511" s="54">
        <f>_xlfn.XLOOKUP(M7511,Market!A:A,Market!F:F,0)</f>
        <v>8.8999999999999996E-2</v>
      </c>
      <c r="X7511" s="55">
        <f t="shared" si="938"/>
        <v>0.22868999999999998</v>
      </c>
      <c r="Y7511" s="55">
        <f t="shared" si="939"/>
        <v>6.1629999999999994</v>
      </c>
      <c r="Z7511" s="54">
        <f t="shared" si="940"/>
        <v>0.80847435392889933</v>
      </c>
      <c r="AA7511" s="49" t="str">
        <f t="shared" ca="1" si="941"/>
        <v>Y</v>
      </c>
      <c r="AB7511" s="49">
        <f t="shared" ca="1" si="942"/>
        <v>6</v>
      </c>
      <c r="AC7511" s="49" t="str">
        <f t="shared" ca="1" si="943"/>
        <v>Y</v>
      </c>
    </row>
    <row r="7512" spans="1:29" x14ac:dyDescent="0.25">
      <c r="A7512">
        <v>5809</v>
      </c>
      <c r="B7512" s="9">
        <v>43220</v>
      </c>
      <c r="C7512" s="50" t="str">
        <f t="shared" si="936"/>
        <v>N</v>
      </c>
      <c r="D7512" s="52">
        <f>_xlfn.XLOOKUP(B7512,Cal_Date!B:B,Cal_Date!A:A,0)</f>
        <v>5</v>
      </c>
      <c r="E7512">
        <v>2018</v>
      </c>
      <c r="F7512" t="s">
        <v>121</v>
      </c>
      <c r="G7512" t="s">
        <v>129</v>
      </c>
      <c r="H7512" t="s">
        <v>48</v>
      </c>
      <c r="I7512" t="s">
        <v>18</v>
      </c>
      <c r="J7512" t="s">
        <v>10</v>
      </c>
      <c r="K7512" t="s">
        <v>43</v>
      </c>
      <c r="L7512">
        <v>2</v>
      </c>
      <c r="M7512">
        <v>1010</v>
      </c>
      <c r="O7512" t="s">
        <v>25</v>
      </c>
      <c r="R7512" t="s">
        <v>44</v>
      </c>
      <c r="S7512" s="49" t="str">
        <f t="shared" si="937"/>
        <v>Card</v>
      </c>
      <c r="T7512" s="3">
        <v>0.03</v>
      </c>
      <c r="U7512" s="2">
        <v>15.120000000000001</v>
      </c>
      <c r="V7512" s="2">
        <v>2.92</v>
      </c>
      <c r="W7512" s="54">
        <f>_xlfn.XLOOKUP(M7512,Market!A:A,Market!F:F,0)</f>
        <v>0.08</v>
      </c>
      <c r="X7512" s="55">
        <f t="shared" si="938"/>
        <v>0.4536</v>
      </c>
      <c r="Y7512" s="55">
        <f t="shared" si="939"/>
        <v>12.200000000000001</v>
      </c>
      <c r="Z7512" s="54">
        <f t="shared" si="940"/>
        <v>0.80687830687830686</v>
      </c>
      <c r="AA7512" s="49" t="str">
        <f t="shared" ca="1" si="941"/>
        <v>Y</v>
      </c>
      <c r="AB7512" s="49">
        <f t="shared" ca="1" si="942"/>
        <v>6</v>
      </c>
      <c r="AC7512" s="49" t="str">
        <f t="shared" ca="1" si="943"/>
        <v>Y</v>
      </c>
    </row>
    <row r="7513" spans="1:29" x14ac:dyDescent="0.25">
      <c r="A7513">
        <v>5810</v>
      </c>
      <c r="B7513" s="9">
        <v>43191</v>
      </c>
      <c r="C7513" s="50" t="str">
        <f t="shared" si="936"/>
        <v>Y</v>
      </c>
      <c r="D7513" s="52">
        <f>_xlfn.XLOOKUP(B7513,Cal_Date!B:B,Cal_Date!A:A,0)</f>
        <v>1</v>
      </c>
      <c r="E7513">
        <v>2018</v>
      </c>
      <c r="F7513" t="s">
        <v>127</v>
      </c>
      <c r="G7513" t="s">
        <v>130</v>
      </c>
      <c r="H7513" t="s">
        <v>48</v>
      </c>
      <c r="I7513" t="s">
        <v>18</v>
      </c>
      <c r="J7513" t="s">
        <v>10</v>
      </c>
      <c r="K7513" t="s">
        <v>43</v>
      </c>
      <c r="L7513">
        <v>1</v>
      </c>
      <c r="M7513">
        <v>1011</v>
      </c>
      <c r="O7513" t="s">
        <v>25</v>
      </c>
      <c r="R7513" t="s">
        <v>44</v>
      </c>
      <c r="S7513" s="49" t="str">
        <f t="shared" si="937"/>
        <v>Card</v>
      </c>
      <c r="T7513" s="3">
        <v>0.03</v>
      </c>
      <c r="U7513" s="2">
        <v>7.42</v>
      </c>
      <c r="V7513" s="2">
        <v>1.46</v>
      </c>
      <c r="W7513" s="54">
        <f>_xlfn.XLOOKUP(M7513,Market!A:A,Market!F:F,0)</f>
        <v>0.06</v>
      </c>
      <c r="X7513" s="55">
        <f t="shared" si="938"/>
        <v>0.22259999999999999</v>
      </c>
      <c r="Y7513" s="55">
        <f t="shared" si="939"/>
        <v>5.96</v>
      </c>
      <c r="Z7513" s="54">
        <f t="shared" si="940"/>
        <v>0.80323450134770891</v>
      </c>
      <c r="AA7513" s="49" t="str">
        <f t="shared" ca="1" si="941"/>
        <v>Y</v>
      </c>
      <c r="AB7513" s="49">
        <f t="shared" ca="1" si="942"/>
        <v>6</v>
      </c>
      <c r="AC7513" s="49" t="str">
        <f t="shared" ca="1" si="943"/>
        <v>Y</v>
      </c>
    </row>
    <row r="7514" spans="1:29" x14ac:dyDescent="0.25">
      <c r="A7514">
        <v>5811</v>
      </c>
      <c r="B7514" s="9">
        <v>43191</v>
      </c>
      <c r="C7514" s="50" t="str">
        <f t="shared" si="936"/>
        <v>Y</v>
      </c>
      <c r="D7514" s="52">
        <f>_xlfn.XLOOKUP(B7514,Cal_Date!B:B,Cal_Date!A:A,0)</f>
        <v>1</v>
      </c>
      <c r="E7514">
        <v>2018</v>
      </c>
      <c r="F7514" t="s">
        <v>127</v>
      </c>
      <c r="G7514" t="s">
        <v>130</v>
      </c>
      <c r="H7514" t="s">
        <v>11</v>
      </c>
      <c r="I7514" t="s">
        <v>11</v>
      </c>
      <c r="J7514" t="s">
        <v>15</v>
      </c>
      <c r="K7514" t="s">
        <v>42</v>
      </c>
      <c r="L7514">
        <v>2</v>
      </c>
      <c r="M7514">
        <v>1011</v>
      </c>
      <c r="O7514" t="s">
        <v>25</v>
      </c>
      <c r="R7514" t="s">
        <v>44</v>
      </c>
      <c r="S7514" s="49" t="str">
        <f t="shared" si="937"/>
        <v>Card</v>
      </c>
      <c r="T7514" s="3">
        <v>0.03</v>
      </c>
      <c r="U7514" s="2">
        <v>5.3000000000000007</v>
      </c>
      <c r="V7514" s="2">
        <v>1.74</v>
      </c>
      <c r="W7514" s="54">
        <f>_xlfn.XLOOKUP(M7514,Market!A:A,Market!F:F,0)</f>
        <v>0.06</v>
      </c>
      <c r="X7514" s="55">
        <f t="shared" si="938"/>
        <v>0.159</v>
      </c>
      <c r="Y7514" s="55">
        <f t="shared" si="939"/>
        <v>3.5600000000000005</v>
      </c>
      <c r="Z7514" s="54">
        <f t="shared" si="940"/>
        <v>0.67169811320754713</v>
      </c>
      <c r="AA7514" s="49" t="str">
        <f t="shared" ca="1" si="941"/>
        <v>Y</v>
      </c>
      <c r="AB7514" s="49">
        <f t="shared" ca="1" si="942"/>
        <v>6</v>
      </c>
      <c r="AC7514" s="49" t="str">
        <f t="shared" ca="1" si="943"/>
        <v>Y</v>
      </c>
    </row>
    <row r="7515" spans="1:29" x14ac:dyDescent="0.25">
      <c r="A7515">
        <v>5812</v>
      </c>
      <c r="B7515" s="9">
        <v>43191</v>
      </c>
      <c r="C7515" s="50" t="str">
        <f t="shared" si="936"/>
        <v>Y</v>
      </c>
      <c r="D7515" s="52">
        <f>_xlfn.XLOOKUP(B7515,Cal_Date!B:B,Cal_Date!A:A,0)</f>
        <v>1</v>
      </c>
      <c r="E7515">
        <v>2018</v>
      </c>
      <c r="F7515" t="s">
        <v>127</v>
      </c>
      <c r="G7515" t="s">
        <v>130</v>
      </c>
      <c r="H7515" t="s">
        <v>14</v>
      </c>
      <c r="I7515" t="s">
        <v>18</v>
      </c>
      <c r="J7515" t="s">
        <v>15</v>
      </c>
      <c r="K7515" t="s">
        <v>43</v>
      </c>
      <c r="L7515">
        <v>1</v>
      </c>
      <c r="M7515">
        <v>1011</v>
      </c>
      <c r="O7515" t="s">
        <v>25</v>
      </c>
      <c r="R7515" t="s">
        <v>44</v>
      </c>
      <c r="S7515" s="49" t="str">
        <f t="shared" si="937"/>
        <v>Card</v>
      </c>
      <c r="T7515" s="3">
        <v>0.03</v>
      </c>
      <c r="U7515" s="2">
        <v>5.3000000000000007</v>
      </c>
      <c r="V7515" s="2">
        <v>2.1</v>
      </c>
      <c r="W7515" s="54">
        <f>_xlfn.XLOOKUP(M7515,Market!A:A,Market!F:F,0)</f>
        <v>0.06</v>
      </c>
      <c r="X7515" s="55">
        <f t="shared" si="938"/>
        <v>0.159</v>
      </c>
      <c r="Y7515" s="55">
        <f t="shared" si="939"/>
        <v>3.2000000000000006</v>
      </c>
      <c r="Z7515" s="54">
        <f t="shared" si="940"/>
        <v>0.60377358490566047</v>
      </c>
      <c r="AA7515" s="49" t="str">
        <f t="shared" ca="1" si="941"/>
        <v>Y</v>
      </c>
      <c r="AB7515" s="49">
        <f t="shared" ca="1" si="942"/>
        <v>6</v>
      </c>
      <c r="AC7515" s="49" t="str">
        <f t="shared" ca="1" si="943"/>
        <v>Y</v>
      </c>
    </row>
    <row r="7516" spans="1:29" x14ac:dyDescent="0.25">
      <c r="A7516">
        <v>5813</v>
      </c>
      <c r="B7516" s="9">
        <v>43191</v>
      </c>
      <c r="C7516" s="50" t="str">
        <f t="shared" si="936"/>
        <v>Y</v>
      </c>
      <c r="D7516" s="52">
        <f>_xlfn.XLOOKUP(B7516,Cal_Date!B:B,Cal_Date!A:A,0)</f>
        <v>1</v>
      </c>
      <c r="E7516">
        <v>2018</v>
      </c>
      <c r="F7516" t="s">
        <v>127</v>
      </c>
      <c r="G7516" t="s">
        <v>130</v>
      </c>
      <c r="H7516" t="s">
        <v>14</v>
      </c>
      <c r="I7516" t="s">
        <v>18</v>
      </c>
      <c r="J7516" t="s">
        <v>15</v>
      </c>
      <c r="K7516" t="s">
        <v>43</v>
      </c>
      <c r="L7516">
        <v>1</v>
      </c>
      <c r="M7516">
        <v>1001</v>
      </c>
      <c r="O7516" t="s">
        <v>25</v>
      </c>
      <c r="R7516" t="s">
        <v>47</v>
      </c>
      <c r="S7516" s="49" t="str">
        <f t="shared" si="937"/>
        <v>Card</v>
      </c>
      <c r="T7516" s="3">
        <v>3.5000000000000003E-2</v>
      </c>
      <c r="U7516" s="2">
        <v>5.3000000000000007</v>
      </c>
      <c r="V7516" s="2">
        <v>2.1</v>
      </c>
      <c r="W7516" s="54">
        <f>_xlfn.XLOOKUP(M7516,Market!A:A,Market!F:F,0)</f>
        <v>0.06</v>
      </c>
      <c r="X7516" s="55">
        <f t="shared" si="938"/>
        <v>0.18550000000000005</v>
      </c>
      <c r="Y7516" s="55">
        <f t="shared" si="939"/>
        <v>3.2000000000000006</v>
      </c>
      <c r="Z7516" s="54">
        <f t="shared" si="940"/>
        <v>0.60377358490566047</v>
      </c>
      <c r="AA7516" s="49" t="str">
        <f t="shared" ca="1" si="941"/>
        <v>Y</v>
      </c>
      <c r="AB7516" s="49">
        <f t="shared" ca="1" si="942"/>
        <v>6</v>
      </c>
      <c r="AC7516" s="49" t="str">
        <f t="shared" ca="1" si="943"/>
        <v>Y</v>
      </c>
    </row>
    <row r="7517" spans="1:29" x14ac:dyDescent="0.25">
      <c r="A7517">
        <v>5814</v>
      </c>
      <c r="B7517" s="9">
        <v>43191</v>
      </c>
      <c r="C7517" s="50" t="str">
        <f t="shared" si="936"/>
        <v>Y</v>
      </c>
      <c r="D7517" s="52">
        <f>_xlfn.XLOOKUP(B7517,Cal_Date!B:B,Cal_Date!A:A,0)</f>
        <v>1</v>
      </c>
      <c r="E7517">
        <v>2018</v>
      </c>
      <c r="F7517" t="s">
        <v>127</v>
      </c>
      <c r="G7517" t="s">
        <v>130</v>
      </c>
      <c r="H7517" t="s">
        <v>14</v>
      </c>
      <c r="I7517" t="s">
        <v>13</v>
      </c>
      <c r="J7517" t="s">
        <v>15</v>
      </c>
      <c r="K7517" t="s">
        <v>43</v>
      </c>
      <c r="L7517">
        <v>1</v>
      </c>
      <c r="M7517">
        <v>1000</v>
      </c>
      <c r="O7517" t="s">
        <v>25</v>
      </c>
      <c r="R7517" t="s">
        <v>44</v>
      </c>
      <c r="S7517" s="49" t="str">
        <f t="shared" si="937"/>
        <v>Card</v>
      </c>
      <c r="T7517" s="3">
        <v>0.03</v>
      </c>
      <c r="U7517" s="2">
        <v>5.4</v>
      </c>
      <c r="V7517" s="2">
        <v>2.2400000000000002</v>
      </c>
      <c r="W7517" s="54">
        <f>_xlfn.XLOOKUP(M7517,Market!A:A,Market!F:F,0)</f>
        <v>0.08</v>
      </c>
      <c r="X7517" s="55">
        <f t="shared" si="938"/>
        <v>0.16200000000000001</v>
      </c>
      <c r="Y7517" s="55">
        <f t="shared" si="939"/>
        <v>3.16</v>
      </c>
      <c r="Z7517" s="54">
        <f t="shared" si="940"/>
        <v>0.58518518518518514</v>
      </c>
      <c r="AA7517" s="49" t="str">
        <f t="shared" ca="1" si="941"/>
        <v>Y</v>
      </c>
      <c r="AB7517" s="49">
        <f t="shared" ca="1" si="942"/>
        <v>6</v>
      </c>
      <c r="AC7517" s="49" t="str">
        <f t="shared" ca="1" si="943"/>
        <v>Y</v>
      </c>
    </row>
    <row r="7518" spans="1:29" x14ac:dyDescent="0.25">
      <c r="A7518">
        <v>5815</v>
      </c>
      <c r="B7518" s="9">
        <v>43191</v>
      </c>
      <c r="C7518" s="50" t="str">
        <f t="shared" si="936"/>
        <v>Y</v>
      </c>
      <c r="D7518" s="52">
        <f>_xlfn.XLOOKUP(B7518,Cal_Date!B:B,Cal_Date!A:A,0)</f>
        <v>1</v>
      </c>
      <c r="E7518">
        <v>2018</v>
      </c>
      <c r="F7518" t="s">
        <v>127</v>
      </c>
      <c r="G7518" t="s">
        <v>130</v>
      </c>
      <c r="H7518" t="s">
        <v>11</v>
      </c>
      <c r="I7518" t="s">
        <v>11</v>
      </c>
      <c r="J7518" t="s">
        <v>15</v>
      </c>
      <c r="K7518" t="s">
        <v>42</v>
      </c>
      <c r="L7518">
        <v>1</v>
      </c>
      <c r="M7518">
        <v>1000</v>
      </c>
      <c r="O7518" t="s">
        <v>25</v>
      </c>
      <c r="R7518" t="s">
        <v>44</v>
      </c>
      <c r="S7518" s="49" t="str">
        <f t="shared" si="937"/>
        <v>Card</v>
      </c>
      <c r="T7518" s="3">
        <v>0.03</v>
      </c>
      <c r="U7518" s="2">
        <v>2.7</v>
      </c>
      <c r="V7518" s="2">
        <v>0.87</v>
      </c>
      <c r="W7518" s="54">
        <f>_xlfn.XLOOKUP(M7518,Market!A:A,Market!F:F,0)</f>
        <v>0.08</v>
      </c>
      <c r="X7518" s="55">
        <f t="shared" si="938"/>
        <v>8.1000000000000003E-2</v>
      </c>
      <c r="Y7518" s="55">
        <f t="shared" si="939"/>
        <v>1.83</v>
      </c>
      <c r="Z7518" s="54">
        <f t="shared" si="940"/>
        <v>0.67777777777777781</v>
      </c>
      <c r="AA7518" s="49" t="str">
        <f t="shared" ca="1" si="941"/>
        <v>Y</v>
      </c>
      <c r="AB7518" s="49">
        <f t="shared" ca="1" si="942"/>
        <v>6</v>
      </c>
      <c r="AC7518" s="49" t="str">
        <f t="shared" ca="1" si="943"/>
        <v>Y</v>
      </c>
    </row>
    <row r="7519" spans="1:29" x14ac:dyDescent="0.25">
      <c r="A7519">
        <v>5816</v>
      </c>
      <c r="B7519" s="9">
        <v>43191</v>
      </c>
      <c r="C7519" s="50" t="str">
        <f t="shared" si="936"/>
        <v>Y</v>
      </c>
      <c r="D7519" s="52">
        <f>_xlfn.XLOOKUP(B7519,Cal_Date!B:B,Cal_Date!A:A,0)</f>
        <v>1</v>
      </c>
      <c r="E7519">
        <v>2018</v>
      </c>
      <c r="F7519" t="s">
        <v>127</v>
      </c>
      <c r="G7519" t="s">
        <v>130</v>
      </c>
      <c r="H7519" t="s">
        <v>11</v>
      </c>
      <c r="I7519" t="s">
        <v>11</v>
      </c>
      <c r="J7519" t="s">
        <v>15</v>
      </c>
      <c r="K7519" t="s">
        <v>42</v>
      </c>
      <c r="L7519">
        <v>2</v>
      </c>
      <c r="M7519">
        <v>1002</v>
      </c>
      <c r="O7519" t="s">
        <v>28</v>
      </c>
      <c r="R7519" t="s">
        <v>44</v>
      </c>
      <c r="S7519" s="49" t="str">
        <f t="shared" si="937"/>
        <v>Card</v>
      </c>
      <c r="T7519" s="3">
        <v>0.03</v>
      </c>
      <c r="U7519" s="2">
        <v>5.3000000000000007</v>
      </c>
      <c r="V7519" s="2">
        <v>1.74</v>
      </c>
      <c r="W7519" s="54">
        <f>_xlfn.XLOOKUP(M7519,Market!A:A,Market!F:F,0)</f>
        <v>0.06</v>
      </c>
      <c r="X7519" s="55">
        <f t="shared" si="938"/>
        <v>0.159</v>
      </c>
      <c r="Y7519" s="55">
        <f t="shared" si="939"/>
        <v>3.5600000000000005</v>
      </c>
      <c r="Z7519" s="54">
        <f t="shared" si="940"/>
        <v>0.67169811320754713</v>
      </c>
      <c r="AA7519" s="49" t="str">
        <f t="shared" ca="1" si="941"/>
        <v>Y</v>
      </c>
      <c r="AB7519" s="49">
        <f t="shared" ca="1" si="942"/>
        <v>6</v>
      </c>
      <c r="AC7519" s="49" t="str">
        <f t="shared" ca="1" si="943"/>
        <v>Y</v>
      </c>
    </row>
    <row r="7520" spans="1:29" x14ac:dyDescent="0.25">
      <c r="A7520">
        <v>5817</v>
      </c>
      <c r="B7520" s="9">
        <v>43191</v>
      </c>
      <c r="C7520" s="50" t="str">
        <f t="shared" si="936"/>
        <v>Y</v>
      </c>
      <c r="D7520" s="52">
        <f>_xlfn.XLOOKUP(B7520,Cal_Date!B:B,Cal_Date!A:A,0)</f>
        <v>1</v>
      </c>
      <c r="E7520">
        <v>2018</v>
      </c>
      <c r="F7520" t="s">
        <v>127</v>
      </c>
      <c r="G7520" t="s">
        <v>130</v>
      </c>
      <c r="H7520" t="s">
        <v>48</v>
      </c>
      <c r="I7520" t="s">
        <v>18</v>
      </c>
      <c r="J7520" t="s">
        <v>10</v>
      </c>
      <c r="K7520" t="s">
        <v>43</v>
      </c>
      <c r="L7520">
        <v>1</v>
      </c>
      <c r="M7520">
        <v>1003</v>
      </c>
      <c r="O7520" t="s">
        <v>25</v>
      </c>
      <c r="R7520" t="s">
        <v>44</v>
      </c>
      <c r="S7520" s="49" t="str">
        <f t="shared" si="937"/>
        <v>Card</v>
      </c>
      <c r="T7520" s="3">
        <v>0.03</v>
      </c>
      <c r="U7520" s="2">
        <v>7.42</v>
      </c>
      <c r="V7520" s="2">
        <v>1.46</v>
      </c>
      <c r="W7520" s="54">
        <f>_xlfn.XLOOKUP(M7520,Market!A:A,Market!F:F,0)</f>
        <v>0.06</v>
      </c>
      <c r="X7520" s="55">
        <f t="shared" si="938"/>
        <v>0.22259999999999999</v>
      </c>
      <c r="Y7520" s="55">
        <f t="shared" si="939"/>
        <v>5.96</v>
      </c>
      <c r="Z7520" s="54">
        <f t="shared" si="940"/>
        <v>0.80323450134770891</v>
      </c>
      <c r="AA7520" s="49" t="str">
        <f t="shared" ca="1" si="941"/>
        <v>Y</v>
      </c>
      <c r="AB7520" s="49">
        <f t="shared" ca="1" si="942"/>
        <v>6</v>
      </c>
      <c r="AC7520" s="49" t="str">
        <f t="shared" ca="1" si="943"/>
        <v>Y</v>
      </c>
    </row>
    <row r="7521" spans="1:29" x14ac:dyDescent="0.25">
      <c r="A7521">
        <v>5818</v>
      </c>
      <c r="B7521" s="9">
        <v>43191</v>
      </c>
      <c r="C7521" s="50" t="str">
        <f t="shared" si="936"/>
        <v>Y</v>
      </c>
      <c r="D7521" s="52">
        <f>_xlfn.XLOOKUP(B7521,Cal_Date!B:B,Cal_Date!A:A,0)</f>
        <v>1</v>
      </c>
      <c r="E7521">
        <v>2018</v>
      </c>
      <c r="F7521" t="s">
        <v>127</v>
      </c>
      <c r="G7521" t="s">
        <v>130</v>
      </c>
      <c r="H7521" t="s">
        <v>11</v>
      </c>
      <c r="I7521" t="s">
        <v>11</v>
      </c>
      <c r="J7521" t="s">
        <v>15</v>
      </c>
      <c r="K7521" t="s">
        <v>42</v>
      </c>
      <c r="L7521">
        <v>1</v>
      </c>
      <c r="M7521">
        <v>1005</v>
      </c>
      <c r="O7521" t="s">
        <v>25</v>
      </c>
      <c r="R7521" t="s">
        <v>44</v>
      </c>
      <c r="S7521" s="49" t="str">
        <f t="shared" si="937"/>
        <v>Card</v>
      </c>
      <c r="T7521" s="3">
        <v>0.03</v>
      </c>
      <c r="U7521" s="2">
        <v>2.7225000000000001</v>
      </c>
      <c r="V7521" s="2">
        <v>0.87</v>
      </c>
      <c r="W7521" s="54">
        <f>_xlfn.XLOOKUP(M7521,Market!A:A,Market!F:F,0)</f>
        <v>8.8999999999999996E-2</v>
      </c>
      <c r="X7521" s="55">
        <f t="shared" si="938"/>
        <v>8.1674999999999998E-2</v>
      </c>
      <c r="Y7521" s="55">
        <f t="shared" si="939"/>
        <v>1.8525</v>
      </c>
      <c r="Z7521" s="54">
        <f t="shared" si="940"/>
        <v>0.68044077134986225</v>
      </c>
      <c r="AA7521" s="49" t="str">
        <f t="shared" ca="1" si="941"/>
        <v>Y</v>
      </c>
      <c r="AB7521" s="49">
        <f t="shared" ca="1" si="942"/>
        <v>6</v>
      </c>
      <c r="AC7521" s="49" t="str">
        <f t="shared" ca="1" si="943"/>
        <v>Y</v>
      </c>
    </row>
    <row r="7522" spans="1:29" x14ac:dyDescent="0.25">
      <c r="A7522">
        <v>5819</v>
      </c>
      <c r="B7522" s="9">
        <v>43191</v>
      </c>
      <c r="C7522" s="50" t="str">
        <f t="shared" si="936"/>
        <v>Y</v>
      </c>
      <c r="D7522" s="52">
        <f>_xlfn.XLOOKUP(B7522,Cal_Date!B:B,Cal_Date!A:A,0)</f>
        <v>1</v>
      </c>
      <c r="E7522">
        <v>2018</v>
      </c>
      <c r="F7522" t="s">
        <v>127</v>
      </c>
      <c r="G7522" t="s">
        <v>130</v>
      </c>
      <c r="H7522" t="s">
        <v>48</v>
      </c>
      <c r="I7522" t="s">
        <v>18</v>
      </c>
      <c r="J7522" t="s">
        <v>10</v>
      </c>
      <c r="K7522" t="s">
        <v>43</v>
      </c>
      <c r="L7522">
        <v>1</v>
      </c>
      <c r="M7522">
        <v>1005</v>
      </c>
      <c r="O7522" t="s">
        <v>25</v>
      </c>
      <c r="R7522" t="s">
        <v>44</v>
      </c>
      <c r="S7522" s="49" t="str">
        <f t="shared" si="937"/>
        <v>Card</v>
      </c>
      <c r="T7522" s="3">
        <v>0.03</v>
      </c>
      <c r="U7522" s="2">
        <v>7.6229999999999993</v>
      </c>
      <c r="V7522" s="2">
        <v>1.46</v>
      </c>
      <c r="W7522" s="54">
        <f>_xlfn.XLOOKUP(M7522,Market!A:A,Market!F:F,0)</f>
        <v>8.8999999999999996E-2</v>
      </c>
      <c r="X7522" s="55">
        <f t="shared" si="938"/>
        <v>0.22868999999999998</v>
      </c>
      <c r="Y7522" s="55">
        <f t="shared" si="939"/>
        <v>6.1629999999999994</v>
      </c>
      <c r="Z7522" s="54">
        <f t="shared" si="940"/>
        <v>0.80847435392889933</v>
      </c>
      <c r="AA7522" s="49" t="str">
        <f t="shared" ca="1" si="941"/>
        <v>Y</v>
      </c>
      <c r="AB7522" s="49">
        <f t="shared" ca="1" si="942"/>
        <v>6</v>
      </c>
      <c r="AC7522" s="49" t="str">
        <f t="shared" ca="1" si="943"/>
        <v>Y</v>
      </c>
    </row>
    <row r="7523" spans="1:29" x14ac:dyDescent="0.25">
      <c r="A7523">
        <v>5820</v>
      </c>
      <c r="B7523" s="9">
        <v>43191</v>
      </c>
      <c r="C7523" s="50" t="str">
        <f t="shared" si="936"/>
        <v>Y</v>
      </c>
      <c r="D7523" s="52">
        <f>_xlfn.XLOOKUP(B7523,Cal_Date!B:B,Cal_Date!A:A,0)</f>
        <v>1</v>
      </c>
      <c r="E7523">
        <v>2018</v>
      </c>
      <c r="F7523" t="s">
        <v>127</v>
      </c>
      <c r="G7523" t="s">
        <v>130</v>
      </c>
      <c r="H7523" t="s">
        <v>11</v>
      </c>
      <c r="I7523" t="s">
        <v>11</v>
      </c>
      <c r="J7523" t="s">
        <v>15</v>
      </c>
      <c r="K7523" t="s">
        <v>42</v>
      </c>
      <c r="L7523">
        <v>1</v>
      </c>
      <c r="M7523">
        <v>1006</v>
      </c>
      <c r="O7523" t="s">
        <v>28</v>
      </c>
      <c r="R7523" t="s">
        <v>44</v>
      </c>
      <c r="S7523" s="49" t="str">
        <f t="shared" si="937"/>
        <v>Card</v>
      </c>
      <c r="T7523" s="3">
        <v>0.03</v>
      </c>
      <c r="U7523" s="2">
        <v>2.7225000000000001</v>
      </c>
      <c r="V7523" s="2">
        <v>0.87</v>
      </c>
      <c r="W7523" s="54">
        <f>_xlfn.XLOOKUP(M7523,Market!A:A,Market!F:F,0)</f>
        <v>8.8999999999999996E-2</v>
      </c>
      <c r="X7523" s="55">
        <f t="shared" si="938"/>
        <v>8.1674999999999998E-2</v>
      </c>
      <c r="Y7523" s="55">
        <f t="shared" si="939"/>
        <v>1.8525</v>
      </c>
      <c r="Z7523" s="54">
        <f t="shared" si="940"/>
        <v>0.68044077134986225</v>
      </c>
      <c r="AA7523" s="49" t="str">
        <f t="shared" ca="1" si="941"/>
        <v>Y</v>
      </c>
      <c r="AB7523" s="49">
        <f t="shared" ca="1" si="942"/>
        <v>6</v>
      </c>
      <c r="AC7523" s="49" t="str">
        <f t="shared" ca="1" si="943"/>
        <v>Y</v>
      </c>
    </row>
    <row r="7524" spans="1:29" x14ac:dyDescent="0.25">
      <c r="A7524">
        <v>5821</v>
      </c>
      <c r="B7524" s="9">
        <v>43191</v>
      </c>
      <c r="C7524" s="50" t="str">
        <f t="shared" si="936"/>
        <v>Y</v>
      </c>
      <c r="D7524" s="52">
        <f>_xlfn.XLOOKUP(B7524,Cal_Date!B:B,Cal_Date!A:A,0)</f>
        <v>1</v>
      </c>
      <c r="E7524">
        <v>2018</v>
      </c>
      <c r="F7524" t="s">
        <v>127</v>
      </c>
      <c r="G7524" t="s">
        <v>130</v>
      </c>
      <c r="H7524" t="s">
        <v>11</v>
      </c>
      <c r="I7524" t="s">
        <v>11</v>
      </c>
      <c r="J7524" t="s">
        <v>15</v>
      </c>
      <c r="K7524" t="s">
        <v>42</v>
      </c>
      <c r="L7524">
        <v>1</v>
      </c>
      <c r="M7524">
        <v>1007</v>
      </c>
      <c r="O7524" t="s">
        <v>28</v>
      </c>
      <c r="R7524" t="s">
        <v>44</v>
      </c>
      <c r="S7524" s="49" t="str">
        <f t="shared" si="937"/>
        <v>Card</v>
      </c>
      <c r="T7524" s="3">
        <v>0.03</v>
      </c>
      <c r="U7524" s="2">
        <v>2.7225000000000001</v>
      </c>
      <c r="V7524" s="2">
        <v>0.87</v>
      </c>
      <c r="W7524" s="54">
        <f>_xlfn.XLOOKUP(M7524,Market!A:A,Market!F:F,0)</f>
        <v>8.8999999999999996E-2</v>
      </c>
      <c r="X7524" s="55">
        <f t="shared" si="938"/>
        <v>8.1674999999999998E-2</v>
      </c>
      <c r="Y7524" s="55">
        <f t="shared" si="939"/>
        <v>1.8525</v>
      </c>
      <c r="Z7524" s="54">
        <f t="shared" si="940"/>
        <v>0.68044077134986225</v>
      </c>
      <c r="AA7524" s="49" t="str">
        <f t="shared" ca="1" si="941"/>
        <v>Y</v>
      </c>
      <c r="AB7524" s="49">
        <f t="shared" ca="1" si="942"/>
        <v>6</v>
      </c>
      <c r="AC7524" s="49" t="str">
        <f t="shared" ca="1" si="943"/>
        <v>Y</v>
      </c>
    </row>
    <row r="7525" spans="1:29" x14ac:dyDescent="0.25">
      <c r="A7525">
        <v>5822</v>
      </c>
      <c r="B7525" s="9">
        <v>43191</v>
      </c>
      <c r="C7525" s="50" t="str">
        <f t="shared" si="936"/>
        <v>Y</v>
      </c>
      <c r="D7525" s="52">
        <f>_xlfn.XLOOKUP(B7525,Cal_Date!B:B,Cal_Date!A:A,0)</f>
        <v>1</v>
      </c>
      <c r="E7525">
        <v>2018</v>
      </c>
      <c r="F7525" t="s">
        <v>127</v>
      </c>
      <c r="G7525" t="s">
        <v>130</v>
      </c>
      <c r="H7525" t="s">
        <v>11</v>
      </c>
      <c r="I7525" t="s">
        <v>13</v>
      </c>
      <c r="J7525" t="s">
        <v>15</v>
      </c>
      <c r="K7525" t="s">
        <v>42</v>
      </c>
      <c r="L7525">
        <v>2</v>
      </c>
      <c r="M7525">
        <v>1008</v>
      </c>
      <c r="O7525" t="s">
        <v>28</v>
      </c>
      <c r="R7525" t="s">
        <v>44</v>
      </c>
      <c r="S7525" s="49" t="str">
        <f t="shared" si="937"/>
        <v>Card</v>
      </c>
      <c r="T7525" s="3">
        <v>0.03</v>
      </c>
      <c r="U7525" s="2">
        <v>5.4450000000000003</v>
      </c>
      <c r="V7525" s="2">
        <v>2.84</v>
      </c>
      <c r="W7525" s="54">
        <f>_xlfn.XLOOKUP(M7525,Market!A:A,Market!F:F,0)</f>
        <v>8.8999999999999996E-2</v>
      </c>
      <c r="X7525" s="55">
        <f t="shared" si="938"/>
        <v>0.16335</v>
      </c>
      <c r="Y7525" s="55">
        <f t="shared" si="939"/>
        <v>2.6050000000000004</v>
      </c>
      <c r="Z7525" s="54">
        <f t="shared" si="940"/>
        <v>0.47842056932966032</v>
      </c>
      <c r="AA7525" s="49" t="str">
        <f t="shared" ca="1" si="941"/>
        <v>Y</v>
      </c>
      <c r="AB7525" s="49">
        <f t="shared" ca="1" si="942"/>
        <v>6</v>
      </c>
      <c r="AC7525" s="49" t="str">
        <f t="shared" ca="1" si="943"/>
        <v>Y</v>
      </c>
    </row>
    <row r="7526" spans="1:29" x14ac:dyDescent="0.25">
      <c r="A7526">
        <v>5823</v>
      </c>
      <c r="B7526" s="9">
        <v>43191</v>
      </c>
      <c r="C7526" s="50" t="str">
        <f t="shared" si="936"/>
        <v>Y</v>
      </c>
      <c r="D7526" s="52">
        <f>_xlfn.XLOOKUP(B7526,Cal_Date!B:B,Cal_Date!A:A,0)</f>
        <v>1</v>
      </c>
      <c r="E7526">
        <v>2018</v>
      </c>
      <c r="F7526" t="s">
        <v>127</v>
      </c>
      <c r="G7526" t="s">
        <v>130</v>
      </c>
      <c r="H7526" t="s">
        <v>14</v>
      </c>
      <c r="I7526" t="s">
        <v>13</v>
      </c>
      <c r="J7526" t="s">
        <v>15</v>
      </c>
      <c r="K7526" t="s">
        <v>43</v>
      </c>
      <c r="L7526">
        <v>2</v>
      </c>
      <c r="M7526">
        <v>1009</v>
      </c>
      <c r="O7526" t="s">
        <v>28</v>
      </c>
      <c r="R7526" t="s">
        <v>44</v>
      </c>
      <c r="S7526" s="49" t="str">
        <f t="shared" si="937"/>
        <v>Card</v>
      </c>
      <c r="T7526" s="3">
        <v>0.03</v>
      </c>
      <c r="U7526" s="2">
        <v>10.89</v>
      </c>
      <c r="V7526" s="2">
        <v>4.24</v>
      </c>
      <c r="W7526" s="54">
        <f>_xlfn.XLOOKUP(M7526,Market!A:A,Market!F:F,0)</f>
        <v>8.8999999999999996E-2</v>
      </c>
      <c r="X7526" s="55">
        <f t="shared" si="938"/>
        <v>0.32669999999999999</v>
      </c>
      <c r="Y7526" s="55">
        <f t="shared" si="939"/>
        <v>6.65</v>
      </c>
      <c r="Z7526" s="54">
        <f t="shared" si="940"/>
        <v>0.61065197428833795</v>
      </c>
      <c r="AA7526" s="49" t="str">
        <f t="shared" ca="1" si="941"/>
        <v>Y</v>
      </c>
      <c r="AB7526" s="49">
        <f t="shared" ca="1" si="942"/>
        <v>6</v>
      </c>
      <c r="AC7526" s="49" t="str">
        <f t="shared" ca="1" si="943"/>
        <v>Y</v>
      </c>
    </row>
    <row r="7527" spans="1:29" x14ac:dyDescent="0.25">
      <c r="A7527">
        <v>5824</v>
      </c>
      <c r="B7527" s="9">
        <v>43191</v>
      </c>
      <c r="C7527" s="50" t="str">
        <f t="shared" si="936"/>
        <v>Y</v>
      </c>
      <c r="D7527" s="52">
        <f>_xlfn.XLOOKUP(B7527,Cal_Date!B:B,Cal_Date!A:A,0)</f>
        <v>1</v>
      </c>
      <c r="E7527">
        <v>2018</v>
      </c>
      <c r="F7527" t="s">
        <v>127</v>
      </c>
      <c r="G7527" t="s">
        <v>130</v>
      </c>
      <c r="H7527" t="s">
        <v>14</v>
      </c>
      <c r="I7527" t="s">
        <v>18</v>
      </c>
      <c r="J7527" t="s">
        <v>15</v>
      </c>
      <c r="K7527" t="s">
        <v>43</v>
      </c>
      <c r="L7527">
        <v>1</v>
      </c>
      <c r="M7527">
        <v>1006</v>
      </c>
      <c r="O7527" t="s">
        <v>28</v>
      </c>
      <c r="R7527" t="s">
        <v>44</v>
      </c>
      <c r="S7527" s="49" t="str">
        <f t="shared" si="937"/>
        <v>Card</v>
      </c>
      <c r="T7527" s="3">
        <v>0.03</v>
      </c>
      <c r="U7527" s="2">
        <v>5.4450000000000003</v>
      </c>
      <c r="V7527" s="2">
        <v>2.1</v>
      </c>
      <c r="W7527" s="54">
        <f>_xlfn.XLOOKUP(M7527,Market!A:A,Market!F:F,0)</f>
        <v>8.8999999999999996E-2</v>
      </c>
      <c r="X7527" s="55">
        <f t="shared" si="938"/>
        <v>0.16335</v>
      </c>
      <c r="Y7527" s="55">
        <f t="shared" si="939"/>
        <v>3.3450000000000002</v>
      </c>
      <c r="Z7527" s="54">
        <f t="shared" si="940"/>
        <v>0.61432506887052341</v>
      </c>
      <c r="AA7527" s="49" t="str">
        <f t="shared" ca="1" si="941"/>
        <v>Y</v>
      </c>
      <c r="AB7527" s="49">
        <f t="shared" ca="1" si="942"/>
        <v>6</v>
      </c>
      <c r="AC7527" s="49" t="str">
        <f t="shared" ca="1" si="943"/>
        <v>Y</v>
      </c>
    </row>
    <row r="7528" spans="1:29" x14ac:dyDescent="0.25">
      <c r="A7528">
        <v>5825</v>
      </c>
      <c r="B7528" s="9">
        <v>43191</v>
      </c>
      <c r="C7528" s="50" t="str">
        <f t="shared" si="936"/>
        <v>Y</v>
      </c>
      <c r="D7528" s="52">
        <f>_xlfn.XLOOKUP(B7528,Cal_Date!B:B,Cal_Date!A:A,0)</f>
        <v>1</v>
      </c>
      <c r="E7528">
        <v>2018</v>
      </c>
      <c r="F7528" t="s">
        <v>127</v>
      </c>
      <c r="G7528" t="s">
        <v>130</v>
      </c>
      <c r="H7528" t="s">
        <v>14</v>
      </c>
      <c r="I7528" t="s">
        <v>18</v>
      </c>
      <c r="J7528" t="s">
        <v>15</v>
      </c>
      <c r="K7528" t="s">
        <v>43</v>
      </c>
      <c r="L7528">
        <v>1</v>
      </c>
      <c r="M7528">
        <v>1007</v>
      </c>
      <c r="O7528" t="s">
        <v>28</v>
      </c>
      <c r="R7528" t="s">
        <v>44</v>
      </c>
      <c r="S7528" s="49" t="str">
        <f t="shared" si="937"/>
        <v>Card</v>
      </c>
      <c r="T7528" s="3">
        <v>0.03</v>
      </c>
      <c r="U7528" s="2">
        <v>5.4450000000000003</v>
      </c>
      <c r="V7528" s="2">
        <v>2.2200000000000002</v>
      </c>
      <c r="W7528" s="54">
        <f>_xlfn.XLOOKUP(M7528,Market!A:A,Market!F:F,0)</f>
        <v>8.8999999999999996E-2</v>
      </c>
      <c r="X7528" s="55">
        <f t="shared" si="938"/>
        <v>0.16335</v>
      </c>
      <c r="Y7528" s="55">
        <f t="shared" si="939"/>
        <v>3.2250000000000001</v>
      </c>
      <c r="Z7528" s="54">
        <f t="shared" si="940"/>
        <v>0.59228650137741046</v>
      </c>
      <c r="AA7528" s="49" t="str">
        <f t="shared" ca="1" si="941"/>
        <v>Y</v>
      </c>
      <c r="AB7528" s="49">
        <f t="shared" ca="1" si="942"/>
        <v>6</v>
      </c>
      <c r="AC7528" s="49" t="str">
        <f t="shared" ca="1" si="943"/>
        <v>Y</v>
      </c>
    </row>
    <row r="7529" spans="1:29" x14ac:dyDescent="0.25">
      <c r="A7529">
        <v>5826</v>
      </c>
      <c r="B7529" s="9">
        <v>43191</v>
      </c>
      <c r="C7529" s="50" t="str">
        <f t="shared" si="936"/>
        <v>Y</v>
      </c>
      <c r="D7529" s="52">
        <f>_xlfn.XLOOKUP(B7529,Cal_Date!B:B,Cal_Date!A:A,0)</f>
        <v>1</v>
      </c>
      <c r="E7529">
        <v>2018</v>
      </c>
      <c r="F7529" t="s">
        <v>127</v>
      </c>
      <c r="G7529" t="s">
        <v>130</v>
      </c>
      <c r="H7529" t="s">
        <v>48</v>
      </c>
      <c r="I7529" t="s">
        <v>18</v>
      </c>
      <c r="J7529" t="s">
        <v>10</v>
      </c>
      <c r="K7529" t="s">
        <v>43</v>
      </c>
      <c r="L7529">
        <v>1</v>
      </c>
      <c r="M7529">
        <v>1007</v>
      </c>
      <c r="O7529" t="s">
        <v>28</v>
      </c>
      <c r="R7529" t="s">
        <v>44</v>
      </c>
      <c r="S7529" s="49" t="str">
        <f t="shared" si="937"/>
        <v>Card</v>
      </c>
      <c r="T7529" s="3">
        <v>0.03</v>
      </c>
      <c r="U7529" s="2">
        <v>7.6229999999999993</v>
      </c>
      <c r="V7529" s="2">
        <v>1.46</v>
      </c>
      <c r="W7529" s="54">
        <f>_xlfn.XLOOKUP(M7529,Market!A:A,Market!F:F,0)</f>
        <v>8.8999999999999996E-2</v>
      </c>
      <c r="X7529" s="55">
        <f t="shared" si="938"/>
        <v>0.22868999999999998</v>
      </c>
      <c r="Y7529" s="55">
        <f t="shared" si="939"/>
        <v>6.1629999999999994</v>
      </c>
      <c r="Z7529" s="54">
        <f t="shared" si="940"/>
        <v>0.80847435392889933</v>
      </c>
      <c r="AA7529" s="49" t="str">
        <f t="shared" ca="1" si="941"/>
        <v>Y</v>
      </c>
      <c r="AB7529" s="49">
        <f t="shared" ca="1" si="942"/>
        <v>6</v>
      </c>
      <c r="AC7529" s="49" t="str">
        <f t="shared" ca="1" si="943"/>
        <v>Y</v>
      </c>
    </row>
    <row r="7530" spans="1:29" x14ac:dyDescent="0.25">
      <c r="A7530">
        <v>5827</v>
      </c>
      <c r="B7530" s="9">
        <v>43191</v>
      </c>
      <c r="C7530" s="50" t="str">
        <f t="shared" si="936"/>
        <v>Y</v>
      </c>
      <c r="D7530" s="52">
        <f>_xlfn.XLOOKUP(B7530,Cal_Date!B:B,Cal_Date!A:A,0)</f>
        <v>1</v>
      </c>
      <c r="E7530">
        <v>2018</v>
      </c>
      <c r="F7530" t="s">
        <v>127</v>
      </c>
      <c r="G7530" t="s">
        <v>130</v>
      </c>
      <c r="H7530" t="s">
        <v>11</v>
      </c>
      <c r="I7530" t="s">
        <v>11</v>
      </c>
      <c r="J7530" t="s">
        <v>15</v>
      </c>
      <c r="K7530" t="s">
        <v>42</v>
      </c>
      <c r="L7530">
        <v>2</v>
      </c>
      <c r="M7530">
        <v>1007</v>
      </c>
      <c r="O7530" t="s">
        <v>28</v>
      </c>
      <c r="R7530" t="s">
        <v>44</v>
      </c>
      <c r="S7530" s="49" t="str">
        <f t="shared" si="937"/>
        <v>Card</v>
      </c>
      <c r="T7530" s="3">
        <v>0.03</v>
      </c>
      <c r="U7530" s="2">
        <v>5.4450000000000003</v>
      </c>
      <c r="V7530" s="2">
        <v>1.74</v>
      </c>
      <c r="W7530" s="54">
        <f>_xlfn.XLOOKUP(M7530,Market!A:A,Market!F:F,0)</f>
        <v>8.8999999999999996E-2</v>
      </c>
      <c r="X7530" s="55">
        <f t="shared" si="938"/>
        <v>0.16335</v>
      </c>
      <c r="Y7530" s="55">
        <f t="shared" si="939"/>
        <v>3.7050000000000001</v>
      </c>
      <c r="Z7530" s="54">
        <f t="shared" si="940"/>
        <v>0.68044077134986225</v>
      </c>
      <c r="AA7530" s="49" t="str">
        <f t="shared" ca="1" si="941"/>
        <v>Y</v>
      </c>
      <c r="AB7530" s="49">
        <f t="shared" ca="1" si="942"/>
        <v>6</v>
      </c>
      <c r="AC7530" s="49" t="str">
        <f t="shared" ca="1" si="943"/>
        <v>Y</v>
      </c>
    </row>
    <row r="7531" spans="1:29" x14ac:dyDescent="0.25">
      <c r="A7531">
        <v>5828</v>
      </c>
      <c r="B7531" s="9">
        <v>43191</v>
      </c>
      <c r="C7531" s="50" t="str">
        <f t="shared" si="936"/>
        <v>Y</v>
      </c>
      <c r="D7531" s="52">
        <f>_xlfn.XLOOKUP(B7531,Cal_Date!B:B,Cal_Date!A:A,0)</f>
        <v>1</v>
      </c>
      <c r="E7531">
        <v>2018</v>
      </c>
      <c r="F7531" t="s">
        <v>127</v>
      </c>
      <c r="G7531" t="s">
        <v>130</v>
      </c>
      <c r="H7531" t="s">
        <v>11</v>
      </c>
      <c r="I7531" t="s">
        <v>11</v>
      </c>
      <c r="J7531" t="s">
        <v>15</v>
      </c>
      <c r="K7531" t="s">
        <v>42</v>
      </c>
      <c r="L7531">
        <v>1</v>
      </c>
      <c r="M7531">
        <v>1005</v>
      </c>
      <c r="O7531" t="s">
        <v>25</v>
      </c>
      <c r="R7531" t="s">
        <v>44</v>
      </c>
      <c r="S7531" s="49" t="str">
        <f t="shared" si="937"/>
        <v>Card</v>
      </c>
      <c r="T7531" s="3">
        <v>0.03</v>
      </c>
      <c r="U7531" s="2">
        <v>2.7225000000000001</v>
      </c>
      <c r="V7531" s="2">
        <v>0.87</v>
      </c>
      <c r="W7531" s="54">
        <f>_xlfn.XLOOKUP(M7531,Market!A:A,Market!F:F,0)</f>
        <v>8.8999999999999996E-2</v>
      </c>
      <c r="X7531" s="55">
        <f t="shared" si="938"/>
        <v>8.1674999999999998E-2</v>
      </c>
      <c r="Y7531" s="55">
        <f t="shared" si="939"/>
        <v>1.8525</v>
      </c>
      <c r="Z7531" s="54">
        <f t="shared" si="940"/>
        <v>0.68044077134986225</v>
      </c>
      <c r="AA7531" s="49" t="str">
        <f t="shared" ca="1" si="941"/>
        <v>Y</v>
      </c>
      <c r="AB7531" s="49">
        <f t="shared" ca="1" si="942"/>
        <v>6</v>
      </c>
      <c r="AC7531" s="49" t="str">
        <f t="shared" ca="1" si="943"/>
        <v>Y</v>
      </c>
    </row>
    <row r="7532" spans="1:29" x14ac:dyDescent="0.25">
      <c r="A7532">
        <v>5829</v>
      </c>
      <c r="B7532" s="9">
        <v>43191</v>
      </c>
      <c r="C7532" s="50" t="str">
        <f t="shared" si="936"/>
        <v>Y</v>
      </c>
      <c r="D7532" s="52">
        <f>_xlfn.XLOOKUP(B7532,Cal_Date!B:B,Cal_Date!A:A,0)</f>
        <v>1</v>
      </c>
      <c r="E7532">
        <v>2018</v>
      </c>
      <c r="F7532" t="s">
        <v>127</v>
      </c>
      <c r="G7532" t="s">
        <v>130</v>
      </c>
      <c r="H7532" t="s">
        <v>48</v>
      </c>
      <c r="I7532" t="s">
        <v>18</v>
      </c>
      <c r="J7532" t="s">
        <v>10</v>
      </c>
      <c r="K7532" t="s">
        <v>43</v>
      </c>
      <c r="L7532">
        <v>2</v>
      </c>
      <c r="M7532">
        <v>1005</v>
      </c>
      <c r="O7532" t="s">
        <v>25</v>
      </c>
      <c r="R7532" t="s">
        <v>44</v>
      </c>
      <c r="S7532" s="49" t="str">
        <f t="shared" si="937"/>
        <v>Card</v>
      </c>
      <c r="T7532" s="3">
        <v>0.03</v>
      </c>
      <c r="U7532" s="2">
        <v>15.245999999999999</v>
      </c>
      <c r="V7532" s="2">
        <v>2.92</v>
      </c>
      <c r="W7532" s="54">
        <f>_xlfn.XLOOKUP(M7532,Market!A:A,Market!F:F,0)</f>
        <v>8.8999999999999996E-2</v>
      </c>
      <c r="X7532" s="55">
        <f t="shared" si="938"/>
        <v>0.45737999999999995</v>
      </c>
      <c r="Y7532" s="55">
        <f t="shared" si="939"/>
        <v>12.325999999999999</v>
      </c>
      <c r="Z7532" s="54">
        <f t="shared" si="940"/>
        <v>0.80847435392889933</v>
      </c>
      <c r="AA7532" s="49" t="str">
        <f t="shared" ca="1" si="941"/>
        <v>Y</v>
      </c>
      <c r="AB7532" s="49">
        <f t="shared" ca="1" si="942"/>
        <v>6</v>
      </c>
      <c r="AC7532" s="49" t="str">
        <f t="shared" ca="1" si="943"/>
        <v>Y</v>
      </c>
    </row>
    <row r="7533" spans="1:29" x14ac:dyDescent="0.25">
      <c r="A7533">
        <v>5830</v>
      </c>
      <c r="B7533" s="9">
        <v>43191</v>
      </c>
      <c r="C7533" s="50" t="str">
        <f t="shared" si="936"/>
        <v>Y</v>
      </c>
      <c r="D7533" s="52">
        <f>_xlfn.XLOOKUP(B7533,Cal_Date!B:B,Cal_Date!A:A,0)</f>
        <v>1</v>
      </c>
      <c r="E7533">
        <v>2018</v>
      </c>
      <c r="F7533" t="s">
        <v>127</v>
      </c>
      <c r="G7533" t="s">
        <v>130</v>
      </c>
      <c r="H7533" t="s">
        <v>11</v>
      </c>
      <c r="I7533" t="s">
        <v>11</v>
      </c>
      <c r="J7533" t="s">
        <v>15</v>
      </c>
      <c r="K7533" t="s">
        <v>42</v>
      </c>
      <c r="L7533">
        <v>1</v>
      </c>
      <c r="M7533">
        <v>1002</v>
      </c>
      <c r="O7533" t="s">
        <v>28</v>
      </c>
      <c r="R7533" t="s">
        <v>44</v>
      </c>
      <c r="S7533" s="49" t="str">
        <f t="shared" si="937"/>
        <v>Card</v>
      </c>
      <c r="T7533" s="3">
        <v>0.03</v>
      </c>
      <c r="U7533" s="2">
        <v>2.6500000000000004</v>
      </c>
      <c r="V7533" s="2">
        <v>0.87</v>
      </c>
      <c r="W7533" s="54">
        <f>_xlfn.XLOOKUP(M7533,Market!A:A,Market!F:F,0)</f>
        <v>0.06</v>
      </c>
      <c r="X7533" s="55">
        <f t="shared" si="938"/>
        <v>7.9500000000000001E-2</v>
      </c>
      <c r="Y7533" s="55">
        <f t="shared" si="939"/>
        <v>1.7800000000000002</v>
      </c>
      <c r="Z7533" s="54">
        <f t="shared" si="940"/>
        <v>0.67169811320754713</v>
      </c>
      <c r="AA7533" s="49" t="str">
        <f t="shared" ca="1" si="941"/>
        <v>Y</v>
      </c>
      <c r="AB7533" s="49">
        <f t="shared" ca="1" si="942"/>
        <v>6</v>
      </c>
      <c r="AC7533" s="49" t="str">
        <f t="shared" ca="1" si="943"/>
        <v>Y</v>
      </c>
    </row>
    <row r="7534" spans="1:29" x14ac:dyDescent="0.25">
      <c r="A7534">
        <v>5831</v>
      </c>
      <c r="B7534" s="9">
        <v>43191</v>
      </c>
      <c r="C7534" s="50" t="str">
        <f t="shared" si="936"/>
        <v>Y</v>
      </c>
      <c r="D7534" s="52">
        <f>_xlfn.XLOOKUP(B7534,Cal_Date!B:B,Cal_Date!A:A,0)</f>
        <v>1</v>
      </c>
      <c r="E7534">
        <v>2018</v>
      </c>
      <c r="F7534" t="s">
        <v>127</v>
      </c>
      <c r="G7534" t="s">
        <v>130</v>
      </c>
      <c r="H7534" t="s">
        <v>11</v>
      </c>
      <c r="I7534" t="s">
        <v>13</v>
      </c>
      <c r="J7534" t="s">
        <v>15</v>
      </c>
      <c r="K7534" t="s">
        <v>42</v>
      </c>
      <c r="L7534">
        <v>2</v>
      </c>
      <c r="M7534">
        <v>1004</v>
      </c>
      <c r="O7534" t="s">
        <v>28</v>
      </c>
      <c r="R7534" t="s">
        <v>44</v>
      </c>
      <c r="S7534" s="49" t="str">
        <f t="shared" si="937"/>
        <v>Card</v>
      </c>
      <c r="T7534" s="3">
        <v>0.03</v>
      </c>
      <c r="U7534" s="2">
        <v>5.3000000000000007</v>
      </c>
      <c r="V7534" s="2">
        <v>2.84</v>
      </c>
      <c r="W7534" s="54">
        <f>_xlfn.XLOOKUP(M7534,Market!A:A,Market!F:F,0)</f>
        <v>0.06</v>
      </c>
      <c r="X7534" s="55">
        <f t="shared" si="938"/>
        <v>0.159</v>
      </c>
      <c r="Y7534" s="55">
        <f t="shared" si="939"/>
        <v>2.4600000000000009</v>
      </c>
      <c r="Z7534" s="54">
        <f t="shared" si="940"/>
        <v>0.46415094339622653</v>
      </c>
      <c r="AA7534" s="49" t="str">
        <f t="shared" ca="1" si="941"/>
        <v>Y</v>
      </c>
      <c r="AB7534" s="49">
        <f t="shared" ca="1" si="942"/>
        <v>6</v>
      </c>
      <c r="AC7534" s="49" t="str">
        <f t="shared" ca="1" si="943"/>
        <v>Y</v>
      </c>
    </row>
    <row r="7535" spans="1:29" x14ac:dyDescent="0.25">
      <c r="A7535">
        <v>5832</v>
      </c>
      <c r="B7535" s="9">
        <v>43191</v>
      </c>
      <c r="C7535" s="50" t="str">
        <f t="shared" si="936"/>
        <v>Y</v>
      </c>
      <c r="D7535" s="52">
        <f>_xlfn.XLOOKUP(B7535,Cal_Date!B:B,Cal_Date!A:A,0)</f>
        <v>1</v>
      </c>
      <c r="E7535">
        <v>2018</v>
      </c>
      <c r="F7535" t="s">
        <v>127</v>
      </c>
      <c r="G7535" t="s">
        <v>130</v>
      </c>
      <c r="H7535" t="s">
        <v>14</v>
      </c>
      <c r="I7535" t="s">
        <v>18</v>
      </c>
      <c r="J7535" t="s">
        <v>15</v>
      </c>
      <c r="K7535" t="s">
        <v>43</v>
      </c>
      <c r="L7535">
        <v>1</v>
      </c>
      <c r="M7535">
        <v>1005</v>
      </c>
      <c r="O7535" t="s">
        <v>25</v>
      </c>
      <c r="R7535" t="s">
        <v>44</v>
      </c>
      <c r="S7535" s="49" t="str">
        <f t="shared" si="937"/>
        <v>Card</v>
      </c>
      <c r="T7535" s="3">
        <v>0.03</v>
      </c>
      <c r="U7535" s="2">
        <v>5.4450000000000003</v>
      </c>
      <c r="V7535" s="2">
        <v>2.1</v>
      </c>
      <c r="W7535" s="54">
        <f>_xlfn.XLOOKUP(M7535,Market!A:A,Market!F:F,0)</f>
        <v>8.8999999999999996E-2</v>
      </c>
      <c r="X7535" s="55">
        <f t="shared" si="938"/>
        <v>0.16335</v>
      </c>
      <c r="Y7535" s="55">
        <f t="shared" si="939"/>
        <v>3.3450000000000002</v>
      </c>
      <c r="Z7535" s="54">
        <f t="shared" si="940"/>
        <v>0.61432506887052341</v>
      </c>
      <c r="AA7535" s="49" t="str">
        <f t="shared" ca="1" si="941"/>
        <v>Y</v>
      </c>
      <c r="AB7535" s="49">
        <f t="shared" ca="1" si="942"/>
        <v>6</v>
      </c>
      <c r="AC7535" s="49" t="str">
        <f t="shared" ca="1" si="943"/>
        <v>Y</v>
      </c>
    </row>
    <row r="7536" spans="1:29" x14ac:dyDescent="0.25">
      <c r="A7536">
        <v>5833</v>
      </c>
      <c r="B7536" s="9">
        <v>43191</v>
      </c>
      <c r="C7536" s="50" t="str">
        <f t="shared" si="936"/>
        <v>Y</v>
      </c>
      <c r="D7536" s="52">
        <f>_xlfn.XLOOKUP(B7536,Cal_Date!B:B,Cal_Date!A:A,0)</f>
        <v>1</v>
      </c>
      <c r="E7536">
        <v>2018</v>
      </c>
      <c r="F7536" t="s">
        <v>127</v>
      </c>
      <c r="G7536" t="s">
        <v>130</v>
      </c>
      <c r="H7536" t="s">
        <v>48</v>
      </c>
      <c r="I7536" t="s">
        <v>18</v>
      </c>
      <c r="J7536" t="s">
        <v>10</v>
      </c>
      <c r="K7536" t="s">
        <v>43</v>
      </c>
      <c r="L7536">
        <v>1</v>
      </c>
      <c r="M7536">
        <v>1001</v>
      </c>
      <c r="O7536" t="s">
        <v>25</v>
      </c>
      <c r="R7536" t="s">
        <v>44</v>
      </c>
      <c r="S7536" s="49" t="str">
        <f t="shared" si="937"/>
        <v>Card</v>
      </c>
      <c r="T7536" s="3">
        <v>0.03</v>
      </c>
      <c r="U7536" s="2">
        <v>7.42</v>
      </c>
      <c r="V7536" s="2">
        <v>1.46</v>
      </c>
      <c r="W7536" s="54">
        <f>_xlfn.XLOOKUP(M7536,Market!A:A,Market!F:F,0)</f>
        <v>0.06</v>
      </c>
      <c r="X7536" s="55">
        <f t="shared" si="938"/>
        <v>0.22259999999999999</v>
      </c>
      <c r="Y7536" s="55">
        <f t="shared" si="939"/>
        <v>5.96</v>
      </c>
      <c r="Z7536" s="54">
        <f t="shared" si="940"/>
        <v>0.80323450134770891</v>
      </c>
      <c r="AA7536" s="49" t="str">
        <f t="shared" ca="1" si="941"/>
        <v>Y</v>
      </c>
      <c r="AB7536" s="49">
        <f t="shared" ca="1" si="942"/>
        <v>6</v>
      </c>
      <c r="AC7536" s="49" t="str">
        <f t="shared" ca="1" si="943"/>
        <v>Y</v>
      </c>
    </row>
    <row r="7537" spans="1:29" x14ac:dyDescent="0.25">
      <c r="A7537">
        <v>5834</v>
      </c>
      <c r="B7537" s="9">
        <v>43191</v>
      </c>
      <c r="C7537" s="50" t="str">
        <f t="shared" si="936"/>
        <v>Y</v>
      </c>
      <c r="D7537" s="52">
        <f>_xlfn.XLOOKUP(B7537,Cal_Date!B:B,Cal_Date!A:A,0)</f>
        <v>1</v>
      </c>
      <c r="E7537">
        <v>2018</v>
      </c>
      <c r="F7537" t="s">
        <v>127</v>
      </c>
      <c r="G7537" t="s">
        <v>130</v>
      </c>
      <c r="H7537" t="s">
        <v>11</v>
      </c>
      <c r="I7537" t="s">
        <v>13</v>
      </c>
      <c r="J7537" t="s">
        <v>15</v>
      </c>
      <c r="K7537" t="s">
        <v>42</v>
      </c>
      <c r="L7537">
        <v>1</v>
      </c>
      <c r="M7537">
        <v>1010</v>
      </c>
      <c r="O7537" t="s">
        <v>25</v>
      </c>
      <c r="R7537" t="s">
        <v>44</v>
      </c>
      <c r="S7537" s="49" t="str">
        <f t="shared" si="937"/>
        <v>Card</v>
      </c>
      <c r="T7537" s="3">
        <v>0.03</v>
      </c>
      <c r="U7537" s="2">
        <v>2.7</v>
      </c>
      <c r="V7537" s="2">
        <v>1.42</v>
      </c>
      <c r="W7537" s="54">
        <f>_xlfn.XLOOKUP(M7537,Market!A:A,Market!F:F,0)</f>
        <v>0.08</v>
      </c>
      <c r="X7537" s="55">
        <f t="shared" si="938"/>
        <v>8.1000000000000003E-2</v>
      </c>
      <c r="Y7537" s="55">
        <f t="shared" si="939"/>
        <v>1.2800000000000002</v>
      </c>
      <c r="Z7537" s="54">
        <f t="shared" si="940"/>
        <v>0.47407407407407415</v>
      </c>
      <c r="AA7537" s="49" t="str">
        <f t="shared" ca="1" si="941"/>
        <v>Y</v>
      </c>
      <c r="AB7537" s="49">
        <f t="shared" ca="1" si="942"/>
        <v>6</v>
      </c>
      <c r="AC7537" s="49" t="str">
        <f t="shared" ca="1" si="943"/>
        <v>Y</v>
      </c>
    </row>
    <row r="7538" spans="1:29" x14ac:dyDescent="0.25">
      <c r="A7538">
        <v>5835</v>
      </c>
      <c r="B7538" s="9">
        <v>43191</v>
      </c>
      <c r="C7538" s="50" t="str">
        <f t="shared" si="936"/>
        <v>Y</v>
      </c>
      <c r="D7538" s="52">
        <f>_xlfn.XLOOKUP(B7538,Cal_Date!B:B,Cal_Date!A:A,0)</f>
        <v>1</v>
      </c>
      <c r="E7538">
        <v>2018</v>
      </c>
      <c r="F7538" t="s">
        <v>127</v>
      </c>
      <c r="G7538" t="s">
        <v>130</v>
      </c>
      <c r="H7538" t="s">
        <v>48</v>
      </c>
      <c r="I7538" t="s">
        <v>18</v>
      </c>
      <c r="J7538" t="s">
        <v>10</v>
      </c>
      <c r="K7538" t="s">
        <v>43</v>
      </c>
      <c r="L7538">
        <v>1</v>
      </c>
      <c r="M7538">
        <v>1011</v>
      </c>
      <c r="O7538" t="s">
        <v>25</v>
      </c>
      <c r="R7538" t="s">
        <v>44</v>
      </c>
      <c r="S7538" s="49" t="str">
        <f t="shared" si="937"/>
        <v>Card</v>
      </c>
      <c r="T7538" s="3">
        <v>0.03</v>
      </c>
      <c r="U7538" s="2">
        <v>7.42</v>
      </c>
      <c r="V7538" s="2">
        <v>1.46</v>
      </c>
      <c r="W7538" s="54">
        <f>_xlfn.XLOOKUP(M7538,Market!A:A,Market!F:F,0)</f>
        <v>0.06</v>
      </c>
      <c r="X7538" s="55">
        <f t="shared" si="938"/>
        <v>0.22259999999999999</v>
      </c>
      <c r="Y7538" s="55">
        <f t="shared" si="939"/>
        <v>5.96</v>
      </c>
      <c r="Z7538" s="54">
        <f t="shared" si="940"/>
        <v>0.80323450134770891</v>
      </c>
      <c r="AA7538" s="49" t="str">
        <f t="shared" ca="1" si="941"/>
        <v>Y</v>
      </c>
      <c r="AB7538" s="49">
        <f t="shared" ca="1" si="942"/>
        <v>6</v>
      </c>
      <c r="AC7538" s="49" t="str">
        <f t="shared" ca="1" si="943"/>
        <v>Y</v>
      </c>
    </row>
    <row r="7539" spans="1:29" x14ac:dyDescent="0.25">
      <c r="A7539">
        <v>5836</v>
      </c>
      <c r="B7539" s="9">
        <v>43191</v>
      </c>
      <c r="C7539" s="50" t="str">
        <f t="shared" si="936"/>
        <v>Y</v>
      </c>
      <c r="D7539" s="52">
        <f>_xlfn.XLOOKUP(B7539,Cal_Date!B:B,Cal_Date!A:A,0)</f>
        <v>1</v>
      </c>
      <c r="E7539">
        <v>2018</v>
      </c>
      <c r="F7539" t="s">
        <v>127</v>
      </c>
      <c r="G7539" t="s">
        <v>130</v>
      </c>
      <c r="H7539" t="s">
        <v>48</v>
      </c>
      <c r="I7539" t="s">
        <v>18</v>
      </c>
      <c r="J7539" t="s">
        <v>10</v>
      </c>
      <c r="K7539" t="s">
        <v>43</v>
      </c>
      <c r="L7539">
        <v>2</v>
      </c>
      <c r="M7539">
        <v>1011</v>
      </c>
      <c r="O7539" t="s">
        <v>25</v>
      </c>
      <c r="R7539" t="s">
        <v>44</v>
      </c>
      <c r="S7539" s="49" t="str">
        <f t="shared" si="937"/>
        <v>Card</v>
      </c>
      <c r="T7539" s="3">
        <v>0.03</v>
      </c>
      <c r="U7539" s="2">
        <v>14.84</v>
      </c>
      <c r="V7539" s="2">
        <v>2.92</v>
      </c>
      <c r="W7539" s="54">
        <f>_xlfn.XLOOKUP(M7539,Market!A:A,Market!F:F,0)</f>
        <v>0.06</v>
      </c>
      <c r="X7539" s="55">
        <f t="shared" si="938"/>
        <v>0.44519999999999998</v>
      </c>
      <c r="Y7539" s="55">
        <f t="shared" si="939"/>
        <v>11.92</v>
      </c>
      <c r="Z7539" s="54">
        <f t="shared" si="940"/>
        <v>0.80323450134770891</v>
      </c>
      <c r="AA7539" s="49" t="str">
        <f t="shared" ca="1" si="941"/>
        <v>Y</v>
      </c>
      <c r="AB7539" s="49">
        <f t="shared" ca="1" si="942"/>
        <v>6</v>
      </c>
      <c r="AC7539" s="49" t="str">
        <f t="shared" ca="1" si="943"/>
        <v>Y</v>
      </c>
    </row>
    <row r="7540" spans="1:29" x14ac:dyDescent="0.25">
      <c r="A7540">
        <v>5837</v>
      </c>
      <c r="B7540" s="9">
        <v>43191</v>
      </c>
      <c r="C7540" s="50" t="str">
        <f t="shared" si="936"/>
        <v>Y</v>
      </c>
      <c r="D7540" s="52">
        <f>_xlfn.XLOOKUP(B7540,Cal_Date!B:B,Cal_Date!A:A,0)</f>
        <v>1</v>
      </c>
      <c r="E7540">
        <v>2018</v>
      </c>
      <c r="F7540" t="s">
        <v>127</v>
      </c>
      <c r="G7540" t="s">
        <v>130</v>
      </c>
      <c r="H7540" t="s">
        <v>48</v>
      </c>
      <c r="I7540" t="s">
        <v>18</v>
      </c>
      <c r="J7540" t="s">
        <v>10</v>
      </c>
      <c r="K7540" t="s">
        <v>43</v>
      </c>
      <c r="L7540">
        <v>1</v>
      </c>
      <c r="M7540">
        <v>1001</v>
      </c>
      <c r="O7540" t="s">
        <v>25</v>
      </c>
      <c r="R7540" t="s">
        <v>44</v>
      </c>
      <c r="S7540" s="49" t="str">
        <f t="shared" si="937"/>
        <v>Card</v>
      </c>
      <c r="T7540" s="3">
        <v>0.03</v>
      </c>
      <c r="U7540" s="2">
        <v>7.42</v>
      </c>
      <c r="V7540" s="2">
        <v>1.46</v>
      </c>
      <c r="W7540" s="54">
        <f>_xlfn.XLOOKUP(M7540,Market!A:A,Market!F:F,0)</f>
        <v>0.06</v>
      </c>
      <c r="X7540" s="55">
        <f t="shared" si="938"/>
        <v>0.22259999999999999</v>
      </c>
      <c r="Y7540" s="55">
        <f t="shared" si="939"/>
        <v>5.96</v>
      </c>
      <c r="Z7540" s="54">
        <f t="shared" si="940"/>
        <v>0.80323450134770891</v>
      </c>
      <c r="AA7540" s="49" t="str">
        <f t="shared" ca="1" si="941"/>
        <v>Y</v>
      </c>
      <c r="AB7540" s="49">
        <f t="shared" ca="1" si="942"/>
        <v>6</v>
      </c>
      <c r="AC7540" s="49" t="str">
        <f t="shared" ca="1" si="943"/>
        <v>Y</v>
      </c>
    </row>
    <row r="7541" spans="1:29" x14ac:dyDescent="0.25">
      <c r="A7541">
        <v>5838</v>
      </c>
      <c r="B7541" s="9">
        <v>43191</v>
      </c>
      <c r="C7541" s="50" t="str">
        <f t="shared" si="936"/>
        <v>Y</v>
      </c>
      <c r="D7541" s="52">
        <f>_xlfn.XLOOKUP(B7541,Cal_Date!B:B,Cal_Date!A:A,0)</f>
        <v>1</v>
      </c>
      <c r="E7541">
        <v>2018</v>
      </c>
      <c r="F7541" t="s">
        <v>127</v>
      </c>
      <c r="G7541" t="s">
        <v>130</v>
      </c>
      <c r="H7541" t="s">
        <v>14</v>
      </c>
      <c r="I7541" t="s">
        <v>18</v>
      </c>
      <c r="J7541" t="s">
        <v>15</v>
      </c>
      <c r="K7541" t="s">
        <v>43</v>
      </c>
      <c r="L7541">
        <v>1</v>
      </c>
      <c r="M7541">
        <v>1003</v>
      </c>
      <c r="O7541" t="s">
        <v>25</v>
      </c>
      <c r="R7541" t="s">
        <v>44</v>
      </c>
      <c r="S7541" s="49" t="str">
        <f t="shared" si="937"/>
        <v>Card</v>
      </c>
      <c r="T7541" s="3">
        <v>0.03</v>
      </c>
      <c r="U7541" s="2">
        <v>5.3000000000000007</v>
      </c>
      <c r="V7541" s="2">
        <v>2.1</v>
      </c>
      <c r="W7541" s="54">
        <f>_xlfn.XLOOKUP(M7541,Market!A:A,Market!F:F,0)</f>
        <v>0.06</v>
      </c>
      <c r="X7541" s="55">
        <f t="shared" si="938"/>
        <v>0.159</v>
      </c>
      <c r="Y7541" s="55">
        <f t="shared" si="939"/>
        <v>3.2000000000000006</v>
      </c>
      <c r="Z7541" s="54">
        <f t="shared" si="940"/>
        <v>0.60377358490566047</v>
      </c>
      <c r="AA7541" s="49" t="str">
        <f t="shared" ca="1" si="941"/>
        <v>Y</v>
      </c>
      <c r="AB7541" s="49">
        <f t="shared" ca="1" si="942"/>
        <v>6</v>
      </c>
      <c r="AC7541" s="49" t="str">
        <f t="shared" ca="1" si="943"/>
        <v>Y</v>
      </c>
    </row>
    <row r="7542" spans="1:29" x14ac:dyDescent="0.25">
      <c r="A7542">
        <v>5839</v>
      </c>
      <c r="B7542" s="9">
        <v>43191</v>
      </c>
      <c r="C7542" s="50" t="str">
        <f t="shared" si="936"/>
        <v>Y</v>
      </c>
      <c r="D7542" s="52">
        <f>_xlfn.XLOOKUP(B7542,Cal_Date!B:B,Cal_Date!A:A,0)</f>
        <v>1</v>
      </c>
      <c r="E7542">
        <v>2018</v>
      </c>
      <c r="F7542" t="s">
        <v>127</v>
      </c>
      <c r="G7542" t="s">
        <v>130</v>
      </c>
      <c r="H7542" t="s">
        <v>11</v>
      </c>
      <c r="I7542" t="s">
        <v>13</v>
      </c>
      <c r="J7542" t="s">
        <v>15</v>
      </c>
      <c r="K7542" t="s">
        <v>42</v>
      </c>
      <c r="L7542">
        <v>1</v>
      </c>
      <c r="M7542">
        <v>1005</v>
      </c>
      <c r="O7542" t="s">
        <v>25</v>
      </c>
      <c r="R7542" t="s">
        <v>44</v>
      </c>
      <c r="S7542" s="49" t="str">
        <f t="shared" si="937"/>
        <v>Card</v>
      </c>
      <c r="T7542" s="3">
        <v>0.03</v>
      </c>
      <c r="U7542" s="2">
        <v>2.7225000000000001</v>
      </c>
      <c r="V7542" s="2">
        <v>1.42</v>
      </c>
      <c r="W7542" s="54">
        <f>_xlfn.XLOOKUP(M7542,Market!A:A,Market!F:F,0)</f>
        <v>8.8999999999999996E-2</v>
      </c>
      <c r="X7542" s="55">
        <f t="shared" si="938"/>
        <v>8.1674999999999998E-2</v>
      </c>
      <c r="Y7542" s="55">
        <f t="shared" si="939"/>
        <v>1.3025000000000002</v>
      </c>
      <c r="Z7542" s="54">
        <f t="shared" si="940"/>
        <v>0.47842056932966032</v>
      </c>
      <c r="AA7542" s="49" t="str">
        <f t="shared" ca="1" si="941"/>
        <v>Y</v>
      </c>
      <c r="AB7542" s="49">
        <f t="shared" ca="1" si="942"/>
        <v>6</v>
      </c>
      <c r="AC7542" s="49" t="str">
        <f t="shared" ca="1" si="943"/>
        <v>Y</v>
      </c>
    </row>
    <row r="7543" spans="1:29" x14ac:dyDescent="0.25">
      <c r="A7543">
        <v>5840</v>
      </c>
      <c r="B7543" s="9">
        <v>43191</v>
      </c>
      <c r="C7543" s="50" t="str">
        <f t="shared" si="936"/>
        <v>Y</v>
      </c>
      <c r="D7543" s="52">
        <f>_xlfn.XLOOKUP(B7543,Cal_Date!B:B,Cal_Date!A:A,0)</f>
        <v>1</v>
      </c>
      <c r="E7543">
        <v>2018</v>
      </c>
      <c r="F7543" t="s">
        <v>127</v>
      </c>
      <c r="G7543" t="s">
        <v>130</v>
      </c>
      <c r="H7543" t="s">
        <v>48</v>
      </c>
      <c r="I7543" t="s">
        <v>18</v>
      </c>
      <c r="J7543" t="s">
        <v>10</v>
      </c>
      <c r="K7543" t="s">
        <v>43</v>
      </c>
      <c r="L7543">
        <v>1</v>
      </c>
      <c r="M7543">
        <v>1005</v>
      </c>
      <c r="O7543" t="s">
        <v>25</v>
      </c>
      <c r="R7543" t="s">
        <v>44</v>
      </c>
      <c r="S7543" s="49" t="str">
        <f t="shared" si="937"/>
        <v>Card</v>
      </c>
      <c r="T7543" s="3">
        <v>0.03</v>
      </c>
      <c r="U7543" s="2">
        <v>7.6229999999999993</v>
      </c>
      <c r="V7543" s="2">
        <v>1.46</v>
      </c>
      <c r="W7543" s="54">
        <f>_xlfn.XLOOKUP(M7543,Market!A:A,Market!F:F,0)</f>
        <v>8.8999999999999996E-2</v>
      </c>
      <c r="X7543" s="55">
        <f t="shared" si="938"/>
        <v>0.22868999999999998</v>
      </c>
      <c r="Y7543" s="55">
        <f t="shared" si="939"/>
        <v>6.1629999999999994</v>
      </c>
      <c r="Z7543" s="54">
        <f t="shared" si="940"/>
        <v>0.80847435392889933</v>
      </c>
      <c r="AA7543" s="49" t="str">
        <f t="shared" ca="1" si="941"/>
        <v>Y</v>
      </c>
      <c r="AB7543" s="49">
        <f t="shared" ca="1" si="942"/>
        <v>6</v>
      </c>
      <c r="AC7543" s="49" t="str">
        <f t="shared" ca="1" si="943"/>
        <v>Y</v>
      </c>
    </row>
    <row r="7544" spans="1:29" x14ac:dyDescent="0.25">
      <c r="A7544">
        <v>5841</v>
      </c>
      <c r="B7544" s="9">
        <v>43191</v>
      </c>
      <c r="C7544" s="50" t="str">
        <f t="shared" si="936"/>
        <v>Y</v>
      </c>
      <c r="D7544" s="52">
        <f>_xlfn.XLOOKUP(B7544,Cal_Date!B:B,Cal_Date!A:A,0)</f>
        <v>1</v>
      </c>
      <c r="E7544">
        <v>2018</v>
      </c>
      <c r="F7544" t="s">
        <v>127</v>
      </c>
      <c r="G7544" t="s">
        <v>130</v>
      </c>
      <c r="H7544" t="s">
        <v>48</v>
      </c>
      <c r="I7544" t="s">
        <v>18</v>
      </c>
      <c r="J7544" t="s">
        <v>10</v>
      </c>
      <c r="K7544" t="s">
        <v>43</v>
      </c>
      <c r="L7544">
        <v>1</v>
      </c>
      <c r="M7544">
        <v>1006</v>
      </c>
      <c r="O7544" t="s">
        <v>28</v>
      </c>
      <c r="R7544" t="s">
        <v>44</v>
      </c>
      <c r="S7544" s="49" t="str">
        <f t="shared" si="937"/>
        <v>Card</v>
      </c>
      <c r="T7544" s="3">
        <v>0.03</v>
      </c>
      <c r="U7544" s="2">
        <v>7.6229999999999993</v>
      </c>
      <c r="V7544" s="2">
        <v>1.46</v>
      </c>
      <c r="W7544" s="54">
        <f>_xlfn.XLOOKUP(M7544,Market!A:A,Market!F:F,0)</f>
        <v>8.8999999999999996E-2</v>
      </c>
      <c r="X7544" s="55">
        <f t="shared" si="938"/>
        <v>0.22868999999999998</v>
      </c>
      <c r="Y7544" s="55">
        <f t="shared" si="939"/>
        <v>6.1629999999999994</v>
      </c>
      <c r="Z7544" s="54">
        <f t="shared" si="940"/>
        <v>0.80847435392889933</v>
      </c>
      <c r="AA7544" s="49" t="str">
        <f t="shared" ca="1" si="941"/>
        <v>Y</v>
      </c>
      <c r="AB7544" s="49">
        <f t="shared" ca="1" si="942"/>
        <v>6</v>
      </c>
      <c r="AC7544" s="49" t="str">
        <f t="shared" ca="1" si="943"/>
        <v>Y</v>
      </c>
    </row>
    <row r="7545" spans="1:29" x14ac:dyDescent="0.25">
      <c r="A7545">
        <v>5842</v>
      </c>
      <c r="B7545" s="9">
        <v>43191</v>
      </c>
      <c r="C7545" s="50" t="str">
        <f t="shared" si="936"/>
        <v>Y</v>
      </c>
      <c r="D7545" s="52">
        <f>_xlfn.XLOOKUP(B7545,Cal_Date!B:B,Cal_Date!A:A,0)</f>
        <v>1</v>
      </c>
      <c r="E7545">
        <v>2018</v>
      </c>
      <c r="F7545" t="s">
        <v>127</v>
      </c>
      <c r="G7545" t="s">
        <v>130</v>
      </c>
      <c r="H7545" t="s">
        <v>11</v>
      </c>
      <c r="I7545" t="s">
        <v>13</v>
      </c>
      <c r="J7545" t="s">
        <v>15</v>
      </c>
      <c r="K7545" t="s">
        <v>42</v>
      </c>
      <c r="L7545">
        <v>2</v>
      </c>
      <c r="M7545">
        <v>1002</v>
      </c>
      <c r="O7545" t="s">
        <v>28</v>
      </c>
      <c r="R7545" t="s">
        <v>44</v>
      </c>
      <c r="S7545" s="49" t="str">
        <f t="shared" si="937"/>
        <v>Card</v>
      </c>
      <c r="T7545" s="3">
        <v>0.03</v>
      </c>
      <c r="U7545" s="2">
        <v>5.3000000000000007</v>
      </c>
      <c r="V7545" s="2">
        <v>2.84</v>
      </c>
      <c r="W7545" s="54">
        <f>_xlfn.XLOOKUP(M7545,Market!A:A,Market!F:F,0)</f>
        <v>0.06</v>
      </c>
      <c r="X7545" s="55">
        <f t="shared" si="938"/>
        <v>0.159</v>
      </c>
      <c r="Y7545" s="55">
        <f t="shared" si="939"/>
        <v>2.4600000000000009</v>
      </c>
      <c r="Z7545" s="54">
        <f t="shared" si="940"/>
        <v>0.46415094339622653</v>
      </c>
      <c r="AA7545" s="49" t="str">
        <f t="shared" ca="1" si="941"/>
        <v>Y</v>
      </c>
      <c r="AB7545" s="49">
        <f t="shared" ca="1" si="942"/>
        <v>6</v>
      </c>
      <c r="AC7545" s="49" t="str">
        <f t="shared" ca="1" si="943"/>
        <v>Y</v>
      </c>
    </row>
    <row r="7546" spans="1:29" x14ac:dyDescent="0.25">
      <c r="A7546">
        <v>5843</v>
      </c>
      <c r="B7546" s="9">
        <v>43191</v>
      </c>
      <c r="C7546" s="50" t="str">
        <f t="shared" si="936"/>
        <v>Y</v>
      </c>
      <c r="D7546" s="52">
        <f>_xlfn.XLOOKUP(B7546,Cal_Date!B:B,Cal_Date!A:A,0)</f>
        <v>1</v>
      </c>
      <c r="E7546">
        <v>2018</v>
      </c>
      <c r="F7546" t="s">
        <v>127</v>
      </c>
      <c r="G7546" t="s">
        <v>130</v>
      </c>
      <c r="H7546" t="s">
        <v>48</v>
      </c>
      <c r="I7546" t="s">
        <v>18</v>
      </c>
      <c r="J7546" t="s">
        <v>10</v>
      </c>
      <c r="K7546" t="s">
        <v>43</v>
      </c>
      <c r="L7546">
        <v>2</v>
      </c>
      <c r="M7546">
        <v>1001</v>
      </c>
      <c r="O7546" t="s">
        <v>25</v>
      </c>
      <c r="R7546" t="s">
        <v>44</v>
      </c>
      <c r="S7546" s="49" t="str">
        <f t="shared" si="937"/>
        <v>Card</v>
      </c>
      <c r="T7546" s="3">
        <v>0.03</v>
      </c>
      <c r="U7546" s="2">
        <v>14.84</v>
      </c>
      <c r="V7546" s="2">
        <v>2.92</v>
      </c>
      <c r="W7546" s="54">
        <f>_xlfn.XLOOKUP(M7546,Market!A:A,Market!F:F,0)</f>
        <v>0.06</v>
      </c>
      <c r="X7546" s="55">
        <f t="shared" si="938"/>
        <v>0.44519999999999998</v>
      </c>
      <c r="Y7546" s="55">
        <f t="shared" si="939"/>
        <v>11.92</v>
      </c>
      <c r="Z7546" s="54">
        <f t="shared" si="940"/>
        <v>0.80323450134770891</v>
      </c>
      <c r="AA7546" s="49" t="str">
        <f t="shared" ca="1" si="941"/>
        <v>Y</v>
      </c>
      <c r="AB7546" s="49">
        <f t="shared" ca="1" si="942"/>
        <v>6</v>
      </c>
      <c r="AC7546" s="49" t="str">
        <f t="shared" ca="1" si="943"/>
        <v>Y</v>
      </c>
    </row>
    <row r="7547" spans="1:29" x14ac:dyDescent="0.25">
      <c r="A7547">
        <v>5844</v>
      </c>
      <c r="B7547" s="9">
        <v>43191</v>
      </c>
      <c r="C7547" s="50" t="str">
        <f t="shared" si="936"/>
        <v>Y</v>
      </c>
      <c r="D7547" s="52">
        <f>_xlfn.XLOOKUP(B7547,Cal_Date!B:B,Cal_Date!A:A,0)</f>
        <v>1</v>
      </c>
      <c r="E7547">
        <v>2018</v>
      </c>
      <c r="F7547" t="s">
        <v>127</v>
      </c>
      <c r="G7547" t="s">
        <v>130</v>
      </c>
      <c r="H7547" t="s">
        <v>14</v>
      </c>
      <c r="I7547" t="s">
        <v>18</v>
      </c>
      <c r="J7547" t="s">
        <v>15</v>
      </c>
      <c r="K7547" t="s">
        <v>43</v>
      </c>
      <c r="L7547">
        <v>1</v>
      </c>
      <c r="M7547">
        <v>1003</v>
      </c>
      <c r="O7547" t="s">
        <v>25</v>
      </c>
      <c r="R7547" t="s">
        <v>44</v>
      </c>
      <c r="S7547" s="49" t="str">
        <f t="shared" si="937"/>
        <v>Card</v>
      </c>
      <c r="T7547" s="3">
        <v>0.03</v>
      </c>
      <c r="U7547" s="2">
        <v>5.3000000000000007</v>
      </c>
      <c r="V7547" s="2">
        <v>2.1</v>
      </c>
      <c r="W7547" s="54">
        <f>_xlfn.XLOOKUP(M7547,Market!A:A,Market!F:F,0)</f>
        <v>0.06</v>
      </c>
      <c r="X7547" s="55">
        <f t="shared" si="938"/>
        <v>0.159</v>
      </c>
      <c r="Y7547" s="55">
        <f t="shared" si="939"/>
        <v>3.2000000000000006</v>
      </c>
      <c r="Z7547" s="54">
        <f t="shared" si="940"/>
        <v>0.60377358490566047</v>
      </c>
      <c r="AA7547" s="49" t="str">
        <f t="shared" ca="1" si="941"/>
        <v>Y</v>
      </c>
      <c r="AB7547" s="49">
        <f t="shared" ca="1" si="942"/>
        <v>6</v>
      </c>
      <c r="AC7547" s="49" t="str">
        <f t="shared" ca="1" si="943"/>
        <v>Y</v>
      </c>
    </row>
    <row r="7548" spans="1:29" x14ac:dyDescent="0.25">
      <c r="A7548">
        <v>5845</v>
      </c>
      <c r="B7548" s="9">
        <v>43191</v>
      </c>
      <c r="C7548" s="50" t="str">
        <f t="shared" si="936"/>
        <v>Y</v>
      </c>
      <c r="D7548" s="52">
        <f>_xlfn.XLOOKUP(B7548,Cal_Date!B:B,Cal_Date!A:A,0)</f>
        <v>1</v>
      </c>
      <c r="E7548">
        <v>2018</v>
      </c>
      <c r="F7548" t="s">
        <v>127</v>
      </c>
      <c r="G7548" t="s">
        <v>130</v>
      </c>
      <c r="H7548" t="s">
        <v>11</v>
      </c>
      <c r="I7548" t="s">
        <v>11</v>
      </c>
      <c r="J7548" t="s">
        <v>15</v>
      </c>
      <c r="K7548" t="s">
        <v>42</v>
      </c>
      <c r="L7548">
        <v>1</v>
      </c>
      <c r="M7548">
        <v>1004</v>
      </c>
      <c r="O7548" t="s">
        <v>28</v>
      </c>
      <c r="R7548" t="s">
        <v>44</v>
      </c>
      <c r="S7548" s="49" t="str">
        <f t="shared" si="937"/>
        <v>Card</v>
      </c>
      <c r="T7548" s="3">
        <v>0.03</v>
      </c>
      <c r="U7548" s="2">
        <v>2.6500000000000004</v>
      </c>
      <c r="V7548" s="2">
        <v>0.87</v>
      </c>
      <c r="W7548" s="54">
        <f>_xlfn.XLOOKUP(M7548,Market!A:A,Market!F:F,0)</f>
        <v>0.06</v>
      </c>
      <c r="X7548" s="55">
        <f t="shared" si="938"/>
        <v>7.9500000000000001E-2</v>
      </c>
      <c r="Y7548" s="55">
        <f t="shared" si="939"/>
        <v>1.7800000000000002</v>
      </c>
      <c r="Z7548" s="54">
        <f t="shared" si="940"/>
        <v>0.67169811320754713</v>
      </c>
      <c r="AA7548" s="49" t="str">
        <f t="shared" ca="1" si="941"/>
        <v>Y</v>
      </c>
      <c r="AB7548" s="49">
        <f t="shared" ca="1" si="942"/>
        <v>6</v>
      </c>
      <c r="AC7548" s="49" t="str">
        <f t="shared" ca="1" si="943"/>
        <v>Y</v>
      </c>
    </row>
    <row r="7549" spans="1:29" x14ac:dyDescent="0.25">
      <c r="A7549">
        <v>5846</v>
      </c>
      <c r="B7549" s="9">
        <v>43191</v>
      </c>
      <c r="C7549" s="50" t="str">
        <f t="shared" si="936"/>
        <v>Y</v>
      </c>
      <c r="D7549" s="52">
        <f>_xlfn.XLOOKUP(B7549,Cal_Date!B:B,Cal_Date!A:A,0)</f>
        <v>1</v>
      </c>
      <c r="E7549">
        <v>2018</v>
      </c>
      <c r="F7549" t="s">
        <v>127</v>
      </c>
      <c r="G7549" t="s">
        <v>130</v>
      </c>
      <c r="H7549" t="s">
        <v>11</v>
      </c>
      <c r="I7549" t="s">
        <v>11</v>
      </c>
      <c r="J7549" t="s">
        <v>15</v>
      </c>
      <c r="K7549" t="s">
        <v>42</v>
      </c>
      <c r="L7549">
        <v>1</v>
      </c>
      <c r="M7549">
        <v>1003</v>
      </c>
      <c r="O7549" t="s">
        <v>25</v>
      </c>
      <c r="R7549" t="s">
        <v>44</v>
      </c>
      <c r="S7549" s="49" t="str">
        <f t="shared" si="937"/>
        <v>Card</v>
      </c>
      <c r="T7549" s="3">
        <v>0.03</v>
      </c>
      <c r="U7549" s="2">
        <v>2.6500000000000004</v>
      </c>
      <c r="V7549" s="2">
        <v>0.87</v>
      </c>
      <c r="W7549" s="54">
        <f>_xlfn.XLOOKUP(M7549,Market!A:A,Market!F:F,0)</f>
        <v>0.06</v>
      </c>
      <c r="X7549" s="55">
        <f t="shared" si="938"/>
        <v>7.9500000000000001E-2</v>
      </c>
      <c r="Y7549" s="55">
        <f t="shared" si="939"/>
        <v>1.7800000000000002</v>
      </c>
      <c r="Z7549" s="54">
        <f t="shared" si="940"/>
        <v>0.67169811320754713</v>
      </c>
      <c r="AA7549" s="49" t="str">
        <f t="shared" ca="1" si="941"/>
        <v>Y</v>
      </c>
      <c r="AB7549" s="49">
        <f t="shared" ca="1" si="942"/>
        <v>6</v>
      </c>
      <c r="AC7549" s="49" t="str">
        <f t="shared" ca="1" si="943"/>
        <v>Y</v>
      </c>
    </row>
    <row r="7550" spans="1:29" x14ac:dyDescent="0.25">
      <c r="A7550">
        <v>5847</v>
      </c>
      <c r="B7550" s="9">
        <v>43191</v>
      </c>
      <c r="C7550" s="50" t="str">
        <f t="shared" si="936"/>
        <v>Y</v>
      </c>
      <c r="D7550" s="52">
        <f>_xlfn.XLOOKUP(B7550,Cal_Date!B:B,Cal_Date!A:A,0)</f>
        <v>1</v>
      </c>
      <c r="E7550">
        <v>2018</v>
      </c>
      <c r="F7550" t="s">
        <v>127</v>
      </c>
      <c r="G7550" t="s">
        <v>130</v>
      </c>
      <c r="H7550" t="s">
        <v>11</v>
      </c>
      <c r="I7550" t="s">
        <v>13</v>
      </c>
      <c r="J7550" t="s">
        <v>15</v>
      </c>
      <c r="K7550" t="s">
        <v>42</v>
      </c>
      <c r="L7550">
        <v>2</v>
      </c>
      <c r="M7550">
        <v>1005</v>
      </c>
      <c r="O7550" t="s">
        <v>25</v>
      </c>
      <c r="R7550" t="s">
        <v>44</v>
      </c>
      <c r="S7550" s="49" t="str">
        <f t="shared" si="937"/>
        <v>Card</v>
      </c>
      <c r="T7550" s="3">
        <v>0.03</v>
      </c>
      <c r="U7550" s="2">
        <v>5.4450000000000003</v>
      </c>
      <c r="V7550" s="2">
        <v>2.84</v>
      </c>
      <c r="W7550" s="54">
        <f>_xlfn.XLOOKUP(M7550,Market!A:A,Market!F:F,0)</f>
        <v>8.8999999999999996E-2</v>
      </c>
      <c r="X7550" s="55">
        <f t="shared" si="938"/>
        <v>0.16335</v>
      </c>
      <c r="Y7550" s="55">
        <f t="shared" si="939"/>
        <v>2.6050000000000004</v>
      </c>
      <c r="Z7550" s="54">
        <f t="shared" si="940"/>
        <v>0.47842056932966032</v>
      </c>
      <c r="AA7550" s="49" t="str">
        <f t="shared" ca="1" si="941"/>
        <v>Y</v>
      </c>
      <c r="AB7550" s="49">
        <f t="shared" ca="1" si="942"/>
        <v>6</v>
      </c>
      <c r="AC7550" s="49" t="str">
        <f t="shared" ca="1" si="943"/>
        <v>Y</v>
      </c>
    </row>
    <row r="7551" spans="1:29" x14ac:dyDescent="0.25">
      <c r="A7551">
        <v>5848</v>
      </c>
      <c r="B7551" s="9">
        <v>43191</v>
      </c>
      <c r="C7551" s="50" t="str">
        <f t="shared" si="936"/>
        <v>Y</v>
      </c>
      <c r="D7551" s="52">
        <f>_xlfn.XLOOKUP(B7551,Cal_Date!B:B,Cal_Date!A:A,0)</f>
        <v>1</v>
      </c>
      <c r="E7551">
        <v>2018</v>
      </c>
      <c r="F7551" t="s">
        <v>127</v>
      </c>
      <c r="G7551" t="s">
        <v>130</v>
      </c>
      <c r="H7551" t="s">
        <v>11</v>
      </c>
      <c r="I7551" t="s">
        <v>13</v>
      </c>
      <c r="J7551" t="s">
        <v>15</v>
      </c>
      <c r="K7551" t="s">
        <v>42</v>
      </c>
      <c r="L7551">
        <v>1</v>
      </c>
      <c r="M7551">
        <v>1007</v>
      </c>
      <c r="O7551" t="s">
        <v>28</v>
      </c>
      <c r="R7551" t="s">
        <v>44</v>
      </c>
      <c r="S7551" s="49" t="str">
        <f t="shared" si="937"/>
        <v>Card</v>
      </c>
      <c r="T7551" s="3">
        <v>0.03</v>
      </c>
      <c r="U7551" s="2">
        <v>2.7225000000000001</v>
      </c>
      <c r="V7551" s="2">
        <v>1.42</v>
      </c>
      <c r="W7551" s="54">
        <f>_xlfn.XLOOKUP(M7551,Market!A:A,Market!F:F,0)</f>
        <v>8.8999999999999996E-2</v>
      </c>
      <c r="X7551" s="55">
        <f t="shared" si="938"/>
        <v>8.1674999999999998E-2</v>
      </c>
      <c r="Y7551" s="55">
        <f t="shared" si="939"/>
        <v>1.3025000000000002</v>
      </c>
      <c r="Z7551" s="54">
        <f t="shared" si="940"/>
        <v>0.47842056932966032</v>
      </c>
      <c r="AA7551" s="49" t="str">
        <f t="shared" ca="1" si="941"/>
        <v>Y</v>
      </c>
      <c r="AB7551" s="49">
        <f t="shared" ca="1" si="942"/>
        <v>6</v>
      </c>
      <c r="AC7551" s="49" t="str">
        <f t="shared" ca="1" si="943"/>
        <v>Y</v>
      </c>
    </row>
    <row r="7552" spans="1:29" x14ac:dyDescent="0.25">
      <c r="A7552">
        <v>5849</v>
      </c>
      <c r="B7552" s="9">
        <v>43191</v>
      </c>
      <c r="C7552" s="50" t="str">
        <f t="shared" si="936"/>
        <v>Y</v>
      </c>
      <c r="D7552" s="52">
        <f>_xlfn.XLOOKUP(B7552,Cal_Date!B:B,Cal_Date!A:A,0)</f>
        <v>1</v>
      </c>
      <c r="E7552">
        <v>2018</v>
      </c>
      <c r="F7552" t="s">
        <v>127</v>
      </c>
      <c r="G7552" t="s">
        <v>130</v>
      </c>
      <c r="H7552" t="s">
        <v>48</v>
      </c>
      <c r="I7552" t="s">
        <v>18</v>
      </c>
      <c r="J7552" t="s">
        <v>10</v>
      </c>
      <c r="K7552" t="s">
        <v>43</v>
      </c>
      <c r="L7552">
        <v>2</v>
      </c>
      <c r="M7552">
        <v>1009</v>
      </c>
      <c r="O7552" t="s">
        <v>28</v>
      </c>
      <c r="R7552" t="s">
        <v>44</v>
      </c>
      <c r="S7552" s="49" t="str">
        <f t="shared" si="937"/>
        <v>Card</v>
      </c>
      <c r="T7552" s="3">
        <v>0.03</v>
      </c>
      <c r="U7552" s="2">
        <v>15.245999999999999</v>
      </c>
      <c r="V7552" s="2">
        <v>2.92</v>
      </c>
      <c r="W7552" s="54">
        <f>_xlfn.XLOOKUP(M7552,Market!A:A,Market!F:F,0)</f>
        <v>8.8999999999999996E-2</v>
      </c>
      <c r="X7552" s="55">
        <f t="shared" si="938"/>
        <v>0.45737999999999995</v>
      </c>
      <c r="Y7552" s="55">
        <f t="shared" si="939"/>
        <v>12.325999999999999</v>
      </c>
      <c r="Z7552" s="54">
        <f t="shared" si="940"/>
        <v>0.80847435392889933</v>
      </c>
      <c r="AA7552" s="49" t="str">
        <f t="shared" ca="1" si="941"/>
        <v>Y</v>
      </c>
      <c r="AB7552" s="49">
        <f t="shared" ca="1" si="942"/>
        <v>6</v>
      </c>
      <c r="AC7552" s="49" t="str">
        <f t="shared" ca="1" si="943"/>
        <v>Y</v>
      </c>
    </row>
    <row r="7553" spans="1:29" x14ac:dyDescent="0.25">
      <c r="A7553">
        <v>5850</v>
      </c>
      <c r="B7553" s="9">
        <v>43191</v>
      </c>
      <c r="C7553" s="50" t="str">
        <f t="shared" si="936"/>
        <v>Y</v>
      </c>
      <c r="D7553" s="52">
        <f>_xlfn.XLOOKUP(B7553,Cal_Date!B:B,Cal_Date!A:A,0)</f>
        <v>1</v>
      </c>
      <c r="E7553">
        <v>2018</v>
      </c>
      <c r="F7553" t="s">
        <v>127</v>
      </c>
      <c r="G7553" t="s">
        <v>130</v>
      </c>
      <c r="H7553" t="s">
        <v>48</v>
      </c>
      <c r="I7553" t="s">
        <v>18</v>
      </c>
      <c r="J7553" t="s">
        <v>10</v>
      </c>
      <c r="K7553" t="s">
        <v>43</v>
      </c>
      <c r="L7553">
        <v>1</v>
      </c>
      <c r="M7553">
        <v>1001</v>
      </c>
      <c r="O7553" t="s">
        <v>25</v>
      </c>
      <c r="R7553" t="s">
        <v>44</v>
      </c>
      <c r="S7553" s="49" t="str">
        <f t="shared" si="937"/>
        <v>Card</v>
      </c>
      <c r="T7553" s="3">
        <v>0.03</v>
      </c>
      <c r="U7553" s="2">
        <v>7.42</v>
      </c>
      <c r="V7553" s="2">
        <v>1.46</v>
      </c>
      <c r="W7553" s="54">
        <f>_xlfn.XLOOKUP(M7553,Market!A:A,Market!F:F,0)</f>
        <v>0.06</v>
      </c>
      <c r="X7553" s="55">
        <f t="shared" si="938"/>
        <v>0.22259999999999999</v>
      </c>
      <c r="Y7553" s="55">
        <f t="shared" si="939"/>
        <v>5.96</v>
      </c>
      <c r="Z7553" s="54">
        <f t="shared" si="940"/>
        <v>0.80323450134770891</v>
      </c>
      <c r="AA7553" s="49" t="str">
        <f t="shared" ca="1" si="941"/>
        <v>Y</v>
      </c>
      <c r="AB7553" s="49">
        <f t="shared" ca="1" si="942"/>
        <v>6</v>
      </c>
      <c r="AC7553" s="49" t="str">
        <f t="shared" ca="1" si="943"/>
        <v>Y</v>
      </c>
    </row>
    <row r="7554" spans="1:29" x14ac:dyDescent="0.25">
      <c r="A7554">
        <v>5851</v>
      </c>
      <c r="B7554" s="9">
        <v>43191</v>
      </c>
      <c r="C7554" s="50" t="str">
        <f t="shared" si="936"/>
        <v>Y</v>
      </c>
      <c r="D7554" s="52">
        <f>_xlfn.XLOOKUP(B7554,Cal_Date!B:B,Cal_Date!A:A,0)</f>
        <v>1</v>
      </c>
      <c r="E7554">
        <v>2018</v>
      </c>
      <c r="F7554" t="s">
        <v>127</v>
      </c>
      <c r="G7554" t="s">
        <v>130</v>
      </c>
      <c r="H7554" t="s">
        <v>14</v>
      </c>
      <c r="I7554" t="s">
        <v>18</v>
      </c>
      <c r="J7554" t="s">
        <v>15</v>
      </c>
      <c r="K7554" t="s">
        <v>43</v>
      </c>
      <c r="L7554">
        <v>2</v>
      </c>
      <c r="M7554">
        <v>1010</v>
      </c>
      <c r="O7554" t="s">
        <v>25</v>
      </c>
      <c r="R7554" t="s">
        <v>44</v>
      </c>
      <c r="S7554" s="49" t="str">
        <f t="shared" si="937"/>
        <v>Card</v>
      </c>
      <c r="T7554" s="3">
        <v>0.03</v>
      </c>
      <c r="U7554" s="2">
        <v>10.8</v>
      </c>
      <c r="V7554" s="2">
        <v>4.2</v>
      </c>
      <c r="W7554" s="54">
        <f>_xlfn.XLOOKUP(M7554,Market!A:A,Market!F:F,0)</f>
        <v>0.08</v>
      </c>
      <c r="X7554" s="55">
        <f t="shared" si="938"/>
        <v>0.32400000000000001</v>
      </c>
      <c r="Y7554" s="55">
        <f t="shared" si="939"/>
        <v>6.6000000000000005</v>
      </c>
      <c r="Z7554" s="54">
        <f t="shared" si="940"/>
        <v>0.61111111111111116</v>
      </c>
      <c r="AA7554" s="49" t="str">
        <f t="shared" ca="1" si="941"/>
        <v>Y</v>
      </c>
      <c r="AB7554" s="49">
        <f t="shared" ca="1" si="942"/>
        <v>6</v>
      </c>
      <c r="AC7554" s="49" t="str">
        <f t="shared" ca="1" si="943"/>
        <v>Y</v>
      </c>
    </row>
    <row r="7555" spans="1:29" x14ac:dyDescent="0.25">
      <c r="A7555">
        <v>5852</v>
      </c>
      <c r="B7555" s="9">
        <v>43191</v>
      </c>
      <c r="C7555" s="50" t="str">
        <f t="shared" ref="C7555:C7618" si="944">IF(OR(B7555="04/01/2018"+0,B7555="04/02/2018"+0),"Y","N")</f>
        <v>Y</v>
      </c>
      <c r="D7555" s="52">
        <f>_xlfn.XLOOKUP(B7555,Cal_Date!B:B,Cal_Date!A:A,0)</f>
        <v>1</v>
      </c>
      <c r="E7555">
        <v>2018</v>
      </c>
      <c r="F7555" t="s">
        <v>127</v>
      </c>
      <c r="G7555" t="s">
        <v>130</v>
      </c>
      <c r="H7555" t="s">
        <v>11</v>
      </c>
      <c r="I7555" t="s">
        <v>13</v>
      </c>
      <c r="J7555" t="s">
        <v>15</v>
      </c>
      <c r="K7555" t="s">
        <v>42</v>
      </c>
      <c r="L7555">
        <v>1</v>
      </c>
      <c r="M7555">
        <v>1010</v>
      </c>
      <c r="O7555" t="s">
        <v>25</v>
      </c>
      <c r="R7555" t="s">
        <v>44</v>
      </c>
      <c r="S7555" s="49" t="str">
        <f t="shared" ref="S7555:S7618" si="945">IF(R7555="Cash","Cash","Card")</f>
        <v>Card</v>
      </c>
      <c r="T7555" s="3">
        <v>0.03</v>
      </c>
      <c r="U7555" s="2">
        <v>2.7</v>
      </c>
      <c r="V7555" s="2">
        <v>1.42</v>
      </c>
      <c r="W7555" s="54">
        <f>_xlfn.XLOOKUP(M7555,Market!A:A,Market!F:F,0)</f>
        <v>0.08</v>
      </c>
      <c r="X7555" s="55">
        <f t="shared" ref="X7555:X7618" si="946">T7555*U7555</f>
        <v>8.1000000000000003E-2</v>
      </c>
      <c r="Y7555" s="55">
        <f t="shared" ref="Y7555:Y7618" si="947">U7555-V7555</f>
        <v>1.2800000000000002</v>
      </c>
      <c r="Z7555" s="54">
        <f t="shared" ref="Z7555:Z7618" si="948">Y7555/U7555</f>
        <v>0.47407407407407415</v>
      </c>
      <c r="AA7555" s="49" t="str">
        <f t="shared" ref="AA7555:AA7618" ca="1" si="949">IF(DATEDIF(B7555,TODAY(),"y")&gt;5,"Y","N")</f>
        <v>Y</v>
      </c>
      <c r="AB7555" s="49">
        <f t="shared" ref="AB7555:AB7618" ca="1" si="950">DATEDIF(B7555,TODAY(),"y")</f>
        <v>6</v>
      </c>
      <c r="AC7555" s="49" t="str">
        <f t="shared" ref="AC7555:AC7618" ca="1" si="951">IF(AB7555&gt;5,"Y","N")</f>
        <v>Y</v>
      </c>
    </row>
    <row r="7556" spans="1:29" x14ac:dyDescent="0.25">
      <c r="A7556">
        <v>5853</v>
      </c>
      <c r="B7556" s="9">
        <v>43191</v>
      </c>
      <c r="C7556" s="50" t="str">
        <f t="shared" si="944"/>
        <v>Y</v>
      </c>
      <c r="D7556" s="52">
        <f>_xlfn.XLOOKUP(B7556,Cal_Date!B:B,Cal_Date!A:A,0)</f>
        <v>1</v>
      </c>
      <c r="E7556">
        <v>2018</v>
      </c>
      <c r="F7556" t="s">
        <v>127</v>
      </c>
      <c r="G7556" t="s">
        <v>130</v>
      </c>
      <c r="H7556" t="s">
        <v>48</v>
      </c>
      <c r="I7556" t="s">
        <v>18</v>
      </c>
      <c r="J7556" t="s">
        <v>10</v>
      </c>
      <c r="K7556" t="s">
        <v>43</v>
      </c>
      <c r="L7556">
        <v>1</v>
      </c>
      <c r="M7556">
        <v>1010</v>
      </c>
      <c r="O7556" t="s">
        <v>25</v>
      </c>
      <c r="R7556" t="s">
        <v>44</v>
      </c>
      <c r="S7556" s="49" t="str">
        <f t="shared" si="945"/>
        <v>Card</v>
      </c>
      <c r="T7556" s="3">
        <v>0.03</v>
      </c>
      <c r="U7556" s="2">
        <v>7.5600000000000005</v>
      </c>
      <c r="V7556" s="2">
        <v>1.46</v>
      </c>
      <c r="W7556" s="54">
        <f>_xlfn.XLOOKUP(M7556,Market!A:A,Market!F:F,0)</f>
        <v>0.08</v>
      </c>
      <c r="X7556" s="55">
        <f t="shared" si="946"/>
        <v>0.2268</v>
      </c>
      <c r="Y7556" s="55">
        <f t="shared" si="947"/>
        <v>6.1000000000000005</v>
      </c>
      <c r="Z7556" s="54">
        <f t="shared" si="948"/>
        <v>0.80687830687830686</v>
      </c>
      <c r="AA7556" s="49" t="str">
        <f t="shared" ca="1" si="949"/>
        <v>Y</v>
      </c>
      <c r="AB7556" s="49">
        <f t="shared" ca="1" si="950"/>
        <v>6</v>
      </c>
      <c r="AC7556" s="49" t="str">
        <f t="shared" ca="1" si="951"/>
        <v>Y</v>
      </c>
    </row>
    <row r="7557" spans="1:29" x14ac:dyDescent="0.25">
      <c r="A7557">
        <v>5854</v>
      </c>
      <c r="B7557" s="9">
        <v>43191</v>
      </c>
      <c r="C7557" s="50" t="str">
        <f t="shared" si="944"/>
        <v>Y</v>
      </c>
      <c r="D7557" s="52">
        <f>_xlfn.XLOOKUP(B7557,Cal_Date!B:B,Cal_Date!A:A,0)</f>
        <v>1</v>
      </c>
      <c r="E7557">
        <v>2018</v>
      </c>
      <c r="F7557" t="s">
        <v>127</v>
      </c>
      <c r="G7557" t="s">
        <v>130</v>
      </c>
      <c r="H7557" t="s">
        <v>11</v>
      </c>
      <c r="I7557" t="s">
        <v>11</v>
      </c>
      <c r="J7557" t="s">
        <v>15</v>
      </c>
      <c r="K7557" t="s">
        <v>42</v>
      </c>
      <c r="L7557">
        <v>1</v>
      </c>
      <c r="M7557">
        <v>1010</v>
      </c>
      <c r="O7557" t="s">
        <v>25</v>
      </c>
      <c r="R7557" t="s">
        <v>44</v>
      </c>
      <c r="S7557" s="49" t="str">
        <f t="shared" si="945"/>
        <v>Card</v>
      </c>
      <c r="T7557" s="3">
        <v>0.03</v>
      </c>
      <c r="U7557" s="2">
        <v>2.7</v>
      </c>
      <c r="V7557" s="2">
        <v>0.87</v>
      </c>
      <c r="W7557" s="54">
        <f>_xlfn.XLOOKUP(M7557,Market!A:A,Market!F:F,0)</f>
        <v>0.08</v>
      </c>
      <c r="X7557" s="55">
        <f t="shared" si="946"/>
        <v>8.1000000000000003E-2</v>
      </c>
      <c r="Y7557" s="55">
        <f t="shared" si="947"/>
        <v>1.83</v>
      </c>
      <c r="Z7557" s="54">
        <f t="shared" si="948"/>
        <v>0.67777777777777781</v>
      </c>
      <c r="AA7557" s="49" t="str">
        <f t="shared" ca="1" si="949"/>
        <v>Y</v>
      </c>
      <c r="AB7557" s="49">
        <f t="shared" ca="1" si="950"/>
        <v>6</v>
      </c>
      <c r="AC7557" s="49" t="str">
        <f t="shared" ca="1" si="951"/>
        <v>Y</v>
      </c>
    </row>
    <row r="7558" spans="1:29" x14ac:dyDescent="0.25">
      <c r="A7558">
        <v>5855</v>
      </c>
      <c r="B7558" s="9">
        <v>43191</v>
      </c>
      <c r="C7558" s="50" t="str">
        <f t="shared" si="944"/>
        <v>Y</v>
      </c>
      <c r="D7558" s="52">
        <f>_xlfn.XLOOKUP(B7558,Cal_Date!B:B,Cal_Date!A:A,0)</f>
        <v>1</v>
      </c>
      <c r="E7558">
        <v>2018</v>
      </c>
      <c r="F7558" t="s">
        <v>127</v>
      </c>
      <c r="G7558" t="s">
        <v>130</v>
      </c>
      <c r="H7558" t="s">
        <v>48</v>
      </c>
      <c r="I7558" t="s">
        <v>18</v>
      </c>
      <c r="J7558" t="s">
        <v>10</v>
      </c>
      <c r="K7558" t="s">
        <v>43</v>
      </c>
      <c r="L7558">
        <v>1</v>
      </c>
      <c r="M7558">
        <v>1011</v>
      </c>
      <c r="O7558" t="s">
        <v>25</v>
      </c>
      <c r="R7558" t="s">
        <v>44</v>
      </c>
      <c r="S7558" s="49" t="str">
        <f t="shared" si="945"/>
        <v>Card</v>
      </c>
      <c r="T7558" s="3">
        <v>0.03</v>
      </c>
      <c r="U7558" s="2">
        <v>7.42</v>
      </c>
      <c r="V7558" s="2">
        <v>1.46</v>
      </c>
      <c r="W7558" s="54">
        <f>_xlfn.XLOOKUP(M7558,Market!A:A,Market!F:F,0)</f>
        <v>0.06</v>
      </c>
      <c r="X7558" s="55">
        <f t="shared" si="946"/>
        <v>0.22259999999999999</v>
      </c>
      <c r="Y7558" s="55">
        <f t="shared" si="947"/>
        <v>5.96</v>
      </c>
      <c r="Z7558" s="54">
        <f t="shared" si="948"/>
        <v>0.80323450134770891</v>
      </c>
      <c r="AA7558" s="49" t="str">
        <f t="shared" ca="1" si="949"/>
        <v>Y</v>
      </c>
      <c r="AB7558" s="49">
        <f t="shared" ca="1" si="950"/>
        <v>6</v>
      </c>
      <c r="AC7558" s="49" t="str">
        <f t="shared" ca="1" si="951"/>
        <v>Y</v>
      </c>
    </row>
    <row r="7559" spans="1:29" x14ac:dyDescent="0.25">
      <c r="A7559">
        <v>5856</v>
      </c>
      <c r="B7559" s="9">
        <v>43191</v>
      </c>
      <c r="C7559" s="50" t="str">
        <f t="shared" si="944"/>
        <v>Y</v>
      </c>
      <c r="D7559" s="52">
        <f>_xlfn.XLOOKUP(B7559,Cal_Date!B:B,Cal_Date!A:A,0)</f>
        <v>1</v>
      </c>
      <c r="E7559">
        <v>2018</v>
      </c>
      <c r="F7559" t="s">
        <v>127</v>
      </c>
      <c r="G7559" t="s">
        <v>130</v>
      </c>
      <c r="H7559" t="s">
        <v>11</v>
      </c>
      <c r="I7559" t="s">
        <v>11</v>
      </c>
      <c r="J7559" t="s">
        <v>15</v>
      </c>
      <c r="K7559" t="s">
        <v>42</v>
      </c>
      <c r="L7559">
        <v>2</v>
      </c>
      <c r="M7559">
        <v>1007</v>
      </c>
      <c r="O7559" t="s">
        <v>28</v>
      </c>
      <c r="R7559" t="s">
        <v>44</v>
      </c>
      <c r="S7559" s="49" t="str">
        <f t="shared" si="945"/>
        <v>Card</v>
      </c>
      <c r="T7559" s="3">
        <v>0.03</v>
      </c>
      <c r="U7559" s="2">
        <v>5.4450000000000003</v>
      </c>
      <c r="V7559" s="2">
        <v>1.74</v>
      </c>
      <c r="W7559" s="54">
        <f>_xlfn.XLOOKUP(M7559,Market!A:A,Market!F:F,0)</f>
        <v>8.8999999999999996E-2</v>
      </c>
      <c r="X7559" s="55">
        <f t="shared" si="946"/>
        <v>0.16335</v>
      </c>
      <c r="Y7559" s="55">
        <f t="shared" si="947"/>
        <v>3.7050000000000001</v>
      </c>
      <c r="Z7559" s="54">
        <f t="shared" si="948"/>
        <v>0.68044077134986225</v>
      </c>
      <c r="AA7559" s="49" t="str">
        <f t="shared" ca="1" si="949"/>
        <v>Y</v>
      </c>
      <c r="AB7559" s="49">
        <f t="shared" ca="1" si="950"/>
        <v>6</v>
      </c>
      <c r="AC7559" s="49" t="str">
        <f t="shared" ca="1" si="951"/>
        <v>Y</v>
      </c>
    </row>
    <row r="7560" spans="1:29" x14ac:dyDescent="0.25">
      <c r="A7560">
        <v>5857</v>
      </c>
      <c r="B7560" s="9">
        <v>43191</v>
      </c>
      <c r="C7560" s="50" t="str">
        <f t="shared" si="944"/>
        <v>Y</v>
      </c>
      <c r="D7560" s="52">
        <f>_xlfn.XLOOKUP(B7560,Cal_Date!B:B,Cal_Date!A:A,0)</f>
        <v>1</v>
      </c>
      <c r="E7560">
        <v>2018</v>
      </c>
      <c r="F7560" t="s">
        <v>127</v>
      </c>
      <c r="G7560" t="s">
        <v>130</v>
      </c>
      <c r="H7560" t="s">
        <v>48</v>
      </c>
      <c r="I7560" t="s">
        <v>18</v>
      </c>
      <c r="J7560" t="s">
        <v>10</v>
      </c>
      <c r="K7560" t="s">
        <v>43</v>
      </c>
      <c r="L7560">
        <v>1</v>
      </c>
      <c r="M7560">
        <v>1007</v>
      </c>
      <c r="O7560" t="s">
        <v>28</v>
      </c>
      <c r="R7560" t="s">
        <v>44</v>
      </c>
      <c r="S7560" s="49" t="str">
        <f t="shared" si="945"/>
        <v>Card</v>
      </c>
      <c r="T7560" s="3">
        <v>0.03</v>
      </c>
      <c r="U7560" s="2">
        <v>7.6229999999999993</v>
      </c>
      <c r="V7560" s="2">
        <v>1.46</v>
      </c>
      <c r="W7560" s="54">
        <f>_xlfn.XLOOKUP(M7560,Market!A:A,Market!F:F,0)</f>
        <v>8.8999999999999996E-2</v>
      </c>
      <c r="X7560" s="55">
        <f t="shared" si="946"/>
        <v>0.22868999999999998</v>
      </c>
      <c r="Y7560" s="55">
        <f t="shared" si="947"/>
        <v>6.1629999999999994</v>
      </c>
      <c r="Z7560" s="54">
        <f t="shared" si="948"/>
        <v>0.80847435392889933</v>
      </c>
      <c r="AA7560" s="49" t="str">
        <f t="shared" ca="1" si="949"/>
        <v>Y</v>
      </c>
      <c r="AB7560" s="49">
        <f t="shared" ca="1" si="950"/>
        <v>6</v>
      </c>
      <c r="AC7560" s="49" t="str">
        <f t="shared" ca="1" si="951"/>
        <v>Y</v>
      </c>
    </row>
    <row r="7561" spans="1:29" x14ac:dyDescent="0.25">
      <c r="A7561">
        <v>5858</v>
      </c>
      <c r="B7561" s="9">
        <v>43191</v>
      </c>
      <c r="C7561" s="50" t="str">
        <f t="shared" si="944"/>
        <v>Y</v>
      </c>
      <c r="D7561" s="52">
        <f>_xlfn.XLOOKUP(B7561,Cal_Date!B:B,Cal_Date!A:A,0)</f>
        <v>1</v>
      </c>
      <c r="E7561">
        <v>2018</v>
      </c>
      <c r="F7561" t="s">
        <v>127</v>
      </c>
      <c r="G7561" t="s">
        <v>130</v>
      </c>
      <c r="H7561" t="s">
        <v>48</v>
      </c>
      <c r="I7561" t="s">
        <v>18</v>
      </c>
      <c r="J7561" t="s">
        <v>10</v>
      </c>
      <c r="K7561" t="s">
        <v>43</v>
      </c>
      <c r="L7561">
        <v>1</v>
      </c>
      <c r="M7561">
        <v>1008</v>
      </c>
      <c r="O7561" t="s">
        <v>28</v>
      </c>
      <c r="R7561" t="s">
        <v>44</v>
      </c>
      <c r="S7561" s="49" t="str">
        <f t="shared" si="945"/>
        <v>Card</v>
      </c>
      <c r="T7561" s="3">
        <v>0.03</v>
      </c>
      <c r="U7561" s="2">
        <v>7.6229999999999993</v>
      </c>
      <c r="V7561" s="2">
        <v>1.46</v>
      </c>
      <c r="W7561" s="54">
        <f>_xlfn.XLOOKUP(M7561,Market!A:A,Market!F:F,0)</f>
        <v>8.8999999999999996E-2</v>
      </c>
      <c r="X7561" s="55">
        <f t="shared" si="946"/>
        <v>0.22868999999999998</v>
      </c>
      <c r="Y7561" s="55">
        <f t="shared" si="947"/>
        <v>6.1629999999999994</v>
      </c>
      <c r="Z7561" s="54">
        <f t="shared" si="948"/>
        <v>0.80847435392889933</v>
      </c>
      <c r="AA7561" s="49" t="str">
        <f t="shared" ca="1" si="949"/>
        <v>Y</v>
      </c>
      <c r="AB7561" s="49">
        <f t="shared" ca="1" si="950"/>
        <v>6</v>
      </c>
      <c r="AC7561" s="49" t="str">
        <f t="shared" ca="1" si="951"/>
        <v>Y</v>
      </c>
    </row>
    <row r="7562" spans="1:29" x14ac:dyDescent="0.25">
      <c r="A7562">
        <v>5859</v>
      </c>
      <c r="B7562" s="9">
        <v>43191</v>
      </c>
      <c r="C7562" s="50" t="str">
        <f t="shared" si="944"/>
        <v>Y</v>
      </c>
      <c r="D7562" s="52">
        <f>_xlfn.XLOOKUP(B7562,Cal_Date!B:B,Cal_Date!A:A,0)</f>
        <v>1</v>
      </c>
      <c r="E7562">
        <v>2018</v>
      </c>
      <c r="F7562" t="s">
        <v>127</v>
      </c>
      <c r="G7562" t="s">
        <v>130</v>
      </c>
      <c r="H7562" t="s">
        <v>14</v>
      </c>
      <c r="I7562" t="s">
        <v>18</v>
      </c>
      <c r="J7562" t="s">
        <v>15</v>
      </c>
      <c r="K7562" t="s">
        <v>43</v>
      </c>
      <c r="L7562">
        <v>1</v>
      </c>
      <c r="M7562">
        <v>1004</v>
      </c>
      <c r="O7562" t="s">
        <v>28</v>
      </c>
      <c r="R7562" t="s">
        <v>44</v>
      </c>
      <c r="S7562" s="49" t="str">
        <f t="shared" si="945"/>
        <v>Card</v>
      </c>
      <c r="T7562" s="3">
        <v>0.03</v>
      </c>
      <c r="U7562" s="2">
        <v>5.3000000000000007</v>
      </c>
      <c r="V7562" s="2">
        <v>2.2200000000000002</v>
      </c>
      <c r="W7562" s="54">
        <f>_xlfn.XLOOKUP(M7562,Market!A:A,Market!F:F,0)</f>
        <v>0.06</v>
      </c>
      <c r="X7562" s="55">
        <f t="shared" si="946"/>
        <v>0.159</v>
      </c>
      <c r="Y7562" s="55">
        <f t="shared" si="947"/>
        <v>3.0800000000000005</v>
      </c>
      <c r="Z7562" s="54">
        <f t="shared" si="948"/>
        <v>0.5811320754716981</v>
      </c>
      <c r="AA7562" s="49" t="str">
        <f t="shared" ca="1" si="949"/>
        <v>Y</v>
      </c>
      <c r="AB7562" s="49">
        <f t="shared" ca="1" si="950"/>
        <v>6</v>
      </c>
      <c r="AC7562" s="49" t="str">
        <f t="shared" ca="1" si="951"/>
        <v>Y</v>
      </c>
    </row>
    <row r="7563" spans="1:29" x14ac:dyDescent="0.25">
      <c r="A7563">
        <v>5860</v>
      </c>
      <c r="B7563" s="9">
        <v>43191</v>
      </c>
      <c r="C7563" s="50" t="str">
        <f t="shared" si="944"/>
        <v>Y</v>
      </c>
      <c r="D7563" s="52">
        <f>_xlfn.XLOOKUP(B7563,Cal_Date!B:B,Cal_Date!A:A,0)</f>
        <v>1</v>
      </c>
      <c r="E7563">
        <v>2018</v>
      </c>
      <c r="F7563" t="s">
        <v>127</v>
      </c>
      <c r="G7563" t="s">
        <v>130</v>
      </c>
      <c r="H7563" t="s">
        <v>48</v>
      </c>
      <c r="I7563" t="s">
        <v>18</v>
      </c>
      <c r="J7563" t="s">
        <v>10</v>
      </c>
      <c r="K7563" t="s">
        <v>43</v>
      </c>
      <c r="L7563">
        <v>1</v>
      </c>
      <c r="M7563">
        <v>1003</v>
      </c>
      <c r="O7563" t="s">
        <v>25</v>
      </c>
      <c r="R7563" t="s">
        <v>44</v>
      </c>
      <c r="S7563" s="49" t="str">
        <f t="shared" si="945"/>
        <v>Card</v>
      </c>
      <c r="T7563" s="3">
        <v>0.03</v>
      </c>
      <c r="U7563" s="2">
        <v>7.42</v>
      </c>
      <c r="V7563" s="2">
        <v>1.46</v>
      </c>
      <c r="W7563" s="54">
        <f>_xlfn.XLOOKUP(M7563,Market!A:A,Market!F:F,0)</f>
        <v>0.06</v>
      </c>
      <c r="X7563" s="55">
        <f t="shared" si="946"/>
        <v>0.22259999999999999</v>
      </c>
      <c r="Y7563" s="55">
        <f t="shared" si="947"/>
        <v>5.96</v>
      </c>
      <c r="Z7563" s="54">
        <f t="shared" si="948"/>
        <v>0.80323450134770891</v>
      </c>
      <c r="AA7563" s="49" t="str">
        <f t="shared" ca="1" si="949"/>
        <v>Y</v>
      </c>
      <c r="AB7563" s="49">
        <f t="shared" ca="1" si="950"/>
        <v>6</v>
      </c>
      <c r="AC7563" s="49" t="str">
        <f t="shared" ca="1" si="951"/>
        <v>Y</v>
      </c>
    </row>
    <row r="7564" spans="1:29" x14ac:dyDescent="0.25">
      <c r="A7564">
        <v>5861</v>
      </c>
      <c r="B7564" s="9">
        <v>43191</v>
      </c>
      <c r="C7564" s="50" t="str">
        <f t="shared" si="944"/>
        <v>Y</v>
      </c>
      <c r="D7564" s="52">
        <f>_xlfn.XLOOKUP(B7564,Cal_Date!B:B,Cal_Date!A:A,0)</f>
        <v>1</v>
      </c>
      <c r="E7564">
        <v>2018</v>
      </c>
      <c r="F7564" t="s">
        <v>127</v>
      </c>
      <c r="G7564" t="s">
        <v>130</v>
      </c>
      <c r="H7564" t="s">
        <v>11</v>
      </c>
      <c r="I7564" t="s">
        <v>11</v>
      </c>
      <c r="J7564" t="s">
        <v>15</v>
      </c>
      <c r="K7564" t="s">
        <v>42</v>
      </c>
      <c r="L7564">
        <v>1</v>
      </c>
      <c r="M7564">
        <v>1002</v>
      </c>
      <c r="O7564" t="s">
        <v>28</v>
      </c>
      <c r="R7564" t="s">
        <v>44</v>
      </c>
      <c r="S7564" s="49" t="str">
        <f t="shared" si="945"/>
        <v>Card</v>
      </c>
      <c r="T7564" s="3">
        <v>0.03</v>
      </c>
      <c r="U7564" s="2">
        <v>2.6500000000000004</v>
      </c>
      <c r="V7564" s="2">
        <v>0.87</v>
      </c>
      <c r="W7564" s="54">
        <f>_xlfn.XLOOKUP(M7564,Market!A:A,Market!F:F,0)</f>
        <v>0.06</v>
      </c>
      <c r="X7564" s="55">
        <f t="shared" si="946"/>
        <v>7.9500000000000001E-2</v>
      </c>
      <c r="Y7564" s="55">
        <f t="shared" si="947"/>
        <v>1.7800000000000002</v>
      </c>
      <c r="Z7564" s="54">
        <f t="shared" si="948"/>
        <v>0.67169811320754713</v>
      </c>
      <c r="AA7564" s="49" t="str">
        <f t="shared" ca="1" si="949"/>
        <v>Y</v>
      </c>
      <c r="AB7564" s="49">
        <f t="shared" ca="1" si="950"/>
        <v>6</v>
      </c>
      <c r="AC7564" s="49" t="str">
        <f t="shared" ca="1" si="951"/>
        <v>Y</v>
      </c>
    </row>
    <row r="7565" spans="1:29" x14ac:dyDescent="0.25">
      <c r="A7565">
        <v>5862</v>
      </c>
      <c r="B7565" s="9">
        <v>43191</v>
      </c>
      <c r="C7565" s="50" t="str">
        <f t="shared" si="944"/>
        <v>Y</v>
      </c>
      <c r="D7565" s="52">
        <f>_xlfn.XLOOKUP(B7565,Cal_Date!B:B,Cal_Date!A:A,0)</f>
        <v>1</v>
      </c>
      <c r="E7565">
        <v>2018</v>
      </c>
      <c r="F7565" t="s">
        <v>127</v>
      </c>
      <c r="G7565" t="s">
        <v>130</v>
      </c>
      <c r="H7565" t="s">
        <v>11</v>
      </c>
      <c r="I7565" t="s">
        <v>11</v>
      </c>
      <c r="J7565" t="s">
        <v>15</v>
      </c>
      <c r="K7565" t="s">
        <v>42</v>
      </c>
      <c r="L7565">
        <v>2</v>
      </c>
      <c r="M7565">
        <v>1007</v>
      </c>
      <c r="O7565" t="s">
        <v>28</v>
      </c>
      <c r="R7565" t="s">
        <v>44</v>
      </c>
      <c r="S7565" s="49" t="str">
        <f t="shared" si="945"/>
        <v>Card</v>
      </c>
      <c r="T7565" s="3">
        <v>0.03</v>
      </c>
      <c r="U7565" s="2">
        <v>5.4450000000000003</v>
      </c>
      <c r="V7565" s="2">
        <v>1.74</v>
      </c>
      <c r="W7565" s="54">
        <f>_xlfn.XLOOKUP(M7565,Market!A:A,Market!F:F,0)</f>
        <v>8.8999999999999996E-2</v>
      </c>
      <c r="X7565" s="55">
        <f t="shared" si="946"/>
        <v>0.16335</v>
      </c>
      <c r="Y7565" s="55">
        <f t="shared" si="947"/>
        <v>3.7050000000000001</v>
      </c>
      <c r="Z7565" s="54">
        <f t="shared" si="948"/>
        <v>0.68044077134986225</v>
      </c>
      <c r="AA7565" s="49" t="str">
        <f t="shared" ca="1" si="949"/>
        <v>Y</v>
      </c>
      <c r="AB7565" s="49">
        <f t="shared" ca="1" si="950"/>
        <v>6</v>
      </c>
      <c r="AC7565" s="49" t="str">
        <f t="shared" ca="1" si="951"/>
        <v>Y</v>
      </c>
    </row>
    <row r="7566" spans="1:29" x14ac:dyDescent="0.25">
      <c r="A7566">
        <v>5863</v>
      </c>
      <c r="B7566" s="9">
        <v>43191</v>
      </c>
      <c r="C7566" s="50" t="str">
        <f t="shared" si="944"/>
        <v>Y</v>
      </c>
      <c r="D7566" s="52">
        <f>_xlfn.XLOOKUP(B7566,Cal_Date!B:B,Cal_Date!A:A,0)</f>
        <v>1</v>
      </c>
      <c r="E7566">
        <v>2018</v>
      </c>
      <c r="F7566" t="s">
        <v>127</v>
      </c>
      <c r="G7566" t="s">
        <v>130</v>
      </c>
      <c r="H7566" t="s">
        <v>48</v>
      </c>
      <c r="I7566" t="s">
        <v>18</v>
      </c>
      <c r="J7566" t="s">
        <v>10</v>
      </c>
      <c r="K7566" t="s">
        <v>43</v>
      </c>
      <c r="L7566">
        <v>2</v>
      </c>
      <c r="M7566">
        <v>1008</v>
      </c>
      <c r="O7566" t="s">
        <v>28</v>
      </c>
      <c r="R7566" t="s">
        <v>44</v>
      </c>
      <c r="S7566" s="49" t="str">
        <f t="shared" si="945"/>
        <v>Card</v>
      </c>
      <c r="T7566" s="3">
        <v>0.03</v>
      </c>
      <c r="U7566" s="2">
        <v>15.245999999999999</v>
      </c>
      <c r="V7566" s="2">
        <v>2.92</v>
      </c>
      <c r="W7566" s="54">
        <f>_xlfn.XLOOKUP(M7566,Market!A:A,Market!F:F,0)</f>
        <v>8.8999999999999996E-2</v>
      </c>
      <c r="X7566" s="55">
        <f t="shared" si="946"/>
        <v>0.45737999999999995</v>
      </c>
      <c r="Y7566" s="55">
        <f t="shared" si="947"/>
        <v>12.325999999999999</v>
      </c>
      <c r="Z7566" s="54">
        <f t="shared" si="948"/>
        <v>0.80847435392889933</v>
      </c>
      <c r="AA7566" s="49" t="str">
        <f t="shared" ca="1" si="949"/>
        <v>Y</v>
      </c>
      <c r="AB7566" s="49">
        <f t="shared" ca="1" si="950"/>
        <v>6</v>
      </c>
      <c r="AC7566" s="49" t="str">
        <f t="shared" ca="1" si="951"/>
        <v>Y</v>
      </c>
    </row>
    <row r="7567" spans="1:29" x14ac:dyDescent="0.25">
      <c r="A7567">
        <v>5864</v>
      </c>
      <c r="B7567" s="9">
        <v>43191</v>
      </c>
      <c r="C7567" s="50" t="str">
        <f t="shared" si="944"/>
        <v>Y</v>
      </c>
      <c r="D7567" s="52">
        <f>_xlfn.XLOOKUP(B7567,Cal_Date!B:B,Cal_Date!A:A,0)</f>
        <v>1</v>
      </c>
      <c r="E7567">
        <v>2018</v>
      </c>
      <c r="F7567" t="s">
        <v>127</v>
      </c>
      <c r="G7567" t="s">
        <v>130</v>
      </c>
      <c r="H7567" t="s">
        <v>11</v>
      </c>
      <c r="I7567" t="s">
        <v>11</v>
      </c>
      <c r="J7567" t="s">
        <v>15</v>
      </c>
      <c r="K7567" t="s">
        <v>42</v>
      </c>
      <c r="L7567">
        <v>1</v>
      </c>
      <c r="M7567">
        <v>1008</v>
      </c>
      <c r="O7567" t="s">
        <v>28</v>
      </c>
      <c r="R7567" t="s">
        <v>44</v>
      </c>
      <c r="S7567" s="49" t="str">
        <f t="shared" si="945"/>
        <v>Card</v>
      </c>
      <c r="T7567" s="3">
        <v>0.03</v>
      </c>
      <c r="U7567" s="2">
        <v>2.7225000000000001</v>
      </c>
      <c r="V7567" s="2">
        <v>0.87</v>
      </c>
      <c r="W7567" s="54">
        <f>_xlfn.XLOOKUP(M7567,Market!A:A,Market!F:F,0)</f>
        <v>8.8999999999999996E-2</v>
      </c>
      <c r="X7567" s="55">
        <f t="shared" si="946"/>
        <v>8.1674999999999998E-2</v>
      </c>
      <c r="Y7567" s="55">
        <f t="shared" si="947"/>
        <v>1.8525</v>
      </c>
      <c r="Z7567" s="54">
        <f t="shared" si="948"/>
        <v>0.68044077134986225</v>
      </c>
      <c r="AA7567" s="49" t="str">
        <f t="shared" ca="1" si="949"/>
        <v>Y</v>
      </c>
      <c r="AB7567" s="49">
        <f t="shared" ca="1" si="950"/>
        <v>6</v>
      </c>
      <c r="AC7567" s="49" t="str">
        <f t="shared" ca="1" si="951"/>
        <v>Y</v>
      </c>
    </row>
    <row r="7568" spans="1:29" x14ac:dyDescent="0.25">
      <c r="A7568">
        <v>5865</v>
      </c>
      <c r="B7568" s="9">
        <v>43191</v>
      </c>
      <c r="C7568" s="50" t="str">
        <f t="shared" si="944"/>
        <v>Y</v>
      </c>
      <c r="D7568" s="52">
        <f>_xlfn.XLOOKUP(B7568,Cal_Date!B:B,Cal_Date!A:A,0)</f>
        <v>1</v>
      </c>
      <c r="E7568">
        <v>2018</v>
      </c>
      <c r="F7568" t="s">
        <v>127</v>
      </c>
      <c r="G7568" t="s">
        <v>130</v>
      </c>
      <c r="H7568" t="s">
        <v>11</v>
      </c>
      <c r="I7568" t="s">
        <v>11</v>
      </c>
      <c r="J7568" t="s">
        <v>15</v>
      </c>
      <c r="K7568" t="s">
        <v>42</v>
      </c>
      <c r="L7568">
        <v>1</v>
      </c>
      <c r="M7568">
        <v>1000</v>
      </c>
      <c r="O7568" t="s">
        <v>25</v>
      </c>
      <c r="R7568" t="s">
        <v>44</v>
      </c>
      <c r="S7568" s="49" t="str">
        <f t="shared" si="945"/>
        <v>Card</v>
      </c>
      <c r="T7568" s="3">
        <v>0.03</v>
      </c>
      <c r="U7568" s="2">
        <v>2.7</v>
      </c>
      <c r="V7568" s="2">
        <v>0.87</v>
      </c>
      <c r="W7568" s="54">
        <f>_xlfn.XLOOKUP(M7568,Market!A:A,Market!F:F,0)</f>
        <v>0.08</v>
      </c>
      <c r="X7568" s="55">
        <f t="shared" si="946"/>
        <v>8.1000000000000003E-2</v>
      </c>
      <c r="Y7568" s="55">
        <f t="shared" si="947"/>
        <v>1.83</v>
      </c>
      <c r="Z7568" s="54">
        <f t="shared" si="948"/>
        <v>0.67777777777777781</v>
      </c>
      <c r="AA7568" s="49" t="str">
        <f t="shared" ca="1" si="949"/>
        <v>Y</v>
      </c>
      <c r="AB7568" s="49">
        <f t="shared" ca="1" si="950"/>
        <v>6</v>
      </c>
      <c r="AC7568" s="49" t="str">
        <f t="shared" ca="1" si="951"/>
        <v>Y</v>
      </c>
    </row>
    <row r="7569" spans="1:29" x14ac:dyDescent="0.25">
      <c r="A7569">
        <v>5866</v>
      </c>
      <c r="B7569" s="9">
        <v>43191</v>
      </c>
      <c r="C7569" s="50" t="str">
        <f t="shared" si="944"/>
        <v>Y</v>
      </c>
      <c r="D7569" s="52">
        <f>_xlfn.XLOOKUP(B7569,Cal_Date!B:B,Cal_Date!A:A,0)</f>
        <v>1</v>
      </c>
      <c r="E7569">
        <v>2018</v>
      </c>
      <c r="F7569" t="s">
        <v>127</v>
      </c>
      <c r="G7569" t="s">
        <v>130</v>
      </c>
      <c r="H7569" t="s">
        <v>11</v>
      </c>
      <c r="I7569" t="s">
        <v>11</v>
      </c>
      <c r="J7569" t="s">
        <v>15</v>
      </c>
      <c r="K7569" t="s">
        <v>42</v>
      </c>
      <c r="L7569">
        <v>1</v>
      </c>
      <c r="M7569">
        <v>1000</v>
      </c>
      <c r="O7569" t="s">
        <v>25</v>
      </c>
      <c r="R7569" t="s">
        <v>44</v>
      </c>
      <c r="S7569" s="49" t="str">
        <f t="shared" si="945"/>
        <v>Card</v>
      </c>
      <c r="T7569" s="3">
        <v>0.03</v>
      </c>
      <c r="U7569" s="2">
        <v>2.7</v>
      </c>
      <c r="V7569" s="2">
        <v>0.87</v>
      </c>
      <c r="W7569" s="54">
        <f>_xlfn.XLOOKUP(M7569,Market!A:A,Market!F:F,0)</f>
        <v>0.08</v>
      </c>
      <c r="X7569" s="55">
        <f t="shared" si="946"/>
        <v>8.1000000000000003E-2</v>
      </c>
      <c r="Y7569" s="55">
        <f t="shared" si="947"/>
        <v>1.83</v>
      </c>
      <c r="Z7569" s="54">
        <f t="shared" si="948"/>
        <v>0.67777777777777781</v>
      </c>
      <c r="AA7569" s="49" t="str">
        <f t="shared" ca="1" si="949"/>
        <v>Y</v>
      </c>
      <c r="AB7569" s="49">
        <f t="shared" ca="1" si="950"/>
        <v>6</v>
      </c>
      <c r="AC7569" s="49" t="str">
        <f t="shared" ca="1" si="951"/>
        <v>Y</v>
      </c>
    </row>
    <row r="7570" spans="1:29" x14ac:dyDescent="0.25">
      <c r="A7570">
        <v>5867</v>
      </c>
      <c r="B7570" s="9">
        <v>43191</v>
      </c>
      <c r="C7570" s="50" t="str">
        <f t="shared" si="944"/>
        <v>Y</v>
      </c>
      <c r="D7570" s="52">
        <f>_xlfn.XLOOKUP(B7570,Cal_Date!B:B,Cal_Date!A:A,0)</f>
        <v>1</v>
      </c>
      <c r="E7570">
        <v>2018</v>
      </c>
      <c r="F7570" t="s">
        <v>127</v>
      </c>
      <c r="G7570" t="s">
        <v>130</v>
      </c>
      <c r="H7570" t="s">
        <v>14</v>
      </c>
      <c r="I7570" t="s">
        <v>18</v>
      </c>
      <c r="J7570" t="s">
        <v>15</v>
      </c>
      <c r="K7570" t="s">
        <v>43</v>
      </c>
      <c r="L7570">
        <v>2</v>
      </c>
      <c r="M7570">
        <v>1000</v>
      </c>
      <c r="O7570" t="s">
        <v>25</v>
      </c>
      <c r="R7570" t="s">
        <v>44</v>
      </c>
      <c r="S7570" s="49" t="str">
        <f t="shared" si="945"/>
        <v>Card</v>
      </c>
      <c r="T7570" s="3">
        <v>0.03</v>
      </c>
      <c r="U7570" s="2">
        <v>10.8</v>
      </c>
      <c r="V7570" s="2">
        <v>4.2</v>
      </c>
      <c r="W7570" s="54">
        <f>_xlfn.XLOOKUP(M7570,Market!A:A,Market!F:F,0)</f>
        <v>0.08</v>
      </c>
      <c r="X7570" s="55">
        <f t="shared" si="946"/>
        <v>0.32400000000000001</v>
      </c>
      <c r="Y7570" s="55">
        <f t="shared" si="947"/>
        <v>6.6000000000000005</v>
      </c>
      <c r="Z7570" s="54">
        <f t="shared" si="948"/>
        <v>0.61111111111111116</v>
      </c>
      <c r="AA7570" s="49" t="str">
        <f t="shared" ca="1" si="949"/>
        <v>Y</v>
      </c>
      <c r="AB7570" s="49">
        <f t="shared" ca="1" si="950"/>
        <v>6</v>
      </c>
      <c r="AC7570" s="49" t="str">
        <f t="shared" ca="1" si="951"/>
        <v>Y</v>
      </c>
    </row>
    <row r="7571" spans="1:29" x14ac:dyDescent="0.25">
      <c r="A7571">
        <v>5868</v>
      </c>
      <c r="B7571" s="9">
        <v>43191</v>
      </c>
      <c r="C7571" s="50" t="str">
        <f t="shared" si="944"/>
        <v>Y</v>
      </c>
      <c r="D7571" s="52">
        <f>_xlfn.XLOOKUP(B7571,Cal_Date!B:B,Cal_Date!A:A,0)</f>
        <v>1</v>
      </c>
      <c r="E7571">
        <v>2018</v>
      </c>
      <c r="F7571" t="s">
        <v>127</v>
      </c>
      <c r="G7571" t="s">
        <v>130</v>
      </c>
      <c r="H7571" t="s">
        <v>48</v>
      </c>
      <c r="I7571" t="s">
        <v>18</v>
      </c>
      <c r="J7571" t="s">
        <v>10</v>
      </c>
      <c r="K7571" t="s">
        <v>43</v>
      </c>
      <c r="L7571">
        <v>1</v>
      </c>
      <c r="M7571">
        <v>1001</v>
      </c>
      <c r="O7571" t="s">
        <v>25</v>
      </c>
      <c r="R7571" t="s">
        <v>44</v>
      </c>
      <c r="S7571" s="49" t="str">
        <f t="shared" si="945"/>
        <v>Card</v>
      </c>
      <c r="T7571" s="3">
        <v>0.03</v>
      </c>
      <c r="U7571" s="2">
        <v>7.42</v>
      </c>
      <c r="V7571" s="2">
        <v>1.46</v>
      </c>
      <c r="W7571" s="54">
        <f>_xlfn.XLOOKUP(M7571,Market!A:A,Market!F:F,0)</f>
        <v>0.06</v>
      </c>
      <c r="X7571" s="55">
        <f t="shared" si="946"/>
        <v>0.22259999999999999</v>
      </c>
      <c r="Y7571" s="55">
        <f t="shared" si="947"/>
        <v>5.96</v>
      </c>
      <c r="Z7571" s="54">
        <f t="shared" si="948"/>
        <v>0.80323450134770891</v>
      </c>
      <c r="AA7571" s="49" t="str">
        <f t="shared" ca="1" si="949"/>
        <v>Y</v>
      </c>
      <c r="AB7571" s="49">
        <f t="shared" ca="1" si="950"/>
        <v>6</v>
      </c>
      <c r="AC7571" s="49" t="str">
        <f t="shared" ca="1" si="951"/>
        <v>Y</v>
      </c>
    </row>
    <row r="7572" spans="1:29" x14ac:dyDescent="0.25">
      <c r="A7572">
        <v>5869</v>
      </c>
      <c r="B7572" s="9">
        <v>43191</v>
      </c>
      <c r="C7572" s="50" t="str">
        <f t="shared" si="944"/>
        <v>Y</v>
      </c>
      <c r="D7572" s="52">
        <f>_xlfn.XLOOKUP(B7572,Cal_Date!B:B,Cal_Date!A:A,0)</f>
        <v>1</v>
      </c>
      <c r="E7572">
        <v>2018</v>
      </c>
      <c r="F7572" t="s">
        <v>127</v>
      </c>
      <c r="G7572" t="s">
        <v>130</v>
      </c>
      <c r="H7572" t="s">
        <v>11</v>
      </c>
      <c r="I7572" t="s">
        <v>13</v>
      </c>
      <c r="J7572" t="s">
        <v>15</v>
      </c>
      <c r="K7572" t="s">
        <v>42</v>
      </c>
      <c r="L7572">
        <v>2</v>
      </c>
      <c r="M7572">
        <v>1000</v>
      </c>
      <c r="O7572" t="s">
        <v>25</v>
      </c>
      <c r="R7572" t="s">
        <v>44</v>
      </c>
      <c r="S7572" s="49" t="str">
        <f t="shared" si="945"/>
        <v>Card</v>
      </c>
      <c r="T7572" s="3">
        <v>0.03</v>
      </c>
      <c r="U7572" s="2">
        <v>5.4</v>
      </c>
      <c r="V7572" s="2">
        <v>2.84</v>
      </c>
      <c r="W7572" s="54">
        <f>_xlfn.XLOOKUP(M7572,Market!A:A,Market!F:F,0)</f>
        <v>0.08</v>
      </c>
      <c r="X7572" s="55">
        <f t="shared" si="946"/>
        <v>0.16200000000000001</v>
      </c>
      <c r="Y7572" s="55">
        <f t="shared" si="947"/>
        <v>2.5600000000000005</v>
      </c>
      <c r="Z7572" s="54">
        <f t="shared" si="948"/>
        <v>0.47407407407407415</v>
      </c>
      <c r="AA7572" s="49" t="str">
        <f t="shared" ca="1" si="949"/>
        <v>Y</v>
      </c>
      <c r="AB7572" s="49">
        <f t="shared" ca="1" si="950"/>
        <v>6</v>
      </c>
      <c r="AC7572" s="49" t="str">
        <f t="shared" ca="1" si="951"/>
        <v>Y</v>
      </c>
    </row>
    <row r="7573" spans="1:29" x14ac:dyDescent="0.25">
      <c r="A7573">
        <v>5870</v>
      </c>
      <c r="B7573" s="9">
        <v>43191</v>
      </c>
      <c r="C7573" s="50" t="str">
        <f t="shared" si="944"/>
        <v>Y</v>
      </c>
      <c r="D7573" s="52">
        <f>_xlfn.XLOOKUP(B7573,Cal_Date!B:B,Cal_Date!A:A,0)</f>
        <v>1</v>
      </c>
      <c r="E7573">
        <v>2018</v>
      </c>
      <c r="F7573" t="s">
        <v>127</v>
      </c>
      <c r="G7573" t="s">
        <v>130</v>
      </c>
      <c r="H7573" t="s">
        <v>11</v>
      </c>
      <c r="I7573" t="s">
        <v>13</v>
      </c>
      <c r="J7573" t="s">
        <v>15</v>
      </c>
      <c r="K7573" t="s">
        <v>42</v>
      </c>
      <c r="L7573">
        <v>1</v>
      </c>
      <c r="M7573">
        <v>1000</v>
      </c>
      <c r="O7573" t="s">
        <v>25</v>
      </c>
      <c r="R7573" t="s">
        <v>44</v>
      </c>
      <c r="S7573" s="49" t="str">
        <f t="shared" si="945"/>
        <v>Card</v>
      </c>
      <c r="T7573" s="3">
        <v>0.03</v>
      </c>
      <c r="U7573" s="2">
        <v>2.7</v>
      </c>
      <c r="V7573" s="2">
        <v>1.42</v>
      </c>
      <c r="W7573" s="54">
        <f>_xlfn.XLOOKUP(M7573,Market!A:A,Market!F:F,0)</f>
        <v>0.08</v>
      </c>
      <c r="X7573" s="55">
        <f t="shared" si="946"/>
        <v>8.1000000000000003E-2</v>
      </c>
      <c r="Y7573" s="55">
        <f t="shared" si="947"/>
        <v>1.2800000000000002</v>
      </c>
      <c r="Z7573" s="54">
        <f t="shared" si="948"/>
        <v>0.47407407407407415</v>
      </c>
      <c r="AA7573" s="49" t="str">
        <f t="shared" ca="1" si="949"/>
        <v>Y</v>
      </c>
      <c r="AB7573" s="49">
        <f t="shared" ca="1" si="950"/>
        <v>6</v>
      </c>
      <c r="AC7573" s="49" t="str">
        <f t="shared" ca="1" si="951"/>
        <v>Y</v>
      </c>
    </row>
    <row r="7574" spans="1:29" x14ac:dyDescent="0.25">
      <c r="A7574">
        <v>5871</v>
      </c>
      <c r="B7574" s="9">
        <v>43191</v>
      </c>
      <c r="C7574" s="50" t="str">
        <f t="shared" si="944"/>
        <v>Y</v>
      </c>
      <c r="D7574" s="52">
        <f>_xlfn.XLOOKUP(B7574,Cal_Date!B:B,Cal_Date!A:A,0)</f>
        <v>1</v>
      </c>
      <c r="E7574">
        <v>2018</v>
      </c>
      <c r="F7574" t="s">
        <v>127</v>
      </c>
      <c r="G7574" t="s">
        <v>130</v>
      </c>
      <c r="H7574" t="s">
        <v>11</v>
      </c>
      <c r="I7574" t="s">
        <v>13</v>
      </c>
      <c r="J7574" t="s">
        <v>15</v>
      </c>
      <c r="K7574" t="s">
        <v>42</v>
      </c>
      <c r="L7574">
        <v>2</v>
      </c>
      <c r="M7574">
        <v>1004</v>
      </c>
      <c r="O7574" t="s">
        <v>28</v>
      </c>
      <c r="R7574" t="s">
        <v>44</v>
      </c>
      <c r="S7574" s="49" t="str">
        <f t="shared" si="945"/>
        <v>Card</v>
      </c>
      <c r="T7574" s="3">
        <v>0.03</v>
      </c>
      <c r="U7574" s="2">
        <v>5.3000000000000007</v>
      </c>
      <c r="V7574" s="2">
        <v>2.84</v>
      </c>
      <c r="W7574" s="54">
        <f>_xlfn.XLOOKUP(M7574,Market!A:A,Market!F:F,0)</f>
        <v>0.06</v>
      </c>
      <c r="X7574" s="55">
        <f t="shared" si="946"/>
        <v>0.159</v>
      </c>
      <c r="Y7574" s="55">
        <f t="shared" si="947"/>
        <v>2.4600000000000009</v>
      </c>
      <c r="Z7574" s="54">
        <f t="shared" si="948"/>
        <v>0.46415094339622653</v>
      </c>
      <c r="AA7574" s="49" t="str">
        <f t="shared" ca="1" si="949"/>
        <v>Y</v>
      </c>
      <c r="AB7574" s="49">
        <f t="shared" ca="1" si="950"/>
        <v>6</v>
      </c>
      <c r="AC7574" s="49" t="str">
        <f t="shared" ca="1" si="951"/>
        <v>Y</v>
      </c>
    </row>
    <row r="7575" spans="1:29" x14ac:dyDescent="0.25">
      <c r="A7575">
        <v>5872</v>
      </c>
      <c r="B7575" s="9">
        <v>43191</v>
      </c>
      <c r="C7575" s="50" t="str">
        <f t="shared" si="944"/>
        <v>Y</v>
      </c>
      <c r="D7575" s="52">
        <f>_xlfn.XLOOKUP(B7575,Cal_Date!B:B,Cal_Date!A:A,0)</f>
        <v>1</v>
      </c>
      <c r="E7575">
        <v>2018</v>
      </c>
      <c r="F7575" t="s">
        <v>127</v>
      </c>
      <c r="G7575" t="s">
        <v>130</v>
      </c>
      <c r="H7575" t="s">
        <v>11</v>
      </c>
      <c r="I7575" t="s">
        <v>11</v>
      </c>
      <c r="J7575" t="s">
        <v>15</v>
      </c>
      <c r="K7575" t="s">
        <v>42</v>
      </c>
      <c r="L7575">
        <v>1</v>
      </c>
      <c r="M7575">
        <v>1005</v>
      </c>
      <c r="O7575" t="s">
        <v>25</v>
      </c>
      <c r="R7575" t="s">
        <v>44</v>
      </c>
      <c r="S7575" s="49" t="str">
        <f t="shared" si="945"/>
        <v>Card</v>
      </c>
      <c r="T7575" s="3">
        <v>0.03</v>
      </c>
      <c r="U7575" s="2">
        <v>2.7225000000000001</v>
      </c>
      <c r="V7575" s="2">
        <v>0.87</v>
      </c>
      <c r="W7575" s="54">
        <f>_xlfn.XLOOKUP(M7575,Market!A:A,Market!F:F,0)</f>
        <v>8.8999999999999996E-2</v>
      </c>
      <c r="X7575" s="55">
        <f t="shared" si="946"/>
        <v>8.1674999999999998E-2</v>
      </c>
      <c r="Y7575" s="55">
        <f t="shared" si="947"/>
        <v>1.8525</v>
      </c>
      <c r="Z7575" s="54">
        <f t="shared" si="948"/>
        <v>0.68044077134986225</v>
      </c>
      <c r="AA7575" s="49" t="str">
        <f t="shared" ca="1" si="949"/>
        <v>Y</v>
      </c>
      <c r="AB7575" s="49">
        <f t="shared" ca="1" si="950"/>
        <v>6</v>
      </c>
      <c r="AC7575" s="49" t="str">
        <f t="shared" ca="1" si="951"/>
        <v>Y</v>
      </c>
    </row>
    <row r="7576" spans="1:29" x14ac:dyDescent="0.25">
      <c r="A7576">
        <v>5873</v>
      </c>
      <c r="B7576" s="9">
        <v>43191</v>
      </c>
      <c r="C7576" s="50" t="str">
        <f t="shared" si="944"/>
        <v>Y</v>
      </c>
      <c r="D7576" s="52">
        <f>_xlfn.XLOOKUP(B7576,Cal_Date!B:B,Cal_Date!A:A,0)</f>
        <v>1</v>
      </c>
      <c r="E7576">
        <v>2018</v>
      </c>
      <c r="F7576" t="s">
        <v>127</v>
      </c>
      <c r="G7576" t="s">
        <v>130</v>
      </c>
      <c r="H7576" t="s">
        <v>11</v>
      </c>
      <c r="I7576" t="s">
        <v>13</v>
      </c>
      <c r="J7576" t="s">
        <v>15</v>
      </c>
      <c r="K7576" t="s">
        <v>42</v>
      </c>
      <c r="L7576">
        <v>1</v>
      </c>
      <c r="M7576">
        <v>1000</v>
      </c>
      <c r="O7576" t="s">
        <v>25</v>
      </c>
      <c r="R7576" t="s">
        <v>44</v>
      </c>
      <c r="S7576" s="49" t="str">
        <f t="shared" si="945"/>
        <v>Card</v>
      </c>
      <c r="T7576" s="3">
        <v>0.03</v>
      </c>
      <c r="U7576" s="2">
        <v>2.7</v>
      </c>
      <c r="V7576" s="2">
        <v>1.42</v>
      </c>
      <c r="W7576" s="54">
        <f>_xlfn.XLOOKUP(M7576,Market!A:A,Market!F:F,0)</f>
        <v>0.08</v>
      </c>
      <c r="X7576" s="55">
        <f t="shared" si="946"/>
        <v>8.1000000000000003E-2</v>
      </c>
      <c r="Y7576" s="55">
        <f t="shared" si="947"/>
        <v>1.2800000000000002</v>
      </c>
      <c r="Z7576" s="54">
        <f t="shared" si="948"/>
        <v>0.47407407407407415</v>
      </c>
      <c r="AA7576" s="49" t="str">
        <f t="shared" ca="1" si="949"/>
        <v>Y</v>
      </c>
      <c r="AB7576" s="49">
        <f t="shared" ca="1" si="950"/>
        <v>6</v>
      </c>
      <c r="AC7576" s="49" t="str">
        <f t="shared" ca="1" si="951"/>
        <v>Y</v>
      </c>
    </row>
    <row r="7577" spans="1:29" x14ac:dyDescent="0.25">
      <c r="A7577">
        <v>5874</v>
      </c>
      <c r="B7577" s="9">
        <v>43191</v>
      </c>
      <c r="C7577" s="50" t="str">
        <f t="shared" si="944"/>
        <v>Y</v>
      </c>
      <c r="D7577" s="52">
        <f>_xlfn.XLOOKUP(B7577,Cal_Date!B:B,Cal_Date!A:A,0)</f>
        <v>1</v>
      </c>
      <c r="E7577">
        <v>2018</v>
      </c>
      <c r="F7577" t="s">
        <v>127</v>
      </c>
      <c r="G7577" t="s">
        <v>130</v>
      </c>
      <c r="H7577" t="s">
        <v>11</v>
      </c>
      <c r="I7577" t="s">
        <v>11</v>
      </c>
      <c r="J7577" t="s">
        <v>15</v>
      </c>
      <c r="K7577" t="s">
        <v>42</v>
      </c>
      <c r="L7577">
        <v>1</v>
      </c>
      <c r="M7577">
        <v>1006</v>
      </c>
      <c r="O7577" t="s">
        <v>28</v>
      </c>
      <c r="R7577" t="s">
        <v>44</v>
      </c>
      <c r="S7577" s="49" t="str">
        <f t="shared" si="945"/>
        <v>Card</v>
      </c>
      <c r="T7577" s="3">
        <v>0.03</v>
      </c>
      <c r="U7577" s="2">
        <v>2.7225000000000001</v>
      </c>
      <c r="V7577" s="2">
        <v>0.87</v>
      </c>
      <c r="W7577" s="54">
        <f>_xlfn.XLOOKUP(M7577,Market!A:A,Market!F:F,0)</f>
        <v>8.8999999999999996E-2</v>
      </c>
      <c r="X7577" s="55">
        <f t="shared" si="946"/>
        <v>8.1674999999999998E-2</v>
      </c>
      <c r="Y7577" s="55">
        <f t="shared" si="947"/>
        <v>1.8525</v>
      </c>
      <c r="Z7577" s="54">
        <f t="shared" si="948"/>
        <v>0.68044077134986225</v>
      </c>
      <c r="AA7577" s="49" t="str">
        <f t="shared" ca="1" si="949"/>
        <v>Y</v>
      </c>
      <c r="AB7577" s="49">
        <f t="shared" ca="1" si="950"/>
        <v>6</v>
      </c>
      <c r="AC7577" s="49" t="str">
        <f t="shared" ca="1" si="951"/>
        <v>Y</v>
      </c>
    </row>
    <row r="7578" spans="1:29" x14ac:dyDescent="0.25">
      <c r="A7578">
        <v>5875</v>
      </c>
      <c r="B7578" s="9">
        <v>43191</v>
      </c>
      <c r="C7578" s="50" t="str">
        <f t="shared" si="944"/>
        <v>Y</v>
      </c>
      <c r="D7578" s="52">
        <f>_xlfn.XLOOKUP(B7578,Cal_Date!B:B,Cal_Date!A:A,0)</f>
        <v>1</v>
      </c>
      <c r="E7578">
        <v>2018</v>
      </c>
      <c r="F7578" t="s">
        <v>127</v>
      </c>
      <c r="G7578" t="s">
        <v>130</v>
      </c>
      <c r="H7578" t="s">
        <v>14</v>
      </c>
      <c r="I7578" t="s">
        <v>18</v>
      </c>
      <c r="J7578" t="s">
        <v>15</v>
      </c>
      <c r="K7578" t="s">
        <v>43</v>
      </c>
      <c r="L7578">
        <v>1</v>
      </c>
      <c r="M7578">
        <v>1000</v>
      </c>
      <c r="O7578" t="s">
        <v>25</v>
      </c>
      <c r="R7578" t="s">
        <v>44</v>
      </c>
      <c r="S7578" s="49" t="str">
        <f t="shared" si="945"/>
        <v>Card</v>
      </c>
      <c r="T7578" s="3">
        <v>0.03</v>
      </c>
      <c r="U7578" s="2">
        <v>5.4</v>
      </c>
      <c r="V7578" s="2">
        <v>2.2200000000000002</v>
      </c>
      <c r="W7578" s="54">
        <f>_xlfn.XLOOKUP(M7578,Market!A:A,Market!F:F,0)</f>
        <v>0.08</v>
      </c>
      <c r="X7578" s="55">
        <f t="shared" si="946"/>
        <v>0.16200000000000001</v>
      </c>
      <c r="Y7578" s="55">
        <f t="shared" si="947"/>
        <v>3.18</v>
      </c>
      <c r="Z7578" s="54">
        <f t="shared" si="948"/>
        <v>0.58888888888888891</v>
      </c>
      <c r="AA7578" s="49" t="str">
        <f t="shared" ca="1" si="949"/>
        <v>Y</v>
      </c>
      <c r="AB7578" s="49">
        <f t="shared" ca="1" si="950"/>
        <v>6</v>
      </c>
      <c r="AC7578" s="49" t="str">
        <f t="shared" ca="1" si="951"/>
        <v>Y</v>
      </c>
    </row>
    <row r="7579" spans="1:29" x14ac:dyDescent="0.25">
      <c r="A7579">
        <v>5876</v>
      </c>
      <c r="B7579" s="9">
        <v>43191</v>
      </c>
      <c r="C7579" s="50" t="str">
        <f t="shared" si="944"/>
        <v>Y</v>
      </c>
      <c r="D7579" s="52">
        <f>_xlfn.XLOOKUP(B7579,Cal_Date!B:B,Cal_Date!A:A,0)</f>
        <v>1</v>
      </c>
      <c r="E7579">
        <v>2018</v>
      </c>
      <c r="F7579" t="s">
        <v>127</v>
      </c>
      <c r="G7579" t="s">
        <v>130</v>
      </c>
      <c r="H7579" t="s">
        <v>11</v>
      </c>
      <c r="I7579" t="s">
        <v>11</v>
      </c>
      <c r="J7579" t="s">
        <v>15</v>
      </c>
      <c r="K7579" t="s">
        <v>42</v>
      </c>
      <c r="L7579">
        <v>2</v>
      </c>
      <c r="M7579">
        <v>1001</v>
      </c>
      <c r="O7579" t="s">
        <v>25</v>
      </c>
      <c r="R7579" t="s">
        <v>44</v>
      </c>
      <c r="S7579" s="49" t="str">
        <f t="shared" si="945"/>
        <v>Card</v>
      </c>
      <c r="T7579" s="3">
        <v>0.03</v>
      </c>
      <c r="U7579" s="2">
        <v>5.3000000000000007</v>
      </c>
      <c r="V7579" s="2">
        <v>1.74</v>
      </c>
      <c r="W7579" s="54">
        <f>_xlfn.XLOOKUP(M7579,Market!A:A,Market!F:F,0)</f>
        <v>0.06</v>
      </c>
      <c r="X7579" s="55">
        <f t="shared" si="946"/>
        <v>0.159</v>
      </c>
      <c r="Y7579" s="55">
        <f t="shared" si="947"/>
        <v>3.5600000000000005</v>
      </c>
      <c r="Z7579" s="54">
        <f t="shared" si="948"/>
        <v>0.67169811320754713</v>
      </c>
      <c r="AA7579" s="49" t="str">
        <f t="shared" ca="1" si="949"/>
        <v>Y</v>
      </c>
      <c r="AB7579" s="49">
        <f t="shared" ca="1" si="950"/>
        <v>6</v>
      </c>
      <c r="AC7579" s="49" t="str">
        <f t="shared" ca="1" si="951"/>
        <v>Y</v>
      </c>
    </row>
    <row r="7580" spans="1:29" x14ac:dyDescent="0.25">
      <c r="A7580">
        <v>5877</v>
      </c>
      <c r="B7580" s="9">
        <v>43191</v>
      </c>
      <c r="C7580" s="50" t="str">
        <f t="shared" si="944"/>
        <v>Y</v>
      </c>
      <c r="D7580" s="52">
        <f>_xlfn.XLOOKUP(B7580,Cal_Date!B:B,Cal_Date!A:A,0)</f>
        <v>1</v>
      </c>
      <c r="E7580">
        <v>2018</v>
      </c>
      <c r="F7580" t="s">
        <v>127</v>
      </c>
      <c r="G7580" t="s">
        <v>130</v>
      </c>
      <c r="H7580" t="s">
        <v>48</v>
      </c>
      <c r="I7580" t="s">
        <v>18</v>
      </c>
      <c r="J7580" t="s">
        <v>10</v>
      </c>
      <c r="K7580" t="s">
        <v>43</v>
      </c>
      <c r="L7580">
        <v>1</v>
      </c>
      <c r="M7580">
        <v>1008</v>
      </c>
      <c r="O7580" t="s">
        <v>28</v>
      </c>
      <c r="R7580" t="s">
        <v>44</v>
      </c>
      <c r="S7580" s="49" t="str">
        <f t="shared" si="945"/>
        <v>Card</v>
      </c>
      <c r="T7580" s="3">
        <v>0.03</v>
      </c>
      <c r="U7580" s="2">
        <v>7.6229999999999993</v>
      </c>
      <c r="V7580" s="2">
        <v>1.46</v>
      </c>
      <c r="W7580" s="54">
        <f>_xlfn.XLOOKUP(M7580,Market!A:A,Market!F:F,0)</f>
        <v>8.8999999999999996E-2</v>
      </c>
      <c r="X7580" s="55">
        <f t="shared" si="946"/>
        <v>0.22868999999999998</v>
      </c>
      <c r="Y7580" s="55">
        <f t="shared" si="947"/>
        <v>6.1629999999999994</v>
      </c>
      <c r="Z7580" s="54">
        <f t="shared" si="948"/>
        <v>0.80847435392889933</v>
      </c>
      <c r="AA7580" s="49" t="str">
        <f t="shared" ca="1" si="949"/>
        <v>Y</v>
      </c>
      <c r="AB7580" s="49">
        <f t="shared" ca="1" si="950"/>
        <v>6</v>
      </c>
      <c r="AC7580" s="49" t="str">
        <f t="shared" ca="1" si="951"/>
        <v>Y</v>
      </c>
    </row>
    <row r="7581" spans="1:29" x14ac:dyDescent="0.25">
      <c r="A7581">
        <v>5878</v>
      </c>
      <c r="B7581" s="9">
        <v>43191</v>
      </c>
      <c r="C7581" s="50" t="str">
        <f t="shared" si="944"/>
        <v>Y</v>
      </c>
      <c r="D7581" s="52">
        <f>_xlfn.XLOOKUP(B7581,Cal_Date!B:B,Cal_Date!A:A,0)</f>
        <v>1</v>
      </c>
      <c r="E7581">
        <v>2018</v>
      </c>
      <c r="F7581" t="s">
        <v>127</v>
      </c>
      <c r="G7581" t="s">
        <v>130</v>
      </c>
      <c r="H7581" t="s">
        <v>48</v>
      </c>
      <c r="I7581" t="s">
        <v>18</v>
      </c>
      <c r="J7581" t="s">
        <v>10</v>
      </c>
      <c r="K7581" t="s">
        <v>43</v>
      </c>
      <c r="L7581">
        <v>1</v>
      </c>
      <c r="M7581">
        <v>1001</v>
      </c>
      <c r="O7581" t="s">
        <v>25</v>
      </c>
      <c r="R7581" t="s">
        <v>44</v>
      </c>
      <c r="S7581" s="49" t="str">
        <f t="shared" si="945"/>
        <v>Card</v>
      </c>
      <c r="T7581" s="3">
        <v>0.03</v>
      </c>
      <c r="U7581" s="2">
        <v>7.42</v>
      </c>
      <c r="V7581" s="2">
        <v>1.46</v>
      </c>
      <c r="W7581" s="54">
        <f>_xlfn.XLOOKUP(M7581,Market!A:A,Market!F:F,0)</f>
        <v>0.06</v>
      </c>
      <c r="X7581" s="55">
        <f t="shared" si="946"/>
        <v>0.22259999999999999</v>
      </c>
      <c r="Y7581" s="55">
        <f t="shared" si="947"/>
        <v>5.96</v>
      </c>
      <c r="Z7581" s="54">
        <f t="shared" si="948"/>
        <v>0.80323450134770891</v>
      </c>
      <c r="AA7581" s="49" t="str">
        <f t="shared" ca="1" si="949"/>
        <v>Y</v>
      </c>
      <c r="AB7581" s="49">
        <f t="shared" ca="1" si="950"/>
        <v>6</v>
      </c>
      <c r="AC7581" s="49" t="str">
        <f t="shared" ca="1" si="951"/>
        <v>Y</v>
      </c>
    </row>
    <row r="7582" spans="1:29" x14ac:dyDescent="0.25">
      <c r="A7582">
        <v>5879</v>
      </c>
      <c r="B7582" s="9">
        <v>43191</v>
      </c>
      <c r="C7582" s="50" t="str">
        <f t="shared" si="944"/>
        <v>Y</v>
      </c>
      <c r="D7582" s="52">
        <f>_xlfn.XLOOKUP(B7582,Cal_Date!B:B,Cal_Date!A:A,0)</f>
        <v>1</v>
      </c>
      <c r="E7582">
        <v>2018</v>
      </c>
      <c r="F7582" t="s">
        <v>127</v>
      </c>
      <c r="G7582" t="s">
        <v>130</v>
      </c>
      <c r="H7582" t="s">
        <v>11</v>
      </c>
      <c r="I7582" t="s">
        <v>11</v>
      </c>
      <c r="J7582" t="s">
        <v>15</v>
      </c>
      <c r="K7582" t="s">
        <v>42</v>
      </c>
      <c r="L7582">
        <v>1</v>
      </c>
      <c r="M7582">
        <v>1001</v>
      </c>
      <c r="O7582" t="s">
        <v>25</v>
      </c>
      <c r="R7582" t="s">
        <v>44</v>
      </c>
      <c r="S7582" s="49" t="str">
        <f t="shared" si="945"/>
        <v>Card</v>
      </c>
      <c r="T7582" s="3">
        <v>0.03</v>
      </c>
      <c r="U7582" s="2">
        <v>2.6500000000000004</v>
      </c>
      <c r="V7582" s="2">
        <v>0.87</v>
      </c>
      <c r="W7582" s="54">
        <f>_xlfn.XLOOKUP(M7582,Market!A:A,Market!F:F,0)</f>
        <v>0.06</v>
      </c>
      <c r="X7582" s="55">
        <f t="shared" si="946"/>
        <v>7.9500000000000001E-2</v>
      </c>
      <c r="Y7582" s="55">
        <f t="shared" si="947"/>
        <v>1.7800000000000002</v>
      </c>
      <c r="Z7582" s="54">
        <f t="shared" si="948"/>
        <v>0.67169811320754713</v>
      </c>
      <c r="AA7582" s="49" t="str">
        <f t="shared" ca="1" si="949"/>
        <v>Y</v>
      </c>
      <c r="AB7582" s="49">
        <f t="shared" ca="1" si="950"/>
        <v>6</v>
      </c>
      <c r="AC7582" s="49" t="str">
        <f t="shared" ca="1" si="951"/>
        <v>Y</v>
      </c>
    </row>
    <row r="7583" spans="1:29" x14ac:dyDescent="0.25">
      <c r="A7583">
        <v>5880</v>
      </c>
      <c r="B7583" s="9">
        <v>43191</v>
      </c>
      <c r="C7583" s="50" t="str">
        <f t="shared" si="944"/>
        <v>Y</v>
      </c>
      <c r="D7583" s="52">
        <f>_xlfn.XLOOKUP(B7583,Cal_Date!B:B,Cal_Date!A:A,0)</f>
        <v>1</v>
      </c>
      <c r="E7583">
        <v>2018</v>
      </c>
      <c r="F7583" t="s">
        <v>127</v>
      </c>
      <c r="G7583" t="s">
        <v>130</v>
      </c>
      <c r="H7583" t="s">
        <v>11</v>
      </c>
      <c r="I7583" t="s">
        <v>13</v>
      </c>
      <c r="J7583" t="s">
        <v>15</v>
      </c>
      <c r="K7583" t="s">
        <v>42</v>
      </c>
      <c r="L7583">
        <v>1</v>
      </c>
      <c r="M7583">
        <v>1001</v>
      </c>
      <c r="O7583" t="s">
        <v>25</v>
      </c>
      <c r="R7583" t="s">
        <v>44</v>
      </c>
      <c r="S7583" s="49" t="str">
        <f t="shared" si="945"/>
        <v>Card</v>
      </c>
      <c r="T7583" s="3">
        <v>0.03</v>
      </c>
      <c r="U7583" s="2">
        <v>2.6500000000000004</v>
      </c>
      <c r="V7583" s="2">
        <v>1.42</v>
      </c>
      <c r="W7583" s="54">
        <f>_xlfn.XLOOKUP(M7583,Market!A:A,Market!F:F,0)</f>
        <v>0.06</v>
      </c>
      <c r="X7583" s="55">
        <f t="shared" si="946"/>
        <v>7.9500000000000001E-2</v>
      </c>
      <c r="Y7583" s="55">
        <f t="shared" si="947"/>
        <v>1.2300000000000004</v>
      </c>
      <c r="Z7583" s="54">
        <f t="shared" si="948"/>
        <v>0.46415094339622653</v>
      </c>
      <c r="AA7583" s="49" t="str">
        <f t="shared" ca="1" si="949"/>
        <v>Y</v>
      </c>
      <c r="AB7583" s="49">
        <f t="shared" ca="1" si="950"/>
        <v>6</v>
      </c>
      <c r="AC7583" s="49" t="str">
        <f t="shared" ca="1" si="951"/>
        <v>Y</v>
      </c>
    </row>
    <row r="7584" spans="1:29" x14ac:dyDescent="0.25">
      <c r="A7584">
        <v>5881</v>
      </c>
      <c r="B7584" s="9">
        <v>43191</v>
      </c>
      <c r="C7584" s="50" t="str">
        <f t="shared" si="944"/>
        <v>Y</v>
      </c>
      <c r="D7584" s="52">
        <f>_xlfn.XLOOKUP(B7584,Cal_Date!B:B,Cal_Date!A:A,0)</f>
        <v>1</v>
      </c>
      <c r="E7584">
        <v>2018</v>
      </c>
      <c r="F7584" t="s">
        <v>127</v>
      </c>
      <c r="G7584" t="s">
        <v>130</v>
      </c>
      <c r="H7584" t="s">
        <v>48</v>
      </c>
      <c r="I7584" t="s">
        <v>18</v>
      </c>
      <c r="J7584" t="s">
        <v>10</v>
      </c>
      <c r="K7584" t="s">
        <v>43</v>
      </c>
      <c r="L7584">
        <v>1</v>
      </c>
      <c r="M7584">
        <v>1002</v>
      </c>
      <c r="O7584" t="s">
        <v>28</v>
      </c>
      <c r="R7584" t="s">
        <v>47</v>
      </c>
      <c r="S7584" s="49" t="str">
        <f t="shared" si="945"/>
        <v>Card</v>
      </c>
      <c r="T7584" s="3">
        <v>3.5000000000000003E-2</v>
      </c>
      <c r="U7584" s="2">
        <v>7.42</v>
      </c>
      <c r="V7584" s="2">
        <v>1.46</v>
      </c>
      <c r="W7584" s="54">
        <f>_xlfn.XLOOKUP(M7584,Market!A:A,Market!F:F,0)</f>
        <v>0.06</v>
      </c>
      <c r="X7584" s="55">
        <f t="shared" si="946"/>
        <v>0.25970000000000004</v>
      </c>
      <c r="Y7584" s="55">
        <f t="shared" si="947"/>
        <v>5.96</v>
      </c>
      <c r="Z7584" s="54">
        <f t="shared" si="948"/>
        <v>0.80323450134770891</v>
      </c>
      <c r="AA7584" s="49" t="str">
        <f t="shared" ca="1" si="949"/>
        <v>Y</v>
      </c>
      <c r="AB7584" s="49">
        <f t="shared" ca="1" si="950"/>
        <v>6</v>
      </c>
      <c r="AC7584" s="49" t="str">
        <f t="shared" ca="1" si="951"/>
        <v>Y</v>
      </c>
    </row>
    <row r="7585" spans="1:29" x14ac:dyDescent="0.25">
      <c r="A7585">
        <v>5882</v>
      </c>
      <c r="B7585" s="9">
        <v>43191</v>
      </c>
      <c r="C7585" s="50" t="str">
        <f t="shared" si="944"/>
        <v>Y</v>
      </c>
      <c r="D7585" s="52">
        <f>_xlfn.XLOOKUP(B7585,Cal_Date!B:B,Cal_Date!A:A,0)</f>
        <v>1</v>
      </c>
      <c r="E7585">
        <v>2018</v>
      </c>
      <c r="F7585" t="s">
        <v>127</v>
      </c>
      <c r="G7585" t="s">
        <v>130</v>
      </c>
      <c r="H7585" t="s">
        <v>14</v>
      </c>
      <c r="I7585" t="s">
        <v>13</v>
      </c>
      <c r="J7585" t="s">
        <v>15</v>
      </c>
      <c r="K7585" t="s">
        <v>43</v>
      </c>
      <c r="L7585">
        <v>2</v>
      </c>
      <c r="M7585">
        <v>1003</v>
      </c>
      <c r="O7585" t="s">
        <v>25</v>
      </c>
      <c r="R7585" t="s">
        <v>44</v>
      </c>
      <c r="S7585" s="49" t="str">
        <f t="shared" si="945"/>
        <v>Card</v>
      </c>
      <c r="T7585" s="3">
        <v>0.03</v>
      </c>
      <c r="U7585" s="2">
        <v>10.600000000000001</v>
      </c>
      <c r="V7585" s="2">
        <v>4.24</v>
      </c>
      <c r="W7585" s="54">
        <f>_xlfn.XLOOKUP(M7585,Market!A:A,Market!F:F,0)</f>
        <v>0.06</v>
      </c>
      <c r="X7585" s="55">
        <f t="shared" si="946"/>
        <v>0.318</v>
      </c>
      <c r="Y7585" s="55">
        <f t="shared" si="947"/>
        <v>6.3600000000000012</v>
      </c>
      <c r="Z7585" s="54">
        <f t="shared" si="948"/>
        <v>0.60000000000000009</v>
      </c>
      <c r="AA7585" s="49" t="str">
        <f t="shared" ca="1" si="949"/>
        <v>Y</v>
      </c>
      <c r="AB7585" s="49">
        <f t="shared" ca="1" si="950"/>
        <v>6</v>
      </c>
      <c r="AC7585" s="49" t="str">
        <f t="shared" ca="1" si="951"/>
        <v>Y</v>
      </c>
    </row>
    <row r="7586" spans="1:29" x14ac:dyDescent="0.25">
      <c r="A7586">
        <v>5883</v>
      </c>
      <c r="B7586" s="9">
        <v>43191</v>
      </c>
      <c r="C7586" s="50" t="str">
        <f t="shared" si="944"/>
        <v>Y</v>
      </c>
      <c r="D7586" s="52">
        <f>_xlfn.XLOOKUP(B7586,Cal_Date!B:B,Cal_Date!A:A,0)</f>
        <v>1</v>
      </c>
      <c r="E7586">
        <v>2018</v>
      </c>
      <c r="F7586" t="s">
        <v>127</v>
      </c>
      <c r="G7586" t="s">
        <v>130</v>
      </c>
      <c r="H7586" t="s">
        <v>14</v>
      </c>
      <c r="I7586" t="s">
        <v>18</v>
      </c>
      <c r="J7586" t="s">
        <v>15</v>
      </c>
      <c r="K7586" t="s">
        <v>43</v>
      </c>
      <c r="L7586">
        <v>2</v>
      </c>
      <c r="M7586">
        <v>1003</v>
      </c>
      <c r="O7586" t="s">
        <v>25</v>
      </c>
      <c r="R7586" t="s">
        <v>47</v>
      </c>
      <c r="S7586" s="49" t="str">
        <f t="shared" si="945"/>
        <v>Card</v>
      </c>
      <c r="T7586" s="3">
        <v>3.5000000000000003E-2</v>
      </c>
      <c r="U7586" s="2">
        <v>10.600000000000001</v>
      </c>
      <c r="V7586" s="2">
        <v>4.2</v>
      </c>
      <c r="W7586" s="54">
        <f>_xlfn.XLOOKUP(M7586,Market!A:A,Market!F:F,0)</f>
        <v>0.06</v>
      </c>
      <c r="X7586" s="55">
        <f t="shared" si="946"/>
        <v>0.37100000000000011</v>
      </c>
      <c r="Y7586" s="55">
        <f t="shared" si="947"/>
        <v>6.4000000000000012</v>
      </c>
      <c r="Z7586" s="54">
        <f t="shared" si="948"/>
        <v>0.60377358490566047</v>
      </c>
      <c r="AA7586" s="49" t="str">
        <f t="shared" ca="1" si="949"/>
        <v>Y</v>
      </c>
      <c r="AB7586" s="49">
        <f t="shared" ca="1" si="950"/>
        <v>6</v>
      </c>
      <c r="AC7586" s="49" t="str">
        <f t="shared" ca="1" si="951"/>
        <v>Y</v>
      </c>
    </row>
    <row r="7587" spans="1:29" x14ac:dyDescent="0.25">
      <c r="A7587">
        <v>5884</v>
      </c>
      <c r="B7587" s="9">
        <v>43191</v>
      </c>
      <c r="C7587" s="50" t="str">
        <f t="shared" si="944"/>
        <v>Y</v>
      </c>
      <c r="D7587" s="52">
        <f>_xlfn.XLOOKUP(B7587,Cal_Date!B:B,Cal_Date!A:A,0)</f>
        <v>1</v>
      </c>
      <c r="E7587">
        <v>2018</v>
      </c>
      <c r="F7587" t="s">
        <v>127</v>
      </c>
      <c r="G7587" t="s">
        <v>130</v>
      </c>
      <c r="H7587" t="s">
        <v>11</v>
      </c>
      <c r="I7587" t="s">
        <v>11</v>
      </c>
      <c r="J7587" t="s">
        <v>15</v>
      </c>
      <c r="K7587" t="s">
        <v>42</v>
      </c>
      <c r="L7587">
        <v>1</v>
      </c>
      <c r="M7587">
        <v>1003</v>
      </c>
      <c r="O7587" t="s">
        <v>25</v>
      </c>
      <c r="R7587" t="s">
        <v>44</v>
      </c>
      <c r="S7587" s="49" t="str">
        <f t="shared" si="945"/>
        <v>Card</v>
      </c>
      <c r="T7587" s="3">
        <v>0.03</v>
      </c>
      <c r="U7587" s="2">
        <v>2.6500000000000004</v>
      </c>
      <c r="V7587" s="2">
        <v>0.87</v>
      </c>
      <c r="W7587" s="54">
        <f>_xlfn.XLOOKUP(M7587,Market!A:A,Market!F:F,0)</f>
        <v>0.06</v>
      </c>
      <c r="X7587" s="55">
        <f t="shared" si="946"/>
        <v>7.9500000000000001E-2</v>
      </c>
      <c r="Y7587" s="55">
        <f t="shared" si="947"/>
        <v>1.7800000000000002</v>
      </c>
      <c r="Z7587" s="54">
        <f t="shared" si="948"/>
        <v>0.67169811320754713</v>
      </c>
      <c r="AA7587" s="49" t="str">
        <f t="shared" ca="1" si="949"/>
        <v>Y</v>
      </c>
      <c r="AB7587" s="49">
        <f t="shared" ca="1" si="950"/>
        <v>6</v>
      </c>
      <c r="AC7587" s="49" t="str">
        <f t="shared" ca="1" si="951"/>
        <v>Y</v>
      </c>
    </row>
    <row r="7588" spans="1:29" x14ac:dyDescent="0.25">
      <c r="A7588">
        <v>5885</v>
      </c>
      <c r="B7588" s="9">
        <v>43191</v>
      </c>
      <c r="C7588" s="50" t="str">
        <f t="shared" si="944"/>
        <v>Y</v>
      </c>
      <c r="D7588" s="52">
        <f>_xlfn.XLOOKUP(B7588,Cal_Date!B:B,Cal_Date!A:A,0)</f>
        <v>1</v>
      </c>
      <c r="E7588">
        <v>2018</v>
      </c>
      <c r="F7588" t="s">
        <v>127</v>
      </c>
      <c r="G7588" t="s">
        <v>130</v>
      </c>
      <c r="H7588" t="s">
        <v>11</v>
      </c>
      <c r="I7588" t="s">
        <v>11</v>
      </c>
      <c r="J7588" t="s">
        <v>15</v>
      </c>
      <c r="K7588" t="s">
        <v>42</v>
      </c>
      <c r="L7588">
        <v>1</v>
      </c>
      <c r="M7588">
        <v>1004</v>
      </c>
      <c r="O7588" t="s">
        <v>28</v>
      </c>
      <c r="R7588" t="s">
        <v>44</v>
      </c>
      <c r="S7588" s="49" t="str">
        <f t="shared" si="945"/>
        <v>Card</v>
      </c>
      <c r="T7588" s="3">
        <v>0.03</v>
      </c>
      <c r="U7588" s="2">
        <v>2.6500000000000004</v>
      </c>
      <c r="V7588" s="2">
        <v>0.87</v>
      </c>
      <c r="W7588" s="54">
        <f>_xlfn.XLOOKUP(M7588,Market!A:A,Market!F:F,0)</f>
        <v>0.06</v>
      </c>
      <c r="X7588" s="55">
        <f t="shared" si="946"/>
        <v>7.9500000000000001E-2</v>
      </c>
      <c r="Y7588" s="55">
        <f t="shared" si="947"/>
        <v>1.7800000000000002</v>
      </c>
      <c r="Z7588" s="54">
        <f t="shared" si="948"/>
        <v>0.67169811320754713</v>
      </c>
      <c r="AA7588" s="49" t="str">
        <f t="shared" ca="1" si="949"/>
        <v>Y</v>
      </c>
      <c r="AB7588" s="49">
        <f t="shared" ca="1" si="950"/>
        <v>6</v>
      </c>
      <c r="AC7588" s="49" t="str">
        <f t="shared" ca="1" si="951"/>
        <v>Y</v>
      </c>
    </row>
    <row r="7589" spans="1:29" x14ac:dyDescent="0.25">
      <c r="A7589">
        <v>5886</v>
      </c>
      <c r="B7589" s="9">
        <v>43191</v>
      </c>
      <c r="C7589" s="50" t="str">
        <f t="shared" si="944"/>
        <v>Y</v>
      </c>
      <c r="D7589" s="52">
        <f>_xlfn.XLOOKUP(B7589,Cal_Date!B:B,Cal_Date!A:A,0)</f>
        <v>1</v>
      </c>
      <c r="E7589">
        <v>2018</v>
      </c>
      <c r="F7589" t="s">
        <v>127</v>
      </c>
      <c r="G7589" t="s">
        <v>130</v>
      </c>
      <c r="H7589" t="s">
        <v>11</v>
      </c>
      <c r="I7589" t="s">
        <v>13</v>
      </c>
      <c r="J7589" t="s">
        <v>15</v>
      </c>
      <c r="K7589" t="s">
        <v>42</v>
      </c>
      <c r="L7589">
        <v>1</v>
      </c>
      <c r="M7589">
        <v>1005</v>
      </c>
      <c r="O7589" t="s">
        <v>25</v>
      </c>
      <c r="R7589" t="s">
        <v>44</v>
      </c>
      <c r="S7589" s="49" t="str">
        <f t="shared" si="945"/>
        <v>Card</v>
      </c>
      <c r="T7589" s="3">
        <v>0.03</v>
      </c>
      <c r="U7589" s="2">
        <v>2.7225000000000001</v>
      </c>
      <c r="V7589" s="2">
        <v>1.42</v>
      </c>
      <c r="W7589" s="54">
        <f>_xlfn.XLOOKUP(M7589,Market!A:A,Market!F:F,0)</f>
        <v>8.8999999999999996E-2</v>
      </c>
      <c r="X7589" s="55">
        <f t="shared" si="946"/>
        <v>8.1674999999999998E-2</v>
      </c>
      <c r="Y7589" s="55">
        <f t="shared" si="947"/>
        <v>1.3025000000000002</v>
      </c>
      <c r="Z7589" s="54">
        <f t="shared" si="948"/>
        <v>0.47842056932966032</v>
      </c>
      <c r="AA7589" s="49" t="str">
        <f t="shared" ca="1" si="949"/>
        <v>Y</v>
      </c>
      <c r="AB7589" s="49">
        <f t="shared" ca="1" si="950"/>
        <v>6</v>
      </c>
      <c r="AC7589" s="49" t="str">
        <f t="shared" ca="1" si="951"/>
        <v>Y</v>
      </c>
    </row>
    <row r="7590" spans="1:29" x14ac:dyDescent="0.25">
      <c r="A7590">
        <v>5887</v>
      </c>
      <c r="B7590" s="9">
        <v>43191</v>
      </c>
      <c r="C7590" s="50" t="str">
        <f t="shared" si="944"/>
        <v>Y</v>
      </c>
      <c r="D7590" s="52">
        <f>_xlfn.XLOOKUP(B7590,Cal_Date!B:B,Cal_Date!A:A,0)</f>
        <v>1</v>
      </c>
      <c r="E7590">
        <v>2018</v>
      </c>
      <c r="F7590" t="s">
        <v>127</v>
      </c>
      <c r="G7590" t="s">
        <v>130</v>
      </c>
      <c r="H7590" t="s">
        <v>11</v>
      </c>
      <c r="I7590" t="s">
        <v>13</v>
      </c>
      <c r="J7590" t="s">
        <v>15</v>
      </c>
      <c r="K7590" t="s">
        <v>42</v>
      </c>
      <c r="L7590">
        <v>2</v>
      </c>
      <c r="M7590">
        <v>1005</v>
      </c>
      <c r="O7590" t="s">
        <v>25</v>
      </c>
      <c r="R7590" t="s">
        <v>44</v>
      </c>
      <c r="S7590" s="49" t="str">
        <f t="shared" si="945"/>
        <v>Card</v>
      </c>
      <c r="T7590" s="3">
        <v>0.03</v>
      </c>
      <c r="U7590" s="2">
        <v>5.4450000000000003</v>
      </c>
      <c r="V7590" s="2">
        <v>2.84</v>
      </c>
      <c r="W7590" s="54">
        <f>_xlfn.XLOOKUP(M7590,Market!A:A,Market!F:F,0)</f>
        <v>8.8999999999999996E-2</v>
      </c>
      <c r="X7590" s="55">
        <f t="shared" si="946"/>
        <v>0.16335</v>
      </c>
      <c r="Y7590" s="55">
        <f t="shared" si="947"/>
        <v>2.6050000000000004</v>
      </c>
      <c r="Z7590" s="54">
        <f t="shared" si="948"/>
        <v>0.47842056932966032</v>
      </c>
      <c r="AA7590" s="49" t="str">
        <f t="shared" ca="1" si="949"/>
        <v>Y</v>
      </c>
      <c r="AB7590" s="49">
        <f t="shared" ca="1" si="950"/>
        <v>6</v>
      </c>
      <c r="AC7590" s="49" t="str">
        <f t="shared" ca="1" si="951"/>
        <v>Y</v>
      </c>
    </row>
    <row r="7591" spans="1:29" x14ac:dyDescent="0.25">
      <c r="A7591">
        <v>5888</v>
      </c>
      <c r="B7591" s="9">
        <v>43191</v>
      </c>
      <c r="C7591" s="50" t="str">
        <f t="shared" si="944"/>
        <v>Y</v>
      </c>
      <c r="D7591" s="52">
        <f>_xlfn.XLOOKUP(B7591,Cal_Date!B:B,Cal_Date!A:A,0)</f>
        <v>1</v>
      </c>
      <c r="E7591">
        <v>2018</v>
      </c>
      <c r="F7591" t="s">
        <v>127</v>
      </c>
      <c r="G7591" t="s">
        <v>130</v>
      </c>
      <c r="H7591" t="s">
        <v>11</v>
      </c>
      <c r="I7591" t="s">
        <v>13</v>
      </c>
      <c r="J7591" t="s">
        <v>15</v>
      </c>
      <c r="K7591" t="s">
        <v>42</v>
      </c>
      <c r="L7591">
        <v>1</v>
      </c>
      <c r="M7591">
        <v>1003</v>
      </c>
      <c r="O7591" t="s">
        <v>25</v>
      </c>
      <c r="R7591" t="s">
        <v>44</v>
      </c>
      <c r="S7591" s="49" t="str">
        <f t="shared" si="945"/>
        <v>Card</v>
      </c>
      <c r="T7591" s="3">
        <v>0.03</v>
      </c>
      <c r="U7591" s="2">
        <v>2.6500000000000004</v>
      </c>
      <c r="V7591" s="2">
        <v>1.42</v>
      </c>
      <c r="W7591" s="54">
        <f>_xlfn.XLOOKUP(M7591,Market!A:A,Market!F:F,0)</f>
        <v>0.06</v>
      </c>
      <c r="X7591" s="55">
        <f t="shared" si="946"/>
        <v>7.9500000000000001E-2</v>
      </c>
      <c r="Y7591" s="55">
        <f t="shared" si="947"/>
        <v>1.2300000000000004</v>
      </c>
      <c r="Z7591" s="54">
        <f t="shared" si="948"/>
        <v>0.46415094339622653</v>
      </c>
      <c r="AA7591" s="49" t="str">
        <f t="shared" ca="1" si="949"/>
        <v>Y</v>
      </c>
      <c r="AB7591" s="49">
        <f t="shared" ca="1" si="950"/>
        <v>6</v>
      </c>
      <c r="AC7591" s="49" t="str">
        <f t="shared" ca="1" si="951"/>
        <v>Y</v>
      </c>
    </row>
    <row r="7592" spans="1:29" x14ac:dyDescent="0.25">
      <c r="A7592">
        <v>5889</v>
      </c>
      <c r="B7592" s="9">
        <v>43191</v>
      </c>
      <c r="C7592" s="50" t="str">
        <f t="shared" si="944"/>
        <v>Y</v>
      </c>
      <c r="D7592" s="52">
        <f>_xlfn.XLOOKUP(B7592,Cal_Date!B:B,Cal_Date!A:A,0)</f>
        <v>1</v>
      </c>
      <c r="E7592">
        <v>2018</v>
      </c>
      <c r="F7592" t="s">
        <v>127</v>
      </c>
      <c r="G7592" t="s">
        <v>130</v>
      </c>
      <c r="H7592" t="s">
        <v>11</v>
      </c>
      <c r="I7592" t="s">
        <v>11</v>
      </c>
      <c r="J7592" t="s">
        <v>15</v>
      </c>
      <c r="K7592" t="s">
        <v>42</v>
      </c>
      <c r="L7592">
        <v>2</v>
      </c>
      <c r="M7592">
        <v>1007</v>
      </c>
      <c r="O7592" t="s">
        <v>28</v>
      </c>
      <c r="R7592" t="s">
        <v>44</v>
      </c>
      <c r="S7592" s="49" t="str">
        <f t="shared" si="945"/>
        <v>Card</v>
      </c>
      <c r="T7592" s="3">
        <v>0.03</v>
      </c>
      <c r="U7592" s="2">
        <v>5.4450000000000003</v>
      </c>
      <c r="V7592" s="2">
        <v>1.74</v>
      </c>
      <c r="W7592" s="54">
        <f>_xlfn.XLOOKUP(M7592,Market!A:A,Market!F:F,0)</f>
        <v>8.8999999999999996E-2</v>
      </c>
      <c r="X7592" s="55">
        <f t="shared" si="946"/>
        <v>0.16335</v>
      </c>
      <c r="Y7592" s="55">
        <f t="shared" si="947"/>
        <v>3.7050000000000001</v>
      </c>
      <c r="Z7592" s="54">
        <f t="shared" si="948"/>
        <v>0.68044077134986225</v>
      </c>
      <c r="AA7592" s="49" t="str">
        <f t="shared" ca="1" si="949"/>
        <v>Y</v>
      </c>
      <c r="AB7592" s="49">
        <f t="shared" ca="1" si="950"/>
        <v>6</v>
      </c>
      <c r="AC7592" s="49" t="str">
        <f t="shared" ca="1" si="951"/>
        <v>Y</v>
      </c>
    </row>
    <row r="7593" spans="1:29" x14ac:dyDescent="0.25">
      <c r="A7593">
        <v>5890</v>
      </c>
      <c r="B7593" s="9">
        <v>43191</v>
      </c>
      <c r="C7593" s="50" t="str">
        <f t="shared" si="944"/>
        <v>Y</v>
      </c>
      <c r="D7593" s="52">
        <f>_xlfn.XLOOKUP(B7593,Cal_Date!B:B,Cal_Date!A:A,0)</f>
        <v>1</v>
      </c>
      <c r="E7593">
        <v>2018</v>
      </c>
      <c r="F7593" t="s">
        <v>127</v>
      </c>
      <c r="G7593" t="s">
        <v>130</v>
      </c>
      <c r="H7593" t="s">
        <v>48</v>
      </c>
      <c r="I7593" t="s">
        <v>18</v>
      </c>
      <c r="J7593" t="s">
        <v>10</v>
      </c>
      <c r="K7593" t="s">
        <v>43</v>
      </c>
      <c r="L7593">
        <v>1</v>
      </c>
      <c r="M7593">
        <v>1006</v>
      </c>
      <c r="O7593" t="s">
        <v>28</v>
      </c>
      <c r="R7593" t="s">
        <v>44</v>
      </c>
      <c r="S7593" s="49" t="str">
        <f t="shared" si="945"/>
        <v>Card</v>
      </c>
      <c r="T7593" s="3">
        <v>0.03</v>
      </c>
      <c r="U7593" s="2">
        <v>7.6229999999999993</v>
      </c>
      <c r="V7593" s="2">
        <v>1.46</v>
      </c>
      <c r="W7593" s="54">
        <f>_xlfn.XLOOKUP(M7593,Market!A:A,Market!F:F,0)</f>
        <v>8.8999999999999996E-2</v>
      </c>
      <c r="X7593" s="55">
        <f t="shared" si="946"/>
        <v>0.22868999999999998</v>
      </c>
      <c r="Y7593" s="55">
        <f t="shared" si="947"/>
        <v>6.1629999999999994</v>
      </c>
      <c r="Z7593" s="54">
        <f t="shared" si="948"/>
        <v>0.80847435392889933</v>
      </c>
      <c r="AA7593" s="49" t="str">
        <f t="shared" ca="1" si="949"/>
        <v>Y</v>
      </c>
      <c r="AB7593" s="49">
        <f t="shared" ca="1" si="950"/>
        <v>6</v>
      </c>
      <c r="AC7593" s="49" t="str">
        <f t="shared" ca="1" si="951"/>
        <v>Y</v>
      </c>
    </row>
    <row r="7594" spans="1:29" x14ac:dyDescent="0.25">
      <c r="A7594">
        <v>5891</v>
      </c>
      <c r="B7594" s="9">
        <v>43191</v>
      </c>
      <c r="C7594" s="50" t="str">
        <f t="shared" si="944"/>
        <v>Y</v>
      </c>
      <c r="D7594" s="52">
        <f>_xlfn.XLOOKUP(B7594,Cal_Date!B:B,Cal_Date!A:A,0)</f>
        <v>1</v>
      </c>
      <c r="E7594">
        <v>2018</v>
      </c>
      <c r="F7594" t="s">
        <v>127</v>
      </c>
      <c r="G7594" t="s">
        <v>130</v>
      </c>
      <c r="H7594" t="s">
        <v>11</v>
      </c>
      <c r="I7594" t="s">
        <v>11</v>
      </c>
      <c r="J7594" t="s">
        <v>15</v>
      </c>
      <c r="K7594" t="s">
        <v>42</v>
      </c>
      <c r="L7594">
        <v>2</v>
      </c>
      <c r="M7594">
        <v>1006</v>
      </c>
      <c r="O7594" t="s">
        <v>28</v>
      </c>
      <c r="R7594" t="s">
        <v>44</v>
      </c>
      <c r="S7594" s="49" t="str">
        <f t="shared" si="945"/>
        <v>Card</v>
      </c>
      <c r="T7594" s="3">
        <v>0.03</v>
      </c>
      <c r="U7594" s="2">
        <v>5.4450000000000003</v>
      </c>
      <c r="V7594" s="2">
        <v>1.74</v>
      </c>
      <c r="W7594" s="54">
        <f>_xlfn.XLOOKUP(M7594,Market!A:A,Market!F:F,0)</f>
        <v>8.8999999999999996E-2</v>
      </c>
      <c r="X7594" s="55">
        <f t="shared" si="946"/>
        <v>0.16335</v>
      </c>
      <c r="Y7594" s="55">
        <f t="shared" si="947"/>
        <v>3.7050000000000001</v>
      </c>
      <c r="Z7594" s="54">
        <f t="shared" si="948"/>
        <v>0.68044077134986225</v>
      </c>
      <c r="AA7594" s="49" t="str">
        <f t="shared" ca="1" si="949"/>
        <v>Y</v>
      </c>
      <c r="AB7594" s="49">
        <f t="shared" ca="1" si="950"/>
        <v>6</v>
      </c>
      <c r="AC7594" s="49" t="str">
        <f t="shared" ca="1" si="951"/>
        <v>Y</v>
      </c>
    </row>
    <row r="7595" spans="1:29" x14ac:dyDescent="0.25">
      <c r="A7595">
        <v>5892</v>
      </c>
      <c r="B7595" s="9">
        <v>43191</v>
      </c>
      <c r="C7595" s="50" t="str">
        <f t="shared" si="944"/>
        <v>Y</v>
      </c>
      <c r="D7595" s="52">
        <f>_xlfn.XLOOKUP(B7595,Cal_Date!B:B,Cal_Date!A:A,0)</f>
        <v>1</v>
      </c>
      <c r="E7595">
        <v>2018</v>
      </c>
      <c r="F7595" t="s">
        <v>127</v>
      </c>
      <c r="G7595" t="s">
        <v>130</v>
      </c>
      <c r="H7595" t="s">
        <v>11</v>
      </c>
      <c r="I7595" t="s">
        <v>11</v>
      </c>
      <c r="J7595" t="s">
        <v>15</v>
      </c>
      <c r="K7595" t="s">
        <v>42</v>
      </c>
      <c r="L7595">
        <v>1</v>
      </c>
      <c r="M7595">
        <v>1006</v>
      </c>
      <c r="O7595" t="s">
        <v>28</v>
      </c>
      <c r="R7595" t="s">
        <v>44</v>
      </c>
      <c r="S7595" s="49" t="str">
        <f t="shared" si="945"/>
        <v>Card</v>
      </c>
      <c r="T7595" s="3">
        <v>0.03</v>
      </c>
      <c r="U7595" s="2">
        <v>2.7225000000000001</v>
      </c>
      <c r="V7595" s="2">
        <v>0.87</v>
      </c>
      <c r="W7595" s="54">
        <f>_xlfn.XLOOKUP(M7595,Market!A:A,Market!F:F,0)</f>
        <v>8.8999999999999996E-2</v>
      </c>
      <c r="X7595" s="55">
        <f t="shared" si="946"/>
        <v>8.1674999999999998E-2</v>
      </c>
      <c r="Y7595" s="55">
        <f t="shared" si="947"/>
        <v>1.8525</v>
      </c>
      <c r="Z7595" s="54">
        <f t="shared" si="948"/>
        <v>0.68044077134986225</v>
      </c>
      <c r="AA7595" s="49" t="str">
        <f t="shared" ca="1" si="949"/>
        <v>Y</v>
      </c>
      <c r="AB7595" s="49">
        <f t="shared" ca="1" si="950"/>
        <v>6</v>
      </c>
      <c r="AC7595" s="49" t="str">
        <f t="shared" ca="1" si="951"/>
        <v>Y</v>
      </c>
    </row>
    <row r="7596" spans="1:29" x14ac:dyDescent="0.25">
      <c r="A7596">
        <v>5893</v>
      </c>
      <c r="B7596" s="9">
        <v>43191</v>
      </c>
      <c r="C7596" s="50" t="str">
        <f t="shared" si="944"/>
        <v>Y</v>
      </c>
      <c r="D7596" s="52">
        <f>_xlfn.XLOOKUP(B7596,Cal_Date!B:B,Cal_Date!A:A,0)</f>
        <v>1</v>
      </c>
      <c r="E7596">
        <v>2018</v>
      </c>
      <c r="F7596" t="s">
        <v>127</v>
      </c>
      <c r="G7596" t="s">
        <v>130</v>
      </c>
      <c r="H7596" t="s">
        <v>11</v>
      </c>
      <c r="I7596" t="s">
        <v>11</v>
      </c>
      <c r="J7596" t="s">
        <v>15</v>
      </c>
      <c r="K7596" t="s">
        <v>42</v>
      </c>
      <c r="L7596">
        <v>1</v>
      </c>
      <c r="M7596">
        <v>1004</v>
      </c>
      <c r="O7596" t="s">
        <v>28</v>
      </c>
      <c r="R7596" t="s">
        <v>44</v>
      </c>
      <c r="S7596" s="49" t="str">
        <f t="shared" si="945"/>
        <v>Card</v>
      </c>
      <c r="T7596" s="3">
        <v>0.03</v>
      </c>
      <c r="U7596" s="2">
        <v>2.6500000000000004</v>
      </c>
      <c r="V7596" s="2">
        <v>0.87</v>
      </c>
      <c r="W7596" s="54">
        <f>_xlfn.XLOOKUP(M7596,Market!A:A,Market!F:F,0)</f>
        <v>0.06</v>
      </c>
      <c r="X7596" s="55">
        <f t="shared" si="946"/>
        <v>7.9500000000000001E-2</v>
      </c>
      <c r="Y7596" s="55">
        <f t="shared" si="947"/>
        <v>1.7800000000000002</v>
      </c>
      <c r="Z7596" s="54">
        <f t="shared" si="948"/>
        <v>0.67169811320754713</v>
      </c>
      <c r="AA7596" s="49" t="str">
        <f t="shared" ca="1" si="949"/>
        <v>Y</v>
      </c>
      <c r="AB7596" s="49">
        <f t="shared" ca="1" si="950"/>
        <v>6</v>
      </c>
      <c r="AC7596" s="49" t="str">
        <f t="shared" ca="1" si="951"/>
        <v>Y</v>
      </c>
    </row>
    <row r="7597" spans="1:29" x14ac:dyDescent="0.25">
      <c r="A7597">
        <v>5894</v>
      </c>
      <c r="B7597" s="9">
        <v>43191</v>
      </c>
      <c r="C7597" s="50" t="str">
        <f t="shared" si="944"/>
        <v>Y</v>
      </c>
      <c r="D7597" s="52">
        <f>_xlfn.XLOOKUP(B7597,Cal_Date!B:B,Cal_Date!A:A,0)</f>
        <v>1</v>
      </c>
      <c r="E7597">
        <v>2018</v>
      </c>
      <c r="F7597" t="s">
        <v>127</v>
      </c>
      <c r="G7597" t="s">
        <v>130</v>
      </c>
      <c r="H7597" t="s">
        <v>11</v>
      </c>
      <c r="I7597" t="s">
        <v>13</v>
      </c>
      <c r="J7597" t="s">
        <v>15</v>
      </c>
      <c r="K7597" t="s">
        <v>42</v>
      </c>
      <c r="L7597">
        <v>1</v>
      </c>
      <c r="M7597">
        <v>1004</v>
      </c>
      <c r="O7597" t="s">
        <v>28</v>
      </c>
      <c r="R7597" t="s">
        <v>44</v>
      </c>
      <c r="S7597" s="49" t="str">
        <f t="shared" si="945"/>
        <v>Card</v>
      </c>
      <c r="T7597" s="3">
        <v>0.03</v>
      </c>
      <c r="U7597" s="2">
        <v>2.6500000000000004</v>
      </c>
      <c r="V7597" s="2">
        <v>1.42</v>
      </c>
      <c r="W7597" s="54">
        <f>_xlfn.XLOOKUP(M7597,Market!A:A,Market!F:F,0)</f>
        <v>0.06</v>
      </c>
      <c r="X7597" s="55">
        <f t="shared" si="946"/>
        <v>7.9500000000000001E-2</v>
      </c>
      <c r="Y7597" s="55">
        <f t="shared" si="947"/>
        <v>1.2300000000000004</v>
      </c>
      <c r="Z7597" s="54">
        <f t="shared" si="948"/>
        <v>0.46415094339622653</v>
      </c>
      <c r="AA7597" s="49" t="str">
        <f t="shared" ca="1" si="949"/>
        <v>Y</v>
      </c>
      <c r="AB7597" s="49">
        <f t="shared" ca="1" si="950"/>
        <v>6</v>
      </c>
      <c r="AC7597" s="49" t="str">
        <f t="shared" ca="1" si="951"/>
        <v>Y</v>
      </c>
    </row>
    <row r="7598" spans="1:29" x14ac:dyDescent="0.25">
      <c r="A7598">
        <v>5895</v>
      </c>
      <c r="B7598" s="9">
        <v>43191</v>
      </c>
      <c r="C7598" s="50" t="str">
        <f t="shared" si="944"/>
        <v>Y</v>
      </c>
      <c r="D7598" s="52">
        <f>_xlfn.XLOOKUP(B7598,Cal_Date!B:B,Cal_Date!A:A,0)</f>
        <v>1</v>
      </c>
      <c r="E7598">
        <v>2018</v>
      </c>
      <c r="F7598" t="s">
        <v>127</v>
      </c>
      <c r="G7598" t="s">
        <v>130</v>
      </c>
      <c r="H7598" t="s">
        <v>11</v>
      </c>
      <c r="I7598" t="s">
        <v>11</v>
      </c>
      <c r="J7598" t="s">
        <v>15</v>
      </c>
      <c r="K7598" t="s">
        <v>42</v>
      </c>
      <c r="L7598">
        <v>1</v>
      </c>
      <c r="M7598">
        <v>1000</v>
      </c>
      <c r="O7598" t="s">
        <v>25</v>
      </c>
      <c r="R7598" t="s">
        <v>44</v>
      </c>
      <c r="S7598" s="49" t="str">
        <f t="shared" si="945"/>
        <v>Card</v>
      </c>
      <c r="T7598" s="3">
        <v>0.03</v>
      </c>
      <c r="U7598" s="2">
        <v>2.7</v>
      </c>
      <c r="V7598" s="2">
        <v>0.87</v>
      </c>
      <c r="W7598" s="54">
        <f>_xlfn.XLOOKUP(M7598,Market!A:A,Market!F:F,0)</f>
        <v>0.08</v>
      </c>
      <c r="X7598" s="55">
        <f t="shared" si="946"/>
        <v>8.1000000000000003E-2</v>
      </c>
      <c r="Y7598" s="55">
        <f t="shared" si="947"/>
        <v>1.83</v>
      </c>
      <c r="Z7598" s="54">
        <f t="shared" si="948"/>
        <v>0.67777777777777781</v>
      </c>
      <c r="AA7598" s="49" t="str">
        <f t="shared" ca="1" si="949"/>
        <v>Y</v>
      </c>
      <c r="AB7598" s="49">
        <f t="shared" ca="1" si="950"/>
        <v>6</v>
      </c>
      <c r="AC7598" s="49" t="str">
        <f t="shared" ca="1" si="951"/>
        <v>Y</v>
      </c>
    </row>
    <row r="7599" spans="1:29" x14ac:dyDescent="0.25">
      <c r="A7599">
        <v>5896</v>
      </c>
      <c r="B7599" s="9">
        <v>43191</v>
      </c>
      <c r="C7599" s="50" t="str">
        <f t="shared" si="944"/>
        <v>Y</v>
      </c>
      <c r="D7599" s="52">
        <f>_xlfn.XLOOKUP(B7599,Cal_Date!B:B,Cal_Date!A:A,0)</f>
        <v>1</v>
      </c>
      <c r="E7599">
        <v>2018</v>
      </c>
      <c r="F7599" t="s">
        <v>127</v>
      </c>
      <c r="G7599" t="s">
        <v>130</v>
      </c>
      <c r="H7599" t="s">
        <v>48</v>
      </c>
      <c r="I7599" t="s">
        <v>18</v>
      </c>
      <c r="J7599" t="s">
        <v>10</v>
      </c>
      <c r="K7599" t="s">
        <v>43</v>
      </c>
      <c r="L7599">
        <v>2</v>
      </c>
      <c r="M7599">
        <v>1000</v>
      </c>
      <c r="O7599" t="s">
        <v>25</v>
      </c>
      <c r="R7599" t="s">
        <v>44</v>
      </c>
      <c r="S7599" s="49" t="str">
        <f t="shared" si="945"/>
        <v>Card</v>
      </c>
      <c r="T7599" s="3">
        <v>0.03</v>
      </c>
      <c r="U7599" s="2">
        <v>15.120000000000001</v>
      </c>
      <c r="V7599" s="2">
        <v>2.92</v>
      </c>
      <c r="W7599" s="54">
        <f>_xlfn.XLOOKUP(M7599,Market!A:A,Market!F:F,0)</f>
        <v>0.08</v>
      </c>
      <c r="X7599" s="55">
        <f t="shared" si="946"/>
        <v>0.4536</v>
      </c>
      <c r="Y7599" s="55">
        <f t="shared" si="947"/>
        <v>12.200000000000001</v>
      </c>
      <c r="Z7599" s="54">
        <f t="shared" si="948"/>
        <v>0.80687830687830686</v>
      </c>
      <c r="AA7599" s="49" t="str">
        <f t="shared" ca="1" si="949"/>
        <v>Y</v>
      </c>
      <c r="AB7599" s="49">
        <f t="shared" ca="1" si="950"/>
        <v>6</v>
      </c>
      <c r="AC7599" s="49" t="str">
        <f t="shared" ca="1" si="951"/>
        <v>Y</v>
      </c>
    </row>
    <row r="7600" spans="1:29" x14ac:dyDescent="0.25">
      <c r="A7600">
        <v>5897</v>
      </c>
      <c r="B7600" s="9">
        <v>43191</v>
      </c>
      <c r="C7600" s="50" t="str">
        <f t="shared" si="944"/>
        <v>Y</v>
      </c>
      <c r="D7600" s="52">
        <f>_xlfn.XLOOKUP(B7600,Cal_Date!B:B,Cal_Date!A:A,0)</f>
        <v>1</v>
      </c>
      <c r="E7600">
        <v>2018</v>
      </c>
      <c r="F7600" t="s">
        <v>127</v>
      </c>
      <c r="G7600" t="s">
        <v>130</v>
      </c>
      <c r="H7600" t="s">
        <v>11</v>
      </c>
      <c r="I7600" t="s">
        <v>11</v>
      </c>
      <c r="J7600" t="s">
        <v>15</v>
      </c>
      <c r="K7600" t="s">
        <v>42</v>
      </c>
      <c r="L7600">
        <v>1</v>
      </c>
      <c r="M7600">
        <v>1000</v>
      </c>
      <c r="O7600" t="s">
        <v>25</v>
      </c>
      <c r="R7600" t="s">
        <v>44</v>
      </c>
      <c r="S7600" s="49" t="str">
        <f t="shared" si="945"/>
        <v>Card</v>
      </c>
      <c r="T7600" s="3">
        <v>0.03</v>
      </c>
      <c r="U7600" s="2">
        <v>2.7</v>
      </c>
      <c r="V7600" s="2">
        <v>0.87</v>
      </c>
      <c r="W7600" s="54">
        <f>_xlfn.XLOOKUP(M7600,Market!A:A,Market!F:F,0)</f>
        <v>0.08</v>
      </c>
      <c r="X7600" s="55">
        <f t="shared" si="946"/>
        <v>8.1000000000000003E-2</v>
      </c>
      <c r="Y7600" s="55">
        <f t="shared" si="947"/>
        <v>1.83</v>
      </c>
      <c r="Z7600" s="54">
        <f t="shared" si="948"/>
        <v>0.67777777777777781</v>
      </c>
      <c r="AA7600" s="49" t="str">
        <f t="shared" ca="1" si="949"/>
        <v>Y</v>
      </c>
      <c r="AB7600" s="49">
        <f t="shared" ca="1" si="950"/>
        <v>6</v>
      </c>
      <c r="AC7600" s="49" t="str">
        <f t="shared" ca="1" si="951"/>
        <v>Y</v>
      </c>
    </row>
    <row r="7601" spans="1:29" x14ac:dyDescent="0.25">
      <c r="A7601">
        <v>5898</v>
      </c>
      <c r="B7601" s="9">
        <v>43191</v>
      </c>
      <c r="C7601" s="50" t="str">
        <f t="shared" si="944"/>
        <v>Y</v>
      </c>
      <c r="D7601" s="52">
        <f>_xlfn.XLOOKUP(B7601,Cal_Date!B:B,Cal_Date!A:A,0)</f>
        <v>1</v>
      </c>
      <c r="E7601">
        <v>2018</v>
      </c>
      <c r="F7601" t="s">
        <v>127</v>
      </c>
      <c r="G7601" t="s">
        <v>130</v>
      </c>
      <c r="H7601" t="s">
        <v>11</v>
      </c>
      <c r="I7601" t="s">
        <v>11</v>
      </c>
      <c r="J7601" t="s">
        <v>15</v>
      </c>
      <c r="K7601" t="s">
        <v>42</v>
      </c>
      <c r="L7601">
        <v>1</v>
      </c>
      <c r="M7601">
        <v>1008</v>
      </c>
      <c r="O7601" t="s">
        <v>28</v>
      </c>
      <c r="R7601" t="s">
        <v>44</v>
      </c>
      <c r="S7601" s="49" t="str">
        <f t="shared" si="945"/>
        <v>Card</v>
      </c>
      <c r="T7601" s="3">
        <v>0.03</v>
      </c>
      <c r="U7601" s="2">
        <v>2.7225000000000001</v>
      </c>
      <c r="V7601" s="2">
        <v>0.87</v>
      </c>
      <c r="W7601" s="54">
        <f>_xlfn.XLOOKUP(M7601,Market!A:A,Market!F:F,0)</f>
        <v>8.8999999999999996E-2</v>
      </c>
      <c r="X7601" s="55">
        <f t="shared" si="946"/>
        <v>8.1674999999999998E-2</v>
      </c>
      <c r="Y7601" s="55">
        <f t="shared" si="947"/>
        <v>1.8525</v>
      </c>
      <c r="Z7601" s="54">
        <f t="shared" si="948"/>
        <v>0.68044077134986225</v>
      </c>
      <c r="AA7601" s="49" t="str">
        <f t="shared" ca="1" si="949"/>
        <v>Y</v>
      </c>
      <c r="AB7601" s="49">
        <f t="shared" ca="1" si="950"/>
        <v>6</v>
      </c>
      <c r="AC7601" s="49" t="str">
        <f t="shared" ca="1" si="951"/>
        <v>Y</v>
      </c>
    </row>
    <row r="7602" spans="1:29" x14ac:dyDescent="0.25">
      <c r="A7602">
        <v>5899</v>
      </c>
      <c r="B7602" s="9">
        <v>43191</v>
      </c>
      <c r="C7602" s="50" t="str">
        <f t="shared" si="944"/>
        <v>Y</v>
      </c>
      <c r="D7602" s="52">
        <f>_xlfn.XLOOKUP(B7602,Cal_Date!B:B,Cal_Date!A:A,0)</f>
        <v>1</v>
      </c>
      <c r="E7602">
        <v>2018</v>
      </c>
      <c r="F7602" t="s">
        <v>127</v>
      </c>
      <c r="G7602" t="s">
        <v>130</v>
      </c>
      <c r="H7602" t="s">
        <v>14</v>
      </c>
      <c r="I7602" t="s">
        <v>18</v>
      </c>
      <c r="J7602" t="s">
        <v>15</v>
      </c>
      <c r="K7602" t="s">
        <v>43</v>
      </c>
      <c r="L7602">
        <v>1</v>
      </c>
      <c r="M7602">
        <v>1008</v>
      </c>
      <c r="O7602" t="s">
        <v>28</v>
      </c>
      <c r="R7602" t="s">
        <v>44</v>
      </c>
      <c r="S7602" s="49" t="str">
        <f t="shared" si="945"/>
        <v>Card</v>
      </c>
      <c r="T7602" s="3">
        <v>0.03</v>
      </c>
      <c r="U7602" s="2">
        <v>5.4450000000000003</v>
      </c>
      <c r="V7602" s="2">
        <v>2.2200000000000002</v>
      </c>
      <c r="W7602" s="54">
        <f>_xlfn.XLOOKUP(M7602,Market!A:A,Market!F:F,0)</f>
        <v>8.8999999999999996E-2</v>
      </c>
      <c r="X7602" s="55">
        <f t="shared" si="946"/>
        <v>0.16335</v>
      </c>
      <c r="Y7602" s="55">
        <f t="shared" si="947"/>
        <v>3.2250000000000001</v>
      </c>
      <c r="Z7602" s="54">
        <f t="shared" si="948"/>
        <v>0.59228650137741046</v>
      </c>
      <c r="AA7602" s="49" t="str">
        <f t="shared" ca="1" si="949"/>
        <v>Y</v>
      </c>
      <c r="AB7602" s="49">
        <f t="shared" ca="1" si="950"/>
        <v>6</v>
      </c>
      <c r="AC7602" s="49" t="str">
        <f t="shared" ca="1" si="951"/>
        <v>Y</v>
      </c>
    </row>
    <row r="7603" spans="1:29" x14ac:dyDescent="0.25">
      <c r="A7603">
        <v>5900</v>
      </c>
      <c r="B7603" s="9">
        <v>43191</v>
      </c>
      <c r="C7603" s="50" t="str">
        <f t="shared" si="944"/>
        <v>Y</v>
      </c>
      <c r="D7603" s="52">
        <f>_xlfn.XLOOKUP(B7603,Cal_Date!B:B,Cal_Date!A:A,0)</f>
        <v>1</v>
      </c>
      <c r="E7603">
        <v>2018</v>
      </c>
      <c r="F7603" t="s">
        <v>127</v>
      </c>
      <c r="G7603" t="s">
        <v>130</v>
      </c>
      <c r="H7603" t="s">
        <v>14</v>
      </c>
      <c r="I7603" t="s">
        <v>18</v>
      </c>
      <c r="J7603" t="s">
        <v>15</v>
      </c>
      <c r="K7603" t="s">
        <v>43</v>
      </c>
      <c r="L7603">
        <v>1</v>
      </c>
      <c r="M7603">
        <v>1009</v>
      </c>
      <c r="O7603" t="s">
        <v>28</v>
      </c>
      <c r="R7603" t="s">
        <v>44</v>
      </c>
      <c r="S7603" s="49" t="str">
        <f t="shared" si="945"/>
        <v>Card</v>
      </c>
      <c r="T7603" s="3">
        <v>0.03</v>
      </c>
      <c r="U7603" s="2">
        <v>5.4450000000000003</v>
      </c>
      <c r="V7603" s="2">
        <v>2.1</v>
      </c>
      <c r="W7603" s="54">
        <f>_xlfn.XLOOKUP(M7603,Market!A:A,Market!F:F,0)</f>
        <v>8.8999999999999996E-2</v>
      </c>
      <c r="X7603" s="55">
        <f t="shared" si="946"/>
        <v>0.16335</v>
      </c>
      <c r="Y7603" s="55">
        <f t="shared" si="947"/>
        <v>3.3450000000000002</v>
      </c>
      <c r="Z7603" s="54">
        <f t="shared" si="948"/>
        <v>0.61432506887052341</v>
      </c>
      <c r="AA7603" s="49" t="str">
        <f t="shared" ca="1" si="949"/>
        <v>Y</v>
      </c>
      <c r="AB7603" s="49">
        <f t="shared" ca="1" si="950"/>
        <v>6</v>
      </c>
      <c r="AC7603" s="49" t="str">
        <f t="shared" ca="1" si="951"/>
        <v>Y</v>
      </c>
    </row>
    <row r="7604" spans="1:29" x14ac:dyDescent="0.25">
      <c r="A7604">
        <v>5901</v>
      </c>
      <c r="B7604" s="9">
        <v>43191</v>
      </c>
      <c r="C7604" s="50" t="str">
        <f t="shared" si="944"/>
        <v>Y</v>
      </c>
      <c r="D7604" s="52">
        <f>_xlfn.XLOOKUP(B7604,Cal_Date!B:B,Cal_Date!A:A,0)</f>
        <v>1</v>
      </c>
      <c r="E7604">
        <v>2018</v>
      </c>
      <c r="F7604" t="s">
        <v>127</v>
      </c>
      <c r="G7604" t="s">
        <v>130</v>
      </c>
      <c r="H7604" t="s">
        <v>14</v>
      </c>
      <c r="I7604" t="s">
        <v>18</v>
      </c>
      <c r="J7604" t="s">
        <v>15</v>
      </c>
      <c r="K7604" t="s">
        <v>43</v>
      </c>
      <c r="L7604">
        <v>1</v>
      </c>
      <c r="M7604">
        <v>1010</v>
      </c>
      <c r="O7604" t="s">
        <v>25</v>
      </c>
      <c r="R7604" t="s">
        <v>44</v>
      </c>
      <c r="S7604" s="49" t="str">
        <f t="shared" si="945"/>
        <v>Card</v>
      </c>
      <c r="T7604" s="3">
        <v>0.03</v>
      </c>
      <c r="U7604" s="2">
        <v>5.4</v>
      </c>
      <c r="V7604" s="2">
        <v>2.2200000000000002</v>
      </c>
      <c r="W7604" s="54">
        <f>_xlfn.XLOOKUP(M7604,Market!A:A,Market!F:F,0)</f>
        <v>0.08</v>
      </c>
      <c r="X7604" s="55">
        <f t="shared" si="946"/>
        <v>0.16200000000000001</v>
      </c>
      <c r="Y7604" s="55">
        <f t="shared" si="947"/>
        <v>3.18</v>
      </c>
      <c r="Z7604" s="54">
        <f t="shared" si="948"/>
        <v>0.58888888888888891</v>
      </c>
      <c r="AA7604" s="49" t="str">
        <f t="shared" ca="1" si="949"/>
        <v>Y</v>
      </c>
      <c r="AB7604" s="49">
        <f t="shared" ca="1" si="950"/>
        <v>6</v>
      </c>
      <c r="AC7604" s="49" t="str">
        <f t="shared" ca="1" si="951"/>
        <v>Y</v>
      </c>
    </row>
    <row r="7605" spans="1:29" x14ac:dyDescent="0.25">
      <c r="A7605">
        <v>5902</v>
      </c>
      <c r="B7605" s="9">
        <v>43191</v>
      </c>
      <c r="C7605" s="50" t="str">
        <f t="shared" si="944"/>
        <v>Y</v>
      </c>
      <c r="D7605" s="52">
        <f>_xlfn.XLOOKUP(B7605,Cal_Date!B:B,Cal_Date!A:A,0)</f>
        <v>1</v>
      </c>
      <c r="E7605">
        <v>2018</v>
      </c>
      <c r="F7605" t="s">
        <v>127</v>
      </c>
      <c r="G7605" t="s">
        <v>130</v>
      </c>
      <c r="H7605" t="s">
        <v>14</v>
      </c>
      <c r="I7605" t="s">
        <v>18</v>
      </c>
      <c r="J7605" t="s">
        <v>15</v>
      </c>
      <c r="K7605" t="s">
        <v>43</v>
      </c>
      <c r="L7605">
        <v>2</v>
      </c>
      <c r="M7605">
        <v>1008</v>
      </c>
      <c r="O7605" t="s">
        <v>28</v>
      </c>
      <c r="R7605" t="s">
        <v>44</v>
      </c>
      <c r="S7605" s="49" t="str">
        <f t="shared" si="945"/>
        <v>Card</v>
      </c>
      <c r="T7605" s="3">
        <v>0.03</v>
      </c>
      <c r="U7605" s="2">
        <v>10.89</v>
      </c>
      <c r="V7605" s="2">
        <v>4.2</v>
      </c>
      <c r="W7605" s="54">
        <f>_xlfn.XLOOKUP(M7605,Market!A:A,Market!F:F,0)</f>
        <v>8.8999999999999996E-2</v>
      </c>
      <c r="X7605" s="55">
        <f t="shared" si="946"/>
        <v>0.32669999999999999</v>
      </c>
      <c r="Y7605" s="55">
        <f t="shared" si="947"/>
        <v>6.69</v>
      </c>
      <c r="Z7605" s="54">
        <f t="shared" si="948"/>
        <v>0.61432506887052341</v>
      </c>
      <c r="AA7605" s="49" t="str">
        <f t="shared" ca="1" si="949"/>
        <v>Y</v>
      </c>
      <c r="AB7605" s="49">
        <f t="shared" ca="1" si="950"/>
        <v>6</v>
      </c>
      <c r="AC7605" s="49" t="str">
        <f t="shared" ca="1" si="951"/>
        <v>Y</v>
      </c>
    </row>
    <row r="7606" spans="1:29" x14ac:dyDescent="0.25">
      <c r="A7606">
        <v>5903</v>
      </c>
      <c r="B7606" s="9">
        <v>43191</v>
      </c>
      <c r="C7606" s="50" t="str">
        <f t="shared" si="944"/>
        <v>Y</v>
      </c>
      <c r="D7606" s="52">
        <f>_xlfn.XLOOKUP(B7606,Cal_Date!B:B,Cal_Date!A:A,0)</f>
        <v>1</v>
      </c>
      <c r="E7606">
        <v>2018</v>
      </c>
      <c r="F7606" t="s">
        <v>127</v>
      </c>
      <c r="G7606" t="s">
        <v>130</v>
      </c>
      <c r="H7606" t="s">
        <v>48</v>
      </c>
      <c r="I7606" t="s">
        <v>18</v>
      </c>
      <c r="J7606" t="s">
        <v>10</v>
      </c>
      <c r="K7606" t="s">
        <v>43</v>
      </c>
      <c r="L7606">
        <v>2</v>
      </c>
      <c r="M7606">
        <v>1008</v>
      </c>
      <c r="O7606" t="s">
        <v>28</v>
      </c>
      <c r="R7606" t="s">
        <v>44</v>
      </c>
      <c r="S7606" s="49" t="str">
        <f t="shared" si="945"/>
        <v>Card</v>
      </c>
      <c r="T7606" s="3">
        <v>0.03</v>
      </c>
      <c r="U7606" s="2">
        <v>15.245999999999999</v>
      </c>
      <c r="V7606" s="2">
        <v>2.92</v>
      </c>
      <c r="W7606" s="54">
        <f>_xlfn.XLOOKUP(M7606,Market!A:A,Market!F:F,0)</f>
        <v>8.8999999999999996E-2</v>
      </c>
      <c r="X7606" s="55">
        <f t="shared" si="946"/>
        <v>0.45737999999999995</v>
      </c>
      <c r="Y7606" s="55">
        <f t="shared" si="947"/>
        <v>12.325999999999999</v>
      </c>
      <c r="Z7606" s="54">
        <f t="shared" si="948"/>
        <v>0.80847435392889933</v>
      </c>
      <c r="AA7606" s="49" t="str">
        <f t="shared" ca="1" si="949"/>
        <v>Y</v>
      </c>
      <c r="AB7606" s="49">
        <f t="shared" ca="1" si="950"/>
        <v>6</v>
      </c>
      <c r="AC7606" s="49" t="str">
        <f t="shared" ca="1" si="951"/>
        <v>Y</v>
      </c>
    </row>
    <row r="7607" spans="1:29" x14ac:dyDescent="0.25">
      <c r="A7607">
        <v>5904</v>
      </c>
      <c r="B7607" s="9">
        <v>43191</v>
      </c>
      <c r="C7607" s="50" t="str">
        <f t="shared" si="944"/>
        <v>Y</v>
      </c>
      <c r="D7607" s="52">
        <f>_xlfn.XLOOKUP(B7607,Cal_Date!B:B,Cal_Date!A:A,0)</f>
        <v>1</v>
      </c>
      <c r="E7607">
        <v>2018</v>
      </c>
      <c r="F7607" t="s">
        <v>127</v>
      </c>
      <c r="G7607" t="s">
        <v>130</v>
      </c>
      <c r="H7607" t="s">
        <v>14</v>
      </c>
      <c r="I7607" t="s">
        <v>18</v>
      </c>
      <c r="J7607" t="s">
        <v>15</v>
      </c>
      <c r="K7607" t="s">
        <v>43</v>
      </c>
      <c r="L7607">
        <v>1</v>
      </c>
      <c r="M7607">
        <v>1008</v>
      </c>
      <c r="O7607" t="s">
        <v>28</v>
      </c>
      <c r="R7607" t="s">
        <v>44</v>
      </c>
      <c r="S7607" s="49" t="str">
        <f t="shared" si="945"/>
        <v>Card</v>
      </c>
      <c r="T7607" s="3">
        <v>0.03</v>
      </c>
      <c r="U7607" s="2">
        <v>5.4450000000000003</v>
      </c>
      <c r="V7607" s="2">
        <v>2.1</v>
      </c>
      <c r="W7607" s="54">
        <f>_xlfn.XLOOKUP(M7607,Market!A:A,Market!F:F,0)</f>
        <v>8.8999999999999996E-2</v>
      </c>
      <c r="X7607" s="55">
        <f t="shared" si="946"/>
        <v>0.16335</v>
      </c>
      <c r="Y7607" s="55">
        <f t="shared" si="947"/>
        <v>3.3450000000000002</v>
      </c>
      <c r="Z7607" s="54">
        <f t="shared" si="948"/>
        <v>0.61432506887052341</v>
      </c>
      <c r="AA7607" s="49" t="str">
        <f t="shared" ca="1" si="949"/>
        <v>Y</v>
      </c>
      <c r="AB7607" s="49">
        <f t="shared" ca="1" si="950"/>
        <v>6</v>
      </c>
      <c r="AC7607" s="49" t="str">
        <f t="shared" ca="1" si="951"/>
        <v>Y</v>
      </c>
    </row>
    <row r="7608" spans="1:29" x14ac:dyDescent="0.25">
      <c r="A7608">
        <v>5905</v>
      </c>
      <c r="B7608" s="9">
        <v>43191</v>
      </c>
      <c r="C7608" s="50" t="str">
        <f t="shared" si="944"/>
        <v>Y</v>
      </c>
      <c r="D7608" s="52">
        <f>_xlfn.XLOOKUP(B7608,Cal_Date!B:B,Cal_Date!A:A,0)</f>
        <v>1</v>
      </c>
      <c r="E7608">
        <v>2018</v>
      </c>
      <c r="F7608" t="s">
        <v>127</v>
      </c>
      <c r="G7608" t="s">
        <v>130</v>
      </c>
      <c r="H7608" t="s">
        <v>11</v>
      </c>
      <c r="I7608" t="s">
        <v>11</v>
      </c>
      <c r="J7608" t="s">
        <v>15</v>
      </c>
      <c r="K7608" t="s">
        <v>42</v>
      </c>
      <c r="L7608">
        <v>1</v>
      </c>
      <c r="M7608">
        <v>1004</v>
      </c>
      <c r="O7608" t="s">
        <v>28</v>
      </c>
      <c r="R7608" t="s">
        <v>44</v>
      </c>
      <c r="S7608" s="49" t="str">
        <f t="shared" si="945"/>
        <v>Card</v>
      </c>
      <c r="T7608" s="3">
        <v>0.03</v>
      </c>
      <c r="U7608" s="2">
        <v>2.6500000000000004</v>
      </c>
      <c r="V7608" s="2">
        <v>0.87</v>
      </c>
      <c r="W7608" s="54">
        <f>_xlfn.XLOOKUP(M7608,Market!A:A,Market!F:F,0)</f>
        <v>0.06</v>
      </c>
      <c r="X7608" s="55">
        <f t="shared" si="946"/>
        <v>7.9500000000000001E-2</v>
      </c>
      <c r="Y7608" s="55">
        <f t="shared" si="947"/>
        <v>1.7800000000000002</v>
      </c>
      <c r="Z7608" s="54">
        <f t="shared" si="948"/>
        <v>0.67169811320754713</v>
      </c>
      <c r="AA7608" s="49" t="str">
        <f t="shared" ca="1" si="949"/>
        <v>Y</v>
      </c>
      <c r="AB7608" s="49">
        <f t="shared" ca="1" si="950"/>
        <v>6</v>
      </c>
      <c r="AC7608" s="49" t="str">
        <f t="shared" ca="1" si="951"/>
        <v>Y</v>
      </c>
    </row>
    <row r="7609" spans="1:29" x14ac:dyDescent="0.25">
      <c r="A7609">
        <v>5906</v>
      </c>
      <c r="B7609" s="9">
        <v>43191</v>
      </c>
      <c r="C7609" s="50" t="str">
        <f t="shared" si="944"/>
        <v>Y</v>
      </c>
      <c r="D7609" s="52">
        <f>_xlfn.XLOOKUP(B7609,Cal_Date!B:B,Cal_Date!A:A,0)</f>
        <v>1</v>
      </c>
      <c r="E7609">
        <v>2018</v>
      </c>
      <c r="F7609" t="s">
        <v>127</v>
      </c>
      <c r="G7609" t="s">
        <v>130</v>
      </c>
      <c r="H7609" t="s">
        <v>48</v>
      </c>
      <c r="I7609" t="s">
        <v>18</v>
      </c>
      <c r="J7609" t="s">
        <v>10</v>
      </c>
      <c r="K7609" t="s">
        <v>43</v>
      </c>
      <c r="L7609">
        <v>1</v>
      </c>
      <c r="M7609">
        <v>1009</v>
      </c>
      <c r="O7609" t="s">
        <v>28</v>
      </c>
      <c r="R7609" t="s">
        <v>44</v>
      </c>
      <c r="S7609" s="49" t="str">
        <f t="shared" si="945"/>
        <v>Card</v>
      </c>
      <c r="T7609" s="3">
        <v>0.03</v>
      </c>
      <c r="U7609" s="2">
        <v>7.6229999999999993</v>
      </c>
      <c r="V7609" s="2">
        <v>1.46</v>
      </c>
      <c r="W7609" s="54">
        <f>_xlfn.XLOOKUP(M7609,Market!A:A,Market!F:F,0)</f>
        <v>8.8999999999999996E-2</v>
      </c>
      <c r="X7609" s="55">
        <f t="shared" si="946"/>
        <v>0.22868999999999998</v>
      </c>
      <c r="Y7609" s="55">
        <f t="shared" si="947"/>
        <v>6.1629999999999994</v>
      </c>
      <c r="Z7609" s="54">
        <f t="shared" si="948"/>
        <v>0.80847435392889933</v>
      </c>
      <c r="AA7609" s="49" t="str">
        <f t="shared" ca="1" si="949"/>
        <v>Y</v>
      </c>
      <c r="AB7609" s="49">
        <f t="shared" ca="1" si="950"/>
        <v>6</v>
      </c>
      <c r="AC7609" s="49" t="str">
        <f t="shared" ca="1" si="951"/>
        <v>Y</v>
      </c>
    </row>
    <row r="7610" spans="1:29" x14ac:dyDescent="0.25">
      <c r="A7610">
        <v>5907</v>
      </c>
      <c r="B7610" s="9">
        <v>43191</v>
      </c>
      <c r="C7610" s="50" t="str">
        <f t="shared" si="944"/>
        <v>Y</v>
      </c>
      <c r="D7610" s="52">
        <f>_xlfn.XLOOKUP(B7610,Cal_Date!B:B,Cal_Date!A:A,0)</f>
        <v>1</v>
      </c>
      <c r="E7610">
        <v>2018</v>
      </c>
      <c r="F7610" t="s">
        <v>127</v>
      </c>
      <c r="G7610" t="s">
        <v>130</v>
      </c>
      <c r="H7610" t="s">
        <v>14</v>
      </c>
      <c r="I7610" t="s">
        <v>18</v>
      </c>
      <c r="J7610" t="s">
        <v>15</v>
      </c>
      <c r="K7610" t="s">
        <v>43</v>
      </c>
      <c r="L7610">
        <v>2</v>
      </c>
      <c r="M7610">
        <v>1010</v>
      </c>
      <c r="O7610" t="s">
        <v>25</v>
      </c>
      <c r="R7610" t="s">
        <v>44</v>
      </c>
      <c r="S7610" s="49" t="str">
        <f t="shared" si="945"/>
        <v>Card</v>
      </c>
      <c r="T7610" s="3">
        <v>0.03</v>
      </c>
      <c r="U7610" s="2">
        <v>10.8</v>
      </c>
      <c r="V7610" s="2">
        <v>4.2</v>
      </c>
      <c r="W7610" s="54">
        <f>_xlfn.XLOOKUP(M7610,Market!A:A,Market!F:F,0)</f>
        <v>0.08</v>
      </c>
      <c r="X7610" s="55">
        <f t="shared" si="946"/>
        <v>0.32400000000000001</v>
      </c>
      <c r="Y7610" s="55">
        <f t="shared" si="947"/>
        <v>6.6000000000000005</v>
      </c>
      <c r="Z7610" s="54">
        <f t="shared" si="948"/>
        <v>0.61111111111111116</v>
      </c>
      <c r="AA7610" s="49" t="str">
        <f t="shared" ca="1" si="949"/>
        <v>Y</v>
      </c>
      <c r="AB7610" s="49">
        <f t="shared" ca="1" si="950"/>
        <v>6</v>
      </c>
      <c r="AC7610" s="49" t="str">
        <f t="shared" ca="1" si="951"/>
        <v>Y</v>
      </c>
    </row>
    <row r="7611" spans="1:29" x14ac:dyDescent="0.25">
      <c r="A7611">
        <v>5908</v>
      </c>
      <c r="B7611" s="9">
        <v>43191</v>
      </c>
      <c r="C7611" s="50" t="str">
        <f t="shared" si="944"/>
        <v>Y</v>
      </c>
      <c r="D7611" s="52">
        <f>_xlfn.XLOOKUP(B7611,Cal_Date!B:B,Cal_Date!A:A,0)</f>
        <v>1</v>
      </c>
      <c r="E7611">
        <v>2018</v>
      </c>
      <c r="F7611" t="s">
        <v>127</v>
      </c>
      <c r="G7611" t="s">
        <v>130</v>
      </c>
      <c r="H7611" t="s">
        <v>14</v>
      </c>
      <c r="I7611" t="s">
        <v>18</v>
      </c>
      <c r="J7611" t="s">
        <v>15</v>
      </c>
      <c r="K7611" t="s">
        <v>43</v>
      </c>
      <c r="L7611">
        <v>1</v>
      </c>
      <c r="M7611">
        <v>1011</v>
      </c>
      <c r="O7611" t="s">
        <v>25</v>
      </c>
      <c r="R7611" t="s">
        <v>44</v>
      </c>
      <c r="S7611" s="49" t="str">
        <f t="shared" si="945"/>
        <v>Card</v>
      </c>
      <c r="T7611" s="3">
        <v>0.03</v>
      </c>
      <c r="U7611" s="2">
        <v>5.3000000000000007</v>
      </c>
      <c r="V7611" s="2">
        <v>2.1</v>
      </c>
      <c r="W7611" s="54">
        <f>_xlfn.XLOOKUP(M7611,Market!A:A,Market!F:F,0)</f>
        <v>0.06</v>
      </c>
      <c r="X7611" s="55">
        <f t="shared" si="946"/>
        <v>0.159</v>
      </c>
      <c r="Y7611" s="55">
        <f t="shared" si="947"/>
        <v>3.2000000000000006</v>
      </c>
      <c r="Z7611" s="54">
        <f t="shared" si="948"/>
        <v>0.60377358490566047</v>
      </c>
      <c r="AA7611" s="49" t="str">
        <f t="shared" ca="1" si="949"/>
        <v>Y</v>
      </c>
      <c r="AB7611" s="49">
        <f t="shared" ca="1" si="950"/>
        <v>6</v>
      </c>
      <c r="AC7611" s="49" t="str">
        <f t="shared" ca="1" si="951"/>
        <v>Y</v>
      </c>
    </row>
    <row r="7612" spans="1:29" x14ac:dyDescent="0.25">
      <c r="A7612">
        <v>5909</v>
      </c>
      <c r="B7612" s="9">
        <v>43191</v>
      </c>
      <c r="C7612" s="50" t="str">
        <f t="shared" si="944"/>
        <v>Y</v>
      </c>
      <c r="D7612" s="52">
        <f>_xlfn.XLOOKUP(B7612,Cal_Date!B:B,Cal_Date!A:A,0)</f>
        <v>1</v>
      </c>
      <c r="E7612">
        <v>2018</v>
      </c>
      <c r="F7612" t="s">
        <v>127</v>
      </c>
      <c r="G7612" t="s">
        <v>130</v>
      </c>
      <c r="H7612" t="s">
        <v>14</v>
      </c>
      <c r="I7612" t="s">
        <v>18</v>
      </c>
      <c r="J7612" t="s">
        <v>15</v>
      </c>
      <c r="K7612" t="s">
        <v>43</v>
      </c>
      <c r="L7612">
        <v>2</v>
      </c>
      <c r="M7612">
        <v>1011</v>
      </c>
      <c r="O7612" t="s">
        <v>25</v>
      </c>
      <c r="R7612" t="s">
        <v>44</v>
      </c>
      <c r="S7612" s="49" t="str">
        <f t="shared" si="945"/>
        <v>Card</v>
      </c>
      <c r="T7612" s="3">
        <v>0.03</v>
      </c>
      <c r="U7612" s="2">
        <v>10.600000000000001</v>
      </c>
      <c r="V7612" s="2">
        <v>4.2</v>
      </c>
      <c r="W7612" s="54">
        <f>_xlfn.XLOOKUP(M7612,Market!A:A,Market!F:F,0)</f>
        <v>0.06</v>
      </c>
      <c r="X7612" s="55">
        <f t="shared" si="946"/>
        <v>0.318</v>
      </c>
      <c r="Y7612" s="55">
        <f t="shared" si="947"/>
        <v>6.4000000000000012</v>
      </c>
      <c r="Z7612" s="54">
        <f t="shared" si="948"/>
        <v>0.60377358490566047</v>
      </c>
      <c r="AA7612" s="49" t="str">
        <f t="shared" ca="1" si="949"/>
        <v>Y</v>
      </c>
      <c r="AB7612" s="49">
        <f t="shared" ca="1" si="950"/>
        <v>6</v>
      </c>
      <c r="AC7612" s="49" t="str">
        <f t="shared" ca="1" si="951"/>
        <v>Y</v>
      </c>
    </row>
    <row r="7613" spans="1:29" x14ac:dyDescent="0.25">
      <c r="A7613">
        <v>5910</v>
      </c>
      <c r="B7613" s="9">
        <v>43191</v>
      </c>
      <c r="C7613" s="50" t="str">
        <f t="shared" si="944"/>
        <v>Y</v>
      </c>
      <c r="D7613" s="52">
        <f>_xlfn.XLOOKUP(B7613,Cal_Date!B:B,Cal_Date!A:A,0)</f>
        <v>1</v>
      </c>
      <c r="E7613">
        <v>2018</v>
      </c>
      <c r="F7613" t="s">
        <v>127</v>
      </c>
      <c r="G7613" t="s">
        <v>130</v>
      </c>
      <c r="H7613" t="s">
        <v>11</v>
      </c>
      <c r="I7613" t="s">
        <v>11</v>
      </c>
      <c r="J7613" t="s">
        <v>15</v>
      </c>
      <c r="K7613" t="s">
        <v>42</v>
      </c>
      <c r="L7613">
        <v>1</v>
      </c>
      <c r="M7613">
        <v>1011</v>
      </c>
      <c r="O7613" t="s">
        <v>25</v>
      </c>
      <c r="R7613" t="s">
        <v>44</v>
      </c>
      <c r="S7613" s="49" t="str">
        <f t="shared" si="945"/>
        <v>Card</v>
      </c>
      <c r="T7613" s="3">
        <v>0.03</v>
      </c>
      <c r="U7613" s="2">
        <v>2.6500000000000004</v>
      </c>
      <c r="V7613" s="2">
        <v>0.87</v>
      </c>
      <c r="W7613" s="54">
        <f>_xlfn.XLOOKUP(M7613,Market!A:A,Market!F:F,0)</f>
        <v>0.06</v>
      </c>
      <c r="X7613" s="55">
        <f t="shared" si="946"/>
        <v>7.9500000000000001E-2</v>
      </c>
      <c r="Y7613" s="55">
        <f t="shared" si="947"/>
        <v>1.7800000000000002</v>
      </c>
      <c r="Z7613" s="54">
        <f t="shared" si="948"/>
        <v>0.67169811320754713</v>
      </c>
      <c r="AA7613" s="49" t="str">
        <f t="shared" ca="1" si="949"/>
        <v>Y</v>
      </c>
      <c r="AB7613" s="49">
        <f t="shared" ca="1" si="950"/>
        <v>6</v>
      </c>
      <c r="AC7613" s="49" t="str">
        <f t="shared" ca="1" si="951"/>
        <v>Y</v>
      </c>
    </row>
    <row r="7614" spans="1:29" x14ac:dyDescent="0.25">
      <c r="A7614">
        <v>5911</v>
      </c>
      <c r="B7614" s="9">
        <v>43191</v>
      </c>
      <c r="C7614" s="50" t="str">
        <f t="shared" si="944"/>
        <v>Y</v>
      </c>
      <c r="D7614" s="52">
        <f>_xlfn.XLOOKUP(B7614,Cal_Date!B:B,Cal_Date!A:A,0)</f>
        <v>1</v>
      </c>
      <c r="E7614">
        <v>2018</v>
      </c>
      <c r="F7614" t="s">
        <v>127</v>
      </c>
      <c r="G7614" t="s">
        <v>130</v>
      </c>
      <c r="H7614" t="s">
        <v>48</v>
      </c>
      <c r="I7614" t="s">
        <v>18</v>
      </c>
      <c r="J7614" t="s">
        <v>10</v>
      </c>
      <c r="K7614" t="s">
        <v>43</v>
      </c>
      <c r="L7614">
        <v>2</v>
      </c>
      <c r="M7614">
        <v>1001</v>
      </c>
      <c r="O7614" t="s">
        <v>25</v>
      </c>
      <c r="R7614" t="s">
        <v>44</v>
      </c>
      <c r="S7614" s="49" t="str">
        <f t="shared" si="945"/>
        <v>Card</v>
      </c>
      <c r="T7614" s="3">
        <v>0.03</v>
      </c>
      <c r="U7614" s="2">
        <v>14.84</v>
      </c>
      <c r="V7614" s="2">
        <v>2.92</v>
      </c>
      <c r="W7614" s="54">
        <f>_xlfn.XLOOKUP(M7614,Market!A:A,Market!F:F,0)</f>
        <v>0.06</v>
      </c>
      <c r="X7614" s="55">
        <f t="shared" si="946"/>
        <v>0.44519999999999998</v>
      </c>
      <c r="Y7614" s="55">
        <f t="shared" si="947"/>
        <v>11.92</v>
      </c>
      <c r="Z7614" s="54">
        <f t="shared" si="948"/>
        <v>0.80323450134770891</v>
      </c>
      <c r="AA7614" s="49" t="str">
        <f t="shared" ca="1" si="949"/>
        <v>Y</v>
      </c>
      <c r="AB7614" s="49">
        <f t="shared" ca="1" si="950"/>
        <v>6</v>
      </c>
      <c r="AC7614" s="49" t="str">
        <f t="shared" ca="1" si="951"/>
        <v>Y</v>
      </c>
    </row>
    <row r="7615" spans="1:29" x14ac:dyDescent="0.25">
      <c r="A7615">
        <v>5912</v>
      </c>
      <c r="B7615" s="9">
        <v>43191</v>
      </c>
      <c r="C7615" s="50" t="str">
        <f t="shared" si="944"/>
        <v>Y</v>
      </c>
      <c r="D7615" s="52">
        <f>_xlfn.XLOOKUP(B7615,Cal_Date!B:B,Cal_Date!A:A,0)</f>
        <v>1</v>
      </c>
      <c r="E7615">
        <v>2018</v>
      </c>
      <c r="F7615" t="s">
        <v>127</v>
      </c>
      <c r="G7615" t="s">
        <v>130</v>
      </c>
      <c r="H7615" t="s">
        <v>11</v>
      </c>
      <c r="I7615" t="s">
        <v>11</v>
      </c>
      <c r="J7615" t="s">
        <v>15</v>
      </c>
      <c r="K7615" t="s">
        <v>42</v>
      </c>
      <c r="L7615">
        <v>1</v>
      </c>
      <c r="M7615">
        <v>1000</v>
      </c>
      <c r="O7615" t="s">
        <v>25</v>
      </c>
      <c r="R7615" t="s">
        <v>44</v>
      </c>
      <c r="S7615" s="49" t="str">
        <f t="shared" si="945"/>
        <v>Card</v>
      </c>
      <c r="T7615" s="3">
        <v>0.03</v>
      </c>
      <c r="U7615" s="2">
        <v>2.7</v>
      </c>
      <c r="V7615" s="2">
        <v>0.87</v>
      </c>
      <c r="W7615" s="54">
        <f>_xlfn.XLOOKUP(M7615,Market!A:A,Market!F:F,0)</f>
        <v>0.08</v>
      </c>
      <c r="X7615" s="55">
        <f t="shared" si="946"/>
        <v>8.1000000000000003E-2</v>
      </c>
      <c r="Y7615" s="55">
        <f t="shared" si="947"/>
        <v>1.83</v>
      </c>
      <c r="Z7615" s="54">
        <f t="shared" si="948"/>
        <v>0.67777777777777781</v>
      </c>
      <c r="AA7615" s="49" t="str">
        <f t="shared" ca="1" si="949"/>
        <v>Y</v>
      </c>
      <c r="AB7615" s="49">
        <f t="shared" ca="1" si="950"/>
        <v>6</v>
      </c>
      <c r="AC7615" s="49" t="str">
        <f t="shared" ca="1" si="951"/>
        <v>Y</v>
      </c>
    </row>
    <row r="7616" spans="1:29" x14ac:dyDescent="0.25">
      <c r="A7616">
        <v>5913</v>
      </c>
      <c r="B7616" s="9">
        <v>43191</v>
      </c>
      <c r="C7616" s="50" t="str">
        <f t="shared" si="944"/>
        <v>Y</v>
      </c>
      <c r="D7616" s="52">
        <f>_xlfn.XLOOKUP(B7616,Cal_Date!B:B,Cal_Date!A:A,0)</f>
        <v>1</v>
      </c>
      <c r="E7616">
        <v>2018</v>
      </c>
      <c r="F7616" t="s">
        <v>127</v>
      </c>
      <c r="G7616" t="s">
        <v>130</v>
      </c>
      <c r="H7616" t="s">
        <v>48</v>
      </c>
      <c r="I7616" t="s">
        <v>18</v>
      </c>
      <c r="J7616" t="s">
        <v>10</v>
      </c>
      <c r="K7616" t="s">
        <v>43</v>
      </c>
      <c r="L7616">
        <v>1</v>
      </c>
      <c r="M7616">
        <v>1000</v>
      </c>
      <c r="O7616" t="s">
        <v>25</v>
      </c>
      <c r="R7616" t="s">
        <v>44</v>
      </c>
      <c r="S7616" s="49" t="str">
        <f t="shared" si="945"/>
        <v>Card</v>
      </c>
      <c r="T7616" s="3">
        <v>0.03</v>
      </c>
      <c r="U7616" s="2">
        <v>7.5600000000000005</v>
      </c>
      <c r="V7616" s="2">
        <v>1.46</v>
      </c>
      <c r="W7616" s="54">
        <f>_xlfn.XLOOKUP(M7616,Market!A:A,Market!F:F,0)</f>
        <v>0.08</v>
      </c>
      <c r="X7616" s="55">
        <f t="shared" si="946"/>
        <v>0.2268</v>
      </c>
      <c r="Y7616" s="55">
        <f t="shared" si="947"/>
        <v>6.1000000000000005</v>
      </c>
      <c r="Z7616" s="54">
        <f t="shared" si="948"/>
        <v>0.80687830687830686</v>
      </c>
      <c r="AA7616" s="49" t="str">
        <f t="shared" ca="1" si="949"/>
        <v>Y</v>
      </c>
      <c r="AB7616" s="49">
        <f t="shared" ca="1" si="950"/>
        <v>6</v>
      </c>
      <c r="AC7616" s="49" t="str">
        <f t="shared" ca="1" si="951"/>
        <v>Y</v>
      </c>
    </row>
    <row r="7617" spans="1:29" x14ac:dyDescent="0.25">
      <c r="A7617">
        <v>5914</v>
      </c>
      <c r="B7617" s="9">
        <v>43191</v>
      </c>
      <c r="C7617" s="50" t="str">
        <f t="shared" si="944"/>
        <v>Y</v>
      </c>
      <c r="D7617" s="52">
        <f>_xlfn.XLOOKUP(B7617,Cal_Date!B:B,Cal_Date!A:A,0)</f>
        <v>1</v>
      </c>
      <c r="E7617">
        <v>2018</v>
      </c>
      <c r="F7617" t="s">
        <v>127</v>
      </c>
      <c r="G7617" t="s">
        <v>130</v>
      </c>
      <c r="H7617" t="s">
        <v>11</v>
      </c>
      <c r="I7617" t="s">
        <v>11</v>
      </c>
      <c r="J7617" t="s">
        <v>15</v>
      </c>
      <c r="K7617" t="s">
        <v>42</v>
      </c>
      <c r="L7617">
        <v>1</v>
      </c>
      <c r="M7617">
        <v>1002</v>
      </c>
      <c r="O7617" t="s">
        <v>28</v>
      </c>
      <c r="R7617" t="s">
        <v>44</v>
      </c>
      <c r="S7617" s="49" t="str">
        <f t="shared" si="945"/>
        <v>Card</v>
      </c>
      <c r="T7617" s="3">
        <v>0.03</v>
      </c>
      <c r="U7617" s="2">
        <v>2.6500000000000004</v>
      </c>
      <c r="V7617" s="2">
        <v>0.87</v>
      </c>
      <c r="W7617" s="54">
        <f>_xlfn.XLOOKUP(M7617,Market!A:A,Market!F:F,0)</f>
        <v>0.06</v>
      </c>
      <c r="X7617" s="55">
        <f t="shared" si="946"/>
        <v>7.9500000000000001E-2</v>
      </c>
      <c r="Y7617" s="55">
        <f t="shared" si="947"/>
        <v>1.7800000000000002</v>
      </c>
      <c r="Z7617" s="54">
        <f t="shared" si="948"/>
        <v>0.67169811320754713</v>
      </c>
      <c r="AA7617" s="49" t="str">
        <f t="shared" ca="1" si="949"/>
        <v>Y</v>
      </c>
      <c r="AB7617" s="49">
        <f t="shared" ca="1" si="950"/>
        <v>6</v>
      </c>
      <c r="AC7617" s="49" t="str">
        <f t="shared" ca="1" si="951"/>
        <v>Y</v>
      </c>
    </row>
    <row r="7618" spans="1:29" x14ac:dyDescent="0.25">
      <c r="A7618">
        <v>5915</v>
      </c>
      <c r="B7618" s="9">
        <v>43191</v>
      </c>
      <c r="C7618" s="50" t="str">
        <f t="shared" si="944"/>
        <v>Y</v>
      </c>
      <c r="D7618" s="52">
        <f>_xlfn.XLOOKUP(B7618,Cal_Date!B:B,Cal_Date!A:A,0)</f>
        <v>1</v>
      </c>
      <c r="E7618">
        <v>2018</v>
      </c>
      <c r="F7618" t="s">
        <v>127</v>
      </c>
      <c r="G7618" t="s">
        <v>130</v>
      </c>
      <c r="H7618" t="s">
        <v>11</v>
      </c>
      <c r="I7618" t="s">
        <v>13</v>
      </c>
      <c r="J7618" t="s">
        <v>15</v>
      </c>
      <c r="K7618" t="s">
        <v>42</v>
      </c>
      <c r="L7618">
        <v>1</v>
      </c>
      <c r="M7618">
        <v>1003</v>
      </c>
      <c r="O7618" t="s">
        <v>25</v>
      </c>
      <c r="R7618" t="s">
        <v>44</v>
      </c>
      <c r="S7618" s="49" t="str">
        <f t="shared" si="945"/>
        <v>Card</v>
      </c>
      <c r="T7618" s="3">
        <v>0.03</v>
      </c>
      <c r="U7618" s="2">
        <v>2.6500000000000004</v>
      </c>
      <c r="V7618" s="2">
        <v>1.42</v>
      </c>
      <c r="W7618" s="54">
        <f>_xlfn.XLOOKUP(M7618,Market!A:A,Market!F:F,0)</f>
        <v>0.06</v>
      </c>
      <c r="X7618" s="55">
        <f t="shared" si="946"/>
        <v>7.9500000000000001E-2</v>
      </c>
      <c r="Y7618" s="55">
        <f t="shared" si="947"/>
        <v>1.2300000000000004</v>
      </c>
      <c r="Z7618" s="54">
        <f t="shared" si="948"/>
        <v>0.46415094339622653</v>
      </c>
      <c r="AA7618" s="49" t="str">
        <f t="shared" ca="1" si="949"/>
        <v>Y</v>
      </c>
      <c r="AB7618" s="49">
        <f t="shared" ca="1" si="950"/>
        <v>6</v>
      </c>
      <c r="AC7618" s="49" t="str">
        <f t="shared" ca="1" si="951"/>
        <v>Y</v>
      </c>
    </row>
    <row r="7619" spans="1:29" x14ac:dyDescent="0.25">
      <c r="A7619">
        <v>5916</v>
      </c>
      <c r="B7619" s="9">
        <v>43191</v>
      </c>
      <c r="C7619" s="50" t="str">
        <f t="shared" ref="C7619:C7682" si="952">IF(OR(B7619="04/01/2018"+0,B7619="04/02/2018"+0),"Y","N")</f>
        <v>Y</v>
      </c>
      <c r="D7619" s="52">
        <f>_xlfn.XLOOKUP(B7619,Cal_Date!B:B,Cal_Date!A:A,0)</f>
        <v>1</v>
      </c>
      <c r="E7619">
        <v>2018</v>
      </c>
      <c r="F7619" t="s">
        <v>127</v>
      </c>
      <c r="G7619" t="s">
        <v>130</v>
      </c>
      <c r="H7619" t="s">
        <v>14</v>
      </c>
      <c r="I7619" t="s">
        <v>18</v>
      </c>
      <c r="J7619" t="s">
        <v>15</v>
      </c>
      <c r="K7619" t="s">
        <v>43</v>
      </c>
      <c r="L7619">
        <v>2</v>
      </c>
      <c r="M7619">
        <v>1005</v>
      </c>
      <c r="O7619" t="s">
        <v>25</v>
      </c>
      <c r="R7619" t="s">
        <v>44</v>
      </c>
      <c r="S7619" s="49" t="str">
        <f t="shared" ref="S7619:S7682" si="953">IF(R7619="Cash","Cash","Card")</f>
        <v>Card</v>
      </c>
      <c r="T7619" s="3">
        <v>0.03</v>
      </c>
      <c r="U7619" s="2">
        <v>10.89</v>
      </c>
      <c r="V7619" s="2">
        <v>4.4400000000000004</v>
      </c>
      <c r="W7619" s="54">
        <f>_xlfn.XLOOKUP(M7619,Market!A:A,Market!F:F,0)</f>
        <v>8.8999999999999996E-2</v>
      </c>
      <c r="X7619" s="55">
        <f t="shared" ref="X7619:X7682" si="954">T7619*U7619</f>
        <v>0.32669999999999999</v>
      </c>
      <c r="Y7619" s="55">
        <f t="shared" ref="Y7619:Y7682" si="955">U7619-V7619</f>
        <v>6.45</v>
      </c>
      <c r="Z7619" s="54">
        <f t="shared" ref="Z7619:Z7682" si="956">Y7619/U7619</f>
        <v>0.59228650137741046</v>
      </c>
      <c r="AA7619" s="49" t="str">
        <f t="shared" ref="AA7619:AA7682" ca="1" si="957">IF(DATEDIF(B7619,TODAY(),"y")&gt;5,"Y","N")</f>
        <v>Y</v>
      </c>
      <c r="AB7619" s="49">
        <f t="shared" ref="AB7619:AB7682" ca="1" si="958">DATEDIF(B7619,TODAY(),"y")</f>
        <v>6</v>
      </c>
      <c r="AC7619" s="49" t="str">
        <f t="shared" ref="AC7619:AC7682" ca="1" si="959">IF(AB7619&gt;5,"Y","N")</f>
        <v>Y</v>
      </c>
    </row>
    <row r="7620" spans="1:29" x14ac:dyDescent="0.25">
      <c r="A7620">
        <v>5917</v>
      </c>
      <c r="B7620" s="9">
        <v>43191</v>
      </c>
      <c r="C7620" s="50" t="str">
        <f t="shared" si="952"/>
        <v>Y</v>
      </c>
      <c r="D7620" s="52">
        <f>_xlfn.XLOOKUP(B7620,Cal_Date!B:B,Cal_Date!A:A,0)</f>
        <v>1</v>
      </c>
      <c r="E7620">
        <v>2018</v>
      </c>
      <c r="F7620" t="s">
        <v>127</v>
      </c>
      <c r="G7620" t="s">
        <v>130</v>
      </c>
      <c r="H7620" t="s">
        <v>14</v>
      </c>
      <c r="I7620" t="s">
        <v>13</v>
      </c>
      <c r="J7620" t="s">
        <v>15</v>
      </c>
      <c r="K7620" t="s">
        <v>43</v>
      </c>
      <c r="L7620">
        <v>1</v>
      </c>
      <c r="M7620">
        <v>1005</v>
      </c>
      <c r="O7620" t="s">
        <v>25</v>
      </c>
      <c r="R7620" t="s">
        <v>44</v>
      </c>
      <c r="S7620" s="49" t="str">
        <f t="shared" si="953"/>
        <v>Card</v>
      </c>
      <c r="T7620" s="3">
        <v>0.03</v>
      </c>
      <c r="U7620" s="2">
        <v>5.4450000000000003</v>
      </c>
      <c r="V7620" s="2">
        <v>2.12</v>
      </c>
      <c r="W7620" s="54">
        <f>_xlfn.XLOOKUP(M7620,Market!A:A,Market!F:F,0)</f>
        <v>8.8999999999999996E-2</v>
      </c>
      <c r="X7620" s="55">
        <f t="shared" si="954"/>
        <v>0.16335</v>
      </c>
      <c r="Y7620" s="55">
        <f t="shared" si="955"/>
        <v>3.3250000000000002</v>
      </c>
      <c r="Z7620" s="54">
        <f t="shared" si="956"/>
        <v>0.61065197428833795</v>
      </c>
      <c r="AA7620" s="49" t="str">
        <f t="shared" ca="1" si="957"/>
        <v>Y</v>
      </c>
      <c r="AB7620" s="49">
        <f t="shared" ca="1" si="958"/>
        <v>6</v>
      </c>
      <c r="AC7620" s="49" t="str">
        <f t="shared" ca="1" si="959"/>
        <v>Y</v>
      </c>
    </row>
    <row r="7621" spans="1:29" x14ac:dyDescent="0.25">
      <c r="A7621">
        <v>5918</v>
      </c>
      <c r="B7621" s="9">
        <v>43191</v>
      </c>
      <c r="C7621" s="50" t="str">
        <f t="shared" si="952"/>
        <v>Y</v>
      </c>
      <c r="D7621" s="52">
        <f>_xlfn.XLOOKUP(B7621,Cal_Date!B:B,Cal_Date!A:A,0)</f>
        <v>1</v>
      </c>
      <c r="E7621">
        <v>2018</v>
      </c>
      <c r="F7621" t="s">
        <v>127</v>
      </c>
      <c r="G7621" t="s">
        <v>130</v>
      </c>
      <c r="H7621" t="s">
        <v>14</v>
      </c>
      <c r="I7621" t="s">
        <v>13</v>
      </c>
      <c r="J7621" t="s">
        <v>15</v>
      </c>
      <c r="K7621" t="s">
        <v>43</v>
      </c>
      <c r="L7621">
        <v>1</v>
      </c>
      <c r="M7621">
        <v>1006</v>
      </c>
      <c r="O7621" t="s">
        <v>28</v>
      </c>
      <c r="R7621" t="s">
        <v>44</v>
      </c>
      <c r="S7621" s="49" t="str">
        <f t="shared" si="953"/>
        <v>Card</v>
      </c>
      <c r="T7621" s="3">
        <v>0.03</v>
      </c>
      <c r="U7621" s="2">
        <v>5.4450000000000003</v>
      </c>
      <c r="V7621" s="2">
        <v>2.2400000000000002</v>
      </c>
      <c r="W7621" s="54">
        <f>_xlfn.XLOOKUP(M7621,Market!A:A,Market!F:F,0)</f>
        <v>8.8999999999999996E-2</v>
      </c>
      <c r="X7621" s="55">
        <f t="shared" si="954"/>
        <v>0.16335</v>
      </c>
      <c r="Y7621" s="55">
        <f t="shared" si="955"/>
        <v>3.2050000000000001</v>
      </c>
      <c r="Z7621" s="54">
        <f t="shared" si="956"/>
        <v>0.588613406795225</v>
      </c>
      <c r="AA7621" s="49" t="str">
        <f t="shared" ca="1" si="957"/>
        <v>Y</v>
      </c>
      <c r="AB7621" s="49">
        <f t="shared" ca="1" si="958"/>
        <v>6</v>
      </c>
      <c r="AC7621" s="49" t="str">
        <f t="shared" ca="1" si="959"/>
        <v>Y</v>
      </c>
    </row>
    <row r="7622" spans="1:29" x14ac:dyDescent="0.25">
      <c r="A7622">
        <v>5919</v>
      </c>
      <c r="B7622" s="9">
        <v>43191</v>
      </c>
      <c r="C7622" s="50" t="str">
        <f t="shared" si="952"/>
        <v>Y</v>
      </c>
      <c r="D7622" s="52">
        <f>_xlfn.XLOOKUP(B7622,Cal_Date!B:B,Cal_Date!A:A,0)</f>
        <v>1</v>
      </c>
      <c r="E7622">
        <v>2018</v>
      </c>
      <c r="F7622" t="s">
        <v>127</v>
      </c>
      <c r="G7622" t="s">
        <v>130</v>
      </c>
      <c r="H7622" t="s">
        <v>11</v>
      </c>
      <c r="I7622" t="s">
        <v>11</v>
      </c>
      <c r="J7622" t="s">
        <v>15</v>
      </c>
      <c r="K7622" t="s">
        <v>42</v>
      </c>
      <c r="L7622">
        <v>1</v>
      </c>
      <c r="M7622">
        <v>1007</v>
      </c>
      <c r="O7622" t="s">
        <v>28</v>
      </c>
      <c r="R7622" t="s">
        <v>44</v>
      </c>
      <c r="S7622" s="49" t="str">
        <f t="shared" si="953"/>
        <v>Card</v>
      </c>
      <c r="T7622" s="3">
        <v>0.03</v>
      </c>
      <c r="U7622" s="2">
        <v>2.7225000000000001</v>
      </c>
      <c r="V7622" s="2">
        <v>0.87</v>
      </c>
      <c r="W7622" s="54">
        <f>_xlfn.XLOOKUP(M7622,Market!A:A,Market!F:F,0)</f>
        <v>8.8999999999999996E-2</v>
      </c>
      <c r="X7622" s="55">
        <f t="shared" si="954"/>
        <v>8.1674999999999998E-2</v>
      </c>
      <c r="Y7622" s="55">
        <f t="shared" si="955"/>
        <v>1.8525</v>
      </c>
      <c r="Z7622" s="54">
        <f t="shared" si="956"/>
        <v>0.68044077134986225</v>
      </c>
      <c r="AA7622" s="49" t="str">
        <f t="shared" ca="1" si="957"/>
        <v>Y</v>
      </c>
      <c r="AB7622" s="49">
        <f t="shared" ca="1" si="958"/>
        <v>6</v>
      </c>
      <c r="AC7622" s="49" t="str">
        <f t="shared" ca="1" si="959"/>
        <v>Y</v>
      </c>
    </row>
    <row r="7623" spans="1:29" x14ac:dyDescent="0.25">
      <c r="A7623">
        <v>5920</v>
      </c>
      <c r="B7623" s="9">
        <v>43191</v>
      </c>
      <c r="C7623" s="50" t="str">
        <f t="shared" si="952"/>
        <v>Y</v>
      </c>
      <c r="D7623" s="52">
        <f>_xlfn.XLOOKUP(B7623,Cal_Date!B:B,Cal_Date!A:A,0)</f>
        <v>1</v>
      </c>
      <c r="E7623">
        <v>2018</v>
      </c>
      <c r="F7623" t="s">
        <v>127</v>
      </c>
      <c r="G7623" t="s">
        <v>130</v>
      </c>
      <c r="H7623" t="s">
        <v>48</v>
      </c>
      <c r="I7623" t="s">
        <v>18</v>
      </c>
      <c r="J7623" t="s">
        <v>10</v>
      </c>
      <c r="K7623" t="s">
        <v>43</v>
      </c>
      <c r="L7623">
        <v>1</v>
      </c>
      <c r="M7623">
        <v>1008</v>
      </c>
      <c r="O7623" t="s">
        <v>28</v>
      </c>
      <c r="R7623" t="s">
        <v>44</v>
      </c>
      <c r="S7623" s="49" t="str">
        <f t="shared" si="953"/>
        <v>Card</v>
      </c>
      <c r="T7623" s="3">
        <v>0.03</v>
      </c>
      <c r="U7623" s="2">
        <v>7.6229999999999993</v>
      </c>
      <c r="V7623" s="2">
        <v>1.46</v>
      </c>
      <c r="W7623" s="54">
        <f>_xlfn.XLOOKUP(M7623,Market!A:A,Market!F:F,0)</f>
        <v>8.8999999999999996E-2</v>
      </c>
      <c r="X7623" s="55">
        <f t="shared" si="954"/>
        <v>0.22868999999999998</v>
      </c>
      <c r="Y7623" s="55">
        <f t="shared" si="955"/>
        <v>6.1629999999999994</v>
      </c>
      <c r="Z7623" s="54">
        <f t="shared" si="956"/>
        <v>0.80847435392889933</v>
      </c>
      <c r="AA7623" s="49" t="str">
        <f t="shared" ca="1" si="957"/>
        <v>Y</v>
      </c>
      <c r="AB7623" s="49">
        <f t="shared" ca="1" si="958"/>
        <v>6</v>
      </c>
      <c r="AC7623" s="49" t="str">
        <f t="shared" ca="1" si="959"/>
        <v>Y</v>
      </c>
    </row>
    <row r="7624" spans="1:29" x14ac:dyDescent="0.25">
      <c r="A7624">
        <v>5921</v>
      </c>
      <c r="B7624" s="9">
        <v>43191</v>
      </c>
      <c r="C7624" s="50" t="str">
        <f t="shared" si="952"/>
        <v>Y</v>
      </c>
      <c r="D7624" s="52">
        <f>_xlfn.XLOOKUP(B7624,Cal_Date!B:B,Cal_Date!A:A,0)</f>
        <v>1</v>
      </c>
      <c r="E7624">
        <v>2018</v>
      </c>
      <c r="F7624" t="s">
        <v>127</v>
      </c>
      <c r="G7624" t="s">
        <v>130</v>
      </c>
      <c r="H7624" t="s">
        <v>48</v>
      </c>
      <c r="I7624" t="s">
        <v>18</v>
      </c>
      <c r="J7624" t="s">
        <v>10</v>
      </c>
      <c r="K7624" t="s">
        <v>43</v>
      </c>
      <c r="L7624">
        <v>1</v>
      </c>
      <c r="M7624">
        <v>1009</v>
      </c>
      <c r="O7624" t="s">
        <v>28</v>
      </c>
      <c r="R7624" t="s">
        <v>44</v>
      </c>
      <c r="S7624" s="49" t="str">
        <f t="shared" si="953"/>
        <v>Card</v>
      </c>
      <c r="T7624" s="3">
        <v>0.03</v>
      </c>
      <c r="U7624" s="2">
        <v>7.6229999999999993</v>
      </c>
      <c r="V7624" s="2">
        <v>1.46</v>
      </c>
      <c r="W7624" s="54">
        <f>_xlfn.XLOOKUP(M7624,Market!A:A,Market!F:F,0)</f>
        <v>8.8999999999999996E-2</v>
      </c>
      <c r="X7624" s="55">
        <f t="shared" si="954"/>
        <v>0.22868999999999998</v>
      </c>
      <c r="Y7624" s="55">
        <f t="shared" si="955"/>
        <v>6.1629999999999994</v>
      </c>
      <c r="Z7624" s="54">
        <f t="shared" si="956"/>
        <v>0.80847435392889933</v>
      </c>
      <c r="AA7624" s="49" t="str">
        <f t="shared" ca="1" si="957"/>
        <v>Y</v>
      </c>
      <c r="AB7624" s="49">
        <f t="shared" ca="1" si="958"/>
        <v>6</v>
      </c>
      <c r="AC7624" s="49" t="str">
        <f t="shared" ca="1" si="959"/>
        <v>Y</v>
      </c>
    </row>
    <row r="7625" spans="1:29" x14ac:dyDescent="0.25">
      <c r="A7625">
        <v>5922</v>
      </c>
      <c r="B7625" s="9">
        <v>43191</v>
      </c>
      <c r="C7625" s="50" t="str">
        <f t="shared" si="952"/>
        <v>Y</v>
      </c>
      <c r="D7625" s="52">
        <f>_xlfn.XLOOKUP(B7625,Cal_Date!B:B,Cal_Date!A:A,0)</f>
        <v>1</v>
      </c>
      <c r="E7625">
        <v>2018</v>
      </c>
      <c r="F7625" t="s">
        <v>127</v>
      </c>
      <c r="G7625" t="s">
        <v>130</v>
      </c>
      <c r="H7625" t="s">
        <v>11</v>
      </c>
      <c r="I7625" t="s">
        <v>11</v>
      </c>
      <c r="J7625" t="s">
        <v>15</v>
      </c>
      <c r="K7625" t="s">
        <v>42</v>
      </c>
      <c r="L7625">
        <v>2</v>
      </c>
      <c r="M7625">
        <v>1006</v>
      </c>
      <c r="O7625" t="s">
        <v>28</v>
      </c>
      <c r="R7625" t="s">
        <v>44</v>
      </c>
      <c r="S7625" s="49" t="str">
        <f t="shared" si="953"/>
        <v>Card</v>
      </c>
      <c r="T7625" s="3">
        <v>0.03</v>
      </c>
      <c r="U7625" s="2">
        <v>5.4450000000000003</v>
      </c>
      <c r="V7625" s="2">
        <v>1.74</v>
      </c>
      <c r="W7625" s="54">
        <f>_xlfn.XLOOKUP(M7625,Market!A:A,Market!F:F,0)</f>
        <v>8.8999999999999996E-2</v>
      </c>
      <c r="X7625" s="55">
        <f t="shared" si="954"/>
        <v>0.16335</v>
      </c>
      <c r="Y7625" s="55">
        <f t="shared" si="955"/>
        <v>3.7050000000000001</v>
      </c>
      <c r="Z7625" s="54">
        <f t="shared" si="956"/>
        <v>0.68044077134986225</v>
      </c>
      <c r="AA7625" s="49" t="str">
        <f t="shared" ca="1" si="957"/>
        <v>Y</v>
      </c>
      <c r="AB7625" s="49">
        <f t="shared" ca="1" si="958"/>
        <v>6</v>
      </c>
      <c r="AC7625" s="49" t="str">
        <f t="shared" ca="1" si="959"/>
        <v>Y</v>
      </c>
    </row>
    <row r="7626" spans="1:29" x14ac:dyDescent="0.25">
      <c r="A7626">
        <v>5923</v>
      </c>
      <c r="B7626" s="9">
        <v>43191</v>
      </c>
      <c r="C7626" s="50" t="str">
        <f t="shared" si="952"/>
        <v>Y</v>
      </c>
      <c r="D7626" s="52">
        <f>_xlfn.XLOOKUP(B7626,Cal_Date!B:B,Cal_Date!A:A,0)</f>
        <v>1</v>
      </c>
      <c r="E7626">
        <v>2018</v>
      </c>
      <c r="F7626" t="s">
        <v>127</v>
      </c>
      <c r="G7626" t="s">
        <v>130</v>
      </c>
      <c r="H7626" t="s">
        <v>11</v>
      </c>
      <c r="I7626" t="s">
        <v>11</v>
      </c>
      <c r="J7626" t="s">
        <v>15</v>
      </c>
      <c r="K7626" t="s">
        <v>42</v>
      </c>
      <c r="L7626">
        <v>2</v>
      </c>
      <c r="M7626">
        <v>1007</v>
      </c>
      <c r="O7626" t="s">
        <v>28</v>
      </c>
      <c r="R7626" t="s">
        <v>44</v>
      </c>
      <c r="S7626" s="49" t="str">
        <f t="shared" si="953"/>
        <v>Card</v>
      </c>
      <c r="T7626" s="3">
        <v>0.03</v>
      </c>
      <c r="U7626" s="2">
        <v>5.4450000000000003</v>
      </c>
      <c r="V7626" s="2">
        <v>1.74</v>
      </c>
      <c r="W7626" s="54">
        <f>_xlfn.XLOOKUP(M7626,Market!A:A,Market!F:F,0)</f>
        <v>8.8999999999999996E-2</v>
      </c>
      <c r="X7626" s="55">
        <f t="shared" si="954"/>
        <v>0.16335</v>
      </c>
      <c r="Y7626" s="55">
        <f t="shared" si="955"/>
        <v>3.7050000000000001</v>
      </c>
      <c r="Z7626" s="54">
        <f t="shared" si="956"/>
        <v>0.68044077134986225</v>
      </c>
      <c r="AA7626" s="49" t="str">
        <f t="shared" ca="1" si="957"/>
        <v>Y</v>
      </c>
      <c r="AB7626" s="49">
        <f t="shared" ca="1" si="958"/>
        <v>6</v>
      </c>
      <c r="AC7626" s="49" t="str">
        <f t="shared" ca="1" si="959"/>
        <v>Y</v>
      </c>
    </row>
    <row r="7627" spans="1:29" x14ac:dyDescent="0.25">
      <c r="A7627">
        <v>5924</v>
      </c>
      <c r="B7627" s="9">
        <v>43191</v>
      </c>
      <c r="C7627" s="50" t="str">
        <f t="shared" si="952"/>
        <v>Y</v>
      </c>
      <c r="D7627" s="52">
        <f>_xlfn.XLOOKUP(B7627,Cal_Date!B:B,Cal_Date!A:A,0)</f>
        <v>1</v>
      </c>
      <c r="E7627">
        <v>2018</v>
      </c>
      <c r="F7627" t="s">
        <v>127</v>
      </c>
      <c r="G7627" t="s">
        <v>130</v>
      </c>
      <c r="H7627" t="s">
        <v>11</v>
      </c>
      <c r="I7627" t="s">
        <v>11</v>
      </c>
      <c r="J7627" t="s">
        <v>15</v>
      </c>
      <c r="K7627" t="s">
        <v>42</v>
      </c>
      <c r="L7627">
        <v>1</v>
      </c>
      <c r="M7627">
        <v>1007</v>
      </c>
      <c r="O7627" t="s">
        <v>28</v>
      </c>
      <c r="R7627" t="s">
        <v>44</v>
      </c>
      <c r="S7627" s="49" t="str">
        <f t="shared" si="953"/>
        <v>Card</v>
      </c>
      <c r="T7627" s="3">
        <v>0.03</v>
      </c>
      <c r="U7627" s="2">
        <v>2.7225000000000001</v>
      </c>
      <c r="V7627" s="2">
        <v>0.87</v>
      </c>
      <c r="W7627" s="54">
        <f>_xlfn.XLOOKUP(M7627,Market!A:A,Market!F:F,0)</f>
        <v>8.8999999999999996E-2</v>
      </c>
      <c r="X7627" s="55">
        <f t="shared" si="954"/>
        <v>8.1674999999999998E-2</v>
      </c>
      <c r="Y7627" s="55">
        <f t="shared" si="955"/>
        <v>1.8525</v>
      </c>
      <c r="Z7627" s="54">
        <f t="shared" si="956"/>
        <v>0.68044077134986225</v>
      </c>
      <c r="AA7627" s="49" t="str">
        <f t="shared" ca="1" si="957"/>
        <v>Y</v>
      </c>
      <c r="AB7627" s="49">
        <f t="shared" ca="1" si="958"/>
        <v>6</v>
      </c>
      <c r="AC7627" s="49" t="str">
        <f t="shared" ca="1" si="959"/>
        <v>Y</v>
      </c>
    </row>
    <row r="7628" spans="1:29" x14ac:dyDescent="0.25">
      <c r="A7628">
        <v>5925</v>
      </c>
      <c r="B7628" s="9">
        <v>43191</v>
      </c>
      <c r="C7628" s="50" t="str">
        <f t="shared" si="952"/>
        <v>Y</v>
      </c>
      <c r="D7628" s="52">
        <f>_xlfn.XLOOKUP(B7628,Cal_Date!B:B,Cal_Date!A:A,0)</f>
        <v>1</v>
      </c>
      <c r="E7628">
        <v>2018</v>
      </c>
      <c r="F7628" t="s">
        <v>127</v>
      </c>
      <c r="G7628" t="s">
        <v>130</v>
      </c>
      <c r="H7628" t="s">
        <v>11</v>
      </c>
      <c r="I7628" t="s">
        <v>11</v>
      </c>
      <c r="J7628" t="s">
        <v>15</v>
      </c>
      <c r="K7628" t="s">
        <v>42</v>
      </c>
      <c r="L7628">
        <v>1</v>
      </c>
      <c r="M7628">
        <v>1007</v>
      </c>
      <c r="O7628" t="s">
        <v>28</v>
      </c>
      <c r="R7628" t="s">
        <v>44</v>
      </c>
      <c r="S7628" s="49" t="str">
        <f t="shared" si="953"/>
        <v>Card</v>
      </c>
      <c r="T7628" s="3">
        <v>0.03</v>
      </c>
      <c r="U7628" s="2">
        <v>2.7225000000000001</v>
      </c>
      <c r="V7628" s="2">
        <v>0.87</v>
      </c>
      <c r="W7628" s="54">
        <f>_xlfn.XLOOKUP(M7628,Market!A:A,Market!F:F,0)</f>
        <v>8.8999999999999996E-2</v>
      </c>
      <c r="X7628" s="55">
        <f t="shared" si="954"/>
        <v>8.1674999999999998E-2</v>
      </c>
      <c r="Y7628" s="55">
        <f t="shared" si="955"/>
        <v>1.8525</v>
      </c>
      <c r="Z7628" s="54">
        <f t="shared" si="956"/>
        <v>0.68044077134986225</v>
      </c>
      <c r="AA7628" s="49" t="str">
        <f t="shared" ca="1" si="957"/>
        <v>Y</v>
      </c>
      <c r="AB7628" s="49">
        <f t="shared" ca="1" si="958"/>
        <v>6</v>
      </c>
      <c r="AC7628" s="49" t="str">
        <f t="shared" ca="1" si="959"/>
        <v>Y</v>
      </c>
    </row>
    <row r="7629" spans="1:29" x14ac:dyDescent="0.25">
      <c r="A7629">
        <v>5926</v>
      </c>
      <c r="B7629" s="9">
        <v>43191</v>
      </c>
      <c r="C7629" s="50" t="str">
        <f t="shared" si="952"/>
        <v>Y</v>
      </c>
      <c r="D7629" s="52">
        <f>_xlfn.XLOOKUP(B7629,Cal_Date!B:B,Cal_Date!A:A,0)</f>
        <v>1</v>
      </c>
      <c r="E7629">
        <v>2018</v>
      </c>
      <c r="F7629" t="s">
        <v>127</v>
      </c>
      <c r="G7629" t="s">
        <v>130</v>
      </c>
      <c r="H7629" t="s">
        <v>11</v>
      </c>
      <c r="I7629" t="s">
        <v>11</v>
      </c>
      <c r="J7629" t="s">
        <v>15</v>
      </c>
      <c r="K7629" t="s">
        <v>42</v>
      </c>
      <c r="L7629">
        <v>1</v>
      </c>
      <c r="M7629">
        <v>1005</v>
      </c>
      <c r="O7629" t="s">
        <v>25</v>
      </c>
      <c r="R7629" t="s">
        <v>44</v>
      </c>
      <c r="S7629" s="49" t="str">
        <f t="shared" si="953"/>
        <v>Card</v>
      </c>
      <c r="T7629" s="3">
        <v>0.03</v>
      </c>
      <c r="U7629" s="2">
        <v>2.7225000000000001</v>
      </c>
      <c r="V7629" s="2">
        <v>0.87</v>
      </c>
      <c r="W7629" s="54">
        <f>_xlfn.XLOOKUP(M7629,Market!A:A,Market!F:F,0)</f>
        <v>8.8999999999999996E-2</v>
      </c>
      <c r="X7629" s="55">
        <f t="shared" si="954"/>
        <v>8.1674999999999998E-2</v>
      </c>
      <c r="Y7629" s="55">
        <f t="shared" si="955"/>
        <v>1.8525</v>
      </c>
      <c r="Z7629" s="54">
        <f t="shared" si="956"/>
        <v>0.68044077134986225</v>
      </c>
      <c r="AA7629" s="49" t="str">
        <f t="shared" ca="1" si="957"/>
        <v>Y</v>
      </c>
      <c r="AB7629" s="49">
        <f t="shared" ca="1" si="958"/>
        <v>6</v>
      </c>
      <c r="AC7629" s="49" t="str">
        <f t="shared" ca="1" si="959"/>
        <v>Y</v>
      </c>
    </row>
    <row r="7630" spans="1:29" x14ac:dyDescent="0.25">
      <c r="A7630">
        <v>5927</v>
      </c>
      <c r="B7630" s="9">
        <v>43191</v>
      </c>
      <c r="C7630" s="50" t="str">
        <f t="shared" si="952"/>
        <v>Y</v>
      </c>
      <c r="D7630" s="52">
        <f>_xlfn.XLOOKUP(B7630,Cal_Date!B:B,Cal_Date!A:A,0)</f>
        <v>1</v>
      </c>
      <c r="E7630">
        <v>2018</v>
      </c>
      <c r="F7630" t="s">
        <v>127</v>
      </c>
      <c r="G7630" t="s">
        <v>130</v>
      </c>
      <c r="H7630" t="s">
        <v>11</v>
      </c>
      <c r="I7630" t="s">
        <v>11</v>
      </c>
      <c r="J7630" t="s">
        <v>15</v>
      </c>
      <c r="K7630" t="s">
        <v>42</v>
      </c>
      <c r="L7630">
        <v>2</v>
      </c>
      <c r="M7630">
        <v>1005</v>
      </c>
      <c r="O7630" t="s">
        <v>25</v>
      </c>
      <c r="R7630" t="s">
        <v>44</v>
      </c>
      <c r="S7630" s="49" t="str">
        <f t="shared" si="953"/>
        <v>Card</v>
      </c>
      <c r="T7630" s="3">
        <v>0.03</v>
      </c>
      <c r="U7630" s="2">
        <v>5.4450000000000003</v>
      </c>
      <c r="V7630" s="2">
        <v>1.74</v>
      </c>
      <c r="W7630" s="54">
        <f>_xlfn.XLOOKUP(M7630,Market!A:A,Market!F:F,0)</f>
        <v>8.8999999999999996E-2</v>
      </c>
      <c r="X7630" s="55">
        <f t="shared" si="954"/>
        <v>0.16335</v>
      </c>
      <c r="Y7630" s="55">
        <f t="shared" si="955"/>
        <v>3.7050000000000001</v>
      </c>
      <c r="Z7630" s="54">
        <f t="shared" si="956"/>
        <v>0.68044077134986225</v>
      </c>
      <c r="AA7630" s="49" t="str">
        <f t="shared" ca="1" si="957"/>
        <v>Y</v>
      </c>
      <c r="AB7630" s="49">
        <f t="shared" ca="1" si="958"/>
        <v>6</v>
      </c>
      <c r="AC7630" s="49" t="str">
        <f t="shared" ca="1" si="959"/>
        <v>Y</v>
      </c>
    </row>
    <row r="7631" spans="1:29" x14ac:dyDescent="0.25">
      <c r="A7631">
        <v>5928</v>
      </c>
      <c r="B7631" s="9">
        <v>43191</v>
      </c>
      <c r="C7631" s="50" t="str">
        <f t="shared" si="952"/>
        <v>Y</v>
      </c>
      <c r="D7631" s="52">
        <f>_xlfn.XLOOKUP(B7631,Cal_Date!B:B,Cal_Date!A:A,0)</f>
        <v>1</v>
      </c>
      <c r="E7631">
        <v>2018</v>
      </c>
      <c r="F7631" t="s">
        <v>127</v>
      </c>
      <c r="G7631" t="s">
        <v>130</v>
      </c>
      <c r="H7631" t="s">
        <v>14</v>
      </c>
      <c r="I7631" t="s">
        <v>13</v>
      </c>
      <c r="J7631" t="s">
        <v>15</v>
      </c>
      <c r="K7631" t="s">
        <v>43</v>
      </c>
      <c r="L7631">
        <v>1</v>
      </c>
      <c r="M7631">
        <v>1002</v>
      </c>
      <c r="O7631" t="s">
        <v>28</v>
      </c>
      <c r="R7631" t="s">
        <v>44</v>
      </c>
      <c r="S7631" s="49" t="str">
        <f t="shared" si="953"/>
        <v>Card</v>
      </c>
      <c r="T7631" s="3">
        <v>0.03</v>
      </c>
      <c r="U7631" s="2">
        <v>5.3000000000000007</v>
      </c>
      <c r="V7631" s="2">
        <v>2.12</v>
      </c>
      <c r="W7631" s="54">
        <f>_xlfn.XLOOKUP(M7631,Market!A:A,Market!F:F,0)</f>
        <v>0.06</v>
      </c>
      <c r="X7631" s="55">
        <f t="shared" si="954"/>
        <v>0.159</v>
      </c>
      <c r="Y7631" s="55">
        <f t="shared" si="955"/>
        <v>3.1800000000000006</v>
      </c>
      <c r="Z7631" s="54">
        <f t="shared" si="956"/>
        <v>0.60000000000000009</v>
      </c>
      <c r="AA7631" s="49" t="str">
        <f t="shared" ca="1" si="957"/>
        <v>Y</v>
      </c>
      <c r="AB7631" s="49">
        <f t="shared" ca="1" si="958"/>
        <v>6</v>
      </c>
      <c r="AC7631" s="49" t="str">
        <f t="shared" ca="1" si="959"/>
        <v>Y</v>
      </c>
    </row>
    <row r="7632" spans="1:29" x14ac:dyDescent="0.25">
      <c r="A7632">
        <v>5929</v>
      </c>
      <c r="B7632" s="9">
        <v>43191</v>
      </c>
      <c r="C7632" s="50" t="str">
        <f t="shared" si="952"/>
        <v>Y</v>
      </c>
      <c r="D7632" s="52">
        <f>_xlfn.XLOOKUP(B7632,Cal_Date!B:B,Cal_Date!A:A,0)</f>
        <v>1</v>
      </c>
      <c r="E7632">
        <v>2018</v>
      </c>
      <c r="F7632" t="s">
        <v>127</v>
      </c>
      <c r="G7632" t="s">
        <v>130</v>
      </c>
      <c r="H7632" t="s">
        <v>48</v>
      </c>
      <c r="I7632" t="s">
        <v>18</v>
      </c>
      <c r="J7632" t="s">
        <v>10</v>
      </c>
      <c r="K7632" t="s">
        <v>43</v>
      </c>
      <c r="L7632">
        <v>2</v>
      </c>
      <c r="M7632">
        <v>1004</v>
      </c>
      <c r="O7632" t="s">
        <v>28</v>
      </c>
      <c r="R7632" t="s">
        <v>44</v>
      </c>
      <c r="S7632" s="49" t="str">
        <f t="shared" si="953"/>
        <v>Card</v>
      </c>
      <c r="T7632" s="3">
        <v>0.03</v>
      </c>
      <c r="U7632" s="2">
        <v>14.84</v>
      </c>
      <c r="V7632" s="2">
        <v>2.92</v>
      </c>
      <c r="W7632" s="54">
        <f>_xlfn.XLOOKUP(M7632,Market!A:A,Market!F:F,0)</f>
        <v>0.06</v>
      </c>
      <c r="X7632" s="55">
        <f t="shared" si="954"/>
        <v>0.44519999999999998</v>
      </c>
      <c r="Y7632" s="55">
        <f t="shared" si="955"/>
        <v>11.92</v>
      </c>
      <c r="Z7632" s="54">
        <f t="shared" si="956"/>
        <v>0.80323450134770891</v>
      </c>
      <c r="AA7632" s="49" t="str">
        <f t="shared" ca="1" si="957"/>
        <v>Y</v>
      </c>
      <c r="AB7632" s="49">
        <f t="shared" ca="1" si="958"/>
        <v>6</v>
      </c>
      <c r="AC7632" s="49" t="str">
        <f t="shared" ca="1" si="959"/>
        <v>Y</v>
      </c>
    </row>
    <row r="7633" spans="1:29" x14ac:dyDescent="0.25">
      <c r="A7633">
        <v>5930</v>
      </c>
      <c r="B7633" s="9">
        <v>43191</v>
      </c>
      <c r="C7633" s="50" t="str">
        <f t="shared" si="952"/>
        <v>Y</v>
      </c>
      <c r="D7633" s="52">
        <f>_xlfn.XLOOKUP(B7633,Cal_Date!B:B,Cal_Date!A:A,0)</f>
        <v>1</v>
      </c>
      <c r="E7633">
        <v>2018</v>
      </c>
      <c r="F7633" t="s">
        <v>127</v>
      </c>
      <c r="G7633" t="s">
        <v>130</v>
      </c>
      <c r="H7633" t="s">
        <v>11</v>
      </c>
      <c r="I7633" t="s">
        <v>13</v>
      </c>
      <c r="J7633" t="s">
        <v>15</v>
      </c>
      <c r="K7633" t="s">
        <v>42</v>
      </c>
      <c r="L7633">
        <v>1</v>
      </c>
      <c r="M7633">
        <v>1005</v>
      </c>
      <c r="O7633" t="s">
        <v>25</v>
      </c>
      <c r="R7633" t="s">
        <v>44</v>
      </c>
      <c r="S7633" s="49" t="str">
        <f t="shared" si="953"/>
        <v>Card</v>
      </c>
      <c r="T7633" s="3">
        <v>0.03</v>
      </c>
      <c r="U7633" s="2">
        <v>2.7225000000000001</v>
      </c>
      <c r="V7633" s="2">
        <v>1.42</v>
      </c>
      <c r="W7633" s="54">
        <f>_xlfn.XLOOKUP(M7633,Market!A:A,Market!F:F,0)</f>
        <v>8.8999999999999996E-2</v>
      </c>
      <c r="X7633" s="55">
        <f t="shared" si="954"/>
        <v>8.1674999999999998E-2</v>
      </c>
      <c r="Y7633" s="55">
        <f t="shared" si="955"/>
        <v>1.3025000000000002</v>
      </c>
      <c r="Z7633" s="54">
        <f t="shared" si="956"/>
        <v>0.47842056932966032</v>
      </c>
      <c r="AA7633" s="49" t="str">
        <f t="shared" ca="1" si="957"/>
        <v>Y</v>
      </c>
      <c r="AB7633" s="49">
        <f t="shared" ca="1" si="958"/>
        <v>6</v>
      </c>
      <c r="AC7633" s="49" t="str">
        <f t="shared" ca="1" si="959"/>
        <v>Y</v>
      </c>
    </row>
    <row r="7634" spans="1:29" x14ac:dyDescent="0.25">
      <c r="A7634">
        <v>5931</v>
      </c>
      <c r="B7634" s="9">
        <v>43192</v>
      </c>
      <c r="C7634" s="50" t="str">
        <f t="shared" si="952"/>
        <v>Y</v>
      </c>
      <c r="D7634" s="52">
        <f>_xlfn.XLOOKUP(B7634,Cal_Date!B:B,Cal_Date!A:A,0)</f>
        <v>1</v>
      </c>
      <c r="E7634">
        <v>2018</v>
      </c>
      <c r="F7634" t="s">
        <v>121</v>
      </c>
      <c r="G7634" t="s">
        <v>129</v>
      </c>
      <c r="H7634" t="s">
        <v>11</v>
      </c>
      <c r="I7634" t="s">
        <v>13</v>
      </c>
      <c r="J7634" t="s">
        <v>15</v>
      </c>
      <c r="K7634" t="s">
        <v>42</v>
      </c>
      <c r="L7634">
        <v>2</v>
      </c>
      <c r="M7634">
        <v>1001</v>
      </c>
      <c r="O7634" t="s">
        <v>25</v>
      </c>
      <c r="R7634" t="s">
        <v>44</v>
      </c>
      <c r="S7634" s="49" t="str">
        <f t="shared" si="953"/>
        <v>Card</v>
      </c>
      <c r="T7634" s="3">
        <v>0.03</v>
      </c>
      <c r="U7634" s="2">
        <v>5.3000000000000007</v>
      </c>
      <c r="V7634" s="2">
        <v>2.84</v>
      </c>
      <c r="W7634" s="54">
        <f>_xlfn.XLOOKUP(M7634,Market!A:A,Market!F:F,0)</f>
        <v>0.06</v>
      </c>
      <c r="X7634" s="55">
        <f t="shared" si="954"/>
        <v>0.159</v>
      </c>
      <c r="Y7634" s="55">
        <f t="shared" si="955"/>
        <v>2.4600000000000009</v>
      </c>
      <c r="Z7634" s="54">
        <f t="shared" si="956"/>
        <v>0.46415094339622653</v>
      </c>
      <c r="AA7634" s="49" t="str">
        <f t="shared" ca="1" si="957"/>
        <v>Y</v>
      </c>
      <c r="AB7634" s="49">
        <f t="shared" ca="1" si="958"/>
        <v>6</v>
      </c>
      <c r="AC7634" s="49" t="str">
        <f t="shared" ca="1" si="959"/>
        <v>Y</v>
      </c>
    </row>
    <row r="7635" spans="1:29" x14ac:dyDescent="0.25">
      <c r="A7635">
        <v>5932</v>
      </c>
      <c r="B7635" s="9">
        <v>43192</v>
      </c>
      <c r="C7635" s="50" t="str">
        <f t="shared" si="952"/>
        <v>Y</v>
      </c>
      <c r="D7635" s="52">
        <f>_xlfn.XLOOKUP(B7635,Cal_Date!B:B,Cal_Date!A:A,0)</f>
        <v>1</v>
      </c>
      <c r="E7635">
        <v>2018</v>
      </c>
      <c r="F7635" t="s">
        <v>121</v>
      </c>
      <c r="G7635" t="s">
        <v>129</v>
      </c>
      <c r="H7635" t="s">
        <v>11</v>
      </c>
      <c r="I7635" t="s">
        <v>11</v>
      </c>
      <c r="J7635" t="s">
        <v>15</v>
      </c>
      <c r="K7635" t="s">
        <v>42</v>
      </c>
      <c r="L7635">
        <v>1</v>
      </c>
      <c r="M7635">
        <v>1010</v>
      </c>
      <c r="O7635" t="s">
        <v>25</v>
      </c>
      <c r="R7635" t="s">
        <v>44</v>
      </c>
      <c r="S7635" s="49" t="str">
        <f t="shared" si="953"/>
        <v>Card</v>
      </c>
      <c r="T7635" s="3">
        <v>0.03</v>
      </c>
      <c r="U7635" s="2">
        <v>2.7</v>
      </c>
      <c r="V7635" s="2">
        <v>0.87</v>
      </c>
      <c r="W7635" s="54">
        <f>_xlfn.XLOOKUP(M7635,Market!A:A,Market!F:F,0)</f>
        <v>0.08</v>
      </c>
      <c r="X7635" s="55">
        <f t="shared" si="954"/>
        <v>8.1000000000000003E-2</v>
      </c>
      <c r="Y7635" s="55">
        <f t="shared" si="955"/>
        <v>1.83</v>
      </c>
      <c r="Z7635" s="54">
        <f t="shared" si="956"/>
        <v>0.67777777777777781</v>
      </c>
      <c r="AA7635" s="49" t="str">
        <f t="shared" ca="1" si="957"/>
        <v>Y</v>
      </c>
      <c r="AB7635" s="49">
        <f t="shared" ca="1" si="958"/>
        <v>6</v>
      </c>
      <c r="AC7635" s="49" t="str">
        <f t="shared" ca="1" si="959"/>
        <v>Y</v>
      </c>
    </row>
    <row r="7636" spans="1:29" x14ac:dyDescent="0.25">
      <c r="A7636">
        <v>5933</v>
      </c>
      <c r="B7636" s="9">
        <v>43192</v>
      </c>
      <c r="C7636" s="50" t="str">
        <f t="shared" si="952"/>
        <v>Y</v>
      </c>
      <c r="D7636" s="52">
        <f>_xlfn.XLOOKUP(B7636,Cal_Date!B:B,Cal_Date!A:A,0)</f>
        <v>1</v>
      </c>
      <c r="E7636">
        <v>2018</v>
      </c>
      <c r="F7636" t="s">
        <v>121</v>
      </c>
      <c r="G7636" t="s">
        <v>129</v>
      </c>
      <c r="H7636" t="s">
        <v>14</v>
      </c>
      <c r="I7636" t="s">
        <v>13</v>
      </c>
      <c r="J7636" t="s">
        <v>15</v>
      </c>
      <c r="K7636" t="s">
        <v>43</v>
      </c>
      <c r="L7636">
        <v>1</v>
      </c>
      <c r="M7636">
        <v>1011</v>
      </c>
      <c r="O7636" t="s">
        <v>25</v>
      </c>
      <c r="R7636" t="s">
        <v>44</v>
      </c>
      <c r="S7636" s="49" t="str">
        <f t="shared" si="953"/>
        <v>Card</v>
      </c>
      <c r="T7636" s="3">
        <v>0.03</v>
      </c>
      <c r="U7636" s="2">
        <v>5.3000000000000007</v>
      </c>
      <c r="V7636" s="2">
        <v>2.2400000000000002</v>
      </c>
      <c r="W7636" s="54">
        <f>_xlfn.XLOOKUP(M7636,Market!A:A,Market!F:F,0)</f>
        <v>0.06</v>
      </c>
      <c r="X7636" s="55">
        <f t="shared" si="954"/>
        <v>0.159</v>
      </c>
      <c r="Y7636" s="55">
        <f t="shared" si="955"/>
        <v>3.0600000000000005</v>
      </c>
      <c r="Z7636" s="54">
        <f t="shared" si="956"/>
        <v>0.57735849056603772</v>
      </c>
      <c r="AA7636" s="49" t="str">
        <f t="shared" ca="1" si="957"/>
        <v>Y</v>
      </c>
      <c r="AB7636" s="49">
        <f t="shared" ca="1" si="958"/>
        <v>6</v>
      </c>
      <c r="AC7636" s="49" t="str">
        <f t="shared" ca="1" si="959"/>
        <v>Y</v>
      </c>
    </row>
    <row r="7637" spans="1:29" x14ac:dyDescent="0.25">
      <c r="A7637">
        <v>5934</v>
      </c>
      <c r="B7637" s="9">
        <v>43192</v>
      </c>
      <c r="C7637" s="50" t="str">
        <f t="shared" si="952"/>
        <v>Y</v>
      </c>
      <c r="D7637" s="52">
        <f>_xlfn.XLOOKUP(B7637,Cal_Date!B:B,Cal_Date!A:A,0)</f>
        <v>1</v>
      </c>
      <c r="E7637">
        <v>2018</v>
      </c>
      <c r="F7637" t="s">
        <v>121</v>
      </c>
      <c r="G7637" t="s">
        <v>129</v>
      </c>
      <c r="H7637" t="s">
        <v>11</v>
      </c>
      <c r="I7637" t="s">
        <v>11</v>
      </c>
      <c r="J7637" t="s">
        <v>15</v>
      </c>
      <c r="K7637" t="s">
        <v>42</v>
      </c>
      <c r="L7637">
        <v>1</v>
      </c>
      <c r="M7637">
        <v>1011</v>
      </c>
      <c r="O7637" t="s">
        <v>25</v>
      </c>
      <c r="R7637" t="s">
        <v>44</v>
      </c>
      <c r="S7637" s="49" t="str">
        <f t="shared" si="953"/>
        <v>Card</v>
      </c>
      <c r="T7637" s="3">
        <v>0.03</v>
      </c>
      <c r="U7637" s="2">
        <v>2.6500000000000004</v>
      </c>
      <c r="V7637" s="2">
        <v>0.87</v>
      </c>
      <c r="W7637" s="54">
        <f>_xlfn.XLOOKUP(M7637,Market!A:A,Market!F:F,0)</f>
        <v>0.06</v>
      </c>
      <c r="X7637" s="55">
        <f t="shared" si="954"/>
        <v>7.9500000000000001E-2</v>
      </c>
      <c r="Y7637" s="55">
        <f t="shared" si="955"/>
        <v>1.7800000000000002</v>
      </c>
      <c r="Z7637" s="54">
        <f t="shared" si="956"/>
        <v>0.67169811320754713</v>
      </c>
      <c r="AA7637" s="49" t="str">
        <f t="shared" ca="1" si="957"/>
        <v>Y</v>
      </c>
      <c r="AB7637" s="49">
        <f t="shared" ca="1" si="958"/>
        <v>6</v>
      </c>
      <c r="AC7637" s="49" t="str">
        <f t="shared" ca="1" si="959"/>
        <v>Y</v>
      </c>
    </row>
    <row r="7638" spans="1:29" x14ac:dyDescent="0.25">
      <c r="A7638">
        <v>5935</v>
      </c>
      <c r="B7638" s="9">
        <v>43192</v>
      </c>
      <c r="C7638" s="50" t="str">
        <f t="shared" si="952"/>
        <v>Y</v>
      </c>
      <c r="D7638" s="52">
        <f>_xlfn.XLOOKUP(B7638,Cal_Date!B:B,Cal_Date!A:A,0)</f>
        <v>1</v>
      </c>
      <c r="E7638">
        <v>2018</v>
      </c>
      <c r="F7638" t="s">
        <v>121</v>
      </c>
      <c r="G7638" t="s">
        <v>129</v>
      </c>
      <c r="H7638" t="s">
        <v>11</v>
      </c>
      <c r="I7638" t="s">
        <v>11</v>
      </c>
      <c r="J7638" t="s">
        <v>15</v>
      </c>
      <c r="K7638" t="s">
        <v>42</v>
      </c>
      <c r="L7638">
        <v>1</v>
      </c>
      <c r="M7638">
        <v>1001</v>
      </c>
      <c r="O7638" t="s">
        <v>25</v>
      </c>
      <c r="R7638" t="s">
        <v>44</v>
      </c>
      <c r="S7638" s="49" t="str">
        <f t="shared" si="953"/>
        <v>Card</v>
      </c>
      <c r="T7638" s="3">
        <v>0.03</v>
      </c>
      <c r="U7638" s="2">
        <v>2.6500000000000004</v>
      </c>
      <c r="V7638" s="2">
        <v>0.87</v>
      </c>
      <c r="W7638" s="54">
        <f>_xlfn.XLOOKUP(M7638,Market!A:A,Market!F:F,0)</f>
        <v>0.06</v>
      </c>
      <c r="X7638" s="55">
        <f t="shared" si="954"/>
        <v>7.9500000000000001E-2</v>
      </c>
      <c r="Y7638" s="55">
        <f t="shared" si="955"/>
        <v>1.7800000000000002</v>
      </c>
      <c r="Z7638" s="54">
        <f t="shared" si="956"/>
        <v>0.67169811320754713</v>
      </c>
      <c r="AA7638" s="49" t="str">
        <f t="shared" ca="1" si="957"/>
        <v>Y</v>
      </c>
      <c r="AB7638" s="49">
        <f t="shared" ca="1" si="958"/>
        <v>6</v>
      </c>
      <c r="AC7638" s="49" t="str">
        <f t="shared" ca="1" si="959"/>
        <v>Y</v>
      </c>
    </row>
    <row r="7639" spans="1:29" x14ac:dyDescent="0.25">
      <c r="A7639">
        <v>5936</v>
      </c>
      <c r="B7639" s="9">
        <v>43192</v>
      </c>
      <c r="C7639" s="50" t="str">
        <f t="shared" si="952"/>
        <v>Y</v>
      </c>
      <c r="D7639" s="52">
        <f>_xlfn.XLOOKUP(B7639,Cal_Date!B:B,Cal_Date!A:A,0)</f>
        <v>1</v>
      </c>
      <c r="E7639">
        <v>2018</v>
      </c>
      <c r="F7639" t="s">
        <v>121</v>
      </c>
      <c r="G7639" t="s">
        <v>129</v>
      </c>
      <c r="H7639" t="s">
        <v>11</v>
      </c>
      <c r="I7639" t="s">
        <v>11</v>
      </c>
      <c r="J7639" t="s">
        <v>15</v>
      </c>
      <c r="K7639" t="s">
        <v>42</v>
      </c>
      <c r="L7639">
        <v>2</v>
      </c>
      <c r="M7639">
        <v>1003</v>
      </c>
      <c r="O7639" t="s">
        <v>25</v>
      </c>
      <c r="R7639" t="s">
        <v>44</v>
      </c>
      <c r="S7639" s="49" t="str">
        <f t="shared" si="953"/>
        <v>Card</v>
      </c>
      <c r="T7639" s="3">
        <v>0.03</v>
      </c>
      <c r="U7639" s="2">
        <v>5.3000000000000007</v>
      </c>
      <c r="V7639" s="2">
        <v>1.74</v>
      </c>
      <c r="W7639" s="54">
        <f>_xlfn.XLOOKUP(M7639,Market!A:A,Market!F:F,0)</f>
        <v>0.06</v>
      </c>
      <c r="X7639" s="55">
        <f t="shared" si="954"/>
        <v>0.159</v>
      </c>
      <c r="Y7639" s="55">
        <f t="shared" si="955"/>
        <v>3.5600000000000005</v>
      </c>
      <c r="Z7639" s="54">
        <f t="shared" si="956"/>
        <v>0.67169811320754713</v>
      </c>
      <c r="AA7639" s="49" t="str">
        <f t="shared" ca="1" si="957"/>
        <v>Y</v>
      </c>
      <c r="AB7639" s="49">
        <f t="shared" ca="1" si="958"/>
        <v>6</v>
      </c>
      <c r="AC7639" s="49" t="str">
        <f t="shared" ca="1" si="959"/>
        <v>Y</v>
      </c>
    </row>
    <row r="7640" spans="1:29" x14ac:dyDescent="0.25">
      <c r="A7640">
        <v>5937</v>
      </c>
      <c r="B7640" s="9">
        <v>43192</v>
      </c>
      <c r="C7640" s="50" t="str">
        <f t="shared" si="952"/>
        <v>Y</v>
      </c>
      <c r="D7640" s="52">
        <f>_xlfn.XLOOKUP(B7640,Cal_Date!B:B,Cal_Date!A:A,0)</f>
        <v>1</v>
      </c>
      <c r="E7640">
        <v>2018</v>
      </c>
      <c r="F7640" t="s">
        <v>121</v>
      </c>
      <c r="G7640" t="s">
        <v>129</v>
      </c>
      <c r="H7640" t="s">
        <v>48</v>
      </c>
      <c r="I7640" t="s">
        <v>18</v>
      </c>
      <c r="J7640" t="s">
        <v>10</v>
      </c>
      <c r="K7640" t="s">
        <v>43</v>
      </c>
      <c r="L7640">
        <v>1</v>
      </c>
      <c r="M7640">
        <v>1005</v>
      </c>
      <c r="O7640" t="s">
        <v>25</v>
      </c>
      <c r="R7640" t="s">
        <v>44</v>
      </c>
      <c r="S7640" s="49" t="str">
        <f t="shared" si="953"/>
        <v>Card</v>
      </c>
      <c r="T7640" s="3">
        <v>0.03</v>
      </c>
      <c r="U7640" s="2">
        <v>7.6229999999999993</v>
      </c>
      <c r="V7640" s="2">
        <v>1.46</v>
      </c>
      <c r="W7640" s="54">
        <f>_xlfn.XLOOKUP(M7640,Market!A:A,Market!F:F,0)</f>
        <v>8.8999999999999996E-2</v>
      </c>
      <c r="X7640" s="55">
        <f t="shared" si="954"/>
        <v>0.22868999999999998</v>
      </c>
      <c r="Y7640" s="55">
        <f t="shared" si="955"/>
        <v>6.1629999999999994</v>
      </c>
      <c r="Z7640" s="54">
        <f t="shared" si="956"/>
        <v>0.80847435392889933</v>
      </c>
      <c r="AA7640" s="49" t="str">
        <f t="shared" ca="1" si="957"/>
        <v>Y</v>
      </c>
      <c r="AB7640" s="49">
        <f t="shared" ca="1" si="958"/>
        <v>6</v>
      </c>
      <c r="AC7640" s="49" t="str">
        <f t="shared" ca="1" si="959"/>
        <v>Y</v>
      </c>
    </row>
    <row r="7641" spans="1:29" x14ac:dyDescent="0.25">
      <c r="A7641">
        <v>5938</v>
      </c>
      <c r="B7641" s="9">
        <v>43192</v>
      </c>
      <c r="C7641" s="50" t="str">
        <f t="shared" si="952"/>
        <v>Y</v>
      </c>
      <c r="D7641" s="52">
        <f>_xlfn.XLOOKUP(B7641,Cal_Date!B:B,Cal_Date!A:A,0)</f>
        <v>1</v>
      </c>
      <c r="E7641">
        <v>2018</v>
      </c>
      <c r="F7641" t="s">
        <v>121</v>
      </c>
      <c r="G7641" t="s">
        <v>129</v>
      </c>
      <c r="H7641" t="s">
        <v>48</v>
      </c>
      <c r="I7641" t="s">
        <v>18</v>
      </c>
      <c r="J7641" t="s">
        <v>10</v>
      </c>
      <c r="K7641" t="s">
        <v>43</v>
      </c>
      <c r="L7641">
        <v>1</v>
      </c>
      <c r="M7641">
        <v>1005</v>
      </c>
      <c r="O7641" t="s">
        <v>25</v>
      </c>
      <c r="R7641" t="s">
        <v>44</v>
      </c>
      <c r="S7641" s="49" t="str">
        <f t="shared" si="953"/>
        <v>Card</v>
      </c>
      <c r="T7641" s="3">
        <v>0.03</v>
      </c>
      <c r="U7641" s="2">
        <v>7.6229999999999993</v>
      </c>
      <c r="V7641" s="2">
        <v>1.46</v>
      </c>
      <c r="W7641" s="54">
        <f>_xlfn.XLOOKUP(M7641,Market!A:A,Market!F:F,0)</f>
        <v>8.8999999999999996E-2</v>
      </c>
      <c r="X7641" s="55">
        <f t="shared" si="954"/>
        <v>0.22868999999999998</v>
      </c>
      <c r="Y7641" s="55">
        <f t="shared" si="955"/>
        <v>6.1629999999999994</v>
      </c>
      <c r="Z7641" s="54">
        <f t="shared" si="956"/>
        <v>0.80847435392889933</v>
      </c>
      <c r="AA7641" s="49" t="str">
        <f t="shared" ca="1" si="957"/>
        <v>Y</v>
      </c>
      <c r="AB7641" s="49">
        <f t="shared" ca="1" si="958"/>
        <v>6</v>
      </c>
      <c r="AC7641" s="49" t="str">
        <f t="shared" ca="1" si="959"/>
        <v>Y</v>
      </c>
    </row>
    <row r="7642" spans="1:29" x14ac:dyDescent="0.25">
      <c r="A7642">
        <v>5939</v>
      </c>
      <c r="B7642" s="9">
        <v>43192</v>
      </c>
      <c r="C7642" s="50" t="str">
        <f t="shared" si="952"/>
        <v>Y</v>
      </c>
      <c r="D7642" s="52">
        <f>_xlfn.XLOOKUP(B7642,Cal_Date!B:B,Cal_Date!A:A,0)</f>
        <v>1</v>
      </c>
      <c r="E7642">
        <v>2018</v>
      </c>
      <c r="F7642" t="s">
        <v>121</v>
      </c>
      <c r="G7642" t="s">
        <v>129</v>
      </c>
      <c r="H7642" t="s">
        <v>14</v>
      </c>
      <c r="I7642" t="s">
        <v>18</v>
      </c>
      <c r="J7642" t="s">
        <v>15</v>
      </c>
      <c r="K7642" t="s">
        <v>43</v>
      </c>
      <c r="L7642">
        <v>1</v>
      </c>
      <c r="M7642">
        <v>1006</v>
      </c>
      <c r="O7642" t="s">
        <v>28</v>
      </c>
      <c r="R7642" t="s">
        <v>44</v>
      </c>
      <c r="S7642" s="49" t="str">
        <f t="shared" si="953"/>
        <v>Card</v>
      </c>
      <c r="T7642" s="3">
        <v>0.03</v>
      </c>
      <c r="U7642" s="2">
        <v>5.4450000000000003</v>
      </c>
      <c r="V7642" s="2">
        <v>2.1</v>
      </c>
      <c r="W7642" s="54">
        <f>_xlfn.XLOOKUP(M7642,Market!A:A,Market!F:F,0)</f>
        <v>8.8999999999999996E-2</v>
      </c>
      <c r="X7642" s="55">
        <f t="shared" si="954"/>
        <v>0.16335</v>
      </c>
      <c r="Y7642" s="55">
        <f t="shared" si="955"/>
        <v>3.3450000000000002</v>
      </c>
      <c r="Z7642" s="54">
        <f t="shared" si="956"/>
        <v>0.61432506887052341</v>
      </c>
      <c r="AA7642" s="49" t="str">
        <f t="shared" ca="1" si="957"/>
        <v>Y</v>
      </c>
      <c r="AB7642" s="49">
        <f t="shared" ca="1" si="958"/>
        <v>6</v>
      </c>
      <c r="AC7642" s="49" t="str">
        <f t="shared" ca="1" si="959"/>
        <v>Y</v>
      </c>
    </row>
    <row r="7643" spans="1:29" x14ac:dyDescent="0.25">
      <c r="A7643">
        <v>5940</v>
      </c>
      <c r="B7643" s="9">
        <v>43192</v>
      </c>
      <c r="C7643" s="50" t="str">
        <f t="shared" si="952"/>
        <v>Y</v>
      </c>
      <c r="D7643" s="52">
        <f>_xlfn.XLOOKUP(B7643,Cal_Date!B:B,Cal_Date!A:A,0)</f>
        <v>1</v>
      </c>
      <c r="E7643">
        <v>2018</v>
      </c>
      <c r="F7643" t="s">
        <v>121</v>
      </c>
      <c r="G7643" t="s">
        <v>129</v>
      </c>
      <c r="H7643" t="s">
        <v>11</v>
      </c>
      <c r="I7643" t="s">
        <v>11</v>
      </c>
      <c r="J7643" t="s">
        <v>15</v>
      </c>
      <c r="K7643" t="s">
        <v>42</v>
      </c>
      <c r="L7643">
        <v>1</v>
      </c>
      <c r="M7643">
        <v>1002</v>
      </c>
      <c r="O7643" t="s">
        <v>28</v>
      </c>
      <c r="R7643" t="s">
        <v>44</v>
      </c>
      <c r="S7643" s="49" t="str">
        <f t="shared" si="953"/>
        <v>Card</v>
      </c>
      <c r="T7643" s="3">
        <v>0.03</v>
      </c>
      <c r="U7643" s="2">
        <v>2.6500000000000004</v>
      </c>
      <c r="V7643" s="2">
        <v>0.87</v>
      </c>
      <c r="W7643" s="54">
        <f>_xlfn.XLOOKUP(M7643,Market!A:A,Market!F:F,0)</f>
        <v>0.06</v>
      </c>
      <c r="X7643" s="55">
        <f t="shared" si="954"/>
        <v>7.9500000000000001E-2</v>
      </c>
      <c r="Y7643" s="55">
        <f t="shared" si="955"/>
        <v>1.7800000000000002</v>
      </c>
      <c r="Z7643" s="54">
        <f t="shared" si="956"/>
        <v>0.67169811320754713</v>
      </c>
      <c r="AA7643" s="49" t="str">
        <f t="shared" ca="1" si="957"/>
        <v>Y</v>
      </c>
      <c r="AB7643" s="49">
        <f t="shared" ca="1" si="958"/>
        <v>6</v>
      </c>
      <c r="AC7643" s="49" t="str">
        <f t="shared" ca="1" si="959"/>
        <v>Y</v>
      </c>
    </row>
    <row r="7644" spans="1:29" x14ac:dyDescent="0.25">
      <c r="A7644">
        <v>5941</v>
      </c>
      <c r="B7644" s="9">
        <v>43192</v>
      </c>
      <c r="C7644" s="50" t="str">
        <f t="shared" si="952"/>
        <v>Y</v>
      </c>
      <c r="D7644" s="52">
        <f>_xlfn.XLOOKUP(B7644,Cal_Date!B:B,Cal_Date!A:A,0)</f>
        <v>1</v>
      </c>
      <c r="E7644">
        <v>2018</v>
      </c>
      <c r="F7644" t="s">
        <v>121</v>
      </c>
      <c r="G7644" t="s">
        <v>129</v>
      </c>
      <c r="H7644" t="s">
        <v>48</v>
      </c>
      <c r="I7644" t="s">
        <v>18</v>
      </c>
      <c r="J7644" t="s">
        <v>10</v>
      </c>
      <c r="K7644" t="s">
        <v>43</v>
      </c>
      <c r="L7644">
        <v>1</v>
      </c>
      <c r="M7644">
        <v>1001</v>
      </c>
      <c r="O7644" t="s">
        <v>25</v>
      </c>
      <c r="R7644" t="s">
        <v>44</v>
      </c>
      <c r="S7644" s="49" t="str">
        <f t="shared" si="953"/>
        <v>Card</v>
      </c>
      <c r="T7644" s="3">
        <v>0.03</v>
      </c>
      <c r="U7644" s="2">
        <v>7.42</v>
      </c>
      <c r="V7644" s="2">
        <v>1.46</v>
      </c>
      <c r="W7644" s="54">
        <f>_xlfn.XLOOKUP(M7644,Market!A:A,Market!F:F,0)</f>
        <v>0.06</v>
      </c>
      <c r="X7644" s="55">
        <f t="shared" si="954"/>
        <v>0.22259999999999999</v>
      </c>
      <c r="Y7644" s="55">
        <f t="shared" si="955"/>
        <v>5.96</v>
      </c>
      <c r="Z7644" s="54">
        <f t="shared" si="956"/>
        <v>0.80323450134770891</v>
      </c>
      <c r="AA7644" s="49" t="str">
        <f t="shared" ca="1" si="957"/>
        <v>Y</v>
      </c>
      <c r="AB7644" s="49">
        <f t="shared" ca="1" si="958"/>
        <v>6</v>
      </c>
      <c r="AC7644" s="49" t="str">
        <f t="shared" ca="1" si="959"/>
        <v>Y</v>
      </c>
    </row>
    <row r="7645" spans="1:29" x14ac:dyDescent="0.25">
      <c r="A7645">
        <v>5942</v>
      </c>
      <c r="B7645" s="9">
        <v>43192</v>
      </c>
      <c r="C7645" s="50" t="str">
        <f t="shared" si="952"/>
        <v>Y</v>
      </c>
      <c r="D7645" s="52">
        <f>_xlfn.XLOOKUP(B7645,Cal_Date!B:B,Cal_Date!A:A,0)</f>
        <v>1</v>
      </c>
      <c r="E7645">
        <v>2018</v>
      </c>
      <c r="F7645" t="s">
        <v>121</v>
      </c>
      <c r="G7645" t="s">
        <v>129</v>
      </c>
      <c r="H7645" t="s">
        <v>48</v>
      </c>
      <c r="I7645" t="s">
        <v>18</v>
      </c>
      <c r="J7645" t="s">
        <v>10</v>
      </c>
      <c r="K7645" t="s">
        <v>43</v>
      </c>
      <c r="L7645">
        <v>2</v>
      </c>
      <c r="M7645">
        <v>1003</v>
      </c>
      <c r="O7645" t="s">
        <v>25</v>
      </c>
      <c r="R7645" t="s">
        <v>44</v>
      </c>
      <c r="S7645" s="49" t="str">
        <f t="shared" si="953"/>
        <v>Card</v>
      </c>
      <c r="T7645" s="3">
        <v>0.03</v>
      </c>
      <c r="U7645" s="2">
        <v>14.84</v>
      </c>
      <c r="V7645" s="2">
        <v>2.92</v>
      </c>
      <c r="W7645" s="54">
        <f>_xlfn.XLOOKUP(M7645,Market!A:A,Market!F:F,0)</f>
        <v>0.06</v>
      </c>
      <c r="X7645" s="55">
        <f t="shared" si="954"/>
        <v>0.44519999999999998</v>
      </c>
      <c r="Y7645" s="55">
        <f t="shared" si="955"/>
        <v>11.92</v>
      </c>
      <c r="Z7645" s="54">
        <f t="shared" si="956"/>
        <v>0.80323450134770891</v>
      </c>
      <c r="AA7645" s="49" t="str">
        <f t="shared" ca="1" si="957"/>
        <v>Y</v>
      </c>
      <c r="AB7645" s="49">
        <f t="shared" ca="1" si="958"/>
        <v>6</v>
      </c>
      <c r="AC7645" s="49" t="str">
        <f t="shared" ca="1" si="959"/>
        <v>Y</v>
      </c>
    </row>
    <row r="7646" spans="1:29" x14ac:dyDescent="0.25">
      <c r="A7646">
        <v>5943</v>
      </c>
      <c r="B7646" s="9">
        <v>43192</v>
      </c>
      <c r="C7646" s="50" t="str">
        <f t="shared" si="952"/>
        <v>Y</v>
      </c>
      <c r="D7646" s="52">
        <f>_xlfn.XLOOKUP(B7646,Cal_Date!B:B,Cal_Date!A:A,0)</f>
        <v>1</v>
      </c>
      <c r="E7646">
        <v>2018</v>
      </c>
      <c r="F7646" t="s">
        <v>121</v>
      </c>
      <c r="G7646" t="s">
        <v>129</v>
      </c>
      <c r="H7646" t="s">
        <v>11</v>
      </c>
      <c r="I7646" t="s">
        <v>11</v>
      </c>
      <c r="J7646" t="s">
        <v>15</v>
      </c>
      <c r="K7646" t="s">
        <v>42</v>
      </c>
      <c r="L7646">
        <v>2</v>
      </c>
      <c r="M7646">
        <v>1004</v>
      </c>
      <c r="O7646" t="s">
        <v>28</v>
      </c>
      <c r="R7646" t="s">
        <v>44</v>
      </c>
      <c r="S7646" s="49" t="str">
        <f t="shared" si="953"/>
        <v>Card</v>
      </c>
      <c r="T7646" s="3">
        <v>0.03</v>
      </c>
      <c r="U7646" s="2">
        <v>5.3000000000000007</v>
      </c>
      <c r="V7646" s="2">
        <v>1.74</v>
      </c>
      <c r="W7646" s="54">
        <f>_xlfn.XLOOKUP(M7646,Market!A:A,Market!F:F,0)</f>
        <v>0.06</v>
      </c>
      <c r="X7646" s="55">
        <f t="shared" si="954"/>
        <v>0.159</v>
      </c>
      <c r="Y7646" s="55">
        <f t="shared" si="955"/>
        <v>3.5600000000000005</v>
      </c>
      <c r="Z7646" s="54">
        <f t="shared" si="956"/>
        <v>0.67169811320754713</v>
      </c>
      <c r="AA7646" s="49" t="str">
        <f t="shared" ca="1" si="957"/>
        <v>Y</v>
      </c>
      <c r="AB7646" s="49">
        <f t="shared" ca="1" si="958"/>
        <v>6</v>
      </c>
      <c r="AC7646" s="49" t="str">
        <f t="shared" ca="1" si="959"/>
        <v>Y</v>
      </c>
    </row>
    <row r="7647" spans="1:29" x14ac:dyDescent="0.25">
      <c r="A7647">
        <v>5944</v>
      </c>
      <c r="B7647" s="9">
        <v>43192</v>
      </c>
      <c r="C7647" s="50" t="str">
        <f t="shared" si="952"/>
        <v>Y</v>
      </c>
      <c r="D7647" s="52">
        <f>_xlfn.XLOOKUP(B7647,Cal_Date!B:B,Cal_Date!A:A,0)</f>
        <v>1</v>
      </c>
      <c r="E7647">
        <v>2018</v>
      </c>
      <c r="F7647" t="s">
        <v>121</v>
      </c>
      <c r="G7647" t="s">
        <v>129</v>
      </c>
      <c r="H7647" t="s">
        <v>11</v>
      </c>
      <c r="I7647" t="s">
        <v>11</v>
      </c>
      <c r="J7647" t="s">
        <v>15</v>
      </c>
      <c r="K7647" t="s">
        <v>42</v>
      </c>
      <c r="L7647">
        <v>1</v>
      </c>
      <c r="M7647">
        <v>1003</v>
      </c>
      <c r="O7647" t="s">
        <v>25</v>
      </c>
      <c r="R7647" t="s">
        <v>44</v>
      </c>
      <c r="S7647" s="49" t="str">
        <f t="shared" si="953"/>
        <v>Card</v>
      </c>
      <c r="T7647" s="3">
        <v>0.03</v>
      </c>
      <c r="U7647" s="2">
        <v>2.6500000000000004</v>
      </c>
      <c r="V7647" s="2">
        <v>0.87</v>
      </c>
      <c r="W7647" s="54">
        <f>_xlfn.XLOOKUP(M7647,Market!A:A,Market!F:F,0)</f>
        <v>0.06</v>
      </c>
      <c r="X7647" s="55">
        <f t="shared" si="954"/>
        <v>7.9500000000000001E-2</v>
      </c>
      <c r="Y7647" s="55">
        <f t="shared" si="955"/>
        <v>1.7800000000000002</v>
      </c>
      <c r="Z7647" s="54">
        <f t="shared" si="956"/>
        <v>0.67169811320754713</v>
      </c>
      <c r="AA7647" s="49" t="str">
        <f t="shared" ca="1" si="957"/>
        <v>Y</v>
      </c>
      <c r="AB7647" s="49">
        <f t="shared" ca="1" si="958"/>
        <v>6</v>
      </c>
      <c r="AC7647" s="49" t="str">
        <f t="shared" ca="1" si="959"/>
        <v>Y</v>
      </c>
    </row>
    <row r="7648" spans="1:29" x14ac:dyDescent="0.25">
      <c r="A7648">
        <v>5945</v>
      </c>
      <c r="B7648" s="9">
        <v>43192</v>
      </c>
      <c r="C7648" s="50" t="str">
        <f t="shared" si="952"/>
        <v>Y</v>
      </c>
      <c r="D7648" s="52">
        <f>_xlfn.XLOOKUP(B7648,Cal_Date!B:B,Cal_Date!A:A,0)</f>
        <v>1</v>
      </c>
      <c r="E7648">
        <v>2018</v>
      </c>
      <c r="F7648" t="s">
        <v>121</v>
      </c>
      <c r="G7648" t="s">
        <v>129</v>
      </c>
      <c r="H7648" t="s">
        <v>14</v>
      </c>
      <c r="I7648" t="s">
        <v>18</v>
      </c>
      <c r="J7648" t="s">
        <v>15</v>
      </c>
      <c r="K7648" t="s">
        <v>43</v>
      </c>
      <c r="L7648">
        <v>1</v>
      </c>
      <c r="M7648">
        <v>1005</v>
      </c>
      <c r="O7648" t="s">
        <v>25</v>
      </c>
      <c r="R7648" t="s">
        <v>44</v>
      </c>
      <c r="S7648" s="49" t="str">
        <f t="shared" si="953"/>
        <v>Card</v>
      </c>
      <c r="T7648" s="3">
        <v>0.03</v>
      </c>
      <c r="U7648" s="2">
        <v>5.4450000000000003</v>
      </c>
      <c r="V7648" s="2">
        <v>2.1</v>
      </c>
      <c r="W7648" s="54">
        <f>_xlfn.XLOOKUP(M7648,Market!A:A,Market!F:F,0)</f>
        <v>8.8999999999999996E-2</v>
      </c>
      <c r="X7648" s="55">
        <f t="shared" si="954"/>
        <v>0.16335</v>
      </c>
      <c r="Y7648" s="55">
        <f t="shared" si="955"/>
        <v>3.3450000000000002</v>
      </c>
      <c r="Z7648" s="54">
        <f t="shared" si="956"/>
        <v>0.61432506887052341</v>
      </c>
      <c r="AA7648" s="49" t="str">
        <f t="shared" ca="1" si="957"/>
        <v>Y</v>
      </c>
      <c r="AB7648" s="49">
        <f t="shared" ca="1" si="958"/>
        <v>6</v>
      </c>
      <c r="AC7648" s="49" t="str">
        <f t="shared" ca="1" si="959"/>
        <v>Y</v>
      </c>
    </row>
    <row r="7649" spans="1:29" x14ac:dyDescent="0.25">
      <c r="A7649">
        <v>5946</v>
      </c>
      <c r="B7649" s="9">
        <v>43192</v>
      </c>
      <c r="C7649" s="50" t="str">
        <f t="shared" si="952"/>
        <v>Y</v>
      </c>
      <c r="D7649" s="52">
        <f>_xlfn.XLOOKUP(B7649,Cal_Date!B:B,Cal_Date!A:A,0)</f>
        <v>1</v>
      </c>
      <c r="E7649">
        <v>2018</v>
      </c>
      <c r="F7649" t="s">
        <v>121</v>
      </c>
      <c r="G7649" t="s">
        <v>129</v>
      </c>
      <c r="H7649" t="s">
        <v>11</v>
      </c>
      <c r="I7649" t="s">
        <v>11</v>
      </c>
      <c r="J7649" t="s">
        <v>15</v>
      </c>
      <c r="K7649" t="s">
        <v>42</v>
      </c>
      <c r="L7649">
        <v>1</v>
      </c>
      <c r="M7649">
        <v>1007</v>
      </c>
      <c r="O7649" t="s">
        <v>28</v>
      </c>
      <c r="R7649" t="s">
        <v>44</v>
      </c>
      <c r="S7649" s="49" t="str">
        <f t="shared" si="953"/>
        <v>Card</v>
      </c>
      <c r="T7649" s="3">
        <v>0.03</v>
      </c>
      <c r="U7649" s="2">
        <v>2.7225000000000001</v>
      </c>
      <c r="V7649" s="2">
        <v>0.87</v>
      </c>
      <c r="W7649" s="54">
        <f>_xlfn.XLOOKUP(M7649,Market!A:A,Market!F:F,0)</f>
        <v>8.8999999999999996E-2</v>
      </c>
      <c r="X7649" s="55">
        <f t="shared" si="954"/>
        <v>8.1674999999999998E-2</v>
      </c>
      <c r="Y7649" s="55">
        <f t="shared" si="955"/>
        <v>1.8525</v>
      </c>
      <c r="Z7649" s="54">
        <f t="shared" si="956"/>
        <v>0.68044077134986225</v>
      </c>
      <c r="AA7649" s="49" t="str">
        <f t="shared" ca="1" si="957"/>
        <v>Y</v>
      </c>
      <c r="AB7649" s="49">
        <f t="shared" ca="1" si="958"/>
        <v>6</v>
      </c>
      <c r="AC7649" s="49" t="str">
        <f t="shared" ca="1" si="959"/>
        <v>Y</v>
      </c>
    </row>
    <row r="7650" spans="1:29" x14ac:dyDescent="0.25">
      <c r="A7650">
        <v>5947</v>
      </c>
      <c r="B7650" s="9">
        <v>43192</v>
      </c>
      <c r="C7650" s="50" t="str">
        <f t="shared" si="952"/>
        <v>Y</v>
      </c>
      <c r="D7650" s="52">
        <f>_xlfn.XLOOKUP(B7650,Cal_Date!B:B,Cal_Date!A:A,0)</f>
        <v>1</v>
      </c>
      <c r="E7650">
        <v>2018</v>
      </c>
      <c r="F7650" t="s">
        <v>121</v>
      </c>
      <c r="G7650" t="s">
        <v>129</v>
      </c>
      <c r="H7650" t="s">
        <v>11</v>
      </c>
      <c r="I7650" t="s">
        <v>11</v>
      </c>
      <c r="J7650" t="s">
        <v>15</v>
      </c>
      <c r="K7650" t="s">
        <v>42</v>
      </c>
      <c r="L7650">
        <v>2</v>
      </c>
      <c r="M7650">
        <v>1009</v>
      </c>
      <c r="O7650" t="s">
        <v>28</v>
      </c>
      <c r="R7650" t="s">
        <v>44</v>
      </c>
      <c r="S7650" s="49" t="str">
        <f t="shared" si="953"/>
        <v>Card</v>
      </c>
      <c r="T7650" s="3">
        <v>0.03</v>
      </c>
      <c r="U7650" s="2">
        <v>5.4450000000000003</v>
      </c>
      <c r="V7650" s="2">
        <v>1.74</v>
      </c>
      <c r="W7650" s="54">
        <f>_xlfn.XLOOKUP(M7650,Market!A:A,Market!F:F,0)</f>
        <v>8.8999999999999996E-2</v>
      </c>
      <c r="X7650" s="55">
        <f t="shared" si="954"/>
        <v>0.16335</v>
      </c>
      <c r="Y7650" s="55">
        <f t="shared" si="955"/>
        <v>3.7050000000000001</v>
      </c>
      <c r="Z7650" s="54">
        <f t="shared" si="956"/>
        <v>0.68044077134986225</v>
      </c>
      <c r="AA7650" s="49" t="str">
        <f t="shared" ca="1" si="957"/>
        <v>Y</v>
      </c>
      <c r="AB7650" s="49">
        <f t="shared" ca="1" si="958"/>
        <v>6</v>
      </c>
      <c r="AC7650" s="49" t="str">
        <f t="shared" ca="1" si="959"/>
        <v>Y</v>
      </c>
    </row>
    <row r="7651" spans="1:29" x14ac:dyDescent="0.25">
      <c r="A7651">
        <v>5948</v>
      </c>
      <c r="B7651" s="9">
        <v>43192</v>
      </c>
      <c r="C7651" s="50" t="str">
        <f t="shared" si="952"/>
        <v>Y</v>
      </c>
      <c r="D7651" s="52">
        <f>_xlfn.XLOOKUP(B7651,Cal_Date!B:B,Cal_Date!A:A,0)</f>
        <v>1</v>
      </c>
      <c r="E7651">
        <v>2018</v>
      </c>
      <c r="F7651" t="s">
        <v>121</v>
      </c>
      <c r="G7651" t="s">
        <v>129</v>
      </c>
      <c r="H7651" t="s">
        <v>48</v>
      </c>
      <c r="I7651" t="s">
        <v>18</v>
      </c>
      <c r="J7651" t="s">
        <v>10</v>
      </c>
      <c r="K7651" t="s">
        <v>43</v>
      </c>
      <c r="L7651">
        <v>1</v>
      </c>
      <c r="M7651">
        <v>1001</v>
      </c>
      <c r="O7651" t="s">
        <v>25</v>
      </c>
      <c r="R7651" t="s">
        <v>44</v>
      </c>
      <c r="S7651" s="49" t="str">
        <f t="shared" si="953"/>
        <v>Card</v>
      </c>
      <c r="T7651" s="3">
        <v>0.03</v>
      </c>
      <c r="U7651" s="2">
        <v>7.42</v>
      </c>
      <c r="V7651" s="2">
        <v>1.46</v>
      </c>
      <c r="W7651" s="54">
        <f>_xlfn.XLOOKUP(M7651,Market!A:A,Market!F:F,0)</f>
        <v>0.06</v>
      </c>
      <c r="X7651" s="55">
        <f t="shared" si="954"/>
        <v>0.22259999999999999</v>
      </c>
      <c r="Y7651" s="55">
        <f t="shared" si="955"/>
        <v>5.96</v>
      </c>
      <c r="Z7651" s="54">
        <f t="shared" si="956"/>
        <v>0.80323450134770891</v>
      </c>
      <c r="AA7651" s="49" t="str">
        <f t="shared" ca="1" si="957"/>
        <v>Y</v>
      </c>
      <c r="AB7651" s="49">
        <f t="shared" ca="1" si="958"/>
        <v>6</v>
      </c>
      <c r="AC7651" s="49" t="str">
        <f t="shared" ca="1" si="959"/>
        <v>Y</v>
      </c>
    </row>
    <row r="7652" spans="1:29" x14ac:dyDescent="0.25">
      <c r="A7652">
        <v>5949</v>
      </c>
      <c r="B7652" s="9">
        <v>43192</v>
      </c>
      <c r="C7652" s="50" t="str">
        <f t="shared" si="952"/>
        <v>Y</v>
      </c>
      <c r="D7652" s="52">
        <f>_xlfn.XLOOKUP(B7652,Cal_Date!B:B,Cal_Date!A:A,0)</f>
        <v>1</v>
      </c>
      <c r="E7652">
        <v>2018</v>
      </c>
      <c r="F7652" t="s">
        <v>121</v>
      </c>
      <c r="G7652" t="s">
        <v>129</v>
      </c>
      <c r="H7652" t="s">
        <v>11</v>
      </c>
      <c r="I7652" t="s">
        <v>11</v>
      </c>
      <c r="J7652" t="s">
        <v>15</v>
      </c>
      <c r="K7652" t="s">
        <v>42</v>
      </c>
      <c r="L7652">
        <v>2</v>
      </c>
      <c r="M7652">
        <v>1010</v>
      </c>
      <c r="O7652" t="s">
        <v>25</v>
      </c>
      <c r="R7652" t="s">
        <v>44</v>
      </c>
      <c r="S7652" s="49" t="str">
        <f t="shared" si="953"/>
        <v>Card</v>
      </c>
      <c r="T7652" s="3">
        <v>0.03</v>
      </c>
      <c r="U7652" s="2">
        <v>5.4</v>
      </c>
      <c r="V7652" s="2">
        <v>1.74</v>
      </c>
      <c r="W7652" s="54">
        <f>_xlfn.XLOOKUP(M7652,Market!A:A,Market!F:F,0)</f>
        <v>0.08</v>
      </c>
      <c r="X7652" s="55">
        <f t="shared" si="954"/>
        <v>0.16200000000000001</v>
      </c>
      <c r="Y7652" s="55">
        <f t="shared" si="955"/>
        <v>3.66</v>
      </c>
      <c r="Z7652" s="54">
        <f t="shared" si="956"/>
        <v>0.67777777777777781</v>
      </c>
      <c r="AA7652" s="49" t="str">
        <f t="shared" ca="1" si="957"/>
        <v>Y</v>
      </c>
      <c r="AB7652" s="49">
        <f t="shared" ca="1" si="958"/>
        <v>6</v>
      </c>
      <c r="AC7652" s="49" t="str">
        <f t="shared" ca="1" si="959"/>
        <v>Y</v>
      </c>
    </row>
    <row r="7653" spans="1:29" x14ac:dyDescent="0.25">
      <c r="A7653">
        <v>5950</v>
      </c>
      <c r="B7653" s="9">
        <v>43192</v>
      </c>
      <c r="C7653" s="50" t="str">
        <f t="shared" si="952"/>
        <v>Y</v>
      </c>
      <c r="D7653" s="52">
        <f>_xlfn.XLOOKUP(B7653,Cal_Date!B:B,Cal_Date!A:A,0)</f>
        <v>1</v>
      </c>
      <c r="E7653">
        <v>2018</v>
      </c>
      <c r="F7653" t="s">
        <v>121</v>
      </c>
      <c r="G7653" t="s">
        <v>129</v>
      </c>
      <c r="H7653" t="s">
        <v>11</v>
      </c>
      <c r="I7653" t="s">
        <v>11</v>
      </c>
      <c r="J7653" t="s">
        <v>15</v>
      </c>
      <c r="K7653" t="s">
        <v>42</v>
      </c>
      <c r="L7653">
        <v>1</v>
      </c>
      <c r="M7653">
        <v>1010</v>
      </c>
      <c r="O7653" t="s">
        <v>25</v>
      </c>
      <c r="R7653" t="s">
        <v>46</v>
      </c>
      <c r="S7653" s="49" t="str">
        <f t="shared" si="953"/>
        <v>Card</v>
      </c>
      <c r="T7653" s="3">
        <v>0.04</v>
      </c>
      <c r="U7653" s="2">
        <v>2.7</v>
      </c>
      <c r="V7653" s="2">
        <v>0.87</v>
      </c>
      <c r="W7653" s="54">
        <f>_xlfn.XLOOKUP(M7653,Market!A:A,Market!F:F,0)</f>
        <v>0.08</v>
      </c>
      <c r="X7653" s="55">
        <f t="shared" si="954"/>
        <v>0.10800000000000001</v>
      </c>
      <c r="Y7653" s="55">
        <f t="shared" si="955"/>
        <v>1.83</v>
      </c>
      <c r="Z7653" s="54">
        <f t="shared" si="956"/>
        <v>0.67777777777777781</v>
      </c>
      <c r="AA7653" s="49" t="str">
        <f t="shared" ca="1" si="957"/>
        <v>Y</v>
      </c>
      <c r="AB7653" s="49">
        <f t="shared" ca="1" si="958"/>
        <v>6</v>
      </c>
      <c r="AC7653" s="49" t="str">
        <f t="shared" ca="1" si="959"/>
        <v>Y</v>
      </c>
    </row>
    <row r="7654" spans="1:29" x14ac:dyDescent="0.25">
      <c r="A7654">
        <v>5951</v>
      </c>
      <c r="B7654" s="9">
        <v>43192</v>
      </c>
      <c r="C7654" s="50" t="str">
        <f t="shared" si="952"/>
        <v>Y</v>
      </c>
      <c r="D7654" s="52">
        <f>_xlfn.XLOOKUP(B7654,Cal_Date!B:B,Cal_Date!A:A,0)</f>
        <v>1</v>
      </c>
      <c r="E7654">
        <v>2018</v>
      </c>
      <c r="F7654" t="s">
        <v>121</v>
      </c>
      <c r="G7654" t="s">
        <v>129</v>
      </c>
      <c r="H7654" t="s">
        <v>14</v>
      </c>
      <c r="I7654" t="s">
        <v>18</v>
      </c>
      <c r="J7654" t="s">
        <v>15</v>
      </c>
      <c r="K7654" t="s">
        <v>43</v>
      </c>
      <c r="L7654">
        <v>2</v>
      </c>
      <c r="M7654">
        <v>1010</v>
      </c>
      <c r="O7654" t="s">
        <v>25</v>
      </c>
      <c r="R7654" t="s">
        <v>44</v>
      </c>
      <c r="S7654" s="49" t="str">
        <f t="shared" si="953"/>
        <v>Card</v>
      </c>
      <c r="T7654" s="3">
        <v>0.03</v>
      </c>
      <c r="U7654" s="2">
        <v>10.8</v>
      </c>
      <c r="V7654" s="2">
        <v>4.2</v>
      </c>
      <c r="W7654" s="54">
        <f>_xlfn.XLOOKUP(M7654,Market!A:A,Market!F:F,0)</f>
        <v>0.08</v>
      </c>
      <c r="X7654" s="55">
        <f t="shared" si="954"/>
        <v>0.32400000000000001</v>
      </c>
      <c r="Y7654" s="55">
        <f t="shared" si="955"/>
        <v>6.6000000000000005</v>
      </c>
      <c r="Z7654" s="54">
        <f t="shared" si="956"/>
        <v>0.61111111111111116</v>
      </c>
      <c r="AA7654" s="49" t="str">
        <f t="shared" ca="1" si="957"/>
        <v>Y</v>
      </c>
      <c r="AB7654" s="49">
        <f t="shared" ca="1" si="958"/>
        <v>6</v>
      </c>
      <c r="AC7654" s="49" t="str">
        <f t="shared" ca="1" si="959"/>
        <v>Y</v>
      </c>
    </row>
    <row r="7655" spans="1:29" x14ac:dyDescent="0.25">
      <c r="A7655">
        <v>5952</v>
      </c>
      <c r="B7655" s="9">
        <v>43192</v>
      </c>
      <c r="C7655" s="50" t="str">
        <f t="shared" si="952"/>
        <v>Y</v>
      </c>
      <c r="D7655" s="52">
        <f>_xlfn.XLOOKUP(B7655,Cal_Date!B:B,Cal_Date!A:A,0)</f>
        <v>1</v>
      </c>
      <c r="E7655">
        <v>2018</v>
      </c>
      <c r="F7655" t="s">
        <v>121</v>
      </c>
      <c r="G7655" t="s">
        <v>129</v>
      </c>
      <c r="H7655" t="s">
        <v>11</v>
      </c>
      <c r="I7655" t="s">
        <v>11</v>
      </c>
      <c r="J7655" t="s">
        <v>15</v>
      </c>
      <c r="K7655" t="s">
        <v>42</v>
      </c>
      <c r="L7655">
        <v>1</v>
      </c>
      <c r="M7655">
        <v>1010</v>
      </c>
      <c r="O7655" t="s">
        <v>25</v>
      </c>
      <c r="R7655" t="s">
        <v>44</v>
      </c>
      <c r="S7655" s="49" t="str">
        <f t="shared" si="953"/>
        <v>Card</v>
      </c>
      <c r="T7655" s="3">
        <v>0.03</v>
      </c>
      <c r="U7655" s="2">
        <v>2.7</v>
      </c>
      <c r="V7655" s="2">
        <v>0.87</v>
      </c>
      <c r="W7655" s="54">
        <f>_xlfn.XLOOKUP(M7655,Market!A:A,Market!F:F,0)</f>
        <v>0.08</v>
      </c>
      <c r="X7655" s="55">
        <f t="shared" si="954"/>
        <v>8.1000000000000003E-2</v>
      </c>
      <c r="Y7655" s="55">
        <f t="shared" si="955"/>
        <v>1.83</v>
      </c>
      <c r="Z7655" s="54">
        <f t="shared" si="956"/>
        <v>0.67777777777777781</v>
      </c>
      <c r="AA7655" s="49" t="str">
        <f t="shared" ca="1" si="957"/>
        <v>Y</v>
      </c>
      <c r="AB7655" s="49">
        <f t="shared" ca="1" si="958"/>
        <v>6</v>
      </c>
      <c r="AC7655" s="49" t="str">
        <f t="shared" ca="1" si="959"/>
        <v>Y</v>
      </c>
    </row>
    <row r="7656" spans="1:29" x14ac:dyDescent="0.25">
      <c r="A7656">
        <v>5953</v>
      </c>
      <c r="B7656" s="9">
        <v>43192</v>
      </c>
      <c r="C7656" s="50" t="str">
        <f t="shared" si="952"/>
        <v>Y</v>
      </c>
      <c r="D7656" s="52">
        <f>_xlfn.XLOOKUP(B7656,Cal_Date!B:B,Cal_Date!A:A,0)</f>
        <v>1</v>
      </c>
      <c r="E7656">
        <v>2018</v>
      </c>
      <c r="F7656" t="s">
        <v>121</v>
      </c>
      <c r="G7656" t="s">
        <v>129</v>
      </c>
      <c r="H7656" t="s">
        <v>11</v>
      </c>
      <c r="I7656" t="s">
        <v>11</v>
      </c>
      <c r="J7656" t="s">
        <v>15</v>
      </c>
      <c r="K7656" t="s">
        <v>42</v>
      </c>
      <c r="L7656">
        <v>1</v>
      </c>
      <c r="M7656">
        <v>1011</v>
      </c>
      <c r="O7656" t="s">
        <v>25</v>
      </c>
      <c r="R7656" t="s">
        <v>44</v>
      </c>
      <c r="S7656" s="49" t="str">
        <f t="shared" si="953"/>
        <v>Card</v>
      </c>
      <c r="T7656" s="3">
        <v>0.03</v>
      </c>
      <c r="U7656" s="2">
        <v>2.6500000000000004</v>
      </c>
      <c r="V7656" s="2">
        <v>0.87</v>
      </c>
      <c r="W7656" s="54">
        <f>_xlfn.XLOOKUP(M7656,Market!A:A,Market!F:F,0)</f>
        <v>0.06</v>
      </c>
      <c r="X7656" s="55">
        <f t="shared" si="954"/>
        <v>7.9500000000000001E-2</v>
      </c>
      <c r="Y7656" s="55">
        <f t="shared" si="955"/>
        <v>1.7800000000000002</v>
      </c>
      <c r="Z7656" s="54">
        <f t="shared" si="956"/>
        <v>0.67169811320754713</v>
      </c>
      <c r="AA7656" s="49" t="str">
        <f t="shared" ca="1" si="957"/>
        <v>Y</v>
      </c>
      <c r="AB7656" s="49">
        <f t="shared" ca="1" si="958"/>
        <v>6</v>
      </c>
      <c r="AC7656" s="49" t="str">
        <f t="shared" ca="1" si="959"/>
        <v>Y</v>
      </c>
    </row>
    <row r="7657" spans="1:29" x14ac:dyDescent="0.25">
      <c r="A7657">
        <v>5954</v>
      </c>
      <c r="B7657" s="9">
        <v>43192</v>
      </c>
      <c r="C7657" s="50" t="str">
        <f t="shared" si="952"/>
        <v>Y</v>
      </c>
      <c r="D7657" s="52">
        <f>_xlfn.XLOOKUP(B7657,Cal_Date!B:B,Cal_Date!A:A,0)</f>
        <v>1</v>
      </c>
      <c r="E7657">
        <v>2018</v>
      </c>
      <c r="F7657" t="s">
        <v>121</v>
      </c>
      <c r="G7657" t="s">
        <v>129</v>
      </c>
      <c r="H7657" t="s">
        <v>11</v>
      </c>
      <c r="I7657" t="s">
        <v>11</v>
      </c>
      <c r="J7657" t="s">
        <v>15</v>
      </c>
      <c r="K7657" t="s">
        <v>42</v>
      </c>
      <c r="L7657">
        <v>1</v>
      </c>
      <c r="M7657">
        <v>1007</v>
      </c>
      <c r="O7657" t="s">
        <v>28</v>
      </c>
      <c r="R7657" t="s">
        <v>44</v>
      </c>
      <c r="S7657" s="49" t="str">
        <f t="shared" si="953"/>
        <v>Card</v>
      </c>
      <c r="T7657" s="3">
        <v>0.03</v>
      </c>
      <c r="U7657" s="2">
        <v>2.7225000000000001</v>
      </c>
      <c r="V7657" s="2">
        <v>0.87</v>
      </c>
      <c r="W7657" s="54">
        <f>_xlfn.XLOOKUP(M7657,Market!A:A,Market!F:F,0)</f>
        <v>8.8999999999999996E-2</v>
      </c>
      <c r="X7657" s="55">
        <f t="shared" si="954"/>
        <v>8.1674999999999998E-2</v>
      </c>
      <c r="Y7657" s="55">
        <f t="shared" si="955"/>
        <v>1.8525</v>
      </c>
      <c r="Z7657" s="54">
        <f t="shared" si="956"/>
        <v>0.68044077134986225</v>
      </c>
      <c r="AA7657" s="49" t="str">
        <f t="shared" ca="1" si="957"/>
        <v>Y</v>
      </c>
      <c r="AB7657" s="49">
        <f t="shared" ca="1" si="958"/>
        <v>6</v>
      </c>
      <c r="AC7657" s="49" t="str">
        <f t="shared" ca="1" si="959"/>
        <v>Y</v>
      </c>
    </row>
    <row r="7658" spans="1:29" x14ac:dyDescent="0.25">
      <c r="A7658">
        <v>5955</v>
      </c>
      <c r="B7658" s="9">
        <v>43192</v>
      </c>
      <c r="C7658" s="50" t="str">
        <f t="shared" si="952"/>
        <v>Y</v>
      </c>
      <c r="D7658" s="52">
        <f>_xlfn.XLOOKUP(B7658,Cal_Date!B:B,Cal_Date!A:A,0)</f>
        <v>1</v>
      </c>
      <c r="E7658">
        <v>2018</v>
      </c>
      <c r="F7658" t="s">
        <v>121</v>
      </c>
      <c r="G7658" t="s">
        <v>129</v>
      </c>
      <c r="H7658" t="s">
        <v>48</v>
      </c>
      <c r="I7658" t="s">
        <v>18</v>
      </c>
      <c r="J7658" t="s">
        <v>10</v>
      </c>
      <c r="K7658" t="s">
        <v>43</v>
      </c>
      <c r="L7658">
        <v>1</v>
      </c>
      <c r="M7658">
        <v>1007</v>
      </c>
      <c r="O7658" t="s">
        <v>28</v>
      </c>
      <c r="R7658" t="s">
        <v>44</v>
      </c>
      <c r="S7658" s="49" t="str">
        <f t="shared" si="953"/>
        <v>Card</v>
      </c>
      <c r="T7658" s="3">
        <v>0.03</v>
      </c>
      <c r="U7658" s="2">
        <v>7.6229999999999993</v>
      </c>
      <c r="V7658" s="2">
        <v>1.46</v>
      </c>
      <c r="W7658" s="54">
        <f>_xlfn.XLOOKUP(M7658,Market!A:A,Market!F:F,0)</f>
        <v>8.8999999999999996E-2</v>
      </c>
      <c r="X7658" s="55">
        <f t="shared" si="954"/>
        <v>0.22868999999999998</v>
      </c>
      <c r="Y7658" s="55">
        <f t="shared" si="955"/>
        <v>6.1629999999999994</v>
      </c>
      <c r="Z7658" s="54">
        <f t="shared" si="956"/>
        <v>0.80847435392889933</v>
      </c>
      <c r="AA7658" s="49" t="str">
        <f t="shared" ca="1" si="957"/>
        <v>Y</v>
      </c>
      <c r="AB7658" s="49">
        <f t="shared" ca="1" si="958"/>
        <v>6</v>
      </c>
      <c r="AC7658" s="49" t="str">
        <f t="shared" ca="1" si="959"/>
        <v>Y</v>
      </c>
    </row>
    <row r="7659" spans="1:29" x14ac:dyDescent="0.25">
      <c r="A7659">
        <v>5956</v>
      </c>
      <c r="B7659" s="9">
        <v>43192</v>
      </c>
      <c r="C7659" s="50" t="str">
        <f t="shared" si="952"/>
        <v>Y</v>
      </c>
      <c r="D7659" s="52">
        <f>_xlfn.XLOOKUP(B7659,Cal_Date!B:B,Cal_Date!A:A,0)</f>
        <v>1</v>
      </c>
      <c r="E7659">
        <v>2018</v>
      </c>
      <c r="F7659" t="s">
        <v>121</v>
      </c>
      <c r="G7659" t="s">
        <v>129</v>
      </c>
      <c r="H7659" t="s">
        <v>11</v>
      </c>
      <c r="I7659" t="s">
        <v>11</v>
      </c>
      <c r="J7659" t="s">
        <v>15</v>
      </c>
      <c r="K7659" t="s">
        <v>42</v>
      </c>
      <c r="L7659">
        <v>2</v>
      </c>
      <c r="M7659">
        <v>1008</v>
      </c>
      <c r="O7659" t="s">
        <v>28</v>
      </c>
      <c r="R7659" t="s">
        <v>44</v>
      </c>
      <c r="S7659" s="49" t="str">
        <f t="shared" si="953"/>
        <v>Card</v>
      </c>
      <c r="T7659" s="3">
        <v>0.03</v>
      </c>
      <c r="U7659" s="2">
        <v>5.4450000000000003</v>
      </c>
      <c r="V7659" s="2">
        <v>1.74</v>
      </c>
      <c r="W7659" s="54">
        <f>_xlfn.XLOOKUP(M7659,Market!A:A,Market!F:F,0)</f>
        <v>8.8999999999999996E-2</v>
      </c>
      <c r="X7659" s="55">
        <f t="shared" si="954"/>
        <v>0.16335</v>
      </c>
      <c r="Y7659" s="55">
        <f t="shared" si="955"/>
        <v>3.7050000000000001</v>
      </c>
      <c r="Z7659" s="54">
        <f t="shared" si="956"/>
        <v>0.68044077134986225</v>
      </c>
      <c r="AA7659" s="49" t="str">
        <f t="shared" ca="1" si="957"/>
        <v>Y</v>
      </c>
      <c r="AB7659" s="49">
        <f t="shared" ca="1" si="958"/>
        <v>6</v>
      </c>
      <c r="AC7659" s="49" t="str">
        <f t="shared" ca="1" si="959"/>
        <v>Y</v>
      </c>
    </row>
    <row r="7660" spans="1:29" x14ac:dyDescent="0.25">
      <c r="A7660">
        <v>5957</v>
      </c>
      <c r="B7660" s="9">
        <v>43192</v>
      </c>
      <c r="C7660" s="50" t="str">
        <f t="shared" si="952"/>
        <v>Y</v>
      </c>
      <c r="D7660" s="52">
        <f>_xlfn.XLOOKUP(B7660,Cal_Date!B:B,Cal_Date!A:A,0)</f>
        <v>1</v>
      </c>
      <c r="E7660">
        <v>2018</v>
      </c>
      <c r="F7660" t="s">
        <v>121</v>
      </c>
      <c r="G7660" t="s">
        <v>129</v>
      </c>
      <c r="H7660" t="s">
        <v>48</v>
      </c>
      <c r="I7660" t="s">
        <v>18</v>
      </c>
      <c r="J7660" t="s">
        <v>10</v>
      </c>
      <c r="K7660" t="s">
        <v>43</v>
      </c>
      <c r="L7660">
        <v>1</v>
      </c>
      <c r="M7660">
        <v>1004</v>
      </c>
      <c r="O7660" t="s">
        <v>28</v>
      </c>
      <c r="R7660" t="s">
        <v>44</v>
      </c>
      <c r="S7660" s="49" t="str">
        <f t="shared" si="953"/>
        <v>Card</v>
      </c>
      <c r="T7660" s="3">
        <v>0.03</v>
      </c>
      <c r="U7660" s="2">
        <v>7.42</v>
      </c>
      <c r="V7660" s="2">
        <v>1.46</v>
      </c>
      <c r="W7660" s="54">
        <f>_xlfn.XLOOKUP(M7660,Market!A:A,Market!F:F,0)</f>
        <v>0.06</v>
      </c>
      <c r="X7660" s="55">
        <f t="shared" si="954"/>
        <v>0.22259999999999999</v>
      </c>
      <c r="Y7660" s="55">
        <f t="shared" si="955"/>
        <v>5.96</v>
      </c>
      <c r="Z7660" s="54">
        <f t="shared" si="956"/>
        <v>0.80323450134770891</v>
      </c>
      <c r="AA7660" s="49" t="str">
        <f t="shared" ca="1" si="957"/>
        <v>Y</v>
      </c>
      <c r="AB7660" s="49">
        <f t="shared" ca="1" si="958"/>
        <v>6</v>
      </c>
      <c r="AC7660" s="49" t="str">
        <f t="shared" ca="1" si="959"/>
        <v>Y</v>
      </c>
    </row>
    <row r="7661" spans="1:29" x14ac:dyDescent="0.25">
      <c r="A7661">
        <v>5958</v>
      </c>
      <c r="B7661" s="9">
        <v>43192</v>
      </c>
      <c r="C7661" s="50" t="str">
        <f t="shared" si="952"/>
        <v>Y</v>
      </c>
      <c r="D7661" s="52">
        <f>_xlfn.XLOOKUP(B7661,Cal_Date!B:B,Cal_Date!A:A,0)</f>
        <v>1</v>
      </c>
      <c r="E7661">
        <v>2018</v>
      </c>
      <c r="F7661" t="s">
        <v>121</v>
      </c>
      <c r="G7661" t="s">
        <v>129</v>
      </c>
      <c r="H7661" t="s">
        <v>11</v>
      </c>
      <c r="I7661" t="s">
        <v>11</v>
      </c>
      <c r="J7661" t="s">
        <v>15</v>
      </c>
      <c r="K7661" t="s">
        <v>42</v>
      </c>
      <c r="L7661">
        <v>1</v>
      </c>
      <c r="M7661">
        <v>1003</v>
      </c>
      <c r="O7661" t="s">
        <v>25</v>
      </c>
      <c r="R7661" t="s">
        <v>44</v>
      </c>
      <c r="S7661" s="49" t="str">
        <f t="shared" si="953"/>
        <v>Card</v>
      </c>
      <c r="T7661" s="3">
        <v>0.03</v>
      </c>
      <c r="U7661" s="2">
        <v>2.6500000000000004</v>
      </c>
      <c r="V7661" s="2">
        <v>0.87</v>
      </c>
      <c r="W7661" s="54">
        <f>_xlfn.XLOOKUP(M7661,Market!A:A,Market!F:F,0)</f>
        <v>0.06</v>
      </c>
      <c r="X7661" s="55">
        <f t="shared" si="954"/>
        <v>7.9500000000000001E-2</v>
      </c>
      <c r="Y7661" s="55">
        <f t="shared" si="955"/>
        <v>1.7800000000000002</v>
      </c>
      <c r="Z7661" s="54">
        <f t="shared" si="956"/>
        <v>0.67169811320754713</v>
      </c>
      <c r="AA7661" s="49" t="str">
        <f t="shared" ca="1" si="957"/>
        <v>Y</v>
      </c>
      <c r="AB7661" s="49">
        <f t="shared" ca="1" si="958"/>
        <v>6</v>
      </c>
      <c r="AC7661" s="49" t="str">
        <f t="shared" ca="1" si="959"/>
        <v>Y</v>
      </c>
    </row>
    <row r="7662" spans="1:29" x14ac:dyDescent="0.25">
      <c r="A7662">
        <v>5959</v>
      </c>
      <c r="B7662" s="9">
        <v>43192</v>
      </c>
      <c r="C7662" s="50" t="str">
        <f t="shared" si="952"/>
        <v>Y</v>
      </c>
      <c r="D7662" s="52">
        <f>_xlfn.XLOOKUP(B7662,Cal_Date!B:B,Cal_Date!A:A,0)</f>
        <v>1</v>
      </c>
      <c r="E7662">
        <v>2018</v>
      </c>
      <c r="F7662" t="s">
        <v>121</v>
      </c>
      <c r="G7662" t="s">
        <v>129</v>
      </c>
      <c r="H7662" t="s">
        <v>11</v>
      </c>
      <c r="I7662" t="s">
        <v>13</v>
      </c>
      <c r="J7662" t="s">
        <v>15</v>
      </c>
      <c r="K7662" t="s">
        <v>42</v>
      </c>
      <c r="L7662">
        <v>1</v>
      </c>
      <c r="M7662">
        <v>1002</v>
      </c>
      <c r="O7662" t="s">
        <v>28</v>
      </c>
      <c r="R7662" t="s">
        <v>44</v>
      </c>
      <c r="S7662" s="49" t="str">
        <f t="shared" si="953"/>
        <v>Card</v>
      </c>
      <c r="T7662" s="3">
        <v>0.03</v>
      </c>
      <c r="U7662" s="2">
        <v>2.6500000000000004</v>
      </c>
      <c r="V7662" s="2">
        <v>1.42</v>
      </c>
      <c r="W7662" s="54">
        <f>_xlfn.XLOOKUP(M7662,Market!A:A,Market!F:F,0)</f>
        <v>0.06</v>
      </c>
      <c r="X7662" s="55">
        <f t="shared" si="954"/>
        <v>7.9500000000000001E-2</v>
      </c>
      <c r="Y7662" s="55">
        <f t="shared" si="955"/>
        <v>1.2300000000000004</v>
      </c>
      <c r="Z7662" s="54">
        <f t="shared" si="956"/>
        <v>0.46415094339622653</v>
      </c>
      <c r="AA7662" s="49" t="str">
        <f t="shared" ca="1" si="957"/>
        <v>Y</v>
      </c>
      <c r="AB7662" s="49">
        <f t="shared" ca="1" si="958"/>
        <v>6</v>
      </c>
      <c r="AC7662" s="49" t="str">
        <f t="shared" ca="1" si="959"/>
        <v>Y</v>
      </c>
    </row>
    <row r="7663" spans="1:29" x14ac:dyDescent="0.25">
      <c r="A7663">
        <v>5960</v>
      </c>
      <c r="B7663" s="9">
        <v>43192</v>
      </c>
      <c r="C7663" s="50" t="str">
        <f t="shared" si="952"/>
        <v>Y</v>
      </c>
      <c r="D7663" s="52">
        <f>_xlfn.XLOOKUP(B7663,Cal_Date!B:B,Cal_Date!A:A,0)</f>
        <v>1</v>
      </c>
      <c r="E7663">
        <v>2018</v>
      </c>
      <c r="F7663" t="s">
        <v>121</v>
      </c>
      <c r="G7663" t="s">
        <v>129</v>
      </c>
      <c r="H7663" t="s">
        <v>11</v>
      </c>
      <c r="I7663" t="s">
        <v>11</v>
      </c>
      <c r="J7663" t="s">
        <v>15</v>
      </c>
      <c r="K7663" t="s">
        <v>42</v>
      </c>
      <c r="L7663">
        <v>1</v>
      </c>
      <c r="M7663">
        <v>1007</v>
      </c>
      <c r="O7663" t="s">
        <v>28</v>
      </c>
      <c r="R7663" t="s">
        <v>44</v>
      </c>
      <c r="S7663" s="49" t="str">
        <f t="shared" si="953"/>
        <v>Card</v>
      </c>
      <c r="T7663" s="3">
        <v>0.03</v>
      </c>
      <c r="U7663" s="2">
        <v>2.7225000000000001</v>
      </c>
      <c r="V7663" s="2">
        <v>0.87</v>
      </c>
      <c r="W7663" s="54">
        <f>_xlfn.XLOOKUP(M7663,Market!A:A,Market!F:F,0)</f>
        <v>8.8999999999999996E-2</v>
      </c>
      <c r="X7663" s="55">
        <f t="shared" si="954"/>
        <v>8.1674999999999998E-2</v>
      </c>
      <c r="Y7663" s="55">
        <f t="shared" si="955"/>
        <v>1.8525</v>
      </c>
      <c r="Z7663" s="54">
        <f t="shared" si="956"/>
        <v>0.68044077134986225</v>
      </c>
      <c r="AA7663" s="49" t="str">
        <f t="shared" ca="1" si="957"/>
        <v>Y</v>
      </c>
      <c r="AB7663" s="49">
        <f t="shared" ca="1" si="958"/>
        <v>6</v>
      </c>
      <c r="AC7663" s="49" t="str">
        <f t="shared" ca="1" si="959"/>
        <v>Y</v>
      </c>
    </row>
    <row r="7664" spans="1:29" x14ac:dyDescent="0.25">
      <c r="A7664">
        <v>5961</v>
      </c>
      <c r="B7664" s="9">
        <v>43192</v>
      </c>
      <c r="C7664" s="50" t="str">
        <f t="shared" si="952"/>
        <v>Y</v>
      </c>
      <c r="D7664" s="52">
        <f>_xlfn.XLOOKUP(B7664,Cal_Date!B:B,Cal_Date!A:A,0)</f>
        <v>1</v>
      </c>
      <c r="E7664">
        <v>2018</v>
      </c>
      <c r="F7664" t="s">
        <v>121</v>
      </c>
      <c r="G7664" t="s">
        <v>129</v>
      </c>
      <c r="H7664" t="s">
        <v>11</v>
      </c>
      <c r="I7664" t="s">
        <v>11</v>
      </c>
      <c r="J7664" t="s">
        <v>15</v>
      </c>
      <c r="K7664" t="s">
        <v>42</v>
      </c>
      <c r="L7664">
        <v>1</v>
      </c>
      <c r="M7664">
        <v>1008</v>
      </c>
      <c r="O7664" t="s">
        <v>28</v>
      </c>
      <c r="R7664" t="s">
        <v>44</v>
      </c>
      <c r="S7664" s="49" t="str">
        <f t="shared" si="953"/>
        <v>Card</v>
      </c>
      <c r="T7664" s="3">
        <v>0.03</v>
      </c>
      <c r="U7664" s="2">
        <v>2.7225000000000001</v>
      </c>
      <c r="V7664" s="2">
        <v>0.87</v>
      </c>
      <c r="W7664" s="54">
        <f>_xlfn.XLOOKUP(M7664,Market!A:A,Market!F:F,0)</f>
        <v>8.8999999999999996E-2</v>
      </c>
      <c r="X7664" s="55">
        <f t="shared" si="954"/>
        <v>8.1674999999999998E-2</v>
      </c>
      <c r="Y7664" s="55">
        <f t="shared" si="955"/>
        <v>1.8525</v>
      </c>
      <c r="Z7664" s="54">
        <f t="shared" si="956"/>
        <v>0.68044077134986225</v>
      </c>
      <c r="AA7664" s="49" t="str">
        <f t="shared" ca="1" si="957"/>
        <v>Y</v>
      </c>
      <c r="AB7664" s="49">
        <f t="shared" ca="1" si="958"/>
        <v>6</v>
      </c>
      <c r="AC7664" s="49" t="str">
        <f t="shared" ca="1" si="959"/>
        <v>Y</v>
      </c>
    </row>
    <row r="7665" spans="1:29" x14ac:dyDescent="0.25">
      <c r="A7665">
        <v>5962</v>
      </c>
      <c r="B7665" s="9">
        <v>43192</v>
      </c>
      <c r="C7665" s="50" t="str">
        <f t="shared" si="952"/>
        <v>Y</v>
      </c>
      <c r="D7665" s="52">
        <f>_xlfn.XLOOKUP(B7665,Cal_Date!B:B,Cal_Date!A:A,0)</f>
        <v>1</v>
      </c>
      <c r="E7665">
        <v>2018</v>
      </c>
      <c r="F7665" t="s">
        <v>121</v>
      </c>
      <c r="G7665" t="s">
        <v>129</v>
      </c>
      <c r="H7665" t="s">
        <v>11</v>
      </c>
      <c r="I7665" t="s">
        <v>11</v>
      </c>
      <c r="J7665" t="s">
        <v>15</v>
      </c>
      <c r="K7665" t="s">
        <v>42</v>
      </c>
      <c r="L7665">
        <v>2</v>
      </c>
      <c r="M7665">
        <v>1008</v>
      </c>
      <c r="O7665" t="s">
        <v>28</v>
      </c>
      <c r="R7665" t="s">
        <v>44</v>
      </c>
      <c r="S7665" s="49" t="str">
        <f t="shared" si="953"/>
        <v>Card</v>
      </c>
      <c r="T7665" s="3">
        <v>0.03</v>
      </c>
      <c r="U7665" s="2">
        <v>5.4450000000000003</v>
      </c>
      <c r="V7665" s="2">
        <v>1.74</v>
      </c>
      <c r="W7665" s="54">
        <f>_xlfn.XLOOKUP(M7665,Market!A:A,Market!F:F,0)</f>
        <v>8.8999999999999996E-2</v>
      </c>
      <c r="X7665" s="55">
        <f t="shared" si="954"/>
        <v>0.16335</v>
      </c>
      <c r="Y7665" s="55">
        <f t="shared" si="955"/>
        <v>3.7050000000000001</v>
      </c>
      <c r="Z7665" s="54">
        <f t="shared" si="956"/>
        <v>0.68044077134986225</v>
      </c>
      <c r="AA7665" s="49" t="str">
        <f t="shared" ca="1" si="957"/>
        <v>Y</v>
      </c>
      <c r="AB7665" s="49">
        <f t="shared" ca="1" si="958"/>
        <v>6</v>
      </c>
      <c r="AC7665" s="49" t="str">
        <f t="shared" ca="1" si="959"/>
        <v>Y</v>
      </c>
    </row>
    <row r="7666" spans="1:29" x14ac:dyDescent="0.25">
      <c r="A7666">
        <v>5963</v>
      </c>
      <c r="B7666" s="9">
        <v>43192</v>
      </c>
      <c r="C7666" s="50" t="str">
        <f t="shared" si="952"/>
        <v>Y</v>
      </c>
      <c r="D7666" s="52">
        <f>_xlfn.XLOOKUP(B7666,Cal_Date!B:B,Cal_Date!A:A,0)</f>
        <v>1</v>
      </c>
      <c r="E7666">
        <v>2018</v>
      </c>
      <c r="F7666" t="s">
        <v>121</v>
      </c>
      <c r="G7666" t="s">
        <v>129</v>
      </c>
      <c r="H7666" t="s">
        <v>14</v>
      </c>
      <c r="I7666" t="s">
        <v>18</v>
      </c>
      <c r="J7666" t="s">
        <v>15</v>
      </c>
      <c r="K7666" t="s">
        <v>43</v>
      </c>
      <c r="L7666">
        <v>2</v>
      </c>
      <c r="M7666">
        <v>1000</v>
      </c>
      <c r="O7666" t="s">
        <v>25</v>
      </c>
      <c r="R7666" t="s">
        <v>44</v>
      </c>
      <c r="S7666" s="49" t="str">
        <f t="shared" si="953"/>
        <v>Card</v>
      </c>
      <c r="T7666" s="3">
        <v>0.03</v>
      </c>
      <c r="U7666" s="2">
        <v>10.8</v>
      </c>
      <c r="V7666" s="2">
        <v>4.4400000000000004</v>
      </c>
      <c r="W7666" s="54">
        <f>_xlfn.XLOOKUP(M7666,Market!A:A,Market!F:F,0)</f>
        <v>0.08</v>
      </c>
      <c r="X7666" s="55">
        <f t="shared" si="954"/>
        <v>0.32400000000000001</v>
      </c>
      <c r="Y7666" s="55">
        <f t="shared" si="955"/>
        <v>6.36</v>
      </c>
      <c r="Z7666" s="54">
        <f t="shared" si="956"/>
        <v>0.58888888888888891</v>
      </c>
      <c r="AA7666" s="49" t="str">
        <f t="shared" ca="1" si="957"/>
        <v>Y</v>
      </c>
      <c r="AB7666" s="49">
        <f t="shared" ca="1" si="958"/>
        <v>6</v>
      </c>
      <c r="AC7666" s="49" t="str">
        <f t="shared" ca="1" si="959"/>
        <v>Y</v>
      </c>
    </row>
    <row r="7667" spans="1:29" x14ac:dyDescent="0.25">
      <c r="A7667">
        <v>5964</v>
      </c>
      <c r="B7667" s="9">
        <v>43192</v>
      </c>
      <c r="C7667" s="50" t="str">
        <f t="shared" si="952"/>
        <v>Y</v>
      </c>
      <c r="D7667" s="52">
        <f>_xlfn.XLOOKUP(B7667,Cal_Date!B:B,Cal_Date!A:A,0)</f>
        <v>1</v>
      </c>
      <c r="E7667">
        <v>2018</v>
      </c>
      <c r="F7667" t="s">
        <v>121</v>
      </c>
      <c r="G7667" t="s">
        <v>129</v>
      </c>
      <c r="H7667" t="s">
        <v>11</v>
      </c>
      <c r="I7667" t="s">
        <v>11</v>
      </c>
      <c r="J7667" t="s">
        <v>15</v>
      </c>
      <c r="K7667" t="s">
        <v>42</v>
      </c>
      <c r="L7667">
        <v>1</v>
      </c>
      <c r="M7667">
        <v>1000</v>
      </c>
      <c r="O7667" t="s">
        <v>25</v>
      </c>
      <c r="R7667" t="s">
        <v>44</v>
      </c>
      <c r="S7667" s="49" t="str">
        <f t="shared" si="953"/>
        <v>Card</v>
      </c>
      <c r="T7667" s="3">
        <v>0.03</v>
      </c>
      <c r="U7667" s="2">
        <v>2.7</v>
      </c>
      <c r="V7667" s="2">
        <v>0.87</v>
      </c>
      <c r="W7667" s="54">
        <f>_xlfn.XLOOKUP(M7667,Market!A:A,Market!F:F,0)</f>
        <v>0.08</v>
      </c>
      <c r="X7667" s="55">
        <f t="shared" si="954"/>
        <v>8.1000000000000003E-2</v>
      </c>
      <c r="Y7667" s="55">
        <f t="shared" si="955"/>
        <v>1.83</v>
      </c>
      <c r="Z7667" s="54">
        <f t="shared" si="956"/>
        <v>0.67777777777777781</v>
      </c>
      <c r="AA7667" s="49" t="str">
        <f t="shared" ca="1" si="957"/>
        <v>Y</v>
      </c>
      <c r="AB7667" s="49">
        <f t="shared" ca="1" si="958"/>
        <v>6</v>
      </c>
      <c r="AC7667" s="49" t="str">
        <f t="shared" ca="1" si="959"/>
        <v>Y</v>
      </c>
    </row>
    <row r="7668" spans="1:29" x14ac:dyDescent="0.25">
      <c r="A7668">
        <v>5965</v>
      </c>
      <c r="B7668" s="9">
        <v>43192</v>
      </c>
      <c r="C7668" s="50" t="str">
        <f t="shared" si="952"/>
        <v>Y</v>
      </c>
      <c r="D7668" s="52">
        <f>_xlfn.XLOOKUP(B7668,Cal_Date!B:B,Cal_Date!A:A,0)</f>
        <v>1</v>
      </c>
      <c r="E7668">
        <v>2018</v>
      </c>
      <c r="F7668" t="s">
        <v>121</v>
      </c>
      <c r="G7668" t="s">
        <v>129</v>
      </c>
      <c r="H7668" t="s">
        <v>11</v>
      </c>
      <c r="I7668" t="s">
        <v>13</v>
      </c>
      <c r="J7668" t="s">
        <v>15</v>
      </c>
      <c r="K7668" t="s">
        <v>42</v>
      </c>
      <c r="L7668">
        <v>1</v>
      </c>
      <c r="M7668">
        <v>1000</v>
      </c>
      <c r="O7668" t="s">
        <v>25</v>
      </c>
      <c r="R7668" t="s">
        <v>44</v>
      </c>
      <c r="S7668" s="49" t="str">
        <f t="shared" si="953"/>
        <v>Card</v>
      </c>
      <c r="T7668" s="3">
        <v>0.03</v>
      </c>
      <c r="U7668" s="2">
        <v>2.7</v>
      </c>
      <c r="V7668" s="2">
        <v>1.42</v>
      </c>
      <c r="W7668" s="54">
        <f>_xlfn.XLOOKUP(M7668,Market!A:A,Market!F:F,0)</f>
        <v>0.08</v>
      </c>
      <c r="X7668" s="55">
        <f t="shared" si="954"/>
        <v>8.1000000000000003E-2</v>
      </c>
      <c r="Y7668" s="55">
        <f t="shared" si="955"/>
        <v>1.2800000000000002</v>
      </c>
      <c r="Z7668" s="54">
        <f t="shared" si="956"/>
        <v>0.47407407407407415</v>
      </c>
      <c r="AA7668" s="49" t="str">
        <f t="shared" ca="1" si="957"/>
        <v>Y</v>
      </c>
      <c r="AB7668" s="49">
        <f t="shared" ca="1" si="958"/>
        <v>6</v>
      </c>
      <c r="AC7668" s="49" t="str">
        <f t="shared" ca="1" si="959"/>
        <v>Y</v>
      </c>
    </row>
    <row r="7669" spans="1:29" x14ac:dyDescent="0.25">
      <c r="A7669">
        <v>5966</v>
      </c>
      <c r="B7669" s="9">
        <v>43192</v>
      </c>
      <c r="C7669" s="50" t="str">
        <f t="shared" si="952"/>
        <v>Y</v>
      </c>
      <c r="D7669" s="52">
        <f>_xlfn.XLOOKUP(B7669,Cal_Date!B:B,Cal_Date!A:A,0)</f>
        <v>1</v>
      </c>
      <c r="E7669">
        <v>2018</v>
      </c>
      <c r="F7669" t="s">
        <v>121</v>
      </c>
      <c r="G7669" t="s">
        <v>129</v>
      </c>
      <c r="H7669" t="s">
        <v>11</v>
      </c>
      <c r="I7669" t="s">
        <v>11</v>
      </c>
      <c r="J7669" t="s">
        <v>15</v>
      </c>
      <c r="K7669" t="s">
        <v>42</v>
      </c>
      <c r="L7669">
        <v>1</v>
      </c>
      <c r="M7669">
        <v>1001</v>
      </c>
      <c r="O7669" t="s">
        <v>25</v>
      </c>
      <c r="R7669" t="s">
        <v>44</v>
      </c>
      <c r="S7669" s="49" t="str">
        <f t="shared" si="953"/>
        <v>Card</v>
      </c>
      <c r="T7669" s="3">
        <v>0.03</v>
      </c>
      <c r="U7669" s="2">
        <v>2.6500000000000004</v>
      </c>
      <c r="V7669" s="2">
        <v>0.87</v>
      </c>
      <c r="W7669" s="54">
        <f>_xlfn.XLOOKUP(M7669,Market!A:A,Market!F:F,0)</f>
        <v>0.06</v>
      </c>
      <c r="X7669" s="55">
        <f t="shared" si="954"/>
        <v>7.9500000000000001E-2</v>
      </c>
      <c r="Y7669" s="55">
        <f t="shared" si="955"/>
        <v>1.7800000000000002</v>
      </c>
      <c r="Z7669" s="54">
        <f t="shared" si="956"/>
        <v>0.67169811320754713</v>
      </c>
      <c r="AA7669" s="49" t="str">
        <f t="shared" ca="1" si="957"/>
        <v>Y</v>
      </c>
      <c r="AB7669" s="49">
        <f t="shared" ca="1" si="958"/>
        <v>6</v>
      </c>
      <c r="AC7669" s="49" t="str">
        <f t="shared" ca="1" si="959"/>
        <v>Y</v>
      </c>
    </row>
    <row r="7670" spans="1:29" x14ac:dyDescent="0.25">
      <c r="A7670">
        <v>5967</v>
      </c>
      <c r="B7670" s="9">
        <v>43192</v>
      </c>
      <c r="C7670" s="50" t="str">
        <f t="shared" si="952"/>
        <v>Y</v>
      </c>
      <c r="D7670" s="52">
        <f>_xlfn.XLOOKUP(B7670,Cal_Date!B:B,Cal_Date!A:A,0)</f>
        <v>1</v>
      </c>
      <c r="E7670">
        <v>2018</v>
      </c>
      <c r="F7670" t="s">
        <v>121</v>
      </c>
      <c r="G7670" t="s">
        <v>129</v>
      </c>
      <c r="H7670" t="s">
        <v>11</v>
      </c>
      <c r="I7670" t="s">
        <v>11</v>
      </c>
      <c r="J7670" t="s">
        <v>15</v>
      </c>
      <c r="K7670" t="s">
        <v>42</v>
      </c>
      <c r="L7670">
        <v>2</v>
      </c>
      <c r="M7670">
        <v>1000</v>
      </c>
      <c r="O7670" t="s">
        <v>25</v>
      </c>
      <c r="R7670" t="s">
        <v>44</v>
      </c>
      <c r="S7670" s="49" t="str">
        <f t="shared" si="953"/>
        <v>Card</v>
      </c>
      <c r="T7670" s="3">
        <v>0.03</v>
      </c>
      <c r="U7670" s="2">
        <v>5.4</v>
      </c>
      <c r="V7670" s="2">
        <v>1.74</v>
      </c>
      <c r="W7670" s="54">
        <f>_xlfn.XLOOKUP(M7670,Market!A:A,Market!F:F,0)</f>
        <v>0.08</v>
      </c>
      <c r="X7670" s="55">
        <f t="shared" si="954"/>
        <v>0.16200000000000001</v>
      </c>
      <c r="Y7670" s="55">
        <f t="shared" si="955"/>
        <v>3.66</v>
      </c>
      <c r="Z7670" s="54">
        <f t="shared" si="956"/>
        <v>0.67777777777777781</v>
      </c>
      <c r="AA7670" s="49" t="str">
        <f t="shared" ca="1" si="957"/>
        <v>Y</v>
      </c>
      <c r="AB7670" s="49">
        <f t="shared" ca="1" si="958"/>
        <v>6</v>
      </c>
      <c r="AC7670" s="49" t="str">
        <f t="shared" ca="1" si="959"/>
        <v>Y</v>
      </c>
    </row>
    <row r="7671" spans="1:29" x14ac:dyDescent="0.25">
      <c r="A7671">
        <v>5968</v>
      </c>
      <c r="B7671" s="9">
        <v>43192</v>
      </c>
      <c r="C7671" s="50" t="str">
        <f t="shared" si="952"/>
        <v>Y</v>
      </c>
      <c r="D7671" s="52">
        <f>_xlfn.XLOOKUP(B7671,Cal_Date!B:B,Cal_Date!A:A,0)</f>
        <v>1</v>
      </c>
      <c r="E7671">
        <v>2018</v>
      </c>
      <c r="F7671" t="s">
        <v>121</v>
      </c>
      <c r="G7671" t="s">
        <v>129</v>
      </c>
      <c r="H7671" t="s">
        <v>11</v>
      </c>
      <c r="I7671" t="s">
        <v>11</v>
      </c>
      <c r="J7671" t="s">
        <v>15</v>
      </c>
      <c r="K7671" t="s">
        <v>42</v>
      </c>
      <c r="L7671">
        <v>1</v>
      </c>
      <c r="M7671">
        <v>1000</v>
      </c>
      <c r="O7671" t="s">
        <v>25</v>
      </c>
      <c r="R7671" t="s">
        <v>44</v>
      </c>
      <c r="S7671" s="49" t="str">
        <f t="shared" si="953"/>
        <v>Card</v>
      </c>
      <c r="T7671" s="3">
        <v>0.03</v>
      </c>
      <c r="U7671" s="2">
        <v>2.7</v>
      </c>
      <c r="V7671" s="2">
        <v>0.87</v>
      </c>
      <c r="W7671" s="54">
        <f>_xlfn.XLOOKUP(M7671,Market!A:A,Market!F:F,0)</f>
        <v>0.08</v>
      </c>
      <c r="X7671" s="55">
        <f t="shared" si="954"/>
        <v>8.1000000000000003E-2</v>
      </c>
      <c r="Y7671" s="55">
        <f t="shared" si="955"/>
        <v>1.83</v>
      </c>
      <c r="Z7671" s="54">
        <f t="shared" si="956"/>
        <v>0.67777777777777781</v>
      </c>
      <c r="AA7671" s="49" t="str">
        <f t="shared" ca="1" si="957"/>
        <v>Y</v>
      </c>
      <c r="AB7671" s="49">
        <f t="shared" ca="1" si="958"/>
        <v>6</v>
      </c>
      <c r="AC7671" s="49" t="str">
        <f t="shared" ca="1" si="959"/>
        <v>Y</v>
      </c>
    </row>
    <row r="7672" spans="1:29" x14ac:dyDescent="0.25">
      <c r="A7672">
        <v>5969</v>
      </c>
      <c r="B7672" s="9">
        <v>43192</v>
      </c>
      <c r="C7672" s="50" t="str">
        <f t="shared" si="952"/>
        <v>Y</v>
      </c>
      <c r="D7672" s="52">
        <f>_xlfn.XLOOKUP(B7672,Cal_Date!B:B,Cal_Date!A:A,0)</f>
        <v>1</v>
      </c>
      <c r="E7672">
        <v>2018</v>
      </c>
      <c r="F7672" t="s">
        <v>121</v>
      </c>
      <c r="G7672" t="s">
        <v>129</v>
      </c>
      <c r="H7672" t="s">
        <v>11</v>
      </c>
      <c r="I7672" t="s">
        <v>11</v>
      </c>
      <c r="J7672" t="s">
        <v>15</v>
      </c>
      <c r="K7672" t="s">
        <v>42</v>
      </c>
      <c r="L7672">
        <v>2</v>
      </c>
      <c r="M7672">
        <v>1004</v>
      </c>
      <c r="O7672" t="s">
        <v>28</v>
      </c>
      <c r="R7672" t="s">
        <v>44</v>
      </c>
      <c r="S7672" s="49" t="str">
        <f t="shared" si="953"/>
        <v>Card</v>
      </c>
      <c r="T7672" s="3">
        <v>0.03</v>
      </c>
      <c r="U7672" s="2">
        <v>5.3000000000000007</v>
      </c>
      <c r="V7672" s="2">
        <v>1.74</v>
      </c>
      <c r="W7672" s="54">
        <f>_xlfn.XLOOKUP(M7672,Market!A:A,Market!F:F,0)</f>
        <v>0.06</v>
      </c>
      <c r="X7672" s="55">
        <f t="shared" si="954"/>
        <v>0.159</v>
      </c>
      <c r="Y7672" s="55">
        <f t="shared" si="955"/>
        <v>3.5600000000000005</v>
      </c>
      <c r="Z7672" s="54">
        <f t="shared" si="956"/>
        <v>0.67169811320754713</v>
      </c>
      <c r="AA7672" s="49" t="str">
        <f t="shared" ca="1" si="957"/>
        <v>Y</v>
      </c>
      <c r="AB7672" s="49">
        <f t="shared" ca="1" si="958"/>
        <v>6</v>
      </c>
      <c r="AC7672" s="49" t="str">
        <f t="shared" ca="1" si="959"/>
        <v>Y</v>
      </c>
    </row>
    <row r="7673" spans="1:29" x14ac:dyDescent="0.25">
      <c r="A7673">
        <v>5970</v>
      </c>
      <c r="B7673" s="9">
        <v>43192</v>
      </c>
      <c r="C7673" s="50" t="str">
        <f t="shared" si="952"/>
        <v>Y</v>
      </c>
      <c r="D7673" s="52">
        <f>_xlfn.XLOOKUP(B7673,Cal_Date!B:B,Cal_Date!A:A,0)</f>
        <v>1</v>
      </c>
      <c r="E7673">
        <v>2018</v>
      </c>
      <c r="F7673" t="s">
        <v>121</v>
      </c>
      <c r="G7673" t="s">
        <v>129</v>
      </c>
      <c r="H7673" t="s">
        <v>48</v>
      </c>
      <c r="I7673" t="s">
        <v>18</v>
      </c>
      <c r="J7673" t="s">
        <v>10</v>
      </c>
      <c r="K7673" t="s">
        <v>43</v>
      </c>
      <c r="L7673">
        <v>1</v>
      </c>
      <c r="M7673">
        <v>1005</v>
      </c>
      <c r="O7673" t="s">
        <v>25</v>
      </c>
      <c r="R7673" t="s">
        <v>44</v>
      </c>
      <c r="S7673" s="49" t="str">
        <f t="shared" si="953"/>
        <v>Card</v>
      </c>
      <c r="T7673" s="3">
        <v>0.03</v>
      </c>
      <c r="U7673" s="2">
        <v>7.6229999999999993</v>
      </c>
      <c r="V7673" s="2">
        <v>1.46</v>
      </c>
      <c r="W7673" s="54">
        <f>_xlfn.XLOOKUP(M7673,Market!A:A,Market!F:F,0)</f>
        <v>8.8999999999999996E-2</v>
      </c>
      <c r="X7673" s="55">
        <f t="shared" si="954"/>
        <v>0.22868999999999998</v>
      </c>
      <c r="Y7673" s="55">
        <f t="shared" si="955"/>
        <v>6.1629999999999994</v>
      </c>
      <c r="Z7673" s="54">
        <f t="shared" si="956"/>
        <v>0.80847435392889933</v>
      </c>
      <c r="AA7673" s="49" t="str">
        <f t="shared" ca="1" si="957"/>
        <v>Y</v>
      </c>
      <c r="AB7673" s="49">
        <f t="shared" ca="1" si="958"/>
        <v>6</v>
      </c>
      <c r="AC7673" s="49" t="str">
        <f t="shared" ca="1" si="959"/>
        <v>Y</v>
      </c>
    </row>
    <row r="7674" spans="1:29" x14ac:dyDescent="0.25">
      <c r="A7674">
        <v>5971</v>
      </c>
      <c r="B7674" s="9">
        <v>43192</v>
      </c>
      <c r="C7674" s="50" t="str">
        <f t="shared" si="952"/>
        <v>Y</v>
      </c>
      <c r="D7674" s="52">
        <f>_xlfn.XLOOKUP(B7674,Cal_Date!B:B,Cal_Date!A:A,0)</f>
        <v>1</v>
      </c>
      <c r="E7674">
        <v>2018</v>
      </c>
      <c r="F7674" t="s">
        <v>121</v>
      </c>
      <c r="G7674" t="s">
        <v>129</v>
      </c>
      <c r="H7674" t="s">
        <v>48</v>
      </c>
      <c r="I7674" t="s">
        <v>18</v>
      </c>
      <c r="J7674" t="s">
        <v>10</v>
      </c>
      <c r="K7674" t="s">
        <v>43</v>
      </c>
      <c r="L7674">
        <v>2</v>
      </c>
      <c r="M7674">
        <v>1000</v>
      </c>
      <c r="O7674" t="s">
        <v>25</v>
      </c>
      <c r="R7674" t="s">
        <v>44</v>
      </c>
      <c r="S7674" s="49" t="str">
        <f t="shared" si="953"/>
        <v>Card</v>
      </c>
      <c r="T7674" s="3">
        <v>0.03</v>
      </c>
      <c r="U7674" s="2">
        <v>15.120000000000001</v>
      </c>
      <c r="V7674" s="2">
        <v>2.92</v>
      </c>
      <c r="W7674" s="54">
        <f>_xlfn.XLOOKUP(M7674,Market!A:A,Market!F:F,0)</f>
        <v>0.08</v>
      </c>
      <c r="X7674" s="55">
        <f t="shared" si="954"/>
        <v>0.4536</v>
      </c>
      <c r="Y7674" s="55">
        <f t="shared" si="955"/>
        <v>12.200000000000001</v>
      </c>
      <c r="Z7674" s="54">
        <f t="shared" si="956"/>
        <v>0.80687830687830686</v>
      </c>
      <c r="AA7674" s="49" t="str">
        <f t="shared" ca="1" si="957"/>
        <v>Y</v>
      </c>
      <c r="AB7674" s="49">
        <f t="shared" ca="1" si="958"/>
        <v>6</v>
      </c>
      <c r="AC7674" s="49" t="str">
        <f t="shared" ca="1" si="959"/>
        <v>Y</v>
      </c>
    </row>
    <row r="7675" spans="1:29" x14ac:dyDescent="0.25">
      <c r="A7675">
        <v>5972</v>
      </c>
      <c r="B7675" s="9">
        <v>43192</v>
      </c>
      <c r="C7675" s="50" t="str">
        <f t="shared" si="952"/>
        <v>Y</v>
      </c>
      <c r="D7675" s="52">
        <f>_xlfn.XLOOKUP(B7675,Cal_Date!B:B,Cal_Date!A:A,0)</f>
        <v>1</v>
      </c>
      <c r="E7675">
        <v>2018</v>
      </c>
      <c r="F7675" t="s">
        <v>121</v>
      </c>
      <c r="G7675" t="s">
        <v>129</v>
      </c>
      <c r="H7675" t="s">
        <v>11</v>
      </c>
      <c r="I7675" t="s">
        <v>13</v>
      </c>
      <c r="J7675" t="s">
        <v>15</v>
      </c>
      <c r="K7675" t="s">
        <v>42</v>
      </c>
      <c r="L7675">
        <v>1</v>
      </c>
      <c r="M7675">
        <v>1006</v>
      </c>
      <c r="O7675" t="s">
        <v>28</v>
      </c>
      <c r="R7675" t="s">
        <v>44</v>
      </c>
      <c r="S7675" s="49" t="str">
        <f t="shared" si="953"/>
        <v>Card</v>
      </c>
      <c r="T7675" s="3">
        <v>0.03</v>
      </c>
      <c r="U7675" s="2">
        <v>2.7225000000000001</v>
      </c>
      <c r="V7675" s="2">
        <v>1.42</v>
      </c>
      <c r="W7675" s="54">
        <f>_xlfn.XLOOKUP(M7675,Market!A:A,Market!F:F,0)</f>
        <v>8.8999999999999996E-2</v>
      </c>
      <c r="X7675" s="55">
        <f t="shared" si="954"/>
        <v>8.1674999999999998E-2</v>
      </c>
      <c r="Y7675" s="55">
        <f t="shared" si="955"/>
        <v>1.3025000000000002</v>
      </c>
      <c r="Z7675" s="54">
        <f t="shared" si="956"/>
        <v>0.47842056932966032</v>
      </c>
      <c r="AA7675" s="49" t="str">
        <f t="shared" ca="1" si="957"/>
        <v>Y</v>
      </c>
      <c r="AB7675" s="49">
        <f t="shared" ca="1" si="958"/>
        <v>6</v>
      </c>
      <c r="AC7675" s="49" t="str">
        <f t="shared" ca="1" si="959"/>
        <v>Y</v>
      </c>
    </row>
    <row r="7676" spans="1:29" x14ac:dyDescent="0.25">
      <c r="A7676">
        <v>5973</v>
      </c>
      <c r="B7676" s="9">
        <v>43192</v>
      </c>
      <c r="C7676" s="50" t="str">
        <f t="shared" si="952"/>
        <v>Y</v>
      </c>
      <c r="D7676" s="52">
        <f>_xlfn.XLOOKUP(B7676,Cal_Date!B:B,Cal_Date!A:A,0)</f>
        <v>1</v>
      </c>
      <c r="E7676">
        <v>2018</v>
      </c>
      <c r="F7676" t="s">
        <v>121</v>
      </c>
      <c r="G7676" t="s">
        <v>129</v>
      </c>
      <c r="H7676" t="s">
        <v>48</v>
      </c>
      <c r="I7676" t="s">
        <v>18</v>
      </c>
      <c r="J7676" t="s">
        <v>10</v>
      </c>
      <c r="K7676" t="s">
        <v>43</v>
      </c>
      <c r="L7676">
        <v>1</v>
      </c>
      <c r="M7676">
        <v>1000</v>
      </c>
      <c r="O7676" t="s">
        <v>25</v>
      </c>
      <c r="R7676" t="s">
        <v>44</v>
      </c>
      <c r="S7676" s="49" t="str">
        <f t="shared" si="953"/>
        <v>Card</v>
      </c>
      <c r="T7676" s="3">
        <v>0.03</v>
      </c>
      <c r="U7676" s="2">
        <v>7.5600000000000005</v>
      </c>
      <c r="V7676" s="2">
        <v>1.46</v>
      </c>
      <c r="W7676" s="54">
        <f>_xlfn.XLOOKUP(M7676,Market!A:A,Market!F:F,0)</f>
        <v>0.08</v>
      </c>
      <c r="X7676" s="55">
        <f t="shared" si="954"/>
        <v>0.2268</v>
      </c>
      <c r="Y7676" s="55">
        <f t="shared" si="955"/>
        <v>6.1000000000000005</v>
      </c>
      <c r="Z7676" s="54">
        <f t="shared" si="956"/>
        <v>0.80687830687830686</v>
      </c>
      <c r="AA7676" s="49" t="str">
        <f t="shared" ca="1" si="957"/>
        <v>Y</v>
      </c>
      <c r="AB7676" s="49">
        <f t="shared" ca="1" si="958"/>
        <v>6</v>
      </c>
      <c r="AC7676" s="49" t="str">
        <f t="shared" ca="1" si="959"/>
        <v>Y</v>
      </c>
    </row>
    <row r="7677" spans="1:29" x14ac:dyDescent="0.25">
      <c r="A7677">
        <v>5974</v>
      </c>
      <c r="B7677" s="9">
        <v>43192</v>
      </c>
      <c r="C7677" s="50" t="str">
        <f t="shared" si="952"/>
        <v>Y</v>
      </c>
      <c r="D7677" s="52">
        <f>_xlfn.XLOOKUP(B7677,Cal_Date!B:B,Cal_Date!A:A,0)</f>
        <v>1</v>
      </c>
      <c r="E7677">
        <v>2018</v>
      </c>
      <c r="F7677" t="s">
        <v>121</v>
      </c>
      <c r="G7677" t="s">
        <v>129</v>
      </c>
      <c r="H7677" t="s">
        <v>11</v>
      </c>
      <c r="I7677" t="s">
        <v>11</v>
      </c>
      <c r="J7677" t="s">
        <v>15</v>
      </c>
      <c r="K7677" t="s">
        <v>42</v>
      </c>
      <c r="L7677">
        <v>1</v>
      </c>
      <c r="M7677">
        <v>1001</v>
      </c>
      <c r="O7677" t="s">
        <v>25</v>
      </c>
      <c r="R7677" t="s">
        <v>44</v>
      </c>
      <c r="S7677" s="49" t="str">
        <f t="shared" si="953"/>
        <v>Card</v>
      </c>
      <c r="T7677" s="3">
        <v>0.03</v>
      </c>
      <c r="U7677" s="2">
        <v>2.6500000000000004</v>
      </c>
      <c r="V7677" s="2">
        <v>0.87</v>
      </c>
      <c r="W7677" s="54">
        <f>_xlfn.XLOOKUP(M7677,Market!A:A,Market!F:F,0)</f>
        <v>0.06</v>
      </c>
      <c r="X7677" s="55">
        <f t="shared" si="954"/>
        <v>7.9500000000000001E-2</v>
      </c>
      <c r="Y7677" s="55">
        <f t="shared" si="955"/>
        <v>1.7800000000000002</v>
      </c>
      <c r="Z7677" s="54">
        <f t="shared" si="956"/>
        <v>0.67169811320754713</v>
      </c>
      <c r="AA7677" s="49" t="str">
        <f t="shared" ca="1" si="957"/>
        <v>Y</v>
      </c>
      <c r="AB7677" s="49">
        <f t="shared" ca="1" si="958"/>
        <v>6</v>
      </c>
      <c r="AC7677" s="49" t="str">
        <f t="shared" ca="1" si="959"/>
        <v>Y</v>
      </c>
    </row>
    <row r="7678" spans="1:29" x14ac:dyDescent="0.25">
      <c r="A7678">
        <v>5975</v>
      </c>
      <c r="B7678" s="9">
        <v>43192</v>
      </c>
      <c r="C7678" s="50" t="str">
        <f t="shared" si="952"/>
        <v>Y</v>
      </c>
      <c r="D7678" s="52">
        <f>_xlfn.XLOOKUP(B7678,Cal_Date!B:B,Cal_Date!A:A,0)</f>
        <v>1</v>
      </c>
      <c r="E7678">
        <v>2018</v>
      </c>
      <c r="F7678" t="s">
        <v>121</v>
      </c>
      <c r="G7678" t="s">
        <v>129</v>
      </c>
      <c r="H7678" t="s">
        <v>11</v>
      </c>
      <c r="I7678" t="s">
        <v>11</v>
      </c>
      <c r="J7678" t="s">
        <v>15</v>
      </c>
      <c r="K7678" t="s">
        <v>42</v>
      </c>
      <c r="L7678">
        <v>1</v>
      </c>
      <c r="M7678">
        <v>1008</v>
      </c>
      <c r="O7678" t="s">
        <v>28</v>
      </c>
      <c r="R7678" t="s">
        <v>44</v>
      </c>
      <c r="S7678" s="49" t="str">
        <f t="shared" si="953"/>
        <v>Card</v>
      </c>
      <c r="T7678" s="3">
        <v>0.03</v>
      </c>
      <c r="U7678" s="2">
        <v>2.7225000000000001</v>
      </c>
      <c r="V7678" s="2">
        <v>0.87</v>
      </c>
      <c r="W7678" s="54">
        <f>_xlfn.XLOOKUP(M7678,Market!A:A,Market!F:F,0)</f>
        <v>8.8999999999999996E-2</v>
      </c>
      <c r="X7678" s="55">
        <f t="shared" si="954"/>
        <v>8.1674999999999998E-2</v>
      </c>
      <c r="Y7678" s="55">
        <f t="shared" si="955"/>
        <v>1.8525</v>
      </c>
      <c r="Z7678" s="54">
        <f t="shared" si="956"/>
        <v>0.68044077134986225</v>
      </c>
      <c r="AA7678" s="49" t="str">
        <f t="shared" ca="1" si="957"/>
        <v>Y</v>
      </c>
      <c r="AB7678" s="49">
        <f t="shared" ca="1" si="958"/>
        <v>6</v>
      </c>
      <c r="AC7678" s="49" t="str">
        <f t="shared" ca="1" si="959"/>
        <v>Y</v>
      </c>
    </row>
    <row r="7679" spans="1:29" x14ac:dyDescent="0.25">
      <c r="A7679">
        <v>5976</v>
      </c>
      <c r="B7679" s="9">
        <v>43192</v>
      </c>
      <c r="C7679" s="50" t="str">
        <f t="shared" si="952"/>
        <v>Y</v>
      </c>
      <c r="D7679" s="52">
        <f>_xlfn.XLOOKUP(B7679,Cal_Date!B:B,Cal_Date!A:A,0)</f>
        <v>1</v>
      </c>
      <c r="E7679">
        <v>2018</v>
      </c>
      <c r="F7679" t="s">
        <v>121</v>
      </c>
      <c r="G7679" t="s">
        <v>129</v>
      </c>
      <c r="H7679" t="s">
        <v>14</v>
      </c>
      <c r="I7679" t="s">
        <v>13</v>
      </c>
      <c r="J7679" t="s">
        <v>15</v>
      </c>
      <c r="K7679" t="s">
        <v>43</v>
      </c>
      <c r="L7679">
        <v>2</v>
      </c>
      <c r="M7679">
        <v>1009</v>
      </c>
      <c r="O7679" t="s">
        <v>28</v>
      </c>
      <c r="R7679" t="s">
        <v>44</v>
      </c>
      <c r="S7679" s="49" t="str">
        <f t="shared" si="953"/>
        <v>Card</v>
      </c>
      <c r="T7679" s="3">
        <v>0.03</v>
      </c>
      <c r="U7679" s="2">
        <v>10.89</v>
      </c>
      <c r="V7679" s="2">
        <v>4.4800000000000004</v>
      </c>
      <c r="W7679" s="54">
        <f>_xlfn.XLOOKUP(M7679,Market!A:A,Market!F:F,0)</f>
        <v>8.8999999999999996E-2</v>
      </c>
      <c r="X7679" s="55">
        <f t="shared" si="954"/>
        <v>0.32669999999999999</v>
      </c>
      <c r="Y7679" s="55">
        <f t="shared" si="955"/>
        <v>6.41</v>
      </c>
      <c r="Z7679" s="54">
        <f t="shared" si="956"/>
        <v>0.588613406795225</v>
      </c>
      <c r="AA7679" s="49" t="str">
        <f t="shared" ca="1" si="957"/>
        <v>Y</v>
      </c>
      <c r="AB7679" s="49">
        <f t="shared" ca="1" si="958"/>
        <v>6</v>
      </c>
      <c r="AC7679" s="49" t="str">
        <f t="shared" ca="1" si="959"/>
        <v>Y</v>
      </c>
    </row>
    <row r="7680" spans="1:29" x14ac:dyDescent="0.25">
      <c r="A7680">
        <v>5977</v>
      </c>
      <c r="B7680" s="9">
        <v>43192</v>
      </c>
      <c r="C7680" s="50" t="str">
        <f t="shared" si="952"/>
        <v>Y</v>
      </c>
      <c r="D7680" s="52">
        <f>_xlfn.XLOOKUP(B7680,Cal_Date!B:B,Cal_Date!A:A,0)</f>
        <v>1</v>
      </c>
      <c r="E7680">
        <v>2018</v>
      </c>
      <c r="F7680" t="s">
        <v>121</v>
      </c>
      <c r="G7680" t="s">
        <v>129</v>
      </c>
      <c r="H7680" t="s">
        <v>14</v>
      </c>
      <c r="I7680" t="s">
        <v>13</v>
      </c>
      <c r="J7680" t="s">
        <v>15</v>
      </c>
      <c r="K7680" t="s">
        <v>43</v>
      </c>
      <c r="L7680">
        <v>1</v>
      </c>
      <c r="M7680">
        <v>1001</v>
      </c>
      <c r="O7680" t="s">
        <v>25</v>
      </c>
      <c r="R7680" t="s">
        <v>44</v>
      </c>
      <c r="S7680" s="49" t="str">
        <f t="shared" si="953"/>
        <v>Card</v>
      </c>
      <c r="T7680" s="3">
        <v>0.03</v>
      </c>
      <c r="U7680" s="2">
        <v>5.3000000000000007</v>
      </c>
      <c r="V7680" s="2">
        <v>2.2400000000000002</v>
      </c>
      <c r="W7680" s="54">
        <f>_xlfn.XLOOKUP(M7680,Market!A:A,Market!F:F,0)</f>
        <v>0.06</v>
      </c>
      <c r="X7680" s="55">
        <f t="shared" si="954"/>
        <v>0.159</v>
      </c>
      <c r="Y7680" s="55">
        <f t="shared" si="955"/>
        <v>3.0600000000000005</v>
      </c>
      <c r="Z7680" s="54">
        <f t="shared" si="956"/>
        <v>0.57735849056603772</v>
      </c>
      <c r="AA7680" s="49" t="str">
        <f t="shared" ca="1" si="957"/>
        <v>Y</v>
      </c>
      <c r="AB7680" s="49">
        <f t="shared" ca="1" si="958"/>
        <v>6</v>
      </c>
      <c r="AC7680" s="49" t="str">
        <f t="shared" ca="1" si="959"/>
        <v>Y</v>
      </c>
    </row>
    <row r="7681" spans="1:29" x14ac:dyDescent="0.25">
      <c r="A7681">
        <v>5978</v>
      </c>
      <c r="B7681" s="9">
        <v>43192</v>
      </c>
      <c r="C7681" s="50" t="str">
        <f t="shared" si="952"/>
        <v>Y</v>
      </c>
      <c r="D7681" s="52">
        <f>_xlfn.XLOOKUP(B7681,Cal_Date!B:B,Cal_Date!A:A,0)</f>
        <v>1</v>
      </c>
      <c r="E7681">
        <v>2018</v>
      </c>
      <c r="F7681" t="s">
        <v>121</v>
      </c>
      <c r="G7681" t="s">
        <v>129</v>
      </c>
      <c r="H7681" t="s">
        <v>14</v>
      </c>
      <c r="I7681" t="s">
        <v>18</v>
      </c>
      <c r="J7681" t="s">
        <v>15</v>
      </c>
      <c r="K7681" t="s">
        <v>43</v>
      </c>
      <c r="L7681">
        <v>1</v>
      </c>
      <c r="M7681">
        <v>1001</v>
      </c>
      <c r="O7681" t="s">
        <v>25</v>
      </c>
      <c r="R7681" t="s">
        <v>44</v>
      </c>
      <c r="S7681" s="49" t="str">
        <f t="shared" si="953"/>
        <v>Card</v>
      </c>
      <c r="T7681" s="3">
        <v>0.03</v>
      </c>
      <c r="U7681" s="2">
        <v>5.3000000000000007</v>
      </c>
      <c r="V7681" s="2">
        <v>2.1</v>
      </c>
      <c r="W7681" s="54">
        <f>_xlfn.XLOOKUP(M7681,Market!A:A,Market!F:F,0)</f>
        <v>0.06</v>
      </c>
      <c r="X7681" s="55">
        <f t="shared" si="954"/>
        <v>0.159</v>
      </c>
      <c r="Y7681" s="55">
        <f t="shared" si="955"/>
        <v>3.2000000000000006</v>
      </c>
      <c r="Z7681" s="54">
        <f t="shared" si="956"/>
        <v>0.60377358490566047</v>
      </c>
      <c r="AA7681" s="49" t="str">
        <f t="shared" ca="1" si="957"/>
        <v>Y</v>
      </c>
      <c r="AB7681" s="49">
        <f t="shared" ca="1" si="958"/>
        <v>6</v>
      </c>
      <c r="AC7681" s="49" t="str">
        <f t="shared" ca="1" si="959"/>
        <v>Y</v>
      </c>
    </row>
    <row r="7682" spans="1:29" x14ac:dyDescent="0.25">
      <c r="A7682">
        <v>5979</v>
      </c>
      <c r="B7682" s="9">
        <v>43192</v>
      </c>
      <c r="C7682" s="50" t="str">
        <f t="shared" si="952"/>
        <v>Y</v>
      </c>
      <c r="D7682" s="52">
        <f>_xlfn.XLOOKUP(B7682,Cal_Date!B:B,Cal_Date!A:A,0)</f>
        <v>1</v>
      </c>
      <c r="E7682">
        <v>2018</v>
      </c>
      <c r="F7682" t="s">
        <v>121</v>
      </c>
      <c r="G7682" t="s">
        <v>129</v>
      </c>
      <c r="H7682" t="s">
        <v>14</v>
      </c>
      <c r="I7682" t="s">
        <v>18</v>
      </c>
      <c r="J7682" t="s">
        <v>15</v>
      </c>
      <c r="K7682" t="s">
        <v>43</v>
      </c>
      <c r="L7682">
        <v>1</v>
      </c>
      <c r="M7682">
        <v>1001</v>
      </c>
      <c r="O7682" t="s">
        <v>25</v>
      </c>
      <c r="R7682" t="s">
        <v>44</v>
      </c>
      <c r="S7682" s="49" t="str">
        <f t="shared" si="953"/>
        <v>Card</v>
      </c>
      <c r="T7682" s="3">
        <v>0.03</v>
      </c>
      <c r="U7682" s="2">
        <v>5.3000000000000007</v>
      </c>
      <c r="V7682" s="2">
        <v>2.1</v>
      </c>
      <c r="W7682" s="54">
        <f>_xlfn.XLOOKUP(M7682,Market!A:A,Market!F:F,0)</f>
        <v>0.06</v>
      </c>
      <c r="X7682" s="55">
        <f t="shared" si="954"/>
        <v>0.159</v>
      </c>
      <c r="Y7682" s="55">
        <f t="shared" si="955"/>
        <v>3.2000000000000006</v>
      </c>
      <c r="Z7682" s="54">
        <f t="shared" si="956"/>
        <v>0.60377358490566047</v>
      </c>
      <c r="AA7682" s="49" t="str">
        <f t="shared" ca="1" si="957"/>
        <v>Y</v>
      </c>
      <c r="AB7682" s="49">
        <f t="shared" ca="1" si="958"/>
        <v>6</v>
      </c>
      <c r="AC7682" s="49" t="str">
        <f t="shared" ca="1" si="959"/>
        <v>Y</v>
      </c>
    </row>
    <row r="7683" spans="1:29" x14ac:dyDescent="0.25">
      <c r="A7683">
        <v>5980</v>
      </c>
      <c r="B7683" s="9">
        <v>43192</v>
      </c>
      <c r="C7683" s="50" t="str">
        <f t="shared" ref="C7683:C7746" si="960">IF(OR(B7683="04/01/2018"+0,B7683="04/02/2018"+0),"Y","N")</f>
        <v>Y</v>
      </c>
      <c r="D7683" s="52">
        <f>_xlfn.XLOOKUP(B7683,Cal_Date!B:B,Cal_Date!A:A,0)</f>
        <v>1</v>
      </c>
      <c r="E7683">
        <v>2018</v>
      </c>
      <c r="F7683" t="s">
        <v>121</v>
      </c>
      <c r="G7683" t="s">
        <v>129</v>
      </c>
      <c r="H7683" t="s">
        <v>48</v>
      </c>
      <c r="I7683" t="s">
        <v>18</v>
      </c>
      <c r="J7683" t="s">
        <v>10</v>
      </c>
      <c r="K7683" t="s">
        <v>43</v>
      </c>
      <c r="L7683">
        <v>1</v>
      </c>
      <c r="M7683">
        <v>1002</v>
      </c>
      <c r="O7683" t="s">
        <v>28</v>
      </c>
      <c r="R7683" t="s">
        <v>44</v>
      </c>
      <c r="S7683" s="49" t="str">
        <f t="shared" ref="S7683:S7746" si="961">IF(R7683="Cash","Cash","Card")</f>
        <v>Card</v>
      </c>
      <c r="T7683" s="3">
        <v>0.03</v>
      </c>
      <c r="U7683" s="2">
        <v>7.42</v>
      </c>
      <c r="V7683" s="2">
        <v>1.46</v>
      </c>
      <c r="W7683" s="54">
        <f>_xlfn.XLOOKUP(M7683,Market!A:A,Market!F:F,0)</f>
        <v>0.06</v>
      </c>
      <c r="X7683" s="55">
        <f t="shared" ref="X7683:X7746" si="962">T7683*U7683</f>
        <v>0.22259999999999999</v>
      </c>
      <c r="Y7683" s="55">
        <f t="shared" ref="Y7683:Y7746" si="963">U7683-V7683</f>
        <v>5.96</v>
      </c>
      <c r="Z7683" s="54">
        <f t="shared" ref="Z7683:Z7746" si="964">Y7683/U7683</f>
        <v>0.80323450134770891</v>
      </c>
      <c r="AA7683" s="49" t="str">
        <f t="shared" ref="AA7683:AA7746" ca="1" si="965">IF(DATEDIF(B7683,TODAY(),"y")&gt;5,"Y","N")</f>
        <v>Y</v>
      </c>
      <c r="AB7683" s="49">
        <f t="shared" ref="AB7683:AB7746" ca="1" si="966">DATEDIF(B7683,TODAY(),"y")</f>
        <v>6</v>
      </c>
      <c r="AC7683" s="49" t="str">
        <f t="shared" ref="AC7683:AC7746" ca="1" si="967">IF(AB7683&gt;5,"Y","N")</f>
        <v>Y</v>
      </c>
    </row>
    <row r="7684" spans="1:29" x14ac:dyDescent="0.25">
      <c r="A7684">
        <v>5981</v>
      </c>
      <c r="B7684" s="9">
        <v>43192</v>
      </c>
      <c r="C7684" s="50" t="str">
        <f t="shared" si="960"/>
        <v>Y</v>
      </c>
      <c r="D7684" s="52">
        <f>_xlfn.XLOOKUP(B7684,Cal_Date!B:B,Cal_Date!A:A,0)</f>
        <v>1</v>
      </c>
      <c r="E7684">
        <v>2018</v>
      </c>
      <c r="F7684" t="s">
        <v>121</v>
      </c>
      <c r="G7684" t="s">
        <v>129</v>
      </c>
      <c r="H7684" t="s">
        <v>48</v>
      </c>
      <c r="I7684" t="s">
        <v>18</v>
      </c>
      <c r="J7684" t="s">
        <v>10</v>
      </c>
      <c r="K7684" t="s">
        <v>43</v>
      </c>
      <c r="L7684">
        <v>1</v>
      </c>
      <c r="M7684">
        <v>1003</v>
      </c>
      <c r="O7684" t="s">
        <v>25</v>
      </c>
      <c r="R7684" t="s">
        <v>44</v>
      </c>
      <c r="S7684" s="49" t="str">
        <f t="shared" si="961"/>
        <v>Card</v>
      </c>
      <c r="T7684" s="3">
        <v>0.03</v>
      </c>
      <c r="U7684" s="2">
        <v>7.42</v>
      </c>
      <c r="V7684" s="2">
        <v>1.46</v>
      </c>
      <c r="W7684" s="54">
        <f>_xlfn.XLOOKUP(M7684,Market!A:A,Market!F:F,0)</f>
        <v>0.06</v>
      </c>
      <c r="X7684" s="55">
        <f t="shared" si="962"/>
        <v>0.22259999999999999</v>
      </c>
      <c r="Y7684" s="55">
        <f t="shared" si="963"/>
        <v>5.96</v>
      </c>
      <c r="Z7684" s="54">
        <f t="shared" si="964"/>
        <v>0.80323450134770891</v>
      </c>
      <c r="AA7684" s="49" t="str">
        <f t="shared" ca="1" si="965"/>
        <v>Y</v>
      </c>
      <c r="AB7684" s="49">
        <f t="shared" ca="1" si="966"/>
        <v>6</v>
      </c>
      <c r="AC7684" s="49" t="str">
        <f t="shared" ca="1" si="967"/>
        <v>Y</v>
      </c>
    </row>
    <row r="7685" spans="1:29" x14ac:dyDescent="0.25">
      <c r="A7685">
        <v>5982</v>
      </c>
      <c r="B7685" s="9">
        <v>43192</v>
      </c>
      <c r="C7685" s="50" t="str">
        <f t="shared" si="960"/>
        <v>Y</v>
      </c>
      <c r="D7685" s="52">
        <f>_xlfn.XLOOKUP(B7685,Cal_Date!B:B,Cal_Date!A:A,0)</f>
        <v>1</v>
      </c>
      <c r="E7685">
        <v>2018</v>
      </c>
      <c r="F7685" t="s">
        <v>121</v>
      </c>
      <c r="G7685" t="s">
        <v>129</v>
      </c>
      <c r="H7685" t="s">
        <v>48</v>
      </c>
      <c r="I7685" t="s">
        <v>18</v>
      </c>
      <c r="J7685" t="s">
        <v>10</v>
      </c>
      <c r="K7685" t="s">
        <v>43</v>
      </c>
      <c r="L7685">
        <v>2</v>
      </c>
      <c r="M7685">
        <v>1003</v>
      </c>
      <c r="O7685" t="s">
        <v>25</v>
      </c>
      <c r="R7685" t="s">
        <v>44</v>
      </c>
      <c r="S7685" s="49" t="str">
        <f t="shared" si="961"/>
        <v>Card</v>
      </c>
      <c r="T7685" s="3">
        <v>0.03</v>
      </c>
      <c r="U7685" s="2">
        <v>14.84</v>
      </c>
      <c r="V7685" s="2">
        <v>2.92</v>
      </c>
      <c r="W7685" s="54">
        <f>_xlfn.XLOOKUP(M7685,Market!A:A,Market!F:F,0)</f>
        <v>0.06</v>
      </c>
      <c r="X7685" s="55">
        <f t="shared" si="962"/>
        <v>0.44519999999999998</v>
      </c>
      <c r="Y7685" s="55">
        <f t="shared" si="963"/>
        <v>11.92</v>
      </c>
      <c r="Z7685" s="54">
        <f t="shared" si="964"/>
        <v>0.80323450134770891</v>
      </c>
      <c r="AA7685" s="49" t="str">
        <f t="shared" ca="1" si="965"/>
        <v>Y</v>
      </c>
      <c r="AB7685" s="49">
        <f t="shared" ca="1" si="966"/>
        <v>6</v>
      </c>
      <c r="AC7685" s="49" t="str">
        <f t="shared" ca="1" si="967"/>
        <v>Y</v>
      </c>
    </row>
    <row r="7686" spans="1:29" x14ac:dyDescent="0.25">
      <c r="A7686">
        <v>5983</v>
      </c>
      <c r="B7686" s="9">
        <v>43192</v>
      </c>
      <c r="C7686" s="50" t="str">
        <f t="shared" si="960"/>
        <v>Y</v>
      </c>
      <c r="D7686" s="52">
        <f>_xlfn.XLOOKUP(B7686,Cal_Date!B:B,Cal_Date!A:A,0)</f>
        <v>1</v>
      </c>
      <c r="E7686">
        <v>2018</v>
      </c>
      <c r="F7686" t="s">
        <v>121</v>
      </c>
      <c r="G7686" t="s">
        <v>129</v>
      </c>
      <c r="H7686" t="s">
        <v>11</v>
      </c>
      <c r="I7686" t="s">
        <v>11</v>
      </c>
      <c r="J7686" t="s">
        <v>15</v>
      </c>
      <c r="K7686" t="s">
        <v>42</v>
      </c>
      <c r="L7686">
        <v>2</v>
      </c>
      <c r="M7686">
        <v>1003</v>
      </c>
      <c r="O7686" t="s">
        <v>25</v>
      </c>
      <c r="R7686" t="s">
        <v>44</v>
      </c>
      <c r="S7686" s="49" t="str">
        <f t="shared" si="961"/>
        <v>Card</v>
      </c>
      <c r="T7686" s="3">
        <v>0.03</v>
      </c>
      <c r="U7686" s="2">
        <v>5.3000000000000007</v>
      </c>
      <c r="V7686" s="2">
        <v>1.74</v>
      </c>
      <c r="W7686" s="54">
        <f>_xlfn.XLOOKUP(M7686,Market!A:A,Market!F:F,0)</f>
        <v>0.06</v>
      </c>
      <c r="X7686" s="55">
        <f t="shared" si="962"/>
        <v>0.159</v>
      </c>
      <c r="Y7686" s="55">
        <f t="shared" si="963"/>
        <v>3.5600000000000005</v>
      </c>
      <c r="Z7686" s="54">
        <f t="shared" si="964"/>
        <v>0.67169811320754713</v>
      </c>
      <c r="AA7686" s="49" t="str">
        <f t="shared" ca="1" si="965"/>
        <v>Y</v>
      </c>
      <c r="AB7686" s="49">
        <f t="shared" ca="1" si="966"/>
        <v>6</v>
      </c>
      <c r="AC7686" s="49" t="str">
        <f t="shared" ca="1" si="967"/>
        <v>Y</v>
      </c>
    </row>
    <row r="7687" spans="1:29" x14ac:dyDescent="0.25">
      <c r="A7687">
        <v>5984</v>
      </c>
      <c r="B7687" s="9">
        <v>43192</v>
      </c>
      <c r="C7687" s="50" t="str">
        <f t="shared" si="960"/>
        <v>Y</v>
      </c>
      <c r="D7687" s="52">
        <f>_xlfn.XLOOKUP(B7687,Cal_Date!B:B,Cal_Date!A:A,0)</f>
        <v>1</v>
      </c>
      <c r="E7687">
        <v>2018</v>
      </c>
      <c r="F7687" t="s">
        <v>121</v>
      </c>
      <c r="G7687" t="s">
        <v>129</v>
      </c>
      <c r="H7687" t="s">
        <v>11</v>
      </c>
      <c r="I7687" t="s">
        <v>11</v>
      </c>
      <c r="J7687" t="s">
        <v>15</v>
      </c>
      <c r="K7687" t="s">
        <v>42</v>
      </c>
      <c r="L7687">
        <v>1</v>
      </c>
      <c r="M7687">
        <v>1004</v>
      </c>
      <c r="O7687" t="s">
        <v>28</v>
      </c>
      <c r="R7687" t="s">
        <v>44</v>
      </c>
      <c r="S7687" s="49" t="str">
        <f t="shared" si="961"/>
        <v>Card</v>
      </c>
      <c r="T7687" s="3">
        <v>0.03</v>
      </c>
      <c r="U7687" s="2">
        <v>2.6500000000000004</v>
      </c>
      <c r="V7687" s="2">
        <v>0.87</v>
      </c>
      <c r="W7687" s="54">
        <f>_xlfn.XLOOKUP(M7687,Market!A:A,Market!F:F,0)</f>
        <v>0.06</v>
      </c>
      <c r="X7687" s="55">
        <f t="shared" si="962"/>
        <v>7.9500000000000001E-2</v>
      </c>
      <c r="Y7687" s="55">
        <f t="shared" si="963"/>
        <v>1.7800000000000002</v>
      </c>
      <c r="Z7687" s="54">
        <f t="shared" si="964"/>
        <v>0.67169811320754713</v>
      </c>
      <c r="AA7687" s="49" t="str">
        <f t="shared" ca="1" si="965"/>
        <v>Y</v>
      </c>
      <c r="AB7687" s="49">
        <f t="shared" ca="1" si="966"/>
        <v>6</v>
      </c>
      <c r="AC7687" s="49" t="str">
        <f t="shared" ca="1" si="967"/>
        <v>Y</v>
      </c>
    </row>
    <row r="7688" spans="1:29" x14ac:dyDescent="0.25">
      <c r="A7688">
        <v>5985</v>
      </c>
      <c r="B7688" s="9">
        <v>43192</v>
      </c>
      <c r="C7688" s="50" t="str">
        <f t="shared" si="960"/>
        <v>Y</v>
      </c>
      <c r="D7688" s="52">
        <f>_xlfn.XLOOKUP(B7688,Cal_Date!B:B,Cal_Date!A:A,0)</f>
        <v>1</v>
      </c>
      <c r="E7688">
        <v>2018</v>
      </c>
      <c r="F7688" t="s">
        <v>121</v>
      </c>
      <c r="G7688" t="s">
        <v>129</v>
      </c>
      <c r="H7688" t="s">
        <v>14</v>
      </c>
      <c r="I7688" t="s">
        <v>13</v>
      </c>
      <c r="J7688" t="s">
        <v>15</v>
      </c>
      <c r="K7688" t="s">
        <v>43</v>
      </c>
      <c r="L7688">
        <v>1</v>
      </c>
      <c r="M7688">
        <v>1005</v>
      </c>
      <c r="O7688" t="s">
        <v>25</v>
      </c>
      <c r="R7688" t="s">
        <v>44</v>
      </c>
      <c r="S7688" s="49" t="str">
        <f t="shared" si="961"/>
        <v>Card</v>
      </c>
      <c r="T7688" s="3">
        <v>0.03</v>
      </c>
      <c r="U7688" s="2">
        <v>5.4450000000000003</v>
      </c>
      <c r="V7688" s="2">
        <v>2.2400000000000002</v>
      </c>
      <c r="W7688" s="54">
        <f>_xlfn.XLOOKUP(M7688,Market!A:A,Market!F:F,0)</f>
        <v>8.8999999999999996E-2</v>
      </c>
      <c r="X7688" s="55">
        <f t="shared" si="962"/>
        <v>0.16335</v>
      </c>
      <c r="Y7688" s="55">
        <f t="shared" si="963"/>
        <v>3.2050000000000001</v>
      </c>
      <c r="Z7688" s="54">
        <f t="shared" si="964"/>
        <v>0.588613406795225</v>
      </c>
      <c r="AA7688" s="49" t="str">
        <f t="shared" ca="1" si="965"/>
        <v>Y</v>
      </c>
      <c r="AB7688" s="49">
        <f t="shared" ca="1" si="966"/>
        <v>6</v>
      </c>
      <c r="AC7688" s="49" t="str">
        <f t="shared" ca="1" si="967"/>
        <v>Y</v>
      </c>
    </row>
    <row r="7689" spans="1:29" x14ac:dyDescent="0.25">
      <c r="A7689">
        <v>5986</v>
      </c>
      <c r="B7689" s="9">
        <v>43192</v>
      </c>
      <c r="C7689" s="50" t="str">
        <f t="shared" si="960"/>
        <v>Y</v>
      </c>
      <c r="D7689" s="52">
        <f>_xlfn.XLOOKUP(B7689,Cal_Date!B:B,Cal_Date!A:A,0)</f>
        <v>1</v>
      </c>
      <c r="E7689">
        <v>2018</v>
      </c>
      <c r="F7689" t="s">
        <v>121</v>
      </c>
      <c r="G7689" t="s">
        <v>129</v>
      </c>
      <c r="H7689" t="s">
        <v>14</v>
      </c>
      <c r="I7689" t="s">
        <v>18</v>
      </c>
      <c r="J7689" t="s">
        <v>15</v>
      </c>
      <c r="K7689" t="s">
        <v>43</v>
      </c>
      <c r="L7689">
        <v>1</v>
      </c>
      <c r="M7689">
        <v>1005</v>
      </c>
      <c r="O7689" t="s">
        <v>25</v>
      </c>
      <c r="R7689" t="s">
        <v>44</v>
      </c>
      <c r="S7689" s="49" t="str">
        <f t="shared" si="961"/>
        <v>Card</v>
      </c>
      <c r="T7689" s="3">
        <v>0.03</v>
      </c>
      <c r="U7689" s="2">
        <v>5.4450000000000003</v>
      </c>
      <c r="V7689" s="2">
        <v>2.2200000000000002</v>
      </c>
      <c r="W7689" s="54">
        <f>_xlfn.XLOOKUP(M7689,Market!A:A,Market!F:F,0)</f>
        <v>8.8999999999999996E-2</v>
      </c>
      <c r="X7689" s="55">
        <f t="shared" si="962"/>
        <v>0.16335</v>
      </c>
      <c r="Y7689" s="55">
        <f t="shared" si="963"/>
        <v>3.2250000000000001</v>
      </c>
      <c r="Z7689" s="54">
        <f t="shared" si="964"/>
        <v>0.59228650137741046</v>
      </c>
      <c r="AA7689" s="49" t="str">
        <f t="shared" ca="1" si="965"/>
        <v>Y</v>
      </c>
      <c r="AB7689" s="49">
        <f t="shared" ca="1" si="966"/>
        <v>6</v>
      </c>
      <c r="AC7689" s="49" t="str">
        <f t="shared" ca="1" si="967"/>
        <v>Y</v>
      </c>
    </row>
    <row r="7690" spans="1:29" x14ac:dyDescent="0.25">
      <c r="A7690">
        <v>5987</v>
      </c>
      <c r="B7690" s="9">
        <v>43192</v>
      </c>
      <c r="C7690" s="50" t="str">
        <f t="shared" si="960"/>
        <v>Y</v>
      </c>
      <c r="D7690" s="52">
        <f>_xlfn.XLOOKUP(B7690,Cal_Date!B:B,Cal_Date!A:A,0)</f>
        <v>1</v>
      </c>
      <c r="E7690">
        <v>2018</v>
      </c>
      <c r="F7690" t="s">
        <v>121</v>
      </c>
      <c r="G7690" t="s">
        <v>129</v>
      </c>
      <c r="H7690" t="s">
        <v>48</v>
      </c>
      <c r="I7690" t="s">
        <v>18</v>
      </c>
      <c r="J7690" t="s">
        <v>10</v>
      </c>
      <c r="K7690" t="s">
        <v>43</v>
      </c>
      <c r="L7690">
        <v>2</v>
      </c>
      <c r="M7690">
        <v>1003</v>
      </c>
      <c r="O7690" t="s">
        <v>25</v>
      </c>
      <c r="R7690" t="s">
        <v>44</v>
      </c>
      <c r="S7690" s="49" t="str">
        <f t="shared" si="961"/>
        <v>Card</v>
      </c>
      <c r="T7690" s="3">
        <v>0.03</v>
      </c>
      <c r="U7690" s="2">
        <v>14.84</v>
      </c>
      <c r="V7690" s="2">
        <v>2.92</v>
      </c>
      <c r="W7690" s="54">
        <f>_xlfn.XLOOKUP(M7690,Market!A:A,Market!F:F,0)</f>
        <v>0.06</v>
      </c>
      <c r="X7690" s="55">
        <f t="shared" si="962"/>
        <v>0.44519999999999998</v>
      </c>
      <c r="Y7690" s="55">
        <f t="shared" si="963"/>
        <v>11.92</v>
      </c>
      <c r="Z7690" s="54">
        <f t="shared" si="964"/>
        <v>0.80323450134770891</v>
      </c>
      <c r="AA7690" s="49" t="str">
        <f t="shared" ca="1" si="965"/>
        <v>Y</v>
      </c>
      <c r="AB7690" s="49">
        <f t="shared" ca="1" si="966"/>
        <v>6</v>
      </c>
      <c r="AC7690" s="49" t="str">
        <f t="shared" ca="1" si="967"/>
        <v>Y</v>
      </c>
    </row>
    <row r="7691" spans="1:29" x14ac:dyDescent="0.25">
      <c r="A7691">
        <v>5988</v>
      </c>
      <c r="B7691" s="9">
        <v>43192</v>
      </c>
      <c r="C7691" s="50" t="str">
        <f t="shared" si="960"/>
        <v>Y</v>
      </c>
      <c r="D7691" s="52">
        <f>_xlfn.XLOOKUP(B7691,Cal_Date!B:B,Cal_Date!A:A,0)</f>
        <v>1</v>
      </c>
      <c r="E7691">
        <v>2018</v>
      </c>
      <c r="F7691" t="s">
        <v>121</v>
      </c>
      <c r="G7691" t="s">
        <v>129</v>
      </c>
      <c r="H7691" t="s">
        <v>11</v>
      </c>
      <c r="I7691" t="s">
        <v>13</v>
      </c>
      <c r="J7691" t="s">
        <v>15</v>
      </c>
      <c r="K7691" t="s">
        <v>42</v>
      </c>
      <c r="L7691">
        <v>1</v>
      </c>
      <c r="M7691">
        <v>1007</v>
      </c>
      <c r="O7691" t="s">
        <v>28</v>
      </c>
      <c r="R7691" t="s">
        <v>44</v>
      </c>
      <c r="S7691" s="49" t="str">
        <f t="shared" si="961"/>
        <v>Card</v>
      </c>
      <c r="T7691" s="3">
        <v>0.03</v>
      </c>
      <c r="U7691" s="2">
        <v>2.7225000000000001</v>
      </c>
      <c r="V7691" s="2">
        <v>1.42</v>
      </c>
      <c r="W7691" s="54">
        <f>_xlfn.XLOOKUP(M7691,Market!A:A,Market!F:F,0)</f>
        <v>8.8999999999999996E-2</v>
      </c>
      <c r="X7691" s="55">
        <f t="shared" si="962"/>
        <v>8.1674999999999998E-2</v>
      </c>
      <c r="Y7691" s="55">
        <f t="shared" si="963"/>
        <v>1.3025000000000002</v>
      </c>
      <c r="Z7691" s="54">
        <f t="shared" si="964"/>
        <v>0.47842056932966032</v>
      </c>
      <c r="AA7691" s="49" t="str">
        <f t="shared" ca="1" si="965"/>
        <v>Y</v>
      </c>
      <c r="AB7691" s="49">
        <f t="shared" ca="1" si="966"/>
        <v>6</v>
      </c>
      <c r="AC7691" s="49" t="str">
        <f t="shared" ca="1" si="967"/>
        <v>Y</v>
      </c>
    </row>
    <row r="7692" spans="1:29" x14ac:dyDescent="0.25">
      <c r="A7692">
        <v>5989</v>
      </c>
      <c r="B7692" s="9">
        <v>43192</v>
      </c>
      <c r="C7692" s="50" t="str">
        <f t="shared" si="960"/>
        <v>Y</v>
      </c>
      <c r="D7692" s="52">
        <f>_xlfn.XLOOKUP(B7692,Cal_Date!B:B,Cal_Date!A:A,0)</f>
        <v>1</v>
      </c>
      <c r="E7692">
        <v>2018</v>
      </c>
      <c r="F7692" t="s">
        <v>121</v>
      </c>
      <c r="G7692" t="s">
        <v>129</v>
      </c>
      <c r="H7692" t="s">
        <v>11</v>
      </c>
      <c r="I7692" t="s">
        <v>11</v>
      </c>
      <c r="J7692" t="s">
        <v>15</v>
      </c>
      <c r="K7692" t="s">
        <v>42</v>
      </c>
      <c r="L7692">
        <v>2</v>
      </c>
      <c r="M7692">
        <v>1006</v>
      </c>
      <c r="O7692" t="s">
        <v>28</v>
      </c>
      <c r="R7692" t="s">
        <v>44</v>
      </c>
      <c r="S7692" s="49" t="str">
        <f t="shared" si="961"/>
        <v>Card</v>
      </c>
      <c r="T7692" s="3">
        <v>0.03</v>
      </c>
      <c r="U7692" s="2">
        <v>5.4450000000000003</v>
      </c>
      <c r="V7692" s="2">
        <v>1.74</v>
      </c>
      <c r="W7692" s="54">
        <f>_xlfn.XLOOKUP(M7692,Market!A:A,Market!F:F,0)</f>
        <v>8.8999999999999996E-2</v>
      </c>
      <c r="X7692" s="55">
        <f t="shared" si="962"/>
        <v>0.16335</v>
      </c>
      <c r="Y7692" s="55">
        <f t="shared" si="963"/>
        <v>3.7050000000000001</v>
      </c>
      <c r="Z7692" s="54">
        <f t="shared" si="964"/>
        <v>0.68044077134986225</v>
      </c>
      <c r="AA7692" s="49" t="str">
        <f t="shared" ca="1" si="965"/>
        <v>Y</v>
      </c>
      <c r="AB7692" s="49">
        <f t="shared" ca="1" si="966"/>
        <v>6</v>
      </c>
      <c r="AC7692" s="49" t="str">
        <f t="shared" ca="1" si="967"/>
        <v>Y</v>
      </c>
    </row>
    <row r="7693" spans="1:29" x14ac:dyDescent="0.25">
      <c r="A7693">
        <v>5990</v>
      </c>
      <c r="B7693" s="9">
        <v>43192</v>
      </c>
      <c r="C7693" s="50" t="str">
        <f t="shared" si="960"/>
        <v>Y</v>
      </c>
      <c r="D7693" s="52">
        <f>_xlfn.XLOOKUP(B7693,Cal_Date!B:B,Cal_Date!A:A,0)</f>
        <v>1</v>
      </c>
      <c r="E7693">
        <v>2018</v>
      </c>
      <c r="F7693" t="s">
        <v>121</v>
      </c>
      <c r="G7693" t="s">
        <v>129</v>
      </c>
      <c r="H7693" t="s">
        <v>48</v>
      </c>
      <c r="I7693" t="s">
        <v>18</v>
      </c>
      <c r="J7693" t="s">
        <v>10</v>
      </c>
      <c r="K7693" t="s">
        <v>43</v>
      </c>
      <c r="L7693">
        <v>1</v>
      </c>
      <c r="M7693">
        <v>1006</v>
      </c>
      <c r="O7693" t="s">
        <v>28</v>
      </c>
      <c r="R7693" t="s">
        <v>44</v>
      </c>
      <c r="S7693" s="49" t="str">
        <f t="shared" si="961"/>
        <v>Card</v>
      </c>
      <c r="T7693" s="3">
        <v>0.03</v>
      </c>
      <c r="U7693" s="2">
        <v>7.6229999999999993</v>
      </c>
      <c r="V7693" s="2">
        <v>1.46</v>
      </c>
      <c r="W7693" s="54">
        <f>_xlfn.XLOOKUP(M7693,Market!A:A,Market!F:F,0)</f>
        <v>8.8999999999999996E-2</v>
      </c>
      <c r="X7693" s="55">
        <f t="shared" si="962"/>
        <v>0.22868999999999998</v>
      </c>
      <c r="Y7693" s="55">
        <f t="shared" si="963"/>
        <v>6.1629999999999994</v>
      </c>
      <c r="Z7693" s="54">
        <f t="shared" si="964"/>
        <v>0.80847435392889933</v>
      </c>
      <c r="AA7693" s="49" t="str">
        <f t="shared" ca="1" si="965"/>
        <v>Y</v>
      </c>
      <c r="AB7693" s="49">
        <f t="shared" ca="1" si="966"/>
        <v>6</v>
      </c>
      <c r="AC7693" s="49" t="str">
        <f t="shared" ca="1" si="967"/>
        <v>Y</v>
      </c>
    </row>
    <row r="7694" spans="1:29" x14ac:dyDescent="0.25">
      <c r="A7694">
        <v>5991</v>
      </c>
      <c r="B7694" s="9">
        <v>43192</v>
      </c>
      <c r="C7694" s="50" t="str">
        <f t="shared" si="960"/>
        <v>Y</v>
      </c>
      <c r="D7694" s="52">
        <f>_xlfn.XLOOKUP(B7694,Cal_Date!B:B,Cal_Date!A:A,0)</f>
        <v>1</v>
      </c>
      <c r="E7694">
        <v>2018</v>
      </c>
      <c r="F7694" t="s">
        <v>121</v>
      </c>
      <c r="G7694" t="s">
        <v>129</v>
      </c>
      <c r="H7694" t="s">
        <v>48</v>
      </c>
      <c r="I7694" t="s">
        <v>18</v>
      </c>
      <c r="J7694" t="s">
        <v>10</v>
      </c>
      <c r="K7694" t="s">
        <v>43</v>
      </c>
      <c r="L7694">
        <v>2</v>
      </c>
      <c r="M7694">
        <v>1006</v>
      </c>
      <c r="O7694" t="s">
        <v>28</v>
      </c>
      <c r="R7694" t="s">
        <v>44</v>
      </c>
      <c r="S7694" s="49" t="str">
        <f t="shared" si="961"/>
        <v>Card</v>
      </c>
      <c r="T7694" s="3">
        <v>0.03</v>
      </c>
      <c r="U7694" s="2">
        <v>15.245999999999999</v>
      </c>
      <c r="V7694" s="2">
        <v>2.92</v>
      </c>
      <c r="W7694" s="54">
        <f>_xlfn.XLOOKUP(M7694,Market!A:A,Market!F:F,0)</f>
        <v>8.8999999999999996E-2</v>
      </c>
      <c r="X7694" s="55">
        <f t="shared" si="962"/>
        <v>0.45737999999999995</v>
      </c>
      <c r="Y7694" s="55">
        <f t="shared" si="963"/>
        <v>12.325999999999999</v>
      </c>
      <c r="Z7694" s="54">
        <f t="shared" si="964"/>
        <v>0.80847435392889933</v>
      </c>
      <c r="AA7694" s="49" t="str">
        <f t="shared" ca="1" si="965"/>
        <v>Y</v>
      </c>
      <c r="AB7694" s="49">
        <f t="shared" ca="1" si="966"/>
        <v>6</v>
      </c>
      <c r="AC7694" s="49" t="str">
        <f t="shared" ca="1" si="967"/>
        <v>Y</v>
      </c>
    </row>
    <row r="7695" spans="1:29" x14ac:dyDescent="0.25">
      <c r="A7695">
        <v>5992</v>
      </c>
      <c r="B7695" s="9">
        <v>43192</v>
      </c>
      <c r="C7695" s="50" t="str">
        <f t="shared" si="960"/>
        <v>Y</v>
      </c>
      <c r="D7695" s="52">
        <f>_xlfn.XLOOKUP(B7695,Cal_Date!B:B,Cal_Date!A:A,0)</f>
        <v>1</v>
      </c>
      <c r="E7695">
        <v>2018</v>
      </c>
      <c r="F7695" t="s">
        <v>121</v>
      </c>
      <c r="G7695" t="s">
        <v>129</v>
      </c>
      <c r="H7695" t="s">
        <v>48</v>
      </c>
      <c r="I7695" t="s">
        <v>18</v>
      </c>
      <c r="J7695" t="s">
        <v>10</v>
      </c>
      <c r="K7695" t="s">
        <v>43</v>
      </c>
      <c r="L7695">
        <v>1</v>
      </c>
      <c r="M7695">
        <v>1004</v>
      </c>
      <c r="O7695" t="s">
        <v>28</v>
      </c>
      <c r="R7695" t="s">
        <v>44</v>
      </c>
      <c r="S7695" s="49" t="str">
        <f t="shared" si="961"/>
        <v>Card</v>
      </c>
      <c r="T7695" s="3">
        <v>0.03</v>
      </c>
      <c r="U7695" s="2">
        <v>7.42</v>
      </c>
      <c r="V7695" s="2">
        <v>1.46</v>
      </c>
      <c r="W7695" s="54">
        <f>_xlfn.XLOOKUP(M7695,Market!A:A,Market!F:F,0)</f>
        <v>0.06</v>
      </c>
      <c r="X7695" s="55">
        <f t="shared" si="962"/>
        <v>0.22259999999999999</v>
      </c>
      <c r="Y7695" s="55">
        <f t="shared" si="963"/>
        <v>5.96</v>
      </c>
      <c r="Z7695" s="54">
        <f t="shared" si="964"/>
        <v>0.80323450134770891</v>
      </c>
      <c r="AA7695" s="49" t="str">
        <f t="shared" ca="1" si="965"/>
        <v>Y</v>
      </c>
      <c r="AB7695" s="49">
        <f t="shared" ca="1" si="966"/>
        <v>6</v>
      </c>
      <c r="AC7695" s="49" t="str">
        <f t="shared" ca="1" si="967"/>
        <v>Y</v>
      </c>
    </row>
    <row r="7696" spans="1:29" x14ac:dyDescent="0.25">
      <c r="A7696">
        <v>5993</v>
      </c>
      <c r="B7696" s="9">
        <v>43192</v>
      </c>
      <c r="C7696" s="50" t="str">
        <f t="shared" si="960"/>
        <v>Y</v>
      </c>
      <c r="D7696" s="52">
        <f>_xlfn.XLOOKUP(B7696,Cal_Date!B:B,Cal_Date!A:A,0)</f>
        <v>1</v>
      </c>
      <c r="E7696">
        <v>2018</v>
      </c>
      <c r="F7696" t="s">
        <v>121</v>
      </c>
      <c r="G7696" t="s">
        <v>129</v>
      </c>
      <c r="H7696" t="s">
        <v>14</v>
      </c>
      <c r="I7696" t="s">
        <v>13</v>
      </c>
      <c r="J7696" t="s">
        <v>15</v>
      </c>
      <c r="K7696" t="s">
        <v>43</v>
      </c>
      <c r="L7696">
        <v>1</v>
      </c>
      <c r="M7696">
        <v>1004</v>
      </c>
      <c r="O7696" t="s">
        <v>28</v>
      </c>
      <c r="R7696" t="s">
        <v>44</v>
      </c>
      <c r="S7696" s="49" t="str">
        <f t="shared" si="961"/>
        <v>Card</v>
      </c>
      <c r="T7696" s="3">
        <v>0.03</v>
      </c>
      <c r="U7696" s="2">
        <v>5.3000000000000007</v>
      </c>
      <c r="V7696" s="2">
        <v>2.12</v>
      </c>
      <c r="W7696" s="54">
        <f>_xlfn.XLOOKUP(M7696,Market!A:A,Market!F:F,0)</f>
        <v>0.06</v>
      </c>
      <c r="X7696" s="55">
        <f t="shared" si="962"/>
        <v>0.159</v>
      </c>
      <c r="Y7696" s="55">
        <f t="shared" si="963"/>
        <v>3.1800000000000006</v>
      </c>
      <c r="Z7696" s="54">
        <f t="shared" si="964"/>
        <v>0.60000000000000009</v>
      </c>
      <c r="AA7696" s="49" t="str">
        <f t="shared" ca="1" si="965"/>
        <v>Y</v>
      </c>
      <c r="AB7696" s="49">
        <f t="shared" ca="1" si="966"/>
        <v>6</v>
      </c>
      <c r="AC7696" s="49" t="str">
        <f t="shared" ca="1" si="967"/>
        <v>Y</v>
      </c>
    </row>
    <row r="7697" spans="1:29" x14ac:dyDescent="0.25">
      <c r="A7697">
        <v>5994</v>
      </c>
      <c r="B7697" s="9">
        <v>43192</v>
      </c>
      <c r="C7697" s="50" t="str">
        <f t="shared" si="960"/>
        <v>Y</v>
      </c>
      <c r="D7697" s="52">
        <f>_xlfn.XLOOKUP(B7697,Cal_Date!B:B,Cal_Date!A:A,0)</f>
        <v>1</v>
      </c>
      <c r="E7697">
        <v>2018</v>
      </c>
      <c r="F7697" t="s">
        <v>121</v>
      </c>
      <c r="G7697" t="s">
        <v>129</v>
      </c>
      <c r="H7697" t="s">
        <v>14</v>
      </c>
      <c r="I7697" t="s">
        <v>13</v>
      </c>
      <c r="J7697" t="s">
        <v>15</v>
      </c>
      <c r="K7697" t="s">
        <v>43</v>
      </c>
      <c r="L7697">
        <v>1</v>
      </c>
      <c r="M7697">
        <v>1000</v>
      </c>
      <c r="O7697" t="s">
        <v>25</v>
      </c>
      <c r="R7697" t="s">
        <v>44</v>
      </c>
      <c r="S7697" s="49" t="str">
        <f t="shared" si="961"/>
        <v>Card</v>
      </c>
      <c r="T7697" s="3">
        <v>0.03</v>
      </c>
      <c r="U7697" s="2">
        <v>5.4</v>
      </c>
      <c r="V7697" s="2">
        <v>2.12</v>
      </c>
      <c r="W7697" s="54">
        <f>_xlfn.XLOOKUP(M7697,Market!A:A,Market!F:F,0)</f>
        <v>0.08</v>
      </c>
      <c r="X7697" s="55">
        <f t="shared" si="962"/>
        <v>0.16200000000000001</v>
      </c>
      <c r="Y7697" s="55">
        <f t="shared" si="963"/>
        <v>3.2800000000000002</v>
      </c>
      <c r="Z7697" s="54">
        <f t="shared" si="964"/>
        <v>0.6074074074074074</v>
      </c>
      <c r="AA7697" s="49" t="str">
        <f t="shared" ca="1" si="965"/>
        <v>Y</v>
      </c>
      <c r="AB7697" s="49">
        <f t="shared" ca="1" si="966"/>
        <v>6</v>
      </c>
      <c r="AC7697" s="49" t="str">
        <f t="shared" ca="1" si="967"/>
        <v>Y</v>
      </c>
    </row>
    <row r="7698" spans="1:29" x14ac:dyDescent="0.25">
      <c r="A7698">
        <v>5995</v>
      </c>
      <c r="B7698" s="9">
        <v>43192</v>
      </c>
      <c r="C7698" s="50" t="str">
        <f t="shared" si="960"/>
        <v>Y</v>
      </c>
      <c r="D7698" s="52">
        <f>_xlfn.XLOOKUP(B7698,Cal_Date!B:B,Cal_Date!A:A,0)</f>
        <v>1</v>
      </c>
      <c r="E7698">
        <v>2018</v>
      </c>
      <c r="F7698" t="s">
        <v>121</v>
      </c>
      <c r="G7698" t="s">
        <v>129</v>
      </c>
      <c r="H7698" t="s">
        <v>48</v>
      </c>
      <c r="I7698" t="s">
        <v>18</v>
      </c>
      <c r="J7698" t="s">
        <v>10</v>
      </c>
      <c r="K7698" t="s">
        <v>43</v>
      </c>
      <c r="L7698">
        <v>1</v>
      </c>
      <c r="M7698">
        <v>1000</v>
      </c>
      <c r="O7698" t="s">
        <v>25</v>
      </c>
      <c r="R7698" t="s">
        <v>44</v>
      </c>
      <c r="S7698" s="49" t="str">
        <f t="shared" si="961"/>
        <v>Card</v>
      </c>
      <c r="T7698" s="3">
        <v>0.03</v>
      </c>
      <c r="U7698" s="2">
        <v>7.5600000000000005</v>
      </c>
      <c r="V7698" s="2">
        <v>1.46</v>
      </c>
      <c r="W7698" s="54">
        <f>_xlfn.XLOOKUP(M7698,Market!A:A,Market!F:F,0)</f>
        <v>0.08</v>
      </c>
      <c r="X7698" s="55">
        <f t="shared" si="962"/>
        <v>0.2268</v>
      </c>
      <c r="Y7698" s="55">
        <f t="shared" si="963"/>
        <v>6.1000000000000005</v>
      </c>
      <c r="Z7698" s="54">
        <f t="shared" si="964"/>
        <v>0.80687830687830686</v>
      </c>
      <c r="AA7698" s="49" t="str">
        <f t="shared" ca="1" si="965"/>
        <v>Y</v>
      </c>
      <c r="AB7698" s="49">
        <f t="shared" ca="1" si="966"/>
        <v>6</v>
      </c>
      <c r="AC7698" s="49" t="str">
        <f t="shared" ca="1" si="967"/>
        <v>Y</v>
      </c>
    </row>
    <row r="7699" spans="1:29" x14ac:dyDescent="0.25">
      <c r="A7699">
        <v>5996</v>
      </c>
      <c r="B7699" s="9">
        <v>43192</v>
      </c>
      <c r="C7699" s="50" t="str">
        <f t="shared" si="960"/>
        <v>Y</v>
      </c>
      <c r="D7699" s="52">
        <f>_xlfn.XLOOKUP(B7699,Cal_Date!B:B,Cal_Date!A:A,0)</f>
        <v>1</v>
      </c>
      <c r="E7699">
        <v>2018</v>
      </c>
      <c r="F7699" t="s">
        <v>121</v>
      </c>
      <c r="G7699" t="s">
        <v>129</v>
      </c>
      <c r="H7699" t="s">
        <v>48</v>
      </c>
      <c r="I7699" t="s">
        <v>18</v>
      </c>
      <c r="J7699" t="s">
        <v>10</v>
      </c>
      <c r="K7699" t="s">
        <v>43</v>
      </c>
      <c r="L7699">
        <v>2</v>
      </c>
      <c r="M7699">
        <v>1000</v>
      </c>
      <c r="O7699" t="s">
        <v>25</v>
      </c>
      <c r="R7699" t="s">
        <v>44</v>
      </c>
      <c r="S7699" s="49" t="str">
        <f t="shared" si="961"/>
        <v>Card</v>
      </c>
      <c r="T7699" s="3">
        <v>0.03</v>
      </c>
      <c r="U7699" s="2">
        <v>15.120000000000001</v>
      </c>
      <c r="V7699" s="2">
        <v>2.92</v>
      </c>
      <c r="W7699" s="54">
        <f>_xlfn.XLOOKUP(M7699,Market!A:A,Market!F:F,0)</f>
        <v>0.08</v>
      </c>
      <c r="X7699" s="55">
        <f t="shared" si="962"/>
        <v>0.4536</v>
      </c>
      <c r="Y7699" s="55">
        <f t="shared" si="963"/>
        <v>12.200000000000001</v>
      </c>
      <c r="Z7699" s="54">
        <f t="shared" si="964"/>
        <v>0.80687830687830686</v>
      </c>
      <c r="AA7699" s="49" t="str">
        <f t="shared" ca="1" si="965"/>
        <v>Y</v>
      </c>
      <c r="AB7699" s="49">
        <f t="shared" ca="1" si="966"/>
        <v>6</v>
      </c>
      <c r="AC7699" s="49" t="str">
        <f t="shared" ca="1" si="967"/>
        <v>Y</v>
      </c>
    </row>
    <row r="7700" spans="1:29" x14ac:dyDescent="0.25">
      <c r="A7700">
        <v>5997</v>
      </c>
      <c r="B7700" s="9">
        <v>43192</v>
      </c>
      <c r="C7700" s="50" t="str">
        <f t="shared" si="960"/>
        <v>Y</v>
      </c>
      <c r="D7700" s="52">
        <f>_xlfn.XLOOKUP(B7700,Cal_Date!B:B,Cal_Date!A:A,0)</f>
        <v>1</v>
      </c>
      <c r="E7700">
        <v>2018</v>
      </c>
      <c r="F7700" t="s">
        <v>121</v>
      </c>
      <c r="G7700" t="s">
        <v>129</v>
      </c>
      <c r="H7700" t="s">
        <v>48</v>
      </c>
      <c r="I7700" t="s">
        <v>18</v>
      </c>
      <c r="J7700" t="s">
        <v>10</v>
      </c>
      <c r="K7700" t="s">
        <v>43</v>
      </c>
      <c r="L7700">
        <v>1</v>
      </c>
      <c r="M7700">
        <v>1008</v>
      </c>
      <c r="O7700" t="s">
        <v>28</v>
      </c>
      <c r="R7700" t="s">
        <v>44</v>
      </c>
      <c r="S7700" s="49" t="str">
        <f t="shared" si="961"/>
        <v>Card</v>
      </c>
      <c r="T7700" s="3">
        <v>0.03</v>
      </c>
      <c r="U7700" s="2">
        <v>7.6229999999999993</v>
      </c>
      <c r="V7700" s="2">
        <v>1.46</v>
      </c>
      <c r="W7700" s="54">
        <f>_xlfn.XLOOKUP(M7700,Market!A:A,Market!F:F,0)</f>
        <v>8.8999999999999996E-2</v>
      </c>
      <c r="X7700" s="55">
        <f t="shared" si="962"/>
        <v>0.22868999999999998</v>
      </c>
      <c r="Y7700" s="55">
        <f t="shared" si="963"/>
        <v>6.1629999999999994</v>
      </c>
      <c r="Z7700" s="54">
        <f t="shared" si="964"/>
        <v>0.80847435392889933</v>
      </c>
      <c r="AA7700" s="49" t="str">
        <f t="shared" ca="1" si="965"/>
        <v>Y</v>
      </c>
      <c r="AB7700" s="49">
        <f t="shared" ca="1" si="966"/>
        <v>6</v>
      </c>
      <c r="AC7700" s="49" t="str">
        <f t="shared" ca="1" si="967"/>
        <v>Y</v>
      </c>
    </row>
    <row r="7701" spans="1:29" x14ac:dyDescent="0.25">
      <c r="A7701">
        <v>5998</v>
      </c>
      <c r="B7701" s="9">
        <v>43192</v>
      </c>
      <c r="C7701" s="50" t="str">
        <f t="shared" si="960"/>
        <v>Y</v>
      </c>
      <c r="D7701" s="52">
        <f>_xlfn.XLOOKUP(B7701,Cal_Date!B:B,Cal_Date!A:A,0)</f>
        <v>1</v>
      </c>
      <c r="E7701">
        <v>2018</v>
      </c>
      <c r="F7701" t="s">
        <v>121</v>
      </c>
      <c r="G7701" t="s">
        <v>129</v>
      </c>
      <c r="H7701" t="s">
        <v>11</v>
      </c>
      <c r="I7701" t="s">
        <v>13</v>
      </c>
      <c r="J7701" t="s">
        <v>15</v>
      </c>
      <c r="K7701" t="s">
        <v>42</v>
      </c>
      <c r="L7701">
        <v>1</v>
      </c>
      <c r="M7701">
        <v>1008</v>
      </c>
      <c r="O7701" t="s">
        <v>28</v>
      </c>
      <c r="R7701" t="s">
        <v>44</v>
      </c>
      <c r="S7701" s="49" t="str">
        <f t="shared" si="961"/>
        <v>Card</v>
      </c>
      <c r="T7701" s="3">
        <v>0.03</v>
      </c>
      <c r="U7701" s="2">
        <v>2.7225000000000001</v>
      </c>
      <c r="V7701" s="2">
        <v>1.42</v>
      </c>
      <c r="W7701" s="54">
        <f>_xlfn.XLOOKUP(M7701,Market!A:A,Market!F:F,0)</f>
        <v>8.8999999999999996E-2</v>
      </c>
      <c r="X7701" s="55">
        <f t="shared" si="962"/>
        <v>8.1674999999999998E-2</v>
      </c>
      <c r="Y7701" s="55">
        <f t="shared" si="963"/>
        <v>1.3025000000000002</v>
      </c>
      <c r="Z7701" s="54">
        <f t="shared" si="964"/>
        <v>0.47842056932966032</v>
      </c>
      <c r="AA7701" s="49" t="str">
        <f t="shared" ca="1" si="965"/>
        <v>Y</v>
      </c>
      <c r="AB7701" s="49">
        <f t="shared" ca="1" si="966"/>
        <v>6</v>
      </c>
      <c r="AC7701" s="49" t="str">
        <f t="shared" ca="1" si="967"/>
        <v>Y</v>
      </c>
    </row>
    <row r="7702" spans="1:29" x14ac:dyDescent="0.25">
      <c r="A7702">
        <v>5999</v>
      </c>
      <c r="B7702" s="9">
        <v>43192</v>
      </c>
      <c r="C7702" s="50" t="str">
        <f t="shared" si="960"/>
        <v>Y</v>
      </c>
      <c r="D7702" s="52">
        <f>_xlfn.XLOOKUP(B7702,Cal_Date!B:B,Cal_Date!A:A,0)</f>
        <v>1</v>
      </c>
      <c r="E7702">
        <v>2018</v>
      </c>
      <c r="F7702" t="s">
        <v>121</v>
      </c>
      <c r="G7702" t="s">
        <v>129</v>
      </c>
      <c r="H7702" t="s">
        <v>11</v>
      </c>
      <c r="I7702" t="s">
        <v>11</v>
      </c>
      <c r="J7702" t="s">
        <v>15</v>
      </c>
      <c r="K7702" t="s">
        <v>42</v>
      </c>
      <c r="L7702">
        <v>1</v>
      </c>
      <c r="M7702">
        <v>1009</v>
      </c>
      <c r="O7702" t="s">
        <v>28</v>
      </c>
      <c r="R7702" t="s">
        <v>44</v>
      </c>
      <c r="S7702" s="49" t="str">
        <f t="shared" si="961"/>
        <v>Card</v>
      </c>
      <c r="T7702" s="3">
        <v>0.03</v>
      </c>
      <c r="U7702" s="2">
        <v>2.7225000000000001</v>
      </c>
      <c r="V7702" s="2">
        <v>0.87</v>
      </c>
      <c r="W7702" s="54">
        <f>_xlfn.XLOOKUP(M7702,Market!A:A,Market!F:F,0)</f>
        <v>8.8999999999999996E-2</v>
      </c>
      <c r="X7702" s="55">
        <f t="shared" si="962"/>
        <v>8.1674999999999998E-2</v>
      </c>
      <c r="Y7702" s="55">
        <f t="shared" si="963"/>
        <v>1.8525</v>
      </c>
      <c r="Z7702" s="54">
        <f t="shared" si="964"/>
        <v>0.68044077134986225</v>
      </c>
      <c r="AA7702" s="49" t="str">
        <f t="shared" ca="1" si="965"/>
        <v>Y</v>
      </c>
      <c r="AB7702" s="49">
        <f t="shared" ca="1" si="966"/>
        <v>6</v>
      </c>
      <c r="AC7702" s="49" t="str">
        <f t="shared" ca="1" si="967"/>
        <v>Y</v>
      </c>
    </row>
    <row r="7703" spans="1:29" x14ac:dyDescent="0.25">
      <c r="A7703">
        <v>6000</v>
      </c>
      <c r="B7703" s="9">
        <v>43192</v>
      </c>
      <c r="C7703" s="50" t="str">
        <f t="shared" si="960"/>
        <v>Y</v>
      </c>
      <c r="D7703" s="52">
        <f>_xlfn.XLOOKUP(B7703,Cal_Date!B:B,Cal_Date!A:A,0)</f>
        <v>1</v>
      </c>
      <c r="E7703">
        <v>2018</v>
      </c>
      <c r="F7703" t="s">
        <v>121</v>
      </c>
      <c r="G7703" t="s">
        <v>129</v>
      </c>
      <c r="H7703" t="s">
        <v>14</v>
      </c>
      <c r="I7703" t="s">
        <v>18</v>
      </c>
      <c r="J7703" t="s">
        <v>15</v>
      </c>
      <c r="K7703" t="s">
        <v>43</v>
      </c>
      <c r="L7703">
        <v>1</v>
      </c>
      <c r="M7703">
        <v>1010</v>
      </c>
      <c r="O7703" t="s">
        <v>25</v>
      </c>
      <c r="R7703" t="s">
        <v>44</v>
      </c>
      <c r="S7703" s="49" t="str">
        <f t="shared" si="961"/>
        <v>Card</v>
      </c>
      <c r="T7703" s="3">
        <v>0.03</v>
      </c>
      <c r="U7703" s="2">
        <v>5.4</v>
      </c>
      <c r="V7703" s="2">
        <v>2.1</v>
      </c>
      <c r="W7703" s="54">
        <f>_xlfn.XLOOKUP(M7703,Market!A:A,Market!F:F,0)</f>
        <v>0.08</v>
      </c>
      <c r="X7703" s="55">
        <f t="shared" si="962"/>
        <v>0.16200000000000001</v>
      </c>
      <c r="Y7703" s="55">
        <f t="shared" si="963"/>
        <v>3.3000000000000003</v>
      </c>
      <c r="Z7703" s="54">
        <f t="shared" si="964"/>
        <v>0.61111111111111116</v>
      </c>
      <c r="AA7703" s="49" t="str">
        <f t="shared" ca="1" si="965"/>
        <v>Y</v>
      </c>
      <c r="AB7703" s="49">
        <f t="shared" ca="1" si="966"/>
        <v>6</v>
      </c>
      <c r="AC7703" s="49" t="str">
        <f t="shared" ca="1" si="967"/>
        <v>Y</v>
      </c>
    </row>
    <row r="7704" spans="1:29" x14ac:dyDescent="0.25">
      <c r="A7704">
        <v>6001</v>
      </c>
      <c r="B7704" s="9">
        <v>43192</v>
      </c>
      <c r="C7704" s="50" t="str">
        <f t="shared" si="960"/>
        <v>Y</v>
      </c>
      <c r="D7704" s="52">
        <f>_xlfn.XLOOKUP(B7704,Cal_Date!B:B,Cal_Date!A:A,0)</f>
        <v>1</v>
      </c>
      <c r="E7704">
        <v>2018</v>
      </c>
      <c r="F7704" t="s">
        <v>121</v>
      </c>
      <c r="G7704" t="s">
        <v>129</v>
      </c>
      <c r="H7704" t="s">
        <v>11</v>
      </c>
      <c r="I7704" t="s">
        <v>13</v>
      </c>
      <c r="J7704" t="s">
        <v>15</v>
      </c>
      <c r="K7704" t="s">
        <v>42</v>
      </c>
      <c r="L7704">
        <v>1</v>
      </c>
      <c r="M7704">
        <v>1008</v>
      </c>
      <c r="O7704" t="s">
        <v>28</v>
      </c>
      <c r="R7704" t="s">
        <v>44</v>
      </c>
      <c r="S7704" s="49" t="str">
        <f t="shared" si="961"/>
        <v>Card</v>
      </c>
      <c r="T7704" s="3">
        <v>0.03</v>
      </c>
      <c r="U7704" s="2">
        <v>2.7225000000000001</v>
      </c>
      <c r="V7704" s="2">
        <v>1.42</v>
      </c>
      <c r="W7704" s="54">
        <f>_xlfn.XLOOKUP(M7704,Market!A:A,Market!F:F,0)</f>
        <v>8.8999999999999996E-2</v>
      </c>
      <c r="X7704" s="55">
        <f t="shared" si="962"/>
        <v>8.1674999999999998E-2</v>
      </c>
      <c r="Y7704" s="55">
        <f t="shared" si="963"/>
        <v>1.3025000000000002</v>
      </c>
      <c r="Z7704" s="54">
        <f t="shared" si="964"/>
        <v>0.47842056932966032</v>
      </c>
      <c r="AA7704" s="49" t="str">
        <f t="shared" ca="1" si="965"/>
        <v>Y</v>
      </c>
      <c r="AB7704" s="49">
        <f t="shared" ca="1" si="966"/>
        <v>6</v>
      </c>
      <c r="AC7704" s="49" t="str">
        <f t="shared" ca="1" si="967"/>
        <v>Y</v>
      </c>
    </row>
    <row r="7705" spans="1:29" x14ac:dyDescent="0.25">
      <c r="A7705">
        <v>6002</v>
      </c>
      <c r="B7705" s="9">
        <v>43192</v>
      </c>
      <c r="C7705" s="50" t="str">
        <f t="shared" si="960"/>
        <v>Y</v>
      </c>
      <c r="D7705" s="52">
        <f>_xlfn.XLOOKUP(B7705,Cal_Date!B:B,Cal_Date!A:A,0)</f>
        <v>1</v>
      </c>
      <c r="E7705">
        <v>2018</v>
      </c>
      <c r="F7705" t="s">
        <v>121</v>
      </c>
      <c r="G7705" t="s">
        <v>129</v>
      </c>
      <c r="H7705" t="s">
        <v>11</v>
      </c>
      <c r="I7705" t="s">
        <v>11</v>
      </c>
      <c r="J7705" t="s">
        <v>15</v>
      </c>
      <c r="K7705" t="s">
        <v>42</v>
      </c>
      <c r="L7705">
        <v>2</v>
      </c>
      <c r="M7705">
        <v>1008</v>
      </c>
      <c r="O7705" t="s">
        <v>28</v>
      </c>
      <c r="R7705" t="s">
        <v>44</v>
      </c>
      <c r="S7705" s="49" t="str">
        <f t="shared" si="961"/>
        <v>Card</v>
      </c>
      <c r="T7705" s="3">
        <v>0.03</v>
      </c>
      <c r="U7705" s="2">
        <v>5.4450000000000003</v>
      </c>
      <c r="V7705" s="2">
        <v>1.74</v>
      </c>
      <c r="W7705" s="54">
        <f>_xlfn.XLOOKUP(M7705,Market!A:A,Market!F:F,0)</f>
        <v>8.8999999999999996E-2</v>
      </c>
      <c r="X7705" s="55">
        <f t="shared" si="962"/>
        <v>0.16335</v>
      </c>
      <c r="Y7705" s="55">
        <f t="shared" si="963"/>
        <v>3.7050000000000001</v>
      </c>
      <c r="Z7705" s="54">
        <f t="shared" si="964"/>
        <v>0.68044077134986225</v>
      </c>
      <c r="AA7705" s="49" t="str">
        <f t="shared" ca="1" si="965"/>
        <v>Y</v>
      </c>
      <c r="AB7705" s="49">
        <f t="shared" ca="1" si="966"/>
        <v>6</v>
      </c>
      <c r="AC7705" s="49" t="str">
        <f t="shared" ca="1" si="967"/>
        <v>Y</v>
      </c>
    </row>
    <row r="7706" spans="1:29" x14ac:dyDescent="0.25">
      <c r="A7706">
        <v>6003</v>
      </c>
      <c r="B7706" s="9">
        <v>43192</v>
      </c>
      <c r="C7706" s="50" t="str">
        <f t="shared" si="960"/>
        <v>Y</v>
      </c>
      <c r="D7706" s="52">
        <f>_xlfn.XLOOKUP(B7706,Cal_Date!B:B,Cal_Date!A:A,0)</f>
        <v>1</v>
      </c>
      <c r="E7706">
        <v>2018</v>
      </c>
      <c r="F7706" t="s">
        <v>121</v>
      </c>
      <c r="G7706" t="s">
        <v>129</v>
      </c>
      <c r="H7706" t="s">
        <v>11</v>
      </c>
      <c r="I7706" t="s">
        <v>11</v>
      </c>
      <c r="J7706" t="s">
        <v>15</v>
      </c>
      <c r="K7706" t="s">
        <v>42</v>
      </c>
      <c r="L7706">
        <v>2</v>
      </c>
      <c r="M7706">
        <v>1008</v>
      </c>
      <c r="O7706" t="s">
        <v>28</v>
      </c>
      <c r="R7706" t="s">
        <v>44</v>
      </c>
      <c r="S7706" s="49" t="str">
        <f t="shared" si="961"/>
        <v>Card</v>
      </c>
      <c r="T7706" s="3">
        <v>0.03</v>
      </c>
      <c r="U7706" s="2">
        <v>5.4450000000000003</v>
      </c>
      <c r="V7706" s="2">
        <v>1.74</v>
      </c>
      <c r="W7706" s="54">
        <f>_xlfn.XLOOKUP(M7706,Market!A:A,Market!F:F,0)</f>
        <v>8.8999999999999996E-2</v>
      </c>
      <c r="X7706" s="55">
        <f t="shared" si="962"/>
        <v>0.16335</v>
      </c>
      <c r="Y7706" s="55">
        <f t="shared" si="963"/>
        <v>3.7050000000000001</v>
      </c>
      <c r="Z7706" s="54">
        <f t="shared" si="964"/>
        <v>0.68044077134986225</v>
      </c>
      <c r="AA7706" s="49" t="str">
        <f t="shared" ca="1" si="965"/>
        <v>Y</v>
      </c>
      <c r="AB7706" s="49">
        <f t="shared" ca="1" si="966"/>
        <v>6</v>
      </c>
      <c r="AC7706" s="49" t="str">
        <f t="shared" ca="1" si="967"/>
        <v>Y</v>
      </c>
    </row>
    <row r="7707" spans="1:29" x14ac:dyDescent="0.25">
      <c r="A7707">
        <v>6004</v>
      </c>
      <c r="B7707" s="9">
        <v>43192</v>
      </c>
      <c r="C7707" s="50" t="str">
        <f t="shared" si="960"/>
        <v>Y</v>
      </c>
      <c r="D7707" s="52">
        <f>_xlfn.XLOOKUP(B7707,Cal_Date!B:B,Cal_Date!A:A,0)</f>
        <v>1</v>
      </c>
      <c r="E7707">
        <v>2018</v>
      </c>
      <c r="F7707" t="s">
        <v>121</v>
      </c>
      <c r="G7707" t="s">
        <v>129</v>
      </c>
      <c r="H7707" t="s">
        <v>48</v>
      </c>
      <c r="I7707" t="s">
        <v>18</v>
      </c>
      <c r="J7707" t="s">
        <v>10</v>
      </c>
      <c r="K7707" t="s">
        <v>43</v>
      </c>
      <c r="L7707">
        <v>1</v>
      </c>
      <c r="M7707">
        <v>1004</v>
      </c>
      <c r="O7707" t="s">
        <v>28</v>
      </c>
      <c r="R7707" t="s">
        <v>44</v>
      </c>
      <c r="S7707" s="49" t="str">
        <f t="shared" si="961"/>
        <v>Card</v>
      </c>
      <c r="T7707" s="3">
        <v>0.03</v>
      </c>
      <c r="U7707" s="2">
        <v>7.42</v>
      </c>
      <c r="V7707" s="2">
        <v>1.46</v>
      </c>
      <c r="W7707" s="54">
        <f>_xlfn.XLOOKUP(M7707,Market!A:A,Market!F:F,0)</f>
        <v>0.06</v>
      </c>
      <c r="X7707" s="55">
        <f t="shared" si="962"/>
        <v>0.22259999999999999</v>
      </c>
      <c r="Y7707" s="55">
        <f t="shared" si="963"/>
        <v>5.96</v>
      </c>
      <c r="Z7707" s="54">
        <f t="shared" si="964"/>
        <v>0.80323450134770891</v>
      </c>
      <c r="AA7707" s="49" t="str">
        <f t="shared" ca="1" si="965"/>
        <v>Y</v>
      </c>
      <c r="AB7707" s="49">
        <f t="shared" ca="1" si="966"/>
        <v>6</v>
      </c>
      <c r="AC7707" s="49" t="str">
        <f t="shared" ca="1" si="967"/>
        <v>Y</v>
      </c>
    </row>
    <row r="7708" spans="1:29" x14ac:dyDescent="0.25">
      <c r="A7708">
        <v>6005</v>
      </c>
      <c r="B7708" s="9">
        <v>43193</v>
      </c>
      <c r="C7708" s="50" t="str">
        <f t="shared" si="960"/>
        <v>N</v>
      </c>
      <c r="D7708" s="52">
        <f>_xlfn.XLOOKUP(B7708,Cal_Date!B:B,Cal_Date!A:A,0)</f>
        <v>1</v>
      </c>
      <c r="E7708">
        <v>2018</v>
      </c>
      <c r="F7708" t="s">
        <v>122</v>
      </c>
      <c r="G7708" t="s">
        <v>129</v>
      </c>
      <c r="H7708" t="s">
        <v>11</v>
      </c>
      <c r="I7708" t="s">
        <v>11</v>
      </c>
      <c r="J7708" t="s">
        <v>15</v>
      </c>
      <c r="K7708" t="s">
        <v>42</v>
      </c>
      <c r="L7708">
        <v>1</v>
      </c>
      <c r="M7708">
        <v>1009</v>
      </c>
      <c r="O7708" t="s">
        <v>28</v>
      </c>
      <c r="R7708" t="s">
        <v>44</v>
      </c>
      <c r="S7708" s="49" t="str">
        <f t="shared" si="961"/>
        <v>Card</v>
      </c>
      <c r="T7708" s="3">
        <v>0.03</v>
      </c>
      <c r="U7708" s="2">
        <v>2.7225000000000001</v>
      </c>
      <c r="V7708" s="2">
        <v>0.87</v>
      </c>
      <c r="W7708" s="54">
        <f>_xlfn.XLOOKUP(M7708,Market!A:A,Market!F:F,0)</f>
        <v>8.8999999999999996E-2</v>
      </c>
      <c r="X7708" s="55">
        <f t="shared" si="962"/>
        <v>8.1674999999999998E-2</v>
      </c>
      <c r="Y7708" s="55">
        <f t="shared" si="963"/>
        <v>1.8525</v>
      </c>
      <c r="Z7708" s="54">
        <f t="shared" si="964"/>
        <v>0.68044077134986225</v>
      </c>
      <c r="AA7708" s="49" t="str">
        <f t="shared" ca="1" si="965"/>
        <v>Y</v>
      </c>
      <c r="AB7708" s="49">
        <f t="shared" ca="1" si="966"/>
        <v>6</v>
      </c>
      <c r="AC7708" s="49" t="str">
        <f t="shared" ca="1" si="967"/>
        <v>Y</v>
      </c>
    </row>
    <row r="7709" spans="1:29" x14ac:dyDescent="0.25">
      <c r="A7709">
        <v>6006</v>
      </c>
      <c r="B7709" s="9">
        <v>43193</v>
      </c>
      <c r="C7709" s="50" t="str">
        <f t="shared" si="960"/>
        <v>N</v>
      </c>
      <c r="D7709" s="52">
        <f>_xlfn.XLOOKUP(B7709,Cal_Date!B:B,Cal_Date!A:A,0)</f>
        <v>1</v>
      </c>
      <c r="E7709">
        <v>2018</v>
      </c>
      <c r="F7709" t="s">
        <v>122</v>
      </c>
      <c r="G7709" t="s">
        <v>129</v>
      </c>
      <c r="H7709" t="s">
        <v>11</v>
      </c>
      <c r="I7709" t="s">
        <v>11</v>
      </c>
      <c r="J7709" t="s">
        <v>15</v>
      </c>
      <c r="K7709" t="s">
        <v>42</v>
      </c>
      <c r="L7709">
        <v>1</v>
      </c>
      <c r="M7709">
        <v>1010</v>
      </c>
      <c r="O7709" t="s">
        <v>25</v>
      </c>
      <c r="R7709" t="s">
        <v>44</v>
      </c>
      <c r="S7709" s="49" t="str">
        <f t="shared" si="961"/>
        <v>Card</v>
      </c>
      <c r="T7709" s="3">
        <v>0.03</v>
      </c>
      <c r="U7709" s="2">
        <v>2.7</v>
      </c>
      <c r="V7709" s="2">
        <v>0.87</v>
      </c>
      <c r="W7709" s="54">
        <f>_xlfn.XLOOKUP(M7709,Market!A:A,Market!F:F,0)</f>
        <v>0.08</v>
      </c>
      <c r="X7709" s="55">
        <f t="shared" si="962"/>
        <v>8.1000000000000003E-2</v>
      </c>
      <c r="Y7709" s="55">
        <f t="shared" si="963"/>
        <v>1.83</v>
      </c>
      <c r="Z7709" s="54">
        <f t="shared" si="964"/>
        <v>0.67777777777777781</v>
      </c>
      <c r="AA7709" s="49" t="str">
        <f t="shared" ca="1" si="965"/>
        <v>Y</v>
      </c>
      <c r="AB7709" s="49">
        <f t="shared" ca="1" si="966"/>
        <v>6</v>
      </c>
      <c r="AC7709" s="49" t="str">
        <f t="shared" ca="1" si="967"/>
        <v>Y</v>
      </c>
    </row>
    <row r="7710" spans="1:29" x14ac:dyDescent="0.25">
      <c r="A7710">
        <v>6007</v>
      </c>
      <c r="B7710" s="9">
        <v>43193</v>
      </c>
      <c r="C7710" s="50" t="str">
        <f t="shared" si="960"/>
        <v>N</v>
      </c>
      <c r="D7710" s="52">
        <f>_xlfn.XLOOKUP(B7710,Cal_Date!B:B,Cal_Date!A:A,0)</f>
        <v>1</v>
      </c>
      <c r="E7710">
        <v>2018</v>
      </c>
      <c r="F7710" t="s">
        <v>122</v>
      </c>
      <c r="G7710" t="s">
        <v>129</v>
      </c>
      <c r="H7710" t="s">
        <v>11</v>
      </c>
      <c r="I7710" t="s">
        <v>11</v>
      </c>
      <c r="J7710" t="s">
        <v>15</v>
      </c>
      <c r="K7710" t="s">
        <v>42</v>
      </c>
      <c r="L7710">
        <v>2</v>
      </c>
      <c r="M7710">
        <v>1011</v>
      </c>
      <c r="O7710" t="s">
        <v>25</v>
      </c>
      <c r="R7710" t="s">
        <v>44</v>
      </c>
      <c r="S7710" s="49" t="str">
        <f t="shared" si="961"/>
        <v>Card</v>
      </c>
      <c r="T7710" s="3">
        <v>0.03</v>
      </c>
      <c r="U7710" s="2">
        <v>5.3000000000000007</v>
      </c>
      <c r="V7710" s="2">
        <v>1.74</v>
      </c>
      <c r="W7710" s="54">
        <f>_xlfn.XLOOKUP(M7710,Market!A:A,Market!F:F,0)</f>
        <v>0.06</v>
      </c>
      <c r="X7710" s="55">
        <f t="shared" si="962"/>
        <v>0.159</v>
      </c>
      <c r="Y7710" s="55">
        <f t="shared" si="963"/>
        <v>3.5600000000000005</v>
      </c>
      <c r="Z7710" s="54">
        <f t="shared" si="964"/>
        <v>0.67169811320754713</v>
      </c>
      <c r="AA7710" s="49" t="str">
        <f t="shared" ca="1" si="965"/>
        <v>Y</v>
      </c>
      <c r="AB7710" s="49">
        <f t="shared" ca="1" si="966"/>
        <v>6</v>
      </c>
      <c r="AC7710" s="49" t="str">
        <f t="shared" ca="1" si="967"/>
        <v>Y</v>
      </c>
    </row>
    <row r="7711" spans="1:29" x14ac:dyDescent="0.25">
      <c r="A7711">
        <v>6008</v>
      </c>
      <c r="B7711" s="9">
        <v>43193</v>
      </c>
      <c r="C7711" s="50" t="str">
        <f t="shared" si="960"/>
        <v>N</v>
      </c>
      <c r="D7711" s="52">
        <f>_xlfn.XLOOKUP(B7711,Cal_Date!B:B,Cal_Date!A:A,0)</f>
        <v>1</v>
      </c>
      <c r="E7711">
        <v>2018</v>
      </c>
      <c r="F7711" t="s">
        <v>122</v>
      </c>
      <c r="G7711" t="s">
        <v>129</v>
      </c>
      <c r="H7711" t="s">
        <v>48</v>
      </c>
      <c r="I7711" t="s">
        <v>18</v>
      </c>
      <c r="J7711" t="s">
        <v>10</v>
      </c>
      <c r="K7711" t="s">
        <v>43</v>
      </c>
      <c r="L7711">
        <v>1</v>
      </c>
      <c r="M7711">
        <v>1011</v>
      </c>
      <c r="O7711" t="s">
        <v>25</v>
      </c>
      <c r="R7711" t="s">
        <v>44</v>
      </c>
      <c r="S7711" s="49" t="str">
        <f t="shared" si="961"/>
        <v>Card</v>
      </c>
      <c r="T7711" s="3">
        <v>0.03</v>
      </c>
      <c r="U7711" s="2">
        <v>7.42</v>
      </c>
      <c r="V7711" s="2">
        <v>1.46</v>
      </c>
      <c r="W7711" s="54">
        <f>_xlfn.XLOOKUP(M7711,Market!A:A,Market!F:F,0)</f>
        <v>0.06</v>
      </c>
      <c r="X7711" s="55">
        <f t="shared" si="962"/>
        <v>0.22259999999999999</v>
      </c>
      <c r="Y7711" s="55">
        <f t="shared" si="963"/>
        <v>5.96</v>
      </c>
      <c r="Z7711" s="54">
        <f t="shared" si="964"/>
        <v>0.80323450134770891</v>
      </c>
      <c r="AA7711" s="49" t="str">
        <f t="shared" ca="1" si="965"/>
        <v>Y</v>
      </c>
      <c r="AB7711" s="49">
        <f t="shared" ca="1" si="966"/>
        <v>6</v>
      </c>
      <c r="AC7711" s="49" t="str">
        <f t="shared" ca="1" si="967"/>
        <v>Y</v>
      </c>
    </row>
    <row r="7712" spans="1:29" x14ac:dyDescent="0.25">
      <c r="A7712">
        <v>6009</v>
      </c>
      <c r="B7712" s="9">
        <v>43193</v>
      </c>
      <c r="C7712" s="50" t="str">
        <f t="shared" si="960"/>
        <v>N</v>
      </c>
      <c r="D7712" s="52">
        <f>_xlfn.XLOOKUP(B7712,Cal_Date!B:B,Cal_Date!A:A,0)</f>
        <v>1</v>
      </c>
      <c r="E7712">
        <v>2018</v>
      </c>
      <c r="F7712" t="s">
        <v>122</v>
      </c>
      <c r="G7712" t="s">
        <v>129</v>
      </c>
      <c r="H7712" t="s">
        <v>11</v>
      </c>
      <c r="I7712" t="s">
        <v>11</v>
      </c>
      <c r="J7712" t="s">
        <v>15</v>
      </c>
      <c r="K7712" t="s">
        <v>42</v>
      </c>
      <c r="L7712">
        <v>2</v>
      </c>
      <c r="M7712">
        <v>1011</v>
      </c>
      <c r="O7712" t="s">
        <v>25</v>
      </c>
      <c r="R7712" t="s">
        <v>44</v>
      </c>
      <c r="S7712" s="49" t="str">
        <f t="shared" si="961"/>
        <v>Card</v>
      </c>
      <c r="T7712" s="3">
        <v>0.03</v>
      </c>
      <c r="U7712" s="2">
        <v>5.3000000000000007</v>
      </c>
      <c r="V7712" s="2">
        <v>1.74</v>
      </c>
      <c r="W7712" s="54">
        <f>_xlfn.XLOOKUP(M7712,Market!A:A,Market!F:F,0)</f>
        <v>0.06</v>
      </c>
      <c r="X7712" s="55">
        <f t="shared" si="962"/>
        <v>0.159</v>
      </c>
      <c r="Y7712" s="55">
        <f t="shared" si="963"/>
        <v>3.5600000000000005</v>
      </c>
      <c r="Z7712" s="54">
        <f t="shared" si="964"/>
        <v>0.67169811320754713</v>
      </c>
      <c r="AA7712" s="49" t="str">
        <f t="shared" ca="1" si="965"/>
        <v>Y</v>
      </c>
      <c r="AB7712" s="49">
        <f t="shared" ca="1" si="966"/>
        <v>6</v>
      </c>
      <c r="AC7712" s="49" t="str">
        <f t="shared" ca="1" si="967"/>
        <v>Y</v>
      </c>
    </row>
    <row r="7713" spans="1:29" x14ac:dyDescent="0.25">
      <c r="A7713">
        <v>6010</v>
      </c>
      <c r="B7713" s="9">
        <v>43193</v>
      </c>
      <c r="C7713" s="50" t="str">
        <f t="shared" si="960"/>
        <v>N</v>
      </c>
      <c r="D7713" s="52">
        <f>_xlfn.XLOOKUP(B7713,Cal_Date!B:B,Cal_Date!A:A,0)</f>
        <v>1</v>
      </c>
      <c r="E7713">
        <v>2018</v>
      </c>
      <c r="F7713" t="s">
        <v>122</v>
      </c>
      <c r="G7713" t="s">
        <v>129</v>
      </c>
      <c r="H7713" t="s">
        <v>14</v>
      </c>
      <c r="I7713" t="s">
        <v>18</v>
      </c>
      <c r="J7713" t="s">
        <v>15</v>
      </c>
      <c r="K7713" t="s">
        <v>43</v>
      </c>
      <c r="L7713">
        <v>1</v>
      </c>
      <c r="M7713">
        <v>1001</v>
      </c>
      <c r="O7713" t="s">
        <v>25</v>
      </c>
      <c r="R7713" t="s">
        <v>44</v>
      </c>
      <c r="S7713" s="49" t="str">
        <f t="shared" si="961"/>
        <v>Card</v>
      </c>
      <c r="T7713" s="3">
        <v>0.03</v>
      </c>
      <c r="U7713" s="2">
        <v>5.3000000000000007</v>
      </c>
      <c r="V7713" s="2">
        <v>2.1</v>
      </c>
      <c r="W7713" s="54">
        <f>_xlfn.XLOOKUP(M7713,Market!A:A,Market!F:F,0)</f>
        <v>0.06</v>
      </c>
      <c r="X7713" s="55">
        <f t="shared" si="962"/>
        <v>0.159</v>
      </c>
      <c r="Y7713" s="55">
        <f t="shared" si="963"/>
        <v>3.2000000000000006</v>
      </c>
      <c r="Z7713" s="54">
        <f t="shared" si="964"/>
        <v>0.60377358490566047</v>
      </c>
      <c r="AA7713" s="49" t="str">
        <f t="shared" ca="1" si="965"/>
        <v>Y</v>
      </c>
      <c r="AB7713" s="49">
        <f t="shared" ca="1" si="966"/>
        <v>6</v>
      </c>
      <c r="AC7713" s="49" t="str">
        <f t="shared" ca="1" si="967"/>
        <v>Y</v>
      </c>
    </row>
    <row r="7714" spans="1:29" x14ac:dyDescent="0.25">
      <c r="A7714">
        <v>6011</v>
      </c>
      <c r="B7714" s="9">
        <v>43193</v>
      </c>
      <c r="C7714" s="50" t="str">
        <f t="shared" si="960"/>
        <v>N</v>
      </c>
      <c r="D7714" s="52">
        <f>_xlfn.XLOOKUP(B7714,Cal_Date!B:B,Cal_Date!A:A,0)</f>
        <v>1</v>
      </c>
      <c r="E7714">
        <v>2018</v>
      </c>
      <c r="F7714" t="s">
        <v>122</v>
      </c>
      <c r="G7714" t="s">
        <v>129</v>
      </c>
      <c r="H7714" t="s">
        <v>11</v>
      </c>
      <c r="I7714" t="s">
        <v>11</v>
      </c>
      <c r="J7714" t="s">
        <v>15</v>
      </c>
      <c r="K7714" t="s">
        <v>42</v>
      </c>
      <c r="L7714">
        <v>2</v>
      </c>
      <c r="M7714">
        <v>1000</v>
      </c>
      <c r="O7714" t="s">
        <v>25</v>
      </c>
      <c r="R7714" t="s">
        <v>44</v>
      </c>
      <c r="S7714" s="49" t="str">
        <f t="shared" si="961"/>
        <v>Card</v>
      </c>
      <c r="T7714" s="3">
        <v>0.03</v>
      </c>
      <c r="U7714" s="2">
        <v>5.4</v>
      </c>
      <c r="V7714" s="2">
        <v>1.74</v>
      </c>
      <c r="W7714" s="54">
        <f>_xlfn.XLOOKUP(M7714,Market!A:A,Market!F:F,0)</f>
        <v>0.08</v>
      </c>
      <c r="X7714" s="55">
        <f t="shared" si="962"/>
        <v>0.16200000000000001</v>
      </c>
      <c r="Y7714" s="55">
        <f t="shared" si="963"/>
        <v>3.66</v>
      </c>
      <c r="Z7714" s="54">
        <f t="shared" si="964"/>
        <v>0.67777777777777781</v>
      </c>
      <c r="AA7714" s="49" t="str">
        <f t="shared" ca="1" si="965"/>
        <v>Y</v>
      </c>
      <c r="AB7714" s="49">
        <f t="shared" ca="1" si="966"/>
        <v>6</v>
      </c>
      <c r="AC7714" s="49" t="str">
        <f t="shared" ca="1" si="967"/>
        <v>Y</v>
      </c>
    </row>
    <row r="7715" spans="1:29" x14ac:dyDescent="0.25">
      <c r="A7715">
        <v>6012</v>
      </c>
      <c r="B7715" s="9">
        <v>43193</v>
      </c>
      <c r="C7715" s="50" t="str">
        <f t="shared" si="960"/>
        <v>N</v>
      </c>
      <c r="D7715" s="52">
        <f>_xlfn.XLOOKUP(B7715,Cal_Date!B:B,Cal_Date!A:A,0)</f>
        <v>1</v>
      </c>
      <c r="E7715">
        <v>2018</v>
      </c>
      <c r="F7715" t="s">
        <v>122</v>
      </c>
      <c r="G7715" t="s">
        <v>129</v>
      </c>
      <c r="H7715" t="s">
        <v>11</v>
      </c>
      <c r="I7715" t="s">
        <v>11</v>
      </c>
      <c r="J7715" t="s">
        <v>15</v>
      </c>
      <c r="K7715" t="s">
        <v>42</v>
      </c>
      <c r="L7715">
        <v>1</v>
      </c>
      <c r="M7715">
        <v>1000</v>
      </c>
      <c r="O7715" t="s">
        <v>25</v>
      </c>
      <c r="R7715" t="s">
        <v>44</v>
      </c>
      <c r="S7715" s="49" t="str">
        <f t="shared" si="961"/>
        <v>Card</v>
      </c>
      <c r="T7715" s="3">
        <v>0.03</v>
      </c>
      <c r="U7715" s="2">
        <v>2.7</v>
      </c>
      <c r="V7715" s="2">
        <v>0.87</v>
      </c>
      <c r="W7715" s="54">
        <f>_xlfn.XLOOKUP(M7715,Market!A:A,Market!F:F,0)</f>
        <v>0.08</v>
      </c>
      <c r="X7715" s="55">
        <f t="shared" si="962"/>
        <v>8.1000000000000003E-2</v>
      </c>
      <c r="Y7715" s="55">
        <f t="shared" si="963"/>
        <v>1.83</v>
      </c>
      <c r="Z7715" s="54">
        <f t="shared" si="964"/>
        <v>0.67777777777777781</v>
      </c>
      <c r="AA7715" s="49" t="str">
        <f t="shared" ca="1" si="965"/>
        <v>Y</v>
      </c>
      <c r="AB7715" s="49">
        <f t="shared" ca="1" si="966"/>
        <v>6</v>
      </c>
      <c r="AC7715" s="49" t="str">
        <f t="shared" ca="1" si="967"/>
        <v>Y</v>
      </c>
    </row>
    <row r="7716" spans="1:29" x14ac:dyDescent="0.25">
      <c r="A7716">
        <v>6013</v>
      </c>
      <c r="B7716" s="9">
        <v>43193</v>
      </c>
      <c r="C7716" s="50" t="str">
        <f t="shared" si="960"/>
        <v>N</v>
      </c>
      <c r="D7716" s="52">
        <f>_xlfn.XLOOKUP(B7716,Cal_Date!B:B,Cal_Date!A:A,0)</f>
        <v>1</v>
      </c>
      <c r="E7716">
        <v>2018</v>
      </c>
      <c r="F7716" t="s">
        <v>122</v>
      </c>
      <c r="G7716" t="s">
        <v>129</v>
      </c>
      <c r="H7716" t="s">
        <v>48</v>
      </c>
      <c r="I7716" t="s">
        <v>18</v>
      </c>
      <c r="J7716" t="s">
        <v>10</v>
      </c>
      <c r="K7716" t="s">
        <v>43</v>
      </c>
      <c r="L7716">
        <v>1</v>
      </c>
      <c r="M7716">
        <v>1002</v>
      </c>
      <c r="O7716" t="s">
        <v>28</v>
      </c>
      <c r="R7716" t="s">
        <v>44</v>
      </c>
      <c r="S7716" s="49" t="str">
        <f t="shared" si="961"/>
        <v>Card</v>
      </c>
      <c r="T7716" s="3">
        <v>0.03</v>
      </c>
      <c r="U7716" s="2">
        <v>7.42</v>
      </c>
      <c r="V7716" s="2">
        <v>1.46</v>
      </c>
      <c r="W7716" s="54">
        <f>_xlfn.XLOOKUP(M7716,Market!A:A,Market!F:F,0)</f>
        <v>0.06</v>
      </c>
      <c r="X7716" s="55">
        <f t="shared" si="962"/>
        <v>0.22259999999999999</v>
      </c>
      <c r="Y7716" s="55">
        <f t="shared" si="963"/>
        <v>5.96</v>
      </c>
      <c r="Z7716" s="54">
        <f t="shared" si="964"/>
        <v>0.80323450134770891</v>
      </c>
      <c r="AA7716" s="49" t="str">
        <f t="shared" ca="1" si="965"/>
        <v>Y</v>
      </c>
      <c r="AB7716" s="49">
        <f t="shared" ca="1" si="966"/>
        <v>6</v>
      </c>
      <c r="AC7716" s="49" t="str">
        <f t="shared" ca="1" si="967"/>
        <v>Y</v>
      </c>
    </row>
    <row r="7717" spans="1:29" x14ac:dyDescent="0.25">
      <c r="A7717">
        <v>6014</v>
      </c>
      <c r="B7717" s="9">
        <v>43193</v>
      </c>
      <c r="C7717" s="50" t="str">
        <f t="shared" si="960"/>
        <v>N</v>
      </c>
      <c r="D7717" s="52">
        <f>_xlfn.XLOOKUP(B7717,Cal_Date!B:B,Cal_Date!A:A,0)</f>
        <v>1</v>
      </c>
      <c r="E7717">
        <v>2018</v>
      </c>
      <c r="F7717" t="s">
        <v>122</v>
      </c>
      <c r="G7717" t="s">
        <v>129</v>
      </c>
      <c r="H7717" t="s">
        <v>48</v>
      </c>
      <c r="I7717" t="s">
        <v>18</v>
      </c>
      <c r="J7717" t="s">
        <v>10</v>
      </c>
      <c r="K7717" t="s">
        <v>43</v>
      </c>
      <c r="L7717">
        <v>1</v>
      </c>
      <c r="M7717">
        <v>1003</v>
      </c>
      <c r="O7717" t="s">
        <v>25</v>
      </c>
      <c r="R7717" t="s">
        <v>44</v>
      </c>
      <c r="S7717" s="49" t="str">
        <f t="shared" si="961"/>
        <v>Card</v>
      </c>
      <c r="T7717" s="3">
        <v>0.03</v>
      </c>
      <c r="U7717" s="2">
        <v>7.42</v>
      </c>
      <c r="V7717" s="2">
        <v>1.46</v>
      </c>
      <c r="W7717" s="54">
        <f>_xlfn.XLOOKUP(M7717,Market!A:A,Market!F:F,0)</f>
        <v>0.06</v>
      </c>
      <c r="X7717" s="55">
        <f t="shared" si="962"/>
        <v>0.22259999999999999</v>
      </c>
      <c r="Y7717" s="55">
        <f t="shared" si="963"/>
        <v>5.96</v>
      </c>
      <c r="Z7717" s="54">
        <f t="shared" si="964"/>
        <v>0.80323450134770891</v>
      </c>
      <c r="AA7717" s="49" t="str">
        <f t="shared" ca="1" si="965"/>
        <v>Y</v>
      </c>
      <c r="AB7717" s="49">
        <f t="shared" ca="1" si="966"/>
        <v>6</v>
      </c>
      <c r="AC7717" s="49" t="str">
        <f t="shared" ca="1" si="967"/>
        <v>Y</v>
      </c>
    </row>
    <row r="7718" spans="1:29" x14ac:dyDescent="0.25">
      <c r="A7718">
        <v>6015</v>
      </c>
      <c r="B7718" s="9">
        <v>43193</v>
      </c>
      <c r="C7718" s="50" t="str">
        <f t="shared" si="960"/>
        <v>N</v>
      </c>
      <c r="D7718" s="52">
        <f>_xlfn.XLOOKUP(B7718,Cal_Date!B:B,Cal_Date!A:A,0)</f>
        <v>1</v>
      </c>
      <c r="E7718">
        <v>2018</v>
      </c>
      <c r="F7718" t="s">
        <v>122</v>
      </c>
      <c r="G7718" t="s">
        <v>129</v>
      </c>
      <c r="H7718" t="s">
        <v>14</v>
      </c>
      <c r="I7718" t="s">
        <v>18</v>
      </c>
      <c r="J7718" t="s">
        <v>15</v>
      </c>
      <c r="K7718" t="s">
        <v>43</v>
      </c>
      <c r="L7718">
        <v>1</v>
      </c>
      <c r="M7718">
        <v>1005</v>
      </c>
      <c r="O7718" t="s">
        <v>25</v>
      </c>
      <c r="R7718" t="s">
        <v>44</v>
      </c>
      <c r="S7718" s="49" t="str">
        <f t="shared" si="961"/>
        <v>Card</v>
      </c>
      <c r="T7718" s="3">
        <v>0.03</v>
      </c>
      <c r="U7718" s="2">
        <v>5.4450000000000003</v>
      </c>
      <c r="V7718" s="2">
        <v>2.1</v>
      </c>
      <c r="W7718" s="54">
        <f>_xlfn.XLOOKUP(M7718,Market!A:A,Market!F:F,0)</f>
        <v>8.8999999999999996E-2</v>
      </c>
      <c r="X7718" s="55">
        <f t="shared" si="962"/>
        <v>0.16335</v>
      </c>
      <c r="Y7718" s="55">
        <f t="shared" si="963"/>
        <v>3.3450000000000002</v>
      </c>
      <c r="Z7718" s="54">
        <f t="shared" si="964"/>
        <v>0.61432506887052341</v>
      </c>
      <c r="AA7718" s="49" t="str">
        <f t="shared" ca="1" si="965"/>
        <v>Y</v>
      </c>
      <c r="AB7718" s="49">
        <f t="shared" ca="1" si="966"/>
        <v>6</v>
      </c>
      <c r="AC7718" s="49" t="str">
        <f t="shared" ca="1" si="967"/>
        <v>Y</v>
      </c>
    </row>
    <row r="7719" spans="1:29" x14ac:dyDescent="0.25">
      <c r="A7719">
        <v>6016</v>
      </c>
      <c r="B7719" s="9">
        <v>43193</v>
      </c>
      <c r="C7719" s="50" t="str">
        <f t="shared" si="960"/>
        <v>N</v>
      </c>
      <c r="D7719" s="52">
        <f>_xlfn.XLOOKUP(B7719,Cal_Date!B:B,Cal_Date!A:A,0)</f>
        <v>1</v>
      </c>
      <c r="E7719">
        <v>2018</v>
      </c>
      <c r="F7719" t="s">
        <v>122</v>
      </c>
      <c r="G7719" t="s">
        <v>129</v>
      </c>
      <c r="H7719" t="s">
        <v>48</v>
      </c>
      <c r="I7719" t="s">
        <v>18</v>
      </c>
      <c r="J7719" t="s">
        <v>10</v>
      </c>
      <c r="K7719" t="s">
        <v>43</v>
      </c>
      <c r="L7719">
        <v>2</v>
      </c>
      <c r="M7719">
        <v>1005</v>
      </c>
      <c r="O7719" t="s">
        <v>25</v>
      </c>
      <c r="R7719" t="s">
        <v>47</v>
      </c>
      <c r="S7719" s="49" t="str">
        <f t="shared" si="961"/>
        <v>Card</v>
      </c>
      <c r="T7719" s="3">
        <v>3.5000000000000003E-2</v>
      </c>
      <c r="U7719" s="2">
        <v>15.245999999999999</v>
      </c>
      <c r="V7719" s="2">
        <v>2.92</v>
      </c>
      <c r="W7719" s="54">
        <f>_xlfn.XLOOKUP(M7719,Market!A:A,Market!F:F,0)</f>
        <v>8.8999999999999996E-2</v>
      </c>
      <c r="X7719" s="55">
        <f t="shared" si="962"/>
        <v>0.53361000000000003</v>
      </c>
      <c r="Y7719" s="55">
        <f t="shared" si="963"/>
        <v>12.325999999999999</v>
      </c>
      <c r="Z7719" s="54">
        <f t="shared" si="964"/>
        <v>0.80847435392889933</v>
      </c>
      <c r="AA7719" s="49" t="str">
        <f t="shared" ca="1" si="965"/>
        <v>Y</v>
      </c>
      <c r="AB7719" s="49">
        <f t="shared" ca="1" si="966"/>
        <v>6</v>
      </c>
      <c r="AC7719" s="49" t="str">
        <f t="shared" ca="1" si="967"/>
        <v>Y</v>
      </c>
    </row>
    <row r="7720" spans="1:29" x14ac:dyDescent="0.25">
      <c r="A7720">
        <v>6017</v>
      </c>
      <c r="B7720" s="9">
        <v>43193</v>
      </c>
      <c r="C7720" s="50" t="str">
        <f t="shared" si="960"/>
        <v>N</v>
      </c>
      <c r="D7720" s="52">
        <f>_xlfn.XLOOKUP(B7720,Cal_Date!B:B,Cal_Date!A:A,0)</f>
        <v>1</v>
      </c>
      <c r="E7720">
        <v>2018</v>
      </c>
      <c r="F7720" t="s">
        <v>122</v>
      </c>
      <c r="G7720" t="s">
        <v>129</v>
      </c>
      <c r="H7720" t="s">
        <v>11</v>
      </c>
      <c r="I7720" t="s">
        <v>13</v>
      </c>
      <c r="J7720" t="s">
        <v>15</v>
      </c>
      <c r="K7720" t="s">
        <v>42</v>
      </c>
      <c r="L7720">
        <v>1</v>
      </c>
      <c r="M7720">
        <v>1006</v>
      </c>
      <c r="O7720" t="s">
        <v>28</v>
      </c>
      <c r="R7720" t="s">
        <v>44</v>
      </c>
      <c r="S7720" s="49" t="str">
        <f t="shared" si="961"/>
        <v>Card</v>
      </c>
      <c r="T7720" s="3">
        <v>0.03</v>
      </c>
      <c r="U7720" s="2">
        <v>2.7225000000000001</v>
      </c>
      <c r="V7720" s="2">
        <v>1.42</v>
      </c>
      <c r="W7720" s="54">
        <f>_xlfn.XLOOKUP(M7720,Market!A:A,Market!F:F,0)</f>
        <v>8.8999999999999996E-2</v>
      </c>
      <c r="X7720" s="55">
        <f t="shared" si="962"/>
        <v>8.1674999999999998E-2</v>
      </c>
      <c r="Y7720" s="55">
        <f t="shared" si="963"/>
        <v>1.3025000000000002</v>
      </c>
      <c r="Z7720" s="54">
        <f t="shared" si="964"/>
        <v>0.47842056932966032</v>
      </c>
      <c r="AA7720" s="49" t="str">
        <f t="shared" ca="1" si="965"/>
        <v>Y</v>
      </c>
      <c r="AB7720" s="49">
        <f t="shared" ca="1" si="966"/>
        <v>6</v>
      </c>
      <c r="AC7720" s="49" t="str">
        <f t="shared" ca="1" si="967"/>
        <v>Y</v>
      </c>
    </row>
    <row r="7721" spans="1:29" x14ac:dyDescent="0.25">
      <c r="A7721">
        <v>6018</v>
      </c>
      <c r="B7721" s="9">
        <v>43193</v>
      </c>
      <c r="C7721" s="50" t="str">
        <f t="shared" si="960"/>
        <v>N</v>
      </c>
      <c r="D7721" s="52">
        <f>_xlfn.XLOOKUP(B7721,Cal_Date!B:B,Cal_Date!A:A,0)</f>
        <v>1</v>
      </c>
      <c r="E7721">
        <v>2018</v>
      </c>
      <c r="F7721" t="s">
        <v>122</v>
      </c>
      <c r="G7721" t="s">
        <v>129</v>
      </c>
      <c r="H7721" t="s">
        <v>11</v>
      </c>
      <c r="I7721" t="s">
        <v>11</v>
      </c>
      <c r="J7721" t="s">
        <v>15</v>
      </c>
      <c r="K7721" t="s">
        <v>42</v>
      </c>
      <c r="L7721">
        <v>1</v>
      </c>
      <c r="M7721">
        <v>1007</v>
      </c>
      <c r="O7721" t="s">
        <v>28</v>
      </c>
      <c r="R7721" t="s">
        <v>44</v>
      </c>
      <c r="S7721" s="49" t="str">
        <f t="shared" si="961"/>
        <v>Card</v>
      </c>
      <c r="T7721" s="3">
        <v>0.03</v>
      </c>
      <c r="U7721" s="2">
        <v>2.7225000000000001</v>
      </c>
      <c r="V7721" s="2">
        <v>0.87</v>
      </c>
      <c r="W7721" s="54">
        <f>_xlfn.XLOOKUP(M7721,Market!A:A,Market!F:F,0)</f>
        <v>8.8999999999999996E-2</v>
      </c>
      <c r="X7721" s="55">
        <f t="shared" si="962"/>
        <v>8.1674999999999998E-2</v>
      </c>
      <c r="Y7721" s="55">
        <f t="shared" si="963"/>
        <v>1.8525</v>
      </c>
      <c r="Z7721" s="54">
        <f t="shared" si="964"/>
        <v>0.68044077134986225</v>
      </c>
      <c r="AA7721" s="49" t="str">
        <f t="shared" ca="1" si="965"/>
        <v>Y</v>
      </c>
      <c r="AB7721" s="49">
        <f t="shared" ca="1" si="966"/>
        <v>6</v>
      </c>
      <c r="AC7721" s="49" t="str">
        <f t="shared" ca="1" si="967"/>
        <v>Y</v>
      </c>
    </row>
    <row r="7722" spans="1:29" x14ac:dyDescent="0.25">
      <c r="A7722">
        <v>6019</v>
      </c>
      <c r="B7722" s="9">
        <v>43193</v>
      </c>
      <c r="C7722" s="50" t="str">
        <f t="shared" si="960"/>
        <v>N</v>
      </c>
      <c r="D7722" s="52">
        <f>_xlfn.XLOOKUP(B7722,Cal_Date!B:B,Cal_Date!A:A,0)</f>
        <v>1</v>
      </c>
      <c r="E7722">
        <v>2018</v>
      </c>
      <c r="F7722" t="s">
        <v>122</v>
      </c>
      <c r="G7722" t="s">
        <v>129</v>
      </c>
      <c r="H7722" t="s">
        <v>11</v>
      </c>
      <c r="I7722" t="s">
        <v>13</v>
      </c>
      <c r="J7722" t="s">
        <v>15</v>
      </c>
      <c r="K7722" t="s">
        <v>42</v>
      </c>
      <c r="L7722">
        <v>1</v>
      </c>
      <c r="M7722">
        <v>1008</v>
      </c>
      <c r="O7722" t="s">
        <v>28</v>
      </c>
      <c r="R7722" t="s">
        <v>44</v>
      </c>
      <c r="S7722" s="49" t="str">
        <f t="shared" si="961"/>
        <v>Card</v>
      </c>
      <c r="T7722" s="3">
        <v>0.03</v>
      </c>
      <c r="U7722" s="2">
        <v>2.7225000000000001</v>
      </c>
      <c r="V7722" s="2">
        <v>1.42</v>
      </c>
      <c r="W7722" s="54">
        <f>_xlfn.XLOOKUP(M7722,Market!A:A,Market!F:F,0)</f>
        <v>8.8999999999999996E-2</v>
      </c>
      <c r="X7722" s="55">
        <f t="shared" si="962"/>
        <v>8.1674999999999998E-2</v>
      </c>
      <c r="Y7722" s="55">
        <f t="shared" si="963"/>
        <v>1.3025000000000002</v>
      </c>
      <c r="Z7722" s="54">
        <f t="shared" si="964"/>
        <v>0.47842056932966032</v>
      </c>
      <c r="AA7722" s="49" t="str">
        <f t="shared" ca="1" si="965"/>
        <v>Y</v>
      </c>
      <c r="AB7722" s="49">
        <f t="shared" ca="1" si="966"/>
        <v>6</v>
      </c>
      <c r="AC7722" s="49" t="str">
        <f t="shared" ca="1" si="967"/>
        <v>Y</v>
      </c>
    </row>
    <row r="7723" spans="1:29" x14ac:dyDescent="0.25">
      <c r="A7723">
        <v>6020</v>
      </c>
      <c r="B7723" s="9">
        <v>43193</v>
      </c>
      <c r="C7723" s="50" t="str">
        <f t="shared" si="960"/>
        <v>N</v>
      </c>
      <c r="D7723" s="52">
        <f>_xlfn.XLOOKUP(B7723,Cal_Date!B:B,Cal_Date!A:A,0)</f>
        <v>1</v>
      </c>
      <c r="E7723">
        <v>2018</v>
      </c>
      <c r="F7723" t="s">
        <v>122</v>
      </c>
      <c r="G7723" t="s">
        <v>129</v>
      </c>
      <c r="H7723" t="s">
        <v>11</v>
      </c>
      <c r="I7723" t="s">
        <v>11</v>
      </c>
      <c r="J7723" t="s">
        <v>15</v>
      </c>
      <c r="K7723" t="s">
        <v>42</v>
      </c>
      <c r="L7723">
        <v>1</v>
      </c>
      <c r="M7723">
        <v>1009</v>
      </c>
      <c r="O7723" t="s">
        <v>28</v>
      </c>
      <c r="R7723" t="s">
        <v>44</v>
      </c>
      <c r="S7723" s="49" t="str">
        <f t="shared" si="961"/>
        <v>Card</v>
      </c>
      <c r="T7723" s="3">
        <v>0.03</v>
      </c>
      <c r="U7723" s="2">
        <v>2.7225000000000001</v>
      </c>
      <c r="V7723" s="2">
        <v>0.87</v>
      </c>
      <c r="W7723" s="54">
        <f>_xlfn.XLOOKUP(M7723,Market!A:A,Market!F:F,0)</f>
        <v>8.8999999999999996E-2</v>
      </c>
      <c r="X7723" s="55">
        <f t="shared" si="962"/>
        <v>8.1674999999999998E-2</v>
      </c>
      <c r="Y7723" s="55">
        <f t="shared" si="963"/>
        <v>1.8525</v>
      </c>
      <c r="Z7723" s="54">
        <f t="shared" si="964"/>
        <v>0.68044077134986225</v>
      </c>
      <c r="AA7723" s="49" t="str">
        <f t="shared" ca="1" si="965"/>
        <v>Y</v>
      </c>
      <c r="AB7723" s="49">
        <f t="shared" ca="1" si="966"/>
        <v>6</v>
      </c>
      <c r="AC7723" s="49" t="str">
        <f t="shared" ca="1" si="967"/>
        <v>Y</v>
      </c>
    </row>
    <row r="7724" spans="1:29" x14ac:dyDescent="0.25">
      <c r="A7724">
        <v>6021</v>
      </c>
      <c r="B7724" s="9">
        <v>43193</v>
      </c>
      <c r="C7724" s="50" t="str">
        <f t="shared" si="960"/>
        <v>N</v>
      </c>
      <c r="D7724" s="52">
        <f>_xlfn.XLOOKUP(B7724,Cal_Date!B:B,Cal_Date!A:A,0)</f>
        <v>1</v>
      </c>
      <c r="E7724">
        <v>2018</v>
      </c>
      <c r="F7724" t="s">
        <v>122</v>
      </c>
      <c r="G7724" t="s">
        <v>129</v>
      </c>
      <c r="H7724" t="s">
        <v>11</v>
      </c>
      <c r="I7724" t="s">
        <v>13</v>
      </c>
      <c r="J7724" t="s">
        <v>15</v>
      </c>
      <c r="K7724" t="s">
        <v>42</v>
      </c>
      <c r="L7724">
        <v>1</v>
      </c>
      <c r="M7724">
        <v>1006</v>
      </c>
      <c r="O7724" t="s">
        <v>28</v>
      </c>
      <c r="R7724" t="s">
        <v>44</v>
      </c>
      <c r="S7724" s="49" t="str">
        <f t="shared" si="961"/>
        <v>Card</v>
      </c>
      <c r="T7724" s="3">
        <v>0.03</v>
      </c>
      <c r="U7724" s="2">
        <v>2.7225000000000001</v>
      </c>
      <c r="V7724" s="2">
        <v>1.42</v>
      </c>
      <c r="W7724" s="54">
        <f>_xlfn.XLOOKUP(M7724,Market!A:A,Market!F:F,0)</f>
        <v>8.8999999999999996E-2</v>
      </c>
      <c r="X7724" s="55">
        <f t="shared" si="962"/>
        <v>8.1674999999999998E-2</v>
      </c>
      <c r="Y7724" s="55">
        <f t="shared" si="963"/>
        <v>1.3025000000000002</v>
      </c>
      <c r="Z7724" s="54">
        <f t="shared" si="964"/>
        <v>0.47842056932966032</v>
      </c>
      <c r="AA7724" s="49" t="str">
        <f t="shared" ca="1" si="965"/>
        <v>Y</v>
      </c>
      <c r="AB7724" s="49">
        <f t="shared" ca="1" si="966"/>
        <v>6</v>
      </c>
      <c r="AC7724" s="49" t="str">
        <f t="shared" ca="1" si="967"/>
        <v>Y</v>
      </c>
    </row>
    <row r="7725" spans="1:29" x14ac:dyDescent="0.25">
      <c r="A7725">
        <v>6022</v>
      </c>
      <c r="B7725" s="9">
        <v>43193</v>
      </c>
      <c r="C7725" s="50" t="str">
        <f t="shared" si="960"/>
        <v>N</v>
      </c>
      <c r="D7725" s="52">
        <f>_xlfn.XLOOKUP(B7725,Cal_Date!B:B,Cal_Date!A:A,0)</f>
        <v>1</v>
      </c>
      <c r="E7725">
        <v>2018</v>
      </c>
      <c r="F7725" t="s">
        <v>122</v>
      </c>
      <c r="G7725" t="s">
        <v>129</v>
      </c>
      <c r="H7725" t="s">
        <v>14</v>
      </c>
      <c r="I7725" t="s">
        <v>13</v>
      </c>
      <c r="J7725" t="s">
        <v>15</v>
      </c>
      <c r="K7725" t="s">
        <v>43</v>
      </c>
      <c r="L7725">
        <v>2</v>
      </c>
      <c r="M7725">
        <v>1007</v>
      </c>
      <c r="O7725" t="s">
        <v>28</v>
      </c>
      <c r="R7725" t="s">
        <v>44</v>
      </c>
      <c r="S7725" s="49" t="str">
        <f t="shared" si="961"/>
        <v>Card</v>
      </c>
      <c r="T7725" s="3">
        <v>0.03</v>
      </c>
      <c r="U7725" s="2">
        <v>10.89</v>
      </c>
      <c r="V7725" s="2">
        <v>4.4800000000000004</v>
      </c>
      <c r="W7725" s="54">
        <f>_xlfn.XLOOKUP(M7725,Market!A:A,Market!F:F,0)</f>
        <v>8.8999999999999996E-2</v>
      </c>
      <c r="X7725" s="55">
        <f t="shared" si="962"/>
        <v>0.32669999999999999</v>
      </c>
      <c r="Y7725" s="55">
        <f t="shared" si="963"/>
        <v>6.41</v>
      </c>
      <c r="Z7725" s="54">
        <f t="shared" si="964"/>
        <v>0.588613406795225</v>
      </c>
      <c r="AA7725" s="49" t="str">
        <f t="shared" ca="1" si="965"/>
        <v>Y</v>
      </c>
      <c r="AB7725" s="49">
        <f t="shared" ca="1" si="966"/>
        <v>6</v>
      </c>
      <c r="AC7725" s="49" t="str">
        <f t="shared" ca="1" si="967"/>
        <v>Y</v>
      </c>
    </row>
    <row r="7726" spans="1:29" x14ac:dyDescent="0.25">
      <c r="A7726">
        <v>6023</v>
      </c>
      <c r="B7726" s="9">
        <v>43193</v>
      </c>
      <c r="C7726" s="50" t="str">
        <f t="shared" si="960"/>
        <v>N</v>
      </c>
      <c r="D7726" s="52">
        <f>_xlfn.XLOOKUP(B7726,Cal_Date!B:B,Cal_Date!A:A,0)</f>
        <v>1</v>
      </c>
      <c r="E7726">
        <v>2018</v>
      </c>
      <c r="F7726" t="s">
        <v>122</v>
      </c>
      <c r="G7726" t="s">
        <v>129</v>
      </c>
      <c r="H7726" t="s">
        <v>48</v>
      </c>
      <c r="I7726" t="s">
        <v>18</v>
      </c>
      <c r="J7726" t="s">
        <v>10</v>
      </c>
      <c r="K7726" t="s">
        <v>43</v>
      </c>
      <c r="L7726">
        <v>2</v>
      </c>
      <c r="M7726">
        <v>1007</v>
      </c>
      <c r="O7726" t="s">
        <v>28</v>
      </c>
      <c r="R7726" t="s">
        <v>44</v>
      </c>
      <c r="S7726" s="49" t="str">
        <f t="shared" si="961"/>
        <v>Card</v>
      </c>
      <c r="T7726" s="3">
        <v>0.03</v>
      </c>
      <c r="U7726" s="2">
        <v>15.245999999999999</v>
      </c>
      <c r="V7726" s="2">
        <v>2.92</v>
      </c>
      <c r="W7726" s="54">
        <f>_xlfn.XLOOKUP(M7726,Market!A:A,Market!F:F,0)</f>
        <v>8.8999999999999996E-2</v>
      </c>
      <c r="X7726" s="55">
        <f t="shared" si="962"/>
        <v>0.45737999999999995</v>
      </c>
      <c r="Y7726" s="55">
        <f t="shared" si="963"/>
        <v>12.325999999999999</v>
      </c>
      <c r="Z7726" s="54">
        <f t="shared" si="964"/>
        <v>0.80847435392889933</v>
      </c>
      <c r="AA7726" s="49" t="str">
        <f t="shared" ca="1" si="965"/>
        <v>Y</v>
      </c>
      <c r="AB7726" s="49">
        <f t="shared" ca="1" si="966"/>
        <v>6</v>
      </c>
      <c r="AC7726" s="49" t="str">
        <f t="shared" ca="1" si="967"/>
        <v>Y</v>
      </c>
    </row>
    <row r="7727" spans="1:29" x14ac:dyDescent="0.25">
      <c r="A7727">
        <v>6024</v>
      </c>
      <c r="B7727" s="9">
        <v>43193</v>
      </c>
      <c r="C7727" s="50" t="str">
        <f t="shared" si="960"/>
        <v>N</v>
      </c>
      <c r="D7727" s="52">
        <f>_xlfn.XLOOKUP(B7727,Cal_Date!B:B,Cal_Date!A:A,0)</f>
        <v>1</v>
      </c>
      <c r="E7727">
        <v>2018</v>
      </c>
      <c r="F7727" t="s">
        <v>122</v>
      </c>
      <c r="G7727" t="s">
        <v>129</v>
      </c>
      <c r="H7727" t="s">
        <v>11</v>
      </c>
      <c r="I7727" t="s">
        <v>11</v>
      </c>
      <c r="J7727" t="s">
        <v>15</v>
      </c>
      <c r="K7727" t="s">
        <v>42</v>
      </c>
      <c r="L7727">
        <v>1</v>
      </c>
      <c r="M7727">
        <v>1007</v>
      </c>
      <c r="O7727" t="s">
        <v>28</v>
      </c>
      <c r="R7727" t="s">
        <v>44</v>
      </c>
      <c r="S7727" s="49" t="str">
        <f t="shared" si="961"/>
        <v>Card</v>
      </c>
      <c r="T7727" s="3">
        <v>0.03</v>
      </c>
      <c r="U7727" s="2">
        <v>2.7225000000000001</v>
      </c>
      <c r="V7727" s="2">
        <v>0.87</v>
      </c>
      <c r="W7727" s="54">
        <f>_xlfn.XLOOKUP(M7727,Market!A:A,Market!F:F,0)</f>
        <v>8.8999999999999996E-2</v>
      </c>
      <c r="X7727" s="55">
        <f t="shared" si="962"/>
        <v>8.1674999999999998E-2</v>
      </c>
      <c r="Y7727" s="55">
        <f t="shared" si="963"/>
        <v>1.8525</v>
      </c>
      <c r="Z7727" s="54">
        <f t="shared" si="964"/>
        <v>0.68044077134986225</v>
      </c>
      <c r="AA7727" s="49" t="str">
        <f t="shared" ca="1" si="965"/>
        <v>Y</v>
      </c>
      <c r="AB7727" s="49">
        <f t="shared" ca="1" si="966"/>
        <v>6</v>
      </c>
      <c r="AC7727" s="49" t="str">
        <f t="shared" ca="1" si="967"/>
        <v>Y</v>
      </c>
    </row>
    <row r="7728" spans="1:29" x14ac:dyDescent="0.25">
      <c r="A7728">
        <v>6025</v>
      </c>
      <c r="B7728" s="9">
        <v>43193</v>
      </c>
      <c r="C7728" s="50" t="str">
        <f t="shared" si="960"/>
        <v>N</v>
      </c>
      <c r="D7728" s="52">
        <f>_xlfn.XLOOKUP(B7728,Cal_Date!B:B,Cal_Date!A:A,0)</f>
        <v>1</v>
      </c>
      <c r="E7728">
        <v>2018</v>
      </c>
      <c r="F7728" t="s">
        <v>122</v>
      </c>
      <c r="G7728" t="s">
        <v>129</v>
      </c>
      <c r="H7728" t="s">
        <v>11</v>
      </c>
      <c r="I7728" t="s">
        <v>11</v>
      </c>
      <c r="J7728" t="s">
        <v>15</v>
      </c>
      <c r="K7728" t="s">
        <v>42</v>
      </c>
      <c r="L7728">
        <v>1</v>
      </c>
      <c r="M7728">
        <v>1005</v>
      </c>
      <c r="O7728" t="s">
        <v>25</v>
      </c>
      <c r="R7728" t="s">
        <v>44</v>
      </c>
      <c r="S7728" s="49" t="str">
        <f t="shared" si="961"/>
        <v>Card</v>
      </c>
      <c r="T7728" s="3">
        <v>0.03</v>
      </c>
      <c r="U7728" s="2">
        <v>2.7225000000000001</v>
      </c>
      <c r="V7728" s="2">
        <v>0.87</v>
      </c>
      <c r="W7728" s="54">
        <f>_xlfn.XLOOKUP(M7728,Market!A:A,Market!F:F,0)</f>
        <v>8.8999999999999996E-2</v>
      </c>
      <c r="X7728" s="55">
        <f t="shared" si="962"/>
        <v>8.1674999999999998E-2</v>
      </c>
      <c r="Y7728" s="55">
        <f t="shared" si="963"/>
        <v>1.8525</v>
      </c>
      <c r="Z7728" s="54">
        <f t="shared" si="964"/>
        <v>0.68044077134986225</v>
      </c>
      <c r="AA7728" s="49" t="str">
        <f t="shared" ca="1" si="965"/>
        <v>Y</v>
      </c>
      <c r="AB7728" s="49">
        <f t="shared" ca="1" si="966"/>
        <v>6</v>
      </c>
      <c r="AC7728" s="49" t="str">
        <f t="shared" ca="1" si="967"/>
        <v>Y</v>
      </c>
    </row>
    <row r="7729" spans="1:29" x14ac:dyDescent="0.25">
      <c r="A7729">
        <v>6026</v>
      </c>
      <c r="B7729" s="9">
        <v>43193</v>
      </c>
      <c r="C7729" s="50" t="str">
        <f t="shared" si="960"/>
        <v>N</v>
      </c>
      <c r="D7729" s="52">
        <f>_xlfn.XLOOKUP(B7729,Cal_Date!B:B,Cal_Date!A:A,0)</f>
        <v>1</v>
      </c>
      <c r="E7729">
        <v>2018</v>
      </c>
      <c r="F7729" t="s">
        <v>122</v>
      </c>
      <c r="G7729" t="s">
        <v>129</v>
      </c>
      <c r="H7729" t="s">
        <v>11</v>
      </c>
      <c r="I7729" t="s">
        <v>11</v>
      </c>
      <c r="J7729" t="s">
        <v>15</v>
      </c>
      <c r="K7729" t="s">
        <v>42</v>
      </c>
      <c r="L7729">
        <v>1</v>
      </c>
      <c r="M7729">
        <v>1005</v>
      </c>
      <c r="O7729" t="s">
        <v>25</v>
      </c>
      <c r="R7729" t="s">
        <v>44</v>
      </c>
      <c r="S7729" s="49" t="str">
        <f t="shared" si="961"/>
        <v>Card</v>
      </c>
      <c r="T7729" s="3">
        <v>0.03</v>
      </c>
      <c r="U7729" s="2">
        <v>2.7225000000000001</v>
      </c>
      <c r="V7729" s="2">
        <v>0.87</v>
      </c>
      <c r="W7729" s="54">
        <f>_xlfn.XLOOKUP(M7729,Market!A:A,Market!F:F,0)</f>
        <v>8.8999999999999996E-2</v>
      </c>
      <c r="X7729" s="55">
        <f t="shared" si="962"/>
        <v>8.1674999999999998E-2</v>
      </c>
      <c r="Y7729" s="55">
        <f t="shared" si="963"/>
        <v>1.8525</v>
      </c>
      <c r="Z7729" s="54">
        <f t="shared" si="964"/>
        <v>0.68044077134986225</v>
      </c>
      <c r="AA7729" s="49" t="str">
        <f t="shared" ca="1" si="965"/>
        <v>Y</v>
      </c>
      <c r="AB7729" s="49">
        <f t="shared" ca="1" si="966"/>
        <v>6</v>
      </c>
      <c r="AC7729" s="49" t="str">
        <f t="shared" ca="1" si="967"/>
        <v>Y</v>
      </c>
    </row>
    <row r="7730" spans="1:29" x14ac:dyDescent="0.25">
      <c r="A7730">
        <v>6027</v>
      </c>
      <c r="B7730" s="9">
        <v>43193</v>
      </c>
      <c r="C7730" s="50" t="str">
        <f t="shared" si="960"/>
        <v>N</v>
      </c>
      <c r="D7730" s="52">
        <f>_xlfn.XLOOKUP(B7730,Cal_Date!B:B,Cal_Date!A:A,0)</f>
        <v>1</v>
      </c>
      <c r="E7730">
        <v>2018</v>
      </c>
      <c r="F7730" t="s">
        <v>122</v>
      </c>
      <c r="G7730" t="s">
        <v>129</v>
      </c>
      <c r="H7730" t="s">
        <v>11</v>
      </c>
      <c r="I7730" t="s">
        <v>13</v>
      </c>
      <c r="J7730" t="s">
        <v>15</v>
      </c>
      <c r="K7730" t="s">
        <v>42</v>
      </c>
      <c r="L7730">
        <v>2</v>
      </c>
      <c r="M7730">
        <v>1002</v>
      </c>
      <c r="O7730" t="s">
        <v>28</v>
      </c>
      <c r="R7730" t="s">
        <v>44</v>
      </c>
      <c r="S7730" s="49" t="str">
        <f t="shared" si="961"/>
        <v>Card</v>
      </c>
      <c r="T7730" s="3">
        <v>0.03</v>
      </c>
      <c r="U7730" s="2">
        <v>5.3000000000000007</v>
      </c>
      <c r="V7730" s="2">
        <v>2.84</v>
      </c>
      <c r="W7730" s="54">
        <f>_xlfn.XLOOKUP(M7730,Market!A:A,Market!F:F,0)</f>
        <v>0.06</v>
      </c>
      <c r="X7730" s="55">
        <f t="shared" si="962"/>
        <v>0.159</v>
      </c>
      <c r="Y7730" s="55">
        <f t="shared" si="963"/>
        <v>2.4600000000000009</v>
      </c>
      <c r="Z7730" s="54">
        <f t="shared" si="964"/>
        <v>0.46415094339622653</v>
      </c>
      <c r="AA7730" s="49" t="str">
        <f t="shared" ca="1" si="965"/>
        <v>Y</v>
      </c>
      <c r="AB7730" s="49">
        <f t="shared" ca="1" si="966"/>
        <v>6</v>
      </c>
      <c r="AC7730" s="49" t="str">
        <f t="shared" ca="1" si="967"/>
        <v>Y</v>
      </c>
    </row>
    <row r="7731" spans="1:29" x14ac:dyDescent="0.25">
      <c r="A7731">
        <v>6028</v>
      </c>
      <c r="B7731" s="9">
        <v>43193</v>
      </c>
      <c r="C7731" s="50" t="str">
        <f t="shared" si="960"/>
        <v>N</v>
      </c>
      <c r="D7731" s="52">
        <f>_xlfn.XLOOKUP(B7731,Cal_Date!B:B,Cal_Date!A:A,0)</f>
        <v>1</v>
      </c>
      <c r="E7731">
        <v>2018</v>
      </c>
      <c r="F7731" t="s">
        <v>122</v>
      </c>
      <c r="G7731" t="s">
        <v>129</v>
      </c>
      <c r="H7731" t="s">
        <v>14</v>
      </c>
      <c r="I7731" t="s">
        <v>13</v>
      </c>
      <c r="J7731" t="s">
        <v>15</v>
      </c>
      <c r="K7731" t="s">
        <v>43</v>
      </c>
      <c r="L7731">
        <v>1</v>
      </c>
      <c r="M7731">
        <v>1004</v>
      </c>
      <c r="O7731" t="s">
        <v>28</v>
      </c>
      <c r="R7731" t="s">
        <v>44</v>
      </c>
      <c r="S7731" s="49" t="str">
        <f t="shared" si="961"/>
        <v>Card</v>
      </c>
      <c r="T7731" s="3">
        <v>0.03</v>
      </c>
      <c r="U7731" s="2">
        <v>5.3000000000000007</v>
      </c>
      <c r="V7731" s="2">
        <v>2.12</v>
      </c>
      <c r="W7731" s="54">
        <f>_xlfn.XLOOKUP(M7731,Market!A:A,Market!F:F,0)</f>
        <v>0.06</v>
      </c>
      <c r="X7731" s="55">
        <f t="shared" si="962"/>
        <v>0.159</v>
      </c>
      <c r="Y7731" s="55">
        <f t="shared" si="963"/>
        <v>3.1800000000000006</v>
      </c>
      <c r="Z7731" s="54">
        <f t="shared" si="964"/>
        <v>0.60000000000000009</v>
      </c>
      <c r="AA7731" s="49" t="str">
        <f t="shared" ca="1" si="965"/>
        <v>Y</v>
      </c>
      <c r="AB7731" s="49">
        <f t="shared" ca="1" si="966"/>
        <v>6</v>
      </c>
      <c r="AC7731" s="49" t="str">
        <f t="shared" ca="1" si="967"/>
        <v>Y</v>
      </c>
    </row>
    <row r="7732" spans="1:29" x14ac:dyDescent="0.25">
      <c r="A7732">
        <v>6029</v>
      </c>
      <c r="B7732" s="9">
        <v>43193</v>
      </c>
      <c r="C7732" s="50" t="str">
        <f t="shared" si="960"/>
        <v>N</v>
      </c>
      <c r="D7732" s="52">
        <f>_xlfn.XLOOKUP(B7732,Cal_Date!B:B,Cal_Date!A:A,0)</f>
        <v>1</v>
      </c>
      <c r="E7732">
        <v>2018</v>
      </c>
      <c r="F7732" t="s">
        <v>122</v>
      </c>
      <c r="G7732" t="s">
        <v>129</v>
      </c>
      <c r="H7732" t="s">
        <v>11</v>
      </c>
      <c r="I7732" t="s">
        <v>11</v>
      </c>
      <c r="J7732" t="s">
        <v>15</v>
      </c>
      <c r="K7732" t="s">
        <v>42</v>
      </c>
      <c r="L7732">
        <v>2</v>
      </c>
      <c r="M7732">
        <v>1005</v>
      </c>
      <c r="O7732" t="s">
        <v>25</v>
      </c>
      <c r="R7732" t="s">
        <v>44</v>
      </c>
      <c r="S7732" s="49" t="str">
        <f t="shared" si="961"/>
        <v>Card</v>
      </c>
      <c r="T7732" s="3">
        <v>0.03</v>
      </c>
      <c r="U7732" s="2">
        <v>5.4450000000000003</v>
      </c>
      <c r="V7732" s="2">
        <v>1.74</v>
      </c>
      <c r="W7732" s="54">
        <f>_xlfn.XLOOKUP(M7732,Market!A:A,Market!F:F,0)</f>
        <v>8.8999999999999996E-2</v>
      </c>
      <c r="X7732" s="55">
        <f t="shared" si="962"/>
        <v>0.16335</v>
      </c>
      <c r="Y7732" s="55">
        <f t="shared" si="963"/>
        <v>3.7050000000000001</v>
      </c>
      <c r="Z7732" s="54">
        <f t="shared" si="964"/>
        <v>0.68044077134986225</v>
      </c>
      <c r="AA7732" s="49" t="str">
        <f t="shared" ca="1" si="965"/>
        <v>Y</v>
      </c>
      <c r="AB7732" s="49">
        <f t="shared" ca="1" si="966"/>
        <v>6</v>
      </c>
      <c r="AC7732" s="49" t="str">
        <f t="shared" ca="1" si="967"/>
        <v>Y</v>
      </c>
    </row>
    <row r="7733" spans="1:29" x14ac:dyDescent="0.25">
      <c r="A7733">
        <v>6030</v>
      </c>
      <c r="B7733" s="9">
        <v>43193</v>
      </c>
      <c r="C7733" s="50" t="str">
        <f t="shared" si="960"/>
        <v>N</v>
      </c>
      <c r="D7733" s="52">
        <f>_xlfn.XLOOKUP(B7733,Cal_Date!B:B,Cal_Date!A:A,0)</f>
        <v>1</v>
      </c>
      <c r="E7733">
        <v>2018</v>
      </c>
      <c r="F7733" t="s">
        <v>122</v>
      </c>
      <c r="G7733" t="s">
        <v>129</v>
      </c>
      <c r="H7733" t="s">
        <v>11</v>
      </c>
      <c r="I7733" t="s">
        <v>11</v>
      </c>
      <c r="J7733" t="s">
        <v>15</v>
      </c>
      <c r="K7733" t="s">
        <v>42</v>
      </c>
      <c r="L7733">
        <v>1</v>
      </c>
      <c r="M7733">
        <v>1001</v>
      </c>
      <c r="O7733" t="s">
        <v>25</v>
      </c>
      <c r="R7733" t="s">
        <v>44</v>
      </c>
      <c r="S7733" s="49" t="str">
        <f t="shared" si="961"/>
        <v>Card</v>
      </c>
      <c r="T7733" s="3">
        <v>0.03</v>
      </c>
      <c r="U7733" s="2">
        <v>2.6500000000000004</v>
      </c>
      <c r="V7733" s="2">
        <v>0.87</v>
      </c>
      <c r="W7733" s="54">
        <f>_xlfn.XLOOKUP(M7733,Market!A:A,Market!F:F,0)</f>
        <v>0.06</v>
      </c>
      <c r="X7733" s="55">
        <f t="shared" si="962"/>
        <v>7.9500000000000001E-2</v>
      </c>
      <c r="Y7733" s="55">
        <f t="shared" si="963"/>
        <v>1.7800000000000002</v>
      </c>
      <c r="Z7733" s="54">
        <f t="shared" si="964"/>
        <v>0.67169811320754713</v>
      </c>
      <c r="AA7733" s="49" t="str">
        <f t="shared" ca="1" si="965"/>
        <v>Y</v>
      </c>
      <c r="AB7733" s="49">
        <f t="shared" ca="1" si="966"/>
        <v>6</v>
      </c>
      <c r="AC7733" s="49" t="str">
        <f t="shared" ca="1" si="967"/>
        <v>Y</v>
      </c>
    </row>
    <row r="7734" spans="1:29" x14ac:dyDescent="0.25">
      <c r="A7734">
        <v>6031</v>
      </c>
      <c r="B7734" s="9">
        <v>43193</v>
      </c>
      <c r="C7734" s="50" t="str">
        <f t="shared" si="960"/>
        <v>N</v>
      </c>
      <c r="D7734" s="52">
        <f>_xlfn.XLOOKUP(B7734,Cal_Date!B:B,Cal_Date!A:A,0)</f>
        <v>1</v>
      </c>
      <c r="E7734">
        <v>2018</v>
      </c>
      <c r="F7734" t="s">
        <v>122</v>
      </c>
      <c r="G7734" t="s">
        <v>129</v>
      </c>
      <c r="H7734" t="s">
        <v>11</v>
      </c>
      <c r="I7734" t="s">
        <v>11</v>
      </c>
      <c r="J7734" t="s">
        <v>15</v>
      </c>
      <c r="K7734" t="s">
        <v>42</v>
      </c>
      <c r="L7734">
        <v>2</v>
      </c>
      <c r="M7734">
        <v>1010</v>
      </c>
      <c r="O7734" t="s">
        <v>25</v>
      </c>
      <c r="R7734" t="s">
        <v>44</v>
      </c>
      <c r="S7734" s="49" t="str">
        <f t="shared" si="961"/>
        <v>Card</v>
      </c>
      <c r="T7734" s="3">
        <v>0.03</v>
      </c>
      <c r="U7734" s="2">
        <v>5.4</v>
      </c>
      <c r="V7734" s="2">
        <v>1.74</v>
      </c>
      <c r="W7734" s="54">
        <f>_xlfn.XLOOKUP(M7734,Market!A:A,Market!F:F,0)</f>
        <v>0.08</v>
      </c>
      <c r="X7734" s="55">
        <f t="shared" si="962"/>
        <v>0.16200000000000001</v>
      </c>
      <c r="Y7734" s="55">
        <f t="shared" si="963"/>
        <v>3.66</v>
      </c>
      <c r="Z7734" s="54">
        <f t="shared" si="964"/>
        <v>0.67777777777777781</v>
      </c>
      <c r="AA7734" s="49" t="str">
        <f t="shared" ca="1" si="965"/>
        <v>Y</v>
      </c>
      <c r="AB7734" s="49">
        <f t="shared" ca="1" si="966"/>
        <v>6</v>
      </c>
      <c r="AC7734" s="49" t="str">
        <f t="shared" ca="1" si="967"/>
        <v>Y</v>
      </c>
    </row>
    <row r="7735" spans="1:29" x14ac:dyDescent="0.25">
      <c r="A7735">
        <v>6032</v>
      </c>
      <c r="B7735" s="9">
        <v>43193</v>
      </c>
      <c r="C7735" s="50" t="str">
        <f t="shared" si="960"/>
        <v>N</v>
      </c>
      <c r="D7735" s="52">
        <f>_xlfn.XLOOKUP(B7735,Cal_Date!B:B,Cal_Date!A:A,0)</f>
        <v>1</v>
      </c>
      <c r="E7735">
        <v>2018</v>
      </c>
      <c r="F7735" t="s">
        <v>122</v>
      </c>
      <c r="G7735" t="s">
        <v>129</v>
      </c>
      <c r="H7735" t="s">
        <v>48</v>
      </c>
      <c r="I7735" t="s">
        <v>18</v>
      </c>
      <c r="J7735" t="s">
        <v>10</v>
      </c>
      <c r="K7735" t="s">
        <v>43</v>
      </c>
      <c r="L7735">
        <v>1</v>
      </c>
      <c r="M7735">
        <v>1011</v>
      </c>
      <c r="O7735" t="s">
        <v>25</v>
      </c>
      <c r="R7735" t="s">
        <v>44</v>
      </c>
      <c r="S7735" s="49" t="str">
        <f t="shared" si="961"/>
        <v>Card</v>
      </c>
      <c r="T7735" s="3">
        <v>0.03</v>
      </c>
      <c r="U7735" s="2">
        <v>7.42</v>
      </c>
      <c r="V7735" s="2">
        <v>1.46</v>
      </c>
      <c r="W7735" s="54">
        <f>_xlfn.XLOOKUP(M7735,Market!A:A,Market!F:F,0)</f>
        <v>0.06</v>
      </c>
      <c r="X7735" s="55">
        <f t="shared" si="962"/>
        <v>0.22259999999999999</v>
      </c>
      <c r="Y7735" s="55">
        <f t="shared" si="963"/>
        <v>5.96</v>
      </c>
      <c r="Z7735" s="54">
        <f t="shared" si="964"/>
        <v>0.80323450134770891</v>
      </c>
      <c r="AA7735" s="49" t="str">
        <f t="shared" ca="1" si="965"/>
        <v>Y</v>
      </c>
      <c r="AB7735" s="49">
        <f t="shared" ca="1" si="966"/>
        <v>6</v>
      </c>
      <c r="AC7735" s="49" t="str">
        <f t="shared" ca="1" si="967"/>
        <v>Y</v>
      </c>
    </row>
    <row r="7736" spans="1:29" x14ac:dyDescent="0.25">
      <c r="A7736">
        <v>6033</v>
      </c>
      <c r="B7736" s="9">
        <v>43193</v>
      </c>
      <c r="C7736" s="50" t="str">
        <f t="shared" si="960"/>
        <v>N</v>
      </c>
      <c r="D7736" s="52">
        <f>_xlfn.XLOOKUP(B7736,Cal_Date!B:B,Cal_Date!A:A,0)</f>
        <v>1</v>
      </c>
      <c r="E7736">
        <v>2018</v>
      </c>
      <c r="F7736" t="s">
        <v>122</v>
      </c>
      <c r="G7736" t="s">
        <v>129</v>
      </c>
      <c r="H7736" t="s">
        <v>11</v>
      </c>
      <c r="I7736" t="s">
        <v>13</v>
      </c>
      <c r="J7736" t="s">
        <v>15</v>
      </c>
      <c r="K7736" t="s">
        <v>42</v>
      </c>
      <c r="L7736">
        <v>1</v>
      </c>
      <c r="M7736">
        <v>1011</v>
      </c>
      <c r="O7736" t="s">
        <v>25</v>
      </c>
      <c r="R7736" t="s">
        <v>44</v>
      </c>
      <c r="S7736" s="49" t="str">
        <f t="shared" si="961"/>
        <v>Card</v>
      </c>
      <c r="T7736" s="3">
        <v>0.03</v>
      </c>
      <c r="U7736" s="2">
        <v>2.6500000000000004</v>
      </c>
      <c r="V7736" s="2">
        <v>1.42</v>
      </c>
      <c r="W7736" s="54">
        <f>_xlfn.XLOOKUP(M7736,Market!A:A,Market!F:F,0)</f>
        <v>0.06</v>
      </c>
      <c r="X7736" s="55">
        <f t="shared" si="962"/>
        <v>7.9500000000000001E-2</v>
      </c>
      <c r="Y7736" s="55">
        <f t="shared" si="963"/>
        <v>1.2300000000000004</v>
      </c>
      <c r="Z7736" s="54">
        <f t="shared" si="964"/>
        <v>0.46415094339622653</v>
      </c>
      <c r="AA7736" s="49" t="str">
        <f t="shared" ca="1" si="965"/>
        <v>Y</v>
      </c>
      <c r="AB7736" s="49">
        <f t="shared" ca="1" si="966"/>
        <v>6</v>
      </c>
      <c r="AC7736" s="49" t="str">
        <f t="shared" ca="1" si="967"/>
        <v>Y</v>
      </c>
    </row>
    <row r="7737" spans="1:29" x14ac:dyDescent="0.25">
      <c r="A7737">
        <v>6034</v>
      </c>
      <c r="B7737" s="9">
        <v>43193</v>
      </c>
      <c r="C7737" s="50" t="str">
        <f t="shared" si="960"/>
        <v>N</v>
      </c>
      <c r="D7737" s="52">
        <f>_xlfn.XLOOKUP(B7737,Cal_Date!B:B,Cal_Date!A:A,0)</f>
        <v>1</v>
      </c>
      <c r="E7737">
        <v>2018</v>
      </c>
      <c r="F7737" t="s">
        <v>122</v>
      </c>
      <c r="G7737" t="s">
        <v>129</v>
      </c>
      <c r="H7737" t="s">
        <v>14</v>
      </c>
      <c r="I7737" t="s">
        <v>18</v>
      </c>
      <c r="J7737" t="s">
        <v>15</v>
      </c>
      <c r="K7737" t="s">
        <v>43</v>
      </c>
      <c r="L7737">
        <v>1</v>
      </c>
      <c r="M7737">
        <v>1001</v>
      </c>
      <c r="O7737" t="s">
        <v>25</v>
      </c>
      <c r="R7737" t="s">
        <v>44</v>
      </c>
      <c r="S7737" s="49" t="str">
        <f t="shared" si="961"/>
        <v>Card</v>
      </c>
      <c r="T7737" s="3">
        <v>0.03</v>
      </c>
      <c r="U7737" s="2">
        <v>5.3000000000000007</v>
      </c>
      <c r="V7737" s="2">
        <v>2.2200000000000002</v>
      </c>
      <c r="W7737" s="54">
        <f>_xlfn.XLOOKUP(M7737,Market!A:A,Market!F:F,0)</f>
        <v>0.06</v>
      </c>
      <c r="X7737" s="55">
        <f t="shared" si="962"/>
        <v>0.159</v>
      </c>
      <c r="Y7737" s="55">
        <f t="shared" si="963"/>
        <v>3.0800000000000005</v>
      </c>
      <c r="Z7737" s="54">
        <f t="shared" si="964"/>
        <v>0.5811320754716981</v>
      </c>
      <c r="AA7737" s="49" t="str">
        <f t="shared" ca="1" si="965"/>
        <v>Y</v>
      </c>
      <c r="AB7737" s="49">
        <f t="shared" ca="1" si="966"/>
        <v>6</v>
      </c>
      <c r="AC7737" s="49" t="str">
        <f t="shared" ca="1" si="967"/>
        <v>Y</v>
      </c>
    </row>
    <row r="7738" spans="1:29" x14ac:dyDescent="0.25">
      <c r="A7738">
        <v>6035</v>
      </c>
      <c r="B7738" s="9">
        <v>43193</v>
      </c>
      <c r="C7738" s="50" t="str">
        <f t="shared" si="960"/>
        <v>N</v>
      </c>
      <c r="D7738" s="52">
        <f>_xlfn.XLOOKUP(B7738,Cal_Date!B:B,Cal_Date!A:A,0)</f>
        <v>1</v>
      </c>
      <c r="E7738">
        <v>2018</v>
      </c>
      <c r="F7738" t="s">
        <v>122</v>
      </c>
      <c r="G7738" t="s">
        <v>129</v>
      </c>
      <c r="H7738" t="s">
        <v>48</v>
      </c>
      <c r="I7738" t="s">
        <v>18</v>
      </c>
      <c r="J7738" t="s">
        <v>10</v>
      </c>
      <c r="K7738" t="s">
        <v>43</v>
      </c>
      <c r="L7738">
        <v>1</v>
      </c>
      <c r="M7738">
        <v>1003</v>
      </c>
      <c r="O7738" t="s">
        <v>25</v>
      </c>
      <c r="R7738" t="s">
        <v>44</v>
      </c>
      <c r="S7738" s="49" t="str">
        <f t="shared" si="961"/>
        <v>Card</v>
      </c>
      <c r="T7738" s="3">
        <v>0.03</v>
      </c>
      <c r="U7738" s="2">
        <v>7.42</v>
      </c>
      <c r="V7738" s="2">
        <v>1.46</v>
      </c>
      <c r="W7738" s="54">
        <f>_xlfn.XLOOKUP(M7738,Market!A:A,Market!F:F,0)</f>
        <v>0.06</v>
      </c>
      <c r="X7738" s="55">
        <f t="shared" si="962"/>
        <v>0.22259999999999999</v>
      </c>
      <c r="Y7738" s="55">
        <f t="shared" si="963"/>
        <v>5.96</v>
      </c>
      <c r="Z7738" s="54">
        <f t="shared" si="964"/>
        <v>0.80323450134770891</v>
      </c>
      <c r="AA7738" s="49" t="str">
        <f t="shared" ca="1" si="965"/>
        <v>Y</v>
      </c>
      <c r="AB7738" s="49">
        <f t="shared" ca="1" si="966"/>
        <v>6</v>
      </c>
      <c r="AC7738" s="49" t="str">
        <f t="shared" ca="1" si="967"/>
        <v>Y</v>
      </c>
    </row>
    <row r="7739" spans="1:29" x14ac:dyDescent="0.25">
      <c r="A7739">
        <v>6036</v>
      </c>
      <c r="B7739" s="9">
        <v>43193</v>
      </c>
      <c r="C7739" s="50" t="str">
        <f t="shared" si="960"/>
        <v>N</v>
      </c>
      <c r="D7739" s="52">
        <f>_xlfn.XLOOKUP(B7739,Cal_Date!B:B,Cal_Date!A:A,0)</f>
        <v>1</v>
      </c>
      <c r="E7739">
        <v>2018</v>
      </c>
      <c r="F7739" t="s">
        <v>122</v>
      </c>
      <c r="G7739" t="s">
        <v>129</v>
      </c>
      <c r="H7739" t="s">
        <v>11</v>
      </c>
      <c r="I7739" t="s">
        <v>11</v>
      </c>
      <c r="J7739" t="s">
        <v>15</v>
      </c>
      <c r="K7739" t="s">
        <v>42</v>
      </c>
      <c r="L7739">
        <v>2</v>
      </c>
      <c r="M7739">
        <v>1005</v>
      </c>
      <c r="O7739" t="s">
        <v>25</v>
      </c>
      <c r="R7739" t="s">
        <v>44</v>
      </c>
      <c r="S7739" s="49" t="str">
        <f t="shared" si="961"/>
        <v>Card</v>
      </c>
      <c r="T7739" s="3">
        <v>0.03</v>
      </c>
      <c r="U7739" s="2">
        <v>5.4450000000000003</v>
      </c>
      <c r="V7739" s="2">
        <v>1.74</v>
      </c>
      <c r="W7739" s="54">
        <f>_xlfn.XLOOKUP(M7739,Market!A:A,Market!F:F,0)</f>
        <v>8.8999999999999996E-2</v>
      </c>
      <c r="X7739" s="55">
        <f t="shared" si="962"/>
        <v>0.16335</v>
      </c>
      <c r="Y7739" s="55">
        <f t="shared" si="963"/>
        <v>3.7050000000000001</v>
      </c>
      <c r="Z7739" s="54">
        <f t="shared" si="964"/>
        <v>0.68044077134986225</v>
      </c>
      <c r="AA7739" s="49" t="str">
        <f t="shared" ca="1" si="965"/>
        <v>Y</v>
      </c>
      <c r="AB7739" s="49">
        <f t="shared" ca="1" si="966"/>
        <v>6</v>
      </c>
      <c r="AC7739" s="49" t="str">
        <f t="shared" ca="1" si="967"/>
        <v>Y</v>
      </c>
    </row>
    <row r="7740" spans="1:29" x14ac:dyDescent="0.25">
      <c r="A7740">
        <v>6037</v>
      </c>
      <c r="B7740" s="9">
        <v>43193</v>
      </c>
      <c r="C7740" s="50" t="str">
        <f t="shared" si="960"/>
        <v>N</v>
      </c>
      <c r="D7740" s="52">
        <f>_xlfn.XLOOKUP(B7740,Cal_Date!B:B,Cal_Date!A:A,0)</f>
        <v>1</v>
      </c>
      <c r="E7740">
        <v>2018</v>
      </c>
      <c r="F7740" t="s">
        <v>122</v>
      </c>
      <c r="G7740" t="s">
        <v>129</v>
      </c>
      <c r="H7740" t="s">
        <v>11</v>
      </c>
      <c r="I7740" t="s">
        <v>11</v>
      </c>
      <c r="J7740" t="s">
        <v>15</v>
      </c>
      <c r="K7740" t="s">
        <v>42</v>
      </c>
      <c r="L7740">
        <v>1</v>
      </c>
      <c r="M7740">
        <v>1005</v>
      </c>
      <c r="O7740" t="s">
        <v>25</v>
      </c>
      <c r="R7740" t="s">
        <v>44</v>
      </c>
      <c r="S7740" s="49" t="str">
        <f t="shared" si="961"/>
        <v>Card</v>
      </c>
      <c r="T7740" s="3">
        <v>0.03</v>
      </c>
      <c r="U7740" s="2">
        <v>2.7225000000000001</v>
      </c>
      <c r="V7740" s="2">
        <v>0.87</v>
      </c>
      <c r="W7740" s="54">
        <f>_xlfn.XLOOKUP(M7740,Market!A:A,Market!F:F,0)</f>
        <v>8.8999999999999996E-2</v>
      </c>
      <c r="X7740" s="55">
        <f t="shared" si="962"/>
        <v>8.1674999999999998E-2</v>
      </c>
      <c r="Y7740" s="55">
        <f t="shared" si="963"/>
        <v>1.8525</v>
      </c>
      <c r="Z7740" s="54">
        <f t="shared" si="964"/>
        <v>0.68044077134986225</v>
      </c>
      <c r="AA7740" s="49" t="str">
        <f t="shared" ca="1" si="965"/>
        <v>Y</v>
      </c>
      <c r="AB7740" s="49">
        <f t="shared" ca="1" si="966"/>
        <v>6</v>
      </c>
      <c r="AC7740" s="49" t="str">
        <f t="shared" ca="1" si="967"/>
        <v>Y</v>
      </c>
    </row>
    <row r="7741" spans="1:29" x14ac:dyDescent="0.25">
      <c r="A7741">
        <v>6038</v>
      </c>
      <c r="B7741" s="9">
        <v>43193</v>
      </c>
      <c r="C7741" s="50" t="str">
        <f t="shared" si="960"/>
        <v>N</v>
      </c>
      <c r="D7741" s="52">
        <f>_xlfn.XLOOKUP(B7741,Cal_Date!B:B,Cal_Date!A:A,0)</f>
        <v>1</v>
      </c>
      <c r="E7741">
        <v>2018</v>
      </c>
      <c r="F7741" t="s">
        <v>122</v>
      </c>
      <c r="G7741" t="s">
        <v>129</v>
      </c>
      <c r="H7741" t="s">
        <v>11</v>
      </c>
      <c r="I7741" t="s">
        <v>11</v>
      </c>
      <c r="J7741" t="s">
        <v>15</v>
      </c>
      <c r="K7741" t="s">
        <v>42</v>
      </c>
      <c r="L7741">
        <v>1</v>
      </c>
      <c r="M7741">
        <v>1006</v>
      </c>
      <c r="O7741" t="s">
        <v>28</v>
      </c>
      <c r="R7741" t="s">
        <v>44</v>
      </c>
      <c r="S7741" s="49" t="str">
        <f t="shared" si="961"/>
        <v>Card</v>
      </c>
      <c r="T7741" s="3">
        <v>0.03</v>
      </c>
      <c r="U7741" s="2">
        <v>2.7225000000000001</v>
      </c>
      <c r="V7741" s="2">
        <v>0.87</v>
      </c>
      <c r="W7741" s="54">
        <f>_xlfn.XLOOKUP(M7741,Market!A:A,Market!F:F,0)</f>
        <v>8.8999999999999996E-2</v>
      </c>
      <c r="X7741" s="55">
        <f t="shared" si="962"/>
        <v>8.1674999999999998E-2</v>
      </c>
      <c r="Y7741" s="55">
        <f t="shared" si="963"/>
        <v>1.8525</v>
      </c>
      <c r="Z7741" s="54">
        <f t="shared" si="964"/>
        <v>0.68044077134986225</v>
      </c>
      <c r="AA7741" s="49" t="str">
        <f t="shared" ca="1" si="965"/>
        <v>Y</v>
      </c>
      <c r="AB7741" s="49">
        <f t="shared" ca="1" si="966"/>
        <v>6</v>
      </c>
      <c r="AC7741" s="49" t="str">
        <f t="shared" ca="1" si="967"/>
        <v>Y</v>
      </c>
    </row>
    <row r="7742" spans="1:29" x14ac:dyDescent="0.25">
      <c r="A7742">
        <v>6039</v>
      </c>
      <c r="B7742" s="9">
        <v>43193</v>
      </c>
      <c r="C7742" s="50" t="str">
        <f t="shared" si="960"/>
        <v>N</v>
      </c>
      <c r="D7742" s="52">
        <f>_xlfn.XLOOKUP(B7742,Cal_Date!B:B,Cal_Date!A:A,0)</f>
        <v>1</v>
      </c>
      <c r="E7742">
        <v>2018</v>
      </c>
      <c r="F7742" t="s">
        <v>122</v>
      </c>
      <c r="G7742" t="s">
        <v>129</v>
      </c>
      <c r="H7742" t="s">
        <v>48</v>
      </c>
      <c r="I7742" t="s">
        <v>18</v>
      </c>
      <c r="J7742" t="s">
        <v>10</v>
      </c>
      <c r="K7742" t="s">
        <v>43</v>
      </c>
      <c r="L7742">
        <v>1</v>
      </c>
      <c r="M7742">
        <v>1002</v>
      </c>
      <c r="O7742" t="s">
        <v>28</v>
      </c>
      <c r="R7742" t="s">
        <v>44</v>
      </c>
      <c r="S7742" s="49" t="str">
        <f t="shared" si="961"/>
        <v>Card</v>
      </c>
      <c r="T7742" s="3">
        <v>0.03</v>
      </c>
      <c r="U7742" s="2">
        <v>7.42</v>
      </c>
      <c r="V7742" s="2">
        <v>1.46</v>
      </c>
      <c r="W7742" s="54">
        <f>_xlfn.XLOOKUP(M7742,Market!A:A,Market!F:F,0)</f>
        <v>0.06</v>
      </c>
      <c r="X7742" s="55">
        <f t="shared" si="962"/>
        <v>0.22259999999999999</v>
      </c>
      <c r="Y7742" s="55">
        <f t="shared" si="963"/>
        <v>5.96</v>
      </c>
      <c r="Z7742" s="54">
        <f t="shared" si="964"/>
        <v>0.80323450134770891</v>
      </c>
      <c r="AA7742" s="49" t="str">
        <f t="shared" ca="1" si="965"/>
        <v>Y</v>
      </c>
      <c r="AB7742" s="49">
        <f t="shared" ca="1" si="966"/>
        <v>6</v>
      </c>
      <c r="AC7742" s="49" t="str">
        <f t="shared" ca="1" si="967"/>
        <v>Y</v>
      </c>
    </row>
    <row r="7743" spans="1:29" x14ac:dyDescent="0.25">
      <c r="A7743">
        <v>6040</v>
      </c>
      <c r="B7743" s="9">
        <v>43193</v>
      </c>
      <c r="C7743" s="50" t="str">
        <f t="shared" si="960"/>
        <v>N</v>
      </c>
      <c r="D7743" s="52">
        <f>_xlfn.XLOOKUP(B7743,Cal_Date!B:B,Cal_Date!A:A,0)</f>
        <v>1</v>
      </c>
      <c r="E7743">
        <v>2018</v>
      </c>
      <c r="F7743" t="s">
        <v>122</v>
      </c>
      <c r="G7743" t="s">
        <v>129</v>
      </c>
      <c r="H7743" t="s">
        <v>14</v>
      </c>
      <c r="I7743" t="s">
        <v>18</v>
      </c>
      <c r="J7743" t="s">
        <v>15</v>
      </c>
      <c r="K7743" t="s">
        <v>43</v>
      </c>
      <c r="L7743">
        <v>1</v>
      </c>
      <c r="M7743">
        <v>1001</v>
      </c>
      <c r="O7743" t="s">
        <v>25</v>
      </c>
      <c r="R7743" t="s">
        <v>44</v>
      </c>
      <c r="S7743" s="49" t="str">
        <f t="shared" si="961"/>
        <v>Card</v>
      </c>
      <c r="T7743" s="3">
        <v>0.03</v>
      </c>
      <c r="U7743" s="2">
        <v>5.3000000000000007</v>
      </c>
      <c r="V7743" s="2">
        <v>2.2200000000000002</v>
      </c>
      <c r="W7743" s="54">
        <f>_xlfn.XLOOKUP(M7743,Market!A:A,Market!F:F,0)</f>
        <v>0.06</v>
      </c>
      <c r="X7743" s="55">
        <f t="shared" si="962"/>
        <v>0.159</v>
      </c>
      <c r="Y7743" s="55">
        <f t="shared" si="963"/>
        <v>3.0800000000000005</v>
      </c>
      <c r="Z7743" s="54">
        <f t="shared" si="964"/>
        <v>0.5811320754716981</v>
      </c>
      <c r="AA7743" s="49" t="str">
        <f t="shared" ca="1" si="965"/>
        <v>Y</v>
      </c>
      <c r="AB7743" s="49">
        <f t="shared" ca="1" si="966"/>
        <v>6</v>
      </c>
      <c r="AC7743" s="49" t="str">
        <f t="shared" ca="1" si="967"/>
        <v>Y</v>
      </c>
    </row>
    <row r="7744" spans="1:29" x14ac:dyDescent="0.25">
      <c r="A7744">
        <v>6041</v>
      </c>
      <c r="B7744" s="9">
        <v>43193</v>
      </c>
      <c r="C7744" s="50" t="str">
        <f t="shared" si="960"/>
        <v>N</v>
      </c>
      <c r="D7744" s="52">
        <f>_xlfn.XLOOKUP(B7744,Cal_Date!B:B,Cal_Date!A:A,0)</f>
        <v>1</v>
      </c>
      <c r="E7744">
        <v>2018</v>
      </c>
      <c r="F7744" t="s">
        <v>122</v>
      </c>
      <c r="G7744" t="s">
        <v>129</v>
      </c>
      <c r="H7744" t="s">
        <v>11</v>
      </c>
      <c r="I7744" t="s">
        <v>11</v>
      </c>
      <c r="J7744" t="s">
        <v>15</v>
      </c>
      <c r="K7744" t="s">
        <v>42</v>
      </c>
      <c r="L7744">
        <v>1</v>
      </c>
      <c r="M7744">
        <v>1003</v>
      </c>
      <c r="O7744" t="s">
        <v>25</v>
      </c>
      <c r="R7744" t="s">
        <v>44</v>
      </c>
      <c r="S7744" s="49" t="str">
        <f t="shared" si="961"/>
        <v>Card</v>
      </c>
      <c r="T7744" s="3">
        <v>0.03</v>
      </c>
      <c r="U7744" s="2">
        <v>2.6500000000000004</v>
      </c>
      <c r="V7744" s="2">
        <v>0.87</v>
      </c>
      <c r="W7744" s="54">
        <f>_xlfn.XLOOKUP(M7744,Market!A:A,Market!F:F,0)</f>
        <v>0.06</v>
      </c>
      <c r="X7744" s="55">
        <f t="shared" si="962"/>
        <v>7.9500000000000001E-2</v>
      </c>
      <c r="Y7744" s="55">
        <f t="shared" si="963"/>
        <v>1.7800000000000002</v>
      </c>
      <c r="Z7744" s="54">
        <f t="shared" si="964"/>
        <v>0.67169811320754713</v>
      </c>
      <c r="AA7744" s="49" t="str">
        <f t="shared" ca="1" si="965"/>
        <v>Y</v>
      </c>
      <c r="AB7744" s="49">
        <f t="shared" ca="1" si="966"/>
        <v>6</v>
      </c>
      <c r="AC7744" s="49" t="str">
        <f t="shared" ca="1" si="967"/>
        <v>Y</v>
      </c>
    </row>
    <row r="7745" spans="1:29" x14ac:dyDescent="0.25">
      <c r="A7745">
        <v>6042</v>
      </c>
      <c r="B7745" s="9">
        <v>43194</v>
      </c>
      <c r="C7745" s="50" t="str">
        <f t="shared" si="960"/>
        <v>N</v>
      </c>
      <c r="D7745" s="52">
        <f>_xlfn.XLOOKUP(B7745,Cal_Date!B:B,Cal_Date!A:A,0)</f>
        <v>1</v>
      </c>
      <c r="E7745">
        <v>2018</v>
      </c>
      <c r="F7745" t="s">
        <v>123</v>
      </c>
      <c r="G7745" t="s">
        <v>129</v>
      </c>
      <c r="H7745" t="s">
        <v>11</v>
      </c>
      <c r="I7745" t="s">
        <v>13</v>
      </c>
      <c r="J7745" t="s">
        <v>15</v>
      </c>
      <c r="K7745" t="s">
        <v>42</v>
      </c>
      <c r="L7745">
        <v>2</v>
      </c>
      <c r="M7745">
        <v>1004</v>
      </c>
      <c r="O7745" t="s">
        <v>28</v>
      </c>
      <c r="R7745" t="s">
        <v>44</v>
      </c>
      <c r="S7745" s="49" t="str">
        <f t="shared" si="961"/>
        <v>Card</v>
      </c>
      <c r="T7745" s="3">
        <v>0.03</v>
      </c>
      <c r="U7745" s="2">
        <v>5.3000000000000007</v>
      </c>
      <c r="V7745" s="2">
        <v>2.84</v>
      </c>
      <c r="W7745" s="54">
        <f>_xlfn.XLOOKUP(M7745,Market!A:A,Market!F:F,0)</f>
        <v>0.06</v>
      </c>
      <c r="X7745" s="55">
        <f t="shared" si="962"/>
        <v>0.159</v>
      </c>
      <c r="Y7745" s="55">
        <f t="shared" si="963"/>
        <v>2.4600000000000009</v>
      </c>
      <c r="Z7745" s="54">
        <f t="shared" si="964"/>
        <v>0.46415094339622653</v>
      </c>
      <c r="AA7745" s="49" t="str">
        <f t="shared" ca="1" si="965"/>
        <v>Y</v>
      </c>
      <c r="AB7745" s="49">
        <f t="shared" ca="1" si="966"/>
        <v>6</v>
      </c>
      <c r="AC7745" s="49" t="str">
        <f t="shared" ca="1" si="967"/>
        <v>Y</v>
      </c>
    </row>
    <row r="7746" spans="1:29" x14ac:dyDescent="0.25">
      <c r="A7746">
        <v>6043</v>
      </c>
      <c r="B7746" s="9">
        <v>43194</v>
      </c>
      <c r="C7746" s="50" t="str">
        <f t="shared" si="960"/>
        <v>N</v>
      </c>
      <c r="D7746" s="52">
        <f>_xlfn.XLOOKUP(B7746,Cal_Date!B:B,Cal_Date!A:A,0)</f>
        <v>1</v>
      </c>
      <c r="E7746">
        <v>2018</v>
      </c>
      <c r="F7746" t="s">
        <v>123</v>
      </c>
      <c r="G7746" t="s">
        <v>129</v>
      </c>
      <c r="H7746" t="s">
        <v>11</v>
      </c>
      <c r="I7746" t="s">
        <v>11</v>
      </c>
      <c r="J7746" t="s">
        <v>15</v>
      </c>
      <c r="K7746" t="s">
        <v>42</v>
      </c>
      <c r="L7746">
        <v>2</v>
      </c>
      <c r="M7746">
        <v>1003</v>
      </c>
      <c r="O7746" t="s">
        <v>25</v>
      </c>
      <c r="R7746" t="s">
        <v>44</v>
      </c>
      <c r="S7746" s="49" t="str">
        <f t="shared" si="961"/>
        <v>Card</v>
      </c>
      <c r="T7746" s="3">
        <v>0.03</v>
      </c>
      <c r="U7746" s="2">
        <v>5.3000000000000007</v>
      </c>
      <c r="V7746" s="2">
        <v>1.74</v>
      </c>
      <c r="W7746" s="54">
        <f>_xlfn.XLOOKUP(M7746,Market!A:A,Market!F:F,0)</f>
        <v>0.06</v>
      </c>
      <c r="X7746" s="55">
        <f t="shared" si="962"/>
        <v>0.159</v>
      </c>
      <c r="Y7746" s="55">
        <f t="shared" si="963"/>
        <v>3.5600000000000005</v>
      </c>
      <c r="Z7746" s="54">
        <f t="shared" si="964"/>
        <v>0.67169811320754713</v>
      </c>
      <c r="AA7746" s="49" t="str">
        <f t="shared" ca="1" si="965"/>
        <v>Y</v>
      </c>
      <c r="AB7746" s="49">
        <f t="shared" ca="1" si="966"/>
        <v>6</v>
      </c>
      <c r="AC7746" s="49" t="str">
        <f t="shared" ca="1" si="967"/>
        <v>Y</v>
      </c>
    </row>
    <row r="7747" spans="1:29" x14ac:dyDescent="0.25">
      <c r="A7747">
        <v>6044</v>
      </c>
      <c r="B7747" s="9">
        <v>43194</v>
      </c>
      <c r="C7747" s="50" t="str">
        <f t="shared" ref="C7747:C7810" si="968">IF(OR(B7747="04/01/2018"+0,B7747="04/02/2018"+0),"Y","N")</f>
        <v>N</v>
      </c>
      <c r="D7747" s="52">
        <f>_xlfn.XLOOKUP(B7747,Cal_Date!B:B,Cal_Date!A:A,0)</f>
        <v>1</v>
      </c>
      <c r="E7747">
        <v>2018</v>
      </c>
      <c r="F7747" t="s">
        <v>123</v>
      </c>
      <c r="G7747" t="s">
        <v>129</v>
      </c>
      <c r="H7747" t="s">
        <v>11</v>
      </c>
      <c r="I7747" t="s">
        <v>11</v>
      </c>
      <c r="J7747" t="s">
        <v>15</v>
      </c>
      <c r="K7747" t="s">
        <v>42</v>
      </c>
      <c r="L7747">
        <v>1</v>
      </c>
      <c r="M7747">
        <v>1005</v>
      </c>
      <c r="O7747" t="s">
        <v>25</v>
      </c>
      <c r="R7747" t="s">
        <v>44</v>
      </c>
      <c r="S7747" s="49" t="str">
        <f t="shared" ref="S7747:S7810" si="969">IF(R7747="Cash","Cash","Card")</f>
        <v>Card</v>
      </c>
      <c r="T7747" s="3">
        <v>0.03</v>
      </c>
      <c r="U7747" s="2">
        <v>2.7225000000000001</v>
      </c>
      <c r="V7747" s="2">
        <v>0.87</v>
      </c>
      <c r="W7747" s="54">
        <f>_xlfn.XLOOKUP(M7747,Market!A:A,Market!F:F,0)</f>
        <v>8.8999999999999996E-2</v>
      </c>
      <c r="X7747" s="55">
        <f t="shared" ref="X7747:X7810" si="970">T7747*U7747</f>
        <v>8.1674999999999998E-2</v>
      </c>
      <c r="Y7747" s="55">
        <f t="shared" ref="Y7747:Y7810" si="971">U7747-V7747</f>
        <v>1.8525</v>
      </c>
      <c r="Z7747" s="54">
        <f t="shared" ref="Z7747:Z7810" si="972">Y7747/U7747</f>
        <v>0.68044077134986225</v>
      </c>
      <c r="AA7747" s="49" t="str">
        <f t="shared" ref="AA7747:AA7810" ca="1" si="973">IF(DATEDIF(B7747,TODAY(),"y")&gt;5,"Y","N")</f>
        <v>Y</v>
      </c>
      <c r="AB7747" s="49">
        <f t="shared" ref="AB7747:AB7810" ca="1" si="974">DATEDIF(B7747,TODAY(),"y")</f>
        <v>6</v>
      </c>
      <c r="AC7747" s="49" t="str">
        <f t="shared" ref="AC7747:AC7810" ca="1" si="975">IF(AB7747&gt;5,"Y","N")</f>
        <v>Y</v>
      </c>
    </row>
    <row r="7748" spans="1:29" x14ac:dyDescent="0.25">
      <c r="A7748">
        <v>6045</v>
      </c>
      <c r="B7748" s="9">
        <v>43194</v>
      </c>
      <c r="C7748" s="50" t="str">
        <f t="shared" si="968"/>
        <v>N</v>
      </c>
      <c r="D7748" s="52">
        <f>_xlfn.XLOOKUP(B7748,Cal_Date!B:B,Cal_Date!A:A,0)</f>
        <v>1</v>
      </c>
      <c r="E7748">
        <v>2018</v>
      </c>
      <c r="F7748" t="s">
        <v>123</v>
      </c>
      <c r="G7748" t="s">
        <v>129</v>
      </c>
      <c r="H7748" t="s">
        <v>11</v>
      </c>
      <c r="I7748" t="s">
        <v>11</v>
      </c>
      <c r="J7748" t="s">
        <v>15</v>
      </c>
      <c r="K7748" t="s">
        <v>42</v>
      </c>
      <c r="L7748">
        <v>1</v>
      </c>
      <c r="M7748">
        <v>1007</v>
      </c>
      <c r="O7748" t="s">
        <v>28</v>
      </c>
      <c r="R7748" t="s">
        <v>44</v>
      </c>
      <c r="S7748" s="49" t="str">
        <f t="shared" si="969"/>
        <v>Card</v>
      </c>
      <c r="T7748" s="3">
        <v>0.03</v>
      </c>
      <c r="U7748" s="2">
        <v>2.7225000000000001</v>
      </c>
      <c r="V7748" s="2">
        <v>0.87</v>
      </c>
      <c r="W7748" s="54">
        <f>_xlfn.XLOOKUP(M7748,Market!A:A,Market!F:F,0)</f>
        <v>8.8999999999999996E-2</v>
      </c>
      <c r="X7748" s="55">
        <f t="shared" si="970"/>
        <v>8.1674999999999998E-2</v>
      </c>
      <c r="Y7748" s="55">
        <f t="shared" si="971"/>
        <v>1.8525</v>
      </c>
      <c r="Z7748" s="54">
        <f t="shared" si="972"/>
        <v>0.68044077134986225</v>
      </c>
      <c r="AA7748" s="49" t="str">
        <f t="shared" ca="1" si="973"/>
        <v>Y</v>
      </c>
      <c r="AB7748" s="49">
        <f t="shared" ca="1" si="974"/>
        <v>6</v>
      </c>
      <c r="AC7748" s="49" t="str">
        <f t="shared" ca="1" si="975"/>
        <v>Y</v>
      </c>
    </row>
    <row r="7749" spans="1:29" x14ac:dyDescent="0.25">
      <c r="A7749">
        <v>6046</v>
      </c>
      <c r="B7749" s="9">
        <v>43194</v>
      </c>
      <c r="C7749" s="50" t="str">
        <f t="shared" si="968"/>
        <v>N</v>
      </c>
      <c r="D7749" s="52">
        <f>_xlfn.XLOOKUP(B7749,Cal_Date!B:B,Cal_Date!A:A,0)</f>
        <v>1</v>
      </c>
      <c r="E7749">
        <v>2018</v>
      </c>
      <c r="F7749" t="s">
        <v>123</v>
      </c>
      <c r="G7749" t="s">
        <v>129</v>
      </c>
      <c r="H7749" t="s">
        <v>48</v>
      </c>
      <c r="I7749" t="s">
        <v>18</v>
      </c>
      <c r="J7749" t="s">
        <v>10</v>
      </c>
      <c r="K7749" t="s">
        <v>43</v>
      </c>
      <c r="L7749">
        <v>1</v>
      </c>
      <c r="M7749">
        <v>1009</v>
      </c>
      <c r="O7749" t="s">
        <v>28</v>
      </c>
      <c r="R7749" t="s">
        <v>44</v>
      </c>
      <c r="S7749" s="49" t="str">
        <f t="shared" si="969"/>
        <v>Card</v>
      </c>
      <c r="T7749" s="3">
        <v>0.03</v>
      </c>
      <c r="U7749" s="2">
        <v>7.6229999999999993</v>
      </c>
      <c r="V7749" s="2">
        <v>1.46</v>
      </c>
      <c r="W7749" s="54">
        <f>_xlfn.XLOOKUP(M7749,Market!A:A,Market!F:F,0)</f>
        <v>8.8999999999999996E-2</v>
      </c>
      <c r="X7749" s="55">
        <f t="shared" si="970"/>
        <v>0.22868999999999998</v>
      </c>
      <c r="Y7749" s="55">
        <f t="shared" si="971"/>
        <v>6.1629999999999994</v>
      </c>
      <c r="Z7749" s="54">
        <f t="shared" si="972"/>
        <v>0.80847435392889933</v>
      </c>
      <c r="AA7749" s="49" t="str">
        <f t="shared" ca="1" si="973"/>
        <v>Y</v>
      </c>
      <c r="AB7749" s="49">
        <f t="shared" ca="1" si="974"/>
        <v>6</v>
      </c>
      <c r="AC7749" s="49" t="str">
        <f t="shared" ca="1" si="975"/>
        <v>Y</v>
      </c>
    </row>
    <row r="7750" spans="1:29" x14ac:dyDescent="0.25">
      <c r="A7750">
        <v>6047</v>
      </c>
      <c r="B7750" s="9">
        <v>43194</v>
      </c>
      <c r="C7750" s="50" t="str">
        <f t="shared" si="968"/>
        <v>N</v>
      </c>
      <c r="D7750" s="52">
        <f>_xlfn.XLOOKUP(B7750,Cal_Date!B:B,Cal_Date!A:A,0)</f>
        <v>1</v>
      </c>
      <c r="E7750">
        <v>2018</v>
      </c>
      <c r="F7750" t="s">
        <v>123</v>
      </c>
      <c r="G7750" t="s">
        <v>129</v>
      </c>
      <c r="H7750" t="s">
        <v>48</v>
      </c>
      <c r="I7750" t="s">
        <v>18</v>
      </c>
      <c r="J7750" t="s">
        <v>10</v>
      </c>
      <c r="K7750" t="s">
        <v>43</v>
      </c>
      <c r="L7750">
        <v>2</v>
      </c>
      <c r="M7750">
        <v>1001</v>
      </c>
      <c r="O7750" t="s">
        <v>25</v>
      </c>
      <c r="R7750" t="s">
        <v>44</v>
      </c>
      <c r="S7750" s="49" t="str">
        <f t="shared" si="969"/>
        <v>Card</v>
      </c>
      <c r="T7750" s="3">
        <v>0.03</v>
      </c>
      <c r="U7750" s="2">
        <v>14.84</v>
      </c>
      <c r="V7750" s="2">
        <v>2.92</v>
      </c>
      <c r="W7750" s="54">
        <f>_xlfn.XLOOKUP(M7750,Market!A:A,Market!F:F,0)</f>
        <v>0.06</v>
      </c>
      <c r="X7750" s="55">
        <f t="shared" si="970"/>
        <v>0.44519999999999998</v>
      </c>
      <c r="Y7750" s="55">
        <f t="shared" si="971"/>
        <v>11.92</v>
      </c>
      <c r="Z7750" s="54">
        <f t="shared" si="972"/>
        <v>0.80323450134770891</v>
      </c>
      <c r="AA7750" s="49" t="str">
        <f t="shared" ca="1" si="973"/>
        <v>Y</v>
      </c>
      <c r="AB7750" s="49">
        <f t="shared" ca="1" si="974"/>
        <v>6</v>
      </c>
      <c r="AC7750" s="49" t="str">
        <f t="shared" ca="1" si="975"/>
        <v>Y</v>
      </c>
    </row>
    <row r="7751" spans="1:29" x14ac:dyDescent="0.25">
      <c r="A7751">
        <v>6048</v>
      </c>
      <c r="B7751" s="9">
        <v>43194</v>
      </c>
      <c r="C7751" s="50" t="str">
        <f t="shared" si="968"/>
        <v>N</v>
      </c>
      <c r="D7751" s="52">
        <f>_xlfn.XLOOKUP(B7751,Cal_Date!B:B,Cal_Date!A:A,0)</f>
        <v>1</v>
      </c>
      <c r="E7751">
        <v>2018</v>
      </c>
      <c r="F7751" t="s">
        <v>123</v>
      </c>
      <c r="G7751" t="s">
        <v>129</v>
      </c>
      <c r="H7751" t="s">
        <v>11</v>
      </c>
      <c r="I7751" t="s">
        <v>11</v>
      </c>
      <c r="J7751" t="s">
        <v>15</v>
      </c>
      <c r="K7751" t="s">
        <v>42</v>
      </c>
      <c r="L7751">
        <v>1</v>
      </c>
      <c r="M7751">
        <v>1010</v>
      </c>
      <c r="O7751" t="s">
        <v>25</v>
      </c>
      <c r="R7751" t="s">
        <v>44</v>
      </c>
      <c r="S7751" s="49" t="str">
        <f t="shared" si="969"/>
        <v>Card</v>
      </c>
      <c r="T7751" s="3">
        <v>0.03</v>
      </c>
      <c r="U7751" s="2">
        <v>2.7</v>
      </c>
      <c r="V7751" s="2">
        <v>0.87</v>
      </c>
      <c r="W7751" s="54">
        <f>_xlfn.XLOOKUP(M7751,Market!A:A,Market!F:F,0)</f>
        <v>0.08</v>
      </c>
      <c r="X7751" s="55">
        <f t="shared" si="970"/>
        <v>8.1000000000000003E-2</v>
      </c>
      <c r="Y7751" s="55">
        <f t="shared" si="971"/>
        <v>1.83</v>
      </c>
      <c r="Z7751" s="54">
        <f t="shared" si="972"/>
        <v>0.67777777777777781</v>
      </c>
      <c r="AA7751" s="49" t="str">
        <f t="shared" ca="1" si="973"/>
        <v>Y</v>
      </c>
      <c r="AB7751" s="49">
        <f t="shared" ca="1" si="974"/>
        <v>6</v>
      </c>
      <c r="AC7751" s="49" t="str">
        <f t="shared" ca="1" si="975"/>
        <v>Y</v>
      </c>
    </row>
    <row r="7752" spans="1:29" x14ac:dyDescent="0.25">
      <c r="A7752">
        <v>6049</v>
      </c>
      <c r="B7752" s="9">
        <v>43194</v>
      </c>
      <c r="C7752" s="50" t="str">
        <f t="shared" si="968"/>
        <v>N</v>
      </c>
      <c r="D7752" s="52">
        <f>_xlfn.XLOOKUP(B7752,Cal_Date!B:B,Cal_Date!A:A,0)</f>
        <v>1</v>
      </c>
      <c r="E7752">
        <v>2018</v>
      </c>
      <c r="F7752" t="s">
        <v>123</v>
      </c>
      <c r="G7752" t="s">
        <v>129</v>
      </c>
      <c r="H7752" t="s">
        <v>11</v>
      </c>
      <c r="I7752" t="s">
        <v>11</v>
      </c>
      <c r="J7752" t="s">
        <v>15</v>
      </c>
      <c r="K7752" t="s">
        <v>42</v>
      </c>
      <c r="L7752">
        <v>2</v>
      </c>
      <c r="M7752">
        <v>1010</v>
      </c>
      <c r="O7752" t="s">
        <v>25</v>
      </c>
      <c r="R7752" t="s">
        <v>44</v>
      </c>
      <c r="S7752" s="49" t="str">
        <f t="shared" si="969"/>
        <v>Card</v>
      </c>
      <c r="T7752" s="3">
        <v>0.03</v>
      </c>
      <c r="U7752" s="2">
        <v>5.4</v>
      </c>
      <c r="V7752" s="2">
        <v>1.74</v>
      </c>
      <c r="W7752" s="54">
        <f>_xlfn.XLOOKUP(M7752,Market!A:A,Market!F:F,0)</f>
        <v>0.08</v>
      </c>
      <c r="X7752" s="55">
        <f t="shared" si="970"/>
        <v>0.16200000000000001</v>
      </c>
      <c r="Y7752" s="55">
        <f t="shared" si="971"/>
        <v>3.66</v>
      </c>
      <c r="Z7752" s="54">
        <f t="shared" si="972"/>
        <v>0.67777777777777781</v>
      </c>
      <c r="AA7752" s="49" t="str">
        <f t="shared" ca="1" si="973"/>
        <v>Y</v>
      </c>
      <c r="AB7752" s="49">
        <f t="shared" ca="1" si="974"/>
        <v>6</v>
      </c>
      <c r="AC7752" s="49" t="str">
        <f t="shared" ca="1" si="975"/>
        <v>Y</v>
      </c>
    </row>
    <row r="7753" spans="1:29" x14ac:dyDescent="0.25">
      <c r="A7753">
        <v>6050</v>
      </c>
      <c r="B7753" s="9">
        <v>43194</v>
      </c>
      <c r="C7753" s="50" t="str">
        <f t="shared" si="968"/>
        <v>N</v>
      </c>
      <c r="D7753" s="52">
        <f>_xlfn.XLOOKUP(B7753,Cal_Date!B:B,Cal_Date!A:A,0)</f>
        <v>1</v>
      </c>
      <c r="E7753">
        <v>2018</v>
      </c>
      <c r="F7753" t="s">
        <v>123</v>
      </c>
      <c r="G7753" t="s">
        <v>129</v>
      </c>
      <c r="H7753" t="s">
        <v>11</v>
      </c>
      <c r="I7753" t="s">
        <v>11</v>
      </c>
      <c r="J7753" t="s">
        <v>15</v>
      </c>
      <c r="K7753" t="s">
        <v>42</v>
      </c>
      <c r="L7753">
        <v>1</v>
      </c>
      <c r="M7753">
        <v>1010</v>
      </c>
      <c r="O7753" t="s">
        <v>25</v>
      </c>
      <c r="R7753" t="s">
        <v>44</v>
      </c>
      <c r="S7753" s="49" t="str">
        <f t="shared" si="969"/>
        <v>Card</v>
      </c>
      <c r="T7753" s="3">
        <v>0.03</v>
      </c>
      <c r="U7753" s="2">
        <v>2.7</v>
      </c>
      <c r="V7753" s="2">
        <v>0.87</v>
      </c>
      <c r="W7753" s="54">
        <f>_xlfn.XLOOKUP(M7753,Market!A:A,Market!F:F,0)</f>
        <v>0.08</v>
      </c>
      <c r="X7753" s="55">
        <f t="shared" si="970"/>
        <v>8.1000000000000003E-2</v>
      </c>
      <c r="Y7753" s="55">
        <f t="shared" si="971"/>
        <v>1.83</v>
      </c>
      <c r="Z7753" s="54">
        <f t="shared" si="972"/>
        <v>0.67777777777777781</v>
      </c>
      <c r="AA7753" s="49" t="str">
        <f t="shared" ca="1" si="973"/>
        <v>Y</v>
      </c>
      <c r="AB7753" s="49">
        <f t="shared" ca="1" si="974"/>
        <v>6</v>
      </c>
      <c r="AC7753" s="49" t="str">
        <f t="shared" ca="1" si="975"/>
        <v>Y</v>
      </c>
    </row>
    <row r="7754" spans="1:29" x14ac:dyDescent="0.25">
      <c r="A7754">
        <v>6051</v>
      </c>
      <c r="B7754" s="9">
        <v>43194</v>
      </c>
      <c r="C7754" s="50" t="str">
        <f t="shared" si="968"/>
        <v>N</v>
      </c>
      <c r="D7754" s="52">
        <f>_xlfn.XLOOKUP(B7754,Cal_Date!B:B,Cal_Date!A:A,0)</f>
        <v>1</v>
      </c>
      <c r="E7754">
        <v>2018</v>
      </c>
      <c r="F7754" t="s">
        <v>123</v>
      </c>
      <c r="G7754" t="s">
        <v>129</v>
      </c>
      <c r="H7754" t="s">
        <v>11</v>
      </c>
      <c r="I7754" t="s">
        <v>11</v>
      </c>
      <c r="J7754" t="s">
        <v>15</v>
      </c>
      <c r="K7754" t="s">
        <v>42</v>
      </c>
      <c r="L7754">
        <v>2</v>
      </c>
      <c r="M7754">
        <v>1010</v>
      </c>
      <c r="O7754" t="s">
        <v>25</v>
      </c>
      <c r="R7754" t="s">
        <v>44</v>
      </c>
      <c r="S7754" s="49" t="str">
        <f t="shared" si="969"/>
        <v>Card</v>
      </c>
      <c r="T7754" s="3">
        <v>0.03</v>
      </c>
      <c r="U7754" s="2">
        <v>5.4</v>
      </c>
      <c r="V7754" s="2">
        <v>1.74</v>
      </c>
      <c r="W7754" s="54">
        <f>_xlfn.XLOOKUP(M7754,Market!A:A,Market!F:F,0)</f>
        <v>0.08</v>
      </c>
      <c r="X7754" s="55">
        <f t="shared" si="970"/>
        <v>0.16200000000000001</v>
      </c>
      <c r="Y7754" s="55">
        <f t="shared" si="971"/>
        <v>3.66</v>
      </c>
      <c r="Z7754" s="54">
        <f t="shared" si="972"/>
        <v>0.67777777777777781</v>
      </c>
      <c r="AA7754" s="49" t="str">
        <f t="shared" ca="1" si="973"/>
        <v>Y</v>
      </c>
      <c r="AB7754" s="49">
        <f t="shared" ca="1" si="974"/>
        <v>6</v>
      </c>
      <c r="AC7754" s="49" t="str">
        <f t="shared" ca="1" si="975"/>
        <v>Y</v>
      </c>
    </row>
    <row r="7755" spans="1:29" x14ac:dyDescent="0.25">
      <c r="A7755">
        <v>6052</v>
      </c>
      <c r="B7755" s="9">
        <v>43194</v>
      </c>
      <c r="C7755" s="50" t="str">
        <f t="shared" si="968"/>
        <v>N</v>
      </c>
      <c r="D7755" s="52">
        <f>_xlfn.XLOOKUP(B7755,Cal_Date!B:B,Cal_Date!A:A,0)</f>
        <v>1</v>
      </c>
      <c r="E7755">
        <v>2018</v>
      </c>
      <c r="F7755" t="s">
        <v>123</v>
      </c>
      <c r="G7755" t="s">
        <v>129</v>
      </c>
      <c r="H7755" t="s">
        <v>11</v>
      </c>
      <c r="I7755" t="s">
        <v>13</v>
      </c>
      <c r="J7755" t="s">
        <v>15</v>
      </c>
      <c r="K7755" t="s">
        <v>42</v>
      </c>
      <c r="L7755">
        <v>1</v>
      </c>
      <c r="M7755">
        <v>1011</v>
      </c>
      <c r="O7755" t="s">
        <v>25</v>
      </c>
      <c r="R7755" t="s">
        <v>44</v>
      </c>
      <c r="S7755" s="49" t="str">
        <f t="shared" si="969"/>
        <v>Card</v>
      </c>
      <c r="T7755" s="3">
        <v>0.03</v>
      </c>
      <c r="U7755" s="2">
        <v>2.6500000000000004</v>
      </c>
      <c r="V7755" s="2">
        <v>1.42</v>
      </c>
      <c r="W7755" s="54">
        <f>_xlfn.XLOOKUP(M7755,Market!A:A,Market!F:F,0)</f>
        <v>0.06</v>
      </c>
      <c r="X7755" s="55">
        <f t="shared" si="970"/>
        <v>7.9500000000000001E-2</v>
      </c>
      <c r="Y7755" s="55">
        <f t="shared" si="971"/>
        <v>1.2300000000000004</v>
      </c>
      <c r="Z7755" s="54">
        <f t="shared" si="972"/>
        <v>0.46415094339622653</v>
      </c>
      <c r="AA7755" s="49" t="str">
        <f t="shared" ca="1" si="973"/>
        <v>Y</v>
      </c>
      <c r="AB7755" s="49">
        <f t="shared" ca="1" si="974"/>
        <v>6</v>
      </c>
      <c r="AC7755" s="49" t="str">
        <f t="shared" ca="1" si="975"/>
        <v>Y</v>
      </c>
    </row>
    <row r="7756" spans="1:29" x14ac:dyDescent="0.25">
      <c r="A7756">
        <v>6053</v>
      </c>
      <c r="B7756" s="9">
        <v>43194</v>
      </c>
      <c r="C7756" s="50" t="str">
        <f t="shared" si="968"/>
        <v>N</v>
      </c>
      <c r="D7756" s="52">
        <f>_xlfn.XLOOKUP(B7756,Cal_Date!B:B,Cal_Date!A:A,0)</f>
        <v>1</v>
      </c>
      <c r="E7756">
        <v>2018</v>
      </c>
      <c r="F7756" t="s">
        <v>123</v>
      </c>
      <c r="G7756" t="s">
        <v>129</v>
      </c>
      <c r="H7756" t="s">
        <v>11</v>
      </c>
      <c r="I7756" t="s">
        <v>11</v>
      </c>
      <c r="J7756" t="s">
        <v>15</v>
      </c>
      <c r="K7756" t="s">
        <v>42</v>
      </c>
      <c r="L7756">
        <v>1</v>
      </c>
      <c r="M7756">
        <v>1007</v>
      </c>
      <c r="O7756" t="s">
        <v>28</v>
      </c>
      <c r="R7756" t="s">
        <v>44</v>
      </c>
      <c r="S7756" s="49" t="str">
        <f t="shared" si="969"/>
        <v>Card</v>
      </c>
      <c r="T7756" s="3">
        <v>0.03</v>
      </c>
      <c r="U7756" s="2">
        <v>2.7225000000000001</v>
      </c>
      <c r="V7756" s="2">
        <v>0.87</v>
      </c>
      <c r="W7756" s="54">
        <f>_xlfn.XLOOKUP(M7756,Market!A:A,Market!F:F,0)</f>
        <v>8.8999999999999996E-2</v>
      </c>
      <c r="X7756" s="55">
        <f t="shared" si="970"/>
        <v>8.1674999999999998E-2</v>
      </c>
      <c r="Y7756" s="55">
        <f t="shared" si="971"/>
        <v>1.8525</v>
      </c>
      <c r="Z7756" s="54">
        <f t="shared" si="972"/>
        <v>0.68044077134986225</v>
      </c>
      <c r="AA7756" s="49" t="str">
        <f t="shared" ca="1" si="973"/>
        <v>Y</v>
      </c>
      <c r="AB7756" s="49">
        <f t="shared" ca="1" si="974"/>
        <v>6</v>
      </c>
      <c r="AC7756" s="49" t="str">
        <f t="shared" ca="1" si="975"/>
        <v>Y</v>
      </c>
    </row>
    <row r="7757" spans="1:29" x14ac:dyDescent="0.25">
      <c r="A7757">
        <v>6054</v>
      </c>
      <c r="B7757" s="9">
        <v>43194</v>
      </c>
      <c r="C7757" s="50" t="str">
        <f t="shared" si="968"/>
        <v>N</v>
      </c>
      <c r="D7757" s="52">
        <f>_xlfn.XLOOKUP(B7757,Cal_Date!B:B,Cal_Date!A:A,0)</f>
        <v>1</v>
      </c>
      <c r="E7757">
        <v>2018</v>
      </c>
      <c r="F7757" t="s">
        <v>123</v>
      </c>
      <c r="G7757" t="s">
        <v>129</v>
      </c>
      <c r="H7757" t="s">
        <v>14</v>
      </c>
      <c r="I7757" t="s">
        <v>18</v>
      </c>
      <c r="J7757" t="s">
        <v>15</v>
      </c>
      <c r="K7757" t="s">
        <v>43</v>
      </c>
      <c r="L7757">
        <v>1</v>
      </c>
      <c r="M7757">
        <v>1007</v>
      </c>
      <c r="O7757" t="s">
        <v>28</v>
      </c>
      <c r="R7757" t="s">
        <v>44</v>
      </c>
      <c r="S7757" s="49" t="str">
        <f t="shared" si="969"/>
        <v>Card</v>
      </c>
      <c r="T7757" s="3">
        <v>0.03</v>
      </c>
      <c r="U7757" s="2">
        <v>5.4450000000000003</v>
      </c>
      <c r="V7757" s="2">
        <v>2.1</v>
      </c>
      <c r="W7757" s="54">
        <f>_xlfn.XLOOKUP(M7757,Market!A:A,Market!F:F,0)</f>
        <v>8.8999999999999996E-2</v>
      </c>
      <c r="X7757" s="55">
        <f t="shared" si="970"/>
        <v>0.16335</v>
      </c>
      <c r="Y7757" s="55">
        <f t="shared" si="971"/>
        <v>3.3450000000000002</v>
      </c>
      <c r="Z7757" s="54">
        <f t="shared" si="972"/>
        <v>0.61432506887052341</v>
      </c>
      <c r="AA7757" s="49" t="str">
        <f t="shared" ca="1" si="973"/>
        <v>Y</v>
      </c>
      <c r="AB7757" s="49">
        <f t="shared" ca="1" si="974"/>
        <v>6</v>
      </c>
      <c r="AC7757" s="49" t="str">
        <f t="shared" ca="1" si="975"/>
        <v>Y</v>
      </c>
    </row>
    <row r="7758" spans="1:29" x14ac:dyDescent="0.25">
      <c r="A7758">
        <v>6055</v>
      </c>
      <c r="B7758" s="9">
        <v>43194</v>
      </c>
      <c r="C7758" s="50" t="str">
        <f t="shared" si="968"/>
        <v>N</v>
      </c>
      <c r="D7758" s="52">
        <f>_xlfn.XLOOKUP(B7758,Cal_Date!B:B,Cal_Date!A:A,0)</f>
        <v>1</v>
      </c>
      <c r="E7758">
        <v>2018</v>
      </c>
      <c r="F7758" t="s">
        <v>123</v>
      </c>
      <c r="G7758" t="s">
        <v>129</v>
      </c>
      <c r="H7758" t="s">
        <v>14</v>
      </c>
      <c r="I7758" t="s">
        <v>13</v>
      </c>
      <c r="J7758" t="s">
        <v>15</v>
      </c>
      <c r="K7758" t="s">
        <v>43</v>
      </c>
      <c r="L7758">
        <v>1</v>
      </c>
      <c r="M7758">
        <v>1008</v>
      </c>
      <c r="O7758" t="s">
        <v>28</v>
      </c>
      <c r="R7758" t="s">
        <v>44</v>
      </c>
      <c r="S7758" s="49" t="str">
        <f t="shared" si="969"/>
        <v>Card</v>
      </c>
      <c r="T7758" s="3">
        <v>0.03</v>
      </c>
      <c r="U7758" s="2">
        <v>5.4450000000000003</v>
      </c>
      <c r="V7758" s="2">
        <v>2.2400000000000002</v>
      </c>
      <c r="W7758" s="54">
        <f>_xlfn.XLOOKUP(M7758,Market!A:A,Market!F:F,0)</f>
        <v>8.8999999999999996E-2</v>
      </c>
      <c r="X7758" s="55">
        <f t="shared" si="970"/>
        <v>0.16335</v>
      </c>
      <c r="Y7758" s="55">
        <f t="shared" si="971"/>
        <v>3.2050000000000001</v>
      </c>
      <c r="Z7758" s="54">
        <f t="shared" si="972"/>
        <v>0.588613406795225</v>
      </c>
      <c r="AA7758" s="49" t="str">
        <f t="shared" ca="1" si="973"/>
        <v>Y</v>
      </c>
      <c r="AB7758" s="49">
        <f t="shared" ca="1" si="974"/>
        <v>6</v>
      </c>
      <c r="AC7758" s="49" t="str">
        <f t="shared" ca="1" si="975"/>
        <v>Y</v>
      </c>
    </row>
    <row r="7759" spans="1:29" x14ac:dyDescent="0.25">
      <c r="A7759">
        <v>6056</v>
      </c>
      <c r="B7759" s="9">
        <v>43194</v>
      </c>
      <c r="C7759" s="50" t="str">
        <f t="shared" si="968"/>
        <v>N</v>
      </c>
      <c r="D7759" s="52">
        <f>_xlfn.XLOOKUP(B7759,Cal_Date!B:B,Cal_Date!A:A,0)</f>
        <v>1</v>
      </c>
      <c r="E7759">
        <v>2018</v>
      </c>
      <c r="F7759" t="s">
        <v>123</v>
      </c>
      <c r="G7759" t="s">
        <v>129</v>
      </c>
      <c r="H7759" t="s">
        <v>14</v>
      </c>
      <c r="I7759" t="s">
        <v>13</v>
      </c>
      <c r="J7759" t="s">
        <v>15</v>
      </c>
      <c r="K7759" t="s">
        <v>43</v>
      </c>
      <c r="L7759">
        <v>2</v>
      </c>
      <c r="M7759">
        <v>1004</v>
      </c>
      <c r="O7759" t="s">
        <v>28</v>
      </c>
      <c r="R7759" t="s">
        <v>44</v>
      </c>
      <c r="S7759" s="49" t="str">
        <f t="shared" si="969"/>
        <v>Card</v>
      </c>
      <c r="T7759" s="3">
        <v>0.03</v>
      </c>
      <c r="U7759" s="2">
        <v>10.600000000000001</v>
      </c>
      <c r="V7759" s="2">
        <v>4.24</v>
      </c>
      <c r="W7759" s="54">
        <f>_xlfn.XLOOKUP(M7759,Market!A:A,Market!F:F,0)</f>
        <v>0.06</v>
      </c>
      <c r="X7759" s="55">
        <f t="shared" si="970"/>
        <v>0.318</v>
      </c>
      <c r="Y7759" s="55">
        <f t="shared" si="971"/>
        <v>6.3600000000000012</v>
      </c>
      <c r="Z7759" s="54">
        <f t="shared" si="972"/>
        <v>0.60000000000000009</v>
      </c>
      <c r="AA7759" s="49" t="str">
        <f t="shared" ca="1" si="973"/>
        <v>Y</v>
      </c>
      <c r="AB7759" s="49">
        <f t="shared" ca="1" si="974"/>
        <v>6</v>
      </c>
      <c r="AC7759" s="49" t="str">
        <f t="shared" ca="1" si="975"/>
        <v>Y</v>
      </c>
    </row>
    <row r="7760" spans="1:29" x14ac:dyDescent="0.25">
      <c r="A7760">
        <v>6057</v>
      </c>
      <c r="B7760" s="9">
        <v>43194</v>
      </c>
      <c r="C7760" s="50" t="str">
        <f t="shared" si="968"/>
        <v>N</v>
      </c>
      <c r="D7760" s="52">
        <f>_xlfn.XLOOKUP(B7760,Cal_Date!B:B,Cal_Date!A:A,0)</f>
        <v>1</v>
      </c>
      <c r="E7760">
        <v>2018</v>
      </c>
      <c r="F7760" t="s">
        <v>123</v>
      </c>
      <c r="G7760" t="s">
        <v>129</v>
      </c>
      <c r="H7760" t="s">
        <v>11</v>
      </c>
      <c r="I7760" t="s">
        <v>11</v>
      </c>
      <c r="J7760" t="s">
        <v>15</v>
      </c>
      <c r="K7760" t="s">
        <v>42</v>
      </c>
      <c r="L7760">
        <v>1</v>
      </c>
      <c r="M7760">
        <v>1003</v>
      </c>
      <c r="O7760" t="s">
        <v>25</v>
      </c>
      <c r="R7760" t="s">
        <v>44</v>
      </c>
      <c r="S7760" s="49" t="str">
        <f t="shared" si="969"/>
        <v>Card</v>
      </c>
      <c r="T7760" s="3">
        <v>0.03</v>
      </c>
      <c r="U7760" s="2">
        <v>2.6500000000000004</v>
      </c>
      <c r="V7760" s="2">
        <v>0.87</v>
      </c>
      <c r="W7760" s="54">
        <f>_xlfn.XLOOKUP(M7760,Market!A:A,Market!F:F,0)</f>
        <v>0.06</v>
      </c>
      <c r="X7760" s="55">
        <f t="shared" si="970"/>
        <v>7.9500000000000001E-2</v>
      </c>
      <c r="Y7760" s="55">
        <f t="shared" si="971"/>
        <v>1.7800000000000002</v>
      </c>
      <c r="Z7760" s="54">
        <f t="shared" si="972"/>
        <v>0.67169811320754713</v>
      </c>
      <c r="AA7760" s="49" t="str">
        <f t="shared" ca="1" si="973"/>
        <v>Y</v>
      </c>
      <c r="AB7760" s="49">
        <f t="shared" ca="1" si="974"/>
        <v>6</v>
      </c>
      <c r="AC7760" s="49" t="str">
        <f t="shared" ca="1" si="975"/>
        <v>Y</v>
      </c>
    </row>
    <row r="7761" spans="1:29" x14ac:dyDescent="0.25">
      <c r="A7761">
        <v>6058</v>
      </c>
      <c r="B7761" s="9">
        <v>43194</v>
      </c>
      <c r="C7761" s="50" t="str">
        <f t="shared" si="968"/>
        <v>N</v>
      </c>
      <c r="D7761" s="52">
        <f>_xlfn.XLOOKUP(B7761,Cal_Date!B:B,Cal_Date!A:A,0)</f>
        <v>1</v>
      </c>
      <c r="E7761">
        <v>2018</v>
      </c>
      <c r="F7761" t="s">
        <v>123</v>
      </c>
      <c r="G7761" t="s">
        <v>129</v>
      </c>
      <c r="H7761" t="s">
        <v>11</v>
      </c>
      <c r="I7761" t="s">
        <v>11</v>
      </c>
      <c r="J7761" t="s">
        <v>15</v>
      </c>
      <c r="K7761" t="s">
        <v>42</v>
      </c>
      <c r="L7761">
        <v>1</v>
      </c>
      <c r="M7761">
        <v>1002</v>
      </c>
      <c r="O7761" t="s">
        <v>28</v>
      </c>
      <c r="R7761" t="s">
        <v>44</v>
      </c>
      <c r="S7761" s="49" t="str">
        <f t="shared" si="969"/>
        <v>Card</v>
      </c>
      <c r="T7761" s="3">
        <v>0.03</v>
      </c>
      <c r="U7761" s="2">
        <v>2.6500000000000004</v>
      </c>
      <c r="V7761" s="2">
        <v>0.87</v>
      </c>
      <c r="W7761" s="54">
        <f>_xlfn.XLOOKUP(M7761,Market!A:A,Market!F:F,0)</f>
        <v>0.06</v>
      </c>
      <c r="X7761" s="55">
        <f t="shared" si="970"/>
        <v>7.9500000000000001E-2</v>
      </c>
      <c r="Y7761" s="55">
        <f t="shared" si="971"/>
        <v>1.7800000000000002</v>
      </c>
      <c r="Z7761" s="54">
        <f t="shared" si="972"/>
        <v>0.67169811320754713</v>
      </c>
      <c r="AA7761" s="49" t="str">
        <f t="shared" ca="1" si="973"/>
        <v>Y</v>
      </c>
      <c r="AB7761" s="49">
        <f t="shared" ca="1" si="974"/>
        <v>6</v>
      </c>
      <c r="AC7761" s="49" t="str">
        <f t="shared" ca="1" si="975"/>
        <v>Y</v>
      </c>
    </row>
    <row r="7762" spans="1:29" x14ac:dyDescent="0.25">
      <c r="A7762">
        <v>6059</v>
      </c>
      <c r="B7762" s="9">
        <v>43194</v>
      </c>
      <c r="C7762" s="50" t="str">
        <f t="shared" si="968"/>
        <v>N</v>
      </c>
      <c r="D7762" s="52">
        <f>_xlfn.XLOOKUP(B7762,Cal_Date!B:B,Cal_Date!A:A,0)</f>
        <v>1</v>
      </c>
      <c r="E7762">
        <v>2018</v>
      </c>
      <c r="F7762" t="s">
        <v>123</v>
      </c>
      <c r="G7762" t="s">
        <v>129</v>
      </c>
      <c r="H7762" t="s">
        <v>11</v>
      </c>
      <c r="I7762" t="s">
        <v>11</v>
      </c>
      <c r="J7762" t="s">
        <v>15</v>
      </c>
      <c r="K7762" t="s">
        <v>42</v>
      </c>
      <c r="L7762">
        <v>1</v>
      </c>
      <c r="M7762">
        <v>1007</v>
      </c>
      <c r="O7762" t="s">
        <v>28</v>
      </c>
      <c r="R7762" t="s">
        <v>44</v>
      </c>
      <c r="S7762" s="49" t="str">
        <f t="shared" si="969"/>
        <v>Card</v>
      </c>
      <c r="T7762" s="3">
        <v>0.03</v>
      </c>
      <c r="U7762" s="2">
        <v>2.7225000000000001</v>
      </c>
      <c r="V7762" s="2">
        <v>0.87</v>
      </c>
      <c r="W7762" s="54">
        <f>_xlfn.XLOOKUP(M7762,Market!A:A,Market!F:F,0)</f>
        <v>8.8999999999999996E-2</v>
      </c>
      <c r="X7762" s="55">
        <f t="shared" si="970"/>
        <v>8.1674999999999998E-2</v>
      </c>
      <c r="Y7762" s="55">
        <f t="shared" si="971"/>
        <v>1.8525</v>
      </c>
      <c r="Z7762" s="54">
        <f t="shared" si="972"/>
        <v>0.68044077134986225</v>
      </c>
      <c r="AA7762" s="49" t="str">
        <f t="shared" ca="1" si="973"/>
        <v>Y</v>
      </c>
      <c r="AB7762" s="49">
        <f t="shared" ca="1" si="974"/>
        <v>6</v>
      </c>
      <c r="AC7762" s="49" t="str">
        <f t="shared" ca="1" si="975"/>
        <v>Y</v>
      </c>
    </row>
    <row r="7763" spans="1:29" x14ac:dyDescent="0.25">
      <c r="A7763">
        <v>6060</v>
      </c>
      <c r="B7763" s="9">
        <v>43194</v>
      </c>
      <c r="C7763" s="50" t="str">
        <f t="shared" si="968"/>
        <v>N</v>
      </c>
      <c r="D7763" s="52">
        <f>_xlfn.XLOOKUP(B7763,Cal_Date!B:B,Cal_Date!A:A,0)</f>
        <v>1</v>
      </c>
      <c r="E7763">
        <v>2018</v>
      </c>
      <c r="F7763" t="s">
        <v>123</v>
      </c>
      <c r="G7763" t="s">
        <v>129</v>
      </c>
      <c r="H7763" t="s">
        <v>48</v>
      </c>
      <c r="I7763" t="s">
        <v>18</v>
      </c>
      <c r="J7763" t="s">
        <v>10</v>
      </c>
      <c r="K7763" t="s">
        <v>43</v>
      </c>
      <c r="L7763">
        <v>1</v>
      </c>
      <c r="M7763">
        <v>1008</v>
      </c>
      <c r="O7763" t="s">
        <v>28</v>
      </c>
      <c r="R7763" t="s">
        <v>44</v>
      </c>
      <c r="S7763" s="49" t="str">
        <f t="shared" si="969"/>
        <v>Card</v>
      </c>
      <c r="T7763" s="3">
        <v>0.03</v>
      </c>
      <c r="U7763" s="2">
        <v>7.6229999999999993</v>
      </c>
      <c r="V7763" s="2">
        <v>1.46</v>
      </c>
      <c r="W7763" s="54">
        <f>_xlfn.XLOOKUP(M7763,Market!A:A,Market!F:F,0)</f>
        <v>8.8999999999999996E-2</v>
      </c>
      <c r="X7763" s="55">
        <f t="shared" si="970"/>
        <v>0.22868999999999998</v>
      </c>
      <c r="Y7763" s="55">
        <f t="shared" si="971"/>
        <v>6.1629999999999994</v>
      </c>
      <c r="Z7763" s="54">
        <f t="shared" si="972"/>
        <v>0.80847435392889933</v>
      </c>
      <c r="AA7763" s="49" t="str">
        <f t="shared" ca="1" si="973"/>
        <v>Y</v>
      </c>
      <c r="AB7763" s="49">
        <f t="shared" ca="1" si="974"/>
        <v>6</v>
      </c>
      <c r="AC7763" s="49" t="str">
        <f t="shared" ca="1" si="975"/>
        <v>Y</v>
      </c>
    </row>
    <row r="7764" spans="1:29" x14ac:dyDescent="0.25">
      <c r="A7764">
        <v>6061</v>
      </c>
      <c r="B7764" s="9">
        <v>43194</v>
      </c>
      <c r="C7764" s="50" t="str">
        <f t="shared" si="968"/>
        <v>N</v>
      </c>
      <c r="D7764" s="52">
        <f>_xlfn.XLOOKUP(B7764,Cal_Date!B:B,Cal_Date!A:A,0)</f>
        <v>1</v>
      </c>
      <c r="E7764">
        <v>2018</v>
      </c>
      <c r="F7764" t="s">
        <v>123</v>
      </c>
      <c r="G7764" t="s">
        <v>129</v>
      </c>
      <c r="H7764" t="s">
        <v>14</v>
      </c>
      <c r="I7764" t="s">
        <v>18</v>
      </c>
      <c r="J7764" t="s">
        <v>15</v>
      </c>
      <c r="K7764" t="s">
        <v>43</v>
      </c>
      <c r="L7764">
        <v>1</v>
      </c>
      <c r="M7764">
        <v>1008</v>
      </c>
      <c r="O7764" t="s">
        <v>28</v>
      </c>
      <c r="R7764" t="s">
        <v>44</v>
      </c>
      <c r="S7764" s="49" t="str">
        <f t="shared" si="969"/>
        <v>Card</v>
      </c>
      <c r="T7764" s="3">
        <v>0.03</v>
      </c>
      <c r="U7764" s="2">
        <v>5.4450000000000003</v>
      </c>
      <c r="V7764" s="2">
        <v>2.2200000000000002</v>
      </c>
      <c r="W7764" s="54">
        <f>_xlfn.XLOOKUP(M7764,Market!A:A,Market!F:F,0)</f>
        <v>8.8999999999999996E-2</v>
      </c>
      <c r="X7764" s="55">
        <f t="shared" si="970"/>
        <v>0.16335</v>
      </c>
      <c r="Y7764" s="55">
        <f t="shared" si="971"/>
        <v>3.2250000000000001</v>
      </c>
      <c r="Z7764" s="54">
        <f t="shared" si="972"/>
        <v>0.59228650137741046</v>
      </c>
      <c r="AA7764" s="49" t="str">
        <f t="shared" ca="1" si="973"/>
        <v>Y</v>
      </c>
      <c r="AB7764" s="49">
        <f t="shared" ca="1" si="974"/>
        <v>6</v>
      </c>
      <c r="AC7764" s="49" t="str">
        <f t="shared" ca="1" si="975"/>
        <v>Y</v>
      </c>
    </row>
    <row r="7765" spans="1:29" x14ac:dyDescent="0.25">
      <c r="A7765">
        <v>6062</v>
      </c>
      <c r="B7765" s="9">
        <v>43194</v>
      </c>
      <c r="C7765" s="50" t="str">
        <f t="shared" si="968"/>
        <v>N</v>
      </c>
      <c r="D7765" s="52">
        <f>_xlfn.XLOOKUP(B7765,Cal_Date!B:B,Cal_Date!A:A,0)</f>
        <v>1</v>
      </c>
      <c r="E7765">
        <v>2018</v>
      </c>
      <c r="F7765" t="s">
        <v>123</v>
      </c>
      <c r="G7765" t="s">
        <v>129</v>
      </c>
      <c r="H7765" t="s">
        <v>14</v>
      </c>
      <c r="I7765" t="s">
        <v>18</v>
      </c>
      <c r="J7765" t="s">
        <v>15</v>
      </c>
      <c r="K7765" t="s">
        <v>43</v>
      </c>
      <c r="L7765">
        <v>2</v>
      </c>
      <c r="M7765">
        <v>1000</v>
      </c>
      <c r="O7765" t="s">
        <v>25</v>
      </c>
      <c r="R7765" t="s">
        <v>44</v>
      </c>
      <c r="S7765" s="49" t="str">
        <f t="shared" si="969"/>
        <v>Card</v>
      </c>
      <c r="T7765" s="3">
        <v>0.03</v>
      </c>
      <c r="U7765" s="2">
        <v>10.8</v>
      </c>
      <c r="V7765" s="2">
        <v>4.2</v>
      </c>
      <c r="W7765" s="54">
        <f>_xlfn.XLOOKUP(M7765,Market!A:A,Market!F:F,0)</f>
        <v>0.08</v>
      </c>
      <c r="X7765" s="55">
        <f t="shared" si="970"/>
        <v>0.32400000000000001</v>
      </c>
      <c r="Y7765" s="55">
        <f t="shared" si="971"/>
        <v>6.6000000000000005</v>
      </c>
      <c r="Z7765" s="54">
        <f t="shared" si="972"/>
        <v>0.61111111111111116</v>
      </c>
      <c r="AA7765" s="49" t="str">
        <f t="shared" ca="1" si="973"/>
        <v>Y</v>
      </c>
      <c r="AB7765" s="49">
        <f t="shared" ca="1" si="974"/>
        <v>6</v>
      </c>
      <c r="AC7765" s="49" t="str">
        <f t="shared" ca="1" si="975"/>
        <v>Y</v>
      </c>
    </row>
    <row r="7766" spans="1:29" x14ac:dyDescent="0.25">
      <c r="A7766">
        <v>6063</v>
      </c>
      <c r="B7766" s="9">
        <v>43194</v>
      </c>
      <c r="C7766" s="50" t="str">
        <f t="shared" si="968"/>
        <v>N</v>
      </c>
      <c r="D7766" s="52">
        <f>_xlfn.XLOOKUP(B7766,Cal_Date!B:B,Cal_Date!A:A,0)</f>
        <v>1</v>
      </c>
      <c r="E7766">
        <v>2018</v>
      </c>
      <c r="F7766" t="s">
        <v>123</v>
      </c>
      <c r="G7766" t="s">
        <v>129</v>
      </c>
      <c r="H7766" t="s">
        <v>14</v>
      </c>
      <c r="I7766" t="s">
        <v>13</v>
      </c>
      <c r="J7766" t="s">
        <v>15</v>
      </c>
      <c r="K7766" t="s">
        <v>43</v>
      </c>
      <c r="L7766">
        <v>2</v>
      </c>
      <c r="M7766">
        <v>1000</v>
      </c>
      <c r="O7766" t="s">
        <v>25</v>
      </c>
      <c r="R7766" t="s">
        <v>44</v>
      </c>
      <c r="S7766" s="49" t="str">
        <f t="shared" si="969"/>
        <v>Card</v>
      </c>
      <c r="T7766" s="3">
        <v>0.03</v>
      </c>
      <c r="U7766" s="2">
        <v>10.8</v>
      </c>
      <c r="V7766" s="2">
        <v>4.24</v>
      </c>
      <c r="W7766" s="54">
        <f>_xlfn.XLOOKUP(M7766,Market!A:A,Market!F:F,0)</f>
        <v>0.08</v>
      </c>
      <c r="X7766" s="55">
        <f t="shared" si="970"/>
        <v>0.32400000000000001</v>
      </c>
      <c r="Y7766" s="55">
        <f t="shared" si="971"/>
        <v>6.5600000000000005</v>
      </c>
      <c r="Z7766" s="54">
        <f t="shared" si="972"/>
        <v>0.6074074074074074</v>
      </c>
      <c r="AA7766" s="49" t="str">
        <f t="shared" ca="1" si="973"/>
        <v>Y</v>
      </c>
      <c r="AB7766" s="49">
        <f t="shared" ca="1" si="974"/>
        <v>6</v>
      </c>
      <c r="AC7766" s="49" t="str">
        <f t="shared" ca="1" si="975"/>
        <v>Y</v>
      </c>
    </row>
    <row r="7767" spans="1:29" x14ac:dyDescent="0.25">
      <c r="A7767">
        <v>6064</v>
      </c>
      <c r="B7767" s="9">
        <v>43194</v>
      </c>
      <c r="C7767" s="50" t="str">
        <f t="shared" si="968"/>
        <v>N</v>
      </c>
      <c r="D7767" s="52">
        <f>_xlfn.XLOOKUP(B7767,Cal_Date!B:B,Cal_Date!A:A,0)</f>
        <v>1</v>
      </c>
      <c r="E7767">
        <v>2018</v>
      </c>
      <c r="F7767" t="s">
        <v>123</v>
      </c>
      <c r="G7767" t="s">
        <v>129</v>
      </c>
      <c r="H7767" t="s">
        <v>48</v>
      </c>
      <c r="I7767" t="s">
        <v>18</v>
      </c>
      <c r="J7767" t="s">
        <v>10</v>
      </c>
      <c r="K7767" t="s">
        <v>43</v>
      </c>
      <c r="L7767">
        <v>1</v>
      </c>
      <c r="M7767">
        <v>1000</v>
      </c>
      <c r="O7767" t="s">
        <v>25</v>
      </c>
      <c r="R7767" t="s">
        <v>44</v>
      </c>
      <c r="S7767" s="49" t="str">
        <f t="shared" si="969"/>
        <v>Card</v>
      </c>
      <c r="T7767" s="3">
        <v>0.03</v>
      </c>
      <c r="U7767" s="2">
        <v>7.5600000000000005</v>
      </c>
      <c r="V7767" s="2">
        <v>1.46</v>
      </c>
      <c r="W7767" s="54">
        <f>_xlfn.XLOOKUP(M7767,Market!A:A,Market!F:F,0)</f>
        <v>0.08</v>
      </c>
      <c r="X7767" s="55">
        <f t="shared" si="970"/>
        <v>0.2268</v>
      </c>
      <c r="Y7767" s="55">
        <f t="shared" si="971"/>
        <v>6.1000000000000005</v>
      </c>
      <c r="Z7767" s="54">
        <f t="shared" si="972"/>
        <v>0.80687830687830686</v>
      </c>
      <c r="AA7767" s="49" t="str">
        <f t="shared" ca="1" si="973"/>
        <v>Y</v>
      </c>
      <c r="AB7767" s="49">
        <f t="shared" ca="1" si="974"/>
        <v>6</v>
      </c>
      <c r="AC7767" s="49" t="str">
        <f t="shared" ca="1" si="975"/>
        <v>Y</v>
      </c>
    </row>
    <row r="7768" spans="1:29" x14ac:dyDescent="0.25">
      <c r="A7768">
        <v>6065</v>
      </c>
      <c r="B7768" s="9">
        <v>43194</v>
      </c>
      <c r="C7768" s="50" t="str">
        <f t="shared" si="968"/>
        <v>N</v>
      </c>
      <c r="D7768" s="52">
        <f>_xlfn.XLOOKUP(B7768,Cal_Date!B:B,Cal_Date!A:A,0)</f>
        <v>1</v>
      </c>
      <c r="E7768">
        <v>2018</v>
      </c>
      <c r="F7768" t="s">
        <v>123</v>
      </c>
      <c r="G7768" t="s">
        <v>129</v>
      </c>
      <c r="H7768" t="s">
        <v>11</v>
      </c>
      <c r="I7768" t="s">
        <v>11</v>
      </c>
      <c r="J7768" t="s">
        <v>15</v>
      </c>
      <c r="K7768" t="s">
        <v>42</v>
      </c>
      <c r="L7768">
        <v>1</v>
      </c>
      <c r="M7768">
        <v>1001</v>
      </c>
      <c r="O7768" t="s">
        <v>25</v>
      </c>
      <c r="R7768" t="s">
        <v>44</v>
      </c>
      <c r="S7768" s="49" t="str">
        <f t="shared" si="969"/>
        <v>Card</v>
      </c>
      <c r="T7768" s="3">
        <v>0.03</v>
      </c>
      <c r="U7768" s="2">
        <v>2.6500000000000004</v>
      </c>
      <c r="V7768" s="2">
        <v>0.87</v>
      </c>
      <c r="W7768" s="54">
        <f>_xlfn.XLOOKUP(M7768,Market!A:A,Market!F:F,0)</f>
        <v>0.06</v>
      </c>
      <c r="X7768" s="55">
        <f t="shared" si="970"/>
        <v>7.9500000000000001E-2</v>
      </c>
      <c r="Y7768" s="55">
        <f t="shared" si="971"/>
        <v>1.7800000000000002</v>
      </c>
      <c r="Z7768" s="54">
        <f t="shared" si="972"/>
        <v>0.67169811320754713</v>
      </c>
      <c r="AA7768" s="49" t="str">
        <f t="shared" ca="1" si="973"/>
        <v>Y</v>
      </c>
      <c r="AB7768" s="49">
        <f t="shared" ca="1" si="974"/>
        <v>6</v>
      </c>
      <c r="AC7768" s="49" t="str">
        <f t="shared" ca="1" si="975"/>
        <v>Y</v>
      </c>
    </row>
    <row r="7769" spans="1:29" x14ac:dyDescent="0.25">
      <c r="A7769">
        <v>6066</v>
      </c>
      <c r="B7769" s="9">
        <v>43194</v>
      </c>
      <c r="C7769" s="50" t="str">
        <f t="shared" si="968"/>
        <v>N</v>
      </c>
      <c r="D7769" s="52">
        <f>_xlfn.XLOOKUP(B7769,Cal_Date!B:B,Cal_Date!A:A,0)</f>
        <v>1</v>
      </c>
      <c r="E7769">
        <v>2018</v>
      </c>
      <c r="F7769" t="s">
        <v>123</v>
      </c>
      <c r="G7769" t="s">
        <v>129</v>
      </c>
      <c r="H7769" t="s">
        <v>11</v>
      </c>
      <c r="I7769" t="s">
        <v>11</v>
      </c>
      <c r="J7769" t="s">
        <v>15</v>
      </c>
      <c r="K7769" t="s">
        <v>42</v>
      </c>
      <c r="L7769">
        <v>1</v>
      </c>
      <c r="M7769">
        <v>1000</v>
      </c>
      <c r="O7769" t="s">
        <v>25</v>
      </c>
      <c r="R7769" t="s">
        <v>44</v>
      </c>
      <c r="S7769" s="49" t="str">
        <f t="shared" si="969"/>
        <v>Card</v>
      </c>
      <c r="T7769" s="3">
        <v>0.03</v>
      </c>
      <c r="U7769" s="2">
        <v>2.7</v>
      </c>
      <c r="V7769" s="2">
        <v>0.87</v>
      </c>
      <c r="W7769" s="54">
        <f>_xlfn.XLOOKUP(M7769,Market!A:A,Market!F:F,0)</f>
        <v>0.08</v>
      </c>
      <c r="X7769" s="55">
        <f t="shared" si="970"/>
        <v>8.1000000000000003E-2</v>
      </c>
      <c r="Y7769" s="55">
        <f t="shared" si="971"/>
        <v>1.83</v>
      </c>
      <c r="Z7769" s="54">
        <f t="shared" si="972"/>
        <v>0.67777777777777781</v>
      </c>
      <c r="AA7769" s="49" t="str">
        <f t="shared" ca="1" si="973"/>
        <v>Y</v>
      </c>
      <c r="AB7769" s="49">
        <f t="shared" ca="1" si="974"/>
        <v>6</v>
      </c>
      <c r="AC7769" s="49" t="str">
        <f t="shared" ca="1" si="975"/>
        <v>Y</v>
      </c>
    </row>
    <row r="7770" spans="1:29" x14ac:dyDescent="0.25">
      <c r="A7770">
        <v>6067</v>
      </c>
      <c r="B7770" s="9">
        <v>43194</v>
      </c>
      <c r="C7770" s="50" t="str">
        <f t="shared" si="968"/>
        <v>N</v>
      </c>
      <c r="D7770" s="52">
        <f>_xlfn.XLOOKUP(B7770,Cal_Date!B:B,Cal_Date!A:A,0)</f>
        <v>1</v>
      </c>
      <c r="E7770">
        <v>2018</v>
      </c>
      <c r="F7770" t="s">
        <v>123</v>
      </c>
      <c r="G7770" t="s">
        <v>129</v>
      </c>
      <c r="H7770" t="s">
        <v>11</v>
      </c>
      <c r="I7770" t="s">
        <v>11</v>
      </c>
      <c r="J7770" t="s">
        <v>15</v>
      </c>
      <c r="K7770" t="s">
        <v>42</v>
      </c>
      <c r="L7770">
        <v>2</v>
      </c>
      <c r="M7770">
        <v>1000</v>
      </c>
      <c r="O7770" t="s">
        <v>25</v>
      </c>
      <c r="R7770" t="s">
        <v>44</v>
      </c>
      <c r="S7770" s="49" t="str">
        <f t="shared" si="969"/>
        <v>Card</v>
      </c>
      <c r="T7770" s="3">
        <v>0.03</v>
      </c>
      <c r="U7770" s="2">
        <v>5.4</v>
      </c>
      <c r="V7770" s="2">
        <v>1.74</v>
      </c>
      <c r="W7770" s="54">
        <f>_xlfn.XLOOKUP(M7770,Market!A:A,Market!F:F,0)</f>
        <v>0.08</v>
      </c>
      <c r="X7770" s="55">
        <f t="shared" si="970"/>
        <v>0.16200000000000001</v>
      </c>
      <c r="Y7770" s="55">
        <f t="shared" si="971"/>
        <v>3.66</v>
      </c>
      <c r="Z7770" s="54">
        <f t="shared" si="972"/>
        <v>0.67777777777777781</v>
      </c>
      <c r="AA7770" s="49" t="str">
        <f t="shared" ca="1" si="973"/>
        <v>Y</v>
      </c>
      <c r="AB7770" s="49">
        <f t="shared" ca="1" si="974"/>
        <v>6</v>
      </c>
      <c r="AC7770" s="49" t="str">
        <f t="shared" ca="1" si="975"/>
        <v>Y</v>
      </c>
    </row>
    <row r="7771" spans="1:29" x14ac:dyDescent="0.25">
      <c r="A7771">
        <v>6068</v>
      </c>
      <c r="B7771" s="9">
        <v>43194</v>
      </c>
      <c r="C7771" s="50" t="str">
        <f t="shared" si="968"/>
        <v>N</v>
      </c>
      <c r="D7771" s="52">
        <f>_xlfn.XLOOKUP(B7771,Cal_Date!B:B,Cal_Date!A:A,0)</f>
        <v>1</v>
      </c>
      <c r="E7771">
        <v>2018</v>
      </c>
      <c r="F7771" t="s">
        <v>123</v>
      </c>
      <c r="G7771" t="s">
        <v>129</v>
      </c>
      <c r="H7771" t="s">
        <v>48</v>
      </c>
      <c r="I7771" t="s">
        <v>18</v>
      </c>
      <c r="J7771" t="s">
        <v>10</v>
      </c>
      <c r="K7771" t="s">
        <v>43</v>
      </c>
      <c r="L7771">
        <v>1</v>
      </c>
      <c r="M7771">
        <v>1004</v>
      </c>
      <c r="O7771" t="s">
        <v>28</v>
      </c>
      <c r="R7771" t="s">
        <v>44</v>
      </c>
      <c r="S7771" s="49" t="str">
        <f t="shared" si="969"/>
        <v>Card</v>
      </c>
      <c r="T7771" s="3">
        <v>0.03</v>
      </c>
      <c r="U7771" s="2">
        <v>7.42</v>
      </c>
      <c r="V7771" s="2">
        <v>1.46</v>
      </c>
      <c r="W7771" s="54">
        <f>_xlfn.XLOOKUP(M7771,Market!A:A,Market!F:F,0)</f>
        <v>0.06</v>
      </c>
      <c r="X7771" s="55">
        <f t="shared" si="970"/>
        <v>0.22259999999999999</v>
      </c>
      <c r="Y7771" s="55">
        <f t="shared" si="971"/>
        <v>5.96</v>
      </c>
      <c r="Z7771" s="54">
        <f t="shared" si="972"/>
        <v>0.80323450134770891</v>
      </c>
      <c r="AA7771" s="49" t="str">
        <f t="shared" ca="1" si="973"/>
        <v>Y</v>
      </c>
      <c r="AB7771" s="49">
        <f t="shared" ca="1" si="974"/>
        <v>6</v>
      </c>
      <c r="AC7771" s="49" t="str">
        <f t="shared" ca="1" si="975"/>
        <v>Y</v>
      </c>
    </row>
    <row r="7772" spans="1:29" x14ac:dyDescent="0.25">
      <c r="A7772">
        <v>6069</v>
      </c>
      <c r="B7772" s="9">
        <v>43194</v>
      </c>
      <c r="C7772" s="50" t="str">
        <f t="shared" si="968"/>
        <v>N</v>
      </c>
      <c r="D7772" s="52">
        <f>_xlfn.XLOOKUP(B7772,Cal_Date!B:B,Cal_Date!A:A,0)</f>
        <v>1</v>
      </c>
      <c r="E7772">
        <v>2018</v>
      </c>
      <c r="F7772" t="s">
        <v>123</v>
      </c>
      <c r="G7772" t="s">
        <v>129</v>
      </c>
      <c r="H7772" t="s">
        <v>48</v>
      </c>
      <c r="I7772" t="s">
        <v>18</v>
      </c>
      <c r="J7772" t="s">
        <v>10</v>
      </c>
      <c r="K7772" t="s">
        <v>43</v>
      </c>
      <c r="L7772">
        <v>2</v>
      </c>
      <c r="M7772">
        <v>1005</v>
      </c>
      <c r="O7772" t="s">
        <v>25</v>
      </c>
      <c r="R7772" t="s">
        <v>44</v>
      </c>
      <c r="S7772" s="49" t="str">
        <f t="shared" si="969"/>
        <v>Card</v>
      </c>
      <c r="T7772" s="3">
        <v>0.03</v>
      </c>
      <c r="U7772" s="2">
        <v>15.245999999999999</v>
      </c>
      <c r="V7772" s="2">
        <v>2.92</v>
      </c>
      <c r="W7772" s="54">
        <f>_xlfn.XLOOKUP(M7772,Market!A:A,Market!F:F,0)</f>
        <v>8.8999999999999996E-2</v>
      </c>
      <c r="X7772" s="55">
        <f t="shared" si="970"/>
        <v>0.45737999999999995</v>
      </c>
      <c r="Y7772" s="55">
        <f t="shared" si="971"/>
        <v>12.325999999999999</v>
      </c>
      <c r="Z7772" s="54">
        <f t="shared" si="972"/>
        <v>0.80847435392889933</v>
      </c>
      <c r="AA7772" s="49" t="str">
        <f t="shared" ca="1" si="973"/>
        <v>Y</v>
      </c>
      <c r="AB7772" s="49">
        <f t="shared" ca="1" si="974"/>
        <v>6</v>
      </c>
      <c r="AC7772" s="49" t="str">
        <f t="shared" ca="1" si="975"/>
        <v>Y</v>
      </c>
    </row>
    <row r="7773" spans="1:29" x14ac:dyDescent="0.25">
      <c r="A7773">
        <v>6070</v>
      </c>
      <c r="B7773" s="9">
        <v>43194</v>
      </c>
      <c r="C7773" s="50" t="str">
        <f t="shared" si="968"/>
        <v>N</v>
      </c>
      <c r="D7773" s="52">
        <f>_xlfn.XLOOKUP(B7773,Cal_Date!B:B,Cal_Date!A:A,0)</f>
        <v>1</v>
      </c>
      <c r="E7773">
        <v>2018</v>
      </c>
      <c r="F7773" t="s">
        <v>123</v>
      </c>
      <c r="G7773" t="s">
        <v>129</v>
      </c>
      <c r="H7773" t="s">
        <v>14</v>
      </c>
      <c r="I7773" t="s">
        <v>18</v>
      </c>
      <c r="J7773" t="s">
        <v>15</v>
      </c>
      <c r="K7773" t="s">
        <v>43</v>
      </c>
      <c r="L7773">
        <v>1</v>
      </c>
      <c r="M7773">
        <v>1000</v>
      </c>
      <c r="O7773" t="s">
        <v>25</v>
      </c>
      <c r="R7773" t="s">
        <v>44</v>
      </c>
      <c r="S7773" s="49" t="str">
        <f t="shared" si="969"/>
        <v>Card</v>
      </c>
      <c r="T7773" s="3">
        <v>0.03</v>
      </c>
      <c r="U7773" s="2">
        <v>5.4</v>
      </c>
      <c r="V7773" s="2">
        <v>2.2200000000000002</v>
      </c>
      <c r="W7773" s="54">
        <f>_xlfn.XLOOKUP(M7773,Market!A:A,Market!F:F,0)</f>
        <v>0.08</v>
      </c>
      <c r="X7773" s="55">
        <f t="shared" si="970"/>
        <v>0.16200000000000001</v>
      </c>
      <c r="Y7773" s="55">
        <f t="shared" si="971"/>
        <v>3.18</v>
      </c>
      <c r="Z7773" s="54">
        <f t="shared" si="972"/>
        <v>0.58888888888888891</v>
      </c>
      <c r="AA7773" s="49" t="str">
        <f t="shared" ca="1" si="973"/>
        <v>Y</v>
      </c>
      <c r="AB7773" s="49">
        <f t="shared" ca="1" si="974"/>
        <v>6</v>
      </c>
      <c r="AC7773" s="49" t="str">
        <f t="shared" ca="1" si="975"/>
        <v>Y</v>
      </c>
    </row>
    <row r="7774" spans="1:29" x14ac:dyDescent="0.25">
      <c r="A7774">
        <v>6071</v>
      </c>
      <c r="B7774" s="9">
        <v>43194</v>
      </c>
      <c r="C7774" s="50" t="str">
        <f t="shared" si="968"/>
        <v>N</v>
      </c>
      <c r="D7774" s="52">
        <f>_xlfn.XLOOKUP(B7774,Cal_Date!B:B,Cal_Date!A:A,0)</f>
        <v>1</v>
      </c>
      <c r="E7774">
        <v>2018</v>
      </c>
      <c r="F7774" t="s">
        <v>123</v>
      </c>
      <c r="G7774" t="s">
        <v>129</v>
      </c>
      <c r="H7774" t="s">
        <v>14</v>
      </c>
      <c r="I7774" t="s">
        <v>18</v>
      </c>
      <c r="J7774" t="s">
        <v>15</v>
      </c>
      <c r="K7774" t="s">
        <v>43</v>
      </c>
      <c r="L7774">
        <v>2</v>
      </c>
      <c r="M7774">
        <v>1006</v>
      </c>
      <c r="O7774" t="s">
        <v>28</v>
      </c>
      <c r="R7774" t="s">
        <v>44</v>
      </c>
      <c r="S7774" s="49" t="str">
        <f t="shared" si="969"/>
        <v>Card</v>
      </c>
      <c r="T7774" s="3">
        <v>0.03</v>
      </c>
      <c r="U7774" s="2">
        <v>10.89</v>
      </c>
      <c r="V7774" s="2">
        <v>4.2</v>
      </c>
      <c r="W7774" s="54">
        <f>_xlfn.XLOOKUP(M7774,Market!A:A,Market!F:F,0)</f>
        <v>8.8999999999999996E-2</v>
      </c>
      <c r="X7774" s="55">
        <f t="shared" si="970"/>
        <v>0.32669999999999999</v>
      </c>
      <c r="Y7774" s="55">
        <f t="shared" si="971"/>
        <v>6.69</v>
      </c>
      <c r="Z7774" s="54">
        <f t="shared" si="972"/>
        <v>0.61432506887052341</v>
      </c>
      <c r="AA7774" s="49" t="str">
        <f t="shared" ca="1" si="973"/>
        <v>Y</v>
      </c>
      <c r="AB7774" s="49">
        <f t="shared" ca="1" si="974"/>
        <v>6</v>
      </c>
      <c r="AC7774" s="49" t="str">
        <f t="shared" ca="1" si="975"/>
        <v>Y</v>
      </c>
    </row>
    <row r="7775" spans="1:29" x14ac:dyDescent="0.25">
      <c r="A7775">
        <v>6072</v>
      </c>
      <c r="B7775" s="9">
        <v>43194</v>
      </c>
      <c r="C7775" s="50" t="str">
        <f t="shared" si="968"/>
        <v>N</v>
      </c>
      <c r="D7775" s="52">
        <f>_xlfn.XLOOKUP(B7775,Cal_Date!B:B,Cal_Date!A:A,0)</f>
        <v>1</v>
      </c>
      <c r="E7775">
        <v>2018</v>
      </c>
      <c r="F7775" t="s">
        <v>123</v>
      </c>
      <c r="G7775" t="s">
        <v>129</v>
      </c>
      <c r="H7775" t="s">
        <v>14</v>
      </c>
      <c r="I7775" t="s">
        <v>18</v>
      </c>
      <c r="J7775" t="s">
        <v>15</v>
      </c>
      <c r="K7775" t="s">
        <v>43</v>
      </c>
      <c r="L7775">
        <v>1</v>
      </c>
      <c r="M7775">
        <v>1000</v>
      </c>
      <c r="O7775" t="s">
        <v>25</v>
      </c>
      <c r="R7775" t="s">
        <v>44</v>
      </c>
      <c r="S7775" s="49" t="str">
        <f t="shared" si="969"/>
        <v>Card</v>
      </c>
      <c r="T7775" s="3">
        <v>0.03</v>
      </c>
      <c r="U7775" s="2">
        <v>5.4</v>
      </c>
      <c r="V7775" s="2">
        <v>2.1</v>
      </c>
      <c r="W7775" s="54">
        <f>_xlfn.XLOOKUP(M7775,Market!A:A,Market!F:F,0)</f>
        <v>0.08</v>
      </c>
      <c r="X7775" s="55">
        <f t="shared" si="970"/>
        <v>0.16200000000000001</v>
      </c>
      <c r="Y7775" s="55">
        <f t="shared" si="971"/>
        <v>3.3000000000000003</v>
      </c>
      <c r="Z7775" s="54">
        <f t="shared" si="972"/>
        <v>0.61111111111111116</v>
      </c>
      <c r="AA7775" s="49" t="str">
        <f t="shared" ca="1" si="973"/>
        <v>Y</v>
      </c>
      <c r="AB7775" s="49">
        <f t="shared" ca="1" si="974"/>
        <v>6</v>
      </c>
      <c r="AC7775" s="49" t="str">
        <f t="shared" ca="1" si="975"/>
        <v>Y</v>
      </c>
    </row>
    <row r="7776" spans="1:29" x14ac:dyDescent="0.25">
      <c r="A7776">
        <v>6073</v>
      </c>
      <c r="B7776" s="9">
        <v>43194</v>
      </c>
      <c r="C7776" s="50" t="str">
        <f t="shared" si="968"/>
        <v>N</v>
      </c>
      <c r="D7776" s="52">
        <f>_xlfn.XLOOKUP(B7776,Cal_Date!B:B,Cal_Date!A:A,0)</f>
        <v>1</v>
      </c>
      <c r="E7776">
        <v>2018</v>
      </c>
      <c r="F7776" t="s">
        <v>123</v>
      </c>
      <c r="G7776" t="s">
        <v>129</v>
      </c>
      <c r="H7776" t="s">
        <v>11</v>
      </c>
      <c r="I7776" t="s">
        <v>11</v>
      </c>
      <c r="J7776" t="s">
        <v>15</v>
      </c>
      <c r="K7776" t="s">
        <v>42</v>
      </c>
      <c r="L7776">
        <v>1</v>
      </c>
      <c r="M7776">
        <v>1001</v>
      </c>
      <c r="O7776" t="s">
        <v>25</v>
      </c>
      <c r="R7776" t="s">
        <v>44</v>
      </c>
      <c r="S7776" s="49" t="str">
        <f t="shared" si="969"/>
        <v>Card</v>
      </c>
      <c r="T7776" s="3">
        <v>0.03</v>
      </c>
      <c r="U7776" s="2">
        <v>2.6500000000000004</v>
      </c>
      <c r="V7776" s="2">
        <v>0.87</v>
      </c>
      <c r="W7776" s="54">
        <f>_xlfn.XLOOKUP(M7776,Market!A:A,Market!F:F,0)</f>
        <v>0.06</v>
      </c>
      <c r="X7776" s="55">
        <f t="shared" si="970"/>
        <v>7.9500000000000001E-2</v>
      </c>
      <c r="Y7776" s="55">
        <f t="shared" si="971"/>
        <v>1.7800000000000002</v>
      </c>
      <c r="Z7776" s="54">
        <f t="shared" si="972"/>
        <v>0.67169811320754713</v>
      </c>
      <c r="AA7776" s="49" t="str">
        <f t="shared" ca="1" si="973"/>
        <v>Y</v>
      </c>
      <c r="AB7776" s="49">
        <f t="shared" ca="1" si="974"/>
        <v>6</v>
      </c>
      <c r="AC7776" s="49" t="str">
        <f t="shared" ca="1" si="975"/>
        <v>Y</v>
      </c>
    </row>
    <row r="7777" spans="1:29" x14ac:dyDescent="0.25">
      <c r="A7777">
        <v>6074</v>
      </c>
      <c r="B7777" s="9">
        <v>43194</v>
      </c>
      <c r="C7777" s="50" t="str">
        <f t="shared" si="968"/>
        <v>N</v>
      </c>
      <c r="D7777" s="52">
        <f>_xlfn.XLOOKUP(B7777,Cal_Date!B:B,Cal_Date!A:A,0)</f>
        <v>1</v>
      </c>
      <c r="E7777">
        <v>2018</v>
      </c>
      <c r="F7777" t="s">
        <v>123</v>
      </c>
      <c r="G7777" t="s">
        <v>129</v>
      </c>
      <c r="H7777" t="s">
        <v>11</v>
      </c>
      <c r="I7777" t="s">
        <v>11</v>
      </c>
      <c r="J7777" t="s">
        <v>15</v>
      </c>
      <c r="K7777" t="s">
        <v>42</v>
      </c>
      <c r="L7777">
        <v>1</v>
      </c>
      <c r="M7777">
        <v>1008</v>
      </c>
      <c r="O7777" t="s">
        <v>28</v>
      </c>
      <c r="R7777" t="s">
        <v>44</v>
      </c>
      <c r="S7777" s="49" t="str">
        <f t="shared" si="969"/>
        <v>Card</v>
      </c>
      <c r="T7777" s="3">
        <v>0.03</v>
      </c>
      <c r="U7777" s="2">
        <v>2.7225000000000001</v>
      </c>
      <c r="V7777" s="2">
        <v>0.87</v>
      </c>
      <c r="W7777" s="54">
        <f>_xlfn.XLOOKUP(M7777,Market!A:A,Market!F:F,0)</f>
        <v>8.8999999999999996E-2</v>
      </c>
      <c r="X7777" s="55">
        <f t="shared" si="970"/>
        <v>8.1674999999999998E-2</v>
      </c>
      <c r="Y7777" s="55">
        <f t="shared" si="971"/>
        <v>1.8525</v>
      </c>
      <c r="Z7777" s="54">
        <f t="shared" si="972"/>
        <v>0.68044077134986225</v>
      </c>
      <c r="AA7777" s="49" t="str">
        <f t="shared" ca="1" si="973"/>
        <v>Y</v>
      </c>
      <c r="AB7777" s="49">
        <f t="shared" ca="1" si="974"/>
        <v>6</v>
      </c>
      <c r="AC7777" s="49" t="str">
        <f t="shared" ca="1" si="975"/>
        <v>Y</v>
      </c>
    </row>
    <row r="7778" spans="1:29" x14ac:dyDescent="0.25">
      <c r="A7778">
        <v>6075</v>
      </c>
      <c r="B7778" s="9">
        <v>43194</v>
      </c>
      <c r="C7778" s="50" t="str">
        <f t="shared" si="968"/>
        <v>N</v>
      </c>
      <c r="D7778" s="52">
        <f>_xlfn.XLOOKUP(B7778,Cal_Date!B:B,Cal_Date!A:A,0)</f>
        <v>1</v>
      </c>
      <c r="E7778">
        <v>2018</v>
      </c>
      <c r="F7778" t="s">
        <v>123</v>
      </c>
      <c r="G7778" t="s">
        <v>129</v>
      </c>
      <c r="H7778" t="s">
        <v>11</v>
      </c>
      <c r="I7778" t="s">
        <v>11</v>
      </c>
      <c r="J7778" t="s">
        <v>15</v>
      </c>
      <c r="K7778" t="s">
        <v>42</v>
      </c>
      <c r="L7778">
        <v>1</v>
      </c>
      <c r="M7778">
        <v>1009</v>
      </c>
      <c r="O7778" t="s">
        <v>28</v>
      </c>
      <c r="R7778" t="s">
        <v>44</v>
      </c>
      <c r="S7778" s="49" t="str">
        <f t="shared" si="969"/>
        <v>Card</v>
      </c>
      <c r="T7778" s="3">
        <v>0.03</v>
      </c>
      <c r="U7778" s="2">
        <v>2.7225000000000001</v>
      </c>
      <c r="V7778" s="2">
        <v>0.87</v>
      </c>
      <c r="W7778" s="54">
        <f>_xlfn.XLOOKUP(M7778,Market!A:A,Market!F:F,0)</f>
        <v>8.8999999999999996E-2</v>
      </c>
      <c r="X7778" s="55">
        <f t="shared" si="970"/>
        <v>8.1674999999999998E-2</v>
      </c>
      <c r="Y7778" s="55">
        <f t="shared" si="971"/>
        <v>1.8525</v>
      </c>
      <c r="Z7778" s="54">
        <f t="shared" si="972"/>
        <v>0.68044077134986225</v>
      </c>
      <c r="AA7778" s="49" t="str">
        <f t="shared" ca="1" si="973"/>
        <v>Y</v>
      </c>
      <c r="AB7778" s="49">
        <f t="shared" ca="1" si="974"/>
        <v>6</v>
      </c>
      <c r="AC7778" s="49" t="str">
        <f t="shared" ca="1" si="975"/>
        <v>Y</v>
      </c>
    </row>
    <row r="7779" spans="1:29" x14ac:dyDescent="0.25">
      <c r="A7779">
        <v>6076</v>
      </c>
      <c r="B7779" s="9">
        <v>43194</v>
      </c>
      <c r="C7779" s="50" t="str">
        <f t="shared" si="968"/>
        <v>N</v>
      </c>
      <c r="D7779" s="52">
        <f>_xlfn.XLOOKUP(B7779,Cal_Date!B:B,Cal_Date!A:A,0)</f>
        <v>1</v>
      </c>
      <c r="E7779">
        <v>2018</v>
      </c>
      <c r="F7779" t="s">
        <v>123</v>
      </c>
      <c r="G7779" t="s">
        <v>129</v>
      </c>
      <c r="H7779" t="s">
        <v>11</v>
      </c>
      <c r="I7779" t="s">
        <v>13</v>
      </c>
      <c r="J7779" t="s">
        <v>15</v>
      </c>
      <c r="K7779" t="s">
        <v>42</v>
      </c>
      <c r="L7779">
        <v>2</v>
      </c>
      <c r="M7779">
        <v>1001</v>
      </c>
      <c r="O7779" t="s">
        <v>25</v>
      </c>
      <c r="R7779" t="s">
        <v>44</v>
      </c>
      <c r="S7779" s="49" t="str">
        <f t="shared" si="969"/>
        <v>Card</v>
      </c>
      <c r="T7779" s="3">
        <v>0.03</v>
      </c>
      <c r="U7779" s="2">
        <v>5.3000000000000007</v>
      </c>
      <c r="V7779" s="2">
        <v>2.84</v>
      </c>
      <c r="W7779" s="54">
        <f>_xlfn.XLOOKUP(M7779,Market!A:A,Market!F:F,0)</f>
        <v>0.06</v>
      </c>
      <c r="X7779" s="55">
        <f t="shared" si="970"/>
        <v>0.159</v>
      </c>
      <c r="Y7779" s="55">
        <f t="shared" si="971"/>
        <v>2.4600000000000009</v>
      </c>
      <c r="Z7779" s="54">
        <f t="shared" si="972"/>
        <v>0.46415094339622653</v>
      </c>
      <c r="AA7779" s="49" t="str">
        <f t="shared" ca="1" si="973"/>
        <v>Y</v>
      </c>
      <c r="AB7779" s="49">
        <f t="shared" ca="1" si="974"/>
        <v>6</v>
      </c>
      <c r="AC7779" s="49" t="str">
        <f t="shared" ca="1" si="975"/>
        <v>Y</v>
      </c>
    </row>
    <row r="7780" spans="1:29" x14ac:dyDescent="0.25">
      <c r="A7780">
        <v>6077</v>
      </c>
      <c r="B7780" s="9">
        <v>43194</v>
      </c>
      <c r="C7780" s="50" t="str">
        <f t="shared" si="968"/>
        <v>N</v>
      </c>
      <c r="D7780" s="52">
        <f>_xlfn.XLOOKUP(B7780,Cal_Date!B:B,Cal_Date!A:A,0)</f>
        <v>1</v>
      </c>
      <c r="E7780">
        <v>2018</v>
      </c>
      <c r="F7780" t="s">
        <v>123</v>
      </c>
      <c r="G7780" t="s">
        <v>129</v>
      </c>
      <c r="H7780" t="s">
        <v>14</v>
      </c>
      <c r="I7780" t="s">
        <v>13</v>
      </c>
      <c r="J7780" t="s">
        <v>15</v>
      </c>
      <c r="K7780" t="s">
        <v>43</v>
      </c>
      <c r="L7780">
        <v>1</v>
      </c>
      <c r="M7780">
        <v>1001</v>
      </c>
      <c r="O7780" t="s">
        <v>25</v>
      </c>
      <c r="R7780" t="s">
        <v>44</v>
      </c>
      <c r="S7780" s="49" t="str">
        <f t="shared" si="969"/>
        <v>Card</v>
      </c>
      <c r="T7780" s="3">
        <v>0.03</v>
      </c>
      <c r="U7780" s="2">
        <v>5.3000000000000007</v>
      </c>
      <c r="V7780" s="2">
        <v>2.12</v>
      </c>
      <c r="W7780" s="54">
        <f>_xlfn.XLOOKUP(M7780,Market!A:A,Market!F:F,0)</f>
        <v>0.06</v>
      </c>
      <c r="X7780" s="55">
        <f t="shared" si="970"/>
        <v>0.159</v>
      </c>
      <c r="Y7780" s="55">
        <f t="shared" si="971"/>
        <v>3.1800000000000006</v>
      </c>
      <c r="Z7780" s="54">
        <f t="shared" si="972"/>
        <v>0.60000000000000009</v>
      </c>
      <c r="AA7780" s="49" t="str">
        <f t="shared" ca="1" si="973"/>
        <v>Y</v>
      </c>
      <c r="AB7780" s="49">
        <f t="shared" ca="1" si="974"/>
        <v>6</v>
      </c>
      <c r="AC7780" s="49" t="str">
        <f t="shared" ca="1" si="975"/>
        <v>Y</v>
      </c>
    </row>
    <row r="7781" spans="1:29" x14ac:dyDescent="0.25">
      <c r="A7781">
        <v>6078</v>
      </c>
      <c r="B7781" s="9">
        <v>43194</v>
      </c>
      <c r="C7781" s="50" t="str">
        <f t="shared" si="968"/>
        <v>N</v>
      </c>
      <c r="D7781" s="52">
        <f>_xlfn.XLOOKUP(B7781,Cal_Date!B:B,Cal_Date!A:A,0)</f>
        <v>1</v>
      </c>
      <c r="E7781">
        <v>2018</v>
      </c>
      <c r="F7781" t="s">
        <v>123</v>
      </c>
      <c r="G7781" t="s">
        <v>129</v>
      </c>
      <c r="H7781" t="s">
        <v>48</v>
      </c>
      <c r="I7781" t="s">
        <v>18</v>
      </c>
      <c r="J7781" t="s">
        <v>10</v>
      </c>
      <c r="K7781" t="s">
        <v>43</v>
      </c>
      <c r="L7781">
        <v>1</v>
      </c>
      <c r="M7781">
        <v>1001</v>
      </c>
      <c r="O7781" t="s">
        <v>25</v>
      </c>
      <c r="R7781" t="s">
        <v>44</v>
      </c>
      <c r="S7781" s="49" t="str">
        <f t="shared" si="969"/>
        <v>Card</v>
      </c>
      <c r="T7781" s="3">
        <v>0.03</v>
      </c>
      <c r="U7781" s="2">
        <v>7.42</v>
      </c>
      <c r="V7781" s="2">
        <v>1.46</v>
      </c>
      <c r="W7781" s="54">
        <f>_xlfn.XLOOKUP(M7781,Market!A:A,Market!F:F,0)</f>
        <v>0.06</v>
      </c>
      <c r="X7781" s="55">
        <f t="shared" si="970"/>
        <v>0.22259999999999999</v>
      </c>
      <c r="Y7781" s="55">
        <f t="shared" si="971"/>
        <v>5.96</v>
      </c>
      <c r="Z7781" s="54">
        <f t="shared" si="972"/>
        <v>0.80323450134770891</v>
      </c>
      <c r="AA7781" s="49" t="str">
        <f t="shared" ca="1" si="973"/>
        <v>Y</v>
      </c>
      <c r="AB7781" s="49">
        <f t="shared" ca="1" si="974"/>
        <v>6</v>
      </c>
      <c r="AC7781" s="49" t="str">
        <f t="shared" ca="1" si="975"/>
        <v>Y</v>
      </c>
    </row>
    <row r="7782" spans="1:29" x14ac:dyDescent="0.25">
      <c r="A7782">
        <v>6079</v>
      </c>
      <c r="B7782" s="9">
        <v>43194</v>
      </c>
      <c r="C7782" s="50" t="str">
        <f t="shared" si="968"/>
        <v>N</v>
      </c>
      <c r="D7782" s="52">
        <f>_xlfn.XLOOKUP(B7782,Cal_Date!B:B,Cal_Date!A:A,0)</f>
        <v>1</v>
      </c>
      <c r="E7782">
        <v>2018</v>
      </c>
      <c r="F7782" t="s">
        <v>123</v>
      </c>
      <c r="G7782" t="s">
        <v>129</v>
      </c>
      <c r="H7782" t="s">
        <v>48</v>
      </c>
      <c r="I7782" t="s">
        <v>18</v>
      </c>
      <c r="J7782" t="s">
        <v>10</v>
      </c>
      <c r="K7782" t="s">
        <v>43</v>
      </c>
      <c r="L7782">
        <v>1</v>
      </c>
      <c r="M7782">
        <v>1002</v>
      </c>
      <c r="O7782" t="s">
        <v>28</v>
      </c>
      <c r="R7782" t="s">
        <v>44</v>
      </c>
      <c r="S7782" s="49" t="str">
        <f t="shared" si="969"/>
        <v>Card</v>
      </c>
      <c r="T7782" s="3">
        <v>0.03</v>
      </c>
      <c r="U7782" s="2">
        <v>7.42</v>
      </c>
      <c r="V7782" s="2">
        <v>1.46</v>
      </c>
      <c r="W7782" s="54">
        <f>_xlfn.XLOOKUP(M7782,Market!A:A,Market!F:F,0)</f>
        <v>0.06</v>
      </c>
      <c r="X7782" s="55">
        <f t="shared" si="970"/>
        <v>0.22259999999999999</v>
      </c>
      <c r="Y7782" s="55">
        <f t="shared" si="971"/>
        <v>5.96</v>
      </c>
      <c r="Z7782" s="54">
        <f t="shared" si="972"/>
        <v>0.80323450134770891</v>
      </c>
      <c r="AA7782" s="49" t="str">
        <f t="shared" ca="1" si="973"/>
        <v>Y</v>
      </c>
      <c r="AB7782" s="49">
        <f t="shared" ca="1" si="974"/>
        <v>6</v>
      </c>
      <c r="AC7782" s="49" t="str">
        <f t="shared" ca="1" si="975"/>
        <v>Y</v>
      </c>
    </row>
    <row r="7783" spans="1:29" x14ac:dyDescent="0.25">
      <c r="A7783">
        <v>6080</v>
      </c>
      <c r="B7783" s="9">
        <v>43194</v>
      </c>
      <c r="C7783" s="50" t="str">
        <f t="shared" si="968"/>
        <v>N</v>
      </c>
      <c r="D7783" s="52">
        <f>_xlfn.XLOOKUP(B7783,Cal_Date!B:B,Cal_Date!A:A,0)</f>
        <v>1</v>
      </c>
      <c r="E7783">
        <v>2018</v>
      </c>
      <c r="F7783" t="s">
        <v>123</v>
      </c>
      <c r="G7783" t="s">
        <v>129</v>
      </c>
      <c r="H7783" t="s">
        <v>11</v>
      </c>
      <c r="I7783" t="s">
        <v>11</v>
      </c>
      <c r="J7783" t="s">
        <v>15</v>
      </c>
      <c r="K7783" t="s">
        <v>42</v>
      </c>
      <c r="L7783">
        <v>1</v>
      </c>
      <c r="M7783">
        <v>1003</v>
      </c>
      <c r="O7783" t="s">
        <v>25</v>
      </c>
      <c r="R7783" t="s">
        <v>44</v>
      </c>
      <c r="S7783" s="49" t="str">
        <f t="shared" si="969"/>
        <v>Card</v>
      </c>
      <c r="T7783" s="3">
        <v>0.03</v>
      </c>
      <c r="U7783" s="2">
        <v>2.6500000000000004</v>
      </c>
      <c r="V7783" s="2">
        <v>0.87</v>
      </c>
      <c r="W7783" s="54">
        <f>_xlfn.XLOOKUP(M7783,Market!A:A,Market!F:F,0)</f>
        <v>0.06</v>
      </c>
      <c r="X7783" s="55">
        <f t="shared" si="970"/>
        <v>7.9500000000000001E-2</v>
      </c>
      <c r="Y7783" s="55">
        <f t="shared" si="971"/>
        <v>1.7800000000000002</v>
      </c>
      <c r="Z7783" s="54">
        <f t="shared" si="972"/>
        <v>0.67169811320754713</v>
      </c>
      <c r="AA7783" s="49" t="str">
        <f t="shared" ca="1" si="973"/>
        <v>Y</v>
      </c>
      <c r="AB7783" s="49">
        <f t="shared" ca="1" si="974"/>
        <v>6</v>
      </c>
      <c r="AC7783" s="49" t="str">
        <f t="shared" ca="1" si="975"/>
        <v>Y</v>
      </c>
    </row>
    <row r="7784" spans="1:29" x14ac:dyDescent="0.25">
      <c r="A7784">
        <v>6081</v>
      </c>
      <c r="B7784" s="9">
        <v>43194</v>
      </c>
      <c r="C7784" s="50" t="str">
        <f t="shared" si="968"/>
        <v>N</v>
      </c>
      <c r="D7784" s="52">
        <f>_xlfn.XLOOKUP(B7784,Cal_Date!B:B,Cal_Date!A:A,0)</f>
        <v>1</v>
      </c>
      <c r="E7784">
        <v>2018</v>
      </c>
      <c r="F7784" t="s">
        <v>123</v>
      </c>
      <c r="G7784" t="s">
        <v>129</v>
      </c>
      <c r="H7784" t="s">
        <v>11</v>
      </c>
      <c r="I7784" t="s">
        <v>13</v>
      </c>
      <c r="J7784" t="s">
        <v>15</v>
      </c>
      <c r="K7784" t="s">
        <v>42</v>
      </c>
      <c r="L7784">
        <v>1</v>
      </c>
      <c r="M7784">
        <v>1003</v>
      </c>
      <c r="O7784" t="s">
        <v>25</v>
      </c>
      <c r="R7784" t="s">
        <v>46</v>
      </c>
      <c r="S7784" s="49" t="str">
        <f t="shared" si="969"/>
        <v>Card</v>
      </c>
      <c r="T7784" s="3">
        <v>0.04</v>
      </c>
      <c r="U7784" s="2">
        <v>2.6500000000000004</v>
      </c>
      <c r="V7784" s="2">
        <v>1.42</v>
      </c>
      <c r="W7784" s="54">
        <f>_xlfn.XLOOKUP(M7784,Market!A:A,Market!F:F,0)</f>
        <v>0.06</v>
      </c>
      <c r="X7784" s="55">
        <f t="shared" si="970"/>
        <v>0.10600000000000001</v>
      </c>
      <c r="Y7784" s="55">
        <f t="shared" si="971"/>
        <v>1.2300000000000004</v>
      </c>
      <c r="Z7784" s="54">
        <f t="shared" si="972"/>
        <v>0.46415094339622653</v>
      </c>
      <c r="AA7784" s="49" t="str">
        <f t="shared" ca="1" si="973"/>
        <v>Y</v>
      </c>
      <c r="AB7784" s="49">
        <f t="shared" ca="1" si="974"/>
        <v>6</v>
      </c>
      <c r="AC7784" s="49" t="str">
        <f t="shared" ca="1" si="975"/>
        <v>Y</v>
      </c>
    </row>
    <row r="7785" spans="1:29" x14ac:dyDescent="0.25">
      <c r="A7785">
        <v>6082</v>
      </c>
      <c r="B7785" s="9">
        <v>43194</v>
      </c>
      <c r="C7785" s="50" t="str">
        <f t="shared" si="968"/>
        <v>N</v>
      </c>
      <c r="D7785" s="52">
        <f>_xlfn.XLOOKUP(B7785,Cal_Date!B:B,Cal_Date!A:A,0)</f>
        <v>1</v>
      </c>
      <c r="E7785">
        <v>2018</v>
      </c>
      <c r="F7785" t="s">
        <v>123</v>
      </c>
      <c r="G7785" t="s">
        <v>129</v>
      </c>
      <c r="H7785" t="s">
        <v>14</v>
      </c>
      <c r="I7785" t="s">
        <v>18</v>
      </c>
      <c r="J7785" t="s">
        <v>15</v>
      </c>
      <c r="K7785" t="s">
        <v>43</v>
      </c>
      <c r="L7785">
        <v>2</v>
      </c>
      <c r="M7785">
        <v>1003</v>
      </c>
      <c r="O7785" t="s">
        <v>25</v>
      </c>
      <c r="R7785" t="s">
        <v>44</v>
      </c>
      <c r="S7785" s="49" t="str">
        <f t="shared" si="969"/>
        <v>Card</v>
      </c>
      <c r="T7785" s="3">
        <v>0.03</v>
      </c>
      <c r="U7785" s="2">
        <v>10.600000000000001</v>
      </c>
      <c r="V7785" s="2">
        <v>4.2</v>
      </c>
      <c r="W7785" s="54">
        <f>_xlfn.XLOOKUP(M7785,Market!A:A,Market!F:F,0)</f>
        <v>0.06</v>
      </c>
      <c r="X7785" s="55">
        <f t="shared" si="970"/>
        <v>0.318</v>
      </c>
      <c r="Y7785" s="55">
        <f t="shared" si="971"/>
        <v>6.4000000000000012</v>
      </c>
      <c r="Z7785" s="54">
        <f t="shared" si="972"/>
        <v>0.60377358490566047</v>
      </c>
      <c r="AA7785" s="49" t="str">
        <f t="shared" ca="1" si="973"/>
        <v>Y</v>
      </c>
      <c r="AB7785" s="49">
        <f t="shared" ca="1" si="974"/>
        <v>6</v>
      </c>
      <c r="AC7785" s="49" t="str">
        <f t="shared" ca="1" si="975"/>
        <v>Y</v>
      </c>
    </row>
    <row r="7786" spans="1:29" x14ac:dyDescent="0.25">
      <c r="A7786">
        <v>6083</v>
      </c>
      <c r="B7786" s="9">
        <v>43194</v>
      </c>
      <c r="C7786" s="50" t="str">
        <f t="shared" si="968"/>
        <v>N</v>
      </c>
      <c r="D7786" s="52">
        <f>_xlfn.XLOOKUP(B7786,Cal_Date!B:B,Cal_Date!A:A,0)</f>
        <v>1</v>
      </c>
      <c r="E7786">
        <v>2018</v>
      </c>
      <c r="F7786" t="s">
        <v>123</v>
      </c>
      <c r="G7786" t="s">
        <v>129</v>
      </c>
      <c r="H7786" t="s">
        <v>11</v>
      </c>
      <c r="I7786" t="s">
        <v>11</v>
      </c>
      <c r="J7786" t="s">
        <v>15</v>
      </c>
      <c r="K7786" t="s">
        <v>42</v>
      </c>
      <c r="L7786">
        <v>2</v>
      </c>
      <c r="M7786">
        <v>1004</v>
      </c>
      <c r="O7786" t="s">
        <v>28</v>
      </c>
      <c r="R7786" t="s">
        <v>47</v>
      </c>
      <c r="S7786" s="49" t="str">
        <f t="shared" si="969"/>
        <v>Card</v>
      </c>
      <c r="T7786" s="3">
        <v>3.5000000000000003E-2</v>
      </c>
      <c r="U7786" s="2">
        <v>5.3000000000000007</v>
      </c>
      <c r="V7786" s="2">
        <v>1.74</v>
      </c>
      <c r="W7786" s="54">
        <f>_xlfn.XLOOKUP(M7786,Market!A:A,Market!F:F,0)</f>
        <v>0.06</v>
      </c>
      <c r="X7786" s="55">
        <f t="shared" si="970"/>
        <v>0.18550000000000005</v>
      </c>
      <c r="Y7786" s="55">
        <f t="shared" si="971"/>
        <v>3.5600000000000005</v>
      </c>
      <c r="Z7786" s="54">
        <f t="shared" si="972"/>
        <v>0.67169811320754713</v>
      </c>
      <c r="AA7786" s="49" t="str">
        <f t="shared" ca="1" si="973"/>
        <v>Y</v>
      </c>
      <c r="AB7786" s="49">
        <f t="shared" ca="1" si="974"/>
        <v>6</v>
      </c>
      <c r="AC7786" s="49" t="str">
        <f t="shared" ca="1" si="975"/>
        <v>Y</v>
      </c>
    </row>
    <row r="7787" spans="1:29" x14ac:dyDescent="0.25">
      <c r="A7787">
        <v>6084</v>
      </c>
      <c r="B7787" s="9">
        <v>43194</v>
      </c>
      <c r="C7787" s="50" t="str">
        <f t="shared" si="968"/>
        <v>N</v>
      </c>
      <c r="D7787" s="52">
        <f>_xlfn.XLOOKUP(B7787,Cal_Date!B:B,Cal_Date!A:A,0)</f>
        <v>1</v>
      </c>
      <c r="E7787">
        <v>2018</v>
      </c>
      <c r="F7787" t="s">
        <v>123</v>
      </c>
      <c r="G7787" t="s">
        <v>129</v>
      </c>
      <c r="H7787" t="s">
        <v>48</v>
      </c>
      <c r="I7787" t="s">
        <v>18</v>
      </c>
      <c r="J7787" t="s">
        <v>10</v>
      </c>
      <c r="K7787" t="s">
        <v>43</v>
      </c>
      <c r="L7787">
        <v>1</v>
      </c>
      <c r="M7787">
        <v>1005</v>
      </c>
      <c r="O7787" t="s">
        <v>25</v>
      </c>
      <c r="R7787" t="s">
        <v>44</v>
      </c>
      <c r="S7787" s="49" t="str">
        <f t="shared" si="969"/>
        <v>Card</v>
      </c>
      <c r="T7787" s="3">
        <v>0.03</v>
      </c>
      <c r="U7787" s="2">
        <v>7.6229999999999993</v>
      </c>
      <c r="V7787" s="2">
        <v>1.46</v>
      </c>
      <c r="W7787" s="54">
        <f>_xlfn.XLOOKUP(M7787,Market!A:A,Market!F:F,0)</f>
        <v>8.8999999999999996E-2</v>
      </c>
      <c r="X7787" s="55">
        <f t="shared" si="970"/>
        <v>0.22868999999999998</v>
      </c>
      <c r="Y7787" s="55">
        <f t="shared" si="971"/>
        <v>6.1629999999999994</v>
      </c>
      <c r="Z7787" s="54">
        <f t="shared" si="972"/>
        <v>0.80847435392889933</v>
      </c>
      <c r="AA7787" s="49" t="str">
        <f t="shared" ca="1" si="973"/>
        <v>Y</v>
      </c>
      <c r="AB7787" s="49">
        <f t="shared" ca="1" si="974"/>
        <v>6</v>
      </c>
      <c r="AC7787" s="49" t="str">
        <f t="shared" ca="1" si="975"/>
        <v>Y</v>
      </c>
    </row>
    <row r="7788" spans="1:29" x14ac:dyDescent="0.25">
      <c r="A7788">
        <v>6085</v>
      </c>
      <c r="B7788" s="9">
        <v>43194</v>
      </c>
      <c r="C7788" s="50" t="str">
        <f t="shared" si="968"/>
        <v>N</v>
      </c>
      <c r="D7788" s="52">
        <f>_xlfn.XLOOKUP(B7788,Cal_Date!B:B,Cal_Date!A:A,0)</f>
        <v>1</v>
      </c>
      <c r="E7788">
        <v>2018</v>
      </c>
      <c r="F7788" t="s">
        <v>123</v>
      </c>
      <c r="G7788" t="s">
        <v>129</v>
      </c>
      <c r="H7788" t="s">
        <v>48</v>
      </c>
      <c r="I7788" t="s">
        <v>18</v>
      </c>
      <c r="J7788" t="s">
        <v>10</v>
      </c>
      <c r="K7788" t="s">
        <v>43</v>
      </c>
      <c r="L7788">
        <v>1</v>
      </c>
      <c r="M7788">
        <v>1005</v>
      </c>
      <c r="O7788" t="s">
        <v>25</v>
      </c>
      <c r="R7788" t="s">
        <v>44</v>
      </c>
      <c r="S7788" s="49" t="str">
        <f t="shared" si="969"/>
        <v>Card</v>
      </c>
      <c r="T7788" s="3">
        <v>0.03</v>
      </c>
      <c r="U7788" s="2">
        <v>7.6229999999999993</v>
      </c>
      <c r="V7788" s="2">
        <v>1.46</v>
      </c>
      <c r="W7788" s="54">
        <f>_xlfn.XLOOKUP(M7788,Market!A:A,Market!F:F,0)</f>
        <v>8.8999999999999996E-2</v>
      </c>
      <c r="X7788" s="55">
        <f t="shared" si="970"/>
        <v>0.22868999999999998</v>
      </c>
      <c r="Y7788" s="55">
        <f t="shared" si="971"/>
        <v>6.1629999999999994</v>
      </c>
      <c r="Z7788" s="54">
        <f t="shared" si="972"/>
        <v>0.80847435392889933</v>
      </c>
      <c r="AA7788" s="49" t="str">
        <f t="shared" ca="1" si="973"/>
        <v>Y</v>
      </c>
      <c r="AB7788" s="49">
        <f t="shared" ca="1" si="974"/>
        <v>6</v>
      </c>
      <c r="AC7788" s="49" t="str">
        <f t="shared" ca="1" si="975"/>
        <v>Y</v>
      </c>
    </row>
    <row r="7789" spans="1:29" x14ac:dyDescent="0.25">
      <c r="A7789">
        <v>6086</v>
      </c>
      <c r="B7789" s="9">
        <v>43194</v>
      </c>
      <c r="C7789" s="50" t="str">
        <f t="shared" si="968"/>
        <v>N</v>
      </c>
      <c r="D7789" s="52">
        <f>_xlfn.XLOOKUP(B7789,Cal_Date!B:B,Cal_Date!A:A,0)</f>
        <v>1</v>
      </c>
      <c r="E7789">
        <v>2018</v>
      </c>
      <c r="F7789" t="s">
        <v>123</v>
      </c>
      <c r="G7789" t="s">
        <v>129</v>
      </c>
      <c r="H7789" t="s">
        <v>11</v>
      </c>
      <c r="I7789" t="s">
        <v>11</v>
      </c>
      <c r="J7789" t="s">
        <v>15</v>
      </c>
      <c r="K7789" t="s">
        <v>42</v>
      </c>
      <c r="L7789">
        <v>1</v>
      </c>
      <c r="M7789">
        <v>1003</v>
      </c>
      <c r="O7789" t="s">
        <v>25</v>
      </c>
      <c r="R7789" t="s">
        <v>44</v>
      </c>
      <c r="S7789" s="49" t="str">
        <f t="shared" si="969"/>
        <v>Card</v>
      </c>
      <c r="T7789" s="3">
        <v>0.03</v>
      </c>
      <c r="U7789" s="2">
        <v>2.6500000000000004</v>
      </c>
      <c r="V7789" s="2">
        <v>0.87</v>
      </c>
      <c r="W7789" s="54">
        <f>_xlfn.XLOOKUP(M7789,Market!A:A,Market!F:F,0)</f>
        <v>0.06</v>
      </c>
      <c r="X7789" s="55">
        <f t="shared" si="970"/>
        <v>7.9500000000000001E-2</v>
      </c>
      <c r="Y7789" s="55">
        <f t="shared" si="971"/>
        <v>1.7800000000000002</v>
      </c>
      <c r="Z7789" s="54">
        <f t="shared" si="972"/>
        <v>0.67169811320754713</v>
      </c>
      <c r="AA7789" s="49" t="str">
        <f t="shared" ca="1" si="973"/>
        <v>Y</v>
      </c>
      <c r="AB7789" s="49">
        <f t="shared" ca="1" si="974"/>
        <v>6</v>
      </c>
      <c r="AC7789" s="49" t="str">
        <f t="shared" ca="1" si="975"/>
        <v>Y</v>
      </c>
    </row>
    <row r="7790" spans="1:29" x14ac:dyDescent="0.25">
      <c r="A7790">
        <v>6087</v>
      </c>
      <c r="B7790" s="9">
        <v>43194</v>
      </c>
      <c r="C7790" s="50" t="str">
        <f t="shared" si="968"/>
        <v>N</v>
      </c>
      <c r="D7790" s="52">
        <f>_xlfn.XLOOKUP(B7790,Cal_Date!B:B,Cal_Date!A:A,0)</f>
        <v>1</v>
      </c>
      <c r="E7790">
        <v>2018</v>
      </c>
      <c r="F7790" t="s">
        <v>123</v>
      </c>
      <c r="G7790" t="s">
        <v>129</v>
      </c>
      <c r="H7790" t="s">
        <v>14</v>
      </c>
      <c r="I7790" t="s">
        <v>13</v>
      </c>
      <c r="J7790" t="s">
        <v>15</v>
      </c>
      <c r="K7790" t="s">
        <v>43</v>
      </c>
      <c r="L7790">
        <v>2</v>
      </c>
      <c r="M7790">
        <v>1007</v>
      </c>
      <c r="O7790" t="s">
        <v>28</v>
      </c>
      <c r="R7790" t="s">
        <v>44</v>
      </c>
      <c r="S7790" s="49" t="str">
        <f t="shared" si="969"/>
        <v>Card</v>
      </c>
      <c r="T7790" s="3">
        <v>0.03</v>
      </c>
      <c r="U7790" s="2">
        <v>10.89</v>
      </c>
      <c r="V7790" s="2">
        <v>4.24</v>
      </c>
      <c r="W7790" s="54">
        <f>_xlfn.XLOOKUP(M7790,Market!A:A,Market!F:F,0)</f>
        <v>8.8999999999999996E-2</v>
      </c>
      <c r="X7790" s="55">
        <f t="shared" si="970"/>
        <v>0.32669999999999999</v>
      </c>
      <c r="Y7790" s="55">
        <f t="shared" si="971"/>
        <v>6.65</v>
      </c>
      <c r="Z7790" s="54">
        <f t="shared" si="972"/>
        <v>0.61065197428833795</v>
      </c>
      <c r="AA7790" s="49" t="str">
        <f t="shared" ca="1" si="973"/>
        <v>Y</v>
      </c>
      <c r="AB7790" s="49">
        <f t="shared" ca="1" si="974"/>
        <v>6</v>
      </c>
      <c r="AC7790" s="49" t="str">
        <f t="shared" ca="1" si="975"/>
        <v>Y</v>
      </c>
    </row>
    <row r="7791" spans="1:29" x14ac:dyDescent="0.25">
      <c r="A7791">
        <v>6088</v>
      </c>
      <c r="B7791" s="9">
        <v>43194</v>
      </c>
      <c r="C7791" s="50" t="str">
        <f t="shared" si="968"/>
        <v>N</v>
      </c>
      <c r="D7791" s="52">
        <f>_xlfn.XLOOKUP(B7791,Cal_Date!B:B,Cal_Date!A:A,0)</f>
        <v>1</v>
      </c>
      <c r="E7791">
        <v>2018</v>
      </c>
      <c r="F7791" t="s">
        <v>123</v>
      </c>
      <c r="G7791" t="s">
        <v>129</v>
      </c>
      <c r="H7791" t="s">
        <v>11</v>
      </c>
      <c r="I7791" t="s">
        <v>13</v>
      </c>
      <c r="J7791" t="s">
        <v>15</v>
      </c>
      <c r="K7791" t="s">
        <v>42</v>
      </c>
      <c r="L7791">
        <v>1</v>
      </c>
      <c r="M7791">
        <v>1006</v>
      </c>
      <c r="O7791" t="s">
        <v>28</v>
      </c>
      <c r="R7791" t="s">
        <v>44</v>
      </c>
      <c r="S7791" s="49" t="str">
        <f t="shared" si="969"/>
        <v>Card</v>
      </c>
      <c r="T7791" s="3">
        <v>0.03</v>
      </c>
      <c r="U7791" s="2">
        <v>2.7225000000000001</v>
      </c>
      <c r="V7791" s="2">
        <v>1.42</v>
      </c>
      <c r="W7791" s="54">
        <f>_xlfn.XLOOKUP(M7791,Market!A:A,Market!F:F,0)</f>
        <v>8.8999999999999996E-2</v>
      </c>
      <c r="X7791" s="55">
        <f t="shared" si="970"/>
        <v>8.1674999999999998E-2</v>
      </c>
      <c r="Y7791" s="55">
        <f t="shared" si="971"/>
        <v>1.3025000000000002</v>
      </c>
      <c r="Z7791" s="54">
        <f t="shared" si="972"/>
        <v>0.47842056932966032</v>
      </c>
      <c r="AA7791" s="49" t="str">
        <f t="shared" ca="1" si="973"/>
        <v>Y</v>
      </c>
      <c r="AB7791" s="49">
        <f t="shared" ca="1" si="974"/>
        <v>6</v>
      </c>
      <c r="AC7791" s="49" t="str">
        <f t="shared" ca="1" si="975"/>
        <v>Y</v>
      </c>
    </row>
    <row r="7792" spans="1:29" x14ac:dyDescent="0.25">
      <c r="A7792">
        <v>6089</v>
      </c>
      <c r="B7792" s="9">
        <v>43194</v>
      </c>
      <c r="C7792" s="50" t="str">
        <f t="shared" si="968"/>
        <v>N</v>
      </c>
      <c r="D7792" s="52">
        <f>_xlfn.XLOOKUP(B7792,Cal_Date!B:B,Cal_Date!A:A,0)</f>
        <v>1</v>
      </c>
      <c r="E7792">
        <v>2018</v>
      </c>
      <c r="F7792" t="s">
        <v>123</v>
      </c>
      <c r="G7792" t="s">
        <v>129</v>
      </c>
      <c r="H7792" t="s">
        <v>11</v>
      </c>
      <c r="I7792" t="s">
        <v>11</v>
      </c>
      <c r="J7792" t="s">
        <v>15</v>
      </c>
      <c r="K7792" t="s">
        <v>42</v>
      </c>
      <c r="L7792">
        <v>2</v>
      </c>
      <c r="M7792">
        <v>1006</v>
      </c>
      <c r="O7792" t="s">
        <v>28</v>
      </c>
      <c r="R7792" t="s">
        <v>44</v>
      </c>
      <c r="S7792" s="49" t="str">
        <f t="shared" si="969"/>
        <v>Card</v>
      </c>
      <c r="T7792" s="3">
        <v>0.03</v>
      </c>
      <c r="U7792" s="2">
        <v>5.4450000000000003</v>
      </c>
      <c r="V7792" s="2">
        <v>1.74</v>
      </c>
      <c r="W7792" s="54">
        <f>_xlfn.XLOOKUP(M7792,Market!A:A,Market!F:F,0)</f>
        <v>8.8999999999999996E-2</v>
      </c>
      <c r="X7792" s="55">
        <f t="shared" si="970"/>
        <v>0.16335</v>
      </c>
      <c r="Y7792" s="55">
        <f t="shared" si="971"/>
        <v>3.7050000000000001</v>
      </c>
      <c r="Z7792" s="54">
        <f t="shared" si="972"/>
        <v>0.68044077134986225</v>
      </c>
      <c r="AA7792" s="49" t="str">
        <f t="shared" ca="1" si="973"/>
        <v>Y</v>
      </c>
      <c r="AB7792" s="49">
        <f t="shared" ca="1" si="974"/>
        <v>6</v>
      </c>
      <c r="AC7792" s="49" t="str">
        <f t="shared" ca="1" si="975"/>
        <v>Y</v>
      </c>
    </row>
    <row r="7793" spans="1:29" x14ac:dyDescent="0.25">
      <c r="A7793">
        <v>6090</v>
      </c>
      <c r="B7793" s="9">
        <v>43194</v>
      </c>
      <c r="C7793" s="50" t="str">
        <f t="shared" si="968"/>
        <v>N</v>
      </c>
      <c r="D7793" s="52">
        <f>_xlfn.XLOOKUP(B7793,Cal_Date!B:B,Cal_Date!A:A,0)</f>
        <v>1</v>
      </c>
      <c r="E7793">
        <v>2018</v>
      </c>
      <c r="F7793" t="s">
        <v>123</v>
      </c>
      <c r="G7793" t="s">
        <v>129</v>
      </c>
      <c r="H7793" t="s">
        <v>11</v>
      </c>
      <c r="I7793" t="s">
        <v>13</v>
      </c>
      <c r="J7793" t="s">
        <v>15</v>
      </c>
      <c r="K7793" t="s">
        <v>42</v>
      </c>
      <c r="L7793">
        <v>1</v>
      </c>
      <c r="M7793">
        <v>1006</v>
      </c>
      <c r="O7793" t="s">
        <v>28</v>
      </c>
      <c r="R7793" t="s">
        <v>44</v>
      </c>
      <c r="S7793" s="49" t="str">
        <f t="shared" si="969"/>
        <v>Card</v>
      </c>
      <c r="T7793" s="3">
        <v>0.03</v>
      </c>
      <c r="U7793" s="2">
        <v>2.7225000000000001</v>
      </c>
      <c r="V7793" s="2">
        <v>1.42</v>
      </c>
      <c r="W7793" s="54">
        <f>_xlfn.XLOOKUP(M7793,Market!A:A,Market!F:F,0)</f>
        <v>8.8999999999999996E-2</v>
      </c>
      <c r="X7793" s="55">
        <f t="shared" si="970"/>
        <v>8.1674999999999998E-2</v>
      </c>
      <c r="Y7793" s="55">
        <f t="shared" si="971"/>
        <v>1.3025000000000002</v>
      </c>
      <c r="Z7793" s="54">
        <f t="shared" si="972"/>
        <v>0.47842056932966032</v>
      </c>
      <c r="AA7793" s="49" t="str">
        <f t="shared" ca="1" si="973"/>
        <v>Y</v>
      </c>
      <c r="AB7793" s="49">
        <f t="shared" ca="1" si="974"/>
        <v>6</v>
      </c>
      <c r="AC7793" s="49" t="str">
        <f t="shared" ca="1" si="975"/>
        <v>Y</v>
      </c>
    </row>
    <row r="7794" spans="1:29" x14ac:dyDescent="0.25">
      <c r="A7794">
        <v>6091</v>
      </c>
      <c r="B7794" s="9">
        <v>43194</v>
      </c>
      <c r="C7794" s="50" t="str">
        <f t="shared" si="968"/>
        <v>N</v>
      </c>
      <c r="D7794" s="52">
        <f>_xlfn.XLOOKUP(B7794,Cal_Date!B:B,Cal_Date!A:A,0)</f>
        <v>1</v>
      </c>
      <c r="E7794">
        <v>2018</v>
      </c>
      <c r="F7794" t="s">
        <v>123</v>
      </c>
      <c r="G7794" t="s">
        <v>129</v>
      </c>
      <c r="H7794" t="s">
        <v>11</v>
      </c>
      <c r="I7794" t="s">
        <v>13</v>
      </c>
      <c r="J7794" t="s">
        <v>15</v>
      </c>
      <c r="K7794" t="s">
        <v>42</v>
      </c>
      <c r="L7794">
        <v>2</v>
      </c>
      <c r="M7794">
        <v>1004</v>
      </c>
      <c r="O7794" t="s">
        <v>28</v>
      </c>
      <c r="R7794" t="s">
        <v>44</v>
      </c>
      <c r="S7794" s="49" t="str">
        <f t="shared" si="969"/>
        <v>Card</v>
      </c>
      <c r="T7794" s="3">
        <v>0.03</v>
      </c>
      <c r="U7794" s="2">
        <v>5.3000000000000007</v>
      </c>
      <c r="V7794" s="2">
        <v>2.84</v>
      </c>
      <c r="W7794" s="54">
        <f>_xlfn.XLOOKUP(M7794,Market!A:A,Market!F:F,0)</f>
        <v>0.06</v>
      </c>
      <c r="X7794" s="55">
        <f t="shared" si="970"/>
        <v>0.159</v>
      </c>
      <c r="Y7794" s="55">
        <f t="shared" si="971"/>
        <v>2.4600000000000009</v>
      </c>
      <c r="Z7794" s="54">
        <f t="shared" si="972"/>
        <v>0.46415094339622653</v>
      </c>
      <c r="AA7794" s="49" t="str">
        <f t="shared" ca="1" si="973"/>
        <v>Y</v>
      </c>
      <c r="AB7794" s="49">
        <f t="shared" ca="1" si="974"/>
        <v>6</v>
      </c>
      <c r="AC7794" s="49" t="str">
        <f t="shared" ca="1" si="975"/>
        <v>Y</v>
      </c>
    </row>
    <row r="7795" spans="1:29" x14ac:dyDescent="0.25">
      <c r="A7795">
        <v>6092</v>
      </c>
      <c r="B7795" s="9">
        <v>43194</v>
      </c>
      <c r="C7795" s="50" t="str">
        <f t="shared" si="968"/>
        <v>N</v>
      </c>
      <c r="D7795" s="52">
        <f>_xlfn.XLOOKUP(B7795,Cal_Date!B:B,Cal_Date!A:A,0)</f>
        <v>1</v>
      </c>
      <c r="E7795">
        <v>2018</v>
      </c>
      <c r="F7795" t="s">
        <v>123</v>
      </c>
      <c r="G7795" t="s">
        <v>129</v>
      </c>
      <c r="H7795" t="s">
        <v>11</v>
      </c>
      <c r="I7795" t="s">
        <v>11</v>
      </c>
      <c r="J7795" t="s">
        <v>15</v>
      </c>
      <c r="K7795" t="s">
        <v>42</v>
      </c>
      <c r="L7795">
        <v>1</v>
      </c>
      <c r="M7795">
        <v>1004</v>
      </c>
      <c r="O7795" t="s">
        <v>28</v>
      </c>
      <c r="R7795" t="s">
        <v>44</v>
      </c>
      <c r="S7795" s="49" t="str">
        <f t="shared" si="969"/>
        <v>Card</v>
      </c>
      <c r="T7795" s="3">
        <v>0.03</v>
      </c>
      <c r="U7795" s="2">
        <v>2.6500000000000004</v>
      </c>
      <c r="V7795" s="2">
        <v>0.87</v>
      </c>
      <c r="W7795" s="54">
        <f>_xlfn.XLOOKUP(M7795,Market!A:A,Market!F:F,0)</f>
        <v>0.06</v>
      </c>
      <c r="X7795" s="55">
        <f t="shared" si="970"/>
        <v>7.9500000000000001E-2</v>
      </c>
      <c r="Y7795" s="55">
        <f t="shared" si="971"/>
        <v>1.7800000000000002</v>
      </c>
      <c r="Z7795" s="54">
        <f t="shared" si="972"/>
        <v>0.67169811320754713</v>
      </c>
      <c r="AA7795" s="49" t="str">
        <f t="shared" ca="1" si="973"/>
        <v>Y</v>
      </c>
      <c r="AB7795" s="49">
        <f t="shared" ca="1" si="974"/>
        <v>6</v>
      </c>
      <c r="AC7795" s="49" t="str">
        <f t="shared" ca="1" si="975"/>
        <v>Y</v>
      </c>
    </row>
    <row r="7796" spans="1:29" x14ac:dyDescent="0.25">
      <c r="A7796">
        <v>6093</v>
      </c>
      <c r="B7796" s="9">
        <v>43194</v>
      </c>
      <c r="C7796" s="50" t="str">
        <f t="shared" si="968"/>
        <v>N</v>
      </c>
      <c r="D7796" s="52">
        <f>_xlfn.XLOOKUP(B7796,Cal_Date!B:B,Cal_Date!A:A,0)</f>
        <v>1</v>
      </c>
      <c r="E7796">
        <v>2018</v>
      </c>
      <c r="F7796" t="s">
        <v>123</v>
      </c>
      <c r="G7796" t="s">
        <v>129</v>
      </c>
      <c r="H7796" t="s">
        <v>48</v>
      </c>
      <c r="I7796" t="s">
        <v>18</v>
      </c>
      <c r="J7796" t="s">
        <v>10</v>
      </c>
      <c r="K7796" t="s">
        <v>43</v>
      </c>
      <c r="L7796">
        <v>1</v>
      </c>
      <c r="M7796">
        <v>1000</v>
      </c>
      <c r="O7796" t="s">
        <v>25</v>
      </c>
      <c r="R7796" t="s">
        <v>44</v>
      </c>
      <c r="S7796" s="49" t="str">
        <f t="shared" si="969"/>
        <v>Card</v>
      </c>
      <c r="T7796" s="3">
        <v>0.03</v>
      </c>
      <c r="U7796" s="2">
        <v>7.5600000000000005</v>
      </c>
      <c r="V7796" s="2">
        <v>1.46</v>
      </c>
      <c r="W7796" s="54">
        <f>_xlfn.XLOOKUP(M7796,Market!A:A,Market!F:F,0)</f>
        <v>0.08</v>
      </c>
      <c r="X7796" s="55">
        <f t="shared" si="970"/>
        <v>0.2268</v>
      </c>
      <c r="Y7796" s="55">
        <f t="shared" si="971"/>
        <v>6.1000000000000005</v>
      </c>
      <c r="Z7796" s="54">
        <f t="shared" si="972"/>
        <v>0.80687830687830686</v>
      </c>
      <c r="AA7796" s="49" t="str">
        <f t="shared" ca="1" si="973"/>
        <v>Y</v>
      </c>
      <c r="AB7796" s="49">
        <f t="shared" ca="1" si="974"/>
        <v>6</v>
      </c>
      <c r="AC7796" s="49" t="str">
        <f t="shared" ca="1" si="975"/>
        <v>Y</v>
      </c>
    </row>
    <row r="7797" spans="1:29" x14ac:dyDescent="0.25">
      <c r="A7797">
        <v>6094</v>
      </c>
      <c r="B7797" s="9">
        <v>43194</v>
      </c>
      <c r="C7797" s="50" t="str">
        <f t="shared" si="968"/>
        <v>N</v>
      </c>
      <c r="D7797" s="52">
        <f>_xlfn.XLOOKUP(B7797,Cal_Date!B:B,Cal_Date!A:A,0)</f>
        <v>1</v>
      </c>
      <c r="E7797">
        <v>2018</v>
      </c>
      <c r="F7797" t="s">
        <v>123</v>
      </c>
      <c r="G7797" t="s">
        <v>129</v>
      </c>
      <c r="H7797" t="s">
        <v>48</v>
      </c>
      <c r="I7797" t="s">
        <v>18</v>
      </c>
      <c r="J7797" t="s">
        <v>10</v>
      </c>
      <c r="K7797" t="s">
        <v>43</v>
      </c>
      <c r="L7797">
        <v>1</v>
      </c>
      <c r="M7797">
        <v>1000</v>
      </c>
      <c r="O7797" t="s">
        <v>25</v>
      </c>
      <c r="R7797" t="s">
        <v>44</v>
      </c>
      <c r="S7797" s="49" t="str">
        <f t="shared" si="969"/>
        <v>Card</v>
      </c>
      <c r="T7797" s="3">
        <v>0.03</v>
      </c>
      <c r="U7797" s="2">
        <v>7.5600000000000005</v>
      </c>
      <c r="V7797" s="2">
        <v>1.46</v>
      </c>
      <c r="W7797" s="54">
        <f>_xlfn.XLOOKUP(M7797,Market!A:A,Market!F:F,0)</f>
        <v>0.08</v>
      </c>
      <c r="X7797" s="55">
        <f t="shared" si="970"/>
        <v>0.2268</v>
      </c>
      <c r="Y7797" s="55">
        <f t="shared" si="971"/>
        <v>6.1000000000000005</v>
      </c>
      <c r="Z7797" s="54">
        <f t="shared" si="972"/>
        <v>0.80687830687830686</v>
      </c>
      <c r="AA7797" s="49" t="str">
        <f t="shared" ca="1" si="973"/>
        <v>Y</v>
      </c>
      <c r="AB7797" s="49">
        <f t="shared" ca="1" si="974"/>
        <v>6</v>
      </c>
      <c r="AC7797" s="49" t="str">
        <f t="shared" ca="1" si="975"/>
        <v>Y</v>
      </c>
    </row>
    <row r="7798" spans="1:29" x14ac:dyDescent="0.25">
      <c r="A7798">
        <v>6095</v>
      </c>
      <c r="B7798" s="9">
        <v>43194</v>
      </c>
      <c r="C7798" s="50" t="str">
        <f t="shared" si="968"/>
        <v>N</v>
      </c>
      <c r="D7798" s="52">
        <f>_xlfn.XLOOKUP(B7798,Cal_Date!B:B,Cal_Date!A:A,0)</f>
        <v>1</v>
      </c>
      <c r="E7798">
        <v>2018</v>
      </c>
      <c r="F7798" t="s">
        <v>123</v>
      </c>
      <c r="G7798" t="s">
        <v>129</v>
      </c>
      <c r="H7798" t="s">
        <v>48</v>
      </c>
      <c r="I7798" t="s">
        <v>18</v>
      </c>
      <c r="J7798" t="s">
        <v>10</v>
      </c>
      <c r="K7798" t="s">
        <v>43</v>
      </c>
      <c r="L7798">
        <v>1</v>
      </c>
      <c r="M7798">
        <v>1000</v>
      </c>
      <c r="O7798" t="s">
        <v>25</v>
      </c>
      <c r="R7798" t="s">
        <v>44</v>
      </c>
      <c r="S7798" s="49" t="str">
        <f t="shared" si="969"/>
        <v>Card</v>
      </c>
      <c r="T7798" s="3">
        <v>0.03</v>
      </c>
      <c r="U7798" s="2">
        <v>7.5600000000000005</v>
      </c>
      <c r="V7798" s="2">
        <v>1.46</v>
      </c>
      <c r="W7798" s="54">
        <f>_xlfn.XLOOKUP(M7798,Market!A:A,Market!F:F,0)</f>
        <v>0.08</v>
      </c>
      <c r="X7798" s="55">
        <f t="shared" si="970"/>
        <v>0.2268</v>
      </c>
      <c r="Y7798" s="55">
        <f t="shared" si="971"/>
        <v>6.1000000000000005</v>
      </c>
      <c r="Z7798" s="54">
        <f t="shared" si="972"/>
        <v>0.80687830687830686</v>
      </c>
      <c r="AA7798" s="49" t="str">
        <f t="shared" ca="1" si="973"/>
        <v>Y</v>
      </c>
      <c r="AB7798" s="49">
        <f t="shared" ca="1" si="974"/>
        <v>6</v>
      </c>
      <c r="AC7798" s="49" t="str">
        <f t="shared" ca="1" si="975"/>
        <v>Y</v>
      </c>
    </row>
    <row r="7799" spans="1:29" x14ac:dyDescent="0.25">
      <c r="A7799">
        <v>6096</v>
      </c>
      <c r="B7799" s="9">
        <v>43194</v>
      </c>
      <c r="C7799" s="50" t="str">
        <f t="shared" si="968"/>
        <v>N</v>
      </c>
      <c r="D7799" s="52">
        <f>_xlfn.XLOOKUP(B7799,Cal_Date!B:B,Cal_Date!A:A,0)</f>
        <v>1</v>
      </c>
      <c r="E7799">
        <v>2018</v>
      </c>
      <c r="F7799" t="s">
        <v>123</v>
      </c>
      <c r="G7799" t="s">
        <v>129</v>
      </c>
      <c r="H7799" t="s">
        <v>48</v>
      </c>
      <c r="I7799" t="s">
        <v>18</v>
      </c>
      <c r="J7799" t="s">
        <v>10</v>
      </c>
      <c r="K7799" t="s">
        <v>43</v>
      </c>
      <c r="L7799">
        <v>2</v>
      </c>
      <c r="M7799">
        <v>1008</v>
      </c>
      <c r="O7799" t="s">
        <v>28</v>
      </c>
      <c r="R7799" t="s">
        <v>44</v>
      </c>
      <c r="S7799" s="49" t="str">
        <f t="shared" si="969"/>
        <v>Card</v>
      </c>
      <c r="T7799" s="3">
        <v>0.03</v>
      </c>
      <c r="U7799" s="2">
        <v>15.245999999999999</v>
      </c>
      <c r="V7799" s="2">
        <v>2.92</v>
      </c>
      <c r="W7799" s="54">
        <f>_xlfn.XLOOKUP(M7799,Market!A:A,Market!F:F,0)</f>
        <v>8.8999999999999996E-2</v>
      </c>
      <c r="X7799" s="55">
        <f t="shared" si="970"/>
        <v>0.45737999999999995</v>
      </c>
      <c r="Y7799" s="55">
        <f t="shared" si="971"/>
        <v>12.325999999999999</v>
      </c>
      <c r="Z7799" s="54">
        <f t="shared" si="972"/>
        <v>0.80847435392889933</v>
      </c>
      <c r="AA7799" s="49" t="str">
        <f t="shared" ca="1" si="973"/>
        <v>Y</v>
      </c>
      <c r="AB7799" s="49">
        <f t="shared" ca="1" si="974"/>
        <v>6</v>
      </c>
      <c r="AC7799" s="49" t="str">
        <f t="shared" ca="1" si="975"/>
        <v>Y</v>
      </c>
    </row>
    <row r="7800" spans="1:29" x14ac:dyDescent="0.25">
      <c r="A7800">
        <v>6097</v>
      </c>
      <c r="B7800" s="9">
        <v>43194</v>
      </c>
      <c r="C7800" s="50" t="str">
        <f t="shared" si="968"/>
        <v>N</v>
      </c>
      <c r="D7800" s="52">
        <f>_xlfn.XLOOKUP(B7800,Cal_Date!B:B,Cal_Date!A:A,0)</f>
        <v>1</v>
      </c>
      <c r="E7800">
        <v>2018</v>
      </c>
      <c r="F7800" t="s">
        <v>123</v>
      </c>
      <c r="G7800" t="s">
        <v>129</v>
      </c>
      <c r="H7800" t="s">
        <v>11</v>
      </c>
      <c r="I7800" t="s">
        <v>11</v>
      </c>
      <c r="J7800" t="s">
        <v>15</v>
      </c>
      <c r="K7800" t="s">
        <v>42</v>
      </c>
      <c r="L7800">
        <v>1</v>
      </c>
      <c r="M7800">
        <v>1008</v>
      </c>
      <c r="O7800" t="s">
        <v>28</v>
      </c>
      <c r="R7800" t="s">
        <v>44</v>
      </c>
      <c r="S7800" s="49" t="str">
        <f t="shared" si="969"/>
        <v>Card</v>
      </c>
      <c r="T7800" s="3">
        <v>0.03</v>
      </c>
      <c r="U7800" s="2">
        <v>2.7225000000000001</v>
      </c>
      <c r="V7800" s="2">
        <v>0.87</v>
      </c>
      <c r="W7800" s="54">
        <f>_xlfn.XLOOKUP(M7800,Market!A:A,Market!F:F,0)</f>
        <v>8.8999999999999996E-2</v>
      </c>
      <c r="X7800" s="55">
        <f t="shared" si="970"/>
        <v>8.1674999999999998E-2</v>
      </c>
      <c r="Y7800" s="55">
        <f t="shared" si="971"/>
        <v>1.8525</v>
      </c>
      <c r="Z7800" s="54">
        <f t="shared" si="972"/>
        <v>0.68044077134986225</v>
      </c>
      <c r="AA7800" s="49" t="str">
        <f t="shared" ca="1" si="973"/>
        <v>Y</v>
      </c>
      <c r="AB7800" s="49">
        <f t="shared" ca="1" si="974"/>
        <v>6</v>
      </c>
      <c r="AC7800" s="49" t="str">
        <f t="shared" ca="1" si="975"/>
        <v>Y</v>
      </c>
    </row>
    <row r="7801" spans="1:29" x14ac:dyDescent="0.25">
      <c r="A7801">
        <v>6098</v>
      </c>
      <c r="B7801" s="9">
        <v>43194</v>
      </c>
      <c r="C7801" s="50" t="str">
        <f t="shared" si="968"/>
        <v>N</v>
      </c>
      <c r="D7801" s="52">
        <f>_xlfn.XLOOKUP(B7801,Cal_Date!B:B,Cal_Date!A:A,0)</f>
        <v>1</v>
      </c>
      <c r="E7801">
        <v>2018</v>
      </c>
      <c r="F7801" t="s">
        <v>123</v>
      </c>
      <c r="G7801" t="s">
        <v>129</v>
      </c>
      <c r="H7801" t="s">
        <v>48</v>
      </c>
      <c r="I7801" t="s">
        <v>18</v>
      </c>
      <c r="J7801" t="s">
        <v>10</v>
      </c>
      <c r="K7801" t="s">
        <v>43</v>
      </c>
      <c r="L7801">
        <v>1</v>
      </c>
      <c r="M7801">
        <v>1009</v>
      </c>
      <c r="O7801" t="s">
        <v>28</v>
      </c>
      <c r="R7801" t="s">
        <v>44</v>
      </c>
      <c r="S7801" s="49" t="str">
        <f t="shared" si="969"/>
        <v>Card</v>
      </c>
      <c r="T7801" s="3">
        <v>0.03</v>
      </c>
      <c r="U7801" s="2">
        <v>7.6229999999999993</v>
      </c>
      <c r="V7801" s="2">
        <v>1.46</v>
      </c>
      <c r="W7801" s="54">
        <f>_xlfn.XLOOKUP(M7801,Market!A:A,Market!F:F,0)</f>
        <v>8.8999999999999996E-2</v>
      </c>
      <c r="X7801" s="55">
        <f t="shared" si="970"/>
        <v>0.22868999999999998</v>
      </c>
      <c r="Y7801" s="55">
        <f t="shared" si="971"/>
        <v>6.1629999999999994</v>
      </c>
      <c r="Z7801" s="54">
        <f t="shared" si="972"/>
        <v>0.80847435392889933</v>
      </c>
      <c r="AA7801" s="49" t="str">
        <f t="shared" ca="1" si="973"/>
        <v>Y</v>
      </c>
      <c r="AB7801" s="49">
        <f t="shared" ca="1" si="974"/>
        <v>6</v>
      </c>
      <c r="AC7801" s="49" t="str">
        <f t="shared" ca="1" si="975"/>
        <v>Y</v>
      </c>
    </row>
    <row r="7802" spans="1:29" x14ac:dyDescent="0.25">
      <c r="A7802">
        <v>6099</v>
      </c>
      <c r="B7802" s="9">
        <v>43194</v>
      </c>
      <c r="C7802" s="50" t="str">
        <f t="shared" si="968"/>
        <v>N</v>
      </c>
      <c r="D7802" s="52">
        <f>_xlfn.XLOOKUP(B7802,Cal_Date!B:B,Cal_Date!A:A,0)</f>
        <v>1</v>
      </c>
      <c r="E7802">
        <v>2018</v>
      </c>
      <c r="F7802" t="s">
        <v>123</v>
      </c>
      <c r="G7802" t="s">
        <v>129</v>
      </c>
      <c r="H7802" t="s">
        <v>11</v>
      </c>
      <c r="I7802" t="s">
        <v>13</v>
      </c>
      <c r="J7802" t="s">
        <v>15</v>
      </c>
      <c r="K7802" t="s">
        <v>42</v>
      </c>
      <c r="L7802">
        <v>1</v>
      </c>
      <c r="M7802">
        <v>1010</v>
      </c>
      <c r="O7802" t="s">
        <v>25</v>
      </c>
      <c r="R7802" t="s">
        <v>44</v>
      </c>
      <c r="S7802" s="49" t="str">
        <f t="shared" si="969"/>
        <v>Card</v>
      </c>
      <c r="T7802" s="3">
        <v>0.03</v>
      </c>
      <c r="U7802" s="2">
        <v>2.7</v>
      </c>
      <c r="V7802" s="2">
        <v>1.42</v>
      </c>
      <c r="W7802" s="54">
        <f>_xlfn.XLOOKUP(M7802,Market!A:A,Market!F:F,0)</f>
        <v>0.08</v>
      </c>
      <c r="X7802" s="55">
        <f t="shared" si="970"/>
        <v>8.1000000000000003E-2</v>
      </c>
      <c r="Y7802" s="55">
        <f t="shared" si="971"/>
        <v>1.2800000000000002</v>
      </c>
      <c r="Z7802" s="54">
        <f t="shared" si="972"/>
        <v>0.47407407407407415</v>
      </c>
      <c r="AA7802" s="49" t="str">
        <f t="shared" ca="1" si="973"/>
        <v>Y</v>
      </c>
      <c r="AB7802" s="49">
        <f t="shared" ca="1" si="974"/>
        <v>6</v>
      </c>
      <c r="AC7802" s="49" t="str">
        <f t="shared" ca="1" si="975"/>
        <v>Y</v>
      </c>
    </row>
    <row r="7803" spans="1:29" x14ac:dyDescent="0.25">
      <c r="A7803">
        <v>6100</v>
      </c>
      <c r="B7803" s="9">
        <v>43194</v>
      </c>
      <c r="C7803" s="50" t="str">
        <f t="shared" si="968"/>
        <v>N</v>
      </c>
      <c r="D7803" s="52">
        <f>_xlfn.XLOOKUP(B7803,Cal_Date!B:B,Cal_Date!A:A,0)</f>
        <v>1</v>
      </c>
      <c r="E7803">
        <v>2018</v>
      </c>
      <c r="F7803" t="s">
        <v>123</v>
      </c>
      <c r="G7803" t="s">
        <v>129</v>
      </c>
      <c r="H7803" t="s">
        <v>48</v>
      </c>
      <c r="I7803" t="s">
        <v>18</v>
      </c>
      <c r="J7803" t="s">
        <v>10</v>
      </c>
      <c r="K7803" t="s">
        <v>43</v>
      </c>
      <c r="L7803">
        <v>1</v>
      </c>
      <c r="M7803">
        <v>1008</v>
      </c>
      <c r="O7803" t="s">
        <v>28</v>
      </c>
      <c r="R7803" t="s">
        <v>44</v>
      </c>
      <c r="S7803" s="49" t="str">
        <f t="shared" si="969"/>
        <v>Card</v>
      </c>
      <c r="T7803" s="3">
        <v>0.03</v>
      </c>
      <c r="U7803" s="2">
        <v>7.6229999999999993</v>
      </c>
      <c r="V7803" s="2">
        <v>1.46</v>
      </c>
      <c r="W7803" s="54">
        <f>_xlfn.XLOOKUP(M7803,Market!A:A,Market!F:F,0)</f>
        <v>8.8999999999999996E-2</v>
      </c>
      <c r="X7803" s="55">
        <f t="shared" si="970"/>
        <v>0.22868999999999998</v>
      </c>
      <c r="Y7803" s="55">
        <f t="shared" si="971"/>
        <v>6.1629999999999994</v>
      </c>
      <c r="Z7803" s="54">
        <f t="shared" si="972"/>
        <v>0.80847435392889933</v>
      </c>
      <c r="AA7803" s="49" t="str">
        <f t="shared" ca="1" si="973"/>
        <v>Y</v>
      </c>
      <c r="AB7803" s="49">
        <f t="shared" ca="1" si="974"/>
        <v>6</v>
      </c>
      <c r="AC7803" s="49" t="str">
        <f t="shared" ca="1" si="975"/>
        <v>Y</v>
      </c>
    </row>
    <row r="7804" spans="1:29" x14ac:dyDescent="0.25">
      <c r="A7804">
        <v>6101</v>
      </c>
      <c r="B7804" s="9">
        <v>43194</v>
      </c>
      <c r="C7804" s="50" t="str">
        <f t="shared" si="968"/>
        <v>N</v>
      </c>
      <c r="D7804" s="52">
        <f>_xlfn.XLOOKUP(B7804,Cal_Date!B:B,Cal_Date!A:A,0)</f>
        <v>1</v>
      </c>
      <c r="E7804">
        <v>2018</v>
      </c>
      <c r="F7804" t="s">
        <v>123</v>
      </c>
      <c r="G7804" t="s">
        <v>129</v>
      </c>
      <c r="H7804" t="s">
        <v>11</v>
      </c>
      <c r="I7804" t="s">
        <v>11</v>
      </c>
      <c r="J7804" t="s">
        <v>15</v>
      </c>
      <c r="K7804" t="s">
        <v>42</v>
      </c>
      <c r="L7804">
        <v>1</v>
      </c>
      <c r="M7804">
        <v>1008</v>
      </c>
      <c r="O7804" t="s">
        <v>28</v>
      </c>
      <c r="R7804" t="s">
        <v>44</v>
      </c>
      <c r="S7804" s="49" t="str">
        <f t="shared" si="969"/>
        <v>Card</v>
      </c>
      <c r="T7804" s="3">
        <v>0.03</v>
      </c>
      <c r="U7804" s="2">
        <v>2.7225000000000001</v>
      </c>
      <c r="V7804" s="2">
        <v>0.87</v>
      </c>
      <c r="W7804" s="54">
        <f>_xlfn.XLOOKUP(M7804,Market!A:A,Market!F:F,0)</f>
        <v>8.8999999999999996E-2</v>
      </c>
      <c r="X7804" s="55">
        <f t="shared" si="970"/>
        <v>8.1674999999999998E-2</v>
      </c>
      <c r="Y7804" s="55">
        <f t="shared" si="971"/>
        <v>1.8525</v>
      </c>
      <c r="Z7804" s="54">
        <f t="shared" si="972"/>
        <v>0.68044077134986225</v>
      </c>
      <c r="AA7804" s="49" t="str">
        <f t="shared" ca="1" si="973"/>
        <v>Y</v>
      </c>
      <c r="AB7804" s="49">
        <f t="shared" ca="1" si="974"/>
        <v>6</v>
      </c>
      <c r="AC7804" s="49" t="str">
        <f t="shared" ca="1" si="975"/>
        <v>Y</v>
      </c>
    </row>
    <row r="7805" spans="1:29" x14ac:dyDescent="0.25">
      <c r="A7805">
        <v>6102</v>
      </c>
      <c r="B7805" s="9">
        <v>43194</v>
      </c>
      <c r="C7805" s="50" t="str">
        <f t="shared" si="968"/>
        <v>N</v>
      </c>
      <c r="D7805" s="52">
        <f>_xlfn.XLOOKUP(B7805,Cal_Date!B:B,Cal_Date!A:A,0)</f>
        <v>1</v>
      </c>
      <c r="E7805">
        <v>2018</v>
      </c>
      <c r="F7805" t="s">
        <v>123</v>
      </c>
      <c r="G7805" t="s">
        <v>129</v>
      </c>
      <c r="H7805" t="s">
        <v>11</v>
      </c>
      <c r="I7805" t="s">
        <v>11</v>
      </c>
      <c r="J7805" t="s">
        <v>15</v>
      </c>
      <c r="K7805" t="s">
        <v>42</v>
      </c>
      <c r="L7805">
        <v>2</v>
      </c>
      <c r="M7805">
        <v>1008</v>
      </c>
      <c r="O7805" t="s">
        <v>28</v>
      </c>
      <c r="R7805" t="s">
        <v>44</v>
      </c>
      <c r="S7805" s="49" t="str">
        <f t="shared" si="969"/>
        <v>Card</v>
      </c>
      <c r="T7805" s="3">
        <v>0.03</v>
      </c>
      <c r="U7805" s="2">
        <v>5.4450000000000003</v>
      </c>
      <c r="V7805" s="2">
        <v>1.74</v>
      </c>
      <c r="W7805" s="54">
        <f>_xlfn.XLOOKUP(M7805,Market!A:A,Market!F:F,0)</f>
        <v>8.8999999999999996E-2</v>
      </c>
      <c r="X7805" s="55">
        <f t="shared" si="970"/>
        <v>0.16335</v>
      </c>
      <c r="Y7805" s="55">
        <f t="shared" si="971"/>
        <v>3.7050000000000001</v>
      </c>
      <c r="Z7805" s="54">
        <f t="shared" si="972"/>
        <v>0.68044077134986225</v>
      </c>
      <c r="AA7805" s="49" t="str">
        <f t="shared" ca="1" si="973"/>
        <v>Y</v>
      </c>
      <c r="AB7805" s="49">
        <f t="shared" ca="1" si="974"/>
        <v>6</v>
      </c>
      <c r="AC7805" s="49" t="str">
        <f t="shared" ca="1" si="975"/>
        <v>Y</v>
      </c>
    </row>
    <row r="7806" spans="1:29" x14ac:dyDescent="0.25">
      <c r="A7806">
        <v>6103</v>
      </c>
      <c r="B7806" s="9">
        <v>43195</v>
      </c>
      <c r="C7806" s="50" t="str">
        <f t="shared" si="968"/>
        <v>N</v>
      </c>
      <c r="D7806" s="52">
        <f>_xlfn.XLOOKUP(B7806,Cal_Date!B:B,Cal_Date!A:A,0)</f>
        <v>1</v>
      </c>
      <c r="E7806">
        <v>2018</v>
      </c>
      <c r="F7806" t="s">
        <v>124</v>
      </c>
      <c r="G7806" t="s">
        <v>129</v>
      </c>
      <c r="H7806" t="s">
        <v>48</v>
      </c>
      <c r="I7806" t="s">
        <v>18</v>
      </c>
      <c r="J7806" t="s">
        <v>10</v>
      </c>
      <c r="K7806" t="s">
        <v>43</v>
      </c>
      <c r="L7806">
        <v>2</v>
      </c>
      <c r="M7806">
        <v>1004</v>
      </c>
      <c r="O7806" t="s">
        <v>28</v>
      </c>
      <c r="R7806" t="s">
        <v>44</v>
      </c>
      <c r="S7806" s="49" t="str">
        <f t="shared" si="969"/>
        <v>Card</v>
      </c>
      <c r="T7806" s="3">
        <v>0.03</v>
      </c>
      <c r="U7806" s="2">
        <v>14.84</v>
      </c>
      <c r="V7806" s="2">
        <v>2.92</v>
      </c>
      <c r="W7806" s="54">
        <f>_xlfn.XLOOKUP(M7806,Market!A:A,Market!F:F,0)</f>
        <v>0.06</v>
      </c>
      <c r="X7806" s="55">
        <f t="shared" si="970"/>
        <v>0.44519999999999998</v>
      </c>
      <c r="Y7806" s="55">
        <f t="shared" si="971"/>
        <v>11.92</v>
      </c>
      <c r="Z7806" s="54">
        <f t="shared" si="972"/>
        <v>0.80323450134770891</v>
      </c>
      <c r="AA7806" s="49" t="str">
        <f t="shared" ca="1" si="973"/>
        <v>Y</v>
      </c>
      <c r="AB7806" s="49">
        <f t="shared" ca="1" si="974"/>
        <v>6</v>
      </c>
      <c r="AC7806" s="49" t="str">
        <f t="shared" ca="1" si="975"/>
        <v>Y</v>
      </c>
    </row>
    <row r="7807" spans="1:29" x14ac:dyDescent="0.25">
      <c r="A7807">
        <v>6104</v>
      </c>
      <c r="B7807" s="9">
        <v>43195</v>
      </c>
      <c r="C7807" s="50" t="str">
        <f t="shared" si="968"/>
        <v>N</v>
      </c>
      <c r="D7807" s="52">
        <f>_xlfn.XLOOKUP(B7807,Cal_Date!B:B,Cal_Date!A:A,0)</f>
        <v>1</v>
      </c>
      <c r="E7807">
        <v>2018</v>
      </c>
      <c r="F7807" t="s">
        <v>124</v>
      </c>
      <c r="G7807" t="s">
        <v>129</v>
      </c>
      <c r="H7807" t="s">
        <v>11</v>
      </c>
      <c r="I7807" t="s">
        <v>13</v>
      </c>
      <c r="J7807" t="s">
        <v>15</v>
      </c>
      <c r="K7807" t="s">
        <v>42</v>
      </c>
      <c r="L7807">
        <v>1</v>
      </c>
      <c r="M7807">
        <v>1009</v>
      </c>
      <c r="O7807" t="s">
        <v>28</v>
      </c>
      <c r="R7807" t="s">
        <v>44</v>
      </c>
      <c r="S7807" s="49" t="str">
        <f t="shared" si="969"/>
        <v>Card</v>
      </c>
      <c r="T7807" s="3">
        <v>0.03</v>
      </c>
      <c r="U7807" s="2">
        <v>2.7225000000000001</v>
      </c>
      <c r="V7807" s="2">
        <v>1.42</v>
      </c>
      <c r="W7807" s="54">
        <f>_xlfn.XLOOKUP(M7807,Market!A:A,Market!F:F,0)</f>
        <v>8.8999999999999996E-2</v>
      </c>
      <c r="X7807" s="55">
        <f t="shared" si="970"/>
        <v>8.1674999999999998E-2</v>
      </c>
      <c r="Y7807" s="55">
        <f t="shared" si="971"/>
        <v>1.3025000000000002</v>
      </c>
      <c r="Z7807" s="54">
        <f t="shared" si="972"/>
        <v>0.47842056932966032</v>
      </c>
      <c r="AA7807" s="49" t="str">
        <f t="shared" ca="1" si="973"/>
        <v>Y</v>
      </c>
      <c r="AB7807" s="49">
        <f t="shared" ca="1" si="974"/>
        <v>6</v>
      </c>
      <c r="AC7807" s="49" t="str">
        <f t="shared" ca="1" si="975"/>
        <v>Y</v>
      </c>
    </row>
    <row r="7808" spans="1:29" x14ac:dyDescent="0.25">
      <c r="A7808">
        <v>6105</v>
      </c>
      <c r="B7808" s="9">
        <v>43195</v>
      </c>
      <c r="C7808" s="50" t="str">
        <f t="shared" si="968"/>
        <v>N</v>
      </c>
      <c r="D7808" s="52">
        <f>_xlfn.XLOOKUP(B7808,Cal_Date!B:B,Cal_Date!A:A,0)</f>
        <v>1</v>
      </c>
      <c r="E7808">
        <v>2018</v>
      </c>
      <c r="F7808" t="s">
        <v>124</v>
      </c>
      <c r="G7808" t="s">
        <v>129</v>
      </c>
      <c r="H7808" t="s">
        <v>14</v>
      </c>
      <c r="I7808" t="s">
        <v>18</v>
      </c>
      <c r="J7808" t="s">
        <v>15</v>
      </c>
      <c r="K7808" t="s">
        <v>43</v>
      </c>
      <c r="L7808">
        <v>1</v>
      </c>
      <c r="M7808">
        <v>1010</v>
      </c>
      <c r="O7808" t="s">
        <v>25</v>
      </c>
      <c r="R7808" t="s">
        <v>44</v>
      </c>
      <c r="S7808" s="49" t="str">
        <f t="shared" si="969"/>
        <v>Card</v>
      </c>
      <c r="T7808" s="3">
        <v>0.03</v>
      </c>
      <c r="U7808" s="2">
        <v>5.4</v>
      </c>
      <c r="V7808" s="2">
        <v>2.2200000000000002</v>
      </c>
      <c r="W7808" s="54">
        <f>_xlfn.XLOOKUP(M7808,Market!A:A,Market!F:F,0)</f>
        <v>0.08</v>
      </c>
      <c r="X7808" s="55">
        <f t="shared" si="970"/>
        <v>0.16200000000000001</v>
      </c>
      <c r="Y7808" s="55">
        <f t="shared" si="971"/>
        <v>3.18</v>
      </c>
      <c r="Z7808" s="54">
        <f t="shared" si="972"/>
        <v>0.58888888888888891</v>
      </c>
      <c r="AA7808" s="49" t="str">
        <f t="shared" ca="1" si="973"/>
        <v>Y</v>
      </c>
      <c r="AB7808" s="49">
        <f t="shared" ca="1" si="974"/>
        <v>6</v>
      </c>
      <c r="AC7808" s="49" t="str">
        <f t="shared" ca="1" si="975"/>
        <v>Y</v>
      </c>
    </row>
    <row r="7809" spans="1:29" x14ac:dyDescent="0.25">
      <c r="A7809">
        <v>6106</v>
      </c>
      <c r="B7809" s="9">
        <v>43195</v>
      </c>
      <c r="C7809" s="50" t="str">
        <f t="shared" si="968"/>
        <v>N</v>
      </c>
      <c r="D7809" s="52">
        <f>_xlfn.XLOOKUP(B7809,Cal_Date!B:B,Cal_Date!A:A,0)</f>
        <v>1</v>
      </c>
      <c r="E7809">
        <v>2018</v>
      </c>
      <c r="F7809" t="s">
        <v>124</v>
      </c>
      <c r="G7809" t="s">
        <v>129</v>
      </c>
      <c r="H7809" t="s">
        <v>11</v>
      </c>
      <c r="I7809" t="s">
        <v>11</v>
      </c>
      <c r="J7809" t="s">
        <v>15</v>
      </c>
      <c r="K7809" t="s">
        <v>42</v>
      </c>
      <c r="L7809">
        <v>1</v>
      </c>
      <c r="M7809">
        <v>1011</v>
      </c>
      <c r="O7809" t="s">
        <v>25</v>
      </c>
      <c r="R7809" t="s">
        <v>44</v>
      </c>
      <c r="S7809" s="49" t="str">
        <f t="shared" si="969"/>
        <v>Card</v>
      </c>
      <c r="T7809" s="3">
        <v>0.03</v>
      </c>
      <c r="U7809" s="2">
        <v>2.6500000000000004</v>
      </c>
      <c r="V7809" s="2">
        <v>0.87</v>
      </c>
      <c r="W7809" s="54">
        <f>_xlfn.XLOOKUP(M7809,Market!A:A,Market!F:F,0)</f>
        <v>0.06</v>
      </c>
      <c r="X7809" s="55">
        <f t="shared" si="970"/>
        <v>7.9500000000000001E-2</v>
      </c>
      <c r="Y7809" s="55">
        <f t="shared" si="971"/>
        <v>1.7800000000000002</v>
      </c>
      <c r="Z7809" s="54">
        <f t="shared" si="972"/>
        <v>0.67169811320754713</v>
      </c>
      <c r="AA7809" s="49" t="str">
        <f t="shared" ca="1" si="973"/>
        <v>Y</v>
      </c>
      <c r="AB7809" s="49">
        <f t="shared" ca="1" si="974"/>
        <v>6</v>
      </c>
      <c r="AC7809" s="49" t="str">
        <f t="shared" ca="1" si="975"/>
        <v>Y</v>
      </c>
    </row>
    <row r="7810" spans="1:29" x14ac:dyDescent="0.25">
      <c r="A7810">
        <v>6107</v>
      </c>
      <c r="B7810" s="9">
        <v>43195</v>
      </c>
      <c r="C7810" s="50" t="str">
        <f t="shared" si="968"/>
        <v>N</v>
      </c>
      <c r="D7810" s="52">
        <f>_xlfn.XLOOKUP(B7810,Cal_Date!B:B,Cal_Date!A:A,0)</f>
        <v>1</v>
      </c>
      <c r="E7810">
        <v>2018</v>
      </c>
      <c r="F7810" t="s">
        <v>124</v>
      </c>
      <c r="G7810" t="s">
        <v>129</v>
      </c>
      <c r="H7810" t="s">
        <v>11</v>
      </c>
      <c r="I7810" t="s">
        <v>11</v>
      </c>
      <c r="J7810" t="s">
        <v>15</v>
      </c>
      <c r="K7810" t="s">
        <v>42</v>
      </c>
      <c r="L7810">
        <v>2</v>
      </c>
      <c r="M7810">
        <v>1011</v>
      </c>
      <c r="O7810" t="s">
        <v>25</v>
      </c>
      <c r="R7810" t="s">
        <v>44</v>
      </c>
      <c r="S7810" s="49" t="str">
        <f t="shared" si="969"/>
        <v>Card</v>
      </c>
      <c r="T7810" s="3">
        <v>0.03</v>
      </c>
      <c r="U7810" s="2">
        <v>5.3000000000000007</v>
      </c>
      <c r="V7810" s="2">
        <v>1.74</v>
      </c>
      <c r="W7810" s="54">
        <f>_xlfn.XLOOKUP(M7810,Market!A:A,Market!F:F,0)</f>
        <v>0.06</v>
      </c>
      <c r="X7810" s="55">
        <f t="shared" si="970"/>
        <v>0.159</v>
      </c>
      <c r="Y7810" s="55">
        <f t="shared" si="971"/>
        <v>3.5600000000000005</v>
      </c>
      <c r="Z7810" s="54">
        <f t="shared" si="972"/>
        <v>0.67169811320754713</v>
      </c>
      <c r="AA7810" s="49" t="str">
        <f t="shared" ca="1" si="973"/>
        <v>Y</v>
      </c>
      <c r="AB7810" s="49">
        <f t="shared" ca="1" si="974"/>
        <v>6</v>
      </c>
      <c r="AC7810" s="49" t="str">
        <f t="shared" ca="1" si="975"/>
        <v>Y</v>
      </c>
    </row>
    <row r="7811" spans="1:29" x14ac:dyDescent="0.25">
      <c r="A7811">
        <v>6108</v>
      </c>
      <c r="B7811" s="9">
        <v>43195</v>
      </c>
      <c r="C7811" s="50" t="str">
        <f t="shared" ref="C7811:C7874" si="976">IF(OR(B7811="04/01/2018"+0,B7811="04/02/2018"+0),"Y","N")</f>
        <v>N</v>
      </c>
      <c r="D7811" s="52">
        <f>_xlfn.XLOOKUP(B7811,Cal_Date!B:B,Cal_Date!A:A,0)</f>
        <v>1</v>
      </c>
      <c r="E7811">
        <v>2018</v>
      </c>
      <c r="F7811" t="s">
        <v>124</v>
      </c>
      <c r="G7811" t="s">
        <v>129</v>
      </c>
      <c r="H7811" t="s">
        <v>11</v>
      </c>
      <c r="I7811" t="s">
        <v>11</v>
      </c>
      <c r="J7811" t="s">
        <v>15</v>
      </c>
      <c r="K7811" t="s">
        <v>42</v>
      </c>
      <c r="L7811">
        <v>1</v>
      </c>
      <c r="M7811">
        <v>1011</v>
      </c>
      <c r="O7811" t="s">
        <v>25</v>
      </c>
      <c r="R7811" t="s">
        <v>44</v>
      </c>
      <c r="S7811" s="49" t="str">
        <f t="shared" ref="S7811:S7874" si="977">IF(R7811="Cash","Cash","Card")</f>
        <v>Card</v>
      </c>
      <c r="T7811" s="3">
        <v>0.03</v>
      </c>
      <c r="U7811" s="2">
        <v>2.6500000000000004</v>
      </c>
      <c r="V7811" s="2">
        <v>0.87</v>
      </c>
      <c r="W7811" s="54">
        <f>_xlfn.XLOOKUP(M7811,Market!A:A,Market!F:F,0)</f>
        <v>0.06</v>
      </c>
      <c r="X7811" s="55">
        <f t="shared" ref="X7811:X7874" si="978">T7811*U7811</f>
        <v>7.9500000000000001E-2</v>
      </c>
      <c r="Y7811" s="55">
        <f t="shared" ref="Y7811:Y7874" si="979">U7811-V7811</f>
        <v>1.7800000000000002</v>
      </c>
      <c r="Z7811" s="54">
        <f t="shared" ref="Z7811:Z7874" si="980">Y7811/U7811</f>
        <v>0.67169811320754713</v>
      </c>
      <c r="AA7811" s="49" t="str">
        <f t="shared" ref="AA7811:AA7874" ca="1" si="981">IF(DATEDIF(B7811,TODAY(),"y")&gt;5,"Y","N")</f>
        <v>Y</v>
      </c>
      <c r="AB7811" s="49">
        <f t="shared" ref="AB7811:AB7874" ca="1" si="982">DATEDIF(B7811,TODAY(),"y")</f>
        <v>6</v>
      </c>
      <c r="AC7811" s="49" t="str">
        <f t="shared" ref="AC7811:AC7874" ca="1" si="983">IF(AB7811&gt;5,"Y","N")</f>
        <v>Y</v>
      </c>
    </row>
    <row r="7812" spans="1:29" x14ac:dyDescent="0.25">
      <c r="A7812">
        <v>6109</v>
      </c>
      <c r="B7812" s="9">
        <v>43195</v>
      </c>
      <c r="C7812" s="50" t="str">
        <f t="shared" si="976"/>
        <v>N</v>
      </c>
      <c r="D7812" s="52">
        <f>_xlfn.XLOOKUP(B7812,Cal_Date!B:B,Cal_Date!A:A,0)</f>
        <v>1</v>
      </c>
      <c r="E7812">
        <v>2018</v>
      </c>
      <c r="F7812" t="s">
        <v>124</v>
      </c>
      <c r="G7812" t="s">
        <v>129</v>
      </c>
      <c r="H7812" t="s">
        <v>11</v>
      </c>
      <c r="I7812" t="s">
        <v>11</v>
      </c>
      <c r="J7812" t="s">
        <v>15</v>
      </c>
      <c r="K7812" t="s">
        <v>42</v>
      </c>
      <c r="L7812">
        <v>2</v>
      </c>
      <c r="M7812">
        <v>1001</v>
      </c>
      <c r="O7812" t="s">
        <v>25</v>
      </c>
      <c r="R7812" t="s">
        <v>44</v>
      </c>
      <c r="S7812" s="49" t="str">
        <f t="shared" si="977"/>
        <v>Card</v>
      </c>
      <c r="T7812" s="3">
        <v>0.03</v>
      </c>
      <c r="U7812" s="2">
        <v>5.3000000000000007</v>
      </c>
      <c r="V7812" s="2">
        <v>1.74</v>
      </c>
      <c r="W7812" s="54">
        <f>_xlfn.XLOOKUP(M7812,Market!A:A,Market!F:F,0)</f>
        <v>0.06</v>
      </c>
      <c r="X7812" s="55">
        <f t="shared" si="978"/>
        <v>0.159</v>
      </c>
      <c r="Y7812" s="55">
        <f t="shared" si="979"/>
        <v>3.5600000000000005</v>
      </c>
      <c r="Z7812" s="54">
        <f t="shared" si="980"/>
        <v>0.67169811320754713</v>
      </c>
      <c r="AA7812" s="49" t="str">
        <f t="shared" ca="1" si="981"/>
        <v>Y</v>
      </c>
      <c r="AB7812" s="49">
        <f t="shared" ca="1" si="982"/>
        <v>6</v>
      </c>
      <c r="AC7812" s="49" t="str">
        <f t="shared" ca="1" si="983"/>
        <v>Y</v>
      </c>
    </row>
    <row r="7813" spans="1:29" x14ac:dyDescent="0.25">
      <c r="A7813">
        <v>6110</v>
      </c>
      <c r="B7813" s="9">
        <v>43195</v>
      </c>
      <c r="C7813" s="50" t="str">
        <f t="shared" si="976"/>
        <v>N</v>
      </c>
      <c r="D7813" s="52">
        <f>_xlfn.XLOOKUP(B7813,Cal_Date!B:B,Cal_Date!A:A,0)</f>
        <v>1</v>
      </c>
      <c r="E7813">
        <v>2018</v>
      </c>
      <c r="F7813" t="s">
        <v>124</v>
      </c>
      <c r="G7813" t="s">
        <v>129</v>
      </c>
      <c r="H7813" t="s">
        <v>11</v>
      </c>
      <c r="I7813" t="s">
        <v>11</v>
      </c>
      <c r="J7813" t="s">
        <v>15</v>
      </c>
      <c r="K7813" t="s">
        <v>42</v>
      </c>
      <c r="L7813">
        <v>1</v>
      </c>
      <c r="M7813">
        <v>1000</v>
      </c>
      <c r="O7813" t="s">
        <v>25</v>
      </c>
      <c r="R7813" t="s">
        <v>44</v>
      </c>
      <c r="S7813" s="49" t="str">
        <f t="shared" si="977"/>
        <v>Card</v>
      </c>
      <c r="T7813" s="3">
        <v>0.03</v>
      </c>
      <c r="U7813" s="2">
        <v>2.7</v>
      </c>
      <c r="V7813" s="2">
        <v>0.87</v>
      </c>
      <c r="W7813" s="54">
        <f>_xlfn.XLOOKUP(M7813,Market!A:A,Market!F:F,0)</f>
        <v>0.08</v>
      </c>
      <c r="X7813" s="55">
        <f t="shared" si="978"/>
        <v>8.1000000000000003E-2</v>
      </c>
      <c r="Y7813" s="55">
        <f t="shared" si="979"/>
        <v>1.83</v>
      </c>
      <c r="Z7813" s="54">
        <f t="shared" si="980"/>
        <v>0.67777777777777781</v>
      </c>
      <c r="AA7813" s="49" t="str">
        <f t="shared" ca="1" si="981"/>
        <v>Y</v>
      </c>
      <c r="AB7813" s="49">
        <f t="shared" ca="1" si="982"/>
        <v>6</v>
      </c>
      <c r="AC7813" s="49" t="str">
        <f t="shared" ca="1" si="983"/>
        <v>Y</v>
      </c>
    </row>
    <row r="7814" spans="1:29" x14ac:dyDescent="0.25">
      <c r="A7814">
        <v>6111</v>
      </c>
      <c r="B7814" s="9">
        <v>43195</v>
      </c>
      <c r="C7814" s="50" t="str">
        <f t="shared" si="976"/>
        <v>N</v>
      </c>
      <c r="D7814" s="52">
        <f>_xlfn.XLOOKUP(B7814,Cal_Date!B:B,Cal_Date!A:A,0)</f>
        <v>1</v>
      </c>
      <c r="E7814">
        <v>2018</v>
      </c>
      <c r="F7814" t="s">
        <v>124</v>
      </c>
      <c r="G7814" t="s">
        <v>129</v>
      </c>
      <c r="H7814" t="s">
        <v>14</v>
      </c>
      <c r="I7814" t="s">
        <v>18</v>
      </c>
      <c r="J7814" t="s">
        <v>15</v>
      </c>
      <c r="K7814" t="s">
        <v>43</v>
      </c>
      <c r="L7814">
        <v>2</v>
      </c>
      <c r="M7814">
        <v>1000</v>
      </c>
      <c r="O7814" t="s">
        <v>25</v>
      </c>
      <c r="R7814" t="s">
        <v>44</v>
      </c>
      <c r="S7814" s="49" t="str">
        <f t="shared" si="977"/>
        <v>Card</v>
      </c>
      <c r="T7814" s="3">
        <v>0.03</v>
      </c>
      <c r="U7814" s="2">
        <v>10.8</v>
      </c>
      <c r="V7814" s="2">
        <v>4.4400000000000004</v>
      </c>
      <c r="W7814" s="54">
        <f>_xlfn.XLOOKUP(M7814,Market!A:A,Market!F:F,0)</f>
        <v>0.08</v>
      </c>
      <c r="X7814" s="55">
        <f t="shared" si="978"/>
        <v>0.32400000000000001</v>
      </c>
      <c r="Y7814" s="55">
        <f t="shared" si="979"/>
        <v>6.36</v>
      </c>
      <c r="Z7814" s="54">
        <f t="shared" si="980"/>
        <v>0.58888888888888891</v>
      </c>
      <c r="AA7814" s="49" t="str">
        <f t="shared" ca="1" si="981"/>
        <v>Y</v>
      </c>
      <c r="AB7814" s="49">
        <f t="shared" ca="1" si="982"/>
        <v>6</v>
      </c>
      <c r="AC7814" s="49" t="str">
        <f t="shared" ca="1" si="983"/>
        <v>Y</v>
      </c>
    </row>
    <row r="7815" spans="1:29" x14ac:dyDescent="0.25">
      <c r="A7815">
        <v>6112</v>
      </c>
      <c r="B7815" s="9">
        <v>43195</v>
      </c>
      <c r="C7815" s="50" t="str">
        <f t="shared" si="976"/>
        <v>N</v>
      </c>
      <c r="D7815" s="52">
        <f>_xlfn.XLOOKUP(B7815,Cal_Date!B:B,Cal_Date!A:A,0)</f>
        <v>1</v>
      </c>
      <c r="E7815">
        <v>2018</v>
      </c>
      <c r="F7815" t="s">
        <v>124</v>
      </c>
      <c r="G7815" t="s">
        <v>129</v>
      </c>
      <c r="H7815" t="s">
        <v>48</v>
      </c>
      <c r="I7815" t="s">
        <v>18</v>
      </c>
      <c r="J7815" t="s">
        <v>10</v>
      </c>
      <c r="K7815" t="s">
        <v>43</v>
      </c>
      <c r="L7815">
        <v>1</v>
      </c>
      <c r="M7815">
        <v>1002</v>
      </c>
      <c r="O7815" t="s">
        <v>28</v>
      </c>
      <c r="R7815" t="s">
        <v>44</v>
      </c>
      <c r="S7815" s="49" t="str">
        <f t="shared" si="977"/>
        <v>Card</v>
      </c>
      <c r="T7815" s="3">
        <v>0.03</v>
      </c>
      <c r="U7815" s="2">
        <v>7.42</v>
      </c>
      <c r="V7815" s="2">
        <v>1.46</v>
      </c>
      <c r="W7815" s="54">
        <f>_xlfn.XLOOKUP(M7815,Market!A:A,Market!F:F,0)</f>
        <v>0.06</v>
      </c>
      <c r="X7815" s="55">
        <f t="shared" si="978"/>
        <v>0.22259999999999999</v>
      </c>
      <c r="Y7815" s="55">
        <f t="shared" si="979"/>
        <v>5.96</v>
      </c>
      <c r="Z7815" s="54">
        <f t="shared" si="980"/>
        <v>0.80323450134770891</v>
      </c>
      <c r="AA7815" s="49" t="str">
        <f t="shared" ca="1" si="981"/>
        <v>Y</v>
      </c>
      <c r="AB7815" s="49">
        <f t="shared" ca="1" si="982"/>
        <v>6</v>
      </c>
      <c r="AC7815" s="49" t="str">
        <f t="shared" ca="1" si="983"/>
        <v>Y</v>
      </c>
    </row>
    <row r="7816" spans="1:29" x14ac:dyDescent="0.25">
      <c r="A7816">
        <v>6113</v>
      </c>
      <c r="B7816" s="9">
        <v>43195</v>
      </c>
      <c r="C7816" s="50" t="str">
        <f t="shared" si="976"/>
        <v>N</v>
      </c>
      <c r="D7816" s="52">
        <f>_xlfn.XLOOKUP(B7816,Cal_Date!B:B,Cal_Date!A:A,0)</f>
        <v>1</v>
      </c>
      <c r="E7816">
        <v>2018</v>
      </c>
      <c r="F7816" t="s">
        <v>124</v>
      </c>
      <c r="G7816" t="s">
        <v>129</v>
      </c>
      <c r="H7816" t="s">
        <v>11</v>
      </c>
      <c r="I7816" t="s">
        <v>11</v>
      </c>
      <c r="J7816" t="s">
        <v>15</v>
      </c>
      <c r="K7816" t="s">
        <v>42</v>
      </c>
      <c r="L7816">
        <v>1</v>
      </c>
      <c r="M7816">
        <v>1003</v>
      </c>
      <c r="O7816" t="s">
        <v>25</v>
      </c>
      <c r="R7816" t="s">
        <v>44</v>
      </c>
      <c r="S7816" s="49" t="str">
        <f t="shared" si="977"/>
        <v>Card</v>
      </c>
      <c r="T7816" s="3">
        <v>0.03</v>
      </c>
      <c r="U7816" s="2">
        <v>2.6500000000000004</v>
      </c>
      <c r="V7816" s="2">
        <v>0.87</v>
      </c>
      <c r="W7816" s="54">
        <f>_xlfn.XLOOKUP(M7816,Market!A:A,Market!F:F,0)</f>
        <v>0.06</v>
      </c>
      <c r="X7816" s="55">
        <f t="shared" si="978"/>
        <v>7.9500000000000001E-2</v>
      </c>
      <c r="Y7816" s="55">
        <f t="shared" si="979"/>
        <v>1.7800000000000002</v>
      </c>
      <c r="Z7816" s="54">
        <f t="shared" si="980"/>
        <v>0.67169811320754713</v>
      </c>
      <c r="AA7816" s="49" t="str">
        <f t="shared" ca="1" si="981"/>
        <v>Y</v>
      </c>
      <c r="AB7816" s="49">
        <f t="shared" ca="1" si="982"/>
        <v>6</v>
      </c>
      <c r="AC7816" s="49" t="str">
        <f t="shared" ca="1" si="983"/>
        <v>Y</v>
      </c>
    </row>
    <row r="7817" spans="1:29" x14ac:dyDescent="0.25">
      <c r="A7817">
        <v>6114</v>
      </c>
      <c r="B7817" s="9">
        <v>43195</v>
      </c>
      <c r="C7817" s="50" t="str">
        <f t="shared" si="976"/>
        <v>N</v>
      </c>
      <c r="D7817" s="52">
        <f>_xlfn.XLOOKUP(B7817,Cal_Date!B:B,Cal_Date!A:A,0)</f>
        <v>1</v>
      </c>
      <c r="E7817">
        <v>2018</v>
      </c>
      <c r="F7817" t="s">
        <v>124</v>
      </c>
      <c r="G7817" t="s">
        <v>129</v>
      </c>
      <c r="H7817" t="s">
        <v>11</v>
      </c>
      <c r="I7817" t="s">
        <v>11</v>
      </c>
      <c r="J7817" t="s">
        <v>15</v>
      </c>
      <c r="K7817" t="s">
        <v>42</v>
      </c>
      <c r="L7817">
        <v>1</v>
      </c>
      <c r="M7817">
        <v>1005</v>
      </c>
      <c r="O7817" t="s">
        <v>25</v>
      </c>
      <c r="R7817" t="s">
        <v>44</v>
      </c>
      <c r="S7817" s="49" t="str">
        <f t="shared" si="977"/>
        <v>Card</v>
      </c>
      <c r="T7817" s="3">
        <v>0.03</v>
      </c>
      <c r="U7817" s="2">
        <v>2.7225000000000001</v>
      </c>
      <c r="V7817" s="2">
        <v>0.87</v>
      </c>
      <c r="W7817" s="54">
        <f>_xlfn.XLOOKUP(M7817,Market!A:A,Market!F:F,0)</f>
        <v>8.8999999999999996E-2</v>
      </c>
      <c r="X7817" s="55">
        <f t="shared" si="978"/>
        <v>8.1674999999999998E-2</v>
      </c>
      <c r="Y7817" s="55">
        <f t="shared" si="979"/>
        <v>1.8525</v>
      </c>
      <c r="Z7817" s="54">
        <f t="shared" si="980"/>
        <v>0.68044077134986225</v>
      </c>
      <c r="AA7817" s="49" t="str">
        <f t="shared" ca="1" si="981"/>
        <v>Y</v>
      </c>
      <c r="AB7817" s="49">
        <f t="shared" ca="1" si="982"/>
        <v>6</v>
      </c>
      <c r="AC7817" s="49" t="str">
        <f t="shared" ca="1" si="983"/>
        <v>Y</v>
      </c>
    </row>
    <row r="7818" spans="1:29" x14ac:dyDescent="0.25">
      <c r="A7818">
        <v>6115</v>
      </c>
      <c r="B7818" s="9">
        <v>43195</v>
      </c>
      <c r="C7818" s="50" t="str">
        <f t="shared" si="976"/>
        <v>N</v>
      </c>
      <c r="D7818" s="52">
        <f>_xlfn.XLOOKUP(B7818,Cal_Date!B:B,Cal_Date!A:A,0)</f>
        <v>1</v>
      </c>
      <c r="E7818">
        <v>2018</v>
      </c>
      <c r="F7818" t="s">
        <v>124</v>
      </c>
      <c r="G7818" t="s">
        <v>129</v>
      </c>
      <c r="H7818" t="s">
        <v>48</v>
      </c>
      <c r="I7818" t="s">
        <v>18</v>
      </c>
      <c r="J7818" t="s">
        <v>10</v>
      </c>
      <c r="K7818" t="s">
        <v>43</v>
      </c>
      <c r="L7818">
        <v>1</v>
      </c>
      <c r="M7818">
        <v>1005</v>
      </c>
      <c r="O7818" t="s">
        <v>25</v>
      </c>
      <c r="R7818" t="s">
        <v>44</v>
      </c>
      <c r="S7818" s="49" t="str">
        <f t="shared" si="977"/>
        <v>Card</v>
      </c>
      <c r="T7818" s="3">
        <v>0.03</v>
      </c>
      <c r="U7818" s="2">
        <v>7.6229999999999993</v>
      </c>
      <c r="V7818" s="2">
        <v>1.46</v>
      </c>
      <c r="W7818" s="54">
        <f>_xlfn.XLOOKUP(M7818,Market!A:A,Market!F:F,0)</f>
        <v>8.8999999999999996E-2</v>
      </c>
      <c r="X7818" s="55">
        <f t="shared" si="978"/>
        <v>0.22868999999999998</v>
      </c>
      <c r="Y7818" s="55">
        <f t="shared" si="979"/>
        <v>6.1629999999999994</v>
      </c>
      <c r="Z7818" s="54">
        <f t="shared" si="980"/>
        <v>0.80847435392889933</v>
      </c>
      <c r="AA7818" s="49" t="str">
        <f t="shared" ca="1" si="981"/>
        <v>Y</v>
      </c>
      <c r="AB7818" s="49">
        <f t="shared" ca="1" si="982"/>
        <v>6</v>
      </c>
      <c r="AC7818" s="49" t="str">
        <f t="shared" ca="1" si="983"/>
        <v>Y</v>
      </c>
    </row>
    <row r="7819" spans="1:29" x14ac:dyDescent="0.25">
      <c r="A7819">
        <v>6116</v>
      </c>
      <c r="B7819" s="9">
        <v>43195</v>
      </c>
      <c r="C7819" s="50" t="str">
        <f t="shared" si="976"/>
        <v>N</v>
      </c>
      <c r="D7819" s="52">
        <f>_xlfn.XLOOKUP(B7819,Cal_Date!B:B,Cal_Date!A:A,0)</f>
        <v>1</v>
      </c>
      <c r="E7819">
        <v>2018</v>
      </c>
      <c r="F7819" t="s">
        <v>124</v>
      </c>
      <c r="G7819" t="s">
        <v>129</v>
      </c>
      <c r="H7819" t="s">
        <v>11</v>
      </c>
      <c r="I7819" t="s">
        <v>13</v>
      </c>
      <c r="J7819" t="s">
        <v>15</v>
      </c>
      <c r="K7819" t="s">
        <v>42</v>
      </c>
      <c r="L7819">
        <v>2</v>
      </c>
      <c r="M7819">
        <v>1006</v>
      </c>
      <c r="O7819" t="s">
        <v>28</v>
      </c>
      <c r="R7819" t="s">
        <v>44</v>
      </c>
      <c r="S7819" s="49" t="str">
        <f t="shared" si="977"/>
        <v>Card</v>
      </c>
      <c r="T7819" s="3">
        <v>0.03</v>
      </c>
      <c r="U7819" s="2">
        <v>5.4450000000000003</v>
      </c>
      <c r="V7819" s="2">
        <v>2.84</v>
      </c>
      <c r="W7819" s="54">
        <f>_xlfn.XLOOKUP(M7819,Market!A:A,Market!F:F,0)</f>
        <v>8.8999999999999996E-2</v>
      </c>
      <c r="X7819" s="55">
        <f t="shared" si="978"/>
        <v>0.16335</v>
      </c>
      <c r="Y7819" s="55">
        <f t="shared" si="979"/>
        <v>2.6050000000000004</v>
      </c>
      <c r="Z7819" s="54">
        <f t="shared" si="980"/>
        <v>0.47842056932966032</v>
      </c>
      <c r="AA7819" s="49" t="str">
        <f t="shared" ca="1" si="981"/>
        <v>Y</v>
      </c>
      <c r="AB7819" s="49">
        <f t="shared" ca="1" si="982"/>
        <v>6</v>
      </c>
      <c r="AC7819" s="49" t="str">
        <f t="shared" ca="1" si="983"/>
        <v>Y</v>
      </c>
    </row>
    <row r="7820" spans="1:29" x14ac:dyDescent="0.25">
      <c r="A7820">
        <v>6117</v>
      </c>
      <c r="B7820" s="9">
        <v>43195</v>
      </c>
      <c r="C7820" s="50" t="str">
        <f t="shared" si="976"/>
        <v>N</v>
      </c>
      <c r="D7820" s="52">
        <f>_xlfn.XLOOKUP(B7820,Cal_Date!B:B,Cal_Date!A:A,0)</f>
        <v>1</v>
      </c>
      <c r="E7820">
        <v>2018</v>
      </c>
      <c r="F7820" t="s">
        <v>124</v>
      </c>
      <c r="G7820" t="s">
        <v>129</v>
      </c>
      <c r="H7820" t="s">
        <v>14</v>
      </c>
      <c r="I7820" t="s">
        <v>18</v>
      </c>
      <c r="J7820" t="s">
        <v>15</v>
      </c>
      <c r="K7820" t="s">
        <v>43</v>
      </c>
      <c r="L7820">
        <v>1</v>
      </c>
      <c r="M7820">
        <v>1007</v>
      </c>
      <c r="O7820" t="s">
        <v>28</v>
      </c>
      <c r="R7820" t="s">
        <v>44</v>
      </c>
      <c r="S7820" s="49" t="str">
        <f t="shared" si="977"/>
        <v>Card</v>
      </c>
      <c r="T7820" s="3">
        <v>0.03</v>
      </c>
      <c r="U7820" s="2">
        <v>5.4450000000000003</v>
      </c>
      <c r="V7820" s="2">
        <v>2.1</v>
      </c>
      <c r="W7820" s="54">
        <f>_xlfn.XLOOKUP(M7820,Market!A:A,Market!F:F,0)</f>
        <v>8.8999999999999996E-2</v>
      </c>
      <c r="X7820" s="55">
        <f t="shared" si="978"/>
        <v>0.16335</v>
      </c>
      <c r="Y7820" s="55">
        <f t="shared" si="979"/>
        <v>3.3450000000000002</v>
      </c>
      <c r="Z7820" s="54">
        <f t="shared" si="980"/>
        <v>0.61432506887052341</v>
      </c>
      <c r="AA7820" s="49" t="str">
        <f t="shared" ca="1" si="981"/>
        <v>Y</v>
      </c>
      <c r="AB7820" s="49">
        <f t="shared" ca="1" si="982"/>
        <v>6</v>
      </c>
      <c r="AC7820" s="49" t="str">
        <f t="shared" ca="1" si="983"/>
        <v>Y</v>
      </c>
    </row>
    <row r="7821" spans="1:29" x14ac:dyDescent="0.25">
      <c r="A7821">
        <v>6118</v>
      </c>
      <c r="B7821" s="9">
        <v>43195</v>
      </c>
      <c r="C7821" s="50" t="str">
        <f t="shared" si="976"/>
        <v>N</v>
      </c>
      <c r="D7821" s="52">
        <f>_xlfn.XLOOKUP(B7821,Cal_Date!B:B,Cal_Date!A:A,0)</f>
        <v>1</v>
      </c>
      <c r="E7821">
        <v>2018</v>
      </c>
      <c r="F7821" t="s">
        <v>124</v>
      </c>
      <c r="G7821" t="s">
        <v>129</v>
      </c>
      <c r="H7821" t="s">
        <v>14</v>
      </c>
      <c r="I7821" t="s">
        <v>13</v>
      </c>
      <c r="J7821" t="s">
        <v>15</v>
      </c>
      <c r="K7821" t="s">
        <v>43</v>
      </c>
      <c r="L7821">
        <v>1</v>
      </c>
      <c r="M7821">
        <v>1008</v>
      </c>
      <c r="O7821" t="s">
        <v>28</v>
      </c>
      <c r="R7821" t="s">
        <v>44</v>
      </c>
      <c r="S7821" s="49" t="str">
        <f t="shared" si="977"/>
        <v>Card</v>
      </c>
      <c r="T7821" s="3">
        <v>0.03</v>
      </c>
      <c r="U7821" s="2">
        <v>5.4450000000000003</v>
      </c>
      <c r="V7821" s="2">
        <v>2.12</v>
      </c>
      <c r="W7821" s="54">
        <f>_xlfn.XLOOKUP(M7821,Market!A:A,Market!F:F,0)</f>
        <v>8.8999999999999996E-2</v>
      </c>
      <c r="X7821" s="55">
        <f t="shared" si="978"/>
        <v>0.16335</v>
      </c>
      <c r="Y7821" s="55">
        <f t="shared" si="979"/>
        <v>3.3250000000000002</v>
      </c>
      <c r="Z7821" s="54">
        <f t="shared" si="980"/>
        <v>0.61065197428833795</v>
      </c>
      <c r="AA7821" s="49" t="str">
        <f t="shared" ca="1" si="981"/>
        <v>Y</v>
      </c>
      <c r="AB7821" s="49">
        <f t="shared" ca="1" si="982"/>
        <v>6</v>
      </c>
      <c r="AC7821" s="49" t="str">
        <f t="shared" ca="1" si="983"/>
        <v>Y</v>
      </c>
    </row>
    <row r="7822" spans="1:29" x14ac:dyDescent="0.25">
      <c r="A7822">
        <v>6119</v>
      </c>
      <c r="B7822" s="9">
        <v>43195</v>
      </c>
      <c r="C7822" s="50" t="str">
        <f t="shared" si="976"/>
        <v>N</v>
      </c>
      <c r="D7822" s="52">
        <f>_xlfn.XLOOKUP(B7822,Cal_Date!B:B,Cal_Date!A:A,0)</f>
        <v>1</v>
      </c>
      <c r="E7822">
        <v>2018</v>
      </c>
      <c r="F7822" t="s">
        <v>124</v>
      </c>
      <c r="G7822" t="s">
        <v>129</v>
      </c>
      <c r="H7822" t="s">
        <v>48</v>
      </c>
      <c r="I7822" t="s">
        <v>18</v>
      </c>
      <c r="J7822" t="s">
        <v>10</v>
      </c>
      <c r="K7822" t="s">
        <v>43</v>
      </c>
      <c r="L7822">
        <v>1</v>
      </c>
      <c r="M7822">
        <v>1009</v>
      </c>
      <c r="O7822" t="s">
        <v>28</v>
      </c>
      <c r="R7822" t="s">
        <v>44</v>
      </c>
      <c r="S7822" s="49" t="str">
        <f t="shared" si="977"/>
        <v>Card</v>
      </c>
      <c r="T7822" s="3">
        <v>0.03</v>
      </c>
      <c r="U7822" s="2">
        <v>7.6229999999999993</v>
      </c>
      <c r="V7822" s="2">
        <v>1.46</v>
      </c>
      <c r="W7822" s="54">
        <f>_xlfn.XLOOKUP(M7822,Market!A:A,Market!F:F,0)</f>
        <v>8.8999999999999996E-2</v>
      </c>
      <c r="X7822" s="55">
        <f t="shared" si="978"/>
        <v>0.22868999999999998</v>
      </c>
      <c r="Y7822" s="55">
        <f t="shared" si="979"/>
        <v>6.1629999999999994</v>
      </c>
      <c r="Z7822" s="54">
        <f t="shared" si="980"/>
        <v>0.80847435392889933</v>
      </c>
      <c r="AA7822" s="49" t="str">
        <f t="shared" ca="1" si="981"/>
        <v>Y</v>
      </c>
      <c r="AB7822" s="49">
        <f t="shared" ca="1" si="982"/>
        <v>6</v>
      </c>
      <c r="AC7822" s="49" t="str">
        <f t="shared" ca="1" si="983"/>
        <v>Y</v>
      </c>
    </row>
    <row r="7823" spans="1:29" x14ac:dyDescent="0.25">
      <c r="A7823">
        <v>6120</v>
      </c>
      <c r="B7823" s="9">
        <v>43195</v>
      </c>
      <c r="C7823" s="50" t="str">
        <f t="shared" si="976"/>
        <v>N</v>
      </c>
      <c r="D7823" s="52">
        <f>_xlfn.XLOOKUP(B7823,Cal_Date!B:B,Cal_Date!A:A,0)</f>
        <v>1</v>
      </c>
      <c r="E7823">
        <v>2018</v>
      </c>
      <c r="F7823" t="s">
        <v>124</v>
      </c>
      <c r="G7823" t="s">
        <v>129</v>
      </c>
      <c r="H7823" t="s">
        <v>11</v>
      </c>
      <c r="I7823" t="s">
        <v>11</v>
      </c>
      <c r="J7823" t="s">
        <v>15</v>
      </c>
      <c r="K7823" t="s">
        <v>42</v>
      </c>
      <c r="L7823">
        <v>1</v>
      </c>
      <c r="M7823">
        <v>1006</v>
      </c>
      <c r="O7823" t="s">
        <v>28</v>
      </c>
      <c r="R7823" t="s">
        <v>44</v>
      </c>
      <c r="S7823" s="49" t="str">
        <f t="shared" si="977"/>
        <v>Card</v>
      </c>
      <c r="T7823" s="3">
        <v>0.03</v>
      </c>
      <c r="U7823" s="2">
        <v>2.7225000000000001</v>
      </c>
      <c r="V7823" s="2">
        <v>0.87</v>
      </c>
      <c r="W7823" s="54">
        <f>_xlfn.XLOOKUP(M7823,Market!A:A,Market!F:F,0)</f>
        <v>8.8999999999999996E-2</v>
      </c>
      <c r="X7823" s="55">
        <f t="shared" si="978"/>
        <v>8.1674999999999998E-2</v>
      </c>
      <c r="Y7823" s="55">
        <f t="shared" si="979"/>
        <v>1.8525</v>
      </c>
      <c r="Z7823" s="54">
        <f t="shared" si="980"/>
        <v>0.68044077134986225</v>
      </c>
      <c r="AA7823" s="49" t="str">
        <f t="shared" ca="1" si="981"/>
        <v>Y</v>
      </c>
      <c r="AB7823" s="49">
        <f t="shared" ca="1" si="982"/>
        <v>6</v>
      </c>
      <c r="AC7823" s="49" t="str">
        <f t="shared" ca="1" si="983"/>
        <v>Y</v>
      </c>
    </row>
    <row r="7824" spans="1:29" x14ac:dyDescent="0.25">
      <c r="A7824">
        <v>6121</v>
      </c>
      <c r="B7824" s="9">
        <v>43195</v>
      </c>
      <c r="C7824" s="50" t="str">
        <f t="shared" si="976"/>
        <v>N</v>
      </c>
      <c r="D7824" s="52">
        <f>_xlfn.XLOOKUP(B7824,Cal_Date!B:B,Cal_Date!A:A,0)</f>
        <v>1</v>
      </c>
      <c r="E7824">
        <v>2018</v>
      </c>
      <c r="F7824" t="s">
        <v>124</v>
      </c>
      <c r="G7824" t="s">
        <v>129</v>
      </c>
      <c r="H7824" t="s">
        <v>48</v>
      </c>
      <c r="I7824" t="s">
        <v>18</v>
      </c>
      <c r="J7824" t="s">
        <v>10</v>
      </c>
      <c r="K7824" t="s">
        <v>43</v>
      </c>
      <c r="L7824">
        <v>1</v>
      </c>
      <c r="M7824">
        <v>1007</v>
      </c>
      <c r="O7824" t="s">
        <v>28</v>
      </c>
      <c r="R7824" t="s">
        <v>44</v>
      </c>
      <c r="S7824" s="49" t="str">
        <f t="shared" si="977"/>
        <v>Card</v>
      </c>
      <c r="T7824" s="3">
        <v>0.03</v>
      </c>
      <c r="U7824" s="2">
        <v>7.6229999999999993</v>
      </c>
      <c r="V7824" s="2">
        <v>1.46</v>
      </c>
      <c r="W7824" s="54">
        <f>_xlfn.XLOOKUP(M7824,Market!A:A,Market!F:F,0)</f>
        <v>8.8999999999999996E-2</v>
      </c>
      <c r="X7824" s="55">
        <f t="shared" si="978"/>
        <v>0.22868999999999998</v>
      </c>
      <c r="Y7824" s="55">
        <f t="shared" si="979"/>
        <v>6.1629999999999994</v>
      </c>
      <c r="Z7824" s="54">
        <f t="shared" si="980"/>
        <v>0.80847435392889933</v>
      </c>
      <c r="AA7824" s="49" t="str">
        <f t="shared" ca="1" si="981"/>
        <v>Y</v>
      </c>
      <c r="AB7824" s="49">
        <f t="shared" ca="1" si="982"/>
        <v>6</v>
      </c>
      <c r="AC7824" s="49" t="str">
        <f t="shared" ca="1" si="983"/>
        <v>Y</v>
      </c>
    </row>
    <row r="7825" spans="1:29" x14ac:dyDescent="0.25">
      <c r="A7825">
        <v>6122</v>
      </c>
      <c r="B7825" s="9">
        <v>43195</v>
      </c>
      <c r="C7825" s="50" t="str">
        <f t="shared" si="976"/>
        <v>N</v>
      </c>
      <c r="D7825" s="52">
        <f>_xlfn.XLOOKUP(B7825,Cal_Date!B:B,Cal_Date!A:A,0)</f>
        <v>1</v>
      </c>
      <c r="E7825">
        <v>2018</v>
      </c>
      <c r="F7825" t="s">
        <v>124</v>
      </c>
      <c r="G7825" t="s">
        <v>129</v>
      </c>
      <c r="H7825" t="s">
        <v>48</v>
      </c>
      <c r="I7825" t="s">
        <v>18</v>
      </c>
      <c r="J7825" t="s">
        <v>10</v>
      </c>
      <c r="K7825" t="s">
        <v>43</v>
      </c>
      <c r="L7825">
        <v>2</v>
      </c>
      <c r="M7825">
        <v>1007</v>
      </c>
      <c r="O7825" t="s">
        <v>28</v>
      </c>
      <c r="R7825" t="s">
        <v>44</v>
      </c>
      <c r="S7825" s="49" t="str">
        <f t="shared" si="977"/>
        <v>Card</v>
      </c>
      <c r="T7825" s="3">
        <v>0.03</v>
      </c>
      <c r="U7825" s="2">
        <v>15.245999999999999</v>
      </c>
      <c r="V7825" s="2">
        <v>2.92</v>
      </c>
      <c r="W7825" s="54">
        <f>_xlfn.XLOOKUP(M7825,Market!A:A,Market!F:F,0)</f>
        <v>8.8999999999999996E-2</v>
      </c>
      <c r="X7825" s="55">
        <f t="shared" si="978"/>
        <v>0.45737999999999995</v>
      </c>
      <c r="Y7825" s="55">
        <f t="shared" si="979"/>
        <v>12.325999999999999</v>
      </c>
      <c r="Z7825" s="54">
        <f t="shared" si="980"/>
        <v>0.80847435392889933</v>
      </c>
      <c r="AA7825" s="49" t="str">
        <f t="shared" ca="1" si="981"/>
        <v>Y</v>
      </c>
      <c r="AB7825" s="49">
        <f t="shared" ca="1" si="982"/>
        <v>6</v>
      </c>
      <c r="AC7825" s="49" t="str">
        <f t="shared" ca="1" si="983"/>
        <v>Y</v>
      </c>
    </row>
    <row r="7826" spans="1:29" x14ac:dyDescent="0.25">
      <c r="A7826">
        <v>6123</v>
      </c>
      <c r="B7826" s="9">
        <v>43195</v>
      </c>
      <c r="C7826" s="50" t="str">
        <f t="shared" si="976"/>
        <v>N</v>
      </c>
      <c r="D7826" s="52">
        <f>_xlfn.XLOOKUP(B7826,Cal_Date!B:B,Cal_Date!A:A,0)</f>
        <v>1</v>
      </c>
      <c r="E7826">
        <v>2018</v>
      </c>
      <c r="F7826" t="s">
        <v>124</v>
      </c>
      <c r="G7826" t="s">
        <v>129</v>
      </c>
      <c r="H7826" t="s">
        <v>48</v>
      </c>
      <c r="I7826" t="s">
        <v>18</v>
      </c>
      <c r="J7826" t="s">
        <v>10</v>
      </c>
      <c r="K7826" t="s">
        <v>43</v>
      </c>
      <c r="L7826">
        <v>2</v>
      </c>
      <c r="M7826">
        <v>1007</v>
      </c>
      <c r="O7826" t="s">
        <v>28</v>
      </c>
      <c r="R7826" t="s">
        <v>44</v>
      </c>
      <c r="S7826" s="49" t="str">
        <f t="shared" si="977"/>
        <v>Card</v>
      </c>
      <c r="T7826" s="3">
        <v>0.03</v>
      </c>
      <c r="U7826" s="2">
        <v>15.245999999999999</v>
      </c>
      <c r="V7826" s="2">
        <v>2.92</v>
      </c>
      <c r="W7826" s="54">
        <f>_xlfn.XLOOKUP(M7826,Market!A:A,Market!F:F,0)</f>
        <v>8.8999999999999996E-2</v>
      </c>
      <c r="X7826" s="55">
        <f t="shared" si="978"/>
        <v>0.45737999999999995</v>
      </c>
      <c r="Y7826" s="55">
        <f t="shared" si="979"/>
        <v>12.325999999999999</v>
      </c>
      <c r="Z7826" s="54">
        <f t="shared" si="980"/>
        <v>0.80847435392889933</v>
      </c>
      <c r="AA7826" s="49" t="str">
        <f t="shared" ca="1" si="981"/>
        <v>Y</v>
      </c>
      <c r="AB7826" s="49">
        <f t="shared" ca="1" si="982"/>
        <v>6</v>
      </c>
      <c r="AC7826" s="49" t="str">
        <f t="shared" ca="1" si="983"/>
        <v>Y</v>
      </c>
    </row>
    <row r="7827" spans="1:29" x14ac:dyDescent="0.25">
      <c r="A7827">
        <v>6124</v>
      </c>
      <c r="B7827" s="9">
        <v>43195</v>
      </c>
      <c r="C7827" s="50" t="str">
        <f t="shared" si="976"/>
        <v>N</v>
      </c>
      <c r="D7827" s="52">
        <f>_xlfn.XLOOKUP(B7827,Cal_Date!B:B,Cal_Date!A:A,0)</f>
        <v>1</v>
      </c>
      <c r="E7827">
        <v>2018</v>
      </c>
      <c r="F7827" t="s">
        <v>124</v>
      </c>
      <c r="G7827" t="s">
        <v>129</v>
      </c>
      <c r="H7827" t="s">
        <v>11</v>
      </c>
      <c r="I7827" t="s">
        <v>11</v>
      </c>
      <c r="J7827" t="s">
        <v>15</v>
      </c>
      <c r="K7827" t="s">
        <v>42</v>
      </c>
      <c r="L7827">
        <v>1</v>
      </c>
      <c r="M7827">
        <v>1005</v>
      </c>
      <c r="O7827" t="s">
        <v>25</v>
      </c>
      <c r="R7827" t="s">
        <v>44</v>
      </c>
      <c r="S7827" s="49" t="str">
        <f t="shared" si="977"/>
        <v>Card</v>
      </c>
      <c r="T7827" s="3">
        <v>0.03</v>
      </c>
      <c r="U7827" s="2">
        <v>2.7225000000000001</v>
      </c>
      <c r="V7827" s="2">
        <v>0.87</v>
      </c>
      <c r="W7827" s="54">
        <f>_xlfn.XLOOKUP(M7827,Market!A:A,Market!F:F,0)</f>
        <v>8.8999999999999996E-2</v>
      </c>
      <c r="X7827" s="55">
        <f t="shared" si="978"/>
        <v>8.1674999999999998E-2</v>
      </c>
      <c r="Y7827" s="55">
        <f t="shared" si="979"/>
        <v>1.8525</v>
      </c>
      <c r="Z7827" s="54">
        <f t="shared" si="980"/>
        <v>0.68044077134986225</v>
      </c>
      <c r="AA7827" s="49" t="str">
        <f t="shared" ca="1" si="981"/>
        <v>Y</v>
      </c>
      <c r="AB7827" s="49">
        <f t="shared" ca="1" si="982"/>
        <v>6</v>
      </c>
      <c r="AC7827" s="49" t="str">
        <f t="shared" ca="1" si="983"/>
        <v>Y</v>
      </c>
    </row>
    <row r="7828" spans="1:29" x14ac:dyDescent="0.25">
      <c r="A7828">
        <v>6125</v>
      </c>
      <c r="B7828" s="9">
        <v>43195</v>
      </c>
      <c r="C7828" s="50" t="str">
        <f t="shared" si="976"/>
        <v>N</v>
      </c>
      <c r="D7828" s="52">
        <f>_xlfn.XLOOKUP(B7828,Cal_Date!B:B,Cal_Date!A:A,0)</f>
        <v>1</v>
      </c>
      <c r="E7828">
        <v>2018</v>
      </c>
      <c r="F7828" t="s">
        <v>124</v>
      </c>
      <c r="G7828" t="s">
        <v>129</v>
      </c>
      <c r="H7828" t="s">
        <v>11</v>
      </c>
      <c r="I7828" t="s">
        <v>11</v>
      </c>
      <c r="J7828" t="s">
        <v>15</v>
      </c>
      <c r="K7828" t="s">
        <v>42</v>
      </c>
      <c r="L7828">
        <v>1</v>
      </c>
      <c r="M7828">
        <v>1005</v>
      </c>
      <c r="O7828" t="s">
        <v>25</v>
      </c>
      <c r="R7828" t="s">
        <v>44</v>
      </c>
      <c r="S7828" s="49" t="str">
        <f t="shared" si="977"/>
        <v>Card</v>
      </c>
      <c r="T7828" s="3">
        <v>0.03</v>
      </c>
      <c r="U7828" s="2">
        <v>2.7225000000000001</v>
      </c>
      <c r="V7828" s="2">
        <v>0.87</v>
      </c>
      <c r="W7828" s="54">
        <f>_xlfn.XLOOKUP(M7828,Market!A:A,Market!F:F,0)</f>
        <v>8.8999999999999996E-2</v>
      </c>
      <c r="X7828" s="55">
        <f t="shared" si="978"/>
        <v>8.1674999999999998E-2</v>
      </c>
      <c r="Y7828" s="55">
        <f t="shared" si="979"/>
        <v>1.8525</v>
      </c>
      <c r="Z7828" s="54">
        <f t="shared" si="980"/>
        <v>0.68044077134986225</v>
      </c>
      <c r="AA7828" s="49" t="str">
        <f t="shared" ca="1" si="981"/>
        <v>Y</v>
      </c>
      <c r="AB7828" s="49">
        <f t="shared" ca="1" si="982"/>
        <v>6</v>
      </c>
      <c r="AC7828" s="49" t="str">
        <f t="shared" ca="1" si="983"/>
        <v>Y</v>
      </c>
    </row>
    <row r="7829" spans="1:29" x14ac:dyDescent="0.25">
      <c r="A7829">
        <v>6126</v>
      </c>
      <c r="B7829" s="9">
        <v>43195</v>
      </c>
      <c r="C7829" s="50" t="str">
        <f t="shared" si="976"/>
        <v>N</v>
      </c>
      <c r="D7829" s="52">
        <f>_xlfn.XLOOKUP(B7829,Cal_Date!B:B,Cal_Date!A:A,0)</f>
        <v>1</v>
      </c>
      <c r="E7829">
        <v>2018</v>
      </c>
      <c r="F7829" t="s">
        <v>124</v>
      </c>
      <c r="G7829" t="s">
        <v>129</v>
      </c>
      <c r="H7829" t="s">
        <v>48</v>
      </c>
      <c r="I7829" t="s">
        <v>18</v>
      </c>
      <c r="J7829" t="s">
        <v>10</v>
      </c>
      <c r="K7829" t="s">
        <v>43</v>
      </c>
      <c r="L7829">
        <v>1</v>
      </c>
      <c r="M7829">
        <v>1002</v>
      </c>
      <c r="O7829" t="s">
        <v>28</v>
      </c>
      <c r="R7829" t="s">
        <v>44</v>
      </c>
      <c r="S7829" s="49" t="str">
        <f t="shared" si="977"/>
        <v>Card</v>
      </c>
      <c r="T7829" s="3">
        <v>0.03</v>
      </c>
      <c r="U7829" s="2">
        <v>7.42</v>
      </c>
      <c r="V7829" s="2">
        <v>1.46</v>
      </c>
      <c r="W7829" s="54">
        <f>_xlfn.XLOOKUP(M7829,Market!A:A,Market!F:F,0)</f>
        <v>0.06</v>
      </c>
      <c r="X7829" s="55">
        <f t="shared" si="978"/>
        <v>0.22259999999999999</v>
      </c>
      <c r="Y7829" s="55">
        <f t="shared" si="979"/>
        <v>5.96</v>
      </c>
      <c r="Z7829" s="54">
        <f t="shared" si="980"/>
        <v>0.80323450134770891</v>
      </c>
      <c r="AA7829" s="49" t="str">
        <f t="shared" ca="1" si="981"/>
        <v>Y</v>
      </c>
      <c r="AB7829" s="49">
        <f t="shared" ca="1" si="982"/>
        <v>6</v>
      </c>
      <c r="AC7829" s="49" t="str">
        <f t="shared" ca="1" si="983"/>
        <v>Y</v>
      </c>
    </row>
    <row r="7830" spans="1:29" x14ac:dyDescent="0.25">
      <c r="A7830">
        <v>6127</v>
      </c>
      <c r="B7830" s="9">
        <v>43195</v>
      </c>
      <c r="C7830" s="50" t="str">
        <f t="shared" si="976"/>
        <v>N</v>
      </c>
      <c r="D7830" s="52">
        <f>_xlfn.XLOOKUP(B7830,Cal_Date!B:B,Cal_Date!A:A,0)</f>
        <v>1</v>
      </c>
      <c r="E7830">
        <v>2018</v>
      </c>
      <c r="F7830" t="s">
        <v>124</v>
      </c>
      <c r="G7830" t="s">
        <v>129</v>
      </c>
      <c r="H7830" t="s">
        <v>48</v>
      </c>
      <c r="I7830" t="s">
        <v>18</v>
      </c>
      <c r="J7830" t="s">
        <v>10</v>
      </c>
      <c r="K7830" t="s">
        <v>43</v>
      </c>
      <c r="L7830">
        <v>2</v>
      </c>
      <c r="M7830">
        <v>1004</v>
      </c>
      <c r="O7830" t="s">
        <v>28</v>
      </c>
      <c r="R7830" t="s">
        <v>44</v>
      </c>
      <c r="S7830" s="49" t="str">
        <f t="shared" si="977"/>
        <v>Card</v>
      </c>
      <c r="T7830" s="3">
        <v>0.03</v>
      </c>
      <c r="U7830" s="2">
        <v>14.84</v>
      </c>
      <c r="V7830" s="2">
        <v>2.92</v>
      </c>
      <c r="W7830" s="54">
        <f>_xlfn.XLOOKUP(M7830,Market!A:A,Market!F:F,0)</f>
        <v>0.06</v>
      </c>
      <c r="X7830" s="55">
        <f t="shared" si="978"/>
        <v>0.44519999999999998</v>
      </c>
      <c r="Y7830" s="55">
        <f t="shared" si="979"/>
        <v>11.92</v>
      </c>
      <c r="Z7830" s="54">
        <f t="shared" si="980"/>
        <v>0.80323450134770891</v>
      </c>
      <c r="AA7830" s="49" t="str">
        <f t="shared" ca="1" si="981"/>
        <v>Y</v>
      </c>
      <c r="AB7830" s="49">
        <f t="shared" ca="1" si="982"/>
        <v>6</v>
      </c>
      <c r="AC7830" s="49" t="str">
        <f t="shared" ca="1" si="983"/>
        <v>Y</v>
      </c>
    </row>
    <row r="7831" spans="1:29" x14ac:dyDescent="0.25">
      <c r="A7831">
        <v>6128</v>
      </c>
      <c r="B7831" s="9">
        <v>43195</v>
      </c>
      <c r="C7831" s="50" t="str">
        <f t="shared" si="976"/>
        <v>N</v>
      </c>
      <c r="D7831" s="52">
        <f>_xlfn.XLOOKUP(B7831,Cal_Date!B:B,Cal_Date!A:A,0)</f>
        <v>1</v>
      </c>
      <c r="E7831">
        <v>2018</v>
      </c>
      <c r="F7831" t="s">
        <v>124</v>
      </c>
      <c r="G7831" t="s">
        <v>129</v>
      </c>
      <c r="H7831" t="s">
        <v>11</v>
      </c>
      <c r="I7831" t="s">
        <v>13</v>
      </c>
      <c r="J7831" t="s">
        <v>15</v>
      </c>
      <c r="K7831" t="s">
        <v>42</v>
      </c>
      <c r="L7831">
        <v>1</v>
      </c>
      <c r="M7831">
        <v>1005</v>
      </c>
      <c r="O7831" t="s">
        <v>25</v>
      </c>
      <c r="R7831" t="s">
        <v>44</v>
      </c>
      <c r="S7831" s="49" t="str">
        <f t="shared" si="977"/>
        <v>Card</v>
      </c>
      <c r="T7831" s="3">
        <v>0.03</v>
      </c>
      <c r="U7831" s="2">
        <v>2.7225000000000001</v>
      </c>
      <c r="V7831" s="2">
        <v>1.42</v>
      </c>
      <c r="W7831" s="54">
        <f>_xlfn.XLOOKUP(M7831,Market!A:A,Market!F:F,0)</f>
        <v>8.8999999999999996E-2</v>
      </c>
      <c r="X7831" s="55">
        <f t="shared" si="978"/>
        <v>8.1674999999999998E-2</v>
      </c>
      <c r="Y7831" s="55">
        <f t="shared" si="979"/>
        <v>1.3025000000000002</v>
      </c>
      <c r="Z7831" s="54">
        <f t="shared" si="980"/>
        <v>0.47842056932966032</v>
      </c>
      <c r="AA7831" s="49" t="str">
        <f t="shared" ca="1" si="981"/>
        <v>Y</v>
      </c>
      <c r="AB7831" s="49">
        <f t="shared" ca="1" si="982"/>
        <v>6</v>
      </c>
      <c r="AC7831" s="49" t="str">
        <f t="shared" ca="1" si="983"/>
        <v>Y</v>
      </c>
    </row>
    <row r="7832" spans="1:29" x14ac:dyDescent="0.25">
      <c r="A7832">
        <v>6129</v>
      </c>
      <c r="B7832" s="9">
        <v>43195</v>
      </c>
      <c r="C7832" s="50" t="str">
        <f t="shared" si="976"/>
        <v>N</v>
      </c>
      <c r="D7832" s="52">
        <f>_xlfn.XLOOKUP(B7832,Cal_Date!B:B,Cal_Date!A:A,0)</f>
        <v>1</v>
      </c>
      <c r="E7832">
        <v>2018</v>
      </c>
      <c r="F7832" t="s">
        <v>124</v>
      </c>
      <c r="G7832" t="s">
        <v>129</v>
      </c>
      <c r="H7832" t="s">
        <v>48</v>
      </c>
      <c r="I7832" t="s">
        <v>18</v>
      </c>
      <c r="J7832" t="s">
        <v>10</v>
      </c>
      <c r="K7832" t="s">
        <v>43</v>
      </c>
      <c r="L7832">
        <v>2</v>
      </c>
      <c r="M7832">
        <v>1001</v>
      </c>
      <c r="O7832" t="s">
        <v>25</v>
      </c>
      <c r="R7832" t="s">
        <v>44</v>
      </c>
      <c r="S7832" s="49" t="str">
        <f t="shared" si="977"/>
        <v>Card</v>
      </c>
      <c r="T7832" s="3">
        <v>0.03</v>
      </c>
      <c r="U7832" s="2">
        <v>14.84</v>
      </c>
      <c r="V7832" s="2">
        <v>2.92</v>
      </c>
      <c r="W7832" s="54">
        <f>_xlfn.XLOOKUP(M7832,Market!A:A,Market!F:F,0)</f>
        <v>0.06</v>
      </c>
      <c r="X7832" s="55">
        <f t="shared" si="978"/>
        <v>0.44519999999999998</v>
      </c>
      <c r="Y7832" s="55">
        <f t="shared" si="979"/>
        <v>11.92</v>
      </c>
      <c r="Z7832" s="54">
        <f t="shared" si="980"/>
        <v>0.80323450134770891</v>
      </c>
      <c r="AA7832" s="49" t="str">
        <f t="shared" ca="1" si="981"/>
        <v>Y</v>
      </c>
      <c r="AB7832" s="49">
        <f t="shared" ca="1" si="982"/>
        <v>6</v>
      </c>
      <c r="AC7832" s="49" t="str">
        <f t="shared" ca="1" si="983"/>
        <v>Y</v>
      </c>
    </row>
    <row r="7833" spans="1:29" x14ac:dyDescent="0.25">
      <c r="A7833">
        <v>6130</v>
      </c>
      <c r="B7833" s="9">
        <v>43195</v>
      </c>
      <c r="C7833" s="50" t="str">
        <f t="shared" si="976"/>
        <v>N</v>
      </c>
      <c r="D7833" s="52">
        <f>_xlfn.XLOOKUP(B7833,Cal_Date!B:B,Cal_Date!A:A,0)</f>
        <v>1</v>
      </c>
      <c r="E7833">
        <v>2018</v>
      </c>
      <c r="F7833" t="s">
        <v>124</v>
      </c>
      <c r="G7833" t="s">
        <v>129</v>
      </c>
      <c r="H7833" t="s">
        <v>14</v>
      </c>
      <c r="I7833" t="s">
        <v>18</v>
      </c>
      <c r="J7833" t="s">
        <v>15</v>
      </c>
      <c r="K7833" t="s">
        <v>43</v>
      </c>
      <c r="L7833">
        <v>1</v>
      </c>
      <c r="M7833">
        <v>1010</v>
      </c>
      <c r="O7833" t="s">
        <v>25</v>
      </c>
      <c r="R7833" t="s">
        <v>44</v>
      </c>
      <c r="S7833" s="49" t="str">
        <f t="shared" si="977"/>
        <v>Card</v>
      </c>
      <c r="T7833" s="3">
        <v>0.03</v>
      </c>
      <c r="U7833" s="2">
        <v>5.4</v>
      </c>
      <c r="V7833" s="2">
        <v>2.1</v>
      </c>
      <c r="W7833" s="54">
        <f>_xlfn.XLOOKUP(M7833,Market!A:A,Market!F:F,0)</f>
        <v>0.08</v>
      </c>
      <c r="X7833" s="55">
        <f t="shared" si="978"/>
        <v>0.16200000000000001</v>
      </c>
      <c r="Y7833" s="55">
        <f t="shared" si="979"/>
        <v>3.3000000000000003</v>
      </c>
      <c r="Z7833" s="54">
        <f t="shared" si="980"/>
        <v>0.61111111111111116</v>
      </c>
      <c r="AA7833" s="49" t="str">
        <f t="shared" ca="1" si="981"/>
        <v>Y</v>
      </c>
      <c r="AB7833" s="49">
        <f t="shared" ca="1" si="982"/>
        <v>6</v>
      </c>
      <c r="AC7833" s="49" t="str">
        <f t="shared" ca="1" si="983"/>
        <v>Y</v>
      </c>
    </row>
    <row r="7834" spans="1:29" x14ac:dyDescent="0.25">
      <c r="A7834">
        <v>6131</v>
      </c>
      <c r="B7834" s="9">
        <v>43195</v>
      </c>
      <c r="C7834" s="50" t="str">
        <f t="shared" si="976"/>
        <v>N</v>
      </c>
      <c r="D7834" s="52">
        <f>_xlfn.XLOOKUP(B7834,Cal_Date!B:B,Cal_Date!A:A,0)</f>
        <v>1</v>
      </c>
      <c r="E7834">
        <v>2018</v>
      </c>
      <c r="F7834" t="s">
        <v>124</v>
      </c>
      <c r="G7834" t="s">
        <v>129</v>
      </c>
      <c r="H7834" t="s">
        <v>14</v>
      </c>
      <c r="I7834" t="s">
        <v>13</v>
      </c>
      <c r="J7834" t="s">
        <v>15</v>
      </c>
      <c r="K7834" t="s">
        <v>43</v>
      </c>
      <c r="L7834">
        <v>2</v>
      </c>
      <c r="M7834">
        <v>1011</v>
      </c>
      <c r="O7834" t="s">
        <v>25</v>
      </c>
      <c r="R7834" t="s">
        <v>44</v>
      </c>
      <c r="S7834" s="49" t="str">
        <f t="shared" si="977"/>
        <v>Card</v>
      </c>
      <c r="T7834" s="3">
        <v>0.03</v>
      </c>
      <c r="U7834" s="2">
        <v>10.600000000000001</v>
      </c>
      <c r="V7834" s="2">
        <v>4.24</v>
      </c>
      <c r="W7834" s="54">
        <f>_xlfn.XLOOKUP(M7834,Market!A:A,Market!F:F,0)</f>
        <v>0.06</v>
      </c>
      <c r="X7834" s="55">
        <f t="shared" si="978"/>
        <v>0.318</v>
      </c>
      <c r="Y7834" s="55">
        <f t="shared" si="979"/>
        <v>6.3600000000000012</v>
      </c>
      <c r="Z7834" s="54">
        <f t="shared" si="980"/>
        <v>0.60000000000000009</v>
      </c>
      <c r="AA7834" s="49" t="str">
        <f t="shared" ca="1" si="981"/>
        <v>Y</v>
      </c>
      <c r="AB7834" s="49">
        <f t="shared" ca="1" si="982"/>
        <v>6</v>
      </c>
      <c r="AC7834" s="49" t="str">
        <f t="shared" ca="1" si="983"/>
        <v>Y</v>
      </c>
    </row>
    <row r="7835" spans="1:29" x14ac:dyDescent="0.25">
      <c r="A7835">
        <v>6132</v>
      </c>
      <c r="B7835" s="9">
        <v>43195</v>
      </c>
      <c r="C7835" s="50" t="str">
        <f t="shared" si="976"/>
        <v>N</v>
      </c>
      <c r="D7835" s="52">
        <f>_xlfn.XLOOKUP(B7835,Cal_Date!B:B,Cal_Date!A:A,0)</f>
        <v>1</v>
      </c>
      <c r="E7835">
        <v>2018</v>
      </c>
      <c r="F7835" t="s">
        <v>124</v>
      </c>
      <c r="G7835" t="s">
        <v>129</v>
      </c>
      <c r="H7835" t="s">
        <v>14</v>
      </c>
      <c r="I7835" t="s">
        <v>18</v>
      </c>
      <c r="J7835" t="s">
        <v>15</v>
      </c>
      <c r="K7835" t="s">
        <v>43</v>
      </c>
      <c r="L7835">
        <v>1</v>
      </c>
      <c r="M7835">
        <v>1011</v>
      </c>
      <c r="O7835" t="s">
        <v>25</v>
      </c>
      <c r="R7835" t="s">
        <v>44</v>
      </c>
      <c r="S7835" s="49" t="str">
        <f t="shared" si="977"/>
        <v>Card</v>
      </c>
      <c r="T7835" s="3">
        <v>0.03</v>
      </c>
      <c r="U7835" s="2">
        <v>5.3000000000000007</v>
      </c>
      <c r="V7835" s="2">
        <v>2.1</v>
      </c>
      <c r="W7835" s="54">
        <f>_xlfn.XLOOKUP(M7835,Market!A:A,Market!F:F,0)</f>
        <v>0.06</v>
      </c>
      <c r="X7835" s="55">
        <f t="shared" si="978"/>
        <v>0.159</v>
      </c>
      <c r="Y7835" s="55">
        <f t="shared" si="979"/>
        <v>3.2000000000000006</v>
      </c>
      <c r="Z7835" s="54">
        <f t="shared" si="980"/>
        <v>0.60377358490566047</v>
      </c>
      <c r="AA7835" s="49" t="str">
        <f t="shared" ca="1" si="981"/>
        <v>Y</v>
      </c>
      <c r="AB7835" s="49">
        <f t="shared" ca="1" si="982"/>
        <v>6</v>
      </c>
      <c r="AC7835" s="49" t="str">
        <f t="shared" ca="1" si="983"/>
        <v>Y</v>
      </c>
    </row>
    <row r="7836" spans="1:29" x14ac:dyDescent="0.25">
      <c r="A7836">
        <v>6133</v>
      </c>
      <c r="B7836" s="9">
        <v>43195</v>
      </c>
      <c r="C7836" s="50" t="str">
        <f t="shared" si="976"/>
        <v>N</v>
      </c>
      <c r="D7836" s="52">
        <f>_xlfn.XLOOKUP(B7836,Cal_Date!B:B,Cal_Date!A:A,0)</f>
        <v>1</v>
      </c>
      <c r="E7836">
        <v>2018</v>
      </c>
      <c r="F7836" t="s">
        <v>124</v>
      </c>
      <c r="G7836" t="s">
        <v>129</v>
      </c>
      <c r="H7836" t="s">
        <v>14</v>
      </c>
      <c r="I7836" t="s">
        <v>18</v>
      </c>
      <c r="J7836" t="s">
        <v>15</v>
      </c>
      <c r="K7836" t="s">
        <v>43</v>
      </c>
      <c r="L7836">
        <v>1</v>
      </c>
      <c r="M7836">
        <v>1001</v>
      </c>
      <c r="O7836" t="s">
        <v>25</v>
      </c>
      <c r="R7836" t="s">
        <v>44</v>
      </c>
      <c r="S7836" s="49" t="str">
        <f t="shared" si="977"/>
        <v>Card</v>
      </c>
      <c r="T7836" s="3">
        <v>0.03</v>
      </c>
      <c r="U7836" s="2">
        <v>5.3000000000000007</v>
      </c>
      <c r="V7836" s="2">
        <v>2.1</v>
      </c>
      <c r="W7836" s="54">
        <f>_xlfn.XLOOKUP(M7836,Market!A:A,Market!F:F,0)</f>
        <v>0.06</v>
      </c>
      <c r="X7836" s="55">
        <f t="shared" si="978"/>
        <v>0.159</v>
      </c>
      <c r="Y7836" s="55">
        <f t="shared" si="979"/>
        <v>3.2000000000000006</v>
      </c>
      <c r="Z7836" s="54">
        <f t="shared" si="980"/>
        <v>0.60377358490566047</v>
      </c>
      <c r="AA7836" s="49" t="str">
        <f t="shared" ca="1" si="981"/>
        <v>Y</v>
      </c>
      <c r="AB7836" s="49">
        <f t="shared" ca="1" si="982"/>
        <v>6</v>
      </c>
      <c r="AC7836" s="49" t="str">
        <f t="shared" ca="1" si="983"/>
        <v>Y</v>
      </c>
    </row>
    <row r="7837" spans="1:29" x14ac:dyDescent="0.25">
      <c r="A7837">
        <v>6134</v>
      </c>
      <c r="B7837" s="9">
        <v>43195</v>
      </c>
      <c r="C7837" s="50" t="str">
        <f t="shared" si="976"/>
        <v>N</v>
      </c>
      <c r="D7837" s="52">
        <f>_xlfn.XLOOKUP(B7837,Cal_Date!B:B,Cal_Date!A:A,0)</f>
        <v>1</v>
      </c>
      <c r="E7837">
        <v>2018</v>
      </c>
      <c r="F7837" t="s">
        <v>124</v>
      </c>
      <c r="G7837" t="s">
        <v>129</v>
      </c>
      <c r="H7837" t="s">
        <v>14</v>
      </c>
      <c r="I7837" t="s">
        <v>13</v>
      </c>
      <c r="J7837" t="s">
        <v>15</v>
      </c>
      <c r="K7837" t="s">
        <v>43</v>
      </c>
      <c r="L7837">
        <v>1</v>
      </c>
      <c r="M7837">
        <v>1003</v>
      </c>
      <c r="O7837" t="s">
        <v>25</v>
      </c>
      <c r="R7837" t="s">
        <v>44</v>
      </c>
      <c r="S7837" s="49" t="str">
        <f t="shared" si="977"/>
        <v>Card</v>
      </c>
      <c r="T7837" s="3">
        <v>0.03</v>
      </c>
      <c r="U7837" s="2">
        <v>5.3000000000000007</v>
      </c>
      <c r="V7837" s="2">
        <v>2.12</v>
      </c>
      <c r="W7837" s="54">
        <f>_xlfn.XLOOKUP(M7837,Market!A:A,Market!F:F,0)</f>
        <v>0.06</v>
      </c>
      <c r="X7837" s="55">
        <f t="shared" si="978"/>
        <v>0.159</v>
      </c>
      <c r="Y7837" s="55">
        <f t="shared" si="979"/>
        <v>3.1800000000000006</v>
      </c>
      <c r="Z7837" s="54">
        <f t="shared" si="980"/>
        <v>0.60000000000000009</v>
      </c>
      <c r="AA7837" s="49" t="str">
        <f t="shared" ca="1" si="981"/>
        <v>Y</v>
      </c>
      <c r="AB7837" s="49">
        <f t="shared" ca="1" si="982"/>
        <v>6</v>
      </c>
      <c r="AC7837" s="49" t="str">
        <f t="shared" ca="1" si="983"/>
        <v>Y</v>
      </c>
    </row>
    <row r="7838" spans="1:29" x14ac:dyDescent="0.25">
      <c r="A7838">
        <v>6135</v>
      </c>
      <c r="B7838" s="9">
        <v>43195</v>
      </c>
      <c r="C7838" s="50" t="str">
        <f t="shared" si="976"/>
        <v>N</v>
      </c>
      <c r="D7838" s="52">
        <f>_xlfn.XLOOKUP(B7838,Cal_Date!B:B,Cal_Date!A:A,0)</f>
        <v>1</v>
      </c>
      <c r="E7838">
        <v>2018</v>
      </c>
      <c r="F7838" t="s">
        <v>124</v>
      </c>
      <c r="G7838" t="s">
        <v>129</v>
      </c>
      <c r="H7838" t="s">
        <v>48</v>
      </c>
      <c r="I7838" t="s">
        <v>18</v>
      </c>
      <c r="J7838" t="s">
        <v>10</v>
      </c>
      <c r="K7838" t="s">
        <v>43</v>
      </c>
      <c r="L7838">
        <v>1</v>
      </c>
      <c r="M7838">
        <v>1005</v>
      </c>
      <c r="O7838" t="s">
        <v>25</v>
      </c>
      <c r="R7838" t="s">
        <v>44</v>
      </c>
      <c r="S7838" s="49" t="str">
        <f t="shared" si="977"/>
        <v>Card</v>
      </c>
      <c r="T7838" s="3">
        <v>0.03</v>
      </c>
      <c r="U7838" s="2">
        <v>7.6229999999999993</v>
      </c>
      <c r="V7838" s="2">
        <v>1.46</v>
      </c>
      <c r="W7838" s="54">
        <f>_xlfn.XLOOKUP(M7838,Market!A:A,Market!F:F,0)</f>
        <v>8.8999999999999996E-2</v>
      </c>
      <c r="X7838" s="55">
        <f t="shared" si="978"/>
        <v>0.22868999999999998</v>
      </c>
      <c r="Y7838" s="55">
        <f t="shared" si="979"/>
        <v>6.1629999999999994</v>
      </c>
      <c r="Z7838" s="54">
        <f t="shared" si="980"/>
        <v>0.80847435392889933</v>
      </c>
      <c r="AA7838" s="49" t="str">
        <f t="shared" ca="1" si="981"/>
        <v>Y</v>
      </c>
      <c r="AB7838" s="49">
        <f t="shared" ca="1" si="982"/>
        <v>6</v>
      </c>
      <c r="AC7838" s="49" t="str">
        <f t="shared" ca="1" si="983"/>
        <v>Y</v>
      </c>
    </row>
    <row r="7839" spans="1:29" x14ac:dyDescent="0.25">
      <c r="A7839">
        <v>6136</v>
      </c>
      <c r="B7839" s="9">
        <v>43195</v>
      </c>
      <c r="C7839" s="50" t="str">
        <f t="shared" si="976"/>
        <v>N</v>
      </c>
      <c r="D7839" s="52">
        <f>_xlfn.XLOOKUP(B7839,Cal_Date!B:B,Cal_Date!A:A,0)</f>
        <v>1</v>
      </c>
      <c r="E7839">
        <v>2018</v>
      </c>
      <c r="F7839" t="s">
        <v>124</v>
      </c>
      <c r="G7839" t="s">
        <v>129</v>
      </c>
      <c r="H7839" t="s">
        <v>48</v>
      </c>
      <c r="I7839" t="s">
        <v>18</v>
      </c>
      <c r="J7839" t="s">
        <v>10</v>
      </c>
      <c r="K7839" t="s">
        <v>43</v>
      </c>
      <c r="L7839">
        <v>2</v>
      </c>
      <c r="M7839">
        <v>1005</v>
      </c>
      <c r="O7839" t="s">
        <v>25</v>
      </c>
      <c r="R7839" t="s">
        <v>44</v>
      </c>
      <c r="S7839" s="49" t="str">
        <f t="shared" si="977"/>
        <v>Card</v>
      </c>
      <c r="T7839" s="3">
        <v>0.03</v>
      </c>
      <c r="U7839" s="2">
        <v>15.245999999999999</v>
      </c>
      <c r="V7839" s="2">
        <v>2.92</v>
      </c>
      <c r="W7839" s="54">
        <f>_xlfn.XLOOKUP(M7839,Market!A:A,Market!F:F,0)</f>
        <v>8.8999999999999996E-2</v>
      </c>
      <c r="X7839" s="55">
        <f t="shared" si="978"/>
        <v>0.45737999999999995</v>
      </c>
      <c r="Y7839" s="55">
        <f t="shared" si="979"/>
        <v>12.325999999999999</v>
      </c>
      <c r="Z7839" s="54">
        <f t="shared" si="980"/>
        <v>0.80847435392889933</v>
      </c>
      <c r="AA7839" s="49" t="str">
        <f t="shared" ca="1" si="981"/>
        <v>Y</v>
      </c>
      <c r="AB7839" s="49">
        <f t="shared" ca="1" si="982"/>
        <v>6</v>
      </c>
      <c r="AC7839" s="49" t="str">
        <f t="shared" ca="1" si="983"/>
        <v>Y</v>
      </c>
    </row>
    <row r="7840" spans="1:29" x14ac:dyDescent="0.25">
      <c r="A7840">
        <v>6137</v>
      </c>
      <c r="B7840" s="9">
        <v>43195</v>
      </c>
      <c r="C7840" s="50" t="str">
        <f t="shared" si="976"/>
        <v>N</v>
      </c>
      <c r="D7840" s="52">
        <f>_xlfn.XLOOKUP(B7840,Cal_Date!B:B,Cal_Date!A:A,0)</f>
        <v>1</v>
      </c>
      <c r="E7840">
        <v>2018</v>
      </c>
      <c r="F7840" t="s">
        <v>124</v>
      </c>
      <c r="G7840" t="s">
        <v>129</v>
      </c>
      <c r="H7840" t="s">
        <v>11</v>
      </c>
      <c r="I7840" t="s">
        <v>11</v>
      </c>
      <c r="J7840" t="s">
        <v>15</v>
      </c>
      <c r="K7840" t="s">
        <v>42</v>
      </c>
      <c r="L7840">
        <v>1</v>
      </c>
      <c r="M7840">
        <v>1006</v>
      </c>
      <c r="O7840" t="s">
        <v>28</v>
      </c>
      <c r="R7840" t="s">
        <v>44</v>
      </c>
      <c r="S7840" s="49" t="str">
        <f t="shared" si="977"/>
        <v>Card</v>
      </c>
      <c r="T7840" s="3">
        <v>0.03</v>
      </c>
      <c r="U7840" s="2">
        <v>2.7225000000000001</v>
      </c>
      <c r="V7840" s="2">
        <v>0.87</v>
      </c>
      <c r="W7840" s="54">
        <f>_xlfn.XLOOKUP(M7840,Market!A:A,Market!F:F,0)</f>
        <v>8.8999999999999996E-2</v>
      </c>
      <c r="X7840" s="55">
        <f t="shared" si="978"/>
        <v>8.1674999999999998E-2</v>
      </c>
      <c r="Y7840" s="55">
        <f t="shared" si="979"/>
        <v>1.8525</v>
      </c>
      <c r="Z7840" s="54">
        <f t="shared" si="980"/>
        <v>0.68044077134986225</v>
      </c>
      <c r="AA7840" s="49" t="str">
        <f t="shared" ca="1" si="981"/>
        <v>Y</v>
      </c>
      <c r="AB7840" s="49">
        <f t="shared" ca="1" si="982"/>
        <v>6</v>
      </c>
      <c r="AC7840" s="49" t="str">
        <f t="shared" ca="1" si="983"/>
        <v>Y</v>
      </c>
    </row>
    <row r="7841" spans="1:29" x14ac:dyDescent="0.25">
      <c r="A7841">
        <v>6138</v>
      </c>
      <c r="B7841" s="9">
        <v>43195</v>
      </c>
      <c r="C7841" s="50" t="str">
        <f t="shared" si="976"/>
        <v>N</v>
      </c>
      <c r="D7841" s="52">
        <f>_xlfn.XLOOKUP(B7841,Cal_Date!B:B,Cal_Date!A:A,0)</f>
        <v>1</v>
      </c>
      <c r="E7841">
        <v>2018</v>
      </c>
      <c r="F7841" t="s">
        <v>124</v>
      </c>
      <c r="G7841" t="s">
        <v>129</v>
      </c>
      <c r="H7841" t="s">
        <v>11</v>
      </c>
      <c r="I7841" t="s">
        <v>11</v>
      </c>
      <c r="J7841" t="s">
        <v>15</v>
      </c>
      <c r="K7841" t="s">
        <v>42</v>
      </c>
      <c r="L7841">
        <v>1</v>
      </c>
      <c r="M7841">
        <v>1002</v>
      </c>
      <c r="O7841" t="s">
        <v>28</v>
      </c>
      <c r="R7841" t="s">
        <v>44</v>
      </c>
      <c r="S7841" s="49" t="str">
        <f t="shared" si="977"/>
        <v>Card</v>
      </c>
      <c r="T7841" s="3">
        <v>0.03</v>
      </c>
      <c r="U7841" s="2">
        <v>2.6500000000000004</v>
      </c>
      <c r="V7841" s="2">
        <v>0.87</v>
      </c>
      <c r="W7841" s="54">
        <f>_xlfn.XLOOKUP(M7841,Market!A:A,Market!F:F,0)</f>
        <v>0.06</v>
      </c>
      <c r="X7841" s="55">
        <f t="shared" si="978"/>
        <v>7.9500000000000001E-2</v>
      </c>
      <c r="Y7841" s="55">
        <f t="shared" si="979"/>
        <v>1.7800000000000002</v>
      </c>
      <c r="Z7841" s="54">
        <f t="shared" si="980"/>
        <v>0.67169811320754713</v>
      </c>
      <c r="AA7841" s="49" t="str">
        <f t="shared" ca="1" si="981"/>
        <v>Y</v>
      </c>
      <c r="AB7841" s="49">
        <f t="shared" ca="1" si="982"/>
        <v>6</v>
      </c>
      <c r="AC7841" s="49" t="str">
        <f t="shared" ca="1" si="983"/>
        <v>Y</v>
      </c>
    </row>
    <row r="7842" spans="1:29" x14ac:dyDescent="0.25">
      <c r="A7842">
        <v>6139</v>
      </c>
      <c r="B7842" s="9">
        <v>43195</v>
      </c>
      <c r="C7842" s="50" t="str">
        <f t="shared" si="976"/>
        <v>N</v>
      </c>
      <c r="D7842" s="52">
        <f>_xlfn.XLOOKUP(B7842,Cal_Date!B:B,Cal_Date!A:A,0)</f>
        <v>1</v>
      </c>
      <c r="E7842">
        <v>2018</v>
      </c>
      <c r="F7842" t="s">
        <v>124</v>
      </c>
      <c r="G7842" t="s">
        <v>129</v>
      </c>
      <c r="H7842" t="s">
        <v>14</v>
      </c>
      <c r="I7842" t="s">
        <v>18</v>
      </c>
      <c r="J7842" t="s">
        <v>15</v>
      </c>
      <c r="K7842" t="s">
        <v>43</v>
      </c>
      <c r="L7842">
        <v>1</v>
      </c>
      <c r="M7842">
        <v>1001</v>
      </c>
      <c r="O7842" t="s">
        <v>25</v>
      </c>
      <c r="R7842" t="s">
        <v>44</v>
      </c>
      <c r="S7842" s="49" t="str">
        <f t="shared" si="977"/>
        <v>Card</v>
      </c>
      <c r="T7842" s="3">
        <v>0.03</v>
      </c>
      <c r="U7842" s="2">
        <v>5.3000000000000007</v>
      </c>
      <c r="V7842" s="2">
        <v>2.2200000000000002</v>
      </c>
      <c r="W7842" s="54">
        <f>_xlfn.XLOOKUP(M7842,Market!A:A,Market!F:F,0)</f>
        <v>0.06</v>
      </c>
      <c r="X7842" s="55">
        <f t="shared" si="978"/>
        <v>0.159</v>
      </c>
      <c r="Y7842" s="55">
        <f t="shared" si="979"/>
        <v>3.0800000000000005</v>
      </c>
      <c r="Z7842" s="54">
        <f t="shared" si="980"/>
        <v>0.5811320754716981</v>
      </c>
      <c r="AA7842" s="49" t="str">
        <f t="shared" ca="1" si="981"/>
        <v>Y</v>
      </c>
      <c r="AB7842" s="49">
        <f t="shared" ca="1" si="982"/>
        <v>6</v>
      </c>
      <c r="AC7842" s="49" t="str">
        <f t="shared" ca="1" si="983"/>
        <v>Y</v>
      </c>
    </row>
    <row r="7843" spans="1:29" x14ac:dyDescent="0.25">
      <c r="A7843">
        <v>6140</v>
      </c>
      <c r="B7843" s="9">
        <v>43195</v>
      </c>
      <c r="C7843" s="50" t="str">
        <f t="shared" si="976"/>
        <v>N</v>
      </c>
      <c r="D7843" s="52">
        <f>_xlfn.XLOOKUP(B7843,Cal_Date!B:B,Cal_Date!A:A,0)</f>
        <v>1</v>
      </c>
      <c r="E7843">
        <v>2018</v>
      </c>
      <c r="F7843" t="s">
        <v>124</v>
      </c>
      <c r="G7843" t="s">
        <v>129</v>
      </c>
      <c r="H7843" t="s">
        <v>14</v>
      </c>
      <c r="I7843" t="s">
        <v>18</v>
      </c>
      <c r="J7843" t="s">
        <v>15</v>
      </c>
      <c r="K7843" t="s">
        <v>43</v>
      </c>
      <c r="L7843">
        <v>1</v>
      </c>
      <c r="M7843">
        <v>1003</v>
      </c>
      <c r="O7843" t="s">
        <v>25</v>
      </c>
      <c r="R7843" t="s">
        <v>44</v>
      </c>
      <c r="S7843" s="49" t="str">
        <f t="shared" si="977"/>
        <v>Card</v>
      </c>
      <c r="T7843" s="3">
        <v>0.03</v>
      </c>
      <c r="U7843" s="2">
        <v>5.3000000000000007</v>
      </c>
      <c r="V7843" s="2">
        <v>2.1</v>
      </c>
      <c r="W7843" s="54">
        <f>_xlfn.XLOOKUP(M7843,Market!A:A,Market!F:F,0)</f>
        <v>0.06</v>
      </c>
      <c r="X7843" s="55">
        <f t="shared" si="978"/>
        <v>0.159</v>
      </c>
      <c r="Y7843" s="55">
        <f t="shared" si="979"/>
        <v>3.2000000000000006</v>
      </c>
      <c r="Z7843" s="54">
        <f t="shared" si="980"/>
        <v>0.60377358490566047</v>
      </c>
      <c r="AA7843" s="49" t="str">
        <f t="shared" ca="1" si="981"/>
        <v>Y</v>
      </c>
      <c r="AB7843" s="49">
        <f t="shared" ca="1" si="982"/>
        <v>6</v>
      </c>
      <c r="AC7843" s="49" t="str">
        <f t="shared" ca="1" si="983"/>
        <v>Y</v>
      </c>
    </row>
    <row r="7844" spans="1:29" x14ac:dyDescent="0.25">
      <c r="A7844">
        <v>6141</v>
      </c>
      <c r="B7844" s="9">
        <v>43195</v>
      </c>
      <c r="C7844" s="50" t="str">
        <f t="shared" si="976"/>
        <v>N</v>
      </c>
      <c r="D7844" s="52">
        <f>_xlfn.XLOOKUP(B7844,Cal_Date!B:B,Cal_Date!A:A,0)</f>
        <v>1</v>
      </c>
      <c r="E7844">
        <v>2018</v>
      </c>
      <c r="F7844" t="s">
        <v>124</v>
      </c>
      <c r="G7844" t="s">
        <v>129</v>
      </c>
      <c r="H7844" t="s">
        <v>48</v>
      </c>
      <c r="I7844" t="s">
        <v>18</v>
      </c>
      <c r="J7844" t="s">
        <v>10</v>
      </c>
      <c r="K7844" t="s">
        <v>43</v>
      </c>
      <c r="L7844">
        <v>1</v>
      </c>
      <c r="M7844">
        <v>1004</v>
      </c>
      <c r="O7844" t="s">
        <v>28</v>
      </c>
      <c r="R7844" t="s">
        <v>44</v>
      </c>
      <c r="S7844" s="49" t="str">
        <f t="shared" si="977"/>
        <v>Card</v>
      </c>
      <c r="T7844" s="3">
        <v>0.03</v>
      </c>
      <c r="U7844" s="2">
        <v>7.42</v>
      </c>
      <c r="V7844" s="2">
        <v>1.46</v>
      </c>
      <c r="W7844" s="54">
        <f>_xlfn.XLOOKUP(M7844,Market!A:A,Market!F:F,0)</f>
        <v>0.06</v>
      </c>
      <c r="X7844" s="55">
        <f t="shared" si="978"/>
        <v>0.22259999999999999</v>
      </c>
      <c r="Y7844" s="55">
        <f t="shared" si="979"/>
        <v>5.96</v>
      </c>
      <c r="Z7844" s="54">
        <f t="shared" si="980"/>
        <v>0.80323450134770891</v>
      </c>
      <c r="AA7844" s="49" t="str">
        <f t="shared" ca="1" si="981"/>
        <v>Y</v>
      </c>
      <c r="AB7844" s="49">
        <f t="shared" ca="1" si="982"/>
        <v>6</v>
      </c>
      <c r="AC7844" s="49" t="str">
        <f t="shared" ca="1" si="983"/>
        <v>Y</v>
      </c>
    </row>
    <row r="7845" spans="1:29" x14ac:dyDescent="0.25">
      <c r="A7845">
        <v>6142</v>
      </c>
      <c r="B7845" s="9">
        <v>43195</v>
      </c>
      <c r="C7845" s="50" t="str">
        <f t="shared" si="976"/>
        <v>N</v>
      </c>
      <c r="D7845" s="52">
        <f>_xlfn.XLOOKUP(B7845,Cal_Date!B:B,Cal_Date!A:A,0)</f>
        <v>1</v>
      </c>
      <c r="E7845">
        <v>2018</v>
      </c>
      <c r="F7845" t="s">
        <v>124</v>
      </c>
      <c r="G7845" t="s">
        <v>129</v>
      </c>
      <c r="H7845" t="s">
        <v>11</v>
      </c>
      <c r="I7845" t="s">
        <v>11</v>
      </c>
      <c r="J7845" t="s">
        <v>15</v>
      </c>
      <c r="K7845" t="s">
        <v>42</v>
      </c>
      <c r="L7845">
        <v>2</v>
      </c>
      <c r="M7845">
        <v>1003</v>
      </c>
      <c r="O7845" t="s">
        <v>25</v>
      </c>
      <c r="R7845" t="s">
        <v>44</v>
      </c>
      <c r="S7845" s="49" t="str">
        <f t="shared" si="977"/>
        <v>Card</v>
      </c>
      <c r="T7845" s="3">
        <v>0.03</v>
      </c>
      <c r="U7845" s="2">
        <v>5.3000000000000007</v>
      </c>
      <c r="V7845" s="2">
        <v>1.74</v>
      </c>
      <c r="W7845" s="54">
        <f>_xlfn.XLOOKUP(M7845,Market!A:A,Market!F:F,0)</f>
        <v>0.06</v>
      </c>
      <c r="X7845" s="55">
        <f t="shared" si="978"/>
        <v>0.159</v>
      </c>
      <c r="Y7845" s="55">
        <f t="shared" si="979"/>
        <v>3.5600000000000005</v>
      </c>
      <c r="Z7845" s="54">
        <f t="shared" si="980"/>
        <v>0.67169811320754713</v>
      </c>
      <c r="AA7845" s="49" t="str">
        <f t="shared" ca="1" si="981"/>
        <v>Y</v>
      </c>
      <c r="AB7845" s="49">
        <f t="shared" ca="1" si="982"/>
        <v>6</v>
      </c>
      <c r="AC7845" s="49" t="str">
        <f t="shared" ca="1" si="983"/>
        <v>Y</v>
      </c>
    </row>
    <row r="7846" spans="1:29" x14ac:dyDescent="0.25">
      <c r="A7846">
        <v>6143</v>
      </c>
      <c r="B7846" s="9">
        <v>43195</v>
      </c>
      <c r="C7846" s="50" t="str">
        <f t="shared" si="976"/>
        <v>N</v>
      </c>
      <c r="D7846" s="52">
        <f>_xlfn.XLOOKUP(B7846,Cal_Date!B:B,Cal_Date!A:A,0)</f>
        <v>1</v>
      </c>
      <c r="E7846">
        <v>2018</v>
      </c>
      <c r="F7846" t="s">
        <v>124</v>
      </c>
      <c r="G7846" t="s">
        <v>129</v>
      </c>
      <c r="H7846" t="s">
        <v>48</v>
      </c>
      <c r="I7846" t="s">
        <v>18</v>
      </c>
      <c r="J7846" t="s">
        <v>10</v>
      </c>
      <c r="K7846" t="s">
        <v>43</v>
      </c>
      <c r="L7846">
        <v>2</v>
      </c>
      <c r="M7846">
        <v>1005</v>
      </c>
      <c r="O7846" t="s">
        <v>25</v>
      </c>
      <c r="R7846" t="s">
        <v>44</v>
      </c>
      <c r="S7846" s="49" t="str">
        <f t="shared" si="977"/>
        <v>Card</v>
      </c>
      <c r="T7846" s="3">
        <v>0.03</v>
      </c>
      <c r="U7846" s="2">
        <v>15.245999999999999</v>
      </c>
      <c r="V7846" s="2">
        <v>2.92</v>
      </c>
      <c r="W7846" s="54">
        <f>_xlfn.XLOOKUP(M7846,Market!A:A,Market!F:F,0)</f>
        <v>8.8999999999999996E-2</v>
      </c>
      <c r="X7846" s="55">
        <f t="shared" si="978"/>
        <v>0.45737999999999995</v>
      </c>
      <c r="Y7846" s="55">
        <f t="shared" si="979"/>
        <v>12.325999999999999</v>
      </c>
      <c r="Z7846" s="54">
        <f t="shared" si="980"/>
        <v>0.80847435392889933</v>
      </c>
      <c r="AA7846" s="49" t="str">
        <f t="shared" ca="1" si="981"/>
        <v>Y</v>
      </c>
      <c r="AB7846" s="49">
        <f t="shared" ca="1" si="982"/>
        <v>6</v>
      </c>
      <c r="AC7846" s="49" t="str">
        <f t="shared" ca="1" si="983"/>
        <v>Y</v>
      </c>
    </row>
    <row r="7847" spans="1:29" x14ac:dyDescent="0.25">
      <c r="A7847">
        <v>6144</v>
      </c>
      <c r="B7847" s="9">
        <v>43195</v>
      </c>
      <c r="C7847" s="50" t="str">
        <f t="shared" si="976"/>
        <v>N</v>
      </c>
      <c r="D7847" s="52">
        <f>_xlfn.XLOOKUP(B7847,Cal_Date!B:B,Cal_Date!A:A,0)</f>
        <v>1</v>
      </c>
      <c r="E7847">
        <v>2018</v>
      </c>
      <c r="F7847" t="s">
        <v>124</v>
      </c>
      <c r="G7847" t="s">
        <v>129</v>
      </c>
      <c r="H7847" t="s">
        <v>48</v>
      </c>
      <c r="I7847" t="s">
        <v>18</v>
      </c>
      <c r="J7847" t="s">
        <v>10</v>
      </c>
      <c r="K7847" t="s">
        <v>43</v>
      </c>
      <c r="L7847">
        <v>1</v>
      </c>
      <c r="M7847">
        <v>1007</v>
      </c>
      <c r="O7847" t="s">
        <v>28</v>
      </c>
      <c r="R7847" t="s">
        <v>44</v>
      </c>
      <c r="S7847" s="49" t="str">
        <f t="shared" si="977"/>
        <v>Card</v>
      </c>
      <c r="T7847" s="3">
        <v>0.03</v>
      </c>
      <c r="U7847" s="2">
        <v>7.6229999999999993</v>
      </c>
      <c r="V7847" s="2">
        <v>1.46</v>
      </c>
      <c r="W7847" s="54">
        <f>_xlfn.XLOOKUP(M7847,Market!A:A,Market!F:F,0)</f>
        <v>8.8999999999999996E-2</v>
      </c>
      <c r="X7847" s="55">
        <f t="shared" si="978"/>
        <v>0.22868999999999998</v>
      </c>
      <c r="Y7847" s="55">
        <f t="shared" si="979"/>
        <v>6.1629999999999994</v>
      </c>
      <c r="Z7847" s="54">
        <f t="shared" si="980"/>
        <v>0.80847435392889933</v>
      </c>
      <c r="AA7847" s="49" t="str">
        <f t="shared" ca="1" si="981"/>
        <v>Y</v>
      </c>
      <c r="AB7847" s="49">
        <f t="shared" ca="1" si="982"/>
        <v>6</v>
      </c>
      <c r="AC7847" s="49" t="str">
        <f t="shared" ca="1" si="983"/>
        <v>Y</v>
      </c>
    </row>
    <row r="7848" spans="1:29" x14ac:dyDescent="0.25">
      <c r="A7848">
        <v>6145</v>
      </c>
      <c r="B7848" s="9">
        <v>43195</v>
      </c>
      <c r="C7848" s="50" t="str">
        <f t="shared" si="976"/>
        <v>N</v>
      </c>
      <c r="D7848" s="52">
        <f>_xlfn.XLOOKUP(B7848,Cal_Date!B:B,Cal_Date!A:A,0)</f>
        <v>1</v>
      </c>
      <c r="E7848">
        <v>2018</v>
      </c>
      <c r="F7848" t="s">
        <v>124</v>
      </c>
      <c r="G7848" t="s">
        <v>129</v>
      </c>
      <c r="H7848" t="s">
        <v>48</v>
      </c>
      <c r="I7848" t="s">
        <v>18</v>
      </c>
      <c r="J7848" t="s">
        <v>10</v>
      </c>
      <c r="K7848" t="s">
        <v>43</v>
      </c>
      <c r="L7848">
        <v>1</v>
      </c>
      <c r="M7848">
        <v>1009</v>
      </c>
      <c r="O7848" t="s">
        <v>28</v>
      </c>
      <c r="R7848" t="s">
        <v>44</v>
      </c>
      <c r="S7848" s="49" t="str">
        <f t="shared" si="977"/>
        <v>Card</v>
      </c>
      <c r="T7848" s="3">
        <v>0.03</v>
      </c>
      <c r="U7848" s="2">
        <v>7.6229999999999993</v>
      </c>
      <c r="V7848" s="2">
        <v>1.46</v>
      </c>
      <c r="W7848" s="54">
        <f>_xlfn.XLOOKUP(M7848,Market!A:A,Market!F:F,0)</f>
        <v>8.8999999999999996E-2</v>
      </c>
      <c r="X7848" s="55">
        <f t="shared" si="978"/>
        <v>0.22868999999999998</v>
      </c>
      <c r="Y7848" s="55">
        <f t="shared" si="979"/>
        <v>6.1629999999999994</v>
      </c>
      <c r="Z7848" s="54">
        <f t="shared" si="980"/>
        <v>0.80847435392889933</v>
      </c>
      <c r="AA7848" s="49" t="str">
        <f t="shared" ca="1" si="981"/>
        <v>Y</v>
      </c>
      <c r="AB7848" s="49">
        <f t="shared" ca="1" si="982"/>
        <v>6</v>
      </c>
      <c r="AC7848" s="49" t="str">
        <f t="shared" ca="1" si="983"/>
        <v>Y</v>
      </c>
    </row>
    <row r="7849" spans="1:29" x14ac:dyDescent="0.25">
      <c r="A7849">
        <v>6146</v>
      </c>
      <c r="B7849" s="9">
        <v>43195</v>
      </c>
      <c r="C7849" s="50" t="str">
        <f t="shared" si="976"/>
        <v>N</v>
      </c>
      <c r="D7849" s="52">
        <f>_xlfn.XLOOKUP(B7849,Cal_Date!B:B,Cal_Date!A:A,0)</f>
        <v>1</v>
      </c>
      <c r="E7849">
        <v>2018</v>
      </c>
      <c r="F7849" t="s">
        <v>124</v>
      </c>
      <c r="G7849" t="s">
        <v>129</v>
      </c>
      <c r="H7849" t="s">
        <v>48</v>
      </c>
      <c r="I7849" t="s">
        <v>18</v>
      </c>
      <c r="J7849" t="s">
        <v>10</v>
      </c>
      <c r="K7849" t="s">
        <v>43</v>
      </c>
      <c r="L7849">
        <v>1</v>
      </c>
      <c r="M7849">
        <v>1001</v>
      </c>
      <c r="O7849" t="s">
        <v>25</v>
      </c>
      <c r="R7849" t="s">
        <v>44</v>
      </c>
      <c r="S7849" s="49" t="str">
        <f t="shared" si="977"/>
        <v>Card</v>
      </c>
      <c r="T7849" s="3">
        <v>0.03</v>
      </c>
      <c r="U7849" s="2">
        <v>7.42</v>
      </c>
      <c r="V7849" s="2">
        <v>1.46</v>
      </c>
      <c r="W7849" s="54">
        <f>_xlfn.XLOOKUP(M7849,Market!A:A,Market!F:F,0)</f>
        <v>0.06</v>
      </c>
      <c r="X7849" s="55">
        <f t="shared" si="978"/>
        <v>0.22259999999999999</v>
      </c>
      <c r="Y7849" s="55">
        <f t="shared" si="979"/>
        <v>5.96</v>
      </c>
      <c r="Z7849" s="54">
        <f t="shared" si="980"/>
        <v>0.80323450134770891</v>
      </c>
      <c r="AA7849" s="49" t="str">
        <f t="shared" ca="1" si="981"/>
        <v>Y</v>
      </c>
      <c r="AB7849" s="49">
        <f t="shared" ca="1" si="982"/>
        <v>6</v>
      </c>
      <c r="AC7849" s="49" t="str">
        <f t="shared" ca="1" si="983"/>
        <v>Y</v>
      </c>
    </row>
    <row r="7850" spans="1:29" x14ac:dyDescent="0.25">
      <c r="A7850">
        <v>6147</v>
      </c>
      <c r="B7850" s="9">
        <v>43195</v>
      </c>
      <c r="C7850" s="50" t="str">
        <f t="shared" si="976"/>
        <v>N</v>
      </c>
      <c r="D7850" s="52">
        <f>_xlfn.XLOOKUP(B7850,Cal_Date!B:B,Cal_Date!A:A,0)</f>
        <v>1</v>
      </c>
      <c r="E7850">
        <v>2018</v>
      </c>
      <c r="F7850" t="s">
        <v>124</v>
      </c>
      <c r="G7850" t="s">
        <v>129</v>
      </c>
      <c r="H7850" t="s">
        <v>14</v>
      </c>
      <c r="I7850" t="s">
        <v>18</v>
      </c>
      <c r="J7850" t="s">
        <v>15</v>
      </c>
      <c r="K7850" t="s">
        <v>43</v>
      </c>
      <c r="L7850">
        <v>2</v>
      </c>
      <c r="M7850">
        <v>1010</v>
      </c>
      <c r="O7850" t="s">
        <v>25</v>
      </c>
      <c r="R7850" t="s">
        <v>44</v>
      </c>
      <c r="S7850" s="49" t="str">
        <f t="shared" si="977"/>
        <v>Card</v>
      </c>
      <c r="T7850" s="3">
        <v>0.03</v>
      </c>
      <c r="U7850" s="2">
        <v>10.8</v>
      </c>
      <c r="V7850" s="2">
        <v>4.2</v>
      </c>
      <c r="W7850" s="54">
        <f>_xlfn.XLOOKUP(M7850,Market!A:A,Market!F:F,0)</f>
        <v>0.08</v>
      </c>
      <c r="X7850" s="55">
        <f t="shared" si="978"/>
        <v>0.32400000000000001</v>
      </c>
      <c r="Y7850" s="55">
        <f t="shared" si="979"/>
        <v>6.6000000000000005</v>
      </c>
      <c r="Z7850" s="54">
        <f t="shared" si="980"/>
        <v>0.61111111111111116</v>
      </c>
      <c r="AA7850" s="49" t="str">
        <f t="shared" ca="1" si="981"/>
        <v>Y</v>
      </c>
      <c r="AB7850" s="49">
        <f t="shared" ca="1" si="982"/>
        <v>6</v>
      </c>
      <c r="AC7850" s="49" t="str">
        <f t="shared" ca="1" si="983"/>
        <v>Y</v>
      </c>
    </row>
    <row r="7851" spans="1:29" x14ac:dyDescent="0.25">
      <c r="A7851">
        <v>6148</v>
      </c>
      <c r="B7851" s="9">
        <v>43195</v>
      </c>
      <c r="C7851" s="50" t="str">
        <f t="shared" si="976"/>
        <v>N</v>
      </c>
      <c r="D7851" s="52">
        <f>_xlfn.XLOOKUP(B7851,Cal_Date!B:B,Cal_Date!A:A,0)</f>
        <v>1</v>
      </c>
      <c r="E7851">
        <v>2018</v>
      </c>
      <c r="F7851" t="s">
        <v>124</v>
      </c>
      <c r="G7851" t="s">
        <v>129</v>
      </c>
      <c r="H7851" t="s">
        <v>14</v>
      </c>
      <c r="I7851" t="s">
        <v>18</v>
      </c>
      <c r="J7851" t="s">
        <v>15</v>
      </c>
      <c r="K7851" t="s">
        <v>43</v>
      </c>
      <c r="L7851">
        <v>1</v>
      </c>
      <c r="M7851">
        <v>1010</v>
      </c>
      <c r="O7851" t="s">
        <v>25</v>
      </c>
      <c r="R7851" t="s">
        <v>44</v>
      </c>
      <c r="S7851" s="49" t="str">
        <f t="shared" si="977"/>
        <v>Card</v>
      </c>
      <c r="T7851" s="3">
        <v>0.03</v>
      </c>
      <c r="U7851" s="2">
        <v>5.4</v>
      </c>
      <c r="V7851" s="2">
        <v>2.1</v>
      </c>
      <c r="W7851" s="54">
        <f>_xlfn.XLOOKUP(M7851,Market!A:A,Market!F:F,0)</f>
        <v>0.08</v>
      </c>
      <c r="X7851" s="55">
        <f t="shared" si="978"/>
        <v>0.16200000000000001</v>
      </c>
      <c r="Y7851" s="55">
        <f t="shared" si="979"/>
        <v>3.3000000000000003</v>
      </c>
      <c r="Z7851" s="54">
        <f t="shared" si="980"/>
        <v>0.61111111111111116</v>
      </c>
      <c r="AA7851" s="49" t="str">
        <f t="shared" ca="1" si="981"/>
        <v>Y</v>
      </c>
      <c r="AB7851" s="49">
        <f t="shared" ca="1" si="982"/>
        <v>6</v>
      </c>
      <c r="AC7851" s="49" t="str">
        <f t="shared" ca="1" si="983"/>
        <v>Y</v>
      </c>
    </row>
    <row r="7852" spans="1:29" x14ac:dyDescent="0.25">
      <c r="A7852">
        <v>6149</v>
      </c>
      <c r="B7852" s="9">
        <v>43195</v>
      </c>
      <c r="C7852" s="50" t="str">
        <f t="shared" si="976"/>
        <v>N</v>
      </c>
      <c r="D7852" s="52">
        <f>_xlfn.XLOOKUP(B7852,Cal_Date!B:B,Cal_Date!A:A,0)</f>
        <v>1</v>
      </c>
      <c r="E7852">
        <v>2018</v>
      </c>
      <c r="F7852" t="s">
        <v>124</v>
      </c>
      <c r="G7852" t="s">
        <v>129</v>
      </c>
      <c r="H7852" t="s">
        <v>14</v>
      </c>
      <c r="I7852" t="s">
        <v>18</v>
      </c>
      <c r="J7852" t="s">
        <v>15</v>
      </c>
      <c r="K7852" t="s">
        <v>43</v>
      </c>
      <c r="L7852">
        <v>2</v>
      </c>
      <c r="M7852">
        <v>1010</v>
      </c>
      <c r="O7852" t="s">
        <v>25</v>
      </c>
      <c r="R7852" t="s">
        <v>44</v>
      </c>
      <c r="S7852" s="49" t="str">
        <f t="shared" si="977"/>
        <v>Card</v>
      </c>
      <c r="T7852" s="3">
        <v>0.03</v>
      </c>
      <c r="U7852" s="2">
        <v>10.8</v>
      </c>
      <c r="V7852" s="2">
        <v>4.4400000000000004</v>
      </c>
      <c r="W7852" s="54">
        <f>_xlfn.XLOOKUP(M7852,Market!A:A,Market!F:F,0)</f>
        <v>0.08</v>
      </c>
      <c r="X7852" s="55">
        <f t="shared" si="978"/>
        <v>0.32400000000000001</v>
      </c>
      <c r="Y7852" s="55">
        <f t="shared" si="979"/>
        <v>6.36</v>
      </c>
      <c r="Z7852" s="54">
        <f t="shared" si="980"/>
        <v>0.58888888888888891</v>
      </c>
      <c r="AA7852" s="49" t="str">
        <f t="shared" ca="1" si="981"/>
        <v>Y</v>
      </c>
      <c r="AB7852" s="49">
        <f t="shared" ca="1" si="982"/>
        <v>6</v>
      </c>
      <c r="AC7852" s="49" t="str">
        <f t="shared" ca="1" si="983"/>
        <v>Y</v>
      </c>
    </row>
    <row r="7853" spans="1:29" x14ac:dyDescent="0.25">
      <c r="A7853">
        <v>6150</v>
      </c>
      <c r="B7853" s="9">
        <v>43195</v>
      </c>
      <c r="C7853" s="50" t="str">
        <f t="shared" si="976"/>
        <v>N</v>
      </c>
      <c r="D7853" s="52">
        <f>_xlfn.XLOOKUP(B7853,Cal_Date!B:B,Cal_Date!A:A,0)</f>
        <v>1</v>
      </c>
      <c r="E7853">
        <v>2018</v>
      </c>
      <c r="F7853" t="s">
        <v>124</v>
      </c>
      <c r="G7853" t="s">
        <v>129</v>
      </c>
      <c r="H7853" t="s">
        <v>11</v>
      </c>
      <c r="I7853" t="s">
        <v>11</v>
      </c>
      <c r="J7853" t="s">
        <v>15</v>
      </c>
      <c r="K7853" t="s">
        <v>42</v>
      </c>
      <c r="L7853">
        <v>1</v>
      </c>
      <c r="M7853">
        <v>1010</v>
      </c>
      <c r="O7853" t="s">
        <v>25</v>
      </c>
      <c r="R7853" t="s">
        <v>44</v>
      </c>
      <c r="S7853" s="49" t="str">
        <f t="shared" si="977"/>
        <v>Card</v>
      </c>
      <c r="T7853" s="3">
        <v>0.03</v>
      </c>
      <c r="U7853" s="2">
        <v>2.7</v>
      </c>
      <c r="V7853" s="2">
        <v>0.87</v>
      </c>
      <c r="W7853" s="54">
        <f>_xlfn.XLOOKUP(M7853,Market!A:A,Market!F:F,0)</f>
        <v>0.08</v>
      </c>
      <c r="X7853" s="55">
        <f t="shared" si="978"/>
        <v>8.1000000000000003E-2</v>
      </c>
      <c r="Y7853" s="55">
        <f t="shared" si="979"/>
        <v>1.83</v>
      </c>
      <c r="Z7853" s="54">
        <f t="shared" si="980"/>
        <v>0.67777777777777781</v>
      </c>
      <c r="AA7853" s="49" t="str">
        <f t="shared" ca="1" si="981"/>
        <v>Y</v>
      </c>
      <c r="AB7853" s="49">
        <f t="shared" ca="1" si="982"/>
        <v>6</v>
      </c>
      <c r="AC7853" s="49" t="str">
        <f t="shared" ca="1" si="983"/>
        <v>Y</v>
      </c>
    </row>
    <row r="7854" spans="1:29" x14ac:dyDescent="0.25">
      <c r="A7854">
        <v>6151</v>
      </c>
      <c r="B7854" s="9">
        <v>43195</v>
      </c>
      <c r="C7854" s="50" t="str">
        <f t="shared" si="976"/>
        <v>N</v>
      </c>
      <c r="D7854" s="52">
        <f>_xlfn.XLOOKUP(B7854,Cal_Date!B:B,Cal_Date!A:A,0)</f>
        <v>1</v>
      </c>
      <c r="E7854">
        <v>2018</v>
      </c>
      <c r="F7854" t="s">
        <v>124</v>
      </c>
      <c r="G7854" t="s">
        <v>129</v>
      </c>
      <c r="H7854" t="s">
        <v>11</v>
      </c>
      <c r="I7854" t="s">
        <v>11</v>
      </c>
      <c r="J7854" t="s">
        <v>15</v>
      </c>
      <c r="K7854" t="s">
        <v>42</v>
      </c>
      <c r="L7854">
        <v>2</v>
      </c>
      <c r="M7854">
        <v>1011</v>
      </c>
      <c r="O7854" t="s">
        <v>25</v>
      </c>
      <c r="R7854" t="s">
        <v>44</v>
      </c>
      <c r="S7854" s="49" t="str">
        <f t="shared" si="977"/>
        <v>Card</v>
      </c>
      <c r="T7854" s="3">
        <v>0.03</v>
      </c>
      <c r="U7854" s="2">
        <v>5.3000000000000007</v>
      </c>
      <c r="V7854" s="2">
        <v>1.74</v>
      </c>
      <c r="W7854" s="54">
        <f>_xlfn.XLOOKUP(M7854,Market!A:A,Market!F:F,0)</f>
        <v>0.06</v>
      </c>
      <c r="X7854" s="55">
        <f t="shared" si="978"/>
        <v>0.159</v>
      </c>
      <c r="Y7854" s="55">
        <f t="shared" si="979"/>
        <v>3.5600000000000005</v>
      </c>
      <c r="Z7854" s="54">
        <f t="shared" si="980"/>
        <v>0.67169811320754713</v>
      </c>
      <c r="AA7854" s="49" t="str">
        <f t="shared" ca="1" si="981"/>
        <v>Y</v>
      </c>
      <c r="AB7854" s="49">
        <f t="shared" ca="1" si="982"/>
        <v>6</v>
      </c>
      <c r="AC7854" s="49" t="str">
        <f t="shared" ca="1" si="983"/>
        <v>Y</v>
      </c>
    </row>
    <row r="7855" spans="1:29" x14ac:dyDescent="0.25">
      <c r="A7855">
        <v>6152</v>
      </c>
      <c r="B7855" s="9">
        <v>43195</v>
      </c>
      <c r="C7855" s="50" t="str">
        <f t="shared" si="976"/>
        <v>N</v>
      </c>
      <c r="D7855" s="52">
        <f>_xlfn.XLOOKUP(B7855,Cal_Date!B:B,Cal_Date!A:A,0)</f>
        <v>1</v>
      </c>
      <c r="E7855">
        <v>2018</v>
      </c>
      <c r="F7855" t="s">
        <v>124</v>
      </c>
      <c r="G7855" t="s">
        <v>129</v>
      </c>
      <c r="H7855" t="s">
        <v>11</v>
      </c>
      <c r="I7855" t="s">
        <v>13</v>
      </c>
      <c r="J7855" t="s">
        <v>15</v>
      </c>
      <c r="K7855" t="s">
        <v>42</v>
      </c>
      <c r="L7855">
        <v>1</v>
      </c>
      <c r="M7855">
        <v>1007</v>
      </c>
      <c r="O7855" t="s">
        <v>28</v>
      </c>
      <c r="R7855" t="s">
        <v>44</v>
      </c>
      <c r="S7855" s="49" t="str">
        <f t="shared" si="977"/>
        <v>Card</v>
      </c>
      <c r="T7855" s="3">
        <v>0.03</v>
      </c>
      <c r="U7855" s="2">
        <v>2.7225000000000001</v>
      </c>
      <c r="V7855" s="2">
        <v>1.42</v>
      </c>
      <c r="W7855" s="54">
        <f>_xlfn.XLOOKUP(M7855,Market!A:A,Market!F:F,0)</f>
        <v>8.8999999999999996E-2</v>
      </c>
      <c r="X7855" s="55">
        <f t="shared" si="978"/>
        <v>8.1674999999999998E-2</v>
      </c>
      <c r="Y7855" s="55">
        <f t="shared" si="979"/>
        <v>1.3025000000000002</v>
      </c>
      <c r="Z7855" s="54">
        <f t="shared" si="980"/>
        <v>0.47842056932966032</v>
      </c>
      <c r="AA7855" s="49" t="str">
        <f t="shared" ca="1" si="981"/>
        <v>Y</v>
      </c>
      <c r="AB7855" s="49">
        <f t="shared" ca="1" si="982"/>
        <v>6</v>
      </c>
      <c r="AC7855" s="49" t="str">
        <f t="shared" ca="1" si="983"/>
        <v>Y</v>
      </c>
    </row>
    <row r="7856" spans="1:29" x14ac:dyDescent="0.25">
      <c r="A7856">
        <v>6153</v>
      </c>
      <c r="B7856" s="9">
        <v>43196</v>
      </c>
      <c r="C7856" s="50" t="str">
        <f t="shared" si="976"/>
        <v>N</v>
      </c>
      <c r="D7856" s="52">
        <f>_xlfn.XLOOKUP(B7856,Cal_Date!B:B,Cal_Date!A:A,0)</f>
        <v>1</v>
      </c>
      <c r="E7856">
        <v>2018</v>
      </c>
      <c r="F7856" t="s">
        <v>125</v>
      </c>
      <c r="G7856" t="s">
        <v>129</v>
      </c>
      <c r="H7856" t="s">
        <v>11</v>
      </c>
      <c r="I7856" t="s">
        <v>11</v>
      </c>
      <c r="J7856" t="s">
        <v>15</v>
      </c>
      <c r="K7856" t="s">
        <v>42</v>
      </c>
      <c r="L7856">
        <v>1</v>
      </c>
      <c r="M7856">
        <v>1007</v>
      </c>
      <c r="O7856" t="s">
        <v>28</v>
      </c>
      <c r="R7856" t="s">
        <v>44</v>
      </c>
      <c r="S7856" s="49" t="str">
        <f t="shared" si="977"/>
        <v>Card</v>
      </c>
      <c r="T7856" s="3">
        <v>0.03</v>
      </c>
      <c r="U7856" s="2">
        <v>2.7225000000000001</v>
      </c>
      <c r="V7856" s="2">
        <v>0.87</v>
      </c>
      <c r="W7856" s="54">
        <f>_xlfn.XLOOKUP(M7856,Market!A:A,Market!F:F,0)</f>
        <v>8.8999999999999996E-2</v>
      </c>
      <c r="X7856" s="55">
        <f t="shared" si="978"/>
        <v>8.1674999999999998E-2</v>
      </c>
      <c r="Y7856" s="55">
        <f t="shared" si="979"/>
        <v>1.8525</v>
      </c>
      <c r="Z7856" s="54">
        <f t="shared" si="980"/>
        <v>0.68044077134986225</v>
      </c>
      <c r="AA7856" s="49" t="str">
        <f t="shared" ca="1" si="981"/>
        <v>Y</v>
      </c>
      <c r="AB7856" s="49">
        <f t="shared" ca="1" si="982"/>
        <v>6</v>
      </c>
      <c r="AC7856" s="49" t="str">
        <f t="shared" ca="1" si="983"/>
        <v>Y</v>
      </c>
    </row>
    <row r="7857" spans="1:29" x14ac:dyDescent="0.25">
      <c r="A7857">
        <v>6154</v>
      </c>
      <c r="B7857" s="9">
        <v>43196</v>
      </c>
      <c r="C7857" s="50" t="str">
        <f t="shared" si="976"/>
        <v>N</v>
      </c>
      <c r="D7857" s="52">
        <f>_xlfn.XLOOKUP(B7857,Cal_Date!B:B,Cal_Date!A:A,0)</f>
        <v>1</v>
      </c>
      <c r="E7857">
        <v>2018</v>
      </c>
      <c r="F7857" t="s">
        <v>125</v>
      </c>
      <c r="G7857" t="s">
        <v>129</v>
      </c>
      <c r="H7857" t="s">
        <v>48</v>
      </c>
      <c r="I7857" t="s">
        <v>18</v>
      </c>
      <c r="J7857" t="s">
        <v>10</v>
      </c>
      <c r="K7857" t="s">
        <v>43</v>
      </c>
      <c r="L7857">
        <v>1</v>
      </c>
      <c r="M7857">
        <v>1008</v>
      </c>
      <c r="O7857" t="s">
        <v>28</v>
      </c>
      <c r="R7857" t="s">
        <v>44</v>
      </c>
      <c r="S7857" s="49" t="str">
        <f t="shared" si="977"/>
        <v>Card</v>
      </c>
      <c r="T7857" s="3">
        <v>0.03</v>
      </c>
      <c r="U7857" s="2">
        <v>7.6229999999999993</v>
      </c>
      <c r="V7857" s="2">
        <v>1.46</v>
      </c>
      <c r="W7857" s="54">
        <f>_xlfn.XLOOKUP(M7857,Market!A:A,Market!F:F,0)</f>
        <v>8.8999999999999996E-2</v>
      </c>
      <c r="X7857" s="55">
        <f t="shared" si="978"/>
        <v>0.22868999999999998</v>
      </c>
      <c r="Y7857" s="55">
        <f t="shared" si="979"/>
        <v>6.1629999999999994</v>
      </c>
      <c r="Z7857" s="54">
        <f t="shared" si="980"/>
        <v>0.80847435392889933</v>
      </c>
      <c r="AA7857" s="49" t="str">
        <f t="shared" ca="1" si="981"/>
        <v>Y</v>
      </c>
      <c r="AB7857" s="49">
        <f t="shared" ca="1" si="982"/>
        <v>6</v>
      </c>
      <c r="AC7857" s="49" t="str">
        <f t="shared" ca="1" si="983"/>
        <v>Y</v>
      </c>
    </row>
    <row r="7858" spans="1:29" x14ac:dyDescent="0.25">
      <c r="A7858">
        <v>6155</v>
      </c>
      <c r="B7858" s="9">
        <v>43196</v>
      </c>
      <c r="C7858" s="50" t="str">
        <f t="shared" si="976"/>
        <v>N</v>
      </c>
      <c r="D7858" s="52">
        <f>_xlfn.XLOOKUP(B7858,Cal_Date!B:B,Cal_Date!A:A,0)</f>
        <v>1</v>
      </c>
      <c r="E7858">
        <v>2018</v>
      </c>
      <c r="F7858" t="s">
        <v>125</v>
      </c>
      <c r="G7858" t="s">
        <v>129</v>
      </c>
      <c r="H7858" t="s">
        <v>11</v>
      </c>
      <c r="I7858" t="s">
        <v>11</v>
      </c>
      <c r="J7858" t="s">
        <v>15</v>
      </c>
      <c r="K7858" t="s">
        <v>42</v>
      </c>
      <c r="L7858">
        <v>1</v>
      </c>
      <c r="M7858">
        <v>1004</v>
      </c>
      <c r="O7858" t="s">
        <v>28</v>
      </c>
      <c r="R7858" t="s">
        <v>44</v>
      </c>
      <c r="S7858" s="49" t="str">
        <f t="shared" si="977"/>
        <v>Card</v>
      </c>
      <c r="T7858" s="3">
        <v>0.03</v>
      </c>
      <c r="U7858" s="2">
        <v>2.6500000000000004</v>
      </c>
      <c r="V7858" s="2">
        <v>0.87</v>
      </c>
      <c r="W7858" s="54">
        <f>_xlfn.XLOOKUP(M7858,Market!A:A,Market!F:F,0)</f>
        <v>0.06</v>
      </c>
      <c r="X7858" s="55">
        <f t="shared" si="978"/>
        <v>7.9500000000000001E-2</v>
      </c>
      <c r="Y7858" s="55">
        <f t="shared" si="979"/>
        <v>1.7800000000000002</v>
      </c>
      <c r="Z7858" s="54">
        <f t="shared" si="980"/>
        <v>0.67169811320754713</v>
      </c>
      <c r="AA7858" s="49" t="str">
        <f t="shared" ca="1" si="981"/>
        <v>Y</v>
      </c>
      <c r="AB7858" s="49">
        <f t="shared" ca="1" si="982"/>
        <v>6</v>
      </c>
      <c r="AC7858" s="49" t="str">
        <f t="shared" ca="1" si="983"/>
        <v>Y</v>
      </c>
    </row>
    <row r="7859" spans="1:29" x14ac:dyDescent="0.25">
      <c r="A7859">
        <v>6156</v>
      </c>
      <c r="B7859" s="9">
        <v>43196</v>
      </c>
      <c r="C7859" s="50" t="str">
        <f t="shared" si="976"/>
        <v>N</v>
      </c>
      <c r="D7859" s="52">
        <f>_xlfn.XLOOKUP(B7859,Cal_Date!B:B,Cal_Date!A:A,0)</f>
        <v>1</v>
      </c>
      <c r="E7859">
        <v>2018</v>
      </c>
      <c r="F7859" t="s">
        <v>125</v>
      </c>
      <c r="G7859" t="s">
        <v>129</v>
      </c>
      <c r="H7859" t="s">
        <v>11</v>
      </c>
      <c r="I7859" t="s">
        <v>11</v>
      </c>
      <c r="J7859" t="s">
        <v>15</v>
      </c>
      <c r="K7859" t="s">
        <v>42</v>
      </c>
      <c r="L7859">
        <v>2</v>
      </c>
      <c r="M7859">
        <v>1003</v>
      </c>
      <c r="O7859" t="s">
        <v>25</v>
      </c>
      <c r="R7859" t="s">
        <v>44</v>
      </c>
      <c r="S7859" s="49" t="str">
        <f t="shared" si="977"/>
        <v>Card</v>
      </c>
      <c r="T7859" s="3">
        <v>0.03</v>
      </c>
      <c r="U7859" s="2">
        <v>5.3000000000000007</v>
      </c>
      <c r="V7859" s="2">
        <v>1.74</v>
      </c>
      <c r="W7859" s="54">
        <f>_xlfn.XLOOKUP(M7859,Market!A:A,Market!F:F,0)</f>
        <v>0.06</v>
      </c>
      <c r="X7859" s="55">
        <f t="shared" si="978"/>
        <v>0.159</v>
      </c>
      <c r="Y7859" s="55">
        <f t="shared" si="979"/>
        <v>3.5600000000000005</v>
      </c>
      <c r="Z7859" s="54">
        <f t="shared" si="980"/>
        <v>0.67169811320754713</v>
      </c>
      <c r="AA7859" s="49" t="str">
        <f t="shared" ca="1" si="981"/>
        <v>Y</v>
      </c>
      <c r="AB7859" s="49">
        <f t="shared" ca="1" si="982"/>
        <v>6</v>
      </c>
      <c r="AC7859" s="49" t="str">
        <f t="shared" ca="1" si="983"/>
        <v>Y</v>
      </c>
    </row>
    <row r="7860" spans="1:29" x14ac:dyDescent="0.25">
      <c r="A7860">
        <v>6157</v>
      </c>
      <c r="B7860" s="9">
        <v>43196</v>
      </c>
      <c r="C7860" s="50" t="str">
        <f t="shared" si="976"/>
        <v>N</v>
      </c>
      <c r="D7860" s="52">
        <f>_xlfn.XLOOKUP(B7860,Cal_Date!B:B,Cal_Date!A:A,0)</f>
        <v>1</v>
      </c>
      <c r="E7860">
        <v>2018</v>
      </c>
      <c r="F7860" t="s">
        <v>125</v>
      </c>
      <c r="G7860" t="s">
        <v>129</v>
      </c>
      <c r="H7860" t="s">
        <v>11</v>
      </c>
      <c r="I7860" t="s">
        <v>11</v>
      </c>
      <c r="J7860" t="s">
        <v>15</v>
      </c>
      <c r="K7860" t="s">
        <v>42</v>
      </c>
      <c r="L7860">
        <v>1</v>
      </c>
      <c r="M7860">
        <v>1002</v>
      </c>
      <c r="O7860" t="s">
        <v>28</v>
      </c>
      <c r="R7860" t="s">
        <v>44</v>
      </c>
      <c r="S7860" s="49" t="str">
        <f t="shared" si="977"/>
        <v>Card</v>
      </c>
      <c r="T7860" s="3">
        <v>0.03</v>
      </c>
      <c r="U7860" s="2">
        <v>2.6500000000000004</v>
      </c>
      <c r="V7860" s="2">
        <v>0.87</v>
      </c>
      <c r="W7860" s="54">
        <f>_xlfn.XLOOKUP(M7860,Market!A:A,Market!F:F,0)</f>
        <v>0.06</v>
      </c>
      <c r="X7860" s="55">
        <f t="shared" si="978"/>
        <v>7.9500000000000001E-2</v>
      </c>
      <c r="Y7860" s="55">
        <f t="shared" si="979"/>
        <v>1.7800000000000002</v>
      </c>
      <c r="Z7860" s="54">
        <f t="shared" si="980"/>
        <v>0.67169811320754713</v>
      </c>
      <c r="AA7860" s="49" t="str">
        <f t="shared" ca="1" si="981"/>
        <v>Y</v>
      </c>
      <c r="AB7860" s="49">
        <f t="shared" ca="1" si="982"/>
        <v>6</v>
      </c>
      <c r="AC7860" s="49" t="str">
        <f t="shared" ca="1" si="983"/>
        <v>Y</v>
      </c>
    </row>
    <row r="7861" spans="1:29" x14ac:dyDescent="0.25">
      <c r="A7861">
        <v>6158</v>
      </c>
      <c r="B7861" s="9">
        <v>43196</v>
      </c>
      <c r="C7861" s="50" t="str">
        <f t="shared" si="976"/>
        <v>N</v>
      </c>
      <c r="D7861" s="52">
        <f>_xlfn.XLOOKUP(B7861,Cal_Date!B:B,Cal_Date!A:A,0)</f>
        <v>1</v>
      </c>
      <c r="E7861">
        <v>2018</v>
      </c>
      <c r="F7861" t="s">
        <v>125</v>
      </c>
      <c r="G7861" t="s">
        <v>129</v>
      </c>
      <c r="H7861" t="s">
        <v>11</v>
      </c>
      <c r="I7861" t="s">
        <v>11</v>
      </c>
      <c r="J7861" t="s">
        <v>15</v>
      </c>
      <c r="K7861" t="s">
        <v>42</v>
      </c>
      <c r="L7861">
        <v>1</v>
      </c>
      <c r="M7861">
        <v>1007</v>
      </c>
      <c r="O7861" t="s">
        <v>28</v>
      </c>
      <c r="R7861" t="s">
        <v>44</v>
      </c>
      <c r="S7861" s="49" t="str">
        <f t="shared" si="977"/>
        <v>Card</v>
      </c>
      <c r="T7861" s="3">
        <v>0.03</v>
      </c>
      <c r="U7861" s="2">
        <v>2.7225000000000001</v>
      </c>
      <c r="V7861" s="2">
        <v>0.87</v>
      </c>
      <c r="W7861" s="54">
        <f>_xlfn.XLOOKUP(M7861,Market!A:A,Market!F:F,0)</f>
        <v>8.8999999999999996E-2</v>
      </c>
      <c r="X7861" s="55">
        <f t="shared" si="978"/>
        <v>8.1674999999999998E-2</v>
      </c>
      <c r="Y7861" s="55">
        <f t="shared" si="979"/>
        <v>1.8525</v>
      </c>
      <c r="Z7861" s="54">
        <f t="shared" si="980"/>
        <v>0.68044077134986225</v>
      </c>
      <c r="AA7861" s="49" t="str">
        <f t="shared" ca="1" si="981"/>
        <v>Y</v>
      </c>
      <c r="AB7861" s="49">
        <f t="shared" ca="1" si="982"/>
        <v>6</v>
      </c>
      <c r="AC7861" s="49" t="str">
        <f t="shared" ca="1" si="983"/>
        <v>Y</v>
      </c>
    </row>
    <row r="7862" spans="1:29" x14ac:dyDescent="0.25">
      <c r="A7862">
        <v>6159</v>
      </c>
      <c r="B7862" s="9">
        <v>43196</v>
      </c>
      <c r="C7862" s="50" t="str">
        <f t="shared" si="976"/>
        <v>N</v>
      </c>
      <c r="D7862" s="52">
        <f>_xlfn.XLOOKUP(B7862,Cal_Date!B:B,Cal_Date!A:A,0)</f>
        <v>1</v>
      </c>
      <c r="E7862">
        <v>2018</v>
      </c>
      <c r="F7862" t="s">
        <v>125</v>
      </c>
      <c r="G7862" t="s">
        <v>129</v>
      </c>
      <c r="H7862" t="s">
        <v>14</v>
      </c>
      <c r="I7862" t="s">
        <v>18</v>
      </c>
      <c r="J7862" t="s">
        <v>15</v>
      </c>
      <c r="K7862" t="s">
        <v>43</v>
      </c>
      <c r="L7862">
        <v>1</v>
      </c>
      <c r="M7862">
        <v>1008</v>
      </c>
      <c r="O7862" t="s">
        <v>28</v>
      </c>
      <c r="R7862" t="s">
        <v>44</v>
      </c>
      <c r="S7862" s="49" t="str">
        <f t="shared" si="977"/>
        <v>Card</v>
      </c>
      <c r="T7862" s="3">
        <v>0.03</v>
      </c>
      <c r="U7862" s="2">
        <v>5.4450000000000003</v>
      </c>
      <c r="V7862" s="2">
        <v>2.1</v>
      </c>
      <c r="W7862" s="54">
        <f>_xlfn.XLOOKUP(M7862,Market!A:A,Market!F:F,0)</f>
        <v>8.8999999999999996E-2</v>
      </c>
      <c r="X7862" s="55">
        <f t="shared" si="978"/>
        <v>0.16335</v>
      </c>
      <c r="Y7862" s="55">
        <f t="shared" si="979"/>
        <v>3.3450000000000002</v>
      </c>
      <c r="Z7862" s="54">
        <f t="shared" si="980"/>
        <v>0.61432506887052341</v>
      </c>
      <c r="AA7862" s="49" t="str">
        <f t="shared" ca="1" si="981"/>
        <v>Y</v>
      </c>
      <c r="AB7862" s="49">
        <f t="shared" ca="1" si="982"/>
        <v>6</v>
      </c>
      <c r="AC7862" s="49" t="str">
        <f t="shared" ca="1" si="983"/>
        <v>Y</v>
      </c>
    </row>
    <row r="7863" spans="1:29" x14ac:dyDescent="0.25">
      <c r="A7863">
        <v>6160</v>
      </c>
      <c r="B7863" s="9">
        <v>43196</v>
      </c>
      <c r="C7863" s="50" t="str">
        <f t="shared" si="976"/>
        <v>N</v>
      </c>
      <c r="D7863" s="52">
        <f>_xlfn.XLOOKUP(B7863,Cal_Date!B:B,Cal_Date!A:A,0)</f>
        <v>1</v>
      </c>
      <c r="E7863">
        <v>2018</v>
      </c>
      <c r="F7863" t="s">
        <v>125</v>
      </c>
      <c r="G7863" t="s">
        <v>129</v>
      </c>
      <c r="H7863" t="s">
        <v>11</v>
      </c>
      <c r="I7863" t="s">
        <v>11</v>
      </c>
      <c r="J7863" t="s">
        <v>15</v>
      </c>
      <c r="K7863" t="s">
        <v>42</v>
      </c>
      <c r="L7863">
        <v>1</v>
      </c>
      <c r="M7863">
        <v>1008</v>
      </c>
      <c r="O7863" t="s">
        <v>28</v>
      </c>
      <c r="R7863" t="s">
        <v>44</v>
      </c>
      <c r="S7863" s="49" t="str">
        <f t="shared" si="977"/>
        <v>Card</v>
      </c>
      <c r="T7863" s="3">
        <v>0.03</v>
      </c>
      <c r="U7863" s="2">
        <v>2.7225000000000001</v>
      </c>
      <c r="V7863" s="2">
        <v>0.87</v>
      </c>
      <c r="W7863" s="54">
        <f>_xlfn.XLOOKUP(M7863,Market!A:A,Market!F:F,0)</f>
        <v>8.8999999999999996E-2</v>
      </c>
      <c r="X7863" s="55">
        <f t="shared" si="978"/>
        <v>8.1674999999999998E-2</v>
      </c>
      <c r="Y7863" s="55">
        <f t="shared" si="979"/>
        <v>1.8525</v>
      </c>
      <c r="Z7863" s="54">
        <f t="shared" si="980"/>
        <v>0.68044077134986225</v>
      </c>
      <c r="AA7863" s="49" t="str">
        <f t="shared" ca="1" si="981"/>
        <v>Y</v>
      </c>
      <c r="AB7863" s="49">
        <f t="shared" ca="1" si="982"/>
        <v>6</v>
      </c>
      <c r="AC7863" s="49" t="str">
        <f t="shared" ca="1" si="983"/>
        <v>Y</v>
      </c>
    </row>
    <row r="7864" spans="1:29" x14ac:dyDescent="0.25">
      <c r="A7864">
        <v>6161</v>
      </c>
      <c r="B7864" s="9">
        <v>43196</v>
      </c>
      <c r="C7864" s="50" t="str">
        <f t="shared" si="976"/>
        <v>N</v>
      </c>
      <c r="D7864" s="52">
        <f>_xlfn.XLOOKUP(B7864,Cal_Date!B:B,Cal_Date!A:A,0)</f>
        <v>1</v>
      </c>
      <c r="E7864">
        <v>2018</v>
      </c>
      <c r="F7864" t="s">
        <v>125</v>
      </c>
      <c r="G7864" t="s">
        <v>129</v>
      </c>
      <c r="H7864" t="s">
        <v>48</v>
      </c>
      <c r="I7864" t="s">
        <v>18</v>
      </c>
      <c r="J7864" t="s">
        <v>10</v>
      </c>
      <c r="K7864" t="s">
        <v>43</v>
      </c>
      <c r="L7864">
        <v>1</v>
      </c>
      <c r="M7864">
        <v>1000</v>
      </c>
      <c r="O7864" t="s">
        <v>25</v>
      </c>
      <c r="R7864" t="s">
        <v>44</v>
      </c>
      <c r="S7864" s="49" t="str">
        <f t="shared" si="977"/>
        <v>Card</v>
      </c>
      <c r="T7864" s="3">
        <v>0.03</v>
      </c>
      <c r="U7864" s="2">
        <v>7.5600000000000005</v>
      </c>
      <c r="V7864" s="2">
        <v>1.46</v>
      </c>
      <c r="W7864" s="54">
        <f>_xlfn.XLOOKUP(M7864,Market!A:A,Market!F:F,0)</f>
        <v>0.08</v>
      </c>
      <c r="X7864" s="55">
        <f t="shared" si="978"/>
        <v>0.2268</v>
      </c>
      <c r="Y7864" s="55">
        <f t="shared" si="979"/>
        <v>6.1000000000000005</v>
      </c>
      <c r="Z7864" s="54">
        <f t="shared" si="980"/>
        <v>0.80687830687830686</v>
      </c>
      <c r="AA7864" s="49" t="str">
        <f t="shared" ca="1" si="981"/>
        <v>Y</v>
      </c>
      <c r="AB7864" s="49">
        <f t="shared" ca="1" si="982"/>
        <v>6</v>
      </c>
      <c r="AC7864" s="49" t="str">
        <f t="shared" ca="1" si="983"/>
        <v>Y</v>
      </c>
    </row>
    <row r="7865" spans="1:29" x14ac:dyDescent="0.25">
      <c r="A7865">
        <v>6162</v>
      </c>
      <c r="B7865" s="9">
        <v>43196</v>
      </c>
      <c r="C7865" s="50" t="str">
        <f t="shared" si="976"/>
        <v>N</v>
      </c>
      <c r="D7865" s="52">
        <f>_xlfn.XLOOKUP(B7865,Cal_Date!B:B,Cal_Date!A:A,0)</f>
        <v>1</v>
      </c>
      <c r="E7865">
        <v>2018</v>
      </c>
      <c r="F7865" t="s">
        <v>125</v>
      </c>
      <c r="G7865" t="s">
        <v>129</v>
      </c>
      <c r="H7865" t="s">
        <v>11</v>
      </c>
      <c r="I7865" t="s">
        <v>13</v>
      </c>
      <c r="J7865" t="s">
        <v>15</v>
      </c>
      <c r="K7865" t="s">
        <v>42</v>
      </c>
      <c r="L7865">
        <v>2</v>
      </c>
      <c r="M7865">
        <v>1000</v>
      </c>
      <c r="O7865" t="s">
        <v>25</v>
      </c>
      <c r="R7865" t="s">
        <v>44</v>
      </c>
      <c r="S7865" s="49" t="str">
        <f t="shared" si="977"/>
        <v>Card</v>
      </c>
      <c r="T7865" s="3">
        <v>0.03</v>
      </c>
      <c r="U7865" s="2">
        <v>5.4</v>
      </c>
      <c r="V7865" s="2">
        <v>2.84</v>
      </c>
      <c r="W7865" s="54">
        <f>_xlfn.XLOOKUP(M7865,Market!A:A,Market!F:F,0)</f>
        <v>0.08</v>
      </c>
      <c r="X7865" s="55">
        <f t="shared" si="978"/>
        <v>0.16200000000000001</v>
      </c>
      <c r="Y7865" s="55">
        <f t="shared" si="979"/>
        <v>2.5600000000000005</v>
      </c>
      <c r="Z7865" s="54">
        <f t="shared" si="980"/>
        <v>0.47407407407407415</v>
      </c>
      <c r="AA7865" s="49" t="str">
        <f t="shared" ca="1" si="981"/>
        <v>Y</v>
      </c>
      <c r="AB7865" s="49">
        <f t="shared" ca="1" si="982"/>
        <v>6</v>
      </c>
      <c r="AC7865" s="49" t="str">
        <f t="shared" ca="1" si="983"/>
        <v>Y</v>
      </c>
    </row>
    <row r="7866" spans="1:29" x14ac:dyDescent="0.25">
      <c r="A7866">
        <v>6163</v>
      </c>
      <c r="B7866" s="9">
        <v>43196</v>
      </c>
      <c r="C7866" s="50" t="str">
        <f t="shared" si="976"/>
        <v>N</v>
      </c>
      <c r="D7866" s="52">
        <f>_xlfn.XLOOKUP(B7866,Cal_Date!B:B,Cal_Date!A:A,0)</f>
        <v>1</v>
      </c>
      <c r="E7866">
        <v>2018</v>
      </c>
      <c r="F7866" t="s">
        <v>125</v>
      </c>
      <c r="G7866" t="s">
        <v>129</v>
      </c>
      <c r="H7866" t="s">
        <v>14</v>
      </c>
      <c r="I7866" t="s">
        <v>18</v>
      </c>
      <c r="J7866" t="s">
        <v>15</v>
      </c>
      <c r="K7866" t="s">
        <v>43</v>
      </c>
      <c r="L7866">
        <v>2</v>
      </c>
      <c r="M7866">
        <v>1000</v>
      </c>
      <c r="O7866" t="s">
        <v>25</v>
      </c>
      <c r="R7866" t="s">
        <v>44</v>
      </c>
      <c r="S7866" s="49" t="str">
        <f t="shared" si="977"/>
        <v>Card</v>
      </c>
      <c r="T7866" s="3">
        <v>0.03</v>
      </c>
      <c r="U7866" s="2">
        <v>10.8</v>
      </c>
      <c r="V7866" s="2">
        <v>4.4400000000000004</v>
      </c>
      <c r="W7866" s="54">
        <f>_xlfn.XLOOKUP(M7866,Market!A:A,Market!F:F,0)</f>
        <v>0.08</v>
      </c>
      <c r="X7866" s="55">
        <f t="shared" si="978"/>
        <v>0.32400000000000001</v>
      </c>
      <c r="Y7866" s="55">
        <f t="shared" si="979"/>
        <v>6.36</v>
      </c>
      <c r="Z7866" s="54">
        <f t="shared" si="980"/>
        <v>0.58888888888888891</v>
      </c>
      <c r="AA7866" s="49" t="str">
        <f t="shared" ca="1" si="981"/>
        <v>Y</v>
      </c>
      <c r="AB7866" s="49">
        <f t="shared" ca="1" si="982"/>
        <v>6</v>
      </c>
      <c r="AC7866" s="49" t="str">
        <f t="shared" ca="1" si="983"/>
        <v>Y</v>
      </c>
    </row>
    <row r="7867" spans="1:29" x14ac:dyDescent="0.25">
      <c r="A7867">
        <v>6164</v>
      </c>
      <c r="B7867" s="9">
        <v>43196</v>
      </c>
      <c r="C7867" s="50" t="str">
        <f t="shared" si="976"/>
        <v>N</v>
      </c>
      <c r="D7867" s="52">
        <f>_xlfn.XLOOKUP(B7867,Cal_Date!B:B,Cal_Date!A:A,0)</f>
        <v>1</v>
      </c>
      <c r="E7867">
        <v>2018</v>
      </c>
      <c r="F7867" t="s">
        <v>125</v>
      </c>
      <c r="G7867" t="s">
        <v>129</v>
      </c>
      <c r="H7867" t="s">
        <v>48</v>
      </c>
      <c r="I7867" t="s">
        <v>18</v>
      </c>
      <c r="J7867" t="s">
        <v>10</v>
      </c>
      <c r="K7867" t="s">
        <v>43</v>
      </c>
      <c r="L7867">
        <v>1</v>
      </c>
      <c r="M7867">
        <v>1001</v>
      </c>
      <c r="O7867" t="s">
        <v>25</v>
      </c>
      <c r="R7867" t="s">
        <v>44</v>
      </c>
      <c r="S7867" s="49" t="str">
        <f t="shared" si="977"/>
        <v>Card</v>
      </c>
      <c r="T7867" s="3">
        <v>0.03</v>
      </c>
      <c r="U7867" s="2">
        <v>7.42</v>
      </c>
      <c r="V7867" s="2">
        <v>1.46</v>
      </c>
      <c r="W7867" s="54">
        <f>_xlfn.XLOOKUP(M7867,Market!A:A,Market!F:F,0)</f>
        <v>0.06</v>
      </c>
      <c r="X7867" s="55">
        <f t="shared" si="978"/>
        <v>0.22259999999999999</v>
      </c>
      <c r="Y7867" s="55">
        <f t="shared" si="979"/>
        <v>5.96</v>
      </c>
      <c r="Z7867" s="54">
        <f t="shared" si="980"/>
        <v>0.80323450134770891</v>
      </c>
      <c r="AA7867" s="49" t="str">
        <f t="shared" ca="1" si="981"/>
        <v>Y</v>
      </c>
      <c r="AB7867" s="49">
        <f t="shared" ca="1" si="982"/>
        <v>6</v>
      </c>
      <c r="AC7867" s="49" t="str">
        <f t="shared" ca="1" si="983"/>
        <v>Y</v>
      </c>
    </row>
    <row r="7868" spans="1:29" x14ac:dyDescent="0.25">
      <c r="A7868">
        <v>6165</v>
      </c>
      <c r="B7868" s="9">
        <v>43196</v>
      </c>
      <c r="C7868" s="50" t="str">
        <f t="shared" si="976"/>
        <v>N</v>
      </c>
      <c r="D7868" s="52">
        <f>_xlfn.XLOOKUP(B7868,Cal_Date!B:B,Cal_Date!A:A,0)</f>
        <v>1</v>
      </c>
      <c r="E7868">
        <v>2018</v>
      </c>
      <c r="F7868" t="s">
        <v>125</v>
      </c>
      <c r="G7868" t="s">
        <v>129</v>
      </c>
      <c r="H7868" t="s">
        <v>11</v>
      </c>
      <c r="I7868" t="s">
        <v>11</v>
      </c>
      <c r="J7868" t="s">
        <v>15</v>
      </c>
      <c r="K7868" t="s">
        <v>42</v>
      </c>
      <c r="L7868">
        <v>1</v>
      </c>
      <c r="M7868">
        <v>1000</v>
      </c>
      <c r="O7868" t="s">
        <v>25</v>
      </c>
      <c r="R7868" t="s">
        <v>44</v>
      </c>
      <c r="S7868" s="49" t="str">
        <f t="shared" si="977"/>
        <v>Card</v>
      </c>
      <c r="T7868" s="3">
        <v>0.03</v>
      </c>
      <c r="U7868" s="2">
        <v>2.7</v>
      </c>
      <c r="V7868" s="2">
        <v>0.87</v>
      </c>
      <c r="W7868" s="54">
        <f>_xlfn.XLOOKUP(M7868,Market!A:A,Market!F:F,0)</f>
        <v>0.08</v>
      </c>
      <c r="X7868" s="55">
        <f t="shared" si="978"/>
        <v>8.1000000000000003E-2</v>
      </c>
      <c r="Y7868" s="55">
        <f t="shared" si="979"/>
        <v>1.83</v>
      </c>
      <c r="Z7868" s="54">
        <f t="shared" si="980"/>
        <v>0.67777777777777781</v>
      </c>
      <c r="AA7868" s="49" t="str">
        <f t="shared" ca="1" si="981"/>
        <v>Y</v>
      </c>
      <c r="AB7868" s="49">
        <f t="shared" ca="1" si="982"/>
        <v>6</v>
      </c>
      <c r="AC7868" s="49" t="str">
        <f t="shared" ca="1" si="983"/>
        <v>Y</v>
      </c>
    </row>
    <row r="7869" spans="1:29" x14ac:dyDescent="0.25">
      <c r="A7869">
        <v>6166</v>
      </c>
      <c r="B7869" s="9">
        <v>43196</v>
      </c>
      <c r="C7869" s="50" t="str">
        <f t="shared" si="976"/>
        <v>N</v>
      </c>
      <c r="D7869" s="52">
        <f>_xlfn.XLOOKUP(B7869,Cal_Date!B:B,Cal_Date!A:A,0)</f>
        <v>1</v>
      </c>
      <c r="E7869">
        <v>2018</v>
      </c>
      <c r="F7869" t="s">
        <v>125</v>
      </c>
      <c r="G7869" t="s">
        <v>129</v>
      </c>
      <c r="H7869" t="s">
        <v>11</v>
      </c>
      <c r="I7869" t="s">
        <v>11</v>
      </c>
      <c r="J7869" t="s">
        <v>15</v>
      </c>
      <c r="K7869" t="s">
        <v>42</v>
      </c>
      <c r="L7869">
        <v>1</v>
      </c>
      <c r="M7869">
        <v>1000</v>
      </c>
      <c r="O7869" t="s">
        <v>25</v>
      </c>
      <c r="R7869" t="s">
        <v>44</v>
      </c>
      <c r="S7869" s="49" t="str">
        <f t="shared" si="977"/>
        <v>Card</v>
      </c>
      <c r="T7869" s="3">
        <v>0.03</v>
      </c>
      <c r="U7869" s="2">
        <v>2.7</v>
      </c>
      <c r="V7869" s="2">
        <v>0.87</v>
      </c>
      <c r="W7869" s="54">
        <f>_xlfn.XLOOKUP(M7869,Market!A:A,Market!F:F,0)</f>
        <v>0.08</v>
      </c>
      <c r="X7869" s="55">
        <f t="shared" si="978"/>
        <v>8.1000000000000003E-2</v>
      </c>
      <c r="Y7869" s="55">
        <f t="shared" si="979"/>
        <v>1.83</v>
      </c>
      <c r="Z7869" s="54">
        <f t="shared" si="980"/>
        <v>0.67777777777777781</v>
      </c>
      <c r="AA7869" s="49" t="str">
        <f t="shared" ca="1" si="981"/>
        <v>Y</v>
      </c>
      <c r="AB7869" s="49">
        <f t="shared" ca="1" si="982"/>
        <v>6</v>
      </c>
      <c r="AC7869" s="49" t="str">
        <f t="shared" ca="1" si="983"/>
        <v>Y</v>
      </c>
    </row>
    <row r="7870" spans="1:29" x14ac:dyDescent="0.25">
      <c r="A7870">
        <v>6167</v>
      </c>
      <c r="B7870" s="9">
        <v>43196</v>
      </c>
      <c r="C7870" s="50" t="str">
        <f t="shared" si="976"/>
        <v>N</v>
      </c>
      <c r="D7870" s="52">
        <f>_xlfn.XLOOKUP(B7870,Cal_Date!B:B,Cal_Date!A:A,0)</f>
        <v>1</v>
      </c>
      <c r="E7870">
        <v>2018</v>
      </c>
      <c r="F7870" t="s">
        <v>125</v>
      </c>
      <c r="G7870" t="s">
        <v>129</v>
      </c>
      <c r="H7870" t="s">
        <v>48</v>
      </c>
      <c r="I7870" t="s">
        <v>18</v>
      </c>
      <c r="J7870" t="s">
        <v>10</v>
      </c>
      <c r="K7870" t="s">
        <v>43</v>
      </c>
      <c r="L7870">
        <v>2</v>
      </c>
      <c r="M7870">
        <v>1004</v>
      </c>
      <c r="O7870" t="s">
        <v>28</v>
      </c>
      <c r="R7870" t="s">
        <v>44</v>
      </c>
      <c r="S7870" s="49" t="str">
        <f t="shared" si="977"/>
        <v>Card</v>
      </c>
      <c r="T7870" s="3">
        <v>0.03</v>
      </c>
      <c r="U7870" s="2">
        <v>14.84</v>
      </c>
      <c r="V7870" s="2">
        <v>2.92</v>
      </c>
      <c r="W7870" s="54">
        <f>_xlfn.XLOOKUP(M7870,Market!A:A,Market!F:F,0)</f>
        <v>0.06</v>
      </c>
      <c r="X7870" s="55">
        <f t="shared" si="978"/>
        <v>0.44519999999999998</v>
      </c>
      <c r="Y7870" s="55">
        <f t="shared" si="979"/>
        <v>11.92</v>
      </c>
      <c r="Z7870" s="54">
        <f t="shared" si="980"/>
        <v>0.80323450134770891</v>
      </c>
      <c r="AA7870" s="49" t="str">
        <f t="shared" ca="1" si="981"/>
        <v>Y</v>
      </c>
      <c r="AB7870" s="49">
        <f t="shared" ca="1" si="982"/>
        <v>6</v>
      </c>
      <c r="AC7870" s="49" t="str">
        <f t="shared" ca="1" si="983"/>
        <v>Y</v>
      </c>
    </row>
    <row r="7871" spans="1:29" x14ac:dyDescent="0.25">
      <c r="A7871">
        <v>6168</v>
      </c>
      <c r="B7871" s="9">
        <v>43196</v>
      </c>
      <c r="C7871" s="50" t="str">
        <f t="shared" si="976"/>
        <v>N</v>
      </c>
      <c r="D7871" s="52">
        <f>_xlfn.XLOOKUP(B7871,Cal_Date!B:B,Cal_Date!A:A,0)</f>
        <v>1</v>
      </c>
      <c r="E7871">
        <v>2018</v>
      </c>
      <c r="F7871" t="s">
        <v>125</v>
      </c>
      <c r="G7871" t="s">
        <v>129</v>
      </c>
      <c r="H7871" t="s">
        <v>11</v>
      </c>
      <c r="I7871" t="s">
        <v>11</v>
      </c>
      <c r="J7871" t="s">
        <v>15</v>
      </c>
      <c r="K7871" t="s">
        <v>42</v>
      </c>
      <c r="L7871">
        <v>1</v>
      </c>
      <c r="M7871">
        <v>1005</v>
      </c>
      <c r="O7871" t="s">
        <v>25</v>
      </c>
      <c r="R7871" t="s">
        <v>44</v>
      </c>
      <c r="S7871" s="49" t="str">
        <f t="shared" si="977"/>
        <v>Card</v>
      </c>
      <c r="T7871" s="3">
        <v>0.03</v>
      </c>
      <c r="U7871" s="2">
        <v>2.7225000000000001</v>
      </c>
      <c r="V7871" s="2">
        <v>0.87</v>
      </c>
      <c r="W7871" s="54">
        <f>_xlfn.XLOOKUP(M7871,Market!A:A,Market!F:F,0)</f>
        <v>8.8999999999999996E-2</v>
      </c>
      <c r="X7871" s="55">
        <f t="shared" si="978"/>
        <v>8.1674999999999998E-2</v>
      </c>
      <c r="Y7871" s="55">
        <f t="shared" si="979"/>
        <v>1.8525</v>
      </c>
      <c r="Z7871" s="54">
        <f t="shared" si="980"/>
        <v>0.68044077134986225</v>
      </c>
      <c r="AA7871" s="49" t="str">
        <f t="shared" ca="1" si="981"/>
        <v>Y</v>
      </c>
      <c r="AB7871" s="49">
        <f t="shared" ca="1" si="982"/>
        <v>6</v>
      </c>
      <c r="AC7871" s="49" t="str">
        <f t="shared" ca="1" si="983"/>
        <v>Y</v>
      </c>
    </row>
    <row r="7872" spans="1:29" x14ac:dyDescent="0.25">
      <c r="A7872">
        <v>6169</v>
      </c>
      <c r="B7872" s="9">
        <v>43196</v>
      </c>
      <c r="C7872" s="50" t="str">
        <f t="shared" si="976"/>
        <v>N</v>
      </c>
      <c r="D7872" s="52">
        <f>_xlfn.XLOOKUP(B7872,Cal_Date!B:B,Cal_Date!A:A,0)</f>
        <v>1</v>
      </c>
      <c r="E7872">
        <v>2018</v>
      </c>
      <c r="F7872" t="s">
        <v>125</v>
      </c>
      <c r="G7872" t="s">
        <v>129</v>
      </c>
      <c r="H7872" t="s">
        <v>14</v>
      </c>
      <c r="I7872" t="s">
        <v>18</v>
      </c>
      <c r="J7872" t="s">
        <v>15</v>
      </c>
      <c r="K7872" t="s">
        <v>43</v>
      </c>
      <c r="L7872">
        <v>2</v>
      </c>
      <c r="M7872">
        <v>1000</v>
      </c>
      <c r="O7872" t="s">
        <v>25</v>
      </c>
      <c r="R7872" t="s">
        <v>44</v>
      </c>
      <c r="S7872" s="49" t="str">
        <f t="shared" si="977"/>
        <v>Card</v>
      </c>
      <c r="T7872" s="3">
        <v>0.03</v>
      </c>
      <c r="U7872" s="2">
        <v>10.8</v>
      </c>
      <c r="V7872" s="2">
        <v>4.2</v>
      </c>
      <c r="W7872" s="54">
        <f>_xlfn.XLOOKUP(M7872,Market!A:A,Market!F:F,0)</f>
        <v>0.08</v>
      </c>
      <c r="X7872" s="55">
        <f t="shared" si="978"/>
        <v>0.32400000000000001</v>
      </c>
      <c r="Y7872" s="55">
        <f t="shared" si="979"/>
        <v>6.6000000000000005</v>
      </c>
      <c r="Z7872" s="54">
        <f t="shared" si="980"/>
        <v>0.61111111111111116</v>
      </c>
      <c r="AA7872" s="49" t="str">
        <f t="shared" ca="1" si="981"/>
        <v>Y</v>
      </c>
      <c r="AB7872" s="49">
        <f t="shared" ca="1" si="982"/>
        <v>6</v>
      </c>
      <c r="AC7872" s="49" t="str">
        <f t="shared" ca="1" si="983"/>
        <v>Y</v>
      </c>
    </row>
    <row r="7873" spans="1:29" x14ac:dyDescent="0.25">
      <c r="A7873">
        <v>6170</v>
      </c>
      <c r="B7873" s="9">
        <v>43196</v>
      </c>
      <c r="C7873" s="50" t="str">
        <f t="shared" si="976"/>
        <v>N</v>
      </c>
      <c r="D7873" s="52">
        <f>_xlfn.XLOOKUP(B7873,Cal_Date!B:B,Cal_Date!A:A,0)</f>
        <v>1</v>
      </c>
      <c r="E7873">
        <v>2018</v>
      </c>
      <c r="F7873" t="s">
        <v>125</v>
      </c>
      <c r="G7873" t="s">
        <v>129</v>
      </c>
      <c r="H7873" t="s">
        <v>11</v>
      </c>
      <c r="I7873" t="s">
        <v>11</v>
      </c>
      <c r="J7873" t="s">
        <v>15</v>
      </c>
      <c r="K7873" t="s">
        <v>42</v>
      </c>
      <c r="L7873">
        <v>1</v>
      </c>
      <c r="M7873">
        <v>1006</v>
      </c>
      <c r="O7873" t="s">
        <v>28</v>
      </c>
      <c r="R7873" t="s">
        <v>44</v>
      </c>
      <c r="S7873" s="49" t="str">
        <f t="shared" si="977"/>
        <v>Card</v>
      </c>
      <c r="T7873" s="3">
        <v>0.03</v>
      </c>
      <c r="U7873" s="2">
        <v>2.7225000000000001</v>
      </c>
      <c r="V7873" s="2">
        <v>0.87</v>
      </c>
      <c r="W7873" s="54">
        <f>_xlfn.XLOOKUP(M7873,Market!A:A,Market!F:F,0)</f>
        <v>8.8999999999999996E-2</v>
      </c>
      <c r="X7873" s="55">
        <f t="shared" si="978"/>
        <v>8.1674999999999998E-2</v>
      </c>
      <c r="Y7873" s="55">
        <f t="shared" si="979"/>
        <v>1.8525</v>
      </c>
      <c r="Z7873" s="54">
        <f t="shared" si="980"/>
        <v>0.68044077134986225</v>
      </c>
      <c r="AA7873" s="49" t="str">
        <f t="shared" ca="1" si="981"/>
        <v>Y</v>
      </c>
      <c r="AB7873" s="49">
        <f t="shared" ca="1" si="982"/>
        <v>6</v>
      </c>
      <c r="AC7873" s="49" t="str">
        <f t="shared" ca="1" si="983"/>
        <v>Y</v>
      </c>
    </row>
    <row r="7874" spans="1:29" x14ac:dyDescent="0.25">
      <c r="A7874">
        <v>6171</v>
      </c>
      <c r="B7874" s="9">
        <v>43196</v>
      </c>
      <c r="C7874" s="50" t="str">
        <f t="shared" si="976"/>
        <v>N</v>
      </c>
      <c r="D7874" s="52">
        <f>_xlfn.XLOOKUP(B7874,Cal_Date!B:B,Cal_Date!A:A,0)</f>
        <v>1</v>
      </c>
      <c r="E7874">
        <v>2018</v>
      </c>
      <c r="F7874" t="s">
        <v>125</v>
      </c>
      <c r="G7874" t="s">
        <v>129</v>
      </c>
      <c r="H7874" t="s">
        <v>11</v>
      </c>
      <c r="I7874" t="s">
        <v>11</v>
      </c>
      <c r="J7874" t="s">
        <v>15</v>
      </c>
      <c r="K7874" t="s">
        <v>42</v>
      </c>
      <c r="L7874">
        <v>2</v>
      </c>
      <c r="M7874">
        <v>1000</v>
      </c>
      <c r="O7874" t="s">
        <v>25</v>
      </c>
      <c r="R7874" t="s">
        <v>44</v>
      </c>
      <c r="S7874" s="49" t="str">
        <f t="shared" si="977"/>
        <v>Card</v>
      </c>
      <c r="T7874" s="3">
        <v>0.03</v>
      </c>
      <c r="U7874" s="2">
        <v>5.4</v>
      </c>
      <c r="V7874" s="2">
        <v>1.74</v>
      </c>
      <c r="W7874" s="54">
        <f>_xlfn.XLOOKUP(M7874,Market!A:A,Market!F:F,0)</f>
        <v>0.08</v>
      </c>
      <c r="X7874" s="55">
        <f t="shared" si="978"/>
        <v>0.16200000000000001</v>
      </c>
      <c r="Y7874" s="55">
        <f t="shared" si="979"/>
        <v>3.66</v>
      </c>
      <c r="Z7874" s="54">
        <f t="shared" si="980"/>
        <v>0.67777777777777781</v>
      </c>
      <c r="AA7874" s="49" t="str">
        <f t="shared" ca="1" si="981"/>
        <v>Y</v>
      </c>
      <c r="AB7874" s="49">
        <f t="shared" ca="1" si="982"/>
        <v>6</v>
      </c>
      <c r="AC7874" s="49" t="str">
        <f t="shared" ca="1" si="983"/>
        <v>Y</v>
      </c>
    </row>
    <row r="7875" spans="1:29" x14ac:dyDescent="0.25">
      <c r="A7875">
        <v>6172</v>
      </c>
      <c r="B7875" s="9">
        <v>43196</v>
      </c>
      <c r="C7875" s="50" t="str">
        <f t="shared" ref="C7875:C7938" si="984">IF(OR(B7875="04/01/2018"+0,B7875="04/02/2018"+0),"Y","N")</f>
        <v>N</v>
      </c>
      <c r="D7875" s="52">
        <f>_xlfn.XLOOKUP(B7875,Cal_Date!B:B,Cal_Date!A:A,0)</f>
        <v>1</v>
      </c>
      <c r="E7875">
        <v>2018</v>
      </c>
      <c r="F7875" t="s">
        <v>125</v>
      </c>
      <c r="G7875" t="s">
        <v>129</v>
      </c>
      <c r="H7875" t="s">
        <v>11</v>
      </c>
      <c r="I7875" t="s">
        <v>11</v>
      </c>
      <c r="J7875" t="s">
        <v>15</v>
      </c>
      <c r="K7875" t="s">
        <v>42</v>
      </c>
      <c r="L7875">
        <v>1</v>
      </c>
      <c r="M7875">
        <v>1001</v>
      </c>
      <c r="O7875" t="s">
        <v>25</v>
      </c>
      <c r="R7875" t="s">
        <v>44</v>
      </c>
      <c r="S7875" s="49" t="str">
        <f t="shared" ref="S7875:S7938" si="985">IF(R7875="Cash","Cash","Card")</f>
        <v>Card</v>
      </c>
      <c r="T7875" s="3">
        <v>0.03</v>
      </c>
      <c r="U7875" s="2">
        <v>2.6500000000000004</v>
      </c>
      <c r="V7875" s="2">
        <v>0.87</v>
      </c>
      <c r="W7875" s="54">
        <f>_xlfn.XLOOKUP(M7875,Market!A:A,Market!F:F,0)</f>
        <v>0.06</v>
      </c>
      <c r="X7875" s="55">
        <f t="shared" ref="X7875:X7938" si="986">T7875*U7875</f>
        <v>7.9500000000000001E-2</v>
      </c>
      <c r="Y7875" s="55">
        <f t="shared" ref="Y7875:Y7938" si="987">U7875-V7875</f>
        <v>1.7800000000000002</v>
      </c>
      <c r="Z7875" s="54">
        <f t="shared" ref="Z7875:Z7938" si="988">Y7875/U7875</f>
        <v>0.67169811320754713</v>
      </c>
      <c r="AA7875" s="49" t="str">
        <f t="shared" ref="AA7875:AA7938" ca="1" si="989">IF(DATEDIF(B7875,TODAY(),"y")&gt;5,"Y","N")</f>
        <v>Y</v>
      </c>
      <c r="AB7875" s="49">
        <f t="shared" ref="AB7875:AB7938" ca="1" si="990">DATEDIF(B7875,TODAY(),"y")</f>
        <v>6</v>
      </c>
      <c r="AC7875" s="49" t="str">
        <f t="shared" ref="AC7875:AC7938" ca="1" si="991">IF(AB7875&gt;5,"Y","N")</f>
        <v>Y</v>
      </c>
    </row>
    <row r="7876" spans="1:29" x14ac:dyDescent="0.25">
      <c r="A7876">
        <v>6173</v>
      </c>
      <c r="B7876" s="9">
        <v>43196</v>
      </c>
      <c r="C7876" s="50" t="str">
        <f t="shared" si="984"/>
        <v>N</v>
      </c>
      <c r="D7876" s="52">
        <f>_xlfn.XLOOKUP(B7876,Cal_Date!B:B,Cal_Date!A:A,0)</f>
        <v>1</v>
      </c>
      <c r="E7876">
        <v>2018</v>
      </c>
      <c r="F7876" t="s">
        <v>125</v>
      </c>
      <c r="G7876" t="s">
        <v>129</v>
      </c>
      <c r="H7876" t="s">
        <v>11</v>
      </c>
      <c r="I7876" t="s">
        <v>13</v>
      </c>
      <c r="J7876" t="s">
        <v>15</v>
      </c>
      <c r="K7876" t="s">
        <v>42</v>
      </c>
      <c r="L7876">
        <v>1</v>
      </c>
      <c r="M7876">
        <v>1008</v>
      </c>
      <c r="O7876" t="s">
        <v>28</v>
      </c>
      <c r="R7876" t="s">
        <v>44</v>
      </c>
      <c r="S7876" s="49" t="str">
        <f t="shared" si="985"/>
        <v>Card</v>
      </c>
      <c r="T7876" s="3">
        <v>0.03</v>
      </c>
      <c r="U7876" s="2">
        <v>2.7225000000000001</v>
      </c>
      <c r="V7876" s="2">
        <v>1.42</v>
      </c>
      <c r="W7876" s="54">
        <f>_xlfn.XLOOKUP(M7876,Market!A:A,Market!F:F,0)</f>
        <v>8.8999999999999996E-2</v>
      </c>
      <c r="X7876" s="55">
        <f t="shared" si="986"/>
        <v>8.1674999999999998E-2</v>
      </c>
      <c r="Y7876" s="55">
        <f t="shared" si="987"/>
        <v>1.3025000000000002</v>
      </c>
      <c r="Z7876" s="54">
        <f t="shared" si="988"/>
        <v>0.47842056932966032</v>
      </c>
      <c r="AA7876" s="49" t="str">
        <f t="shared" ca="1" si="989"/>
        <v>Y</v>
      </c>
      <c r="AB7876" s="49">
        <f t="shared" ca="1" si="990"/>
        <v>6</v>
      </c>
      <c r="AC7876" s="49" t="str">
        <f t="shared" ca="1" si="991"/>
        <v>Y</v>
      </c>
    </row>
    <row r="7877" spans="1:29" x14ac:dyDescent="0.25">
      <c r="A7877">
        <v>6174</v>
      </c>
      <c r="B7877" s="9">
        <v>43196</v>
      </c>
      <c r="C7877" s="50" t="str">
        <f t="shared" si="984"/>
        <v>N</v>
      </c>
      <c r="D7877" s="52">
        <f>_xlfn.XLOOKUP(B7877,Cal_Date!B:B,Cal_Date!A:A,0)</f>
        <v>1</v>
      </c>
      <c r="E7877">
        <v>2018</v>
      </c>
      <c r="F7877" t="s">
        <v>125</v>
      </c>
      <c r="G7877" t="s">
        <v>129</v>
      </c>
      <c r="H7877" t="s">
        <v>11</v>
      </c>
      <c r="I7877" t="s">
        <v>11</v>
      </c>
      <c r="J7877" t="s">
        <v>15</v>
      </c>
      <c r="K7877" t="s">
        <v>42</v>
      </c>
      <c r="L7877">
        <v>1</v>
      </c>
      <c r="M7877">
        <v>1009</v>
      </c>
      <c r="O7877" t="s">
        <v>28</v>
      </c>
      <c r="R7877" t="s">
        <v>44</v>
      </c>
      <c r="S7877" s="49" t="str">
        <f t="shared" si="985"/>
        <v>Card</v>
      </c>
      <c r="T7877" s="3">
        <v>0.03</v>
      </c>
      <c r="U7877" s="2">
        <v>2.7225000000000001</v>
      </c>
      <c r="V7877" s="2">
        <v>0.87</v>
      </c>
      <c r="W7877" s="54">
        <f>_xlfn.XLOOKUP(M7877,Market!A:A,Market!F:F,0)</f>
        <v>8.8999999999999996E-2</v>
      </c>
      <c r="X7877" s="55">
        <f t="shared" si="986"/>
        <v>8.1674999999999998E-2</v>
      </c>
      <c r="Y7877" s="55">
        <f t="shared" si="987"/>
        <v>1.8525</v>
      </c>
      <c r="Z7877" s="54">
        <f t="shared" si="988"/>
        <v>0.68044077134986225</v>
      </c>
      <c r="AA7877" s="49" t="str">
        <f t="shared" ca="1" si="989"/>
        <v>Y</v>
      </c>
      <c r="AB7877" s="49">
        <f t="shared" ca="1" si="990"/>
        <v>6</v>
      </c>
      <c r="AC7877" s="49" t="str">
        <f t="shared" ca="1" si="991"/>
        <v>Y</v>
      </c>
    </row>
    <row r="7878" spans="1:29" x14ac:dyDescent="0.25">
      <c r="A7878">
        <v>6175</v>
      </c>
      <c r="B7878" s="9">
        <v>43196</v>
      </c>
      <c r="C7878" s="50" t="str">
        <f t="shared" si="984"/>
        <v>N</v>
      </c>
      <c r="D7878" s="52">
        <f>_xlfn.XLOOKUP(B7878,Cal_Date!B:B,Cal_Date!A:A,0)</f>
        <v>1</v>
      </c>
      <c r="E7878">
        <v>2018</v>
      </c>
      <c r="F7878" t="s">
        <v>125</v>
      </c>
      <c r="G7878" t="s">
        <v>129</v>
      </c>
      <c r="H7878" t="s">
        <v>11</v>
      </c>
      <c r="I7878" t="s">
        <v>11</v>
      </c>
      <c r="J7878" t="s">
        <v>15</v>
      </c>
      <c r="K7878" t="s">
        <v>42</v>
      </c>
      <c r="L7878">
        <v>1</v>
      </c>
      <c r="M7878">
        <v>1001</v>
      </c>
      <c r="O7878" t="s">
        <v>25</v>
      </c>
      <c r="R7878" t="s">
        <v>44</v>
      </c>
      <c r="S7878" s="49" t="str">
        <f t="shared" si="985"/>
        <v>Card</v>
      </c>
      <c r="T7878" s="3">
        <v>0.03</v>
      </c>
      <c r="U7878" s="2">
        <v>2.6500000000000004</v>
      </c>
      <c r="V7878" s="2">
        <v>0.87</v>
      </c>
      <c r="W7878" s="54">
        <f>_xlfn.XLOOKUP(M7878,Market!A:A,Market!F:F,0)</f>
        <v>0.06</v>
      </c>
      <c r="X7878" s="55">
        <f t="shared" si="986"/>
        <v>7.9500000000000001E-2</v>
      </c>
      <c r="Y7878" s="55">
        <f t="shared" si="987"/>
        <v>1.7800000000000002</v>
      </c>
      <c r="Z7878" s="54">
        <f t="shared" si="988"/>
        <v>0.67169811320754713</v>
      </c>
      <c r="AA7878" s="49" t="str">
        <f t="shared" ca="1" si="989"/>
        <v>Y</v>
      </c>
      <c r="AB7878" s="49">
        <f t="shared" ca="1" si="990"/>
        <v>6</v>
      </c>
      <c r="AC7878" s="49" t="str">
        <f t="shared" ca="1" si="991"/>
        <v>Y</v>
      </c>
    </row>
    <row r="7879" spans="1:29" x14ac:dyDescent="0.25">
      <c r="A7879">
        <v>6176</v>
      </c>
      <c r="B7879" s="9">
        <v>43196</v>
      </c>
      <c r="C7879" s="50" t="str">
        <f t="shared" si="984"/>
        <v>N</v>
      </c>
      <c r="D7879" s="52">
        <f>_xlfn.XLOOKUP(B7879,Cal_Date!B:B,Cal_Date!A:A,0)</f>
        <v>1</v>
      </c>
      <c r="E7879">
        <v>2018</v>
      </c>
      <c r="F7879" t="s">
        <v>125</v>
      </c>
      <c r="G7879" t="s">
        <v>129</v>
      </c>
      <c r="H7879" t="s">
        <v>14</v>
      </c>
      <c r="I7879" t="s">
        <v>18</v>
      </c>
      <c r="J7879" t="s">
        <v>15</v>
      </c>
      <c r="K7879" t="s">
        <v>43</v>
      </c>
      <c r="L7879">
        <v>2</v>
      </c>
      <c r="M7879">
        <v>1001</v>
      </c>
      <c r="O7879" t="s">
        <v>25</v>
      </c>
      <c r="R7879" t="s">
        <v>44</v>
      </c>
      <c r="S7879" s="49" t="str">
        <f t="shared" si="985"/>
        <v>Card</v>
      </c>
      <c r="T7879" s="3">
        <v>0.03</v>
      </c>
      <c r="U7879" s="2">
        <v>10.600000000000001</v>
      </c>
      <c r="V7879" s="2">
        <v>4.4400000000000004</v>
      </c>
      <c r="W7879" s="54">
        <f>_xlfn.XLOOKUP(M7879,Market!A:A,Market!F:F,0)</f>
        <v>0.06</v>
      </c>
      <c r="X7879" s="55">
        <f t="shared" si="986"/>
        <v>0.318</v>
      </c>
      <c r="Y7879" s="55">
        <f t="shared" si="987"/>
        <v>6.160000000000001</v>
      </c>
      <c r="Z7879" s="54">
        <f t="shared" si="988"/>
        <v>0.5811320754716981</v>
      </c>
      <c r="AA7879" s="49" t="str">
        <f t="shared" ca="1" si="989"/>
        <v>Y</v>
      </c>
      <c r="AB7879" s="49">
        <f t="shared" ca="1" si="990"/>
        <v>6</v>
      </c>
      <c r="AC7879" s="49" t="str">
        <f t="shared" ca="1" si="991"/>
        <v>Y</v>
      </c>
    </row>
    <row r="7880" spans="1:29" x14ac:dyDescent="0.25">
      <c r="A7880">
        <v>6177</v>
      </c>
      <c r="B7880" s="9">
        <v>43196</v>
      </c>
      <c r="C7880" s="50" t="str">
        <f t="shared" si="984"/>
        <v>N</v>
      </c>
      <c r="D7880" s="52">
        <f>_xlfn.XLOOKUP(B7880,Cal_Date!B:B,Cal_Date!A:A,0)</f>
        <v>1</v>
      </c>
      <c r="E7880">
        <v>2018</v>
      </c>
      <c r="F7880" t="s">
        <v>125</v>
      </c>
      <c r="G7880" t="s">
        <v>129</v>
      </c>
      <c r="H7880" t="s">
        <v>11</v>
      </c>
      <c r="I7880" t="s">
        <v>13</v>
      </c>
      <c r="J7880" t="s">
        <v>15</v>
      </c>
      <c r="K7880" t="s">
        <v>42</v>
      </c>
      <c r="L7880">
        <v>1</v>
      </c>
      <c r="M7880">
        <v>1001</v>
      </c>
      <c r="O7880" t="s">
        <v>25</v>
      </c>
      <c r="R7880" t="s">
        <v>44</v>
      </c>
      <c r="S7880" s="49" t="str">
        <f t="shared" si="985"/>
        <v>Card</v>
      </c>
      <c r="T7880" s="3">
        <v>0.03</v>
      </c>
      <c r="U7880" s="2">
        <v>2.6500000000000004</v>
      </c>
      <c r="V7880" s="2">
        <v>1.42</v>
      </c>
      <c r="W7880" s="54">
        <f>_xlfn.XLOOKUP(M7880,Market!A:A,Market!F:F,0)</f>
        <v>0.06</v>
      </c>
      <c r="X7880" s="55">
        <f t="shared" si="986"/>
        <v>7.9500000000000001E-2</v>
      </c>
      <c r="Y7880" s="55">
        <f t="shared" si="987"/>
        <v>1.2300000000000004</v>
      </c>
      <c r="Z7880" s="54">
        <f t="shared" si="988"/>
        <v>0.46415094339622653</v>
      </c>
      <c r="AA7880" s="49" t="str">
        <f t="shared" ca="1" si="989"/>
        <v>Y</v>
      </c>
      <c r="AB7880" s="49">
        <f t="shared" ca="1" si="990"/>
        <v>6</v>
      </c>
      <c r="AC7880" s="49" t="str">
        <f t="shared" ca="1" si="991"/>
        <v>Y</v>
      </c>
    </row>
    <row r="7881" spans="1:29" x14ac:dyDescent="0.25">
      <c r="A7881">
        <v>6178</v>
      </c>
      <c r="B7881" s="9">
        <v>43196</v>
      </c>
      <c r="C7881" s="50" t="str">
        <f t="shared" si="984"/>
        <v>N</v>
      </c>
      <c r="D7881" s="52">
        <f>_xlfn.XLOOKUP(B7881,Cal_Date!B:B,Cal_Date!A:A,0)</f>
        <v>1</v>
      </c>
      <c r="E7881">
        <v>2018</v>
      </c>
      <c r="F7881" t="s">
        <v>125</v>
      </c>
      <c r="G7881" t="s">
        <v>129</v>
      </c>
      <c r="H7881" t="s">
        <v>11</v>
      </c>
      <c r="I7881" t="s">
        <v>11</v>
      </c>
      <c r="J7881" t="s">
        <v>15</v>
      </c>
      <c r="K7881" t="s">
        <v>42</v>
      </c>
      <c r="L7881">
        <v>1</v>
      </c>
      <c r="M7881">
        <v>1002</v>
      </c>
      <c r="O7881" t="s">
        <v>28</v>
      </c>
      <c r="R7881" t="s">
        <v>44</v>
      </c>
      <c r="S7881" s="49" t="str">
        <f t="shared" si="985"/>
        <v>Card</v>
      </c>
      <c r="T7881" s="3">
        <v>0.03</v>
      </c>
      <c r="U7881" s="2">
        <v>2.6500000000000004</v>
      </c>
      <c r="V7881" s="2">
        <v>0.87</v>
      </c>
      <c r="W7881" s="54">
        <f>_xlfn.XLOOKUP(M7881,Market!A:A,Market!F:F,0)</f>
        <v>0.06</v>
      </c>
      <c r="X7881" s="55">
        <f t="shared" si="986"/>
        <v>7.9500000000000001E-2</v>
      </c>
      <c r="Y7881" s="55">
        <f t="shared" si="987"/>
        <v>1.7800000000000002</v>
      </c>
      <c r="Z7881" s="54">
        <f t="shared" si="988"/>
        <v>0.67169811320754713</v>
      </c>
      <c r="AA7881" s="49" t="str">
        <f t="shared" ca="1" si="989"/>
        <v>Y</v>
      </c>
      <c r="AB7881" s="49">
        <f t="shared" ca="1" si="990"/>
        <v>6</v>
      </c>
      <c r="AC7881" s="49" t="str">
        <f t="shared" ca="1" si="991"/>
        <v>Y</v>
      </c>
    </row>
    <row r="7882" spans="1:29" x14ac:dyDescent="0.25">
      <c r="A7882">
        <v>6179</v>
      </c>
      <c r="B7882" s="9">
        <v>43196</v>
      </c>
      <c r="C7882" s="50" t="str">
        <f t="shared" si="984"/>
        <v>N</v>
      </c>
      <c r="D7882" s="52">
        <f>_xlfn.XLOOKUP(B7882,Cal_Date!B:B,Cal_Date!A:A,0)</f>
        <v>1</v>
      </c>
      <c r="E7882">
        <v>2018</v>
      </c>
      <c r="F7882" t="s">
        <v>125</v>
      </c>
      <c r="G7882" t="s">
        <v>129</v>
      </c>
      <c r="H7882" t="s">
        <v>11</v>
      </c>
      <c r="I7882" t="s">
        <v>11</v>
      </c>
      <c r="J7882" t="s">
        <v>15</v>
      </c>
      <c r="K7882" t="s">
        <v>42</v>
      </c>
      <c r="L7882">
        <v>1</v>
      </c>
      <c r="M7882">
        <v>1003</v>
      </c>
      <c r="O7882" t="s">
        <v>25</v>
      </c>
      <c r="R7882" t="s">
        <v>44</v>
      </c>
      <c r="S7882" s="49" t="str">
        <f t="shared" si="985"/>
        <v>Card</v>
      </c>
      <c r="T7882" s="3">
        <v>0.03</v>
      </c>
      <c r="U7882" s="2">
        <v>2.6500000000000004</v>
      </c>
      <c r="V7882" s="2">
        <v>0.87</v>
      </c>
      <c r="W7882" s="54">
        <f>_xlfn.XLOOKUP(M7882,Market!A:A,Market!F:F,0)</f>
        <v>0.06</v>
      </c>
      <c r="X7882" s="55">
        <f t="shared" si="986"/>
        <v>7.9500000000000001E-2</v>
      </c>
      <c r="Y7882" s="55">
        <f t="shared" si="987"/>
        <v>1.7800000000000002</v>
      </c>
      <c r="Z7882" s="54">
        <f t="shared" si="988"/>
        <v>0.67169811320754713</v>
      </c>
      <c r="AA7882" s="49" t="str">
        <f t="shared" ca="1" si="989"/>
        <v>Y</v>
      </c>
      <c r="AB7882" s="49">
        <f t="shared" ca="1" si="990"/>
        <v>6</v>
      </c>
      <c r="AC7882" s="49" t="str">
        <f t="shared" ca="1" si="991"/>
        <v>Y</v>
      </c>
    </row>
    <row r="7883" spans="1:29" x14ac:dyDescent="0.25">
      <c r="A7883">
        <v>6180</v>
      </c>
      <c r="B7883" s="9">
        <v>43196</v>
      </c>
      <c r="C7883" s="50" t="str">
        <f t="shared" si="984"/>
        <v>N</v>
      </c>
      <c r="D7883" s="52">
        <f>_xlfn.XLOOKUP(B7883,Cal_Date!B:B,Cal_Date!A:A,0)</f>
        <v>1</v>
      </c>
      <c r="E7883">
        <v>2018</v>
      </c>
      <c r="F7883" t="s">
        <v>125</v>
      </c>
      <c r="G7883" t="s">
        <v>129</v>
      </c>
      <c r="H7883" t="s">
        <v>11</v>
      </c>
      <c r="I7883" t="s">
        <v>13</v>
      </c>
      <c r="J7883" t="s">
        <v>15</v>
      </c>
      <c r="K7883" t="s">
        <v>42</v>
      </c>
      <c r="L7883">
        <v>1</v>
      </c>
      <c r="M7883">
        <v>1003</v>
      </c>
      <c r="O7883" t="s">
        <v>25</v>
      </c>
      <c r="R7883" t="s">
        <v>44</v>
      </c>
      <c r="S7883" s="49" t="str">
        <f t="shared" si="985"/>
        <v>Card</v>
      </c>
      <c r="T7883" s="3">
        <v>0.03</v>
      </c>
      <c r="U7883" s="2">
        <v>2.6500000000000004</v>
      </c>
      <c r="V7883" s="2">
        <v>1.42</v>
      </c>
      <c r="W7883" s="54">
        <f>_xlfn.XLOOKUP(M7883,Market!A:A,Market!F:F,0)</f>
        <v>0.06</v>
      </c>
      <c r="X7883" s="55">
        <f t="shared" si="986"/>
        <v>7.9500000000000001E-2</v>
      </c>
      <c r="Y7883" s="55">
        <f t="shared" si="987"/>
        <v>1.2300000000000004</v>
      </c>
      <c r="Z7883" s="54">
        <f t="shared" si="988"/>
        <v>0.46415094339622653</v>
      </c>
      <c r="AA7883" s="49" t="str">
        <f t="shared" ca="1" si="989"/>
        <v>Y</v>
      </c>
      <c r="AB7883" s="49">
        <f t="shared" ca="1" si="990"/>
        <v>6</v>
      </c>
      <c r="AC7883" s="49" t="str">
        <f t="shared" ca="1" si="991"/>
        <v>Y</v>
      </c>
    </row>
    <row r="7884" spans="1:29" x14ac:dyDescent="0.25">
      <c r="A7884">
        <v>6181</v>
      </c>
      <c r="B7884" s="9">
        <v>43196</v>
      </c>
      <c r="C7884" s="50" t="str">
        <f t="shared" si="984"/>
        <v>N</v>
      </c>
      <c r="D7884" s="52">
        <f>_xlfn.XLOOKUP(B7884,Cal_Date!B:B,Cal_Date!A:A,0)</f>
        <v>1</v>
      </c>
      <c r="E7884">
        <v>2018</v>
      </c>
      <c r="F7884" t="s">
        <v>125</v>
      </c>
      <c r="G7884" t="s">
        <v>129</v>
      </c>
      <c r="H7884" t="s">
        <v>11</v>
      </c>
      <c r="I7884" t="s">
        <v>11</v>
      </c>
      <c r="J7884" t="s">
        <v>15</v>
      </c>
      <c r="K7884" t="s">
        <v>42</v>
      </c>
      <c r="L7884">
        <v>1</v>
      </c>
      <c r="M7884">
        <v>1003</v>
      </c>
      <c r="O7884" t="s">
        <v>25</v>
      </c>
      <c r="R7884" t="s">
        <v>44</v>
      </c>
      <c r="S7884" s="49" t="str">
        <f t="shared" si="985"/>
        <v>Card</v>
      </c>
      <c r="T7884" s="3">
        <v>0.03</v>
      </c>
      <c r="U7884" s="2">
        <v>2.6500000000000004</v>
      </c>
      <c r="V7884" s="2">
        <v>0.87</v>
      </c>
      <c r="W7884" s="54">
        <f>_xlfn.XLOOKUP(M7884,Market!A:A,Market!F:F,0)</f>
        <v>0.06</v>
      </c>
      <c r="X7884" s="55">
        <f t="shared" si="986"/>
        <v>7.9500000000000001E-2</v>
      </c>
      <c r="Y7884" s="55">
        <f t="shared" si="987"/>
        <v>1.7800000000000002</v>
      </c>
      <c r="Z7884" s="54">
        <f t="shared" si="988"/>
        <v>0.67169811320754713</v>
      </c>
      <c r="AA7884" s="49" t="str">
        <f t="shared" ca="1" si="989"/>
        <v>Y</v>
      </c>
      <c r="AB7884" s="49">
        <f t="shared" ca="1" si="990"/>
        <v>6</v>
      </c>
      <c r="AC7884" s="49" t="str">
        <f t="shared" ca="1" si="991"/>
        <v>Y</v>
      </c>
    </row>
    <row r="7885" spans="1:29" x14ac:dyDescent="0.25">
      <c r="A7885">
        <v>6182</v>
      </c>
      <c r="B7885" s="9">
        <v>43196</v>
      </c>
      <c r="C7885" s="50" t="str">
        <f t="shared" si="984"/>
        <v>N</v>
      </c>
      <c r="D7885" s="52">
        <f>_xlfn.XLOOKUP(B7885,Cal_Date!B:B,Cal_Date!A:A,0)</f>
        <v>1</v>
      </c>
      <c r="E7885">
        <v>2018</v>
      </c>
      <c r="F7885" t="s">
        <v>125</v>
      </c>
      <c r="G7885" t="s">
        <v>129</v>
      </c>
      <c r="H7885" t="s">
        <v>14</v>
      </c>
      <c r="I7885" t="s">
        <v>13</v>
      </c>
      <c r="J7885" t="s">
        <v>15</v>
      </c>
      <c r="K7885" t="s">
        <v>43</v>
      </c>
      <c r="L7885">
        <v>2</v>
      </c>
      <c r="M7885">
        <v>1004</v>
      </c>
      <c r="O7885" t="s">
        <v>28</v>
      </c>
      <c r="R7885" t="s">
        <v>44</v>
      </c>
      <c r="S7885" s="49" t="str">
        <f t="shared" si="985"/>
        <v>Card</v>
      </c>
      <c r="T7885" s="3">
        <v>0.03</v>
      </c>
      <c r="U7885" s="2">
        <v>10.600000000000001</v>
      </c>
      <c r="V7885" s="2">
        <v>4.4800000000000004</v>
      </c>
      <c r="W7885" s="54">
        <f>_xlfn.XLOOKUP(M7885,Market!A:A,Market!F:F,0)</f>
        <v>0.06</v>
      </c>
      <c r="X7885" s="55">
        <f t="shared" si="986"/>
        <v>0.318</v>
      </c>
      <c r="Y7885" s="55">
        <f t="shared" si="987"/>
        <v>6.120000000000001</v>
      </c>
      <c r="Z7885" s="54">
        <f t="shared" si="988"/>
        <v>0.57735849056603772</v>
      </c>
      <c r="AA7885" s="49" t="str">
        <f t="shared" ca="1" si="989"/>
        <v>Y</v>
      </c>
      <c r="AB7885" s="49">
        <f t="shared" ca="1" si="990"/>
        <v>6</v>
      </c>
      <c r="AC7885" s="49" t="str">
        <f t="shared" ca="1" si="991"/>
        <v>Y</v>
      </c>
    </row>
    <row r="7886" spans="1:29" x14ac:dyDescent="0.25">
      <c r="A7886">
        <v>6183</v>
      </c>
      <c r="B7886" s="9">
        <v>43196</v>
      </c>
      <c r="C7886" s="50" t="str">
        <f t="shared" si="984"/>
        <v>N</v>
      </c>
      <c r="D7886" s="52">
        <f>_xlfn.XLOOKUP(B7886,Cal_Date!B:B,Cal_Date!A:A,0)</f>
        <v>1</v>
      </c>
      <c r="E7886">
        <v>2018</v>
      </c>
      <c r="F7886" t="s">
        <v>125</v>
      </c>
      <c r="G7886" t="s">
        <v>129</v>
      </c>
      <c r="H7886" t="s">
        <v>11</v>
      </c>
      <c r="I7886" t="s">
        <v>11</v>
      </c>
      <c r="J7886" t="s">
        <v>15</v>
      </c>
      <c r="K7886" t="s">
        <v>42</v>
      </c>
      <c r="L7886">
        <v>2</v>
      </c>
      <c r="M7886">
        <v>1005</v>
      </c>
      <c r="O7886" t="s">
        <v>25</v>
      </c>
      <c r="R7886" t="s">
        <v>44</v>
      </c>
      <c r="S7886" s="49" t="str">
        <f t="shared" si="985"/>
        <v>Card</v>
      </c>
      <c r="T7886" s="3">
        <v>0.03</v>
      </c>
      <c r="U7886" s="2">
        <v>5.4450000000000003</v>
      </c>
      <c r="V7886" s="2">
        <v>1.74</v>
      </c>
      <c r="W7886" s="54">
        <f>_xlfn.XLOOKUP(M7886,Market!A:A,Market!F:F,0)</f>
        <v>8.8999999999999996E-2</v>
      </c>
      <c r="X7886" s="55">
        <f t="shared" si="986"/>
        <v>0.16335</v>
      </c>
      <c r="Y7886" s="55">
        <f t="shared" si="987"/>
        <v>3.7050000000000001</v>
      </c>
      <c r="Z7886" s="54">
        <f t="shared" si="988"/>
        <v>0.68044077134986225</v>
      </c>
      <c r="AA7886" s="49" t="str">
        <f t="shared" ca="1" si="989"/>
        <v>Y</v>
      </c>
      <c r="AB7886" s="49">
        <f t="shared" ca="1" si="990"/>
        <v>6</v>
      </c>
      <c r="AC7886" s="49" t="str">
        <f t="shared" ca="1" si="991"/>
        <v>Y</v>
      </c>
    </row>
    <row r="7887" spans="1:29" x14ac:dyDescent="0.25">
      <c r="A7887">
        <v>6184</v>
      </c>
      <c r="B7887" s="9">
        <v>43196</v>
      </c>
      <c r="C7887" s="50" t="str">
        <f t="shared" si="984"/>
        <v>N</v>
      </c>
      <c r="D7887" s="52">
        <f>_xlfn.XLOOKUP(B7887,Cal_Date!B:B,Cal_Date!A:A,0)</f>
        <v>1</v>
      </c>
      <c r="E7887">
        <v>2018</v>
      </c>
      <c r="F7887" t="s">
        <v>125</v>
      </c>
      <c r="G7887" t="s">
        <v>129</v>
      </c>
      <c r="H7887" t="s">
        <v>11</v>
      </c>
      <c r="I7887" t="s">
        <v>11</v>
      </c>
      <c r="J7887" t="s">
        <v>15</v>
      </c>
      <c r="K7887" t="s">
        <v>42</v>
      </c>
      <c r="L7887">
        <v>1</v>
      </c>
      <c r="M7887">
        <v>1005</v>
      </c>
      <c r="O7887" t="s">
        <v>25</v>
      </c>
      <c r="R7887" t="s">
        <v>44</v>
      </c>
      <c r="S7887" s="49" t="str">
        <f t="shared" si="985"/>
        <v>Card</v>
      </c>
      <c r="T7887" s="3">
        <v>0.03</v>
      </c>
      <c r="U7887" s="2">
        <v>2.7225000000000001</v>
      </c>
      <c r="V7887" s="2">
        <v>0.87</v>
      </c>
      <c r="W7887" s="54">
        <f>_xlfn.XLOOKUP(M7887,Market!A:A,Market!F:F,0)</f>
        <v>8.8999999999999996E-2</v>
      </c>
      <c r="X7887" s="55">
        <f t="shared" si="986"/>
        <v>8.1674999999999998E-2</v>
      </c>
      <c r="Y7887" s="55">
        <f t="shared" si="987"/>
        <v>1.8525</v>
      </c>
      <c r="Z7887" s="54">
        <f t="shared" si="988"/>
        <v>0.68044077134986225</v>
      </c>
      <c r="AA7887" s="49" t="str">
        <f t="shared" ca="1" si="989"/>
        <v>Y</v>
      </c>
      <c r="AB7887" s="49">
        <f t="shared" ca="1" si="990"/>
        <v>6</v>
      </c>
      <c r="AC7887" s="49" t="str">
        <f t="shared" ca="1" si="991"/>
        <v>Y</v>
      </c>
    </row>
    <row r="7888" spans="1:29" x14ac:dyDescent="0.25">
      <c r="A7888">
        <v>6185</v>
      </c>
      <c r="B7888" s="9">
        <v>43196</v>
      </c>
      <c r="C7888" s="50" t="str">
        <f t="shared" si="984"/>
        <v>N</v>
      </c>
      <c r="D7888" s="52">
        <f>_xlfn.XLOOKUP(B7888,Cal_Date!B:B,Cal_Date!A:A,0)</f>
        <v>1</v>
      </c>
      <c r="E7888">
        <v>2018</v>
      </c>
      <c r="F7888" t="s">
        <v>125</v>
      </c>
      <c r="G7888" t="s">
        <v>129</v>
      </c>
      <c r="H7888" t="s">
        <v>48</v>
      </c>
      <c r="I7888" t="s">
        <v>18</v>
      </c>
      <c r="J7888" t="s">
        <v>10</v>
      </c>
      <c r="K7888" t="s">
        <v>43</v>
      </c>
      <c r="L7888">
        <v>1</v>
      </c>
      <c r="M7888">
        <v>1003</v>
      </c>
      <c r="O7888" t="s">
        <v>25</v>
      </c>
      <c r="R7888" t="s">
        <v>44</v>
      </c>
      <c r="S7888" s="49" t="str">
        <f t="shared" si="985"/>
        <v>Card</v>
      </c>
      <c r="T7888" s="3">
        <v>0.03</v>
      </c>
      <c r="U7888" s="2">
        <v>7.42</v>
      </c>
      <c r="V7888" s="2">
        <v>1.46</v>
      </c>
      <c r="W7888" s="54">
        <f>_xlfn.XLOOKUP(M7888,Market!A:A,Market!F:F,0)</f>
        <v>0.06</v>
      </c>
      <c r="X7888" s="55">
        <f t="shared" si="986"/>
        <v>0.22259999999999999</v>
      </c>
      <c r="Y7888" s="55">
        <f t="shared" si="987"/>
        <v>5.96</v>
      </c>
      <c r="Z7888" s="54">
        <f t="shared" si="988"/>
        <v>0.80323450134770891</v>
      </c>
      <c r="AA7888" s="49" t="str">
        <f t="shared" ca="1" si="989"/>
        <v>Y</v>
      </c>
      <c r="AB7888" s="49">
        <f t="shared" ca="1" si="990"/>
        <v>6</v>
      </c>
      <c r="AC7888" s="49" t="str">
        <f t="shared" ca="1" si="991"/>
        <v>Y</v>
      </c>
    </row>
    <row r="7889" spans="1:29" x14ac:dyDescent="0.25">
      <c r="A7889">
        <v>6186</v>
      </c>
      <c r="B7889" s="9">
        <v>43196</v>
      </c>
      <c r="C7889" s="50" t="str">
        <f t="shared" si="984"/>
        <v>N</v>
      </c>
      <c r="D7889" s="52">
        <f>_xlfn.XLOOKUP(B7889,Cal_Date!B:B,Cal_Date!A:A,0)</f>
        <v>1</v>
      </c>
      <c r="E7889">
        <v>2018</v>
      </c>
      <c r="F7889" t="s">
        <v>125</v>
      </c>
      <c r="G7889" t="s">
        <v>129</v>
      </c>
      <c r="H7889" t="s">
        <v>11</v>
      </c>
      <c r="I7889" t="s">
        <v>11</v>
      </c>
      <c r="J7889" t="s">
        <v>15</v>
      </c>
      <c r="K7889" t="s">
        <v>42</v>
      </c>
      <c r="L7889">
        <v>1</v>
      </c>
      <c r="M7889">
        <v>1007</v>
      </c>
      <c r="O7889" t="s">
        <v>28</v>
      </c>
      <c r="R7889" t="s">
        <v>44</v>
      </c>
      <c r="S7889" s="49" t="str">
        <f t="shared" si="985"/>
        <v>Card</v>
      </c>
      <c r="T7889" s="3">
        <v>0.03</v>
      </c>
      <c r="U7889" s="2">
        <v>2.7225000000000001</v>
      </c>
      <c r="V7889" s="2">
        <v>0.87</v>
      </c>
      <c r="W7889" s="54">
        <f>_xlfn.XLOOKUP(M7889,Market!A:A,Market!F:F,0)</f>
        <v>8.8999999999999996E-2</v>
      </c>
      <c r="X7889" s="55">
        <f t="shared" si="986"/>
        <v>8.1674999999999998E-2</v>
      </c>
      <c r="Y7889" s="55">
        <f t="shared" si="987"/>
        <v>1.8525</v>
      </c>
      <c r="Z7889" s="54">
        <f t="shared" si="988"/>
        <v>0.68044077134986225</v>
      </c>
      <c r="AA7889" s="49" t="str">
        <f t="shared" ca="1" si="989"/>
        <v>Y</v>
      </c>
      <c r="AB7889" s="49">
        <f t="shared" ca="1" si="990"/>
        <v>6</v>
      </c>
      <c r="AC7889" s="49" t="str">
        <f t="shared" ca="1" si="991"/>
        <v>Y</v>
      </c>
    </row>
    <row r="7890" spans="1:29" x14ac:dyDescent="0.25">
      <c r="A7890">
        <v>6187</v>
      </c>
      <c r="B7890" s="9">
        <v>43196</v>
      </c>
      <c r="C7890" s="50" t="str">
        <f t="shared" si="984"/>
        <v>N</v>
      </c>
      <c r="D7890" s="52">
        <f>_xlfn.XLOOKUP(B7890,Cal_Date!B:B,Cal_Date!A:A,0)</f>
        <v>1</v>
      </c>
      <c r="E7890">
        <v>2018</v>
      </c>
      <c r="F7890" t="s">
        <v>125</v>
      </c>
      <c r="G7890" t="s">
        <v>129</v>
      </c>
      <c r="H7890" t="s">
        <v>48</v>
      </c>
      <c r="I7890" t="s">
        <v>18</v>
      </c>
      <c r="J7890" t="s">
        <v>10</v>
      </c>
      <c r="K7890" t="s">
        <v>43</v>
      </c>
      <c r="L7890">
        <v>2</v>
      </c>
      <c r="M7890">
        <v>1006</v>
      </c>
      <c r="O7890" t="s">
        <v>28</v>
      </c>
      <c r="R7890" t="s">
        <v>44</v>
      </c>
      <c r="S7890" s="49" t="str">
        <f t="shared" si="985"/>
        <v>Card</v>
      </c>
      <c r="T7890" s="3">
        <v>0.03</v>
      </c>
      <c r="U7890" s="2">
        <v>15.245999999999999</v>
      </c>
      <c r="V7890" s="2">
        <v>2.92</v>
      </c>
      <c r="W7890" s="54">
        <f>_xlfn.XLOOKUP(M7890,Market!A:A,Market!F:F,0)</f>
        <v>8.8999999999999996E-2</v>
      </c>
      <c r="X7890" s="55">
        <f t="shared" si="986"/>
        <v>0.45737999999999995</v>
      </c>
      <c r="Y7890" s="55">
        <f t="shared" si="987"/>
        <v>12.325999999999999</v>
      </c>
      <c r="Z7890" s="54">
        <f t="shared" si="988"/>
        <v>0.80847435392889933</v>
      </c>
      <c r="AA7890" s="49" t="str">
        <f t="shared" ca="1" si="989"/>
        <v>Y</v>
      </c>
      <c r="AB7890" s="49">
        <f t="shared" ca="1" si="990"/>
        <v>6</v>
      </c>
      <c r="AC7890" s="49" t="str">
        <f t="shared" ca="1" si="991"/>
        <v>Y</v>
      </c>
    </row>
    <row r="7891" spans="1:29" x14ac:dyDescent="0.25">
      <c r="A7891">
        <v>6188</v>
      </c>
      <c r="B7891" s="9">
        <v>43196</v>
      </c>
      <c r="C7891" s="50" t="str">
        <f t="shared" si="984"/>
        <v>N</v>
      </c>
      <c r="D7891" s="52">
        <f>_xlfn.XLOOKUP(B7891,Cal_Date!B:B,Cal_Date!A:A,0)</f>
        <v>1</v>
      </c>
      <c r="E7891">
        <v>2018</v>
      </c>
      <c r="F7891" t="s">
        <v>125</v>
      </c>
      <c r="G7891" t="s">
        <v>129</v>
      </c>
      <c r="H7891" t="s">
        <v>11</v>
      </c>
      <c r="I7891" t="s">
        <v>11</v>
      </c>
      <c r="J7891" t="s">
        <v>15</v>
      </c>
      <c r="K7891" t="s">
        <v>42</v>
      </c>
      <c r="L7891">
        <v>1</v>
      </c>
      <c r="M7891">
        <v>1006</v>
      </c>
      <c r="O7891" t="s">
        <v>28</v>
      </c>
      <c r="R7891" t="s">
        <v>44</v>
      </c>
      <c r="S7891" s="49" t="str">
        <f t="shared" si="985"/>
        <v>Card</v>
      </c>
      <c r="T7891" s="3">
        <v>0.03</v>
      </c>
      <c r="U7891" s="2">
        <v>2.7225000000000001</v>
      </c>
      <c r="V7891" s="2">
        <v>0.87</v>
      </c>
      <c r="W7891" s="54">
        <f>_xlfn.XLOOKUP(M7891,Market!A:A,Market!F:F,0)</f>
        <v>8.8999999999999996E-2</v>
      </c>
      <c r="X7891" s="55">
        <f t="shared" si="986"/>
        <v>8.1674999999999998E-2</v>
      </c>
      <c r="Y7891" s="55">
        <f t="shared" si="987"/>
        <v>1.8525</v>
      </c>
      <c r="Z7891" s="54">
        <f t="shared" si="988"/>
        <v>0.68044077134986225</v>
      </c>
      <c r="AA7891" s="49" t="str">
        <f t="shared" ca="1" si="989"/>
        <v>Y</v>
      </c>
      <c r="AB7891" s="49">
        <f t="shared" ca="1" si="990"/>
        <v>6</v>
      </c>
      <c r="AC7891" s="49" t="str">
        <f t="shared" ca="1" si="991"/>
        <v>Y</v>
      </c>
    </row>
    <row r="7892" spans="1:29" x14ac:dyDescent="0.25">
      <c r="A7892">
        <v>6189</v>
      </c>
      <c r="B7892" s="9">
        <v>43196</v>
      </c>
      <c r="C7892" s="50" t="str">
        <f t="shared" si="984"/>
        <v>N</v>
      </c>
      <c r="D7892" s="52">
        <f>_xlfn.XLOOKUP(B7892,Cal_Date!B:B,Cal_Date!A:A,0)</f>
        <v>1</v>
      </c>
      <c r="E7892">
        <v>2018</v>
      </c>
      <c r="F7892" t="s">
        <v>125</v>
      </c>
      <c r="G7892" t="s">
        <v>129</v>
      </c>
      <c r="H7892" t="s">
        <v>14</v>
      </c>
      <c r="I7892" t="s">
        <v>18</v>
      </c>
      <c r="J7892" t="s">
        <v>15</v>
      </c>
      <c r="K7892" t="s">
        <v>43</v>
      </c>
      <c r="L7892">
        <v>2</v>
      </c>
      <c r="M7892">
        <v>1006</v>
      </c>
      <c r="O7892" t="s">
        <v>28</v>
      </c>
      <c r="R7892" t="s">
        <v>44</v>
      </c>
      <c r="S7892" s="49" t="str">
        <f t="shared" si="985"/>
        <v>Card</v>
      </c>
      <c r="T7892" s="3">
        <v>0.03</v>
      </c>
      <c r="U7892" s="2">
        <v>10.89</v>
      </c>
      <c r="V7892" s="2">
        <v>4.4400000000000004</v>
      </c>
      <c r="W7892" s="54">
        <f>_xlfn.XLOOKUP(M7892,Market!A:A,Market!F:F,0)</f>
        <v>8.8999999999999996E-2</v>
      </c>
      <c r="X7892" s="55">
        <f t="shared" si="986"/>
        <v>0.32669999999999999</v>
      </c>
      <c r="Y7892" s="55">
        <f t="shared" si="987"/>
        <v>6.45</v>
      </c>
      <c r="Z7892" s="54">
        <f t="shared" si="988"/>
        <v>0.59228650137741046</v>
      </c>
      <c r="AA7892" s="49" t="str">
        <f t="shared" ca="1" si="989"/>
        <v>Y</v>
      </c>
      <c r="AB7892" s="49">
        <f t="shared" ca="1" si="990"/>
        <v>6</v>
      </c>
      <c r="AC7892" s="49" t="str">
        <f t="shared" ca="1" si="991"/>
        <v>Y</v>
      </c>
    </row>
    <row r="7893" spans="1:29" x14ac:dyDescent="0.25">
      <c r="A7893">
        <v>6190</v>
      </c>
      <c r="B7893" s="9">
        <v>43196</v>
      </c>
      <c r="C7893" s="50" t="str">
        <f t="shared" si="984"/>
        <v>N</v>
      </c>
      <c r="D7893" s="52">
        <f>_xlfn.XLOOKUP(B7893,Cal_Date!B:B,Cal_Date!A:A,0)</f>
        <v>1</v>
      </c>
      <c r="E7893">
        <v>2018</v>
      </c>
      <c r="F7893" t="s">
        <v>125</v>
      </c>
      <c r="G7893" t="s">
        <v>129</v>
      </c>
      <c r="H7893" t="s">
        <v>11</v>
      </c>
      <c r="I7893" t="s">
        <v>13</v>
      </c>
      <c r="J7893" t="s">
        <v>15</v>
      </c>
      <c r="K7893" t="s">
        <v>42</v>
      </c>
      <c r="L7893">
        <v>1</v>
      </c>
      <c r="M7893">
        <v>1004</v>
      </c>
      <c r="O7893" t="s">
        <v>28</v>
      </c>
      <c r="R7893" t="s">
        <v>44</v>
      </c>
      <c r="S7893" s="49" t="str">
        <f t="shared" si="985"/>
        <v>Card</v>
      </c>
      <c r="T7893" s="3">
        <v>0.03</v>
      </c>
      <c r="U7893" s="2">
        <v>2.6500000000000004</v>
      </c>
      <c r="V7893" s="2">
        <v>1.42</v>
      </c>
      <c r="W7893" s="54">
        <f>_xlfn.XLOOKUP(M7893,Market!A:A,Market!F:F,0)</f>
        <v>0.06</v>
      </c>
      <c r="X7893" s="55">
        <f t="shared" si="986"/>
        <v>7.9500000000000001E-2</v>
      </c>
      <c r="Y7893" s="55">
        <f t="shared" si="987"/>
        <v>1.2300000000000004</v>
      </c>
      <c r="Z7893" s="54">
        <f t="shared" si="988"/>
        <v>0.46415094339622653</v>
      </c>
      <c r="AA7893" s="49" t="str">
        <f t="shared" ca="1" si="989"/>
        <v>Y</v>
      </c>
      <c r="AB7893" s="49">
        <f t="shared" ca="1" si="990"/>
        <v>6</v>
      </c>
      <c r="AC7893" s="49" t="str">
        <f t="shared" ca="1" si="991"/>
        <v>Y</v>
      </c>
    </row>
    <row r="7894" spans="1:29" x14ac:dyDescent="0.25">
      <c r="A7894">
        <v>6191</v>
      </c>
      <c r="B7894" s="9">
        <v>43196</v>
      </c>
      <c r="C7894" s="50" t="str">
        <f t="shared" si="984"/>
        <v>N</v>
      </c>
      <c r="D7894" s="52">
        <f>_xlfn.XLOOKUP(B7894,Cal_Date!B:B,Cal_Date!A:A,0)</f>
        <v>1</v>
      </c>
      <c r="E7894">
        <v>2018</v>
      </c>
      <c r="F7894" t="s">
        <v>125</v>
      </c>
      <c r="G7894" t="s">
        <v>129</v>
      </c>
      <c r="H7894" t="s">
        <v>11</v>
      </c>
      <c r="I7894" t="s">
        <v>11</v>
      </c>
      <c r="J7894" t="s">
        <v>15</v>
      </c>
      <c r="K7894" t="s">
        <v>42</v>
      </c>
      <c r="L7894">
        <v>2</v>
      </c>
      <c r="M7894">
        <v>1004</v>
      </c>
      <c r="O7894" t="s">
        <v>28</v>
      </c>
      <c r="R7894" t="s">
        <v>44</v>
      </c>
      <c r="S7894" s="49" t="str">
        <f t="shared" si="985"/>
        <v>Card</v>
      </c>
      <c r="T7894" s="3">
        <v>0.03</v>
      </c>
      <c r="U7894" s="2">
        <v>5.3000000000000007</v>
      </c>
      <c r="V7894" s="2">
        <v>1.74</v>
      </c>
      <c r="W7894" s="54">
        <f>_xlfn.XLOOKUP(M7894,Market!A:A,Market!F:F,0)</f>
        <v>0.06</v>
      </c>
      <c r="X7894" s="55">
        <f t="shared" si="986"/>
        <v>0.159</v>
      </c>
      <c r="Y7894" s="55">
        <f t="shared" si="987"/>
        <v>3.5600000000000005</v>
      </c>
      <c r="Z7894" s="54">
        <f t="shared" si="988"/>
        <v>0.67169811320754713</v>
      </c>
      <c r="AA7894" s="49" t="str">
        <f t="shared" ca="1" si="989"/>
        <v>Y</v>
      </c>
      <c r="AB7894" s="49">
        <f t="shared" ca="1" si="990"/>
        <v>6</v>
      </c>
      <c r="AC7894" s="49" t="str">
        <f t="shared" ca="1" si="991"/>
        <v>Y</v>
      </c>
    </row>
    <row r="7895" spans="1:29" x14ac:dyDescent="0.25">
      <c r="A7895">
        <v>6192</v>
      </c>
      <c r="B7895" s="9">
        <v>43196</v>
      </c>
      <c r="C7895" s="50" t="str">
        <f t="shared" si="984"/>
        <v>N</v>
      </c>
      <c r="D7895" s="52">
        <f>_xlfn.XLOOKUP(B7895,Cal_Date!B:B,Cal_Date!A:A,0)</f>
        <v>1</v>
      </c>
      <c r="E7895">
        <v>2018</v>
      </c>
      <c r="F7895" t="s">
        <v>125</v>
      </c>
      <c r="G7895" t="s">
        <v>129</v>
      </c>
      <c r="H7895" t="s">
        <v>48</v>
      </c>
      <c r="I7895" t="s">
        <v>18</v>
      </c>
      <c r="J7895" t="s">
        <v>10</v>
      </c>
      <c r="K7895" t="s">
        <v>43</v>
      </c>
      <c r="L7895">
        <v>1</v>
      </c>
      <c r="M7895">
        <v>1000</v>
      </c>
      <c r="O7895" t="s">
        <v>25</v>
      </c>
      <c r="R7895" t="s">
        <v>44</v>
      </c>
      <c r="S7895" s="49" t="str">
        <f t="shared" si="985"/>
        <v>Card</v>
      </c>
      <c r="T7895" s="3">
        <v>0.03</v>
      </c>
      <c r="U7895" s="2">
        <v>7.5600000000000005</v>
      </c>
      <c r="V7895" s="2">
        <v>1.46</v>
      </c>
      <c r="W7895" s="54">
        <f>_xlfn.XLOOKUP(M7895,Market!A:A,Market!F:F,0)</f>
        <v>0.08</v>
      </c>
      <c r="X7895" s="55">
        <f t="shared" si="986"/>
        <v>0.2268</v>
      </c>
      <c r="Y7895" s="55">
        <f t="shared" si="987"/>
        <v>6.1000000000000005</v>
      </c>
      <c r="Z7895" s="54">
        <f t="shared" si="988"/>
        <v>0.80687830687830686</v>
      </c>
      <c r="AA7895" s="49" t="str">
        <f t="shared" ca="1" si="989"/>
        <v>Y</v>
      </c>
      <c r="AB7895" s="49">
        <f t="shared" ca="1" si="990"/>
        <v>6</v>
      </c>
      <c r="AC7895" s="49" t="str">
        <f t="shared" ca="1" si="991"/>
        <v>Y</v>
      </c>
    </row>
    <row r="7896" spans="1:29" x14ac:dyDescent="0.25">
      <c r="A7896">
        <v>6193</v>
      </c>
      <c r="B7896" s="9">
        <v>43196</v>
      </c>
      <c r="C7896" s="50" t="str">
        <f t="shared" si="984"/>
        <v>N</v>
      </c>
      <c r="D7896" s="52">
        <f>_xlfn.XLOOKUP(B7896,Cal_Date!B:B,Cal_Date!A:A,0)</f>
        <v>1</v>
      </c>
      <c r="E7896">
        <v>2018</v>
      </c>
      <c r="F7896" t="s">
        <v>125</v>
      </c>
      <c r="G7896" t="s">
        <v>129</v>
      </c>
      <c r="H7896" t="s">
        <v>11</v>
      </c>
      <c r="I7896" t="s">
        <v>11</v>
      </c>
      <c r="J7896" t="s">
        <v>15</v>
      </c>
      <c r="K7896" t="s">
        <v>42</v>
      </c>
      <c r="L7896">
        <v>1</v>
      </c>
      <c r="M7896">
        <v>1000</v>
      </c>
      <c r="O7896" t="s">
        <v>25</v>
      </c>
      <c r="R7896" t="s">
        <v>44</v>
      </c>
      <c r="S7896" s="49" t="str">
        <f t="shared" si="985"/>
        <v>Card</v>
      </c>
      <c r="T7896" s="3">
        <v>0.03</v>
      </c>
      <c r="U7896" s="2">
        <v>2.7</v>
      </c>
      <c r="V7896" s="2">
        <v>0.87</v>
      </c>
      <c r="W7896" s="54">
        <f>_xlfn.XLOOKUP(M7896,Market!A:A,Market!F:F,0)</f>
        <v>0.08</v>
      </c>
      <c r="X7896" s="55">
        <f t="shared" si="986"/>
        <v>8.1000000000000003E-2</v>
      </c>
      <c r="Y7896" s="55">
        <f t="shared" si="987"/>
        <v>1.83</v>
      </c>
      <c r="Z7896" s="54">
        <f t="shared" si="988"/>
        <v>0.67777777777777781</v>
      </c>
      <c r="AA7896" s="49" t="str">
        <f t="shared" ca="1" si="989"/>
        <v>Y</v>
      </c>
      <c r="AB7896" s="49">
        <f t="shared" ca="1" si="990"/>
        <v>6</v>
      </c>
      <c r="AC7896" s="49" t="str">
        <f t="shared" ca="1" si="991"/>
        <v>Y</v>
      </c>
    </row>
    <row r="7897" spans="1:29" x14ac:dyDescent="0.25">
      <c r="A7897">
        <v>6194</v>
      </c>
      <c r="B7897" s="9">
        <v>43196</v>
      </c>
      <c r="C7897" s="50" t="str">
        <f t="shared" si="984"/>
        <v>N</v>
      </c>
      <c r="D7897" s="52">
        <f>_xlfn.XLOOKUP(B7897,Cal_Date!B:B,Cal_Date!A:A,0)</f>
        <v>1</v>
      </c>
      <c r="E7897">
        <v>2018</v>
      </c>
      <c r="F7897" t="s">
        <v>125</v>
      </c>
      <c r="G7897" t="s">
        <v>129</v>
      </c>
      <c r="H7897" t="s">
        <v>14</v>
      </c>
      <c r="I7897" t="s">
        <v>18</v>
      </c>
      <c r="J7897" t="s">
        <v>15</v>
      </c>
      <c r="K7897" t="s">
        <v>43</v>
      </c>
      <c r="L7897">
        <v>1</v>
      </c>
      <c r="M7897">
        <v>1000</v>
      </c>
      <c r="O7897" t="s">
        <v>25</v>
      </c>
      <c r="R7897" t="s">
        <v>44</v>
      </c>
      <c r="S7897" s="49" t="str">
        <f t="shared" si="985"/>
        <v>Card</v>
      </c>
      <c r="T7897" s="3">
        <v>0.03</v>
      </c>
      <c r="U7897" s="2">
        <v>5.4</v>
      </c>
      <c r="V7897" s="2">
        <v>2.1</v>
      </c>
      <c r="W7897" s="54">
        <f>_xlfn.XLOOKUP(M7897,Market!A:A,Market!F:F,0)</f>
        <v>0.08</v>
      </c>
      <c r="X7897" s="55">
        <f t="shared" si="986"/>
        <v>0.16200000000000001</v>
      </c>
      <c r="Y7897" s="55">
        <f t="shared" si="987"/>
        <v>3.3000000000000003</v>
      </c>
      <c r="Z7897" s="54">
        <f t="shared" si="988"/>
        <v>0.61111111111111116</v>
      </c>
      <c r="AA7897" s="49" t="str">
        <f t="shared" ca="1" si="989"/>
        <v>Y</v>
      </c>
      <c r="AB7897" s="49">
        <f t="shared" ca="1" si="990"/>
        <v>6</v>
      </c>
      <c r="AC7897" s="49" t="str">
        <f t="shared" ca="1" si="991"/>
        <v>Y</v>
      </c>
    </row>
    <row r="7898" spans="1:29" x14ac:dyDescent="0.25">
      <c r="A7898">
        <v>6195</v>
      </c>
      <c r="B7898" s="9">
        <v>43196</v>
      </c>
      <c r="C7898" s="50" t="str">
        <f t="shared" si="984"/>
        <v>N</v>
      </c>
      <c r="D7898" s="52">
        <f>_xlfn.XLOOKUP(B7898,Cal_Date!B:B,Cal_Date!A:A,0)</f>
        <v>1</v>
      </c>
      <c r="E7898">
        <v>2018</v>
      </c>
      <c r="F7898" t="s">
        <v>125</v>
      </c>
      <c r="G7898" t="s">
        <v>129</v>
      </c>
      <c r="H7898" t="s">
        <v>14</v>
      </c>
      <c r="I7898" t="s">
        <v>18</v>
      </c>
      <c r="J7898" t="s">
        <v>15</v>
      </c>
      <c r="K7898" t="s">
        <v>43</v>
      </c>
      <c r="L7898">
        <v>1</v>
      </c>
      <c r="M7898">
        <v>1008</v>
      </c>
      <c r="O7898" t="s">
        <v>28</v>
      </c>
      <c r="R7898" t="s">
        <v>44</v>
      </c>
      <c r="S7898" s="49" t="str">
        <f t="shared" si="985"/>
        <v>Card</v>
      </c>
      <c r="T7898" s="3">
        <v>0.03</v>
      </c>
      <c r="U7898" s="2">
        <v>5.4450000000000003</v>
      </c>
      <c r="V7898" s="2">
        <v>2.1</v>
      </c>
      <c r="W7898" s="54">
        <f>_xlfn.XLOOKUP(M7898,Market!A:A,Market!F:F,0)</f>
        <v>8.8999999999999996E-2</v>
      </c>
      <c r="X7898" s="55">
        <f t="shared" si="986"/>
        <v>0.16335</v>
      </c>
      <c r="Y7898" s="55">
        <f t="shared" si="987"/>
        <v>3.3450000000000002</v>
      </c>
      <c r="Z7898" s="54">
        <f t="shared" si="988"/>
        <v>0.61432506887052341</v>
      </c>
      <c r="AA7898" s="49" t="str">
        <f t="shared" ca="1" si="989"/>
        <v>Y</v>
      </c>
      <c r="AB7898" s="49">
        <f t="shared" ca="1" si="990"/>
        <v>6</v>
      </c>
      <c r="AC7898" s="49" t="str">
        <f t="shared" ca="1" si="991"/>
        <v>Y</v>
      </c>
    </row>
    <row r="7899" spans="1:29" x14ac:dyDescent="0.25">
      <c r="A7899">
        <v>6196</v>
      </c>
      <c r="B7899" s="9">
        <v>43196</v>
      </c>
      <c r="C7899" s="50" t="str">
        <f t="shared" si="984"/>
        <v>N</v>
      </c>
      <c r="D7899" s="52">
        <f>_xlfn.XLOOKUP(B7899,Cal_Date!B:B,Cal_Date!A:A,0)</f>
        <v>1</v>
      </c>
      <c r="E7899">
        <v>2018</v>
      </c>
      <c r="F7899" t="s">
        <v>125</v>
      </c>
      <c r="G7899" t="s">
        <v>129</v>
      </c>
      <c r="H7899" t="s">
        <v>11</v>
      </c>
      <c r="I7899" t="s">
        <v>11</v>
      </c>
      <c r="J7899" t="s">
        <v>15</v>
      </c>
      <c r="K7899" t="s">
        <v>42</v>
      </c>
      <c r="L7899">
        <v>2</v>
      </c>
      <c r="M7899">
        <v>1008</v>
      </c>
      <c r="O7899" t="s">
        <v>28</v>
      </c>
      <c r="R7899" t="s">
        <v>44</v>
      </c>
      <c r="S7899" s="49" t="str">
        <f t="shared" si="985"/>
        <v>Card</v>
      </c>
      <c r="T7899" s="3">
        <v>0.03</v>
      </c>
      <c r="U7899" s="2">
        <v>5.4450000000000003</v>
      </c>
      <c r="V7899" s="2">
        <v>1.74</v>
      </c>
      <c r="W7899" s="54">
        <f>_xlfn.XLOOKUP(M7899,Market!A:A,Market!F:F,0)</f>
        <v>8.8999999999999996E-2</v>
      </c>
      <c r="X7899" s="55">
        <f t="shared" si="986"/>
        <v>0.16335</v>
      </c>
      <c r="Y7899" s="55">
        <f t="shared" si="987"/>
        <v>3.7050000000000001</v>
      </c>
      <c r="Z7899" s="54">
        <f t="shared" si="988"/>
        <v>0.68044077134986225</v>
      </c>
      <c r="AA7899" s="49" t="str">
        <f t="shared" ca="1" si="989"/>
        <v>Y</v>
      </c>
      <c r="AB7899" s="49">
        <f t="shared" ca="1" si="990"/>
        <v>6</v>
      </c>
      <c r="AC7899" s="49" t="str">
        <f t="shared" ca="1" si="991"/>
        <v>Y</v>
      </c>
    </row>
    <row r="7900" spans="1:29" x14ac:dyDescent="0.25">
      <c r="A7900">
        <v>6197</v>
      </c>
      <c r="B7900" s="9">
        <v>43196</v>
      </c>
      <c r="C7900" s="50" t="str">
        <f t="shared" si="984"/>
        <v>N</v>
      </c>
      <c r="D7900" s="52">
        <f>_xlfn.XLOOKUP(B7900,Cal_Date!B:B,Cal_Date!A:A,0)</f>
        <v>1</v>
      </c>
      <c r="E7900">
        <v>2018</v>
      </c>
      <c r="F7900" t="s">
        <v>125</v>
      </c>
      <c r="G7900" t="s">
        <v>129</v>
      </c>
      <c r="H7900" t="s">
        <v>48</v>
      </c>
      <c r="I7900" t="s">
        <v>18</v>
      </c>
      <c r="J7900" t="s">
        <v>10</v>
      </c>
      <c r="K7900" t="s">
        <v>43</v>
      </c>
      <c r="L7900">
        <v>1</v>
      </c>
      <c r="M7900">
        <v>1009</v>
      </c>
      <c r="O7900" t="s">
        <v>28</v>
      </c>
      <c r="R7900" t="s">
        <v>44</v>
      </c>
      <c r="S7900" s="49" t="str">
        <f t="shared" si="985"/>
        <v>Card</v>
      </c>
      <c r="T7900" s="3">
        <v>0.03</v>
      </c>
      <c r="U7900" s="2">
        <v>7.6229999999999993</v>
      </c>
      <c r="V7900" s="2">
        <v>1.46</v>
      </c>
      <c r="W7900" s="54">
        <f>_xlfn.XLOOKUP(M7900,Market!A:A,Market!F:F,0)</f>
        <v>8.8999999999999996E-2</v>
      </c>
      <c r="X7900" s="55">
        <f t="shared" si="986"/>
        <v>0.22868999999999998</v>
      </c>
      <c r="Y7900" s="55">
        <f t="shared" si="987"/>
        <v>6.1629999999999994</v>
      </c>
      <c r="Z7900" s="54">
        <f t="shared" si="988"/>
        <v>0.80847435392889933</v>
      </c>
      <c r="AA7900" s="49" t="str">
        <f t="shared" ca="1" si="989"/>
        <v>Y</v>
      </c>
      <c r="AB7900" s="49">
        <f t="shared" ca="1" si="990"/>
        <v>6</v>
      </c>
      <c r="AC7900" s="49" t="str">
        <f t="shared" ca="1" si="991"/>
        <v>Y</v>
      </c>
    </row>
    <row r="7901" spans="1:29" x14ac:dyDescent="0.25">
      <c r="A7901">
        <v>6198</v>
      </c>
      <c r="B7901" s="9">
        <v>43196</v>
      </c>
      <c r="C7901" s="50" t="str">
        <f t="shared" si="984"/>
        <v>N</v>
      </c>
      <c r="D7901" s="52">
        <f>_xlfn.XLOOKUP(B7901,Cal_Date!B:B,Cal_Date!A:A,0)</f>
        <v>1</v>
      </c>
      <c r="E7901">
        <v>2018</v>
      </c>
      <c r="F7901" t="s">
        <v>125</v>
      </c>
      <c r="G7901" t="s">
        <v>129</v>
      </c>
      <c r="H7901" t="s">
        <v>11</v>
      </c>
      <c r="I7901" t="s">
        <v>11</v>
      </c>
      <c r="J7901" t="s">
        <v>15</v>
      </c>
      <c r="K7901" t="s">
        <v>42</v>
      </c>
      <c r="L7901">
        <v>1</v>
      </c>
      <c r="M7901">
        <v>1010</v>
      </c>
      <c r="O7901" t="s">
        <v>25</v>
      </c>
      <c r="R7901" t="s">
        <v>44</v>
      </c>
      <c r="S7901" s="49" t="str">
        <f t="shared" si="985"/>
        <v>Card</v>
      </c>
      <c r="T7901" s="3">
        <v>0.03</v>
      </c>
      <c r="U7901" s="2">
        <v>2.7</v>
      </c>
      <c r="V7901" s="2">
        <v>0.87</v>
      </c>
      <c r="W7901" s="54">
        <f>_xlfn.XLOOKUP(M7901,Market!A:A,Market!F:F,0)</f>
        <v>0.08</v>
      </c>
      <c r="X7901" s="55">
        <f t="shared" si="986"/>
        <v>8.1000000000000003E-2</v>
      </c>
      <c r="Y7901" s="55">
        <f t="shared" si="987"/>
        <v>1.83</v>
      </c>
      <c r="Z7901" s="54">
        <f t="shared" si="988"/>
        <v>0.67777777777777781</v>
      </c>
      <c r="AA7901" s="49" t="str">
        <f t="shared" ca="1" si="989"/>
        <v>Y</v>
      </c>
      <c r="AB7901" s="49">
        <f t="shared" ca="1" si="990"/>
        <v>6</v>
      </c>
      <c r="AC7901" s="49" t="str">
        <f t="shared" ca="1" si="991"/>
        <v>Y</v>
      </c>
    </row>
    <row r="7902" spans="1:29" x14ac:dyDescent="0.25">
      <c r="A7902">
        <v>6199</v>
      </c>
      <c r="B7902" s="9">
        <v>43196</v>
      </c>
      <c r="C7902" s="50" t="str">
        <f t="shared" si="984"/>
        <v>N</v>
      </c>
      <c r="D7902" s="52">
        <f>_xlfn.XLOOKUP(B7902,Cal_Date!B:B,Cal_Date!A:A,0)</f>
        <v>1</v>
      </c>
      <c r="E7902">
        <v>2018</v>
      </c>
      <c r="F7902" t="s">
        <v>125</v>
      </c>
      <c r="G7902" t="s">
        <v>129</v>
      </c>
      <c r="H7902" t="s">
        <v>48</v>
      </c>
      <c r="I7902" t="s">
        <v>18</v>
      </c>
      <c r="J7902" t="s">
        <v>10</v>
      </c>
      <c r="K7902" t="s">
        <v>43</v>
      </c>
      <c r="L7902">
        <v>1</v>
      </c>
      <c r="M7902">
        <v>1008</v>
      </c>
      <c r="O7902" t="s">
        <v>28</v>
      </c>
      <c r="R7902" t="s">
        <v>44</v>
      </c>
      <c r="S7902" s="49" t="str">
        <f t="shared" si="985"/>
        <v>Card</v>
      </c>
      <c r="T7902" s="3">
        <v>0.03</v>
      </c>
      <c r="U7902" s="2">
        <v>7.6229999999999993</v>
      </c>
      <c r="V7902" s="2">
        <v>1.46</v>
      </c>
      <c r="W7902" s="54">
        <f>_xlfn.XLOOKUP(M7902,Market!A:A,Market!F:F,0)</f>
        <v>8.8999999999999996E-2</v>
      </c>
      <c r="X7902" s="55">
        <f t="shared" si="986"/>
        <v>0.22868999999999998</v>
      </c>
      <c r="Y7902" s="55">
        <f t="shared" si="987"/>
        <v>6.1629999999999994</v>
      </c>
      <c r="Z7902" s="54">
        <f t="shared" si="988"/>
        <v>0.80847435392889933</v>
      </c>
      <c r="AA7902" s="49" t="str">
        <f t="shared" ca="1" si="989"/>
        <v>Y</v>
      </c>
      <c r="AB7902" s="49">
        <f t="shared" ca="1" si="990"/>
        <v>6</v>
      </c>
      <c r="AC7902" s="49" t="str">
        <f t="shared" ca="1" si="991"/>
        <v>Y</v>
      </c>
    </row>
    <row r="7903" spans="1:29" x14ac:dyDescent="0.25">
      <c r="A7903">
        <v>6200</v>
      </c>
      <c r="B7903" s="9">
        <v>43196</v>
      </c>
      <c r="C7903" s="50" t="str">
        <f t="shared" si="984"/>
        <v>N</v>
      </c>
      <c r="D7903" s="52">
        <f>_xlfn.XLOOKUP(B7903,Cal_Date!B:B,Cal_Date!A:A,0)</f>
        <v>1</v>
      </c>
      <c r="E7903">
        <v>2018</v>
      </c>
      <c r="F7903" t="s">
        <v>125</v>
      </c>
      <c r="G7903" t="s">
        <v>129</v>
      </c>
      <c r="H7903" t="s">
        <v>11</v>
      </c>
      <c r="I7903" t="s">
        <v>11</v>
      </c>
      <c r="J7903" t="s">
        <v>15</v>
      </c>
      <c r="K7903" t="s">
        <v>42</v>
      </c>
      <c r="L7903">
        <v>1</v>
      </c>
      <c r="M7903">
        <v>1008</v>
      </c>
      <c r="O7903" t="s">
        <v>28</v>
      </c>
      <c r="R7903" t="s">
        <v>44</v>
      </c>
      <c r="S7903" s="49" t="str">
        <f t="shared" si="985"/>
        <v>Card</v>
      </c>
      <c r="T7903" s="3">
        <v>0.03</v>
      </c>
      <c r="U7903" s="2">
        <v>2.7225000000000001</v>
      </c>
      <c r="V7903" s="2">
        <v>0.87</v>
      </c>
      <c r="W7903" s="54">
        <f>_xlfn.XLOOKUP(M7903,Market!A:A,Market!F:F,0)</f>
        <v>8.8999999999999996E-2</v>
      </c>
      <c r="X7903" s="55">
        <f t="shared" si="986"/>
        <v>8.1674999999999998E-2</v>
      </c>
      <c r="Y7903" s="55">
        <f t="shared" si="987"/>
        <v>1.8525</v>
      </c>
      <c r="Z7903" s="54">
        <f t="shared" si="988"/>
        <v>0.68044077134986225</v>
      </c>
      <c r="AA7903" s="49" t="str">
        <f t="shared" ca="1" si="989"/>
        <v>Y</v>
      </c>
      <c r="AB7903" s="49">
        <f t="shared" ca="1" si="990"/>
        <v>6</v>
      </c>
      <c r="AC7903" s="49" t="str">
        <f t="shared" ca="1" si="991"/>
        <v>Y</v>
      </c>
    </row>
    <row r="7904" spans="1:29" x14ac:dyDescent="0.25">
      <c r="A7904">
        <v>6201</v>
      </c>
      <c r="B7904" s="9">
        <v>43196</v>
      </c>
      <c r="C7904" s="50" t="str">
        <f t="shared" si="984"/>
        <v>N</v>
      </c>
      <c r="D7904" s="52">
        <f>_xlfn.XLOOKUP(B7904,Cal_Date!B:B,Cal_Date!A:A,0)</f>
        <v>1</v>
      </c>
      <c r="E7904">
        <v>2018</v>
      </c>
      <c r="F7904" t="s">
        <v>125</v>
      </c>
      <c r="G7904" t="s">
        <v>129</v>
      </c>
      <c r="H7904" t="s">
        <v>11</v>
      </c>
      <c r="I7904" t="s">
        <v>11</v>
      </c>
      <c r="J7904" t="s">
        <v>15</v>
      </c>
      <c r="K7904" t="s">
        <v>42</v>
      </c>
      <c r="L7904">
        <v>1</v>
      </c>
      <c r="M7904">
        <v>1008</v>
      </c>
      <c r="O7904" t="s">
        <v>28</v>
      </c>
      <c r="R7904" t="s">
        <v>44</v>
      </c>
      <c r="S7904" s="49" t="str">
        <f t="shared" si="985"/>
        <v>Card</v>
      </c>
      <c r="T7904" s="3">
        <v>0.03</v>
      </c>
      <c r="U7904" s="2">
        <v>2.7225000000000001</v>
      </c>
      <c r="V7904" s="2">
        <v>0.87</v>
      </c>
      <c r="W7904" s="54">
        <f>_xlfn.XLOOKUP(M7904,Market!A:A,Market!F:F,0)</f>
        <v>8.8999999999999996E-2</v>
      </c>
      <c r="X7904" s="55">
        <f t="shared" si="986"/>
        <v>8.1674999999999998E-2</v>
      </c>
      <c r="Y7904" s="55">
        <f t="shared" si="987"/>
        <v>1.8525</v>
      </c>
      <c r="Z7904" s="54">
        <f t="shared" si="988"/>
        <v>0.68044077134986225</v>
      </c>
      <c r="AA7904" s="49" t="str">
        <f t="shared" ca="1" si="989"/>
        <v>Y</v>
      </c>
      <c r="AB7904" s="49">
        <f t="shared" ca="1" si="990"/>
        <v>6</v>
      </c>
      <c r="AC7904" s="49" t="str">
        <f t="shared" ca="1" si="991"/>
        <v>Y</v>
      </c>
    </row>
    <row r="7905" spans="1:29" x14ac:dyDescent="0.25">
      <c r="A7905">
        <v>6202</v>
      </c>
      <c r="B7905" s="9">
        <v>43196</v>
      </c>
      <c r="C7905" s="50" t="str">
        <f t="shared" si="984"/>
        <v>N</v>
      </c>
      <c r="D7905" s="52">
        <f>_xlfn.XLOOKUP(B7905,Cal_Date!B:B,Cal_Date!A:A,0)</f>
        <v>1</v>
      </c>
      <c r="E7905">
        <v>2018</v>
      </c>
      <c r="F7905" t="s">
        <v>125</v>
      </c>
      <c r="G7905" t="s">
        <v>129</v>
      </c>
      <c r="H7905" t="s">
        <v>48</v>
      </c>
      <c r="I7905" t="s">
        <v>18</v>
      </c>
      <c r="J7905" t="s">
        <v>10</v>
      </c>
      <c r="K7905" t="s">
        <v>43</v>
      </c>
      <c r="L7905">
        <v>2</v>
      </c>
      <c r="M7905">
        <v>1004</v>
      </c>
      <c r="O7905" t="s">
        <v>28</v>
      </c>
      <c r="R7905" t="s">
        <v>44</v>
      </c>
      <c r="S7905" s="49" t="str">
        <f t="shared" si="985"/>
        <v>Card</v>
      </c>
      <c r="T7905" s="3">
        <v>0.03</v>
      </c>
      <c r="U7905" s="2">
        <v>14.84</v>
      </c>
      <c r="V7905" s="2">
        <v>2.92</v>
      </c>
      <c r="W7905" s="54">
        <f>_xlfn.XLOOKUP(M7905,Market!A:A,Market!F:F,0)</f>
        <v>0.06</v>
      </c>
      <c r="X7905" s="55">
        <f t="shared" si="986"/>
        <v>0.44519999999999998</v>
      </c>
      <c r="Y7905" s="55">
        <f t="shared" si="987"/>
        <v>11.92</v>
      </c>
      <c r="Z7905" s="54">
        <f t="shared" si="988"/>
        <v>0.80323450134770891</v>
      </c>
      <c r="AA7905" s="49" t="str">
        <f t="shared" ca="1" si="989"/>
        <v>Y</v>
      </c>
      <c r="AB7905" s="49">
        <f t="shared" ca="1" si="990"/>
        <v>6</v>
      </c>
      <c r="AC7905" s="49" t="str">
        <f t="shared" ca="1" si="991"/>
        <v>Y</v>
      </c>
    </row>
    <row r="7906" spans="1:29" x14ac:dyDescent="0.25">
      <c r="A7906">
        <v>6203</v>
      </c>
      <c r="B7906" s="9">
        <v>43196</v>
      </c>
      <c r="C7906" s="50" t="str">
        <f t="shared" si="984"/>
        <v>N</v>
      </c>
      <c r="D7906" s="52">
        <f>_xlfn.XLOOKUP(B7906,Cal_Date!B:B,Cal_Date!A:A,0)</f>
        <v>1</v>
      </c>
      <c r="E7906">
        <v>2018</v>
      </c>
      <c r="F7906" t="s">
        <v>125</v>
      </c>
      <c r="G7906" t="s">
        <v>129</v>
      </c>
      <c r="H7906" t="s">
        <v>11</v>
      </c>
      <c r="I7906" t="s">
        <v>11</v>
      </c>
      <c r="J7906" t="s">
        <v>15</v>
      </c>
      <c r="K7906" t="s">
        <v>42</v>
      </c>
      <c r="L7906">
        <v>2</v>
      </c>
      <c r="M7906">
        <v>1009</v>
      </c>
      <c r="O7906" t="s">
        <v>28</v>
      </c>
      <c r="R7906" t="s">
        <v>44</v>
      </c>
      <c r="S7906" s="49" t="str">
        <f t="shared" si="985"/>
        <v>Card</v>
      </c>
      <c r="T7906" s="3">
        <v>0.03</v>
      </c>
      <c r="U7906" s="2">
        <v>5.4450000000000003</v>
      </c>
      <c r="V7906" s="2">
        <v>1.74</v>
      </c>
      <c r="W7906" s="54">
        <f>_xlfn.XLOOKUP(M7906,Market!A:A,Market!F:F,0)</f>
        <v>8.8999999999999996E-2</v>
      </c>
      <c r="X7906" s="55">
        <f t="shared" si="986"/>
        <v>0.16335</v>
      </c>
      <c r="Y7906" s="55">
        <f t="shared" si="987"/>
        <v>3.7050000000000001</v>
      </c>
      <c r="Z7906" s="54">
        <f t="shared" si="988"/>
        <v>0.68044077134986225</v>
      </c>
      <c r="AA7906" s="49" t="str">
        <f t="shared" ca="1" si="989"/>
        <v>Y</v>
      </c>
      <c r="AB7906" s="49">
        <f t="shared" ca="1" si="990"/>
        <v>6</v>
      </c>
      <c r="AC7906" s="49" t="str">
        <f t="shared" ca="1" si="991"/>
        <v>Y</v>
      </c>
    </row>
    <row r="7907" spans="1:29" x14ac:dyDescent="0.25">
      <c r="A7907">
        <v>6204</v>
      </c>
      <c r="B7907" s="9">
        <v>43196</v>
      </c>
      <c r="C7907" s="50" t="str">
        <f t="shared" si="984"/>
        <v>N</v>
      </c>
      <c r="D7907" s="52">
        <f>_xlfn.XLOOKUP(B7907,Cal_Date!B:B,Cal_Date!A:A,0)</f>
        <v>1</v>
      </c>
      <c r="E7907">
        <v>2018</v>
      </c>
      <c r="F7907" t="s">
        <v>125</v>
      </c>
      <c r="G7907" t="s">
        <v>129</v>
      </c>
      <c r="H7907" t="s">
        <v>48</v>
      </c>
      <c r="I7907" t="s">
        <v>18</v>
      </c>
      <c r="J7907" t="s">
        <v>10</v>
      </c>
      <c r="K7907" t="s">
        <v>43</v>
      </c>
      <c r="L7907">
        <v>1</v>
      </c>
      <c r="M7907">
        <v>1010</v>
      </c>
      <c r="O7907" t="s">
        <v>25</v>
      </c>
      <c r="R7907" t="s">
        <v>44</v>
      </c>
      <c r="S7907" s="49" t="str">
        <f t="shared" si="985"/>
        <v>Card</v>
      </c>
      <c r="T7907" s="3">
        <v>0.03</v>
      </c>
      <c r="U7907" s="2">
        <v>7.5600000000000005</v>
      </c>
      <c r="V7907" s="2">
        <v>1.46</v>
      </c>
      <c r="W7907" s="54">
        <f>_xlfn.XLOOKUP(M7907,Market!A:A,Market!F:F,0)</f>
        <v>0.08</v>
      </c>
      <c r="X7907" s="55">
        <f t="shared" si="986"/>
        <v>0.2268</v>
      </c>
      <c r="Y7907" s="55">
        <f t="shared" si="987"/>
        <v>6.1000000000000005</v>
      </c>
      <c r="Z7907" s="54">
        <f t="shared" si="988"/>
        <v>0.80687830687830686</v>
      </c>
      <c r="AA7907" s="49" t="str">
        <f t="shared" ca="1" si="989"/>
        <v>Y</v>
      </c>
      <c r="AB7907" s="49">
        <f t="shared" ca="1" si="990"/>
        <v>6</v>
      </c>
      <c r="AC7907" s="49" t="str">
        <f t="shared" ca="1" si="991"/>
        <v>Y</v>
      </c>
    </row>
    <row r="7908" spans="1:29" x14ac:dyDescent="0.25">
      <c r="A7908">
        <v>6205</v>
      </c>
      <c r="B7908" s="9">
        <v>43196</v>
      </c>
      <c r="C7908" s="50" t="str">
        <f t="shared" si="984"/>
        <v>N</v>
      </c>
      <c r="D7908" s="52">
        <f>_xlfn.XLOOKUP(B7908,Cal_Date!B:B,Cal_Date!A:A,0)</f>
        <v>1</v>
      </c>
      <c r="E7908">
        <v>2018</v>
      </c>
      <c r="F7908" t="s">
        <v>125</v>
      </c>
      <c r="G7908" t="s">
        <v>129</v>
      </c>
      <c r="H7908" t="s">
        <v>11</v>
      </c>
      <c r="I7908" t="s">
        <v>11</v>
      </c>
      <c r="J7908" t="s">
        <v>15</v>
      </c>
      <c r="K7908" t="s">
        <v>42</v>
      </c>
      <c r="L7908">
        <v>1</v>
      </c>
      <c r="M7908">
        <v>1011</v>
      </c>
      <c r="O7908" t="s">
        <v>25</v>
      </c>
      <c r="R7908" t="s">
        <v>44</v>
      </c>
      <c r="S7908" s="49" t="str">
        <f t="shared" si="985"/>
        <v>Card</v>
      </c>
      <c r="T7908" s="3">
        <v>0.03</v>
      </c>
      <c r="U7908" s="2">
        <v>2.6500000000000004</v>
      </c>
      <c r="V7908" s="2">
        <v>0.87</v>
      </c>
      <c r="W7908" s="54">
        <f>_xlfn.XLOOKUP(M7908,Market!A:A,Market!F:F,0)</f>
        <v>0.06</v>
      </c>
      <c r="X7908" s="55">
        <f t="shared" si="986"/>
        <v>7.9500000000000001E-2</v>
      </c>
      <c r="Y7908" s="55">
        <f t="shared" si="987"/>
        <v>1.7800000000000002</v>
      </c>
      <c r="Z7908" s="54">
        <f t="shared" si="988"/>
        <v>0.67169811320754713</v>
      </c>
      <c r="AA7908" s="49" t="str">
        <f t="shared" ca="1" si="989"/>
        <v>Y</v>
      </c>
      <c r="AB7908" s="49">
        <f t="shared" ca="1" si="990"/>
        <v>6</v>
      </c>
      <c r="AC7908" s="49" t="str">
        <f t="shared" ca="1" si="991"/>
        <v>Y</v>
      </c>
    </row>
    <row r="7909" spans="1:29" x14ac:dyDescent="0.25">
      <c r="A7909">
        <v>6206</v>
      </c>
      <c r="B7909" s="9">
        <v>43196</v>
      </c>
      <c r="C7909" s="50" t="str">
        <f t="shared" si="984"/>
        <v>N</v>
      </c>
      <c r="D7909" s="52">
        <f>_xlfn.XLOOKUP(B7909,Cal_Date!B:B,Cal_Date!A:A,0)</f>
        <v>1</v>
      </c>
      <c r="E7909">
        <v>2018</v>
      </c>
      <c r="F7909" t="s">
        <v>125</v>
      </c>
      <c r="G7909" t="s">
        <v>129</v>
      </c>
      <c r="H7909" t="s">
        <v>48</v>
      </c>
      <c r="I7909" t="s">
        <v>18</v>
      </c>
      <c r="J7909" t="s">
        <v>10</v>
      </c>
      <c r="K7909" t="s">
        <v>43</v>
      </c>
      <c r="L7909">
        <v>1</v>
      </c>
      <c r="M7909">
        <v>1011</v>
      </c>
      <c r="O7909" t="s">
        <v>25</v>
      </c>
      <c r="R7909" t="s">
        <v>44</v>
      </c>
      <c r="S7909" s="49" t="str">
        <f t="shared" si="985"/>
        <v>Card</v>
      </c>
      <c r="T7909" s="3">
        <v>0.03</v>
      </c>
      <c r="U7909" s="2">
        <v>7.42</v>
      </c>
      <c r="V7909" s="2">
        <v>1.46</v>
      </c>
      <c r="W7909" s="54">
        <f>_xlfn.XLOOKUP(M7909,Market!A:A,Market!F:F,0)</f>
        <v>0.06</v>
      </c>
      <c r="X7909" s="55">
        <f t="shared" si="986"/>
        <v>0.22259999999999999</v>
      </c>
      <c r="Y7909" s="55">
        <f t="shared" si="987"/>
        <v>5.96</v>
      </c>
      <c r="Z7909" s="54">
        <f t="shared" si="988"/>
        <v>0.80323450134770891</v>
      </c>
      <c r="AA7909" s="49" t="str">
        <f t="shared" ca="1" si="989"/>
        <v>Y</v>
      </c>
      <c r="AB7909" s="49">
        <f t="shared" ca="1" si="990"/>
        <v>6</v>
      </c>
      <c r="AC7909" s="49" t="str">
        <f t="shared" ca="1" si="991"/>
        <v>Y</v>
      </c>
    </row>
    <row r="7910" spans="1:29" x14ac:dyDescent="0.25">
      <c r="A7910">
        <v>6207</v>
      </c>
      <c r="B7910" s="9">
        <v>43196</v>
      </c>
      <c r="C7910" s="50" t="str">
        <f t="shared" si="984"/>
        <v>N</v>
      </c>
      <c r="D7910" s="52">
        <f>_xlfn.XLOOKUP(B7910,Cal_Date!B:B,Cal_Date!A:A,0)</f>
        <v>1</v>
      </c>
      <c r="E7910">
        <v>2018</v>
      </c>
      <c r="F7910" t="s">
        <v>125</v>
      </c>
      <c r="G7910" t="s">
        <v>129</v>
      </c>
      <c r="H7910" t="s">
        <v>14</v>
      </c>
      <c r="I7910" t="s">
        <v>18</v>
      </c>
      <c r="J7910" t="s">
        <v>15</v>
      </c>
      <c r="K7910" t="s">
        <v>43</v>
      </c>
      <c r="L7910">
        <v>2</v>
      </c>
      <c r="M7910">
        <v>1011</v>
      </c>
      <c r="O7910" t="s">
        <v>25</v>
      </c>
      <c r="R7910" t="s">
        <v>44</v>
      </c>
      <c r="S7910" s="49" t="str">
        <f t="shared" si="985"/>
        <v>Card</v>
      </c>
      <c r="T7910" s="3">
        <v>0.03</v>
      </c>
      <c r="U7910" s="2">
        <v>10.600000000000001</v>
      </c>
      <c r="V7910" s="2">
        <v>4.4400000000000004</v>
      </c>
      <c r="W7910" s="54">
        <f>_xlfn.XLOOKUP(M7910,Market!A:A,Market!F:F,0)</f>
        <v>0.06</v>
      </c>
      <c r="X7910" s="55">
        <f t="shared" si="986"/>
        <v>0.318</v>
      </c>
      <c r="Y7910" s="55">
        <f t="shared" si="987"/>
        <v>6.160000000000001</v>
      </c>
      <c r="Z7910" s="54">
        <f t="shared" si="988"/>
        <v>0.5811320754716981</v>
      </c>
      <c r="AA7910" s="49" t="str">
        <f t="shared" ca="1" si="989"/>
        <v>Y</v>
      </c>
      <c r="AB7910" s="49">
        <f t="shared" ca="1" si="990"/>
        <v>6</v>
      </c>
      <c r="AC7910" s="49" t="str">
        <f t="shared" ca="1" si="991"/>
        <v>Y</v>
      </c>
    </row>
    <row r="7911" spans="1:29" x14ac:dyDescent="0.25">
      <c r="A7911">
        <v>6208</v>
      </c>
      <c r="B7911" s="9">
        <v>43196</v>
      </c>
      <c r="C7911" s="50" t="str">
        <f t="shared" si="984"/>
        <v>N</v>
      </c>
      <c r="D7911" s="52">
        <f>_xlfn.XLOOKUP(B7911,Cal_Date!B:B,Cal_Date!A:A,0)</f>
        <v>1</v>
      </c>
      <c r="E7911">
        <v>2018</v>
      </c>
      <c r="F7911" t="s">
        <v>125</v>
      </c>
      <c r="G7911" t="s">
        <v>129</v>
      </c>
      <c r="H7911" t="s">
        <v>14</v>
      </c>
      <c r="I7911" t="s">
        <v>18</v>
      </c>
      <c r="J7911" t="s">
        <v>15</v>
      </c>
      <c r="K7911" t="s">
        <v>43</v>
      </c>
      <c r="L7911">
        <v>1</v>
      </c>
      <c r="M7911">
        <v>1001</v>
      </c>
      <c r="O7911" t="s">
        <v>25</v>
      </c>
      <c r="R7911" t="s">
        <v>44</v>
      </c>
      <c r="S7911" s="49" t="str">
        <f t="shared" si="985"/>
        <v>Card</v>
      </c>
      <c r="T7911" s="3">
        <v>0.03</v>
      </c>
      <c r="U7911" s="2">
        <v>5.3000000000000007</v>
      </c>
      <c r="V7911" s="2">
        <v>2.1</v>
      </c>
      <c r="W7911" s="54">
        <f>_xlfn.XLOOKUP(M7911,Market!A:A,Market!F:F,0)</f>
        <v>0.06</v>
      </c>
      <c r="X7911" s="55">
        <f t="shared" si="986"/>
        <v>0.159</v>
      </c>
      <c r="Y7911" s="55">
        <f t="shared" si="987"/>
        <v>3.2000000000000006</v>
      </c>
      <c r="Z7911" s="54">
        <f t="shared" si="988"/>
        <v>0.60377358490566047</v>
      </c>
      <c r="AA7911" s="49" t="str">
        <f t="shared" ca="1" si="989"/>
        <v>Y</v>
      </c>
      <c r="AB7911" s="49">
        <f t="shared" ca="1" si="990"/>
        <v>6</v>
      </c>
      <c r="AC7911" s="49" t="str">
        <f t="shared" ca="1" si="991"/>
        <v>Y</v>
      </c>
    </row>
    <row r="7912" spans="1:29" x14ac:dyDescent="0.25">
      <c r="A7912">
        <v>6209</v>
      </c>
      <c r="B7912" s="9">
        <v>43196</v>
      </c>
      <c r="C7912" s="50" t="str">
        <f t="shared" si="984"/>
        <v>N</v>
      </c>
      <c r="D7912" s="52">
        <f>_xlfn.XLOOKUP(B7912,Cal_Date!B:B,Cal_Date!A:A,0)</f>
        <v>1</v>
      </c>
      <c r="E7912">
        <v>2018</v>
      </c>
      <c r="F7912" t="s">
        <v>125</v>
      </c>
      <c r="G7912" t="s">
        <v>129</v>
      </c>
      <c r="H7912" t="s">
        <v>14</v>
      </c>
      <c r="I7912" t="s">
        <v>13</v>
      </c>
      <c r="J7912" t="s">
        <v>15</v>
      </c>
      <c r="K7912" t="s">
        <v>43</v>
      </c>
      <c r="L7912">
        <v>2</v>
      </c>
      <c r="M7912">
        <v>1000</v>
      </c>
      <c r="O7912" t="s">
        <v>25</v>
      </c>
      <c r="R7912" t="s">
        <v>44</v>
      </c>
      <c r="S7912" s="49" t="str">
        <f t="shared" si="985"/>
        <v>Card</v>
      </c>
      <c r="T7912" s="3">
        <v>0.03</v>
      </c>
      <c r="U7912" s="2">
        <v>10.8</v>
      </c>
      <c r="V7912" s="2">
        <v>4.24</v>
      </c>
      <c r="W7912" s="54">
        <f>_xlfn.XLOOKUP(M7912,Market!A:A,Market!F:F,0)</f>
        <v>0.08</v>
      </c>
      <c r="X7912" s="55">
        <f t="shared" si="986"/>
        <v>0.32400000000000001</v>
      </c>
      <c r="Y7912" s="55">
        <f t="shared" si="987"/>
        <v>6.5600000000000005</v>
      </c>
      <c r="Z7912" s="54">
        <f t="shared" si="988"/>
        <v>0.6074074074074074</v>
      </c>
      <c r="AA7912" s="49" t="str">
        <f t="shared" ca="1" si="989"/>
        <v>Y</v>
      </c>
      <c r="AB7912" s="49">
        <f t="shared" ca="1" si="990"/>
        <v>6</v>
      </c>
      <c r="AC7912" s="49" t="str">
        <f t="shared" ca="1" si="991"/>
        <v>Y</v>
      </c>
    </row>
    <row r="7913" spans="1:29" x14ac:dyDescent="0.25">
      <c r="A7913">
        <v>6210</v>
      </c>
      <c r="B7913" s="9">
        <v>43196</v>
      </c>
      <c r="C7913" s="50" t="str">
        <f t="shared" si="984"/>
        <v>N</v>
      </c>
      <c r="D7913" s="52">
        <f>_xlfn.XLOOKUP(B7913,Cal_Date!B:B,Cal_Date!A:A,0)</f>
        <v>1</v>
      </c>
      <c r="E7913">
        <v>2018</v>
      </c>
      <c r="F7913" t="s">
        <v>125</v>
      </c>
      <c r="G7913" t="s">
        <v>129</v>
      </c>
      <c r="H7913" t="s">
        <v>14</v>
      </c>
      <c r="I7913" t="s">
        <v>18</v>
      </c>
      <c r="J7913" t="s">
        <v>15</v>
      </c>
      <c r="K7913" t="s">
        <v>43</v>
      </c>
      <c r="L7913">
        <v>1</v>
      </c>
      <c r="M7913">
        <v>1000</v>
      </c>
      <c r="O7913" t="s">
        <v>25</v>
      </c>
      <c r="R7913" t="s">
        <v>44</v>
      </c>
      <c r="S7913" s="49" t="str">
        <f t="shared" si="985"/>
        <v>Card</v>
      </c>
      <c r="T7913" s="3">
        <v>0.03</v>
      </c>
      <c r="U7913" s="2">
        <v>5.4</v>
      </c>
      <c r="V7913" s="2">
        <v>2.1</v>
      </c>
      <c r="W7913" s="54">
        <f>_xlfn.XLOOKUP(M7913,Market!A:A,Market!F:F,0)</f>
        <v>0.08</v>
      </c>
      <c r="X7913" s="55">
        <f t="shared" si="986"/>
        <v>0.16200000000000001</v>
      </c>
      <c r="Y7913" s="55">
        <f t="shared" si="987"/>
        <v>3.3000000000000003</v>
      </c>
      <c r="Z7913" s="54">
        <f t="shared" si="988"/>
        <v>0.61111111111111116</v>
      </c>
      <c r="AA7913" s="49" t="str">
        <f t="shared" ca="1" si="989"/>
        <v>Y</v>
      </c>
      <c r="AB7913" s="49">
        <f t="shared" ca="1" si="990"/>
        <v>6</v>
      </c>
      <c r="AC7913" s="49" t="str">
        <f t="shared" ca="1" si="991"/>
        <v>Y</v>
      </c>
    </row>
    <row r="7914" spans="1:29" x14ac:dyDescent="0.25">
      <c r="A7914">
        <v>6211</v>
      </c>
      <c r="B7914" s="9">
        <v>43196</v>
      </c>
      <c r="C7914" s="50" t="str">
        <f t="shared" si="984"/>
        <v>N</v>
      </c>
      <c r="D7914" s="52">
        <f>_xlfn.XLOOKUP(B7914,Cal_Date!B:B,Cal_Date!A:A,0)</f>
        <v>1</v>
      </c>
      <c r="E7914">
        <v>2018</v>
      </c>
      <c r="F7914" t="s">
        <v>125</v>
      </c>
      <c r="G7914" t="s">
        <v>129</v>
      </c>
      <c r="H7914" t="s">
        <v>11</v>
      </c>
      <c r="I7914" t="s">
        <v>11</v>
      </c>
      <c r="J7914" t="s">
        <v>15</v>
      </c>
      <c r="K7914" t="s">
        <v>42</v>
      </c>
      <c r="L7914">
        <v>2</v>
      </c>
      <c r="M7914">
        <v>1002</v>
      </c>
      <c r="O7914" t="s">
        <v>28</v>
      </c>
      <c r="R7914" t="s">
        <v>44</v>
      </c>
      <c r="S7914" s="49" t="str">
        <f t="shared" si="985"/>
        <v>Card</v>
      </c>
      <c r="T7914" s="3">
        <v>0.03</v>
      </c>
      <c r="U7914" s="2">
        <v>5.3000000000000007</v>
      </c>
      <c r="V7914" s="2">
        <v>1.74</v>
      </c>
      <c r="W7914" s="54">
        <f>_xlfn.XLOOKUP(M7914,Market!A:A,Market!F:F,0)</f>
        <v>0.06</v>
      </c>
      <c r="X7914" s="55">
        <f t="shared" si="986"/>
        <v>0.159</v>
      </c>
      <c r="Y7914" s="55">
        <f t="shared" si="987"/>
        <v>3.5600000000000005</v>
      </c>
      <c r="Z7914" s="54">
        <f t="shared" si="988"/>
        <v>0.67169811320754713</v>
      </c>
      <c r="AA7914" s="49" t="str">
        <f t="shared" ca="1" si="989"/>
        <v>Y</v>
      </c>
      <c r="AB7914" s="49">
        <f t="shared" ca="1" si="990"/>
        <v>6</v>
      </c>
      <c r="AC7914" s="49" t="str">
        <f t="shared" ca="1" si="991"/>
        <v>Y</v>
      </c>
    </row>
    <row r="7915" spans="1:29" x14ac:dyDescent="0.25">
      <c r="A7915">
        <v>6212</v>
      </c>
      <c r="B7915" s="9">
        <v>43196</v>
      </c>
      <c r="C7915" s="50" t="str">
        <f t="shared" si="984"/>
        <v>N</v>
      </c>
      <c r="D7915" s="52">
        <f>_xlfn.XLOOKUP(B7915,Cal_Date!B:B,Cal_Date!A:A,0)</f>
        <v>1</v>
      </c>
      <c r="E7915">
        <v>2018</v>
      </c>
      <c r="F7915" t="s">
        <v>125</v>
      </c>
      <c r="G7915" t="s">
        <v>129</v>
      </c>
      <c r="H7915" t="s">
        <v>14</v>
      </c>
      <c r="I7915" t="s">
        <v>18</v>
      </c>
      <c r="J7915" t="s">
        <v>15</v>
      </c>
      <c r="K7915" t="s">
        <v>43</v>
      </c>
      <c r="L7915">
        <v>1</v>
      </c>
      <c r="M7915">
        <v>1003</v>
      </c>
      <c r="O7915" t="s">
        <v>25</v>
      </c>
      <c r="R7915" t="s">
        <v>44</v>
      </c>
      <c r="S7915" s="49" t="str">
        <f t="shared" si="985"/>
        <v>Card</v>
      </c>
      <c r="T7915" s="3">
        <v>0.03</v>
      </c>
      <c r="U7915" s="2">
        <v>5.3000000000000007</v>
      </c>
      <c r="V7915" s="2">
        <v>2.1</v>
      </c>
      <c r="W7915" s="54">
        <f>_xlfn.XLOOKUP(M7915,Market!A:A,Market!F:F,0)</f>
        <v>0.06</v>
      </c>
      <c r="X7915" s="55">
        <f t="shared" si="986"/>
        <v>0.159</v>
      </c>
      <c r="Y7915" s="55">
        <f t="shared" si="987"/>
        <v>3.2000000000000006</v>
      </c>
      <c r="Z7915" s="54">
        <f t="shared" si="988"/>
        <v>0.60377358490566047</v>
      </c>
      <c r="AA7915" s="49" t="str">
        <f t="shared" ca="1" si="989"/>
        <v>Y</v>
      </c>
      <c r="AB7915" s="49">
        <f t="shared" ca="1" si="990"/>
        <v>6</v>
      </c>
      <c r="AC7915" s="49" t="str">
        <f t="shared" ca="1" si="991"/>
        <v>Y</v>
      </c>
    </row>
    <row r="7916" spans="1:29" x14ac:dyDescent="0.25">
      <c r="A7916">
        <v>6213</v>
      </c>
      <c r="B7916" s="9">
        <v>43196</v>
      </c>
      <c r="C7916" s="50" t="str">
        <f t="shared" si="984"/>
        <v>N</v>
      </c>
      <c r="D7916" s="52">
        <f>_xlfn.XLOOKUP(B7916,Cal_Date!B:B,Cal_Date!A:A,0)</f>
        <v>1</v>
      </c>
      <c r="E7916">
        <v>2018</v>
      </c>
      <c r="F7916" t="s">
        <v>125</v>
      </c>
      <c r="G7916" t="s">
        <v>129</v>
      </c>
      <c r="H7916" t="s">
        <v>11</v>
      </c>
      <c r="I7916" t="s">
        <v>13</v>
      </c>
      <c r="J7916" t="s">
        <v>15</v>
      </c>
      <c r="K7916" t="s">
        <v>42</v>
      </c>
      <c r="L7916">
        <v>1</v>
      </c>
      <c r="M7916">
        <v>1005</v>
      </c>
      <c r="O7916" t="s">
        <v>25</v>
      </c>
      <c r="R7916" t="s">
        <v>44</v>
      </c>
      <c r="S7916" s="49" t="str">
        <f t="shared" si="985"/>
        <v>Card</v>
      </c>
      <c r="T7916" s="3">
        <v>0.03</v>
      </c>
      <c r="U7916" s="2">
        <v>2.7225000000000001</v>
      </c>
      <c r="V7916" s="2">
        <v>1.42</v>
      </c>
      <c r="W7916" s="54">
        <f>_xlfn.XLOOKUP(M7916,Market!A:A,Market!F:F,0)</f>
        <v>8.8999999999999996E-2</v>
      </c>
      <c r="X7916" s="55">
        <f t="shared" si="986"/>
        <v>8.1674999999999998E-2</v>
      </c>
      <c r="Y7916" s="55">
        <f t="shared" si="987"/>
        <v>1.3025000000000002</v>
      </c>
      <c r="Z7916" s="54">
        <f t="shared" si="988"/>
        <v>0.47842056932966032</v>
      </c>
      <c r="AA7916" s="49" t="str">
        <f t="shared" ca="1" si="989"/>
        <v>Y</v>
      </c>
      <c r="AB7916" s="49">
        <f t="shared" ca="1" si="990"/>
        <v>6</v>
      </c>
      <c r="AC7916" s="49" t="str">
        <f t="shared" ca="1" si="991"/>
        <v>Y</v>
      </c>
    </row>
    <row r="7917" spans="1:29" x14ac:dyDescent="0.25">
      <c r="A7917">
        <v>6214</v>
      </c>
      <c r="B7917" s="9">
        <v>43196</v>
      </c>
      <c r="C7917" s="50" t="str">
        <f t="shared" si="984"/>
        <v>N</v>
      </c>
      <c r="D7917" s="52">
        <f>_xlfn.XLOOKUP(B7917,Cal_Date!B:B,Cal_Date!A:A,0)</f>
        <v>1</v>
      </c>
      <c r="E7917">
        <v>2018</v>
      </c>
      <c r="F7917" t="s">
        <v>125</v>
      </c>
      <c r="G7917" t="s">
        <v>129</v>
      </c>
      <c r="H7917" t="s">
        <v>11</v>
      </c>
      <c r="I7917" t="s">
        <v>11</v>
      </c>
      <c r="J7917" t="s">
        <v>15</v>
      </c>
      <c r="K7917" t="s">
        <v>42</v>
      </c>
      <c r="L7917">
        <v>1</v>
      </c>
      <c r="M7917">
        <v>1005</v>
      </c>
      <c r="O7917" t="s">
        <v>25</v>
      </c>
      <c r="R7917" t="s">
        <v>44</v>
      </c>
      <c r="S7917" s="49" t="str">
        <f t="shared" si="985"/>
        <v>Card</v>
      </c>
      <c r="T7917" s="3">
        <v>0.03</v>
      </c>
      <c r="U7917" s="2">
        <v>2.7225000000000001</v>
      </c>
      <c r="V7917" s="2">
        <v>0.87</v>
      </c>
      <c r="W7917" s="54">
        <f>_xlfn.XLOOKUP(M7917,Market!A:A,Market!F:F,0)</f>
        <v>8.8999999999999996E-2</v>
      </c>
      <c r="X7917" s="55">
        <f t="shared" si="986"/>
        <v>8.1674999999999998E-2</v>
      </c>
      <c r="Y7917" s="55">
        <f t="shared" si="987"/>
        <v>1.8525</v>
      </c>
      <c r="Z7917" s="54">
        <f t="shared" si="988"/>
        <v>0.68044077134986225</v>
      </c>
      <c r="AA7917" s="49" t="str">
        <f t="shared" ca="1" si="989"/>
        <v>Y</v>
      </c>
      <c r="AB7917" s="49">
        <f t="shared" ca="1" si="990"/>
        <v>6</v>
      </c>
      <c r="AC7917" s="49" t="str">
        <f t="shared" ca="1" si="991"/>
        <v>Y</v>
      </c>
    </row>
    <row r="7918" spans="1:29" x14ac:dyDescent="0.25">
      <c r="A7918">
        <v>6215</v>
      </c>
      <c r="B7918" s="9">
        <v>43196</v>
      </c>
      <c r="C7918" s="50" t="str">
        <f t="shared" si="984"/>
        <v>N</v>
      </c>
      <c r="D7918" s="52">
        <f>_xlfn.XLOOKUP(B7918,Cal_Date!B:B,Cal_Date!A:A,0)</f>
        <v>1</v>
      </c>
      <c r="E7918">
        <v>2018</v>
      </c>
      <c r="F7918" t="s">
        <v>125</v>
      </c>
      <c r="G7918" t="s">
        <v>129</v>
      </c>
      <c r="H7918" t="s">
        <v>48</v>
      </c>
      <c r="I7918" t="s">
        <v>18</v>
      </c>
      <c r="J7918" t="s">
        <v>10</v>
      </c>
      <c r="K7918" t="s">
        <v>43</v>
      </c>
      <c r="L7918">
        <v>1</v>
      </c>
      <c r="M7918">
        <v>1006</v>
      </c>
      <c r="O7918" t="s">
        <v>28</v>
      </c>
      <c r="R7918" t="s">
        <v>44</v>
      </c>
      <c r="S7918" s="49" t="str">
        <f t="shared" si="985"/>
        <v>Card</v>
      </c>
      <c r="T7918" s="3">
        <v>0.03</v>
      </c>
      <c r="U7918" s="2">
        <v>7.6229999999999993</v>
      </c>
      <c r="V7918" s="2">
        <v>1.46</v>
      </c>
      <c r="W7918" s="54">
        <f>_xlfn.XLOOKUP(M7918,Market!A:A,Market!F:F,0)</f>
        <v>8.8999999999999996E-2</v>
      </c>
      <c r="X7918" s="55">
        <f t="shared" si="986"/>
        <v>0.22868999999999998</v>
      </c>
      <c r="Y7918" s="55">
        <f t="shared" si="987"/>
        <v>6.1629999999999994</v>
      </c>
      <c r="Z7918" s="54">
        <f t="shared" si="988"/>
        <v>0.80847435392889933</v>
      </c>
      <c r="AA7918" s="49" t="str">
        <f t="shared" ca="1" si="989"/>
        <v>Y</v>
      </c>
      <c r="AB7918" s="49">
        <f t="shared" ca="1" si="990"/>
        <v>6</v>
      </c>
      <c r="AC7918" s="49" t="str">
        <f t="shared" ca="1" si="991"/>
        <v>Y</v>
      </c>
    </row>
    <row r="7919" spans="1:29" x14ac:dyDescent="0.25">
      <c r="A7919">
        <v>6216</v>
      </c>
      <c r="B7919" s="9">
        <v>43196</v>
      </c>
      <c r="C7919" s="50" t="str">
        <f t="shared" si="984"/>
        <v>N</v>
      </c>
      <c r="D7919" s="52">
        <f>_xlfn.XLOOKUP(B7919,Cal_Date!B:B,Cal_Date!A:A,0)</f>
        <v>1</v>
      </c>
      <c r="E7919">
        <v>2018</v>
      </c>
      <c r="F7919" t="s">
        <v>125</v>
      </c>
      <c r="G7919" t="s">
        <v>129</v>
      </c>
      <c r="H7919" t="s">
        <v>14</v>
      </c>
      <c r="I7919" t="s">
        <v>18</v>
      </c>
      <c r="J7919" t="s">
        <v>15</v>
      </c>
      <c r="K7919" t="s">
        <v>43</v>
      </c>
      <c r="L7919">
        <v>2</v>
      </c>
      <c r="M7919">
        <v>1007</v>
      </c>
      <c r="O7919" t="s">
        <v>28</v>
      </c>
      <c r="R7919" t="s">
        <v>47</v>
      </c>
      <c r="S7919" s="49" t="str">
        <f t="shared" si="985"/>
        <v>Card</v>
      </c>
      <c r="T7919" s="3">
        <v>3.5000000000000003E-2</v>
      </c>
      <c r="U7919" s="2">
        <v>10.89</v>
      </c>
      <c r="V7919" s="2">
        <v>4.2</v>
      </c>
      <c r="W7919" s="54">
        <f>_xlfn.XLOOKUP(M7919,Market!A:A,Market!F:F,0)</f>
        <v>8.8999999999999996E-2</v>
      </c>
      <c r="X7919" s="55">
        <f t="shared" si="986"/>
        <v>0.38115000000000004</v>
      </c>
      <c r="Y7919" s="55">
        <f t="shared" si="987"/>
        <v>6.69</v>
      </c>
      <c r="Z7919" s="54">
        <f t="shared" si="988"/>
        <v>0.61432506887052341</v>
      </c>
      <c r="AA7919" s="49" t="str">
        <f t="shared" ca="1" si="989"/>
        <v>Y</v>
      </c>
      <c r="AB7919" s="49">
        <f t="shared" ca="1" si="990"/>
        <v>6</v>
      </c>
      <c r="AC7919" s="49" t="str">
        <f t="shared" ca="1" si="991"/>
        <v>Y</v>
      </c>
    </row>
    <row r="7920" spans="1:29" x14ac:dyDescent="0.25">
      <c r="A7920">
        <v>6217</v>
      </c>
      <c r="B7920" s="9">
        <v>43196</v>
      </c>
      <c r="C7920" s="50" t="str">
        <f t="shared" si="984"/>
        <v>N</v>
      </c>
      <c r="D7920" s="52">
        <f>_xlfn.XLOOKUP(B7920,Cal_Date!B:B,Cal_Date!A:A,0)</f>
        <v>1</v>
      </c>
      <c r="E7920">
        <v>2018</v>
      </c>
      <c r="F7920" t="s">
        <v>125</v>
      </c>
      <c r="G7920" t="s">
        <v>129</v>
      </c>
      <c r="H7920" t="s">
        <v>14</v>
      </c>
      <c r="I7920" t="s">
        <v>18</v>
      </c>
      <c r="J7920" t="s">
        <v>15</v>
      </c>
      <c r="K7920" t="s">
        <v>43</v>
      </c>
      <c r="L7920">
        <v>1</v>
      </c>
      <c r="M7920">
        <v>1008</v>
      </c>
      <c r="O7920" t="s">
        <v>28</v>
      </c>
      <c r="R7920" t="s">
        <v>44</v>
      </c>
      <c r="S7920" s="49" t="str">
        <f t="shared" si="985"/>
        <v>Card</v>
      </c>
      <c r="T7920" s="3">
        <v>0.03</v>
      </c>
      <c r="U7920" s="2">
        <v>5.4450000000000003</v>
      </c>
      <c r="V7920" s="2">
        <v>2.1</v>
      </c>
      <c r="W7920" s="54">
        <f>_xlfn.XLOOKUP(M7920,Market!A:A,Market!F:F,0)</f>
        <v>8.8999999999999996E-2</v>
      </c>
      <c r="X7920" s="55">
        <f t="shared" si="986"/>
        <v>0.16335</v>
      </c>
      <c r="Y7920" s="55">
        <f t="shared" si="987"/>
        <v>3.3450000000000002</v>
      </c>
      <c r="Z7920" s="54">
        <f t="shared" si="988"/>
        <v>0.61432506887052341</v>
      </c>
      <c r="AA7920" s="49" t="str">
        <f t="shared" ca="1" si="989"/>
        <v>Y</v>
      </c>
      <c r="AB7920" s="49">
        <f t="shared" ca="1" si="990"/>
        <v>6</v>
      </c>
      <c r="AC7920" s="49" t="str">
        <f t="shared" ca="1" si="991"/>
        <v>Y</v>
      </c>
    </row>
    <row r="7921" spans="1:29" x14ac:dyDescent="0.25">
      <c r="A7921">
        <v>6218</v>
      </c>
      <c r="B7921" s="9">
        <v>43196</v>
      </c>
      <c r="C7921" s="50" t="str">
        <f t="shared" si="984"/>
        <v>N</v>
      </c>
      <c r="D7921" s="52">
        <f>_xlfn.XLOOKUP(B7921,Cal_Date!B:B,Cal_Date!A:A,0)</f>
        <v>1</v>
      </c>
      <c r="E7921">
        <v>2018</v>
      </c>
      <c r="F7921" t="s">
        <v>125</v>
      </c>
      <c r="G7921" t="s">
        <v>129</v>
      </c>
      <c r="H7921" t="s">
        <v>11</v>
      </c>
      <c r="I7921" t="s">
        <v>11</v>
      </c>
      <c r="J7921" t="s">
        <v>15</v>
      </c>
      <c r="K7921" t="s">
        <v>42</v>
      </c>
      <c r="L7921">
        <v>1</v>
      </c>
      <c r="M7921">
        <v>1009</v>
      </c>
      <c r="O7921" t="s">
        <v>28</v>
      </c>
      <c r="R7921" t="s">
        <v>44</v>
      </c>
      <c r="S7921" s="49" t="str">
        <f t="shared" si="985"/>
        <v>Card</v>
      </c>
      <c r="T7921" s="3">
        <v>0.03</v>
      </c>
      <c r="U7921" s="2">
        <v>2.7225000000000001</v>
      </c>
      <c r="V7921" s="2">
        <v>0.87</v>
      </c>
      <c r="W7921" s="54">
        <f>_xlfn.XLOOKUP(M7921,Market!A:A,Market!F:F,0)</f>
        <v>8.8999999999999996E-2</v>
      </c>
      <c r="X7921" s="55">
        <f t="shared" si="986"/>
        <v>8.1674999999999998E-2</v>
      </c>
      <c r="Y7921" s="55">
        <f t="shared" si="987"/>
        <v>1.8525</v>
      </c>
      <c r="Z7921" s="54">
        <f t="shared" si="988"/>
        <v>0.68044077134986225</v>
      </c>
      <c r="AA7921" s="49" t="str">
        <f t="shared" ca="1" si="989"/>
        <v>Y</v>
      </c>
      <c r="AB7921" s="49">
        <f t="shared" ca="1" si="990"/>
        <v>6</v>
      </c>
      <c r="AC7921" s="49" t="str">
        <f t="shared" ca="1" si="991"/>
        <v>Y</v>
      </c>
    </row>
    <row r="7922" spans="1:29" x14ac:dyDescent="0.25">
      <c r="A7922">
        <v>6219</v>
      </c>
      <c r="B7922" s="9">
        <v>43196</v>
      </c>
      <c r="C7922" s="50" t="str">
        <f t="shared" si="984"/>
        <v>N</v>
      </c>
      <c r="D7922" s="52">
        <f>_xlfn.XLOOKUP(B7922,Cal_Date!B:B,Cal_Date!A:A,0)</f>
        <v>1</v>
      </c>
      <c r="E7922">
        <v>2018</v>
      </c>
      <c r="F7922" t="s">
        <v>125</v>
      </c>
      <c r="G7922" t="s">
        <v>129</v>
      </c>
      <c r="H7922" t="s">
        <v>48</v>
      </c>
      <c r="I7922" t="s">
        <v>18</v>
      </c>
      <c r="J7922" t="s">
        <v>10</v>
      </c>
      <c r="K7922" t="s">
        <v>43</v>
      </c>
      <c r="L7922">
        <v>1</v>
      </c>
      <c r="M7922">
        <v>1006</v>
      </c>
      <c r="O7922" t="s">
        <v>28</v>
      </c>
      <c r="R7922" t="s">
        <v>44</v>
      </c>
      <c r="S7922" s="49" t="str">
        <f t="shared" si="985"/>
        <v>Card</v>
      </c>
      <c r="T7922" s="3">
        <v>0.03</v>
      </c>
      <c r="U7922" s="2">
        <v>7.6229999999999993</v>
      </c>
      <c r="V7922" s="2">
        <v>1.46</v>
      </c>
      <c r="W7922" s="54">
        <f>_xlfn.XLOOKUP(M7922,Market!A:A,Market!F:F,0)</f>
        <v>8.8999999999999996E-2</v>
      </c>
      <c r="X7922" s="55">
        <f t="shared" si="986"/>
        <v>0.22868999999999998</v>
      </c>
      <c r="Y7922" s="55">
        <f t="shared" si="987"/>
        <v>6.1629999999999994</v>
      </c>
      <c r="Z7922" s="54">
        <f t="shared" si="988"/>
        <v>0.80847435392889933</v>
      </c>
      <c r="AA7922" s="49" t="str">
        <f t="shared" ca="1" si="989"/>
        <v>Y</v>
      </c>
      <c r="AB7922" s="49">
        <f t="shared" ca="1" si="990"/>
        <v>6</v>
      </c>
      <c r="AC7922" s="49" t="str">
        <f t="shared" ca="1" si="991"/>
        <v>Y</v>
      </c>
    </row>
    <row r="7923" spans="1:29" x14ac:dyDescent="0.25">
      <c r="A7923">
        <v>6220</v>
      </c>
      <c r="B7923" s="9">
        <v>43196</v>
      </c>
      <c r="C7923" s="50" t="str">
        <f t="shared" si="984"/>
        <v>N</v>
      </c>
      <c r="D7923" s="52">
        <f>_xlfn.XLOOKUP(B7923,Cal_Date!B:B,Cal_Date!A:A,0)</f>
        <v>1</v>
      </c>
      <c r="E7923">
        <v>2018</v>
      </c>
      <c r="F7923" t="s">
        <v>125</v>
      </c>
      <c r="G7923" t="s">
        <v>129</v>
      </c>
      <c r="H7923" t="s">
        <v>11</v>
      </c>
      <c r="I7923" t="s">
        <v>11</v>
      </c>
      <c r="J7923" t="s">
        <v>15</v>
      </c>
      <c r="K7923" t="s">
        <v>42</v>
      </c>
      <c r="L7923">
        <v>1</v>
      </c>
      <c r="M7923">
        <v>1007</v>
      </c>
      <c r="O7923" t="s">
        <v>28</v>
      </c>
      <c r="R7923" t="s">
        <v>44</v>
      </c>
      <c r="S7923" s="49" t="str">
        <f t="shared" si="985"/>
        <v>Card</v>
      </c>
      <c r="T7923" s="3">
        <v>0.03</v>
      </c>
      <c r="U7923" s="2">
        <v>2.7225000000000001</v>
      </c>
      <c r="V7923" s="2">
        <v>0.87</v>
      </c>
      <c r="W7923" s="54">
        <f>_xlfn.XLOOKUP(M7923,Market!A:A,Market!F:F,0)</f>
        <v>8.8999999999999996E-2</v>
      </c>
      <c r="X7923" s="55">
        <f t="shared" si="986"/>
        <v>8.1674999999999998E-2</v>
      </c>
      <c r="Y7923" s="55">
        <f t="shared" si="987"/>
        <v>1.8525</v>
      </c>
      <c r="Z7923" s="54">
        <f t="shared" si="988"/>
        <v>0.68044077134986225</v>
      </c>
      <c r="AA7923" s="49" t="str">
        <f t="shared" ca="1" si="989"/>
        <v>Y</v>
      </c>
      <c r="AB7923" s="49">
        <f t="shared" ca="1" si="990"/>
        <v>6</v>
      </c>
      <c r="AC7923" s="49" t="str">
        <f t="shared" ca="1" si="991"/>
        <v>Y</v>
      </c>
    </row>
    <row r="7924" spans="1:29" x14ac:dyDescent="0.25">
      <c r="A7924">
        <v>6221</v>
      </c>
      <c r="B7924" s="9">
        <v>43196</v>
      </c>
      <c r="C7924" s="50" t="str">
        <f t="shared" si="984"/>
        <v>N</v>
      </c>
      <c r="D7924" s="52">
        <f>_xlfn.XLOOKUP(B7924,Cal_Date!B:B,Cal_Date!A:A,0)</f>
        <v>1</v>
      </c>
      <c r="E7924">
        <v>2018</v>
      </c>
      <c r="F7924" t="s">
        <v>125</v>
      </c>
      <c r="G7924" t="s">
        <v>129</v>
      </c>
      <c r="H7924" t="s">
        <v>11</v>
      </c>
      <c r="I7924" t="s">
        <v>11</v>
      </c>
      <c r="J7924" t="s">
        <v>15</v>
      </c>
      <c r="K7924" t="s">
        <v>42</v>
      </c>
      <c r="L7924">
        <v>1</v>
      </c>
      <c r="M7924">
        <v>1007</v>
      </c>
      <c r="O7924" t="s">
        <v>28</v>
      </c>
      <c r="R7924" t="s">
        <v>44</v>
      </c>
      <c r="S7924" s="49" t="str">
        <f t="shared" si="985"/>
        <v>Card</v>
      </c>
      <c r="T7924" s="3">
        <v>0.03</v>
      </c>
      <c r="U7924" s="2">
        <v>2.7225000000000001</v>
      </c>
      <c r="V7924" s="2">
        <v>0.87</v>
      </c>
      <c r="W7924" s="54">
        <f>_xlfn.XLOOKUP(M7924,Market!A:A,Market!F:F,0)</f>
        <v>8.8999999999999996E-2</v>
      </c>
      <c r="X7924" s="55">
        <f t="shared" si="986"/>
        <v>8.1674999999999998E-2</v>
      </c>
      <c r="Y7924" s="55">
        <f t="shared" si="987"/>
        <v>1.8525</v>
      </c>
      <c r="Z7924" s="54">
        <f t="shared" si="988"/>
        <v>0.68044077134986225</v>
      </c>
      <c r="AA7924" s="49" t="str">
        <f t="shared" ca="1" si="989"/>
        <v>Y</v>
      </c>
      <c r="AB7924" s="49">
        <f t="shared" ca="1" si="990"/>
        <v>6</v>
      </c>
      <c r="AC7924" s="49" t="str">
        <f t="shared" ca="1" si="991"/>
        <v>Y</v>
      </c>
    </row>
    <row r="7925" spans="1:29" x14ac:dyDescent="0.25">
      <c r="A7925">
        <v>6222</v>
      </c>
      <c r="B7925" s="9">
        <v>43196</v>
      </c>
      <c r="C7925" s="50" t="str">
        <f t="shared" si="984"/>
        <v>N</v>
      </c>
      <c r="D7925" s="52">
        <f>_xlfn.XLOOKUP(B7925,Cal_Date!B:B,Cal_Date!A:A,0)</f>
        <v>1</v>
      </c>
      <c r="E7925">
        <v>2018</v>
      </c>
      <c r="F7925" t="s">
        <v>125</v>
      </c>
      <c r="G7925" t="s">
        <v>129</v>
      </c>
      <c r="H7925" t="s">
        <v>11</v>
      </c>
      <c r="I7925" t="s">
        <v>11</v>
      </c>
      <c r="J7925" t="s">
        <v>15</v>
      </c>
      <c r="K7925" t="s">
        <v>42</v>
      </c>
      <c r="L7925">
        <v>2</v>
      </c>
      <c r="M7925">
        <v>1007</v>
      </c>
      <c r="O7925" t="s">
        <v>28</v>
      </c>
      <c r="R7925" t="s">
        <v>44</v>
      </c>
      <c r="S7925" s="49" t="str">
        <f t="shared" si="985"/>
        <v>Card</v>
      </c>
      <c r="T7925" s="3">
        <v>0.03</v>
      </c>
      <c r="U7925" s="2">
        <v>5.4450000000000003</v>
      </c>
      <c r="V7925" s="2">
        <v>1.74</v>
      </c>
      <c r="W7925" s="54">
        <f>_xlfn.XLOOKUP(M7925,Market!A:A,Market!F:F,0)</f>
        <v>8.8999999999999996E-2</v>
      </c>
      <c r="X7925" s="55">
        <f t="shared" si="986"/>
        <v>0.16335</v>
      </c>
      <c r="Y7925" s="55">
        <f t="shared" si="987"/>
        <v>3.7050000000000001</v>
      </c>
      <c r="Z7925" s="54">
        <f t="shared" si="988"/>
        <v>0.68044077134986225</v>
      </c>
      <c r="AA7925" s="49" t="str">
        <f t="shared" ca="1" si="989"/>
        <v>Y</v>
      </c>
      <c r="AB7925" s="49">
        <f t="shared" ca="1" si="990"/>
        <v>6</v>
      </c>
      <c r="AC7925" s="49" t="str">
        <f t="shared" ca="1" si="991"/>
        <v>Y</v>
      </c>
    </row>
    <row r="7926" spans="1:29" x14ac:dyDescent="0.25">
      <c r="A7926">
        <v>6223</v>
      </c>
      <c r="B7926" s="9">
        <v>43196</v>
      </c>
      <c r="C7926" s="50" t="str">
        <f t="shared" si="984"/>
        <v>N</v>
      </c>
      <c r="D7926" s="52">
        <f>_xlfn.XLOOKUP(B7926,Cal_Date!B:B,Cal_Date!A:A,0)</f>
        <v>1</v>
      </c>
      <c r="E7926">
        <v>2018</v>
      </c>
      <c r="F7926" t="s">
        <v>125</v>
      </c>
      <c r="G7926" t="s">
        <v>129</v>
      </c>
      <c r="H7926" t="s">
        <v>48</v>
      </c>
      <c r="I7926" t="s">
        <v>18</v>
      </c>
      <c r="J7926" t="s">
        <v>10</v>
      </c>
      <c r="K7926" t="s">
        <v>43</v>
      </c>
      <c r="L7926">
        <v>2</v>
      </c>
      <c r="M7926">
        <v>1005</v>
      </c>
      <c r="O7926" t="s">
        <v>25</v>
      </c>
      <c r="R7926" t="s">
        <v>44</v>
      </c>
      <c r="S7926" s="49" t="str">
        <f t="shared" si="985"/>
        <v>Card</v>
      </c>
      <c r="T7926" s="3">
        <v>0.03</v>
      </c>
      <c r="U7926" s="2">
        <v>15.245999999999999</v>
      </c>
      <c r="V7926" s="2">
        <v>2.92</v>
      </c>
      <c r="W7926" s="54">
        <f>_xlfn.XLOOKUP(M7926,Market!A:A,Market!F:F,0)</f>
        <v>8.8999999999999996E-2</v>
      </c>
      <c r="X7926" s="55">
        <f t="shared" si="986"/>
        <v>0.45737999999999995</v>
      </c>
      <c r="Y7926" s="55">
        <f t="shared" si="987"/>
        <v>12.325999999999999</v>
      </c>
      <c r="Z7926" s="54">
        <f t="shared" si="988"/>
        <v>0.80847435392889933</v>
      </c>
      <c r="AA7926" s="49" t="str">
        <f t="shared" ca="1" si="989"/>
        <v>Y</v>
      </c>
      <c r="AB7926" s="49">
        <f t="shared" ca="1" si="990"/>
        <v>6</v>
      </c>
      <c r="AC7926" s="49" t="str">
        <f t="shared" ca="1" si="991"/>
        <v>Y</v>
      </c>
    </row>
    <row r="7927" spans="1:29" x14ac:dyDescent="0.25">
      <c r="A7927">
        <v>6224</v>
      </c>
      <c r="B7927" s="9">
        <v>43196</v>
      </c>
      <c r="C7927" s="50" t="str">
        <f t="shared" si="984"/>
        <v>N</v>
      </c>
      <c r="D7927" s="52">
        <f>_xlfn.XLOOKUP(B7927,Cal_Date!B:B,Cal_Date!A:A,0)</f>
        <v>1</v>
      </c>
      <c r="E7927">
        <v>2018</v>
      </c>
      <c r="F7927" t="s">
        <v>125</v>
      </c>
      <c r="G7927" t="s">
        <v>129</v>
      </c>
      <c r="H7927" t="s">
        <v>14</v>
      </c>
      <c r="I7927" t="s">
        <v>18</v>
      </c>
      <c r="J7927" t="s">
        <v>15</v>
      </c>
      <c r="K7927" t="s">
        <v>43</v>
      </c>
      <c r="L7927">
        <v>1</v>
      </c>
      <c r="M7927">
        <v>1005</v>
      </c>
      <c r="O7927" t="s">
        <v>25</v>
      </c>
      <c r="R7927" t="s">
        <v>44</v>
      </c>
      <c r="S7927" s="49" t="str">
        <f t="shared" si="985"/>
        <v>Card</v>
      </c>
      <c r="T7927" s="3">
        <v>0.03</v>
      </c>
      <c r="U7927" s="2">
        <v>5.4450000000000003</v>
      </c>
      <c r="V7927" s="2">
        <v>2.1</v>
      </c>
      <c r="W7927" s="54">
        <f>_xlfn.XLOOKUP(M7927,Market!A:A,Market!F:F,0)</f>
        <v>8.8999999999999996E-2</v>
      </c>
      <c r="X7927" s="55">
        <f t="shared" si="986"/>
        <v>0.16335</v>
      </c>
      <c r="Y7927" s="55">
        <f t="shared" si="987"/>
        <v>3.3450000000000002</v>
      </c>
      <c r="Z7927" s="54">
        <f t="shared" si="988"/>
        <v>0.61432506887052341</v>
      </c>
      <c r="AA7927" s="49" t="str">
        <f t="shared" ca="1" si="989"/>
        <v>Y</v>
      </c>
      <c r="AB7927" s="49">
        <f t="shared" ca="1" si="990"/>
        <v>6</v>
      </c>
      <c r="AC7927" s="49" t="str">
        <f t="shared" ca="1" si="991"/>
        <v>Y</v>
      </c>
    </row>
    <row r="7928" spans="1:29" x14ac:dyDescent="0.25">
      <c r="A7928">
        <v>6225</v>
      </c>
      <c r="B7928" s="9">
        <v>43196</v>
      </c>
      <c r="C7928" s="50" t="str">
        <f t="shared" si="984"/>
        <v>N</v>
      </c>
      <c r="D7928" s="52">
        <f>_xlfn.XLOOKUP(B7928,Cal_Date!B:B,Cal_Date!A:A,0)</f>
        <v>1</v>
      </c>
      <c r="E7928">
        <v>2018</v>
      </c>
      <c r="F7928" t="s">
        <v>125</v>
      </c>
      <c r="G7928" t="s">
        <v>129</v>
      </c>
      <c r="H7928" t="s">
        <v>14</v>
      </c>
      <c r="I7928" t="s">
        <v>18</v>
      </c>
      <c r="J7928" t="s">
        <v>15</v>
      </c>
      <c r="K7928" t="s">
        <v>43</v>
      </c>
      <c r="L7928">
        <v>1</v>
      </c>
      <c r="M7928">
        <v>1002</v>
      </c>
      <c r="O7928" t="s">
        <v>28</v>
      </c>
      <c r="R7928" t="s">
        <v>44</v>
      </c>
      <c r="S7928" s="49" t="str">
        <f t="shared" si="985"/>
        <v>Card</v>
      </c>
      <c r="T7928" s="3">
        <v>0.03</v>
      </c>
      <c r="U7928" s="2">
        <v>5.3000000000000007</v>
      </c>
      <c r="V7928" s="2">
        <v>2.1</v>
      </c>
      <c r="W7928" s="54">
        <f>_xlfn.XLOOKUP(M7928,Market!A:A,Market!F:F,0)</f>
        <v>0.06</v>
      </c>
      <c r="X7928" s="55">
        <f t="shared" si="986"/>
        <v>0.159</v>
      </c>
      <c r="Y7928" s="55">
        <f t="shared" si="987"/>
        <v>3.2000000000000006</v>
      </c>
      <c r="Z7928" s="54">
        <f t="shared" si="988"/>
        <v>0.60377358490566047</v>
      </c>
      <c r="AA7928" s="49" t="str">
        <f t="shared" ca="1" si="989"/>
        <v>Y</v>
      </c>
      <c r="AB7928" s="49">
        <f t="shared" ca="1" si="990"/>
        <v>6</v>
      </c>
      <c r="AC7928" s="49" t="str">
        <f t="shared" ca="1" si="991"/>
        <v>Y</v>
      </c>
    </row>
    <row r="7929" spans="1:29" x14ac:dyDescent="0.25">
      <c r="A7929">
        <v>6226</v>
      </c>
      <c r="B7929" s="9">
        <v>43196</v>
      </c>
      <c r="C7929" s="50" t="str">
        <f t="shared" si="984"/>
        <v>N</v>
      </c>
      <c r="D7929" s="52">
        <f>_xlfn.XLOOKUP(B7929,Cal_Date!B:B,Cal_Date!A:A,0)</f>
        <v>1</v>
      </c>
      <c r="E7929">
        <v>2018</v>
      </c>
      <c r="F7929" t="s">
        <v>125</v>
      </c>
      <c r="G7929" t="s">
        <v>129</v>
      </c>
      <c r="H7929" t="s">
        <v>14</v>
      </c>
      <c r="I7929" t="s">
        <v>18</v>
      </c>
      <c r="J7929" t="s">
        <v>15</v>
      </c>
      <c r="K7929" t="s">
        <v>43</v>
      </c>
      <c r="L7929">
        <v>1</v>
      </c>
      <c r="M7929">
        <v>1004</v>
      </c>
      <c r="O7929" t="s">
        <v>28</v>
      </c>
      <c r="R7929" t="s">
        <v>44</v>
      </c>
      <c r="S7929" s="49" t="str">
        <f t="shared" si="985"/>
        <v>Card</v>
      </c>
      <c r="T7929" s="3">
        <v>0.03</v>
      </c>
      <c r="U7929" s="2">
        <v>5.3000000000000007</v>
      </c>
      <c r="V7929" s="2">
        <v>2.1</v>
      </c>
      <c r="W7929" s="54">
        <f>_xlfn.XLOOKUP(M7929,Market!A:A,Market!F:F,0)</f>
        <v>0.06</v>
      </c>
      <c r="X7929" s="55">
        <f t="shared" si="986"/>
        <v>0.159</v>
      </c>
      <c r="Y7929" s="55">
        <f t="shared" si="987"/>
        <v>3.2000000000000006</v>
      </c>
      <c r="Z7929" s="54">
        <f t="shared" si="988"/>
        <v>0.60377358490566047</v>
      </c>
      <c r="AA7929" s="49" t="str">
        <f t="shared" ca="1" si="989"/>
        <v>Y</v>
      </c>
      <c r="AB7929" s="49">
        <f t="shared" ca="1" si="990"/>
        <v>6</v>
      </c>
      <c r="AC7929" s="49" t="str">
        <f t="shared" ca="1" si="991"/>
        <v>Y</v>
      </c>
    </row>
    <row r="7930" spans="1:29" x14ac:dyDescent="0.25">
      <c r="A7930">
        <v>6227</v>
      </c>
      <c r="B7930" s="9">
        <v>43196</v>
      </c>
      <c r="C7930" s="50" t="str">
        <f t="shared" si="984"/>
        <v>N</v>
      </c>
      <c r="D7930" s="52">
        <f>_xlfn.XLOOKUP(B7930,Cal_Date!B:B,Cal_Date!A:A,0)</f>
        <v>1</v>
      </c>
      <c r="E7930">
        <v>2018</v>
      </c>
      <c r="F7930" t="s">
        <v>125</v>
      </c>
      <c r="G7930" t="s">
        <v>129</v>
      </c>
      <c r="H7930" t="s">
        <v>48</v>
      </c>
      <c r="I7930" t="s">
        <v>18</v>
      </c>
      <c r="J7930" t="s">
        <v>10</v>
      </c>
      <c r="K7930" t="s">
        <v>43</v>
      </c>
      <c r="L7930">
        <v>2</v>
      </c>
      <c r="M7930">
        <v>1005</v>
      </c>
      <c r="O7930" t="s">
        <v>25</v>
      </c>
      <c r="R7930" t="s">
        <v>44</v>
      </c>
      <c r="S7930" s="49" t="str">
        <f t="shared" si="985"/>
        <v>Card</v>
      </c>
      <c r="T7930" s="3">
        <v>0.03</v>
      </c>
      <c r="U7930" s="2">
        <v>15.245999999999999</v>
      </c>
      <c r="V7930" s="2">
        <v>2.92</v>
      </c>
      <c r="W7930" s="54">
        <f>_xlfn.XLOOKUP(M7930,Market!A:A,Market!F:F,0)</f>
        <v>8.8999999999999996E-2</v>
      </c>
      <c r="X7930" s="55">
        <f t="shared" si="986"/>
        <v>0.45737999999999995</v>
      </c>
      <c r="Y7930" s="55">
        <f t="shared" si="987"/>
        <v>12.325999999999999</v>
      </c>
      <c r="Z7930" s="54">
        <f t="shared" si="988"/>
        <v>0.80847435392889933</v>
      </c>
      <c r="AA7930" s="49" t="str">
        <f t="shared" ca="1" si="989"/>
        <v>Y</v>
      </c>
      <c r="AB7930" s="49">
        <f t="shared" ca="1" si="990"/>
        <v>6</v>
      </c>
      <c r="AC7930" s="49" t="str">
        <f t="shared" ca="1" si="991"/>
        <v>Y</v>
      </c>
    </row>
    <row r="7931" spans="1:29" x14ac:dyDescent="0.25">
      <c r="A7931">
        <v>6228</v>
      </c>
      <c r="B7931" s="9">
        <v>43196</v>
      </c>
      <c r="C7931" s="50" t="str">
        <f t="shared" si="984"/>
        <v>N</v>
      </c>
      <c r="D7931" s="52">
        <f>_xlfn.XLOOKUP(B7931,Cal_Date!B:B,Cal_Date!A:A,0)</f>
        <v>1</v>
      </c>
      <c r="E7931">
        <v>2018</v>
      </c>
      <c r="F7931" t="s">
        <v>125</v>
      </c>
      <c r="G7931" t="s">
        <v>129</v>
      </c>
      <c r="H7931" t="s">
        <v>48</v>
      </c>
      <c r="I7931" t="s">
        <v>18</v>
      </c>
      <c r="J7931" t="s">
        <v>10</v>
      </c>
      <c r="K7931" t="s">
        <v>43</v>
      </c>
      <c r="L7931">
        <v>1</v>
      </c>
      <c r="M7931">
        <v>1001</v>
      </c>
      <c r="O7931" t="s">
        <v>25</v>
      </c>
      <c r="R7931" t="s">
        <v>44</v>
      </c>
      <c r="S7931" s="49" t="str">
        <f t="shared" si="985"/>
        <v>Card</v>
      </c>
      <c r="T7931" s="3">
        <v>0.03</v>
      </c>
      <c r="U7931" s="2">
        <v>7.42</v>
      </c>
      <c r="V7931" s="2">
        <v>1.46</v>
      </c>
      <c r="W7931" s="54">
        <f>_xlfn.XLOOKUP(M7931,Market!A:A,Market!F:F,0)</f>
        <v>0.06</v>
      </c>
      <c r="X7931" s="55">
        <f t="shared" si="986"/>
        <v>0.22259999999999999</v>
      </c>
      <c r="Y7931" s="55">
        <f t="shared" si="987"/>
        <v>5.96</v>
      </c>
      <c r="Z7931" s="54">
        <f t="shared" si="988"/>
        <v>0.80323450134770891</v>
      </c>
      <c r="AA7931" s="49" t="str">
        <f t="shared" ca="1" si="989"/>
        <v>Y</v>
      </c>
      <c r="AB7931" s="49">
        <f t="shared" ca="1" si="990"/>
        <v>6</v>
      </c>
      <c r="AC7931" s="49" t="str">
        <f t="shared" ca="1" si="991"/>
        <v>Y</v>
      </c>
    </row>
    <row r="7932" spans="1:29" x14ac:dyDescent="0.25">
      <c r="A7932">
        <v>6229</v>
      </c>
      <c r="B7932" s="9">
        <v>43196</v>
      </c>
      <c r="C7932" s="50" t="str">
        <f t="shared" si="984"/>
        <v>N</v>
      </c>
      <c r="D7932" s="52">
        <f>_xlfn.XLOOKUP(B7932,Cal_Date!B:B,Cal_Date!A:A,0)</f>
        <v>1</v>
      </c>
      <c r="E7932">
        <v>2018</v>
      </c>
      <c r="F7932" t="s">
        <v>125</v>
      </c>
      <c r="G7932" t="s">
        <v>129</v>
      </c>
      <c r="H7932" t="s">
        <v>11</v>
      </c>
      <c r="I7932" t="s">
        <v>13</v>
      </c>
      <c r="J7932" t="s">
        <v>15</v>
      </c>
      <c r="K7932" t="s">
        <v>42</v>
      </c>
      <c r="L7932">
        <v>2</v>
      </c>
      <c r="M7932">
        <v>1010</v>
      </c>
      <c r="O7932" t="s">
        <v>25</v>
      </c>
      <c r="R7932" t="s">
        <v>44</v>
      </c>
      <c r="S7932" s="49" t="str">
        <f t="shared" si="985"/>
        <v>Card</v>
      </c>
      <c r="T7932" s="3">
        <v>0.03</v>
      </c>
      <c r="U7932" s="2">
        <v>5.4</v>
      </c>
      <c r="V7932" s="2">
        <v>2.84</v>
      </c>
      <c r="W7932" s="54">
        <f>_xlfn.XLOOKUP(M7932,Market!A:A,Market!F:F,0)</f>
        <v>0.08</v>
      </c>
      <c r="X7932" s="55">
        <f t="shared" si="986"/>
        <v>0.16200000000000001</v>
      </c>
      <c r="Y7932" s="55">
        <f t="shared" si="987"/>
        <v>2.5600000000000005</v>
      </c>
      <c r="Z7932" s="54">
        <f t="shared" si="988"/>
        <v>0.47407407407407415</v>
      </c>
      <c r="AA7932" s="49" t="str">
        <f t="shared" ca="1" si="989"/>
        <v>Y</v>
      </c>
      <c r="AB7932" s="49">
        <f t="shared" ca="1" si="990"/>
        <v>6</v>
      </c>
      <c r="AC7932" s="49" t="str">
        <f t="shared" ca="1" si="991"/>
        <v>Y</v>
      </c>
    </row>
    <row r="7933" spans="1:29" x14ac:dyDescent="0.25">
      <c r="A7933">
        <v>6230</v>
      </c>
      <c r="B7933" s="9">
        <v>43196</v>
      </c>
      <c r="C7933" s="50" t="str">
        <f t="shared" si="984"/>
        <v>N</v>
      </c>
      <c r="D7933" s="52">
        <f>_xlfn.XLOOKUP(B7933,Cal_Date!B:B,Cal_Date!A:A,0)</f>
        <v>1</v>
      </c>
      <c r="E7933">
        <v>2018</v>
      </c>
      <c r="F7933" t="s">
        <v>125</v>
      </c>
      <c r="G7933" t="s">
        <v>129</v>
      </c>
      <c r="H7933" t="s">
        <v>11</v>
      </c>
      <c r="I7933" t="s">
        <v>13</v>
      </c>
      <c r="J7933" t="s">
        <v>15</v>
      </c>
      <c r="K7933" t="s">
        <v>42</v>
      </c>
      <c r="L7933">
        <v>1</v>
      </c>
      <c r="M7933">
        <v>1011</v>
      </c>
      <c r="O7933" t="s">
        <v>25</v>
      </c>
      <c r="R7933" t="s">
        <v>44</v>
      </c>
      <c r="S7933" s="49" t="str">
        <f t="shared" si="985"/>
        <v>Card</v>
      </c>
      <c r="T7933" s="3">
        <v>0.03</v>
      </c>
      <c r="U7933" s="2">
        <v>2.6500000000000004</v>
      </c>
      <c r="V7933" s="2">
        <v>1.42</v>
      </c>
      <c r="W7933" s="54">
        <f>_xlfn.XLOOKUP(M7933,Market!A:A,Market!F:F,0)</f>
        <v>0.06</v>
      </c>
      <c r="X7933" s="55">
        <f t="shared" si="986"/>
        <v>7.9500000000000001E-2</v>
      </c>
      <c r="Y7933" s="55">
        <f t="shared" si="987"/>
        <v>1.2300000000000004</v>
      </c>
      <c r="Z7933" s="54">
        <f t="shared" si="988"/>
        <v>0.46415094339622653</v>
      </c>
      <c r="AA7933" s="49" t="str">
        <f t="shared" ca="1" si="989"/>
        <v>Y</v>
      </c>
      <c r="AB7933" s="49">
        <f t="shared" ca="1" si="990"/>
        <v>6</v>
      </c>
      <c r="AC7933" s="49" t="str">
        <f t="shared" ca="1" si="991"/>
        <v>Y</v>
      </c>
    </row>
    <row r="7934" spans="1:29" x14ac:dyDescent="0.25">
      <c r="A7934">
        <v>6231</v>
      </c>
      <c r="B7934" s="9">
        <v>43196</v>
      </c>
      <c r="C7934" s="50" t="str">
        <f t="shared" si="984"/>
        <v>N</v>
      </c>
      <c r="D7934" s="52">
        <f>_xlfn.XLOOKUP(B7934,Cal_Date!B:B,Cal_Date!A:A,0)</f>
        <v>1</v>
      </c>
      <c r="E7934">
        <v>2018</v>
      </c>
      <c r="F7934" t="s">
        <v>125</v>
      </c>
      <c r="G7934" t="s">
        <v>129</v>
      </c>
      <c r="H7934" t="s">
        <v>11</v>
      </c>
      <c r="I7934" t="s">
        <v>11</v>
      </c>
      <c r="J7934" t="s">
        <v>15</v>
      </c>
      <c r="K7934" t="s">
        <v>42</v>
      </c>
      <c r="L7934">
        <v>2</v>
      </c>
      <c r="M7934">
        <v>1011</v>
      </c>
      <c r="O7934" t="s">
        <v>25</v>
      </c>
      <c r="R7934" t="s">
        <v>44</v>
      </c>
      <c r="S7934" s="49" t="str">
        <f t="shared" si="985"/>
        <v>Card</v>
      </c>
      <c r="T7934" s="3">
        <v>0.03</v>
      </c>
      <c r="U7934" s="2">
        <v>5.3000000000000007</v>
      </c>
      <c r="V7934" s="2">
        <v>1.74</v>
      </c>
      <c r="W7934" s="54">
        <f>_xlfn.XLOOKUP(M7934,Market!A:A,Market!F:F,0)</f>
        <v>0.06</v>
      </c>
      <c r="X7934" s="55">
        <f t="shared" si="986"/>
        <v>0.159</v>
      </c>
      <c r="Y7934" s="55">
        <f t="shared" si="987"/>
        <v>3.5600000000000005</v>
      </c>
      <c r="Z7934" s="54">
        <f t="shared" si="988"/>
        <v>0.67169811320754713</v>
      </c>
      <c r="AA7934" s="49" t="str">
        <f t="shared" ca="1" si="989"/>
        <v>Y</v>
      </c>
      <c r="AB7934" s="49">
        <f t="shared" ca="1" si="990"/>
        <v>6</v>
      </c>
      <c r="AC7934" s="49" t="str">
        <f t="shared" ca="1" si="991"/>
        <v>Y</v>
      </c>
    </row>
    <row r="7935" spans="1:29" x14ac:dyDescent="0.25">
      <c r="A7935">
        <v>6232</v>
      </c>
      <c r="B7935" s="9">
        <v>43196</v>
      </c>
      <c r="C7935" s="50" t="str">
        <f t="shared" si="984"/>
        <v>N</v>
      </c>
      <c r="D7935" s="52">
        <f>_xlfn.XLOOKUP(B7935,Cal_Date!B:B,Cal_Date!A:A,0)</f>
        <v>1</v>
      </c>
      <c r="E7935">
        <v>2018</v>
      </c>
      <c r="F7935" t="s">
        <v>125</v>
      </c>
      <c r="G7935" t="s">
        <v>129</v>
      </c>
      <c r="H7935" t="s">
        <v>14</v>
      </c>
      <c r="I7935" t="s">
        <v>18</v>
      </c>
      <c r="J7935" t="s">
        <v>15</v>
      </c>
      <c r="K7935" t="s">
        <v>43</v>
      </c>
      <c r="L7935">
        <v>1</v>
      </c>
      <c r="M7935">
        <v>1001</v>
      </c>
      <c r="O7935" t="s">
        <v>25</v>
      </c>
      <c r="R7935" t="s">
        <v>44</v>
      </c>
      <c r="S7935" s="49" t="str">
        <f t="shared" si="985"/>
        <v>Card</v>
      </c>
      <c r="T7935" s="3">
        <v>0.03</v>
      </c>
      <c r="U7935" s="2">
        <v>5.3000000000000007</v>
      </c>
      <c r="V7935" s="2">
        <v>2.1</v>
      </c>
      <c r="W7935" s="54">
        <f>_xlfn.XLOOKUP(M7935,Market!A:A,Market!F:F,0)</f>
        <v>0.06</v>
      </c>
      <c r="X7935" s="55">
        <f t="shared" si="986"/>
        <v>0.159</v>
      </c>
      <c r="Y7935" s="55">
        <f t="shared" si="987"/>
        <v>3.2000000000000006</v>
      </c>
      <c r="Z7935" s="54">
        <f t="shared" si="988"/>
        <v>0.60377358490566047</v>
      </c>
      <c r="AA7935" s="49" t="str">
        <f t="shared" ca="1" si="989"/>
        <v>Y</v>
      </c>
      <c r="AB7935" s="49">
        <f t="shared" ca="1" si="990"/>
        <v>6</v>
      </c>
      <c r="AC7935" s="49" t="str">
        <f t="shared" ca="1" si="991"/>
        <v>Y</v>
      </c>
    </row>
    <row r="7936" spans="1:29" x14ac:dyDescent="0.25">
      <c r="A7936">
        <v>6233</v>
      </c>
      <c r="B7936" s="9">
        <v>43196</v>
      </c>
      <c r="C7936" s="50" t="str">
        <f t="shared" si="984"/>
        <v>N</v>
      </c>
      <c r="D7936" s="52">
        <f>_xlfn.XLOOKUP(B7936,Cal_Date!B:B,Cal_Date!A:A,0)</f>
        <v>1</v>
      </c>
      <c r="E7936">
        <v>2018</v>
      </c>
      <c r="F7936" t="s">
        <v>125</v>
      </c>
      <c r="G7936" t="s">
        <v>129</v>
      </c>
      <c r="H7936" t="s">
        <v>11</v>
      </c>
      <c r="I7936" t="s">
        <v>11</v>
      </c>
      <c r="J7936" t="s">
        <v>15</v>
      </c>
      <c r="K7936" t="s">
        <v>42</v>
      </c>
      <c r="L7936">
        <v>1</v>
      </c>
      <c r="M7936">
        <v>1003</v>
      </c>
      <c r="O7936" t="s">
        <v>25</v>
      </c>
      <c r="R7936" t="s">
        <v>44</v>
      </c>
      <c r="S7936" s="49" t="str">
        <f t="shared" si="985"/>
        <v>Card</v>
      </c>
      <c r="T7936" s="3">
        <v>0.03</v>
      </c>
      <c r="U7936" s="2">
        <v>2.6500000000000004</v>
      </c>
      <c r="V7936" s="2">
        <v>0.87</v>
      </c>
      <c r="W7936" s="54">
        <f>_xlfn.XLOOKUP(M7936,Market!A:A,Market!F:F,0)</f>
        <v>0.06</v>
      </c>
      <c r="X7936" s="55">
        <f t="shared" si="986"/>
        <v>7.9500000000000001E-2</v>
      </c>
      <c r="Y7936" s="55">
        <f t="shared" si="987"/>
        <v>1.7800000000000002</v>
      </c>
      <c r="Z7936" s="54">
        <f t="shared" si="988"/>
        <v>0.67169811320754713</v>
      </c>
      <c r="AA7936" s="49" t="str">
        <f t="shared" ca="1" si="989"/>
        <v>Y</v>
      </c>
      <c r="AB7936" s="49">
        <f t="shared" ca="1" si="990"/>
        <v>6</v>
      </c>
      <c r="AC7936" s="49" t="str">
        <f t="shared" ca="1" si="991"/>
        <v>Y</v>
      </c>
    </row>
    <row r="7937" spans="1:29" x14ac:dyDescent="0.25">
      <c r="A7937">
        <v>6234</v>
      </c>
      <c r="B7937" s="9">
        <v>43196</v>
      </c>
      <c r="C7937" s="50" t="str">
        <f t="shared" si="984"/>
        <v>N</v>
      </c>
      <c r="D7937" s="52">
        <f>_xlfn.XLOOKUP(B7937,Cal_Date!B:B,Cal_Date!A:A,0)</f>
        <v>1</v>
      </c>
      <c r="E7937">
        <v>2018</v>
      </c>
      <c r="F7937" t="s">
        <v>125</v>
      </c>
      <c r="G7937" t="s">
        <v>129</v>
      </c>
      <c r="H7937" t="s">
        <v>48</v>
      </c>
      <c r="I7937" t="s">
        <v>18</v>
      </c>
      <c r="J7937" t="s">
        <v>10</v>
      </c>
      <c r="K7937" t="s">
        <v>43</v>
      </c>
      <c r="L7937">
        <v>1</v>
      </c>
      <c r="M7937">
        <v>1005</v>
      </c>
      <c r="O7937" t="s">
        <v>25</v>
      </c>
      <c r="R7937" t="s">
        <v>44</v>
      </c>
      <c r="S7937" s="49" t="str">
        <f t="shared" si="985"/>
        <v>Card</v>
      </c>
      <c r="T7937" s="3">
        <v>0.03</v>
      </c>
      <c r="U7937" s="2">
        <v>7.6229999999999993</v>
      </c>
      <c r="V7937" s="2">
        <v>1.46</v>
      </c>
      <c r="W7937" s="54">
        <f>_xlfn.XLOOKUP(M7937,Market!A:A,Market!F:F,0)</f>
        <v>8.8999999999999996E-2</v>
      </c>
      <c r="X7937" s="55">
        <f t="shared" si="986"/>
        <v>0.22868999999999998</v>
      </c>
      <c r="Y7937" s="55">
        <f t="shared" si="987"/>
        <v>6.1629999999999994</v>
      </c>
      <c r="Z7937" s="54">
        <f t="shared" si="988"/>
        <v>0.80847435392889933</v>
      </c>
      <c r="AA7937" s="49" t="str">
        <f t="shared" ca="1" si="989"/>
        <v>Y</v>
      </c>
      <c r="AB7937" s="49">
        <f t="shared" ca="1" si="990"/>
        <v>6</v>
      </c>
      <c r="AC7937" s="49" t="str">
        <f t="shared" ca="1" si="991"/>
        <v>Y</v>
      </c>
    </row>
    <row r="7938" spans="1:29" x14ac:dyDescent="0.25">
      <c r="A7938">
        <v>6235</v>
      </c>
      <c r="B7938" s="9">
        <v>43196</v>
      </c>
      <c r="C7938" s="50" t="str">
        <f t="shared" si="984"/>
        <v>N</v>
      </c>
      <c r="D7938" s="52">
        <f>_xlfn.XLOOKUP(B7938,Cal_Date!B:B,Cal_Date!A:A,0)</f>
        <v>1</v>
      </c>
      <c r="E7938">
        <v>2018</v>
      </c>
      <c r="F7938" t="s">
        <v>125</v>
      </c>
      <c r="G7938" t="s">
        <v>129</v>
      </c>
      <c r="H7938" t="s">
        <v>11</v>
      </c>
      <c r="I7938" t="s">
        <v>11</v>
      </c>
      <c r="J7938" t="s">
        <v>15</v>
      </c>
      <c r="K7938" t="s">
        <v>42</v>
      </c>
      <c r="L7938">
        <v>1</v>
      </c>
      <c r="M7938">
        <v>1005</v>
      </c>
      <c r="O7938" t="s">
        <v>25</v>
      </c>
      <c r="R7938" t="s">
        <v>44</v>
      </c>
      <c r="S7938" s="49" t="str">
        <f t="shared" si="985"/>
        <v>Card</v>
      </c>
      <c r="T7938" s="3">
        <v>0.03</v>
      </c>
      <c r="U7938" s="2">
        <v>2.7225000000000001</v>
      </c>
      <c r="V7938" s="2">
        <v>0.87</v>
      </c>
      <c r="W7938" s="54">
        <f>_xlfn.XLOOKUP(M7938,Market!A:A,Market!F:F,0)</f>
        <v>8.8999999999999996E-2</v>
      </c>
      <c r="X7938" s="55">
        <f t="shared" si="986"/>
        <v>8.1674999999999998E-2</v>
      </c>
      <c r="Y7938" s="55">
        <f t="shared" si="987"/>
        <v>1.8525</v>
      </c>
      <c r="Z7938" s="54">
        <f t="shared" si="988"/>
        <v>0.68044077134986225</v>
      </c>
      <c r="AA7938" s="49" t="str">
        <f t="shared" ca="1" si="989"/>
        <v>Y</v>
      </c>
      <c r="AB7938" s="49">
        <f t="shared" ca="1" si="990"/>
        <v>6</v>
      </c>
      <c r="AC7938" s="49" t="str">
        <f t="shared" ca="1" si="991"/>
        <v>Y</v>
      </c>
    </row>
    <row r="7939" spans="1:29" x14ac:dyDescent="0.25">
      <c r="A7939">
        <v>6236</v>
      </c>
      <c r="B7939" s="9">
        <v>43196</v>
      </c>
      <c r="C7939" s="50" t="str">
        <f t="shared" ref="C7939:C8002" si="992">IF(OR(B7939="04/01/2018"+0,B7939="04/02/2018"+0),"Y","N")</f>
        <v>N</v>
      </c>
      <c r="D7939" s="52">
        <f>_xlfn.XLOOKUP(B7939,Cal_Date!B:B,Cal_Date!A:A,0)</f>
        <v>1</v>
      </c>
      <c r="E7939">
        <v>2018</v>
      </c>
      <c r="F7939" t="s">
        <v>125</v>
      </c>
      <c r="G7939" t="s">
        <v>129</v>
      </c>
      <c r="H7939" t="s">
        <v>11</v>
      </c>
      <c r="I7939" t="s">
        <v>13</v>
      </c>
      <c r="J7939" t="s">
        <v>15</v>
      </c>
      <c r="K7939" t="s">
        <v>42</v>
      </c>
      <c r="L7939">
        <v>2</v>
      </c>
      <c r="M7939">
        <v>1006</v>
      </c>
      <c r="O7939" t="s">
        <v>28</v>
      </c>
      <c r="R7939" t="s">
        <v>44</v>
      </c>
      <c r="S7939" s="49" t="str">
        <f t="shared" ref="S7939:S8002" si="993">IF(R7939="Cash","Cash","Card")</f>
        <v>Card</v>
      </c>
      <c r="T7939" s="3">
        <v>0.03</v>
      </c>
      <c r="U7939" s="2">
        <v>5.4450000000000003</v>
      </c>
      <c r="V7939" s="2">
        <v>2.84</v>
      </c>
      <c r="W7939" s="54">
        <f>_xlfn.XLOOKUP(M7939,Market!A:A,Market!F:F,0)</f>
        <v>8.8999999999999996E-2</v>
      </c>
      <c r="X7939" s="55">
        <f t="shared" ref="X7939:X8002" si="994">T7939*U7939</f>
        <v>0.16335</v>
      </c>
      <c r="Y7939" s="55">
        <f t="shared" ref="Y7939:Y8002" si="995">U7939-V7939</f>
        <v>2.6050000000000004</v>
      </c>
      <c r="Z7939" s="54">
        <f t="shared" ref="Z7939:Z8002" si="996">Y7939/U7939</f>
        <v>0.47842056932966032</v>
      </c>
      <c r="AA7939" s="49" t="str">
        <f t="shared" ref="AA7939:AA8002" ca="1" si="997">IF(DATEDIF(B7939,TODAY(),"y")&gt;5,"Y","N")</f>
        <v>Y</v>
      </c>
      <c r="AB7939" s="49">
        <f t="shared" ref="AB7939:AB8002" ca="1" si="998">DATEDIF(B7939,TODAY(),"y")</f>
        <v>6</v>
      </c>
      <c r="AC7939" s="49" t="str">
        <f t="shared" ref="AC7939:AC8002" ca="1" si="999">IF(AB7939&gt;5,"Y","N")</f>
        <v>Y</v>
      </c>
    </row>
    <row r="7940" spans="1:29" x14ac:dyDescent="0.25">
      <c r="A7940">
        <v>6237</v>
      </c>
      <c r="B7940" s="9">
        <v>43196</v>
      </c>
      <c r="C7940" s="50" t="str">
        <f t="shared" si="992"/>
        <v>N</v>
      </c>
      <c r="D7940" s="52">
        <f>_xlfn.XLOOKUP(B7940,Cal_Date!B:B,Cal_Date!A:A,0)</f>
        <v>1</v>
      </c>
      <c r="E7940">
        <v>2018</v>
      </c>
      <c r="F7940" t="s">
        <v>125</v>
      </c>
      <c r="G7940" t="s">
        <v>129</v>
      </c>
      <c r="H7940" t="s">
        <v>14</v>
      </c>
      <c r="I7940" t="s">
        <v>13</v>
      </c>
      <c r="J7940" t="s">
        <v>15</v>
      </c>
      <c r="K7940" t="s">
        <v>43</v>
      </c>
      <c r="L7940">
        <v>1</v>
      </c>
      <c r="M7940">
        <v>1002</v>
      </c>
      <c r="O7940" t="s">
        <v>28</v>
      </c>
      <c r="R7940" t="s">
        <v>44</v>
      </c>
      <c r="S7940" s="49" t="str">
        <f t="shared" si="993"/>
        <v>Card</v>
      </c>
      <c r="T7940" s="3">
        <v>0.03</v>
      </c>
      <c r="U7940" s="2">
        <v>5.3000000000000007</v>
      </c>
      <c r="V7940" s="2">
        <v>2.12</v>
      </c>
      <c r="W7940" s="54">
        <f>_xlfn.XLOOKUP(M7940,Market!A:A,Market!F:F,0)</f>
        <v>0.06</v>
      </c>
      <c r="X7940" s="55">
        <f t="shared" si="994"/>
        <v>0.159</v>
      </c>
      <c r="Y7940" s="55">
        <f t="shared" si="995"/>
        <v>3.1800000000000006</v>
      </c>
      <c r="Z7940" s="54">
        <f t="shared" si="996"/>
        <v>0.60000000000000009</v>
      </c>
      <c r="AA7940" s="49" t="str">
        <f t="shared" ca="1" si="997"/>
        <v>Y</v>
      </c>
      <c r="AB7940" s="49">
        <f t="shared" ca="1" si="998"/>
        <v>6</v>
      </c>
      <c r="AC7940" s="49" t="str">
        <f t="shared" ca="1" si="999"/>
        <v>Y</v>
      </c>
    </row>
    <row r="7941" spans="1:29" x14ac:dyDescent="0.25">
      <c r="A7941">
        <v>6238</v>
      </c>
      <c r="B7941" s="9">
        <v>43196</v>
      </c>
      <c r="C7941" s="50" t="str">
        <f t="shared" si="992"/>
        <v>N</v>
      </c>
      <c r="D7941" s="52">
        <f>_xlfn.XLOOKUP(B7941,Cal_Date!B:B,Cal_Date!A:A,0)</f>
        <v>1</v>
      </c>
      <c r="E7941">
        <v>2018</v>
      </c>
      <c r="F7941" t="s">
        <v>125</v>
      </c>
      <c r="G7941" t="s">
        <v>129</v>
      </c>
      <c r="H7941" t="s">
        <v>11</v>
      </c>
      <c r="I7941" t="s">
        <v>13</v>
      </c>
      <c r="J7941" t="s">
        <v>15</v>
      </c>
      <c r="K7941" t="s">
        <v>42</v>
      </c>
      <c r="L7941">
        <v>1</v>
      </c>
      <c r="M7941">
        <v>1001</v>
      </c>
      <c r="O7941" t="s">
        <v>25</v>
      </c>
      <c r="R7941" t="s">
        <v>44</v>
      </c>
      <c r="S7941" s="49" t="str">
        <f t="shared" si="993"/>
        <v>Card</v>
      </c>
      <c r="T7941" s="3">
        <v>0.03</v>
      </c>
      <c r="U7941" s="2">
        <v>2.6500000000000004</v>
      </c>
      <c r="V7941" s="2">
        <v>1.42</v>
      </c>
      <c r="W7941" s="54">
        <f>_xlfn.XLOOKUP(M7941,Market!A:A,Market!F:F,0)</f>
        <v>0.06</v>
      </c>
      <c r="X7941" s="55">
        <f t="shared" si="994"/>
        <v>7.9500000000000001E-2</v>
      </c>
      <c r="Y7941" s="55">
        <f t="shared" si="995"/>
        <v>1.2300000000000004</v>
      </c>
      <c r="Z7941" s="54">
        <f t="shared" si="996"/>
        <v>0.46415094339622653</v>
      </c>
      <c r="AA7941" s="49" t="str">
        <f t="shared" ca="1" si="997"/>
        <v>Y</v>
      </c>
      <c r="AB7941" s="49">
        <f t="shared" ca="1" si="998"/>
        <v>6</v>
      </c>
      <c r="AC7941" s="49" t="str">
        <f t="shared" ca="1" si="999"/>
        <v>Y</v>
      </c>
    </row>
    <row r="7942" spans="1:29" x14ac:dyDescent="0.25">
      <c r="A7942">
        <v>6239</v>
      </c>
      <c r="B7942" s="9">
        <v>43196</v>
      </c>
      <c r="C7942" s="50" t="str">
        <f t="shared" si="992"/>
        <v>N</v>
      </c>
      <c r="D7942" s="52">
        <f>_xlfn.XLOOKUP(B7942,Cal_Date!B:B,Cal_Date!A:A,0)</f>
        <v>1</v>
      </c>
      <c r="E7942">
        <v>2018</v>
      </c>
      <c r="F7942" t="s">
        <v>125</v>
      </c>
      <c r="G7942" t="s">
        <v>129</v>
      </c>
      <c r="H7942" t="s">
        <v>11</v>
      </c>
      <c r="I7942" t="s">
        <v>13</v>
      </c>
      <c r="J7942" t="s">
        <v>15</v>
      </c>
      <c r="K7942" t="s">
        <v>42</v>
      </c>
      <c r="L7942">
        <v>1</v>
      </c>
      <c r="M7942">
        <v>1003</v>
      </c>
      <c r="O7942" t="s">
        <v>25</v>
      </c>
      <c r="R7942" t="s">
        <v>44</v>
      </c>
      <c r="S7942" s="49" t="str">
        <f t="shared" si="993"/>
        <v>Card</v>
      </c>
      <c r="T7942" s="3">
        <v>0.03</v>
      </c>
      <c r="U7942" s="2">
        <v>2.6500000000000004</v>
      </c>
      <c r="V7942" s="2">
        <v>1.42</v>
      </c>
      <c r="W7942" s="54">
        <f>_xlfn.XLOOKUP(M7942,Market!A:A,Market!F:F,0)</f>
        <v>0.06</v>
      </c>
      <c r="X7942" s="55">
        <f t="shared" si="994"/>
        <v>7.9500000000000001E-2</v>
      </c>
      <c r="Y7942" s="55">
        <f t="shared" si="995"/>
        <v>1.2300000000000004</v>
      </c>
      <c r="Z7942" s="54">
        <f t="shared" si="996"/>
        <v>0.46415094339622653</v>
      </c>
      <c r="AA7942" s="49" t="str">
        <f t="shared" ca="1" si="997"/>
        <v>Y</v>
      </c>
      <c r="AB7942" s="49">
        <f t="shared" ca="1" si="998"/>
        <v>6</v>
      </c>
      <c r="AC7942" s="49" t="str">
        <f t="shared" ca="1" si="999"/>
        <v>Y</v>
      </c>
    </row>
    <row r="7943" spans="1:29" x14ac:dyDescent="0.25">
      <c r="A7943">
        <v>6240</v>
      </c>
      <c r="B7943" s="9">
        <v>43196</v>
      </c>
      <c r="C7943" s="50" t="str">
        <f t="shared" si="992"/>
        <v>N</v>
      </c>
      <c r="D7943" s="52">
        <f>_xlfn.XLOOKUP(B7943,Cal_Date!B:B,Cal_Date!A:A,0)</f>
        <v>1</v>
      </c>
      <c r="E7943">
        <v>2018</v>
      </c>
      <c r="F7943" t="s">
        <v>125</v>
      </c>
      <c r="G7943" t="s">
        <v>129</v>
      </c>
      <c r="H7943" t="s">
        <v>11</v>
      </c>
      <c r="I7943" t="s">
        <v>13</v>
      </c>
      <c r="J7943" t="s">
        <v>15</v>
      </c>
      <c r="K7943" t="s">
        <v>42</v>
      </c>
      <c r="L7943">
        <v>1</v>
      </c>
      <c r="M7943">
        <v>1004</v>
      </c>
      <c r="O7943" t="s">
        <v>28</v>
      </c>
      <c r="R7943" t="s">
        <v>44</v>
      </c>
      <c r="S7943" s="49" t="str">
        <f t="shared" si="993"/>
        <v>Card</v>
      </c>
      <c r="T7943" s="3">
        <v>0.03</v>
      </c>
      <c r="U7943" s="2">
        <v>2.6500000000000004</v>
      </c>
      <c r="V7943" s="2">
        <v>1.42</v>
      </c>
      <c r="W7943" s="54">
        <f>_xlfn.XLOOKUP(M7943,Market!A:A,Market!F:F,0)</f>
        <v>0.06</v>
      </c>
      <c r="X7943" s="55">
        <f t="shared" si="994"/>
        <v>7.9500000000000001E-2</v>
      </c>
      <c r="Y7943" s="55">
        <f t="shared" si="995"/>
        <v>1.2300000000000004</v>
      </c>
      <c r="Z7943" s="54">
        <f t="shared" si="996"/>
        <v>0.46415094339622653</v>
      </c>
      <c r="AA7943" s="49" t="str">
        <f t="shared" ca="1" si="997"/>
        <v>Y</v>
      </c>
      <c r="AB7943" s="49">
        <f t="shared" ca="1" si="998"/>
        <v>6</v>
      </c>
      <c r="AC7943" s="49" t="str">
        <f t="shared" ca="1" si="999"/>
        <v>Y</v>
      </c>
    </row>
    <row r="7944" spans="1:29" x14ac:dyDescent="0.25">
      <c r="A7944">
        <v>6241</v>
      </c>
      <c r="B7944" s="9">
        <v>43196</v>
      </c>
      <c r="C7944" s="50" t="str">
        <f t="shared" si="992"/>
        <v>N</v>
      </c>
      <c r="D7944" s="52">
        <f>_xlfn.XLOOKUP(B7944,Cal_Date!B:B,Cal_Date!A:A,0)</f>
        <v>1</v>
      </c>
      <c r="E7944">
        <v>2018</v>
      </c>
      <c r="F7944" t="s">
        <v>125</v>
      </c>
      <c r="G7944" t="s">
        <v>129</v>
      </c>
      <c r="H7944" t="s">
        <v>14</v>
      </c>
      <c r="I7944" t="s">
        <v>18</v>
      </c>
      <c r="J7944" t="s">
        <v>15</v>
      </c>
      <c r="K7944" t="s">
        <v>43</v>
      </c>
      <c r="L7944">
        <v>1</v>
      </c>
      <c r="M7944">
        <v>1003</v>
      </c>
      <c r="O7944" t="s">
        <v>25</v>
      </c>
      <c r="R7944" t="s">
        <v>44</v>
      </c>
      <c r="S7944" s="49" t="str">
        <f t="shared" si="993"/>
        <v>Card</v>
      </c>
      <c r="T7944" s="3">
        <v>0.03</v>
      </c>
      <c r="U7944" s="2">
        <v>5.3000000000000007</v>
      </c>
      <c r="V7944" s="2">
        <v>2.2200000000000002</v>
      </c>
      <c r="W7944" s="54">
        <f>_xlfn.XLOOKUP(M7944,Market!A:A,Market!F:F,0)</f>
        <v>0.06</v>
      </c>
      <c r="X7944" s="55">
        <f t="shared" si="994"/>
        <v>0.159</v>
      </c>
      <c r="Y7944" s="55">
        <f t="shared" si="995"/>
        <v>3.0800000000000005</v>
      </c>
      <c r="Z7944" s="54">
        <f t="shared" si="996"/>
        <v>0.5811320754716981</v>
      </c>
      <c r="AA7944" s="49" t="str">
        <f t="shared" ca="1" si="997"/>
        <v>Y</v>
      </c>
      <c r="AB7944" s="49">
        <f t="shared" ca="1" si="998"/>
        <v>6</v>
      </c>
      <c r="AC7944" s="49" t="str">
        <f t="shared" ca="1" si="999"/>
        <v>Y</v>
      </c>
    </row>
    <row r="7945" spans="1:29" x14ac:dyDescent="0.25">
      <c r="A7945">
        <v>6242</v>
      </c>
      <c r="B7945" s="9">
        <v>43196</v>
      </c>
      <c r="C7945" s="50" t="str">
        <f t="shared" si="992"/>
        <v>N</v>
      </c>
      <c r="D7945" s="52">
        <f>_xlfn.XLOOKUP(B7945,Cal_Date!B:B,Cal_Date!A:A,0)</f>
        <v>1</v>
      </c>
      <c r="E7945">
        <v>2018</v>
      </c>
      <c r="F7945" t="s">
        <v>125</v>
      </c>
      <c r="G7945" t="s">
        <v>129</v>
      </c>
      <c r="H7945" t="s">
        <v>11</v>
      </c>
      <c r="I7945" t="s">
        <v>11</v>
      </c>
      <c r="J7945" t="s">
        <v>15</v>
      </c>
      <c r="K7945" t="s">
        <v>42</v>
      </c>
      <c r="L7945">
        <v>2</v>
      </c>
      <c r="M7945">
        <v>1005</v>
      </c>
      <c r="O7945" t="s">
        <v>25</v>
      </c>
      <c r="R7945" t="s">
        <v>44</v>
      </c>
      <c r="S7945" s="49" t="str">
        <f t="shared" si="993"/>
        <v>Card</v>
      </c>
      <c r="T7945" s="3">
        <v>0.03</v>
      </c>
      <c r="U7945" s="2">
        <v>5.4450000000000003</v>
      </c>
      <c r="V7945" s="2">
        <v>1.74</v>
      </c>
      <c r="W7945" s="54">
        <f>_xlfn.XLOOKUP(M7945,Market!A:A,Market!F:F,0)</f>
        <v>8.8999999999999996E-2</v>
      </c>
      <c r="X7945" s="55">
        <f t="shared" si="994"/>
        <v>0.16335</v>
      </c>
      <c r="Y7945" s="55">
        <f t="shared" si="995"/>
        <v>3.7050000000000001</v>
      </c>
      <c r="Z7945" s="54">
        <f t="shared" si="996"/>
        <v>0.68044077134986225</v>
      </c>
      <c r="AA7945" s="49" t="str">
        <f t="shared" ca="1" si="997"/>
        <v>Y</v>
      </c>
      <c r="AB7945" s="49">
        <f t="shared" ca="1" si="998"/>
        <v>6</v>
      </c>
      <c r="AC7945" s="49" t="str">
        <f t="shared" ca="1" si="999"/>
        <v>Y</v>
      </c>
    </row>
    <row r="7946" spans="1:29" x14ac:dyDescent="0.25">
      <c r="A7946">
        <v>6243</v>
      </c>
      <c r="B7946" s="9">
        <v>43196</v>
      </c>
      <c r="C7946" s="50" t="str">
        <f t="shared" si="992"/>
        <v>N</v>
      </c>
      <c r="D7946" s="52">
        <f>_xlfn.XLOOKUP(B7946,Cal_Date!B:B,Cal_Date!A:A,0)</f>
        <v>1</v>
      </c>
      <c r="E7946">
        <v>2018</v>
      </c>
      <c r="F7946" t="s">
        <v>125</v>
      </c>
      <c r="G7946" t="s">
        <v>129</v>
      </c>
      <c r="H7946" t="s">
        <v>48</v>
      </c>
      <c r="I7946" t="s">
        <v>18</v>
      </c>
      <c r="J7946" t="s">
        <v>10</v>
      </c>
      <c r="K7946" t="s">
        <v>43</v>
      </c>
      <c r="L7946">
        <v>2</v>
      </c>
      <c r="M7946">
        <v>1007</v>
      </c>
      <c r="O7946" t="s">
        <v>28</v>
      </c>
      <c r="R7946" t="s">
        <v>44</v>
      </c>
      <c r="S7946" s="49" t="str">
        <f t="shared" si="993"/>
        <v>Card</v>
      </c>
      <c r="T7946" s="3">
        <v>0.03</v>
      </c>
      <c r="U7946" s="2">
        <v>15.245999999999999</v>
      </c>
      <c r="V7946" s="2">
        <v>2.92</v>
      </c>
      <c r="W7946" s="54">
        <f>_xlfn.XLOOKUP(M7946,Market!A:A,Market!F:F,0)</f>
        <v>8.8999999999999996E-2</v>
      </c>
      <c r="X7946" s="55">
        <f t="shared" si="994"/>
        <v>0.45737999999999995</v>
      </c>
      <c r="Y7946" s="55">
        <f t="shared" si="995"/>
        <v>12.325999999999999</v>
      </c>
      <c r="Z7946" s="54">
        <f t="shared" si="996"/>
        <v>0.80847435392889933</v>
      </c>
      <c r="AA7946" s="49" t="str">
        <f t="shared" ca="1" si="997"/>
        <v>Y</v>
      </c>
      <c r="AB7946" s="49">
        <f t="shared" ca="1" si="998"/>
        <v>6</v>
      </c>
      <c r="AC7946" s="49" t="str">
        <f t="shared" ca="1" si="999"/>
        <v>Y</v>
      </c>
    </row>
    <row r="7947" spans="1:29" x14ac:dyDescent="0.25">
      <c r="A7947">
        <v>6244</v>
      </c>
      <c r="B7947" s="9">
        <v>43196</v>
      </c>
      <c r="C7947" s="50" t="str">
        <f t="shared" si="992"/>
        <v>N</v>
      </c>
      <c r="D7947" s="52">
        <f>_xlfn.XLOOKUP(B7947,Cal_Date!B:B,Cal_Date!A:A,0)</f>
        <v>1</v>
      </c>
      <c r="E7947">
        <v>2018</v>
      </c>
      <c r="F7947" t="s">
        <v>125</v>
      </c>
      <c r="G7947" t="s">
        <v>129</v>
      </c>
      <c r="H7947" t="s">
        <v>11</v>
      </c>
      <c r="I7947" t="s">
        <v>13</v>
      </c>
      <c r="J7947" t="s">
        <v>15</v>
      </c>
      <c r="K7947" t="s">
        <v>42</v>
      </c>
      <c r="L7947">
        <v>1</v>
      </c>
      <c r="M7947">
        <v>1009</v>
      </c>
      <c r="O7947" t="s">
        <v>28</v>
      </c>
      <c r="R7947" t="s">
        <v>44</v>
      </c>
      <c r="S7947" s="49" t="str">
        <f t="shared" si="993"/>
        <v>Card</v>
      </c>
      <c r="T7947" s="3">
        <v>0.03</v>
      </c>
      <c r="U7947" s="2">
        <v>2.7225000000000001</v>
      </c>
      <c r="V7947" s="2">
        <v>1.42</v>
      </c>
      <c r="W7947" s="54">
        <f>_xlfn.XLOOKUP(M7947,Market!A:A,Market!F:F,0)</f>
        <v>8.8999999999999996E-2</v>
      </c>
      <c r="X7947" s="55">
        <f t="shared" si="994"/>
        <v>8.1674999999999998E-2</v>
      </c>
      <c r="Y7947" s="55">
        <f t="shared" si="995"/>
        <v>1.3025000000000002</v>
      </c>
      <c r="Z7947" s="54">
        <f t="shared" si="996"/>
        <v>0.47842056932966032</v>
      </c>
      <c r="AA7947" s="49" t="str">
        <f t="shared" ca="1" si="997"/>
        <v>Y</v>
      </c>
      <c r="AB7947" s="49">
        <f t="shared" ca="1" si="998"/>
        <v>6</v>
      </c>
      <c r="AC7947" s="49" t="str">
        <f t="shared" ca="1" si="999"/>
        <v>Y</v>
      </c>
    </row>
    <row r="7948" spans="1:29" x14ac:dyDescent="0.25">
      <c r="A7948">
        <v>6245</v>
      </c>
      <c r="B7948" s="9">
        <v>43196</v>
      </c>
      <c r="C7948" s="50" t="str">
        <f t="shared" si="992"/>
        <v>N</v>
      </c>
      <c r="D7948" s="52">
        <f>_xlfn.XLOOKUP(B7948,Cal_Date!B:B,Cal_Date!A:A,0)</f>
        <v>1</v>
      </c>
      <c r="E7948">
        <v>2018</v>
      </c>
      <c r="F7948" t="s">
        <v>125</v>
      </c>
      <c r="G7948" t="s">
        <v>129</v>
      </c>
      <c r="H7948" t="s">
        <v>11</v>
      </c>
      <c r="I7948" t="s">
        <v>13</v>
      </c>
      <c r="J7948" t="s">
        <v>15</v>
      </c>
      <c r="K7948" t="s">
        <v>42</v>
      </c>
      <c r="L7948">
        <v>1</v>
      </c>
      <c r="M7948">
        <v>1001</v>
      </c>
      <c r="O7948" t="s">
        <v>25</v>
      </c>
      <c r="R7948" t="s">
        <v>44</v>
      </c>
      <c r="S7948" s="49" t="str">
        <f t="shared" si="993"/>
        <v>Card</v>
      </c>
      <c r="T7948" s="3">
        <v>0.03</v>
      </c>
      <c r="U7948" s="2">
        <v>2.6500000000000004</v>
      </c>
      <c r="V7948" s="2">
        <v>1.42</v>
      </c>
      <c r="W7948" s="54">
        <f>_xlfn.XLOOKUP(M7948,Market!A:A,Market!F:F,0)</f>
        <v>0.06</v>
      </c>
      <c r="X7948" s="55">
        <f t="shared" si="994"/>
        <v>7.9500000000000001E-2</v>
      </c>
      <c r="Y7948" s="55">
        <f t="shared" si="995"/>
        <v>1.2300000000000004</v>
      </c>
      <c r="Z7948" s="54">
        <f t="shared" si="996"/>
        <v>0.46415094339622653</v>
      </c>
      <c r="AA7948" s="49" t="str">
        <f t="shared" ca="1" si="997"/>
        <v>Y</v>
      </c>
      <c r="AB7948" s="49">
        <f t="shared" ca="1" si="998"/>
        <v>6</v>
      </c>
      <c r="AC7948" s="49" t="str">
        <f t="shared" ca="1" si="999"/>
        <v>Y</v>
      </c>
    </row>
    <row r="7949" spans="1:29" x14ac:dyDescent="0.25">
      <c r="A7949">
        <v>6246</v>
      </c>
      <c r="B7949" s="9">
        <v>43196</v>
      </c>
      <c r="C7949" s="50" t="str">
        <f t="shared" si="992"/>
        <v>N</v>
      </c>
      <c r="D7949" s="52">
        <f>_xlfn.XLOOKUP(B7949,Cal_Date!B:B,Cal_Date!A:A,0)</f>
        <v>1</v>
      </c>
      <c r="E7949">
        <v>2018</v>
      </c>
      <c r="F7949" t="s">
        <v>125</v>
      </c>
      <c r="G7949" t="s">
        <v>129</v>
      </c>
      <c r="H7949" t="s">
        <v>11</v>
      </c>
      <c r="I7949" t="s">
        <v>11</v>
      </c>
      <c r="J7949" t="s">
        <v>15</v>
      </c>
      <c r="K7949" t="s">
        <v>42</v>
      </c>
      <c r="L7949">
        <v>1</v>
      </c>
      <c r="M7949">
        <v>1010</v>
      </c>
      <c r="O7949" t="s">
        <v>25</v>
      </c>
      <c r="R7949" t="s">
        <v>44</v>
      </c>
      <c r="S7949" s="49" t="str">
        <f t="shared" si="993"/>
        <v>Card</v>
      </c>
      <c r="T7949" s="3">
        <v>0.03</v>
      </c>
      <c r="U7949" s="2">
        <v>2.7</v>
      </c>
      <c r="V7949" s="2">
        <v>0.87</v>
      </c>
      <c r="W7949" s="54">
        <f>_xlfn.XLOOKUP(M7949,Market!A:A,Market!F:F,0)</f>
        <v>0.08</v>
      </c>
      <c r="X7949" s="55">
        <f t="shared" si="994"/>
        <v>8.1000000000000003E-2</v>
      </c>
      <c r="Y7949" s="55">
        <f t="shared" si="995"/>
        <v>1.83</v>
      </c>
      <c r="Z7949" s="54">
        <f t="shared" si="996"/>
        <v>0.67777777777777781</v>
      </c>
      <c r="AA7949" s="49" t="str">
        <f t="shared" ca="1" si="997"/>
        <v>Y</v>
      </c>
      <c r="AB7949" s="49">
        <f t="shared" ca="1" si="998"/>
        <v>6</v>
      </c>
      <c r="AC7949" s="49" t="str">
        <f t="shared" ca="1" si="999"/>
        <v>Y</v>
      </c>
    </row>
    <row r="7950" spans="1:29" x14ac:dyDescent="0.25">
      <c r="A7950">
        <v>6247</v>
      </c>
      <c r="B7950" s="9">
        <v>43196</v>
      </c>
      <c r="C7950" s="50" t="str">
        <f t="shared" si="992"/>
        <v>N</v>
      </c>
      <c r="D7950" s="52">
        <f>_xlfn.XLOOKUP(B7950,Cal_Date!B:B,Cal_Date!A:A,0)</f>
        <v>1</v>
      </c>
      <c r="E7950">
        <v>2018</v>
      </c>
      <c r="F7950" t="s">
        <v>125</v>
      </c>
      <c r="G7950" t="s">
        <v>129</v>
      </c>
      <c r="H7950" t="s">
        <v>14</v>
      </c>
      <c r="I7950" t="s">
        <v>18</v>
      </c>
      <c r="J7950" t="s">
        <v>15</v>
      </c>
      <c r="K7950" t="s">
        <v>43</v>
      </c>
      <c r="L7950">
        <v>2</v>
      </c>
      <c r="M7950">
        <v>1010</v>
      </c>
      <c r="O7950" t="s">
        <v>25</v>
      </c>
      <c r="R7950" t="s">
        <v>44</v>
      </c>
      <c r="S7950" s="49" t="str">
        <f t="shared" si="993"/>
        <v>Card</v>
      </c>
      <c r="T7950" s="3">
        <v>0.03</v>
      </c>
      <c r="U7950" s="2">
        <v>10.8</v>
      </c>
      <c r="V7950" s="2">
        <v>4.2</v>
      </c>
      <c r="W7950" s="54">
        <f>_xlfn.XLOOKUP(M7950,Market!A:A,Market!F:F,0)</f>
        <v>0.08</v>
      </c>
      <c r="X7950" s="55">
        <f t="shared" si="994"/>
        <v>0.32400000000000001</v>
      </c>
      <c r="Y7950" s="55">
        <f t="shared" si="995"/>
        <v>6.6000000000000005</v>
      </c>
      <c r="Z7950" s="54">
        <f t="shared" si="996"/>
        <v>0.61111111111111116</v>
      </c>
      <c r="AA7950" s="49" t="str">
        <f t="shared" ca="1" si="997"/>
        <v>Y</v>
      </c>
      <c r="AB7950" s="49">
        <f t="shared" ca="1" si="998"/>
        <v>6</v>
      </c>
      <c r="AC7950" s="49" t="str">
        <f t="shared" ca="1" si="999"/>
        <v>Y</v>
      </c>
    </row>
    <row r="7951" spans="1:29" x14ac:dyDescent="0.25">
      <c r="A7951">
        <v>6248</v>
      </c>
      <c r="B7951" s="9">
        <v>43196</v>
      </c>
      <c r="C7951" s="50" t="str">
        <f t="shared" si="992"/>
        <v>N</v>
      </c>
      <c r="D7951" s="52">
        <f>_xlfn.XLOOKUP(B7951,Cal_Date!B:B,Cal_Date!A:A,0)</f>
        <v>1</v>
      </c>
      <c r="E7951">
        <v>2018</v>
      </c>
      <c r="F7951" t="s">
        <v>125</v>
      </c>
      <c r="G7951" t="s">
        <v>129</v>
      </c>
      <c r="H7951" t="s">
        <v>11</v>
      </c>
      <c r="I7951" t="s">
        <v>11</v>
      </c>
      <c r="J7951" t="s">
        <v>15</v>
      </c>
      <c r="K7951" t="s">
        <v>42</v>
      </c>
      <c r="L7951">
        <v>1</v>
      </c>
      <c r="M7951">
        <v>1010</v>
      </c>
      <c r="O7951" t="s">
        <v>25</v>
      </c>
      <c r="R7951" t="s">
        <v>44</v>
      </c>
      <c r="S7951" s="49" t="str">
        <f t="shared" si="993"/>
        <v>Card</v>
      </c>
      <c r="T7951" s="3">
        <v>0.03</v>
      </c>
      <c r="U7951" s="2">
        <v>2.7</v>
      </c>
      <c r="V7951" s="2">
        <v>0.87</v>
      </c>
      <c r="W7951" s="54">
        <f>_xlfn.XLOOKUP(M7951,Market!A:A,Market!F:F,0)</f>
        <v>0.08</v>
      </c>
      <c r="X7951" s="55">
        <f t="shared" si="994"/>
        <v>8.1000000000000003E-2</v>
      </c>
      <c r="Y7951" s="55">
        <f t="shared" si="995"/>
        <v>1.83</v>
      </c>
      <c r="Z7951" s="54">
        <f t="shared" si="996"/>
        <v>0.67777777777777781</v>
      </c>
      <c r="AA7951" s="49" t="str">
        <f t="shared" ca="1" si="997"/>
        <v>Y</v>
      </c>
      <c r="AB7951" s="49">
        <f t="shared" ca="1" si="998"/>
        <v>6</v>
      </c>
      <c r="AC7951" s="49" t="str">
        <f t="shared" ca="1" si="999"/>
        <v>Y</v>
      </c>
    </row>
    <row r="7952" spans="1:29" x14ac:dyDescent="0.25">
      <c r="A7952">
        <v>6249</v>
      </c>
      <c r="B7952" s="9">
        <v>43196</v>
      </c>
      <c r="C7952" s="50" t="str">
        <f t="shared" si="992"/>
        <v>N</v>
      </c>
      <c r="D7952" s="52">
        <f>_xlfn.XLOOKUP(B7952,Cal_Date!B:B,Cal_Date!A:A,0)</f>
        <v>1</v>
      </c>
      <c r="E7952">
        <v>2018</v>
      </c>
      <c r="F7952" t="s">
        <v>125</v>
      </c>
      <c r="G7952" t="s">
        <v>129</v>
      </c>
      <c r="H7952" t="s">
        <v>48</v>
      </c>
      <c r="I7952" t="s">
        <v>18</v>
      </c>
      <c r="J7952" t="s">
        <v>10</v>
      </c>
      <c r="K7952" t="s">
        <v>43</v>
      </c>
      <c r="L7952">
        <v>2</v>
      </c>
      <c r="M7952">
        <v>1010</v>
      </c>
      <c r="O7952" t="s">
        <v>25</v>
      </c>
      <c r="R7952" t="s">
        <v>44</v>
      </c>
      <c r="S7952" s="49" t="str">
        <f t="shared" si="993"/>
        <v>Card</v>
      </c>
      <c r="T7952" s="3">
        <v>0.03</v>
      </c>
      <c r="U7952" s="2">
        <v>15.120000000000001</v>
      </c>
      <c r="V7952" s="2">
        <v>2.92</v>
      </c>
      <c r="W7952" s="54">
        <f>_xlfn.XLOOKUP(M7952,Market!A:A,Market!F:F,0)</f>
        <v>0.08</v>
      </c>
      <c r="X7952" s="55">
        <f t="shared" si="994"/>
        <v>0.4536</v>
      </c>
      <c r="Y7952" s="55">
        <f t="shared" si="995"/>
        <v>12.200000000000001</v>
      </c>
      <c r="Z7952" s="54">
        <f t="shared" si="996"/>
        <v>0.80687830687830686</v>
      </c>
      <c r="AA7952" s="49" t="str">
        <f t="shared" ca="1" si="997"/>
        <v>Y</v>
      </c>
      <c r="AB7952" s="49">
        <f t="shared" ca="1" si="998"/>
        <v>6</v>
      </c>
      <c r="AC7952" s="49" t="str">
        <f t="shared" ca="1" si="999"/>
        <v>Y</v>
      </c>
    </row>
    <row r="7953" spans="1:29" x14ac:dyDescent="0.25">
      <c r="A7953">
        <v>6250</v>
      </c>
      <c r="B7953" s="9">
        <v>43196</v>
      </c>
      <c r="C7953" s="50" t="str">
        <f t="shared" si="992"/>
        <v>N</v>
      </c>
      <c r="D7953" s="52">
        <f>_xlfn.XLOOKUP(B7953,Cal_Date!B:B,Cal_Date!A:A,0)</f>
        <v>1</v>
      </c>
      <c r="E7953">
        <v>2018</v>
      </c>
      <c r="F7953" t="s">
        <v>125</v>
      </c>
      <c r="G7953" t="s">
        <v>129</v>
      </c>
      <c r="H7953" t="s">
        <v>11</v>
      </c>
      <c r="I7953" t="s">
        <v>13</v>
      </c>
      <c r="J7953" t="s">
        <v>15</v>
      </c>
      <c r="K7953" t="s">
        <v>42</v>
      </c>
      <c r="L7953">
        <v>1</v>
      </c>
      <c r="M7953">
        <v>1011</v>
      </c>
      <c r="O7953" t="s">
        <v>25</v>
      </c>
      <c r="R7953" t="s">
        <v>44</v>
      </c>
      <c r="S7953" s="49" t="str">
        <f t="shared" si="993"/>
        <v>Card</v>
      </c>
      <c r="T7953" s="3">
        <v>0.03</v>
      </c>
      <c r="U7953" s="2">
        <v>2.6500000000000004</v>
      </c>
      <c r="V7953" s="2">
        <v>1.42</v>
      </c>
      <c r="W7953" s="54">
        <f>_xlfn.XLOOKUP(M7953,Market!A:A,Market!F:F,0)</f>
        <v>0.06</v>
      </c>
      <c r="X7953" s="55">
        <f t="shared" si="994"/>
        <v>7.9500000000000001E-2</v>
      </c>
      <c r="Y7953" s="55">
        <f t="shared" si="995"/>
        <v>1.2300000000000004</v>
      </c>
      <c r="Z7953" s="54">
        <f t="shared" si="996"/>
        <v>0.46415094339622653</v>
      </c>
      <c r="AA7953" s="49" t="str">
        <f t="shared" ca="1" si="997"/>
        <v>Y</v>
      </c>
      <c r="AB7953" s="49">
        <f t="shared" ca="1" si="998"/>
        <v>6</v>
      </c>
      <c r="AC7953" s="49" t="str">
        <f t="shared" ca="1" si="999"/>
        <v>Y</v>
      </c>
    </row>
    <row r="7954" spans="1:29" x14ac:dyDescent="0.25">
      <c r="A7954">
        <v>6251</v>
      </c>
      <c r="B7954" s="9">
        <v>43196</v>
      </c>
      <c r="C7954" s="50" t="str">
        <f t="shared" si="992"/>
        <v>N</v>
      </c>
      <c r="D7954" s="52">
        <f>_xlfn.XLOOKUP(B7954,Cal_Date!B:B,Cal_Date!A:A,0)</f>
        <v>1</v>
      </c>
      <c r="E7954">
        <v>2018</v>
      </c>
      <c r="F7954" t="s">
        <v>125</v>
      </c>
      <c r="G7954" t="s">
        <v>129</v>
      </c>
      <c r="H7954" t="s">
        <v>11</v>
      </c>
      <c r="I7954" t="s">
        <v>13</v>
      </c>
      <c r="J7954" t="s">
        <v>15</v>
      </c>
      <c r="K7954" t="s">
        <v>42</v>
      </c>
      <c r="L7954">
        <v>2</v>
      </c>
      <c r="M7954">
        <v>1007</v>
      </c>
      <c r="O7954" t="s">
        <v>28</v>
      </c>
      <c r="R7954" t="s">
        <v>44</v>
      </c>
      <c r="S7954" s="49" t="str">
        <f t="shared" si="993"/>
        <v>Card</v>
      </c>
      <c r="T7954" s="3">
        <v>0.03</v>
      </c>
      <c r="U7954" s="2">
        <v>5.4450000000000003</v>
      </c>
      <c r="V7954" s="2">
        <v>2.84</v>
      </c>
      <c r="W7954" s="54">
        <f>_xlfn.XLOOKUP(M7954,Market!A:A,Market!F:F,0)</f>
        <v>8.8999999999999996E-2</v>
      </c>
      <c r="X7954" s="55">
        <f t="shared" si="994"/>
        <v>0.16335</v>
      </c>
      <c r="Y7954" s="55">
        <f t="shared" si="995"/>
        <v>2.6050000000000004</v>
      </c>
      <c r="Z7954" s="54">
        <f t="shared" si="996"/>
        <v>0.47842056932966032</v>
      </c>
      <c r="AA7954" s="49" t="str">
        <f t="shared" ca="1" si="997"/>
        <v>Y</v>
      </c>
      <c r="AB7954" s="49">
        <f t="shared" ca="1" si="998"/>
        <v>6</v>
      </c>
      <c r="AC7954" s="49" t="str">
        <f t="shared" ca="1" si="999"/>
        <v>Y</v>
      </c>
    </row>
    <row r="7955" spans="1:29" x14ac:dyDescent="0.25">
      <c r="A7955">
        <v>6252</v>
      </c>
      <c r="B7955" s="9">
        <v>43196</v>
      </c>
      <c r="C7955" s="50" t="str">
        <f t="shared" si="992"/>
        <v>N</v>
      </c>
      <c r="D7955" s="52">
        <f>_xlfn.XLOOKUP(B7955,Cal_Date!B:B,Cal_Date!A:A,0)</f>
        <v>1</v>
      </c>
      <c r="E7955">
        <v>2018</v>
      </c>
      <c r="F7955" t="s">
        <v>125</v>
      </c>
      <c r="G7955" t="s">
        <v>129</v>
      </c>
      <c r="H7955" t="s">
        <v>11</v>
      </c>
      <c r="I7955" t="s">
        <v>11</v>
      </c>
      <c r="J7955" t="s">
        <v>15</v>
      </c>
      <c r="K7955" t="s">
        <v>42</v>
      </c>
      <c r="L7955">
        <v>1</v>
      </c>
      <c r="M7955">
        <v>1007</v>
      </c>
      <c r="O7955" t="s">
        <v>28</v>
      </c>
      <c r="R7955" t="s">
        <v>44</v>
      </c>
      <c r="S7955" s="49" t="str">
        <f t="shared" si="993"/>
        <v>Card</v>
      </c>
      <c r="T7955" s="3">
        <v>0.03</v>
      </c>
      <c r="U7955" s="2">
        <v>2.7225000000000001</v>
      </c>
      <c r="V7955" s="2">
        <v>0.87</v>
      </c>
      <c r="W7955" s="54">
        <f>_xlfn.XLOOKUP(M7955,Market!A:A,Market!F:F,0)</f>
        <v>8.8999999999999996E-2</v>
      </c>
      <c r="X7955" s="55">
        <f t="shared" si="994"/>
        <v>8.1674999999999998E-2</v>
      </c>
      <c r="Y7955" s="55">
        <f t="shared" si="995"/>
        <v>1.8525</v>
      </c>
      <c r="Z7955" s="54">
        <f t="shared" si="996"/>
        <v>0.68044077134986225</v>
      </c>
      <c r="AA7955" s="49" t="str">
        <f t="shared" ca="1" si="997"/>
        <v>Y</v>
      </c>
      <c r="AB7955" s="49">
        <f t="shared" ca="1" si="998"/>
        <v>6</v>
      </c>
      <c r="AC7955" s="49" t="str">
        <f t="shared" ca="1" si="999"/>
        <v>Y</v>
      </c>
    </row>
    <row r="7956" spans="1:29" x14ac:dyDescent="0.25">
      <c r="A7956">
        <v>6253</v>
      </c>
      <c r="B7956" s="9">
        <v>43196</v>
      </c>
      <c r="C7956" s="50" t="str">
        <f t="shared" si="992"/>
        <v>N</v>
      </c>
      <c r="D7956" s="52">
        <f>_xlfn.XLOOKUP(B7956,Cal_Date!B:B,Cal_Date!A:A,0)</f>
        <v>1</v>
      </c>
      <c r="E7956">
        <v>2018</v>
      </c>
      <c r="F7956" t="s">
        <v>125</v>
      </c>
      <c r="G7956" t="s">
        <v>129</v>
      </c>
      <c r="H7956" t="s">
        <v>14</v>
      </c>
      <c r="I7956" t="s">
        <v>18</v>
      </c>
      <c r="J7956" t="s">
        <v>15</v>
      </c>
      <c r="K7956" t="s">
        <v>43</v>
      </c>
      <c r="L7956">
        <v>1</v>
      </c>
      <c r="M7956">
        <v>1008</v>
      </c>
      <c r="O7956" t="s">
        <v>28</v>
      </c>
      <c r="R7956" t="s">
        <v>44</v>
      </c>
      <c r="S7956" s="49" t="str">
        <f t="shared" si="993"/>
        <v>Card</v>
      </c>
      <c r="T7956" s="3">
        <v>0.03</v>
      </c>
      <c r="U7956" s="2">
        <v>5.4450000000000003</v>
      </c>
      <c r="V7956" s="2">
        <v>2.1</v>
      </c>
      <c r="W7956" s="54">
        <f>_xlfn.XLOOKUP(M7956,Market!A:A,Market!F:F,0)</f>
        <v>8.8999999999999996E-2</v>
      </c>
      <c r="X7956" s="55">
        <f t="shared" si="994"/>
        <v>0.16335</v>
      </c>
      <c r="Y7956" s="55">
        <f t="shared" si="995"/>
        <v>3.3450000000000002</v>
      </c>
      <c r="Z7956" s="54">
        <f t="shared" si="996"/>
        <v>0.61432506887052341</v>
      </c>
      <c r="AA7956" s="49" t="str">
        <f t="shared" ca="1" si="997"/>
        <v>Y</v>
      </c>
      <c r="AB7956" s="49">
        <f t="shared" ca="1" si="998"/>
        <v>6</v>
      </c>
      <c r="AC7956" s="49" t="str">
        <f t="shared" ca="1" si="999"/>
        <v>Y</v>
      </c>
    </row>
    <row r="7957" spans="1:29" x14ac:dyDescent="0.25">
      <c r="A7957">
        <v>6254</v>
      </c>
      <c r="B7957" s="9">
        <v>43196</v>
      </c>
      <c r="C7957" s="50" t="str">
        <f t="shared" si="992"/>
        <v>N</v>
      </c>
      <c r="D7957" s="52">
        <f>_xlfn.XLOOKUP(B7957,Cal_Date!B:B,Cal_Date!A:A,0)</f>
        <v>1</v>
      </c>
      <c r="E7957">
        <v>2018</v>
      </c>
      <c r="F7957" t="s">
        <v>125</v>
      </c>
      <c r="G7957" t="s">
        <v>129</v>
      </c>
      <c r="H7957" t="s">
        <v>11</v>
      </c>
      <c r="I7957" t="s">
        <v>11</v>
      </c>
      <c r="J7957" t="s">
        <v>15</v>
      </c>
      <c r="K7957" t="s">
        <v>42</v>
      </c>
      <c r="L7957">
        <v>1</v>
      </c>
      <c r="M7957">
        <v>1004</v>
      </c>
      <c r="O7957" t="s">
        <v>28</v>
      </c>
      <c r="R7957" t="s">
        <v>44</v>
      </c>
      <c r="S7957" s="49" t="str">
        <f t="shared" si="993"/>
        <v>Card</v>
      </c>
      <c r="T7957" s="3">
        <v>0.03</v>
      </c>
      <c r="U7957" s="2">
        <v>2.6500000000000004</v>
      </c>
      <c r="V7957" s="2">
        <v>0.87</v>
      </c>
      <c r="W7957" s="54">
        <f>_xlfn.XLOOKUP(M7957,Market!A:A,Market!F:F,0)</f>
        <v>0.06</v>
      </c>
      <c r="X7957" s="55">
        <f t="shared" si="994"/>
        <v>7.9500000000000001E-2</v>
      </c>
      <c r="Y7957" s="55">
        <f t="shared" si="995"/>
        <v>1.7800000000000002</v>
      </c>
      <c r="Z7957" s="54">
        <f t="shared" si="996"/>
        <v>0.67169811320754713</v>
      </c>
      <c r="AA7957" s="49" t="str">
        <f t="shared" ca="1" si="997"/>
        <v>Y</v>
      </c>
      <c r="AB7957" s="49">
        <f t="shared" ca="1" si="998"/>
        <v>6</v>
      </c>
      <c r="AC7957" s="49" t="str">
        <f t="shared" ca="1" si="999"/>
        <v>Y</v>
      </c>
    </row>
    <row r="7958" spans="1:29" x14ac:dyDescent="0.25">
      <c r="A7958">
        <v>6255</v>
      </c>
      <c r="B7958" s="9">
        <v>43196</v>
      </c>
      <c r="C7958" s="50" t="str">
        <f t="shared" si="992"/>
        <v>N</v>
      </c>
      <c r="D7958" s="52">
        <f>_xlfn.XLOOKUP(B7958,Cal_Date!B:B,Cal_Date!A:A,0)</f>
        <v>1</v>
      </c>
      <c r="E7958">
        <v>2018</v>
      </c>
      <c r="F7958" t="s">
        <v>125</v>
      </c>
      <c r="G7958" t="s">
        <v>129</v>
      </c>
      <c r="H7958" t="s">
        <v>11</v>
      </c>
      <c r="I7958" t="s">
        <v>11</v>
      </c>
      <c r="J7958" t="s">
        <v>15</v>
      </c>
      <c r="K7958" t="s">
        <v>42</v>
      </c>
      <c r="L7958">
        <v>1</v>
      </c>
      <c r="M7958">
        <v>1003</v>
      </c>
      <c r="O7958" t="s">
        <v>25</v>
      </c>
      <c r="R7958" t="s">
        <v>44</v>
      </c>
      <c r="S7958" s="49" t="str">
        <f t="shared" si="993"/>
        <v>Card</v>
      </c>
      <c r="T7958" s="3">
        <v>0.03</v>
      </c>
      <c r="U7958" s="2">
        <v>2.6500000000000004</v>
      </c>
      <c r="V7958" s="2">
        <v>0.87</v>
      </c>
      <c r="W7958" s="54">
        <f>_xlfn.XLOOKUP(M7958,Market!A:A,Market!F:F,0)</f>
        <v>0.06</v>
      </c>
      <c r="X7958" s="55">
        <f t="shared" si="994"/>
        <v>7.9500000000000001E-2</v>
      </c>
      <c r="Y7958" s="55">
        <f t="shared" si="995"/>
        <v>1.7800000000000002</v>
      </c>
      <c r="Z7958" s="54">
        <f t="shared" si="996"/>
        <v>0.67169811320754713</v>
      </c>
      <c r="AA7958" s="49" t="str">
        <f t="shared" ca="1" si="997"/>
        <v>Y</v>
      </c>
      <c r="AB7958" s="49">
        <f t="shared" ca="1" si="998"/>
        <v>6</v>
      </c>
      <c r="AC7958" s="49" t="str">
        <f t="shared" ca="1" si="999"/>
        <v>Y</v>
      </c>
    </row>
    <row r="7959" spans="1:29" x14ac:dyDescent="0.25">
      <c r="A7959">
        <v>6256</v>
      </c>
      <c r="B7959" s="9">
        <v>43196</v>
      </c>
      <c r="C7959" s="50" t="str">
        <f t="shared" si="992"/>
        <v>N</v>
      </c>
      <c r="D7959" s="52">
        <f>_xlfn.XLOOKUP(B7959,Cal_Date!B:B,Cal_Date!A:A,0)</f>
        <v>1</v>
      </c>
      <c r="E7959">
        <v>2018</v>
      </c>
      <c r="F7959" t="s">
        <v>125</v>
      </c>
      <c r="G7959" t="s">
        <v>129</v>
      </c>
      <c r="H7959" t="s">
        <v>48</v>
      </c>
      <c r="I7959" t="s">
        <v>18</v>
      </c>
      <c r="J7959" t="s">
        <v>10</v>
      </c>
      <c r="K7959" t="s">
        <v>43</v>
      </c>
      <c r="L7959">
        <v>2</v>
      </c>
      <c r="M7959">
        <v>1002</v>
      </c>
      <c r="O7959" t="s">
        <v>28</v>
      </c>
      <c r="R7959" t="s">
        <v>44</v>
      </c>
      <c r="S7959" s="49" t="str">
        <f t="shared" si="993"/>
        <v>Card</v>
      </c>
      <c r="T7959" s="3">
        <v>0.03</v>
      </c>
      <c r="U7959" s="2">
        <v>14.84</v>
      </c>
      <c r="V7959" s="2">
        <v>2.92</v>
      </c>
      <c r="W7959" s="54">
        <f>_xlfn.XLOOKUP(M7959,Market!A:A,Market!F:F,0)</f>
        <v>0.06</v>
      </c>
      <c r="X7959" s="55">
        <f t="shared" si="994"/>
        <v>0.44519999999999998</v>
      </c>
      <c r="Y7959" s="55">
        <f t="shared" si="995"/>
        <v>11.92</v>
      </c>
      <c r="Z7959" s="54">
        <f t="shared" si="996"/>
        <v>0.80323450134770891</v>
      </c>
      <c r="AA7959" s="49" t="str">
        <f t="shared" ca="1" si="997"/>
        <v>Y</v>
      </c>
      <c r="AB7959" s="49">
        <f t="shared" ca="1" si="998"/>
        <v>6</v>
      </c>
      <c r="AC7959" s="49" t="str">
        <f t="shared" ca="1" si="999"/>
        <v>Y</v>
      </c>
    </row>
    <row r="7960" spans="1:29" x14ac:dyDescent="0.25">
      <c r="A7960">
        <v>6257</v>
      </c>
      <c r="B7960" s="9">
        <v>43196</v>
      </c>
      <c r="C7960" s="50" t="str">
        <f t="shared" si="992"/>
        <v>N</v>
      </c>
      <c r="D7960" s="52">
        <f>_xlfn.XLOOKUP(B7960,Cal_Date!B:B,Cal_Date!A:A,0)</f>
        <v>1</v>
      </c>
      <c r="E7960">
        <v>2018</v>
      </c>
      <c r="F7960" t="s">
        <v>125</v>
      </c>
      <c r="G7960" t="s">
        <v>129</v>
      </c>
      <c r="H7960" t="s">
        <v>48</v>
      </c>
      <c r="I7960" t="s">
        <v>18</v>
      </c>
      <c r="J7960" t="s">
        <v>10</v>
      </c>
      <c r="K7960" t="s">
        <v>43</v>
      </c>
      <c r="L7960">
        <v>1</v>
      </c>
      <c r="M7960">
        <v>1007</v>
      </c>
      <c r="O7960" t="s">
        <v>28</v>
      </c>
      <c r="R7960" t="s">
        <v>44</v>
      </c>
      <c r="S7960" s="49" t="str">
        <f t="shared" si="993"/>
        <v>Card</v>
      </c>
      <c r="T7960" s="3">
        <v>0.03</v>
      </c>
      <c r="U7960" s="2">
        <v>7.6229999999999993</v>
      </c>
      <c r="V7960" s="2">
        <v>1.46</v>
      </c>
      <c r="W7960" s="54">
        <f>_xlfn.XLOOKUP(M7960,Market!A:A,Market!F:F,0)</f>
        <v>8.8999999999999996E-2</v>
      </c>
      <c r="X7960" s="55">
        <f t="shared" si="994"/>
        <v>0.22868999999999998</v>
      </c>
      <c r="Y7960" s="55">
        <f t="shared" si="995"/>
        <v>6.1629999999999994</v>
      </c>
      <c r="Z7960" s="54">
        <f t="shared" si="996"/>
        <v>0.80847435392889933</v>
      </c>
      <c r="AA7960" s="49" t="str">
        <f t="shared" ca="1" si="997"/>
        <v>Y</v>
      </c>
      <c r="AB7960" s="49">
        <f t="shared" ca="1" si="998"/>
        <v>6</v>
      </c>
      <c r="AC7960" s="49" t="str">
        <f t="shared" ca="1" si="999"/>
        <v>Y</v>
      </c>
    </row>
    <row r="7961" spans="1:29" x14ac:dyDescent="0.25">
      <c r="A7961">
        <v>6258</v>
      </c>
      <c r="B7961" s="9">
        <v>43196</v>
      </c>
      <c r="C7961" s="50" t="str">
        <f t="shared" si="992"/>
        <v>N</v>
      </c>
      <c r="D7961" s="52">
        <f>_xlfn.XLOOKUP(B7961,Cal_Date!B:B,Cal_Date!A:A,0)</f>
        <v>1</v>
      </c>
      <c r="E7961">
        <v>2018</v>
      </c>
      <c r="F7961" t="s">
        <v>125</v>
      </c>
      <c r="G7961" t="s">
        <v>129</v>
      </c>
      <c r="H7961" t="s">
        <v>11</v>
      </c>
      <c r="I7961" t="s">
        <v>13</v>
      </c>
      <c r="J7961" t="s">
        <v>15</v>
      </c>
      <c r="K7961" t="s">
        <v>42</v>
      </c>
      <c r="L7961">
        <v>1</v>
      </c>
      <c r="M7961">
        <v>1008</v>
      </c>
      <c r="O7961" t="s">
        <v>28</v>
      </c>
      <c r="R7961" t="s">
        <v>44</v>
      </c>
      <c r="S7961" s="49" t="str">
        <f t="shared" si="993"/>
        <v>Card</v>
      </c>
      <c r="T7961" s="3">
        <v>0.03</v>
      </c>
      <c r="U7961" s="2">
        <v>2.7225000000000001</v>
      </c>
      <c r="V7961" s="2">
        <v>1.42</v>
      </c>
      <c r="W7961" s="54">
        <f>_xlfn.XLOOKUP(M7961,Market!A:A,Market!F:F,0)</f>
        <v>8.8999999999999996E-2</v>
      </c>
      <c r="X7961" s="55">
        <f t="shared" si="994"/>
        <v>8.1674999999999998E-2</v>
      </c>
      <c r="Y7961" s="55">
        <f t="shared" si="995"/>
        <v>1.3025000000000002</v>
      </c>
      <c r="Z7961" s="54">
        <f t="shared" si="996"/>
        <v>0.47842056932966032</v>
      </c>
      <c r="AA7961" s="49" t="str">
        <f t="shared" ca="1" si="997"/>
        <v>Y</v>
      </c>
      <c r="AB7961" s="49">
        <f t="shared" ca="1" si="998"/>
        <v>6</v>
      </c>
      <c r="AC7961" s="49" t="str">
        <f t="shared" ca="1" si="999"/>
        <v>Y</v>
      </c>
    </row>
    <row r="7962" spans="1:29" x14ac:dyDescent="0.25">
      <c r="A7962">
        <v>6259</v>
      </c>
      <c r="B7962" s="9">
        <v>43196</v>
      </c>
      <c r="C7962" s="50" t="str">
        <f t="shared" si="992"/>
        <v>N</v>
      </c>
      <c r="D7962" s="52">
        <f>_xlfn.XLOOKUP(B7962,Cal_Date!B:B,Cal_Date!A:A,0)</f>
        <v>1</v>
      </c>
      <c r="E7962">
        <v>2018</v>
      </c>
      <c r="F7962" t="s">
        <v>125</v>
      </c>
      <c r="G7962" t="s">
        <v>129</v>
      </c>
      <c r="H7962" t="s">
        <v>14</v>
      </c>
      <c r="I7962" t="s">
        <v>18</v>
      </c>
      <c r="J7962" t="s">
        <v>15</v>
      </c>
      <c r="K7962" t="s">
        <v>43</v>
      </c>
      <c r="L7962">
        <v>1</v>
      </c>
      <c r="M7962">
        <v>1008</v>
      </c>
      <c r="O7962" t="s">
        <v>28</v>
      </c>
      <c r="R7962" t="s">
        <v>44</v>
      </c>
      <c r="S7962" s="49" t="str">
        <f t="shared" si="993"/>
        <v>Card</v>
      </c>
      <c r="T7962" s="3">
        <v>0.03</v>
      </c>
      <c r="U7962" s="2">
        <v>5.4450000000000003</v>
      </c>
      <c r="V7962" s="2">
        <v>2.1</v>
      </c>
      <c r="W7962" s="54">
        <f>_xlfn.XLOOKUP(M7962,Market!A:A,Market!F:F,0)</f>
        <v>8.8999999999999996E-2</v>
      </c>
      <c r="X7962" s="55">
        <f t="shared" si="994"/>
        <v>0.16335</v>
      </c>
      <c r="Y7962" s="55">
        <f t="shared" si="995"/>
        <v>3.3450000000000002</v>
      </c>
      <c r="Z7962" s="54">
        <f t="shared" si="996"/>
        <v>0.61432506887052341</v>
      </c>
      <c r="AA7962" s="49" t="str">
        <f t="shared" ca="1" si="997"/>
        <v>Y</v>
      </c>
      <c r="AB7962" s="49">
        <f t="shared" ca="1" si="998"/>
        <v>6</v>
      </c>
      <c r="AC7962" s="49" t="str">
        <f t="shared" ca="1" si="999"/>
        <v>Y</v>
      </c>
    </row>
    <row r="7963" spans="1:29" x14ac:dyDescent="0.25">
      <c r="A7963">
        <v>6260</v>
      </c>
      <c r="B7963" s="9">
        <v>43196</v>
      </c>
      <c r="C7963" s="50" t="str">
        <f t="shared" si="992"/>
        <v>N</v>
      </c>
      <c r="D7963" s="52">
        <f>_xlfn.XLOOKUP(B7963,Cal_Date!B:B,Cal_Date!A:A,0)</f>
        <v>1</v>
      </c>
      <c r="E7963">
        <v>2018</v>
      </c>
      <c r="F7963" t="s">
        <v>125</v>
      </c>
      <c r="G7963" t="s">
        <v>129</v>
      </c>
      <c r="H7963" t="s">
        <v>48</v>
      </c>
      <c r="I7963" t="s">
        <v>18</v>
      </c>
      <c r="J7963" t="s">
        <v>10</v>
      </c>
      <c r="K7963" t="s">
        <v>43</v>
      </c>
      <c r="L7963">
        <v>1</v>
      </c>
      <c r="M7963">
        <v>1000</v>
      </c>
      <c r="O7963" t="s">
        <v>25</v>
      </c>
      <c r="R7963" t="s">
        <v>44</v>
      </c>
      <c r="S7963" s="49" t="str">
        <f t="shared" si="993"/>
        <v>Card</v>
      </c>
      <c r="T7963" s="3">
        <v>0.03</v>
      </c>
      <c r="U7963" s="2">
        <v>7.5600000000000005</v>
      </c>
      <c r="V7963" s="2">
        <v>1.46</v>
      </c>
      <c r="W7963" s="54">
        <f>_xlfn.XLOOKUP(M7963,Market!A:A,Market!F:F,0)</f>
        <v>0.08</v>
      </c>
      <c r="X7963" s="55">
        <f t="shared" si="994"/>
        <v>0.2268</v>
      </c>
      <c r="Y7963" s="55">
        <f t="shared" si="995"/>
        <v>6.1000000000000005</v>
      </c>
      <c r="Z7963" s="54">
        <f t="shared" si="996"/>
        <v>0.80687830687830686</v>
      </c>
      <c r="AA7963" s="49" t="str">
        <f t="shared" ca="1" si="997"/>
        <v>Y</v>
      </c>
      <c r="AB7963" s="49">
        <f t="shared" ca="1" si="998"/>
        <v>6</v>
      </c>
      <c r="AC7963" s="49" t="str">
        <f t="shared" ca="1" si="999"/>
        <v>Y</v>
      </c>
    </row>
    <row r="7964" spans="1:29" x14ac:dyDescent="0.25">
      <c r="A7964">
        <v>6261</v>
      </c>
      <c r="B7964" s="9">
        <v>43196</v>
      </c>
      <c r="C7964" s="50" t="str">
        <f t="shared" si="992"/>
        <v>N</v>
      </c>
      <c r="D7964" s="52">
        <f>_xlfn.XLOOKUP(B7964,Cal_Date!B:B,Cal_Date!A:A,0)</f>
        <v>1</v>
      </c>
      <c r="E7964">
        <v>2018</v>
      </c>
      <c r="F7964" t="s">
        <v>125</v>
      </c>
      <c r="G7964" t="s">
        <v>129</v>
      </c>
      <c r="H7964" t="s">
        <v>48</v>
      </c>
      <c r="I7964" t="s">
        <v>18</v>
      </c>
      <c r="J7964" t="s">
        <v>10</v>
      </c>
      <c r="K7964" t="s">
        <v>43</v>
      </c>
      <c r="L7964">
        <v>1</v>
      </c>
      <c r="M7964">
        <v>1000</v>
      </c>
      <c r="O7964" t="s">
        <v>25</v>
      </c>
      <c r="R7964" t="s">
        <v>44</v>
      </c>
      <c r="S7964" s="49" t="str">
        <f t="shared" si="993"/>
        <v>Card</v>
      </c>
      <c r="T7964" s="3">
        <v>0.03</v>
      </c>
      <c r="U7964" s="2">
        <v>7.5600000000000005</v>
      </c>
      <c r="V7964" s="2">
        <v>1.46</v>
      </c>
      <c r="W7964" s="54">
        <f>_xlfn.XLOOKUP(M7964,Market!A:A,Market!F:F,0)</f>
        <v>0.08</v>
      </c>
      <c r="X7964" s="55">
        <f t="shared" si="994"/>
        <v>0.2268</v>
      </c>
      <c r="Y7964" s="55">
        <f t="shared" si="995"/>
        <v>6.1000000000000005</v>
      </c>
      <c r="Z7964" s="54">
        <f t="shared" si="996"/>
        <v>0.80687830687830686</v>
      </c>
      <c r="AA7964" s="49" t="str">
        <f t="shared" ca="1" si="997"/>
        <v>Y</v>
      </c>
      <c r="AB7964" s="49">
        <f t="shared" ca="1" si="998"/>
        <v>6</v>
      </c>
      <c r="AC7964" s="49" t="str">
        <f t="shared" ca="1" si="999"/>
        <v>Y</v>
      </c>
    </row>
    <row r="7965" spans="1:29" x14ac:dyDescent="0.25">
      <c r="A7965">
        <v>6262</v>
      </c>
      <c r="B7965" s="9">
        <v>43196</v>
      </c>
      <c r="C7965" s="50" t="str">
        <f t="shared" si="992"/>
        <v>N</v>
      </c>
      <c r="D7965" s="52">
        <f>_xlfn.XLOOKUP(B7965,Cal_Date!B:B,Cal_Date!A:A,0)</f>
        <v>1</v>
      </c>
      <c r="E7965">
        <v>2018</v>
      </c>
      <c r="F7965" t="s">
        <v>125</v>
      </c>
      <c r="G7965" t="s">
        <v>129</v>
      </c>
      <c r="H7965" t="s">
        <v>48</v>
      </c>
      <c r="I7965" t="s">
        <v>18</v>
      </c>
      <c r="J7965" t="s">
        <v>10</v>
      </c>
      <c r="K7965" t="s">
        <v>43</v>
      </c>
      <c r="L7965">
        <v>2</v>
      </c>
      <c r="M7965">
        <v>1000</v>
      </c>
      <c r="O7965" t="s">
        <v>25</v>
      </c>
      <c r="R7965" t="s">
        <v>44</v>
      </c>
      <c r="S7965" s="49" t="str">
        <f t="shared" si="993"/>
        <v>Card</v>
      </c>
      <c r="T7965" s="3">
        <v>0.03</v>
      </c>
      <c r="U7965" s="2">
        <v>15.120000000000001</v>
      </c>
      <c r="V7965" s="2">
        <v>2.92</v>
      </c>
      <c r="W7965" s="54">
        <f>_xlfn.XLOOKUP(M7965,Market!A:A,Market!F:F,0)</f>
        <v>0.08</v>
      </c>
      <c r="X7965" s="55">
        <f t="shared" si="994"/>
        <v>0.4536</v>
      </c>
      <c r="Y7965" s="55">
        <f t="shared" si="995"/>
        <v>12.200000000000001</v>
      </c>
      <c r="Z7965" s="54">
        <f t="shared" si="996"/>
        <v>0.80687830687830686</v>
      </c>
      <c r="AA7965" s="49" t="str">
        <f t="shared" ca="1" si="997"/>
        <v>Y</v>
      </c>
      <c r="AB7965" s="49">
        <f t="shared" ca="1" si="998"/>
        <v>6</v>
      </c>
      <c r="AC7965" s="49" t="str">
        <f t="shared" ca="1" si="999"/>
        <v>Y</v>
      </c>
    </row>
    <row r="7966" spans="1:29" x14ac:dyDescent="0.25">
      <c r="A7966">
        <v>6263</v>
      </c>
      <c r="B7966" s="9">
        <v>43196</v>
      </c>
      <c r="C7966" s="50" t="str">
        <f t="shared" si="992"/>
        <v>N</v>
      </c>
      <c r="D7966" s="52">
        <f>_xlfn.XLOOKUP(B7966,Cal_Date!B:B,Cal_Date!A:A,0)</f>
        <v>1</v>
      </c>
      <c r="E7966">
        <v>2018</v>
      </c>
      <c r="F7966" t="s">
        <v>125</v>
      </c>
      <c r="G7966" t="s">
        <v>129</v>
      </c>
      <c r="H7966" t="s">
        <v>11</v>
      </c>
      <c r="I7966" t="s">
        <v>11</v>
      </c>
      <c r="J7966" t="s">
        <v>15</v>
      </c>
      <c r="K7966" t="s">
        <v>42</v>
      </c>
      <c r="L7966">
        <v>2</v>
      </c>
      <c r="M7966">
        <v>1001</v>
      </c>
      <c r="O7966" t="s">
        <v>25</v>
      </c>
      <c r="R7966" t="s">
        <v>44</v>
      </c>
      <c r="S7966" s="49" t="str">
        <f t="shared" si="993"/>
        <v>Card</v>
      </c>
      <c r="T7966" s="3">
        <v>0.03</v>
      </c>
      <c r="U7966" s="2">
        <v>5.3000000000000007</v>
      </c>
      <c r="V7966" s="2">
        <v>1.74</v>
      </c>
      <c r="W7966" s="54">
        <f>_xlfn.XLOOKUP(M7966,Market!A:A,Market!F:F,0)</f>
        <v>0.06</v>
      </c>
      <c r="X7966" s="55">
        <f t="shared" si="994"/>
        <v>0.159</v>
      </c>
      <c r="Y7966" s="55">
        <f t="shared" si="995"/>
        <v>3.5600000000000005</v>
      </c>
      <c r="Z7966" s="54">
        <f t="shared" si="996"/>
        <v>0.67169811320754713</v>
      </c>
      <c r="AA7966" s="49" t="str">
        <f t="shared" ca="1" si="997"/>
        <v>Y</v>
      </c>
      <c r="AB7966" s="49">
        <f t="shared" ca="1" si="998"/>
        <v>6</v>
      </c>
      <c r="AC7966" s="49" t="str">
        <f t="shared" ca="1" si="999"/>
        <v>Y</v>
      </c>
    </row>
    <row r="7967" spans="1:29" x14ac:dyDescent="0.25">
      <c r="A7967">
        <v>6264</v>
      </c>
      <c r="B7967" s="9">
        <v>43196</v>
      </c>
      <c r="C7967" s="50" t="str">
        <f t="shared" si="992"/>
        <v>N</v>
      </c>
      <c r="D7967" s="52">
        <f>_xlfn.XLOOKUP(B7967,Cal_Date!B:B,Cal_Date!A:A,0)</f>
        <v>1</v>
      </c>
      <c r="E7967">
        <v>2018</v>
      </c>
      <c r="F7967" t="s">
        <v>125</v>
      </c>
      <c r="G7967" t="s">
        <v>129</v>
      </c>
      <c r="H7967" t="s">
        <v>11</v>
      </c>
      <c r="I7967" t="s">
        <v>13</v>
      </c>
      <c r="J7967" t="s">
        <v>15</v>
      </c>
      <c r="K7967" t="s">
        <v>42</v>
      </c>
      <c r="L7967">
        <v>1</v>
      </c>
      <c r="M7967">
        <v>1000</v>
      </c>
      <c r="O7967" t="s">
        <v>25</v>
      </c>
      <c r="R7967" t="s">
        <v>44</v>
      </c>
      <c r="S7967" s="49" t="str">
        <f t="shared" si="993"/>
        <v>Card</v>
      </c>
      <c r="T7967" s="3">
        <v>0.03</v>
      </c>
      <c r="U7967" s="2">
        <v>2.7</v>
      </c>
      <c r="V7967" s="2">
        <v>1.42</v>
      </c>
      <c r="W7967" s="54">
        <f>_xlfn.XLOOKUP(M7967,Market!A:A,Market!F:F,0)</f>
        <v>0.08</v>
      </c>
      <c r="X7967" s="55">
        <f t="shared" si="994"/>
        <v>8.1000000000000003E-2</v>
      </c>
      <c r="Y7967" s="55">
        <f t="shared" si="995"/>
        <v>1.2800000000000002</v>
      </c>
      <c r="Z7967" s="54">
        <f t="shared" si="996"/>
        <v>0.47407407407407415</v>
      </c>
      <c r="AA7967" s="49" t="str">
        <f t="shared" ca="1" si="997"/>
        <v>Y</v>
      </c>
      <c r="AB7967" s="49">
        <f t="shared" ca="1" si="998"/>
        <v>6</v>
      </c>
      <c r="AC7967" s="49" t="str">
        <f t="shared" ca="1" si="999"/>
        <v>Y</v>
      </c>
    </row>
    <row r="7968" spans="1:29" x14ac:dyDescent="0.25">
      <c r="A7968">
        <v>6265</v>
      </c>
      <c r="B7968" s="9">
        <v>43196</v>
      </c>
      <c r="C7968" s="50" t="str">
        <f t="shared" si="992"/>
        <v>N</v>
      </c>
      <c r="D7968" s="52">
        <f>_xlfn.XLOOKUP(B7968,Cal_Date!B:B,Cal_Date!A:A,0)</f>
        <v>1</v>
      </c>
      <c r="E7968">
        <v>2018</v>
      </c>
      <c r="F7968" t="s">
        <v>125</v>
      </c>
      <c r="G7968" t="s">
        <v>129</v>
      </c>
      <c r="H7968" t="s">
        <v>48</v>
      </c>
      <c r="I7968" t="s">
        <v>18</v>
      </c>
      <c r="J7968" t="s">
        <v>10</v>
      </c>
      <c r="K7968" t="s">
        <v>43</v>
      </c>
      <c r="L7968">
        <v>1</v>
      </c>
      <c r="M7968">
        <v>1000</v>
      </c>
      <c r="O7968" t="s">
        <v>25</v>
      </c>
      <c r="R7968" t="s">
        <v>44</v>
      </c>
      <c r="S7968" s="49" t="str">
        <f t="shared" si="993"/>
        <v>Card</v>
      </c>
      <c r="T7968" s="3">
        <v>0.03</v>
      </c>
      <c r="U7968" s="2">
        <v>7.5600000000000005</v>
      </c>
      <c r="V7968" s="2">
        <v>1.46</v>
      </c>
      <c r="W7968" s="54">
        <f>_xlfn.XLOOKUP(M7968,Market!A:A,Market!F:F,0)</f>
        <v>0.08</v>
      </c>
      <c r="X7968" s="55">
        <f t="shared" si="994"/>
        <v>0.2268</v>
      </c>
      <c r="Y7968" s="55">
        <f t="shared" si="995"/>
        <v>6.1000000000000005</v>
      </c>
      <c r="Z7968" s="54">
        <f t="shared" si="996"/>
        <v>0.80687830687830686</v>
      </c>
      <c r="AA7968" s="49" t="str">
        <f t="shared" ca="1" si="997"/>
        <v>Y</v>
      </c>
      <c r="AB7968" s="49">
        <f t="shared" ca="1" si="998"/>
        <v>6</v>
      </c>
      <c r="AC7968" s="49" t="str">
        <f t="shared" ca="1" si="999"/>
        <v>Y</v>
      </c>
    </row>
    <row r="7969" spans="1:29" x14ac:dyDescent="0.25">
      <c r="A7969">
        <v>6266</v>
      </c>
      <c r="B7969" s="9">
        <v>43196</v>
      </c>
      <c r="C7969" s="50" t="str">
        <f t="shared" si="992"/>
        <v>N</v>
      </c>
      <c r="D7969" s="52">
        <f>_xlfn.XLOOKUP(B7969,Cal_Date!B:B,Cal_Date!A:A,0)</f>
        <v>1</v>
      </c>
      <c r="E7969">
        <v>2018</v>
      </c>
      <c r="F7969" t="s">
        <v>125</v>
      </c>
      <c r="G7969" t="s">
        <v>129</v>
      </c>
      <c r="H7969" t="s">
        <v>14</v>
      </c>
      <c r="I7969" t="s">
        <v>18</v>
      </c>
      <c r="J7969" t="s">
        <v>15</v>
      </c>
      <c r="K7969" t="s">
        <v>43</v>
      </c>
      <c r="L7969">
        <v>1</v>
      </c>
      <c r="M7969">
        <v>1004</v>
      </c>
      <c r="O7969" t="s">
        <v>28</v>
      </c>
      <c r="R7969" t="s">
        <v>44</v>
      </c>
      <c r="S7969" s="49" t="str">
        <f t="shared" si="993"/>
        <v>Card</v>
      </c>
      <c r="T7969" s="3">
        <v>0.03</v>
      </c>
      <c r="U7969" s="2">
        <v>5.3000000000000007</v>
      </c>
      <c r="V7969" s="2">
        <v>2.2200000000000002</v>
      </c>
      <c r="W7969" s="54">
        <f>_xlfn.XLOOKUP(M7969,Market!A:A,Market!F:F,0)</f>
        <v>0.06</v>
      </c>
      <c r="X7969" s="55">
        <f t="shared" si="994"/>
        <v>0.159</v>
      </c>
      <c r="Y7969" s="55">
        <f t="shared" si="995"/>
        <v>3.0800000000000005</v>
      </c>
      <c r="Z7969" s="54">
        <f t="shared" si="996"/>
        <v>0.5811320754716981</v>
      </c>
      <c r="AA7969" s="49" t="str">
        <f t="shared" ca="1" si="997"/>
        <v>Y</v>
      </c>
      <c r="AB7969" s="49">
        <f t="shared" ca="1" si="998"/>
        <v>6</v>
      </c>
      <c r="AC7969" s="49" t="str">
        <f t="shared" ca="1" si="999"/>
        <v>Y</v>
      </c>
    </row>
    <row r="7970" spans="1:29" x14ac:dyDescent="0.25">
      <c r="A7970">
        <v>6267</v>
      </c>
      <c r="B7970" s="9">
        <v>43196</v>
      </c>
      <c r="C7970" s="50" t="str">
        <f t="shared" si="992"/>
        <v>N</v>
      </c>
      <c r="D7970" s="52">
        <f>_xlfn.XLOOKUP(B7970,Cal_Date!B:B,Cal_Date!A:A,0)</f>
        <v>1</v>
      </c>
      <c r="E7970">
        <v>2018</v>
      </c>
      <c r="F7970" t="s">
        <v>125</v>
      </c>
      <c r="G7970" t="s">
        <v>129</v>
      </c>
      <c r="H7970" t="s">
        <v>48</v>
      </c>
      <c r="I7970" t="s">
        <v>18</v>
      </c>
      <c r="J7970" t="s">
        <v>10</v>
      </c>
      <c r="K7970" t="s">
        <v>43</v>
      </c>
      <c r="L7970">
        <v>2</v>
      </c>
      <c r="M7970">
        <v>1005</v>
      </c>
      <c r="O7970" t="s">
        <v>25</v>
      </c>
      <c r="R7970" t="s">
        <v>44</v>
      </c>
      <c r="S7970" s="49" t="str">
        <f t="shared" si="993"/>
        <v>Card</v>
      </c>
      <c r="T7970" s="3">
        <v>0.03</v>
      </c>
      <c r="U7970" s="2">
        <v>15.245999999999999</v>
      </c>
      <c r="V7970" s="2">
        <v>2.92</v>
      </c>
      <c r="W7970" s="54">
        <f>_xlfn.XLOOKUP(M7970,Market!A:A,Market!F:F,0)</f>
        <v>8.8999999999999996E-2</v>
      </c>
      <c r="X7970" s="55">
        <f t="shared" si="994"/>
        <v>0.45737999999999995</v>
      </c>
      <c r="Y7970" s="55">
        <f t="shared" si="995"/>
        <v>12.325999999999999</v>
      </c>
      <c r="Z7970" s="54">
        <f t="shared" si="996"/>
        <v>0.80847435392889933</v>
      </c>
      <c r="AA7970" s="49" t="str">
        <f t="shared" ca="1" si="997"/>
        <v>Y</v>
      </c>
      <c r="AB7970" s="49">
        <f t="shared" ca="1" si="998"/>
        <v>6</v>
      </c>
      <c r="AC7970" s="49" t="str">
        <f t="shared" ca="1" si="999"/>
        <v>Y</v>
      </c>
    </row>
    <row r="7971" spans="1:29" x14ac:dyDescent="0.25">
      <c r="A7971">
        <v>6268</v>
      </c>
      <c r="B7971" s="9">
        <v>43196</v>
      </c>
      <c r="C7971" s="50" t="str">
        <f t="shared" si="992"/>
        <v>N</v>
      </c>
      <c r="D7971" s="52">
        <f>_xlfn.XLOOKUP(B7971,Cal_Date!B:B,Cal_Date!A:A,0)</f>
        <v>1</v>
      </c>
      <c r="E7971">
        <v>2018</v>
      </c>
      <c r="F7971" t="s">
        <v>125</v>
      </c>
      <c r="G7971" t="s">
        <v>129</v>
      </c>
      <c r="H7971" t="s">
        <v>11</v>
      </c>
      <c r="I7971" t="s">
        <v>11</v>
      </c>
      <c r="J7971" t="s">
        <v>15</v>
      </c>
      <c r="K7971" t="s">
        <v>42</v>
      </c>
      <c r="L7971">
        <v>1</v>
      </c>
      <c r="M7971">
        <v>1000</v>
      </c>
      <c r="O7971" t="s">
        <v>25</v>
      </c>
      <c r="R7971" t="s">
        <v>44</v>
      </c>
      <c r="S7971" s="49" t="str">
        <f t="shared" si="993"/>
        <v>Card</v>
      </c>
      <c r="T7971" s="3">
        <v>0.03</v>
      </c>
      <c r="U7971" s="2">
        <v>2.7</v>
      </c>
      <c r="V7971" s="2">
        <v>0.87</v>
      </c>
      <c r="W7971" s="54">
        <f>_xlfn.XLOOKUP(M7971,Market!A:A,Market!F:F,0)</f>
        <v>0.08</v>
      </c>
      <c r="X7971" s="55">
        <f t="shared" si="994"/>
        <v>8.1000000000000003E-2</v>
      </c>
      <c r="Y7971" s="55">
        <f t="shared" si="995"/>
        <v>1.83</v>
      </c>
      <c r="Z7971" s="54">
        <f t="shared" si="996"/>
        <v>0.67777777777777781</v>
      </c>
      <c r="AA7971" s="49" t="str">
        <f t="shared" ca="1" si="997"/>
        <v>Y</v>
      </c>
      <c r="AB7971" s="49">
        <f t="shared" ca="1" si="998"/>
        <v>6</v>
      </c>
      <c r="AC7971" s="49" t="str">
        <f t="shared" ca="1" si="999"/>
        <v>Y</v>
      </c>
    </row>
    <row r="7972" spans="1:29" x14ac:dyDescent="0.25">
      <c r="A7972">
        <v>6269</v>
      </c>
      <c r="B7972" s="9">
        <v>43196</v>
      </c>
      <c r="C7972" s="50" t="str">
        <f t="shared" si="992"/>
        <v>N</v>
      </c>
      <c r="D7972" s="52">
        <f>_xlfn.XLOOKUP(B7972,Cal_Date!B:B,Cal_Date!A:A,0)</f>
        <v>1</v>
      </c>
      <c r="E7972">
        <v>2018</v>
      </c>
      <c r="F7972" t="s">
        <v>125</v>
      </c>
      <c r="G7972" t="s">
        <v>129</v>
      </c>
      <c r="H7972" t="s">
        <v>11</v>
      </c>
      <c r="I7972" t="s">
        <v>11</v>
      </c>
      <c r="J7972" t="s">
        <v>15</v>
      </c>
      <c r="K7972" t="s">
        <v>42</v>
      </c>
      <c r="L7972">
        <v>2</v>
      </c>
      <c r="M7972">
        <v>1006</v>
      </c>
      <c r="O7972" t="s">
        <v>28</v>
      </c>
      <c r="R7972" t="s">
        <v>44</v>
      </c>
      <c r="S7972" s="49" t="str">
        <f t="shared" si="993"/>
        <v>Card</v>
      </c>
      <c r="T7972" s="3">
        <v>0.03</v>
      </c>
      <c r="U7972" s="2">
        <v>5.4450000000000003</v>
      </c>
      <c r="V7972" s="2">
        <v>1.74</v>
      </c>
      <c r="W7972" s="54">
        <f>_xlfn.XLOOKUP(M7972,Market!A:A,Market!F:F,0)</f>
        <v>8.8999999999999996E-2</v>
      </c>
      <c r="X7972" s="55">
        <f t="shared" si="994"/>
        <v>0.16335</v>
      </c>
      <c r="Y7972" s="55">
        <f t="shared" si="995"/>
        <v>3.7050000000000001</v>
      </c>
      <c r="Z7972" s="54">
        <f t="shared" si="996"/>
        <v>0.68044077134986225</v>
      </c>
      <c r="AA7972" s="49" t="str">
        <f t="shared" ca="1" si="997"/>
        <v>Y</v>
      </c>
      <c r="AB7972" s="49">
        <f t="shared" ca="1" si="998"/>
        <v>6</v>
      </c>
      <c r="AC7972" s="49" t="str">
        <f t="shared" ca="1" si="999"/>
        <v>Y</v>
      </c>
    </row>
    <row r="7973" spans="1:29" x14ac:dyDescent="0.25">
      <c r="A7973">
        <v>6270</v>
      </c>
      <c r="B7973" s="9">
        <v>43196</v>
      </c>
      <c r="C7973" s="50" t="str">
        <f t="shared" si="992"/>
        <v>N</v>
      </c>
      <c r="D7973" s="52">
        <f>_xlfn.XLOOKUP(B7973,Cal_Date!B:B,Cal_Date!A:A,0)</f>
        <v>1</v>
      </c>
      <c r="E7973">
        <v>2018</v>
      </c>
      <c r="F7973" t="s">
        <v>125</v>
      </c>
      <c r="G7973" t="s">
        <v>129</v>
      </c>
      <c r="H7973" t="s">
        <v>48</v>
      </c>
      <c r="I7973" t="s">
        <v>18</v>
      </c>
      <c r="J7973" t="s">
        <v>10</v>
      </c>
      <c r="K7973" t="s">
        <v>43</v>
      </c>
      <c r="L7973">
        <v>1</v>
      </c>
      <c r="M7973">
        <v>1000</v>
      </c>
      <c r="O7973" t="s">
        <v>25</v>
      </c>
      <c r="R7973" t="s">
        <v>44</v>
      </c>
      <c r="S7973" s="49" t="str">
        <f t="shared" si="993"/>
        <v>Card</v>
      </c>
      <c r="T7973" s="3">
        <v>0.03</v>
      </c>
      <c r="U7973" s="2">
        <v>7.5600000000000005</v>
      </c>
      <c r="V7973" s="2">
        <v>1.46</v>
      </c>
      <c r="W7973" s="54">
        <f>_xlfn.XLOOKUP(M7973,Market!A:A,Market!F:F,0)</f>
        <v>0.08</v>
      </c>
      <c r="X7973" s="55">
        <f t="shared" si="994"/>
        <v>0.2268</v>
      </c>
      <c r="Y7973" s="55">
        <f t="shared" si="995"/>
        <v>6.1000000000000005</v>
      </c>
      <c r="Z7973" s="54">
        <f t="shared" si="996"/>
        <v>0.80687830687830686</v>
      </c>
      <c r="AA7973" s="49" t="str">
        <f t="shared" ca="1" si="997"/>
        <v>Y</v>
      </c>
      <c r="AB7973" s="49">
        <f t="shared" ca="1" si="998"/>
        <v>6</v>
      </c>
      <c r="AC7973" s="49" t="str">
        <f t="shared" ca="1" si="999"/>
        <v>Y</v>
      </c>
    </row>
    <row r="7974" spans="1:29" x14ac:dyDescent="0.25">
      <c r="A7974">
        <v>6271</v>
      </c>
      <c r="B7974" s="9">
        <v>43196</v>
      </c>
      <c r="C7974" s="50" t="str">
        <f t="shared" si="992"/>
        <v>N</v>
      </c>
      <c r="D7974" s="52">
        <f>_xlfn.XLOOKUP(B7974,Cal_Date!B:B,Cal_Date!A:A,0)</f>
        <v>1</v>
      </c>
      <c r="E7974">
        <v>2018</v>
      </c>
      <c r="F7974" t="s">
        <v>125</v>
      </c>
      <c r="G7974" t="s">
        <v>129</v>
      </c>
      <c r="H7974" t="s">
        <v>14</v>
      </c>
      <c r="I7974" t="s">
        <v>18</v>
      </c>
      <c r="J7974" t="s">
        <v>15</v>
      </c>
      <c r="K7974" t="s">
        <v>43</v>
      </c>
      <c r="L7974">
        <v>2</v>
      </c>
      <c r="M7974">
        <v>1001</v>
      </c>
      <c r="O7974" t="s">
        <v>25</v>
      </c>
      <c r="R7974" t="s">
        <v>44</v>
      </c>
      <c r="S7974" s="49" t="str">
        <f t="shared" si="993"/>
        <v>Card</v>
      </c>
      <c r="T7974" s="3">
        <v>0.03</v>
      </c>
      <c r="U7974" s="2">
        <v>10.600000000000001</v>
      </c>
      <c r="V7974" s="2">
        <v>4.4400000000000004</v>
      </c>
      <c r="W7974" s="54">
        <f>_xlfn.XLOOKUP(M7974,Market!A:A,Market!F:F,0)</f>
        <v>0.06</v>
      </c>
      <c r="X7974" s="55">
        <f t="shared" si="994"/>
        <v>0.318</v>
      </c>
      <c r="Y7974" s="55">
        <f t="shared" si="995"/>
        <v>6.160000000000001</v>
      </c>
      <c r="Z7974" s="54">
        <f t="shared" si="996"/>
        <v>0.5811320754716981</v>
      </c>
      <c r="AA7974" s="49" t="str">
        <f t="shared" ca="1" si="997"/>
        <v>Y</v>
      </c>
      <c r="AB7974" s="49">
        <f t="shared" ca="1" si="998"/>
        <v>6</v>
      </c>
      <c r="AC7974" s="49" t="str">
        <f t="shared" ca="1" si="999"/>
        <v>Y</v>
      </c>
    </row>
    <row r="7975" spans="1:29" x14ac:dyDescent="0.25">
      <c r="A7975">
        <v>6272</v>
      </c>
      <c r="B7975" s="9">
        <v>43196</v>
      </c>
      <c r="C7975" s="50" t="str">
        <f t="shared" si="992"/>
        <v>N</v>
      </c>
      <c r="D7975" s="52">
        <f>_xlfn.XLOOKUP(B7975,Cal_Date!B:B,Cal_Date!A:A,0)</f>
        <v>1</v>
      </c>
      <c r="E7975">
        <v>2018</v>
      </c>
      <c r="F7975" t="s">
        <v>125</v>
      </c>
      <c r="G7975" t="s">
        <v>129</v>
      </c>
      <c r="H7975" t="s">
        <v>14</v>
      </c>
      <c r="I7975" t="s">
        <v>18</v>
      </c>
      <c r="J7975" t="s">
        <v>15</v>
      </c>
      <c r="K7975" t="s">
        <v>43</v>
      </c>
      <c r="L7975">
        <v>1</v>
      </c>
      <c r="M7975">
        <v>1008</v>
      </c>
      <c r="O7975" t="s">
        <v>28</v>
      </c>
      <c r="R7975" t="s">
        <v>44</v>
      </c>
      <c r="S7975" s="49" t="str">
        <f t="shared" si="993"/>
        <v>Card</v>
      </c>
      <c r="T7975" s="3">
        <v>0.03</v>
      </c>
      <c r="U7975" s="2">
        <v>5.4450000000000003</v>
      </c>
      <c r="V7975" s="2">
        <v>2.2200000000000002</v>
      </c>
      <c r="W7975" s="54">
        <f>_xlfn.XLOOKUP(M7975,Market!A:A,Market!F:F,0)</f>
        <v>8.8999999999999996E-2</v>
      </c>
      <c r="X7975" s="55">
        <f t="shared" si="994"/>
        <v>0.16335</v>
      </c>
      <c r="Y7975" s="55">
        <f t="shared" si="995"/>
        <v>3.2250000000000001</v>
      </c>
      <c r="Z7975" s="54">
        <f t="shared" si="996"/>
        <v>0.59228650137741046</v>
      </c>
      <c r="AA7975" s="49" t="str">
        <f t="shared" ca="1" si="997"/>
        <v>Y</v>
      </c>
      <c r="AB7975" s="49">
        <f t="shared" ca="1" si="998"/>
        <v>6</v>
      </c>
      <c r="AC7975" s="49" t="str">
        <f t="shared" ca="1" si="999"/>
        <v>Y</v>
      </c>
    </row>
    <row r="7976" spans="1:29" x14ac:dyDescent="0.25">
      <c r="A7976">
        <v>6273</v>
      </c>
      <c r="B7976" s="9">
        <v>43196</v>
      </c>
      <c r="C7976" s="50" t="str">
        <f t="shared" si="992"/>
        <v>N</v>
      </c>
      <c r="D7976" s="52">
        <f>_xlfn.XLOOKUP(B7976,Cal_Date!B:B,Cal_Date!A:A,0)</f>
        <v>1</v>
      </c>
      <c r="E7976">
        <v>2018</v>
      </c>
      <c r="F7976" t="s">
        <v>125</v>
      </c>
      <c r="G7976" t="s">
        <v>129</v>
      </c>
      <c r="H7976" t="s">
        <v>11</v>
      </c>
      <c r="I7976" t="s">
        <v>11</v>
      </c>
      <c r="J7976" t="s">
        <v>15</v>
      </c>
      <c r="K7976" t="s">
        <v>42</v>
      </c>
      <c r="L7976">
        <v>1</v>
      </c>
      <c r="M7976">
        <v>1009</v>
      </c>
      <c r="O7976" t="s">
        <v>28</v>
      </c>
      <c r="R7976" t="s">
        <v>44</v>
      </c>
      <c r="S7976" s="49" t="str">
        <f t="shared" si="993"/>
        <v>Card</v>
      </c>
      <c r="T7976" s="3">
        <v>0.03</v>
      </c>
      <c r="U7976" s="2">
        <v>2.7225000000000001</v>
      </c>
      <c r="V7976" s="2">
        <v>0.87</v>
      </c>
      <c r="W7976" s="54">
        <f>_xlfn.XLOOKUP(M7976,Market!A:A,Market!F:F,0)</f>
        <v>8.8999999999999996E-2</v>
      </c>
      <c r="X7976" s="55">
        <f t="shared" si="994"/>
        <v>8.1674999999999998E-2</v>
      </c>
      <c r="Y7976" s="55">
        <f t="shared" si="995"/>
        <v>1.8525</v>
      </c>
      <c r="Z7976" s="54">
        <f t="shared" si="996"/>
        <v>0.68044077134986225</v>
      </c>
      <c r="AA7976" s="49" t="str">
        <f t="shared" ca="1" si="997"/>
        <v>Y</v>
      </c>
      <c r="AB7976" s="49">
        <f t="shared" ca="1" si="998"/>
        <v>6</v>
      </c>
      <c r="AC7976" s="49" t="str">
        <f t="shared" ca="1" si="999"/>
        <v>Y</v>
      </c>
    </row>
    <row r="7977" spans="1:29" x14ac:dyDescent="0.25">
      <c r="A7977">
        <v>6274</v>
      </c>
      <c r="B7977" s="9">
        <v>43197</v>
      </c>
      <c r="C7977" s="50" t="str">
        <f t="shared" si="992"/>
        <v>N</v>
      </c>
      <c r="D7977" s="52">
        <f>_xlfn.XLOOKUP(B7977,Cal_Date!B:B,Cal_Date!A:A,0)</f>
        <v>1</v>
      </c>
      <c r="E7977">
        <v>2018</v>
      </c>
      <c r="F7977" t="s">
        <v>126</v>
      </c>
      <c r="G7977" t="s">
        <v>130</v>
      </c>
      <c r="H7977" t="s">
        <v>11</v>
      </c>
      <c r="I7977" t="s">
        <v>11</v>
      </c>
      <c r="J7977" t="s">
        <v>15</v>
      </c>
      <c r="K7977" t="s">
        <v>42</v>
      </c>
      <c r="L7977">
        <v>1</v>
      </c>
      <c r="M7977">
        <v>1001</v>
      </c>
      <c r="O7977" t="s">
        <v>25</v>
      </c>
      <c r="R7977" t="s">
        <v>44</v>
      </c>
      <c r="S7977" s="49" t="str">
        <f t="shared" si="993"/>
        <v>Card</v>
      </c>
      <c r="T7977" s="3">
        <v>0.03</v>
      </c>
      <c r="U7977" s="2">
        <v>2.6500000000000004</v>
      </c>
      <c r="V7977" s="2">
        <v>0.87</v>
      </c>
      <c r="W7977" s="54">
        <f>_xlfn.XLOOKUP(M7977,Market!A:A,Market!F:F,0)</f>
        <v>0.06</v>
      </c>
      <c r="X7977" s="55">
        <f t="shared" si="994"/>
        <v>7.9500000000000001E-2</v>
      </c>
      <c r="Y7977" s="55">
        <f t="shared" si="995"/>
        <v>1.7800000000000002</v>
      </c>
      <c r="Z7977" s="54">
        <f t="shared" si="996"/>
        <v>0.67169811320754713</v>
      </c>
      <c r="AA7977" s="49" t="str">
        <f t="shared" ca="1" si="997"/>
        <v>Y</v>
      </c>
      <c r="AB7977" s="49">
        <f t="shared" ca="1" si="998"/>
        <v>6</v>
      </c>
      <c r="AC7977" s="49" t="str">
        <f t="shared" ca="1" si="999"/>
        <v>Y</v>
      </c>
    </row>
    <row r="7978" spans="1:29" x14ac:dyDescent="0.25">
      <c r="A7978">
        <v>6275</v>
      </c>
      <c r="B7978" s="9">
        <v>43197</v>
      </c>
      <c r="C7978" s="50" t="str">
        <f t="shared" si="992"/>
        <v>N</v>
      </c>
      <c r="D7978" s="52">
        <f>_xlfn.XLOOKUP(B7978,Cal_Date!B:B,Cal_Date!A:A,0)</f>
        <v>1</v>
      </c>
      <c r="E7978">
        <v>2018</v>
      </c>
      <c r="F7978" t="s">
        <v>126</v>
      </c>
      <c r="G7978" t="s">
        <v>130</v>
      </c>
      <c r="H7978" t="s">
        <v>48</v>
      </c>
      <c r="I7978" t="s">
        <v>18</v>
      </c>
      <c r="J7978" t="s">
        <v>10</v>
      </c>
      <c r="K7978" t="s">
        <v>43</v>
      </c>
      <c r="L7978">
        <v>1</v>
      </c>
      <c r="M7978">
        <v>1001</v>
      </c>
      <c r="O7978" t="s">
        <v>25</v>
      </c>
      <c r="R7978" t="s">
        <v>44</v>
      </c>
      <c r="S7978" s="49" t="str">
        <f t="shared" si="993"/>
        <v>Card</v>
      </c>
      <c r="T7978" s="3">
        <v>0.03</v>
      </c>
      <c r="U7978" s="2">
        <v>7.42</v>
      </c>
      <c r="V7978" s="2">
        <v>1.46</v>
      </c>
      <c r="W7978" s="54">
        <f>_xlfn.XLOOKUP(M7978,Market!A:A,Market!F:F,0)</f>
        <v>0.06</v>
      </c>
      <c r="X7978" s="55">
        <f t="shared" si="994"/>
        <v>0.22259999999999999</v>
      </c>
      <c r="Y7978" s="55">
        <f t="shared" si="995"/>
        <v>5.96</v>
      </c>
      <c r="Z7978" s="54">
        <f t="shared" si="996"/>
        <v>0.80323450134770891</v>
      </c>
      <c r="AA7978" s="49" t="str">
        <f t="shared" ca="1" si="997"/>
        <v>Y</v>
      </c>
      <c r="AB7978" s="49">
        <f t="shared" ca="1" si="998"/>
        <v>6</v>
      </c>
      <c r="AC7978" s="49" t="str">
        <f t="shared" ca="1" si="999"/>
        <v>Y</v>
      </c>
    </row>
    <row r="7979" spans="1:29" x14ac:dyDescent="0.25">
      <c r="A7979">
        <v>6276</v>
      </c>
      <c r="B7979" s="9">
        <v>43197</v>
      </c>
      <c r="C7979" s="50" t="str">
        <f t="shared" si="992"/>
        <v>N</v>
      </c>
      <c r="D7979" s="52">
        <f>_xlfn.XLOOKUP(B7979,Cal_Date!B:B,Cal_Date!A:A,0)</f>
        <v>1</v>
      </c>
      <c r="E7979">
        <v>2018</v>
      </c>
      <c r="F7979" t="s">
        <v>126</v>
      </c>
      <c r="G7979" t="s">
        <v>130</v>
      </c>
      <c r="H7979" t="s">
        <v>48</v>
      </c>
      <c r="I7979" t="s">
        <v>18</v>
      </c>
      <c r="J7979" t="s">
        <v>10</v>
      </c>
      <c r="K7979" t="s">
        <v>43</v>
      </c>
      <c r="L7979">
        <v>2</v>
      </c>
      <c r="M7979">
        <v>1001</v>
      </c>
      <c r="O7979" t="s">
        <v>25</v>
      </c>
      <c r="R7979" t="s">
        <v>44</v>
      </c>
      <c r="S7979" s="49" t="str">
        <f t="shared" si="993"/>
        <v>Card</v>
      </c>
      <c r="T7979" s="3">
        <v>0.03</v>
      </c>
      <c r="U7979" s="2">
        <v>14.84</v>
      </c>
      <c r="V7979" s="2">
        <v>2.92</v>
      </c>
      <c r="W7979" s="54">
        <f>_xlfn.XLOOKUP(M7979,Market!A:A,Market!F:F,0)</f>
        <v>0.06</v>
      </c>
      <c r="X7979" s="55">
        <f t="shared" si="994"/>
        <v>0.44519999999999998</v>
      </c>
      <c r="Y7979" s="55">
        <f t="shared" si="995"/>
        <v>11.92</v>
      </c>
      <c r="Z7979" s="54">
        <f t="shared" si="996"/>
        <v>0.80323450134770891</v>
      </c>
      <c r="AA7979" s="49" t="str">
        <f t="shared" ca="1" si="997"/>
        <v>Y</v>
      </c>
      <c r="AB7979" s="49">
        <f t="shared" ca="1" si="998"/>
        <v>6</v>
      </c>
      <c r="AC7979" s="49" t="str">
        <f t="shared" ca="1" si="999"/>
        <v>Y</v>
      </c>
    </row>
    <row r="7980" spans="1:29" x14ac:dyDescent="0.25">
      <c r="A7980">
        <v>6277</v>
      </c>
      <c r="B7980" s="9">
        <v>43197</v>
      </c>
      <c r="C7980" s="50" t="str">
        <f t="shared" si="992"/>
        <v>N</v>
      </c>
      <c r="D7980" s="52">
        <f>_xlfn.XLOOKUP(B7980,Cal_Date!B:B,Cal_Date!A:A,0)</f>
        <v>1</v>
      </c>
      <c r="E7980">
        <v>2018</v>
      </c>
      <c r="F7980" t="s">
        <v>126</v>
      </c>
      <c r="G7980" t="s">
        <v>130</v>
      </c>
      <c r="H7980" t="s">
        <v>48</v>
      </c>
      <c r="I7980" t="s">
        <v>18</v>
      </c>
      <c r="J7980" t="s">
        <v>10</v>
      </c>
      <c r="K7980" t="s">
        <v>43</v>
      </c>
      <c r="L7980">
        <v>1</v>
      </c>
      <c r="M7980">
        <v>1002</v>
      </c>
      <c r="O7980" t="s">
        <v>28</v>
      </c>
      <c r="R7980" t="s">
        <v>44</v>
      </c>
      <c r="S7980" s="49" t="str">
        <f t="shared" si="993"/>
        <v>Card</v>
      </c>
      <c r="T7980" s="3">
        <v>0.03</v>
      </c>
      <c r="U7980" s="2">
        <v>7.42</v>
      </c>
      <c r="V7980" s="2">
        <v>1.46</v>
      </c>
      <c r="W7980" s="54">
        <f>_xlfn.XLOOKUP(M7980,Market!A:A,Market!F:F,0)</f>
        <v>0.06</v>
      </c>
      <c r="X7980" s="55">
        <f t="shared" si="994"/>
        <v>0.22259999999999999</v>
      </c>
      <c r="Y7980" s="55">
        <f t="shared" si="995"/>
        <v>5.96</v>
      </c>
      <c r="Z7980" s="54">
        <f t="shared" si="996"/>
        <v>0.80323450134770891</v>
      </c>
      <c r="AA7980" s="49" t="str">
        <f t="shared" ca="1" si="997"/>
        <v>Y</v>
      </c>
      <c r="AB7980" s="49">
        <f t="shared" ca="1" si="998"/>
        <v>6</v>
      </c>
      <c r="AC7980" s="49" t="str">
        <f t="shared" ca="1" si="999"/>
        <v>Y</v>
      </c>
    </row>
    <row r="7981" spans="1:29" x14ac:dyDescent="0.25">
      <c r="A7981">
        <v>6278</v>
      </c>
      <c r="B7981" s="9">
        <v>43197</v>
      </c>
      <c r="C7981" s="50" t="str">
        <f t="shared" si="992"/>
        <v>N</v>
      </c>
      <c r="D7981" s="52">
        <f>_xlfn.XLOOKUP(B7981,Cal_Date!B:B,Cal_Date!A:A,0)</f>
        <v>1</v>
      </c>
      <c r="E7981">
        <v>2018</v>
      </c>
      <c r="F7981" t="s">
        <v>126</v>
      </c>
      <c r="G7981" t="s">
        <v>130</v>
      </c>
      <c r="H7981" t="s">
        <v>11</v>
      </c>
      <c r="I7981" t="s">
        <v>11</v>
      </c>
      <c r="J7981" t="s">
        <v>15</v>
      </c>
      <c r="K7981" t="s">
        <v>42</v>
      </c>
      <c r="L7981">
        <v>1</v>
      </c>
      <c r="M7981">
        <v>1003</v>
      </c>
      <c r="O7981" t="s">
        <v>25</v>
      </c>
      <c r="R7981" t="s">
        <v>44</v>
      </c>
      <c r="S7981" s="49" t="str">
        <f t="shared" si="993"/>
        <v>Card</v>
      </c>
      <c r="T7981" s="3">
        <v>0.03</v>
      </c>
      <c r="U7981" s="2">
        <v>2.6500000000000004</v>
      </c>
      <c r="V7981" s="2">
        <v>0.87</v>
      </c>
      <c r="W7981" s="54">
        <f>_xlfn.XLOOKUP(M7981,Market!A:A,Market!F:F,0)</f>
        <v>0.06</v>
      </c>
      <c r="X7981" s="55">
        <f t="shared" si="994"/>
        <v>7.9500000000000001E-2</v>
      </c>
      <c r="Y7981" s="55">
        <f t="shared" si="995"/>
        <v>1.7800000000000002</v>
      </c>
      <c r="Z7981" s="54">
        <f t="shared" si="996"/>
        <v>0.67169811320754713</v>
      </c>
      <c r="AA7981" s="49" t="str">
        <f t="shared" ca="1" si="997"/>
        <v>Y</v>
      </c>
      <c r="AB7981" s="49">
        <f t="shared" ca="1" si="998"/>
        <v>6</v>
      </c>
      <c r="AC7981" s="49" t="str">
        <f t="shared" ca="1" si="999"/>
        <v>Y</v>
      </c>
    </row>
    <row r="7982" spans="1:29" x14ac:dyDescent="0.25">
      <c r="A7982">
        <v>6279</v>
      </c>
      <c r="B7982" s="9">
        <v>43197</v>
      </c>
      <c r="C7982" s="50" t="str">
        <f t="shared" si="992"/>
        <v>N</v>
      </c>
      <c r="D7982" s="52">
        <f>_xlfn.XLOOKUP(B7982,Cal_Date!B:B,Cal_Date!A:A,0)</f>
        <v>1</v>
      </c>
      <c r="E7982">
        <v>2018</v>
      </c>
      <c r="F7982" t="s">
        <v>126</v>
      </c>
      <c r="G7982" t="s">
        <v>130</v>
      </c>
      <c r="H7982" t="s">
        <v>11</v>
      </c>
      <c r="I7982" t="s">
        <v>11</v>
      </c>
      <c r="J7982" t="s">
        <v>15</v>
      </c>
      <c r="K7982" t="s">
        <v>42</v>
      </c>
      <c r="L7982">
        <v>1</v>
      </c>
      <c r="M7982">
        <v>1003</v>
      </c>
      <c r="O7982" t="s">
        <v>25</v>
      </c>
      <c r="R7982" t="s">
        <v>44</v>
      </c>
      <c r="S7982" s="49" t="str">
        <f t="shared" si="993"/>
        <v>Card</v>
      </c>
      <c r="T7982" s="3">
        <v>0.03</v>
      </c>
      <c r="U7982" s="2">
        <v>2.6500000000000004</v>
      </c>
      <c r="V7982" s="2">
        <v>0.87</v>
      </c>
      <c r="W7982" s="54">
        <f>_xlfn.XLOOKUP(M7982,Market!A:A,Market!F:F,0)</f>
        <v>0.06</v>
      </c>
      <c r="X7982" s="55">
        <f t="shared" si="994"/>
        <v>7.9500000000000001E-2</v>
      </c>
      <c r="Y7982" s="55">
        <f t="shared" si="995"/>
        <v>1.7800000000000002</v>
      </c>
      <c r="Z7982" s="54">
        <f t="shared" si="996"/>
        <v>0.67169811320754713</v>
      </c>
      <c r="AA7982" s="49" t="str">
        <f t="shared" ca="1" si="997"/>
        <v>Y</v>
      </c>
      <c r="AB7982" s="49">
        <f t="shared" ca="1" si="998"/>
        <v>6</v>
      </c>
      <c r="AC7982" s="49" t="str">
        <f t="shared" ca="1" si="999"/>
        <v>Y</v>
      </c>
    </row>
    <row r="7983" spans="1:29" x14ac:dyDescent="0.25">
      <c r="A7983">
        <v>6280</v>
      </c>
      <c r="B7983" s="9">
        <v>43197</v>
      </c>
      <c r="C7983" s="50" t="str">
        <f t="shared" si="992"/>
        <v>N</v>
      </c>
      <c r="D7983" s="52">
        <f>_xlfn.XLOOKUP(B7983,Cal_Date!B:B,Cal_Date!A:A,0)</f>
        <v>1</v>
      </c>
      <c r="E7983">
        <v>2018</v>
      </c>
      <c r="F7983" t="s">
        <v>126</v>
      </c>
      <c r="G7983" t="s">
        <v>130</v>
      </c>
      <c r="H7983" t="s">
        <v>11</v>
      </c>
      <c r="I7983" t="s">
        <v>11</v>
      </c>
      <c r="J7983" t="s">
        <v>15</v>
      </c>
      <c r="K7983" t="s">
        <v>42</v>
      </c>
      <c r="L7983">
        <v>1</v>
      </c>
      <c r="M7983">
        <v>1003</v>
      </c>
      <c r="O7983" t="s">
        <v>25</v>
      </c>
      <c r="R7983" t="s">
        <v>44</v>
      </c>
      <c r="S7983" s="49" t="str">
        <f t="shared" si="993"/>
        <v>Card</v>
      </c>
      <c r="T7983" s="3">
        <v>0.03</v>
      </c>
      <c r="U7983" s="2">
        <v>2.6500000000000004</v>
      </c>
      <c r="V7983" s="2">
        <v>0.87</v>
      </c>
      <c r="W7983" s="54">
        <f>_xlfn.XLOOKUP(M7983,Market!A:A,Market!F:F,0)</f>
        <v>0.06</v>
      </c>
      <c r="X7983" s="55">
        <f t="shared" si="994"/>
        <v>7.9500000000000001E-2</v>
      </c>
      <c r="Y7983" s="55">
        <f t="shared" si="995"/>
        <v>1.7800000000000002</v>
      </c>
      <c r="Z7983" s="54">
        <f t="shared" si="996"/>
        <v>0.67169811320754713</v>
      </c>
      <c r="AA7983" s="49" t="str">
        <f t="shared" ca="1" si="997"/>
        <v>Y</v>
      </c>
      <c r="AB7983" s="49">
        <f t="shared" ca="1" si="998"/>
        <v>6</v>
      </c>
      <c r="AC7983" s="49" t="str">
        <f t="shared" ca="1" si="999"/>
        <v>Y</v>
      </c>
    </row>
    <row r="7984" spans="1:29" x14ac:dyDescent="0.25">
      <c r="A7984">
        <v>6281</v>
      </c>
      <c r="B7984" s="9">
        <v>43197</v>
      </c>
      <c r="C7984" s="50" t="str">
        <f t="shared" si="992"/>
        <v>N</v>
      </c>
      <c r="D7984" s="52">
        <f>_xlfn.XLOOKUP(B7984,Cal_Date!B:B,Cal_Date!A:A,0)</f>
        <v>1</v>
      </c>
      <c r="E7984">
        <v>2018</v>
      </c>
      <c r="F7984" t="s">
        <v>126</v>
      </c>
      <c r="G7984" t="s">
        <v>130</v>
      </c>
      <c r="H7984" t="s">
        <v>11</v>
      </c>
      <c r="I7984" t="s">
        <v>13</v>
      </c>
      <c r="J7984" t="s">
        <v>15</v>
      </c>
      <c r="K7984" t="s">
        <v>42</v>
      </c>
      <c r="L7984">
        <v>1</v>
      </c>
      <c r="M7984">
        <v>1004</v>
      </c>
      <c r="O7984" t="s">
        <v>28</v>
      </c>
      <c r="R7984" t="s">
        <v>44</v>
      </c>
      <c r="S7984" s="49" t="str">
        <f t="shared" si="993"/>
        <v>Card</v>
      </c>
      <c r="T7984" s="3">
        <v>0.03</v>
      </c>
      <c r="U7984" s="2">
        <v>2.6500000000000004</v>
      </c>
      <c r="V7984" s="2">
        <v>1.42</v>
      </c>
      <c r="W7984" s="54">
        <f>_xlfn.XLOOKUP(M7984,Market!A:A,Market!F:F,0)</f>
        <v>0.06</v>
      </c>
      <c r="X7984" s="55">
        <f t="shared" si="994"/>
        <v>7.9500000000000001E-2</v>
      </c>
      <c r="Y7984" s="55">
        <f t="shared" si="995"/>
        <v>1.2300000000000004</v>
      </c>
      <c r="Z7984" s="54">
        <f t="shared" si="996"/>
        <v>0.46415094339622653</v>
      </c>
      <c r="AA7984" s="49" t="str">
        <f t="shared" ca="1" si="997"/>
        <v>Y</v>
      </c>
      <c r="AB7984" s="49">
        <f t="shared" ca="1" si="998"/>
        <v>6</v>
      </c>
      <c r="AC7984" s="49" t="str">
        <f t="shared" ca="1" si="999"/>
        <v>Y</v>
      </c>
    </row>
    <row r="7985" spans="1:29" x14ac:dyDescent="0.25">
      <c r="A7985">
        <v>6282</v>
      </c>
      <c r="B7985" s="9">
        <v>43197</v>
      </c>
      <c r="C7985" s="50" t="str">
        <f t="shared" si="992"/>
        <v>N</v>
      </c>
      <c r="D7985" s="52">
        <f>_xlfn.XLOOKUP(B7985,Cal_Date!B:B,Cal_Date!A:A,0)</f>
        <v>1</v>
      </c>
      <c r="E7985">
        <v>2018</v>
      </c>
      <c r="F7985" t="s">
        <v>126</v>
      </c>
      <c r="G7985" t="s">
        <v>130</v>
      </c>
      <c r="H7985" t="s">
        <v>11</v>
      </c>
      <c r="I7985" t="s">
        <v>11</v>
      </c>
      <c r="J7985" t="s">
        <v>15</v>
      </c>
      <c r="K7985" t="s">
        <v>42</v>
      </c>
      <c r="L7985">
        <v>2</v>
      </c>
      <c r="M7985">
        <v>1005</v>
      </c>
      <c r="O7985" t="s">
        <v>25</v>
      </c>
      <c r="R7985" t="s">
        <v>44</v>
      </c>
      <c r="S7985" s="49" t="str">
        <f t="shared" si="993"/>
        <v>Card</v>
      </c>
      <c r="T7985" s="3">
        <v>0.03</v>
      </c>
      <c r="U7985" s="2">
        <v>5.4450000000000003</v>
      </c>
      <c r="V7985" s="2">
        <v>1.74</v>
      </c>
      <c r="W7985" s="54">
        <f>_xlfn.XLOOKUP(M7985,Market!A:A,Market!F:F,0)</f>
        <v>8.8999999999999996E-2</v>
      </c>
      <c r="X7985" s="55">
        <f t="shared" si="994"/>
        <v>0.16335</v>
      </c>
      <c r="Y7985" s="55">
        <f t="shared" si="995"/>
        <v>3.7050000000000001</v>
      </c>
      <c r="Z7985" s="54">
        <f t="shared" si="996"/>
        <v>0.68044077134986225</v>
      </c>
      <c r="AA7985" s="49" t="str">
        <f t="shared" ca="1" si="997"/>
        <v>Y</v>
      </c>
      <c r="AB7985" s="49">
        <f t="shared" ca="1" si="998"/>
        <v>6</v>
      </c>
      <c r="AC7985" s="49" t="str">
        <f t="shared" ca="1" si="999"/>
        <v>Y</v>
      </c>
    </row>
    <row r="7986" spans="1:29" x14ac:dyDescent="0.25">
      <c r="A7986">
        <v>6283</v>
      </c>
      <c r="B7986" s="9">
        <v>43197</v>
      </c>
      <c r="C7986" s="50" t="str">
        <f t="shared" si="992"/>
        <v>N</v>
      </c>
      <c r="D7986" s="52">
        <f>_xlfn.XLOOKUP(B7986,Cal_Date!B:B,Cal_Date!A:A,0)</f>
        <v>1</v>
      </c>
      <c r="E7986">
        <v>2018</v>
      </c>
      <c r="F7986" t="s">
        <v>126</v>
      </c>
      <c r="G7986" t="s">
        <v>130</v>
      </c>
      <c r="H7986" t="s">
        <v>11</v>
      </c>
      <c r="I7986" t="s">
        <v>11</v>
      </c>
      <c r="J7986" t="s">
        <v>15</v>
      </c>
      <c r="K7986" t="s">
        <v>42</v>
      </c>
      <c r="L7986">
        <v>2</v>
      </c>
      <c r="M7986">
        <v>1005</v>
      </c>
      <c r="O7986" t="s">
        <v>25</v>
      </c>
      <c r="R7986" t="s">
        <v>47</v>
      </c>
      <c r="S7986" s="49" t="str">
        <f t="shared" si="993"/>
        <v>Card</v>
      </c>
      <c r="T7986" s="3">
        <v>3.5000000000000003E-2</v>
      </c>
      <c r="U7986" s="2">
        <v>5.4450000000000003</v>
      </c>
      <c r="V7986" s="2">
        <v>1.74</v>
      </c>
      <c r="W7986" s="54">
        <f>_xlfn.XLOOKUP(M7986,Market!A:A,Market!F:F,0)</f>
        <v>8.8999999999999996E-2</v>
      </c>
      <c r="X7986" s="55">
        <f t="shared" si="994"/>
        <v>0.19057500000000002</v>
      </c>
      <c r="Y7986" s="55">
        <f t="shared" si="995"/>
        <v>3.7050000000000001</v>
      </c>
      <c r="Z7986" s="54">
        <f t="shared" si="996"/>
        <v>0.68044077134986225</v>
      </c>
      <c r="AA7986" s="49" t="str">
        <f t="shared" ca="1" si="997"/>
        <v>Y</v>
      </c>
      <c r="AB7986" s="49">
        <f t="shared" ca="1" si="998"/>
        <v>6</v>
      </c>
      <c r="AC7986" s="49" t="str">
        <f t="shared" ca="1" si="999"/>
        <v>Y</v>
      </c>
    </row>
    <row r="7987" spans="1:29" x14ac:dyDescent="0.25">
      <c r="A7987">
        <v>6284</v>
      </c>
      <c r="B7987" s="9">
        <v>43197</v>
      </c>
      <c r="C7987" s="50" t="str">
        <f t="shared" si="992"/>
        <v>N</v>
      </c>
      <c r="D7987" s="52">
        <f>_xlfn.XLOOKUP(B7987,Cal_Date!B:B,Cal_Date!A:A,0)</f>
        <v>1</v>
      </c>
      <c r="E7987">
        <v>2018</v>
      </c>
      <c r="F7987" t="s">
        <v>126</v>
      </c>
      <c r="G7987" t="s">
        <v>130</v>
      </c>
      <c r="H7987" t="s">
        <v>48</v>
      </c>
      <c r="I7987" t="s">
        <v>18</v>
      </c>
      <c r="J7987" t="s">
        <v>10</v>
      </c>
      <c r="K7987" t="s">
        <v>43</v>
      </c>
      <c r="L7987">
        <v>1</v>
      </c>
      <c r="M7987">
        <v>1003</v>
      </c>
      <c r="O7987" t="s">
        <v>25</v>
      </c>
      <c r="R7987" t="s">
        <v>44</v>
      </c>
      <c r="S7987" s="49" t="str">
        <f t="shared" si="993"/>
        <v>Card</v>
      </c>
      <c r="T7987" s="3">
        <v>0.03</v>
      </c>
      <c r="U7987" s="2">
        <v>7.42</v>
      </c>
      <c r="V7987" s="2">
        <v>1.46</v>
      </c>
      <c r="W7987" s="54">
        <f>_xlfn.XLOOKUP(M7987,Market!A:A,Market!F:F,0)</f>
        <v>0.06</v>
      </c>
      <c r="X7987" s="55">
        <f t="shared" si="994"/>
        <v>0.22259999999999999</v>
      </c>
      <c r="Y7987" s="55">
        <f t="shared" si="995"/>
        <v>5.96</v>
      </c>
      <c r="Z7987" s="54">
        <f t="shared" si="996"/>
        <v>0.80323450134770891</v>
      </c>
      <c r="AA7987" s="49" t="str">
        <f t="shared" ca="1" si="997"/>
        <v>Y</v>
      </c>
      <c r="AB7987" s="49">
        <f t="shared" ca="1" si="998"/>
        <v>6</v>
      </c>
      <c r="AC7987" s="49" t="str">
        <f t="shared" ca="1" si="999"/>
        <v>Y</v>
      </c>
    </row>
    <row r="7988" spans="1:29" x14ac:dyDescent="0.25">
      <c r="A7988">
        <v>6285</v>
      </c>
      <c r="B7988" s="9">
        <v>43197</v>
      </c>
      <c r="C7988" s="50" t="str">
        <f t="shared" si="992"/>
        <v>N</v>
      </c>
      <c r="D7988" s="52">
        <f>_xlfn.XLOOKUP(B7988,Cal_Date!B:B,Cal_Date!A:A,0)</f>
        <v>1</v>
      </c>
      <c r="E7988">
        <v>2018</v>
      </c>
      <c r="F7988" t="s">
        <v>126</v>
      </c>
      <c r="G7988" t="s">
        <v>130</v>
      </c>
      <c r="H7988" t="s">
        <v>14</v>
      </c>
      <c r="I7988" t="s">
        <v>18</v>
      </c>
      <c r="J7988" t="s">
        <v>15</v>
      </c>
      <c r="K7988" t="s">
        <v>43</v>
      </c>
      <c r="L7988">
        <v>1</v>
      </c>
      <c r="M7988">
        <v>1007</v>
      </c>
      <c r="O7988" t="s">
        <v>28</v>
      </c>
      <c r="R7988" t="s">
        <v>44</v>
      </c>
      <c r="S7988" s="49" t="str">
        <f t="shared" si="993"/>
        <v>Card</v>
      </c>
      <c r="T7988" s="3">
        <v>0.03</v>
      </c>
      <c r="U7988" s="2">
        <v>5.4450000000000003</v>
      </c>
      <c r="V7988" s="2">
        <v>2.1</v>
      </c>
      <c r="W7988" s="54">
        <f>_xlfn.XLOOKUP(M7988,Market!A:A,Market!F:F,0)</f>
        <v>8.8999999999999996E-2</v>
      </c>
      <c r="X7988" s="55">
        <f t="shared" si="994"/>
        <v>0.16335</v>
      </c>
      <c r="Y7988" s="55">
        <f t="shared" si="995"/>
        <v>3.3450000000000002</v>
      </c>
      <c r="Z7988" s="54">
        <f t="shared" si="996"/>
        <v>0.61432506887052341</v>
      </c>
      <c r="AA7988" s="49" t="str">
        <f t="shared" ca="1" si="997"/>
        <v>Y</v>
      </c>
      <c r="AB7988" s="49">
        <f t="shared" ca="1" si="998"/>
        <v>6</v>
      </c>
      <c r="AC7988" s="49" t="str">
        <f t="shared" ca="1" si="999"/>
        <v>Y</v>
      </c>
    </row>
    <row r="7989" spans="1:29" x14ac:dyDescent="0.25">
      <c r="A7989">
        <v>6286</v>
      </c>
      <c r="B7989" s="9">
        <v>43197</v>
      </c>
      <c r="C7989" s="50" t="str">
        <f t="shared" si="992"/>
        <v>N</v>
      </c>
      <c r="D7989" s="52">
        <f>_xlfn.XLOOKUP(B7989,Cal_Date!B:B,Cal_Date!A:A,0)</f>
        <v>1</v>
      </c>
      <c r="E7989">
        <v>2018</v>
      </c>
      <c r="F7989" t="s">
        <v>126</v>
      </c>
      <c r="G7989" t="s">
        <v>130</v>
      </c>
      <c r="H7989" t="s">
        <v>14</v>
      </c>
      <c r="I7989" t="s">
        <v>18</v>
      </c>
      <c r="J7989" t="s">
        <v>15</v>
      </c>
      <c r="K7989" t="s">
        <v>43</v>
      </c>
      <c r="L7989">
        <v>1</v>
      </c>
      <c r="M7989">
        <v>1006</v>
      </c>
      <c r="O7989" t="s">
        <v>28</v>
      </c>
      <c r="R7989" t="s">
        <v>44</v>
      </c>
      <c r="S7989" s="49" t="str">
        <f t="shared" si="993"/>
        <v>Card</v>
      </c>
      <c r="T7989" s="3">
        <v>0.03</v>
      </c>
      <c r="U7989" s="2">
        <v>5.4450000000000003</v>
      </c>
      <c r="V7989" s="2">
        <v>2.1</v>
      </c>
      <c r="W7989" s="54">
        <f>_xlfn.XLOOKUP(M7989,Market!A:A,Market!F:F,0)</f>
        <v>8.8999999999999996E-2</v>
      </c>
      <c r="X7989" s="55">
        <f t="shared" si="994"/>
        <v>0.16335</v>
      </c>
      <c r="Y7989" s="55">
        <f t="shared" si="995"/>
        <v>3.3450000000000002</v>
      </c>
      <c r="Z7989" s="54">
        <f t="shared" si="996"/>
        <v>0.61432506887052341</v>
      </c>
      <c r="AA7989" s="49" t="str">
        <f t="shared" ca="1" si="997"/>
        <v>Y</v>
      </c>
      <c r="AB7989" s="49">
        <f t="shared" ca="1" si="998"/>
        <v>6</v>
      </c>
      <c r="AC7989" s="49" t="str">
        <f t="shared" ca="1" si="999"/>
        <v>Y</v>
      </c>
    </row>
    <row r="7990" spans="1:29" x14ac:dyDescent="0.25">
      <c r="A7990">
        <v>6287</v>
      </c>
      <c r="B7990" s="9">
        <v>43197</v>
      </c>
      <c r="C7990" s="50" t="str">
        <f t="shared" si="992"/>
        <v>N</v>
      </c>
      <c r="D7990" s="52">
        <f>_xlfn.XLOOKUP(B7990,Cal_Date!B:B,Cal_Date!A:A,0)</f>
        <v>1</v>
      </c>
      <c r="E7990">
        <v>2018</v>
      </c>
      <c r="F7990" t="s">
        <v>126</v>
      </c>
      <c r="G7990" t="s">
        <v>130</v>
      </c>
      <c r="H7990" t="s">
        <v>14</v>
      </c>
      <c r="I7990" t="s">
        <v>18</v>
      </c>
      <c r="J7990" t="s">
        <v>15</v>
      </c>
      <c r="K7990" t="s">
        <v>43</v>
      </c>
      <c r="L7990">
        <v>2</v>
      </c>
      <c r="M7990">
        <v>1006</v>
      </c>
      <c r="O7990" t="s">
        <v>28</v>
      </c>
      <c r="R7990" t="s">
        <v>44</v>
      </c>
      <c r="S7990" s="49" t="str">
        <f t="shared" si="993"/>
        <v>Card</v>
      </c>
      <c r="T7990" s="3">
        <v>0.03</v>
      </c>
      <c r="U7990" s="2">
        <v>10.89</v>
      </c>
      <c r="V7990" s="2">
        <v>4.2</v>
      </c>
      <c r="W7990" s="54">
        <f>_xlfn.XLOOKUP(M7990,Market!A:A,Market!F:F,0)</f>
        <v>8.8999999999999996E-2</v>
      </c>
      <c r="X7990" s="55">
        <f t="shared" si="994"/>
        <v>0.32669999999999999</v>
      </c>
      <c r="Y7990" s="55">
        <f t="shared" si="995"/>
        <v>6.69</v>
      </c>
      <c r="Z7990" s="54">
        <f t="shared" si="996"/>
        <v>0.61432506887052341</v>
      </c>
      <c r="AA7990" s="49" t="str">
        <f t="shared" ca="1" si="997"/>
        <v>Y</v>
      </c>
      <c r="AB7990" s="49">
        <f t="shared" ca="1" si="998"/>
        <v>6</v>
      </c>
      <c r="AC7990" s="49" t="str">
        <f t="shared" ca="1" si="999"/>
        <v>Y</v>
      </c>
    </row>
    <row r="7991" spans="1:29" x14ac:dyDescent="0.25">
      <c r="A7991">
        <v>6288</v>
      </c>
      <c r="B7991" s="9">
        <v>43197</v>
      </c>
      <c r="C7991" s="50" t="str">
        <f t="shared" si="992"/>
        <v>N</v>
      </c>
      <c r="D7991" s="52">
        <f>_xlfn.XLOOKUP(B7991,Cal_Date!B:B,Cal_Date!A:A,0)</f>
        <v>1</v>
      </c>
      <c r="E7991">
        <v>2018</v>
      </c>
      <c r="F7991" t="s">
        <v>126</v>
      </c>
      <c r="G7991" t="s">
        <v>130</v>
      </c>
      <c r="H7991" t="s">
        <v>48</v>
      </c>
      <c r="I7991" t="s">
        <v>18</v>
      </c>
      <c r="J7991" t="s">
        <v>10</v>
      </c>
      <c r="K7991" t="s">
        <v>43</v>
      </c>
      <c r="L7991">
        <v>1</v>
      </c>
      <c r="M7991">
        <v>1006</v>
      </c>
      <c r="O7991" t="s">
        <v>28</v>
      </c>
      <c r="R7991" t="s">
        <v>44</v>
      </c>
      <c r="S7991" s="49" t="str">
        <f t="shared" si="993"/>
        <v>Card</v>
      </c>
      <c r="T7991" s="3">
        <v>0.03</v>
      </c>
      <c r="U7991" s="2">
        <v>7.6229999999999993</v>
      </c>
      <c r="V7991" s="2">
        <v>1.46</v>
      </c>
      <c r="W7991" s="54">
        <f>_xlfn.XLOOKUP(M7991,Market!A:A,Market!F:F,0)</f>
        <v>8.8999999999999996E-2</v>
      </c>
      <c r="X7991" s="55">
        <f t="shared" si="994"/>
        <v>0.22868999999999998</v>
      </c>
      <c r="Y7991" s="55">
        <f t="shared" si="995"/>
        <v>6.1629999999999994</v>
      </c>
      <c r="Z7991" s="54">
        <f t="shared" si="996"/>
        <v>0.80847435392889933</v>
      </c>
      <c r="AA7991" s="49" t="str">
        <f t="shared" ca="1" si="997"/>
        <v>Y</v>
      </c>
      <c r="AB7991" s="49">
        <f t="shared" ca="1" si="998"/>
        <v>6</v>
      </c>
      <c r="AC7991" s="49" t="str">
        <f t="shared" ca="1" si="999"/>
        <v>Y</v>
      </c>
    </row>
    <row r="7992" spans="1:29" x14ac:dyDescent="0.25">
      <c r="A7992">
        <v>6289</v>
      </c>
      <c r="B7992" s="9">
        <v>43197</v>
      </c>
      <c r="C7992" s="50" t="str">
        <f t="shared" si="992"/>
        <v>N</v>
      </c>
      <c r="D7992" s="52">
        <f>_xlfn.XLOOKUP(B7992,Cal_Date!B:B,Cal_Date!A:A,0)</f>
        <v>1</v>
      </c>
      <c r="E7992">
        <v>2018</v>
      </c>
      <c r="F7992" t="s">
        <v>126</v>
      </c>
      <c r="G7992" t="s">
        <v>130</v>
      </c>
      <c r="H7992" t="s">
        <v>14</v>
      </c>
      <c r="I7992" t="s">
        <v>18</v>
      </c>
      <c r="J7992" t="s">
        <v>15</v>
      </c>
      <c r="K7992" t="s">
        <v>43</v>
      </c>
      <c r="L7992">
        <v>2</v>
      </c>
      <c r="M7992">
        <v>1004</v>
      </c>
      <c r="O7992" t="s">
        <v>28</v>
      </c>
      <c r="R7992" t="s">
        <v>44</v>
      </c>
      <c r="S7992" s="49" t="str">
        <f t="shared" si="993"/>
        <v>Card</v>
      </c>
      <c r="T7992" s="3">
        <v>0.03</v>
      </c>
      <c r="U7992" s="2">
        <v>10.600000000000001</v>
      </c>
      <c r="V7992" s="2">
        <v>4.2</v>
      </c>
      <c r="W7992" s="54">
        <f>_xlfn.XLOOKUP(M7992,Market!A:A,Market!F:F,0)</f>
        <v>0.06</v>
      </c>
      <c r="X7992" s="55">
        <f t="shared" si="994"/>
        <v>0.318</v>
      </c>
      <c r="Y7992" s="55">
        <f t="shared" si="995"/>
        <v>6.4000000000000012</v>
      </c>
      <c r="Z7992" s="54">
        <f t="shared" si="996"/>
        <v>0.60377358490566047</v>
      </c>
      <c r="AA7992" s="49" t="str">
        <f t="shared" ca="1" si="997"/>
        <v>Y</v>
      </c>
      <c r="AB7992" s="49">
        <f t="shared" ca="1" si="998"/>
        <v>6</v>
      </c>
      <c r="AC7992" s="49" t="str">
        <f t="shared" ca="1" si="999"/>
        <v>Y</v>
      </c>
    </row>
    <row r="7993" spans="1:29" x14ac:dyDescent="0.25">
      <c r="A7993">
        <v>6290</v>
      </c>
      <c r="B7993" s="9">
        <v>43197</v>
      </c>
      <c r="C7993" s="50" t="str">
        <f t="shared" si="992"/>
        <v>N</v>
      </c>
      <c r="D7993" s="52">
        <f>_xlfn.XLOOKUP(B7993,Cal_Date!B:B,Cal_Date!A:A,0)</f>
        <v>1</v>
      </c>
      <c r="E7993">
        <v>2018</v>
      </c>
      <c r="F7993" t="s">
        <v>126</v>
      </c>
      <c r="G7993" t="s">
        <v>130</v>
      </c>
      <c r="H7993" t="s">
        <v>11</v>
      </c>
      <c r="I7993" t="s">
        <v>11</v>
      </c>
      <c r="J7993" t="s">
        <v>15</v>
      </c>
      <c r="K7993" t="s">
        <v>42</v>
      </c>
      <c r="L7993">
        <v>1</v>
      </c>
      <c r="M7993">
        <v>1004</v>
      </c>
      <c r="O7993" t="s">
        <v>28</v>
      </c>
      <c r="R7993" t="s">
        <v>44</v>
      </c>
      <c r="S7993" s="49" t="str">
        <f t="shared" si="993"/>
        <v>Card</v>
      </c>
      <c r="T7993" s="3">
        <v>0.03</v>
      </c>
      <c r="U7993" s="2">
        <v>2.6500000000000004</v>
      </c>
      <c r="V7993" s="2">
        <v>0.87</v>
      </c>
      <c r="W7993" s="54">
        <f>_xlfn.XLOOKUP(M7993,Market!A:A,Market!F:F,0)</f>
        <v>0.06</v>
      </c>
      <c r="X7993" s="55">
        <f t="shared" si="994"/>
        <v>7.9500000000000001E-2</v>
      </c>
      <c r="Y7993" s="55">
        <f t="shared" si="995"/>
        <v>1.7800000000000002</v>
      </c>
      <c r="Z7993" s="54">
        <f t="shared" si="996"/>
        <v>0.67169811320754713</v>
      </c>
      <c r="AA7993" s="49" t="str">
        <f t="shared" ca="1" si="997"/>
        <v>Y</v>
      </c>
      <c r="AB7993" s="49">
        <f t="shared" ca="1" si="998"/>
        <v>6</v>
      </c>
      <c r="AC7993" s="49" t="str">
        <f t="shared" ca="1" si="999"/>
        <v>Y</v>
      </c>
    </row>
    <row r="7994" spans="1:29" x14ac:dyDescent="0.25">
      <c r="A7994">
        <v>6291</v>
      </c>
      <c r="B7994" s="9">
        <v>43197</v>
      </c>
      <c r="C7994" s="50" t="str">
        <f t="shared" si="992"/>
        <v>N</v>
      </c>
      <c r="D7994" s="52">
        <f>_xlfn.XLOOKUP(B7994,Cal_Date!B:B,Cal_Date!A:A,0)</f>
        <v>1</v>
      </c>
      <c r="E7994">
        <v>2018</v>
      </c>
      <c r="F7994" t="s">
        <v>126</v>
      </c>
      <c r="G7994" t="s">
        <v>130</v>
      </c>
      <c r="H7994" t="s">
        <v>11</v>
      </c>
      <c r="I7994" t="s">
        <v>11</v>
      </c>
      <c r="J7994" t="s">
        <v>15</v>
      </c>
      <c r="K7994" t="s">
        <v>42</v>
      </c>
      <c r="L7994">
        <v>2</v>
      </c>
      <c r="M7994">
        <v>1000</v>
      </c>
      <c r="O7994" t="s">
        <v>25</v>
      </c>
      <c r="R7994" t="s">
        <v>44</v>
      </c>
      <c r="S7994" s="49" t="str">
        <f t="shared" si="993"/>
        <v>Card</v>
      </c>
      <c r="T7994" s="3">
        <v>0.03</v>
      </c>
      <c r="U7994" s="2">
        <v>5.4</v>
      </c>
      <c r="V7994" s="2">
        <v>1.74</v>
      </c>
      <c r="W7994" s="54">
        <f>_xlfn.XLOOKUP(M7994,Market!A:A,Market!F:F,0)</f>
        <v>0.08</v>
      </c>
      <c r="X7994" s="55">
        <f t="shared" si="994"/>
        <v>0.16200000000000001</v>
      </c>
      <c r="Y7994" s="55">
        <f t="shared" si="995"/>
        <v>3.66</v>
      </c>
      <c r="Z7994" s="54">
        <f t="shared" si="996"/>
        <v>0.67777777777777781</v>
      </c>
      <c r="AA7994" s="49" t="str">
        <f t="shared" ca="1" si="997"/>
        <v>Y</v>
      </c>
      <c r="AB7994" s="49">
        <f t="shared" ca="1" si="998"/>
        <v>6</v>
      </c>
      <c r="AC7994" s="49" t="str">
        <f t="shared" ca="1" si="999"/>
        <v>Y</v>
      </c>
    </row>
    <row r="7995" spans="1:29" x14ac:dyDescent="0.25">
      <c r="A7995">
        <v>6292</v>
      </c>
      <c r="B7995" s="9">
        <v>43197</v>
      </c>
      <c r="C7995" s="50" t="str">
        <f t="shared" si="992"/>
        <v>N</v>
      </c>
      <c r="D7995" s="52">
        <f>_xlfn.XLOOKUP(B7995,Cal_Date!B:B,Cal_Date!A:A,0)</f>
        <v>1</v>
      </c>
      <c r="E7995">
        <v>2018</v>
      </c>
      <c r="F7995" t="s">
        <v>126</v>
      </c>
      <c r="G7995" t="s">
        <v>130</v>
      </c>
      <c r="H7995" t="s">
        <v>11</v>
      </c>
      <c r="I7995" t="s">
        <v>11</v>
      </c>
      <c r="J7995" t="s">
        <v>15</v>
      </c>
      <c r="K7995" t="s">
        <v>42</v>
      </c>
      <c r="L7995">
        <v>1</v>
      </c>
      <c r="M7995">
        <v>1000</v>
      </c>
      <c r="O7995" t="s">
        <v>25</v>
      </c>
      <c r="R7995" t="s">
        <v>44</v>
      </c>
      <c r="S7995" s="49" t="str">
        <f t="shared" si="993"/>
        <v>Card</v>
      </c>
      <c r="T7995" s="3">
        <v>0.03</v>
      </c>
      <c r="U7995" s="2">
        <v>2.7</v>
      </c>
      <c r="V7995" s="2">
        <v>0.87</v>
      </c>
      <c r="W7995" s="54">
        <f>_xlfn.XLOOKUP(M7995,Market!A:A,Market!F:F,0)</f>
        <v>0.08</v>
      </c>
      <c r="X7995" s="55">
        <f t="shared" si="994"/>
        <v>8.1000000000000003E-2</v>
      </c>
      <c r="Y7995" s="55">
        <f t="shared" si="995"/>
        <v>1.83</v>
      </c>
      <c r="Z7995" s="54">
        <f t="shared" si="996"/>
        <v>0.67777777777777781</v>
      </c>
      <c r="AA7995" s="49" t="str">
        <f t="shared" ca="1" si="997"/>
        <v>Y</v>
      </c>
      <c r="AB7995" s="49">
        <f t="shared" ca="1" si="998"/>
        <v>6</v>
      </c>
      <c r="AC7995" s="49" t="str">
        <f t="shared" ca="1" si="999"/>
        <v>Y</v>
      </c>
    </row>
    <row r="7996" spans="1:29" x14ac:dyDescent="0.25">
      <c r="A7996">
        <v>6293</v>
      </c>
      <c r="B7996" s="9">
        <v>43197</v>
      </c>
      <c r="C7996" s="50" t="str">
        <f t="shared" si="992"/>
        <v>N</v>
      </c>
      <c r="D7996" s="52">
        <f>_xlfn.XLOOKUP(B7996,Cal_Date!B:B,Cal_Date!A:A,0)</f>
        <v>1</v>
      </c>
      <c r="E7996">
        <v>2018</v>
      </c>
      <c r="F7996" t="s">
        <v>126</v>
      </c>
      <c r="G7996" t="s">
        <v>130</v>
      </c>
      <c r="H7996" t="s">
        <v>14</v>
      </c>
      <c r="I7996" t="s">
        <v>18</v>
      </c>
      <c r="J7996" t="s">
        <v>15</v>
      </c>
      <c r="K7996" t="s">
        <v>43</v>
      </c>
      <c r="L7996">
        <v>1</v>
      </c>
      <c r="M7996">
        <v>1000</v>
      </c>
      <c r="O7996" t="s">
        <v>25</v>
      </c>
      <c r="R7996" t="s">
        <v>44</v>
      </c>
      <c r="S7996" s="49" t="str">
        <f t="shared" si="993"/>
        <v>Card</v>
      </c>
      <c r="T7996" s="3">
        <v>0.03</v>
      </c>
      <c r="U7996" s="2">
        <v>5.4</v>
      </c>
      <c r="V7996" s="2">
        <v>2.2200000000000002</v>
      </c>
      <c r="W7996" s="54">
        <f>_xlfn.XLOOKUP(M7996,Market!A:A,Market!F:F,0)</f>
        <v>0.08</v>
      </c>
      <c r="X7996" s="55">
        <f t="shared" si="994"/>
        <v>0.16200000000000001</v>
      </c>
      <c r="Y7996" s="55">
        <f t="shared" si="995"/>
        <v>3.18</v>
      </c>
      <c r="Z7996" s="54">
        <f t="shared" si="996"/>
        <v>0.58888888888888891</v>
      </c>
      <c r="AA7996" s="49" t="str">
        <f t="shared" ca="1" si="997"/>
        <v>Y</v>
      </c>
      <c r="AB7996" s="49">
        <f t="shared" ca="1" si="998"/>
        <v>6</v>
      </c>
      <c r="AC7996" s="49" t="str">
        <f t="shared" ca="1" si="999"/>
        <v>Y</v>
      </c>
    </row>
    <row r="7997" spans="1:29" x14ac:dyDescent="0.25">
      <c r="A7997">
        <v>6294</v>
      </c>
      <c r="B7997" s="9">
        <v>43197</v>
      </c>
      <c r="C7997" s="50" t="str">
        <f t="shared" si="992"/>
        <v>N</v>
      </c>
      <c r="D7997" s="52">
        <f>_xlfn.XLOOKUP(B7997,Cal_Date!B:B,Cal_Date!A:A,0)</f>
        <v>1</v>
      </c>
      <c r="E7997">
        <v>2018</v>
      </c>
      <c r="F7997" t="s">
        <v>126</v>
      </c>
      <c r="G7997" t="s">
        <v>130</v>
      </c>
      <c r="H7997" t="s">
        <v>14</v>
      </c>
      <c r="I7997" t="s">
        <v>18</v>
      </c>
      <c r="J7997" t="s">
        <v>15</v>
      </c>
      <c r="K7997" t="s">
        <v>43</v>
      </c>
      <c r="L7997">
        <v>1</v>
      </c>
      <c r="M7997">
        <v>1008</v>
      </c>
      <c r="O7997" t="s">
        <v>28</v>
      </c>
      <c r="R7997" t="s">
        <v>44</v>
      </c>
      <c r="S7997" s="49" t="str">
        <f t="shared" si="993"/>
        <v>Card</v>
      </c>
      <c r="T7997" s="3">
        <v>0.03</v>
      </c>
      <c r="U7997" s="2">
        <v>5.4450000000000003</v>
      </c>
      <c r="V7997" s="2">
        <v>2.2200000000000002</v>
      </c>
      <c r="W7997" s="54">
        <f>_xlfn.XLOOKUP(M7997,Market!A:A,Market!F:F,0)</f>
        <v>8.8999999999999996E-2</v>
      </c>
      <c r="X7997" s="55">
        <f t="shared" si="994"/>
        <v>0.16335</v>
      </c>
      <c r="Y7997" s="55">
        <f t="shared" si="995"/>
        <v>3.2250000000000001</v>
      </c>
      <c r="Z7997" s="54">
        <f t="shared" si="996"/>
        <v>0.59228650137741046</v>
      </c>
      <c r="AA7997" s="49" t="str">
        <f t="shared" ca="1" si="997"/>
        <v>Y</v>
      </c>
      <c r="AB7997" s="49">
        <f t="shared" ca="1" si="998"/>
        <v>6</v>
      </c>
      <c r="AC7997" s="49" t="str">
        <f t="shared" ca="1" si="999"/>
        <v>Y</v>
      </c>
    </row>
    <row r="7998" spans="1:29" x14ac:dyDescent="0.25">
      <c r="A7998">
        <v>6295</v>
      </c>
      <c r="B7998" s="9">
        <v>43197</v>
      </c>
      <c r="C7998" s="50" t="str">
        <f t="shared" si="992"/>
        <v>N</v>
      </c>
      <c r="D7998" s="52">
        <f>_xlfn.XLOOKUP(B7998,Cal_Date!B:B,Cal_Date!A:A,0)</f>
        <v>1</v>
      </c>
      <c r="E7998">
        <v>2018</v>
      </c>
      <c r="F7998" t="s">
        <v>126</v>
      </c>
      <c r="G7998" t="s">
        <v>130</v>
      </c>
      <c r="H7998" t="s">
        <v>14</v>
      </c>
      <c r="I7998" t="s">
        <v>18</v>
      </c>
      <c r="J7998" t="s">
        <v>15</v>
      </c>
      <c r="K7998" t="s">
        <v>43</v>
      </c>
      <c r="L7998">
        <v>1</v>
      </c>
      <c r="M7998">
        <v>1008</v>
      </c>
      <c r="O7998" t="s">
        <v>28</v>
      </c>
      <c r="R7998" t="s">
        <v>44</v>
      </c>
      <c r="S7998" s="49" t="str">
        <f t="shared" si="993"/>
        <v>Card</v>
      </c>
      <c r="T7998" s="3">
        <v>0.03</v>
      </c>
      <c r="U7998" s="2">
        <v>5.4450000000000003</v>
      </c>
      <c r="V7998" s="2">
        <v>2.1</v>
      </c>
      <c r="W7998" s="54">
        <f>_xlfn.XLOOKUP(M7998,Market!A:A,Market!F:F,0)</f>
        <v>8.8999999999999996E-2</v>
      </c>
      <c r="X7998" s="55">
        <f t="shared" si="994"/>
        <v>0.16335</v>
      </c>
      <c r="Y7998" s="55">
        <f t="shared" si="995"/>
        <v>3.3450000000000002</v>
      </c>
      <c r="Z7998" s="54">
        <f t="shared" si="996"/>
        <v>0.61432506887052341</v>
      </c>
      <c r="AA7998" s="49" t="str">
        <f t="shared" ca="1" si="997"/>
        <v>Y</v>
      </c>
      <c r="AB7998" s="49">
        <f t="shared" ca="1" si="998"/>
        <v>6</v>
      </c>
      <c r="AC7998" s="49" t="str">
        <f t="shared" ca="1" si="999"/>
        <v>Y</v>
      </c>
    </row>
    <row r="7999" spans="1:29" x14ac:dyDescent="0.25">
      <c r="A7999">
        <v>6296</v>
      </c>
      <c r="B7999" s="9">
        <v>43197</v>
      </c>
      <c r="C7999" s="50" t="str">
        <f t="shared" si="992"/>
        <v>N</v>
      </c>
      <c r="D7999" s="52">
        <f>_xlfn.XLOOKUP(B7999,Cal_Date!B:B,Cal_Date!A:A,0)</f>
        <v>1</v>
      </c>
      <c r="E7999">
        <v>2018</v>
      </c>
      <c r="F7999" t="s">
        <v>126</v>
      </c>
      <c r="G7999" t="s">
        <v>130</v>
      </c>
      <c r="H7999" t="s">
        <v>48</v>
      </c>
      <c r="I7999" t="s">
        <v>18</v>
      </c>
      <c r="J7999" t="s">
        <v>10</v>
      </c>
      <c r="K7999" t="s">
        <v>43</v>
      </c>
      <c r="L7999">
        <v>2</v>
      </c>
      <c r="M7999">
        <v>1009</v>
      </c>
      <c r="O7999" t="s">
        <v>28</v>
      </c>
      <c r="R7999" t="s">
        <v>44</v>
      </c>
      <c r="S7999" s="49" t="str">
        <f t="shared" si="993"/>
        <v>Card</v>
      </c>
      <c r="T7999" s="3">
        <v>0.03</v>
      </c>
      <c r="U7999" s="2">
        <v>15.245999999999999</v>
      </c>
      <c r="V7999" s="2">
        <v>2.92</v>
      </c>
      <c r="W7999" s="54">
        <f>_xlfn.XLOOKUP(M7999,Market!A:A,Market!F:F,0)</f>
        <v>8.8999999999999996E-2</v>
      </c>
      <c r="X7999" s="55">
        <f t="shared" si="994"/>
        <v>0.45737999999999995</v>
      </c>
      <c r="Y7999" s="55">
        <f t="shared" si="995"/>
        <v>12.325999999999999</v>
      </c>
      <c r="Z7999" s="54">
        <f t="shared" si="996"/>
        <v>0.80847435392889933</v>
      </c>
      <c r="AA7999" s="49" t="str">
        <f t="shared" ca="1" si="997"/>
        <v>Y</v>
      </c>
      <c r="AB7999" s="49">
        <f t="shared" ca="1" si="998"/>
        <v>6</v>
      </c>
      <c r="AC7999" s="49" t="str">
        <f t="shared" ca="1" si="999"/>
        <v>Y</v>
      </c>
    </row>
    <row r="8000" spans="1:29" x14ac:dyDescent="0.25">
      <c r="A8000">
        <v>6297</v>
      </c>
      <c r="B8000" s="9">
        <v>43197</v>
      </c>
      <c r="C8000" s="50" t="str">
        <f t="shared" si="992"/>
        <v>N</v>
      </c>
      <c r="D8000" s="52">
        <f>_xlfn.XLOOKUP(B8000,Cal_Date!B:B,Cal_Date!A:A,0)</f>
        <v>1</v>
      </c>
      <c r="E8000">
        <v>2018</v>
      </c>
      <c r="F8000" t="s">
        <v>126</v>
      </c>
      <c r="G8000" t="s">
        <v>130</v>
      </c>
      <c r="H8000" t="s">
        <v>11</v>
      </c>
      <c r="I8000" t="s">
        <v>11</v>
      </c>
      <c r="J8000" t="s">
        <v>15</v>
      </c>
      <c r="K8000" t="s">
        <v>42</v>
      </c>
      <c r="L8000">
        <v>1</v>
      </c>
      <c r="M8000">
        <v>1010</v>
      </c>
      <c r="O8000" t="s">
        <v>25</v>
      </c>
      <c r="R8000" t="s">
        <v>44</v>
      </c>
      <c r="S8000" s="49" t="str">
        <f t="shared" si="993"/>
        <v>Card</v>
      </c>
      <c r="T8000" s="3">
        <v>0.03</v>
      </c>
      <c r="U8000" s="2">
        <v>2.7</v>
      </c>
      <c r="V8000" s="2">
        <v>0.87</v>
      </c>
      <c r="W8000" s="54">
        <f>_xlfn.XLOOKUP(M8000,Market!A:A,Market!F:F,0)</f>
        <v>0.08</v>
      </c>
      <c r="X8000" s="55">
        <f t="shared" si="994"/>
        <v>8.1000000000000003E-2</v>
      </c>
      <c r="Y8000" s="55">
        <f t="shared" si="995"/>
        <v>1.83</v>
      </c>
      <c r="Z8000" s="54">
        <f t="shared" si="996"/>
        <v>0.67777777777777781</v>
      </c>
      <c r="AA8000" s="49" t="str">
        <f t="shared" ca="1" si="997"/>
        <v>Y</v>
      </c>
      <c r="AB8000" s="49">
        <f t="shared" ca="1" si="998"/>
        <v>6</v>
      </c>
      <c r="AC8000" s="49" t="str">
        <f t="shared" ca="1" si="999"/>
        <v>Y</v>
      </c>
    </row>
    <row r="8001" spans="1:29" x14ac:dyDescent="0.25">
      <c r="A8001">
        <v>6298</v>
      </c>
      <c r="B8001" s="9">
        <v>43197</v>
      </c>
      <c r="C8001" s="50" t="str">
        <f t="shared" si="992"/>
        <v>N</v>
      </c>
      <c r="D8001" s="52">
        <f>_xlfn.XLOOKUP(B8001,Cal_Date!B:B,Cal_Date!A:A,0)</f>
        <v>1</v>
      </c>
      <c r="E8001">
        <v>2018</v>
      </c>
      <c r="F8001" t="s">
        <v>126</v>
      </c>
      <c r="G8001" t="s">
        <v>130</v>
      </c>
      <c r="H8001" t="s">
        <v>11</v>
      </c>
      <c r="I8001" t="s">
        <v>11</v>
      </c>
      <c r="J8001" t="s">
        <v>15</v>
      </c>
      <c r="K8001" t="s">
        <v>42</v>
      </c>
      <c r="L8001">
        <v>1</v>
      </c>
      <c r="M8001">
        <v>1008</v>
      </c>
      <c r="O8001" t="s">
        <v>28</v>
      </c>
      <c r="R8001" t="s">
        <v>44</v>
      </c>
      <c r="S8001" s="49" t="str">
        <f t="shared" si="993"/>
        <v>Card</v>
      </c>
      <c r="T8001" s="3">
        <v>0.03</v>
      </c>
      <c r="U8001" s="2">
        <v>2.7225000000000001</v>
      </c>
      <c r="V8001" s="2">
        <v>0.87</v>
      </c>
      <c r="W8001" s="54">
        <f>_xlfn.XLOOKUP(M8001,Market!A:A,Market!F:F,0)</f>
        <v>8.8999999999999996E-2</v>
      </c>
      <c r="X8001" s="55">
        <f t="shared" si="994"/>
        <v>8.1674999999999998E-2</v>
      </c>
      <c r="Y8001" s="55">
        <f t="shared" si="995"/>
        <v>1.8525</v>
      </c>
      <c r="Z8001" s="54">
        <f t="shared" si="996"/>
        <v>0.68044077134986225</v>
      </c>
      <c r="AA8001" s="49" t="str">
        <f t="shared" ca="1" si="997"/>
        <v>Y</v>
      </c>
      <c r="AB8001" s="49">
        <f t="shared" ca="1" si="998"/>
        <v>6</v>
      </c>
      <c r="AC8001" s="49" t="str">
        <f t="shared" ca="1" si="999"/>
        <v>Y</v>
      </c>
    </row>
    <row r="8002" spans="1:29" x14ac:dyDescent="0.25">
      <c r="A8002">
        <v>6299</v>
      </c>
      <c r="B8002" s="9">
        <v>43197</v>
      </c>
      <c r="C8002" s="50" t="str">
        <f t="shared" si="992"/>
        <v>N</v>
      </c>
      <c r="D8002" s="52">
        <f>_xlfn.XLOOKUP(B8002,Cal_Date!B:B,Cal_Date!A:A,0)</f>
        <v>1</v>
      </c>
      <c r="E8002">
        <v>2018</v>
      </c>
      <c r="F8002" t="s">
        <v>126</v>
      </c>
      <c r="G8002" t="s">
        <v>130</v>
      </c>
      <c r="H8002" t="s">
        <v>11</v>
      </c>
      <c r="I8002" t="s">
        <v>11</v>
      </c>
      <c r="J8002" t="s">
        <v>15</v>
      </c>
      <c r="K8002" t="s">
        <v>42</v>
      </c>
      <c r="L8002">
        <v>1</v>
      </c>
      <c r="M8002">
        <v>1008</v>
      </c>
      <c r="O8002" t="s">
        <v>28</v>
      </c>
      <c r="R8002" t="s">
        <v>44</v>
      </c>
      <c r="S8002" s="49" t="str">
        <f t="shared" si="993"/>
        <v>Card</v>
      </c>
      <c r="T8002" s="3">
        <v>0.03</v>
      </c>
      <c r="U8002" s="2">
        <v>2.7225000000000001</v>
      </c>
      <c r="V8002" s="2">
        <v>0.87</v>
      </c>
      <c r="W8002" s="54">
        <f>_xlfn.XLOOKUP(M8002,Market!A:A,Market!F:F,0)</f>
        <v>8.8999999999999996E-2</v>
      </c>
      <c r="X8002" s="55">
        <f t="shared" si="994"/>
        <v>8.1674999999999998E-2</v>
      </c>
      <c r="Y8002" s="55">
        <f t="shared" si="995"/>
        <v>1.8525</v>
      </c>
      <c r="Z8002" s="54">
        <f t="shared" si="996"/>
        <v>0.68044077134986225</v>
      </c>
      <c r="AA8002" s="49" t="str">
        <f t="shared" ca="1" si="997"/>
        <v>Y</v>
      </c>
      <c r="AB8002" s="49">
        <f t="shared" ca="1" si="998"/>
        <v>6</v>
      </c>
      <c r="AC8002" s="49" t="str">
        <f t="shared" ca="1" si="999"/>
        <v>Y</v>
      </c>
    </row>
    <row r="8003" spans="1:29" x14ac:dyDescent="0.25">
      <c r="A8003">
        <v>6300</v>
      </c>
      <c r="B8003" s="9">
        <v>43197</v>
      </c>
      <c r="C8003" s="50" t="str">
        <f t="shared" ref="C8003:C8066" si="1000">IF(OR(B8003="04/01/2018"+0,B8003="04/02/2018"+0),"Y","N")</f>
        <v>N</v>
      </c>
      <c r="D8003" s="52">
        <f>_xlfn.XLOOKUP(B8003,Cal_Date!B:B,Cal_Date!A:A,0)</f>
        <v>1</v>
      </c>
      <c r="E8003">
        <v>2018</v>
      </c>
      <c r="F8003" t="s">
        <v>126</v>
      </c>
      <c r="G8003" t="s">
        <v>130</v>
      </c>
      <c r="H8003" t="s">
        <v>11</v>
      </c>
      <c r="I8003" t="s">
        <v>11</v>
      </c>
      <c r="J8003" t="s">
        <v>15</v>
      </c>
      <c r="K8003" t="s">
        <v>42</v>
      </c>
      <c r="L8003">
        <v>1</v>
      </c>
      <c r="M8003">
        <v>1008</v>
      </c>
      <c r="O8003" t="s">
        <v>28</v>
      </c>
      <c r="R8003" t="s">
        <v>44</v>
      </c>
      <c r="S8003" s="49" t="str">
        <f t="shared" ref="S8003:S8066" si="1001">IF(R8003="Cash","Cash","Card")</f>
        <v>Card</v>
      </c>
      <c r="T8003" s="3">
        <v>0.03</v>
      </c>
      <c r="U8003" s="2">
        <v>2.7225000000000001</v>
      </c>
      <c r="V8003" s="2">
        <v>0.87</v>
      </c>
      <c r="W8003" s="54">
        <f>_xlfn.XLOOKUP(M8003,Market!A:A,Market!F:F,0)</f>
        <v>8.8999999999999996E-2</v>
      </c>
      <c r="X8003" s="55">
        <f t="shared" ref="X8003:X8066" si="1002">T8003*U8003</f>
        <v>8.1674999999999998E-2</v>
      </c>
      <c r="Y8003" s="55">
        <f t="shared" ref="Y8003:Y8066" si="1003">U8003-V8003</f>
        <v>1.8525</v>
      </c>
      <c r="Z8003" s="54">
        <f t="shared" ref="Z8003:Z8066" si="1004">Y8003/U8003</f>
        <v>0.68044077134986225</v>
      </c>
      <c r="AA8003" s="49" t="str">
        <f t="shared" ref="AA8003:AA8066" ca="1" si="1005">IF(DATEDIF(B8003,TODAY(),"y")&gt;5,"Y","N")</f>
        <v>Y</v>
      </c>
      <c r="AB8003" s="49">
        <f t="shared" ref="AB8003:AB8066" ca="1" si="1006">DATEDIF(B8003,TODAY(),"y")</f>
        <v>6</v>
      </c>
      <c r="AC8003" s="49" t="str">
        <f t="shared" ref="AC8003:AC8066" ca="1" si="1007">IF(AB8003&gt;5,"Y","N")</f>
        <v>Y</v>
      </c>
    </row>
    <row r="8004" spans="1:29" x14ac:dyDescent="0.25">
      <c r="A8004">
        <v>6301</v>
      </c>
      <c r="B8004" s="9">
        <v>43197</v>
      </c>
      <c r="C8004" s="50" t="str">
        <f t="shared" si="1000"/>
        <v>N</v>
      </c>
      <c r="D8004" s="52">
        <f>_xlfn.XLOOKUP(B8004,Cal_Date!B:B,Cal_Date!A:A,0)</f>
        <v>1</v>
      </c>
      <c r="E8004">
        <v>2018</v>
      </c>
      <c r="F8004" t="s">
        <v>126</v>
      </c>
      <c r="G8004" t="s">
        <v>130</v>
      </c>
      <c r="H8004" t="s">
        <v>11</v>
      </c>
      <c r="I8004" t="s">
        <v>11</v>
      </c>
      <c r="J8004" t="s">
        <v>15</v>
      </c>
      <c r="K8004" t="s">
        <v>42</v>
      </c>
      <c r="L8004">
        <v>1</v>
      </c>
      <c r="M8004">
        <v>1004</v>
      </c>
      <c r="O8004" t="s">
        <v>28</v>
      </c>
      <c r="R8004" t="s">
        <v>44</v>
      </c>
      <c r="S8004" s="49" t="str">
        <f t="shared" si="1001"/>
        <v>Card</v>
      </c>
      <c r="T8004" s="3">
        <v>0.03</v>
      </c>
      <c r="U8004" s="2">
        <v>2.6500000000000004</v>
      </c>
      <c r="V8004" s="2">
        <v>0.87</v>
      </c>
      <c r="W8004" s="54">
        <f>_xlfn.XLOOKUP(M8004,Market!A:A,Market!F:F,0)</f>
        <v>0.06</v>
      </c>
      <c r="X8004" s="55">
        <f t="shared" si="1002"/>
        <v>7.9500000000000001E-2</v>
      </c>
      <c r="Y8004" s="55">
        <f t="shared" si="1003"/>
        <v>1.7800000000000002</v>
      </c>
      <c r="Z8004" s="54">
        <f t="shared" si="1004"/>
        <v>0.67169811320754713</v>
      </c>
      <c r="AA8004" s="49" t="str">
        <f t="shared" ca="1" si="1005"/>
        <v>Y</v>
      </c>
      <c r="AB8004" s="49">
        <f t="shared" ca="1" si="1006"/>
        <v>6</v>
      </c>
      <c r="AC8004" s="49" t="str">
        <f t="shared" ca="1" si="1007"/>
        <v>Y</v>
      </c>
    </row>
    <row r="8005" spans="1:29" x14ac:dyDescent="0.25">
      <c r="A8005">
        <v>6302</v>
      </c>
      <c r="B8005" s="9">
        <v>43197</v>
      </c>
      <c r="C8005" s="50" t="str">
        <f t="shared" si="1000"/>
        <v>N</v>
      </c>
      <c r="D8005" s="52">
        <f>_xlfn.XLOOKUP(B8005,Cal_Date!B:B,Cal_Date!A:A,0)</f>
        <v>1</v>
      </c>
      <c r="E8005">
        <v>2018</v>
      </c>
      <c r="F8005" t="s">
        <v>126</v>
      </c>
      <c r="G8005" t="s">
        <v>130</v>
      </c>
      <c r="H8005" t="s">
        <v>14</v>
      </c>
      <c r="I8005" t="s">
        <v>13</v>
      </c>
      <c r="J8005" t="s">
        <v>15</v>
      </c>
      <c r="K8005" t="s">
        <v>43</v>
      </c>
      <c r="L8005">
        <v>2</v>
      </c>
      <c r="M8005">
        <v>1009</v>
      </c>
      <c r="O8005" t="s">
        <v>28</v>
      </c>
      <c r="R8005" t="s">
        <v>44</v>
      </c>
      <c r="S8005" s="49" t="str">
        <f t="shared" si="1001"/>
        <v>Card</v>
      </c>
      <c r="T8005" s="3">
        <v>0.03</v>
      </c>
      <c r="U8005" s="2">
        <v>10.89</v>
      </c>
      <c r="V8005" s="2">
        <v>4.4800000000000004</v>
      </c>
      <c r="W8005" s="54">
        <f>_xlfn.XLOOKUP(M8005,Market!A:A,Market!F:F,0)</f>
        <v>8.8999999999999996E-2</v>
      </c>
      <c r="X8005" s="55">
        <f t="shared" si="1002"/>
        <v>0.32669999999999999</v>
      </c>
      <c r="Y8005" s="55">
        <f t="shared" si="1003"/>
        <v>6.41</v>
      </c>
      <c r="Z8005" s="54">
        <f t="shared" si="1004"/>
        <v>0.588613406795225</v>
      </c>
      <c r="AA8005" s="49" t="str">
        <f t="shared" ca="1" si="1005"/>
        <v>Y</v>
      </c>
      <c r="AB8005" s="49">
        <f t="shared" ca="1" si="1006"/>
        <v>6</v>
      </c>
      <c r="AC8005" s="49" t="str">
        <f t="shared" ca="1" si="1007"/>
        <v>Y</v>
      </c>
    </row>
    <row r="8006" spans="1:29" x14ac:dyDescent="0.25">
      <c r="A8006">
        <v>6303</v>
      </c>
      <c r="B8006" s="9">
        <v>43197</v>
      </c>
      <c r="C8006" s="50" t="str">
        <f t="shared" si="1000"/>
        <v>N</v>
      </c>
      <c r="D8006" s="52">
        <f>_xlfn.XLOOKUP(B8006,Cal_Date!B:B,Cal_Date!A:A,0)</f>
        <v>1</v>
      </c>
      <c r="E8006">
        <v>2018</v>
      </c>
      <c r="F8006" t="s">
        <v>126</v>
      </c>
      <c r="G8006" t="s">
        <v>130</v>
      </c>
      <c r="H8006" t="s">
        <v>14</v>
      </c>
      <c r="I8006" t="s">
        <v>18</v>
      </c>
      <c r="J8006" t="s">
        <v>15</v>
      </c>
      <c r="K8006" t="s">
        <v>43</v>
      </c>
      <c r="L8006">
        <v>2</v>
      </c>
      <c r="M8006">
        <v>1010</v>
      </c>
      <c r="O8006" t="s">
        <v>25</v>
      </c>
      <c r="R8006" t="s">
        <v>44</v>
      </c>
      <c r="S8006" s="49" t="str">
        <f t="shared" si="1001"/>
        <v>Card</v>
      </c>
      <c r="T8006" s="3">
        <v>0.03</v>
      </c>
      <c r="U8006" s="2">
        <v>10.8</v>
      </c>
      <c r="V8006" s="2">
        <v>4.4400000000000004</v>
      </c>
      <c r="W8006" s="54">
        <f>_xlfn.XLOOKUP(M8006,Market!A:A,Market!F:F,0)</f>
        <v>0.08</v>
      </c>
      <c r="X8006" s="55">
        <f t="shared" si="1002"/>
        <v>0.32400000000000001</v>
      </c>
      <c r="Y8006" s="55">
        <f t="shared" si="1003"/>
        <v>6.36</v>
      </c>
      <c r="Z8006" s="54">
        <f t="shared" si="1004"/>
        <v>0.58888888888888891</v>
      </c>
      <c r="AA8006" s="49" t="str">
        <f t="shared" ca="1" si="1005"/>
        <v>Y</v>
      </c>
      <c r="AB8006" s="49">
        <f t="shared" ca="1" si="1006"/>
        <v>6</v>
      </c>
      <c r="AC8006" s="49" t="str">
        <f t="shared" ca="1" si="1007"/>
        <v>Y</v>
      </c>
    </row>
    <row r="8007" spans="1:29" x14ac:dyDescent="0.25">
      <c r="A8007">
        <v>6304</v>
      </c>
      <c r="B8007" s="9">
        <v>43197</v>
      </c>
      <c r="C8007" s="50" t="str">
        <f t="shared" si="1000"/>
        <v>N</v>
      </c>
      <c r="D8007" s="52">
        <f>_xlfn.XLOOKUP(B8007,Cal_Date!B:B,Cal_Date!A:A,0)</f>
        <v>1</v>
      </c>
      <c r="E8007">
        <v>2018</v>
      </c>
      <c r="F8007" t="s">
        <v>126</v>
      </c>
      <c r="G8007" t="s">
        <v>130</v>
      </c>
      <c r="H8007" t="s">
        <v>11</v>
      </c>
      <c r="I8007" t="s">
        <v>11</v>
      </c>
      <c r="J8007" t="s">
        <v>15</v>
      </c>
      <c r="K8007" t="s">
        <v>42</v>
      </c>
      <c r="L8007">
        <v>1</v>
      </c>
      <c r="M8007">
        <v>1011</v>
      </c>
      <c r="O8007" t="s">
        <v>25</v>
      </c>
      <c r="R8007" t="s">
        <v>44</v>
      </c>
      <c r="S8007" s="49" t="str">
        <f t="shared" si="1001"/>
        <v>Card</v>
      </c>
      <c r="T8007" s="3">
        <v>0.03</v>
      </c>
      <c r="U8007" s="2">
        <v>2.6500000000000004</v>
      </c>
      <c r="V8007" s="2">
        <v>0.87</v>
      </c>
      <c r="W8007" s="54">
        <f>_xlfn.XLOOKUP(M8007,Market!A:A,Market!F:F,0)</f>
        <v>0.06</v>
      </c>
      <c r="X8007" s="55">
        <f t="shared" si="1002"/>
        <v>7.9500000000000001E-2</v>
      </c>
      <c r="Y8007" s="55">
        <f t="shared" si="1003"/>
        <v>1.7800000000000002</v>
      </c>
      <c r="Z8007" s="54">
        <f t="shared" si="1004"/>
        <v>0.67169811320754713</v>
      </c>
      <c r="AA8007" s="49" t="str">
        <f t="shared" ca="1" si="1005"/>
        <v>Y</v>
      </c>
      <c r="AB8007" s="49">
        <f t="shared" ca="1" si="1006"/>
        <v>6</v>
      </c>
      <c r="AC8007" s="49" t="str">
        <f t="shared" ca="1" si="1007"/>
        <v>Y</v>
      </c>
    </row>
    <row r="8008" spans="1:29" x14ac:dyDescent="0.25">
      <c r="A8008">
        <v>6305</v>
      </c>
      <c r="B8008" s="9">
        <v>43197</v>
      </c>
      <c r="C8008" s="50" t="str">
        <f t="shared" si="1000"/>
        <v>N</v>
      </c>
      <c r="D8008" s="52">
        <f>_xlfn.XLOOKUP(B8008,Cal_Date!B:B,Cal_Date!A:A,0)</f>
        <v>1</v>
      </c>
      <c r="E8008">
        <v>2018</v>
      </c>
      <c r="F8008" t="s">
        <v>126</v>
      </c>
      <c r="G8008" t="s">
        <v>130</v>
      </c>
      <c r="H8008" t="s">
        <v>11</v>
      </c>
      <c r="I8008" t="s">
        <v>11</v>
      </c>
      <c r="J8008" t="s">
        <v>15</v>
      </c>
      <c r="K8008" t="s">
        <v>42</v>
      </c>
      <c r="L8008">
        <v>1</v>
      </c>
      <c r="M8008">
        <v>1011</v>
      </c>
      <c r="O8008" t="s">
        <v>25</v>
      </c>
      <c r="R8008" t="s">
        <v>44</v>
      </c>
      <c r="S8008" s="49" t="str">
        <f t="shared" si="1001"/>
        <v>Card</v>
      </c>
      <c r="T8008" s="3">
        <v>0.03</v>
      </c>
      <c r="U8008" s="2">
        <v>2.6500000000000004</v>
      </c>
      <c r="V8008" s="2">
        <v>0.87</v>
      </c>
      <c r="W8008" s="54">
        <f>_xlfn.XLOOKUP(M8008,Market!A:A,Market!F:F,0)</f>
        <v>0.06</v>
      </c>
      <c r="X8008" s="55">
        <f t="shared" si="1002"/>
        <v>7.9500000000000001E-2</v>
      </c>
      <c r="Y8008" s="55">
        <f t="shared" si="1003"/>
        <v>1.7800000000000002</v>
      </c>
      <c r="Z8008" s="54">
        <f t="shared" si="1004"/>
        <v>0.67169811320754713</v>
      </c>
      <c r="AA8008" s="49" t="str">
        <f t="shared" ca="1" si="1005"/>
        <v>Y</v>
      </c>
      <c r="AB8008" s="49">
        <f t="shared" ca="1" si="1006"/>
        <v>6</v>
      </c>
      <c r="AC8008" s="49" t="str">
        <f t="shared" ca="1" si="1007"/>
        <v>Y</v>
      </c>
    </row>
    <row r="8009" spans="1:29" x14ac:dyDescent="0.25">
      <c r="A8009">
        <v>6306</v>
      </c>
      <c r="B8009" s="9">
        <v>43197</v>
      </c>
      <c r="C8009" s="50" t="str">
        <f t="shared" si="1000"/>
        <v>N</v>
      </c>
      <c r="D8009" s="52">
        <f>_xlfn.XLOOKUP(B8009,Cal_Date!B:B,Cal_Date!A:A,0)</f>
        <v>1</v>
      </c>
      <c r="E8009">
        <v>2018</v>
      </c>
      <c r="F8009" t="s">
        <v>126</v>
      </c>
      <c r="G8009" t="s">
        <v>130</v>
      </c>
      <c r="H8009" t="s">
        <v>11</v>
      </c>
      <c r="I8009" t="s">
        <v>11</v>
      </c>
      <c r="J8009" t="s">
        <v>15</v>
      </c>
      <c r="K8009" t="s">
        <v>42</v>
      </c>
      <c r="L8009">
        <v>1</v>
      </c>
      <c r="M8009">
        <v>1011</v>
      </c>
      <c r="O8009" t="s">
        <v>25</v>
      </c>
      <c r="R8009" t="s">
        <v>44</v>
      </c>
      <c r="S8009" s="49" t="str">
        <f t="shared" si="1001"/>
        <v>Card</v>
      </c>
      <c r="T8009" s="3">
        <v>0.03</v>
      </c>
      <c r="U8009" s="2">
        <v>2.6500000000000004</v>
      </c>
      <c r="V8009" s="2">
        <v>0.87</v>
      </c>
      <c r="W8009" s="54">
        <f>_xlfn.XLOOKUP(M8009,Market!A:A,Market!F:F,0)</f>
        <v>0.06</v>
      </c>
      <c r="X8009" s="55">
        <f t="shared" si="1002"/>
        <v>7.9500000000000001E-2</v>
      </c>
      <c r="Y8009" s="55">
        <f t="shared" si="1003"/>
        <v>1.7800000000000002</v>
      </c>
      <c r="Z8009" s="54">
        <f t="shared" si="1004"/>
        <v>0.67169811320754713</v>
      </c>
      <c r="AA8009" s="49" t="str">
        <f t="shared" ca="1" si="1005"/>
        <v>Y</v>
      </c>
      <c r="AB8009" s="49">
        <f t="shared" ca="1" si="1006"/>
        <v>6</v>
      </c>
      <c r="AC8009" s="49" t="str">
        <f t="shared" ca="1" si="1007"/>
        <v>Y</v>
      </c>
    </row>
    <row r="8010" spans="1:29" x14ac:dyDescent="0.25">
      <c r="A8010">
        <v>6307</v>
      </c>
      <c r="B8010" s="9">
        <v>43197</v>
      </c>
      <c r="C8010" s="50" t="str">
        <f t="shared" si="1000"/>
        <v>N</v>
      </c>
      <c r="D8010" s="52">
        <f>_xlfn.XLOOKUP(B8010,Cal_Date!B:B,Cal_Date!A:A,0)</f>
        <v>1</v>
      </c>
      <c r="E8010">
        <v>2018</v>
      </c>
      <c r="F8010" t="s">
        <v>126</v>
      </c>
      <c r="G8010" t="s">
        <v>130</v>
      </c>
      <c r="H8010" t="s">
        <v>11</v>
      </c>
      <c r="I8010" t="s">
        <v>11</v>
      </c>
      <c r="J8010" t="s">
        <v>15</v>
      </c>
      <c r="K8010" t="s">
        <v>42</v>
      </c>
      <c r="L8010">
        <v>2</v>
      </c>
      <c r="M8010">
        <v>1001</v>
      </c>
      <c r="O8010" t="s">
        <v>25</v>
      </c>
      <c r="R8010" t="s">
        <v>44</v>
      </c>
      <c r="S8010" s="49" t="str">
        <f t="shared" si="1001"/>
        <v>Card</v>
      </c>
      <c r="T8010" s="3">
        <v>0.03</v>
      </c>
      <c r="U8010" s="2">
        <v>5.3000000000000007</v>
      </c>
      <c r="V8010" s="2">
        <v>1.74</v>
      </c>
      <c r="W8010" s="54">
        <f>_xlfn.XLOOKUP(M8010,Market!A:A,Market!F:F,0)</f>
        <v>0.06</v>
      </c>
      <c r="X8010" s="55">
        <f t="shared" si="1002"/>
        <v>0.159</v>
      </c>
      <c r="Y8010" s="55">
        <f t="shared" si="1003"/>
        <v>3.5600000000000005</v>
      </c>
      <c r="Z8010" s="54">
        <f t="shared" si="1004"/>
        <v>0.67169811320754713</v>
      </c>
      <c r="AA8010" s="49" t="str">
        <f t="shared" ca="1" si="1005"/>
        <v>Y</v>
      </c>
      <c r="AB8010" s="49">
        <f t="shared" ca="1" si="1006"/>
        <v>6</v>
      </c>
      <c r="AC8010" s="49" t="str">
        <f t="shared" ca="1" si="1007"/>
        <v>Y</v>
      </c>
    </row>
    <row r="8011" spans="1:29" x14ac:dyDescent="0.25">
      <c r="A8011">
        <v>6308</v>
      </c>
      <c r="B8011" s="9">
        <v>43197</v>
      </c>
      <c r="C8011" s="50" t="str">
        <f t="shared" si="1000"/>
        <v>N</v>
      </c>
      <c r="D8011" s="52">
        <f>_xlfn.XLOOKUP(B8011,Cal_Date!B:B,Cal_Date!A:A,0)</f>
        <v>1</v>
      </c>
      <c r="E8011">
        <v>2018</v>
      </c>
      <c r="F8011" t="s">
        <v>126</v>
      </c>
      <c r="G8011" t="s">
        <v>130</v>
      </c>
      <c r="H8011" t="s">
        <v>11</v>
      </c>
      <c r="I8011" t="s">
        <v>13</v>
      </c>
      <c r="J8011" t="s">
        <v>15</v>
      </c>
      <c r="K8011" t="s">
        <v>42</v>
      </c>
      <c r="L8011">
        <v>1</v>
      </c>
      <c r="M8011">
        <v>1000</v>
      </c>
      <c r="O8011" t="s">
        <v>25</v>
      </c>
      <c r="R8011" t="s">
        <v>44</v>
      </c>
      <c r="S8011" s="49" t="str">
        <f t="shared" si="1001"/>
        <v>Card</v>
      </c>
      <c r="T8011" s="3">
        <v>0.03</v>
      </c>
      <c r="U8011" s="2">
        <v>2.7</v>
      </c>
      <c r="V8011" s="2">
        <v>1.42</v>
      </c>
      <c r="W8011" s="54">
        <f>_xlfn.XLOOKUP(M8011,Market!A:A,Market!F:F,0)</f>
        <v>0.08</v>
      </c>
      <c r="X8011" s="55">
        <f t="shared" si="1002"/>
        <v>8.1000000000000003E-2</v>
      </c>
      <c r="Y8011" s="55">
        <f t="shared" si="1003"/>
        <v>1.2800000000000002</v>
      </c>
      <c r="Z8011" s="54">
        <f t="shared" si="1004"/>
        <v>0.47407407407407415</v>
      </c>
      <c r="AA8011" s="49" t="str">
        <f t="shared" ca="1" si="1005"/>
        <v>Y</v>
      </c>
      <c r="AB8011" s="49">
        <f t="shared" ca="1" si="1006"/>
        <v>6</v>
      </c>
      <c r="AC8011" s="49" t="str">
        <f t="shared" ca="1" si="1007"/>
        <v>Y</v>
      </c>
    </row>
    <row r="8012" spans="1:29" x14ac:dyDescent="0.25">
      <c r="A8012">
        <v>6309</v>
      </c>
      <c r="B8012" s="9">
        <v>43197</v>
      </c>
      <c r="C8012" s="50" t="str">
        <f t="shared" si="1000"/>
        <v>N</v>
      </c>
      <c r="D8012" s="52">
        <f>_xlfn.XLOOKUP(B8012,Cal_Date!B:B,Cal_Date!A:A,0)</f>
        <v>1</v>
      </c>
      <c r="E8012">
        <v>2018</v>
      </c>
      <c r="F8012" t="s">
        <v>126</v>
      </c>
      <c r="G8012" t="s">
        <v>130</v>
      </c>
      <c r="H8012" t="s">
        <v>14</v>
      </c>
      <c r="I8012" t="s">
        <v>13</v>
      </c>
      <c r="J8012" t="s">
        <v>15</v>
      </c>
      <c r="K8012" t="s">
        <v>43</v>
      </c>
      <c r="L8012">
        <v>2</v>
      </c>
      <c r="M8012">
        <v>1000</v>
      </c>
      <c r="O8012" t="s">
        <v>25</v>
      </c>
      <c r="R8012" t="s">
        <v>44</v>
      </c>
      <c r="S8012" s="49" t="str">
        <f t="shared" si="1001"/>
        <v>Card</v>
      </c>
      <c r="T8012" s="3">
        <v>0.03</v>
      </c>
      <c r="U8012" s="2">
        <v>10.8</v>
      </c>
      <c r="V8012" s="2">
        <v>4.24</v>
      </c>
      <c r="W8012" s="54">
        <f>_xlfn.XLOOKUP(M8012,Market!A:A,Market!F:F,0)</f>
        <v>0.08</v>
      </c>
      <c r="X8012" s="55">
        <f t="shared" si="1002"/>
        <v>0.32400000000000001</v>
      </c>
      <c r="Y8012" s="55">
        <f t="shared" si="1003"/>
        <v>6.5600000000000005</v>
      </c>
      <c r="Z8012" s="54">
        <f t="shared" si="1004"/>
        <v>0.6074074074074074</v>
      </c>
      <c r="AA8012" s="49" t="str">
        <f t="shared" ca="1" si="1005"/>
        <v>Y</v>
      </c>
      <c r="AB8012" s="49">
        <f t="shared" ca="1" si="1006"/>
        <v>6</v>
      </c>
      <c r="AC8012" s="49" t="str">
        <f t="shared" ca="1" si="1007"/>
        <v>Y</v>
      </c>
    </row>
    <row r="8013" spans="1:29" x14ac:dyDescent="0.25">
      <c r="A8013">
        <v>6310</v>
      </c>
      <c r="B8013" s="9">
        <v>43197</v>
      </c>
      <c r="C8013" s="50" t="str">
        <f t="shared" si="1000"/>
        <v>N</v>
      </c>
      <c r="D8013" s="52">
        <f>_xlfn.XLOOKUP(B8013,Cal_Date!B:B,Cal_Date!A:A,0)</f>
        <v>1</v>
      </c>
      <c r="E8013">
        <v>2018</v>
      </c>
      <c r="F8013" t="s">
        <v>126</v>
      </c>
      <c r="G8013" t="s">
        <v>130</v>
      </c>
      <c r="H8013" t="s">
        <v>11</v>
      </c>
      <c r="I8013" t="s">
        <v>11</v>
      </c>
      <c r="J8013" t="s">
        <v>15</v>
      </c>
      <c r="K8013" t="s">
        <v>42</v>
      </c>
      <c r="L8013">
        <v>1</v>
      </c>
      <c r="M8013">
        <v>1002</v>
      </c>
      <c r="O8013" t="s">
        <v>28</v>
      </c>
      <c r="R8013" t="s">
        <v>44</v>
      </c>
      <c r="S8013" s="49" t="str">
        <f t="shared" si="1001"/>
        <v>Card</v>
      </c>
      <c r="T8013" s="3">
        <v>0.03</v>
      </c>
      <c r="U8013" s="2">
        <v>2.6500000000000004</v>
      </c>
      <c r="V8013" s="2">
        <v>0.87</v>
      </c>
      <c r="W8013" s="54">
        <f>_xlfn.XLOOKUP(M8013,Market!A:A,Market!F:F,0)</f>
        <v>0.06</v>
      </c>
      <c r="X8013" s="55">
        <f t="shared" si="1002"/>
        <v>7.9500000000000001E-2</v>
      </c>
      <c r="Y8013" s="55">
        <f t="shared" si="1003"/>
        <v>1.7800000000000002</v>
      </c>
      <c r="Z8013" s="54">
        <f t="shared" si="1004"/>
        <v>0.67169811320754713</v>
      </c>
      <c r="AA8013" s="49" t="str">
        <f t="shared" ca="1" si="1005"/>
        <v>Y</v>
      </c>
      <c r="AB8013" s="49">
        <f t="shared" ca="1" si="1006"/>
        <v>6</v>
      </c>
      <c r="AC8013" s="49" t="str">
        <f t="shared" ca="1" si="1007"/>
        <v>Y</v>
      </c>
    </row>
    <row r="8014" spans="1:29" x14ac:dyDescent="0.25">
      <c r="A8014">
        <v>6311</v>
      </c>
      <c r="B8014" s="9">
        <v>43197</v>
      </c>
      <c r="C8014" s="50" t="str">
        <f t="shared" si="1000"/>
        <v>N</v>
      </c>
      <c r="D8014" s="52">
        <f>_xlfn.XLOOKUP(B8014,Cal_Date!B:B,Cal_Date!A:A,0)</f>
        <v>1</v>
      </c>
      <c r="E8014">
        <v>2018</v>
      </c>
      <c r="F8014" t="s">
        <v>126</v>
      </c>
      <c r="G8014" t="s">
        <v>130</v>
      </c>
      <c r="H8014" t="s">
        <v>11</v>
      </c>
      <c r="I8014" t="s">
        <v>11</v>
      </c>
      <c r="J8014" t="s">
        <v>15</v>
      </c>
      <c r="K8014" t="s">
        <v>42</v>
      </c>
      <c r="L8014">
        <v>2</v>
      </c>
      <c r="M8014">
        <v>1003</v>
      </c>
      <c r="O8014" t="s">
        <v>25</v>
      </c>
      <c r="R8014" t="s">
        <v>44</v>
      </c>
      <c r="S8014" s="49" t="str">
        <f t="shared" si="1001"/>
        <v>Card</v>
      </c>
      <c r="T8014" s="3">
        <v>0.03</v>
      </c>
      <c r="U8014" s="2">
        <v>5.3000000000000007</v>
      </c>
      <c r="V8014" s="2">
        <v>1.74</v>
      </c>
      <c r="W8014" s="54">
        <f>_xlfn.XLOOKUP(M8014,Market!A:A,Market!F:F,0)</f>
        <v>0.06</v>
      </c>
      <c r="X8014" s="55">
        <f t="shared" si="1002"/>
        <v>0.159</v>
      </c>
      <c r="Y8014" s="55">
        <f t="shared" si="1003"/>
        <v>3.5600000000000005</v>
      </c>
      <c r="Z8014" s="54">
        <f t="shared" si="1004"/>
        <v>0.67169811320754713</v>
      </c>
      <c r="AA8014" s="49" t="str">
        <f t="shared" ca="1" si="1005"/>
        <v>Y</v>
      </c>
      <c r="AB8014" s="49">
        <f t="shared" ca="1" si="1006"/>
        <v>6</v>
      </c>
      <c r="AC8014" s="49" t="str">
        <f t="shared" ca="1" si="1007"/>
        <v>Y</v>
      </c>
    </row>
    <row r="8015" spans="1:29" x14ac:dyDescent="0.25">
      <c r="A8015">
        <v>6312</v>
      </c>
      <c r="B8015" s="9">
        <v>43197</v>
      </c>
      <c r="C8015" s="50" t="str">
        <f t="shared" si="1000"/>
        <v>N</v>
      </c>
      <c r="D8015" s="52">
        <f>_xlfn.XLOOKUP(B8015,Cal_Date!B:B,Cal_Date!A:A,0)</f>
        <v>1</v>
      </c>
      <c r="E8015">
        <v>2018</v>
      </c>
      <c r="F8015" t="s">
        <v>126</v>
      </c>
      <c r="G8015" t="s">
        <v>130</v>
      </c>
      <c r="H8015" t="s">
        <v>48</v>
      </c>
      <c r="I8015" t="s">
        <v>18</v>
      </c>
      <c r="J8015" t="s">
        <v>10</v>
      </c>
      <c r="K8015" t="s">
        <v>43</v>
      </c>
      <c r="L8015">
        <v>1</v>
      </c>
      <c r="M8015">
        <v>1005</v>
      </c>
      <c r="O8015" t="s">
        <v>25</v>
      </c>
      <c r="R8015" t="s">
        <v>44</v>
      </c>
      <c r="S8015" s="49" t="str">
        <f t="shared" si="1001"/>
        <v>Card</v>
      </c>
      <c r="T8015" s="3">
        <v>0.03</v>
      </c>
      <c r="U8015" s="2">
        <v>7.6229999999999993</v>
      </c>
      <c r="V8015" s="2">
        <v>1.46</v>
      </c>
      <c r="W8015" s="54">
        <f>_xlfn.XLOOKUP(M8015,Market!A:A,Market!F:F,0)</f>
        <v>8.8999999999999996E-2</v>
      </c>
      <c r="X8015" s="55">
        <f t="shared" si="1002"/>
        <v>0.22868999999999998</v>
      </c>
      <c r="Y8015" s="55">
        <f t="shared" si="1003"/>
        <v>6.1629999999999994</v>
      </c>
      <c r="Z8015" s="54">
        <f t="shared" si="1004"/>
        <v>0.80847435392889933</v>
      </c>
      <c r="AA8015" s="49" t="str">
        <f t="shared" ca="1" si="1005"/>
        <v>Y</v>
      </c>
      <c r="AB8015" s="49">
        <f t="shared" ca="1" si="1006"/>
        <v>6</v>
      </c>
      <c r="AC8015" s="49" t="str">
        <f t="shared" ca="1" si="1007"/>
        <v>Y</v>
      </c>
    </row>
    <row r="8016" spans="1:29" x14ac:dyDescent="0.25">
      <c r="A8016">
        <v>6313</v>
      </c>
      <c r="B8016" s="9">
        <v>43197</v>
      </c>
      <c r="C8016" s="50" t="str">
        <f t="shared" si="1000"/>
        <v>N</v>
      </c>
      <c r="D8016" s="52">
        <f>_xlfn.XLOOKUP(B8016,Cal_Date!B:B,Cal_Date!A:A,0)</f>
        <v>1</v>
      </c>
      <c r="E8016">
        <v>2018</v>
      </c>
      <c r="F8016" t="s">
        <v>126</v>
      </c>
      <c r="G8016" t="s">
        <v>130</v>
      </c>
      <c r="H8016" t="s">
        <v>11</v>
      </c>
      <c r="I8016" t="s">
        <v>11</v>
      </c>
      <c r="J8016" t="s">
        <v>15</v>
      </c>
      <c r="K8016" t="s">
        <v>42</v>
      </c>
      <c r="L8016">
        <v>1</v>
      </c>
      <c r="M8016">
        <v>1005</v>
      </c>
      <c r="O8016" t="s">
        <v>25</v>
      </c>
      <c r="R8016" t="s">
        <v>44</v>
      </c>
      <c r="S8016" s="49" t="str">
        <f t="shared" si="1001"/>
        <v>Card</v>
      </c>
      <c r="T8016" s="3">
        <v>0.03</v>
      </c>
      <c r="U8016" s="2">
        <v>2.7225000000000001</v>
      </c>
      <c r="V8016" s="2">
        <v>0.87</v>
      </c>
      <c r="W8016" s="54">
        <f>_xlfn.XLOOKUP(M8016,Market!A:A,Market!F:F,0)</f>
        <v>8.8999999999999996E-2</v>
      </c>
      <c r="X8016" s="55">
        <f t="shared" si="1002"/>
        <v>8.1674999999999998E-2</v>
      </c>
      <c r="Y8016" s="55">
        <f t="shared" si="1003"/>
        <v>1.8525</v>
      </c>
      <c r="Z8016" s="54">
        <f t="shared" si="1004"/>
        <v>0.68044077134986225</v>
      </c>
      <c r="AA8016" s="49" t="str">
        <f t="shared" ca="1" si="1005"/>
        <v>Y</v>
      </c>
      <c r="AB8016" s="49">
        <f t="shared" ca="1" si="1006"/>
        <v>6</v>
      </c>
      <c r="AC8016" s="49" t="str">
        <f t="shared" ca="1" si="1007"/>
        <v>Y</v>
      </c>
    </row>
    <row r="8017" spans="1:29" x14ac:dyDescent="0.25">
      <c r="A8017">
        <v>6314</v>
      </c>
      <c r="B8017" s="9">
        <v>43197</v>
      </c>
      <c r="C8017" s="50" t="str">
        <f t="shared" si="1000"/>
        <v>N</v>
      </c>
      <c r="D8017" s="52">
        <f>_xlfn.XLOOKUP(B8017,Cal_Date!B:B,Cal_Date!A:A,0)</f>
        <v>1</v>
      </c>
      <c r="E8017">
        <v>2018</v>
      </c>
      <c r="F8017" t="s">
        <v>126</v>
      </c>
      <c r="G8017" t="s">
        <v>130</v>
      </c>
      <c r="H8017" t="s">
        <v>14</v>
      </c>
      <c r="I8017" t="s">
        <v>13</v>
      </c>
      <c r="J8017" t="s">
        <v>15</v>
      </c>
      <c r="K8017" t="s">
        <v>43</v>
      </c>
      <c r="L8017">
        <v>1</v>
      </c>
      <c r="M8017">
        <v>1006</v>
      </c>
      <c r="O8017" t="s">
        <v>28</v>
      </c>
      <c r="R8017" t="s">
        <v>44</v>
      </c>
      <c r="S8017" s="49" t="str">
        <f t="shared" si="1001"/>
        <v>Card</v>
      </c>
      <c r="T8017" s="3">
        <v>0.03</v>
      </c>
      <c r="U8017" s="2">
        <v>5.4450000000000003</v>
      </c>
      <c r="V8017" s="2">
        <v>2.2400000000000002</v>
      </c>
      <c r="W8017" s="54">
        <f>_xlfn.XLOOKUP(M8017,Market!A:A,Market!F:F,0)</f>
        <v>8.8999999999999996E-2</v>
      </c>
      <c r="X8017" s="55">
        <f t="shared" si="1002"/>
        <v>0.16335</v>
      </c>
      <c r="Y8017" s="55">
        <f t="shared" si="1003"/>
        <v>3.2050000000000001</v>
      </c>
      <c r="Z8017" s="54">
        <f t="shared" si="1004"/>
        <v>0.588613406795225</v>
      </c>
      <c r="AA8017" s="49" t="str">
        <f t="shared" ca="1" si="1005"/>
        <v>Y</v>
      </c>
      <c r="AB8017" s="49">
        <f t="shared" ca="1" si="1006"/>
        <v>6</v>
      </c>
      <c r="AC8017" s="49" t="str">
        <f t="shared" ca="1" si="1007"/>
        <v>Y</v>
      </c>
    </row>
    <row r="8018" spans="1:29" x14ac:dyDescent="0.25">
      <c r="A8018">
        <v>6315</v>
      </c>
      <c r="B8018" s="9">
        <v>43197</v>
      </c>
      <c r="C8018" s="50" t="str">
        <f t="shared" si="1000"/>
        <v>N</v>
      </c>
      <c r="D8018" s="52">
        <f>_xlfn.XLOOKUP(B8018,Cal_Date!B:B,Cal_Date!A:A,0)</f>
        <v>1</v>
      </c>
      <c r="E8018">
        <v>2018</v>
      </c>
      <c r="F8018" t="s">
        <v>126</v>
      </c>
      <c r="G8018" t="s">
        <v>130</v>
      </c>
      <c r="H8018" t="s">
        <v>48</v>
      </c>
      <c r="I8018" t="s">
        <v>18</v>
      </c>
      <c r="J8018" t="s">
        <v>10</v>
      </c>
      <c r="K8018" t="s">
        <v>43</v>
      </c>
      <c r="L8018">
        <v>1</v>
      </c>
      <c r="M8018">
        <v>1007</v>
      </c>
      <c r="O8018" t="s">
        <v>28</v>
      </c>
      <c r="R8018" t="s">
        <v>44</v>
      </c>
      <c r="S8018" s="49" t="str">
        <f t="shared" si="1001"/>
        <v>Card</v>
      </c>
      <c r="T8018" s="3">
        <v>0.03</v>
      </c>
      <c r="U8018" s="2">
        <v>7.6229999999999993</v>
      </c>
      <c r="V8018" s="2">
        <v>1.46</v>
      </c>
      <c r="W8018" s="54">
        <f>_xlfn.XLOOKUP(M8018,Market!A:A,Market!F:F,0)</f>
        <v>8.8999999999999996E-2</v>
      </c>
      <c r="X8018" s="55">
        <f t="shared" si="1002"/>
        <v>0.22868999999999998</v>
      </c>
      <c r="Y8018" s="55">
        <f t="shared" si="1003"/>
        <v>6.1629999999999994</v>
      </c>
      <c r="Z8018" s="54">
        <f t="shared" si="1004"/>
        <v>0.80847435392889933</v>
      </c>
      <c r="AA8018" s="49" t="str">
        <f t="shared" ca="1" si="1005"/>
        <v>Y</v>
      </c>
      <c r="AB8018" s="49">
        <f t="shared" ca="1" si="1006"/>
        <v>6</v>
      </c>
      <c r="AC8018" s="49" t="str">
        <f t="shared" ca="1" si="1007"/>
        <v>Y</v>
      </c>
    </row>
    <row r="8019" spans="1:29" x14ac:dyDescent="0.25">
      <c r="A8019">
        <v>6316</v>
      </c>
      <c r="B8019" s="9">
        <v>43197</v>
      </c>
      <c r="C8019" s="50" t="str">
        <f t="shared" si="1000"/>
        <v>N</v>
      </c>
      <c r="D8019" s="52">
        <f>_xlfn.XLOOKUP(B8019,Cal_Date!B:B,Cal_Date!A:A,0)</f>
        <v>1</v>
      </c>
      <c r="E8019">
        <v>2018</v>
      </c>
      <c r="F8019" t="s">
        <v>126</v>
      </c>
      <c r="G8019" t="s">
        <v>130</v>
      </c>
      <c r="H8019" t="s">
        <v>11</v>
      </c>
      <c r="I8019" t="s">
        <v>11</v>
      </c>
      <c r="J8019" t="s">
        <v>15</v>
      </c>
      <c r="K8019" t="s">
        <v>42</v>
      </c>
      <c r="L8019">
        <v>2</v>
      </c>
      <c r="M8019">
        <v>1008</v>
      </c>
      <c r="O8019" t="s">
        <v>28</v>
      </c>
      <c r="R8019" t="s">
        <v>44</v>
      </c>
      <c r="S8019" s="49" t="str">
        <f t="shared" si="1001"/>
        <v>Card</v>
      </c>
      <c r="T8019" s="3">
        <v>0.03</v>
      </c>
      <c r="U8019" s="2">
        <v>5.4450000000000003</v>
      </c>
      <c r="V8019" s="2">
        <v>1.74</v>
      </c>
      <c r="W8019" s="54">
        <f>_xlfn.XLOOKUP(M8019,Market!A:A,Market!F:F,0)</f>
        <v>8.8999999999999996E-2</v>
      </c>
      <c r="X8019" s="55">
        <f t="shared" si="1002"/>
        <v>0.16335</v>
      </c>
      <c r="Y8019" s="55">
        <f t="shared" si="1003"/>
        <v>3.7050000000000001</v>
      </c>
      <c r="Z8019" s="54">
        <f t="shared" si="1004"/>
        <v>0.68044077134986225</v>
      </c>
      <c r="AA8019" s="49" t="str">
        <f t="shared" ca="1" si="1005"/>
        <v>Y</v>
      </c>
      <c r="AB8019" s="49">
        <f t="shared" ca="1" si="1006"/>
        <v>6</v>
      </c>
      <c r="AC8019" s="49" t="str">
        <f t="shared" ca="1" si="1007"/>
        <v>Y</v>
      </c>
    </row>
    <row r="8020" spans="1:29" x14ac:dyDescent="0.25">
      <c r="A8020">
        <v>6317</v>
      </c>
      <c r="B8020" s="9">
        <v>43197</v>
      </c>
      <c r="C8020" s="50" t="str">
        <f t="shared" si="1000"/>
        <v>N</v>
      </c>
      <c r="D8020" s="52">
        <f>_xlfn.XLOOKUP(B8020,Cal_Date!B:B,Cal_Date!A:A,0)</f>
        <v>1</v>
      </c>
      <c r="E8020">
        <v>2018</v>
      </c>
      <c r="F8020" t="s">
        <v>126</v>
      </c>
      <c r="G8020" t="s">
        <v>130</v>
      </c>
      <c r="H8020" t="s">
        <v>11</v>
      </c>
      <c r="I8020" t="s">
        <v>11</v>
      </c>
      <c r="J8020" t="s">
        <v>15</v>
      </c>
      <c r="K8020" t="s">
        <v>42</v>
      </c>
      <c r="L8020">
        <v>1</v>
      </c>
      <c r="M8020">
        <v>1009</v>
      </c>
      <c r="O8020" t="s">
        <v>28</v>
      </c>
      <c r="R8020" t="s">
        <v>44</v>
      </c>
      <c r="S8020" s="49" t="str">
        <f t="shared" si="1001"/>
        <v>Card</v>
      </c>
      <c r="T8020" s="3">
        <v>0.03</v>
      </c>
      <c r="U8020" s="2">
        <v>2.7225000000000001</v>
      </c>
      <c r="V8020" s="2">
        <v>0.87</v>
      </c>
      <c r="W8020" s="54">
        <f>_xlfn.XLOOKUP(M8020,Market!A:A,Market!F:F,0)</f>
        <v>8.8999999999999996E-2</v>
      </c>
      <c r="X8020" s="55">
        <f t="shared" si="1002"/>
        <v>8.1674999999999998E-2</v>
      </c>
      <c r="Y8020" s="55">
        <f t="shared" si="1003"/>
        <v>1.8525</v>
      </c>
      <c r="Z8020" s="54">
        <f t="shared" si="1004"/>
        <v>0.68044077134986225</v>
      </c>
      <c r="AA8020" s="49" t="str">
        <f t="shared" ca="1" si="1005"/>
        <v>Y</v>
      </c>
      <c r="AB8020" s="49">
        <f t="shared" ca="1" si="1006"/>
        <v>6</v>
      </c>
      <c r="AC8020" s="49" t="str">
        <f t="shared" ca="1" si="1007"/>
        <v>Y</v>
      </c>
    </row>
    <row r="8021" spans="1:29" x14ac:dyDescent="0.25">
      <c r="A8021">
        <v>6318</v>
      </c>
      <c r="B8021" s="9">
        <v>43197</v>
      </c>
      <c r="C8021" s="50" t="str">
        <f t="shared" si="1000"/>
        <v>N</v>
      </c>
      <c r="D8021" s="52">
        <f>_xlfn.XLOOKUP(B8021,Cal_Date!B:B,Cal_Date!A:A,0)</f>
        <v>1</v>
      </c>
      <c r="E8021">
        <v>2018</v>
      </c>
      <c r="F8021" t="s">
        <v>126</v>
      </c>
      <c r="G8021" t="s">
        <v>130</v>
      </c>
      <c r="H8021" t="s">
        <v>14</v>
      </c>
      <c r="I8021" t="s">
        <v>18</v>
      </c>
      <c r="J8021" t="s">
        <v>15</v>
      </c>
      <c r="K8021" t="s">
        <v>43</v>
      </c>
      <c r="L8021">
        <v>1</v>
      </c>
      <c r="M8021">
        <v>1006</v>
      </c>
      <c r="O8021" t="s">
        <v>28</v>
      </c>
      <c r="R8021" t="s">
        <v>44</v>
      </c>
      <c r="S8021" s="49" t="str">
        <f t="shared" si="1001"/>
        <v>Card</v>
      </c>
      <c r="T8021" s="3">
        <v>0.03</v>
      </c>
      <c r="U8021" s="2">
        <v>5.4450000000000003</v>
      </c>
      <c r="V8021" s="2">
        <v>2.1</v>
      </c>
      <c r="W8021" s="54">
        <f>_xlfn.XLOOKUP(M8021,Market!A:A,Market!F:F,0)</f>
        <v>8.8999999999999996E-2</v>
      </c>
      <c r="X8021" s="55">
        <f t="shared" si="1002"/>
        <v>0.16335</v>
      </c>
      <c r="Y8021" s="55">
        <f t="shared" si="1003"/>
        <v>3.3450000000000002</v>
      </c>
      <c r="Z8021" s="54">
        <f t="shared" si="1004"/>
        <v>0.61432506887052341</v>
      </c>
      <c r="AA8021" s="49" t="str">
        <f t="shared" ca="1" si="1005"/>
        <v>Y</v>
      </c>
      <c r="AB8021" s="49">
        <f t="shared" ca="1" si="1006"/>
        <v>6</v>
      </c>
      <c r="AC8021" s="49" t="str">
        <f t="shared" ca="1" si="1007"/>
        <v>Y</v>
      </c>
    </row>
    <row r="8022" spans="1:29" x14ac:dyDescent="0.25">
      <c r="A8022">
        <v>6319</v>
      </c>
      <c r="B8022" s="9">
        <v>43197</v>
      </c>
      <c r="C8022" s="50" t="str">
        <f t="shared" si="1000"/>
        <v>N</v>
      </c>
      <c r="D8022" s="52">
        <f>_xlfn.XLOOKUP(B8022,Cal_Date!B:B,Cal_Date!A:A,0)</f>
        <v>1</v>
      </c>
      <c r="E8022">
        <v>2018</v>
      </c>
      <c r="F8022" t="s">
        <v>126</v>
      </c>
      <c r="G8022" t="s">
        <v>130</v>
      </c>
      <c r="H8022" t="s">
        <v>48</v>
      </c>
      <c r="I8022" t="s">
        <v>18</v>
      </c>
      <c r="J8022" t="s">
        <v>10</v>
      </c>
      <c r="K8022" t="s">
        <v>43</v>
      </c>
      <c r="L8022">
        <v>1</v>
      </c>
      <c r="M8022">
        <v>1007</v>
      </c>
      <c r="O8022" t="s">
        <v>28</v>
      </c>
      <c r="R8022" t="s">
        <v>44</v>
      </c>
      <c r="S8022" s="49" t="str">
        <f t="shared" si="1001"/>
        <v>Card</v>
      </c>
      <c r="T8022" s="3">
        <v>0.03</v>
      </c>
      <c r="U8022" s="2">
        <v>7.6229999999999993</v>
      </c>
      <c r="V8022" s="2">
        <v>1.46</v>
      </c>
      <c r="W8022" s="54">
        <f>_xlfn.XLOOKUP(M8022,Market!A:A,Market!F:F,0)</f>
        <v>8.8999999999999996E-2</v>
      </c>
      <c r="X8022" s="55">
        <f t="shared" si="1002"/>
        <v>0.22868999999999998</v>
      </c>
      <c r="Y8022" s="55">
        <f t="shared" si="1003"/>
        <v>6.1629999999999994</v>
      </c>
      <c r="Z8022" s="54">
        <f t="shared" si="1004"/>
        <v>0.80847435392889933</v>
      </c>
      <c r="AA8022" s="49" t="str">
        <f t="shared" ca="1" si="1005"/>
        <v>Y</v>
      </c>
      <c r="AB8022" s="49">
        <f t="shared" ca="1" si="1006"/>
        <v>6</v>
      </c>
      <c r="AC8022" s="49" t="str">
        <f t="shared" ca="1" si="1007"/>
        <v>Y</v>
      </c>
    </row>
    <row r="8023" spans="1:29" x14ac:dyDescent="0.25">
      <c r="A8023">
        <v>6320</v>
      </c>
      <c r="B8023" s="9">
        <v>43197</v>
      </c>
      <c r="C8023" s="50" t="str">
        <f t="shared" si="1000"/>
        <v>N</v>
      </c>
      <c r="D8023" s="52">
        <f>_xlfn.XLOOKUP(B8023,Cal_Date!B:B,Cal_Date!A:A,0)</f>
        <v>1</v>
      </c>
      <c r="E8023">
        <v>2018</v>
      </c>
      <c r="F8023" t="s">
        <v>126</v>
      </c>
      <c r="G8023" t="s">
        <v>130</v>
      </c>
      <c r="H8023" t="s">
        <v>48</v>
      </c>
      <c r="I8023" t="s">
        <v>18</v>
      </c>
      <c r="J8023" t="s">
        <v>10</v>
      </c>
      <c r="K8023" t="s">
        <v>43</v>
      </c>
      <c r="L8023">
        <v>1</v>
      </c>
      <c r="M8023">
        <v>1007</v>
      </c>
      <c r="O8023" t="s">
        <v>28</v>
      </c>
      <c r="R8023" t="s">
        <v>44</v>
      </c>
      <c r="S8023" s="49" t="str">
        <f t="shared" si="1001"/>
        <v>Card</v>
      </c>
      <c r="T8023" s="3">
        <v>0.03</v>
      </c>
      <c r="U8023" s="2">
        <v>7.6229999999999993</v>
      </c>
      <c r="V8023" s="2">
        <v>1.46</v>
      </c>
      <c r="W8023" s="54">
        <f>_xlfn.XLOOKUP(M8023,Market!A:A,Market!F:F,0)</f>
        <v>8.8999999999999996E-2</v>
      </c>
      <c r="X8023" s="55">
        <f t="shared" si="1002"/>
        <v>0.22868999999999998</v>
      </c>
      <c r="Y8023" s="55">
        <f t="shared" si="1003"/>
        <v>6.1629999999999994</v>
      </c>
      <c r="Z8023" s="54">
        <f t="shared" si="1004"/>
        <v>0.80847435392889933</v>
      </c>
      <c r="AA8023" s="49" t="str">
        <f t="shared" ca="1" si="1005"/>
        <v>Y</v>
      </c>
      <c r="AB8023" s="49">
        <f t="shared" ca="1" si="1006"/>
        <v>6</v>
      </c>
      <c r="AC8023" s="49" t="str">
        <f t="shared" ca="1" si="1007"/>
        <v>Y</v>
      </c>
    </row>
    <row r="8024" spans="1:29" x14ac:dyDescent="0.25">
      <c r="A8024">
        <v>6321</v>
      </c>
      <c r="B8024" s="9">
        <v>43197</v>
      </c>
      <c r="C8024" s="50" t="str">
        <f t="shared" si="1000"/>
        <v>N</v>
      </c>
      <c r="D8024" s="52">
        <f>_xlfn.XLOOKUP(B8024,Cal_Date!B:B,Cal_Date!A:A,0)</f>
        <v>1</v>
      </c>
      <c r="E8024">
        <v>2018</v>
      </c>
      <c r="F8024" t="s">
        <v>126</v>
      </c>
      <c r="G8024" t="s">
        <v>130</v>
      </c>
      <c r="H8024" t="s">
        <v>11</v>
      </c>
      <c r="I8024" t="s">
        <v>11</v>
      </c>
      <c r="J8024" t="s">
        <v>15</v>
      </c>
      <c r="K8024" t="s">
        <v>42</v>
      </c>
      <c r="L8024">
        <v>1</v>
      </c>
      <c r="M8024">
        <v>1007</v>
      </c>
      <c r="O8024" t="s">
        <v>28</v>
      </c>
      <c r="R8024" t="s">
        <v>44</v>
      </c>
      <c r="S8024" s="49" t="str">
        <f t="shared" si="1001"/>
        <v>Card</v>
      </c>
      <c r="T8024" s="3">
        <v>0.03</v>
      </c>
      <c r="U8024" s="2">
        <v>2.7225000000000001</v>
      </c>
      <c r="V8024" s="2">
        <v>0.87</v>
      </c>
      <c r="W8024" s="54">
        <f>_xlfn.XLOOKUP(M8024,Market!A:A,Market!F:F,0)</f>
        <v>8.8999999999999996E-2</v>
      </c>
      <c r="X8024" s="55">
        <f t="shared" si="1002"/>
        <v>8.1674999999999998E-2</v>
      </c>
      <c r="Y8024" s="55">
        <f t="shared" si="1003"/>
        <v>1.8525</v>
      </c>
      <c r="Z8024" s="54">
        <f t="shared" si="1004"/>
        <v>0.68044077134986225</v>
      </c>
      <c r="AA8024" s="49" t="str">
        <f t="shared" ca="1" si="1005"/>
        <v>Y</v>
      </c>
      <c r="AB8024" s="49">
        <f t="shared" ca="1" si="1006"/>
        <v>6</v>
      </c>
      <c r="AC8024" s="49" t="str">
        <f t="shared" ca="1" si="1007"/>
        <v>Y</v>
      </c>
    </row>
    <row r="8025" spans="1:29" x14ac:dyDescent="0.25">
      <c r="A8025">
        <v>6322</v>
      </c>
      <c r="B8025" s="9">
        <v>43197</v>
      </c>
      <c r="C8025" s="50" t="str">
        <f t="shared" si="1000"/>
        <v>N</v>
      </c>
      <c r="D8025" s="52">
        <f>_xlfn.XLOOKUP(B8025,Cal_Date!B:B,Cal_Date!A:A,0)</f>
        <v>1</v>
      </c>
      <c r="E8025">
        <v>2018</v>
      </c>
      <c r="F8025" t="s">
        <v>126</v>
      </c>
      <c r="G8025" t="s">
        <v>130</v>
      </c>
      <c r="H8025" t="s">
        <v>11</v>
      </c>
      <c r="I8025" t="s">
        <v>11</v>
      </c>
      <c r="J8025" t="s">
        <v>15</v>
      </c>
      <c r="K8025" t="s">
        <v>42</v>
      </c>
      <c r="L8025">
        <v>2</v>
      </c>
      <c r="M8025">
        <v>1005</v>
      </c>
      <c r="O8025" t="s">
        <v>25</v>
      </c>
      <c r="R8025" t="s">
        <v>44</v>
      </c>
      <c r="S8025" s="49" t="str">
        <f t="shared" si="1001"/>
        <v>Card</v>
      </c>
      <c r="T8025" s="3">
        <v>0.03</v>
      </c>
      <c r="U8025" s="2">
        <v>5.4450000000000003</v>
      </c>
      <c r="V8025" s="2">
        <v>1.74</v>
      </c>
      <c r="W8025" s="54">
        <f>_xlfn.XLOOKUP(M8025,Market!A:A,Market!F:F,0)</f>
        <v>8.8999999999999996E-2</v>
      </c>
      <c r="X8025" s="55">
        <f t="shared" si="1002"/>
        <v>0.16335</v>
      </c>
      <c r="Y8025" s="55">
        <f t="shared" si="1003"/>
        <v>3.7050000000000001</v>
      </c>
      <c r="Z8025" s="54">
        <f t="shared" si="1004"/>
        <v>0.68044077134986225</v>
      </c>
      <c r="AA8025" s="49" t="str">
        <f t="shared" ca="1" si="1005"/>
        <v>Y</v>
      </c>
      <c r="AB8025" s="49">
        <f t="shared" ca="1" si="1006"/>
        <v>6</v>
      </c>
      <c r="AC8025" s="49" t="str">
        <f t="shared" ca="1" si="1007"/>
        <v>Y</v>
      </c>
    </row>
    <row r="8026" spans="1:29" x14ac:dyDescent="0.25">
      <c r="A8026">
        <v>6323</v>
      </c>
      <c r="B8026" s="9">
        <v>43197</v>
      </c>
      <c r="C8026" s="50" t="str">
        <f t="shared" si="1000"/>
        <v>N</v>
      </c>
      <c r="D8026" s="52">
        <f>_xlfn.XLOOKUP(B8026,Cal_Date!B:B,Cal_Date!A:A,0)</f>
        <v>1</v>
      </c>
      <c r="E8026">
        <v>2018</v>
      </c>
      <c r="F8026" t="s">
        <v>126</v>
      </c>
      <c r="G8026" t="s">
        <v>130</v>
      </c>
      <c r="H8026" t="s">
        <v>11</v>
      </c>
      <c r="I8026" t="s">
        <v>11</v>
      </c>
      <c r="J8026" t="s">
        <v>15</v>
      </c>
      <c r="K8026" t="s">
        <v>42</v>
      </c>
      <c r="L8026">
        <v>2</v>
      </c>
      <c r="M8026">
        <v>1005</v>
      </c>
      <c r="O8026" t="s">
        <v>25</v>
      </c>
      <c r="R8026" t="s">
        <v>44</v>
      </c>
      <c r="S8026" s="49" t="str">
        <f t="shared" si="1001"/>
        <v>Card</v>
      </c>
      <c r="T8026" s="3">
        <v>0.03</v>
      </c>
      <c r="U8026" s="2">
        <v>5.4450000000000003</v>
      </c>
      <c r="V8026" s="2">
        <v>1.74</v>
      </c>
      <c r="W8026" s="54">
        <f>_xlfn.XLOOKUP(M8026,Market!A:A,Market!F:F,0)</f>
        <v>8.8999999999999996E-2</v>
      </c>
      <c r="X8026" s="55">
        <f t="shared" si="1002"/>
        <v>0.16335</v>
      </c>
      <c r="Y8026" s="55">
        <f t="shared" si="1003"/>
        <v>3.7050000000000001</v>
      </c>
      <c r="Z8026" s="54">
        <f t="shared" si="1004"/>
        <v>0.68044077134986225</v>
      </c>
      <c r="AA8026" s="49" t="str">
        <f t="shared" ca="1" si="1005"/>
        <v>Y</v>
      </c>
      <c r="AB8026" s="49">
        <f t="shared" ca="1" si="1006"/>
        <v>6</v>
      </c>
      <c r="AC8026" s="49" t="str">
        <f t="shared" ca="1" si="1007"/>
        <v>Y</v>
      </c>
    </row>
    <row r="8027" spans="1:29" x14ac:dyDescent="0.25">
      <c r="A8027">
        <v>6324</v>
      </c>
      <c r="B8027" s="9">
        <v>43197</v>
      </c>
      <c r="C8027" s="50" t="str">
        <f t="shared" si="1000"/>
        <v>N</v>
      </c>
      <c r="D8027" s="52">
        <f>_xlfn.XLOOKUP(B8027,Cal_Date!B:B,Cal_Date!A:A,0)</f>
        <v>1</v>
      </c>
      <c r="E8027">
        <v>2018</v>
      </c>
      <c r="F8027" t="s">
        <v>126</v>
      </c>
      <c r="G8027" t="s">
        <v>130</v>
      </c>
      <c r="H8027" t="s">
        <v>14</v>
      </c>
      <c r="I8027" t="s">
        <v>13</v>
      </c>
      <c r="J8027" t="s">
        <v>15</v>
      </c>
      <c r="K8027" t="s">
        <v>43</v>
      </c>
      <c r="L8027">
        <v>1</v>
      </c>
      <c r="M8027">
        <v>1002</v>
      </c>
      <c r="O8027" t="s">
        <v>28</v>
      </c>
      <c r="R8027" t="s">
        <v>44</v>
      </c>
      <c r="S8027" s="49" t="str">
        <f t="shared" si="1001"/>
        <v>Card</v>
      </c>
      <c r="T8027" s="3">
        <v>0.03</v>
      </c>
      <c r="U8027" s="2">
        <v>5.3000000000000007</v>
      </c>
      <c r="V8027" s="2">
        <v>2.12</v>
      </c>
      <c r="W8027" s="54">
        <f>_xlfn.XLOOKUP(M8027,Market!A:A,Market!F:F,0)</f>
        <v>0.06</v>
      </c>
      <c r="X8027" s="55">
        <f t="shared" si="1002"/>
        <v>0.159</v>
      </c>
      <c r="Y8027" s="55">
        <f t="shared" si="1003"/>
        <v>3.1800000000000006</v>
      </c>
      <c r="Z8027" s="54">
        <f t="shared" si="1004"/>
        <v>0.60000000000000009</v>
      </c>
      <c r="AA8027" s="49" t="str">
        <f t="shared" ca="1" si="1005"/>
        <v>Y</v>
      </c>
      <c r="AB8027" s="49">
        <f t="shared" ca="1" si="1006"/>
        <v>6</v>
      </c>
      <c r="AC8027" s="49" t="str">
        <f t="shared" ca="1" si="1007"/>
        <v>Y</v>
      </c>
    </row>
    <row r="8028" spans="1:29" x14ac:dyDescent="0.25">
      <c r="A8028">
        <v>6325</v>
      </c>
      <c r="B8028" s="9">
        <v>43197</v>
      </c>
      <c r="C8028" s="50" t="str">
        <f t="shared" si="1000"/>
        <v>N</v>
      </c>
      <c r="D8028" s="52">
        <f>_xlfn.XLOOKUP(B8028,Cal_Date!B:B,Cal_Date!A:A,0)</f>
        <v>1</v>
      </c>
      <c r="E8028">
        <v>2018</v>
      </c>
      <c r="F8028" t="s">
        <v>126</v>
      </c>
      <c r="G8028" t="s">
        <v>130</v>
      </c>
      <c r="H8028" t="s">
        <v>11</v>
      </c>
      <c r="I8028" t="s">
        <v>11</v>
      </c>
      <c r="J8028" t="s">
        <v>15</v>
      </c>
      <c r="K8028" t="s">
        <v>42</v>
      </c>
      <c r="L8028">
        <v>1</v>
      </c>
      <c r="M8028">
        <v>1004</v>
      </c>
      <c r="O8028" t="s">
        <v>28</v>
      </c>
      <c r="R8028" t="s">
        <v>44</v>
      </c>
      <c r="S8028" s="49" t="str">
        <f t="shared" si="1001"/>
        <v>Card</v>
      </c>
      <c r="T8028" s="3">
        <v>0.03</v>
      </c>
      <c r="U8028" s="2">
        <v>2.6500000000000004</v>
      </c>
      <c r="V8028" s="2">
        <v>0.87</v>
      </c>
      <c r="W8028" s="54">
        <f>_xlfn.XLOOKUP(M8028,Market!A:A,Market!F:F,0)</f>
        <v>0.06</v>
      </c>
      <c r="X8028" s="55">
        <f t="shared" si="1002"/>
        <v>7.9500000000000001E-2</v>
      </c>
      <c r="Y8028" s="55">
        <f t="shared" si="1003"/>
        <v>1.7800000000000002</v>
      </c>
      <c r="Z8028" s="54">
        <f t="shared" si="1004"/>
        <v>0.67169811320754713</v>
      </c>
      <c r="AA8028" s="49" t="str">
        <f t="shared" ca="1" si="1005"/>
        <v>Y</v>
      </c>
      <c r="AB8028" s="49">
        <f t="shared" ca="1" si="1006"/>
        <v>6</v>
      </c>
      <c r="AC8028" s="49" t="str">
        <f t="shared" ca="1" si="1007"/>
        <v>Y</v>
      </c>
    </row>
    <row r="8029" spans="1:29" x14ac:dyDescent="0.25">
      <c r="A8029">
        <v>6326</v>
      </c>
      <c r="B8029" s="9">
        <v>43197</v>
      </c>
      <c r="C8029" s="50" t="str">
        <f t="shared" si="1000"/>
        <v>N</v>
      </c>
      <c r="D8029" s="52">
        <f>_xlfn.XLOOKUP(B8029,Cal_Date!B:B,Cal_Date!A:A,0)</f>
        <v>1</v>
      </c>
      <c r="E8029">
        <v>2018</v>
      </c>
      <c r="F8029" t="s">
        <v>126</v>
      </c>
      <c r="G8029" t="s">
        <v>130</v>
      </c>
      <c r="H8029" t="s">
        <v>48</v>
      </c>
      <c r="I8029" t="s">
        <v>18</v>
      </c>
      <c r="J8029" t="s">
        <v>10</v>
      </c>
      <c r="K8029" t="s">
        <v>43</v>
      </c>
      <c r="L8029">
        <v>1</v>
      </c>
      <c r="M8029">
        <v>1005</v>
      </c>
      <c r="O8029" t="s">
        <v>25</v>
      </c>
      <c r="R8029" t="s">
        <v>44</v>
      </c>
      <c r="S8029" s="49" t="str">
        <f t="shared" si="1001"/>
        <v>Card</v>
      </c>
      <c r="T8029" s="3">
        <v>0.03</v>
      </c>
      <c r="U8029" s="2">
        <v>7.6229999999999993</v>
      </c>
      <c r="V8029" s="2">
        <v>1.46</v>
      </c>
      <c r="W8029" s="54">
        <f>_xlfn.XLOOKUP(M8029,Market!A:A,Market!F:F,0)</f>
        <v>8.8999999999999996E-2</v>
      </c>
      <c r="X8029" s="55">
        <f t="shared" si="1002"/>
        <v>0.22868999999999998</v>
      </c>
      <c r="Y8029" s="55">
        <f t="shared" si="1003"/>
        <v>6.1629999999999994</v>
      </c>
      <c r="Z8029" s="54">
        <f t="shared" si="1004"/>
        <v>0.80847435392889933</v>
      </c>
      <c r="AA8029" s="49" t="str">
        <f t="shared" ca="1" si="1005"/>
        <v>Y</v>
      </c>
      <c r="AB8029" s="49">
        <f t="shared" ca="1" si="1006"/>
        <v>6</v>
      </c>
      <c r="AC8029" s="49" t="str">
        <f t="shared" ca="1" si="1007"/>
        <v>Y</v>
      </c>
    </row>
    <row r="8030" spans="1:29" x14ac:dyDescent="0.25">
      <c r="A8030">
        <v>6327</v>
      </c>
      <c r="B8030" s="9">
        <v>43197</v>
      </c>
      <c r="C8030" s="50" t="str">
        <f t="shared" si="1000"/>
        <v>N</v>
      </c>
      <c r="D8030" s="52">
        <f>_xlfn.XLOOKUP(B8030,Cal_Date!B:B,Cal_Date!A:A,0)</f>
        <v>1</v>
      </c>
      <c r="E8030">
        <v>2018</v>
      </c>
      <c r="F8030" t="s">
        <v>126</v>
      </c>
      <c r="G8030" t="s">
        <v>130</v>
      </c>
      <c r="H8030" t="s">
        <v>48</v>
      </c>
      <c r="I8030" t="s">
        <v>18</v>
      </c>
      <c r="J8030" t="s">
        <v>10</v>
      </c>
      <c r="K8030" t="s">
        <v>43</v>
      </c>
      <c r="L8030">
        <v>2</v>
      </c>
      <c r="M8030">
        <v>1001</v>
      </c>
      <c r="O8030" t="s">
        <v>25</v>
      </c>
      <c r="R8030" t="s">
        <v>44</v>
      </c>
      <c r="S8030" s="49" t="str">
        <f t="shared" si="1001"/>
        <v>Card</v>
      </c>
      <c r="T8030" s="3">
        <v>0.03</v>
      </c>
      <c r="U8030" s="2">
        <v>14.84</v>
      </c>
      <c r="V8030" s="2">
        <v>2.92</v>
      </c>
      <c r="W8030" s="54">
        <f>_xlfn.XLOOKUP(M8030,Market!A:A,Market!F:F,0)</f>
        <v>0.06</v>
      </c>
      <c r="X8030" s="55">
        <f t="shared" si="1002"/>
        <v>0.44519999999999998</v>
      </c>
      <c r="Y8030" s="55">
        <f t="shared" si="1003"/>
        <v>11.92</v>
      </c>
      <c r="Z8030" s="54">
        <f t="shared" si="1004"/>
        <v>0.80323450134770891</v>
      </c>
      <c r="AA8030" s="49" t="str">
        <f t="shared" ca="1" si="1005"/>
        <v>Y</v>
      </c>
      <c r="AB8030" s="49">
        <f t="shared" ca="1" si="1006"/>
        <v>6</v>
      </c>
      <c r="AC8030" s="49" t="str">
        <f t="shared" ca="1" si="1007"/>
        <v>Y</v>
      </c>
    </row>
    <row r="8031" spans="1:29" x14ac:dyDescent="0.25">
      <c r="A8031">
        <v>6328</v>
      </c>
      <c r="B8031" s="9">
        <v>43197</v>
      </c>
      <c r="C8031" s="50" t="str">
        <f t="shared" si="1000"/>
        <v>N</v>
      </c>
      <c r="D8031" s="52">
        <f>_xlfn.XLOOKUP(B8031,Cal_Date!B:B,Cal_Date!A:A,0)</f>
        <v>1</v>
      </c>
      <c r="E8031">
        <v>2018</v>
      </c>
      <c r="F8031" t="s">
        <v>126</v>
      </c>
      <c r="G8031" t="s">
        <v>130</v>
      </c>
      <c r="H8031" t="s">
        <v>11</v>
      </c>
      <c r="I8031" t="s">
        <v>11</v>
      </c>
      <c r="J8031" t="s">
        <v>15</v>
      </c>
      <c r="K8031" t="s">
        <v>42</v>
      </c>
      <c r="L8031">
        <v>1</v>
      </c>
      <c r="M8031">
        <v>1010</v>
      </c>
      <c r="O8031" t="s">
        <v>25</v>
      </c>
      <c r="R8031" t="s">
        <v>44</v>
      </c>
      <c r="S8031" s="49" t="str">
        <f t="shared" si="1001"/>
        <v>Card</v>
      </c>
      <c r="T8031" s="3">
        <v>0.03</v>
      </c>
      <c r="U8031" s="2">
        <v>2.7</v>
      </c>
      <c r="V8031" s="2">
        <v>0.87</v>
      </c>
      <c r="W8031" s="54">
        <f>_xlfn.XLOOKUP(M8031,Market!A:A,Market!F:F,0)</f>
        <v>0.08</v>
      </c>
      <c r="X8031" s="55">
        <f t="shared" si="1002"/>
        <v>8.1000000000000003E-2</v>
      </c>
      <c r="Y8031" s="55">
        <f t="shared" si="1003"/>
        <v>1.83</v>
      </c>
      <c r="Z8031" s="54">
        <f t="shared" si="1004"/>
        <v>0.67777777777777781</v>
      </c>
      <c r="AA8031" s="49" t="str">
        <f t="shared" ca="1" si="1005"/>
        <v>Y</v>
      </c>
      <c r="AB8031" s="49">
        <f t="shared" ca="1" si="1006"/>
        <v>6</v>
      </c>
      <c r="AC8031" s="49" t="str">
        <f t="shared" ca="1" si="1007"/>
        <v>Y</v>
      </c>
    </row>
    <row r="8032" spans="1:29" x14ac:dyDescent="0.25">
      <c r="A8032">
        <v>6329</v>
      </c>
      <c r="B8032" s="9">
        <v>43197</v>
      </c>
      <c r="C8032" s="50" t="str">
        <f t="shared" si="1000"/>
        <v>N</v>
      </c>
      <c r="D8032" s="52">
        <f>_xlfn.XLOOKUP(B8032,Cal_Date!B:B,Cal_Date!A:A,0)</f>
        <v>1</v>
      </c>
      <c r="E8032">
        <v>2018</v>
      </c>
      <c r="F8032" t="s">
        <v>126</v>
      </c>
      <c r="G8032" t="s">
        <v>130</v>
      </c>
      <c r="H8032" t="s">
        <v>11</v>
      </c>
      <c r="I8032" t="s">
        <v>11</v>
      </c>
      <c r="J8032" t="s">
        <v>15</v>
      </c>
      <c r="K8032" t="s">
        <v>42</v>
      </c>
      <c r="L8032">
        <v>2</v>
      </c>
      <c r="M8032">
        <v>1011</v>
      </c>
      <c r="O8032" t="s">
        <v>25</v>
      </c>
      <c r="R8032" t="s">
        <v>44</v>
      </c>
      <c r="S8032" s="49" t="str">
        <f t="shared" si="1001"/>
        <v>Card</v>
      </c>
      <c r="T8032" s="3">
        <v>0.03</v>
      </c>
      <c r="U8032" s="2">
        <v>5.3000000000000007</v>
      </c>
      <c r="V8032" s="2">
        <v>1.74</v>
      </c>
      <c r="W8032" s="54">
        <f>_xlfn.XLOOKUP(M8032,Market!A:A,Market!F:F,0)</f>
        <v>0.06</v>
      </c>
      <c r="X8032" s="55">
        <f t="shared" si="1002"/>
        <v>0.159</v>
      </c>
      <c r="Y8032" s="55">
        <f t="shared" si="1003"/>
        <v>3.5600000000000005</v>
      </c>
      <c r="Z8032" s="54">
        <f t="shared" si="1004"/>
        <v>0.67169811320754713</v>
      </c>
      <c r="AA8032" s="49" t="str">
        <f t="shared" ca="1" si="1005"/>
        <v>Y</v>
      </c>
      <c r="AB8032" s="49">
        <f t="shared" ca="1" si="1006"/>
        <v>6</v>
      </c>
      <c r="AC8032" s="49" t="str">
        <f t="shared" ca="1" si="1007"/>
        <v>Y</v>
      </c>
    </row>
    <row r="8033" spans="1:29" x14ac:dyDescent="0.25">
      <c r="A8033">
        <v>6330</v>
      </c>
      <c r="B8033" s="9">
        <v>43197</v>
      </c>
      <c r="C8033" s="50" t="str">
        <f t="shared" si="1000"/>
        <v>N</v>
      </c>
      <c r="D8033" s="52">
        <f>_xlfn.XLOOKUP(B8033,Cal_Date!B:B,Cal_Date!A:A,0)</f>
        <v>1</v>
      </c>
      <c r="E8033">
        <v>2018</v>
      </c>
      <c r="F8033" t="s">
        <v>126</v>
      </c>
      <c r="G8033" t="s">
        <v>130</v>
      </c>
      <c r="H8033" t="s">
        <v>11</v>
      </c>
      <c r="I8033" t="s">
        <v>13</v>
      </c>
      <c r="J8033" t="s">
        <v>15</v>
      </c>
      <c r="K8033" t="s">
        <v>42</v>
      </c>
      <c r="L8033">
        <v>1</v>
      </c>
      <c r="M8033">
        <v>1011</v>
      </c>
      <c r="O8033" t="s">
        <v>25</v>
      </c>
      <c r="R8033" t="s">
        <v>44</v>
      </c>
      <c r="S8033" s="49" t="str">
        <f t="shared" si="1001"/>
        <v>Card</v>
      </c>
      <c r="T8033" s="3">
        <v>0.03</v>
      </c>
      <c r="U8033" s="2">
        <v>2.6500000000000004</v>
      </c>
      <c r="V8033" s="2">
        <v>1.42</v>
      </c>
      <c r="W8033" s="54">
        <f>_xlfn.XLOOKUP(M8033,Market!A:A,Market!F:F,0)</f>
        <v>0.06</v>
      </c>
      <c r="X8033" s="55">
        <f t="shared" si="1002"/>
        <v>7.9500000000000001E-2</v>
      </c>
      <c r="Y8033" s="55">
        <f t="shared" si="1003"/>
        <v>1.2300000000000004</v>
      </c>
      <c r="Z8033" s="54">
        <f t="shared" si="1004"/>
        <v>0.46415094339622653</v>
      </c>
      <c r="AA8033" s="49" t="str">
        <f t="shared" ca="1" si="1005"/>
        <v>Y</v>
      </c>
      <c r="AB8033" s="49">
        <f t="shared" ca="1" si="1006"/>
        <v>6</v>
      </c>
      <c r="AC8033" s="49" t="str">
        <f t="shared" ca="1" si="1007"/>
        <v>Y</v>
      </c>
    </row>
    <row r="8034" spans="1:29" x14ac:dyDescent="0.25">
      <c r="A8034">
        <v>6331</v>
      </c>
      <c r="B8034" s="9">
        <v>43197</v>
      </c>
      <c r="C8034" s="50" t="str">
        <f t="shared" si="1000"/>
        <v>N</v>
      </c>
      <c r="D8034" s="52">
        <f>_xlfn.XLOOKUP(B8034,Cal_Date!B:B,Cal_Date!A:A,0)</f>
        <v>1</v>
      </c>
      <c r="E8034">
        <v>2018</v>
      </c>
      <c r="F8034" t="s">
        <v>126</v>
      </c>
      <c r="G8034" t="s">
        <v>130</v>
      </c>
      <c r="H8034" t="s">
        <v>14</v>
      </c>
      <c r="I8034" t="s">
        <v>18</v>
      </c>
      <c r="J8034" t="s">
        <v>15</v>
      </c>
      <c r="K8034" t="s">
        <v>43</v>
      </c>
      <c r="L8034">
        <v>2</v>
      </c>
      <c r="M8034">
        <v>1001</v>
      </c>
      <c r="O8034" t="s">
        <v>25</v>
      </c>
      <c r="R8034" t="s">
        <v>44</v>
      </c>
      <c r="S8034" s="49" t="str">
        <f t="shared" si="1001"/>
        <v>Card</v>
      </c>
      <c r="T8034" s="3">
        <v>0.03</v>
      </c>
      <c r="U8034" s="2">
        <v>10.600000000000001</v>
      </c>
      <c r="V8034" s="2">
        <v>4.2</v>
      </c>
      <c r="W8034" s="54">
        <f>_xlfn.XLOOKUP(M8034,Market!A:A,Market!F:F,0)</f>
        <v>0.06</v>
      </c>
      <c r="X8034" s="55">
        <f t="shared" si="1002"/>
        <v>0.318</v>
      </c>
      <c r="Y8034" s="55">
        <f t="shared" si="1003"/>
        <v>6.4000000000000012</v>
      </c>
      <c r="Z8034" s="54">
        <f t="shared" si="1004"/>
        <v>0.60377358490566047</v>
      </c>
      <c r="AA8034" s="49" t="str">
        <f t="shared" ca="1" si="1005"/>
        <v>Y</v>
      </c>
      <c r="AB8034" s="49">
        <f t="shared" ca="1" si="1006"/>
        <v>6</v>
      </c>
      <c r="AC8034" s="49" t="str">
        <f t="shared" ca="1" si="1007"/>
        <v>Y</v>
      </c>
    </row>
    <row r="8035" spans="1:29" x14ac:dyDescent="0.25">
      <c r="A8035">
        <v>6332</v>
      </c>
      <c r="B8035" s="9">
        <v>43197</v>
      </c>
      <c r="C8035" s="50" t="str">
        <f t="shared" si="1000"/>
        <v>N</v>
      </c>
      <c r="D8035" s="52">
        <f>_xlfn.XLOOKUP(B8035,Cal_Date!B:B,Cal_Date!A:A,0)</f>
        <v>1</v>
      </c>
      <c r="E8035">
        <v>2018</v>
      </c>
      <c r="F8035" t="s">
        <v>126</v>
      </c>
      <c r="G8035" t="s">
        <v>130</v>
      </c>
      <c r="H8035" t="s">
        <v>11</v>
      </c>
      <c r="I8035" t="s">
        <v>11</v>
      </c>
      <c r="J8035" t="s">
        <v>15</v>
      </c>
      <c r="K8035" t="s">
        <v>42</v>
      </c>
      <c r="L8035">
        <v>1</v>
      </c>
      <c r="M8035">
        <v>1003</v>
      </c>
      <c r="O8035" t="s">
        <v>25</v>
      </c>
      <c r="R8035" t="s">
        <v>44</v>
      </c>
      <c r="S8035" s="49" t="str">
        <f t="shared" si="1001"/>
        <v>Card</v>
      </c>
      <c r="T8035" s="3">
        <v>0.03</v>
      </c>
      <c r="U8035" s="2">
        <v>2.6500000000000004</v>
      </c>
      <c r="V8035" s="2">
        <v>0.87</v>
      </c>
      <c r="W8035" s="54">
        <f>_xlfn.XLOOKUP(M8035,Market!A:A,Market!F:F,0)</f>
        <v>0.06</v>
      </c>
      <c r="X8035" s="55">
        <f t="shared" si="1002"/>
        <v>7.9500000000000001E-2</v>
      </c>
      <c r="Y8035" s="55">
        <f t="shared" si="1003"/>
        <v>1.7800000000000002</v>
      </c>
      <c r="Z8035" s="54">
        <f t="shared" si="1004"/>
        <v>0.67169811320754713</v>
      </c>
      <c r="AA8035" s="49" t="str">
        <f t="shared" ca="1" si="1005"/>
        <v>Y</v>
      </c>
      <c r="AB8035" s="49">
        <f t="shared" ca="1" si="1006"/>
        <v>6</v>
      </c>
      <c r="AC8035" s="49" t="str">
        <f t="shared" ca="1" si="1007"/>
        <v>Y</v>
      </c>
    </row>
    <row r="8036" spans="1:29" x14ac:dyDescent="0.25">
      <c r="A8036">
        <v>6333</v>
      </c>
      <c r="B8036" s="9">
        <v>43197</v>
      </c>
      <c r="C8036" s="50" t="str">
        <f t="shared" si="1000"/>
        <v>N</v>
      </c>
      <c r="D8036" s="52">
        <f>_xlfn.XLOOKUP(B8036,Cal_Date!B:B,Cal_Date!A:A,0)</f>
        <v>1</v>
      </c>
      <c r="E8036">
        <v>2018</v>
      </c>
      <c r="F8036" t="s">
        <v>126</v>
      </c>
      <c r="G8036" t="s">
        <v>130</v>
      </c>
      <c r="H8036" t="s">
        <v>11</v>
      </c>
      <c r="I8036" t="s">
        <v>11</v>
      </c>
      <c r="J8036" t="s">
        <v>15</v>
      </c>
      <c r="K8036" t="s">
        <v>42</v>
      </c>
      <c r="L8036">
        <v>1</v>
      </c>
      <c r="M8036">
        <v>1005</v>
      </c>
      <c r="O8036" t="s">
        <v>25</v>
      </c>
      <c r="R8036" t="s">
        <v>44</v>
      </c>
      <c r="S8036" s="49" t="str">
        <f t="shared" si="1001"/>
        <v>Card</v>
      </c>
      <c r="T8036" s="3">
        <v>0.03</v>
      </c>
      <c r="U8036" s="2">
        <v>2.7225000000000001</v>
      </c>
      <c r="V8036" s="2">
        <v>0.87</v>
      </c>
      <c r="W8036" s="54">
        <f>_xlfn.XLOOKUP(M8036,Market!A:A,Market!F:F,0)</f>
        <v>8.8999999999999996E-2</v>
      </c>
      <c r="X8036" s="55">
        <f t="shared" si="1002"/>
        <v>8.1674999999999998E-2</v>
      </c>
      <c r="Y8036" s="55">
        <f t="shared" si="1003"/>
        <v>1.8525</v>
      </c>
      <c r="Z8036" s="54">
        <f t="shared" si="1004"/>
        <v>0.68044077134986225</v>
      </c>
      <c r="AA8036" s="49" t="str">
        <f t="shared" ca="1" si="1005"/>
        <v>Y</v>
      </c>
      <c r="AB8036" s="49">
        <f t="shared" ca="1" si="1006"/>
        <v>6</v>
      </c>
      <c r="AC8036" s="49" t="str">
        <f t="shared" ca="1" si="1007"/>
        <v>Y</v>
      </c>
    </row>
    <row r="8037" spans="1:29" x14ac:dyDescent="0.25">
      <c r="A8037">
        <v>6334</v>
      </c>
      <c r="B8037" s="9">
        <v>43197</v>
      </c>
      <c r="C8037" s="50" t="str">
        <f t="shared" si="1000"/>
        <v>N</v>
      </c>
      <c r="D8037" s="52">
        <f>_xlfn.XLOOKUP(B8037,Cal_Date!B:B,Cal_Date!A:A,0)</f>
        <v>1</v>
      </c>
      <c r="E8037">
        <v>2018</v>
      </c>
      <c r="F8037" t="s">
        <v>126</v>
      </c>
      <c r="G8037" t="s">
        <v>130</v>
      </c>
      <c r="H8037" t="s">
        <v>11</v>
      </c>
      <c r="I8037" t="s">
        <v>13</v>
      </c>
      <c r="J8037" t="s">
        <v>15</v>
      </c>
      <c r="K8037" t="s">
        <v>42</v>
      </c>
      <c r="L8037">
        <v>1</v>
      </c>
      <c r="M8037">
        <v>1005</v>
      </c>
      <c r="O8037" t="s">
        <v>25</v>
      </c>
      <c r="R8037" t="s">
        <v>44</v>
      </c>
      <c r="S8037" s="49" t="str">
        <f t="shared" si="1001"/>
        <v>Card</v>
      </c>
      <c r="T8037" s="3">
        <v>0.03</v>
      </c>
      <c r="U8037" s="2">
        <v>2.7225000000000001</v>
      </c>
      <c r="V8037" s="2">
        <v>1.42</v>
      </c>
      <c r="W8037" s="54">
        <f>_xlfn.XLOOKUP(M8037,Market!A:A,Market!F:F,0)</f>
        <v>8.8999999999999996E-2</v>
      </c>
      <c r="X8037" s="55">
        <f t="shared" si="1002"/>
        <v>8.1674999999999998E-2</v>
      </c>
      <c r="Y8037" s="55">
        <f t="shared" si="1003"/>
        <v>1.3025000000000002</v>
      </c>
      <c r="Z8037" s="54">
        <f t="shared" si="1004"/>
        <v>0.47842056932966032</v>
      </c>
      <c r="AA8037" s="49" t="str">
        <f t="shared" ca="1" si="1005"/>
        <v>Y</v>
      </c>
      <c r="AB8037" s="49">
        <f t="shared" ca="1" si="1006"/>
        <v>6</v>
      </c>
      <c r="AC8037" s="49" t="str">
        <f t="shared" ca="1" si="1007"/>
        <v>Y</v>
      </c>
    </row>
    <row r="8038" spans="1:29" x14ac:dyDescent="0.25">
      <c r="A8038">
        <v>6335</v>
      </c>
      <c r="B8038" s="9">
        <v>43197</v>
      </c>
      <c r="C8038" s="50" t="str">
        <f t="shared" si="1000"/>
        <v>N</v>
      </c>
      <c r="D8038" s="52">
        <f>_xlfn.XLOOKUP(B8038,Cal_Date!B:B,Cal_Date!A:A,0)</f>
        <v>1</v>
      </c>
      <c r="E8038">
        <v>2018</v>
      </c>
      <c r="F8038" t="s">
        <v>126</v>
      </c>
      <c r="G8038" t="s">
        <v>130</v>
      </c>
      <c r="H8038" t="s">
        <v>48</v>
      </c>
      <c r="I8038" t="s">
        <v>18</v>
      </c>
      <c r="J8038" t="s">
        <v>10</v>
      </c>
      <c r="K8038" t="s">
        <v>43</v>
      </c>
      <c r="L8038">
        <v>1</v>
      </c>
      <c r="M8038">
        <v>1006</v>
      </c>
      <c r="O8038" t="s">
        <v>28</v>
      </c>
      <c r="R8038" t="s">
        <v>44</v>
      </c>
      <c r="S8038" s="49" t="str">
        <f t="shared" si="1001"/>
        <v>Card</v>
      </c>
      <c r="T8038" s="3">
        <v>0.03</v>
      </c>
      <c r="U8038" s="2">
        <v>7.6229999999999993</v>
      </c>
      <c r="V8038" s="2">
        <v>1.46</v>
      </c>
      <c r="W8038" s="54">
        <f>_xlfn.XLOOKUP(M8038,Market!A:A,Market!F:F,0)</f>
        <v>8.8999999999999996E-2</v>
      </c>
      <c r="X8038" s="55">
        <f t="shared" si="1002"/>
        <v>0.22868999999999998</v>
      </c>
      <c r="Y8038" s="55">
        <f t="shared" si="1003"/>
        <v>6.1629999999999994</v>
      </c>
      <c r="Z8038" s="54">
        <f t="shared" si="1004"/>
        <v>0.80847435392889933</v>
      </c>
      <c r="AA8038" s="49" t="str">
        <f t="shared" ca="1" si="1005"/>
        <v>Y</v>
      </c>
      <c r="AB8038" s="49">
        <f t="shared" ca="1" si="1006"/>
        <v>6</v>
      </c>
      <c r="AC8038" s="49" t="str">
        <f t="shared" ca="1" si="1007"/>
        <v>Y</v>
      </c>
    </row>
    <row r="8039" spans="1:29" x14ac:dyDescent="0.25">
      <c r="A8039">
        <v>6336</v>
      </c>
      <c r="B8039" s="9">
        <v>43197</v>
      </c>
      <c r="C8039" s="50" t="str">
        <f t="shared" si="1000"/>
        <v>N</v>
      </c>
      <c r="D8039" s="52">
        <f>_xlfn.XLOOKUP(B8039,Cal_Date!B:B,Cal_Date!A:A,0)</f>
        <v>1</v>
      </c>
      <c r="E8039">
        <v>2018</v>
      </c>
      <c r="F8039" t="s">
        <v>126</v>
      </c>
      <c r="G8039" t="s">
        <v>130</v>
      </c>
      <c r="H8039" t="s">
        <v>14</v>
      </c>
      <c r="I8039" t="s">
        <v>18</v>
      </c>
      <c r="J8039" t="s">
        <v>15</v>
      </c>
      <c r="K8039" t="s">
        <v>43</v>
      </c>
      <c r="L8039">
        <v>2</v>
      </c>
      <c r="M8039">
        <v>1002</v>
      </c>
      <c r="O8039" t="s">
        <v>28</v>
      </c>
      <c r="R8039" t="s">
        <v>44</v>
      </c>
      <c r="S8039" s="49" t="str">
        <f t="shared" si="1001"/>
        <v>Card</v>
      </c>
      <c r="T8039" s="3">
        <v>0.03</v>
      </c>
      <c r="U8039" s="2">
        <v>10.600000000000001</v>
      </c>
      <c r="V8039" s="2">
        <v>4.2</v>
      </c>
      <c r="W8039" s="54">
        <f>_xlfn.XLOOKUP(M8039,Market!A:A,Market!F:F,0)</f>
        <v>0.06</v>
      </c>
      <c r="X8039" s="55">
        <f t="shared" si="1002"/>
        <v>0.318</v>
      </c>
      <c r="Y8039" s="55">
        <f t="shared" si="1003"/>
        <v>6.4000000000000012</v>
      </c>
      <c r="Z8039" s="54">
        <f t="shared" si="1004"/>
        <v>0.60377358490566047</v>
      </c>
      <c r="AA8039" s="49" t="str">
        <f t="shared" ca="1" si="1005"/>
        <v>Y</v>
      </c>
      <c r="AB8039" s="49">
        <f t="shared" ca="1" si="1006"/>
        <v>6</v>
      </c>
      <c r="AC8039" s="49" t="str">
        <f t="shared" ca="1" si="1007"/>
        <v>Y</v>
      </c>
    </row>
    <row r="8040" spans="1:29" x14ac:dyDescent="0.25">
      <c r="A8040">
        <v>6337</v>
      </c>
      <c r="B8040" s="9">
        <v>43197</v>
      </c>
      <c r="C8040" s="50" t="str">
        <f t="shared" si="1000"/>
        <v>N</v>
      </c>
      <c r="D8040" s="52">
        <f>_xlfn.XLOOKUP(B8040,Cal_Date!B:B,Cal_Date!A:A,0)</f>
        <v>1</v>
      </c>
      <c r="E8040">
        <v>2018</v>
      </c>
      <c r="F8040" t="s">
        <v>126</v>
      </c>
      <c r="G8040" t="s">
        <v>130</v>
      </c>
      <c r="H8040" t="s">
        <v>11</v>
      </c>
      <c r="I8040" t="s">
        <v>11</v>
      </c>
      <c r="J8040" t="s">
        <v>15</v>
      </c>
      <c r="K8040" t="s">
        <v>42</v>
      </c>
      <c r="L8040">
        <v>1</v>
      </c>
      <c r="M8040">
        <v>1001</v>
      </c>
      <c r="O8040" t="s">
        <v>25</v>
      </c>
      <c r="R8040" t="s">
        <v>44</v>
      </c>
      <c r="S8040" s="49" t="str">
        <f t="shared" si="1001"/>
        <v>Card</v>
      </c>
      <c r="T8040" s="3">
        <v>0.03</v>
      </c>
      <c r="U8040" s="2">
        <v>2.6500000000000004</v>
      </c>
      <c r="V8040" s="2">
        <v>0.87</v>
      </c>
      <c r="W8040" s="54">
        <f>_xlfn.XLOOKUP(M8040,Market!A:A,Market!F:F,0)</f>
        <v>0.06</v>
      </c>
      <c r="X8040" s="55">
        <f t="shared" si="1002"/>
        <v>7.9500000000000001E-2</v>
      </c>
      <c r="Y8040" s="55">
        <f t="shared" si="1003"/>
        <v>1.7800000000000002</v>
      </c>
      <c r="Z8040" s="54">
        <f t="shared" si="1004"/>
        <v>0.67169811320754713</v>
      </c>
      <c r="AA8040" s="49" t="str">
        <f t="shared" ca="1" si="1005"/>
        <v>Y</v>
      </c>
      <c r="AB8040" s="49">
        <f t="shared" ca="1" si="1006"/>
        <v>6</v>
      </c>
      <c r="AC8040" s="49" t="str">
        <f t="shared" ca="1" si="1007"/>
        <v>Y</v>
      </c>
    </row>
    <row r="8041" spans="1:29" x14ac:dyDescent="0.25">
      <c r="A8041">
        <v>6338</v>
      </c>
      <c r="B8041" s="9">
        <v>43197</v>
      </c>
      <c r="C8041" s="50" t="str">
        <f t="shared" si="1000"/>
        <v>N</v>
      </c>
      <c r="D8041" s="52">
        <f>_xlfn.XLOOKUP(B8041,Cal_Date!B:B,Cal_Date!A:A,0)</f>
        <v>1</v>
      </c>
      <c r="E8041">
        <v>2018</v>
      </c>
      <c r="F8041" t="s">
        <v>126</v>
      </c>
      <c r="G8041" t="s">
        <v>130</v>
      </c>
      <c r="H8041" t="s">
        <v>11</v>
      </c>
      <c r="I8041" t="s">
        <v>13</v>
      </c>
      <c r="J8041" t="s">
        <v>15</v>
      </c>
      <c r="K8041" t="s">
        <v>42</v>
      </c>
      <c r="L8041">
        <v>1</v>
      </c>
      <c r="M8041">
        <v>1003</v>
      </c>
      <c r="O8041" t="s">
        <v>25</v>
      </c>
      <c r="R8041" t="s">
        <v>44</v>
      </c>
      <c r="S8041" s="49" t="str">
        <f t="shared" si="1001"/>
        <v>Card</v>
      </c>
      <c r="T8041" s="3">
        <v>0.03</v>
      </c>
      <c r="U8041" s="2">
        <v>2.6500000000000004</v>
      </c>
      <c r="V8041" s="2">
        <v>1.42</v>
      </c>
      <c r="W8041" s="54">
        <f>_xlfn.XLOOKUP(M8041,Market!A:A,Market!F:F,0)</f>
        <v>0.06</v>
      </c>
      <c r="X8041" s="55">
        <f t="shared" si="1002"/>
        <v>7.9500000000000001E-2</v>
      </c>
      <c r="Y8041" s="55">
        <f t="shared" si="1003"/>
        <v>1.2300000000000004</v>
      </c>
      <c r="Z8041" s="54">
        <f t="shared" si="1004"/>
        <v>0.46415094339622653</v>
      </c>
      <c r="AA8041" s="49" t="str">
        <f t="shared" ca="1" si="1005"/>
        <v>Y</v>
      </c>
      <c r="AB8041" s="49">
        <f t="shared" ca="1" si="1006"/>
        <v>6</v>
      </c>
      <c r="AC8041" s="49" t="str">
        <f t="shared" ca="1" si="1007"/>
        <v>Y</v>
      </c>
    </row>
    <row r="8042" spans="1:29" x14ac:dyDescent="0.25">
      <c r="A8042">
        <v>6339</v>
      </c>
      <c r="B8042" s="9">
        <v>43197</v>
      </c>
      <c r="C8042" s="50" t="str">
        <f t="shared" si="1000"/>
        <v>N</v>
      </c>
      <c r="D8042" s="52">
        <f>_xlfn.XLOOKUP(B8042,Cal_Date!B:B,Cal_Date!A:A,0)</f>
        <v>1</v>
      </c>
      <c r="E8042">
        <v>2018</v>
      </c>
      <c r="F8042" t="s">
        <v>126</v>
      </c>
      <c r="G8042" t="s">
        <v>130</v>
      </c>
      <c r="H8042" t="s">
        <v>11</v>
      </c>
      <c r="I8042" t="s">
        <v>11</v>
      </c>
      <c r="J8042" t="s">
        <v>15</v>
      </c>
      <c r="K8042" t="s">
        <v>42</v>
      </c>
      <c r="L8042">
        <v>1</v>
      </c>
      <c r="M8042">
        <v>1004</v>
      </c>
      <c r="O8042" t="s">
        <v>28</v>
      </c>
      <c r="R8042" t="s">
        <v>44</v>
      </c>
      <c r="S8042" s="49" t="str">
        <f t="shared" si="1001"/>
        <v>Card</v>
      </c>
      <c r="T8042" s="3">
        <v>0.03</v>
      </c>
      <c r="U8042" s="2">
        <v>2.6500000000000004</v>
      </c>
      <c r="V8042" s="2">
        <v>0.87</v>
      </c>
      <c r="W8042" s="54">
        <f>_xlfn.XLOOKUP(M8042,Market!A:A,Market!F:F,0)</f>
        <v>0.06</v>
      </c>
      <c r="X8042" s="55">
        <f t="shared" si="1002"/>
        <v>7.9500000000000001E-2</v>
      </c>
      <c r="Y8042" s="55">
        <f t="shared" si="1003"/>
        <v>1.7800000000000002</v>
      </c>
      <c r="Z8042" s="54">
        <f t="shared" si="1004"/>
        <v>0.67169811320754713</v>
      </c>
      <c r="AA8042" s="49" t="str">
        <f t="shared" ca="1" si="1005"/>
        <v>Y</v>
      </c>
      <c r="AB8042" s="49">
        <f t="shared" ca="1" si="1006"/>
        <v>6</v>
      </c>
      <c r="AC8042" s="49" t="str">
        <f t="shared" ca="1" si="1007"/>
        <v>Y</v>
      </c>
    </row>
    <row r="8043" spans="1:29" x14ac:dyDescent="0.25">
      <c r="A8043">
        <v>6340</v>
      </c>
      <c r="B8043" s="9">
        <v>43197</v>
      </c>
      <c r="C8043" s="50" t="str">
        <f t="shared" si="1000"/>
        <v>N</v>
      </c>
      <c r="D8043" s="52">
        <f>_xlfn.XLOOKUP(B8043,Cal_Date!B:B,Cal_Date!A:A,0)</f>
        <v>1</v>
      </c>
      <c r="E8043">
        <v>2018</v>
      </c>
      <c r="F8043" t="s">
        <v>126</v>
      </c>
      <c r="G8043" t="s">
        <v>130</v>
      </c>
      <c r="H8043" t="s">
        <v>48</v>
      </c>
      <c r="I8043" t="s">
        <v>18</v>
      </c>
      <c r="J8043" t="s">
        <v>10</v>
      </c>
      <c r="K8043" t="s">
        <v>43</v>
      </c>
      <c r="L8043">
        <v>1</v>
      </c>
      <c r="M8043">
        <v>1003</v>
      </c>
      <c r="O8043" t="s">
        <v>25</v>
      </c>
      <c r="R8043" t="s">
        <v>44</v>
      </c>
      <c r="S8043" s="49" t="str">
        <f t="shared" si="1001"/>
        <v>Card</v>
      </c>
      <c r="T8043" s="3">
        <v>0.03</v>
      </c>
      <c r="U8043" s="2">
        <v>7.42</v>
      </c>
      <c r="V8043" s="2">
        <v>1.46</v>
      </c>
      <c r="W8043" s="54">
        <f>_xlfn.XLOOKUP(M8043,Market!A:A,Market!F:F,0)</f>
        <v>0.06</v>
      </c>
      <c r="X8043" s="55">
        <f t="shared" si="1002"/>
        <v>0.22259999999999999</v>
      </c>
      <c r="Y8043" s="55">
        <f t="shared" si="1003"/>
        <v>5.96</v>
      </c>
      <c r="Z8043" s="54">
        <f t="shared" si="1004"/>
        <v>0.80323450134770891</v>
      </c>
      <c r="AA8043" s="49" t="str">
        <f t="shared" ca="1" si="1005"/>
        <v>Y</v>
      </c>
      <c r="AB8043" s="49">
        <f t="shared" ca="1" si="1006"/>
        <v>6</v>
      </c>
      <c r="AC8043" s="49" t="str">
        <f t="shared" ca="1" si="1007"/>
        <v>Y</v>
      </c>
    </row>
    <row r="8044" spans="1:29" x14ac:dyDescent="0.25">
      <c r="A8044">
        <v>6341</v>
      </c>
      <c r="B8044" s="9">
        <v>43197</v>
      </c>
      <c r="C8044" s="50" t="str">
        <f t="shared" si="1000"/>
        <v>N</v>
      </c>
      <c r="D8044" s="52">
        <f>_xlfn.XLOOKUP(B8044,Cal_Date!B:B,Cal_Date!A:A,0)</f>
        <v>1</v>
      </c>
      <c r="E8044">
        <v>2018</v>
      </c>
      <c r="F8044" t="s">
        <v>126</v>
      </c>
      <c r="G8044" t="s">
        <v>130</v>
      </c>
      <c r="H8044" t="s">
        <v>48</v>
      </c>
      <c r="I8044" t="s">
        <v>18</v>
      </c>
      <c r="J8044" t="s">
        <v>10</v>
      </c>
      <c r="K8044" t="s">
        <v>43</v>
      </c>
      <c r="L8044">
        <v>1</v>
      </c>
      <c r="M8044">
        <v>1005</v>
      </c>
      <c r="O8044" t="s">
        <v>25</v>
      </c>
      <c r="R8044" t="s">
        <v>44</v>
      </c>
      <c r="S8044" s="49" t="str">
        <f t="shared" si="1001"/>
        <v>Card</v>
      </c>
      <c r="T8044" s="3">
        <v>0.03</v>
      </c>
      <c r="U8044" s="2">
        <v>7.6229999999999993</v>
      </c>
      <c r="V8044" s="2">
        <v>1.46</v>
      </c>
      <c r="W8044" s="54">
        <f>_xlfn.XLOOKUP(M8044,Market!A:A,Market!F:F,0)</f>
        <v>8.8999999999999996E-2</v>
      </c>
      <c r="X8044" s="55">
        <f t="shared" si="1002"/>
        <v>0.22868999999999998</v>
      </c>
      <c r="Y8044" s="55">
        <f t="shared" si="1003"/>
        <v>6.1629999999999994</v>
      </c>
      <c r="Z8044" s="54">
        <f t="shared" si="1004"/>
        <v>0.80847435392889933</v>
      </c>
      <c r="AA8044" s="49" t="str">
        <f t="shared" ca="1" si="1005"/>
        <v>Y</v>
      </c>
      <c r="AB8044" s="49">
        <f t="shared" ca="1" si="1006"/>
        <v>6</v>
      </c>
      <c r="AC8044" s="49" t="str">
        <f t="shared" ca="1" si="1007"/>
        <v>Y</v>
      </c>
    </row>
    <row r="8045" spans="1:29" x14ac:dyDescent="0.25">
      <c r="A8045">
        <v>6342</v>
      </c>
      <c r="B8045" s="9">
        <v>43197</v>
      </c>
      <c r="C8045" s="50" t="str">
        <f t="shared" si="1000"/>
        <v>N</v>
      </c>
      <c r="D8045" s="52">
        <f>_xlfn.XLOOKUP(B8045,Cal_Date!B:B,Cal_Date!A:A,0)</f>
        <v>1</v>
      </c>
      <c r="E8045">
        <v>2018</v>
      </c>
      <c r="F8045" t="s">
        <v>126</v>
      </c>
      <c r="G8045" t="s">
        <v>130</v>
      </c>
      <c r="H8045" t="s">
        <v>11</v>
      </c>
      <c r="I8045" t="s">
        <v>11</v>
      </c>
      <c r="J8045" t="s">
        <v>15</v>
      </c>
      <c r="K8045" t="s">
        <v>42</v>
      </c>
      <c r="L8045">
        <v>2</v>
      </c>
      <c r="M8045">
        <v>1007</v>
      </c>
      <c r="O8045" t="s">
        <v>28</v>
      </c>
      <c r="R8045" t="s">
        <v>44</v>
      </c>
      <c r="S8045" s="49" t="str">
        <f t="shared" si="1001"/>
        <v>Card</v>
      </c>
      <c r="T8045" s="3">
        <v>0.03</v>
      </c>
      <c r="U8045" s="2">
        <v>5.4450000000000003</v>
      </c>
      <c r="V8045" s="2">
        <v>1.74</v>
      </c>
      <c r="W8045" s="54">
        <f>_xlfn.XLOOKUP(M8045,Market!A:A,Market!F:F,0)</f>
        <v>8.8999999999999996E-2</v>
      </c>
      <c r="X8045" s="55">
        <f t="shared" si="1002"/>
        <v>0.16335</v>
      </c>
      <c r="Y8045" s="55">
        <f t="shared" si="1003"/>
        <v>3.7050000000000001</v>
      </c>
      <c r="Z8045" s="54">
        <f t="shared" si="1004"/>
        <v>0.68044077134986225</v>
      </c>
      <c r="AA8045" s="49" t="str">
        <f t="shared" ca="1" si="1005"/>
        <v>Y</v>
      </c>
      <c r="AB8045" s="49">
        <f t="shared" ca="1" si="1006"/>
        <v>6</v>
      </c>
      <c r="AC8045" s="49" t="str">
        <f t="shared" ca="1" si="1007"/>
        <v>Y</v>
      </c>
    </row>
    <row r="8046" spans="1:29" x14ac:dyDescent="0.25">
      <c r="A8046">
        <v>6343</v>
      </c>
      <c r="B8046" s="9">
        <v>43197</v>
      </c>
      <c r="C8046" s="50" t="str">
        <f t="shared" si="1000"/>
        <v>N</v>
      </c>
      <c r="D8046" s="52">
        <f>_xlfn.XLOOKUP(B8046,Cal_Date!B:B,Cal_Date!A:A,0)</f>
        <v>1</v>
      </c>
      <c r="E8046">
        <v>2018</v>
      </c>
      <c r="F8046" t="s">
        <v>126</v>
      </c>
      <c r="G8046" t="s">
        <v>130</v>
      </c>
      <c r="H8046" t="s">
        <v>11</v>
      </c>
      <c r="I8046" t="s">
        <v>11</v>
      </c>
      <c r="J8046" t="s">
        <v>15</v>
      </c>
      <c r="K8046" t="s">
        <v>42</v>
      </c>
      <c r="L8046">
        <v>2</v>
      </c>
      <c r="M8046">
        <v>1009</v>
      </c>
      <c r="O8046" t="s">
        <v>28</v>
      </c>
      <c r="R8046" t="s">
        <v>44</v>
      </c>
      <c r="S8046" s="49" t="str">
        <f t="shared" si="1001"/>
        <v>Card</v>
      </c>
      <c r="T8046" s="3">
        <v>0.03</v>
      </c>
      <c r="U8046" s="2">
        <v>5.4450000000000003</v>
      </c>
      <c r="V8046" s="2">
        <v>1.74</v>
      </c>
      <c r="W8046" s="54">
        <f>_xlfn.XLOOKUP(M8046,Market!A:A,Market!F:F,0)</f>
        <v>8.8999999999999996E-2</v>
      </c>
      <c r="X8046" s="55">
        <f t="shared" si="1002"/>
        <v>0.16335</v>
      </c>
      <c r="Y8046" s="55">
        <f t="shared" si="1003"/>
        <v>3.7050000000000001</v>
      </c>
      <c r="Z8046" s="54">
        <f t="shared" si="1004"/>
        <v>0.68044077134986225</v>
      </c>
      <c r="AA8046" s="49" t="str">
        <f t="shared" ca="1" si="1005"/>
        <v>Y</v>
      </c>
      <c r="AB8046" s="49">
        <f t="shared" ca="1" si="1006"/>
        <v>6</v>
      </c>
      <c r="AC8046" s="49" t="str">
        <f t="shared" ca="1" si="1007"/>
        <v>Y</v>
      </c>
    </row>
    <row r="8047" spans="1:29" x14ac:dyDescent="0.25">
      <c r="A8047">
        <v>6344</v>
      </c>
      <c r="B8047" s="9">
        <v>43197</v>
      </c>
      <c r="C8047" s="50" t="str">
        <f t="shared" si="1000"/>
        <v>N</v>
      </c>
      <c r="D8047" s="52">
        <f>_xlfn.XLOOKUP(B8047,Cal_Date!B:B,Cal_Date!A:A,0)</f>
        <v>1</v>
      </c>
      <c r="E8047">
        <v>2018</v>
      </c>
      <c r="F8047" t="s">
        <v>126</v>
      </c>
      <c r="G8047" t="s">
        <v>130</v>
      </c>
      <c r="H8047" t="s">
        <v>48</v>
      </c>
      <c r="I8047" t="s">
        <v>18</v>
      </c>
      <c r="J8047" t="s">
        <v>10</v>
      </c>
      <c r="K8047" t="s">
        <v>43</v>
      </c>
      <c r="L8047">
        <v>1</v>
      </c>
      <c r="M8047">
        <v>1001</v>
      </c>
      <c r="O8047" t="s">
        <v>25</v>
      </c>
      <c r="R8047" t="s">
        <v>44</v>
      </c>
      <c r="S8047" s="49" t="str">
        <f t="shared" si="1001"/>
        <v>Card</v>
      </c>
      <c r="T8047" s="3">
        <v>0.03</v>
      </c>
      <c r="U8047" s="2">
        <v>7.42</v>
      </c>
      <c r="V8047" s="2">
        <v>1.46</v>
      </c>
      <c r="W8047" s="54">
        <f>_xlfn.XLOOKUP(M8047,Market!A:A,Market!F:F,0)</f>
        <v>0.06</v>
      </c>
      <c r="X8047" s="55">
        <f t="shared" si="1002"/>
        <v>0.22259999999999999</v>
      </c>
      <c r="Y8047" s="55">
        <f t="shared" si="1003"/>
        <v>5.96</v>
      </c>
      <c r="Z8047" s="54">
        <f t="shared" si="1004"/>
        <v>0.80323450134770891</v>
      </c>
      <c r="AA8047" s="49" t="str">
        <f t="shared" ca="1" si="1005"/>
        <v>Y</v>
      </c>
      <c r="AB8047" s="49">
        <f t="shared" ca="1" si="1006"/>
        <v>6</v>
      </c>
      <c r="AC8047" s="49" t="str">
        <f t="shared" ca="1" si="1007"/>
        <v>Y</v>
      </c>
    </row>
    <row r="8048" spans="1:29" x14ac:dyDescent="0.25">
      <c r="A8048">
        <v>6345</v>
      </c>
      <c r="B8048" s="9">
        <v>43197</v>
      </c>
      <c r="C8048" s="50" t="str">
        <f t="shared" si="1000"/>
        <v>N</v>
      </c>
      <c r="D8048" s="52">
        <f>_xlfn.XLOOKUP(B8048,Cal_Date!B:B,Cal_Date!A:A,0)</f>
        <v>1</v>
      </c>
      <c r="E8048">
        <v>2018</v>
      </c>
      <c r="F8048" t="s">
        <v>126</v>
      </c>
      <c r="G8048" t="s">
        <v>130</v>
      </c>
      <c r="H8048" t="s">
        <v>11</v>
      </c>
      <c r="I8048" t="s">
        <v>11</v>
      </c>
      <c r="J8048" t="s">
        <v>15</v>
      </c>
      <c r="K8048" t="s">
        <v>42</v>
      </c>
      <c r="L8048">
        <v>1</v>
      </c>
      <c r="M8048">
        <v>1010</v>
      </c>
      <c r="O8048" t="s">
        <v>25</v>
      </c>
      <c r="R8048" t="s">
        <v>44</v>
      </c>
      <c r="S8048" s="49" t="str">
        <f t="shared" si="1001"/>
        <v>Card</v>
      </c>
      <c r="T8048" s="3">
        <v>0.03</v>
      </c>
      <c r="U8048" s="2">
        <v>2.7</v>
      </c>
      <c r="V8048" s="2">
        <v>0.87</v>
      </c>
      <c r="W8048" s="54">
        <f>_xlfn.XLOOKUP(M8048,Market!A:A,Market!F:F,0)</f>
        <v>0.08</v>
      </c>
      <c r="X8048" s="55">
        <f t="shared" si="1002"/>
        <v>8.1000000000000003E-2</v>
      </c>
      <c r="Y8048" s="55">
        <f t="shared" si="1003"/>
        <v>1.83</v>
      </c>
      <c r="Z8048" s="54">
        <f t="shared" si="1004"/>
        <v>0.67777777777777781</v>
      </c>
      <c r="AA8048" s="49" t="str">
        <f t="shared" ca="1" si="1005"/>
        <v>Y</v>
      </c>
      <c r="AB8048" s="49">
        <f t="shared" ca="1" si="1006"/>
        <v>6</v>
      </c>
      <c r="AC8048" s="49" t="str">
        <f t="shared" ca="1" si="1007"/>
        <v>Y</v>
      </c>
    </row>
    <row r="8049" spans="1:29" x14ac:dyDescent="0.25">
      <c r="A8049">
        <v>6346</v>
      </c>
      <c r="B8049" s="9">
        <v>43197</v>
      </c>
      <c r="C8049" s="50" t="str">
        <f t="shared" si="1000"/>
        <v>N</v>
      </c>
      <c r="D8049" s="52">
        <f>_xlfn.XLOOKUP(B8049,Cal_Date!B:B,Cal_Date!A:A,0)</f>
        <v>1</v>
      </c>
      <c r="E8049">
        <v>2018</v>
      </c>
      <c r="F8049" t="s">
        <v>126</v>
      </c>
      <c r="G8049" t="s">
        <v>130</v>
      </c>
      <c r="H8049" t="s">
        <v>11</v>
      </c>
      <c r="I8049" t="s">
        <v>11</v>
      </c>
      <c r="J8049" t="s">
        <v>15</v>
      </c>
      <c r="K8049" t="s">
        <v>42</v>
      </c>
      <c r="L8049">
        <v>1</v>
      </c>
      <c r="M8049">
        <v>1010</v>
      </c>
      <c r="O8049" t="s">
        <v>25</v>
      </c>
      <c r="R8049" t="s">
        <v>44</v>
      </c>
      <c r="S8049" s="49" t="str">
        <f t="shared" si="1001"/>
        <v>Card</v>
      </c>
      <c r="T8049" s="3">
        <v>0.03</v>
      </c>
      <c r="U8049" s="2">
        <v>2.7</v>
      </c>
      <c r="V8049" s="2">
        <v>0.87</v>
      </c>
      <c r="W8049" s="54">
        <f>_xlfn.XLOOKUP(M8049,Market!A:A,Market!F:F,0)</f>
        <v>0.08</v>
      </c>
      <c r="X8049" s="55">
        <f t="shared" si="1002"/>
        <v>8.1000000000000003E-2</v>
      </c>
      <c r="Y8049" s="55">
        <f t="shared" si="1003"/>
        <v>1.83</v>
      </c>
      <c r="Z8049" s="54">
        <f t="shared" si="1004"/>
        <v>0.67777777777777781</v>
      </c>
      <c r="AA8049" s="49" t="str">
        <f t="shared" ca="1" si="1005"/>
        <v>Y</v>
      </c>
      <c r="AB8049" s="49">
        <f t="shared" ca="1" si="1006"/>
        <v>6</v>
      </c>
      <c r="AC8049" s="49" t="str">
        <f t="shared" ca="1" si="1007"/>
        <v>Y</v>
      </c>
    </row>
    <row r="8050" spans="1:29" x14ac:dyDescent="0.25">
      <c r="A8050">
        <v>6347</v>
      </c>
      <c r="B8050" s="9">
        <v>43197</v>
      </c>
      <c r="C8050" s="50" t="str">
        <f t="shared" si="1000"/>
        <v>N</v>
      </c>
      <c r="D8050" s="52">
        <f>_xlfn.XLOOKUP(B8050,Cal_Date!B:B,Cal_Date!A:A,0)</f>
        <v>1</v>
      </c>
      <c r="E8050">
        <v>2018</v>
      </c>
      <c r="F8050" t="s">
        <v>126</v>
      </c>
      <c r="G8050" t="s">
        <v>130</v>
      </c>
      <c r="H8050" t="s">
        <v>11</v>
      </c>
      <c r="I8050" t="s">
        <v>11</v>
      </c>
      <c r="J8050" t="s">
        <v>15</v>
      </c>
      <c r="K8050" t="s">
        <v>42</v>
      </c>
      <c r="L8050">
        <v>2</v>
      </c>
      <c r="M8050">
        <v>1010</v>
      </c>
      <c r="O8050" t="s">
        <v>25</v>
      </c>
      <c r="R8050" t="s">
        <v>44</v>
      </c>
      <c r="S8050" s="49" t="str">
        <f t="shared" si="1001"/>
        <v>Card</v>
      </c>
      <c r="T8050" s="3">
        <v>0.03</v>
      </c>
      <c r="U8050" s="2">
        <v>5.4</v>
      </c>
      <c r="V8050" s="2">
        <v>1.74</v>
      </c>
      <c r="W8050" s="54">
        <f>_xlfn.XLOOKUP(M8050,Market!A:A,Market!F:F,0)</f>
        <v>0.08</v>
      </c>
      <c r="X8050" s="55">
        <f t="shared" si="1002"/>
        <v>0.16200000000000001</v>
      </c>
      <c r="Y8050" s="55">
        <f t="shared" si="1003"/>
        <v>3.66</v>
      </c>
      <c r="Z8050" s="54">
        <f t="shared" si="1004"/>
        <v>0.67777777777777781</v>
      </c>
      <c r="AA8050" s="49" t="str">
        <f t="shared" ca="1" si="1005"/>
        <v>Y</v>
      </c>
      <c r="AB8050" s="49">
        <f t="shared" ca="1" si="1006"/>
        <v>6</v>
      </c>
      <c r="AC8050" s="49" t="str">
        <f t="shared" ca="1" si="1007"/>
        <v>Y</v>
      </c>
    </row>
    <row r="8051" spans="1:29" x14ac:dyDescent="0.25">
      <c r="A8051">
        <v>6348</v>
      </c>
      <c r="B8051" s="9">
        <v>43198</v>
      </c>
      <c r="C8051" s="50" t="str">
        <f t="shared" si="1000"/>
        <v>N</v>
      </c>
      <c r="D8051" s="52">
        <f>_xlfn.XLOOKUP(B8051,Cal_Date!B:B,Cal_Date!A:A,0)</f>
        <v>2</v>
      </c>
      <c r="E8051">
        <v>2018</v>
      </c>
      <c r="F8051" t="s">
        <v>127</v>
      </c>
      <c r="G8051" t="s">
        <v>130</v>
      </c>
      <c r="H8051" t="s">
        <v>14</v>
      </c>
      <c r="I8051" t="s">
        <v>18</v>
      </c>
      <c r="J8051" t="s">
        <v>15</v>
      </c>
      <c r="K8051" t="s">
        <v>43</v>
      </c>
      <c r="L8051">
        <v>1</v>
      </c>
      <c r="M8051">
        <v>1010</v>
      </c>
      <c r="O8051" t="s">
        <v>25</v>
      </c>
      <c r="R8051" t="s">
        <v>44</v>
      </c>
      <c r="S8051" s="49" t="str">
        <f t="shared" si="1001"/>
        <v>Card</v>
      </c>
      <c r="T8051" s="3">
        <v>0.03</v>
      </c>
      <c r="U8051" s="2">
        <v>5.4</v>
      </c>
      <c r="V8051" s="2">
        <v>2.2200000000000002</v>
      </c>
      <c r="W8051" s="54">
        <f>_xlfn.XLOOKUP(M8051,Market!A:A,Market!F:F,0)</f>
        <v>0.08</v>
      </c>
      <c r="X8051" s="55">
        <f t="shared" si="1002"/>
        <v>0.16200000000000001</v>
      </c>
      <c r="Y8051" s="55">
        <f t="shared" si="1003"/>
        <v>3.18</v>
      </c>
      <c r="Z8051" s="54">
        <f t="shared" si="1004"/>
        <v>0.58888888888888891</v>
      </c>
      <c r="AA8051" s="49" t="str">
        <f t="shared" ca="1" si="1005"/>
        <v>Y</v>
      </c>
      <c r="AB8051" s="49">
        <f t="shared" ca="1" si="1006"/>
        <v>6</v>
      </c>
      <c r="AC8051" s="49" t="str">
        <f t="shared" ca="1" si="1007"/>
        <v>Y</v>
      </c>
    </row>
    <row r="8052" spans="1:29" x14ac:dyDescent="0.25">
      <c r="A8052">
        <v>6349</v>
      </c>
      <c r="B8052" s="9">
        <v>43198</v>
      </c>
      <c r="C8052" s="50" t="str">
        <f t="shared" si="1000"/>
        <v>N</v>
      </c>
      <c r="D8052" s="52">
        <f>_xlfn.XLOOKUP(B8052,Cal_Date!B:B,Cal_Date!A:A,0)</f>
        <v>2</v>
      </c>
      <c r="E8052">
        <v>2018</v>
      </c>
      <c r="F8052" t="s">
        <v>127</v>
      </c>
      <c r="G8052" t="s">
        <v>130</v>
      </c>
      <c r="H8052" t="s">
        <v>14</v>
      </c>
      <c r="I8052" t="s">
        <v>18</v>
      </c>
      <c r="J8052" t="s">
        <v>15</v>
      </c>
      <c r="K8052" t="s">
        <v>43</v>
      </c>
      <c r="L8052">
        <v>2</v>
      </c>
      <c r="M8052">
        <v>1011</v>
      </c>
      <c r="O8052" t="s">
        <v>25</v>
      </c>
      <c r="R8052" t="s">
        <v>44</v>
      </c>
      <c r="S8052" s="49" t="str">
        <f t="shared" si="1001"/>
        <v>Card</v>
      </c>
      <c r="T8052" s="3">
        <v>0.03</v>
      </c>
      <c r="U8052" s="2">
        <v>10.600000000000001</v>
      </c>
      <c r="V8052" s="2">
        <v>4.4400000000000004</v>
      </c>
      <c r="W8052" s="54">
        <f>_xlfn.XLOOKUP(M8052,Market!A:A,Market!F:F,0)</f>
        <v>0.06</v>
      </c>
      <c r="X8052" s="55">
        <f t="shared" si="1002"/>
        <v>0.318</v>
      </c>
      <c r="Y8052" s="55">
        <f t="shared" si="1003"/>
        <v>6.160000000000001</v>
      </c>
      <c r="Z8052" s="54">
        <f t="shared" si="1004"/>
        <v>0.5811320754716981</v>
      </c>
      <c r="AA8052" s="49" t="str">
        <f t="shared" ca="1" si="1005"/>
        <v>Y</v>
      </c>
      <c r="AB8052" s="49">
        <f t="shared" ca="1" si="1006"/>
        <v>6</v>
      </c>
      <c r="AC8052" s="49" t="str">
        <f t="shared" ca="1" si="1007"/>
        <v>Y</v>
      </c>
    </row>
    <row r="8053" spans="1:29" x14ac:dyDescent="0.25">
      <c r="A8053">
        <v>6350</v>
      </c>
      <c r="B8053" s="9">
        <v>43198</v>
      </c>
      <c r="C8053" s="50" t="str">
        <f t="shared" si="1000"/>
        <v>N</v>
      </c>
      <c r="D8053" s="52">
        <f>_xlfn.XLOOKUP(B8053,Cal_Date!B:B,Cal_Date!A:A,0)</f>
        <v>2</v>
      </c>
      <c r="E8053">
        <v>2018</v>
      </c>
      <c r="F8053" t="s">
        <v>127</v>
      </c>
      <c r="G8053" t="s">
        <v>130</v>
      </c>
      <c r="H8053" t="s">
        <v>48</v>
      </c>
      <c r="I8053" t="s">
        <v>18</v>
      </c>
      <c r="J8053" t="s">
        <v>10</v>
      </c>
      <c r="K8053" t="s">
        <v>43</v>
      </c>
      <c r="L8053">
        <v>1</v>
      </c>
      <c r="M8053">
        <v>1007</v>
      </c>
      <c r="O8053" t="s">
        <v>28</v>
      </c>
      <c r="R8053" t="s">
        <v>44</v>
      </c>
      <c r="S8053" s="49" t="str">
        <f t="shared" si="1001"/>
        <v>Card</v>
      </c>
      <c r="T8053" s="3">
        <v>0.03</v>
      </c>
      <c r="U8053" s="2">
        <v>7.6229999999999993</v>
      </c>
      <c r="V8053" s="2">
        <v>1.46</v>
      </c>
      <c r="W8053" s="54">
        <f>_xlfn.XLOOKUP(M8053,Market!A:A,Market!F:F,0)</f>
        <v>8.8999999999999996E-2</v>
      </c>
      <c r="X8053" s="55">
        <f t="shared" si="1002"/>
        <v>0.22868999999999998</v>
      </c>
      <c r="Y8053" s="55">
        <f t="shared" si="1003"/>
        <v>6.1629999999999994</v>
      </c>
      <c r="Z8053" s="54">
        <f t="shared" si="1004"/>
        <v>0.80847435392889933</v>
      </c>
      <c r="AA8053" s="49" t="str">
        <f t="shared" ca="1" si="1005"/>
        <v>Y</v>
      </c>
      <c r="AB8053" s="49">
        <f t="shared" ca="1" si="1006"/>
        <v>6</v>
      </c>
      <c r="AC8053" s="49" t="str">
        <f t="shared" ca="1" si="1007"/>
        <v>Y</v>
      </c>
    </row>
    <row r="8054" spans="1:29" x14ac:dyDescent="0.25">
      <c r="A8054">
        <v>6351</v>
      </c>
      <c r="B8054" s="9">
        <v>43198</v>
      </c>
      <c r="C8054" s="50" t="str">
        <f t="shared" si="1000"/>
        <v>N</v>
      </c>
      <c r="D8054" s="52">
        <f>_xlfn.XLOOKUP(B8054,Cal_Date!B:B,Cal_Date!A:A,0)</f>
        <v>2</v>
      </c>
      <c r="E8054">
        <v>2018</v>
      </c>
      <c r="F8054" t="s">
        <v>127</v>
      </c>
      <c r="G8054" t="s">
        <v>130</v>
      </c>
      <c r="H8054" t="s">
        <v>11</v>
      </c>
      <c r="I8054" t="s">
        <v>13</v>
      </c>
      <c r="J8054" t="s">
        <v>15</v>
      </c>
      <c r="K8054" t="s">
        <v>42</v>
      </c>
      <c r="L8054">
        <v>2</v>
      </c>
      <c r="M8054">
        <v>1007</v>
      </c>
      <c r="O8054" t="s">
        <v>28</v>
      </c>
      <c r="R8054" t="s">
        <v>44</v>
      </c>
      <c r="S8054" s="49" t="str">
        <f t="shared" si="1001"/>
        <v>Card</v>
      </c>
      <c r="T8054" s="3">
        <v>0.03</v>
      </c>
      <c r="U8054" s="2">
        <v>5.4450000000000003</v>
      </c>
      <c r="V8054" s="2">
        <v>2.84</v>
      </c>
      <c r="W8054" s="54">
        <f>_xlfn.XLOOKUP(M8054,Market!A:A,Market!F:F,0)</f>
        <v>8.8999999999999996E-2</v>
      </c>
      <c r="X8054" s="55">
        <f t="shared" si="1002"/>
        <v>0.16335</v>
      </c>
      <c r="Y8054" s="55">
        <f t="shared" si="1003"/>
        <v>2.6050000000000004</v>
      </c>
      <c r="Z8054" s="54">
        <f t="shared" si="1004"/>
        <v>0.47842056932966032</v>
      </c>
      <c r="AA8054" s="49" t="str">
        <f t="shared" ca="1" si="1005"/>
        <v>Y</v>
      </c>
      <c r="AB8054" s="49">
        <f t="shared" ca="1" si="1006"/>
        <v>6</v>
      </c>
      <c r="AC8054" s="49" t="str">
        <f t="shared" ca="1" si="1007"/>
        <v>Y</v>
      </c>
    </row>
    <row r="8055" spans="1:29" x14ac:dyDescent="0.25">
      <c r="A8055">
        <v>6352</v>
      </c>
      <c r="B8055" s="9">
        <v>43198</v>
      </c>
      <c r="C8055" s="50" t="str">
        <f t="shared" si="1000"/>
        <v>N</v>
      </c>
      <c r="D8055" s="52">
        <f>_xlfn.XLOOKUP(B8055,Cal_Date!B:B,Cal_Date!A:A,0)</f>
        <v>2</v>
      </c>
      <c r="E8055">
        <v>2018</v>
      </c>
      <c r="F8055" t="s">
        <v>127</v>
      </c>
      <c r="G8055" t="s">
        <v>130</v>
      </c>
      <c r="H8055" t="s">
        <v>11</v>
      </c>
      <c r="I8055" t="s">
        <v>11</v>
      </c>
      <c r="J8055" t="s">
        <v>15</v>
      </c>
      <c r="K8055" t="s">
        <v>42</v>
      </c>
      <c r="L8055">
        <v>1</v>
      </c>
      <c r="M8055">
        <v>1008</v>
      </c>
      <c r="O8055" t="s">
        <v>28</v>
      </c>
      <c r="R8055" t="s">
        <v>44</v>
      </c>
      <c r="S8055" s="49" t="str">
        <f t="shared" si="1001"/>
        <v>Card</v>
      </c>
      <c r="T8055" s="3">
        <v>0.03</v>
      </c>
      <c r="U8055" s="2">
        <v>2.7225000000000001</v>
      </c>
      <c r="V8055" s="2">
        <v>0.87</v>
      </c>
      <c r="W8055" s="54">
        <f>_xlfn.XLOOKUP(M8055,Market!A:A,Market!F:F,0)</f>
        <v>8.8999999999999996E-2</v>
      </c>
      <c r="X8055" s="55">
        <f t="shared" si="1002"/>
        <v>8.1674999999999998E-2</v>
      </c>
      <c r="Y8055" s="55">
        <f t="shared" si="1003"/>
        <v>1.8525</v>
      </c>
      <c r="Z8055" s="54">
        <f t="shared" si="1004"/>
        <v>0.68044077134986225</v>
      </c>
      <c r="AA8055" s="49" t="str">
        <f t="shared" ca="1" si="1005"/>
        <v>Y</v>
      </c>
      <c r="AB8055" s="49">
        <f t="shared" ca="1" si="1006"/>
        <v>6</v>
      </c>
      <c r="AC8055" s="49" t="str">
        <f t="shared" ca="1" si="1007"/>
        <v>Y</v>
      </c>
    </row>
    <row r="8056" spans="1:29" x14ac:dyDescent="0.25">
      <c r="A8056">
        <v>6353</v>
      </c>
      <c r="B8056" s="9">
        <v>43198</v>
      </c>
      <c r="C8056" s="50" t="str">
        <f t="shared" si="1000"/>
        <v>N</v>
      </c>
      <c r="D8056" s="52">
        <f>_xlfn.XLOOKUP(B8056,Cal_Date!B:B,Cal_Date!A:A,0)</f>
        <v>2</v>
      </c>
      <c r="E8056">
        <v>2018</v>
      </c>
      <c r="F8056" t="s">
        <v>127</v>
      </c>
      <c r="G8056" t="s">
        <v>130</v>
      </c>
      <c r="H8056" t="s">
        <v>11</v>
      </c>
      <c r="I8056" t="s">
        <v>13</v>
      </c>
      <c r="J8056" t="s">
        <v>15</v>
      </c>
      <c r="K8056" t="s">
        <v>42</v>
      </c>
      <c r="L8056">
        <v>1</v>
      </c>
      <c r="M8056">
        <v>1004</v>
      </c>
      <c r="O8056" t="s">
        <v>28</v>
      </c>
      <c r="R8056" t="s">
        <v>44</v>
      </c>
      <c r="S8056" s="49" t="str">
        <f t="shared" si="1001"/>
        <v>Card</v>
      </c>
      <c r="T8056" s="3">
        <v>0.03</v>
      </c>
      <c r="U8056" s="2">
        <v>2.6500000000000004</v>
      </c>
      <c r="V8056" s="2">
        <v>1.42</v>
      </c>
      <c r="W8056" s="54">
        <f>_xlfn.XLOOKUP(M8056,Market!A:A,Market!F:F,0)</f>
        <v>0.06</v>
      </c>
      <c r="X8056" s="55">
        <f t="shared" si="1002"/>
        <v>7.9500000000000001E-2</v>
      </c>
      <c r="Y8056" s="55">
        <f t="shared" si="1003"/>
        <v>1.2300000000000004</v>
      </c>
      <c r="Z8056" s="54">
        <f t="shared" si="1004"/>
        <v>0.46415094339622653</v>
      </c>
      <c r="AA8056" s="49" t="str">
        <f t="shared" ca="1" si="1005"/>
        <v>Y</v>
      </c>
      <c r="AB8056" s="49">
        <f t="shared" ca="1" si="1006"/>
        <v>6</v>
      </c>
      <c r="AC8056" s="49" t="str">
        <f t="shared" ca="1" si="1007"/>
        <v>Y</v>
      </c>
    </row>
    <row r="8057" spans="1:29" x14ac:dyDescent="0.25">
      <c r="A8057">
        <v>6354</v>
      </c>
      <c r="B8057" s="9">
        <v>43198</v>
      </c>
      <c r="C8057" s="50" t="str">
        <f t="shared" si="1000"/>
        <v>N</v>
      </c>
      <c r="D8057" s="52">
        <f>_xlfn.XLOOKUP(B8057,Cal_Date!B:B,Cal_Date!A:A,0)</f>
        <v>2</v>
      </c>
      <c r="E8057">
        <v>2018</v>
      </c>
      <c r="F8057" t="s">
        <v>127</v>
      </c>
      <c r="G8057" t="s">
        <v>130</v>
      </c>
      <c r="H8057" t="s">
        <v>11</v>
      </c>
      <c r="I8057" t="s">
        <v>13</v>
      </c>
      <c r="J8057" t="s">
        <v>15</v>
      </c>
      <c r="K8057" t="s">
        <v>42</v>
      </c>
      <c r="L8057">
        <v>1</v>
      </c>
      <c r="M8057">
        <v>1003</v>
      </c>
      <c r="O8057" t="s">
        <v>25</v>
      </c>
      <c r="R8057" t="s">
        <v>44</v>
      </c>
      <c r="S8057" s="49" t="str">
        <f t="shared" si="1001"/>
        <v>Card</v>
      </c>
      <c r="T8057" s="3">
        <v>0.03</v>
      </c>
      <c r="U8057" s="2">
        <v>2.6500000000000004</v>
      </c>
      <c r="V8057" s="2">
        <v>1.42</v>
      </c>
      <c r="W8057" s="54">
        <f>_xlfn.XLOOKUP(M8057,Market!A:A,Market!F:F,0)</f>
        <v>0.06</v>
      </c>
      <c r="X8057" s="55">
        <f t="shared" si="1002"/>
        <v>7.9500000000000001E-2</v>
      </c>
      <c r="Y8057" s="55">
        <f t="shared" si="1003"/>
        <v>1.2300000000000004</v>
      </c>
      <c r="Z8057" s="54">
        <f t="shared" si="1004"/>
        <v>0.46415094339622653</v>
      </c>
      <c r="AA8057" s="49" t="str">
        <f t="shared" ca="1" si="1005"/>
        <v>Y</v>
      </c>
      <c r="AB8057" s="49">
        <f t="shared" ca="1" si="1006"/>
        <v>6</v>
      </c>
      <c r="AC8057" s="49" t="str">
        <f t="shared" ca="1" si="1007"/>
        <v>Y</v>
      </c>
    </row>
    <row r="8058" spans="1:29" x14ac:dyDescent="0.25">
      <c r="A8058">
        <v>6355</v>
      </c>
      <c r="B8058" s="9">
        <v>43198</v>
      </c>
      <c r="C8058" s="50" t="str">
        <f t="shared" si="1000"/>
        <v>N</v>
      </c>
      <c r="D8058" s="52">
        <f>_xlfn.XLOOKUP(B8058,Cal_Date!B:B,Cal_Date!A:A,0)</f>
        <v>2</v>
      </c>
      <c r="E8058">
        <v>2018</v>
      </c>
      <c r="F8058" t="s">
        <v>127</v>
      </c>
      <c r="G8058" t="s">
        <v>130</v>
      </c>
      <c r="H8058" t="s">
        <v>11</v>
      </c>
      <c r="I8058" t="s">
        <v>11</v>
      </c>
      <c r="J8058" t="s">
        <v>15</v>
      </c>
      <c r="K8058" t="s">
        <v>42</v>
      </c>
      <c r="L8058">
        <v>1</v>
      </c>
      <c r="M8058">
        <v>1002</v>
      </c>
      <c r="O8058" t="s">
        <v>28</v>
      </c>
      <c r="R8058" t="s">
        <v>44</v>
      </c>
      <c r="S8058" s="49" t="str">
        <f t="shared" si="1001"/>
        <v>Card</v>
      </c>
      <c r="T8058" s="3">
        <v>0.03</v>
      </c>
      <c r="U8058" s="2">
        <v>2.6500000000000004</v>
      </c>
      <c r="V8058" s="2">
        <v>0.87</v>
      </c>
      <c r="W8058" s="54">
        <f>_xlfn.XLOOKUP(M8058,Market!A:A,Market!F:F,0)</f>
        <v>0.06</v>
      </c>
      <c r="X8058" s="55">
        <f t="shared" si="1002"/>
        <v>7.9500000000000001E-2</v>
      </c>
      <c r="Y8058" s="55">
        <f t="shared" si="1003"/>
        <v>1.7800000000000002</v>
      </c>
      <c r="Z8058" s="54">
        <f t="shared" si="1004"/>
        <v>0.67169811320754713</v>
      </c>
      <c r="AA8058" s="49" t="str">
        <f t="shared" ca="1" si="1005"/>
        <v>Y</v>
      </c>
      <c r="AB8058" s="49">
        <f t="shared" ca="1" si="1006"/>
        <v>6</v>
      </c>
      <c r="AC8058" s="49" t="str">
        <f t="shared" ca="1" si="1007"/>
        <v>Y</v>
      </c>
    </row>
    <row r="8059" spans="1:29" x14ac:dyDescent="0.25">
      <c r="A8059">
        <v>6356</v>
      </c>
      <c r="B8059" s="9">
        <v>43198</v>
      </c>
      <c r="C8059" s="50" t="str">
        <f t="shared" si="1000"/>
        <v>N</v>
      </c>
      <c r="D8059" s="52">
        <f>_xlfn.XLOOKUP(B8059,Cal_Date!B:B,Cal_Date!A:A,0)</f>
        <v>2</v>
      </c>
      <c r="E8059">
        <v>2018</v>
      </c>
      <c r="F8059" t="s">
        <v>127</v>
      </c>
      <c r="G8059" t="s">
        <v>130</v>
      </c>
      <c r="H8059" t="s">
        <v>11</v>
      </c>
      <c r="I8059" t="s">
        <v>11</v>
      </c>
      <c r="J8059" t="s">
        <v>15</v>
      </c>
      <c r="K8059" t="s">
        <v>42</v>
      </c>
      <c r="L8059">
        <v>2</v>
      </c>
      <c r="M8059">
        <v>1007</v>
      </c>
      <c r="O8059" t="s">
        <v>28</v>
      </c>
      <c r="R8059" t="s">
        <v>44</v>
      </c>
      <c r="S8059" s="49" t="str">
        <f t="shared" si="1001"/>
        <v>Card</v>
      </c>
      <c r="T8059" s="3">
        <v>0.03</v>
      </c>
      <c r="U8059" s="2">
        <v>5.4450000000000003</v>
      </c>
      <c r="V8059" s="2">
        <v>1.74</v>
      </c>
      <c r="W8059" s="54">
        <f>_xlfn.XLOOKUP(M8059,Market!A:A,Market!F:F,0)</f>
        <v>8.8999999999999996E-2</v>
      </c>
      <c r="X8059" s="55">
        <f t="shared" si="1002"/>
        <v>0.16335</v>
      </c>
      <c r="Y8059" s="55">
        <f t="shared" si="1003"/>
        <v>3.7050000000000001</v>
      </c>
      <c r="Z8059" s="54">
        <f t="shared" si="1004"/>
        <v>0.68044077134986225</v>
      </c>
      <c r="AA8059" s="49" t="str">
        <f t="shared" ca="1" si="1005"/>
        <v>Y</v>
      </c>
      <c r="AB8059" s="49">
        <f t="shared" ca="1" si="1006"/>
        <v>6</v>
      </c>
      <c r="AC8059" s="49" t="str">
        <f t="shared" ca="1" si="1007"/>
        <v>Y</v>
      </c>
    </row>
    <row r="8060" spans="1:29" x14ac:dyDescent="0.25">
      <c r="A8060">
        <v>6357</v>
      </c>
      <c r="B8060" s="9">
        <v>43198</v>
      </c>
      <c r="C8060" s="50" t="str">
        <f t="shared" si="1000"/>
        <v>N</v>
      </c>
      <c r="D8060" s="52">
        <f>_xlfn.XLOOKUP(B8060,Cal_Date!B:B,Cal_Date!A:A,0)</f>
        <v>2</v>
      </c>
      <c r="E8060">
        <v>2018</v>
      </c>
      <c r="F8060" t="s">
        <v>127</v>
      </c>
      <c r="G8060" t="s">
        <v>130</v>
      </c>
      <c r="H8060" t="s">
        <v>11</v>
      </c>
      <c r="I8060" t="s">
        <v>11</v>
      </c>
      <c r="J8060" t="s">
        <v>15</v>
      </c>
      <c r="K8060" t="s">
        <v>42</v>
      </c>
      <c r="L8060">
        <v>1</v>
      </c>
      <c r="M8060">
        <v>1008</v>
      </c>
      <c r="O8060" t="s">
        <v>28</v>
      </c>
      <c r="R8060" t="s">
        <v>44</v>
      </c>
      <c r="S8060" s="49" t="str">
        <f t="shared" si="1001"/>
        <v>Card</v>
      </c>
      <c r="T8060" s="3">
        <v>0.03</v>
      </c>
      <c r="U8060" s="2">
        <v>2.7225000000000001</v>
      </c>
      <c r="V8060" s="2">
        <v>0.87</v>
      </c>
      <c r="W8060" s="54">
        <f>_xlfn.XLOOKUP(M8060,Market!A:A,Market!F:F,0)</f>
        <v>8.8999999999999996E-2</v>
      </c>
      <c r="X8060" s="55">
        <f t="shared" si="1002"/>
        <v>8.1674999999999998E-2</v>
      </c>
      <c r="Y8060" s="55">
        <f t="shared" si="1003"/>
        <v>1.8525</v>
      </c>
      <c r="Z8060" s="54">
        <f t="shared" si="1004"/>
        <v>0.68044077134986225</v>
      </c>
      <c r="AA8060" s="49" t="str">
        <f t="shared" ca="1" si="1005"/>
        <v>Y</v>
      </c>
      <c r="AB8060" s="49">
        <f t="shared" ca="1" si="1006"/>
        <v>6</v>
      </c>
      <c r="AC8060" s="49" t="str">
        <f t="shared" ca="1" si="1007"/>
        <v>Y</v>
      </c>
    </row>
    <row r="8061" spans="1:29" x14ac:dyDescent="0.25">
      <c r="A8061">
        <v>6358</v>
      </c>
      <c r="B8061" s="9">
        <v>43198</v>
      </c>
      <c r="C8061" s="50" t="str">
        <f t="shared" si="1000"/>
        <v>N</v>
      </c>
      <c r="D8061" s="52">
        <f>_xlfn.XLOOKUP(B8061,Cal_Date!B:B,Cal_Date!A:A,0)</f>
        <v>2</v>
      </c>
      <c r="E8061">
        <v>2018</v>
      </c>
      <c r="F8061" t="s">
        <v>127</v>
      </c>
      <c r="G8061" t="s">
        <v>130</v>
      </c>
      <c r="H8061" t="s">
        <v>48</v>
      </c>
      <c r="I8061" t="s">
        <v>18</v>
      </c>
      <c r="J8061" t="s">
        <v>10</v>
      </c>
      <c r="K8061" t="s">
        <v>43</v>
      </c>
      <c r="L8061">
        <v>1</v>
      </c>
      <c r="M8061">
        <v>1008</v>
      </c>
      <c r="O8061" t="s">
        <v>28</v>
      </c>
      <c r="R8061" t="s">
        <v>44</v>
      </c>
      <c r="S8061" s="49" t="str">
        <f t="shared" si="1001"/>
        <v>Card</v>
      </c>
      <c r="T8061" s="3">
        <v>0.03</v>
      </c>
      <c r="U8061" s="2">
        <v>7.6229999999999993</v>
      </c>
      <c r="V8061" s="2">
        <v>1.46</v>
      </c>
      <c r="W8061" s="54">
        <f>_xlfn.XLOOKUP(M8061,Market!A:A,Market!F:F,0)</f>
        <v>8.8999999999999996E-2</v>
      </c>
      <c r="X8061" s="55">
        <f t="shared" si="1002"/>
        <v>0.22868999999999998</v>
      </c>
      <c r="Y8061" s="55">
        <f t="shared" si="1003"/>
        <v>6.1629999999999994</v>
      </c>
      <c r="Z8061" s="54">
        <f t="shared" si="1004"/>
        <v>0.80847435392889933</v>
      </c>
      <c r="AA8061" s="49" t="str">
        <f t="shared" ca="1" si="1005"/>
        <v>Y</v>
      </c>
      <c r="AB8061" s="49">
        <f t="shared" ca="1" si="1006"/>
        <v>6</v>
      </c>
      <c r="AC8061" s="49" t="str">
        <f t="shared" ca="1" si="1007"/>
        <v>Y</v>
      </c>
    </row>
    <row r="8062" spans="1:29" x14ac:dyDescent="0.25">
      <c r="A8062">
        <v>6359</v>
      </c>
      <c r="B8062" s="9">
        <v>43198</v>
      </c>
      <c r="C8062" s="50" t="str">
        <f t="shared" si="1000"/>
        <v>N</v>
      </c>
      <c r="D8062" s="52">
        <f>_xlfn.XLOOKUP(B8062,Cal_Date!B:B,Cal_Date!A:A,0)</f>
        <v>2</v>
      </c>
      <c r="E8062">
        <v>2018</v>
      </c>
      <c r="F8062" t="s">
        <v>127</v>
      </c>
      <c r="G8062" t="s">
        <v>130</v>
      </c>
      <c r="H8062" t="s">
        <v>48</v>
      </c>
      <c r="I8062" t="s">
        <v>18</v>
      </c>
      <c r="J8062" t="s">
        <v>10</v>
      </c>
      <c r="K8062" t="s">
        <v>43</v>
      </c>
      <c r="L8062">
        <v>1</v>
      </c>
      <c r="M8062">
        <v>1000</v>
      </c>
      <c r="O8062" t="s">
        <v>25</v>
      </c>
      <c r="R8062" t="s">
        <v>44</v>
      </c>
      <c r="S8062" s="49" t="str">
        <f t="shared" si="1001"/>
        <v>Card</v>
      </c>
      <c r="T8062" s="3">
        <v>0.03</v>
      </c>
      <c r="U8062" s="2">
        <v>7.5600000000000005</v>
      </c>
      <c r="V8062" s="2">
        <v>1.46</v>
      </c>
      <c r="W8062" s="54">
        <f>_xlfn.XLOOKUP(M8062,Market!A:A,Market!F:F,0)</f>
        <v>0.08</v>
      </c>
      <c r="X8062" s="55">
        <f t="shared" si="1002"/>
        <v>0.2268</v>
      </c>
      <c r="Y8062" s="55">
        <f t="shared" si="1003"/>
        <v>6.1000000000000005</v>
      </c>
      <c r="Z8062" s="54">
        <f t="shared" si="1004"/>
        <v>0.80687830687830686</v>
      </c>
      <c r="AA8062" s="49" t="str">
        <f t="shared" ca="1" si="1005"/>
        <v>Y</v>
      </c>
      <c r="AB8062" s="49">
        <f t="shared" ca="1" si="1006"/>
        <v>6</v>
      </c>
      <c r="AC8062" s="49" t="str">
        <f t="shared" ca="1" si="1007"/>
        <v>Y</v>
      </c>
    </row>
    <row r="8063" spans="1:29" x14ac:dyDescent="0.25">
      <c r="A8063">
        <v>6360</v>
      </c>
      <c r="B8063" s="9">
        <v>43198</v>
      </c>
      <c r="C8063" s="50" t="str">
        <f t="shared" si="1000"/>
        <v>N</v>
      </c>
      <c r="D8063" s="52">
        <f>_xlfn.XLOOKUP(B8063,Cal_Date!B:B,Cal_Date!A:A,0)</f>
        <v>2</v>
      </c>
      <c r="E8063">
        <v>2018</v>
      </c>
      <c r="F8063" t="s">
        <v>127</v>
      </c>
      <c r="G8063" t="s">
        <v>130</v>
      </c>
      <c r="H8063" t="s">
        <v>11</v>
      </c>
      <c r="I8063" t="s">
        <v>13</v>
      </c>
      <c r="J8063" t="s">
        <v>15</v>
      </c>
      <c r="K8063" t="s">
        <v>42</v>
      </c>
      <c r="L8063">
        <v>1</v>
      </c>
      <c r="M8063">
        <v>1000</v>
      </c>
      <c r="O8063" t="s">
        <v>25</v>
      </c>
      <c r="R8063" t="s">
        <v>44</v>
      </c>
      <c r="S8063" s="49" t="str">
        <f t="shared" si="1001"/>
        <v>Card</v>
      </c>
      <c r="T8063" s="3">
        <v>0.03</v>
      </c>
      <c r="U8063" s="2">
        <v>2.7</v>
      </c>
      <c r="V8063" s="2">
        <v>1.42</v>
      </c>
      <c r="W8063" s="54">
        <f>_xlfn.XLOOKUP(M8063,Market!A:A,Market!F:F,0)</f>
        <v>0.08</v>
      </c>
      <c r="X8063" s="55">
        <f t="shared" si="1002"/>
        <v>8.1000000000000003E-2</v>
      </c>
      <c r="Y8063" s="55">
        <f t="shared" si="1003"/>
        <v>1.2800000000000002</v>
      </c>
      <c r="Z8063" s="54">
        <f t="shared" si="1004"/>
        <v>0.47407407407407415</v>
      </c>
      <c r="AA8063" s="49" t="str">
        <f t="shared" ca="1" si="1005"/>
        <v>Y</v>
      </c>
      <c r="AB8063" s="49">
        <f t="shared" ca="1" si="1006"/>
        <v>6</v>
      </c>
      <c r="AC8063" s="49" t="str">
        <f t="shared" ca="1" si="1007"/>
        <v>Y</v>
      </c>
    </row>
    <row r="8064" spans="1:29" x14ac:dyDescent="0.25">
      <c r="A8064">
        <v>6361</v>
      </c>
      <c r="B8064" s="9">
        <v>43198</v>
      </c>
      <c r="C8064" s="50" t="str">
        <f t="shared" si="1000"/>
        <v>N</v>
      </c>
      <c r="D8064" s="52">
        <f>_xlfn.XLOOKUP(B8064,Cal_Date!B:B,Cal_Date!A:A,0)</f>
        <v>2</v>
      </c>
      <c r="E8064">
        <v>2018</v>
      </c>
      <c r="F8064" t="s">
        <v>127</v>
      </c>
      <c r="G8064" t="s">
        <v>130</v>
      </c>
      <c r="H8064" t="s">
        <v>11</v>
      </c>
      <c r="I8064" t="s">
        <v>11</v>
      </c>
      <c r="J8064" t="s">
        <v>15</v>
      </c>
      <c r="K8064" t="s">
        <v>42</v>
      </c>
      <c r="L8064">
        <v>1</v>
      </c>
      <c r="M8064">
        <v>1000</v>
      </c>
      <c r="O8064" t="s">
        <v>25</v>
      </c>
      <c r="R8064" t="s">
        <v>44</v>
      </c>
      <c r="S8064" s="49" t="str">
        <f t="shared" si="1001"/>
        <v>Card</v>
      </c>
      <c r="T8064" s="3">
        <v>0.03</v>
      </c>
      <c r="U8064" s="2">
        <v>2.7</v>
      </c>
      <c r="V8064" s="2">
        <v>0.87</v>
      </c>
      <c r="W8064" s="54">
        <f>_xlfn.XLOOKUP(M8064,Market!A:A,Market!F:F,0)</f>
        <v>0.08</v>
      </c>
      <c r="X8064" s="55">
        <f t="shared" si="1002"/>
        <v>8.1000000000000003E-2</v>
      </c>
      <c r="Y8064" s="55">
        <f t="shared" si="1003"/>
        <v>1.83</v>
      </c>
      <c r="Z8064" s="54">
        <f t="shared" si="1004"/>
        <v>0.67777777777777781</v>
      </c>
      <c r="AA8064" s="49" t="str">
        <f t="shared" ca="1" si="1005"/>
        <v>Y</v>
      </c>
      <c r="AB8064" s="49">
        <f t="shared" ca="1" si="1006"/>
        <v>6</v>
      </c>
      <c r="AC8064" s="49" t="str">
        <f t="shared" ca="1" si="1007"/>
        <v>Y</v>
      </c>
    </row>
    <row r="8065" spans="1:29" x14ac:dyDescent="0.25">
      <c r="A8065">
        <v>6362</v>
      </c>
      <c r="B8065" s="9">
        <v>43198</v>
      </c>
      <c r="C8065" s="50" t="str">
        <f t="shared" si="1000"/>
        <v>N</v>
      </c>
      <c r="D8065" s="52">
        <f>_xlfn.XLOOKUP(B8065,Cal_Date!B:B,Cal_Date!A:A,0)</f>
        <v>2</v>
      </c>
      <c r="E8065">
        <v>2018</v>
      </c>
      <c r="F8065" t="s">
        <v>127</v>
      </c>
      <c r="G8065" t="s">
        <v>130</v>
      </c>
      <c r="H8065" t="s">
        <v>14</v>
      </c>
      <c r="I8065" t="s">
        <v>18</v>
      </c>
      <c r="J8065" t="s">
        <v>15</v>
      </c>
      <c r="K8065" t="s">
        <v>43</v>
      </c>
      <c r="L8065">
        <v>2</v>
      </c>
      <c r="M8065">
        <v>1001</v>
      </c>
      <c r="O8065" t="s">
        <v>25</v>
      </c>
      <c r="R8065" t="s">
        <v>44</v>
      </c>
      <c r="S8065" s="49" t="str">
        <f t="shared" si="1001"/>
        <v>Card</v>
      </c>
      <c r="T8065" s="3">
        <v>0.03</v>
      </c>
      <c r="U8065" s="2">
        <v>10.600000000000001</v>
      </c>
      <c r="V8065" s="2">
        <v>4.2</v>
      </c>
      <c r="W8065" s="54">
        <f>_xlfn.XLOOKUP(M8065,Market!A:A,Market!F:F,0)</f>
        <v>0.06</v>
      </c>
      <c r="X8065" s="55">
        <f t="shared" si="1002"/>
        <v>0.318</v>
      </c>
      <c r="Y8065" s="55">
        <f t="shared" si="1003"/>
        <v>6.4000000000000012</v>
      </c>
      <c r="Z8065" s="54">
        <f t="shared" si="1004"/>
        <v>0.60377358490566047</v>
      </c>
      <c r="AA8065" s="49" t="str">
        <f t="shared" ca="1" si="1005"/>
        <v>Y</v>
      </c>
      <c r="AB8065" s="49">
        <f t="shared" ca="1" si="1006"/>
        <v>6</v>
      </c>
      <c r="AC8065" s="49" t="str">
        <f t="shared" ca="1" si="1007"/>
        <v>Y</v>
      </c>
    </row>
    <row r="8066" spans="1:29" x14ac:dyDescent="0.25">
      <c r="A8066">
        <v>6363</v>
      </c>
      <c r="B8066" s="9">
        <v>43198</v>
      </c>
      <c r="C8066" s="50" t="str">
        <f t="shared" si="1000"/>
        <v>N</v>
      </c>
      <c r="D8066" s="52">
        <f>_xlfn.XLOOKUP(B8066,Cal_Date!B:B,Cal_Date!A:A,0)</f>
        <v>2</v>
      </c>
      <c r="E8066">
        <v>2018</v>
      </c>
      <c r="F8066" t="s">
        <v>127</v>
      </c>
      <c r="G8066" t="s">
        <v>130</v>
      </c>
      <c r="H8066" t="s">
        <v>14</v>
      </c>
      <c r="I8066" t="s">
        <v>18</v>
      </c>
      <c r="J8066" t="s">
        <v>15</v>
      </c>
      <c r="K8066" t="s">
        <v>43</v>
      </c>
      <c r="L8066">
        <v>2</v>
      </c>
      <c r="M8066">
        <v>1000</v>
      </c>
      <c r="O8066" t="s">
        <v>25</v>
      </c>
      <c r="R8066" t="s">
        <v>44</v>
      </c>
      <c r="S8066" s="49" t="str">
        <f t="shared" si="1001"/>
        <v>Card</v>
      </c>
      <c r="T8066" s="3">
        <v>0.03</v>
      </c>
      <c r="U8066" s="2">
        <v>10.8</v>
      </c>
      <c r="V8066" s="2">
        <v>4.2</v>
      </c>
      <c r="W8066" s="54">
        <f>_xlfn.XLOOKUP(M8066,Market!A:A,Market!F:F,0)</f>
        <v>0.08</v>
      </c>
      <c r="X8066" s="55">
        <f t="shared" si="1002"/>
        <v>0.32400000000000001</v>
      </c>
      <c r="Y8066" s="55">
        <f t="shared" si="1003"/>
        <v>6.6000000000000005</v>
      </c>
      <c r="Z8066" s="54">
        <f t="shared" si="1004"/>
        <v>0.61111111111111116</v>
      </c>
      <c r="AA8066" s="49" t="str">
        <f t="shared" ca="1" si="1005"/>
        <v>Y</v>
      </c>
      <c r="AB8066" s="49">
        <f t="shared" ca="1" si="1006"/>
        <v>6</v>
      </c>
      <c r="AC8066" s="49" t="str">
        <f t="shared" ca="1" si="1007"/>
        <v>Y</v>
      </c>
    </row>
    <row r="8067" spans="1:29" x14ac:dyDescent="0.25">
      <c r="A8067">
        <v>6364</v>
      </c>
      <c r="B8067" s="9">
        <v>43198</v>
      </c>
      <c r="C8067" s="50" t="str">
        <f t="shared" ref="C8067:C8130" si="1008">IF(OR(B8067="04/01/2018"+0,B8067="04/02/2018"+0),"Y","N")</f>
        <v>N</v>
      </c>
      <c r="D8067" s="52">
        <f>_xlfn.XLOOKUP(B8067,Cal_Date!B:B,Cal_Date!A:A,0)</f>
        <v>2</v>
      </c>
      <c r="E8067">
        <v>2018</v>
      </c>
      <c r="F8067" t="s">
        <v>127</v>
      </c>
      <c r="G8067" t="s">
        <v>130</v>
      </c>
      <c r="H8067" t="s">
        <v>14</v>
      </c>
      <c r="I8067" t="s">
        <v>13</v>
      </c>
      <c r="J8067" t="s">
        <v>15</v>
      </c>
      <c r="K8067" t="s">
        <v>43</v>
      </c>
      <c r="L8067">
        <v>1</v>
      </c>
      <c r="M8067">
        <v>1000</v>
      </c>
      <c r="O8067" t="s">
        <v>25</v>
      </c>
      <c r="R8067" t="s">
        <v>44</v>
      </c>
      <c r="S8067" s="49" t="str">
        <f t="shared" ref="S8067:S8130" si="1009">IF(R8067="Cash","Cash","Card")</f>
        <v>Card</v>
      </c>
      <c r="T8067" s="3">
        <v>0.03</v>
      </c>
      <c r="U8067" s="2">
        <v>5.4</v>
      </c>
      <c r="V8067" s="2">
        <v>2.2400000000000002</v>
      </c>
      <c r="W8067" s="54">
        <f>_xlfn.XLOOKUP(M8067,Market!A:A,Market!F:F,0)</f>
        <v>0.08</v>
      </c>
      <c r="X8067" s="55">
        <f t="shared" ref="X8067:X8130" si="1010">T8067*U8067</f>
        <v>0.16200000000000001</v>
      </c>
      <c r="Y8067" s="55">
        <f t="shared" ref="Y8067:Y8130" si="1011">U8067-V8067</f>
        <v>3.16</v>
      </c>
      <c r="Z8067" s="54">
        <f t="shared" ref="Z8067:Z8130" si="1012">Y8067/U8067</f>
        <v>0.58518518518518514</v>
      </c>
      <c r="AA8067" s="49" t="str">
        <f t="shared" ref="AA8067:AA8130" ca="1" si="1013">IF(DATEDIF(B8067,TODAY(),"y")&gt;5,"Y","N")</f>
        <v>Y</v>
      </c>
      <c r="AB8067" s="49">
        <f t="shared" ref="AB8067:AB8130" ca="1" si="1014">DATEDIF(B8067,TODAY(),"y")</f>
        <v>6</v>
      </c>
      <c r="AC8067" s="49" t="str">
        <f t="shared" ref="AC8067:AC8130" ca="1" si="1015">IF(AB8067&gt;5,"Y","N")</f>
        <v>Y</v>
      </c>
    </row>
    <row r="8068" spans="1:29" x14ac:dyDescent="0.25">
      <c r="A8068">
        <v>6365</v>
      </c>
      <c r="B8068" s="9">
        <v>43198</v>
      </c>
      <c r="C8068" s="50" t="str">
        <f t="shared" si="1008"/>
        <v>N</v>
      </c>
      <c r="D8068" s="52">
        <f>_xlfn.XLOOKUP(B8068,Cal_Date!B:B,Cal_Date!A:A,0)</f>
        <v>2</v>
      </c>
      <c r="E8068">
        <v>2018</v>
      </c>
      <c r="F8068" t="s">
        <v>127</v>
      </c>
      <c r="G8068" t="s">
        <v>130</v>
      </c>
      <c r="H8068" t="s">
        <v>48</v>
      </c>
      <c r="I8068" t="s">
        <v>18</v>
      </c>
      <c r="J8068" t="s">
        <v>10</v>
      </c>
      <c r="K8068" t="s">
        <v>43</v>
      </c>
      <c r="L8068">
        <v>1</v>
      </c>
      <c r="M8068">
        <v>1004</v>
      </c>
      <c r="O8068" t="s">
        <v>28</v>
      </c>
      <c r="R8068" t="s">
        <v>44</v>
      </c>
      <c r="S8068" s="49" t="str">
        <f t="shared" si="1009"/>
        <v>Card</v>
      </c>
      <c r="T8068" s="3">
        <v>0.03</v>
      </c>
      <c r="U8068" s="2">
        <v>7.42</v>
      </c>
      <c r="V8068" s="2">
        <v>1.46</v>
      </c>
      <c r="W8068" s="54">
        <f>_xlfn.XLOOKUP(M8068,Market!A:A,Market!F:F,0)</f>
        <v>0.06</v>
      </c>
      <c r="X8068" s="55">
        <f t="shared" si="1010"/>
        <v>0.22259999999999999</v>
      </c>
      <c r="Y8068" s="55">
        <f t="shared" si="1011"/>
        <v>5.96</v>
      </c>
      <c r="Z8068" s="54">
        <f t="shared" si="1012"/>
        <v>0.80323450134770891</v>
      </c>
      <c r="AA8068" s="49" t="str">
        <f t="shared" ca="1" si="1013"/>
        <v>Y</v>
      </c>
      <c r="AB8068" s="49">
        <f t="shared" ca="1" si="1014"/>
        <v>6</v>
      </c>
      <c r="AC8068" s="49" t="str">
        <f t="shared" ca="1" si="1015"/>
        <v>Y</v>
      </c>
    </row>
    <row r="8069" spans="1:29" x14ac:dyDescent="0.25">
      <c r="A8069">
        <v>6366</v>
      </c>
      <c r="B8069" s="9">
        <v>43198</v>
      </c>
      <c r="C8069" s="50" t="str">
        <f t="shared" si="1008"/>
        <v>N</v>
      </c>
      <c r="D8069" s="52">
        <f>_xlfn.XLOOKUP(B8069,Cal_Date!B:B,Cal_Date!A:A,0)</f>
        <v>2</v>
      </c>
      <c r="E8069">
        <v>2018</v>
      </c>
      <c r="F8069" t="s">
        <v>127</v>
      </c>
      <c r="G8069" t="s">
        <v>130</v>
      </c>
      <c r="H8069" t="s">
        <v>14</v>
      </c>
      <c r="I8069" t="s">
        <v>18</v>
      </c>
      <c r="J8069" t="s">
        <v>15</v>
      </c>
      <c r="K8069" t="s">
        <v>43</v>
      </c>
      <c r="L8069">
        <v>1</v>
      </c>
      <c r="M8069">
        <v>1005</v>
      </c>
      <c r="O8069" t="s">
        <v>25</v>
      </c>
      <c r="R8069" t="s">
        <v>44</v>
      </c>
      <c r="S8069" s="49" t="str">
        <f t="shared" si="1009"/>
        <v>Card</v>
      </c>
      <c r="T8069" s="3">
        <v>0.03</v>
      </c>
      <c r="U8069" s="2">
        <v>5.4450000000000003</v>
      </c>
      <c r="V8069" s="2">
        <v>2.1</v>
      </c>
      <c r="W8069" s="54">
        <f>_xlfn.XLOOKUP(M8069,Market!A:A,Market!F:F,0)</f>
        <v>8.8999999999999996E-2</v>
      </c>
      <c r="X8069" s="55">
        <f t="shared" si="1010"/>
        <v>0.16335</v>
      </c>
      <c r="Y8069" s="55">
        <f t="shared" si="1011"/>
        <v>3.3450000000000002</v>
      </c>
      <c r="Z8069" s="54">
        <f t="shared" si="1012"/>
        <v>0.61432506887052341</v>
      </c>
      <c r="AA8069" s="49" t="str">
        <f t="shared" ca="1" si="1013"/>
        <v>Y</v>
      </c>
      <c r="AB8069" s="49">
        <f t="shared" ca="1" si="1014"/>
        <v>6</v>
      </c>
      <c r="AC8069" s="49" t="str">
        <f t="shared" ca="1" si="1015"/>
        <v>Y</v>
      </c>
    </row>
    <row r="8070" spans="1:29" x14ac:dyDescent="0.25">
      <c r="A8070">
        <v>6367</v>
      </c>
      <c r="B8070" s="9">
        <v>43198</v>
      </c>
      <c r="C8070" s="50" t="str">
        <f t="shared" si="1008"/>
        <v>N</v>
      </c>
      <c r="D8070" s="52">
        <f>_xlfn.XLOOKUP(B8070,Cal_Date!B:B,Cal_Date!A:A,0)</f>
        <v>2</v>
      </c>
      <c r="E8070">
        <v>2018</v>
      </c>
      <c r="F8070" t="s">
        <v>127</v>
      </c>
      <c r="G8070" t="s">
        <v>130</v>
      </c>
      <c r="H8070" t="s">
        <v>11</v>
      </c>
      <c r="I8070" t="s">
        <v>13</v>
      </c>
      <c r="J8070" t="s">
        <v>15</v>
      </c>
      <c r="K8070" t="s">
        <v>42</v>
      </c>
      <c r="L8070">
        <v>2</v>
      </c>
      <c r="M8070">
        <v>1000</v>
      </c>
      <c r="O8070" t="s">
        <v>25</v>
      </c>
      <c r="R8070" t="s">
        <v>44</v>
      </c>
      <c r="S8070" s="49" t="str">
        <f t="shared" si="1009"/>
        <v>Card</v>
      </c>
      <c r="T8070" s="3">
        <v>0.03</v>
      </c>
      <c r="U8070" s="2">
        <v>5.4</v>
      </c>
      <c r="V8070" s="2">
        <v>2.84</v>
      </c>
      <c r="W8070" s="54">
        <f>_xlfn.XLOOKUP(M8070,Market!A:A,Market!F:F,0)</f>
        <v>0.08</v>
      </c>
      <c r="X8070" s="55">
        <f t="shared" si="1010"/>
        <v>0.16200000000000001</v>
      </c>
      <c r="Y8070" s="55">
        <f t="shared" si="1011"/>
        <v>2.5600000000000005</v>
      </c>
      <c r="Z8070" s="54">
        <f t="shared" si="1012"/>
        <v>0.47407407407407415</v>
      </c>
      <c r="AA8070" s="49" t="str">
        <f t="shared" ca="1" si="1013"/>
        <v>Y</v>
      </c>
      <c r="AB8070" s="49">
        <f t="shared" ca="1" si="1014"/>
        <v>6</v>
      </c>
      <c r="AC8070" s="49" t="str">
        <f t="shared" ca="1" si="1015"/>
        <v>Y</v>
      </c>
    </row>
    <row r="8071" spans="1:29" x14ac:dyDescent="0.25">
      <c r="A8071">
        <v>6368</v>
      </c>
      <c r="B8071" s="9">
        <v>43198</v>
      </c>
      <c r="C8071" s="50" t="str">
        <f t="shared" si="1008"/>
        <v>N</v>
      </c>
      <c r="D8071" s="52">
        <f>_xlfn.XLOOKUP(B8071,Cal_Date!B:B,Cal_Date!A:A,0)</f>
        <v>2</v>
      </c>
      <c r="E8071">
        <v>2018</v>
      </c>
      <c r="F8071" t="s">
        <v>127</v>
      </c>
      <c r="G8071" t="s">
        <v>130</v>
      </c>
      <c r="H8071" t="s">
        <v>11</v>
      </c>
      <c r="I8071" t="s">
        <v>11</v>
      </c>
      <c r="J8071" t="s">
        <v>15</v>
      </c>
      <c r="K8071" t="s">
        <v>42</v>
      </c>
      <c r="L8071">
        <v>1</v>
      </c>
      <c r="M8071">
        <v>1006</v>
      </c>
      <c r="O8071" t="s">
        <v>28</v>
      </c>
      <c r="R8071" t="s">
        <v>44</v>
      </c>
      <c r="S8071" s="49" t="str">
        <f t="shared" si="1009"/>
        <v>Card</v>
      </c>
      <c r="T8071" s="3">
        <v>0.03</v>
      </c>
      <c r="U8071" s="2">
        <v>2.7225000000000001</v>
      </c>
      <c r="V8071" s="2">
        <v>0.87</v>
      </c>
      <c r="W8071" s="54">
        <f>_xlfn.XLOOKUP(M8071,Market!A:A,Market!F:F,0)</f>
        <v>8.8999999999999996E-2</v>
      </c>
      <c r="X8071" s="55">
        <f t="shared" si="1010"/>
        <v>8.1674999999999998E-2</v>
      </c>
      <c r="Y8071" s="55">
        <f t="shared" si="1011"/>
        <v>1.8525</v>
      </c>
      <c r="Z8071" s="54">
        <f t="shared" si="1012"/>
        <v>0.68044077134986225</v>
      </c>
      <c r="AA8071" s="49" t="str">
        <f t="shared" ca="1" si="1013"/>
        <v>Y</v>
      </c>
      <c r="AB8071" s="49">
        <f t="shared" ca="1" si="1014"/>
        <v>6</v>
      </c>
      <c r="AC8071" s="49" t="str">
        <f t="shared" ca="1" si="1015"/>
        <v>Y</v>
      </c>
    </row>
    <row r="8072" spans="1:29" x14ac:dyDescent="0.25">
      <c r="A8072">
        <v>6369</v>
      </c>
      <c r="B8072" s="9">
        <v>43198</v>
      </c>
      <c r="C8072" s="50" t="str">
        <f t="shared" si="1008"/>
        <v>N</v>
      </c>
      <c r="D8072" s="52">
        <f>_xlfn.XLOOKUP(B8072,Cal_Date!B:B,Cal_Date!A:A,0)</f>
        <v>2</v>
      </c>
      <c r="E8072">
        <v>2018</v>
      </c>
      <c r="F8072" t="s">
        <v>127</v>
      </c>
      <c r="G8072" t="s">
        <v>130</v>
      </c>
      <c r="H8072" t="s">
        <v>14</v>
      </c>
      <c r="I8072" t="s">
        <v>18</v>
      </c>
      <c r="J8072" t="s">
        <v>15</v>
      </c>
      <c r="K8072" t="s">
        <v>43</v>
      </c>
      <c r="L8072">
        <v>2</v>
      </c>
      <c r="M8072">
        <v>1000</v>
      </c>
      <c r="O8072" t="s">
        <v>25</v>
      </c>
      <c r="R8072" t="s">
        <v>44</v>
      </c>
      <c r="S8072" s="49" t="str">
        <f t="shared" si="1009"/>
        <v>Card</v>
      </c>
      <c r="T8072" s="3">
        <v>0.03</v>
      </c>
      <c r="U8072" s="2">
        <v>10.8</v>
      </c>
      <c r="V8072" s="2">
        <v>4.2</v>
      </c>
      <c r="W8072" s="54">
        <f>_xlfn.XLOOKUP(M8072,Market!A:A,Market!F:F,0)</f>
        <v>0.08</v>
      </c>
      <c r="X8072" s="55">
        <f t="shared" si="1010"/>
        <v>0.32400000000000001</v>
      </c>
      <c r="Y8072" s="55">
        <f t="shared" si="1011"/>
        <v>6.6000000000000005</v>
      </c>
      <c r="Z8072" s="54">
        <f t="shared" si="1012"/>
        <v>0.61111111111111116</v>
      </c>
      <c r="AA8072" s="49" t="str">
        <f t="shared" ca="1" si="1013"/>
        <v>Y</v>
      </c>
      <c r="AB8072" s="49">
        <f t="shared" ca="1" si="1014"/>
        <v>6</v>
      </c>
      <c r="AC8072" s="49" t="str">
        <f t="shared" ca="1" si="1015"/>
        <v>Y</v>
      </c>
    </row>
    <row r="8073" spans="1:29" x14ac:dyDescent="0.25">
      <c r="A8073">
        <v>6370</v>
      </c>
      <c r="B8073" s="9">
        <v>43198</v>
      </c>
      <c r="C8073" s="50" t="str">
        <f t="shared" si="1008"/>
        <v>N</v>
      </c>
      <c r="D8073" s="52">
        <f>_xlfn.XLOOKUP(B8073,Cal_Date!B:B,Cal_Date!A:A,0)</f>
        <v>2</v>
      </c>
      <c r="E8073">
        <v>2018</v>
      </c>
      <c r="F8073" t="s">
        <v>127</v>
      </c>
      <c r="G8073" t="s">
        <v>130</v>
      </c>
      <c r="H8073" t="s">
        <v>14</v>
      </c>
      <c r="I8073" t="s">
        <v>18</v>
      </c>
      <c r="J8073" t="s">
        <v>15</v>
      </c>
      <c r="K8073" t="s">
        <v>43</v>
      </c>
      <c r="L8073">
        <v>1</v>
      </c>
      <c r="M8073">
        <v>1001</v>
      </c>
      <c r="O8073" t="s">
        <v>25</v>
      </c>
      <c r="R8073" t="s">
        <v>44</v>
      </c>
      <c r="S8073" s="49" t="str">
        <f t="shared" si="1009"/>
        <v>Card</v>
      </c>
      <c r="T8073" s="3">
        <v>0.03</v>
      </c>
      <c r="U8073" s="2">
        <v>5.3000000000000007</v>
      </c>
      <c r="V8073" s="2">
        <v>2.1</v>
      </c>
      <c r="W8073" s="54">
        <f>_xlfn.XLOOKUP(M8073,Market!A:A,Market!F:F,0)</f>
        <v>0.06</v>
      </c>
      <c r="X8073" s="55">
        <f t="shared" si="1010"/>
        <v>0.159</v>
      </c>
      <c r="Y8073" s="55">
        <f t="shared" si="1011"/>
        <v>3.2000000000000006</v>
      </c>
      <c r="Z8073" s="54">
        <f t="shared" si="1012"/>
        <v>0.60377358490566047</v>
      </c>
      <c r="AA8073" s="49" t="str">
        <f t="shared" ca="1" si="1013"/>
        <v>Y</v>
      </c>
      <c r="AB8073" s="49">
        <f t="shared" ca="1" si="1014"/>
        <v>6</v>
      </c>
      <c r="AC8073" s="49" t="str">
        <f t="shared" ca="1" si="1015"/>
        <v>Y</v>
      </c>
    </row>
    <row r="8074" spans="1:29" x14ac:dyDescent="0.25">
      <c r="A8074">
        <v>6371</v>
      </c>
      <c r="B8074" s="9">
        <v>43198</v>
      </c>
      <c r="C8074" s="50" t="str">
        <f t="shared" si="1008"/>
        <v>N</v>
      </c>
      <c r="D8074" s="52">
        <f>_xlfn.XLOOKUP(B8074,Cal_Date!B:B,Cal_Date!A:A,0)</f>
        <v>2</v>
      </c>
      <c r="E8074">
        <v>2018</v>
      </c>
      <c r="F8074" t="s">
        <v>127</v>
      </c>
      <c r="G8074" t="s">
        <v>130</v>
      </c>
      <c r="H8074" t="s">
        <v>14</v>
      </c>
      <c r="I8074" t="s">
        <v>18</v>
      </c>
      <c r="J8074" t="s">
        <v>15</v>
      </c>
      <c r="K8074" t="s">
        <v>43</v>
      </c>
      <c r="L8074">
        <v>2</v>
      </c>
      <c r="M8074">
        <v>1008</v>
      </c>
      <c r="O8074" t="s">
        <v>28</v>
      </c>
      <c r="R8074" t="s">
        <v>44</v>
      </c>
      <c r="S8074" s="49" t="str">
        <f t="shared" si="1009"/>
        <v>Card</v>
      </c>
      <c r="T8074" s="3">
        <v>0.03</v>
      </c>
      <c r="U8074" s="2">
        <v>10.89</v>
      </c>
      <c r="V8074" s="2">
        <v>4.2</v>
      </c>
      <c r="W8074" s="54">
        <f>_xlfn.XLOOKUP(M8074,Market!A:A,Market!F:F,0)</f>
        <v>8.8999999999999996E-2</v>
      </c>
      <c r="X8074" s="55">
        <f t="shared" si="1010"/>
        <v>0.32669999999999999</v>
      </c>
      <c r="Y8074" s="55">
        <f t="shared" si="1011"/>
        <v>6.69</v>
      </c>
      <c r="Z8074" s="54">
        <f t="shared" si="1012"/>
        <v>0.61432506887052341</v>
      </c>
      <c r="AA8074" s="49" t="str">
        <f t="shared" ca="1" si="1013"/>
        <v>Y</v>
      </c>
      <c r="AB8074" s="49">
        <f t="shared" ca="1" si="1014"/>
        <v>6</v>
      </c>
      <c r="AC8074" s="49" t="str">
        <f t="shared" ca="1" si="1015"/>
        <v>Y</v>
      </c>
    </row>
    <row r="8075" spans="1:29" x14ac:dyDescent="0.25">
      <c r="A8075">
        <v>6372</v>
      </c>
      <c r="B8075" s="9">
        <v>43198</v>
      </c>
      <c r="C8075" s="50" t="str">
        <f t="shared" si="1008"/>
        <v>N</v>
      </c>
      <c r="D8075" s="52">
        <f>_xlfn.XLOOKUP(B8075,Cal_Date!B:B,Cal_Date!A:A,0)</f>
        <v>2</v>
      </c>
      <c r="E8075">
        <v>2018</v>
      </c>
      <c r="F8075" t="s">
        <v>127</v>
      </c>
      <c r="G8075" t="s">
        <v>130</v>
      </c>
      <c r="H8075" t="s">
        <v>11</v>
      </c>
      <c r="I8075" t="s">
        <v>11</v>
      </c>
      <c r="J8075" t="s">
        <v>15</v>
      </c>
      <c r="K8075" t="s">
        <v>42</v>
      </c>
      <c r="L8075">
        <v>1</v>
      </c>
      <c r="M8075">
        <v>1009</v>
      </c>
      <c r="O8075" t="s">
        <v>28</v>
      </c>
      <c r="R8075" t="s">
        <v>44</v>
      </c>
      <c r="S8075" s="49" t="str">
        <f t="shared" si="1009"/>
        <v>Card</v>
      </c>
      <c r="T8075" s="3">
        <v>0.03</v>
      </c>
      <c r="U8075" s="2">
        <v>2.7225000000000001</v>
      </c>
      <c r="V8075" s="2">
        <v>0.87</v>
      </c>
      <c r="W8075" s="54">
        <f>_xlfn.XLOOKUP(M8075,Market!A:A,Market!F:F,0)</f>
        <v>8.8999999999999996E-2</v>
      </c>
      <c r="X8075" s="55">
        <f t="shared" si="1010"/>
        <v>8.1674999999999998E-2</v>
      </c>
      <c r="Y8075" s="55">
        <f t="shared" si="1011"/>
        <v>1.8525</v>
      </c>
      <c r="Z8075" s="54">
        <f t="shared" si="1012"/>
        <v>0.68044077134986225</v>
      </c>
      <c r="AA8075" s="49" t="str">
        <f t="shared" ca="1" si="1013"/>
        <v>Y</v>
      </c>
      <c r="AB8075" s="49">
        <f t="shared" ca="1" si="1014"/>
        <v>6</v>
      </c>
      <c r="AC8075" s="49" t="str">
        <f t="shared" ca="1" si="1015"/>
        <v>Y</v>
      </c>
    </row>
    <row r="8076" spans="1:29" x14ac:dyDescent="0.25">
      <c r="A8076">
        <v>6373</v>
      </c>
      <c r="B8076" s="9">
        <v>43198</v>
      </c>
      <c r="C8076" s="50" t="str">
        <f t="shared" si="1008"/>
        <v>N</v>
      </c>
      <c r="D8076" s="52">
        <f>_xlfn.XLOOKUP(B8076,Cal_Date!B:B,Cal_Date!A:A,0)</f>
        <v>2</v>
      </c>
      <c r="E8076">
        <v>2018</v>
      </c>
      <c r="F8076" t="s">
        <v>127</v>
      </c>
      <c r="G8076" t="s">
        <v>130</v>
      </c>
      <c r="H8076" t="s">
        <v>48</v>
      </c>
      <c r="I8076" t="s">
        <v>18</v>
      </c>
      <c r="J8076" t="s">
        <v>10</v>
      </c>
      <c r="K8076" t="s">
        <v>43</v>
      </c>
      <c r="L8076">
        <v>1</v>
      </c>
      <c r="M8076">
        <v>1001</v>
      </c>
      <c r="O8076" t="s">
        <v>25</v>
      </c>
      <c r="R8076" t="s">
        <v>44</v>
      </c>
      <c r="S8076" s="49" t="str">
        <f t="shared" si="1009"/>
        <v>Card</v>
      </c>
      <c r="T8076" s="3">
        <v>0.03</v>
      </c>
      <c r="U8076" s="2">
        <v>7.42</v>
      </c>
      <c r="V8076" s="2">
        <v>1.46</v>
      </c>
      <c r="W8076" s="54">
        <f>_xlfn.XLOOKUP(M8076,Market!A:A,Market!F:F,0)</f>
        <v>0.06</v>
      </c>
      <c r="X8076" s="55">
        <f t="shared" si="1010"/>
        <v>0.22259999999999999</v>
      </c>
      <c r="Y8076" s="55">
        <f t="shared" si="1011"/>
        <v>5.96</v>
      </c>
      <c r="Z8076" s="54">
        <f t="shared" si="1012"/>
        <v>0.80323450134770891</v>
      </c>
      <c r="AA8076" s="49" t="str">
        <f t="shared" ca="1" si="1013"/>
        <v>Y</v>
      </c>
      <c r="AB8076" s="49">
        <f t="shared" ca="1" si="1014"/>
        <v>6</v>
      </c>
      <c r="AC8076" s="49" t="str">
        <f t="shared" ca="1" si="1015"/>
        <v>Y</v>
      </c>
    </row>
    <row r="8077" spans="1:29" x14ac:dyDescent="0.25">
      <c r="A8077">
        <v>6374</v>
      </c>
      <c r="B8077" s="9">
        <v>43198</v>
      </c>
      <c r="C8077" s="50" t="str">
        <f t="shared" si="1008"/>
        <v>N</v>
      </c>
      <c r="D8077" s="52">
        <f>_xlfn.XLOOKUP(B8077,Cal_Date!B:B,Cal_Date!A:A,0)</f>
        <v>2</v>
      </c>
      <c r="E8077">
        <v>2018</v>
      </c>
      <c r="F8077" t="s">
        <v>127</v>
      </c>
      <c r="G8077" t="s">
        <v>130</v>
      </c>
      <c r="H8077" t="s">
        <v>48</v>
      </c>
      <c r="I8077" t="s">
        <v>18</v>
      </c>
      <c r="J8077" t="s">
        <v>10</v>
      </c>
      <c r="K8077" t="s">
        <v>43</v>
      </c>
      <c r="L8077">
        <v>1</v>
      </c>
      <c r="M8077">
        <v>1001</v>
      </c>
      <c r="O8077" t="s">
        <v>25</v>
      </c>
      <c r="R8077" t="s">
        <v>44</v>
      </c>
      <c r="S8077" s="49" t="str">
        <f t="shared" si="1009"/>
        <v>Card</v>
      </c>
      <c r="T8077" s="3">
        <v>0.03</v>
      </c>
      <c r="U8077" s="2">
        <v>7.42</v>
      </c>
      <c r="V8077" s="2">
        <v>1.46</v>
      </c>
      <c r="W8077" s="54">
        <f>_xlfn.XLOOKUP(M8077,Market!A:A,Market!F:F,0)</f>
        <v>0.06</v>
      </c>
      <c r="X8077" s="55">
        <f t="shared" si="1010"/>
        <v>0.22259999999999999</v>
      </c>
      <c r="Y8077" s="55">
        <f t="shared" si="1011"/>
        <v>5.96</v>
      </c>
      <c r="Z8077" s="54">
        <f t="shared" si="1012"/>
        <v>0.80323450134770891</v>
      </c>
      <c r="AA8077" s="49" t="str">
        <f t="shared" ca="1" si="1013"/>
        <v>Y</v>
      </c>
      <c r="AB8077" s="49">
        <f t="shared" ca="1" si="1014"/>
        <v>6</v>
      </c>
      <c r="AC8077" s="49" t="str">
        <f t="shared" ca="1" si="1015"/>
        <v>Y</v>
      </c>
    </row>
    <row r="8078" spans="1:29" x14ac:dyDescent="0.25">
      <c r="A8078">
        <v>6375</v>
      </c>
      <c r="B8078" s="9">
        <v>43198</v>
      </c>
      <c r="C8078" s="50" t="str">
        <f t="shared" si="1008"/>
        <v>N</v>
      </c>
      <c r="D8078" s="52">
        <f>_xlfn.XLOOKUP(B8078,Cal_Date!B:B,Cal_Date!A:A,0)</f>
        <v>2</v>
      </c>
      <c r="E8078">
        <v>2018</v>
      </c>
      <c r="F8078" t="s">
        <v>127</v>
      </c>
      <c r="G8078" t="s">
        <v>130</v>
      </c>
      <c r="H8078" t="s">
        <v>48</v>
      </c>
      <c r="I8078" t="s">
        <v>18</v>
      </c>
      <c r="J8078" t="s">
        <v>10</v>
      </c>
      <c r="K8078" t="s">
        <v>43</v>
      </c>
      <c r="L8078">
        <v>1</v>
      </c>
      <c r="M8078">
        <v>1001</v>
      </c>
      <c r="O8078" t="s">
        <v>25</v>
      </c>
      <c r="R8078" t="s">
        <v>44</v>
      </c>
      <c r="S8078" s="49" t="str">
        <f t="shared" si="1009"/>
        <v>Card</v>
      </c>
      <c r="T8078" s="3">
        <v>0.03</v>
      </c>
      <c r="U8078" s="2">
        <v>7.42</v>
      </c>
      <c r="V8078" s="2">
        <v>1.46</v>
      </c>
      <c r="W8078" s="54">
        <f>_xlfn.XLOOKUP(M8078,Market!A:A,Market!F:F,0)</f>
        <v>0.06</v>
      </c>
      <c r="X8078" s="55">
        <f t="shared" si="1010"/>
        <v>0.22259999999999999</v>
      </c>
      <c r="Y8078" s="55">
        <f t="shared" si="1011"/>
        <v>5.96</v>
      </c>
      <c r="Z8078" s="54">
        <f t="shared" si="1012"/>
        <v>0.80323450134770891</v>
      </c>
      <c r="AA8078" s="49" t="str">
        <f t="shared" ca="1" si="1013"/>
        <v>Y</v>
      </c>
      <c r="AB8078" s="49">
        <f t="shared" ca="1" si="1014"/>
        <v>6</v>
      </c>
      <c r="AC8078" s="49" t="str">
        <f t="shared" ca="1" si="1015"/>
        <v>Y</v>
      </c>
    </row>
    <row r="8079" spans="1:29" x14ac:dyDescent="0.25">
      <c r="A8079">
        <v>6376</v>
      </c>
      <c r="B8079" s="9">
        <v>43198</v>
      </c>
      <c r="C8079" s="50" t="str">
        <f t="shared" si="1008"/>
        <v>N</v>
      </c>
      <c r="D8079" s="52">
        <f>_xlfn.XLOOKUP(B8079,Cal_Date!B:B,Cal_Date!A:A,0)</f>
        <v>2</v>
      </c>
      <c r="E8079">
        <v>2018</v>
      </c>
      <c r="F8079" t="s">
        <v>127</v>
      </c>
      <c r="G8079" t="s">
        <v>130</v>
      </c>
      <c r="H8079" t="s">
        <v>48</v>
      </c>
      <c r="I8079" t="s">
        <v>18</v>
      </c>
      <c r="J8079" t="s">
        <v>10</v>
      </c>
      <c r="K8079" t="s">
        <v>43</v>
      </c>
      <c r="L8079">
        <v>2</v>
      </c>
      <c r="M8079">
        <v>1002</v>
      </c>
      <c r="O8079" t="s">
        <v>28</v>
      </c>
      <c r="R8079" t="s">
        <v>44</v>
      </c>
      <c r="S8079" s="49" t="str">
        <f t="shared" si="1009"/>
        <v>Card</v>
      </c>
      <c r="T8079" s="3">
        <v>0.03</v>
      </c>
      <c r="U8079" s="2">
        <v>14.84</v>
      </c>
      <c r="V8079" s="2">
        <v>2.92</v>
      </c>
      <c r="W8079" s="54">
        <f>_xlfn.XLOOKUP(M8079,Market!A:A,Market!F:F,0)</f>
        <v>0.06</v>
      </c>
      <c r="X8079" s="55">
        <f t="shared" si="1010"/>
        <v>0.44519999999999998</v>
      </c>
      <c r="Y8079" s="55">
        <f t="shared" si="1011"/>
        <v>11.92</v>
      </c>
      <c r="Z8079" s="54">
        <f t="shared" si="1012"/>
        <v>0.80323450134770891</v>
      </c>
      <c r="AA8079" s="49" t="str">
        <f t="shared" ca="1" si="1013"/>
        <v>Y</v>
      </c>
      <c r="AB8079" s="49">
        <f t="shared" ca="1" si="1014"/>
        <v>6</v>
      </c>
      <c r="AC8079" s="49" t="str">
        <f t="shared" ca="1" si="1015"/>
        <v>Y</v>
      </c>
    </row>
    <row r="8080" spans="1:29" x14ac:dyDescent="0.25">
      <c r="A8080">
        <v>6377</v>
      </c>
      <c r="B8080" s="9">
        <v>43198</v>
      </c>
      <c r="C8080" s="50" t="str">
        <f t="shared" si="1008"/>
        <v>N</v>
      </c>
      <c r="D8080" s="52">
        <f>_xlfn.XLOOKUP(B8080,Cal_Date!B:B,Cal_Date!A:A,0)</f>
        <v>2</v>
      </c>
      <c r="E8080">
        <v>2018</v>
      </c>
      <c r="F8080" t="s">
        <v>127</v>
      </c>
      <c r="G8080" t="s">
        <v>130</v>
      </c>
      <c r="H8080" t="s">
        <v>11</v>
      </c>
      <c r="I8080" t="s">
        <v>11</v>
      </c>
      <c r="J8080" t="s">
        <v>15</v>
      </c>
      <c r="K8080" t="s">
        <v>42</v>
      </c>
      <c r="L8080">
        <v>1</v>
      </c>
      <c r="M8080">
        <v>1003</v>
      </c>
      <c r="O8080" t="s">
        <v>25</v>
      </c>
      <c r="R8080" t="s">
        <v>44</v>
      </c>
      <c r="S8080" s="49" t="str">
        <f t="shared" si="1009"/>
        <v>Card</v>
      </c>
      <c r="T8080" s="3">
        <v>0.03</v>
      </c>
      <c r="U8080" s="2">
        <v>2.6500000000000004</v>
      </c>
      <c r="V8080" s="2">
        <v>0.87</v>
      </c>
      <c r="W8080" s="54">
        <f>_xlfn.XLOOKUP(M8080,Market!A:A,Market!F:F,0)</f>
        <v>0.06</v>
      </c>
      <c r="X8080" s="55">
        <f t="shared" si="1010"/>
        <v>7.9500000000000001E-2</v>
      </c>
      <c r="Y8080" s="55">
        <f t="shared" si="1011"/>
        <v>1.7800000000000002</v>
      </c>
      <c r="Z8080" s="54">
        <f t="shared" si="1012"/>
        <v>0.67169811320754713</v>
      </c>
      <c r="AA8080" s="49" t="str">
        <f t="shared" ca="1" si="1013"/>
        <v>Y</v>
      </c>
      <c r="AB8080" s="49">
        <f t="shared" ca="1" si="1014"/>
        <v>6</v>
      </c>
      <c r="AC8080" s="49" t="str">
        <f t="shared" ca="1" si="1015"/>
        <v>Y</v>
      </c>
    </row>
    <row r="8081" spans="1:29" x14ac:dyDescent="0.25">
      <c r="A8081">
        <v>6378</v>
      </c>
      <c r="B8081" s="9">
        <v>43198</v>
      </c>
      <c r="C8081" s="50" t="str">
        <f t="shared" si="1008"/>
        <v>N</v>
      </c>
      <c r="D8081" s="52">
        <f>_xlfn.XLOOKUP(B8081,Cal_Date!B:B,Cal_Date!A:A,0)</f>
        <v>2</v>
      </c>
      <c r="E8081">
        <v>2018</v>
      </c>
      <c r="F8081" t="s">
        <v>127</v>
      </c>
      <c r="G8081" t="s">
        <v>130</v>
      </c>
      <c r="H8081" t="s">
        <v>14</v>
      </c>
      <c r="I8081" t="s">
        <v>13</v>
      </c>
      <c r="J8081" t="s">
        <v>15</v>
      </c>
      <c r="K8081" t="s">
        <v>43</v>
      </c>
      <c r="L8081">
        <v>1</v>
      </c>
      <c r="M8081">
        <v>1003</v>
      </c>
      <c r="O8081" t="s">
        <v>25</v>
      </c>
      <c r="R8081" t="s">
        <v>44</v>
      </c>
      <c r="S8081" s="49" t="str">
        <f t="shared" si="1009"/>
        <v>Card</v>
      </c>
      <c r="T8081" s="3">
        <v>0.03</v>
      </c>
      <c r="U8081" s="2">
        <v>5.3000000000000007</v>
      </c>
      <c r="V8081" s="2">
        <v>2.2400000000000002</v>
      </c>
      <c r="W8081" s="54">
        <f>_xlfn.XLOOKUP(M8081,Market!A:A,Market!F:F,0)</f>
        <v>0.06</v>
      </c>
      <c r="X8081" s="55">
        <f t="shared" si="1010"/>
        <v>0.159</v>
      </c>
      <c r="Y8081" s="55">
        <f t="shared" si="1011"/>
        <v>3.0600000000000005</v>
      </c>
      <c r="Z8081" s="54">
        <f t="shared" si="1012"/>
        <v>0.57735849056603772</v>
      </c>
      <c r="AA8081" s="49" t="str">
        <f t="shared" ca="1" si="1013"/>
        <v>Y</v>
      </c>
      <c r="AB8081" s="49">
        <f t="shared" ca="1" si="1014"/>
        <v>6</v>
      </c>
      <c r="AC8081" s="49" t="str">
        <f t="shared" ca="1" si="1015"/>
        <v>Y</v>
      </c>
    </row>
    <row r="8082" spans="1:29" x14ac:dyDescent="0.25">
      <c r="A8082">
        <v>6379</v>
      </c>
      <c r="B8082" s="9">
        <v>43198</v>
      </c>
      <c r="C8082" s="50" t="str">
        <f t="shared" si="1008"/>
        <v>N</v>
      </c>
      <c r="D8082" s="52">
        <f>_xlfn.XLOOKUP(B8082,Cal_Date!B:B,Cal_Date!A:A,0)</f>
        <v>2</v>
      </c>
      <c r="E8082">
        <v>2018</v>
      </c>
      <c r="F8082" t="s">
        <v>127</v>
      </c>
      <c r="G8082" t="s">
        <v>130</v>
      </c>
      <c r="H8082" t="s">
        <v>14</v>
      </c>
      <c r="I8082" t="s">
        <v>18</v>
      </c>
      <c r="J8082" t="s">
        <v>15</v>
      </c>
      <c r="K8082" t="s">
        <v>43</v>
      </c>
      <c r="L8082">
        <v>1</v>
      </c>
      <c r="M8082">
        <v>1003</v>
      </c>
      <c r="O8082" t="s">
        <v>25</v>
      </c>
      <c r="R8082" t="s">
        <v>44</v>
      </c>
      <c r="S8082" s="49" t="str">
        <f t="shared" si="1009"/>
        <v>Card</v>
      </c>
      <c r="T8082" s="3">
        <v>0.03</v>
      </c>
      <c r="U8082" s="2">
        <v>5.3000000000000007</v>
      </c>
      <c r="V8082" s="2">
        <v>2.1</v>
      </c>
      <c r="W8082" s="54">
        <f>_xlfn.XLOOKUP(M8082,Market!A:A,Market!F:F,0)</f>
        <v>0.06</v>
      </c>
      <c r="X8082" s="55">
        <f t="shared" si="1010"/>
        <v>0.159</v>
      </c>
      <c r="Y8082" s="55">
        <f t="shared" si="1011"/>
        <v>3.2000000000000006</v>
      </c>
      <c r="Z8082" s="54">
        <f t="shared" si="1012"/>
        <v>0.60377358490566047</v>
      </c>
      <c r="AA8082" s="49" t="str">
        <f t="shared" ca="1" si="1013"/>
        <v>Y</v>
      </c>
      <c r="AB8082" s="49">
        <f t="shared" ca="1" si="1014"/>
        <v>6</v>
      </c>
      <c r="AC8082" s="49" t="str">
        <f t="shared" ca="1" si="1015"/>
        <v>Y</v>
      </c>
    </row>
    <row r="8083" spans="1:29" x14ac:dyDescent="0.25">
      <c r="A8083">
        <v>6380</v>
      </c>
      <c r="B8083" s="9">
        <v>43198</v>
      </c>
      <c r="C8083" s="50" t="str">
        <f t="shared" si="1008"/>
        <v>N</v>
      </c>
      <c r="D8083" s="52">
        <f>_xlfn.XLOOKUP(B8083,Cal_Date!B:B,Cal_Date!A:A,0)</f>
        <v>2</v>
      </c>
      <c r="E8083">
        <v>2018</v>
      </c>
      <c r="F8083" t="s">
        <v>127</v>
      </c>
      <c r="G8083" t="s">
        <v>130</v>
      </c>
      <c r="H8083" t="s">
        <v>14</v>
      </c>
      <c r="I8083" t="s">
        <v>18</v>
      </c>
      <c r="J8083" t="s">
        <v>15</v>
      </c>
      <c r="K8083" t="s">
        <v>43</v>
      </c>
      <c r="L8083">
        <v>1</v>
      </c>
      <c r="M8083">
        <v>1004</v>
      </c>
      <c r="O8083" t="s">
        <v>28</v>
      </c>
      <c r="R8083" t="s">
        <v>44</v>
      </c>
      <c r="S8083" s="49" t="str">
        <f t="shared" si="1009"/>
        <v>Card</v>
      </c>
      <c r="T8083" s="3">
        <v>0.03</v>
      </c>
      <c r="U8083" s="2">
        <v>5.3000000000000007</v>
      </c>
      <c r="V8083" s="2">
        <v>2.2200000000000002</v>
      </c>
      <c r="W8083" s="54">
        <f>_xlfn.XLOOKUP(M8083,Market!A:A,Market!F:F,0)</f>
        <v>0.06</v>
      </c>
      <c r="X8083" s="55">
        <f t="shared" si="1010"/>
        <v>0.159</v>
      </c>
      <c r="Y8083" s="55">
        <f t="shared" si="1011"/>
        <v>3.0800000000000005</v>
      </c>
      <c r="Z8083" s="54">
        <f t="shared" si="1012"/>
        <v>0.5811320754716981</v>
      </c>
      <c r="AA8083" s="49" t="str">
        <f t="shared" ca="1" si="1013"/>
        <v>Y</v>
      </c>
      <c r="AB8083" s="49">
        <f t="shared" ca="1" si="1014"/>
        <v>6</v>
      </c>
      <c r="AC8083" s="49" t="str">
        <f t="shared" ca="1" si="1015"/>
        <v>Y</v>
      </c>
    </row>
    <row r="8084" spans="1:29" x14ac:dyDescent="0.25">
      <c r="A8084">
        <v>6381</v>
      </c>
      <c r="B8084" s="9">
        <v>43198</v>
      </c>
      <c r="C8084" s="50" t="str">
        <f t="shared" si="1008"/>
        <v>N</v>
      </c>
      <c r="D8084" s="52">
        <f>_xlfn.XLOOKUP(B8084,Cal_Date!B:B,Cal_Date!A:A,0)</f>
        <v>2</v>
      </c>
      <c r="E8084">
        <v>2018</v>
      </c>
      <c r="F8084" t="s">
        <v>127</v>
      </c>
      <c r="G8084" t="s">
        <v>130</v>
      </c>
      <c r="H8084" t="s">
        <v>11</v>
      </c>
      <c r="I8084" t="s">
        <v>11</v>
      </c>
      <c r="J8084" t="s">
        <v>15</v>
      </c>
      <c r="K8084" t="s">
        <v>42</v>
      </c>
      <c r="L8084">
        <v>1</v>
      </c>
      <c r="M8084">
        <v>1005</v>
      </c>
      <c r="O8084" t="s">
        <v>25</v>
      </c>
      <c r="R8084" t="s">
        <v>44</v>
      </c>
      <c r="S8084" s="49" t="str">
        <f t="shared" si="1009"/>
        <v>Card</v>
      </c>
      <c r="T8084" s="3">
        <v>0.03</v>
      </c>
      <c r="U8084" s="2">
        <v>2.7225000000000001</v>
      </c>
      <c r="V8084" s="2">
        <v>0.87</v>
      </c>
      <c r="W8084" s="54">
        <f>_xlfn.XLOOKUP(M8084,Market!A:A,Market!F:F,0)</f>
        <v>8.8999999999999996E-2</v>
      </c>
      <c r="X8084" s="55">
        <f t="shared" si="1010"/>
        <v>8.1674999999999998E-2</v>
      </c>
      <c r="Y8084" s="55">
        <f t="shared" si="1011"/>
        <v>1.8525</v>
      </c>
      <c r="Z8084" s="54">
        <f t="shared" si="1012"/>
        <v>0.68044077134986225</v>
      </c>
      <c r="AA8084" s="49" t="str">
        <f t="shared" ca="1" si="1013"/>
        <v>Y</v>
      </c>
      <c r="AB8084" s="49">
        <f t="shared" ca="1" si="1014"/>
        <v>6</v>
      </c>
      <c r="AC8084" s="49" t="str">
        <f t="shared" ca="1" si="1015"/>
        <v>Y</v>
      </c>
    </row>
    <row r="8085" spans="1:29" x14ac:dyDescent="0.25">
      <c r="A8085">
        <v>6382</v>
      </c>
      <c r="B8085" s="9">
        <v>43198</v>
      </c>
      <c r="C8085" s="50" t="str">
        <f t="shared" si="1008"/>
        <v>N</v>
      </c>
      <c r="D8085" s="52">
        <f>_xlfn.XLOOKUP(B8085,Cal_Date!B:B,Cal_Date!A:A,0)</f>
        <v>2</v>
      </c>
      <c r="E8085">
        <v>2018</v>
      </c>
      <c r="F8085" t="s">
        <v>127</v>
      </c>
      <c r="G8085" t="s">
        <v>130</v>
      </c>
      <c r="H8085" t="s">
        <v>11</v>
      </c>
      <c r="I8085" t="s">
        <v>11</v>
      </c>
      <c r="J8085" t="s">
        <v>15</v>
      </c>
      <c r="K8085" t="s">
        <v>42</v>
      </c>
      <c r="L8085">
        <v>2</v>
      </c>
      <c r="M8085">
        <v>1005</v>
      </c>
      <c r="O8085" t="s">
        <v>25</v>
      </c>
      <c r="R8085" t="s">
        <v>44</v>
      </c>
      <c r="S8085" s="49" t="str">
        <f t="shared" si="1009"/>
        <v>Card</v>
      </c>
      <c r="T8085" s="3">
        <v>0.03</v>
      </c>
      <c r="U8085" s="2">
        <v>5.4450000000000003</v>
      </c>
      <c r="V8085" s="2">
        <v>1.74</v>
      </c>
      <c r="W8085" s="54">
        <f>_xlfn.XLOOKUP(M8085,Market!A:A,Market!F:F,0)</f>
        <v>8.8999999999999996E-2</v>
      </c>
      <c r="X8085" s="55">
        <f t="shared" si="1010"/>
        <v>0.16335</v>
      </c>
      <c r="Y8085" s="55">
        <f t="shared" si="1011"/>
        <v>3.7050000000000001</v>
      </c>
      <c r="Z8085" s="54">
        <f t="shared" si="1012"/>
        <v>0.68044077134986225</v>
      </c>
      <c r="AA8085" s="49" t="str">
        <f t="shared" ca="1" si="1013"/>
        <v>Y</v>
      </c>
      <c r="AB8085" s="49">
        <f t="shared" ca="1" si="1014"/>
        <v>6</v>
      </c>
      <c r="AC8085" s="49" t="str">
        <f t="shared" ca="1" si="1015"/>
        <v>Y</v>
      </c>
    </row>
    <row r="8086" spans="1:29" x14ac:dyDescent="0.25">
      <c r="A8086">
        <v>6383</v>
      </c>
      <c r="B8086" s="9">
        <v>43198</v>
      </c>
      <c r="C8086" s="50" t="str">
        <f t="shared" si="1008"/>
        <v>N</v>
      </c>
      <c r="D8086" s="52">
        <f>_xlfn.XLOOKUP(B8086,Cal_Date!B:B,Cal_Date!A:A,0)</f>
        <v>2</v>
      </c>
      <c r="E8086">
        <v>2018</v>
      </c>
      <c r="F8086" t="s">
        <v>127</v>
      </c>
      <c r="G8086" t="s">
        <v>130</v>
      </c>
      <c r="H8086" t="s">
        <v>48</v>
      </c>
      <c r="I8086" t="s">
        <v>18</v>
      </c>
      <c r="J8086" t="s">
        <v>10</v>
      </c>
      <c r="K8086" t="s">
        <v>43</v>
      </c>
      <c r="L8086">
        <v>2</v>
      </c>
      <c r="M8086">
        <v>1003</v>
      </c>
      <c r="O8086" t="s">
        <v>25</v>
      </c>
      <c r="R8086" t="s">
        <v>44</v>
      </c>
      <c r="S8086" s="49" t="str">
        <f t="shared" si="1009"/>
        <v>Card</v>
      </c>
      <c r="T8086" s="3">
        <v>0.03</v>
      </c>
      <c r="U8086" s="2">
        <v>14.84</v>
      </c>
      <c r="V8086" s="2">
        <v>2.92</v>
      </c>
      <c r="W8086" s="54">
        <f>_xlfn.XLOOKUP(M8086,Market!A:A,Market!F:F,0)</f>
        <v>0.06</v>
      </c>
      <c r="X8086" s="55">
        <f t="shared" si="1010"/>
        <v>0.44519999999999998</v>
      </c>
      <c r="Y8086" s="55">
        <f t="shared" si="1011"/>
        <v>11.92</v>
      </c>
      <c r="Z8086" s="54">
        <f t="shared" si="1012"/>
        <v>0.80323450134770891</v>
      </c>
      <c r="AA8086" s="49" t="str">
        <f t="shared" ca="1" si="1013"/>
        <v>Y</v>
      </c>
      <c r="AB8086" s="49">
        <f t="shared" ca="1" si="1014"/>
        <v>6</v>
      </c>
      <c r="AC8086" s="49" t="str">
        <f t="shared" ca="1" si="1015"/>
        <v>Y</v>
      </c>
    </row>
    <row r="8087" spans="1:29" x14ac:dyDescent="0.25">
      <c r="A8087">
        <v>6384</v>
      </c>
      <c r="B8087" s="9">
        <v>43198</v>
      </c>
      <c r="C8087" s="50" t="str">
        <f t="shared" si="1008"/>
        <v>N</v>
      </c>
      <c r="D8087" s="52">
        <f>_xlfn.XLOOKUP(B8087,Cal_Date!B:B,Cal_Date!A:A,0)</f>
        <v>2</v>
      </c>
      <c r="E8087">
        <v>2018</v>
      </c>
      <c r="F8087" t="s">
        <v>127</v>
      </c>
      <c r="G8087" t="s">
        <v>130</v>
      </c>
      <c r="H8087" t="s">
        <v>11</v>
      </c>
      <c r="I8087" t="s">
        <v>11</v>
      </c>
      <c r="J8087" t="s">
        <v>15</v>
      </c>
      <c r="K8087" t="s">
        <v>42</v>
      </c>
      <c r="L8087">
        <v>1</v>
      </c>
      <c r="M8087">
        <v>1007</v>
      </c>
      <c r="O8087" t="s">
        <v>28</v>
      </c>
      <c r="R8087" t="s">
        <v>44</v>
      </c>
      <c r="S8087" s="49" t="str">
        <f t="shared" si="1009"/>
        <v>Card</v>
      </c>
      <c r="T8087" s="3">
        <v>0.03</v>
      </c>
      <c r="U8087" s="2">
        <v>2.7225000000000001</v>
      </c>
      <c r="V8087" s="2">
        <v>0.87</v>
      </c>
      <c r="W8087" s="54">
        <f>_xlfn.XLOOKUP(M8087,Market!A:A,Market!F:F,0)</f>
        <v>8.8999999999999996E-2</v>
      </c>
      <c r="X8087" s="55">
        <f t="shared" si="1010"/>
        <v>8.1674999999999998E-2</v>
      </c>
      <c r="Y8087" s="55">
        <f t="shared" si="1011"/>
        <v>1.8525</v>
      </c>
      <c r="Z8087" s="54">
        <f t="shared" si="1012"/>
        <v>0.68044077134986225</v>
      </c>
      <c r="AA8087" s="49" t="str">
        <f t="shared" ca="1" si="1013"/>
        <v>Y</v>
      </c>
      <c r="AB8087" s="49">
        <f t="shared" ca="1" si="1014"/>
        <v>6</v>
      </c>
      <c r="AC8087" s="49" t="str">
        <f t="shared" ca="1" si="1015"/>
        <v>Y</v>
      </c>
    </row>
    <row r="8088" spans="1:29" x14ac:dyDescent="0.25">
      <c r="A8088">
        <v>6385</v>
      </c>
      <c r="B8088" s="9">
        <v>43199</v>
      </c>
      <c r="C8088" s="50" t="str">
        <f t="shared" si="1008"/>
        <v>N</v>
      </c>
      <c r="D8088" s="52">
        <f>_xlfn.XLOOKUP(B8088,Cal_Date!B:B,Cal_Date!A:A,0)</f>
        <v>2</v>
      </c>
      <c r="E8088">
        <v>2018</v>
      </c>
      <c r="F8088" t="s">
        <v>121</v>
      </c>
      <c r="G8088" t="s">
        <v>129</v>
      </c>
      <c r="H8088" t="s">
        <v>48</v>
      </c>
      <c r="I8088" t="s">
        <v>18</v>
      </c>
      <c r="J8088" t="s">
        <v>10</v>
      </c>
      <c r="K8088" t="s">
        <v>43</v>
      </c>
      <c r="L8088">
        <v>1</v>
      </c>
      <c r="M8088">
        <v>1006</v>
      </c>
      <c r="O8088" t="s">
        <v>28</v>
      </c>
      <c r="R8088" t="s">
        <v>44</v>
      </c>
      <c r="S8088" s="49" t="str">
        <f t="shared" si="1009"/>
        <v>Card</v>
      </c>
      <c r="T8088" s="3">
        <v>0.03</v>
      </c>
      <c r="U8088" s="2">
        <v>7.6229999999999993</v>
      </c>
      <c r="V8088" s="2">
        <v>1.46</v>
      </c>
      <c r="W8088" s="54">
        <f>_xlfn.XLOOKUP(M8088,Market!A:A,Market!F:F,0)</f>
        <v>8.8999999999999996E-2</v>
      </c>
      <c r="X8088" s="55">
        <f t="shared" si="1010"/>
        <v>0.22868999999999998</v>
      </c>
      <c r="Y8088" s="55">
        <f t="shared" si="1011"/>
        <v>6.1629999999999994</v>
      </c>
      <c r="Z8088" s="54">
        <f t="shared" si="1012"/>
        <v>0.80847435392889933</v>
      </c>
      <c r="AA8088" s="49" t="str">
        <f t="shared" ca="1" si="1013"/>
        <v>Y</v>
      </c>
      <c r="AB8088" s="49">
        <f t="shared" ca="1" si="1014"/>
        <v>6</v>
      </c>
      <c r="AC8088" s="49" t="str">
        <f t="shared" ca="1" si="1015"/>
        <v>Y</v>
      </c>
    </row>
    <row r="8089" spans="1:29" x14ac:dyDescent="0.25">
      <c r="A8089">
        <v>6386</v>
      </c>
      <c r="B8089" s="9">
        <v>43199</v>
      </c>
      <c r="C8089" s="50" t="str">
        <f t="shared" si="1008"/>
        <v>N</v>
      </c>
      <c r="D8089" s="52">
        <f>_xlfn.XLOOKUP(B8089,Cal_Date!B:B,Cal_Date!A:A,0)</f>
        <v>2</v>
      </c>
      <c r="E8089">
        <v>2018</v>
      </c>
      <c r="F8089" t="s">
        <v>121</v>
      </c>
      <c r="G8089" t="s">
        <v>129</v>
      </c>
      <c r="H8089" t="s">
        <v>11</v>
      </c>
      <c r="I8089" t="s">
        <v>13</v>
      </c>
      <c r="J8089" t="s">
        <v>15</v>
      </c>
      <c r="K8089" t="s">
        <v>42</v>
      </c>
      <c r="L8089">
        <v>1</v>
      </c>
      <c r="M8089">
        <v>1006</v>
      </c>
      <c r="O8089" t="s">
        <v>28</v>
      </c>
      <c r="R8089" t="s">
        <v>44</v>
      </c>
      <c r="S8089" s="49" t="str">
        <f t="shared" si="1009"/>
        <v>Card</v>
      </c>
      <c r="T8089" s="3">
        <v>0.03</v>
      </c>
      <c r="U8089" s="2">
        <v>2.7225000000000001</v>
      </c>
      <c r="V8089" s="2">
        <v>1.42</v>
      </c>
      <c r="W8089" s="54">
        <f>_xlfn.XLOOKUP(M8089,Market!A:A,Market!F:F,0)</f>
        <v>8.8999999999999996E-2</v>
      </c>
      <c r="X8089" s="55">
        <f t="shared" si="1010"/>
        <v>8.1674999999999998E-2</v>
      </c>
      <c r="Y8089" s="55">
        <f t="shared" si="1011"/>
        <v>1.3025000000000002</v>
      </c>
      <c r="Z8089" s="54">
        <f t="shared" si="1012"/>
        <v>0.47842056932966032</v>
      </c>
      <c r="AA8089" s="49" t="str">
        <f t="shared" ca="1" si="1013"/>
        <v>Y</v>
      </c>
      <c r="AB8089" s="49">
        <f t="shared" ca="1" si="1014"/>
        <v>6</v>
      </c>
      <c r="AC8089" s="49" t="str">
        <f t="shared" ca="1" si="1015"/>
        <v>Y</v>
      </c>
    </row>
    <row r="8090" spans="1:29" x14ac:dyDescent="0.25">
      <c r="A8090">
        <v>6387</v>
      </c>
      <c r="B8090" s="9">
        <v>43199</v>
      </c>
      <c r="C8090" s="50" t="str">
        <f t="shared" si="1008"/>
        <v>N</v>
      </c>
      <c r="D8090" s="52">
        <f>_xlfn.XLOOKUP(B8090,Cal_Date!B:B,Cal_Date!A:A,0)</f>
        <v>2</v>
      </c>
      <c r="E8090">
        <v>2018</v>
      </c>
      <c r="F8090" t="s">
        <v>121</v>
      </c>
      <c r="G8090" t="s">
        <v>129</v>
      </c>
      <c r="H8090" t="s">
        <v>11</v>
      </c>
      <c r="I8090" t="s">
        <v>13</v>
      </c>
      <c r="J8090" t="s">
        <v>15</v>
      </c>
      <c r="K8090" t="s">
        <v>42</v>
      </c>
      <c r="L8090">
        <v>2</v>
      </c>
      <c r="M8090">
        <v>1006</v>
      </c>
      <c r="O8090" t="s">
        <v>28</v>
      </c>
      <c r="R8090" t="s">
        <v>44</v>
      </c>
      <c r="S8090" s="49" t="str">
        <f t="shared" si="1009"/>
        <v>Card</v>
      </c>
      <c r="T8090" s="3">
        <v>0.03</v>
      </c>
      <c r="U8090" s="2">
        <v>5.4450000000000003</v>
      </c>
      <c r="V8090" s="2">
        <v>2.84</v>
      </c>
      <c r="W8090" s="54">
        <f>_xlfn.XLOOKUP(M8090,Market!A:A,Market!F:F,0)</f>
        <v>8.8999999999999996E-2</v>
      </c>
      <c r="X8090" s="55">
        <f t="shared" si="1010"/>
        <v>0.16335</v>
      </c>
      <c r="Y8090" s="55">
        <f t="shared" si="1011"/>
        <v>2.6050000000000004</v>
      </c>
      <c r="Z8090" s="54">
        <f t="shared" si="1012"/>
        <v>0.47842056932966032</v>
      </c>
      <c r="AA8090" s="49" t="str">
        <f t="shared" ca="1" si="1013"/>
        <v>Y</v>
      </c>
      <c r="AB8090" s="49">
        <f t="shared" ca="1" si="1014"/>
        <v>6</v>
      </c>
      <c r="AC8090" s="49" t="str">
        <f t="shared" ca="1" si="1015"/>
        <v>Y</v>
      </c>
    </row>
    <row r="8091" spans="1:29" x14ac:dyDescent="0.25">
      <c r="A8091">
        <v>6388</v>
      </c>
      <c r="B8091" s="9">
        <v>43199</v>
      </c>
      <c r="C8091" s="50" t="str">
        <f t="shared" si="1008"/>
        <v>N</v>
      </c>
      <c r="D8091" s="52">
        <f>_xlfn.XLOOKUP(B8091,Cal_Date!B:B,Cal_Date!A:A,0)</f>
        <v>2</v>
      </c>
      <c r="E8091">
        <v>2018</v>
      </c>
      <c r="F8091" t="s">
        <v>121</v>
      </c>
      <c r="G8091" t="s">
        <v>129</v>
      </c>
      <c r="H8091" t="s">
        <v>11</v>
      </c>
      <c r="I8091" t="s">
        <v>11</v>
      </c>
      <c r="J8091" t="s">
        <v>15</v>
      </c>
      <c r="K8091" t="s">
        <v>42</v>
      </c>
      <c r="L8091">
        <v>1</v>
      </c>
      <c r="M8091">
        <v>1004</v>
      </c>
      <c r="O8091" t="s">
        <v>28</v>
      </c>
      <c r="R8091" t="s">
        <v>44</v>
      </c>
      <c r="S8091" s="49" t="str">
        <f t="shared" si="1009"/>
        <v>Card</v>
      </c>
      <c r="T8091" s="3">
        <v>0.03</v>
      </c>
      <c r="U8091" s="2">
        <v>2.6500000000000004</v>
      </c>
      <c r="V8091" s="2">
        <v>0.87</v>
      </c>
      <c r="W8091" s="54">
        <f>_xlfn.XLOOKUP(M8091,Market!A:A,Market!F:F,0)</f>
        <v>0.06</v>
      </c>
      <c r="X8091" s="55">
        <f t="shared" si="1010"/>
        <v>7.9500000000000001E-2</v>
      </c>
      <c r="Y8091" s="55">
        <f t="shared" si="1011"/>
        <v>1.7800000000000002</v>
      </c>
      <c r="Z8091" s="54">
        <f t="shared" si="1012"/>
        <v>0.67169811320754713</v>
      </c>
      <c r="AA8091" s="49" t="str">
        <f t="shared" ca="1" si="1013"/>
        <v>Y</v>
      </c>
      <c r="AB8091" s="49">
        <f t="shared" ca="1" si="1014"/>
        <v>6</v>
      </c>
      <c r="AC8091" s="49" t="str">
        <f t="shared" ca="1" si="1015"/>
        <v>Y</v>
      </c>
    </row>
    <row r="8092" spans="1:29" x14ac:dyDescent="0.25">
      <c r="A8092">
        <v>6389</v>
      </c>
      <c r="B8092" s="9">
        <v>43199</v>
      </c>
      <c r="C8092" s="50" t="str">
        <f t="shared" si="1008"/>
        <v>N</v>
      </c>
      <c r="D8092" s="52">
        <f>_xlfn.XLOOKUP(B8092,Cal_Date!B:B,Cal_Date!A:A,0)</f>
        <v>2</v>
      </c>
      <c r="E8092">
        <v>2018</v>
      </c>
      <c r="F8092" t="s">
        <v>121</v>
      </c>
      <c r="G8092" t="s">
        <v>129</v>
      </c>
      <c r="H8092" t="s">
        <v>11</v>
      </c>
      <c r="I8092" t="s">
        <v>11</v>
      </c>
      <c r="J8092" t="s">
        <v>15</v>
      </c>
      <c r="K8092" t="s">
        <v>42</v>
      </c>
      <c r="L8092">
        <v>2</v>
      </c>
      <c r="M8092">
        <v>1004</v>
      </c>
      <c r="O8092" t="s">
        <v>28</v>
      </c>
      <c r="R8092" t="s">
        <v>44</v>
      </c>
      <c r="S8092" s="49" t="str">
        <f t="shared" si="1009"/>
        <v>Card</v>
      </c>
      <c r="T8092" s="3">
        <v>0.03</v>
      </c>
      <c r="U8092" s="2">
        <v>5.3000000000000007</v>
      </c>
      <c r="V8092" s="2">
        <v>1.74</v>
      </c>
      <c r="W8092" s="54">
        <f>_xlfn.XLOOKUP(M8092,Market!A:A,Market!F:F,0)</f>
        <v>0.06</v>
      </c>
      <c r="X8092" s="55">
        <f t="shared" si="1010"/>
        <v>0.159</v>
      </c>
      <c r="Y8092" s="55">
        <f t="shared" si="1011"/>
        <v>3.5600000000000005</v>
      </c>
      <c r="Z8092" s="54">
        <f t="shared" si="1012"/>
        <v>0.67169811320754713</v>
      </c>
      <c r="AA8092" s="49" t="str">
        <f t="shared" ca="1" si="1013"/>
        <v>Y</v>
      </c>
      <c r="AB8092" s="49">
        <f t="shared" ca="1" si="1014"/>
        <v>6</v>
      </c>
      <c r="AC8092" s="49" t="str">
        <f t="shared" ca="1" si="1015"/>
        <v>Y</v>
      </c>
    </row>
    <row r="8093" spans="1:29" x14ac:dyDescent="0.25">
      <c r="A8093">
        <v>6390</v>
      </c>
      <c r="B8093" s="9">
        <v>43199</v>
      </c>
      <c r="C8093" s="50" t="str">
        <f t="shared" si="1008"/>
        <v>N</v>
      </c>
      <c r="D8093" s="52">
        <f>_xlfn.XLOOKUP(B8093,Cal_Date!B:B,Cal_Date!A:A,0)</f>
        <v>2</v>
      </c>
      <c r="E8093">
        <v>2018</v>
      </c>
      <c r="F8093" t="s">
        <v>121</v>
      </c>
      <c r="G8093" t="s">
        <v>129</v>
      </c>
      <c r="H8093" t="s">
        <v>14</v>
      </c>
      <c r="I8093" t="s">
        <v>13</v>
      </c>
      <c r="J8093" t="s">
        <v>15</v>
      </c>
      <c r="K8093" t="s">
        <v>43</v>
      </c>
      <c r="L8093">
        <v>1</v>
      </c>
      <c r="M8093">
        <v>1000</v>
      </c>
      <c r="O8093" t="s">
        <v>25</v>
      </c>
      <c r="R8093" t="s">
        <v>44</v>
      </c>
      <c r="S8093" s="49" t="str">
        <f t="shared" si="1009"/>
        <v>Card</v>
      </c>
      <c r="T8093" s="3">
        <v>0.03</v>
      </c>
      <c r="U8093" s="2">
        <v>5.4</v>
      </c>
      <c r="V8093" s="2">
        <v>2.12</v>
      </c>
      <c r="W8093" s="54">
        <f>_xlfn.XLOOKUP(M8093,Market!A:A,Market!F:F,0)</f>
        <v>0.08</v>
      </c>
      <c r="X8093" s="55">
        <f t="shared" si="1010"/>
        <v>0.16200000000000001</v>
      </c>
      <c r="Y8093" s="55">
        <f t="shared" si="1011"/>
        <v>3.2800000000000002</v>
      </c>
      <c r="Z8093" s="54">
        <f t="shared" si="1012"/>
        <v>0.6074074074074074</v>
      </c>
      <c r="AA8093" s="49" t="str">
        <f t="shared" ca="1" si="1013"/>
        <v>Y</v>
      </c>
      <c r="AB8093" s="49">
        <f t="shared" ca="1" si="1014"/>
        <v>6</v>
      </c>
      <c r="AC8093" s="49" t="str">
        <f t="shared" ca="1" si="1015"/>
        <v>Y</v>
      </c>
    </row>
    <row r="8094" spans="1:29" x14ac:dyDescent="0.25">
      <c r="A8094">
        <v>6391</v>
      </c>
      <c r="B8094" s="9">
        <v>43199</v>
      </c>
      <c r="C8094" s="50" t="str">
        <f t="shared" si="1008"/>
        <v>N</v>
      </c>
      <c r="D8094" s="52">
        <f>_xlfn.XLOOKUP(B8094,Cal_Date!B:B,Cal_Date!A:A,0)</f>
        <v>2</v>
      </c>
      <c r="E8094">
        <v>2018</v>
      </c>
      <c r="F8094" t="s">
        <v>121</v>
      </c>
      <c r="G8094" t="s">
        <v>129</v>
      </c>
      <c r="H8094" t="s">
        <v>48</v>
      </c>
      <c r="I8094" t="s">
        <v>18</v>
      </c>
      <c r="J8094" t="s">
        <v>10</v>
      </c>
      <c r="K8094" t="s">
        <v>43</v>
      </c>
      <c r="L8094">
        <v>2</v>
      </c>
      <c r="M8094">
        <v>1000</v>
      </c>
      <c r="O8094" t="s">
        <v>25</v>
      </c>
      <c r="R8094" t="s">
        <v>44</v>
      </c>
      <c r="S8094" s="49" t="str">
        <f t="shared" si="1009"/>
        <v>Card</v>
      </c>
      <c r="T8094" s="3">
        <v>0.03</v>
      </c>
      <c r="U8094" s="2">
        <v>15.120000000000001</v>
      </c>
      <c r="V8094" s="2">
        <v>2.92</v>
      </c>
      <c r="W8094" s="54">
        <f>_xlfn.XLOOKUP(M8094,Market!A:A,Market!F:F,0)</f>
        <v>0.08</v>
      </c>
      <c r="X8094" s="55">
        <f t="shared" si="1010"/>
        <v>0.4536</v>
      </c>
      <c r="Y8094" s="55">
        <f t="shared" si="1011"/>
        <v>12.200000000000001</v>
      </c>
      <c r="Z8094" s="54">
        <f t="shared" si="1012"/>
        <v>0.80687830687830686</v>
      </c>
      <c r="AA8094" s="49" t="str">
        <f t="shared" ca="1" si="1013"/>
        <v>Y</v>
      </c>
      <c r="AB8094" s="49">
        <f t="shared" ca="1" si="1014"/>
        <v>6</v>
      </c>
      <c r="AC8094" s="49" t="str">
        <f t="shared" ca="1" si="1015"/>
        <v>Y</v>
      </c>
    </row>
    <row r="8095" spans="1:29" x14ac:dyDescent="0.25">
      <c r="A8095">
        <v>6392</v>
      </c>
      <c r="B8095" s="9">
        <v>43199</v>
      </c>
      <c r="C8095" s="50" t="str">
        <f t="shared" si="1008"/>
        <v>N</v>
      </c>
      <c r="D8095" s="52">
        <f>_xlfn.XLOOKUP(B8095,Cal_Date!B:B,Cal_Date!A:A,0)</f>
        <v>2</v>
      </c>
      <c r="E8095">
        <v>2018</v>
      </c>
      <c r="F8095" t="s">
        <v>121</v>
      </c>
      <c r="G8095" t="s">
        <v>129</v>
      </c>
      <c r="H8095" t="s">
        <v>48</v>
      </c>
      <c r="I8095" t="s">
        <v>18</v>
      </c>
      <c r="J8095" t="s">
        <v>10</v>
      </c>
      <c r="K8095" t="s">
        <v>43</v>
      </c>
      <c r="L8095">
        <v>1</v>
      </c>
      <c r="M8095">
        <v>1000</v>
      </c>
      <c r="O8095" t="s">
        <v>25</v>
      </c>
      <c r="R8095" t="s">
        <v>44</v>
      </c>
      <c r="S8095" s="49" t="str">
        <f t="shared" si="1009"/>
        <v>Card</v>
      </c>
      <c r="T8095" s="3">
        <v>0.03</v>
      </c>
      <c r="U8095" s="2">
        <v>7.5600000000000005</v>
      </c>
      <c r="V8095" s="2">
        <v>1.46</v>
      </c>
      <c r="W8095" s="54">
        <f>_xlfn.XLOOKUP(M8095,Market!A:A,Market!F:F,0)</f>
        <v>0.08</v>
      </c>
      <c r="X8095" s="55">
        <f t="shared" si="1010"/>
        <v>0.2268</v>
      </c>
      <c r="Y8095" s="55">
        <f t="shared" si="1011"/>
        <v>6.1000000000000005</v>
      </c>
      <c r="Z8095" s="54">
        <f t="shared" si="1012"/>
        <v>0.80687830687830686</v>
      </c>
      <c r="AA8095" s="49" t="str">
        <f t="shared" ca="1" si="1013"/>
        <v>Y</v>
      </c>
      <c r="AB8095" s="49">
        <f t="shared" ca="1" si="1014"/>
        <v>6</v>
      </c>
      <c r="AC8095" s="49" t="str">
        <f t="shared" ca="1" si="1015"/>
        <v>Y</v>
      </c>
    </row>
    <row r="8096" spans="1:29" x14ac:dyDescent="0.25">
      <c r="A8096">
        <v>6393</v>
      </c>
      <c r="B8096" s="9">
        <v>43199</v>
      </c>
      <c r="C8096" s="50" t="str">
        <f t="shared" si="1008"/>
        <v>N</v>
      </c>
      <c r="D8096" s="52">
        <f>_xlfn.XLOOKUP(B8096,Cal_Date!B:B,Cal_Date!A:A,0)</f>
        <v>2</v>
      </c>
      <c r="E8096">
        <v>2018</v>
      </c>
      <c r="F8096" t="s">
        <v>121</v>
      </c>
      <c r="G8096" t="s">
        <v>129</v>
      </c>
      <c r="H8096" t="s">
        <v>11</v>
      </c>
      <c r="I8096" t="s">
        <v>11</v>
      </c>
      <c r="J8096" t="s">
        <v>15</v>
      </c>
      <c r="K8096" t="s">
        <v>42</v>
      </c>
      <c r="L8096">
        <v>1</v>
      </c>
      <c r="M8096">
        <v>1008</v>
      </c>
      <c r="O8096" t="s">
        <v>28</v>
      </c>
      <c r="R8096" t="s">
        <v>44</v>
      </c>
      <c r="S8096" s="49" t="str">
        <f t="shared" si="1009"/>
        <v>Card</v>
      </c>
      <c r="T8096" s="3">
        <v>0.03</v>
      </c>
      <c r="U8096" s="2">
        <v>2.7225000000000001</v>
      </c>
      <c r="V8096" s="2">
        <v>0.87</v>
      </c>
      <c r="W8096" s="54">
        <f>_xlfn.XLOOKUP(M8096,Market!A:A,Market!F:F,0)</f>
        <v>8.8999999999999996E-2</v>
      </c>
      <c r="X8096" s="55">
        <f t="shared" si="1010"/>
        <v>8.1674999999999998E-2</v>
      </c>
      <c r="Y8096" s="55">
        <f t="shared" si="1011"/>
        <v>1.8525</v>
      </c>
      <c r="Z8096" s="54">
        <f t="shared" si="1012"/>
        <v>0.68044077134986225</v>
      </c>
      <c r="AA8096" s="49" t="str">
        <f t="shared" ca="1" si="1013"/>
        <v>Y</v>
      </c>
      <c r="AB8096" s="49">
        <f t="shared" ca="1" si="1014"/>
        <v>6</v>
      </c>
      <c r="AC8096" s="49" t="str">
        <f t="shared" ca="1" si="1015"/>
        <v>Y</v>
      </c>
    </row>
    <row r="8097" spans="1:29" x14ac:dyDescent="0.25">
      <c r="A8097">
        <v>6394</v>
      </c>
      <c r="B8097" s="9">
        <v>43199</v>
      </c>
      <c r="C8097" s="50" t="str">
        <f t="shared" si="1008"/>
        <v>N</v>
      </c>
      <c r="D8097" s="52">
        <f>_xlfn.XLOOKUP(B8097,Cal_Date!B:B,Cal_Date!A:A,0)</f>
        <v>2</v>
      </c>
      <c r="E8097">
        <v>2018</v>
      </c>
      <c r="F8097" t="s">
        <v>121</v>
      </c>
      <c r="G8097" t="s">
        <v>129</v>
      </c>
      <c r="H8097" t="s">
        <v>11</v>
      </c>
      <c r="I8097" t="s">
        <v>13</v>
      </c>
      <c r="J8097" t="s">
        <v>15</v>
      </c>
      <c r="K8097" t="s">
        <v>42</v>
      </c>
      <c r="L8097">
        <v>1</v>
      </c>
      <c r="M8097">
        <v>1008</v>
      </c>
      <c r="O8097" t="s">
        <v>28</v>
      </c>
      <c r="R8097" t="s">
        <v>44</v>
      </c>
      <c r="S8097" s="49" t="str">
        <f t="shared" si="1009"/>
        <v>Card</v>
      </c>
      <c r="T8097" s="3">
        <v>0.03</v>
      </c>
      <c r="U8097" s="2">
        <v>2.7225000000000001</v>
      </c>
      <c r="V8097" s="2">
        <v>1.42</v>
      </c>
      <c r="W8097" s="54">
        <f>_xlfn.XLOOKUP(M8097,Market!A:A,Market!F:F,0)</f>
        <v>8.8999999999999996E-2</v>
      </c>
      <c r="X8097" s="55">
        <f t="shared" si="1010"/>
        <v>8.1674999999999998E-2</v>
      </c>
      <c r="Y8097" s="55">
        <f t="shared" si="1011"/>
        <v>1.3025000000000002</v>
      </c>
      <c r="Z8097" s="54">
        <f t="shared" si="1012"/>
        <v>0.47842056932966032</v>
      </c>
      <c r="AA8097" s="49" t="str">
        <f t="shared" ca="1" si="1013"/>
        <v>Y</v>
      </c>
      <c r="AB8097" s="49">
        <f t="shared" ca="1" si="1014"/>
        <v>6</v>
      </c>
      <c r="AC8097" s="49" t="str">
        <f t="shared" ca="1" si="1015"/>
        <v>Y</v>
      </c>
    </row>
    <row r="8098" spans="1:29" x14ac:dyDescent="0.25">
      <c r="A8098">
        <v>6395</v>
      </c>
      <c r="B8098" s="9">
        <v>43199</v>
      </c>
      <c r="C8098" s="50" t="str">
        <f t="shared" si="1008"/>
        <v>N</v>
      </c>
      <c r="D8098" s="52">
        <f>_xlfn.XLOOKUP(B8098,Cal_Date!B:B,Cal_Date!A:A,0)</f>
        <v>2</v>
      </c>
      <c r="E8098">
        <v>2018</v>
      </c>
      <c r="F8098" t="s">
        <v>121</v>
      </c>
      <c r="G8098" t="s">
        <v>129</v>
      </c>
      <c r="H8098" t="s">
        <v>14</v>
      </c>
      <c r="I8098" t="s">
        <v>18</v>
      </c>
      <c r="J8098" t="s">
        <v>15</v>
      </c>
      <c r="K8098" t="s">
        <v>43</v>
      </c>
      <c r="L8098">
        <v>1</v>
      </c>
      <c r="M8098">
        <v>1009</v>
      </c>
      <c r="O8098" t="s">
        <v>28</v>
      </c>
      <c r="R8098" t="s">
        <v>44</v>
      </c>
      <c r="S8098" s="49" t="str">
        <f t="shared" si="1009"/>
        <v>Card</v>
      </c>
      <c r="T8098" s="3">
        <v>0.03</v>
      </c>
      <c r="U8098" s="2">
        <v>5.4450000000000003</v>
      </c>
      <c r="V8098" s="2">
        <v>2.2200000000000002</v>
      </c>
      <c r="W8098" s="54">
        <f>_xlfn.XLOOKUP(M8098,Market!A:A,Market!F:F,0)</f>
        <v>8.8999999999999996E-2</v>
      </c>
      <c r="X8098" s="55">
        <f t="shared" si="1010"/>
        <v>0.16335</v>
      </c>
      <c r="Y8098" s="55">
        <f t="shared" si="1011"/>
        <v>3.2250000000000001</v>
      </c>
      <c r="Z8098" s="54">
        <f t="shared" si="1012"/>
        <v>0.59228650137741046</v>
      </c>
      <c r="AA8098" s="49" t="str">
        <f t="shared" ca="1" si="1013"/>
        <v>Y</v>
      </c>
      <c r="AB8098" s="49">
        <f t="shared" ca="1" si="1014"/>
        <v>6</v>
      </c>
      <c r="AC8098" s="49" t="str">
        <f t="shared" ca="1" si="1015"/>
        <v>Y</v>
      </c>
    </row>
    <row r="8099" spans="1:29" x14ac:dyDescent="0.25">
      <c r="A8099">
        <v>6396</v>
      </c>
      <c r="B8099" s="9">
        <v>43199</v>
      </c>
      <c r="C8099" s="50" t="str">
        <f t="shared" si="1008"/>
        <v>N</v>
      </c>
      <c r="D8099" s="52">
        <f>_xlfn.XLOOKUP(B8099,Cal_Date!B:B,Cal_Date!A:A,0)</f>
        <v>2</v>
      </c>
      <c r="E8099">
        <v>2018</v>
      </c>
      <c r="F8099" t="s">
        <v>121</v>
      </c>
      <c r="G8099" t="s">
        <v>129</v>
      </c>
      <c r="H8099" t="s">
        <v>11</v>
      </c>
      <c r="I8099" t="s">
        <v>11</v>
      </c>
      <c r="J8099" t="s">
        <v>15</v>
      </c>
      <c r="K8099" t="s">
        <v>42</v>
      </c>
      <c r="L8099">
        <v>2</v>
      </c>
      <c r="M8099">
        <v>1010</v>
      </c>
      <c r="O8099" t="s">
        <v>25</v>
      </c>
      <c r="R8099" t="s">
        <v>44</v>
      </c>
      <c r="S8099" s="49" t="str">
        <f t="shared" si="1009"/>
        <v>Card</v>
      </c>
      <c r="T8099" s="3">
        <v>0.03</v>
      </c>
      <c r="U8099" s="2">
        <v>5.4</v>
      </c>
      <c r="V8099" s="2">
        <v>1.74</v>
      </c>
      <c r="W8099" s="54">
        <f>_xlfn.XLOOKUP(M8099,Market!A:A,Market!F:F,0)</f>
        <v>0.08</v>
      </c>
      <c r="X8099" s="55">
        <f t="shared" si="1010"/>
        <v>0.16200000000000001</v>
      </c>
      <c r="Y8099" s="55">
        <f t="shared" si="1011"/>
        <v>3.66</v>
      </c>
      <c r="Z8099" s="54">
        <f t="shared" si="1012"/>
        <v>0.67777777777777781</v>
      </c>
      <c r="AA8099" s="49" t="str">
        <f t="shared" ca="1" si="1013"/>
        <v>Y</v>
      </c>
      <c r="AB8099" s="49">
        <f t="shared" ca="1" si="1014"/>
        <v>6</v>
      </c>
      <c r="AC8099" s="49" t="str">
        <f t="shared" ca="1" si="1015"/>
        <v>Y</v>
      </c>
    </row>
    <row r="8100" spans="1:29" x14ac:dyDescent="0.25">
      <c r="A8100">
        <v>6397</v>
      </c>
      <c r="B8100" s="9">
        <v>43199</v>
      </c>
      <c r="C8100" s="50" t="str">
        <f t="shared" si="1008"/>
        <v>N</v>
      </c>
      <c r="D8100" s="52">
        <f>_xlfn.XLOOKUP(B8100,Cal_Date!B:B,Cal_Date!A:A,0)</f>
        <v>2</v>
      </c>
      <c r="E8100">
        <v>2018</v>
      </c>
      <c r="F8100" t="s">
        <v>121</v>
      </c>
      <c r="G8100" t="s">
        <v>129</v>
      </c>
      <c r="H8100" t="s">
        <v>11</v>
      </c>
      <c r="I8100" t="s">
        <v>11</v>
      </c>
      <c r="J8100" t="s">
        <v>15</v>
      </c>
      <c r="K8100" t="s">
        <v>42</v>
      </c>
      <c r="L8100">
        <v>1</v>
      </c>
      <c r="M8100">
        <v>1008</v>
      </c>
      <c r="O8100" t="s">
        <v>28</v>
      </c>
      <c r="R8100" t="s">
        <v>44</v>
      </c>
      <c r="S8100" s="49" t="str">
        <f t="shared" si="1009"/>
        <v>Card</v>
      </c>
      <c r="T8100" s="3">
        <v>0.03</v>
      </c>
      <c r="U8100" s="2">
        <v>2.7225000000000001</v>
      </c>
      <c r="V8100" s="2">
        <v>0.87</v>
      </c>
      <c r="W8100" s="54">
        <f>_xlfn.XLOOKUP(M8100,Market!A:A,Market!F:F,0)</f>
        <v>8.8999999999999996E-2</v>
      </c>
      <c r="X8100" s="55">
        <f t="shared" si="1010"/>
        <v>8.1674999999999998E-2</v>
      </c>
      <c r="Y8100" s="55">
        <f t="shared" si="1011"/>
        <v>1.8525</v>
      </c>
      <c r="Z8100" s="54">
        <f t="shared" si="1012"/>
        <v>0.68044077134986225</v>
      </c>
      <c r="AA8100" s="49" t="str">
        <f t="shared" ca="1" si="1013"/>
        <v>Y</v>
      </c>
      <c r="AB8100" s="49">
        <f t="shared" ca="1" si="1014"/>
        <v>6</v>
      </c>
      <c r="AC8100" s="49" t="str">
        <f t="shared" ca="1" si="1015"/>
        <v>Y</v>
      </c>
    </row>
    <row r="8101" spans="1:29" x14ac:dyDescent="0.25">
      <c r="A8101">
        <v>6398</v>
      </c>
      <c r="B8101" s="9">
        <v>43199</v>
      </c>
      <c r="C8101" s="50" t="str">
        <f t="shared" si="1008"/>
        <v>N</v>
      </c>
      <c r="D8101" s="52">
        <f>_xlfn.XLOOKUP(B8101,Cal_Date!B:B,Cal_Date!A:A,0)</f>
        <v>2</v>
      </c>
      <c r="E8101">
        <v>2018</v>
      </c>
      <c r="F8101" t="s">
        <v>121</v>
      </c>
      <c r="G8101" t="s">
        <v>129</v>
      </c>
      <c r="H8101" t="s">
        <v>11</v>
      </c>
      <c r="I8101" t="s">
        <v>11</v>
      </c>
      <c r="J8101" t="s">
        <v>15</v>
      </c>
      <c r="K8101" t="s">
        <v>42</v>
      </c>
      <c r="L8101">
        <v>1</v>
      </c>
      <c r="M8101">
        <v>1008</v>
      </c>
      <c r="O8101" t="s">
        <v>28</v>
      </c>
      <c r="R8101" t="s">
        <v>44</v>
      </c>
      <c r="S8101" s="49" t="str">
        <f t="shared" si="1009"/>
        <v>Card</v>
      </c>
      <c r="T8101" s="3">
        <v>0.03</v>
      </c>
      <c r="U8101" s="2">
        <v>2.7225000000000001</v>
      </c>
      <c r="V8101" s="2">
        <v>0.87</v>
      </c>
      <c r="W8101" s="54">
        <f>_xlfn.XLOOKUP(M8101,Market!A:A,Market!F:F,0)</f>
        <v>8.8999999999999996E-2</v>
      </c>
      <c r="X8101" s="55">
        <f t="shared" si="1010"/>
        <v>8.1674999999999998E-2</v>
      </c>
      <c r="Y8101" s="55">
        <f t="shared" si="1011"/>
        <v>1.8525</v>
      </c>
      <c r="Z8101" s="54">
        <f t="shared" si="1012"/>
        <v>0.68044077134986225</v>
      </c>
      <c r="AA8101" s="49" t="str">
        <f t="shared" ca="1" si="1013"/>
        <v>Y</v>
      </c>
      <c r="AB8101" s="49">
        <f t="shared" ca="1" si="1014"/>
        <v>6</v>
      </c>
      <c r="AC8101" s="49" t="str">
        <f t="shared" ca="1" si="1015"/>
        <v>Y</v>
      </c>
    </row>
    <row r="8102" spans="1:29" x14ac:dyDescent="0.25">
      <c r="A8102">
        <v>6399</v>
      </c>
      <c r="B8102" s="9">
        <v>43199</v>
      </c>
      <c r="C8102" s="50" t="str">
        <f t="shared" si="1008"/>
        <v>N</v>
      </c>
      <c r="D8102" s="52">
        <f>_xlfn.XLOOKUP(B8102,Cal_Date!B:B,Cal_Date!A:A,0)</f>
        <v>2</v>
      </c>
      <c r="E8102">
        <v>2018</v>
      </c>
      <c r="F8102" t="s">
        <v>121</v>
      </c>
      <c r="G8102" t="s">
        <v>129</v>
      </c>
      <c r="H8102" t="s">
        <v>48</v>
      </c>
      <c r="I8102" t="s">
        <v>18</v>
      </c>
      <c r="J8102" t="s">
        <v>10</v>
      </c>
      <c r="K8102" t="s">
        <v>43</v>
      </c>
      <c r="L8102">
        <v>1</v>
      </c>
      <c r="M8102">
        <v>1008</v>
      </c>
      <c r="O8102" t="s">
        <v>28</v>
      </c>
      <c r="R8102" t="s">
        <v>44</v>
      </c>
      <c r="S8102" s="49" t="str">
        <f t="shared" si="1009"/>
        <v>Card</v>
      </c>
      <c r="T8102" s="3">
        <v>0.03</v>
      </c>
      <c r="U8102" s="2">
        <v>7.6229999999999993</v>
      </c>
      <c r="V8102" s="2">
        <v>1.46</v>
      </c>
      <c r="W8102" s="54">
        <f>_xlfn.XLOOKUP(M8102,Market!A:A,Market!F:F,0)</f>
        <v>8.8999999999999996E-2</v>
      </c>
      <c r="X8102" s="55">
        <f t="shared" si="1010"/>
        <v>0.22868999999999998</v>
      </c>
      <c r="Y8102" s="55">
        <f t="shared" si="1011"/>
        <v>6.1629999999999994</v>
      </c>
      <c r="Z8102" s="54">
        <f t="shared" si="1012"/>
        <v>0.80847435392889933</v>
      </c>
      <c r="AA8102" s="49" t="str">
        <f t="shared" ca="1" si="1013"/>
        <v>Y</v>
      </c>
      <c r="AB8102" s="49">
        <f t="shared" ca="1" si="1014"/>
        <v>6</v>
      </c>
      <c r="AC8102" s="49" t="str">
        <f t="shared" ca="1" si="1015"/>
        <v>Y</v>
      </c>
    </row>
    <row r="8103" spans="1:29" x14ac:dyDescent="0.25">
      <c r="A8103">
        <v>6400</v>
      </c>
      <c r="B8103" s="9">
        <v>43199</v>
      </c>
      <c r="C8103" s="50" t="str">
        <f t="shared" si="1008"/>
        <v>N</v>
      </c>
      <c r="D8103" s="52">
        <f>_xlfn.XLOOKUP(B8103,Cal_Date!B:B,Cal_Date!A:A,0)</f>
        <v>2</v>
      </c>
      <c r="E8103">
        <v>2018</v>
      </c>
      <c r="F8103" t="s">
        <v>121</v>
      </c>
      <c r="G8103" t="s">
        <v>129</v>
      </c>
      <c r="H8103" t="s">
        <v>11</v>
      </c>
      <c r="I8103" t="s">
        <v>11</v>
      </c>
      <c r="J8103" t="s">
        <v>15</v>
      </c>
      <c r="K8103" t="s">
        <v>42</v>
      </c>
      <c r="L8103">
        <v>1</v>
      </c>
      <c r="M8103">
        <v>1004</v>
      </c>
      <c r="O8103" t="s">
        <v>28</v>
      </c>
      <c r="R8103" t="s">
        <v>44</v>
      </c>
      <c r="S8103" s="49" t="str">
        <f t="shared" si="1009"/>
        <v>Card</v>
      </c>
      <c r="T8103" s="3">
        <v>0.03</v>
      </c>
      <c r="U8103" s="2">
        <v>2.6500000000000004</v>
      </c>
      <c r="V8103" s="2">
        <v>0.87</v>
      </c>
      <c r="W8103" s="54">
        <f>_xlfn.XLOOKUP(M8103,Market!A:A,Market!F:F,0)</f>
        <v>0.06</v>
      </c>
      <c r="X8103" s="55">
        <f t="shared" si="1010"/>
        <v>7.9500000000000001E-2</v>
      </c>
      <c r="Y8103" s="55">
        <f t="shared" si="1011"/>
        <v>1.7800000000000002</v>
      </c>
      <c r="Z8103" s="54">
        <f t="shared" si="1012"/>
        <v>0.67169811320754713</v>
      </c>
      <c r="AA8103" s="49" t="str">
        <f t="shared" ca="1" si="1013"/>
        <v>Y</v>
      </c>
      <c r="AB8103" s="49">
        <f t="shared" ca="1" si="1014"/>
        <v>6</v>
      </c>
      <c r="AC8103" s="49" t="str">
        <f t="shared" ca="1" si="1015"/>
        <v>Y</v>
      </c>
    </row>
    <row r="8104" spans="1:29" x14ac:dyDescent="0.25">
      <c r="A8104">
        <v>6401</v>
      </c>
      <c r="B8104" s="9">
        <v>43199</v>
      </c>
      <c r="C8104" s="50" t="str">
        <f t="shared" si="1008"/>
        <v>N</v>
      </c>
      <c r="D8104" s="52">
        <f>_xlfn.XLOOKUP(B8104,Cal_Date!B:B,Cal_Date!A:A,0)</f>
        <v>2</v>
      </c>
      <c r="E8104">
        <v>2018</v>
      </c>
      <c r="F8104" t="s">
        <v>121</v>
      </c>
      <c r="G8104" t="s">
        <v>129</v>
      </c>
      <c r="H8104" t="s">
        <v>14</v>
      </c>
      <c r="I8104" t="s">
        <v>18</v>
      </c>
      <c r="J8104" t="s">
        <v>15</v>
      </c>
      <c r="K8104" t="s">
        <v>43</v>
      </c>
      <c r="L8104">
        <v>1</v>
      </c>
      <c r="M8104">
        <v>1009</v>
      </c>
      <c r="O8104" t="s">
        <v>28</v>
      </c>
      <c r="R8104" t="s">
        <v>44</v>
      </c>
      <c r="S8104" s="49" t="str">
        <f t="shared" si="1009"/>
        <v>Card</v>
      </c>
      <c r="T8104" s="3">
        <v>0.03</v>
      </c>
      <c r="U8104" s="2">
        <v>5.4450000000000003</v>
      </c>
      <c r="V8104" s="2">
        <v>2.2200000000000002</v>
      </c>
      <c r="W8104" s="54">
        <f>_xlfn.XLOOKUP(M8104,Market!A:A,Market!F:F,0)</f>
        <v>8.8999999999999996E-2</v>
      </c>
      <c r="X8104" s="55">
        <f t="shared" si="1010"/>
        <v>0.16335</v>
      </c>
      <c r="Y8104" s="55">
        <f t="shared" si="1011"/>
        <v>3.2250000000000001</v>
      </c>
      <c r="Z8104" s="54">
        <f t="shared" si="1012"/>
        <v>0.59228650137741046</v>
      </c>
      <c r="AA8104" s="49" t="str">
        <f t="shared" ca="1" si="1013"/>
        <v>Y</v>
      </c>
      <c r="AB8104" s="49">
        <f t="shared" ca="1" si="1014"/>
        <v>6</v>
      </c>
      <c r="AC8104" s="49" t="str">
        <f t="shared" ca="1" si="1015"/>
        <v>Y</v>
      </c>
    </row>
    <row r="8105" spans="1:29" x14ac:dyDescent="0.25">
      <c r="A8105">
        <v>6402</v>
      </c>
      <c r="B8105" s="9">
        <v>43199</v>
      </c>
      <c r="C8105" s="50" t="str">
        <f t="shared" si="1008"/>
        <v>N</v>
      </c>
      <c r="D8105" s="52">
        <f>_xlfn.XLOOKUP(B8105,Cal_Date!B:B,Cal_Date!A:A,0)</f>
        <v>2</v>
      </c>
      <c r="E8105">
        <v>2018</v>
      </c>
      <c r="F8105" t="s">
        <v>121</v>
      </c>
      <c r="G8105" t="s">
        <v>129</v>
      </c>
      <c r="H8105" t="s">
        <v>48</v>
      </c>
      <c r="I8105" t="s">
        <v>18</v>
      </c>
      <c r="J8105" t="s">
        <v>10</v>
      </c>
      <c r="K8105" t="s">
        <v>43</v>
      </c>
      <c r="L8105">
        <v>2</v>
      </c>
      <c r="M8105">
        <v>1010</v>
      </c>
      <c r="O8105" t="s">
        <v>25</v>
      </c>
      <c r="R8105" t="s">
        <v>44</v>
      </c>
      <c r="S8105" s="49" t="str">
        <f t="shared" si="1009"/>
        <v>Card</v>
      </c>
      <c r="T8105" s="3">
        <v>0.03</v>
      </c>
      <c r="U8105" s="2">
        <v>15.120000000000001</v>
      </c>
      <c r="V8105" s="2">
        <v>2.92</v>
      </c>
      <c r="W8105" s="54">
        <f>_xlfn.XLOOKUP(M8105,Market!A:A,Market!F:F,0)</f>
        <v>0.08</v>
      </c>
      <c r="X8105" s="55">
        <f t="shared" si="1010"/>
        <v>0.4536</v>
      </c>
      <c r="Y8105" s="55">
        <f t="shared" si="1011"/>
        <v>12.200000000000001</v>
      </c>
      <c r="Z8105" s="54">
        <f t="shared" si="1012"/>
        <v>0.80687830687830686</v>
      </c>
      <c r="AA8105" s="49" t="str">
        <f t="shared" ca="1" si="1013"/>
        <v>Y</v>
      </c>
      <c r="AB8105" s="49">
        <f t="shared" ca="1" si="1014"/>
        <v>6</v>
      </c>
      <c r="AC8105" s="49" t="str">
        <f t="shared" ca="1" si="1015"/>
        <v>Y</v>
      </c>
    </row>
    <row r="8106" spans="1:29" x14ac:dyDescent="0.25">
      <c r="A8106">
        <v>6403</v>
      </c>
      <c r="B8106" s="9">
        <v>43199</v>
      </c>
      <c r="C8106" s="50" t="str">
        <f t="shared" si="1008"/>
        <v>N</v>
      </c>
      <c r="D8106" s="52">
        <f>_xlfn.XLOOKUP(B8106,Cal_Date!B:B,Cal_Date!A:A,0)</f>
        <v>2</v>
      </c>
      <c r="E8106">
        <v>2018</v>
      </c>
      <c r="F8106" t="s">
        <v>121</v>
      </c>
      <c r="G8106" t="s">
        <v>129</v>
      </c>
      <c r="H8106" t="s">
        <v>48</v>
      </c>
      <c r="I8106" t="s">
        <v>18</v>
      </c>
      <c r="J8106" t="s">
        <v>10</v>
      </c>
      <c r="K8106" t="s">
        <v>43</v>
      </c>
      <c r="L8106">
        <v>2</v>
      </c>
      <c r="M8106">
        <v>1011</v>
      </c>
      <c r="O8106" t="s">
        <v>25</v>
      </c>
      <c r="R8106" t="s">
        <v>44</v>
      </c>
      <c r="S8106" s="49" t="str">
        <f t="shared" si="1009"/>
        <v>Card</v>
      </c>
      <c r="T8106" s="3">
        <v>0.03</v>
      </c>
      <c r="U8106" s="2">
        <v>14.84</v>
      </c>
      <c r="V8106" s="2">
        <v>2.92</v>
      </c>
      <c r="W8106" s="54">
        <f>_xlfn.XLOOKUP(M8106,Market!A:A,Market!F:F,0)</f>
        <v>0.06</v>
      </c>
      <c r="X8106" s="55">
        <f t="shared" si="1010"/>
        <v>0.44519999999999998</v>
      </c>
      <c r="Y8106" s="55">
        <f t="shared" si="1011"/>
        <v>11.92</v>
      </c>
      <c r="Z8106" s="54">
        <f t="shared" si="1012"/>
        <v>0.80323450134770891</v>
      </c>
      <c r="AA8106" s="49" t="str">
        <f t="shared" ca="1" si="1013"/>
        <v>Y</v>
      </c>
      <c r="AB8106" s="49">
        <f t="shared" ca="1" si="1014"/>
        <v>6</v>
      </c>
      <c r="AC8106" s="49" t="str">
        <f t="shared" ca="1" si="1015"/>
        <v>Y</v>
      </c>
    </row>
    <row r="8107" spans="1:29" x14ac:dyDescent="0.25">
      <c r="A8107">
        <v>6404</v>
      </c>
      <c r="B8107" s="9">
        <v>43199</v>
      </c>
      <c r="C8107" s="50" t="str">
        <f t="shared" si="1008"/>
        <v>N</v>
      </c>
      <c r="D8107" s="52">
        <f>_xlfn.XLOOKUP(B8107,Cal_Date!B:B,Cal_Date!A:A,0)</f>
        <v>2</v>
      </c>
      <c r="E8107">
        <v>2018</v>
      </c>
      <c r="F8107" t="s">
        <v>121</v>
      </c>
      <c r="G8107" t="s">
        <v>129</v>
      </c>
      <c r="H8107" t="s">
        <v>11</v>
      </c>
      <c r="I8107" t="s">
        <v>13</v>
      </c>
      <c r="J8107" t="s">
        <v>15</v>
      </c>
      <c r="K8107" t="s">
        <v>42</v>
      </c>
      <c r="L8107">
        <v>1</v>
      </c>
      <c r="M8107">
        <v>1011</v>
      </c>
      <c r="O8107" t="s">
        <v>25</v>
      </c>
      <c r="R8107" t="s">
        <v>44</v>
      </c>
      <c r="S8107" s="49" t="str">
        <f t="shared" si="1009"/>
        <v>Card</v>
      </c>
      <c r="T8107" s="3">
        <v>0.03</v>
      </c>
      <c r="U8107" s="2">
        <v>2.6500000000000004</v>
      </c>
      <c r="V8107" s="2">
        <v>1.42</v>
      </c>
      <c r="W8107" s="54">
        <f>_xlfn.XLOOKUP(M8107,Market!A:A,Market!F:F,0)</f>
        <v>0.06</v>
      </c>
      <c r="X8107" s="55">
        <f t="shared" si="1010"/>
        <v>7.9500000000000001E-2</v>
      </c>
      <c r="Y8107" s="55">
        <f t="shared" si="1011"/>
        <v>1.2300000000000004</v>
      </c>
      <c r="Z8107" s="54">
        <f t="shared" si="1012"/>
        <v>0.46415094339622653</v>
      </c>
      <c r="AA8107" s="49" t="str">
        <f t="shared" ca="1" si="1013"/>
        <v>Y</v>
      </c>
      <c r="AB8107" s="49">
        <f t="shared" ca="1" si="1014"/>
        <v>6</v>
      </c>
      <c r="AC8107" s="49" t="str">
        <f t="shared" ca="1" si="1015"/>
        <v>Y</v>
      </c>
    </row>
    <row r="8108" spans="1:29" x14ac:dyDescent="0.25">
      <c r="A8108">
        <v>6405</v>
      </c>
      <c r="B8108" s="9">
        <v>43199</v>
      </c>
      <c r="C8108" s="50" t="str">
        <f t="shared" si="1008"/>
        <v>N</v>
      </c>
      <c r="D8108" s="52">
        <f>_xlfn.XLOOKUP(B8108,Cal_Date!B:B,Cal_Date!A:A,0)</f>
        <v>2</v>
      </c>
      <c r="E8108">
        <v>2018</v>
      </c>
      <c r="F8108" t="s">
        <v>121</v>
      </c>
      <c r="G8108" t="s">
        <v>129</v>
      </c>
      <c r="H8108" t="s">
        <v>11</v>
      </c>
      <c r="I8108" t="s">
        <v>11</v>
      </c>
      <c r="J8108" t="s">
        <v>15</v>
      </c>
      <c r="K8108" t="s">
        <v>42</v>
      </c>
      <c r="L8108">
        <v>1</v>
      </c>
      <c r="M8108">
        <v>1011</v>
      </c>
      <c r="O8108" t="s">
        <v>25</v>
      </c>
      <c r="R8108" t="s">
        <v>44</v>
      </c>
      <c r="S8108" s="49" t="str">
        <f t="shared" si="1009"/>
        <v>Card</v>
      </c>
      <c r="T8108" s="3">
        <v>0.03</v>
      </c>
      <c r="U8108" s="2">
        <v>2.6500000000000004</v>
      </c>
      <c r="V8108" s="2">
        <v>0.87</v>
      </c>
      <c r="W8108" s="54">
        <f>_xlfn.XLOOKUP(M8108,Market!A:A,Market!F:F,0)</f>
        <v>0.06</v>
      </c>
      <c r="X8108" s="55">
        <f t="shared" si="1010"/>
        <v>7.9500000000000001E-2</v>
      </c>
      <c r="Y8108" s="55">
        <f t="shared" si="1011"/>
        <v>1.7800000000000002</v>
      </c>
      <c r="Z8108" s="54">
        <f t="shared" si="1012"/>
        <v>0.67169811320754713</v>
      </c>
      <c r="AA8108" s="49" t="str">
        <f t="shared" ca="1" si="1013"/>
        <v>Y</v>
      </c>
      <c r="AB8108" s="49">
        <f t="shared" ca="1" si="1014"/>
        <v>6</v>
      </c>
      <c r="AC8108" s="49" t="str">
        <f t="shared" ca="1" si="1015"/>
        <v>Y</v>
      </c>
    </row>
    <row r="8109" spans="1:29" x14ac:dyDescent="0.25">
      <c r="A8109">
        <v>6406</v>
      </c>
      <c r="B8109" s="9">
        <v>43199</v>
      </c>
      <c r="C8109" s="50" t="str">
        <f t="shared" si="1008"/>
        <v>N</v>
      </c>
      <c r="D8109" s="52">
        <f>_xlfn.XLOOKUP(B8109,Cal_Date!B:B,Cal_Date!A:A,0)</f>
        <v>2</v>
      </c>
      <c r="E8109">
        <v>2018</v>
      </c>
      <c r="F8109" t="s">
        <v>121</v>
      </c>
      <c r="G8109" t="s">
        <v>129</v>
      </c>
      <c r="H8109" t="s">
        <v>48</v>
      </c>
      <c r="I8109" t="s">
        <v>18</v>
      </c>
      <c r="J8109" t="s">
        <v>10</v>
      </c>
      <c r="K8109" t="s">
        <v>43</v>
      </c>
      <c r="L8109">
        <v>1</v>
      </c>
      <c r="M8109">
        <v>1001</v>
      </c>
      <c r="O8109" t="s">
        <v>25</v>
      </c>
      <c r="R8109" t="s">
        <v>44</v>
      </c>
      <c r="S8109" s="49" t="str">
        <f t="shared" si="1009"/>
        <v>Card</v>
      </c>
      <c r="T8109" s="3">
        <v>0.03</v>
      </c>
      <c r="U8109" s="2">
        <v>7.42</v>
      </c>
      <c r="V8109" s="2">
        <v>1.46</v>
      </c>
      <c r="W8109" s="54">
        <f>_xlfn.XLOOKUP(M8109,Market!A:A,Market!F:F,0)</f>
        <v>0.06</v>
      </c>
      <c r="X8109" s="55">
        <f t="shared" si="1010"/>
        <v>0.22259999999999999</v>
      </c>
      <c r="Y8109" s="55">
        <f t="shared" si="1011"/>
        <v>5.96</v>
      </c>
      <c r="Z8109" s="54">
        <f t="shared" si="1012"/>
        <v>0.80323450134770891</v>
      </c>
      <c r="AA8109" s="49" t="str">
        <f t="shared" ca="1" si="1013"/>
        <v>Y</v>
      </c>
      <c r="AB8109" s="49">
        <f t="shared" ca="1" si="1014"/>
        <v>6</v>
      </c>
      <c r="AC8109" s="49" t="str">
        <f t="shared" ca="1" si="1015"/>
        <v>Y</v>
      </c>
    </row>
    <row r="8110" spans="1:29" x14ac:dyDescent="0.25">
      <c r="A8110">
        <v>6407</v>
      </c>
      <c r="B8110" s="9">
        <v>43199</v>
      </c>
      <c r="C8110" s="50" t="str">
        <f t="shared" si="1008"/>
        <v>N</v>
      </c>
      <c r="D8110" s="52">
        <f>_xlfn.XLOOKUP(B8110,Cal_Date!B:B,Cal_Date!A:A,0)</f>
        <v>2</v>
      </c>
      <c r="E8110">
        <v>2018</v>
      </c>
      <c r="F8110" t="s">
        <v>121</v>
      </c>
      <c r="G8110" t="s">
        <v>129</v>
      </c>
      <c r="H8110" t="s">
        <v>14</v>
      </c>
      <c r="I8110" t="s">
        <v>18</v>
      </c>
      <c r="J8110" t="s">
        <v>15</v>
      </c>
      <c r="K8110" t="s">
        <v>43</v>
      </c>
      <c r="L8110">
        <v>2</v>
      </c>
      <c r="M8110">
        <v>1000</v>
      </c>
      <c r="O8110" t="s">
        <v>25</v>
      </c>
      <c r="R8110" t="s">
        <v>44</v>
      </c>
      <c r="S8110" s="49" t="str">
        <f t="shared" si="1009"/>
        <v>Card</v>
      </c>
      <c r="T8110" s="3">
        <v>0.03</v>
      </c>
      <c r="U8110" s="2">
        <v>10.8</v>
      </c>
      <c r="V8110" s="2">
        <v>4.4400000000000004</v>
      </c>
      <c r="W8110" s="54">
        <f>_xlfn.XLOOKUP(M8110,Market!A:A,Market!F:F,0)</f>
        <v>0.08</v>
      </c>
      <c r="X8110" s="55">
        <f t="shared" si="1010"/>
        <v>0.32400000000000001</v>
      </c>
      <c r="Y8110" s="55">
        <f t="shared" si="1011"/>
        <v>6.36</v>
      </c>
      <c r="Z8110" s="54">
        <f t="shared" si="1012"/>
        <v>0.58888888888888891</v>
      </c>
      <c r="AA8110" s="49" t="str">
        <f t="shared" ca="1" si="1013"/>
        <v>Y</v>
      </c>
      <c r="AB8110" s="49">
        <f t="shared" ca="1" si="1014"/>
        <v>6</v>
      </c>
      <c r="AC8110" s="49" t="str">
        <f t="shared" ca="1" si="1015"/>
        <v>Y</v>
      </c>
    </row>
    <row r="8111" spans="1:29" x14ac:dyDescent="0.25">
      <c r="A8111">
        <v>6409</v>
      </c>
      <c r="B8111" s="9">
        <v>43199</v>
      </c>
      <c r="C8111" s="50" t="str">
        <f t="shared" si="1008"/>
        <v>N</v>
      </c>
      <c r="D8111" s="52">
        <f>_xlfn.XLOOKUP(B8111,Cal_Date!B:B,Cal_Date!A:A,0)</f>
        <v>2</v>
      </c>
      <c r="E8111">
        <v>2018</v>
      </c>
      <c r="F8111" t="s">
        <v>121</v>
      </c>
      <c r="G8111" t="s">
        <v>129</v>
      </c>
      <c r="H8111" t="s">
        <v>11</v>
      </c>
      <c r="I8111" t="s">
        <v>11</v>
      </c>
      <c r="J8111" t="s">
        <v>15</v>
      </c>
      <c r="K8111" t="s">
        <v>42</v>
      </c>
      <c r="L8111">
        <v>1</v>
      </c>
      <c r="M8111">
        <v>1000</v>
      </c>
      <c r="O8111" t="s">
        <v>25</v>
      </c>
      <c r="R8111" t="s">
        <v>44</v>
      </c>
      <c r="S8111" s="49" t="str">
        <f t="shared" si="1009"/>
        <v>Card</v>
      </c>
      <c r="T8111" s="3">
        <v>0.03</v>
      </c>
      <c r="U8111" s="2">
        <v>2.7</v>
      </c>
      <c r="V8111" s="2">
        <v>0.87</v>
      </c>
      <c r="W8111" s="54">
        <f>_xlfn.XLOOKUP(M8111,Market!A:A,Market!F:F,0)</f>
        <v>0.08</v>
      </c>
      <c r="X8111" s="55">
        <f t="shared" si="1010"/>
        <v>8.1000000000000003E-2</v>
      </c>
      <c r="Y8111" s="55">
        <f t="shared" si="1011"/>
        <v>1.83</v>
      </c>
      <c r="Z8111" s="54">
        <f t="shared" si="1012"/>
        <v>0.67777777777777781</v>
      </c>
      <c r="AA8111" s="49" t="str">
        <f t="shared" ca="1" si="1013"/>
        <v>Y</v>
      </c>
      <c r="AB8111" s="49">
        <f t="shared" ca="1" si="1014"/>
        <v>6</v>
      </c>
      <c r="AC8111" s="49" t="str">
        <f t="shared" ca="1" si="1015"/>
        <v>Y</v>
      </c>
    </row>
    <row r="8112" spans="1:29" x14ac:dyDescent="0.25">
      <c r="A8112">
        <v>6410</v>
      </c>
      <c r="B8112" s="9">
        <v>43199</v>
      </c>
      <c r="C8112" s="50" t="str">
        <f t="shared" si="1008"/>
        <v>N</v>
      </c>
      <c r="D8112" s="52">
        <f>_xlfn.XLOOKUP(B8112,Cal_Date!B:B,Cal_Date!A:A,0)</f>
        <v>2</v>
      </c>
      <c r="E8112">
        <v>2018</v>
      </c>
      <c r="F8112" t="s">
        <v>121</v>
      </c>
      <c r="G8112" t="s">
        <v>129</v>
      </c>
      <c r="H8112" t="s">
        <v>48</v>
      </c>
      <c r="I8112" t="s">
        <v>18</v>
      </c>
      <c r="J8112" t="s">
        <v>10</v>
      </c>
      <c r="K8112" t="s">
        <v>43</v>
      </c>
      <c r="L8112">
        <v>2</v>
      </c>
      <c r="M8112">
        <v>1002</v>
      </c>
      <c r="O8112" t="s">
        <v>28</v>
      </c>
      <c r="R8112" t="s">
        <v>44</v>
      </c>
      <c r="S8112" s="49" t="str">
        <f t="shared" si="1009"/>
        <v>Card</v>
      </c>
      <c r="T8112" s="3">
        <v>0.03</v>
      </c>
      <c r="U8112" s="2">
        <v>14.84</v>
      </c>
      <c r="V8112" s="2">
        <v>2.92</v>
      </c>
      <c r="W8112" s="54">
        <f>_xlfn.XLOOKUP(M8112,Market!A:A,Market!F:F,0)</f>
        <v>0.06</v>
      </c>
      <c r="X8112" s="55">
        <f t="shared" si="1010"/>
        <v>0.44519999999999998</v>
      </c>
      <c r="Y8112" s="55">
        <f t="shared" si="1011"/>
        <v>11.92</v>
      </c>
      <c r="Z8112" s="54">
        <f t="shared" si="1012"/>
        <v>0.80323450134770891</v>
      </c>
      <c r="AA8112" s="49" t="str">
        <f t="shared" ca="1" si="1013"/>
        <v>Y</v>
      </c>
      <c r="AB8112" s="49">
        <f t="shared" ca="1" si="1014"/>
        <v>6</v>
      </c>
      <c r="AC8112" s="49" t="str">
        <f t="shared" ca="1" si="1015"/>
        <v>Y</v>
      </c>
    </row>
    <row r="8113" spans="1:29" x14ac:dyDescent="0.25">
      <c r="A8113">
        <v>6411</v>
      </c>
      <c r="B8113" s="9">
        <v>43199</v>
      </c>
      <c r="C8113" s="50" t="str">
        <f t="shared" si="1008"/>
        <v>N</v>
      </c>
      <c r="D8113" s="52">
        <f>_xlfn.XLOOKUP(B8113,Cal_Date!B:B,Cal_Date!A:A,0)</f>
        <v>2</v>
      </c>
      <c r="E8113">
        <v>2018</v>
      </c>
      <c r="F8113" t="s">
        <v>121</v>
      </c>
      <c r="G8113" t="s">
        <v>129</v>
      </c>
      <c r="H8113" t="s">
        <v>11</v>
      </c>
      <c r="I8113" t="s">
        <v>11</v>
      </c>
      <c r="J8113" t="s">
        <v>15</v>
      </c>
      <c r="K8113" t="s">
        <v>42</v>
      </c>
      <c r="L8113">
        <v>1</v>
      </c>
      <c r="M8113">
        <v>1003</v>
      </c>
      <c r="O8113" t="s">
        <v>25</v>
      </c>
      <c r="R8113" t="s">
        <v>44</v>
      </c>
      <c r="S8113" s="49" t="str">
        <f t="shared" si="1009"/>
        <v>Card</v>
      </c>
      <c r="T8113" s="3">
        <v>0.03</v>
      </c>
      <c r="U8113" s="2">
        <v>2.6500000000000004</v>
      </c>
      <c r="V8113" s="2">
        <v>0.87</v>
      </c>
      <c r="W8113" s="54">
        <f>_xlfn.XLOOKUP(M8113,Market!A:A,Market!F:F,0)</f>
        <v>0.06</v>
      </c>
      <c r="X8113" s="55">
        <f t="shared" si="1010"/>
        <v>7.9500000000000001E-2</v>
      </c>
      <c r="Y8113" s="55">
        <f t="shared" si="1011"/>
        <v>1.7800000000000002</v>
      </c>
      <c r="Z8113" s="54">
        <f t="shared" si="1012"/>
        <v>0.67169811320754713</v>
      </c>
      <c r="AA8113" s="49" t="str">
        <f t="shared" ca="1" si="1013"/>
        <v>Y</v>
      </c>
      <c r="AB8113" s="49">
        <f t="shared" ca="1" si="1014"/>
        <v>6</v>
      </c>
      <c r="AC8113" s="49" t="str">
        <f t="shared" ca="1" si="1015"/>
        <v>Y</v>
      </c>
    </row>
    <row r="8114" spans="1:29" x14ac:dyDescent="0.25">
      <c r="A8114">
        <v>6412</v>
      </c>
      <c r="B8114" s="9">
        <v>43199</v>
      </c>
      <c r="C8114" s="50" t="str">
        <f t="shared" si="1008"/>
        <v>N</v>
      </c>
      <c r="D8114" s="52">
        <f>_xlfn.XLOOKUP(B8114,Cal_Date!B:B,Cal_Date!A:A,0)</f>
        <v>2</v>
      </c>
      <c r="E8114">
        <v>2018</v>
      </c>
      <c r="F8114" t="s">
        <v>121</v>
      </c>
      <c r="G8114" t="s">
        <v>129</v>
      </c>
      <c r="H8114" t="s">
        <v>11</v>
      </c>
      <c r="I8114" t="s">
        <v>11</v>
      </c>
      <c r="J8114" t="s">
        <v>15</v>
      </c>
      <c r="K8114" t="s">
        <v>42</v>
      </c>
      <c r="L8114">
        <v>2</v>
      </c>
      <c r="M8114">
        <v>1005</v>
      </c>
      <c r="O8114" t="s">
        <v>25</v>
      </c>
      <c r="R8114" t="s">
        <v>44</v>
      </c>
      <c r="S8114" s="49" t="str">
        <f t="shared" si="1009"/>
        <v>Card</v>
      </c>
      <c r="T8114" s="3">
        <v>0.03</v>
      </c>
      <c r="U8114" s="2">
        <v>5.4450000000000003</v>
      </c>
      <c r="V8114" s="2">
        <v>1.74</v>
      </c>
      <c r="W8114" s="54">
        <f>_xlfn.XLOOKUP(M8114,Market!A:A,Market!F:F,0)</f>
        <v>8.8999999999999996E-2</v>
      </c>
      <c r="X8114" s="55">
        <f t="shared" si="1010"/>
        <v>0.16335</v>
      </c>
      <c r="Y8114" s="55">
        <f t="shared" si="1011"/>
        <v>3.7050000000000001</v>
      </c>
      <c r="Z8114" s="54">
        <f t="shared" si="1012"/>
        <v>0.68044077134986225</v>
      </c>
      <c r="AA8114" s="49" t="str">
        <f t="shared" ca="1" si="1013"/>
        <v>Y</v>
      </c>
      <c r="AB8114" s="49">
        <f t="shared" ca="1" si="1014"/>
        <v>6</v>
      </c>
      <c r="AC8114" s="49" t="str">
        <f t="shared" ca="1" si="1015"/>
        <v>Y</v>
      </c>
    </row>
    <row r="8115" spans="1:29" x14ac:dyDescent="0.25">
      <c r="A8115">
        <v>6413</v>
      </c>
      <c r="B8115" s="9">
        <v>43199</v>
      </c>
      <c r="C8115" s="50" t="str">
        <f t="shared" si="1008"/>
        <v>N</v>
      </c>
      <c r="D8115" s="52">
        <f>_xlfn.XLOOKUP(B8115,Cal_Date!B:B,Cal_Date!A:A,0)</f>
        <v>2</v>
      </c>
      <c r="E8115">
        <v>2018</v>
      </c>
      <c r="F8115" t="s">
        <v>121</v>
      </c>
      <c r="G8115" t="s">
        <v>129</v>
      </c>
      <c r="H8115" t="s">
        <v>11</v>
      </c>
      <c r="I8115" t="s">
        <v>11</v>
      </c>
      <c r="J8115" t="s">
        <v>15</v>
      </c>
      <c r="K8115" t="s">
        <v>42</v>
      </c>
      <c r="L8115">
        <v>1</v>
      </c>
      <c r="M8115">
        <v>1005</v>
      </c>
      <c r="O8115" t="s">
        <v>25</v>
      </c>
      <c r="R8115" t="s">
        <v>44</v>
      </c>
      <c r="S8115" s="49" t="str">
        <f t="shared" si="1009"/>
        <v>Card</v>
      </c>
      <c r="T8115" s="3">
        <v>0.03</v>
      </c>
      <c r="U8115" s="2">
        <v>2.7225000000000001</v>
      </c>
      <c r="V8115" s="2">
        <v>0.87</v>
      </c>
      <c r="W8115" s="54">
        <f>_xlfn.XLOOKUP(M8115,Market!A:A,Market!F:F,0)</f>
        <v>8.8999999999999996E-2</v>
      </c>
      <c r="X8115" s="55">
        <f t="shared" si="1010"/>
        <v>8.1674999999999998E-2</v>
      </c>
      <c r="Y8115" s="55">
        <f t="shared" si="1011"/>
        <v>1.8525</v>
      </c>
      <c r="Z8115" s="54">
        <f t="shared" si="1012"/>
        <v>0.68044077134986225</v>
      </c>
      <c r="AA8115" s="49" t="str">
        <f t="shared" ca="1" si="1013"/>
        <v>Y</v>
      </c>
      <c r="AB8115" s="49">
        <f t="shared" ca="1" si="1014"/>
        <v>6</v>
      </c>
      <c r="AC8115" s="49" t="str">
        <f t="shared" ca="1" si="1015"/>
        <v>Y</v>
      </c>
    </row>
    <row r="8116" spans="1:29" x14ac:dyDescent="0.25">
      <c r="A8116">
        <v>6414</v>
      </c>
      <c r="B8116" s="9">
        <v>43199</v>
      </c>
      <c r="C8116" s="50" t="str">
        <f t="shared" si="1008"/>
        <v>N</v>
      </c>
      <c r="D8116" s="52">
        <f>_xlfn.XLOOKUP(B8116,Cal_Date!B:B,Cal_Date!A:A,0)</f>
        <v>2</v>
      </c>
      <c r="E8116">
        <v>2018</v>
      </c>
      <c r="F8116" t="s">
        <v>121</v>
      </c>
      <c r="G8116" t="s">
        <v>129</v>
      </c>
      <c r="H8116" t="s">
        <v>14</v>
      </c>
      <c r="I8116" t="s">
        <v>18</v>
      </c>
      <c r="J8116" t="s">
        <v>15</v>
      </c>
      <c r="K8116" t="s">
        <v>43</v>
      </c>
      <c r="L8116">
        <v>1</v>
      </c>
      <c r="M8116">
        <v>1006</v>
      </c>
      <c r="O8116" t="s">
        <v>28</v>
      </c>
      <c r="R8116" t="s">
        <v>44</v>
      </c>
      <c r="S8116" s="49" t="str">
        <f t="shared" si="1009"/>
        <v>Card</v>
      </c>
      <c r="T8116" s="3">
        <v>0.03</v>
      </c>
      <c r="U8116" s="2">
        <v>5.4450000000000003</v>
      </c>
      <c r="V8116" s="2">
        <v>2.1</v>
      </c>
      <c r="W8116" s="54">
        <f>_xlfn.XLOOKUP(M8116,Market!A:A,Market!F:F,0)</f>
        <v>8.8999999999999996E-2</v>
      </c>
      <c r="X8116" s="55">
        <f t="shared" si="1010"/>
        <v>0.16335</v>
      </c>
      <c r="Y8116" s="55">
        <f t="shared" si="1011"/>
        <v>3.3450000000000002</v>
      </c>
      <c r="Z8116" s="54">
        <f t="shared" si="1012"/>
        <v>0.61432506887052341</v>
      </c>
      <c r="AA8116" s="49" t="str">
        <f t="shared" ca="1" si="1013"/>
        <v>Y</v>
      </c>
      <c r="AB8116" s="49">
        <f t="shared" ca="1" si="1014"/>
        <v>6</v>
      </c>
      <c r="AC8116" s="49" t="str">
        <f t="shared" ca="1" si="1015"/>
        <v>Y</v>
      </c>
    </row>
    <row r="8117" spans="1:29" x14ac:dyDescent="0.25">
      <c r="A8117">
        <v>6415</v>
      </c>
      <c r="B8117" s="9">
        <v>43199</v>
      </c>
      <c r="C8117" s="50" t="str">
        <f t="shared" si="1008"/>
        <v>N</v>
      </c>
      <c r="D8117" s="52">
        <f>_xlfn.XLOOKUP(B8117,Cal_Date!B:B,Cal_Date!A:A,0)</f>
        <v>2</v>
      </c>
      <c r="E8117">
        <v>2018</v>
      </c>
      <c r="F8117" t="s">
        <v>121</v>
      </c>
      <c r="G8117" t="s">
        <v>129</v>
      </c>
      <c r="H8117" t="s">
        <v>11</v>
      </c>
      <c r="I8117" t="s">
        <v>11</v>
      </c>
      <c r="J8117" t="s">
        <v>15</v>
      </c>
      <c r="K8117" t="s">
        <v>42</v>
      </c>
      <c r="L8117">
        <v>1</v>
      </c>
      <c r="M8117">
        <v>1007</v>
      </c>
      <c r="O8117" t="s">
        <v>28</v>
      </c>
      <c r="R8117" t="s">
        <v>44</v>
      </c>
      <c r="S8117" s="49" t="str">
        <f t="shared" si="1009"/>
        <v>Card</v>
      </c>
      <c r="T8117" s="3">
        <v>0.03</v>
      </c>
      <c r="U8117" s="2">
        <v>2.7225000000000001</v>
      </c>
      <c r="V8117" s="2">
        <v>0.87</v>
      </c>
      <c r="W8117" s="54">
        <f>_xlfn.XLOOKUP(M8117,Market!A:A,Market!F:F,0)</f>
        <v>8.8999999999999996E-2</v>
      </c>
      <c r="X8117" s="55">
        <f t="shared" si="1010"/>
        <v>8.1674999999999998E-2</v>
      </c>
      <c r="Y8117" s="55">
        <f t="shared" si="1011"/>
        <v>1.8525</v>
      </c>
      <c r="Z8117" s="54">
        <f t="shared" si="1012"/>
        <v>0.68044077134986225</v>
      </c>
      <c r="AA8117" s="49" t="str">
        <f t="shared" ca="1" si="1013"/>
        <v>Y</v>
      </c>
      <c r="AB8117" s="49">
        <f t="shared" ca="1" si="1014"/>
        <v>6</v>
      </c>
      <c r="AC8117" s="49" t="str">
        <f t="shared" ca="1" si="1015"/>
        <v>Y</v>
      </c>
    </row>
    <row r="8118" spans="1:29" x14ac:dyDescent="0.25">
      <c r="A8118">
        <v>6416</v>
      </c>
      <c r="B8118" s="9">
        <v>43199</v>
      </c>
      <c r="C8118" s="50" t="str">
        <f t="shared" si="1008"/>
        <v>N</v>
      </c>
      <c r="D8118" s="52">
        <f>_xlfn.XLOOKUP(B8118,Cal_Date!B:B,Cal_Date!A:A,0)</f>
        <v>2</v>
      </c>
      <c r="E8118">
        <v>2018</v>
      </c>
      <c r="F8118" t="s">
        <v>121</v>
      </c>
      <c r="G8118" t="s">
        <v>129</v>
      </c>
      <c r="H8118" t="s">
        <v>48</v>
      </c>
      <c r="I8118" t="s">
        <v>18</v>
      </c>
      <c r="J8118" t="s">
        <v>10</v>
      </c>
      <c r="K8118" t="s">
        <v>43</v>
      </c>
      <c r="L8118">
        <v>1</v>
      </c>
      <c r="M8118">
        <v>1008</v>
      </c>
      <c r="O8118" t="s">
        <v>28</v>
      </c>
      <c r="R8118" t="s">
        <v>44</v>
      </c>
      <c r="S8118" s="49" t="str">
        <f t="shared" si="1009"/>
        <v>Card</v>
      </c>
      <c r="T8118" s="3">
        <v>0.03</v>
      </c>
      <c r="U8118" s="2">
        <v>7.6229999999999993</v>
      </c>
      <c r="V8118" s="2">
        <v>1.46</v>
      </c>
      <c r="W8118" s="54">
        <f>_xlfn.XLOOKUP(M8118,Market!A:A,Market!F:F,0)</f>
        <v>8.8999999999999996E-2</v>
      </c>
      <c r="X8118" s="55">
        <f t="shared" si="1010"/>
        <v>0.22868999999999998</v>
      </c>
      <c r="Y8118" s="55">
        <f t="shared" si="1011"/>
        <v>6.1629999999999994</v>
      </c>
      <c r="Z8118" s="54">
        <f t="shared" si="1012"/>
        <v>0.80847435392889933</v>
      </c>
      <c r="AA8118" s="49" t="str">
        <f t="shared" ca="1" si="1013"/>
        <v>Y</v>
      </c>
      <c r="AB8118" s="49">
        <f t="shared" ca="1" si="1014"/>
        <v>6</v>
      </c>
      <c r="AC8118" s="49" t="str">
        <f t="shared" ca="1" si="1015"/>
        <v>Y</v>
      </c>
    </row>
    <row r="8119" spans="1:29" x14ac:dyDescent="0.25">
      <c r="A8119">
        <v>6417</v>
      </c>
      <c r="B8119" s="9">
        <v>43199</v>
      </c>
      <c r="C8119" s="50" t="str">
        <f t="shared" si="1008"/>
        <v>N</v>
      </c>
      <c r="D8119" s="52">
        <f>_xlfn.XLOOKUP(B8119,Cal_Date!B:B,Cal_Date!A:A,0)</f>
        <v>2</v>
      </c>
      <c r="E8119">
        <v>2018</v>
      </c>
      <c r="F8119" t="s">
        <v>121</v>
      </c>
      <c r="G8119" t="s">
        <v>129</v>
      </c>
      <c r="H8119" t="s">
        <v>48</v>
      </c>
      <c r="I8119" t="s">
        <v>18</v>
      </c>
      <c r="J8119" t="s">
        <v>10</v>
      </c>
      <c r="K8119" t="s">
        <v>43</v>
      </c>
      <c r="L8119">
        <v>2</v>
      </c>
      <c r="M8119">
        <v>1009</v>
      </c>
      <c r="O8119" t="s">
        <v>28</v>
      </c>
      <c r="R8119" t="s">
        <v>47</v>
      </c>
      <c r="S8119" s="49" t="str">
        <f t="shared" si="1009"/>
        <v>Card</v>
      </c>
      <c r="T8119" s="3">
        <v>3.5000000000000003E-2</v>
      </c>
      <c r="U8119" s="2">
        <v>15.245999999999999</v>
      </c>
      <c r="V8119" s="2">
        <v>2.92</v>
      </c>
      <c r="W8119" s="54">
        <f>_xlfn.XLOOKUP(M8119,Market!A:A,Market!F:F,0)</f>
        <v>8.8999999999999996E-2</v>
      </c>
      <c r="X8119" s="55">
        <f t="shared" si="1010"/>
        <v>0.53361000000000003</v>
      </c>
      <c r="Y8119" s="55">
        <f t="shared" si="1011"/>
        <v>12.325999999999999</v>
      </c>
      <c r="Z8119" s="54">
        <f t="shared" si="1012"/>
        <v>0.80847435392889933</v>
      </c>
      <c r="AA8119" s="49" t="str">
        <f t="shared" ca="1" si="1013"/>
        <v>Y</v>
      </c>
      <c r="AB8119" s="49">
        <f t="shared" ca="1" si="1014"/>
        <v>6</v>
      </c>
      <c r="AC8119" s="49" t="str">
        <f t="shared" ca="1" si="1015"/>
        <v>Y</v>
      </c>
    </row>
    <row r="8120" spans="1:29" x14ac:dyDescent="0.25">
      <c r="A8120">
        <v>6418</v>
      </c>
      <c r="B8120" s="9">
        <v>43199</v>
      </c>
      <c r="C8120" s="50" t="str">
        <f t="shared" si="1008"/>
        <v>N</v>
      </c>
      <c r="D8120" s="52">
        <f>_xlfn.XLOOKUP(B8120,Cal_Date!B:B,Cal_Date!A:A,0)</f>
        <v>2</v>
      </c>
      <c r="E8120">
        <v>2018</v>
      </c>
      <c r="F8120" t="s">
        <v>121</v>
      </c>
      <c r="G8120" t="s">
        <v>129</v>
      </c>
      <c r="H8120" t="s">
        <v>11</v>
      </c>
      <c r="I8120" t="s">
        <v>11</v>
      </c>
      <c r="J8120" t="s">
        <v>15</v>
      </c>
      <c r="K8120" t="s">
        <v>42</v>
      </c>
      <c r="L8120">
        <v>1</v>
      </c>
      <c r="M8120">
        <v>1006</v>
      </c>
      <c r="O8120" t="s">
        <v>28</v>
      </c>
      <c r="R8120" t="s">
        <v>44</v>
      </c>
      <c r="S8120" s="49" t="str">
        <f t="shared" si="1009"/>
        <v>Card</v>
      </c>
      <c r="T8120" s="3">
        <v>0.03</v>
      </c>
      <c r="U8120" s="2">
        <v>2.7225000000000001</v>
      </c>
      <c r="V8120" s="2">
        <v>0.87</v>
      </c>
      <c r="W8120" s="54">
        <f>_xlfn.XLOOKUP(M8120,Market!A:A,Market!F:F,0)</f>
        <v>8.8999999999999996E-2</v>
      </c>
      <c r="X8120" s="55">
        <f t="shared" si="1010"/>
        <v>8.1674999999999998E-2</v>
      </c>
      <c r="Y8120" s="55">
        <f t="shared" si="1011"/>
        <v>1.8525</v>
      </c>
      <c r="Z8120" s="54">
        <f t="shared" si="1012"/>
        <v>0.68044077134986225</v>
      </c>
      <c r="AA8120" s="49" t="str">
        <f t="shared" ca="1" si="1013"/>
        <v>Y</v>
      </c>
      <c r="AB8120" s="49">
        <f t="shared" ca="1" si="1014"/>
        <v>6</v>
      </c>
      <c r="AC8120" s="49" t="str">
        <f t="shared" ca="1" si="1015"/>
        <v>Y</v>
      </c>
    </row>
    <row r="8121" spans="1:29" x14ac:dyDescent="0.25">
      <c r="A8121">
        <v>6419</v>
      </c>
      <c r="B8121" s="9">
        <v>43199</v>
      </c>
      <c r="C8121" s="50" t="str">
        <f t="shared" si="1008"/>
        <v>N</v>
      </c>
      <c r="D8121" s="52">
        <f>_xlfn.XLOOKUP(B8121,Cal_Date!B:B,Cal_Date!A:A,0)</f>
        <v>2</v>
      </c>
      <c r="E8121">
        <v>2018</v>
      </c>
      <c r="F8121" t="s">
        <v>121</v>
      </c>
      <c r="G8121" t="s">
        <v>129</v>
      </c>
      <c r="H8121" t="s">
        <v>11</v>
      </c>
      <c r="I8121" t="s">
        <v>11</v>
      </c>
      <c r="J8121" t="s">
        <v>15</v>
      </c>
      <c r="K8121" t="s">
        <v>42</v>
      </c>
      <c r="L8121">
        <v>1</v>
      </c>
      <c r="M8121">
        <v>1007</v>
      </c>
      <c r="O8121" t="s">
        <v>28</v>
      </c>
      <c r="R8121" t="s">
        <v>44</v>
      </c>
      <c r="S8121" s="49" t="str">
        <f t="shared" si="1009"/>
        <v>Card</v>
      </c>
      <c r="T8121" s="3">
        <v>0.03</v>
      </c>
      <c r="U8121" s="2">
        <v>2.7225000000000001</v>
      </c>
      <c r="V8121" s="2">
        <v>0.87</v>
      </c>
      <c r="W8121" s="54">
        <f>_xlfn.XLOOKUP(M8121,Market!A:A,Market!F:F,0)</f>
        <v>8.8999999999999996E-2</v>
      </c>
      <c r="X8121" s="55">
        <f t="shared" si="1010"/>
        <v>8.1674999999999998E-2</v>
      </c>
      <c r="Y8121" s="55">
        <f t="shared" si="1011"/>
        <v>1.8525</v>
      </c>
      <c r="Z8121" s="54">
        <f t="shared" si="1012"/>
        <v>0.68044077134986225</v>
      </c>
      <c r="AA8121" s="49" t="str">
        <f t="shared" ca="1" si="1013"/>
        <v>Y</v>
      </c>
      <c r="AB8121" s="49">
        <f t="shared" ca="1" si="1014"/>
        <v>6</v>
      </c>
      <c r="AC8121" s="49" t="str">
        <f t="shared" ca="1" si="1015"/>
        <v>Y</v>
      </c>
    </row>
    <row r="8122" spans="1:29" x14ac:dyDescent="0.25">
      <c r="A8122">
        <v>6420</v>
      </c>
      <c r="B8122" s="9">
        <v>43199</v>
      </c>
      <c r="C8122" s="50" t="str">
        <f t="shared" si="1008"/>
        <v>N</v>
      </c>
      <c r="D8122" s="52">
        <f>_xlfn.XLOOKUP(B8122,Cal_Date!B:B,Cal_Date!A:A,0)</f>
        <v>2</v>
      </c>
      <c r="E8122">
        <v>2018</v>
      </c>
      <c r="F8122" t="s">
        <v>121</v>
      </c>
      <c r="G8122" t="s">
        <v>129</v>
      </c>
      <c r="H8122" t="s">
        <v>48</v>
      </c>
      <c r="I8122" t="s">
        <v>18</v>
      </c>
      <c r="J8122" t="s">
        <v>10</v>
      </c>
      <c r="K8122" t="s">
        <v>43</v>
      </c>
      <c r="L8122">
        <v>1</v>
      </c>
      <c r="M8122">
        <v>1007</v>
      </c>
      <c r="O8122" t="s">
        <v>28</v>
      </c>
      <c r="R8122" t="s">
        <v>44</v>
      </c>
      <c r="S8122" s="49" t="str">
        <f t="shared" si="1009"/>
        <v>Card</v>
      </c>
      <c r="T8122" s="3">
        <v>0.03</v>
      </c>
      <c r="U8122" s="2">
        <v>7.6229999999999993</v>
      </c>
      <c r="V8122" s="2">
        <v>1.46</v>
      </c>
      <c r="W8122" s="54">
        <f>_xlfn.XLOOKUP(M8122,Market!A:A,Market!F:F,0)</f>
        <v>8.8999999999999996E-2</v>
      </c>
      <c r="X8122" s="55">
        <f t="shared" si="1010"/>
        <v>0.22868999999999998</v>
      </c>
      <c r="Y8122" s="55">
        <f t="shared" si="1011"/>
        <v>6.1629999999999994</v>
      </c>
      <c r="Z8122" s="54">
        <f t="shared" si="1012"/>
        <v>0.80847435392889933</v>
      </c>
      <c r="AA8122" s="49" t="str">
        <f t="shared" ca="1" si="1013"/>
        <v>Y</v>
      </c>
      <c r="AB8122" s="49">
        <f t="shared" ca="1" si="1014"/>
        <v>6</v>
      </c>
      <c r="AC8122" s="49" t="str">
        <f t="shared" ca="1" si="1015"/>
        <v>Y</v>
      </c>
    </row>
    <row r="8123" spans="1:29" x14ac:dyDescent="0.25">
      <c r="A8123">
        <v>6421</v>
      </c>
      <c r="B8123" s="9">
        <v>43199</v>
      </c>
      <c r="C8123" s="50" t="str">
        <f t="shared" si="1008"/>
        <v>N</v>
      </c>
      <c r="D8123" s="52">
        <f>_xlfn.XLOOKUP(B8123,Cal_Date!B:B,Cal_Date!A:A,0)</f>
        <v>2</v>
      </c>
      <c r="E8123">
        <v>2018</v>
      </c>
      <c r="F8123" t="s">
        <v>121</v>
      </c>
      <c r="G8123" t="s">
        <v>129</v>
      </c>
      <c r="H8123" t="s">
        <v>14</v>
      </c>
      <c r="I8123" t="s">
        <v>13</v>
      </c>
      <c r="J8123" t="s">
        <v>15</v>
      </c>
      <c r="K8123" t="s">
        <v>43</v>
      </c>
      <c r="L8123">
        <v>1</v>
      </c>
      <c r="M8123">
        <v>1007</v>
      </c>
      <c r="O8123" t="s">
        <v>28</v>
      </c>
      <c r="R8123" t="s">
        <v>44</v>
      </c>
      <c r="S8123" s="49" t="str">
        <f t="shared" si="1009"/>
        <v>Card</v>
      </c>
      <c r="T8123" s="3">
        <v>0.03</v>
      </c>
      <c r="U8123" s="2">
        <v>5.4450000000000003</v>
      </c>
      <c r="V8123" s="2">
        <v>2.12</v>
      </c>
      <c r="W8123" s="54">
        <f>_xlfn.XLOOKUP(M8123,Market!A:A,Market!F:F,0)</f>
        <v>8.8999999999999996E-2</v>
      </c>
      <c r="X8123" s="55">
        <f t="shared" si="1010"/>
        <v>0.16335</v>
      </c>
      <c r="Y8123" s="55">
        <f t="shared" si="1011"/>
        <v>3.3250000000000002</v>
      </c>
      <c r="Z8123" s="54">
        <f t="shared" si="1012"/>
        <v>0.61065197428833795</v>
      </c>
      <c r="AA8123" s="49" t="str">
        <f t="shared" ca="1" si="1013"/>
        <v>Y</v>
      </c>
      <c r="AB8123" s="49">
        <f t="shared" ca="1" si="1014"/>
        <v>6</v>
      </c>
      <c r="AC8123" s="49" t="str">
        <f t="shared" ca="1" si="1015"/>
        <v>Y</v>
      </c>
    </row>
    <row r="8124" spans="1:29" x14ac:dyDescent="0.25">
      <c r="A8124">
        <v>6423</v>
      </c>
      <c r="B8124" s="9">
        <v>43199</v>
      </c>
      <c r="C8124" s="50" t="str">
        <f t="shared" si="1008"/>
        <v>N</v>
      </c>
      <c r="D8124" s="52">
        <f>_xlfn.XLOOKUP(B8124,Cal_Date!B:B,Cal_Date!A:A,0)</f>
        <v>2</v>
      </c>
      <c r="E8124">
        <v>2018</v>
      </c>
      <c r="F8124" t="s">
        <v>121</v>
      </c>
      <c r="G8124" t="s">
        <v>129</v>
      </c>
      <c r="H8124" t="s">
        <v>48</v>
      </c>
      <c r="I8124" t="s">
        <v>18</v>
      </c>
      <c r="J8124" t="s">
        <v>10</v>
      </c>
      <c r="K8124" t="s">
        <v>43</v>
      </c>
      <c r="L8124">
        <v>1</v>
      </c>
      <c r="M8124">
        <v>1005</v>
      </c>
      <c r="O8124" t="s">
        <v>25</v>
      </c>
      <c r="R8124" t="s">
        <v>44</v>
      </c>
      <c r="S8124" s="49" t="str">
        <f t="shared" si="1009"/>
        <v>Card</v>
      </c>
      <c r="T8124" s="3">
        <v>0.03</v>
      </c>
      <c r="U8124" s="2">
        <v>7.6229999999999993</v>
      </c>
      <c r="V8124" s="2">
        <v>1.46</v>
      </c>
      <c r="W8124" s="54">
        <f>_xlfn.XLOOKUP(M8124,Market!A:A,Market!F:F,0)</f>
        <v>8.8999999999999996E-2</v>
      </c>
      <c r="X8124" s="55">
        <f t="shared" si="1010"/>
        <v>0.22868999999999998</v>
      </c>
      <c r="Y8124" s="55">
        <f t="shared" si="1011"/>
        <v>6.1629999999999994</v>
      </c>
      <c r="Z8124" s="54">
        <f t="shared" si="1012"/>
        <v>0.80847435392889933</v>
      </c>
      <c r="AA8124" s="49" t="str">
        <f t="shared" ca="1" si="1013"/>
        <v>Y</v>
      </c>
      <c r="AB8124" s="49">
        <f t="shared" ca="1" si="1014"/>
        <v>6</v>
      </c>
      <c r="AC8124" s="49" t="str">
        <f t="shared" ca="1" si="1015"/>
        <v>Y</v>
      </c>
    </row>
    <row r="8125" spans="1:29" x14ac:dyDescent="0.25">
      <c r="A8125">
        <v>6424</v>
      </c>
      <c r="B8125" s="9">
        <v>43199</v>
      </c>
      <c r="C8125" s="50" t="str">
        <f t="shared" si="1008"/>
        <v>N</v>
      </c>
      <c r="D8125" s="52">
        <f>_xlfn.XLOOKUP(B8125,Cal_Date!B:B,Cal_Date!A:A,0)</f>
        <v>2</v>
      </c>
      <c r="E8125">
        <v>2018</v>
      </c>
      <c r="F8125" t="s">
        <v>121</v>
      </c>
      <c r="G8125" t="s">
        <v>129</v>
      </c>
      <c r="H8125" t="s">
        <v>11</v>
      </c>
      <c r="I8125" t="s">
        <v>11</v>
      </c>
      <c r="J8125" t="s">
        <v>15</v>
      </c>
      <c r="K8125" t="s">
        <v>42</v>
      </c>
      <c r="L8125">
        <v>2</v>
      </c>
      <c r="M8125">
        <v>1005</v>
      </c>
      <c r="O8125" t="s">
        <v>25</v>
      </c>
      <c r="R8125" t="s">
        <v>44</v>
      </c>
      <c r="S8125" s="49" t="str">
        <f t="shared" si="1009"/>
        <v>Card</v>
      </c>
      <c r="T8125" s="3">
        <v>0.03</v>
      </c>
      <c r="U8125" s="2">
        <v>5.4450000000000003</v>
      </c>
      <c r="V8125" s="2">
        <v>1.74</v>
      </c>
      <c r="W8125" s="54">
        <f>_xlfn.XLOOKUP(M8125,Market!A:A,Market!F:F,0)</f>
        <v>8.8999999999999996E-2</v>
      </c>
      <c r="X8125" s="55">
        <f t="shared" si="1010"/>
        <v>0.16335</v>
      </c>
      <c r="Y8125" s="55">
        <f t="shared" si="1011"/>
        <v>3.7050000000000001</v>
      </c>
      <c r="Z8125" s="54">
        <f t="shared" si="1012"/>
        <v>0.68044077134986225</v>
      </c>
      <c r="AA8125" s="49" t="str">
        <f t="shared" ca="1" si="1013"/>
        <v>Y</v>
      </c>
      <c r="AB8125" s="49">
        <f t="shared" ca="1" si="1014"/>
        <v>6</v>
      </c>
      <c r="AC8125" s="49" t="str">
        <f t="shared" ca="1" si="1015"/>
        <v>Y</v>
      </c>
    </row>
    <row r="8126" spans="1:29" x14ac:dyDescent="0.25">
      <c r="A8126">
        <v>6425</v>
      </c>
      <c r="B8126" s="9">
        <v>43199</v>
      </c>
      <c r="C8126" s="50" t="str">
        <f t="shared" si="1008"/>
        <v>N</v>
      </c>
      <c r="D8126" s="52">
        <f>_xlfn.XLOOKUP(B8126,Cal_Date!B:B,Cal_Date!A:A,0)</f>
        <v>2</v>
      </c>
      <c r="E8126">
        <v>2018</v>
      </c>
      <c r="F8126" t="s">
        <v>121</v>
      </c>
      <c r="G8126" t="s">
        <v>129</v>
      </c>
      <c r="H8126" t="s">
        <v>48</v>
      </c>
      <c r="I8126" t="s">
        <v>18</v>
      </c>
      <c r="J8126" t="s">
        <v>10</v>
      </c>
      <c r="K8126" t="s">
        <v>43</v>
      </c>
      <c r="L8126">
        <v>2</v>
      </c>
      <c r="M8126">
        <v>1002</v>
      </c>
      <c r="O8126" t="s">
        <v>28</v>
      </c>
      <c r="R8126" t="s">
        <v>44</v>
      </c>
      <c r="S8126" s="49" t="str">
        <f t="shared" si="1009"/>
        <v>Card</v>
      </c>
      <c r="T8126" s="3">
        <v>0.03</v>
      </c>
      <c r="U8126" s="2">
        <v>14.84</v>
      </c>
      <c r="V8126" s="2">
        <v>2.92</v>
      </c>
      <c r="W8126" s="54">
        <f>_xlfn.XLOOKUP(M8126,Market!A:A,Market!F:F,0)</f>
        <v>0.06</v>
      </c>
      <c r="X8126" s="55">
        <f t="shared" si="1010"/>
        <v>0.44519999999999998</v>
      </c>
      <c r="Y8126" s="55">
        <f t="shared" si="1011"/>
        <v>11.92</v>
      </c>
      <c r="Z8126" s="54">
        <f t="shared" si="1012"/>
        <v>0.80323450134770891</v>
      </c>
      <c r="AA8126" s="49" t="str">
        <f t="shared" ca="1" si="1013"/>
        <v>Y</v>
      </c>
      <c r="AB8126" s="49">
        <f t="shared" ca="1" si="1014"/>
        <v>6</v>
      </c>
      <c r="AC8126" s="49" t="str">
        <f t="shared" ca="1" si="1015"/>
        <v>Y</v>
      </c>
    </row>
    <row r="8127" spans="1:29" x14ac:dyDescent="0.25">
      <c r="A8127">
        <v>6426</v>
      </c>
      <c r="B8127" s="9">
        <v>43199</v>
      </c>
      <c r="C8127" s="50" t="str">
        <f t="shared" si="1008"/>
        <v>N</v>
      </c>
      <c r="D8127" s="52">
        <f>_xlfn.XLOOKUP(B8127,Cal_Date!B:B,Cal_Date!A:A,0)</f>
        <v>2</v>
      </c>
      <c r="E8127">
        <v>2018</v>
      </c>
      <c r="F8127" t="s">
        <v>121</v>
      </c>
      <c r="G8127" t="s">
        <v>129</v>
      </c>
      <c r="H8127" t="s">
        <v>48</v>
      </c>
      <c r="I8127" t="s">
        <v>18</v>
      </c>
      <c r="J8127" t="s">
        <v>10</v>
      </c>
      <c r="K8127" t="s">
        <v>43</v>
      </c>
      <c r="L8127">
        <v>1</v>
      </c>
      <c r="M8127">
        <v>1004</v>
      </c>
      <c r="O8127" t="s">
        <v>28</v>
      </c>
      <c r="R8127" t="s">
        <v>44</v>
      </c>
      <c r="S8127" s="49" t="str">
        <f t="shared" si="1009"/>
        <v>Card</v>
      </c>
      <c r="T8127" s="3">
        <v>0.03</v>
      </c>
      <c r="U8127" s="2">
        <v>7.42</v>
      </c>
      <c r="V8127" s="2">
        <v>1.46</v>
      </c>
      <c r="W8127" s="54">
        <f>_xlfn.XLOOKUP(M8127,Market!A:A,Market!F:F,0)</f>
        <v>0.06</v>
      </c>
      <c r="X8127" s="55">
        <f t="shared" si="1010"/>
        <v>0.22259999999999999</v>
      </c>
      <c r="Y8127" s="55">
        <f t="shared" si="1011"/>
        <v>5.96</v>
      </c>
      <c r="Z8127" s="54">
        <f t="shared" si="1012"/>
        <v>0.80323450134770891</v>
      </c>
      <c r="AA8127" s="49" t="str">
        <f t="shared" ca="1" si="1013"/>
        <v>Y</v>
      </c>
      <c r="AB8127" s="49">
        <f t="shared" ca="1" si="1014"/>
        <v>6</v>
      </c>
      <c r="AC8127" s="49" t="str">
        <f t="shared" ca="1" si="1015"/>
        <v>Y</v>
      </c>
    </row>
    <row r="8128" spans="1:29" x14ac:dyDescent="0.25">
      <c r="A8128">
        <v>6427</v>
      </c>
      <c r="B8128" s="9">
        <v>43199</v>
      </c>
      <c r="C8128" s="50" t="str">
        <f t="shared" si="1008"/>
        <v>N</v>
      </c>
      <c r="D8128" s="52">
        <f>_xlfn.XLOOKUP(B8128,Cal_Date!B:B,Cal_Date!A:A,0)</f>
        <v>2</v>
      </c>
      <c r="E8128">
        <v>2018</v>
      </c>
      <c r="F8128" t="s">
        <v>121</v>
      </c>
      <c r="G8128" t="s">
        <v>129</v>
      </c>
      <c r="H8128" t="s">
        <v>14</v>
      </c>
      <c r="I8128" t="s">
        <v>18</v>
      </c>
      <c r="J8128" t="s">
        <v>15</v>
      </c>
      <c r="K8128" t="s">
        <v>43</v>
      </c>
      <c r="L8128">
        <v>1</v>
      </c>
      <c r="M8128">
        <v>1005</v>
      </c>
      <c r="O8128" t="s">
        <v>25</v>
      </c>
      <c r="R8128" t="s">
        <v>44</v>
      </c>
      <c r="S8128" s="49" t="str">
        <f t="shared" si="1009"/>
        <v>Card</v>
      </c>
      <c r="T8128" s="3">
        <v>0.03</v>
      </c>
      <c r="U8128" s="2">
        <v>5.4450000000000003</v>
      </c>
      <c r="V8128" s="2">
        <v>2.2200000000000002</v>
      </c>
      <c r="W8128" s="54">
        <f>_xlfn.XLOOKUP(M8128,Market!A:A,Market!F:F,0)</f>
        <v>8.8999999999999996E-2</v>
      </c>
      <c r="X8128" s="55">
        <f t="shared" si="1010"/>
        <v>0.16335</v>
      </c>
      <c r="Y8128" s="55">
        <f t="shared" si="1011"/>
        <v>3.2250000000000001</v>
      </c>
      <c r="Z8128" s="54">
        <f t="shared" si="1012"/>
        <v>0.59228650137741046</v>
      </c>
      <c r="AA8128" s="49" t="str">
        <f t="shared" ca="1" si="1013"/>
        <v>Y</v>
      </c>
      <c r="AB8128" s="49">
        <f t="shared" ca="1" si="1014"/>
        <v>6</v>
      </c>
      <c r="AC8128" s="49" t="str">
        <f t="shared" ca="1" si="1015"/>
        <v>Y</v>
      </c>
    </row>
    <row r="8129" spans="1:29" x14ac:dyDescent="0.25">
      <c r="A8129">
        <v>6428</v>
      </c>
      <c r="B8129" s="9">
        <v>43199</v>
      </c>
      <c r="C8129" s="50" t="str">
        <f t="shared" si="1008"/>
        <v>N</v>
      </c>
      <c r="D8129" s="52">
        <f>_xlfn.XLOOKUP(B8129,Cal_Date!B:B,Cal_Date!A:A,0)</f>
        <v>2</v>
      </c>
      <c r="E8129">
        <v>2018</v>
      </c>
      <c r="F8129" t="s">
        <v>121</v>
      </c>
      <c r="G8129" t="s">
        <v>129</v>
      </c>
      <c r="H8129" t="s">
        <v>14</v>
      </c>
      <c r="I8129" t="s">
        <v>18</v>
      </c>
      <c r="J8129" t="s">
        <v>15</v>
      </c>
      <c r="K8129" t="s">
        <v>43</v>
      </c>
      <c r="L8129">
        <v>1</v>
      </c>
      <c r="M8129">
        <v>1001</v>
      </c>
      <c r="O8129" t="s">
        <v>25</v>
      </c>
      <c r="R8129" t="s">
        <v>44</v>
      </c>
      <c r="S8129" s="49" t="str">
        <f t="shared" si="1009"/>
        <v>Card</v>
      </c>
      <c r="T8129" s="3">
        <v>0.03</v>
      </c>
      <c r="U8129" s="2">
        <v>5.3000000000000007</v>
      </c>
      <c r="V8129" s="2">
        <v>2.2200000000000002</v>
      </c>
      <c r="W8129" s="54">
        <f>_xlfn.XLOOKUP(M8129,Market!A:A,Market!F:F,0)</f>
        <v>0.06</v>
      </c>
      <c r="X8129" s="55">
        <f t="shared" si="1010"/>
        <v>0.159</v>
      </c>
      <c r="Y8129" s="55">
        <f t="shared" si="1011"/>
        <v>3.0800000000000005</v>
      </c>
      <c r="Z8129" s="54">
        <f t="shared" si="1012"/>
        <v>0.5811320754716981</v>
      </c>
      <c r="AA8129" s="49" t="str">
        <f t="shared" ca="1" si="1013"/>
        <v>Y</v>
      </c>
      <c r="AB8129" s="49">
        <f t="shared" ca="1" si="1014"/>
        <v>6</v>
      </c>
      <c r="AC8129" s="49" t="str">
        <f t="shared" ca="1" si="1015"/>
        <v>Y</v>
      </c>
    </row>
    <row r="8130" spans="1:29" x14ac:dyDescent="0.25">
      <c r="A8130">
        <v>6429</v>
      </c>
      <c r="B8130" s="9">
        <v>43199</v>
      </c>
      <c r="C8130" s="50" t="str">
        <f t="shared" si="1008"/>
        <v>N</v>
      </c>
      <c r="D8130" s="52">
        <f>_xlfn.XLOOKUP(B8130,Cal_Date!B:B,Cal_Date!A:A,0)</f>
        <v>2</v>
      </c>
      <c r="E8130">
        <v>2018</v>
      </c>
      <c r="F8130" t="s">
        <v>121</v>
      </c>
      <c r="G8130" t="s">
        <v>129</v>
      </c>
      <c r="H8130" t="s">
        <v>11</v>
      </c>
      <c r="I8130" t="s">
        <v>13</v>
      </c>
      <c r="J8130" t="s">
        <v>15</v>
      </c>
      <c r="K8130" t="s">
        <v>42</v>
      </c>
      <c r="L8130">
        <v>2</v>
      </c>
      <c r="M8130">
        <v>1010</v>
      </c>
      <c r="O8130" t="s">
        <v>25</v>
      </c>
      <c r="R8130" t="s">
        <v>44</v>
      </c>
      <c r="S8130" s="49" t="str">
        <f t="shared" si="1009"/>
        <v>Card</v>
      </c>
      <c r="T8130" s="3">
        <v>0.03</v>
      </c>
      <c r="U8130" s="2">
        <v>5.4</v>
      </c>
      <c r="V8130" s="2">
        <v>2.84</v>
      </c>
      <c r="W8130" s="54">
        <f>_xlfn.XLOOKUP(M8130,Market!A:A,Market!F:F,0)</f>
        <v>0.08</v>
      </c>
      <c r="X8130" s="55">
        <f t="shared" si="1010"/>
        <v>0.16200000000000001</v>
      </c>
      <c r="Y8130" s="55">
        <f t="shared" si="1011"/>
        <v>2.5600000000000005</v>
      </c>
      <c r="Z8130" s="54">
        <f t="shared" si="1012"/>
        <v>0.47407407407407415</v>
      </c>
      <c r="AA8130" s="49" t="str">
        <f t="shared" ca="1" si="1013"/>
        <v>Y</v>
      </c>
      <c r="AB8130" s="49">
        <f t="shared" ca="1" si="1014"/>
        <v>6</v>
      </c>
      <c r="AC8130" s="49" t="str">
        <f t="shared" ca="1" si="1015"/>
        <v>Y</v>
      </c>
    </row>
    <row r="8131" spans="1:29" x14ac:dyDescent="0.25">
      <c r="A8131">
        <v>6430</v>
      </c>
      <c r="B8131" s="9">
        <v>43199</v>
      </c>
      <c r="C8131" s="50" t="str">
        <f t="shared" ref="C8131:C8194" si="1016">IF(OR(B8131="04/01/2018"+0,B8131="04/02/2018"+0),"Y","N")</f>
        <v>N</v>
      </c>
      <c r="D8131" s="52">
        <f>_xlfn.XLOOKUP(B8131,Cal_Date!B:B,Cal_Date!A:A,0)</f>
        <v>2</v>
      </c>
      <c r="E8131">
        <v>2018</v>
      </c>
      <c r="F8131" t="s">
        <v>121</v>
      </c>
      <c r="G8131" t="s">
        <v>129</v>
      </c>
      <c r="H8131" t="s">
        <v>11</v>
      </c>
      <c r="I8131" t="s">
        <v>11</v>
      </c>
      <c r="J8131" t="s">
        <v>15</v>
      </c>
      <c r="K8131" t="s">
        <v>42</v>
      </c>
      <c r="L8131">
        <v>1</v>
      </c>
      <c r="M8131">
        <v>1011</v>
      </c>
      <c r="O8131" t="s">
        <v>25</v>
      </c>
      <c r="R8131" t="s">
        <v>44</v>
      </c>
      <c r="S8131" s="49" t="str">
        <f t="shared" ref="S8131:S8194" si="1017">IF(R8131="Cash","Cash","Card")</f>
        <v>Card</v>
      </c>
      <c r="T8131" s="3">
        <v>0.03</v>
      </c>
      <c r="U8131" s="2">
        <v>2.6500000000000004</v>
      </c>
      <c r="V8131" s="2">
        <v>0.87</v>
      </c>
      <c r="W8131" s="54">
        <f>_xlfn.XLOOKUP(M8131,Market!A:A,Market!F:F,0)</f>
        <v>0.06</v>
      </c>
      <c r="X8131" s="55">
        <f t="shared" ref="X8131:X8194" si="1018">T8131*U8131</f>
        <v>7.9500000000000001E-2</v>
      </c>
      <c r="Y8131" s="55">
        <f t="shared" ref="Y8131:Y8194" si="1019">U8131-V8131</f>
        <v>1.7800000000000002</v>
      </c>
      <c r="Z8131" s="54">
        <f t="shared" ref="Z8131:Z8194" si="1020">Y8131/U8131</f>
        <v>0.67169811320754713</v>
      </c>
      <c r="AA8131" s="49" t="str">
        <f t="shared" ref="AA8131:AA8194" ca="1" si="1021">IF(DATEDIF(B8131,TODAY(),"y")&gt;5,"Y","N")</f>
        <v>Y</v>
      </c>
      <c r="AB8131" s="49">
        <f t="shared" ref="AB8131:AB8194" ca="1" si="1022">DATEDIF(B8131,TODAY(),"y")</f>
        <v>6</v>
      </c>
      <c r="AC8131" s="49" t="str">
        <f t="shared" ref="AC8131:AC8194" ca="1" si="1023">IF(AB8131&gt;5,"Y","N")</f>
        <v>Y</v>
      </c>
    </row>
    <row r="8132" spans="1:29" x14ac:dyDescent="0.25">
      <c r="A8132">
        <v>6431</v>
      </c>
      <c r="B8132" s="9">
        <v>43199</v>
      </c>
      <c r="C8132" s="50" t="str">
        <f t="shared" si="1016"/>
        <v>N</v>
      </c>
      <c r="D8132" s="52">
        <f>_xlfn.XLOOKUP(B8132,Cal_Date!B:B,Cal_Date!A:A,0)</f>
        <v>2</v>
      </c>
      <c r="E8132">
        <v>2018</v>
      </c>
      <c r="F8132" t="s">
        <v>121</v>
      </c>
      <c r="G8132" t="s">
        <v>129</v>
      </c>
      <c r="H8132" t="s">
        <v>48</v>
      </c>
      <c r="I8132" t="s">
        <v>18</v>
      </c>
      <c r="J8132" t="s">
        <v>10</v>
      </c>
      <c r="K8132" t="s">
        <v>43</v>
      </c>
      <c r="L8132">
        <v>2</v>
      </c>
      <c r="M8132">
        <v>1011</v>
      </c>
      <c r="O8132" t="s">
        <v>25</v>
      </c>
      <c r="R8132" t="s">
        <v>44</v>
      </c>
      <c r="S8132" s="49" t="str">
        <f t="shared" si="1017"/>
        <v>Card</v>
      </c>
      <c r="T8132" s="3">
        <v>0.03</v>
      </c>
      <c r="U8132" s="2">
        <v>14.84</v>
      </c>
      <c r="V8132" s="2">
        <v>2.92</v>
      </c>
      <c r="W8132" s="54">
        <f>_xlfn.XLOOKUP(M8132,Market!A:A,Market!F:F,0)</f>
        <v>0.06</v>
      </c>
      <c r="X8132" s="55">
        <f t="shared" si="1018"/>
        <v>0.44519999999999998</v>
      </c>
      <c r="Y8132" s="55">
        <f t="shared" si="1019"/>
        <v>11.92</v>
      </c>
      <c r="Z8132" s="54">
        <f t="shared" si="1020"/>
        <v>0.80323450134770891</v>
      </c>
      <c r="AA8132" s="49" t="str">
        <f t="shared" ca="1" si="1021"/>
        <v>Y</v>
      </c>
      <c r="AB8132" s="49">
        <f t="shared" ca="1" si="1022"/>
        <v>6</v>
      </c>
      <c r="AC8132" s="49" t="str">
        <f t="shared" ca="1" si="1023"/>
        <v>Y</v>
      </c>
    </row>
    <row r="8133" spans="1:29" x14ac:dyDescent="0.25">
      <c r="A8133">
        <v>6432</v>
      </c>
      <c r="B8133" s="9">
        <v>43199</v>
      </c>
      <c r="C8133" s="50" t="str">
        <f t="shared" si="1016"/>
        <v>N</v>
      </c>
      <c r="D8133" s="52">
        <f>_xlfn.XLOOKUP(B8133,Cal_Date!B:B,Cal_Date!A:A,0)</f>
        <v>2</v>
      </c>
      <c r="E8133">
        <v>2018</v>
      </c>
      <c r="F8133" t="s">
        <v>121</v>
      </c>
      <c r="G8133" t="s">
        <v>129</v>
      </c>
      <c r="H8133" t="s">
        <v>11</v>
      </c>
      <c r="I8133" t="s">
        <v>11</v>
      </c>
      <c r="J8133" t="s">
        <v>15</v>
      </c>
      <c r="K8133" t="s">
        <v>42</v>
      </c>
      <c r="L8133">
        <v>1</v>
      </c>
      <c r="M8133">
        <v>1001</v>
      </c>
      <c r="O8133" t="s">
        <v>25</v>
      </c>
      <c r="R8133" t="s">
        <v>44</v>
      </c>
      <c r="S8133" s="49" t="str">
        <f t="shared" si="1017"/>
        <v>Card</v>
      </c>
      <c r="T8133" s="3">
        <v>0.03</v>
      </c>
      <c r="U8133" s="2">
        <v>2.6500000000000004</v>
      </c>
      <c r="V8133" s="2">
        <v>0.87</v>
      </c>
      <c r="W8133" s="54">
        <f>_xlfn.XLOOKUP(M8133,Market!A:A,Market!F:F,0)</f>
        <v>0.06</v>
      </c>
      <c r="X8133" s="55">
        <f t="shared" si="1018"/>
        <v>7.9500000000000001E-2</v>
      </c>
      <c r="Y8133" s="55">
        <f t="shared" si="1019"/>
        <v>1.7800000000000002</v>
      </c>
      <c r="Z8133" s="54">
        <f t="shared" si="1020"/>
        <v>0.67169811320754713</v>
      </c>
      <c r="AA8133" s="49" t="str">
        <f t="shared" ca="1" si="1021"/>
        <v>Y</v>
      </c>
      <c r="AB8133" s="49">
        <f t="shared" ca="1" si="1022"/>
        <v>6</v>
      </c>
      <c r="AC8133" s="49" t="str">
        <f t="shared" ca="1" si="1023"/>
        <v>Y</v>
      </c>
    </row>
    <row r="8134" spans="1:29" x14ac:dyDescent="0.25">
      <c r="A8134">
        <v>6433</v>
      </c>
      <c r="B8134" s="9">
        <v>43199</v>
      </c>
      <c r="C8134" s="50" t="str">
        <f t="shared" si="1016"/>
        <v>N</v>
      </c>
      <c r="D8134" s="52">
        <f>_xlfn.XLOOKUP(B8134,Cal_Date!B:B,Cal_Date!A:A,0)</f>
        <v>2</v>
      </c>
      <c r="E8134">
        <v>2018</v>
      </c>
      <c r="F8134" t="s">
        <v>121</v>
      </c>
      <c r="G8134" t="s">
        <v>129</v>
      </c>
      <c r="H8134" t="s">
        <v>11</v>
      </c>
      <c r="I8134" t="s">
        <v>11</v>
      </c>
      <c r="J8134" t="s">
        <v>15</v>
      </c>
      <c r="K8134" t="s">
        <v>42</v>
      </c>
      <c r="L8134">
        <v>2</v>
      </c>
      <c r="M8134">
        <v>1003</v>
      </c>
      <c r="O8134" t="s">
        <v>25</v>
      </c>
      <c r="R8134" t="s">
        <v>44</v>
      </c>
      <c r="S8134" s="49" t="str">
        <f t="shared" si="1017"/>
        <v>Card</v>
      </c>
      <c r="T8134" s="3">
        <v>0.03</v>
      </c>
      <c r="U8134" s="2">
        <v>5.3000000000000007</v>
      </c>
      <c r="V8134" s="2">
        <v>1.74</v>
      </c>
      <c r="W8134" s="54">
        <f>_xlfn.XLOOKUP(M8134,Market!A:A,Market!F:F,0)</f>
        <v>0.06</v>
      </c>
      <c r="X8134" s="55">
        <f t="shared" si="1018"/>
        <v>0.159</v>
      </c>
      <c r="Y8134" s="55">
        <f t="shared" si="1019"/>
        <v>3.5600000000000005</v>
      </c>
      <c r="Z8134" s="54">
        <f t="shared" si="1020"/>
        <v>0.67169811320754713</v>
      </c>
      <c r="AA8134" s="49" t="str">
        <f t="shared" ca="1" si="1021"/>
        <v>Y</v>
      </c>
      <c r="AB8134" s="49">
        <f t="shared" ca="1" si="1022"/>
        <v>6</v>
      </c>
      <c r="AC8134" s="49" t="str">
        <f t="shared" ca="1" si="1023"/>
        <v>Y</v>
      </c>
    </row>
    <row r="8135" spans="1:29" x14ac:dyDescent="0.25">
      <c r="A8135">
        <v>6434</v>
      </c>
      <c r="B8135" s="9">
        <v>43199</v>
      </c>
      <c r="C8135" s="50" t="str">
        <f t="shared" si="1016"/>
        <v>N</v>
      </c>
      <c r="D8135" s="52">
        <f>_xlfn.XLOOKUP(B8135,Cal_Date!B:B,Cal_Date!A:A,0)</f>
        <v>2</v>
      </c>
      <c r="E8135">
        <v>2018</v>
      </c>
      <c r="F8135" t="s">
        <v>121</v>
      </c>
      <c r="G8135" t="s">
        <v>129</v>
      </c>
      <c r="H8135" t="s">
        <v>11</v>
      </c>
      <c r="I8135" t="s">
        <v>13</v>
      </c>
      <c r="J8135" t="s">
        <v>15</v>
      </c>
      <c r="K8135" t="s">
        <v>42</v>
      </c>
      <c r="L8135">
        <v>1</v>
      </c>
      <c r="M8135">
        <v>1005</v>
      </c>
      <c r="O8135" t="s">
        <v>25</v>
      </c>
      <c r="R8135" t="s">
        <v>44</v>
      </c>
      <c r="S8135" s="49" t="str">
        <f t="shared" si="1017"/>
        <v>Card</v>
      </c>
      <c r="T8135" s="3">
        <v>0.03</v>
      </c>
      <c r="U8135" s="2">
        <v>2.7225000000000001</v>
      </c>
      <c r="V8135" s="2">
        <v>1.42</v>
      </c>
      <c r="W8135" s="54">
        <f>_xlfn.XLOOKUP(M8135,Market!A:A,Market!F:F,0)</f>
        <v>8.8999999999999996E-2</v>
      </c>
      <c r="X8135" s="55">
        <f t="shared" si="1018"/>
        <v>8.1674999999999998E-2</v>
      </c>
      <c r="Y8135" s="55">
        <f t="shared" si="1019"/>
        <v>1.3025000000000002</v>
      </c>
      <c r="Z8135" s="54">
        <f t="shared" si="1020"/>
        <v>0.47842056932966032</v>
      </c>
      <c r="AA8135" s="49" t="str">
        <f t="shared" ca="1" si="1021"/>
        <v>Y</v>
      </c>
      <c r="AB8135" s="49">
        <f t="shared" ca="1" si="1022"/>
        <v>6</v>
      </c>
      <c r="AC8135" s="49" t="str">
        <f t="shared" ca="1" si="1023"/>
        <v>Y</v>
      </c>
    </row>
    <row r="8136" spans="1:29" x14ac:dyDescent="0.25">
      <c r="A8136">
        <v>6435</v>
      </c>
      <c r="B8136" s="9">
        <v>43199</v>
      </c>
      <c r="C8136" s="50" t="str">
        <f t="shared" si="1016"/>
        <v>N</v>
      </c>
      <c r="D8136" s="52">
        <f>_xlfn.XLOOKUP(B8136,Cal_Date!B:B,Cal_Date!A:A,0)</f>
        <v>2</v>
      </c>
      <c r="E8136">
        <v>2018</v>
      </c>
      <c r="F8136" t="s">
        <v>121</v>
      </c>
      <c r="G8136" t="s">
        <v>129</v>
      </c>
      <c r="H8136" t="s">
        <v>11</v>
      </c>
      <c r="I8136" t="s">
        <v>11</v>
      </c>
      <c r="J8136" t="s">
        <v>15</v>
      </c>
      <c r="K8136" t="s">
        <v>42</v>
      </c>
      <c r="L8136">
        <v>1</v>
      </c>
      <c r="M8136">
        <v>1005</v>
      </c>
      <c r="O8136" t="s">
        <v>25</v>
      </c>
      <c r="R8136" t="s">
        <v>44</v>
      </c>
      <c r="S8136" s="49" t="str">
        <f t="shared" si="1017"/>
        <v>Card</v>
      </c>
      <c r="T8136" s="3">
        <v>0.03</v>
      </c>
      <c r="U8136" s="2">
        <v>2.7225000000000001</v>
      </c>
      <c r="V8136" s="2">
        <v>0.87</v>
      </c>
      <c r="W8136" s="54">
        <f>_xlfn.XLOOKUP(M8136,Market!A:A,Market!F:F,0)</f>
        <v>8.8999999999999996E-2</v>
      </c>
      <c r="X8136" s="55">
        <f t="shared" si="1018"/>
        <v>8.1674999999999998E-2</v>
      </c>
      <c r="Y8136" s="55">
        <f t="shared" si="1019"/>
        <v>1.8525</v>
      </c>
      <c r="Z8136" s="54">
        <f t="shared" si="1020"/>
        <v>0.68044077134986225</v>
      </c>
      <c r="AA8136" s="49" t="str">
        <f t="shared" ca="1" si="1021"/>
        <v>Y</v>
      </c>
      <c r="AB8136" s="49">
        <f t="shared" ca="1" si="1022"/>
        <v>6</v>
      </c>
      <c r="AC8136" s="49" t="str">
        <f t="shared" ca="1" si="1023"/>
        <v>Y</v>
      </c>
    </row>
    <row r="8137" spans="1:29" x14ac:dyDescent="0.25">
      <c r="A8137">
        <v>6436</v>
      </c>
      <c r="B8137" s="9">
        <v>43199</v>
      </c>
      <c r="C8137" s="50" t="str">
        <f t="shared" si="1016"/>
        <v>N</v>
      </c>
      <c r="D8137" s="52">
        <f>_xlfn.XLOOKUP(B8137,Cal_Date!B:B,Cal_Date!A:A,0)</f>
        <v>2</v>
      </c>
      <c r="E8137">
        <v>2018</v>
      </c>
      <c r="F8137" t="s">
        <v>121</v>
      </c>
      <c r="G8137" t="s">
        <v>129</v>
      </c>
      <c r="H8137" t="s">
        <v>48</v>
      </c>
      <c r="I8137" t="s">
        <v>18</v>
      </c>
      <c r="J8137" t="s">
        <v>10</v>
      </c>
      <c r="K8137" t="s">
        <v>43</v>
      </c>
      <c r="L8137">
        <v>1</v>
      </c>
      <c r="M8137">
        <v>1006</v>
      </c>
      <c r="O8137" t="s">
        <v>28</v>
      </c>
      <c r="R8137" t="s">
        <v>44</v>
      </c>
      <c r="S8137" s="49" t="str">
        <f t="shared" si="1017"/>
        <v>Card</v>
      </c>
      <c r="T8137" s="3">
        <v>0.03</v>
      </c>
      <c r="U8137" s="2">
        <v>7.6229999999999993</v>
      </c>
      <c r="V8137" s="2">
        <v>1.46</v>
      </c>
      <c r="W8137" s="54">
        <f>_xlfn.XLOOKUP(M8137,Market!A:A,Market!F:F,0)</f>
        <v>8.8999999999999996E-2</v>
      </c>
      <c r="X8137" s="55">
        <f t="shared" si="1018"/>
        <v>0.22868999999999998</v>
      </c>
      <c r="Y8137" s="55">
        <f t="shared" si="1019"/>
        <v>6.1629999999999994</v>
      </c>
      <c r="Z8137" s="54">
        <f t="shared" si="1020"/>
        <v>0.80847435392889933</v>
      </c>
      <c r="AA8137" s="49" t="str">
        <f t="shared" ca="1" si="1021"/>
        <v>Y</v>
      </c>
      <c r="AB8137" s="49">
        <f t="shared" ca="1" si="1022"/>
        <v>6</v>
      </c>
      <c r="AC8137" s="49" t="str">
        <f t="shared" ca="1" si="1023"/>
        <v>Y</v>
      </c>
    </row>
    <row r="8138" spans="1:29" x14ac:dyDescent="0.25">
      <c r="A8138">
        <v>6437</v>
      </c>
      <c r="B8138" s="9">
        <v>43199</v>
      </c>
      <c r="C8138" s="50" t="str">
        <f t="shared" si="1016"/>
        <v>N</v>
      </c>
      <c r="D8138" s="52">
        <f>_xlfn.XLOOKUP(B8138,Cal_Date!B:B,Cal_Date!A:A,0)</f>
        <v>2</v>
      </c>
      <c r="E8138">
        <v>2018</v>
      </c>
      <c r="F8138" t="s">
        <v>121</v>
      </c>
      <c r="G8138" t="s">
        <v>129</v>
      </c>
      <c r="H8138" t="s">
        <v>11</v>
      </c>
      <c r="I8138" t="s">
        <v>11</v>
      </c>
      <c r="J8138" t="s">
        <v>15</v>
      </c>
      <c r="K8138" t="s">
        <v>42</v>
      </c>
      <c r="L8138">
        <v>1</v>
      </c>
      <c r="M8138">
        <v>1002</v>
      </c>
      <c r="O8138" t="s">
        <v>28</v>
      </c>
      <c r="R8138" t="s">
        <v>44</v>
      </c>
      <c r="S8138" s="49" t="str">
        <f t="shared" si="1017"/>
        <v>Card</v>
      </c>
      <c r="T8138" s="3">
        <v>0.03</v>
      </c>
      <c r="U8138" s="2">
        <v>2.6500000000000004</v>
      </c>
      <c r="V8138" s="2">
        <v>0.87</v>
      </c>
      <c r="W8138" s="54">
        <f>_xlfn.XLOOKUP(M8138,Market!A:A,Market!F:F,0)</f>
        <v>0.06</v>
      </c>
      <c r="X8138" s="55">
        <f t="shared" si="1018"/>
        <v>7.9500000000000001E-2</v>
      </c>
      <c r="Y8138" s="55">
        <f t="shared" si="1019"/>
        <v>1.7800000000000002</v>
      </c>
      <c r="Z8138" s="54">
        <f t="shared" si="1020"/>
        <v>0.67169811320754713</v>
      </c>
      <c r="AA8138" s="49" t="str">
        <f t="shared" ca="1" si="1021"/>
        <v>Y</v>
      </c>
      <c r="AB8138" s="49">
        <f t="shared" ca="1" si="1022"/>
        <v>6</v>
      </c>
      <c r="AC8138" s="49" t="str">
        <f t="shared" ca="1" si="1023"/>
        <v>Y</v>
      </c>
    </row>
    <row r="8139" spans="1:29" x14ac:dyDescent="0.25">
      <c r="A8139">
        <v>6438</v>
      </c>
      <c r="B8139" s="9">
        <v>43199</v>
      </c>
      <c r="C8139" s="50" t="str">
        <f t="shared" si="1016"/>
        <v>N</v>
      </c>
      <c r="D8139" s="52">
        <f>_xlfn.XLOOKUP(B8139,Cal_Date!B:B,Cal_Date!A:A,0)</f>
        <v>2</v>
      </c>
      <c r="E8139">
        <v>2018</v>
      </c>
      <c r="F8139" t="s">
        <v>121</v>
      </c>
      <c r="G8139" t="s">
        <v>129</v>
      </c>
      <c r="H8139" t="s">
        <v>11</v>
      </c>
      <c r="I8139" t="s">
        <v>11</v>
      </c>
      <c r="J8139" t="s">
        <v>15</v>
      </c>
      <c r="K8139" t="s">
        <v>42</v>
      </c>
      <c r="L8139">
        <v>2</v>
      </c>
      <c r="M8139">
        <v>1001</v>
      </c>
      <c r="O8139" t="s">
        <v>25</v>
      </c>
      <c r="R8139" t="s">
        <v>44</v>
      </c>
      <c r="S8139" s="49" t="str">
        <f t="shared" si="1017"/>
        <v>Card</v>
      </c>
      <c r="T8139" s="3">
        <v>0.03</v>
      </c>
      <c r="U8139" s="2">
        <v>5.3000000000000007</v>
      </c>
      <c r="V8139" s="2">
        <v>1.74</v>
      </c>
      <c r="W8139" s="54">
        <f>_xlfn.XLOOKUP(M8139,Market!A:A,Market!F:F,0)</f>
        <v>0.06</v>
      </c>
      <c r="X8139" s="55">
        <f t="shared" si="1018"/>
        <v>0.159</v>
      </c>
      <c r="Y8139" s="55">
        <f t="shared" si="1019"/>
        <v>3.5600000000000005</v>
      </c>
      <c r="Z8139" s="54">
        <f t="shared" si="1020"/>
        <v>0.67169811320754713</v>
      </c>
      <c r="AA8139" s="49" t="str">
        <f t="shared" ca="1" si="1021"/>
        <v>Y</v>
      </c>
      <c r="AB8139" s="49">
        <f t="shared" ca="1" si="1022"/>
        <v>6</v>
      </c>
      <c r="AC8139" s="49" t="str">
        <f t="shared" ca="1" si="1023"/>
        <v>Y</v>
      </c>
    </row>
    <row r="8140" spans="1:29" x14ac:dyDescent="0.25">
      <c r="A8140">
        <v>6439</v>
      </c>
      <c r="B8140" s="9">
        <v>43199</v>
      </c>
      <c r="C8140" s="50" t="str">
        <f t="shared" si="1016"/>
        <v>N</v>
      </c>
      <c r="D8140" s="52">
        <f>_xlfn.XLOOKUP(B8140,Cal_Date!B:B,Cal_Date!A:A,0)</f>
        <v>2</v>
      </c>
      <c r="E8140">
        <v>2018</v>
      </c>
      <c r="F8140" t="s">
        <v>121</v>
      </c>
      <c r="G8140" t="s">
        <v>129</v>
      </c>
      <c r="H8140" t="s">
        <v>11</v>
      </c>
      <c r="I8140" t="s">
        <v>13</v>
      </c>
      <c r="J8140" t="s">
        <v>15</v>
      </c>
      <c r="K8140" t="s">
        <v>42</v>
      </c>
      <c r="L8140">
        <v>1</v>
      </c>
      <c r="M8140">
        <v>1003</v>
      </c>
      <c r="O8140" t="s">
        <v>25</v>
      </c>
      <c r="R8140" t="s">
        <v>44</v>
      </c>
      <c r="S8140" s="49" t="str">
        <f t="shared" si="1017"/>
        <v>Card</v>
      </c>
      <c r="T8140" s="3">
        <v>0.03</v>
      </c>
      <c r="U8140" s="2">
        <v>2.6500000000000004</v>
      </c>
      <c r="V8140" s="2">
        <v>1.42</v>
      </c>
      <c r="W8140" s="54">
        <f>_xlfn.XLOOKUP(M8140,Market!A:A,Market!F:F,0)</f>
        <v>0.06</v>
      </c>
      <c r="X8140" s="55">
        <f t="shared" si="1018"/>
        <v>7.9500000000000001E-2</v>
      </c>
      <c r="Y8140" s="55">
        <f t="shared" si="1019"/>
        <v>1.2300000000000004</v>
      </c>
      <c r="Z8140" s="54">
        <f t="shared" si="1020"/>
        <v>0.46415094339622653</v>
      </c>
      <c r="AA8140" s="49" t="str">
        <f t="shared" ca="1" si="1021"/>
        <v>Y</v>
      </c>
      <c r="AB8140" s="49">
        <f t="shared" ca="1" si="1022"/>
        <v>6</v>
      </c>
      <c r="AC8140" s="49" t="str">
        <f t="shared" ca="1" si="1023"/>
        <v>Y</v>
      </c>
    </row>
    <row r="8141" spans="1:29" x14ac:dyDescent="0.25">
      <c r="A8141">
        <v>6440</v>
      </c>
      <c r="B8141" s="9">
        <v>43199</v>
      </c>
      <c r="C8141" s="50" t="str">
        <f t="shared" si="1016"/>
        <v>N</v>
      </c>
      <c r="D8141" s="52">
        <f>_xlfn.XLOOKUP(B8141,Cal_Date!B:B,Cal_Date!A:A,0)</f>
        <v>2</v>
      </c>
      <c r="E8141">
        <v>2018</v>
      </c>
      <c r="F8141" t="s">
        <v>121</v>
      </c>
      <c r="G8141" t="s">
        <v>129</v>
      </c>
      <c r="H8141" t="s">
        <v>14</v>
      </c>
      <c r="I8141" t="s">
        <v>13</v>
      </c>
      <c r="J8141" t="s">
        <v>15</v>
      </c>
      <c r="K8141" t="s">
        <v>43</v>
      </c>
      <c r="L8141">
        <v>1</v>
      </c>
      <c r="M8141">
        <v>1004</v>
      </c>
      <c r="O8141" t="s">
        <v>28</v>
      </c>
      <c r="R8141" t="s">
        <v>44</v>
      </c>
      <c r="S8141" s="49" t="str">
        <f t="shared" si="1017"/>
        <v>Card</v>
      </c>
      <c r="T8141" s="3">
        <v>0.03</v>
      </c>
      <c r="U8141" s="2">
        <v>5.3000000000000007</v>
      </c>
      <c r="V8141" s="2">
        <v>2.12</v>
      </c>
      <c r="W8141" s="54">
        <f>_xlfn.XLOOKUP(M8141,Market!A:A,Market!F:F,0)</f>
        <v>0.06</v>
      </c>
      <c r="X8141" s="55">
        <f t="shared" si="1018"/>
        <v>0.159</v>
      </c>
      <c r="Y8141" s="55">
        <f t="shared" si="1019"/>
        <v>3.1800000000000006</v>
      </c>
      <c r="Z8141" s="54">
        <f t="shared" si="1020"/>
        <v>0.60000000000000009</v>
      </c>
      <c r="AA8141" s="49" t="str">
        <f t="shared" ca="1" si="1021"/>
        <v>Y</v>
      </c>
      <c r="AB8141" s="49">
        <f t="shared" ca="1" si="1022"/>
        <v>6</v>
      </c>
      <c r="AC8141" s="49" t="str">
        <f t="shared" ca="1" si="1023"/>
        <v>Y</v>
      </c>
    </row>
    <row r="8142" spans="1:29" x14ac:dyDescent="0.25">
      <c r="A8142">
        <v>6441</v>
      </c>
      <c r="B8142" s="9">
        <v>43199</v>
      </c>
      <c r="C8142" s="50" t="str">
        <f t="shared" si="1016"/>
        <v>N</v>
      </c>
      <c r="D8142" s="52">
        <f>_xlfn.XLOOKUP(B8142,Cal_Date!B:B,Cal_Date!A:A,0)</f>
        <v>2</v>
      </c>
      <c r="E8142">
        <v>2018</v>
      </c>
      <c r="F8142" t="s">
        <v>121</v>
      </c>
      <c r="G8142" t="s">
        <v>129</v>
      </c>
      <c r="H8142" t="s">
        <v>14</v>
      </c>
      <c r="I8142" t="s">
        <v>18</v>
      </c>
      <c r="J8142" t="s">
        <v>15</v>
      </c>
      <c r="K8142" t="s">
        <v>43</v>
      </c>
      <c r="L8142">
        <v>1</v>
      </c>
      <c r="M8142">
        <v>1003</v>
      </c>
      <c r="O8142" t="s">
        <v>25</v>
      </c>
      <c r="R8142" t="s">
        <v>44</v>
      </c>
      <c r="S8142" s="49" t="str">
        <f t="shared" si="1017"/>
        <v>Card</v>
      </c>
      <c r="T8142" s="3">
        <v>0.03</v>
      </c>
      <c r="U8142" s="2">
        <v>5.3000000000000007</v>
      </c>
      <c r="V8142" s="2">
        <v>2.1</v>
      </c>
      <c r="W8142" s="54">
        <f>_xlfn.XLOOKUP(M8142,Market!A:A,Market!F:F,0)</f>
        <v>0.06</v>
      </c>
      <c r="X8142" s="55">
        <f t="shared" si="1018"/>
        <v>0.159</v>
      </c>
      <c r="Y8142" s="55">
        <f t="shared" si="1019"/>
        <v>3.2000000000000006</v>
      </c>
      <c r="Z8142" s="54">
        <f t="shared" si="1020"/>
        <v>0.60377358490566047</v>
      </c>
      <c r="AA8142" s="49" t="str">
        <f t="shared" ca="1" si="1021"/>
        <v>Y</v>
      </c>
      <c r="AB8142" s="49">
        <f t="shared" ca="1" si="1022"/>
        <v>6</v>
      </c>
      <c r="AC8142" s="49" t="str">
        <f t="shared" ca="1" si="1023"/>
        <v>Y</v>
      </c>
    </row>
    <row r="8143" spans="1:29" x14ac:dyDescent="0.25">
      <c r="A8143">
        <v>6442</v>
      </c>
      <c r="B8143" s="9">
        <v>43199</v>
      </c>
      <c r="C8143" s="50" t="str">
        <f t="shared" si="1016"/>
        <v>N</v>
      </c>
      <c r="D8143" s="52">
        <f>_xlfn.XLOOKUP(B8143,Cal_Date!B:B,Cal_Date!A:A,0)</f>
        <v>2</v>
      </c>
      <c r="E8143">
        <v>2018</v>
      </c>
      <c r="F8143" t="s">
        <v>121</v>
      </c>
      <c r="G8143" t="s">
        <v>129</v>
      </c>
      <c r="H8143" t="s">
        <v>14</v>
      </c>
      <c r="I8143" t="s">
        <v>18</v>
      </c>
      <c r="J8143" t="s">
        <v>15</v>
      </c>
      <c r="K8143" t="s">
        <v>43</v>
      </c>
      <c r="L8143">
        <v>1</v>
      </c>
      <c r="M8143">
        <v>1005</v>
      </c>
      <c r="O8143" t="s">
        <v>25</v>
      </c>
      <c r="R8143" t="s">
        <v>44</v>
      </c>
      <c r="S8143" s="49" t="str">
        <f t="shared" si="1017"/>
        <v>Card</v>
      </c>
      <c r="T8143" s="3">
        <v>0.03</v>
      </c>
      <c r="U8143" s="2">
        <v>5.4450000000000003</v>
      </c>
      <c r="V8143" s="2">
        <v>2.1</v>
      </c>
      <c r="W8143" s="54">
        <f>_xlfn.XLOOKUP(M8143,Market!A:A,Market!F:F,0)</f>
        <v>8.8999999999999996E-2</v>
      </c>
      <c r="X8143" s="55">
        <f t="shared" si="1018"/>
        <v>0.16335</v>
      </c>
      <c r="Y8143" s="55">
        <f t="shared" si="1019"/>
        <v>3.3450000000000002</v>
      </c>
      <c r="Z8143" s="54">
        <f t="shared" si="1020"/>
        <v>0.61432506887052341</v>
      </c>
      <c r="AA8143" s="49" t="str">
        <f t="shared" ca="1" si="1021"/>
        <v>Y</v>
      </c>
      <c r="AB8143" s="49">
        <f t="shared" ca="1" si="1022"/>
        <v>6</v>
      </c>
      <c r="AC8143" s="49" t="str">
        <f t="shared" ca="1" si="1023"/>
        <v>Y</v>
      </c>
    </row>
    <row r="8144" spans="1:29" x14ac:dyDescent="0.25">
      <c r="A8144">
        <v>6443</v>
      </c>
      <c r="B8144" s="9">
        <v>43199</v>
      </c>
      <c r="C8144" s="50" t="str">
        <f t="shared" si="1016"/>
        <v>N</v>
      </c>
      <c r="D8144" s="52">
        <f>_xlfn.XLOOKUP(B8144,Cal_Date!B:B,Cal_Date!A:A,0)</f>
        <v>2</v>
      </c>
      <c r="E8144">
        <v>2018</v>
      </c>
      <c r="F8144" t="s">
        <v>121</v>
      </c>
      <c r="G8144" t="s">
        <v>129</v>
      </c>
      <c r="H8144" t="s">
        <v>14</v>
      </c>
      <c r="I8144" t="s">
        <v>13</v>
      </c>
      <c r="J8144" t="s">
        <v>15</v>
      </c>
      <c r="K8144" t="s">
        <v>43</v>
      </c>
      <c r="L8144">
        <v>1</v>
      </c>
      <c r="M8144">
        <v>1007</v>
      </c>
      <c r="O8144" t="s">
        <v>28</v>
      </c>
      <c r="R8144" t="s">
        <v>44</v>
      </c>
      <c r="S8144" s="49" t="str">
        <f t="shared" si="1017"/>
        <v>Card</v>
      </c>
      <c r="T8144" s="3">
        <v>0.03</v>
      </c>
      <c r="U8144" s="2">
        <v>5.4450000000000003</v>
      </c>
      <c r="V8144" s="2">
        <v>2.2400000000000002</v>
      </c>
      <c r="W8144" s="54">
        <f>_xlfn.XLOOKUP(M8144,Market!A:A,Market!F:F,0)</f>
        <v>8.8999999999999996E-2</v>
      </c>
      <c r="X8144" s="55">
        <f t="shared" si="1018"/>
        <v>0.16335</v>
      </c>
      <c r="Y8144" s="55">
        <f t="shared" si="1019"/>
        <v>3.2050000000000001</v>
      </c>
      <c r="Z8144" s="54">
        <f t="shared" si="1020"/>
        <v>0.588613406795225</v>
      </c>
      <c r="AA8144" s="49" t="str">
        <f t="shared" ca="1" si="1021"/>
        <v>Y</v>
      </c>
      <c r="AB8144" s="49">
        <f t="shared" ca="1" si="1022"/>
        <v>6</v>
      </c>
      <c r="AC8144" s="49" t="str">
        <f t="shared" ca="1" si="1023"/>
        <v>Y</v>
      </c>
    </row>
    <row r="8145" spans="1:29" x14ac:dyDescent="0.25">
      <c r="A8145">
        <v>6444</v>
      </c>
      <c r="B8145" s="9">
        <v>43199</v>
      </c>
      <c r="C8145" s="50" t="str">
        <f t="shared" si="1016"/>
        <v>N</v>
      </c>
      <c r="D8145" s="52">
        <f>_xlfn.XLOOKUP(B8145,Cal_Date!B:B,Cal_Date!A:A,0)</f>
        <v>2</v>
      </c>
      <c r="E8145">
        <v>2018</v>
      </c>
      <c r="F8145" t="s">
        <v>121</v>
      </c>
      <c r="G8145" t="s">
        <v>129</v>
      </c>
      <c r="H8145" t="s">
        <v>14</v>
      </c>
      <c r="I8145" t="s">
        <v>18</v>
      </c>
      <c r="J8145" t="s">
        <v>15</v>
      </c>
      <c r="K8145" t="s">
        <v>43</v>
      </c>
      <c r="L8145">
        <v>2</v>
      </c>
      <c r="M8145">
        <v>1009</v>
      </c>
      <c r="O8145" t="s">
        <v>28</v>
      </c>
      <c r="R8145" t="s">
        <v>44</v>
      </c>
      <c r="S8145" s="49" t="str">
        <f t="shared" si="1017"/>
        <v>Card</v>
      </c>
      <c r="T8145" s="3">
        <v>0.03</v>
      </c>
      <c r="U8145" s="2">
        <v>10.89</v>
      </c>
      <c r="V8145" s="2">
        <v>4.2</v>
      </c>
      <c r="W8145" s="54">
        <f>_xlfn.XLOOKUP(M8145,Market!A:A,Market!F:F,0)</f>
        <v>8.8999999999999996E-2</v>
      </c>
      <c r="X8145" s="55">
        <f t="shared" si="1018"/>
        <v>0.32669999999999999</v>
      </c>
      <c r="Y8145" s="55">
        <f t="shared" si="1019"/>
        <v>6.69</v>
      </c>
      <c r="Z8145" s="54">
        <f t="shared" si="1020"/>
        <v>0.61432506887052341</v>
      </c>
      <c r="AA8145" s="49" t="str">
        <f t="shared" ca="1" si="1021"/>
        <v>Y</v>
      </c>
      <c r="AB8145" s="49">
        <f t="shared" ca="1" si="1022"/>
        <v>6</v>
      </c>
      <c r="AC8145" s="49" t="str">
        <f t="shared" ca="1" si="1023"/>
        <v>Y</v>
      </c>
    </row>
    <row r="8146" spans="1:29" x14ac:dyDescent="0.25">
      <c r="A8146">
        <v>6445</v>
      </c>
      <c r="B8146" s="9">
        <v>43199</v>
      </c>
      <c r="C8146" s="50" t="str">
        <f t="shared" si="1016"/>
        <v>N</v>
      </c>
      <c r="D8146" s="52">
        <f>_xlfn.XLOOKUP(B8146,Cal_Date!B:B,Cal_Date!A:A,0)</f>
        <v>2</v>
      </c>
      <c r="E8146">
        <v>2018</v>
      </c>
      <c r="F8146" t="s">
        <v>121</v>
      </c>
      <c r="G8146" t="s">
        <v>129</v>
      </c>
      <c r="H8146" t="s">
        <v>48</v>
      </c>
      <c r="I8146" t="s">
        <v>18</v>
      </c>
      <c r="J8146" t="s">
        <v>10</v>
      </c>
      <c r="K8146" t="s">
        <v>43</v>
      </c>
      <c r="L8146">
        <v>2</v>
      </c>
      <c r="M8146">
        <v>1001</v>
      </c>
      <c r="O8146" t="s">
        <v>25</v>
      </c>
      <c r="R8146" t="s">
        <v>44</v>
      </c>
      <c r="S8146" s="49" t="str">
        <f t="shared" si="1017"/>
        <v>Card</v>
      </c>
      <c r="T8146" s="3">
        <v>0.03</v>
      </c>
      <c r="U8146" s="2">
        <v>14.84</v>
      </c>
      <c r="V8146" s="2">
        <v>2.92</v>
      </c>
      <c r="W8146" s="54">
        <f>_xlfn.XLOOKUP(M8146,Market!A:A,Market!F:F,0)</f>
        <v>0.06</v>
      </c>
      <c r="X8146" s="55">
        <f t="shared" si="1018"/>
        <v>0.44519999999999998</v>
      </c>
      <c r="Y8146" s="55">
        <f t="shared" si="1019"/>
        <v>11.92</v>
      </c>
      <c r="Z8146" s="54">
        <f t="shared" si="1020"/>
        <v>0.80323450134770891</v>
      </c>
      <c r="AA8146" s="49" t="str">
        <f t="shared" ca="1" si="1021"/>
        <v>Y</v>
      </c>
      <c r="AB8146" s="49">
        <f t="shared" ca="1" si="1022"/>
        <v>6</v>
      </c>
      <c r="AC8146" s="49" t="str">
        <f t="shared" ca="1" si="1023"/>
        <v>Y</v>
      </c>
    </row>
    <row r="8147" spans="1:29" x14ac:dyDescent="0.25">
      <c r="A8147">
        <v>6446</v>
      </c>
      <c r="B8147" s="9">
        <v>43199</v>
      </c>
      <c r="C8147" s="50" t="str">
        <f t="shared" si="1016"/>
        <v>N</v>
      </c>
      <c r="D8147" s="52">
        <f>_xlfn.XLOOKUP(B8147,Cal_Date!B:B,Cal_Date!A:A,0)</f>
        <v>2</v>
      </c>
      <c r="E8147">
        <v>2018</v>
      </c>
      <c r="F8147" t="s">
        <v>121</v>
      </c>
      <c r="G8147" t="s">
        <v>129</v>
      </c>
      <c r="H8147" t="s">
        <v>48</v>
      </c>
      <c r="I8147" t="s">
        <v>18</v>
      </c>
      <c r="J8147" t="s">
        <v>10</v>
      </c>
      <c r="K8147" t="s">
        <v>43</v>
      </c>
      <c r="L8147">
        <v>1</v>
      </c>
      <c r="M8147">
        <v>1010</v>
      </c>
      <c r="O8147" t="s">
        <v>25</v>
      </c>
      <c r="R8147" t="s">
        <v>44</v>
      </c>
      <c r="S8147" s="49" t="str">
        <f t="shared" si="1017"/>
        <v>Card</v>
      </c>
      <c r="T8147" s="3">
        <v>0.03</v>
      </c>
      <c r="U8147" s="2">
        <v>7.5600000000000005</v>
      </c>
      <c r="V8147" s="2">
        <v>1.46</v>
      </c>
      <c r="W8147" s="54">
        <f>_xlfn.XLOOKUP(M8147,Market!A:A,Market!F:F,0)</f>
        <v>0.08</v>
      </c>
      <c r="X8147" s="55">
        <f t="shared" si="1018"/>
        <v>0.2268</v>
      </c>
      <c r="Y8147" s="55">
        <f t="shared" si="1019"/>
        <v>6.1000000000000005</v>
      </c>
      <c r="Z8147" s="54">
        <f t="shared" si="1020"/>
        <v>0.80687830687830686</v>
      </c>
      <c r="AA8147" s="49" t="str">
        <f t="shared" ca="1" si="1021"/>
        <v>Y</v>
      </c>
      <c r="AB8147" s="49">
        <f t="shared" ca="1" si="1022"/>
        <v>6</v>
      </c>
      <c r="AC8147" s="49" t="str">
        <f t="shared" ca="1" si="1023"/>
        <v>Y</v>
      </c>
    </row>
    <row r="8148" spans="1:29" x14ac:dyDescent="0.25">
      <c r="A8148">
        <v>6447</v>
      </c>
      <c r="B8148" s="9">
        <v>43199</v>
      </c>
      <c r="C8148" s="50" t="str">
        <f t="shared" si="1016"/>
        <v>N</v>
      </c>
      <c r="D8148" s="52">
        <f>_xlfn.XLOOKUP(B8148,Cal_Date!B:B,Cal_Date!A:A,0)</f>
        <v>2</v>
      </c>
      <c r="E8148">
        <v>2018</v>
      </c>
      <c r="F8148" t="s">
        <v>121</v>
      </c>
      <c r="G8148" t="s">
        <v>129</v>
      </c>
      <c r="H8148" t="s">
        <v>11</v>
      </c>
      <c r="I8148" t="s">
        <v>11</v>
      </c>
      <c r="J8148" t="s">
        <v>15</v>
      </c>
      <c r="K8148" t="s">
        <v>42</v>
      </c>
      <c r="L8148">
        <v>1</v>
      </c>
      <c r="M8148">
        <v>1010</v>
      </c>
      <c r="O8148" t="s">
        <v>25</v>
      </c>
      <c r="R8148" t="s">
        <v>44</v>
      </c>
      <c r="S8148" s="49" t="str">
        <f t="shared" si="1017"/>
        <v>Card</v>
      </c>
      <c r="T8148" s="3">
        <v>0.03</v>
      </c>
      <c r="U8148" s="2">
        <v>2.7</v>
      </c>
      <c r="V8148" s="2">
        <v>0.87</v>
      </c>
      <c r="W8148" s="54">
        <f>_xlfn.XLOOKUP(M8148,Market!A:A,Market!F:F,0)</f>
        <v>0.08</v>
      </c>
      <c r="X8148" s="55">
        <f t="shared" si="1018"/>
        <v>8.1000000000000003E-2</v>
      </c>
      <c r="Y8148" s="55">
        <f t="shared" si="1019"/>
        <v>1.83</v>
      </c>
      <c r="Z8148" s="54">
        <f t="shared" si="1020"/>
        <v>0.67777777777777781</v>
      </c>
      <c r="AA8148" s="49" t="str">
        <f t="shared" ca="1" si="1021"/>
        <v>Y</v>
      </c>
      <c r="AB8148" s="49">
        <f t="shared" ca="1" si="1022"/>
        <v>6</v>
      </c>
      <c r="AC8148" s="49" t="str">
        <f t="shared" ca="1" si="1023"/>
        <v>Y</v>
      </c>
    </row>
    <row r="8149" spans="1:29" x14ac:dyDescent="0.25">
      <c r="A8149">
        <v>6448</v>
      </c>
      <c r="B8149" s="9">
        <v>43200</v>
      </c>
      <c r="C8149" s="50" t="str">
        <f t="shared" si="1016"/>
        <v>N</v>
      </c>
      <c r="D8149" s="52">
        <f>_xlfn.XLOOKUP(B8149,Cal_Date!B:B,Cal_Date!A:A,0)</f>
        <v>2</v>
      </c>
      <c r="E8149">
        <v>2018</v>
      </c>
      <c r="F8149" t="s">
        <v>122</v>
      </c>
      <c r="G8149" t="s">
        <v>129</v>
      </c>
      <c r="H8149" t="s">
        <v>14</v>
      </c>
      <c r="I8149" t="s">
        <v>18</v>
      </c>
      <c r="J8149" t="s">
        <v>15</v>
      </c>
      <c r="K8149" t="s">
        <v>43</v>
      </c>
      <c r="L8149">
        <v>1</v>
      </c>
      <c r="M8149">
        <v>1010</v>
      </c>
      <c r="O8149" t="s">
        <v>25</v>
      </c>
      <c r="R8149" t="s">
        <v>44</v>
      </c>
      <c r="S8149" s="49" t="str">
        <f t="shared" si="1017"/>
        <v>Card</v>
      </c>
      <c r="T8149" s="3">
        <v>0.03</v>
      </c>
      <c r="U8149" s="2">
        <v>5.4</v>
      </c>
      <c r="V8149" s="2">
        <v>2.1</v>
      </c>
      <c r="W8149" s="54">
        <f>_xlfn.XLOOKUP(M8149,Market!A:A,Market!F:F,0)</f>
        <v>0.08</v>
      </c>
      <c r="X8149" s="55">
        <f t="shared" si="1018"/>
        <v>0.16200000000000001</v>
      </c>
      <c r="Y8149" s="55">
        <f t="shared" si="1019"/>
        <v>3.3000000000000003</v>
      </c>
      <c r="Z8149" s="54">
        <f t="shared" si="1020"/>
        <v>0.61111111111111116</v>
      </c>
      <c r="AA8149" s="49" t="str">
        <f t="shared" ca="1" si="1021"/>
        <v>Y</v>
      </c>
      <c r="AB8149" s="49">
        <f t="shared" ca="1" si="1022"/>
        <v>6</v>
      </c>
      <c r="AC8149" s="49" t="str">
        <f t="shared" ca="1" si="1023"/>
        <v>Y</v>
      </c>
    </row>
    <row r="8150" spans="1:29" x14ac:dyDescent="0.25">
      <c r="A8150">
        <v>6449</v>
      </c>
      <c r="B8150" s="9">
        <v>43200</v>
      </c>
      <c r="C8150" s="50" t="str">
        <f t="shared" si="1016"/>
        <v>N</v>
      </c>
      <c r="D8150" s="52">
        <f>_xlfn.XLOOKUP(B8150,Cal_Date!B:B,Cal_Date!A:A,0)</f>
        <v>2</v>
      </c>
      <c r="E8150">
        <v>2018</v>
      </c>
      <c r="F8150" t="s">
        <v>122</v>
      </c>
      <c r="G8150" t="s">
        <v>129</v>
      </c>
      <c r="H8150" t="s">
        <v>14</v>
      </c>
      <c r="I8150" t="s">
        <v>18</v>
      </c>
      <c r="J8150" t="s">
        <v>15</v>
      </c>
      <c r="K8150" t="s">
        <v>43</v>
      </c>
      <c r="L8150">
        <v>2</v>
      </c>
      <c r="M8150">
        <v>1010</v>
      </c>
      <c r="O8150" t="s">
        <v>25</v>
      </c>
      <c r="R8150" t="s">
        <v>44</v>
      </c>
      <c r="S8150" s="49" t="str">
        <f t="shared" si="1017"/>
        <v>Card</v>
      </c>
      <c r="T8150" s="3">
        <v>0.03</v>
      </c>
      <c r="U8150" s="2">
        <v>10.8</v>
      </c>
      <c r="V8150" s="2">
        <v>4.4400000000000004</v>
      </c>
      <c r="W8150" s="54">
        <f>_xlfn.XLOOKUP(M8150,Market!A:A,Market!F:F,0)</f>
        <v>0.08</v>
      </c>
      <c r="X8150" s="55">
        <f t="shared" si="1018"/>
        <v>0.32400000000000001</v>
      </c>
      <c r="Y8150" s="55">
        <f t="shared" si="1019"/>
        <v>6.36</v>
      </c>
      <c r="Z8150" s="54">
        <f t="shared" si="1020"/>
        <v>0.58888888888888891</v>
      </c>
      <c r="AA8150" s="49" t="str">
        <f t="shared" ca="1" si="1021"/>
        <v>Y</v>
      </c>
      <c r="AB8150" s="49">
        <f t="shared" ca="1" si="1022"/>
        <v>6</v>
      </c>
      <c r="AC8150" s="49" t="str">
        <f t="shared" ca="1" si="1023"/>
        <v>Y</v>
      </c>
    </row>
    <row r="8151" spans="1:29" x14ac:dyDescent="0.25">
      <c r="A8151">
        <v>6450</v>
      </c>
      <c r="B8151" s="9">
        <v>43200</v>
      </c>
      <c r="C8151" s="50" t="str">
        <f t="shared" si="1016"/>
        <v>N</v>
      </c>
      <c r="D8151" s="52">
        <f>_xlfn.XLOOKUP(B8151,Cal_Date!B:B,Cal_Date!A:A,0)</f>
        <v>2</v>
      </c>
      <c r="E8151">
        <v>2018</v>
      </c>
      <c r="F8151" t="s">
        <v>122</v>
      </c>
      <c r="G8151" t="s">
        <v>129</v>
      </c>
      <c r="H8151" t="s">
        <v>14</v>
      </c>
      <c r="I8151" t="s">
        <v>18</v>
      </c>
      <c r="J8151" t="s">
        <v>15</v>
      </c>
      <c r="K8151" t="s">
        <v>43</v>
      </c>
      <c r="L8151">
        <v>1</v>
      </c>
      <c r="M8151">
        <v>1011</v>
      </c>
      <c r="O8151" t="s">
        <v>25</v>
      </c>
      <c r="R8151" t="s">
        <v>44</v>
      </c>
      <c r="S8151" s="49" t="str">
        <f t="shared" si="1017"/>
        <v>Card</v>
      </c>
      <c r="T8151" s="3">
        <v>0.03</v>
      </c>
      <c r="U8151" s="2">
        <v>5.3000000000000007</v>
      </c>
      <c r="V8151" s="2">
        <v>2.1</v>
      </c>
      <c r="W8151" s="54">
        <f>_xlfn.XLOOKUP(M8151,Market!A:A,Market!F:F,0)</f>
        <v>0.06</v>
      </c>
      <c r="X8151" s="55">
        <f t="shared" si="1018"/>
        <v>0.159</v>
      </c>
      <c r="Y8151" s="55">
        <f t="shared" si="1019"/>
        <v>3.2000000000000006</v>
      </c>
      <c r="Z8151" s="54">
        <f t="shared" si="1020"/>
        <v>0.60377358490566047</v>
      </c>
      <c r="AA8151" s="49" t="str">
        <f t="shared" ca="1" si="1021"/>
        <v>Y</v>
      </c>
      <c r="AB8151" s="49">
        <f t="shared" ca="1" si="1022"/>
        <v>6</v>
      </c>
      <c r="AC8151" s="49" t="str">
        <f t="shared" ca="1" si="1023"/>
        <v>Y</v>
      </c>
    </row>
    <row r="8152" spans="1:29" x14ac:dyDescent="0.25">
      <c r="A8152">
        <v>6451</v>
      </c>
      <c r="B8152" s="9">
        <v>43200</v>
      </c>
      <c r="C8152" s="50" t="str">
        <f t="shared" si="1016"/>
        <v>N</v>
      </c>
      <c r="D8152" s="52">
        <f>_xlfn.XLOOKUP(B8152,Cal_Date!B:B,Cal_Date!A:A,0)</f>
        <v>2</v>
      </c>
      <c r="E8152">
        <v>2018</v>
      </c>
      <c r="F8152" t="s">
        <v>122</v>
      </c>
      <c r="G8152" t="s">
        <v>129</v>
      </c>
      <c r="H8152" t="s">
        <v>11</v>
      </c>
      <c r="I8152" t="s">
        <v>11</v>
      </c>
      <c r="J8152" t="s">
        <v>15</v>
      </c>
      <c r="K8152" t="s">
        <v>42</v>
      </c>
      <c r="L8152">
        <v>2</v>
      </c>
      <c r="M8152">
        <v>1007</v>
      </c>
      <c r="O8152" t="s">
        <v>28</v>
      </c>
      <c r="R8152" t="s">
        <v>44</v>
      </c>
      <c r="S8152" s="49" t="str">
        <f t="shared" si="1017"/>
        <v>Card</v>
      </c>
      <c r="T8152" s="3">
        <v>0.03</v>
      </c>
      <c r="U8152" s="2">
        <v>5.4450000000000003</v>
      </c>
      <c r="V8152" s="2">
        <v>1.74</v>
      </c>
      <c r="W8152" s="54">
        <f>_xlfn.XLOOKUP(M8152,Market!A:A,Market!F:F,0)</f>
        <v>8.8999999999999996E-2</v>
      </c>
      <c r="X8152" s="55">
        <f t="shared" si="1018"/>
        <v>0.16335</v>
      </c>
      <c r="Y8152" s="55">
        <f t="shared" si="1019"/>
        <v>3.7050000000000001</v>
      </c>
      <c r="Z8152" s="54">
        <f t="shared" si="1020"/>
        <v>0.68044077134986225</v>
      </c>
      <c r="AA8152" s="49" t="str">
        <f t="shared" ca="1" si="1021"/>
        <v>Y</v>
      </c>
      <c r="AB8152" s="49">
        <f t="shared" ca="1" si="1022"/>
        <v>6</v>
      </c>
      <c r="AC8152" s="49" t="str">
        <f t="shared" ca="1" si="1023"/>
        <v>Y</v>
      </c>
    </row>
    <row r="8153" spans="1:29" x14ac:dyDescent="0.25">
      <c r="A8153">
        <v>6452</v>
      </c>
      <c r="B8153" s="9">
        <v>43200</v>
      </c>
      <c r="C8153" s="50" t="str">
        <f t="shared" si="1016"/>
        <v>N</v>
      </c>
      <c r="D8153" s="52">
        <f>_xlfn.XLOOKUP(B8153,Cal_Date!B:B,Cal_Date!A:A,0)</f>
        <v>2</v>
      </c>
      <c r="E8153">
        <v>2018</v>
      </c>
      <c r="F8153" t="s">
        <v>122</v>
      </c>
      <c r="G8153" t="s">
        <v>129</v>
      </c>
      <c r="H8153" t="s">
        <v>11</v>
      </c>
      <c r="I8153" t="s">
        <v>11</v>
      </c>
      <c r="J8153" t="s">
        <v>15</v>
      </c>
      <c r="K8153" t="s">
        <v>42</v>
      </c>
      <c r="L8153">
        <v>1</v>
      </c>
      <c r="M8153">
        <v>1007</v>
      </c>
      <c r="O8153" t="s">
        <v>28</v>
      </c>
      <c r="R8153" t="s">
        <v>44</v>
      </c>
      <c r="S8153" s="49" t="str">
        <f t="shared" si="1017"/>
        <v>Card</v>
      </c>
      <c r="T8153" s="3">
        <v>0.03</v>
      </c>
      <c r="U8153" s="2">
        <v>2.7225000000000001</v>
      </c>
      <c r="V8153" s="2">
        <v>0.87</v>
      </c>
      <c r="W8153" s="54">
        <f>_xlfn.XLOOKUP(M8153,Market!A:A,Market!F:F,0)</f>
        <v>8.8999999999999996E-2</v>
      </c>
      <c r="X8153" s="55">
        <f t="shared" si="1018"/>
        <v>8.1674999999999998E-2</v>
      </c>
      <c r="Y8153" s="55">
        <f t="shared" si="1019"/>
        <v>1.8525</v>
      </c>
      <c r="Z8153" s="54">
        <f t="shared" si="1020"/>
        <v>0.68044077134986225</v>
      </c>
      <c r="AA8153" s="49" t="str">
        <f t="shared" ca="1" si="1021"/>
        <v>Y</v>
      </c>
      <c r="AB8153" s="49">
        <f t="shared" ca="1" si="1022"/>
        <v>6</v>
      </c>
      <c r="AC8153" s="49" t="str">
        <f t="shared" ca="1" si="1023"/>
        <v>Y</v>
      </c>
    </row>
    <row r="8154" spans="1:29" x14ac:dyDescent="0.25">
      <c r="A8154">
        <v>6453</v>
      </c>
      <c r="B8154" s="9">
        <v>43200</v>
      </c>
      <c r="C8154" s="50" t="str">
        <f t="shared" si="1016"/>
        <v>N</v>
      </c>
      <c r="D8154" s="52">
        <f>_xlfn.XLOOKUP(B8154,Cal_Date!B:B,Cal_Date!A:A,0)</f>
        <v>2</v>
      </c>
      <c r="E8154">
        <v>2018</v>
      </c>
      <c r="F8154" t="s">
        <v>122</v>
      </c>
      <c r="G8154" t="s">
        <v>129</v>
      </c>
      <c r="H8154" t="s">
        <v>11</v>
      </c>
      <c r="I8154" t="s">
        <v>11</v>
      </c>
      <c r="J8154" t="s">
        <v>15</v>
      </c>
      <c r="K8154" t="s">
        <v>42</v>
      </c>
      <c r="L8154">
        <v>2</v>
      </c>
      <c r="M8154">
        <v>1008</v>
      </c>
      <c r="O8154" t="s">
        <v>28</v>
      </c>
      <c r="R8154" t="s">
        <v>44</v>
      </c>
      <c r="S8154" s="49" t="str">
        <f t="shared" si="1017"/>
        <v>Card</v>
      </c>
      <c r="T8154" s="3">
        <v>0.03</v>
      </c>
      <c r="U8154" s="2">
        <v>5.4450000000000003</v>
      </c>
      <c r="V8154" s="2">
        <v>1.74</v>
      </c>
      <c r="W8154" s="54">
        <f>_xlfn.XLOOKUP(M8154,Market!A:A,Market!F:F,0)</f>
        <v>8.8999999999999996E-2</v>
      </c>
      <c r="X8154" s="55">
        <f t="shared" si="1018"/>
        <v>0.16335</v>
      </c>
      <c r="Y8154" s="55">
        <f t="shared" si="1019"/>
        <v>3.7050000000000001</v>
      </c>
      <c r="Z8154" s="54">
        <f t="shared" si="1020"/>
        <v>0.68044077134986225</v>
      </c>
      <c r="AA8154" s="49" t="str">
        <f t="shared" ca="1" si="1021"/>
        <v>Y</v>
      </c>
      <c r="AB8154" s="49">
        <f t="shared" ca="1" si="1022"/>
        <v>6</v>
      </c>
      <c r="AC8154" s="49" t="str">
        <f t="shared" ca="1" si="1023"/>
        <v>Y</v>
      </c>
    </row>
    <row r="8155" spans="1:29" x14ac:dyDescent="0.25">
      <c r="A8155">
        <v>6454</v>
      </c>
      <c r="B8155" s="9">
        <v>43200</v>
      </c>
      <c r="C8155" s="50" t="str">
        <f t="shared" si="1016"/>
        <v>N</v>
      </c>
      <c r="D8155" s="52">
        <f>_xlfn.XLOOKUP(B8155,Cal_Date!B:B,Cal_Date!A:A,0)</f>
        <v>2</v>
      </c>
      <c r="E8155">
        <v>2018</v>
      </c>
      <c r="F8155" t="s">
        <v>122</v>
      </c>
      <c r="G8155" t="s">
        <v>129</v>
      </c>
      <c r="H8155" t="s">
        <v>11</v>
      </c>
      <c r="I8155" t="s">
        <v>13</v>
      </c>
      <c r="J8155" t="s">
        <v>15</v>
      </c>
      <c r="K8155" t="s">
        <v>42</v>
      </c>
      <c r="L8155">
        <v>1</v>
      </c>
      <c r="M8155">
        <v>1004</v>
      </c>
      <c r="O8155" t="s">
        <v>28</v>
      </c>
      <c r="R8155" t="s">
        <v>44</v>
      </c>
      <c r="S8155" s="49" t="str">
        <f t="shared" si="1017"/>
        <v>Card</v>
      </c>
      <c r="T8155" s="3">
        <v>0.03</v>
      </c>
      <c r="U8155" s="2">
        <v>2.6500000000000004</v>
      </c>
      <c r="V8155" s="2">
        <v>1.42</v>
      </c>
      <c r="W8155" s="54">
        <f>_xlfn.XLOOKUP(M8155,Market!A:A,Market!F:F,0)</f>
        <v>0.06</v>
      </c>
      <c r="X8155" s="55">
        <f t="shared" si="1018"/>
        <v>7.9500000000000001E-2</v>
      </c>
      <c r="Y8155" s="55">
        <f t="shared" si="1019"/>
        <v>1.2300000000000004</v>
      </c>
      <c r="Z8155" s="54">
        <f t="shared" si="1020"/>
        <v>0.46415094339622653</v>
      </c>
      <c r="AA8155" s="49" t="str">
        <f t="shared" ca="1" si="1021"/>
        <v>Y</v>
      </c>
      <c r="AB8155" s="49">
        <f t="shared" ca="1" si="1022"/>
        <v>6</v>
      </c>
      <c r="AC8155" s="49" t="str">
        <f t="shared" ca="1" si="1023"/>
        <v>Y</v>
      </c>
    </row>
    <row r="8156" spans="1:29" x14ac:dyDescent="0.25">
      <c r="A8156">
        <v>6455</v>
      </c>
      <c r="B8156" s="9">
        <v>43200</v>
      </c>
      <c r="C8156" s="50" t="str">
        <f t="shared" si="1016"/>
        <v>N</v>
      </c>
      <c r="D8156" s="52">
        <f>_xlfn.XLOOKUP(B8156,Cal_Date!B:B,Cal_Date!A:A,0)</f>
        <v>2</v>
      </c>
      <c r="E8156">
        <v>2018</v>
      </c>
      <c r="F8156" t="s">
        <v>122</v>
      </c>
      <c r="G8156" t="s">
        <v>129</v>
      </c>
      <c r="H8156" t="s">
        <v>11</v>
      </c>
      <c r="I8156" t="s">
        <v>11</v>
      </c>
      <c r="J8156" t="s">
        <v>15</v>
      </c>
      <c r="K8156" t="s">
        <v>42</v>
      </c>
      <c r="L8156">
        <v>1</v>
      </c>
      <c r="M8156">
        <v>1003</v>
      </c>
      <c r="O8156" t="s">
        <v>25</v>
      </c>
      <c r="R8156" t="s">
        <v>44</v>
      </c>
      <c r="S8156" s="49" t="str">
        <f t="shared" si="1017"/>
        <v>Card</v>
      </c>
      <c r="T8156" s="3">
        <v>0.03</v>
      </c>
      <c r="U8156" s="2">
        <v>2.6500000000000004</v>
      </c>
      <c r="V8156" s="2">
        <v>0.87</v>
      </c>
      <c r="W8156" s="54">
        <f>_xlfn.XLOOKUP(M8156,Market!A:A,Market!F:F,0)</f>
        <v>0.06</v>
      </c>
      <c r="X8156" s="55">
        <f t="shared" si="1018"/>
        <v>7.9500000000000001E-2</v>
      </c>
      <c r="Y8156" s="55">
        <f t="shared" si="1019"/>
        <v>1.7800000000000002</v>
      </c>
      <c r="Z8156" s="54">
        <f t="shared" si="1020"/>
        <v>0.67169811320754713</v>
      </c>
      <c r="AA8156" s="49" t="str">
        <f t="shared" ca="1" si="1021"/>
        <v>Y</v>
      </c>
      <c r="AB8156" s="49">
        <f t="shared" ca="1" si="1022"/>
        <v>6</v>
      </c>
      <c r="AC8156" s="49" t="str">
        <f t="shared" ca="1" si="1023"/>
        <v>Y</v>
      </c>
    </row>
    <row r="8157" spans="1:29" x14ac:dyDescent="0.25">
      <c r="A8157">
        <v>6456</v>
      </c>
      <c r="B8157" s="9">
        <v>43200</v>
      </c>
      <c r="C8157" s="50" t="str">
        <f t="shared" si="1016"/>
        <v>N</v>
      </c>
      <c r="D8157" s="52">
        <f>_xlfn.XLOOKUP(B8157,Cal_Date!B:B,Cal_Date!A:A,0)</f>
        <v>2</v>
      </c>
      <c r="E8157">
        <v>2018</v>
      </c>
      <c r="F8157" t="s">
        <v>122</v>
      </c>
      <c r="G8157" t="s">
        <v>129</v>
      </c>
      <c r="H8157" t="s">
        <v>11</v>
      </c>
      <c r="I8157" t="s">
        <v>11</v>
      </c>
      <c r="J8157" t="s">
        <v>15</v>
      </c>
      <c r="K8157" t="s">
        <v>42</v>
      </c>
      <c r="L8157">
        <v>1</v>
      </c>
      <c r="M8157">
        <v>1002</v>
      </c>
      <c r="O8157" t="s">
        <v>28</v>
      </c>
      <c r="R8157" t="s">
        <v>44</v>
      </c>
      <c r="S8157" s="49" t="str">
        <f t="shared" si="1017"/>
        <v>Card</v>
      </c>
      <c r="T8157" s="3">
        <v>0.03</v>
      </c>
      <c r="U8157" s="2">
        <v>2.6500000000000004</v>
      </c>
      <c r="V8157" s="2">
        <v>0.87</v>
      </c>
      <c r="W8157" s="54">
        <f>_xlfn.XLOOKUP(M8157,Market!A:A,Market!F:F,0)</f>
        <v>0.06</v>
      </c>
      <c r="X8157" s="55">
        <f t="shared" si="1018"/>
        <v>7.9500000000000001E-2</v>
      </c>
      <c r="Y8157" s="55">
        <f t="shared" si="1019"/>
        <v>1.7800000000000002</v>
      </c>
      <c r="Z8157" s="54">
        <f t="shared" si="1020"/>
        <v>0.67169811320754713</v>
      </c>
      <c r="AA8157" s="49" t="str">
        <f t="shared" ca="1" si="1021"/>
        <v>Y</v>
      </c>
      <c r="AB8157" s="49">
        <f t="shared" ca="1" si="1022"/>
        <v>6</v>
      </c>
      <c r="AC8157" s="49" t="str">
        <f t="shared" ca="1" si="1023"/>
        <v>Y</v>
      </c>
    </row>
    <row r="8158" spans="1:29" x14ac:dyDescent="0.25">
      <c r="A8158">
        <v>6457</v>
      </c>
      <c r="B8158" s="9">
        <v>43200</v>
      </c>
      <c r="C8158" s="50" t="str">
        <f t="shared" si="1016"/>
        <v>N</v>
      </c>
      <c r="D8158" s="52">
        <f>_xlfn.XLOOKUP(B8158,Cal_Date!B:B,Cal_Date!A:A,0)</f>
        <v>2</v>
      </c>
      <c r="E8158">
        <v>2018</v>
      </c>
      <c r="F8158" t="s">
        <v>122</v>
      </c>
      <c r="G8158" t="s">
        <v>129</v>
      </c>
      <c r="H8158" t="s">
        <v>14</v>
      </c>
      <c r="I8158" t="s">
        <v>18</v>
      </c>
      <c r="J8158" t="s">
        <v>15</v>
      </c>
      <c r="K8158" t="s">
        <v>43</v>
      </c>
      <c r="L8158">
        <v>1</v>
      </c>
      <c r="M8158">
        <v>1007</v>
      </c>
      <c r="O8158" t="s">
        <v>28</v>
      </c>
      <c r="R8158" t="s">
        <v>44</v>
      </c>
      <c r="S8158" s="49" t="str">
        <f t="shared" si="1017"/>
        <v>Card</v>
      </c>
      <c r="T8158" s="3">
        <v>0.03</v>
      </c>
      <c r="U8158" s="2">
        <v>5.4450000000000003</v>
      </c>
      <c r="V8158" s="2">
        <v>2.1</v>
      </c>
      <c r="W8158" s="54">
        <f>_xlfn.XLOOKUP(M8158,Market!A:A,Market!F:F,0)</f>
        <v>8.8999999999999996E-2</v>
      </c>
      <c r="X8158" s="55">
        <f t="shared" si="1018"/>
        <v>0.16335</v>
      </c>
      <c r="Y8158" s="55">
        <f t="shared" si="1019"/>
        <v>3.3450000000000002</v>
      </c>
      <c r="Z8158" s="54">
        <f t="shared" si="1020"/>
        <v>0.61432506887052341</v>
      </c>
      <c r="AA8158" s="49" t="str">
        <f t="shared" ca="1" si="1021"/>
        <v>Y</v>
      </c>
      <c r="AB8158" s="49">
        <f t="shared" ca="1" si="1022"/>
        <v>6</v>
      </c>
      <c r="AC8158" s="49" t="str">
        <f t="shared" ca="1" si="1023"/>
        <v>Y</v>
      </c>
    </row>
    <row r="8159" spans="1:29" x14ac:dyDescent="0.25">
      <c r="A8159">
        <v>6458</v>
      </c>
      <c r="B8159" s="9">
        <v>43200</v>
      </c>
      <c r="C8159" s="50" t="str">
        <f t="shared" si="1016"/>
        <v>N</v>
      </c>
      <c r="D8159" s="52">
        <f>_xlfn.XLOOKUP(B8159,Cal_Date!B:B,Cal_Date!A:A,0)</f>
        <v>2</v>
      </c>
      <c r="E8159">
        <v>2018</v>
      </c>
      <c r="F8159" t="s">
        <v>122</v>
      </c>
      <c r="G8159" t="s">
        <v>129</v>
      </c>
      <c r="H8159" t="s">
        <v>14</v>
      </c>
      <c r="I8159" t="s">
        <v>18</v>
      </c>
      <c r="J8159" t="s">
        <v>15</v>
      </c>
      <c r="K8159" t="s">
        <v>43</v>
      </c>
      <c r="L8159">
        <v>2</v>
      </c>
      <c r="M8159">
        <v>1008</v>
      </c>
      <c r="O8159" t="s">
        <v>28</v>
      </c>
      <c r="R8159" t="s">
        <v>44</v>
      </c>
      <c r="S8159" s="49" t="str">
        <f t="shared" si="1017"/>
        <v>Card</v>
      </c>
      <c r="T8159" s="3">
        <v>0.03</v>
      </c>
      <c r="U8159" s="2">
        <v>10.89</v>
      </c>
      <c r="V8159" s="2">
        <v>4.4400000000000004</v>
      </c>
      <c r="W8159" s="54">
        <f>_xlfn.XLOOKUP(M8159,Market!A:A,Market!F:F,0)</f>
        <v>8.8999999999999996E-2</v>
      </c>
      <c r="X8159" s="55">
        <f t="shared" si="1018"/>
        <v>0.32669999999999999</v>
      </c>
      <c r="Y8159" s="55">
        <f t="shared" si="1019"/>
        <v>6.45</v>
      </c>
      <c r="Z8159" s="54">
        <f t="shared" si="1020"/>
        <v>0.59228650137741046</v>
      </c>
      <c r="AA8159" s="49" t="str">
        <f t="shared" ca="1" si="1021"/>
        <v>Y</v>
      </c>
      <c r="AB8159" s="49">
        <f t="shared" ca="1" si="1022"/>
        <v>6</v>
      </c>
      <c r="AC8159" s="49" t="str">
        <f t="shared" ca="1" si="1023"/>
        <v>Y</v>
      </c>
    </row>
    <row r="8160" spans="1:29" x14ac:dyDescent="0.25">
      <c r="A8160">
        <v>6459</v>
      </c>
      <c r="B8160" s="9">
        <v>43200</v>
      </c>
      <c r="C8160" s="50" t="str">
        <f t="shared" si="1016"/>
        <v>N</v>
      </c>
      <c r="D8160" s="52">
        <f>_xlfn.XLOOKUP(B8160,Cal_Date!B:B,Cal_Date!A:A,0)</f>
        <v>2</v>
      </c>
      <c r="E8160">
        <v>2018</v>
      </c>
      <c r="F8160" t="s">
        <v>122</v>
      </c>
      <c r="G8160" t="s">
        <v>129</v>
      </c>
      <c r="H8160" t="s">
        <v>11</v>
      </c>
      <c r="I8160" t="s">
        <v>13</v>
      </c>
      <c r="J8160" t="s">
        <v>15</v>
      </c>
      <c r="K8160" t="s">
        <v>42</v>
      </c>
      <c r="L8160">
        <v>1</v>
      </c>
      <c r="M8160">
        <v>1008</v>
      </c>
      <c r="O8160" t="s">
        <v>28</v>
      </c>
      <c r="R8160" t="s">
        <v>44</v>
      </c>
      <c r="S8160" s="49" t="str">
        <f t="shared" si="1017"/>
        <v>Card</v>
      </c>
      <c r="T8160" s="3">
        <v>0.03</v>
      </c>
      <c r="U8160" s="2">
        <v>2.7225000000000001</v>
      </c>
      <c r="V8160" s="2">
        <v>1.42</v>
      </c>
      <c r="W8160" s="54">
        <f>_xlfn.XLOOKUP(M8160,Market!A:A,Market!F:F,0)</f>
        <v>8.8999999999999996E-2</v>
      </c>
      <c r="X8160" s="55">
        <f t="shared" si="1018"/>
        <v>8.1674999999999998E-2</v>
      </c>
      <c r="Y8160" s="55">
        <f t="shared" si="1019"/>
        <v>1.3025000000000002</v>
      </c>
      <c r="Z8160" s="54">
        <f t="shared" si="1020"/>
        <v>0.47842056932966032</v>
      </c>
      <c r="AA8160" s="49" t="str">
        <f t="shared" ca="1" si="1021"/>
        <v>Y</v>
      </c>
      <c r="AB8160" s="49">
        <f t="shared" ca="1" si="1022"/>
        <v>6</v>
      </c>
      <c r="AC8160" s="49" t="str">
        <f t="shared" ca="1" si="1023"/>
        <v>Y</v>
      </c>
    </row>
    <row r="8161" spans="1:29" x14ac:dyDescent="0.25">
      <c r="A8161">
        <v>6460</v>
      </c>
      <c r="B8161" s="9">
        <v>43200</v>
      </c>
      <c r="C8161" s="50" t="str">
        <f t="shared" si="1016"/>
        <v>N</v>
      </c>
      <c r="D8161" s="52">
        <f>_xlfn.XLOOKUP(B8161,Cal_Date!B:B,Cal_Date!A:A,0)</f>
        <v>2</v>
      </c>
      <c r="E8161">
        <v>2018</v>
      </c>
      <c r="F8161" t="s">
        <v>122</v>
      </c>
      <c r="G8161" t="s">
        <v>129</v>
      </c>
      <c r="H8161" t="s">
        <v>11</v>
      </c>
      <c r="I8161" t="s">
        <v>13</v>
      </c>
      <c r="J8161" t="s">
        <v>15</v>
      </c>
      <c r="K8161" t="s">
        <v>42</v>
      </c>
      <c r="L8161">
        <v>1</v>
      </c>
      <c r="M8161">
        <v>1000</v>
      </c>
      <c r="O8161" t="s">
        <v>25</v>
      </c>
      <c r="R8161" t="s">
        <v>44</v>
      </c>
      <c r="S8161" s="49" t="str">
        <f t="shared" si="1017"/>
        <v>Card</v>
      </c>
      <c r="T8161" s="3">
        <v>0.03</v>
      </c>
      <c r="U8161" s="2">
        <v>2.7</v>
      </c>
      <c r="V8161" s="2">
        <v>1.42</v>
      </c>
      <c r="W8161" s="54">
        <f>_xlfn.XLOOKUP(M8161,Market!A:A,Market!F:F,0)</f>
        <v>0.08</v>
      </c>
      <c r="X8161" s="55">
        <f t="shared" si="1018"/>
        <v>8.1000000000000003E-2</v>
      </c>
      <c r="Y8161" s="55">
        <f t="shared" si="1019"/>
        <v>1.2800000000000002</v>
      </c>
      <c r="Z8161" s="54">
        <f t="shared" si="1020"/>
        <v>0.47407407407407415</v>
      </c>
      <c r="AA8161" s="49" t="str">
        <f t="shared" ca="1" si="1021"/>
        <v>Y</v>
      </c>
      <c r="AB8161" s="49">
        <f t="shared" ca="1" si="1022"/>
        <v>6</v>
      </c>
      <c r="AC8161" s="49" t="str">
        <f t="shared" ca="1" si="1023"/>
        <v>Y</v>
      </c>
    </row>
    <row r="8162" spans="1:29" x14ac:dyDescent="0.25">
      <c r="A8162">
        <v>6461</v>
      </c>
      <c r="B8162" s="9">
        <v>43200</v>
      </c>
      <c r="C8162" s="50" t="str">
        <f t="shared" si="1016"/>
        <v>N</v>
      </c>
      <c r="D8162" s="52">
        <f>_xlfn.XLOOKUP(B8162,Cal_Date!B:B,Cal_Date!A:A,0)</f>
        <v>2</v>
      </c>
      <c r="E8162">
        <v>2018</v>
      </c>
      <c r="F8162" t="s">
        <v>122</v>
      </c>
      <c r="G8162" t="s">
        <v>129</v>
      </c>
      <c r="H8162" t="s">
        <v>11</v>
      </c>
      <c r="I8162" t="s">
        <v>11</v>
      </c>
      <c r="J8162" t="s">
        <v>15</v>
      </c>
      <c r="K8162" t="s">
        <v>42</v>
      </c>
      <c r="L8162">
        <v>1</v>
      </c>
      <c r="M8162">
        <v>1000</v>
      </c>
      <c r="O8162" t="s">
        <v>25</v>
      </c>
      <c r="R8162" t="s">
        <v>44</v>
      </c>
      <c r="S8162" s="49" t="str">
        <f t="shared" si="1017"/>
        <v>Card</v>
      </c>
      <c r="T8162" s="3">
        <v>0.03</v>
      </c>
      <c r="U8162" s="2">
        <v>2.7</v>
      </c>
      <c r="V8162" s="2">
        <v>0.87</v>
      </c>
      <c r="W8162" s="54">
        <f>_xlfn.XLOOKUP(M8162,Market!A:A,Market!F:F,0)</f>
        <v>0.08</v>
      </c>
      <c r="X8162" s="55">
        <f t="shared" si="1018"/>
        <v>8.1000000000000003E-2</v>
      </c>
      <c r="Y8162" s="55">
        <f t="shared" si="1019"/>
        <v>1.83</v>
      </c>
      <c r="Z8162" s="54">
        <f t="shared" si="1020"/>
        <v>0.67777777777777781</v>
      </c>
      <c r="AA8162" s="49" t="str">
        <f t="shared" ca="1" si="1021"/>
        <v>Y</v>
      </c>
      <c r="AB8162" s="49">
        <f t="shared" ca="1" si="1022"/>
        <v>6</v>
      </c>
      <c r="AC8162" s="49" t="str">
        <f t="shared" ca="1" si="1023"/>
        <v>Y</v>
      </c>
    </row>
    <row r="8163" spans="1:29" x14ac:dyDescent="0.25">
      <c r="A8163">
        <v>6462</v>
      </c>
      <c r="B8163" s="9">
        <v>43200</v>
      </c>
      <c r="C8163" s="50" t="str">
        <f t="shared" si="1016"/>
        <v>N</v>
      </c>
      <c r="D8163" s="52">
        <f>_xlfn.XLOOKUP(B8163,Cal_Date!B:B,Cal_Date!A:A,0)</f>
        <v>2</v>
      </c>
      <c r="E8163">
        <v>2018</v>
      </c>
      <c r="F8163" t="s">
        <v>122</v>
      </c>
      <c r="G8163" t="s">
        <v>129</v>
      </c>
      <c r="H8163" t="s">
        <v>11</v>
      </c>
      <c r="I8163" t="s">
        <v>11</v>
      </c>
      <c r="J8163" t="s">
        <v>15</v>
      </c>
      <c r="K8163" t="s">
        <v>42</v>
      </c>
      <c r="L8163">
        <v>1</v>
      </c>
      <c r="M8163">
        <v>1000</v>
      </c>
      <c r="O8163" t="s">
        <v>25</v>
      </c>
      <c r="R8163" t="s">
        <v>44</v>
      </c>
      <c r="S8163" s="49" t="str">
        <f t="shared" si="1017"/>
        <v>Card</v>
      </c>
      <c r="T8163" s="3">
        <v>0.03</v>
      </c>
      <c r="U8163" s="2">
        <v>2.7</v>
      </c>
      <c r="V8163" s="2">
        <v>0.87</v>
      </c>
      <c r="W8163" s="54">
        <f>_xlfn.XLOOKUP(M8163,Market!A:A,Market!F:F,0)</f>
        <v>0.08</v>
      </c>
      <c r="X8163" s="55">
        <f t="shared" si="1018"/>
        <v>8.1000000000000003E-2</v>
      </c>
      <c r="Y8163" s="55">
        <f t="shared" si="1019"/>
        <v>1.83</v>
      </c>
      <c r="Z8163" s="54">
        <f t="shared" si="1020"/>
        <v>0.67777777777777781</v>
      </c>
      <c r="AA8163" s="49" t="str">
        <f t="shared" ca="1" si="1021"/>
        <v>Y</v>
      </c>
      <c r="AB8163" s="49">
        <f t="shared" ca="1" si="1022"/>
        <v>6</v>
      </c>
      <c r="AC8163" s="49" t="str">
        <f t="shared" ca="1" si="1023"/>
        <v>Y</v>
      </c>
    </row>
    <row r="8164" spans="1:29" x14ac:dyDescent="0.25">
      <c r="A8164">
        <v>6463</v>
      </c>
      <c r="B8164" s="9">
        <v>43200</v>
      </c>
      <c r="C8164" s="50" t="str">
        <f t="shared" si="1016"/>
        <v>N</v>
      </c>
      <c r="D8164" s="52">
        <f>_xlfn.XLOOKUP(B8164,Cal_Date!B:B,Cal_Date!A:A,0)</f>
        <v>2</v>
      </c>
      <c r="E8164">
        <v>2018</v>
      </c>
      <c r="F8164" t="s">
        <v>122</v>
      </c>
      <c r="G8164" t="s">
        <v>129</v>
      </c>
      <c r="H8164" t="s">
        <v>11</v>
      </c>
      <c r="I8164" t="s">
        <v>11</v>
      </c>
      <c r="J8164" t="s">
        <v>15</v>
      </c>
      <c r="K8164" t="s">
        <v>42</v>
      </c>
      <c r="L8164">
        <v>1</v>
      </c>
      <c r="M8164">
        <v>1001</v>
      </c>
      <c r="O8164" t="s">
        <v>25</v>
      </c>
      <c r="R8164" t="s">
        <v>44</v>
      </c>
      <c r="S8164" s="49" t="str">
        <f t="shared" si="1017"/>
        <v>Card</v>
      </c>
      <c r="T8164" s="3">
        <v>0.03</v>
      </c>
      <c r="U8164" s="2">
        <v>2.6500000000000004</v>
      </c>
      <c r="V8164" s="2">
        <v>0.87</v>
      </c>
      <c r="W8164" s="54">
        <f>_xlfn.XLOOKUP(M8164,Market!A:A,Market!F:F,0)</f>
        <v>0.06</v>
      </c>
      <c r="X8164" s="55">
        <f t="shared" si="1018"/>
        <v>7.9500000000000001E-2</v>
      </c>
      <c r="Y8164" s="55">
        <f t="shared" si="1019"/>
        <v>1.7800000000000002</v>
      </c>
      <c r="Z8164" s="54">
        <f t="shared" si="1020"/>
        <v>0.67169811320754713</v>
      </c>
      <c r="AA8164" s="49" t="str">
        <f t="shared" ca="1" si="1021"/>
        <v>Y</v>
      </c>
      <c r="AB8164" s="49">
        <f t="shared" ca="1" si="1022"/>
        <v>6</v>
      </c>
      <c r="AC8164" s="49" t="str">
        <f t="shared" ca="1" si="1023"/>
        <v>Y</v>
      </c>
    </row>
    <row r="8165" spans="1:29" x14ac:dyDescent="0.25">
      <c r="A8165">
        <v>6464</v>
      </c>
      <c r="B8165" s="9">
        <v>43200</v>
      </c>
      <c r="C8165" s="50" t="str">
        <f t="shared" si="1016"/>
        <v>N</v>
      </c>
      <c r="D8165" s="52">
        <f>_xlfn.XLOOKUP(B8165,Cal_Date!B:B,Cal_Date!A:A,0)</f>
        <v>2</v>
      </c>
      <c r="E8165">
        <v>2018</v>
      </c>
      <c r="F8165" t="s">
        <v>122</v>
      </c>
      <c r="G8165" t="s">
        <v>129</v>
      </c>
      <c r="H8165" t="s">
        <v>14</v>
      </c>
      <c r="I8165" t="s">
        <v>18</v>
      </c>
      <c r="J8165" t="s">
        <v>15</v>
      </c>
      <c r="K8165" t="s">
        <v>43</v>
      </c>
      <c r="L8165">
        <v>2</v>
      </c>
      <c r="M8165">
        <v>1000</v>
      </c>
      <c r="O8165" t="s">
        <v>25</v>
      </c>
      <c r="R8165" t="s">
        <v>44</v>
      </c>
      <c r="S8165" s="49" t="str">
        <f t="shared" si="1017"/>
        <v>Card</v>
      </c>
      <c r="T8165" s="3">
        <v>0.03</v>
      </c>
      <c r="U8165" s="2">
        <v>10.8</v>
      </c>
      <c r="V8165" s="2">
        <v>4.4400000000000004</v>
      </c>
      <c r="W8165" s="54">
        <f>_xlfn.XLOOKUP(M8165,Market!A:A,Market!F:F,0)</f>
        <v>0.08</v>
      </c>
      <c r="X8165" s="55">
        <f t="shared" si="1018"/>
        <v>0.32400000000000001</v>
      </c>
      <c r="Y8165" s="55">
        <f t="shared" si="1019"/>
        <v>6.36</v>
      </c>
      <c r="Z8165" s="54">
        <f t="shared" si="1020"/>
        <v>0.58888888888888891</v>
      </c>
      <c r="AA8165" s="49" t="str">
        <f t="shared" ca="1" si="1021"/>
        <v>Y</v>
      </c>
      <c r="AB8165" s="49">
        <f t="shared" ca="1" si="1022"/>
        <v>6</v>
      </c>
      <c r="AC8165" s="49" t="str">
        <f t="shared" ca="1" si="1023"/>
        <v>Y</v>
      </c>
    </row>
    <row r="8166" spans="1:29" x14ac:dyDescent="0.25">
      <c r="A8166">
        <v>6465</v>
      </c>
      <c r="B8166" s="9">
        <v>43200</v>
      </c>
      <c r="C8166" s="50" t="str">
        <f t="shared" si="1016"/>
        <v>N</v>
      </c>
      <c r="D8166" s="52">
        <f>_xlfn.XLOOKUP(B8166,Cal_Date!B:B,Cal_Date!A:A,0)</f>
        <v>2</v>
      </c>
      <c r="E8166">
        <v>2018</v>
      </c>
      <c r="F8166" t="s">
        <v>122</v>
      </c>
      <c r="G8166" t="s">
        <v>129</v>
      </c>
      <c r="H8166" t="s">
        <v>11</v>
      </c>
      <c r="I8166" t="s">
        <v>11</v>
      </c>
      <c r="J8166" t="s">
        <v>15</v>
      </c>
      <c r="K8166" t="s">
        <v>42</v>
      </c>
      <c r="L8166">
        <v>2</v>
      </c>
      <c r="M8166">
        <v>1000</v>
      </c>
      <c r="O8166" t="s">
        <v>25</v>
      </c>
      <c r="R8166" t="s">
        <v>44</v>
      </c>
      <c r="S8166" s="49" t="str">
        <f t="shared" si="1017"/>
        <v>Card</v>
      </c>
      <c r="T8166" s="3">
        <v>0.03</v>
      </c>
      <c r="U8166" s="2">
        <v>5.4</v>
      </c>
      <c r="V8166" s="2">
        <v>1.74</v>
      </c>
      <c r="W8166" s="54">
        <f>_xlfn.XLOOKUP(M8166,Market!A:A,Market!F:F,0)</f>
        <v>0.08</v>
      </c>
      <c r="X8166" s="55">
        <f t="shared" si="1018"/>
        <v>0.16200000000000001</v>
      </c>
      <c r="Y8166" s="55">
        <f t="shared" si="1019"/>
        <v>3.66</v>
      </c>
      <c r="Z8166" s="54">
        <f t="shared" si="1020"/>
        <v>0.67777777777777781</v>
      </c>
      <c r="AA8166" s="49" t="str">
        <f t="shared" ca="1" si="1021"/>
        <v>Y</v>
      </c>
      <c r="AB8166" s="49">
        <f t="shared" ca="1" si="1022"/>
        <v>6</v>
      </c>
      <c r="AC8166" s="49" t="str">
        <f t="shared" ca="1" si="1023"/>
        <v>Y</v>
      </c>
    </row>
    <row r="8167" spans="1:29" x14ac:dyDescent="0.25">
      <c r="A8167">
        <v>6466</v>
      </c>
      <c r="B8167" s="9">
        <v>43200</v>
      </c>
      <c r="C8167" s="50" t="str">
        <f t="shared" si="1016"/>
        <v>N</v>
      </c>
      <c r="D8167" s="52">
        <f>_xlfn.XLOOKUP(B8167,Cal_Date!B:B,Cal_Date!A:A,0)</f>
        <v>2</v>
      </c>
      <c r="E8167">
        <v>2018</v>
      </c>
      <c r="F8167" t="s">
        <v>122</v>
      </c>
      <c r="G8167" t="s">
        <v>129</v>
      </c>
      <c r="H8167" t="s">
        <v>11</v>
      </c>
      <c r="I8167" t="s">
        <v>13</v>
      </c>
      <c r="J8167" t="s">
        <v>15</v>
      </c>
      <c r="K8167" t="s">
        <v>42</v>
      </c>
      <c r="L8167">
        <v>1</v>
      </c>
      <c r="M8167">
        <v>1004</v>
      </c>
      <c r="O8167" t="s">
        <v>28</v>
      </c>
      <c r="R8167" t="s">
        <v>44</v>
      </c>
      <c r="S8167" s="49" t="str">
        <f t="shared" si="1017"/>
        <v>Card</v>
      </c>
      <c r="T8167" s="3">
        <v>0.03</v>
      </c>
      <c r="U8167" s="2">
        <v>2.6500000000000004</v>
      </c>
      <c r="V8167" s="2">
        <v>1.42</v>
      </c>
      <c r="W8167" s="54">
        <f>_xlfn.XLOOKUP(M8167,Market!A:A,Market!F:F,0)</f>
        <v>0.06</v>
      </c>
      <c r="X8167" s="55">
        <f t="shared" si="1018"/>
        <v>7.9500000000000001E-2</v>
      </c>
      <c r="Y8167" s="55">
        <f t="shared" si="1019"/>
        <v>1.2300000000000004</v>
      </c>
      <c r="Z8167" s="54">
        <f t="shared" si="1020"/>
        <v>0.46415094339622653</v>
      </c>
      <c r="AA8167" s="49" t="str">
        <f t="shared" ca="1" si="1021"/>
        <v>Y</v>
      </c>
      <c r="AB8167" s="49">
        <f t="shared" ca="1" si="1022"/>
        <v>6</v>
      </c>
      <c r="AC8167" s="49" t="str">
        <f t="shared" ca="1" si="1023"/>
        <v>Y</v>
      </c>
    </row>
    <row r="8168" spans="1:29" x14ac:dyDescent="0.25">
      <c r="A8168">
        <v>6467</v>
      </c>
      <c r="B8168" s="9">
        <v>43200</v>
      </c>
      <c r="C8168" s="50" t="str">
        <f t="shared" si="1016"/>
        <v>N</v>
      </c>
      <c r="D8168" s="52">
        <f>_xlfn.XLOOKUP(B8168,Cal_Date!B:B,Cal_Date!A:A,0)</f>
        <v>2</v>
      </c>
      <c r="E8168">
        <v>2018</v>
      </c>
      <c r="F8168" t="s">
        <v>122</v>
      </c>
      <c r="G8168" t="s">
        <v>129</v>
      </c>
      <c r="H8168" t="s">
        <v>48</v>
      </c>
      <c r="I8168" t="s">
        <v>18</v>
      </c>
      <c r="J8168" t="s">
        <v>10</v>
      </c>
      <c r="K8168" t="s">
        <v>43</v>
      </c>
      <c r="L8168">
        <v>1</v>
      </c>
      <c r="M8168">
        <v>1005</v>
      </c>
      <c r="O8168" t="s">
        <v>25</v>
      </c>
      <c r="R8168" t="s">
        <v>44</v>
      </c>
      <c r="S8168" s="49" t="str">
        <f t="shared" si="1017"/>
        <v>Card</v>
      </c>
      <c r="T8168" s="3">
        <v>0.03</v>
      </c>
      <c r="U8168" s="2">
        <v>7.6229999999999993</v>
      </c>
      <c r="V8168" s="2">
        <v>1.46</v>
      </c>
      <c r="W8168" s="54">
        <f>_xlfn.XLOOKUP(M8168,Market!A:A,Market!F:F,0)</f>
        <v>8.8999999999999996E-2</v>
      </c>
      <c r="X8168" s="55">
        <f t="shared" si="1018"/>
        <v>0.22868999999999998</v>
      </c>
      <c r="Y8168" s="55">
        <f t="shared" si="1019"/>
        <v>6.1629999999999994</v>
      </c>
      <c r="Z8168" s="54">
        <f t="shared" si="1020"/>
        <v>0.80847435392889933</v>
      </c>
      <c r="AA8168" s="49" t="str">
        <f t="shared" ca="1" si="1021"/>
        <v>Y</v>
      </c>
      <c r="AB8168" s="49">
        <f t="shared" ca="1" si="1022"/>
        <v>6</v>
      </c>
      <c r="AC8168" s="49" t="str">
        <f t="shared" ca="1" si="1023"/>
        <v>Y</v>
      </c>
    </row>
    <row r="8169" spans="1:29" x14ac:dyDescent="0.25">
      <c r="A8169">
        <v>6468</v>
      </c>
      <c r="B8169" s="9">
        <v>43200</v>
      </c>
      <c r="C8169" s="50" t="str">
        <f t="shared" si="1016"/>
        <v>N</v>
      </c>
      <c r="D8169" s="52">
        <f>_xlfn.XLOOKUP(B8169,Cal_Date!B:B,Cal_Date!A:A,0)</f>
        <v>2</v>
      </c>
      <c r="E8169">
        <v>2018</v>
      </c>
      <c r="F8169" t="s">
        <v>122</v>
      </c>
      <c r="G8169" t="s">
        <v>129</v>
      </c>
      <c r="H8169" t="s">
        <v>11</v>
      </c>
      <c r="I8169" t="s">
        <v>11</v>
      </c>
      <c r="J8169" t="s">
        <v>15</v>
      </c>
      <c r="K8169" t="s">
        <v>42</v>
      </c>
      <c r="L8169">
        <v>1</v>
      </c>
      <c r="M8169">
        <v>1000</v>
      </c>
      <c r="O8169" t="s">
        <v>25</v>
      </c>
      <c r="R8169" t="s">
        <v>44</v>
      </c>
      <c r="S8169" s="49" t="str">
        <f t="shared" si="1017"/>
        <v>Card</v>
      </c>
      <c r="T8169" s="3">
        <v>0.03</v>
      </c>
      <c r="U8169" s="2">
        <v>2.7</v>
      </c>
      <c r="V8169" s="2">
        <v>0.87</v>
      </c>
      <c r="W8169" s="54">
        <f>_xlfn.XLOOKUP(M8169,Market!A:A,Market!F:F,0)</f>
        <v>0.08</v>
      </c>
      <c r="X8169" s="55">
        <f t="shared" si="1018"/>
        <v>8.1000000000000003E-2</v>
      </c>
      <c r="Y8169" s="55">
        <f t="shared" si="1019"/>
        <v>1.83</v>
      </c>
      <c r="Z8169" s="54">
        <f t="shared" si="1020"/>
        <v>0.67777777777777781</v>
      </c>
      <c r="AA8169" s="49" t="str">
        <f t="shared" ca="1" si="1021"/>
        <v>Y</v>
      </c>
      <c r="AB8169" s="49">
        <f t="shared" ca="1" si="1022"/>
        <v>6</v>
      </c>
      <c r="AC8169" s="49" t="str">
        <f t="shared" ca="1" si="1023"/>
        <v>Y</v>
      </c>
    </row>
    <row r="8170" spans="1:29" x14ac:dyDescent="0.25">
      <c r="A8170">
        <v>6469</v>
      </c>
      <c r="B8170" s="9">
        <v>43200</v>
      </c>
      <c r="C8170" s="50" t="str">
        <f t="shared" si="1016"/>
        <v>N</v>
      </c>
      <c r="D8170" s="52">
        <f>_xlfn.XLOOKUP(B8170,Cal_Date!B:B,Cal_Date!A:A,0)</f>
        <v>2</v>
      </c>
      <c r="E8170">
        <v>2018</v>
      </c>
      <c r="F8170" t="s">
        <v>122</v>
      </c>
      <c r="G8170" t="s">
        <v>129</v>
      </c>
      <c r="H8170" t="s">
        <v>48</v>
      </c>
      <c r="I8170" t="s">
        <v>18</v>
      </c>
      <c r="J8170" t="s">
        <v>10</v>
      </c>
      <c r="K8170" t="s">
        <v>43</v>
      </c>
      <c r="L8170">
        <v>2</v>
      </c>
      <c r="M8170">
        <v>1006</v>
      </c>
      <c r="O8170" t="s">
        <v>28</v>
      </c>
      <c r="R8170" t="s">
        <v>44</v>
      </c>
      <c r="S8170" s="49" t="str">
        <f t="shared" si="1017"/>
        <v>Card</v>
      </c>
      <c r="T8170" s="3">
        <v>0.03</v>
      </c>
      <c r="U8170" s="2">
        <v>15.245999999999999</v>
      </c>
      <c r="V8170" s="2">
        <v>2.92</v>
      </c>
      <c r="W8170" s="54">
        <f>_xlfn.XLOOKUP(M8170,Market!A:A,Market!F:F,0)</f>
        <v>8.8999999999999996E-2</v>
      </c>
      <c r="X8170" s="55">
        <f t="shared" si="1018"/>
        <v>0.45737999999999995</v>
      </c>
      <c r="Y8170" s="55">
        <f t="shared" si="1019"/>
        <v>12.325999999999999</v>
      </c>
      <c r="Z8170" s="54">
        <f t="shared" si="1020"/>
        <v>0.80847435392889933</v>
      </c>
      <c r="AA8170" s="49" t="str">
        <f t="shared" ca="1" si="1021"/>
        <v>Y</v>
      </c>
      <c r="AB8170" s="49">
        <f t="shared" ca="1" si="1022"/>
        <v>6</v>
      </c>
      <c r="AC8170" s="49" t="str">
        <f t="shared" ca="1" si="1023"/>
        <v>Y</v>
      </c>
    </row>
    <row r="8171" spans="1:29" x14ac:dyDescent="0.25">
      <c r="A8171">
        <v>6470</v>
      </c>
      <c r="B8171" s="9">
        <v>43200</v>
      </c>
      <c r="C8171" s="50" t="str">
        <f t="shared" si="1016"/>
        <v>N</v>
      </c>
      <c r="D8171" s="52">
        <f>_xlfn.XLOOKUP(B8171,Cal_Date!B:B,Cal_Date!A:A,0)</f>
        <v>2</v>
      </c>
      <c r="E8171">
        <v>2018</v>
      </c>
      <c r="F8171" t="s">
        <v>122</v>
      </c>
      <c r="G8171" t="s">
        <v>129</v>
      </c>
      <c r="H8171" t="s">
        <v>11</v>
      </c>
      <c r="I8171" t="s">
        <v>13</v>
      </c>
      <c r="J8171" t="s">
        <v>15</v>
      </c>
      <c r="K8171" t="s">
        <v>42</v>
      </c>
      <c r="L8171">
        <v>1</v>
      </c>
      <c r="M8171">
        <v>1000</v>
      </c>
      <c r="O8171" t="s">
        <v>25</v>
      </c>
      <c r="R8171" t="s">
        <v>44</v>
      </c>
      <c r="S8171" s="49" t="str">
        <f t="shared" si="1017"/>
        <v>Card</v>
      </c>
      <c r="T8171" s="3">
        <v>0.03</v>
      </c>
      <c r="U8171" s="2">
        <v>2.7</v>
      </c>
      <c r="V8171" s="2">
        <v>1.42</v>
      </c>
      <c r="W8171" s="54">
        <f>_xlfn.XLOOKUP(M8171,Market!A:A,Market!F:F,0)</f>
        <v>0.08</v>
      </c>
      <c r="X8171" s="55">
        <f t="shared" si="1018"/>
        <v>8.1000000000000003E-2</v>
      </c>
      <c r="Y8171" s="55">
        <f t="shared" si="1019"/>
        <v>1.2800000000000002</v>
      </c>
      <c r="Z8171" s="54">
        <f t="shared" si="1020"/>
        <v>0.47407407407407415</v>
      </c>
      <c r="AA8171" s="49" t="str">
        <f t="shared" ca="1" si="1021"/>
        <v>Y</v>
      </c>
      <c r="AB8171" s="49">
        <f t="shared" ca="1" si="1022"/>
        <v>6</v>
      </c>
      <c r="AC8171" s="49" t="str">
        <f t="shared" ca="1" si="1023"/>
        <v>Y</v>
      </c>
    </row>
    <row r="8172" spans="1:29" x14ac:dyDescent="0.25">
      <c r="A8172">
        <v>6471</v>
      </c>
      <c r="B8172" s="9">
        <v>43200</v>
      </c>
      <c r="C8172" s="50" t="str">
        <f t="shared" si="1016"/>
        <v>N</v>
      </c>
      <c r="D8172" s="52">
        <f>_xlfn.XLOOKUP(B8172,Cal_Date!B:B,Cal_Date!A:A,0)</f>
        <v>2</v>
      </c>
      <c r="E8172">
        <v>2018</v>
      </c>
      <c r="F8172" t="s">
        <v>122</v>
      </c>
      <c r="G8172" t="s">
        <v>129</v>
      </c>
      <c r="H8172" t="s">
        <v>48</v>
      </c>
      <c r="I8172" t="s">
        <v>18</v>
      </c>
      <c r="J8172" t="s">
        <v>10</v>
      </c>
      <c r="K8172" t="s">
        <v>43</v>
      </c>
      <c r="L8172">
        <v>2</v>
      </c>
      <c r="M8172">
        <v>1001</v>
      </c>
      <c r="O8172" t="s">
        <v>25</v>
      </c>
      <c r="R8172" t="s">
        <v>44</v>
      </c>
      <c r="S8172" s="49" t="str">
        <f t="shared" si="1017"/>
        <v>Card</v>
      </c>
      <c r="T8172" s="3">
        <v>0.03</v>
      </c>
      <c r="U8172" s="2">
        <v>14.84</v>
      </c>
      <c r="V8172" s="2">
        <v>2.92</v>
      </c>
      <c r="W8172" s="54">
        <f>_xlfn.XLOOKUP(M8172,Market!A:A,Market!F:F,0)</f>
        <v>0.06</v>
      </c>
      <c r="X8172" s="55">
        <f t="shared" si="1018"/>
        <v>0.44519999999999998</v>
      </c>
      <c r="Y8172" s="55">
        <f t="shared" si="1019"/>
        <v>11.92</v>
      </c>
      <c r="Z8172" s="54">
        <f t="shared" si="1020"/>
        <v>0.80323450134770891</v>
      </c>
      <c r="AA8172" s="49" t="str">
        <f t="shared" ca="1" si="1021"/>
        <v>Y</v>
      </c>
      <c r="AB8172" s="49">
        <f t="shared" ca="1" si="1022"/>
        <v>6</v>
      </c>
      <c r="AC8172" s="49" t="str">
        <f t="shared" ca="1" si="1023"/>
        <v>Y</v>
      </c>
    </row>
    <row r="8173" spans="1:29" x14ac:dyDescent="0.25">
      <c r="A8173">
        <v>6472</v>
      </c>
      <c r="B8173" s="9">
        <v>43200</v>
      </c>
      <c r="C8173" s="50" t="str">
        <f t="shared" si="1016"/>
        <v>N</v>
      </c>
      <c r="D8173" s="52">
        <f>_xlfn.XLOOKUP(B8173,Cal_Date!B:B,Cal_Date!A:A,0)</f>
        <v>2</v>
      </c>
      <c r="E8173">
        <v>2018</v>
      </c>
      <c r="F8173" t="s">
        <v>122</v>
      </c>
      <c r="G8173" t="s">
        <v>129</v>
      </c>
      <c r="H8173" t="s">
        <v>11</v>
      </c>
      <c r="I8173" t="s">
        <v>11</v>
      </c>
      <c r="J8173" t="s">
        <v>15</v>
      </c>
      <c r="K8173" t="s">
        <v>42</v>
      </c>
      <c r="L8173">
        <v>1</v>
      </c>
      <c r="M8173">
        <v>1008</v>
      </c>
      <c r="O8173" t="s">
        <v>28</v>
      </c>
      <c r="R8173" t="s">
        <v>44</v>
      </c>
      <c r="S8173" s="49" t="str">
        <f t="shared" si="1017"/>
        <v>Card</v>
      </c>
      <c r="T8173" s="3">
        <v>0.03</v>
      </c>
      <c r="U8173" s="2">
        <v>2.7225000000000001</v>
      </c>
      <c r="V8173" s="2">
        <v>0.87</v>
      </c>
      <c r="W8173" s="54">
        <f>_xlfn.XLOOKUP(M8173,Market!A:A,Market!F:F,0)</f>
        <v>8.8999999999999996E-2</v>
      </c>
      <c r="X8173" s="55">
        <f t="shared" si="1018"/>
        <v>8.1674999999999998E-2</v>
      </c>
      <c r="Y8173" s="55">
        <f t="shared" si="1019"/>
        <v>1.8525</v>
      </c>
      <c r="Z8173" s="54">
        <f t="shared" si="1020"/>
        <v>0.68044077134986225</v>
      </c>
      <c r="AA8173" s="49" t="str">
        <f t="shared" ca="1" si="1021"/>
        <v>Y</v>
      </c>
      <c r="AB8173" s="49">
        <f t="shared" ca="1" si="1022"/>
        <v>6</v>
      </c>
      <c r="AC8173" s="49" t="str">
        <f t="shared" ca="1" si="1023"/>
        <v>Y</v>
      </c>
    </row>
    <row r="8174" spans="1:29" x14ac:dyDescent="0.25">
      <c r="A8174">
        <v>6473</v>
      </c>
      <c r="B8174" s="9">
        <v>43200</v>
      </c>
      <c r="C8174" s="50" t="str">
        <f t="shared" si="1016"/>
        <v>N</v>
      </c>
      <c r="D8174" s="52">
        <f>_xlfn.XLOOKUP(B8174,Cal_Date!B:B,Cal_Date!A:A,0)</f>
        <v>2</v>
      </c>
      <c r="E8174">
        <v>2018</v>
      </c>
      <c r="F8174" t="s">
        <v>122</v>
      </c>
      <c r="G8174" t="s">
        <v>129</v>
      </c>
      <c r="H8174" t="s">
        <v>11</v>
      </c>
      <c r="I8174" t="s">
        <v>11</v>
      </c>
      <c r="J8174" t="s">
        <v>15</v>
      </c>
      <c r="K8174" t="s">
        <v>42</v>
      </c>
      <c r="L8174">
        <v>2</v>
      </c>
      <c r="M8174">
        <v>1009</v>
      </c>
      <c r="O8174" t="s">
        <v>28</v>
      </c>
      <c r="R8174" t="s">
        <v>44</v>
      </c>
      <c r="S8174" s="49" t="str">
        <f t="shared" si="1017"/>
        <v>Card</v>
      </c>
      <c r="T8174" s="3">
        <v>0.03</v>
      </c>
      <c r="U8174" s="2">
        <v>5.4450000000000003</v>
      </c>
      <c r="V8174" s="2">
        <v>1.74</v>
      </c>
      <c r="W8174" s="54">
        <f>_xlfn.XLOOKUP(M8174,Market!A:A,Market!F:F,0)</f>
        <v>8.8999999999999996E-2</v>
      </c>
      <c r="X8174" s="55">
        <f t="shared" si="1018"/>
        <v>0.16335</v>
      </c>
      <c r="Y8174" s="55">
        <f t="shared" si="1019"/>
        <v>3.7050000000000001</v>
      </c>
      <c r="Z8174" s="54">
        <f t="shared" si="1020"/>
        <v>0.68044077134986225</v>
      </c>
      <c r="AA8174" s="49" t="str">
        <f t="shared" ca="1" si="1021"/>
        <v>Y</v>
      </c>
      <c r="AB8174" s="49">
        <f t="shared" ca="1" si="1022"/>
        <v>6</v>
      </c>
      <c r="AC8174" s="49" t="str">
        <f t="shared" ca="1" si="1023"/>
        <v>Y</v>
      </c>
    </row>
    <row r="8175" spans="1:29" x14ac:dyDescent="0.25">
      <c r="A8175">
        <v>6474</v>
      </c>
      <c r="B8175" s="9">
        <v>43200</v>
      </c>
      <c r="C8175" s="50" t="str">
        <f t="shared" si="1016"/>
        <v>N</v>
      </c>
      <c r="D8175" s="52">
        <f>_xlfn.XLOOKUP(B8175,Cal_Date!B:B,Cal_Date!A:A,0)</f>
        <v>2</v>
      </c>
      <c r="E8175">
        <v>2018</v>
      </c>
      <c r="F8175" t="s">
        <v>122</v>
      </c>
      <c r="G8175" t="s">
        <v>129</v>
      </c>
      <c r="H8175" t="s">
        <v>14</v>
      </c>
      <c r="I8175" t="s">
        <v>13</v>
      </c>
      <c r="J8175" t="s">
        <v>15</v>
      </c>
      <c r="K8175" t="s">
        <v>43</v>
      </c>
      <c r="L8175">
        <v>1</v>
      </c>
      <c r="M8175">
        <v>1001</v>
      </c>
      <c r="O8175" t="s">
        <v>25</v>
      </c>
      <c r="R8175" t="s">
        <v>44</v>
      </c>
      <c r="S8175" s="49" t="str">
        <f t="shared" si="1017"/>
        <v>Card</v>
      </c>
      <c r="T8175" s="3">
        <v>0.03</v>
      </c>
      <c r="U8175" s="2">
        <v>5.3000000000000007</v>
      </c>
      <c r="V8175" s="2">
        <v>2.2400000000000002</v>
      </c>
      <c r="W8175" s="54">
        <f>_xlfn.XLOOKUP(M8175,Market!A:A,Market!F:F,0)</f>
        <v>0.06</v>
      </c>
      <c r="X8175" s="55">
        <f t="shared" si="1018"/>
        <v>0.159</v>
      </c>
      <c r="Y8175" s="55">
        <f t="shared" si="1019"/>
        <v>3.0600000000000005</v>
      </c>
      <c r="Z8175" s="54">
        <f t="shared" si="1020"/>
        <v>0.57735849056603772</v>
      </c>
      <c r="AA8175" s="49" t="str">
        <f t="shared" ca="1" si="1021"/>
        <v>Y</v>
      </c>
      <c r="AB8175" s="49">
        <f t="shared" ca="1" si="1022"/>
        <v>6</v>
      </c>
      <c r="AC8175" s="49" t="str">
        <f t="shared" ca="1" si="1023"/>
        <v>Y</v>
      </c>
    </row>
    <row r="8176" spans="1:29" x14ac:dyDescent="0.25">
      <c r="A8176">
        <v>6475</v>
      </c>
      <c r="B8176" s="9">
        <v>43200</v>
      </c>
      <c r="C8176" s="50" t="str">
        <f t="shared" si="1016"/>
        <v>N</v>
      </c>
      <c r="D8176" s="52">
        <f>_xlfn.XLOOKUP(B8176,Cal_Date!B:B,Cal_Date!A:A,0)</f>
        <v>2</v>
      </c>
      <c r="E8176">
        <v>2018</v>
      </c>
      <c r="F8176" t="s">
        <v>122</v>
      </c>
      <c r="G8176" t="s">
        <v>129</v>
      </c>
      <c r="H8176" t="s">
        <v>11</v>
      </c>
      <c r="I8176" t="s">
        <v>11</v>
      </c>
      <c r="J8176" t="s">
        <v>15</v>
      </c>
      <c r="K8176" t="s">
        <v>42</v>
      </c>
      <c r="L8176">
        <v>1</v>
      </c>
      <c r="M8176">
        <v>1001</v>
      </c>
      <c r="O8176" t="s">
        <v>25</v>
      </c>
      <c r="R8176" t="s">
        <v>44</v>
      </c>
      <c r="S8176" s="49" t="str">
        <f t="shared" si="1017"/>
        <v>Card</v>
      </c>
      <c r="T8176" s="3">
        <v>0.03</v>
      </c>
      <c r="U8176" s="2">
        <v>2.6500000000000004</v>
      </c>
      <c r="V8176" s="2">
        <v>0.87</v>
      </c>
      <c r="W8176" s="54">
        <f>_xlfn.XLOOKUP(M8176,Market!A:A,Market!F:F,0)</f>
        <v>0.06</v>
      </c>
      <c r="X8176" s="55">
        <f t="shared" si="1018"/>
        <v>7.9500000000000001E-2</v>
      </c>
      <c r="Y8176" s="55">
        <f t="shared" si="1019"/>
        <v>1.7800000000000002</v>
      </c>
      <c r="Z8176" s="54">
        <f t="shared" si="1020"/>
        <v>0.67169811320754713</v>
      </c>
      <c r="AA8176" s="49" t="str">
        <f t="shared" ca="1" si="1021"/>
        <v>Y</v>
      </c>
      <c r="AB8176" s="49">
        <f t="shared" ca="1" si="1022"/>
        <v>6</v>
      </c>
      <c r="AC8176" s="49" t="str">
        <f t="shared" ca="1" si="1023"/>
        <v>Y</v>
      </c>
    </row>
    <row r="8177" spans="1:29" x14ac:dyDescent="0.25">
      <c r="A8177">
        <v>6476</v>
      </c>
      <c r="B8177" s="9">
        <v>43200</v>
      </c>
      <c r="C8177" s="50" t="str">
        <f t="shared" si="1016"/>
        <v>N</v>
      </c>
      <c r="D8177" s="52">
        <f>_xlfn.XLOOKUP(B8177,Cal_Date!B:B,Cal_Date!A:A,0)</f>
        <v>2</v>
      </c>
      <c r="E8177">
        <v>2018</v>
      </c>
      <c r="F8177" t="s">
        <v>122</v>
      </c>
      <c r="G8177" t="s">
        <v>129</v>
      </c>
      <c r="H8177" t="s">
        <v>11</v>
      </c>
      <c r="I8177" t="s">
        <v>11</v>
      </c>
      <c r="J8177" t="s">
        <v>15</v>
      </c>
      <c r="K8177" t="s">
        <v>42</v>
      </c>
      <c r="L8177">
        <v>1</v>
      </c>
      <c r="M8177">
        <v>1001</v>
      </c>
      <c r="O8177" t="s">
        <v>25</v>
      </c>
      <c r="R8177" t="s">
        <v>44</v>
      </c>
      <c r="S8177" s="49" t="str">
        <f t="shared" si="1017"/>
        <v>Card</v>
      </c>
      <c r="T8177" s="3">
        <v>0.03</v>
      </c>
      <c r="U8177" s="2">
        <v>2.6500000000000004</v>
      </c>
      <c r="V8177" s="2">
        <v>0.87</v>
      </c>
      <c r="W8177" s="54">
        <f>_xlfn.XLOOKUP(M8177,Market!A:A,Market!F:F,0)</f>
        <v>0.06</v>
      </c>
      <c r="X8177" s="55">
        <f t="shared" si="1018"/>
        <v>7.9500000000000001E-2</v>
      </c>
      <c r="Y8177" s="55">
        <f t="shared" si="1019"/>
        <v>1.7800000000000002</v>
      </c>
      <c r="Z8177" s="54">
        <f t="shared" si="1020"/>
        <v>0.67169811320754713</v>
      </c>
      <c r="AA8177" s="49" t="str">
        <f t="shared" ca="1" si="1021"/>
        <v>Y</v>
      </c>
      <c r="AB8177" s="49">
        <f t="shared" ca="1" si="1022"/>
        <v>6</v>
      </c>
      <c r="AC8177" s="49" t="str">
        <f t="shared" ca="1" si="1023"/>
        <v>Y</v>
      </c>
    </row>
    <row r="8178" spans="1:29" x14ac:dyDescent="0.25">
      <c r="A8178">
        <v>6477</v>
      </c>
      <c r="B8178" s="9">
        <v>43200</v>
      </c>
      <c r="C8178" s="50" t="str">
        <f t="shared" si="1016"/>
        <v>N</v>
      </c>
      <c r="D8178" s="52">
        <f>_xlfn.XLOOKUP(B8178,Cal_Date!B:B,Cal_Date!A:A,0)</f>
        <v>2</v>
      </c>
      <c r="E8178">
        <v>2018</v>
      </c>
      <c r="F8178" t="s">
        <v>122</v>
      </c>
      <c r="G8178" t="s">
        <v>129</v>
      </c>
      <c r="H8178" t="s">
        <v>11</v>
      </c>
      <c r="I8178" t="s">
        <v>11</v>
      </c>
      <c r="J8178" t="s">
        <v>15</v>
      </c>
      <c r="K8178" t="s">
        <v>42</v>
      </c>
      <c r="L8178">
        <v>1</v>
      </c>
      <c r="M8178">
        <v>1002</v>
      </c>
      <c r="O8178" t="s">
        <v>28</v>
      </c>
      <c r="R8178" t="s">
        <v>44</v>
      </c>
      <c r="S8178" s="49" t="str">
        <f t="shared" si="1017"/>
        <v>Card</v>
      </c>
      <c r="T8178" s="3">
        <v>0.03</v>
      </c>
      <c r="U8178" s="2">
        <v>2.6500000000000004</v>
      </c>
      <c r="V8178" s="2">
        <v>0.87</v>
      </c>
      <c r="W8178" s="54">
        <f>_xlfn.XLOOKUP(M8178,Market!A:A,Market!F:F,0)</f>
        <v>0.06</v>
      </c>
      <c r="X8178" s="55">
        <f t="shared" si="1018"/>
        <v>7.9500000000000001E-2</v>
      </c>
      <c r="Y8178" s="55">
        <f t="shared" si="1019"/>
        <v>1.7800000000000002</v>
      </c>
      <c r="Z8178" s="54">
        <f t="shared" si="1020"/>
        <v>0.67169811320754713</v>
      </c>
      <c r="AA8178" s="49" t="str">
        <f t="shared" ca="1" si="1021"/>
        <v>Y</v>
      </c>
      <c r="AB8178" s="49">
        <f t="shared" ca="1" si="1022"/>
        <v>6</v>
      </c>
      <c r="AC8178" s="49" t="str">
        <f t="shared" ca="1" si="1023"/>
        <v>Y</v>
      </c>
    </row>
    <row r="8179" spans="1:29" x14ac:dyDescent="0.25">
      <c r="A8179">
        <v>6478</v>
      </c>
      <c r="B8179" s="9">
        <v>43200</v>
      </c>
      <c r="C8179" s="50" t="str">
        <f t="shared" si="1016"/>
        <v>N</v>
      </c>
      <c r="D8179" s="52">
        <f>_xlfn.XLOOKUP(B8179,Cal_Date!B:B,Cal_Date!A:A,0)</f>
        <v>2</v>
      </c>
      <c r="E8179">
        <v>2018</v>
      </c>
      <c r="F8179" t="s">
        <v>122</v>
      </c>
      <c r="G8179" t="s">
        <v>129</v>
      </c>
      <c r="H8179" t="s">
        <v>11</v>
      </c>
      <c r="I8179" t="s">
        <v>11</v>
      </c>
      <c r="J8179" t="s">
        <v>15</v>
      </c>
      <c r="K8179" t="s">
        <v>42</v>
      </c>
      <c r="L8179">
        <v>2</v>
      </c>
      <c r="M8179">
        <v>1003</v>
      </c>
      <c r="O8179" t="s">
        <v>25</v>
      </c>
      <c r="R8179" t="s">
        <v>44</v>
      </c>
      <c r="S8179" s="49" t="str">
        <f t="shared" si="1017"/>
        <v>Card</v>
      </c>
      <c r="T8179" s="3">
        <v>0.03</v>
      </c>
      <c r="U8179" s="2">
        <v>5.3000000000000007</v>
      </c>
      <c r="V8179" s="2">
        <v>1.74</v>
      </c>
      <c r="W8179" s="54">
        <f>_xlfn.XLOOKUP(M8179,Market!A:A,Market!F:F,0)</f>
        <v>0.06</v>
      </c>
      <c r="X8179" s="55">
        <f t="shared" si="1018"/>
        <v>0.159</v>
      </c>
      <c r="Y8179" s="55">
        <f t="shared" si="1019"/>
        <v>3.5600000000000005</v>
      </c>
      <c r="Z8179" s="54">
        <f t="shared" si="1020"/>
        <v>0.67169811320754713</v>
      </c>
      <c r="AA8179" s="49" t="str">
        <f t="shared" ca="1" si="1021"/>
        <v>Y</v>
      </c>
      <c r="AB8179" s="49">
        <f t="shared" ca="1" si="1022"/>
        <v>6</v>
      </c>
      <c r="AC8179" s="49" t="str">
        <f t="shared" ca="1" si="1023"/>
        <v>Y</v>
      </c>
    </row>
    <row r="8180" spans="1:29" x14ac:dyDescent="0.25">
      <c r="A8180">
        <v>6479</v>
      </c>
      <c r="B8180" s="9">
        <v>43200</v>
      </c>
      <c r="C8180" s="50" t="str">
        <f t="shared" si="1016"/>
        <v>N</v>
      </c>
      <c r="D8180" s="52">
        <f>_xlfn.XLOOKUP(B8180,Cal_Date!B:B,Cal_Date!A:A,0)</f>
        <v>2</v>
      </c>
      <c r="E8180">
        <v>2018</v>
      </c>
      <c r="F8180" t="s">
        <v>122</v>
      </c>
      <c r="G8180" t="s">
        <v>129</v>
      </c>
      <c r="H8180" t="s">
        <v>14</v>
      </c>
      <c r="I8180" t="s">
        <v>18</v>
      </c>
      <c r="J8180" t="s">
        <v>15</v>
      </c>
      <c r="K8180" t="s">
        <v>43</v>
      </c>
      <c r="L8180">
        <v>1</v>
      </c>
      <c r="M8180">
        <v>1003</v>
      </c>
      <c r="O8180" t="s">
        <v>25</v>
      </c>
      <c r="R8180" t="s">
        <v>44</v>
      </c>
      <c r="S8180" s="49" t="str">
        <f t="shared" si="1017"/>
        <v>Card</v>
      </c>
      <c r="T8180" s="3">
        <v>0.03</v>
      </c>
      <c r="U8180" s="2">
        <v>5.3000000000000007</v>
      </c>
      <c r="V8180" s="2">
        <v>2.2200000000000002</v>
      </c>
      <c r="W8180" s="54">
        <f>_xlfn.XLOOKUP(M8180,Market!A:A,Market!F:F,0)</f>
        <v>0.06</v>
      </c>
      <c r="X8180" s="55">
        <f t="shared" si="1018"/>
        <v>0.159</v>
      </c>
      <c r="Y8180" s="55">
        <f t="shared" si="1019"/>
        <v>3.0800000000000005</v>
      </c>
      <c r="Z8180" s="54">
        <f t="shared" si="1020"/>
        <v>0.5811320754716981</v>
      </c>
      <c r="AA8180" s="49" t="str">
        <f t="shared" ca="1" si="1021"/>
        <v>Y</v>
      </c>
      <c r="AB8180" s="49">
        <f t="shared" ca="1" si="1022"/>
        <v>6</v>
      </c>
      <c r="AC8180" s="49" t="str">
        <f t="shared" ca="1" si="1023"/>
        <v>Y</v>
      </c>
    </row>
    <row r="8181" spans="1:29" x14ac:dyDescent="0.25">
      <c r="A8181">
        <v>6480</v>
      </c>
      <c r="B8181" s="9">
        <v>43200</v>
      </c>
      <c r="C8181" s="50" t="str">
        <f t="shared" si="1016"/>
        <v>N</v>
      </c>
      <c r="D8181" s="52">
        <f>_xlfn.XLOOKUP(B8181,Cal_Date!B:B,Cal_Date!A:A,0)</f>
        <v>2</v>
      </c>
      <c r="E8181">
        <v>2018</v>
      </c>
      <c r="F8181" t="s">
        <v>122</v>
      </c>
      <c r="G8181" t="s">
        <v>129</v>
      </c>
      <c r="H8181" t="s">
        <v>11</v>
      </c>
      <c r="I8181" t="s">
        <v>11</v>
      </c>
      <c r="J8181" t="s">
        <v>15</v>
      </c>
      <c r="K8181" t="s">
        <v>42</v>
      </c>
      <c r="L8181">
        <v>1</v>
      </c>
      <c r="M8181">
        <v>1003</v>
      </c>
      <c r="O8181" t="s">
        <v>25</v>
      </c>
      <c r="R8181" t="s">
        <v>44</v>
      </c>
      <c r="S8181" s="49" t="str">
        <f t="shared" si="1017"/>
        <v>Card</v>
      </c>
      <c r="T8181" s="3">
        <v>0.03</v>
      </c>
      <c r="U8181" s="2">
        <v>2.6500000000000004</v>
      </c>
      <c r="V8181" s="2">
        <v>0.87</v>
      </c>
      <c r="W8181" s="54">
        <f>_xlfn.XLOOKUP(M8181,Market!A:A,Market!F:F,0)</f>
        <v>0.06</v>
      </c>
      <c r="X8181" s="55">
        <f t="shared" si="1018"/>
        <v>7.9500000000000001E-2</v>
      </c>
      <c r="Y8181" s="55">
        <f t="shared" si="1019"/>
        <v>1.7800000000000002</v>
      </c>
      <c r="Z8181" s="54">
        <f t="shared" si="1020"/>
        <v>0.67169811320754713</v>
      </c>
      <c r="AA8181" s="49" t="str">
        <f t="shared" ca="1" si="1021"/>
        <v>Y</v>
      </c>
      <c r="AB8181" s="49">
        <f t="shared" ca="1" si="1022"/>
        <v>6</v>
      </c>
      <c r="AC8181" s="49" t="str">
        <f t="shared" ca="1" si="1023"/>
        <v>Y</v>
      </c>
    </row>
    <row r="8182" spans="1:29" x14ac:dyDescent="0.25">
      <c r="A8182">
        <v>6481</v>
      </c>
      <c r="B8182" s="9">
        <v>43200</v>
      </c>
      <c r="C8182" s="50" t="str">
        <f t="shared" si="1016"/>
        <v>N</v>
      </c>
      <c r="D8182" s="52">
        <f>_xlfn.XLOOKUP(B8182,Cal_Date!B:B,Cal_Date!A:A,0)</f>
        <v>2</v>
      </c>
      <c r="E8182">
        <v>2018</v>
      </c>
      <c r="F8182" t="s">
        <v>122</v>
      </c>
      <c r="G8182" t="s">
        <v>129</v>
      </c>
      <c r="H8182" t="s">
        <v>48</v>
      </c>
      <c r="I8182" t="s">
        <v>18</v>
      </c>
      <c r="J8182" t="s">
        <v>10</v>
      </c>
      <c r="K8182" t="s">
        <v>43</v>
      </c>
      <c r="L8182">
        <v>1</v>
      </c>
      <c r="M8182">
        <v>1004</v>
      </c>
      <c r="O8182" t="s">
        <v>28</v>
      </c>
      <c r="R8182" t="s">
        <v>44</v>
      </c>
      <c r="S8182" s="49" t="str">
        <f t="shared" si="1017"/>
        <v>Card</v>
      </c>
      <c r="T8182" s="3">
        <v>0.03</v>
      </c>
      <c r="U8182" s="2">
        <v>7.42</v>
      </c>
      <c r="V8182" s="2">
        <v>1.46</v>
      </c>
      <c r="W8182" s="54">
        <f>_xlfn.XLOOKUP(M8182,Market!A:A,Market!F:F,0)</f>
        <v>0.06</v>
      </c>
      <c r="X8182" s="55">
        <f t="shared" si="1018"/>
        <v>0.22259999999999999</v>
      </c>
      <c r="Y8182" s="55">
        <f t="shared" si="1019"/>
        <v>5.96</v>
      </c>
      <c r="Z8182" s="54">
        <f t="shared" si="1020"/>
        <v>0.80323450134770891</v>
      </c>
      <c r="AA8182" s="49" t="str">
        <f t="shared" ca="1" si="1021"/>
        <v>Y</v>
      </c>
      <c r="AB8182" s="49">
        <f t="shared" ca="1" si="1022"/>
        <v>6</v>
      </c>
      <c r="AC8182" s="49" t="str">
        <f t="shared" ca="1" si="1023"/>
        <v>Y</v>
      </c>
    </row>
    <row r="8183" spans="1:29" x14ac:dyDescent="0.25">
      <c r="A8183">
        <v>6482</v>
      </c>
      <c r="B8183" s="9">
        <v>43200</v>
      </c>
      <c r="C8183" s="50" t="str">
        <f t="shared" si="1016"/>
        <v>N</v>
      </c>
      <c r="D8183" s="52">
        <f>_xlfn.XLOOKUP(B8183,Cal_Date!B:B,Cal_Date!A:A,0)</f>
        <v>2</v>
      </c>
      <c r="E8183">
        <v>2018</v>
      </c>
      <c r="F8183" t="s">
        <v>122</v>
      </c>
      <c r="G8183" t="s">
        <v>129</v>
      </c>
      <c r="H8183" t="s">
        <v>11</v>
      </c>
      <c r="I8183" t="s">
        <v>11</v>
      </c>
      <c r="J8183" t="s">
        <v>15</v>
      </c>
      <c r="K8183" t="s">
        <v>42</v>
      </c>
      <c r="L8183">
        <v>1</v>
      </c>
      <c r="M8183">
        <v>1005</v>
      </c>
      <c r="O8183" t="s">
        <v>25</v>
      </c>
      <c r="R8183" t="s">
        <v>44</v>
      </c>
      <c r="S8183" s="49" t="str">
        <f t="shared" si="1017"/>
        <v>Card</v>
      </c>
      <c r="T8183" s="3">
        <v>0.03</v>
      </c>
      <c r="U8183" s="2">
        <v>2.7225000000000001</v>
      </c>
      <c r="V8183" s="2">
        <v>0.87</v>
      </c>
      <c r="W8183" s="54">
        <f>_xlfn.XLOOKUP(M8183,Market!A:A,Market!F:F,0)</f>
        <v>8.8999999999999996E-2</v>
      </c>
      <c r="X8183" s="55">
        <f t="shared" si="1018"/>
        <v>8.1674999999999998E-2</v>
      </c>
      <c r="Y8183" s="55">
        <f t="shared" si="1019"/>
        <v>1.8525</v>
      </c>
      <c r="Z8183" s="54">
        <f t="shared" si="1020"/>
        <v>0.68044077134986225</v>
      </c>
      <c r="AA8183" s="49" t="str">
        <f t="shared" ca="1" si="1021"/>
        <v>Y</v>
      </c>
      <c r="AB8183" s="49">
        <f t="shared" ca="1" si="1022"/>
        <v>6</v>
      </c>
      <c r="AC8183" s="49" t="str">
        <f t="shared" ca="1" si="1023"/>
        <v>Y</v>
      </c>
    </row>
    <row r="8184" spans="1:29" x14ac:dyDescent="0.25">
      <c r="A8184">
        <v>6483</v>
      </c>
      <c r="B8184" s="9">
        <v>43200</v>
      </c>
      <c r="C8184" s="50" t="str">
        <f t="shared" si="1016"/>
        <v>N</v>
      </c>
      <c r="D8184" s="52">
        <f>_xlfn.XLOOKUP(B8184,Cal_Date!B:B,Cal_Date!A:A,0)</f>
        <v>2</v>
      </c>
      <c r="E8184">
        <v>2018</v>
      </c>
      <c r="F8184" t="s">
        <v>122</v>
      </c>
      <c r="G8184" t="s">
        <v>129</v>
      </c>
      <c r="H8184" t="s">
        <v>11</v>
      </c>
      <c r="I8184" t="s">
        <v>11</v>
      </c>
      <c r="J8184" t="s">
        <v>15</v>
      </c>
      <c r="K8184" t="s">
        <v>42</v>
      </c>
      <c r="L8184">
        <v>1</v>
      </c>
      <c r="M8184">
        <v>1005</v>
      </c>
      <c r="O8184" t="s">
        <v>25</v>
      </c>
      <c r="R8184" t="s">
        <v>44</v>
      </c>
      <c r="S8184" s="49" t="str">
        <f t="shared" si="1017"/>
        <v>Card</v>
      </c>
      <c r="T8184" s="3">
        <v>0.03</v>
      </c>
      <c r="U8184" s="2">
        <v>2.7225000000000001</v>
      </c>
      <c r="V8184" s="2">
        <v>0.87</v>
      </c>
      <c r="W8184" s="54">
        <f>_xlfn.XLOOKUP(M8184,Market!A:A,Market!F:F,0)</f>
        <v>8.8999999999999996E-2</v>
      </c>
      <c r="X8184" s="55">
        <f t="shared" si="1018"/>
        <v>8.1674999999999998E-2</v>
      </c>
      <c r="Y8184" s="55">
        <f t="shared" si="1019"/>
        <v>1.8525</v>
      </c>
      <c r="Z8184" s="54">
        <f t="shared" si="1020"/>
        <v>0.68044077134986225</v>
      </c>
      <c r="AA8184" s="49" t="str">
        <f t="shared" ca="1" si="1021"/>
        <v>Y</v>
      </c>
      <c r="AB8184" s="49">
        <f t="shared" ca="1" si="1022"/>
        <v>6</v>
      </c>
      <c r="AC8184" s="49" t="str">
        <f t="shared" ca="1" si="1023"/>
        <v>Y</v>
      </c>
    </row>
    <row r="8185" spans="1:29" x14ac:dyDescent="0.25">
      <c r="A8185">
        <v>6484</v>
      </c>
      <c r="B8185" s="9">
        <v>43200</v>
      </c>
      <c r="C8185" s="50" t="str">
        <f t="shared" si="1016"/>
        <v>N</v>
      </c>
      <c r="D8185" s="52">
        <f>_xlfn.XLOOKUP(B8185,Cal_Date!B:B,Cal_Date!A:A,0)</f>
        <v>2</v>
      </c>
      <c r="E8185">
        <v>2018</v>
      </c>
      <c r="F8185" t="s">
        <v>122</v>
      </c>
      <c r="G8185" t="s">
        <v>129</v>
      </c>
      <c r="H8185" t="s">
        <v>48</v>
      </c>
      <c r="I8185" t="s">
        <v>18</v>
      </c>
      <c r="J8185" t="s">
        <v>10</v>
      </c>
      <c r="K8185" t="s">
        <v>43</v>
      </c>
      <c r="L8185">
        <v>2</v>
      </c>
      <c r="M8185">
        <v>1003</v>
      </c>
      <c r="O8185" t="s">
        <v>25</v>
      </c>
      <c r="R8185" t="s">
        <v>44</v>
      </c>
      <c r="S8185" s="49" t="str">
        <f t="shared" si="1017"/>
        <v>Card</v>
      </c>
      <c r="T8185" s="3">
        <v>0.03</v>
      </c>
      <c r="U8185" s="2">
        <v>14.84</v>
      </c>
      <c r="V8185" s="2">
        <v>2.92</v>
      </c>
      <c r="W8185" s="54">
        <f>_xlfn.XLOOKUP(M8185,Market!A:A,Market!F:F,0)</f>
        <v>0.06</v>
      </c>
      <c r="X8185" s="55">
        <f t="shared" si="1018"/>
        <v>0.44519999999999998</v>
      </c>
      <c r="Y8185" s="55">
        <f t="shared" si="1019"/>
        <v>11.92</v>
      </c>
      <c r="Z8185" s="54">
        <f t="shared" si="1020"/>
        <v>0.80323450134770891</v>
      </c>
      <c r="AA8185" s="49" t="str">
        <f t="shared" ca="1" si="1021"/>
        <v>Y</v>
      </c>
      <c r="AB8185" s="49">
        <f t="shared" ca="1" si="1022"/>
        <v>6</v>
      </c>
      <c r="AC8185" s="49" t="str">
        <f t="shared" ca="1" si="1023"/>
        <v>Y</v>
      </c>
    </row>
    <row r="8186" spans="1:29" x14ac:dyDescent="0.25">
      <c r="A8186">
        <v>6485</v>
      </c>
      <c r="B8186" s="9">
        <v>43200</v>
      </c>
      <c r="C8186" s="50" t="str">
        <f t="shared" si="1016"/>
        <v>N</v>
      </c>
      <c r="D8186" s="52">
        <f>_xlfn.XLOOKUP(B8186,Cal_Date!B:B,Cal_Date!A:A,0)</f>
        <v>2</v>
      </c>
      <c r="E8186">
        <v>2018</v>
      </c>
      <c r="F8186" t="s">
        <v>122</v>
      </c>
      <c r="G8186" t="s">
        <v>129</v>
      </c>
      <c r="H8186" t="s">
        <v>11</v>
      </c>
      <c r="I8186" t="s">
        <v>11</v>
      </c>
      <c r="J8186" t="s">
        <v>15</v>
      </c>
      <c r="K8186" t="s">
        <v>42</v>
      </c>
      <c r="L8186">
        <v>2</v>
      </c>
      <c r="M8186">
        <v>1007</v>
      </c>
      <c r="O8186" t="s">
        <v>28</v>
      </c>
      <c r="R8186" t="s">
        <v>44</v>
      </c>
      <c r="S8186" s="49" t="str">
        <f t="shared" si="1017"/>
        <v>Card</v>
      </c>
      <c r="T8186" s="3">
        <v>0.03</v>
      </c>
      <c r="U8186" s="2">
        <v>5.4450000000000003</v>
      </c>
      <c r="V8186" s="2">
        <v>1.74</v>
      </c>
      <c r="W8186" s="54">
        <f>_xlfn.XLOOKUP(M8186,Market!A:A,Market!F:F,0)</f>
        <v>8.8999999999999996E-2</v>
      </c>
      <c r="X8186" s="55">
        <f t="shared" si="1018"/>
        <v>0.16335</v>
      </c>
      <c r="Y8186" s="55">
        <f t="shared" si="1019"/>
        <v>3.7050000000000001</v>
      </c>
      <c r="Z8186" s="54">
        <f t="shared" si="1020"/>
        <v>0.68044077134986225</v>
      </c>
      <c r="AA8186" s="49" t="str">
        <f t="shared" ca="1" si="1021"/>
        <v>Y</v>
      </c>
      <c r="AB8186" s="49">
        <f t="shared" ca="1" si="1022"/>
        <v>6</v>
      </c>
      <c r="AC8186" s="49" t="str">
        <f t="shared" ca="1" si="1023"/>
        <v>Y</v>
      </c>
    </row>
    <row r="8187" spans="1:29" x14ac:dyDescent="0.25">
      <c r="A8187">
        <v>6486</v>
      </c>
      <c r="B8187" s="9">
        <v>43200</v>
      </c>
      <c r="C8187" s="50" t="str">
        <f t="shared" si="1016"/>
        <v>N</v>
      </c>
      <c r="D8187" s="52">
        <f>_xlfn.XLOOKUP(B8187,Cal_Date!B:B,Cal_Date!A:A,0)</f>
        <v>2</v>
      </c>
      <c r="E8187">
        <v>2018</v>
      </c>
      <c r="F8187" t="s">
        <v>122</v>
      </c>
      <c r="G8187" t="s">
        <v>129</v>
      </c>
      <c r="H8187" t="s">
        <v>14</v>
      </c>
      <c r="I8187" t="s">
        <v>18</v>
      </c>
      <c r="J8187" t="s">
        <v>15</v>
      </c>
      <c r="K8187" t="s">
        <v>43</v>
      </c>
      <c r="L8187">
        <v>1</v>
      </c>
      <c r="M8187">
        <v>1006</v>
      </c>
      <c r="O8187" t="s">
        <v>28</v>
      </c>
      <c r="R8187" t="s">
        <v>44</v>
      </c>
      <c r="S8187" s="49" t="str">
        <f t="shared" si="1017"/>
        <v>Card</v>
      </c>
      <c r="T8187" s="3">
        <v>0.03</v>
      </c>
      <c r="U8187" s="2">
        <v>5.4450000000000003</v>
      </c>
      <c r="V8187" s="2">
        <v>2.2200000000000002</v>
      </c>
      <c r="W8187" s="54">
        <f>_xlfn.XLOOKUP(M8187,Market!A:A,Market!F:F,0)</f>
        <v>8.8999999999999996E-2</v>
      </c>
      <c r="X8187" s="55">
        <f t="shared" si="1018"/>
        <v>0.16335</v>
      </c>
      <c r="Y8187" s="55">
        <f t="shared" si="1019"/>
        <v>3.2250000000000001</v>
      </c>
      <c r="Z8187" s="54">
        <f t="shared" si="1020"/>
        <v>0.59228650137741046</v>
      </c>
      <c r="AA8187" s="49" t="str">
        <f t="shared" ca="1" si="1021"/>
        <v>Y</v>
      </c>
      <c r="AB8187" s="49">
        <f t="shared" ca="1" si="1022"/>
        <v>6</v>
      </c>
      <c r="AC8187" s="49" t="str">
        <f t="shared" ca="1" si="1023"/>
        <v>Y</v>
      </c>
    </row>
    <row r="8188" spans="1:29" x14ac:dyDescent="0.25">
      <c r="A8188">
        <v>6487</v>
      </c>
      <c r="B8188" s="9">
        <v>43200</v>
      </c>
      <c r="C8188" s="50" t="str">
        <f t="shared" si="1016"/>
        <v>N</v>
      </c>
      <c r="D8188" s="52">
        <f>_xlfn.XLOOKUP(B8188,Cal_Date!B:B,Cal_Date!A:A,0)</f>
        <v>2</v>
      </c>
      <c r="E8188">
        <v>2018</v>
      </c>
      <c r="F8188" t="s">
        <v>122</v>
      </c>
      <c r="G8188" t="s">
        <v>129</v>
      </c>
      <c r="H8188" t="s">
        <v>11</v>
      </c>
      <c r="I8188" t="s">
        <v>11</v>
      </c>
      <c r="J8188" t="s">
        <v>15</v>
      </c>
      <c r="K8188" t="s">
        <v>42</v>
      </c>
      <c r="L8188">
        <v>1</v>
      </c>
      <c r="M8188">
        <v>1006</v>
      </c>
      <c r="O8188" t="s">
        <v>28</v>
      </c>
      <c r="R8188" t="s">
        <v>44</v>
      </c>
      <c r="S8188" s="49" t="str">
        <f t="shared" si="1017"/>
        <v>Card</v>
      </c>
      <c r="T8188" s="3">
        <v>0.03</v>
      </c>
      <c r="U8188" s="2">
        <v>2.7225000000000001</v>
      </c>
      <c r="V8188" s="2">
        <v>0.87</v>
      </c>
      <c r="W8188" s="54">
        <f>_xlfn.XLOOKUP(M8188,Market!A:A,Market!F:F,0)</f>
        <v>8.8999999999999996E-2</v>
      </c>
      <c r="X8188" s="55">
        <f t="shared" si="1018"/>
        <v>8.1674999999999998E-2</v>
      </c>
      <c r="Y8188" s="55">
        <f t="shared" si="1019"/>
        <v>1.8525</v>
      </c>
      <c r="Z8188" s="54">
        <f t="shared" si="1020"/>
        <v>0.68044077134986225</v>
      </c>
      <c r="AA8188" s="49" t="str">
        <f t="shared" ca="1" si="1021"/>
        <v>Y</v>
      </c>
      <c r="AB8188" s="49">
        <f t="shared" ca="1" si="1022"/>
        <v>6</v>
      </c>
      <c r="AC8188" s="49" t="str">
        <f t="shared" ca="1" si="1023"/>
        <v>Y</v>
      </c>
    </row>
    <row r="8189" spans="1:29" x14ac:dyDescent="0.25">
      <c r="A8189">
        <v>6488</v>
      </c>
      <c r="B8189" s="9">
        <v>43200</v>
      </c>
      <c r="C8189" s="50" t="str">
        <f t="shared" si="1016"/>
        <v>N</v>
      </c>
      <c r="D8189" s="52">
        <f>_xlfn.XLOOKUP(B8189,Cal_Date!B:B,Cal_Date!A:A,0)</f>
        <v>2</v>
      </c>
      <c r="E8189">
        <v>2018</v>
      </c>
      <c r="F8189" t="s">
        <v>122</v>
      </c>
      <c r="G8189" t="s">
        <v>129</v>
      </c>
      <c r="H8189" t="s">
        <v>48</v>
      </c>
      <c r="I8189" t="s">
        <v>18</v>
      </c>
      <c r="J8189" t="s">
        <v>10</v>
      </c>
      <c r="K8189" t="s">
        <v>43</v>
      </c>
      <c r="L8189">
        <v>1</v>
      </c>
      <c r="M8189">
        <v>1006</v>
      </c>
      <c r="O8189" t="s">
        <v>28</v>
      </c>
      <c r="R8189" t="s">
        <v>44</v>
      </c>
      <c r="S8189" s="49" t="str">
        <f t="shared" si="1017"/>
        <v>Card</v>
      </c>
      <c r="T8189" s="3">
        <v>0.03</v>
      </c>
      <c r="U8189" s="2">
        <v>7.6229999999999993</v>
      </c>
      <c r="V8189" s="2">
        <v>1.46</v>
      </c>
      <c r="W8189" s="54">
        <f>_xlfn.XLOOKUP(M8189,Market!A:A,Market!F:F,0)</f>
        <v>8.8999999999999996E-2</v>
      </c>
      <c r="X8189" s="55">
        <f t="shared" si="1018"/>
        <v>0.22868999999999998</v>
      </c>
      <c r="Y8189" s="55">
        <f t="shared" si="1019"/>
        <v>6.1629999999999994</v>
      </c>
      <c r="Z8189" s="54">
        <f t="shared" si="1020"/>
        <v>0.80847435392889933</v>
      </c>
      <c r="AA8189" s="49" t="str">
        <f t="shared" ca="1" si="1021"/>
        <v>Y</v>
      </c>
      <c r="AB8189" s="49">
        <f t="shared" ca="1" si="1022"/>
        <v>6</v>
      </c>
      <c r="AC8189" s="49" t="str">
        <f t="shared" ca="1" si="1023"/>
        <v>Y</v>
      </c>
    </row>
    <row r="8190" spans="1:29" x14ac:dyDescent="0.25">
      <c r="A8190">
        <v>6489</v>
      </c>
      <c r="B8190" s="9">
        <v>43200</v>
      </c>
      <c r="C8190" s="50" t="str">
        <f t="shared" si="1016"/>
        <v>N</v>
      </c>
      <c r="D8190" s="52">
        <f>_xlfn.XLOOKUP(B8190,Cal_Date!B:B,Cal_Date!A:A,0)</f>
        <v>2</v>
      </c>
      <c r="E8190">
        <v>2018</v>
      </c>
      <c r="F8190" t="s">
        <v>122</v>
      </c>
      <c r="G8190" t="s">
        <v>129</v>
      </c>
      <c r="H8190" t="s">
        <v>48</v>
      </c>
      <c r="I8190" t="s">
        <v>18</v>
      </c>
      <c r="J8190" t="s">
        <v>10</v>
      </c>
      <c r="K8190" t="s">
        <v>43</v>
      </c>
      <c r="L8190">
        <v>2</v>
      </c>
      <c r="M8190">
        <v>1004</v>
      </c>
      <c r="O8190" t="s">
        <v>28</v>
      </c>
      <c r="R8190" t="s">
        <v>44</v>
      </c>
      <c r="S8190" s="49" t="str">
        <f t="shared" si="1017"/>
        <v>Card</v>
      </c>
      <c r="T8190" s="3">
        <v>0.03</v>
      </c>
      <c r="U8190" s="2">
        <v>14.84</v>
      </c>
      <c r="V8190" s="2">
        <v>2.92</v>
      </c>
      <c r="W8190" s="54">
        <f>_xlfn.XLOOKUP(M8190,Market!A:A,Market!F:F,0)</f>
        <v>0.06</v>
      </c>
      <c r="X8190" s="55">
        <f t="shared" si="1018"/>
        <v>0.44519999999999998</v>
      </c>
      <c r="Y8190" s="55">
        <f t="shared" si="1019"/>
        <v>11.92</v>
      </c>
      <c r="Z8190" s="54">
        <f t="shared" si="1020"/>
        <v>0.80323450134770891</v>
      </c>
      <c r="AA8190" s="49" t="str">
        <f t="shared" ca="1" si="1021"/>
        <v>Y</v>
      </c>
      <c r="AB8190" s="49">
        <f t="shared" ca="1" si="1022"/>
        <v>6</v>
      </c>
      <c r="AC8190" s="49" t="str">
        <f t="shared" ca="1" si="1023"/>
        <v>Y</v>
      </c>
    </row>
    <row r="8191" spans="1:29" x14ac:dyDescent="0.25">
      <c r="A8191">
        <v>6490</v>
      </c>
      <c r="B8191" s="9">
        <v>43200</v>
      </c>
      <c r="C8191" s="50" t="str">
        <f t="shared" si="1016"/>
        <v>N</v>
      </c>
      <c r="D8191" s="52">
        <f>_xlfn.XLOOKUP(B8191,Cal_Date!B:B,Cal_Date!A:A,0)</f>
        <v>2</v>
      </c>
      <c r="E8191">
        <v>2018</v>
      </c>
      <c r="F8191" t="s">
        <v>122</v>
      </c>
      <c r="G8191" t="s">
        <v>129</v>
      </c>
      <c r="H8191" t="s">
        <v>11</v>
      </c>
      <c r="I8191" t="s">
        <v>11</v>
      </c>
      <c r="J8191" t="s">
        <v>15</v>
      </c>
      <c r="K8191" t="s">
        <v>42</v>
      </c>
      <c r="L8191">
        <v>1</v>
      </c>
      <c r="M8191">
        <v>1004</v>
      </c>
      <c r="O8191" t="s">
        <v>28</v>
      </c>
      <c r="R8191" t="s">
        <v>44</v>
      </c>
      <c r="S8191" s="49" t="str">
        <f t="shared" si="1017"/>
        <v>Card</v>
      </c>
      <c r="T8191" s="3">
        <v>0.03</v>
      </c>
      <c r="U8191" s="2">
        <v>2.6500000000000004</v>
      </c>
      <c r="V8191" s="2">
        <v>0.87</v>
      </c>
      <c r="W8191" s="54">
        <f>_xlfn.XLOOKUP(M8191,Market!A:A,Market!F:F,0)</f>
        <v>0.06</v>
      </c>
      <c r="X8191" s="55">
        <f t="shared" si="1018"/>
        <v>7.9500000000000001E-2</v>
      </c>
      <c r="Y8191" s="55">
        <f t="shared" si="1019"/>
        <v>1.7800000000000002</v>
      </c>
      <c r="Z8191" s="54">
        <f t="shared" si="1020"/>
        <v>0.67169811320754713</v>
      </c>
      <c r="AA8191" s="49" t="str">
        <f t="shared" ca="1" si="1021"/>
        <v>Y</v>
      </c>
      <c r="AB8191" s="49">
        <f t="shared" ca="1" si="1022"/>
        <v>6</v>
      </c>
      <c r="AC8191" s="49" t="str">
        <f t="shared" ca="1" si="1023"/>
        <v>Y</v>
      </c>
    </row>
    <row r="8192" spans="1:29" x14ac:dyDescent="0.25">
      <c r="A8192">
        <v>6491</v>
      </c>
      <c r="B8192" s="9">
        <v>43200</v>
      </c>
      <c r="C8192" s="50" t="str">
        <f t="shared" si="1016"/>
        <v>N</v>
      </c>
      <c r="D8192" s="52">
        <f>_xlfn.XLOOKUP(B8192,Cal_Date!B:B,Cal_Date!A:A,0)</f>
        <v>2</v>
      </c>
      <c r="E8192">
        <v>2018</v>
      </c>
      <c r="F8192" t="s">
        <v>122</v>
      </c>
      <c r="G8192" t="s">
        <v>129</v>
      </c>
      <c r="H8192" t="s">
        <v>11</v>
      </c>
      <c r="I8192" t="s">
        <v>11</v>
      </c>
      <c r="J8192" t="s">
        <v>15</v>
      </c>
      <c r="K8192" t="s">
        <v>42</v>
      </c>
      <c r="L8192">
        <v>2</v>
      </c>
      <c r="M8192">
        <v>1000</v>
      </c>
      <c r="O8192" t="s">
        <v>25</v>
      </c>
      <c r="R8192" t="s">
        <v>44</v>
      </c>
      <c r="S8192" s="49" t="str">
        <f t="shared" si="1017"/>
        <v>Card</v>
      </c>
      <c r="T8192" s="3">
        <v>0.03</v>
      </c>
      <c r="U8192" s="2">
        <v>5.4</v>
      </c>
      <c r="V8192" s="2">
        <v>1.74</v>
      </c>
      <c r="W8192" s="54">
        <f>_xlfn.XLOOKUP(M8192,Market!A:A,Market!F:F,0)</f>
        <v>0.08</v>
      </c>
      <c r="X8192" s="55">
        <f t="shared" si="1018"/>
        <v>0.16200000000000001</v>
      </c>
      <c r="Y8192" s="55">
        <f t="shared" si="1019"/>
        <v>3.66</v>
      </c>
      <c r="Z8192" s="54">
        <f t="shared" si="1020"/>
        <v>0.67777777777777781</v>
      </c>
      <c r="AA8192" s="49" t="str">
        <f t="shared" ca="1" si="1021"/>
        <v>Y</v>
      </c>
      <c r="AB8192" s="49">
        <f t="shared" ca="1" si="1022"/>
        <v>6</v>
      </c>
      <c r="AC8192" s="49" t="str">
        <f t="shared" ca="1" si="1023"/>
        <v>Y</v>
      </c>
    </row>
    <row r="8193" spans="1:29" x14ac:dyDescent="0.25">
      <c r="A8193">
        <v>6492</v>
      </c>
      <c r="B8193" s="9">
        <v>43200</v>
      </c>
      <c r="C8193" s="50" t="str">
        <f t="shared" si="1016"/>
        <v>N</v>
      </c>
      <c r="D8193" s="52">
        <f>_xlfn.XLOOKUP(B8193,Cal_Date!B:B,Cal_Date!A:A,0)</f>
        <v>2</v>
      </c>
      <c r="E8193">
        <v>2018</v>
      </c>
      <c r="F8193" t="s">
        <v>122</v>
      </c>
      <c r="G8193" t="s">
        <v>129</v>
      </c>
      <c r="H8193" t="s">
        <v>14</v>
      </c>
      <c r="I8193" t="s">
        <v>18</v>
      </c>
      <c r="J8193" t="s">
        <v>15</v>
      </c>
      <c r="K8193" t="s">
        <v>43</v>
      </c>
      <c r="L8193">
        <v>1</v>
      </c>
      <c r="M8193">
        <v>1000</v>
      </c>
      <c r="O8193" t="s">
        <v>25</v>
      </c>
      <c r="R8193" t="s">
        <v>44</v>
      </c>
      <c r="S8193" s="49" t="str">
        <f t="shared" si="1017"/>
        <v>Card</v>
      </c>
      <c r="T8193" s="3">
        <v>0.03</v>
      </c>
      <c r="U8193" s="2">
        <v>5.4</v>
      </c>
      <c r="V8193" s="2">
        <v>2.1</v>
      </c>
      <c r="W8193" s="54">
        <f>_xlfn.XLOOKUP(M8193,Market!A:A,Market!F:F,0)</f>
        <v>0.08</v>
      </c>
      <c r="X8193" s="55">
        <f t="shared" si="1018"/>
        <v>0.16200000000000001</v>
      </c>
      <c r="Y8193" s="55">
        <f t="shared" si="1019"/>
        <v>3.3000000000000003</v>
      </c>
      <c r="Z8193" s="54">
        <f t="shared" si="1020"/>
        <v>0.61111111111111116</v>
      </c>
      <c r="AA8193" s="49" t="str">
        <f t="shared" ca="1" si="1021"/>
        <v>Y</v>
      </c>
      <c r="AB8193" s="49">
        <f t="shared" ca="1" si="1022"/>
        <v>6</v>
      </c>
      <c r="AC8193" s="49" t="str">
        <f t="shared" ca="1" si="1023"/>
        <v>Y</v>
      </c>
    </row>
    <row r="8194" spans="1:29" x14ac:dyDescent="0.25">
      <c r="A8194">
        <v>6493</v>
      </c>
      <c r="B8194" s="9">
        <v>43200</v>
      </c>
      <c r="C8194" s="50" t="str">
        <f t="shared" si="1016"/>
        <v>N</v>
      </c>
      <c r="D8194" s="52">
        <f>_xlfn.XLOOKUP(B8194,Cal_Date!B:B,Cal_Date!A:A,0)</f>
        <v>2</v>
      </c>
      <c r="E8194">
        <v>2018</v>
      </c>
      <c r="F8194" t="s">
        <v>122</v>
      </c>
      <c r="G8194" t="s">
        <v>129</v>
      </c>
      <c r="H8194" t="s">
        <v>11</v>
      </c>
      <c r="I8194" t="s">
        <v>11</v>
      </c>
      <c r="J8194" t="s">
        <v>15</v>
      </c>
      <c r="K8194" t="s">
        <v>42</v>
      </c>
      <c r="L8194">
        <v>2</v>
      </c>
      <c r="M8194">
        <v>1000</v>
      </c>
      <c r="O8194" t="s">
        <v>25</v>
      </c>
      <c r="R8194" t="s">
        <v>44</v>
      </c>
      <c r="S8194" s="49" t="str">
        <f t="shared" si="1017"/>
        <v>Card</v>
      </c>
      <c r="T8194" s="3">
        <v>0.03</v>
      </c>
      <c r="U8194" s="2">
        <v>5.4</v>
      </c>
      <c r="V8194" s="2">
        <v>1.74</v>
      </c>
      <c r="W8194" s="54">
        <f>_xlfn.XLOOKUP(M8194,Market!A:A,Market!F:F,0)</f>
        <v>0.08</v>
      </c>
      <c r="X8194" s="55">
        <f t="shared" si="1018"/>
        <v>0.16200000000000001</v>
      </c>
      <c r="Y8194" s="55">
        <f t="shared" si="1019"/>
        <v>3.66</v>
      </c>
      <c r="Z8194" s="54">
        <f t="shared" si="1020"/>
        <v>0.67777777777777781</v>
      </c>
      <c r="AA8194" s="49" t="str">
        <f t="shared" ca="1" si="1021"/>
        <v>Y</v>
      </c>
      <c r="AB8194" s="49">
        <f t="shared" ca="1" si="1022"/>
        <v>6</v>
      </c>
      <c r="AC8194" s="49" t="str">
        <f t="shared" ca="1" si="1023"/>
        <v>Y</v>
      </c>
    </row>
    <row r="8195" spans="1:29" x14ac:dyDescent="0.25">
      <c r="A8195">
        <v>6494</v>
      </c>
      <c r="B8195" s="9">
        <v>43200</v>
      </c>
      <c r="C8195" s="50" t="str">
        <f t="shared" ref="C8195:C8258" si="1024">IF(OR(B8195="04/01/2018"+0,B8195="04/02/2018"+0),"Y","N")</f>
        <v>N</v>
      </c>
      <c r="D8195" s="52">
        <f>_xlfn.XLOOKUP(B8195,Cal_Date!B:B,Cal_Date!A:A,0)</f>
        <v>2</v>
      </c>
      <c r="E8195">
        <v>2018</v>
      </c>
      <c r="F8195" t="s">
        <v>122</v>
      </c>
      <c r="G8195" t="s">
        <v>129</v>
      </c>
      <c r="H8195" t="s">
        <v>11</v>
      </c>
      <c r="I8195" t="s">
        <v>11</v>
      </c>
      <c r="J8195" t="s">
        <v>15</v>
      </c>
      <c r="K8195" t="s">
        <v>42</v>
      </c>
      <c r="L8195">
        <v>1</v>
      </c>
      <c r="M8195">
        <v>1008</v>
      </c>
      <c r="O8195" t="s">
        <v>28</v>
      </c>
      <c r="R8195" t="s">
        <v>44</v>
      </c>
      <c r="S8195" s="49" t="str">
        <f t="shared" ref="S8195:S8258" si="1025">IF(R8195="Cash","Cash","Card")</f>
        <v>Card</v>
      </c>
      <c r="T8195" s="3">
        <v>0.03</v>
      </c>
      <c r="U8195" s="2">
        <v>2.7225000000000001</v>
      </c>
      <c r="V8195" s="2">
        <v>0.87</v>
      </c>
      <c r="W8195" s="54">
        <f>_xlfn.XLOOKUP(M8195,Market!A:A,Market!F:F,0)</f>
        <v>8.8999999999999996E-2</v>
      </c>
      <c r="X8195" s="55">
        <f t="shared" ref="X8195:X8258" si="1026">T8195*U8195</f>
        <v>8.1674999999999998E-2</v>
      </c>
      <c r="Y8195" s="55">
        <f t="shared" ref="Y8195:Y8258" si="1027">U8195-V8195</f>
        <v>1.8525</v>
      </c>
      <c r="Z8195" s="54">
        <f t="shared" ref="Z8195:Z8258" si="1028">Y8195/U8195</f>
        <v>0.68044077134986225</v>
      </c>
      <c r="AA8195" s="49" t="str">
        <f t="shared" ref="AA8195:AA8258" ca="1" si="1029">IF(DATEDIF(B8195,TODAY(),"y")&gt;5,"Y","N")</f>
        <v>Y</v>
      </c>
      <c r="AB8195" s="49">
        <f t="shared" ref="AB8195:AB8258" ca="1" si="1030">DATEDIF(B8195,TODAY(),"y")</f>
        <v>6</v>
      </c>
      <c r="AC8195" s="49" t="str">
        <f t="shared" ref="AC8195:AC8258" ca="1" si="1031">IF(AB8195&gt;5,"Y","N")</f>
        <v>Y</v>
      </c>
    </row>
    <row r="8196" spans="1:29" x14ac:dyDescent="0.25">
      <c r="A8196">
        <v>6495</v>
      </c>
      <c r="B8196" s="9">
        <v>43200</v>
      </c>
      <c r="C8196" s="50" t="str">
        <f t="shared" si="1024"/>
        <v>N</v>
      </c>
      <c r="D8196" s="52">
        <f>_xlfn.XLOOKUP(B8196,Cal_Date!B:B,Cal_Date!A:A,0)</f>
        <v>2</v>
      </c>
      <c r="E8196">
        <v>2018</v>
      </c>
      <c r="F8196" t="s">
        <v>122</v>
      </c>
      <c r="G8196" t="s">
        <v>129</v>
      </c>
      <c r="H8196" t="s">
        <v>11</v>
      </c>
      <c r="I8196" t="s">
        <v>11</v>
      </c>
      <c r="J8196" t="s">
        <v>15</v>
      </c>
      <c r="K8196" t="s">
        <v>42</v>
      </c>
      <c r="L8196">
        <v>1</v>
      </c>
      <c r="M8196">
        <v>1008</v>
      </c>
      <c r="O8196" t="s">
        <v>28</v>
      </c>
      <c r="R8196" t="s">
        <v>44</v>
      </c>
      <c r="S8196" s="49" t="str">
        <f t="shared" si="1025"/>
        <v>Card</v>
      </c>
      <c r="T8196" s="3">
        <v>0.03</v>
      </c>
      <c r="U8196" s="2">
        <v>2.7225000000000001</v>
      </c>
      <c r="V8196" s="2">
        <v>0.87</v>
      </c>
      <c r="W8196" s="54">
        <f>_xlfn.XLOOKUP(M8196,Market!A:A,Market!F:F,0)</f>
        <v>8.8999999999999996E-2</v>
      </c>
      <c r="X8196" s="55">
        <f t="shared" si="1026"/>
        <v>8.1674999999999998E-2</v>
      </c>
      <c r="Y8196" s="55">
        <f t="shared" si="1027"/>
        <v>1.8525</v>
      </c>
      <c r="Z8196" s="54">
        <f t="shared" si="1028"/>
        <v>0.68044077134986225</v>
      </c>
      <c r="AA8196" s="49" t="str">
        <f t="shared" ca="1" si="1029"/>
        <v>Y</v>
      </c>
      <c r="AB8196" s="49">
        <f t="shared" ca="1" si="1030"/>
        <v>6</v>
      </c>
      <c r="AC8196" s="49" t="str">
        <f t="shared" ca="1" si="1031"/>
        <v>Y</v>
      </c>
    </row>
    <row r="8197" spans="1:29" x14ac:dyDescent="0.25">
      <c r="A8197">
        <v>6496</v>
      </c>
      <c r="B8197" s="9">
        <v>43200</v>
      </c>
      <c r="C8197" s="50" t="str">
        <f t="shared" si="1024"/>
        <v>N</v>
      </c>
      <c r="D8197" s="52">
        <f>_xlfn.XLOOKUP(B8197,Cal_Date!B:B,Cal_Date!A:A,0)</f>
        <v>2</v>
      </c>
      <c r="E8197">
        <v>2018</v>
      </c>
      <c r="F8197" t="s">
        <v>122</v>
      </c>
      <c r="G8197" t="s">
        <v>129</v>
      </c>
      <c r="H8197" t="s">
        <v>11</v>
      </c>
      <c r="I8197" t="s">
        <v>11</v>
      </c>
      <c r="J8197" t="s">
        <v>15</v>
      </c>
      <c r="K8197" t="s">
        <v>42</v>
      </c>
      <c r="L8197">
        <v>1</v>
      </c>
      <c r="M8197">
        <v>1009</v>
      </c>
      <c r="O8197" t="s">
        <v>28</v>
      </c>
      <c r="R8197" t="s">
        <v>44</v>
      </c>
      <c r="S8197" s="49" t="str">
        <f t="shared" si="1025"/>
        <v>Card</v>
      </c>
      <c r="T8197" s="3">
        <v>0.03</v>
      </c>
      <c r="U8197" s="2">
        <v>2.7225000000000001</v>
      </c>
      <c r="V8197" s="2">
        <v>0.87</v>
      </c>
      <c r="W8197" s="54">
        <f>_xlfn.XLOOKUP(M8197,Market!A:A,Market!F:F,0)</f>
        <v>8.8999999999999996E-2</v>
      </c>
      <c r="X8197" s="55">
        <f t="shared" si="1026"/>
        <v>8.1674999999999998E-2</v>
      </c>
      <c r="Y8197" s="55">
        <f t="shared" si="1027"/>
        <v>1.8525</v>
      </c>
      <c r="Z8197" s="54">
        <f t="shared" si="1028"/>
        <v>0.68044077134986225</v>
      </c>
      <c r="AA8197" s="49" t="str">
        <f t="shared" ca="1" si="1029"/>
        <v>Y</v>
      </c>
      <c r="AB8197" s="49">
        <f t="shared" ca="1" si="1030"/>
        <v>6</v>
      </c>
      <c r="AC8197" s="49" t="str">
        <f t="shared" ca="1" si="1031"/>
        <v>Y</v>
      </c>
    </row>
    <row r="8198" spans="1:29" x14ac:dyDescent="0.25">
      <c r="A8198">
        <v>6497</v>
      </c>
      <c r="B8198" s="9">
        <v>43200</v>
      </c>
      <c r="C8198" s="50" t="str">
        <f t="shared" si="1024"/>
        <v>N</v>
      </c>
      <c r="D8198" s="52">
        <f>_xlfn.XLOOKUP(B8198,Cal_Date!B:B,Cal_Date!A:A,0)</f>
        <v>2</v>
      </c>
      <c r="E8198">
        <v>2018</v>
      </c>
      <c r="F8198" t="s">
        <v>122</v>
      </c>
      <c r="G8198" t="s">
        <v>129</v>
      </c>
      <c r="H8198" t="s">
        <v>48</v>
      </c>
      <c r="I8198" t="s">
        <v>18</v>
      </c>
      <c r="J8198" t="s">
        <v>10</v>
      </c>
      <c r="K8198" t="s">
        <v>43</v>
      </c>
      <c r="L8198">
        <v>1</v>
      </c>
      <c r="M8198">
        <v>1010</v>
      </c>
      <c r="O8198" t="s">
        <v>25</v>
      </c>
      <c r="R8198" t="s">
        <v>44</v>
      </c>
      <c r="S8198" s="49" t="str">
        <f t="shared" si="1025"/>
        <v>Card</v>
      </c>
      <c r="T8198" s="3">
        <v>0.03</v>
      </c>
      <c r="U8198" s="2">
        <v>7.5600000000000005</v>
      </c>
      <c r="V8198" s="2">
        <v>1.46</v>
      </c>
      <c r="W8198" s="54">
        <f>_xlfn.XLOOKUP(M8198,Market!A:A,Market!F:F,0)</f>
        <v>0.08</v>
      </c>
      <c r="X8198" s="55">
        <f t="shared" si="1026"/>
        <v>0.2268</v>
      </c>
      <c r="Y8198" s="55">
        <f t="shared" si="1027"/>
        <v>6.1000000000000005</v>
      </c>
      <c r="Z8198" s="54">
        <f t="shared" si="1028"/>
        <v>0.80687830687830686</v>
      </c>
      <c r="AA8198" s="49" t="str">
        <f t="shared" ca="1" si="1029"/>
        <v>Y</v>
      </c>
      <c r="AB8198" s="49">
        <f t="shared" ca="1" si="1030"/>
        <v>6</v>
      </c>
      <c r="AC8198" s="49" t="str">
        <f t="shared" ca="1" si="1031"/>
        <v>Y</v>
      </c>
    </row>
    <row r="8199" spans="1:29" x14ac:dyDescent="0.25">
      <c r="A8199">
        <v>6498</v>
      </c>
      <c r="B8199" s="9">
        <v>43201</v>
      </c>
      <c r="C8199" s="50" t="str">
        <f t="shared" si="1024"/>
        <v>N</v>
      </c>
      <c r="D8199" s="52">
        <f>_xlfn.XLOOKUP(B8199,Cal_Date!B:B,Cal_Date!A:A,0)</f>
        <v>2</v>
      </c>
      <c r="E8199">
        <v>2018</v>
      </c>
      <c r="F8199" t="s">
        <v>123</v>
      </c>
      <c r="G8199" t="s">
        <v>129</v>
      </c>
      <c r="H8199" t="s">
        <v>11</v>
      </c>
      <c r="I8199" t="s">
        <v>11</v>
      </c>
      <c r="J8199" t="s">
        <v>15</v>
      </c>
      <c r="K8199" t="s">
        <v>42</v>
      </c>
      <c r="L8199">
        <v>2</v>
      </c>
      <c r="M8199">
        <v>1008</v>
      </c>
      <c r="O8199" t="s">
        <v>28</v>
      </c>
      <c r="R8199" t="s">
        <v>44</v>
      </c>
      <c r="S8199" s="49" t="str">
        <f t="shared" si="1025"/>
        <v>Card</v>
      </c>
      <c r="T8199" s="3">
        <v>0.03</v>
      </c>
      <c r="U8199" s="2">
        <v>5.4450000000000003</v>
      </c>
      <c r="V8199" s="2">
        <v>1.74</v>
      </c>
      <c r="W8199" s="54">
        <f>_xlfn.XLOOKUP(M8199,Market!A:A,Market!F:F,0)</f>
        <v>8.8999999999999996E-2</v>
      </c>
      <c r="X8199" s="55">
        <f t="shared" si="1026"/>
        <v>0.16335</v>
      </c>
      <c r="Y8199" s="55">
        <f t="shared" si="1027"/>
        <v>3.7050000000000001</v>
      </c>
      <c r="Z8199" s="54">
        <f t="shared" si="1028"/>
        <v>0.68044077134986225</v>
      </c>
      <c r="AA8199" s="49" t="str">
        <f t="shared" ca="1" si="1029"/>
        <v>Y</v>
      </c>
      <c r="AB8199" s="49">
        <f t="shared" ca="1" si="1030"/>
        <v>6</v>
      </c>
      <c r="AC8199" s="49" t="str">
        <f t="shared" ca="1" si="1031"/>
        <v>Y</v>
      </c>
    </row>
    <row r="8200" spans="1:29" x14ac:dyDescent="0.25">
      <c r="A8200">
        <v>6499</v>
      </c>
      <c r="B8200" s="9">
        <v>43201</v>
      </c>
      <c r="C8200" s="50" t="str">
        <f t="shared" si="1024"/>
        <v>N</v>
      </c>
      <c r="D8200" s="52">
        <f>_xlfn.XLOOKUP(B8200,Cal_Date!B:B,Cal_Date!A:A,0)</f>
        <v>2</v>
      </c>
      <c r="E8200">
        <v>2018</v>
      </c>
      <c r="F8200" t="s">
        <v>123</v>
      </c>
      <c r="G8200" t="s">
        <v>129</v>
      </c>
      <c r="H8200" t="s">
        <v>11</v>
      </c>
      <c r="I8200" t="s">
        <v>11</v>
      </c>
      <c r="J8200" t="s">
        <v>15</v>
      </c>
      <c r="K8200" t="s">
        <v>42</v>
      </c>
      <c r="L8200">
        <v>1</v>
      </c>
      <c r="M8200">
        <v>1008</v>
      </c>
      <c r="O8200" t="s">
        <v>28</v>
      </c>
      <c r="R8200" t="s">
        <v>44</v>
      </c>
      <c r="S8200" s="49" t="str">
        <f t="shared" si="1025"/>
        <v>Card</v>
      </c>
      <c r="T8200" s="3">
        <v>0.03</v>
      </c>
      <c r="U8200" s="2">
        <v>2.7225000000000001</v>
      </c>
      <c r="V8200" s="2">
        <v>0.87</v>
      </c>
      <c r="W8200" s="54">
        <f>_xlfn.XLOOKUP(M8200,Market!A:A,Market!F:F,0)</f>
        <v>8.8999999999999996E-2</v>
      </c>
      <c r="X8200" s="55">
        <f t="shared" si="1026"/>
        <v>8.1674999999999998E-2</v>
      </c>
      <c r="Y8200" s="55">
        <f t="shared" si="1027"/>
        <v>1.8525</v>
      </c>
      <c r="Z8200" s="54">
        <f t="shared" si="1028"/>
        <v>0.68044077134986225</v>
      </c>
      <c r="AA8200" s="49" t="str">
        <f t="shared" ca="1" si="1029"/>
        <v>Y</v>
      </c>
      <c r="AB8200" s="49">
        <f t="shared" ca="1" si="1030"/>
        <v>6</v>
      </c>
      <c r="AC8200" s="49" t="str">
        <f t="shared" ca="1" si="1031"/>
        <v>Y</v>
      </c>
    </row>
    <row r="8201" spans="1:29" x14ac:dyDescent="0.25">
      <c r="A8201">
        <v>6500</v>
      </c>
      <c r="B8201" s="9">
        <v>43201</v>
      </c>
      <c r="C8201" s="50" t="str">
        <f t="shared" si="1024"/>
        <v>N</v>
      </c>
      <c r="D8201" s="52">
        <f>_xlfn.XLOOKUP(B8201,Cal_Date!B:B,Cal_Date!A:A,0)</f>
        <v>2</v>
      </c>
      <c r="E8201">
        <v>2018</v>
      </c>
      <c r="F8201" t="s">
        <v>123</v>
      </c>
      <c r="G8201" t="s">
        <v>129</v>
      </c>
      <c r="H8201" t="s">
        <v>11</v>
      </c>
      <c r="I8201" t="s">
        <v>13</v>
      </c>
      <c r="J8201" t="s">
        <v>15</v>
      </c>
      <c r="K8201" t="s">
        <v>42</v>
      </c>
      <c r="L8201">
        <v>1</v>
      </c>
      <c r="M8201">
        <v>1008</v>
      </c>
      <c r="O8201" t="s">
        <v>28</v>
      </c>
      <c r="R8201" t="s">
        <v>44</v>
      </c>
      <c r="S8201" s="49" t="str">
        <f t="shared" si="1025"/>
        <v>Card</v>
      </c>
      <c r="T8201" s="3">
        <v>0.03</v>
      </c>
      <c r="U8201" s="2">
        <v>2.7225000000000001</v>
      </c>
      <c r="V8201" s="2">
        <v>1.42</v>
      </c>
      <c r="W8201" s="54">
        <f>_xlfn.XLOOKUP(M8201,Market!A:A,Market!F:F,0)</f>
        <v>8.8999999999999996E-2</v>
      </c>
      <c r="X8201" s="55">
        <f t="shared" si="1026"/>
        <v>8.1674999999999998E-2</v>
      </c>
      <c r="Y8201" s="55">
        <f t="shared" si="1027"/>
        <v>1.3025000000000002</v>
      </c>
      <c r="Z8201" s="54">
        <f t="shared" si="1028"/>
        <v>0.47842056932966032</v>
      </c>
      <c r="AA8201" s="49" t="str">
        <f t="shared" ca="1" si="1029"/>
        <v>Y</v>
      </c>
      <c r="AB8201" s="49">
        <f t="shared" ca="1" si="1030"/>
        <v>6</v>
      </c>
      <c r="AC8201" s="49" t="str">
        <f t="shared" ca="1" si="1031"/>
        <v>Y</v>
      </c>
    </row>
    <row r="8202" spans="1:29" x14ac:dyDescent="0.25">
      <c r="A8202">
        <v>6501</v>
      </c>
      <c r="B8202" s="9">
        <v>43201</v>
      </c>
      <c r="C8202" s="50" t="str">
        <f t="shared" si="1024"/>
        <v>N</v>
      </c>
      <c r="D8202" s="52">
        <f>_xlfn.XLOOKUP(B8202,Cal_Date!B:B,Cal_Date!A:A,0)</f>
        <v>2</v>
      </c>
      <c r="E8202">
        <v>2018</v>
      </c>
      <c r="F8202" t="s">
        <v>123</v>
      </c>
      <c r="G8202" t="s">
        <v>129</v>
      </c>
      <c r="H8202" t="s">
        <v>48</v>
      </c>
      <c r="I8202" t="s">
        <v>18</v>
      </c>
      <c r="J8202" t="s">
        <v>10</v>
      </c>
      <c r="K8202" t="s">
        <v>43</v>
      </c>
      <c r="L8202">
        <v>1</v>
      </c>
      <c r="M8202">
        <v>1004</v>
      </c>
      <c r="O8202" t="s">
        <v>28</v>
      </c>
      <c r="R8202" t="s">
        <v>44</v>
      </c>
      <c r="S8202" s="49" t="str">
        <f t="shared" si="1025"/>
        <v>Card</v>
      </c>
      <c r="T8202" s="3">
        <v>0.03</v>
      </c>
      <c r="U8202" s="2">
        <v>7.42</v>
      </c>
      <c r="V8202" s="2">
        <v>1.46</v>
      </c>
      <c r="W8202" s="54">
        <f>_xlfn.XLOOKUP(M8202,Market!A:A,Market!F:F,0)</f>
        <v>0.06</v>
      </c>
      <c r="X8202" s="55">
        <f t="shared" si="1026"/>
        <v>0.22259999999999999</v>
      </c>
      <c r="Y8202" s="55">
        <f t="shared" si="1027"/>
        <v>5.96</v>
      </c>
      <c r="Z8202" s="54">
        <f t="shared" si="1028"/>
        <v>0.80323450134770891</v>
      </c>
      <c r="AA8202" s="49" t="str">
        <f t="shared" ca="1" si="1029"/>
        <v>Y</v>
      </c>
      <c r="AB8202" s="49">
        <f t="shared" ca="1" si="1030"/>
        <v>6</v>
      </c>
      <c r="AC8202" s="49" t="str">
        <f t="shared" ca="1" si="1031"/>
        <v>Y</v>
      </c>
    </row>
    <row r="8203" spans="1:29" x14ac:dyDescent="0.25">
      <c r="A8203">
        <v>6502</v>
      </c>
      <c r="B8203" s="9">
        <v>43201</v>
      </c>
      <c r="C8203" s="50" t="str">
        <f t="shared" si="1024"/>
        <v>N</v>
      </c>
      <c r="D8203" s="52">
        <f>_xlfn.XLOOKUP(B8203,Cal_Date!B:B,Cal_Date!A:A,0)</f>
        <v>2</v>
      </c>
      <c r="E8203">
        <v>2018</v>
      </c>
      <c r="F8203" t="s">
        <v>123</v>
      </c>
      <c r="G8203" t="s">
        <v>129</v>
      </c>
      <c r="H8203" t="s">
        <v>11</v>
      </c>
      <c r="I8203" t="s">
        <v>13</v>
      </c>
      <c r="J8203" t="s">
        <v>15</v>
      </c>
      <c r="K8203" t="s">
        <v>42</v>
      </c>
      <c r="L8203">
        <v>1</v>
      </c>
      <c r="M8203">
        <v>1009</v>
      </c>
      <c r="O8203" t="s">
        <v>28</v>
      </c>
      <c r="R8203" t="s">
        <v>44</v>
      </c>
      <c r="S8203" s="49" t="str">
        <f t="shared" si="1025"/>
        <v>Card</v>
      </c>
      <c r="T8203" s="3">
        <v>0.03</v>
      </c>
      <c r="U8203" s="2">
        <v>2.7225000000000001</v>
      </c>
      <c r="V8203" s="2">
        <v>1.42</v>
      </c>
      <c r="W8203" s="54">
        <f>_xlfn.XLOOKUP(M8203,Market!A:A,Market!F:F,0)</f>
        <v>8.8999999999999996E-2</v>
      </c>
      <c r="X8203" s="55">
        <f t="shared" si="1026"/>
        <v>8.1674999999999998E-2</v>
      </c>
      <c r="Y8203" s="55">
        <f t="shared" si="1027"/>
        <v>1.3025000000000002</v>
      </c>
      <c r="Z8203" s="54">
        <f t="shared" si="1028"/>
        <v>0.47842056932966032</v>
      </c>
      <c r="AA8203" s="49" t="str">
        <f t="shared" ca="1" si="1029"/>
        <v>Y</v>
      </c>
      <c r="AB8203" s="49">
        <f t="shared" ca="1" si="1030"/>
        <v>6</v>
      </c>
      <c r="AC8203" s="49" t="str">
        <f t="shared" ca="1" si="1031"/>
        <v>Y</v>
      </c>
    </row>
    <row r="8204" spans="1:29" x14ac:dyDescent="0.25">
      <c r="A8204">
        <v>6503</v>
      </c>
      <c r="B8204" s="9">
        <v>43201</v>
      </c>
      <c r="C8204" s="50" t="str">
        <f t="shared" si="1024"/>
        <v>N</v>
      </c>
      <c r="D8204" s="52">
        <f>_xlfn.XLOOKUP(B8204,Cal_Date!B:B,Cal_Date!A:A,0)</f>
        <v>2</v>
      </c>
      <c r="E8204">
        <v>2018</v>
      </c>
      <c r="F8204" t="s">
        <v>123</v>
      </c>
      <c r="G8204" t="s">
        <v>129</v>
      </c>
      <c r="H8204" t="s">
        <v>11</v>
      </c>
      <c r="I8204" t="s">
        <v>13</v>
      </c>
      <c r="J8204" t="s">
        <v>15</v>
      </c>
      <c r="K8204" t="s">
        <v>42</v>
      </c>
      <c r="L8204">
        <v>1</v>
      </c>
      <c r="M8204">
        <v>1010</v>
      </c>
      <c r="O8204" t="s">
        <v>25</v>
      </c>
      <c r="R8204" t="s">
        <v>44</v>
      </c>
      <c r="S8204" s="49" t="str">
        <f t="shared" si="1025"/>
        <v>Card</v>
      </c>
      <c r="T8204" s="3">
        <v>0.03</v>
      </c>
      <c r="U8204" s="2">
        <v>2.7</v>
      </c>
      <c r="V8204" s="2">
        <v>1.42</v>
      </c>
      <c r="W8204" s="54">
        <f>_xlfn.XLOOKUP(M8204,Market!A:A,Market!F:F,0)</f>
        <v>0.08</v>
      </c>
      <c r="X8204" s="55">
        <f t="shared" si="1026"/>
        <v>8.1000000000000003E-2</v>
      </c>
      <c r="Y8204" s="55">
        <f t="shared" si="1027"/>
        <v>1.2800000000000002</v>
      </c>
      <c r="Z8204" s="54">
        <f t="shared" si="1028"/>
        <v>0.47407407407407415</v>
      </c>
      <c r="AA8204" s="49" t="str">
        <f t="shared" ca="1" si="1029"/>
        <v>Y</v>
      </c>
      <c r="AB8204" s="49">
        <f t="shared" ca="1" si="1030"/>
        <v>6</v>
      </c>
      <c r="AC8204" s="49" t="str">
        <f t="shared" ca="1" si="1031"/>
        <v>Y</v>
      </c>
    </row>
    <row r="8205" spans="1:29" x14ac:dyDescent="0.25">
      <c r="A8205">
        <v>6505</v>
      </c>
      <c r="B8205" s="9">
        <v>43201</v>
      </c>
      <c r="C8205" s="50" t="str">
        <f t="shared" si="1024"/>
        <v>N</v>
      </c>
      <c r="D8205" s="52">
        <f>_xlfn.XLOOKUP(B8205,Cal_Date!B:B,Cal_Date!A:A,0)</f>
        <v>2</v>
      </c>
      <c r="E8205">
        <v>2018</v>
      </c>
      <c r="F8205" t="s">
        <v>123</v>
      </c>
      <c r="G8205" t="s">
        <v>129</v>
      </c>
      <c r="H8205" t="s">
        <v>14</v>
      </c>
      <c r="I8205" t="s">
        <v>18</v>
      </c>
      <c r="J8205" t="s">
        <v>15</v>
      </c>
      <c r="K8205" t="s">
        <v>43</v>
      </c>
      <c r="L8205">
        <v>2</v>
      </c>
      <c r="M8205">
        <v>1011</v>
      </c>
      <c r="O8205" t="s">
        <v>25</v>
      </c>
      <c r="R8205" t="s">
        <v>44</v>
      </c>
      <c r="S8205" s="49" t="str">
        <f t="shared" si="1025"/>
        <v>Card</v>
      </c>
      <c r="T8205" s="3">
        <v>0.03</v>
      </c>
      <c r="U8205" s="2">
        <v>10.600000000000001</v>
      </c>
      <c r="V8205" s="2">
        <v>4.2</v>
      </c>
      <c r="W8205" s="54">
        <f>_xlfn.XLOOKUP(M8205,Market!A:A,Market!F:F,0)</f>
        <v>0.06</v>
      </c>
      <c r="X8205" s="55">
        <f t="shared" si="1026"/>
        <v>0.318</v>
      </c>
      <c r="Y8205" s="55">
        <f t="shared" si="1027"/>
        <v>6.4000000000000012</v>
      </c>
      <c r="Z8205" s="54">
        <f t="shared" si="1028"/>
        <v>0.60377358490566047</v>
      </c>
      <c r="AA8205" s="49" t="str">
        <f t="shared" ca="1" si="1029"/>
        <v>Y</v>
      </c>
      <c r="AB8205" s="49">
        <f t="shared" ca="1" si="1030"/>
        <v>6</v>
      </c>
      <c r="AC8205" s="49" t="str">
        <f t="shared" ca="1" si="1031"/>
        <v>Y</v>
      </c>
    </row>
    <row r="8206" spans="1:29" x14ac:dyDescent="0.25">
      <c r="A8206">
        <v>6506</v>
      </c>
      <c r="B8206" s="9">
        <v>43201</v>
      </c>
      <c r="C8206" s="50" t="str">
        <f t="shared" si="1024"/>
        <v>N</v>
      </c>
      <c r="D8206" s="52">
        <f>_xlfn.XLOOKUP(B8206,Cal_Date!B:B,Cal_Date!A:A,0)</f>
        <v>2</v>
      </c>
      <c r="E8206">
        <v>2018</v>
      </c>
      <c r="F8206" t="s">
        <v>123</v>
      </c>
      <c r="G8206" t="s">
        <v>129</v>
      </c>
      <c r="H8206" t="s">
        <v>48</v>
      </c>
      <c r="I8206" t="s">
        <v>18</v>
      </c>
      <c r="J8206" t="s">
        <v>10</v>
      </c>
      <c r="K8206" t="s">
        <v>43</v>
      </c>
      <c r="L8206">
        <v>2</v>
      </c>
      <c r="M8206">
        <v>1011</v>
      </c>
      <c r="O8206" t="s">
        <v>25</v>
      </c>
      <c r="R8206" t="s">
        <v>44</v>
      </c>
      <c r="S8206" s="49" t="str">
        <f t="shared" si="1025"/>
        <v>Card</v>
      </c>
      <c r="T8206" s="3">
        <v>0.03</v>
      </c>
      <c r="U8206" s="2">
        <v>14.84</v>
      </c>
      <c r="V8206" s="2">
        <v>2.92</v>
      </c>
      <c r="W8206" s="54">
        <f>_xlfn.XLOOKUP(M8206,Market!A:A,Market!F:F,0)</f>
        <v>0.06</v>
      </c>
      <c r="X8206" s="55">
        <f t="shared" si="1026"/>
        <v>0.44519999999999998</v>
      </c>
      <c r="Y8206" s="55">
        <f t="shared" si="1027"/>
        <v>11.92</v>
      </c>
      <c r="Z8206" s="54">
        <f t="shared" si="1028"/>
        <v>0.80323450134770891</v>
      </c>
      <c r="AA8206" s="49" t="str">
        <f t="shared" ca="1" si="1029"/>
        <v>Y</v>
      </c>
      <c r="AB8206" s="49">
        <f t="shared" ca="1" si="1030"/>
        <v>6</v>
      </c>
      <c r="AC8206" s="49" t="str">
        <f t="shared" ca="1" si="1031"/>
        <v>Y</v>
      </c>
    </row>
    <row r="8207" spans="1:29" x14ac:dyDescent="0.25">
      <c r="A8207">
        <v>6507</v>
      </c>
      <c r="B8207" s="9">
        <v>43201</v>
      </c>
      <c r="C8207" s="50" t="str">
        <f t="shared" si="1024"/>
        <v>N</v>
      </c>
      <c r="D8207" s="52">
        <f>_xlfn.XLOOKUP(B8207,Cal_Date!B:B,Cal_Date!A:A,0)</f>
        <v>2</v>
      </c>
      <c r="E8207">
        <v>2018</v>
      </c>
      <c r="F8207" t="s">
        <v>123</v>
      </c>
      <c r="G8207" t="s">
        <v>129</v>
      </c>
      <c r="H8207" t="s">
        <v>48</v>
      </c>
      <c r="I8207" t="s">
        <v>18</v>
      </c>
      <c r="J8207" t="s">
        <v>10</v>
      </c>
      <c r="K8207" t="s">
        <v>43</v>
      </c>
      <c r="L8207">
        <v>1</v>
      </c>
      <c r="M8207">
        <v>1011</v>
      </c>
      <c r="O8207" t="s">
        <v>25</v>
      </c>
      <c r="R8207" t="s">
        <v>44</v>
      </c>
      <c r="S8207" s="49" t="str">
        <f t="shared" si="1025"/>
        <v>Card</v>
      </c>
      <c r="T8207" s="3">
        <v>0.03</v>
      </c>
      <c r="U8207" s="2">
        <v>7.42</v>
      </c>
      <c r="V8207" s="2">
        <v>1.46</v>
      </c>
      <c r="W8207" s="54">
        <f>_xlfn.XLOOKUP(M8207,Market!A:A,Market!F:F,0)</f>
        <v>0.06</v>
      </c>
      <c r="X8207" s="55">
        <f t="shared" si="1026"/>
        <v>0.22259999999999999</v>
      </c>
      <c r="Y8207" s="55">
        <f t="shared" si="1027"/>
        <v>5.96</v>
      </c>
      <c r="Z8207" s="54">
        <f t="shared" si="1028"/>
        <v>0.80323450134770891</v>
      </c>
      <c r="AA8207" s="49" t="str">
        <f t="shared" ca="1" si="1029"/>
        <v>Y</v>
      </c>
      <c r="AB8207" s="49">
        <f t="shared" ca="1" si="1030"/>
        <v>6</v>
      </c>
      <c r="AC8207" s="49" t="str">
        <f t="shared" ca="1" si="1031"/>
        <v>Y</v>
      </c>
    </row>
    <row r="8208" spans="1:29" x14ac:dyDescent="0.25">
      <c r="A8208">
        <v>6508</v>
      </c>
      <c r="B8208" s="9">
        <v>43201</v>
      </c>
      <c r="C8208" s="50" t="str">
        <f t="shared" si="1024"/>
        <v>N</v>
      </c>
      <c r="D8208" s="52">
        <f>_xlfn.XLOOKUP(B8208,Cal_Date!B:B,Cal_Date!A:A,0)</f>
        <v>2</v>
      </c>
      <c r="E8208">
        <v>2018</v>
      </c>
      <c r="F8208" t="s">
        <v>123</v>
      </c>
      <c r="G8208" t="s">
        <v>129</v>
      </c>
      <c r="H8208" t="s">
        <v>11</v>
      </c>
      <c r="I8208" t="s">
        <v>13</v>
      </c>
      <c r="J8208" t="s">
        <v>15</v>
      </c>
      <c r="K8208" t="s">
        <v>42</v>
      </c>
      <c r="L8208">
        <v>1</v>
      </c>
      <c r="M8208">
        <v>1001</v>
      </c>
      <c r="O8208" t="s">
        <v>25</v>
      </c>
      <c r="R8208" t="s">
        <v>44</v>
      </c>
      <c r="S8208" s="49" t="str">
        <f t="shared" si="1025"/>
        <v>Card</v>
      </c>
      <c r="T8208" s="3">
        <v>0.03</v>
      </c>
      <c r="U8208" s="2">
        <v>2.6500000000000004</v>
      </c>
      <c r="V8208" s="2">
        <v>1.42</v>
      </c>
      <c r="W8208" s="54">
        <f>_xlfn.XLOOKUP(M8208,Market!A:A,Market!F:F,0)</f>
        <v>0.06</v>
      </c>
      <c r="X8208" s="55">
        <f t="shared" si="1026"/>
        <v>7.9500000000000001E-2</v>
      </c>
      <c r="Y8208" s="55">
        <f t="shared" si="1027"/>
        <v>1.2300000000000004</v>
      </c>
      <c r="Z8208" s="54">
        <f t="shared" si="1028"/>
        <v>0.46415094339622653</v>
      </c>
      <c r="AA8208" s="49" t="str">
        <f t="shared" ca="1" si="1029"/>
        <v>Y</v>
      </c>
      <c r="AB8208" s="49">
        <f t="shared" ca="1" si="1030"/>
        <v>6</v>
      </c>
      <c r="AC8208" s="49" t="str">
        <f t="shared" ca="1" si="1031"/>
        <v>Y</v>
      </c>
    </row>
    <row r="8209" spans="1:29" x14ac:dyDescent="0.25">
      <c r="A8209">
        <v>6509</v>
      </c>
      <c r="B8209" s="9">
        <v>43201</v>
      </c>
      <c r="C8209" s="50" t="str">
        <f t="shared" si="1024"/>
        <v>N</v>
      </c>
      <c r="D8209" s="52">
        <f>_xlfn.XLOOKUP(B8209,Cal_Date!B:B,Cal_Date!A:A,0)</f>
        <v>2</v>
      </c>
      <c r="E8209">
        <v>2018</v>
      </c>
      <c r="F8209" t="s">
        <v>123</v>
      </c>
      <c r="G8209" t="s">
        <v>129</v>
      </c>
      <c r="H8209" t="s">
        <v>11</v>
      </c>
      <c r="I8209" t="s">
        <v>11</v>
      </c>
      <c r="J8209" t="s">
        <v>15</v>
      </c>
      <c r="K8209" t="s">
        <v>42</v>
      </c>
      <c r="L8209">
        <v>1</v>
      </c>
      <c r="M8209">
        <v>1000</v>
      </c>
      <c r="O8209" t="s">
        <v>25</v>
      </c>
      <c r="R8209" t="s">
        <v>44</v>
      </c>
      <c r="S8209" s="49" t="str">
        <f t="shared" si="1025"/>
        <v>Card</v>
      </c>
      <c r="T8209" s="3">
        <v>0.03</v>
      </c>
      <c r="U8209" s="2">
        <v>2.7</v>
      </c>
      <c r="V8209" s="2">
        <v>0.87</v>
      </c>
      <c r="W8209" s="54">
        <f>_xlfn.XLOOKUP(M8209,Market!A:A,Market!F:F,0)</f>
        <v>0.08</v>
      </c>
      <c r="X8209" s="55">
        <f t="shared" si="1026"/>
        <v>8.1000000000000003E-2</v>
      </c>
      <c r="Y8209" s="55">
        <f t="shared" si="1027"/>
        <v>1.83</v>
      </c>
      <c r="Z8209" s="54">
        <f t="shared" si="1028"/>
        <v>0.67777777777777781</v>
      </c>
      <c r="AA8209" s="49" t="str">
        <f t="shared" ca="1" si="1029"/>
        <v>Y</v>
      </c>
      <c r="AB8209" s="49">
        <f t="shared" ca="1" si="1030"/>
        <v>6</v>
      </c>
      <c r="AC8209" s="49" t="str">
        <f t="shared" ca="1" si="1031"/>
        <v>Y</v>
      </c>
    </row>
    <row r="8210" spans="1:29" x14ac:dyDescent="0.25">
      <c r="A8210">
        <v>6510</v>
      </c>
      <c r="B8210" s="9">
        <v>43201</v>
      </c>
      <c r="C8210" s="50" t="str">
        <f t="shared" si="1024"/>
        <v>N</v>
      </c>
      <c r="D8210" s="52">
        <f>_xlfn.XLOOKUP(B8210,Cal_Date!B:B,Cal_Date!A:A,0)</f>
        <v>2</v>
      </c>
      <c r="E8210">
        <v>2018</v>
      </c>
      <c r="F8210" t="s">
        <v>123</v>
      </c>
      <c r="G8210" t="s">
        <v>129</v>
      </c>
      <c r="H8210" t="s">
        <v>48</v>
      </c>
      <c r="I8210" t="s">
        <v>18</v>
      </c>
      <c r="J8210" t="s">
        <v>10</v>
      </c>
      <c r="K8210" t="s">
        <v>43</v>
      </c>
      <c r="L8210">
        <v>2</v>
      </c>
      <c r="M8210">
        <v>1000</v>
      </c>
      <c r="O8210" t="s">
        <v>25</v>
      </c>
      <c r="R8210" t="s">
        <v>44</v>
      </c>
      <c r="S8210" s="49" t="str">
        <f t="shared" si="1025"/>
        <v>Card</v>
      </c>
      <c r="T8210" s="3">
        <v>0.03</v>
      </c>
      <c r="U8210" s="2">
        <v>15.120000000000001</v>
      </c>
      <c r="V8210" s="2">
        <v>2.92</v>
      </c>
      <c r="W8210" s="54">
        <f>_xlfn.XLOOKUP(M8210,Market!A:A,Market!F:F,0)</f>
        <v>0.08</v>
      </c>
      <c r="X8210" s="55">
        <f t="shared" si="1026"/>
        <v>0.4536</v>
      </c>
      <c r="Y8210" s="55">
        <f t="shared" si="1027"/>
        <v>12.200000000000001</v>
      </c>
      <c r="Z8210" s="54">
        <f t="shared" si="1028"/>
        <v>0.80687830687830686</v>
      </c>
      <c r="AA8210" s="49" t="str">
        <f t="shared" ca="1" si="1029"/>
        <v>Y</v>
      </c>
      <c r="AB8210" s="49">
        <f t="shared" ca="1" si="1030"/>
        <v>6</v>
      </c>
      <c r="AC8210" s="49" t="str">
        <f t="shared" ca="1" si="1031"/>
        <v>Y</v>
      </c>
    </row>
    <row r="8211" spans="1:29" x14ac:dyDescent="0.25">
      <c r="A8211">
        <v>6511</v>
      </c>
      <c r="B8211" s="9">
        <v>43201</v>
      </c>
      <c r="C8211" s="50" t="str">
        <f t="shared" si="1024"/>
        <v>N</v>
      </c>
      <c r="D8211" s="52">
        <f>_xlfn.XLOOKUP(B8211,Cal_Date!B:B,Cal_Date!A:A,0)</f>
        <v>2</v>
      </c>
      <c r="E8211">
        <v>2018</v>
      </c>
      <c r="F8211" t="s">
        <v>123</v>
      </c>
      <c r="G8211" t="s">
        <v>129</v>
      </c>
      <c r="H8211" t="s">
        <v>48</v>
      </c>
      <c r="I8211" t="s">
        <v>18</v>
      </c>
      <c r="J8211" t="s">
        <v>10</v>
      </c>
      <c r="K8211" t="s">
        <v>43</v>
      </c>
      <c r="L8211">
        <v>1</v>
      </c>
      <c r="M8211">
        <v>1002</v>
      </c>
      <c r="O8211" t="s">
        <v>28</v>
      </c>
      <c r="R8211" t="s">
        <v>44</v>
      </c>
      <c r="S8211" s="49" t="str">
        <f t="shared" si="1025"/>
        <v>Card</v>
      </c>
      <c r="T8211" s="3">
        <v>0.03</v>
      </c>
      <c r="U8211" s="2">
        <v>7.42</v>
      </c>
      <c r="V8211" s="2">
        <v>1.46</v>
      </c>
      <c r="W8211" s="54">
        <f>_xlfn.XLOOKUP(M8211,Market!A:A,Market!F:F,0)</f>
        <v>0.06</v>
      </c>
      <c r="X8211" s="55">
        <f t="shared" si="1026"/>
        <v>0.22259999999999999</v>
      </c>
      <c r="Y8211" s="55">
        <f t="shared" si="1027"/>
        <v>5.96</v>
      </c>
      <c r="Z8211" s="54">
        <f t="shared" si="1028"/>
        <v>0.80323450134770891</v>
      </c>
      <c r="AA8211" s="49" t="str">
        <f t="shared" ca="1" si="1029"/>
        <v>Y</v>
      </c>
      <c r="AB8211" s="49">
        <f t="shared" ca="1" si="1030"/>
        <v>6</v>
      </c>
      <c r="AC8211" s="49" t="str">
        <f t="shared" ca="1" si="1031"/>
        <v>Y</v>
      </c>
    </row>
    <row r="8212" spans="1:29" x14ac:dyDescent="0.25">
      <c r="A8212">
        <v>6512</v>
      </c>
      <c r="B8212" s="9">
        <v>43201</v>
      </c>
      <c r="C8212" s="50" t="str">
        <f t="shared" si="1024"/>
        <v>N</v>
      </c>
      <c r="D8212" s="52">
        <f>_xlfn.XLOOKUP(B8212,Cal_Date!B:B,Cal_Date!A:A,0)</f>
        <v>2</v>
      </c>
      <c r="E8212">
        <v>2018</v>
      </c>
      <c r="F8212" t="s">
        <v>123</v>
      </c>
      <c r="G8212" t="s">
        <v>129</v>
      </c>
      <c r="H8212" t="s">
        <v>11</v>
      </c>
      <c r="I8212" t="s">
        <v>11</v>
      </c>
      <c r="J8212" t="s">
        <v>15</v>
      </c>
      <c r="K8212" t="s">
        <v>42</v>
      </c>
      <c r="L8212">
        <v>2</v>
      </c>
      <c r="M8212">
        <v>1003</v>
      </c>
      <c r="O8212" t="s">
        <v>25</v>
      </c>
      <c r="R8212" t="s">
        <v>44</v>
      </c>
      <c r="S8212" s="49" t="str">
        <f t="shared" si="1025"/>
        <v>Card</v>
      </c>
      <c r="T8212" s="3">
        <v>0.03</v>
      </c>
      <c r="U8212" s="2">
        <v>5.3000000000000007</v>
      </c>
      <c r="V8212" s="2">
        <v>1.74</v>
      </c>
      <c r="W8212" s="54">
        <f>_xlfn.XLOOKUP(M8212,Market!A:A,Market!F:F,0)</f>
        <v>0.06</v>
      </c>
      <c r="X8212" s="55">
        <f t="shared" si="1026"/>
        <v>0.159</v>
      </c>
      <c r="Y8212" s="55">
        <f t="shared" si="1027"/>
        <v>3.5600000000000005</v>
      </c>
      <c r="Z8212" s="54">
        <f t="shared" si="1028"/>
        <v>0.67169811320754713</v>
      </c>
      <c r="AA8212" s="49" t="str">
        <f t="shared" ca="1" si="1029"/>
        <v>Y</v>
      </c>
      <c r="AB8212" s="49">
        <f t="shared" ca="1" si="1030"/>
        <v>6</v>
      </c>
      <c r="AC8212" s="49" t="str">
        <f t="shared" ca="1" si="1031"/>
        <v>Y</v>
      </c>
    </row>
    <row r="8213" spans="1:29" x14ac:dyDescent="0.25">
      <c r="A8213">
        <v>6513</v>
      </c>
      <c r="B8213" s="9">
        <v>43201</v>
      </c>
      <c r="C8213" s="50" t="str">
        <f t="shared" si="1024"/>
        <v>N</v>
      </c>
      <c r="D8213" s="52">
        <f>_xlfn.XLOOKUP(B8213,Cal_Date!B:B,Cal_Date!A:A,0)</f>
        <v>2</v>
      </c>
      <c r="E8213">
        <v>2018</v>
      </c>
      <c r="F8213" t="s">
        <v>123</v>
      </c>
      <c r="G8213" t="s">
        <v>129</v>
      </c>
      <c r="H8213" t="s">
        <v>11</v>
      </c>
      <c r="I8213" t="s">
        <v>11</v>
      </c>
      <c r="J8213" t="s">
        <v>15</v>
      </c>
      <c r="K8213" t="s">
        <v>42</v>
      </c>
      <c r="L8213">
        <v>1</v>
      </c>
      <c r="M8213">
        <v>1005</v>
      </c>
      <c r="O8213" t="s">
        <v>25</v>
      </c>
      <c r="R8213" t="s">
        <v>44</v>
      </c>
      <c r="S8213" s="49" t="str">
        <f t="shared" si="1025"/>
        <v>Card</v>
      </c>
      <c r="T8213" s="3">
        <v>0.03</v>
      </c>
      <c r="U8213" s="2">
        <v>2.7225000000000001</v>
      </c>
      <c r="V8213" s="2">
        <v>0.87</v>
      </c>
      <c r="W8213" s="54">
        <f>_xlfn.XLOOKUP(M8213,Market!A:A,Market!F:F,0)</f>
        <v>8.8999999999999996E-2</v>
      </c>
      <c r="X8213" s="55">
        <f t="shared" si="1026"/>
        <v>8.1674999999999998E-2</v>
      </c>
      <c r="Y8213" s="55">
        <f t="shared" si="1027"/>
        <v>1.8525</v>
      </c>
      <c r="Z8213" s="54">
        <f t="shared" si="1028"/>
        <v>0.68044077134986225</v>
      </c>
      <c r="AA8213" s="49" t="str">
        <f t="shared" ca="1" si="1029"/>
        <v>Y</v>
      </c>
      <c r="AB8213" s="49">
        <f t="shared" ca="1" si="1030"/>
        <v>6</v>
      </c>
      <c r="AC8213" s="49" t="str">
        <f t="shared" ca="1" si="1031"/>
        <v>Y</v>
      </c>
    </row>
    <row r="8214" spans="1:29" x14ac:dyDescent="0.25">
      <c r="A8214">
        <v>6514</v>
      </c>
      <c r="B8214" s="9">
        <v>43201</v>
      </c>
      <c r="C8214" s="50" t="str">
        <f t="shared" si="1024"/>
        <v>N</v>
      </c>
      <c r="D8214" s="52">
        <f>_xlfn.XLOOKUP(B8214,Cal_Date!B:B,Cal_Date!A:A,0)</f>
        <v>2</v>
      </c>
      <c r="E8214">
        <v>2018</v>
      </c>
      <c r="F8214" t="s">
        <v>123</v>
      </c>
      <c r="G8214" t="s">
        <v>129</v>
      </c>
      <c r="H8214" t="s">
        <v>11</v>
      </c>
      <c r="I8214" t="s">
        <v>11</v>
      </c>
      <c r="J8214" t="s">
        <v>15</v>
      </c>
      <c r="K8214" t="s">
        <v>42</v>
      </c>
      <c r="L8214">
        <v>2</v>
      </c>
      <c r="M8214">
        <v>1005</v>
      </c>
      <c r="O8214" t="s">
        <v>25</v>
      </c>
      <c r="R8214" t="s">
        <v>44</v>
      </c>
      <c r="S8214" s="49" t="str">
        <f t="shared" si="1025"/>
        <v>Card</v>
      </c>
      <c r="T8214" s="3">
        <v>0.03</v>
      </c>
      <c r="U8214" s="2">
        <v>5.4450000000000003</v>
      </c>
      <c r="V8214" s="2">
        <v>1.74</v>
      </c>
      <c r="W8214" s="54">
        <f>_xlfn.XLOOKUP(M8214,Market!A:A,Market!F:F,0)</f>
        <v>8.8999999999999996E-2</v>
      </c>
      <c r="X8214" s="55">
        <f t="shared" si="1026"/>
        <v>0.16335</v>
      </c>
      <c r="Y8214" s="55">
        <f t="shared" si="1027"/>
        <v>3.7050000000000001</v>
      </c>
      <c r="Z8214" s="54">
        <f t="shared" si="1028"/>
        <v>0.68044077134986225</v>
      </c>
      <c r="AA8214" s="49" t="str">
        <f t="shared" ca="1" si="1029"/>
        <v>Y</v>
      </c>
      <c r="AB8214" s="49">
        <f t="shared" ca="1" si="1030"/>
        <v>6</v>
      </c>
      <c r="AC8214" s="49" t="str">
        <f t="shared" ca="1" si="1031"/>
        <v>Y</v>
      </c>
    </row>
    <row r="8215" spans="1:29" x14ac:dyDescent="0.25">
      <c r="A8215">
        <v>6515</v>
      </c>
      <c r="B8215" s="9">
        <v>43201</v>
      </c>
      <c r="C8215" s="50" t="str">
        <f t="shared" si="1024"/>
        <v>N</v>
      </c>
      <c r="D8215" s="52">
        <f>_xlfn.XLOOKUP(B8215,Cal_Date!B:B,Cal_Date!A:A,0)</f>
        <v>2</v>
      </c>
      <c r="E8215">
        <v>2018</v>
      </c>
      <c r="F8215" t="s">
        <v>123</v>
      </c>
      <c r="G8215" t="s">
        <v>129</v>
      </c>
      <c r="H8215" t="s">
        <v>11</v>
      </c>
      <c r="I8215" t="s">
        <v>11</v>
      </c>
      <c r="J8215" t="s">
        <v>15</v>
      </c>
      <c r="K8215" t="s">
        <v>42</v>
      </c>
      <c r="L8215">
        <v>1</v>
      </c>
      <c r="M8215">
        <v>1006</v>
      </c>
      <c r="O8215" t="s">
        <v>28</v>
      </c>
      <c r="R8215" t="s">
        <v>44</v>
      </c>
      <c r="S8215" s="49" t="str">
        <f t="shared" si="1025"/>
        <v>Card</v>
      </c>
      <c r="T8215" s="3">
        <v>0.03</v>
      </c>
      <c r="U8215" s="2">
        <v>2.7225000000000001</v>
      </c>
      <c r="V8215" s="2">
        <v>0.87</v>
      </c>
      <c r="W8215" s="54">
        <f>_xlfn.XLOOKUP(M8215,Market!A:A,Market!F:F,0)</f>
        <v>8.8999999999999996E-2</v>
      </c>
      <c r="X8215" s="55">
        <f t="shared" si="1026"/>
        <v>8.1674999999999998E-2</v>
      </c>
      <c r="Y8215" s="55">
        <f t="shared" si="1027"/>
        <v>1.8525</v>
      </c>
      <c r="Z8215" s="54">
        <f t="shared" si="1028"/>
        <v>0.68044077134986225</v>
      </c>
      <c r="AA8215" s="49" t="str">
        <f t="shared" ca="1" si="1029"/>
        <v>Y</v>
      </c>
      <c r="AB8215" s="49">
        <f t="shared" ca="1" si="1030"/>
        <v>6</v>
      </c>
      <c r="AC8215" s="49" t="str">
        <f t="shared" ca="1" si="1031"/>
        <v>Y</v>
      </c>
    </row>
    <row r="8216" spans="1:29" x14ac:dyDescent="0.25">
      <c r="A8216">
        <v>6516</v>
      </c>
      <c r="B8216" s="9">
        <v>43201</v>
      </c>
      <c r="C8216" s="50" t="str">
        <f t="shared" si="1024"/>
        <v>N</v>
      </c>
      <c r="D8216" s="52">
        <f>_xlfn.XLOOKUP(B8216,Cal_Date!B:B,Cal_Date!A:A,0)</f>
        <v>2</v>
      </c>
      <c r="E8216">
        <v>2018</v>
      </c>
      <c r="F8216" t="s">
        <v>123</v>
      </c>
      <c r="G8216" t="s">
        <v>129</v>
      </c>
      <c r="H8216" t="s">
        <v>11</v>
      </c>
      <c r="I8216" t="s">
        <v>13</v>
      </c>
      <c r="J8216" t="s">
        <v>15</v>
      </c>
      <c r="K8216" t="s">
        <v>42</v>
      </c>
      <c r="L8216">
        <v>1</v>
      </c>
      <c r="M8216">
        <v>1007</v>
      </c>
      <c r="O8216" t="s">
        <v>28</v>
      </c>
      <c r="R8216" t="s">
        <v>44</v>
      </c>
      <c r="S8216" s="49" t="str">
        <f t="shared" si="1025"/>
        <v>Card</v>
      </c>
      <c r="T8216" s="3">
        <v>0.03</v>
      </c>
      <c r="U8216" s="2">
        <v>2.7225000000000001</v>
      </c>
      <c r="V8216" s="2">
        <v>1.42</v>
      </c>
      <c r="W8216" s="54">
        <f>_xlfn.XLOOKUP(M8216,Market!A:A,Market!F:F,0)</f>
        <v>8.8999999999999996E-2</v>
      </c>
      <c r="X8216" s="55">
        <f t="shared" si="1026"/>
        <v>8.1674999999999998E-2</v>
      </c>
      <c r="Y8216" s="55">
        <f t="shared" si="1027"/>
        <v>1.3025000000000002</v>
      </c>
      <c r="Z8216" s="54">
        <f t="shared" si="1028"/>
        <v>0.47842056932966032</v>
      </c>
      <c r="AA8216" s="49" t="str">
        <f t="shared" ca="1" si="1029"/>
        <v>Y</v>
      </c>
      <c r="AB8216" s="49">
        <f t="shared" ca="1" si="1030"/>
        <v>6</v>
      </c>
      <c r="AC8216" s="49" t="str">
        <f t="shared" ca="1" si="1031"/>
        <v>Y</v>
      </c>
    </row>
    <row r="8217" spans="1:29" x14ac:dyDescent="0.25">
      <c r="A8217">
        <v>6517</v>
      </c>
      <c r="B8217" s="9">
        <v>43201</v>
      </c>
      <c r="C8217" s="50" t="str">
        <f t="shared" si="1024"/>
        <v>N</v>
      </c>
      <c r="D8217" s="52">
        <f>_xlfn.XLOOKUP(B8217,Cal_Date!B:B,Cal_Date!A:A,0)</f>
        <v>2</v>
      </c>
      <c r="E8217">
        <v>2018</v>
      </c>
      <c r="F8217" t="s">
        <v>123</v>
      </c>
      <c r="G8217" t="s">
        <v>129</v>
      </c>
      <c r="H8217" t="s">
        <v>14</v>
      </c>
      <c r="I8217" t="s">
        <v>18</v>
      </c>
      <c r="J8217" t="s">
        <v>15</v>
      </c>
      <c r="K8217" t="s">
        <v>43</v>
      </c>
      <c r="L8217">
        <v>1</v>
      </c>
      <c r="M8217">
        <v>1008</v>
      </c>
      <c r="O8217" t="s">
        <v>28</v>
      </c>
      <c r="R8217" t="s">
        <v>44</v>
      </c>
      <c r="S8217" s="49" t="str">
        <f t="shared" si="1025"/>
        <v>Card</v>
      </c>
      <c r="T8217" s="3">
        <v>0.03</v>
      </c>
      <c r="U8217" s="2">
        <v>5.4450000000000003</v>
      </c>
      <c r="V8217" s="2">
        <v>2.2200000000000002</v>
      </c>
      <c r="W8217" s="54">
        <f>_xlfn.XLOOKUP(M8217,Market!A:A,Market!F:F,0)</f>
        <v>8.8999999999999996E-2</v>
      </c>
      <c r="X8217" s="55">
        <f t="shared" si="1026"/>
        <v>0.16335</v>
      </c>
      <c r="Y8217" s="55">
        <f t="shared" si="1027"/>
        <v>3.2250000000000001</v>
      </c>
      <c r="Z8217" s="54">
        <f t="shared" si="1028"/>
        <v>0.59228650137741046</v>
      </c>
      <c r="AA8217" s="49" t="str">
        <f t="shared" ca="1" si="1029"/>
        <v>Y</v>
      </c>
      <c r="AB8217" s="49">
        <f t="shared" ca="1" si="1030"/>
        <v>6</v>
      </c>
      <c r="AC8217" s="49" t="str">
        <f t="shared" ca="1" si="1031"/>
        <v>Y</v>
      </c>
    </row>
    <row r="8218" spans="1:29" x14ac:dyDescent="0.25">
      <c r="A8218">
        <v>6518</v>
      </c>
      <c r="B8218" s="9">
        <v>43201</v>
      </c>
      <c r="C8218" s="50" t="str">
        <f t="shared" si="1024"/>
        <v>N</v>
      </c>
      <c r="D8218" s="52">
        <f>_xlfn.XLOOKUP(B8218,Cal_Date!B:B,Cal_Date!A:A,0)</f>
        <v>2</v>
      </c>
      <c r="E8218">
        <v>2018</v>
      </c>
      <c r="F8218" t="s">
        <v>123</v>
      </c>
      <c r="G8218" t="s">
        <v>129</v>
      </c>
      <c r="H8218" t="s">
        <v>14</v>
      </c>
      <c r="I8218" t="s">
        <v>18</v>
      </c>
      <c r="J8218" t="s">
        <v>15</v>
      </c>
      <c r="K8218" t="s">
        <v>43</v>
      </c>
      <c r="L8218">
        <v>1</v>
      </c>
      <c r="M8218">
        <v>1009</v>
      </c>
      <c r="O8218" t="s">
        <v>28</v>
      </c>
      <c r="R8218" t="s">
        <v>44</v>
      </c>
      <c r="S8218" s="49" t="str">
        <f t="shared" si="1025"/>
        <v>Card</v>
      </c>
      <c r="T8218" s="3">
        <v>0.03</v>
      </c>
      <c r="U8218" s="2">
        <v>5.4450000000000003</v>
      </c>
      <c r="V8218" s="2">
        <v>2.1</v>
      </c>
      <c r="W8218" s="54">
        <f>_xlfn.XLOOKUP(M8218,Market!A:A,Market!F:F,0)</f>
        <v>8.8999999999999996E-2</v>
      </c>
      <c r="X8218" s="55">
        <f t="shared" si="1026"/>
        <v>0.16335</v>
      </c>
      <c r="Y8218" s="55">
        <f t="shared" si="1027"/>
        <v>3.3450000000000002</v>
      </c>
      <c r="Z8218" s="54">
        <f t="shared" si="1028"/>
        <v>0.61432506887052341</v>
      </c>
      <c r="AA8218" s="49" t="str">
        <f t="shared" ca="1" si="1029"/>
        <v>Y</v>
      </c>
      <c r="AB8218" s="49">
        <f t="shared" ca="1" si="1030"/>
        <v>6</v>
      </c>
      <c r="AC8218" s="49" t="str">
        <f t="shared" ca="1" si="1031"/>
        <v>Y</v>
      </c>
    </row>
    <row r="8219" spans="1:29" x14ac:dyDescent="0.25">
      <c r="A8219">
        <v>6519</v>
      </c>
      <c r="B8219" s="9">
        <v>43201</v>
      </c>
      <c r="C8219" s="50" t="str">
        <f t="shared" si="1024"/>
        <v>N</v>
      </c>
      <c r="D8219" s="52">
        <f>_xlfn.XLOOKUP(B8219,Cal_Date!B:B,Cal_Date!A:A,0)</f>
        <v>2</v>
      </c>
      <c r="E8219">
        <v>2018</v>
      </c>
      <c r="F8219" t="s">
        <v>123</v>
      </c>
      <c r="G8219" t="s">
        <v>129</v>
      </c>
      <c r="H8219" t="s">
        <v>14</v>
      </c>
      <c r="I8219" t="s">
        <v>18</v>
      </c>
      <c r="J8219" t="s">
        <v>15</v>
      </c>
      <c r="K8219" t="s">
        <v>43</v>
      </c>
      <c r="L8219">
        <v>2</v>
      </c>
      <c r="M8219">
        <v>1006</v>
      </c>
      <c r="O8219" t="s">
        <v>28</v>
      </c>
      <c r="R8219" t="s">
        <v>44</v>
      </c>
      <c r="S8219" s="49" t="str">
        <f t="shared" si="1025"/>
        <v>Card</v>
      </c>
      <c r="T8219" s="3">
        <v>0.03</v>
      </c>
      <c r="U8219" s="2">
        <v>10.89</v>
      </c>
      <c r="V8219" s="2">
        <v>4.2</v>
      </c>
      <c r="W8219" s="54">
        <f>_xlfn.XLOOKUP(M8219,Market!A:A,Market!F:F,0)</f>
        <v>8.8999999999999996E-2</v>
      </c>
      <c r="X8219" s="55">
        <f t="shared" si="1026"/>
        <v>0.32669999999999999</v>
      </c>
      <c r="Y8219" s="55">
        <f t="shared" si="1027"/>
        <v>6.69</v>
      </c>
      <c r="Z8219" s="54">
        <f t="shared" si="1028"/>
        <v>0.61432506887052341</v>
      </c>
      <c r="AA8219" s="49" t="str">
        <f t="shared" ca="1" si="1029"/>
        <v>Y</v>
      </c>
      <c r="AB8219" s="49">
        <f t="shared" ca="1" si="1030"/>
        <v>6</v>
      </c>
      <c r="AC8219" s="49" t="str">
        <f t="shared" ca="1" si="1031"/>
        <v>Y</v>
      </c>
    </row>
    <row r="8220" spans="1:29" x14ac:dyDescent="0.25">
      <c r="A8220">
        <v>6520</v>
      </c>
      <c r="B8220" s="9">
        <v>43201</v>
      </c>
      <c r="C8220" s="50" t="str">
        <f t="shared" si="1024"/>
        <v>N</v>
      </c>
      <c r="D8220" s="52">
        <f>_xlfn.XLOOKUP(B8220,Cal_Date!B:B,Cal_Date!A:A,0)</f>
        <v>2</v>
      </c>
      <c r="E8220">
        <v>2018</v>
      </c>
      <c r="F8220" t="s">
        <v>123</v>
      </c>
      <c r="G8220" t="s">
        <v>129</v>
      </c>
      <c r="H8220" t="s">
        <v>14</v>
      </c>
      <c r="I8220" t="s">
        <v>13</v>
      </c>
      <c r="J8220" t="s">
        <v>15</v>
      </c>
      <c r="K8220" t="s">
        <v>43</v>
      </c>
      <c r="L8220">
        <v>1</v>
      </c>
      <c r="M8220">
        <v>1007</v>
      </c>
      <c r="O8220" t="s">
        <v>28</v>
      </c>
      <c r="R8220" t="s">
        <v>44</v>
      </c>
      <c r="S8220" s="49" t="str">
        <f t="shared" si="1025"/>
        <v>Card</v>
      </c>
      <c r="T8220" s="3">
        <v>0.03</v>
      </c>
      <c r="U8220" s="2">
        <v>5.4450000000000003</v>
      </c>
      <c r="V8220" s="2">
        <v>2.12</v>
      </c>
      <c r="W8220" s="54">
        <f>_xlfn.XLOOKUP(M8220,Market!A:A,Market!F:F,0)</f>
        <v>8.8999999999999996E-2</v>
      </c>
      <c r="X8220" s="55">
        <f t="shared" si="1026"/>
        <v>0.16335</v>
      </c>
      <c r="Y8220" s="55">
        <f t="shared" si="1027"/>
        <v>3.3250000000000002</v>
      </c>
      <c r="Z8220" s="54">
        <f t="shared" si="1028"/>
        <v>0.61065197428833795</v>
      </c>
      <c r="AA8220" s="49" t="str">
        <f t="shared" ca="1" si="1029"/>
        <v>Y</v>
      </c>
      <c r="AB8220" s="49">
        <f t="shared" ca="1" si="1030"/>
        <v>6</v>
      </c>
      <c r="AC8220" s="49" t="str">
        <f t="shared" ca="1" si="1031"/>
        <v>Y</v>
      </c>
    </row>
    <row r="8221" spans="1:29" x14ac:dyDescent="0.25">
      <c r="A8221">
        <v>6521</v>
      </c>
      <c r="B8221" s="9">
        <v>43201</v>
      </c>
      <c r="C8221" s="50" t="str">
        <f t="shared" si="1024"/>
        <v>N</v>
      </c>
      <c r="D8221" s="52">
        <f>_xlfn.XLOOKUP(B8221,Cal_Date!B:B,Cal_Date!A:A,0)</f>
        <v>2</v>
      </c>
      <c r="E8221">
        <v>2018</v>
      </c>
      <c r="F8221" t="s">
        <v>123</v>
      </c>
      <c r="G8221" t="s">
        <v>129</v>
      </c>
      <c r="H8221" t="s">
        <v>11</v>
      </c>
      <c r="I8221" t="s">
        <v>11</v>
      </c>
      <c r="J8221" t="s">
        <v>15</v>
      </c>
      <c r="K8221" t="s">
        <v>42</v>
      </c>
      <c r="L8221">
        <v>1</v>
      </c>
      <c r="M8221">
        <v>1007</v>
      </c>
      <c r="O8221" t="s">
        <v>28</v>
      </c>
      <c r="R8221" t="s">
        <v>44</v>
      </c>
      <c r="S8221" s="49" t="str">
        <f t="shared" si="1025"/>
        <v>Card</v>
      </c>
      <c r="T8221" s="3">
        <v>0.03</v>
      </c>
      <c r="U8221" s="2">
        <v>2.7225000000000001</v>
      </c>
      <c r="V8221" s="2">
        <v>0.87</v>
      </c>
      <c r="W8221" s="54">
        <f>_xlfn.XLOOKUP(M8221,Market!A:A,Market!F:F,0)</f>
        <v>8.8999999999999996E-2</v>
      </c>
      <c r="X8221" s="55">
        <f t="shared" si="1026"/>
        <v>8.1674999999999998E-2</v>
      </c>
      <c r="Y8221" s="55">
        <f t="shared" si="1027"/>
        <v>1.8525</v>
      </c>
      <c r="Z8221" s="54">
        <f t="shared" si="1028"/>
        <v>0.68044077134986225</v>
      </c>
      <c r="AA8221" s="49" t="str">
        <f t="shared" ca="1" si="1029"/>
        <v>Y</v>
      </c>
      <c r="AB8221" s="49">
        <f t="shared" ca="1" si="1030"/>
        <v>6</v>
      </c>
      <c r="AC8221" s="49" t="str">
        <f t="shared" ca="1" si="1031"/>
        <v>Y</v>
      </c>
    </row>
    <row r="8222" spans="1:29" x14ac:dyDescent="0.25">
      <c r="A8222">
        <v>6522</v>
      </c>
      <c r="B8222" s="9">
        <v>43201</v>
      </c>
      <c r="C8222" s="50" t="str">
        <f t="shared" si="1024"/>
        <v>N</v>
      </c>
      <c r="D8222" s="52">
        <f>_xlfn.XLOOKUP(B8222,Cal_Date!B:B,Cal_Date!A:A,0)</f>
        <v>2</v>
      </c>
      <c r="E8222">
        <v>2018</v>
      </c>
      <c r="F8222" t="s">
        <v>123</v>
      </c>
      <c r="G8222" t="s">
        <v>129</v>
      </c>
      <c r="H8222" t="s">
        <v>14</v>
      </c>
      <c r="I8222" t="s">
        <v>18</v>
      </c>
      <c r="J8222" t="s">
        <v>15</v>
      </c>
      <c r="K8222" t="s">
        <v>43</v>
      </c>
      <c r="L8222">
        <v>1</v>
      </c>
      <c r="M8222">
        <v>1007</v>
      </c>
      <c r="O8222" t="s">
        <v>28</v>
      </c>
      <c r="R8222" t="s">
        <v>44</v>
      </c>
      <c r="S8222" s="49" t="str">
        <f t="shared" si="1025"/>
        <v>Card</v>
      </c>
      <c r="T8222" s="3">
        <v>0.03</v>
      </c>
      <c r="U8222" s="2">
        <v>5.4450000000000003</v>
      </c>
      <c r="V8222" s="2">
        <v>2.1</v>
      </c>
      <c r="W8222" s="54">
        <f>_xlfn.XLOOKUP(M8222,Market!A:A,Market!F:F,0)</f>
        <v>8.8999999999999996E-2</v>
      </c>
      <c r="X8222" s="55">
        <f t="shared" si="1026"/>
        <v>0.16335</v>
      </c>
      <c r="Y8222" s="55">
        <f t="shared" si="1027"/>
        <v>3.3450000000000002</v>
      </c>
      <c r="Z8222" s="54">
        <f t="shared" si="1028"/>
        <v>0.61432506887052341</v>
      </c>
      <c r="AA8222" s="49" t="str">
        <f t="shared" ca="1" si="1029"/>
        <v>Y</v>
      </c>
      <c r="AB8222" s="49">
        <f t="shared" ca="1" si="1030"/>
        <v>6</v>
      </c>
      <c r="AC8222" s="49" t="str">
        <f t="shared" ca="1" si="1031"/>
        <v>Y</v>
      </c>
    </row>
    <row r="8223" spans="1:29" x14ac:dyDescent="0.25">
      <c r="A8223">
        <v>6523</v>
      </c>
      <c r="B8223" s="9">
        <v>43201</v>
      </c>
      <c r="C8223" s="50" t="str">
        <f t="shared" si="1024"/>
        <v>N</v>
      </c>
      <c r="D8223" s="52">
        <f>_xlfn.XLOOKUP(B8223,Cal_Date!B:B,Cal_Date!A:A,0)</f>
        <v>2</v>
      </c>
      <c r="E8223">
        <v>2018</v>
      </c>
      <c r="F8223" t="s">
        <v>123</v>
      </c>
      <c r="G8223" t="s">
        <v>129</v>
      </c>
      <c r="H8223" t="s">
        <v>11</v>
      </c>
      <c r="I8223" t="s">
        <v>11</v>
      </c>
      <c r="J8223" t="s">
        <v>15</v>
      </c>
      <c r="K8223" t="s">
        <v>42</v>
      </c>
      <c r="L8223">
        <v>1</v>
      </c>
      <c r="M8223">
        <v>1005</v>
      </c>
      <c r="O8223" t="s">
        <v>25</v>
      </c>
      <c r="R8223" t="s">
        <v>44</v>
      </c>
      <c r="S8223" s="49" t="str">
        <f t="shared" si="1025"/>
        <v>Card</v>
      </c>
      <c r="T8223" s="3">
        <v>0.03</v>
      </c>
      <c r="U8223" s="2">
        <v>2.7225000000000001</v>
      </c>
      <c r="V8223" s="2">
        <v>0.87</v>
      </c>
      <c r="W8223" s="54">
        <f>_xlfn.XLOOKUP(M8223,Market!A:A,Market!F:F,0)</f>
        <v>8.8999999999999996E-2</v>
      </c>
      <c r="X8223" s="55">
        <f t="shared" si="1026"/>
        <v>8.1674999999999998E-2</v>
      </c>
      <c r="Y8223" s="55">
        <f t="shared" si="1027"/>
        <v>1.8525</v>
      </c>
      <c r="Z8223" s="54">
        <f t="shared" si="1028"/>
        <v>0.68044077134986225</v>
      </c>
      <c r="AA8223" s="49" t="str">
        <f t="shared" ca="1" si="1029"/>
        <v>Y</v>
      </c>
      <c r="AB8223" s="49">
        <f t="shared" ca="1" si="1030"/>
        <v>6</v>
      </c>
      <c r="AC8223" s="49" t="str">
        <f t="shared" ca="1" si="1031"/>
        <v>Y</v>
      </c>
    </row>
    <row r="8224" spans="1:29" x14ac:dyDescent="0.25">
      <c r="A8224">
        <v>6524</v>
      </c>
      <c r="B8224" s="9">
        <v>43201</v>
      </c>
      <c r="C8224" s="50" t="str">
        <f t="shared" si="1024"/>
        <v>N</v>
      </c>
      <c r="D8224" s="52">
        <f>_xlfn.XLOOKUP(B8224,Cal_Date!B:B,Cal_Date!A:A,0)</f>
        <v>2</v>
      </c>
      <c r="E8224">
        <v>2018</v>
      </c>
      <c r="F8224" t="s">
        <v>123</v>
      </c>
      <c r="G8224" t="s">
        <v>129</v>
      </c>
      <c r="H8224" t="s">
        <v>48</v>
      </c>
      <c r="I8224" t="s">
        <v>18</v>
      </c>
      <c r="J8224" t="s">
        <v>10</v>
      </c>
      <c r="K8224" t="s">
        <v>43</v>
      </c>
      <c r="L8224">
        <v>1</v>
      </c>
      <c r="M8224">
        <v>1005</v>
      </c>
      <c r="O8224" t="s">
        <v>25</v>
      </c>
      <c r="R8224" t="s">
        <v>44</v>
      </c>
      <c r="S8224" s="49" t="str">
        <f t="shared" si="1025"/>
        <v>Card</v>
      </c>
      <c r="T8224" s="3">
        <v>0.03</v>
      </c>
      <c r="U8224" s="2">
        <v>7.6229999999999993</v>
      </c>
      <c r="V8224" s="2">
        <v>1.46</v>
      </c>
      <c r="W8224" s="54">
        <f>_xlfn.XLOOKUP(M8224,Market!A:A,Market!F:F,0)</f>
        <v>8.8999999999999996E-2</v>
      </c>
      <c r="X8224" s="55">
        <f t="shared" si="1026"/>
        <v>0.22868999999999998</v>
      </c>
      <c r="Y8224" s="55">
        <f t="shared" si="1027"/>
        <v>6.1629999999999994</v>
      </c>
      <c r="Z8224" s="54">
        <f t="shared" si="1028"/>
        <v>0.80847435392889933</v>
      </c>
      <c r="AA8224" s="49" t="str">
        <f t="shared" ca="1" si="1029"/>
        <v>Y</v>
      </c>
      <c r="AB8224" s="49">
        <f t="shared" ca="1" si="1030"/>
        <v>6</v>
      </c>
      <c r="AC8224" s="49" t="str">
        <f t="shared" ca="1" si="1031"/>
        <v>Y</v>
      </c>
    </row>
    <row r="8225" spans="1:29" x14ac:dyDescent="0.25">
      <c r="A8225">
        <v>6525</v>
      </c>
      <c r="B8225" s="9">
        <v>43201</v>
      </c>
      <c r="C8225" s="50" t="str">
        <f t="shared" si="1024"/>
        <v>N</v>
      </c>
      <c r="D8225" s="52">
        <f>_xlfn.XLOOKUP(B8225,Cal_Date!B:B,Cal_Date!A:A,0)</f>
        <v>2</v>
      </c>
      <c r="E8225">
        <v>2018</v>
      </c>
      <c r="F8225" t="s">
        <v>123</v>
      </c>
      <c r="G8225" t="s">
        <v>129</v>
      </c>
      <c r="H8225" t="s">
        <v>11</v>
      </c>
      <c r="I8225" t="s">
        <v>13</v>
      </c>
      <c r="J8225" t="s">
        <v>15</v>
      </c>
      <c r="K8225" t="s">
        <v>42</v>
      </c>
      <c r="L8225">
        <v>2</v>
      </c>
      <c r="M8225">
        <v>1002</v>
      </c>
      <c r="O8225" t="s">
        <v>28</v>
      </c>
      <c r="R8225" t="s">
        <v>44</v>
      </c>
      <c r="S8225" s="49" t="str">
        <f t="shared" si="1025"/>
        <v>Card</v>
      </c>
      <c r="T8225" s="3">
        <v>0.03</v>
      </c>
      <c r="U8225" s="2">
        <v>5.3000000000000007</v>
      </c>
      <c r="V8225" s="2">
        <v>2.84</v>
      </c>
      <c r="W8225" s="54">
        <f>_xlfn.XLOOKUP(M8225,Market!A:A,Market!F:F,0)</f>
        <v>0.06</v>
      </c>
      <c r="X8225" s="55">
        <f t="shared" si="1026"/>
        <v>0.159</v>
      </c>
      <c r="Y8225" s="55">
        <f t="shared" si="1027"/>
        <v>2.4600000000000009</v>
      </c>
      <c r="Z8225" s="54">
        <f t="shared" si="1028"/>
        <v>0.46415094339622653</v>
      </c>
      <c r="AA8225" s="49" t="str">
        <f t="shared" ca="1" si="1029"/>
        <v>Y</v>
      </c>
      <c r="AB8225" s="49">
        <f t="shared" ca="1" si="1030"/>
        <v>6</v>
      </c>
      <c r="AC8225" s="49" t="str">
        <f t="shared" ca="1" si="1031"/>
        <v>Y</v>
      </c>
    </row>
    <row r="8226" spans="1:29" x14ac:dyDescent="0.25">
      <c r="A8226">
        <v>6526</v>
      </c>
      <c r="B8226" s="9">
        <v>43201</v>
      </c>
      <c r="C8226" s="50" t="str">
        <f t="shared" si="1024"/>
        <v>N</v>
      </c>
      <c r="D8226" s="52">
        <f>_xlfn.XLOOKUP(B8226,Cal_Date!B:B,Cal_Date!A:A,0)</f>
        <v>2</v>
      </c>
      <c r="E8226">
        <v>2018</v>
      </c>
      <c r="F8226" t="s">
        <v>123</v>
      </c>
      <c r="G8226" t="s">
        <v>129</v>
      </c>
      <c r="H8226" t="s">
        <v>14</v>
      </c>
      <c r="I8226" t="s">
        <v>18</v>
      </c>
      <c r="J8226" t="s">
        <v>15</v>
      </c>
      <c r="K8226" t="s">
        <v>43</v>
      </c>
      <c r="L8226">
        <v>2</v>
      </c>
      <c r="M8226">
        <v>1004</v>
      </c>
      <c r="O8226" t="s">
        <v>28</v>
      </c>
      <c r="R8226" t="s">
        <v>44</v>
      </c>
      <c r="S8226" s="49" t="str">
        <f t="shared" si="1025"/>
        <v>Card</v>
      </c>
      <c r="T8226" s="3">
        <v>0.03</v>
      </c>
      <c r="U8226" s="2">
        <v>10.600000000000001</v>
      </c>
      <c r="V8226" s="2">
        <v>4.2</v>
      </c>
      <c r="W8226" s="54">
        <f>_xlfn.XLOOKUP(M8226,Market!A:A,Market!F:F,0)</f>
        <v>0.06</v>
      </c>
      <c r="X8226" s="55">
        <f t="shared" si="1026"/>
        <v>0.318</v>
      </c>
      <c r="Y8226" s="55">
        <f t="shared" si="1027"/>
        <v>6.4000000000000012</v>
      </c>
      <c r="Z8226" s="54">
        <f t="shared" si="1028"/>
        <v>0.60377358490566047</v>
      </c>
      <c r="AA8226" s="49" t="str">
        <f t="shared" ca="1" si="1029"/>
        <v>Y</v>
      </c>
      <c r="AB8226" s="49">
        <f t="shared" ca="1" si="1030"/>
        <v>6</v>
      </c>
      <c r="AC8226" s="49" t="str">
        <f t="shared" ca="1" si="1031"/>
        <v>Y</v>
      </c>
    </row>
    <row r="8227" spans="1:29" x14ac:dyDescent="0.25">
      <c r="A8227">
        <v>6527</v>
      </c>
      <c r="B8227" s="9">
        <v>43201</v>
      </c>
      <c r="C8227" s="50" t="str">
        <f t="shared" si="1024"/>
        <v>N</v>
      </c>
      <c r="D8227" s="52">
        <f>_xlfn.XLOOKUP(B8227,Cal_Date!B:B,Cal_Date!A:A,0)</f>
        <v>2</v>
      </c>
      <c r="E8227">
        <v>2018</v>
      </c>
      <c r="F8227" t="s">
        <v>123</v>
      </c>
      <c r="G8227" t="s">
        <v>129</v>
      </c>
      <c r="H8227" t="s">
        <v>14</v>
      </c>
      <c r="I8227" t="s">
        <v>13</v>
      </c>
      <c r="J8227" t="s">
        <v>15</v>
      </c>
      <c r="K8227" t="s">
        <v>43</v>
      </c>
      <c r="L8227">
        <v>1</v>
      </c>
      <c r="M8227">
        <v>1005</v>
      </c>
      <c r="O8227" t="s">
        <v>25</v>
      </c>
      <c r="R8227" t="s">
        <v>44</v>
      </c>
      <c r="S8227" s="49" t="str">
        <f t="shared" si="1025"/>
        <v>Card</v>
      </c>
      <c r="T8227" s="3">
        <v>0.03</v>
      </c>
      <c r="U8227" s="2">
        <v>5.4450000000000003</v>
      </c>
      <c r="V8227" s="2">
        <v>2.12</v>
      </c>
      <c r="W8227" s="54">
        <f>_xlfn.XLOOKUP(M8227,Market!A:A,Market!F:F,0)</f>
        <v>8.8999999999999996E-2</v>
      </c>
      <c r="X8227" s="55">
        <f t="shared" si="1026"/>
        <v>0.16335</v>
      </c>
      <c r="Y8227" s="55">
        <f t="shared" si="1027"/>
        <v>3.3250000000000002</v>
      </c>
      <c r="Z8227" s="54">
        <f t="shared" si="1028"/>
        <v>0.61065197428833795</v>
      </c>
      <c r="AA8227" s="49" t="str">
        <f t="shared" ca="1" si="1029"/>
        <v>Y</v>
      </c>
      <c r="AB8227" s="49">
        <f t="shared" ca="1" si="1030"/>
        <v>6</v>
      </c>
      <c r="AC8227" s="49" t="str">
        <f t="shared" ca="1" si="1031"/>
        <v>Y</v>
      </c>
    </row>
    <row r="8228" spans="1:29" x14ac:dyDescent="0.25">
      <c r="A8228">
        <v>6528</v>
      </c>
      <c r="B8228" s="9">
        <v>43201</v>
      </c>
      <c r="C8228" s="50" t="str">
        <f t="shared" si="1024"/>
        <v>N</v>
      </c>
      <c r="D8228" s="52">
        <f>_xlfn.XLOOKUP(B8228,Cal_Date!B:B,Cal_Date!A:A,0)</f>
        <v>2</v>
      </c>
      <c r="E8228">
        <v>2018</v>
      </c>
      <c r="F8228" t="s">
        <v>123</v>
      </c>
      <c r="G8228" t="s">
        <v>129</v>
      </c>
      <c r="H8228" t="s">
        <v>11</v>
      </c>
      <c r="I8228" t="s">
        <v>11</v>
      </c>
      <c r="J8228" t="s">
        <v>15</v>
      </c>
      <c r="K8228" t="s">
        <v>42</v>
      </c>
      <c r="L8228">
        <v>1</v>
      </c>
      <c r="M8228">
        <v>1001</v>
      </c>
      <c r="O8228" t="s">
        <v>25</v>
      </c>
      <c r="R8228" t="s">
        <v>44</v>
      </c>
      <c r="S8228" s="49" t="str">
        <f t="shared" si="1025"/>
        <v>Card</v>
      </c>
      <c r="T8228" s="3">
        <v>0.03</v>
      </c>
      <c r="U8228" s="2">
        <v>2.6500000000000004</v>
      </c>
      <c r="V8228" s="2">
        <v>0.87</v>
      </c>
      <c r="W8228" s="54">
        <f>_xlfn.XLOOKUP(M8228,Market!A:A,Market!F:F,0)</f>
        <v>0.06</v>
      </c>
      <c r="X8228" s="55">
        <f t="shared" si="1026"/>
        <v>7.9500000000000001E-2</v>
      </c>
      <c r="Y8228" s="55">
        <f t="shared" si="1027"/>
        <v>1.7800000000000002</v>
      </c>
      <c r="Z8228" s="54">
        <f t="shared" si="1028"/>
        <v>0.67169811320754713</v>
      </c>
      <c r="AA8228" s="49" t="str">
        <f t="shared" ca="1" si="1029"/>
        <v>Y</v>
      </c>
      <c r="AB8228" s="49">
        <f t="shared" ca="1" si="1030"/>
        <v>6</v>
      </c>
      <c r="AC8228" s="49" t="str">
        <f t="shared" ca="1" si="1031"/>
        <v>Y</v>
      </c>
    </row>
    <row r="8229" spans="1:29" x14ac:dyDescent="0.25">
      <c r="A8229">
        <v>6529</v>
      </c>
      <c r="B8229" s="9">
        <v>43201</v>
      </c>
      <c r="C8229" s="50" t="str">
        <f t="shared" si="1024"/>
        <v>N</v>
      </c>
      <c r="D8229" s="52">
        <f>_xlfn.XLOOKUP(B8229,Cal_Date!B:B,Cal_Date!A:A,0)</f>
        <v>2</v>
      </c>
      <c r="E8229">
        <v>2018</v>
      </c>
      <c r="F8229" t="s">
        <v>123</v>
      </c>
      <c r="G8229" t="s">
        <v>129</v>
      </c>
      <c r="H8229" t="s">
        <v>11</v>
      </c>
      <c r="I8229" t="s">
        <v>11</v>
      </c>
      <c r="J8229" t="s">
        <v>15</v>
      </c>
      <c r="K8229" t="s">
        <v>42</v>
      </c>
      <c r="L8229">
        <v>1</v>
      </c>
      <c r="M8229">
        <v>1010</v>
      </c>
      <c r="O8229" t="s">
        <v>25</v>
      </c>
      <c r="R8229" t="s">
        <v>44</v>
      </c>
      <c r="S8229" s="49" t="str">
        <f t="shared" si="1025"/>
        <v>Card</v>
      </c>
      <c r="T8229" s="3">
        <v>0.03</v>
      </c>
      <c r="U8229" s="2">
        <v>2.7</v>
      </c>
      <c r="V8229" s="2">
        <v>0.87</v>
      </c>
      <c r="W8229" s="54">
        <f>_xlfn.XLOOKUP(M8229,Market!A:A,Market!F:F,0)</f>
        <v>0.08</v>
      </c>
      <c r="X8229" s="55">
        <f t="shared" si="1026"/>
        <v>8.1000000000000003E-2</v>
      </c>
      <c r="Y8229" s="55">
        <f t="shared" si="1027"/>
        <v>1.83</v>
      </c>
      <c r="Z8229" s="54">
        <f t="shared" si="1028"/>
        <v>0.67777777777777781</v>
      </c>
      <c r="AA8229" s="49" t="str">
        <f t="shared" ca="1" si="1029"/>
        <v>Y</v>
      </c>
      <c r="AB8229" s="49">
        <f t="shared" ca="1" si="1030"/>
        <v>6</v>
      </c>
      <c r="AC8229" s="49" t="str">
        <f t="shared" ca="1" si="1031"/>
        <v>Y</v>
      </c>
    </row>
    <row r="8230" spans="1:29" x14ac:dyDescent="0.25">
      <c r="A8230">
        <v>6530</v>
      </c>
      <c r="B8230" s="9">
        <v>43201</v>
      </c>
      <c r="C8230" s="50" t="str">
        <f t="shared" si="1024"/>
        <v>N</v>
      </c>
      <c r="D8230" s="52">
        <f>_xlfn.XLOOKUP(B8230,Cal_Date!B:B,Cal_Date!A:A,0)</f>
        <v>2</v>
      </c>
      <c r="E8230">
        <v>2018</v>
      </c>
      <c r="F8230" t="s">
        <v>123</v>
      </c>
      <c r="G8230" t="s">
        <v>129</v>
      </c>
      <c r="H8230" t="s">
        <v>11</v>
      </c>
      <c r="I8230" t="s">
        <v>11</v>
      </c>
      <c r="J8230" t="s">
        <v>15</v>
      </c>
      <c r="K8230" t="s">
        <v>42</v>
      </c>
      <c r="L8230">
        <v>2</v>
      </c>
      <c r="M8230">
        <v>1011</v>
      </c>
      <c r="O8230" t="s">
        <v>25</v>
      </c>
      <c r="R8230" t="s">
        <v>44</v>
      </c>
      <c r="S8230" s="49" t="str">
        <f t="shared" si="1025"/>
        <v>Card</v>
      </c>
      <c r="T8230" s="3">
        <v>0.03</v>
      </c>
      <c r="U8230" s="2">
        <v>5.3000000000000007</v>
      </c>
      <c r="V8230" s="2">
        <v>1.74</v>
      </c>
      <c r="W8230" s="54">
        <f>_xlfn.XLOOKUP(M8230,Market!A:A,Market!F:F,0)</f>
        <v>0.06</v>
      </c>
      <c r="X8230" s="55">
        <f t="shared" si="1026"/>
        <v>0.159</v>
      </c>
      <c r="Y8230" s="55">
        <f t="shared" si="1027"/>
        <v>3.5600000000000005</v>
      </c>
      <c r="Z8230" s="54">
        <f t="shared" si="1028"/>
        <v>0.67169811320754713</v>
      </c>
      <c r="AA8230" s="49" t="str">
        <f t="shared" ca="1" si="1029"/>
        <v>Y</v>
      </c>
      <c r="AB8230" s="49">
        <f t="shared" ca="1" si="1030"/>
        <v>6</v>
      </c>
      <c r="AC8230" s="49" t="str">
        <f t="shared" ca="1" si="1031"/>
        <v>Y</v>
      </c>
    </row>
    <row r="8231" spans="1:29" x14ac:dyDescent="0.25">
      <c r="A8231">
        <v>6531</v>
      </c>
      <c r="B8231" s="9">
        <v>43201</v>
      </c>
      <c r="C8231" s="50" t="str">
        <f t="shared" si="1024"/>
        <v>N</v>
      </c>
      <c r="D8231" s="52">
        <f>_xlfn.XLOOKUP(B8231,Cal_Date!B:B,Cal_Date!A:A,0)</f>
        <v>2</v>
      </c>
      <c r="E8231">
        <v>2018</v>
      </c>
      <c r="F8231" t="s">
        <v>123</v>
      </c>
      <c r="G8231" t="s">
        <v>129</v>
      </c>
      <c r="H8231" t="s">
        <v>11</v>
      </c>
      <c r="I8231" t="s">
        <v>13</v>
      </c>
      <c r="J8231" t="s">
        <v>15</v>
      </c>
      <c r="K8231" t="s">
        <v>42</v>
      </c>
      <c r="L8231">
        <v>1</v>
      </c>
      <c r="M8231">
        <v>1011</v>
      </c>
      <c r="O8231" t="s">
        <v>25</v>
      </c>
      <c r="R8231" t="s">
        <v>44</v>
      </c>
      <c r="S8231" s="49" t="str">
        <f t="shared" si="1025"/>
        <v>Card</v>
      </c>
      <c r="T8231" s="3">
        <v>0.03</v>
      </c>
      <c r="U8231" s="2">
        <v>2.6500000000000004</v>
      </c>
      <c r="V8231" s="2">
        <v>1.42</v>
      </c>
      <c r="W8231" s="54">
        <f>_xlfn.XLOOKUP(M8231,Market!A:A,Market!F:F,0)</f>
        <v>0.06</v>
      </c>
      <c r="X8231" s="55">
        <f t="shared" si="1026"/>
        <v>7.9500000000000001E-2</v>
      </c>
      <c r="Y8231" s="55">
        <f t="shared" si="1027"/>
        <v>1.2300000000000004</v>
      </c>
      <c r="Z8231" s="54">
        <f t="shared" si="1028"/>
        <v>0.46415094339622653</v>
      </c>
      <c r="AA8231" s="49" t="str">
        <f t="shared" ca="1" si="1029"/>
        <v>Y</v>
      </c>
      <c r="AB8231" s="49">
        <f t="shared" ca="1" si="1030"/>
        <v>6</v>
      </c>
      <c r="AC8231" s="49" t="str">
        <f t="shared" ca="1" si="1031"/>
        <v>Y</v>
      </c>
    </row>
    <row r="8232" spans="1:29" x14ac:dyDescent="0.25">
      <c r="A8232">
        <v>6532</v>
      </c>
      <c r="B8232" s="9">
        <v>43201</v>
      </c>
      <c r="C8232" s="50" t="str">
        <f t="shared" si="1024"/>
        <v>N</v>
      </c>
      <c r="D8232" s="52">
        <f>_xlfn.XLOOKUP(B8232,Cal_Date!B:B,Cal_Date!A:A,0)</f>
        <v>2</v>
      </c>
      <c r="E8232">
        <v>2018</v>
      </c>
      <c r="F8232" t="s">
        <v>123</v>
      </c>
      <c r="G8232" t="s">
        <v>129</v>
      </c>
      <c r="H8232" t="s">
        <v>48</v>
      </c>
      <c r="I8232" t="s">
        <v>18</v>
      </c>
      <c r="J8232" t="s">
        <v>10</v>
      </c>
      <c r="K8232" t="s">
        <v>43</v>
      </c>
      <c r="L8232">
        <v>2</v>
      </c>
      <c r="M8232">
        <v>1001</v>
      </c>
      <c r="O8232" t="s">
        <v>25</v>
      </c>
      <c r="R8232" t="s">
        <v>44</v>
      </c>
      <c r="S8232" s="49" t="str">
        <f t="shared" si="1025"/>
        <v>Card</v>
      </c>
      <c r="T8232" s="3">
        <v>0.03</v>
      </c>
      <c r="U8232" s="2">
        <v>14.84</v>
      </c>
      <c r="V8232" s="2">
        <v>2.92</v>
      </c>
      <c r="W8232" s="54">
        <f>_xlfn.XLOOKUP(M8232,Market!A:A,Market!F:F,0)</f>
        <v>0.06</v>
      </c>
      <c r="X8232" s="55">
        <f t="shared" si="1026"/>
        <v>0.44519999999999998</v>
      </c>
      <c r="Y8232" s="55">
        <f t="shared" si="1027"/>
        <v>11.92</v>
      </c>
      <c r="Z8232" s="54">
        <f t="shared" si="1028"/>
        <v>0.80323450134770891</v>
      </c>
      <c r="AA8232" s="49" t="str">
        <f t="shared" ca="1" si="1029"/>
        <v>Y</v>
      </c>
      <c r="AB8232" s="49">
        <f t="shared" ca="1" si="1030"/>
        <v>6</v>
      </c>
      <c r="AC8232" s="49" t="str">
        <f t="shared" ca="1" si="1031"/>
        <v>Y</v>
      </c>
    </row>
    <row r="8233" spans="1:29" x14ac:dyDescent="0.25">
      <c r="A8233">
        <v>6533</v>
      </c>
      <c r="B8233" s="9">
        <v>43201</v>
      </c>
      <c r="C8233" s="50" t="str">
        <f t="shared" si="1024"/>
        <v>N</v>
      </c>
      <c r="D8233" s="52">
        <f>_xlfn.XLOOKUP(B8233,Cal_Date!B:B,Cal_Date!A:A,0)</f>
        <v>2</v>
      </c>
      <c r="E8233">
        <v>2018</v>
      </c>
      <c r="F8233" t="s">
        <v>123</v>
      </c>
      <c r="G8233" t="s">
        <v>129</v>
      </c>
      <c r="H8233" t="s">
        <v>11</v>
      </c>
      <c r="I8233" t="s">
        <v>13</v>
      </c>
      <c r="J8233" t="s">
        <v>15</v>
      </c>
      <c r="K8233" t="s">
        <v>42</v>
      </c>
      <c r="L8233">
        <v>1</v>
      </c>
      <c r="M8233">
        <v>1003</v>
      </c>
      <c r="O8233" t="s">
        <v>25</v>
      </c>
      <c r="R8233" t="s">
        <v>44</v>
      </c>
      <c r="S8233" s="49" t="str">
        <f t="shared" si="1025"/>
        <v>Card</v>
      </c>
      <c r="T8233" s="3">
        <v>0.03</v>
      </c>
      <c r="U8233" s="2">
        <v>2.6500000000000004</v>
      </c>
      <c r="V8233" s="2">
        <v>1.42</v>
      </c>
      <c r="W8233" s="54">
        <f>_xlfn.XLOOKUP(M8233,Market!A:A,Market!F:F,0)</f>
        <v>0.06</v>
      </c>
      <c r="X8233" s="55">
        <f t="shared" si="1026"/>
        <v>7.9500000000000001E-2</v>
      </c>
      <c r="Y8233" s="55">
        <f t="shared" si="1027"/>
        <v>1.2300000000000004</v>
      </c>
      <c r="Z8233" s="54">
        <f t="shared" si="1028"/>
        <v>0.46415094339622653</v>
      </c>
      <c r="AA8233" s="49" t="str">
        <f t="shared" ca="1" si="1029"/>
        <v>Y</v>
      </c>
      <c r="AB8233" s="49">
        <f t="shared" ca="1" si="1030"/>
        <v>6</v>
      </c>
      <c r="AC8233" s="49" t="str">
        <f t="shared" ca="1" si="1031"/>
        <v>Y</v>
      </c>
    </row>
    <row r="8234" spans="1:29" x14ac:dyDescent="0.25">
      <c r="A8234">
        <v>6534</v>
      </c>
      <c r="B8234" s="9">
        <v>43201</v>
      </c>
      <c r="C8234" s="50" t="str">
        <f t="shared" si="1024"/>
        <v>N</v>
      </c>
      <c r="D8234" s="52">
        <f>_xlfn.XLOOKUP(B8234,Cal_Date!B:B,Cal_Date!A:A,0)</f>
        <v>2</v>
      </c>
      <c r="E8234">
        <v>2018</v>
      </c>
      <c r="F8234" t="s">
        <v>123</v>
      </c>
      <c r="G8234" t="s">
        <v>129</v>
      </c>
      <c r="H8234" t="s">
        <v>14</v>
      </c>
      <c r="I8234" t="s">
        <v>13</v>
      </c>
      <c r="J8234" t="s">
        <v>15</v>
      </c>
      <c r="K8234" t="s">
        <v>43</v>
      </c>
      <c r="L8234">
        <v>2</v>
      </c>
      <c r="M8234">
        <v>1005</v>
      </c>
      <c r="O8234" t="s">
        <v>25</v>
      </c>
      <c r="R8234" t="s">
        <v>44</v>
      </c>
      <c r="S8234" s="49" t="str">
        <f t="shared" si="1025"/>
        <v>Card</v>
      </c>
      <c r="T8234" s="3">
        <v>0.03</v>
      </c>
      <c r="U8234" s="2">
        <v>10.89</v>
      </c>
      <c r="V8234" s="2">
        <v>4.24</v>
      </c>
      <c r="W8234" s="54">
        <f>_xlfn.XLOOKUP(M8234,Market!A:A,Market!F:F,0)</f>
        <v>8.8999999999999996E-2</v>
      </c>
      <c r="X8234" s="55">
        <f t="shared" si="1026"/>
        <v>0.32669999999999999</v>
      </c>
      <c r="Y8234" s="55">
        <f t="shared" si="1027"/>
        <v>6.65</v>
      </c>
      <c r="Z8234" s="54">
        <f t="shared" si="1028"/>
        <v>0.61065197428833795</v>
      </c>
      <c r="AA8234" s="49" t="str">
        <f t="shared" ca="1" si="1029"/>
        <v>Y</v>
      </c>
      <c r="AB8234" s="49">
        <f t="shared" ca="1" si="1030"/>
        <v>6</v>
      </c>
      <c r="AC8234" s="49" t="str">
        <f t="shared" ca="1" si="1031"/>
        <v>Y</v>
      </c>
    </row>
    <row r="8235" spans="1:29" x14ac:dyDescent="0.25">
      <c r="A8235">
        <v>6535</v>
      </c>
      <c r="B8235" s="9">
        <v>43201</v>
      </c>
      <c r="C8235" s="50" t="str">
        <f t="shared" si="1024"/>
        <v>N</v>
      </c>
      <c r="D8235" s="52">
        <f>_xlfn.XLOOKUP(B8235,Cal_Date!B:B,Cal_Date!A:A,0)</f>
        <v>2</v>
      </c>
      <c r="E8235">
        <v>2018</v>
      </c>
      <c r="F8235" t="s">
        <v>123</v>
      </c>
      <c r="G8235" t="s">
        <v>129</v>
      </c>
      <c r="H8235" t="s">
        <v>14</v>
      </c>
      <c r="I8235" t="s">
        <v>13</v>
      </c>
      <c r="J8235" t="s">
        <v>15</v>
      </c>
      <c r="K8235" t="s">
        <v>43</v>
      </c>
      <c r="L8235">
        <v>1</v>
      </c>
      <c r="M8235">
        <v>1005</v>
      </c>
      <c r="O8235" t="s">
        <v>25</v>
      </c>
      <c r="R8235" t="s">
        <v>44</v>
      </c>
      <c r="S8235" s="49" t="str">
        <f t="shared" si="1025"/>
        <v>Card</v>
      </c>
      <c r="T8235" s="3">
        <v>0.03</v>
      </c>
      <c r="U8235" s="2">
        <v>5.4450000000000003</v>
      </c>
      <c r="V8235" s="2">
        <v>2.12</v>
      </c>
      <c r="W8235" s="54">
        <f>_xlfn.XLOOKUP(M8235,Market!A:A,Market!F:F,0)</f>
        <v>8.8999999999999996E-2</v>
      </c>
      <c r="X8235" s="55">
        <f t="shared" si="1026"/>
        <v>0.16335</v>
      </c>
      <c r="Y8235" s="55">
        <f t="shared" si="1027"/>
        <v>3.3250000000000002</v>
      </c>
      <c r="Z8235" s="54">
        <f t="shared" si="1028"/>
        <v>0.61065197428833795</v>
      </c>
      <c r="AA8235" s="49" t="str">
        <f t="shared" ca="1" si="1029"/>
        <v>Y</v>
      </c>
      <c r="AB8235" s="49">
        <f t="shared" ca="1" si="1030"/>
        <v>6</v>
      </c>
      <c r="AC8235" s="49" t="str">
        <f t="shared" ca="1" si="1031"/>
        <v>Y</v>
      </c>
    </row>
    <row r="8236" spans="1:29" x14ac:dyDescent="0.25">
      <c r="A8236">
        <v>6536</v>
      </c>
      <c r="B8236" s="9">
        <v>43201</v>
      </c>
      <c r="C8236" s="50" t="str">
        <f t="shared" si="1024"/>
        <v>N</v>
      </c>
      <c r="D8236" s="52">
        <f>_xlfn.XLOOKUP(B8236,Cal_Date!B:B,Cal_Date!A:A,0)</f>
        <v>2</v>
      </c>
      <c r="E8236">
        <v>2018</v>
      </c>
      <c r="F8236" t="s">
        <v>123</v>
      </c>
      <c r="G8236" t="s">
        <v>129</v>
      </c>
      <c r="H8236" t="s">
        <v>11</v>
      </c>
      <c r="I8236" t="s">
        <v>13</v>
      </c>
      <c r="J8236" t="s">
        <v>15</v>
      </c>
      <c r="K8236" t="s">
        <v>42</v>
      </c>
      <c r="L8236">
        <v>1</v>
      </c>
      <c r="M8236">
        <v>1006</v>
      </c>
      <c r="O8236" t="s">
        <v>28</v>
      </c>
      <c r="R8236" t="s">
        <v>44</v>
      </c>
      <c r="S8236" s="49" t="str">
        <f t="shared" si="1025"/>
        <v>Card</v>
      </c>
      <c r="T8236" s="3">
        <v>0.03</v>
      </c>
      <c r="U8236" s="2">
        <v>2.7225000000000001</v>
      </c>
      <c r="V8236" s="2">
        <v>1.42</v>
      </c>
      <c r="W8236" s="54">
        <f>_xlfn.XLOOKUP(M8236,Market!A:A,Market!F:F,0)</f>
        <v>8.8999999999999996E-2</v>
      </c>
      <c r="X8236" s="55">
        <f t="shared" si="1026"/>
        <v>8.1674999999999998E-2</v>
      </c>
      <c r="Y8236" s="55">
        <f t="shared" si="1027"/>
        <v>1.3025000000000002</v>
      </c>
      <c r="Z8236" s="54">
        <f t="shared" si="1028"/>
        <v>0.47842056932966032</v>
      </c>
      <c r="AA8236" s="49" t="str">
        <f t="shared" ca="1" si="1029"/>
        <v>Y</v>
      </c>
      <c r="AB8236" s="49">
        <f t="shared" ca="1" si="1030"/>
        <v>6</v>
      </c>
      <c r="AC8236" s="49" t="str">
        <f t="shared" ca="1" si="1031"/>
        <v>Y</v>
      </c>
    </row>
    <row r="8237" spans="1:29" x14ac:dyDescent="0.25">
      <c r="A8237">
        <v>6537</v>
      </c>
      <c r="B8237" s="9">
        <v>43201</v>
      </c>
      <c r="C8237" s="50" t="str">
        <f t="shared" si="1024"/>
        <v>N</v>
      </c>
      <c r="D8237" s="52">
        <f>_xlfn.XLOOKUP(B8237,Cal_Date!B:B,Cal_Date!A:A,0)</f>
        <v>2</v>
      </c>
      <c r="E8237">
        <v>2018</v>
      </c>
      <c r="F8237" t="s">
        <v>123</v>
      </c>
      <c r="G8237" t="s">
        <v>129</v>
      </c>
      <c r="H8237" t="s">
        <v>11</v>
      </c>
      <c r="I8237" t="s">
        <v>11</v>
      </c>
      <c r="J8237" t="s">
        <v>15</v>
      </c>
      <c r="K8237" t="s">
        <v>42</v>
      </c>
      <c r="L8237">
        <v>1</v>
      </c>
      <c r="M8237">
        <v>1002</v>
      </c>
      <c r="O8237" t="s">
        <v>28</v>
      </c>
      <c r="R8237" t="s">
        <v>44</v>
      </c>
      <c r="S8237" s="49" t="str">
        <f t="shared" si="1025"/>
        <v>Card</v>
      </c>
      <c r="T8237" s="3">
        <v>0.03</v>
      </c>
      <c r="U8237" s="2">
        <v>2.6500000000000004</v>
      </c>
      <c r="V8237" s="2">
        <v>0.87</v>
      </c>
      <c r="W8237" s="54">
        <f>_xlfn.XLOOKUP(M8237,Market!A:A,Market!F:F,0)</f>
        <v>0.06</v>
      </c>
      <c r="X8237" s="55">
        <f t="shared" si="1026"/>
        <v>7.9500000000000001E-2</v>
      </c>
      <c r="Y8237" s="55">
        <f t="shared" si="1027"/>
        <v>1.7800000000000002</v>
      </c>
      <c r="Z8237" s="54">
        <f t="shared" si="1028"/>
        <v>0.67169811320754713</v>
      </c>
      <c r="AA8237" s="49" t="str">
        <f t="shared" ca="1" si="1029"/>
        <v>Y</v>
      </c>
      <c r="AB8237" s="49">
        <f t="shared" ca="1" si="1030"/>
        <v>6</v>
      </c>
      <c r="AC8237" s="49" t="str">
        <f t="shared" ca="1" si="1031"/>
        <v>Y</v>
      </c>
    </row>
    <row r="8238" spans="1:29" x14ac:dyDescent="0.25">
      <c r="A8238">
        <v>6538</v>
      </c>
      <c r="B8238" s="9">
        <v>43201</v>
      </c>
      <c r="C8238" s="50" t="str">
        <f t="shared" si="1024"/>
        <v>N</v>
      </c>
      <c r="D8238" s="52">
        <f>_xlfn.XLOOKUP(B8238,Cal_Date!B:B,Cal_Date!A:A,0)</f>
        <v>2</v>
      </c>
      <c r="E8238">
        <v>2018</v>
      </c>
      <c r="F8238" t="s">
        <v>123</v>
      </c>
      <c r="G8238" t="s">
        <v>129</v>
      </c>
      <c r="H8238" t="s">
        <v>11</v>
      </c>
      <c r="I8238" t="s">
        <v>11</v>
      </c>
      <c r="J8238" t="s">
        <v>15</v>
      </c>
      <c r="K8238" t="s">
        <v>42</v>
      </c>
      <c r="L8238">
        <v>1</v>
      </c>
      <c r="M8238">
        <v>1001</v>
      </c>
      <c r="O8238" t="s">
        <v>25</v>
      </c>
      <c r="R8238" t="s">
        <v>44</v>
      </c>
      <c r="S8238" s="49" t="str">
        <f t="shared" si="1025"/>
        <v>Card</v>
      </c>
      <c r="T8238" s="3">
        <v>0.03</v>
      </c>
      <c r="U8238" s="2">
        <v>2.6500000000000004</v>
      </c>
      <c r="V8238" s="2">
        <v>0.87</v>
      </c>
      <c r="W8238" s="54">
        <f>_xlfn.XLOOKUP(M8238,Market!A:A,Market!F:F,0)</f>
        <v>0.06</v>
      </c>
      <c r="X8238" s="55">
        <f t="shared" si="1026"/>
        <v>7.9500000000000001E-2</v>
      </c>
      <c r="Y8238" s="55">
        <f t="shared" si="1027"/>
        <v>1.7800000000000002</v>
      </c>
      <c r="Z8238" s="54">
        <f t="shared" si="1028"/>
        <v>0.67169811320754713</v>
      </c>
      <c r="AA8238" s="49" t="str">
        <f t="shared" ca="1" si="1029"/>
        <v>Y</v>
      </c>
      <c r="AB8238" s="49">
        <f t="shared" ca="1" si="1030"/>
        <v>6</v>
      </c>
      <c r="AC8238" s="49" t="str">
        <f t="shared" ca="1" si="1031"/>
        <v>Y</v>
      </c>
    </row>
    <row r="8239" spans="1:29" x14ac:dyDescent="0.25">
      <c r="A8239">
        <v>6539</v>
      </c>
      <c r="B8239" s="9">
        <v>43201</v>
      </c>
      <c r="C8239" s="50" t="str">
        <f t="shared" si="1024"/>
        <v>N</v>
      </c>
      <c r="D8239" s="52">
        <f>_xlfn.XLOOKUP(B8239,Cal_Date!B:B,Cal_Date!A:A,0)</f>
        <v>2</v>
      </c>
      <c r="E8239">
        <v>2018</v>
      </c>
      <c r="F8239" t="s">
        <v>123</v>
      </c>
      <c r="G8239" t="s">
        <v>129</v>
      </c>
      <c r="H8239" t="s">
        <v>48</v>
      </c>
      <c r="I8239" t="s">
        <v>18</v>
      </c>
      <c r="J8239" t="s">
        <v>10</v>
      </c>
      <c r="K8239" t="s">
        <v>43</v>
      </c>
      <c r="L8239">
        <v>2</v>
      </c>
      <c r="M8239">
        <v>1003</v>
      </c>
      <c r="O8239" t="s">
        <v>25</v>
      </c>
      <c r="R8239" t="s">
        <v>44</v>
      </c>
      <c r="S8239" s="49" t="str">
        <f t="shared" si="1025"/>
        <v>Card</v>
      </c>
      <c r="T8239" s="3">
        <v>0.03</v>
      </c>
      <c r="U8239" s="2">
        <v>14.84</v>
      </c>
      <c r="V8239" s="2">
        <v>2.92</v>
      </c>
      <c r="W8239" s="54">
        <f>_xlfn.XLOOKUP(M8239,Market!A:A,Market!F:F,0)</f>
        <v>0.06</v>
      </c>
      <c r="X8239" s="55">
        <f t="shared" si="1026"/>
        <v>0.44519999999999998</v>
      </c>
      <c r="Y8239" s="55">
        <f t="shared" si="1027"/>
        <v>11.92</v>
      </c>
      <c r="Z8239" s="54">
        <f t="shared" si="1028"/>
        <v>0.80323450134770891</v>
      </c>
      <c r="AA8239" s="49" t="str">
        <f t="shared" ca="1" si="1029"/>
        <v>Y</v>
      </c>
      <c r="AB8239" s="49">
        <f t="shared" ca="1" si="1030"/>
        <v>6</v>
      </c>
      <c r="AC8239" s="49" t="str">
        <f t="shared" ca="1" si="1031"/>
        <v>Y</v>
      </c>
    </row>
    <row r="8240" spans="1:29" x14ac:dyDescent="0.25">
      <c r="A8240">
        <v>6540</v>
      </c>
      <c r="B8240" s="9">
        <v>43201</v>
      </c>
      <c r="C8240" s="50" t="str">
        <f t="shared" si="1024"/>
        <v>N</v>
      </c>
      <c r="D8240" s="52">
        <f>_xlfn.XLOOKUP(B8240,Cal_Date!B:B,Cal_Date!A:A,0)</f>
        <v>2</v>
      </c>
      <c r="E8240">
        <v>2018</v>
      </c>
      <c r="F8240" t="s">
        <v>123</v>
      </c>
      <c r="G8240" t="s">
        <v>129</v>
      </c>
      <c r="H8240" t="s">
        <v>48</v>
      </c>
      <c r="I8240" t="s">
        <v>18</v>
      </c>
      <c r="J8240" t="s">
        <v>10</v>
      </c>
      <c r="K8240" t="s">
        <v>43</v>
      </c>
      <c r="L8240">
        <v>1</v>
      </c>
      <c r="M8240">
        <v>1004</v>
      </c>
      <c r="O8240" t="s">
        <v>28</v>
      </c>
      <c r="R8240" t="s">
        <v>44</v>
      </c>
      <c r="S8240" s="49" t="str">
        <f t="shared" si="1025"/>
        <v>Card</v>
      </c>
      <c r="T8240" s="3">
        <v>0.03</v>
      </c>
      <c r="U8240" s="2">
        <v>7.42</v>
      </c>
      <c r="V8240" s="2">
        <v>1.46</v>
      </c>
      <c r="W8240" s="54">
        <f>_xlfn.XLOOKUP(M8240,Market!A:A,Market!F:F,0)</f>
        <v>0.06</v>
      </c>
      <c r="X8240" s="55">
        <f t="shared" si="1026"/>
        <v>0.22259999999999999</v>
      </c>
      <c r="Y8240" s="55">
        <f t="shared" si="1027"/>
        <v>5.96</v>
      </c>
      <c r="Z8240" s="54">
        <f t="shared" si="1028"/>
        <v>0.80323450134770891</v>
      </c>
      <c r="AA8240" s="49" t="str">
        <f t="shared" ca="1" si="1029"/>
        <v>Y</v>
      </c>
      <c r="AB8240" s="49">
        <f t="shared" ca="1" si="1030"/>
        <v>6</v>
      </c>
      <c r="AC8240" s="49" t="str">
        <f t="shared" ca="1" si="1031"/>
        <v>Y</v>
      </c>
    </row>
    <row r="8241" spans="1:29" x14ac:dyDescent="0.25">
      <c r="A8241">
        <v>6541</v>
      </c>
      <c r="B8241" s="9">
        <v>43201</v>
      </c>
      <c r="C8241" s="50" t="str">
        <f t="shared" si="1024"/>
        <v>N</v>
      </c>
      <c r="D8241" s="52">
        <f>_xlfn.XLOOKUP(B8241,Cal_Date!B:B,Cal_Date!A:A,0)</f>
        <v>2</v>
      </c>
      <c r="E8241">
        <v>2018</v>
      </c>
      <c r="F8241" t="s">
        <v>123</v>
      </c>
      <c r="G8241" t="s">
        <v>129</v>
      </c>
      <c r="H8241" t="s">
        <v>14</v>
      </c>
      <c r="I8241" t="s">
        <v>18</v>
      </c>
      <c r="J8241" t="s">
        <v>15</v>
      </c>
      <c r="K8241" t="s">
        <v>43</v>
      </c>
      <c r="L8241">
        <v>1</v>
      </c>
      <c r="M8241">
        <v>1003</v>
      </c>
      <c r="O8241" t="s">
        <v>25</v>
      </c>
      <c r="R8241" t="s">
        <v>44</v>
      </c>
      <c r="S8241" s="49" t="str">
        <f t="shared" si="1025"/>
        <v>Card</v>
      </c>
      <c r="T8241" s="3">
        <v>0.03</v>
      </c>
      <c r="U8241" s="2">
        <v>5.3000000000000007</v>
      </c>
      <c r="V8241" s="2">
        <v>2.1</v>
      </c>
      <c r="W8241" s="54">
        <f>_xlfn.XLOOKUP(M8241,Market!A:A,Market!F:F,0)</f>
        <v>0.06</v>
      </c>
      <c r="X8241" s="55">
        <f t="shared" si="1026"/>
        <v>0.159</v>
      </c>
      <c r="Y8241" s="55">
        <f t="shared" si="1027"/>
        <v>3.2000000000000006</v>
      </c>
      <c r="Z8241" s="54">
        <f t="shared" si="1028"/>
        <v>0.60377358490566047</v>
      </c>
      <c r="AA8241" s="49" t="str">
        <f t="shared" ca="1" si="1029"/>
        <v>Y</v>
      </c>
      <c r="AB8241" s="49">
        <f t="shared" ca="1" si="1030"/>
        <v>6</v>
      </c>
      <c r="AC8241" s="49" t="str">
        <f t="shared" ca="1" si="1031"/>
        <v>Y</v>
      </c>
    </row>
    <row r="8242" spans="1:29" x14ac:dyDescent="0.25">
      <c r="A8242">
        <v>6542</v>
      </c>
      <c r="B8242" s="9">
        <v>43201</v>
      </c>
      <c r="C8242" s="50" t="str">
        <f t="shared" si="1024"/>
        <v>N</v>
      </c>
      <c r="D8242" s="52">
        <f>_xlfn.XLOOKUP(B8242,Cal_Date!B:B,Cal_Date!A:A,0)</f>
        <v>2</v>
      </c>
      <c r="E8242">
        <v>2018</v>
      </c>
      <c r="F8242" t="s">
        <v>123</v>
      </c>
      <c r="G8242" t="s">
        <v>129</v>
      </c>
      <c r="H8242" t="s">
        <v>48</v>
      </c>
      <c r="I8242" t="s">
        <v>18</v>
      </c>
      <c r="J8242" t="s">
        <v>10</v>
      </c>
      <c r="K8242" t="s">
        <v>43</v>
      </c>
      <c r="L8242">
        <v>1</v>
      </c>
      <c r="M8242">
        <v>1005</v>
      </c>
      <c r="O8242" t="s">
        <v>25</v>
      </c>
      <c r="R8242" t="s">
        <v>44</v>
      </c>
      <c r="S8242" s="49" t="str">
        <f t="shared" si="1025"/>
        <v>Card</v>
      </c>
      <c r="T8242" s="3">
        <v>0.03</v>
      </c>
      <c r="U8242" s="2">
        <v>7.6229999999999993</v>
      </c>
      <c r="V8242" s="2">
        <v>1.46</v>
      </c>
      <c r="W8242" s="54">
        <f>_xlfn.XLOOKUP(M8242,Market!A:A,Market!F:F,0)</f>
        <v>8.8999999999999996E-2</v>
      </c>
      <c r="X8242" s="55">
        <f t="shared" si="1026"/>
        <v>0.22868999999999998</v>
      </c>
      <c r="Y8242" s="55">
        <f t="shared" si="1027"/>
        <v>6.1629999999999994</v>
      </c>
      <c r="Z8242" s="54">
        <f t="shared" si="1028"/>
        <v>0.80847435392889933</v>
      </c>
      <c r="AA8242" s="49" t="str">
        <f t="shared" ca="1" si="1029"/>
        <v>Y</v>
      </c>
      <c r="AB8242" s="49">
        <f t="shared" ca="1" si="1030"/>
        <v>6</v>
      </c>
      <c r="AC8242" s="49" t="str">
        <f t="shared" ca="1" si="1031"/>
        <v>Y</v>
      </c>
    </row>
    <row r="8243" spans="1:29" x14ac:dyDescent="0.25">
      <c r="A8243">
        <v>6543</v>
      </c>
      <c r="B8243" s="9">
        <v>43201</v>
      </c>
      <c r="C8243" s="50" t="str">
        <f t="shared" si="1024"/>
        <v>N</v>
      </c>
      <c r="D8243" s="52">
        <f>_xlfn.XLOOKUP(B8243,Cal_Date!B:B,Cal_Date!A:A,0)</f>
        <v>2</v>
      </c>
      <c r="E8243">
        <v>2018</v>
      </c>
      <c r="F8243" t="s">
        <v>123</v>
      </c>
      <c r="G8243" t="s">
        <v>129</v>
      </c>
      <c r="H8243" t="s">
        <v>11</v>
      </c>
      <c r="I8243" t="s">
        <v>11</v>
      </c>
      <c r="J8243" t="s">
        <v>15</v>
      </c>
      <c r="K8243" t="s">
        <v>42</v>
      </c>
      <c r="L8243">
        <v>1</v>
      </c>
      <c r="M8243">
        <v>1007</v>
      </c>
      <c r="O8243" t="s">
        <v>28</v>
      </c>
      <c r="R8243" t="s">
        <v>44</v>
      </c>
      <c r="S8243" s="49" t="str">
        <f t="shared" si="1025"/>
        <v>Card</v>
      </c>
      <c r="T8243" s="3">
        <v>0.03</v>
      </c>
      <c r="U8243" s="2">
        <v>2.7225000000000001</v>
      </c>
      <c r="V8243" s="2">
        <v>0.87</v>
      </c>
      <c r="W8243" s="54">
        <f>_xlfn.XLOOKUP(M8243,Market!A:A,Market!F:F,0)</f>
        <v>8.8999999999999996E-2</v>
      </c>
      <c r="X8243" s="55">
        <f t="shared" si="1026"/>
        <v>8.1674999999999998E-2</v>
      </c>
      <c r="Y8243" s="55">
        <f t="shared" si="1027"/>
        <v>1.8525</v>
      </c>
      <c r="Z8243" s="54">
        <f t="shared" si="1028"/>
        <v>0.68044077134986225</v>
      </c>
      <c r="AA8243" s="49" t="str">
        <f t="shared" ca="1" si="1029"/>
        <v>Y</v>
      </c>
      <c r="AB8243" s="49">
        <f t="shared" ca="1" si="1030"/>
        <v>6</v>
      </c>
      <c r="AC8243" s="49" t="str">
        <f t="shared" ca="1" si="1031"/>
        <v>Y</v>
      </c>
    </row>
    <row r="8244" spans="1:29" x14ac:dyDescent="0.25">
      <c r="A8244">
        <v>6544</v>
      </c>
      <c r="B8244" s="9">
        <v>43201</v>
      </c>
      <c r="C8244" s="50" t="str">
        <f t="shared" si="1024"/>
        <v>N</v>
      </c>
      <c r="D8244" s="52">
        <f>_xlfn.XLOOKUP(B8244,Cal_Date!B:B,Cal_Date!A:A,0)</f>
        <v>2</v>
      </c>
      <c r="E8244">
        <v>2018</v>
      </c>
      <c r="F8244" t="s">
        <v>123</v>
      </c>
      <c r="G8244" t="s">
        <v>129</v>
      </c>
      <c r="H8244" t="s">
        <v>11</v>
      </c>
      <c r="I8244" t="s">
        <v>11</v>
      </c>
      <c r="J8244" t="s">
        <v>15</v>
      </c>
      <c r="K8244" t="s">
        <v>42</v>
      </c>
      <c r="L8244">
        <v>1</v>
      </c>
      <c r="M8244">
        <v>1009</v>
      </c>
      <c r="O8244" t="s">
        <v>28</v>
      </c>
      <c r="R8244" t="s">
        <v>44</v>
      </c>
      <c r="S8244" s="49" t="str">
        <f t="shared" si="1025"/>
        <v>Card</v>
      </c>
      <c r="T8244" s="3">
        <v>0.03</v>
      </c>
      <c r="U8244" s="2">
        <v>2.7225000000000001</v>
      </c>
      <c r="V8244" s="2">
        <v>0.87</v>
      </c>
      <c r="W8244" s="54">
        <f>_xlfn.XLOOKUP(M8244,Market!A:A,Market!F:F,0)</f>
        <v>8.8999999999999996E-2</v>
      </c>
      <c r="X8244" s="55">
        <f t="shared" si="1026"/>
        <v>8.1674999999999998E-2</v>
      </c>
      <c r="Y8244" s="55">
        <f t="shared" si="1027"/>
        <v>1.8525</v>
      </c>
      <c r="Z8244" s="54">
        <f t="shared" si="1028"/>
        <v>0.68044077134986225</v>
      </c>
      <c r="AA8244" s="49" t="str">
        <f t="shared" ca="1" si="1029"/>
        <v>Y</v>
      </c>
      <c r="AB8244" s="49">
        <f t="shared" ca="1" si="1030"/>
        <v>6</v>
      </c>
      <c r="AC8244" s="49" t="str">
        <f t="shared" ca="1" si="1031"/>
        <v>Y</v>
      </c>
    </row>
    <row r="8245" spans="1:29" x14ac:dyDescent="0.25">
      <c r="A8245">
        <v>6545</v>
      </c>
      <c r="B8245" s="9">
        <v>43201</v>
      </c>
      <c r="C8245" s="50" t="str">
        <f t="shared" si="1024"/>
        <v>N</v>
      </c>
      <c r="D8245" s="52">
        <f>_xlfn.XLOOKUP(B8245,Cal_Date!B:B,Cal_Date!A:A,0)</f>
        <v>2</v>
      </c>
      <c r="E8245">
        <v>2018</v>
      </c>
      <c r="F8245" t="s">
        <v>123</v>
      </c>
      <c r="G8245" t="s">
        <v>129</v>
      </c>
      <c r="H8245" t="s">
        <v>48</v>
      </c>
      <c r="I8245" t="s">
        <v>18</v>
      </c>
      <c r="J8245" t="s">
        <v>10</v>
      </c>
      <c r="K8245" t="s">
        <v>43</v>
      </c>
      <c r="L8245">
        <v>2</v>
      </c>
      <c r="M8245">
        <v>1001</v>
      </c>
      <c r="O8245" t="s">
        <v>25</v>
      </c>
      <c r="R8245" t="s">
        <v>44</v>
      </c>
      <c r="S8245" s="49" t="str">
        <f t="shared" si="1025"/>
        <v>Card</v>
      </c>
      <c r="T8245" s="3">
        <v>0.03</v>
      </c>
      <c r="U8245" s="2">
        <v>14.84</v>
      </c>
      <c r="V8245" s="2">
        <v>2.92</v>
      </c>
      <c r="W8245" s="54">
        <f>_xlfn.XLOOKUP(M8245,Market!A:A,Market!F:F,0)</f>
        <v>0.06</v>
      </c>
      <c r="X8245" s="55">
        <f t="shared" si="1026"/>
        <v>0.44519999999999998</v>
      </c>
      <c r="Y8245" s="55">
        <f t="shared" si="1027"/>
        <v>11.92</v>
      </c>
      <c r="Z8245" s="54">
        <f t="shared" si="1028"/>
        <v>0.80323450134770891</v>
      </c>
      <c r="AA8245" s="49" t="str">
        <f t="shared" ca="1" si="1029"/>
        <v>Y</v>
      </c>
      <c r="AB8245" s="49">
        <f t="shared" ca="1" si="1030"/>
        <v>6</v>
      </c>
      <c r="AC8245" s="49" t="str">
        <f t="shared" ca="1" si="1031"/>
        <v>Y</v>
      </c>
    </row>
    <row r="8246" spans="1:29" x14ac:dyDescent="0.25">
      <c r="A8246">
        <v>6546</v>
      </c>
      <c r="B8246" s="9">
        <v>43201</v>
      </c>
      <c r="C8246" s="50" t="str">
        <f t="shared" si="1024"/>
        <v>N</v>
      </c>
      <c r="D8246" s="52">
        <f>_xlfn.XLOOKUP(B8246,Cal_Date!B:B,Cal_Date!A:A,0)</f>
        <v>2</v>
      </c>
      <c r="E8246">
        <v>2018</v>
      </c>
      <c r="F8246" t="s">
        <v>123</v>
      </c>
      <c r="G8246" t="s">
        <v>129</v>
      </c>
      <c r="H8246" t="s">
        <v>14</v>
      </c>
      <c r="I8246" t="s">
        <v>18</v>
      </c>
      <c r="J8246" t="s">
        <v>15</v>
      </c>
      <c r="K8246" t="s">
        <v>43</v>
      </c>
      <c r="L8246">
        <v>2</v>
      </c>
      <c r="M8246">
        <v>1010</v>
      </c>
      <c r="O8246" t="s">
        <v>25</v>
      </c>
      <c r="R8246" t="s">
        <v>44</v>
      </c>
      <c r="S8246" s="49" t="str">
        <f t="shared" si="1025"/>
        <v>Card</v>
      </c>
      <c r="T8246" s="3">
        <v>0.03</v>
      </c>
      <c r="U8246" s="2">
        <v>10.8</v>
      </c>
      <c r="V8246" s="2">
        <v>4.2</v>
      </c>
      <c r="W8246" s="54">
        <f>_xlfn.XLOOKUP(M8246,Market!A:A,Market!F:F,0)</f>
        <v>0.08</v>
      </c>
      <c r="X8246" s="55">
        <f t="shared" si="1026"/>
        <v>0.32400000000000001</v>
      </c>
      <c r="Y8246" s="55">
        <f t="shared" si="1027"/>
        <v>6.6000000000000005</v>
      </c>
      <c r="Z8246" s="54">
        <f t="shared" si="1028"/>
        <v>0.61111111111111116</v>
      </c>
      <c r="AA8246" s="49" t="str">
        <f t="shared" ca="1" si="1029"/>
        <v>Y</v>
      </c>
      <c r="AB8246" s="49">
        <f t="shared" ca="1" si="1030"/>
        <v>6</v>
      </c>
      <c r="AC8246" s="49" t="str">
        <f t="shared" ca="1" si="1031"/>
        <v>Y</v>
      </c>
    </row>
    <row r="8247" spans="1:29" x14ac:dyDescent="0.25">
      <c r="A8247">
        <v>6547</v>
      </c>
      <c r="B8247" s="9">
        <v>43201</v>
      </c>
      <c r="C8247" s="50" t="str">
        <f t="shared" si="1024"/>
        <v>N</v>
      </c>
      <c r="D8247" s="52">
        <f>_xlfn.XLOOKUP(B8247,Cal_Date!B:B,Cal_Date!A:A,0)</f>
        <v>2</v>
      </c>
      <c r="E8247">
        <v>2018</v>
      </c>
      <c r="F8247" t="s">
        <v>123</v>
      </c>
      <c r="G8247" t="s">
        <v>129</v>
      </c>
      <c r="H8247" t="s">
        <v>48</v>
      </c>
      <c r="I8247" t="s">
        <v>18</v>
      </c>
      <c r="J8247" t="s">
        <v>10</v>
      </c>
      <c r="K8247" t="s">
        <v>43</v>
      </c>
      <c r="L8247">
        <v>1</v>
      </c>
      <c r="M8247">
        <v>1010</v>
      </c>
      <c r="O8247" t="s">
        <v>25</v>
      </c>
      <c r="R8247" t="s">
        <v>44</v>
      </c>
      <c r="S8247" s="49" t="str">
        <f t="shared" si="1025"/>
        <v>Card</v>
      </c>
      <c r="T8247" s="3">
        <v>0.03</v>
      </c>
      <c r="U8247" s="2">
        <v>7.5600000000000005</v>
      </c>
      <c r="V8247" s="2">
        <v>1.46</v>
      </c>
      <c r="W8247" s="54">
        <f>_xlfn.XLOOKUP(M8247,Market!A:A,Market!F:F,0)</f>
        <v>0.08</v>
      </c>
      <c r="X8247" s="55">
        <f t="shared" si="1026"/>
        <v>0.2268</v>
      </c>
      <c r="Y8247" s="55">
        <f t="shared" si="1027"/>
        <v>6.1000000000000005</v>
      </c>
      <c r="Z8247" s="54">
        <f t="shared" si="1028"/>
        <v>0.80687830687830686</v>
      </c>
      <c r="AA8247" s="49" t="str">
        <f t="shared" ca="1" si="1029"/>
        <v>Y</v>
      </c>
      <c r="AB8247" s="49">
        <f t="shared" ca="1" si="1030"/>
        <v>6</v>
      </c>
      <c r="AC8247" s="49" t="str">
        <f t="shared" ca="1" si="1031"/>
        <v>Y</v>
      </c>
    </row>
    <row r="8248" spans="1:29" x14ac:dyDescent="0.25">
      <c r="A8248">
        <v>6548</v>
      </c>
      <c r="B8248" s="9">
        <v>43201</v>
      </c>
      <c r="C8248" s="50" t="str">
        <f t="shared" si="1024"/>
        <v>N</v>
      </c>
      <c r="D8248" s="52">
        <f>_xlfn.XLOOKUP(B8248,Cal_Date!B:B,Cal_Date!A:A,0)</f>
        <v>2</v>
      </c>
      <c r="E8248">
        <v>2018</v>
      </c>
      <c r="F8248" t="s">
        <v>123</v>
      </c>
      <c r="G8248" t="s">
        <v>129</v>
      </c>
      <c r="H8248" t="s">
        <v>48</v>
      </c>
      <c r="I8248" t="s">
        <v>18</v>
      </c>
      <c r="J8248" t="s">
        <v>10</v>
      </c>
      <c r="K8248" t="s">
        <v>43</v>
      </c>
      <c r="L8248">
        <v>1</v>
      </c>
      <c r="M8248">
        <v>1010</v>
      </c>
      <c r="O8248" t="s">
        <v>25</v>
      </c>
      <c r="R8248" t="s">
        <v>44</v>
      </c>
      <c r="S8248" s="49" t="str">
        <f t="shared" si="1025"/>
        <v>Card</v>
      </c>
      <c r="T8248" s="3">
        <v>0.03</v>
      </c>
      <c r="U8248" s="2">
        <v>7.5600000000000005</v>
      </c>
      <c r="V8248" s="2">
        <v>1.46</v>
      </c>
      <c r="W8248" s="54">
        <f>_xlfn.XLOOKUP(M8248,Market!A:A,Market!F:F,0)</f>
        <v>0.08</v>
      </c>
      <c r="X8248" s="55">
        <f t="shared" si="1026"/>
        <v>0.2268</v>
      </c>
      <c r="Y8248" s="55">
        <f t="shared" si="1027"/>
        <v>6.1000000000000005</v>
      </c>
      <c r="Z8248" s="54">
        <f t="shared" si="1028"/>
        <v>0.80687830687830686</v>
      </c>
      <c r="AA8248" s="49" t="str">
        <f t="shared" ca="1" si="1029"/>
        <v>Y</v>
      </c>
      <c r="AB8248" s="49">
        <f t="shared" ca="1" si="1030"/>
        <v>6</v>
      </c>
      <c r="AC8248" s="49" t="str">
        <f t="shared" ca="1" si="1031"/>
        <v>Y</v>
      </c>
    </row>
    <row r="8249" spans="1:29" x14ac:dyDescent="0.25">
      <c r="A8249">
        <v>6549</v>
      </c>
      <c r="B8249" s="9">
        <v>43201</v>
      </c>
      <c r="C8249" s="50" t="str">
        <f t="shared" si="1024"/>
        <v>N</v>
      </c>
      <c r="D8249" s="52">
        <f>_xlfn.XLOOKUP(B8249,Cal_Date!B:B,Cal_Date!A:A,0)</f>
        <v>2</v>
      </c>
      <c r="E8249">
        <v>2018</v>
      </c>
      <c r="F8249" t="s">
        <v>123</v>
      </c>
      <c r="G8249" t="s">
        <v>129</v>
      </c>
      <c r="H8249" t="s">
        <v>48</v>
      </c>
      <c r="I8249" t="s">
        <v>18</v>
      </c>
      <c r="J8249" t="s">
        <v>10</v>
      </c>
      <c r="K8249" t="s">
        <v>43</v>
      </c>
      <c r="L8249">
        <v>1</v>
      </c>
      <c r="M8249">
        <v>1010</v>
      </c>
      <c r="O8249" t="s">
        <v>25</v>
      </c>
      <c r="R8249" t="s">
        <v>44</v>
      </c>
      <c r="S8249" s="49" t="str">
        <f t="shared" si="1025"/>
        <v>Card</v>
      </c>
      <c r="T8249" s="3">
        <v>0.03</v>
      </c>
      <c r="U8249" s="2">
        <v>7.5600000000000005</v>
      </c>
      <c r="V8249" s="2">
        <v>1.46</v>
      </c>
      <c r="W8249" s="54">
        <f>_xlfn.XLOOKUP(M8249,Market!A:A,Market!F:F,0)</f>
        <v>0.08</v>
      </c>
      <c r="X8249" s="55">
        <f t="shared" si="1026"/>
        <v>0.2268</v>
      </c>
      <c r="Y8249" s="55">
        <f t="shared" si="1027"/>
        <v>6.1000000000000005</v>
      </c>
      <c r="Z8249" s="54">
        <f t="shared" si="1028"/>
        <v>0.80687830687830686</v>
      </c>
      <c r="AA8249" s="49" t="str">
        <f t="shared" ca="1" si="1029"/>
        <v>Y</v>
      </c>
      <c r="AB8249" s="49">
        <f t="shared" ca="1" si="1030"/>
        <v>6</v>
      </c>
      <c r="AC8249" s="49" t="str">
        <f t="shared" ca="1" si="1031"/>
        <v>Y</v>
      </c>
    </row>
    <row r="8250" spans="1:29" x14ac:dyDescent="0.25">
      <c r="A8250">
        <v>6550</v>
      </c>
      <c r="B8250" s="9">
        <v>43201</v>
      </c>
      <c r="C8250" s="50" t="str">
        <f t="shared" si="1024"/>
        <v>N</v>
      </c>
      <c r="D8250" s="52">
        <f>_xlfn.XLOOKUP(B8250,Cal_Date!B:B,Cal_Date!A:A,0)</f>
        <v>2</v>
      </c>
      <c r="E8250">
        <v>2018</v>
      </c>
      <c r="F8250" t="s">
        <v>123</v>
      </c>
      <c r="G8250" t="s">
        <v>129</v>
      </c>
      <c r="H8250" t="s">
        <v>11</v>
      </c>
      <c r="I8250" t="s">
        <v>11</v>
      </c>
      <c r="J8250" t="s">
        <v>15</v>
      </c>
      <c r="K8250" t="s">
        <v>42</v>
      </c>
      <c r="L8250">
        <v>2</v>
      </c>
      <c r="M8250">
        <v>1011</v>
      </c>
      <c r="O8250" t="s">
        <v>25</v>
      </c>
      <c r="R8250" t="s">
        <v>44</v>
      </c>
      <c r="S8250" s="49" t="str">
        <f t="shared" si="1025"/>
        <v>Card</v>
      </c>
      <c r="T8250" s="3">
        <v>0.03</v>
      </c>
      <c r="U8250" s="2">
        <v>5.3000000000000007</v>
      </c>
      <c r="V8250" s="2">
        <v>1.74</v>
      </c>
      <c r="W8250" s="54">
        <f>_xlfn.XLOOKUP(M8250,Market!A:A,Market!F:F,0)</f>
        <v>0.06</v>
      </c>
      <c r="X8250" s="55">
        <f t="shared" si="1026"/>
        <v>0.159</v>
      </c>
      <c r="Y8250" s="55">
        <f t="shared" si="1027"/>
        <v>3.5600000000000005</v>
      </c>
      <c r="Z8250" s="54">
        <f t="shared" si="1028"/>
        <v>0.67169811320754713</v>
      </c>
      <c r="AA8250" s="49" t="str">
        <f t="shared" ca="1" si="1029"/>
        <v>Y</v>
      </c>
      <c r="AB8250" s="49">
        <f t="shared" ca="1" si="1030"/>
        <v>6</v>
      </c>
      <c r="AC8250" s="49" t="str">
        <f t="shared" ca="1" si="1031"/>
        <v>Y</v>
      </c>
    </row>
    <row r="8251" spans="1:29" x14ac:dyDescent="0.25">
      <c r="A8251">
        <v>6551</v>
      </c>
      <c r="B8251" s="9">
        <v>43201</v>
      </c>
      <c r="C8251" s="50" t="str">
        <f t="shared" si="1024"/>
        <v>N</v>
      </c>
      <c r="D8251" s="52">
        <f>_xlfn.XLOOKUP(B8251,Cal_Date!B:B,Cal_Date!A:A,0)</f>
        <v>2</v>
      </c>
      <c r="E8251">
        <v>2018</v>
      </c>
      <c r="F8251" t="s">
        <v>123</v>
      </c>
      <c r="G8251" t="s">
        <v>129</v>
      </c>
      <c r="H8251" t="s">
        <v>14</v>
      </c>
      <c r="I8251" t="s">
        <v>18</v>
      </c>
      <c r="J8251" t="s">
        <v>15</v>
      </c>
      <c r="K8251" t="s">
        <v>43</v>
      </c>
      <c r="L8251">
        <v>1</v>
      </c>
      <c r="M8251">
        <v>1007</v>
      </c>
      <c r="O8251" t="s">
        <v>28</v>
      </c>
      <c r="R8251" t="s">
        <v>44</v>
      </c>
      <c r="S8251" s="49" t="str">
        <f t="shared" si="1025"/>
        <v>Card</v>
      </c>
      <c r="T8251" s="3">
        <v>0.03</v>
      </c>
      <c r="U8251" s="2">
        <v>5.4450000000000003</v>
      </c>
      <c r="V8251" s="2">
        <v>2.1</v>
      </c>
      <c r="W8251" s="54">
        <f>_xlfn.XLOOKUP(M8251,Market!A:A,Market!F:F,0)</f>
        <v>8.8999999999999996E-2</v>
      </c>
      <c r="X8251" s="55">
        <f t="shared" si="1026"/>
        <v>0.16335</v>
      </c>
      <c r="Y8251" s="55">
        <f t="shared" si="1027"/>
        <v>3.3450000000000002</v>
      </c>
      <c r="Z8251" s="54">
        <f t="shared" si="1028"/>
        <v>0.61432506887052341</v>
      </c>
      <c r="AA8251" s="49" t="str">
        <f t="shared" ca="1" si="1029"/>
        <v>Y</v>
      </c>
      <c r="AB8251" s="49">
        <f t="shared" ca="1" si="1030"/>
        <v>6</v>
      </c>
      <c r="AC8251" s="49" t="str">
        <f t="shared" ca="1" si="1031"/>
        <v>Y</v>
      </c>
    </row>
    <row r="8252" spans="1:29" x14ac:dyDescent="0.25">
      <c r="A8252">
        <v>6552</v>
      </c>
      <c r="B8252" s="9">
        <v>43201</v>
      </c>
      <c r="C8252" s="50" t="str">
        <f t="shared" si="1024"/>
        <v>N</v>
      </c>
      <c r="D8252" s="52">
        <f>_xlfn.XLOOKUP(B8252,Cal_Date!B:B,Cal_Date!A:A,0)</f>
        <v>2</v>
      </c>
      <c r="E8252">
        <v>2018</v>
      </c>
      <c r="F8252" t="s">
        <v>123</v>
      </c>
      <c r="G8252" t="s">
        <v>129</v>
      </c>
      <c r="H8252" t="s">
        <v>48</v>
      </c>
      <c r="I8252" t="s">
        <v>18</v>
      </c>
      <c r="J8252" t="s">
        <v>10</v>
      </c>
      <c r="K8252" t="s">
        <v>43</v>
      </c>
      <c r="L8252">
        <v>2</v>
      </c>
      <c r="M8252">
        <v>1007</v>
      </c>
      <c r="O8252" t="s">
        <v>28</v>
      </c>
      <c r="R8252" t="s">
        <v>44</v>
      </c>
      <c r="S8252" s="49" t="str">
        <f t="shared" si="1025"/>
        <v>Card</v>
      </c>
      <c r="T8252" s="3">
        <v>0.03</v>
      </c>
      <c r="U8252" s="2">
        <v>15.245999999999999</v>
      </c>
      <c r="V8252" s="2">
        <v>2.92</v>
      </c>
      <c r="W8252" s="54">
        <f>_xlfn.XLOOKUP(M8252,Market!A:A,Market!F:F,0)</f>
        <v>8.8999999999999996E-2</v>
      </c>
      <c r="X8252" s="55">
        <f t="shared" si="1026"/>
        <v>0.45737999999999995</v>
      </c>
      <c r="Y8252" s="55">
        <f t="shared" si="1027"/>
        <v>12.325999999999999</v>
      </c>
      <c r="Z8252" s="54">
        <f t="shared" si="1028"/>
        <v>0.80847435392889933</v>
      </c>
      <c r="AA8252" s="49" t="str">
        <f t="shared" ca="1" si="1029"/>
        <v>Y</v>
      </c>
      <c r="AB8252" s="49">
        <f t="shared" ca="1" si="1030"/>
        <v>6</v>
      </c>
      <c r="AC8252" s="49" t="str">
        <f t="shared" ca="1" si="1031"/>
        <v>Y</v>
      </c>
    </row>
    <row r="8253" spans="1:29" x14ac:dyDescent="0.25">
      <c r="A8253">
        <v>6553</v>
      </c>
      <c r="B8253" s="9">
        <v>43201</v>
      </c>
      <c r="C8253" s="50" t="str">
        <f t="shared" si="1024"/>
        <v>N</v>
      </c>
      <c r="D8253" s="52">
        <f>_xlfn.XLOOKUP(B8253,Cal_Date!B:B,Cal_Date!A:A,0)</f>
        <v>2</v>
      </c>
      <c r="E8253">
        <v>2018</v>
      </c>
      <c r="F8253" t="s">
        <v>123</v>
      </c>
      <c r="G8253" t="s">
        <v>129</v>
      </c>
      <c r="H8253" t="s">
        <v>48</v>
      </c>
      <c r="I8253" t="s">
        <v>18</v>
      </c>
      <c r="J8253" t="s">
        <v>10</v>
      </c>
      <c r="K8253" t="s">
        <v>43</v>
      </c>
      <c r="L8253">
        <v>1</v>
      </c>
      <c r="M8253">
        <v>1008</v>
      </c>
      <c r="O8253" t="s">
        <v>28</v>
      </c>
      <c r="R8253" t="s">
        <v>44</v>
      </c>
      <c r="S8253" s="49" t="str">
        <f t="shared" si="1025"/>
        <v>Card</v>
      </c>
      <c r="T8253" s="3">
        <v>0.03</v>
      </c>
      <c r="U8253" s="2">
        <v>7.6229999999999993</v>
      </c>
      <c r="V8253" s="2">
        <v>1.46</v>
      </c>
      <c r="W8253" s="54">
        <f>_xlfn.XLOOKUP(M8253,Market!A:A,Market!F:F,0)</f>
        <v>8.8999999999999996E-2</v>
      </c>
      <c r="X8253" s="55">
        <f t="shared" si="1026"/>
        <v>0.22868999999999998</v>
      </c>
      <c r="Y8253" s="55">
        <f t="shared" si="1027"/>
        <v>6.1629999999999994</v>
      </c>
      <c r="Z8253" s="54">
        <f t="shared" si="1028"/>
        <v>0.80847435392889933</v>
      </c>
      <c r="AA8253" s="49" t="str">
        <f t="shared" ca="1" si="1029"/>
        <v>Y</v>
      </c>
      <c r="AB8253" s="49">
        <f t="shared" ca="1" si="1030"/>
        <v>6</v>
      </c>
      <c r="AC8253" s="49" t="str">
        <f t="shared" ca="1" si="1031"/>
        <v>Y</v>
      </c>
    </row>
    <row r="8254" spans="1:29" x14ac:dyDescent="0.25">
      <c r="A8254">
        <v>6554</v>
      </c>
      <c r="B8254" s="9">
        <v>43201</v>
      </c>
      <c r="C8254" s="50" t="str">
        <f t="shared" si="1024"/>
        <v>N</v>
      </c>
      <c r="D8254" s="52">
        <f>_xlfn.XLOOKUP(B8254,Cal_Date!B:B,Cal_Date!A:A,0)</f>
        <v>2</v>
      </c>
      <c r="E8254">
        <v>2018</v>
      </c>
      <c r="F8254" t="s">
        <v>123</v>
      </c>
      <c r="G8254" t="s">
        <v>129</v>
      </c>
      <c r="H8254" t="s">
        <v>48</v>
      </c>
      <c r="I8254" t="s">
        <v>18</v>
      </c>
      <c r="J8254" t="s">
        <v>10</v>
      </c>
      <c r="K8254" t="s">
        <v>43</v>
      </c>
      <c r="L8254">
        <v>2</v>
      </c>
      <c r="M8254">
        <v>1004</v>
      </c>
      <c r="O8254" t="s">
        <v>28</v>
      </c>
      <c r="R8254" t="s">
        <v>44</v>
      </c>
      <c r="S8254" s="49" t="str">
        <f t="shared" si="1025"/>
        <v>Card</v>
      </c>
      <c r="T8254" s="3">
        <v>0.03</v>
      </c>
      <c r="U8254" s="2">
        <v>14.84</v>
      </c>
      <c r="V8254" s="2">
        <v>2.92</v>
      </c>
      <c r="W8254" s="54">
        <f>_xlfn.XLOOKUP(M8254,Market!A:A,Market!F:F,0)</f>
        <v>0.06</v>
      </c>
      <c r="X8254" s="55">
        <f t="shared" si="1026"/>
        <v>0.44519999999999998</v>
      </c>
      <c r="Y8254" s="55">
        <f t="shared" si="1027"/>
        <v>11.92</v>
      </c>
      <c r="Z8254" s="54">
        <f t="shared" si="1028"/>
        <v>0.80323450134770891</v>
      </c>
      <c r="AA8254" s="49" t="str">
        <f t="shared" ca="1" si="1029"/>
        <v>Y</v>
      </c>
      <c r="AB8254" s="49">
        <f t="shared" ca="1" si="1030"/>
        <v>6</v>
      </c>
      <c r="AC8254" s="49" t="str">
        <f t="shared" ca="1" si="1031"/>
        <v>Y</v>
      </c>
    </row>
    <row r="8255" spans="1:29" x14ac:dyDescent="0.25">
      <c r="A8255">
        <v>6555</v>
      </c>
      <c r="B8255" s="9">
        <v>43201</v>
      </c>
      <c r="C8255" s="50" t="str">
        <f t="shared" si="1024"/>
        <v>N</v>
      </c>
      <c r="D8255" s="52">
        <f>_xlfn.XLOOKUP(B8255,Cal_Date!B:B,Cal_Date!A:A,0)</f>
        <v>2</v>
      </c>
      <c r="E8255">
        <v>2018</v>
      </c>
      <c r="F8255" t="s">
        <v>123</v>
      </c>
      <c r="G8255" t="s">
        <v>129</v>
      </c>
      <c r="H8255" t="s">
        <v>11</v>
      </c>
      <c r="I8255" t="s">
        <v>11</v>
      </c>
      <c r="J8255" t="s">
        <v>15</v>
      </c>
      <c r="K8255" t="s">
        <v>42</v>
      </c>
      <c r="L8255">
        <v>1</v>
      </c>
      <c r="M8255">
        <v>1003</v>
      </c>
      <c r="O8255" t="s">
        <v>25</v>
      </c>
      <c r="R8255" t="s">
        <v>44</v>
      </c>
      <c r="S8255" s="49" t="str">
        <f t="shared" si="1025"/>
        <v>Card</v>
      </c>
      <c r="T8255" s="3">
        <v>0.03</v>
      </c>
      <c r="U8255" s="2">
        <v>2.6500000000000004</v>
      </c>
      <c r="V8255" s="2">
        <v>0.87</v>
      </c>
      <c r="W8255" s="54">
        <f>_xlfn.XLOOKUP(M8255,Market!A:A,Market!F:F,0)</f>
        <v>0.06</v>
      </c>
      <c r="X8255" s="55">
        <f t="shared" si="1026"/>
        <v>7.9500000000000001E-2</v>
      </c>
      <c r="Y8255" s="55">
        <f t="shared" si="1027"/>
        <v>1.7800000000000002</v>
      </c>
      <c r="Z8255" s="54">
        <f t="shared" si="1028"/>
        <v>0.67169811320754713</v>
      </c>
      <c r="AA8255" s="49" t="str">
        <f t="shared" ca="1" si="1029"/>
        <v>Y</v>
      </c>
      <c r="AB8255" s="49">
        <f t="shared" ca="1" si="1030"/>
        <v>6</v>
      </c>
      <c r="AC8255" s="49" t="str">
        <f t="shared" ca="1" si="1031"/>
        <v>Y</v>
      </c>
    </row>
    <row r="8256" spans="1:29" x14ac:dyDescent="0.25">
      <c r="A8256">
        <v>6556</v>
      </c>
      <c r="B8256" s="9">
        <v>43201</v>
      </c>
      <c r="C8256" s="50" t="str">
        <f t="shared" si="1024"/>
        <v>N</v>
      </c>
      <c r="D8256" s="52">
        <f>_xlfn.XLOOKUP(B8256,Cal_Date!B:B,Cal_Date!A:A,0)</f>
        <v>2</v>
      </c>
      <c r="E8256">
        <v>2018</v>
      </c>
      <c r="F8256" t="s">
        <v>123</v>
      </c>
      <c r="G8256" t="s">
        <v>129</v>
      </c>
      <c r="H8256" t="s">
        <v>14</v>
      </c>
      <c r="I8256" t="s">
        <v>13</v>
      </c>
      <c r="J8256" t="s">
        <v>15</v>
      </c>
      <c r="K8256" t="s">
        <v>43</v>
      </c>
      <c r="L8256">
        <v>1</v>
      </c>
      <c r="M8256">
        <v>1002</v>
      </c>
      <c r="O8256" t="s">
        <v>28</v>
      </c>
      <c r="R8256" t="s">
        <v>44</v>
      </c>
      <c r="S8256" s="49" t="str">
        <f t="shared" si="1025"/>
        <v>Card</v>
      </c>
      <c r="T8256" s="3">
        <v>0.03</v>
      </c>
      <c r="U8256" s="2">
        <v>5.3000000000000007</v>
      </c>
      <c r="V8256" s="2">
        <v>2.12</v>
      </c>
      <c r="W8256" s="54">
        <f>_xlfn.XLOOKUP(M8256,Market!A:A,Market!F:F,0)</f>
        <v>0.06</v>
      </c>
      <c r="X8256" s="55">
        <f t="shared" si="1026"/>
        <v>0.159</v>
      </c>
      <c r="Y8256" s="55">
        <f t="shared" si="1027"/>
        <v>3.1800000000000006</v>
      </c>
      <c r="Z8256" s="54">
        <f t="shared" si="1028"/>
        <v>0.60000000000000009</v>
      </c>
      <c r="AA8256" s="49" t="str">
        <f t="shared" ca="1" si="1029"/>
        <v>Y</v>
      </c>
      <c r="AB8256" s="49">
        <f t="shared" ca="1" si="1030"/>
        <v>6</v>
      </c>
      <c r="AC8256" s="49" t="str">
        <f t="shared" ca="1" si="1031"/>
        <v>Y</v>
      </c>
    </row>
    <row r="8257" spans="1:29" x14ac:dyDescent="0.25">
      <c r="A8257">
        <v>6557</v>
      </c>
      <c r="B8257" s="9">
        <v>43201</v>
      </c>
      <c r="C8257" s="50" t="str">
        <f t="shared" si="1024"/>
        <v>N</v>
      </c>
      <c r="D8257" s="52">
        <f>_xlfn.XLOOKUP(B8257,Cal_Date!B:B,Cal_Date!A:A,0)</f>
        <v>2</v>
      </c>
      <c r="E8257">
        <v>2018</v>
      </c>
      <c r="F8257" t="s">
        <v>123</v>
      </c>
      <c r="G8257" t="s">
        <v>129</v>
      </c>
      <c r="H8257" t="s">
        <v>48</v>
      </c>
      <c r="I8257" t="s">
        <v>18</v>
      </c>
      <c r="J8257" t="s">
        <v>10</v>
      </c>
      <c r="K8257" t="s">
        <v>43</v>
      </c>
      <c r="L8257">
        <v>1</v>
      </c>
      <c r="M8257">
        <v>1007</v>
      </c>
      <c r="O8257" t="s">
        <v>28</v>
      </c>
      <c r="R8257" t="s">
        <v>44</v>
      </c>
      <c r="S8257" s="49" t="str">
        <f t="shared" si="1025"/>
        <v>Card</v>
      </c>
      <c r="T8257" s="3">
        <v>0.03</v>
      </c>
      <c r="U8257" s="2">
        <v>7.6229999999999993</v>
      </c>
      <c r="V8257" s="2">
        <v>1.46</v>
      </c>
      <c r="W8257" s="54">
        <f>_xlfn.XLOOKUP(M8257,Market!A:A,Market!F:F,0)</f>
        <v>8.8999999999999996E-2</v>
      </c>
      <c r="X8257" s="55">
        <f t="shared" si="1026"/>
        <v>0.22868999999999998</v>
      </c>
      <c r="Y8257" s="55">
        <f t="shared" si="1027"/>
        <v>6.1629999999999994</v>
      </c>
      <c r="Z8257" s="54">
        <f t="shared" si="1028"/>
        <v>0.80847435392889933</v>
      </c>
      <c r="AA8257" s="49" t="str">
        <f t="shared" ca="1" si="1029"/>
        <v>Y</v>
      </c>
      <c r="AB8257" s="49">
        <f t="shared" ca="1" si="1030"/>
        <v>6</v>
      </c>
      <c r="AC8257" s="49" t="str">
        <f t="shared" ca="1" si="1031"/>
        <v>Y</v>
      </c>
    </row>
    <row r="8258" spans="1:29" x14ac:dyDescent="0.25">
      <c r="A8258">
        <v>6558</v>
      </c>
      <c r="B8258" s="9">
        <v>43201</v>
      </c>
      <c r="C8258" s="50" t="str">
        <f t="shared" si="1024"/>
        <v>N</v>
      </c>
      <c r="D8258" s="52">
        <f>_xlfn.XLOOKUP(B8258,Cal_Date!B:B,Cal_Date!A:A,0)</f>
        <v>2</v>
      </c>
      <c r="E8258">
        <v>2018</v>
      </c>
      <c r="F8258" t="s">
        <v>123</v>
      </c>
      <c r="G8258" t="s">
        <v>129</v>
      </c>
      <c r="H8258" t="s">
        <v>48</v>
      </c>
      <c r="I8258" t="s">
        <v>18</v>
      </c>
      <c r="J8258" t="s">
        <v>10</v>
      </c>
      <c r="K8258" t="s">
        <v>43</v>
      </c>
      <c r="L8258">
        <v>1</v>
      </c>
      <c r="M8258">
        <v>1008</v>
      </c>
      <c r="O8258" t="s">
        <v>28</v>
      </c>
      <c r="R8258" t="s">
        <v>44</v>
      </c>
      <c r="S8258" s="49" t="str">
        <f t="shared" si="1025"/>
        <v>Card</v>
      </c>
      <c r="T8258" s="3">
        <v>0.03</v>
      </c>
      <c r="U8258" s="2">
        <v>7.6229999999999993</v>
      </c>
      <c r="V8258" s="2">
        <v>1.46</v>
      </c>
      <c r="W8258" s="54">
        <f>_xlfn.XLOOKUP(M8258,Market!A:A,Market!F:F,0)</f>
        <v>8.8999999999999996E-2</v>
      </c>
      <c r="X8258" s="55">
        <f t="shared" si="1026"/>
        <v>0.22868999999999998</v>
      </c>
      <c r="Y8258" s="55">
        <f t="shared" si="1027"/>
        <v>6.1629999999999994</v>
      </c>
      <c r="Z8258" s="54">
        <f t="shared" si="1028"/>
        <v>0.80847435392889933</v>
      </c>
      <c r="AA8258" s="49" t="str">
        <f t="shared" ca="1" si="1029"/>
        <v>Y</v>
      </c>
      <c r="AB8258" s="49">
        <f t="shared" ca="1" si="1030"/>
        <v>6</v>
      </c>
      <c r="AC8258" s="49" t="str">
        <f t="shared" ca="1" si="1031"/>
        <v>Y</v>
      </c>
    </row>
    <row r="8259" spans="1:29" x14ac:dyDescent="0.25">
      <c r="A8259">
        <v>6559</v>
      </c>
      <c r="B8259" s="9">
        <v>43201</v>
      </c>
      <c r="C8259" s="50" t="str">
        <f t="shared" ref="C8259:C8322" si="1032">IF(OR(B8259="04/01/2018"+0,B8259="04/02/2018"+0),"Y","N")</f>
        <v>N</v>
      </c>
      <c r="D8259" s="52">
        <f>_xlfn.XLOOKUP(B8259,Cal_Date!B:B,Cal_Date!A:A,0)</f>
        <v>2</v>
      </c>
      <c r="E8259">
        <v>2018</v>
      </c>
      <c r="F8259" t="s">
        <v>123</v>
      </c>
      <c r="G8259" t="s">
        <v>129</v>
      </c>
      <c r="H8259" t="s">
        <v>48</v>
      </c>
      <c r="I8259" t="s">
        <v>18</v>
      </c>
      <c r="J8259" t="s">
        <v>10</v>
      </c>
      <c r="K8259" t="s">
        <v>43</v>
      </c>
      <c r="L8259">
        <v>2</v>
      </c>
      <c r="M8259">
        <v>1008</v>
      </c>
      <c r="O8259" t="s">
        <v>28</v>
      </c>
      <c r="R8259" t="s">
        <v>44</v>
      </c>
      <c r="S8259" s="49" t="str">
        <f t="shared" ref="S8259:S8322" si="1033">IF(R8259="Cash","Cash","Card")</f>
        <v>Card</v>
      </c>
      <c r="T8259" s="3">
        <v>0.03</v>
      </c>
      <c r="U8259" s="2">
        <v>15.245999999999999</v>
      </c>
      <c r="V8259" s="2">
        <v>2.92</v>
      </c>
      <c r="W8259" s="54">
        <f>_xlfn.XLOOKUP(M8259,Market!A:A,Market!F:F,0)</f>
        <v>8.8999999999999996E-2</v>
      </c>
      <c r="X8259" s="55">
        <f t="shared" ref="X8259:X8322" si="1034">T8259*U8259</f>
        <v>0.45737999999999995</v>
      </c>
      <c r="Y8259" s="55">
        <f t="shared" ref="Y8259:Y8322" si="1035">U8259-V8259</f>
        <v>12.325999999999999</v>
      </c>
      <c r="Z8259" s="54">
        <f t="shared" ref="Z8259:Z8322" si="1036">Y8259/U8259</f>
        <v>0.80847435392889933</v>
      </c>
      <c r="AA8259" s="49" t="str">
        <f t="shared" ref="AA8259:AA8322" ca="1" si="1037">IF(DATEDIF(B8259,TODAY(),"y")&gt;5,"Y","N")</f>
        <v>Y</v>
      </c>
      <c r="AB8259" s="49">
        <f t="shared" ref="AB8259:AB8322" ca="1" si="1038">DATEDIF(B8259,TODAY(),"y")</f>
        <v>6</v>
      </c>
      <c r="AC8259" s="49" t="str">
        <f t="shared" ref="AC8259:AC8322" ca="1" si="1039">IF(AB8259&gt;5,"Y","N")</f>
        <v>Y</v>
      </c>
    </row>
    <row r="8260" spans="1:29" x14ac:dyDescent="0.25">
      <c r="A8260">
        <v>6560</v>
      </c>
      <c r="B8260" s="9">
        <v>43201</v>
      </c>
      <c r="C8260" s="50" t="str">
        <f t="shared" si="1032"/>
        <v>N</v>
      </c>
      <c r="D8260" s="52">
        <f>_xlfn.XLOOKUP(B8260,Cal_Date!B:B,Cal_Date!A:A,0)</f>
        <v>2</v>
      </c>
      <c r="E8260">
        <v>2018</v>
      </c>
      <c r="F8260" t="s">
        <v>123</v>
      </c>
      <c r="G8260" t="s">
        <v>129</v>
      </c>
      <c r="H8260" t="s">
        <v>11</v>
      </c>
      <c r="I8260" t="s">
        <v>13</v>
      </c>
      <c r="J8260" t="s">
        <v>15</v>
      </c>
      <c r="K8260" t="s">
        <v>42</v>
      </c>
      <c r="L8260">
        <v>1</v>
      </c>
      <c r="M8260">
        <v>1000</v>
      </c>
      <c r="O8260" t="s">
        <v>25</v>
      </c>
      <c r="R8260" t="s">
        <v>44</v>
      </c>
      <c r="S8260" s="49" t="str">
        <f t="shared" si="1033"/>
        <v>Card</v>
      </c>
      <c r="T8260" s="3">
        <v>0.03</v>
      </c>
      <c r="U8260" s="2">
        <v>2.7</v>
      </c>
      <c r="V8260" s="2">
        <v>1.42</v>
      </c>
      <c r="W8260" s="54">
        <f>_xlfn.XLOOKUP(M8260,Market!A:A,Market!F:F,0)</f>
        <v>0.08</v>
      </c>
      <c r="X8260" s="55">
        <f t="shared" si="1034"/>
        <v>8.1000000000000003E-2</v>
      </c>
      <c r="Y8260" s="55">
        <f t="shared" si="1035"/>
        <v>1.2800000000000002</v>
      </c>
      <c r="Z8260" s="54">
        <f t="shared" si="1036"/>
        <v>0.47407407407407415</v>
      </c>
      <c r="AA8260" s="49" t="str">
        <f t="shared" ca="1" si="1037"/>
        <v>Y</v>
      </c>
      <c r="AB8260" s="49">
        <f t="shared" ca="1" si="1038"/>
        <v>6</v>
      </c>
      <c r="AC8260" s="49" t="str">
        <f t="shared" ca="1" si="1039"/>
        <v>Y</v>
      </c>
    </row>
    <row r="8261" spans="1:29" x14ac:dyDescent="0.25">
      <c r="A8261">
        <v>6561</v>
      </c>
      <c r="B8261" s="9">
        <v>43201</v>
      </c>
      <c r="C8261" s="50" t="str">
        <f t="shared" si="1032"/>
        <v>N</v>
      </c>
      <c r="D8261" s="52">
        <f>_xlfn.XLOOKUP(B8261,Cal_Date!B:B,Cal_Date!A:A,0)</f>
        <v>2</v>
      </c>
      <c r="E8261">
        <v>2018</v>
      </c>
      <c r="F8261" t="s">
        <v>123</v>
      </c>
      <c r="G8261" t="s">
        <v>129</v>
      </c>
      <c r="H8261" t="s">
        <v>11</v>
      </c>
      <c r="I8261" t="s">
        <v>11</v>
      </c>
      <c r="J8261" t="s">
        <v>15</v>
      </c>
      <c r="K8261" t="s">
        <v>42</v>
      </c>
      <c r="L8261">
        <v>1</v>
      </c>
      <c r="M8261">
        <v>1000</v>
      </c>
      <c r="O8261" t="s">
        <v>25</v>
      </c>
      <c r="R8261" t="s">
        <v>44</v>
      </c>
      <c r="S8261" s="49" t="str">
        <f t="shared" si="1033"/>
        <v>Card</v>
      </c>
      <c r="T8261" s="3">
        <v>0.03</v>
      </c>
      <c r="U8261" s="2">
        <v>2.7</v>
      </c>
      <c r="V8261" s="2">
        <v>0.87</v>
      </c>
      <c r="W8261" s="54">
        <f>_xlfn.XLOOKUP(M8261,Market!A:A,Market!F:F,0)</f>
        <v>0.08</v>
      </c>
      <c r="X8261" s="55">
        <f t="shared" si="1034"/>
        <v>8.1000000000000003E-2</v>
      </c>
      <c r="Y8261" s="55">
        <f t="shared" si="1035"/>
        <v>1.83</v>
      </c>
      <c r="Z8261" s="54">
        <f t="shared" si="1036"/>
        <v>0.67777777777777781</v>
      </c>
      <c r="AA8261" s="49" t="str">
        <f t="shared" ca="1" si="1037"/>
        <v>Y</v>
      </c>
      <c r="AB8261" s="49">
        <f t="shared" ca="1" si="1038"/>
        <v>6</v>
      </c>
      <c r="AC8261" s="49" t="str">
        <f t="shared" ca="1" si="1039"/>
        <v>Y</v>
      </c>
    </row>
    <row r="8262" spans="1:29" x14ac:dyDescent="0.25">
      <c r="A8262">
        <v>6562</v>
      </c>
      <c r="B8262" s="9">
        <v>43201</v>
      </c>
      <c r="C8262" s="50" t="str">
        <f t="shared" si="1032"/>
        <v>N</v>
      </c>
      <c r="D8262" s="52">
        <f>_xlfn.XLOOKUP(B8262,Cal_Date!B:B,Cal_Date!A:A,0)</f>
        <v>2</v>
      </c>
      <c r="E8262">
        <v>2018</v>
      </c>
      <c r="F8262" t="s">
        <v>123</v>
      </c>
      <c r="G8262" t="s">
        <v>129</v>
      </c>
      <c r="H8262" t="s">
        <v>48</v>
      </c>
      <c r="I8262" t="s">
        <v>18</v>
      </c>
      <c r="J8262" t="s">
        <v>10</v>
      </c>
      <c r="K8262" t="s">
        <v>43</v>
      </c>
      <c r="L8262">
        <v>1</v>
      </c>
      <c r="M8262">
        <v>1000</v>
      </c>
      <c r="O8262" t="s">
        <v>25</v>
      </c>
      <c r="R8262" t="s">
        <v>44</v>
      </c>
      <c r="S8262" s="49" t="str">
        <f t="shared" si="1033"/>
        <v>Card</v>
      </c>
      <c r="T8262" s="3">
        <v>0.03</v>
      </c>
      <c r="U8262" s="2">
        <v>7.5600000000000005</v>
      </c>
      <c r="V8262" s="2">
        <v>1.46</v>
      </c>
      <c r="W8262" s="54">
        <f>_xlfn.XLOOKUP(M8262,Market!A:A,Market!F:F,0)</f>
        <v>0.08</v>
      </c>
      <c r="X8262" s="55">
        <f t="shared" si="1034"/>
        <v>0.2268</v>
      </c>
      <c r="Y8262" s="55">
        <f t="shared" si="1035"/>
        <v>6.1000000000000005</v>
      </c>
      <c r="Z8262" s="54">
        <f t="shared" si="1036"/>
        <v>0.80687830687830686</v>
      </c>
      <c r="AA8262" s="49" t="str">
        <f t="shared" ca="1" si="1037"/>
        <v>Y</v>
      </c>
      <c r="AB8262" s="49">
        <f t="shared" ca="1" si="1038"/>
        <v>6</v>
      </c>
      <c r="AC8262" s="49" t="str">
        <f t="shared" ca="1" si="1039"/>
        <v>Y</v>
      </c>
    </row>
    <row r="8263" spans="1:29" x14ac:dyDescent="0.25">
      <c r="A8263">
        <v>6563</v>
      </c>
      <c r="B8263" s="9">
        <v>43201</v>
      </c>
      <c r="C8263" s="50" t="str">
        <f t="shared" si="1032"/>
        <v>N</v>
      </c>
      <c r="D8263" s="52">
        <f>_xlfn.XLOOKUP(B8263,Cal_Date!B:B,Cal_Date!A:A,0)</f>
        <v>2</v>
      </c>
      <c r="E8263">
        <v>2018</v>
      </c>
      <c r="F8263" t="s">
        <v>123</v>
      </c>
      <c r="G8263" t="s">
        <v>129</v>
      </c>
      <c r="H8263" t="s">
        <v>48</v>
      </c>
      <c r="I8263" t="s">
        <v>18</v>
      </c>
      <c r="J8263" t="s">
        <v>10</v>
      </c>
      <c r="K8263" t="s">
        <v>43</v>
      </c>
      <c r="L8263">
        <v>1</v>
      </c>
      <c r="M8263">
        <v>1001</v>
      </c>
      <c r="O8263" t="s">
        <v>25</v>
      </c>
      <c r="R8263" t="s">
        <v>44</v>
      </c>
      <c r="S8263" s="49" t="str">
        <f t="shared" si="1033"/>
        <v>Card</v>
      </c>
      <c r="T8263" s="3">
        <v>0.03</v>
      </c>
      <c r="U8263" s="2">
        <v>7.42</v>
      </c>
      <c r="V8263" s="2">
        <v>1.46</v>
      </c>
      <c r="W8263" s="54">
        <f>_xlfn.XLOOKUP(M8263,Market!A:A,Market!F:F,0)</f>
        <v>0.06</v>
      </c>
      <c r="X8263" s="55">
        <f t="shared" si="1034"/>
        <v>0.22259999999999999</v>
      </c>
      <c r="Y8263" s="55">
        <f t="shared" si="1035"/>
        <v>5.96</v>
      </c>
      <c r="Z8263" s="54">
        <f t="shared" si="1036"/>
        <v>0.80323450134770891</v>
      </c>
      <c r="AA8263" s="49" t="str">
        <f t="shared" ca="1" si="1037"/>
        <v>Y</v>
      </c>
      <c r="AB8263" s="49">
        <f t="shared" ca="1" si="1038"/>
        <v>6</v>
      </c>
      <c r="AC8263" s="49" t="str">
        <f t="shared" ca="1" si="1039"/>
        <v>Y</v>
      </c>
    </row>
    <row r="8264" spans="1:29" x14ac:dyDescent="0.25">
      <c r="A8264">
        <v>6564</v>
      </c>
      <c r="B8264" s="9">
        <v>43201</v>
      </c>
      <c r="C8264" s="50" t="str">
        <f t="shared" si="1032"/>
        <v>N</v>
      </c>
      <c r="D8264" s="52">
        <f>_xlfn.XLOOKUP(B8264,Cal_Date!B:B,Cal_Date!A:A,0)</f>
        <v>2</v>
      </c>
      <c r="E8264">
        <v>2018</v>
      </c>
      <c r="F8264" t="s">
        <v>123</v>
      </c>
      <c r="G8264" t="s">
        <v>129</v>
      </c>
      <c r="H8264" t="s">
        <v>48</v>
      </c>
      <c r="I8264" t="s">
        <v>18</v>
      </c>
      <c r="J8264" t="s">
        <v>10</v>
      </c>
      <c r="K8264" t="s">
        <v>43</v>
      </c>
      <c r="L8264">
        <v>1</v>
      </c>
      <c r="M8264">
        <v>1000</v>
      </c>
      <c r="O8264" t="s">
        <v>25</v>
      </c>
      <c r="R8264" t="s">
        <v>44</v>
      </c>
      <c r="S8264" s="49" t="str">
        <f t="shared" si="1033"/>
        <v>Card</v>
      </c>
      <c r="T8264" s="3">
        <v>0.03</v>
      </c>
      <c r="U8264" s="2">
        <v>7.5600000000000005</v>
      </c>
      <c r="V8264" s="2">
        <v>1.46</v>
      </c>
      <c r="W8264" s="54">
        <f>_xlfn.XLOOKUP(M8264,Market!A:A,Market!F:F,0)</f>
        <v>0.08</v>
      </c>
      <c r="X8264" s="55">
        <f t="shared" si="1034"/>
        <v>0.2268</v>
      </c>
      <c r="Y8264" s="55">
        <f t="shared" si="1035"/>
        <v>6.1000000000000005</v>
      </c>
      <c r="Z8264" s="54">
        <f t="shared" si="1036"/>
        <v>0.80687830687830686</v>
      </c>
      <c r="AA8264" s="49" t="str">
        <f t="shared" ca="1" si="1037"/>
        <v>Y</v>
      </c>
      <c r="AB8264" s="49">
        <f t="shared" ca="1" si="1038"/>
        <v>6</v>
      </c>
      <c r="AC8264" s="49" t="str">
        <f t="shared" ca="1" si="1039"/>
        <v>Y</v>
      </c>
    </row>
    <row r="8265" spans="1:29" x14ac:dyDescent="0.25">
      <c r="A8265">
        <v>6565</v>
      </c>
      <c r="B8265" s="9">
        <v>43201</v>
      </c>
      <c r="C8265" s="50" t="str">
        <f t="shared" si="1032"/>
        <v>N</v>
      </c>
      <c r="D8265" s="52">
        <f>_xlfn.XLOOKUP(B8265,Cal_Date!B:B,Cal_Date!A:A,0)</f>
        <v>2</v>
      </c>
      <c r="E8265">
        <v>2018</v>
      </c>
      <c r="F8265" t="s">
        <v>123</v>
      </c>
      <c r="G8265" t="s">
        <v>129</v>
      </c>
      <c r="H8265" t="s">
        <v>11</v>
      </c>
      <c r="I8265" t="s">
        <v>13</v>
      </c>
      <c r="J8265" t="s">
        <v>15</v>
      </c>
      <c r="K8265" t="s">
        <v>42</v>
      </c>
      <c r="L8265">
        <v>2</v>
      </c>
      <c r="M8265">
        <v>1000</v>
      </c>
      <c r="O8265" t="s">
        <v>25</v>
      </c>
      <c r="R8265" t="s">
        <v>44</v>
      </c>
      <c r="S8265" s="49" t="str">
        <f t="shared" si="1033"/>
        <v>Card</v>
      </c>
      <c r="T8265" s="3">
        <v>0.03</v>
      </c>
      <c r="U8265" s="2">
        <v>5.4</v>
      </c>
      <c r="V8265" s="2">
        <v>2.84</v>
      </c>
      <c r="W8265" s="54">
        <f>_xlfn.XLOOKUP(M8265,Market!A:A,Market!F:F,0)</f>
        <v>0.08</v>
      </c>
      <c r="X8265" s="55">
        <f t="shared" si="1034"/>
        <v>0.16200000000000001</v>
      </c>
      <c r="Y8265" s="55">
        <f t="shared" si="1035"/>
        <v>2.5600000000000005</v>
      </c>
      <c r="Z8265" s="54">
        <f t="shared" si="1036"/>
        <v>0.47407407407407415</v>
      </c>
      <c r="AA8265" s="49" t="str">
        <f t="shared" ca="1" si="1037"/>
        <v>Y</v>
      </c>
      <c r="AB8265" s="49">
        <f t="shared" ca="1" si="1038"/>
        <v>6</v>
      </c>
      <c r="AC8265" s="49" t="str">
        <f t="shared" ca="1" si="1039"/>
        <v>Y</v>
      </c>
    </row>
    <row r="8266" spans="1:29" x14ac:dyDescent="0.25">
      <c r="A8266">
        <v>6566</v>
      </c>
      <c r="B8266" s="9">
        <v>43201</v>
      </c>
      <c r="C8266" s="50" t="str">
        <f t="shared" si="1032"/>
        <v>N</v>
      </c>
      <c r="D8266" s="52">
        <f>_xlfn.XLOOKUP(B8266,Cal_Date!B:B,Cal_Date!A:A,0)</f>
        <v>2</v>
      </c>
      <c r="E8266">
        <v>2018</v>
      </c>
      <c r="F8266" t="s">
        <v>123</v>
      </c>
      <c r="G8266" t="s">
        <v>129</v>
      </c>
      <c r="H8266" t="s">
        <v>11</v>
      </c>
      <c r="I8266" t="s">
        <v>11</v>
      </c>
      <c r="J8266" t="s">
        <v>15</v>
      </c>
      <c r="K8266" t="s">
        <v>42</v>
      </c>
      <c r="L8266">
        <v>2</v>
      </c>
      <c r="M8266">
        <v>1004</v>
      </c>
      <c r="O8266" t="s">
        <v>28</v>
      </c>
      <c r="R8266" t="s">
        <v>44</v>
      </c>
      <c r="S8266" s="49" t="str">
        <f t="shared" si="1033"/>
        <v>Card</v>
      </c>
      <c r="T8266" s="3">
        <v>0.03</v>
      </c>
      <c r="U8266" s="2">
        <v>5.3000000000000007</v>
      </c>
      <c r="V8266" s="2">
        <v>1.74</v>
      </c>
      <c r="W8266" s="54">
        <f>_xlfn.XLOOKUP(M8266,Market!A:A,Market!F:F,0)</f>
        <v>0.06</v>
      </c>
      <c r="X8266" s="55">
        <f t="shared" si="1034"/>
        <v>0.159</v>
      </c>
      <c r="Y8266" s="55">
        <f t="shared" si="1035"/>
        <v>3.5600000000000005</v>
      </c>
      <c r="Z8266" s="54">
        <f t="shared" si="1036"/>
        <v>0.67169811320754713</v>
      </c>
      <c r="AA8266" s="49" t="str">
        <f t="shared" ca="1" si="1037"/>
        <v>Y</v>
      </c>
      <c r="AB8266" s="49">
        <f t="shared" ca="1" si="1038"/>
        <v>6</v>
      </c>
      <c r="AC8266" s="49" t="str">
        <f t="shared" ca="1" si="1039"/>
        <v>Y</v>
      </c>
    </row>
    <row r="8267" spans="1:29" x14ac:dyDescent="0.25">
      <c r="A8267">
        <v>6567</v>
      </c>
      <c r="B8267" s="9">
        <v>43201</v>
      </c>
      <c r="C8267" s="50" t="str">
        <f t="shared" si="1032"/>
        <v>N</v>
      </c>
      <c r="D8267" s="52">
        <f>_xlfn.XLOOKUP(B8267,Cal_Date!B:B,Cal_Date!A:A,0)</f>
        <v>2</v>
      </c>
      <c r="E8267">
        <v>2018</v>
      </c>
      <c r="F8267" t="s">
        <v>123</v>
      </c>
      <c r="G8267" t="s">
        <v>129</v>
      </c>
      <c r="H8267" t="s">
        <v>11</v>
      </c>
      <c r="I8267" t="s">
        <v>11</v>
      </c>
      <c r="J8267" t="s">
        <v>15</v>
      </c>
      <c r="K8267" t="s">
        <v>42</v>
      </c>
      <c r="L8267">
        <v>1</v>
      </c>
      <c r="M8267">
        <v>1005</v>
      </c>
      <c r="O8267" t="s">
        <v>25</v>
      </c>
      <c r="R8267" t="s">
        <v>44</v>
      </c>
      <c r="S8267" s="49" t="str">
        <f t="shared" si="1033"/>
        <v>Card</v>
      </c>
      <c r="T8267" s="3">
        <v>0.03</v>
      </c>
      <c r="U8267" s="2">
        <v>2.7225000000000001</v>
      </c>
      <c r="V8267" s="2">
        <v>0.87</v>
      </c>
      <c r="W8267" s="54">
        <f>_xlfn.XLOOKUP(M8267,Market!A:A,Market!F:F,0)</f>
        <v>8.8999999999999996E-2</v>
      </c>
      <c r="X8267" s="55">
        <f t="shared" si="1034"/>
        <v>8.1674999999999998E-2</v>
      </c>
      <c r="Y8267" s="55">
        <f t="shared" si="1035"/>
        <v>1.8525</v>
      </c>
      <c r="Z8267" s="54">
        <f t="shared" si="1036"/>
        <v>0.68044077134986225</v>
      </c>
      <c r="AA8267" s="49" t="str">
        <f t="shared" ca="1" si="1037"/>
        <v>Y</v>
      </c>
      <c r="AB8267" s="49">
        <f t="shared" ca="1" si="1038"/>
        <v>6</v>
      </c>
      <c r="AC8267" s="49" t="str">
        <f t="shared" ca="1" si="1039"/>
        <v>Y</v>
      </c>
    </row>
    <row r="8268" spans="1:29" x14ac:dyDescent="0.25">
      <c r="A8268">
        <v>6568</v>
      </c>
      <c r="B8268" s="9">
        <v>43201</v>
      </c>
      <c r="C8268" s="50" t="str">
        <f t="shared" si="1032"/>
        <v>N</v>
      </c>
      <c r="D8268" s="52">
        <f>_xlfn.XLOOKUP(B8268,Cal_Date!B:B,Cal_Date!A:A,0)</f>
        <v>2</v>
      </c>
      <c r="E8268">
        <v>2018</v>
      </c>
      <c r="F8268" t="s">
        <v>123</v>
      </c>
      <c r="G8268" t="s">
        <v>129</v>
      </c>
      <c r="H8268" t="s">
        <v>11</v>
      </c>
      <c r="I8268" t="s">
        <v>11</v>
      </c>
      <c r="J8268" t="s">
        <v>15</v>
      </c>
      <c r="K8268" t="s">
        <v>42</v>
      </c>
      <c r="L8268">
        <v>1</v>
      </c>
      <c r="M8268">
        <v>1000</v>
      </c>
      <c r="O8268" t="s">
        <v>25</v>
      </c>
      <c r="R8268" t="s">
        <v>44</v>
      </c>
      <c r="S8268" s="49" t="str">
        <f t="shared" si="1033"/>
        <v>Card</v>
      </c>
      <c r="T8268" s="3">
        <v>0.03</v>
      </c>
      <c r="U8268" s="2">
        <v>2.7</v>
      </c>
      <c r="V8268" s="2">
        <v>0.87</v>
      </c>
      <c r="W8268" s="54">
        <f>_xlfn.XLOOKUP(M8268,Market!A:A,Market!F:F,0)</f>
        <v>0.08</v>
      </c>
      <c r="X8268" s="55">
        <f t="shared" si="1034"/>
        <v>8.1000000000000003E-2</v>
      </c>
      <c r="Y8268" s="55">
        <f t="shared" si="1035"/>
        <v>1.83</v>
      </c>
      <c r="Z8268" s="54">
        <f t="shared" si="1036"/>
        <v>0.67777777777777781</v>
      </c>
      <c r="AA8268" s="49" t="str">
        <f t="shared" ca="1" si="1037"/>
        <v>Y</v>
      </c>
      <c r="AB8268" s="49">
        <f t="shared" ca="1" si="1038"/>
        <v>6</v>
      </c>
      <c r="AC8268" s="49" t="str">
        <f t="shared" ca="1" si="1039"/>
        <v>Y</v>
      </c>
    </row>
    <row r="8269" spans="1:29" x14ac:dyDescent="0.25">
      <c r="A8269">
        <v>6569</v>
      </c>
      <c r="B8269" s="9">
        <v>43201</v>
      </c>
      <c r="C8269" s="50" t="str">
        <f t="shared" si="1032"/>
        <v>N</v>
      </c>
      <c r="D8269" s="52">
        <f>_xlfn.XLOOKUP(B8269,Cal_Date!B:B,Cal_Date!A:A,0)</f>
        <v>2</v>
      </c>
      <c r="E8269">
        <v>2018</v>
      </c>
      <c r="F8269" t="s">
        <v>123</v>
      </c>
      <c r="G8269" t="s">
        <v>129</v>
      </c>
      <c r="H8269" t="s">
        <v>11</v>
      </c>
      <c r="I8269" t="s">
        <v>11</v>
      </c>
      <c r="J8269" t="s">
        <v>15</v>
      </c>
      <c r="K8269" t="s">
        <v>42</v>
      </c>
      <c r="L8269">
        <v>1</v>
      </c>
      <c r="M8269">
        <v>1006</v>
      </c>
      <c r="O8269" t="s">
        <v>28</v>
      </c>
      <c r="R8269" t="s">
        <v>44</v>
      </c>
      <c r="S8269" s="49" t="str">
        <f t="shared" si="1033"/>
        <v>Card</v>
      </c>
      <c r="T8269" s="3">
        <v>0.03</v>
      </c>
      <c r="U8269" s="2">
        <v>2.7225000000000001</v>
      </c>
      <c r="V8269" s="2">
        <v>0.87</v>
      </c>
      <c r="W8269" s="54">
        <f>_xlfn.XLOOKUP(M8269,Market!A:A,Market!F:F,0)</f>
        <v>8.8999999999999996E-2</v>
      </c>
      <c r="X8269" s="55">
        <f t="shared" si="1034"/>
        <v>8.1674999999999998E-2</v>
      </c>
      <c r="Y8269" s="55">
        <f t="shared" si="1035"/>
        <v>1.8525</v>
      </c>
      <c r="Z8269" s="54">
        <f t="shared" si="1036"/>
        <v>0.68044077134986225</v>
      </c>
      <c r="AA8269" s="49" t="str">
        <f t="shared" ca="1" si="1037"/>
        <v>Y</v>
      </c>
      <c r="AB8269" s="49">
        <f t="shared" ca="1" si="1038"/>
        <v>6</v>
      </c>
      <c r="AC8269" s="49" t="str">
        <f t="shared" ca="1" si="1039"/>
        <v>Y</v>
      </c>
    </row>
    <row r="8270" spans="1:29" x14ac:dyDescent="0.25">
      <c r="A8270">
        <v>6570</v>
      </c>
      <c r="B8270" s="9">
        <v>43201</v>
      </c>
      <c r="C8270" s="50" t="str">
        <f t="shared" si="1032"/>
        <v>N</v>
      </c>
      <c r="D8270" s="52">
        <f>_xlfn.XLOOKUP(B8270,Cal_Date!B:B,Cal_Date!A:A,0)</f>
        <v>2</v>
      </c>
      <c r="E8270">
        <v>2018</v>
      </c>
      <c r="F8270" t="s">
        <v>123</v>
      </c>
      <c r="G8270" t="s">
        <v>129</v>
      </c>
      <c r="H8270" t="s">
        <v>11</v>
      </c>
      <c r="I8270" t="s">
        <v>11</v>
      </c>
      <c r="J8270" t="s">
        <v>15</v>
      </c>
      <c r="K8270" t="s">
        <v>42</v>
      </c>
      <c r="L8270">
        <v>2</v>
      </c>
      <c r="M8270">
        <v>1000</v>
      </c>
      <c r="O8270" t="s">
        <v>25</v>
      </c>
      <c r="R8270" t="s">
        <v>44</v>
      </c>
      <c r="S8270" s="49" t="str">
        <f t="shared" si="1033"/>
        <v>Card</v>
      </c>
      <c r="T8270" s="3">
        <v>0.03</v>
      </c>
      <c r="U8270" s="2">
        <v>5.4</v>
      </c>
      <c r="V8270" s="2">
        <v>1.74</v>
      </c>
      <c r="W8270" s="54">
        <f>_xlfn.XLOOKUP(M8270,Market!A:A,Market!F:F,0)</f>
        <v>0.08</v>
      </c>
      <c r="X8270" s="55">
        <f t="shared" si="1034"/>
        <v>0.16200000000000001</v>
      </c>
      <c r="Y8270" s="55">
        <f t="shared" si="1035"/>
        <v>3.66</v>
      </c>
      <c r="Z8270" s="54">
        <f t="shared" si="1036"/>
        <v>0.67777777777777781</v>
      </c>
      <c r="AA8270" s="49" t="str">
        <f t="shared" ca="1" si="1037"/>
        <v>Y</v>
      </c>
      <c r="AB8270" s="49">
        <f t="shared" ca="1" si="1038"/>
        <v>6</v>
      </c>
      <c r="AC8270" s="49" t="str">
        <f t="shared" ca="1" si="1039"/>
        <v>Y</v>
      </c>
    </row>
    <row r="8271" spans="1:29" x14ac:dyDescent="0.25">
      <c r="A8271">
        <v>6571</v>
      </c>
      <c r="B8271" s="9">
        <v>43201</v>
      </c>
      <c r="C8271" s="50" t="str">
        <f t="shared" si="1032"/>
        <v>N</v>
      </c>
      <c r="D8271" s="52">
        <f>_xlfn.XLOOKUP(B8271,Cal_Date!B:B,Cal_Date!A:A,0)</f>
        <v>2</v>
      </c>
      <c r="E8271">
        <v>2018</v>
      </c>
      <c r="F8271" t="s">
        <v>123</v>
      </c>
      <c r="G8271" t="s">
        <v>129</v>
      </c>
      <c r="H8271" t="s">
        <v>48</v>
      </c>
      <c r="I8271" t="s">
        <v>18</v>
      </c>
      <c r="J8271" t="s">
        <v>10</v>
      </c>
      <c r="K8271" t="s">
        <v>43</v>
      </c>
      <c r="L8271">
        <v>1</v>
      </c>
      <c r="M8271">
        <v>1001</v>
      </c>
      <c r="O8271" t="s">
        <v>25</v>
      </c>
      <c r="R8271" t="s">
        <v>44</v>
      </c>
      <c r="S8271" s="49" t="str">
        <f t="shared" si="1033"/>
        <v>Card</v>
      </c>
      <c r="T8271" s="3">
        <v>0.03</v>
      </c>
      <c r="U8271" s="2">
        <v>7.42</v>
      </c>
      <c r="V8271" s="2">
        <v>1.46</v>
      </c>
      <c r="W8271" s="54">
        <f>_xlfn.XLOOKUP(M8271,Market!A:A,Market!F:F,0)</f>
        <v>0.06</v>
      </c>
      <c r="X8271" s="55">
        <f t="shared" si="1034"/>
        <v>0.22259999999999999</v>
      </c>
      <c r="Y8271" s="55">
        <f t="shared" si="1035"/>
        <v>5.96</v>
      </c>
      <c r="Z8271" s="54">
        <f t="shared" si="1036"/>
        <v>0.80323450134770891</v>
      </c>
      <c r="AA8271" s="49" t="str">
        <f t="shared" ca="1" si="1037"/>
        <v>Y</v>
      </c>
      <c r="AB8271" s="49">
        <f t="shared" ca="1" si="1038"/>
        <v>6</v>
      </c>
      <c r="AC8271" s="49" t="str">
        <f t="shared" ca="1" si="1039"/>
        <v>Y</v>
      </c>
    </row>
    <row r="8272" spans="1:29" x14ac:dyDescent="0.25">
      <c r="A8272">
        <v>6572</v>
      </c>
      <c r="B8272" s="9">
        <v>43201</v>
      </c>
      <c r="C8272" s="50" t="str">
        <f t="shared" si="1032"/>
        <v>N</v>
      </c>
      <c r="D8272" s="52">
        <f>_xlfn.XLOOKUP(B8272,Cal_Date!B:B,Cal_Date!A:A,0)</f>
        <v>2</v>
      </c>
      <c r="E8272">
        <v>2018</v>
      </c>
      <c r="F8272" t="s">
        <v>123</v>
      </c>
      <c r="G8272" t="s">
        <v>129</v>
      </c>
      <c r="H8272" t="s">
        <v>11</v>
      </c>
      <c r="I8272" t="s">
        <v>11</v>
      </c>
      <c r="J8272" t="s">
        <v>15</v>
      </c>
      <c r="K8272" t="s">
        <v>42</v>
      </c>
      <c r="L8272">
        <v>2</v>
      </c>
      <c r="M8272">
        <v>1008</v>
      </c>
      <c r="O8272" t="s">
        <v>28</v>
      </c>
      <c r="R8272" t="s">
        <v>44</v>
      </c>
      <c r="S8272" s="49" t="str">
        <f t="shared" si="1033"/>
        <v>Card</v>
      </c>
      <c r="T8272" s="3">
        <v>0.03</v>
      </c>
      <c r="U8272" s="2">
        <v>5.4450000000000003</v>
      </c>
      <c r="V8272" s="2">
        <v>1.74</v>
      </c>
      <c r="W8272" s="54">
        <f>_xlfn.XLOOKUP(M8272,Market!A:A,Market!F:F,0)</f>
        <v>8.8999999999999996E-2</v>
      </c>
      <c r="X8272" s="55">
        <f t="shared" si="1034"/>
        <v>0.16335</v>
      </c>
      <c r="Y8272" s="55">
        <f t="shared" si="1035"/>
        <v>3.7050000000000001</v>
      </c>
      <c r="Z8272" s="54">
        <f t="shared" si="1036"/>
        <v>0.68044077134986225</v>
      </c>
      <c r="AA8272" s="49" t="str">
        <f t="shared" ca="1" si="1037"/>
        <v>Y</v>
      </c>
      <c r="AB8272" s="49">
        <f t="shared" ca="1" si="1038"/>
        <v>6</v>
      </c>
      <c r="AC8272" s="49" t="str">
        <f t="shared" ca="1" si="1039"/>
        <v>Y</v>
      </c>
    </row>
    <row r="8273" spans="1:29" x14ac:dyDescent="0.25">
      <c r="A8273">
        <v>6573</v>
      </c>
      <c r="B8273" s="9">
        <v>43201</v>
      </c>
      <c r="C8273" s="50" t="str">
        <f t="shared" si="1032"/>
        <v>N</v>
      </c>
      <c r="D8273" s="52">
        <f>_xlfn.XLOOKUP(B8273,Cal_Date!B:B,Cal_Date!A:A,0)</f>
        <v>2</v>
      </c>
      <c r="E8273">
        <v>2018</v>
      </c>
      <c r="F8273" t="s">
        <v>123</v>
      </c>
      <c r="G8273" t="s">
        <v>129</v>
      </c>
      <c r="H8273" t="s">
        <v>11</v>
      </c>
      <c r="I8273" t="s">
        <v>11</v>
      </c>
      <c r="J8273" t="s">
        <v>15</v>
      </c>
      <c r="K8273" t="s">
        <v>42</v>
      </c>
      <c r="L8273">
        <v>1</v>
      </c>
      <c r="M8273">
        <v>1001</v>
      </c>
      <c r="O8273" t="s">
        <v>25</v>
      </c>
      <c r="R8273" t="s">
        <v>44</v>
      </c>
      <c r="S8273" s="49" t="str">
        <f t="shared" si="1033"/>
        <v>Card</v>
      </c>
      <c r="T8273" s="3">
        <v>0.03</v>
      </c>
      <c r="U8273" s="2">
        <v>2.6500000000000004</v>
      </c>
      <c r="V8273" s="2">
        <v>0.87</v>
      </c>
      <c r="W8273" s="54">
        <f>_xlfn.XLOOKUP(M8273,Market!A:A,Market!F:F,0)</f>
        <v>0.06</v>
      </c>
      <c r="X8273" s="55">
        <f t="shared" si="1034"/>
        <v>7.9500000000000001E-2</v>
      </c>
      <c r="Y8273" s="55">
        <f t="shared" si="1035"/>
        <v>1.7800000000000002</v>
      </c>
      <c r="Z8273" s="54">
        <f t="shared" si="1036"/>
        <v>0.67169811320754713</v>
      </c>
      <c r="AA8273" s="49" t="str">
        <f t="shared" ca="1" si="1037"/>
        <v>Y</v>
      </c>
      <c r="AB8273" s="49">
        <f t="shared" ca="1" si="1038"/>
        <v>6</v>
      </c>
      <c r="AC8273" s="49" t="str">
        <f t="shared" ca="1" si="1039"/>
        <v>Y</v>
      </c>
    </row>
    <row r="8274" spans="1:29" x14ac:dyDescent="0.25">
      <c r="A8274">
        <v>6574</v>
      </c>
      <c r="B8274" s="9">
        <v>43201</v>
      </c>
      <c r="C8274" s="50" t="str">
        <f t="shared" si="1032"/>
        <v>N</v>
      </c>
      <c r="D8274" s="52">
        <f>_xlfn.XLOOKUP(B8274,Cal_Date!B:B,Cal_Date!A:A,0)</f>
        <v>2</v>
      </c>
      <c r="E8274">
        <v>2018</v>
      </c>
      <c r="F8274" t="s">
        <v>123</v>
      </c>
      <c r="G8274" t="s">
        <v>129</v>
      </c>
      <c r="H8274" t="s">
        <v>11</v>
      </c>
      <c r="I8274" t="s">
        <v>11</v>
      </c>
      <c r="J8274" t="s">
        <v>15</v>
      </c>
      <c r="K8274" t="s">
        <v>42</v>
      </c>
      <c r="L8274">
        <v>2</v>
      </c>
      <c r="M8274">
        <v>1001</v>
      </c>
      <c r="O8274" t="s">
        <v>25</v>
      </c>
      <c r="R8274" t="s">
        <v>44</v>
      </c>
      <c r="S8274" s="49" t="str">
        <f t="shared" si="1033"/>
        <v>Card</v>
      </c>
      <c r="T8274" s="3">
        <v>0.03</v>
      </c>
      <c r="U8274" s="2">
        <v>5.3000000000000007</v>
      </c>
      <c r="V8274" s="2">
        <v>1.74</v>
      </c>
      <c r="W8274" s="54">
        <f>_xlfn.XLOOKUP(M8274,Market!A:A,Market!F:F,0)</f>
        <v>0.06</v>
      </c>
      <c r="X8274" s="55">
        <f t="shared" si="1034"/>
        <v>0.159</v>
      </c>
      <c r="Y8274" s="55">
        <f t="shared" si="1035"/>
        <v>3.5600000000000005</v>
      </c>
      <c r="Z8274" s="54">
        <f t="shared" si="1036"/>
        <v>0.67169811320754713</v>
      </c>
      <c r="AA8274" s="49" t="str">
        <f t="shared" ca="1" si="1037"/>
        <v>Y</v>
      </c>
      <c r="AB8274" s="49">
        <f t="shared" ca="1" si="1038"/>
        <v>6</v>
      </c>
      <c r="AC8274" s="49" t="str">
        <f t="shared" ca="1" si="1039"/>
        <v>Y</v>
      </c>
    </row>
    <row r="8275" spans="1:29" x14ac:dyDescent="0.25">
      <c r="A8275">
        <v>6575</v>
      </c>
      <c r="B8275" s="9">
        <v>43201</v>
      </c>
      <c r="C8275" s="50" t="str">
        <f t="shared" si="1032"/>
        <v>N</v>
      </c>
      <c r="D8275" s="52">
        <f>_xlfn.XLOOKUP(B8275,Cal_Date!B:B,Cal_Date!A:A,0)</f>
        <v>2</v>
      </c>
      <c r="E8275">
        <v>2018</v>
      </c>
      <c r="F8275" t="s">
        <v>123</v>
      </c>
      <c r="G8275" t="s">
        <v>129</v>
      </c>
      <c r="H8275" t="s">
        <v>14</v>
      </c>
      <c r="I8275" t="s">
        <v>18</v>
      </c>
      <c r="J8275" t="s">
        <v>15</v>
      </c>
      <c r="K8275" t="s">
        <v>43</v>
      </c>
      <c r="L8275">
        <v>1</v>
      </c>
      <c r="M8275">
        <v>1001</v>
      </c>
      <c r="O8275" t="s">
        <v>25</v>
      </c>
      <c r="R8275" t="s">
        <v>44</v>
      </c>
      <c r="S8275" s="49" t="str">
        <f t="shared" si="1033"/>
        <v>Card</v>
      </c>
      <c r="T8275" s="3">
        <v>0.03</v>
      </c>
      <c r="U8275" s="2">
        <v>5.3000000000000007</v>
      </c>
      <c r="V8275" s="2">
        <v>2.2200000000000002</v>
      </c>
      <c r="W8275" s="54">
        <f>_xlfn.XLOOKUP(M8275,Market!A:A,Market!F:F,0)</f>
        <v>0.06</v>
      </c>
      <c r="X8275" s="55">
        <f t="shared" si="1034"/>
        <v>0.159</v>
      </c>
      <c r="Y8275" s="55">
        <f t="shared" si="1035"/>
        <v>3.0800000000000005</v>
      </c>
      <c r="Z8275" s="54">
        <f t="shared" si="1036"/>
        <v>0.5811320754716981</v>
      </c>
      <c r="AA8275" s="49" t="str">
        <f t="shared" ca="1" si="1037"/>
        <v>Y</v>
      </c>
      <c r="AB8275" s="49">
        <f t="shared" ca="1" si="1038"/>
        <v>6</v>
      </c>
      <c r="AC8275" s="49" t="str">
        <f t="shared" ca="1" si="1039"/>
        <v>Y</v>
      </c>
    </row>
    <row r="8276" spans="1:29" x14ac:dyDescent="0.25">
      <c r="A8276">
        <v>6576</v>
      </c>
      <c r="B8276" s="9">
        <v>43201</v>
      </c>
      <c r="C8276" s="50" t="str">
        <f t="shared" si="1032"/>
        <v>N</v>
      </c>
      <c r="D8276" s="52">
        <f>_xlfn.XLOOKUP(B8276,Cal_Date!B:B,Cal_Date!A:A,0)</f>
        <v>2</v>
      </c>
      <c r="E8276">
        <v>2018</v>
      </c>
      <c r="F8276" t="s">
        <v>123</v>
      </c>
      <c r="G8276" t="s">
        <v>129</v>
      </c>
      <c r="H8276" t="s">
        <v>11</v>
      </c>
      <c r="I8276" t="s">
        <v>13</v>
      </c>
      <c r="J8276" t="s">
        <v>15</v>
      </c>
      <c r="K8276" t="s">
        <v>42</v>
      </c>
      <c r="L8276">
        <v>1</v>
      </c>
      <c r="M8276">
        <v>1002</v>
      </c>
      <c r="O8276" t="s">
        <v>28</v>
      </c>
      <c r="R8276" t="s">
        <v>44</v>
      </c>
      <c r="S8276" s="49" t="str">
        <f t="shared" si="1033"/>
        <v>Card</v>
      </c>
      <c r="T8276" s="3">
        <v>0.03</v>
      </c>
      <c r="U8276" s="2">
        <v>2.6500000000000004</v>
      </c>
      <c r="V8276" s="2">
        <v>1.42</v>
      </c>
      <c r="W8276" s="54">
        <f>_xlfn.XLOOKUP(M8276,Market!A:A,Market!F:F,0)</f>
        <v>0.06</v>
      </c>
      <c r="X8276" s="55">
        <f t="shared" si="1034"/>
        <v>7.9500000000000001E-2</v>
      </c>
      <c r="Y8276" s="55">
        <f t="shared" si="1035"/>
        <v>1.2300000000000004</v>
      </c>
      <c r="Z8276" s="54">
        <f t="shared" si="1036"/>
        <v>0.46415094339622653</v>
      </c>
      <c r="AA8276" s="49" t="str">
        <f t="shared" ca="1" si="1037"/>
        <v>Y</v>
      </c>
      <c r="AB8276" s="49">
        <f t="shared" ca="1" si="1038"/>
        <v>6</v>
      </c>
      <c r="AC8276" s="49" t="str">
        <f t="shared" ca="1" si="1039"/>
        <v>Y</v>
      </c>
    </row>
    <row r="8277" spans="1:29" x14ac:dyDescent="0.25">
      <c r="A8277">
        <v>6577</v>
      </c>
      <c r="B8277" s="9">
        <v>43201</v>
      </c>
      <c r="C8277" s="50" t="str">
        <f t="shared" si="1032"/>
        <v>N</v>
      </c>
      <c r="D8277" s="52">
        <f>_xlfn.XLOOKUP(B8277,Cal_Date!B:B,Cal_Date!A:A,0)</f>
        <v>2</v>
      </c>
      <c r="E8277">
        <v>2018</v>
      </c>
      <c r="F8277" t="s">
        <v>123</v>
      </c>
      <c r="G8277" t="s">
        <v>129</v>
      </c>
      <c r="H8277" t="s">
        <v>11</v>
      </c>
      <c r="I8277" t="s">
        <v>13</v>
      </c>
      <c r="J8277" t="s">
        <v>15</v>
      </c>
      <c r="K8277" t="s">
        <v>42</v>
      </c>
      <c r="L8277">
        <v>1</v>
      </c>
      <c r="M8277">
        <v>1003</v>
      </c>
      <c r="O8277" t="s">
        <v>25</v>
      </c>
      <c r="R8277" t="s">
        <v>44</v>
      </c>
      <c r="S8277" s="49" t="str">
        <f t="shared" si="1033"/>
        <v>Card</v>
      </c>
      <c r="T8277" s="3">
        <v>0.03</v>
      </c>
      <c r="U8277" s="2">
        <v>2.6500000000000004</v>
      </c>
      <c r="V8277" s="2">
        <v>1.42</v>
      </c>
      <c r="W8277" s="54">
        <f>_xlfn.XLOOKUP(M8277,Market!A:A,Market!F:F,0)</f>
        <v>0.06</v>
      </c>
      <c r="X8277" s="55">
        <f t="shared" si="1034"/>
        <v>7.9500000000000001E-2</v>
      </c>
      <c r="Y8277" s="55">
        <f t="shared" si="1035"/>
        <v>1.2300000000000004</v>
      </c>
      <c r="Z8277" s="54">
        <f t="shared" si="1036"/>
        <v>0.46415094339622653</v>
      </c>
      <c r="AA8277" s="49" t="str">
        <f t="shared" ca="1" si="1037"/>
        <v>Y</v>
      </c>
      <c r="AB8277" s="49">
        <f t="shared" ca="1" si="1038"/>
        <v>6</v>
      </c>
      <c r="AC8277" s="49" t="str">
        <f t="shared" ca="1" si="1039"/>
        <v>Y</v>
      </c>
    </row>
    <row r="8278" spans="1:29" x14ac:dyDescent="0.25">
      <c r="A8278">
        <v>6578</v>
      </c>
      <c r="B8278" s="9">
        <v>43201</v>
      </c>
      <c r="C8278" s="50" t="str">
        <f t="shared" si="1032"/>
        <v>N</v>
      </c>
      <c r="D8278" s="52">
        <f>_xlfn.XLOOKUP(B8278,Cal_Date!B:B,Cal_Date!A:A,0)</f>
        <v>2</v>
      </c>
      <c r="E8278">
        <v>2018</v>
      </c>
      <c r="F8278" t="s">
        <v>123</v>
      </c>
      <c r="G8278" t="s">
        <v>129</v>
      </c>
      <c r="H8278" t="s">
        <v>11</v>
      </c>
      <c r="I8278" t="s">
        <v>11</v>
      </c>
      <c r="J8278" t="s">
        <v>15</v>
      </c>
      <c r="K8278" t="s">
        <v>42</v>
      </c>
      <c r="L8278">
        <v>1</v>
      </c>
      <c r="M8278">
        <v>1003</v>
      </c>
      <c r="O8278" t="s">
        <v>25</v>
      </c>
      <c r="R8278" t="s">
        <v>44</v>
      </c>
      <c r="S8278" s="49" t="str">
        <f t="shared" si="1033"/>
        <v>Card</v>
      </c>
      <c r="T8278" s="3">
        <v>0.03</v>
      </c>
      <c r="U8278" s="2">
        <v>2.6500000000000004</v>
      </c>
      <c r="V8278" s="2">
        <v>0.87</v>
      </c>
      <c r="W8278" s="54">
        <f>_xlfn.XLOOKUP(M8278,Market!A:A,Market!F:F,0)</f>
        <v>0.06</v>
      </c>
      <c r="X8278" s="55">
        <f t="shared" si="1034"/>
        <v>7.9500000000000001E-2</v>
      </c>
      <c r="Y8278" s="55">
        <f t="shared" si="1035"/>
        <v>1.7800000000000002</v>
      </c>
      <c r="Z8278" s="54">
        <f t="shared" si="1036"/>
        <v>0.67169811320754713</v>
      </c>
      <c r="AA8278" s="49" t="str">
        <f t="shared" ca="1" si="1037"/>
        <v>Y</v>
      </c>
      <c r="AB8278" s="49">
        <f t="shared" ca="1" si="1038"/>
        <v>6</v>
      </c>
      <c r="AC8278" s="49" t="str">
        <f t="shared" ca="1" si="1039"/>
        <v>Y</v>
      </c>
    </row>
    <row r="8279" spans="1:29" x14ac:dyDescent="0.25">
      <c r="A8279">
        <v>6579</v>
      </c>
      <c r="B8279" s="9">
        <v>43201</v>
      </c>
      <c r="C8279" s="50" t="str">
        <f t="shared" si="1032"/>
        <v>N</v>
      </c>
      <c r="D8279" s="52">
        <f>_xlfn.XLOOKUP(B8279,Cal_Date!B:B,Cal_Date!A:A,0)</f>
        <v>2</v>
      </c>
      <c r="E8279">
        <v>2018</v>
      </c>
      <c r="F8279" t="s">
        <v>123</v>
      </c>
      <c r="G8279" t="s">
        <v>129</v>
      </c>
      <c r="H8279" t="s">
        <v>11</v>
      </c>
      <c r="I8279" t="s">
        <v>11</v>
      </c>
      <c r="J8279" t="s">
        <v>15</v>
      </c>
      <c r="K8279" t="s">
        <v>42</v>
      </c>
      <c r="L8279">
        <v>2</v>
      </c>
      <c r="M8279">
        <v>1003</v>
      </c>
      <c r="O8279" t="s">
        <v>25</v>
      </c>
      <c r="R8279" t="s">
        <v>44</v>
      </c>
      <c r="S8279" s="49" t="str">
        <f t="shared" si="1033"/>
        <v>Card</v>
      </c>
      <c r="T8279" s="3">
        <v>0.03</v>
      </c>
      <c r="U8279" s="2">
        <v>5.3000000000000007</v>
      </c>
      <c r="V8279" s="2">
        <v>1.74</v>
      </c>
      <c r="W8279" s="54">
        <f>_xlfn.XLOOKUP(M8279,Market!A:A,Market!F:F,0)</f>
        <v>0.06</v>
      </c>
      <c r="X8279" s="55">
        <f t="shared" si="1034"/>
        <v>0.159</v>
      </c>
      <c r="Y8279" s="55">
        <f t="shared" si="1035"/>
        <v>3.5600000000000005</v>
      </c>
      <c r="Z8279" s="54">
        <f t="shared" si="1036"/>
        <v>0.67169811320754713</v>
      </c>
      <c r="AA8279" s="49" t="str">
        <f t="shared" ca="1" si="1037"/>
        <v>Y</v>
      </c>
      <c r="AB8279" s="49">
        <f t="shared" ca="1" si="1038"/>
        <v>6</v>
      </c>
      <c r="AC8279" s="49" t="str">
        <f t="shared" ca="1" si="1039"/>
        <v>Y</v>
      </c>
    </row>
    <row r="8280" spans="1:29" x14ac:dyDescent="0.25">
      <c r="A8280">
        <v>6580</v>
      </c>
      <c r="B8280" s="9">
        <v>43201</v>
      </c>
      <c r="C8280" s="50" t="str">
        <f t="shared" si="1032"/>
        <v>N</v>
      </c>
      <c r="D8280" s="52">
        <f>_xlfn.XLOOKUP(B8280,Cal_Date!B:B,Cal_Date!A:A,0)</f>
        <v>2</v>
      </c>
      <c r="E8280">
        <v>2018</v>
      </c>
      <c r="F8280" t="s">
        <v>123</v>
      </c>
      <c r="G8280" t="s">
        <v>129</v>
      </c>
      <c r="H8280" t="s">
        <v>48</v>
      </c>
      <c r="I8280" t="s">
        <v>18</v>
      </c>
      <c r="J8280" t="s">
        <v>10</v>
      </c>
      <c r="K8280" t="s">
        <v>43</v>
      </c>
      <c r="L8280">
        <v>1</v>
      </c>
      <c r="M8280">
        <v>1004</v>
      </c>
      <c r="O8280" t="s">
        <v>28</v>
      </c>
      <c r="R8280" t="s">
        <v>44</v>
      </c>
      <c r="S8280" s="49" t="str">
        <f t="shared" si="1033"/>
        <v>Card</v>
      </c>
      <c r="T8280" s="3">
        <v>0.03</v>
      </c>
      <c r="U8280" s="2">
        <v>7.42</v>
      </c>
      <c r="V8280" s="2">
        <v>1.46</v>
      </c>
      <c r="W8280" s="54">
        <f>_xlfn.XLOOKUP(M8280,Market!A:A,Market!F:F,0)</f>
        <v>0.06</v>
      </c>
      <c r="X8280" s="55">
        <f t="shared" si="1034"/>
        <v>0.22259999999999999</v>
      </c>
      <c r="Y8280" s="55">
        <f t="shared" si="1035"/>
        <v>5.96</v>
      </c>
      <c r="Z8280" s="54">
        <f t="shared" si="1036"/>
        <v>0.80323450134770891</v>
      </c>
      <c r="AA8280" s="49" t="str">
        <f t="shared" ca="1" si="1037"/>
        <v>Y</v>
      </c>
      <c r="AB8280" s="49">
        <f t="shared" ca="1" si="1038"/>
        <v>6</v>
      </c>
      <c r="AC8280" s="49" t="str">
        <f t="shared" ca="1" si="1039"/>
        <v>Y</v>
      </c>
    </row>
    <row r="8281" spans="1:29" x14ac:dyDescent="0.25">
      <c r="A8281">
        <v>10000</v>
      </c>
      <c r="B8281" s="9">
        <v>43201</v>
      </c>
      <c r="C8281" s="50" t="str">
        <f t="shared" si="1032"/>
        <v>N</v>
      </c>
      <c r="D8281" s="52">
        <f>_xlfn.XLOOKUP(B8281,Cal_Date!B:B,Cal_Date!A:A,0)</f>
        <v>2</v>
      </c>
      <c r="E8281">
        <v>2018</v>
      </c>
      <c r="F8281" t="s">
        <v>123</v>
      </c>
      <c r="G8281" t="s">
        <v>129</v>
      </c>
      <c r="H8281" t="s">
        <v>14</v>
      </c>
      <c r="I8281" t="s">
        <v>13</v>
      </c>
      <c r="J8281" t="s">
        <v>15</v>
      </c>
      <c r="K8281" t="s">
        <v>43</v>
      </c>
      <c r="L8281">
        <v>1</v>
      </c>
      <c r="M8281">
        <v>1005</v>
      </c>
      <c r="O8281" t="s">
        <v>25</v>
      </c>
      <c r="R8281" t="s">
        <v>44</v>
      </c>
      <c r="S8281" s="49" t="str">
        <f t="shared" si="1033"/>
        <v>Card</v>
      </c>
      <c r="T8281" s="3">
        <v>0.03</v>
      </c>
      <c r="U8281" s="2">
        <v>5.4450000000000003</v>
      </c>
      <c r="V8281" s="2">
        <v>2.2400000000000002</v>
      </c>
      <c r="W8281" s="54">
        <f>_xlfn.XLOOKUP(M8281,Market!A:A,Market!F:F,0)</f>
        <v>8.8999999999999996E-2</v>
      </c>
      <c r="X8281" s="55">
        <f t="shared" si="1034"/>
        <v>0.16335</v>
      </c>
      <c r="Y8281" s="55">
        <f t="shared" si="1035"/>
        <v>3.2050000000000001</v>
      </c>
      <c r="Z8281" s="54">
        <f t="shared" si="1036"/>
        <v>0.588613406795225</v>
      </c>
      <c r="AA8281" s="49" t="str">
        <f t="shared" ca="1" si="1037"/>
        <v>Y</v>
      </c>
      <c r="AB8281" s="49">
        <f t="shared" ca="1" si="1038"/>
        <v>6</v>
      </c>
      <c r="AC8281" s="49" t="str">
        <f t="shared" ca="1" si="1039"/>
        <v>Y</v>
      </c>
    </row>
    <row r="8282" spans="1:29" x14ac:dyDescent="0.25">
      <c r="A8282">
        <v>10001</v>
      </c>
      <c r="B8282" s="9">
        <v>43201</v>
      </c>
      <c r="C8282" s="50" t="str">
        <f t="shared" si="1032"/>
        <v>N</v>
      </c>
      <c r="D8282" s="52">
        <f>_xlfn.XLOOKUP(B8282,Cal_Date!B:B,Cal_Date!A:A,0)</f>
        <v>2</v>
      </c>
      <c r="E8282">
        <v>2018</v>
      </c>
      <c r="F8282" t="s">
        <v>123</v>
      </c>
      <c r="G8282" t="s">
        <v>129</v>
      </c>
      <c r="H8282" t="s">
        <v>14</v>
      </c>
      <c r="I8282" t="s">
        <v>18</v>
      </c>
      <c r="J8282" t="s">
        <v>15</v>
      </c>
      <c r="K8282" t="s">
        <v>43</v>
      </c>
      <c r="L8282">
        <v>1</v>
      </c>
      <c r="M8282">
        <v>1005</v>
      </c>
      <c r="O8282" t="s">
        <v>25</v>
      </c>
      <c r="R8282" t="s">
        <v>44</v>
      </c>
      <c r="S8282" s="49" t="str">
        <f t="shared" si="1033"/>
        <v>Card</v>
      </c>
      <c r="T8282" s="3">
        <v>0.03</v>
      </c>
      <c r="U8282" s="2">
        <v>5.4450000000000003</v>
      </c>
      <c r="V8282" s="2">
        <v>2.1</v>
      </c>
      <c r="W8282" s="54">
        <f>_xlfn.XLOOKUP(M8282,Market!A:A,Market!F:F,0)</f>
        <v>8.8999999999999996E-2</v>
      </c>
      <c r="X8282" s="55">
        <f t="shared" si="1034"/>
        <v>0.16335</v>
      </c>
      <c r="Y8282" s="55">
        <f t="shared" si="1035"/>
        <v>3.3450000000000002</v>
      </c>
      <c r="Z8282" s="54">
        <f t="shared" si="1036"/>
        <v>0.61432506887052341</v>
      </c>
      <c r="AA8282" s="49" t="str">
        <f t="shared" ca="1" si="1037"/>
        <v>Y</v>
      </c>
      <c r="AB8282" s="49">
        <f t="shared" ca="1" si="1038"/>
        <v>6</v>
      </c>
      <c r="AC8282" s="49" t="str">
        <f t="shared" ca="1" si="1039"/>
        <v>Y</v>
      </c>
    </row>
    <row r="8283" spans="1:29" x14ac:dyDescent="0.25">
      <c r="A8283">
        <v>10002</v>
      </c>
      <c r="B8283" s="9">
        <v>43201</v>
      </c>
      <c r="C8283" s="50" t="str">
        <f t="shared" si="1032"/>
        <v>N</v>
      </c>
      <c r="D8283" s="52">
        <f>_xlfn.XLOOKUP(B8283,Cal_Date!B:B,Cal_Date!A:A,0)</f>
        <v>2</v>
      </c>
      <c r="E8283">
        <v>2018</v>
      </c>
      <c r="F8283" t="s">
        <v>123</v>
      </c>
      <c r="G8283" t="s">
        <v>129</v>
      </c>
      <c r="H8283" t="s">
        <v>48</v>
      </c>
      <c r="I8283" t="s">
        <v>18</v>
      </c>
      <c r="J8283" t="s">
        <v>10</v>
      </c>
      <c r="K8283" t="s">
        <v>43</v>
      </c>
      <c r="L8283">
        <v>1</v>
      </c>
      <c r="M8283">
        <v>1003</v>
      </c>
      <c r="O8283" t="s">
        <v>25</v>
      </c>
      <c r="R8283" t="s">
        <v>44</v>
      </c>
      <c r="S8283" s="49" t="str">
        <f t="shared" si="1033"/>
        <v>Card</v>
      </c>
      <c r="T8283" s="3">
        <v>0.03</v>
      </c>
      <c r="U8283" s="2">
        <v>7.42</v>
      </c>
      <c r="V8283" s="2">
        <v>1.46</v>
      </c>
      <c r="W8283" s="54">
        <f>_xlfn.XLOOKUP(M8283,Market!A:A,Market!F:F,0)</f>
        <v>0.06</v>
      </c>
      <c r="X8283" s="55">
        <f t="shared" si="1034"/>
        <v>0.22259999999999999</v>
      </c>
      <c r="Y8283" s="55">
        <f t="shared" si="1035"/>
        <v>5.96</v>
      </c>
      <c r="Z8283" s="54">
        <f t="shared" si="1036"/>
        <v>0.80323450134770891</v>
      </c>
      <c r="AA8283" s="49" t="str">
        <f t="shared" ca="1" si="1037"/>
        <v>Y</v>
      </c>
      <c r="AB8283" s="49">
        <f t="shared" ca="1" si="1038"/>
        <v>6</v>
      </c>
      <c r="AC8283" s="49" t="str">
        <f t="shared" ca="1" si="1039"/>
        <v>Y</v>
      </c>
    </row>
    <row r="8284" spans="1:29" x14ac:dyDescent="0.25">
      <c r="A8284">
        <v>10003</v>
      </c>
      <c r="B8284" s="9">
        <v>43201</v>
      </c>
      <c r="C8284" s="50" t="str">
        <f t="shared" si="1032"/>
        <v>N</v>
      </c>
      <c r="D8284" s="52">
        <f>_xlfn.XLOOKUP(B8284,Cal_Date!B:B,Cal_Date!A:A,0)</f>
        <v>2</v>
      </c>
      <c r="E8284">
        <v>2018</v>
      </c>
      <c r="F8284" t="s">
        <v>123</v>
      </c>
      <c r="G8284" t="s">
        <v>129</v>
      </c>
      <c r="H8284" t="s">
        <v>11</v>
      </c>
      <c r="I8284" t="s">
        <v>11</v>
      </c>
      <c r="J8284" t="s">
        <v>15</v>
      </c>
      <c r="K8284" t="s">
        <v>42</v>
      </c>
      <c r="L8284">
        <v>1</v>
      </c>
      <c r="M8284">
        <v>1007</v>
      </c>
      <c r="O8284" t="s">
        <v>28</v>
      </c>
      <c r="R8284" t="s">
        <v>44</v>
      </c>
      <c r="S8284" s="49" t="str">
        <f t="shared" si="1033"/>
        <v>Card</v>
      </c>
      <c r="T8284" s="3">
        <v>0.03</v>
      </c>
      <c r="U8284" s="2">
        <v>2.7225000000000001</v>
      </c>
      <c r="V8284" s="2">
        <v>0.87</v>
      </c>
      <c r="W8284" s="54">
        <f>_xlfn.XLOOKUP(M8284,Market!A:A,Market!F:F,0)</f>
        <v>8.8999999999999996E-2</v>
      </c>
      <c r="X8284" s="55">
        <f t="shared" si="1034"/>
        <v>8.1674999999999998E-2</v>
      </c>
      <c r="Y8284" s="55">
        <f t="shared" si="1035"/>
        <v>1.8525</v>
      </c>
      <c r="Z8284" s="54">
        <f t="shared" si="1036"/>
        <v>0.68044077134986225</v>
      </c>
      <c r="AA8284" s="49" t="str">
        <f t="shared" ca="1" si="1037"/>
        <v>Y</v>
      </c>
      <c r="AB8284" s="49">
        <f t="shared" ca="1" si="1038"/>
        <v>6</v>
      </c>
      <c r="AC8284" s="49" t="str">
        <f t="shared" ca="1" si="1039"/>
        <v>Y</v>
      </c>
    </row>
    <row r="8285" spans="1:29" x14ac:dyDescent="0.25">
      <c r="A8285">
        <v>10004</v>
      </c>
      <c r="B8285" s="9">
        <v>43201</v>
      </c>
      <c r="C8285" s="50" t="str">
        <f t="shared" si="1032"/>
        <v>N</v>
      </c>
      <c r="D8285" s="52">
        <f>_xlfn.XLOOKUP(B8285,Cal_Date!B:B,Cal_Date!A:A,0)</f>
        <v>2</v>
      </c>
      <c r="E8285">
        <v>2018</v>
      </c>
      <c r="F8285" t="s">
        <v>123</v>
      </c>
      <c r="G8285" t="s">
        <v>129</v>
      </c>
      <c r="H8285" t="s">
        <v>11</v>
      </c>
      <c r="I8285" t="s">
        <v>11</v>
      </c>
      <c r="J8285" t="s">
        <v>15</v>
      </c>
      <c r="K8285" t="s">
        <v>42</v>
      </c>
      <c r="L8285">
        <v>2</v>
      </c>
      <c r="M8285">
        <v>1006</v>
      </c>
      <c r="O8285" t="s">
        <v>28</v>
      </c>
      <c r="R8285" t="s">
        <v>44</v>
      </c>
      <c r="S8285" s="49" t="str">
        <f t="shared" si="1033"/>
        <v>Card</v>
      </c>
      <c r="T8285" s="3">
        <v>0.03</v>
      </c>
      <c r="U8285" s="2">
        <v>5.4450000000000003</v>
      </c>
      <c r="V8285" s="2">
        <v>1.74</v>
      </c>
      <c r="W8285" s="54">
        <f>_xlfn.XLOOKUP(M8285,Market!A:A,Market!F:F,0)</f>
        <v>8.8999999999999996E-2</v>
      </c>
      <c r="X8285" s="55">
        <f t="shared" si="1034"/>
        <v>0.16335</v>
      </c>
      <c r="Y8285" s="55">
        <f t="shared" si="1035"/>
        <v>3.7050000000000001</v>
      </c>
      <c r="Z8285" s="54">
        <f t="shared" si="1036"/>
        <v>0.68044077134986225</v>
      </c>
      <c r="AA8285" s="49" t="str">
        <f t="shared" ca="1" si="1037"/>
        <v>Y</v>
      </c>
      <c r="AB8285" s="49">
        <f t="shared" ca="1" si="1038"/>
        <v>6</v>
      </c>
      <c r="AC8285" s="49" t="str">
        <f t="shared" ca="1" si="1039"/>
        <v>Y</v>
      </c>
    </row>
    <row r="8286" spans="1:29" x14ac:dyDescent="0.25">
      <c r="A8286">
        <v>10005</v>
      </c>
      <c r="B8286" s="9">
        <v>43201</v>
      </c>
      <c r="C8286" s="50" t="str">
        <f t="shared" si="1032"/>
        <v>N</v>
      </c>
      <c r="D8286" s="52">
        <f>_xlfn.XLOOKUP(B8286,Cal_Date!B:B,Cal_Date!A:A,0)</f>
        <v>2</v>
      </c>
      <c r="E8286">
        <v>2018</v>
      </c>
      <c r="F8286" t="s">
        <v>123</v>
      </c>
      <c r="G8286" t="s">
        <v>129</v>
      </c>
      <c r="H8286" t="s">
        <v>11</v>
      </c>
      <c r="I8286" t="s">
        <v>11</v>
      </c>
      <c r="J8286" t="s">
        <v>15</v>
      </c>
      <c r="K8286" t="s">
        <v>42</v>
      </c>
      <c r="L8286">
        <v>2</v>
      </c>
      <c r="M8286">
        <v>1006</v>
      </c>
      <c r="O8286" t="s">
        <v>28</v>
      </c>
      <c r="R8286" t="s">
        <v>44</v>
      </c>
      <c r="S8286" s="49" t="str">
        <f t="shared" si="1033"/>
        <v>Card</v>
      </c>
      <c r="T8286" s="3">
        <v>0.03</v>
      </c>
      <c r="U8286" s="2">
        <v>5.4450000000000003</v>
      </c>
      <c r="V8286" s="2">
        <v>1.74</v>
      </c>
      <c r="W8286" s="54">
        <f>_xlfn.XLOOKUP(M8286,Market!A:A,Market!F:F,0)</f>
        <v>8.8999999999999996E-2</v>
      </c>
      <c r="X8286" s="55">
        <f t="shared" si="1034"/>
        <v>0.16335</v>
      </c>
      <c r="Y8286" s="55">
        <f t="shared" si="1035"/>
        <v>3.7050000000000001</v>
      </c>
      <c r="Z8286" s="54">
        <f t="shared" si="1036"/>
        <v>0.68044077134986225</v>
      </c>
      <c r="AA8286" s="49" t="str">
        <f t="shared" ca="1" si="1037"/>
        <v>Y</v>
      </c>
      <c r="AB8286" s="49">
        <f t="shared" ca="1" si="1038"/>
        <v>6</v>
      </c>
      <c r="AC8286" s="49" t="str">
        <f t="shared" ca="1" si="1039"/>
        <v>Y</v>
      </c>
    </row>
    <row r="8287" spans="1:29" x14ac:dyDescent="0.25">
      <c r="A8287">
        <v>10006</v>
      </c>
      <c r="B8287" s="9">
        <v>43201</v>
      </c>
      <c r="C8287" s="50" t="str">
        <f t="shared" si="1032"/>
        <v>N</v>
      </c>
      <c r="D8287" s="52">
        <f>_xlfn.XLOOKUP(B8287,Cal_Date!B:B,Cal_Date!A:A,0)</f>
        <v>2</v>
      </c>
      <c r="E8287">
        <v>2018</v>
      </c>
      <c r="F8287" t="s">
        <v>123</v>
      </c>
      <c r="G8287" t="s">
        <v>129</v>
      </c>
      <c r="H8287" t="s">
        <v>11</v>
      </c>
      <c r="I8287" t="s">
        <v>11</v>
      </c>
      <c r="J8287" t="s">
        <v>15</v>
      </c>
      <c r="K8287" t="s">
        <v>42</v>
      </c>
      <c r="L8287">
        <v>1</v>
      </c>
      <c r="M8287">
        <v>1006</v>
      </c>
      <c r="O8287" t="s">
        <v>28</v>
      </c>
      <c r="R8287" t="s">
        <v>44</v>
      </c>
      <c r="S8287" s="49" t="str">
        <f t="shared" si="1033"/>
        <v>Card</v>
      </c>
      <c r="T8287" s="3">
        <v>0.03</v>
      </c>
      <c r="U8287" s="2">
        <v>2.7225000000000001</v>
      </c>
      <c r="V8287" s="2">
        <v>0.87</v>
      </c>
      <c r="W8287" s="54">
        <f>_xlfn.XLOOKUP(M8287,Market!A:A,Market!F:F,0)</f>
        <v>8.8999999999999996E-2</v>
      </c>
      <c r="X8287" s="55">
        <f t="shared" si="1034"/>
        <v>8.1674999999999998E-2</v>
      </c>
      <c r="Y8287" s="55">
        <f t="shared" si="1035"/>
        <v>1.8525</v>
      </c>
      <c r="Z8287" s="54">
        <f t="shared" si="1036"/>
        <v>0.68044077134986225</v>
      </c>
      <c r="AA8287" s="49" t="str">
        <f t="shared" ca="1" si="1037"/>
        <v>Y</v>
      </c>
      <c r="AB8287" s="49">
        <f t="shared" ca="1" si="1038"/>
        <v>6</v>
      </c>
      <c r="AC8287" s="49" t="str">
        <f t="shared" ca="1" si="1039"/>
        <v>Y</v>
      </c>
    </row>
    <row r="8288" spans="1:29" x14ac:dyDescent="0.25">
      <c r="A8288">
        <v>10007</v>
      </c>
      <c r="B8288" s="9">
        <v>43201</v>
      </c>
      <c r="C8288" s="50" t="str">
        <f t="shared" si="1032"/>
        <v>N</v>
      </c>
      <c r="D8288" s="52">
        <f>_xlfn.XLOOKUP(B8288,Cal_Date!B:B,Cal_Date!A:A,0)</f>
        <v>2</v>
      </c>
      <c r="E8288">
        <v>2018</v>
      </c>
      <c r="F8288" t="s">
        <v>123</v>
      </c>
      <c r="G8288" t="s">
        <v>129</v>
      </c>
      <c r="H8288" t="s">
        <v>11</v>
      </c>
      <c r="I8288" t="s">
        <v>11</v>
      </c>
      <c r="J8288" t="s">
        <v>15</v>
      </c>
      <c r="K8288" t="s">
        <v>42</v>
      </c>
      <c r="L8288">
        <v>1</v>
      </c>
      <c r="M8288">
        <v>1004</v>
      </c>
      <c r="O8288" t="s">
        <v>28</v>
      </c>
      <c r="R8288" t="s">
        <v>44</v>
      </c>
      <c r="S8288" s="49" t="str">
        <f t="shared" si="1033"/>
        <v>Card</v>
      </c>
      <c r="T8288" s="3">
        <v>0.03</v>
      </c>
      <c r="U8288" s="2">
        <v>2.6500000000000004</v>
      </c>
      <c r="V8288" s="2">
        <v>0.87</v>
      </c>
      <c r="W8288" s="54">
        <f>_xlfn.XLOOKUP(M8288,Market!A:A,Market!F:F,0)</f>
        <v>0.06</v>
      </c>
      <c r="X8288" s="55">
        <f t="shared" si="1034"/>
        <v>7.9500000000000001E-2</v>
      </c>
      <c r="Y8288" s="55">
        <f t="shared" si="1035"/>
        <v>1.7800000000000002</v>
      </c>
      <c r="Z8288" s="54">
        <f t="shared" si="1036"/>
        <v>0.67169811320754713</v>
      </c>
      <c r="AA8288" s="49" t="str">
        <f t="shared" ca="1" si="1037"/>
        <v>Y</v>
      </c>
      <c r="AB8288" s="49">
        <f t="shared" ca="1" si="1038"/>
        <v>6</v>
      </c>
      <c r="AC8288" s="49" t="str">
        <f t="shared" ca="1" si="1039"/>
        <v>Y</v>
      </c>
    </row>
    <row r="8289" spans="1:29" x14ac:dyDescent="0.25">
      <c r="A8289">
        <v>10008</v>
      </c>
      <c r="B8289" s="9">
        <v>43201</v>
      </c>
      <c r="C8289" s="50" t="str">
        <f t="shared" si="1032"/>
        <v>N</v>
      </c>
      <c r="D8289" s="52">
        <f>_xlfn.XLOOKUP(B8289,Cal_Date!B:B,Cal_Date!A:A,0)</f>
        <v>2</v>
      </c>
      <c r="E8289">
        <v>2018</v>
      </c>
      <c r="F8289" t="s">
        <v>123</v>
      </c>
      <c r="G8289" t="s">
        <v>129</v>
      </c>
      <c r="H8289" t="s">
        <v>48</v>
      </c>
      <c r="I8289" t="s">
        <v>18</v>
      </c>
      <c r="J8289" t="s">
        <v>10</v>
      </c>
      <c r="K8289" t="s">
        <v>43</v>
      </c>
      <c r="L8289">
        <v>1</v>
      </c>
      <c r="M8289">
        <v>1004</v>
      </c>
      <c r="O8289" t="s">
        <v>28</v>
      </c>
      <c r="R8289" t="s">
        <v>44</v>
      </c>
      <c r="S8289" s="49" t="str">
        <f t="shared" si="1033"/>
        <v>Card</v>
      </c>
      <c r="T8289" s="3">
        <v>0.03</v>
      </c>
      <c r="U8289" s="2">
        <v>7.42</v>
      </c>
      <c r="V8289" s="2">
        <v>1.46</v>
      </c>
      <c r="W8289" s="54">
        <f>_xlfn.XLOOKUP(M8289,Market!A:A,Market!F:F,0)</f>
        <v>0.06</v>
      </c>
      <c r="X8289" s="55">
        <f t="shared" si="1034"/>
        <v>0.22259999999999999</v>
      </c>
      <c r="Y8289" s="55">
        <f t="shared" si="1035"/>
        <v>5.96</v>
      </c>
      <c r="Z8289" s="54">
        <f t="shared" si="1036"/>
        <v>0.80323450134770891</v>
      </c>
      <c r="AA8289" s="49" t="str">
        <f t="shared" ca="1" si="1037"/>
        <v>Y</v>
      </c>
      <c r="AB8289" s="49">
        <f t="shared" ca="1" si="1038"/>
        <v>6</v>
      </c>
      <c r="AC8289" s="49" t="str">
        <f t="shared" ca="1" si="1039"/>
        <v>Y</v>
      </c>
    </row>
    <row r="8290" spans="1:29" x14ac:dyDescent="0.25">
      <c r="A8290">
        <v>10009</v>
      </c>
      <c r="B8290" s="9">
        <v>43201</v>
      </c>
      <c r="C8290" s="50" t="str">
        <f t="shared" si="1032"/>
        <v>N</v>
      </c>
      <c r="D8290" s="52">
        <f>_xlfn.XLOOKUP(B8290,Cal_Date!B:B,Cal_Date!A:A,0)</f>
        <v>2</v>
      </c>
      <c r="E8290">
        <v>2018</v>
      </c>
      <c r="F8290" t="s">
        <v>123</v>
      </c>
      <c r="G8290" t="s">
        <v>129</v>
      </c>
      <c r="H8290" t="s">
        <v>48</v>
      </c>
      <c r="I8290" t="s">
        <v>18</v>
      </c>
      <c r="J8290" t="s">
        <v>10</v>
      </c>
      <c r="K8290" t="s">
        <v>43</v>
      </c>
      <c r="L8290">
        <v>2</v>
      </c>
      <c r="M8290">
        <v>1000</v>
      </c>
      <c r="O8290" t="s">
        <v>25</v>
      </c>
      <c r="R8290" t="s">
        <v>44</v>
      </c>
      <c r="S8290" s="49" t="str">
        <f t="shared" si="1033"/>
        <v>Card</v>
      </c>
      <c r="T8290" s="3">
        <v>0.03</v>
      </c>
      <c r="U8290" s="2">
        <v>15.120000000000001</v>
      </c>
      <c r="V8290" s="2">
        <v>2.92</v>
      </c>
      <c r="W8290" s="54">
        <f>_xlfn.XLOOKUP(M8290,Market!A:A,Market!F:F,0)</f>
        <v>0.08</v>
      </c>
      <c r="X8290" s="55">
        <f t="shared" si="1034"/>
        <v>0.4536</v>
      </c>
      <c r="Y8290" s="55">
        <f t="shared" si="1035"/>
        <v>12.200000000000001</v>
      </c>
      <c r="Z8290" s="54">
        <f t="shared" si="1036"/>
        <v>0.80687830687830686</v>
      </c>
      <c r="AA8290" s="49" t="str">
        <f t="shared" ca="1" si="1037"/>
        <v>Y</v>
      </c>
      <c r="AB8290" s="49">
        <f t="shared" ca="1" si="1038"/>
        <v>6</v>
      </c>
      <c r="AC8290" s="49" t="str">
        <f t="shared" ca="1" si="1039"/>
        <v>Y</v>
      </c>
    </row>
    <row r="8291" spans="1:29" x14ac:dyDescent="0.25">
      <c r="A8291">
        <v>10010</v>
      </c>
      <c r="B8291" s="9">
        <v>43201</v>
      </c>
      <c r="C8291" s="50" t="str">
        <f t="shared" si="1032"/>
        <v>N</v>
      </c>
      <c r="D8291" s="52">
        <f>_xlfn.XLOOKUP(B8291,Cal_Date!B:B,Cal_Date!A:A,0)</f>
        <v>2</v>
      </c>
      <c r="E8291">
        <v>2018</v>
      </c>
      <c r="F8291" t="s">
        <v>123</v>
      </c>
      <c r="G8291" t="s">
        <v>129</v>
      </c>
      <c r="H8291" t="s">
        <v>11</v>
      </c>
      <c r="I8291" t="s">
        <v>11</v>
      </c>
      <c r="J8291" t="s">
        <v>15</v>
      </c>
      <c r="K8291" t="s">
        <v>42</v>
      </c>
      <c r="L8291">
        <v>1</v>
      </c>
      <c r="M8291">
        <v>1000</v>
      </c>
      <c r="O8291" t="s">
        <v>25</v>
      </c>
      <c r="R8291" t="s">
        <v>44</v>
      </c>
      <c r="S8291" s="49" t="str">
        <f t="shared" si="1033"/>
        <v>Card</v>
      </c>
      <c r="T8291" s="3">
        <v>0.03</v>
      </c>
      <c r="U8291" s="2">
        <v>2.7</v>
      </c>
      <c r="V8291" s="2">
        <v>0.87</v>
      </c>
      <c r="W8291" s="54">
        <f>_xlfn.XLOOKUP(M8291,Market!A:A,Market!F:F,0)</f>
        <v>0.08</v>
      </c>
      <c r="X8291" s="55">
        <f t="shared" si="1034"/>
        <v>8.1000000000000003E-2</v>
      </c>
      <c r="Y8291" s="55">
        <f t="shared" si="1035"/>
        <v>1.83</v>
      </c>
      <c r="Z8291" s="54">
        <f t="shared" si="1036"/>
        <v>0.67777777777777781</v>
      </c>
      <c r="AA8291" s="49" t="str">
        <f t="shared" ca="1" si="1037"/>
        <v>Y</v>
      </c>
      <c r="AB8291" s="49">
        <f t="shared" ca="1" si="1038"/>
        <v>6</v>
      </c>
      <c r="AC8291" s="49" t="str">
        <f t="shared" ca="1" si="1039"/>
        <v>Y</v>
      </c>
    </row>
    <row r="8292" spans="1:29" x14ac:dyDescent="0.25">
      <c r="A8292">
        <v>10011</v>
      </c>
      <c r="B8292" s="9">
        <v>43201</v>
      </c>
      <c r="C8292" s="50" t="str">
        <f t="shared" si="1032"/>
        <v>N</v>
      </c>
      <c r="D8292" s="52">
        <f>_xlfn.XLOOKUP(B8292,Cal_Date!B:B,Cal_Date!A:A,0)</f>
        <v>2</v>
      </c>
      <c r="E8292">
        <v>2018</v>
      </c>
      <c r="F8292" t="s">
        <v>123</v>
      </c>
      <c r="G8292" t="s">
        <v>129</v>
      </c>
      <c r="H8292" t="s">
        <v>11</v>
      </c>
      <c r="I8292" t="s">
        <v>11</v>
      </c>
      <c r="J8292" t="s">
        <v>15</v>
      </c>
      <c r="K8292" t="s">
        <v>42</v>
      </c>
      <c r="L8292">
        <v>2</v>
      </c>
      <c r="M8292">
        <v>1000</v>
      </c>
      <c r="O8292" t="s">
        <v>25</v>
      </c>
      <c r="R8292" t="s">
        <v>44</v>
      </c>
      <c r="S8292" s="49" t="str">
        <f t="shared" si="1033"/>
        <v>Card</v>
      </c>
      <c r="T8292" s="3">
        <v>0.03</v>
      </c>
      <c r="U8292" s="2">
        <v>5.4</v>
      </c>
      <c r="V8292" s="2">
        <v>1.74</v>
      </c>
      <c r="W8292" s="54">
        <f>_xlfn.XLOOKUP(M8292,Market!A:A,Market!F:F,0)</f>
        <v>0.08</v>
      </c>
      <c r="X8292" s="55">
        <f t="shared" si="1034"/>
        <v>0.16200000000000001</v>
      </c>
      <c r="Y8292" s="55">
        <f t="shared" si="1035"/>
        <v>3.66</v>
      </c>
      <c r="Z8292" s="54">
        <f t="shared" si="1036"/>
        <v>0.67777777777777781</v>
      </c>
      <c r="AA8292" s="49" t="str">
        <f t="shared" ca="1" si="1037"/>
        <v>Y</v>
      </c>
      <c r="AB8292" s="49">
        <f t="shared" ca="1" si="1038"/>
        <v>6</v>
      </c>
      <c r="AC8292" s="49" t="str">
        <f t="shared" ca="1" si="1039"/>
        <v>Y</v>
      </c>
    </row>
    <row r="8293" spans="1:29" x14ac:dyDescent="0.25">
      <c r="A8293">
        <v>10012</v>
      </c>
      <c r="B8293" s="9">
        <v>43201</v>
      </c>
      <c r="C8293" s="50" t="str">
        <f t="shared" si="1032"/>
        <v>N</v>
      </c>
      <c r="D8293" s="52">
        <f>_xlfn.XLOOKUP(B8293,Cal_Date!B:B,Cal_Date!A:A,0)</f>
        <v>2</v>
      </c>
      <c r="E8293">
        <v>2018</v>
      </c>
      <c r="F8293" t="s">
        <v>123</v>
      </c>
      <c r="G8293" t="s">
        <v>129</v>
      </c>
      <c r="H8293" t="s">
        <v>11</v>
      </c>
      <c r="I8293" t="s">
        <v>11</v>
      </c>
      <c r="J8293" t="s">
        <v>15</v>
      </c>
      <c r="K8293" t="s">
        <v>42</v>
      </c>
      <c r="L8293">
        <v>1</v>
      </c>
      <c r="M8293">
        <v>1008</v>
      </c>
      <c r="O8293" t="s">
        <v>28</v>
      </c>
      <c r="R8293" t="s">
        <v>44</v>
      </c>
      <c r="S8293" s="49" t="str">
        <f t="shared" si="1033"/>
        <v>Card</v>
      </c>
      <c r="T8293" s="3">
        <v>0.03</v>
      </c>
      <c r="U8293" s="2">
        <v>2.7225000000000001</v>
      </c>
      <c r="V8293" s="2">
        <v>0.87</v>
      </c>
      <c r="W8293" s="54">
        <f>_xlfn.XLOOKUP(M8293,Market!A:A,Market!F:F,0)</f>
        <v>8.8999999999999996E-2</v>
      </c>
      <c r="X8293" s="55">
        <f t="shared" si="1034"/>
        <v>8.1674999999999998E-2</v>
      </c>
      <c r="Y8293" s="55">
        <f t="shared" si="1035"/>
        <v>1.8525</v>
      </c>
      <c r="Z8293" s="54">
        <f t="shared" si="1036"/>
        <v>0.68044077134986225</v>
      </c>
      <c r="AA8293" s="49" t="str">
        <f t="shared" ca="1" si="1037"/>
        <v>Y</v>
      </c>
      <c r="AB8293" s="49">
        <f t="shared" ca="1" si="1038"/>
        <v>6</v>
      </c>
      <c r="AC8293" s="49" t="str">
        <f t="shared" ca="1" si="1039"/>
        <v>Y</v>
      </c>
    </row>
    <row r="8294" spans="1:29" x14ac:dyDescent="0.25">
      <c r="A8294">
        <v>10013</v>
      </c>
      <c r="B8294" s="9">
        <v>43201</v>
      </c>
      <c r="C8294" s="50" t="str">
        <f t="shared" si="1032"/>
        <v>N</v>
      </c>
      <c r="D8294" s="52">
        <f>_xlfn.XLOOKUP(B8294,Cal_Date!B:B,Cal_Date!A:A,0)</f>
        <v>2</v>
      </c>
      <c r="E8294">
        <v>2018</v>
      </c>
      <c r="F8294" t="s">
        <v>123</v>
      </c>
      <c r="G8294" t="s">
        <v>129</v>
      </c>
      <c r="H8294" t="s">
        <v>14</v>
      </c>
      <c r="I8294" t="s">
        <v>18</v>
      </c>
      <c r="J8294" t="s">
        <v>15</v>
      </c>
      <c r="K8294" t="s">
        <v>43</v>
      </c>
      <c r="L8294">
        <v>2</v>
      </c>
      <c r="M8294">
        <v>1008</v>
      </c>
      <c r="O8294" t="s">
        <v>28</v>
      </c>
      <c r="R8294" t="s">
        <v>44</v>
      </c>
      <c r="S8294" s="49" t="str">
        <f t="shared" si="1033"/>
        <v>Card</v>
      </c>
      <c r="T8294" s="3">
        <v>0.03</v>
      </c>
      <c r="U8294" s="2">
        <v>10.89</v>
      </c>
      <c r="V8294" s="2">
        <v>4.2</v>
      </c>
      <c r="W8294" s="54">
        <f>_xlfn.XLOOKUP(M8294,Market!A:A,Market!F:F,0)</f>
        <v>8.8999999999999996E-2</v>
      </c>
      <c r="X8294" s="55">
        <f t="shared" si="1034"/>
        <v>0.32669999999999999</v>
      </c>
      <c r="Y8294" s="55">
        <f t="shared" si="1035"/>
        <v>6.69</v>
      </c>
      <c r="Z8294" s="54">
        <f t="shared" si="1036"/>
        <v>0.61432506887052341</v>
      </c>
      <c r="AA8294" s="49" t="str">
        <f t="shared" ca="1" si="1037"/>
        <v>Y</v>
      </c>
      <c r="AB8294" s="49">
        <f t="shared" ca="1" si="1038"/>
        <v>6</v>
      </c>
      <c r="AC8294" s="49" t="str">
        <f t="shared" ca="1" si="1039"/>
        <v>Y</v>
      </c>
    </row>
    <row r="8295" spans="1:29" x14ac:dyDescent="0.25">
      <c r="A8295">
        <v>10014</v>
      </c>
      <c r="B8295" s="9">
        <v>43201</v>
      </c>
      <c r="C8295" s="50" t="str">
        <f t="shared" si="1032"/>
        <v>N</v>
      </c>
      <c r="D8295" s="52">
        <f>_xlfn.XLOOKUP(B8295,Cal_Date!B:B,Cal_Date!A:A,0)</f>
        <v>2</v>
      </c>
      <c r="E8295">
        <v>2018</v>
      </c>
      <c r="F8295" t="s">
        <v>123</v>
      </c>
      <c r="G8295" t="s">
        <v>129</v>
      </c>
      <c r="H8295" t="s">
        <v>14</v>
      </c>
      <c r="I8295" t="s">
        <v>18</v>
      </c>
      <c r="J8295" t="s">
        <v>15</v>
      </c>
      <c r="K8295" t="s">
        <v>43</v>
      </c>
      <c r="L8295">
        <v>1</v>
      </c>
      <c r="M8295">
        <v>1009</v>
      </c>
      <c r="O8295" t="s">
        <v>28</v>
      </c>
      <c r="R8295" t="s">
        <v>44</v>
      </c>
      <c r="S8295" s="49" t="str">
        <f t="shared" si="1033"/>
        <v>Card</v>
      </c>
      <c r="T8295" s="3">
        <v>0.03</v>
      </c>
      <c r="U8295" s="2">
        <v>5.4450000000000003</v>
      </c>
      <c r="V8295" s="2">
        <v>2.1</v>
      </c>
      <c r="W8295" s="54">
        <f>_xlfn.XLOOKUP(M8295,Market!A:A,Market!F:F,0)</f>
        <v>8.8999999999999996E-2</v>
      </c>
      <c r="X8295" s="55">
        <f t="shared" si="1034"/>
        <v>0.16335</v>
      </c>
      <c r="Y8295" s="55">
        <f t="shared" si="1035"/>
        <v>3.3450000000000002</v>
      </c>
      <c r="Z8295" s="54">
        <f t="shared" si="1036"/>
        <v>0.61432506887052341</v>
      </c>
      <c r="AA8295" s="49" t="str">
        <f t="shared" ca="1" si="1037"/>
        <v>Y</v>
      </c>
      <c r="AB8295" s="49">
        <f t="shared" ca="1" si="1038"/>
        <v>6</v>
      </c>
      <c r="AC8295" s="49" t="str">
        <f t="shared" ca="1" si="1039"/>
        <v>Y</v>
      </c>
    </row>
    <row r="8296" spans="1:29" x14ac:dyDescent="0.25">
      <c r="A8296">
        <v>10015</v>
      </c>
      <c r="B8296" s="9">
        <v>43201</v>
      </c>
      <c r="C8296" s="50" t="str">
        <f t="shared" si="1032"/>
        <v>N</v>
      </c>
      <c r="D8296" s="52">
        <f>_xlfn.XLOOKUP(B8296,Cal_Date!B:B,Cal_Date!A:A,0)</f>
        <v>2</v>
      </c>
      <c r="E8296">
        <v>2018</v>
      </c>
      <c r="F8296" t="s">
        <v>123</v>
      </c>
      <c r="G8296" t="s">
        <v>129</v>
      </c>
      <c r="H8296" t="s">
        <v>14</v>
      </c>
      <c r="I8296" t="s">
        <v>18</v>
      </c>
      <c r="J8296" t="s">
        <v>15</v>
      </c>
      <c r="K8296" t="s">
        <v>43</v>
      </c>
      <c r="L8296">
        <v>1</v>
      </c>
      <c r="M8296">
        <v>1010</v>
      </c>
      <c r="O8296" t="s">
        <v>25</v>
      </c>
      <c r="R8296" t="s">
        <v>44</v>
      </c>
      <c r="S8296" s="49" t="str">
        <f t="shared" si="1033"/>
        <v>Card</v>
      </c>
      <c r="T8296" s="3">
        <v>0.03</v>
      </c>
      <c r="U8296" s="2">
        <v>5.4</v>
      </c>
      <c r="V8296" s="2">
        <v>2.1</v>
      </c>
      <c r="W8296" s="54">
        <f>_xlfn.XLOOKUP(M8296,Market!A:A,Market!F:F,0)</f>
        <v>0.08</v>
      </c>
      <c r="X8296" s="55">
        <f t="shared" si="1034"/>
        <v>0.16200000000000001</v>
      </c>
      <c r="Y8296" s="55">
        <f t="shared" si="1035"/>
        <v>3.3000000000000003</v>
      </c>
      <c r="Z8296" s="54">
        <f t="shared" si="1036"/>
        <v>0.61111111111111116</v>
      </c>
      <c r="AA8296" s="49" t="str">
        <f t="shared" ca="1" si="1037"/>
        <v>Y</v>
      </c>
      <c r="AB8296" s="49">
        <f t="shared" ca="1" si="1038"/>
        <v>6</v>
      </c>
      <c r="AC8296" s="49" t="str">
        <f t="shared" ca="1" si="1039"/>
        <v>Y</v>
      </c>
    </row>
    <row r="8297" spans="1:29" x14ac:dyDescent="0.25">
      <c r="A8297">
        <v>10016</v>
      </c>
      <c r="B8297" s="9">
        <v>43201</v>
      </c>
      <c r="C8297" s="50" t="str">
        <f t="shared" si="1032"/>
        <v>N</v>
      </c>
      <c r="D8297" s="52">
        <f>_xlfn.XLOOKUP(B8297,Cal_Date!B:B,Cal_Date!A:A,0)</f>
        <v>2</v>
      </c>
      <c r="E8297">
        <v>2018</v>
      </c>
      <c r="F8297" t="s">
        <v>123</v>
      </c>
      <c r="G8297" t="s">
        <v>129</v>
      </c>
      <c r="H8297" t="s">
        <v>14</v>
      </c>
      <c r="I8297" t="s">
        <v>18</v>
      </c>
      <c r="J8297" t="s">
        <v>15</v>
      </c>
      <c r="K8297" t="s">
        <v>43</v>
      </c>
      <c r="L8297">
        <v>1</v>
      </c>
      <c r="M8297">
        <v>1008</v>
      </c>
      <c r="O8297" t="s">
        <v>28</v>
      </c>
      <c r="R8297" t="s">
        <v>44</v>
      </c>
      <c r="S8297" s="49" t="str">
        <f t="shared" si="1033"/>
        <v>Card</v>
      </c>
      <c r="T8297" s="3">
        <v>0.03</v>
      </c>
      <c r="U8297" s="2">
        <v>5.4450000000000003</v>
      </c>
      <c r="V8297" s="2">
        <v>2.1</v>
      </c>
      <c r="W8297" s="54">
        <f>_xlfn.XLOOKUP(M8297,Market!A:A,Market!F:F,0)</f>
        <v>8.8999999999999996E-2</v>
      </c>
      <c r="X8297" s="55">
        <f t="shared" si="1034"/>
        <v>0.16335</v>
      </c>
      <c r="Y8297" s="55">
        <f t="shared" si="1035"/>
        <v>3.3450000000000002</v>
      </c>
      <c r="Z8297" s="54">
        <f t="shared" si="1036"/>
        <v>0.61432506887052341</v>
      </c>
      <c r="AA8297" s="49" t="str">
        <f t="shared" ca="1" si="1037"/>
        <v>Y</v>
      </c>
      <c r="AB8297" s="49">
        <f t="shared" ca="1" si="1038"/>
        <v>6</v>
      </c>
      <c r="AC8297" s="49" t="str">
        <f t="shared" ca="1" si="1039"/>
        <v>Y</v>
      </c>
    </row>
    <row r="8298" spans="1:29" x14ac:dyDescent="0.25">
      <c r="A8298">
        <v>10017</v>
      </c>
      <c r="B8298" s="9">
        <v>43201</v>
      </c>
      <c r="C8298" s="50" t="str">
        <f t="shared" si="1032"/>
        <v>N</v>
      </c>
      <c r="D8298" s="52">
        <f>_xlfn.XLOOKUP(B8298,Cal_Date!B:B,Cal_Date!A:A,0)</f>
        <v>2</v>
      </c>
      <c r="E8298">
        <v>2018</v>
      </c>
      <c r="F8298" t="s">
        <v>123</v>
      </c>
      <c r="G8298" t="s">
        <v>129</v>
      </c>
      <c r="H8298" t="s">
        <v>14</v>
      </c>
      <c r="I8298" t="s">
        <v>13</v>
      </c>
      <c r="J8298" t="s">
        <v>15</v>
      </c>
      <c r="K8298" t="s">
        <v>43</v>
      </c>
      <c r="L8298">
        <v>1</v>
      </c>
      <c r="M8298">
        <v>1008</v>
      </c>
      <c r="O8298" t="s">
        <v>28</v>
      </c>
      <c r="R8298" t="s">
        <v>44</v>
      </c>
      <c r="S8298" s="49" t="str">
        <f t="shared" si="1033"/>
        <v>Card</v>
      </c>
      <c r="T8298" s="3">
        <v>0.03</v>
      </c>
      <c r="U8298" s="2">
        <v>5.4450000000000003</v>
      </c>
      <c r="V8298" s="2">
        <v>2.12</v>
      </c>
      <c r="W8298" s="54">
        <f>_xlfn.XLOOKUP(M8298,Market!A:A,Market!F:F,0)</f>
        <v>8.8999999999999996E-2</v>
      </c>
      <c r="X8298" s="55">
        <f t="shared" si="1034"/>
        <v>0.16335</v>
      </c>
      <c r="Y8298" s="55">
        <f t="shared" si="1035"/>
        <v>3.3250000000000002</v>
      </c>
      <c r="Z8298" s="54">
        <f t="shared" si="1036"/>
        <v>0.61065197428833795</v>
      </c>
      <c r="AA8298" s="49" t="str">
        <f t="shared" ca="1" si="1037"/>
        <v>Y</v>
      </c>
      <c r="AB8298" s="49">
        <f t="shared" ca="1" si="1038"/>
        <v>6</v>
      </c>
      <c r="AC8298" s="49" t="str">
        <f t="shared" ca="1" si="1039"/>
        <v>Y</v>
      </c>
    </row>
    <row r="8299" spans="1:29" x14ac:dyDescent="0.25">
      <c r="A8299">
        <v>10018</v>
      </c>
      <c r="B8299" s="9">
        <v>43201</v>
      </c>
      <c r="C8299" s="50" t="str">
        <f t="shared" si="1032"/>
        <v>N</v>
      </c>
      <c r="D8299" s="52">
        <f>_xlfn.XLOOKUP(B8299,Cal_Date!B:B,Cal_Date!A:A,0)</f>
        <v>2</v>
      </c>
      <c r="E8299">
        <v>2018</v>
      </c>
      <c r="F8299" t="s">
        <v>123</v>
      </c>
      <c r="G8299" t="s">
        <v>129</v>
      </c>
      <c r="H8299" t="s">
        <v>48</v>
      </c>
      <c r="I8299" t="s">
        <v>18</v>
      </c>
      <c r="J8299" t="s">
        <v>10</v>
      </c>
      <c r="K8299" t="s">
        <v>43</v>
      </c>
      <c r="L8299">
        <v>2</v>
      </c>
      <c r="M8299">
        <v>1008</v>
      </c>
      <c r="O8299" t="s">
        <v>28</v>
      </c>
      <c r="R8299" t="s">
        <v>44</v>
      </c>
      <c r="S8299" s="49" t="str">
        <f t="shared" si="1033"/>
        <v>Card</v>
      </c>
      <c r="T8299" s="3">
        <v>0.03</v>
      </c>
      <c r="U8299" s="2">
        <v>15.245999999999999</v>
      </c>
      <c r="V8299" s="2">
        <v>2.92</v>
      </c>
      <c r="W8299" s="54">
        <f>_xlfn.XLOOKUP(M8299,Market!A:A,Market!F:F,0)</f>
        <v>8.8999999999999996E-2</v>
      </c>
      <c r="X8299" s="55">
        <f t="shared" si="1034"/>
        <v>0.45737999999999995</v>
      </c>
      <c r="Y8299" s="55">
        <f t="shared" si="1035"/>
        <v>12.325999999999999</v>
      </c>
      <c r="Z8299" s="54">
        <f t="shared" si="1036"/>
        <v>0.80847435392889933</v>
      </c>
      <c r="AA8299" s="49" t="str">
        <f t="shared" ca="1" si="1037"/>
        <v>Y</v>
      </c>
      <c r="AB8299" s="49">
        <f t="shared" ca="1" si="1038"/>
        <v>6</v>
      </c>
      <c r="AC8299" s="49" t="str">
        <f t="shared" ca="1" si="1039"/>
        <v>Y</v>
      </c>
    </row>
    <row r="8300" spans="1:29" x14ac:dyDescent="0.25">
      <c r="A8300">
        <v>10019</v>
      </c>
      <c r="B8300" s="9">
        <v>43201</v>
      </c>
      <c r="C8300" s="50" t="str">
        <f t="shared" si="1032"/>
        <v>N</v>
      </c>
      <c r="D8300" s="52">
        <f>_xlfn.XLOOKUP(B8300,Cal_Date!B:B,Cal_Date!A:A,0)</f>
        <v>2</v>
      </c>
      <c r="E8300">
        <v>2018</v>
      </c>
      <c r="F8300" t="s">
        <v>123</v>
      </c>
      <c r="G8300" t="s">
        <v>129</v>
      </c>
      <c r="H8300" t="s">
        <v>11</v>
      </c>
      <c r="I8300" t="s">
        <v>11</v>
      </c>
      <c r="J8300" t="s">
        <v>15</v>
      </c>
      <c r="K8300" t="s">
        <v>42</v>
      </c>
      <c r="L8300">
        <v>1</v>
      </c>
      <c r="M8300">
        <v>1004</v>
      </c>
      <c r="O8300" t="s">
        <v>28</v>
      </c>
      <c r="R8300" t="s">
        <v>44</v>
      </c>
      <c r="S8300" s="49" t="str">
        <f t="shared" si="1033"/>
        <v>Card</v>
      </c>
      <c r="T8300" s="3">
        <v>0.03</v>
      </c>
      <c r="U8300" s="2">
        <v>2.6500000000000004</v>
      </c>
      <c r="V8300" s="2">
        <v>0.87</v>
      </c>
      <c r="W8300" s="54">
        <f>_xlfn.XLOOKUP(M8300,Market!A:A,Market!F:F,0)</f>
        <v>0.06</v>
      </c>
      <c r="X8300" s="55">
        <f t="shared" si="1034"/>
        <v>7.9500000000000001E-2</v>
      </c>
      <c r="Y8300" s="55">
        <f t="shared" si="1035"/>
        <v>1.7800000000000002</v>
      </c>
      <c r="Z8300" s="54">
        <f t="shared" si="1036"/>
        <v>0.67169811320754713</v>
      </c>
      <c r="AA8300" s="49" t="str">
        <f t="shared" ca="1" si="1037"/>
        <v>Y</v>
      </c>
      <c r="AB8300" s="49">
        <f t="shared" ca="1" si="1038"/>
        <v>6</v>
      </c>
      <c r="AC8300" s="49" t="str">
        <f t="shared" ca="1" si="1039"/>
        <v>Y</v>
      </c>
    </row>
    <row r="8301" spans="1:29" x14ac:dyDescent="0.25">
      <c r="A8301">
        <v>10020</v>
      </c>
      <c r="B8301" s="9">
        <v>43201</v>
      </c>
      <c r="C8301" s="50" t="str">
        <f t="shared" si="1032"/>
        <v>N</v>
      </c>
      <c r="D8301" s="52">
        <f>_xlfn.XLOOKUP(B8301,Cal_Date!B:B,Cal_Date!A:A,0)</f>
        <v>2</v>
      </c>
      <c r="E8301">
        <v>2018</v>
      </c>
      <c r="F8301" t="s">
        <v>123</v>
      </c>
      <c r="G8301" t="s">
        <v>129</v>
      </c>
      <c r="H8301" t="s">
        <v>48</v>
      </c>
      <c r="I8301" t="s">
        <v>18</v>
      </c>
      <c r="J8301" t="s">
        <v>10</v>
      </c>
      <c r="K8301" t="s">
        <v>43</v>
      </c>
      <c r="L8301">
        <v>1</v>
      </c>
      <c r="M8301">
        <v>1009</v>
      </c>
      <c r="O8301" t="s">
        <v>28</v>
      </c>
      <c r="R8301" t="s">
        <v>44</v>
      </c>
      <c r="S8301" s="49" t="str">
        <f t="shared" si="1033"/>
        <v>Card</v>
      </c>
      <c r="T8301" s="3">
        <v>0.03</v>
      </c>
      <c r="U8301" s="2">
        <v>7.6229999999999993</v>
      </c>
      <c r="V8301" s="2">
        <v>1.46</v>
      </c>
      <c r="W8301" s="54">
        <f>_xlfn.XLOOKUP(M8301,Market!A:A,Market!F:F,0)</f>
        <v>8.8999999999999996E-2</v>
      </c>
      <c r="X8301" s="55">
        <f t="shared" si="1034"/>
        <v>0.22868999999999998</v>
      </c>
      <c r="Y8301" s="55">
        <f t="shared" si="1035"/>
        <v>6.1629999999999994</v>
      </c>
      <c r="Z8301" s="54">
        <f t="shared" si="1036"/>
        <v>0.80847435392889933</v>
      </c>
      <c r="AA8301" s="49" t="str">
        <f t="shared" ca="1" si="1037"/>
        <v>Y</v>
      </c>
      <c r="AB8301" s="49">
        <f t="shared" ca="1" si="1038"/>
        <v>6</v>
      </c>
      <c r="AC8301" s="49" t="str">
        <f t="shared" ca="1" si="1039"/>
        <v>Y</v>
      </c>
    </row>
    <row r="8302" spans="1:29" x14ac:dyDescent="0.25">
      <c r="A8302">
        <v>10021</v>
      </c>
      <c r="B8302" s="9">
        <v>43201</v>
      </c>
      <c r="C8302" s="50" t="str">
        <f t="shared" si="1032"/>
        <v>N</v>
      </c>
      <c r="D8302" s="52">
        <f>_xlfn.XLOOKUP(B8302,Cal_Date!B:B,Cal_Date!A:A,0)</f>
        <v>2</v>
      </c>
      <c r="E8302">
        <v>2018</v>
      </c>
      <c r="F8302" t="s">
        <v>123</v>
      </c>
      <c r="G8302" t="s">
        <v>129</v>
      </c>
      <c r="H8302" t="s">
        <v>48</v>
      </c>
      <c r="I8302" t="s">
        <v>18</v>
      </c>
      <c r="J8302" t="s">
        <v>10</v>
      </c>
      <c r="K8302" t="s">
        <v>43</v>
      </c>
      <c r="L8302">
        <v>1</v>
      </c>
      <c r="M8302">
        <v>1010</v>
      </c>
      <c r="O8302" t="s">
        <v>25</v>
      </c>
      <c r="R8302" t="s">
        <v>44</v>
      </c>
      <c r="S8302" s="49" t="str">
        <f t="shared" si="1033"/>
        <v>Card</v>
      </c>
      <c r="T8302" s="3">
        <v>0.03</v>
      </c>
      <c r="U8302" s="2">
        <v>7.5600000000000005</v>
      </c>
      <c r="V8302" s="2">
        <v>1.46</v>
      </c>
      <c r="W8302" s="54">
        <f>_xlfn.XLOOKUP(M8302,Market!A:A,Market!F:F,0)</f>
        <v>0.08</v>
      </c>
      <c r="X8302" s="55">
        <f t="shared" si="1034"/>
        <v>0.2268</v>
      </c>
      <c r="Y8302" s="55">
        <f t="shared" si="1035"/>
        <v>6.1000000000000005</v>
      </c>
      <c r="Z8302" s="54">
        <f t="shared" si="1036"/>
        <v>0.80687830687830686</v>
      </c>
      <c r="AA8302" s="49" t="str">
        <f t="shared" ca="1" si="1037"/>
        <v>Y</v>
      </c>
      <c r="AB8302" s="49">
        <f t="shared" ca="1" si="1038"/>
        <v>6</v>
      </c>
      <c r="AC8302" s="49" t="str">
        <f t="shared" ca="1" si="1039"/>
        <v>Y</v>
      </c>
    </row>
    <row r="8303" spans="1:29" x14ac:dyDescent="0.25">
      <c r="A8303">
        <v>10022</v>
      </c>
      <c r="B8303" s="9">
        <v>43201</v>
      </c>
      <c r="C8303" s="50" t="str">
        <f t="shared" si="1032"/>
        <v>N</v>
      </c>
      <c r="D8303" s="52">
        <f>_xlfn.XLOOKUP(B8303,Cal_Date!B:B,Cal_Date!A:A,0)</f>
        <v>2</v>
      </c>
      <c r="E8303">
        <v>2018</v>
      </c>
      <c r="F8303" t="s">
        <v>123</v>
      </c>
      <c r="G8303" t="s">
        <v>129</v>
      </c>
      <c r="H8303" t="s">
        <v>14</v>
      </c>
      <c r="I8303" t="s">
        <v>18</v>
      </c>
      <c r="J8303" t="s">
        <v>15</v>
      </c>
      <c r="K8303" t="s">
        <v>43</v>
      </c>
      <c r="L8303">
        <v>1</v>
      </c>
      <c r="M8303">
        <v>1011</v>
      </c>
      <c r="O8303" t="s">
        <v>25</v>
      </c>
      <c r="R8303" t="s">
        <v>44</v>
      </c>
      <c r="S8303" s="49" t="str">
        <f t="shared" si="1033"/>
        <v>Card</v>
      </c>
      <c r="T8303" s="3">
        <v>0.03</v>
      </c>
      <c r="U8303" s="2">
        <v>5.3000000000000007</v>
      </c>
      <c r="V8303" s="2">
        <v>2.1</v>
      </c>
      <c r="W8303" s="54">
        <f>_xlfn.XLOOKUP(M8303,Market!A:A,Market!F:F,0)</f>
        <v>0.06</v>
      </c>
      <c r="X8303" s="55">
        <f t="shared" si="1034"/>
        <v>0.159</v>
      </c>
      <c r="Y8303" s="55">
        <f t="shared" si="1035"/>
        <v>3.2000000000000006</v>
      </c>
      <c r="Z8303" s="54">
        <f t="shared" si="1036"/>
        <v>0.60377358490566047</v>
      </c>
      <c r="AA8303" s="49" t="str">
        <f t="shared" ca="1" si="1037"/>
        <v>Y</v>
      </c>
      <c r="AB8303" s="49">
        <f t="shared" ca="1" si="1038"/>
        <v>6</v>
      </c>
      <c r="AC8303" s="49" t="str">
        <f t="shared" ca="1" si="1039"/>
        <v>Y</v>
      </c>
    </row>
    <row r="8304" spans="1:29" x14ac:dyDescent="0.25">
      <c r="A8304">
        <v>10023</v>
      </c>
      <c r="B8304" s="9">
        <v>43201</v>
      </c>
      <c r="C8304" s="50" t="str">
        <f t="shared" si="1032"/>
        <v>N</v>
      </c>
      <c r="D8304" s="52">
        <f>_xlfn.XLOOKUP(B8304,Cal_Date!B:B,Cal_Date!A:A,0)</f>
        <v>2</v>
      </c>
      <c r="E8304">
        <v>2018</v>
      </c>
      <c r="F8304" t="s">
        <v>123</v>
      </c>
      <c r="G8304" t="s">
        <v>129</v>
      </c>
      <c r="H8304" t="s">
        <v>11</v>
      </c>
      <c r="I8304" t="s">
        <v>11</v>
      </c>
      <c r="J8304" t="s">
        <v>15</v>
      </c>
      <c r="K8304" t="s">
        <v>42</v>
      </c>
      <c r="L8304">
        <v>1</v>
      </c>
      <c r="M8304">
        <v>1011</v>
      </c>
      <c r="O8304" t="s">
        <v>25</v>
      </c>
      <c r="R8304" t="s">
        <v>44</v>
      </c>
      <c r="S8304" s="49" t="str">
        <f t="shared" si="1033"/>
        <v>Card</v>
      </c>
      <c r="T8304" s="3">
        <v>0.03</v>
      </c>
      <c r="U8304" s="2">
        <v>2.6500000000000004</v>
      </c>
      <c r="V8304" s="2">
        <v>0.87</v>
      </c>
      <c r="W8304" s="54">
        <f>_xlfn.XLOOKUP(M8304,Market!A:A,Market!F:F,0)</f>
        <v>0.06</v>
      </c>
      <c r="X8304" s="55">
        <f t="shared" si="1034"/>
        <v>7.9500000000000001E-2</v>
      </c>
      <c r="Y8304" s="55">
        <f t="shared" si="1035"/>
        <v>1.7800000000000002</v>
      </c>
      <c r="Z8304" s="54">
        <f t="shared" si="1036"/>
        <v>0.67169811320754713</v>
      </c>
      <c r="AA8304" s="49" t="str">
        <f t="shared" ca="1" si="1037"/>
        <v>Y</v>
      </c>
      <c r="AB8304" s="49">
        <f t="shared" ca="1" si="1038"/>
        <v>6</v>
      </c>
      <c r="AC8304" s="49" t="str">
        <f t="shared" ca="1" si="1039"/>
        <v>Y</v>
      </c>
    </row>
    <row r="8305" spans="1:29" x14ac:dyDescent="0.25">
      <c r="A8305">
        <v>10024</v>
      </c>
      <c r="B8305" s="9">
        <v>43201</v>
      </c>
      <c r="C8305" s="50" t="str">
        <f t="shared" si="1032"/>
        <v>N</v>
      </c>
      <c r="D8305" s="52">
        <f>_xlfn.XLOOKUP(B8305,Cal_Date!B:B,Cal_Date!A:A,0)</f>
        <v>2</v>
      </c>
      <c r="E8305">
        <v>2018</v>
      </c>
      <c r="F8305" t="s">
        <v>123</v>
      </c>
      <c r="G8305" t="s">
        <v>129</v>
      </c>
      <c r="H8305" t="s">
        <v>11</v>
      </c>
      <c r="I8305" t="s">
        <v>11</v>
      </c>
      <c r="J8305" t="s">
        <v>15</v>
      </c>
      <c r="K8305" t="s">
        <v>42</v>
      </c>
      <c r="L8305">
        <v>2</v>
      </c>
      <c r="M8305">
        <v>1011</v>
      </c>
      <c r="O8305" t="s">
        <v>25</v>
      </c>
      <c r="R8305" t="s">
        <v>44</v>
      </c>
      <c r="S8305" s="49" t="str">
        <f t="shared" si="1033"/>
        <v>Card</v>
      </c>
      <c r="T8305" s="3">
        <v>0.03</v>
      </c>
      <c r="U8305" s="2">
        <v>5.3000000000000007</v>
      </c>
      <c r="V8305" s="2">
        <v>1.74</v>
      </c>
      <c r="W8305" s="54">
        <f>_xlfn.XLOOKUP(M8305,Market!A:A,Market!F:F,0)</f>
        <v>0.06</v>
      </c>
      <c r="X8305" s="55">
        <f t="shared" si="1034"/>
        <v>0.159</v>
      </c>
      <c r="Y8305" s="55">
        <f t="shared" si="1035"/>
        <v>3.5600000000000005</v>
      </c>
      <c r="Z8305" s="54">
        <f t="shared" si="1036"/>
        <v>0.67169811320754713</v>
      </c>
      <c r="AA8305" s="49" t="str">
        <f t="shared" ca="1" si="1037"/>
        <v>Y</v>
      </c>
      <c r="AB8305" s="49">
        <f t="shared" ca="1" si="1038"/>
        <v>6</v>
      </c>
      <c r="AC8305" s="49" t="str">
        <f t="shared" ca="1" si="1039"/>
        <v>Y</v>
      </c>
    </row>
    <row r="8306" spans="1:29" x14ac:dyDescent="0.25">
      <c r="A8306">
        <v>10025</v>
      </c>
      <c r="B8306" s="9">
        <v>43201</v>
      </c>
      <c r="C8306" s="50" t="str">
        <f t="shared" si="1032"/>
        <v>N</v>
      </c>
      <c r="D8306" s="52">
        <f>_xlfn.XLOOKUP(B8306,Cal_Date!B:B,Cal_Date!A:A,0)</f>
        <v>2</v>
      </c>
      <c r="E8306">
        <v>2018</v>
      </c>
      <c r="F8306" t="s">
        <v>123</v>
      </c>
      <c r="G8306" t="s">
        <v>129</v>
      </c>
      <c r="H8306" t="s">
        <v>48</v>
      </c>
      <c r="I8306" t="s">
        <v>18</v>
      </c>
      <c r="J8306" t="s">
        <v>10</v>
      </c>
      <c r="K8306" t="s">
        <v>43</v>
      </c>
      <c r="L8306">
        <v>2</v>
      </c>
      <c r="M8306">
        <v>1001</v>
      </c>
      <c r="O8306" t="s">
        <v>25</v>
      </c>
      <c r="R8306" t="s">
        <v>44</v>
      </c>
      <c r="S8306" s="49" t="str">
        <f t="shared" si="1033"/>
        <v>Card</v>
      </c>
      <c r="T8306" s="3">
        <v>0.03</v>
      </c>
      <c r="U8306" s="2">
        <v>14.84</v>
      </c>
      <c r="V8306" s="2">
        <v>2.92</v>
      </c>
      <c r="W8306" s="54">
        <f>_xlfn.XLOOKUP(M8306,Market!A:A,Market!F:F,0)</f>
        <v>0.06</v>
      </c>
      <c r="X8306" s="55">
        <f t="shared" si="1034"/>
        <v>0.44519999999999998</v>
      </c>
      <c r="Y8306" s="55">
        <f t="shared" si="1035"/>
        <v>11.92</v>
      </c>
      <c r="Z8306" s="54">
        <f t="shared" si="1036"/>
        <v>0.80323450134770891</v>
      </c>
      <c r="AA8306" s="49" t="str">
        <f t="shared" ca="1" si="1037"/>
        <v>Y</v>
      </c>
      <c r="AB8306" s="49">
        <f t="shared" ca="1" si="1038"/>
        <v>6</v>
      </c>
      <c r="AC8306" s="49" t="str">
        <f t="shared" ca="1" si="1039"/>
        <v>Y</v>
      </c>
    </row>
    <row r="8307" spans="1:29" x14ac:dyDescent="0.25">
      <c r="A8307">
        <v>10026</v>
      </c>
      <c r="B8307" s="9">
        <v>43201</v>
      </c>
      <c r="C8307" s="50" t="str">
        <f t="shared" si="1032"/>
        <v>N</v>
      </c>
      <c r="D8307" s="52">
        <f>_xlfn.XLOOKUP(B8307,Cal_Date!B:B,Cal_Date!A:A,0)</f>
        <v>2</v>
      </c>
      <c r="E8307">
        <v>2018</v>
      </c>
      <c r="F8307" t="s">
        <v>123</v>
      </c>
      <c r="G8307" t="s">
        <v>129</v>
      </c>
      <c r="H8307" t="s">
        <v>48</v>
      </c>
      <c r="I8307" t="s">
        <v>18</v>
      </c>
      <c r="J8307" t="s">
        <v>10</v>
      </c>
      <c r="K8307" t="s">
        <v>43</v>
      </c>
      <c r="L8307">
        <v>1</v>
      </c>
      <c r="M8307">
        <v>1000</v>
      </c>
      <c r="O8307" t="s">
        <v>25</v>
      </c>
      <c r="R8307" t="s">
        <v>44</v>
      </c>
      <c r="S8307" s="49" t="str">
        <f t="shared" si="1033"/>
        <v>Card</v>
      </c>
      <c r="T8307" s="3">
        <v>0.03</v>
      </c>
      <c r="U8307" s="2">
        <v>7.5600000000000005</v>
      </c>
      <c r="V8307" s="2">
        <v>1.46</v>
      </c>
      <c r="W8307" s="54">
        <f>_xlfn.XLOOKUP(M8307,Market!A:A,Market!F:F,0)</f>
        <v>0.08</v>
      </c>
      <c r="X8307" s="55">
        <f t="shared" si="1034"/>
        <v>0.2268</v>
      </c>
      <c r="Y8307" s="55">
        <f t="shared" si="1035"/>
        <v>6.1000000000000005</v>
      </c>
      <c r="Z8307" s="54">
        <f t="shared" si="1036"/>
        <v>0.80687830687830686</v>
      </c>
      <c r="AA8307" s="49" t="str">
        <f t="shared" ca="1" si="1037"/>
        <v>Y</v>
      </c>
      <c r="AB8307" s="49">
        <f t="shared" ca="1" si="1038"/>
        <v>6</v>
      </c>
      <c r="AC8307" s="49" t="str">
        <f t="shared" ca="1" si="1039"/>
        <v>Y</v>
      </c>
    </row>
    <row r="8308" spans="1:29" x14ac:dyDescent="0.25">
      <c r="A8308">
        <v>10027</v>
      </c>
      <c r="B8308" s="9">
        <v>43201</v>
      </c>
      <c r="C8308" s="50" t="str">
        <f t="shared" si="1032"/>
        <v>N</v>
      </c>
      <c r="D8308" s="52">
        <f>_xlfn.XLOOKUP(B8308,Cal_Date!B:B,Cal_Date!A:A,0)</f>
        <v>2</v>
      </c>
      <c r="E8308">
        <v>2018</v>
      </c>
      <c r="F8308" t="s">
        <v>123</v>
      </c>
      <c r="G8308" t="s">
        <v>129</v>
      </c>
      <c r="H8308" t="s">
        <v>11</v>
      </c>
      <c r="I8308" t="s">
        <v>11</v>
      </c>
      <c r="J8308" t="s">
        <v>15</v>
      </c>
      <c r="K8308" t="s">
        <v>42</v>
      </c>
      <c r="L8308">
        <v>1</v>
      </c>
      <c r="M8308">
        <v>1000</v>
      </c>
      <c r="O8308" t="s">
        <v>25</v>
      </c>
      <c r="R8308" t="s">
        <v>44</v>
      </c>
      <c r="S8308" s="49" t="str">
        <f t="shared" si="1033"/>
        <v>Card</v>
      </c>
      <c r="T8308" s="3">
        <v>0.03</v>
      </c>
      <c r="U8308" s="2">
        <v>2.7</v>
      </c>
      <c r="V8308" s="2">
        <v>0.87</v>
      </c>
      <c r="W8308" s="54">
        <f>_xlfn.XLOOKUP(M8308,Market!A:A,Market!F:F,0)</f>
        <v>0.08</v>
      </c>
      <c r="X8308" s="55">
        <f t="shared" si="1034"/>
        <v>8.1000000000000003E-2</v>
      </c>
      <c r="Y8308" s="55">
        <f t="shared" si="1035"/>
        <v>1.83</v>
      </c>
      <c r="Z8308" s="54">
        <f t="shared" si="1036"/>
        <v>0.67777777777777781</v>
      </c>
      <c r="AA8308" s="49" t="str">
        <f t="shared" ca="1" si="1037"/>
        <v>Y</v>
      </c>
      <c r="AB8308" s="49">
        <f t="shared" ca="1" si="1038"/>
        <v>6</v>
      </c>
      <c r="AC8308" s="49" t="str">
        <f t="shared" ca="1" si="1039"/>
        <v>Y</v>
      </c>
    </row>
    <row r="8309" spans="1:29" x14ac:dyDescent="0.25">
      <c r="A8309">
        <v>10028</v>
      </c>
      <c r="B8309" s="9">
        <v>43201</v>
      </c>
      <c r="C8309" s="50" t="str">
        <f t="shared" si="1032"/>
        <v>N</v>
      </c>
      <c r="D8309" s="52">
        <f>_xlfn.XLOOKUP(B8309,Cal_Date!B:B,Cal_Date!A:A,0)</f>
        <v>2</v>
      </c>
      <c r="E8309">
        <v>2018</v>
      </c>
      <c r="F8309" t="s">
        <v>123</v>
      </c>
      <c r="G8309" t="s">
        <v>129</v>
      </c>
      <c r="H8309" t="s">
        <v>11</v>
      </c>
      <c r="I8309" t="s">
        <v>13</v>
      </c>
      <c r="J8309" t="s">
        <v>15</v>
      </c>
      <c r="K8309" t="s">
        <v>42</v>
      </c>
      <c r="L8309">
        <v>1</v>
      </c>
      <c r="M8309">
        <v>1002</v>
      </c>
      <c r="O8309" t="s">
        <v>28</v>
      </c>
      <c r="R8309" t="s">
        <v>44</v>
      </c>
      <c r="S8309" s="49" t="str">
        <f t="shared" si="1033"/>
        <v>Card</v>
      </c>
      <c r="T8309" s="3">
        <v>0.03</v>
      </c>
      <c r="U8309" s="2">
        <v>2.6500000000000004</v>
      </c>
      <c r="V8309" s="2">
        <v>1.42</v>
      </c>
      <c r="W8309" s="54">
        <f>_xlfn.XLOOKUP(M8309,Market!A:A,Market!F:F,0)</f>
        <v>0.06</v>
      </c>
      <c r="X8309" s="55">
        <f t="shared" si="1034"/>
        <v>7.9500000000000001E-2</v>
      </c>
      <c r="Y8309" s="55">
        <f t="shared" si="1035"/>
        <v>1.2300000000000004</v>
      </c>
      <c r="Z8309" s="54">
        <f t="shared" si="1036"/>
        <v>0.46415094339622653</v>
      </c>
      <c r="AA8309" s="49" t="str">
        <f t="shared" ca="1" si="1037"/>
        <v>Y</v>
      </c>
      <c r="AB8309" s="49">
        <f t="shared" ca="1" si="1038"/>
        <v>6</v>
      </c>
      <c r="AC8309" s="49" t="str">
        <f t="shared" ca="1" si="1039"/>
        <v>Y</v>
      </c>
    </row>
    <row r="8310" spans="1:29" x14ac:dyDescent="0.25">
      <c r="A8310">
        <v>10029</v>
      </c>
      <c r="B8310" s="9">
        <v>43201</v>
      </c>
      <c r="C8310" s="50" t="str">
        <f t="shared" si="1032"/>
        <v>N</v>
      </c>
      <c r="D8310" s="52">
        <f>_xlfn.XLOOKUP(B8310,Cal_Date!B:B,Cal_Date!A:A,0)</f>
        <v>2</v>
      </c>
      <c r="E8310">
        <v>2018</v>
      </c>
      <c r="F8310" t="s">
        <v>123</v>
      </c>
      <c r="G8310" t="s">
        <v>129</v>
      </c>
      <c r="H8310" t="s">
        <v>11</v>
      </c>
      <c r="I8310" t="s">
        <v>11</v>
      </c>
      <c r="J8310" t="s">
        <v>15</v>
      </c>
      <c r="K8310" t="s">
        <v>42</v>
      </c>
      <c r="L8310">
        <v>2</v>
      </c>
      <c r="M8310">
        <v>1003</v>
      </c>
      <c r="O8310" t="s">
        <v>25</v>
      </c>
      <c r="R8310" t="s">
        <v>44</v>
      </c>
      <c r="S8310" s="49" t="str">
        <f t="shared" si="1033"/>
        <v>Card</v>
      </c>
      <c r="T8310" s="3">
        <v>0.03</v>
      </c>
      <c r="U8310" s="2">
        <v>5.3000000000000007</v>
      </c>
      <c r="V8310" s="2">
        <v>1.74</v>
      </c>
      <c r="W8310" s="54">
        <f>_xlfn.XLOOKUP(M8310,Market!A:A,Market!F:F,0)</f>
        <v>0.06</v>
      </c>
      <c r="X8310" s="55">
        <f t="shared" si="1034"/>
        <v>0.159</v>
      </c>
      <c r="Y8310" s="55">
        <f t="shared" si="1035"/>
        <v>3.5600000000000005</v>
      </c>
      <c r="Z8310" s="54">
        <f t="shared" si="1036"/>
        <v>0.67169811320754713</v>
      </c>
      <c r="AA8310" s="49" t="str">
        <f t="shared" ca="1" si="1037"/>
        <v>Y</v>
      </c>
      <c r="AB8310" s="49">
        <f t="shared" ca="1" si="1038"/>
        <v>6</v>
      </c>
      <c r="AC8310" s="49" t="str">
        <f t="shared" ca="1" si="1039"/>
        <v>Y</v>
      </c>
    </row>
    <row r="8311" spans="1:29" x14ac:dyDescent="0.25">
      <c r="A8311">
        <v>10030</v>
      </c>
      <c r="B8311" s="9">
        <v>43201</v>
      </c>
      <c r="C8311" s="50" t="str">
        <f t="shared" si="1032"/>
        <v>N</v>
      </c>
      <c r="D8311" s="52">
        <f>_xlfn.XLOOKUP(B8311,Cal_Date!B:B,Cal_Date!A:A,0)</f>
        <v>2</v>
      </c>
      <c r="E8311">
        <v>2018</v>
      </c>
      <c r="F8311" t="s">
        <v>123</v>
      </c>
      <c r="G8311" t="s">
        <v>129</v>
      </c>
      <c r="H8311" t="s">
        <v>14</v>
      </c>
      <c r="I8311" t="s">
        <v>18</v>
      </c>
      <c r="J8311" t="s">
        <v>15</v>
      </c>
      <c r="K8311" t="s">
        <v>43</v>
      </c>
      <c r="L8311">
        <v>1</v>
      </c>
      <c r="M8311">
        <v>1005</v>
      </c>
      <c r="O8311" t="s">
        <v>25</v>
      </c>
      <c r="R8311" t="s">
        <v>44</v>
      </c>
      <c r="S8311" s="49" t="str">
        <f t="shared" si="1033"/>
        <v>Card</v>
      </c>
      <c r="T8311" s="3">
        <v>0.03</v>
      </c>
      <c r="U8311" s="2">
        <v>5.4450000000000003</v>
      </c>
      <c r="V8311" s="2">
        <v>2.1</v>
      </c>
      <c r="W8311" s="54">
        <f>_xlfn.XLOOKUP(M8311,Market!A:A,Market!F:F,0)</f>
        <v>8.8999999999999996E-2</v>
      </c>
      <c r="X8311" s="55">
        <f t="shared" si="1034"/>
        <v>0.16335</v>
      </c>
      <c r="Y8311" s="55">
        <f t="shared" si="1035"/>
        <v>3.3450000000000002</v>
      </c>
      <c r="Z8311" s="54">
        <f t="shared" si="1036"/>
        <v>0.61432506887052341</v>
      </c>
      <c r="AA8311" s="49" t="str">
        <f t="shared" ca="1" si="1037"/>
        <v>Y</v>
      </c>
      <c r="AB8311" s="49">
        <f t="shared" ca="1" si="1038"/>
        <v>6</v>
      </c>
      <c r="AC8311" s="49" t="str">
        <f t="shared" ca="1" si="1039"/>
        <v>Y</v>
      </c>
    </row>
    <row r="8312" spans="1:29" x14ac:dyDescent="0.25">
      <c r="A8312">
        <v>10031</v>
      </c>
      <c r="B8312" s="9">
        <v>43201</v>
      </c>
      <c r="C8312" s="50" t="str">
        <f t="shared" si="1032"/>
        <v>N</v>
      </c>
      <c r="D8312" s="52">
        <f>_xlfn.XLOOKUP(B8312,Cal_Date!B:B,Cal_Date!A:A,0)</f>
        <v>2</v>
      </c>
      <c r="E8312">
        <v>2018</v>
      </c>
      <c r="F8312" t="s">
        <v>123</v>
      </c>
      <c r="G8312" t="s">
        <v>129</v>
      </c>
      <c r="H8312" t="s">
        <v>14</v>
      </c>
      <c r="I8312" t="s">
        <v>18</v>
      </c>
      <c r="J8312" t="s">
        <v>15</v>
      </c>
      <c r="K8312" t="s">
        <v>43</v>
      </c>
      <c r="L8312">
        <v>2</v>
      </c>
      <c r="M8312">
        <v>1005</v>
      </c>
      <c r="O8312" t="s">
        <v>25</v>
      </c>
      <c r="R8312" t="s">
        <v>44</v>
      </c>
      <c r="S8312" s="49" t="str">
        <f t="shared" si="1033"/>
        <v>Card</v>
      </c>
      <c r="T8312" s="3">
        <v>0.03</v>
      </c>
      <c r="U8312" s="2">
        <v>10.89</v>
      </c>
      <c r="V8312" s="2">
        <v>4.2</v>
      </c>
      <c r="W8312" s="54">
        <f>_xlfn.XLOOKUP(M8312,Market!A:A,Market!F:F,0)</f>
        <v>8.8999999999999996E-2</v>
      </c>
      <c r="X8312" s="55">
        <f t="shared" si="1034"/>
        <v>0.32669999999999999</v>
      </c>
      <c r="Y8312" s="55">
        <f t="shared" si="1035"/>
        <v>6.69</v>
      </c>
      <c r="Z8312" s="54">
        <f t="shared" si="1036"/>
        <v>0.61432506887052341</v>
      </c>
      <c r="AA8312" s="49" t="str">
        <f t="shared" ca="1" si="1037"/>
        <v>Y</v>
      </c>
      <c r="AB8312" s="49">
        <f t="shared" ca="1" si="1038"/>
        <v>6</v>
      </c>
      <c r="AC8312" s="49" t="str">
        <f t="shared" ca="1" si="1039"/>
        <v>Y</v>
      </c>
    </row>
    <row r="8313" spans="1:29" x14ac:dyDescent="0.25">
      <c r="A8313">
        <v>10032</v>
      </c>
      <c r="B8313" s="9">
        <v>43201</v>
      </c>
      <c r="C8313" s="50" t="str">
        <f t="shared" si="1032"/>
        <v>N</v>
      </c>
      <c r="D8313" s="52">
        <f>_xlfn.XLOOKUP(B8313,Cal_Date!B:B,Cal_Date!A:A,0)</f>
        <v>2</v>
      </c>
      <c r="E8313">
        <v>2018</v>
      </c>
      <c r="F8313" t="s">
        <v>123</v>
      </c>
      <c r="G8313" t="s">
        <v>129</v>
      </c>
      <c r="H8313" t="s">
        <v>48</v>
      </c>
      <c r="I8313" t="s">
        <v>18</v>
      </c>
      <c r="J8313" t="s">
        <v>10</v>
      </c>
      <c r="K8313" t="s">
        <v>43</v>
      </c>
      <c r="L8313">
        <v>1</v>
      </c>
      <c r="M8313">
        <v>1006</v>
      </c>
      <c r="O8313" t="s">
        <v>28</v>
      </c>
      <c r="R8313" t="s">
        <v>44</v>
      </c>
      <c r="S8313" s="49" t="str">
        <f t="shared" si="1033"/>
        <v>Card</v>
      </c>
      <c r="T8313" s="3">
        <v>0.03</v>
      </c>
      <c r="U8313" s="2">
        <v>7.6229999999999993</v>
      </c>
      <c r="V8313" s="2">
        <v>1.46</v>
      </c>
      <c r="W8313" s="54">
        <f>_xlfn.XLOOKUP(M8313,Market!A:A,Market!F:F,0)</f>
        <v>8.8999999999999996E-2</v>
      </c>
      <c r="X8313" s="55">
        <f t="shared" si="1034"/>
        <v>0.22868999999999998</v>
      </c>
      <c r="Y8313" s="55">
        <f t="shared" si="1035"/>
        <v>6.1629999999999994</v>
      </c>
      <c r="Z8313" s="54">
        <f t="shared" si="1036"/>
        <v>0.80847435392889933</v>
      </c>
      <c r="AA8313" s="49" t="str">
        <f t="shared" ca="1" si="1037"/>
        <v>Y</v>
      </c>
      <c r="AB8313" s="49">
        <f t="shared" ca="1" si="1038"/>
        <v>6</v>
      </c>
      <c r="AC8313" s="49" t="str">
        <f t="shared" ca="1" si="1039"/>
        <v>Y</v>
      </c>
    </row>
    <row r="8314" spans="1:29" x14ac:dyDescent="0.25">
      <c r="A8314">
        <v>10033</v>
      </c>
      <c r="B8314" s="9">
        <v>43201</v>
      </c>
      <c r="C8314" s="50" t="str">
        <f t="shared" si="1032"/>
        <v>N</v>
      </c>
      <c r="D8314" s="52">
        <f>_xlfn.XLOOKUP(B8314,Cal_Date!B:B,Cal_Date!A:A,0)</f>
        <v>2</v>
      </c>
      <c r="E8314">
        <v>2018</v>
      </c>
      <c r="F8314" t="s">
        <v>123</v>
      </c>
      <c r="G8314" t="s">
        <v>129</v>
      </c>
      <c r="H8314" t="s">
        <v>48</v>
      </c>
      <c r="I8314" t="s">
        <v>18</v>
      </c>
      <c r="J8314" t="s">
        <v>10</v>
      </c>
      <c r="K8314" t="s">
        <v>43</v>
      </c>
      <c r="L8314">
        <v>2</v>
      </c>
      <c r="M8314">
        <v>1007</v>
      </c>
      <c r="O8314" t="s">
        <v>28</v>
      </c>
      <c r="R8314" t="s">
        <v>44</v>
      </c>
      <c r="S8314" s="49" t="str">
        <f t="shared" si="1033"/>
        <v>Card</v>
      </c>
      <c r="T8314" s="3">
        <v>0.03</v>
      </c>
      <c r="U8314" s="2">
        <v>15.245999999999999</v>
      </c>
      <c r="V8314" s="2">
        <v>2.92</v>
      </c>
      <c r="W8314" s="54">
        <f>_xlfn.XLOOKUP(M8314,Market!A:A,Market!F:F,0)</f>
        <v>8.8999999999999996E-2</v>
      </c>
      <c r="X8314" s="55">
        <f t="shared" si="1034"/>
        <v>0.45737999999999995</v>
      </c>
      <c r="Y8314" s="55">
        <f t="shared" si="1035"/>
        <v>12.325999999999999</v>
      </c>
      <c r="Z8314" s="54">
        <f t="shared" si="1036"/>
        <v>0.80847435392889933</v>
      </c>
      <c r="AA8314" s="49" t="str">
        <f t="shared" ca="1" si="1037"/>
        <v>Y</v>
      </c>
      <c r="AB8314" s="49">
        <f t="shared" ca="1" si="1038"/>
        <v>6</v>
      </c>
      <c r="AC8314" s="49" t="str">
        <f t="shared" ca="1" si="1039"/>
        <v>Y</v>
      </c>
    </row>
    <row r="8315" spans="1:29" x14ac:dyDescent="0.25">
      <c r="A8315">
        <v>10034</v>
      </c>
      <c r="B8315" s="9">
        <v>43201</v>
      </c>
      <c r="C8315" s="50" t="str">
        <f t="shared" si="1032"/>
        <v>N</v>
      </c>
      <c r="D8315" s="52">
        <f>_xlfn.XLOOKUP(B8315,Cal_Date!B:B,Cal_Date!A:A,0)</f>
        <v>2</v>
      </c>
      <c r="E8315">
        <v>2018</v>
      </c>
      <c r="F8315" t="s">
        <v>123</v>
      </c>
      <c r="G8315" t="s">
        <v>129</v>
      </c>
      <c r="H8315" t="s">
        <v>11</v>
      </c>
      <c r="I8315" t="s">
        <v>13</v>
      </c>
      <c r="J8315" t="s">
        <v>15</v>
      </c>
      <c r="K8315" t="s">
        <v>42</v>
      </c>
      <c r="L8315">
        <v>1</v>
      </c>
      <c r="M8315">
        <v>1008</v>
      </c>
      <c r="O8315" t="s">
        <v>28</v>
      </c>
      <c r="R8315" t="s">
        <v>44</v>
      </c>
      <c r="S8315" s="49" t="str">
        <f t="shared" si="1033"/>
        <v>Card</v>
      </c>
      <c r="T8315" s="3">
        <v>0.03</v>
      </c>
      <c r="U8315" s="2">
        <v>2.7225000000000001</v>
      </c>
      <c r="V8315" s="2">
        <v>1.42</v>
      </c>
      <c r="W8315" s="54">
        <f>_xlfn.XLOOKUP(M8315,Market!A:A,Market!F:F,0)</f>
        <v>8.8999999999999996E-2</v>
      </c>
      <c r="X8315" s="55">
        <f t="shared" si="1034"/>
        <v>8.1674999999999998E-2</v>
      </c>
      <c r="Y8315" s="55">
        <f t="shared" si="1035"/>
        <v>1.3025000000000002</v>
      </c>
      <c r="Z8315" s="54">
        <f t="shared" si="1036"/>
        <v>0.47842056932966032</v>
      </c>
      <c r="AA8315" s="49" t="str">
        <f t="shared" ca="1" si="1037"/>
        <v>Y</v>
      </c>
      <c r="AB8315" s="49">
        <f t="shared" ca="1" si="1038"/>
        <v>6</v>
      </c>
      <c r="AC8315" s="49" t="str">
        <f t="shared" ca="1" si="1039"/>
        <v>Y</v>
      </c>
    </row>
    <row r="8316" spans="1:29" x14ac:dyDescent="0.25">
      <c r="A8316">
        <v>10035</v>
      </c>
      <c r="B8316" s="9">
        <v>43201</v>
      </c>
      <c r="C8316" s="50" t="str">
        <f t="shared" si="1032"/>
        <v>N</v>
      </c>
      <c r="D8316" s="52">
        <f>_xlfn.XLOOKUP(B8316,Cal_Date!B:B,Cal_Date!A:A,0)</f>
        <v>2</v>
      </c>
      <c r="E8316">
        <v>2018</v>
      </c>
      <c r="F8316" t="s">
        <v>123</v>
      </c>
      <c r="G8316" t="s">
        <v>129</v>
      </c>
      <c r="H8316" t="s">
        <v>11</v>
      </c>
      <c r="I8316" t="s">
        <v>11</v>
      </c>
      <c r="J8316" t="s">
        <v>15</v>
      </c>
      <c r="K8316" t="s">
        <v>42</v>
      </c>
      <c r="L8316">
        <v>1</v>
      </c>
      <c r="M8316">
        <v>1009</v>
      </c>
      <c r="O8316" t="s">
        <v>28</v>
      </c>
      <c r="R8316" t="s">
        <v>44</v>
      </c>
      <c r="S8316" s="49" t="str">
        <f t="shared" si="1033"/>
        <v>Card</v>
      </c>
      <c r="T8316" s="3">
        <v>0.03</v>
      </c>
      <c r="U8316" s="2">
        <v>2.7225000000000001</v>
      </c>
      <c r="V8316" s="2">
        <v>0.87</v>
      </c>
      <c r="W8316" s="54">
        <f>_xlfn.XLOOKUP(M8316,Market!A:A,Market!F:F,0)</f>
        <v>8.8999999999999996E-2</v>
      </c>
      <c r="X8316" s="55">
        <f t="shared" si="1034"/>
        <v>8.1674999999999998E-2</v>
      </c>
      <c r="Y8316" s="55">
        <f t="shared" si="1035"/>
        <v>1.8525</v>
      </c>
      <c r="Z8316" s="54">
        <f t="shared" si="1036"/>
        <v>0.68044077134986225</v>
      </c>
      <c r="AA8316" s="49" t="str">
        <f t="shared" ca="1" si="1037"/>
        <v>Y</v>
      </c>
      <c r="AB8316" s="49">
        <f t="shared" ca="1" si="1038"/>
        <v>6</v>
      </c>
      <c r="AC8316" s="49" t="str">
        <f t="shared" ca="1" si="1039"/>
        <v>Y</v>
      </c>
    </row>
    <row r="8317" spans="1:29" x14ac:dyDescent="0.25">
      <c r="A8317">
        <v>10036</v>
      </c>
      <c r="B8317" s="9">
        <v>43201</v>
      </c>
      <c r="C8317" s="50" t="str">
        <f t="shared" si="1032"/>
        <v>N</v>
      </c>
      <c r="D8317" s="52">
        <f>_xlfn.XLOOKUP(B8317,Cal_Date!B:B,Cal_Date!A:A,0)</f>
        <v>2</v>
      </c>
      <c r="E8317">
        <v>2018</v>
      </c>
      <c r="F8317" t="s">
        <v>123</v>
      </c>
      <c r="G8317" t="s">
        <v>129</v>
      </c>
      <c r="H8317" t="s">
        <v>11</v>
      </c>
      <c r="I8317" t="s">
        <v>11</v>
      </c>
      <c r="J8317" t="s">
        <v>15</v>
      </c>
      <c r="K8317" t="s">
        <v>42</v>
      </c>
      <c r="L8317">
        <v>1</v>
      </c>
      <c r="M8317">
        <v>1006</v>
      </c>
      <c r="O8317" t="s">
        <v>28</v>
      </c>
      <c r="R8317" t="s">
        <v>44</v>
      </c>
      <c r="S8317" s="49" t="str">
        <f t="shared" si="1033"/>
        <v>Card</v>
      </c>
      <c r="T8317" s="3">
        <v>0.03</v>
      </c>
      <c r="U8317" s="2">
        <v>2.7225000000000001</v>
      </c>
      <c r="V8317" s="2">
        <v>0.87</v>
      </c>
      <c r="W8317" s="54">
        <f>_xlfn.XLOOKUP(M8317,Market!A:A,Market!F:F,0)</f>
        <v>8.8999999999999996E-2</v>
      </c>
      <c r="X8317" s="55">
        <f t="shared" si="1034"/>
        <v>8.1674999999999998E-2</v>
      </c>
      <c r="Y8317" s="55">
        <f t="shared" si="1035"/>
        <v>1.8525</v>
      </c>
      <c r="Z8317" s="54">
        <f t="shared" si="1036"/>
        <v>0.68044077134986225</v>
      </c>
      <c r="AA8317" s="49" t="str">
        <f t="shared" ca="1" si="1037"/>
        <v>Y</v>
      </c>
      <c r="AB8317" s="49">
        <f t="shared" ca="1" si="1038"/>
        <v>6</v>
      </c>
      <c r="AC8317" s="49" t="str">
        <f t="shared" ca="1" si="1039"/>
        <v>Y</v>
      </c>
    </row>
    <row r="8318" spans="1:29" x14ac:dyDescent="0.25">
      <c r="A8318">
        <v>10037</v>
      </c>
      <c r="B8318" s="9">
        <v>43201</v>
      </c>
      <c r="C8318" s="50" t="str">
        <f t="shared" si="1032"/>
        <v>N</v>
      </c>
      <c r="D8318" s="52">
        <f>_xlfn.XLOOKUP(B8318,Cal_Date!B:B,Cal_Date!A:A,0)</f>
        <v>2</v>
      </c>
      <c r="E8318">
        <v>2018</v>
      </c>
      <c r="F8318" t="s">
        <v>123</v>
      </c>
      <c r="G8318" t="s">
        <v>129</v>
      </c>
      <c r="H8318" t="s">
        <v>11</v>
      </c>
      <c r="I8318" t="s">
        <v>11</v>
      </c>
      <c r="J8318" t="s">
        <v>15</v>
      </c>
      <c r="K8318" t="s">
        <v>42</v>
      </c>
      <c r="L8318">
        <v>1</v>
      </c>
      <c r="M8318">
        <v>1007</v>
      </c>
      <c r="O8318" t="s">
        <v>28</v>
      </c>
      <c r="R8318" t="s">
        <v>44</v>
      </c>
      <c r="S8318" s="49" t="str">
        <f t="shared" si="1033"/>
        <v>Card</v>
      </c>
      <c r="T8318" s="3">
        <v>0.03</v>
      </c>
      <c r="U8318" s="2">
        <v>2.7225000000000001</v>
      </c>
      <c r="V8318" s="2">
        <v>0.87</v>
      </c>
      <c r="W8318" s="54">
        <f>_xlfn.XLOOKUP(M8318,Market!A:A,Market!F:F,0)</f>
        <v>8.8999999999999996E-2</v>
      </c>
      <c r="X8318" s="55">
        <f t="shared" si="1034"/>
        <v>8.1674999999999998E-2</v>
      </c>
      <c r="Y8318" s="55">
        <f t="shared" si="1035"/>
        <v>1.8525</v>
      </c>
      <c r="Z8318" s="54">
        <f t="shared" si="1036"/>
        <v>0.68044077134986225</v>
      </c>
      <c r="AA8318" s="49" t="str">
        <f t="shared" ca="1" si="1037"/>
        <v>Y</v>
      </c>
      <c r="AB8318" s="49">
        <f t="shared" ca="1" si="1038"/>
        <v>6</v>
      </c>
      <c r="AC8318" s="49" t="str">
        <f t="shared" ca="1" si="1039"/>
        <v>Y</v>
      </c>
    </row>
    <row r="8319" spans="1:29" x14ac:dyDescent="0.25">
      <c r="A8319">
        <v>10038</v>
      </c>
      <c r="B8319" s="9">
        <v>43201</v>
      </c>
      <c r="C8319" s="50" t="str">
        <f t="shared" si="1032"/>
        <v>N</v>
      </c>
      <c r="D8319" s="52">
        <f>_xlfn.XLOOKUP(B8319,Cal_Date!B:B,Cal_Date!A:A,0)</f>
        <v>2</v>
      </c>
      <c r="E8319">
        <v>2018</v>
      </c>
      <c r="F8319" t="s">
        <v>123</v>
      </c>
      <c r="G8319" t="s">
        <v>129</v>
      </c>
      <c r="H8319" t="s">
        <v>11</v>
      </c>
      <c r="I8319" t="s">
        <v>13</v>
      </c>
      <c r="J8319" t="s">
        <v>15</v>
      </c>
      <c r="K8319" t="s">
        <v>42</v>
      </c>
      <c r="L8319">
        <v>2</v>
      </c>
      <c r="M8319">
        <v>1007</v>
      </c>
      <c r="O8319" t="s">
        <v>28</v>
      </c>
      <c r="R8319" t="s">
        <v>47</v>
      </c>
      <c r="S8319" s="49" t="str">
        <f t="shared" si="1033"/>
        <v>Card</v>
      </c>
      <c r="T8319" s="3">
        <v>3.5000000000000003E-2</v>
      </c>
      <c r="U8319" s="2">
        <v>5.4450000000000003</v>
      </c>
      <c r="V8319" s="2">
        <v>2.84</v>
      </c>
      <c r="W8319" s="54">
        <f>_xlfn.XLOOKUP(M8319,Market!A:A,Market!F:F,0)</f>
        <v>8.8999999999999996E-2</v>
      </c>
      <c r="X8319" s="55">
        <f t="shared" si="1034"/>
        <v>0.19057500000000002</v>
      </c>
      <c r="Y8319" s="55">
        <f t="shared" si="1035"/>
        <v>2.6050000000000004</v>
      </c>
      <c r="Z8319" s="54">
        <f t="shared" si="1036"/>
        <v>0.47842056932966032</v>
      </c>
      <c r="AA8319" s="49" t="str">
        <f t="shared" ca="1" si="1037"/>
        <v>Y</v>
      </c>
      <c r="AB8319" s="49">
        <f t="shared" ca="1" si="1038"/>
        <v>6</v>
      </c>
      <c r="AC8319" s="49" t="str">
        <f t="shared" ca="1" si="1039"/>
        <v>Y</v>
      </c>
    </row>
    <row r="8320" spans="1:29" x14ac:dyDescent="0.25">
      <c r="A8320">
        <v>10039</v>
      </c>
      <c r="B8320" s="9">
        <v>43202</v>
      </c>
      <c r="C8320" s="50" t="str">
        <f t="shared" si="1032"/>
        <v>N</v>
      </c>
      <c r="D8320" s="52">
        <f>_xlfn.XLOOKUP(B8320,Cal_Date!B:B,Cal_Date!A:A,0)</f>
        <v>2</v>
      </c>
      <c r="E8320">
        <v>2018</v>
      </c>
      <c r="F8320" t="s">
        <v>124</v>
      </c>
      <c r="G8320" t="s">
        <v>129</v>
      </c>
      <c r="H8320" t="s">
        <v>11</v>
      </c>
      <c r="I8320" t="s">
        <v>11</v>
      </c>
      <c r="J8320" t="s">
        <v>15</v>
      </c>
      <c r="K8320" t="s">
        <v>42</v>
      </c>
      <c r="L8320">
        <v>1</v>
      </c>
      <c r="M8320">
        <v>1007</v>
      </c>
      <c r="O8320" t="s">
        <v>28</v>
      </c>
      <c r="R8320" t="s">
        <v>44</v>
      </c>
      <c r="S8320" s="49" t="str">
        <f t="shared" si="1033"/>
        <v>Card</v>
      </c>
      <c r="T8320" s="3">
        <v>0.03</v>
      </c>
      <c r="U8320" s="2">
        <v>2.7225000000000001</v>
      </c>
      <c r="V8320" s="2">
        <v>0.87</v>
      </c>
      <c r="W8320" s="54">
        <f>_xlfn.XLOOKUP(M8320,Market!A:A,Market!F:F,0)</f>
        <v>8.8999999999999996E-2</v>
      </c>
      <c r="X8320" s="55">
        <f t="shared" si="1034"/>
        <v>8.1674999999999998E-2</v>
      </c>
      <c r="Y8320" s="55">
        <f t="shared" si="1035"/>
        <v>1.8525</v>
      </c>
      <c r="Z8320" s="54">
        <f t="shared" si="1036"/>
        <v>0.68044077134986225</v>
      </c>
      <c r="AA8320" s="49" t="str">
        <f t="shared" ca="1" si="1037"/>
        <v>Y</v>
      </c>
      <c r="AB8320" s="49">
        <f t="shared" ca="1" si="1038"/>
        <v>6</v>
      </c>
      <c r="AC8320" s="49" t="str">
        <f t="shared" ca="1" si="1039"/>
        <v>Y</v>
      </c>
    </row>
    <row r="8321" spans="1:29" x14ac:dyDescent="0.25">
      <c r="A8321">
        <v>10040</v>
      </c>
      <c r="B8321" s="9">
        <v>43202</v>
      </c>
      <c r="C8321" s="50" t="str">
        <f t="shared" si="1032"/>
        <v>N</v>
      </c>
      <c r="D8321" s="52">
        <f>_xlfn.XLOOKUP(B8321,Cal_Date!B:B,Cal_Date!A:A,0)</f>
        <v>2</v>
      </c>
      <c r="E8321">
        <v>2018</v>
      </c>
      <c r="F8321" t="s">
        <v>124</v>
      </c>
      <c r="G8321" t="s">
        <v>129</v>
      </c>
      <c r="H8321" t="s">
        <v>11</v>
      </c>
      <c r="I8321" t="s">
        <v>11</v>
      </c>
      <c r="J8321" t="s">
        <v>15</v>
      </c>
      <c r="K8321" t="s">
        <v>42</v>
      </c>
      <c r="L8321">
        <v>1</v>
      </c>
      <c r="M8321">
        <v>1005</v>
      </c>
      <c r="O8321" t="s">
        <v>25</v>
      </c>
      <c r="R8321" t="s">
        <v>44</v>
      </c>
      <c r="S8321" s="49" t="str">
        <f t="shared" si="1033"/>
        <v>Card</v>
      </c>
      <c r="T8321" s="3">
        <v>0.03</v>
      </c>
      <c r="U8321" s="2">
        <v>2.7225000000000001</v>
      </c>
      <c r="V8321" s="2">
        <v>0.87</v>
      </c>
      <c r="W8321" s="54">
        <f>_xlfn.XLOOKUP(M8321,Market!A:A,Market!F:F,0)</f>
        <v>8.8999999999999996E-2</v>
      </c>
      <c r="X8321" s="55">
        <f t="shared" si="1034"/>
        <v>8.1674999999999998E-2</v>
      </c>
      <c r="Y8321" s="55">
        <f t="shared" si="1035"/>
        <v>1.8525</v>
      </c>
      <c r="Z8321" s="54">
        <f t="shared" si="1036"/>
        <v>0.68044077134986225</v>
      </c>
      <c r="AA8321" s="49" t="str">
        <f t="shared" ca="1" si="1037"/>
        <v>Y</v>
      </c>
      <c r="AB8321" s="49">
        <f t="shared" ca="1" si="1038"/>
        <v>6</v>
      </c>
      <c r="AC8321" s="49" t="str">
        <f t="shared" ca="1" si="1039"/>
        <v>Y</v>
      </c>
    </row>
    <row r="8322" spans="1:29" x14ac:dyDescent="0.25">
      <c r="A8322">
        <v>10041</v>
      </c>
      <c r="B8322" s="9">
        <v>43202</v>
      </c>
      <c r="C8322" s="50" t="str">
        <f t="shared" si="1032"/>
        <v>N</v>
      </c>
      <c r="D8322" s="52">
        <f>_xlfn.XLOOKUP(B8322,Cal_Date!B:B,Cal_Date!A:A,0)</f>
        <v>2</v>
      </c>
      <c r="E8322">
        <v>2018</v>
      </c>
      <c r="F8322" t="s">
        <v>124</v>
      </c>
      <c r="G8322" t="s">
        <v>129</v>
      </c>
      <c r="H8322" t="s">
        <v>14</v>
      </c>
      <c r="I8322" t="s">
        <v>18</v>
      </c>
      <c r="J8322" t="s">
        <v>15</v>
      </c>
      <c r="K8322" t="s">
        <v>43</v>
      </c>
      <c r="L8322">
        <v>1</v>
      </c>
      <c r="M8322">
        <v>1005</v>
      </c>
      <c r="O8322" t="s">
        <v>25</v>
      </c>
      <c r="R8322" t="s">
        <v>44</v>
      </c>
      <c r="S8322" s="49" t="str">
        <f t="shared" si="1033"/>
        <v>Card</v>
      </c>
      <c r="T8322" s="3">
        <v>0.03</v>
      </c>
      <c r="U8322" s="2">
        <v>5.4450000000000003</v>
      </c>
      <c r="V8322" s="2">
        <v>2.2200000000000002</v>
      </c>
      <c r="W8322" s="54">
        <f>_xlfn.XLOOKUP(M8322,Market!A:A,Market!F:F,0)</f>
        <v>8.8999999999999996E-2</v>
      </c>
      <c r="X8322" s="55">
        <f t="shared" si="1034"/>
        <v>0.16335</v>
      </c>
      <c r="Y8322" s="55">
        <f t="shared" si="1035"/>
        <v>3.2250000000000001</v>
      </c>
      <c r="Z8322" s="54">
        <f t="shared" si="1036"/>
        <v>0.59228650137741046</v>
      </c>
      <c r="AA8322" s="49" t="str">
        <f t="shared" ca="1" si="1037"/>
        <v>Y</v>
      </c>
      <c r="AB8322" s="49">
        <f t="shared" ca="1" si="1038"/>
        <v>6</v>
      </c>
      <c r="AC8322" s="49" t="str">
        <f t="shared" ca="1" si="1039"/>
        <v>Y</v>
      </c>
    </row>
    <row r="8323" spans="1:29" x14ac:dyDescent="0.25">
      <c r="A8323">
        <v>10042</v>
      </c>
      <c r="B8323" s="9">
        <v>43202</v>
      </c>
      <c r="C8323" s="50" t="str">
        <f t="shared" ref="C8323:C8386" si="1040">IF(OR(B8323="04/01/2018"+0,B8323="04/02/2018"+0),"Y","N")</f>
        <v>N</v>
      </c>
      <c r="D8323" s="52">
        <f>_xlfn.XLOOKUP(B8323,Cal_Date!B:B,Cal_Date!A:A,0)</f>
        <v>2</v>
      </c>
      <c r="E8323">
        <v>2018</v>
      </c>
      <c r="F8323" t="s">
        <v>124</v>
      </c>
      <c r="G8323" t="s">
        <v>129</v>
      </c>
      <c r="H8323" t="s">
        <v>11</v>
      </c>
      <c r="I8323" t="s">
        <v>11</v>
      </c>
      <c r="J8323" t="s">
        <v>15</v>
      </c>
      <c r="K8323" t="s">
        <v>42</v>
      </c>
      <c r="L8323">
        <v>1</v>
      </c>
      <c r="M8323">
        <v>1002</v>
      </c>
      <c r="O8323" t="s">
        <v>28</v>
      </c>
      <c r="R8323" t="s">
        <v>44</v>
      </c>
      <c r="S8323" s="49" t="str">
        <f t="shared" ref="S8323:S8386" si="1041">IF(R8323="Cash","Cash","Card")</f>
        <v>Card</v>
      </c>
      <c r="T8323" s="3">
        <v>0.03</v>
      </c>
      <c r="U8323" s="2">
        <v>2.6500000000000004</v>
      </c>
      <c r="V8323" s="2">
        <v>0.87</v>
      </c>
      <c r="W8323" s="54">
        <f>_xlfn.XLOOKUP(M8323,Market!A:A,Market!F:F,0)</f>
        <v>0.06</v>
      </c>
      <c r="X8323" s="55">
        <f t="shared" ref="X8323:X8386" si="1042">T8323*U8323</f>
        <v>7.9500000000000001E-2</v>
      </c>
      <c r="Y8323" s="55">
        <f t="shared" ref="Y8323:Y8386" si="1043">U8323-V8323</f>
        <v>1.7800000000000002</v>
      </c>
      <c r="Z8323" s="54">
        <f t="shared" ref="Z8323:Z8386" si="1044">Y8323/U8323</f>
        <v>0.67169811320754713</v>
      </c>
      <c r="AA8323" s="49" t="str">
        <f t="shared" ref="AA8323:AA8386" ca="1" si="1045">IF(DATEDIF(B8323,TODAY(),"y")&gt;5,"Y","N")</f>
        <v>Y</v>
      </c>
      <c r="AB8323" s="49">
        <f t="shared" ref="AB8323:AB8386" ca="1" si="1046">DATEDIF(B8323,TODAY(),"y")</f>
        <v>6</v>
      </c>
      <c r="AC8323" s="49" t="str">
        <f t="shared" ref="AC8323:AC8386" ca="1" si="1047">IF(AB8323&gt;5,"Y","N")</f>
        <v>Y</v>
      </c>
    </row>
    <row r="8324" spans="1:29" x14ac:dyDescent="0.25">
      <c r="A8324">
        <v>10043</v>
      </c>
      <c r="B8324" s="9">
        <v>43202</v>
      </c>
      <c r="C8324" s="50" t="str">
        <f t="shared" si="1040"/>
        <v>N</v>
      </c>
      <c r="D8324" s="52">
        <f>_xlfn.XLOOKUP(B8324,Cal_Date!B:B,Cal_Date!A:A,0)</f>
        <v>2</v>
      </c>
      <c r="E8324">
        <v>2018</v>
      </c>
      <c r="F8324" t="s">
        <v>124</v>
      </c>
      <c r="G8324" t="s">
        <v>129</v>
      </c>
      <c r="H8324" t="s">
        <v>11</v>
      </c>
      <c r="I8324" t="s">
        <v>11</v>
      </c>
      <c r="J8324" t="s">
        <v>15</v>
      </c>
      <c r="K8324" t="s">
        <v>42</v>
      </c>
      <c r="L8324">
        <v>1</v>
      </c>
      <c r="M8324">
        <v>1004</v>
      </c>
      <c r="O8324" t="s">
        <v>28</v>
      </c>
      <c r="R8324" t="s">
        <v>44</v>
      </c>
      <c r="S8324" s="49" t="str">
        <f t="shared" si="1041"/>
        <v>Card</v>
      </c>
      <c r="T8324" s="3">
        <v>0.03</v>
      </c>
      <c r="U8324" s="2">
        <v>2.6500000000000004</v>
      </c>
      <c r="V8324" s="2">
        <v>0.87</v>
      </c>
      <c r="W8324" s="54">
        <f>_xlfn.XLOOKUP(M8324,Market!A:A,Market!F:F,0)</f>
        <v>0.06</v>
      </c>
      <c r="X8324" s="55">
        <f t="shared" si="1042"/>
        <v>7.9500000000000001E-2</v>
      </c>
      <c r="Y8324" s="55">
        <f t="shared" si="1043"/>
        <v>1.7800000000000002</v>
      </c>
      <c r="Z8324" s="54">
        <f t="shared" si="1044"/>
        <v>0.67169811320754713</v>
      </c>
      <c r="AA8324" s="49" t="str">
        <f t="shared" ca="1" si="1045"/>
        <v>Y</v>
      </c>
      <c r="AB8324" s="49">
        <f t="shared" ca="1" si="1046"/>
        <v>6</v>
      </c>
      <c r="AC8324" s="49" t="str">
        <f t="shared" ca="1" si="1047"/>
        <v>Y</v>
      </c>
    </row>
    <row r="8325" spans="1:29" x14ac:dyDescent="0.25">
      <c r="A8325">
        <v>10044</v>
      </c>
      <c r="B8325" s="9">
        <v>43202</v>
      </c>
      <c r="C8325" s="50" t="str">
        <f t="shared" si="1040"/>
        <v>N</v>
      </c>
      <c r="D8325" s="52">
        <f>_xlfn.XLOOKUP(B8325,Cal_Date!B:B,Cal_Date!A:A,0)</f>
        <v>2</v>
      </c>
      <c r="E8325">
        <v>2018</v>
      </c>
      <c r="F8325" t="s">
        <v>124</v>
      </c>
      <c r="G8325" t="s">
        <v>129</v>
      </c>
      <c r="H8325" t="s">
        <v>11</v>
      </c>
      <c r="I8325" t="s">
        <v>11</v>
      </c>
      <c r="J8325" t="s">
        <v>15</v>
      </c>
      <c r="K8325" t="s">
        <v>42</v>
      </c>
      <c r="L8325">
        <v>2</v>
      </c>
      <c r="M8325">
        <v>1005</v>
      </c>
      <c r="O8325" t="s">
        <v>25</v>
      </c>
      <c r="R8325" t="s">
        <v>44</v>
      </c>
      <c r="S8325" s="49" t="str">
        <f t="shared" si="1041"/>
        <v>Card</v>
      </c>
      <c r="T8325" s="3">
        <v>0.03</v>
      </c>
      <c r="U8325" s="2">
        <v>5.4450000000000003</v>
      </c>
      <c r="V8325" s="2">
        <v>1.74</v>
      </c>
      <c r="W8325" s="54">
        <f>_xlfn.XLOOKUP(M8325,Market!A:A,Market!F:F,0)</f>
        <v>8.8999999999999996E-2</v>
      </c>
      <c r="X8325" s="55">
        <f t="shared" si="1042"/>
        <v>0.16335</v>
      </c>
      <c r="Y8325" s="55">
        <f t="shared" si="1043"/>
        <v>3.7050000000000001</v>
      </c>
      <c r="Z8325" s="54">
        <f t="shared" si="1044"/>
        <v>0.68044077134986225</v>
      </c>
      <c r="AA8325" s="49" t="str">
        <f t="shared" ca="1" si="1045"/>
        <v>Y</v>
      </c>
      <c r="AB8325" s="49">
        <f t="shared" ca="1" si="1046"/>
        <v>6</v>
      </c>
      <c r="AC8325" s="49" t="str">
        <f t="shared" ca="1" si="1047"/>
        <v>Y</v>
      </c>
    </row>
    <row r="8326" spans="1:29" x14ac:dyDescent="0.25">
      <c r="A8326">
        <v>10045</v>
      </c>
      <c r="B8326" s="9">
        <v>43202</v>
      </c>
      <c r="C8326" s="50" t="str">
        <f t="shared" si="1040"/>
        <v>N</v>
      </c>
      <c r="D8326" s="52">
        <f>_xlfn.XLOOKUP(B8326,Cal_Date!B:B,Cal_Date!A:A,0)</f>
        <v>2</v>
      </c>
      <c r="E8326">
        <v>2018</v>
      </c>
      <c r="F8326" t="s">
        <v>124</v>
      </c>
      <c r="G8326" t="s">
        <v>129</v>
      </c>
      <c r="H8326" t="s">
        <v>11</v>
      </c>
      <c r="I8326" t="s">
        <v>11</v>
      </c>
      <c r="J8326" t="s">
        <v>15</v>
      </c>
      <c r="K8326" t="s">
        <v>42</v>
      </c>
      <c r="L8326">
        <v>2</v>
      </c>
      <c r="M8326">
        <v>1001</v>
      </c>
      <c r="O8326" t="s">
        <v>25</v>
      </c>
      <c r="R8326" t="s">
        <v>44</v>
      </c>
      <c r="S8326" s="49" t="str">
        <f t="shared" si="1041"/>
        <v>Card</v>
      </c>
      <c r="T8326" s="3">
        <v>0.03</v>
      </c>
      <c r="U8326" s="2">
        <v>5.3000000000000007</v>
      </c>
      <c r="V8326" s="2">
        <v>1.74</v>
      </c>
      <c r="W8326" s="54">
        <f>_xlfn.XLOOKUP(M8326,Market!A:A,Market!F:F,0)</f>
        <v>0.06</v>
      </c>
      <c r="X8326" s="55">
        <f t="shared" si="1042"/>
        <v>0.159</v>
      </c>
      <c r="Y8326" s="55">
        <f t="shared" si="1043"/>
        <v>3.5600000000000005</v>
      </c>
      <c r="Z8326" s="54">
        <f t="shared" si="1044"/>
        <v>0.67169811320754713</v>
      </c>
      <c r="AA8326" s="49" t="str">
        <f t="shared" ca="1" si="1045"/>
        <v>Y</v>
      </c>
      <c r="AB8326" s="49">
        <f t="shared" ca="1" si="1046"/>
        <v>6</v>
      </c>
      <c r="AC8326" s="49" t="str">
        <f t="shared" ca="1" si="1047"/>
        <v>Y</v>
      </c>
    </row>
    <row r="8327" spans="1:29" x14ac:dyDescent="0.25">
      <c r="A8327">
        <v>10046</v>
      </c>
      <c r="B8327" s="9">
        <v>43202</v>
      </c>
      <c r="C8327" s="50" t="str">
        <f t="shared" si="1040"/>
        <v>N</v>
      </c>
      <c r="D8327" s="52">
        <f>_xlfn.XLOOKUP(B8327,Cal_Date!B:B,Cal_Date!A:A,0)</f>
        <v>2</v>
      </c>
      <c r="E8327">
        <v>2018</v>
      </c>
      <c r="F8327" t="s">
        <v>124</v>
      </c>
      <c r="G8327" t="s">
        <v>129</v>
      </c>
      <c r="H8327" t="s">
        <v>48</v>
      </c>
      <c r="I8327" t="s">
        <v>18</v>
      </c>
      <c r="J8327" t="s">
        <v>10</v>
      </c>
      <c r="K8327" t="s">
        <v>43</v>
      </c>
      <c r="L8327">
        <v>1</v>
      </c>
      <c r="M8327">
        <v>1010</v>
      </c>
      <c r="O8327" t="s">
        <v>25</v>
      </c>
      <c r="R8327" t="s">
        <v>44</v>
      </c>
      <c r="S8327" s="49" t="str">
        <f t="shared" si="1041"/>
        <v>Card</v>
      </c>
      <c r="T8327" s="3">
        <v>0.03</v>
      </c>
      <c r="U8327" s="2">
        <v>7.5600000000000005</v>
      </c>
      <c r="V8327" s="2">
        <v>1.46</v>
      </c>
      <c r="W8327" s="54">
        <f>_xlfn.XLOOKUP(M8327,Market!A:A,Market!F:F,0)</f>
        <v>0.08</v>
      </c>
      <c r="X8327" s="55">
        <f t="shared" si="1042"/>
        <v>0.2268</v>
      </c>
      <c r="Y8327" s="55">
        <f t="shared" si="1043"/>
        <v>6.1000000000000005</v>
      </c>
      <c r="Z8327" s="54">
        <f t="shared" si="1044"/>
        <v>0.80687830687830686</v>
      </c>
      <c r="AA8327" s="49" t="str">
        <f t="shared" ca="1" si="1045"/>
        <v>Y</v>
      </c>
      <c r="AB8327" s="49">
        <f t="shared" ca="1" si="1046"/>
        <v>6</v>
      </c>
      <c r="AC8327" s="49" t="str">
        <f t="shared" ca="1" si="1047"/>
        <v>Y</v>
      </c>
    </row>
    <row r="8328" spans="1:29" x14ac:dyDescent="0.25">
      <c r="A8328">
        <v>10047</v>
      </c>
      <c r="B8328" s="9">
        <v>43202</v>
      </c>
      <c r="C8328" s="50" t="str">
        <f t="shared" si="1040"/>
        <v>N</v>
      </c>
      <c r="D8328" s="52">
        <f>_xlfn.XLOOKUP(B8328,Cal_Date!B:B,Cal_Date!A:A,0)</f>
        <v>2</v>
      </c>
      <c r="E8328">
        <v>2018</v>
      </c>
      <c r="F8328" t="s">
        <v>124</v>
      </c>
      <c r="G8328" t="s">
        <v>129</v>
      </c>
      <c r="H8328" t="s">
        <v>48</v>
      </c>
      <c r="I8328" t="s">
        <v>18</v>
      </c>
      <c r="J8328" t="s">
        <v>10</v>
      </c>
      <c r="K8328" t="s">
        <v>43</v>
      </c>
      <c r="L8328">
        <v>1</v>
      </c>
      <c r="M8328">
        <v>1011</v>
      </c>
      <c r="O8328" t="s">
        <v>25</v>
      </c>
      <c r="R8328" t="s">
        <v>44</v>
      </c>
      <c r="S8328" s="49" t="str">
        <f t="shared" si="1041"/>
        <v>Card</v>
      </c>
      <c r="T8328" s="3">
        <v>0.03</v>
      </c>
      <c r="U8328" s="2">
        <v>7.42</v>
      </c>
      <c r="V8328" s="2">
        <v>1.46</v>
      </c>
      <c r="W8328" s="54">
        <f>_xlfn.XLOOKUP(M8328,Market!A:A,Market!F:F,0)</f>
        <v>0.06</v>
      </c>
      <c r="X8328" s="55">
        <f t="shared" si="1042"/>
        <v>0.22259999999999999</v>
      </c>
      <c r="Y8328" s="55">
        <f t="shared" si="1043"/>
        <v>5.96</v>
      </c>
      <c r="Z8328" s="54">
        <f t="shared" si="1044"/>
        <v>0.80323450134770891</v>
      </c>
      <c r="AA8328" s="49" t="str">
        <f t="shared" ca="1" si="1045"/>
        <v>Y</v>
      </c>
      <c r="AB8328" s="49">
        <f t="shared" ca="1" si="1046"/>
        <v>6</v>
      </c>
      <c r="AC8328" s="49" t="str">
        <f t="shared" ca="1" si="1047"/>
        <v>Y</v>
      </c>
    </row>
    <row r="8329" spans="1:29" x14ac:dyDescent="0.25">
      <c r="A8329">
        <v>10048</v>
      </c>
      <c r="B8329" s="9">
        <v>43202</v>
      </c>
      <c r="C8329" s="50" t="str">
        <f t="shared" si="1040"/>
        <v>N</v>
      </c>
      <c r="D8329" s="52">
        <f>_xlfn.XLOOKUP(B8329,Cal_Date!B:B,Cal_Date!A:A,0)</f>
        <v>2</v>
      </c>
      <c r="E8329">
        <v>2018</v>
      </c>
      <c r="F8329" t="s">
        <v>124</v>
      </c>
      <c r="G8329" t="s">
        <v>129</v>
      </c>
      <c r="H8329" t="s">
        <v>11</v>
      </c>
      <c r="I8329" t="s">
        <v>11</v>
      </c>
      <c r="J8329" t="s">
        <v>15</v>
      </c>
      <c r="K8329" t="s">
        <v>42</v>
      </c>
      <c r="L8329">
        <v>1</v>
      </c>
      <c r="M8329">
        <v>1011</v>
      </c>
      <c r="O8329" t="s">
        <v>25</v>
      </c>
      <c r="R8329" t="s">
        <v>44</v>
      </c>
      <c r="S8329" s="49" t="str">
        <f t="shared" si="1041"/>
        <v>Card</v>
      </c>
      <c r="T8329" s="3">
        <v>0.03</v>
      </c>
      <c r="U8329" s="2">
        <v>2.6500000000000004</v>
      </c>
      <c r="V8329" s="2">
        <v>0.87</v>
      </c>
      <c r="W8329" s="54">
        <f>_xlfn.XLOOKUP(M8329,Market!A:A,Market!F:F,0)</f>
        <v>0.06</v>
      </c>
      <c r="X8329" s="55">
        <f t="shared" si="1042"/>
        <v>7.9500000000000001E-2</v>
      </c>
      <c r="Y8329" s="55">
        <f t="shared" si="1043"/>
        <v>1.7800000000000002</v>
      </c>
      <c r="Z8329" s="54">
        <f t="shared" si="1044"/>
        <v>0.67169811320754713</v>
      </c>
      <c r="AA8329" s="49" t="str">
        <f t="shared" ca="1" si="1045"/>
        <v>Y</v>
      </c>
      <c r="AB8329" s="49">
        <f t="shared" ca="1" si="1046"/>
        <v>6</v>
      </c>
      <c r="AC8329" s="49" t="str">
        <f t="shared" ca="1" si="1047"/>
        <v>Y</v>
      </c>
    </row>
    <row r="8330" spans="1:29" x14ac:dyDescent="0.25">
      <c r="A8330">
        <v>10049</v>
      </c>
      <c r="B8330" s="9">
        <v>43202</v>
      </c>
      <c r="C8330" s="50" t="str">
        <f t="shared" si="1040"/>
        <v>N</v>
      </c>
      <c r="D8330" s="52">
        <f>_xlfn.XLOOKUP(B8330,Cal_Date!B:B,Cal_Date!A:A,0)</f>
        <v>2</v>
      </c>
      <c r="E8330">
        <v>2018</v>
      </c>
      <c r="F8330" t="s">
        <v>124</v>
      </c>
      <c r="G8330" t="s">
        <v>129</v>
      </c>
      <c r="H8330" t="s">
        <v>11</v>
      </c>
      <c r="I8330" t="s">
        <v>11</v>
      </c>
      <c r="J8330" t="s">
        <v>15</v>
      </c>
      <c r="K8330" t="s">
        <v>42</v>
      </c>
      <c r="L8330">
        <v>2</v>
      </c>
      <c r="M8330">
        <v>1001</v>
      </c>
      <c r="O8330" t="s">
        <v>25</v>
      </c>
      <c r="R8330" t="s">
        <v>44</v>
      </c>
      <c r="S8330" s="49" t="str">
        <f t="shared" si="1041"/>
        <v>Card</v>
      </c>
      <c r="T8330" s="3">
        <v>0.03</v>
      </c>
      <c r="U8330" s="2">
        <v>5.3000000000000007</v>
      </c>
      <c r="V8330" s="2">
        <v>1.74</v>
      </c>
      <c r="W8330" s="54">
        <f>_xlfn.XLOOKUP(M8330,Market!A:A,Market!F:F,0)</f>
        <v>0.06</v>
      </c>
      <c r="X8330" s="55">
        <f t="shared" si="1042"/>
        <v>0.159</v>
      </c>
      <c r="Y8330" s="55">
        <f t="shared" si="1043"/>
        <v>3.5600000000000005</v>
      </c>
      <c r="Z8330" s="54">
        <f t="shared" si="1044"/>
        <v>0.67169811320754713</v>
      </c>
      <c r="AA8330" s="49" t="str">
        <f t="shared" ca="1" si="1045"/>
        <v>Y</v>
      </c>
      <c r="AB8330" s="49">
        <f t="shared" ca="1" si="1046"/>
        <v>6</v>
      </c>
      <c r="AC8330" s="49" t="str">
        <f t="shared" ca="1" si="1047"/>
        <v>Y</v>
      </c>
    </row>
    <row r="8331" spans="1:29" x14ac:dyDescent="0.25">
      <c r="A8331">
        <v>10050</v>
      </c>
      <c r="B8331" s="9">
        <v>43202</v>
      </c>
      <c r="C8331" s="50" t="str">
        <f t="shared" si="1040"/>
        <v>N</v>
      </c>
      <c r="D8331" s="52">
        <f>_xlfn.XLOOKUP(B8331,Cal_Date!B:B,Cal_Date!A:A,0)</f>
        <v>2</v>
      </c>
      <c r="E8331">
        <v>2018</v>
      </c>
      <c r="F8331" t="s">
        <v>124</v>
      </c>
      <c r="G8331" t="s">
        <v>129</v>
      </c>
      <c r="H8331" t="s">
        <v>48</v>
      </c>
      <c r="I8331" t="s">
        <v>18</v>
      </c>
      <c r="J8331" t="s">
        <v>10</v>
      </c>
      <c r="K8331" t="s">
        <v>43</v>
      </c>
      <c r="L8331">
        <v>1</v>
      </c>
      <c r="M8331">
        <v>1003</v>
      </c>
      <c r="O8331" t="s">
        <v>25</v>
      </c>
      <c r="R8331" t="s">
        <v>44</v>
      </c>
      <c r="S8331" s="49" t="str">
        <f t="shared" si="1041"/>
        <v>Card</v>
      </c>
      <c r="T8331" s="3">
        <v>0.03</v>
      </c>
      <c r="U8331" s="2">
        <v>7.42</v>
      </c>
      <c r="V8331" s="2">
        <v>1.46</v>
      </c>
      <c r="W8331" s="54">
        <f>_xlfn.XLOOKUP(M8331,Market!A:A,Market!F:F,0)</f>
        <v>0.06</v>
      </c>
      <c r="X8331" s="55">
        <f t="shared" si="1042"/>
        <v>0.22259999999999999</v>
      </c>
      <c r="Y8331" s="55">
        <f t="shared" si="1043"/>
        <v>5.96</v>
      </c>
      <c r="Z8331" s="54">
        <f t="shared" si="1044"/>
        <v>0.80323450134770891</v>
      </c>
      <c r="AA8331" s="49" t="str">
        <f t="shared" ca="1" si="1045"/>
        <v>Y</v>
      </c>
      <c r="AB8331" s="49">
        <f t="shared" ca="1" si="1046"/>
        <v>6</v>
      </c>
      <c r="AC8331" s="49" t="str">
        <f t="shared" ca="1" si="1047"/>
        <v>Y</v>
      </c>
    </row>
    <row r="8332" spans="1:29" x14ac:dyDescent="0.25">
      <c r="A8332">
        <v>10051</v>
      </c>
      <c r="B8332" s="9">
        <v>43202</v>
      </c>
      <c r="C8332" s="50" t="str">
        <f t="shared" si="1040"/>
        <v>N</v>
      </c>
      <c r="D8332" s="52">
        <f>_xlfn.XLOOKUP(B8332,Cal_Date!B:B,Cal_Date!A:A,0)</f>
        <v>2</v>
      </c>
      <c r="E8332">
        <v>2018</v>
      </c>
      <c r="F8332" t="s">
        <v>124</v>
      </c>
      <c r="G8332" t="s">
        <v>129</v>
      </c>
      <c r="H8332" t="s">
        <v>11</v>
      </c>
      <c r="I8332" t="s">
        <v>11</v>
      </c>
      <c r="J8332" t="s">
        <v>15</v>
      </c>
      <c r="K8332" t="s">
        <v>42</v>
      </c>
      <c r="L8332">
        <v>2</v>
      </c>
      <c r="M8332">
        <v>1005</v>
      </c>
      <c r="O8332" t="s">
        <v>25</v>
      </c>
      <c r="R8332" t="s">
        <v>44</v>
      </c>
      <c r="S8332" s="49" t="str">
        <f t="shared" si="1041"/>
        <v>Card</v>
      </c>
      <c r="T8332" s="3">
        <v>0.03</v>
      </c>
      <c r="U8332" s="2">
        <v>5.4450000000000003</v>
      </c>
      <c r="V8332" s="2">
        <v>1.74</v>
      </c>
      <c r="W8332" s="54">
        <f>_xlfn.XLOOKUP(M8332,Market!A:A,Market!F:F,0)</f>
        <v>8.8999999999999996E-2</v>
      </c>
      <c r="X8332" s="55">
        <f t="shared" si="1042"/>
        <v>0.16335</v>
      </c>
      <c r="Y8332" s="55">
        <f t="shared" si="1043"/>
        <v>3.7050000000000001</v>
      </c>
      <c r="Z8332" s="54">
        <f t="shared" si="1044"/>
        <v>0.68044077134986225</v>
      </c>
      <c r="AA8332" s="49" t="str">
        <f t="shared" ca="1" si="1045"/>
        <v>Y</v>
      </c>
      <c r="AB8332" s="49">
        <f t="shared" ca="1" si="1046"/>
        <v>6</v>
      </c>
      <c r="AC8332" s="49" t="str">
        <f t="shared" ca="1" si="1047"/>
        <v>Y</v>
      </c>
    </row>
    <row r="8333" spans="1:29" x14ac:dyDescent="0.25">
      <c r="A8333">
        <v>10052</v>
      </c>
      <c r="B8333" s="9">
        <v>43202</v>
      </c>
      <c r="C8333" s="50" t="str">
        <f t="shared" si="1040"/>
        <v>N</v>
      </c>
      <c r="D8333" s="52">
        <f>_xlfn.XLOOKUP(B8333,Cal_Date!B:B,Cal_Date!A:A,0)</f>
        <v>2</v>
      </c>
      <c r="E8333">
        <v>2018</v>
      </c>
      <c r="F8333" t="s">
        <v>124</v>
      </c>
      <c r="G8333" t="s">
        <v>129</v>
      </c>
      <c r="H8333" t="s">
        <v>14</v>
      </c>
      <c r="I8333" t="s">
        <v>18</v>
      </c>
      <c r="J8333" t="s">
        <v>15</v>
      </c>
      <c r="K8333" t="s">
        <v>43</v>
      </c>
      <c r="L8333">
        <v>1</v>
      </c>
      <c r="M8333">
        <v>1005</v>
      </c>
      <c r="O8333" t="s">
        <v>25</v>
      </c>
      <c r="R8333" t="s">
        <v>44</v>
      </c>
      <c r="S8333" s="49" t="str">
        <f t="shared" si="1041"/>
        <v>Card</v>
      </c>
      <c r="T8333" s="3">
        <v>0.03</v>
      </c>
      <c r="U8333" s="2">
        <v>5.4450000000000003</v>
      </c>
      <c r="V8333" s="2">
        <v>2.1</v>
      </c>
      <c r="W8333" s="54">
        <f>_xlfn.XLOOKUP(M8333,Market!A:A,Market!F:F,0)</f>
        <v>8.8999999999999996E-2</v>
      </c>
      <c r="X8333" s="55">
        <f t="shared" si="1042"/>
        <v>0.16335</v>
      </c>
      <c r="Y8333" s="55">
        <f t="shared" si="1043"/>
        <v>3.3450000000000002</v>
      </c>
      <c r="Z8333" s="54">
        <f t="shared" si="1044"/>
        <v>0.61432506887052341</v>
      </c>
      <c r="AA8333" s="49" t="str">
        <f t="shared" ca="1" si="1045"/>
        <v>Y</v>
      </c>
      <c r="AB8333" s="49">
        <f t="shared" ca="1" si="1046"/>
        <v>6</v>
      </c>
      <c r="AC8333" s="49" t="str">
        <f t="shared" ca="1" si="1047"/>
        <v>Y</v>
      </c>
    </row>
    <row r="8334" spans="1:29" x14ac:dyDescent="0.25">
      <c r="A8334">
        <v>10053</v>
      </c>
      <c r="B8334" s="9">
        <v>43202</v>
      </c>
      <c r="C8334" s="50" t="str">
        <f t="shared" si="1040"/>
        <v>N</v>
      </c>
      <c r="D8334" s="52">
        <f>_xlfn.XLOOKUP(B8334,Cal_Date!B:B,Cal_Date!A:A,0)</f>
        <v>2</v>
      </c>
      <c r="E8334">
        <v>2018</v>
      </c>
      <c r="F8334" t="s">
        <v>124</v>
      </c>
      <c r="G8334" t="s">
        <v>129</v>
      </c>
      <c r="H8334" t="s">
        <v>11</v>
      </c>
      <c r="I8334" t="s">
        <v>11</v>
      </c>
      <c r="J8334" t="s">
        <v>15</v>
      </c>
      <c r="K8334" t="s">
        <v>42</v>
      </c>
      <c r="L8334">
        <v>2</v>
      </c>
      <c r="M8334">
        <v>1006</v>
      </c>
      <c r="O8334" t="s">
        <v>28</v>
      </c>
      <c r="R8334" t="s">
        <v>44</v>
      </c>
      <c r="S8334" s="49" t="str">
        <f t="shared" si="1041"/>
        <v>Card</v>
      </c>
      <c r="T8334" s="3">
        <v>0.03</v>
      </c>
      <c r="U8334" s="2">
        <v>5.4450000000000003</v>
      </c>
      <c r="V8334" s="2">
        <v>1.74</v>
      </c>
      <c r="W8334" s="54">
        <f>_xlfn.XLOOKUP(M8334,Market!A:A,Market!F:F,0)</f>
        <v>8.8999999999999996E-2</v>
      </c>
      <c r="X8334" s="55">
        <f t="shared" si="1042"/>
        <v>0.16335</v>
      </c>
      <c r="Y8334" s="55">
        <f t="shared" si="1043"/>
        <v>3.7050000000000001</v>
      </c>
      <c r="Z8334" s="54">
        <f t="shared" si="1044"/>
        <v>0.68044077134986225</v>
      </c>
      <c r="AA8334" s="49" t="str">
        <f t="shared" ca="1" si="1045"/>
        <v>Y</v>
      </c>
      <c r="AB8334" s="49">
        <f t="shared" ca="1" si="1046"/>
        <v>6</v>
      </c>
      <c r="AC8334" s="49" t="str">
        <f t="shared" ca="1" si="1047"/>
        <v>Y</v>
      </c>
    </row>
    <row r="8335" spans="1:29" x14ac:dyDescent="0.25">
      <c r="A8335">
        <v>10054</v>
      </c>
      <c r="B8335" s="9">
        <v>43202</v>
      </c>
      <c r="C8335" s="50" t="str">
        <f t="shared" si="1040"/>
        <v>N</v>
      </c>
      <c r="D8335" s="52">
        <f>_xlfn.XLOOKUP(B8335,Cal_Date!B:B,Cal_Date!A:A,0)</f>
        <v>2</v>
      </c>
      <c r="E8335">
        <v>2018</v>
      </c>
      <c r="F8335" t="s">
        <v>124</v>
      </c>
      <c r="G8335" t="s">
        <v>129</v>
      </c>
      <c r="H8335" t="s">
        <v>48</v>
      </c>
      <c r="I8335" t="s">
        <v>18</v>
      </c>
      <c r="J8335" t="s">
        <v>10</v>
      </c>
      <c r="K8335" t="s">
        <v>43</v>
      </c>
      <c r="L8335">
        <v>1</v>
      </c>
      <c r="M8335">
        <v>1002</v>
      </c>
      <c r="O8335" t="s">
        <v>28</v>
      </c>
      <c r="R8335" t="s">
        <v>44</v>
      </c>
      <c r="S8335" s="49" t="str">
        <f t="shared" si="1041"/>
        <v>Card</v>
      </c>
      <c r="T8335" s="3">
        <v>0.03</v>
      </c>
      <c r="U8335" s="2">
        <v>7.42</v>
      </c>
      <c r="V8335" s="2">
        <v>1.46</v>
      </c>
      <c r="W8335" s="54">
        <f>_xlfn.XLOOKUP(M8335,Market!A:A,Market!F:F,0)</f>
        <v>0.06</v>
      </c>
      <c r="X8335" s="55">
        <f t="shared" si="1042"/>
        <v>0.22259999999999999</v>
      </c>
      <c r="Y8335" s="55">
        <f t="shared" si="1043"/>
        <v>5.96</v>
      </c>
      <c r="Z8335" s="54">
        <f t="shared" si="1044"/>
        <v>0.80323450134770891</v>
      </c>
      <c r="AA8335" s="49" t="str">
        <f t="shared" ca="1" si="1045"/>
        <v>Y</v>
      </c>
      <c r="AB8335" s="49">
        <f t="shared" ca="1" si="1046"/>
        <v>6</v>
      </c>
      <c r="AC8335" s="49" t="str">
        <f t="shared" ca="1" si="1047"/>
        <v>Y</v>
      </c>
    </row>
    <row r="8336" spans="1:29" x14ac:dyDescent="0.25">
      <c r="A8336">
        <v>10055</v>
      </c>
      <c r="B8336" s="9">
        <v>43202</v>
      </c>
      <c r="C8336" s="50" t="str">
        <f t="shared" si="1040"/>
        <v>N</v>
      </c>
      <c r="D8336" s="52">
        <f>_xlfn.XLOOKUP(B8336,Cal_Date!B:B,Cal_Date!A:A,0)</f>
        <v>2</v>
      </c>
      <c r="E8336">
        <v>2018</v>
      </c>
      <c r="F8336" t="s">
        <v>124</v>
      </c>
      <c r="G8336" t="s">
        <v>129</v>
      </c>
      <c r="H8336" t="s">
        <v>48</v>
      </c>
      <c r="I8336" t="s">
        <v>18</v>
      </c>
      <c r="J8336" t="s">
        <v>10</v>
      </c>
      <c r="K8336" t="s">
        <v>43</v>
      </c>
      <c r="L8336">
        <v>1</v>
      </c>
      <c r="M8336">
        <v>1001</v>
      </c>
      <c r="O8336" t="s">
        <v>25</v>
      </c>
      <c r="R8336" t="s">
        <v>44</v>
      </c>
      <c r="S8336" s="49" t="str">
        <f t="shared" si="1041"/>
        <v>Card</v>
      </c>
      <c r="T8336" s="3">
        <v>0.03</v>
      </c>
      <c r="U8336" s="2">
        <v>7.42</v>
      </c>
      <c r="V8336" s="2">
        <v>1.46</v>
      </c>
      <c r="W8336" s="54">
        <f>_xlfn.XLOOKUP(M8336,Market!A:A,Market!F:F,0)</f>
        <v>0.06</v>
      </c>
      <c r="X8336" s="55">
        <f t="shared" si="1042"/>
        <v>0.22259999999999999</v>
      </c>
      <c r="Y8336" s="55">
        <f t="shared" si="1043"/>
        <v>5.96</v>
      </c>
      <c r="Z8336" s="54">
        <f t="shared" si="1044"/>
        <v>0.80323450134770891</v>
      </c>
      <c r="AA8336" s="49" t="str">
        <f t="shared" ca="1" si="1045"/>
        <v>Y</v>
      </c>
      <c r="AB8336" s="49">
        <f t="shared" ca="1" si="1046"/>
        <v>6</v>
      </c>
      <c r="AC8336" s="49" t="str">
        <f t="shared" ca="1" si="1047"/>
        <v>Y</v>
      </c>
    </row>
    <row r="8337" spans="1:29" x14ac:dyDescent="0.25">
      <c r="A8337">
        <v>10056</v>
      </c>
      <c r="B8337" s="9">
        <v>43202</v>
      </c>
      <c r="C8337" s="50" t="str">
        <f t="shared" si="1040"/>
        <v>N</v>
      </c>
      <c r="D8337" s="52">
        <f>_xlfn.XLOOKUP(B8337,Cal_Date!B:B,Cal_Date!A:A,0)</f>
        <v>2</v>
      </c>
      <c r="E8337">
        <v>2018</v>
      </c>
      <c r="F8337" t="s">
        <v>124</v>
      </c>
      <c r="G8337" t="s">
        <v>129</v>
      </c>
      <c r="H8337" t="s">
        <v>48</v>
      </c>
      <c r="I8337" t="s">
        <v>18</v>
      </c>
      <c r="J8337" t="s">
        <v>10</v>
      </c>
      <c r="K8337" t="s">
        <v>43</v>
      </c>
      <c r="L8337">
        <v>1</v>
      </c>
      <c r="M8337">
        <v>1003</v>
      </c>
      <c r="O8337" t="s">
        <v>25</v>
      </c>
      <c r="R8337" t="s">
        <v>44</v>
      </c>
      <c r="S8337" s="49" t="str">
        <f t="shared" si="1041"/>
        <v>Card</v>
      </c>
      <c r="T8337" s="3">
        <v>0.03</v>
      </c>
      <c r="U8337" s="2">
        <v>7.42</v>
      </c>
      <c r="V8337" s="2">
        <v>1.46</v>
      </c>
      <c r="W8337" s="54">
        <f>_xlfn.XLOOKUP(M8337,Market!A:A,Market!F:F,0)</f>
        <v>0.06</v>
      </c>
      <c r="X8337" s="55">
        <f t="shared" si="1042"/>
        <v>0.22259999999999999</v>
      </c>
      <c r="Y8337" s="55">
        <f t="shared" si="1043"/>
        <v>5.96</v>
      </c>
      <c r="Z8337" s="54">
        <f t="shared" si="1044"/>
        <v>0.80323450134770891</v>
      </c>
      <c r="AA8337" s="49" t="str">
        <f t="shared" ca="1" si="1045"/>
        <v>Y</v>
      </c>
      <c r="AB8337" s="49">
        <f t="shared" ca="1" si="1046"/>
        <v>6</v>
      </c>
      <c r="AC8337" s="49" t="str">
        <f t="shared" ca="1" si="1047"/>
        <v>Y</v>
      </c>
    </row>
    <row r="8338" spans="1:29" x14ac:dyDescent="0.25">
      <c r="A8338">
        <v>10057</v>
      </c>
      <c r="B8338" s="9">
        <v>43202</v>
      </c>
      <c r="C8338" s="50" t="str">
        <f t="shared" si="1040"/>
        <v>N</v>
      </c>
      <c r="D8338" s="52">
        <f>_xlfn.XLOOKUP(B8338,Cal_Date!B:B,Cal_Date!A:A,0)</f>
        <v>2</v>
      </c>
      <c r="E8338">
        <v>2018</v>
      </c>
      <c r="F8338" t="s">
        <v>124</v>
      </c>
      <c r="G8338" t="s">
        <v>129</v>
      </c>
      <c r="H8338" t="s">
        <v>11</v>
      </c>
      <c r="I8338" t="s">
        <v>13</v>
      </c>
      <c r="J8338" t="s">
        <v>15</v>
      </c>
      <c r="K8338" t="s">
        <v>42</v>
      </c>
      <c r="L8338">
        <v>1</v>
      </c>
      <c r="M8338">
        <v>1004</v>
      </c>
      <c r="O8338" t="s">
        <v>28</v>
      </c>
      <c r="R8338" t="s">
        <v>44</v>
      </c>
      <c r="S8338" s="49" t="str">
        <f t="shared" si="1041"/>
        <v>Card</v>
      </c>
      <c r="T8338" s="3">
        <v>0.03</v>
      </c>
      <c r="U8338" s="2">
        <v>2.6500000000000004</v>
      </c>
      <c r="V8338" s="2">
        <v>1.42</v>
      </c>
      <c r="W8338" s="54">
        <f>_xlfn.XLOOKUP(M8338,Market!A:A,Market!F:F,0)</f>
        <v>0.06</v>
      </c>
      <c r="X8338" s="55">
        <f t="shared" si="1042"/>
        <v>7.9500000000000001E-2</v>
      </c>
      <c r="Y8338" s="55">
        <f t="shared" si="1043"/>
        <v>1.2300000000000004</v>
      </c>
      <c r="Z8338" s="54">
        <f t="shared" si="1044"/>
        <v>0.46415094339622653</v>
      </c>
      <c r="AA8338" s="49" t="str">
        <f t="shared" ca="1" si="1045"/>
        <v>Y</v>
      </c>
      <c r="AB8338" s="49">
        <f t="shared" ca="1" si="1046"/>
        <v>6</v>
      </c>
      <c r="AC8338" s="49" t="str">
        <f t="shared" ca="1" si="1047"/>
        <v>Y</v>
      </c>
    </row>
    <row r="8339" spans="1:29" x14ac:dyDescent="0.25">
      <c r="A8339">
        <v>10058</v>
      </c>
      <c r="B8339" s="9">
        <v>43202</v>
      </c>
      <c r="C8339" s="50" t="str">
        <f t="shared" si="1040"/>
        <v>N</v>
      </c>
      <c r="D8339" s="52">
        <f>_xlfn.XLOOKUP(B8339,Cal_Date!B:B,Cal_Date!A:A,0)</f>
        <v>2</v>
      </c>
      <c r="E8339">
        <v>2018</v>
      </c>
      <c r="F8339" t="s">
        <v>124</v>
      </c>
      <c r="G8339" t="s">
        <v>129</v>
      </c>
      <c r="H8339" t="s">
        <v>14</v>
      </c>
      <c r="I8339" t="s">
        <v>18</v>
      </c>
      <c r="J8339" t="s">
        <v>15</v>
      </c>
      <c r="K8339" t="s">
        <v>43</v>
      </c>
      <c r="L8339">
        <v>2</v>
      </c>
      <c r="M8339">
        <v>1003</v>
      </c>
      <c r="O8339" t="s">
        <v>25</v>
      </c>
      <c r="R8339" t="s">
        <v>44</v>
      </c>
      <c r="S8339" s="49" t="str">
        <f t="shared" si="1041"/>
        <v>Card</v>
      </c>
      <c r="T8339" s="3">
        <v>0.03</v>
      </c>
      <c r="U8339" s="2">
        <v>10.600000000000001</v>
      </c>
      <c r="V8339" s="2">
        <v>4.2</v>
      </c>
      <c r="W8339" s="54">
        <f>_xlfn.XLOOKUP(M8339,Market!A:A,Market!F:F,0)</f>
        <v>0.06</v>
      </c>
      <c r="X8339" s="55">
        <f t="shared" si="1042"/>
        <v>0.318</v>
      </c>
      <c r="Y8339" s="55">
        <f t="shared" si="1043"/>
        <v>6.4000000000000012</v>
      </c>
      <c r="Z8339" s="54">
        <f t="shared" si="1044"/>
        <v>0.60377358490566047</v>
      </c>
      <c r="AA8339" s="49" t="str">
        <f t="shared" ca="1" si="1045"/>
        <v>Y</v>
      </c>
      <c r="AB8339" s="49">
        <f t="shared" ca="1" si="1046"/>
        <v>6</v>
      </c>
      <c r="AC8339" s="49" t="str">
        <f t="shared" ca="1" si="1047"/>
        <v>Y</v>
      </c>
    </row>
    <row r="8340" spans="1:29" x14ac:dyDescent="0.25">
      <c r="A8340">
        <v>10059</v>
      </c>
      <c r="B8340" s="9">
        <v>43202</v>
      </c>
      <c r="C8340" s="50" t="str">
        <f t="shared" si="1040"/>
        <v>N</v>
      </c>
      <c r="D8340" s="52">
        <f>_xlfn.XLOOKUP(B8340,Cal_Date!B:B,Cal_Date!A:A,0)</f>
        <v>2</v>
      </c>
      <c r="E8340">
        <v>2018</v>
      </c>
      <c r="F8340" t="s">
        <v>124</v>
      </c>
      <c r="G8340" t="s">
        <v>129</v>
      </c>
      <c r="H8340" t="s">
        <v>11</v>
      </c>
      <c r="I8340" t="s">
        <v>13</v>
      </c>
      <c r="J8340" t="s">
        <v>15</v>
      </c>
      <c r="K8340" t="s">
        <v>42</v>
      </c>
      <c r="L8340">
        <v>1</v>
      </c>
      <c r="M8340">
        <v>1005</v>
      </c>
      <c r="O8340" t="s">
        <v>25</v>
      </c>
      <c r="R8340" t="s">
        <v>44</v>
      </c>
      <c r="S8340" s="49" t="str">
        <f t="shared" si="1041"/>
        <v>Card</v>
      </c>
      <c r="T8340" s="3">
        <v>0.03</v>
      </c>
      <c r="U8340" s="2">
        <v>2.7225000000000001</v>
      </c>
      <c r="V8340" s="2">
        <v>1.42</v>
      </c>
      <c r="W8340" s="54">
        <f>_xlfn.XLOOKUP(M8340,Market!A:A,Market!F:F,0)</f>
        <v>8.8999999999999996E-2</v>
      </c>
      <c r="X8340" s="55">
        <f t="shared" si="1042"/>
        <v>8.1674999999999998E-2</v>
      </c>
      <c r="Y8340" s="55">
        <f t="shared" si="1043"/>
        <v>1.3025000000000002</v>
      </c>
      <c r="Z8340" s="54">
        <f t="shared" si="1044"/>
        <v>0.47842056932966032</v>
      </c>
      <c r="AA8340" s="49" t="str">
        <f t="shared" ca="1" si="1045"/>
        <v>Y</v>
      </c>
      <c r="AB8340" s="49">
        <f t="shared" ca="1" si="1046"/>
        <v>6</v>
      </c>
      <c r="AC8340" s="49" t="str">
        <f t="shared" ca="1" si="1047"/>
        <v>Y</v>
      </c>
    </row>
    <row r="8341" spans="1:29" x14ac:dyDescent="0.25">
      <c r="A8341">
        <v>10060</v>
      </c>
      <c r="B8341" s="9">
        <v>43202</v>
      </c>
      <c r="C8341" s="50" t="str">
        <f t="shared" si="1040"/>
        <v>N</v>
      </c>
      <c r="D8341" s="52">
        <f>_xlfn.XLOOKUP(B8341,Cal_Date!B:B,Cal_Date!A:A,0)</f>
        <v>2</v>
      </c>
      <c r="E8341">
        <v>2018</v>
      </c>
      <c r="F8341" t="s">
        <v>124</v>
      </c>
      <c r="G8341" t="s">
        <v>129</v>
      </c>
      <c r="H8341" t="s">
        <v>11</v>
      </c>
      <c r="I8341" t="s">
        <v>11</v>
      </c>
      <c r="J8341" t="s">
        <v>15</v>
      </c>
      <c r="K8341" t="s">
        <v>42</v>
      </c>
      <c r="L8341">
        <v>1</v>
      </c>
      <c r="M8341">
        <v>1007</v>
      </c>
      <c r="O8341" t="s">
        <v>28</v>
      </c>
      <c r="R8341" t="s">
        <v>44</v>
      </c>
      <c r="S8341" s="49" t="str">
        <f t="shared" si="1041"/>
        <v>Card</v>
      </c>
      <c r="T8341" s="3">
        <v>0.03</v>
      </c>
      <c r="U8341" s="2">
        <v>2.7225000000000001</v>
      </c>
      <c r="V8341" s="2">
        <v>0.87</v>
      </c>
      <c r="W8341" s="54">
        <f>_xlfn.XLOOKUP(M8341,Market!A:A,Market!F:F,0)</f>
        <v>8.8999999999999996E-2</v>
      </c>
      <c r="X8341" s="55">
        <f t="shared" si="1042"/>
        <v>8.1674999999999998E-2</v>
      </c>
      <c r="Y8341" s="55">
        <f t="shared" si="1043"/>
        <v>1.8525</v>
      </c>
      <c r="Z8341" s="54">
        <f t="shared" si="1044"/>
        <v>0.68044077134986225</v>
      </c>
      <c r="AA8341" s="49" t="str">
        <f t="shared" ca="1" si="1045"/>
        <v>Y</v>
      </c>
      <c r="AB8341" s="49">
        <f t="shared" ca="1" si="1046"/>
        <v>6</v>
      </c>
      <c r="AC8341" s="49" t="str">
        <f t="shared" ca="1" si="1047"/>
        <v>Y</v>
      </c>
    </row>
    <row r="8342" spans="1:29" x14ac:dyDescent="0.25">
      <c r="A8342">
        <v>10061</v>
      </c>
      <c r="B8342" s="9">
        <v>43202</v>
      </c>
      <c r="C8342" s="50" t="str">
        <f t="shared" si="1040"/>
        <v>N</v>
      </c>
      <c r="D8342" s="52">
        <f>_xlfn.XLOOKUP(B8342,Cal_Date!B:B,Cal_Date!A:A,0)</f>
        <v>2</v>
      </c>
      <c r="E8342">
        <v>2018</v>
      </c>
      <c r="F8342" t="s">
        <v>124</v>
      </c>
      <c r="G8342" t="s">
        <v>129</v>
      </c>
      <c r="H8342" t="s">
        <v>11</v>
      </c>
      <c r="I8342" t="s">
        <v>11</v>
      </c>
      <c r="J8342" t="s">
        <v>15</v>
      </c>
      <c r="K8342" t="s">
        <v>42</v>
      </c>
      <c r="L8342">
        <v>1</v>
      </c>
      <c r="M8342">
        <v>1009</v>
      </c>
      <c r="O8342" t="s">
        <v>28</v>
      </c>
      <c r="R8342" t="s">
        <v>44</v>
      </c>
      <c r="S8342" s="49" t="str">
        <f t="shared" si="1041"/>
        <v>Card</v>
      </c>
      <c r="T8342" s="3">
        <v>0.03</v>
      </c>
      <c r="U8342" s="2">
        <v>2.7225000000000001</v>
      </c>
      <c r="V8342" s="2">
        <v>0.87</v>
      </c>
      <c r="W8342" s="54">
        <f>_xlfn.XLOOKUP(M8342,Market!A:A,Market!F:F,0)</f>
        <v>8.8999999999999996E-2</v>
      </c>
      <c r="X8342" s="55">
        <f t="shared" si="1042"/>
        <v>8.1674999999999998E-2</v>
      </c>
      <c r="Y8342" s="55">
        <f t="shared" si="1043"/>
        <v>1.8525</v>
      </c>
      <c r="Z8342" s="54">
        <f t="shared" si="1044"/>
        <v>0.68044077134986225</v>
      </c>
      <c r="AA8342" s="49" t="str">
        <f t="shared" ca="1" si="1045"/>
        <v>Y</v>
      </c>
      <c r="AB8342" s="49">
        <f t="shared" ca="1" si="1046"/>
        <v>6</v>
      </c>
      <c r="AC8342" s="49" t="str">
        <f t="shared" ca="1" si="1047"/>
        <v>Y</v>
      </c>
    </row>
    <row r="8343" spans="1:29" x14ac:dyDescent="0.25">
      <c r="A8343">
        <v>10062</v>
      </c>
      <c r="B8343" s="9">
        <v>43202</v>
      </c>
      <c r="C8343" s="50" t="str">
        <f t="shared" si="1040"/>
        <v>N</v>
      </c>
      <c r="D8343" s="52">
        <f>_xlfn.XLOOKUP(B8343,Cal_Date!B:B,Cal_Date!A:A,0)</f>
        <v>2</v>
      </c>
      <c r="E8343">
        <v>2018</v>
      </c>
      <c r="F8343" t="s">
        <v>124</v>
      </c>
      <c r="G8343" t="s">
        <v>129</v>
      </c>
      <c r="H8343" t="s">
        <v>11</v>
      </c>
      <c r="I8343" t="s">
        <v>11</v>
      </c>
      <c r="J8343" t="s">
        <v>15</v>
      </c>
      <c r="K8343" t="s">
        <v>42</v>
      </c>
      <c r="L8343">
        <v>1</v>
      </c>
      <c r="M8343">
        <v>1001</v>
      </c>
      <c r="O8343" t="s">
        <v>25</v>
      </c>
      <c r="R8343" t="s">
        <v>44</v>
      </c>
      <c r="S8343" s="49" t="str">
        <f t="shared" si="1041"/>
        <v>Card</v>
      </c>
      <c r="T8343" s="3">
        <v>0.03</v>
      </c>
      <c r="U8343" s="2">
        <v>2.6500000000000004</v>
      </c>
      <c r="V8343" s="2">
        <v>0.87</v>
      </c>
      <c r="W8343" s="54">
        <f>_xlfn.XLOOKUP(M8343,Market!A:A,Market!F:F,0)</f>
        <v>0.06</v>
      </c>
      <c r="X8343" s="55">
        <f t="shared" si="1042"/>
        <v>7.9500000000000001E-2</v>
      </c>
      <c r="Y8343" s="55">
        <f t="shared" si="1043"/>
        <v>1.7800000000000002</v>
      </c>
      <c r="Z8343" s="54">
        <f t="shared" si="1044"/>
        <v>0.67169811320754713</v>
      </c>
      <c r="AA8343" s="49" t="str">
        <f t="shared" ca="1" si="1045"/>
        <v>Y</v>
      </c>
      <c r="AB8343" s="49">
        <f t="shared" ca="1" si="1046"/>
        <v>6</v>
      </c>
      <c r="AC8343" s="49" t="str">
        <f t="shared" ca="1" si="1047"/>
        <v>Y</v>
      </c>
    </row>
    <row r="8344" spans="1:29" x14ac:dyDescent="0.25">
      <c r="A8344">
        <v>10063</v>
      </c>
      <c r="B8344" s="9">
        <v>43202</v>
      </c>
      <c r="C8344" s="50" t="str">
        <f t="shared" si="1040"/>
        <v>N</v>
      </c>
      <c r="D8344" s="52">
        <f>_xlfn.XLOOKUP(B8344,Cal_Date!B:B,Cal_Date!A:A,0)</f>
        <v>2</v>
      </c>
      <c r="E8344">
        <v>2018</v>
      </c>
      <c r="F8344" t="s">
        <v>124</v>
      </c>
      <c r="G8344" t="s">
        <v>129</v>
      </c>
      <c r="H8344" t="s">
        <v>11</v>
      </c>
      <c r="I8344" t="s">
        <v>11</v>
      </c>
      <c r="J8344" t="s">
        <v>15</v>
      </c>
      <c r="K8344" t="s">
        <v>42</v>
      </c>
      <c r="L8344">
        <v>1</v>
      </c>
      <c r="M8344">
        <v>1010</v>
      </c>
      <c r="O8344" t="s">
        <v>25</v>
      </c>
      <c r="R8344" t="s">
        <v>44</v>
      </c>
      <c r="S8344" s="49" t="str">
        <f t="shared" si="1041"/>
        <v>Card</v>
      </c>
      <c r="T8344" s="3">
        <v>0.03</v>
      </c>
      <c r="U8344" s="2">
        <v>2.7</v>
      </c>
      <c r="V8344" s="2">
        <v>0.87</v>
      </c>
      <c r="W8344" s="54">
        <f>_xlfn.XLOOKUP(M8344,Market!A:A,Market!F:F,0)</f>
        <v>0.08</v>
      </c>
      <c r="X8344" s="55">
        <f t="shared" si="1042"/>
        <v>8.1000000000000003E-2</v>
      </c>
      <c r="Y8344" s="55">
        <f t="shared" si="1043"/>
        <v>1.83</v>
      </c>
      <c r="Z8344" s="54">
        <f t="shared" si="1044"/>
        <v>0.67777777777777781</v>
      </c>
      <c r="AA8344" s="49" t="str">
        <f t="shared" ca="1" si="1045"/>
        <v>Y</v>
      </c>
      <c r="AB8344" s="49">
        <f t="shared" ca="1" si="1046"/>
        <v>6</v>
      </c>
      <c r="AC8344" s="49" t="str">
        <f t="shared" ca="1" si="1047"/>
        <v>Y</v>
      </c>
    </row>
    <row r="8345" spans="1:29" x14ac:dyDescent="0.25">
      <c r="A8345">
        <v>10064</v>
      </c>
      <c r="B8345" s="9">
        <v>43202</v>
      </c>
      <c r="C8345" s="50" t="str">
        <f t="shared" si="1040"/>
        <v>N</v>
      </c>
      <c r="D8345" s="52">
        <f>_xlfn.XLOOKUP(B8345,Cal_Date!B:B,Cal_Date!A:A,0)</f>
        <v>2</v>
      </c>
      <c r="E8345">
        <v>2018</v>
      </c>
      <c r="F8345" t="s">
        <v>124</v>
      </c>
      <c r="G8345" t="s">
        <v>129</v>
      </c>
      <c r="H8345" t="s">
        <v>14</v>
      </c>
      <c r="I8345" t="s">
        <v>13</v>
      </c>
      <c r="J8345" t="s">
        <v>15</v>
      </c>
      <c r="K8345" t="s">
        <v>43</v>
      </c>
      <c r="L8345">
        <v>2</v>
      </c>
      <c r="M8345">
        <v>1010</v>
      </c>
      <c r="O8345" t="s">
        <v>25</v>
      </c>
      <c r="R8345" t="s">
        <v>44</v>
      </c>
      <c r="S8345" s="49" t="str">
        <f t="shared" si="1041"/>
        <v>Card</v>
      </c>
      <c r="T8345" s="3">
        <v>0.03</v>
      </c>
      <c r="U8345" s="2">
        <v>10.8</v>
      </c>
      <c r="V8345" s="2">
        <v>4.4800000000000004</v>
      </c>
      <c r="W8345" s="54">
        <f>_xlfn.XLOOKUP(M8345,Market!A:A,Market!F:F,0)</f>
        <v>0.08</v>
      </c>
      <c r="X8345" s="55">
        <f t="shared" si="1042"/>
        <v>0.32400000000000001</v>
      </c>
      <c r="Y8345" s="55">
        <f t="shared" si="1043"/>
        <v>6.32</v>
      </c>
      <c r="Z8345" s="54">
        <f t="shared" si="1044"/>
        <v>0.58518518518518514</v>
      </c>
      <c r="AA8345" s="49" t="str">
        <f t="shared" ca="1" si="1045"/>
        <v>Y</v>
      </c>
      <c r="AB8345" s="49">
        <f t="shared" ca="1" si="1046"/>
        <v>6</v>
      </c>
      <c r="AC8345" s="49" t="str">
        <f t="shared" ca="1" si="1047"/>
        <v>Y</v>
      </c>
    </row>
    <row r="8346" spans="1:29" x14ac:dyDescent="0.25">
      <c r="A8346">
        <v>10065</v>
      </c>
      <c r="B8346" s="9">
        <v>43202</v>
      </c>
      <c r="C8346" s="50" t="str">
        <f t="shared" si="1040"/>
        <v>N</v>
      </c>
      <c r="D8346" s="52">
        <f>_xlfn.XLOOKUP(B8346,Cal_Date!B:B,Cal_Date!A:A,0)</f>
        <v>2</v>
      </c>
      <c r="E8346">
        <v>2018</v>
      </c>
      <c r="F8346" t="s">
        <v>124</v>
      </c>
      <c r="G8346" t="s">
        <v>129</v>
      </c>
      <c r="H8346" t="s">
        <v>48</v>
      </c>
      <c r="I8346" t="s">
        <v>18</v>
      </c>
      <c r="J8346" t="s">
        <v>10</v>
      </c>
      <c r="K8346" t="s">
        <v>43</v>
      </c>
      <c r="L8346">
        <v>2</v>
      </c>
      <c r="M8346">
        <v>1010</v>
      </c>
      <c r="O8346" t="s">
        <v>25</v>
      </c>
      <c r="R8346" t="s">
        <v>44</v>
      </c>
      <c r="S8346" s="49" t="str">
        <f t="shared" si="1041"/>
        <v>Card</v>
      </c>
      <c r="T8346" s="3">
        <v>0.03</v>
      </c>
      <c r="U8346" s="2">
        <v>15.120000000000001</v>
      </c>
      <c r="V8346" s="2">
        <v>2.92</v>
      </c>
      <c r="W8346" s="54">
        <f>_xlfn.XLOOKUP(M8346,Market!A:A,Market!F:F,0)</f>
        <v>0.08</v>
      </c>
      <c r="X8346" s="55">
        <f t="shared" si="1042"/>
        <v>0.4536</v>
      </c>
      <c r="Y8346" s="55">
        <f t="shared" si="1043"/>
        <v>12.200000000000001</v>
      </c>
      <c r="Z8346" s="54">
        <f t="shared" si="1044"/>
        <v>0.80687830687830686</v>
      </c>
      <c r="AA8346" s="49" t="str">
        <f t="shared" ca="1" si="1045"/>
        <v>Y</v>
      </c>
      <c r="AB8346" s="49">
        <f t="shared" ca="1" si="1046"/>
        <v>6</v>
      </c>
      <c r="AC8346" s="49" t="str">
        <f t="shared" ca="1" si="1047"/>
        <v>Y</v>
      </c>
    </row>
    <row r="8347" spans="1:29" x14ac:dyDescent="0.25">
      <c r="A8347">
        <v>10066</v>
      </c>
      <c r="B8347" s="9">
        <v>43202</v>
      </c>
      <c r="C8347" s="50" t="str">
        <f t="shared" si="1040"/>
        <v>N</v>
      </c>
      <c r="D8347" s="52">
        <f>_xlfn.XLOOKUP(B8347,Cal_Date!B:B,Cal_Date!A:A,0)</f>
        <v>2</v>
      </c>
      <c r="E8347">
        <v>2018</v>
      </c>
      <c r="F8347" t="s">
        <v>124</v>
      </c>
      <c r="G8347" t="s">
        <v>129</v>
      </c>
      <c r="H8347" t="s">
        <v>11</v>
      </c>
      <c r="I8347" t="s">
        <v>13</v>
      </c>
      <c r="J8347" t="s">
        <v>15</v>
      </c>
      <c r="K8347" t="s">
        <v>42</v>
      </c>
      <c r="L8347">
        <v>1</v>
      </c>
      <c r="M8347">
        <v>1010</v>
      </c>
      <c r="O8347" t="s">
        <v>25</v>
      </c>
      <c r="R8347" t="s">
        <v>44</v>
      </c>
      <c r="S8347" s="49" t="str">
        <f t="shared" si="1041"/>
        <v>Card</v>
      </c>
      <c r="T8347" s="3">
        <v>0.03</v>
      </c>
      <c r="U8347" s="2">
        <v>2.7</v>
      </c>
      <c r="V8347" s="2">
        <v>1.42</v>
      </c>
      <c r="W8347" s="54">
        <f>_xlfn.XLOOKUP(M8347,Market!A:A,Market!F:F,0)</f>
        <v>0.08</v>
      </c>
      <c r="X8347" s="55">
        <f t="shared" si="1042"/>
        <v>8.1000000000000003E-2</v>
      </c>
      <c r="Y8347" s="55">
        <f t="shared" si="1043"/>
        <v>1.2800000000000002</v>
      </c>
      <c r="Z8347" s="54">
        <f t="shared" si="1044"/>
        <v>0.47407407407407415</v>
      </c>
      <c r="AA8347" s="49" t="str">
        <f t="shared" ca="1" si="1045"/>
        <v>Y</v>
      </c>
      <c r="AB8347" s="49">
        <f t="shared" ca="1" si="1046"/>
        <v>6</v>
      </c>
      <c r="AC8347" s="49" t="str">
        <f t="shared" ca="1" si="1047"/>
        <v>Y</v>
      </c>
    </row>
    <row r="8348" spans="1:29" x14ac:dyDescent="0.25">
      <c r="A8348">
        <v>10067</v>
      </c>
      <c r="B8348" s="9">
        <v>43202</v>
      </c>
      <c r="C8348" s="50" t="str">
        <f t="shared" si="1040"/>
        <v>N</v>
      </c>
      <c r="D8348" s="52">
        <f>_xlfn.XLOOKUP(B8348,Cal_Date!B:B,Cal_Date!A:A,0)</f>
        <v>2</v>
      </c>
      <c r="E8348">
        <v>2018</v>
      </c>
      <c r="F8348" t="s">
        <v>124</v>
      </c>
      <c r="G8348" t="s">
        <v>129</v>
      </c>
      <c r="H8348" t="s">
        <v>11</v>
      </c>
      <c r="I8348" t="s">
        <v>11</v>
      </c>
      <c r="J8348" t="s">
        <v>15</v>
      </c>
      <c r="K8348" t="s">
        <v>42</v>
      </c>
      <c r="L8348">
        <v>1</v>
      </c>
      <c r="M8348">
        <v>1011</v>
      </c>
      <c r="O8348" t="s">
        <v>25</v>
      </c>
      <c r="R8348" t="s">
        <v>44</v>
      </c>
      <c r="S8348" s="49" t="str">
        <f t="shared" si="1041"/>
        <v>Card</v>
      </c>
      <c r="T8348" s="3">
        <v>0.03</v>
      </c>
      <c r="U8348" s="2">
        <v>2.6500000000000004</v>
      </c>
      <c r="V8348" s="2">
        <v>0.87</v>
      </c>
      <c r="W8348" s="54">
        <f>_xlfn.XLOOKUP(M8348,Market!A:A,Market!F:F,0)</f>
        <v>0.06</v>
      </c>
      <c r="X8348" s="55">
        <f t="shared" si="1042"/>
        <v>7.9500000000000001E-2</v>
      </c>
      <c r="Y8348" s="55">
        <f t="shared" si="1043"/>
        <v>1.7800000000000002</v>
      </c>
      <c r="Z8348" s="54">
        <f t="shared" si="1044"/>
        <v>0.67169811320754713</v>
      </c>
      <c r="AA8348" s="49" t="str">
        <f t="shared" ca="1" si="1045"/>
        <v>Y</v>
      </c>
      <c r="AB8348" s="49">
        <f t="shared" ca="1" si="1046"/>
        <v>6</v>
      </c>
      <c r="AC8348" s="49" t="str">
        <f t="shared" ca="1" si="1047"/>
        <v>Y</v>
      </c>
    </row>
    <row r="8349" spans="1:29" x14ac:dyDescent="0.25">
      <c r="A8349">
        <v>10068</v>
      </c>
      <c r="B8349" s="9">
        <v>43202</v>
      </c>
      <c r="C8349" s="50" t="str">
        <f t="shared" si="1040"/>
        <v>N</v>
      </c>
      <c r="D8349" s="52">
        <f>_xlfn.XLOOKUP(B8349,Cal_Date!B:B,Cal_Date!A:A,0)</f>
        <v>2</v>
      </c>
      <c r="E8349">
        <v>2018</v>
      </c>
      <c r="F8349" t="s">
        <v>124</v>
      </c>
      <c r="G8349" t="s">
        <v>129</v>
      </c>
      <c r="H8349" t="s">
        <v>11</v>
      </c>
      <c r="I8349" t="s">
        <v>13</v>
      </c>
      <c r="J8349" t="s">
        <v>15</v>
      </c>
      <c r="K8349" t="s">
        <v>42</v>
      </c>
      <c r="L8349">
        <v>1</v>
      </c>
      <c r="M8349">
        <v>1007</v>
      </c>
      <c r="O8349" t="s">
        <v>28</v>
      </c>
      <c r="R8349" t="s">
        <v>44</v>
      </c>
      <c r="S8349" s="49" t="str">
        <f t="shared" si="1041"/>
        <v>Card</v>
      </c>
      <c r="T8349" s="3">
        <v>0.03</v>
      </c>
      <c r="U8349" s="2">
        <v>2.7225000000000001</v>
      </c>
      <c r="V8349" s="2">
        <v>1.42</v>
      </c>
      <c r="W8349" s="54">
        <f>_xlfn.XLOOKUP(M8349,Market!A:A,Market!F:F,0)</f>
        <v>8.8999999999999996E-2</v>
      </c>
      <c r="X8349" s="55">
        <f t="shared" si="1042"/>
        <v>8.1674999999999998E-2</v>
      </c>
      <c r="Y8349" s="55">
        <f t="shared" si="1043"/>
        <v>1.3025000000000002</v>
      </c>
      <c r="Z8349" s="54">
        <f t="shared" si="1044"/>
        <v>0.47842056932966032</v>
      </c>
      <c r="AA8349" s="49" t="str">
        <f t="shared" ca="1" si="1045"/>
        <v>Y</v>
      </c>
      <c r="AB8349" s="49">
        <f t="shared" ca="1" si="1046"/>
        <v>6</v>
      </c>
      <c r="AC8349" s="49" t="str">
        <f t="shared" ca="1" si="1047"/>
        <v>Y</v>
      </c>
    </row>
    <row r="8350" spans="1:29" x14ac:dyDescent="0.25">
      <c r="A8350">
        <v>10069</v>
      </c>
      <c r="B8350" s="9">
        <v>43202</v>
      </c>
      <c r="C8350" s="50" t="str">
        <f t="shared" si="1040"/>
        <v>N</v>
      </c>
      <c r="D8350" s="52">
        <f>_xlfn.XLOOKUP(B8350,Cal_Date!B:B,Cal_Date!A:A,0)</f>
        <v>2</v>
      </c>
      <c r="E8350">
        <v>2018</v>
      </c>
      <c r="F8350" t="s">
        <v>124</v>
      </c>
      <c r="G8350" t="s">
        <v>129</v>
      </c>
      <c r="H8350" t="s">
        <v>11</v>
      </c>
      <c r="I8350" t="s">
        <v>11</v>
      </c>
      <c r="J8350" t="s">
        <v>15</v>
      </c>
      <c r="K8350" t="s">
        <v>42</v>
      </c>
      <c r="L8350">
        <v>2</v>
      </c>
      <c r="M8350">
        <v>1007</v>
      </c>
      <c r="O8350" t="s">
        <v>28</v>
      </c>
      <c r="R8350" t="s">
        <v>44</v>
      </c>
      <c r="S8350" s="49" t="str">
        <f t="shared" si="1041"/>
        <v>Card</v>
      </c>
      <c r="T8350" s="3">
        <v>0.03</v>
      </c>
      <c r="U8350" s="2">
        <v>5.4450000000000003</v>
      </c>
      <c r="V8350" s="2">
        <v>1.74</v>
      </c>
      <c r="W8350" s="54">
        <f>_xlfn.XLOOKUP(M8350,Market!A:A,Market!F:F,0)</f>
        <v>8.8999999999999996E-2</v>
      </c>
      <c r="X8350" s="55">
        <f t="shared" si="1042"/>
        <v>0.16335</v>
      </c>
      <c r="Y8350" s="55">
        <f t="shared" si="1043"/>
        <v>3.7050000000000001</v>
      </c>
      <c r="Z8350" s="54">
        <f t="shared" si="1044"/>
        <v>0.68044077134986225</v>
      </c>
      <c r="AA8350" s="49" t="str">
        <f t="shared" ca="1" si="1045"/>
        <v>Y</v>
      </c>
      <c r="AB8350" s="49">
        <f t="shared" ca="1" si="1046"/>
        <v>6</v>
      </c>
      <c r="AC8350" s="49" t="str">
        <f t="shared" ca="1" si="1047"/>
        <v>Y</v>
      </c>
    </row>
    <row r="8351" spans="1:29" x14ac:dyDescent="0.25">
      <c r="A8351">
        <v>10070</v>
      </c>
      <c r="B8351" s="9">
        <v>43202</v>
      </c>
      <c r="C8351" s="50" t="str">
        <f t="shared" si="1040"/>
        <v>N</v>
      </c>
      <c r="D8351" s="52">
        <f>_xlfn.XLOOKUP(B8351,Cal_Date!B:B,Cal_Date!A:A,0)</f>
        <v>2</v>
      </c>
      <c r="E8351">
        <v>2018</v>
      </c>
      <c r="F8351" t="s">
        <v>124</v>
      </c>
      <c r="G8351" t="s">
        <v>129</v>
      </c>
      <c r="H8351" t="s">
        <v>14</v>
      </c>
      <c r="I8351" t="s">
        <v>18</v>
      </c>
      <c r="J8351" t="s">
        <v>15</v>
      </c>
      <c r="K8351" t="s">
        <v>43</v>
      </c>
      <c r="L8351">
        <v>1</v>
      </c>
      <c r="M8351">
        <v>1008</v>
      </c>
      <c r="O8351" t="s">
        <v>28</v>
      </c>
      <c r="R8351" t="s">
        <v>44</v>
      </c>
      <c r="S8351" s="49" t="str">
        <f t="shared" si="1041"/>
        <v>Card</v>
      </c>
      <c r="T8351" s="3">
        <v>0.03</v>
      </c>
      <c r="U8351" s="2">
        <v>5.4450000000000003</v>
      </c>
      <c r="V8351" s="2">
        <v>2.2200000000000002</v>
      </c>
      <c r="W8351" s="54">
        <f>_xlfn.XLOOKUP(M8351,Market!A:A,Market!F:F,0)</f>
        <v>8.8999999999999996E-2</v>
      </c>
      <c r="X8351" s="55">
        <f t="shared" si="1042"/>
        <v>0.16335</v>
      </c>
      <c r="Y8351" s="55">
        <f t="shared" si="1043"/>
        <v>3.2250000000000001</v>
      </c>
      <c r="Z8351" s="54">
        <f t="shared" si="1044"/>
        <v>0.59228650137741046</v>
      </c>
      <c r="AA8351" s="49" t="str">
        <f t="shared" ca="1" si="1045"/>
        <v>Y</v>
      </c>
      <c r="AB8351" s="49">
        <f t="shared" ca="1" si="1046"/>
        <v>6</v>
      </c>
      <c r="AC8351" s="49" t="str">
        <f t="shared" ca="1" si="1047"/>
        <v>Y</v>
      </c>
    </row>
    <row r="8352" spans="1:29" x14ac:dyDescent="0.25">
      <c r="A8352">
        <v>10071</v>
      </c>
      <c r="B8352" s="9">
        <v>43202</v>
      </c>
      <c r="C8352" s="50" t="str">
        <f t="shared" si="1040"/>
        <v>N</v>
      </c>
      <c r="D8352" s="52">
        <f>_xlfn.XLOOKUP(B8352,Cal_Date!B:B,Cal_Date!A:A,0)</f>
        <v>2</v>
      </c>
      <c r="E8352">
        <v>2018</v>
      </c>
      <c r="F8352" t="s">
        <v>124</v>
      </c>
      <c r="G8352" t="s">
        <v>129</v>
      </c>
      <c r="H8352" t="s">
        <v>48</v>
      </c>
      <c r="I8352" t="s">
        <v>18</v>
      </c>
      <c r="J8352" t="s">
        <v>10</v>
      </c>
      <c r="K8352" t="s">
        <v>43</v>
      </c>
      <c r="L8352">
        <v>2</v>
      </c>
      <c r="M8352">
        <v>1004</v>
      </c>
      <c r="O8352" t="s">
        <v>28</v>
      </c>
      <c r="R8352" t="s">
        <v>44</v>
      </c>
      <c r="S8352" s="49" t="str">
        <f t="shared" si="1041"/>
        <v>Card</v>
      </c>
      <c r="T8352" s="3">
        <v>0.03</v>
      </c>
      <c r="U8352" s="2">
        <v>14.84</v>
      </c>
      <c r="V8352" s="2">
        <v>2.92</v>
      </c>
      <c r="W8352" s="54">
        <f>_xlfn.XLOOKUP(M8352,Market!A:A,Market!F:F,0)</f>
        <v>0.06</v>
      </c>
      <c r="X8352" s="55">
        <f t="shared" si="1042"/>
        <v>0.44519999999999998</v>
      </c>
      <c r="Y8352" s="55">
        <f t="shared" si="1043"/>
        <v>11.92</v>
      </c>
      <c r="Z8352" s="54">
        <f t="shared" si="1044"/>
        <v>0.80323450134770891</v>
      </c>
      <c r="AA8352" s="49" t="str">
        <f t="shared" ca="1" si="1045"/>
        <v>Y</v>
      </c>
      <c r="AB8352" s="49">
        <f t="shared" ca="1" si="1046"/>
        <v>6</v>
      </c>
      <c r="AC8352" s="49" t="str">
        <f t="shared" ca="1" si="1047"/>
        <v>Y</v>
      </c>
    </row>
    <row r="8353" spans="1:29" x14ac:dyDescent="0.25">
      <c r="A8353">
        <v>10072</v>
      </c>
      <c r="B8353" s="9">
        <v>43202</v>
      </c>
      <c r="C8353" s="50" t="str">
        <f t="shared" si="1040"/>
        <v>N</v>
      </c>
      <c r="D8353" s="52">
        <f>_xlfn.XLOOKUP(B8353,Cal_Date!B:B,Cal_Date!A:A,0)</f>
        <v>2</v>
      </c>
      <c r="E8353">
        <v>2018</v>
      </c>
      <c r="F8353" t="s">
        <v>124</v>
      </c>
      <c r="G8353" t="s">
        <v>129</v>
      </c>
      <c r="H8353" t="s">
        <v>11</v>
      </c>
      <c r="I8353" t="s">
        <v>13</v>
      </c>
      <c r="J8353" t="s">
        <v>15</v>
      </c>
      <c r="K8353" t="s">
        <v>42</v>
      </c>
      <c r="L8353">
        <v>1</v>
      </c>
      <c r="M8353">
        <v>1003</v>
      </c>
      <c r="O8353" t="s">
        <v>25</v>
      </c>
      <c r="R8353" t="s">
        <v>44</v>
      </c>
      <c r="S8353" s="49" t="str">
        <f t="shared" si="1041"/>
        <v>Card</v>
      </c>
      <c r="T8353" s="3">
        <v>0.03</v>
      </c>
      <c r="U8353" s="2">
        <v>2.6500000000000004</v>
      </c>
      <c r="V8353" s="2">
        <v>1.42</v>
      </c>
      <c r="W8353" s="54">
        <f>_xlfn.XLOOKUP(M8353,Market!A:A,Market!F:F,0)</f>
        <v>0.06</v>
      </c>
      <c r="X8353" s="55">
        <f t="shared" si="1042"/>
        <v>7.9500000000000001E-2</v>
      </c>
      <c r="Y8353" s="55">
        <f t="shared" si="1043"/>
        <v>1.2300000000000004</v>
      </c>
      <c r="Z8353" s="54">
        <f t="shared" si="1044"/>
        <v>0.46415094339622653</v>
      </c>
      <c r="AA8353" s="49" t="str">
        <f t="shared" ca="1" si="1045"/>
        <v>Y</v>
      </c>
      <c r="AB8353" s="49">
        <f t="shared" ca="1" si="1046"/>
        <v>6</v>
      </c>
      <c r="AC8353" s="49" t="str">
        <f t="shared" ca="1" si="1047"/>
        <v>Y</v>
      </c>
    </row>
    <row r="8354" spans="1:29" x14ac:dyDescent="0.25">
      <c r="A8354">
        <v>10073</v>
      </c>
      <c r="B8354" s="9">
        <v>43202</v>
      </c>
      <c r="C8354" s="50" t="str">
        <f t="shared" si="1040"/>
        <v>N</v>
      </c>
      <c r="D8354" s="52">
        <f>_xlfn.XLOOKUP(B8354,Cal_Date!B:B,Cal_Date!A:A,0)</f>
        <v>2</v>
      </c>
      <c r="E8354">
        <v>2018</v>
      </c>
      <c r="F8354" t="s">
        <v>124</v>
      </c>
      <c r="G8354" t="s">
        <v>129</v>
      </c>
      <c r="H8354" t="s">
        <v>11</v>
      </c>
      <c r="I8354" t="s">
        <v>13</v>
      </c>
      <c r="J8354" t="s">
        <v>15</v>
      </c>
      <c r="K8354" t="s">
        <v>42</v>
      </c>
      <c r="L8354">
        <v>2</v>
      </c>
      <c r="M8354">
        <v>1002</v>
      </c>
      <c r="O8354" t="s">
        <v>28</v>
      </c>
      <c r="R8354" t="s">
        <v>44</v>
      </c>
      <c r="S8354" s="49" t="str">
        <f t="shared" si="1041"/>
        <v>Card</v>
      </c>
      <c r="T8354" s="3">
        <v>0.03</v>
      </c>
      <c r="U8354" s="2">
        <v>5.3000000000000007</v>
      </c>
      <c r="V8354" s="2">
        <v>2.84</v>
      </c>
      <c r="W8354" s="54">
        <f>_xlfn.XLOOKUP(M8354,Market!A:A,Market!F:F,0)</f>
        <v>0.06</v>
      </c>
      <c r="X8354" s="55">
        <f t="shared" si="1042"/>
        <v>0.159</v>
      </c>
      <c r="Y8354" s="55">
        <f t="shared" si="1043"/>
        <v>2.4600000000000009</v>
      </c>
      <c r="Z8354" s="54">
        <f t="shared" si="1044"/>
        <v>0.46415094339622653</v>
      </c>
      <c r="AA8354" s="49" t="str">
        <f t="shared" ca="1" si="1045"/>
        <v>Y</v>
      </c>
      <c r="AB8354" s="49">
        <f t="shared" ca="1" si="1046"/>
        <v>6</v>
      </c>
      <c r="AC8354" s="49" t="str">
        <f t="shared" ca="1" si="1047"/>
        <v>Y</v>
      </c>
    </row>
    <row r="8355" spans="1:29" x14ac:dyDescent="0.25">
      <c r="A8355">
        <v>10074</v>
      </c>
      <c r="B8355" s="9">
        <v>43202</v>
      </c>
      <c r="C8355" s="50" t="str">
        <f t="shared" si="1040"/>
        <v>N</v>
      </c>
      <c r="D8355" s="52">
        <f>_xlfn.XLOOKUP(B8355,Cal_Date!B:B,Cal_Date!A:A,0)</f>
        <v>2</v>
      </c>
      <c r="E8355">
        <v>2018</v>
      </c>
      <c r="F8355" t="s">
        <v>124</v>
      </c>
      <c r="G8355" t="s">
        <v>129</v>
      </c>
      <c r="H8355" t="s">
        <v>11</v>
      </c>
      <c r="I8355" t="s">
        <v>13</v>
      </c>
      <c r="J8355" t="s">
        <v>15</v>
      </c>
      <c r="K8355" t="s">
        <v>42</v>
      </c>
      <c r="L8355">
        <v>1</v>
      </c>
      <c r="M8355">
        <v>1007</v>
      </c>
      <c r="O8355" t="s">
        <v>28</v>
      </c>
      <c r="R8355" t="s">
        <v>44</v>
      </c>
      <c r="S8355" s="49" t="str">
        <f t="shared" si="1041"/>
        <v>Card</v>
      </c>
      <c r="T8355" s="3">
        <v>0.03</v>
      </c>
      <c r="U8355" s="2">
        <v>2.7225000000000001</v>
      </c>
      <c r="V8355" s="2">
        <v>1.42</v>
      </c>
      <c r="W8355" s="54">
        <f>_xlfn.XLOOKUP(M8355,Market!A:A,Market!F:F,0)</f>
        <v>8.8999999999999996E-2</v>
      </c>
      <c r="X8355" s="55">
        <f t="shared" si="1042"/>
        <v>8.1674999999999998E-2</v>
      </c>
      <c r="Y8355" s="55">
        <f t="shared" si="1043"/>
        <v>1.3025000000000002</v>
      </c>
      <c r="Z8355" s="54">
        <f t="shared" si="1044"/>
        <v>0.47842056932966032</v>
      </c>
      <c r="AA8355" s="49" t="str">
        <f t="shared" ca="1" si="1045"/>
        <v>Y</v>
      </c>
      <c r="AB8355" s="49">
        <f t="shared" ca="1" si="1046"/>
        <v>6</v>
      </c>
      <c r="AC8355" s="49" t="str">
        <f t="shared" ca="1" si="1047"/>
        <v>Y</v>
      </c>
    </row>
    <row r="8356" spans="1:29" x14ac:dyDescent="0.25">
      <c r="A8356">
        <v>10075</v>
      </c>
      <c r="B8356" s="9">
        <v>43202</v>
      </c>
      <c r="C8356" s="50" t="str">
        <f t="shared" si="1040"/>
        <v>N</v>
      </c>
      <c r="D8356" s="52">
        <f>_xlfn.XLOOKUP(B8356,Cal_Date!B:B,Cal_Date!A:A,0)</f>
        <v>2</v>
      </c>
      <c r="E8356">
        <v>2018</v>
      </c>
      <c r="F8356" t="s">
        <v>124</v>
      </c>
      <c r="G8356" t="s">
        <v>129</v>
      </c>
      <c r="H8356" t="s">
        <v>14</v>
      </c>
      <c r="I8356" t="s">
        <v>18</v>
      </c>
      <c r="J8356" t="s">
        <v>15</v>
      </c>
      <c r="K8356" t="s">
        <v>43</v>
      </c>
      <c r="L8356">
        <v>1</v>
      </c>
      <c r="M8356">
        <v>1008</v>
      </c>
      <c r="O8356" t="s">
        <v>28</v>
      </c>
      <c r="R8356" t="s">
        <v>44</v>
      </c>
      <c r="S8356" s="49" t="str">
        <f t="shared" si="1041"/>
        <v>Card</v>
      </c>
      <c r="T8356" s="3">
        <v>0.03</v>
      </c>
      <c r="U8356" s="2">
        <v>5.4450000000000003</v>
      </c>
      <c r="V8356" s="2">
        <v>2.1</v>
      </c>
      <c r="W8356" s="54">
        <f>_xlfn.XLOOKUP(M8356,Market!A:A,Market!F:F,0)</f>
        <v>8.8999999999999996E-2</v>
      </c>
      <c r="X8356" s="55">
        <f t="shared" si="1042"/>
        <v>0.16335</v>
      </c>
      <c r="Y8356" s="55">
        <f t="shared" si="1043"/>
        <v>3.3450000000000002</v>
      </c>
      <c r="Z8356" s="54">
        <f t="shared" si="1044"/>
        <v>0.61432506887052341</v>
      </c>
      <c r="AA8356" s="49" t="str">
        <f t="shared" ca="1" si="1045"/>
        <v>Y</v>
      </c>
      <c r="AB8356" s="49">
        <f t="shared" ca="1" si="1046"/>
        <v>6</v>
      </c>
      <c r="AC8356" s="49" t="str">
        <f t="shared" ca="1" si="1047"/>
        <v>Y</v>
      </c>
    </row>
    <row r="8357" spans="1:29" x14ac:dyDescent="0.25">
      <c r="A8357">
        <v>10076</v>
      </c>
      <c r="B8357" s="9">
        <v>43202</v>
      </c>
      <c r="C8357" s="50" t="str">
        <f t="shared" si="1040"/>
        <v>N</v>
      </c>
      <c r="D8357" s="52">
        <f>_xlfn.XLOOKUP(B8357,Cal_Date!B:B,Cal_Date!A:A,0)</f>
        <v>2</v>
      </c>
      <c r="E8357">
        <v>2018</v>
      </c>
      <c r="F8357" t="s">
        <v>124</v>
      </c>
      <c r="G8357" t="s">
        <v>129</v>
      </c>
      <c r="H8357" t="s">
        <v>14</v>
      </c>
      <c r="I8357" t="s">
        <v>18</v>
      </c>
      <c r="J8357" t="s">
        <v>15</v>
      </c>
      <c r="K8357" t="s">
        <v>43</v>
      </c>
      <c r="L8357">
        <v>1</v>
      </c>
      <c r="M8357">
        <v>1008</v>
      </c>
      <c r="O8357" t="s">
        <v>28</v>
      </c>
      <c r="R8357" t="s">
        <v>44</v>
      </c>
      <c r="S8357" s="49" t="str">
        <f t="shared" si="1041"/>
        <v>Card</v>
      </c>
      <c r="T8357" s="3">
        <v>0.03</v>
      </c>
      <c r="U8357" s="2">
        <v>5.4450000000000003</v>
      </c>
      <c r="V8357" s="2">
        <v>2.1</v>
      </c>
      <c r="W8357" s="54">
        <f>_xlfn.XLOOKUP(M8357,Market!A:A,Market!F:F,0)</f>
        <v>8.8999999999999996E-2</v>
      </c>
      <c r="X8357" s="55">
        <f t="shared" si="1042"/>
        <v>0.16335</v>
      </c>
      <c r="Y8357" s="55">
        <f t="shared" si="1043"/>
        <v>3.3450000000000002</v>
      </c>
      <c r="Z8357" s="54">
        <f t="shared" si="1044"/>
        <v>0.61432506887052341</v>
      </c>
      <c r="AA8357" s="49" t="str">
        <f t="shared" ca="1" si="1045"/>
        <v>Y</v>
      </c>
      <c r="AB8357" s="49">
        <f t="shared" ca="1" si="1046"/>
        <v>6</v>
      </c>
      <c r="AC8357" s="49" t="str">
        <f t="shared" ca="1" si="1047"/>
        <v>Y</v>
      </c>
    </row>
    <row r="8358" spans="1:29" x14ac:dyDescent="0.25">
      <c r="A8358">
        <v>10077</v>
      </c>
      <c r="B8358" s="9">
        <v>43202</v>
      </c>
      <c r="C8358" s="50" t="str">
        <f t="shared" si="1040"/>
        <v>N</v>
      </c>
      <c r="D8358" s="52">
        <f>_xlfn.XLOOKUP(B8358,Cal_Date!B:B,Cal_Date!A:A,0)</f>
        <v>2</v>
      </c>
      <c r="E8358">
        <v>2018</v>
      </c>
      <c r="F8358" t="s">
        <v>124</v>
      </c>
      <c r="G8358" t="s">
        <v>129</v>
      </c>
      <c r="H8358" t="s">
        <v>11</v>
      </c>
      <c r="I8358" t="s">
        <v>11</v>
      </c>
      <c r="J8358" t="s">
        <v>15</v>
      </c>
      <c r="K8358" t="s">
        <v>42</v>
      </c>
      <c r="L8358">
        <v>1</v>
      </c>
      <c r="M8358">
        <v>1000</v>
      </c>
      <c r="O8358" t="s">
        <v>25</v>
      </c>
      <c r="R8358" t="s">
        <v>44</v>
      </c>
      <c r="S8358" s="49" t="str">
        <f t="shared" si="1041"/>
        <v>Card</v>
      </c>
      <c r="T8358" s="3">
        <v>0.03</v>
      </c>
      <c r="U8358" s="2">
        <v>2.7</v>
      </c>
      <c r="V8358" s="2">
        <v>0.87</v>
      </c>
      <c r="W8358" s="54">
        <f>_xlfn.XLOOKUP(M8358,Market!A:A,Market!F:F,0)</f>
        <v>0.08</v>
      </c>
      <c r="X8358" s="55">
        <f t="shared" si="1042"/>
        <v>8.1000000000000003E-2</v>
      </c>
      <c r="Y8358" s="55">
        <f t="shared" si="1043"/>
        <v>1.83</v>
      </c>
      <c r="Z8358" s="54">
        <f t="shared" si="1044"/>
        <v>0.67777777777777781</v>
      </c>
      <c r="AA8358" s="49" t="str">
        <f t="shared" ca="1" si="1045"/>
        <v>Y</v>
      </c>
      <c r="AB8358" s="49">
        <f t="shared" ca="1" si="1046"/>
        <v>6</v>
      </c>
      <c r="AC8358" s="49" t="str">
        <f t="shared" ca="1" si="1047"/>
        <v>Y</v>
      </c>
    </row>
    <row r="8359" spans="1:29" x14ac:dyDescent="0.25">
      <c r="A8359">
        <v>10078</v>
      </c>
      <c r="B8359" s="9">
        <v>43202</v>
      </c>
      <c r="C8359" s="50" t="str">
        <f t="shared" si="1040"/>
        <v>N</v>
      </c>
      <c r="D8359" s="52">
        <f>_xlfn.XLOOKUP(B8359,Cal_Date!B:B,Cal_Date!A:A,0)</f>
        <v>2</v>
      </c>
      <c r="E8359">
        <v>2018</v>
      </c>
      <c r="F8359" t="s">
        <v>124</v>
      </c>
      <c r="G8359" t="s">
        <v>129</v>
      </c>
      <c r="H8359" t="s">
        <v>11</v>
      </c>
      <c r="I8359" t="s">
        <v>11</v>
      </c>
      <c r="J8359" t="s">
        <v>15</v>
      </c>
      <c r="K8359" t="s">
        <v>42</v>
      </c>
      <c r="L8359">
        <v>2</v>
      </c>
      <c r="M8359">
        <v>1000</v>
      </c>
      <c r="O8359" t="s">
        <v>25</v>
      </c>
      <c r="R8359" t="s">
        <v>44</v>
      </c>
      <c r="S8359" s="49" t="str">
        <f t="shared" si="1041"/>
        <v>Card</v>
      </c>
      <c r="T8359" s="3">
        <v>0.03</v>
      </c>
      <c r="U8359" s="2">
        <v>5.4</v>
      </c>
      <c r="V8359" s="2">
        <v>1.74</v>
      </c>
      <c r="W8359" s="54">
        <f>_xlfn.XLOOKUP(M8359,Market!A:A,Market!F:F,0)</f>
        <v>0.08</v>
      </c>
      <c r="X8359" s="55">
        <f t="shared" si="1042"/>
        <v>0.16200000000000001</v>
      </c>
      <c r="Y8359" s="55">
        <f t="shared" si="1043"/>
        <v>3.66</v>
      </c>
      <c r="Z8359" s="54">
        <f t="shared" si="1044"/>
        <v>0.67777777777777781</v>
      </c>
      <c r="AA8359" s="49" t="str">
        <f t="shared" ca="1" si="1045"/>
        <v>Y</v>
      </c>
      <c r="AB8359" s="49">
        <f t="shared" ca="1" si="1046"/>
        <v>6</v>
      </c>
      <c r="AC8359" s="49" t="str">
        <f t="shared" ca="1" si="1047"/>
        <v>Y</v>
      </c>
    </row>
    <row r="8360" spans="1:29" x14ac:dyDescent="0.25">
      <c r="A8360">
        <v>10079</v>
      </c>
      <c r="B8360" s="9">
        <v>43202</v>
      </c>
      <c r="C8360" s="50" t="str">
        <f t="shared" si="1040"/>
        <v>N</v>
      </c>
      <c r="D8360" s="52">
        <f>_xlfn.XLOOKUP(B8360,Cal_Date!B:B,Cal_Date!A:A,0)</f>
        <v>2</v>
      </c>
      <c r="E8360">
        <v>2018</v>
      </c>
      <c r="F8360" t="s">
        <v>124</v>
      </c>
      <c r="G8360" t="s">
        <v>129</v>
      </c>
      <c r="H8360" t="s">
        <v>48</v>
      </c>
      <c r="I8360" t="s">
        <v>18</v>
      </c>
      <c r="J8360" t="s">
        <v>10</v>
      </c>
      <c r="K8360" t="s">
        <v>43</v>
      </c>
      <c r="L8360">
        <v>1</v>
      </c>
      <c r="M8360">
        <v>1000</v>
      </c>
      <c r="O8360" t="s">
        <v>25</v>
      </c>
      <c r="R8360" t="s">
        <v>44</v>
      </c>
      <c r="S8360" s="49" t="str">
        <f t="shared" si="1041"/>
        <v>Card</v>
      </c>
      <c r="T8360" s="3">
        <v>0.03</v>
      </c>
      <c r="U8360" s="2">
        <v>7.5600000000000005</v>
      </c>
      <c r="V8360" s="2">
        <v>1.46</v>
      </c>
      <c r="W8360" s="54">
        <f>_xlfn.XLOOKUP(M8360,Market!A:A,Market!F:F,0)</f>
        <v>0.08</v>
      </c>
      <c r="X8360" s="55">
        <f t="shared" si="1042"/>
        <v>0.2268</v>
      </c>
      <c r="Y8360" s="55">
        <f t="shared" si="1043"/>
        <v>6.1000000000000005</v>
      </c>
      <c r="Z8360" s="54">
        <f t="shared" si="1044"/>
        <v>0.80687830687830686</v>
      </c>
      <c r="AA8360" s="49" t="str">
        <f t="shared" ca="1" si="1045"/>
        <v>Y</v>
      </c>
      <c r="AB8360" s="49">
        <f t="shared" ca="1" si="1046"/>
        <v>6</v>
      </c>
      <c r="AC8360" s="49" t="str">
        <f t="shared" ca="1" si="1047"/>
        <v>Y</v>
      </c>
    </row>
    <row r="8361" spans="1:29" x14ac:dyDescent="0.25">
      <c r="A8361">
        <v>10080</v>
      </c>
      <c r="B8361" s="9">
        <v>43202</v>
      </c>
      <c r="C8361" s="50" t="str">
        <f t="shared" si="1040"/>
        <v>N</v>
      </c>
      <c r="D8361" s="52">
        <f>_xlfn.XLOOKUP(B8361,Cal_Date!B:B,Cal_Date!A:A,0)</f>
        <v>2</v>
      </c>
      <c r="E8361">
        <v>2018</v>
      </c>
      <c r="F8361" t="s">
        <v>124</v>
      </c>
      <c r="G8361" t="s">
        <v>129</v>
      </c>
      <c r="H8361" t="s">
        <v>48</v>
      </c>
      <c r="I8361" t="s">
        <v>18</v>
      </c>
      <c r="J8361" t="s">
        <v>10</v>
      </c>
      <c r="K8361" t="s">
        <v>43</v>
      </c>
      <c r="L8361">
        <v>1</v>
      </c>
      <c r="M8361">
        <v>1001</v>
      </c>
      <c r="O8361" t="s">
        <v>25</v>
      </c>
      <c r="R8361" t="s">
        <v>44</v>
      </c>
      <c r="S8361" s="49" t="str">
        <f t="shared" si="1041"/>
        <v>Card</v>
      </c>
      <c r="T8361" s="3">
        <v>0.03</v>
      </c>
      <c r="U8361" s="2">
        <v>7.42</v>
      </c>
      <c r="V8361" s="2">
        <v>1.46</v>
      </c>
      <c r="W8361" s="54">
        <f>_xlfn.XLOOKUP(M8361,Market!A:A,Market!F:F,0)</f>
        <v>0.06</v>
      </c>
      <c r="X8361" s="55">
        <f t="shared" si="1042"/>
        <v>0.22259999999999999</v>
      </c>
      <c r="Y8361" s="55">
        <f t="shared" si="1043"/>
        <v>5.96</v>
      </c>
      <c r="Z8361" s="54">
        <f t="shared" si="1044"/>
        <v>0.80323450134770891</v>
      </c>
      <c r="AA8361" s="49" t="str">
        <f t="shared" ca="1" si="1045"/>
        <v>Y</v>
      </c>
      <c r="AB8361" s="49">
        <f t="shared" ca="1" si="1046"/>
        <v>6</v>
      </c>
      <c r="AC8361" s="49" t="str">
        <f t="shared" ca="1" si="1047"/>
        <v>Y</v>
      </c>
    </row>
    <row r="8362" spans="1:29" x14ac:dyDescent="0.25">
      <c r="A8362">
        <v>10081</v>
      </c>
      <c r="B8362" s="9">
        <v>43202</v>
      </c>
      <c r="C8362" s="50" t="str">
        <f t="shared" si="1040"/>
        <v>N</v>
      </c>
      <c r="D8362" s="52">
        <f>_xlfn.XLOOKUP(B8362,Cal_Date!B:B,Cal_Date!A:A,0)</f>
        <v>2</v>
      </c>
      <c r="E8362">
        <v>2018</v>
      </c>
      <c r="F8362" t="s">
        <v>124</v>
      </c>
      <c r="G8362" t="s">
        <v>129</v>
      </c>
      <c r="H8362" t="s">
        <v>48</v>
      </c>
      <c r="I8362" t="s">
        <v>18</v>
      </c>
      <c r="J8362" t="s">
        <v>10</v>
      </c>
      <c r="K8362" t="s">
        <v>43</v>
      </c>
      <c r="L8362">
        <v>1</v>
      </c>
      <c r="M8362">
        <v>1000</v>
      </c>
      <c r="O8362" t="s">
        <v>25</v>
      </c>
      <c r="R8362" t="s">
        <v>44</v>
      </c>
      <c r="S8362" s="49" t="str">
        <f t="shared" si="1041"/>
        <v>Card</v>
      </c>
      <c r="T8362" s="3">
        <v>0.03</v>
      </c>
      <c r="U8362" s="2">
        <v>7.5600000000000005</v>
      </c>
      <c r="V8362" s="2">
        <v>1.46</v>
      </c>
      <c r="W8362" s="54">
        <f>_xlfn.XLOOKUP(M8362,Market!A:A,Market!F:F,0)</f>
        <v>0.08</v>
      </c>
      <c r="X8362" s="55">
        <f t="shared" si="1042"/>
        <v>0.2268</v>
      </c>
      <c r="Y8362" s="55">
        <f t="shared" si="1043"/>
        <v>6.1000000000000005</v>
      </c>
      <c r="Z8362" s="54">
        <f t="shared" si="1044"/>
        <v>0.80687830687830686</v>
      </c>
      <c r="AA8362" s="49" t="str">
        <f t="shared" ca="1" si="1045"/>
        <v>Y</v>
      </c>
      <c r="AB8362" s="49">
        <f t="shared" ca="1" si="1046"/>
        <v>6</v>
      </c>
      <c r="AC8362" s="49" t="str">
        <f t="shared" ca="1" si="1047"/>
        <v>Y</v>
      </c>
    </row>
    <row r="8363" spans="1:29" x14ac:dyDescent="0.25">
      <c r="A8363">
        <v>10082</v>
      </c>
      <c r="B8363" s="9">
        <v>43202</v>
      </c>
      <c r="C8363" s="50" t="str">
        <f t="shared" si="1040"/>
        <v>N</v>
      </c>
      <c r="D8363" s="52">
        <f>_xlfn.XLOOKUP(B8363,Cal_Date!B:B,Cal_Date!A:A,0)</f>
        <v>2</v>
      </c>
      <c r="E8363">
        <v>2018</v>
      </c>
      <c r="F8363" t="s">
        <v>124</v>
      </c>
      <c r="G8363" t="s">
        <v>129</v>
      </c>
      <c r="H8363" t="s">
        <v>48</v>
      </c>
      <c r="I8363" t="s">
        <v>18</v>
      </c>
      <c r="J8363" t="s">
        <v>10</v>
      </c>
      <c r="K8363" t="s">
        <v>43</v>
      </c>
      <c r="L8363">
        <v>1</v>
      </c>
      <c r="M8363">
        <v>1000</v>
      </c>
      <c r="O8363" t="s">
        <v>25</v>
      </c>
      <c r="R8363" t="s">
        <v>44</v>
      </c>
      <c r="S8363" s="49" t="str">
        <f t="shared" si="1041"/>
        <v>Card</v>
      </c>
      <c r="T8363" s="3">
        <v>0.03</v>
      </c>
      <c r="U8363" s="2">
        <v>7.5600000000000005</v>
      </c>
      <c r="V8363" s="2">
        <v>1.46</v>
      </c>
      <c r="W8363" s="54">
        <f>_xlfn.XLOOKUP(M8363,Market!A:A,Market!F:F,0)</f>
        <v>0.08</v>
      </c>
      <c r="X8363" s="55">
        <f t="shared" si="1042"/>
        <v>0.2268</v>
      </c>
      <c r="Y8363" s="55">
        <f t="shared" si="1043"/>
        <v>6.1000000000000005</v>
      </c>
      <c r="Z8363" s="54">
        <f t="shared" si="1044"/>
        <v>0.80687830687830686</v>
      </c>
      <c r="AA8363" s="49" t="str">
        <f t="shared" ca="1" si="1045"/>
        <v>Y</v>
      </c>
      <c r="AB8363" s="49">
        <f t="shared" ca="1" si="1046"/>
        <v>6</v>
      </c>
      <c r="AC8363" s="49" t="str">
        <f t="shared" ca="1" si="1047"/>
        <v>Y</v>
      </c>
    </row>
    <row r="8364" spans="1:29" x14ac:dyDescent="0.25">
      <c r="A8364">
        <v>10083</v>
      </c>
      <c r="B8364" s="9">
        <v>43202</v>
      </c>
      <c r="C8364" s="50" t="str">
        <f t="shared" si="1040"/>
        <v>N</v>
      </c>
      <c r="D8364" s="52">
        <f>_xlfn.XLOOKUP(B8364,Cal_Date!B:B,Cal_Date!A:A,0)</f>
        <v>2</v>
      </c>
      <c r="E8364">
        <v>2018</v>
      </c>
      <c r="F8364" t="s">
        <v>124</v>
      </c>
      <c r="G8364" t="s">
        <v>129</v>
      </c>
      <c r="H8364" t="s">
        <v>11</v>
      </c>
      <c r="I8364" t="s">
        <v>11</v>
      </c>
      <c r="J8364" t="s">
        <v>15</v>
      </c>
      <c r="K8364" t="s">
        <v>42</v>
      </c>
      <c r="L8364">
        <v>1</v>
      </c>
      <c r="M8364">
        <v>1004</v>
      </c>
      <c r="O8364" t="s">
        <v>28</v>
      </c>
      <c r="R8364" t="s">
        <v>44</v>
      </c>
      <c r="S8364" s="49" t="str">
        <f t="shared" si="1041"/>
        <v>Card</v>
      </c>
      <c r="T8364" s="3">
        <v>0.03</v>
      </c>
      <c r="U8364" s="2">
        <v>2.6500000000000004</v>
      </c>
      <c r="V8364" s="2">
        <v>0.87</v>
      </c>
      <c r="W8364" s="54">
        <f>_xlfn.XLOOKUP(M8364,Market!A:A,Market!F:F,0)</f>
        <v>0.06</v>
      </c>
      <c r="X8364" s="55">
        <f t="shared" si="1042"/>
        <v>7.9500000000000001E-2</v>
      </c>
      <c r="Y8364" s="55">
        <f t="shared" si="1043"/>
        <v>1.7800000000000002</v>
      </c>
      <c r="Z8364" s="54">
        <f t="shared" si="1044"/>
        <v>0.67169811320754713</v>
      </c>
      <c r="AA8364" s="49" t="str">
        <f t="shared" ca="1" si="1045"/>
        <v>Y</v>
      </c>
      <c r="AB8364" s="49">
        <f t="shared" ca="1" si="1046"/>
        <v>6</v>
      </c>
      <c r="AC8364" s="49" t="str">
        <f t="shared" ca="1" si="1047"/>
        <v>Y</v>
      </c>
    </row>
    <row r="8365" spans="1:29" x14ac:dyDescent="0.25">
      <c r="A8365">
        <v>10084</v>
      </c>
      <c r="B8365" s="9">
        <v>43202</v>
      </c>
      <c r="C8365" s="50" t="str">
        <f t="shared" si="1040"/>
        <v>N</v>
      </c>
      <c r="D8365" s="52">
        <f>_xlfn.XLOOKUP(B8365,Cal_Date!B:B,Cal_Date!A:A,0)</f>
        <v>2</v>
      </c>
      <c r="E8365">
        <v>2018</v>
      </c>
      <c r="F8365" t="s">
        <v>124</v>
      </c>
      <c r="G8365" t="s">
        <v>129</v>
      </c>
      <c r="H8365" t="s">
        <v>48</v>
      </c>
      <c r="I8365" t="s">
        <v>18</v>
      </c>
      <c r="J8365" t="s">
        <v>10</v>
      </c>
      <c r="K8365" t="s">
        <v>43</v>
      </c>
      <c r="L8365">
        <v>2</v>
      </c>
      <c r="M8365">
        <v>1005</v>
      </c>
      <c r="O8365" t="s">
        <v>25</v>
      </c>
      <c r="R8365" t="s">
        <v>44</v>
      </c>
      <c r="S8365" s="49" t="str">
        <f t="shared" si="1041"/>
        <v>Card</v>
      </c>
      <c r="T8365" s="3">
        <v>0.03</v>
      </c>
      <c r="U8365" s="2">
        <v>15.245999999999999</v>
      </c>
      <c r="V8365" s="2">
        <v>2.92</v>
      </c>
      <c r="W8365" s="54">
        <f>_xlfn.XLOOKUP(M8365,Market!A:A,Market!F:F,0)</f>
        <v>8.8999999999999996E-2</v>
      </c>
      <c r="X8365" s="55">
        <f t="shared" si="1042"/>
        <v>0.45737999999999995</v>
      </c>
      <c r="Y8365" s="55">
        <f t="shared" si="1043"/>
        <v>12.325999999999999</v>
      </c>
      <c r="Z8365" s="54">
        <f t="shared" si="1044"/>
        <v>0.80847435392889933</v>
      </c>
      <c r="AA8365" s="49" t="str">
        <f t="shared" ca="1" si="1045"/>
        <v>Y</v>
      </c>
      <c r="AB8365" s="49">
        <f t="shared" ca="1" si="1046"/>
        <v>6</v>
      </c>
      <c r="AC8365" s="49" t="str">
        <f t="shared" ca="1" si="1047"/>
        <v>Y</v>
      </c>
    </row>
    <row r="8366" spans="1:29" x14ac:dyDescent="0.25">
      <c r="A8366">
        <v>10085</v>
      </c>
      <c r="B8366" s="9">
        <v>43202</v>
      </c>
      <c r="C8366" s="50" t="str">
        <f t="shared" si="1040"/>
        <v>N</v>
      </c>
      <c r="D8366" s="52">
        <f>_xlfn.XLOOKUP(B8366,Cal_Date!B:B,Cal_Date!A:A,0)</f>
        <v>2</v>
      </c>
      <c r="E8366">
        <v>2018</v>
      </c>
      <c r="F8366" t="s">
        <v>124</v>
      </c>
      <c r="G8366" t="s">
        <v>129</v>
      </c>
      <c r="H8366" t="s">
        <v>11</v>
      </c>
      <c r="I8366" t="s">
        <v>11</v>
      </c>
      <c r="J8366" t="s">
        <v>15</v>
      </c>
      <c r="K8366" t="s">
        <v>42</v>
      </c>
      <c r="L8366">
        <v>2</v>
      </c>
      <c r="M8366">
        <v>1000</v>
      </c>
      <c r="O8366" t="s">
        <v>25</v>
      </c>
      <c r="R8366" t="s">
        <v>44</v>
      </c>
      <c r="S8366" s="49" t="str">
        <f t="shared" si="1041"/>
        <v>Card</v>
      </c>
      <c r="T8366" s="3">
        <v>0.03</v>
      </c>
      <c r="U8366" s="2">
        <v>5.4</v>
      </c>
      <c r="V8366" s="2">
        <v>1.74</v>
      </c>
      <c r="W8366" s="54">
        <f>_xlfn.XLOOKUP(M8366,Market!A:A,Market!F:F,0)</f>
        <v>0.08</v>
      </c>
      <c r="X8366" s="55">
        <f t="shared" si="1042"/>
        <v>0.16200000000000001</v>
      </c>
      <c r="Y8366" s="55">
        <f t="shared" si="1043"/>
        <v>3.66</v>
      </c>
      <c r="Z8366" s="54">
        <f t="shared" si="1044"/>
        <v>0.67777777777777781</v>
      </c>
      <c r="AA8366" s="49" t="str">
        <f t="shared" ca="1" si="1045"/>
        <v>Y</v>
      </c>
      <c r="AB8366" s="49">
        <f t="shared" ca="1" si="1046"/>
        <v>6</v>
      </c>
      <c r="AC8366" s="49" t="str">
        <f t="shared" ca="1" si="1047"/>
        <v>Y</v>
      </c>
    </row>
    <row r="8367" spans="1:29" x14ac:dyDescent="0.25">
      <c r="A8367">
        <v>10086</v>
      </c>
      <c r="B8367" s="9">
        <v>43202</v>
      </c>
      <c r="C8367" s="50" t="str">
        <f t="shared" si="1040"/>
        <v>N</v>
      </c>
      <c r="D8367" s="52">
        <f>_xlfn.XLOOKUP(B8367,Cal_Date!B:B,Cal_Date!A:A,0)</f>
        <v>2</v>
      </c>
      <c r="E8367">
        <v>2018</v>
      </c>
      <c r="F8367" t="s">
        <v>124</v>
      </c>
      <c r="G8367" t="s">
        <v>129</v>
      </c>
      <c r="H8367" t="s">
        <v>48</v>
      </c>
      <c r="I8367" t="s">
        <v>18</v>
      </c>
      <c r="J8367" t="s">
        <v>10</v>
      </c>
      <c r="K8367" t="s">
        <v>43</v>
      </c>
      <c r="L8367">
        <v>1</v>
      </c>
      <c r="M8367">
        <v>1006</v>
      </c>
      <c r="O8367" t="s">
        <v>28</v>
      </c>
      <c r="R8367" t="s">
        <v>44</v>
      </c>
      <c r="S8367" s="49" t="str">
        <f t="shared" si="1041"/>
        <v>Card</v>
      </c>
      <c r="T8367" s="3">
        <v>0.03</v>
      </c>
      <c r="U8367" s="2">
        <v>7.6229999999999993</v>
      </c>
      <c r="V8367" s="2">
        <v>1.46</v>
      </c>
      <c r="W8367" s="54">
        <f>_xlfn.XLOOKUP(M8367,Market!A:A,Market!F:F,0)</f>
        <v>8.8999999999999996E-2</v>
      </c>
      <c r="X8367" s="55">
        <f t="shared" si="1042"/>
        <v>0.22868999999999998</v>
      </c>
      <c r="Y8367" s="55">
        <f t="shared" si="1043"/>
        <v>6.1629999999999994</v>
      </c>
      <c r="Z8367" s="54">
        <f t="shared" si="1044"/>
        <v>0.80847435392889933</v>
      </c>
      <c r="AA8367" s="49" t="str">
        <f t="shared" ca="1" si="1045"/>
        <v>Y</v>
      </c>
      <c r="AB8367" s="49">
        <f t="shared" ca="1" si="1046"/>
        <v>6</v>
      </c>
      <c r="AC8367" s="49" t="str">
        <f t="shared" ca="1" si="1047"/>
        <v>Y</v>
      </c>
    </row>
    <row r="8368" spans="1:29" x14ac:dyDescent="0.25">
      <c r="A8368">
        <v>10087</v>
      </c>
      <c r="B8368" s="9">
        <v>43202</v>
      </c>
      <c r="C8368" s="50" t="str">
        <f t="shared" si="1040"/>
        <v>N</v>
      </c>
      <c r="D8368" s="52">
        <f>_xlfn.XLOOKUP(B8368,Cal_Date!B:B,Cal_Date!A:A,0)</f>
        <v>2</v>
      </c>
      <c r="E8368">
        <v>2018</v>
      </c>
      <c r="F8368" t="s">
        <v>124</v>
      </c>
      <c r="G8368" t="s">
        <v>129</v>
      </c>
      <c r="H8368" t="s">
        <v>11</v>
      </c>
      <c r="I8368" t="s">
        <v>11</v>
      </c>
      <c r="J8368" t="s">
        <v>15</v>
      </c>
      <c r="K8368" t="s">
        <v>42</v>
      </c>
      <c r="L8368">
        <v>1</v>
      </c>
      <c r="M8368">
        <v>1000</v>
      </c>
      <c r="O8368" t="s">
        <v>25</v>
      </c>
      <c r="R8368" t="s">
        <v>44</v>
      </c>
      <c r="S8368" s="49" t="str">
        <f t="shared" si="1041"/>
        <v>Card</v>
      </c>
      <c r="T8368" s="3">
        <v>0.03</v>
      </c>
      <c r="U8368" s="2">
        <v>2.7</v>
      </c>
      <c r="V8368" s="2">
        <v>0.87</v>
      </c>
      <c r="W8368" s="54">
        <f>_xlfn.XLOOKUP(M8368,Market!A:A,Market!F:F,0)</f>
        <v>0.08</v>
      </c>
      <c r="X8368" s="55">
        <f t="shared" si="1042"/>
        <v>8.1000000000000003E-2</v>
      </c>
      <c r="Y8368" s="55">
        <f t="shared" si="1043"/>
        <v>1.83</v>
      </c>
      <c r="Z8368" s="54">
        <f t="shared" si="1044"/>
        <v>0.67777777777777781</v>
      </c>
      <c r="AA8368" s="49" t="str">
        <f t="shared" ca="1" si="1045"/>
        <v>Y</v>
      </c>
      <c r="AB8368" s="49">
        <f t="shared" ca="1" si="1046"/>
        <v>6</v>
      </c>
      <c r="AC8368" s="49" t="str">
        <f t="shared" ca="1" si="1047"/>
        <v>Y</v>
      </c>
    </row>
    <row r="8369" spans="1:29" x14ac:dyDescent="0.25">
      <c r="A8369">
        <v>10088</v>
      </c>
      <c r="B8369" s="9">
        <v>43202</v>
      </c>
      <c r="C8369" s="50" t="str">
        <f t="shared" si="1040"/>
        <v>N</v>
      </c>
      <c r="D8369" s="52">
        <f>_xlfn.XLOOKUP(B8369,Cal_Date!B:B,Cal_Date!A:A,0)</f>
        <v>2</v>
      </c>
      <c r="E8369">
        <v>2018</v>
      </c>
      <c r="F8369" t="s">
        <v>124</v>
      </c>
      <c r="G8369" t="s">
        <v>129</v>
      </c>
      <c r="H8369" t="s">
        <v>11</v>
      </c>
      <c r="I8369" t="s">
        <v>11</v>
      </c>
      <c r="J8369" t="s">
        <v>15</v>
      </c>
      <c r="K8369" t="s">
        <v>42</v>
      </c>
      <c r="L8369">
        <v>1</v>
      </c>
      <c r="M8369">
        <v>1001</v>
      </c>
      <c r="O8369" t="s">
        <v>25</v>
      </c>
      <c r="R8369" t="s">
        <v>44</v>
      </c>
      <c r="S8369" s="49" t="str">
        <f t="shared" si="1041"/>
        <v>Card</v>
      </c>
      <c r="T8369" s="3">
        <v>0.03</v>
      </c>
      <c r="U8369" s="2">
        <v>2.6500000000000004</v>
      </c>
      <c r="V8369" s="2">
        <v>0.87</v>
      </c>
      <c r="W8369" s="54">
        <f>_xlfn.XLOOKUP(M8369,Market!A:A,Market!F:F,0)</f>
        <v>0.06</v>
      </c>
      <c r="X8369" s="55">
        <f t="shared" si="1042"/>
        <v>7.9500000000000001E-2</v>
      </c>
      <c r="Y8369" s="55">
        <f t="shared" si="1043"/>
        <v>1.7800000000000002</v>
      </c>
      <c r="Z8369" s="54">
        <f t="shared" si="1044"/>
        <v>0.67169811320754713</v>
      </c>
      <c r="AA8369" s="49" t="str">
        <f t="shared" ca="1" si="1045"/>
        <v>Y</v>
      </c>
      <c r="AB8369" s="49">
        <f t="shared" ca="1" si="1046"/>
        <v>6</v>
      </c>
      <c r="AC8369" s="49" t="str">
        <f t="shared" ca="1" si="1047"/>
        <v>Y</v>
      </c>
    </row>
    <row r="8370" spans="1:29" x14ac:dyDescent="0.25">
      <c r="A8370">
        <v>10089</v>
      </c>
      <c r="B8370" s="9">
        <v>43202</v>
      </c>
      <c r="C8370" s="50" t="str">
        <f t="shared" si="1040"/>
        <v>N</v>
      </c>
      <c r="D8370" s="52">
        <f>_xlfn.XLOOKUP(B8370,Cal_Date!B:B,Cal_Date!A:A,0)</f>
        <v>2</v>
      </c>
      <c r="E8370">
        <v>2018</v>
      </c>
      <c r="F8370" t="s">
        <v>124</v>
      </c>
      <c r="G8370" t="s">
        <v>129</v>
      </c>
      <c r="H8370" t="s">
        <v>14</v>
      </c>
      <c r="I8370" t="s">
        <v>18</v>
      </c>
      <c r="J8370" t="s">
        <v>15</v>
      </c>
      <c r="K8370" t="s">
        <v>43</v>
      </c>
      <c r="L8370">
        <v>2</v>
      </c>
      <c r="M8370">
        <v>1008</v>
      </c>
      <c r="O8370" t="s">
        <v>28</v>
      </c>
      <c r="R8370" t="s">
        <v>44</v>
      </c>
      <c r="S8370" s="49" t="str">
        <f t="shared" si="1041"/>
        <v>Card</v>
      </c>
      <c r="T8370" s="3">
        <v>0.03</v>
      </c>
      <c r="U8370" s="2">
        <v>10.89</v>
      </c>
      <c r="V8370" s="2">
        <v>4.4400000000000004</v>
      </c>
      <c r="W8370" s="54">
        <f>_xlfn.XLOOKUP(M8370,Market!A:A,Market!F:F,0)</f>
        <v>8.8999999999999996E-2</v>
      </c>
      <c r="X8370" s="55">
        <f t="shared" si="1042"/>
        <v>0.32669999999999999</v>
      </c>
      <c r="Y8370" s="55">
        <f t="shared" si="1043"/>
        <v>6.45</v>
      </c>
      <c r="Z8370" s="54">
        <f t="shared" si="1044"/>
        <v>0.59228650137741046</v>
      </c>
      <c r="AA8370" s="49" t="str">
        <f t="shared" ca="1" si="1045"/>
        <v>Y</v>
      </c>
      <c r="AB8370" s="49">
        <f t="shared" ca="1" si="1046"/>
        <v>6</v>
      </c>
      <c r="AC8370" s="49" t="str">
        <f t="shared" ca="1" si="1047"/>
        <v>Y</v>
      </c>
    </row>
    <row r="8371" spans="1:29" x14ac:dyDescent="0.25">
      <c r="A8371">
        <v>10090</v>
      </c>
      <c r="B8371" s="9">
        <v>43202</v>
      </c>
      <c r="C8371" s="50" t="str">
        <f t="shared" si="1040"/>
        <v>N</v>
      </c>
      <c r="D8371" s="52">
        <f>_xlfn.XLOOKUP(B8371,Cal_Date!B:B,Cal_Date!A:A,0)</f>
        <v>2</v>
      </c>
      <c r="E8371">
        <v>2018</v>
      </c>
      <c r="F8371" t="s">
        <v>124</v>
      </c>
      <c r="G8371" t="s">
        <v>129</v>
      </c>
      <c r="H8371" t="s">
        <v>14</v>
      </c>
      <c r="I8371" t="s">
        <v>18</v>
      </c>
      <c r="J8371" t="s">
        <v>15</v>
      </c>
      <c r="K8371" t="s">
        <v>43</v>
      </c>
      <c r="L8371">
        <v>1</v>
      </c>
      <c r="M8371">
        <v>1009</v>
      </c>
      <c r="O8371" t="s">
        <v>28</v>
      </c>
      <c r="R8371" t="s">
        <v>44</v>
      </c>
      <c r="S8371" s="49" t="str">
        <f t="shared" si="1041"/>
        <v>Card</v>
      </c>
      <c r="T8371" s="3">
        <v>0.03</v>
      </c>
      <c r="U8371" s="2">
        <v>5.4450000000000003</v>
      </c>
      <c r="V8371" s="2">
        <v>2.1</v>
      </c>
      <c r="W8371" s="54">
        <f>_xlfn.XLOOKUP(M8371,Market!A:A,Market!F:F,0)</f>
        <v>8.8999999999999996E-2</v>
      </c>
      <c r="X8371" s="55">
        <f t="shared" si="1042"/>
        <v>0.16335</v>
      </c>
      <c r="Y8371" s="55">
        <f t="shared" si="1043"/>
        <v>3.3450000000000002</v>
      </c>
      <c r="Z8371" s="54">
        <f t="shared" si="1044"/>
        <v>0.61432506887052341</v>
      </c>
      <c r="AA8371" s="49" t="str">
        <f t="shared" ca="1" si="1045"/>
        <v>Y</v>
      </c>
      <c r="AB8371" s="49">
        <f t="shared" ca="1" si="1046"/>
        <v>6</v>
      </c>
      <c r="AC8371" s="49" t="str">
        <f t="shared" ca="1" si="1047"/>
        <v>Y</v>
      </c>
    </row>
    <row r="8372" spans="1:29" x14ac:dyDescent="0.25">
      <c r="A8372">
        <v>10091</v>
      </c>
      <c r="B8372" s="9">
        <v>43202</v>
      </c>
      <c r="C8372" s="50" t="str">
        <f t="shared" si="1040"/>
        <v>N</v>
      </c>
      <c r="D8372" s="52">
        <f>_xlfn.XLOOKUP(B8372,Cal_Date!B:B,Cal_Date!A:A,0)</f>
        <v>2</v>
      </c>
      <c r="E8372">
        <v>2018</v>
      </c>
      <c r="F8372" t="s">
        <v>124</v>
      </c>
      <c r="G8372" t="s">
        <v>129</v>
      </c>
      <c r="H8372" t="s">
        <v>14</v>
      </c>
      <c r="I8372" t="s">
        <v>18</v>
      </c>
      <c r="J8372" t="s">
        <v>15</v>
      </c>
      <c r="K8372" t="s">
        <v>43</v>
      </c>
      <c r="L8372">
        <v>2</v>
      </c>
      <c r="M8372">
        <v>1001</v>
      </c>
      <c r="O8372" t="s">
        <v>25</v>
      </c>
      <c r="R8372" t="s">
        <v>44</v>
      </c>
      <c r="S8372" s="49" t="str">
        <f t="shared" si="1041"/>
        <v>Card</v>
      </c>
      <c r="T8372" s="3">
        <v>0.03</v>
      </c>
      <c r="U8372" s="2">
        <v>10.600000000000001</v>
      </c>
      <c r="V8372" s="2">
        <v>4.4400000000000004</v>
      </c>
      <c r="W8372" s="54">
        <f>_xlfn.XLOOKUP(M8372,Market!A:A,Market!F:F,0)</f>
        <v>0.06</v>
      </c>
      <c r="X8372" s="55">
        <f t="shared" si="1042"/>
        <v>0.318</v>
      </c>
      <c r="Y8372" s="55">
        <f t="shared" si="1043"/>
        <v>6.160000000000001</v>
      </c>
      <c r="Z8372" s="54">
        <f t="shared" si="1044"/>
        <v>0.5811320754716981</v>
      </c>
      <c r="AA8372" s="49" t="str">
        <f t="shared" ca="1" si="1045"/>
        <v>Y</v>
      </c>
      <c r="AB8372" s="49">
        <f t="shared" ca="1" si="1046"/>
        <v>6</v>
      </c>
      <c r="AC8372" s="49" t="str">
        <f t="shared" ca="1" si="1047"/>
        <v>Y</v>
      </c>
    </row>
    <row r="8373" spans="1:29" x14ac:dyDescent="0.25">
      <c r="A8373">
        <v>10092</v>
      </c>
      <c r="B8373" s="9">
        <v>43202</v>
      </c>
      <c r="C8373" s="50" t="str">
        <f t="shared" si="1040"/>
        <v>N</v>
      </c>
      <c r="D8373" s="52">
        <f>_xlfn.XLOOKUP(B8373,Cal_Date!B:B,Cal_Date!A:A,0)</f>
        <v>2</v>
      </c>
      <c r="E8373">
        <v>2018</v>
      </c>
      <c r="F8373" t="s">
        <v>124</v>
      </c>
      <c r="G8373" t="s">
        <v>129</v>
      </c>
      <c r="H8373" t="s">
        <v>14</v>
      </c>
      <c r="I8373" t="s">
        <v>13</v>
      </c>
      <c r="J8373" t="s">
        <v>15</v>
      </c>
      <c r="K8373" t="s">
        <v>43</v>
      </c>
      <c r="L8373">
        <v>1</v>
      </c>
      <c r="M8373">
        <v>1001</v>
      </c>
      <c r="O8373" t="s">
        <v>25</v>
      </c>
      <c r="R8373" t="s">
        <v>44</v>
      </c>
      <c r="S8373" s="49" t="str">
        <f t="shared" si="1041"/>
        <v>Card</v>
      </c>
      <c r="T8373" s="3">
        <v>0.03</v>
      </c>
      <c r="U8373" s="2">
        <v>5.3000000000000007</v>
      </c>
      <c r="V8373" s="2">
        <v>2.12</v>
      </c>
      <c r="W8373" s="54">
        <f>_xlfn.XLOOKUP(M8373,Market!A:A,Market!F:F,0)</f>
        <v>0.06</v>
      </c>
      <c r="X8373" s="55">
        <f t="shared" si="1042"/>
        <v>0.159</v>
      </c>
      <c r="Y8373" s="55">
        <f t="shared" si="1043"/>
        <v>3.1800000000000006</v>
      </c>
      <c r="Z8373" s="54">
        <f t="shared" si="1044"/>
        <v>0.60000000000000009</v>
      </c>
      <c r="AA8373" s="49" t="str">
        <f t="shared" ca="1" si="1045"/>
        <v>Y</v>
      </c>
      <c r="AB8373" s="49">
        <f t="shared" ca="1" si="1046"/>
        <v>6</v>
      </c>
      <c r="AC8373" s="49" t="str">
        <f t="shared" ca="1" si="1047"/>
        <v>Y</v>
      </c>
    </row>
    <row r="8374" spans="1:29" x14ac:dyDescent="0.25">
      <c r="A8374">
        <v>10093</v>
      </c>
      <c r="B8374" s="9">
        <v>43202</v>
      </c>
      <c r="C8374" s="50" t="str">
        <f t="shared" si="1040"/>
        <v>N</v>
      </c>
      <c r="D8374" s="52">
        <f>_xlfn.XLOOKUP(B8374,Cal_Date!B:B,Cal_Date!A:A,0)</f>
        <v>2</v>
      </c>
      <c r="E8374">
        <v>2018</v>
      </c>
      <c r="F8374" t="s">
        <v>124</v>
      </c>
      <c r="G8374" t="s">
        <v>129</v>
      </c>
      <c r="H8374" t="s">
        <v>11</v>
      </c>
      <c r="I8374" t="s">
        <v>11</v>
      </c>
      <c r="J8374" t="s">
        <v>15</v>
      </c>
      <c r="K8374" t="s">
        <v>42</v>
      </c>
      <c r="L8374">
        <v>2</v>
      </c>
      <c r="M8374">
        <v>1001</v>
      </c>
      <c r="O8374" t="s">
        <v>25</v>
      </c>
      <c r="R8374" t="s">
        <v>44</v>
      </c>
      <c r="S8374" s="49" t="str">
        <f t="shared" si="1041"/>
        <v>Card</v>
      </c>
      <c r="T8374" s="3">
        <v>0.03</v>
      </c>
      <c r="U8374" s="2">
        <v>5.3000000000000007</v>
      </c>
      <c r="V8374" s="2">
        <v>1.74</v>
      </c>
      <c r="W8374" s="54">
        <f>_xlfn.XLOOKUP(M8374,Market!A:A,Market!F:F,0)</f>
        <v>0.06</v>
      </c>
      <c r="X8374" s="55">
        <f t="shared" si="1042"/>
        <v>0.159</v>
      </c>
      <c r="Y8374" s="55">
        <f t="shared" si="1043"/>
        <v>3.5600000000000005</v>
      </c>
      <c r="Z8374" s="54">
        <f t="shared" si="1044"/>
        <v>0.67169811320754713</v>
      </c>
      <c r="AA8374" s="49" t="str">
        <f t="shared" ca="1" si="1045"/>
        <v>Y</v>
      </c>
      <c r="AB8374" s="49">
        <f t="shared" ca="1" si="1046"/>
        <v>6</v>
      </c>
      <c r="AC8374" s="49" t="str">
        <f t="shared" ca="1" si="1047"/>
        <v>Y</v>
      </c>
    </row>
    <row r="8375" spans="1:29" x14ac:dyDescent="0.25">
      <c r="A8375">
        <v>10094</v>
      </c>
      <c r="B8375" s="9">
        <v>43202</v>
      </c>
      <c r="C8375" s="50" t="str">
        <f t="shared" si="1040"/>
        <v>N</v>
      </c>
      <c r="D8375" s="52">
        <f>_xlfn.XLOOKUP(B8375,Cal_Date!B:B,Cal_Date!A:A,0)</f>
        <v>2</v>
      </c>
      <c r="E8375">
        <v>2018</v>
      </c>
      <c r="F8375" t="s">
        <v>124</v>
      </c>
      <c r="G8375" t="s">
        <v>129</v>
      </c>
      <c r="H8375" t="s">
        <v>11</v>
      </c>
      <c r="I8375" t="s">
        <v>11</v>
      </c>
      <c r="J8375" t="s">
        <v>15</v>
      </c>
      <c r="K8375" t="s">
        <v>42</v>
      </c>
      <c r="L8375">
        <v>1</v>
      </c>
      <c r="M8375">
        <v>1002</v>
      </c>
      <c r="O8375" t="s">
        <v>28</v>
      </c>
      <c r="R8375" t="s">
        <v>44</v>
      </c>
      <c r="S8375" s="49" t="str">
        <f t="shared" si="1041"/>
        <v>Card</v>
      </c>
      <c r="T8375" s="3">
        <v>0.03</v>
      </c>
      <c r="U8375" s="2">
        <v>2.6500000000000004</v>
      </c>
      <c r="V8375" s="2">
        <v>0.87</v>
      </c>
      <c r="W8375" s="54">
        <f>_xlfn.XLOOKUP(M8375,Market!A:A,Market!F:F,0)</f>
        <v>0.06</v>
      </c>
      <c r="X8375" s="55">
        <f t="shared" si="1042"/>
        <v>7.9500000000000001E-2</v>
      </c>
      <c r="Y8375" s="55">
        <f t="shared" si="1043"/>
        <v>1.7800000000000002</v>
      </c>
      <c r="Z8375" s="54">
        <f t="shared" si="1044"/>
        <v>0.67169811320754713</v>
      </c>
      <c r="AA8375" s="49" t="str">
        <f t="shared" ca="1" si="1045"/>
        <v>Y</v>
      </c>
      <c r="AB8375" s="49">
        <f t="shared" ca="1" si="1046"/>
        <v>6</v>
      </c>
      <c r="AC8375" s="49" t="str">
        <f t="shared" ca="1" si="1047"/>
        <v>Y</v>
      </c>
    </row>
    <row r="8376" spans="1:29" x14ac:dyDescent="0.25">
      <c r="A8376">
        <v>10095</v>
      </c>
      <c r="B8376" s="9">
        <v>43202</v>
      </c>
      <c r="C8376" s="50" t="str">
        <f t="shared" si="1040"/>
        <v>N</v>
      </c>
      <c r="D8376" s="52">
        <f>_xlfn.XLOOKUP(B8376,Cal_Date!B:B,Cal_Date!A:A,0)</f>
        <v>2</v>
      </c>
      <c r="E8376">
        <v>2018</v>
      </c>
      <c r="F8376" t="s">
        <v>124</v>
      </c>
      <c r="G8376" t="s">
        <v>129</v>
      </c>
      <c r="H8376" t="s">
        <v>11</v>
      </c>
      <c r="I8376" t="s">
        <v>11</v>
      </c>
      <c r="J8376" t="s">
        <v>15</v>
      </c>
      <c r="K8376" t="s">
        <v>42</v>
      </c>
      <c r="L8376">
        <v>1</v>
      </c>
      <c r="M8376">
        <v>1003</v>
      </c>
      <c r="O8376" t="s">
        <v>25</v>
      </c>
      <c r="R8376" t="s">
        <v>44</v>
      </c>
      <c r="S8376" s="49" t="str">
        <f t="shared" si="1041"/>
        <v>Card</v>
      </c>
      <c r="T8376" s="3">
        <v>0.03</v>
      </c>
      <c r="U8376" s="2">
        <v>2.6500000000000004</v>
      </c>
      <c r="V8376" s="2">
        <v>0.87</v>
      </c>
      <c r="W8376" s="54">
        <f>_xlfn.XLOOKUP(M8376,Market!A:A,Market!F:F,0)</f>
        <v>0.06</v>
      </c>
      <c r="X8376" s="55">
        <f t="shared" si="1042"/>
        <v>7.9500000000000001E-2</v>
      </c>
      <c r="Y8376" s="55">
        <f t="shared" si="1043"/>
        <v>1.7800000000000002</v>
      </c>
      <c r="Z8376" s="54">
        <f t="shared" si="1044"/>
        <v>0.67169811320754713</v>
      </c>
      <c r="AA8376" s="49" t="str">
        <f t="shared" ca="1" si="1045"/>
        <v>Y</v>
      </c>
      <c r="AB8376" s="49">
        <f t="shared" ca="1" si="1046"/>
        <v>6</v>
      </c>
      <c r="AC8376" s="49" t="str">
        <f t="shared" ca="1" si="1047"/>
        <v>Y</v>
      </c>
    </row>
    <row r="8377" spans="1:29" x14ac:dyDescent="0.25">
      <c r="A8377">
        <v>10096</v>
      </c>
      <c r="B8377" s="9">
        <v>43202</v>
      </c>
      <c r="C8377" s="50" t="str">
        <f t="shared" si="1040"/>
        <v>N</v>
      </c>
      <c r="D8377" s="52">
        <f>_xlfn.XLOOKUP(B8377,Cal_Date!B:B,Cal_Date!A:A,0)</f>
        <v>2</v>
      </c>
      <c r="E8377">
        <v>2018</v>
      </c>
      <c r="F8377" t="s">
        <v>124</v>
      </c>
      <c r="G8377" t="s">
        <v>129</v>
      </c>
      <c r="H8377" t="s">
        <v>11</v>
      </c>
      <c r="I8377" t="s">
        <v>11</v>
      </c>
      <c r="J8377" t="s">
        <v>15</v>
      </c>
      <c r="K8377" t="s">
        <v>42</v>
      </c>
      <c r="L8377">
        <v>1</v>
      </c>
      <c r="M8377">
        <v>1003</v>
      </c>
      <c r="O8377" t="s">
        <v>25</v>
      </c>
      <c r="R8377" t="s">
        <v>44</v>
      </c>
      <c r="S8377" s="49" t="str">
        <f t="shared" si="1041"/>
        <v>Card</v>
      </c>
      <c r="T8377" s="3">
        <v>0.03</v>
      </c>
      <c r="U8377" s="2">
        <v>2.6500000000000004</v>
      </c>
      <c r="V8377" s="2">
        <v>0.87</v>
      </c>
      <c r="W8377" s="54">
        <f>_xlfn.XLOOKUP(M8377,Market!A:A,Market!F:F,0)</f>
        <v>0.06</v>
      </c>
      <c r="X8377" s="55">
        <f t="shared" si="1042"/>
        <v>7.9500000000000001E-2</v>
      </c>
      <c r="Y8377" s="55">
        <f t="shared" si="1043"/>
        <v>1.7800000000000002</v>
      </c>
      <c r="Z8377" s="54">
        <f t="shared" si="1044"/>
        <v>0.67169811320754713</v>
      </c>
      <c r="AA8377" s="49" t="str">
        <f t="shared" ca="1" si="1045"/>
        <v>Y</v>
      </c>
      <c r="AB8377" s="49">
        <f t="shared" ca="1" si="1046"/>
        <v>6</v>
      </c>
      <c r="AC8377" s="49" t="str">
        <f t="shared" ca="1" si="1047"/>
        <v>Y</v>
      </c>
    </row>
    <row r="8378" spans="1:29" x14ac:dyDescent="0.25">
      <c r="A8378">
        <v>10097</v>
      </c>
      <c r="B8378" s="9">
        <v>43202</v>
      </c>
      <c r="C8378" s="50" t="str">
        <f t="shared" si="1040"/>
        <v>N</v>
      </c>
      <c r="D8378" s="52">
        <f>_xlfn.XLOOKUP(B8378,Cal_Date!B:B,Cal_Date!A:A,0)</f>
        <v>2</v>
      </c>
      <c r="E8378">
        <v>2018</v>
      </c>
      <c r="F8378" t="s">
        <v>124</v>
      </c>
      <c r="G8378" t="s">
        <v>129</v>
      </c>
      <c r="H8378" t="s">
        <v>14</v>
      </c>
      <c r="I8378" t="s">
        <v>18</v>
      </c>
      <c r="J8378" t="s">
        <v>15</v>
      </c>
      <c r="K8378" t="s">
        <v>43</v>
      </c>
      <c r="L8378">
        <v>1</v>
      </c>
      <c r="M8378">
        <v>1003</v>
      </c>
      <c r="O8378" t="s">
        <v>25</v>
      </c>
      <c r="R8378" t="s">
        <v>44</v>
      </c>
      <c r="S8378" s="49" t="str">
        <f t="shared" si="1041"/>
        <v>Card</v>
      </c>
      <c r="T8378" s="3">
        <v>0.03</v>
      </c>
      <c r="U8378" s="2">
        <v>5.3000000000000007</v>
      </c>
      <c r="V8378" s="2">
        <v>2.2200000000000002</v>
      </c>
      <c r="W8378" s="54">
        <f>_xlfn.XLOOKUP(M8378,Market!A:A,Market!F:F,0)</f>
        <v>0.06</v>
      </c>
      <c r="X8378" s="55">
        <f t="shared" si="1042"/>
        <v>0.159</v>
      </c>
      <c r="Y8378" s="55">
        <f t="shared" si="1043"/>
        <v>3.0800000000000005</v>
      </c>
      <c r="Z8378" s="54">
        <f t="shared" si="1044"/>
        <v>0.5811320754716981</v>
      </c>
      <c r="AA8378" s="49" t="str">
        <f t="shared" ca="1" si="1045"/>
        <v>Y</v>
      </c>
      <c r="AB8378" s="49">
        <f t="shared" ca="1" si="1046"/>
        <v>6</v>
      </c>
      <c r="AC8378" s="49" t="str">
        <f t="shared" ca="1" si="1047"/>
        <v>Y</v>
      </c>
    </row>
    <row r="8379" spans="1:29" x14ac:dyDescent="0.25">
      <c r="A8379">
        <v>10098</v>
      </c>
      <c r="B8379" s="9">
        <v>43202</v>
      </c>
      <c r="C8379" s="50" t="str">
        <f t="shared" si="1040"/>
        <v>N</v>
      </c>
      <c r="D8379" s="52">
        <f>_xlfn.XLOOKUP(B8379,Cal_Date!B:B,Cal_Date!A:A,0)</f>
        <v>2</v>
      </c>
      <c r="E8379">
        <v>2018</v>
      </c>
      <c r="F8379" t="s">
        <v>124</v>
      </c>
      <c r="G8379" t="s">
        <v>129</v>
      </c>
      <c r="H8379" t="s">
        <v>14</v>
      </c>
      <c r="I8379" t="s">
        <v>18</v>
      </c>
      <c r="J8379" t="s">
        <v>15</v>
      </c>
      <c r="K8379" t="s">
        <v>43</v>
      </c>
      <c r="L8379">
        <v>2</v>
      </c>
      <c r="M8379">
        <v>1004</v>
      </c>
      <c r="O8379" t="s">
        <v>28</v>
      </c>
      <c r="R8379" t="s">
        <v>44</v>
      </c>
      <c r="S8379" s="49" t="str">
        <f t="shared" si="1041"/>
        <v>Card</v>
      </c>
      <c r="T8379" s="3">
        <v>0.03</v>
      </c>
      <c r="U8379" s="2">
        <v>10.600000000000001</v>
      </c>
      <c r="V8379" s="2">
        <v>4.4400000000000004</v>
      </c>
      <c r="W8379" s="54">
        <f>_xlfn.XLOOKUP(M8379,Market!A:A,Market!F:F,0)</f>
        <v>0.06</v>
      </c>
      <c r="X8379" s="55">
        <f t="shared" si="1042"/>
        <v>0.318</v>
      </c>
      <c r="Y8379" s="55">
        <f t="shared" si="1043"/>
        <v>6.160000000000001</v>
      </c>
      <c r="Z8379" s="54">
        <f t="shared" si="1044"/>
        <v>0.5811320754716981</v>
      </c>
      <c r="AA8379" s="49" t="str">
        <f t="shared" ca="1" si="1045"/>
        <v>Y</v>
      </c>
      <c r="AB8379" s="49">
        <f t="shared" ca="1" si="1046"/>
        <v>6</v>
      </c>
      <c r="AC8379" s="49" t="str">
        <f t="shared" ca="1" si="1047"/>
        <v>Y</v>
      </c>
    </row>
    <row r="8380" spans="1:29" x14ac:dyDescent="0.25">
      <c r="A8380">
        <v>10099</v>
      </c>
      <c r="B8380" s="9">
        <v>43202</v>
      </c>
      <c r="C8380" s="50" t="str">
        <f t="shared" si="1040"/>
        <v>N</v>
      </c>
      <c r="D8380" s="52">
        <f>_xlfn.XLOOKUP(B8380,Cal_Date!B:B,Cal_Date!A:A,0)</f>
        <v>2</v>
      </c>
      <c r="E8380">
        <v>2018</v>
      </c>
      <c r="F8380" t="s">
        <v>124</v>
      </c>
      <c r="G8380" t="s">
        <v>129</v>
      </c>
      <c r="H8380" t="s">
        <v>14</v>
      </c>
      <c r="I8380" t="s">
        <v>18</v>
      </c>
      <c r="J8380" t="s">
        <v>15</v>
      </c>
      <c r="K8380" t="s">
        <v>43</v>
      </c>
      <c r="L8380">
        <v>1</v>
      </c>
      <c r="M8380">
        <v>1005</v>
      </c>
      <c r="O8380" t="s">
        <v>25</v>
      </c>
      <c r="R8380" t="s">
        <v>44</v>
      </c>
      <c r="S8380" s="49" t="str">
        <f t="shared" si="1041"/>
        <v>Card</v>
      </c>
      <c r="T8380" s="3">
        <v>0.03</v>
      </c>
      <c r="U8380" s="2">
        <v>5.4450000000000003</v>
      </c>
      <c r="V8380" s="2">
        <v>2.1</v>
      </c>
      <c r="W8380" s="54">
        <f>_xlfn.XLOOKUP(M8380,Market!A:A,Market!F:F,0)</f>
        <v>8.8999999999999996E-2</v>
      </c>
      <c r="X8380" s="55">
        <f t="shared" si="1042"/>
        <v>0.16335</v>
      </c>
      <c r="Y8380" s="55">
        <f t="shared" si="1043"/>
        <v>3.3450000000000002</v>
      </c>
      <c r="Z8380" s="54">
        <f t="shared" si="1044"/>
        <v>0.61432506887052341</v>
      </c>
      <c r="AA8380" s="49" t="str">
        <f t="shared" ca="1" si="1045"/>
        <v>Y</v>
      </c>
      <c r="AB8380" s="49">
        <f t="shared" ca="1" si="1046"/>
        <v>6</v>
      </c>
      <c r="AC8380" s="49" t="str">
        <f t="shared" ca="1" si="1047"/>
        <v>Y</v>
      </c>
    </row>
    <row r="8381" spans="1:29" x14ac:dyDescent="0.25">
      <c r="A8381">
        <v>10100</v>
      </c>
      <c r="B8381" s="9">
        <v>43202</v>
      </c>
      <c r="C8381" s="50" t="str">
        <f t="shared" si="1040"/>
        <v>N</v>
      </c>
      <c r="D8381" s="52">
        <f>_xlfn.XLOOKUP(B8381,Cal_Date!B:B,Cal_Date!A:A,0)</f>
        <v>2</v>
      </c>
      <c r="E8381">
        <v>2018</v>
      </c>
      <c r="F8381" t="s">
        <v>124</v>
      </c>
      <c r="G8381" t="s">
        <v>129</v>
      </c>
      <c r="H8381" t="s">
        <v>11</v>
      </c>
      <c r="I8381" t="s">
        <v>11</v>
      </c>
      <c r="J8381" t="s">
        <v>15</v>
      </c>
      <c r="K8381" t="s">
        <v>42</v>
      </c>
      <c r="L8381">
        <v>1</v>
      </c>
      <c r="M8381">
        <v>1005</v>
      </c>
      <c r="O8381" t="s">
        <v>25</v>
      </c>
      <c r="R8381" t="s">
        <v>44</v>
      </c>
      <c r="S8381" s="49" t="str">
        <f t="shared" si="1041"/>
        <v>Card</v>
      </c>
      <c r="T8381" s="3">
        <v>0.03</v>
      </c>
      <c r="U8381" s="2">
        <v>2.7225000000000001</v>
      </c>
      <c r="V8381" s="2">
        <v>0.87</v>
      </c>
      <c r="W8381" s="54">
        <f>_xlfn.XLOOKUP(M8381,Market!A:A,Market!F:F,0)</f>
        <v>8.8999999999999996E-2</v>
      </c>
      <c r="X8381" s="55">
        <f t="shared" si="1042"/>
        <v>8.1674999999999998E-2</v>
      </c>
      <c r="Y8381" s="55">
        <f t="shared" si="1043"/>
        <v>1.8525</v>
      </c>
      <c r="Z8381" s="54">
        <f t="shared" si="1044"/>
        <v>0.68044077134986225</v>
      </c>
      <c r="AA8381" s="49" t="str">
        <f t="shared" ca="1" si="1045"/>
        <v>Y</v>
      </c>
      <c r="AB8381" s="49">
        <f t="shared" ca="1" si="1046"/>
        <v>6</v>
      </c>
      <c r="AC8381" s="49" t="str">
        <f t="shared" ca="1" si="1047"/>
        <v>Y</v>
      </c>
    </row>
    <row r="8382" spans="1:29" x14ac:dyDescent="0.25">
      <c r="A8382">
        <v>10101</v>
      </c>
      <c r="B8382" s="9">
        <v>43202</v>
      </c>
      <c r="C8382" s="50" t="str">
        <f t="shared" si="1040"/>
        <v>N</v>
      </c>
      <c r="D8382" s="52">
        <f>_xlfn.XLOOKUP(B8382,Cal_Date!B:B,Cal_Date!A:A,0)</f>
        <v>2</v>
      </c>
      <c r="E8382">
        <v>2018</v>
      </c>
      <c r="F8382" t="s">
        <v>124</v>
      </c>
      <c r="G8382" t="s">
        <v>129</v>
      </c>
      <c r="H8382" t="s">
        <v>48</v>
      </c>
      <c r="I8382" t="s">
        <v>18</v>
      </c>
      <c r="J8382" t="s">
        <v>10</v>
      </c>
      <c r="K8382" t="s">
        <v>43</v>
      </c>
      <c r="L8382">
        <v>1</v>
      </c>
      <c r="M8382">
        <v>1003</v>
      </c>
      <c r="O8382" t="s">
        <v>25</v>
      </c>
      <c r="R8382" t="s">
        <v>44</v>
      </c>
      <c r="S8382" s="49" t="str">
        <f t="shared" si="1041"/>
        <v>Card</v>
      </c>
      <c r="T8382" s="3">
        <v>0.03</v>
      </c>
      <c r="U8382" s="2">
        <v>7.42</v>
      </c>
      <c r="V8382" s="2">
        <v>1.46</v>
      </c>
      <c r="W8382" s="54">
        <f>_xlfn.XLOOKUP(M8382,Market!A:A,Market!F:F,0)</f>
        <v>0.06</v>
      </c>
      <c r="X8382" s="55">
        <f t="shared" si="1042"/>
        <v>0.22259999999999999</v>
      </c>
      <c r="Y8382" s="55">
        <f t="shared" si="1043"/>
        <v>5.96</v>
      </c>
      <c r="Z8382" s="54">
        <f t="shared" si="1044"/>
        <v>0.80323450134770891</v>
      </c>
      <c r="AA8382" s="49" t="str">
        <f t="shared" ca="1" si="1045"/>
        <v>Y</v>
      </c>
      <c r="AB8382" s="49">
        <f t="shared" ca="1" si="1046"/>
        <v>6</v>
      </c>
      <c r="AC8382" s="49" t="str">
        <f t="shared" ca="1" si="1047"/>
        <v>Y</v>
      </c>
    </row>
    <row r="8383" spans="1:29" x14ac:dyDescent="0.25">
      <c r="A8383">
        <v>10102</v>
      </c>
      <c r="B8383" s="9">
        <v>43202</v>
      </c>
      <c r="C8383" s="50" t="str">
        <f t="shared" si="1040"/>
        <v>N</v>
      </c>
      <c r="D8383" s="52">
        <f>_xlfn.XLOOKUP(B8383,Cal_Date!B:B,Cal_Date!A:A,0)</f>
        <v>2</v>
      </c>
      <c r="E8383">
        <v>2018</v>
      </c>
      <c r="F8383" t="s">
        <v>124</v>
      </c>
      <c r="G8383" t="s">
        <v>129</v>
      </c>
      <c r="H8383" t="s">
        <v>11</v>
      </c>
      <c r="I8383" t="s">
        <v>11</v>
      </c>
      <c r="J8383" t="s">
        <v>15</v>
      </c>
      <c r="K8383" t="s">
        <v>42</v>
      </c>
      <c r="L8383">
        <v>1</v>
      </c>
      <c r="M8383">
        <v>1007</v>
      </c>
      <c r="O8383" t="s">
        <v>28</v>
      </c>
      <c r="R8383" t="s">
        <v>44</v>
      </c>
      <c r="S8383" s="49" t="str">
        <f t="shared" si="1041"/>
        <v>Card</v>
      </c>
      <c r="T8383" s="3">
        <v>0.03</v>
      </c>
      <c r="U8383" s="2">
        <v>2.7225000000000001</v>
      </c>
      <c r="V8383" s="2">
        <v>0.87</v>
      </c>
      <c r="W8383" s="54">
        <f>_xlfn.XLOOKUP(M8383,Market!A:A,Market!F:F,0)</f>
        <v>8.8999999999999996E-2</v>
      </c>
      <c r="X8383" s="55">
        <f t="shared" si="1042"/>
        <v>8.1674999999999998E-2</v>
      </c>
      <c r="Y8383" s="55">
        <f t="shared" si="1043"/>
        <v>1.8525</v>
      </c>
      <c r="Z8383" s="54">
        <f t="shared" si="1044"/>
        <v>0.68044077134986225</v>
      </c>
      <c r="AA8383" s="49" t="str">
        <f t="shared" ca="1" si="1045"/>
        <v>Y</v>
      </c>
      <c r="AB8383" s="49">
        <f t="shared" ca="1" si="1046"/>
        <v>6</v>
      </c>
      <c r="AC8383" s="49" t="str">
        <f t="shared" ca="1" si="1047"/>
        <v>Y</v>
      </c>
    </row>
    <row r="8384" spans="1:29" x14ac:dyDescent="0.25">
      <c r="A8384">
        <v>10103</v>
      </c>
      <c r="B8384" s="9">
        <v>43202</v>
      </c>
      <c r="C8384" s="50" t="str">
        <f t="shared" si="1040"/>
        <v>N</v>
      </c>
      <c r="D8384" s="52">
        <f>_xlfn.XLOOKUP(B8384,Cal_Date!B:B,Cal_Date!A:A,0)</f>
        <v>2</v>
      </c>
      <c r="E8384">
        <v>2018</v>
      </c>
      <c r="F8384" t="s">
        <v>124</v>
      </c>
      <c r="G8384" t="s">
        <v>129</v>
      </c>
      <c r="H8384" t="s">
        <v>11</v>
      </c>
      <c r="I8384" t="s">
        <v>13</v>
      </c>
      <c r="J8384" t="s">
        <v>15</v>
      </c>
      <c r="K8384" t="s">
        <v>42</v>
      </c>
      <c r="L8384">
        <v>1</v>
      </c>
      <c r="M8384">
        <v>1006</v>
      </c>
      <c r="O8384" t="s">
        <v>28</v>
      </c>
      <c r="R8384" t="s">
        <v>44</v>
      </c>
      <c r="S8384" s="49" t="str">
        <f t="shared" si="1041"/>
        <v>Card</v>
      </c>
      <c r="T8384" s="3">
        <v>0.03</v>
      </c>
      <c r="U8384" s="2">
        <v>2.7225000000000001</v>
      </c>
      <c r="V8384" s="2">
        <v>1.42</v>
      </c>
      <c r="W8384" s="54">
        <f>_xlfn.XLOOKUP(M8384,Market!A:A,Market!F:F,0)</f>
        <v>8.8999999999999996E-2</v>
      </c>
      <c r="X8384" s="55">
        <f t="shared" si="1042"/>
        <v>8.1674999999999998E-2</v>
      </c>
      <c r="Y8384" s="55">
        <f t="shared" si="1043"/>
        <v>1.3025000000000002</v>
      </c>
      <c r="Z8384" s="54">
        <f t="shared" si="1044"/>
        <v>0.47842056932966032</v>
      </c>
      <c r="AA8384" s="49" t="str">
        <f t="shared" ca="1" si="1045"/>
        <v>Y</v>
      </c>
      <c r="AB8384" s="49">
        <f t="shared" ca="1" si="1046"/>
        <v>6</v>
      </c>
      <c r="AC8384" s="49" t="str">
        <f t="shared" ca="1" si="1047"/>
        <v>Y</v>
      </c>
    </row>
    <row r="8385" spans="1:29" x14ac:dyDescent="0.25">
      <c r="A8385">
        <v>10104</v>
      </c>
      <c r="B8385" s="9">
        <v>43202</v>
      </c>
      <c r="C8385" s="50" t="str">
        <f t="shared" si="1040"/>
        <v>N</v>
      </c>
      <c r="D8385" s="52">
        <f>_xlfn.XLOOKUP(B8385,Cal_Date!B:B,Cal_Date!A:A,0)</f>
        <v>2</v>
      </c>
      <c r="E8385">
        <v>2018</v>
      </c>
      <c r="F8385" t="s">
        <v>124</v>
      </c>
      <c r="G8385" t="s">
        <v>129</v>
      </c>
      <c r="H8385" t="s">
        <v>11</v>
      </c>
      <c r="I8385" t="s">
        <v>13</v>
      </c>
      <c r="J8385" t="s">
        <v>15</v>
      </c>
      <c r="K8385" t="s">
        <v>42</v>
      </c>
      <c r="L8385">
        <v>2</v>
      </c>
      <c r="M8385">
        <v>1006</v>
      </c>
      <c r="O8385" t="s">
        <v>28</v>
      </c>
      <c r="R8385" t="s">
        <v>44</v>
      </c>
      <c r="S8385" s="49" t="str">
        <f t="shared" si="1041"/>
        <v>Card</v>
      </c>
      <c r="T8385" s="3">
        <v>0.03</v>
      </c>
      <c r="U8385" s="2">
        <v>5.4450000000000003</v>
      </c>
      <c r="V8385" s="2">
        <v>2.84</v>
      </c>
      <c r="W8385" s="54">
        <f>_xlfn.XLOOKUP(M8385,Market!A:A,Market!F:F,0)</f>
        <v>8.8999999999999996E-2</v>
      </c>
      <c r="X8385" s="55">
        <f t="shared" si="1042"/>
        <v>0.16335</v>
      </c>
      <c r="Y8385" s="55">
        <f t="shared" si="1043"/>
        <v>2.6050000000000004</v>
      </c>
      <c r="Z8385" s="54">
        <f t="shared" si="1044"/>
        <v>0.47842056932966032</v>
      </c>
      <c r="AA8385" s="49" t="str">
        <f t="shared" ca="1" si="1045"/>
        <v>Y</v>
      </c>
      <c r="AB8385" s="49">
        <f t="shared" ca="1" si="1046"/>
        <v>6</v>
      </c>
      <c r="AC8385" s="49" t="str">
        <f t="shared" ca="1" si="1047"/>
        <v>Y</v>
      </c>
    </row>
    <row r="8386" spans="1:29" x14ac:dyDescent="0.25">
      <c r="A8386">
        <v>10105</v>
      </c>
      <c r="B8386" s="9">
        <v>43202</v>
      </c>
      <c r="C8386" s="50" t="str">
        <f t="shared" si="1040"/>
        <v>N</v>
      </c>
      <c r="D8386" s="52">
        <f>_xlfn.XLOOKUP(B8386,Cal_Date!B:B,Cal_Date!A:A,0)</f>
        <v>2</v>
      </c>
      <c r="E8386">
        <v>2018</v>
      </c>
      <c r="F8386" t="s">
        <v>124</v>
      </c>
      <c r="G8386" t="s">
        <v>129</v>
      </c>
      <c r="H8386" t="s">
        <v>48</v>
      </c>
      <c r="I8386" t="s">
        <v>18</v>
      </c>
      <c r="J8386" t="s">
        <v>10</v>
      </c>
      <c r="K8386" t="s">
        <v>43</v>
      </c>
      <c r="L8386">
        <v>2</v>
      </c>
      <c r="M8386">
        <v>1006</v>
      </c>
      <c r="O8386" t="s">
        <v>28</v>
      </c>
      <c r="R8386" t="s">
        <v>47</v>
      </c>
      <c r="S8386" s="49" t="str">
        <f t="shared" si="1041"/>
        <v>Card</v>
      </c>
      <c r="T8386" s="3">
        <v>3.5000000000000003E-2</v>
      </c>
      <c r="U8386" s="2">
        <v>15.245999999999999</v>
      </c>
      <c r="V8386" s="2">
        <v>2.92</v>
      </c>
      <c r="W8386" s="54">
        <f>_xlfn.XLOOKUP(M8386,Market!A:A,Market!F:F,0)</f>
        <v>8.8999999999999996E-2</v>
      </c>
      <c r="X8386" s="55">
        <f t="shared" si="1042"/>
        <v>0.53361000000000003</v>
      </c>
      <c r="Y8386" s="55">
        <f t="shared" si="1043"/>
        <v>12.325999999999999</v>
      </c>
      <c r="Z8386" s="54">
        <f t="shared" si="1044"/>
        <v>0.80847435392889933</v>
      </c>
      <c r="AA8386" s="49" t="str">
        <f t="shared" ca="1" si="1045"/>
        <v>Y</v>
      </c>
      <c r="AB8386" s="49">
        <f t="shared" ca="1" si="1046"/>
        <v>6</v>
      </c>
      <c r="AC8386" s="49" t="str">
        <f t="shared" ca="1" si="1047"/>
        <v>Y</v>
      </c>
    </row>
    <row r="8387" spans="1:29" x14ac:dyDescent="0.25">
      <c r="A8387">
        <v>10106</v>
      </c>
      <c r="B8387" s="9">
        <v>43202</v>
      </c>
      <c r="C8387" s="50" t="str">
        <f t="shared" ref="C8387:C8450" si="1048">IF(OR(B8387="04/01/2018"+0,B8387="04/02/2018"+0),"Y","N")</f>
        <v>N</v>
      </c>
      <c r="D8387" s="52">
        <f>_xlfn.XLOOKUP(B8387,Cal_Date!B:B,Cal_Date!A:A,0)</f>
        <v>2</v>
      </c>
      <c r="E8387">
        <v>2018</v>
      </c>
      <c r="F8387" t="s">
        <v>124</v>
      </c>
      <c r="G8387" t="s">
        <v>129</v>
      </c>
      <c r="H8387" t="s">
        <v>14</v>
      </c>
      <c r="I8387" t="s">
        <v>18</v>
      </c>
      <c r="J8387" t="s">
        <v>15</v>
      </c>
      <c r="K8387" t="s">
        <v>43</v>
      </c>
      <c r="L8387">
        <v>1</v>
      </c>
      <c r="M8387">
        <v>1004</v>
      </c>
      <c r="O8387" t="s">
        <v>28</v>
      </c>
      <c r="R8387" t="s">
        <v>44</v>
      </c>
      <c r="S8387" s="49" t="str">
        <f t="shared" ref="S8387:S8450" si="1049">IF(R8387="Cash","Cash","Card")</f>
        <v>Card</v>
      </c>
      <c r="T8387" s="3">
        <v>0.03</v>
      </c>
      <c r="U8387" s="2">
        <v>5.3000000000000007</v>
      </c>
      <c r="V8387" s="2">
        <v>2.1</v>
      </c>
      <c r="W8387" s="54">
        <f>_xlfn.XLOOKUP(M8387,Market!A:A,Market!F:F,0)</f>
        <v>0.06</v>
      </c>
      <c r="X8387" s="55">
        <f t="shared" ref="X8387:X8450" si="1050">T8387*U8387</f>
        <v>0.159</v>
      </c>
      <c r="Y8387" s="55">
        <f t="shared" ref="Y8387:Y8450" si="1051">U8387-V8387</f>
        <v>3.2000000000000006</v>
      </c>
      <c r="Z8387" s="54">
        <f t="shared" ref="Z8387:Z8450" si="1052">Y8387/U8387</f>
        <v>0.60377358490566047</v>
      </c>
      <c r="AA8387" s="49" t="str">
        <f t="shared" ref="AA8387:AA8450" ca="1" si="1053">IF(DATEDIF(B8387,TODAY(),"y")&gt;5,"Y","N")</f>
        <v>Y</v>
      </c>
      <c r="AB8387" s="49">
        <f t="shared" ref="AB8387:AB8450" ca="1" si="1054">DATEDIF(B8387,TODAY(),"y")</f>
        <v>6</v>
      </c>
      <c r="AC8387" s="49" t="str">
        <f t="shared" ref="AC8387:AC8450" ca="1" si="1055">IF(AB8387&gt;5,"Y","N")</f>
        <v>Y</v>
      </c>
    </row>
    <row r="8388" spans="1:29" x14ac:dyDescent="0.25">
      <c r="A8388">
        <v>10107</v>
      </c>
      <c r="B8388" s="9">
        <v>43202</v>
      </c>
      <c r="C8388" s="50" t="str">
        <f t="shared" si="1048"/>
        <v>N</v>
      </c>
      <c r="D8388" s="52">
        <f>_xlfn.XLOOKUP(B8388,Cal_Date!B:B,Cal_Date!A:A,0)</f>
        <v>2</v>
      </c>
      <c r="E8388">
        <v>2018</v>
      </c>
      <c r="F8388" t="s">
        <v>124</v>
      </c>
      <c r="G8388" t="s">
        <v>129</v>
      </c>
      <c r="H8388" t="s">
        <v>14</v>
      </c>
      <c r="I8388" t="s">
        <v>18</v>
      </c>
      <c r="J8388" t="s">
        <v>15</v>
      </c>
      <c r="K8388" t="s">
        <v>43</v>
      </c>
      <c r="L8388">
        <v>1</v>
      </c>
      <c r="M8388">
        <v>1004</v>
      </c>
      <c r="O8388" t="s">
        <v>28</v>
      </c>
      <c r="R8388" t="s">
        <v>44</v>
      </c>
      <c r="S8388" s="49" t="str">
        <f t="shared" si="1049"/>
        <v>Card</v>
      </c>
      <c r="T8388" s="3">
        <v>0.03</v>
      </c>
      <c r="U8388" s="2">
        <v>5.3000000000000007</v>
      </c>
      <c r="V8388" s="2">
        <v>2.2200000000000002</v>
      </c>
      <c r="W8388" s="54">
        <f>_xlfn.XLOOKUP(M8388,Market!A:A,Market!F:F,0)</f>
        <v>0.06</v>
      </c>
      <c r="X8388" s="55">
        <f t="shared" si="1050"/>
        <v>0.159</v>
      </c>
      <c r="Y8388" s="55">
        <f t="shared" si="1051"/>
        <v>3.0800000000000005</v>
      </c>
      <c r="Z8388" s="54">
        <f t="shared" si="1052"/>
        <v>0.5811320754716981</v>
      </c>
      <c r="AA8388" s="49" t="str">
        <f t="shared" ca="1" si="1053"/>
        <v>Y</v>
      </c>
      <c r="AB8388" s="49">
        <f t="shared" ca="1" si="1054"/>
        <v>6</v>
      </c>
      <c r="AC8388" s="49" t="str">
        <f t="shared" ca="1" si="1055"/>
        <v>Y</v>
      </c>
    </row>
    <row r="8389" spans="1:29" x14ac:dyDescent="0.25">
      <c r="A8389">
        <v>10108</v>
      </c>
      <c r="B8389" s="9">
        <v>43202</v>
      </c>
      <c r="C8389" s="50" t="str">
        <f t="shared" si="1048"/>
        <v>N</v>
      </c>
      <c r="D8389" s="52">
        <f>_xlfn.XLOOKUP(B8389,Cal_Date!B:B,Cal_Date!A:A,0)</f>
        <v>2</v>
      </c>
      <c r="E8389">
        <v>2018</v>
      </c>
      <c r="F8389" t="s">
        <v>124</v>
      </c>
      <c r="G8389" t="s">
        <v>129</v>
      </c>
      <c r="H8389" t="s">
        <v>48</v>
      </c>
      <c r="I8389" t="s">
        <v>18</v>
      </c>
      <c r="J8389" t="s">
        <v>10</v>
      </c>
      <c r="K8389" t="s">
        <v>43</v>
      </c>
      <c r="L8389">
        <v>1</v>
      </c>
      <c r="M8389">
        <v>1000</v>
      </c>
      <c r="O8389" t="s">
        <v>25</v>
      </c>
      <c r="R8389" t="s">
        <v>44</v>
      </c>
      <c r="S8389" s="49" t="str">
        <f t="shared" si="1049"/>
        <v>Card</v>
      </c>
      <c r="T8389" s="3">
        <v>0.03</v>
      </c>
      <c r="U8389" s="2">
        <v>7.5600000000000005</v>
      </c>
      <c r="V8389" s="2">
        <v>1.46</v>
      </c>
      <c r="W8389" s="54">
        <f>_xlfn.XLOOKUP(M8389,Market!A:A,Market!F:F,0)</f>
        <v>0.08</v>
      </c>
      <c r="X8389" s="55">
        <f t="shared" si="1050"/>
        <v>0.2268</v>
      </c>
      <c r="Y8389" s="55">
        <f t="shared" si="1051"/>
        <v>6.1000000000000005</v>
      </c>
      <c r="Z8389" s="54">
        <f t="shared" si="1052"/>
        <v>0.80687830687830686</v>
      </c>
      <c r="AA8389" s="49" t="str">
        <f t="shared" ca="1" si="1053"/>
        <v>Y</v>
      </c>
      <c r="AB8389" s="49">
        <f t="shared" ca="1" si="1054"/>
        <v>6</v>
      </c>
      <c r="AC8389" s="49" t="str">
        <f t="shared" ca="1" si="1055"/>
        <v>Y</v>
      </c>
    </row>
    <row r="8390" spans="1:29" x14ac:dyDescent="0.25">
      <c r="A8390">
        <v>10109</v>
      </c>
      <c r="B8390" s="9">
        <v>43202</v>
      </c>
      <c r="C8390" s="50" t="str">
        <f t="shared" si="1048"/>
        <v>N</v>
      </c>
      <c r="D8390" s="52">
        <f>_xlfn.XLOOKUP(B8390,Cal_Date!B:B,Cal_Date!A:A,0)</f>
        <v>2</v>
      </c>
      <c r="E8390">
        <v>2018</v>
      </c>
      <c r="F8390" t="s">
        <v>124</v>
      </c>
      <c r="G8390" t="s">
        <v>129</v>
      </c>
      <c r="H8390" t="s">
        <v>48</v>
      </c>
      <c r="I8390" t="s">
        <v>18</v>
      </c>
      <c r="J8390" t="s">
        <v>10</v>
      </c>
      <c r="K8390" t="s">
        <v>43</v>
      </c>
      <c r="L8390">
        <v>2</v>
      </c>
      <c r="M8390">
        <v>1000</v>
      </c>
      <c r="O8390" t="s">
        <v>25</v>
      </c>
      <c r="R8390" t="s">
        <v>44</v>
      </c>
      <c r="S8390" s="49" t="str">
        <f t="shared" si="1049"/>
        <v>Card</v>
      </c>
      <c r="T8390" s="3">
        <v>0.03</v>
      </c>
      <c r="U8390" s="2">
        <v>15.120000000000001</v>
      </c>
      <c r="V8390" s="2">
        <v>2.92</v>
      </c>
      <c r="W8390" s="54">
        <f>_xlfn.XLOOKUP(M8390,Market!A:A,Market!F:F,0)</f>
        <v>0.08</v>
      </c>
      <c r="X8390" s="55">
        <f t="shared" si="1050"/>
        <v>0.4536</v>
      </c>
      <c r="Y8390" s="55">
        <f t="shared" si="1051"/>
        <v>12.200000000000001</v>
      </c>
      <c r="Z8390" s="54">
        <f t="shared" si="1052"/>
        <v>0.80687830687830686</v>
      </c>
      <c r="AA8390" s="49" t="str">
        <f t="shared" ca="1" si="1053"/>
        <v>Y</v>
      </c>
      <c r="AB8390" s="49">
        <f t="shared" ca="1" si="1054"/>
        <v>6</v>
      </c>
      <c r="AC8390" s="49" t="str">
        <f t="shared" ca="1" si="1055"/>
        <v>Y</v>
      </c>
    </row>
    <row r="8391" spans="1:29" x14ac:dyDescent="0.25">
      <c r="A8391">
        <v>10110</v>
      </c>
      <c r="B8391" s="9">
        <v>43202</v>
      </c>
      <c r="C8391" s="50" t="str">
        <f t="shared" si="1048"/>
        <v>N</v>
      </c>
      <c r="D8391" s="52">
        <f>_xlfn.XLOOKUP(B8391,Cal_Date!B:B,Cal_Date!A:A,0)</f>
        <v>2</v>
      </c>
      <c r="E8391">
        <v>2018</v>
      </c>
      <c r="F8391" t="s">
        <v>124</v>
      </c>
      <c r="G8391" t="s">
        <v>129</v>
      </c>
      <c r="H8391" t="s">
        <v>11</v>
      </c>
      <c r="I8391" t="s">
        <v>11</v>
      </c>
      <c r="J8391" t="s">
        <v>15</v>
      </c>
      <c r="K8391" t="s">
        <v>42</v>
      </c>
      <c r="L8391">
        <v>1</v>
      </c>
      <c r="M8391">
        <v>1000</v>
      </c>
      <c r="O8391" t="s">
        <v>25</v>
      </c>
      <c r="R8391" t="s">
        <v>44</v>
      </c>
      <c r="S8391" s="49" t="str">
        <f t="shared" si="1049"/>
        <v>Card</v>
      </c>
      <c r="T8391" s="3">
        <v>0.03</v>
      </c>
      <c r="U8391" s="2">
        <v>2.7</v>
      </c>
      <c r="V8391" s="2">
        <v>0.87</v>
      </c>
      <c r="W8391" s="54">
        <f>_xlfn.XLOOKUP(M8391,Market!A:A,Market!F:F,0)</f>
        <v>0.08</v>
      </c>
      <c r="X8391" s="55">
        <f t="shared" si="1050"/>
        <v>8.1000000000000003E-2</v>
      </c>
      <c r="Y8391" s="55">
        <f t="shared" si="1051"/>
        <v>1.83</v>
      </c>
      <c r="Z8391" s="54">
        <f t="shared" si="1052"/>
        <v>0.67777777777777781</v>
      </c>
      <c r="AA8391" s="49" t="str">
        <f t="shared" ca="1" si="1053"/>
        <v>Y</v>
      </c>
      <c r="AB8391" s="49">
        <f t="shared" ca="1" si="1054"/>
        <v>6</v>
      </c>
      <c r="AC8391" s="49" t="str">
        <f t="shared" ca="1" si="1055"/>
        <v>Y</v>
      </c>
    </row>
    <row r="8392" spans="1:29" x14ac:dyDescent="0.25">
      <c r="A8392">
        <v>10111</v>
      </c>
      <c r="B8392" s="9">
        <v>43202</v>
      </c>
      <c r="C8392" s="50" t="str">
        <f t="shared" si="1048"/>
        <v>N</v>
      </c>
      <c r="D8392" s="52">
        <f>_xlfn.XLOOKUP(B8392,Cal_Date!B:B,Cal_Date!A:A,0)</f>
        <v>2</v>
      </c>
      <c r="E8392">
        <v>2018</v>
      </c>
      <c r="F8392" t="s">
        <v>124</v>
      </c>
      <c r="G8392" t="s">
        <v>129</v>
      </c>
      <c r="H8392" t="s">
        <v>11</v>
      </c>
      <c r="I8392" t="s">
        <v>11</v>
      </c>
      <c r="J8392" t="s">
        <v>15</v>
      </c>
      <c r="K8392" t="s">
        <v>42</v>
      </c>
      <c r="L8392">
        <v>2</v>
      </c>
      <c r="M8392">
        <v>1008</v>
      </c>
      <c r="O8392" t="s">
        <v>28</v>
      </c>
      <c r="R8392" t="s">
        <v>44</v>
      </c>
      <c r="S8392" s="49" t="str">
        <f t="shared" si="1049"/>
        <v>Card</v>
      </c>
      <c r="T8392" s="3">
        <v>0.03</v>
      </c>
      <c r="U8392" s="2">
        <v>5.4450000000000003</v>
      </c>
      <c r="V8392" s="2">
        <v>1.74</v>
      </c>
      <c r="W8392" s="54">
        <f>_xlfn.XLOOKUP(M8392,Market!A:A,Market!F:F,0)</f>
        <v>8.8999999999999996E-2</v>
      </c>
      <c r="X8392" s="55">
        <f t="shared" si="1050"/>
        <v>0.16335</v>
      </c>
      <c r="Y8392" s="55">
        <f t="shared" si="1051"/>
        <v>3.7050000000000001</v>
      </c>
      <c r="Z8392" s="54">
        <f t="shared" si="1052"/>
        <v>0.68044077134986225</v>
      </c>
      <c r="AA8392" s="49" t="str">
        <f t="shared" ca="1" si="1053"/>
        <v>Y</v>
      </c>
      <c r="AB8392" s="49">
        <f t="shared" ca="1" si="1054"/>
        <v>6</v>
      </c>
      <c r="AC8392" s="49" t="str">
        <f t="shared" ca="1" si="1055"/>
        <v>Y</v>
      </c>
    </row>
    <row r="8393" spans="1:29" x14ac:dyDescent="0.25">
      <c r="A8393">
        <v>10112</v>
      </c>
      <c r="B8393" s="9">
        <v>43202</v>
      </c>
      <c r="C8393" s="50" t="str">
        <f t="shared" si="1048"/>
        <v>N</v>
      </c>
      <c r="D8393" s="52">
        <f>_xlfn.XLOOKUP(B8393,Cal_Date!B:B,Cal_Date!A:A,0)</f>
        <v>2</v>
      </c>
      <c r="E8393">
        <v>2018</v>
      </c>
      <c r="F8393" t="s">
        <v>124</v>
      </c>
      <c r="G8393" t="s">
        <v>129</v>
      </c>
      <c r="H8393" t="s">
        <v>14</v>
      </c>
      <c r="I8393" t="s">
        <v>18</v>
      </c>
      <c r="J8393" t="s">
        <v>15</v>
      </c>
      <c r="K8393" t="s">
        <v>43</v>
      </c>
      <c r="L8393">
        <v>1</v>
      </c>
      <c r="M8393">
        <v>1008</v>
      </c>
      <c r="O8393" t="s">
        <v>28</v>
      </c>
      <c r="R8393" t="s">
        <v>44</v>
      </c>
      <c r="S8393" s="49" t="str">
        <f t="shared" si="1049"/>
        <v>Card</v>
      </c>
      <c r="T8393" s="3">
        <v>0.03</v>
      </c>
      <c r="U8393" s="2">
        <v>5.4450000000000003</v>
      </c>
      <c r="V8393" s="2">
        <v>2.2200000000000002</v>
      </c>
      <c r="W8393" s="54">
        <f>_xlfn.XLOOKUP(M8393,Market!A:A,Market!F:F,0)</f>
        <v>8.8999999999999996E-2</v>
      </c>
      <c r="X8393" s="55">
        <f t="shared" si="1050"/>
        <v>0.16335</v>
      </c>
      <c r="Y8393" s="55">
        <f t="shared" si="1051"/>
        <v>3.2250000000000001</v>
      </c>
      <c r="Z8393" s="54">
        <f t="shared" si="1052"/>
        <v>0.59228650137741046</v>
      </c>
      <c r="AA8393" s="49" t="str">
        <f t="shared" ca="1" si="1053"/>
        <v>Y</v>
      </c>
      <c r="AB8393" s="49">
        <f t="shared" ca="1" si="1054"/>
        <v>6</v>
      </c>
      <c r="AC8393" s="49" t="str">
        <f t="shared" ca="1" si="1055"/>
        <v>Y</v>
      </c>
    </row>
    <row r="8394" spans="1:29" x14ac:dyDescent="0.25">
      <c r="A8394">
        <v>10113</v>
      </c>
      <c r="B8394" s="9">
        <v>43203</v>
      </c>
      <c r="C8394" s="50" t="str">
        <f t="shared" si="1048"/>
        <v>N</v>
      </c>
      <c r="D8394" s="52">
        <f>_xlfn.XLOOKUP(B8394,Cal_Date!B:B,Cal_Date!A:A,0)</f>
        <v>2</v>
      </c>
      <c r="E8394">
        <v>2018</v>
      </c>
      <c r="F8394" t="s">
        <v>125</v>
      </c>
      <c r="G8394" t="s">
        <v>129</v>
      </c>
      <c r="H8394" t="s">
        <v>48</v>
      </c>
      <c r="I8394" t="s">
        <v>18</v>
      </c>
      <c r="J8394" t="s">
        <v>10</v>
      </c>
      <c r="K8394" t="s">
        <v>43</v>
      </c>
      <c r="L8394">
        <v>2</v>
      </c>
      <c r="M8394">
        <v>1009</v>
      </c>
      <c r="O8394" t="s">
        <v>28</v>
      </c>
      <c r="R8394" t="s">
        <v>44</v>
      </c>
      <c r="S8394" s="49" t="str">
        <f t="shared" si="1049"/>
        <v>Card</v>
      </c>
      <c r="T8394" s="3">
        <v>0.03</v>
      </c>
      <c r="U8394" s="2">
        <v>15.245999999999999</v>
      </c>
      <c r="V8394" s="2">
        <v>2.92</v>
      </c>
      <c r="W8394" s="54">
        <f>_xlfn.XLOOKUP(M8394,Market!A:A,Market!F:F,0)</f>
        <v>8.8999999999999996E-2</v>
      </c>
      <c r="X8394" s="55">
        <f t="shared" si="1050"/>
        <v>0.45737999999999995</v>
      </c>
      <c r="Y8394" s="55">
        <f t="shared" si="1051"/>
        <v>12.325999999999999</v>
      </c>
      <c r="Z8394" s="54">
        <f t="shared" si="1052"/>
        <v>0.80847435392889933</v>
      </c>
      <c r="AA8394" s="49" t="str">
        <f t="shared" ca="1" si="1053"/>
        <v>Y</v>
      </c>
      <c r="AB8394" s="49">
        <f t="shared" ca="1" si="1054"/>
        <v>6</v>
      </c>
      <c r="AC8394" s="49" t="str">
        <f t="shared" ca="1" si="1055"/>
        <v>Y</v>
      </c>
    </row>
    <row r="8395" spans="1:29" x14ac:dyDescent="0.25">
      <c r="A8395">
        <v>10114</v>
      </c>
      <c r="B8395" s="9">
        <v>43203</v>
      </c>
      <c r="C8395" s="50" t="str">
        <f t="shared" si="1048"/>
        <v>N</v>
      </c>
      <c r="D8395" s="52">
        <f>_xlfn.XLOOKUP(B8395,Cal_Date!B:B,Cal_Date!A:A,0)</f>
        <v>2</v>
      </c>
      <c r="E8395">
        <v>2018</v>
      </c>
      <c r="F8395" t="s">
        <v>125</v>
      </c>
      <c r="G8395" t="s">
        <v>129</v>
      </c>
      <c r="H8395" t="s">
        <v>11</v>
      </c>
      <c r="I8395" t="s">
        <v>13</v>
      </c>
      <c r="J8395" t="s">
        <v>15</v>
      </c>
      <c r="K8395" t="s">
        <v>42</v>
      </c>
      <c r="L8395">
        <v>1</v>
      </c>
      <c r="M8395">
        <v>1010</v>
      </c>
      <c r="O8395" t="s">
        <v>25</v>
      </c>
      <c r="R8395" t="s">
        <v>44</v>
      </c>
      <c r="S8395" s="49" t="str">
        <f t="shared" si="1049"/>
        <v>Card</v>
      </c>
      <c r="T8395" s="3">
        <v>0.03</v>
      </c>
      <c r="U8395" s="2">
        <v>2.7</v>
      </c>
      <c r="V8395" s="2">
        <v>1.42</v>
      </c>
      <c r="W8395" s="54">
        <f>_xlfn.XLOOKUP(M8395,Market!A:A,Market!F:F,0)</f>
        <v>0.08</v>
      </c>
      <c r="X8395" s="55">
        <f t="shared" si="1050"/>
        <v>8.1000000000000003E-2</v>
      </c>
      <c r="Y8395" s="55">
        <f t="shared" si="1051"/>
        <v>1.2800000000000002</v>
      </c>
      <c r="Z8395" s="54">
        <f t="shared" si="1052"/>
        <v>0.47407407407407415</v>
      </c>
      <c r="AA8395" s="49" t="str">
        <f t="shared" ca="1" si="1053"/>
        <v>Y</v>
      </c>
      <c r="AB8395" s="49">
        <f t="shared" ca="1" si="1054"/>
        <v>6</v>
      </c>
      <c r="AC8395" s="49" t="str">
        <f t="shared" ca="1" si="1055"/>
        <v>Y</v>
      </c>
    </row>
    <row r="8396" spans="1:29" x14ac:dyDescent="0.25">
      <c r="A8396">
        <v>10115</v>
      </c>
      <c r="B8396" s="9">
        <v>43203</v>
      </c>
      <c r="C8396" s="50" t="str">
        <f t="shared" si="1048"/>
        <v>N</v>
      </c>
      <c r="D8396" s="52">
        <f>_xlfn.XLOOKUP(B8396,Cal_Date!B:B,Cal_Date!A:A,0)</f>
        <v>2</v>
      </c>
      <c r="E8396">
        <v>2018</v>
      </c>
      <c r="F8396" t="s">
        <v>125</v>
      </c>
      <c r="G8396" t="s">
        <v>129</v>
      </c>
      <c r="H8396" t="s">
        <v>48</v>
      </c>
      <c r="I8396" t="s">
        <v>18</v>
      </c>
      <c r="J8396" t="s">
        <v>10</v>
      </c>
      <c r="K8396" t="s">
        <v>43</v>
      </c>
      <c r="L8396">
        <v>1</v>
      </c>
      <c r="M8396">
        <v>1008</v>
      </c>
      <c r="O8396" t="s">
        <v>28</v>
      </c>
      <c r="R8396" t="s">
        <v>44</v>
      </c>
      <c r="S8396" s="49" t="str">
        <f t="shared" si="1049"/>
        <v>Card</v>
      </c>
      <c r="T8396" s="3">
        <v>0.03</v>
      </c>
      <c r="U8396" s="2">
        <v>7.6229999999999993</v>
      </c>
      <c r="V8396" s="2">
        <v>1.46</v>
      </c>
      <c r="W8396" s="54">
        <f>_xlfn.XLOOKUP(M8396,Market!A:A,Market!F:F,0)</f>
        <v>8.8999999999999996E-2</v>
      </c>
      <c r="X8396" s="55">
        <f t="shared" si="1050"/>
        <v>0.22868999999999998</v>
      </c>
      <c r="Y8396" s="55">
        <f t="shared" si="1051"/>
        <v>6.1629999999999994</v>
      </c>
      <c r="Z8396" s="54">
        <f t="shared" si="1052"/>
        <v>0.80847435392889933</v>
      </c>
      <c r="AA8396" s="49" t="str">
        <f t="shared" ca="1" si="1053"/>
        <v>Y</v>
      </c>
      <c r="AB8396" s="49">
        <f t="shared" ca="1" si="1054"/>
        <v>6</v>
      </c>
      <c r="AC8396" s="49" t="str">
        <f t="shared" ca="1" si="1055"/>
        <v>Y</v>
      </c>
    </row>
    <row r="8397" spans="1:29" x14ac:dyDescent="0.25">
      <c r="A8397">
        <v>10116</v>
      </c>
      <c r="B8397" s="9">
        <v>43203</v>
      </c>
      <c r="C8397" s="50" t="str">
        <f t="shared" si="1048"/>
        <v>N</v>
      </c>
      <c r="D8397" s="52">
        <f>_xlfn.XLOOKUP(B8397,Cal_Date!B:B,Cal_Date!A:A,0)</f>
        <v>2</v>
      </c>
      <c r="E8397">
        <v>2018</v>
      </c>
      <c r="F8397" t="s">
        <v>125</v>
      </c>
      <c r="G8397" t="s">
        <v>129</v>
      </c>
      <c r="H8397" t="s">
        <v>11</v>
      </c>
      <c r="I8397" t="s">
        <v>13</v>
      </c>
      <c r="J8397" t="s">
        <v>15</v>
      </c>
      <c r="K8397" t="s">
        <v>42</v>
      </c>
      <c r="L8397">
        <v>1</v>
      </c>
      <c r="M8397">
        <v>1008</v>
      </c>
      <c r="O8397" t="s">
        <v>28</v>
      </c>
      <c r="R8397" t="s">
        <v>44</v>
      </c>
      <c r="S8397" s="49" t="str">
        <f t="shared" si="1049"/>
        <v>Card</v>
      </c>
      <c r="T8397" s="3">
        <v>0.03</v>
      </c>
      <c r="U8397" s="2">
        <v>2.7225000000000001</v>
      </c>
      <c r="V8397" s="2">
        <v>1.42</v>
      </c>
      <c r="W8397" s="54">
        <f>_xlfn.XLOOKUP(M8397,Market!A:A,Market!F:F,0)</f>
        <v>8.8999999999999996E-2</v>
      </c>
      <c r="X8397" s="55">
        <f t="shared" si="1050"/>
        <v>8.1674999999999998E-2</v>
      </c>
      <c r="Y8397" s="55">
        <f t="shared" si="1051"/>
        <v>1.3025000000000002</v>
      </c>
      <c r="Z8397" s="54">
        <f t="shared" si="1052"/>
        <v>0.47842056932966032</v>
      </c>
      <c r="AA8397" s="49" t="str">
        <f t="shared" ca="1" si="1053"/>
        <v>Y</v>
      </c>
      <c r="AB8397" s="49">
        <f t="shared" ca="1" si="1054"/>
        <v>6</v>
      </c>
      <c r="AC8397" s="49" t="str">
        <f t="shared" ca="1" si="1055"/>
        <v>Y</v>
      </c>
    </row>
    <row r="8398" spans="1:29" x14ac:dyDescent="0.25">
      <c r="A8398">
        <v>10117</v>
      </c>
      <c r="B8398" s="9">
        <v>43203</v>
      </c>
      <c r="C8398" s="50" t="str">
        <f t="shared" si="1048"/>
        <v>N</v>
      </c>
      <c r="D8398" s="52">
        <f>_xlfn.XLOOKUP(B8398,Cal_Date!B:B,Cal_Date!A:A,0)</f>
        <v>2</v>
      </c>
      <c r="E8398">
        <v>2018</v>
      </c>
      <c r="F8398" t="s">
        <v>125</v>
      </c>
      <c r="G8398" t="s">
        <v>129</v>
      </c>
      <c r="H8398" t="s">
        <v>11</v>
      </c>
      <c r="I8398" t="s">
        <v>13</v>
      </c>
      <c r="J8398" t="s">
        <v>15</v>
      </c>
      <c r="K8398" t="s">
        <v>42</v>
      </c>
      <c r="L8398">
        <v>1</v>
      </c>
      <c r="M8398">
        <v>1008</v>
      </c>
      <c r="O8398" t="s">
        <v>28</v>
      </c>
      <c r="R8398" t="s">
        <v>44</v>
      </c>
      <c r="S8398" s="49" t="str">
        <f t="shared" si="1049"/>
        <v>Card</v>
      </c>
      <c r="T8398" s="3">
        <v>0.03</v>
      </c>
      <c r="U8398" s="2">
        <v>2.7225000000000001</v>
      </c>
      <c r="V8398" s="2">
        <v>1.42</v>
      </c>
      <c r="W8398" s="54">
        <f>_xlfn.XLOOKUP(M8398,Market!A:A,Market!F:F,0)</f>
        <v>8.8999999999999996E-2</v>
      </c>
      <c r="X8398" s="55">
        <f t="shared" si="1050"/>
        <v>8.1674999999999998E-2</v>
      </c>
      <c r="Y8398" s="55">
        <f t="shared" si="1051"/>
        <v>1.3025000000000002</v>
      </c>
      <c r="Z8398" s="54">
        <f t="shared" si="1052"/>
        <v>0.47842056932966032</v>
      </c>
      <c r="AA8398" s="49" t="str">
        <f t="shared" ca="1" si="1053"/>
        <v>Y</v>
      </c>
      <c r="AB8398" s="49">
        <f t="shared" ca="1" si="1054"/>
        <v>6</v>
      </c>
      <c r="AC8398" s="49" t="str">
        <f t="shared" ca="1" si="1055"/>
        <v>Y</v>
      </c>
    </row>
    <row r="8399" spans="1:29" x14ac:dyDescent="0.25">
      <c r="A8399">
        <v>10118</v>
      </c>
      <c r="B8399" s="9">
        <v>43203</v>
      </c>
      <c r="C8399" s="50" t="str">
        <f t="shared" si="1048"/>
        <v>N</v>
      </c>
      <c r="D8399" s="52">
        <f>_xlfn.XLOOKUP(B8399,Cal_Date!B:B,Cal_Date!A:A,0)</f>
        <v>2</v>
      </c>
      <c r="E8399">
        <v>2018</v>
      </c>
      <c r="F8399" t="s">
        <v>125</v>
      </c>
      <c r="G8399" t="s">
        <v>129</v>
      </c>
      <c r="H8399" t="s">
        <v>14</v>
      </c>
      <c r="I8399" t="s">
        <v>18</v>
      </c>
      <c r="J8399" t="s">
        <v>15</v>
      </c>
      <c r="K8399" t="s">
        <v>43</v>
      </c>
      <c r="L8399">
        <v>2</v>
      </c>
      <c r="M8399">
        <v>1004</v>
      </c>
      <c r="O8399" t="s">
        <v>28</v>
      </c>
      <c r="R8399" t="s">
        <v>44</v>
      </c>
      <c r="S8399" s="49" t="str">
        <f t="shared" si="1049"/>
        <v>Card</v>
      </c>
      <c r="T8399" s="3">
        <v>0.03</v>
      </c>
      <c r="U8399" s="2">
        <v>10.600000000000001</v>
      </c>
      <c r="V8399" s="2">
        <v>4.2</v>
      </c>
      <c r="W8399" s="54">
        <f>_xlfn.XLOOKUP(M8399,Market!A:A,Market!F:F,0)</f>
        <v>0.06</v>
      </c>
      <c r="X8399" s="55">
        <f t="shared" si="1050"/>
        <v>0.318</v>
      </c>
      <c r="Y8399" s="55">
        <f t="shared" si="1051"/>
        <v>6.4000000000000012</v>
      </c>
      <c r="Z8399" s="54">
        <f t="shared" si="1052"/>
        <v>0.60377358490566047</v>
      </c>
      <c r="AA8399" s="49" t="str">
        <f t="shared" ca="1" si="1053"/>
        <v>Y</v>
      </c>
      <c r="AB8399" s="49">
        <f t="shared" ca="1" si="1054"/>
        <v>6</v>
      </c>
      <c r="AC8399" s="49" t="str">
        <f t="shared" ca="1" si="1055"/>
        <v>Y</v>
      </c>
    </row>
    <row r="8400" spans="1:29" x14ac:dyDescent="0.25">
      <c r="A8400">
        <v>10119</v>
      </c>
      <c r="B8400" s="9">
        <v>43203</v>
      </c>
      <c r="C8400" s="50" t="str">
        <f t="shared" si="1048"/>
        <v>N</v>
      </c>
      <c r="D8400" s="52">
        <f>_xlfn.XLOOKUP(B8400,Cal_Date!B:B,Cal_Date!A:A,0)</f>
        <v>2</v>
      </c>
      <c r="E8400">
        <v>2018</v>
      </c>
      <c r="F8400" t="s">
        <v>125</v>
      </c>
      <c r="G8400" t="s">
        <v>129</v>
      </c>
      <c r="H8400" t="s">
        <v>11</v>
      </c>
      <c r="I8400" t="s">
        <v>13</v>
      </c>
      <c r="J8400" t="s">
        <v>15</v>
      </c>
      <c r="K8400" t="s">
        <v>42</v>
      </c>
      <c r="L8400">
        <v>1</v>
      </c>
      <c r="M8400">
        <v>1009</v>
      </c>
      <c r="O8400" t="s">
        <v>28</v>
      </c>
      <c r="R8400" t="s">
        <v>44</v>
      </c>
      <c r="S8400" s="49" t="str">
        <f t="shared" si="1049"/>
        <v>Card</v>
      </c>
      <c r="T8400" s="3">
        <v>0.03</v>
      </c>
      <c r="U8400" s="2">
        <v>2.7225000000000001</v>
      </c>
      <c r="V8400" s="2">
        <v>1.42</v>
      </c>
      <c r="W8400" s="54">
        <f>_xlfn.XLOOKUP(M8400,Market!A:A,Market!F:F,0)</f>
        <v>8.8999999999999996E-2</v>
      </c>
      <c r="X8400" s="55">
        <f t="shared" si="1050"/>
        <v>8.1674999999999998E-2</v>
      </c>
      <c r="Y8400" s="55">
        <f t="shared" si="1051"/>
        <v>1.3025000000000002</v>
      </c>
      <c r="Z8400" s="54">
        <f t="shared" si="1052"/>
        <v>0.47842056932966032</v>
      </c>
      <c r="AA8400" s="49" t="str">
        <f t="shared" ca="1" si="1053"/>
        <v>Y</v>
      </c>
      <c r="AB8400" s="49">
        <f t="shared" ca="1" si="1054"/>
        <v>6</v>
      </c>
      <c r="AC8400" s="49" t="str">
        <f t="shared" ca="1" si="1055"/>
        <v>Y</v>
      </c>
    </row>
    <row r="8401" spans="1:29" x14ac:dyDescent="0.25">
      <c r="A8401">
        <v>10120</v>
      </c>
      <c r="B8401" s="9">
        <v>43203</v>
      </c>
      <c r="C8401" s="50" t="str">
        <f t="shared" si="1048"/>
        <v>N</v>
      </c>
      <c r="D8401" s="52">
        <f>_xlfn.XLOOKUP(B8401,Cal_Date!B:B,Cal_Date!A:A,0)</f>
        <v>2</v>
      </c>
      <c r="E8401">
        <v>2018</v>
      </c>
      <c r="F8401" t="s">
        <v>125</v>
      </c>
      <c r="G8401" t="s">
        <v>129</v>
      </c>
      <c r="H8401" t="s">
        <v>11</v>
      </c>
      <c r="I8401" t="s">
        <v>11</v>
      </c>
      <c r="J8401" t="s">
        <v>15</v>
      </c>
      <c r="K8401" t="s">
        <v>42</v>
      </c>
      <c r="L8401">
        <v>1</v>
      </c>
      <c r="M8401">
        <v>1010</v>
      </c>
      <c r="O8401" t="s">
        <v>25</v>
      </c>
      <c r="R8401" t="s">
        <v>44</v>
      </c>
      <c r="S8401" s="49" t="str">
        <f t="shared" si="1049"/>
        <v>Card</v>
      </c>
      <c r="T8401" s="3">
        <v>0.03</v>
      </c>
      <c r="U8401" s="2">
        <v>2.7</v>
      </c>
      <c r="V8401" s="2">
        <v>0.87</v>
      </c>
      <c r="W8401" s="54">
        <f>_xlfn.XLOOKUP(M8401,Market!A:A,Market!F:F,0)</f>
        <v>0.08</v>
      </c>
      <c r="X8401" s="55">
        <f t="shared" si="1050"/>
        <v>8.1000000000000003E-2</v>
      </c>
      <c r="Y8401" s="55">
        <f t="shared" si="1051"/>
        <v>1.83</v>
      </c>
      <c r="Z8401" s="54">
        <f t="shared" si="1052"/>
        <v>0.67777777777777781</v>
      </c>
      <c r="AA8401" s="49" t="str">
        <f t="shared" ca="1" si="1053"/>
        <v>Y</v>
      </c>
      <c r="AB8401" s="49">
        <f t="shared" ca="1" si="1054"/>
        <v>6</v>
      </c>
      <c r="AC8401" s="49" t="str">
        <f t="shared" ca="1" si="1055"/>
        <v>Y</v>
      </c>
    </row>
    <row r="8402" spans="1:29" x14ac:dyDescent="0.25">
      <c r="A8402">
        <v>10121</v>
      </c>
      <c r="B8402" s="9">
        <v>43203</v>
      </c>
      <c r="C8402" s="50" t="str">
        <f t="shared" si="1048"/>
        <v>N</v>
      </c>
      <c r="D8402" s="52">
        <f>_xlfn.XLOOKUP(B8402,Cal_Date!B:B,Cal_Date!A:A,0)</f>
        <v>2</v>
      </c>
      <c r="E8402">
        <v>2018</v>
      </c>
      <c r="F8402" t="s">
        <v>125</v>
      </c>
      <c r="G8402" t="s">
        <v>129</v>
      </c>
      <c r="H8402" t="s">
        <v>48</v>
      </c>
      <c r="I8402" t="s">
        <v>18</v>
      </c>
      <c r="J8402" t="s">
        <v>10</v>
      </c>
      <c r="K8402" t="s">
        <v>43</v>
      </c>
      <c r="L8402">
        <v>1</v>
      </c>
      <c r="M8402">
        <v>1011</v>
      </c>
      <c r="O8402" t="s">
        <v>25</v>
      </c>
      <c r="R8402" t="s">
        <v>44</v>
      </c>
      <c r="S8402" s="49" t="str">
        <f t="shared" si="1049"/>
        <v>Card</v>
      </c>
      <c r="T8402" s="3">
        <v>0.03</v>
      </c>
      <c r="U8402" s="2">
        <v>7.42</v>
      </c>
      <c r="V8402" s="2">
        <v>1.46</v>
      </c>
      <c r="W8402" s="54">
        <f>_xlfn.XLOOKUP(M8402,Market!A:A,Market!F:F,0)</f>
        <v>0.06</v>
      </c>
      <c r="X8402" s="55">
        <f t="shared" si="1050"/>
        <v>0.22259999999999999</v>
      </c>
      <c r="Y8402" s="55">
        <f t="shared" si="1051"/>
        <v>5.96</v>
      </c>
      <c r="Z8402" s="54">
        <f t="shared" si="1052"/>
        <v>0.80323450134770891</v>
      </c>
      <c r="AA8402" s="49" t="str">
        <f t="shared" ca="1" si="1053"/>
        <v>Y</v>
      </c>
      <c r="AB8402" s="49">
        <f t="shared" ca="1" si="1054"/>
        <v>6</v>
      </c>
      <c r="AC8402" s="49" t="str">
        <f t="shared" ca="1" si="1055"/>
        <v>Y</v>
      </c>
    </row>
    <row r="8403" spans="1:29" x14ac:dyDescent="0.25">
      <c r="A8403">
        <v>10122</v>
      </c>
      <c r="B8403" s="9">
        <v>43203</v>
      </c>
      <c r="C8403" s="50" t="str">
        <f t="shared" si="1048"/>
        <v>N</v>
      </c>
      <c r="D8403" s="52">
        <f>_xlfn.XLOOKUP(B8403,Cal_Date!B:B,Cal_Date!A:A,0)</f>
        <v>2</v>
      </c>
      <c r="E8403">
        <v>2018</v>
      </c>
      <c r="F8403" t="s">
        <v>125</v>
      </c>
      <c r="G8403" t="s">
        <v>129</v>
      </c>
      <c r="H8403" t="s">
        <v>48</v>
      </c>
      <c r="I8403" t="s">
        <v>18</v>
      </c>
      <c r="J8403" t="s">
        <v>10</v>
      </c>
      <c r="K8403" t="s">
        <v>43</v>
      </c>
      <c r="L8403">
        <v>1</v>
      </c>
      <c r="M8403">
        <v>1011</v>
      </c>
      <c r="O8403" t="s">
        <v>25</v>
      </c>
      <c r="R8403" t="s">
        <v>44</v>
      </c>
      <c r="S8403" s="49" t="str">
        <f t="shared" si="1049"/>
        <v>Card</v>
      </c>
      <c r="T8403" s="3">
        <v>0.03</v>
      </c>
      <c r="U8403" s="2">
        <v>7.42</v>
      </c>
      <c r="V8403" s="2">
        <v>1.46</v>
      </c>
      <c r="W8403" s="54">
        <f>_xlfn.XLOOKUP(M8403,Market!A:A,Market!F:F,0)</f>
        <v>0.06</v>
      </c>
      <c r="X8403" s="55">
        <f t="shared" si="1050"/>
        <v>0.22259999999999999</v>
      </c>
      <c r="Y8403" s="55">
        <f t="shared" si="1051"/>
        <v>5.96</v>
      </c>
      <c r="Z8403" s="54">
        <f t="shared" si="1052"/>
        <v>0.80323450134770891</v>
      </c>
      <c r="AA8403" s="49" t="str">
        <f t="shared" ca="1" si="1053"/>
        <v>Y</v>
      </c>
      <c r="AB8403" s="49">
        <f t="shared" ca="1" si="1054"/>
        <v>6</v>
      </c>
      <c r="AC8403" s="49" t="str">
        <f t="shared" ca="1" si="1055"/>
        <v>Y</v>
      </c>
    </row>
    <row r="8404" spans="1:29" x14ac:dyDescent="0.25">
      <c r="A8404">
        <v>10123</v>
      </c>
      <c r="B8404" s="9">
        <v>43203</v>
      </c>
      <c r="C8404" s="50" t="str">
        <f t="shared" si="1048"/>
        <v>N</v>
      </c>
      <c r="D8404" s="52">
        <f>_xlfn.XLOOKUP(B8404,Cal_Date!B:B,Cal_Date!A:A,0)</f>
        <v>2</v>
      </c>
      <c r="E8404">
        <v>2018</v>
      </c>
      <c r="F8404" t="s">
        <v>125</v>
      </c>
      <c r="G8404" t="s">
        <v>129</v>
      </c>
      <c r="H8404" t="s">
        <v>14</v>
      </c>
      <c r="I8404" t="s">
        <v>13</v>
      </c>
      <c r="J8404" t="s">
        <v>15</v>
      </c>
      <c r="K8404" t="s">
        <v>43</v>
      </c>
      <c r="L8404">
        <v>1</v>
      </c>
      <c r="M8404">
        <v>1011</v>
      </c>
      <c r="O8404" t="s">
        <v>25</v>
      </c>
      <c r="R8404" t="s">
        <v>44</v>
      </c>
      <c r="S8404" s="49" t="str">
        <f t="shared" si="1049"/>
        <v>Card</v>
      </c>
      <c r="T8404" s="3">
        <v>0.03</v>
      </c>
      <c r="U8404" s="2">
        <v>5.3000000000000007</v>
      </c>
      <c r="V8404" s="2">
        <v>2.12</v>
      </c>
      <c r="W8404" s="54">
        <f>_xlfn.XLOOKUP(M8404,Market!A:A,Market!F:F,0)</f>
        <v>0.06</v>
      </c>
      <c r="X8404" s="55">
        <f t="shared" si="1050"/>
        <v>0.159</v>
      </c>
      <c r="Y8404" s="55">
        <f t="shared" si="1051"/>
        <v>3.1800000000000006</v>
      </c>
      <c r="Z8404" s="54">
        <f t="shared" si="1052"/>
        <v>0.60000000000000009</v>
      </c>
      <c r="AA8404" s="49" t="str">
        <f t="shared" ca="1" si="1053"/>
        <v>Y</v>
      </c>
      <c r="AB8404" s="49">
        <f t="shared" ca="1" si="1054"/>
        <v>6</v>
      </c>
      <c r="AC8404" s="49" t="str">
        <f t="shared" ca="1" si="1055"/>
        <v>Y</v>
      </c>
    </row>
    <row r="8405" spans="1:29" x14ac:dyDescent="0.25">
      <c r="A8405">
        <v>10124</v>
      </c>
      <c r="B8405" s="9">
        <v>43203</v>
      </c>
      <c r="C8405" s="50" t="str">
        <f t="shared" si="1048"/>
        <v>N</v>
      </c>
      <c r="D8405" s="52">
        <f>_xlfn.XLOOKUP(B8405,Cal_Date!B:B,Cal_Date!A:A,0)</f>
        <v>2</v>
      </c>
      <c r="E8405">
        <v>2018</v>
      </c>
      <c r="F8405" t="s">
        <v>125</v>
      </c>
      <c r="G8405" t="s">
        <v>129</v>
      </c>
      <c r="H8405" t="s">
        <v>11</v>
      </c>
      <c r="I8405" t="s">
        <v>11</v>
      </c>
      <c r="J8405" t="s">
        <v>15</v>
      </c>
      <c r="K8405" t="s">
        <v>42</v>
      </c>
      <c r="L8405">
        <v>2</v>
      </c>
      <c r="M8405">
        <v>1001</v>
      </c>
      <c r="O8405" t="s">
        <v>25</v>
      </c>
      <c r="R8405" t="s">
        <v>44</v>
      </c>
      <c r="S8405" s="49" t="str">
        <f t="shared" si="1049"/>
        <v>Card</v>
      </c>
      <c r="T8405" s="3">
        <v>0.03</v>
      </c>
      <c r="U8405" s="2">
        <v>5.3000000000000007</v>
      </c>
      <c r="V8405" s="2">
        <v>1.74</v>
      </c>
      <c r="W8405" s="54">
        <f>_xlfn.XLOOKUP(M8405,Market!A:A,Market!F:F,0)</f>
        <v>0.06</v>
      </c>
      <c r="X8405" s="55">
        <f t="shared" si="1050"/>
        <v>0.159</v>
      </c>
      <c r="Y8405" s="55">
        <f t="shared" si="1051"/>
        <v>3.5600000000000005</v>
      </c>
      <c r="Z8405" s="54">
        <f t="shared" si="1052"/>
        <v>0.67169811320754713</v>
      </c>
      <c r="AA8405" s="49" t="str">
        <f t="shared" ca="1" si="1053"/>
        <v>Y</v>
      </c>
      <c r="AB8405" s="49">
        <f t="shared" ca="1" si="1054"/>
        <v>6</v>
      </c>
      <c r="AC8405" s="49" t="str">
        <f t="shared" ca="1" si="1055"/>
        <v>Y</v>
      </c>
    </row>
    <row r="8406" spans="1:29" x14ac:dyDescent="0.25">
      <c r="A8406">
        <v>10125</v>
      </c>
      <c r="B8406" s="9">
        <v>43203</v>
      </c>
      <c r="C8406" s="50" t="str">
        <f t="shared" si="1048"/>
        <v>N</v>
      </c>
      <c r="D8406" s="52">
        <f>_xlfn.XLOOKUP(B8406,Cal_Date!B:B,Cal_Date!A:A,0)</f>
        <v>2</v>
      </c>
      <c r="E8406">
        <v>2018</v>
      </c>
      <c r="F8406" t="s">
        <v>125</v>
      </c>
      <c r="G8406" t="s">
        <v>129</v>
      </c>
      <c r="H8406" t="s">
        <v>48</v>
      </c>
      <c r="I8406" t="s">
        <v>18</v>
      </c>
      <c r="J8406" t="s">
        <v>10</v>
      </c>
      <c r="K8406" t="s">
        <v>43</v>
      </c>
      <c r="L8406">
        <v>2</v>
      </c>
      <c r="M8406">
        <v>1000</v>
      </c>
      <c r="O8406" t="s">
        <v>25</v>
      </c>
      <c r="R8406" t="s">
        <v>44</v>
      </c>
      <c r="S8406" s="49" t="str">
        <f t="shared" si="1049"/>
        <v>Card</v>
      </c>
      <c r="T8406" s="3">
        <v>0.03</v>
      </c>
      <c r="U8406" s="2">
        <v>15.120000000000001</v>
      </c>
      <c r="V8406" s="2">
        <v>2.92</v>
      </c>
      <c r="W8406" s="54">
        <f>_xlfn.XLOOKUP(M8406,Market!A:A,Market!F:F,0)</f>
        <v>0.08</v>
      </c>
      <c r="X8406" s="55">
        <f t="shared" si="1050"/>
        <v>0.4536</v>
      </c>
      <c r="Y8406" s="55">
        <f t="shared" si="1051"/>
        <v>12.200000000000001</v>
      </c>
      <c r="Z8406" s="54">
        <f t="shared" si="1052"/>
        <v>0.80687830687830686</v>
      </c>
      <c r="AA8406" s="49" t="str">
        <f t="shared" ca="1" si="1053"/>
        <v>Y</v>
      </c>
      <c r="AB8406" s="49">
        <f t="shared" ca="1" si="1054"/>
        <v>6</v>
      </c>
      <c r="AC8406" s="49" t="str">
        <f t="shared" ca="1" si="1055"/>
        <v>Y</v>
      </c>
    </row>
    <row r="8407" spans="1:29" x14ac:dyDescent="0.25">
      <c r="A8407">
        <v>10126</v>
      </c>
      <c r="B8407" s="9">
        <v>43203</v>
      </c>
      <c r="C8407" s="50" t="str">
        <f t="shared" si="1048"/>
        <v>N</v>
      </c>
      <c r="D8407" s="52">
        <f>_xlfn.XLOOKUP(B8407,Cal_Date!B:B,Cal_Date!A:A,0)</f>
        <v>2</v>
      </c>
      <c r="E8407">
        <v>2018</v>
      </c>
      <c r="F8407" t="s">
        <v>125</v>
      </c>
      <c r="G8407" t="s">
        <v>129</v>
      </c>
      <c r="H8407" t="s">
        <v>11</v>
      </c>
      <c r="I8407" t="s">
        <v>11</v>
      </c>
      <c r="J8407" t="s">
        <v>15</v>
      </c>
      <c r="K8407" t="s">
        <v>42</v>
      </c>
      <c r="L8407">
        <v>1</v>
      </c>
      <c r="M8407">
        <v>1000</v>
      </c>
      <c r="O8407" t="s">
        <v>25</v>
      </c>
      <c r="R8407" t="s">
        <v>44</v>
      </c>
      <c r="S8407" s="49" t="str">
        <f t="shared" si="1049"/>
        <v>Card</v>
      </c>
      <c r="T8407" s="3">
        <v>0.03</v>
      </c>
      <c r="U8407" s="2">
        <v>2.7</v>
      </c>
      <c r="V8407" s="2">
        <v>0.87</v>
      </c>
      <c r="W8407" s="54">
        <f>_xlfn.XLOOKUP(M8407,Market!A:A,Market!F:F,0)</f>
        <v>0.08</v>
      </c>
      <c r="X8407" s="55">
        <f t="shared" si="1050"/>
        <v>8.1000000000000003E-2</v>
      </c>
      <c r="Y8407" s="55">
        <f t="shared" si="1051"/>
        <v>1.83</v>
      </c>
      <c r="Z8407" s="54">
        <f t="shared" si="1052"/>
        <v>0.67777777777777781</v>
      </c>
      <c r="AA8407" s="49" t="str">
        <f t="shared" ca="1" si="1053"/>
        <v>Y</v>
      </c>
      <c r="AB8407" s="49">
        <f t="shared" ca="1" si="1054"/>
        <v>6</v>
      </c>
      <c r="AC8407" s="49" t="str">
        <f t="shared" ca="1" si="1055"/>
        <v>Y</v>
      </c>
    </row>
    <row r="8408" spans="1:29" x14ac:dyDescent="0.25">
      <c r="A8408">
        <v>10127</v>
      </c>
      <c r="B8408" s="9">
        <v>43203</v>
      </c>
      <c r="C8408" s="50" t="str">
        <f t="shared" si="1048"/>
        <v>N</v>
      </c>
      <c r="D8408" s="52">
        <f>_xlfn.XLOOKUP(B8408,Cal_Date!B:B,Cal_Date!A:A,0)</f>
        <v>2</v>
      </c>
      <c r="E8408">
        <v>2018</v>
      </c>
      <c r="F8408" t="s">
        <v>125</v>
      </c>
      <c r="G8408" t="s">
        <v>129</v>
      </c>
      <c r="H8408" t="s">
        <v>48</v>
      </c>
      <c r="I8408" t="s">
        <v>18</v>
      </c>
      <c r="J8408" t="s">
        <v>10</v>
      </c>
      <c r="K8408" t="s">
        <v>43</v>
      </c>
      <c r="L8408">
        <v>1</v>
      </c>
      <c r="M8408">
        <v>1002</v>
      </c>
      <c r="O8408" t="s">
        <v>28</v>
      </c>
      <c r="R8408" t="s">
        <v>44</v>
      </c>
      <c r="S8408" s="49" t="str">
        <f t="shared" si="1049"/>
        <v>Card</v>
      </c>
      <c r="T8408" s="3">
        <v>0.03</v>
      </c>
      <c r="U8408" s="2">
        <v>7.42</v>
      </c>
      <c r="V8408" s="2">
        <v>1.46</v>
      </c>
      <c r="W8408" s="54">
        <f>_xlfn.XLOOKUP(M8408,Market!A:A,Market!F:F,0)</f>
        <v>0.06</v>
      </c>
      <c r="X8408" s="55">
        <f t="shared" si="1050"/>
        <v>0.22259999999999999</v>
      </c>
      <c r="Y8408" s="55">
        <f t="shared" si="1051"/>
        <v>5.96</v>
      </c>
      <c r="Z8408" s="54">
        <f t="shared" si="1052"/>
        <v>0.80323450134770891</v>
      </c>
      <c r="AA8408" s="49" t="str">
        <f t="shared" ca="1" si="1053"/>
        <v>Y</v>
      </c>
      <c r="AB8408" s="49">
        <f t="shared" ca="1" si="1054"/>
        <v>6</v>
      </c>
      <c r="AC8408" s="49" t="str">
        <f t="shared" ca="1" si="1055"/>
        <v>Y</v>
      </c>
    </row>
    <row r="8409" spans="1:29" x14ac:dyDescent="0.25">
      <c r="A8409">
        <v>10128</v>
      </c>
      <c r="B8409" s="9">
        <v>43203</v>
      </c>
      <c r="C8409" s="50" t="str">
        <f t="shared" si="1048"/>
        <v>N</v>
      </c>
      <c r="D8409" s="52">
        <f>_xlfn.XLOOKUP(B8409,Cal_Date!B:B,Cal_Date!A:A,0)</f>
        <v>2</v>
      </c>
      <c r="E8409">
        <v>2018</v>
      </c>
      <c r="F8409" t="s">
        <v>125</v>
      </c>
      <c r="G8409" t="s">
        <v>129</v>
      </c>
      <c r="H8409" t="s">
        <v>11</v>
      </c>
      <c r="I8409" t="s">
        <v>13</v>
      </c>
      <c r="J8409" t="s">
        <v>15</v>
      </c>
      <c r="K8409" t="s">
        <v>42</v>
      </c>
      <c r="L8409">
        <v>1</v>
      </c>
      <c r="M8409">
        <v>1003</v>
      </c>
      <c r="O8409" t="s">
        <v>25</v>
      </c>
      <c r="R8409" t="s">
        <v>44</v>
      </c>
      <c r="S8409" s="49" t="str">
        <f t="shared" si="1049"/>
        <v>Card</v>
      </c>
      <c r="T8409" s="3">
        <v>0.03</v>
      </c>
      <c r="U8409" s="2">
        <v>2.6500000000000004</v>
      </c>
      <c r="V8409" s="2">
        <v>1.42</v>
      </c>
      <c r="W8409" s="54">
        <f>_xlfn.XLOOKUP(M8409,Market!A:A,Market!F:F,0)</f>
        <v>0.06</v>
      </c>
      <c r="X8409" s="55">
        <f t="shared" si="1050"/>
        <v>7.9500000000000001E-2</v>
      </c>
      <c r="Y8409" s="55">
        <f t="shared" si="1051"/>
        <v>1.2300000000000004</v>
      </c>
      <c r="Z8409" s="54">
        <f t="shared" si="1052"/>
        <v>0.46415094339622653</v>
      </c>
      <c r="AA8409" s="49" t="str">
        <f t="shared" ca="1" si="1053"/>
        <v>Y</v>
      </c>
      <c r="AB8409" s="49">
        <f t="shared" ca="1" si="1054"/>
        <v>6</v>
      </c>
      <c r="AC8409" s="49" t="str">
        <f t="shared" ca="1" si="1055"/>
        <v>Y</v>
      </c>
    </row>
    <row r="8410" spans="1:29" x14ac:dyDescent="0.25">
      <c r="A8410">
        <v>10129</v>
      </c>
      <c r="B8410" s="9">
        <v>43203</v>
      </c>
      <c r="C8410" s="50" t="str">
        <f t="shared" si="1048"/>
        <v>N</v>
      </c>
      <c r="D8410" s="52">
        <f>_xlfn.XLOOKUP(B8410,Cal_Date!B:B,Cal_Date!A:A,0)</f>
        <v>2</v>
      </c>
      <c r="E8410">
        <v>2018</v>
      </c>
      <c r="F8410" t="s">
        <v>125</v>
      </c>
      <c r="G8410" t="s">
        <v>129</v>
      </c>
      <c r="H8410" t="s">
        <v>48</v>
      </c>
      <c r="I8410" t="s">
        <v>18</v>
      </c>
      <c r="J8410" t="s">
        <v>10</v>
      </c>
      <c r="K8410" t="s">
        <v>43</v>
      </c>
      <c r="L8410">
        <v>2</v>
      </c>
      <c r="M8410">
        <v>1005</v>
      </c>
      <c r="O8410" t="s">
        <v>25</v>
      </c>
      <c r="R8410" t="s">
        <v>44</v>
      </c>
      <c r="S8410" s="49" t="str">
        <f t="shared" si="1049"/>
        <v>Card</v>
      </c>
      <c r="T8410" s="3">
        <v>0.03</v>
      </c>
      <c r="U8410" s="2">
        <v>15.245999999999999</v>
      </c>
      <c r="V8410" s="2">
        <v>2.92</v>
      </c>
      <c r="W8410" s="54">
        <f>_xlfn.XLOOKUP(M8410,Market!A:A,Market!F:F,0)</f>
        <v>8.8999999999999996E-2</v>
      </c>
      <c r="X8410" s="55">
        <f t="shared" si="1050"/>
        <v>0.45737999999999995</v>
      </c>
      <c r="Y8410" s="55">
        <f t="shared" si="1051"/>
        <v>12.325999999999999</v>
      </c>
      <c r="Z8410" s="54">
        <f t="shared" si="1052"/>
        <v>0.80847435392889933</v>
      </c>
      <c r="AA8410" s="49" t="str">
        <f t="shared" ca="1" si="1053"/>
        <v>Y</v>
      </c>
      <c r="AB8410" s="49">
        <f t="shared" ca="1" si="1054"/>
        <v>6</v>
      </c>
      <c r="AC8410" s="49" t="str">
        <f t="shared" ca="1" si="1055"/>
        <v>Y</v>
      </c>
    </row>
    <row r="8411" spans="1:29" x14ac:dyDescent="0.25">
      <c r="A8411">
        <v>10130</v>
      </c>
      <c r="B8411" s="9">
        <v>43203</v>
      </c>
      <c r="C8411" s="50" t="str">
        <f t="shared" si="1048"/>
        <v>N</v>
      </c>
      <c r="D8411" s="52">
        <f>_xlfn.XLOOKUP(B8411,Cal_Date!B:B,Cal_Date!A:A,0)</f>
        <v>2</v>
      </c>
      <c r="E8411">
        <v>2018</v>
      </c>
      <c r="F8411" t="s">
        <v>125</v>
      </c>
      <c r="G8411" t="s">
        <v>129</v>
      </c>
      <c r="H8411" t="s">
        <v>48</v>
      </c>
      <c r="I8411" t="s">
        <v>18</v>
      </c>
      <c r="J8411" t="s">
        <v>10</v>
      </c>
      <c r="K8411" t="s">
        <v>43</v>
      </c>
      <c r="L8411">
        <v>1</v>
      </c>
      <c r="M8411">
        <v>1005</v>
      </c>
      <c r="O8411" t="s">
        <v>25</v>
      </c>
      <c r="R8411" t="s">
        <v>44</v>
      </c>
      <c r="S8411" s="49" t="str">
        <f t="shared" si="1049"/>
        <v>Card</v>
      </c>
      <c r="T8411" s="3">
        <v>0.03</v>
      </c>
      <c r="U8411" s="2">
        <v>7.6229999999999993</v>
      </c>
      <c r="V8411" s="2">
        <v>1.46</v>
      </c>
      <c r="W8411" s="54">
        <f>_xlfn.XLOOKUP(M8411,Market!A:A,Market!F:F,0)</f>
        <v>8.8999999999999996E-2</v>
      </c>
      <c r="X8411" s="55">
        <f t="shared" si="1050"/>
        <v>0.22868999999999998</v>
      </c>
      <c r="Y8411" s="55">
        <f t="shared" si="1051"/>
        <v>6.1629999999999994</v>
      </c>
      <c r="Z8411" s="54">
        <f t="shared" si="1052"/>
        <v>0.80847435392889933</v>
      </c>
      <c r="AA8411" s="49" t="str">
        <f t="shared" ca="1" si="1053"/>
        <v>Y</v>
      </c>
      <c r="AB8411" s="49">
        <f t="shared" ca="1" si="1054"/>
        <v>6</v>
      </c>
      <c r="AC8411" s="49" t="str">
        <f t="shared" ca="1" si="1055"/>
        <v>Y</v>
      </c>
    </row>
    <row r="8412" spans="1:29" x14ac:dyDescent="0.25">
      <c r="A8412">
        <v>10131</v>
      </c>
      <c r="B8412" s="9">
        <v>43203</v>
      </c>
      <c r="C8412" s="50" t="str">
        <f t="shared" si="1048"/>
        <v>N</v>
      </c>
      <c r="D8412" s="52">
        <f>_xlfn.XLOOKUP(B8412,Cal_Date!B:B,Cal_Date!A:A,0)</f>
        <v>2</v>
      </c>
      <c r="E8412">
        <v>2018</v>
      </c>
      <c r="F8412" t="s">
        <v>125</v>
      </c>
      <c r="G8412" t="s">
        <v>129</v>
      </c>
      <c r="H8412" t="s">
        <v>48</v>
      </c>
      <c r="I8412" t="s">
        <v>18</v>
      </c>
      <c r="J8412" t="s">
        <v>10</v>
      </c>
      <c r="K8412" t="s">
        <v>43</v>
      </c>
      <c r="L8412">
        <v>2</v>
      </c>
      <c r="M8412">
        <v>1006</v>
      </c>
      <c r="O8412" t="s">
        <v>28</v>
      </c>
      <c r="R8412" t="s">
        <v>44</v>
      </c>
      <c r="S8412" s="49" t="str">
        <f t="shared" si="1049"/>
        <v>Card</v>
      </c>
      <c r="T8412" s="3">
        <v>0.03</v>
      </c>
      <c r="U8412" s="2">
        <v>15.245999999999999</v>
      </c>
      <c r="V8412" s="2">
        <v>2.92</v>
      </c>
      <c r="W8412" s="54">
        <f>_xlfn.XLOOKUP(M8412,Market!A:A,Market!F:F,0)</f>
        <v>8.8999999999999996E-2</v>
      </c>
      <c r="X8412" s="55">
        <f t="shared" si="1050"/>
        <v>0.45737999999999995</v>
      </c>
      <c r="Y8412" s="55">
        <f t="shared" si="1051"/>
        <v>12.325999999999999</v>
      </c>
      <c r="Z8412" s="54">
        <f t="shared" si="1052"/>
        <v>0.80847435392889933</v>
      </c>
      <c r="AA8412" s="49" t="str">
        <f t="shared" ca="1" si="1053"/>
        <v>Y</v>
      </c>
      <c r="AB8412" s="49">
        <f t="shared" ca="1" si="1054"/>
        <v>6</v>
      </c>
      <c r="AC8412" s="49" t="str">
        <f t="shared" ca="1" si="1055"/>
        <v>Y</v>
      </c>
    </row>
    <row r="8413" spans="1:29" x14ac:dyDescent="0.25">
      <c r="A8413">
        <v>10132</v>
      </c>
      <c r="B8413" s="9">
        <v>43203</v>
      </c>
      <c r="C8413" s="50" t="str">
        <f t="shared" si="1048"/>
        <v>N</v>
      </c>
      <c r="D8413" s="52">
        <f>_xlfn.XLOOKUP(B8413,Cal_Date!B:B,Cal_Date!A:A,0)</f>
        <v>2</v>
      </c>
      <c r="E8413">
        <v>2018</v>
      </c>
      <c r="F8413" t="s">
        <v>125</v>
      </c>
      <c r="G8413" t="s">
        <v>129</v>
      </c>
      <c r="H8413" t="s">
        <v>48</v>
      </c>
      <c r="I8413" t="s">
        <v>18</v>
      </c>
      <c r="J8413" t="s">
        <v>10</v>
      </c>
      <c r="K8413" t="s">
        <v>43</v>
      </c>
      <c r="L8413">
        <v>1</v>
      </c>
      <c r="M8413">
        <v>1007</v>
      </c>
      <c r="O8413" t="s">
        <v>28</v>
      </c>
      <c r="R8413" t="s">
        <v>44</v>
      </c>
      <c r="S8413" s="49" t="str">
        <f t="shared" si="1049"/>
        <v>Card</v>
      </c>
      <c r="T8413" s="3">
        <v>0.03</v>
      </c>
      <c r="U8413" s="2">
        <v>7.6229999999999993</v>
      </c>
      <c r="V8413" s="2">
        <v>1.46</v>
      </c>
      <c r="W8413" s="54">
        <f>_xlfn.XLOOKUP(M8413,Market!A:A,Market!F:F,0)</f>
        <v>8.8999999999999996E-2</v>
      </c>
      <c r="X8413" s="55">
        <f t="shared" si="1050"/>
        <v>0.22868999999999998</v>
      </c>
      <c r="Y8413" s="55">
        <f t="shared" si="1051"/>
        <v>6.1629999999999994</v>
      </c>
      <c r="Z8413" s="54">
        <f t="shared" si="1052"/>
        <v>0.80847435392889933</v>
      </c>
      <c r="AA8413" s="49" t="str">
        <f t="shared" ca="1" si="1053"/>
        <v>Y</v>
      </c>
      <c r="AB8413" s="49">
        <f t="shared" ca="1" si="1054"/>
        <v>6</v>
      </c>
      <c r="AC8413" s="49" t="str">
        <f t="shared" ca="1" si="1055"/>
        <v>Y</v>
      </c>
    </row>
    <row r="8414" spans="1:29" x14ac:dyDescent="0.25">
      <c r="A8414">
        <v>10133</v>
      </c>
      <c r="B8414" s="9">
        <v>43203</v>
      </c>
      <c r="C8414" s="50" t="str">
        <f t="shared" si="1048"/>
        <v>N</v>
      </c>
      <c r="D8414" s="52">
        <f>_xlfn.XLOOKUP(B8414,Cal_Date!B:B,Cal_Date!A:A,0)</f>
        <v>2</v>
      </c>
      <c r="E8414">
        <v>2018</v>
      </c>
      <c r="F8414" t="s">
        <v>125</v>
      </c>
      <c r="G8414" t="s">
        <v>129</v>
      </c>
      <c r="H8414" t="s">
        <v>11</v>
      </c>
      <c r="I8414" t="s">
        <v>11</v>
      </c>
      <c r="J8414" t="s">
        <v>15</v>
      </c>
      <c r="K8414" t="s">
        <v>42</v>
      </c>
      <c r="L8414">
        <v>2</v>
      </c>
      <c r="M8414">
        <v>1008</v>
      </c>
      <c r="O8414" t="s">
        <v>28</v>
      </c>
      <c r="R8414" t="s">
        <v>44</v>
      </c>
      <c r="S8414" s="49" t="str">
        <f t="shared" si="1049"/>
        <v>Card</v>
      </c>
      <c r="T8414" s="3">
        <v>0.03</v>
      </c>
      <c r="U8414" s="2">
        <v>5.4450000000000003</v>
      </c>
      <c r="V8414" s="2">
        <v>1.74</v>
      </c>
      <c r="W8414" s="54">
        <f>_xlfn.XLOOKUP(M8414,Market!A:A,Market!F:F,0)</f>
        <v>8.8999999999999996E-2</v>
      </c>
      <c r="X8414" s="55">
        <f t="shared" si="1050"/>
        <v>0.16335</v>
      </c>
      <c r="Y8414" s="55">
        <f t="shared" si="1051"/>
        <v>3.7050000000000001</v>
      </c>
      <c r="Z8414" s="54">
        <f t="shared" si="1052"/>
        <v>0.68044077134986225</v>
      </c>
      <c r="AA8414" s="49" t="str">
        <f t="shared" ca="1" si="1053"/>
        <v>Y</v>
      </c>
      <c r="AB8414" s="49">
        <f t="shared" ca="1" si="1054"/>
        <v>6</v>
      </c>
      <c r="AC8414" s="49" t="str">
        <f t="shared" ca="1" si="1055"/>
        <v>Y</v>
      </c>
    </row>
    <row r="8415" spans="1:29" x14ac:dyDescent="0.25">
      <c r="A8415">
        <v>10134</v>
      </c>
      <c r="B8415" s="9">
        <v>43203</v>
      </c>
      <c r="C8415" s="50" t="str">
        <f t="shared" si="1048"/>
        <v>N</v>
      </c>
      <c r="D8415" s="52">
        <f>_xlfn.XLOOKUP(B8415,Cal_Date!B:B,Cal_Date!A:A,0)</f>
        <v>2</v>
      </c>
      <c r="E8415">
        <v>2018</v>
      </c>
      <c r="F8415" t="s">
        <v>125</v>
      </c>
      <c r="G8415" t="s">
        <v>129</v>
      </c>
      <c r="H8415" t="s">
        <v>14</v>
      </c>
      <c r="I8415" t="s">
        <v>13</v>
      </c>
      <c r="J8415" t="s">
        <v>15</v>
      </c>
      <c r="K8415" t="s">
        <v>43</v>
      </c>
      <c r="L8415">
        <v>1</v>
      </c>
      <c r="M8415">
        <v>1009</v>
      </c>
      <c r="O8415" t="s">
        <v>28</v>
      </c>
      <c r="R8415" t="s">
        <v>44</v>
      </c>
      <c r="S8415" s="49" t="str">
        <f t="shared" si="1049"/>
        <v>Card</v>
      </c>
      <c r="T8415" s="3">
        <v>0.03</v>
      </c>
      <c r="U8415" s="2">
        <v>5.4450000000000003</v>
      </c>
      <c r="V8415" s="2">
        <v>2.12</v>
      </c>
      <c r="W8415" s="54">
        <f>_xlfn.XLOOKUP(M8415,Market!A:A,Market!F:F,0)</f>
        <v>8.8999999999999996E-2</v>
      </c>
      <c r="X8415" s="55">
        <f t="shared" si="1050"/>
        <v>0.16335</v>
      </c>
      <c r="Y8415" s="55">
        <f t="shared" si="1051"/>
        <v>3.3250000000000002</v>
      </c>
      <c r="Z8415" s="54">
        <f t="shared" si="1052"/>
        <v>0.61065197428833795</v>
      </c>
      <c r="AA8415" s="49" t="str">
        <f t="shared" ca="1" si="1053"/>
        <v>Y</v>
      </c>
      <c r="AB8415" s="49">
        <f t="shared" ca="1" si="1054"/>
        <v>6</v>
      </c>
      <c r="AC8415" s="49" t="str">
        <f t="shared" ca="1" si="1055"/>
        <v>Y</v>
      </c>
    </row>
    <row r="8416" spans="1:29" x14ac:dyDescent="0.25">
      <c r="A8416">
        <v>10135</v>
      </c>
      <c r="B8416" s="9">
        <v>43203</v>
      </c>
      <c r="C8416" s="50" t="str">
        <f t="shared" si="1048"/>
        <v>N</v>
      </c>
      <c r="D8416" s="52">
        <f>_xlfn.XLOOKUP(B8416,Cal_Date!B:B,Cal_Date!A:A,0)</f>
        <v>2</v>
      </c>
      <c r="E8416">
        <v>2018</v>
      </c>
      <c r="F8416" t="s">
        <v>125</v>
      </c>
      <c r="G8416" t="s">
        <v>129</v>
      </c>
      <c r="H8416" t="s">
        <v>48</v>
      </c>
      <c r="I8416" t="s">
        <v>18</v>
      </c>
      <c r="J8416" t="s">
        <v>10</v>
      </c>
      <c r="K8416" t="s">
        <v>43</v>
      </c>
      <c r="L8416">
        <v>1</v>
      </c>
      <c r="M8416">
        <v>1006</v>
      </c>
      <c r="O8416" t="s">
        <v>28</v>
      </c>
      <c r="R8416" t="s">
        <v>44</v>
      </c>
      <c r="S8416" s="49" t="str">
        <f t="shared" si="1049"/>
        <v>Card</v>
      </c>
      <c r="T8416" s="3">
        <v>0.03</v>
      </c>
      <c r="U8416" s="2">
        <v>7.6229999999999993</v>
      </c>
      <c r="V8416" s="2">
        <v>1.46</v>
      </c>
      <c r="W8416" s="54">
        <f>_xlfn.XLOOKUP(M8416,Market!A:A,Market!F:F,0)</f>
        <v>8.8999999999999996E-2</v>
      </c>
      <c r="X8416" s="55">
        <f t="shared" si="1050"/>
        <v>0.22868999999999998</v>
      </c>
      <c r="Y8416" s="55">
        <f t="shared" si="1051"/>
        <v>6.1629999999999994</v>
      </c>
      <c r="Z8416" s="54">
        <f t="shared" si="1052"/>
        <v>0.80847435392889933</v>
      </c>
      <c r="AA8416" s="49" t="str">
        <f t="shared" ca="1" si="1053"/>
        <v>Y</v>
      </c>
      <c r="AB8416" s="49">
        <f t="shared" ca="1" si="1054"/>
        <v>6</v>
      </c>
      <c r="AC8416" s="49" t="str">
        <f t="shared" ca="1" si="1055"/>
        <v>Y</v>
      </c>
    </row>
    <row r="8417" spans="1:29" x14ac:dyDescent="0.25">
      <c r="A8417">
        <v>10136</v>
      </c>
      <c r="B8417" s="9">
        <v>43203</v>
      </c>
      <c r="C8417" s="50" t="str">
        <f t="shared" si="1048"/>
        <v>N</v>
      </c>
      <c r="D8417" s="52">
        <f>_xlfn.XLOOKUP(B8417,Cal_Date!B:B,Cal_Date!A:A,0)</f>
        <v>2</v>
      </c>
      <c r="E8417">
        <v>2018</v>
      </c>
      <c r="F8417" t="s">
        <v>125</v>
      </c>
      <c r="G8417" t="s">
        <v>129</v>
      </c>
      <c r="H8417" t="s">
        <v>11</v>
      </c>
      <c r="I8417" t="s">
        <v>11</v>
      </c>
      <c r="J8417" t="s">
        <v>15</v>
      </c>
      <c r="K8417" t="s">
        <v>42</v>
      </c>
      <c r="L8417">
        <v>1</v>
      </c>
      <c r="M8417">
        <v>1007</v>
      </c>
      <c r="O8417" t="s">
        <v>28</v>
      </c>
      <c r="R8417" t="s">
        <v>44</v>
      </c>
      <c r="S8417" s="49" t="str">
        <f t="shared" si="1049"/>
        <v>Card</v>
      </c>
      <c r="T8417" s="3">
        <v>0.03</v>
      </c>
      <c r="U8417" s="2">
        <v>2.7225000000000001</v>
      </c>
      <c r="V8417" s="2">
        <v>0.87</v>
      </c>
      <c r="W8417" s="54">
        <f>_xlfn.XLOOKUP(M8417,Market!A:A,Market!F:F,0)</f>
        <v>8.8999999999999996E-2</v>
      </c>
      <c r="X8417" s="55">
        <f t="shared" si="1050"/>
        <v>8.1674999999999998E-2</v>
      </c>
      <c r="Y8417" s="55">
        <f t="shared" si="1051"/>
        <v>1.8525</v>
      </c>
      <c r="Z8417" s="54">
        <f t="shared" si="1052"/>
        <v>0.68044077134986225</v>
      </c>
      <c r="AA8417" s="49" t="str">
        <f t="shared" ca="1" si="1053"/>
        <v>Y</v>
      </c>
      <c r="AB8417" s="49">
        <f t="shared" ca="1" si="1054"/>
        <v>6</v>
      </c>
      <c r="AC8417" s="49" t="str">
        <f t="shared" ca="1" si="1055"/>
        <v>Y</v>
      </c>
    </row>
    <row r="8418" spans="1:29" x14ac:dyDescent="0.25">
      <c r="A8418">
        <v>10137</v>
      </c>
      <c r="B8418" s="9">
        <v>43203</v>
      </c>
      <c r="C8418" s="50" t="str">
        <f t="shared" si="1048"/>
        <v>N</v>
      </c>
      <c r="D8418" s="52">
        <f>_xlfn.XLOOKUP(B8418,Cal_Date!B:B,Cal_Date!A:A,0)</f>
        <v>2</v>
      </c>
      <c r="E8418">
        <v>2018</v>
      </c>
      <c r="F8418" t="s">
        <v>125</v>
      </c>
      <c r="G8418" t="s">
        <v>129</v>
      </c>
      <c r="H8418" t="s">
        <v>11</v>
      </c>
      <c r="I8418" t="s">
        <v>11</v>
      </c>
      <c r="J8418" t="s">
        <v>15</v>
      </c>
      <c r="K8418" t="s">
        <v>42</v>
      </c>
      <c r="L8418">
        <v>1</v>
      </c>
      <c r="M8418">
        <v>1007</v>
      </c>
      <c r="O8418" t="s">
        <v>28</v>
      </c>
      <c r="R8418" t="s">
        <v>44</v>
      </c>
      <c r="S8418" s="49" t="str">
        <f t="shared" si="1049"/>
        <v>Card</v>
      </c>
      <c r="T8418" s="3">
        <v>0.03</v>
      </c>
      <c r="U8418" s="2">
        <v>2.7225000000000001</v>
      </c>
      <c r="V8418" s="2">
        <v>0.87</v>
      </c>
      <c r="W8418" s="54">
        <f>_xlfn.XLOOKUP(M8418,Market!A:A,Market!F:F,0)</f>
        <v>8.8999999999999996E-2</v>
      </c>
      <c r="X8418" s="55">
        <f t="shared" si="1050"/>
        <v>8.1674999999999998E-2</v>
      </c>
      <c r="Y8418" s="55">
        <f t="shared" si="1051"/>
        <v>1.8525</v>
      </c>
      <c r="Z8418" s="54">
        <f t="shared" si="1052"/>
        <v>0.68044077134986225</v>
      </c>
      <c r="AA8418" s="49" t="str">
        <f t="shared" ca="1" si="1053"/>
        <v>Y</v>
      </c>
      <c r="AB8418" s="49">
        <f t="shared" ca="1" si="1054"/>
        <v>6</v>
      </c>
      <c r="AC8418" s="49" t="str">
        <f t="shared" ca="1" si="1055"/>
        <v>Y</v>
      </c>
    </row>
    <row r="8419" spans="1:29" x14ac:dyDescent="0.25">
      <c r="A8419">
        <v>10138</v>
      </c>
      <c r="B8419" s="9">
        <v>43203</v>
      </c>
      <c r="C8419" s="50" t="str">
        <f t="shared" si="1048"/>
        <v>N</v>
      </c>
      <c r="D8419" s="52">
        <f>_xlfn.XLOOKUP(B8419,Cal_Date!B:B,Cal_Date!A:A,0)</f>
        <v>2</v>
      </c>
      <c r="E8419">
        <v>2018</v>
      </c>
      <c r="F8419" t="s">
        <v>125</v>
      </c>
      <c r="G8419" t="s">
        <v>129</v>
      </c>
      <c r="H8419" t="s">
        <v>11</v>
      </c>
      <c r="I8419" t="s">
        <v>11</v>
      </c>
      <c r="J8419" t="s">
        <v>15</v>
      </c>
      <c r="K8419" t="s">
        <v>42</v>
      </c>
      <c r="L8419">
        <v>2</v>
      </c>
      <c r="M8419">
        <v>1007</v>
      </c>
      <c r="O8419" t="s">
        <v>28</v>
      </c>
      <c r="R8419" t="s">
        <v>44</v>
      </c>
      <c r="S8419" s="49" t="str">
        <f t="shared" si="1049"/>
        <v>Card</v>
      </c>
      <c r="T8419" s="3">
        <v>0.03</v>
      </c>
      <c r="U8419" s="2">
        <v>5.4450000000000003</v>
      </c>
      <c r="V8419" s="2">
        <v>1.74</v>
      </c>
      <c r="W8419" s="54">
        <f>_xlfn.XLOOKUP(M8419,Market!A:A,Market!F:F,0)</f>
        <v>8.8999999999999996E-2</v>
      </c>
      <c r="X8419" s="55">
        <f t="shared" si="1050"/>
        <v>0.16335</v>
      </c>
      <c r="Y8419" s="55">
        <f t="shared" si="1051"/>
        <v>3.7050000000000001</v>
      </c>
      <c r="Z8419" s="54">
        <f t="shared" si="1052"/>
        <v>0.68044077134986225</v>
      </c>
      <c r="AA8419" s="49" t="str">
        <f t="shared" ca="1" si="1053"/>
        <v>Y</v>
      </c>
      <c r="AB8419" s="49">
        <f t="shared" ca="1" si="1054"/>
        <v>6</v>
      </c>
      <c r="AC8419" s="49" t="str">
        <f t="shared" ca="1" si="1055"/>
        <v>Y</v>
      </c>
    </row>
    <row r="8420" spans="1:29" x14ac:dyDescent="0.25">
      <c r="A8420">
        <v>10139</v>
      </c>
      <c r="B8420" s="9">
        <v>43203</v>
      </c>
      <c r="C8420" s="50" t="str">
        <f t="shared" si="1048"/>
        <v>N</v>
      </c>
      <c r="D8420" s="52">
        <f>_xlfn.XLOOKUP(B8420,Cal_Date!B:B,Cal_Date!A:A,0)</f>
        <v>2</v>
      </c>
      <c r="E8420">
        <v>2018</v>
      </c>
      <c r="F8420" t="s">
        <v>125</v>
      </c>
      <c r="G8420" t="s">
        <v>129</v>
      </c>
      <c r="H8420" t="s">
        <v>11</v>
      </c>
      <c r="I8420" t="s">
        <v>11</v>
      </c>
      <c r="J8420" t="s">
        <v>15</v>
      </c>
      <c r="K8420" t="s">
        <v>42</v>
      </c>
      <c r="L8420">
        <v>1</v>
      </c>
      <c r="M8420">
        <v>1005</v>
      </c>
      <c r="O8420" t="s">
        <v>25</v>
      </c>
      <c r="R8420" t="s">
        <v>44</v>
      </c>
      <c r="S8420" s="49" t="str">
        <f t="shared" si="1049"/>
        <v>Card</v>
      </c>
      <c r="T8420" s="3">
        <v>0.03</v>
      </c>
      <c r="U8420" s="2">
        <v>2.7225000000000001</v>
      </c>
      <c r="V8420" s="2">
        <v>0.87</v>
      </c>
      <c r="W8420" s="54">
        <f>_xlfn.XLOOKUP(M8420,Market!A:A,Market!F:F,0)</f>
        <v>8.8999999999999996E-2</v>
      </c>
      <c r="X8420" s="55">
        <f t="shared" si="1050"/>
        <v>8.1674999999999998E-2</v>
      </c>
      <c r="Y8420" s="55">
        <f t="shared" si="1051"/>
        <v>1.8525</v>
      </c>
      <c r="Z8420" s="54">
        <f t="shared" si="1052"/>
        <v>0.68044077134986225</v>
      </c>
      <c r="AA8420" s="49" t="str">
        <f t="shared" ca="1" si="1053"/>
        <v>Y</v>
      </c>
      <c r="AB8420" s="49">
        <f t="shared" ca="1" si="1054"/>
        <v>6</v>
      </c>
      <c r="AC8420" s="49" t="str">
        <f t="shared" ca="1" si="1055"/>
        <v>Y</v>
      </c>
    </row>
    <row r="8421" spans="1:29" x14ac:dyDescent="0.25">
      <c r="A8421">
        <v>10140</v>
      </c>
      <c r="B8421" s="9">
        <v>43203</v>
      </c>
      <c r="C8421" s="50" t="str">
        <f t="shared" si="1048"/>
        <v>N</v>
      </c>
      <c r="D8421" s="52">
        <f>_xlfn.XLOOKUP(B8421,Cal_Date!B:B,Cal_Date!A:A,0)</f>
        <v>2</v>
      </c>
      <c r="E8421">
        <v>2018</v>
      </c>
      <c r="F8421" t="s">
        <v>125</v>
      </c>
      <c r="G8421" t="s">
        <v>129</v>
      </c>
      <c r="H8421" t="s">
        <v>14</v>
      </c>
      <c r="I8421" t="s">
        <v>18</v>
      </c>
      <c r="J8421" t="s">
        <v>15</v>
      </c>
      <c r="K8421" t="s">
        <v>43</v>
      </c>
      <c r="L8421">
        <v>1</v>
      </c>
      <c r="M8421">
        <v>1005</v>
      </c>
      <c r="O8421" t="s">
        <v>25</v>
      </c>
      <c r="R8421" t="s">
        <v>44</v>
      </c>
      <c r="S8421" s="49" t="str">
        <f t="shared" si="1049"/>
        <v>Card</v>
      </c>
      <c r="T8421" s="3">
        <v>0.03</v>
      </c>
      <c r="U8421" s="2">
        <v>5.4450000000000003</v>
      </c>
      <c r="V8421" s="2">
        <v>2.2200000000000002</v>
      </c>
      <c r="W8421" s="54">
        <f>_xlfn.XLOOKUP(M8421,Market!A:A,Market!F:F,0)</f>
        <v>8.8999999999999996E-2</v>
      </c>
      <c r="X8421" s="55">
        <f t="shared" si="1050"/>
        <v>0.16335</v>
      </c>
      <c r="Y8421" s="55">
        <f t="shared" si="1051"/>
        <v>3.2250000000000001</v>
      </c>
      <c r="Z8421" s="54">
        <f t="shared" si="1052"/>
        <v>0.59228650137741046</v>
      </c>
      <c r="AA8421" s="49" t="str">
        <f t="shared" ca="1" si="1053"/>
        <v>Y</v>
      </c>
      <c r="AB8421" s="49">
        <f t="shared" ca="1" si="1054"/>
        <v>6</v>
      </c>
      <c r="AC8421" s="49" t="str">
        <f t="shared" ca="1" si="1055"/>
        <v>Y</v>
      </c>
    </row>
    <row r="8422" spans="1:29" x14ac:dyDescent="0.25">
      <c r="A8422">
        <v>10141</v>
      </c>
      <c r="B8422" s="9">
        <v>43203</v>
      </c>
      <c r="C8422" s="50" t="str">
        <f t="shared" si="1048"/>
        <v>N</v>
      </c>
      <c r="D8422" s="52">
        <f>_xlfn.XLOOKUP(B8422,Cal_Date!B:B,Cal_Date!A:A,0)</f>
        <v>2</v>
      </c>
      <c r="E8422">
        <v>2018</v>
      </c>
      <c r="F8422" t="s">
        <v>125</v>
      </c>
      <c r="G8422" t="s">
        <v>129</v>
      </c>
      <c r="H8422" t="s">
        <v>11</v>
      </c>
      <c r="I8422" t="s">
        <v>11</v>
      </c>
      <c r="J8422" t="s">
        <v>15</v>
      </c>
      <c r="K8422" t="s">
        <v>42</v>
      </c>
      <c r="L8422">
        <v>1</v>
      </c>
      <c r="M8422">
        <v>1002</v>
      </c>
      <c r="O8422" t="s">
        <v>28</v>
      </c>
      <c r="R8422" t="s">
        <v>44</v>
      </c>
      <c r="S8422" s="49" t="str">
        <f t="shared" si="1049"/>
        <v>Card</v>
      </c>
      <c r="T8422" s="3">
        <v>0.03</v>
      </c>
      <c r="U8422" s="2">
        <v>2.6500000000000004</v>
      </c>
      <c r="V8422" s="2">
        <v>0.87</v>
      </c>
      <c r="W8422" s="54">
        <f>_xlfn.XLOOKUP(M8422,Market!A:A,Market!F:F,0)</f>
        <v>0.06</v>
      </c>
      <c r="X8422" s="55">
        <f t="shared" si="1050"/>
        <v>7.9500000000000001E-2</v>
      </c>
      <c r="Y8422" s="55">
        <f t="shared" si="1051"/>
        <v>1.7800000000000002</v>
      </c>
      <c r="Z8422" s="54">
        <f t="shared" si="1052"/>
        <v>0.67169811320754713</v>
      </c>
      <c r="AA8422" s="49" t="str">
        <f t="shared" ca="1" si="1053"/>
        <v>Y</v>
      </c>
      <c r="AB8422" s="49">
        <f t="shared" ca="1" si="1054"/>
        <v>6</v>
      </c>
      <c r="AC8422" s="49" t="str">
        <f t="shared" ca="1" si="1055"/>
        <v>Y</v>
      </c>
    </row>
    <row r="8423" spans="1:29" x14ac:dyDescent="0.25">
      <c r="A8423">
        <v>10142</v>
      </c>
      <c r="B8423" s="9">
        <v>43203</v>
      </c>
      <c r="C8423" s="50" t="str">
        <f t="shared" si="1048"/>
        <v>N</v>
      </c>
      <c r="D8423" s="52">
        <f>_xlfn.XLOOKUP(B8423,Cal_Date!B:B,Cal_Date!A:A,0)</f>
        <v>2</v>
      </c>
      <c r="E8423">
        <v>2018</v>
      </c>
      <c r="F8423" t="s">
        <v>125</v>
      </c>
      <c r="G8423" t="s">
        <v>129</v>
      </c>
      <c r="H8423" t="s">
        <v>11</v>
      </c>
      <c r="I8423" t="s">
        <v>11</v>
      </c>
      <c r="J8423" t="s">
        <v>15</v>
      </c>
      <c r="K8423" t="s">
        <v>42</v>
      </c>
      <c r="L8423">
        <v>1</v>
      </c>
      <c r="M8423">
        <v>1004</v>
      </c>
      <c r="O8423" t="s">
        <v>28</v>
      </c>
      <c r="R8423" t="s">
        <v>44</v>
      </c>
      <c r="S8423" s="49" t="str">
        <f t="shared" si="1049"/>
        <v>Card</v>
      </c>
      <c r="T8423" s="3">
        <v>0.03</v>
      </c>
      <c r="U8423" s="2">
        <v>2.6500000000000004</v>
      </c>
      <c r="V8423" s="2">
        <v>0.87</v>
      </c>
      <c r="W8423" s="54">
        <f>_xlfn.XLOOKUP(M8423,Market!A:A,Market!F:F,0)</f>
        <v>0.06</v>
      </c>
      <c r="X8423" s="55">
        <f t="shared" si="1050"/>
        <v>7.9500000000000001E-2</v>
      </c>
      <c r="Y8423" s="55">
        <f t="shared" si="1051"/>
        <v>1.7800000000000002</v>
      </c>
      <c r="Z8423" s="54">
        <f t="shared" si="1052"/>
        <v>0.67169811320754713</v>
      </c>
      <c r="AA8423" s="49" t="str">
        <f t="shared" ca="1" si="1053"/>
        <v>Y</v>
      </c>
      <c r="AB8423" s="49">
        <f t="shared" ca="1" si="1054"/>
        <v>6</v>
      </c>
      <c r="AC8423" s="49" t="str">
        <f t="shared" ca="1" si="1055"/>
        <v>Y</v>
      </c>
    </row>
    <row r="8424" spans="1:29" x14ac:dyDescent="0.25">
      <c r="A8424">
        <v>10143</v>
      </c>
      <c r="B8424" s="9">
        <v>43203</v>
      </c>
      <c r="C8424" s="50" t="str">
        <f t="shared" si="1048"/>
        <v>N</v>
      </c>
      <c r="D8424" s="52">
        <f>_xlfn.XLOOKUP(B8424,Cal_Date!B:B,Cal_Date!A:A,0)</f>
        <v>2</v>
      </c>
      <c r="E8424">
        <v>2018</v>
      </c>
      <c r="F8424" t="s">
        <v>125</v>
      </c>
      <c r="G8424" t="s">
        <v>129</v>
      </c>
      <c r="H8424" t="s">
        <v>11</v>
      </c>
      <c r="I8424" t="s">
        <v>13</v>
      </c>
      <c r="J8424" t="s">
        <v>15</v>
      </c>
      <c r="K8424" t="s">
        <v>42</v>
      </c>
      <c r="L8424">
        <v>1</v>
      </c>
      <c r="M8424">
        <v>1005</v>
      </c>
      <c r="O8424" t="s">
        <v>25</v>
      </c>
      <c r="R8424" t="s">
        <v>44</v>
      </c>
      <c r="S8424" s="49" t="str">
        <f t="shared" si="1049"/>
        <v>Card</v>
      </c>
      <c r="T8424" s="3">
        <v>0.03</v>
      </c>
      <c r="U8424" s="2">
        <v>2.7225000000000001</v>
      </c>
      <c r="V8424" s="2">
        <v>1.42</v>
      </c>
      <c r="W8424" s="54">
        <f>_xlfn.XLOOKUP(M8424,Market!A:A,Market!F:F,0)</f>
        <v>8.8999999999999996E-2</v>
      </c>
      <c r="X8424" s="55">
        <f t="shared" si="1050"/>
        <v>8.1674999999999998E-2</v>
      </c>
      <c r="Y8424" s="55">
        <f t="shared" si="1051"/>
        <v>1.3025000000000002</v>
      </c>
      <c r="Z8424" s="54">
        <f t="shared" si="1052"/>
        <v>0.47842056932966032</v>
      </c>
      <c r="AA8424" s="49" t="str">
        <f t="shared" ca="1" si="1053"/>
        <v>Y</v>
      </c>
      <c r="AB8424" s="49">
        <f t="shared" ca="1" si="1054"/>
        <v>6</v>
      </c>
      <c r="AC8424" s="49" t="str">
        <f t="shared" ca="1" si="1055"/>
        <v>Y</v>
      </c>
    </row>
    <row r="8425" spans="1:29" x14ac:dyDescent="0.25">
      <c r="A8425">
        <v>10144</v>
      </c>
      <c r="B8425" s="9">
        <v>43203</v>
      </c>
      <c r="C8425" s="50" t="str">
        <f t="shared" si="1048"/>
        <v>N</v>
      </c>
      <c r="D8425" s="52">
        <f>_xlfn.XLOOKUP(B8425,Cal_Date!B:B,Cal_Date!A:A,0)</f>
        <v>2</v>
      </c>
      <c r="E8425">
        <v>2018</v>
      </c>
      <c r="F8425" t="s">
        <v>125</v>
      </c>
      <c r="G8425" t="s">
        <v>129</v>
      </c>
      <c r="H8425" t="s">
        <v>11</v>
      </c>
      <c r="I8425" t="s">
        <v>11</v>
      </c>
      <c r="J8425" t="s">
        <v>15</v>
      </c>
      <c r="K8425" t="s">
        <v>42</v>
      </c>
      <c r="L8425">
        <v>2</v>
      </c>
      <c r="M8425">
        <v>1001</v>
      </c>
      <c r="O8425" t="s">
        <v>25</v>
      </c>
      <c r="R8425" t="s">
        <v>44</v>
      </c>
      <c r="S8425" s="49" t="str">
        <f t="shared" si="1049"/>
        <v>Card</v>
      </c>
      <c r="T8425" s="3">
        <v>0.03</v>
      </c>
      <c r="U8425" s="2">
        <v>5.3000000000000007</v>
      </c>
      <c r="V8425" s="2">
        <v>1.74</v>
      </c>
      <c r="W8425" s="54">
        <f>_xlfn.XLOOKUP(M8425,Market!A:A,Market!F:F,0)</f>
        <v>0.06</v>
      </c>
      <c r="X8425" s="55">
        <f t="shared" si="1050"/>
        <v>0.159</v>
      </c>
      <c r="Y8425" s="55">
        <f t="shared" si="1051"/>
        <v>3.5600000000000005</v>
      </c>
      <c r="Z8425" s="54">
        <f t="shared" si="1052"/>
        <v>0.67169811320754713</v>
      </c>
      <c r="AA8425" s="49" t="str">
        <f t="shared" ca="1" si="1053"/>
        <v>Y</v>
      </c>
      <c r="AB8425" s="49">
        <f t="shared" ca="1" si="1054"/>
        <v>6</v>
      </c>
      <c r="AC8425" s="49" t="str">
        <f t="shared" ca="1" si="1055"/>
        <v>Y</v>
      </c>
    </row>
    <row r="8426" spans="1:29" x14ac:dyDescent="0.25">
      <c r="A8426">
        <v>10145</v>
      </c>
      <c r="B8426" s="9">
        <v>43203</v>
      </c>
      <c r="C8426" s="50" t="str">
        <f t="shared" si="1048"/>
        <v>N</v>
      </c>
      <c r="D8426" s="52">
        <f>_xlfn.XLOOKUP(B8426,Cal_Date!B:B,Cal_Date!A:A,0)</f>
        <v>2</v>
      </c>
      <c r="E8426">
        <v>2018</v>
      </c>
      <c r="F8426" t="s">
        <v>125</v>
      </c>
      <c r="G8426" t="s">
        <v>129</v>
      </c>
      <c r="H8426" t="s">
        <v>11</v>
      </c>
      <c r="I8426" t="s">
        <v>13</v>
      </c>
      <c r="J8426" t="s">
        <v>15</v>
      </c>
      <c r="K8426" t="s">
        <v>42</v>
      </c>
      <c r="L8426">
        <v>2</v>
      </c>
      <c r="M8426">
        <v>1010</v>
      </c>
      <c r="O8426" t="s">
        <v>25</v>
      </c>
      <c r="R8426" t="s">
        <v>44</v>
      </c>
      <c r="S8426" s="49" t="str">
        <f t="shared" si="1049"/>
        <v>Card</v>
      </c>
      <c r="T8426" s="3">
        <v>0.03</v>
      </c>
      <c r="U8426" s="2">
        <v>5.4</v>
      </c>
      <c r="V8426" s="2">
        <v>2.84</v>
      </c>
      <c r="W8426" s="54">
        <f>_xlfn.XLOOKUP(M8426,Market!A:A,Market!F:F,0)</f>
        <v>0.08</v>
      </c>
      <c r="X8426" s="55">
        <f t="shared" si="1050"/>
        <v>0.16200000000000001</v>
      </c>
      <c r="Y8426" s="55">
        <f t="shared" si="1051"/>
        <v>2.5600000000000005</v>
      </c>
      <c r="Z8426" s="54">
        <f t="shared" si="1052"/>
        <v>0.47407407407407415</v>
      </c>
      <c r="AA8426" s="49" t="str">
        <f t="shared" ca="1" si="1053"/>
        <v>Y</v>
      </c>
      <c r="AB8426" s="49">
        <f t="shared" ca="1" si="1054"/>
        <v>6</v>
      </c>
      <c r="AC8426" s="49" t="str">
        <f t="shared" ca="1" si="1055"/>
        <v>Y</v>
      </c>
    </row>
    <row r="8427" spans="1:29" x14ac:dyDescent="0.25">
      <c r="A8427">
        <v>10146</v>
      </c>
      <c r="B8427" s="9">
        <v>43203</v>
      </c>
      <c r="C8427" s="50" t="str">
        <f t="shared" si="1048"/>
        <v>N</v>
      </c>
      <c r="D8427" s="52">
        <f>_xlfn.XLOOKUP(B8427,Cal_Date!B:B,Cal_Date!A:A,0)</f>
        <v>2</v>
      </c>
      <c r="E8427">
        <v>2018</v>
      </c>
      <c r="F8427" t="s">
        <v>125</v>
      </c>
      <c r="G8427" t="s">
        <v>129</v>
      </c>
      <c r="H8427" t="s">
        <v>14</v>
      </c>
      <c r="I8427" t="s">
        <v>18</v>
      </c>
      <c r="J8427" t="s">
        <v>15</v>
      </c>
      <c r="K8427" t="s">
        <v>43</v>
      </c>
      <c r="L8427">
        <v>1</v>
      </c>
      <c r="M8427">
        <v>1011</v>
      </c>
      <c r="O8427" t="s">
        <v>25</v>
      </c>
      <c r="R8427" t="s">
        <v>44</v>
      </c>
      <c r="S8427" s="49" t="str">
        <f t="shared" si="1049"/>
        <v>Card</v>
      </c>
      <c r="T8427" s="3">
        <v>0.03</v>
      </c>
      <c r="U8427" s="2">
        <v>5.3000000000000007</v>
      </c>
      <c r="V8427" s="2">
        <v>2.1</v>
      </c>
      <c r="W8427" s="54">
        <f>_xlfn.XLOOKUP(M8427,Market!A:A,Market!F:F,0)</f>
        <v>0.06</v>
      </c>
      <c r="X8427" s="55">
        <f t="shared" si="1050"/>
        <v>0.159</v>
      </c>
      <c r="Y8427" s="55">
        <f t="shared" si="1051"/>
        <v>3.2000000000000006</v>
      </c>
      <c r="Z8427" s="54">
        <f t="shared" si="1052"/>
        <v>0.60377358490566047</v>
      </c>
      <c r="AA8427" s="49" t="str">
        <f t="shared" ca="1" si="1053"/>
        <v>Y</v>
      </c>
      <c r="AB8427" s="49">
        <f t="shared" ca="1" si="1054"/>
        <v>6</v>
      </c>
      <c r="AC8427" s="49" t="str">
        <f t="shared" ca="1" si="1055"/>
        <v>Y</v>
      </c>
    </row>
    <row r="8428" spans="1:29" x14ac:dyDescent="0.25">
      <c r="A8428">
        <v>10147</v>
      </c>
      <c r="B8428" s="9">
        <v>43203</v>
      </c>
      <c r="C8428" s="50" t="str">
        <f t="shared" si="1048"/>
        <v>N</v>
      </c>
      <c r="D8428" s="52">
        <f>_xlfn.XLOOKUP(B8428,Cal_Date!B:B,Cal_Date!A:A,0)</f>
        <v>2</v>
      </c>
      <c r="E8428">
        <v>2018</v>
      </c>
      <c r="F8428" t="s">
        <v>125</v>
      </c>
      <c r="G8428" t="s">
        <v>129</v>
      </c>
      <c r="H8428" t="s">
        <v>48</v>
      </c>
      <c r="I8428" t="s">
        <v>18</v>
      </c>
      <c r="J8428" t="s">
        <v>10</v>
      </c>
      <c r="K8428" t="s">
        <v>43</v>
      </c>
      <c r="L8428">
        <v>1</v>
      </c>
      <c r="M8428">
        <v>1011</v>
      </c>
      <c r="O8428" t="s">
        <v>25</v>
      </c>
      <c r="R8428" t="s">
        <v>44</v>
      </c>
      <c r="S8428" s="49" t="str">
        <f t="shared" si="1049"/>
        <v>Card</v>
      </c>
      <c r="T8428" s="3">
        <v>0.03</v>
      </c>
      <c r="U8428" s="2">
        <v>7.42</v>
      </c>
      <c r="V8428" s="2">
        <v>1.46</v>
      </c>
      <c r="W8428" s="54">
        <f>_xlfn.XLOOKUP(M8428,Market!A:A,Market!F:F,0)</f>
        <v>0.06</v>
      </c>
      <c r="X8428" s="55">
        <f t="shared" si="1050"/>
        <v>0.22259999999999999</v>
      </c>
      <c r="Y8428" s="55">
        <f t="shared" si="1051"/>
        <v>5.96</v>
      </c>
      <c r="Z8428" s="54">
        <f t="shared" si="1052"/>
        <v>0.80323450134770891</v>
      </c>
      <c r="AA8428" s="49" t="str">
        <f t="shared" ca="1" si="1053"/>
        <v>Y</v>
      </c>
      <c r="AB8428" s="49">
        <f t="shared" ca="1" si="1054"/>
        <v>6</v>
      </c>
      <c r="AC8428" s="49" t="str">
        <f t="shared" ca="1" si="1055"/>
        <v>Y</v>
      </c>
    </row>
    <row r="8429" spans="1:29" x14ac:dyDescent="0.25">
      <c r="A8429">
        <v>10148</v>
      </c>
      <c r="B8429" s="9">
        <v>43203</v>
      </c>
      <c r="C8429" s="50" t="str">
        <f t="shared" si="1048"/>
        <v>N</v>
      </c>
      <c r="D8429" s="52">
        <f>_xlfn.XLOOKUP(B8429,Cal_Date!B:B,Cal_Date!A:A,0)</f>
        <v>2</v>
      </c>
      <c r="E8429">
        <v>2018</v>
      </c>
      <c r="F8429" t="s">
        <v>125</v>
      </c>
      <c r="G8429" t="s">
        <v>129</v>
      </c>
      <c r="H8429" t="s">
        <v>11</v>
      </c>
      <c r="I8429" t="s">
        <v>11</v>
      </c>
      <c r="J8429" t="s">
        <v>15</v>
      </c>
      <c r="K8429" t="s">
        <v>42</v>
      </c>
      <c r="L8429">
        <v>1</v>
      </c>
      <c r="M8429">
        <v>1001</v>
      </c>
      <c r="O8429" t="s">
        <v>25</v>
      </c>
      <c r="R8429" t="s">
        <v>44</v>
      </c>
      <c r="S8429" s="49" t="str">
        <f t="shared" si="1049"/>
        <v>Card</v>
      </c>
      <c r="T8429" s="3">
        <v>0.03</v>
      </c>
      <c r="U8429" s="2">
        <v>2.6500000000000004</v>
      </c>
      <c r="V8429" s="2">
        <v>0.87</v>
      </c>
      <c r="W8429" s="54">
        <f>_xlfn.XLOOKUP(M8429,Market!A:A,Market!F:F,0)</f>
        <v>0.06</v>
      </c>
      <c r="X8429" s="55">
        <f t="shared" si="1050"/>
        <v>7.9500000000000001E-2</v>
      </c>
      <c r="Y8429" s="55">
        <f t="shared" si="1051"/>
        <v>1.7800000000000002</v>
      </c>
      <c r="Z8429" s="54">
        <f t="shared" si="1052"/>
        <v>0.67169811320754713</v>
      </c>
      <c r="AA8429" s="49" t="str">
        <f t="shared" ca="1" si="1053"/>
        <v>Y</v>
      </c>
      <c r="AB8429" s="49">
        <f t="shared" ca="1" si="1054"/>
        <v>6</v>
      </c>
      <c r="AC8429" s="49" t="str">
        <f t="shared" ca="1" si="1055"/>
        <v>Y</v>
      </c>
    </row>
    <row r="8430" spans="1:29" x14ac:dyDescent="0.25">
      <c r="A8430">
        <v>10149</v>
      </c>
      <c r="B8430" s="9">
        <v>43203</v>
      </c>
      <c r="C8430" s="50" t="str">
        <f t="shared" si="1048"/>
        <v>N</v>
      </c>
      <c r="D8430" s="52">
        <f>_xlfn.XLOOKUP(B8430,Cal_Date!B:B,Cal_Date!A:A,0)</f>
        <v>2</v>
      </c>
      <c r="E8430">
        <v>2018</v>
      </c>
      <c r="F8430" t="s">
        <v>125</v>
      </c>
      <c r="G8430" t="s">
        <v>129</v>
      </c>
      <c r="H8430" t="s">
        <v>48</v>
      </c>
      <c r="I8430" t="s">
        <v>18</v>
      </c>
      <c r="J8430" t="s">
        <v>10</v>
      </c>
      <c r="K8430" t="s">
        <v>43</v>
      </c>
      <c r="L8430">
        <v>2</v>
      </c>
      <c r="M8430">
        <v>1003</v>
      </c>
      <c r="O8430" t="s">
        <v>25</v>
      </c>
      <c r="R8430" t="s">
        <v>44</v>
      </c>
      <c r="S8430" s="49" t="str">
        <f t="shared" si="1049"/>
        <v>Card</v>
      </c>
      <c r="T8430" s="3">
        <v>0.03</v>
      </c>
      <c r="U8430" s="2">
        <v>14.84</v>
      </c>
      <c r="V8430" s="2">
        <v>2.92</v>
      </c>
      <c r="W8430" s="54">
        <f>_xlfn.XLOOKUP(M8430,Market!A:A,Market!F:F,0)</f>
        <v>0.06</v>
      </c>
      <c r="X8430" s="55">
        <f t="shared" si="1050"/>
        <v>0.44519999999999998</v>
      </c>
      <c r="Y8430" s="55">
        <f t="shared" si="1051"/>
        <v>11.92</v>
      </c>
      <c r="Z8430" s="54">
        <f t="shared" si="1052"/>
        <v>0.80323450134770891</v>
      </c>
      <c r="AA8430" s="49" t="str">
        <f t="shared" ca="1" si="1053"/>
        <v>Y</v>
      </c>
      <c r="AB8430" s="49">
        <f t="shared" ca="1" si="1054"/>
        <v>6</v>
      </c>
      <c r="AC8430" s="49" t="str">
        <f t="shared" ca="1" si="1055"/>
        <v>Y</v>
      </c>
    </row>
    <row r="8431" spans="1:29" x14ac:dyDescent="0.25">
      <c r="A8431">
        <v>10150</v>
      </c>
      <c r="B8431" s="9">
        <v>43204</v>
      </c>
      <c r="C8431" s="50" t="str">
        <f t="shared" si="1048"/>
        <v>N</v>
      </c>
      <c r="D8431" s="52">
        <f>_xlfn.XLOOKUP(B8431,Cal_Date!B:B,Cal_Date!A:A,0)</f>
        <v>2</v>
      </c>
      <c r="E8431">
        <v>2018</v>
      </c>
      <c r="F8431" t="s">
        <v>126</v>
      </c>
      <c r="G8431" t="s">
        <v>130</v>
      </c>
      <c r="H8431" t="s">
        <v>48</v>
      </c>
      <c r="I8431" t="s">
        <v>18</v>
      </c>
      <c r="J8431" t="s">
        <v>10</v>
      </c>
      <c r="K8431" t="s">
        <v>43</v>
      </c>
      <c r="L8431">
        <v>1</v>
      </c>
      <c r="M8431">
        <v>1005</v>
      </c>
      <c r="O8431" t="s">
        <v>25</v>
      </c>
      <c r="R8431" t="s">
        <v>44</v>
      </c>
      <c r="S8431" s="49" t="str">
        <f t="shared" si="1049"/>
        <v>Card</v>
      </c>
      <c r="T8431" s="3">
        <v>0.03</v>
      </c>
      <c r="U8431" s="2">
        <v>7.6229999999999993</v>
      </c>
      <c r="V8431" s="2">
        <v>1.46</v>
      </c>
      <c r="W8431" s="54">
        <f>_xlfn.XLOOKUP(M8431,Market!A:A,Market!F:F,0)</f>
        <v>8.8999999999999996E-2</v>
      </c>
      <c r="X8431" s="55">
        <f t="shared" si="1050"/>
        <v>0.22868999999999998</v>
      </c>
      <c r="Y8431" s="55">
        <f t="shared" si="1051"/>
        <v>6.1629999999999994</v>
      </c>
      <c r="Z8431" s="54">
        <f t="shared" si="1052"/>
        <v>0.80847435392889933</v>
      </c>
      <c r="AA8431" s="49" t="str">
        <f t="shared" ca="1" si="1053"/>
        <v>Y</v>
      </c>
      <c r="AB8431" s="49">
        <f t="shared" ca="1" si="1054"/>
        <v>6</v>
      </c>
      <c r="AC8431" s="49" t="str">
        <f t="shared" ca="1" si="1055"/>
        <v>Y</v>
      </c>
    </row>
    <row r="8432" spans="1:29" x14ac:dyDescent="0.25">
      <c r="A8432">
        <v>10151</v>
      </c>
      <c r="B8432" s="9">
        <v>43204</v>
      </c>
      <c r="C8432" s="50" t="str">
        <f t="shared" si="1048"/>
        <v>N</v>
      </c>
      <c r="D8432" s="52">
        <f>_xlfn.XLOOKUP(B8432,Cal_Date!B:B,Cal_Date!A:A,0)</f>
        <v>2</v>
      </c>
      <c r="E8432">
        <v>2018</v>
      </c>
      <c r="F8432" t="s">
        <v>126</v>
      </c>
      <c r="G8432" t="s">
        <v>130</v>
      </c>
      <c r="H8432" t="s">
        <v>11</v>
      </c>
      <c r="I8432" t="s">
        <v>13</v>
      </c>
      <c r="J8432" t="s">
        <v>15</v>
      </c>
      <c r="K8432" t="s">
        <v>42</v>
      </c>
      <c r="L8432">
        <v>2</v>
      </c>
      <c r="M8432">
        <v>1005</v>
      </c>
      <c r="O8432" t="s">
        <v>25</v>
      </c>
      <c r="R8432" t="s">
        <v>44</v>
      </c>
      <c r="S8432" s="49" t="str">
        <f t="shared" si="1049"/>
        <v>Card</v>
      </c>
      <c r="T8432" s="3">
        <v>0.03</v>
      </c>
      <c r="U8432" s="2">
        <v>5.4450000000000003</v>
      </c>
      <c r="V8432" s="2">
        <v>2.84</v>
      </c>
      <c r="W8432" s="54">
        <f>_xlfn.XLOOKUP(M8432,Market!A:A,Market!F:F,0)</f>
        <v>8.8999999999999996E-2</v>
      </c>
      <c r="X8432" s="55">
        <f t="shared" si="1050"/>
        <v>0.16335</v>
      </c>
      <c r="Y8432" s="55">
        <f t="shared" si="1051"/>
        <v>2.6050000000000004</v>
      </c>
      <c r="Z8432" s="54">
        <f t="shared" si="1052"/>
        <v>0.47842056932966032</v>
      </c>
      <c r="AA8432" s="49" t="str">
        <f t="shared" ca="1" si="1053"/>
        <v>Y</v>
      </c>
      <c r="AB8432" s="49">
        <f t="shared" ca="1" si="1054"/>
        <v>6</v>
      </c>
      <c r="AC8432" s="49" t="str">
        <f t="shared" ca="1" si="1055"/>
        <v>Y</v>
      </c>
    </row>
    <row r="8433" spans="1:29" x14ac:dyDescent="0.25">
      <c r="A8433">
        <v>10152</v>
      </c>
      <c r="B8433" s="9">
        <v>43204</v>
      </c>
      <c r="C8433" s="50" t="str">
        <f t="shared" si="1048"/>
        <v>N</v>
      </c>
      <c r="D8433" s="52">
        <f>_xlfn.XLOOKUP(B8433,Cal_Date!B:B,Cal_Date!A:A,0)</f>
        <v>2</v>
      </c>
      <c r="E8433">
        <v>2018</v>
      </c>
      <c r="F8433" t="s">
        <v>126</v>
      </c>
      <c r="G8433" t="s">
        <v>130</v>
      </c>
      <c r="H8433" t="s">
        <v>14</v>
      </c>
      <c r="I8433" t="s">
        <v>18</v>
      </c>
      <c r="J8433" t="s">
        <v>15</v>
      </c>
      <c r="K8433" t="s">
        <v>43</v>
      </c>
      <c r="L8433">
        <v>1</v>
      </c>
      <c r="M8433">
        <v>1006</v>
      </c>
      <c r="O8433" t="s">
        <v>28</v>
      </c>
      <c r="R8433" t="s">
        <v>44</v>
      </c>
      <c r="S8433" s="49" t="str">
        <f t="shared" si="1049"/>
        <v>Card</v>
      </c>
      <c r="T8433" s="3">
        <v>0.03</v>
      </c>
      <c r="U8433" s="2">
        <v>5.4450000000000003</v>
      </c>
      <c r="V8433" s="2">
        <v>2.1</v>
      </c>
      <c r="W8433" s="54">
        <f>_xlfn.XLOOKUP(M8433,Market!A:A,Market!F:F,0)</f>
        <v>8.8999999999999996E-2</v>
      </c>
      <c r="X8433" s="55">
        <f t="shared" si="1050"/>
        <v>0.16335</v>
      </c>
      <c r="Y8433" s="55">
        <f t="shared" si="1051"/>
        <v>3.3450000000000002</v>
      </c>
      <c r="Z8433" s="54">
        <f t="shared" si="1052"/>
        <v>0.61432506887052341</v>
      </c>
      <c r="AA8433" s="49" t="str">
        <f t="shared" ca="1" si="1053"/>
        <v>Y</v>
      </c>
      <c r="AB8433" s="49">
        <f t="shared" ca="1" si="1054"/>
        <v>6</v>
      </c>
      <c r="AC8433" s="49" t="str">
        <f t="shared" ca="1" si="1055"/>
        <v>Y</v>
      </c>
    </row>
    <row r="8434" spans="1:29" x14ac:dyDescent="0.25">
      <c r="A8434">
        <v>10153</v>
      </c>
      <c r="B8434" s="9">
        <v>43204</v>
      </c>
      <c r="C8434" s="50" t="str">
        <f t="shared" si="1048"/>
        <v>N</v>
      </c>
      <c r="D8434" s="52">
        <f>_xlfn.XLOOKUP(B8434,Cal_Date!B:B,Cal_Date!A:A,0)</f>
        <v>2</v>
      </c>
      <c r="E8434">
        <v>2018</v>
      </c>
      <c r="F8434" t="s">
        <v>126</v>
      </c>
      <c r="G8434" t="s">
        <v>130</v>
      </c>
      <c r="H8434" t="s">
        <v>48</v>
      </c>
      <c r="I8434" t="s">
        <v>18</v>
      </c>
      <c r="J8434" t="s">
        <v>10</v>
      </c>
      <c r="K8434" t="s">
        <v>43</v>
      </c>
      <c r="L8434">
        <v>2</v>
      </c>
      <c r="M8434">
        <v>1002</v>
      </c>
      <c r="O8434" t="s">
        <v>28</v>
      </c>
      <c r="R8434" t="s">
        <v>44</v>
      </c>
      <c r="S8434" s="49" t="str">
        <f t="shared" si="1049"/>
        <v>Card</v>
      </c>
      <c r="T8434" s="3">
        <v>0.03</v>
      </c>
      <c r="U8434" s="2">
        <v>14.84</v>
      </c>
      <c r="V8434" s="2">
        <v>2.92</v>
      </c>
      <c r="W8434" s="54">
        <f>_xlfn.XLOOKUP(M8434,Market!A:A,Market!F:F,0)</f>
        <v>0.06</v>
      </c>
      <c r="X8434" s="55">
        <f t="shared" si="1050"/>
        <v>0.44519999999999998</v>
      </c>
      <c r="Y8434" s="55">
        <f t="shared" si="1051"/>
        <v>11.92</v>
      </c>
      <c r="Z8434" s="54">
        <f t="shared" si="1052"/>
        <v>0.80323450134770891</v>
      </c>
      <c r="AA8434" s="49" t="str">
        <f t="shared" ca="1" si="1053"/>
        <v>Y</v>
      </c>
      <c r="AB8434" s="49">
        <f t="shared" ca="1" si="1054"/>
        <v>6</v>
      </c>
      <c r="AC8434" s="49" t="str">
        <f t="shared" ca="1" si="1055"/>
        <v>Y</v>
      </c>
    </row>
    <row r="8435" spans="1:29" x14ac:dyDescent="0.25">
      <c r="A8435">
        <v>10154</v>
      </c>
      <c r="B8435" s="9">
        <v>43204</v>
      </c>
      <c r="C8435" s="50" t="str">
        <f t="shared" si="1048"/>
        <v>N</v>
      </c>
      <c r="D8435" s="52">
        <f>_xlfn.XLOOKUP(B8435,Cal_Date!B:B,Cal_Date!A:A,0)</f>
        <v>2</v>
      </c>
      <c r="E8435">
        <v>2018</v>
      </c>
      <c r="F8435" t="s">
        <v>126</v>
      </c>
      <c r="G8435" t="s">
        <v>130</v>
      </c>
      <c r="H8435" t="s">
        <v>11</v>
      </c>
      <c r="I8435" t="s">
        <v>11</v>
      </c>
      <c r="J8435" t="s">
        <v>15</v>
      </c>
      <c r="K8435" t="s">
        <v>42</v>
      </c>
      <c r="L8435">
        <v>1</v>
      </c>
      <c r="M8435">
        <v>1001</v>
      </c>
      <c r="O8435" t="s">
        <v>25</v>
      </c>
      <c r="R8435" t="s">
        <v>44</v>
      </c>
      <c r="S8435" s="49" t="str">
        <f t="shared" si="1049"/>
        <v>Card</v>
      </c>
      <c r="T8435" s="3">
        <v>0.03</v>
      </c>
      <c r="U8435" s="2">
        <v>2.6500000000000004</v>
      </c>
      <c r="V8435" s="2">
        <v>0.87</v>
      </c>
      <c r="W8435" s="54">
        <f>_xlfn.XLOOKUP(M8435,Market!A:A,Market!F:F,0)</f>
        <v>0.06</v>
      </c>
      <c r="X8435" s="55">
        <f t="shared" si="1050"/>
        <v>7.9500000000000001E-2</v>
      </c>
      <c r="Y8435" s="55">
        <f t="shared" si="1051"/>
        <v>1.7800000000000002</v>
      </c>
      <c r="Z8435" s="54">
        <f t="shared" si="1052"/>
        <v>0.67169811320754713</v>
      </c>
      <c r="AA8435" s="49" t="str">
        <f t="shared" ca="1" si="1053"/>
        <v>Y</v>
      </c>
      <c r="AB8435" s="49">
        <f t="shared" ca="1" si="1054"/>
        <v>6</v>
      </c>
      <c r="AC8435" s="49" t="str">
        <f t="shared" ca="1" si="1055"/>
        <v>Y</v>
      </c>
    </row>
    <row r="8436" spans="1:29" x14ac:dyDescent="0.25">
      <c r="A8436">
        <v>10155</v>
      </c>
      <c r="B8436" s="9">
        <v>43204</v>
      </c>
      <c r="C8436" s="50" t="str">
        <f t="shared" si="1048"/>
        <v>N</v>
      </c>
      <c r="D8436" s="52">
        <f>_xlfn.XLOOKUP(B8436,Cal_Date!B:B,Cal_Date!A:A,0)</f>
        <v>2</v>
      </c>
      <c r="E8436">
        <v>2018</v>
      </c>
      <c r="F8436" t="s">
        <v>126</v>
      </c>
      <c r="G8436" t="s">
        <v>130</v>
      </c>
      <c r="H8436" t="s">
        <v>11</v>
      </c>
      <c r="I8436" t="s">
        <v>11</v>
      </c>
      <c r="J8436" t="s">
        <v>15</v>
      </c>
      <c r="K8436" t="s">
        <v>42</v>
      </c>
      <c r="L8436">
        <v>1</v>
      </c>
      <c r="M8436">
        <v>1003</v>
      </c>
      <c r="O8436" t="s">
        <v>25</v>
      </c>
      <c r="R8436" t="s">
        <v>44</v>
      </c>
      <c r="S8436" s="49" t="str">
        <f t="shared" si="1049"/>
        <v>Card</v>
      </c>
      <c r="T8436" s="3">
        <v>0.03</v>
      </c>
      <c r="U8436" s="2">
        <v>2.6500000000000004</v>
      </c>
      <c r="V8436" s="2">
        <v>0.87</v>
      </c>
      <c r="W8436" s="54">
        <f>_xlfn.XLOOKUP(M8436,Market!A:A,Market!F:F,0)</f>
        <v>0.06</v>
      </c>
      <c r="X8436" s="55">
        <f t="shared" si="1050"/>
        <v>7.9500000000000001E-2</v>
      </c>
      <c r="Y8436" s="55">
        <f t="shared" si="1051"/>
        <v>1.7800000000000002</v>
      </c>
      <c r="Z8436" s="54">
        <f t="shared" si="1052"/>
        <v>0.67169811320754713</v>
      </c>
      <c r="AA8436" s="49" t="str">
        <f t="shared" ca="1" si="1053"/>
        <v>Y</v>
      </c>
      <c r="AB8436" s="49">
        <f t="shared" ca="1" si="1054"/>
        <v>6</v>
      </c>
      <c r="AC8436" s="49" t="str">
        <f t="shared" ca="1" si="1055"/>
        <v>Y</v>
      </c>
    </row>
    <row r="8437" spans="1:29" x14ac:dyDescent="0.25">
      <c r="A8437">
        <v>10156</v>
      </c>
      <c r="B8437" s="9">
        <v>43204</v>
      </c>
      <c r="C8437" s="50" t="str">
        <f t="shared" si="1048"/>
        <v>N</v>
      </c>
      <c r="D8437" s="52">
        <f>_xlfn.XLOOKUP(B8437,Cal_Date!B:B,Cal_Date!A:A,0)</f>
        <v>2</v>
      </c>
      <c r="E8437">
        <v>2018</v>
      </c>
      <c r="F8437" t="s">
        <v>126</v>
      </c>
      <c r="G8437" t="s">
        <v>130</v>
      </c>
      <c r="H8437" t="s">
        <v>11</v>
      </c>
      <c r="I8437" t="s">
        <v>11</v>
      </c>
      <c r="J8437" t="s">
        <v>15</v>
      </c>
      <c r="K8437" t="s">
        <v>42</v>
      </c>
      <c r="L8437">
        <v>1</v>
      </c>
      <c r="M8437">
        <v>1004</v>
      </c>
      <c r="O8437" t="s">
        <v>28</v>
      </c>
      <c r="R8437" t="s">
        <v>44</v>
      </c>
      <c r="S8437" s="49" t="str">
        <f t="shared" si="1049"/>
        <v>Card</v>
      </c>
      <c r="T8437" s="3">
        <v>0.03</v>
      </c>
      <c r="U8437" s="2">
        <v>2.6500000000000004</v>
      </c>
      <c r="V8437" s="2">
        <v>0.87</v>
      </c>
      <c r="W8437" s="54">
        <f>_xlfn.XLOOKUP(M8437,Market!A:A,Market!F:F,0)</f>
        <v>0.06</v>
      </c>
      <c r="X8437" s="55">
        <f t="shared" si="1050"/>
        <v>7.9500000000000001E-2</v>
      </c>
      <c r="Y8437" s="55">
        <f t="shared" si="1051"/>
        <v>1.7800000000000002</v>
      </c>
      <c r="Z8437" s="54">
        <f t="shared" si="1052"/>
        <v>0.67169811320754713</v>
      </c>
      <c r="AA8437" s="49" t="str">
        <f t="shared" ca="1" si="1053"/>
        <v>Y</v>
      </c>
      <c r="AB8437" s="49">
        <f t="shared" ca="1" si="1054"/>
        <v>6</v>
      </c>
      <c r="AC8437" s="49" t="str">
        <f t="shared" ca="1" si="1055"/>
        <v>Y</v>
      </c>
    </row>
    <row r="8438" spans="1:29" x14ac:dyDescent="0.25">
      <c r="A8438">
        <v>10157</v>
      </c>
      <c r="B8438" s="9">
        <v>43204</v>
      </c>
      <c r="C8438" s="50" t="str">
        <f t="shared" si="1048"/>
        <v>N</v>
      </c>
      <c r="D8438" s="52">
        <f>_xlfn.XLOOKUP(B8438,Cal_Date!B:B,Cal_Date!A:A,0)</f>
        <v>2</v>
      </c>
      <c r="E8438">
        <v>2018</v>
      </c>
      <c r="F8438" t="s">
        <v>126</v>
      </c>
      <c r="G8438" t="s">
        <v>130</v>
      </c>
      <c r="H8438" t="s">
        <v>11</v>
      </c>
      <c r="I8438" t="s">
        <v>11</v>
      </c>
      <c r="J8438" t="s">
        <v>15</v>
      </c>
      <c r="K8438" t="s">
        <v>42</v>
      </c>
      <c r="L8438">
        <v>1</v>
      </c>
      <c r="M8438">
        <v>1003</v>
      </c>
      <c r="O8438" t="s">
        <v>25</v>
      </c>
      <c r="R8438" t="s">
        <v>44</v>
      </c>
      <c r="S8438" s="49" t="str">
        <f t="shared" si="1049"/>
        <v>Card</v>
      </c>
      <c r="T8438" s="3">
        <v>0.03</v>
      </c>
      <c r="U8438" s="2">
        <v>2.6500000000000004</v>
      </c>
      <c r="V8438" s="2">
        <v>0.87</v>
      </c>
      <c r="W8438" s="54">
        <f>_xlfn.XLOOKUP(M8438,Market!A:A,Market!F:F,0)</f>
        <v>0.06</v>
      </c>
      <c r="X8438" s="55">
        <f t="shared" si="1050"/>
        <v>7.9500000000000001E-2</v>
      </c>
      <c r="Y8438" s="55">
        <f t="shared" si="1051"/>
        <v>1.7800000000000002</v>
      </c>
      <c r="Z8438" s="54">
        <f t="shared" si="1052"/>
        <v>0.67169811320754713</v>
      </c>
      <c r="AA8438" s="49" t="str">
        <f t="shared" ca="1" si="1053"/>
        <v>Y</v>
      </c>
      <c r="AB8438" s="49">
        <f t="shared" ca="1" si="1054"/>
        <v>6</v>
      </c>
      <c r="AC8438" s="49" t="str">
        <f t="shared" ca="1" si="1055"/>
        <v>Y</v>
      </c>
    </row>
    <row r="8439" spans="1:29" x14ac:dyDescent="0.25">
      <c r="A8439">
        <v>10158</v>
      </c>
      <c r="B8439" s="9">
        <v>43204</v>
      </c>
      <c r="C8439" s="50" t="str">
        <f t="shared" si="1048"/>
        <v>N</v>
      </c>
      <c r="D8439" s="52">
        <f>_xlfn.XLOOKUP(B8439,Cal_Date!B:B,Cal_Date!A:A,0)</f>
        <v>2</v>
      </c>
      <c r="E8439">
        <v>2018</v>
      </c>
      <c r="F8439" t="s">
        <v>126</v>
      </c>
      <c r="G8439" t="s">
        <v>130</v>
      </c>
      <c r="H8439" t="s">
        <v>11</v>
      </c>
      <c r="I8439" t="s">
        <v>13</v>
      </c>
      <c r="J8439" t="s">
        <v>15</v>
      </c>
      <c r="K8439" t="s">
        <v>42</v>
      </c>
      <c r="L8439">
        <v>2</v>
      </c>
      <c r="M8439">
        <v>1005</v>
      </c>
      <c r="O8439" t="s">
        <v>25</v>
      </c>
      <c r="R8439" t="s">
        <v>44</v>
      </c>
      <c r="S8439" s="49" t="str">
        <f t="shared" si="1049"/>
        <v>Card</v>
      </c>
      <c r="T8439" s="3">
        <v>0.03</v>
      </c>
      <c r="U8439" s="2">
        <v>5.4450000000000003</v>
      </c>
      <c r="V8439" s="2">
        <v>2.84</v>
      </c>
      <c r="W8439" s="54">
        <f>_xlfn.XLOOKUP(M8439,Market!A:A,Market!F:F,0)</f>
        <v>8.8999999999999996E-2</v>
      </c>
      <c r="X8439" s="55">
        <f t="shared" si="1050"/>
        <v>0.16335</v>
      </c>
      <c r="Y8439" s="55">
        <f t="shared" si="1051"/>
        <v>2.6050000000000004</v>
      </c>
      <c r="Z8439" s="54">
        <f t="shared" si="1052"/>
        <v>0.47842056932966032</v>
      </c>
      <c r="AA8439" s="49" t="str">
        <f t="shared" ca="1" si="1053"/>
        <v>Y</v>
      </c>
      <c r="AB8439" s="49">
        <f t="shared" ca="1" si="1054"/>
        <v>6</v>
      </c>
      <c r="AC8439" s="49" t="str">
        <f t="shared" ca="1" si="1055"/>
        <v>Y</v>
      </c>
    </row>
    <row r="8440" spans="1:29" x14ac:dyDescent="0.25">
      <c r="A8440">
        <v>10159</v>
      </c>
      <c r="B8440" s="9">
        <v>43204</v>
      </c>
      <c r="C8440" s="50" t="str">
        <f t="shared" si="1048"/>
        <v>N</v>
      </c>
      <c r="D8440" s="52">
        <f>_xlfn.XLOOKUP(B8440,Cal_Date!B:B,Cal_Date!A:A,0)</f>
        <v>2</v>
      </c>
      <c r="E8440">
        <v>2018</v>
      </c>
      <c r="F8440" t="s">
        <v>126</v>
      </c>
      <c r="G8440" t="s">
        <v>130</v>
      </c>
      <c r="H8440" t="s">
        <v>11</v>
      </c>
      <c r="I8440" t="s">
        <v>11</v>
      </c>
      <c r="J8440" t="s">
        <v>15</v>
      </c>
      <c r="K8440" t="s">
        <v>42</v>
      </c>
      <c r="L8440">
        <v>1</v>
      </c>
      <c r="M8440">
        <v>1007</v>
      </c>
      <c r="O8440" t="s">
        <v>28</v>
      </c>
      <c r="R8440" t="s">
        <v>44</v>
      </c>
      <c r="S8440" s="49" t="str">
        <f t="shared" si="1049"/>
        <v>Card</v>
      </c>
      <c r="T8440" s="3">
        <v>0.03</v>
      </c>
      <c r="U8440" s="2">
        <v>2.7225000000000001</v>
      </c>
      <c r="V8440" s="2">
        <v>0.87</v>
      </c>
      <c r="W8440" s="54">
        <f>_xlfn.XLOOKUP(M8440,Market!A:A,Market!F:F,0)</f>
        <v>8.8999999999999996E-2</v>
      </c>
      <c r="X8440" s="55">
        <f t="shared" si="1050"/>
        <v>8.1674999999999998E-2</v>
      </c>
      <c r="Y8440" s="55">
        <f t="shared" si="1051"/>
        <v>1.8525</v>
      </c>
      <c r="Z8440" s="54">
        <f t="shared" si="1052"/>
        <v>0.68044077134986225</v>
      </c>
      <c r="AA8440" s="49" t="str">
        <f t="shared" ca="1" si="1053"/>
        <v>Y</v>
      </c>
      <c r="AB8440" s="49">
        <f t="shared" ca="1" si="1054"/>
        <v>6</v>
      </c>
      <c r="AC8440" s="49" t="str">
        <f t="shared" ca="1" si="1055"/>
        <v>Y</v>
      </c>
    </row>
    <row r="8441" spans="1:29" x14ac:dyDescent="0.25">
      <c r="A8441">
        <v>10160</v>
      </c>
      <c r="B8441" s="9">
        <v>43204</v>
      </c>
      <c r="C8441" s="50" t="str">
        <f t="shared" si="1048"/>
        <v>N</v>
      </c>
      <c r="D8441" s="52">
        <f>_xlfn.XLOOKUP(B8441,Cal_Date!B:B,Cal_Date!A:A,0)</f>
        <v>2</v>
      </c>
      <c r="E8441">
        <v>2018</v>
      </c>
      <c r="F8441" t="s">
        <v>126</v>
      </c>
      <c r="G8441" t="s">
        <v>130</v>
      </c>
      <c r="H8441" t="s">
        <v>11</v>
      </c>
      <c r="I8441" t="s">
        <v>11</v>
      </c>
      <c r="J8441" t="s">
        <v>15</v>
      </c>
      <c r="K8441" t="s">
        <v>42</v>
      </c>
      <c r="L8441">
        <v>1</v>
      </c>
      <c r="M8441">
        <v>1009</v>
      </c>
      <c r="O8441" t="s">
        <v>28</v>
      </c>
      <c r="R8441" t="s">
        <v>44</v>
      </c>
      <c r="S8441" s="49" t="str">
        <f t="shared" si="1049"/>
        <v>Card</v>
      </c>
      <c r="T8441" s="3">
        <v>0.03</v>
      </c>
      <c r="U8441" s="2">
        <v>2.7225000000000001</v>
      </c>
      <c r="V8441" s="2">
        <v>0.87</v>
      </c>
      <c r="W8441" s="54">
        <f>_xlfn.XLOOKUP(M8441,Market!A:A,Market!F:F,0)</f>
        <v>8.8999999999999996E-2</v>
      </c>
      <c r="X8441" s="55">
        <f t="shared" si="1050"/>
        <v>8.1674999999999998E-2</v>
      </c>
      <c r="Y8441" s="55">
        <f t="shared" si="1051"/>
        <v>1.8525</v>
      </c>
      <c r="Z8441" s="54">
        <f t="shared" si="1052"/>
        <v>0.68044077134986225</v>
      </c>
      <c r="AA8441" s="49" t="str">
        <f t="shared" ca="1" si="1053"/>
        <v>Y</v>
      </c>
      <c r="AB8441" s="49">
        <f t="shared" ca="1" si="1054"/>
        <v>6</v>
      </c>
      <c r="AC8441" s="49" t="str">
        <f t="shared" ca="1" si="1055"/>
        <v>Y</v>
      </c>
    </row>
    <row r="8442" spans="1:29" x14ac:dyDescent="0.25">
      <c r="A8442">
        <v>10161</v>
      </c>
      <c r="B8442" s="9">
        <v>43204</v>
      </c>
      <c r="C8442" s="50" t="str">
        <f t="shared" si="1048"/>
        <v>N</v>
      </c>
      <c r="D8442" s="52">
        <f>_xlfn.XLOOKUP(B8442,Cal_Date!B:B,Cal_Date!A:A,0)</f>
        <v>2</v>
      </c>
      <c r="E8442">
        <v>2018</v>
      </c>
      <c r="F8442" t="s">
        <v>126</v>
      </c>
      <c r="G8442" t="s">
        <v>130</v>
      </c>
      <c r="H8442" t="s">
        <v>11</v>
      </c>
      <c r="I8442" t="s">
        <v>11</v>
      </c>
      <c r="J8442" t="s">
        <v>15</v>
      </c>
      <c r="K8442" t="s">
        <v>42</v>
      </c>
      <c r="L8442">
        <v>1</v>
      </c>
      <c r="M8442">
        <v>1001</v>
      </c>
      <c r="O8442" t="s">
        <v>25</v>
      </c>
      <c r="R8442" t="s">
        <v>44</v>
      </c>
      <c r="S8442" s="49" t="str">
        <f t="shared" si="1049"/>
        <v>Card</v>
      </c>
      <c r="T8442" s="3">
        <v>0.03</v>
      </c>
      <c r="U8442" s="2">
        <v>2.6500000000000004</v>
      </c>
      <c r="V8442" s="2">
        <v>0.87</v>
      </c>
      <c r="W8442" s="54">
        <f>_xlfn.XLOOKUP(M8442,Market!A:A,Market!F:F,0)</f>
        <v>0.06</v>
      </c>
      <c r="X8442" s="55">
        <f t="shared" si="1050"/>
        <v>7.9500000000000001E-2</v>
      </c>
      <c r="Y8442" s="55">
        <f t="shared" si="1051"/>
        <v>1.7800000000000002</v>
      </c>
      <c r="Z8442" s="54">
        <f t="shared" si="1052"/>
        <v>0.67169811320754713</v>
      </c>
      <c r="AA8442" s="49" t="str">
        <f t="shared" ca="1" si="1053"/>
        <v>Y</v>
      </c>
      <c r="AB8442" s="49">
        <f t="shared" ca="1" si="1054"/>
        <v>6</v>
      </c>
      <c r="AC8442" s="49" t="str">
        <f t="shared" ca="1" si="1055"/>
        <v>Y</v>
      </c>
    </row>
    <row r="8443" spans="1:29" x14ac:dyDescent="0.25">
      <c r="A8443">
        <v>10162</v>
      </c>
      <c r="B8443" s="9">
        <v>43204</v>
      </c>
      <c r="C8443" s="50" t="str">
        <f t="shared" si="1048"/>
        <v>N</v>
      </c>
      <c r="D8443" s="52">
        <f>_xlfn.XLOOKUP(B8443,Cal_Date!B:B,Cal_Date!A:A,0)</f>
        <v>2</v>
      </c>
      <c r="E8443">
        <v>2018</v>
      </c>
      <c r="F8443" t="s">
        <v>126</v>
      </c>
      <c r="G8443" t="s">
        <v>130</v>
      </c>
      <c r="H8443" t="s">
        <v>48</v>
      </c>
      <c r="I8443" t="s">
        <v>18</v>
      </c>
      <c r="J8443" t="s">
        <v>10</v>
      </c>
      <c r="K8443" t="s">
        <v>43</v>
      </c>
      <c r="L8443">
        <v>1</v>
      </c>
      <c r="M8443">
        <v>1010</v>
      </c>
      <c r="O8443" t="s">
        <v>25</v>
      </c>
      <c r="R8443" t="s">
        <v>44</v>
      </c>
      <c r="S8443" s="49" t="str">
        <f t="shared" si="1049"/>
        <v>Card</v>
      </c>
      <c r="T8443" s="3">
        <v>0.03</v>
      </c>
      <c r="U8443" s="2">
        <v>7.5600000000000005</v>
      </c>
      <c r="V8443" s="2">
        <v>1.46</v>
      </c>
      <c r="W8443" s="54">
        <f>_xlfn.XLOOKUP(M8443,Market!A:A,Market!F:F,0)</f>
        <v>0.08</v>
      </c>
      <c r="X8443" s="55">
        <f t="shared" si="1050"/>
        <v>0.2268</v>
      </c>
      <c r="Y8443" s="55">
        <f t="shared" si="1051"/>
        <v>6.1000000000000005</v>
      </c>
      <c r="Z8443" s="54">
        <f t="shared" si="1052"/>
        <v>0.80687830687830686</v>
      </c>
      <c r="AA8443" s="49" t="str">
        <f t="shared" ca="1" si="1053"/>
        <v>Y</v>
      </c>
      <c r="AB8443" s="49">
        <f t="shared" ca="1" si="1054"/>
        <v>6</v>
      </c>
      <c r="AC8443" s="49" t="str">
        <f t="shared" ca="1" si="1055"/>
        <v>Y</v>
      </c>
    </row>
    <row r="8444" spans="1:29" x14ac:dyDescent="0.25">
      <c r="A8444">
        <v>10163</v>
      </c>
      <c r="B8444" s="9">
        <v>43204</v>
      </c>
      <c r="C8444" s="50" t="str">
        <f t="shared" si="1048"/>
        <v>N</v>
      </c>
      <c r="D8444" s="52">
        <f>_xlfn.XLOOKUP(B8444,Cal_Date!B:B,Cal_Date!A:A,0)</f>
        <v>2</v>
      </c>
      <c r="E8444">
        <v>2018</v>
      </c>
      <c r="F8444" t="s">
        <v>126</v>
      </c>
      <c r="G8444" t="s">
        <v>130</v>
      </c>
      <c r="H8444" t="s">
        <v>11</v>
      </c>
      <c r="I8444" t="s">
        <v>13</v>
      </c>
      <c r="J8444" t="s">
        <v>15</v>
      </c>
      <c r="K8444" t="s">
        <v>42</v>
      </c>
      <c r="L8444">
        <v>1</v>
      </c>
      <c r="M8444">
        <v>1010</v>
      </c>
      <c r="O8444" t="s">
        <v>25</v>
      </c>
      <c r="R8444" t="s">
        <v>44</v>
      </c>
      <c r="S8444" s="49" t="str">
        <f t="shared" si="1049"/>
        <v>Card</v>
      </c>
      <c r="T8444" s="3">
        <v>0.03</v>
      </c>
      <c r="U8444" s="2">
        <v>2.7</v>
      </c>
      <c r="V8444" s="2">
        <v>1.42</v>
      </c>
      <c r="W8444" s="54">
        <f>_xlfn.XLOOKUP(M8444,Market!A:A,Market!F:F,0)</f>
        <v>0.08</v>
      </c>
      <c r="X8444" s="55">
        <f t="shared" si="1050"/>
        <v>8.1000000000000003E-2</v>
      </c>
      <c r="Y8444" s="55">
        <f t="shared" si="1051"/>
        <v>1.2800000000000002</v>
      </c>
      <c r="Z8444" s="54">
        <f t="shared" si="1052"/>
        <v>0.47407407407407415</v>
      </c>
      <c r="AA8444" s="49" t="str">
        <f t="shared" ca="1" si="1053"/>
        <v>Y</v>
      </c>
      <c r="AB8444" s="49">
        <f t="shared" ca="1" si="1054"/>
        <v>6</v>
      </c>
      <c r="AC8444" s="49" t="str">
        <f t="shared" ca="1" si="1055"/>
        <v>Y</v>
      </c>
    </row>
    <row r="8445" spans="1:29" x14ac:dyDescent="0.25">
      <c r="A8445">
        <v>10164</v>
      </c>
      <c r="B8445" s="9">
        <v>43204</v>
      </c>
      <c r="C8445" s="50" t="str">
        <f t="shared" si="1048"/>
        <v>N</v>
      </c>
      <c r="D8445" s="52">
        <f>_xlfn.XLOOKUP(B8445,Cal_Date!B:B,Cal_Date!A:A,0)</f>
        <v>2</v>
      </c>
      <c r="E8445">
        <v>2018</v>
      </c>
      <c r="F8445" t="s">
        <v>126</v>
      </c>
      <c r="G8445" t="s">
        <v>130</v>
      </c>
      <c r="H8445" t="s">
        <v>11</v>
      </c>
      <c r="I8445" t="s">
        <v>11</v>
      </c>
      <c r="J8445" t="s">
        <v>15</v>
      </c>
      <c r="K8445" t="s">
        <v>42</v>
      </c>
      <c r="L8445">
        <v>2</v>
      </c>
      <c r="M8445">
        <v>1010</v>
      </c>
      <c r="O8445" t="s">
        <v>25</v>
      </c>
      <c r="R8445" t="s">
        <v>44</v>
      </c>
      <c r="S8445" s="49" t="str">
        <f t="shared" si="1049"/>
        <v>Card</v>
      </c>
      <c r="T8445" s="3">
        <v>0.03</v>
      </c>
      <c r="U8445" s="2">
        <v>5.4</v>
      </c>
      <c r="V8445" s="2">
        <v>1.74</v>
      </c>
      <c r="W8445" s="54">
        <f>_xlfn.XLOOKUP(M8445,Market!A:A,Market!F:F,0)</f>
        <v>0.08</v>
      </c>
      <c r="X8445" s="55">
        <f t="shared" si="1050"/>
        <v>0.16200000000000001</v>
      </c>
      <c r="Y8445" s="55">
        <f t="shared" si="1051"/>
        <v>3.66</v>
      </c>
      <c r="Z8445" s="54">
        <f t="shared" si="1052"/>
        <v>0.67777777777777781</v>
      </c>
      <c r="AA8445" s="49" t="str">
        <f t="shared" ca="1" si="1053"/>
        <v>Y</v>
      </c>
      <c r="AB8445" s="49">
        <f t="shared" ca="1" si="1054"/>
        <v>6</v>
      </c>
      <c r="AC8445" s="49" t="str">
        <f t="shared" ca="1" si="1055"/>
        <v>Y</v>
      </c>
    </row>
    <row r="8446" spans="1:29" x14ac:dyDescent="0.25">
      <c r="A8446">
        <v>10165</v>
      </c>
      <c r="B8446" s="9">
        <v>43204</v>
      </c>
      <c r="C8446" s="50" t="str">
        <f t="shared" si="1048"/>
        <v>N</v>
      </c>
      <c r="D8446" s="52">
        <f>_xlfn.XLOOKUP(B8446,Cal_Date!B:B,Cal_Date!A:A,0)</f>
        <v>2</v>
      </c>
      <c r="E8446">
        <v>2018</v>
      </c>
      <c r="F8446" t="s">
        <v>126</v>
      </c>
      <c r="G8446" t="s">
        <v>130</v>
      </c>
      <c r="H8446" t="s">
        <v>11</v>
      </c>
      <c r="I8446" t="s">
        <v>11</v>
      </c>
      <c r="J8446" t="s">
        <v>15</v>
      </c>
      <c r="K8446" t="s">
        <v>42</v>
      </c>
      <c r="L8446">
        <v>2</v>
      </c>
      <c r="M8446">
        <v>1010</v>
      </c>
      <c r="O8446" t="s">
        <v>25</v>
      </c>
      <c r="R8446" t="s">
        <v>44</v>
      </c>
      <c r="S8446" s="49" t="str">
        <f t="shared" si="1049"/>
        <v>Card</v>
      </c>
      <c r="T8446" s="3">
        <v>0.03</v>
      </c>
      <c r="U8446" s="2">
        <v>5.4</v>
      </c>
      <c r="V8446" s="2">
        <v>1.74</v>
      </c>
      <c r="W8446" s="54">
        <f>_xlfn.XLOOKUP(M8446,Market!A:A,Market!F:F,0)</f>
        <v>0.08</v>
      </c>
      <c r="X8446" s="55">
        <f t="shared" si="1050"/>
        <v>0.16200000000000001</v>
      </c>
      <c r="Y8446" s="55">
        <f t="shared" si="1051"/>
        <v>3.66</v>
      </c>
      <c r="Z8446" s="54">
        <f t="shared" si="1052"/>
        <v>0.67777777777777781</v>
      </c>
      <c r="AA8446" s="49" t="str">
        <f t="shared" ca="1" si="1053"/>
        <v>Y</v>
      </c>
      <c r="AB8446" s="49">
        <f t="shared" ca="1" si="1054"/>
        <v>6</v>
      </c>
      <c r="AC8446" s="49" t="str">
        <f t="shared" ca="1" si="1055"/>
        <v>Y</v>
      </c>
    </row>
    <row r="8447" spans="1:29" x14ac:dyDescent="0.25">
      <c r="A8447">
        <v>10166</v>
      </c>
      <c r="B8447" s="9">
        <v>43204</v>
      </c>
      <c r="C8447" s="50" t="str">
        <f t="shared" si="1048"/>
        <v>N</v>
      </c>
      <c r="D8447" s="52">
        <f>_xlfn.XLOOKUP(B8447,Cal_Date!B:B,Cal_Date!A:A,0)</f>
        <v>2</v>
      </c>
      <c r="E8447">
        <v>2018</v>
      </c>
      <c r="F8447" t="s">
        <v>126</v>
      </c>
      <c r="G8447" t="s">
        <v>130</v>
      </c>
      <c r="H8447" t="s">
        <v>14</v>
      </c>
      <c r="I8447" t="s">
        <v>13</v>
      </c>
      <c r="J8447" t="s">
        <v>15</v>
      </c>
      <c r="K8447" t="s">
        <v>43</v>
      </c>
      <c r="L8447">
        <v>1</v>
      </c>
      <c r="M8447">
        <v>1011</v>
      </c>
      <c r="O8447" t="s">
        <v>25</v>
      </c>
      <c r="R8447" t="s">
        <v>44</v>
      </c>
      <c r="S8447" s="49" t="str">
        <f t="shared" si="1049"/>
        <v>Card</v>
      </c>
      <c r="T8447" s="3">
        <v>0.03</v>
      </c>
      <c r="U8447" s="2">
        <v>5.3000000000000007</v>
      </c>
      <c r="V8447" s="2">
        <v>2.12</v>
      </c>
      <c r="W8447" s="54">
        <f>_xlfn.XLOOKUP(M8447,Market!A:A,Market!F:F,0)</f>
        <v>0.06</v>
      </c>
      <c r="X8447" s="55">
        <f t="shared" si="1050"/>
        <v>0.159</v>
      </c>
      <c r="Y8447" s="55">
        <f t="shared" si="1051"/>
        <v>3.1800000000000006</v>
      </c>
      <c r="Z8447" s="54">
        <f t="shared" si="1052"/>
        <v>0.60000000000000009</v>
      </c>
      <c r="AA8447" s="49" t="str">
        <f t="shared" ca="1" si="1053"/>
        <v>Y</v>
      </c>
      <c r="AB8447" s="49">
        <f t="shared" ca="1" si="1054"/>
        <v>6</v>
      </c>
      <c r="AC8447" s="49" t="str">
        <f t="shared" ca="1" si="1055"/>
        <v>Y</v>
      </c>
    </row>
    <row r="8448" spans="1:29" x14ac:dyDescent="0.25">
      <c r="A8448">
        <v>10167</v>
      </c>
      <c r="B8448" s="9">
        <v>43204</v>
      </c>
      <c r="C8448" s="50" t="str">
        <f t="shared" si="1048"/>
        <v>N</v>
      </c>
      <c r="D8448" s="52">
        <f>_xlfn.XLOOKUP(B8448,Cal_Date!B:B,Cal_Date!A:A,0)</f>
        <v>2</v>
      </c>
      <c r="E8448">
        <v>2018</v>
      </c>
      <c r="F8448" t="s">
        <v>126</v>
      </c>
      <c r="G8448" t="s">
        <v>130</v>
      </c>
      <c r="H8448" t="s">
        <v>14</v>
      </c>
      <c r="I8448" t="s">
        <v>18</v>
      </c>
      <c r="J8448" t="s">
        <v>15</v>
      </c>
      <c r="K8448" t="s">
        <v>43</v>
      </c>
      <c r="L8448">
        <v>1</v>
      </c>
      <c r="M8448">
        <v>1007</v>
      </c>
      <c r="O8448" t="s">
        <v>28</v>
      </c>
      <c r="R8448" t="s">
        <v>44</v>
      </c>
      <c r="S8448" s="49" t="str">
        <f t="shared" si="1049"/>
        <v>Card</v>
      </c>
      <c r="T8448" s="3">
        <v>0.03</v>
      </c>
      <c r="U8448" s="2">
        <v>5.4450000000000003</v>
      </c>
      <c r="V8448" s="2">
        <v>2.1</v>
      </c>
      <c r="W8448" s="54">
        <f>_xlfn.XLOOKUP(M8448,Market!A:A,Market!F:F,0)</f>
        <v>8.8999999999999996E-2</v>
      </c>
      <c r="X8448" s="55">
        <f t="shared" si="1050"/>
        <v>0.16335</v>
      </c>
      <c r="Y8448" s="55">
        <f t="shared" si="1051"/>
        <v>3.3450000000000002</v>
      </c>
      <c r="Z8448" s="54">
        <f t="shared" si="1052"/>
        <v>0.61432506887052341</v>
      </c>
      <c r="AA8448" s="49" t="str">
        <f t="shared" ca="1" si="1053"/>
        <v>Y</v>
      </c>
      <c r="AB8448" s="49">
        <f t="shared" ca="1" si="1054"/>
        <v>6</v>
      </c>
      <c r="AC8448" s="49" t="str">
        <f t="shared" ca="1" si="1055"/>
        <v>Y</v>
      </c>
    </row>
    <row r="8449" spans="1:29" x14ac:dyDescent="0.25">
      <c r="A8449">
        <v>10168</v>
      </c>
      <c r="B8449" s="9">
        <v>43204</v>
      </c>
      <c r="C8449" s="50" t="str">
        <f t="shared" si="1048"/>
        <v>N</v>
      </c>
      <c r="D8449" s="52">
        <f>_xlfn.XLOOKUP(B8449,Cal_Date!B:B,Cal_Date!A:A,0)</f>
        <v>2</v>
      </c>
      <c r="E8449">
        <v>2018</v>
      </c>
      <c r="F8449" t="s">
        <v>126</v>
      </c>
      <c r="G8449" t="s">
        <v>130</v>
      </c>
      <c r="H8449" t="s">
        <v>14</v>
      </c>
      <c r="I8449" t="s">
        <v>18</v>
      </c>
      <c r="J8449" t="s">
        <v>15</v>
      </c>
      <c r="K8449" t="s">
        <v>43</v>
      </c>
      <c r="L8449">
        <v>1</v>
      </c>
      <c r="M8449">
        <v>1007</v>
      </c>
      <c r="O8449" t="s">
        <v>28</v>
      </c>
      <c r="R8449" t="s">
        <v>44</v>
      </c>
      <c r="S8449" s="49" t="str">
        <f t="shared" si="1049"/>
        <v>Card</v>
      </c>
      <c r="T8449" s="3">
        <v>0.03</v>
      </c>
      <c r="U8449" s="2">
        <v>5.4450000000000003</v>
      </c>
      <c r="V8449" s="2">
        <v>2.2200000000000002</v>
      </c>
      <c r="W8449" s="54">
        <f>_xlfn.XLOOKUP(M8449,Market!A:A,Market!F:F,0)</f>
        <v>8.8999999999999996E-2</v>
      </c>
      <c r="X8449" s="55">
        <f t="shared" si="1050"/>
        <v>0.16335</v>
      </c>
      <c r="Y8449" s="55">
        <f t="shared" si="1051"/>
        <v>3.2250000000000001</v>
      </c>
      <c r="Z8449" s="54">
        <f t="shared" si="1052"/>
        <v>0.59228650137741046</v>
      </c>
      <c r="AA8449" s="49" t="str">
        <f t="shared" ca="1" si="1053"/>
        <v>Y</v>
      </c>
      <c r="AB8449" s="49">
        <f t="shared" ca="1" si="1054"/>
        <v>6</v>
      </c>
      <c r="AC8449" s="49" t="str">
        <f t="shared" ca="1" si="1055"/>
        <v>Y</v>
      </c>
    </row>
    <row r="8450" spans="1:29" x14ac:dyDescent="0.25">
      <c r="A8450">
        <v>10169</v>
      </c>
      <c r="B8450" s="9">
        <v>43204</v>
      </c>
      <c r="C8450" s="50" t="str">
        <f t="shared" si="1048"/>
        <v>N</v>
      </c>
      <c r="D8450" s="52">
        <f>_xlfn.XLOOKUP(B8450,Cal_Date!B:B,Cal_Date!A:A,0)</f>
        <v>2</v>
      </c>
      <c r="E8450">
        <v>2018</v>
      </c>
      <c r="F8450" t="s">
        <v>126</v>
      </c>
      <c r="G8450" t="s">
        <v>130</v>
      </c>
      <c r="H8450" t="s">
        <v>11</v>
      </c>
      <c r="I8450" t="s">
        <v>11</v>
      </c>
      <c r="J8450" t="s">
        <v>15</v>
      </c>
      <c r="K8450" t="s">
        <v>42</v>
      </c>
      <c r="L8450">
        <v>2</v>
      </c>
      <c r="M8450">
        <v>1008</v>
      </c>
      <c r="O8450" t="s">
        <v>28</v>
      </c>
      <c r="R8450" t="s">
        <v>44</v>
      </c>
      <c r="S8450" s="49" t="str">
        <f t="shared" si="1049"/>
        <v>Card</v>
      </c>
      <c r="T8450" s="3">
        <v>0.03</v>
      </c>
      <c r="U8450" s="2">
        <v>5.4450000000000003</v>
      </c>
      <c r="V8450" s="2">
        <v>1.74</v>
      </c>
      <c r="W8450" s="54">
        <f>_xlfn.XLOOKUP(M8450,Market!A:A,Market!F:F,0)</f>
        <v>8.8999999999999996E-2</v>
      </c>
      <c r="X8450" s="55">
        <f t="shared" si="1050"/>
        <v>0.16335</v>
      </c>
      <c r="Y8450" s="55">
        <f t="shared" si="1051"/>
        <v>3.7050000000000001</v>
      </c>
      <c r="Z8450" s="54">
        <f t="shared" si="1052"/>
        <v>0.68044077134986225</v>
      </c>
      <c r="AA8450" s="49" t="str">
        <f t="shared" ca="1" si="1053"/>
        <v>Y</v>
      </c>
      <c r="AB8450" s="49">
        <f t="shared" ca="1" si="1054"/>
        <v>6</v>
      </c>
      <c r="AC8450" s="49" t="str">
        <f t="shared" ca="1" si="1055"/>
        <v>Y</v>
      </c>
    </row>
    <row r="8451" spans="1:29" x14ac:dyDescent="0.25">
      <c r="A8451">
        <v>10170</v>
      </c>
      <c r="B8451" s="9">
        <v>43204</v>
      </c>
      <c r="C8451" s="50" t="str">
        <f t="shared" ref="C8451:C8514" si="1056">IF(OR(B8451="04/01/2018"+0,B8451="04/02/2018"+0),"Y","N")</f>
        <v>N</v>
      </c>
      <c r="D8451" s="52">
        <f>_xlfn.XLOOKUP(B8451,Cal_Date!B:B,Cal_Date!A:A,0)</f>
        <v>2</v>
      </c>
      <c r="E8451">
        <v>2018</v>
      </c>
      <c r="F8451" t="s">
        <v>126</v>
      </c>
      <c r="G8451" t="s">
        <v>130</v>
      </c>
      <c r="H8451" t="s">
        <v>14</v>
      </c>
      <c r="I8451" t="s">
        <v>18</v>
      </c>
      <c r="J8451" t="s">
        <v>15</v>
      </c>
      <c r="K8451" t="s">
        <v>43</v>
      </c>
      <c r="L8451">
        <v>1</v>
      </c>
      <c r="M8451">
        <v>1004</v>
      </c>
      <c r="O8451" t="s">
        <v>28</v>
      </c>
      <c r="R8451" t="s">
        <v>44</v>
      </c>
      <c r="S8451" s="49" t="str">
        <f t="shared" ref="S8451:S8514" si="1057">IF(R8451="Cash","Cash","Card")</f>
        <v>Card</v>
      </c>
      <c r="T8451" s="3">
        <v>0.03</v>
      </c>
      <c r="U8451" s="2">
        <v>5.3000000000000007</v>
      </c>
      <c r="V8451" s="2">
        <v>2.1</v>
      </c>
      <c r="W8451" s="54">
        <f>_xlfn.XLOOKUP(M8451,Market!A:A,Market!F:F,0)</f>
        <v>0.06</v>
      </c>
      <c r="X8451" s="55">
        <f t="shared" ref="X8451:X8514" si="1058">T8451*U8451</f>
        <v>0.159</v>
      </c>
      <c r="Y8451" s="55">
        <f t="shared" ref="Y8451:Y8514" si="1059">U8451-V8451</f>
        <v>3.2000000000000006</v>
      </c>
      <c r="Z8451" s="54">
        <f t="shared" ref="Z8451:Z8514" si="1060">Y8451/U8451</f>
        <v>0.60377358490566047</v>
      </c>
      <c r="AA8451" s="49" t="str">
        <f t="shared" ref="AA8451:AA8514" ca="1" si="1061">IF(DATEDIF(B8451,TODAY(),"y")&gt;5,"Y","N")</f>
        <v>Y</v>
      </c>
      <c r="AB8451" s="49">
        <f t="shared" ref="AB8451:AB8514" ca="1" si="1062">DATEDIF(B8451,TODAY(),"y")</f>
        <v>6</v>
      </c>
      <c r="AC8451" s="49" t="str">
        <f t="shared" ref="AC8451:AC8514" ca="1" si="1063">IF(AB8451&gt;5,"Y","N")</f>
        <v>Y</v>
      </c>
    </row>
    <row r="8452" spans="1:29" x14ac:dyDescent="0.25">
      <c r="A8452">
        <v>10171</v>
      </c>
      <c r="B8452" s="9">
        <v>43204</v>
      </c>
      <c r="C8452" s="50" t="str">
        <f t="shared" si="1056"/>
        <v>N</v>
      </c>
      <c r="D8452" s="52">
        <f>_xlfn.XLOOKUP(B8452,Cal_Date!B:B,Cal_Date!A:A,0)</f>
        <v>2</v>
      </c>
      <c r="E8452">
        <v>2018</v>
      </c>
      <c r="F8452" t="s">
        <v>126</v>
      </c>
      <c r="G8452" t="s">
        <v>130</v>
      </c>
      <c r="H8452" t="s">
        <v>48</v>
      </c>
      <c r="I8452" t="s">
        <v>18</v>
      </c>
      <c r="J8452" t="s">
        <v>10</v>
      </c>
      <c r="K8452" t="s">
        <v>43</v>
      </c>
      <c r="L8452">
        <v>2</v>
      </c>
      <c r="M8452">
        <v>1003</v>
      </c>
      <c r="O8452" t="s">
        <v>25</v>
      </c>
      <c r="R8452" t="s">
        <v>44</v>
      </c>
      <c r="S8452" s="49" t="str">
        <f t="shared" si="1057"/>
        <v>Card</v>
      </c>
      <c r="T8452" s="3">
        <v>0.03</v>
      </c>
      <c r="U8452" s="2">
        <v>14.84</v>
      </c>
      <c r="V8452" s="2">
        <v>2.92</v>
      </c>
      <c r="W8452" s="54">
        <f>_xlfn.XLOOKUP(M8452,Market!A:A,Market!F:F,0)</f>
        <v>0.06</v>
      </c>
      <c r="X8452" s="55">
        <f t="shared" si="1058"/>
        <v>0.44519999999999998</v>
      </c>
      <c r="Y8452" s="55">
        <f t="shared" si="1059"/>
        <v>11.92</v>
      </c>
      <c r="Z8452" s="54">
        <f t="shared" si="1060"/>
        <v>0.80323450134770891</v>
      </c>
      <c r="AA8452" s="49" t="str">
        <f t="shared" ca="1" si="1061"/>
        <v>Y</v>
      </c>
      <c r="AB8452" s="49">
        <f t="shared" ca="1" si="1062"/>
        <v>6</v>
      </c>
      <c r="AC8452" s="49" t="str">
        <f t="shared" ca="1" si="1063"/>
        <v>Y</v>
      </c>
    </row>
    <row r="8453" spans="1:29" x14ac:dyDescent="0.25">
      <c r="A8453">
        <v>10172</v>
      </c>
      <c r="B8453" s="9">
        <v>43204</v>
      </c>
      <c r="C8453" s="50" t="str">
        <f t="shared" si="1056"/>
        <v>N</v>
      </c>
      <c r="D8453" s="52">
        <f>_xlfn.XLOOKUP(B8453,Cal_Date!B:B,Cal_Date!A:A,0)</f>
        <v>2</v>
      </c>
      <c r="E8453">
        <v>2018</v>
      </c>
      <c r="F8453" t="s">
        <v>126</v>
      </c>
      <c r="G8453" t="s">
        <v>130</v>
      </c>
      <c r="H8453" t="s">
        <v>11</v>
      </c>
      <c r="I8453" t="s">
        <v>11</v>
      </c>
      <c r="J8453" t="s">
        <v>15</v>
      </c>
      <c r="K8453" t="s">
        <v>42</v>
      </c>
      <c r="L8453">
        <v>1</v>
      </c>
      <c r="M8453">
        <v>1002</v>
      </c>
      <c r="O8453" t="s">
        <v>28</v>
      </c>
      <c r="R8453" t="s">
        <v>46</v>
      </c>
      <c r="S8453" s="49" t="str">
        <f t="shared" si="1057"/>
        <v>Card</v>
      </c>
      <c r="T8453" s="3">
        <v>0.04</v>
      </c>
      <c r="U8453" s="2">
        <v>2.6500000000000004</v>
      </c>
      <c r="V8453" s="2">
        <v>0.87</v>
      </c>
      <c r="W8453" s="54">
        <f>_xlfn.XLOOKUP(M8453,Market!A:A,Market!F:F,0)</f>
        <v>0.06</v>
      </c>
      <c r="X8453" s="55">
        <f t="shared" si="1058"/>
        <v>0.10600000000000001</v>
      </c>
      <c r="Y8453" s="55">
        <f t="shared" si="1059"/>
        <v>1.7800000000000002</v>
      </c>
      <c r="Z8453" s="54">
        <f t="shared" si="1060"/>
        <v>0.67169811320754713</v>
      </c>
      <c r="AA8453" s="49" t="str">
        <f t="shared" ca="1" si="1061"/>
        <v>Y</v>
      </c>
      <c r="AB8453" s="49">
        <f t="shared" ca="1" si="1062"/>
        <v>6</v>
      </c>
      <c r="AC8453" s="49" t="str">
        <f t="shared" ca="1" si="1063"/>
        <v>Y</v>
      </c>
    </row>
    <row r="8454" spans="1:29" x14ac:dyDescent="0.25">
      <c r="A8454">
        <v>10173</v>
      </c>
      <c r="B8454" s="9">
        <v>43204</v>
      </c>
      <c r="C8454" s="50" t="str">
        <f t="shared" si="1056"/>
        <v>N</v>
      </c>
      <c r="D8454" s="52">
        <f>_xlfn.XLOOKUP(B8454,Cal_Date!B:B,Cal_Date!A:A,0)</f>
        <v>2</v>
      </c>
      <c r="E8454">
        <v>2018</v>
      </c>
      <c r="F8454" t="s">
        <v>126</v>
      </c>
      <c r="G8454" t="s">
        <v>130</v>
      </c>
      <c r="H8454" t="s">
        <v>48</v>
      </c>
      <c r="I8454" t="s">
        <v>18</v>
      </c>
      <c r="J8454" t="s">
        <v>10</v>
      </c>
      <c r="K8454" t="s">
        <v>43</v>
      </c>
      <c r="L8454">
        <v>2</v>
      </c>
      <c r="M8454">
        <v>1007</v>
      </c>
      <c r="O8454" t="s">
        <v>28</v>
      </c>
      <c r="R8454" t="s">
        <v>44</v>
      </c>
      <c r="S8454" s="49" t="str">
        <f t="shared" si="1057"/>
        <v>Card</v>
      </c>
      <c r="T8454" s="3">
        <v>0.03</v>
      </c>
      <c r="U8454" s="2">
        <v>15.245999999999999</v>
      </c>
      <c r="V8454" s="2">
        <v>2.92</v>
      </c>
      <c r="W8454" s="54">
        <f>_xlfn.XLOOKUP(M8454,Market!A:A,Market!F:F,0)</f>
        <v>8.8999999999999996E-2</v>
      </c>
      <c r="X8454" s="55">
        <f t="shared" si="1058"/>
        <v>0.45737999999999995</v>
      </c>
      <c r="Y8454" s="55">
        <f t="shared" si="1059"/>
        <v>12.325999999999999</v>
      </c>
      <c r="Z8454" s="54">
        <f t="shared" si="1060"/>
        <v>0.80847435392889933</v>
      </c>
      <c r="AA8454" s="49" t="str">
        <f t="shared" ca="1" si="1061"/>
        <v>Y</v>
      </c>
      <c r="AB8454" s="49">
        <f t="shared" ca="1" si="1062"/>
        <v>6</v>
      </c>
      <c r="AC8454" s="49" t="str">
        <f t="shared" ca="1" si="1063"/>
        <v>Y</v>
      </c>
    </row>
    <row r="8455" spans="1:29" x14ac:dyDescent="0.25">
      <c r="A8455">
        <v>10174</v>
      </c>
      <c r="B8455" s="9">
        <v>43204</v>
      </c>
      <c r="C8455" s="50" t="str">
        <f t="shared" si="1056"/>
        <v>N</v>
      </c>
      <c r="D8455" s="52">
        <f>_xlfn.XLOOKUP(B8455,Cal_Date!B:B,Cal_Date!A:A,0)</f>
        <v>2</v>
      </c>
      <c r="E8455">
        <v>2018</v>
      </c>
      <c r="F8455" t="s">
        <v>126</v>
      </c>
      <c r="G8455" t="s">
        <v>130</v>
      </c>
      <c r="H8455" t="s">
        <v>14</v>
      </c>
      <c r="I8455" t="s">
        <v>13</v>
      </c>
      <c r="J8455" t="s">
        <v>15</v>
      </c>
      <c r="K8455" t="s">
        <v>43</v>
      </c>
      <c r="L8455">
        <v>1</v>
      </c>
      <c r="M8455">
        <v>1008</v>
      </c>
      <c r="O8455" t="s">
        <v>28</v>
      </c>
      <c r="R8455" t="s">
        <v>44</v>
      </c>
      <c r="S8455" s="49" t="str">
        <f t="shared" si="1057"/>
        <v>Card</v>
      </c>
      <c r="T8455" s="3">
        <v>0.03</v>
      </c>
      <c r="U8455" s="2">
        <v>5.4450000000000003</v>
      </c>
      <c r="V8455" s="2">
        <v>2.12</v>
      </c>
      <c r="W8455" s="54">
        <f>_xlfn.XLOOKUP(M8455,Market!A:A,Market!F:F,0)</f>
        <v>8.8999999999999996E-2</v>
      </c>
      <c r="X8455" s="55">
        <f t="shared" si="1058"/>
        <v>0.16335</v>
      </c>
      <c r="Y8455" s="55">
        <f t="shared" si="1059"/>
        <v>3.3250000000000002</v>
      </c>
      <c r="Z8455" s="54">
        <f t="shared" si="1060"/>
        <v>0.61065197428833795</v>
      </c>
      <c r="AA8455" s="49" t="str">
        <f t="shared" ca="1" si="1061"/>
        <v>Y</v>
      </c>
      <c r="AB8455" s="49">
        <f t="shared" ca="1" si="1062"/>
        <v>6</v>
      </c>
      <c r="AC8455" s="49" t="str">
        <f t="shared" ca="1" si="1063"/>
        <v>Y</v>
      </c>
    </row>
    <row r="8456" spans="1:29" x14ac:dyDescent="0.25">
      <c r="A8456">
        <v>10175</v>
      </c>
      <c r="B8456" s="9">
        <v>43204</v>
      </c>
      <c r="C8456" s="50" t="str">
        <f t="shared" si="1056"/>
        <v>N</v>
      </c>
      <c r="D8456" s="52">
        <f>_xlfn.XLOOKUP(B8456,Cal_Date!B:B,Cal_Date!A:A,0)</f>
        <v>2</v>
      </c>
      <c r="E8456">
        <v>2018</v>
      </c>
      <c r="F8456" t="s">
        <v>126</v>
      </c>
      <c r="G8456" t="s">
        <v>130</v>
      </c>
      <c r="H8456" t="s">
        <v>14</v>
      </c>
      <c r="I8456" t="s">
        <v>18</v>
      </c>
      <c r="J8456" t="s">
        <v>15</v>
      </c>
      <c r="K8456" t="s">
        <v>43</v>
      </c>
      <c r="L8456">
        <v>1</v>
      </c>
      <c r="M8456">
        <v>1008</v>
      </c>
      <c r="O8456" t="s">
        <v>28</v>
      </c>
      <c r="R8456" t="s">
        <v>44</v>
      </c>
      <c r="S8456" s="49" t="str">
        <f t="shared" si="1057"/>
        <v>Card</v>
      </c>
      <c r="T8456" s="3">
        <v>0.03</v>
      </c>
      <c r="U8456" s="2">
        <v>5.4450000000000003</v>
      </c>
      <c r="V8456" s="2">
        <v>2.2200000000000002</v>
      </c>
      <c r="W8456" s="54">
        <f>_xlfn.XLOOKUP(M8456,Market!A:A,Market!F:F,0)</f>
        <v>8.8999999999999996E-2</v>
      </c>
      <c r="X8456" s="55">
        <f t="shared" si="1058"/>
        <v>0.16335</v>
      </c>
      <c r="Y8456" s="55">
        <f t="shared" si="1059"/>
        <v>3.2250000000000001</v>
      </c>
      <c r="Z8456" s="54">
        <f t="shared" si="1060"/>
        <v>0.59228650137741046</v>
      </c>
      <c r="AA8456" s="49" t="str">
        <f t="shared" ca="1" si="1061"/>
        <v>Y</v>
      </c>
      <c r="AB8456" s="49">
        <f t="shared" ca="1" si="1062"/>
        <v>6</v>
      </c>
      <c r="AC8456" s="49" t="str">
        <f t="shared" ca="1" si="1063"/>
        <v>Y</v>
      </c>
    </row>
    <row r="8457" spans="1:29" x14ac:dyDescent="0.25">
      <c r="A8457">
        <v>10176</v>
      </c>
      <c r="B8457" s="9">
        <v>43204</v>
      </c>
      <c r="C8457" s="50" t="str">
        <f t="shared" si="1056"/>
        <v>N</v>
      </c>
      <c r="D8457" s="52">
        <f>_xlfn.XLOOKUP(B8457,Cal_Date!B:B,Cal_Date!A:A,0)</f>
        <v>2</v>
      </c>
      <c r="E8457">
        <v>2018</v>
      </c>
      <c r="F8457" t="s">
        <v>126</v>
      </c>
      <c r="G8457" t="s">
        <v>130</v>
      </c>
      <c r="H8457" t="s">
        <v>11</v>
      </c>
      <c r="I8457" t="s">
        <v>11</v>
      </c>
      <c r="J8457" t="s">
        <v>15</v>
      </c>
      <c r="K8457" t="s">
        <v>42</v>
      </c>
      <c r="L8457">
        <v>1</v>
      </c>
      <c r="M8457">
        <v>1000</v>
      </c>
      <c r="O8457" t="s">
        <v>25</v>
      </c>
      <c r="R8457" t="s">
        <v>44</v>
      </c>
      <c r="S8457" s="49" t="str">
        <f t="shared" si="1057"/>
        <v>Card</v>
      </c>
      <c r="T8457" s="3">
        <v>0.03</v>
      </c>
      <c r="U8457" s="2">
        <v>2.7</v>
      </c>
      <c r="V8457" s="2">
        <v>0.87</v>
      </c>
      <c r="W8457" s="54">
        <f>_xlfn.XLOOKUP(M8457,Market!A:A,Market!F:F,0)</f>
        <v>0.08</v>
      </c>
      <c r="X8457" s="55">
        <f t="shared" si="1058"/>
        <v>8.1000000000000003E-2</v>
      </c>
      <c r="Y8457" s="55">
        <f t="shared" si="1059"/>
        <v>1.83</v>
      </c>
      <c r="Z8457" s="54">
        <f t="shared" si="1060"/>
        <v>0.67777777777777781</v>
      </c>
      <c r="AA8457" s="49" t="str">
        <f t="shared" ca="1" si="1061"/>
        <v>Y</v>
      </c>
      <c r="AB8457" s="49">
        <f t="shared" ca="1" si="1062"/>
        <v>6</v>
      </c>
      <c r="AC8457" s="49" t="str">
        <f t="shared" ca="1" si="1063"/>
        <v>Y</v>
      </c>
    </row>
    <row r="8458" spans="1:29" x14ac:dyDescent="0.25">
      <c r="A8458">
        <v>10177</v>
      </c>
      <c r="B8458" s="9">
        <v>43204</v>
      </c>
      <c r="C8458" s="50" t="str">
        <f t="shared" si="1056"/>
        <v>N</v>
      </c>
      <c r="D8458" s="52">
        <f>_xlfn.XLOOKUP(B8458,Cal_Date!B:B,Cal_Date!A:A,0)</f>
        <v>2</v>
      </c>
      <c r="E8458">
        <v>2018</v>
      </c>
      <c r="F8458" t="s">
        <v>126</v>
      </c>
      <c r="G8458" t="s">
        <v>130</v>
      </c>
      <c r="H8458" t="s">
        <v>11</v>
      </c>
      <c r="I8458" t="s">
        <v>11</v>
      </c>
      <c r="J8458" t="s">
        <v>15</v>
      </c>
      <c r="K8458" t="s">
        <v>42</v>
      </c>
      <c r="L8458">
        <v>1</v>
      </c>
      <c r="M8458">
        <v>1000</v>
      </c>
      <c r="O8458" t="s">
        <v>25</v>
      </c>
      <c r="R8458" t="s">
        <v>44</v>
      </c>
      <c r="S8458" s="49" t="str">
        <f t="shared" si="1057"/>
        <v>Card</v>
      </c>
      <c r="T8458" s="3">
        <v>0.03</v>
      </c>
      <c r="U8458" s="2">
        <v>2.7</v>
      </c>
      <c r="V8458" s="2">
        <v>0.87</v>
      </c>
      <c r="W8458" s="54">
        <f>_xlfn.XLOOKUP(M8458,Market!A:A,Market!F:F,0)</f>
        <v>0.08</v>
      </c>
      <c r="X8458" s="55">
        <f t="shared" si="1058"/>
        <v>8.1000000000000003E-2</v>
      </c>
      <c r="Y8458" s="55">
        <f t="shared" si="1059"/>
        <v>1.83</v>
      </c>
      <c r="Z8458" s="54">
        <f t="shared" si="1060"/>
        <v>0.67777777777777781</v>
      </c>
      <c r="AA8458" s="49" t="str">
        <f t="shared" ca="1" si="1061"/>
        <v>Y</v>
      </c>
      <c r="AB8458" s="49">
        <f t="shared" ca="1" si="1062"/>
        <v>6</v>
      </c>
      <c r="AC8458" s="49" t="str">
        <f t="shared" ca="1" si="1063"/>
        <v>Y</v>
      </c>
    </row>
    <row r="8459" spans="1:29" x14ac:dyDescent="0.25">
      <c r="A8459">
        <v>10178</v>
      </c>
      <c r="B8459" s="9">
        <v>43204</v>
      </c>
      <c r="C8459" s="50" t="str">
        <f t="shared" si="1056"/>
        <v>N</v>
      </c>
      <c r="D8459" s="52">
        <f>_xlfn.XLOOKUP(B8459,Cal_Date!B:B,Cal_Date!A:A,0)</f>
        <v>2</v>
      </c>
      <c r="E8459">
        <v>2018</v>
      </c>
      <c r="F8459" t="s">
        <v>126</v>
      </c>
      <c r="G8459" t="s">
        <v>130</v>
      </c>
      <c r="H8459" t="s">
        <v>48</v>
      </c>
      <c r="I8459" t="s">
        <v>18</v>
      </c>
      <c r="J8459" t="s">
        <v>10</v>
      </c>
      <c r="K8459" t="s">
        <v>43</v>
      </c>
      <c r="L8459">
        <v>2</v>
      </c>
      <c r="M8459">
        <v>1000</v>
      </c>
      <c r="O8459" t="s">
        <v>25</v>
      </c>
      <c r="R8459" t="s">
        <v>44</v>
      </c>
      <c r="S8459" s="49" t="str">
        <f t="shared" si="1057"/>
        <v>Card</v>
      </c>
      <c r="T8459" s="3">
        <v>0.03</v>
      </c>
      <c r="U8459" s="2">
        <v>15.120000000000001</v>
      </c>
      <c r="V8459" s="2">
        <v>2.92</v>
      </c>
      <c r="W8459" s="54">
        <f>_xlfn.XLOOKUP(M8459,Market!A:A,Market!F:F,0)</f>
        <v>0.08</v>
      </c>
      <c r="X8459" s="55">
        <f t="shared" si="1058"/>
        <v>0.4536</v>
      </c>
      <c r="Y8459" s="55">
        <f t="shared" si="1059"/>
        <v>12.200000000000001</v>
      </c>
      <c r="Z8459" s="54">
        <f t="shared" si="1060"/>
        <v>0.80687830687830686</v>
      </c>
      <c r="AA8459" s="49" t="str">
        <f t="shared" ca="1" si="1061"/>
        <v>Y</v>
      </c>
      <c r="AB8459" s="49">
        <f t="shared" ca="1" si="1062"/>
        <v>6</v>
      </c>
      <c r="AC8459" s="49" t="str">
        <f t="shared" ca="1" si="1063"/>
        <v>Y</v>
      </c>
    </row>
    <row r="8460" spans="1:29" x14ac:dyDescent="0.25">
      <c r="A8460">
        <v>10179</v>
      </c>
      <c r="B8460" s="9">
        <v>43204</v>
      </c>
      <c r="C8460" s="50" t="str">
        <f t="shared" si="1056"/>
        <v>N</v>
      </c>
      <c r="D8460" s="52">
        <f>_xlfn.XLOOKUP(B8460,Cal_Date!B:B,Cal_Date!A:A,0)</f>
        <v>2</v>
      </c>
      <c r="E8460">
        <v>2018</v>
      </c>
      <c r="F8460" t="s">
        <v>126</v>
      </c>
      <c r="G8460" t="s">
        <v>130</v>
      </c>
      <c r="H8460" t="s">
        <v>11</v>
      </c>
      <c r="I8460" t="s">
        <v>13</v>
      </c>
      <c r="J8460" t="s">
        <v>15</v>
      </c>
      <c r="K8460" t="s">
        <v>42</v>
      </c>
      <c r="L8460">
        <v>1</v>
      </c>
      <c r="M8460">
        <v>1001</v>
      </c>
      <c r="O8460" t="s">
        <v>25</v>
      </c>
      <c r="R8460" t="s">
        <v>44</v>
      </c>
      <c r="S8460" s="49" t="str">
        <f t="shared" si="1057"/>
        <v>Card</v>
      </c>
      <c r="T8460" s="3">
        <v>0.03</v>
      </c>
      <c r="U8460" s="2">
        <v>2.6500000000000004</v>
      </c>
      <c r="V8460" s="2">
        <v>1.42</v>
      </c>
      <c r="W8460" s="54">
        <f>_xlfn.XLOOKUP(M8460,Market!A:A,Market!F:F,0)</f>
        <v>0.06</v>
      </c>
      <c r="X8460" s="55">
        <f t="shared" si="1058"/>
        <v>7.9500000000000001E-2</v>
      </c>
      <c r="Y8460" s="55">
        <f t="shared" si="1059"/>
        <v>1.2300000000000004</v>
      </c>
      <c r="Z8460" s="54">
        <f t="shared" si="1060"/>
        <v>0.46415094339622653</v>
      </c>
      <c r="AA8460" s="49" t="str">
        <f t="shared" ca="1" si="1061"/>
        <v>Y</v>
      </c>
      <c r="AB8460" s="49">
        <f t="shared" ca="1" si="1062"/>
        <v>6</v>
      </c>
      <c r="AC8460" s="49" t="str">
        <f t="shared" ca="1" si="1063"/>
        <v>Y</v>
      </c>
    </row>
    <row r="8461" spans="1:29" x14ac:dyDescent="0.25">
      <c r="A8461">
        <v>10180</v>
      </c>
      <c r="B8461" s="9">
        <v>43204</v>
      </c>
      <c r="C8461" s="50" t="str">
        <f t="shared" si="1056"/>
        <v>N</v>
      </c>
      <c r="D8461" s="52">
        <f>_xlfn.XLOOKUP(B8461,Cal_Date!B:B,Cal_Date!A:A,0)</f>
        <v>2</v>
      </c>
      <c r="E8461">
        <v>2018</v>
      </c>
      <c r="F8461" t="s">
        <v>126</v>
      </c>
      <c r="G8461" t="s">
        <v>130</v>
      </c>
      <c r="H8461" t="s">
        <v>11</v>
      </c>
      <c r="I8461" t="s">
        <v>13</v>
      </c>
      <c r="J8461" t="s">
        <v>15</v>
      </c>
      <c r="K8461" t="s">
        <v>42</v>
      </c>
      <c r="L8461">
        <v>1</v>
      </c>
      <c r="M8461">
        <v>1000</v>
      </c>
      <c r="O8461" t="s">
        <v>25</v>
      </c>
      <c r="R8461" t="s">
        <v>44</v>
      </c>
      <c r="S8461" s="49" t="str">
        <f t="shared" si="1057"/>
        <v>Card</v>
      </c>
      <c r="T8461" s="3">
        <v>0.03</v>
      </c>
      <c r="U8461" s="2">
        <v>2.7</v>
      </c>
      <c r="V8461" s="2">
        <v>1.42</v>
      </c>
      <c r="W8461" s="54">
        <f>_xlfn.XLOOKUP(M8461,Market!A:A,Market!F:F,0)</f>
        <v>0.08</v>
      </c>
      <c r="X8461" s="55">
        <f t="shared" si="1058"/>
        <v>8.1000000000000003E-2</v>
      </c>
      <c r="Y8461" s="55">
        <f t="shared" si="1059"/>
        <v>1.2800000000000002</v>
      </c>
      <c r="Z8461" s="54">
        <f t="shared" si="1060"/>
        <v>0.47407407407407415</v>
      </c>
      <c r="AA8461" s="49" t="str">
        <f t="shared" ca="1" si="1061"/>
        <v>Y</v>
      </c>
      <c r="AB8461" s="49">
        <f t="shared" ca="1" si="1062"/>
        <v>6</v>
      </c>
      <c r="AC8461" s="49" t="str">
        <f t="shared" ca="1" si="1063"/>
        <v>Y</v>
      </c>
    </row>
    <row r="8462" spans="1:29" x14ac:dyDescent="0.25">
      <c r="A8462">
        <v>10181</v>
      </c>
      <c r="B8462" s="9">
        <v>43204</v>
      </c>
      <c r="C8462" s="50" t="str">
        <f t="shared" si="1056"/>
        <v>N</v>
      </c>
      <c r="D8462" s="52">
        <f>_xlfn.XLOOKUP(B8462,Cal_Date!B:B,Cal_Date!A:A,0)</f>
        <v>2</v>
      </c>
      <c r="E8462">
        <v>2018</v>
      </c>
      <c r="F8462" t="s">
        <v>126</v>
      </c>
      <c r="G8462" t="s">
        <v>130</v>
      </c>
      <c r="H8462" t="s">
        <v>11</v>
      </c>
      <c r="I8462" t="s">
        <v>13</v>
      </c>
      <c r="J8462" t="s">
        <v>15</v>
      </c>
      <c r="K8462" t="s">
        <v>42</v>
      </c>
      <c r="L8462">
        <v>1</v>
      </c>
      <c r="M8462">
        <v>1000</v>
      </c>
      <c r="O8462" t="s">
        <v>25</v>
      </c>
      <c r="R8462" t="s">
        <v>44</v>
      </c>
      <c r="S8462" s="49" t="str">
        <f t="shared" si="1057"/>
        <v>Card</v>
      </c>
      <c r="T8462" s="3">
        <v>0.03</v>
      </c>
      <c r="U8462" s="2">
        <v>2.7</v>
      </c>
      <c r="V8462" s="2">
        <v>1.42</v>
      </c>
      <c r="W8462" s="54">
        <f>_xlfn.XLOOKUP(M8462,Market!A:A,Market!F:F,0)</f>
        <v>0.08</v>
      </c>
      <c r="X8462" s="55">
        <f t="shared" si="1058"/>
        <v>8.1000000000000003E-2</v>
      </c>
      <c r="Y8462" s="55">
        <f t="shared" si="1059"/>
        <v>1.2800000000000002</v>
      </c>
      <c r="Z8462" s="54">
        <f t="shared" si="1060"/>
        <v>0.47407407407407415</v>
      </c>
      <c r="AA8462" s="49" t="str">
        <f t="shared" ca="1" si="1061"/>
        <v>Y</v>
      </c>
      <c r="AB8462" s="49">
        <f t="shared" ca="1" si="1062"/>
        <v>6</v>
      </c>
      <c r="AC8462" s="49" t="str">
        <f t="shared" ca="1" si="1063"/>
        <v>Y</v>
      </c>
    </row>
    <row r="8463" spans="1:29" x14ac:dyDescent="0.25">
      <c r="A8463">
        <v>10182</v>
      </c>
      <c r="B8463" s="9">
        <v>43204</v>
      </c>
      <c r="C8463" s="50" t="str">
        <f t="shared" si="1056"/>
        <v>N</v>
      </c>
      <c r="D8463" s="52">
        <f>_xlfn.XLOOKUP(B8463,Cal_Date!B:B,Cal_Date!A:A,0)</f>
        <v>2</v>
      </c>
      <c r="E8463">
        <v>2018</v>
      </c>
      <c r="F8463" t="s">
        <v>126</v>
      </c>
      <c r="G8463" t="s">
        <v>130</v>
      </c>
      <c r="H8463" t="s">
        <v>14</v>
      </c>
      <c r="I8463" t="s">
        <v>18</v>
      </c>
      <c r="J8463" t="s">
        <v>15</v>
      </c>
      <c r="K8463" t="s">
        <v>43</v>
      </c>
      <c r="L8463">
        <v>1</v>
      </c>
      <c r="M8463">
        <v>1004</v>
      </c>
      <c r="O8463" t="s">
        <v>28</v>
      </c>
      <c r="R8463" t="s">
        <v>44</v>
      </c>
      <c r="S8463" s="49" t="str">
        <f t="shared" si="1057"/>
        <v>Card</v>
      </c>
      <c r="T8463" s="3">
        <v>0.03</v>
      </c>
      <c r="U8463" s="2">
        <v>5.3000000000000007</v>
      </c>
      <c r="V8463" s="2">
        <v>2.1</v>
      </c>
      <c r="W8463" s="54">
        <f>_xlfn.XLOOKUP(M8463,Market!A:A,Market!F:F,0)</f>
        <v>0.06</v>
      </c>
      <c r="X8463" s="55">
        <f t="shared" si="1058"/>
        <v>0.159</v>
      </c>
      <c r="Y8463" s="55">
        <f t="shared" si="1059"/>
        <v>3.2000000000000006</v>
      </c>
      <c r="Z8463" s="54">
        <f t="shared" si="1060"/>
        <v>0.60377358490566047</v>
      </c>
      <c r="AA8463" s="49" t="str">
        <f t="shared" ca="1" si="1061"/>
        <v>Y</v>
      </c>
      <c r="AB8463" s="49">
        <f t="shared" ca="1" si="1062"/>
        <v>6</v>
      </c>
      <c r="AC8463" s="49" t="str">
        <f t="shared" ca="1" si="1063"/>
        <v>Y</v>
      </c>
    </row>
    <row r="8464" spans="1:29" x14ac:dyDescent="0.25">
      <c r="A8464">
        <v>10183</v>
      </c>
      <c r="B8464" s="9">
        <v>43204</v>
      </c>
      <c r="C8464" s="50" t="str">
        <f t="shared" si="1056"/>
        <v>N</v>
      </c>
      <c r="D8464" s="52">
        <f>_xlfn.XLOOKUP(B8464,Cal_Date!B:B,Cal_Date!A:A,0)</f>
        <v>2</v>
      </c>
      <c r="E8464">
        <v>2018</v>
      </c>
      <c r="F8464" t="s">
        <v>126</v>
      </c>
      <c r="G8464" t="s">
        <v>130</v>
      </c>
      <c r="H8464" t="s">
        <v>14</v>
      </c>
      <c r="I8464" t="s">
        <v>18</v>
      </c>
      <c r="J8464" t="s">
        <v>15</v>
      </c>
      <c r="K8464" t="s">
        <v>43</v>
      </c>
      <c r="L8464">
        <v>1</v>
      </c>
      <c r="M8464">
        <v>1005</v>
      </c>
      <c r="O8464" t="s">
        <v>25</v>
      </c>
      <c r="R8464" t="s">
        <v>44</v>
      </c>
      <c r="S8464" s="49" t="str">
        <f t="shared" si="1057"/>
        <v>Card</v>
      </c>
      <c r="T8464" s="3">
        <v>0.03</v>
      </c>
      <c r="U8464" s="2">
        <v>5.4450000000000003</v>
      </c>
      <c r="V8464" s="2">
        <v>2.2200000000000002</v>
      </c>
      <c r="W8464" s="54">
        <f>_xlfn.XLOOKUP(M8464,Market!A:A,Market!F:F,0)</f>
        <v>8.8999999999999996E-2</v>
      </c>
      <c r="X8464" s="55">
        <f t="shared" si="1058"/>
        <v>0.16335</v>
      </c>
      <c r="Y8464" s="55">
        <f t="shared" si="1059"/>
        <v>3.2250000000000001</v>
      </c>
      <c r="Z8464" s="54">
        <f t="shared" si="1060"/>
        <v>0.59228650137741046</v>
      </c>
      <c r="AA8464" s="49" t="str">
        <f t="shared" ca="1" si="1061"/>
        <v>Y</v>
      </c>
      <c r="AB8464" s="49">
        <f t="shared" ca="1" si="1062"/>
        <v>6</v>
      </c>
      <c r="AC8464" s="49" t="str">
        <f t="shared" ca="1" si="1063"/>
        <v>Y</v>
      </c>
    </row>
    <row r="8465" spans="1:29" x14ac:dyDescent="0.25">
      <c r="A8465">
        <v>10184</v>
      </c>
      <c r="B8465" s="9">
        <v>43204</v>
      </c>
      <c r="C8465" s="50" t="str">
        <f t="shared" si="1056"/>
        <v>N</v>
      </c>
      <c r="D8465" s="52">
        <f>_xlfn.XLOOKUP(B8465,Cal_Date!B:B,Cal_Date!A:A,0)</f>
        <v>2</v>
      </c>
      <c r="E8465">
        <v>2018</v>
      </c>
      <c r="F8465" t="s">
        <v>126</v>
      </c>
      <c r="G8465" t="s">
        <v>130</v>
      </c>
      <c r="H8465" t="s">
        <v>11</v>
      </c>
      <c r="I8465" t="s">
        <v>13</v>
      </c>
      <c r="J8465" t="s">
        <v>15</v>
      </c>
      <c r="K8465" t="s">
        <v>42</v>
      </c>
      <c r="L8465">
        <v>2</v>
      </c>
      <c r="M8465">
        <v>1000</v>
      </c>
      <c r="O8465" t="s">
        <v>25</v>
      </c>
      <c r="R8465" t="s">
        <v>44</v>
      </c>
      <c r="S8465" s="49" t="str">
        <f t="shared" si="1057"/>
        <v>Card</v>
      </c>
      <c r="T8465" s="3">
        <v>0.03</v>
      </c>
      <c r="U8465" s="2">
        <v>5.4</v>
      </c>
      <c r="V8465" s="2">
        <v>2.84</v>
      </c>
      <c r="W8465" s="54">
        <f>_xlfn.XLOOKUP(M8465,Market!A:A,Market!F:F,0)</f>
        <v>0.08</v>
      </c>
      <c r="X8465" s="55">
        <f t="shared" si="1058"/>
        <v>0.16200000000000001</v>
      </c>
      <c r="Y8465" s="55">
        <f t="shared" si="1059"/>
        <v>2.5600000000000005</v>
      </c>
      <c r="Z8465" s="54">
        <f t="shared" si="1060"/>
        <v>0.47407407407407415</v>
      </c>
      <c r="AA8465" s="49" t="str">
        <f t="shared" ca="1" si="1061"/>
        <v>Y</v>
      </c>
      <c r="AB8465" s="49">
        <f t="shared" ca="1" si="1062"/>
        <v>6</v>
      </c>
      <c r="AC8465" s="49" t="str">
        <f t="shared" ca="1" si="1063"/>
        <v>Y</v>
      </c>
    </row>
    <row r="8466" spans="1:29" x14ac:dyDescent="0.25">
      <c r="A8466">
        <v>10185</v>
      </c>
      <c r="B8466" s="9">
        <v>43204</v>
      </c>
      <c r="C8466" s="50" t="str">
        <f t="shared" si="1056"/>
        <v>N</v>
      </c>
      <c r="D8466" s="52">
        <f>_xlfn.XLOOKUP(B8466,Cal_Date!B:B,Cal_Date!A:A,0)</f>
        <v>2</v>
      </c>
      <c r="E8466">
        <v>2018</v>
      </c>
      <c r="F8466" t="s">
        <v>126</v>
      </c>
      <c r="G8466" t="s">
        <v>130</v>
      </c>
      <c r="H8466" t="s">
        <v>48</v>
      </c>
      <c r="I8466" t="s">
        <v>18</v>
      </c>
      <c r="J8466" t="s">
        <v>10</v>
      </c>
      <c r="K8466" t="s">
        <v>43</v>
      </c>
      <c r="L8466">
        <v>2</v>
      </c>
      <c r="M8466">
        <v>1006</v>
      </c>
      <c r="O8466" t="s">
        <v>28</v>
      </c>
      <c r="R8466" t="s">
        <v>44</v>
      </c>
      <c r="S8466" s="49" t="str">
        <f t="shared" si="1057"/>
        <v>Card</v>
      </c>
      <c r="T8466" s="3">
        <v>0.03</v>
      </c>
      <c r="U8466" s="2">
        <v>15.245999999999999</v>
      </c>
      <c r="V8466" s="2">
        <v>2.92</v>
      </c>
      <c r="W8466" s="54">
        <f>_xlfn.XLOOKUP(M8466,Market!A:A,Market!F:F,0)</f>
        <v>8.8999999999999996E-2</v>
      </c>
      <c r="X8466" s="55">
        <f t="shared" si="1058"/>
        <v>0.45737999999999995</v>
      </c>
      <c r="Y8466" s="55">
        <f t="shared" si="1059"/>
        <v>12.325999999999999</v>
      </c>
      <c r="Z8466" s="54">
        <f t="shared" si="1060"/>
        <v>0.80847435392889933</v>
      </c>
      <c r="AA8466" s="49" t="str">
        <f t="shared" ca="1" si="1061"/>
        <v>Y</v>
      </c>
      <c r="AB8466" s="49">
        <f t="shared" ca="1" si="1062"/>
        <v>6</v>
      </c>
      <c r="AC8466" s="49" t="str">
        <f t="shared" ca="1" si="1063"/>
        <v>Y</v>
      </c>
    </row>
    <row r="8467" spans="1:29" x14ac:dyDescent="0.25">
      <c r="A8467">
        <v>10186</v>
      </c>
      <c r="B8467" s="9">
        <v>43204</v>
      </c>
      <c r="C8467" s="50" t="str">
        <f t="shared" si="1056"/>
        <v>N</v>
      </c>
      <c r="D8467" s="52">
        <f>_xlfn.XLOOKUP(B8467,Cal_Date!B:B,Cal_Date!A:A,0)</f>
        <v>2</v>
      </c>
      <c r="E8467">
        <v>2018</v>
      </c>
      <c r="F8467" t="s">
        <v>126</v>
      </c>
      <c r="G8467" t="s">
        <v>130</v>
      </c>
      <c r="H8467" t="s">
        <v>11</v>
      </c>
      <c r="I8467" t="s">
        <v>11</v>
      </c>
      <c r="J8467" t="s">
        <v>15</v>
      </c>
      <c r="K8467" t="s">
        <v>42</v>
      </c>
      <c r="L8467">
        <v>1</v>
      </c>
      <c r="M8467">
        <v>1000</v>
      </c>
      <c r="O8467" t="s">
        <v>25</v>
      </c>
      <c r="R8467" t="s">
        <v>44</v>
      </c>
      <c r="S8467" s="49" t="str">
        <f t="shared" si="1057"/>
        <v>Card</v>
      </c>
      <c r="T8467" s="3">
        <v>0.03</v>
      </c>
      <c r="U8467" s="2">
        <v>2.7</v>
      </c>
      <c r="V8467" s="2">
        <v>0.87</v>
      </c>
      <c r="W8467" s="54">
        <f>_xlfn.XLOOKUP(M8467,Market!A:A,Market!F:F,0)</f>
        <v>0.08</v>
      </c>
      <c r="X8467" s="55">
        <f t="shared" si="1058"/>
        <v>8.1000000000000003E-2</v>
      </c>
      <c r="Y8467" s="55">
        <f t="shared" si="1059"/>
        <v>1.83</v>
      </c>
      <c r="Z8467" s="54">
        <f t="shared" si="1060"/>
        <v>0.67777777777777781</v>
      </c>
      <c r="AA8467" s="49" t="str">
        <f t="shared" ca="1" si="1061"/>
        <v>Y</v>
      </c>
      <c r="AB8467" s="49">
        <f t="shared" ca="1" si="1062"/>
        <v>6</v>
      </c>
      <c r="AC8467" s="49" t="str">
        <f t="shared" ca="1" si="1063"/>
        <v>Y</v>
      </c>
    </row>
    <row r="8468" spans="1:29" x14ac:dyDescent="0.25">
      <c r="A8468">
        <v>10187</v>
      </c>
      <c r="B8468" s="9">
        <v>43204</v>
      </c>
      <c r="C8468" s="50" t="str">
        <f t="shared" si="1056"/>
        <v>N</v>
      </c>
      <c r="D8468" s="52">
        <f>_xlfn.XLOOKUP(B8468,Cal_Date!B:B,Cal_Date!A:A,0)</f>
        <v>2</v>
      </c>
      <c r="E8468">
        <v>2018</v>
      </c>
      <c r="F8468" t="s">
        <v>126</v>
      </c>
      <c r="G8468" t="s">
        <v>130</v>
      </c>
      <c r="H8468" t="s">
        <v>11</v>
      </c>
      <c r="I8468" t="s">
        <v>13</v>
      </c>
      <c r="J8468" t="s">
        <v>15</v>
      </c>
      <c r="K8468" t="s">
        <v>42</v>
      </c>
      <c r="L8468">
        <v>1</v>
      </c>
      <c r="M8468">
        <v>1001</v>
      </c>
      <c r="O8468" t="s">
        <v>25</v>
      </c>
      <c r="R8468" t="s">
        <v>44</v>
      </c>
      <c r="S8468" s="49" t="str">
        <f t="shared" si="1057"/>
        <v>Card</v>
      </c>
      <c r="T8468" s="3">
        <v>0.03</v>
      </c>
      <c r="U8468" s="2">
        <v>2.6500000000000004</v>
      </c>
      <c r="V8468" s="2">
        <v>1.42</v>
      </c>
      <c r="W8468" s="54">
        <f>_xlfn.XLOOKUP(M8468,Market!A:A,Market!F:F,0)</f>
        <v>0.06</v>
      </c>
      <c r="X8468" s="55">
        <f t="shared" si="1058"/>
        <v>7.9500000000000001E-2</v>
      </c>
      <c r="Y8468" s="55">
        <f t="shared" si="1059"/>
        <v>1.2300000000000004</v>
      </c>
      <c r="Z8468" s="54">
        <f t="shared" si="1060"/>
        <v>0.46415094339622653</v>
      </c>
      <c r="AA8468" s="49" t="str">
        <f t="shared" ca="1" si="1061"/>
        <v>Y</v>
      </c>
      <c r="AB8468" s="49">
        <f t="shared" ca="1" si="1062"/>
        <v>6</v>
      </c>
      <c r="AC8468" s="49" t="str">
        <f t="shared" ca="1" si="1063"/>
        <v>Y</v>
      </c>
    </row>
    <row r="8469" spans="1:29" x14ac:dyDescent="0.25">
      <c r="A8469">
        <v>10188</v>
      </c>
      <c r="B8469" s="9">
        <v>43204</v>
      </c>
      <c r="C8469" s="50" t="str">
        <f t="shared" si="1056"/>
        <v>N</v>
      </c>
      <c r="D8469" s="52">
        <f>_xlfn.XLOOKUP(B8469,Cal_Date!B:B,Cal_Date!A:A,0)</f>
        <v>2</v>
      </c>
      <c r="E8469">
        <v>2018</v>
      </c>
      <c r="F8469" t="s">
        <v>126</v>
      </c>
      <c r="G8469" t="s">
        <v>130</v>
      </c>
      <c r="H8469" t="s">
        <v>48</v>
      </c>
      <c r="I8469" t="s">
        <v>18</v>
      </c>
      <c r="J8469" t="s">
        <v>10</v>
      </c>
      <c r="K8469" t="s">
        <v>43</v>
      </c>
      <c r="L8469">
        <v>1</v>
      </c>
      <c r="M8469">
        <v>1008</v>
      </c>
      <c r="O8469" t="s">
        <v>28</v>
      </c>
      <c r="R8469" t="s">
        <v>44</v>
      </c>
      <c r="S8469" s="49" t="str">
        <f t="shared" si="1057"/>
        <v>Card</v>
      </c>
      <c r="T8469" s="3">
        <v>0.03</v>
      </c>
      <c r="U8469" s="2">
        <v>7.6229999999999993</v>
      </c>
      <c r="V8469" s="2">
        <v>1.46</v>
      </c>
      <c r="W8469" s="54">
        <f>_xlfn.XLOOKUP(M8469,Market!A:A,Market!F:F,0)</f>
        <v>8.8999999999999996E-2</v>
      </c>
      <c r="X8469" s="55">
        <f t="shared" si="1058"/>
        <v>0.22868999999999998</v>
      </c>
      <c r="Y8469" s="55">
        <f t="shared" si="1059"/>
        <v>6.1629999999999994</v>
      </c>
      <c r="Z8469" s="54">
        <f t="shared" si="1060"/>
        <v>0.80847435392889933</v>
      </c>
      <c r="AA8469" s="49" t="str">
        <f t="shared" ca="1" si="1061"/>
        <v>Y</v>
      </c>
      <c r="AB8469" s="49">
        <f t="shared" ca="1" si="1062"/>
        <v>6</v>
      </c>
      <c r="AC8469" s="49" t="str">
        <f t="shared" ca="1" si="1063"/>
        <v>Y</v>
      </c>
    </row>
    <row r="8470" spans="1:29" x14ac:dyDescent="0.25">
      <c r="A8470">
        <v>10189</v>
      </c>
      <c r="B8470" s="9">
        <v>43204</v>
      </c>
      <c r="C8470" s="50" t="str">
        <f t="shared" si="1056"/>
        <v>N</v>
      </c>
      <c r="D8470" s="52">
        <f>_xlfn.XLOOKUP(B8470,Cal_Date!B:B,Cal_Date!A:A,0)</f>
        <v>2</v>
      </c>
      <c r="E8470">
        <v>2018</v>
      </c>
      <c r="F8470" t="s">
        <v>126</v>
      </c>
      <c r="G8470" t="s">
        <v>130</v>
      </c>
      <c r="H8470" t="s">
        <v>14</v>
      </c>
      <c r="I8470" t="s">
        <v>18</v>
      </c>
      <c r="J8470" t="s">
        <v>15</v>
      </c>
      <c r="K8470" t="s">
        <v>43</v>
      </c>
      <c r="L8470">
        <v>2</v>
      </c>
      <c r="M8470">
        <v>1009</v>
      </c>
      <c r="O8470" t="s">
        <v>28</v>
      </c>
      <c r="R8470" t="s">
        <v>44</v>
      </c>
      <c r="S8470" s="49" t="str">
        <f t="shared" si="1057"/>
        <v>Card</v>
      </c>
      <c r="T8470" s="3">
        <v>0.03</v>
      </c>
      <c r="U8470" s="2">
        <v>10.89</v>
      </c>
      <c r="V8470" s="2">
        <v>4.2</v>
      </c>
      <c r="W8470" s="54">
        <f>_xlfn.XLOOKUP(M8470,Market!A:A,Market!F:F,0)</f>
        <v>8.8999999999999996E-2</v>
      </c>
      <c r="X8470" s="55">
        <f t="shared" si="1058"/>
        <v>0.32669999999999999</v>
      </c>
      <c r="Y8470" s="55">
        <f t="shared" si="1059"/>
        <v>6.69</v>
      </c>
      <c r="Z8470" s="54">
        <f t="shared" si="1060"/>
        <v>0.61432506887052341</v>
      </c>
      <c r="AA8470" s="49" t="str">
        <f t="shared" ca="1" si="1061"/>
        <v>Y</v>
      </c>
      <c r="AB8470" s="49">
        <f t="shared" ca="1" si="1062"/>
        <v>6</v>
      </c>
      <c r="AC8470" s="49" t="str">
        <f t="shared" ca="1" si="1063"/>
        <v>Y</v>
      </c>
    </row>
    <row r="8471" spans="1:29" x14ac:dyDescent="0.25">
      <c r="A8471">
        <v>10190</v>
      </c>
      <c r="B8471" s="9">
        <v>43204</v>
      </c>
      <c r="C8471" s="50" t="str">
        <f t="shared" si="1056"/>
        <v>N</v>
      </c>
      <c r="D8471" s="52">
        <f>_xlfn.XLOOKUP(B8471,Cal_Date!B:B,Cal_Date!A:A,0)</f>
        <v>2</v>
      </c>
      <c r="E8471">
        <v>2018</v>
      </c>
      <c r="F8471" t="s">
        <v>126</v>
      </c>
      <c r="G8471" t="s">
        <v>130</v>
      </c>
      <c r="H8471" t="s">
        <v>48</v>
      </c>
      <c r="I8471" t="s">
        <v>18</v>
      </c>
      <c r="J8471" t="s">
        <v>10</v>
      </c>
      <c r="K8471" t="s">
        <v>43</v>
      </c>
      <c r="L8471">
        <v>1</v>
      </c>
      <c r="M8471">
        <v>1001</v>
      </c>
      <c r="O8471" t="s">
        <v>25</v>
      </c>
      <c r="R8471" t="s">
        <v>44</v>
      </c>
      <c r="S8471" s="49" t="str">
        <f t="shared" si="1057"/>
        <v>Card</v>
      </c>
      <c r="T8471" s="3">
        <v>0.03</v>
      </c>
      <c r="U8471" s="2">
        <v>7.42</v>
      </c>
      <c r="V8471" s="2">
        <v>1.46</v>
      </c>
      <c r="W8471" s="54">
        <f>_xlfn.XLOOKUP(M8471,Market!A:A,Market!F:F,0)</f>
        <v>0.06</v>
      </c>
      <c r="X8471" s="55">
        <f t="shared" si="1058"/>
        <v>0.22259999999999999</v>
      </c>
      <c r="Y8471" s="55">
        <f t="shared" si="1059"/>
        <v>5.96</v>
      </c>
      <c r="Z8471" s="54">
        <f t="shared" si="1060"/>
        <v>0.80323450134770891</v>
      </c>
      <c r="AA8471" s="49" t="str">
        <f t="shared" ca="1" si="1061"/>
        <v>Y</v>
      </c>
      <c r="AB8471" s="49">
        <f t="shared" ca="1" si="1062"/>
        <v>6</v>
      </c>
      <c r="AC8471" s="49" t="str">
        <f t="shared" ca="1" si="1063"/>
        <v>Y</v>
      </c>
    </row>
    <row r="8472" spans="1:29" x14ac:dyDescent="0.25">
      <c r="A8472">
        <v>10191</v>
      </c>
      <c r="B8472" s="9">
        <v>43204</v>
      </c>
      <c r="C8472" s="50" t="str">
        <f t="shared" si="1056"/>
        <v>N</v>
      </c>
      <c r="D8472" s="52">
        <f>_xlfn.XLOOKUP(B8472,Cal_Date!B:B,Cal_Date!A:A,0)</f>
        <v>2</v>
      </c>
      <c r="E8472">
        <v>2018</v>
      </c>
      <c r="F8472" t="s">
        <v>126</v>
      </c>
      <c r="G8472" t="s">
        <v>130</v>
      </c>
      <c r="H8472" t="s">
        <v>11</v>
      </c>
      <c r="I8472" t="s">
        <v>11</v>
      </c>
      <c r="J8472" t="s">
        <v>15</v>
      </c>
      <c r="K8472" t="s">
        <v>42</v>
      </c>
      <c r="L8472">
        <v>2</v>
      </c>
      <c r="M8472">
        <v>1001</v>
      </c>
      <c r="O8472" t="s">
        <v>25</v>
      </c>
      <c r="R8472" t="s">
        <v>44</v>
      </c>
      <c r="S8472" s="49" t="str">
        <f t="shared" si="1057"/>
        <v>Card</v>
      </c>
      <c r="T8472" s="3">
        <v>0.03</v>
      </c>
      <c r="U8472" s="2">
        <v>5.3000000000000007</v>
      </c>
      <c r="V8472" s="2">
        <v>1.74</v>
      </c>
      <c r="W8472" s="54">
        <f>_xlfn.XLOOKUP(M8472,Market!A:A,Market!F:F,0)</f>
        <v>0.06</v>
      </c>
      <c r="X8472" s="55">
        <f t="shared" si="1058"/>
        <v>0.159</v>
      </c>
      <c r="Y8472" s="55">
        <f t="shared" si="1059"/>
        <v>3.5600000000000005</v>
      </c>
      <c r="Z8472" s="54">
        <f t="shared" si="1060"/>
        <v>0.67169811320754713</v>
      </c>
      <c r="AA8472" s="49" t="str">
        <f t="shared" ca="1" si="1061"/>
        <v>Y</v>
      </c>
      <c r="AB8472" s="49">
        <f t="shared" ca="1" si="1062"/>
        <v>6</v>
      </c>
      <c r="AC8472" s="49" t="str">
        <f t="shared" ca="1" si="1063"/>
        <v>Y</v>
      </c>
    </row>
    <row r="8473" spans="1:29" x14ac:dyDescent="0.25">
      <c r="A8473">
        <v>10192</v>
      </c>
      <c r="B8473" s="9">
        <v>43204</v>
      </c>
      <c r="C8473" s="50" t="str">
        <f t="shared" si="1056"/>
        <v>N</v>
      </c>
      <c r="D8473" s="52">
        <f>_xlfn.XLOOKUP(B8473,Cal_Date!B:B,Cal_Date!A:A,0)</f>
        <v>2</v>
      </c>
      <c r="E8473">
        <v>2018</v>
      </c>
      <c r="F8473" t="s">
        <v>126</v>
      </c>
      <c r="G8473" t="s">
        <v>130</v>
      </c>
      <c r="H8473" t="s">
        <v>48</v>
      </c>
      <c r="I8473" t="s">
        <v>18</v>
      </c>
      <c r="J8473" t="s">
        <v>10</v>
      </c>
      <c r="K8473" t="s">
        <v>43</v>
      </c>
      <c r="L8473">
        <v>1</v>
      </c>
      <c r="M8473">
        <v>1001</v>
      </c>
      <c r="O8473" t="s">
        <v>25</v>
      </c>
      <c r="R8473" t="s">
        <v>44</v>
      </c>
      <c r="S8473" s="49" t="str">
        <f t="shared" si="1057"/>
        <v>Card</v>
      </c>
      <c r="T8473" s="3">
        <v>0.03</v>
      </c>
      <c r="U8473" s="2">
        <v>7.42</v>
      </c>
      <c r="V8473" s="2">
        <v>1.46</v>
      </c>
      <c r="W8473" s="54">
        <f>_xlfn.XLOOKUP(M8473,Market!A:A,Market!F:F,0)</f>
        <v>0.06</v>
      </c>
      <c r="X8473" s="55">
        <f t="shared" si="1058"/>
        <v>0.22259999999999999</v>
      </c>
      <c r="Y8473" s="55">
        <f t="shared" si="1059"/>
        <v>5.96</v>
      </c>
      <c r="Z8473" s="54">
        <f t="shared" si="1060"/>
        <v>0.80323450134770891</v>
      </c>
      <c r="AA8473" s="49" t="str">
        <f t="shared" ca="1" si="1061"/>
        <v>Y</v>
      </c>
      <c r="AB8473" s="49">
        <f t="shared" ca="1" si="1062"/>
        <v>6</v>
      </c>
      <c r="AC8473" s="49" t="str">
        <f t="shared" ca="1" si="1063"/>
        <v>Y</v>
      </c>
    </row>
    <row r="8474" spans="1:29" x14ac:dyDescent="0.25">
      <c r="A8474">
        <v>10193</v>
      </c>
      <c r="B8474" s="9">
        <v>43204</v>
      </c>
      <c r="C8474" s="50" t="str">
        <f t="shared" si="1056"/>
        <v>N</v>
      </c>
      <c r="D8474" s="52">
        <f>_xlfn.XLOOKUP(B8474,Cal_Date!B:B,Cal_Date!A:A,0)</f>
        <v>2</v>
      </c>
      <c r="E8474">
        <v>2018</v>
      </c>
      <c r="F8474" t="s">
        <v>126</v>
      </c>
      <c r="G8474" t="s">
        <v>130</v>
      </c>
      <c r="H8474" t="s">
        <v>48</v>
      </c>
      <c r="I8474" t="s">
        <v>18</v>
      </c>
      <c r="J8474" t="s">
        <v>10</v>
      </c>
      <c r="K8474" t="s">
        <v>43</v>
      </c>
      <c r="L8474">
        <v>2</v>
      </c>
      <c r="M8474">
        <v>1002</v>
      </c>
      <c r="O8474" t="s">
        <v>28</v>
      </c>
      <c r="R8474" t="s">
        <v>44</v>
      </c>
      <c r="S8474" s="49" t="str">
        <f t="shared" si="1057"/>
        <v>Card</v>
      </c>
      <c r="T8474" s="3">
        <v>0.03</v>
      </c>
      <c r="U8474" s="2">
        <v>14.84</v>
      </c>
      <c r="V8474" s="2">
        <v>2.92</v>
      </c>
      <c r="W8474" s="54">
        <f>_xlfn.XLOOKUP(M8474,Market!A:A,Market!F:F,0)</f>
        <v>0.06</v>
      </c>
      <c r="X8474" s="55">
        <f t="shared" si="1058"/>
        <v>0.44519999999999998</v>
      </c>
      <c r="Y8474" s="55">
        <f t="shared" si="1059"/>
        <v>11.92</v>
      </c>
      <c r="Z8474" s="54">
        <f t="shared" si="1060"/>
        <v>0.80323450134770891</v>
      </c>
      <c r="AA8474" s="49" t="str">
        <f t="shared" ca="1" si="1061"/>
        <v>Y</v>
      </c>
      <c r="AB8474" s="49">
        <f t="shared" ca="1" si="1062"/>
        <v>6</v>
      </c>
      <c r="AC8474" s="49" t="str">
        <f t="shared" ca="1" si="1063"/>
        <v>Y</v>
      </c>
    </row>
    <row r="8475" spans="1:29" x14ac:dyDescent="0.25">
      <c r="A8475">
        <v>10194</v>
      </c>
      <c r="B8475" s="9">
        <v>43204</v>
      </c>
      <c r="C8475" s="50" t="str">
        <f t="shared" si="1056"/>
        <v>N</v>
      </c>
      <c r="D8475" s="52">
        <f>_xlfn.XLOOKUP(B8475,Cal_Date!B:B,Cal_Date!A:A,0)</f>
        <v>2</v>
      </c>
      <c r="E8475">
        <v>2018</v>
      </c>
      <c r="F8475" t="s">
        <v>126</v>
      </c>
      <c r="G8475" t="s">
        <v>130</v>
      </c>
      <c r="H8475" t="s">
        <v>11</v>
      </c>
      <c r="I8475" t="s">
        <v>11</v>
      </c>
      <c r="J8475" t="s">
        <v>15</v>
      </c>
      <c r="K8475" t="s">
        <v>42</v>
      </c>
      <c r="L8475">
        <v>1</v>
      </c>
      <c r="M8475">
        <v>1003</v>
      </c>
      <c r="O8475" t="s">
        <v>25</v>
      </c>
      <c r="R8475" t="s">
        <v>44</v>
      </c>
      <c r="S8475" s="49" t="str">
        <f t="shared" si="1057"/>
        <v>Card</v>
      </c>
      <c r="T8475" s="3">
        <v>0.03</v>
      </c>
      <c r="U8475" s="2">
        <v>2.6500000000000004</v>
      </c>
      <c r="V8475" s="2">
        <v>0.87</v>
      </c>
      <c r="W8475" s="54">
        <f>_xlfn.XLOOKUP(M8475,Market!A:A,Market!F:F,0)</f>
        <v>0.06</v>
      </c>
      <c r="X8475" s="55">
        <f t="shared" si="1058"/>
        <v>7.9500000000000001E-2</v>
      </c>
      <c r="Y8475" s="55">
        <f t="shared" si="1059"/>
        <v>1.7800000000000002</v>
      </c>
      <c r="Z8475" s="54">
        <f t="shared" si="1060"/>
        <v>0.67169811320754713</v>
      </c>
      <c r="AA8475" s="49" t="str">
        <f t="shared" ca="1" si="1061"/>
        <v>Y</v>
      </c>
      <c r="AB8475" s="49">
        <f t="shared" ca="1" si="1062"/>
        <v>6</v>
      </c>
      <c r="AC8475" s="49" t="str">
        <f t="shared" ca="1" si="1063"/>
        <v>Y</v>
      </c>
    </row>
    <row r="8476" spans="1:29" x14ac:dyDescent="0.25">
      <c r="A8476">
        <v>10195</v>
      </c>
      <c r="B8476" s="9">
        <v>43204</v>
      </c>
      <c r="C8476" s="50" t="str">
        <f t="shared" si="1056"/>
        <v>N</v>
      </c>
      <c r="D8476" s="52">
        <f>_xlfn.XLOOKUP(B8476,Cal_Date!B:B,Cal_Date!A:A,0)</f>
        <v>2</v>
      </c>
      <c r="E8476">
        <v>2018</v>
      </c>
      <c r="F8476" t="s">
        <v>126</v>
      </c>
      <c r="G8476" t="s">
        <v>130</v>
      </c>
      <c r="H8476" t="s">
        <v>11</v>
      </c>
      <c r="I8476" t="s">
        <v>11</v>
      </c>
      <c r="J8476" t="s">
        <v>15</v>
      </c>
      <c r="K8476" t="s">
        <v>42</v>
      </c>
      <c r="L8476">
        <v>1</v>
      </c>
      <c r="M8476">
        <v>1003</v>
      </c>
      <c r="O8476" t="s">
        <v>25</v>
      </c>
      <c r="R8476" t="s">
        <v>44</v>
      </c>
      <c r="S8476" s="49" t="str">
        <f t="shared" si="1057"/>
        <v>Card</v>
      </c>
      <c r="T8476" s="3">
        <v>0.03</v>
      </c>
      <c r="U8476" s="2">
        <v>2.6500000000000004</v>
      </c>
      <c r="V8476" s="2">
        <v>0.87</v>
      </c>
      <c r="W8476" s="54">
        <f>_xlfn.XLOOKUP(M8476,Market!A:A,Market!F:F,0)</f>
        <v>0.06</v>
      </c>
      <c r="X8476" s="55">
        <f t="shared" si="1058"/>
        <v>7.9500000000000001E-2</v>
      </c>
      <c r="Y8476" s="55">
        <f t="shared" si="1059"/>
        <v>1.7800000000000002</v>
      </c>
      <c r="Z8476" s="54">
        <f t="shared" si="1060"/>
        <v>0.67169811320754713</v>
      </c>
      <c r="AA8476" s="49" t="str">
        <f t="shared" ca="1" si="1061"/>
        <v>Y</v>
      </c>
      <c r="AB8476" s="49">
        <f t="shared" ca="1" si="1062"/>
        <v>6</v>
      </c>
      <c r="AC8476" s="49" t="str">
        <f t="shared" ca="1" si="1063"/>
        <v>Y</v>
      </c>
    </row>
    <row r="8477" spans="1:29" x14ac:dyDescent="0.25">
      <c r="A8477">
        <v>10196</v>
      </c>
      <c r="B8477" s="9">
        <v>43204</v>
      </c>
      <c r="C8477" s="50" t="str">
        <f t="shared" si="1056"/>
        <v>N</v>
      </c>
      <c r="D8477" s="52">
        <f>_xlfn.XLOOKUP(B8477,Cal_Date!B:B,Cal_Date!A:A,0)</f>
        <v>2</v>
      </c>
      <c r="E8477">
        <v>2018</v>
      </c>
      <c r="F8477" t="s">
        <v>126</v>
      </c>
      <c r="G8477" t="s">
        <v>130</v>
      </c>
      <c r="H8477" t="s">
        <v>11</v>
      </c>
      <c r="I8477" t="s">
        <v>11</v>
      </c>
      <c r="J8477" t="s">
        <v>15</v>
      </c>
      <c r="K8477" t="s">
        <v>42</v>
      </c>
      <c r="L8477">
        <v>1</v>
      </c>
      <c r="M8477">
        <v>1003</v>
      </c>
      <c r="O8477" t="s">
        <v>25</v>
      </c>
      <c r="R8477" t="s">
        <v>44</v>
      </c>
      <c r="S8477" s="49" t="str">
        <f t="shared" si="1057"/>
        <v>Card</v>
      </c>
      <c r="T8477" s="3">
        <v>0.03</v>
      </c>
      <c r="U8477" s="2">
        <v>2.6500000000000004</v>
      </c>
      <c r="V8477" s="2">
        <v>0.87</v>
      </c>
      <c r="W8477" s="54">
        <f>_xlfn.XLOOKUP(M8477,Market!A:A,Market!F:F,0)</f>
        <v>0.06</v>
      </c>
      <c r="X8477" s="55">
        <f t="shared" si="1058"/>
        <v>7.9500000000000001E-2</v>
      </c>
      <c r="Y8477" s="55">
        <f t="shared" si="1059"/>
        <v>1.7800000000000002</v>
      </c>
      <c r="Z8477" s="54">
        <f t="shared" si="1060"/>
        <v>0.67169811320754713</v>
      </c>
      <c r="AA8477" s="49" t="str">
        <f t="shared" ca="1" si="1061"/>
        <v>Y</v>
      </c>
      <c r="AB8477" s="49">
        <f t="shared" ca="1" si="1062"/>
        <v>6</v>
      </c>
      <c r="AC8477" s="49" t="str">
        <f t="shared" ca="1" si="1063"/>
        <v>Y</v>
      </c>
    </row>
    <row r="8478" spans="1:29" x14ac:dyDescent="0.25">
      <c r="A8478">
        <v>10197</v>
      </c>
      <c r="B8478" s="9">
        <v>43204</v>
      </c>
      <c r="C8478" s="50" t="str">
        <f t="shared" si="1056"/>
        <v>N</v>
      </c>
      <c r="D8478" s="52">
        <f>_xlfn.XLOOKUP(B8478,Cal_Date!B:B,Cal_Date!A:A,0)</f>
        <v>2</v>
      </c>
      <c r="E8478">
        <v>2018</v>
      </c>
      <c r="F8478" t="s">
        <v>126</v>
      </c>
      <c r="G8478" t="s">
        <v>130</v>
      </c>
      <c r="H8478" t="s">
        <v>11</v>
      </c>
      <c r="I8478" t="s">
        <v>11</v>
      </c>
      <c r="J8478" t="s">
        <v>15</v>
      </c>
      <c r="K8478" t="s">
        <v>42</v>
      </c>
      <c r="L8478">
        <v>1</v>
      </c>
      <c r="M8478">
        <v>1004</v>
      </c>
      <c r="O8478" t="s">
        <v>28</v>
      </c>
      <c r="R8478" t="s">
        <v>44</v>
      </c>
      <c r="S8478" s="49" t="str">
        <f t="shared" si="1057"/>
        <v>Card</v>
      </c>
      <c r="T8478" s="3">
        <v>0.03</v>
      </c>
      <c r="U8478" s="2">
        <v>2.6500000000000004</v>
      </c>
      <c r="V8478" s="2">
        <v>0.87</v>
      </c>
      <c r="W8478" s="54">
        <f>_xlfn.XLOOKUP(M8478,Market!A:A,Market!F:F,0)</f>
        <v>0.06</v>
      </c>
      <c r="X8478" s="55">
        <f t="shared" si="1058"/>
        <v>7.9500000000000001E-2</v>
      </c>
      <c r="Y8478" s="55">
        <f t="shared" si="1059"/>
        <v>1.7800000000000002</v>
      </c>
      <c r="Z8478" s="54">
        <f t="shared" si="1060"/>
        <v>0.67169811320754713</v>
      </c>
      <c r="AA8478" s="49" t="str">
        <f t="shared" ca="1" si="1061"/>
        <v>Y</v>
      </c>
      <c r="AB8478" s="49">
        <f t="shared" ca="1" si="1062"/>
        <v>6</v>
      </c>
      <c r="AC8478" s="49" t="str">
        <f t="shared" ca="1" si="1063"/>
        <v>Y</v>
      </c>
    </row>
    <row r="8479" spans="1:29" x14ac:dyDescent="0.25">
      <c r="A8479">
        <v>10198</v>
      </c>
      <c r="B8479" s="9">
        <v>43204</v>
      </c>
      <c r="C8479" s="50" t="str">
        <f t="shared" si="1056"/>
        <v>N</v>
      </c>
      <c r="D8479" s="52">
        <f>_xlfn.XLOOKUP(B8479,Cal_Date!B:B,Cal_Date!A:A,0)</f>
        <v>2</v>
      </c>
      <c r="E8479">
        <v>2018</v>
      </c>
      <c r="F8479" t="s">
        <v>126</v>
      </c>
      <c r="G8479" t="s">
        <v>130</v>
      </c>
      <c r="H8479" t="s">
        <v>11</v>
      </c>
      <c r="I8479" t="s">
        <v>11</v>
      </c>
      <c r="J8479" t="s">
        <v>15</v>
      </c>
      <c r="K8479" t="s">
        <v>42</v>
      </c>
      <c r="L8479">
        <v>2</v>
      </c>
      <c r="M8479">
        <v>1005</v>
      </c>
      <c r="O8479" t="s">
        <v>25</v>
      </c>
      <c r="R8479" t="s">
        <v>44</v>
      </c>
      <c r="S8479" s="49" t="str">
        <f t="shared" si="1057"/>
        <v>Card</v>
      </c>
      <c r="T8479" s="3">
        <v>0.03</v>
      </c>
      <c r="U8479" s="2">
        <v>5.4450000000000003</v>
      </c>
      <c r="V8479" s="2">
        <v>1.74</v>
      </c>
      <c r="W8479" s="54">
        <f>_xlfn.XLOOKUP(M8479,Market!A:A,Market!F:F,0)</f>
        <v>8.8999999999999996E-2</v>
      </c>
      <c r="X8479" s="55">
        <f t="shared" si="1058"/>
        <v>0.16335</v>
      </c>
      <c r="Y8479" s="55">
        <f t="shared" si="1059"/>
        <v>3.7050000000000001</v>
      </c>
      <c r="Z8479" s="54">
        <f t="shared" si="1060"/>
        <v>0.68044077134986225</v>
      </c>
      <c r="AA8479" s="49" t="str">
        <f t="shared" ca="1" si="1061"/>
        <v>Y</v>
      </c>
      <c r="AB8479" s="49">
        <f t="shared" ca="1" si="1062"/>
        <v>6</v>
      </c>
      <c r="AC8479" s="49" t="str">
        <f t="shared" ca="1" si="1063"/>
        <v>Y</v>
      </c>
    </row>
    <row r="8480" spans="1:29" x14ac:dyDescent="0.25">
      <c r="A8480">
        <v>10199</v>
      </c>
      <c r="B8480" s="9">
        <v>43204</v>
      </c>
      <c r="C8480" s="50" t="str">
        <f t="shared" si="1056"/>
        <v>N</v>
      </c>
      <c r="D8480" s="52">
        <f>_xlfn.XLOOKUP(B8480,Cal_Date!B:B,Cal_Date!A:A,0)</f>
        <v>2</v>
      </c>
      <c r="E8480">
        <v>2018</v>
      </c>
      <c r="F8480" t="s">
        <v>126</v>
      </c>
      <c r="G8480" t="s">
        <v>130</v>
      </c>
      <c r="H8480" t="s">
        <v>11</v>
      </c>
      <c r="I8480" t="s">
        <v>11</v>
      </c>
      <c r="J8480" t="s">
        <v>15</v>
      </c>
      <c r="K8480" t="s">
        <v>42</v>
      </c>
      <c r="L8480">
        <v>1</v>
      </c>
      <c r="M8480">
        <v>1005</v>
      </c>
      <c r="O8480" t="s">
        <v>25</v>
      </c>
      <c r="R8480" t="s">
        <v>44</v>
      </c>
      <c r="S8480" s="49" t="str">
        <f t="shared" si="1057"/>
        <v>Card</v>
      </c>
      <c r="T8480" s="3">
        <v>0.03</v>
      </c>
      <c r="U8480" s="2">
        <v>2.7225000000000001</v>
      </c>
      <c r="V8480" s="2">
        <v>0.87</v>
      </c>
      <c r="W8480" s="54">
        <f>_xlfn.XLOOKUP(M8480,Market!A:A,Market!F:F,0)</f>
        <v>8.8999999999999996E-2</v>
      </c>
      <c r="X8480" s="55">
        <f t="shared" si="1058"/>
        <v>8.1674999999999998E-2</v>
      </c>
      <c r="Y8480" s="55">
        <f t="shared" si="1059"/>
        <v>1.8525</v>
      </c>
      <c r="Z8480" s="54">
        <f t="shared" si="1060"/>
        <v>0.68044077134986225</v>
      </c>
      <c r="AA8480" s="49" t="str">
        <f t="shared" ca="1" si="1061"/>
        <v>Y</v>
      </c>
      <c r="AB8480" s="49">
        <f t="shared" ca="1" si="1062"/>
        <v>6</v>
      </c>
      <c r="AC8480" s="49" t="str">
        <f t="shared" ca="1" si="1063"/>
        <v>Y</v>
      </c>
    </row>
    <row r="8481" spans="1:29" x14ac:dyDescent="0.25">
      <c r="A8481">
        <v>10200</v>
      </c>
      <c r="B8481" s="9">
        <v>43204</v>
      </c>
      <c r="C8481" s="50" t="str">
        <f t="shared" si="1056"/>
        <v>N</v>
      </c>
      <c r="D8481" s="52">
        <f>_xlfn.XLOOKUP(B8481,Cal_Date!B:B,Cal_Date!A:A,0)</f>
        <v>2</v>
      </c>
      <c r="E8481">
        <v>2018</v>
      </c>
      <c r="F8481" t="s">
        <v>126</v>
      </c>
      <c r="G8481" t="s">
        <v>130</v>
      </c>
      <c r="H8481" t="s">
        <v>11</v>
      </c>
      <c r="I8481" t="s">
        <v>11</v>
      </c>
      <c r="J8481" t="s">
        <v>15</v>
      </c>
      <c r="K8481" t="s">
        <v>42</v>
      </c>
      <c r="L8481">
        <v>1</v>
      </c>
      <c r="M8481">
        <v>1003</v>
      </c>
      <c r="O8481" t="s">
        <v>25</v>
      </c>
      <c r="R8481" t="s">
        <v>44</v>
      </c>
      <c r="S8481" s="49" t="str">
        <f t="shared" si="1057"/>
        <v>Card</v>
      </c>
      <c r="T8481" s="3">
        <v>0.03</v>
      </c>
      <c r="U8481" s="2">
        <v>2.6500000000000004</v>
      </c>
      <c r="V8481" s="2">
        <v>0.87</v>
      </c>
      <c r="W8481" s="54">
        <f>_xlfn.XLOOKUP(M8481,Market!A:A,Market!F:F,0)</f>
        <v>0.06</v>
      </c>
      <c r="X8481" s="55">
        <f t="shared" si="1058"/>
        <v>7.9500000000000001E-2</v>
      </c>
      <c r="Y8481" s="55">
        <f t="shared" si="1059"/>
        <v>1.7800000000000002</v>
      </c>
      <c r="Z8481" s="54">
        <f t="shared" si="1060"/>
        <v>0.67169811320754713</v>
      </c>
      <c r="AA8481" s="49" t="str">
        <f t="shared" ca="1" si="1061"/>
        <v>Y</v>
      </c>
      <c r="AB8481" s="49">
        <f t="shared" ca="1" si="1062"/>
        <v>6</v>
      </c>
      <c r="AC8481" s="49" t="str">
        <f t="shared" ca="1" si="1063"/>
        <v>Y</v>
      </c>
    </row>
    <row r="8482" spans="1:29" x14ac:dyDescent="0.25">
      <c r="A8482">
        <v>10201</v>
      </c>
      <c r="B8482" s="9">
        <v>43204</v>
      </c>
      <c r="C8482" s="50" t="str">
        <f t="shared" si="1056"/>
        <v>N</v>
      </c>
      <c r="D8482" s="52">
        <f>_xlfn.XLOOKUP(B8482,Cal_Date!B:B,Cal_Date!A:A,0)</f>
        <v>2</v>
      </c>
      <c r="E8482">
        <v>2018</v>
      </c>
      <c r="F8482" t="s">
        <v>126</v>
      </c>
      <c r="G8482" t="s">
        <v>130</v>
      </c>
      <c r="H8482" t="s">
        <v>48</v>
      </c>
      <c r="I8482" t="s">
        <v>18</v>
      </c>
      <c r="J8482" t="s">
        <v>10</v>
      </c>
      <c r="K8482" t="s">
        <v>43</v>
      </c>
      <c r="L8482">
        <v>1</v>
      </c>
      <c r="M8482">
        <v>1007</v>
      </c>
      <c r="O8482" t="s">
        <v>28</v>
      </c>
      <c r="R8482" t="s">
        <v>44</v>
      </c>
      <c r="S8482" s="49" t="str">
        <f t="shared" si="1057"/>
        <v>Card</v>
      </c>
      <c r="T8482" s="3">
        <v>0.03</v>
      </c>
      <c r="U8482" s="2">
        <v>7.6229999999999993</v>
      </c>
      <c r="V8482" s="2">
        <v>1.46</v>
      </c>
      <c r="W8482" s="54">
        <f>_xlfn.XLOOKUP(M8482,Market!A:A,Market!F:F,0)</f>
        <v>8.8999999999999996E-2</v>
      </c>
      <c r="X8482" s="55">
        <f t="shared" si="1058"/>
        <v>0.22868999999999998</v>
      </c>
      <c r="Y8482" s="55">
        <f t="shared" si="1059"/>
        <v>6.1629999999999994</v>
      </c>
      <c r="Z8482" s="54">
        <f t="shared" si="1060"/>
        <v>0.80847435392889933</v>
      </c>
      <c r="AA8482" s="49" t="str">
        <f t="shared" ca="1" si="1061"/>
        <v>Y</v>
      </c>
      <c r="AB8482" s="49">
        <f t="shared" ca="1" si="1062"/>
        <v>6</v>
      </c>
      <c r="AC8482" s="49" t="str">
        <f t="shared" ca="1" si="1063"/>
        <v>Y</v>
      </c>
    </row>
    <row r="8483" spans="1:29" x14ac:dyDescent="0.25">
      <c r="A8483">
        <v>10202</v>
      </c>
      <c r="B8483" s="9">
        <v>43204</v>
      </c>
      <c r="C8483" s="50" t="str">
        <f t="shared" si="1056"/>
        <v>N</v>
      </c>
      <c r="D8483" s="52">
        <f>_xlfn.XLOOKUP(B8483,Cal_Date!B:B,Cal_Date!A:A,0)</f>
        <v>2</v>
      </c>
      <c r="E8483">
        <v>2018</v>
      </c>
      <c r="F8483" t="s">
        <v>126</v>
      </c>
      <c r="G8483" t="s">
        <v>130</v>
      </c>
      <c r="H8483" t="s">
        <v>11</v>
      </c>
      <c r="I8483" t="s">
        <v>13</v>
      </c>
      <c r="J8483" t="s">
        <v>15</v>
      </c>
      <c r="K8483" t="s">
        <v>42</v>
      </c>
      <c r="L8483">
        <v>1</v>
      </c>
      <c r="M8483">
        <v>1006</v>
      </c>
      <c r="O8483" t="s">
        <v>28</v>
      </c>
      <c r="R8483" t="s">
        <v>44</v>
      </c>
      <c r="S8483" s="49" t="str">
        <f t="shared" si="1057"/>
        <v>Card</v>
      </c>
      <c r="T8483" s="3">
        <v>0.03</v>
      </c>
      <c r="U8483" s="2">
        <v>2.7225000000000001</v>
      </c>
      <c r="V8483" s="2">
        <v>1.42</v>
      </c>
      <c r="W8483" s="54">
        <f>_xlfn.XLOOKUP(M8483,Market!A:A,Market!F:F,0)</f>
        <v>8.8999999999999996E-2</v>
      </c>
      <c r="X8483" s="55">
        <f t="shared" si="1058"/>
        <v>8.1674999999999998E-2</v>
      </c>
      <c r="Y8483" s="55">
        <f t="shared" si="1059"/>
        <v>1.3025000000000002</v>
      </c>
      <c r="Z8483" s="54">
        <f t="shared" si="1060"/>
        <v>0.47842056932966032</v>
      </c>
      <c r="AA8483" s="49" t="str">
        <f t="shared" ca="1" si="1061"/>
        <v>Y</v>
      </c>
      <c r="AB8483" s="49">
        <f t="shared" ca="1" si="1062"/>
        <v>6</v>
      </c>
      <c r="AC8483" s="49" t="str">
        <f t="shared" ca="1" si="1063"/>
        <v>Y</v>
      </c>
    </row>
    <row r="8484" spans="1:29" x14ac:dyDescent="0.25">
      <c r="A8484">
        <v>10203</v>
      </c>
      <c r="B8484" s="9">
        <v>43204</v>
      </c>
      <c r="C8484" s="50" t="str">
        <f t="shared" si="1056"/>
        <v>N</v>
      </c>
      <c r="D8484" s="52">
        <f>_xlfn.XLOOKUP(B8484,Cal_Date!B:B,Cal_Date!A:A,0)</f>
        <v>2</v>
      </c>
      <c r="E8484">
        <v>2018</v>
      </c>
      <c r="F8484" t="s">
        <v>126</v>
      </c>
      <c r="G8484" t="s">
        <v>130</v>
      </c>
      <c r="H8484" t="s">
        <v>14</v>
      </c>
      <c r="I8484" t="s">
        <v>13</v>
      </c>
      <c r="J8484" t="s">
        <v>15</v>
      </c>
      <c r="K8484" t="s">
        <v>43</v>
      </c>
      <c r="L8484">
        <v>1</v>
      </c>
      <c r="M8484">
        <v>1006</v>
      </c>
      <c r="O8484" t="s">
        <v>28</v>
      </c>
      <c r="R8484" t="s">
        <v>44</v>
      </c>
      <c r="S8484" s="49" t="str">
        <f t="shared" si="1057"/>
        <v>Card</v>
      </c>
      <c r="T8484" s="3">
        <v>0.03</v>
      </c>
      <c r="U8484" s="2">
        <v>5.4450000000000003</v>
      </c>
      <c r="V8484" s="2">
        <v>2.12</v>
      </c>
      <c r="W8484" s="54">
        <f>_xlfn.XLOOKUP(M8484,Market!A:A,Market!F:F,0)</f>
        <v>8.8999999999999996E-2</v>
      </c>
      <c r="X8484" s="55">
        <f t="shared" si="1058"/>
        <v>0.16335</v>
      </c>
      <c r="Y8484" s="55">
        <f t="shared" si="1059"/>
        <v>3.3250000000000002</v>
      </c>
      <c r="Z8484" s="54">
        <f t="shared" si="1060"/>
        <v>0.61065197428833795</v>
      </c>
      <c r="AA8484" s="49" t="str">
        <f t="shared" ca="1" si="1061"/>
        <v>Y</v>
      </c>
      <c r="AB8484" s="49">
        <f t="shared" ca="1" si="1062"/>
        <v>6</v>
      </c>
      <c r="AC8484" s="49" t="str">
        <f t="shared" ca="1" si="1063"/>
        <v>Y</v>
      </c>
    </row>
    <row r="8485" spans="1:29" x14ac:dyDescent="0.25">
      <c r="A8485">
        <v>10204</v>
      </c>
      <c r="B8485" s="9">
        <v>43204</v>
      </c>
      <c r="C8485" s="50" t="str">
        <f t="shared" si="1056"/>
        <v>N</v>
      </c>
      <c r="D8485" s="52">
        <f>_xlfn.XLOOKUP(B8485,Cal_Date!B:B,Cal_Date!A:A,0)</f>
        <v>2</v>
      </c>
      <c r="E8485">
        <v>2018</v>
      </c>
      <c r="F8485" t="s">
        <v>126</v>
      </c>
      <c r="G8485" t="s">
        <v>130</v>
      </c>
      <c r="H8485" t="s">
        <v>11</v>
      </c>
      <c r="I8485" t="s">
        <v>11</v>
      </c>
      <c r="J8485" t="s">
        <v>15</v>
      </c>
      <c r="K8485" t="s">
        <v>42</v>
      </c>
      <c r="L8485">
        <v>2</v>
      </c>
      <c r="M8485">
        <v>1006</v>
      </c>
      <c r="O8485" t="s">
        <v>28</v>
      </c>
      <c r="R8485" t="s">
        <v>44</v>
      </c>
      <c r="S8485" s="49" t="str">
        <f t="shared" si="1057"/>
        <v>Card</v>
      </c>
      <c r="T8485" s="3">
        <v>0.03</v>
      </c>
      <c r="U8485" s="2">
        <v>5.4450000000000003</v>
      </c>
      <c r="V8485" s="2">
        <v>1.74</v>
      </c>
      <c r="W8485" s="54">
        <f>_xlfn.XLOOKUP(M8485,Market!A:A,Market!F:F,0)</f>
        <v>8.8999999999999996E-2</v>
      </c>
      <c r="X8485" s="55">
        <f t="shared" si="1058"/>
        <v>0.16335</v>
      </c>
      <c r="Y8485" s="55">
        <f t="shared" si="1059"/>
        <v>3.7050000000000001</v>
      </c>
      <c r="Z8485" s="54">
        <f t="shared" si="1060"/>
        <v>0.68044077134986225</v>
      </c>
      <c r="AA8485" s="49" t="str">
        <f t="shared" ca="1" si="1061"/>
        <v>Y</v>
      </c>
      <c r="AB8485" s="49">
        <f t="shared" ca="1" si="1062"/>
        <v>6</v>
      </c>
      <c r="AC8485" s="49" t="str">
        <f t="shared" ca="1" si="1063"/>
        <v>Y</v>
      </c>
    </row>
    <row r="8486" spans="1:29" x14ac:dyDescent="0.25">
      <c r="A8486">
        <v>10205</v>
      </c>
      <c r="B8486" s="9">
        <v>43204</v>
      </c>
      <c r="C8486" s="50" t="str">
        <f t="shared" si="1056"/>
        <v>N</v>
      </c>
      <c r="D8486" s="52">
        <f>_xlfn.XLOOKUP(B8486,Cal_Date!B:B,Cal_Date!A:A,0)</f>
        <v>2</v>
      </c>
      <c r="E8486">
        <v>2018</v>
      </c>
      <c r="F8486" t="s">
        <v>126</v>
      </c>
      <c r="G8486" t="s">
        <v>130</v>
      </c>
      <c r="H8486" t="s">
        <v>48</v>
      </c>
      <c r="I8486" t="s">
        <v>18</v>
      </c>
      <c r="J8486" t="s">
        <v>10</v>
      </c>
      <c r="K8486" t="s">
        <v>43</v>
      </c>
      <c r="L8486">
        <v>2</v>
      </c>
      <c r="M8486">
        <v>1004</v>
      </c>
      <c r="O8486" t="s">
        <v>28</v>
      </c>
      <c r="R8486" t="s">
        <v>44</v>
      </c>
      <c r="S8486" s="49" t="str">
        <f t="shared" si="1057"/>
        <v>Card</v>
      </c>
      <c r="T8486" s="3">
        <v>0.03</v>
      </c>
      <c r="U8486" s="2">
        <v>14.84</v>
      </c>
      <c r="V8486" s="2">
        <v>2.92</v>
      </c>
      <c r="W8486" s="54">
        <f>_xlfn.XLOOKUP(M8486,Market!A:A,Market!F:F,0)</f>
        <v>0.06</v>
      </c>
      <c r="X8486" s="55">
        <f t="shared" si="1058"/>
        <v>0.44519999999999998</v>
      </c>
      <c r="Y8486" s="55">
        <f t="shared" si="1059"/>
        <v>11.92</v>
      </c>
      <c r="Z8486" s="54">
        <f t="shared" si="1060"/>
        <v>0.80323450134770891</v>
      </c>
      <c r="AA8486" s="49" t="str">
        <f t="shared" ca="1" si="1061"/>
        <v>Y</v>
      </c>
      <c r="AB8486" s="49">
        <f t="shared" ca="1" si="1062"/>
        <v>6</v>
      </c>
      <c r="AC8486" s="49" t="str">
        <f t="shared" ca="1" si="1063"/>
        <v>Y</v>
      </c>
    </row>
    <row r="8487" spans="1:29" x14ac:dyDescent="0.25">
      <c r="A8487">
        <v>10206</v>
      </c>
      <c r="B8487" s="9">
        <v>43204</v>
      </c>
      <c r="C8487" s="50" t="str">
        <f t="shared" si="1056"/>
        <v>N</v>
      </c>
      <c r="D8487" s="52">
        <f>_xlfn.XLOOKUP(B8487,Cal_Date!B:B,Cal_Date!A:A,0)</f>
        <v>2</v>
      </c>
      <c r="E8487">
        <v>2018</v>
      </c>
      <c r="F8487" t="s">
        <v>126</v>
      </c>
      <c r="G8487" t="s">
        <v>130</v>
      </c>
      <c r="H8487" t="s">
        <v>11</v>
      </c>
      <c r="I8487" t="s">
        <v>11</v>
      </c>
      <c r="J8487" t="s">
        <v>15</v>
      </c>
      <c r="K8487" t="s">
        <v>42</v>
      </c>
      <c r="L8487">
        <v>1</v>
      </c>
      <c r="M8487">
        <v>1004</v>
      </c>
      <c r="O8487" t="s">
        <v>28</v>
      </c>
      <c r="R8487" t="s">
        <v>44</v>
      </c>
      <c r="S8487" s="49" t="str">
        <f t="shared" si="1057"/>
        <v>Card</v>
      </c>
      <c r="T8487" s="3">
        <v>0.03</v>
      </c>
      <c r="U8487" s="2">
        <v>2.6500000000000004</v>
      </c>
      <c r="V8487" s="2">
        <v>0.87</v>
      </c>
      <c r="W8487" s="54">
        <f>_xlfn.XLOOKUP(M8487,Market!A:A,Market!F:F,0)</f>
        <v>0.06</v>
      </c>
      <c r="X8487" s="55">
        <f t="shared" si="1058"/>
        <v>7.9500000000000001E-2</v>
      </c>
      <c r="Y8487" s="55">
        <f t="shared" si="1059"/>
        <v>1.7800000000000002</v>
      </c>
      <c r="Z8487" s="54">
        <f t="shared" si="1060"/>
        <v>0.67169811320754713</v>
      </c>
      <c r="AA8487" s="49" t="str">
        <f t="shared" ca="1" si="1061"/>
        <v>Y</v>
      </c>
      <c r="AB8487" s="49">
        <f t="shared" ca="1" si="1062"/>
        <v>6</v>
      </c>
      <c r="AC8487" s="49" t="str">
        <f t="shared" ca="1" si="1063"/>
        <v>Y</v>
      </c>
    </row>
    <row r="8488" spans="1:29" x14ac:dyDescent="0.25">
      <c r="A8488">
        <v>10207</v>
      </c>
      <c r="B8488" s="9">
        <v>43204</v>
      </c>
      <c r="C8488" s="50" t="str">
        <f t="shared" si="1056"/>
        <v>N</v>
      </c>
      <c r="D8488" s="52">
        <f>_xlfn.XLOOKUP(B8488,Cal_Date!B:B,Cal_Date!A:A,0)</f>
        <v>2</v>
      </c>
      <c r="E8488">
        <v>2018</v>
      </c>
      <c r="F8488" t="s">
        <v>126</v>
      </c>
      <c r="G8488" t="s">
        <v>130</v>
      </c>
      <c r="H8488" t="s">
        <v>11</v>
      </c>
      <c r="I8488" t="s">
        <v>13</v>
      </c>
      <c r="J8488" t="s">
        <v>15</v>
      </c>
      <c r="K8488" t="s">
        <v>42</v>
      </c>
      <c r="L8488">
        <v>1</v>
      </c>
      <c r="M8488">
        <v>1000</v>
      </c>
      <c r="O8488" t="s">
        <v>25</v>
      </c>
      <c r="R8488" t="s">
        <v>44</v>
      </c>
      <c r="S8488" s="49" t="str">
        <f t="shared" si="1057"/>
        <v>Card</v>
      </c>
      <c r="T8488" s="3">
        <v>0.03</v>
      </c>
      <c r="U8488" s="2">
        <v>2.7</v>
      </c>
      <c r="V8488" s="2">
        <v>1.42</v>
      </c>
      <c r="W8488" s="54">
        <f>_xlfn.XLOOKUP(M8488,Market!A:A,Market!F:F,0)</f>
        <v>0.08</v>
      </c>
      <c r="X8488" s="55">
        <f t="shared" si="1058"/>
        <v>8.1000000000000003E-2</v>
      </c>
      <c r="Y8488" s="55">
        <f t="shared" si="1059"/>
        <v>1.2800000000000002</v>
      </c>
      <c r="Z8488" s="54">
        <f t="shared" si="1060"/>
        <v>0.47407407407407415</v>
      </c>
      <c r="AA8488" s="49" t="str">
        <f t="shared" ca="1" si="1061"/>
        <v>Y</v>
      </c>
      <c r="AB8488" s="49">
        <f t="shared" ca="1" si="1062"/>
        <v>6</v>
      </c>
      <c r="AC8488" s="49" t="str">
        <f t="shared" ca="1" si="1063"/>
        <v>Y</v>
      </c>
    </row>
    <row r="8489" spans="1:29" x14ac:dyDescent="0.25">
      <c r="A8489">
        <v>10208</v>
      </c>
      <c r="B8489" s="9">
        <v>43204</v>
      </c>
      <c r="C8489" s="50" t="str">
        <f t="shared" si="1056"/>
        <v>N</v>
      </c>
      <c r="D8489" s="52">
        <f>_xlfn.XLOOKUP(B8489,Cal_Date!B:B,Cal_Date!A:A,0)</f>
        <v>2</v>
      </c>
      <c r="E8489">
        <v>2018</v>
      </c>
      <c r="F8489" t="s">
        <v>126</v>
      </c>
      <c r="G8489" t="s">
        <v>130</v>
      </c>
      <c r="H8489" t="s">
        <v>11</v>
      </c>
      <c r="I8489" t="s">
        <v>13</v>
      </c>
      <c r="J8489" t="s">
        <v>15</v>
      </c>
      <c r="K8489" t="s">
        <v>42</v>
      </c>
      <c r="L8489">
        <v>1</v>
      </c>
      <c r="M8489">
        <v>1000</v>
      </c>
      <c r="O8489" t="s">
        <v>25</v>
      </c>
      <c r="R8489" t="s">
        <v>44</v>
      </c>
      <c r="S8489" s="49" t="str">
        <f t="shared" si="1057"/>
        <v>Card</v>
      </c>
      <c r="T8489" s="3">
        <v>0.03</v>
      </c>
      <c r="U8489" s="2">
        <v>2.7</v>
      </c>
      <c r="V8489" s="2">
        <v>1.42</v>
      </c>
      <c r="W8489" s="54">
        <f>_xlfn.XLOOKUP(M8489,Market!A:A,Market!F:F,0)</f>
        <v>0.08</v>
      </c>
      <c r="X8489" s="55">
        <f t="shared" si="1058"/>
        <v>8.1000000000000003E-2</v>
      </c>
      <c r="Y8489" s="55">
        <f t="shared" si="1059"/>
        <v>1.2800000000000002</v>
      </c>
      <c r="Z8489" s="54">
        <f t="shared" si="1060"/>
        <v>0.47407407407407415</v>
      </c>
      <c r="AA8489" s="49" t="str">
        <f t="shared" ca="1" si="1061"/>
        <v>Y</v>
      </c>
      <c r="AB8489" s="49">
        <f t="shared" ca="1" si="1062"/>
        <v>6</v>
      </c>
      <c r="AC8489" s="49" t="str">
        <f t="shared" ca="1" si="1063"/>
        <v>Y</v>
      </c>
    </row>
    <row r="8490" spans="1:29" x14ac:dyDescent="0.25">
      <c r="A8490">
        <v>10209</v>
      </c>
      <c r="B8490" s="9">
        <v>43204</v>
      </c>
      <c r="C8490" s="50" t="str">
        <f t="shared" si="1056"/>
        <v>N</v>
      </c>
      <c r="D8490" s="52">
        <f>_xlfn.XLOOKUP(B8490,Cal_Date!B:B,Cal_Date!A:A,0)</f>
        <v>2</v>
      </c>
      <c r="E8490">
        <v>2018</v>
      </c>
      <c r="F8490" t="s">
        <v>126</v>
      </c>
      <c r="G8490" t="s">
        <v>130</v>
      </c>
      <c r="H8490" t="s">
        <v>14</v>
      </c>
      <c r="I8490" t="s">
        <v>13</v>
      </c>
      <c r="J8490" t="s">
        <v>15</v>
      </c>
      <c r="K8490" t="s">
        <v>43</v>
      </c>
      <c r="L8490">
        <v>2</v>
      </c>
      <c r="M8490">
        <v>1000</v>
      </c>
      <c r="O8490" t="s">
        <v>25</v>
      </c>
      <c r="R8490" t="s">
        <v>44</v>
      </c>
      <c r="S8490" s="49" t="str">
        <f t="shared" si="1057"/>
        <v>Card</v>
      </c>
      <c r="T8490" s="3">
        <v>0.03</v>
      </c>
      <c r="U8490" s="2">
        <v>10.8</v>
      </c>
      <c r="V8490" s="2">
        <v>4.4800000000000004</v>
      </c>
      <c r="W8490" s="54">
        <f>_xlfn.XLOOKUP(M8490,Market!A:A,Market!F:F,0)</f>
        <v>0.08</v>
      </c>
      <c r="X8490" s="55">
        <f t="shared" si="1058"/>
        <v>0.32400000000000001</v>
      </c>
      <c r="Y8490" s="55">
        <f t="shared" si="1059"/>
        <v>6.32</v>
      </c>
      <c r="Z8490" s="54">
        <f t="shared" si="1060"/>
        <v>0.58518518518518514</v>
      </c>
      <c r="AA8490" s="49" t="str">
        <f t="shared" ca="1" si="1061"/>
        <v>Y</v>
      </c>
      <c r="AB8490" s="49">
        <f t="shared" ca="1" si="1062"/>
        <v>6</v>
      </c>
      <c r="AC8490" s="49" t="str">
        <f t="shared" ca="1" si="1063"/>
        <v>Y</v>
      </c>
    </row>
    <row r="8491" spans="1:29" x14ac:dyDescent="0.25">
      <c r="A8491">
        <v>10210</v>
      </c>
      <c r="B8491" s="9">
        <v>43204</v>
      </c>
      <c r="C8491" s="50" t="str">
        <f t="shared" si="1056"/>
        <v>N</v>
      </c>
      <c r="D8491" s="52">
        <f>_xlfn.XLOOKUP(B8491,Cal_Date!B:B,Cal_Date!A:A,0)</f>
        <v>2</v>
      </c>
      <c r="E8491">
        <v>2018</v>
      </c>
      <c r="F8491" t="s">
        <v>126</v>
      </c>
      <c r="G8491" t="s">
        <v>130</v>
      </c>
      <c r="H8491" t="s">
        <v>48</v>
      </c>
      <c r="I8491" t="s">
        <v>18</v>
      </c>
      <c r="J8491" t="s">
        <v>10</v>
      </c>
      <c r="K8491" t="s">
        <v>43</v>
      </c>
      <c r="L8491">
        <v>1</v>
      </c>
      <c r="M8491">
        <v>1008</v>
      </c>
      <c r="O8491" t="s">
        <v>28</v>
      </c>
      <c r="R8491" t="s">
        <v>44</v>
      </c>
      <c r="S8491" s="49" t="str">
        <f t="shared" si="1057"/>
        <v>Card</v>
      </c>
      <c r="T8491" s="3">
        <v>0.03</v>
      </c>
      <c r="U8491" s="2">
        <v>7.6229999999999993</v>
      </c>
      <c r="V8491" s="2">
        <v>1.46</v>
      </c>
      <c r="W8491" s="54">
        <f>_xlfn.XLOOKUP(M8491,Market!A:A,Market!F:F,0)</f>
        <v>8.8999999999999996E-2</v>
      </c>
      <c r="X8491" s="55">
        <f t="shared" si="1058"/>
        <v>0.22868999999999998</v>
      </c>
      <c r="Y8491" s="55">
        <f t="shared" si="1059"/>
        <v>6.1629999999999994</v>
      </c>
      <c r="Z8491" s="54">
        <f t="shared" si="1060"/>
        <v>0.80847435392889933</v>
      </c>
      <c r="AA8491" s="49" t="str">
        <f t="shared" ca="1" si="1061"/>
        <v>Y</v>
      </c>
      <c r="AB8491" s="49">
        <f t="shared" ca="1" si="1062"/>
        <v>6</v>
      </c>
      <c r="AC8491" s="49" t="str">
        <f t="shared" ca="1" si="1063"/>
        <v>Y</v>
      </c>
    </row>
    <row r="8492" spans="1:29" x14ac:dyDescent="0.25">
      <c r="A8492">
        <v>10211</v>
      </c>
      <c r="B8492" s="9">
        <v>43205</v>
      </c>
      <c r="C8492" s="50" t="str">
        <f t="shared" si="1056"/>
        <v>N</v>
      </c>
      <c r="D8492" s="52">
        <f>_xlfn.XLOOKUP(B8492,Cal_Date!B:B,Cal_Date!A:A,0)</f>
        <v>3</v>
      </c>
      <c r="E8492">
        <v>2018</v>
      </c>
      <c r="F8492" t="s">
        <v>127</v>
      </c>
      <c r="G8492" t="s">
        <v>130</v>
      </c>
      <c r="H8492" t="s">
        <v>11</v>
      </c>
      <c r="I8492" t="s">
        <v>11</v>
      </c>
      <c r="J8492" t="s">
        <v>15</v>
      </c>
      <c r="K8492" t="s">
        <v>42</v>
      </c>
      <c r="L8492">
        <v>2</v>
      </c>
      <c r="M8492">
        <v>1008</v>
      </c>
      <c r="O8492" t="s">
        <v>28</v>
      </c>
      <c r="R8492" t="s">
        <v>44</v>
      </c>
      <c r="S8492" s="49" t="str">
        <f t="shared" si="1057"/>
        <v>Card</v>
      </c>
      <c r="T8492" s="3">
        <v>0.03</v>
      </c>
      <c r="U8492" s="2">
        <v>5.4450000000000003</v>
      </c>
      <c r="V8492" s="2">
        <v>1.74</v>
      </c>
      <c r="W8492" s="54">
        <f>_xlfn.XLOOKUP(M8492,Market!A:A,Market!F:F,0)</f>
        <v>8.8999999999999996E-2</v>
      </c>
      <c r="X8492" s="55">
        <f t="shared" si="1058"/>
        <v>0.16335</v>
      </c>
      <c r="Y8492" s="55">
        <f t="shared" si="1059"/>
        <v>3.7050000000000001</v>
      </c>
      <c r="Z8492" s="54">
        <f t="shared" si="1060"/>
        <v>0.68044077134986225</v>
      </c>
      <c r="AA8492" s="49" t="str">
        <f t="shared" ca="1" si="1061"/>
        <v>Y</v>
      </c>
      <c r="AB8492" s="49">
        <f t="shared" ca="1" si="1062"/>
        <v>6</v>
      </c>
      <c r="AC8492" s="49" t="str">
        <f t="shared" ca="1" si="1063"/>
        <v>Y</v>
      </c>
    </row>
    <row r="8493" spans="1:29" x14ac:dyDescent="0.25">
      <c r="A8493">
        <v>10212</v>
      </c>
      <c r="B8493" s="9">
        <v>43205</v>
      </c>
      <c r="C8493" s="50" t="str">
        <f t="shared" si="1056"/>
        <v>N</v>
      </c>
      <c r="D8493" s="52">
        <f>_xlfn.XLOOKUP(B8493,Cal_Date!B:B,Cal_Date!A:A,0)</f>
        <v>3</v>
      </c>
      <c r="E8493">
        <v>2018</v>
      </c>
      <c r="F8493" t="s">
        <v>127</v>
      </c>
      <c r="G8493" t="s">
        <v>130</v>
      </c>
      <c r="H8493" t="s">
        <v>11</v>
      </c>
      <c r="I8493" t="s">
        <v>11</v>
      </c>
      <c r="J8493" t="s">
        <v>15</v>
      </c>
      <c r="K8493" t="s">
        <v>42</v>
      </c>
      <c r="L8493">
        <v>1</v>
      </c>
      <c r="M8493">
        <v>1009</v>
      </c>
      <c r="O8493" t="s">
        <v>28</v>
      </c>
      <c r="R8493" t="s">
        <v>44</v>
      </c>
      <c r="S8493" s="49" t="str">
        <f t="shared" si="1057"/>
        <v>Card</v>
      </c>
      <c r="T8493" s="3">
        <v>0.03</v>
      </c>
      <c r="U8493" s="2">
        <v>2.7225000000000001</v>
      </c>
      <c r="V8493" s="2">
        <v>0.87</v>
      </c>
      <c r="W8493" s="54">
        <f>_xlfn.XLOOKUP(M8493,Market!A:A,Market!F:F,0)</f>
        <v>8.8999999999999996E-2</v>
      </c>
      <c r="X8493" s="55">
        <f t="shared" si="1058"/>
        <v>8.1674999999999998E-2</v>
      </c>
      <c r="Y8493" s="55">
        <f t="shared" si="1059"/>
        <v>1.8525</v>
      </c>
      <c r="Z8493" s="54">
        <f t="shared" si="1060"/>
        <v>0.68044077134986225</v>
      </c>
      <c r="AA8493" s="49" t="str">
        <f t="shared" ca="1" si="1061"/>
        <v>Y</v>
      </c>
      <c r="AB8493" s="49">
        <f t="shared" ca="1" si="1062"/>
        <v>6</v>
      </c>
      <c r="AC8493" s="49" t="str">
        <f t="shared" ca="1" si="1063"/>
        <v>Y</v>
      </c>
    </row>
    <row r="8494" spans="1:29" x14ac:dyDescent="0.25">
      <c r="A8494">
        <v>10213</v>
      </c>
      <c r="B8494" s="9">
        <v>43205</v>
      </c>
      <c r="C8494" s="50" t="str">
        <f t="shared" si="1056"/>
        <v>N</v>
      </c>
      <c r="D8494" s="52">
        <f>_xlfn.XLOOKUP(B8494,Cal_Date!B:B,Cal_Date!A:A,0)</f>
        <v>3</v>
      </c>
      <c r="E8494">
        <v>2018</v>
      </c>
      <c r="F8494" t="s">
        <v>127</v>
      </c>
      <c r="G8494" t="s">
        <v>130</v>
      </c>
      <c r="H8494" t="s">
        <v>48</v>
      </c>
      <c r="I8494" t="s">
        <v>18</v>
      </c>
      <c r="J8494" t="s">
        <v>10</v>
      </c>
      <c r="K8494" t="s">
        <v>43</v>
      </c>
      <c r="L8494">
        <v>2</v>
      </c>
      <c r="M8494">
        <v>1010</v>
      </c>
      <c r="O8494" t="s">
        <v>25</v>
      </c>
      <c r="R8494" t="s">
        <v>44</v>
      </c>
      <c r="S8494" s="49" t="str">
        <f t="shared" si="1057"/>
        <v>Card</v>
      </c>
      <c r="T8494" s="3">
        <v>0.03</v>
      </c>
      <c r="U8494" s="2">
        <v>15.120000000000001</v>
      </c>
      <c r="V8494" s="2">
        <v>2.92</v>
      </c>
      <c r="W8494" s="54">
        <f>_xlfn.XLOOKUP(M8494,Market!A:A,Market!F:F,0)</f>
        <v>0.08</v>
      </c>
      <c r="X8494" s="55">
        <f t="shared" si="1058"/>
        <v>0.4536</v>
      </c>
      <c r="Y8494" s="55">
        <f t="shared" si="1059"/>
        <v>12.200000000000001</v>
      </c>
      <c r="Z8494" s="54">
        <f t="shared" si="1060"/>
        <v>0.80687830687830686</v>
      </c>
      <c r="AA8494" s="49" t="str">
        <f t="shared" ca="1" si="1061"/>
        <v>Y</v>
      </c>
      <c r="AB8494" s="49">
        <f t="shared" ca="1" si="1062"/>
        <v>6</v>
      </c>
      <c r="AC8494" s="49" t="str">
        <f t="shared" ca="1" si="1063"/>
        <v>Y</v>
      </c>
    </row>
    <row r="8495" spans="1:29" x14ac:dyDescent="0.25">
      <c r="A8495">
        <v>10214</v>
      </c>
      <c r="B8495" s="9">
        <v>43205</v>
      </c>
      <c r="C8495" s="50" t="str">
        <f t="shared" si="1056"/>
        <v>N</v>
      </c>
      <c r="D8495" s="52">
        <f>_xlfn.XLOOKUP(B8495,Cal_Date!B:B,Cal_Date!A:A,0)</f>
        <v>3</v>
      </c>
      <c r="E8495">
        <v>2018</v>
      </c>
      <c r="F8495" t="s">
        <v>127</v>
      </c>
      <c r="G8495" t="s">
        <v>130</v>
      </c>
      <c r="H8495" t="s">
        <v>48</v>
      </c>
      <c r="I8495" t="s">
        <v>18</v>
      </c>
      <c r="J8495" t="s">
        <v>10</v>
      </c>
      <c r="K8495" t="s">
        <v>43</v>
      </c>
      <c r="L8495">
        <v>1</v>
      </c>
      <c r="M8495">
        <v>1008</v>
      </c>
      <c r="O8495" t="s">
        <v>28</v>
      </c>
      <c r="R8495" t="s">
        <v>44</v>
      </c>
      <c r="S8495" s="49" t="str">
        <f t="shared" si="1057"/>
        <v>Card</v>
      </c>
      <c r="T8495" s="3">
        <v>0.03</v>
      </c>
      <c r="U8495" s="2">
        <v>7.6229999999999993</v>
      </c>
      <c r="V8495" s="2">
        <v>1.46</v>
      </c>
      <c r="W8495" s="54">
        <f>_xlfn.XLOOKUP(M8495,Market!A:A,Market!F:F,0)</f>
        <v>8.8999999999999996E-2</v>
      </c>
      <c r="X8495" s="55">
        <f t="shared" si="1058"/>
        <v>0.22868999999999998</v>
      </c>
      <c r="Y8495" s="55">
        <f t="shared" si="1059"/>
        <v>6.1629999999999994</v>
      </c>
      <c r="Z8495" s="54">
        <f t="shared" si="1060"/>
        <v>0.80847435392889933</v>
      </c>
      <c r="AA8495" s="49" t="str">
        <f t="shared" ca="1" si="1061"/>
        <v>Y</v>
      </c>
      <c r="AB8495" s="49">
        <f t="shared" ca="1" si="1062"/>
        <v>6</v>
      </c>
      <c r="AC8495" s="49" t="str">
        <f t="shared" ca="1" si="1063"/>
        <v>Y</v>
      </c>
    </row>
    <row r="8496" spans="1:29" x14ac:dyDescent="0.25">
      <c r="A8496">
        <v>10215</v>
      </c>
      <c r="B8496" s="9">
        <v>43205</v>
      </c>
      <c r="C8496" s="50" t="str">
        <f t="shared" si="1056"/>
        <v>N</v>
      </c>
      <c r="D8496" s="52">
        <f>_xlfn.XLOOKUP(B8496,Cal_Date!B:B,Cal_Date!A:A,0)</f>
        <v>3</v>
      </c>
      <c r="E8496">
        <v>2018</v>
      </c>
      <c r="F8496" t="s">
        <v>127</v>
      </c>
      <c r="G8496" t="s">
        <v>130</v>
      </c>
      <c r="H8496" t="s">
        <v>14</v>
      </c>
      <c r="I8496" t="s">
        <v>18</v>
      </c>
      <c r="J8496" t="s">
        <v>15</v>
      </c>
      <c r="K8496" t="s">
        <v>43</v>
      </c>
      <c r="L8496">
        <v>1</v>
      </c>
      <c r="M8496">
        <v>1008</v>
      </c>
      <c r="O8496" t="s">
        <v>28</v>
      </c>
      <c r="R8496" t="s">
        <v>44</v>
      </c>
      <c r="S8496" s="49" t="str">
        <f t="shared" si="1057"/>
        <v>Card</v>
      </c>
      <c r="T8496" s="3">
        <v>0.03</v>
      </c>
      <c r="U8496" s="2">
        <v>5.4450000000000003</v>
      </c>
      <c r="V8496" s="2">
        <v>2.1</v>
      </c>
      <c r="W8496" s="54">
        <f>_xlfn.XLOOKUP(M8496,Market!A:A,Market!F:F,0)</f>
        <v>8.8999999999999996E-2</v>
      </c>
      <c r="X8496" s="55">
        <f t="shared" si="1058"/>
        <v>0.16335</v>
      </c>
      <c r="Y8496" s="55">
        <f t="shared" si="1059"/>
        <v>3.3450000000000002</v>
      </c>
      <c r="Z8496" s="54">
        <f t="shared" si="1060"/>
        <v>0.61432506887052341</v>
      </c>
      <c r="AA8496" s="49" t="str">
        <f t="shared" ca="1" si="1061"/>
        <v>Y</v>
      </c>
      <c r="AB8496" s="49">
        <f t="shared" ca="1" si="1062"/>
        <v>6</v>
      </c>
      <c r="AC8496" s="49" t="str">
        <f t="shared" ca="1" si="1063"/>
        <v>Y</v>
      </c>
    </row>
    <row r="8497" spans="1:29" x14ac:dyDescent="0.25">
      <c r="A8497">
        <v>10216</v>
      </c>
      <c r="B8497" s="9">
        <v>43205</v>
      </c>
      <c r="C8497" s="50" t="str">
        <f t="shared" si="1056"/>
        <v>N</v>
      </c>
      <c r="D8497" s="52">
        <f>_xlfn.XLOOKUP(B8497,Cal_Date!B:B,Cal_Date!A:A,0)</f>
        <v>3</v>
      </c>
      <c r="E8497">
        <v>2018</v>
      </c>
      <c r="F8497" t="s">
        <v>127</v>
      </c>
      <c r="G8497" t="s">
        <v>130</v>
      </c>
      <c r="H8497" t="s">
        <v>11</v>
      </c>
      <c r="I8497" t="s">
        <v>11</v>
      </c>
      <c r="J8497" t="s">
        <v>15</v>
      </c>
      <c r="K8497" t="s">
        <v>42</v>
      </c>
      <c r="L8497">
        <v>1</v>
      </c>
      <c r="M8497">
        <v>1008</v>
      </c>
      <c r="O8497" t="s">
        <v>28</v>
      </c>
      <c r="R8497" t="s">
        <v>44</v>
      </c>
      <c r="S8497" s="49" t="str">
        <f t="shared" si="1057"/>
        <v>Card</v>
      </c>
      <c r="T8497" s="3">
        <v>0.03</v>
      </c>
      <c r="U8497" s="2">
        <v>2.7225000000000001</v>
      </c>
      <c r="V8497" s="2">
        <v>0.87</v>
      </c>
      <c r="W8497" s="54">
        <f>_xlfn.XLOOKUP(M8497,Market!A:A,Market!F:F,0)</f>
        <v>8.8999999999999996E-2</v>
      </c>
      <c r="X8497" s="55">
        <f t="shared" si="1058"/>
        <v>8.1674999999999998E-2</v>
      </c>
      <c r="Y8497" s="55">
        <f t="shared" si="1059"/>
        <v>1.8525</v>
      </c>
      <c r="Z8497" s="54">
        <f t="shared" si="1060"/>
        <v>0.68044077134986225</v>
      </c>
      <c r="AA8497" s="49" t="str">
        <f t="shared" ca="1" si="1061"/>
        <v>Y</v>
      </c>
      <c r="AB8497" s="49">
        <f t="shared" ca="1" si="1062"/>
        <v>6</v>
      </c>
      <c r="AC8497" s="49" t="str">
        <f t="shared" ca="1" si="1063"/>
        <v>Y</v>
      </c>
    </row>
    <row r="8498" spans="1:29" x14ac:dyDescent="0.25">
      <c r="A8498">
        <v>10217</v>
      </c>
      <c r="B8498" s="9">
        <v>43205</v>
      </c>
      <c r="C8498" s="50" t="str">
        <f t="shared" si="1056"/>
        <v>N</v>
      </c>
      <c r="D8498" s="52">
        <f>_xlfn.XLOOKUP(B8498,Cal_Date!B:B,Cal_Date!A:A,0)</f>
        <v>3</v>
      </c>
      <c r="E8498">
        <v>2018</v>
      </c>
      <c r="F8498" t="s">
        <v>127</v>
      </c>
      <c r="G8498" t="s">
        <v>130</v>
      </c>
      <c r="H8498" t="s">
        <v>11</v>
      </c>
      <c r="I8498" t="s">
        <v>11</v>
      </c>
      <c r="J8498" t="s">
        <v>15</v>
      </c>
      <c r="K8498" t="s">
        <v>42</v>
      </c>
      <c r="L8498">
        <v>1</v>
      </c>
      <c r="M8498">
        <v>1004</v>
      </c>
      <c r="O8498" t="s">
        <v>28</v>
      </c>
      <c r="R8498" t="s">
        <v>44</v>
      </c>
      <c r="S8498" s="49" t="str">
        <f t="shared" si="1057"/>
        <v>Card</v>
      </c>
      <c r="T8498" s="3">
        <v>0.03</v>
      </c>
      <c r="U8498" s="2">
        <v>2.6500000000000004</v>
      </c>
      <c r="V8498" s="2">
        <v>0.87</v>
      </c>
      <c r="W8498" s="54">
        <f>_xlfn.XLOOKUP(M8498,Market!A:A,Market!F:F,0)</f>
        <v>0.06</v>
      </c>
      <c r="X8498" s="55">
        <f t="shared" si="1058"/>
        <v>7.9500000000000001E-2</v>
      </c>
      <c r="Y8498" s="55">
        <f t="shared" si="1059"/>
        <v>1.7800000000000002</v>
      </c>
      <c r="Z8498" s="54">
        <f t="shared" si="1060"/>
        <v>0.67169811320754713</v>
      </c>
      <c r="AA8498" s="49" t="str">
        <f t="shared" ca="1" si="1061"/>
        <v>Y</v>
      </c>
      <c r="AB8498" s="49">
        <f t="shared" ca="1" si="1062"/>
        <v>6</v>
      </c>
      <c r="AC8498" s="49" t="str">
        <f t="shared" ca="1" si="1063"/>
        <v>Y</v>
      </c>
    </row>
    <row r="8499" spans="1:29" x14ac:dyDescent="0.25">
      <c r="A8499">
        <v>10218</v>
      </c>
      <c r="B8499" s="9">
        <v>43205</v>
      </c>
      <c r="C8499" s="50" t="str">
        <f t="shared" si="1056"/>
        <v>N</v>
      </c>
      <c r="D8499" s="52">
        <f>_xlfn.XLOOKUP(B8499,Cal_Date!B:B,Cal_Date!A:A,0)</f>
        <v>3</v>
      </c>
      <c r="E8499">
        <v>2018</v>
      </c>
      <c r="F8499" t="s">
        <v>127</v>
      </c>
      <c r="G8499" t="s">
        <v>130</v>
      </c>
      <c r="H8499" t="s">
        <v>11</v>
      </c>
      <c r="I8499" t="s">
        <v>11</v>
      </c>
      <c r="J8499" t="s">
        <v>15</v>
      </c>
      <c r="K8499" t="s">
        <v>42</v>
      </c>
      <c r="L8499">
        <v>2</v>
      </c>
      <c r="M8499">
        <v>1009</v>
      </c>
      <c r="O8499" t="s">
        <v>28</v>
      </c>
      <c r="R8499" t="s">
        <v>44</v>
      </c>
      <c r="S8499" s="49" t="str">
        <f t="shared" si="1057"/>
        <v>Card</v>
      </c>
      <c r="T8499" s="3">
        <v>0.03</v>
      </c>
      <c r="U8499" s="2">
        <v>5.4450000000000003</v>
      </c>
      <c r="V8499" s="2">
        <v>1.74</v>
      </c>
      <c r="W8499" s="54">
        <f>_xlfn.XLOOKUP(M8499,Market!A:A,Market!F:F,0)</f>
        <v>8.8999999999999996E-2</v>
      </c>
      <c r="X8499" s="55">
        <f t="shared" si="1058"/>
        <v>0.16335</v>
      </c>
      <c r="Y8499" s="55">
        <f t="shared" si="1059"/>
        <v>3.7050000000000001</v>
      </c>
      <c r="Z8499" s="54">
        <f t="shared" si="1060"/>
        <v>0.68044077134986225</v>
      </c>
      <c r="AA8499" s="49" t="str">
        <f t="shared" ca="1" si="1061"/>
        <v>Y</v>
      </c>
      <c r="AB8499" s="49">
        <f t="shared" ca="1" si="1062"/>
        <v>6</v>
      </c>
      <c r="AC8499" s="49" t="str">
        <f t="shared" ca="1" si="1063"/>
        <v>Y</v>
      </c>
    </row>
    <row r="8500" spans="1:29" x14ac:dyDescent="0.25">
      <c r="A8500">
        <v>10219</v>
      </c>
      <c r="B8500" s="9">
        <v>43205</v>
      </c>
      <c r="C8500" s="50" t="str">
        <f t="shared" si="1056"/>
        <v>N</v>
      </c>
      <c r="D8500" s="52">
        <f>_xlfn.XLOOKUP(B8500,Cal_Date!B:B,Cal_Date!A:A,0)</f>
        <v>3</v>
      </c>
      <c r="E8500">
        <v>2018</v>
      </c>
      <c r="F8500" t="s">
        <v>127</v>
      </c>
      <c r="G8500" t="s">
        <v>130</v>
      </c>
      <c r="H8500" t="s">
        <v>11</v>
      </c>
      <c r="I8500" t="s">
        <v>13</v>
      </c>
      <c r="J8500" t="s">
        <v>15</v>
      </c>
      <c r="K8500" t="s">
        <v>42</v>
      </c>
      <c r="L8500">
        <v>1</v>
      </c>
      <c r="M8500">
        <v>1010</v>
      </c>
      <c r="O8500" t="s">
        <v>25</v>
      </c>
      <c r="R8500" t="s">
        <v>44</v>
      </c>
      <c r="S8500" s="49" t="str">
        <f t="shared" si="1057"/>
        <v>Card</v>
      </c>
      <c r="T8500" s="3">
        <v>0.03</v>
      </c>
      <c r="U8500" s="2">
        <v>2.7</v>
      </c>
      <c r="V8500" s="2">
        <v>1.42</v>
      </c>
      <c r="W8500" s="54">
        <f>_xlfn.XLOOKUP(M8500,Market!A:A,Market!F:F,0)</f>
        <v>0.08</v>
      </c>
      <c r="X8500" s="55">
        <f t="shared" si="1058"/>
        <v>8.1000000000000003E-2</v>
      </c>
      <c r="Y8500" s="55">
        <f t="shared" si="1059"/>
        <v>1.2800000000000002</v>
      </c>
      <c r="Z8500" s="54">
        <f t="shared" si="1060"/>
        <v>0.47407407407407415</v>
      </c>
      <c r="AA8500" s="49" t="str">
        <f t="shared" ca="1" si="1061"/>
        <v>Y</v>
      </c>
      <c r="AB8500" s="49">
        <f t="shared" ca="1" si="1062"/>
        <v>6</v>
      </c>
      <c r="AC8500" s="49" t="str">
        <f t="shared" ca="1" si="1063"/>
        <v>Y</v>
      </c>
    </row>
    <row r="8501" spans="1:29" x14ac:dyDescent="0.25">
      <c r="A8501">
        <v>10220</v>
      </c>
      <c r="B8501" s="9">
        <v>43205</v>
      </c>
      <c r="C8501" s="50" t="str">
        <f t="shared" si="1056"/>
        <v>N</v>
      </c>
      <c r="D8501" s="52">
        <f>_xlfn.XLOOKUP(B8501,Cal_Date!B:B,Cal_Date!A:A,0)</f>
        <v>3</v>
      </c>
      <c r="E8501">
        <v>2018</v>
      </c>
      <c r="F8501" t="s">
        <v>127</v>
      </c>
      <c r="G8501" t="s">
        <v>130</v>
      </c>
      <c r="H8501" t="s">
        <v>48</v>
      </c>
      <c r="I8501" t="s">
        <v>18</v>
      </c>
      <c r="J8501" t="s">
        <v>10</v>
      </c>
      <c r="K8501" t="s">
        <v>43</v>
      </c>
      <c r="L8501">
        <v>1</v>
      </c>
      <c r="M8501">
        <v>1011</v>
      </c>
      <c r="O8501" t="s">
        <v>25</v>
      </c>
      <c r="R8501" t="s">
        <v>44</v>
      </c>
      <c r="S8501" s="49" t="str">
        <f t="shared" si="1057"/>
        <v>Card</v>
      </c>
      <c r="T8501" s="3">
        <v>0.03</v>
      </c>
      <c r="U8501" s="2">
        <v>7.42</v>
      </c>
      <c r="V8501" s="2">
        <v>1.46</v>
      </c>
      <c r="W8501" s="54">
        <f>_xlfn.XLOOKUP(M8501,Market!A:A,Market!F:F,0)</f>
        <v>0.06</v>
      </c>
      <c r="X8501" s="55">
        <f t="shared" si="1058"/>
        <v>0.22259999999999999</v>
      </c>
      <c r="Y8501" s="55">
        <f t="shared" si="1059"/>
        <v>5.96</v>
      </c>
      <c r="Z8501" s="54">
        <f t="shared" si="1060"/>
        <v>0.80323450134770891</v>
      </c>
      <c r="AA8501" s="49" t="str">
        <f t="shared" ca="1" si="1061"/>
        <v>Y</v>
      </c>
      <c r="AB8501" s="49">
        <f t="shared" ca="1" si="1062"/>
        <v>6</v>
      </c>
      <c r="AC8501" s="49" t="str">
        <f t="shared" ca="1" si="1063"/>
        <v>Y</v>
      </c>
    </row>
    <row r="8502" spans="1:29" x14ac:dyDescent="0.25">
      <c r="A8502">
        <v>10221</v>
      </c>
      <c r="B8502" s="9">
        <v>43205</v>
      </c>
      <c r="C8502" s="50" t="str">
        <f t="shared" si="1056"/>
        <v>N</v>
      </c>
      <c r="D8502" s="52">
        <f>_xlfn.XLOOKUP(B8502,Cal_Date!B:B,Cal_Date!A:A,0)</f>
        <v>3</v>
      </c>
      <c r="E8502">
        <v>2018</v>
      </c>
      <c r="F8502" t="s">
        <v>127</v>
      </c>
      <c r="G8502" t="s">
        <v>130</v>
      </c>
      <c r="H8502" t="s">
        <v>11</v>
      </c>
      <c r="I8502" t="s">
        <v>11</v>
      </c>
      <c r="J8502" t="s">
        <v>15</v>
      </c>
      <c r="K8502" t="s">
        <v>42</v>
      </c>
      <c r="L8502">
        <v>1</v>
      </c>
      <c r="M8502">
        <v>1011</v>
      </c>
      <c r="O8502" t="s">
        <v>25</v>
      </c>
      <c r="R8502" t="s">
        <v>44</v>
      </c>
      <c r="S8502" s="49" t="str">
        <f t="shared" si="1057"/>
        <v>Card</v>
      </c>
      <c r="T8502" s="3">
        <v>0.03</v>
      </c>
      <c r="U8502" s="2">
        <v>2.6500000000000004</v>
      </c>
      <c r="V8502" s="2">
        <v>0.87</v>
      </c>
      <c r="W8502" s="54">
        <f>_xlfn.XLOOKUP(M8502,Market!A:A,Market!F:F,0)</f>
        <v>0.06</v>
      </c>
      <c r="X8502" s="55">
        <f t="shared" si="1058"/>
        <v>7.9500000000000001E-2</v>
      </c>
      <c r="Y8502" s="55">
        <f t="shared" si="1059"/>
        <v>1.7800000000000002</v>
      </c>
      <c r="Z8502" s="54">
        <f t="shared" si="1060"/>
        <v>0.67169811320754713</v>
      </c>
      <c r="AA8502" s="49" t="str">
        <f t="shared" ca="1" si="1061"/>
        <v>Y</v>
      </c>
      <c r="AB8502" s="49">
        <f t="shared" ca="1" si="1062"/>
        <v>6</v>
      </c>
      <c r="AC8502" s="49" t="str">
        <f t="shared" ca="1" si="1063"/>
        <v>Y</v>
      </c>
    </row>
    <row r="8503" spans="1:29" x14ac:dyDescent="0.25">
      <c r="A8503">
        <v>10222</v>
      </c>
      <c r="B8503" s="9">
        <v>43205</v>
      </c>
      <c r="C8503" s="50" t="str">
        <f t="shared" si="1056"/>
        <v>N</v>
      </c>
      <c r="D8503" s="52">
        <f>_xlfn.XLOOKUP(B8503,Cal_Date!B:B,Cal_Date!A:A,0)</f>
        <v>3</v>
      </c>
      <c r="E8503">
        <v>2018</v>
      </c>
      <c r="F8503" t="s">
        <v>127</v>
      </c>
      <c r="G8503" t="s">
        <v>130</v>
      </c>
      <c r="H8503" t="s">
        <v>14</v>
      </c>
      <c r="I8503" t="s">
        <v>18</v>
      </c>
      <c r="J8503" t="s">
        <v>15</v>
      </c>
      <c r="K8503" t="s">
        <v>43</v>
      </c>
      <c r="L8503">
        <v>1</v>
      </c>
      <c r="M8503">
        <v>1011</v>
      </c>
      <c r="O8503" t="s">
        <v>25</v>
      </c>
      <c r="R8503" t="s">
        <v>44</v>
      </c>
      <c r="S8503" s="49" t="str">
        <f t="shared" si="1057"/>
        <v>Card</v>
      </c>
      <c r="T8503" s="3">
        <v>0.03</v>
      </c>
      <c r="U8503" s="2">
        <v>5.3000000000000007</v>
      </c>
      <c r="V8503" s="2">
        <v>2.1</v>
      </c>
      <c r="W8503" s="54">
        <f>_xlfn.XLOOKUP(M8503,Market!A:A,Market!F:F,0)</f>
        <v>0.06</v>
      </c>
      <c r="X8503" s="55">
        <f t="shared" si="1058"/>
        <v>0.159</v>
      </c>
      <c r="Y8503" s="55">
        <f t="shared" si="1059"/>
        <v>3.2000000000000006</v>
      </c>
      <c r="Z8503" s="54">
        <f t="shared" si="1060"/>
        <v>0.60377358490566047</v>
      </c>
      <c r="AA8503" s="49" t="str">
        <f t="shared" ca="1" si="1061"/>
        <v>Y</v>
      </c>
      <c r="AB8503" s="49">
        <f t="shared" ca="1" si="1062"/>
        <v>6</v>
      </c>
      <c r="AC8503" s="49" t="str">
        <f t="shared" ca="1" si="1063"/>
        <v>Y</v>
      </c>
    </row>
    <row r="8504" spans="1:29" x14ac:dyDescent="0.25">
      <c r="A8504">
        <v>10223</v>
      </c>
      <c r="B8504" s="9">
        <v>43205</v>
      </c>
      <c r="C8504" s="50" t="str">
        <f t="shared" si="1056"/>
        <v>N</v>
      </c>
      <c r="D8504" s="52">
        <f>_xlfn.XLOOKUP(B8504,Cal_Date!B:B,Cal_Date!A:A,0)</f>
        <v>3</v>
      </c>
      <c r="E8504">
        <v>2018</v>
      </c>
      <c r="F8504" t="s">
        <v>127</v>
      </c>
      <c r="G8504" t="s">
        <v>130</v>
      </c>
      <c r="H8504" t="s">
        <v>11</v>
      </c>
      <c r="I8504" t="s">
        <v>11</v>
      </c>
      <c r="J8504" t="s">
        <v>15</v>
      </c>
      <c r="K8504" t="s">
        <v>42</v>
      </c>
      <c r="L8504">
        <v>1</v>
      </c>
      <c r="M8504">
        <v>1001</v>
      </c>
      <c r="O8504" t="s">
        <v>25</v>
      </c>
      <c r="R8504" t="s">
        <v>44</v>
      </c>
      <c r="S8504" s="49" t="str">
        <f t="shared" si="1057"/>
        <v>Card</v>
      </c>
      <c r="T8504" s="3">
        <v>0.03</v>
      </c>
      <c r="U8504" s="2">
        <v>2.6500000000000004</v>
      </c>
      <c r="V8504" s="2">
        <v>0.87</v>
      </c>
      <c r="W8504" s="54">
        <f>_xlfn.XLOOKUP(M8504,Market!A:A,Market!F:F,0)</f>
        <v>0.06</v>
      </c>
      <c r="X8504" s="55">
        <f t="shared" si="1058"/>
        <v>7.9500000000000001E-2</v>
      </c>
      <c r="Y8504" s="55">
        <f t="shared" si="1059"/>
        <v>1.7800000000000002</v>
      </c>
      <c r="Z8504" s="54">
        <f t="shared" si="1060"/>
        <v>0.67169811320754713</v>
      </c>
      <c r="AA8504" s="49" t="str">
        <f t="shared" ca="1" si="1061"/>
        <v>Y</v>
      </c>
      <c r="AB8504" s="49">
        <f t="shared" ca="1" si="1062"/>
        <v>6</v>
      </c>
      <c r="AC8504" s="49" t="str">
        <f t="shared" ca="1" si="1063"/>
        <v>Y</v>
      </c>
    </row>
    <row r="8505" spans="1:29" x14ac:dyDescent="0.25">
      <c r="A8505">
        <v>10224</v>
      </c>
      <c r="B8505" s="9">
        <v>43205</v>
      </c>
      <c r="C8505" s="50" t="str">
        <f t="shared" si="1056"/>
        <v>N</v>
      </c>
      <c r="D8505" s="52">
        <f>_xlfn.XLOOKUP(B8505,Cal_Date!B:B,Cal_Date!A:A,0)</f>
        <v>3</v>
      </c>
      <c r="E8505">
        <v>2018</v>
      </c>
      <c r="F8505" t="s">
        <v>127</v>
      </c>
      <c r="G8505" t="s">
        <v>130</v>
      </c>
      <c r="H8505" t="s">
        <v>11</v>
      </c>
      <c r="I8505" t="s">
        <v>11</v>
      </c>
      <c r="J8505" t="s">
        <v>15</v>
      </c>
      <c r="K8505" t="s">
        <v>42</v>
      </c>
      <c r="L8505">
        <v>2</v>
      </c>
      <c r="M8505">
        <v>1000</v>
      </c>
      <c r="O8505" t="s">
        <v>25</v>
      </c>
      <c r="R8505" t="s">
        <v>44</v>
      </c>
      <c r="S8505" s="49" t="str">
        <f t="shared" si="1057"/>
        <v>Card</v>
      </c>
      <c r="T8505" s="3">
        <v>0.03</v>
      </c>
      <c r="U8505" s="2">
        <v>5.4</v>
      </c>
      <c r="V8505" s="2">
        <v>1.74</v>
      </c>
      <c r="W8505" s="54">
        <f>_xlfn.XLOOKUP(M8505,Market!A:A,Market!F:F,0)</f>
        <v>0.08</v>
      </c>
      <c r="X8505" s="55">
        <f t="shared" si="1058"/>
        <v>0.16200000000000001</v>
      </c>
      <c r="Y8505" s="55">
        <f t="shared" si="1059"/>
        <v>3.66</v>
      </c>
      <c r="Z8505" s="54">
        <f t="shared" si="1060"/>
        <v>0.67777777777777781</v>
      </c>
      <c r="AA8505" s="49" t="str">
        <f t="shared" ca="1" si="1061"/>
        <v>Y</v>
      </c>
      <c r="AB8505" s="49">
        <f t="shared" ca="1" si="1062"/>
        <v>6</v>
      </c>
      <c r="AC8505" s="49" t="str">
        <f t="shared" ca="1" si="1063"/>
        <v>Y</v>
      </c>
    </row>
    <row r="8506" spans="1:29" x14ac:dyDescent="0.25">
      <c r="A8506">
        <v>10225</v>
      </c>
      <c r="B8506" s="9">
        <v>43205</v>
      </c>
      <c r="C8506" s="50" t="str">
        <f t="shared" si="1056"/>
        <v>N</v>
      </c>
      <c r="D8506" s="52">
        <f>_xlfn.XLOOKUP(B8506,Cal_Date!B:B,Cal_Date!A:A,0)</f>
        <v>3</v>
      </c>
      <c r="E8506">
        <v>2018</v>
      </c>
      <c r="F8506" t="s">
        <v>127</v>
      </c>
      <c r="G8506" t="s">
        <v>130</v>
      </c>
      <c r="H8506" t="s">
        <v>11</v>
      </c>
      <c r="I8506" t="s">
        <v>13</v>
      </c>
      <c r="J8506" t="s">
        <v>15</v>
      </c>
      <c r="K8506" t="s">
        <v>42</v>
      </c>
      <c r="L8506">
        <v>2</v>
      </c>
      <c r="M8506">
        <v>1000</v>
      </c>
      <c r="O8506" t="s">
        <v>25</v>
      </c>
      <c r="R8506" t="s">
        <v>44</v>
      </c>
      <c r="S8506" s="49" t="str">
        <f t="shared" si="1057"/>
        <v>Card</v>
      </c>
      <c r="T8506" s="3">
        <v>0.03</v>
      </c>
      <c r="U8506" s="2">
        <v>5.4</v>
      </c>
      <c r="V8506" s="2">
        <v>2.84</v>
      </c>
      <c r="W8506" s="54">
        <f>_xlfn.XLOOKUP(M8506,Market!A:A,Market!F:F,0)</f>
        <v>0.08</v>
      </c>
      <c r="X8506" s="55">
        <f t="shared" si="1058"/>
        <v>0.16200000000000001</v>
      </c>
      <c r="Y8506" s="55">
        <f t="shared" si="1059"/>
        <v>2.5600000000000005</v>
      </c>
      <c r="Z8506" s="54">
        <f t="shared" si="1060"/>
        <v>0.47407407407407415</v>
      </c>
      <c r="AA8506" s="49" t="str">
        <f t="shared" ca="1" si="1061"/>
        <v>Y</v>
      </c>
      <c r="AB8506" s="49">
        <f t="shared" ca="1" si="1062"/>
        <v>6</v>
      </c>
      <c r="AC8506" s="49" t="str">
        <f t="shared" ca="1" si="1063"/>
        <v>Y</v>
      </c>
    </row>
    <row r="8507" spans="1:29" x14ac:dyDescent="0.25">
      <c r="A8507">
        <v>10226</v>
      </c>
      <c r="B8507" s="9">
        <v>43205</v>
      </c>
      <c r="C8507" s="50" t="str">
        <f t="shared" si="1056"/>
        <v>N</v>
      </c>
      <c r="D8507" s="52">
        <f>_xlfn.XLOOKUP(B8507,Cal_Date!B:B,Cal_Date!A:A,0)</f>
        <v>3</v>
      </c>
      <c r="E8507">
        <v>2018</v>
      </c>
      <c r="F8507" t="s">
        <v>127</v>
      </c>
      <c r="G8507" t="s">
        <v>130</v>
      </c>
      <c r="H8507" t="s">
        <v>11</v>
      </c>
      <c r="I8507" t="s">
        <v>11</v>
      </c>
      <c r="J8507" t="s">
        <v>15</v>
      </c>
      <c r="K8507" t="s">
        <v>42</v>
      </c>
      <c r="L8507">
        <v>1</v>
      </c>
      <c r="M8507">
        <v>1002</v>
      </c>
      <c r="O8507" t="s">
        <v>28</v>
      </c>
      <c r="R8507" t="s">
        <v>44</v>
      </c>
      <c r="S8507" s="49" t="str">
        <f t="shared" si="1057"/>
        <v>Card</v>
      </c>
      <c r="T8507" s="3">
        <v>0.03</v>
      </c>
      <c r="U8507" s="2">
        <v>2.6500000000000004</v>
      </c>
      <c r="V8507" s="2">
        <v>0.87</v>
      </c>
      <c r="W8507" s="54">
        <f>_xlfn.XLOOKUP(M8507,Market!A:A,Market!F:F,0)</f>
        <v>0.06</v>
      </c>
      <c r="X8507" s="55">
        <f t="shared" si="1058"/>
        <v>7.9500000000000001E-2</v>
      </c>
      <c r="Y8507" s="55">
        <f t="shared" si="1059"/>
        <v>1.7800000000000002</v>
      </c>
      <c r="Z8507" s="54">
        <f t="shared" si="1060"/>
        <v>0.67169811320754713</v>
      </c>
      <c r="AA8507" s="49" t="str">
        <f t="shared" ca="1" si="1061"/>
        <v>Y</v>
      </c>
      <c r="AB8507" s="49">
        <f t="shared" ca="1" si="1062"/>
        <v>6</v>
      </c>
      <c r="AC8507" s="49" t="str">
        <f t="shared" ca="1" si="1063"/>
        <v>Y</v>
      </c>
    </row>
    <row r="8508" spans="1:29" x14ac:dyDescent="0.25">
      <c r="A8508">
        <v>10227</v>
      </c>
      <c r="B8508" s="9">
        <v>43205</v>
      </c>
      <c r="C8508" s="50" t="str">
        <f t="shared" si="1056"/>
        <v>N</v>
      </c>
      <c r="D8508" s="52">
        <f>_xlfn.XLOOKUP(B8508,Cal_Date!B:B,Cal_Date!A:A,0)</f>
        <v>3</v>
      </c>
      <c r="E8508">
        <v>2018</v>
      </c>
      <c r="F8508" t="s">
        <v>127</v>
      </c>
      <c r="G8508" t="s">
        <v>130</v>
      </c>
      <c r="H8508" t="s">
        <v>48</v>
      </c>
      <c r="I8508" t="s">
        <v>18</v>
      </c>
      <c r="J8508" t="s">
        <v>10</v>
      </c>
      <c r="K8508" t="s">
        <v>43</v>
      </c>
      <c r="L8508">
        <v>1</v>
      </c>
      <c r="M8508">
        <v>1003</v>
      </c>
      <c r="O8508" t="s">
        <v>25</v>
      </c>
      <c r="R8508" t="s">
        <v>44</v>
      </c>
      <c r="S8508" s="49" t="str">
        <f t="shared" si="1057"/>
        <v>Card</v>
      </c>
      <c r="T8508" s="3">
        <v>0.03</v>
      </c>
      <c r="U8508" s="2">
        <v>7.42</v>
      </c>
      <c r="V8508" s="2">
        <v>1.46</v>
      </c>
      <c r="W8508" s="54">
        <f>_xlfn.XLOOKUP(M8508,Market!A:A,Market!F:F,0)</f>
        <v>0.06</v>
      </c>
      <c r="X8508" s="55">
        <f t="shared" si="1058"/>
        <v>0.22259999999999999</v>
      </c>
      <c r="Y8508" s="55">
        <f t="shared" si="1059"/>
        <v>5.96</v>
      </c>
      <c r="Z8508" s="54">
        <f t="shared" si="1060"/>
        <v>0.80323450134770891</v>
      </c>
      <c r="AA8508" s="49" t="str">
        <f t="shared" ca="1" si="1061"/>
        <v>Y</v>
      </c>
      <c r="AB8508" s="49">
        <f t="shared" ca="1" si="1062"/>
        <v>6</v>
      </c>
      <c r="AC8508" s="49" t="str">
        <f t="shared" ca="1" si="1063"/>
        <v>Y</v>
      </c>
    </row>
    <row r="8509" spans="1:29" x14ac:dyDescent="0.25">
      <c r="A8509">
        <v>10228</v>
      </c>
      <c r="B8509" s="9">
        <v>43205</v>
      </c>
      <c r="C8509" s="50" t="str">
        <f t="shared" si="1056"/>
        <v>N</v>
      </c>
      <c r="D8509" s="52">
        <f>_xlfn.XLOOKUP(B8509,Cal_Date!B:B,Cal_Date!A:A,0)</f>
        <v>3</v>
      </c>
      <c r="E8509">
        <v>2018</v>
      </c>
      <c r="F8509" t="s">
        <v>127</v>
      </c>
      <c r="G8509" t="s">
        <v>130</v>
      </c>
      <c r="H8509" t="s">
        <v>11</v>
      </c>
      <c r="I8509" t="s">
        <v>13</v>
      </c>
      <c r="J8509" t="s">
        <v>15</v>
      </c>
      <c r="K8509" t="s">
        <v>42</v>
      </c>
      <c r="L8509">
        <v>1</v>
      </c>
      <c r="M8509">
        <v>1005</v>
      </c>
      <c r="O8509" t="s">
        <v>25</v>
      </c>
      <c r="R8509" t="s">
        <v>44</v>
      </c>
      <c r="S8509" s="49" t="str">
        <f t="shared" si="1057"/>
        <v>Card</v>
      </c>
      <c r="T8509" s="3">
        <v>0.03</v>
      </c>
      <c r="U8509" s="2">
        <v>2.7225000000000001</v>
      </c>
      <c r="V8509" s="2">
        <v>1.42</v>
      </c>
      <c r="W8509" s="54">
        <f>_xlfn.XLOOKUP(M8509,Market!A:A,Market!F:F,0)</f>
        <v>8.8999999999999996E-2</v>
      </c>
      <c r="X8509" s="55">
        <f t="shared" si="1058"/>
        <v>8.1674999999999998E-2</v>
      </c>
      <c r="Y8509" s="55">
        <f t="shared" si="1059"/>
        <v>1.3025000000000002</v>
      </c>
      <c r="Z8509" s="54">
        <f t="shared" si="1060"/>
        <v>0.47842056932966032</v>
      </c>
      <c r="AA8509" s="49" t="str">
        <f t="shared" ca="1" si="1061"/>
        <v>Y</v>
      </c>
      <c r="AB8509" s="49">
        <f t="shared" ca="1" si="1062"/>
        <v>6</v>
      </c>
      <c r="AC8509" s="49" t="str">
        <f t="shared" ca="1" si="1063"/>
        <v>Y</v>
      </c>
    </row>
    <row r="8510" spans="1:29" x14ac:dyDescent="0.25">
      <c r="A8510">
        <v>10229</v>
      </c>
      <c r="B8510" s="9">
        <v>43205</v>
      </c>
      <c r="C8510" s="50" t="str">
        <f t="shared" si="1056"/>
        <v>N</v>
      </c>
      <c r="D8510" s="52">
        <f>_xlfn.XLOOKUP(B8510,Cal_Date!B:B,Cal_Date!A:A,0)</f>
        <v>3</v>
      </c>
      <c r="E8510">
        <v>2018</v>
      </c>
      <c r="F8510" t="s">
        <v>127</v>
      </c>
      <c r="G8510" t="s">
        <v>130</v>
      </c>
      <c r="H8510" t="s">
        <v>14</v>
      </c>
      <c r="I8510" t="s">
        <v>18</v>
      </c>
      <c r="J8510" t="s">
        <v>15</v>
      </c>
      <c r="K8510" t="s">
        <v>43</v>
      </c>
      <c r="L8510">
        <v>2</v>
      </c>
      <c r="M8510">
        <v>1005</v>
      </c>
      <c r="O8510" t="s">
        <v>25</v>
      </c>
      <c r="R8510" t="s">
        <v>44</v>
      </c>
      <c r="S8510" s="49" t="str">
        <f t="shared" si="1057"/>
        <v>Card</v>
      </c>
      <c r="T8510" s="3">
        <v>0.03</v>
      </c>
      <c r="U8510" s="2">
        <v>10.89</v>
      </c>
      <c r="V8510" s="2">
        <v>4.4400000000000004</v>
      </c>
      <c r="W8510" s="54">
        <f>_xlfn.XLOOKUP(M8510,Market!A:A,Market!F:F,0)</f>
        <v>8.8999999999999996E-2</v>
      </c>
      <c r="X8510" s="55">
        <f t="shared" si="1058"/>
        <v>0.32669999999999999</v>
      </c>
      <c r="Y8510" s="55">
        <f t="shared" si="1059"/>
        <v>6.45</v>
      </c>
      <c r="Z8510" s="54">
        <f t="shared" si="1060"/>
        <v>0.59228650137741046</v>
      </c>
      <c r="AA8510" s="49" t="str">
        <f t="shared" ca="1" si="1061"/>
        <v>Y</v>
      </c>
      <c r="AB8510" s="49">
        <f t="shared" ca="1" si="1062"/>
        <v>6</v>
      </c>
      <c r="AC8510" s="49" t="str">
        <f t="shared" ca="1" si="1063"/>
        <v>Y</v>
      </c>
    </row>
    <row r="8511" spans="1:29" x14ac:dyDescent="0.25">
      <c r="A8511">
        <v>10230</v>
      </c>
      <c r="B8511" s="9">
        <v>43205</v>
      </c>
      <c r="C8511" s="50" t="str">
        <f t="shared" si="1056"/>
        <v>N</v>
      </c>
      <c r="D8511" s="52">
        <f>_xlfn.XLOOKUP(B8511,Cal_Date!B:B,Cal_Date!A:A,0)</f>
        <v>3</v>
      </c>
      <c r="E8511">
        <v>2018</v>
      </c>
      <c r="F8511" t="s">
        <v>127</v>
      </c>
      <c r="G8511" t="s">
        <v>130</v>
      </c>
      <c r="H8511" t="s">
        <v>11</v>
      </c>
      <c r="I8511" t="s">
        <v>11</v>
      </c>
      <c r="J8511" t="s">
        <v>15</v>
      </c>
      <c r="K8511" t="s">
        <v>42</v>
      </c>
      <c r="L8511">
        <v>1</v>
      </c>
      <c r="M8511">
        <v>1006</v>
      </c>
      <c r="O8511" t="s">
        <v>28</v>
      </c>
      <c r="R8511" t="s">
        <v>44</v>
      </c>
      <c r="S8511" s="49" t="str">
        <f t="shared" si="1057"/>
        <v>Card</v>
      </c>
      <c r="T8511" s="3">
        <v>0.03</v>
      </c>
      <c r="U8511" s="2">
        <v>2.7225000000000001</v>
      </c>
      <c r="V8511" s="2">
        <v>0.87</v>
      </c>
      <c r="W8511" s="54">
        <f>_xlfn.XLOOKUP(M8511,Market!A:A,Market!F:F,0)</f>
        <v>8.8999999999999996E-2</v>
      </c>
      <c r="X8511" s="55">
        <f t="shared" si="1058"/>
        <v>8.1674999999999998E-2</v>
      </c>
      <c r="Y8511" s="55">
        <f t="shared" si="1059"/>
        <v>1.8525</v>
      </c>
      <c r="Z8511" s="54">
        <f t="shared" si="1060"/>
        <v>0.68044077134986225</v>
      </c>
      <c r="AA8511" s="49" t="str">
        <f t="shared" ca="1" si="1061"/>
        <v>Y</v>
      </c>
      <c r="AB8511" s="49">
        <f t="shared" ca="1" si="1062"/>
        <v>6</v>
      </c>
      <c r="AC8511" s="49" t="str">
        <f t="shared" ca="1" si="1063"/>
        <v>Y</v>
      </c>
    </row>
    <row r="8512" spans="1:29" x14ac:dyDescent="0.25">
      <c r="A8512">
        <v>10231</v>
      </c>
      <c r="B8512" s="9">
        <v>43205</v>
      </c>
      <c r="C8512" s="50" t="str">
        <f t="shared" si="1056"/>
        <v>N</v>
      </c>
      <c r="D8512" s="52">
        <f>_xlfn.XLOOKUP(B8512,Cal_Date!B:B,Cal_Date!A:A,0)</f>
        <v>3</v>
      </c>
      <c r="E8512">
        <v>2018</v>
      </c>
      <c r="F8512" t="s">
        <v>127</v>
      </c>
      <c r="G8512" t="s">
        <v>130</v>
      </c>
      <c r="H8512" t="s">
        <v>11</v>
      </c>
      <c r="I8512" t="s">
        <v>11</v>
      </c>
      <c r="J8512" t="s">
        <v>15</v>
      </c>
      <c r="K8512" t="s">
        <v>42</v>
      </c>
      <c r="L8512">
        <v>2</v>
      </c>
      <c r="M8512">
        <v>1007</v>
      </c>
      <c r="O8512" t="s">
        <v>28</v>
      </c>
      <c r="R8512" t="s">
        <v>44</v>
      </c>
      <c r="S8512" s="49" t="str">
        <f t="shared" si="1057"/>
        <v>Card</v>
      </c>
      <c r="T8512" s="3">
        <v>0.03</v>
      </c>
      <c r="U8512" s="2">
        <v>5.4450000000000003</v>
      </c>
      <c r="V8512" s="2">
        <v>1.74</v>
      </c>
      <c r="W8512" s="54">
        <f>_xlfn.XLOOKUP(M8512,Market!A:A,Market!F:F,0)</f>
        <v>8.8999999999999996E-2</v>
      </c>
      <c r="X8512" s="55">
        <f t="shared" si="1058"/>
        <v>0.16335</v>
      </c>
      <c r="Y8512" s="55">
        <f t="shared" si="1059"/>
        <v>3.7050000000000001</v>
      </c>
      <c r="Z8512" s="54">
        <f t="shared" si="1060"/>
        <v>0.68044077134986225</v>
      </c>
      <c r="AA8512" s="49" t="str">
        <f t="shared" ca="1" si="1061"/>
        <v>Y</v>
      </c>
      <c r="AB8512" s="49">
        <f t="shared" ca="1" si="1062"/>
        <v>6</v>
      </c>
      <c r="AC8512" s="49" t="str">
        <f t="shared" ca="1" si="1063"/>
        <v>Y</v>
      </c>
    </row>
    <row r="8513" spans="1:29" x14ac:dyDescent="0.25">
      <c r="A8513">
        <v>10232</v>
      </c>
      <c r="B8513" s="9">
        <v>43205</v>
      </c>
      <c r="C8513" s="50" t="str">
        <f t="shared" si="1056"/>
        <v>N</v>
      </c>
      <c r="D8513" s="52">
        <f>_xlfn.XLOOKUP(B8513,Cal_Date!B:B,Cal_Date!A:A,0)</f>
        <v>3</v>
      </c>
      <c r="E8513">
        <v>2018</v>
      </c>
      <c r="F8513" t="s">
        <v>127</v>
      </c>
      <c r="G8513" t="s">
        <v>130</v>
      </c>
      <c r="H8513" t="s">
        <v>11</v>
      </c>
      <c r="I8513" t="s">
        <v>13</v>
      </c>
      <c r="J8513" t="s">
        <v>15</v>
      </c>
      <c r="K8513" t="s">
        <v>42</v>
      </c>
      <c r="L8513">
        <v>1</v>
      </c>
      <c r="M8513">
        <v>1008</v>
      </c>
      <c r="O8513" t="s">
        <v>28</v>
      </c>
      <c r="R8513" t="s">
        <v>44</v>
      </c>
      <c r="S8513" s="49" t="str">
        <f t="shared" si="1057"/>
        <v>Card</v>
      </c>
      <c r="T8513" s="3">
        <v>0.03</v>
      </c>
      <c r="U8513" s="2">
        <v>2.7225000000000001</v>
      </c>
      <c r="V8513" s="2">
        <v>1.42</v>
      </c>
      <c r="W8513" s="54">
        <f>_xlfn.XLOOKUP(M8513,Market!A:A,Market!F:F,0)</f>
        <v>8.8999999999999996E-2</v>
      </c>
      <c r="X8513" s="55">
        <f t="shared" si="1058"/>
        <v>8.1674999999999998E-2</v>
      </c>
      <c r="Y8513" s="55">
        <f t="shared" si="1059"/>
        <v>1.3025000000000002</v>
      </c>
      <c r="Z8513" s="54">
        <f t="shared" si="1060"/>
        <v>0.47842056932966032</v>
      </c>
      <c r="AA8513" s="49" t="str">
        <f t="shared" ca="1" si="1061"/>
        <v>Y</v>
      </c>
      <c r="AB8513" s="49">
        <f t="shared" ca="1" si="1062"/>
        <v>6</v>
      </c>
      <c r="AC8513" s="49" t="str">
        <f t="shared" ca="1" si="1063"/>
        <v>Y</v>
      </c>
    </row>
    <row r="8514" spans="1:29" x14ac:dyDescent="0.25">
      <c r="A8514">
        <v>10233</v>
      </c>
      <c r="B8514" s="9">
        <v>43205</v>
      </c>
      <c r="C8514" s="50" t="str">
        <f t="shared" si="1056"/>
        <v>N</v>
      </c>
      <c r="D8514" s="52">
        <f>_xlfn.XLOOKUP(B8514,Cal_Date!B:B,Cal_Date!A:A,0)</f>
        <v>3</v>
      </c>
      <c r="E8514">
        <v>2018</v>
      </c>
      <c r="F8514" t="s">
        <v>127</v>
      </c>
      <c r="G8514" t="s">
        <v>130</v>
      </c>
      <c r="H8514" t="s">
        <v>11</v>
      </c>
      <c r="I8514" t="s">
        <v>11</v>
      </c>
      <c r="J8514" t="s">
        <v>15</v>
      </c>
      <c r="K8514" t="s">
        <v>42</v>
      </c>
      <c r="L8514">
        <v>2</v>
      </c>
      <c r="M8514">
        <v>1009</v>
      </c>
      <c r="O8514" t="s">
        <v>28</v>
      </c>
      <c r="R8514" t="s">
        <v>44</v>
      </c>
      <c r="S8514" s="49" t="str">
        <f t="shared" si="1057"/>
        <v>Card</v>
      </c>
      <c r="T8514" s="3">
        <v>0.03</v>
      </c>
      <c r="U8514" s="2">
        <v>5.4450000000000003</v>
      </c>
      <c r="V8514" s="2">
        <v>1.74</v>
      </c>
      <c r="W8514" s="54">
        <f>_xlfn.XLOOKUP(M8514,Market!A:A,Market!F:F,0)</f>
        <v>8.8999999999999996E-2</v>
      </c>
      <c r="X8514" s="55">
        <f t="shared" si="1058"/>
        <v>0.16335</v>
      </c>
      <c r="Y8514" s="55">
        <f t="shared" si="1059"/>
        <v>3.7050000000000001</v>
      </c>
      <c r="Z8514" s="54">
        <f t="shared" si="1060"/>
        <v>0.68044077134986225</v>
      </c>
      <c r="AA8514" s="49" t="str">
        <f t="shared" ca="1" si="1061"/>
        <v>Y</v>
      </c>
      <c r="AB8514" s="49">
        <f t="shared" ca="1" si="1062"/>
        <v>6</v>
      </c>
      <c r="AC8514" s="49" t="str">
        <f t="shared" ca="1" si="1063"/>
        <v>Y</v>
      </c>
    </row>
    <row r="8515" spans="1:29" x14ac:dyDescent="0.25">
      <c r="A8515">
        <v>10234</v>
      </c>
      <c r="B8515" s="9">
        <v>43205</v>
      </c>
      <c r="C8515" s="50" t="str">
        <f t="shared" ref="C8515:C8578" si="1064">IF(OR(B8515="04/01/2018"+0,B8515="04/02/2018"+0),"Y","N")</f>
        <v>N</v>
      </c>
      <c r="D8515" s="52">
        <f>_xlfn.XLOOKUP(B8515,Cal_Date!B:B,Cal_Date!A:A,0)</f>
        <v>3</v>
      </c>
      <c r="E8515">
        <v>2018</v>
      </c>
      <c r="F8515" t="s">
        <v>127</v>
      </c>
      <c r="G8515" t="s">
        <v>130</v>
      </c>
      <c r="H8515" t="s">
        <v>11</v>
      </c>
      <c r="I8515" t="s">
        <v>11</v>
      </c>
      <c r="J8515" t="s">
        <v>15</v>
      </c>
      <c r="K8515" t="s">
        <v>42</v>
      </c>
      <c r="L8515">
        <v>1</v>
      </c>
      <c r="M8515">
        <v>1006</v>
      </c>
      <c r="O8515" t="s">
        <v>28</v>
      </c>
      <c r="R8515" t="s">
        <v>47</v>
      </c>
      <c r="S8515" s="49" t="str">
        <f t="shared" ref="S8515:S8578" si="1065">IF(R8515="Cash","Cash","Card")</f>
        <v>Card</v>
      </c>
      <c r="T8515" s="3">
        <v>3.5000000000000003E-2</v>
      </c>
      <c r="U8515" s="2">
        <v>2.7225000000000001</v>
      </c>
      <c r="V8515" s="2">
        <v>0.87</v>
      </c>
      <c r="W8515" s="54">
        <f>_xlfn.XLOOKUP(M8515,Market!A:A,Market!F:F,0)</f>
        <v>8.8999999999999996E-2</v>
      </c>
      <c r="X8515" s="55">
        <f t="shared" ref="X8515:X8578" si="1066">T8515*U8515</f>
        <v>9.5287500000000011E-2</v>
      </c>
      <c r="Y8515" s="55">
        <f t="shared" ref="Y8515:Y8578" si="1067">U8515-V8515</f>
        <v>1.8525</v>
      </c>
      <c r="Z8515" s="54">
        <f t="shared" ref="Z8515:Z8578" si="1068">Y8515/U8515</f>
        <v>0.68044077134986225</v>
      </c>
      <c r="AA8515" s="49" t="str">
        <f t="shared" ref="AA8515:AA8578" ca="1" si="1069">IF(DATEDIF(B8515,TODAY(),"y")&gt;5,"Y","N")</f>
        <v>Y</v>
      </c>
      <c r="AB8515" s="49">
        <f t="shared" ref="AB8515:AB8578" ca="1" si="1070">DATEDIF(B8515,TODAY(),"y")</f>
        <v>6</v>
      </c>
      <c r="AC8515" s="49" t="str">
        <f t="shared" ref="AC8515:AC8578" ca="1" si="1071">IF(AB8515&gt;5,"Y","N")</f>
        <v>Y</v>
      </c>
    </row>
    <row r="8516" spans="1:29" x14ac:dyDescent="0.25">
      <c r="A8516">
        <v>10235</v>
      </c>
      <c r="B8516" s="9">
        <v>43205</v>
      </c>
      <c r="C8516" s="50" t="str">
        <f t="shared" si="1064"/>
        <v>N</v>
      </c>
      <c r="D8516" s="52">
        <f>_xlfn.XLOOKUP(B8516,Cal_Date!B:B,Cal_Date!A:A,0)</f>
        <v>3</v>
      </c>
      <c r="E8516">
        <v>2018</v>
      </c>
      <c r="F8516" t="s">
        <v>127</v>
      </c>
      <c r="G8516" t="s">
        <v>130</v>
      </c>
      <c r="H8516" t="s">
        <v>48</v>
      </c>
      <c r="I8516" t="s">
        <v>18</v>
      </c>
      <c r="J8516" t="s">
        <v>10</v>
      </c>
      <c r="K8516" t="s">
        <v>43</v>
      </c>
      <c r="L8516">
        <v>1</v>
      </c>
      <c r="M8516">
        <v>1007</v>
      </c>
      <c r="O8516" t="s">
        <v>28</v>
      </c>
      <c r="R8516" t="s">
        <v>47</v>
      </c>
      <c r="S8516" s="49" t="str">
        <f t="shared" si="1065"/>
        <v>Card</v>
      </c>
      <c r="T8516" s="3">
        <v>3.5000000000000003E-2</v>
      </c>
      <c r="U8516" s="2">
        <v>7.6229999999999993</v>
      </c>
      <c r="V8516" s="2">
        <v>1.46</v>
      </c>
      <c r="W8516" s="54">
        <f>_xlfn.XLOOKUP(M8516,Market!A:A,Market!F:F,0)</f>
        <v>8.8999999999999996E-2</v>
      </c>
      <c r="X8516" s="55">
        <f t="shared" si="1066"/>
        <v>0.26680500000000001</v>
      </c>
      <c r="Y8516" s="55">
        <f t="shared" si="1067"/>
        <v>6.1629999999999994</v>
      </c>
      <c r="Z8516" s="54">
        <f t="shared" si="1068"/>
        <v>0.80847435392889933</v>
      </c>
      <c r="AA8516" s="49" t="str">
        <f t="shared" ca="1" si="1069"/>
        <v>Y</v>
      </c>
      <c r="AB8516" s="49">
        <f t="shared" ca="1" si="1070"/>
        <v>6</v>
      </c>
      <c r="AC8516" s="49" t="str">
        <f t="shared" ca="1" si="1071"/>
        <v>Y</v>
      </c>
    </row>
    <row r="8517" spans="1:29" x14ac:dyDescent="0.25">
      <c r="A8517">
        <v>10236</v>
      </c>
      <c r="B8517" s="9">
        <v>43205</v>
      </c>
      <c r="C8517" s="50" t="str">
        <f t="shared" si="1064"/>
        <v>N</v>
      </c>
      <c r="D8517" s="52">
        <f>_xlfn.XLOOKUP(B8517,Cal_Date!B:B,Cal_Date!A:A,0)</f>
        <v>3</v>
      </c>
      <c r="E8517">
        <v>2018</v>
      </c>
      <c r="F8517" t="s">
        <v>127</v>
      </c>
      <c r="G8517" t="s">
        <v>130</v>
      </c>
      <c r="H8517" t="s">
        <v>11</v>
      </c>
      <c r="I8517" t="s">
        <v>11</v>
      </c>
      <c r="J8517" t="s">
        <v>15</v>
      </c>
      <c r="K8517" t="s">
        <v>42</v>
      </c>
      <c r="L8517">
        <v>1</v>
      </c>
      <c r="M8517">
        <v>1007</v>
      </c>
      <c r="O8517" t="s">
        <v>28</v>
      </c>
      <c r="R8517" t="s">
        <v>47</v>
      </c>
      <c r="S8517" s="49" t="str">
        <f t="shared" si="1065"/>
        <v>Card</v>
      </c>
      <c r="T8517" s="3">
        <v>3.5000000000000003E-2</v>
      </c>
      <c r="U8517" s="2">
        <v>2.7225000000000001</v>
      </c>
      <c r="V8517" s="2">
        <v>0.87</v>
      </c>
      <c r="W8517" s="54">
        <f>_xlfn.XLOOKUP(M8517,Market!A:A,Market!F:F,0)</f>
        <v>8.8999999999999996E-2</v>
      </c>
      <c r="X8517" s="55">
        <f t="shared" si="1066"/>
        <v>9.5287500000000011E-2</v>
      </c>
      <c r="Y8517" s="55">
        <f t="shared" si="1067"/>
        <v>1.8525</v>
      </c>
      <c r="Z8517" s="54">
        <f t="shared" si="1068"/>
        <v>0.68044077134986225</v>
      </c>
      <c r="AA8517" s="49" t="str">
        <f t="shared" ca="1" si="1069"/>
        <v>Y</v>
      </c>
      <c r="AB8517" s="49">
        <f t="shared" ca="1" si="1070"/>
        <v>6</v>
      </c>
      <c r="AC8517" s="49" t="str">
        <f t="shared" ca="1" si="1071"/>
        <v>Y</v>
      </c>
    </row>
    <row r="8518" spans="1:29" x14ac:dyDescent="0.25">
      <c r="A8518">
        <v>10237</v>
      </c>
      <c r="B8518" s="9">
        <v>43205</v>
      </c>
      <c r="C8518" s="50" t="str">
        <f t="shared" si="1064"/>
        <v>N</v>
      </c>
      <c r="D8518" s="52">
        <f>_xlfn.XLOOKUP(B8518,Cal_Date!B:B,Cal_Date!A:A,0)</f>
        <v>3</v>
      </c>
      <c r="E8518">
        <v>2018</v>
      </c>
      <c r="F8518" t="s">
        <v>127</v>
      </c>
      <c r="G8518" t="s">
        <v>130</v>
      </c>
      <c r="H8518" t="s">
        <v>11</v>
      </c>
      <c r="I8518" t="s">
        <v>11</v>
      </c>
      <c r="J8518" t="s">
        <v>15</v>
      </c>
      <c r="K8518" t="s">
        <v>42</v>
      </c>
      <c r="L8518">
        <v>1</v>
      </c>
      <c r="M8518">
        <v>1007</v>
      </c>
      <c r="O8518" t="s">
        <v>28</v>
      </c>
      <c r="R8518" t="s">
        <v>44</v>
      </c>
      <c r="S8518" s="49" t="str">
        <f t="shared" si="1065"/>
        <v>Card</v>
      </c>
      <c r="T8518" s="3">
        <v>0.03</v>
      </c>
      <c r="U8518" s="2">
        <v>2.7225000000000001</v>
      </c>
      <c r="V8518" s="2">
        <v>0.87</v>
      </c>
      <c r="W8518" s="54">
        <f>_xlfn.XLOOKUP(M8518,Market!A:A,Market!F:F,0)</f>
        <v>8.8999999999999996E-2</v>
      </c>
      <c r="X8518" s="55">
        <f t="shared" si="1066"/>
        <v>8.1674999999999998E-2</v>
      </c>
      <c r="Y8518" s="55">
        <f t="shared" si="1067"/>
        <v>1.8525</v>
      </c>
      <c r="Z8518" s="54">
        <f t="shared" si="1068"/>
        <v>0.68044077134986225</v>
      </c>
      <c r="AA8518" s="49" t="str">
        <f t="shared" ca="1" si="1069"/>
        <v>Y</v>
      </c>
      <c r="AB8518" s="49">
        <f t="shared" ca="1" si="1070"/>
        <v>6</v>
      </c>
      <c r="AC8518" s="49" t="str">
        <f t="shared" ca="1" si="1071"/>
        <v>Y</v>
      </c>
    </row>
    <row r="8519" spans="1:29" x14ac:dyDescent="0.25">
      <c r="A8519">
        <v>10238</v>
      </c>
      <c r="B8519" s="9">
        <v>43205</v>
      </c>
      <c r="C8519" s="50" t="str">
        <f t="shared" si="1064"/>
        <v>N</v>
      </c>
      <c r="D8519" s="52">
        <f>_xlfn.XLOOKUP(B8519,Cal_Date!B:B,Cal_Date!A:A,0)</f>
        <v>3</v>
      </c>
      <c r="E8519">
        <v>2018</v>
      </c>
      <c r="F8519" t="s">
        <v>127</v>
      </c>
      <c r="G8519" t="s">
        <v>130</v>
      </c>
      <c r="H8519" t="s">
        <v>11</v>
      </c>
      <c r="I8519" t="s">
        <v>13</v>
      </c>
      <c r="J8519" t="s">
        <v>15</v>
      </c>
      <c r="K8519" t="s">
        <v>42</v>
      </c>
      <c r="L8519">
        <v>2</v>
      </c>
      <c r="M8519">
        <v>1005</v>
      </c>
      <c r="O8519" t="s">
        <v>25</v>
      </c>
      <c r="R8519" t="s">
        <v>47</v>
      </c>
      <c r="S8519" s="49" t="str">
        <f t="shared" si="1065"/>
        <v>Card</v>
      </c>
      <c r="T8519" s="3">
        <v>3.5000000000000003E-2</v>
      </c>
      <c r="U8519" s="2">
        <v>5.4450000000000003</v>
      </c>
      <c r="V8519" s="2">
        <v>2.84</v>
      </c>
      <c r="W8519" s="54">
        <f>_xlfn.XLOOKUP(M8519,Market!A:A,Market!F:F,0)</f>
        <v>8.8999999999999996E-2</v>
      </c>
      <c r="X8519" s="55">
        <f t="shared" si="1066"/>
        <v>0.19057500000000002</v>
      </c>
      <c r="Y8519" s="55">
        <f t="shared" si="1067"/>
        <v>2.6050000000000004</v>
      </c>
      <c r="Z8519" s="54">
        <f t="shared" si="1068"/>
        <v>0.47842056932966032</v>
      </c>
      <c r="AA8519" s="49" t="str">
        <f t="shared" ca="1" si="1069"/>
        <v>Y</v>
      </c>
      <c r="AB8519" s="49">
        <f t="shared" ca="1" si="1070"/>
        <v>6</v>
      </c>
      <c r="AC8519" s="49" t="str">
        <f t="shared" ca="1" si="1071"/>
        <v>Y</v>
      </c>
    </row>
    <row r="8520" spans="1:29" x14ac:dyDescent="0.25">
      <c r="A8520">
        <v>10239</v>
      </c>
      <c r="B8520" s="9">
        <v>43205</v>
      </c>
      <c r="C8520" s="50" t="str">
        <f t="shared" si="1064"/>
        <v>N</v>
      </c>
      <c r="D8520" s="52">
        <f>_xlfn.XLOOKUP(B8520,Cal_Date!B:B,Cal_Date!A:A,0)</f>
        <v>3</v>
      </c>
      <c r="E8520">
        <v>2018</v>
      </c>
      <c r="F8520" t="s">
        <v>127</v>
      </c>
      <c r="G8520" t="s">
        <v>130</v>
      </c>
      <c r="H8520" t="s">
        <v>11</v>
      </c>
      <c r="I8520" t="s">
        <v>11</v>
      </c>
      <c r="J8520" t="s">
        <v>15</v>
      </c>
      <c r="K8520" t="s">
        <v>42</v>
      </c>
      <c r="L8520">
        <v>1</v>
      </c>
      <c r="M8520">
        <v>1005</v>
      </c>
      <c r="O8520" t="s">
        <v>25</v>
      </c>
      <c r="R8520" t="s">
        <v>47</v>
      </c>
      <c r="S8520" s="49" t="str">
        <f t="shared" si="1065"/>
        <v>Card</v>
      </c>
      <c r="T8520" s="3">
        <v>3.5000000000000003E-2</v>
      </c>
      <c r="U8520" s="2">
        <v>2.7225000000000001</v>
      </c>
      <c r="V8520" s="2">
        <v>0.87</v>
      </c>
      <c r="W8520" s="54">
        <f>_xlfn.XLOOKUP(M8520,Market!A:A,Market!F:F,0)</f>
        <v>8.8999999999999996E-2</v>
      </c>
      <c r="X8520" s="55">
        <f t="shared" si="1066"/>
        <v>9.5287500000000011E-2</v>
      </c>
      <c r="Y8520" s="55">
        <f t="shared" si="1067"/>
        <v>1.8525</v>
      </c>
      <c r="Z8520" s="54">
        <f t="shared" si="1068"/>
        <v>0.68044077134986225</v>
      </c>
      <c r="AA8520" s="49" t="str">
        <f t="shared" ca="1" si="1069"/>
        <v>Y</v>
      </c>
      <c r="AB8520" s="49">
        <f t="shared" ca="1" si="1070"/>
        <v>6</v>
      </c>
      <c r="AC8520" s="49" t="str">
        <f t="shared" ca="1" si="1071"/>
        <v>Y</v>
      </c>
    </row>
    <row r="8521" spans="1:29" x14ac:dyDescent="0.25">
      <c r="A8521">
        <v>10240</v>
      </c>
      <c r="B8521" s="9">
        <v>43205</v>
      </c>
      <c r="C8521" s="50" t="str">
        <f t="shared" si="1064"/>
        <v>N</v>
      </c>
      <c r="D8521" s="52">
        <f>_xlfn.XLOOKUP(B8521,Cal_Date!B:B,Cal_Date!A:A,0)</f>
        <v>3</v>
      </c>
      <c r="E8521">
        <v>2018</v>
      </c>
      <c r="F8521" t="s">
        <v>127</v>
      </c>
      <c r="G8521" t="s">
        <v>130</v>
      </c>
      <c r="H8521" t="s">
        <v>11</v>
      </c>
      <c r="I8521" t="s">
        <v>11</v>
      </c>
      <c r="J8521" t="s">
        <v>15</v>
      </c>
      <c r="K8521" t="s">
        <v>42</v>
      </c>
      <c r="L8521">
        <v>1</v>
      </c>
      <c r="M8521">
        <v>1002</v>
      </c>
      <c r="O8521" t="s">
        <v>28</v>
      </c>
      <c r="R8521" t="s">
        <v>44</v>
      </c>
      <c r="S8521" s="49" t="str">
        <f t="shared" si="1065"/>
        <v>Card</v>
      </c>
      <c r="T8521" s="3">
        <v>0.03</v>
      </c>
      <c r="U8521" s="2">
        <v>2.6500000000000004</v>
      </c>
      <c r="V8521" s="2">
        <v>0.87</v>
      </c>
      <c r="W8521" s="54">
        <f>_xlfn.XLOOKUP(M8521,Market!A:A,Market!F:F,0)</f>
        <v>0.06</v>
      </c>
      <c r="X8521" s="55">
        <f t="shared" si="1066"/>
        <v>7.9500000000000001E-2</v>
      </c>
      <c r="Y8521" s="55">
        <f t="shared" si="1067"/>
        <v>1.7800000000000002</v>
      </c>
      <c r="Z8521" s="54">
        <f t="shared" si="1068"/>
        <v>0.67169811320754713</v>
      </c>
      <c r="AA8521" s="49" t="str">
        <f t="shared" ca="1" si="1069"/>
        <v>Y</v>
      </c>
      <c r="AB8521" s="49">
        <f t="shared" ca="1" si="1070"/>
        <v>6</v>
      </c>
      <c r="AC8521" s="49" t="str">
        <f t="shared" ca="1" si="1071"/>
        <v>Y</v>
      </c>
    </row>
    <row r="8522" spans="1:29" x14ac:dyDescent="0.25">
      <c r="A8522">
        <v>10241</v>
      </c>
      <c r="B8522" s="9">
        <v>43205</v>
      </c>
      <c r="C8522" s="50" t="str">
        <f t="shared" si="1064"/>
        <v>N</v>
      </c>
      <c r="D8522" s="52">
        <f>_xlfn.XLOOKUP(B8522,Cal_Date!B:B,Cal_Date!A:A,0)</f>
        <v>3</v>
      </c>
      <c r="E8522">
        <v>2018</v>
      </c>
      <c r="F8522" t="s">
        <v>127</v>
      </c>
      <c r="G8522" t="s">
        <v>130</v>
      </c>
      <c r="H8522" t="s">
        <v>11</v>
      </c>
      <c r="I8522" t="s">
        <v>13</v>
      </c>
      <c r="J8522" t="s">
        <v>15</v>
      </c>
      <c r="K8522" t="s">
        <v>42</v>
      </c>
      <c r="L8522">
        <v>1</v>
      </c>
      <c r="M8522">
        <v>1004</v>
      </c>
      <c r="O8522" t="s">
        <v>28</v>
      </c>
      <c r="R8522" t="s">
        <v>44</v>
      </c>
      <c r="S8522" s="49" t="str">
        <f t="shared" si="1065"/>
        <v>Card</v>
      </c>
      <c r="T8522" s="3">
        <v>0.03</v>
      </c>
      <c r="U8522" s="2">
        <v>2.6500000000000004</v>
      </c>
      <c r="V8522" s="2">
        <v>1.42</v>
      </c>
      <c r="W8522" s="54">
        <f>_xlfn.XLOOKUP(M8522,Market!A:A,Market!F:F,0)</f>
        <v>0.06</v>
      </c>
      <c r="X8522" s="55">
        <f t="shared" si="1066"/>
        <v>7.9500000000000001E-2</v>
      </c>
      <c r="Y8522" s="55">
        <f t="shared" si="1067"/>
        <v>1.2300000000000004</v>
      </c>
      <c r="Z8522" s="54">
        <f t="shared" si="1068"/>
        <v>0.46415094339622653</v>
      </c>
      <c r="AA8522" s="49" t="str">
        <f t="shared" ca="1" si="1069"/>
        <v>Y</v>
      </c>
      <c r="AB8522" s="49">
        <f t="shared" ca="1" si="1070"/>
        <v>6</v>
      </c>
      <c r="AC8522" s="49" t="str">
        <f t="shared" ca="1" si="1071"/>
        <v>Y</v>
      </c>
    </row>
    <row r="8523" spans="1:29" x14ac:dyDescent="0.25">
      <c r="A8523">
        <v>10242</v>
      </c>
      <c r="B8523" s="9">
        <v>43205</v>
      </c>
      <c r="C8523" s="50" t="str">
        <f t="shared" si="1064"/>
        <v>N</v>
      </c>
      <c r="D8523" s="52">
        <f>_xlfn.XLOOKUP(B8523,Cal_Date!B:B,Cal_Date!A:A,0)</f>
        <v>3</v>
      </c>
      <c r="E8523">
        <v>2018</v>
      </c>
      <c r="F8523" t="s">
        <v>127</v>
      </c>
      <c r="G8523" t="s">
        <v>130</v>
      </c>
      <c r="H8523" t="s">
        <v>14</v>
      </c>
      <c r="I8523" t="s">
        <v>13</v>
      </c>
      <c r="J8523" t="s">
        <v>15</v>
      </c>
      <c r="K8523" t="s">
        <v>43</v>
      </c>
      <c r="L8523">
        <v>1</v>
      </c>
      <c r="M8523">
        <v>1005</v>
      </c>
      <c r="O8523" t="s">
        <v>25</v>
      </c>
      <c r="R8523" t="s">
        <v>44</v>
      </c>
      <c r="S8523" s="49" t="str">
        <f t="shared" si="1065"/>
        <v>Card</v>
      </c>
      <c r="T8523" s="3">
        <v>0.03</v>
      </c>
      <c r="U8523" s="2">
        <v>5.4450000000000003</v>
      </c>
      <c r="V8523" s="2">
        <v>2.2400000000000002</v>
      </c>
      <c r="W8523" s="54">
        <f>_xlfn.XLOOKUP(M8523,Market!A:A,Market!F:F,0)</f>
        <v>8.8999999999999996E-2</v>
      </c>
      <c r="X8523" s="55">
        <f t="shared" si="1066"/>
        <v>0.16335</v>
      </c>
      <c r="Y8523" s="55">
        <f t="shared" si="1067"/>
        <v>3.2050000000000001</v>
      </c>
      <c r="Z8523" s="54">
        <f t="shared" si="1068"/>
        <v>0.588613406795225</v>
      </c>
      <c r="AA8523" s="49" t="str">
        <f t="shared" ca="1" si="1069"/>
        <v>Y</v>
      </c>
      <c r="AB8523" s="49">
        <f t="shared" ca="1" si="1070"/>
        <v>6</v>
      </c>
      <c r="AC8523" s="49" t="str">
        <f t="shared" ca="1" si="1071"/>
        <v>Y</v>
      </c>
    </row>
    <row r="8524" spans="1:29" x14ac:dyDescent="0.25">
      <c r="A8524">
        <v>10243</v>
      </c>
      <c r="B8524" s="9">
        <v>43205</v>
      </c>
      <c r="C8524" s="50" t="str">
        <f t="shared" si="1064"/>
        <v>N</v>
      </c>
      <c r="D8524" s="52">
        <f>_xlfn.XLOOKUP(B8524,Cal_Date!B:B,Cal_Date!A:A,0)</f>
        <v>3</v>
      </c>
      <c r="E8524">
        <v>2018</v>
      </c>
      <c r="F8524" t="s">
        <v>127</v>
      </c>
      <c r="G8524" t="s">
        <v>130</v>
      </c>
      <c r="H8524" t="s">
        <v>14</v>
      </c>
      <c r="I8524" t="s">
        <v>18</v>
      </c>
      <c r="J8524" t="s">
        <v>15</v>
      </c>
      <c r="K8524" t="s">
        <v>43</v>
      </c>
      <c r="L8524">
        <v>1</v>
      </c>
      <c r="M8524">
        <v>1001</v>
      </c>
      <c r="O8524" t="s">
        <v>25</v>
      </c>
      <c r="R8524" t="s">
        <v>44</v>
      </c>
      <c r="S8524" s="49" t="str">
        <f t="shared" si="1065"/>
        <v>Card</v>
      </c>
      <c r="T8524" s="3">
        <v>0.03</v>
      </c>
      <c r="U8524" s="2">
        <v>5.3000000000000007</v>
      </c>
      <c r="V8524" s="2">
        <v>2.1</v>
      </c>
      <c r="W8524" s="54">
        <f>_xlfn.XLOOKUP(M8524,Market!A:A,Market!F:F,0)</f>
        <v>0.06</v>
      </c>
      <c r="X8524" s="55">
        <f t="shared" si="1066"/>
        <v>0.159</v>
      </c>
      <c r="Y8524" s="55">
        <f t="shared" si="1067"/>
        <v>3.2000000000000006</v>
      </c>
      <c r="Z8524" s="54">
        <f t="shared" si="1068"/>
        <v>0.60377358490566047</v>
      </c>
      <c r="AA8524" s="49" t="str">
        <f t="shared" ca="1" si="1069"/>
        <v>Y</v>
      </c>
      <c r="AB8524" s="49">
        <f t="shared" ca="1" si="1070"/>
        <v>6</v>
      </c>
      <c r="AC8524" s="49" t="str">
        <f t="shared" ca="1" si="1071"/>
        <v>Y</v>
      </c>
    </row>
    <row r="8525" spans="1:29" x14ac:dyDescent="0.25">
      <c r="A8525">
        <v>10244</v>
      </c>
      <c r="B8525" s="9">
        <v>43205</v>
      </c>
      <c r="C8525" s="50" t="str">
        <f t="shared" si="1064"/>
        <v>N</v>
      </c>
      <c r="D8525" s="52">
        <f>_xlfn.XLOOKUP(B8525,Cal_Date!B:B,Cal_Date!A:A,0)</f>
        <v>3</v>
      </c>
      <c r="E8525">
        <v>2018</v>
      </c>
      <c r="F8525" t="s">
        <v>127</v>
      </c>
      <c r="G8525" t="s">
        <v>130</v>
      </c>
      <c r="H8525" t="s">
        <v>14</v>
      </c>
      <c r="I8525" t="s">
        <v>18</v>
      </c>
      <c r="J8525" t="s">
        <v>15</v>
      </c>
      <c r="K8525" t="s">
        <v>43</v>
      </c>
      <c r="L8525">
        <v>2</v>
      </c>
      <c r="M8525">
        <v>1010</v>
      </c>
      <c r="O8525" t="s">
        <v>25</v>
      </c>
      <c r="R8525" t="s">
        <v>47</v>
      </c>
      <c r="S8525" s="49" t="str">
        <f t="shared" si="1065"/>
        <v>Card</v>
      </c>
      <c r="T8525" s="3">
        <v>3.5000000000000003E-2</v>
      </c>
      <c r="U8525" s="2">
        <v>10.8</v>
      </c>
      <c r="V8525" s="2">
        <v>4.2</v>
      </c>
      <c r="W8525" s="54">
        <f>_xlfn.XLOOKUP(M8525,Market!A:A,Market!F:F,0)</f>
        <v>0.08</v>
      </c>
      <c r="X8525" s="55">
        <f t="shared" si="1066"/>
        <v>0.37800000000000006</v>
      </c>
      <c r="Y8525" s="55">
        <f t="shared" si="1067"/>
        <v>6.6000000000000005</v>
      </c>
      <c r="Z8525" s="54">
        <f t="shared" si="1068"/>
        <v>0.61111111111111116</v>
      </c>
      <c r="AA8525" s="49" t="str">
        <f t="shared" ca="1" si="1069"/>
        <v>Y</v>
      </c>
      <c r="AB8525" s="49">
        <f t="shared" ca="1" si="1070"/>
        <v>6</v>
      </c>
      <c r="AC8525" s="49" t="str">
        <f t="shared" ca="1" si="1071"/>
        <v>Y</v>
      </c>
    </row>
    <row r="8526" spans="1:29" x14ac:dyDescent="0.25">
      <c r="A8526">
        <v>10245</v>
      </c>
      <c r="B8526" s="9">
        <v>43205</v>
      </c>
      <c r="C8526" s="50" t="str">
        <f t="shared" si="1064"/>
        <v>N</v>
      </c>
      <c r="D8526" s="52">
        <f>_xlfn.XLOOKUP(B8526,Cal_Date!B:B,Cal_Date!A:A,0)</f>
        <v>3</v>
      </c>
      <c r="E8526">
        <v>2018</v>
      </c>
      <c r="F8526" t="s">
        <v>127</v>
      </c>
      <c r="G8526" t="s">
        <v>130</v>
      </c>
      <c r="H8526" t="s">
        <v>48</v>
      </c>
      <c r="I8526" t="s">
        <v>18</v>
      </c>
      <c r="J8526" t="s">
        <v>10</v>
      </c>
      <c r="K8526" t="s">
        <v>43</v>
      </c>
      <c r="L8526">
        <v>2</v>
      </c>
      <c r="M8526">
        <v>1011</v>
      </c>
      <c r="O8526" t="s">
        <v>25</v>
      </c>
      <c r="R8526" t="s">
        <v>44</v>
      </c>
      <c r="S8526" s="49" t="str">
        <f t="shared" si="1065"/>
        <v>Card</v>
      </c>
      <c r="T8526" s="3">
        <v>0.03</v>
      </c>
      <c r="U8526" s="2">
        <v>14.84</v>
      </c>
      <c r="V8526" s="2">
        <v>2.92</v>
      </c>
      <c r="W8526" s="54">
        <f>_xlfn.XLOOKUP(M8526,Market!A:A,Market!F:F,0)</f>
        <v>0.06</v>
      </c>
      <c r="X8526" s="55">
        <f t="shared" si="1066"/>
        <v>0.44519999999999998</v>
      </c>
      <c r="Y8526" s="55">
        <f t="shared" si="1067"/>
        <v>11.92</v>
      </c>
      <c r="Z8526" s="54">
        <f t="shared" si="1068"/>
        <v>0.80323450134770891</v>
      </c>
      <c r="AA8526" s="49" t="str">
        <f t="shared" ca="1" si="1069"/>
        <v>Y</v>
      </c>
      <c r="AB8526" s="49">
        <f t="shared" ca="1" si="1070"/>
        <v>6</v>
      </c>
      <c r="AC8526" s="49" t="str">
        <f t="shared" ca="1" si="1071"/>
        <v>Y</v>
      </c>
    </row>
    <row r="8527" spans="1:29" x14ac:dyDescent="0.25">
      <c r="A8527">
        <v>10246</v>
      </c>
      <c r="B8527" s="9">
        <v>43205</v>
      </c>
      <c r="C8527" s="50" t="str">
        <f t="shared" si="1064"/>
        <v>N</v>
      </c>
      <c r="D8527" s="52">
        <f>_xlfn.XLOOKUP(B8527,Cal_Date!B:B,Cal_Date!A:A,0)</f>
        <v>3</v>
      </c>
      <c r="E8527">
        <v>2018</v>
      </c>
      <c r="F8527" t="s">
        <v>127</v>
      </c>
      <c r="G8527" t="s">
        <v>130</v>
      </c>
      <c r="H8527" t="s">
        <v>11</v>
      </c>
      <c r="I8527" t="s">
        <v>11</v>
      </c>
      <c r="J8527" t="s">
        <v>15</v>
      </c>
      <c r="K8527" t="s">
        <v>42</v>
      </c>
      <c r="L8527">
        <v>1</v>
      </c>
      <c r="M8527">
        <v>1011</v>
      </c>
      <c r="O8527" t="s">
        <v>25</v>
      </c>
      <c r="R8527" t="s">
        <v>44</v>
      </c>
      <c r="S8527" s="49" t="str">
        <f t="shared" si="1065"/>
        <v>Card</v>
      </c>
      <c r="T8527" s="3">
        <v>0.03</v>
      </c>
      <c r="U8527" s="2">
        <v>2.6500000000000004</v>
      </c>
      <c r="V8527" s="2">
        <v>0.87</v>
      </c>
      <c r="W8527" s="54">
        <f>_xlfn.XLOOKUP(M8527,Market!A:A,Market!F:F,0)</f>
        <v>0.06</v>
      </c>
      <c r="X8527" s="55">
        <f t="shared" si="1066"/>
        <v>7.9500000000000001E-2</v>
      </c>
      <c r="Y8527" s="55">
        <f t="shared" si="1067"/>
        <v>1.7800000000000002</v>
      </c>
      <c r="Z8527" s="54">
        <f t="shared" si="1068"/>
        <v>0.67169811320754713</v>
      </c>
      <c r="AA8527" s="49" t="str">
        <f t="shared" ca="1" si="1069"/>
        <v>Y</v>
      </c>
      <c r="AB8527" s="49">
        <f t="shared" ca="1" si="1070"/>
        <v>6</v>
      </c>
      <c r="AC8527" s="49" t="str">
        <f t="shared" ca="1" si="1071"/>
        <v>Y</v>
      </c>
    </row>
    <row r="8528" spans="1:29" x14ac:dyDescent="0.25">
      <c r="A8528">
        <v>10247</v>
      </c>
      <c r="B8528" s="9">
        <v>43205</v>
      </c>
      <c r="C8528" s="50" t="str">
        <f t="shared" si="1064"/>
        <v>N</v>
      </c>
      <c r="D8528" s="52">
        <f>_xlfn.XLOOKUP(B8528,Cal_Date!B:B,Cal_Date!A:A,0)</f>
        <v>3</v>
      </c>
      <c r="E8528">
        <v>2018</v>
      </c>
      <c r="F8528" t="s">
        <v>127</v>
      </c>
      <c r="G8528" t="s">
        <v>130</v>
      </c>
      <c r="H8528" t="s">
        <v>11</v>
      </c>
      <c r="I8528" t="s">
        <v>11</v>
      </c>
      <c r="J8528" t="s">
        <v>15</v>
      </c>
      <c r="K8528" t="s">
        <v>42</v>
      </c>
      <c r="L8528">
        <v>1</v>
      </c>
      <c r="M8528">
        <v>1001</v>
      </c>
      <c r="O8528" t="s">
        <v>25</v>
      </c>
      <c r="R8528" t="s">
        <v>47</v>
      </c>
      <c r="S8528" s="49" t="str">
        <f t="shared" si="1065"/>
        <v>Card</v>
      </c>
      <c r="T8528" s="3">
        <v>3.5000000000000003E-2</v>
      </c>
      <c r="U8528" s="2">
        <v>2.6500000000000004</v>
      </c>
      <c r="V8528" s="2">
        <v>0.87</v>
      </c>
      <c r="W8528" s="54">
        <f>_xlfn.XLOOKUP(M8528,Market!A:A,Market!F:F,0)</f>
        <v>0.06</v>
      </c>
      <c r="X8528" s="55">
        <f t="shared" si="1066"/>
        <v>9.2750000000000027E-2</v>
      </c>
      <c r="Y8528" s="55">
        <f t="shared" si="1067"/>
        <v>1.7800000000000002</v>
      </c>
      <c r="Z8528" s="54">
        <f t="shared" si="1068"/>
        <v>0.67169811320754713</v>
      </c>
      <c r="AA8528" s="49" t="str">
        <f t="shared" ca="1" si="1069"/>
        <v>Y</v>
      </c>
      <c r="AB8528" s="49">
        <f t="shared" ca="1" si="1070"/>
        <v>6</v>
      </c>
      <c r="AC8528" s="49" t="str">
        <f t="shared" ca="1" si="1071"/>
        <v>Y</v>
      </c>
    </row>
    <row r="8529" spans="1:29" x14ac:dyDescent="0.25">
      <c r="A8529">
        <v>10248</v>
      </c>
      <c r="B8529" s="9">
        <v>43205</v>
      </c>
      <c r="C8529" s="50" t="str">
        <f t="shared" si="1064"/>
        <v>N</v>
      </c>
      <c r="D8529" s="52">
        <f>_xlfn.XLOOKUP(B8529,Cal_Date!B:B,Cal_Date!A:A,0)</f>
        <v>3</v>
      </c>
      <c r="E8529">
        <v>2018</v>
      </c>
      <c r="F8529" t="s">
        <v>127</v>
      </c>
      <c r="G8529" t="s">
        <v>130</v>
      </c>
      <c r="H8529" t="s">
        <v>14</v>
      </c>
      <c r="I8529" t="s">
        <v>18</v>
      </c>
      <c r="J8529" t="s">
        <v>15</v>
      </c>
      <c r="K8529" t="s">
        <v>43</v>
      </c>
      <c r="L8529">
        <v>1</v>
      </c>
      <c r="M8529">
        <v>1003</v>
      </c>
      <c r="O8529" t="s">
        <v>25</v>
      </c>
      <c r="R8529" t="s">
        <v>44</v>
      </c>
      <c r="S8529" s="49" t="str">
        <f t="shared" si="1065"/>
        <v>Card</v>
      </c>
      <c r="T8529" s="3">
        <v>0.03</v>
      </c>
      <c r="U8529" s="2">
        <v>5.3000000000000007</v>
      </c>
      <c r="V8529" s="2">
        <v>2.2200000000000002</v>
      </c>
      <c r="W8529" s="54">
        <f>_xlfn.XLOOKUP(M8529,Market!A:A,Market!F:F,0)</f>
        <v>0.06</v>
      </c>
      <c r="X8529" s="55">
        <f t="shared" si="1066"/>
        <v>0.159</v>
      </c>
      <c r="Y8529" s="55">
        <f t="shared" si="1067"/>
        <v>3.0800000000000005</v>
      </c>
      <c r="Z8529" s="54">
        <f t="shared" si="1068"/>
        <v>0.5811320754716981</v>
      </c>
      <c r="AA8529" s="49" t="str">
        <f t="shared" ca="1" si="1069"/>
        <v>Y</v>
      </c>
      <c r="AB8529" s="49">
        <f t="shared" ca="1" si="1070"/>
        <v>6</v>
      </c>
      <c r="AC8529" s="49" t="str">
        <f t="shared" ca="1" si="1071"/>
        <v>Y</v>
      </c>
    </row>
    <row r="8530" spans="1:29" x14ac:dyDescent="0.25">
      <c r="A8530">
        <v>10249</v>
      </c>
      <c r="B8530" s="9">
        <v>43205</v>
      </c>
      <c r="C8530" s="50" t="str">
        <f t="shared" si="1064"/>
        <v>N</v>
      </c>
      <c r="D8530" s="52">
        <f>_xlfn.XLOOKUP(B8530,Cal_Date!B:B,Cal_Date!A:A,0)</f>
        <v>3</v>
      </c>
      <c r="E8530">
        <v>2018</v>
      </c>
      <c r="F8530" t="s">
        <v>127</v>
      </c>
      <c r="G8530" t="s">
        <v>130</v>
      </c>
      <c r="H8530" t="s">
        <v>14</v>
      </c>
      <c r="I8530" t="s">
        <v>13</v>
      </c>
      <c r="J8530" t="s">
        <v>15</v>
      </c>
      <c r="K8530" t="s">
        <v>43</v>
      </c>
      <c r="L8530">
        <v>2</v>
      </c>
      <c r="M8530">
        <v>1005</v>
      </c>
      <c r="O8530" t="s">
        <v>25</v>
      </c>
      <c r="R8530" t="s">
        <v>44</v>
      </c>
      <c r="S8530" s="49" t="str">
        <f t="shared" si="1065"/>
        <v>Card</v>
      </c>
      <c r="T8530" s="3">
        <v>0.03</v>
      </c>
      <c r="U8530" s="2">
        <v>10.89</v>
      </c>
      <c r="V8530" s="2">
        <v>4.4800000000000004</v>
      </c>
      <c r="W8530" s="54">
        <f>_xlfn.XLOOKUP(M8530,Market!A:A,Market!F:F,0)</f>
        <v>8.8999999999999996E-2</v>
      </c>
      <c r="X8530" s="55">
        <f t="shared" si="1066"/>
        <v>0.32669999999999999</v>
      </c>
      <c r="Y8530" s="55">
        <f t="shared" si="1067"/>
        <v>6.41</v>
      </c>
      <c r="Z8530" s="54">
        <f t="shared" si="1068"/>
        <v>0.588613406795225</v>
      </c>
      <c r="AA8530" s="49" t="str">
        <f t="shared" ca="1" si="1069"/>
        <v>Y</v>
      </c>
      <c r="AB8530" s="49">
        <f t="shared" ca="1" si="1070"/>
        <v>6</v>
      </c>
      <c r="AC8530" s="49" t="str">
        <f t="shared" ca="1" si="1071"/>
        <v>Y</v>
      </c>
    </row>
    <row r="8531" spans="1:29" x14ac:dyDescent="0.25">
      <c r="A8531">
        <v>10250</v>
      </c>
      <c r="B8531" s="9">
        <v>43205</v>
      </c>
      <c r="C8531" s="50" t="str">
        <f t="shared" si="1064"/>
        <v>N</v>
      </c>
      <c r="D8531" s="52">
        <f>_xlfn.XLOOKUP(B8531,Cal_Date!B:B,Cal_Date!A:A,0)</f>
        <v>3</v>
      </c>
      <c r="E8531">
        <v>2018</v>
      </c>
      <c r="F8531" t="s">
        <v>127</v>
      </c>
      <c r="G8531" t="s">
        <v>130</v>
      </c>
      <c r="H8531" t="s">
        <v>14</v>
      </c>
      <c r="I8531" t="s">
        <v>18</v>
      </c>
      <c r="J8531" t="s">
        <v>15</v>
      </c>
      <c r="K8531" t="s">
        <v>43</v>
      </c>
      <c r="L8531">
        <v>1</v>
      </c>
      <c r="M8531">
        <v>1005</v>
      </c>
      <c r="O8531" t="s">
        <v>25</v>
      </c>
      <c r="R8531" t="s">
        <v>47</v>
      </c>
      <c r="S8531" s="49" t="str">
        <f t="shared" si="1065"/>
        <v>Card</v>
      </c>
      <c r="T8531" s="3">
        <v>3.5000000000000003E-2</v>
      </c>
      <c r="U8531" s="2">
        <v>5.4450000000000003</v>
      </c>
      <c r="V8531" s="2">
        <v>2.1</v>
      </c>
      <c r="W8531" s="54">
        <f>_xlfn.XLOOKUP(M8531,Market!A:A,Market!F:F,0)</f>
        <v>8.8999999999999996E-2</v>
      </c>
      <c r="X8531" s="55">
        <f t="shared" si="1066"/>
        <v>0.19057500000000002</v>
      </c>
      <c r="Y8531" s="55">
        <f t="shared" si="1067"/>
        <v>3.3450000000000002</v>
      </c>
      <c r="Z8531" s="54">
        <f t="shared" si="1068"/>
        <v>0.61432506887052341</v>
      </c>
      <c r="AA8531" s="49" t="str">
        <f t="shared" ca="1" si="1069"/>
        <v>Y</v>
      </c>
      <c r="AB8531" s="49">
        <f t="shared" ca="1" si="1070"/>
        <v>6</v>
      </c>
      <c r="AC8531" s="49" t="str">
        <f t="shared" ca="1" si="1071"/>
        <v>Y</v>
      </c>
    </row>
    <row r="8532" spans="1:29" x14ac:dyDescent="0.25">
      <c r="A8532">
        <v>10251</v>
      </c>
      <c r="B8532" s="9">
        <v>43205</v>
      </c>
      <c r="C8532" s="50" t="str">
        <f t="shared" si="1064"/>
        <v>N</v>
      </c>
      <c r="D8532" s="52">
        <f>_xlfn.XLOOKUP(B8532,Cal_Date!B:B,Cal_Date!A:A,0)</f>
        <v>3</v>
      </c>
      <c r="E8532">
        <v>2018</v>
      </c>
      <c r="F8532" t="s">
        <v>127</v>
      </c>
      <c r="G8532" t="s">
        <v>130</v>
      </c>
      <c r="H8532" t="s">
        <v>11</v>
      </c>
      <c r="I8532" t="s">
        <v>11</v>
      </c>
      <c r="J8532" t="s">
        <v>15</v>
      </c>
      <c r="K8532" t="s">
        <v>42</v>
      </c>
      <c r="L8532">
        <v>2</v>
      </c>
      <c r="M8532">
        <v>1006</v>
      </c>
      <c r="O8532" t="s">
        <v>28</v>
      </c>
      <c r="R8532" t="s">
        <v>44</v>
      </c>
      <c r="S8532" s="49" t="str">
        <f t="shared" si="1065"/>
        <v>Card</v>
      </c>
      <c r="T8532" s="3">
        <v>0.03</v>
      </c>
      <c r="U8532" s="2">
        <v>5.4450000000000003</v>
      </c>
      <c r="V8532" s="2">
        <v>1.74</v>
      </c>
      <c r="W8532" s="54">
        <f>_xlfn.XLOOKUP(M8532,Market!A:A,Market!F:F,0)</f>
        <v>8.8999999999999996E-2</v>
      </c>
      <c r="X8532" s="55">
        <f t="shared" si="1066"/>
        <v>0.16335</v>
      </c>
      <c r="Y8532" s="55">
        <f t="shared" si="1067"/>
        <v>3.7050000000000001</v>
      </c>
      <c r="Z8532" s="54">
        <f t="shared" si="1068"/>
        <v>0.68044077134986225</v>
      </c>
      <c r="AA8532" s="49" t="str">
        <f t="shared" ca="1" si="1069"/>
        <v>Y</v>
      </c>
      <c r="AB8532" s="49">
        <f t="shared" ca="1" si="1070"/>
        <v>6</v>
      </c>
      <c r="AC8532" s="49" t="str">
        <f t="shared" ca="1" si="1071"/>
        <v>Y</v>
      </c>
    </row>
    <row r="8533" spans="1:29" x14ac:dyDescent="0.25">
      <c r="A8533">
        <v>10252</v>
      </c>
      <c r="B8533" s="9">
        <v>43205</v>
      </c>
      <c r="C8533" s="50" t="str">
        <f t="shared" si="1064"/>
        <v>N</v>
      </c>
      <c r="D8533" s="52">
        <f>_xlfn.XLOOKUP(B8533,Cal_Date!B:B,Cal_Date!A:A,0)</f>
        <v>3</v>
      </c>
      <c r="E8533">
        <v>2018</v>
      </c>
      <c r="F8533" t="s">
        <v>127</v>
      </c>
      <c r="G8533" t="s">
        <v>130</v>
      </c>
      <c r="H8533" t="s">
        <v>11</v>
      </c>
      <c r="I8533" t="s">
        <v>11</v>
      </c>
      <c r="J8533" t="s">
        <v>15</v>
      </c>
      <c r="K8533" t="s">
        <v>42</v>
      </c>
      <c r="L8533">
        <v>1</v>
      </c>
      <c r="M8533">
        <v>1002</v>
      </c>
      <c r="O8533" t="s">
        <v>28</v>
      </c>
      <c r="R8533" t="s">
        <v>44</v>
      </c>
      <c r="S8533" s="49" t="str">
        <f t="shared" si="1065"/>
        <v>Card</v>
      </c>
      <c r="T8533" s="3">
        <v>0.03</v>
      </c>
      <c r="U8533" s="2">
        <v>2.6500000000000004</v>
      </c>
      <c r="V8533" s="2">
        <v>0.87</v>
      </c>
      <c r="W8533" s="54">
        <f>_xlfn.XLOOKUP(M8533,Market!A:A,Market!F:F,0)</f>
        <v>0.06</v>
      </c>
      <c r="X8533" s="55">
        <f t="shared" si="1066"/>
        <v>7.9500000000000001E-2</v>
      </c>
      <c r="Y8533" s="55">
        <f t="shared" si="1067"/>
        <v>1.7800000000000002</v>
      </c>
      <c r="Z8533" s="54">
        <f t="shared" si="1068"/>
        <v>0.67169811320754713</v>
      </c>
      <c r="AA8533" s="49" t="str">
        <f t="shared" ca="1" si="1069"/>
        <v>Y</v>
      </c>
      <c r="AB8533" s="49">
        <f t="shared" ca="1" si="1070"/>
        <v>6</v>
      </c>
      <c r="AC8533" s="49" t="str">
        <f t="shared" ca="1" si="1071"/>
        <v>Y</v>
      </c>
    </row>
    <row r="8534" spans="1:29" x14ac:dyDescent="0.25">
      <c r="A8534">
        <v>10253</v>
      </c>
      <c r="B8534" s="9">
        <v>43205</v>
      </c>
      <c r="C8534" s="50" t="str">
        <f t="shared" si="1064"/>
        <v>N</v>
      </c>
      <c r="D8534" s="52">
        <f>_xlfn.XLOOKUP(B8534,Cal_Date!B:B,Cal_Date!A:A,0)</f>
        <v>3</v>
      </c>
      <c r="E8534">
        <v>2018</v>
      </c>
      <c r="F8534" t="s">
        <v>127</v>
      </c>
      <c r="G8534" t="s">
        <v>130</v>
      </c>
      <c r="H8534" t="s">
        <v>11</v>
      </c>
      <c r="I8534" t="s">
        <v>11</v>
      </c>
      <c r="J8534" t="s">
        <v>15</v>
      </c>
      <c r="K8534" t="s">
        <v>42</v>
      </c>
      <c r="L8534">
        <v>2</v>
      </c>
      <c r="M8534">
        <v>1001</v>
      </c>
      <c r="O8534" t="s">
        <v>25</v>
      </c>
      <c r="R8534" t="s">
        <v>44</v>
      </c>
      <c r="S8534" s="49" t="str">
        <f t="shared" si="1065"/>
        <v>Card</v>
      </c>
      <c r="T8534" s="3">
        <v>0.03</v>
      </c>
      <c r="U8534" s="2">
        <v>5.3000000000000007</v>
      </c>
      <c r="V8534" s="2">
        <v>1.74</v>
      </c>
      <c r="W8534" s="54">
        <f>_xlfn.XLOOKUP(M8534,Market!A:A,Market!F:F,0)</f>
        <v>0.06</v>
      </c>
      <c r="X8534" s="55">
        <f t="shared" si="1066"/>
        <v>0.159</v>
      </c>
      <c r="Y8534" s="55">
        <f t="shared" si="1067"/>
        <v>3.5600000000000005</v>
      </c>
      <c r="Z8534" s="54">
        <f t="shared" si="1068"/>
        <v>0.67169811320754713</v>
      </c>
      <c r="AA8534" s="49" t="str">
        <f t="shared" ca="1" si="1069"/>
        <v>Y</v>
      </c>
      <c r="AB8534" s="49">
        <f t="shared" ca="1" si="1070"/>
        <v>6</v>
      </c>
      <c r="AC8534" s="49" t="str">
        <f t="shared" ca="1" si="1071"/>
        <v>Y</v>
      </c>
    </row>
    <row r="8535" spans="1:29" x14ac:dyDescent="0.25">
      <c r="A8535">
        <v>10254</v>
      </c>
      <c r="B8535" s="9">
        <v>43205</v>
      </c>
      <c r="C8535" s="50" t="str">
        <f t="shared" si="1064"/>
        <v>N</v>
      </c>
      <c r="D8535" s="52">
        <f>_xlfn.XLOOKUP(B8535,Cal_Date!B:B,Cal_Date!A:A,0)</f>
        <v>3</v>
      </c>
      <c r="E8535">
        <v>2018</v>
      </c>
      <c r="F8535" t="s">
        <v>127</v>
      </c>
      <c r="G8535" t="s">
        <v>130</v>
      </c>
      <c r="H8535" t="s">
        <v>11</v>
      </c>
      <c r="I8535" t="s">
        <v>11</v>
      </c>
      <c r="J8535" t="s">
        <v>15</v>
      </c>
      <c r="K8535" t="s">
        <v>42</v>
      </c>
      <c r="L8535">
        <v>1</v>
      </c>
      <c r="M8535">
        <v>1003</v>
      </c>
      <c r="O8535" t="s">
        <v>25</v>
      </c>
      <c r="R8535" t="s">
        <v>47</v>
      </c>
      <c r="S8535" s="49" t="str">
        <f t="shared" si="1065"/>
        <v>Card</v>
      </c>
      <c r="T8535" s="3">
        <v>3.5000000000000003E-2</v>
      </c>
      <c r="U8535" s="2">
        <v>2.6500000000000004</v>
      </c>
      <c r="V8535" s="2">
        <v>0.87</v>
      </c>
      <c r="W8535" s="54">
        <f>_xlfn.XLOOKUP(M8535,Market!A:A,Market!F:F,0)</f>
        <v>0.06</v>
      </c>
      <c r="X8535" s="55">
        <f t="shared" si="1066"/>
        <v>9.2750000000000027E-2</v>
      </c>
      <c r="Y8535" s="55">
        <f t="shared" si="1067"/>
        <v>1.7800000000000002</v>
      </c>
      <c r="Z8535" s="54">
        <f t="shared" si="1068"/>
        <v>0.67169811320754713</v>
      </c>
      <c r="AA8535" s="49" t="str">
        <f t="shared" ca="1" si="1069"/>
        <v>Y</v>
      </c>
      <c r="AB8535" s="49">
        <f t="shared" ca="1" si="1070"/>
        <v>6</v>
      </c>
      <c r="AC8535" s="49" t="str">
        <f t="shared" ca="1" si="1071"/>
        <v>Y</v>
      </c>
    </row>
    <row r="8536" spans="1:29" x14ac:dyDescent="0.25">
      <c r="A8536">
        <v>10255</v>
      </c>
      <c r="B8536" s="9">
        <v>43205</v>
      </c>
      <c r="C8536" s="50" t="str">
        <f t="shared" si="1064"/>
        <v>N</v>
      </c>
      <c r="D8536" s="52">
        <f>_xlfn.XLOOKUP(B8536,Cal_Date!B:B,Cal_Date!A:A,0)</f>
        <v>3</v>
      </c>
      <c r="E8536">
        <v>2018</v>
      </c>
      <c r="F8536" t="s">
        <v>127</v>
      </c>
      <c r="G8536" t="s">
        <v>130</v>
      </c>
      <c r="H8536" t="s">
        <v>48</v>
      </c>
      <c r="I8536" t="s">
        <v>18</v>
      </c>
      <c r="J8536" t="s">
        <v>10</v>
      </c>
      <c r="K8536" t="s">
        <v>43</v>
      </c>
      <c r="L8536">
        <v>1</v>
      </c>
      <c r="M8536">
        <v>1004</v>
      </c>
      <c r="O8536" t="s">
        <v>28</v>
      </c>
      <c r="R8536" t="s">
        <v>44</v>
      </c>
      <c r="S8536" s="49" t="str">
        <f t="shared" si="1065"/>
        <v>Card</v>
      </c>
      <c r="T8536" s="3">
        <v>0.03</v>
      </c>
      <c r="U8536" s="2">
        <v>7.42</v>
      </c>
      <c r="V8536" s="2">
        <v>1.46</v>
      </c>
      <c r="W8536" s="54">
        <f>_xlfn.XLOOKUP(M8536,Market!A:A,Market!F:F,0)</f>
        <v>0.06</v>
      </c>
      <c r="X8536" s="55">
        <f t="shared" si="1066"/>
        <v>0.22259999999999999</v>
      </c>
      <c r="Y8536" s="55">
        <f t="shared" si="1067"/>
        <v>5.96</v>
      </c>
      <c r="Z8536" s="54">
        <f t="shared" si="1068"/>
        <v>0.80323450134770891</v>
      </c>
      <c r="AA8536" s="49" t="str">
        <f t="shared" ca="1" si="1069"/>
        <v>Y</v>
      </c>
      <c r="AB8536" s="49">
        <f t="shared" ca="1" si="1070"/>
        <v>6</v>
      </c>
      <c r="AC8536" s="49" t="str">
        <f t="shared" ca="1" si="1071"/>
        <v>Y</v>
      </c>
    </row>
    <row r="8537" spans="1:29" x14ac:dyDescent="0.25">
      <c r="A8537">
        <v>10256</v>
      </c>
      <c r="B8537" s="9">
        <v>43205</v>
      </c>
      <c r="C8537" s="50" t="str">
        <f t="shared" si="1064"/>
        <v>N</v>
      </c>
      <c r="D8537" s="52">
        <f>_xlfn.XLOOKUP(B8537,Cal_Date!B:B,Cal_Date!A:A,0)</f>
        <v>3</v>
      </c>
      <c r="E8537">
        <v>2018</v>
      </c>
      <c r="F8537" t="s">
        <v>127</v>
      </c>
      <c r="G8537" t="s">
        <v>130</v>
      </c>
      <c r="H8537" t="s">
        <v>48</v>
      </c>
      <c r="I8537" t="s">
        <v>18</v>
      </c>
      <c r="J8537" t="s">
        <v>10</v>
      </c>
      <c r="K8537" t="s">
        <v>43</v>
      </c>
      <c r="L8537">
        <v>1</v>
      </c>
      <c r="M8537">
        <v>1003</v>
      </c>
      <c r="O8537" t="s">
        <v>25</v>
      </c>
      <c r="R8537" t="s">
        <v>44</v>
      </c>
      <c r="S8537" s="49" t="str">
        <f t="shared" si="1065"/>
        <v>Card</v>
      </c>
      <c r="T8537" s="3">
        <v>0.03</v>
      </c>
      <c r="U8537" s="2">
        <v>7.42</v>
      </c>
      <c r="V8537" s="2">
        <v>1.46</v>
      </c>
      <c r="W8537" s="54">
        <f>_xlfn.XLOOKUP(M8537,Market!A:A,Market!F:F,0)</f>
        <v>0.06</v>
      </c>
      <c r="X8537" s="55">
        <f t="shared" si="1066"/>
        <v>0.22259999999999999</v>
      </c>
      <c r="Y8537" s="55">
        <f t="shared" si="1067"/>
        <v>5.96</v>
      </c>
      <c r="Z8537" s="54">
        <f t="shared" si="1068"/>
        <v>0.80323450134770891</v>
      </c>
      <c r="AA8537" s="49" t="str">
        <f t="shared" ca="1" si="1069"/>
        <v>Y</v>
      </c>
      <c r="AB8537" s="49">
        <f t="shared" ca="1" si="1070"/>
        <v>6</v>
      </c>
      <c r="AC8537" s="49" t="str">
        <f t="shared" ca="1" si="1071"/>
        <v>Y</v>
      </c>
    </row>
    <row r="8538" spans="1:29" x14ac:dyDescent="0.25">
      <c r="A8538">
        <v>10257</v>
      </c>
      <c r="B8538" s="9">
        <v>43205</v>
      </c>
      <c r="C8538" s="50" t="str">
        <f t="shared" si="1064"/>
        <v>N</v>
      </c>
      <c r="D8538" s="52">
        <f>_xlfn.XLOOKUP(B8538,Cal_Date!B:B,Cal_Date!A:A,0)</f>
        <v>3</v>
      </c>
      <c r="E8538">
        <v>2018</v>
      </c>
      <c r="F8538" t="s">
        <v>127</v>
      </c>
      <c r="G8538" t="s">
        <v>130</v>
      </c>
      <c r="H8538" t="s">
        <v>14</v>
      </c>
      <c r="I8538" t="s">
        <v>18</v>
      </c>
      <c r="J8538" t="s">
        <v>15</v>
      </c>
      <c r="K8538" t="s">
        <v>43</v>
      </c>
      <c r="L8538">
        <v>1</v>
      </c>
      <c r="M8538">
        <v>1005</v>
      </c>
      <c r="O8538" t="s">
        <v>25</v>
      </c>
      <c r="R8538" t="s">
        <v>44</v>
      </c>
      <c r="S8538" s="49" t="str">
        <f t="shared" si="1065"/>
        <v>Card</v>
      </c>
      <c r="T8538" s="3">
        <v>0.03</v>
      </c>
      <c r="U8538" s="2">
        <v>5.4450000000000003</v>
      </c>
      <c r="V8538" s="2">
        <v>2.1</v>
      </c>
      <c r="W8538" s="54">
        <f>_xlfn.XLOOKUP(M8538,Market!A:A,Market!F:F,0)</f>
        <v>8.8999999999999996E-2</v>
      </c>
      <c r="X8538" s="55">
        <f t="shared" si="1066"/>
        <v>0.16335</v>
      </c>
      <c r="Y8538" s="55">
        <f t="shared" si="1067"/>
        <v>3.3450000000000002</v>
      </c>
      <c r="Z8538" s="54">
        <f t="shared" si="1068"/>
        <v>0.61432506887052341</v>
      </c>
      <c r="AA8538" s="49" t="str">
        <f t="shared" ca="1" si="1069"/>
        <v>Y</v>
      </c>
      <c r="AB8538" s="49">
        <f t="shared" ca="1" si="1070"/>
        <v>6</v>
      </c>
      <c r="AC8538" s="49" t="str">
        <f t="shared" ca="1" si="1071"/>
        <v>Y</v>
      </c>
    </row>
    <row r="8539" spans="1:29" x14ac:dyDescent="0.25">
      <c r="A8539">
        <v>10258</v>
      </c>
      <c r="B8539" s="9">
        <v>43205</v>
      </c>
      <c r="C8539" s="50" t="str">
        <f t="shared" si="1064"/>
        <v>N</v>
      </c>
      <c r="D8539" s="52">
        <f>_xlfn.XLOOKUP(B8539,Cal_Date!B:B,Cal_Date!A:A,0)</f>
        <v>3</v>
      </c>
      <c r="E8539">
        <v>2018</v>
      </c>
      <c r="F8539" t="s">
        <v>127</v>
      </c>
      <c r="G8539" t="s">
        <v>130</v>
      </c>
      <c r="H8539" t="s">
        <v>14</v>
      </c>
      <c r="I8539" t="s">
        <v>18</v>
      </c>
      <c r="J8539" t="s">
        <v>15</v>
      </c>
      <c r="K8539" t="s">
        <v>43</v>
      </c>
      <c r="L8539">
        <v>2</v>
      </c>
      <c r="M8539">
        <v>1007</v>
      </c>
      <c r="O8539" t="s">
        <v>28</v>
      </c>
      <c r="R8539" t="s">
        <v>47</v>
      </c>
      <c r="S8539" s="49" t="str">
        <f t="shared" si="1065"/>
        <v>Card</v>
      </c>
      <c r="T8539" s="3">
        <v>3.5000000000000003E-2</v>
      </c>
      <c r="U8539" s="2">
        <v>10.89</v>
      </c>
      <c r="V8539" s="2">
        <v>4.4400000000000004</v>
      </c>
      <c r="W8539" s="54">
        <f>_xlfn.XLOOKUP(M8539,Market!A:A,Market!F:F,0)</f>
        <v>8.8999999999999996E-2</v>
      </c>
      <c r="X8539" s="55">
        <f t="shared" si="1066"/>
        <v>0.38115000000000004</v>
      </c>
      <c r="Y8539" s="55">
        <f t="shared" si="1067"/>
        <v>6.45</v>
      </c>
      <c r="Z8539" s="54">
        <f t="shared" si="1068"/>
        <v>0.59228650137741046</v>
      </c>
      <c r="AA8539" s="49" t="str">
        <f t="shared" ca="1" si="1069"/>
        <v>Y</v>
      </c>
      <c r="AB8539" s="49">
        <f t="shared" ca="1" si="1070"/>
        <v>6</v>
      </c>
      <c r="AC8539" s="49" t="str">
        <f t="shared" ca="1" si="1071"/>
        <v>Y</v>
      </c>
    </row>
    <row r="8540" spans="1:29" x14ac:dyDescent="0.25">
      <c r="A8540">
        <v>10259</v>
      </c>
      <c r="B8540" s="9">
        <v>43205</v>
      </c>
      <c r="C8540" s="50" t="str">
        <f t="shared" si="1064"/>
        <v>N</v>
      </c>
      <c r="D8540" s="52">
        <f>_xlfn.XLOOKUP(B8540,Cal_Date!B:B,Cal_Date!A:A,0)</f>
        <v>3</v>
      </c>
      <c r="E8540">
        <v>2018</v>
      </c>
      <c r="F8540" t="s">
        <v>127</v>
      </c>
      <c r="G8540" t="s">
        <v>130</v>
      </c>
      <c r="H8540" t="s">
        <v>14</v>
      </c>
      <c r="I8540" t="s">
        <v>18</v>
      </c>
      <c r="J8540" t="s">
        <v>15</v>
      </c>
      <c r="K8540" t="s">
        <v>43</v>
      </c>
      <c r="L8540">
        <v>1</v>
      </c>
      <c r="M8540">
        <v>1009</v>
      </c>
      <c r="O8540" t="s">
        <v>28</v>
      </c>
      <c r="R8540" t="s">
        <v>47</v>
      </c>
      <c r="S8540" s="49" t="str">
        <f t="shared" si="1065"/>
        <v>Card</v>
      </c>
      <c r="T8540" s="3">
        <v>3.5000000000000003E-2</v>
      </c>
      <c r="U8540" s="2">
        <v>5.4450000000000003</v>
      </c>
      <c r="V8540" s="2">
        <v>2.2200000000000002</v>
      </c>
      <c r="W8540" s="54">
        <f>_xlfn.XLOOKUP(M8540,Market!A:A,Market!F:F,0)</f>
        <v>8.8999999999999996E-2</v>
      </c>
      <c r="X8540" s="55">
        <f t="shared" si="1066"/>
        <v>0.19057500000000002</v>
      </c>
      <c r="Y8540" s="55">
        <f t="shared" si="1067"/>
        <v>3.2250000000000001</v>
      </c>
      <c r="Z8540" s="54">
        <f t="shared" si="1068"/>
        <v>0.59228650137741046</v>
      </c>
      <c r="AA8540" s="49" t="str">
        <f t="shared" ca="1" si="1069"/>
        <v>Y</v>
      </c>
      <c r="AB8540" s="49">
        <f t="shared" ca="1" si="1070"/>
        <v>6</v>
      </c>
      <c r="AC8540" s="49" t="str">
        <f t="shared" ca="1" si="1071"/>
        <v>Y</v>
      </c>
    </row>
    <row r="8541" spans="1:29" x14ac:dyDescent="0.25">
      <c r="A8541">
        <v>10260</v>
      </c>
      <c r="B8541" s="9">
        <v>43205</v>
      </c>
      <c r="C8541" s="50" t="str">
        <f t="shared" si="1064"/>
        <v>N</v>
      </c>
      <c r="D8541" s="52">
        <f>_xlfn.XLOOKUP(B8541,Cal_Date!B:B,Cal_Date!A:A,0)</f>
        <v>3</v>
      </c>
      <c r="E8541">
        <v>2018</v>
      </c>
      <c r="F8541" t="s">
        <v>127</v>
      </c>
      <c r="G8541" t="s">
        <v>130</v>
      </c>
      <c r="H8541" t="s">
        <v>48</v>
      </c>
      <c r="I8541" t="s">
        <v>18</v>
      </c>
      <c r="J8541" t="s">
        <v>10</v>
      </c>
      <c r="K8541" t="s">
        <v>43</v>
      </c>
      <c r="L8541">
        <v>1</v>
      </c>
      <c r="M8541">
        <v>1001</v>
      </c>
      <c r="O8541" t="s">
        <v>25</v>
      </c>
      <c r="R8541" t="s">
        <v>47</v>
      </c>
      <c r="S8541" s="49" t="str">
        <f t="shared" si="1065"/>
        <v>Card</v>
      </c>
      <c r="T8541" s="3">
        <v>3.5000000000000003E-2</v>
      </c>
      <c r="U8541" s="2">
        <v>7.42</v>
      </c>
      <c r="V8541" s="2">
        <v>1.46</v>
      </c>
      <c r="W8541" s="54">
        <f>_xlfn.XLOOKUP(M8541,Market!A:A,Market!F:F,0)</f>
        <v>0.06</v>
      </c>
      <c r="X8541" s="55">
        <f t="shared" si="1066"/>
        <v>0.25970000000000004</v>
      </c>
      <c r="Y8541" s="55">
        <f t="shared" si="1067"/>
        <v>5.96</v>
      </c>
      <c r="Z8541" s="54">
        <f t="shared" si="1068"/>
        <v>0.80323450134770891</v>
      </c>
      <c r="AA8541" s="49" t="str">
        <f t="shared" ca="1" si="1069"/>
        <v>Y</v>
      </c>
      <c r="AB8541" s="49">
        <f t="shared" ca="1" si="1070"/>
        <v>6</v>
      </c>
      <c r="AC8541" s="49" t="str">
        <f t="shared" ca="1" si="1071"/>
        <v>Y</v>
      </c>
    </row>
    <row r="8542" spans="1:29" x14ac:dyDescent="0.25">
      <c r="A8542">
        <v>10261</v>
      </c>
      <c r="B8542" s="9">
        <v>43206</v>
      </c>
      <c r="C8542" s="50" t="str">
        <f t="shared" si="1064"/>
        <v>N</v>
      </c>
      <c r="D8542" s="52">
        <f>_xlfn.XLOOKUP(B8542,Cal_Date!B:B,Cal_Date!A:A,0)</f>
        <v>3</v>
      </c>
      <c r="E8542">
        <v>2018</v>
      </c>
      <c r="F8542" t="s">
        <v>121</v>
      </c>
      <c r="G8542" t="s">
        <v>129</v>
      </c>
      <c r="H8542" t="s">
        <v>11</v>
      </c>
      <c r="I8542" t="s">
        <v>11</v>
      </c>
      <c r="J8542" t="s">
        <v>15</v>
      </c>
      <c r="K8542" t="s">
        <v>42</v>
      </c>
      <c r="L8542">
        <v>1</v>
      </c>
      <c r="M8542">
        <v>1010</v>
      </c>
      <c r="O8542" t="s">
        <v>25</v>
      </c>
      <c r="R8542" t="s">
        <v>44</v>
      </c>
      <c r="S8542" s="49" t="str">
        <f t="shared" si="1065"/>
        <v>Card</v>
      </c>
      <c r="T8542" s="3">
        <v>0.03</v>
      </c>
      <c r="U8542" s="2">
        <v>2.7</v>
      </c>
      <c r="V8542" s="2">
        <v>0.87</v>
      </c>
      <c r="W8542" s="54">
        <f>_xlfn.XLOOKUP(M8542,Market!A:A,Market!F:F,0)</f>
        <v>0.08</v>
      </c>
      <c r="X8542" s="55">
        <f t="shared" si="1066"/>
        <v>8.1000000000000003E-2</v>
      </c>
      <c r="Y8542" s="55">
        <f t="shared" si="1067"/>
        <v>1.83</v>
      </c>
      <c r="Z8542" s="54">
        <f t="shared" si="1068"/>
        <v>0.67777777777777781</v>
      </c>
      <c r="AA8542" s="49" t="str">
        <f t="shared" ca="1" si="1069"/>
        <v>Y</v>
      </c>
      <c r="AB8542" s="49">
        <f t="shared" ca="1" si="1070"/>
        <v>6</v>
      </c>
      <c r="AC8542" s="49" t="str">
        <f t="shared" ca="1" si="1071"/>
        <v>Y</v>
      </c>
    </row>
    <row r="8543" spans="1:29" x14ac:dyDescent="0.25">
      <c r="A8543">
        <v>10262</v>
      </c>
      <c r="B8543" s="9">
        <v>43206</v>
      </c>
      <c r="C8543" s="50" t="str">
        <f t="shared" si="1064"/>
        <v>N</v>
      </c>
      <c r="D8543" s="52">
        <f>_xlfn.XLOOKUP(B8543,Cal_Date!B:B,Cal_Date!A:A,0)</f>
        <v>3</v>
      </c>
      <c r="E8543">
        <v>2018</v>
      </c>
      <c r="F8543" t="s">
        <v>121</v>
      </c>
      <c r="G8543" t="s">
        <v>129</v>
      </c>
      <c r="H8543" t="s">
        <v>11</v>
      </c>
      <c r="I8543" t="s">
        <v>13</v>
      </c>
      <c r="J8543" t="s">
        <v>15</v>
      </c>
      <c r="K8543" t="s">
        <v>42</v>
      </c>
      <c r="L8543">
        <v>1</v>
      </c>
      <c r="M8543">
        <v>1010</v>
      </c>
      <c r="O8543" t="s">
        <v>25</v>
      </c>
      <c r="R8543" t="s">
        <v>44</v>
      </c>
      <c r="S8543" s="49" t="str">
        <f t="shared" si="1065"/>
        <v>Card</v>
      </c>
      <c r="T8543" s="3">
        <v>0.03</v>
      </c>
      <c r="U8543" s="2">
        <v>2.7</v>
      </c>
      <c r="V8543" s="2">
        <v>1.42</v>
      </c>
      <c r="W8543" s="54">
        <f>_xlfn.XLOOKUP(M8543,Market!A:A,Market!F:F,0)</f>
        <v>0.08</v>
      </c>
      <c r="X8543" s="55">
        <f t="shared" si="1066"/>
        <v>8.1000000000000003E-2</v>
      </c>
      <c r="Y8543" s="55">
        <f t="shared" si="1067"/>
        <v>1.2800000000000002</v>
      </c>
      <c r="Z8543" s="54">
        <f t="shared" si="1068"/>
        <v>0.47407407407407415</v>
      </c>
      <c r="AA8543" s="49" t="str">
        <f t="shared" ca="1" si="1069"/>
        <v>Y</v>
      </c>
      <c r="AB8543" s="49">
        <f t="shared" ca="1" si="1070"/>
        <v>6</v>
      </c>
      <c r="AC8543" s="49" t="str">
        <f t="shared" ca="1" si="1071"/>
        <v>Y</v>
      </c>
    </row>
    <row r="8544" spans="1:29" x14ac:dyDescent="0.25">
      <c r="A8544">
        <v>10263</v>
      </c>
      <c r="B8544" s="9">
        <v>43206</v>
      </c>
      <c r="C8544" s="50" t="str">
        <f t="shared" si="1064"/>
        <v>N</v>
      </c>
      <c r="D8544" s="52">
        <f>_xlfn.XLOOKUP(B8544,Cal_Date!B:B,Cal_Date!A:A,0)</f>
        <v>3</v>
      </c>
      <c r="E8544">
        <v>2018</v>
      </c>
      <c r="F8544" t="s">
        <v>121</v>
      </c>
      <c r="G8544" t="s">
        <v>129</v>
      </c>
      <c r="H8544" t="s">
        <v>48</v>
      </c>
      <c r="I8544" t="s">
        <v>18</v>
      </c>
      <c r="J8544" t="s">
        <v>10</v>
      </c>
      <c r="K8544" t="s">
        <v>43</v>
      </c>
      <c r="L8544">
        <v>1</v>
      </c>
      <c r="M8544">
        <v>1010</v>
      </c>
      <c r="O8544" t="s">
        <v>25</v>
      </c>
      <c r="R8544" t="s">
        <v>47</v>
      </c>
      <c r="S8544" s="49" t="str">
        <f t="shared" si="1065"/>
        <v>Card</v>
      </c>
      <c r="T8544" s="3">
        <v>3.5000000000000003E-2</v>
      </c>
      <c r="U8544" s="2">
        <v>7.5600000000000005</v>
      </c>
      <c r="V8544" s="2">
        <v>1.46</v>
      </c>
      <c r="W8544" s="54">
        <f>_xlfn.XLOOKUP(M8544,Market!A:A,Market!F:F,0)</f>
        <v>0.08</v>
      </c>
      <c r="X8544" s="55">
        <f t="shared" si="1066"/>
        <v>0.26460000000000006</v>
      </c>
      <c r="Y8544" s="55">
        <f t="shared" si="1067"/>
        <v>6.1000000000000005</v>
      </c>
      <c r="Z8544" s="54">
        <f t="shared" si="1068"/>
        <v>0.80687830687830686</v>
      </c>
      <c r="AA8544" s="49" t="str">
        <f t="shared" ca="1" si="1069"/>
        <v>Y</v>
      </c>
      <c r="AB8544" s="49">
        <f t="shared" ca="1" si="1070"/>
        <v>6</v>
      </c>
      <c r="AC8544" s="49" t="str">
        <f t="shared" ca="1" si="1071"/>
        <v>Y</v>
      </c>
    </row>
    <row r="8545" spans="1:29" x14ac:dyDescent="0.25">
      <c r="A8545">
        <v>10264</v>
      </c>
      <c r="B8545" s="9">
        <v>43206</v>
      </c>
      <c r="C8545" s="50" t="str">
        <f t="shared" si="1064"/>
        <v>N</v>
      </c>
      <c r="D8545" s="52">
        <f>_xlfn.XLOOKUP(B8545,Cal_Date!B:B,Cal_Date!A:A,0)</f>
        <v>3</v>
      </c>
      <c r="E8545">
        <v>2018</v>
      </c>
      <c r="F8545" t="s">
        <v>121</v>
      </c>
      <c r="G8545" t="s">
        <v>129</v>
      </c>
      <c r="H8545" t="s">
        <v>14</v>
      </c>
      <c r="I8545" t="s">
        <v>18</v>
      </c>
      <c r="J8545" t="s">
        <v>15</v>
      </c>
      <c r="K8545" t="s">
        <v>43</v>
      </c>
      <c r="L8545">
        <v>2</v>
      </c>
      <c r="M8545">
        <v>1010</v>
      </c>
      <c r="O8545" t="s">
        <v>25</v>
      </c>
      <c r="R8545" t="s">
        <v>47</v>
      </c>
      <c r="S8545" s="49" t="str">
        <f t="shared" si="1065"/>
        <v>Card</v>
      </c>
      <c r="T8545" s="3">
        <v>3.5000000000000003E-2</v>
      </c>
      <c r="U8545" s="2">
        <v>10.8</v>
      </c>
      <c r="V8545" s="2">
        <v>4.4400000000000004</v>
      </c>
      <c r="W8545" s="54">
        <f>_xlfn.XLOOKUP(M8545,Market!A:A,Market!F:F,0)</f>
        <v>0.08</v>
      </c>
      <c r="X8545" s="55">
        <f t="shared" si="1066"/>
        <v>0.37800000000000006</v>
      </c>
      <c r="Y8545" s="55">
        <f t="shared" si="1067"/>
        <v>6.36</v>
      </c>
      <c r="Z8545" s="54">
        <f t="shared" si="1068"/>
        <v>0.58888888888888891</v>
      </c>
      <c r="AA8545" s="49" t="str">
        <f t="shared" ca="1" si="1069"/>
        <v>Y</v>
      </c>
      <c r="AB8545" s="49">
        <f t="shared" ca="1" si="1070"/>
        <v>6</v>
      </c>
      <c r="AC8545" s="49" t="str">
        <f t="shared" ca="1" si="1071"/>
        <v>Y</v>
      </c>
    </row>
    <row r="8546" spans="1:29" x14ac:dyDescent="0.25">
      <c r="A8546">
        <v>10265</v>
      </c>
      <c r="B8546" s="9">
        <v>43206</v>
      </c>
      <c r="C8546" s="50" t="str">
        <f t="shared" si="1064"/>
        <v>N</v>
      </c>
      <c r="D8546" s="52">
        <f>_xlfn.XLOOKUP(B8546,Cal_Date!B:B,Cal_Date!A:A,0)</f>
        <v>3</v>
      </c>
      <c r="E8546">
        <v>2018</v>
      </c>
      <c r="F8546" t="s">
        <v>121</v>
      </c>
      <c r="G8546" t="s">
        <v>129</v>
      </c>
      <c r="H8546" t="s">
        <v>48</v>
      </c>
      <c r="I8546" t="s">
        <v>18</v>
      </c>
      <c r="J8546" t="s">
        <v>10</v>
      </c>
      <c r="K8546" t="s">
        <v>43</v>
      </c>
      <c r="L8546">
        <v>2</v>
      </c>
      <c r="M8546">
        <v>1011</v>
      </c>
      <c r="O8546" t="s">
        <v>25</v>
      </c>
      <c r="R8546" t="s">
        <v>47</v>
      </c>
      <c r="S8546" s="49" t="str">
        <f t="shared" si="1065"/>
        <v>Card</v>
      </c>
      <c r="T8546" s="3">
        <v>3.5000000000000003E-2</v>
      </c>
      <c r="U8546" s="2">
        <v>14.84</v>
      </c>
      <c r="V8546" s="2">
        <v>2.92</v>
      </c>
      <c r="W8546" s="54">
        <f>_xlfn.XLOOKUP(M8546,Market!A:A,Market!F:F,0)</f>
        <v>0.06</v>
      </c>
      <c r="X8546" s="55">
        <f t="shared" si="1066"/>
        <v>0.51940000000000008</v>
      </c>
      <c r="Y8546" s="55">
        <f t="shared" si="1067"/>
        <v>11.92</v>
      </c>
      <c r="Z8546" s="54">
        <f t="shared" si="1068"/>
        <v>0.80323450134770891</v>
      </c>
      <c r="AA8546" s="49" t="str">
        <f t="shared" ca="1" si="1069"/>
        <v>Y</v>
      </c>
      <c r="AB8546" s="49">
        <f t="shared" ca="1" si="1070"/>
        <v>6</v>
      </c>
      <c r="AC8546" s="49" t="str">
        <f t="shared" ca="1" si="1071"/>
        <v>Y</v>
      </c>
    </row>
    <row r="8547" spans="1:29" x14ac:dyDescent="0.25">
      <c r="A8547">
        <v>10266</v>
      </c>
      <c r="B8547" s="9">
        <v>43206</v>
      </c>
      <c r="C8547" s="50" t="str">
        <f t="shared" si="1064"/>
        <v>N</v>
      </c>
      <c r="D8547" s="52">
        <f>_xlfn.XLOOKUP(B8547,Cal_Date!B:B,Cal_Date!A:A,0)</f>
        <v>3</v>
      </c>
      <c r="E8547">
        <v>2018</v>
      </c>
      <c r="F8547" t="s">
        <v>121</v>
      </c>
      <c r="G8547" t="s">
        <v>129</v>
      </c>
      <c r="H8547" t="s">
        <v>11</v>
      </c>
      <c r="I8547" t="s">
        <v>11</v>
      </c>
      <c r="J8547" t="s">
        <v>15</v>
      </c>
      <c r="K8547" t="s">
        <v>42</v>
      </c>
      <c r="L8547">
        <v>1</v>
      </c>
      <c r="M8547">
        <v>1007</v>
      </c>
      <c r="O8547" t="s">
        <v>28</v>
      </c>
      <c r="R8547" t="s">
        <v>44</v>
      </c>
      <c r="S8547" s="49" t="str">
        <f t="shared" si="1065"/>
        <v>Card</v>
      </c>
      <c r="T8547" s="3">
        <v>0.03</v>
      </c>
      <c r="U8547" s="2">
        <v>2.7225000000000001</v>
      </c>
      <c r="V8547" s="2">
        <v>0.87</v>
      </c>
      <c r="W8547" s="54">
        <f>_xlfn.XLOOKUP(M8547,Market!A:A,Market!F:F,0)</f>
        <v>8.8999999999999996E-2</v>
      </c>
      <c r="X8547" s="55">
        <f t="shared" si="1066"/>
        <v>8.1674999999999998E-2</v>
      </c>
      <c r="Y8547" s="55">
        <f t="shared" si="1067"/>
        <v>1.8525</v>
      </c>
      <c r="Z8547" s="54">
        <f t="shared" si="1068"/>
        <v>0.68044077134986225</v>
      </c>
      <c r="AA8547" s="49" t="str">
        <f t="shared" ca="1" si="1069"/>
        <v>Y</v>
      </c>
      <c r="AB8547" s="49">
        <f t="shared" ca="1" si="1070"/>
        <v>6</v>
      </c>
      <c r="AC8547" s="49" t="str">
        <f t="shared" ca="1" si="1071"/>
        <v>Y</v>
      </c>
    </row>
    <row r="8548" spans="1:29" x14ac:dyDescent="0.25">
      <c r="A8548">
        <v>10267</v>
      </c>
      <c r="B8548" s="9">
        <v>43206</v>
      </c>
      <c r="C8548" s="50" t="str">
        <f t="shared" si="1064"/>
        <v>N</v>
      </c>
      <c r="D8548" s="52">
        <f>_xlfn.XLOOKUP(B8548,Cal_Date!B:B,Cal_Date!A:A,0)</f>
        <v>3</v>
      </c>
      <c r="E8548">
        <v>2018</v>
      </c>
      <c r="F8548" t="s">
        <v>121</v>
      </c>
      <c r="G8548" t="s">
        <v>129</v>
      </c>
      <c r="H8548" t="s">
        <v>11</v>
      </c>
      <c r="I8548" t="s">
        <v>13</v>
      </c>
      <c r="J8548" t="s">
        <v>15</v>
      </c>
      <c r="K8548" t="s">
        <v>42</v>
      </c>
      <c r="L8548">
        <v>1</v>
      </c>
      <c r="M8548">
        <v>1007</v>
      </c>
      <c r="O8548" t="s">
        <v>28</v>
      </c>
      <c r="R8548" t="s">
        <v>47</v>
      </c>
      <c r="S8548" s="49" t="str">
        <f t="shared" si="1065"/>
        <v>Card</v>
      </c>
      <c r="T8548" s="3">
        <v>3.5000000000000003E-2</v>
      </c>
      <c r="U8548" s="2">
        <v>2.7225000000000001</v>
      </c>
      <c r="V8548" s="2">
        <v>1.42</v>
      </c>
      <c r="W8548" s="54">
        <f>_xlfn.XLOOKUP(M8548,Market!A:A,Market!F:F,0)</f>
        <v>8.8999999999999996E-2</v>
      </c>
      <c r="X8548" s="55">
        <f t="shared" si="1066"/>
        <v>9.5287500000000011E-2</v>
      </c>
      <c r="Y8548" s="55">
        <f t="shared" si="1067"/>
        <v>1.3025000000000002</v>
      </c>
      <c r="Z8548" s="54">
        <f t="shared" si="1068"/>
        <v>0.47842056932966032</v>
      </c>
      <c r="AA8548" s="49" t="str">
        <f t="shared" ca="1" si="1069"/>
        <v>Y</v>
      </c>
      <c r="AB8548" s="49">
        <f t="shared" ca="1" si="1070"/>
        <v>6</v>
      </c>
      <c r="AC8548" s="49" t="str">
        <f t="shared" ca="1" si="1071"/>
        <v>Y</v>
      </c>
    </row>
    <row r="8549" spans="1:29" x14ac:dyDescent="0.25">
      <c r="A8549">
        <v>10268</v>
      </c>
      <c r="B8549" s="9">
        <v>43206</v>
      </c>
      <c r="C8549" s="50" t="str">
        <f t="shared" si="1064"/>
        <v>N</v>
      </c>
      <c r="D8549" s="52">
        <f>_xlfn.XLOOKUP(B8549,Cal_Date!B:B,Cal_Date!A:A,0)</f>
        <v>3</v>
      </c>
      <c r="E8549">
        <v>2018</v>
      </c>
      <c r="F8549" t="s">
        <v>121</v>
      </c>
      <c r="G8549" t="s">
        <v>129</v>
      </c>
      <c r="H8549" t="s">
        <v>14</v>
      </c>
      <c r="I8549" t="s">
        <v>18</v>
      </c>
      <c r="J8549" t="s">
        <v>15</v>
      </c>
      <c r="K8549" t="s">
        <v>43</v>
      </c>
      <c r="L8549">
        <v>1</v>
      </c>
      <c r="M8549">
        <v>1008</v>
      </c>
      <c r="O8549" t="s">
        <v>28</v>
      </c>
      <c r="R8549" t="s">
        <v>44</v>
      </c>
      <c r="S8549" s="49" t="str">
        <f t="shared" si="1065"/>
        <v>Card</v>
      </c>
      <c r="T8549" s="3">
        <v>0.03</v>
      </c>
      <c r="U8549" s="2">
        <v>5.4450000000000003</v>
      </c>
      <c r="V8549" s="2">
        <v>2.2200000000000002</v>
      </c>
      <c r="W8549" s="54">
        <f>_xlfn.XLOOKUP(M8549,Market!A:A,Market!F:F,0)</f>
        <v>8.8999999999999996E-2</v>
      </c>
      <c r="X8549" s="55">
        <f t="shared" si="1066"/>
        <v>0.16335</v>
      </c>
      <c r="Y8549" s="55">
        <f t="shared" si="1067"/>
        <v>3.2250000000000001</v>
      </c>
      <c r="Z8549" s="54">
        <f t="shared" si="1068"/>
        <v>0.59228650137741046</v>
      </c>
      <c r="AA8549" s="49" t="str">
        <f t="shared" ca="1" si="1069"/>
        <v>Y</v>
      </c>
      <c r="AB8549" s="49">
        <f t="shared" ca="1" si="1070"/>
        <v>6</v>
      </c>
      <c r="AC8549" s="49" t="str">
        <f t="shared" ca="1" si="1071"/>
        <v>Y</v>
      </c>
    </row>
    <row r="8550" spans="1:29" x14ac:dyDescent="0.25">
      <c r="A8550">
        <v>10269</v>
      </c>
      <c r="B8550" s="9">
        <v>43206</v>
      </c>
      <c r="C8550" s="50" t="str">
        <f t="shared" si="1064"/>
        <v>N</v>
      </c>
      <c r="D8550" s="52">
        <f>_xlfn.XLOOKUP(B8550,Cal_Date!B:B,Cal_Date!A:A,0)</f>
        <v>3</v>
      </c>
      <c r="E8550">
        <v>2018</v>
      </c>
      <c r="F8550" t="s">
        <v>121</v>
      </c>
      <c r="G8550" t="s">
        <v>129</v>
      </c>
      <c r="H8550" t="s">
        <v>48</v>
      </c>
      <c r="I8550" t="s">
        <v>18</v>
      </c>
      <c r="J8550" t="s">
        <v>10</v>
      </c>
      <c r="K8550" t="s">
        <v>43</v>
      </c>
      <c r="L8550">
        <v>2</v>
      </c>
      <c r="M8550">
        <v>1004</v>
      </c>
      <c r="O8550" t="s">
        <v>28</v>
      </c>
      <c r="R8550" t="s">
        <v>44</v>
      </c>
      <c r="S8550" s="49" t="str">
        <f t="shared" si="1065"/>
        <v>Card</v>
      </c>
      <c r="T8550" s="3">
        <v>0.03</v>
      </c>
      <c r="U8550" s="2">
        <v>14.84</v>
      </c>
      <c r="V8550" s="2">
        <v>2.92</v>
      </c>
      <c r="W8550" s="54">
        <f>_xlfn.XLOOKUP(M8550,Market!A:A,Market!F:F,0)</f>
        <v>0.06</v>
      </c>
      <c r="X8550" s="55">
        <f t="shared" si="1066"/>
        <v>0.44519999999999998</v>
      </c>
      <c r="Y8550" s="55">
        <f t="shared" si="1067"/>
        <v>11.92</v>
      </c>
      <c r="Z8550" s="54">
        <f t="shared" si="1068"/>
        <v>0.80323450134770891</v>
      </c>
      <c r="AA8550" s="49" t="str">
        <f t="shared" ca="1" si="1069"/>
        <v>Y</v>
      </c>
      <c r="AB8550" s="49">
        <f t="shared" ca="1" si="1070"/>
        <v>6</v>
      </c>
      <c r="AC8550" s="49" t="str">
        <f t="shared" ca="1" si="1071"/>
        <v>Y</v>
      </c>
    </row>
    <row r="8551" spans="1:29" x14ac:dyDescent="0.25">
      <c r="A8551">
        <v>10270</v>
      </c>
      <c r="B8551" s="9">
        <v>43206</v>
      </c>
      <c r="C8551" s="50" t="str">
        <f t="shared" si="1064"/>
        <v>N</v>
      </c>
      <c r="D8551" s="52">
        <f>_xlfn.XLOOKUP(B8551,Cal_Date!B:B,Cal_Date!A:A,0)</f>
        <v>3</v>
      </c>
      <c r="E8551">
        <v>2018</v>
      </c>
      <c r="F8551" t="s">
        <v>121</v>
      </c>
      <c r="G8551" t="s">
        <v>129</v>
      </c>
      <c r="H8551" t="s">
        <v>48</v>
      </c>
      <c r="I8551" t="s">
        <v>18</v>
      </c>
      <c r="J8551" t="s">
        <v>10</v>
      </c>
      <c r="K8551" t="s">
        <v>43</v>
      </c>
      <c r="L8551">
        <v>1</v>
      </c>
      <c r="M8551">
        <v>1003</v>
      </c>
      <c r="O8551" t="s">
        <v>25</v>
      </c>
      <c r="R8551" t="s">
        <v>44</v>
      </c>
      <c r="S8551" s="49" t="str">
        <f t="shared" si="1065"/>
        <v>Card</v>
      </c>
      <c r="T8551" s="3">
        <v>0.03</v>
      </c>
      <c r="U8551" s="2">
        <v>7.42</v>
      </c>
      <c r="V8551" s="2">
        <v>1.46</v>
      </c>
      <c r="W8551" s="54">
        <f>_xlfn.XLOOKUP(M8551,Market!A:A,Market!F:F,0)</f>
        <v>0.06</v>
      </c>
      <c r="X8551" s="55">
        <f t="shared" si="1066"/>
        <v>0.22259999999999999</v>
      </c>
      <c r="Y8551" s="55">
        <f t="shared" si="1067"/>
        <v>5.96</v>
      </c>
      <c r="Z8551" s="54">
        <f t="shared" si="1068"/>
        <v>0.80323450134770891</v>
      </c>
      <c r="AA8551" s="49" t="str">
        <f t="shared" ca="1" si="1069"/>
        <v>Y</v>
      </c>
      <c r="AB8551" s="49">
        <f t="shared" ca="1" si="1070"/>
        <v>6</v>
      </c>
      <c r="AC8551" s="49" t="str">
        <f t="shared" ca="1" si="1071"/>
        <v>Y</v>
      </c>
    </row>
    <row r="8552" spans="1:29" x14ac:dyDescent="0.25">
      <c r="A8552">
        <v>10271</v>
      </c>
      <c r="B8552" s="9">
        <v>43206</v>
      </c>
      <c r="C8552" s="50" t="str">
        <f t="shared" si="1064"/>
        <v>N</v>
      </c>
      <c r="D8552" s="52">
        <f>_xlfn.XLOOKUP(B8552,Cal_Date!B:B,Cal_Date!A:A,0)</f>
        <v>3</v>
      </c>
      <c r="E8552">
        <v>2018</v>
      </c>
      <c r="F8552" t="s">
        <v>121</v>
      </c>
      <c r="G8552" t="s">
        <v>129</v>
      </c>
      <c r="H8552" t="s">
        <v>11</v>
      </c>
      <c r="I8552" t="s">
        <v>13</v>
      </c>
      <c r="J8552" t="s">
        <v>15</v>
      </c>
      <c r="K8552" t="s">
        <v>42</v>
      </c>
      <c r="L8552">
        <v>2</v>
      </c>
      <c r="M8552">
        <v>1002</v>
      </c>
      <c r="O8552" t="s">
        <v>28</v>
      </c>
      <c r="R8552" t="s">
        <v>47</v>
      </c>
      <c r="S8552" s="49" t="str">
        <f t="shared" si="1065"/>
        <v>Card</v>
      </c>
      <c r="T8552" s="3">
        <v>3.5000000000000003E-2</v>
      </c>
      <c r="U8552" s="2">
        <v>5.3000000000000007</v>
      </c>
      <c r="V8552" s="2">
        <v>2.84</v>
      </c>
      <c r="W8552" s="54">
        <f>_xlfn.XLOOKUP(M8552,Market!A:A,Market!F:F,0)</f>
        <v>0.06</v>
      </c>
      <c r="X8552" s="55">
        <f t="shared" si="1066"/>
        <v>0.18550000000000005</v>
      </c>
      <c r="Y8552" s="55">
        <f t="shared" si="1067"/>
        <v>2.4600000000000009</v>
      </c>
      <c r="Z8552" s="54">
        <f t="shared" si="1068"/>
        <v>0.46415094339622653</v>
      </c>
      <c r="AA8552" s="49" t="str">
        <f t="shared" ca="1" si="1069"/>
        <v>Y</v>
      </c>
      <c r="AB8552" s="49">
        <f t="shared" ca="1" si="1070"/>
        <v>6</v>
      </c>
      <c r="AC8552" s="49" t="str">
        <f t="shared" ca="1" si="1071"/>
        <v>Y</v>
      </c>
    </row>
    <row r="8553" spans="1:29" x14ac:dyDescent="0.25">
      <c r="A8553">
        <v>10272</v>
      </c>
      <c r="B8553" s="9">
        <v>43206</v>
      </c>
      <c r="C8553" s="50" t="str">
        <f t="shared" si="1064"/>
        <v>N</v>
      </c>
      <c r="D8553" s="52">
        <f>_xlfn.XLOOKUP(B8553,Cal_Date!B:B,Cal_Date!A:A,0)</f>
        <v>3</v>
      </c>
      <c r="E8553">
        <v>2018</v>
      </c>
      <c r="F8553" t="s">
        <v>121</v>
      </c>
      <c r="G8553" t="s">
        <v>129</v>
      </c>
      <c r="H8553" t="s">
        <v>11</v>
      </c>
      <c r="I8553" t="s">
        <v>11</v>
      </c>
      <c r="J8553" t="s">
        <v>15</v>
      </c>
      <c r="K8553" t="s">
        <v>42</v>
      </c>
      <c r="L8553">
        <v>1</v>
      </c>
      <c r="M8553">
        <v>1007</v>
      </c>
      <c r="O8553" t="s">
        <v>28</v>
      </c>
      <c r="R8553" t="s">
        <v>44</v>
      </c>
      <c r="S8553" s="49" t="str">
        <f t="shared" si="1065"/>
        <v>Card</v>
      </c>
      <c r="T8553" s="3">
        <v>0.03</v>
      </c>
      <c r="U8553" s="2">
        <v>2.7225000000000001</v>
      </c>
      <c r="V8553" s="2">
        <v>0.87</v>
      </c>
      <c r="W8553" s="54">
        <f>_xlfn.XLOOKUP(M8553,Market!A:A,Market!F:F,0)</f>
        <v>8.8999999999999996E-2</v>
      </c>
      <c r="X8553" s="55">
        <f t="shared" si="1066"/>
        <v>8.1674999999999998E-2</v>
      </c>
      <c r="Y8553" s="55">
        <f t="shared" si="1067"/>
        <v>1.8525</v>
      </c>
      <c r="Z8553" s="54">
        <f t="shared" si="1068"/>
        <v>0.68044077134986225</v>
      </c>
      <c r="AA8553" s="49" t="str">
        <f t="shared" ca="1" si="1069"/>
        <v>Y</v>
      </c>
      <c r="AB8553" s="49">
        <f t="shared" ca="1" si="1070"/>
        <v>6</v>
      </c>
      <c r="AC8553" s="49" t="str">
        <f t="shared" ca="1" si="1071"/>
        <v>Y</v>
      </c>
    </row>
    <row r="8554" spans="1:29" x14ac:dyDescent="0.25">
      <c r="A8554">
        <v>10273</v>
      </c>
      <c r="B8554" s="9">
        <v>43206</v>
      </c>
      <c r="C8554" s="50" t="str">
        <f t="shared" si="1064"/>
        <v>N</v>
      </c>
      <c r="D8554" s="52">
        <f>_xlfn.XLOOKUP(B8554,Cal_Date!B:B,Cal_Date!A:A,0)</f>
        <v>3</v>
      </c>
      <c r="E8554">
        <v>2018</v>
      </c>
      <c r="F8554" t="s">
        <v>121</v>
      </c>
      <c r="G8554" t="s">
        <v>129</v>
      </c>
      <c r="H8554" t="s">
        <v>48</v>
      </c>
      <c r="I8554" t="s">
        <v>18</v>
      </c>
      <c r="J8554" t="s">
        <v>10</v>
      </c>
      <c r="K8554" t="s">
        <v>43</v>
      </c>
      <c r="L8554">
        <v>2</v>
      </c>
      <c r="M8554">
        <v>1008</v>
      </c>
      <c r="O8554" t="s">
        <v>28</v>
      </c>
      <c r="R8554" t="s">
        <v>44</v>
      </c>
      <c r="S8554" s="49" t="str">
        <f t="shared" si="1065"/>
        <v>Card</v>
      </c>
      <c r="T8554" s="3">
        <v>0.03</v>
      </c>
      <c r="U8554" s="2">
        <v>15.245999999999999</v>
      </c>
      <c r="V8554" s="2">
        <v>2.92</v>
      </c>
      <c r="W8554" s="54">
        <f>_xlfn.XLOOKUP(M8554,Market!A:A,Market!F:F,0)</f>
        <v>8.8999999999999996E-2</v>
      </c>
      <c r="X8554" s="55">
        <f t="shared" si="1066"/>
        <v>0.45737999999999995</v>
      </c>
      <c r="Y8554" s="55">
        <f t="shared" si="1067"/>
        <v>12.325999999999999</v>
      </c>
      <c r="Z8554" s="54">
        <f t="shared" si="1068"/>
        <v>0.80847435392889933</v>
      </c>
      <c r="AA8554" s="49" t="str">
        <f t="shared" ca="1" si="1069"/>
        <v>Y</v>
      </c>
      <c r="AB8554" s="49">
        <f t="shared" ca="1" si="1070"/>
        <v>6</v>
      </c>
      <c r="AC8554" s="49" t="str">
        <f t="shared" ca="1" si="1071"/>
        <v>Y</v>
      </c>
    </row>
    <row r="8555" spans="1:29" x14ac:dyDescent="0.25">
      <c r="A8555">
        <v>10274</v>
      </c>
      <c r="B8555" s="9">
        <v>43206</v>
      </c>
      <c r="C8555" s="50" t="str">
        <f t="shared" si="1064"/>
        <v>N</v>
      </c>
      <c r="D8555" s="52">
        <f>_xlfn.XLOOKUP(B8555,Cal_Date!B:B,Cal_Date!A:A,0)</f>
        <v>3</v>
      </c>
      <c r="E8555">
        <v>2018</v>
      </c>
      <c r="F8555" t="s">
        <v>121</v>
      </c>
      <c r="G8555" t="s">
        <v>129</v>
      </c>
      <c r="H8555" t="s">
        <v>48</v>
      </c>
      <c r="I8555" t="s">
        <v>18</v>
      </c>
      <c r="J8555" t="s">
        <v>10</v>
      </c>
      <c r="K8555" t="s">
        <v>43</v>
      </c>
      <c r="L8555">
        <v>1</v>
      </c>
      <c r="M8555">
        <v>1008</v>
      </c>
      <c r="O8555" t="s">
        <v>28</v>
      </c>
      <c r="R8555" t="s">
        <v>44</v>
      </c>
      <c r="S8555" s="49" t="str">
        <f t="shared" si="1065"/>
        <v>Card</v>
      </c>
      <c r="T8555" s="3">
        <v>0.03</v>
      </c>
      <c r="U8555" s="2">
        <v>7.6229999999999993</v>
      </c>
      <c r="V8555" s="2">
        <v>1.46</v>
      </c>
      <c r="W8555" s="54">
        <f>_xlfn.XLOOKUP(M8555,Market!A:A,Market!F:F,0)</f>
        <v>8.8999999999999996E-2</v>
      </c>
      <c r="X8555" s="55">
        <f t="shared" si="1066"/>
        <v>0.22868999999999998</v>
      </c>
      <c r="Y8555" s="55">
        <f t="shared" si="1067"/>
        <v>6.1629999999999994</v>
      </c>
      <c r="Z8555" s="54">
        <f t="shared" si="1068"/>
        <v>0.80847435392889933</v>
      </c>
      <c r="AA8555" s="49" t="str">
        <f t="shared" ca="1" si="1069"/>
        <v>Y</v>
      </c>
      <c r="AB8555" s="49">
        <f t="shared" ca="1" si="1070"/>
        <v>6</v>
      </c>
      <c r="AC8555" s="49" t="str">
        <f t="shared" ca="1" si="1071"/>
        <v>Y</v>
      </c>
    </row>
    <row r="8556" spans="1:29" x14ac:dyDescent="0.25">
      <c r="A8556">
        <v>10275</v>
      </c>
      <c r="B8556" s="9">
        <v>43206</v>
      </c>
      <c r="C8556" s="50" t="str">
        <f t="shared" si="1064"/>
        <v>N</v>
      </c>
      <c r="D8556" s="52">
        <f>_xlfn.XLOOKUP(B8556,Cal_Date!B:B,Cal_Date!A:A,0)</f>
        <v>3</v>
      </c>
      <c r="E8556">
        <v>2018</v>
      </c>
      <c r="F8556" t="s">
        <v>121</v>
      </c>
      <c r="G8556" t="s">
        <v>129</v>
      </c>
      <c r="H8556" t="s">
        <v>48</v>
      </c>
      <c r="I8556" t="s">
        <v>18</v>
      </c>
      <c r="J8556" t="s">
        <v>10</v>
      </c>
      <c r="K8556" t="s">
        <v>43</v>
      </c>
      <c r="L8556">
        <v>1</v>
      </c>
      <c r="M8556">
        <v>1000</v>
      </c>
      <c r="O8556" t="s">
        <v>25</v>
      </c>
      <c r="R8556" t="s">
        <v>47</v>
      </c>
      <c r="S8556" s="49" t="str">
        <f t="shared" si="1065"/>
        <v>Card</v>
      </c>
      <c r="T8556" s="3">
        <v>3.5000000000000003E-2</v>
      </c>
      <c r="U8556" s="2">
        <v>7.5600000000000005</v>
      </c>
      <c r="V8556" s="2">
        <v>1.46</v>
      </c>
      <c r="W8556" s="54">
        <f>_xlfn.XLOOKUP(M8556,Market!A:A,Market!F:F,0)</f>
        <v>0.08</v>
      </c>
      <c r="X8556" s="55">
        <f t="shared" si="1066"/>
        <v>0.26460000000000006</v>
      </c>
      <c r="Y8556" s="55">
        <f t="shared" si="1067"/>
        <v>6.1000000000000005</v>
      </c>
      <c r="Z8556" s="54">
        <f t="shared" si="1068"/>
        <v>0.80687830687830686</v>
      </c>
      <c r="AA8556" s="49" t="str">
        <f t="shared" ca="1" si="1069"/>
        <v>Y</v>
      </c>
      <c r="AB8556" s="49">
        <f t="shared" ca="1" si="1070"/>
        <v>6</v>
      </c>
      <c r="AC8556" s="49" t="str">
        <f t="shared" ca="1" si="1071"/>
        <v>Y</v>
      </c>
    </row>
    <row r="8557" spans="1:29" x14ac:dyDescent="0.25">
      <c r="A8557">
        <v>10276</v>
      </c>
      <c r="B8557" s="9">
        <v>43206</v>
      </c>
      <c r="C8557" s="50" t="str">
        <f t="shared" si="1064"/>
        <v>N</v>
      </c>
      <c r="D8557" s="52">
        <f>_xlfn.XLOOKUP(B8557,Cal_Date!B:B,Cal_Date!A:A,0)</f>
        <v>3</v>
      </c>
      <c r="E8557">
        <v>2018</v>
      </c>
      <c r="F8557" t="s">
        <v>121</v>
      </c>
      <c r="G8557" t="s">
        <v>129</v>
      </c>
      <c r="H8557" t="s">
        <v>11</v>
      </c>
      <c r="I8557" t="s">
        <v>13</v>
      </c>
      <c r="J8557" t="s">
        <v>15</v>
      </c>
      <c r="K8557" t="s">
        <v>42</v>
      </c>
      <c r="L8557">
        <v>1</v>
      </c>
      <c r="M8557">
        <v>1000</v>
      </c>
      <c r="O8557" t="s">
        <v>25</v>
      </c>
      <c r="R8557" t="s">
        <v>44</v>
      </c>
      <c r="S8557" s="49" t="str">
        <f t="shared" si="1065"/>
        <v>Card</v>
      </c>
      <c r="T8557" s="3">
        <v>0.03</v>
      </c>
      <c r="U8557" s="2">
        <v>2.7</v>
      </c>
      <c r="V8557" s="2">
        <v>1.42</v>
      </c>
      <c r="W8557" s="54">
        <f>_xlfn.XLOOKUP(M8557,Market!A:A,Market!F:F,0)</f>
        <v>0.08</v>
      </c>
      <c r="X8557" s="55">
        <f t="shared" si="1066"/>
        <v>8.1000000000000003E-2</v>
      </c>
      <c r="Y8557" s="55">
        <f t="shared" si="1067"/>
        <v>1.2800000000000002</v>
      </c>
      <c r="Z8557" s="54">
        <f t="shared" si="1068"/>
        <v>0.47407407407407415</v>
      </c>
      <c r="AA8557" s="49" t="str">
        <f t="shared" ca="1" si="1069"/>
        <v>Y</v>
      </c>
      <c r="AB8557" s="49">
        <f t="shared" ca="1" si="1070"/>
        <v>6</v>
      </c>
      <c r="AC8557" s="49" t="str">
        <f t="shared" ca="1" si="1071"/>
        <v>Y</v>
      </c>
    </row>
    <row r="8558" spans="1:29" x14ac:dyDescent="0.25">
      <c r="A8558">
        <v>10277</v>
      </c>
      <c r="B8558" s="9">
        <v>43206</v>
      </c>
      <c r="C8558" s="50" t="str">
        <f t="shared" si="1064"/>
        <v>N</v>
      </c>
      <c r="D8558" s="52">
        <f>_xlfn.XLOOKUP(B8558,Cal_Date!B:B,Cal_Date!A:A,0)</f>
        <v>3</v>
      </c>
      <c r="E8558">
        <v>2018</v>
      </c>
      <c r="F8558" t="s">
        <v>121</v>
      </c>
      <c r="G8558" t="s">
        <v>129</v>
      </c>
      <c r="H8558" t="s">
        <v>11</v>
      </c>
      <c r="I8558" t="s">
        <v>13</v>
      </c>
      <c r="J8558" t="s">
        <v>15</v>
      </c>
      <c r="K8558" t="s">
        <v>42</v>
      </c>
      <c r="L8558">
        <v>1</v>
      </c>
      <c r="M8558">
        <v>1000</v>
      </c>
      <c r="O8558" t="s">
        <v>25</v>
      </c>
      <c r="R8558" t="s">
        <v>44</v>
      </c>
      <c r="S8558" s="49" t="str">
        <f t="shared" si="1065"/>
        <v>Card</v>
      </c>
      <c r="T8558" s="3">
        <v>0.03</v>
      </c>
      <c r="U8558" s="2">
        <v>2.7</v>
      </c>
      <c r="V8558" s="2">
        <v>1.42</v>
      </c>
      <c r="W8558" s="54">
        <f>_xlfn.XLOOKUP(M8558,Market!A:A,Market!F:F,0)</f>
        <v>0.08</v>
      </c>
      <c r="X8558" s="55">
        <f t="shared" si="1066"/>
        <v>8.1000000000000003E-2</v>
      </c>
      <c r="Y8558" s="55">
        <f t="shared" si="1067"/>
        <v>1.2800000000000002</v>
      </c>
      <c r="Z8558" s="54">
        <f t="shared" si="1068"/>
        <v>0.47407407407407415</v>
      </c>
      <c r="AA8558" s="49" t="str">
        <f t="shared" ca="1" si="1069"/>
        <v>Y</v>
      </c>
      <c r="AB8558" s="49">
        <f t="shared" ca="1" si="1070"/>
        <v>6</v>
      </c>
      <c r="AC8558" s="49" t="str">
        <f t="shared" ca="1" si="1071"/>
        <v>Y</v>
      </c>
    </row>
    <row r="8559" spans="1:29" x14ac:dyDescent="0.25">
      <c r="A8559">
        <v>10278</v>
      </c>
      <c r="B8559" s="9">
        <v>43206</v>
      </c>
      <c r="C8559" s="50" t="str">
        <f t="shared" si="1064"/>
        <v>N</v>
      </c>
      <c r="D8559" s="52">
        <f>_xlfn.XLOOKUP(B8559,Cal_Date!B:B,Cal_Date!A:A,0)</f>
        <v>3</v>
      </c>
      <c r="E8559">
        <v>2018</v>
      </c>
      <c r="F8559" t="s">
        <v>121</v>
      </c>
      <c r="G8559" t="s">
        <v>129</v>
      </c>
      <c r="H8559" t="s">
        <v>14</v>
      </c>
      <c r="I8559" t="s">
        <v>18</v>
      </c>
      <c r="J8559" t="s">
        <v>15</v>
      </c>
      <c r="K8559" t="s">
        <v>43</v>
      </c>
      <c r="L8559">
        <v>2</v>
      </c>
      <c r="M8559">
        <v>1001</v>
      </c>
      <c r="O8559" t="s">
        <v>25</v>
      </c>
      <c r="R8559" t="s">
        <v>44</v>
      </c>
      <c r="S8559" s="49" t="str">
        <f t="shared" si="1065"/>
        <v>Card</v>
      </c>
      <c r="T8559" s="3">
        <v>0.03</v>
      </c>
      <c r="U8559" s="2">
        <v>10.600000000000001</v>
      </c>
      <c r="V8559" s="2">
        <v>4.2</v>
      </c>
      <c r="W8559" s="54">
        <f>_xlfn.XLOOKUP(M8559,Market!A:A,Market!F:F,0)</f>
        <v>0.06</v>
      </c>
      <c r="X8559" s="55">
        <f t="shared" si="1066"/>
        <v>0.318</v>
      </c>
      <c r="Y8559" s="55">
        <f t="shared" si="1067"/>
        <v>6.4000000000000012</v>
      </c>
      <c r="Z8559" s="54">
        <f t="shared" si="1068"/>
        <v>0.60377358490566047</v>
      </c>
      <c r="AA8559" s="49" t="str">
        <f t="shared" ca="1" si="1069"/>
        <v>Y</v>
      </c>
      <c r="AB8559" s="49">
        <f t="shared" ca="1" si="1070"/>
        <v>6</v>
      </c>
      <c r="AC8559" s="49" t="str">
        <f t="shared" ca="1" si="1071"/>
        <v>Y</v>
      </c>
    </row>
    <row r="8560" spans="1:29" x14ac:dyDescent="0.25">
      <c r="A8560">
        <v>10279</v>
      </c>
      <c r="B8560" s="9">
        <v>43206</v>
      </c>
      <c r="C8560" s="50" t="str">
        <f t="shared" si="1064"/>
        <v>N</v>
      </c>
      <c r="D8560" s="52">
        <f>_xlfn.XLOOKUP(B8560,Cal_Date!B:B,Cal_Date!A:A,0)</f>
        <v>3</v>
      </c>
      <c r="E8560">
        <v>2018</v>
      </c>
      <c r="F8560" t="s">
        <v>121</v>
      </c>
      <c r="G8560" t="s">
        <v>129</v>
      </c>
      <c r="H8560" t="s">
        <v>11</v>
      </c>
      <c r="I8560" t="s">
        <v>11</v>
      </c>
      <c r="J8560" t="s">
        <v>15</v>
      </c>
      <c r="K8560" t="s">
        <v>42</v>
      </c>
      <c r="L8560">
        <v>1</v>
      </c>
      <c r="M8560">
        <v>1000</v>
      </c>
      <c r="O8560" t="s">
        <v>25</v>
      </c>
      <c r="R8560" t="s">
        <v>47</v>
      </c>
      <c r="S8560" s="49" t="str">
        <f t="shared" si="1065"/>
        <v>Card</v>
      </c>
      <c r="T8560" s="3">
        <v>3.5000000000000003E-2</v>
      </c>
      <c r="U8560" s="2">
        <v>2.7</v>
      </c>
      <c r="V8560" s="2">
        <v>0.87</v>
      </c>
      <c r="W8560" s="54">
        <f>_xlfn.XLOOKUP(M8560,Market!A:A,Market!F:F,0)</f>
        <v>0.08</v>
      </c>
      <c r="X8560" s="55">
        <f t="shared" si="1066"/>
        <v>9.4500000000000015E-2</v>
      </c>
      <c r="Y8560" s="55">
        <f t="shared" si="1067"/>
        <v>1.83</v>
      </c>
      <c r="Z8560" s="54">
        <f t="shared" si="1068"/>
        <v>0.67777777777777781</v>
      </c>
      <c r="AA8560" s="49" t="str">
        <f t="shared" ca="1" si="1069"/>
        <v>Y</v>
      </c>
      <c r="AB8560" s="49">
        <f t="shared" ca="1" si="1070"/>
        <v>6</v>
      </c>
      <c r="AC8560" s="49" t="str">
        <f t="shared" ca="1" si="1071"/>
        <v>Y</v>
      </c>
    </row>
    <row r="8561" spans="1:29" x14ac:dyDescent="0.25">
      <c r="A8561">
        <v>10280</v>
      </c>
      <c r="B8561" s="9">
        <v>43206</v>
      </c>
      <c r="C8561" s="50" t="str">
        <f t="shared" si="1064"/>
        <v>N</v>
      </c>
      <c r="D8561" s="52">
        <f>_xlfn.XLOOKUP(B8561,Cal_Date!B:B,Cal_Date!A:A,0)</f>
        <v>3</v>
      </c>
      <c r="E8561">
        <v>2018</v>
      </c>
      <c r="F8561" t="s">
        <v>121</v>
      </c>
      <c r="G8561" t="s">
        <v>129</v>
      </c>
      <c r="H8561" t="s">
        <v>11</v>
      </c>
      <c r="I8561" t="s">
        <v>11</v>
      </c>
      <c r="J8561" t="s">
        <v>15</v>
      </c>
      <c r="K8561" t="s">
        <v>42</v>
      </c>
      <c r="L8561">
        <v>1</v>
      </c>
      <c r="M8561">
        <v>1000</v>
      </c>
      <c r="O8561" t="s">
        <v>25</v>
      </c>
      <c r="R8561" t="s">
        <v>44</v>
      </c>
      <c r="S8561" s="49" t="str">
        <f t="shared" si="1065"/>
        <v>Card</v>
      </c>
      <c r="T8561" s="3">
        <v>0.03</v>
      </c>
      <c r="U8561" s="2">
        <v>2.7</v>
      </c>
      <c r="V8561" s="2">
        <v>0.87</v>
      </c>
      <c r="W8561" s="54">
        <f>_xlfn.XLOOKUP(M8561,Market!A:A,Market!F:F,0)</f>
        <v>0.08</v>
      </c>
      <c r="X8561" s="55">
        <f t="shared" si="1066"/>
        <v>8.1000000000000003E-2</v>
      </c>
      <c r="Y8561" s="55">
        <f t="shared" si="1067"/>
        <v>1.83</v>
      </c>
      <c r="Z8561" s="54">
        <f t="shared" si="1068"/>
        <v>0.67777777777777781</v>
      </c>
      <c r="AA8561" s="49" t="str">
        <f t="shared" ca="1" si="1069"/>
        <v>Y</v>
      </c>
      <c r="AB8561" s="49">
        <f t="shared" ca="1" si="1070"/>
        <v>6</v>
      </c>
      <c r="AC8561" s="49" t="str">
        <f t="shared" ca="1" si="1071"/>
        <v>Y</v>
      </c>
    </row>
    <row r="8562" spans="1:29" x14ac:dyDescent="0.25">
      <c r="A8562">
        <v>10281</v>
      </c>
      <c r="B8562" s="9">
        <v>43206</v>
      </c>
      <c r="C8562" s="50" t="str">
        <f t="shared" si="1064"/>
        <v>N</v>
      </c>
      <c r="D8562" s="52">
        <f>_xlfn.XLOOKUP(B8562,Cal_Date!B:B,Cal_Date!A:A,0)</f>
        <v>3</v>
      </c>
      <c r="E8562">
        <v>2018</v>
      </c>
      <c r="F8562" t="s">
        <v>121</v>
      </c>
      <c r="G8562" t="s">
        <v>129</v>
      </c>
      <c r="H8562" t="s">
        <v>11</v>
      </c>
      <c r="I8562" t="s">
        <v>11</v>
      </c>
      <c r="J8562" t="s">
        <v>15</v>
      </c>
      <c r="K8562" t="s">
        <v>42</v>
      </c>
      <c r="L8562">
        <v>1</v>
      </c>
      <c r="M8562">
        <v>1004</v>
      </c>
      <c r="O8562" t="s">
        <v>28</v>
      </c>
      <c r="R8562" t="s">
        <v>44</v>
      </c>
      <c r="S8562" s="49" t="str">
        <f t="shared" si="1065"/>
        <v>Card</v>
      </c>
      <c r="T8562" s="3">
        <v>0.03</v>
      </c>
      <c r="U8562" s="2">
        <v>2.6500000000000004</v>
      </c>
      <c r="V8562" s="2">
        <v>0.87</v>
      </c>
      <c r="W8562" s="54">
        <f>_xlfn.XLOOKUP(M8562,Market!A:A,Market!F:F,0)</f>
        <v>0.06</v>
      </c>
      <c r="X8562" s="55">
        <f t="shared" si="1066"/>
        <v>7.9500000000000001E-2</v>
      </c>
      <c r="Y8562" s="55">
        <f t="shared" si="1067"/>
        <v>1.7800000000000002</v>
      </c>
      <c r="Z8562" s="54">
        <f t="shared" si="1068"/>
        <v>0.67169811320754713</v>
      </c>
      <c r="AA8562" s="49" t="str">
        <f t="shared" ca="1" si="1069"/>
        <v>Y</v>
      </c>
      <c r="AB8562" s="49">
        <f t="shared" ca="1" si="1070"/>
        <v>6</v>
      </c>
      <c r="AC8562" s="49" t="str">
        <f t="shared" ca="1" si="1071"/>
        <v>Y</v>
      </c>
    </row>
    <row r="8563" spans="1:29" x14ac:dyDescent="0.25">
      <c r="A8563">
        <v>10282</v>
      </c>
      <c r="B8563" s="9">
        <v>43206</v>
      </c>
      <c r="C8563" s="50" t="str">
        <f t="shared" si="1064"/>
        <v>N</v>
      </c>
      <c r="D8563" s="52">
        <f>_xlfn.XLOOKUP(B8563,Cal_Date!B:B,Cal_Date!A:A,0)</f>
        <v>3</v>
      </c>
      <c r="E8563">
        <v>2018</v>
      </c>
      <c r="F8563" t="s">
        <v>121</v>
      </c>
      <c r="G8563" t="s">
        <v>129</v>
      </c>
      <c r="H8563" t="s">
        <v>48</v>
      </c>
      <c r="I8563" t="s">
        <v>18</v>
      </c>
      <c r="J8563" t="s">
        <v>10</v>
      </c>
      <c r="K8563" t="s">
        <v>43</v>
      </c>
      <c r="L8563">
        <v>1</v>
      </c>
      <c r="M8563">
        <v>1005</v>
      </c>
      <c r="O8563" t="s">
        <v>25</v>
      </c>
      <c r="R8563" t="s">
        <v>44</v>
      </c>
      <c r="S8563" s="49" t="str">
        <f t="shared" si="1065"/>
        <v>Card</v>
      </c>
      <c r="T8563" s="3">
        <v>0.03</v>
      </c>
      <c r="U8563" s="2">
        <v>7.6229999999999993</v>
      </c>
      <c r="V8563" s="2">
        <v>1.46</v>
      </c>
      <c r="W8563" s="54">
        <f>_xlfn.XLOOKUP(M8563,Market!A:A,Market!F:F,0)</f>
        <v>8.8999999999999996E-2</v>
      </c>
      <c r="X8563" s="55">
        <f t="shared" si="1066"/>
        <v>0.22868999999999998</v>
      </c>
      <c r="Y8563" s="55">
        <f t="shared" si="1067"/>
        <v>6.1629999999999994</v>
      </c>
      <c r="Z8563" s="54">
        <f t="shared" si="1068"/>
        <v>0.80847435392889933</v>
      </c>
      <c r="AA8563" s="49" t="str">
        <f t="shared" ca="1" si="1069"/>
        <v>Y</v>
      </c>
      <c r="AB8563" s="49">
        <f t="shared" ca="1" si="1070"/>
        <v>6</v>
      </c>
      <c r="AC8563" s="49" t="str">
        <f t="shared" ca="1" si="1071"/>
        <v>Y</v>
      </c>
    </row>
    <row r="8564" spans="1:29" x14ac:dyDescent="0.25">
      <c r="A8564">
        <v>10283</v>
      </c>
      <c r="B8564" s="9">
        <v>43206</v>
      </c>
      <c r="C8564" s="50" t="str">
        <f t="shared" si="1064"/>
        <v>N</v>
      </c>
      <c r="D8564" s="52">
        <f>_xlfn.XLOOKUP(B8564,Cal_Date!B:B,Cal_Date!A:A,0)</f>
        <v>3</v>
      </c>
      <c r="E8564">
        <v>2018</v>
      </c>
      <c r="F8564" t="s">
        <v>121</v>
      </c>
      <c r="G8564" t="s">
        <v>129</v>
      </c>
      <c r="H8564" t="s">
        <v>11</v>
      </c>
      <c r="I8564" t="s">
        <v>11</v>
      </c>
      <c r="J8564" t="s">
        <v>15</v>
      </c>
      <c r="K8564" t="s">
        <v>42</v>
      </c>
      <c r="L8564">
        <v>1</v>
      </c>
      <c r="M8564">
        <v>1000</v>
      </c>
      <c r="O8564" t="s">
        <v>25</v>
      </c>
      <c r="R8564" t="s">
        <v>47</v>
      </c>
      <c r="S8564" s="49" t="str">
        <f t="shared" si="1065"/>
        <v>Card</v>
      </c>
      <c r="T8564" s="3">
        <v>3.5000000000000003E-2</v>
      </c>
      <c r="U8564" s="2">
        <v>2.7</v>
      </c>
      <c r="V8564" s="2">
        <v>0.87</v>
      </c>
      <c r="W8564" s="54">
        <f>_xlfn.XLOOKUP(M8564,Market!A:A,Market!F:F,0)</f>
        <v>0.08</v>
      </c>
      <c r="X8564" s="55">
        <f t="shared" si="1066"/>
        <v>9.4500000000000015E-2</v>
      </c>
      <c r="Y8564" s="55">
        <f t="shared" si="1067"/>
        <v>1.83</v>
      </c>
      <c r="Z8564" s="54">
        <f t="shared" si="1068"/>
        <v>0.67777777777777781</v>
      </c>
      <c r="AA8564" s="49" t="str">
        <f t="shared" ca="1" si="1069"/>
        <v>Y</v>
      </c>
      <c r="AB8564" s="49">
        <f t="shared" ca="1" si="1070"/>
        <v>6</v>
      </c>
      <c r="AC8564" s="49" t="str">
        <f t="shared" ca="1" si="1071"/>
        <v>Y</v>
      </c>
    </row>
    <row r="8565" spans="1:29" x14ac:dyDescent="0.25">
      <c r="A8565">
        <v>10284</v>
      </c>
      <c r="B8565" s="9">
        <v>43206</v>
      </c>
      <c r="C8565" s="50" t="str">
        <f t="shared" si="1064"/>
        <v>N</v>
      </c>
      <c r="D8565" s="52">
        <f>_xlfn.XLOOKUP(B8565,Cal_Date!B:B,Cal_Date!A:A,0)</f>
        <v>3</v>
      </c>
      <c r="E8565">
        <v>2018</v>
      </c>
      <c r="F8565" t="s">
        <v>121</v>
      </c>
      <c r="G8565" t="s">
        <v>129</v>
      </c>
      <c r="H8565" t="s">
        <v>11</v>
      </c>
      <c r="I8565" t="s">
        <v>11</v>
      </c>
      <c r="J8565" t="s">
        <v>15</v>
      </c>
      <c r="K8565" t="s">
        <v>42</v>
      </c>
      <c r="L8565">
        <v>2</v>
      </c>
      <c r="M8565">
        <v>1006</v>
      </c>
      <c r="O8565" t="s">
        <v>28</v>
      </c>
      <c r="R8565" t="s">
        <v>44</v>
      </c>
      <c r="S8565" s="49" t="str">
        <f t="shared" si="1065"/>
        <v>Card</v>
      </c>
      <c r="T8565" s="3">
        <v>0.03</v>
      </c>
      <c r="U8565" s="2">
        <v>5.4450000000000003</v>
      </c>
      <c r="V8565" s="2">
        <v>1.74</v>
      </c>
      <c r="W8565" s="54">
        <f>_xlfn.XLOOKUP(M8565,Market!A:A,Market!F:F,0)</f>
        <v>8.8999999999999996E-2</v>
      </c>
      <c r="X8565" s="55">
        <f t="shared" si="1066"/>
        <v>0.16335</v>
      </c>
      <c r="Y8565" s="55">
        <f t="shared" si="1067"/>
        <v>3.7050000000000001</v>
      </c>
      <c r="Z8565" s="54">
        <f t="shared" si="1068"/>
        <v>0.68044077134986225</v>
      </c>
      <c r="AA8565" s="49" t="str">
        <f t="shared" ca="1" si="1069"/>
        <v>Y</v>
      </c>
      <c r="AB8565" s="49">
        <f t="shared" ca="1" si="1070"/>
        <v>6</v>
      </c>
      <c r="AC8565" s="49" t="str">
        <f t="shared" ca="1" si="1071"/>
        <v>Y</v>
      </c>
    </row>
    <row r="8566" spans="1:29" x14ac:dyDescent="0.25">
      <c r="A8566">
        <v>10285</v>
      </c>
      <c r="B8566" s="9">
        <v>43206</v>
      </c>
      <c r="C8566" s="50" t="str">
        <f t="shared" si="1064"/>
        <v>N</v>
      </c>
      <c r="D8566" s="52">
        <f>_xlfn.XLOOKUP(B8566,Cal_Date!B:B,Cal_Date!A:A,0)</f>
        <v>3</v>
      </c>
      <c r="E8566">
        <v>2018</v>
      </c>
      <c r="F8566" t="s">
        <v>121</v>
      </c>
      <c r="G8566" t="s">
        <v>129</v>
      </c>
      <c r="H8566" t="s">
        <v>14</v>
      </c>
      <c r="I8566" t="s">
        <v>13</v>
      </c>
      <c r="J8566" t="s">
        <v>15</v>
      </c>
      <c r="K8566" t="s">
        <v>43</v>
      </c>
      <c r="L8566">
        <v>2</v>
      </c>
      <c r="M8566">
        <v>1000</v>
      </c>
      <c r="O8566" t="s">
        <v>25</v>
      </c>
      <c r="R8566" t="s">
        <v>44</v>
      </c>
      <c r="S8566" s="49" t="str">
        <f t="shared" si="1065"/>
        <v>Card</v>
      </c>
      <c r="T8566" s="3">
        <v>0.03</v>
      </c>
      <c r="U8566" s="2">
        <v>10.8</v>
      </c>
      <c r="V8566" s="2">
        <v>4.24</v>
      </c>
      <c r="W8566" s="54">
        <f>_xlfn.XLOOKUP(M8566,Market!A:A,Market!F:F,0)</f>
        <v>0.08</v>
      </c>
      <c r="X8566" s="55">
        <f t="shared" si="1066"/>
        <v>0.32400000000000001</v>
      </c>
      <c r="Y8566" s="55">
        <f t="shared" si="1067"/>
        <v>6.5600000000000005</v>
      </c>
      <c r="Z8566" s="54">
        <f t="shared" si="1068"/>
        <v>0.6074074074074074</v>
      </c>
      <c r="AA8566" s="49" t="str">
        <f t="shared" ca="1" si="1069"/>
        <v>Y</v>
      </c>
      <c r="AB8566" s="49">
        <f t="shared" ca="1" si="1070"/>
        <v>6</v>
      </c>
      <c r="AC8566" s="49" t="str">
        <f t="shared" ca="1" si="1071"/>
        <v>Y</v>
      </c>
    </row>
    <row r="8567" spans="1:29" x14ac:dyDescent="0.25">
      <c r="A8567">
        <v>10286</v>
      </c>
      <c r="B8567" s="9">
        <v>43206</v>
      </c>
      <c r="C8567" s="50" t="str">
        <f t="shared" si="1064"/>
        <v>N</v>
      </c>
      <c r="D8567" s="52">
        <f>_xlfn.XLOOKUP(B8567,Cal_Date!B:B,Cal_Date!A:A,0)</f>
        <v>3</v>
      </c>
      <c r="E8567">
        <v>2018</v>
      </c>
      <c r="F8567" t="s">
        <v>121</v>
      </c>
      <c r="G8567" t="s">
        <v>129</v>
      </c>
      <c r="H8567" t="s">
        <v>48</v>
      </c>
      <c r="I8567" t="s">
        <v>18</v>
      </c>
      <c r="J8567" t="s">
        <v>10</v>
      </c>
      <c r="K8567" t="s">
        <v>43</v>
      </c>
      <c r="L8567">
        <v>1</v>
      </c>
      <c r="M8567">
        <v>1001</v>
      </c>
      <c r="O8567" t="s">
        <v>25</v>
      </c>
      <c r="R8567" t="s">
        <v>44</v>
      </c>
      <c r="S8567" s="49" t="str">
        <f t="shared" si="1065"/>
        <v>Card</v>
      </c>
      <c r="T8567" s="3">
        <v>0.03</v>
      </c>
      <c r="U8567" s="2">
        <v>7.42</v>
      </c>
      <c r="V8567" s="2">
        <v>1.46</v>
      </c>
      <c r="W8567" s="54">
        <f>_xlfn.XLOOKUP(M8567,Market!A:A,Market!F:F,0)</f>
        <v>0.06</v>
      </c>
      <c r="X8567" s="55">
        <f t="shared" si="1066"/>
        <v>0.22259999999999999</v>
      </c>
      <c r="Y8567" s="55">
        <f t="shared" si="1067"/>
        <v>5.96</v>
      </c>
      <c r="Z8567" s="54">
        <f t="shared" si="1068"/>
        <v>0.80323450134770891</v>
      </c>
      <c r="AA8567" s="49" t="str">
        <f t="shared" ca="1" si="1069"/>
        <v>Y</v>
      </c>
      <c r="AB8567" s="49">
        <f t="shared" ca="1" si="1070"/>
        <v>6</v>
      </c>
      <c r="AC8567" s="49" t="str">
        <f t="shared" ca="1" si="1071"/>
        <v>Y</v>
      </c>
    </row>
    <row r="8568" spans="1:29" x14ac:dyDescent="0.25">
      <c r="A8568">
        <v>10287</v>
      </c>
      <c r="B8568" s="9">
        <v>43206</v>
      </c>
      <c r="C8568" s="50" t="str">
        <f t="shared" si="1064"/>
        <v>N</v>
      </c>
      <c r="D8568" s="52">
        <f>_xlfn.XLOOKUP(B8568,Cal_Date!B:B,Cal_Date!A:A,0)</f>
        <v>3</v>
      </c>
      <c r="E8568">
        <v>2018</v>
      </c>
      <c r="F8568" t="s">
        <v>121</v>
      </c>
      <c r="G8568" t="s">
        <v>129</v>
      </c>
      <c r="H8568" t="s">
        <v>11</v>
      </c>
      <c r="I8568" t="s">
        <v>11</v>
      </c>
      <c r="J8568" t="s">
        <v>15</v>
      </c>
      <c r="K8568" t="s">
        <v>42</v>
      </c>
      <c r="L8568">
        <v>1</v>
      </c>
      <c r="M8568">
        <v>1008</v>
      </c>
      <c r="O8568" t="s">
        <v>28</v>
      </c>
      <c r="R8568" t="s">
        <v>47</v>
      </c>
      <c r="S8568" s="49" t="str">
        <f t="shared" si="1065"/>
        <v>Card</v>
      </c>
      <c r="T8568" s="3">
        <v>3.5000000000000003E-2</v>
      </c>
      <c r="U8568" s="2">
        <v>2.7225000000000001</v>
      </c>
      <c r="V8568" s="2">
        <v>0.87</v>
      </c>
      <c r="W8568" s="54">
        <f>_xlfn.XLOOKUP(M8568,Market!A:A,Market!F:F,0)</f>
        <v>8.8999999999999996E-2</v>
      </c>
      <c r="X8568" s="55">
        <f t="shared" si="1066"/>
        <v>9.5287500000000011E-2</v>
      </c>
      <c r="Y8568" s="55">
        <f t="shared" si="1067"/>
        <v>1.8525</v>
      </c>
      <c r="Z8568" s="54">
        <f t="shared" si="1068"/>
        <v>0.68044077134986225</v>
      </c>
      <c r="AA8568" s="49" t="str">
        <f t="shared" ca="1" si="1069"/>
        <v>Y</v>
      </c>
      <c r="AB8568" s="49">
        <f t="shared" ca="1" si="1070"/>
        <v>6</v>
      </c>
      <c r="AC8568" s="49" t="str">
        <f t="shared" ca="1" si="1071"/>
        <v>Y</v>
      </c>
    </row>
    <row r="8569" spans="1:29" x14ac:dyDescent="0.25">
      <c r="A8569">
        <v>10288</v>
      </c>
      <c r="B8569" s="9">
        <v>43206</v>
      </c>
      <c r="C8569" s="50" t="str">
        <f t="shared" si="1064"/>
        <v>N</v>
      </c>
      <c r="D8569" s="52">
        <f>_xlfn.XLOOKUP(B8569,Cal_Date!B:B,Cal_Date!A:A,0)</f>
        <v>3</v>
      </c>
      <c r="E8569">
        <v>2018</v>
      </c>
      <c r="F8569" t="s">
        <v>121</v>
      </c>
      <c r="G8569" t="s">
        <v>129</v>
      </c>
      <c r="H8569" t="s">
        <v>11</v>
      </c>
      <c r="I8569" t="s">
        <v>11</v>
      </c>
      <c r="J8569" t="s">
        <v>15</v>
      </c>
      <c r="K8569" t="s">
        <v>42</v>
      </c>
      <c r="L8569">
        <v>1</v>
      </c>
      <c r="M8569">
        <v>1009</v>
      </c>
      <c r="O8569" t="s">
        <v>28</v>
      </c>
      <c r="R8569" t="s">
        <v>44</v>
      </c>
      <c r="S8569" s="49" t="str">
        <f t="shared" si="1065"/>
        <v>Card</v>
      </c>
      <c r="T8569" s="3">
        <v>0.03</v>
      </c>
      <c r="U8569" s="2">
        <v>2.7225000000000001</v>
      </c>
      <c r="V8569" s="2">
        <v>0.87</v>
      </c>
      <c r="W8569" s="54">
        <f>_xlfn.XLOOKUP(M8569,Market!A:A,Market!F:F,0)</f>
        <v>8.8999999999999996E-2</v>
      </c>
      <c r="X8569" s="55">
        <f t="shared" si="1066"/>
        <v>8.1674999999999998E-2</v>
      </c>
      <c r="Y8569" s="55">
        <f t="shared" si="1067"/>
        <v>1.8525</v>
      </c>
      <c r="Z8569" s="54">
        <f t="shared" si="1068"/>
        <v>0.68044077134986225</v>
      </c>
      <c r="AA8569" s="49" t="str">
        <f t="shared" ca="1" si="1069"/>
        <v>Y</v>
      </c>
      <c r="AB8569" s="49">
        <f t="shared" ca="1" si="1070"/>
        <v>6</v>
      </c>
      <c r="AC8569" s="49" t="str">
        <f t="shared" ca="1" si="1071"/>
        <v>Y</v>
      </c>
    </row>
    <row r="8570" spans="1:29" x14ac:dyDescent="0.25">
      <c r="A8570">
        <v>10289</v>
      </c>
      <c r="B8570" s="9">
        <v>43206</v>
      </c>
      <c r="C8570" s="50" t="str">
        <f t="shared" si="1064"/>
        <v>N</v>
      </c>
      <c r="D8570" s="52">
        <f>_xlfn.XLOOKUP(B8570,Cal_Date!B:B,Cal_Date!A:A,0)</f>
        <v>3</v>
      </c>
      <c r="E8570">
        <v>2018</v>
      </c>
      <c r="F8570" t="s">
        <v>121</v>
      </c>
      <c r="G8570" t="s">
        <v>129</v>
      </c>
      <c r="H8570" t="s">
        <v>11</v>
      </c>
      <c r="I8570" t="s">
        <v>13</v>
      </c>
      <c r="J8570" t="s">
        <v>15</v>
      </c>
      <c r="K8570" t="s">
        <v>42</v>
      </c>
      <c r="L8570">
        <v>2</v>
      </c>
      <c r="M8570">
        <v>1001</v>
      </c>
      <c r="O8570" t="s">
        <v>25</v>
      </c>
      <c r="R8570" t="s">
        <v>44</v>
      </c>
      <c r="S8570" s="49" t="str">
        <f t="shared" si="1065"/>
        <v>Card</v>
      </c>
      <c r="T8570" s="3">
        <v>0.03</v>
      </c>
      <c r="U8570" s="2">
        <v>5.3000000000000007</v>
      </c>
      <c r="V8570" s="2">
        <v>2.84</v>
      </c>
      <c r="W8570" s="54">
        <f>_xlfn.XLOOKUP(M8570,Market!A:A,Market!F:F,0)</f>
        <v>0.06</v>
      </c>
      <c r="X8570" s="55">
        <f t="shared" si="1066"/>
        <v>0.159</v>
      </c>
      <c r="Y8570" s="55">
        <f t="shared" si="1067"/>
        <v>2.4600000000000009</v>
      </c>
      <c r="Z8570" s="54">
        <f t="shared" si="1068"/>
        <v>0.46415094339622653</v>
      </c>
      <c r="AA8570" s="49" t="str">
        <f t="shared" ca="1" si="1069"/>
        <v>Y</v>
      </c>
      <c r="AB8570" s="49">
        <f t="shared" ca="1" si="1070"/>
        <v>6</v>
      </c>
      <c r="AC8570" s="49" t="str">
        <f t="shared" ca="1" si="1071"/>
        <v>Y</v>
      </c>
    </row>
    <row r="8571" spans="1:29" x14ac:dyDescent="0.25">
      <c r="A8571">
        <v>10290</v>
      </c>
      <c r="B8571" s="9">
        <v>43206</v>
      </c>
      <c r="C8571" s="50" t="str">
        <f t="shared" si="1064"/>
        <v>N</v>
      </c>
      <c r="D8571" s="52">
        <f>_xlfn.XLOOKUP(B8571,Cal_Date!B:B,Cal_Date!A:A,0)</f>
        <v>3</v>
      </c>
      <c r="E8571">
        <v>2018</v>
      </c>
      <c r="F8571" t="s">
        <v>121</v>
      </c>
      <c r="G8571" t="s">
        <v>129</v>
      </c>
      <c r="H8571" t="s">
        <v>11</v>
      </c>
      <c r="I8571" t="s">
        <v>13</v>
      </c>
      <c r="J8571" t="s">
        <v>15</v>
      </c>
      <c r="K8571" t="s">
        <v>42</v>
      </c>
      <c r="L8571">
        <v>1</v>
      </c>
      <c r="M8571">
        <v>1001</v>
      </c>
      <c r="O8571" t="s">
        <v>25</v>
      </c>
      <c r="R8571" t="s">
        <v>44</v>
      </c>
      <c r="S8571" s="49" t="str">
        <f t="shared" si="1065"/>
        <v>Card</v>
      </c>
      <c r="T8571" s="3">
        <v>0.03</v>
      </c>
      <c r="U8571" s="2">
        <v>2.6500000000000004</v>
      </c>
      <c r="V8571" s="2">
        <v>1.42</v>
      </c>
      <c r="W8571" s="54">
        <f>_xlfn.XLOOKUP(M8571,Market!A:A,Market!F:F,0)</f>
        <v>0.06</v>
      </c>
      <c r="X8571" s="55">
        <f t="shared" si="1066"/>
        <v>7.9500000000000001E-2</v>
      </c>
      <c r="Y8571" s="55">
        <f t="shared" si="1067"/>
        <v>1.2300000000000004</v>
      </c>
      <c r="Z8571" s="54">
        <f t="shared" si="1068"/>
        <v>0.46415094339622653</v>
      </c>
      <c r="AA8571" s="49" t="str">
        <f t="shared" ca="1" si="1069"/>
        <v>Y</v>
      </c>
      <c r="AB8571" s="49">
        <f t="shared" ca="1" si="1070"/>
        <v>6</v>
      </c>
      <c r="AC8571" s="49" t="str">
        <f t="shared" ca="1" si="1071"/>
        <v>Y</v>
      </c>
    </row>
    <row r="8572" spans="1:29" x14ac:dyDescent="0.25">
      <c r="A8572">
        <v>10291</v>
      </c>
      <c r="B8572" s="9">
        <v>43206</v>
      </c>
      <c r="C8572" s="50" t="str">
        <f t="shared" si="1064"/>
        <v>N</v>
      </c>
      <c r="D8572" s="52">
        <f>_xlfn.XLOOKUP(B8572,Cal_Date!B:B,Cal_Date!A:A,0)</f>
        <v>3</v>
      </c>
      <c r="E8572">
        <v>2018</v>
      </c>
      <c r="F8572" t="s">
        <v>121</v>
      </c>
      <c r="G8572" t="s">
        <v>129</v>
      </c>
      <c r="H8572" t="s">
        <v>14</v>
      </c>
      <c r="I8572" t="s">
        <v>18</v>
      </c>
      <c r="J8572" t="s">
        <v>15</v>
      </c>
      <c r="K8572" t="s">
        <v>43</v>
      </c>
      <c r="L8572">
        <v>2</v>
      </c>
      <c r="M8572">
        <v>1001</v>
      </c>
      <c r="O8572" t="s">
        <v>25</v>
      </c>
      <c r="R8572" t="s">
        <v>44</v>
      </c>
      <c r="S8572" s="49" t="str">
        <f t="shared" si="1065"/>
        <v>Card</v>
      </c>
      <c r="T8572" s="3">
        <v>0.03</v>
      </c>
      <c r="U8572" s="2">
        <v>10.600000000000001</v>
      </c>
      <c r="V8572" s="2">
        <v>4.4400000000000004</v>
      </c>
      <c r="W8572" s="54">
        <f>_xlfn.XLOOKUP(M8572,Market!A:A,Market!F:F,0)</f>
        <v>0.06</v>
      </c>
      <c r="X8572" s="55">
        <f t="shared" si="1066"/>
        <v>0.318</v>
      </c>
      <c r="Y8572" s="55">
        <f t="shared" si="1067"/>
        <v>6.160000000000001</v>
      </c>
      <c r="Z8572" s="54">
        <f t="shared" si="1068"/>
        <v>0.5811320754716981</v>
      </c>
      <c r="AA8572" s="49" t="str">
        <f t="shared" ca="1" si="1069"/>
        <v>Y</v>
      </c>
      <c r="AB8572" s="49">
        <f t="shared" ca="1" si="1070"/>
        <v>6</v>
      </c>
      <c r="AC8572" s="49" t="str">
        <f t="shared" ca="1" si="1071"/>
        <v>Y</v>
      </c>
    </row>
    <row r="8573" spans="1:29" x14ac:dyDescent="0.25">
      <c r="A8573">
        <v>10292</v>
      </c>
      <c r="B8573" s="9">
        <v>43206</v>
      </c>
      <c r="C8573" s="50" t="str">
        <f t="shared" si="1064"/>
        <v>N</v>
      </c>
      <c r="D8573" s="52">
        <f>_xlfn.XLOOKUP(B8573,Cal_Date!B:B,Cal_Date!A:A,0)</f>
        <v>3</v>
      </c>
      <c r="E8573">
        <v>2018</v>
      </c>
      <c r="F8573" t="s">
        <v>121</v>
      </c>
      <c r="G8573" t="s">
        <v>129</v>
      </c>
      <c r="H8573" t="s">
        <v>48</v>
      </c>
      <c r="I8573" t="s">
        <v>18</v>
      </c>
      <c r="J8573" t="s">
        <v>10</v>
      </c>
      <c r="K8573" t="s">
        <v>43</v>
      </c>
      <c r="L8573">
        <v>1</v>
      </c>
      <c r="M8573">
        <v>1002</v>
      </c>
      <c r="O8573" t="s">
        <v>28</v>
      </c>
      <c r="R8573" t="s">
        <v>47</v>
      </c>
      <c r="S8573" s="49" t="str">
        <f t="shared" si="1065"/>
        <v>Card</v>
      </c>
      <c r="T8573" s="3">
        <v>3.5000000000000003E-2</v>
      </c>
      <c r="U8573" s="2">
        <v>7.42</v>
      </c>
      <c r="V8573" s="2">
        <v>1.46</v>
      </c>
      <c r="W8573" s="54">
        <f>_xlfn.XLOOKUP(M8573,Market!A:A,Market!F:F,0)</f>
        <v>0.06</v>
      </c>
      <c r="X8573" s="55">
        <f t="shared" si="1066"/>
        <v>0.25970000000000004</v>
      </c>
      <c r="Y8573" s="55">
        <f t="shared" si="1067"/>
        <v>5.96</v>
      </c>
      <c r="Z8573" s="54">
        <f t="shared" si="1068"/>
        <v>0.80323450134770891</v>
      </c>
      <c r="AA8573" s="49" t="str">
        <f t="shared" ca="1" si="1069"/>
        <v>Y</v>
      </c>
      <c r="AB8573" s="49">
        <f t="shared" ca="1" si="1070"/>
        <v>6</v>
      </c>
      <c r="AC8573" s="49" t="str">
        <f t="shared" ca="1" si="1071"/>
        <v>Y</v>
      </c>
    </row>
    <row r="8574" spans="1:29" x14ac:dyDescent="0.25">
      <c r="A8574">
        <v>10293</v>
      </c>
      <c r="B8574" s="9">
        <v>43206</v>
      </c>
      <c r="C8574" s="50" t="str">
        <f t="shared" si="1064"/>
        <v>N</v>
      </c>
      <c r="D8574" s="52">
        <f>_xlfn.XLOOKUP(B8574,Cal_Date!B:B,Cal_Date!A:A,0)</f>
        <v>3</v>
      </c>
      <c r="E8574">
        <v>2018</v>
      </c>
      <c r="F8574" t="s">
        <v>121</v>
      </c>
      <c r="G8574" t="s">
        <v>129</v>
      </c>
      <c r="H8574" t="s">
        <v>11</v>
      </c>
      <c r="I8574" t="s">
        <v>11</v>
      </c>
      <c r="J8574" t="s">
        <v>15</v>
      </c>
      <c r="K8574" t="s">
        <v>42</v>
      </c>
      <c r="L8574">
        <v>2</v>
      </c>
      <c r="M8574">
        <v>1003</v>
      </c>
      <c r="O8574" t="s">
        <v>25</v>
      </c>
      <c r="R8574" t="s">
        <v>44</v>
      </c>
      <c r="S8574" s="49" t="str">
        <f t="shared" si="1065"/>
        <v>Card</v>
      </c>
      <c r="T8574" s="3">
        <v>0.03</v>
      </c>
      <c r="U8574" s="2">
        <v>5.3000000000000007</v>
      </c>
      <c r="V8574" s="2">
        <v>1.74</v>
      </c>
      <c r="W8574" s="54">
        <f>_xlfn.XLOOKUP(M8574,Market!A:A,Market!F:F,0)</f>
        <v>0.06</v>
      </c>
      <c r="X8574" s="55">
        <f t="shared" si="1066"/>
        <v>0.159</v>
      </c>
      <c r="Y8574" s="55">
        <f t="shared" si="1067"/>
        <v>3.5600000000000005</v>
      </c>
      <c r="Z8574" s="54">
        <f t="shared" si="1068"/>
        <v>0.67169811320754713</v>
      </c>
      <c r="AA8574" s="49" t="str">
        <f t="shared" ca="1" si="1069"/>
        <v>Y</v>
      </c>
      <c r="AB8574" s="49">
        <f t="shared" ca="1" si="1070"/>
        <v>6</v>
      </c>
      <c r="AC8574" s="49" t="str">
        <f t="shared" ca="1" si="1071"/>
        <v>Y</v>
      </c>
    </row>
    <row r="8575" spans="1:29" x14ac:dyDescent="0.25">
      <c r="A8575">
        <v>10294</v>
      </c>
      <c r="B8575" s="9">
        <v>43206</v>
      </c>
      <c r="C8575" s="50" t="str">
        <f t="shared" si="1064"/>
        <v>N</v>
      </c>
      <c r="D8575" s="52">
        <f>_xlfn.XLOOKUP(B8575,Cal_Date!B:B,Cal_Date!A:A,0)</f>
        <v>3</v>
      </c>
      <c r="E8575">
        <v>2018</v>
      </c>
      <c r="F8575" t="s">
        <v>121</v>
      </c>
      <c r="G8575" t="s">
        <v>129</v>
      </c>
      <c r="H8575" t="s">
        <v>48</v>
      </c>
      <c r="I8575" t="s">
        <v>18</v>
      </c>
      <c r="J8575" t="s">
        <v>10</v>
      </c>
      <c r="K8575" t="s">
        <v>43</v>
      </c>
      <c r="L8575">
        <v>1</v>
      </c>
      <c r="M8575">
        <v>1003</v>
      </c>
      <c r="O8575" t="s">
        <v>25</v>
      </c>
      <c r="R8575" t="s">
        <v>44</v>
      </c>
      <c r="S8575" s="49" t="str">
        <f t="shared" si="1065"/>
        <v>Card</v>
      </c>
      <c r="T8575" s="3">
        <v>0.03</v>
      </c>
      <c r="U8575" s="2">
        <v>7.42</v>
      </c>
      <c r="V8575" s="2">
        <v>1.46</v>
      </c>
      <c r="W8575" s="54">
        <f>_xlfn.XLOOKUP(M8575,Market!A:A,Market!F:F,0)</f>
        <v>0.06</v>
      </c>
      <c r="X8575" s="55">
        <f t="shared" si="1066"/>
        <v>0.22259999999999999</v>
      </c>
      <c r="Y8575" s="55">
        <f t="shared" si="1067"/>
        <v>5.96</v>
      </c>
      <c r="Z8575" s="54">
        <f t="shared" si="1068"/>
        <v>0.80323450134770891</v>
      </c>
      <c r="AA8575" s="49" t="str">
        <f t="shared" ca="1" si="1069"/>
        <v>Y</v>
      </c>
      <c r="AB8575" s="49">
        <f t="shared" ca="1" si="1070"/>
        <v>6</v>
      </c>
      <c r="AC8575" s="49" t="str">
        <f t="shared" ca="1" si="1071"/>
        <v>Y</v>
      </c>
    </row>
    <row r="8576" spans="1:29" x14ac:dyDescent="0.25">
      <c r="A8576">
        <v>10295</v>
      </c>
      <c r="B8576" s="9">
        <v>43206</v>
      </c>
      <c r="C8576" s="50" t="str">
        <f t="shared" si="1064"/>
        <v>N</v>
      </c>
      <c r="D8576" s="52">
        <f>_xlfn.XLOOKUP(B8576,Cal_Date!B:B,Cal_Date!A:A,0)</f>
        <v>3</v>
      </c>
      <c r="E8576">
        <v>2018</v>
      </c>
      <c r="F8576" t="s">
        <v>121</v>
      </c>
      <c r="G8576" t="s">
        <v>129</v>
      </c>
      <c r="H8576" t="s">
        <v>11</v>
      </c>
      <c r="I8576" t="s">
        <v>11</v>
      </c>
      <c r="J8576" t="s">
        <v>15</v>
      </c>
      <c r="K8576" t="s">
        <v>42</v>
      </c>
      <c r="L8576">
        <v>1</v>
      </c>
      <c r="M8576">
        <v>1003</v>
      </c>
      <c r="O8576" t="s">
        <v>25</v>
      </c>
      <c r="R8576" t="s">
        <v>44</v>
      </c>
      <c r="S8576" s="49" t="str">
        <f t="shared" si="1065"/>
        <v>Card</v>
      </c>
      <c r="T8576" s="3">
        <v>0.03</v>
      </c>
      <c r="U8576" s="2">
        <v>2.6500000000000004</v>
      </c>
      <c r="V8576" s="2">
        <v>0.87</v>
      </c>
      <c r="W8576" s="54">
        <f>_xlfn.XLOOKUP(M8576,Market!A:A,Market!F:F,0)</f>
        <v>0.06</v>
      </c>
      <c r="X8576" s="55">
        <f t="shared" si="1066"/>
        <v>7.9500000000000001E-2</v>
      </c>
      <c r="Y8576" s="55">
        <f t="shared" si="1067"/>
        <v>1.7800000000000002</v>
      </c>
      <c r="Z8576" s="54">
        <f t="shared" si="1068"/>
        <v>0.67169811320754713</v>
      </c>
      <c r="AA8576" s="49" t="str">
        <f t="shared" ca="1" si="1069"/>
        <v>Y</v>
      </c>
      <c r="AB8576" s="49">
        <f t="shared" ca="1" si="1070"/>
        <v>6</v>
      </c>
      <c r="AC8576" s="49" t="str">
        <f t="shared" ca="1" si="1071"/>
        <v>Y</v>
      </c>
    </row>
    <row r="8577" spans="1:29" x14ac:dyDescent="0.25">
      <c r="A8577">
        <v>10296</v>
      </c>
      <c r="B8577" s="9">
        <v>43206</v>
      </c>
      <c r="C8577" s="50" t="str">
        <f t="shared" si="1064"/>
        <v>N</v>
      </c>
      <c r="D8577" s="52">
        <f>_xlfn.XLOOKUP(B8577,Cal_Date!B:B,Cal_Date!A:A,0)</f>
        <v>3</v>
      </c>
      <c r="E8577">
        <v>2018</v>
      </c>
      <c r="F8577" t="s">
        <v>121</v>
      </c>
      <c r="G8577" t="s">
        <v>129</v>
      </c>
      <c r="H8577" t="s">
        <v>11</v>
      </c>
      <c r="I8577" t="s">
        <v>11</v>
      </c>
      <c r="J8577" t="s">
        <v>15</v>
      </c>
      <c r="K8577" t="s">
        <v>42</v>
      </c>
      <c r="L8577">
        <v>1</v>
      </c>
      <c r="M8577">
        <v>1004</v>
      </c>
      <c r="O8577" t="s">
        <v>28</v>
      </c>
      <c r="R8577" t="s">
        <v>47</v>
      </c>
      <c r="S8577" s="49" t="str">
        <f t="shared" si="1065"/>
        <v>Card</v>
      </c>
      <c r="T8577" s="3">
        <v>3.5000000000000003E-2</v>
      </c>
      <c r="U8577" s="2">
        <v>2.6500000000000004</v>
      </c>
      <c r="V8577" s="2">
        <v>0.87</v>
      </c>
      <c r="W8577" s="54">
        <f>_xlfn.XLOOKUP(M8577,Market!A:A,Market!F:F,0)</f>
        <v>0.06</v>
      </c>
      <c r="X8577" s="55">
        <f t="shared" si="1066"/>
        <v>9.2750000000000027E-2</v>
      </c>
      <c r="Y8577" s="55">
        <f t="shared" si="1067"/>
        <v>1.7800000000000002</v>
      </c>
      <c r="Z8577" s="54">
        <f t="shared" si="1068"/>
        <v>0.67169811320754713</v>
      </c>
      <c r="AA8577" s="49" t="str">
        <f t="shared" ca="1" si="1069"/>
        <v>Y</v>
      </c>
      <c r="AB8577" s="49">
        <f t="shared" ca="1" si="1070"/>
        <v>6</v>
      </c>
      <c r="AC8577" s="49" t="str">
        <f t="shared" ca="1" si="1071"/>
        <v>Y</v>
      </c>
    </row>
    <row r="8578" spans="1:29" x14ac:dyDescent="0.25">
      <c r="A8578">
        <v>10297</v>
      </c>
      <c r="B8578" s="9">
        <v>43206</v>
      </c>
      <c r="C8578" s="50" t="str">
        <f t="shared" si="1064"/>
        <v>N</v>
      </c>
      <c r="D8578" s="52">
        <f>_xlfn.XLOOKUP(B8578,Cal_Date!B:B,Cal_Date!A:A,0)</f>
        <v>3</v>
      </c>
      <c r="E8578">
        <v>2018</v>
      </c>
      <c r="F8578" t="s">
        <v>121</v>
      </c>
      <c r="G8578" t="s">
        <v>129</v>
      </c>
      <c r="H8578" t="s">
        <v>11</v>
      </c>
      <c r="I8578" t="s">
        <v>11</v>
      </c>
      <c r="J8578" t="s">
        <v>15</v>
      </c>
      <c r="K8578" t="s">
        <v>42</v>
      </c>
      <c r="L8578">
        <v>1</v>
      </c>
      <c r="M8578">
        <v>1005</v>
      </c>
      <c r="O8578" t="s">
        <v>25</v>
      </c>
      <c r="R8578" t="s">
        <v>44</v>
      </c>
      <c r="S8578" s="49" t="str">
        <f t="shared" si="1065"/>
        <v>Card</v>
      </c>
      <c r="T8578" s="3">
        <v>0.03</v>
      </c>
      <c r="U8578" s="2">
        <v>2.7225000000000001</v>
      </c>
      <c r="V8578" s="2">
        <v>0.87</v>
      </c>
      <c r="W8578" s="54">
        <f>_xlfn.XLOOKUP(M8578,Market!A:A,Market!F:F,0)</f>
        <v>8.8999999999999996E-2</v>
      </c>
      <c r="X8578" s="55">
        <f t="shared" si="1066"/>
        <v>8.1674999999999998E-2</v>
      </c>
      <c r="Y8578" s="55">
        <f t="shared" si="1067"/>
        <v>1.8525</v>
      </c>
      <c r="Z8578" s="54">
        <f t="shared" si="1068"/>
        <v>0.68044077134986225</v>
      </c>
      <c r="AA8578" s="49" t="str">
        <f t="shared" ca="1" si="1069"/>
        <v>Y</v>
      </c>
      <c r="AB8578" s="49">
        <f t="shared" ca="1" si="1070"/>
        <v>6</v>
      </c>
      <c r="AC8578" s="49" t="str">
        <f t="shared" ca="1" si="1071"/>
        <v>Y</v>
      </c>
    </row>
    <row r="8579" spans="1:29" x14ac:dyDescent="0.25">
      <c r="A8579">
        <v>10298</v>
      </c>
      <c r="B8579" s="9">
        <v>43206</v>
      </c>
      <c r="C8579" s="50" t="str">
        <f t="shared" ref="C8579:C8642" si="1072">IF(OR(B8579="04/01/2018"+0,B8579="04/02/2018"+0),"Y","N")</f>
        <v>N</v>
      </c>
      <c r="D8579" s="52">
        <f>_xlfn.XLOOKUP(B8579,Cal_Date!B:B,Cal_Date!A:A,0)</f>
        <v>3</v>
      </c>
      <c r="E8579">
        <v>2018</v>
      </c>
      <c r="F8579" t="s">
        <v>121</v>
      </c>
      <c r="G8579" t="s">
        <v>129</v>
      </c>
      <c r="H8579" t="s">
        <v>14</v>
      </c>
      <c r="I8579" t="s">
        <v>18</v>
      </c>
      <c r="J8579" t="s">
        <v>15</v>
      </c>
      <c r="K8579" t="s">
        <v>43</v>
      </c>
      <c r="L8579">
        <v>2</v>
      </c>
      <c r="M8579">
        <v>1005</v>
      </c>
      <c r="O8579" t="s">
        <v>25</v>
      </c>
      <c r="R8579" t="s">
        <v>44</v>
      </c>
      <c r="S8579" s="49" t="str">
        <f t="shared" ref="S8579:S8642" si="1073">IF(R8579="Cash","Cash","Card")</f>
        <v>Card</v>
      </c>
      <c r="T8579" s="3">
        <v>0.03</v>
      </c>
      <c r="U8579" s="2">
        <v>10.89</v>
      </c>
      <c r="V8579" s="2">
        <v>4.2</v>
      </c>
      <c r="W8579" s="54">
        <f>_xlfn.XLOOKUP(M8579,Market!A:A,Market!F:F,0)</f>
        <v>8.8999999999999996E-2</v>
      </c>
      <c r="X8579" s="55">
        <f t="shared" ref="X8579:X8642" si="1074">T8579*U8579</f>
        <v>0.32669999999999999</v>
      </c>
      <c r="Y8579" s="55">
        <f t="shared" ref="Y8579:Y8642" si="1075">U8579-V8579</f>
        <v>6.69</v>
      </c>
      <c r="Z8579" s="54">
        <f t="shared" ref="Z8579:Z8642" si="1076">Y8579/U8579</f>
        <v>0.61432506887052341</v>
      </c>
      <c r="AA8579" s="49" t="str">
        <f t="shared" ref="AA8579:AA8642" ca="1" si="1077">IF(DATEDIF(B8579,TODAY(),"y")&gt;5,"Y","N")</f>
        <v>Y</v>
      </c>
      <c r="AB8579" s="49">
        <f t="shared" ref="AB8579:AB8642" ca="1" si="1078">DATEDIF(B8579,TODAY(),"y")</f>
        <v>6</v>
      </c>
      <c r="AC8579" s="49" t="str">
        <f t="shared" ref="AC8579:AC8642" ca="1" si="1079">IF(AB8579&gt;5,"Y","N")</f>
        <v>Y</v>
      </c>
    </row>
    <row r="8580" spans="1:29" x14ac:dyDescent="0.25">
      <c r="A8580">
        <v>10299</v>
      </c>
      <c r="B8580" s="9">
        <v>43206</v>
      </c>
      <c r="C8580" s="50" t="str">
        <f t="shared" si="1072"/>
        <v>N</v>
      </c>
      <c r="D8580" s="52">
        <f>_xlfn.XLOOKUP(B8580,Cal_Date!B:B,Cal_Date!A:A,0)</f>
        <v>3</v>
      </c>
      <c r="E8580">
        <v>2018</v>
      </c>
      <c r="F8580" t="s">
        <v>121</v>
      </c>
      <c r="G8580" t="s">
        <v>129</v>
      </c>
      <c r="H8580" t="s">
        <v>11</v>
      </c>
      <c r="I8580" t="s">
        <v>11</v>
      </c>
      <c r="J8580" t="s">
        <v>15</v>
      </c>
      <c r="K8580" t="s">
        <v>42</v>
      </c>
      <c r="L8580">
        <v>1</v>
      </c>
      <c r="M8580">
        <v>1003</v>
      </c>
      <c r="O8580" t="s">
        <v>25</v>
      </c>
      <c r="R8580" t="s">
        <v>44</v>
      </c>
      <c r="S8580" s="49" t="str">
        <f t="shared" si="1073"/>
        <v>Card</v>
      </c>
      <c r="T8580" s="3">
        <v>0.03</v>
      </c>
      <c r="U8580" s="2">
        <v>2.6500000000000004</v>
      </c>
      <c r="V8580" s="2">
        <v>0.87</v>
      </c>
      <c r="W8580" s="54">
        <f>_xlfn.XLOOKUP(M8580,Market!A:A,Market!F:F,0)</f>
        <v>0.06</v>
      </c>
      <c r="X8580" s="55">
        <f t="shared" si="1074"/>
        <v>7.9500000000000001E-2</v>
      </c>
      <c r="Y8580" s="55">
        <f t="shared" si="1075"/>
        <v>1.7800000000000002</v>
      </c>
      <c r="Z8580" s="54">
        <f t="shared" si="1076"/>
        <v>0.67169811320754713</v>
      </c>
      <c r="AA8580" s="49" t="str">
        <f t="shared" ca="1" si="1077"/>
        <v>Y</v>
      </c>
      <c r="AB8580" s="49">
        <f t="shared" ca="1" si="1078"/>
        <v>6</v>
      </c>
      <c r="AC8580" s="49" t="str">
        <f t="shared" ca="1" si="1079"/>
        <v>Y</v>
      </c>
    </row>
    <row r="8581" spans="1:29" x14ac:dyDescent="0.25">
      <c r="A8581">
        <v>10300</v>
      </c>
      <c r="B8581" s="9">
        <v>43206</v>
      </c>
      <c r="C8581" s="50" t="str">
        <f t="shared" si="1072"/>
        <v>N</v>
      </c>
      <c r="D8581" s="52">
        <f>_xlfn.XLOOKUP(B8581,Cal_Date!B:B,Cal_Date!A:A,0)</f>
        <v>3</v>
      </c>
      <c r="E8581">
        <v>2018</v>
      </c>
      <c r="F8581" t="s">
        <v>121</v>
      </c>
      <c r="G8581" t="s">
        <v>129</v>
      </c>
      <c r="H8581" t="s">
        <v>48</v>
      </c>
      <c r="I8581" t="s">
        <v>18</v>
      </c>
      <c r="J8581" t="s">
        <v>10</v>
      </c>
      <c r="K8581" t="s">
        <v>43</v>
      </c>
      <c r="L8581">
        <v>1</v>
      </c>
      <c r="M8581">
        <v>1007</v>
      </c>
      <c r="O8581" t="s">
        <v>28</v>
      </c>
      <c r="R8581" t="s">
        <v>47</v>
      </c>
      <c r="S8581" s="49" t="str">
        <f t="shared" si="1073"/>
        <v>Card</v>
      </c>
      <c r="T8581" s="3">
        <v>3.5000000000000003E-2</v>
      </c>
      <c r="U8581" s="2">
        <v>7.6229999999999993</v>
      </c>
      <c r="V8581" s="2">
        <v>1.46</v>
      </c>
      <c r="W8581" s="54">
        <f>_xlfn.XLOOKUP(M8581,Market!A:A,Market!F:F,0)</f>
        <v>8.8999999999999996E-2</v>
      </c>
      <c r="X8581" s="55">
        <f t="shared" si="1074"/>
        <v>0.26680500000000001</v>
      </c>
      <c r="Y8581" s="55">
        <f t="shared" si="1075"/>
        <v>6.1629999999999994</v>
      </c>
      <c r="Z8581" s="54">
        <f t="shared" si="1076"/>
        <v>0.80847435392889933</v>
      </c>
      <c r="AA8581" s="49" t="str">
        <f t="shared" ca="1" si="1077"/>
        <v>Y</v>
      </c>
      <c r="AB8581" s="49">
        <f t="shared" ca="1" si="1078"/>
        <v>6</v>
      </c>
      <c r="AC8581" s="49" t="str">
        <f t="shared" ca="1" si="1079"/>
        <v>Y</v>
      </c>
    </row>
    <row r="8582" spans="1:29" x14ac:dyDescent="0.25">
      <c r="A8582">
        <v>10301</v>
      </c>
      <c r="B8582" s="9">
        <v>43206</v>
      </c>
      <c r="C8582" s="50" t="str">
        <f t="shared" si="1072"/>
        <v>N</v>
      </c>
      <c r="D8582" s="52">
        <f>_xlfn.XLOOKUP(B8582,Cal_Date!B:B,Cal_Date!A:A,0)</f>
        <v>3</v>
      </c>
      <c r="E8582">
        <v>2018</v>
      </c>
      <c r="F8582" t="s">
        <v>121</v>
      </c>
      <c r="G8582" t="s">
        <v>129</v>
      </c>
      <c r="H8582" t="s">
        <v>48</v>
      </c>
      <c r="I8582" t="s">
        <v>18</v>
      </c>
      <c r="J8582" t="s">
        <v>10</v>
      </c>
      <c r="K8582" t="s">
        <v>43</v>
      </c>
      <c r="L8582">
        <v>1</v>
      </c>
      <c r="M8582">
        <v>1006</v>
      </c>
      <c r="O8582" t="s">
        <v>28</v>
      </c>
      <c r="R8582" t="s">
        <v>44</v>
      </c>
      <c r="S8582" s="49" t="str">
        <f t="shared" si="1073"/>
        <v>Card</v>
      </c>
      <c r="T8582" s="3">
        <v>0.03</v>
      </c>
      <c r="U8582" s="2">
        <v>7.6229999999999993</v>
      </c>
      <c r="V8582" s="2">
        <v>1.46</v>
      </c>
      <c r="W8582" s="54">
        <f>_xlfn.XLOOKUP(M8582,Market!A:A,Market!F:F,0)</f>
        <v>8.8999999999999996E-2</v>
      </c>
      <c r="X8582" s="55">
        <f t="shared" si="1074"/>
        <v>0.22868999999999998</v>
      </c>
      <c r="Y8582" s="55">
        <f t="shared" si="1075"/>
        <v>6.1629999999999994</v>
      </c>
      <c r="Z8582" s="54">
        <f t="shared" si="1076"/>
        <v>0.80847435392889933</v>
      </c>
      <c r="AA8582" s="49" t="str">
        <f t="shared" ca="1" si="1077"/>
        <v>Y</v>
      </c>
      <c r="AB8582" s="49">
        <f t="shared" ca="1" si="1078"/>
        <v>6</v>
      </c>
      <c r="AC8582" s="49" t="str">
        <f t="shared" ca="1" si="1079"/>
        <v>Y</v>
      </c>
    </row>
    <row r="8583" spans="1:29" x14ac:dyDescent="0.25">
      <c r="A8583">
        <v>10302</v>
      </c>
      <c r="B8583" s="9">
        <v>43206</v>
      </c>
      <c r="C8583" s="50" t="str">
        <f t="shared" si="1072"/>
        <v>N</v>
      </c>
      <c r="D8583" s="52">
        <f>_xlfn.XLOOKUP(B8583,Cal_Date!B:B,Cal_Date!A:A,0)</f>
        <v>3</v>
      </c>
      <c r="E8583">
        <v>2018</v>
      </c>
      <c r="F8583" t="s">
        <v>121</v>
      </c>
      <c r="G8583" t="s">
        <v>129</v>
      </c>
      <c r="H8583" t="s">
        <v>11</v>
      </c>
      <c r="I8583" t="s">
        <v>13</v>
      </c>
      <c r="J8583" t="s">
        <v>15</v>
      </c>
      <c r="K8583" t="s">
        <v>42</v>
      </c>
      <c r="L8583">
        <v>1</v>
      </c>
      <c r="M8583">
        <v>1006</v>
      </c>
      <c r="O8583" t="s">
        <v>28</v>
      </c>
      <c r="R8583" t="s">
        <v>44</v>
      </c>
      <c r="S8583" s="49" t="str">
        <f t="shared" si="1073"/>
        <v>Card</v>
      </c>
      <c r="T8583" s="3">
        <v>0.03</v>
      </c>
      <c r="U8583" s="2">
        <v>2.7225000000000001</v>
      </c>
      <c r="V8583" s="2">
        <v>1.42</v>
      </c>
      <c r="W8583" s="54">
        <f>_xlfn.XLOOKUP(M8583,Market!A:A,Market!F:F,0)</f>
        <v>8.8999999999999996E-2</v>
      </c>
      <c r="X8583" s="55">
        <f t="shared" si="1074"/>
        <v>8.1674999999999998E-2</v>
      </c>
      <c r="Y8583" s="55">
        <f t="shared" si="1075"/>
        <v>1.3025000000000002</v>
      </c>
      <c r="Z8583" s="54">
        <f t="shared" si="1076"/>
        <v>0.47842056932966032</v>
      </c>
      <c r="AA8583" s="49" t="str">
        <f t="shared" ca="1" si="1077"/>
        <v>Y</v>
      </c>
      <c r="AB8583" s="49">
        <f t="shared" ca="1" si="1078"/>
        <v>6</v>
      </c>
      <c r="AC8583" s="49" t="str">
        <f t="shared" ca="1" si="1079"/>
        <v>Y</v>
      </c>
    </row>
    <row r="8584" spans="1:29" x14ac:dyDescent="0.25">
      <c r="A8584">
        <v>10303</v>
      </c>
      <c r="B8584" s="9">
        <v>43206</v>
      </c>
      <c r="C8584" s="50" t="str">
        <f t="shared" si="1072"/>
        <v>N</v>
      </c>
      <c r="D8584" s="52">
        <f>_xlfn.XLOOKUP(B8584,Cal_Date!B:B,Cal_Date!A:A,0)</f>
        <v>3</v>
      </c>
      <c r="E8584">
        <v>2018</v>
      </c>
      <c r="F8584" t="s">
        <v>121</v>
      </c>
      <c r="G8584" t="s">
        <v>129</v>
      </c>
      <c r="H8584" t="s">
        <v>14</v>
      </c>
      <c r="I8584" t="s">
        <v>18</v>
      </c>
      <c r="J8584" t="s">
        <v>15</v>
      </c>
      <c r="K8584" t="s">
        <v>43</v>
      </c>
      <c r="L8584">
        <v>1</v>
      </c>
      <c r="M8584">
        <v>1006</v>
      </c>
      <c r="O8584" t="s">
        <v>28</v>
      </c>
      <c r="R8584" t="s">
        <v>44</v>
      </c>
      <c r="S8584" s="49" t="str">
        <f t="shared" si="1073"/>
        <v>Card</v>
      </c>
      <c r="T8584" s="3">
        <v>0.03</v>
      </c>
      <c r="U8584" s="2">
        <v>5.4450000000000003</v>
      </c>
      <c r="V8584" s="2">
        <v>2.1</v>
      </c>
      <c r="W8584" s="54">
        <f>_xlfn.XLOOKUP(M8584,Market!A:A,Market!F:F,0)</f>
        <v>8.8999999999999996E-2</v>
      </c>
      <c r="X8584" s="55">
        <f t="shared" si="1074"/>
        <v>0.16335</v>
      </c>
      <c r="Y8584" s="55">
        <f t="shared" si="1075"/>
        <v>3.3450000000000002</v>
      </c>
      <c r="Z8584" s="54">
        <f t="shared" si="1076"/>
        <v>0.61432506887052341</v>
      </c>
      <c r="AA8584" s="49" t="str">
        <f t="shared" ca="1" si="1077"/>
        <v>Y</v>
      </c>
      <c r="AB8584" s="49">
        <f t="shared" ca="1" si="1078"/>
        <v>6</v>
      </c>
      <c r="AC8584" s="49" t="str">
        <f t="shared" ca="1" si="1079"/>
        <v>Y</v>
      </c>
    </row>
    <row r="8585" spans="1:29" x14ac:dyDescent="0.25">
      <c r="A8585">
        <v>10304</v>
      </c>
      <c r="B8585" s="9">
        <v>43206</v>
      </c>
      <c r="C8585" s="50" t="str">
        <f t="shared" si="1072"/>
        <v>N</v>
      </c>
      <c r="D8585" s="52">
        <f>_xlfn.XLOOKUP(B8585,Cal_Date!B:B,Cal_Date!A:A,0)</f>
        <v>3</v>
      </c>
      <c r="E8585">
        <v>2018</v>
      </c>
      <c r="F8585" t="s">
        <v>121</v>
      </c>
      <c r="G8585" t="s">
        <v>129</v>
      </c>
      <c r="H8585" t="s">
        <v>14</v>
      </c>
      <c r="I8585" t="s">
        <v>13</v>
      </c>
      <c r="J8585" t="s">
        <v>15</v>
      </c>
      <c r="K8585" t="s">
        <v>43</v>
      </c>
      <c r="L8585">
        <v>2</v>
      </c>
      <c r="M8585">
        <v>1004</v>
      </c>
      <c r="O8585" t="s">
        <v>28</v>
      </c>
      <c r="R8585" t="s">
        <v>47</v>
      </c>
      <c r="S8585" s="49" t="str">
        <f t="shared" si="1073"/>
        <v>Card</v>
      </c>
      <c r="T8585" s="3">
        <v>3.5000000000000003E-2</v>
      </c>
      <c r="U8585" s="2">
        <v>10.600000000000001</v>
      </c>
      <c r="V8585" s="2">
        <v>4.24</v>
      </c>
      <c r="W8585" s="54">
        <f>_xlfn.XLOOKUP(M8585,Market!A:A,Market!F:F,0)</f>
        <v>0.06</v>
      </c>
      <c r="X8585" s="55">
        <f t="shared" si="1074"/>
        <v>0.37100000000000011</v>
      </c>
      <c r="Y8585" s="55">
        <f t="shared" si="1075"/>
        <v>6.3600000000000012</v>
      </c>
      <c r="Z8585" s="54">
        <f t="shared" si="1076"/>
        <v>0.60000000000000009</v>
      </c>
      <c r="AA8585" s="49" t="str">
        <f t="shared" ca="1" si="1077"/>
        <v>Y</v>
      </c>
      <c r="AB8585" s="49">
        <f t="shared" ca="1" si="1078"/>
        <v>6</v>
      </c>
      <c r="AC8585" s="49" t="str">
        <f t="shared" ca="1" si="1079"/>
        <v>Y</v>
      </c>
    </row>
    <row r="8586" spans="1:29" x14ac:dyDescent="0.25">
      <c r="A8586">
        <v>10305</v>
      </c>
      <c r="B8586" s="9">
        <v>43206</v>
      </c>
      <c r="C8586" s="50" t="str">
        <f t="shared" si="1072"/>
        <v>N</v>
      </c>
      <c r="D8586" s="52">
        <f>_xlfn.XLOOKUP(B8586,Cal_Date!B:B,Cal_Date!A:A,0)</f>
        <v>3</v>
      </c>
      <c r="E8586">
        <v>2018</v>
      </c>
      <c r="F8586" t="s">
        <v>121</v>
      </c>
      <c r="G8586" t="s">
        <v>129</v>
      </c>
      <c r="H8586" t="s">
        <v>11</v>
      </c>
      <c r="I8586" t="s">
        <v>11</v>
      </c>
      <c r="J8586" t="s">
        <v>15</v>
      </c>
      <c r="K8586" t="s">
        <v>42</v>
      </c>
      <c r="L8586">
        <v>2</v>
      </c>
      <c r="M8586">
        <v>1004</v>
      </c>
      <c r="O8586" t="s">
        <v>28</v>
      </c>
      <c r="R8586" t="s">
        <v>44</v>
      </c>
      <c r="S8586" s="49" t="str">
        <f t="shared" si="1073"/>
        <v>Card</v>
      </c>
      <c r="T8586" s="3">
        <v>0.03</v>
      </c>
      <c r="U8586" s="2">
        <v>5.3000000000000007</v>
      </c>
      <c r="V8586" s="2">
        <v>1.74</v>
      </c>
      <c r="W8586" s="54">
        <f>_xlfn.XLOOKUP(M8586,Market!A:A,Market!F:F,0)</f>
        <v>0.06</v>
      </c>
      <c r="X8586" s="55">
        <f t="shared" si="1074"/>
        <v>0.159</v>
      </c>
      <c r="Y8586" s="55">
        <f t="shared" si="1075"/>
        <v>3.5600000000000005</v>
      </c>
      <c r="Z8586" s="54">
        <f t="shared" si="1076"/>
        <v>0.67169811320754713</v>
      </c>
      <c r="AA8586" s="49" t="str">
        <f t="shared" ca="1" si="1077"/>
        <v>Y</v>
      </c>
      <c r="AB8586" s="49">
        <f t="shared" ca="1" si="1078"/>
        <v>6</v>
      </c>
      <c r="AC8586" s="49" t="str">
        <f t="shared" ca="1" si="1079"/>
        <v>Y</v>
      </c>
    </row>
    <row r="8587" spans="1:29" x14ac:dyDescent="0.25">
      <c r="A8587">
        <v>10306</v>
      </c>
      <c r="B8587" s="9">
        <v>43206</v>
      </c>
      <c r="C8587" s="50" t="str">
        <f t="shared" si="1072"/>
        <v>N</v>
      </c>
      <c r="D8587" s="52">
        <f>_xlfn.XLOOKUP(B8587,Cal_Date!B:B,Cal_Date!A:A,0)</f>
        <v>3</v>
      </c>
      <c r="E8587">
        <v>2018</v>
      </c>
      <c r="F8587" t="s">
        <v>121</v>
      </c>
      <c r="G8587" t="s">
        <v>129</v>
      </c>
      <c r="H8587" t="s">
        <v>11</v>
      </c>
      <c r="I8587" t="s">
        <v>11</v>
      </c>
      <c r="J8587" t="s">
        <v>15</v>
      </c>
      <c r="K8587" t="s">
        <v>42</v>
      </c>
      <c r="L8587">
        <v>1</v>
      </c>
      <c r="M8587">
        <v>1000</v>
      </c>
      <c r="O8587" t="s">
        <v>25</v>
      </c>
      <c r="R8587" t="s">
        <v>44</v>
      </c>
      <c r="S8587" s="49" t="str">
        <f t="shared" si="1073"/>
        <v>Card</v>
      </c>
      <c r="T8587" s="3">
        <v>0.03</v>
      </c>
      <c r="U8587" s="2">
        <v>2.7</v>
      </c>
      <c r="V8587" s="2">
        <v>0.87</v>
      </c>
      <c r="W8587" s="54">
        <f>_xlfn.XLOOKUP(M8587,Market!A:A,Market!F:F,0)</f>
        <v>0.08</v>
      </c>
      <c r="X8587" s="55">
        <f t="shared" si="1074"/>
        <v>8.1000000000000003E-2</v>
      </c>
      <c r="Y8587" s="55">
        <f t="shared" si="1075"/>
        <v>1.83</v>
      </c>
      <c r="Z8587" s="54">
        <f t="shared" si="1076"/>
        <v>0.67777777777777781</v>
      </c>
      <c r="AA8587" s="49" t="str">
        <f t="shared" ca="1" si="1077"/>
        <v>Y</v>
      </c>
      <c r="AB8587" s="49">
        <f t="shared" ca="1" si="1078"/>
        <v>6</v>
      </c>
      <c r="AC8587" s="49" t="str">
        <f t="shared" ca="1" si="1079"/>
        <v>Y</v>
      </c>
    </row>
    <row r="8588" spans="1:29" x14ac:dyDescent="0.25">
      <c r="A8588">
        <v>10307</v>
      </c>
      <c r="B8588" s="9">
        <v>43206</v>
      </c>
      <c r="C8588" s="50" t="str">
        <f t="shared" si="1072"/>
        <v>N</v>
      </c>
      <c r="D8588" s="52">
        <f>_xlfn.XLOOKUP(B8588,Cal_Date!B:B,Cal_Date!A:A,0)</f>
        <v>3</v>
      </c>
      <c r="E8588">
        <v>2018</v>
      </c>
      <c r="F8588" t="s">
        <v>121</v>
      </c>
      <c r="G8588" t="s">
        <v>129</v>
      </c>
      <c r="H8588" t="s">
        <v>11</v>
      </c>
      <c r="I8588" t="s">
        <v>11</v>
      </c>
      <c r="J8588" t="s">
        <v>15</v>
      </c>
      <c r="K8588" t="s">
        <v>42</v>
      </c>
      <c r="L8588">
        <v>1</v>
      </c>
      <c r="M8588">
        <v>1000</v>
      </c>
      <c r="O8588" t="s">
        <v>25</v>
      </c>
      <c r="R8588" t="s">
        <v>44</v>
      </c>
      <c r="S8588" s="49" t="str">
        <f t="shared" si="1073"/>
        <v>Card</v>
      </c>
      <c r="T8588" s="3">
        <v>0.03</v>
      </c>
      <c r="U8588" s="2">
        <v>2.7</v>
      </c>
      <c r="V8588" s="2">
        <v>0.87</v>
      </c>
      <c r="W8588" s="54">
        <f>_xlfn.XLOOKUP(M8588,Market!A:A,Market!F:F,0)</f>
        <v>0.08</v>
      </c>
      <c r="X8588" s="55">
        <f t="shared" si="1074"/>
        <v>8.1000000000000003E-2</v>
      </c>
      <c r="Y8588" s="55">
        <f t="shared" si="1075"/>
        <v>1.83</v>
      </c>
      <c r="Z8588" s="54">
        <f t="shared" si="1076"/>
        <v>0.67777777777777781</v>
      </c>
      <c r="AA8588" s="49" t="str">
        <f t="shared" ca="1" si="1077"/>
        <v>Y</v>
      </c>
      <c r="AB8588" s="49">
        <f t="shared" ca="1" si="1078"/>
        <v>6</v>
      </c>
      <c r="AC8588" s="49" t="str">
        <f t="shared" ca="1" si="1079"/>
        <v>Y</v>
      </c>
    </row>
    <row r="8589" spans="1:29" x14ac:dyDescent="0.25">
      <c r="A8589">
        <v>10308</v>
      </c>
      <c r="B8589" s="9">
        <v>43206</v>
      </c>
      <c r="C8589" s="50" t="str">
        <f t="shared" si="1072"/>
        <v>N</v>
      </c>
      <c r="D8589" s="52">
        <f>_xlfn.XLOOKUP(B8589,Cal_Date!B:B,Cal_Date!A:A,0)</f>
        <v>3</v>
      </c>
      <c r="E8589">
        <v>2018</v>
      </c>
      <c r="F8589" t="s">
        <v>121</v>
      </c>
      <c r="G8589" t="s">
        <v>129</v>
      </c>
      <c r="H8589" t="s">
        <v>11</v>
      </c>
      <c r="I8589" t="s">
        <v>11</v>
      </c>
      <c r="J8589" t="s">
        <v>15</v>
      </c>
      <c r="K8589" t="s">
        <v>42</v>
      </c>
      <c r="L8589">
        <v>1</v>
      </c>
      <c r="M8589">
        <v>1000</v>
      </c>
      <c r="O8589" t="s">
        <v>25</v>
      </c>
      <c r="R8589" t="s">
        <v>47</v>
      </c>
      <c r="S8589" s="49" t="str">
        <f t="shared" si="1073"/>
        <v>Card</v>
      </c>
      <c r="T8589" s="3">
        <v>3.5000000000000003E-2</v>
      </c>
      <c r="U8589" s="2">
        <v>2.7</v>
      </c>
      <c r="V8589" s="2">
        <v>0.87</v>
      </c>
      <c r="W8589" s="54">
        <f>_xlfn.XLOOKUP(M8589,Market!A:A,Market!F:F,0)</f>
        <v>0.08</v>
      </c>
      <c r="X8589" s="55">
        <f t="shared" si="1074"/>
        <v>9.4500000000000015E-2</v>
      </c>
      <c r="Y8589" s="55">
        <f t="shared" si="1075"/>
        <v>1.83</v>
      </c>
      <c r="Z8589" s="54">
        <f t="shared" si="1076"/>
        <v>0.67777777777777781</v>
      </c>
      <c r="AA8589" s="49" t="str">
        <f t="shared" ca="1" si="1077"/>
        <v>Y</v>
      </c>
      <c r="AB8589" s="49">
        <f t="shared" ca="1" si="1078"/>
        <v>6</v>
      </c>
      <c r="AC8589" s="49" t="str">
        <f t="shared" ca="1" si="1079"/>
        <v>Y</v>
      </c>
    </row>
    <row r="8590" spans="1:29" x14ac:dyDescent="0.25">
      <c r="A8590">
        <v>10309</v>
      </c>
      <c r="B8590" s="9">
        <v>43206</v>
      </c>
      <c r="C8590" s="50" t="str">
        <f t="shared" si="1072"/>
        <v>N</v>
      </c>
      <c r="D8590" s="52">
        <f>_xlfn.XLOOKUP(B8590,Cal_Date!B:B,Cal_Date!A:A,0)</f>
        <v>3</v>
      </c>
      <c r="E8590">
        <v>2018</v>
      </c>
      <c r="F8590" t="s">
        <v>121</v>
      </c>
      <c r="G8590" t="s">
        <v>129</v>
      </c>
      <c r="H8590" t="s">
        <v>11</v>
      </c>
      <c r="I8590" t="s">
        <v>11</v>
      </c>
      <c r="J8590" t="s">
        <v>15</v>
      </c>
      <c r="K8590" t="s">
        <v>42</v>
      </c>
      <c r="L8590">
        <v>2</v>
      </c>
      <c r="M8590">
        <v>1008</v>
      </c>
      <c r="O8590" t="s">
        <v>28</v>
      </c>
      <c r="R8590" t="s">
        <v>44</v>
      </c>
      <c r="S8590" s="49" t="str">
        <f t="shared" si="1073"/>
        <v>Card</v>
      </c>
      <c r="T8590" s="3">
        <v>0.03</v>
      </c>
      <c r="U8590" s="2">
        <v>5.4450000000000003</v>
      </c>
      <c r="V8590" s="2">
        <v>1.74</v>
      </c>
      <c r="W8590" s="54">
        <f>_xlfn.XLOOKUP(M8590,Market!A:A,Market!F:F,0)</f>
        <v>8.8999999999999996E-2</v>
      </c>
      <c r="X8590" s="55">
        <f t="shared" si="1074"/>
        <v>0.16335</v>
      </c>
      <c r="Y8590" s="55">
        <f t="shared" si="1075"/>
        <v>3.7050000000000001</v>
      </c>
      <c r="Z8590" s="54">
        <f t="shared" si="1076"/>
        <v>0.68044077134986225</v>
      </c>
      <c r="AA8590" s="49" t="str">
        <f t="shared" ca="1" si="1077"/>
        <v>Y</v>
      </c>
      <c r="AB8590" s="49">
        <f t="shared" ca="1" si="1078"/>
        <v>6</v>
      </c>
      <c r="AC8590" s="49" t="str">
        <f t="shared" ca="1" si="1079"/>
        <v>Y</v>
      </c>
    </row>
    <row r="8591" spans="1:29" x14ac:dyDescent="0.25">
      <c r="A8591">
        <v>10310</v>
      </c>
      <c r="B8591" s="9">
        <v>43206</v>
      </c>
      <c r="C8591" s="50" t="str">
        <f t="shared" si="1072"/>
        <v>N</v>
      </c>
      <c r="D8591" s="52">
        <f>_xlfn.XLOOKUP(B8591,Cal_Date!B:B,Cal_Date!A:A,0)</f>
        <v>3</v>
      </c>
      <c r="E8591">
        <v>2018</v>
      </c>
      <c r="F8591" t="s">
        <v>121</v>
      </c>
      <c r="G8591" t="s">
        <v>129</v>
      </c>
      <c r="H8591" t="s">
        <v>48</v>
      </c>
      <c r="I8591" t="s">
        <v>18</v>
      </c>
      <c r="J8591" t="s">
        <v>10</v>
      </c>
      <c r="K8591" t="s">
        <v>43</v>
      </c>
      <c r="L8591">
        <v>1</v>
      </c>
      <c r="M8591">
        <v>1008</v>
      </c>
      <c r="O8591" t="s">
        <v>28</v>
      </c>
      <c r="R8591" t="s">
        <v>44</v>
      </c>
      <c r="S8591" s="49" t="str">
        <f t="shared" si="1073"/>
        <v>Card</v>
      </c>
      <c r="T8591" s="3">
        <v>0.03</v>
      </c>
      <c r="U8591" s="2">
        <v>7.6229999999999993</v>
      </c>
      <c r="V8591" s="2">
        <v>1.46</v>
      </c>
      <c r="W8591" s="54">
        <f>_xlfn.XLOOKUP(M8591,Market!A:A,Market!F:F,0)</f>
        <v>8.8999999999999996E-2</v>
      </c>
      <c r="X8591" s="55">
        <f t="shared" si="1074"/>
        <v>0.22868999999999998</v>
      </c>
      <c r="Y8591" s="55">
        <f t="shared" si="1075"/>
        <v>6.1629999999999994</v>
      </c>
      <c r="Z8591" s="54">
        <f t="shared" si="1076"/>
        <v>0.80847435392889933</v>
      </c>
      <c r="AA8591" s="49" t="str">
        <f t="shared" ca="1" si="1077"/>
        <v>Y</v>
      </c>
      <c r="AB8591" s="49">
        <f t="shared" ca="1" si="1078"/>
        <v>6</v>
      </c>
      <c r="AC8591" s="49" t="str">
        <f t="shared" ca="1" si="1079"/>
        <v>Y</v>
      </c>
    </row>
    <row r="8592" spans="1:29" x14ac:dyDescent="0.25">
      <c r="A8592">
        <v>10311</v>
      </c>
      <c r="B8592" s="9">
        <v>43206</v>
      </c>
      <c r="C8592" s="50" t="str">
        <f t="shared" si="1072"/>
        <v>N</v>
      </c>
      <c r="D8592" s="52">
        <f>_xlfn.XLOOKUP(B8592,Cal_Date!B:B,Cal_Date!A:A,0)</f>
        <v>3</v>
      </c>
      <c r="E8592">
        <v>2018</v>
      </c>
      <c r="F8592" t="s">
        <v>121</v>
      </c>
      <c r="G8592" t="s">
        <v>129</v>
      </c>
      <c r="H8592" t="s">
        <v>11</v>
      </c>
      <c r="I8592" t="s">
        <v>11</v>
      </c>
      <c r="J8592" t="s">
        <v>15</v>
      </c>
      <c r="K8592" t="s">
        <v>42</v>
      </c>
      <c r="L8592">
        <v>2</v>
      </c>
      <c r="M8592">
        <v>1009</v>
      </c>
      <c r="O8592" t="s">
        <v>28</v>
      </c>
      <c r="R8592" t="s">
        <v>44</v>
      </c>
      <c r="S8592" s="49" t="str">
        <f t="shared" si="1073"/>
        <v>Card</v>
      </c>
      <c r="T8592" s="3">
        <v>0.03</v>
      </c>
      <c r="U8592" s="2">
        <v>5.4450000000000003</v>
      </c>
      <c r="V8592" s="2">
        <v>1.74</v>
      </c>
      <c r="W8592" s="54">
        <f>_xlfn.XLOOKUP(M8592,Market!A:A,Market!F:F,0)</f>
        <v>8.8999999999999996E-2</v>
      </c>
      <c r="X8592" s="55">
        <f t="shared" si="1074"/>
        <v>0.16335</v>
      </c>
      <c r="Y8592" s="55">
        <f t="shared" si="1075"/>
        <v>3.7050000000000001</v>
      </c>
      <c r="Z8592" s="54">
        <f t="shared" si="1076"/>
        <v>0.68044077134986225</v>
      </c>
      <c r="AA8592" s="49" t="str">
        <f t="shared" ca="1" si="1077"/>
        <v>Y</v>
      </c>
      <c r="AB8592" s="49">
        <f t="shared" ca="1" si="1078"/>
        <v>6</v>
      </c>
      <c r="AC8592" s="49" t="str">
        <f t="shared" ca="1" si="1079"/>
        <v>Y</v>
      </c>
    </row>
    <row r="8593" spans="1:29" x14ac:dyDescent="0.25">
      <c r="A8593">
        <v>10312</v>
      </c>
      <c r="B8593" s="9">
        <v>43206</v>
      </c>
      <c r="C8593" s="50" t="str">
        <f t="shared" si="1072"/>
        <v>N</v>
      </c>
      <c r="D8593" s="52">
        <f>_xlfn.XLOOKUP(B8593,Cal_Date!B:B,Cal_Date!A:A,0)</f>
        <v>3</v>
      </c>
      <c r="E8593">
        <v>2018</v>
      </c>
      <c r="F8593" t="s">
        <v>121</v>
      </c>
      <c r="G8593" t="s">
        <v>129</v>
      </c>
      <c r="H8593" t="s">
        <v>48</v>
      </c>
      <c r="I8593" t="s">
        <v>18</v>
      </c>
      <c r="J8593" t="s">
        <v>10</v>
      </c>
      <c r="K8593" t="s">
        <v>43</v>
      </c>
      <c r="L8593">
        <v>1</v>
      </c>
      <c r="M8593">
        <v>1010</v>
      </c>
      <c r="O8593" t="s">
        <v>25</v>
      </c>
      <c r="R8593" t="s">
        <v>47</v>
      </c>
      <c r="S8593" s="49" t="str">
        <f t="shared" si="1073"/>
        <v>Card</v>
      </c>
      <c r="T8593" s="3">
        <v>3.5000000000000003E-2</v>
      </c>
      <c r="U8593" s="2">
        <v>7.5600000000000005</v>
      </c>
      <c r="V8593" s="2">
        <v>1.46</v>
      </c>
      <c r="W8593" s="54">
        <f>_xlfn.XLOOKUP(M8593,Market!A:A,Market!F:F,0)</f>
        <v>0.08</v>
      </c>
      <c r="X8593" s="55">
        <f t="shared" si="1074"/>
        <v>0.26460000000000006</v>
      </c>
      <c r="Y8593" s="55">
        <f t="shared" si="1075"/>
        <v>6.1000000000000005</v>
      </c>
      <c r="Z8593" s="54">
        <f t="shared" si="1076"/>
        <v>0.80687830687830686</v>
      </c>
      <c r="AA8593" s="49" t="str">
        <f t="shared" ca="1" si="1077"/>
        <v>Y</v>
      </c>
      <c r="AB8593" s="49">
        <f t="shared" ca="1" si="1078"/>
        <v>6</v>
      </c>
      <c r="AC8593" s="49" t="str">
        <f t="shared" ca="1" si="1079"/>
        <v>Y</v>
      </c>
    </row>
    <row r="8594" spans="1:29" x14ac:dyDescent="0.25">
      <c r="A8594">
        <v>10313</v>
      </c>
      <c r="B8594" s="9">
        <v>43206</v>
      </c>
      <c r="C8594" s="50" t="str">
        <f t="shared" si="1072"/>
        <v>N</v>
      </c>
      <c r="D8594" s="52">
        <f>_xlfn.XLOOKUP(B8594,Cal_Date!B:B,Cal_Date!A:A,0)</f>
        <v>3</v>
      </c>
      <c r="E8594">
        <v>2018</v>
      </c>
      <c r="F8594" t="s">
        <v>121</v>
      </c>
      <c r="G8594" t="s">
        <v>129</v>
      </c>
      <c r="H8594" t="s">
        <v>48</v>
      </c>
      <c r="I8594" t="s">
        <v>18</v>
      </c>
      <c r="J8594" t="s">
        <v>10</v>
      </c>
      <c r="K8594" t="s">
        <v>43</v>
      </c>
      <c r="L8594">
        <v>2</v>
      </c>
      <c r="M8594">
        <v>1008</v>
      </c>
      <c r="O8594" t="s">
        <v>28</v>
      </c>
      <c r="R8594" t="s">
        <v>44</v>
      </c>
      <c r="S8594" s="49" t="str">
        <f t="shared" si="1073"/>
        <v>Card</v>
      </c>
      <c r="T8594" s="3">
        <v>0.03</v>
      </c>
      <c r="U8594" s="2">
        <v>15.245999999999999</v>
      </c>
      <c r="V8594" s="2">
        <v>2.92</v>
      </c>
      <c r="W8594" s="54">
        <f>_xlfn.XLOOKUP(M8594,Market!A:A,Market!F:F,0)</f>
        <v>8.8999999999999996E-2</v>
      </c>
      <c r="X8594" s="55">
        <f t="shared" si="1074"/>
        <v>0.45737999999999995</v>
      </c>
      <c r="Y8594" s="55">
        <f t="shared" si="1075"/>
        <v>12.325999999999999</v>
      </c>
      <c r="Z8594" s="54">
        <f t="shared" si="1076"/>
        <v>0.80847435392889933</v>
      </c>
      <c r="AA8594" s="49" t="str">
        <f t="shared" ca="1" si="1077"/>
        <v>Y</v>
      </c>
      <c r="AB8594" s="49">
        <f t="shared" ca="1" si="1078"/>
        <v>6</v>
      </c>
      <c r="AC8594" s="49" t="str">
        <f t="shared" ca="1" si="1079"/>
        <v>Y</v>
      </c>
    </row>
    <row r="8595" spans="1:29" x14ac:dyDescent="0.25">
      <c r="A8595">
        <v>10314</v>
      </c>
      <c r="B8595" s="9">
        <v>43206</v>
      </c>
      <c r="C8595" s="50" t="str">
        <f t="shared" si="1072"/>
        <v>N</v>
      </c>
      <c r="D8595" s="52">
        <f>_xlfn.XLOOKUP(B8595,Cal_Date!B:B,Cal_Date!A:A,0)</f>
        <v>3</v>
      </c>
      <c r="E8595">
        <v>2018</v>
      </c>
      <c r="F8595" t="s">
        <v>121</v>
      </c>
      <c r="G8595" t="s">
        <v>129</v>
      </c>
      <c r="H8595" t="s">
        <v>11</v>
      </c>
      <c r="I8595" t="s">
        <v>13</v>
      </c>
      <c r="J8595" t="s">
        <v>15</v>
      </c>
      <c r="K8595" t="s">
        <v>42</v>
      </c>
      <c r="L8595">
        <v>1</v>
      </c>
      <c r="M8595">
        <v>1008</v>
      </c>
      <c r="O8595" t="s">
        <v>28</v>
      </c>
      <c r="R8595" t="s">
        <v>44</v>
      </c>
      <c r="S8595" s="49" t="str">
        <f t="shared" si="1073"/>
        <v>Card</v>
      </c>
      <c r="T8595" s="3">
        <v>0.03</v>
      </c>
      <c r="U8595" s="2">
        <v>2.7225000000000001</v>
      </c>
      <c r="V8595" s="2">
        <v>1.42</v>
      </c>
      <c r="W8595" s="54">
        <f>_xlfn.XLOOKUP(M8595,Market!A:A,Market!F:F,0)</f>
        <v>8.8999999999999996E-2</v>
      </c>
      <c r="X8595" s="55">
        <f t="shared" si="1074"/>
        <v>8.1674999999999998E-2</v>
      </c>
      <c r="Y8595" s="55">
        <f t="shared" si="1075"/>
        <v>1.3025000000000002</v>
      </c>
      <c r="Z8595" s="54">
        <f t="shared" si="1076"/>
        <v>0.47842056932966032</v>
      </c>
      <c r="AA8595" s="49" t="str">
        <f t="shared" ca="1" si="1077"/>
        <v>Y</v>
      </c>
      <c r="AB8595" s="49">
        <f t="shared" ca="1" si="1078"/>
        <v>6</v>
      </c>
      <c r="AC8595" s="49" t="str">
        <f t="shared" ca="1" si="1079"/>
        <v>Y</v>
      </c>
    </row>
    <row r="8596" spans="1:29" x14ac:dyDescent="0.25">
      <c r="A8596">
        <v>10315</v>
      </c>
      <c r="B8596" s="9">
        <v>43206</v>
      </c>
      <c r="C8596" s="50" t="str">
        <f t="shared" si="1072"/>
        <v>N</v>
      </c>
      <c r="D8596" s="52">
        <f>_xlfn.XLOOKUP(B8596,Cal_Date!B:B,Cal_Date!A:A,0)</f>
        <v>3</v>
      </c>
      <c r="E8596">
        <v>2018</v>
      </c>
      <c r="F8596" t="s">
        <v>121</v>
      </c>
      <c r="G8596" t="s">
        <v>129</v>
      </c>
      <c r="H8596" t="s">
        <v>11</v>
      </c>
      <c r="I8596" t="s">
        <v>13</v>
      </c>
      <c r="J8596" t="s">
        <v>15</v>
      </c>
      <c r="K8596" t="s">
        <v>42</v>
      </c>
      <c r="L8596">
        <v>1</v>
      </c>
      <c r="M8596">
        <v>1008</v>
      </c>
      <c r="O8596" t="s">
        <v>28</v>
      </c>
      <c r="R8596" t="s">
        <v>44</v>
      </c>
      <c r="S8596" s="49" t="str">
        <f t="shared" si="1073"/>
        <v>Card</v>
      </c>
      <c r="T8596" s="3">
        <v>0.03</v>
      </c>
      <c r="U8596" s="2">
        <v>2.7225000000000001</v>
      </c>
      <c r="V8596" s="2">
        <v>1.42</v>
      </c>
      <c r="W8596" s="54">
        <f>_xlfn.XLOOKUP(M8596,Market!A:A,Market!F:F,0)</f>
        <v>8.8999999999999996E-2</v>
      </c>
      <c r="X8596" s="55">
        <f t="shared" si="1074"/>
        <v>8.1674999999999998E-2</v>
      </c>
      <c r="Y8596" s="55">
        <f t="shared" si="1075"/>
        <v>1.3025000000000002</v>
      </c>
      <c r="Z8596" s="54">
        <f t="shared" si="1076"/>
        <v>0.47842056932966032</v>
      </c>
      <c r="AA8596" s="49" t="str">
        <f t="shared" ca="1" si="1077"/>
        <v>Y</v>
      </c>
      <c r="AB8596" s="49">
        <f t="shared" ca="1" si="1078"/>
        <v>6</v>
      </c>
      <c r="AC8596" s="49" t="str">
        <f t="shared" ca="1" si="1079"/>
        <v>Y</v>
      </c>
    </row>
    <row r="8597" spans="1:29" x14ac:dyDescent="0.25">
      <c r="A8597">
        <v>10316</v>
      </c>
      <c r="B8597" s="9">
        <v>43206</v>
      </c>
      <c r="C8597" s="50" t="str">
        <f t="shared" si="1072"/>
        <v>N</v>
      </c>
      <c r="D8597" s="52">
        <f>_xlfn.XLOOKUP(B8597,Cal_Date!B:B,Cal_Date!A:A,0)</f>
        <v>3</v>
      </c>
      <c r="E8597">
        <v>2018</v>
      </c>
      <c r="F8597" t="s">
        <v>121</v>
      </c>
      <c r="G8597" t="s">
        <v>129</v>
      </c>
      <c r="H8597" t="s">
        <v>11</v>
      </c>
      <c r="I8597" t="s">
        <v>11</v>
      </c>
      <c r="J8597" t="s">
        <v>15</v>
      </c>
      <c r="K8597" t="s">
        <v>42</v>
      </c>
      <c r="L8597">
        <v>1</v>
      </c>
      <c r="M8597">
        <v>1004</v>
      </c>
      <c r="O8597" t="s">
        <v>28</v>
      </c>
      <c r="R8597" t="s">
        <v>47</v>
      </c>
      <c r="S8597" s="49" t="str">
        <f t="shared" si="1073"/>
        <v>Card</v>
      </c>
      <c r="T8597" s="3">
        <v>3.5000000000000003E-2</v>
      </c>
      <c r="U8597" s="2">
        <v>2.6500000000000004</v>
      </c>
      <c r="V8597" s="2">
        <v>0.87</v>
      </c>
      <c r="W8597" s="54">
        <f>_xlfn.XLOOKUP(M8597,Market!A:A,Market!F:F,0)</f>
        <v>0.06</v>
      </c>
      <c r="X8597" s="55">
        <f t="shared" si="1074"/>
        <v>9.2750000000000027E-2</v>
      </c>
      <c r="Y8597" s="55">
        <f t="shared" si="1075"/>
        <v>1.7800000000000002</v>
      </c>
      <c r="Z8597" s="54">
        <f t="shared" si="1076"/>
        <v>0.67169811320754713</v>
      </c>
      <c r="AA8597" s="49" t="str">
        <f t="shared" ca="1" si="1077"/>
        <v>Y</v>
      </c>
      <c r="AB8597" s="49">
        <f t="shared" ca="1" si="1078"/>
        <v>6</v>
      </c>
      <c r="AC8597" s="49" t="str">
        <f t="shared" ca="1" si="1079"/>
        <v>Y</v>
      </c>
    </row>
    <row r="8598" spans="1:29" x14ac:dyDescent="0.25">
      <c r="A8598">
        <v>10317</v>
      </c>
      <c r="B8598" s="9">
        <v>43206</v>
      </c>
      <c r="C8598" s="50" t="str">
        <f t="shared" si="1072"/>
        <v>N</v>
      </c>
      <c r="D8598" s="52">
        <f>_xlfn.XLOOKUP(B8598,Cal_Date!B:B,Cal_Date!A:A,0)</f>
        <v>3</v>
      </c>
      <c r="E8598">
        <v>2018</v>
      </c>
      <c r="F8598" t="s">
        <v>121</v>
      </c>
      <c r="G8598" t="s">
        <v>129</v>
      </c>
      <c r="H8598" t="s">
        <v>14</v>
      </c>
      <c r="I8598" t="s">
        <v>13</v>
      </c>
      <c r="J8598" t="s">
        <v>15</v>
      </c>
      <c r="K8598" t="s">
        <v>43</v>
      </c>
      <c r="L8598">
        <v>1</v>
      </c>
      <c r="M8598">
        <v>1009</v>
      </c>
      <c r="O8598" t="s">
        <v>28</v>
      </c>
      <c r="R8598" t="s">
        <v>44</v>
      </c>
      <c r="S8598" s="49" t="str">
        <f t="shared" si="1073"/>
        <v>Card</v>
      </c>
      <c r="T8598" s="3">
        <v>0.03</v>
      </c>
      <c r="U8598" s="2">
        <v>5.4450000000000003</v>
      </c>
      <c r="V8598" s="2">
        <v>2.2400000000000002</v>
      </c>
      <c r="W8598" s="54">
        <f>_xlfn.XLOOKUP(M8598,Market!A:A,Market!F:F,0)</f>
        <v>8.8999999999999996E-2</v>
      </c>
      <c r="X8598" s="55">
        <f t="shared" si="1074"/>
        <v>0.16335</v>
      </c>
      <c r="Y8598" s="55">
        <f t="shared" si="1075"/>
        <v>3.2050000000000001</v>
      </c>
      <c r="Z8598" s="54">
        <f t="shared" si="1076"/>
        <v>0.588613406795225</v>
      </c>
      <c r="AA8598" s="49" t="str">
        <f t="shared" ca="1" si="1077"/>
        <v>Y</v>
      </c>
      <c r="AB8598" s="49">
        <f t="shared" ca="1" si="1078"/>
        <v>6</v>
      </c>
      <c r="AC8598" s="49" t="str">
        <f t="shared" ca="1" si="1079"/>
        <v>Y</v>
      </c>
    </row>
    <row r="8599" spans="1:29" x14ac:dyDescent="0.25">
      <c r="A8599">
        <v>10318</v>
      </c>
      <c r="B8599" s="9">
        <v>43206</v>
      </c>
      <c r="C8599" s="50" t="str">
        <f t="shared" si="1072"/>
        <v>N</v>
      </c>
      <c r="D8599" s="52">
        <f>_xlfn.XLOOKUP(B8599,Cal_Date!B:B,Cal_Date!A:A,0)</f>
        <v>3</v>
      </c>
      <c r="E8599">
        <v>2018</v>
      </c>
      <c r="F8599" t="s">
        <v>121</v>
      </c>
      <c r="G8599" t="s">
        <v>129</v>
      </c>
      <c r="H8599" t="s">
        <v>14</v>
      </c>
      <c r="I8599" t="s">
        <v>18</v>
      </c>
      <c r="J8599" t="s">
        <v>15</v>
      </c>
      <c r="K8599" t="s">
        <v>43</v>
      </c>
      <c r="L8599">
        <v>2</v>
      </c>
      <c r="M8599">
        <v>1010</v>
      </c>
      <c r="O8599" t="s">
        <v>25</v>
      </c>
      <c r="R8599" t="s">
        <v>44</v>
      </c>
      <c r="S8599" s="49" t="str">
        <f t="shared" si="1073"/>
        <v>Card</v>
      </c>
      <c r="T8599" s="3">
        <v>0.03</v>
      </c>
      <c r="U8599" s="2">
        <v>10.8</v>
      </c>
      <c r="V8599" s="2">
        <v>4.4400000000000004</v>
      </c>
      <c r="W8599" s="54">
        <f>_xlfn.XLOOKUP(M8599,Market!A:A,Market!F:F,0)</f>
        <v>0.08</v>
      </c>
      <c r="X8599" s="55">
        <f t="shared" si="1074"/>
        <v>0.32400000000000001</v>
      </c>
      <c r="Y8599" s="55">
        <f t="shared" si="1075"/>
        <v>6.36</v>
      </c>
      <c r="Z8599" s="54">
        <f t="shared" si="1076"/>
        <v>0.58888888888888891</v>
      </c>
      <c r="AA8599" s="49" t="str">
        <f t="shared" ca="1" si="1077"/>
        <v>Y</v>
      </c>
      <c r="AB8599" s="49">
        <f t="shared" ca="1" si="1078"/>
        <v>6</v>
      </c>
      <c r="AC8599" s="49" t="str">
        <f t="shared" ca="1" si="1079"/>
        <v>Y</v>
      </c>
    </row>
    <row r="8600" spans="1:29" x14ac:dyDescent="0.25">
      <c r="A8600">
        <v>10319</v>
      </c>
      <c r="B8600" s="9">
        <v>43206</v>
      </c>
      <c r="C8600" s="50" t="str">
        <f t="shared" si="1072"/>
        <v>N</v>
      </c>
      <c r="D8600" s="52">
        <f>_xlfn.XLOOKUP(B8600,Cal_Date!B:B,Cal_Date!A:A,0)</f>
        <v>3</v>
      </c>
      <c r="E8600">
        <v>2018</v>
      </c>
      <c r="F8600" t="s">
        <v>121</v>
      </c>
      <c r="G8600" t="s">
        <v>129</v>
      </c>
      <c r="H8600" t="s">
        <v>14</v>
      </c>
      <c r="I8600" t="s">
        <v>18</v>
      </c>
      <c r="J8600" t="s">
        <v>15</v>
      </c>
      <c r="K8600" t="s">
        <v>43</v>
      </c>
      <c r="L8600">
        <v>1</v>
      </c>
      <c r="M8600">
        <v>1011</v>
      </c>
      <c r="O8600" t="s">
        <v>25</v>
      </c>
      <c r="R8600" t="s">
        <v>44</v>
      </c>
      <c r="S8600" s="49" t="str">
        <f t="shared" si="1073"/>
        <v>Card</v>
      </c>
      <c r="T8600" s="3">
        <v>0.03</v>
      </c>
      <c r="U8600" s="2">
        <v>5.3000000000000007</v>
      </c>
      <c r="V8600" s="2">
        <v>2.1</v>
      </c>
      <c r="W8600" s="54">
        <f>_xlfn.XLOOKUP(M8600,Market!A:A,Market!F:F,0)</f>
        <v>0.06</v>
      </c>
      <c r="X8600" s="55">
        <f t="shared" si="1074"/>
        <v>0.159</v>
      </c>
      <c r="Y8600" s="55">
        <f t="shared" si="1075"/>
        <v>3.2000000000000006</v>
      </c>
      <c r="Z8600" s="54">
        <f t="shared" si="1076"/>
        <v>0.60377358490566047</v>
      </c>
      <c r="AA8600" s="49" t="str">
        <f t="shared" ca="1" si="1077"/>
        <v>Y</v>
      </c>
      <c r="AB8600" s="49">
        <f t="shared" ca="1" si="1078"/>
        <v>6</v>
      </c>
      <c r="AC8600" s="49" t="str">
        <f t="shared" ca="1" si="1079"/>
        <v>Y</v>
      </c>
    </row>
    <row r="8601" spans="1:29" x14ac:dyDescent="0.25">
      <c r="A8601">
        <v>10320</v>
      </c>
      <c r="B8601" s="9">
        <v>43206</v>
      </c>
      <c r="C8601" s="50" t="str">
        <f t="shared" si="1072"/>
        <v>N</v>
      </c>
      <c r="D8601" s="52">
        <f>_xlfn.XLOOKUP(B8601,Cal_Date!B:B,Cal_Date!A:A,0)</f>
        <v>3</v>
      </c>
      <c r="E8601">
        <v>2018</v>
      </c>
      <c r="F8601" t="s">
        <v>121</v>
      </c>
      <c r="G8601" t="s">
        <v>129</v>
      </c>
      <c r="H8601" t="s">
        <v>11</v>
      </c>
      <c r="I8601" t="s">
        <v>13</v>
      </c>
      <c r="J8601" t="s">
        <v>15</v>
      </c>
      <c r="K8601" t="s">
        <v>42</v>
      </c>
      <c r="L8601">
        <v>1</v>
      </c>
      <c r="M8601">
        <v>1011</v>
      </c>
      <c r="O8601" t="s">
        <v>25</v>
      </c>
      <c r="R8601" t="s">
        <v>44</v>
      </c>
      <c r="S8601" s="49" t="str">
        <f t="shared" si="1073"/>
        <v>Card</v>
      </c>
      <c r="T8601" s="3">
        <v>0.03</v>
      </c>
      <c r="U8601" s="2">
        <v>2.6500000000000004</v>
      </c>
      <c r="V8601" s="2">
        <v>1.42</v>
      </c>
      <c r="W8601" s="54">
        <f>_xlfn.XLOOKUP(M8601,Market!A:A,Market!F:F,0)</f>
        <v>0.06</v>
      </c>
      <c r="X8601" s="55">
        <f t="shared" si="1074"/>
        <v>7.9500000000000001E-2</v>
      </c>
      <c r="Y8601" s="55">
        <f t="shared" si="1075"/>
        <v>1.2300000000000004</v>
      </c>
      <c r="Z8601" s="54">
        <f t="shared" si="1076"/>
        <v>0.46415094339622653</v>
      </c>
      <c r="AA8601" s="49" t="str">
        <f t="shared" ca="1" si="1077"/>
        <v>Y</v>
      </c>
      <c r="AB8601" s="49">
        <f t="shared" ca="1" si="1078"/>
        <v>6</v>
      </c>
      <c r="AC8601" s="49" t="str">
        <f t="shared" ca="1" si="1079"/>
        <v>Y</v>
      </c>
    </row>
    <row r="8602" spans="1:29" x14ac:dyDescent="0.25">
      <c r="A8602">
        <v>10321</v>
      </c>
      <c r="B8602" s="9">
        <v>43206</v>
      </c>
      <c r="C8602" s="50" t="str">
        <f t="shared" si="1072"/>
        <v>N</v>
      </c>
      <c r="D8602" s="52">
        <f>_xlfn.XLOOKUP(B8602,Cal_Date!B:B,Cal_Date!A:A,0)</f>
        <v>3</v>
      </c>
      <c r="E8602">
        <v>2018</v>
      </c>
      <c r="F8602" t="s">
        <v>121</v>
      </c>
      <c r="G8602" t="s">
        <v>129</v>
      </c>
      <c r="H8602" t="s">
        <v>11</v>
      </c>
      <c r="I8602" t="s">
        <v>11</v>
      </c>
      <c r="J8602" t="s">
        <v>15</v>
      </c>
      <c r="K8602" t="s">
        <v>42</v>
      </c>
      <c r="L8602">
        <v>1</v>
      </c>
      <c r="M8602">
        <v>1011</v>
      </c>
      <c r="O8602" t="s">
        <v>25</v>
      </c>
      <c r="R8602" t="s">
        <v>44</v>
      </c>
      <c r="S8602" s="49" t="str">
        <f t="shared" si="1073"/>
        <v>Card</v>
      </c>
      <c r="T8602" s="3">
        <v>0.03</v>
      </c>
      <c r="U8602" s="2">
        <v>2.6500000000000004</v>
      </c>
      <c r="V8602" s="2">
        <v>0.87</v>
      </c>
      <c r="W8602" s="54">
        <f>_xlfn.XLOOKUP(M8602,Market!A:A,Market!F:F,0)</f>
        <v>0.06</v>
      </c>
      <c r="X8602" s="55">
        <f t="shared" si="1074"/>
        <v>7.9500000000000001E-2</v>
      </c>
      <c r="Y8602" s="55">
        <f t="shared" si="1075"/>
        <v>1.7800000000000002</v>
      </c>
      <c r="Z8602" s="54">
        <f t="shared" si="1076"/>
        <v>0.67169811320754713</v>
      </c>
      <c r="AA8602" s="49" t="str">
        <f t="shared" ca="1" si="1077"/>
        <v>Y</v>
      </c>
      <c r="AB8602" s="49">
        <f t="shared" ca="1" si="1078"/>
        <v>6</v>
      </c>
      <c r="AC8602" s="49" t="str">
        <f t="shared" ca="1" si="1079"/>
        <v>Y</v>
      </c>
    </row>
    <row r="8603" spans="1:29" x14ac:dyDescent="0.25">
      <c r="A8603">
        <v>10322</v>
      </c>
      <c r="B8603" s="9">
        <v>43206</v>
      </c>
      <c r="C8603" s="50" t="str">
        <f t="shared" si="1072"/>
        <v>N</v>
      </c>
      <c r="D8603" s="52">
        <f>_xlfn.XLOOKUP(B8603,Cal_Date!B:B,Cal_Date!A:A,0)</f>
        <v>3</v>
      </c>
      <c r="E8603">
        <v>2018</v>
      </c>
      <c r="F8603" t="s">
        <v>121</v>
      </c>
      <c r="G8603" t="s">
        <v>129</v>
      </c>
      <c r="H8603" t="s">
        <v>11</v>
      </c>
      <c r="I8603" t="s">
        <v>11</v>
      </c>
      <c r="J8603" t="s">
        <v>15</v>
      </c>
      <c r="K8603" t="s">
        <v>42</v>
      </c>
      <c r="L8603">
        <v>1</v>
      </c>
      <c r="M8603">
        <v>1001</v>
      </c>
      <c r="O8603" t="s">
        <v>25</v>
      </c>
      <c r="R8603" t="s">
        <v>44</v>
      </c>
      <c r="S8603" s="49" t="str">
        <f t="shared" si="1073"/>
        <v>Card</v>
      </c>
      <c r="T8603" s="3">
        <v>0.03</v>
      </c>
      <c r="U8603" s="2">
        <v>2.6500000000000004</v>
      </c>
      <c r="V8603" s="2">
        <v>0.87</v>
      </c>
      <c r="W8603" s="54">
        <f>_xlfn.XLOOKUP(M8603,Market!A:A,Market!F:F,0)</f>
        <v>0.06</v>
      </c>
      <c r="X8603" s="55">
        <f t="shared" si="1074"/>
        <v>7.9500000000000001E-2</v>
      </c>
      <c r="Y8603" s="55">
        <f t="shared" si="1075"/>
        <v>1.7800000000000002</v>
      </c>
      <c r="Z8603" s="54">
        <f t="shared" si="1076"/>
        <v>0.67169811320754713</v>
      </c>
      <c r="AA8603" s="49" t="str">
        <f t="shared" ca="1" si="1077"/>
        <v>Y</v>
      </c>
      <c r="AB8603" s="49">
        <f t="shared" ca="1" si="1078"/>
        <v>6</v>
      </c>
      <c r="AC8603" s="49" t="str">
        <f t="shared" ca="1" si="1079"/>
        <v>Y</v>
      </c>
    </row>
    <row r="8604" spans="1:29" x14ac:dyDescent="0.25">
      <c r="A8604">
        <v>10323</v>
      </c>
      <c r="B8604" s="9">
        <v>43206</v>
      </c>
      <c r="C8604" s="50" t="str">
        <f t="shared" si="1072"/>
        <v>N</v>
      </c>
      <c r="D8604" s="52">
        <f>_xlfn.XLOOKUP(B8604,Cal_Date!B:B,Cal_Date!A:A,0)</f>
        <v>3</v>
      </c>
      <c r="E8604">
        <v>2018</v>
      </c>
      <c r="F8604" t="s">
        <v>121</v>
      </c>
      <c r="G8604" t="s">
        <v>129</v>
      </c>
      <c r="H8604" t="s">
        <v>11</v>
      </c>
      <c r="I8604" t="s">
        <v>11</v>
      </c>
      <c r="J8604" t="s">
        <v>15</v>
      </c>
      <c r="K8604" t="s">
        <v>42</v>
      </c>
      <c r="L8604">
        <v>1</v>
      </c>
      <c r="M8604">
        <v>1000</v>
      </c>
      <c r="O8604" t="s">
        <v>25</v>
      </c>
      <c r="R8604" t="s">
        <v>44</v>
      </c>
      <c r="S8604" s="49" t="str">
        <f t="shared" si="1073"/>
        <v>Card</v>
      </c>
      <c r="T8604" s="3">
        <v>0.03</v>
      </c>
      <c r="U8604" s="2">
        <v>2.7</v>
      </c>
      <c r="V8604" s="2">
        <v>0.87</v>
      </c>
      <c r="W8604" s="54">
        <f>_xlfn.XLOOKUP(M8604,Market!A:A,Market!F:F,0)</f>
        <v>0.08</v>
      </c>
      <c r="X8604" s="55">
        <f t="shared" si="1074"/>
        <v>8.1000000000000003E-2</v>
      </c>
      <c r="Y8604" s="55">
        <f t="shared" si="1075"/>
        <v>1.83</v>
      </c>
      <c r="Z8604" s="54">
        <f t="shared" si="1076"/>
        <v>0.67777777777777781</v>
      </c>
      <c r="AA8604" s="49" t="str">
        <f t="shared" ca="1" si="1077"/>
        <v>Y</v>
      </c>
      <c r="AB8604" s="49">
        <f t="shared" ca="1" si="1078"/>
        <v>6</v>
      </c>
      <c r="AC8604" s="49" t="str">
        <f t="shared" ca="1" si="1079"/>
        <v>Y</v>
      </c>
    </row>
    <row r="8605" spans="1:29" x14ac:dyDescent="0.25">
      <c r="A8605">
        <v>10324</v>
      </c>
      <c r="B8605" s="9">
        <v>43206</v>
      </c>
      <c r="C8605" s="50" t="str">
        <f t="shared" si="1072"/>
        <v>N</v>
      </c>
      <c r="D8605" s="52">
        <f>_xlfn.XLOOKUP(B8605,Cal_Date!B:B,Cal_Date!A:A,0)</f>
        <v>3</v>
      </c>
      <c r="E8605">
        <v>2018</v>
      </c>
      <c r="F8605" t="s">
        <v>121</v>
      </c>
      <c r="G8605" t="s">
        <v>129</v>
      </c>
      <c r="H8605" t="s">
        <v>14</v>
      </c>
      <c r="I8605" t="s">
        <v>18</v>
      </c>
      <c r="J8605" t="s">
        <v>15</v>
      </c>
      <c r="K8605" t="s">
        <v>43</v>
      </c>
      <c r="L8605">
        <v>2</v>
      </c>
      <c r="M8605">
        <v>1000</v>
      </c>
      <c r="O8605" t="s">
        <v>25</v>
      </c>
      <c r="R8605" t="s">
        <v>47</v>
      </c>
      <c r="S8605" s="49" t="str">
        <f t="shared" si="1073"/>
        <v>Card</v>
      </c>
      <c r="T8605" s="3">
        <v>3.5000000000000003E-2</v>
      </c>
      <c r="U8605" s="2">
        <v>10.8</v>
      </c>
      <c r="V8605" s="2">
        <v>4.4400000000000004</v>
      </c>
      <c r="W8605" s="54">
        <f>_xlfn.XLOOKUP(M8605,Market!A:A,Market!F:F,0)</f>
        <v>0.08</v>
      </c>
      <c r="X8605" s="55">
        <f t="shared" si="1074"/>
        <v>0.37800000000000006</v>
      </c>
      <c r="Y8605" s="55">
        <f t="shared" si="1075"/>
        <v>6.36</v>
      </c>
      <c r="Z8605" s="54">
        <f t="shared" si="1076"/>
        <v>0.58888888888888891</v>
      </c>
      <c r="AA8605" s="49" t="str">
        <f t="shared" ca="1" si="1077"/>
        <v>Y</v>
      </c>
      <c r="AB8605" s="49">
        <f t="shared" ca="1" si="1078"/>
        <v>6</v>
      </c>
      <c r="AC8605" s="49" t="str">
        <f t="shared" ca="1" si="1079"/>
        <v>Y</v>
      </c>
    </row>
    <row r="8606" spans="1:29" x14ac:dyDescent="0.25">
      <c r="A8606">
        <v>10325</v>
      </c>
      <c r="B8606" s="9">
        <v>43206</v>
      </c>
      <c r="C8606" s="50" t="str">
        <f t="shared" si="1072"/>
        <v>N</v>
      </c>
      <c r="D8606" s="52">
        <f>_xlfn.XLOOKUP(B8606,Cal_Date!B:B,Cal_Date!A:A,0)</f>
        <v>3</v>
      </c>
      <c r="E8606">
        <v>2018</v>
      </c>
      <c r="F8606" t="s">
        <v>121</v>
      </c>
      <c r="G8606" t="s">
        <v>129</v>
      </c>
      <c r="H8606" t="s">
        <v>14</v>
      </c>
      <c r="I8606" t="s">
        <v>18</v>
      </c>
      <c r="J8606" t="s">
        <v>15</v>
      </c>
      <c r="K8606" t="s">
        <v>43</v>
      </c>
      <c r="L8606">
        <v>2</v>
      </c>
      <c r="M8606">
        <v>1002</v>
      </c>
      <c r="O8606" t="s">
        <v>28</v>
      </c>
      <c r="R8606" t="s">
        <v>44</v>
      </c>
      <c r="S8606" s="49" t="str">
        <f t="shared" si="1073"/>
        <v>Card</v>
      </c>
      <c r="T8606" s="3">
        <v>0.03</v>
      </c>
      <c r="U8606" s="2">
        <v>10.600000000000001</v>
      </c>
      <c r="V8606" s="2">
        <v>4.4400000000000004</v>
      </c>
      <c r="W8606" s="54">
        <f>_xlfn.XLOOKUP(M8606,Market!A:A,Market!F:F,0)</f>
        <v>0.06</v>
      </c>
      <c r="X8606" s="55">
        <f t="shared" si="1074"/>
        <v>0.318</v>
      </c>
      <c r="Y8606" s="55">
        <f t="shared" si="1075"/>
        <v>6.160000000000001</v>
      </c>
      <c r="Z8606" s="54">
        <f t="shared" si="1076"/>
        <v>0.5811320754716981</v>
      </c>
      <c r="AA8606" s="49" t="str">
        <f t="shared" ca="1" si="1077"/>
        <v>Y</v>
      </c>
      <c r="AB8606" s="49">
        <f t="shared" ca="1" si="1078"/>
        <v>6</v>
      </c>
      <c r="AC8606" s="49" t="str">
        <f t="shared" ca="1" si="1079"/>
        <v>Y</v>
      </c>
    </row>
    <row r="8607" spans="1:29" x14ac:dyDescent="0.25">
      <c r="A8607">
        <v>10326</v>
      </c>
      <c r="B8607" s="9">
        <v>43206</v>
      </c>
      <c r="C8607" s="50" t="str">
        <f t="shared" si="1072"/>
        <v>N</v>
      </c>
      <c r="D8607" s="52">
        <f>_xlfn.XLOOKUP(B8607,Cal_Date!B:B,Cal_Date!A:A,0)</f>
        <v>3</v>
      </c>
      <c r="E8607">
        <v>2018</v>
      </c>
      <c r="F8607" t="s">
        <v>121</v>
      </c>
      <c r="G8607" t="s">
        <v>129</v>
      </c>
      <c r="H8607" t="s">
        <v>11</v>
      </c>
      <c r="I8607" t="s">
        <v>11</v>
      </c>
      <c r="J8607" t="s">
        <v>15</v>
      </c>
      <c r="K8607" t="s">
        <v>42</v>
      </c>
      <c r="L8607">
        <v>1</v>
      </c>
      <c r="M8607">
        <v>1003</v>
      </c>
      <c r="O8607" t="s">
        <v>25</v>
      </c>
      <c r="R8607" t="s">
        <v>44</v>
      </c>
      <c r="S8607" s="49" t="str">
        <f t="shared" si="1073"/>
        <v>Card</v>
      </c>
      <c r="T8607" s="3">
        <v>0.03</v>
      </c>
      <c r="U8607" s="2">
        <v>2.6500000000000004</v>
      </c>
      <c r="V8607" s="2">
        <v>0.87</v>
      </c>
      <c r="W8607" s="54">
        <f>_xlfn.XLOOKUP(M8607,Market!A:A,Market!F:F,0)</f>
        <v>0.06</v>
      </c>
      <c r="X8607" s="55">
        <f t="shared" si="1074"/>
        <v>7.9500000000000001E-2</v>
      </c>
      <c r="Y8607" s="55">
        <f t="shared" si="1075"/>
        <v>1.7800000000000002</v>
      </c>
      <c r="Z8607" s="54">
        <f t="shared" si="1076"/>
        <v>0.67169811320754713</v>
      </c>
      <c r="AA8607" s="49" t="str">
        <f t="shared" ca="1" si="1077"/>
        <v>Y</v>
      </c>
      <c r="AB8607" s="49">
        <f t="shared" ca="1" si="1078"/>
        <v>6</v>
      </c>
      <c r="AC8607" s="49" t="str">
        <f t="shared" ca="1" si="1079"/>
        <v>Y</v>
      </c>
    </row>
    <row r="8608" spans="1:29" x14ac:dyDescent="0.25">
      <c r="A8608">
        <v>10327</v>
      </c>
      <c r="B8608" s="9">
        <v>43206</v>
      </c>
      <c r="C8608" s="50" t="str">
        <f t="shared" si="1072"/>
        <v>N</v>
      </c>
      <c r="D8608" s="52">
        <f>_xlfn.XLOOKUP(B8608,Cal_Date!B:B,Cal_Date!A:A,0)</f>
        <v>3</v>
      </c>
      <c r="E8608">
        <v>2018</v>
      </c>
      <c r="F8608" t="s">
        <v>121</v>
      </c>
      <c r="G8608" t="s">
        <v>129</v>
      </c>
      <c r="H8608" t="s">
        <v>11</v>
      </c>
      <c r="I8608" t="s">
        <v>11</v>
      </c>
      <c r="J8608" t="s">
        <v>15</v>
      </c>
      <c r="K8608" t="s">
        <v>42</v>
      </c>
      <c r="L8608">
        <v>1</v>
      </c>
      <c r="M8608">
        <v>1005</v>
      </c>
      <c r="O8608" t="s">
        <v>25</v>
      </c>
      <c r="R8608" t="s">
        <v>44</v>
      </c>
      <c r="S8608" s="49" t="str">
        <f t="shared" si="1073"/>
        <v>Card</v>
      </c>
      <c r="T8608" s="3">
        <v>0.03</v>
      </c>
      <c r="U8608" s="2">
        <v>2.7225000000000001</v>
      </c>
      <c r="V8608" s="2">
        <v>0.87</v>
      </c>
      <c r="W8608" s="54">
        <f>_xlfn.XLOOKUP(M8608,Market!A:A,Market!F:F,0)</f>
        <v>8.8999999999999996E-2</v>
      </c>
      <c r="X8608" s="55">
        <f t="shared" si="1074"/>
        <v>8.1674999999999998E-2</v>
      </c>
      <c r="Y8608" s="55">
        <f t="shared" si="1075"/>
        <v>1.8525</v>
      </c>
      <c r="Z8608" s="54">
        <f t="shared" si="1076"/>
        <v>0.68044077134986225</v>
      </c>
      <c r="AA8608" s="49" t="str">
        <f t="shared" ca="1" si="1077"/>
        <v>Y</v>
      </c>
      <c r="AB8608" s="49">
        <f t="shared" ca="1" si="1078"/>
        <v>6</v>
      </c>
      <c r="AC8608" s="49" t="str">
        <f t="shared" ca="1" si="1079"/>
        <v>Y</v>
      </c>
    </row>
    <row r="8609" spans="1:29" x14ac:dyDescent="0.25">
      <c r="A8609">
        <v>10328</v>
      </c>
      <c r="B8609" s="9">
        <v>43206</v>
      </c>
      <c r="C8609" s="50" t="str">
        <f t="shared" si="1072"/>
        <v>N</v>
      </c>
      <c r="D8609" s="52">
        <f>_xlfn.XLOOKUP(B8609,Cal_Date!B:B,Cal_Date!A:A,0)</f>
        <v>3</v>
      </c>
      <c r="E8609">
        <v>2018</v>
      </c>
      <c r="F8609" t="s">
        <v>121</v>
      </c>
      <c r="G8609" t="s">
        <v>129</v>
      </c>
      <c r="H8609" t="s">
        <v>11</v>
      </c>
      <c r="I8609" t="s">
        <v>11</v>
      </c>
      <c r="J8609" t="s">
        <v>15</v>
      </c>
      <c r="K8609" t="s">
        <v>42</v>
      </c>
      <c r="L8609">
        <v>1</v>
      </c>
      <c r="M8609">
        <v>1005</v>
      </c>
      <c r="O8609" t="s">
        <v>25</v>
      </c>
      <c r="R8609" t="s">
        <v>44</v>
      </c>
      <c r="S8609" s="49" t="str">
        <f t="shared" si="1073"/>
        <v>Card</v>
      </c>
      <c r="T8609" s="3">
        <v>0.03</v>
      </c>
      <c r="U8609" s="2">
        <v>2.7225000000000001</v>
      </c>
      <c r="V8609" s="2">
        <v>0.87</v>
      </c>
      <c r="W8609" s="54">
        <f>_xlfn.XLOOKUP(M8609,Market!A:A,Market!F:F,0)</f>
        <v>8.8999999999999996E-2</v>
      </c>
      <c r="X8609" s="55">
        <f t="shared" si="1074"/>
        <v>8.1674999999999998E-2</v>
      </c>
      <c r="Y8609" s="55">
        <f t="shared" si="1075"/>
        <v>1.8525</v>
      </c>
      <c r="Z8609" s="54">
        <f t="shared" si="1076"/>
        <v>0.68044077134986225</v>
      </c>
      <c r="AA8609" s="49" t="str">
        <f t="shared" ca="1" si="1077"/>
        <v>Y</v>
      </c>
      <c r="AB8609" s="49">
        <f t="shared" ca="1" si="1078"/>
        <v>6</v>
      </c>
      <c r="AC8609" s="49" t="str">
        <f t="shared" ca="1" si="1079"/>
        <v>Y</v>
      </c>
    </row>
    <row r="8610" spans="1:29" x14ac:dyDescent="0.25">
      <c r="A8610">
        <v>10329</v>
      </c>
      <c r="B8610" s="9">
        <v>43206</v>
      </c>
      <c r="C8610" s="50" t="str">
        <f t="shared" si="1072"/>
        <v>N</v>
      </c>
      <c r="D8610" s="52">
        <f>_xlfn.XLOOKUP(B8610,Cal_Date!B:B,Cal_Date!A:A,0)</f>
        <v>3</v>
      </c>
      <c r="E8610">
        <v>2018</v>
      </c>
      <c r="F8610" t="s">
        <v>121</v>
      </c>
      <c r="G8610" t="s">
        <v>129</v>
      </c>
      <c r="H8610" t="s">
        <v>11</v>
      </c>
      <c r="I8610" t="s">
        <v>13</v>
      </c>
      <c r="J8610" t="s">
        <v>15</v>
      </c>
      <c r="K8610" t="s">
        <v>42</v>
      </c>
      <c r="L8610">
        <v>2</v>
      </c>
      <c r="M8610">
        <v>1006</v>
      </c>
      <c r="O8610" t="s">
        <v>28</v>
      </c>
      <c r="R8610" t="s">
        <v>44</v>
      </c>
      <c r="S8610" s="49" t="str">
        <f t="shared" si="1073"/>
        <v>Card</v>
      </c>
      <c r="T8610" s="3">
        <v>0.03</v>
      </c>
      <c r="U8610" s="2">
        <v>5.4450000000000003</v>
      </c>
      <c r="V8610" s="2">
        <v>2.84</v>
      </c>
      <c r="W8610" s="54">
        <f>_xlfn.XLOOKUP(M8610,Market!A:A,Market!F:F,0)</f>
        <v>8.8999999999999996E-2</v>
      </c>
      <c r="X8610" s="55">
        <f t="shared" si="1074"/>
        <v>0.16335</v>
      </c>
      <c r="Y8610" s="55">
        <f t="shared" si="1075"/>
        <v>2.6050000000000004</v>
      </c>
      <c r="Z8610" s="54">
        <f t="shared" si="1076"/>
        <v>0.47842056932966032</v>
      </c>
      <c r="AA8610" s="49" t="str">
        <f t="shared" ca="1" si="1077"/>
        <v>Y</v>
      </c>
      <c r="AB8610" s="49">
        <f t="shared" ca="1" si="1078"/>
        <v>6</v>
      </c>
      <c r="AC8610" s="49" t="str">
        <f t="shared" ca="1" si="1079"/>
        <v>Y</v>
      </c>
    </row>
    <row r="8611" spans="1:29" x14ac:dyDescent="0.25">
      <c r="A8611">
        <v>10330</v>
      </c>
      <c r="B8611" s="9">
        <v>43206</v>
      </c>
      <c r="C8611" s="50" t="str">
        <f t="shared" si="1072"/>
        <v>N</v>
      </c>
      <c r="D8611" s="52">
        <f>_xlfn.XLOOKUP(B8611,Cal_Date!B:B,Cal_Date!A:A,0)</f>
        <v>3</v>
      </c>
      <c r="E8611">
        <v>2018</v>
      </c>
      <c r="F8611" t="s">
        <v>121</v>
      </c>
      <c r="G8611" t="s">
        <v>129</v>
      </c>
      <c r="H8611" t="s">
        <v>11</v>
      </c>
      <c r="I8611" t="s">
        <v>13</v>
      </c>
      <c r="J8611" t="s">
        <v>15</v>
      </c>
      <c r="K8611" t="s">
        <v>42</v>
      </c>
      <c r="L8611">
        <v>1</v>
      </c>
      <c r="M8611">
        <v>1007</v>
      </c>
      <c r="O8611" t="s">
        <v>28</v>
      </c>
      <c r="R8611" t="s">
        <v>44</v>
      </c>
      <c r="S8611" s="49" t="str">
        <f t="shared" si="1073"/>
        <v>Card</v>
      </c>
      <c r="T8611" s="3">
        <v>0.03</v>
      </c>
      <c r="U8611" s="2">
        <v>2.7225000000000001</v>
      </c>
      <c r="V8611" s="2">
        <v>1.42</v>
      </c>
      <c r="W8611" s="54">
        <f>_xlfn.XLOOKUP(M8611,Market!A:A,Market!F:F,0)</f>
        <v>8.8999999999999996E-2</v>
      </c>
      <c r="X8611" s="55">
        <f t="shared" si="1074"/>
        <v>8.1674999999999998E-2</v>
      </c>
      <c r="Y8611" s="55">
        <f t="shared" si="1075"/>
        <v>1.3025000000000002</v>
      </c>
      <c r="Z8611" s="54">
        <f t="shared" si="1076"/>
        <v>0.47842056932966032</v>
      </c>
      <c r="AA8611" s="49" t="str">
        <f t="shared" ca="1" si="1077"/>
        <v>Y</v>
      </c>
      <c r="AB8611" s="49">
        <f t="shared" ca="1" si="1078"/>
        <v>6</v>
      </c>
      <c r="AC8611" s="49" t="str">
        <f t="shared" ca="1" si="1079"/>
        <v>Y</v>
      </c>
    </row>
    <row r="8612" spans="1:29" x14ac:dyDescent="0.25">
      <c r="A8612">
        <v>10331</v>
      </c>
      <c r="B8612" s="9">
        <v>43206</v>
      </c>
      <c r="C8612" s="50" t="str">
        <f t="shared" si="1072"/>
        <v>N</v>
      </c>
      <c r="D8612" s="52">
        <f>_xlfn.XLOOKUP(B8612,Cal_Date!B:B,Cal_Date!A:A,0)</f>
        <v>3</v>
      </c>
      <c r="E8612">
        <v>2018</v>
      </c>
      <c r="F8612" t="s">
        <v>121</v>
      </c>
      <c r="G8612" t="s">
        <v>129</v>
      </c>
      <c r="H8612" t="s">
        <v>11</v>
      </c>
      <c r="I8612" t="s">
        <v>11</v>
      </c>
      <c r="J8612" t="s">
        <v>15</v>
      </c>
      <c r="K8612" t="s">
        <v>42</v>
      </c>
      <c r="L8612">
        <v>2</v>
      </c>
      <c r="M8612">
        <v>1008</v>
      </c>
      <c r="O8612" t="s">
        <v>28</v>
      </c>
      <c r="R8612" t="s">
        <v>44</v>
      </c>
      <c r="S8612" s="49" t="str">
        <f t="shared" si="1073"/>
        <v>Card</v>
      </c>
      <c r="T8612" s="3">
        <v>0.03</v>
      </c>
      <c r="U8612" s="2">
        <v>5.4450000000000003</v>
      </c>
      <c r="V8612" s="2">
        <v>1.74</v>
      </c>
      <c r="W8612" s="54">
        <f>_xlfn.XLOOKUP(M8612,Market!A:A,Market!F:F,0)</f>
        <v>8.8999999999999996E-2</v>
      </c>
      <c r="X8612" s="55">
        <f t="shared" si="1074"/>
        <v>0.16335</v>
      </c>
      <c r="Y8612" s="55">
        <f t="shared" si="1075"/>
        <v>3.7050000000000001</v>
      </c>
      <c r="Z8612" s="54">
        <f t="shared" si="1076"/>
        <v>0.68044077134986225</v>
      </c>
      <c r="AA8612" s="49" t="str">
        <f t="shared" ca="1" si="1077"/>
        <v>Y</v>
      </c>
      <c r="AB8612" s="49">
        <f t="shared" ca="1" si="1078"/>
        <v>6</v>
      </c>
      <c r="AC8612" s="49" t="str">
        <f t="shared" ca="1" si="1079"/>
        <v>Y</v>
      </c>
    </row>
    <row r="8613" spans="1:29" x14ac:dyDescent="0.25">
      <c r="A8613">
        <v>10332</v>
      </c>
      <c r="B8613" s="9">
        <v>43206</v>
      </c>
      <c r="C8613" s="50" t="str">
        <f t="shared" si="1072"/>
        <v>N</v>
      </c>
      <c r="D8613" s="52">
        <f>_xlfn.XLOOKUP(B8613,Cal_Date!B:B,Cal_Date!A:A,0)</f>
        <v>3</v>
      </c>
      <c r="E8613">
        <v>2018</v>
      </c>
      <c r="F8613" t="s">
        <v>121</v>
      </c>
      <c r="G8613" t="s">
        <v>129</v>
      </c>
      <c r="H8613" t="s">
        <v>11</v>
      </c>
      <c r="I8613" t="s">
        <v>11</v>
      </c>
      <c r="J8613" t="s">
        <v>15</v>
      </c>
      <c r="K8613" t="s">
        <v>42</v>
      </c>
      <c r="L8613">
        <v>1</v>
      </c>
      <c r="M8613">
        <v>1009</v>
      </c>
      <c r="O8613" t="s">
        <v>28</v>
      </c>
      <c r="R8613" t="s">
        <v>44</v>
      </c>
      <c r="S8613" s="49" t="str">
        <f t="shared" si="1073"/>
        <v>Card</v>
      </c>
      <c r="T8613" s="3">
        <v>0.03</v>
      </c>
      <c r="U8613" s="2">
        <v>2.7225000000000001</v>
      </c>
      <c r="V8613" s="2">
        <v>0.87</v>
      </c>
      <c r="W8613" s="54">
        <f>_xlfn.XLOOKUP(M8613,Market!A:A,Market!F:F,0)</f>
        <v>8.8999999999999996E-2</v>
      </c>
      <c r="X8613" s="55">
        <f t="shared" si="1074"/>
        <v>8.1674999999999998E-2</v>
      </c>
      <c r="Y8613" s="55">
        <f t="shared" si="1075"/>
        <v>1.8525</v>
      </c>
      <c r="Z8613" s="54">
        <f t="shared" si="1076"/>
        <v>0.68044077134986225</v>
      </c>
      <c r="AA8613" s="49" t="str">
        <f t="shared" ca="1" si="1077"/>
        <v>Y</v>
      </c>
      <c r="AB8613" s="49">
        <f t="shared" ca="1" si="1078"/>
        <v>6</v>
      </c>
      <c r="AC8613" s="49" t="str">
        <f t="shared" ca="1" si="1079"/>
        <v>Y</v>
      </c>
    </row>
    <row r="8614" spans="1:29" x14ac:dyDescent="0.25">
      <c r="A8614">
        <v>10333</v>
      </c>
      <c r="B8614" s="9">
        <v>43206</v>
      </c>
      <c r="C8614" s="50" t="str">
        <f t="shared" si="1072"/>
        <v>N</v>
      </c>
      <c r="D8614" s="52">
        <f>_xlfn.XLOOKUP(B8614,Cal_Date!B:B,Cal_Date!A:A,0)</f>
        <v>3</v>
      </c>
      <c r="E8614">
        <v>2018</v>
      </c>
      <c r="F8614" t="s">
        <v>121</v>
      </c>
      <c r="G8614" t="s">
        <v>129</v>
      </c>
      <c r="H8614" t="s">
        <v>14</v>
      </c>
      <c r="I8614" t="s">
        <v>18</v>
      </c>
      <c r="J8614" t="s">
        <v>15</v>
      </c>
      <c r="K8614" t="s">
        <v>43</v>
      </c>
      <c r="L8614">
        <v>2</v>
      </c>
      <c r="M8614">
        <v>1006</v>
      </c>
      <c r="O8614" t="s">
        <v>28</v>
      </c>
      <c r="R8614" t="s">
        <v>47</v>
      </c>
      <c r="S8614" s="49" t="str">
        <f t="shared" si="1073"/>
        <v>Card</v>
      </c>
      <c r="T8614" s="3">
        <v>3.5000000000000003E-2</v>
      </c>
      <c r="U8614" s="2">
        <v>10.89</v>
      </c>
      <c r="V8614" s="2">
        <v>4.4400000000000004</v>
      </c>
      <c r="W8614" s="54">
        <f>_xlfn.XLOOKUP(M8614,Market!A:A,Market!F:F,0)</f>
        <v>8.8999999999999996E-2</v>
      </c>
      <c r="X8614" s="55">
        <f t="shared" si="1074"/>
        <v>0.38115000000000004</v>
      </c>
      <c r="Y8614" s="55">
        <f t="shared" si="1075"/>
        <v>6.45</v>
      </c>
      <c r="Z8614" s="54">
        <f t="shared" si="1076"/>
        <v>0.59228650137741046</v>
      </c>
      <c r="AA8614" s="49" t="str">
        <f t="shared" ca="1" si="1077"/>
        <v>Y</v>
      </c>
      <c r="AB8614" s="49">
        <f t="shared" ca="1" si="1078"/>
        <v>6</v>
      </c>
      <c r="AC8614" s="49" t="str">
        <f t="shared" ca="1" si="1079"/>
        <v>Y</v>
      </c>
    </row>
    <row r="8615" spans="1:29" x14ac:dyDescent="0.25">
      <c r="A8615">
        <v>10334</v>
      </c>
      <c r="B8615" s="9">
        <v>43206</v>
      </c>
      <c r="C8615" s="50" t="str">
        <f t="shared" si="1072"/>
        <v>N</v>
      </c>
      <c r="D8615" s="52">
        <f>_xlfn.XLOOKUP(B8615,Cal_Date!B:B,Cal_Date!A:A,0)</f>
        <v>3</v>
      </c>
      <c r="E8615">
        <v>2018</v>
      </c>
      <c r="F8615" t="s">
        <v>121</v>
      </c>
      <c r="G8615" t="s">
        <v>129</v>
      </c>
      <c r="H8615" t="s">
        <v>14</v>
      </c>
      <c r="I8615" t="s">
        <v>18</v>
      </c>
      <c r="J8615" t="s">
        <v>15</v>
      </c>
      <c r="K8615" t="s">
        <v>43</v>
      </c>
      <c r="L8615">
        <v>1</v>
      </c>
      <c r="M8615">
        <v>1007</v>
      </c>
      <c r="O8615" t="s">
        <v>28</v>
      </c>
      <c r="R8615" t="s">
        <v>44</v>
      </c>
      <c r="S8615" s="49" t="str">
        <f t="shared" si="1073"/>
        <v>Card</v>
      </c>
      <c r="T8615" s="3">
        <v>0.03</v>
      </c>
      <c r="U8615" s="2">
        <v>5.4450000000000003</v>
      </c>
      <c r="V8615" s="2">
        <v>2.1</v>
      </c>
      <c r="W8615" s="54">
        <f>_xlfn.XLOOKUP(M8615,Market!A:A,Market!F:F,0)</f>
        <v>8.8999999999999996E-2</v>
      </c>
      <c r="X8615" s="55">
        <f t="shared" si="1074"/>
        <v>0.16335</v>
      </c>
      <c r="Y8615" s="55">
        <f t="shared" si="1075"/>
        <v>3.3450000000000002</v>
      </c>
      <c r="Z8615" s="54">
        <f t="shared" si="1076"/>
        <v>0.61432506887052341</v>
      </c>
      <c r="AA8615" s="49" t="str">
        <f t="shared" ca="1" si="1077"/>
        <v>Y</v>
      </c>
      <c r="AB8615" s="49">
        <f t="shared" ca="1" si="1078"/>
        <v>6</v>
      </c>
      <c r="AC8615" s="49" t="str">
        <f t="shared" ca="1" si="1079"/>
        <v>Y</v>
      </c>
    </row>
    <row r="8616" spans="1:29" x14ac:dyDescent="0.25">
      <c r="A8616">
        <v>10335</v>
      </c>
      <c r="B8616" s="9">
        <v>43206</v>
      </c>
      <c r="C8616" s="50" t="str">
        <f t="shared" si="1072"/>
        <v>N</v>
      </c>
      <c r="D8616" s="52">
        <f>_xlfn.XLOOKUP(B8616,Cal_Date!B:B,Cal_Date!A:A,0)</f>
        <v>3</v>
      </c>
      <c r="E8616">
        <v>2018</v>
      </c>
      <c r="F8616" t="s">
        <v>121</v>
      </c>
      <c r="G8616" t="s">
        <v>129</v>
      </c>
      <c r="H8616" t="s">
        <v>11</v>
      </c>
      <c r="I8616" t="s">
        <v>11</v>
      </c>
      <c r="J8616" t="s">
        <v>15</v>
      </c>
      <c r="K8616" t="s">
        <v>42</v>
      </c>
      <c r="L8616">
        <v>1</v>
      </c>
      <c r="M8616">
        <v>1007</v>
      </c>
      <c r="O8616" t="s">
        <v>28</v>
      </c>
      <c r="R8616" t="s">
        <v>44</v>
      </c>
      <c r="S8616" s="49" t="str">
        <f t="shared" si="1073"/>
        <v>Card</v>
      </c>
      <c r="T8616" s="3">
        <v>0.03</v>
      </c>
      <c r="U8616" s="2">
        <v>2.7225000000000001</v>
      </c>
      <c r="V8616" s="2">
        <v>0.87</v>
      </c>
      <c r="W8616" s="54">
        <f>_xlfn.XLOOKUP(M8616,Market!A:A,Market!F:F,0)</f>
        <v>8.8999999999999996E-2</v>
      </c>
      <c r="X8616" s="55">
        <f t="shared" si="1074"/>
        <v>8.1674999999999998E-2</v>
      </c>
      <c r="Y8616" s="55">
        <f t="shared" si="1075"/>
        <v>1.8525</v>
      </c>
      <c r="Z8616" s="54">
        <f t="shared" si="1076"/>
        <v>0.68044077134986225</v>
      </c>
      <c r="AA8616" s="49" t="str">
        <f t="shared" ca="1" si="1077"/>
        <v>Y</v>
      </c>
      <c r="AB8616" s="49">
        <f t="shared" ca="1" si="1078"/>
        <v>6</v>
      </c>
      <c r="AC8616" s="49" t="str">
        <f t="shared" ca="1" si="1079"/>
        <v>Y</v>
      </c>
    </row>
    <row r="8617" spans="1:29" x14ac:dyDescent="0.25">
      <c r="A8617">
        <v>10336</v>
      </c>
      <c r="B8617" s="9">
        <v>43206</v>
      </c>
      <c r="C8617" s="50" t="str">
        <f t="shared" si="1072"/>
        <v>N</v>
      </c>
      <c r="D8617" s="52">
        <f>_xlfn.XLOOKUP(B8617,Cal_Date!B:B,Cal_Date!A:A,0)</f>
        <v>3</v>
      </c>
      <c r="E8617">
        <v>2018</v>
      </c>
      <c r="F8617" t="s">
        <v>121</v>
      </c>
      <c r="G8617" t="s">
        <v>129</v>
      </c>
      <c r="H8617" t="s">
        <v>11</v>
      </c>
      <c r="I8617" t="s">
        <v>11</v>
      </c>
      <c r="J8617" t="s">
        <v>15</v>
      </c>
      <c r="K8617" t="s">
        <v>42</v>
      </c>
      <c r="L8617">
        <v>1</v>
      </c>
      <c r="M8617">
        <v>1007</v>
      </c>
      <c r="O8617" t="s">
        <v>28</v>
      </c>
      <c r="R8617" t="s">
        <v>44</v>
      </c>
      <c r="S8617" s="49" t="str">
        <f t="shared" si="1073"/>
        <v>Card</v>
      </c>
      <c r="T8617" s="3">
        <v>0.03</v>
      </c>
      <c r="U8617" s="2">
        <v>2.7225000000000001</v>
      </c>
      <c r="V8617" s="2">
        <v>0.87</v>
      </c>
      <c r="W8617" s="54">
        <f>_xlfn.XLOOKUP(M8617,Market!A:A,Market!F:F,0)</f>
        <v>8.8999999999999996E-2</v>
      </c>
      <c r="X8617" s="55">
        <f t="shared" si="1074"/>
        <v>8.1674999999999998E-2</v>
      </c>
      <c r="Y8617" s="55">
        <f t="shared" si="1075"/>
        <v>1.8525</v>
      </c>
      <c r="Z8617" s="54">
        <f t="shared" si="1076"/>
        <v>0.68044077134986225</v>
      </c>
      <c r="AA8617" s="49" t="str">
        <f t="shared" ca="1" si="1077"/>
        <v>Y</v>
      </c>
      <c r="AB8617" s="49">
        <f t="shared" ca="1" si="1078"/>
        <v>6</v>
      </c>
      <c r="AC8617" s="49" t="str">
        <f t="shared" ca="1" si="1079"/>
        <v>Y</v>
      </c>
    </row>
    <row r="8618" spans="1:29" x14ac:dyDescent="0.25">
      <c r="A8618">
        <v>10337</v>
      </c>
      <c r="B8618" s="9">
        <v>43206</v>
      </c>
      <c r="C8618" s="50" t="str">
        <f t="shared" si="1072"/>
        <v>N</v>
      </c>
      <c r="D8618" s="52">
        <f>_xlfn.XLOOKUP(B8618,Cal_Date!B:B,Cal_Date!A:A,0)</f>
        <v>3</v>
      </c>
      <c r="E8618">
        <v>2018</v>
      </c>
      <c r="F8618" t="s">
        <v>121</v>
      </c>
      <c r="G8618" t="s">
        <v>129</v>
      </c>
      <c r="H8618" t="s">
        <v>11</v>
      </c>
      <c r="I8618" t="s">
        <v>11</v>
      </c>
      <c r="J8618" t="s">
        <v>15</v>
      </c>
      <c r="K8618" t="s">
        <v>42</v>
      </c>
      <c r="L8618">
        <v>1</v>
      </c>
      <c r="M8618">
        <v>1005</v>
      </c>
      <c r="O8618" t="s">
        <v>25</v>
      </c>
      <c r="R8618" t="s">
        <v>44</v>
      </c>
      <c r="S8618" s="49" t="str">
        <f t="shared" si="1073"/>
        <v>Card</v>
      </c>
      <c r="T8618" s="3">
        <v>0.03</v>
      </c>
      <c r="U8618" s="2">
        <v>2.7225000000000001</v>
      </c>
      <c r="V8618" s="2">
        <v>0.87</v>
      </c>
      <c r="W8618" s="54">
        <f>_xlfn.XLOOKUP(M8618,Market!A:A,Market!F:F,0)</f>
        <v>8.8999999999999996E-2</v>
      </c>
      <c r="X8618" s="55">
        <f t="shared" si="1074"/>
        <v>8.1674999999999998E-2</v>
      </c>
      <c r="Y8618" s="55">
        <f t="shared" si="1075"/>
        <v>1.8525</v>
      </c>
      <c r="Z8618" s="54">
        <f t="shared" si="1076"/>
        <v>0.68044077134986225</v>
      </c>
      <c r="AA8618" s="49" t="str">
        <f t="shared" ca="1" si="1077"/>
        <v>Y</v>
      </c>
      <c r="AB8618" s="49">
        <f t="shared" ca="1" si="1078"/>
        <v>6</v>
      </c>
      <c r="AC8618" s="49" t="str">
        <f t="shared" ca="1" si="1079"/>
        <v>Y</v>
      </c>
    </row>
    <row r="8619" spans="1:29" x14ac:dyDescent="0.25">
      <c r="A8619">
        <v>10338</v>
      </c>
      <c r="B8619" s="9">
        <v>43206</v>
      </c>
      <c r="C8619" s="50" t="str">
        <f t="shared" si="1072"/>
        <v>N</v>
      </c>
      <c r="D8619" s="52">
        <f>_xlfn.XLOOKUP(B8619,Cal_Date!B:B,Cal_Date!A:A,0)</f>
        <v>3</v>
      </c>
      <c r="E8619">
        <v>2018</v>
      </c>
      <c r="F8619" t="s">
        <v>121</v>
      </c>
      <c r="G8619" t="s">
        <v>129</v>
      </c>
      <c r="H8619" t="s">
        <v>48</v>
      </c>
      <c r="I8619" t="s">
        <v>18</v>
      </c>
      <c r="J8619" t="s">
        <v>10</v>
      </c>
      <c r="K8619" t="s">
        <v>43</v>
      </c>
      <c r="L8619">
        <v>2</v>
      </c>
      <c r="M8619">
        <v>1005</v>
      </c>
      <c r="O8619" t="s">
        <v>25</v>
      </c>
      <c r="R8619" t="s">
        <v>47</v>
      </c>
      <c r="S8619" s="49" t="str">
        <f t="shared" si="1073"/>
        <v>Card</v>
      </c>
      <c r="T8619" s="3">
        <v>3.5000000000000003E-2</v>
      </c>
      <c r="U8619" s="2">
        <v>15.245999999999999</v>
      </c>
      <c r="V8619" s="2">
        <v>2.92</v>
      </c>
      <c r="W8619" s="54">
        <f>_xlfn.XLOOKUP(M8619,Market!A:A,Market!F:F,0)</f>
        <v>8.8999999999999996E-2</v>
      </c>
      <c r="X8619" s="55">
        <f t="shared" si="1074"/>
        <v>0.53361000000000003</v>
      </c>
      <c r="Y8619" s="55">
        <f t="shared" si="1075"/>
        <v>12.325999999999999</v>
      </c>
      <c r="Z8619" s="54">
        <f t="shared" si="1076"/>
        <v>0.80847435392889933</v>
      </c>
      <c r="AA8619" s="49" t="str">
        <f t="shared" ca="1" si="1077"/>
        <v>Y</v>
      </c>
      <c r="AB8619" s="49">
        <f t="shared" ca="1" si="1078"/>
        <v>6</v>
      </c>
      <c r="AC8619" s="49" t="str">
        <f t="shared" ca="1" si="1079"/>
        <v>Y</v>
      </c>
    </row>
    <row r="8620" spans="1:29" x14ac:dyDescent="0.25">
      <c r="A8620">
        <v>10339</v>
      </c>
      <c r="B8620" s="9">
        <v>43206</v>
      </c>
      <c r="C8620" s="50" t="str">
        <f t="shared" si="1072"/>
        <v>N</v>
      </c>
      <c r="D8620" s="52">
        <f>_xlfn.XLOOKUP(B8620,Cal_Date!B:B,Cal_Date!A:A,0)</f>
        <v>3</v>
      </c>
      <c r="E8620">
        <v>2018</v>
      </c>
      <c r="F8620" t="s">
        <v>121</v>
      </c>
      <c r="G8620" t="s">
        <v>129</v>
      </c>
      <c r="H8620" t="s">
        <v>48</v>
      </c>
      <c r="I8620" t="s">
        <v>18</v>
      </c>
      <c r="J8620" t="s">
        <v>10</v>
      </c>
      <c r="K8620" t="s">
        <v>43</v>
      </c>
      <c r="L8620">
        <v>1</v>
      </c>
      <c r="M8620">
        <v>1002</v>
      </c>
      <c r="O8620" t="s">
        <v>28</v>
      </c>
      <c r="R8620" t="s">
        <v>44</v>
      </c>
      <c r="S8620" s="49" t="str">
        <f t="shared" si="1073"/>
        <v>Card</v>
      </c>
      <c r="T8620" s="3">
        <v>0.03</v>
      </c>
      <c r="U8620" s="2">
        <v>7.42</v>
      </c>
      <c r="V8620" s="2">
        <v>1.46</v>
      </c>
      <c r="W8620" s="54">
        <f>_xlfn.XLOOKUP(M8620,Market!A:A,Market!F:F,0)</f>
        <v>0.06</v>
      </c>
      <c r="X8620" s="55">
        <f t="shared" si="1074"/>
        <v>0.22259999999999999</v>
      </c>
      <c r="Y8620" s="55">
        <f t="shared" si="1075"/>
        <v>5.96</v>
      </c>
      <c r="Z8620" s="54">
        <f t="shared" si="1076"/>
        <v>0.80323450134770891</v>
      </c>
      <c r="AA8620" s="49" t="str">
        <f t="shared" ca="1" si="1077"/>
        <v>Y</v>
      </c>
      <c r="AB8620" s="49">
        <f t="shared" ca="1" si="1078"/>
        <v>6</v>
      </c>
      <c r="AC8620" s="49" t="str">
        <f t="shared" ca="1" si="1079"/>
        <v>Y</v>
      </c>
    </row>
    <row r="8621" spans="1:29" x14ac:dyDescent="0.25">
      <c r="A8621">
        <v>10340</v>
      </c>
      <c r="B8621" s="9">
        <v>43206</v>
      </c>
      <c r="C8621" s="50" t="str">
        <f t="shared" si="1072"/>
        <v>N</v>
      </c>
      <c r="D8621" s="52">
        <f>_xlfn.XLOOKUP(B8621,Cal_Date!B:B,Cal_Date!A:A,0)</f>
        <v>3</v>
      </c>
      <c r="E8621">
        <v>2018</v>
      </c>
      <c r="F8621" t="s">
        <v>121</v>
      </c>
      <c r="G8621" t="s">
        <v>129</v>
      </c>
      <c r="H8621" t="s">
        <v>14</v>
      </c>
      <c r="I8621" t="s">
        <v>13</v>
      </c>
      <c r="J8621" t="s">
        <v>15</v>
      </c>
      <c r="K8621" t="s">
        <v>43</v>
      </c>
      <c r="L8621">
        <v>1</v>
      </c>
      <c r="M8621">
        <v>1004</v>
      </c>
      <c r="O8621" t="s">
        <v>28</v>
      </c>
      <c r="R8621" t="s">
        <v>44</v>
      </c>
      <c r="S8621" s="49" t="str">
        <f t="shared" si="1073"/>
        <v>Card</v>
      </c>
      <c r="T8621" s="3">
        <v>0.03</v>
      </c>
      <c r="U8621" s="2">
        <v>5.3000000000000007</v>
      </c>
      <c r="V8621" s="2">
        <v>2.12</v>
      </c>
      <c r="W8621" s="54">
        <f>_xlfn.XLOOKUP(M8621,Market!A:A,Market!F:F,0)</f>
        <v>0.06</v>
      </c>
      <c r="X8621" s="55">
        <f t="shared" si="1074"/>
        <v>0.159</v>
      </c>
      <c r="Y8621" s="55">
        <f t="shared" si="1075"/>
        <v>3.1800000000000006</v>
      </c>
      <c r="Z8621" s="54">
        <f t="shared" si="1076"/>
        <v>0.60000000000000009</v>
      </c>
      <c r="AA8621" s="49" t="str">
        <f t="shared" ca="1" si="1077"/>
        <v>Y</v>
      </c>
      <c r="AB8621" s="49">
        <f t="shared" ca="1" si="1078"/>
        <v>6</v>
      </c>
      <c r="AC8621" s="49" t="str">
        <f t="shared" ca="1" si="1079"/>
        <v>Y</v>
      </c>
    </row>
    <row r="8622" spans="1:29" x14ac:dyDescent="0.25">
      <c r="A8622">
        <v>10341</v>
      </c>
      <c r="B8622" s="9">
        <v>43206</v>
      </c>
      <c r="C8622" s="50" t="str">
        <f t="shared" si="1072"/>
        <v>N</v>
      </c>
      <c r="D8622" s="52">
        <f>_xlfn.XLOOKUP(B8622,Cal_Date!B:B,Cal_Date!A:A,0)</f>
        <v>3</v>
      </c>
      <c r="E8622">
        <v>2018</v>
      </c>
      <c r="F8622" t="s">
        <v>121</v>
      </c>
      <c r="G8622" t="s">
        <v>129</v>
      </c>
      <c r="H8622" t="s">
        <v>11</v>
      </c>
      <c r="I8622" t="s">
        <v>11</v>
      </c>
      <c r="J8622" t="s">
        <v>15</v>
      </c>
      <c r="K8622" t="s">
        <v>42</v>
      </c>
      <c r="L8622">
        <v>1</v>
      </c>
      <c r="M8622">
        <v>1005</v>
      </c>
      <c r="O8622" t="s">
        <v>25</v>
      </c>
      <c r="R8622" t="s">
        <v>44</v>
      </c>
      <c r="S8622" s="49" t="str">
        <f t="shared" si="1073"/>
        <v>Card</v>
      </c>
      <c r="T8622" s="3">
        <v>0.03</v>
      </c>
      <c r="U8622" s="2">
        <v>2.7225000000000001</v>
      </c>
      <c r="V8622" s="2">
        <v>0.87</v>
      </c>
      <c r="W8622" s="54">
        <f>_xlfn.XLOOKUP(M8622,Market!A:A,Market!F:F,0)</f>
        <v>8.8999999999999996E-2</v>
      </c>
      <c r="X8622" s="55">
        <f t="shared" si="1074"/>
        <v>8.1674999999999998E-2</v>
      </c>
      <c r="Y8622" s="55">
        <f t="shared" si="1075"/>
        <v>1.8525</v>
      </c>
      <c r="Z8622" s="54">
        <f t="shared" si="1076"/>
        <v>0.68044077134986225</v>
      </c>
      <c r="AA8622" s="49" t="str">
        <f t="shared" ca="1" si="1077"/>
        <v>Y</v>
      </c>
      <c r="AB8622" s="49">
        <f t="shared" ca="1" si="1078"/>
        <v>6</v>
      </c>
      <c r="AC8622" s="49" t="str">
        <f t="shared" ca="1" si="1079"/>
        <v>Y</v>
      </c>
    </row>
    <row r="8623" spans="1:29" x14ac:dyDescent="0.25">
      <c r="A8623">
        <v>10342</v>
      </c>
      <c r="B8623" s="9">
        <v>43206</v>
      </c>
      <c r="C8623" s="50" t="str">
        <f t="shared" si="1072"/>
        <v>N</v>
      </c>
      <c r="D8623" s="52">
        <f>_xlfn.XLOOKUP(B8623,Cal_Date!B:B,Cal_Date!A:A,0)</f>
        <v>3</v>
      </c>
      <c r="E8623">
        <v>2018</v>
      </c>
      <c r="F8623" t="s">
        <v>121</v>
      </c>
      <c r="G8623" t="s">
        <v>129</v>
      </c>
      <c r="H8623" t="s">
        <v>48</v>
      </c>
      <c r="I8623" t="s">
        <v>18</v>
      </c>
      <c r="J8623" t="s">
        <v>10</v>
      </c>
      <c r="K8623" t="s">
        <v>43</v>
      </c>
      <c r="L8623">
        <v>1</v>
      </c>
      <c r="M8623">
        <v>1001</v>
      </c>
      <c r="O8623" t="s">
        <v>25</v>
      </c>
      <c r="R8623" t="s">
        <v>44</v>
      </c>
      <c r="S8623" s="49" t="str">
        <f t="shared" si="1073"/>
        <v>Card</v>
      </c>
      <c r="T8623" s="3">
        <v>0.03</v>
      </c>
      <c r="U8623" s="2">
        <v>7.42</v>
      </c>
      <c r="V8623" s="2">
        <v>1.46</v>
      </c>
      <c r="W8623" s="54">
        <f>_xlfn.XLOOKUP(M8623,Market!A:A,Market!F:F,0)</f>
        <v>0.06</v>
      </c>
      <c r="X8623" s="55">
        <f t="shared" si="1074"/>
        <v>0.22259999999999999</v>
      </c>
      <c r="Y8623" s="55">
        <f t="shared" si="1075"/>
        <v>5.96</v>
      </c>
      <c r="Z8623" s="54">
        <f t="shared" si="1076"/>
        <v>0.80323450134770891</v>
      </c>
      <c r="AA8623" s="49" t="str">
        <f t="shared" ca="1" si="1077"/>
        <v>Y</v>
      </c>
      <c r="AB8623" s="49">
        <f t="shared" ca="1" si="1078"/>
        <v>6</v>
      </c>
      <c r="AC8623" s="49" t="str">
        <f t="shared" ca="1" si="1079"/>
        <v>Y</v>
      </c>
    </row>
    <row r="8624" spans="1:29" x14ac:dyDescent="0.25">
      <c r="A8624">
        <v>10343</v>
      </c>
      <c r="B8624" s="9">
        <v>43206</v>
      </c>
      <c r="C8624" s="50" t="str">
        <f t="shared" si="1072"/>
        <v>N</v>
      </c>
      <c r="D8624" s="52">
        <f>_xlfn.XLOOKUP(B8624,Cal_Date!B:B,Cal_Date!A:A,0)</f>
        <v>3</v>
      </c>
      <c r="E8624">
        <v>2018</v>
      </c>
      <c r="F8624" t="s">
        <v>121</v>
      </c>
      <c r="G8624" t="s">
        <v>129</v>
      </c>
      <c r="H8624" t="s">
        <v>11</v>
      </c>
      <c r="I8624" t="s">
        <v>11</v>
      </c>
      <c r="J8624" t="s">
        <v>15</v>
      </c>
      <c r="K8624" t="s">
        <v>42</v>
      </c>
      <c r="L8624">
        <v>1</v>
      </c>
      <c r="M8624">
        <v>1010</v>
      </c>
      <c r="O8624" t="s">
        <v>25</v>
      </c>
      <c r="R8624" t="s">
        <v>47</v>
      </c>
      <c r="S8624" s="49" t="str">
        <f t="shared" si="1073"/>
        <v>Card</v>
      </c>
      <c r="T8624" s="3">
        <v>3.5000000000000003E-2</v>
      </c>
      <c r="U8624" s="2">
        <v>2.7</v>
      </c>
      <c r="V8624" s="2">
        <v>0.87</v>
      </c>
      <c r="W8624" s="54">
        <f>_xlfn.XLOOKUP(M8624,Market!A:A,Market!F:F,0)</f>
        <v>0.08</v>
      </c>
      <c r="X8624" s="55">
        <f t="shared" si="1074"/>
        <v>9.4500000000000015E-2</v>
      </c>
      <c r="Y8624" s="55">
        <f t="shared" si="1075"/>
        <v>1.83</v>
      </c>
      <c r="Z8624" s="54">
        <f t="shared" si="1076"/>
        <v>0.67777777777777781</v>
      </c>
      <c r="AA8624" s="49" t="str">
        <f t="shared" ca="1" si="1077"/>
        <v>Y</v>
      </c>
      <c r="AB8624" s="49">
        <f t="shared" ca="1" si="1078"/>
        <v>6</v>
      </c>
      <c r="AC8624" s="49" t="str">
        <f t="shared" ca="1" si="1079"/>
        <v>Y</v>
      </c>
    </row>
    <row r="8625" spans="1:29" x14ac:dyDescent="0.25">
      <c r="A8625">
        <v>10344</v>
      </c>
      <c r="B8625" s="9">
        <v>43206</v>
      </c>
      <c r="C8625" s="50" t="str">
        <f t="shared" si="1072"/>
        <v>N</v>
      </c>
      <c r="D8625" s="52">
        <f>_xlfn.XLOOKUP(B8625,Cal_Date!B:B,Cal_Date!A:A,0)</f>
        <v>3</v>
      </c>
      <c r="E8625">
        <v>2018</v>
      </c>
      <c r="F8625" t="s">
        <v>121</v>
      </c>
      <c r="G8625" t="s">
        <v>129</v>
      </c>
      <c r="H8625" t="s">
        <v>14</v>
      </c>
      <c r="I8625" t="s">
        <v>18</v>
      </c>
      <c r="J8625" t="s">
        <v>15</v>
      </c>
      <c r="K8625" t="s">
        <v>43</v>
      </c>
      <c r="L8625">
        <v>2</v>
      </c>
      <c r="M8625">
        <v>1011</v>
      </c>
      <c r="O8625" t="s">
        <v>25</v>
      </c>
      <c r="R8625" t="s">
        <v>44</v>
      </c>
      <c r="S8625" s="49" t="str">
        <f t="shared" si="1073"/>
        <v>Card</v>
      </c>
      <c r="T8625" s="3">
        <v>0.03</v>
      </c>
      <c r="U8625" s="2">
        <v>10.600000000000001</v>
      </c>
      <c r="V8625" s="2">
        <v>4.2</v>
      </c>
      <c r="W8625" s="54">
        <f>_xlfn.XLOOKUP(M8625,Market!A:A,Market!F:F,0)</f>
        <v>0.06</v>
      </c>
      <c r="X8625" s="55">
        <f t="shared" si="1074"/>
        <v>0.318</v>
      </c>
      <c r="Y8625" s="55">
        <f t="shared" si="1075"/>
        <v>6.4000000000000012</v>
      </c>
      <c r="Z8625" s="54">
        <f t="shared" si="1076"/>
        <v>0.60377358490566047</v>
      </c>
      <c r="AA8625" s="49" t="str">
        <f t="shared" ca="1" si="1077"/>
        <v>Y</v>
      </c>
      <c r="AB8625" s="49">
        <f t="shared" ca="1" si="1078"/>
        <v>6</v>
      </c>
      <c r="AC8625" s="49" t="str">
        <f t="shared" ca="1" si="1079"/>
        <v>Y</v>
      </c>
    </row>
    <row r="8626" spans="1:29" x14ac:dyDescent="0.25">
      <c r="A8626">
        <v>10345</v>
      </c>
      <c r="B8626" s="9">
        <v>43206</v>
      </c>
      <c r="C8626" s="50" t="str">
        <f t="shared" si="1072"/>
        <v>N</v>
      </c>
      <c r="D8626" s="52">
        <f>_xlfn.XLOOKUP(B8626,Cal_Date!B:B,Cal_Date!A:A,0)</f>
        <v>3</v>
      </c>
      <c r="E8626">
        <v>2018</v>
      </c>
      <c r="F8626" t="s">
        <v>121</v>
      </c>
      <c r="G8626" t="s">
        <v>129</v>
      </c>
      <c r="H8626" t="s">
        <v>11</v>
      </c>
      <c r="I8626" t="s">
        <v>11</v>
      </c>
      <c r="J8626" t="s">
        <v>15</v>
      </c>
      <c r="K8626" t="s">
        <v>42</v>
      </c>
      <c r="L8626">
        <v>2</v>
      </c>
      <c r="M8626">
        <v>1011</v>
      </c>
      <c r="O8626" t="s">
        <v>25</v>
      </c>
      <c r="R8626" t="s">
        <v>44</v>
      </c>
      <c r="S8626" s="49" t="str">
        <f t="shared" si="1073"/>
        <v>Card</v>
      </c>
      <c r="T8626" s="3">
        <v>0.03</v>
      </c>
      <c r="U8626" s="2">
        <v>5.3000000000000007</v>
      </c>
      <c r="V8626" s="2">
        <v>1.74</v>
      </c>
      <c r="W8626" s="54">
        <f>_xlfn.XLOOKUP(M8626,Market!A:A,Market!F:F,0)</f>
        <v>0.06</v>
      </c>
      <c r="X8626" s="55">
        <f t="shared" si="1074"/>
        <v>0.159</v>
      </c>
      <c r="Y8626" s="55">
        <f t="shared" si="1075"/>
        <v>3.5600000000000005</v>
      </c>
      <c r="Z8626" s="54">
        <f t="shared" si="1076"/>
        <v>0.67169811320754713</v>
      </c>
      <c r="AA8626" s="49" t="str">
        <f t="shared" ca="1" si="1077"/>
        <v>Y</v>
      </c>
      <c r="AB8626" s="49">
        <f t="shared" ca="1" si="1078"/>
        <v>6</v>
      </c>
      <c r="AC8626" s="49" t="str">
        <f t="shared" ca="1" si="1079"/>
        <v>Y</v>
      </c>
    </row>
    <row r="8627" spans="1:29" x14ac:dyDescent="0.25">
      <c r="A8627">
        <v>10346</v>
      </c>
      <c r="B8627" s="9">
        <v>43206</v>
      </c>
      <c r="C8627" s="50" t="str">
        <f t="shared" si="1072"/>
        <v>N</v>
      </c>
      <c r="D8627" s="52">
        <f>_xlfn.XLOOKUP(B8627,Cal_Date!B:B,Cal_Date!A:A,0)</f>
        <v>3</v>
      </c>
      <c r="E8627">
        <v>2018</v>
      </c>
      <c r="F8627" t="s">
        <v>121</v>
      </c>
      <c r="G8627" t="s">
        <v>129</v>
      </c>
      <c r="H8627" t="s">
        <v>48</v>
      </c>
      <c r="I8627" t="s">
        <v>18</v>
      </c>
      <c r="J8627" t="s">
        <v>10</v>
      </c>
      <c r="K8627" t="s">
        <v>43</v>
      </c>
      <c r="L8627">
        <v>1</v>
      </c>
      <c r="M8627">
        <v>1001</v>
      </c>
      <c r="O8627" t="s">
        <v>25</v>
      </c>
      <c r="R8627" t="s">
        <v>44</v>
      </c>
      <c r="S8627" s="49" t="str">
        <f t="shared" si="1073"/>
        <v>Card</v>
      </c>
      <c r="T8627" s="3">
        <v>0.03</v>
      </c>
      <c r="U8627" s="2">
        <v>7.42</v>
      </c>
      <c r="V8627" s="2">
        <v>1.46</v>
      </c>
      <c r="W8627" s="54">
        <f>_xlfn.XLOOKUP(M8627,Market!A:A,Market!F:F,0)</f>
        <v>0.06</v>
      </c>
      <c r="X8627" s="55">
        <f t="shared" si="1074"/>
        <v>0.22259999999999999</v>
      </c>
      <c r="Y8627" s="55">
        <f t="shared" si="1075"/>
        <v>5.96</v>
      </c>
      <c r="Z8627" s="54">
        <f t="shared" si="1076"/>
        <v>0.80323450134770891</v>
      </c>
      <c r="AA8627" s="49" t="str">
        <f t="shared" ca="1" si="1077"/>
        <v>Y</v>
      </c>
      <c r="AB8627" s="49">
        <f t="shared" ca="1" si="1078"/>
        <v>6</v>
      </c>
      <c r="AC8627" s="49" t="str">
        <f t="shared" ca="1" si="1079"/>
        <v>Y</v>
      </c>
    </row>
    <row r="8628" spans="1:29" x14ac:dyDescent="0.25">
      <c r="A8628">
        <v>10347</v>
      </c>
      <c r="B8628" s="9">
        <v>43206</v>
      </c>
      <c r="C8628" s="50" t="str">
        <f t="shared" si="1072"/>
        <v>N</v>
      </c>
      <c r="D8628" s="52">
        <f>_xlfn.XLOOKUP(B8628,Cal_Date!B:B,Cal_Date!A:A,0)</f>
        <v>3</v>
      </c>
      <c r="E8628">
        <v>2018</v>
      </c>
      <c r="F8628" t="s">
        <v>121</v>
      </c>
      <c r="G8628" t="s">
        <v>129</v>
      </c>
      <c r="H8628" t="s">
        <v>48</v>
      </c>
      <c r="I8628" t="s">
        <v>18</v>
      </c>
      <c r="J8628" t="s">
        <v>10</v>
      </c>
      <c r="K8628" t="s">
        <v>43</v>
      </c>
      <c r="L8628">
        <v>1</v>
      </c>
      <c r="M8628">
        <v>1003</v>
      </c>
      <c r="O8628" t="s">
        <v>25</v>
      </c>
      <c r="R8628" t="s">
        <v>44</v>
      </c>
      <c r="S8628" s="49" t="str">
        <f t="shared" si="1073"/>
        <v>Card</v>
      </c>
      <c r="T8628" s="3">
        <v>0.03</v>
      </c>
      <c r="U8628" s="2">
        <v>7.42</v>
      </c>
      <c r="V8628" s="2">
        <v>1.46</v>
      </c>
      <c r="W8628" s="54">
        <f>_xlfn.XLOOKUP(M8628,Market!A:A,Market!F:F,0)</f>
        <v>0.06</v>
      </c>
      <c r="X8628" s="55">
        <f t="shared" si="1074"/>
        <v>0.22259999999999999</v>
      </c>
      <c r="Y8628" s="55">
        <f t="shared" si="1075"/>
        <v>5.96</v>
      </c>
      <c r="Z8628" s="54">
        <f t="shared" si="1076"/>
        <v>0.80323450134770891</v>
      </c>
      <c r="AA8628" s="49" t="str">
        <f t="shared" ca="1" si="1077"/>
        <v>Y</v>
      </c>
      <c r="AB8628" s="49">
        <f t="shared" ca="1" si="1078"/>
        <v>6</v>
      </c>
      <c r="AC8628" s="49" t="str">
        <f t="shared" ca="1" si="1079"/>
        <v>Y</v>
      </c>
    </row>
    <row r="8629" spans="1:29" x14ac:dyDescent="0.25">
      <c r="A8629">
        <v>10348</v>
      </c>
      <c r="B8629" s="9">
        <v>43206</v>
      </c>
      <c r="C8629" s="50" t="str">
        <f t="shared" si="1072"/>
        <v>N</v>
      </c>
      <c r="D8629" s="52">
        <f>_xlfn.XLOOKUP(B8629,Cal_Date!B:B,Cal_Date!A:A,0)</f>
        <v>3</v>
      </c>
      <c r="E8629">
        <v>2018</v>
      </c>
      <c r="F8629" t="s">
        <v>121</v>
      </c>
      <c r="G8629" t="s">
        <v>129</v>
      </c>
      <c r="H8629" t="s">
        <v>14</v>
      </c>
      <c r="I8629" t="s">
        <v>13</v>
      </c>
      <c r="J8629" t="s">
        <v>15</v>
      </c>
      <c r="K8629" t="s">
        <v>43</v>
      </c>
      <c r="L8629">
        <v>1</v>
      </c>
      <c r="M8629">
        <v>1005</v>
      </c>
      <c r="O8629" t="s">
        <v>25</v>
      </c>
      <c r="R8629" t="s">
        <v>44</v>
      </c>
      <c r="S8629" s="49" t="str">
        <f t="shared" si="1073"/>
        <v>Card</v>
      </c>
      <c r="T8629" s="3">
        <v>0.03</v>
      </c>
      <c r="U8629" s="2">
        <v>5.4450000000000003</v>
      </c>
      <c r="V8629" s="2">
        <v>2.2400000000000002</v>
      </c>
      <c r="W8629" s="54">
        <f>_xlfn.XLOOKUP(M8629,Market!A:A,Market!F:F,0)</f>
        <v>8.8999999999999996E-2</v>
      </c>
      <c r="X8629" s="55">
        <f t="shared" si="1074"/>
        <v>0.16335</v>
      </c>
      <c r="Y8629" s="55">
        <f t="shared" si="1075"/>
        <v>3.2050000000000001</v>
      </c>
      <c r="Z8629" s="54">
        <f t="shared" si="1076"/>
        <v>0.588613406795225</v>
      </c>
      <c r="AA8629" s="49" t="str">
        <f t="shared" ca="1" si="1077"/>
        <v>Y</v>
      </c>
      <c r="AB8629" s="49">
        <f t="shared" ca="1" si="1078"/>
        <v>6</v>
      </c>
      <c r="AC8629" s="49" t="str">
        <f t="shared" ca="1" si="1079"/>
        <v>Y</v>
      </c>
    </row>
    <row r="8630" spans="1:29" x14ac:dyDescent="0.25">
      <c r="A8630">
        <v>10349</v>
      </c>
      <c r="B8630" s="9">
        <v>43206</v>
      </c>
      <c r="C8630" s="50" t="str">
        <f t="shared" si="1072"/>
        <v>N</v>
      </c>
      <c r="D8630" s="52">
        <f>_xlfn.XLOOKUP(B8630,Cal_Date!B:B,Cal_Date!A:A,0)</f>
        <v>3</v>
      </c>
      <c r="E8630">
        <v>2018</v>
      </c>
      <c r="F8630" t="s">
        <v>121</v>
      </c>
      <c r="G8630" t="s">
        <v>129</v>
      </c>
      <c r="H8630" t="s">
        <v>11</v>
      </c>
      <c r="I8630" t="s">
        <v>11</v>
      </c>
      <c r="J8630" t="s">
        <v>15</v>
      </c>
      <c r="K8630" t="s">
        <v>42</v>
      </c>
      <c r="L8630">
        <v>2</v>
      </c>
      <c r="M8630">
        <v>1005</v>
      </c>
      <c r="O8630" t="s">
        <v>25</v>
      </c>
      <c r="R8630" t="s">
        <v>44</v>
      </c>
      <c r="S8630" s="49" t="str">
        <f t="shared" si="1073"/>
        <v>Card</v>
      </c>
      <c r="T8630" s="3">
        <v>0.03</v>
      </c>
      <c r="U8630" s="2">
        <v>5.4450000000000003</v>
      </c>
      <c r="V8630" s="2">
        <v>1.74</v>
      </c>
      <c r="W8630" s="54">
        <f>_xlfn.XLOOKUP(M8630,Market!A:A,Market!F:F,0)</f>
        <v>8.8999999999999996E-2</v>
      </c>
      <c r="X8630" s="55">
        <f t="shared" si="1074"/>
        <v>0.16335</v>
      </c>
      <c r="Y8630" s="55">
        <f t="shared" si="1075"/>
        <v>3.7050000000000001</v>
      </c>
      <c r="Z8630" s="54">
        <f t="shared" si="1076"/>
        <v>0.68044077134986225</v>
      </c>
      <c r="AA8630" s="49" t="str">
        <f t="shared" ca="1" si="1077"/>
        <v>Y</v>
      </c>
      <c r="AB8630" s="49">
        <f t="shared" ca="1" si="1078"/>
        <v>6</v>
      </c>
      <c r="AC8630" s="49" t="str">
        <f t="shared" ca="1" si="1079"/>
        <v>Y</v>
      </c>
    </row>
    <row r="8631" spans="1:29" x14ac:dyDescent="0.25">
      <c r="A8631">
        <v>10350</v>
      </c>
      <c r="B8631" s="9">
        <v>43206</v>
      </c>
      <c r="C8631" s="50" t="str">
        <f t="shared" si="1072"/>
        <v>N</v>
      </c>
      <c r="D8631" s="52">
        <f>_xlfn.XLOOKUP(B8631,Cal_Date!B:B,Cal_Date!A:A,0)</f>
        <v>3</v>
      </c>
      <c r="E8631">
        <v>2018</v>
      </c>
      <c r="F8631" t="s">
        <v>121</v>
      </c>
      <c r="G8631" t="s">
        <v>129</v>
      </c>
      <c r="H8631" t="s">
        <v>11</v>
      </c>
      <c r="I8631" t="s">
        <v>11</v>
      </c>
      <c r="J8631" t="s">
        <v>15</v>
      </c>
      <c r="K8631" t="s">
        <v>42</v>
      </c>
      <c r="L8631">
        <v>1</v>
      </c>
      <c r="M8631">
        <v>1006</v>
      </c>
      <c r="O8631" t="s">
        <v>28</v>
      </c>
      <c r="R8631" t="s">
        <v>47</v>
      </c>
      <c r="S8631" s="49" t="str">
        <f t="shared" si="1073"/>
        <v>Card</v>
      </c>
      <c r="T8631" s="3">
        <v>3.5000000000000003E-2</v>
      </c>
      <c r="U8631" s="2">
        <v>2.7225000000000001</v>
      </c>
      <c r="V8631" s="2">
        <v>0.87</v>
      </c>
      <c r="W8631" s="54">
        <f>_xlfn.XLOOKUP(M8631,Market!A:A,Market!F:F,0)</f>
        <v>8.8999999999999996E-2</v>
      </c>
      <c r="X8631" s="55">
        <f t="shared" si="1074"/>
        <v>9.5287500000000011E-2</v>
      </c>
      <c r="Y8631" s="55">
        <f t="shared" si="1075"/>
        <v>1.8525</v>
      </c>
      <c r="Z8631" s="54">
        <f t="shared" si="1076"/>
        <v>0.68044077134986225</v>
      </c>
      <c r="AA8631" s="49" t="str">
        <f t="shared" ca="1" si="1077"/>
        <v>Y</v>
      </c>
      <c r="AB8631" s="49">
        <f t="shared" ca="1" si="1078"/>
        <v>6</v>
      </c>
      <c r="AC8631" s="49" t="str">
        <f t="shared" ca="1" si="1079"/>
        <v>Y</v>
      </c>
    </row>
    <row r="8632" spans="1:29" x14ac:dyDescent="0.25">
      <c r="A8632">
        <v>10351</v>
      </c>
      <c r="B8632" s="9">
        <v>43206</v>
      </c>
      <c r="C8632" s="50" t="str">
        <f t="shared" si="1072"/>
        <v>N</v>
      </c>
      <c r="D8632" s="52">
        <f>_xlfn.XLOOKUP(B8632,Cal_Date!B:B,Cal_Date!A:A,0)</f>
        <v>3</v>
      </c>
      <c r="E8632">
        <v>2018</v>
      </c>
      <c r="F8632" t="s">
        <v>121</v>
      </c>
      <c r="G8632" t="s">
        <v>129</v>
      </c>
      <c r="H8632" t="s">
        <v>11</v>
      </c>
      <c r="I8632" t="s">
        <v>11</v>
      </c>
      <c r="J8632" t="s">
        <v>15</v>
      </c>
      <c r="K8632" t="s">
        <v>42</v>
      </c>
      <c r="L8632">
        <v>2</v>
      </c>
      <c r="M8632">
        <v>1002</v>
      </c>
      <c r="O8632" t="s">
        <v>28</v>
      </c>
      <c r="R8632" t="s">
        <v>44</v>
      </c>
      <c r="S8632" s="49" t="str">
        <f t="shared" si="1073"/>
        <v>Card</v>
      </c>
      <c r="T8632" s="3">
        <v>0.03</v>
      </c>
      <c r="U8632" s="2">
        <v>5.3000000000000007</v>
      </c>
      <c r="V8632" s="2">
        <v>1.74</v>
      </c>
      <c r="W8632" s="54">
        <f>_xlfn.XLOOKUP(M8632,Market!A:A,Market!F:F,0)</f>
        <v>0.06</v>
      </c>
      <c r="X8632" s="55">
        <f t="shared" si="1074"/>
        <v>0.159</v>
      </c>
      <c r="Y8632" s="55">
        <f t="shared" si="1075"/>
        <v>3.5600000000000005</v>
      </c>
      <c r="Z8632" s="54">
        <f t="shared" si="1076"/>
        <v>0.67169811320754713</v>
      </c>
      <c r="AA8632" s="49" t="str">
        <f t="shared" ca="1" si="1077"/>
        <v>Y</v>
      </c>
      <c r="AB8632" s="49">
        <f t="shared" ca="1" si="1078"/>
        <v>6</v>
      </c>
      <c r="AC8632" s="49" t="str">
        <f t="shared" ca="1" si="1079"/>
        <v>Y</v>
      </c>
    </row>
    <row r="8633" spans="1:29" x14ac:dyDescent="0.25">
      <c r="A8633">
        <v>10352</v>
      </c>
      <c r="B8633" s="9">
        <v>43206</v>
      </c>
      <c r="C8633" s="50" t="str">
        <f t="shared" si="1072"/>
        <v>N</v>
      </c>
      <c r="D8633" s="52">
        <f>_xlfn.XLOOKUP(B8633,Cal_Date!B:B,Cal_Date!A:A,0)</f>
        <v>3</v>
      </c>
      <c r="E8633">
        <v>2018</v>
      </c>
      <c r="F8633" t="s">
        <v>121</v>
      </c>
      <c r="G8633" t="s">
        <v>129</v>
      </c>
      <c r="H8633" t="s">
        <v>11</v>
      </c>
      <c r="I8633" t="s">
        <v>11</v>
      </c>
      <c r="J8633" t="s">
        <v>15</v>
      </c>
      <c r="K8633" t="s">
        <v>42</v>
      </c>
      <c r="L8633">
        <v>1</v>
      </c>
      <c r="M8633">
        <v>1001</v>
      </c>
      <c r="O8633" t="s">
        <v>25</v>
      </c>
      <c r="R8633" t="s">
        <v>44</v>
      </c>
      <c r="S8633" s="49" t="str">
        <f t="shared" si="1073"/>
        <v>Card</v>
      </c>
      <c r="T8633" s="3">
        <v>0.03</v>
      </c>
      <c r="U8633" s="2">
        <v>2.6500000000000004</v>
      </c>
      <c r="V8633" s="2">
        <v>0.87</v>
      </c>
      <c r="W8633" s="54">
        <f>_xlfn.XLOOKUP(M8633,Market!A:A,Market!F:F,0)</f>
        <v>0.06</v>
      </c>
      <c r="X8633" s="55">
        <f t="shared" si="1074"/>
        <v>7.9500000000000001E-2</v>
      </c>
      <c r="Y8633" s="55">
        <f t="shared" si="1075"/>
        <v>1.7800000000000002</v>
      </c>
      <c r="Z8633" s="54">
        <f t="shared" si="1076"/>
        <v>0.67169811320754713</v>
      </c>
      <c r="AA8633" s="49" t="str">
        <f t="shared" ca="1" si="1077"/>
        <v>Y</v>
      </c>
      <c r="AB8633" s="49">
        <f t="shared" ca="1" si="1078"/>
        <v>6</v>
      </c>
      <c r="AC8633" s="49" t="str">
        <f t="shared" ca="1" si="1079"/>
        <v>Y</v>
      </c>
    </row>
    <row r="8634" spans="1:29" x14ac:dyDescent="0.25">
      <c r="A8634">
        <v>10353</v>
      </c>
      <c r="B8634" s="9">
        <v>43206</v>
      </c>
      <c r="C8634" s="50" t="str">
        <f t="shared" si="1072"/>
        <v>N</v>
      </c>
      <c r="D8634" s="52">
        <f>_xlfn.XLOOKUP(B8634,Cal_Date!B:B,Cal_Date!A:A,0)</f>
        <v>3</v>
      </c>
      <c r="E8634">
        <v>2018</v>
      </c>
      <c r="F8634" t="s">
        <v>121</v>
      </c>
      <c r="G8634" t="s">
        <v>129</v>
      </c>
      <c r="H8634" t="s">
        <v>11</v>
      </c>
      <c r="I8634" t="s">
        <v>13</v>
      </c>
      <c r="J8634" t="s">
        <v>15</v>
      </c>
      <c r="K8634" t="s">
        <v>42</v>
      </c>
      <c r="L8634">
        <v>2</v>
      </c>
      <c r="M8634">
        <v>1003</v>
      </c>
      <c r="O8634" t="s">
        <v>25</v>
      </c>
      <c r="R8634" t="s">
        <v>44</v>
      </c>
      <c r="S8634" s="49" t="str">
        <f t="shared" si="1073"/>
        <v>Card</v>
      </c>
      <c r="T8634" s="3">
        <v>0.03</v>
      </c>
      <c r="U8634" s="2">
        <v>5.3000000000000007</v>
      </c>
      <c r="V8634" s="2">
        <v>2.84</v>
      </c>
      <c r="W8634" s="54">
        <f>_xlfn.XLOOKUP(M8634,Market!A:A,Market!F:F,0)</f>
        <v>0.06</v>
      </c>
      <c r="X8634" s="55">
        <f t="shared" si="1074"/>
        <v>0.159</v>
      </c>
      <c r="Y8634" s="55">
        <f t="shared" si="1075"/>
        <v>2.4600000000000009</v>
      </c>
      <c r="Z8634" s="54">
        <f t="shared" si="1076"/>
        <v>0.46415094339622653</v>
      </c>
      <c r="AA8634" s="49" t="str">
        <f t="shared" ca="1" si="1077"/>
        <v>Y</v>
      </c>
      <c r="AB8634" s="49">
        <f t="shared" ca="1" si="1078"/>
        <v>6</v>
      </c>
      <c r="AC8634" s="49" t="str">
        <f t="shared" ca="1" si="1079"/>
        <v>Y</v>
      </c>
    </row>
    <row r="8635" spans="1:29" x14ac:dyDescent="0.25">
      <c r="A8635">
        <v>10354</v>
      </c>
      <c r="B8635" s="9">
        <v>43206</v>
      </c>
      <c r="C8635" s="50" t="str">
        <f t="shared" si="1072"/>
        <v>N</v>
      </c>
      <c r="D8635" s="52">
        <f>_xlfn.XLOOKUP(B8635,Cal_Date!B:B,Cal_Date!A:A,0)</f>
        <v>3</v>
      </c>
      <c r="E8635">
        <v>2018</v>
      </c>
      <c r="F8635" t="s">
        <v>121</v>
      </c>
      <c r="G8635" t="s">
        <v>129</v>
      </c>
      <c r="H8635" t="s">
        <v>14</v>
      </c>
      <c r="I8635" t="s">
        <v>18</v>
      </c>
      <c r="J8635" t="s">
        <v>15</v>
      </c>
      <c r="K8635" t="s">
        <v>43</v>
      </c>
      <c r="L8635">
        <v>1</v>
      </c>
      <c r="M8635">
        <v>1004</v>
      </c>
      <c r="O8635" t="s">
        <v>28</v>
      </c>
      <c r="R8635" t="s">
        <v>47</v>
      </c>
      <c r="S8635" s="49" t="str">
        <f t="shared" si="1073"/>
        <v>Card</v>
      </c>
      <c r="T8635" s="3">
        <v>3.5000000000000003E-2</v>
      </c>
      <c r="U8635" s="2">
        <v>5.3000000000000007</v>
      </c>
      <c r="V8635" s="2">
        <v>2.1</v>
      </c>
      <c r="W8635" s="54">
        <f>_xlfn.XLOOKUP(M8635,Market!A:A,Market!F:F,0)</f>
        <v>0.06</v>
      </c>
      <c r="X8635" s="55">
        <f t="shared" si="1074"/>
        <v>0.18550000000000005</v>
      </c>
      <c r="Y8635" s="55">
        <f t="shared" si="1075"/>
        <v>3.2000000000000006</v>
      </c>
      <c r="Z8635" s="54">
        <f t="shared" si="1076"/>
        <v>0.60377358490566047</v>
      </c>
      <c r="AA8635" s="49" t="str">
        <f t="shared" ca="1" si="1077"/>
        <v>Y</v>
      </c>
      <c r="AB8635" s="49">
        <f t="shared" ca="1" si="1078"/>
        <v>6</v>
      </c>
      <c r="AC8635" s="49" t="str">
        <f t="shared" ca="1" si="1079"/>
        <v>Y</v>
      </c>
    </row>
    <row r="8636" spans="1:29" x14ac:dyDescent="0.25">
      <c r="A8636">
        <v>10355</v>
      </c>
      <c r="B8636" s="9">
        <v>43206</v>
      </c>
      <c r="C8636" s="50" t="str">
        <f t="shared" si="1072"/>
        <v>N</v>
      </c>
      <c r="D8636" s="52">
        <f>_xlfn.XLOOKUP(B8636,Cal_Date!B:B,Cal_Date!A:A,0)</f>
        <v>3</v>
      </c>
      <c r="E8636">
        <v>2018</v>
      </c>
      <c r="F8636" t="s">
        <v>121</v>
      </c>
      <c r="G8636" t="s">
        <v>129</v>
      </c>
      <c r="H8636" t="s">
        <v>11</v>
      </c>
      <c r="I8636" t="s">
        <v>11</v>
      </c>
      <c r="J8636" t="s">
        <v>15</v>
      </c>
      <c r="K8636" t="s">
        <v>42</v>
      </c>
      <c r="L8636">
        <v>1</v>
      </c>
      <c r="M8636">
        <v>1003</v>
      </c>
      <c r="O8636" t="s">
        <v>25</v>
      </c>
      <c r="R8636" t="s">
        <v>44</v>
      </c>
      <c r="S8636" s="49" t="str">
        <f t="shared" si="1073"/>
        <v>Card</v>
      </c>
      <c r="T8636" s="3">
        <v>0.03</v>
      </c>
      <c r="U8636" s="2">
        <v>2.6500000000000004</v>
      </c>
      <c r="V8636" s="2">
        <v>0.87</v>
      </c>
      <c r="W8636" s="54">
        <f>_xlfn.XLOOKUP(M8636,Market!A:A,Market!F:F,0)</f>
        <v>0.06</v>
      </c>
      <c r="X8636" s="55">
        <f t="shared" si="1074"/>
        <v>7.9500000000000001E-2</v>
      </c>
      <c r="Y8636" s="55">
        <f t="shared" si="1075"/>
        <v>1.7800000000000002</v>
      </c>
      <c r="Z8636" s="54">
        <f t="shared" si="1076"/>
        <v>0.67169811320754713</v>
      </c>
      <c r="AA8636" s="49" t="str">
        <f t="shared" ca="1" si="1077"/>
        <v>Y</v>
      </c>
      <c r="AB8636" s="49">
        <f t="shared" ca="1" si="1078"/>
        <v>6</v>
      </c>
      <c r="AC8636" s="49" t="str">
        <f t="shared" ca="1" si="1079"/>
        <v>Y</v>
      </c>
    </row>
    <row r="8637" spans="1:29" x14ac:dyDescent="0.25">
      <c r="A8637">
        <v>10356</v>
      </c>
      <c r="B8637" s="9">
        <v>43206</v>
      </c>
      <c r="C8637" s="50" t="str">
        <f t="shared" si="1072"/>
        <v>N</v>
      </c>
      <c r="D8637" s="52">
        <f>_xlfn.XLOOKUP(B8637,Cal_Date!B:B,Cal_Date!A:A,0)</f>
        <v>3</v>
      </c>
      <c r="E8637">
        <v>2018</v>
      </c>
      <c r="F8637" t="s">
        <v>121</v>
      </c>
      <c r="G8637" t="s">
        <v>129</v>
      </c>
      <c r="H8637" t="s">
        <v>48</v>
      </c>
      <c r="I8637" t="s">
        <v>18</v>
      </c>
      <c r="J8637" t="s">
        <v>10</v>
      </c>
      <c r="K8637" t="s">
        <v>43</v>
      </c>
      <c r="L8637">
        <v>1</v>
      </c>
      <c r="M8637">
        <v>1005</v>
      </c>
      <c r="O8637" t="s">
        <v>25</v>
      </c>
      <c r="R8637" t="s">
        <v>44</v>
      </c>
      <c r="S8637" s="49" t="str">
        <f t="shared" si="1073"/>
        <v>Card</v>
      </c>
      <c r="T8637" s="3">
        <v>0.03</v>
      </c>
      <c r="U8637" s="2">
        <v>7.6229999999999993</v>
      </c>
      <c r="V8637" s="2">
        <v>1.46</v>
      </c>
      <c r="W8637" s="54">
        <f>_xlfn.XLOOKUP(M8637,Market!A:A,Market!F:F,0)</f>
        <v>8.8999999999999996E-2</v>
      </c>
      <c r="X8637" s="55">
        <f t="shared" si="1074"/>
        <v>0.22868999999999998</v>
      </c>
      <c r="Y8637" s="55">
        <f t="shared" si="1075"/>
        <v>6.1629999999999994</v>
      </c>
      <c r="Z8637" s="54">
        <f t="shared" si="1076"/>
        <v>0.80847435392889933</v>
      </c>
      <c r="AA8637" s="49" t="str">
        <f t="shared" ca="1" si="1077"/>
        <v>Y</v>
      </c>
      <c r="AB8637" s="49">
        <f t="shared" ca="1" si="1078"/>
        <v>6</v>
      </c>
      <c r="AC8637" s="49" t="str">
        <f t="shared" ca="1" si="1079"/>
        <v>Y</v>
      </c>
    </row>
    <row r="8638" spans="1:29" x14ac:dyDescent="0.25">
      <c r="A8638">
        <v>10357</v>
      </c>
      <c r="B8638" s="9">
        <v>43206</v>
      </c>
      <c r="C8638" s="50" t="str">
        <f t="shared" si="1072"/>
        <v>N</v>
      </c>
      <c r="D8638" s="52">
        <f>_xlfn.XLOOKUP(B8638,Cal_Date!B:B,Cal_Date!A:A,0)</f>
        <v>3</v>
      </c>
      <c r="E8638">
        <v>2018</v>
      </c>
      <c r="F8638" t="s">
        <v>121</v>
      </c>
      <c r="G8638" t="s">
        <v>129</v>
      </c>
      <c r="H8638" t="s">
        <v>48</v>
      </c>
      <c r="I8638" t="s">
        <v>18</v>
      </c>
      <c r="J8638" t="s">
        <v>10</v>
      </c>
      <c r="K8638" t="s">
        <v>43</v>
      </c>
      <c r="L8638">
        <v>1</v>
      </c>
      <c r="M8638">
        <v>1007</v>
      </c>
      <c r="O8638" t="s">
        <v>28</v>
      </c>
      <c r="R8638" t="s">
        <v>44</v>
      </c>
      <c r="S8638" s="49" t="str">
        <f t="shared" si="1073"/>
        <v>Card</v>
      </c>
      <c r="T8638" s="3">
        <v>0.03</v>
      </c>
      <c r="U8638" s="2">
        <v>7.6229999999999993</v>
      </c>
      <c r="V8638" s="2">
        <v>1.46</v>
      </c>
      <c r="W8638" s="54">
        <f>_xlfn.XLOOKUP(M8638,Market!A:A,Market!F:F,0)</f>
        <v>8.8999999999999996E-2</v>
      </c>
      <c r="X8638" s="55">
        <f t="shared" si="1074"/>
        <v>0.22868999999999998</v>
      </c>
      <c r="Y8638" s="55">
        <f t="shared" si="1075"/>
        <v>6.1629999999999994</v>
      </c>
      <c r="Z8638" s="54">
        <f t="shared" si="1076"/>
        <v>0.80847435392889933</v>
      </c>
      <c r="AA8638" s="49" t="str">
        <f t="shared" ca="1" si="1077"/>
        <v>Y</v>
      </c>
      <c r="AB8638" s="49">
        <f t="shared" ca="1" si="1078"/>
        <v>6</v>
      </c>
      <c r="AC8638" s="49" t="str">
        <f t="shared" ca="1" si="1079"/>
        <v>Y</v>
      </c>
    </row>
    <row r="8639" spans="1:29" x14ac:dyDescent="0.25">
      <c r="A8639">
        <v>10358</v>
      </c>
      <c r="B8639" s="9">
        <v>43206</v>
      </c>
      <c r="C8639" s="50" t="str">
        <f t="shared" si="1072"/>
        <v>N</v>
      </c>
      <c r="D8639" s="52">
        <f>_xlfn.XLOOKUP(B8639,Cal_Date!B:B,Cal_Date!A:A,0)</f>
        <v>3</v>
      </c>
      <c r="E8639">
        <v>2018</v>
      </c>
      <c r="F8639" t="s">
        <v>121</v>
      </c>
      <c r="G8639" t="s">
        <v>129</v>
      </c>
      <c r="H8639" t="s">
        <v>11</v>
      </c>
      <c r="I8639" t="s">
        <v>11</v>
      </c>
      <c r="J8639" t="s">
        <v>15</v>
      </c>
      <c r="K8639" t="s">
        <v>42</v>
      </c>
      <c r="L8639">
        <v>2</v>
      </c>
      <c r="M8639">
        <v>1009</v>
      </c>
      <c r="O8639" t="s">
        <v>28</v>
      </c>
      <c r="R8639" t="s">
        <v>44</v>
      </c>
      <c r="S8639" s="49" t="str">
        <f t="shared" si="1073"/>
        <v>Card</v>
      </c>
      <c r="T8639" s="3">
        <v>0.03</v>
      </c>
      <c r="U8639" s="2">
        <v>5.4450000000000003</v>
      </c>
      <c r="V8639" s="2">
        <v>1.74</v>
      </c>
      <c r="W8639" s="54">
        <f>_xlfn.XLOOKUP(M8639,Market!A:A,Market!F:F,0)</f>
        <v>8.8999999999999996E-2</v>
      </c>
      <c r="X8639" s="55">
        <f t="shared" si="1074"/>
        <v>0.16335</v>
      </c>
      <c r="Y8639" s="55">
        <f t="shared" si="1075"/>
        <v>3.7050000000000001</v>
      </c>
      <c r="Z8639" s="54">
        <f t="shared" si="1076"/>
        <v>0.68044077134986225</v>
      </c>
      <c r="AA8639" s="49" t="str">
        <f t="shared" ca="1" si="1077"/>
        <v>Y</v>
      </c>
      <c r="AB8639" s="49">
        <f t="shared" ca="1" si="1078"/>
        <v>6</v>
      </c>
      <c r="AC8639" s="49" t="str">
        <f t="shared" ca="1" si="1079"/>
        <v>Y</v>
      </c>
    </row>
    <row r="8640" spans="1:29" x14ac:dyDescent="0.25">
      <c r="A8640">
        <v>10359</v>
      </c>
      <c r="B8640" s="9">
        <v>43206</v>
      </c>
      <c r="C8640" s="50" t="str">
        <f t="shared" si="1072"/>
        <v>N</v>
      </c>
      <c r="D8640" s="52">
        <f>_xlfn.XLOOKUP(B8640,Cal_Date!B:B,Cal_Date!A:A,0)</f>
        <v>3</v>
      </c>
      <c r="E8640">
        <v>2018</v>
      </c>
      <c r="F8640" t="s">
        <v>121</v>
      </c>
      <c r="G8640" t="s">
        <v>129</v>
      </c>
      <c r="H8640" t="s">
        <v>11</v>
      </c>
      <c r="I8640" t="s">
        <v>13</v>
      </c>
      <c r="J8640" t="s">
        <v>15</v>
      </c>
      <c r="K8640" t="s">
        <v>42</v>
      </c>
      <c r="L8640">
        <v>1</v>
      </c>
      <c r="M8640">
        <v>1001</v>
      </c>
      <c r="O8640" t="s">
        <v>25</v>
      </c>
      <c r="R8640" t="s">
        <v>47</v>
      </c>
      <c r="S8640" s="49" t="str">
        <f t="shared" si="1073"/>
        <v>Card</v>
      </c>
      <c r="T8640" s="3">
        <v>3.5000000000000003E-2</v>
      </c>
      <c r="U8640" s="2">
        <v>2.6500000000000004</v>
      </c>
      <c r="V8640" s="2">
        <v>1.42</v>
      </c>
      <c r="W8640" s="54">
        <f>_xlfn.XLOOKUP(M8640,Market!A:A,Market!F:F,0)</f>
        <v>0.06</v>
      </c>
      <c r="X8640" s="55">
        <f t="shared" si="1074"/>
        <v>9.2750000000000027E-2</v>
      </c>
      <c r="Y8640" s="55">
        <f t="shared" si="1075"/>
        <v>1.2300000000000004</v>
      </c>
      <c r="Z8640" s="54">
        <f t="shared" si="1076"/>
        <v>0.46415094339622653</v>
      </c>
      <c r="AA8640" s="49" t="str">
        <f t="shared" ca="1" si="1077"/>
        <v>Y</v>
      </c>
      <c r="AB8640" s="49">
        <f t="shared" ca="1" si="1078"/>
        <v>6</v>
      </c>
      <c r="AC8640" s="49" t="str">
        <f t="shared" ca="1" si="1079"/>
        <v>Y</v>
      </c>
    </row>
    <row r="8641" spans="1:29" x14ac:dyDescent="0.25">
      <c r="A8641">
        <v>10360</v>
      </c>
      <c r="B8641" s="9">
        <v>43206</v>
      </c>
      <c r="C8641" s="50" t="str">
        <f t="shared" si="1072"/>
        <v>N</v>
      </c>
      <c r="D8641" s="52">
        <f>_xlfn.XLOOKUP(B8641,Cal_Date!B:B,Cal_Date!A:A,0)</f>
        <v>3</v>
      </c>
      <c r="E8641">
        <v>2018</v>
      </c>
      <c r="F8641" t="s">
        <v>121</v>
      </c>
      <c r="G8641" t="s">
        <v>129</v>
      </c>
      <c r="H8641" t="s">
        <v>11</v>
      </c>
      <c r="I8641" t="s">
        <v>11</v>
      </c>
      <c r="J8641" t="s">
        <v>15</v>
      </c>
      <c r="K8641" t="s">
        <v>42</v>
      </c>
      <c r="L8641">
        <v>1</v>
      </c>
      <c r="M8641">
        <v>1010</v>
      </c>
      <c r="O8641" t="s">
        <v>25</v>
      </c>
      <c r="R8641" t="s">
        <v>44</v>
      </c>
      <c r="S8641" s="49" t="str">
        <f t="shared" si="1073"/>
        <v>Card</v>
      </c>
      <c r="T8641" s="3">
        <v>0.03</v>
      </c>
      <c r="U8641" s="2">
        <v>2.7</v>
      </c>
      <c r="V8641" s="2">
        <v>0.87</v>
      </c>
      <c r="W8641" s="54">
        <f>_xlfn.XLOOKUP(M8641,Market!A:A,Market!F:F,0)</f>
        <v>0.08</v>
      </c>
      <c r="X8641" s="55">
        <f t="shared" si="1074"/>
        <v>8.1000000000000003E-2</v>
      </c>
      <c r="Y8641" s="55">
        <f t="shared" si="1075"/>
        <v>1.83</v>
      </c>
      <c r="Z8641" s="54">
        <f t="shared" si="1076"/>
        <v>0.67777777777777781</v>
      </c>
      <c r="AA8641" s="49" t="str">
        <f t="shared" ca="1" si="1077"/>
        <v>Y</v>
      </c>
      <c r="AB8641" s="49">
        <f t="shared" ca="1" si="1078"/>
        <v>6</v>
      </c>
      <c r="AC8641" s="49" t="str">
        <f t="shared" ca="1" si="1079"/>
        <v>Y</v>
      </c>
    </row>
    <row r="8642" spans="1:29" x14ac:dyDescent="0.25">
      <c r="A8642">
        <v>10361</v>
      </c>
      <c r="B8642" s="9">
        <v>43206</v>
      </c>
      <c r="C8642" s="50" t="str">
        <f t="shared" si="1072"/>
        <v>N</v>
      </c>
      <c r="D8642" s="52">
        <f>_xlfn.XLOOKUP(B8642,Cal_Date!B:B,Cal_Date!A:A,0)</f>
        <v>3</v>
      </c>
      <c r="E8642">
        <v>2018</v>
      </c>
      <c r="F8642" t="s">
        <v>121</v>
      </c>
      <c r="G8642" t="s">
        <v>129</v>
      </c>
      <c r="H8642" t="s">
        <v>11</v>
      </c>
      <c r="I8642" t="s">
        <v>11</v>
      </c>
      <c r="J8642" t="s">
        <v>15</v>
      </c>
      <c r="K8642" t="s">
        <v>42</v>
      </c>
      <c r="L8642">
        <v>1</v>
      </c>
      <c r="M8642">
        <v>1010</v>
      </c>
      <c r="O8642" t="s">
        <v>25</v>
      </c>
      <c r="R8642" t="s">
        <v>44</v>
      </c>
      <c r="S8642" s="49" t="str">
        <f t="shared" si="1073"/>
        <v>Card</v>
      </c>
      <c r="T8642" s="3">
        <v>0.03</v>
      </c>
      <c r="U8642" s="2">
        <v>2.7</v>
      </c>
      <c r="V8642" s="2">
        <v>0.87</v>
      </c>
      <c r="W8642" s="54">
        <f>_xlfn.XLOOKUP(M8642,Market!A:A,Market!F:F,0)</f>
        <v>0.08</v>
      </c>
      <c r="X8642" s="55">
        <f t="shared" si="1074"/>
        <v>8.1000000000000003E-2</v>
      </c>
      <c r="Y8642" s="55">
        <f t="shared" si="1075"/>
        <v>1.83</v>
      </c>
      <c r="Z8642" s="54">
        <f t="shared" si="1076"/>
        <v>0.67777777777777781</v>
      </c>
      <c r="AA8642" s="49" t="str">
        <f t="shared" ca="1" si="1077"/>
        <v>Y</v>
      </c>
      <c r="AB8642" s="49">
        <f t="shared" ca="1" si="1078"/>
        <v>6</v>
      </c>
      <c r="AC8642" s="49" t="str">
        <f t="shared" ca="1" si="1079"/>
        <v>Y</v>
      </c>
    </row>
    <row r="8643" spans="1:29" x14ac:dyDescent="0.25">
      <c r="A8643">
        <v>10362</v>
      </c>
      <c r="B8643" s="9">
        <v>43206</v>
      </c>
      <c r="C8643" s="50" t="str">
        <f t="shared" ref="C8643:C8706" si="1080">IF(OR(B8643="04/01/2018"+0,B8643="04/02/2018"+0),"Y","N")</f>
        <v>N</v>
      </c>
      <c r="D8643" s="52">
        <f>_xlfn.XLOOKUP(B8643,Cal_Date!B:B,Cal_Date!A:A,0)</f>
        <v>3</v>
      </c>
      <c r="E8643">
        <v>2018</v>
      </c>
      <c r="F8643" t="s">
        <v>121</v>
      </c>
      <c r="G8643" t="s">
        <v>129</v>
      </c>
      <c r="H8643" t="s">
        <v>48</v>
      </c>
      <c r="I8643" t="s">
        <v>18</v>
      </c>
      <c r="J8643" t="s">
        <v>10</v>
      </c>
      <c r="K8643" t="s">
        <v>43</v>
      </c>
      <c r="L8643">
        <v>1</v>
      </c>
      <c r="M8643">
        <v>1010</v>
      </c>
      <c r="O8643" t="s">
        <v>25</v>
      </c>
      <c r="R8643" t="s">
        <v>44</v>
      </c>
      <c r="S8643" s="49" t="str">
        <f t="shared" ref="S8643:S8706" si="1081">IF(R8643="Cash","Cash","Card")</f>
        <v>Card</v>
      </c>
      <c r="T8643" s="3">
        <v>0.03</v>
      </c>
      <c r="U8643" s="2">
        <v>7.5600000000000005</v>
      </c>
      <c r="V8643" s="2">
        <v>1.46</v>
      </c>
      <c r="W8643" s="54">
        <f>_xlfn.XLOOKUP(M8643,Market!A:A,Market!F:F,0)</f>
        <v>0.08</v>
      </c>
      <c r="X8643" s="55">
        <f t="shared" ref="X8643:X8706" si="1082">T8643*U8643</f>
        <v>0.2268</v>
      </c>
      <c r="Y8643" s="55">
        <f t="shared" ref="Y8643:Y8706" si="1083">U8643-V8643</f>
        <v>6.1000000000000005</v>
      </c>
      <c r="Z8643" s="54">
        <f t="shared" ref="Z8643:Z8706" si="1084">Y8643/U8643</f>
        <v>0.80687830687830686</v>
      </c>
      <c r="AA8643" s="49" t="str">
        <f t="shared" ref="AA8643:AA8706" ca="1" si="1085">IF(DATEDIF(B8643,TODAY(),"y")&gt;5,"Y","N")</f>
        <v>Y</v>
      </c>
      <c r="AB8643" s="49">
        <f t="shared" ref="AB8643:AB8706" ca="1" si="1086">DATEDIF(B8643,TODAY(),"y")</f>
        <v>6</v>
      </c>
      <c r="AC8643" s="49" t="str">
        <f t="shared" ref="AC8643:AC8706" ca="1" si="1087">IF(AB8643&gt;5,"Y","N")</f>
        <v>Y</v>
      </c>
    </row>
    <row r="8644" spans="1:29" x14ac:dyDescent="0.25">
      <c r="A8644">
        <v>10363</v>
      </c>
      <c r="B8644" s="9">
        <v>43206</v>
      </c>
      <c r="C8644" s="50" t="str">
        <f t="shared" si="1080"/>
        <v>N</v>
      </c>
      <c r="D8644" s="52">
        <f>_xlfn.XLOOKUP(B8644,Cal_Date!B:B,Cal_Date!A:A,0)</f>
        <v>3</v>
      </c>
      <c r="E8644">
        <v>2018</v>
      </c>
      <c r="F8644" t="s">
        <v>121</v>
      </c>
      <c r="G8644" t="s">
        <v>129</v>
      </c>
      <c r="H8644" t="s">
        <v>48</v>
      </c>
      <c r="I8644" t="s">
        <v>18</v>
      </c>
      <c r="J8644" t="s">
        <v>10</v>
      </c>
      <c r="K8644" t="s">
        <v>43</v>
      </c>
      <c r="L8644">
        <v>1</v>
      </c>
      <c r="M8644">
        <v>1010</v>
      </c>
      <c r="O8644" t="s">
        <v>25</v>
      </c>
      <c r="R8644" t="s">
        <v>44</v>
      </c>
      <c r="S8644" s="49" t="str">
        <f t="shared" si="1081"/>
        <v>Card</v>
      </c>
      <c r="T8644" s="3">
        <v>0.03</v>
      </c>
      <c r="U8644" s="2">
        <v>7.5600000000000005</v>
      </c>
      <c r="V8644" s="2">
        <v>1.46</v>
      </c>
      <c r="W8644" s="54">
        <f>_xlfn.XLOOKUP(M8644,Market!A:A,Market!F:F,0)</f>
        <v>0.08</v>
      </c>
      <c r="X8644" s="55">
        <f t="shared" si="1082"/>
        <v>0.2268</v>
      </c>
      <c r="Y8644" s="55">
        <f t="shared" si="1083"/>
        <v>6.1000000000000005</v>
      </c>
      <c r="Z8644" s="54">
        <f t="shared" si="1084"/>
        <v>0.80687830687830686</v>
      </c>
      <c r="AA8644" s="49" t="str">
        <f t="shared" ca="1" si="1085"/>
        <v>Y</v>
      </c>
      <c r="AB8644" s="49">
        <f t="shared" ca="1" si="1086"/>
        <v>6</v>
      </c>
      <c r="AC8644" s="49" t="str">
        <f t="shared" ca="1" si="1087"/>
        <v>Y</v>
      </c>
    </row>
    <row r="8645" spans="1:29" x14ac:dyDescent="0.25">
      <c r="A8645">
        <v>10364</v>
      </c>
      <c r="B8645" s="9">
        <v>43206</v>
      </c>
      <c r="C8645" s="50" t="str">
        <f t="shared" si="1080"/>
        <v>N</v>
      </c>
      <c r="D8645" s="52">
        <f>_xlfn.XLOOKUP(B8645,Cal_Date!B:B,Cal_Date!A:A,0)</f>
        <v>3</v>
      </c>
      <c r="E8645">
        <v>2018</v>
      </c>
      <c r="F8645" t="s">
        <v>121</v>
      </c>
      <c r="G8645" t="s">
        <v>129</v>
      </c>
      <c r="H8645" t="s">
        <v>11</v>
      </c>
      <c r="I8645" t="s">
        <v>11</v>
      </c>
      <c r="J8645" t="s">
        <v>15</v>
      </c>
      <c r="K8645" t="s">
        <v>42</v>
      </c>
      <c r="L8645">
        <v>2</v>
      </c>
      <c r="M8645">
        <v>1011</v>
      </c>
      <c r="O8645" t="s">
        <v>25</v>
      </c>
      <c r="R8645" t="s">
        <v>44</v>
      </c>
      <c r="S8645" s="49" t="str">
        <f t="shared" si="1081"/>
        <v>Card</v>
      </c>
      <c r="T8645" s="3">
        <v>0.03</v>
      </c>
      <c r="U8645" s="2">
        <v>5.3000000000000007</v>
      </c>
      <c r="V8645" s="2">
        <v>1.74</v>
      </c>
      <c r="W8645" s="54">
        <f>_xlfn.XLOOKUP(M8645,Market!A:A,Market!F:F,0)</f>
        <v>0.06</v>
      </c>
      <c r="X8645" s="55">
        <f t="shared" si="1082"/>
        <v>0.159</v>
      </c>
      <c r="Y8645" s="55">
        <f t="shared" si="1083"/>
        <v>3.5600000000000005</v>
      </c>
      <c r="Z8645" s="54">
        <f t="shared" si="1084"/>
        <v>0.67169811320754713</v>
      </c>
      <c r="AA8645" s="49" t="str">
        <f t="shared" ca="1" si="1085"/>
        <v>Y</v>
      </c>
      <c r="AB8645" s="49">
        <f t="shared" ca="1" si="1086"/>
        <v>6</v>
      </c>
      <c r="AC8645" s="49" t="str">
        <f t="shared" ca="1" si="1087"/>
        <v>Y</v>
      </c>
    </row>
    <row r="8646" spans="1:29" x14ac:dyDescent="0.25">
      <c r="A8646">
        <v>10365</v>
      </c>
      <c r="B8646" s="9">
        <v>43206</v>
      </c>
      <c r="C8646" s="50" t="str">
        <f t="shared" si="1080"/>
        <v>N</v>
      </c>
      <c r="D8646" s="52">
        <f>_xlfn.XLOOKUP(B8646,Cal_Date!B:B,Cal_Date!A:A,0)</f>
        <v>3</v>
      </c>
      <c r="E8646">
        <v>2018</v>
      </c>
      <c r="F8646" t="s">
        <v>121</v>
      </c>
      <c r="G8646" t="s">
        <v>129</v>
      </c>
      <c r="H8646" t="s">
        <v>11</v>
      </c>
      <c r="I8646" t="s">
        <v>11</v>
      </c>
      <c r="J8646" t="s">
        <v>15</v>
      </c>
      <c r="K8646" t="s">
        <v>42</v>
      </c>
      <c r="L8646">
        <v>2</v>
      </c>
      <c r="M8646">
        <v>1007</v>
      </c>
      <c r="O8646" t="s">
        <v>28</v>
      </c>
      <c r="R8646" t="s">
        <v>47</v>
      </c>
      <c r="S8646" s="49" t="str">
        <f t="shared" si="1081"/>
        <v>Card</v>
      </c>
      <c r="T8646" s="3">
        <v>3.5000000000000003E-2</v>
      </c>
      <c r="U8646" s="2">
        <v>5.4450000000000003</v>
      </c>
      <c r="V8646" s="2">
        <v>1.74</v>
      </c>
      <c r="W8646" s="54">
        <f>_xlfn.XLOOKUP(M8646,Market!A:A,Market!F:F,0)</f>
        <v>8.8999999999999996E-2</v>
      </c>
      <c r="X8646" s="55">
        <f t="shared" si="1082"/>
        <v>0.19057500000000002</v>
      </c>
      <c r="Y8646" s="55">
        <f t="shared" si="1083"/>
        <v>3.7050000000000001</v>
      </c>
      <c r="Z8646" s="54">
        <f t="shared" si="1084"/>
        <v>0.68044077134986225</v>
      </c>
      <c r="AA8646" s="49" t="str">
        <f t="shared" ca="1" si="1085"/>
        <v>Y</v>
      </c>
      <c r="AB8646" s="49">
        <f t="shared" ca="1" si="1086"/>
        <v>6</v>
      </c>
      <c r="AC8646" s="49" t="str">
        <f t="shared" ca="1" si="1087"/>
        <v>Y</v>
      </c>
    </row>
    <row r="8647" spans="1:29" x14ac:dyDescent="0.25">
      <c r="A8647">
        <v>10366</v>
      </c>
      <c r="B8647" s="9">
        <v>43206</v>
      </c>
      <c r="C8647" s="50" t="str">
        <f t="shared" si="1080"/>
        <v>N</v>
      </c>
      <c r="D8647" s="52">
        <f>_xlfn.XLOOKUP(B8647,Cal_Date!B:B,Cal_Date!A:A,0)</f>
        <v>3</v>
      </c>
      <c r="E8647">
        <v>2018</v>
      </c>
      <c r="F8647" t="s">
        <v>121</v>
      </c>
      <c r="G8647" t="s">
        <v>129</v>
      </c>
      <c r="H8647" t="s">
        <v>14</v>
      </c>
      <c r="I8647" t="s">
        <v>13</v>
      </c>
      <c r="J8647" t="s">
        <v>15</v>
      </c>
      <c r="K8647" t="s">
        <v>43</v>
      </c>
      <c r="L8647">
        <v>1</v>
      </c>
      <c r="M8647">
        <v>1007</v>
      </c>
      <c r="O8647" t="s">
        <v>28</v>
      </c>
      <c r="R8647" t="s">
        <v>44</v>
      </c>
      <c r="S8647" s="49" t="str">
        <f t="shared" si="1081"/>
        <v>Card</v>
      </c>
      <c r="T8647" s="3">
        <v>0.03</v>
      </c>
      <c r="U8647" s="2">
        <v>5.4450000000000003</v>
      </c>
      <c r="V8647" s="2">
        <v>2.12</v>
      </c>
      <c r="W8647" s="54">
        <f>_xlfn.XLOOKUP(M8647,Market!A:A,Market!F:F,0)</f>
        <v>8.8999999999999996E-2</v>
      </c>
      <c r="X8647" s="55">
        <f t="shared" si="1082"/>
        <v>0.16335</v>
      </c>
      <c r="Y8647" s="55">
        <f t="shared" si="1083"/>
        <v>3.3250000000000002</v>
      </c>
      <c r="Z8647" s="54">
        <f t="shared" si="1084"/>
        <v>0.61065197428833795</v>
      </c>
      <c r="AA8647" s="49" t="str">
        <f t="shared" ca="1" si="1085"/>
        <v>Y</v>
      </c>
      <c r="AB8647" s="49">
        <f t="shared" ca="1" si="1086"/>
        <v>6</v>
      </c>
      <c r="AC8647" s="49" t="str">
        <f t="shared" ca="1" si="1087"/>
        <v>Y</v>
      </c>
    </row>
    <row r="8648" spans="1:29" x14ac:dyDescent="0.25">
      <c r="A8648">
        <v>10367</v>
      </c>
      <c r="B8648" s="9">
        <v>43206</v>
      </c>
      <c r="C8648" s="50" t="str">
        <f t="shared" si="1080"/>
        <v>N</v>
      </c>
      <c r="D8648" s="52">
        <f>_xlfn.XLOOKUP(B8648,Cal_Date!B:B,Cal_Date!A:A,0)</f>
        <v>3</v>
      </c>
      <c r="E8648">
        <v>2018</v>
      </c>
      <c r="F8648" t="s">
        <v>121</v>
      </c>
      <c r="G8648" t="s">
        <v>129</v>
      </c>
      <c r="H8648" t="s">
        <v>11</v>
      </c>
      <c r="I8648" t="s">
        <v>11</v>
      </c>
      <c r="J8648" t="s">
        <v>15</v>
      </c>
      <c r="K8648" t="s">
        <v>42</v>
      </c>
      <c r="L8648">
        <v>1</v>
      </c>
      <c r="M8648">
        <v>1008</v>
      </c>
      <c r="O8648" t="s">
        <v>28</v>
      </c>
      <c r="R8648" t="s">
        <v>44</v>
      </c>
      <c r="S8648" s="49" t="str">
        <f t="shared" si="1081"/>
        <v>Card</v>
      </c>
      <c r="T8648" s="3">
        <v>0.03</v>
      </c>
      <c r="U8648" s="2">
        <v>2.7225000000000001</v>
      </c>
      <c r="V8648" s="2">
        <v>0.87</v>
      </c>
      <c r="W8648" s="54">
        <f>_xlfn.XLOOKUP(M8648,Market!A:A,Market!F:F,0)</f>
        <v>8.8999999999999996E-2</v>
      </c>
      <c r="X8648" s="55">
        <f t="shared" si="1082"/>
        <v>8.1674999999999998E-2</v>
      </c>
      <c r="Y8648" s="55">
        <f t="shared" si="1083"/>
        <v>1.8525</v>
      </c>
      <c r="Z8648" s="54">
        <f t="shared" si="1084"/>
        <v>0.68044077134986225</v>
      </c>
      <c r="AA8648" s="49" t="str">
        <f t="shared" ca="1" si="1085"/>
        <v>Y</v>
      </c>
      <c r="AB8648" s="49">
        <f t="shared" ca="1" si="1086"/>
        <v>6</v>
      </c>
      <c r="AC8648" s="49" t="str">
        <f t="shared" ca="1" si="1087"/>
        <v>Y</v>
      </c>
    </row>
    <row r="8649" spans="1:29" x14ac:dyDescent="0.25">
      <c r="A8649">
        <v>10368</v>
      </c>
      <c r="B8649" s="9">
        <v>43206</v>
      </c>
      <c r="C8649" s="50" t="str">
        <f t="shared" si="1080"/>
        <v>N</v>
      </c>
      <c r="D8649" s="52">
        <f>_xlfn.XLOOKUP(B8649,Cal_Date!B:B,Cal_Date!A:A,0)</f>
        <v>3</v>
      </c>
      <c r="E8649">
        <v>2018</v>
      </c>
      <c r="F8649" t="s">
        <v>121</v>
      </c>
      <c r="G8649" t="s">
        <v>129</v>
      </c>
      <c r="H8649" t="s">
        <v>11</v>
      </c>
      <c r="I8649" t="s">
        <v>13</v>
      </c>
      <c r="J8649" t="s">
        <v>15</v>
      </c>
      <c r="K8649" t="s">
        <v>42</v>
      </c>
      <c r="L8649">
        <v>1</v>
      </c>
      <c r="M8649">
        <v>1004</v>
      </c>
      <c r="O8649" t="s">
        <v>28</v>
      </c>
      <c r="R8649" t="s">
        <v>44</v>
      </c>
      <c r="S8649" s="49" t="str">
        <f t="shared" si="1081"/>
        <v>Card</v>
      </c>
      <c r="T8649" s="3">
        <v>0.03</v>
      </c>
      <c r="U8649" s="2">
        <v>2.6500000000000004</v>
      </c>
      <c r="V8649" s="2">
        <v>1.42</v>
      </c>
      <c r="W8649" s="54">
        <f>_xlfn.XLOOKUP(M8649,Market!A:A,Market!F:F,0)</f>
        <v>0.06</v>
      </c>
      <c r="X8649" s="55">
        <f t="shared" si="1082"/>
        <v>7.9500000000000001E-2</v>
      </c>
      <c r="Y8649" s="55">
        <f t="shared" si="1083"/>
        <v>1.2300000000000004</v>
      </c>
      <c r="Z8649" s="54">
        <f t="shared" si="1084"/>
        <v>0.46415094339622653</v>
      </c>
      <c r="AA8649" s="49" t="str">
        <f t="shared" ca="1" si="1085"/>
        <v>Y</v>
      </c>
      <c r="AB8649" s="49">
        <f t="shared" ca="1" si="1086"/>
        <v>6</v>
      </c>
      <c r="AC8649" s="49" t="str">
        <f t="shared" ca="1" si="1087"/>
        <v>Y</v>
      </c>
    </row>
    <row r="8650" spans="1:29" x14ac:dyDescent="0.25">
      <c r="A8650">
        <v>10369</v>
      </c>
      <c r="B8650" s="9">
        <v>43206</v>
      </c>
      <c r="C8650" s="50" t="str">
        <f t="shared" si="1080"/>
        <v>N</v>
      </c>
      <c r="D8650" s="52">
        <f>_xlfn.XLOOKUP(B8650,Cal_Date!B:B,Cal_Date!A:A,0)</f>
        <v>3</v>
      </c>
      <c r="E8650">
        <v>2018</v>
      </c>
      <c r="F8650" t="s">
        <v>121</v>
      </c>
      <c r="G8650" t="s">
        <v>129</v>
      </c>
      <c r="H8650" t="s">
        <v>11</v>
      </c>
      <c r="I8650" t="s">
        <v>11</v>
      </c>
      <c r="J8650" t="s">
        <v>15</v>
      </c>
      <c r="K8650" t="s">
        <v>42</v>
      </c>
      <c r="L8650">
        <v>2</v>
      </c>
      <c r="M8650">
        <v>1003</v>
      </c>
      <c r="O8650" t="s">
        <v>25</v>
      </c>
      <c r="R8650" t="s">
        <v>44</v>
      </c>
      <c r="S8650" s="49" t="str">
        <f t="shared" si="1081"/>
        <v>Card</v>
      </c>
      <c r="T8650" s="3">
        <v>0.03</v>
      </c>
      <c r="U8650" s="2">
        <v>5.3000000000000007</v>
      </c>
      <c r="V8650" s="2">
        <v>1.74</v>
      </c>
      <c r="W8650" s="54">
        <f>_xlfn.XLOOKUP(M8650,Market!A:A,Market!F:F,0)</f>
        <v>0.06</v>
      </c>
      <c r="X8650" s="55">
        <f t="shared" si="1082"/>
        <v>0.159</v>
      </c>
      <c r="Y8650" s="55">
        <f t="shared" si="1083"/>
        <v>3.5600000000000005</v>
      </c>
      <c r="Z8650" s="54">
        <f t="shared" si="1084"/>
        <v>0.67169811320754713</v>
      </c>
      <c r="AA8650" s="49" t="str">
        <f t="shared" ca="1" si="1085"/>
        <v>Y</v>
      </c>
      <c r="AB8650" s="49">
        <f t="shared" ca="1" si="1086"/>
        <v>6</v>
      </c>
      <c r="AC8650" s="49" t="str">
        <f t="shared" ca="1" si="1087"/>
        <v>Y</v>
      </c>
    </row>
    <row r="8651" spans="1:29" x14ac:dyDescent="0.25">
      <c r="A8651">
        <v>10370</v>
      </c>
      <c r="B8651" s="9">
        <v>43206</v>
      </c>
      <c r="C8651" s="50" t="str">
        <f t="shared" si="1080"/>
        <v>N</v>
      </c>
      <c r="D8651" s="52">
        <f>_xlfn.XLOOKUP(B8651,Cal_Date!B:B,Cal_Date!A:A,0)</f>
        <v>3</v>
      </c>
      <c r="E8651">
        <v>2018</v>
      </c>
      <c r="F8651" t="s">
        <v>121</v>
      </c>
      <c r="G8651" t="s">
        <v>129</v>
      </c>
      <c r="H8651" t="s">
        <v>11</v>
      </c>
      <c r="I8651" t="s">
        <v>11</v>
      </c>
      <c r="J8651" t="s">
        <v>15</v>
      </c>
      <c r="K8651" t="s">
        <v>42</v>
      </c>
      <c r="L8651">
        <v>1</v>
      </c>
      <c r="M8651">
        <v>1002</v>
      </c>
      <c r="O8651" t="s">
        <v>28</v>
      </c>
      <c r="R8651" t="s">
        <v>47</v>
      </c>
      <c r="S8651" s="49" t="str">
        <f t="shared" si="1081"/>
        <v>Card</v>
      </c>
      <c r="T8651" s="3">
        <v>3.5000000000000003E-2</v>
      </c>
      <c r="U8651" s="2">
        <v>2.6500000000000004</v>
      </c>
      <c r="V8651" s="2">
        <v>0.87</v>
      </c>
      <c r="W8651" s="54">
        <f>_xlfn.XLOOKUP(M8651,Market!A:A,Market!F:F,0)</f>
        <v>0.06</v>
      </c>
      <c r="X8651" s="55">
        <f t="shared" si="1082"/>
        <v>9.2750000000000027E-2</v>
      </c>
      <c r="Y8651" s="55">
        <f t="shared" si="1083"/>
        <v>1.7800000000000002</v>
      </c>
      <c r="Z8651" s="54">
        <f t="shared" si="1084"/>
        <v>0.67169811320754713</v>
      </c>
      <c r="AA8651" s="49" t="str">
        <f t="shared" ca="1" si="1085"/>
        <v>Y</v>
      </c>
      <c r="AB8651" s="49">
        <f t="shared" ca="1" si="1086"/>
        <v>6</v>
      </c>
      <c r="AC8651" s="49" t="str">
        <f t="shared" ca="1" si="1087"/>
        <v>Y</v>
      </c>
    </row>
    <row r="8652" spans="1:29" x14ac:dyDescent="0.25">
      <c r="A8652">
        <v>10371</v>
      </c>
      <c r="B8652" s="9">
        <v>43206</v>
      </c>
      <c r="C8652" s="50" t="str">
        <f t="shared" si="1080"/>
        <v>N</v>
      </c>
      <c r="D8652" s="52">
        <f>_xlfn.XLOOKUP(B8652,Cal_Date!B:B,Cal_Date!A:A,0)</f>
        <v>3</v>
      </c>
      <c r="E8652">
        <v>2018</v>
      </c>
      <c r="F8652" t="s">
        <v>121</v>
      </c>
      <c r="G8652" t="s">
        <v>129</v>
      </c>
      <c r="H8652" t="s">
        <v>48</v>
      </c>
      <c r="I8652" t="s">
        <v>18</v>
      </c>
      <c r="J8652" t="s">
        <v>10</v>
      </c>
      <c r="K8652" t="s">
        <v>43</v>
      </c>
      <c r="L8652">
        <v>2</v>
      </c>
      <c r="M8652">
        <v>1007</v>
      </c>
      <c r="O8652" t="s">
        <v>28</v>
      </c>
      <c r="R8652" t="s">
        <v>44</v>
      </c>
      <c r="S8652" s="49" t="str">
        <f t="shared" si="1081"/>
        <v>Card</v>
      </c>
      <c r="T8652" s="3">
        <v>0.03</v>
      </c>
      <c r="U8652" s="2">
        <v>15.245999999999999</v>
      </c>
      <c r="V8652" s="2">
        <v>2.92</v>
      </c>
      <c r="W8652" s="54">
        <f>_xlfn.XLOOKUP(M8652,Market!A:A,Market!F:F,0)</f>
        <v>8.8999999999999996E-2</v>
      </c>
      <c r="X8652" s="55">
        <f t="shared" si="1082"/>
        <v>0.45737999999999995</v>
      </c>
      <c r="Y8652" s="55">
        <f t="shared" si="1083"/>
        <v>12.325999999999999</v>
      </c>
      <c r="Z8652" s="54">
        <f t="shared" si="1084"/>
        <v>0.80847435392889933</v>
      </c>
      <c r="AA8652" s="49" t="str">
        <f t="shared" ca="1" si="1085"/>
        <v>Y</v>
      </c>
      <c r="AB8652" s="49">
        <f t="shared" ca="1" si="1086"/>
        <v>6</v>
      </c>
      <c r="AC8652" s="49" t="str">
        <f t="shared" ca="1" si="1087"/>
        <v>Y</v>
      </c>
    </row>
    <row r="8653" spans="1:29" x14ac:dyDescent="0.25">
      <c r="A8653">
        <v>10372</v>
      </c>
      <c r="B8653" s="9">
        <v>43206</v>
      </c>
      <c r="C8653" s="50" t="str">
        <f t="shared" si="1080"/>
        <v>N</v>
      </c>
      <c r="D8653" s="52">
        <f>_xlfn.XLOOKUP(B8653,Cal_Date!B:B,Cal_Date!A:A,0)</f>
        <v>3</v>
      </c>
      <c r="E8653">
        <v>2018</v>
      </c>
      <c r="F8653" t="s">
        <v>121</v>
      </c>
      <c r="G8653" t="s">
        <v>129</v>
      </c>
      <c r="H8653" t="s">
        <v>14</v>
      </c>
      <c r="I8653" t="s">
        <v>18</v>
      </c>
      <c r="J8653" t="s">
        <v>15</v>
      </c>
      <c r="K8653" t="s">
        <v>43</v>
      </c>
      <c r="L8653">
        <v>1</v>
      </c>
      <c r="M8653">
        <v>1008</v>
      </c>
      <c r="O8653" t="s">
        <v>28</v>
      </c>
      <c r="R8653" t="s">
        <v>47</v>
      </c>
      <c r="S8653" s="49" t="str">
        <f t="shared" si="1081"/>
        <v>Card</v>
      </c>
      <c r="T8653" s="3">
        <v>3.5000000000000003E-2</v>
      </c>
      <c r="U8653" s="2">
        <v>5.4450000000000003</v>
      </c>
      <c r="V8653" s="2">
        <v>2.2200000000000002</v>
      </c>
      <c r="W8653" s="54">
        <f>_xlfn.XLOOKUP(M8653,Market!A:A,Market!F:F,0)</f>
        <v>8.8999999999999996E-2</v>
      </c>
      <c r="X8653" s="55">
        <f t="shared" si="1082"/>
        <v>0.19057500000000002</v>
      </c>
      <c r="Y8653" s="55">
        <f t="shared" si="1083"/>
        <v>3.2250000000000001</v>
      </c>
      <c r="Z8653" s="54">
        <f t="shared" si="1084"/>
        <v>0.59228650137741046</v>
      </c>
      <c r="AA8653" s="49" t="str">
        <f t="shared" ca="1" si="1085"/>
        <v>Y</v>
      </c>
      <c r="AB8653" s="49">
        <f t="shared" ca="1" si="1086"/>
        <v>6</v>
      </c>
      <c r="AC8653" s="49" t="str">
        <f t="shared" ca="1" si="1087"/>
        <v>Y</v>
      </c>
    </row>
    <row r="8654" spans="1:29" x14ac:dyDescent="0.25">
      <c r="A8654">
        <v>10373</v>
      </c>
      <c r="B8654" s="9">
        <v>43206</v>
      </c>
      <c r="C8654" s="50" t="str">
        <f t="shared" si="1080"/>
        <v>N</v>
      </c>
      <c r="D8654" s="52">
        <f>_xlfn.XLOOKUP(B8654,Cal_Date!B:B,Cal_Date!A:A,0)</f>
        <v>3</v>
      </c>
      <c r="E8654">
        <v>2018</v>
      </c>
      <c r="F8654" t="s">
        <v>121</v>
      </c>
      <c r="G8654" t="s">
        <v>129</v>
      </c>
      <c r="H8654" t="s">
        <v>48</v>
      </c>
      <c r="I8654" t="s">
        <v>18</v>
      </c>
      <c r="J8654" t="s">
        <v>10</v>
      </c>
      <c r="K8654" t="s">
        <v>43</v>
      </c>
      <c r="L8654">
        <v>2</v>
      </c>
      <c r="M8654">
        <v>1008</v>
      </c>
      <c r="O8654" t="s">
        <v>28</v>
      </c>
      <c r="R8654" t="s">
        <v>44</v>
      </c>
      <c r="S8654" s="49" t="str">
        <f t="shared" si="1081"/>
        <v>Card</v>
      </c>
      <c r="T8654" s="3">
        <v>0.03</v>
      </c>
      <c r="U8654" s="2">
        <v>15.245999999999999</v>
      </c>
      <c r="V8654" s="2">
        <v>2.92</v>
      </c>
      <c r="W8654" s="54">
        <f>_xlfn.XLOOKUP(M8654,Market!A:A,Market!F:F,0)</f>
        <v>8.8999999999999996E-2</v>
      </c>
      <c r="X8654" s="55">
        <f t="shared" si="1082"/>
        <v>0.45737999999999995</v>
      </c>
      <c r="Y8654" s="55">
        <f t="shared" si="1083"/>
        <v>12.325999999999999</v>
      </c>
      <c r="Z8654" s="54">
        <f t="shared" si="1084"/>
        <v>0.80847435392889933</v>
      </c>
      <c r="AA8654" s="49" t="str">
        <f t="shared" ca="1" si="1085"/>
        <v>Y</v>
      </c>
      <c r="AB8654" s="49">
        <f t="shared" ca="1" si="1086"/>
        <v>6</v>
      </c>
      <c r="AC8654" s="49" t="str">
        <f t="shared" ca="1" si="1087"/>
        <v>Y</v>
      </c>
    </row>
    <row r="8655" spans="1:29" x14ac:dyDescent="0.25">
      <c r="A8655">
        <v>10374</v>
      </c>
      <c r="B8655" s="9">
        <v>43206</v>
      </c>
      <c r="C8655" s="50" t="str">
        <f t="shared" si="1080"/>
        <v>N</v>
      </c>
      <c r="D8655" s="52">
        <f>_xlfn.XLOOKUP(B8655,Cal_Date!B:B,Cal_Date!A:A,0)</f>
        <v>3</v>
      </c>
      <c r="E8655">
        <v>2018</v>
      </c>
      <c r="F8655" t="s">
        <v>121</v>
      </c>
      <c r="G8655" t="s">
        <v>129</v>
      </c>
      <c r="H8655" t="s">
        <v>48</v>
      </c>
      <c r="I8655" t="s">
        <v>18</v>
      </c>
      <c r="J8655" t="s">
        <v>10</v>
      </c>
      <c r="K8655" t="s">
        <v>43</v>
      </c>
      <c r="L8655">
        <v>1</v>
      </c>
      <c r="M8655">
        <v>1000</v>
      </c>
      <c r="O8655" t="s">
        <v>25</v>
      </c>
      <c r="R8655" t="s">
        <v>44</v>
      </c>
      <c r="S8655" s="49" t="str">
        <f t="shared" si="1081"/>
        <v>Card</v>
      </c>
      <c r="T8655" s="3">
        <v>0.03</v>
      </c>
      <c r="U8655" s="2">
        <v>7.5600000000000005</v>
      </c>
      <c r="V8655" s="2">
        <v>1.46</v>
      </c>
      <c r="W8655" s="54">
        <f>_xlfn.XLOOKUP(M8655,Market!A:A,Market!F:F,0)</f>
        <v>0.08</v>
      </c>
      <c r="X8655" s="55">
        <f t="shared" si="1082"/>
        <v>0.2268</v>
      </c>
      <c r="Y8655" s="55">
        <f t="shared" si="1083"/>
        <v>6.1000000000000005</v>
      </c>
      <c r="Z8655" s="54">
        <f t="shared" si="1084"/>
        <v>0.80687830687830686</v>
      </c>
      <c r="AA8655" s="49" t="str">
        <f t="shared" ca="1" si="1085"/>
        <v>Y</v>
      </c>
      <c r="AB8655" s="49">
        <f t="shared" ca="1" si="1086"/>
        <v>6</v>
      </c>
      <c r="AC8655" s="49" t="str">
        <f t="shared" ca="1" si="1087"/>
        <v>Y</v>
      </c>
    </row>
    <row r="8656" spans="1:29" x14ac:dyDescent="0.25">
      <c r="A8656">
        <v>10375</v>
      </c>
      <c r="B8656" s="9">
        <v>43206</v>
      </c>
      <c r="C8656" s="50" t="str">
        <f t="shared" si="1080"/>
        <v>N</v>
      </c>
      <c r="D8656" s="52">
        <f>_xlfn.XLOOKUP(B8656,Cal_Date!B:B,Cal_Date!A:A,0)</f>
        <v>3</v>
      </c>
      <c r="E8656">
        <v>2018</v>
      </c>
      <c r="F8656" t="s">
        <v>121</v>
      </c>
      <c r="G8656" t="s">
        <v>129</v>
      </c>
      <c r="H8656" t="s">
        <v>11</v>
      </c>
      <c r="I8656" t="s">
        <v>11</v>
      </c>
      <c r="J8656" t="s">
        <v>15</v>
      </c>
      <c r="K8656" t="s">
        <v>42</v>
      </c>
      <c r="L8656">
        <v>1</v>
      </c>
      <c r="M8656">
        <v>1000</v>
      </c>
      <c r="O8656" t="s">
        <v>25</v>
      </c>
      <c r="R8656" t="s">
        <v>47</v>
      </c>
      <c r="S8656" s="49" t="str">
        <f t="shared" si="1081"/>
        <v>Card</v>
      </c>
      <c r="T8656" s="3">
        <v>3.5000000000000003E-2</v>
      </c>
      <c r="U8656" s="2">
        <v>2.7</v>
      </c>
      <c r="V8656" s="2">
        <v>0.87</v>
      </c>
      <c r="W8656" s="54">
        <f>_xlfn.XLOOKUP(M8656,Market!A:A,Market!F:F,0)</f>
        <v>0.08</v>
      </c>
      <c r="X8656" s="55">
        <f t="shared" si="1082"/>
        <v>9.4500000000000015E-2</v>
      </c>
      <c r="Y8656" s="55">
        <f t="shared" si="1083"/>
        <v>1.83</v>
      </c>
      <c r="Z8656" s="54">
        <f t="shared" si="1084"/>
        <v>0.67777777777777781</v>
      </c>
      <c r="AA8656" s="49" t="str">
        <f t="shared" ca="1" si="1085"/>
        <v>Y</v>
      </c>
      <c r="AB8656" s="49">
        <f t="shared" ca="1" si="1086"/>
        <v>6</v>
      </c>
      <c r="AC8656" s="49" t="str">
        <f t="shared" ca="1" si="1087"/>
        <v>Y</v>
      </c>
    </row>
    <row r="8657" spans="1:29" x14ac:dyDescent="0.25">
      <c r="A8657">
        <v>10376</v>
      </c>
      <c r="B8657" s="9">
        <v>43206</v>
      </c>
      <c r="C8657" s="50" t="str">
        <f t="shared" si="1080"/>
        <v>N</v>
      </c>
      <c r="D8657" s="52">
        <f>_xlfn.XLOOKUP(B8657,Cal_Date!B:B,Cal_Date!A:A,0)</f>
        <v>3</v>
      </c>
      <c r="E8657">
        <v>2018</v>
      </c>
      <c r="F8657" t="s">
        <v>121</v>
      </c>
      <c r="G8657" t="s">
        <v>129</v>
      </c>
      <c r="H8657" t="s">
        <v>48</v>
      </c>
      <c r="I8657" t="s">
        <v>18</v>
      </c>
      <c r="J8657" t="s">
        <v>10</v>
      </c>
      <c r="K8657" t="s">
        <v>43</v>
      </c>
      <c r="L8657">
        <v>1</v>
      </c>
      <c r="M8657">
        <v>1000</v>
      </c>
      <c r="O8657" t="s">
        <v>25</v>
      </c>
      <c r="R8657" t="s">
        <v>44</v>
      </c>
      <c r="S8657" s="49" t="str">
        <f t="shared" si="1081"/>
        <v>Card</v>
      </c>
      <c r="T8657" s="3">
        <v>0.03</v>
      </c>
      <c r="U8657" s="2">
        <v>7.5600000000000005</v>
      </c>
      <c r="V8657" s="2">
        <v>1.46</v>
      </c>
      <c r="W8657" s="54">
        <f>_xlfn.XLOOKUP(M8657,Market!A:A,Market!F:F,0)</f>
        <v>0.08</v>
      </c>
      <c r="X8657" s="55">
        <f t="shared" si="1082"/>
        <v>0.2268</v>
      </c>
      <c r="Y8657" s="55">
        <f t="shared" si="1083"/>
        <v>6.1000000000000005</v>
      </c>
      <c r="Z8657" s="54">
        <f t="shared" si="1084"/>
        <v>0.80687830687830686</v>
      </c>
      <c r="AA8657" s="49" t="str">
        <f t="shared" ca="1" si="1085"/>
        <v>Y</v>
      </c>
      <c r="AB8657" s="49">
        <f t="shared" ca="1" si="1086"/>
        <v>6</v>
      </c>
      <c r="AC8657" s="49" t="str">
        <f t="shared" ca="1" si="1087"/>
        <v>Y</v>
      </c>
    </row>
    <row r="8658" spans="1:29" x14ac:dyDescent="0.25">
      <c r="A8658">
        <v>10377</v>
      </c>
      <c r="B8658" s="9">
        <v>43206</v>
      </c>
      <c r="C8658" s="50" t="str">
        <f t="shared" si="1080"/>
        <v>N</v>
      </c>
      <c r="D8658" s="52">
        <f>_xlfn.XLOOKUP(B8658,Cal_Date!B:B,Cal_Date!A:A,0)</f>
        <v>3</v>
      </c>
      <c r="E8658">
        <v>2018</v>
      </c>
      <c r="F8658" t="s">
        <v>121</v>
      </c>
      <c r="G8658" t="s">
        <v>129</v>
      </c>
      <c r="H8658" t="s">
        <v>14</v>
      </c>
      <c r="I8658" t="s">
        <v>18</v>
      </c>
      <c r="J8658" t="s">
        <v>15</v>
      </c>
      <c r="K8658" t="s">
        <v>43</v>
      </c>
      <c r="L8658">
        <v>1</v>
      </c>
      <c r="M8658">
        <v>1001</v>
      </c>
      <c r="O8658" t="s">
        <v>25</v>
      </c>
      <c r="R8658" t="s">
        <v>44</v>
      </c>
      <c r="S8658" s="49" t="str">
        <f t="shared" si="1081"/>
        <v>Card</v>
      </c>
      <c r="T8658" s="3">
        <v>0.03</v>
      </c>
      <c r="U8658" s="2">
        <v>5.3000000000000007</v>
      </c>
      <c r="V8658" s="2">
        <v>2.1</v>
      </c>
      <c r="W8658" s="54">
        <f>_xlfn.XLOOKUP(M8658,Market!A:A,Market!F:F,0)</f>
        <v>0.06</v>
      </c>
      <c r="X8658" s="55">
        <f t="shared" si="1082"/>
        <v>0.159</v>
      </c>
      <c r="Y8658" s="55">
        <f t="shared" si="1083"/>
        <v>3.2000000000000006</v>
      </c>
      <c r="Z8658" s="54">
        <f t="shared" si="1084"/>
        <v>0.60377358490566047</v>
      </c>
      <c r="AA8658" s="49" t="str">
        <f t="shared" ca="1" si="1085"/>
        <v>Y</v>
      </c>
      <c r="AB8658" s="49">
        <f t="shared" ca="1" si="1086"/>
        <v>6</v>
      </c>
      <c r="AC8658" s="49" t="str">
        <f t="shared" ca="1" si="1087"/>
        <v>Y</v>
      </c>
    </row>
    <row r="8659" spans="1:29" x14ac:dyDescent="0.25">
      <c r="A8659">
        <v>10378</v>
      </c>
      <c r="B8659" s="9">
        <v>43206</v>
      </c>
      <c r="C8659" s="50" t="str">
        <f t="shared" si="1080"/>
        <v>N</v>
      </c>
      <c r="D8659" s="52">
        <f>_xlfn.XLOOKUP(B8659,Cal_Date!B:B,Cal_Date!A:A,0)</f>
        <v>3</v>
      </c>
      <c r="E8659">
        <v>2018</v>
      </c>
      <c r="F8659" t="s">
        <v>121</v>
      </c>
      <c r="G8659" t="s">
        <v>129</v>
      </c>
      <c r="H8659" t="s">
        <v>14</v>
      </c>
      <c r="I8659" t="s">
        <v>18</v>
      </c>
      <c r="J8659" t="s">
        <v>15</v>
      </c>
      <c r="K8659" t="s">
        <v>43</v>
      </c>
      <c r="L8659">
        <v>2</v>
      </c>
      <c r="M8659">
        <v>1000</v>
      </c>
      <c r="O8659" t="s">
        <v>25</v>
      </c>
      <c r="R8659" t="s">
        <v>44</v>
      </c>
      <c r="S8659" s="49" t="str">
        <f t="shared" si="1081"/>
        <v>Card</v>
      </c>
      <c r="T8659" s="3">
        <v>0.03</v>
      </c>
      <c r="U8659" s="2">
        <v>10.8</v>
      </c>
      <c r="V8659" s="2">
        <v>4.4400000000000004</v>
      </c>
      <c r="W8659" s="54">
        <f>_xlfn.XLOOKUP(M8659,Market!A:A,Market!F:F,0)</f>
        <v>0.08</v>
      </c>
      <c r="X8659" s="55">
        <f t="shared" si="1082"/>
        <v>0.32400000000000001</v>
      </c>
      <c r="Y8659" s="55">
        <f t="shared" si="1083"/>
        <v>6.36</v>
      </c>
      <c r="Z8659" s="54">
        <f t="shared" si="1084"/>
        <v>0.58888888888888891</v>
      </c>
      <c r="AA8659" s="49" t="str">
        <f t="shared" ca="1" si="1085"/>
        <v>Y</v>
      </c>
      <c r="AB8659" s="49">
        <f t="shared" ca="1" si="1086"/>
        <v>6</v>
      </c>
      <c r="AC8659" s="49" t="str">
        <f t="shared" ca="1" si="1087"/>
        <v>Y</v>
      </c>
    </row>
    <row r="8660" spans="1:29" x14ac:dyDescent="0.25">
      <c r="A8660">
        <v>10379</v>
      </c>
      <c r="B8660" s="9">
        <v>43206</v>
      </c>
      <c r="C8660" s="50" t="str">
        <f t="shared" si="1080"/>
        <v>N</v>
      </c>
      <c r="D8660" s="52">
        <f>_xlfn.XLOOKUP(B8660,Cal_Date!B:B,Cal_Date!A:A,0)</f>
        <v>3</v>
      </c>
      <c r="E8660">
        <v>2018</v>
      </c>
      <c r="F8660" t="s">
        <v>121</v>
      </c>
      <c r="G8660" t="s">
        <v>129</v>
      </c>
      <c r="H8660" t="s">
        <v>11</v>
      </c>
      <c r="I8660" t="s">
        <v>11</v>
      </c>
      <c r="J8660" t="s">
        <v>15</v>
      </c>
      <c r="K8660" t="s">
        <v>42</v>
      </c>
      <c r="L8660">
        <v>1</v>
      </c>
      <c r="M8660">
        <v>1000</v>
      </c>
      <c r="O8660" t="s">
        <v>25</v>
      </c>
      <c r="R8660" t="s">
        <v>44</v>
      </c>
      <c r="S8660" s="49" t="str">
        <f t="shared" si="1081"/>
        <v>Card</v>
      </c>
      <c r="T8660" s="3">
        <v>0.03</v>
      </c>
      <c r="U8660" s="2">
        <v>2.7</v>
      </c>
      <c r="V8660" s="2">
        <v>0.87</v>
      </c>
      <c r="W8660" s="54">
        <f>_xlfn.XLOOKUP(M8660,Market!A:A,Market!F:F,0)</f>
        <v>0.08</v>
      </c>
      <c r="X8660" s="55">
        <f t="shared" si="1082"/>
        <v>8.1000000000000003E-2</v>
      </c>
      <c r="Y8660" s="55">
        <f t="shared" si="1083"/>
        <v>1.83</v>
      </c>
      <c r="Z8660" s="54">
        <f t="shared" si="1084"/>
        <v>0.67777777777777781</v>
      </c>
      <c r="AA8660" s="49" t="str">
        <f t="shared" ca="1" si="1085"/>
        <v>Y</v>
      </c>
      <c r="AB8660" s="49">
        <f t="shared" ca="1" si="1086"/>
        <v>6</v>
      </c>
      <c r="AC8660" s="49" t="str">
        <f t="shared" ca="1" si="1087"/>
        <v>Y</v>
      </c>
    </row>
    <row r="8661" spans="1:29" x14ac:dyDescent="0.25">
      <c r="A8661">
        <v>10380</v>
      </c>
      <c r="B8661" s="9">
        <v>43206</v>
      </c>
      <c r="C8661" s="50" t="str">
        <f t="shared" si="1080"/>
        <v>N</v>
      </c>
      <c r="D8661" s="52">
        <f>_xlfn.XLOOKUP(B8661,Cal_Date!B:B,Cal_Date!A:A,0)</f>
        <v>3</v>
      </c>
      <c r="E8661">
        <v>2018</v>
      </c>
      <c r="F8661" t="s">
        <v>121</v>
      </c>
      <c r="G8661" t="s">
        <v>129</v>
      </c>
      <c r="H8661" t="s">
        <v>11</v>
      </c>
      <c r="I8661" t="s">
        <v>11</v>
      </c>
      <c r="J8661" t="s">
        <v>15</v>
      </c>
      <c r="K8661" t="s">
        <v>42</v>
      </c>
      <c r="L8661">
        <v>1</v>
      </c>
      <c r="M8661">
        <v>1004</v>
      </c>
      <c r="O8661" t="s">
        <v>28</v>
      </c>
      <c r="R8661" t="s">
        <v>44</v>
      </c>
      <c r="S8661" s="49" t="str">
        <f t="shared" si="1081"/>
        <v>Card</v>
      </c>
      <c r="T8661" s="3">
        <v>0.03</v>
      </c>
      <c r="U8661" s="2">
        <v>2.6500000000000004</v>
      </c>
      <c r="V8661" s="2">
        <v>0.87</v>
      </c>
      <c r="W8661" s="54">
        <f>_xlfn.XLOOKUP(M8661,Market!A:A,Market!F:F,0)</f>
        <v>0.06</v>
      </c>
      <c r="X8661" s="55">
        <f t="shared" si="1082"/>
        <v>7.9500000000000001E-2</v>
      </c>
      <c r="Y8661" s="55">
        <f t="shared" si="1083"/>
        <v>1.7800000000000002</v>
      </c>
      <c r="Z8661" s="54">
        <f t="shared" si="1084"/>
        <v>0.67169811320754713</v>
      </c>
      <c r="AA8661" s="49" t="str">
        <f t="shared" ca="1" si="1085"/>
        <v>Y</v>
      </c>
      <c r="AB8661" s="49">
        <f t="shared" ca="1" si="1086"/>
        <v>6</v>
      </c>
      <c r="AC8661" s="49" t="str">
        <f t="shared" ca="1" si="1087"/>
        <v>Y</v>
      </c>
    </row>
    <row r="8662" spans="1:29" x14ac:dyDescent="0.25">
      <c r="A8662">
        <v>10381</v>
      </c>
      <c r="B8662" s="9">
        <v>43206</v>
      </c>
      <c r="C8662" s="50" t="str">
        <f t="shared" si="1080"/>
        <v>N</v>
      </c>
      <c r="D8662" s="52">
        <f>_xlfn.XLOOKUP(B8662,Cal_Date!B:B,Cal_Date!A:A,0)</f>
        <v>3</v>
      </c>
      <c r="E8662">
        <v>2018</v>
      </c>
      <c r="F8662" t="s">
        <v>121</v>
      </c>
      <c r="G8662" t="s">
        <v>129</v>
      </c>
      <c r="H8662" t="s">
        <v>48</v>
      </c>
      <c r="I8662" t="s">
        <v>18</v>
      </c>
      <c r="J8662" t="s">
        <v>10</v>
      </c>
      <c r="K8662" t="s">
        <v>43</v>
      </c>
      <c r="L8662">
        <v>1</v>
      </c>
      <c r="M8662">
        <v>1005</v>
      </c>
      <c r="O8662" t="s">
        <v>25</v>
      </c>
      <c r="R8662" t="s">
        <v>47</v>
      </c>
      <c r="S8662" s="49" t="str">
        <f t="shared" si="1081"/>
        <v>Card</v>
      </c>
      <c r="T8662" s="3">
        <v>3.5000000000000003E-2</v>
      </c>
      <c r="U8662" s="2">
        <v>7.6229999999999993</v>
      </c>
      <c r="V8662" s="2">
        <v>1.46</v>
      </c>
      <c r="W8662" s="54">
        <f>_xlfn.XLOOKUP(M8662,Market!A:A,Market!F:F,0)</f>
        <v>8.8999999999999996E-2</v>
      </c>
      <c r="X8662" s="55">
        <f t="shared" si="1082"/>
        <v>0.26680500000000001</v>
      </c>
      <c r="Y8662" s="55">
        <f t="shared" si="1083"/>
        <v>6.1629999999999994</v>
      </c>
      <c r="Z8662" s="54">
        <f t="shared" si="1084"/>
        <v>0.80847435392889933</v>
      </c>
      <c r="AA8662" s="49" t="str">
        <f t="shared" ca="1" si="1085"/>
        <v>Y</v>
      </c>
      <c r="AB8662" s="49">
        <f t="shared" ca="1" si="1086"/>
        <v>6</v>
      </c>
      <c r="AC8662" s="49" t="str">
        <f t="shared" ca="1" si="1087"/>
        <v>Y</v>
      </c>
    </row>
    <row r="8663" spans="1:29" x14ac:dyDescent="0.25">
      <c r="A8663">
        <v>10382</v>
      </c>
      <c r="B8663" s="9">
        <v>43207</v>
      </c>
      <c r="C8663" s="50" t="str">
        <f t="shared" si="1080"/>
        <v>N</v>
      </c>
      <c r="D8663" s="52">
        <f>_xlfn.XLOOKUP(B8663,Cal_Date!B:B,Cal_Date!A:A,0)</f>
        <v>3</v>
      </c>
      <c r="E8663">
        <v>2018</v>
      </c>
      <c r="F8663" t="s">
        <v>122</v>
      </c>
      <c r="G8663" t="s">
        <v>129</v>
      </c>
      <c r="H8663" t="s">
        <v>11</v>
      </c>
      <c r="I8663" t="s">
        <v>11</v>
      </c>
      <c r="J8663" t="s">
        <v>15</v>
      </c>
      <c r="K8663" t="s">
        <v>42</v>
      </c>
      <c r="L8663">
        <v>1</v>
      </c>
      <c r="M8663">
        <v>1000</v>
      </c>
      <c r="O8663" t="s">
        <v>25</v>
      </c>
      <c r="R8663" t="s">
        <v>44</v>
      </c>
      <c r="S8663" s="49" t="str">
        <f t="shared" si="1081"/>
        <v>Card</v>
      </c>
      <c r="T8663" s="3">
        <v>0.03</v>
      </c>
      <c r="U8663" s="2">
        <v>2.7</v>
      </c>
      <c r="V8663" s="2">
        <v>0.87</v>
      </c>
      <c r="W8663" s="54">
        <f>_xlfn.XLOOKUP(M8663,Market!A:A,Market!F:F,0)</f>
        <v>0.08</v>
      </c>
      <c r="X8663" s="55">
        <f t="shared" si="1082"/>
        <v>8.1000000000000003E-2</v>
      </c>
      <c r="Y8663" s="55">
        <f t="shared" si="1083"/>
        <v>1.83</v>
      </c>
      <c r="Z8663" s="54">
        <f t="shared" si="1084"/>
        <v>0.67777777777777781</v>
      </c>
      <c r="AA8663" s="49" t="str">
        <f t="shared" ca="1" si="1085"/>
        <v>Y</v>
      </c>
      <c r="AB8663" s="49">
        <f t="shared" ca="1" si="1086"/>
        <v>6</v>
      </c>
      <c r="AC8663" s="49" t="str">
        <f t="shared" ca="1" si="1087"/>
        <v>Y</v>
      </c>
    </row>
    <row r="8664" spans="1:29" x14ac:dyDescent="0.25">
      <c r="A8664">
        <v>10383</v>
      </c>
      <c r="B8664" s="9">
        <v>43207</v>
      </c>
      <c r="C8664" s="50" t="str">
        <f t="shared" si="1080"/>
        <v>N</v>
      </c>
      <c r="D8664" s="52">
        <f>_xlfn.XLOOKUP(B8664,Cal_Date!B:B,Cal_Date!A:A,0)</f>
        <v>3</v>
      </c>
      <c r="E8664">
        <v>2018</v>
      </c>
      <c r="F8664" t="s">
        <v>122</v>
      </c>
      <c r="G8664" t="s">
        <v>129</v>
      </c>
      <c r="H8664" t="s">
        <v>48</v>
      </c>
      <c r="I8664" t="s">
        <v>18</v>
      </c>
      <c r="J8664" t="s">
        <v>10</v>
      </c>
      <c r="K8664" t="s">
        <v>43</v>
      </c>
      <c r="L8664">
        <v>1</v>
      </c>
      <c r="M8664">
        <v>1006</v>
      </c>
      <c r="O8664" t="s">
        <v>28</v>
      </c>
      <c r="R8664" t="s">
        <v>44</v>
      </c>
      <c r="S8664" s="49" t="str">
        <f t="shared" si="1081"/>
        <v>Card</v>
      </c>
      <c r="T8664" s="3">
        <v>0.03</v>
      </c>
      <c r="U8664" s="2">
        <v>7.6229999999999993</v>
      </c>
      <c r="V8664" s="2">
        <v>1.46</v>
      </c>
      <c r="W8664" s="54">
        <f>_xlfn.XLOOKUP(M8664,Market!A:A,Market!F:F,0)</f>
        <v>8.8999999999999996E-2</v>
      </c>
      <c r="X8664" s="55">
        <f t="shared" si="1082"/>
        <v>0.22868999999999998</v>
      </c>
      <c r="Y8664" s="55">
        <f t="shared" si="1083"/>
        <v>6.1629999999999994</v>
      </c>
      <c r="Z8664" s="54">
        <f t="shared" si="1084"/>
        <v>0.80847435392889933</v>
      </c>
      <c r="AA8664" s="49" t="str">
        <f t="shared" ca="1" si="1085"/>
        <v>Y</v>
      </c>
      <c r="AB8664" s="49">
        <f t="shared" ca="1" si="1086"/>
        <v>6</v>
      </c>
      <c r="AC8664" s="49" t="str">
        <f t="shared" ca="1" si="1087"/>
        <v>Y</v>
      </c>
    </row>
    <row r="8665" spans="1:29" x14ac:dyDescent="0.25">
      <c r="A8665">
        <v>10384</v>
      </c>
      <c r="B8665" s="9">
        <v>43207</v>
      </c>
      <c r="C8665" s="50" t="str">
        <f t="shared" si="1080"/>
        <v>N</v>
      </c>
      <c r="D8665" s="52">
        <f>_xlfn.XLOOKUP(B8665,Cal_Date!B:B,Cal_Date!A:A,0)</f>
        <v>3</v>
      </c>
      <c r="E8665">
        <v>2018</v>
      </c>
      <c r="F8665" t="s">
        <v>122</v>
      </c>
      <c r="G8665" t="s">
        <v>129</v>
      </c>
      <c r="H8665" t="s">
        <v>11</v>
      </c>
      <c r="I8665" t="s">
        <v>11</v>
      </c>
      <c r="J8665" t="s">
        <v>15</v>
      </c>
      <c r="K8665" t="s">
        <v>42</v>
      </c>
      <c r="L8665">
        <v>2</v>
      </c>
      <c r="M8665">
        <v>1000</v>
      </c>
      <c r="O8665" t="s">
        <v>25</v>
      </c>
      <c r="R8665" t="s">
        <v>44</v>
      </c>
      <c r="S8665" s="49" t="str">
        <f t="shared" si="1081"/>
        <v>Card</v>
      </c>
      <c r="T8665" s="3">
        <v>0.03</v>
      </c>
      <c r="U8665" s="2">
        <v>5.4</v>
      </c>
      <c r="V8665" s="2">
        <v>1.74</v>
      </c>
      <c r="W8665" s="54">
        <f>_xlfn.XLOOKUP(M8665,Market!A:A,Market!F:F,0)</f>
        <v>0.08</v>
      </c>
      <c r="X8665" s="55">
        <f t="shared" si="1082"/>
        <v>0.16200000000000001</v>
      </c>
      <c r="Y8665" s="55">
        <f t="shared" si="1083"/>
        <v>3.66</v>
      </c>
      <c r="Z8665" s="54">
        <f t="shared" si="1084"/>
        <v>0.67777777777777781</v>
      </c>
      <c r="AA8665" s="49" t="str">
        <f t="shared" ca="1" si="1085"/>
        <v>Y</v>
      </c>
      <c r="AB8665" s="49">
        <f t="shared" ca="1" si="1086"/>
        <v>6</v>
      </c>
      <c r="AC8665" s="49" t="str">
        <f t="shared" ca="1" si="1087"/>
        <v>Y</v>
      </c>
    </row>
    <row r="8666" spans="1:29" x14ac:dyDescent="0.25">
      <c r="A8666">
        <v>10385</v>
      </c>
      <c r="B8666" s="9">
        <v>43207</v>
      </c>
      <c r="C8666" s="50" t="str">
        <f t="shared" si="1080"/>
        <v>N</v>
      </c>
      <c r="D8666" s="52">
        <f>_xlfn.XLOOKUP(B8666,Cal_Date!B:B,Cal_Date!A:A,0)</f>
        <v>3</v>
      </c>
      <c r="E8666">
        <v>2018</v>
      </c>
      <c r="F8666" t="s">
        <v>122</v>
      </c>
      <c r="G8666" t="s">
        <v>129</v>
      </c>
      <c r="H8666" t="s">
        <v>11</v>
      </c>
      <c r="I8666" t="s">
        <v>13</v>
      </c>
      <c r="J8666" t="s">
        <v>15</v>
      </c>
      <c r="K8666" t="s">
        <v>42</v>
      </c>
      <c r="L8666">
        <v>2</v>
      </c>
      <c r="M8666">
        <v>1001</v>
      </c>
      <c r="O8666" t="s">
        <v>25</v>
      </c>
      <c r="R8666" t="s">
        <v>44</v>
      </c>
      <c r="S8666" s="49" t="str">
        <f t="shared" si="1081"/>
        <v>Card</v>
      </c>
      <c r="T8666" s="3">
        <v>0.03</v>
      </c>
      <c r="U8666" s="2">
        <v>5.3000000000000007</v>
      </c>
      <c r="V8666" s="2">
        <v>2.84</v>
      </c>
      <c r="W8666" s="54">
        <f>_xlfn.XLOOKUP(M8666,Market!A:A,Market!F:F,0)</f>
        <v>0.06</v>
      </c>
      <c r="X8666" s="55">
        <f t="shared" si="1082"/>
        <v>0.159</v>
      </c>
      <c r="Y8666" s="55">
        <f t="shared" si="1083"/>
        <v>2.4600000000000009</v>
      </c>
      <c r="Z8666" s="54">
        <f t="shared" si="1084"/>
        <v>0.46415094339622653</v>
      </c>
      <c r="AA8666" s="49" t="str">
        <f t="shared" ca="1" si="1085"/>
        <v>Y</v>
      </c>
      <c r="AB8666" s="49">
        <f t="shared" ca="1" si="1086"/>
        <v>6</v>
      </c>
      <c r="AC8666" s="49" t="str">
        <f t="shared" ca="1" si="1087"/>
        <v>Y</v>
      </c>
    </row>
    <row r="8667" spans="1:29" x14ac:dyDescent="0.25">
      <c r="A8667">
        <v>10386</v>
      </c>
      <c r="B8667" s="9">
        <v>43207</v>
      </c>
      <c r="C8667" s="50" t="str">
        <f t="shared" si="1080"/>
        <v>N</v>
      </c>
      <c r="D8667" s="52">
        <f>_xlfn.XLOOKUP(B8667,Cal_Date!B:B,Cal_Date!A:A,0)</f>
        <v>3</v>
      </c>
      <c r="E8667">
        <v>2018</v>
      </c>
      <c r="F8667" t="s">
        <v>122</v>
      </c>
      <c r="G8667" t="s">
        <v>129</v>
      </c>
      <c r="H8667" t="s">
        <v>11</v>
      </c>
      <c r="I8667" t="s">
        <v>11</v>
      </c>
      <c r="J8667" t="s">
        <v>15</v>
      </c>
      <c r="K8667" t="s">
        <v>42</v>
      </c>
      <c r="L8667">
        <v>1</v>
      </c>
      <c r="M8667">
        <v>1008</v>
      </c>
      <c r="O8667" t="s">
        <v>28</v>
      </c>
      <c r="R8667" t="s">
        <v>44</v>
      </c>
      <c r="S8667" s="49" t="str">
        <f t="shared" si="1081"/>
        <v>Card</v>
      </c>
      <c r="T8667" s="3">
        <v>0.03</v>
      </c>
      <c r="U8667" s="2">
        <v>2.7225000000000001</v>
      </c>
      <c r="V8667" s="2">
        <v>0.87</v>
      </c>
      <c r="W8667" s="54">
        <f>_xlfn.XLOOKUP(M8667,Market!A:A,Market!F:F,0)</f>
        <v>8.8999999999999996E-2</v>
      </c>
      <c r="X8667" s="55">
        <f t="shared" si="1082"/>
        <v>8.1674999999999998E-2</v>
      </c>
      <c r="Y8667" s="55">
        <f t="shared" si="1083"/>
        <v>1.8525</v>
      </c>
      <c r="Z8667" s="54">
        <f t="shared" si="1084"/>
        <v>0.68044077134986225</v>
      </c>
      <c r="AA8667" s="49" t="str">
        <f t="shared" ca="1" si="1085"/>
        <v>Y</v>
      </c>
      <c r="AB8667" s="49">
        <f t="shared" ca="1" si="1086"/>
        <v>6</v>
      </c>
      <c r="AC8667" s="49" t="str">
        <f t="shared" ca="1" si="1087"/>
        <v>Y</v>
      </c>
    </row>
    <row r="8668" spans="1:29" x14ac:dyDescent="0.25">
      <c r="A8668">
        <v>10387</v>
      </c>
      <c r="B8668" s="9">
        <v>43207</v>
      </c>
      <c r="C8668" s="50" t="str">
        <f t="shared" si="1080"/>
        <v>N</v>
      </c>
      <c r="D8668" s="52">
        <f>_xlfn.XLOOKUP(B8668,Cal_Date!B:B,Cal_Date!A:A,0)</f>
        <v>3</v>
      </c>
      <c r="E8668">
        <v>2018</v>
      </c>
      <c r="F8668" t="s">
        <v>122</v>
      </c>
      <c r="G8668" t="s">
        <v>129</v>
      </c>
      <c r="H8668" t="s">
        <v>11</v>
      </c>
      <c r="I8668" t="s">
        <v>11</v>
      </c>
      <c r="J8668" t="s">
        <v>15</v>
      </c>
      <c r="K8668" t="s">
        <v>42</v>
      </c>
      <c r="L8668">
        <v>1</v>
      </c>
      <c r="M8668">
        <v>1001</v>
      </c>
      <c r="O8668" t="s">
        <v>25</v>
      </c>
      <c r="R8668" t="s">
        <v>44</v>
      </c>
      <c r="S8668" s="49" t="str">
        <f t="shared" si="1081"/>
        <v>Card</v>
      </c>
      <c r="T8668" s="3">
        <v>0.03</v>
      </c>
      <c r="U8668" s="2">
        <v>2.6500000000000004</v>
      </c>
      <c r="V8668" s="2">
        <v>0.87</v>
      </c>
      <c r="W8668" s="54">
        <f>_xlfn.XLOOKUP(M8668,Market!A:A,Market!F:F,0)</f>
        <v>0.06</v>
      </c>
      <c r="X8668" s="55">
        <f t="shared" si="1082"/>
        <v>7.9500000000000001E-2</v>
      </c>
      <c r="Y8668" s="55">
        <f t="shared" si="1083"/>
        <v>1.7800000000000002</v>
      </c>
      <c r="Z8668" s="54">
        <f t="shared" si="1084"/>
        <v>0.67169811320754713</v>
      </c>
      <c r="AA8668" s="49" t="str">
        <f t="shared" ca="1" si="1085"/>
        <v>Y</v>
      </c>
      <c r="AB8668" s="49">
        <f t="shared" ca="1" si="1086"/>
        <v>6</v>
      </c>
      <c r="AC8668" s="49" t="str">
        <f t="shared" ca="1" si="1087"/>
        <v>Y</v>
      </c>
    </row>
    <row r="8669" spans="1:29" x14ac:dyDescent="0.25">
      <c r="A8669">
        <v>10388</v>
      </c>
      <c r="B8669" s="9">
        <v>43207</v>
      </c>
      <c r="C8669" s="50" t="str">
        <f t="shared" si="1080"/>
        <v>N</v>
      </c>
      <c r="D8669" s="52">
        <f>_xlfn.XLOOKUP(B8669,Cal_Date!B:B,Cal_Date!A:A,0)</f>
        <v>3</v>
      </c>
      <c r="E8669">
        <v>2018</v>
      </c>
      <c r="F8669" t="s">
        <v>122</v>
      </c>
      <c r="G8669" t="s">
        <v>129</v>
      </c>
      <c r="H8669" t="s">
        <v>11</v>
      </c>
      <c r="I8669" t="s">
        <v>11</v>
      </c>
      <c r="J8669" t="s">
        <v>15</v>
      </c>
      <c r="K8669" t="s">
        <v>42</v>
      </c>
      <c r="L8669">
        <v>1</v>
      </c>
      <c r="M8669">
        <v>1001</v>
      </c>
      <c r="O8669" t="s">
        <v>25</v>
      </c>
      <c r="R8669" t="s">
        <v>44</v>
      </c>
      <c r="S8669" s="49" t="str">
        <f t="shared" si="1081"/>
        <v>Card</v>
      </c>
      <c r="T8669" s="3">
        <v>0.03</v>
      </c>
      <c r="U8669" s="2">
        <v>2.6500000000000004</v>
      </c>
      <c r="V8669" s="2">
        <v>0.87</v>
      </c>
      <c r="W8669" s="54">
        <f>_xlfn.XLOOKUP(M8669,Market!A:A,Market!F:F,0)</f>
        <v>0.06</v>
      </c>
      <c r="X8669" s="55">
        <f t="shared" si="1082"/>
        <v>7.9500000000000001E-2</v>
      </c>
      <c r="Y8669" s="55">
        <f t="shared" si="1083"/>
        <v>1.7800000000000002</v>
      </c>
      <c r="Z8669" s="54">
        <f t="shared" si="1084"/>
        <v>0.67169811320754713</v>
      </c>
      <c r="AA8669" s="49" t="str">
        <f t="shared" ca="1" si="1085"/>
        <v>Y</v>
      </c>
      <c r="AB8669" s="49">
        <f t="shared" ca="1" si="1086"/>
        <v>6</v>
      </c>
      <c r="AC8669" s="49" t="str">
        <f t="shared" ca="1" si="1087"/>
        <v>Y</v>
      </c>
    </row>
    <row r="8670" spans="1:29" x14ac:dyDescent="0.25">
      <c r="A8670">
        <v>10389</v>
      </c>
      <c r="B8670" s="9">
        <v>43207</v>
      </c>
      <c r="C8670" s="50" t="str">
        <f t="shared" si="1080"/>
        <v>N</v>
      </c>
      <c r="D8670" s="52">
        <f>_xlfn.XLOOKUP(B8670,Cal_Date!B:B,Cal_Date!A:A,0)</f>
        <v>3</v>
      </c>
      <c r="E8670">
        <v>2018</v>
      </c>
      <c r="F8670" t="s">
        <v>122</v>
      </c>
      <c r="G8670" t="s">
        <v>129</v>
      </c>
      <c r="H8670" t="s">
        <v>48</v>
      </c>
      <c r="I8670" t="s">
        <v>18</v>
      </c>
      <c r="J8670" t="s">
        <v>10</v>
      </c>
      <c r="K8670" t="s">
        <v>43</v>
      </c>
      <c r="L8670">
        <v>2</v>
      </c>
      <c r="M8670">
        <v>1001</v>
      </c>
      <c r="O8670" t="s">
        <v>25</v>
      </c>
      <c r="R8670" t="s">
        <v>47</v>
      </c>
      <c r="S8670" s="49" t="str">
        <f t="shared" si="1081"/>
        <v>Card</v>
      </c>
      <c r="T8670" s="3">
        <v>3.5000000000000003E-2</v>
      </c>
      <c r="U8670" s="2">
        <v>14.84</v>
      </c>
      <c r="V8670" s="2">
        <v>2.92</v>
      </c>
      <c r="W8670" s="54">
        <f>_xlfn.XLOOKUP(M8670,Market!A:A,Market!F:F,0)</f>
        <v>0.06</v>
      </c>
      <c r="X8670" s="55">
        <f t="shared" si="1082"/>
        <v>0.51940000000000008</v>
      </c>
      <c r="Y8670" s="55">
        <f t="shared" si="1083"/>
        <v>11.92</v>
      </c>
      <c r="Z8670" s="54">
        <f t="shared" si="1084"/>
        <v>0.80323450134770891</v>
      </c>
      <c r="AA8670" s="49" t="str">
        <f t="shared" ca="1" si="1085"/>
        <v>Y</v>
      </c>
      <c r="AB8670" s="49">
        <f t="shared" ca="1" si="1086"/>
        <v>6</v>
      </c>
      <c r="AC8670" s="49" t="str">
        <f t="shared" ca="1" si="1087"/>
        <v>Y</v>
      </c>
    </row>
    <row r="8671" spans="1:29" x14ac:dyDescent="0.25">
      <c r="A8671">
        <v>10390</v>
      </c>
      <c r="B8671" s="9">
        <v>43207</v>
      </c>
      <c r="C8671" s="50" t="str">
        <f t="shared" si="1080"/>
        <v>N</v>
      </c>
      <c r="D8671" s="52">
        <f>_xlfn.XLOOKUP(B8671,Cal_Date!B:B,Cal_Date!A:A,0)</f>
        <v>3</v>
      </c>
      <c r="E8671">
        <v>2018</v>
      </c>
      <c r="F8671" t="s">
        <v>122</v>
      </c>
      <c r="G8671" t="s">
        <v>129</v>
      </c>
      <c r="H8671" t="s">
        <v>48</v>
      </c>
      <c r="I8671" t="s">
        <v>18</v>
      </c>
      <c r="J8671" t="s">
        <v>10</v>
      </c>
      <c r="K8671" t="s">
        <v>43</v>
      </c>
      <c r="L8671">
        <v>1</v>
      </c>
      <c r="M8671">
        <v>1002</v>
      </c>
      <c r="O8671" t="s">
        <v>28</v>
      </c>
      <c r="R8671" t="s">
        <v>47</v>
      </c>
      <c r="S8671" s="49" t="str">
        <f t="shared" si="1081"/>
        <v>Card</v>
      </c>
      <c r="T8671" s="3">
        <v>3.5000000000000003E-2</v>
      </c>
      <c r="U8671" s="2">
        <v>7.42</v>
      </c>
      <c r="V8671" s="2">
        <v>1.46</v>
      </c>
      <c r="W8671" s="54">
        <f>_xlfn.XLOOKUP(M8671,Market!A:A,Market!F:F,0)</f>
        <v>0.06</v>
      </c>
      <c r="X8671" s="55">
        <f t="shared" si="1082"/>
        <v>0.25970000000000004</v>
      </c>
      <c r="Y8671" s="55">
        <f t="shared" si="1083"/>
        <v>5.96</v>
      </c>
      <c r="Z8671" s="54">
        <f t="shared" si="1084"/>
        <v>0.80323450134770891</v>
      </c>
      <c r="AA8671" s="49" t="str">
        <f t="shared" ca="1" si="1085"/>
        <v>Y</v>
      </c>
      <c r="AB8671" s="49">
        <f t="shared" ca="1" si="1086"/>
        <v>6</v>
      </c>
      <c r="AC8671" s="49" t="str">
        <f t="shared" ca="1" si="1087"/>
        <v>Y</v>
      </c>
    </row>
    <row r="8672" spans="1:29" x14ac:dyDescent="0.25">
      <c r="A8672">
        <v>10391</v>
      </c>
      <c r="B8672" s="9">
        <v>43207</v>
      </c>
      <c r="C8672" s="50" t="str">
        <f t="shared" si="1080"/>
        <v>N</v>
      </c>
      <c r="D8672" s="52">
        <f>_xlfn.XLOOKUP(B8672,Cal_Date!B:B,Cal_Date!A:A,0)</f>
        <v>3</v>
      </c>
      <c r="E8672">
        <v>2018</v>
      </c>
      <c r="F8672" t="s">
        <v>122</v>
      </c>
      <c r="G8672" t="s">
        <v>129</v>
      </c>
      <c r="H8672" t="s">
        <v>14</v>
      </c>
      <c r="I8672" t="s">
        <v>18</v>
      </c>
      <c r="J8672" t="s">
        <v>15</v>
      </c>
      <c r="K8672" t="s">
        <v>43</v>
      </c>
      <c r="L8672">
        <v>2</v>
      </c>
      <c r="M8672">
        <v>1003</v>
      </c>
      <c r="O8672" t="s">
        <v>25</v>
      </c>
      <c r="R8672" t="s">
        <v>47</v>
      </c>
      <c r="S8672" s="49" t="str">
        <f t="shared" si="1081"/>
        <v>Card</v>
      </c>
      <c r="T8672" s="3">
        <v>3.5000000000000003E-2</v>
      </c>
      <c r="U8672" s="2">
        <v>10.600000000000001</v>
      </c>
      <c r="V8672" s="2">
        <v>4.2</v>
      </c>
      <c r="W8672" s="54">
        <f>_xlfn.XLOOKUP(M8672,Market!A:A,Market!F:F,0)</f>
        <v>0.06</v>
      </c>
      <c r="X8672" s="55">
        <f t="shared" si="1082"/>
        <v>0.37100000000000011</v>
      </c>
      <c r="Y8672" s="55">
        <f t="shared" si="1083"/>
        <v>6.4000000000000012</v>
      </c>
      <c r="Z8672" s="54">
        <f t="shared" si="1084"/>
        <v>0.60377358490566047</v>
      </c>
      <c r="AA8672" s="49" t="str">
        <f t="shared" ca="1" si="1085"/>
        <v>Y</v>
      </c>
      <c r="AB8672" s="49">
        <f t="shared" ca="1" si="1086"/>
        <v>6</v>
      </c>
      <c r="AC8672" s="49" t="str">
        <f t="shared" ca="1" si="1087"/>
        <v>Y</v>
      </c>
    </row>
    <row r="8673" spans="1:29" x14ac:dyDescent="0.25">
      <c r="A8673">
        <v>10392</v>
      </c>
      <c r="B8673" s="9">
        <v>43207</v>
      </c>
      <c r="C8673" s="50" t="str">
        <f t="shared" si="1080"/>
        <v>N</v>
      </c>
      <c r="D8673" s="52">
        <f>_xlfn.XLOOKUP(B8673,Cal_Date!B:B,Cal_Date!A:A,0)</f>
        <v>3</v>
      </c>
      <c r="E8673">
        <v>2018</v>
      </c>
      <c r="F8673" t="s">
        <v>122</v>
      </c>
      <c r="G8673" t="s">
        <v>129</v>
      </c>
      <c r="H8673" t="s">
        <v>14</v>
      </c>
      <c r="I8673" t="s">
        <v>13</v>
      </c>
      <c r="J8673" t="s">
        <v>15</v>
      </c>
      <c r="K8673" t="s">
        <v>43</v>
      </c>
      <c r="L8673">
        <v>1</v>
      </c>
      <c r="M8673">
        <v>1003</v>
      </c>
      <c r="O8673" t="s">
        <v>25</v>
      </c>
      <c r="R8673" t="s">
        <v>44</v>
      </c>
      <c r="S8673" s="49" t="str">
        <f t="shared" si="1081"/>
        <v>Card</v>
      </c>
      <c r="T8673" s="3">
        <v>0.03</v>
      </c>
      <c r="U8673" s="2">
        <v>5.3000000000000007</v>
      </c>
      <c r="V8673" s="2">
        <v>2.12</v>
      </c>
      <c r="W8673" s="54">
        <f>_xlfn.XLOOKUP(M8673,Market!A:A,Market!F:F,0)</f>
        <v>0.06</v>
      </c>
      <c r="X8673" s="55">
        <f t="shared" si="1082"/>
        <v>0.159</v>
      </c>
      <c r="Y8673" s="55">
        <f t="shared" si="1083"/>
        <v>3.1800000000000006</v>
      </c>
      <c r="Z8673" s="54">
        <f t="shared" si="1084"/>
        <v>0.60000000000000009</v>
      </c>
      <c r="AA8673" s="49" t="str">
        <f t="shared" ca="1" si="1085"/>
        <v>Y</v>
      </c>
      <c r="AB8673" s="49">
        <f t="shared" ca="1" si="1086"/>
        <v>6</v>
      </c>
      <c r="AC8673" s="49" t="str">
        <f t="shared" ca="1" si="1087"/>
        <v>Y</v>
      </c>
    </row>
    <row r="8674" spans="1:29" x14ac:dyDescent="0.25">
      <c r="A8674">
        <v>10393</v>
      </c>
      <c r="B8674" s="9">
        <v>43207</v>
      </c>
      <c r="C8674" s="50" t="str">
        <f t="shared" si="1080"/>
        <v>N</v>
      </c>
      <c r="D8674" s="52">
        <f>_xlfn.XLOOKUP(B8674,Cal_Date!B:B,Cal_Date!A:A,0)</f>
        <v>3</v>
      </c>
      <c r="E8674">
        <v>2018</v>
      </c>
      <c r="F8674" t="s">
        <v>122</v>
      </c>
      <c r="G8674" t="s">
        <v>129</v>
      </c>
      <c r="H8674" t="s">
        <v>14</v>
      </c>
      <c r="I8674" t="s">
        <v>18</v>
      </c>
      <c r="J8674" t="s">
        <v>15</v>
      </c>
      <c r="K8674" t="s">
        <v>43</v>
      </c>
      <c r="L8674">
        <v>2</v>
      </c>
      <c r="M8674">
        <v>1003</v>
      </c>
      <c r="O8674" t="s">
        <v>25</v>
      </c>
      <c r="R8674" t="s">
        <v>44</v>
      </c>
      <c r="S8674" s="49" t="str">
        <f t="shared" si="1081"/>
        <v>Card</v>
      </c>
      <c r="T8674" s="3">
        <v>0.03</v>
      </c>
      <c r="U8674" s="2">
        <v>10.600000000000001</v>
      </c>
      <c r="V8674" s="2">
        <v>4.4400000000000004</v>
      </c>
      <c r="W8674" s="54">
        <f>_xlfn.XLOOKUP(M8674,Market!A:A,Market!F:F,0)</f>
        <v>0.06</v>
      </c>
      <c r="X8674" s="55">
        <f t="shared" si="1082"/>
        <v>0.318</v>
      </c>
      <c r="Y8674" s="55">
        <f t="shared" si="1083"/>
        <v>6.160000000000001</v>
      </c>
      <c r="Z8674" s="54">
        <f t="shared" si="1084"/>
        <v>0.5811320754716981</v>
      </c>
      <c r="AA8674" s="49" t="str">
        <f t="shared" ca="1" si="1085"/>
        <v>Y</v>
      </c>
      <c r="AB8674" s="49">
        <f t="shared" ca="1" si="1086"/>
        <v>6</v>
      </c>
      <c r="AC8674" s="49" t="str">
        <f t="shared" ca="1" si="1087"/>
        <v>Y</v>
      </c>
    </row>
    <row r="8675" spans="1:29" x14ac:dyDescent="0.25">
      <c r="A8675">
        <v>10394</v>
      </c>
      <c r="B8675" s="9">
        <v>43207</v>
      </c>
      <c r="C8675" s="50" t="str">
        <f t="shared" si="1080"/>
        <v>N</v>
      </c>
      <c r="D8675" s="52">
        <f>_xlfn.XLOOKUP(B8675,Cal_Date!B:B,Cal_Date!A:A,0)</f>
        <v>3</v>
      </c>
      <c r="E8675">
        <v>2018</v>
      </c>
      <c r="F8675" t="s">
        <v>122</v>
      </c>
      <c r="G8675" t="s">
        <v>129</v>
      </c>
      <c r="H8675" t="s">
        <v>14</v>
      </c>
      <c r="I8675" t="s">
        <v>18</v>
      </c>
      <c r="J8675" t="s">
        <v>15</v>
      </c>
      <c r="K8675" t="s">
        <v>43</v>
      </c>
      <c r="L8675">
        <v>1</v>
      </c>
      <c r="M8675">
        <v>1004</v>
      </c>
      <c r="O8675" t="s">
        <v>28</v>
      </c>
      <c r="R8675" t="s">
        <v>44</v>
      </c>
      <c r="S8675" s="49" t="str">
        <f t="shared" si="1081"/>
        <v>Card</v>
      </c>
      <c r="T8675" s="3">
        <v>0.03</v>
      </c>
      <c r="U8675" s="2">
        <v>5.3000000000000007</v>
      </c>
      <c r="V8675" s="2">
        <v>2.1</v>
      </c>
      <c r="W8675" s="54">
        <f>_xlfn.XLOOKUP(M8675,Market!A:A,Market!F:F,0)</f>
        <v>0.06</v>
      </c>
      <c r="X8675" s="55">
        <f t="shared" si="1082"/>
        <v>0.159</v>
      </c>
      <c r="Y8675" s="55">
        <f t="shared" si="1083"/>
        <v>3.2000000000000006</v>
      </c>
      <c r="Z8675" s="54">
        <f t="shared" si="1084"/>
        <v>0.60377358490566047</v>
      </c>
      <c r="AA8675" s="49" t="str">
        <f t="shared" ca="1" si="1085"/>
        <v>Y</v>
      </c>
      <c r="AB8675" s="49">
        <f t="shared" ca="1" si="1086"/>
        <v>6</v>
      </c>
      <c r="AC8675" s="49" t="str">
        <f t="shared" ca="1" si="1087"/>
        <v>Y</v>
      </c>
    </row>
    <row r="8676" spans="1:29" x14ac:dyDescent="0.25">
      <c r="A8676">
        <v>10395</v>
      </c>
      <c r="B8676" s="9">
        <v>43207</v>
      </c>
      <c r="C8676" s="50" t="str">
        <f t="shared" si="1080"/>
        <v>N</v>
      </c>
      <c r="D8676" s="52">
        <f>_xlfn.XLOOKUP(B8676,Cal_Date!B:B,Cal_Date!A:A,0)</f>
        <v>3</v>
      </c>
      <c r="E8676">
        <v>2018</v>
      </c>
      <c r="F8676" t="s">
        <v>122</v>
      </c>
      <c r="G8676" t="s">
        <v>129</v>
      </c>
      <c r="H8676" t="s">
        <v>11</v>
      </c>
      <c r="I8676" t="s">
        <v>13</v>
      </c>
      <c r="J8676" t="s">
        <v>15</v>
      </c>
      <c r="K8676" t="s">
        <v>42</v>
      </c>
      <c r="L8676">
        <v>1</v>
      </c>
      <c r="M8676">
        <v>1005</v>
      </c>
      <c r="O8676" t="s">
        <v>25</v>
      </c>
      <c r="R8676" t="s">
        <v>47</v>
      </c>
      <c r="S8676" s="49" t="str">
        <f t="shared" si="1081"/>
        <v>Card</v>
      </c>
      <c r="T8676" s="3">
        <v>3.5000000000000003E-2</v>
      </c>
      <c r="U8676" s="2">
        <v>2.7225000000000001</v>
      </c>
      <c r="V8676" s="2">
        <v>1.42</v>
      </c>
      <c r="W8676" s="54">
        <f>_xlfn.XLOOKUP(M8676,Market!A:A,Market!F:F,0)</f>
        <v>8.8999999999999996E-2</v>
      </c>
      <c r="X8676" s="55">
        <f t="shared" si="1082"/>
        <v>9.5287500000000011E-2</v>
      </c>
      <c r="Y8676" s="55">
        <f t="shared" si="1083"/>
        <v>1.3025000000000002</v>
      </c>
      <c r="Z8676" s="54">
        <f t="shared" si="1084"/>
        <v>0.47842056932966032</v>
      </c>
      <c r="AA8676" s="49" t="str">
        <f t="shared" ca="1" si="1085"/>
        <v>Y</v>
      </c>
      <c r="AB8676" s="49">
        <f t="shared" ca="1" si="1086"/>
        <v>6</v>
      </c>
      <c r="AC8676" s="49" t="str">
        <f t="shared" ca="1" si="1087"/>
        <v>Y</v>
      </c>
    </row>
    <row r="8677" spans="1:29" x14ac:dyDescent="0.25">
      <c r="A8677">
        <v>10396</v>
      </c>
      <c r="B8677" s="9">
        <v>43207</v>
      </c>
      <c r="C8677" s="50" t="str">
        <f t="shared" si="1080"/>
        <v>N</v>
      </c>
      <c r="D8677" s="52">
        <f>_xlfn.XLOOKUP(B8677,Cal_Date!B:B,Cal_Date!A:A,0)</f>
        <v>3</v>
      </c>
      <c r="E8677">
        <v>2018</v>
      </c>
      <c r="F8677" t="s">
        <v>122</v>
      </c>
      <c r="G8677" t="s">
        <v>129</v>
      </c>
      <c r="H8677" t="s">
        <v>11</v>
      </c>
      <c r="I8677" t="s">
        <v>11</v>
      </c>
      <c r="J8677" t="s">
        <v>15</v>
      </c>
      <c r="K8677" t="s">
        <v>42</v>
      </c>
      <c r="L8677">
        <v>1</v>
      </c>
      <c r="M8677">
        <v>1005</v>
      </c>
      <c r="O8677" t="s">
        <v>25</v>
      </c>
      <c r="R8677" t="s">
        <v>44</v>
      </c>
      <c r="S8677" s="49" t="str">
        <f t="shared" si="1081"/>
        <v>Card</v>
      </c>
      <c r="T8677" s="3">
        <v>0.03</v>
      </c>
      <c r="U8677" s="2">
        <v>2.7225000000000001</v>
      </c>
      <c r="V8677" s="2">
        <v>0.87</v>
      </c>
      <c r="W8677" s="54">
        <f>_xlfn.XLOOKUP(M8677,Market!A:A,Market!F:F,0)</f>
        <v>8.8999999999999996E-2</v>
      </c>
      <c r="X8677" s="55">
        <f t="shared" si="1082"/>
        <v>8.1674999999999998E-2</v>
      </c>
      <c r="Y8677" s="55">
        <f t="shared" si="1083"/>
        <v>1.8525</v>
      </c>
      <c r="Z8677" s="54">
        <f t="shared" si="1084"/>
        <v>0.68044077134986225</v>
      </c>
      <c r="AA8677" s="49" t="str">
        <f t="shared" ca="1" si="1085"/>
        <v>Y</v>
      </c>
      <c r="AB8677" s="49">
        <f t="shared" ca="1" si="1086"/>
        <v>6</v>
      </c>
      <c r="AC8677" s="49" t="str">
        <f t="shared" ca="1" si="1087"/>
        <v>Y</v>
      </c>
    </row>
    <row r="8678" spans="1:29" x14ac:dyDescent="0.25">
      <c r="A8678">
        <v>10397</v>
      </c>
      <c r="B8678" s="9">
        <v>43207</v>
      </c>
      <c r="C8678" s="50" t="str">
        <f t="shared" si="1080"/>
        <v>N</v>
      </c>
      <c r="D8678" s="52">
        <f>_xlfn.XLOOKUP(B8678,Cal_Date!B:B,Cal_Date!A:A,0)</f>
        <v>3</v>
      </c>
      <c r="E8678">
        <v>2018</v>
      </c>
      <c r="F8678" t="s">
        <v>122</v>
      </c>
      <c r="G8678" t="s">
        <v>129</v>
      </c>
      <c r="H8678" t="s">
        <v>48</v>
      </c>
      <c r="I8678" t="s">
        <v>18</v>
      </c>
      <c r="J8678" t="s">
        <v>10</v>
      </c>
      <c r="K8678" t="s">
        <v>43</v>
      </c>
      <c r="L8678">
        <v>1</v>
      </c>
      <c r="M8678">
        <v>1003</v>
      </c>
      <c r="O8678" t="s">
        <v>25</v>
      </c>
      <c r="R8678" t="s">
        <v>44</v>
      </c>
      <c r="S8678" s="49" t="str">
        <f t="shared" si="1081"/>
        <v>Card</v>
      </c>
      <c r="T8678" s="3">
        <v>0.03</v>
      </c>
      <c r="U8678" s="2">
        <v>7.42</v>
      </c>
      <c r="V8678" s="2">
        <v>1.46</v>
      </c>
      <c r="W8678" s="54">
        <f>_xlfn.XLOOKUP(M8678,Market!A:A,Market!F:F,0)</f>
        <v>0.06</v>
      </c>
      <c r="X8678" s="55">
        <f t="shared" si="1082"/>
        <v>0.22259999999999999</v>
      </c>
      <c r="Y8678" s="55">
        <f t="shared" si="1083"/>
        <v>5.96</v>
      </c>
      <c r="Z8678" s="54">
        <f t="shared" si="1084"/>
        <v>0.80323450134770891</v>
      </c>
      <c r="AA8678" s="49" t="str">
        <f t="shared" ca="1" si="1085"/>
        <v>Y</v>
      </c>
      <c r="AB8678" s="49">
        <f t="shared" ca="1" si="1086"/>
        <v>6</v>
      </c>
      <c r="AC8678" s="49" t="str">
        <f t="shared" ca="1" si="1087"/>
        <v>Y</v>
      </c>
    </row>
    <row r="8679" spans="1:29" x14ac:dyDescent="0.25">
      <c r="A8679">
        <v>10398</v>
      </c>
      <c r="B8679" s="9">
        <v>43207</v>
      </c>
      <c r="C8679" s="50" t="str">
        <f t="shared" si="1080"/>
        <v>N</v>
      </c>
      <c r="D8679" s="52">
        <f>_xlfn.XLOOKUP(B8679,Cal_Date!B:B,Cal_Date!A:A,0)</f>
        <v>3</v>
      </c>
      <c r="E8679">
        <v>2018</v>
      </c>
      <c r="F8679" t="s">
        <v>122</v>
      </c>
      <c r="G8679" t="s">
        <v>129</v>
      </c>
      <c r="H8679" t="s">
        <v>11</v>
      </c>
      <c r="I8679" t="s">
        <v>11</v>
      </c>
      <c r="J8679" t="s">
        <v>15</v>
      </c>
      <c r="K8679" t="s">
        <v>42</v>
      </c>
      <c r="L8679">
        <v>2</v>
      </c>
      <c r="M8679">
        <v>1007</v>
      </c>
      <c r="O8679" t="s">
        <v>28</v>
      </c>
      <c r="R8679" t="s">
        <v>44</v>
      </c>
      <c r="S8679" s="49" t="str">
        <f t="shared" si="1081"/>
        <v>Card</v>
      </c>
      <c r="T8679" s="3">
        <v>0.03</v>
      </c>
      <c r="U8679" s="2">
        <v>5.4450000000000003</v>
      </c>
      <c r="V8679" s="2">
        <v>1.74</v>
      </c>
      <c r="W8679" s="54">
        <f>_xlfn.XLOOKUP(M8679,Market!A:A,Market!F:F,0)</f>
        <v>8.8999999999999996E-2</v>
      </c>
      <c r="X8679" s="55">
        <f t="shared" si="1082"/>
        <v>0.16335</v>
      </c>
      <c r="Y8679" s="55">
        <f t="shared" si="1083"/>
        <v>3.7050000000000001</v>
      </c>
      <c r="Z8679" s="54">
        <f t="shared" si="1084"/>
        <v>0.68044077134986225</v>
      </c>
      <c r="AA8679" s="49" t="str">
        <f t="shared" ca="1" si="1085"/>
        <v>Y</v>
      </c>
      <c r="AB8679" s="49">
        <f t="shared" ca="1" si="1086"/>
        <v>6</v>
      </c>
      <c r="AC8679" s="49" t="str">
        <f t="shared" ca="1" si="1087"/>
        <v>Y</v>
      </c>
    </row>
    <row r="8680" spans="1:29" x14ac:dyDescent="0.25">
      <c r="A8680">
        <v>10399</v>
      </c>
      <c r="B8680" s="9">
        <v>43207</v>
      </c>
      <c r="C8680" s="50" t="str">
        <f t="shared" si="1080"/>
        <v>N</v>
      </c>
      <c r="D8680" s="52">
        <f>_xlfn.XLOOKUP(B8680,Cal_Date!B:B,Cal_Date!A:A,0)</f>
        <v>3</v>
      </c>
      <c r="E8680">
        <v>2018</v>
      </c>
      <c r="F8680" t="s">
        <v>122</v>
      </c>
      <c r="G8680" t="s">
        <v>129</v>
      </c>
      <c r="H8680" t="s">
        <v>48</v>
      </c>
      <c r="I8680" t="s">
        <v>18</v>
      </c>
      <c r="J8680" t="s">
        <v>10</v>
      </c>
      <c r="K8680" t="s">
        <v>43</v>
      </c>
      <c r="L8680">
        <v>1</v>
      </c>
      <c r="M8680">
        <v>1006</v>
      </c>
      <c r="O8680" t="s">
        <v>28</v>
      </c>
      <c r="R8680" t="s">
        <v>47</v>
      </c>
      <c r="S8680" s="49" t="str">
        <f t="shared" si="1081"/>
        <v>Card</v>
      </c>
      <c r="T8680" s="3">
        <v>3.5000000000000003E-2</v>
      </c>
      <c r="U8680" s="2">
        <v>7.6229999999999993</v>
      </c>
      <c r="V8680" s="2">
        <v>1.46</v>
      </c>
      <c r="W8680" s="54">
        <f>_xlfn.XLOOKUP(M8680,Market!A:A,Market!F:F,0)</f>
        <v>8.8999999999999996E-2</v>
      </c>
      <c r="X8680" s="55">
        <f t="shared" si="1082"/>
        <v>0.26680500000000001</v>
      </c>
      <c r="Y8680" s="55">
        <f t="shared" si="1083"/>
        <v>6.1629999999999994</v>
      </c>
      <c r="Z8680" s="54">
        <f t="shared" si="1084"/>
        <v>0.80847435392889933</v>
      </c>
      <c r="AA8680" s="49" t="str">
        <f t="shared" ca="1" si="1085"/>
        <v>Y</v>
      </c>
      <c r="AB8680" s="49">
        <f t="shared" ca="1" si="1086"/>
        <v>6</v>
      </c>
      <c r="AC8680" s="49" t="str">
        <f t="shared" ca="1" si="1087"/>
        <v>Y</v>
      </c>
    </row>
    <row r="8681" spans="1:29" x14ac:dyDescent="0.25">
      <c r="A8681">
        <v>10400</v>
      </c>
      <c r="B8681" s="9">
        <v>43207</v>
      </c>
      <c r="C8681" s="50" t="str">
        <f t="shared" si="1080"/>
        <v>N</v>
      </c>
      <c r="D8681" s="52">
        <f>_xlfn.XLOOKUP(B8681,Cal_Date!B:B,Cal_Date!A:A,0)</f>
        <v>3</v>
      </c>
      <c r="E8681">
        <v>2018</v>
      </c>
      <c r="F8681" t="s">
        <v>122</v>
      </c>
      <c r="G8681" t="s">
        <v>129</v>
      </c>
      <c r="H8681" t="s">
        <v>14</v>
      </c>
      <c r="I8681" t="s">
        <v>18</v>
      </c>
      <c r="J8681" t="s">
        <v>15</v>
      </c>
      <c r="K8681" t="s">
        <v>43</v>
      </c>
      <c r="L8681">
        <v>1</v>
      </c>
      <c r="M8681">
        <v>1006</v>
      </c>
      <c r="O8681" t="s">
        <v>28</v>
      </c>
      <c r="R8681" t="s">
        <v>44</v>
      </c>
      <c r="S8681" s="49" t="str">
        <f t="shared" si="1081"/>
        <v>Card</v>
      </c>
      <c r="T8681" s="3">
        <v>0.03</v>
      </c>
      <c r="U8681" s="2">
        <v>5.4450000000000003</v>
      </c>
      <c r="V8681" s="2">
        <v>2.2200000000000002</v>
      </c>
      <c r="W8681" s="54">
        <f>_xlfn.XLOOKUP(M8681,Market!A:A,Market!F:F,0)</f>
        <v>8.8999999999999996E-2</v>
      </c>
      <c r="X8681" s="55">
        <f t="shared" si="1082"/>
        <v>0.16335</v>
      </c>
      <c r="Y8681" s="55">
        <f t="shared" si="1083"/>
        <v>3.2250000000000001</v>
      </c>
      <c r="Z8681" s="54">
        <f t="shared" si="1084"/>
        <v>0.59228650137741046</v>
      </c>
      <c r="AA8681" s="49" t="str">
        <f t="shared" ca="1" si="1085"/>
        <v>Y</v>
      </c>
      <c r="AB8681" s="49">
        <f t="shared" ca="1" si="1086"/>
        <v>6</v>
      </c>
      <c r="AC8681" s="49" t="str">
        <f t="shared" ca="1" si="1087"/>
        <v>Y</v>
      </c>
    </row>
    <row r="8682" spans="1:29" x14ac:dyDescent="0.25">
      <c r="A8682">
        <v>10401</v>
      </c>
      <c r="B8682" s="9">
        <v>43207</v>
      </c>
      <c r="C8682" s="50" t="str">
        <f t="shared" si="1080"/>
        <v>N</v>
      </c>
      <c r="D8682" s="52">
        <f>_xlfn.XLOOKUP(B8682,Cal_Date!B:B,Cal_Date!A:A,0)</f>
        <v>3</v>
      </c>
      <c r="E8682">
        <v>2018</v>
      </c>
      <c r="F8682" t="s">
        <v>122</v>
      </c>
      <c r="G8682" t="s">
        <v>129</v>
      </c>
      <c r="H8682" t="s">
        <v>14</v>
      </c>
      <c r="I8682" t="s">
        <v>13</v>
      </c>
      <c r="J8682" t="s">
        <v>15</v>
      </c>
      <c r="K8682" t="s">
        <v>43</v>
      </c>
      <c r="L8682">
        <v>1</v>
      </c>
      <c r="M8682">
        <v>1006</v>
      </c>
      <c r="O8682" t="s">
        <v>28</v>
      </c>
      <c r="R8682" t="s">
        <v>44</v>
      </c>
      <c r="S8682" s="49" t="str">
        <f t="shared" si="1081"/>
        <v>Card</v>
      </c>
      <c r="T8682" s="3">
        <v>0.03</v>
      </c>
      <c r="U8682" s="2">
        <v>5.4450000000000003</v>
      </c>
      <c r="V8682" s="2">
        <v>2.2400000000000002</v>
      </c>
      <c r="W8682" s="54">
        <f>_xlfn.XLOOKUP(M8682,Market!A:A,Market!F:F,0)</f>
        <v>8.8999999999999996E-2</v>
      </c>
      <c r="X8682" s="55">
        <f t="shared" si="1082"/>
        <v>0.16335</v>
      </c>
      <c r="Y8682" s="55">
        <f t="shared" si="1083"/>
        <v>3.2050000000000001</v>
      </c>
      <c r="Z8682" s="54">
        <f t="shared" si="1084"/>
        <v>0.588613406795225</v>
      </c>
      <c r="AA8682" s="49" t="str">
        <f t="shared" ca="1" si="1085"/>
        <v>Y</v>
      </c>
      <c r="AB8682" s="49">
        <f t="shared" ca="1" si="1086"/>
        <v>6</v>
      </c>
      <c r="AC8682" s="49" t="str">
        <f t="shared" ca="1" si="1087"/>
        <v>Y</v>
      </c>
    </row>
    <row r="8683" spans="1:29" x14ac:dyDescent="0.25">
      <c r="A8683">
        <v>10402</v>
      </c>
      <c r="B8683" s="9">
        <v>43207</v>
      </c>
      <c r="C8683" s="50" t="str">
        <f t="shared" si="1080"/>
        <v>N</v>
      </c>
      <c r="D8683" s="52">
        <f>_xlfn.XLOOKUP(B8683,Cal_Date!B:B,Cal_Date!A:A,0)</f>
        <v>3</v>
      </c>
      <c r="E8683">
        <v>2018</v>
      </c>
      <c r="F8683" t="s">
        <v>122</v>
      </c>
      <c r="G8683" t="s">
        <v>129</v>
      </c>
      <c r="H8683" t="s">
        <v>11</v>
      </c>
      <c r="I8683" t="s">
        <v>11</v>
      </c>
      <c r="J8683" t="s">
        <v>15</v>
      </c>
      <c r="K8683" t="s">
        <v>42</v>
      </c>
      <c r="L8683">
        <v>1</v>
      </c>
      <c r="M8683">
        <v>1004</v>
      </c>
      <c r="O8683" t="s">
        <v>28</v>
      </c>
      <c r="R8683" t="s">
        <v>44</v>
      </c>
      <c r="S8683" s="49" t="str">
        <f t="shared" si="1081"/>
        <v>Card</v>
      </c>
      <c r="T8683" s="3">
        <v>0.03</v>
      </c>
      <c r="U8683" s="2">
        <v>2.6500000000000004</v>
      </c>
      <c r="V8683" s="2">
        <v>0.87</v>
      </c>
      <c r="W8683" s="54">
        <f>_xlfn.XLOOKUP(M8683,Market!A:A,Market!F:F,0)</f>
        <v>0.06</v>
      </c>
      <c r="X8683" s="55">
        <f t="shared" si="1082"/>
        <v>7.9500000000000001E-2</v>
      </c>
      <c r="Y8683" s="55">
        <f t="shared" si="1083"/>
        <v>1.7800000000000002</v>
      </c>
      <c r="Z8683" s="54">
        <f t="shared" si="1084"/>
        <v>0.67169811320754713</v>
      </c>
      <c r="AA8683" s="49" t="str">
        <f t="shared" ca="1" si="1085"/>
        <v>Y</v>
      </c>
      <c r="AB8683" s="49">
        <f t="shared" ca="1" si="1086"/>
        <v>6</v>
      </c>
      <c r="AC8683" s="49" t="str">
        <f t="shared" ca="1" si="1087"/>
        <v>Y</v>
      </c>
    </row>
    <row r="8684" spans="1:29" x14ac:dyDescent="0.25">
      <c r="A8684">
        <v>10403</v>
      </c>
      <c r="B8684" s="9">
        <v>43207</v>
      </c>
      <c r="C8684" s="50" t="str">
        <f t="shared" si="1080"/>
        <v>N</v>
      </c>
      <c r="D8684" s="52">
        <f>_xlfn.XLOOKUP(B8684,Cal_Date!B:B,Cal_Date!A:A,0)</f>
        <v>3</v>
      </c>
      <c r="E8684">
        <v>2018</v>
      </c>
      <c r="F8684" t="s">
        <v>122</v>
      </c>
      <c r="G8684" t="s">
        <v>129</v>
      </c>
      <c r="H8684" t="s">
        <v>11</v>
      </c>
      <c r="I8684" t="s">
        <v>11</v>
      </c>
      <c r="J8684" t="s">
        <v>15</v>
      </c>
      <c r="K8684" t="s">
        <v>42</v>
      </c>
      <c r="L8684">
        <v>1</v>
      </c>
      <c r="M8684">
        <v>1004</v>
      </c>
      <c r="O8684" t="s">
        <v>28</v>
      </c>
      <c r="R8684" t="s">
        <v>44</v>
      </c>
      <c r="S8684" s="49" t="str">
        <f t="shared" si="1081"/>
        <v>Card</v>
      </c>
      <c r="T8684" s="3">
        <v>0.03</v>
      </c>
      <c r="U8684" s="2">
        <v>2.6500000000000004</v>
      </c>
      <c r="V8684" s="2">
        <v>0.87</v>
      </c>
      <c r="W8684" s="54">
        <f>_xlfn.XLOOKUP(M8684,Market!A:A,Market!F:F,0)</f>
        <v>0.06</v>
      </c>
      <c r="X8684" s="55">
        <f t="shared" si="1082"/>
        <v>7.9500000000000001E-2</v>
      </c>
      <c r="Y8684" s="55">
        <f t="shared" si="1083"/>
        <v>1.7800000000000002</v>
      </c>
      <c r="Z8684" s="54">
        <f t="shared" si="1084"/>
        <v>0.67169811320754713</v>
      </c>
      <c r="AA8684" s="49" t="str">
        <f t="shared" ca="1" si="1085"/>
        <v>Y</v>
      </c>
      <c r="AB8684" s="49">
        <f t="shared" ca="1" si="1086"/>
        <v>6</v>
      </c>
      <c r="AC8684" s="49" t="str">
        <f t="shared" ca="1" si="1087"/>
        <v>Y</v>
      </c>
    </row>
    <row r="8685" spans="1:29" x14ac:dyDescent="0.25">
      <c r="A8685">
        <v>10404</v>
      </c>
      <c r="B8685" s="9">
        <v>43207</v>
      </c>
      <c r="C8685" s="50" t="str">
        <f t="shared" si="1080"/>
        <v>N</v>
      </c>
      <c r="D8685" s="52">
        <f>_xlfn.XLOOKUP(B8685,Cal_Date!B:B,Cal_Date!A:A,0)</f>
        <v>3</v>
      </c>
      <c r="E8685">
        <v>2018</v>
      </c>
      <c r="F8685" t="s">
        <v>122</v>
      </c>
      <c r="G8685" t="s">
        <v>129</v>
      </c>
      <c r="H8685" t="s">
        <v>48</v>
      </c>
      <c r="I8685" t="s">
        <v>18</v>
      </c>
      <c r="J8685" t="s">
        <v>10</v>
      </c>
      <c r="K8685" t="s">
        <v>43</v>
      </c>
      <c r="L8685">
        <v>2</v>
      </c>
      <c r="M8685">
        <v>1000</v>
      </c>
      <c r="O8685" t="s">
        <v>25</v>
      </c>
      <c r="R8685" t="s">
        <v>44</v>
      </c>
      <c r="S8685" s="49" t="str">
        <f t="shared" si="1081"/>
        <v>Card</v>
      </c>
      <c r="T8685" s="3">
        <v>0.03</v>
      </c>
      <c r="U8685" s="2">
        <v>15.120000000000001</v>
      </c>
      <c r="V8685" s="2">
        <v>2.92</v>
      </c>
      <c r="W8685" s="54">
        <f>_xlfn.XLOOKUP(M8685,Market!A:A,Market!F:F,0)</f>
        <v>0.08</v>
      </c>
      <c r="X8685" s="55">
        <f t="shared" si="1082"/>
        <v>0.4536</v>
      </c>
      <c r="Y8685" s="55">
        <f t="shared" si="1083"/>
        <v>12.200000000000001</v>
      </c>
      <c r="Z8685" s="54">
        <f t="shared" si="1084"/>
        <v>0.80687830687830686</v>
      </c>
      <c r="AA8685" s="49" t="str">
        <f t="shared" ca="1" si="1085"/>
        <v>Y</v>
      </c>
      <c r="AB8685" s="49">
        <f t="shared" ca="1" si="1086"/>
        <v>6</v>
      </c>
      <c r="AC8685" s="49" t="str">
        <f t="shared" ca="1" si="1087"/>
        <v>Y</v>
      </c>
    </row>
    <row r="8686" spans="1:29" x14ac:dyDescent="0.25">
      <c r="A8686">
        <v>10405</v>
      </c>
      <c r="B8686" s="9">
        <v>43207</v>
      </c>
      <c r="C8686" s="50" t="str">
        <f t="shared" si="1080"/>
        <v>N</v>
      </c>
      <c r="D8686" s="52">
        <f>_xlfn.XLOOKUP(B8686,Cal_Date!B:B,Cal_Date!A:A,0)</f>
        <v>3</v>
      </c>
      <c r="E8686">
        <v>2018</v>
      </c>
      <c r="F8686" t="s">
        <v>122</v>
      </c>
      <c r="G8686" t="s">
        <v>129</v>
      </c>
      <c r="H8686" t="s">
        <v>48</v>
      </c>
      <c r="I8686" t="s">
        <v>18</v>
      </c>
      <c r="J8686" t="s">
        <v>10</v>
      </c>
      <c r="K8686" t="s">
        <v>43</v>
      </c>
      <c r="L8686">
        <v>2</v>
      </c>
      <c r="M8686">
        <v>1000</v>
      </c>
      <c r="O8686" t="s">
        <v>25</v>
      </c>
      <c r="R8686" t="s">
        <v>47</v>
      </c>
      <c r="S8686" s="49" t="str">
        <f t="shared" si="1081"/>
        <v>Card</v>
      </c>
      <c r="T8686" s="3">
        <v>3.5000000000000003E-2</v>
      </c>
      <c r="U8686" s="2">
        <v>15.120000000000001</v>
      </c>
      <c r="V8686" s="2">
        <v>2.92</v>
      </c>
      <c r="W8686" s="54">
        <f>_xlfn.XLOOKUP(M8686,Market!A:A,Market!F:F,0)</f>
        <v>0.08</v>
      </c>
      <c r="X8686" s="55">
        <f t="shared" si="1082"/>
        <v>0.52920000000000011</v>
      </c>
      <c r="Y8686" s="55">
        <f t="shared" si="1083"/>
        <v>12.200000000000001</v>
      </c>
      <c r="Z8686" s="54">
        <f t="shared" si="1084"/>
        <v>0.80687830687830686</v>
      </c>
      <c r="AA8686" s="49" t="str">
        <f t="shared" ca="1" si="1085"/>
        <v>Y</v>
      </c>
      <c r="AB8686" s="49">
        <f t="shared" ca="1" si="1086"/>
        <v>6</v>
      </c>
      <c r="AC8686" s="49" t="str">
        <f t="shared" ca="1" si="1087"/>
        <v>Y</v>
      </c>
    </row>
    <row r="8687" spans="1:29" x14ac:dyDescent="0.25">
      <c r="A8687">
        <v>10406</v>
      </c>
      <c r="B8687" s="9">
        <v>43207</v>
      </c>
      <c r="C8687" s="50" t="str">
        <f t="shared" si="1080"/>
        <v>N</v>
      </c>
      <c r="D8687" s="52">
        <f>_xlfn.XLOOKUP(B8687,Cal_Date!B:B,Cal_Date!A:A,0)</f>
        <v>3</v>
      </c>
      <c r="E8687">
        <v>2018</v>
      </c>
      <c r="F8687" t="s">
        <v>122</v>
      </c>
      <c r="G8687" t="s">
        <v>129</v>
      </c>
      <c r="H8687" t="s">
        <v>11</v>
      </c>
      <c r="I8687" t="s">
        <v>11</v>
      </c>
      <c r="J8687" t="s">
        <v>15</v>
      </c>
      <c r="K8687" t="s">
        <v>42</v>
      </c>
      <c r="L8687">
        <v>1</v>
      </c>
      <c r="M8687">
        <v>1000</v>
      </c>
      <c r="O8687" t="s">
        <v>25</v>
      </c>
      <c r="R8687" t="s">
        <v>44</v>
      </c>
      <c r="S8687" s="49" t="str">
        <f t="shared" si="1081"/>
        <v>Card</v>
      </c>
      <c r="T8687" s="3">
        <v>0.03</v>
      </c>
      <c r="U8687" s="2">
        <v>2.7</v>
      </c>
      <c r="V8687" s="2">
        <v>0.87</v>
      </c>
      <c r="W8687" s="54">
        <f>_xlfn.XLOOKUP(M8687,Market!A:A,Market!F:F,0)</f>
        <v>0.08</v>
      </c>
      <c r="X8687" s="55">
        <f t="shared" si="1082"/>
        <v>8.1000000000000003E-2</v>
      </c>
      <c r="Y8687" s="55">
        <f t="shared" si="1083"/>
        <v>1.83</v>
      </c>
      <c r="Z8687" s="54">
        <f t="shared" si="1084"/>
        <v>0.67777777777777781</v>
      </c>
      <c r="AA8687" s="49" t="str">
        <f t="shared" ca="1" si="1085"/>
        <v>Y</v>
      </c>
      <c r="AB8687" s="49">
        <f t="shared" ca="1" si="1086"/>
        <v>6</v>
      </c>
      <c r="AC8687" s="49" t="str">
        <f t="shared" ca="1" si="1087"/>
        <v>Y</v>
      </c>
    </row>
    <row r="8688" spans="1:29" x14ac:dyDescent="0.25">
      <c r="A8688">
        <v>10407</v>
      </c>
      <c r="B8688" s="9">
        <v>43207</v>
      </c>
      <c r="C8688" s="50" t="str">
        <f t="shared" si="1080"/>
        <v>N</v>
      </c>
      <c r="D8688" s="52">
        <f>_xlfn.XLOOKUP(B8688,Cal_Date!B:B,Cal_Date!A:A,0)</f>
        <v>3</v>
      </c>
      <c r="E8688">
        <v>2018</v>
      </c>
      <c r="F8688" t="s">
        <v>122</v>
      </c>
      <c r="G8688" t="s">
        <v>129</v>
      </c>
      <c r="H8688" t="s">
        <v>48</v>
      </c>
      <c r="I8688" t="s">
        <v>18</v>
      </c>
      <c r="J8688" t="s">
        <v>10</v>
      </c>
      <c r="K8688" t="s">
        <v>43</v>
      </c>
      <c r="L8688">
        <v>1</v>
      </c>
      <c r="M8688">
        <v>1008</v>
      </c>
      <c r="O8688" t="s">
        <v>28</v>
      </c>
      <c r="R8688" t="s">
        <v>44</v>
      </c>
      <c r="S8688" s="49" t="str">
        <f t="shared" si="1081"/>
        <v>Card</v>
      </c>
      <c r="T8688" s="3">
        <v>0.03</v>
      </c>
      <c r="U8688" s="2">
        <v>7.6229999999999993</v>
      </c>
      <c r="V8688" s="2">
        <v>1.46</v>
      </c>
      <c r="W8688" s="54">
        <f>_xlfn.XLOOKUP(M8688,Market!A:A,Market!F:F,0)</f>
        <v>8.8999999999999996E-2</v>
      </c>
      <c r="X8688" s="55">
        <f t="shared" si="1082"/>
        <v>0.22868999999999998</v>
      </c>
      <c r="Y8688" s="55">
        <f t="shared" si="1083"/>
        <v>6.1629999999999994</v>
      </c>
      <c r="Z8688" s="54">
        <f t="shared" si="1084"/>
        <v>0.80847435392889933</v>
      </c>
      <c r="AA8688" s="49" t="str">
        <f t="shared" ca="1" si="1085"/>
        <v>Y</v>
      </c>
      <c r="AB8688" s="49">
        <f t="shared" ca="1" si="1086"/>
        <v>6</v>
      </c>
      <c r="AC8688" s="49" t="str">
        <f t="shared" ca="1" si="1087"/>
        <v>Y</v>
      </c>
    </row>
    <row r="8689" spans="1:29" x14ac:dyDescent="0.25">
      <c r="A8689">
        <v>10408</v>
      </c>
      <c r="B8689" s="9">
        <v>43207</v>
      </c>
      <c r="C8689" s="50" t="str">
        <f t="shared" si="1080"/>
        <v>N</v>
      </c>
      <c r="D8689" s="52">
        <f>_xlfn.XLOOKUP(B8689,Cal_Date!B:B,Cal_Date!A:A,0)</f>
        <v>3</v>
      </c>
      <c r="E8689">
        <v>2018</v>
      </c>
      <c r="F8689" t="s">
        <v>122</v>
      </c>
      <c r="G8689" t="s">
        <v>129</v>
      </c>
      <c r="H8689" t="s">
        <v>14</v>
      </c>
      <c r="I8689" t="s">
        <v>18</v>
      </c>
      <c r="J8689" t="s">
        <v>15</v>
      </c>
      <c r="K8689" t="s">
        <v>43</v>
      </c>
      <c r="L8689">
        <v>1</v>
      </c>
      <c r="M8689">
        <v>1008</v>
      </c>
      <c r="O8689" t="s">
        <v>28</v>
      </c>
      <c r="R8689" t="s">
        <v>44</v>
      </c>
      <c r="S8689" s="49" t="str">
        <f t="shared" si="1081"/>
        <v>Card</v>
      </c>
      <c r="T8689" s="3">
        <v>0.03</v>
      </c>
      <c r="U8689" s="2">
        <v>5.4450000000000003</v>
      </c>
      <c r="V8689" s="2">
        <v>2.1</v>
      </c>
      <c r="W8689" s="54">
        <f>_xlfn.XLOOKUP(M8689,Market!A:A,Market!F:F,0)</f>
        <v>8.8999999999999996E-2</v>
      </c>
      <c r="X8689" s="55">
        <f t="shared" si="1082"/>
        <v>0.16335</v>
      </c>
      <c r="Y8689" s="55">
        <f t="shared" si="1083"/>
        <v>3.3450000000000002</v>
      </c>
      <c r="Z8689" s="54">
        <f t="shared" si="1084"/>
        <v>0.61432506887052341</v>
      </c>
      <c r="AA8689" s="49" t="str">
        <f t="shared" ca="1" si="1085"/>
        <v>Y</v>
      </c>
      <c r="AB8689" s="49">
        <f t="shared" ca="1" si="1086"/>
        <v>6</v>
      </c>
      <c r="AC8689" s="49" t="str">
        <f t="shared" ca="1" si="1087"/>
        <v>Y</v>
      </c>
    </row>
    <row r="8690" spans="1:29" x14ac:dyDescent="0.25">
      <c r="A8690">
        <v>10409</v>
      </c>
      <c r="B8690" s="9">
        <v>43207</v>
      </c>
      <c r="C8690" s="50" t="str">
        <f t="shared" si="1080"/>
        <v>N</v>
      </c>
      <c r="D8690" s="52">
        <f>_xlfn.XLOOKUP(B8690,Cal_Date!B:B,Cal_Date!A:A,0)</f>
        <v>3</v>
      </c>
      <c r="E8690">
        <v>2018</v>
      </c>
      <c r="F8690" t="s">
        <v>122</v>
      </c>
      <c r="G8690" t="s">
        <v>129</v>
      </c>
      <c r="H8690" t="s">
        <v>14</v>
      </c>
      <c r="I8690" t="s">
        <v>18</v>
      </c>
      <c r="J8690" t="s">
        <v>15</v>
      </c>
      <c r="K8690" t="s">
        <v>43</v>
      </c>
      <c r="L8690">
        <v>2</v>
      </c>
      <c r="M8690">
        <v>1009</v>
      </c>
      <c r="O8690" t="s">
        <v>28</v>
      </c>
      <c r="R8690" t="s">
        <v>44</v>
      </c>
      <c r="S8690" s="49" t="str">
        <f t="shared" si="1081"/>
        <v>Card</v>
      </c>
      <c r="T8690" s="3">
        <v>0.03</v>
      </c>
      <c r="U8690" s="2">
        <v>10.89</v>
      </c>
      <c r="V8690" s="2">
        <v>4.2</v>
      </c>
      <c r="W8690" s="54">
        <f>_xlfn.XLOOKUP(M8690,Market!A:A,Market!F:F,0)</f>
        <v>8.8999999999999996E-2</v>
      </c>
      <c r="X8690" s="55">
        <f t="shared" si="1082"/>
        <v>0.32669999999999999</v>
      </c>
      <c r="Y8690" s="55">
        <f t="shared" si="1083"/>
        <v>6.69</v>
      </c>
      <c r="Z8690" s="54">
        <f t="shared" si="1084"/>
        <v>0.61432506887052341</v>
      </c>
      <c r="AA8690" s="49" t="str">
        <f t="shared" ca="1" si="1085"/>
        <v>Y</v>
      </c>
      <c r="AB8690" s="49">
        <f t="shared" ca="1" si="1086"/>
        <v>6</v>
      </c>
      <c r="AC8690" s="49" t="str">
        <f t="shared" ca="1" si="1087"/>
        <v>Y</v>
      </c>
    </row>
    <row r="8691" spans="1:29" x14ac:dyDescent="0.25">
      <c r="A8691">
        <v>10410</v>
      </c>
      <c r="B8691" s="9">
        <v>43207</v>
      </c>
      <c r="C8691" s="50" t="str">
        <f t="shared" si="1080"/>
        <v>N</v>
      </c>
      <c r="D8691" s="52">
        <f>_xlfn.XLOOKUP(B8691,Cal_Date!B:B,Cal_Date!A:A,0)</f>
        <v>3</v>
      </c>
      <c r="E8691">
        <v>2018</v>
      </c>
      <c r="F8691" t="s">
        <v>122</v>
      </c>
      <c r="G8691" t="s">
        <v>129</v>
      </c>
      <c r="H8691" t="s">
        <v>11</v>
      </c>
      <c r="I8691" t="s">
        <v>11</v>
      </c>
      <c r="J8691" t="s">
        <v>15</v>
      </c>
      <c r="K8691" t="s">
        <v>42</v>
      </c>
      <c r="L8691">
        <v>1</v>
      </c>
      <c r="M8691">
        <v>1010</v>
      </c>
      <c r="O8691" t="s">
        <v>25</v>
      </c>
      <c r="R8691" t="s">
        <v>47</v>
      </c>
      <c r="S8691" s="49" t="str">
        <f t="shared" si="1081"/>
        <v>Card</v>
      </c>
      <c r="T8691" s="3">
        <v>3.5000000000000003E-2</v>
      </c>
      <c r="U8691" s="2">
        <v>2.7</v>
      </c>
      <c r="V8691" s="2">
        <v>0.87</v>
      </c>
      <c r="W8691" s="54">
        <f>_xlfn.XLOOKUP(M8691,Market!A:A,Market!F:F,0)</f>
        <v>0.08</v>
      </c>
      <c r="X8691" s="55">
        <f t="shared" si="1082"/>
        <v>9.4500000000000015E-2</v>
      </c>
      <c r="Y8691" s="55">
        <f t="shared" si="1083"/>
        <v>1.83</v>
      </c>
      <c r="Z8691" s="54">
        <f t="shared" si="1084"/>
        <v>0.67777777777777781</v>
      </c>
      <c r="AA8691" s="49" t="str">
        <f t="shared" ca="1" si="1085"/>
        <v>Y</v>
      </c>
      <c r="AB8691" s="49">
        <f t="shared" ca="1" si="1086"/>
        <v>6</v>
      </c>
      <c r="AC8691" s="49" t="str">
        <f t="shared" ca="1" si="1087"/>
        <v>Y</v>
      </c>
    </row>
    <row r="8692" spans="1:29" x14ac:dyDescent="0.25">
      <c r="A8692">
        <v>10411</v>
      </c>
      <c r="B8692" s="9">
        <v>43207</v>
      </c>
      <c r="C8692" s="50" t="str">
        <f t="shared" si="1080"/>
        <v>N</v>
      </c>
      <c r="D8692" s="52">
        <f>_xlfn.XLOOKUP(B8692,Cal_Date!B:B,Cal_Date!A:A,0)</f>
        <v>3</v>
      </c>
      <c r="E8692">
        <v>2018</v>
      </c>
      <c r="F8692" t="s">
        <v>122</v>
      </c>
      <c r="G8692" t="s">
        <v>129</v>
      </c>
      <c r="H8692" t="s">
        <v>11</v>
      </c>
      <c r="I8692" t="s">
        <v>11</v>
      </c>
      <c r="J8692" t="s">
        <v>15</v>
      </c>
      <c r="K8692" t="s">
        <v>42</v>
      </c>
      <c r="L8692">
        <v>2</v>
      </c>
      <c r="M8692">
        <v>1008</v>
      </c>
      <c r="O8692" t="s">
        <v>28</v>
      </c>
      <c r="R8692" t="s">
        <v>44</v>
      </c>
      <c r="S8692" s="49" t="str">
        <f t="shared" si="1081"/>
        <v>Card</v>
      </c>
      <c r="T8692" s="3">
        <v>0.03</v>
      </c>
      <c r="U8692" s="2">
        <v>5.4450000000000003</v>
      </c>
      <c r="V8692" s="2">
        <v>1.74</v>
      </c>
      <c r="W8692" s="54">
        <f>_xlfn.XLOOKUP(M8692,Market!A:A,Market!F:F,0)</f>
        <v>8.8999999999999996E-2</v>
      </c>
      <c r="X8692" s="55">
        <f t="shared" si="1082"/>
        <v>0.16335</v>
      </c>
      <c r="Y8692" s="55">
        <f t="shared" si="1083"/>
        <v>3.7050000000000001</v>
      </c>
      <c r="Z8692" s="54">
        <f t="shared" si="1084"/>
        <v>0.68044077134986225</v>
      </c>
      <c r="AA8692" s="49" t="str">
        <f t="shared" ca="1" si="1085"/>
        <v>Y</v>
      </c>
      <c r="AB8692" s="49">
        <f t="shared" ca="1" si="1086"/>
        <v>6</v>
      </c>
      <c r="AC8692" s="49" t="str">
        <f t="shared" ca="1" si="1087"/>
        <v>Y</v>
      </c>
    </row>
    <row r="8693" spans="1:29" x14ac:dyDescent="0.25">
      <c r="A8693">
        <v>10412</v>
      </c>
      <c r="B8693" s="9">
        <v>43207</v>
      </c>
      <c r="C8693" s="50" t="str">
        <f t="shared" si="1080"/>
        <v>N</v>
      </c>
      <c r="D8693" s="52">
        <f>_xlfn.XLOOKUP(B8693,Cal_Date!B:B,Cal_Date!A:A,0)</f>
        <v>3</v>
      </c>
      <c r="E8693">
        <v>2018</v>
      </c>
      <c r="F8693" t="s">
        <v>122</v>
      </c>
      <c r="G8693" t="s">
        <v>129</v>
      </c>
      <c r="H8693" t="s">
        <v>11</v>
      </c>
      <c r="I8693" t="s">
        <v>11</v>
      </c>
      <c r="J8693" t="s">
        <v>15</v>
      </c>
      <c r="K8693" t="s">
        <v>42</v>
      </c>
      <c r="L8693">
        <v>1</v>
      </c>
      <c r="M8693">
        <v>1008</v>
      </c>
      <c r="O8693" t="s">
        <v>28</v>
      </c>
      <c r="R8693" t="s">
        <v>44</v>
      </c>
      <c r="S8693" s="49" t="str">
        <f t="shared" si="1081"/>
        <v>Card</v>
      </c>
      <c r="T8693" s="3">
        <v>0.03</v>
      </c>
      <c r="U8693" s="2">
        <v>2.7225000000000001</v>
      </c>
      <c r="V8693" s="2">
        <v>0.87</v>
      </c>
      <c r="W8693" s="54">
        <f>_xlfn.XLOOKUP(M8693,Market!A:A,Market!F:F,0)</f>
        <v>8.8999999999999996E-2</v>
      </c>
      <c r="X8693" s="55">
        <f t="shared" si="1082"/>
        <v>8.1674999999999998E-2</v>
      </c>
      <c r="Y8693" s="55">
        <f t="shared" si="1083"/>
        <v>1.8525</v>
      </c>
      <c r="Z8693" s="54">
        <f t="shared" si="1084"/>
        <v>0.68044077134986225</v>
      </c>
      <c r="AA8693" s="49" t="str">
        <f t="shared" ca="1" si="1085"/>
        <v>Y</v>
      </c>
      <c r="AB8693" s="49">
        <f t="shared" ca="1" si="1086"/>
        <v>6</v>
      </c>
      <c r="AC8693" s="49" t="str">
        <f t="shared" ca="1" si="1087"/>
        <v>Y</v>
      </c>
    </row>
    <row r="8694" spans="1:29" x14ac:dyDescent="0.25">
      <c r="A8694">
        <v>10413</v>
      </c>
      <c r="B8694" s="9">
        <v>43207</v>
      </c>
      <c r="C8694" s="50" t="str">
        <f t="shared" si="1080"/>
        <v>N</v>
      </c>
      <c r="D8694" s="52">
        <f>_xlfn.XLOOKUP(B8694,Cal_Date!B:B,Cal_Date!A:A,0)</f>
        <v>3</v>
      </c>
      <c r="E8694">
        <v>2018</v>
      </c>
      <c r="F8694" t="s">
        <v>122</v>
      </c>
      <c r="G8694" t="s">
        <v>129</v>
      </c>
      <c r="H8694" t="s">
        <v>48</v>
      </c>
      <c r="I8694" t="s">
        <v>18</v>
      </c>
      <c r="J8694" t="s">
        <v>10</v>
      </c>
      <c r="K8694" t="s">
        <v>43</v>
      </c>
      <c r="L8694">
        <v>2</v>
      </c>
      <c r="M8694">
        <v>1008</v>
      </c>
      <c r="O8694" t="s">
        <v>28</v>
      </c>
      <c r="R8694" t="s">
        <v>44</v>
      </c>
      <c r="S8694" s="49" t="str">
        <f t="shared" si="1081"/>
        <v>Card</v>
      </c>
      <c r="T8694" s="3">
        <v>0.03</v>
      </c>
      <c r="U8694" s="2">
        <v>15.245999999999999</v>
      </c>
      <c r="V8694" s="2">
        <v>2.92</v>
      </c>
      <c r="W8694" s="54">
        <f>_xlfn.XLOOKUP(M8694,Market!A:A,Market!F:F,0)</f>
        <v>8.8999999999999996E-2</v>
      </c>
      <c r="X8694" s="55">
        <f t="shared" si="1082"/>
        <v>0.45737999999999995</v>
      </c>
      <c r="Y8694" s="55">
        <f t="shared" si="1083"/>
        <v>12.325999999999999</v>
      </c>
      <c r="Z8694" s="54">
        <f t="shared" si="1084"/>
        <v>0.80847435392889933</v>
      </c>
      <c r="AA8694" s="49" t="str">
        <f t="shared" ca="1" si="1085"/>
        <v>Y</v>
      </c>
      <c r="AB8694" s="49">
        <f t="shared" ca="1" si="1086"/>
        <v>6</v>
      </c>
      <c r="AC8694" s="49" t="str">
        <f t="shared" ca="1" si="1087"/>
        <v>Y</v>
      </c>
    </row>
    <row r="8695" spans="1:29" x14ac:dyDescent="0.25">
      <c r="A8695">
        <v>10414</v>
      </c>
      <c r="B8695" s="9">
        <v>43207</v>
      </c>
      <c r="C8695" s="50" t="str">
        <f t="shared" si="1080"/>
        <v>N</v>
      </c>
      <c r="D8695" s="52">
        <f>_xlfn.XLOOKUP(B8695,Cal_Date!B:B,Cal_Date!A:A,0)</f>
        <v>3</v>
      </c>
      <c r="E8695">
        <v>2018</v>
      </c>
      <c r="F8695" t="s">
        <v>122</v>
      </c>
      <c r="G8695" t="s">
        <v>129</v>
      </c>
      <c r="H8695" t="s">
        <v>48</v>
      </c>
      <c r="I8695" t="s">
        <v>18</v>
      </c>
      <c r="J8695" t="s">
        <v>10</v>
      </c>
      <c r="K8695" t="s">
        <v>43</v>
      </c>
      <c r="L8695">
        <v>1</v>
      </c>
      <c r="M8695">
        <v>1004</v>
      </c>
      <c r="O8695" t="s">
        <v>28</v>
      </c>
      <c r="R8695" t="s">
        <v>44</v>
      </c>
      <c r="S8695" s="49" t="str">
        <f t="shared" si="1081"/>
        <v>Card</v>
      </c>
      <c r="T8695" s="3">
        <v>0.03</v>
      </c>
      <c r="U8695" s="2">
        <v>7.42</v>
      </c>
      <c r="V8695" s="2">
        <v>1.46</v>
      </c>
      <c r="W8695" s="54">
        <f>_xlfn.XLOOKUP(M8695,Market!A:A,Market!F:F,0)</f>
        <v>0.06</v>
      </c>
      <c r="X8695" s="55">
        <f t="shared" si="1082"/>
        <v>0.22259999999999999</v>
      </c>
      <c r="Y8695" s="55">
        <f t="shared" si="1083"/>
        <v>5.96</v>
      </c>
      <c r="Z8695" s="54">
        <f t="shared" si="1084"/>
        <v>0.80323450134770891</v>
      </c>
      <c r="AA8695" s="49" t="str">
        <f t="shared" ca="1" si="1085"/>
        <v>Y</v>
      </c>
      <c r="AB8695" s="49">
        <f t="shared" ca="1" si="1086"/>
        <v>6</v>
      </c>
      <c r="AC8695" s="49" t="str">
        <f t="shared" ca="1" si="1087"/>
        <v>Y</v>
      </c>
    </row>
    <row r="8696" spans="1:29" x14ac:dyDescent="0.25">
      <c r="A8696">
        <v>10415</v>
      </c>
      <c r="B8696" s="9">
        <v>43207</v>
      </c>
      <c r="C8696" s="50" t="str">
        <f t="shared" si="1080"/>
        <v>N</v>
      </c>
      <c r="D8696" s="52">
        <f>_xlfn.XLOOKUP(B8696,Cal_Date!B:B,Cal_Date!A:A,0)</f>
        <v>3</v>
      </c>
      <c r="E8696">
        <v>2018</v>
      </c>
      <c r="F8696" t="s">
        <v>122</v>
      </c>
      <c r="G8696" t="s">
        <v>129</v>
      </c>
      <c r="H8696" t="s">
        <v>11</v>
      </c>
      <c r="I8696" t="s">
        <v>13</v>
      </c>
      <c r="J8696" t="s">
        <v>15</v>
      </c>
      <c r="K8696" t="s">
        <v>42</v>
      </c>
      <c r="L8696">
        <v>1</v>
      </c>
      <c r="M8696">
        <v>1009</v>
      </c>
      <c r="O8696" t="s">
        <v>28</v>
      </c>
      <c r="R8696" t="s">
        <v>44</v>
      </c>
      <c r="S8696" s="49" t="str">
        <f t="shared" si="1081"/>
        <v>Card</v>
      </c>
      <c r="T8696" s="3">
        <v>0.03</v>
      </c>
      <c r="U8696" s="2">
        <v>2.7225000000000001</v>
      </c>
      <c r="V8696" s="2">
        <v>1.42</v>
      </c>
      <c r="W8696" s="54">
        <f>_xlfn.XLOOKUP(M8696,Market!A:A,Market!F:F,0)</f>
        <v>8.8999999999999996E-2</v>
      </c>
      <c r="X8696" s="55">
        <f t="shared" si="1082"/>
        <v>8.1674999999999998E-2</v>
      </c>
      <c r="Y8696" s="55">
        <f t="shared" si="1083"/>
        <v>1.3025000000000002</v>
      </c>
      <c r="Z8696" s="54">
        <f t="shared" si="1084"/>
        <v>0.47842056932966032</v>
      </c>
      <c r="AA8696" s="49" t="str">
        <f t="shared" ca="1" si="1085"/>
        <v>Y</v>
      </c>
      <c r="AB8696" s="49">
        <f t="shared" ca="1" si="1086"/>
        <v>6</v>
      </c>
      <c r="AC8696" s="49" t="str">
        <f t="shared" ca="1" si="1087"/>
        <v>Y</v>
      </c>
    </row>
    <row r="8697" spans="1:29" x14ac:dyDescent="0.25">
      <c r="A8697">
        <v>10416</v>
      </c>
      <c r="B8697" s="9">
        <v>43207</v>
      </c>
      <c r="C8697" s="50" t="str">
        <f t="shared" si="1080"/>
        <v>N</v>
      </c>
      <c r="D8697" s="52">
        <f>_xlfn.XLOOKUP(B8697,Cal_Date!B:B,Cal_Date!A:A,0)</f>
        <v>3</v>
      </c>
      <c r="E8697">
        <v>2018</v>
      </c>
      <c r="F8697" t="s">
        <v>122</v>
      </c>
      <c r="G8697" t="s">
        <v>129</v>
      </c>
      <c r="H8697" t="s">
        <v>14</v>
      </c>
      <c r="I8697" t="s">
        <v>13</v>
      </c>
      <c r="J8697" t="s">
        <v>15</v>
      </c>
      <c r="K8697" t="s">
        <v>43</v>
      </c>
      <c r="L8697">
        <v>1</v>
      </c>
      <c r="M8697">
        <v>1010</v>
      </c>
      <c r="O8697" t="s">
        <v>25</v>
      </c>
      <c r="R8697" t="s">
        <v>44</v>
      </c>
      <c r="S8697" s="49" t="str">
        <f t="shared" si="1081"/>
        <v>Card</v>
      </c>
      <c r="T8697" s="3">
        <v>0.03</v>
      </c>
      <c r="U8697" s="2">
        <v>5.4</v>
      </c>
      <c r="V8697" s="2">
        <v>2.12</v>
      </c>
      <c r="W8697" s="54">
        <f>_xlfn.XLOOKUP(M8697,Market!A:A,Market!F:F,0)</f>
        <v>0.08</v>
      </c>
      <c r="X8697" s="55">
        <f t="shared" si="1082"/>
        <v>0.16200000000000001</v>
      </c>
      <c r="Y8697" s="55">
        <f t="shared" si="1083"/>
        <v>3.2800000000000002</v>
      </c>
      <c r="Z8697" s="54">
        <f t="shared" si="1084"/>
        <v>0.6074074074074074</v>
      </c>
      <c r="AA8697" s="49" t="str">
        <f t="shared" ca="1" si="1085"/>
        <v>Y</v>
      </c>
      <c r="AB8697" s="49">
        <f t="shared" ca="1" si="1086"/>
        <v>6</v>
      </c>
      <c r="AC8697" s="49" t="str">
        <f t="shared" ca="1" si="1087"/>
        <v>Y</v>
      </c>
    </row>
    <row r="8698" spans="1:29" x14ac:dyDescent="0.25">
      <c r="A8698">
        <v>10417</v>
      </c>
      <c r="B8698" s="9">
        <v>43207</v>
      </c>
      <c r="C8698" s="50" t="str">
        <f t="shared" si="1080"/>
        <v>N</v>
      </c>
      <c r="D8698" s="52">
        <f>_xlfn.XLOOKUP(B8698,Cal_Date!B:B,Cal_Date!A:A,0)</f>
        <v>3</v>
      </c>
      <c r="E8698">
        <v>2018</v>
      </c>
      <c r="F8698" t="s">
        <v>122</v>
      </c>
      <c r="G8698" t="s">
        <v>129</v>
      </c>
      <c r="H8698" t="s">
        <v>48</v>
      </c>
      <c r="I8698" t="s">
        <v>18</v>
      </c>
      <c r="J8698" t="s">
        <v>10</v>
      </c>
      <c r="K8698" t="s">
        <v>43</v>
      </c>
      <c r="L8698">
        <v>1</v>
      </c>
      <c r="M8698">
        <v>1011</v>
      </c>
      <c r="O8698" t="s">
        <v>25</v>
      </c>
      <c r="R8698" t="s">
        <v>47</v>
      </c>
      <c r="S8698" s="49" t="str">
        <f t="shared" si="1081"/>
        <v>Card</v>
      </c>
      <c r="T8698" s="3">
        <v>3.5000000000000003E-2</v>
      </c>
      <c r="U8698" s="2">
        <v>7.42</v>
      </c>
      <c r="V8698" s="2">
        <v>1.46</v>
      </c>
      <c r="W8698" s="54">
        <f>_xlfn.XLOOKUP(M8698,Market!A:A,Market!F:F,0)</f>
        <v>0.06</v>
      </c>
      <c r="X8698" s="55">
        <f t="shared" si="1082"/>
        <v>0.25970000000000004</v>
      </c>
      <c r="Y8698" s="55">
        <f t="shared" si="1083"/>
        <v>5.96</v>
      </c>
      <c r="Z8698" s="54">
        <f t="shared" si="1084"/>
        <v>0.80323450134770891</v>
      </c>
      <c r="AA8698" s="49" t="str">
        <f t="shared" ca="1" si="1085"/>
        <v>Y</v>
      </c>
      <c r="AB8698" s="49">
        <f t="shared" ca="1" si="1086"/>
        <v>6</v>
      </c>
      <c r="AC8698" s="49" t="str">
        <f t="shared" ca="1" si="1087"/>
        <v>Y</v>
      </c>
    </row>
    <row r="8699" spans="1:29" x14ac:dyDescent="0.25">
      <c r="A8699">
        <v>10418</v>
      </c>
      <c r="B8699" s="9">
        <v>43207</v>
      </c>
      <c r="C8699" s="50" t="str">
        <f t="shared" si="1080"/>
        <v>N</v>
      </c>
      <c r="D8699" s="52">
        <f>_xlfn.XLOOKUP(B8699,Cal_Date!B:B,Cal_Date!A:A,0)</f>
        <v>3</v>
      </c>
      <c r="E8699">
        <v>2018</v>
      </c>
      <c r="F8699" t="s">
        <v>122</v>
      </c>
      <c r="G8699" t="s">
        <v>129</v>
      </c>
      <c r="H8699" t="s">
        <v>11</v>
      </c>
      <c r="I8699" t="s">
        <v>11</v>
      </c>
      <c r="J8699" t="s">
        <v>15</v>
      </c>
      <c r="K8699" t="s">
        <v>42</v>
      </c>
      <c r="L8699">
        <v>2</v>
      </c>
      <c r="M8699">
        <v>1011</v>
      </c>
      <c r="O8699" t="s">
        <v>25</v>
      </c>
      <c r="R8699" t="s">
        <v>44</v>
      </c>
      <c r="S8699" s="49" t="str">
        <f t="shared" si="1081"/>
        <v>Card</v>
      </c>
      <c r="T8699" s="3">
        <v>0.03</v>
      </c>
      <c r="U8699" s="2">
        <v>5.3000000000000007</v>
      </c>
      <c r="V8699" s="2">
        <v>1.74</v>
      </c>
      <c r="W8699" s="54">
        <f>_xlfn.XLOOKUP(M8699,Market!A:A,Market!F:F,0)</f>
        <v>0.06</v>
      </c>
      <c r="X8699" s="55">
        <f t="shared" si="1082"/>
        <v>0.159</v>
      </c>
      <c r="Y8699" s="55">
        <f t="shared" si="1083"/>
        <v>3.5600000000000005</v>
      </c>
      <c r="Z8699" s="54">
        <f t="shared" si="1084"/>
        <v>0.67169811320754713</v>
      </c>
      <c r="AA8699" s="49" t="str">
        <f t="shared" ca="1" si="1085"/>
        <v>Y</v>
      </c>
      <c r="AB8699" s="49">
        <f t="shared" ca="1" si="1086"/>
        <v>6</v>
      </c>
      <c r="AC8699" s="49" t="str">
        <f t="shared" ca="1" si="1087"/>
        <v>Y</v>
      </c>
    </row>
    <row r="8700" spans="1:29" x14ac:dyDescent="0.25">
      <c r="A8700">
        <v>10419</v>
      </c>
      <c r="B8700" s="9">
        <v>43207</v>
      </c>
      <c r="C8700" s="50" t="str">
        <f t="shared" si="1080"/>
        <v>N</v>
      </c>
      <c r="D8700" s="52">
        <f>_xlfn.XLOOKUP(B8700,Cal_Date!B:B,Cal_Date!A:A,0)</f>
        <v>3</v>
      </c>
      <c r="E8700">
        <v>2018</v>
      </c>
      <c r="F8700" t="s">
        <v>122</v>
      </c>
      <c r="G8700" t="s">
        <v>129</v>
      </c>
      <c r="H8700" t="s">
        <v>48</v>
      </c>
      <c r="I8700" t="s">
        <v>18</v>
      </c>
      <c r="J8700" t="s">
        <v>10</v>
      </c>
      <c r="K8700" t="s">
        <v>43</v>
      </c>
      <c r="L8700">
        <v>1</v>
      </c>
      <c r="M8700">
        <v>1011</v>
      </c>
      <c r="O8700" t="s">
        <v>25</v>
      </c>
      <c r="R8700" t="s">
        <v>44</v>
      </c>
      <c r="S8700" s="49" t="str">
        <f t="shared" si="1081"/>
        <v>Card</v>
      </c>
      <c r="T8700" s="3">
        <v>0.03</v>
      </c>
      <c r="U8700" s="2">
        <v>7.42</v>
      </c>
      <c r="V8700" s="2">
        <v>1.46</v>
      </c>
      <c r="W8700" s="54">
        <f>_xlfn.XLOOKUP(M8700,Market!A:A,Market!F:F,0)</f>
        <v>0.06</v>
      </c>
      <c r="X8700" s="55">
        <f t="shared" si="1082"/>
        <v>0.22259999999999999</v>
      </c>
      <c r="Y8700" s="55">
        <f t="shared" si="1083"/>
        <v>5.96</v>
      </c>
      <c r="Z8700" s="54">
        <f t="shared" si="1084"/>
        <v>0.80323450134770891</v>
      </c>
      <c r="AA8700" s="49" t="str">
        <f t="shared" ca="1" si="1085"/>
        <v>Y</v>
      </c>
      <c r="AB8700" s="49">
        <f t="shared" ca="1" si="1086"/>
        <v>6</v>
      </c>
      <c r="AC8700" s="49" t="str">
        <f t="shared" ca="1" si="1087"/>
        <v>Y</v>
      </c>
    </row>
    <row r="8701" spans="1:29" x14ac:dyDescent="0.25">
      <c r="A8701">
        <v>10420</v>
      </c>
      <c r="B8701" s="9">
        <v>43207</v>
      </c>
      <c r="C8701" s="50" t="str">
        <f t="shared" si="1080"/>
        <v>N</v>
      </c>
      <c r="D8701" s="52">
        <f>_xlfn.XLOOKUP(B8701,Cal_Date!B:B,Cal_Date!A:A,0)</f>
        <v>3</v>
      </c>
      <c r="E8701">
        <v>2018</v>
      </c>
      <c r="F8701" t="s">
        <v>122</v>
      </c>
      <c r="G8701" t="s">
        <v>129</v>
      </c>
      <c r="H8701" t="s">
        <v>14</v>
      </c>
      <c r="I8701" t="s">
        <v>18</v>
      </c>
      <c r="J8701" t="s">
        <v>15</v>
      </c>
      <c r="K8701" t="s">
        <v>43</v>
      </c>
      <c r="L8701">
        <v>1</v>
      </c>
      <c r="M8701">
        <v>1001</v>
      </c>
      <c r="O8701" t="s">
        <v>25</v>
      </c>
      <c r="R8701" t="s">
        <v>44</v>
      </c>
      <c r="S8701" s="49" t="str">
        <f t="shared" si="1081"/>
        <v>Card</v>
      </c>
      <c r="T8701" s="3">
        <v>0.03</v>
      </c>
      <c r="U8701" s="2">
        <v>5.3000000000000007</v>
      </c>
      <c r="V8701" s="2">
        <v>2.1</v>
      </c>
      <c r="W8701" s="54">
        <f>_xlfn.XLOOKUP(M8701,Market!A:A,Market!F:F,0)</f>
        <v>0.06</v>
      </c>
      <c r="X8701" s="55">
        <f t="shared" si="1082"/>
        <v>0.159</v>
      </c>
      <c r="Y8701" s="55">
        <f t="shared" si="1083"/>
        <v>3.2000000000000006</v>
      </c>
      <c r="Z8701" s="54">
        <f t="shared" si="1084"/>
        <v>0.60377358490566047</v>
      </c>
      <c r="AA8701" s="49" t="str">
        <f t="shared" ca="1" si="1085"/>
        <v>Y</v>
      </c>
      <c r="AB8701" s="49">
        <f t="shared" ca="1" si="1086"/>
        <v>6</v>
      </c>
      <c r="AC8701" s="49" t="str">
        <f t="shared" ca="1" si="1087"/>
        <v>Y</v>
      </c>
    </row>
    <row r="8702" spans="1:29" x14ac:dyDescent="0.25">
      <c r="A8702">
        <v>10421</v>
      </c>
      <c r="B8702" s="9">
        <v>43207</v>
      </c>
      <c r="C8702" s="50" t="str">
        <f t="shared" si="1080"/>
        <v>N</v>
      </c>
      <c r="D8702" s="52">
        <f>_xlfn.XLOOKUP(B8702,Cal_Date!B:B,Cal_Date!A:A,0)</f>
        <v>3</v>
      </c>
      <c r="E8702">
        <v>2018</v>
      </c>
      <c r="F8702" t="s">
        <v>122</v>
      </c>
      <c r="G8702" t="s">
        <v>129</v>
      </c>
      <c r="H8702" t="s">
        <v>48</v>
      </c>
      <c r="I8702" t="s">
        <v>18</v>
      </c>
      <c r="J8702" t="s">
        <v>10</v>
      </c>
      <c r="K8702" t="s">
        <v>43</v>
      </c>
      <c r="L8702">
        <v>1</v>
      </c>
      <c r="M8702">
        <v>1000</v>
      </c>
      <c r="O8702" t="s">
        <v>25</v>
      </c>
      <c r="R8702" t="s">
        <v>44</v>
      </c>
      <c r="S8702" s="49" t="str">
        <f t="shared" si="1081"/>
        <v>Card</v>
      </c>
      <c r="T8702" s="3">
        <v>0.03</v>
      </c>
      <c r="U8702" s="2">
        <v>7.5600000000000005</v>
      </c>
      <c r="V8702" s="2">
        <v>1.46</v>
      </c>
      <c r="W8702" s="54">
        <f>_xlfn.XLOOKUP(M8702,Market!A:A,Market!F:F,0)</f>
        <v>0.08</v>
      </c>
      <c r="X8702" s="55">
        <f t="shared" si="1082"/>
        <v>0.2268</v>
      </c>
      <c r="Y8702" s="55">
        <f t="shared" si="1083"/>
        <v>6.1000000000000005</v>
      </c>
      <c r="Z8702" s="54">
        <f t="shared" si="1084"/>
        <v>0.80687830687830686</v>
      </c>
      <c r="AA8702" s="49" t="str">
        <f t="shared" ca="1" si="1085"/>
        <v>Y</v>
      </c>
      <c r="AB8702" s="49">
        <f t="shared" ca="1" si="1086"/>
        <v>6</v>
      </c>
      <c r="AC8702" s="49" t="str">
        <f t="shared" ca="1" si="1087"/>
        <v>Y</v>
      </c>
    </row>
    <row r="8703" spans="1:29" x14ac:dyDescent="0.25">
      <c r="A8703">
        <v>10422</v>
      </c>
      <c r="B8703" s="9">
        <v>43207</v>
      </c>
      <c r="C8703" s="50" t="str">
        <f t="shared" si="1080"/>
        <v>N</v>
      </c>
      <c r="D8703" s="52">
        <f>_xlfn.XLOOKUP(B8703,Cal_Date!B:B,Cal_Date!A:A,0)</f>
        <v>3</v>
      </c>
      <c r="E8703">
        <v>2018</v>
      </c>
      <c r="F8703" t="s">
        <v>122</v>
      </c>
      <c r="G8703" t="s">
        <v>129</v>
      </c>
      <c r="H8703" t="s">
        <v>48</v>
      </c>
      <c r="I8703" t="s">
        <v>18</v>
      </c>
      <c r="J8703" t="s">
        <v>10</v>
      </c>
      <c r="K8703" t="s">
        <v>43</v>
      </c>
      <c r="L8703">
        <v>1</v>
      </c>
      <c r="M8703">
        <v>1000</v>
      </c>
      <c r="O8703" t="s">
        <v>25</v>
      </c>
      <c r="R8703" t="s">
        <v>47</v>
      </c>
      <c r="S8703" s="49" t="str">
        <f t="shared" si="1081"/>
        <v>Card</v>
      </c>
      <c r="T8703" s="3">
        <v>3.5000000000000003E-2</v>
      </c>
      <c r="U8703" s="2">
        <v>7.5600000000000005</v>
      </c>
      <c r="V8703" s="2">
        <v>1.46</v>
      </c>
      <c r="W8703" s="54">
        <f>_xlfn.XLOOKUP(M8703,Market!A:A,Market!F:F,0)</f>
        <v>0.08</v>
      </c>
      <c r="X8703" s="55">
        <f t="shared" si="1082"/>
        <v>0.26460000000000006</v>
      </c>
      <c r="Y8703" s="55">
        <f t="shared" si="1083"/>
        <v>6.1000000000000005</v>
      </c>
      <c r="Z8703" s="54">
        <f t="shared" si="1084"/>
        <v>0.80687830687830686</v>
      </c>
      <c r="AA8703" s="49" t="str">
        <f t="shared" ca="1" si="1085"/>
        <v>Y</v>
      </c>
      <c r="AB8703" s="49">
        <f t="shared" ca="1" si="1086"/>
        <v>6</v>
      </c>
      <c r="AC8703" s="49" t="str">
        <f t="shared" ca="1" si="1087"/>
        <v>Y</v>
      </c>
    </row>
    <row r="8704" spans="1:29" x14ac:dyDescent="0.25">
      <c r="A8704">
        <v>10423</v>
      </c>
      <c r="B8704" s="9">
        <v>43207</v>
      </c>
      <c r="C8704" s="50" t="str">
        <f t="shared" si="1080"/>
        <v>N</v>
      </c>
      <c r="D8704" s="52">
        <f>_xlfn.XLOOKUP(B8704,Cal_Date!B:B,Cal_Date!A:A,0)</f>
        <v>3</v>
      </c>
      <c r="E8704">
        <v>2018</v>
      </c>
      <c r="F8704" t="s">
        <v>122</v>
      </c>
      <c r="G8704" t="s">
        <v>129</v>
      </c>
      <c r="H8704" t="s">
        <v>48</v>
      </c>
      <c r="I8704" t="s">
        <v>18</v>
      </c>
      <c r="J8704" t="s">
        <v>10</v>
      </c>
      <c r="K8704" t="s">
        <v>43</v>
      </c>
      <c r="L8704">
        <v>1</v>
      </c>
      <c r="M8704">
        <v>1002</v>
      </c>
      <c r="O8704" t="s">
        <v>28</v>
      </c>
      <c r="R8704" t="s">
        <v>44</v>
      </c>
      <c r="S8704" s="49" t="str">
        <f t="shared" si="1081"/>
        <v>Card</v>
      </c>
      <c r="T8704" s="3">
        <v>0.03</v>
      </c>
      <c r="U8704" s="2">
        <v>7.42</v>
      </c>
      <c r="V8704" s="2">
        <v>1.46</v>
      </c>
      <c r="W8704" s="54">
        <f>_xlfn.XLOOKUP(M8704,Market!A:A,Market!F:F,0)</f>
        <v>0.06</v>
      </c>
      <c r="X8704" s="55">
        <f t="shared" si="1082"/>
        <v>0.22259999999999999</v>
      </c>
      <c r="Y8704" s="55">
        <f t="shared" si="1083"/>
        <v>5.96</v>
      </c>
      <c r="Z8704" s="54">
        <f t="shared" si="1084"/>
        <v>0.80323450134770891</v>
      </c>
      <c r="AA8704" s="49" t="str">
        <f t="shared" ca="1" si="1085"/>
        <v>Y</v>
      </c>
      <c r="AB8704" s="49">
        <f t="shared" ca="1" si="1086"/>
        <v>6</v>
      </c>
      <c r="AC8704" s="49" t="str">
        <f t="shared" ca="1" si="1087"/>
        <v>Y</v>
      </c>
    </row>
    <row r="8705" spans="1:29" x14ac:dyDescent="0.25">
      <c r="A8705">
        <v>10424</v>
      </c>
      <c r="B8705" s="9">
        <v>43207</v>
      </c>
      <c r="C8705" s="50" t="str">
        <f t="shared" si="1080"/>
        <v>N</v>
      </c>
      <c r="D8705" s="52">
        <f>_xlfn.XLOOKUP(B8705,Cal_Date!B:B,Cal_Date!A:A,0)</f>
        <v>3</v>
      </c>
      <c r="E8705">
        <v>2018</v>
      </c>
      <c r="F8705" t="s">
        <v>122</v>
      </c>
      <c r="G8705" t="s">
        <v>129</v>
      </c>
      <c r="H8705" t="s">
        <v>48</v>
      </c>
      <c r="I8705" t="s">
        <v>18</v>
      </c>
      <c r="J8705" t="s">
        <v>10</v>
      </c>
      <c r="K8705" t="s">
        <v>43</v>
      </c>
      <c r="L8705">
        <v>2</v>
      </c>
      <c r="M8705">
        <v>1003</v>
      </c>
      <c r="O8705" t="s">
        <v>25</v>
      </c>
      <c r="R8705" t="s">
        <v>44</v>
      </c>
      <c r="S8705" s="49" t="str">
        <f t="shared" si="1081"/>
        <v>Card</v>
      </c>
      <c r="T8705" s="3">
        <v>0.03</v>
      </c>
      <c r="U8705" s="2">
        <v>14.84</v>
      </c>
      <c r="V8705" s="2">
        <v>2.92</v>
      </c>
      <c r="W8705" s="54">
        <f>_xlfn.XLOOKUP(M8705,Market!A:A,Market!F:F,0)</f>
        <v>0.06</v>
      </c>
      <c r="X8705" s="55">
        <f t="shared" si="1082"/>
        <v>0.44519999999999998</v>
      </c>
      <c r="Y8705" s="55">
        <f t="shared" si="1083"/>
        <v>11.92</v>
      </c>
      <c r="Z8705" s="54">
        <f t="shared" si="1084"/>
        <v>0.80323450134770891</v>
      </c>
      <c r="AA8705" s="49" t="str">
        <f t="shared" ca="1" si="1085"/>
        <v>Y</v>
      </c>
      <c r="AB8705" s="49">
        <f t="shared" ca="1" si="1086"/>
        <v>6</v>
      </c>
      <c r="AC8705" s="49" t="str">
        <f t="shared" ca="1" si="1087"/>
        <v>Y</v>
      </c>
    </row>
    <row r="8706" spans="1:29" x14ac:dyDescent="0.25">
      <c r="A8706">
        <v>10425</v>
      </c>
      <c r="B8706" s="9">
        <v>43207</v>
      </c>
      <c r="C8706" s="50" t="str">
        <f t="shared" si="1080"/>
        <v>N</v>
      </c>
      <c r="D8706" s="52">
        <f>_xlfn.XLOOKUP(B8706,Cal_Date!B:B,Cal_Date!A:A,0)</f>
        <v>3</v>
      </c>
      <c r="E8706">
        <v>2018</v>
      </c>
      <c r="F8706" t="s">
        <v>122</v>
      </c>
      <c r="G8706" t="s">
        <v>129</v>
      </c>
      <c r="H8706" t="s">
        <v>14</v>
      </c>
      <c r="I8706" t="s">
        <v>18</v>
      </c>
      <c r="J8706" t="s">
        <v>15</v>
      </c>
      <c r="K8706" t="s">
        <v>43</v>
      </c>
      <c r="L8706">
        <v>2</v>
      </c>
      <c r="M8706">
        <v>1005</v>
      </c>
      <c r="O8706" t="s">
        <v>25</v>
      </c>
      <c r="R8706" t="s">
        <v>44</v>
      </c>
      <c r="S8706" s="49" t="str">
        <f t="shared" si="1081"/>
        <v>Card</v>
      </c>
      <c r="T8706" s="3">
        <v>0.03</v>
      </c>
      <c r="U8706" s="2">
        <v>10.89</v>
      </c>
      <c r="V8706" s="2">
        <v>4.2</v>
      </c>
      <c r="W8706" s="54">
        <f>_xlfn.XLOOKUP(M8706,Market!A:A,Market!F:F,0)</f>
        <v>8.8999999999999996E-2</v>
      </c>
      <c r="X8706" s="55">
        <f t="shared" si="1082"/>
        <v>0.32669999999999999</v>
      </c>
      <c r="Y8706" s="55">
        <f t="shared" si="1083"/>
        <v>6.69</v>
      </c>
      <c r="Z8706" s="54">
        <f t="shared" si="1084"/>
        <v>0.61432506887052341</v>
      </c>
      <c r="AA8706" s="49" t="str">
        <f t="shared" ca="1" si="1085"/>
        <v>Y</v>
      </c>
      <c r="AB8706" s="49">
        <f t="shared" ca="1" si="1086"/>
        <v>6</v>
      </c>
      <c r="AC8706" s="49" t="str">
        <f t="shared" ca="1" si="1087"/>
        <v>Y</v>
      </c>
    </row>
    <row r="8707" spans="1:29" x14ac:dyDescent="0.25">
      <c r="A8707">
        <v>10426</v>
      </c>
      <c r="B8707" s="9">
        <v>43207</v>
      </c>
      <c r="C8707" s="50" t="str">
        <f t="shared" ref="C8707:C8770" si="1088">IF(OR(B8707="04/01/2018"+0,B8707="04/02/2018"+0),"Y","N")</f>
        <v>N</v>
      </c>
      <c r="D8707" s="52">
        <f>_xlfn.XLOOKUP(B8707,Cal_Date!B:B,Cal_Date!A:A,0)</f>
        <v>3</v>
      </c>
      <c r="E8707">
        <v>2018</v>
      </c>
      <c r="F8707" t="s">
        <v>122</v>
      </c>
      <c r="G8707" t="s">
        <v>129</v>
      </c>
      <c r="H8707" t="s">
        <v>11</v>
      </c>
      <c r="I8707" t="s">
        <v>11</v>
      </c>
      <c r="J8707" t="s">
        <v>15</v>
      </c>
      <c r="K8707" t="s">
        <v>42</v>
      </c>
      <c r="L8707">
        <v>1</v>
      </c>
      <c r="M8707">
        <v>1005</v>
      </c>
      <c r="O8707" t="s">
        <v>25</v>
      </c>
      <c r="R8707" t="s">
        <v>44</v>
      </c>
      <c r="S8707" s="49" t="str">
        <f t="shared" ref="S8707:S8770" si="1089">IF(R8707="Cash","Cash","Card")</f>
        <v>Card</v>
      </c>
      <c r="T8707" s="3">
        <v>0.03</v>
      </c>
      <c r="U8707" s="2">
        <v>2.7225000000000001</v>
      </c>
      <c r="V8707" s="2">
        <v>0.87</v>
      </c>
      <c r="W8707" s="54">
        <f>_xlfn.XLOOKUP(M8707,Market!A:A,Market!F:F,0)</f>
        <v>8.8999999999999996E-2</v>
      </c>
      <c r="X8707" s="55">
        <f t="shared" ref="X8707:X8770" si="1090">T8707*U8707</f>
        <v>8.1674999999999998E-2</v>
      </c>
      <c r="Y8707" s="55">
        <f t="shared" ref="Y8707:Y8770" si="1091">U8707-V8707</f>
        <v>1.8525</v>
      </c>
      <c r="Z8707" s="54">
        <f t="shared" ref="Z8707:Z8770" si="1092">Y8707/U8707</f>
        <v>0.68044077134986225</v>
      </c>
      <c r="AA8707" s="49" t="str">
        <f t="shared" ref="AA8707:AA8770" ca="1" si="1093">IF(DATEDIF(B8707,TODAY(),"y")&gt;5,"Y","N")</f>
        <v>Y</v>
      </c>
      <c r="AB8707" s="49">
        <f t="shared" ref="AB8707:AB8770" ca="1" si="1094">DATEDIF(B8707,TODAY(),"y")</f>
        <v>6</v>
      </c>
      <c r="AC8707" s="49" t="str">
        <f t="shared" ref="AC8707:AC8770" ca="1" si="1095">IF(AB8707&gt;5,"Y","N")</f>
        <v>Y</v>
      </c>
    </row>
    <row r="8708" spans="1:29" x14ac:dyDescent="0.25">
      <c r="A8708">
        <v>10427</v>
      </c>
      <c r="B8708" s="9">
        <v>43207</v>
      </c>
      <c r="C8708" s="50" t="str">
        <f t="shared" si="1088"/>
        <v>N</v>
      </c>
      <c r="D8708" s="52">
        <f>_xlfn.XLOOKUP(B8708,Cal_Date!B:B,Cal_Date!A:A,0)</f>
        <v>3</v>
      </c>
      <c r="E8708">
        <v>2018</v>
      </c>
      <c r="F8708" t="s">
        <v>122</v>
      </c>
      <c r="G8708" t="s">
        <v>129</v>
      </c>
      <c r="H8708" t="s">
        <v>48</v>
      </c>
      <c r="I8708" t="s">
        <v>18</v>
      </c>
      <c r="J8708" t="s">
        <v>10</v>
      </c>
      <c r="K8708" t="s">
        <v>43</v>
      </c>
      <c r="L8708">
        <v>1</v>
      </c>
      <c r="M8708">
        <v>1006</v>
      </c>
      <c r="O8708" t="s">
        <v>28</v>
      </c>
      <c r="R8708" t="s">
        <v>44</v>
      </c>
      <c r="S8708" s="49" t="str">
        <f t="shared" si="1089"/>
        <v>Card</v>
      </c>
      <c r="T8708" s="3">
        <v>0.03</v>
      </c>
      <c r="U8708" s="2">
        <v>7.6229999999999993</v>
      </c>
      <c r="V8708" s="2">
        <v>1.46</v>
      </c>
      <c r="W8708" s="54">
        <f>_xlfn.XLOOKUP(M8708,Market!A:A,Market!F:F,0)</f>
        <v>8.8999999999999996E-2</v>
      </c>
      <c r="X8708" s="55">
        <f t="shared" si="1090"/>
        <v>0.22868999999999998</v>
      </c>
      <c r="Y8708" s="55">
        <f t="shared" si="1091"/>
        <v>6.1629999999999994</v>
      </c>
      <c r="Z8708" s="54">
        <f t="shared" si="1092"/>
        <v>0.80847435392889933</v>
      </c>
      <c r="AA8708" s="49" t="str">
        <f t="shared" ca="1" si="1093"/>
        <v>Y</v>
      </c>
      <c r="AB8708" s="49">
        <f t="shared" ca="1" si="1094"/>
        <v>6</v>
      </c>
      <c r="AC8708" s="49" t="str">
        <f t="shared" ca="1" si="1095"/>
        <v>Y</v>
      </c>
    </row>
    <row r="8709" spans="1:29" x14ac:dyDescent="0.25">
      <c r="A8709">
        <v>10428</v>
      </c>
      <c r="B8709" s="9">
        <v>43207</v>
      </c>
      <c r="C8709" s="50" t="str">
        <f t="shared" si="1088"/>
        <v>N</v>
      </c>
      <c r="D8709" s="52">
        <f>_xlfn.XLOOKUP(B8709,Cal_Date!B:B,Cal_Date!A:A,0)</f>
        <v>3</v>
      </c>
      <c r="E8709">
        <v>2018</v>
      </c>
      <c r="F8709" t="s">
        <v>122</v>
      </c>
      <c r="G8709" t="s">
        <v>129</v>
      </c>
      <c r="H8709" t="s">
        <v>11</v>
      </c>
      <c r="I8709" t="s">
        <v>11</v>
      </c>
      <c r="J8709" t="s">
        <v>15</v>
      </c>
      <c r="K8709" t="s">
        <v>42</v>
      </c>
      <c r="L8709">
        <v>1</v>
      </c>
      <c r="M8709">
        <v>1007</v>
      </c>
      <c r="O8709" t="s">
        <v>28</v>
      </c>
      <c r="R8709" t="s">
        <v>47</v>
      </c>
      <c r="S8709" s="49" t="str">
        <f t="shared" si="1089"/>
        <v>Card</v>
      </c>
      <c r="T8709" s="3">
        <v>3.5000000000000003E-2</v>
      </c>
      <c r="U8709" s="2">
        <v>2.7225000000000001</v>
      </c>
      <c r="V8709" s="2">
        <v>0.87</v>
      </c>
      <c r="W8709" s="54">
        <f>_xlfn.XLOOKUP(M8709,Market!A:A,Market!F:F,0)</f>
        <v>8.8999999999999996E-2</v>
      </c>
      <c r="X8709" s="55">
        <f t="shared" si="1090"/>
        <v>9.5287500000000011E-2</v>
      </c>
      <c r="Y8709" s="55">
        <f t="shared" si="1091"/>
        <v>1.8525</v>
      </c>
      <c r="Z8709" s="54">
        <f t="shared" si="1092"/>
        <v>0.68044077134986225</v>
      </c>
      <c r="AA8709" s="49" t="str">
        <f t="shared" ca="1" si="1093"/>
        <v>Y</v>
      </c>
      <c r="AB8709" s="49">
        <f t="shared" ca="1" si="1094"/>
        <v>6</v>
      </c>
      <c r="AC8709" s="49" t="str">
        <f t="shared" ca="1" si="1095"/>
        <v>Y</v>
      </c>
    </row>
    <row r="8710" spans="1:29" x14ac:dyDescent="0.25">
      <c r="A8710">
        <v>10429</v>
      </c>
      <c r="B8710" s="9">
        <v>43207</v>
      </c>
      <c r="C8710" s="50" t="str">
        <f t="shared" si="1088"/>
        <v>N</v>
      </c>
      <c r="D8710" s="52">
        <f>_xlfn.XLOOKUP(B8710,Cal_Date!B:B,Cal_Date!A:A,0)</f>
        <v>3</v>
      </c>
      <c r="E8710">
        <v>2018</v>
      </c>
      <c r="F8710" t="s">
        <v>122</v>
      </c>
      <c r="G8710" t="s">
        <v>129</v>
      </c>
      <c r="H8710" t="s">
        <v>11</v>
      </c>
      <c r="I8710" t="s">
        <v>18</v>
      </c>
      <c r="J8710" t="s">
        <v>15</v>
      </c>
      <c r="K8710" t="s">
        <v>42</v>
      </c>
      <c r="L8710">
        <v>2</v>
      </c>
      <c r="M8710">
        <v>1008</v>
      </c>
      <c r="O8710" t="s">
        <v>28</v>
      </c>
      <c r="R8710" t="s">
        <v>44</v>
      </c>
      <c r="S8710" s="49" t="str">
        <f t="shared" si="1089"/>
        <v>Card</v>
      </c>
      <c r="T8710" s="3">
        <v>0.03</v>
      </c>
      <c r="U8710" s="2">
        <v>5.4450000000000003</v>
      </c>
      <c r="V8710" s="2">
        <v>2.8</v>
      </c>
      <c r="W8710" s="54">
        <f>_xlfn.XLOOKUP(M8710,Market!A:A,Market!F:F,0)</f>
        <v>8.8999999999999996E-2</v>
      </c>
      <c r="X8710" s="55">
        <f t="shared" si="1090"/>
        <v>0.16335</v>
      </c>
      <c r="Y8710" s="55">
        <f t="shared" si="1091"/>
        <v>2.6450000000000005</v>
      </c>
      <c r="Z8710" s="54">
        <f t="shared" si="1092"/>
        <v>0.48576675849403128</v>
      </c>
      <c r="AA8710" s="49" t="str">
        <f t="shared" ca="1" si="1093"/>
        <v>Y</v>
      </c>
      <c r="AB8710" s="49">
        <f t="shared" ca="1" si="1094"/>
        <v>6</v>
      </c>
      <c r="AC8710" s="49" t="str">
        <f t="shared" ca="1" si="1095"/>
        <v>Y</v>
      </c>
    </row>
    <row r="8711" spans="1:29" x14ac:dyDescent="0.25">
      <c r="A8711">
        <v>10430</v>
      </c>
      <c r="B8711" s="9">
        <v>43207</v>
      </c>
      <c r="C8711" s="50" t="str">
        <f t="shared" si="1088"/>
        <v>N</v>
      </c>
      <c r="D8711" s="52">
        <f>_xlfn.XLOOKUP(B8711,Cal_Date!B:B,Cal_Date!A:A,0)</f>
        <v>3</v>
      </c>
      <c r="E8711">
        <v>2018</v>
      </c>
      <c r="F8711" t="s">
        <v>122</v>
      </c>
      <c r="G8711" t="s">
        <v>129</v>
      </c>
      <c r="H8711" t="s">
        <v>11</v>
      </c>
      <c r="I8711" t="s">
        <v>18</v>
      </c>
      <c r="J8711" t="s">
        <v>15</v>
      </c>
      <c r="K8711" t="s">
        <v>42</v>
      </c>
      <c r="L8711">
        <v>1</v>
      </c>
      <c r="M8711">
        <v>1009</v>
      </c>
      <c r="O8711" t="s">
        <v>28</v>
      </c>
      <c r="R8711" t="s">
        <v>44</v>
      </c>
      <c r="S8711" s="49" t="str">
        <f t="shared" si="1089"/>
        <v>Card</v>
      </c>
      <c r="T8711" s="3">
        <v>0.03</v>
      </c>
      <c r="U8711" s="2">
        <v>2.7225000000000001</v>
      </c>
      <c r="V8711" s="2">
        <v>1.4</v>
      </c>
      <c r="W8711" s="54">
        <f>_xlfn.XLOOKUP(M8711,Market!A:A,Market!F:F,0)</f>
        <v>8.8999999999999996E-2</v>
      </c>
      <c r="X8711" s="55">
        <f t="shared" si="1090"/>
        <v>8.1674999999999998E-2</v>
      </c>
      <c r="Y8711" s="55">
        <f t="shared" si="1091"/>
        <v>1.3225000000000002</v>
      </c>
      <c r="Z8711" s="54">
        <f t="shared" si="1092"/>
        <v>0.48576675849403128</v>
      </c>
      <c r="AA8711" s="49" t="str">
        <f t="shared" ca="1" si="1093"/>
        <v>Y</v>
      </c>
      <c r="AB8711" s="49">
        <f t="shared" ca="1" si="1094"/>
        <v>6</v>
      </c>
      <c r="AC8711" s="49" t="str">
        <f t="shared" ca="1" si="1095"/>
        <v>Y</v>
      </c>
    </row>
    <row r="8712" spans="1:29" x14ac:dyDescent="0.25">
      <c r="A8712">
        <v>10431</v>
      </c>
      <c r="B8712" s="9">
        <v>43207</v>
      </c>
      <c r="C8712" s="50" t="str">
        <f t="shared" si="1088"/>
        <v>N</v>
      </c>
      <c r="D8712" s="52">
        <f>_xlfn.XLOOKUP(B8712,Cal_Date!B:B,Cal_Date!A:A,0)</f>
        <v>3</v>
      </c>
      <c r="E8712">
        <v>2018</v>
      </c>
      <c r="F8712" t="s">
        <v>122</v>
      </c>
      <c r="G8712" t="s">
        <v>129</v>
      </c>
      <c r="H8712" t="s">
        <v>14</v>
      </c>
      <c r="I8712" t="s">
        <v>18</v>
      </c>
      <c r="J8712" t="s">
        <v>15</v>
      </c>
      <c r="K8712" t="s">
        <v>43</v>
      </c>
      <c r="L8712">
        <v>2</v>
      </c>
      <c r="M8712">
        <v>1006</v>
      </c>
      <c r="O8712" t="s">
        <v>28</v>
      </c>
      <c r="R8712" t="s">
        <v>44</v>
      </c>
      <c r="S8712" s="49" t="str">
        <f t="shared" si="1089"/>
        <v>Card</v>
      </c>
      <c r="T8712" s="3">
        <v>0.03</v>
      </c>
      <c r="U8712" s="2">
        <v>10.89</v>
      </c>
      <c r="V8712" s="2">
        <v>4.2</v>
      </c>
      <c r="W8712" s="54">
        <f>_xlfn.XLOOKUP(M8712,Market!A:A,Market!F:F,0)</f>
        <v>8.8999999999999996E-2</v>
      </c>
      <c r="X8712" s="55">
        <f t="shared" si="1090"/>
        <v>0.32669999999999999</v>
      </c>
      <c r="Y8712" s="55">
        <f t="shared" si="1091"/>
        <v>6.69</v>
      </c>
      <c r="Z8712" s="54">
        <f t="shared" si="1092"/>
        <v>0.61432506887052341</v>
      </c>
      <c r="AA8712" s="49" t="str">
        <f t="shared" ca="1" si="1093"/>
        <v>Y</v>
      </c>
      <c r="AB8712" s="49">
        <f t="shared" ca="1" si="1094"/>
        <v>6</v>
      </c>
      <c r="AC8712" s="49" t="str">
        <f t="shared" ca="1" si="1095"/>
        <v>Y</v>
      </c>
    </row>
    <row r="8713" spans="1:29" x14ac:dyDescent="0.25">
      <c r="A8713">
        <v>10432</v>
      </c>
      <c r="B8713" s="9">
        <v>43207</v>
      </c>
      <c r="C8713" s="50" t="str">
        <f t="shared" si="1088"/>
        <v>N</v>
      </c>
      <c r="D8713" s="52">
        <f>_xlfn.XLOOKUP(B8713,Cal_Date!B:B,Cal_Date!A:A,0)</f>
        <v>3</v>
      </c>
      <c r="E8713">
        <v>2018</v>
      </c>
      <c r="F8713" t="s">
        <v>122</v>
      </c>
      <c r="G8713" t="s">
        <v>129</v>
      </c>
      <c r="H8713" t="s">
        <v>48</v>
      </c>
      <c r="I8713" t="s">
        <v>18</v>
      </c>
      <c r="J8713" t="s">
        <v>10</v>
      </c>
      <c r="K8713" t="s">
        <v>43</v>
      </c>
      <c r="L8713">
        <v>1</v>
      </c>
      <c r="M8713">
        <v>1007</v>
      </c>
      <c r="O8713" t="s">
        <v>28</v>
      </c>
      <c r="R8713" t="s">
        <v>44</v>
      </c>
      <c r="S8713" s="49" t="str">
        <f t="shared" si="1089"/>
        <v>Card</v>
      </c>
      <c r="T8713" s="3">
        <v>0.03</v>
      </c>
      <c r="U8713" s="2">
        <v>7.6229999999999993</v>
      </c>
      <c r="V8713" s="2">
        <v>1.46</v>
      </c>
      <c r="W8713" s="54">
        <f>_xlfn.XLOOKUP(M8713,Market!A:A,Market!F:F,0)</f>
        <v>8.8999999999999996E-2</v>
      </c>
      <c r="X8713" s="55">
        <f t="shared" si="1090"/>
        <v>0.22868999999999998</v>
      </c>
      <c r="Y8713" s="55">
        <f t="shared" si="1091"/>
        <v>6.1629999999999994</v>
      </c>
      <c r="Z8713" s="54">
        <f t="shared" si="1092"/>
        <v>0.80847435392889933</v>
      </c>
      <c r="AA8713" s="49" t="str">
        <f t="shared" ca="1" si="1093"/>
        <v>Y</v>
      </c>
      <c r="AB8713" s="49">
        <f t="shared" ca="1" si="1094"/>
        <v>6</v>
      </c>
      <c r="AC8713" s="49" t="str">
        <f t="shared" ca="1" si="1095"/>
        <v>Y</v>
      </c>
    </row>
    <row r="8714" spans="1:29" x14ac:dyDescent="0.25">
      <c r="A8714">
        <v>10433</v>
      </c>
      <c r="B8714" s="9">
        <v>43207</v>
      </c>
      <c r="C8714" s="50" t="str">
        <f t="shared" si="1088"/>
        <v>N</v>
      </c>
      <c r="D8714" s="52">
        <f>_xlfn.XLOOKUP(B8714,Cal_Date!B:B,Cal_Date!A:A,0)</f>
        <v>3</v>
      </c>
      <c r="E8714">
        <v>2018</v>
      </c>
      <c r="F8714" t="s">
        <v>122</v>
      </c>
      <c r="G8714" t="s">
        <v>129</v>
      </c>
      <c r="H8714" t="s">
        <v>11</v>
      </c>
      <c r="I8714" t="s">
        <v>11</v>
      </c>
      <c r="J8714" t="s">
        <v>15</v>
      </c>
      <c r="K8714" t="s">
        <v>42</v>
      </c>
      <c r="L8714">
        <v>2</v>
      </c>
      <c r="M8714">
        <v>1007</v>
      </c>
      <c r="O8714" t="s">
        <v>28</v>
      </c>
      <c r="R8714" t="s">
        <v>44</v>
      </c>
      <c r="S8714" s="49" t="str">
        <f t="shared" si="1089"/>
        <v>Card</v>
      </c>
      <c r="T8714" s="3">
        <v>0.03</v>
      </c>
      <c r="U8714" s="2">
        <v>5.4450000000000003</v>
      </c>
      <c r="V8714" s="2">
        <v>1.74</v>
      </c>
      <c r="W8714" s="54">
        <f>_xlfn.XLOOKUP(M8714,Market!A:A,Market!F:F,0)</f>
        <v>8.8999999999999996E-2</v>
      </c>
      <c r="X8714" s="55">
        <f t="shared" si="1090"/>
        <v>0.16335</v>
      </c>
      <c r="Y8714" s="55">
        <f t="shared" si="1091"/>
        <v>3.7050000000000001</v>
      </c>
      <c r="Z8714" s="54">
        <f t="shared" si="1092"/>
        <v>0.68044077134986225</v>
      </c>
      <c r="AA8714" s="49" t="str">
        <f t="shared" ca="1" si="1093"/>
        <v>Y</v>
      </c>
      <c r="AB8714" s="49">
        <f t="shared" ca="1" si="1094"/>
        <v>6</v>
      </c>
      <c r="AC8714" s="49" t="str">
        <f t="shared" ca="1" si="1095"/>
        <v>Y</v>
      </c>
    </row>
    <row r="8715" spans="1:29" x14ac:dyDescent="0.25">
      <c r="A8715">
        <v>10434</v>
      </c>
      <c r="B8715" s="9">
        <v>43207</v>
      </c>
      <c r="C8715" s="50" t="str">
        <f t="shared" si="1088"/>
        <v>N</v>
      </c>
      <c r="D8715" s="52">
        <f>_xlfn.XLOOKUP(B8715,Cal_Date!B:B,Cal_Date!A:A,0)</f>
        <v>3</v>
      </c>
      <c r="E8715">
        <v>2018</v>
      </c>
      <c r="F8715" t="s">
        <v>122</v>
      </c>
      <c r="G8715" t="s">
        <v>129</v>
      </c>
      <c r="H8715" t="s">
        <v>11</v>
      </c>
      <c r="I8715" t="s">
        <v>11</v>
      </c>
      <c r="J8715" t="s">
        <v>15</v>
      </c>
      <c r="K8715" t="s">
        <v>42</v>
      </c>
      <c r="L8715">
        <v>1</v>
      </c>
      <c r="M8715">
        <v>1007</v>
      </c>
      <c r="O8715" t="s">
        <v>28</v>
      </c>
      <c r="R8715" t="s">
        <v>44</v>
      </c>
      <c r="S8715" s="49" t="str">
        <f t="shared" si="1089"/>
        <v>Card</v>
      </c>
      <c r="T8715" s="3">
        <v>0.03</v>
      </c>
      <c r="U8715" s="2">
        <v>2.7225000000000001</v>
      </c>
      <c r="V8715" s="2">
        <v>0.87</v>
      </c>
      <c r="W8715" s="54">
        <f>_xlfn.XLOOKUP(M8715,Market!A:A,Market!F:F,0)</f>
        <v>8.8999999999999996E-2</v>
      </c>
      <c r="X8715" s="55">
        <f t="shared" si="1090"/>
        <v>8.1674999999999998E-2</v>
      </c>
      <c r="Y8715" s="55">
        <f t="shared" si="1091"/>
        <v>1.8525</v>
      </c>
      <c r="Z8715" s="54">
        <f t="shared" si="1092"/>
        <v>0.68044077134986225</v>
      </c>
      <c r="AA8715" s="49" t="str">
        <f t="shared" ca="1" si="1093"/>
        <v>Y</v>
      </c>
      <c r="AB8715" s="49">
        <f t="shared" ca="1" si="1094"/>
        <v>6</v>
      </c>
      <c r="AC8715" s="49" t="str">
        <f t="shared" ca="1" si="1095"/>
        <v>Y</v>
      </c>
    </row>
    <row r="8716" spans="1:29" x14ac:dyDescent="0.25">
      <c r="A8716">
        <v>10435</v>
      </c>
      <c r="B8716" s="9">
        <v>43207</v>
      </c>
      <c r="C8716" s="50" t="str">
        <f t="shared" si="1088"/>
        <v>N</v>
      </c>
      <c r="D8716" s="52">
        <f>_xlfn.XLOOKUP(B8716,Cal_Date!B:B,Cal_Date!A:A,0)</f>
        <v>3</v>
      </c>
      <c r="E8716">
        <v>2018</v>
      </c>
      <c r="F8716" t="s">
        <v>122</v>
      </c>
      <c r="G8716" t="s">
        <v>129</v>
      </c>
      <c r="H8716" t="s">
        <v>11</v>
      </c>
      <c r="I8716" t="s">
        <v>18</v>
      </c>
      <c r="J8716" t="s">
        <v>15</v>
      </c>
      <c r="K8716" t="s">
        <v>42</v>
      </c>
      <c r="L8716">
        <v>1</v>
      </c>
      <c r="M8716">
        <v>1005</v>
      </c>
      <c r="O8716" t="s">
        <v>25</v>
      </c>
      <c r="R8716" t="s">
        <v>47</v>
      </c>
      <c r="S8716" s="49" t="str">
        <f t="shared" si="1089"/>
        <v>Card</v>
      </c>
      <c r="T8716" s="3">
        <v>3.5000000000000003E-2</v>
      </c>
      <c r="U8716" s="2">
        <v>2.7225000000000001</v>
      </c>
      <c r="V8716" s="2">
        <v>1.4</v>
      </c>
      <c r="W8716" s="54">
        <f>_xlfn.XLOOKUP(M8716,Market!A:A,Market!F:F,0)</f>
        <v>8.8999999999999996E-2</v>
      </c>
      <c r="X8716" s="55">
        <f t="shared" si="1090"/>
        <v>9.5287500000000011E-2</v>
      </c>
      <c r="Y8716" s="55">
        <f t="shared" si="1091"/>
        <v>1.3225000000000002</v>
      </c>
      <c r="Z8716" s="54">
        <f t="shared" si="1092"/>
        <v>0.48576675849403128</v>
      </c>
      <c r="AA8716" s="49" t="str">
        <f t="shared" ca="1" si="1093"/>
        <v>Y</v>
      </c>
      <c r="AB8716" s="49">
        <f t="shared" ca="1" si="1094"/>
        <v>6</v>
      </c>
      <c r="AC8716" s="49" t="str">
        <f t="shared" ca="1" si="1095"/>
        <v>Y</v>
      </c>
    </row>
    <row r="8717" spans="1:29" x14ac:dyDescent="0.25">
      <c r="A8717">
        <v>10436</v>
      </c>
      <c r="B8717" s="9">
        <v>43207</v>
      </c>
      <c r="C8717" s="50" t="str">
        <f t="shared" si="1088"/>
        <v>N</v>
      </c>
      <c r="D8717" s="52">
        <f>_xlfn.XLOOKUP(B8717,Cal_Date!B:B,Cal_Date!A:A,0)</f>
        <v>3</v>
      </c>
      <c r="E8717">
        <v>2018</v>
      </c>
      <c r="F8717" t="s">
        <v>122</v>
      </c>
      <c r="G8717" t="s">
        <v>129</v>
      </c>
      <c r="H8717" t="s">
        <v>11</v>
      </c>
      <c r="I8717" t="s">
        <v>11</v>
      </c>
      <c r="J8717" t="s">
        <v>15</v>
      </c>
      <c r="K8717" t="s">
        <v>42</v>
      </c>
      <c r="L8717">
        <v>1</v>
      </c>
      <c r="M8717">
        <v>1005</v>
      </c>
      <c r="O8717" t="s">
        <v>25</v>
      </c>
      <c r="R8717" t="s">
        <v>44</v>
      </c>
      <c r="S8717" s="49" t="str">
        <f t="shared" si="1089"/>
        <v>Card</v>
      </c>
      <c r="T8717" s="3">
        <v>0.03</v>
      </c>
      <c r="U8717" s="2">
        <v>2.7225000000000001</v>
      </c>
      <c r="V8717" s="2">
        <v>0.87</v>
      </c>
      <c r="W8717" s="54">
        <f>_xlfn.XLOOKUP(M8717,Market!A:A,Market!F:F,0)</f>
        <v>8.8999999999999996E-2</v>
      </c>
      <c r="X8717" s="55">
        <f t="shared" si="1090"/>
        <v>8.1674999999999998E-2</v>
      </c>
      <c r="Y8717" s="55">
        <f t="shared" si="1091"/>
        <v>1.8525</v>
      </c>
      <c r="Z8717" s="54">
        <f t="shared" si="1092"/>
        <v>0.68044077134986225</v>
      </c>
      <c r="AA8717" s="49" t="str">
        <f t="shared" ca="1" si="1093"/>
        <v>Y</v>
      </c>
      <c r="AB8717" s="49">
        <f t="shared" ca="1" si="1094"/>
        <v>6</v>
      </c>
      <c r="AC8717" s="49" t="str">
        <f t="shared" ca="1" si="1095"/>
        <v>Y</v>
      </c>
    </row>
    <row r="8718" spans="1:29" x14ac:dyDescent="0.25">
      <c r="A8718">
        <v>10437</v>
      </c>
      <c r="B8718" s="9">
        <v>43207</v>
      </c>
      <c r="C8718" s="50" t="str">
        <f t="shared" si="1088"/>
        <v>N</v>
      </c>
      <c r="D8718" s="52">
        <f>_xlfn.XLOOKUP(B8718,Cal_Date!B:B,Cal_Date!A:A,0)</f>
        <v>3</v>
      </c>
      <c r="E8718">
        <v>2018</v>
      </c>
      <c r="F8718" t="s">
        <v>122</v>
      </c>
      <c r="G8718" t="s">
        <v>129</v>
      </c>
      <c r="H8718" t="s">
        <v>14</v>
      </c>
      <c r="I8718" t="s">
        <v>18</v>
      </c>
      <c r="J8718" t="s">
        <v>15</v>
      </c>
      <c r="K8718" t="s">
        <v>43</v>
      </c>
      <c r="L8718">
        <v>1</v>
      </c>
      <c r="M8718">
        <v>1002</v>
      </c>
      <c r="O8718" t="s">
        <v>28</v>
      </c>
      <c r="R8718" t="s">
        <v>44</v>
      </c>
      <c r="S8718" s="49" t="str">
        <f t="shared" si="1089"/>
        <v>Card</v>
      </c>
      <c r="T8718" s="3">
        <v>0.03</v>
      </c>
      <c r="U8718" s="2">
        <v>5.3000000000000007</v>
      </c>
      <c r="V8718" s="2">
        <v>2.1</v>
      </c>
      <c r="W8718" s="54">
        <f>_xlfn.XLOOKUP(M8718,Market!A:A,Market!F:F,0)</f>
        <v>0.06</v>
      </c>
      <c r="X8718" s="55">
        <f t="shared" si="1090"/>
        <v>0.159</v>
      </c>
      <c r="Y8718" s="55">
        <f t="shared" si="1091"/>
        <v>3.2000000000000006</v>
      </c>
      <c r="Z8718" s="54">
        <f t="shared" si="1092"/>
        <v>0.60377358490566047</v>
      </c>
      <c r="AA8718" s="49" t="str">
        <f t="shared" ca="1" si="1093"/>
        <v>Y</v>
      </c>
      <c r="AB8718" s="49">
        <f t="shared" ca="1" si="1094"/>
        <v>6</v>
      </c>
      <c r="AC8718" s="49" t="str">
        <f t="shared" ca="1" si="1095"/>
        <v>Y</v>
      </c>
    </row>
    <row r="8719" spans="1:29" x14ac:dyDescent="0.25">
      <c r="A8719">
        <v>10438</v>
      </c>
      <c r="B8719" s="9">
        <v>43207</v>
      </c>
      <c r="C8719" s="50" t="str">
        <f t="shared" si="1088"/>
        <v>N</v>
      </c>
      <c r="D8719" s="52">
        <f>_xlfn.XLOOKUP(B8719,Cal_Date!B:B,Cal_Date!A:A,0)</f>
        <v>3</v>
      </c>
      <c r="E8719">
        <v>2018</v>
      </c>
      <c r="F8719" t="s">
        <v>122</v>
      </c>
      <c r="G8719" t="s">
        <v>129</v>
      </c>
      <c r="H8719" t="s">
        <v>11</v>
      </c>
      <c r="I8719" t="s">
        <v>18</v>
      </c>
      <c r="J8719" t="s">
        <v>15</v>
      </c>
      <c r="K8719" t="s">
        <v>42</v>
      </c>
      <c r="L8719">
        <v>2</v>
      </c>
      <c r="M8719">
        <v>1004</v>
      </c>
      <c r="O8719" t="s">
        <v>28</v>
      </c>
      <c r="R8719" t="s">
        <v>47</v>
      </c>
      <c r="S8719" s="49" t="str">
        <f t="shared" si="1089"/>
        <v>Card</v>
      </c>
      <c r="T8719" s="3">
        <v>3.5000000000000003E-2</v>
      </c>
      <c r="U8719" s="2">
        <v>5.3000000000000007</v>
      </c>
      <c r="V8719" s="2">
        <v>2.8</v>
      </c>
      <c r="W8719" s="54">
        <f>_xlfn.XLOOKUP(M8719,Market!A:A,Market!F:F,0)</f>
        <v>0.06</v>
      </c>
      <c r="X8719" s="55">
        <f t="shared" si="1090"/>
        <v>0.18550000000000005</v>
      </c>
      <c r="Y8719" s="55">
        <f t="shared" si="1091"/>
        <v>2.5000000000000009</v>
      </c>
      <c r="Z8719" s="54">
        <f t="shared" si="1092"/>
        <v>0.47169811320754729</v>
      </c>
      <c r="AA8719" s="49" t="str">
        <f t="shared" ca="1" si="1093"/>
        <v>Y</v>
      </c>
      <c r="AB8719" s="49">
        <f t="shared" ca="1" si="1094"/>
        <v>6</v>
      </c>
      <c r="AC8719" s="49" t="str">
        <f t="shared" ca="1" si="1095"/>
        <v>Y</v>
      </c>
    </row>
    <row r="8720" spans="1:29" x14ac:dyDescent="0.25">
      <c r="A8720">
        <v>10439</v>
      </c>
      <c r="B8720" s="9">
        <v>43207</v>
      </c>
      <c r="C8720" s="50" t="str">
        <f t="shared" si="1088"/>
        <v>N</v>
      </c>
      <c r="D8720" s="52">
        <f>_xlfn.XLOOKUP(B8720,Cal_Date!B:B,Cal_Date!A:A,0)</f>
        <v>3</v>
      </c>
      <c r="E8720">
        <v>2018</v>
      </c>
      <c r="F8720" t="s">
        <v>122</v>
      </c>
      <c r="G8720" t="s">
        <v>129</v>
      </c>
      <c r="H8720" t="s">
        <v>48</v>
      </c>
      <c r="I8720" t="s">
        <v>18</v>
      </c>
      <c r="J8720" t="s">
        <v>10</v>
      </c>
      <c r="K8720" t="s">
        <v>43</v>
      </c>
      <c r="L8720">
        <v>1</v>
      </c>
      <c r="M8720">
        <v>1005</v>
      </c>
      <c r="O8720" t="s">
        <v>25</v>
      </c>
      <c r="R8720" t="s">
        <v>44</v>
      </c>
      <c r="S8720" s="49" t="str">
        <f t="shared" si="1089"/>
        <v>Card</v>
      </c>
      <c r="T8720" s="3">
        <v>0.03</v>
      </c>
      <c r="U8720" s="2">
        <v>7.6229999999999993</v>
      </c>
      <c r="V8720" s="2">
        <v>1.46</v>
      </c>
      <c r="W8720" s="54">
        <f>_xlfn.XLOOKUP(M8720,Market!A:A,Market!F:F,0)</f>
        <v>8.8999999999999996E-2</v>
      </c>
      <c r="X8720" s="55">
        <f t="shared" si="1090"/>
        <v>0.22868999999999998</v>
      </c>
      <c r="Y8720" s="55">
        <f t="shared" si="1091"/>
        <v>6.1629999999999994</v>
      </c>
      <c r="Z8720" s="54">
        <f t="shared" si="1092"/>
        <v>0.80847435392889933</v>
      </c>
      <c r="AA8720" s="49" t="str">
        <f t="shared" ca="1" si="1093"/>
        <v>Y</v>
      </c>
      <c r="AB8720" s="49">
        <f t="shared" ca="1" si="1094"/>
        <v>6</v>
      </c>
      <c r="AC8720" s="49" t="str">
        <f t="shared" ca="1" si="1095"/>
        <v>Y</v>
      </c>
    </row>
    <row r="8721" spans="1:29" x14ac:dyDescent="0.25">
      <c r="A8721">
        <v>10440</v>
      </c>
      <c r="B8721" s="9">
        <v>43207</v>
      </c>
      <c r="C8721" s="50" t="str">
        <f t="shared" si="1088"/>
        <v>N</v>
      </c>
      <c r="D8721" s="52">
        <f>_xlfn.XLOOKUP(B8721,Cal_Date!B:B,Cal_Date!A:A,0)</f>
        <v>3</v>
      </c>
      <c r="E8721">
        <v>2018</v>
      </c>
      <c r="F8721" t="s">
        <v>122</v>
      </c>
      <c r="G8721" t="s">
        <v>129</v>
      </c>
      <c r="H8721" t="s">
        <v>11</v>
      </c>
      <c r="I8721" t="s">
        <v>11</v>
      </c>
      <c r="J8721" t="s">
        <v>15</v>
      </c>
      <c r="K8721" t="s">
        <v>42</v>
      </c>
      <c r="L8721">
        <v>1</v>
      </c>
      <c r="M8721">
        <v>1001</v>
      </c>
      <c r="O8721" t="s">
        <v>25</v>
      </c>
      <c r="R8721" t="s">
        <v>44</v>
      </c>
      <c r="S8721" s="49" t="str">
        <f t="shared" si="1089"/>
        <v>Card</v>
      </c>
      <c r="T8721" s="3">
        <v>0.03</v>
      </c>
      <c r="U8721" s="2">
        <v>2.6500000000000004</v>
      </c>
      <c r="V8721" s="2">
        <v>0.87</v>
      </c>
      <c r="W8721" s="54">
        <f>_xlfn.XLOOKUP(M8721,Market!A:A,Market!F:F,0)</f>
        <v>0.06</v>
      </c>
      <c r="X8721" s="55">
        <f t="shared" si="1090"/>
        <v>7.9500000000000001E-2</v>
      </c>
      <c r="Y8721" s="55">
        <f t="shared" si="1091"/>
        <v>1.7800000000000002</v>
      </c>
      <c r="Z8721" s="54">
        <f t="shared" si="1092"/>
        <v>0.67169811320754713</v>
      </c>
      <c r="AA8721" s="49" t="str">
        <f t="shared" ca="1" si="1093"/>
        <v>Y</v>
      </c>
      <c r="AB8721" s="49">
        <f t="shared" ca="1" si="1094"/>
        <v>6</v>
      </c>
      <c r="AC8721" s="49" t="str">
        <f t="shared" ca="1" si="1095"/>
        <v>Y</v>
      </c>
    </row>
    <row r="8722" spans="1:29" x14ac:dyDescent="0.25">
      <c r="A8722">
        <v>10441</v>
      </c>
      <c r="B8722" s="9">
        <v>43207</v>
      </c>
      <c r="C8722" s="50" t="str">
        <f t="shared" si="1088"/>
        <v>N</v>
      </c>
      <c r="D8722" s="52">
        <f>_xlfn.XLOOKUP(B8722,Cal_Date!B:B,Cal_Date!A:A,0)</f>
        <v>3</v>
      </c>
      <c r="E8722">
        <v>2018</v>
      </c>
      <c r="F8722" t="s">
        <v>122</v>
      </c>
      <c r="G8722" t="s">
        <v>129</v>
      </c>
      <c r="H8722" t="s">
        <v>48</v>
      </c>
      <c r="I8722" t="s">
        <v>18</v>
      </c>
      <c r="J8722" t="s">
        <v>10</v>
      </c>
      <c r="K8722" t="s">
        <v>43</v>
      </c>
      <c r="L8722">
        <v>1</v>
      </c>
      <c r="M8722">
        <v>1010</v>
      </c>
      <c r="O8722" t="s">
        <v>25</v>
      </c>
      <c r="R8722" t="s">
        <v>47</v>
      </c>
      <c r="S8722" s="49" t="str">
        <f t="shared" si="1089"/>
        <v>Card</v>
      </c>
      <c r="T8722" s="3">
        <v>3.5000000000000003E-2</v>
      </c>
      <c r="U8722" s="2">
        <v>7.5600000000000005</v>
      </c>
      <c r="V8722" s="2">
        <v>1.46</v>
      </c>
      <c r="W8722" s="54">
        <f>_xlfn.XLOOKUP(M8722,Market!A:A,Market!F:F,0)</f>
        <v>0.08</v>
      </c>
      <c r="X8722" s="55">
        <f t="shared" si="1090"/>
        <v>0.26460000000000006</v>
      </c>
      <c r="Y8722" s="55">
        <f t="shared" si="1091"/>
        <v>6.1000000000000005</v>
      </c>
      <c r="Z8722" s="54">
        <f t="shared" si="1092"/>
        <v>0.80687830687830686</v>
      </c>
      <c r="AA8722" s="49" t="str">
        <f t="shared" ca="1" si="1093"/>
        <v>Y</v>
      </c>
      <c r="AB8722" s="49">
        <f t="shared" ca="1" si="1094"/>
        <v>6</v>
      </c>
      <c r="AC8722" s="49" t="str">
        <f t="shared" ca="1" si="1095"/>
        <v>Y</v>
      </c>
    </row>
    <row r="8723" spans="1:29" x14ac:dyDescent="0.25">
      <c r="A8723">
        <v>10442</v>
      </c>
      <c r="B8723" s="9">
        <v>43207</v>
      </c>
      <c r="C8723" s="50" t="str">
        <f t="shared" si="1088"/>
        <v>N</v>
      </c>
      <c r="D8723" s="52">
        <f>_xlfn.XLOOKUP(B8723,Cal_Date!B:B,Cal_Date!A:A,0)</f>
        <v>3</v>
      </c>
      <c r="E8723">
        <v>2018</v>
      </c>
      <c r="F8723" t="s">
        <v>122</v>
      </c>
      <c r="G8723" t="s">
        <v>129</v>
      </c>
      <c r="H8723" t="s">
        <v>48</v>
      </c>
      <c r="I8723" t="s">
        <v>18</v>
      </c>
      <c r="J8723" t="s">
        <v>10</v>
      </c>
      <c r="K8723" t="s">
        <v>43</v>
      </c>
      <c r="L8723">
        <v>1</v>
      </c>
      <c r="M8723">
        <v>1011</v>
      </c>
      <c r="O8723" t="s">
        <v>25</v>
      </c>
      <c r="R8723" t="s">
        <v>44</v>
      </c>
      <c r="S8723" s="49" t="str">
        <f t="shared" si="1089"/>
        <v>Card</v>
      </c>
      <c r="T8723" s="3">
        <v>0.03</v>
      </c>
      <c r="U8723" s="2">
        <v>7.42</v>
      </c>
      <c r="V8723" s="2">
        <v>1.46</v>
      </c>
      <c r="W8723" s="54">
        <f>_xlfn.XLOOKUP(M8723,Market!A:A,Market!F:F,0)</f>
        <v>0.06</v>
      </c>
      <c r="X8723" s="55">
        <f t="shared" si="1090"/>
        <v>0.22259999999999999</v>
      </c>
      <c r="Y8723" s="55">
        <f t="shared" si="1091"/>
        <v>5.96</v>
      </c>
      <c r="Z8723" s="54">
        <f t="shared" si="1092"/>
        <v>0.80323450134770891</v>
      </c>
      <c r="AA8723" s="49" t="str">
        <f t="shared" ca="1" si="1093"/>
        <v>Y</v>
      </c>
      <c r="AB8723" s="49">
        <f t="shared" ca="1" si="1094"/>
        <v>6</v>
      </c>
      <c r="AC8723" s="49" t="str">
        <f t="shared" ca="1" si="1095"/>
        <v>Y</v>
      </c>
    </row>
    <row r="8724" spans="1:29" x14ac:dyDescent="0.25">
      <c r="A8724">
        <v>10443</v>
      </c>
      <c r="B8724" s="9">
        <v>43207</v>
      </c>
      <c r="C8724" s="50" t="str">
        <f t="shared" si="1088"/>
        <v>N</v>
      </c>
      <c r="D8724" s="52">
        <f>_xlfn.XLOOKUP(B8724,Cal_Date!B:B,Cal_Date!A:A,0)</f>
        <v>3</v>
      </c>
      <c r="E8724">
        <v>2018</v>
      </c>
      <c r="F8724" t="s">
        <v>122</v>
      </c>
      <c r="G8724" t="s">
        <v>129</v>
      </c>
      <c r="H8724" t="s">
        <v>14</v>
      </c>
      <c r="I8724" t="s">
        <v>18</v>
      </c>
      <c r="J8724" t="s">
        <v>15</v>
      </c>
      <c r="K8724" t="s">
        <v>43</v>
      </c>
      <c r="L8724">
        <v>1</v>
      </c>
      <c r="M8724">
        <v>1011</v>
      </c>
      <c r="O8724" t="s">
        <v>25</v>
      </c>
      <c r="R8724" t="s">
        <v>44</v>
      </c>
      <c r="S8724" s="49" t="str">
        <f t="shared" si="1089"/>
        <v>Card</v>
      </c>
      <c r="T8724" s="3">
        <v>0.03</v>
      </c>
      <c r="U8724" s="2">
        <v>5.3000000000000007</v>
      </c>
      <c r="V8724" s="2">
        <v>2.1</v>
      </c>
      <c r="W8724" s="54">
        <f>_xlfn.XLOOKUP(M8724,Market!A:A,Market!F:F,0)</f>
        <v>0.06</v>
      </c>
      <c r="X8724" s="55">
        <f t="shared" si="1090"/>
        <v>0.159</v>
      </c>
      <c r="Y8724" s="55">
        <f t="shared" si="1091"/>
        <v>3.2000000000000006</v>
      </c>
      <c r="Z8724" s="54">
        <f t="shared" si="1092"/>
        <v>0.60377358490566047</v>
      </c>
      <c r="AA8724" s="49" t="str">
        <f t="shared" ca="1" si="1093"/>
        <v>Y</v>
      </c>
      <c r="AB8724" s="49">
        <f t="shared" ca="1" si="1094"/>
        <v>6</v>
      </c>
      <c r="AC8724" s="49" t="str">
        <f t="shared" ca="1" si="1095"/>
        <v>Y</v>
      </c>
    </row>
    <row r="8725" spans="1:29" x14ac:dyDescent="0.25">
      <c r="A8725">
        <v>10444</v>
      </c>
      <c r="B8725" s="9">
        <v>43207</v>
      </c>
      <c r="C8725" s="50" t="str">
        <f t="shared" si="1088"/>
        <v>N</v>
      </c>
      <c r="D8725" s="52">
        <f>_xlfn.XLOOKUP(B8725,Cal_Date!B:B,Cal_Date!A:A,0)</f>
        <v>3</v>
      </c>
      <c r="E8725">
        <v>2018</v>
      </c>
      <c r="F8725" t="s">
        <v>122</v>
      </c>
      <c r="G8725" t="s">
        <v>129</v>
      </c>
      <c r="H8725" t="s">
        <v>11</v>
      </c>
      <c r="I8725" t="s">
        <v>11</v>
      </c>
      <c r="J8725" t="s">
        <v>15</v>
      </c>
      <c r="K8725" t="s">
        <v>42</v>
      </c>
      <c r="L8725">
        <v>2</v>
      </c>
      <c r="M8725">
        <v>1001</v>
      </c>
      <c r="O8725" t="s">
        <v>25</v>
      </c>
      <c r="R8725" t="s">
        <v>44</v>
      </c>
      <c r="S8725" s="49" t="str">
        <f t="shared" si="1089"/>
        <v>Card</v>
      </c>
      <c r="T8725" s="3">
        <v>0.03</v>
      </c>
      <c r="U8725" s="2">
        <v>5.3000000000000007</v>
      </c>
      <c r="V8725" s="2">
        <v>1.74</v>
      </c>
      <c r="W8725" s="54">
        <f>_xlfn.XLOOKUP(M8725,Market!A:A,Market!F:F,0)</f>
        <v>0.06</v>
      </c>
      <c r="X8725" s="55">
        <f t="shared" si="1090"/>
        <v>0.159</v>
      </c>
      <c r="Y8725" s="55">
        <f t="shared" si="1091"/>
        <v>3.5600000000000005</v>
      </c>
      <c r="Z8725" s="54">
        <f t="shared" si="1092"/>
        <v>0.67169811320754713</v>
      </c>
      <c r="AA8725" s="49" t="str">
        <f t="shared" ca="1" si="1093"/>
        <v>Y</v>
      </c>
      <c r="AB8725" s="49">
        <f t="shared" ca="1" si="1094"/>
        <v>6</v>
      </c>
      <c r="AC8725" s="49" t="str">
        <f t="shared" ca="1" si="1095"/>
        <v>Y</v>
      </c>
    </row>
    <row r="8726" spans="1:29" x14ac:dyDescent="0.25">
      <c r="A8726">
        <v>10445</v>
      </c>
      <c r="B8726" s="9">
        <v>43207</v>
      </c>
      <c r="C8726" s="50" t="str">
        <f t="shared" si="1088"/>
        <v>N</v>
      </c>
      <c r="D8726" s="52">
        <f>_xlfn.XLOOKUP(B8726,Cal_Date!B:B,Cal_Date!A:A,0)</f>
        <v>3</v>
      </c>
      <c r="E8726">
        <v>2018</v>
      </c>
      <c r="F8726" t="s">
        <v>122</v>
      </c>
      <c r="G8726" t="s">
        <v>129</v>
      </c>
      <c r="H8726" t="s">
        <v>48</v>
      </c>
      <c r="I8726" t="s">
        <v>18</v>
      </c>
      <c r="J8726" t="s">
        <v>10</v>
      </c>
      <c r="K8726" t="s">
        <v>43</v>
      </c>
      <c r="L8726">
        <v>2</v>
      </c>
      <c r="M8726">
        <v>1003</v>
      </c>
      <c r="O8726" t="s">
        <v>25</v>
      </c>
      <c r="R8726" t="s">
        <v>44</v>
      </c>
      <c r="S8726" s="49" t="str">
        <f t="shared" si="1089"/>
        <v>Card</v>
      </c>
      <c r="T8726" s="3">
        <v>0.03</v>
      </c>
      <c r="U8726" s="2">
        <v>14.84</v>
      </c>
      <c r="V8726" s="2">
        <v>2.92</v>
      </c>
      <c r="W8726" s="54">
        <f>_xlfn.XLOOKUP(M8726,Market!A:A,Market!F:F,0)</f>
        <v>0.06</v>
      </c>
      <c r="X8726" s="55">
        <f t="shared" si="1090"/>
        <v>0.44519999999999998</v>
      </c>
      <c r="Y8726" s="55">
        <f t="shared" si="1091"/>
        <v>11.92</v>
      </c>
      <c r="Z8726" s="54">
        <f t="shared" si="1092"/>
        <v>0.80323450134770891</v>
      </c>
      <c r="AA8726" s="49" t="str">
        <f t="shared" ca="1" si="1093"/>
        <v>Y</v>
      </c>
      <c r="AB8726" s="49">
        <f t="shared" ca="1" si="1094"/>
        <v>6</v>
      </c>
      <c r="AC8726" s="49" t="str">
        <f t="shared" ca="1" si="1095"/>
        <v>Y</v>
      </c>
    </row>
    <row r="8727" spans="1:29" x14ac:dyDescent="0.25">
      <c r="A8727">
        <v>10446</v>
      </c>
      <c r="B8727" s="9">
        <v>43207</v>
      </c>
      <c r="C8727" s="50" t="str">
        <f t="shared" si="1088"/>
        <v>N</v>
      </c>
      <c r="D8727" s="52">
        <f>_xlfn.XLOOKUP(B8727,Cal_Date!B:B,Cal_Date!A:A,0)</f>
        <v>3</v>
      </c>
      <c r="E8727">
        <v>2018</v>
      </c>
      <c r="F8727" t="s">
        <v>122</v>
      </c>
      <c r="G8727" t="s">
        <v>129</v>
      </c>
      <c r="H8727" t="s">
        <v>11</v>
      </c>
      <c r="I8727" t="s">
        <v>11</v>
      </c>
      <c r="J8727" t="s">
        <v>15</v>
      </c>
      <c r="K8727" t="s">
        <v>42</v>
      </c>
      <c r="L8727">
        <v>1</v>
      </c>
      <c r="M8727">
        <v>1005</v>
      </c>
      <c r="O8727" t="s">
        <v>25</v>
      </c>
      <c r="R8727" t="s">
        <v>44</v>
      </c>
      <c r="S8727" s="49" t="str">
        <f t="shared" si="1089"/>
        <v>Card</v>
      </c>
      <c r="T8727" s="3">
        <v>0.03</v>
      </c>
      <c r="U8727" s="2">
        <v>2.7225000000000001</v>
      </c>
      <c r="V8727" s="2">
        <v>0.87</v>
      </c>
      <c r="W8727" s="54">
        <f>_xlfn.XLOOKUP(M8727,Market!A:A,Market!F:F,0)</f>
        <v>8.8999999999999996E-2</v>
      </c>
      <c r="X8727" s="55">
        <f t="shared" si="1090"/>
        <v>8.1674999999999998E-2</v>
      </c>
      <c r="Y8727" s="55">
        <f t="shared" si="1091"/>
        <v>1.8525</v>
      </c>
      <c r="Z8727" s="54">
        <f t="shared" si="1092"/>
        <v>0.68044077134986225</v>
      </c>
      <c r="AA8727" s="49" t="str">
        <f t="shared" ca="1" si="1093"/>
        <v>Y</v>
      </c>
      <c r="AB8727" s="49">
        <f t="shared" ca="1" si="1094"/>
        <v>6</v>
      </c>
      <c r="AC8727" s="49" t="str">
        <f t="shared" ca="1" si="1095"/>
        <v>Y</v>
      </c>
    </row>
    <row r="8728" spans="1:29" x14ac:dyDescent="0.25">
      <c r="A8728">
        <v>10447</v>
      </c>
      <c r="B8728" s="9">
        <v>43207</v>
      </c>
      <c r="C8728" s="50" t="str">
        <f t="shared" si="1088"/>
        <v>N</v>
      </c>
      <c r="D8728" s="52">
        <f>_xlfn.XLOOKUP(B8728,Cal_Date!B:B,Cal_Date!A:A,0)</f>
        <v>3</v>
      </c>
      <c r="E8728">
        <v>2018</v>
      </c>
      <c r="F8728" t="s">
        <v>122</v>
      </c>
      <c r="G8728" t="s">
        <v>129</v>
      </c>
      <c r="H8728" t="s">
        <v>11</v>
      </c>
      <c r="I8728" t="s">
        <v>11</v>
      </c>
      <c r="J8728" t="s">
        <v>15</v>
      </c>
      <c r="K8728" t="s">
        <v>42</v>
      </c>
      <c r="L8728">
        <v>1</v>
      </c>
      <c r="M8728">
        <v>1005</v>
      </c>
      <c r="O8728" t="s">
        <v>25</v>
      </c>
      <c r="R8728" t="s">
        <v>47</v>
      </c>
      <c r="S8728" s="49" t="str">
        <f t="shared" si="1089"/>
        <v>Card</v>
      </c>
      <c r="T8728" s="3">
        <v>3.5000000000000003E-2</v>
      </c>
      <c r="U8728" s="2">
        <v>2.7225000000000001</v>
      </c>
      <c r="V8728" s="2">
        <v>0.87</v>
      </c>
      <c r="W8728" s="54">
        <f>_xlfn.XLOOKUP(M8728,Market!A:A,Market!F:F,0)</f>
        <v>8.8999999999999996E-2</v>
      </c>
      <c r="X8728" s="55">
        <f t="shared" si="1090"/>
        <v>9.5287500000000011E-2</v>
      </c>
      <c r="Y8728" s="55">
        <f t="shared" si="1091"/>
        <v>1.8525</v>
      </c>
      <c r="Z8728" s="54">
        <f t="shared" si="1092"/>
        <v>0.68044077134986225</v>
      </c>
      <c r="AA8728" s="49" t="str">
        <f t="shared" ca="1" si="1093"/>
        <v>Y</v>
      </c>
      <c r="AB8728" s="49">
        <f t="shared" ca="1" si="1094"/>
        <v>6</v>
      </c>
      <c r="AC8728" s="49" t="str">
        <f t="shared" ca="1" si="1095"/>
        <v>Y</v>
      </c>
    </row>
    <row r="8729" spans="1:29" x14ac:dyDescent="0.25">
      <c r="A8729">
        <v>10448</v>
      </c>
      <c r="B8729" s="9">
        <v>43207</v>
      </c>
      <c r="C8729" s="50" t="str">
        <f t="shared" si="1088"/>
        <v>N</v>
      </c>
      <c r="D8729" s="52">
        <f>_xlfn.XLOOKUP(B8729,Cal_Date!B:B,Cal_Date!A:A,0)</f>
        <v>3</v>
      </c>
      <c r="E8729">
        <v>2018</v>
      </c>
      <c r="F8729" t="s">
        <v>122</v>
      </c>
      <c r="G8729" t="s">
        <v>129</v>
      </c>
      <c r="H8729" t="s">
        <v>11</v>
      </c>
      <c r="I8729" t="s">
        <v>18</v>
      </c>
      <c r="J8729" t="s">
        <v>15</v>
      </c>
      <c r="K8729" t="s">
        <v>42</v>
      </c>
      <c r="L8729">
        <v>1</v>
      </c>
      <c r="M8729">
        <v>1006</v>
      </c>
      <c r="O8729" t="s">
        <v>28</v>
      </c>
      <c r="R8729" t="s">
        <v>44</v>
      </c>
      <c r="S8729" s="49" t="str">
        <f t="shared" si="1089"/>
        <v>Card</v>
      </c>
      <c r="T8729" s="3">
        <v>0.03</v>
      </c>
      <c r="U8729" s="2">
        <v>2.7225000000000001</v>
      </c>
      <c r="V8729" s="2">
        <v>1.4</v>
      </c>
      <c r="W8729" s="54">
        <f>_xlfn.XLOOKUP(M8729,Market!A:A,Market!F:F,0)</f>
        <v>8.8999999999999996E-2</v>
      </c>
      <c r="X8729" s="55">
        <f t="shared" si="1090"/>
        <v>8.1674999999999998E-2</v>
      </c>
      <c r="Y8729" s="55">
        <f t="shared" si="1091"/>
        <v>1.3225000000000002</v>
      </c>
      <c r="Z8729" s="54">
        <f t="shared" si="1092"/>
        <v>0.48576675849403128</v>
      </c>
      <c r="AA8729" s="49" t="str">
        <f t="shared" ca="1" si="1093"/>
        <v>Y</v>
      </c>
      <c r="AB8729" s="49">
        <f t="shared" ca="1" si="1094"/>
        <v>6</v>
      </c>
      <c r="AC8729" s="49" t="str">
        <f t="shared" ca="1" si="1095"/>
        <v>Y</v>
      </c>
    </row>
    <row r="8730" spans="1:29" x14ac:dyDescent="0.25">
      <c r="A8730">
        <v>10449</v>
      </c>
      <c r="B8730" s="9">
        <v>43207</v>
      </c>
      <c r="C8730" s="50" t="str">
        <f t="shared" si="1088"/>
        <v>N</v>
      </c>
      <c r="D8730" s="52">
        <f>_xlfn.XLOOKUP(B8730,Cal_Date!B:B,Cal_Date!A:A,0)</f>
        <v>3</v>
      </c>
      <c r="E8730">
        <v>2018</v>
      </c>
      <c r="F8730" t="s">
        <v>122</v>
      </c>
      <c r="G8730" t="s">
        <v>129</v>
      </c>
      <c r="H8730" t="s">
        <v>11</v>
      </c>
      <c r="I8730" t="s">
        <v>18</v>
      </c>
      <c r="J8730" t="s">
        <v>15</v>
      </c>
      <c r="K8730" t="s">
        <v>42</v>
      </c>
      <c r="L8730">
        <v>2</v>
      </c>
      <c r="M8730">
        <v>1002</v>
      </c>
      <c r="O8730" t="s">
        <v>28</v>
      </c>
      <c r="R8730" t="s">
        <v>44</v>
      </c>
      <c r="S8730" s="49" t="str">
        <f t="shared" si="1089"/>
        <v>Card</v>
      </c>
      <c r="T8730" s="3">
        <v>0.03</v>
      </c>
      <c r="U8730" s="2">
        <v>5.3000000000000007</v>
      </c>
      <c r="V8730" s="2">
        <v>2.8</v>
      </c>
      <c r="W8730" s="54">
        <f>_xlfn.XLOOKUP(M8730,Market!A:A,Market!F:F,0)</f>
        <v>0.06</v>
      </c>
      <c r="X8730" s="55">
        <f t="shared" si="1090"/>
        <v>0.159</v>
      </c>
      <c r="Y8730" s="55">
        <f t="shared" si="1091"/>
        <v>2.5000000000000009</v>
      </c>
      <c r="Z8730" s="54">
        <f t="shared" si="1092"/>
        <v>0.47169811320754729</v>
      </c>
      <c r="AA8730" s="49" t="str">
        <f t="shared" ca="1" si="1093"/>
        <v>Y</v>
      </c>
      <c r="AB8730" s="49">
        <f t="shared" ca="1" si="1094"/>
        <v>6</v>
      </c>
      <c r="AC8730" s="49" t="str">
        <f t="shared" ca="1" si="1095"/>
        <v>Y</v>
      </c>
    </row>
    <row r="8731" spans="1:29" x14ac:dyDescent="0.25">
      <c r="A8731">
        <v>10450</v>
      </c>
      <c r="B8731" s="9">
        <v>43207</v>
      </c>
      <c r="C8731" s="50" t="str">
        <f t="shared" si="1088"/>
        <v>N</v>
      </c>
      <c r="D8731" s="52">
        <f>_xlfn.XLOOKUP(B8731,Cal_Date!B:B,Cal_Date!A:A,0)</f>
        <v>3</v>
      </c>
      <c r="E8731">
        <v>2018</v>
      </c>
      <c r="F8731" t="s">
        <v>122</v>
      </c>
      <c r="G8731" t="s">
        <v>129</v>
      </c>
      <c r="H8731" t="s">
        <v>11</v>
      </c>
      <c r="I8731" t="s">
        <v>11</v>
      </c>
      <c r="J8731" t="s">
        <v>15</v>
      </c>
      <c r="K8731" t="s">
        <v>42</v>
      </c>
      <c r="L8731">
        <v>1</v>
      </c>
      <c r="M8731">
        <v>1001</v>
      </c>
      <c r="O8731" t="s">
        <v>25</v>
      </c>
      <c r="R8731" t="s">
        <v>44</v>
      </c>
      <c r="S8731" s="49" t="str">
        <f t="shared" si="1089"/>
        <v>Card</v>
      </c>
      <c r="T8731" s="3">
        <v>0.03</v>
      </c>
      <c r="U8731" s="2">
        <v>2.6500000000000004</v>
      </c>
      <c r="V8731" s="2">
        <v>0.87</v>
      </c>
      <c r="W8731" s="54">
        <f>_xlfn.XLOOKUP(M8731,Market!A:A,Market!F:F,0)</f>
        <v>0.06</v>
      </c>
      <c r="X8731" s="55">
        <f t="shared" si="1090"/>
        <v>7.9500000000000001E-2</v>
      </c>
      <c r="Y8731" s="55">
        <f t="shared" si="1091"/>
        <v>1.7800000000000002</v>
      </c>
      <c r="Z8731" s="54">
        <f t="shared" si="1092"/>
        <v>0.67169811320754713</v>
      </c>
      <c r="AA8731" s="49" t="str">
        <f t="shared" ca="1" si="1093"/>
        <v>Y</v>
      </c>
      <c r="AB8731" s="49">
        <f t="shared" ca="1" si="1094"/>
        <v>6</v>
      </c>
      <c r="AC8731" s="49" t="str">
        <f t="shared" ca="1" si="1095"/>
        <v>Y</v>
      </c>
    </row>
    <row r="8732" spans="1:29" x14ac:dyDescent="0.25">
      <c r="A8732">
        <v>10451</v>
      </c>
      <c r="B8732" s="9">
        <v>43207</v>
      </c>
      <c r="C8732" s="50" t="str">
        <f t="shared" si="1088"/>
        <v>N</v>
      </c>
      <c r="D8732" s="52">
        <f>_xlfn.XLOOKUP(B8732,Cal_Date!B:B,Cal_Date!A:A,0)</f>
        <v>3</v>
      </c>
      <c r="E8732">
        <v>2018</v>
      </c>
      <c r="F8732" t="s">
        <v>122</v>
      </c>
      <c r="G8732" t="s">
        <v>129</v>
      </c>
      <c r="H8732" t="s">
        <v>11</v>
      </c>
      <c r="I8732" t="s">
        <v>11</v>
      </c>
      <c r="J8732" t="s">
        <v>15</v>
      </c>
      <c r="K8732" t="s">
        <v>42</v>
      </c>
      <c r="L8732">
        <v>2</v>
      </c>
      <c r="M8732">
        <v>1003</v>
      </c>
      <c r="O8732" t="s">
        <v>25</v>
      </c>
      <c r="R8732" t="s">
        <v>47</v>
      </c>
      <c r="S8732" s="49" t="str">
        <f t="shared" si="1089"/>
        <v>Card</v>
      </c>
      <c r="T8732" s="3">
        <v>3.5000000000000003E-2</v>
      </c>
      <c r="U8732" s="2">
        <v>5.3000000000000007</v>
      </c>
      <c r="V8732" s="2">
        <v>1.74</v>
      </c>
      <c r="W8732" s="54">
        <f>_xlfn.XLOOKUP(M8732,Market!A:A,Market!F:F,0)</f>
        <v>0.06</v>
      </c>
      <c r="X8732" s="55">
        <f t="shared" si="1090"/>
        <v>0.18550000000000005</v>
      </c>
      <c r="Y8732" s="55">
        <f t="shared" si="1091"/>
        <v>3.5600000000000005</v>
      </c>
      <c r="Z8732" s="54">
        <f t="shared" si="1092"/>
        <v>0.67169811320754713</v>
      </c>
      <c r="AA8732" s="49" t="str">
        <f t="shared" ca="1" si="1093"/>
        <v>Y</v>
      </c>
      <c r="AB8732" s="49">
        <f t="shared" ca="1" si="1094"/>
        <v>6</v>
      </c>
      <c r="AC8732" s="49" t="str">
        <f t="shared" ca="1" si="1095"/>
        <v>Y</v>
      </c>
    </row>
    <row r="8733" spans="1:29" x14ac:dyDescent="0.25">
      <c r="A8733">
        <v>10452</v>
      </c>
      <c r="B8733" s="9">
        <v>43207</v>
      </c>
      <c r="C8733" s="50" t="str">
        <f t="shared" si="1088"/>
        <v>N</v>
      </c>
      <c r="D8733" s="52">
        <f>_xlfn.XLOOKUP(B8733,Cal_Date!B:B,Cal_Date!A:A,0)</f>
        <v>3</v>
      </c>
      <c r="E8733">
        <v>2018</v>
      </c>
      <c r="F8733" t="s">
        <v>122</v>
      </c>
      <c r="G8733" t="s">
        <v>129</v>
      </c>
      <c r="H8733" t="s">
        <v>11</v>
      </c>
      <c r="I8733" t="s">
        <v>18</v>
      </c>
      <c r="J8733" t="s">
        <v>15</v>
      </c>
      <c r="K8733" t="s">
        <v>42</v>
      </c>
      <c r="L8733">
        <v>1</v>
      </c>
      <c r="M8733">
        <v>1004</v>
      </c>
      <c r="O8733" t="s">
        <v>28</v>
      </c>
      <c r="R8733" t="s">
        <v>44</v>
      </c>
      <c r="S8733" s="49" t="str">
        <f t="shared" si="1089"/>
        <v>Card</v>
      </c>
      <c r="T8733" s="3">
        <v>0.03</v>
      </c>
      <c r="U8733" s="2">
        <v>2.6500000000000004</v>
      </c>
      <c r="V8733" s="2">
        <v>1.4</v>
      </c>
      <c r="W8733" s="54">
        <f>_xlfn.XLOOKUP(M8733,Market!A:A,Market!F:F,0)</f>
        <v>0.06</v>
      </c>
      <c r="X8733" s="55">
        <f t="shared" si="1090"/>
        <v>7.9500000000000001E-2</v>
      </c>
      <c r="Y8733" s="55">
        <f t="shared" si="1091"/>
        <v>1.2500000000000004</v>
      </c>
      <c r="Z8733" s="54">
        <f t="shared" si="1092"/>
        <v>0.47169811320754729</v>
      </c>
      <c r="AA8733" s="49" t="str">
        <f t="shared" ca="1" si="1093"/>
        <v>Y</v>
      </c>
      <c r="AB8733" s="49">
        <f t="shared" ca="1" si="1094"/>
        <v>6</v>
      </c>
      <c r="AC8733" s="49" t="str">
        <f t="shared" ca="1" si="1095"/>
        <v>Y</v>
      </c>
    </row>
    <row r="8734" spans="1:29" x14ac:dyDescent="0.25">
      <c r="A8734">
        <v>10453</v>
      </c>
      <c r="B8734" s="9">
        <v>43207</v>
      </c>
      <c r="C8734" s="50" t="str">
        <f t="shared" si="1088"/>
        <v>N</v>
      </c>
      <c r="D8734" s="52">
        <f>_xlfn.XLOOKUP(B8734,Cal_Date!B:B,Cal_Date!A:A,0)</f>
        <v>3</v>
      </c>
      <c r="E8734">
        <v>2018</v>
      </c>
      <c r="F8734" t="s">
        <v>122</v>
      </c>
      <c r="G8734" t="s">
        <v>129</v>
      </c>
      <c r="H8734" t="s">
        <v>11</v>
      </c>
      <c r="I8734" t="s">
        <v>11</v>
      </c>
      <c r="J8734" t="s">
        <v>15</v>
      </c>
      <c r="K8734" t="s">
        <v>42</v>
      </c>
      <c r="L8734">
        <v>2</v>
      </c>
      <c r="M8734">
        <v>1003</v>
      </c>
      <c r="O8734" t="s">
        <v>25</v>
      </c>
      <c r="R8734" t="s">
        <v>44</v>
      </c>
      <c r="S8734" s="49" t="str">
        <f t="shared" si="1089"/>
        <v>Card</v>
      </c>
      <c r="T8734" s="3">
        <v>0.03</v>
      </c>
      <c r="U8734" s="2">
        <v>5.3000000000000007</v>
      </c>
      <c r="V8734" s="2">
        <v>1.74</v>
      </c>
      <c r="W8734" s="54">
        <f>_xlfn.XLOOKUP(M8734,Market!A:A,Market!F:F,0)</f>
        <v>0.06</v>
      </c>
      <c r="X8734" s="55">
        <f t="shared" si="1090"/>
        <v>0.159</v>
      </c>
      <c r="Y8734" s="55">
        <f t="shared" si="1091"/>
        <v>3.5600000000000005</v>
      </c>
      <c r="Z8734" s="54">
        <f t="shared" si="1092"/>
        <v>0.67169811320754713</v>
      </c>
      <c r="AA8734" s="49" t="str">
        <f t="shared" ca="1" si="1093"/>
        <v>Y</v>
      </c>
      <c r="AB8734" s="49">
        <f t="shared" ca="1" si="1094"/>
        <v>6</v>
      </c>
      <c r="AC8734" s="49" t="str">
        <f t="shared" ca="1" si="1095"/>
        <v>Y</v>
      </c>
    </row>
    <row r="8735" spans="1:29" x14ac:dyDescent="0.25">
      <c r="A8735">
        <v>10454</v>
      </c>
      <c r="B8735" s="9">
        <v>43207</v>
      </c>
      <c r="C8735" s="50" t="str">
        <f t="shared" si="1088"/>
        <v>N</v>
      </c>
      <c r="D8735" s="52">
        <f>_xlfn.XLOOKUP(B8735,Cal_Date!B:B,Cal_Date!A:A,0)</f>
        <v>3</v>
      </c>
      <c r="E8735">
        <v>2018</v>
      </c>
      <c r="F8735" t="s">
        <v>122</v>
      </c>
      <c r="G8735" t="s">
        <v>129</v>
      </c>
      <c r="H8735" t="s">
        <v>14</v>
      </c>
      <c r="I8735" t="s">
        <v>18</v>
      </c>
      <c r="J8735" t="s">
        <v>15</v>
      </c>
      <c r="K8735" t="s">
        <v>43</v>
      </c>
      <c r="L8735">
        <v>1</v>
      </c>
      <c r="M8735">
        <v>1005</v>
      </c>
      <c r="O8735" t="s">
        <v>25</v>
      </c>
      <c r="R8735" t="s">
        <v>47</v>
      </c>
      <c r="S8735" s="49" t="str">
        <f t="shared" si="1089"/>
        <v>Card</v>
      </c>
      <c r="T8735" s="3">
        <v>3.5000000000000003E-2</v>
      </c>
      <c r="U8735" s="2">
        <v>5.4450000000000003</v>
      </c>
      <c r="V8735" s="2">
        <v>2.2200000000000002</v>
      </c>
      <c r="W8735" s="54">
        <f>_xlfn.XLOOKUP(M8735,Market!A:A,Market!F:F,0)</f>
        <v>8.8999999999999996E-2</v>
      </c>
      <c r="X8735" s="55">
        <f t="shared" si="1090"/>
        <v>0.19057500000000002</v>
      </c>
      <c r="Y8735" s="55">
        <f t="shared" si="1091"/>
        <v>3.2250000000000001</v>
      </c>
      <c r="Z8735" s="54">
        <f t="shared" si="1092"/>
        <v>0.59228650137741046</v>
      </c>
      <c r="AA8735" s="49" t="str">
        <f t="shared" ca="1" si="1093"/>
        <v>Y</v>
      </c>
      <c r="AB8735" s="49">
        <f t="shared" ca="1" si="1094"/>
        <v>6</v>
      </c>
      <c r="AC8735" s="49" t="str">
        <f t="shared" ca="1" si="1095"/>
        <v>Y</v>
      </c>
    </row>
    <row r="8736" spans="1:29" x14ac:dyDescent="0.25">
      <c r="A8736">
        <v>10455</v>
      </c>
      <c r="B8736" s="9">
        <v>43207</v>
      </c>
      <c r="C8736" s="50" t="str">
        <f t="shared" si="1088"/>
        <v>N</v>
      </c>
      <c r="D8736" s="52">
        <f>_xlfn.XLOOKUP(B8736,Cal_Date!B:B,Cal_Date!A:A,0)</f>
        <v>3</v>
      </c>
      <c r="E8736">
        <v>2018</v>
      </c>
      <c r="F8736" t="s">
        <v>122</v>
      </c>
      <c r="G8736" t="s">
        <v>129</v>
      </c>
      <c r="H8736" t="s">
        <v>14</v>
      </c>
      <c r="I8736" t="s">
        <v>18</v>
      </c>
      <c r="J8736" t="s">
        <v>15</v>
      </c>
      <c r="K8736" t="s">
        <v>43</v>
      </c>
      <c r="L8736">
        <v>1</v>
      </c>
      <c r="M8736">
        <v>1007</v>
      </c>
      <c r="O8736" t="s">
        <v>28</v>
      </c>
      <c r="R8736" t="s">
        <v>44</v>
      </c>
      <c r="S8736" s="49" t="str">
        <f t="shared" si="1089"/>
        <v>Card</v>
      </c>
      <c r="T8736" s="3">
        <v>0.03</v>
      </c>
      <c r="U8736" s="2">
        <v>5.4450000000000003</v>
      </c>
      <c r="V8736" s="2">
        <v>2.1</v>
      </c>
      <c r="W8736" s="54">
        <f>_xlfn.XLOOKUP(M8736,Market!A:A,Market!F:F,0)</f>
        <v>8.8999999999999996E-2</v>
      </c>
      <c r="X8736" s="55">
        <f t="shared" si="1090"/>
        <v>0.16335</v>
      </c>
      <c r="Y8736" s="55">
        <f t="shared" si="1091"/>
        <v>3.3450000000000002</v>
      </c>
      <c r="Z8736" s="54">
        <f t="shared" si="1092"/>
        <v>0.61432506887052341</v>
      </c>
      <c r="AA8736" s="49" t="str">
        <f t="shared" ca="1" si="1093"/>
        <v>Y</v>
      </c>
      <c r="AB8736" s="49">
        <f t="shared" ca="1" si="1094"/>
        <v>6</v>
      </c>
      <c r="AC8736" s="49" t="str">
        <f t="shared" ca="1" si="1095"/>
        <v>Y</v>
      </c>
    </row>
    <row r="8737" spans="1:29" x14ac:dyDescent="0.25">
      <c r="A8737">
        <v>10456</v>
      </c>
      <c r="B8737" s="9">
        <v>43208</v>
      </c>
      <c r="C8737" s="50" t="str">
        <f t="shared" si="1088"/>
        <v>N</v>
      </c>
      <c r="D8737" s="52">
        <f>_xlfn.XLOOKUP(B8737,Cal_Date!B:B,Cal_Date!A:A,0)</f>
        <v>3</v>
      </c>
      <c r="E8737">
        <v>2018</v>
      </c>
      <c r="F8737" t="s">
        <v>123</v>
      </c>
      <c r="G8737" t="s">
        <v>129</v>
      </c>
      <c r="H8737" t="s">
        <v>11</v>
      </c>
      <c r="I8737" t="s">
        <v>18</v>
      </c>
      <c r="J8737" t="s">
        <v>15</v>
      </c>
      <c r="K8737" t="s">
        <v>42</v>
      </c>
      <c r="L8737">
        <v>1</v>
      </c>
      <c r="M8737">
        <v>1009</v>
      </c>
      <c r="O8737" t="s">
        <v>28</v>
      </c>
      <c r="R8737" t="s">
        <v>44</v>
      </c>
      <c r="S8737" s="49" t="str">
        <f t="shared" si="1089"/>
        <v>Card</v>
      </c>
      <c r="T8737" s="3">
        <v>0.03</v>
      </c>
      <c r="U8737" s="2">
        <v>2.7225000000000001</v>
      </c>
      <c r="V8737" s="2">
        <v>1.4</v>
      </c>
      <c r="W8737" s="54">
        <f>_xlfn.XLOOKUP(M8737,Market!A:A,Market!F:F,0)</f>
        <v>8.8999999999999996E-2</v>
      </c>
      <c r="X8737" s="55">
        <f t="shared" si="1090"/>
        <v>8.1674999999999998E-2</v>
      </c>
      <c r="Y8737" s="55">
        <f t="shared" si="1091"/>
        <v>1.3225000000000002</v>
      </c>
      <c r="Z8737" s="54">
        <f t="shared" si="1092"/>
        <v>0.48576675849403128</v>
      </c>
      <c r="AA8737" s="49" t="str">
        <f t="shared" ca="1" si="1093"/>
        <v>Y</v>
      </c>
      <c r="AB8737" s="49">
        <f t="shared" ca="1" si="1094"/>
        <v>6</v>
      </c>
      <c r="AC8737" s="49" t="str">
        <f t="shared" ca="1" si="1095"/>
        <v>Y</v>
      </c>
    </row>
    <row r="8738" spans="1:29" x14ac:dyDescent="0.25">
      <c r="A8738">
        <v>10457</v>
      </c>
      <c r="B8738" s="9">
        <v>43208</v>
      </c>
      <c r="C8738" s="50" t="str">
        <f t="shared" si="1088"/>
        <v>N</v>
      </c>
      <c r="D8738" s="52">
        <f>_xlfn.XLOOKUP(B8738,Cal_Date!B:B,Cal_Date!A:A,0)</f>
        <v>3</v>
      </c>
      <c r="E8738">
        <v>2018</v>
      </c>
      <c r="F8738" t="s">
        <v>123</v>
      </c>
      <c r="G8738" t="s">
        <v>129</v>
      </c>
      <c r="H8738" t="s">
        <v>11</v>
      </c>
      <c r="I8738" t="s">
        <v>11</v>
      </c>
      <c r="J8738" t="s">
        <v>15</v>
      </c>
      <c r="K8738" t="s">
        <v>42</v>
      </c>
      <c r="L8738">
        <v>1</v>
      </c>
      <c r="M8738">
        <v>1001</v>
      </c>
      <c r="O8738" t="s">
        <v>25</v>
      </c>
      <c r="R8738" t="s">
        <v>44</v>
      </c>
      <c r="S8738" s="49" t="str">
        <f t="shared" si="1089"/>
        <v>Card</v>
      </c>
      <c r="T8738" s="3">
        <v>0.03</v>
      </c>
      <c r="U8738" s="2">
        <v>2.6500000000000004</v>
      </c>
      <c r="V8738" s="2">
        <v>0.87</v>
      </c>
      <c r="W8738" s="54">
        <f>_xlfn.XLOOKUP(M8738,Market!A:A,Market!F:F,0)</f>
        <v>0.06</v>
      </c>
      <c r="X8738" s="55">
        <f t="shared" si="1090"/>
        <v>7.9500000000000001E-2</v>
      </c>
      <c r="Y8738" s="55">
        <f t="shared" si="1091"/>
        <v>1.7800000000000002</v>
      </c>
      <c r="Z8738" s="54">
        <f t="shared" si="1092"/>
        <v>0.67169811320754713</v>
      </c>
      <c r="AA8738" s="49" t="str">
        <f t="shared" ca="1" si="1093"/>
        <v>Y</v>
      </c>
      <c r="AB8738" s="49">
        <f t="shared" ca="1" si="1094"/>
        <v>6</v>
      </c>
      <c r="AC8738" s="49" t="str">
        <f t="shared" ca="1" si="1095"/>
        <v>Y</v>
      </c>
    </row>
    <row r="8739" spans="1:29" x14ac:dyDescent="0.25">
      <c r="A8739">
        <v>10458</v>
      </c>
      <c r="B8739" s="9">
        <v>43208</v>
      </c>
      <c r="C8739" s="50" t="str">
        <f t="shared" si="1088"/>
        <v>N</v>
      </c>
      <c r="D8739" s="52">
        <f>_xlfn.XLOOKUP(B8739,Cal_Date!B:B,Cal_Date!A:A,0)</f>
        <v>3</v>
      </c>
      <c r="E8739">
        <v>2018</v>
      </c>
      <c r="F8739" t="s">
        <v>123</v>
      </c>
      <c r="G8739" t="s">
        <v>129</v>
      </c>
      <c r="H8739" t="s">
        <v>11</v>
      </c>
      <c r="I8739" t="s">
        <v>11</v>
      </c>
      <c r="J8739" t="s">
        <v>15</v>
      </c>
      <c r="K8739" t="s">
        <v>42</v>
      </c>
      <c r="L8739">
        <v>2</v>
      </c>
      <c r="M8739">
        <v>1010</v>
      </c>
      <c r="O8739" t="s">
        <v>25</v>
      </c>
      <c r="R8739" t="s">
        <v>44</v>
      </c>
      <c r="S8739" s="49" t="str">
        <f t="shared" si="1089"/>
        <v>Card</v>
      </c>
      <c r="T8739" s="3">
        <v>0.03</v>
      </c>
      <c r="U8739" s="2">
        <v>5.4</v>
      </c>
      <c r="V8739" s="2">
        <v>1.74</v>
      </c>
      <c r="W8739" s="54">
        <f>_xlfn.XLOOKUP(M8739,Market!A:A,Market!F:F,0)</f>
        <v>0.08</v>
      </c>
      <c r="X8739" s="55">
        <f t="shared" si="1090"/>
        <v>0.16200000000000001</v>
      </c>
      <c r="Y8739" s="55">
        <f t="shared" si="1091"/>
        <v>3.66</v>
      </c>
      <c r="Z8739" s="54">
        <f t="shared" si="1092"/>
        <v>0.67777777777777781</v>
      </c>
      <c r="AA8739" s="49" t="str">
        <f t="shared" ca="1" si="1093"/>
        <v>Y</v>
      </c>
      <c r="AB8739" s="49">
        <f t="shared" ca="1" si="1094"/>
        <v>6</v>
      </c>
      <c r="AC8739" s="49" t="str">
        <f t="shared" ca="1" si="1095"/>
        <v>Y</v>
      </c>
    </row>
    <row r="8740" spans="1:29" x14ac:dyDescent="0.25">
      <c r="A8740">
        <v>10459</v>
      </c>
      <c r="B8740" s="9">
        <v>43208</v>
      </c>
      <c r="C8740" s="50" t="str">
        <f t="shared" si="1088"/>
        <v>N</v>
      </c>
      <c r="D8740" s="52">
        <f>_xlfn.XLOOKUP(B8740,Cal_Date!B:B,Cal_Date!A:A,0)</f>
        <v>3</v>
      </c>
      <c r="E8740">
        <v>2018</v>
      </c>
      <c r="F8740" t="s">
        <v>123</v>
      </c>
      <c r="G8740" t="s">
        <v>129</v>
      </c>
      <c r="H8740" t="s">
        <v>11</v>
      </c>
      <c r="I8740" t="s">
        <v>18</v>
      </c>
      <c r="J8740" t="s">
        <v>15</v>
      </c>
      <c r="K8740" t="s">
        <v>42</v>
      </c>
      <c r="L8740">
        <v>1</v>
      </c>
      <c r="M8740">
        <v>1010</v>
      </c>
      <c r="O8740" t="s">
        <v>25</v>
      </c>
      <c r="R8740" t="s">
        <v>44</v>
      </c>
      <c r="S8740" s="49" t="str">
        <f t="shared" si="1089"/>
        <v>Card</v>
      </c>
      <c r="T8740" s="3">
        <v>0.03</v>
      </c>
      <c r="U8740" s="2">
        <v>2.7</v>
      </c>
      <c r="V8740" s="2">
        <v>1.4</v>
      </c>
      <c r="W8740" s="54">
        <f>_xlfn.XLOOKUP(M8740,Market!A:A,Market!F:F,0)</f>
        <v>0.08</v>
      </c>
      <c r="X8740" s="55">
        <f t="shared" si="1090"/>
        <v>8.1000000000000003E-2</v>
      </c>
      <c r="Y8740" s="55">
        <f t="shared" si="1091"/>
        <v>1.3000000000000003</v>
      </c>
      <c r="Z8740" s="54">
        <f t="shared" si="1092"/>
        <v>0.48148148148148157</v>
      </c>
      <c r="AA8740" s="49" t="str">
        <f t="shared" ca="1" si="1093"/>
        <v>Y</v>
      </c>
      <c r="AB8740" s="49">
        <f t="shared" ca="1" si="1094"/>
        <v>6</v>
      </c>
      <c r="AC8740" s="49" t="str">
        <f t="shared" ca="1" si="1095"/>
        <v>Y</v>
      </c>
    </row>
    <row r="8741" spans="1:29" x14ac:dyDescent="0.25">
      <c r="A8741">
        <v>10460</v>
      </c>
      <c r="B8741" s="9">
        <v>43208</v>
      </c>
      <c r="C8741" s="50" t="str">
        <f t="shared" si="1088"/>
        <v>N</v>
      </c>
      <c r="D8741" s="52">
        <f>_xlfn.XLOOKUP(B8741,Cal_Date!B:B,Cal_Date!A:A,0)</f>
        <v>3</v>
      </c>
      <c r="E8741">
        <v>2018</v>
      </c>
      <c r="F8741" t="s">
        <v>123</v>
      </c>
      <c r="G8741" t="s">
        <v>129</v>
      </c>
      <c r="H8741" t="s">
        <v>48</v>
      </c>
      <c r="I8741" t="s">
        <v>18</v>
      </c>
      <c r="J8741" t="s">
        <v>10</v>
      </c>
      <c r="K8741" t="s">
        <v>43</v>
      </c>
      <c r="L8741">
        <v>1</v>
      </c>
      <c r="M8741">
        <v>1010</v>
      </c>
      <c r="O8741" t="s">
        <v>25</v>
      </c>
      <c r="R8741" t="s">
        <v>47</v>
      </c>
      <c r="S8741" s="49" t="str">
        <f t="shared" si="1089"/>
        <v>Card</v>
      </c>
      <c r="T8741" s="3">
        <v>3.5000000000000003E-2</v>
      </c>
      <c r="U8741" s="2">
        <v>7.5600000000000005</v>
      </c>
      <c r="V8741" s="2">
        <v>1.46</v>
      </c>
      <c r="W8741" s="54">
        <f>_xlfn.XLOOKUP(M8741,Market!A:A,Market!F:F,0)</f>
        <v>0.08</v>
      </c>
      <c r="X8741" s="55">
        <f t="shared" si="1090"/>
        <v>0.26460000000000006</v>
      </c>
      <c r="Y8741" s="55">
        <f t="shared" si="1091"/>
        <v>6.1000000000000005</v>
      </c>
      <c r="Z8741" s="54">
        <f t="shared" si="1092"/>
        <v>0.80687830687830686</v>
      </c>
      <c r="AA8741" s="49" t="str">
        <f t="shared" ca="1" si="1093"/>
        <v>Y</v>
      </c>
      <c r="AB8741" s="49">
        <f t="shared" ca="1" si="1094"/>
        <v>6</v>
      </c>
      <c r="AC8741" s="49" t="str">
        <f t="shared" ca="1" si="1095"/>
        <v>Y</v>
      </c>
    </row>
    <row r="8742" spans="1:29" x14ac:dyDescent="0.25">
      <c r="A8742">
        <v>10461</v>
      </c>
      <c r="B8742" s="9">
        <v>43208</v>
      </c>
      <c r="C8742" s="50" t="str">
        <f t="shared" si="1088"/>
        <v>N</v>
      </c>
      <c r="D8742" s="52">
        <f>_xlfn.XLOOKUP(B8742,Cal_Date!B:B,Cal_Date!A:A,0)</f>
        <v>3</v>
      </c>
      <c r="E8742">
        <v>2018</v>
      </c>
      <c r="F8742" t="s">
        <v>123</v>
      </c>
      <c r="G8742" t="s">
        <v>129</v>
      </c>
      <c r="H8742" t="s">
        <v>11</v>
      </c>
      <c r="I8742" t="s">
        <v>11</v>
      </c>
      <c r="J8742" t="s">
        <v>15</v>
      </c>
      <c r="K8742" t="s">
        <v>42</v>
      </c>
      <c r="L8742">
        <v>1</v>
      </c>
      <c r="M8742">
        <v>1010</v>
      </c>
      <c r="O8742" t="s">
        <v>25</v>
      </c>
      <c r="R8742" t="s">
        <v>44</v>
      </c>
      <c r="S8742" s="49" t="str">
        <f t="shared" si="1089"/>
        <v>Card</v>
      </c>
      <c r="T8742" s="3">
        <v>0.03</v>
      </c>
      <c r="U8742" s="2">
        <v>2.7</v>
      </c>
      <c r="V8742" s="2">
        <v>0.87</v>
      </c>
      <c r="W8742" s="54">
        <f>_xlfn.XLOOKUP(M8742,Market!A:A,Market!F:F,0)</f>
        <v>0.08</v>
      </c>
      <c r="X8742" s="55">
        <f t="shared" si="1090"/>
        <v>8.1000000000000003E-2</v>
      </c>
      <c r="Y8742" s="55">
        <f t="shared" si="1091"/>
        <v>1.83</v>
      </c>
      <c r="Z8742" s="54">
        <f t="shared" si="1092"/>
        <v>0.67777777777777781</v>
      </c>
      <c r="AA8742" s="49" t="str">
        <f t="shared" ca="1" si="1093"/>
        <v>Y</v>
      </c>
      <c r="AB8742" s="49">
        <f t="shared" ca="1" si="1094"/>
        <v>6</v>
      </c>
      <c r="AC8742" s="49" t="str">
        <f t="shared" ca="1" si="1095"/>
        <v>Y</v>
      </c>
    </row>
    <row r="8743" spans="1:29" x14ac:dyDescent="0.25">
      <c r="A8743">
        <v>10462</v>
      </c>
      <c r="B8743" s="9">
        <v>43208</v>
      </c>
      <c r="C8743" s="50" t="str">
        <f t="shared" si="1088"/>
        <v>N</v>
      </c>
      <c r="D8743" s="52">
        <f>_xlfn.XLOOKUP(B8743,Cal_Date!B:B,Cal_Date!A:A,0)</f>
        <v>3</v>
      </c>
      <c r="E8743">
        <v>2018</v>
      </c>
      <c r="F8743" t="s">
        <v>123</v>
      </c>
      <c r="G8743" t="s">
        <v>129</v>
      </c>
      <c r="H8743" t="s">
        <v>11</v>
      </c>
      <c r="I8743" t="s">
        <v>11</v>
      </c>
      <c r="J8743" t="s">
        <v>15</v>
      </c>
      <c r="K8743" t="s">
        <v>42</v>
      </c>
      <c r="L8743">
        <v>1</v>
      </c>
      <c r="M8743">
        <v>1011</v>
      </c>
      <c r="O8743" t="s">
        <v>25</v>
      </c>
      <c r="R8743" t="s">
        <v>44</v>
      </c>
      <c r="S8743" s="49" t="str">
        <f t="shared" si="1089"/>
        <v>Card</v>
      </c>
      <c r="T8743" s="3">
        <v>0.03</v>
      </c>
      <c r="U8743" s="2">
        <v>2.6500000000000004</v>
      </c>
      <c r="V8743" s="2">
        <v>0.87</v>
      </c>
      <c r="W8743" s="54">
        <f>_xlfn.XLOOKUP(M8743,Market!A:A,Market!F:F,0)</f>
        <v>0.06</v>
      </c>
      <c r="X8743" s="55">
        <f t="shared" si="1090"/>
        <v>7.9500000000000001E-2</v>
      </c>
      <c r="Y8743" s="55">
        <f t="shared" si="1091"/>
        <v>1.7800000000000002</v>
      </c>
      <c r="Z8743" s="54">
        <f t="shared" si="1092"/>
        <v>0.67169811320754713</v>
      </c>
      <c r="AA8743" s="49" t="str">
        <f t="shared" ca="1" si="1093"/>
        <v>Y</v>
      </c>
      <c r="AB8743" s="49">
        <f t="shared" ca="1" si="1094"/>
        <v>6</v>
      </c>
      <c r="AC8743" s="49" t="str">
        <f t="shared" ca="1" si="1095"/>
        <v>Y</v>
      </c>
    </row>
    <row r="8744" spans="1:29" x14ac:dyDescent="0.25">
      <c r="A8744">
        <v>10463</v>
      </c>
      <c r="B8744" s="9">
        <v>43208</v>
      </c>
      <c r="C8744" s="50" t="str">
        <f t="shared" si="1088"/>
        <v>N</v>
      </c>
      <c r="D8744" s="52">
        <f>_xlfn.XLOOKUP(B8744,Cal_Date!B:B,Cal_Date!A:A,0)</f>
        <v>3</v>
      </c>
      <c r="E8744">
        <v>2018</v>
      </c>
      <c r="F8744" t="s">
        <v>123</v>
      </c>
      <c r="G8744" t="s">
        <v>129</v>
      </c>
      <c r="H8744" t="s">
        <v>48</v>
      </c>
      <c r="I8744" t="s">
        <v>18</v>
      </c>
      <c r="J8744" t="s">
        <v>10</v>
      </c>
      <c r="K8744" t="s">
        <v>43</v>
      </c>
      <c r="L8744">
        <v>1</v>
      </c>
      <c r="M8744">
        <v>1007</v>
      </c>
      <c r="O8744" t="s">
        <v>28</v>
      </c>
      <c r="R8744" t="s">
        <v>44</v>
      </c>
      <c r="S8744" s="49" t="str">
        <f t="shared" si="1089"/>
        <v>Card</v>
      </c>
      <c r="T8744" s="3">
        <v>0.03</v>
      </c>
      <c r="U8744" s="2">
        <v>7.6229999999999993</v>
      </c>
      <c r="V8744" s="2">
        <v>1.46</v>
      </c>
      <c r="W8744" s="54">
        <f>_xlfn.XLOOKUP(M8744,Market!A:A,Market!F:F,0)</f>
        <v>8.8999999999999996E-2</v>
      </c>
      <c r="X8744" s="55">
        <f t="shared" si="1090"/>
        <v>0.22868999999999998</v>
      </c>
      <c r="Y8744" s="55">
        <f t="shared" si="1091"/>
        <v>6.1629999999999994</v>
      </c>
      <c r="Z8744" s="54">
        <f t="shared" si="1092"/>
        <v>0.80847435392889933</v>
      </c>
      <c r="AA8744" s="49" t="str">
        <f t="shared" ca="1" si="1093"/>
        <v>Y</v>
      </c>
      <c r="AB8744" s="49">
        <f t="shared" ca="1" si="1094"/>
        <v>6</v>
      </c>
      <c r="AC8744" s="49" t="str">
        <f t="shared" ca="1" si="1095"/>
        <v>Y</v>
      </c>
    </row>
    <row r="8745" spans="1:29" x14ac:dyDescent="0.25">
      <c r="A8745">
        <v>10464</v>
      </c>
      <c r="B8745" s="9">
        <v>43208</v>
      </c>
      <c r="C8745" s="50" t="str">
        <f t="shared" si="1088"/>
        <v>N</v>
      </c>
      <c r="D8745" s="52">
        <f>_xlfn.XLOOKUP(B8745,Cal_Date!B:B,Cal_Date!A:A,0)</f>
        <v>3</v>
      </c>
      <c r="E8745">
        <v>2018</v>
      </c>
      <c r="F8745" t="s">
        <v>123</v>
      </c>
      <c r="G8745" t="s">
        <v>129</v>
      </c>
      <c r="H8745" t="s">
        <v>11</v>
      </c>
      <c r="I8745" t="s">
        <v>11</v>
      </c>
      <c r="J8745" t="s">
        <v>15</v>
      </c>
      <c r="K8745" t="s">
        <v>42</v>
      </c>
      <c r="L8745">
        <v>2</v>
      </c>
      <c r="M8745">
        <v>1007</v>
      </c>
      <c r="O8745" t="s">
        <v>28</v>
      </c>
      <c r="R8745" t="s">
        <v>44</v>
      </c>
      <c r="S8745" s="49" t="str">
        <f t="shared" si="1089"/>
        <v>Card</v>
      </c>
      <c r="T8745" s="3">
        <v>0.03</v>
      </c>
      <c r="U8745" s="2">
        <v>5.4450000000000003</v>
      </c>
      <c r="V8745" s="2">
        <v>1.74</v>
      </c>
      <c r="W8745" s="54">
        <f>_xlfn.XLOOKUP(M8745,Market!A:A,Market!F:F,0)</f>
        <v>8.8999999999999996E-2</v>
      </c>
      <c r="X8745" s="55">
        <f t="shared" si="1090"/>
        <v>0.16335</v>
      </c>
      <c r="Y8745" s="55">
        <f t="shared" si="1091"/>
        <v>3.7050000000000001</v>
      </c>
      <c r="Z8745" s="54">
        <f t="shared" si="1092"/>
        <v>0.68044077134986225</v>
      </c>
      <c r="AA8745" s="49" t="str">
        <f t="shared" ca="1" si="1093"/>
        <v>Y</v>
      </c>
      <c r="AB8745" s="49">
        <f t="shared" ca="1" si="1094"/>
        <v>6</v>
      </c>
      <c r="AC8745" s="49" t="str">
        <f t="shared" ca="1" si="1095"/>
        <v>Y</v>
      </c>
    </row>
    <row r="8746" spans="1:29" x14ac:dyDescent="0.25">
      <c r="A8746">
        <v>10465</v>
      </c>
      <c r="B8746" s="9">
        <v>43208</v>
      </c>
      <c r="C8746" s="50" t="str">
        <f t="shared" si="1088"/>
        <v>N</v>
      </c>
      <c r="D8746" s="52">
        <f>_xlfn.XLOOKUP(B8746,Cal_Date!B:B,Cal_Date!A:A,0)</f>
        <v>3</v>
      </c>
      <c r="E8746">
        <v>2018</v>
      </c>
      <c r="F8746" t="s">
        <v>123</v>
      </c>
      <c r="G8746" t="s">
        <v>129</v>
      </c>
      <c r="H8746" t="s">
        <v>48</v>
      </c>
      <c r="I8746" t="s">
        <v>18</v>
      </c>
      <c r="J8746" t="s">
        <v>10</v>
      </c>
      <c r="K8746" t="s">
        <v>43</v>
      </c>
      <c r="L8746">
        <v>2</v>
      </c>
      <c r="M8746">
        <v>1008</v>
      </c>
      <c r="O8746" t="s">
        <v>28</v>
      </c>
      <c r="R8746" t="s">
        <v>44</v>
      </c>
      <c r="S8746" s="49" t="str">
        <f t="shared" si="1089"/>
        <v>Card</v>
      </c>
      <c r="T8746" s="3">
        <v>0.03</v>
      </c>
      <c r="U8746" s="2">
        <v>15.245999999999999</v>
      </c>
      <c r="V8746" s="2">
        <v>2.92</v>
      </c>
      <c r="W8746" s="54">
        <f>_xlfn.XLOOKUP(M8746,Market!A:A,Market!F:F,0)</f>
        <v>8.8999999999999996E-2</v>
      </c>
      <c r="X8746" s="55">
        <f t="shared" si="1090"/>
        <v>0.45737999999999995</v>
      </c>
      <c r="Y8746" s="55">
        <f t="shared" si="1091"/>
        <v>12.325999999999999</v>
      </c>
      <c r="Z8746" s="54">
        <f t="shared" si="1092"/>
        <v>0.80847435392889933</v>
      </c>
      <c r="AA8746" s="49" t="str">
        <f t="shared" ca="1" si="1093"/>
        <v>Y</v>
      </c>
      <c r="AB8746" s="49">
        <f t="shared" ca="1" si="1094"/>
        <v>6</v>
      </c>
      <c r="AC8746" s="49" t="str">
        <f t="shared" ca="1" si="1095"/>
        <v>Y</v>
      </c>
    </row>
    <row r="8747" spans="1:29" x14ac:dyDescent="0.25">
      <c r="A8747">
        <v>10466</v>
      </c>
      <c r="B8747" s="9">
        <v>43208</v>
      </c>
      <c r="C8747" s="50" t="str">
        <f t="shared" si="1088"/>
        <v>N</v>
      </c>
      <c r="D8747" s="52">
        <f>_xlfn.XLOOKUP(B8747,Cal_Date!B:B,Cal_Date!A:A,0)</f>
        <v>3</v>
      </c>
      <c r="E8747">
        <v>2018</v>
      </c>
      <c r="F8747" t="s">
        <v>123</v>
      </c>
      <c r="G8747" t="s">
        <v>129</v>
      </c>
      <c r="H8747" t="s">
        <v>11</v>
      </c>
      <c r="I8747" t="s">
        <v>18</v>
      </c>
      <c r="J8747" t="s">
        <v>15</v>
      </c>
      <c r="K8747" t="s">
        <v>42</v>
      </c>
      <c r="L8747">
        <v>1</v>
      </c>
      <c r="M8747">
        <v>1004</v>
      </c>
      <c r="O8747" t="s">
        <v>28</v>
      </c>
      <c r="R8747" t="s">
        <v>44</v>
      </c>
      <c r="S8747" s="49" t="str">
        <f t="shared" si="1089"/>
        <v>Card</v>
      </c>
      <c r="T8747" s="3">
        <v>0.03</v>
      </c>
      <c r="U8747" s="2">
        <v>2.6500000000000004</v>
      </c>
      <c r="V8747" s="2">
        <v>1.4</v>
      </c>
      <c r="W8747" s="54">
        <f>_xlfn.XLOOKUP(M8747,Market!A:A,Market!F:F,0)</f>
        <v>0.06</v>
      </c>
      <c r="X8747" s="55">
        <f t="shared" si="1090"/>
        <v>7.9500000000000001E-2</v>
      </c>
      <c r="Y8747" s="55">
        <f t="shared" si="1091"/>
        <v>1.2500000000000004</v>
      </c>
      <c r="Z8747" s="54">
        <f t="shared" si="1092"/>
        <v>0.47169811320754729</v>
      </c>
      <c r="AA8747" s="49" t="str">
        <f t="shared" ca="1" si="1093"/>
        <v>Y</v>
      </c>
      <c r="AB8747" s="49">
        <f t="shared" ca="1" si="1094"/>
        <v>6</v>
      </c>
      <c r="AC8747" s="49" t="str">
        <f t="shared" ca="1" si="1095"/>
        <v>Y</v>
      </c>
    </row>
    <row r="8748" spans="1:29" x14ac:dyDescent="0.25">
      <c r="A8748">
        <v>10467</v>
      </c>
      <c r="B8748" s="9">
        <v>43208</v>
      </c>
      <c r="C8748" s="50" t="str">
        <f t="shared" si="1088"/>
        <v>N</v>
      </c>
      <c r="D8748" s="52">
        <f>_xlfn.XLOOKUP(B8748,Cal_Date!B:B,Cal_Date!A:A,0)</f>
        <v>3</v>
      </c>
      <c r="E8748">
        <v>2018</v>
      </c>
      <c r="F8748" t="s">
        <v>123</v>
      </c>
      <c r="G8748" t="s">
        <v>129</v>
      </c>
      <c r="H8748" t="s">
        <v>48</v>
      </c>
      <c r="I8748" t="s">
        <v>18</v>
      </c>
      <c r="J8748" t="s">
        <v>10</v>
      </c>
      <c r="K8748" t="s">
        <v>43</v>
      </c>
      <c r="L8748">
        <v>1</v>
      </c>
      <c r="M8748">
        <v>1003</v>
      </c>
      <c r="O8748" t="s">
        <v>25</v>
      </c>
      <c r="R8748" t="s">
        <v>47</v>
      </c>
      <c r="S8748" s="49" t="str">
        <f t="shared" si="1089"/>
        <v>Card</v>
      </c>
      <c r="T8748" s="3">
        <v>3.5000000000000003E-2</v>
      </c>
      <c r="U8748" s="2">
        <v>7.42</v>
      </c>
      <c r="V8748" s="2">
        <v>1.46</v>
      </c>
      <c r="W8748" s="54">
        <f>_xlfn.XLOOKUP(M8748,Market!A:A,Market!F:F,0)</f>
        <v>0.06</v>
      </c>
      <c r="X8748" s="55">
        <f t="shared" si="1090"/>
        <v>0.25970000000000004</v>
      </c>
      <c r="Y8748" s="55">
        <f t="shared" si="1091"/>
        <v>5.96</v>
      </c>
      <c r="Z8748" s="54">
        <f t="shared" si="1092"/>
        <v>0.80323450134770891</v>
      </c>
      <c r="AA8748" s="49" t="str">
        <f t="shared" ca="1" si="1093"/>
        <v>Y</v>
      </c>
      <c r="AB8748" s="49">
        <f t="shared" ca="1" si="1094"/>
        <v>6</v>
      </c>
      <c r="AC8748" s="49" t="str">
        <f t="shared" ca="1" si="1095"/>
        <v>Y</v>
      </c>
    </row>
    <row r="8749" spans="1:29" x14ac:dyDescent="0.25">
      <c r="A8749">
        <v>10468</v>
      </c>
      <c r="B8749" s="9">
        <v>43208</v>
      </c>
      <c r="C8749" s="50" t="str">
        <f t="shared" si="1088"/>
        <v>N</v>
      </c>
      <c r="D8749" s="52">
        <f>_xlfn.XLOOKUP(B8749,Cal_Date!B:B,Cal_Date!A:A,0)</f>
        <v>3</v>
      </c>
      <c r="E8749">
        <v>2018</v>
      </c>
      <c r="F8749" t="s">
        <v>123</v>
      </c>
      <c r="G8749" t="s">
        <v>129</v>
      </c>
      <c r="H8749" t="s">
        <v>14</v>
      </c>
      <c r="I8749" t="s">
        <v>18</v>
      </c>
      <c r="J8749" t="s">
        <v>15</v>
      </c>
      <c r="K8749" t="s">
        <v>43</v>
      </c>
      <c r="L8749">
        <v>1</v>
      </c>
      <c r="M8749">
        <v>1002</v>
      </c>
      <c r="O8749" t="s">
        <v>28</v>
      </c>
      <c r="R8749" t="s">
        <v>47</v>
      </c>
      <c r="S8749" s="49" t="str">
        <f t="shared" si="1089"/>
        <v>Card</v>
      </c>
      <c r="T8749" s="3">
        <v>3.5000000000000003E-2</v>
      </c>
      <c r="U8749" s="2">
        <v>5.3000000000000007</v>
      </c>
      <c r="V8749" s="2">
        <v>2.1</v>
      </c>
      <c r="W8749" s="54">
        <f>_xlfn.XLOOKUP(M8749,Market!A:A,Market!F:F,0)</f>
        <v>0.06</v>
      </c>
      <c r="X8749" s="55">
        <f t="shared" si="1090"/>
        <v>0.18550000000000005</v>
      </c>
      <c r="Y8749" s="55">
        <f t="shared" si="1091"/>
        <v>3.2000000000000006</v>
      </c>
      <c r="Z8749" s="54">
        <f t="shared" si="1092"/>
        <v>0.60377358490566047</v>
      </c>
      <c r="AA8749" s="49" t="str">
        <f t="shared" ca="1" si="1093"/>
        <v>Y</v>
      </c>
      <c r="AB8749" s="49">
        <f t="shared" ca="1" si="1094"/>
        <v>6</v>
      </c>
      <c r="AC8749" s="49" t="str">
        <f t="shared" ca="1" si="1095"/>
        <v>Y</v>
      </c>
    </row>
    <row r="8750" spans="1:29" x14ac:dyDescent="0.25">
      <c r="A8750">
        <v>10469</v>
      </c>
      <c r="B8750" s="9">
        <v>43208</v>
      </c>
      <c r="C8750" s="50" t="str">
        <f t="shared" si="1088"/>
        <v>N</v>
      </c>
      <c r="D8750" s="52">
        <f>_xlfn.XLOOKUP(B8750,Cal_Date!B:B,Cal_Date!A:A,0)</f>
        <v>3</v>
      </c>
      <c r="E8750">
        <v>2018</v>
      </c>
      <c r="F8750" t="s">
        <v>123</v>
      </c>
      <c r="G8750" t="s">
        <v>129</v>
      </c>
      <c r="H8750" t="s">
        <v>14</v>
      </c>
      <c r="I8750" t="s">
        <v>18</v>
      </c>
      <c r="J8750" t="s">
        <v>15</v>
      </c>
      <c r="K8750" t="s">
        <v>43</v>
      </c>
      <c r="L8750">
        <v>2</v>
      </c>
      <c r="M8750">
        <v>1007</v>
      </c>
      <c r="O8750" t="s">
        <v>28</v>
      </c>
      <c r="R8750" t="s">
        <v>44</v>
      </c>
      <c r="S8750" s="49" t="str">
        <f t="shared" si="1089"/>
        <v>Card</v>
      </c>
      <c r="T8750" s="3">
        <v>0.03</v>
      </c>
      <c r="U8750" s="2">
        <v>10.89</v>
      </c>
      <c r="V8750" s="2">
        <v>4.2</v>
      </c>
      <c r="W8750" s="54">
        <f>_xlfn.XLOOKUP(M8750,Market!A:A,Market!F:F,0)</f>
        <v>8.8999999999999996E-2</v>
      </c>
      <c r="X8750" s="55">
        <f t="shared" si="1090"/>
        <v>0.32669999999999999</v>
      </c>
      <c r="Y8750" s="55">
        <f t="shared" si="1091"/>
        <v>6.69</v>
      </c>
      <c r="Z8750" s="54">
        <f t="shared" si="1092"/>
        <v>0.61432506887052341</v>
      </c>
      <c r="AA8750" s="49" t="str">
        <f t="shared" ca="1" si="1093"/>
        <v>Y</v>
      </c>
      <c r="AB8750" s="49">
        <f t="shared" ca="1" si="1094"/>
        <v>6</v>
      </c>
      <c r="AC8750" s="49" t="str">
        <f t="shared" ca="1" si="1095"/>
        <v>Y</v>
      </c>
    </row>
    <row r="8751" spans="1:29" x14ac:dyDescent="0.25">
      <c r="A8751">
        <v>10470</v>
      </c>
      <c r="B8751" s="9">
        <v>43208</v>
      </c>
      <c r="C8751" s="50" t="str">
        <f t="shared" si="1088"/>
        <v>N</v>
      </c>
      <c r="D8751" s="52">
        <f>_xlfn.XLOOKUP(B8751,Cal_Date!B:B,Cal_Date!A:A,0)</f>
        <v>3</v>
      </c>
      <c r="E8751">
        <v>2018</v>
      </c>
      <c r="F8751" t="s">
        <v>123</v>
      </c>
      <c r="G8751" t="s">
        <v>129</v>
      </c>
      <c r="H8751" t="s">
        <v>14</v>
      </c>
      <c r="I8751" t="s">
        <v>18</v>
      </c>
      <c r="J8751" t="s">
        <v>15</v>
      </c>
      <c r="K8751" t="s">
        <v>43</v>
      </c>
      <c r="L8751">
        <v>1</v>
      </c>
      <c r="M8751">
        <v>1008</v>
      </c>
      <c r="O8751" t="s">
        <v>28</v>
      </c>
      <c r="R8751" t="s">
        <v>44</v>
      </c>
      <c r="S8751" s="49" t="str">
        <f t="shared" si="1089"/>
        <v>Card</v>
      </c>
      <c r="T8751" s="3">
        <v>0.03</v>
      </c>
      <c r="U8751" s="2">
        <v>5.4450000000000003</v>
      </c>
      <c r="V8751" s="2">
        <v>2.2200000000000002</v>
      </c>
      <c r="W8751" s="54">
        <f>_xlfn.XLOOKUP(M8751,Market!A:A,Market!F:F,0)</f>
        <v>8.8999999999999996E-2</v>
      </c>
      <c r="X8751" s="55">
        <f t="shared" si="1090"/>
        <v>0.16335</v>
      </c>
      <c r="Y8751" s="55">
        <f t="shared" si="1091"/>
        <v>3.2250000000000001</v>
      </c>
      <c r="Z8751" s="54">
        <f t="shared" si="1092"/>
        <v>0.59228650137741046</v>
      </c>
      <c r="AA8751" s="49" t="str">
        <f t="shared" ca="1" si="1093"/>
        <v>Y</v>
      </c>
      <c r="AB8751" s="49">
        <f t="shared" ca="1" si="1094"/>
        <v>6</v>
      </c>
      <c r="AC8751" s="49" t="str">
        <f t="shared" ca="1" si="1095"/>
        <v>Y</v>
      </c>
    </row>
    <row r="8752" spans="1:29" x14ac:dyDescent="0.25">
      <c r="A8752">
        <v>10471</v>
      </c>
      <c r="B8752" s="9">
        <v>43208</v>
      </c>
      <c r="C8752" s="50" t="str">
        <f t="shared" si="1088"/>
        <v>N</v>
      </c>
      <c r="D8752" s="52">
        <f>_xlfn.XLOOKUP(B8752,Cal_Date!B:B,Cal_Date!A:A,0)</f>
        <v>3</v>
      </c>
      <c r="E8752">
        <v>2018</v>
      </c>
      <c r="F8752" t="s">
        <v>123</v>
      </c>
      <c r="G8752" t="s">
        <v>129</v>
      </c>
      <c r="H8752" t="s">
        <v>11</v>
      </c>
      <c r="I8752" t="s">
        <v>18</v>
      </c>
      <c r="J8752" t="s">
        <v>15</v>
      </c>
      <c r="K8752" t="s">
        <v>42</v>
      </c>
      <c r="L8752">
        <v>2</v>
      </c>
      <c r="M8752">
        <v>1008</v>
      </c>
      <c r="O8752" t="s">
        <v>28</v>
      </c>
      <c r="R8752" t="s">
        <v>44</v>
      </c>
      <c r="S8752" s="49" t="str">
        <f t="shared" si="1089"/>
        <v>Card</v>
      </c>
      <c r="T8752" s="3">
        <v>0.03</v>
      </c>
      <c r="U8752" s="2">
        <v>5.4450000000000003</v>
      </c>
      <c r="V8752" s="2">
        <v>2.8</v>
      </c>
      <c r="W8752" s="54">
        <f>_xlfn.XLOOKUP(M8752,Market!A:A,Market!F:F,0)</f>
        <v>8.8999999999999996E-2</v>
      </c>
      <c r="X8752" s="55">
        <f t="shared" si="1090"/>
        <v>0.16335</v>
      </c>
      <c r="Y8752" s="55">
        <f t="shared" si="1091"/>
        <v>2.6450000000000005</v>
      </c>
      <c r="Z8752" s="54">
        <f t="shared" si="1092"/>
        <v>0.48576675849403128</v>
      </c>
      <c r="AA8752" s="49" t="str">
        <f t="shared" ca="1" si="1093"/>
        <v>Y</v>
      </c>
      <c r="AB8752" s="49">
        <f t="shared" ca="1" si="1094"/>
        <v>6</v>
      </c>
      <c r="AC8752" s="49" t="str">
        <f t="shared" ca="1" si="1095"/>
        <v>Y</v>
      </c>
    </row>
    <row r="8753" spans="1:29" x14ac:dyDescent="0.25">
      <c r="A8753">
        <v>10472</v>
      </c>
      <c r="B8753" s="9">
        <v>43208</v>
      </c>
      <c r="C8753" s="50" t="str">
        <f t="shared" si="1088"/>
        <v>N</v>
      </c>
      <c r="D8753" s="52">
        <f>_xlfn.XLOOKUP(B8753,Cal_Date!B:B,Cal_Date!A:A,0)</f>
        <v>3</v>
      </c>
      <c r="E8753">
        <v>2018</v>
      </c>
      <c r="F8753" t="s">
        <v>123</v>
      </c>
      <c r="G8753" t="s">
        <v>129</v>
      </c>
      <c r="H8753" t="s">
        <v>14</v>
      </c>
      <c r="I8753" t="s">
        <v>18</v>
      </c>
      <c r="J8753" t="s">
        <v>15</v>
      </c>
      <c r="K8753" t="s">
        <v>43</v>
      </c>
      <c r="L8753">
        <v>1</v>
      </c>
      <c r="M8753">
        <v>1000</v>
      </c>
      <c r="O8753" t="s">
        <v>25</v>
      </c>
      <c r="R8753" t="s">
        <v>47</v>
      </c>
      <c r="S8753" s="49" t="str">
        <f t="shared" si="1089"/>
        <v>Card</v>
      </c>
      <c r="T8753" s="3">
        <v>3.5000000000000003E-2</v>
      </c>
      <c r="U8753" s="2">
        <v>5.4</v>
      </c>
      <c r="V8753" s="2">
        <v>2.1</v>
      </c>
      <c r="W8753" s="54">
        <f>_xlfn.XLOOKUP(M8753,Market!A:A,Market!F:F,0)</f>
        <v>0.08</v>
      </c>
      <c r="X8753" s="55">
        <f t="shared" si="1090"/>
        <v>0.18900000000000003</v>
      </c>
      <c r="Y8753" s="55">
        <f t="shared" si="1091"/>
        <v>3.3000000000000003</v>
      </c>
      <c r="Z8753" s="54">
        <f t="shared" si="1092"/>
        <v>0.61111111111111116</v>
      </c>
      <c r="AA8753" s="49" t="str">
        <f t="shared" ca="1" si="1093"/>
        <v>Y</v>
      </c>
      <c r="AB8753" s="49">
        <f t="shared" ca="1" si="1094"/>
        <v>6</v>
      </c>
      <c r="AC8753" s="49" t="str">
        <f t="shared" ca="1" si="1095"/>
        <v>Y</v>
      </c>
    </row>
    <row r="8754" spans="1:29" x14ac:dyDescent="0.25">
      <c r="A8754">
        <v>10473</v>
      </c>
      <c r="B8754" s="9">
        <v>43208</v>
      </c>
      <c r="C8754" s="50" t="str">
        <f t="shared" si="1088"/>
        <v>N</v>
      </c>
      <c r="D8754" s="52">
        <f>_xlfn.XLOOKUP(B8754,Cal_Date!B:B,Cal_Date!A:A,0)</f>
        <v>3</v>
      </c>
      <c r="E8754">
        <v>2018</v>
      </c>
      <c r="F8754" t="s">
        <v>123</v>
      </c>
      <c r="G8754" t="s">
        <v>129</v>
      </c>
      <c r="H8754" t="s">
        <v>11</v>
      </c>
      <c r="I8754" t="s">
        <v>11</v>
      </c>
      <c r="J8754" t="s">
        <v>15</v>
      </c>
      <c r="K8754" t="s">
        <v>42</v>
      </c>
      <c r="L8754">
        <v>2</v>
      </c>
      <c r="M8754">
        <v>1000</v>
      </c>
      <c r="O8754" t="s">
        <v>25</v>
      </c>
      <c r="R8754" t="s">
        <v>44</v>
      </c>
      <c r="S8754" s="49" t="str">
        <f t="shared" si="1089"/>
        <v>Card</v>
      </c>
      <c r="T8754" s="3">
        <v>0.03</v>
      </c>
      <c r="U8754" s="2">
        <v>5.4</v>
      </c>
      <c r="V8754" s="2">
        <v>1.74</v>
      </c>
      <c r="W8754" s="54">
        <f>_xlfn.XLOOKUP(M8754,Market!A:A,Market!F:F,0)</f>
        <v>0.08</v>
      </c>
      <c r="X8754" s="55">
        <f t="shared" si="1090"/>
        <v>0.16200000000000001</v>
      </c>
      <c r="Y8754" s="55">
        <f t="shared" si="1091"/>
        <v>3.66</v>
      </c>
      <c r="Z8754" s="54">
        <f t="shared" si="1092"/>
        <v>0.67777777777777781</v>
      </c>
      <c r="AA8754" s="49" t="str">
        <f t="shared" ca="1" si="1093"/>
        <v>Y</v>
      </c>
      <c r="AB8754" s="49">
        <f t="shared" ca="1" si="1094"/>
        <v>6</v>
      </c>
      <c r="AC8754" s="49" t="str">
        <f t="shared" ca="1" si="1095"/>
        <v>Y</v>
      </c>
    </row>
    <row r="8755" spans="1:29" x14ac:dyDescent="0.25">
      <c r="A8755">
        <v>10474</v>
      </c>
      <c r="B8755" s="9">
        <v>43208</v>
      </c>
      <c r="C8755" s="50" t="str">
        <f t="shared" si="1088"/>
        <v>N</v>
      </c>
      <c r="D8755" s="52">
        <f>_xlfn.XLOOKUP(B8755,Cal_Date!B:B,Cal_Date!A:A,0)</f>
        <v>3</v>
      </c>
      <c r="E8755">
        <v>2018</v>
      </c>
      <c r="F8755" t="s">
        <v>123</v>
      </c>
      <c r="G8755" t="s">
        <v>129</v>
      </c>
      <c r="H8755" t="s">
        <v>11</v>
      </c>
      <c r="I8755" t="s">
        <v>11</v>
      </c>
      <c r="J8755" t="s">
        <v>15</v>
      </c>
      <c r="K8755" t="s">
        <v>42</v>
      </c>
      <c r="L8755">
        <v>1</v>
      </c>
      <c r="M8755">
        <v>1000</v>
      </c>
      <c r="O8755" t="s">
        <v>25</v>
      </c>
      <c r="R8755" t="s">
        <v>44</v>
      </c>
      <c r="S8755" s="49" t="str">
        <f t="shared" si="1089"/>
        <v>Card</v>
      </c>
      <c r="T8755" s="3">
        <v>0.03</v>
      </c>
      <c r="U8755" s="2">
        <v>2.7</v>
      </c>
      <c r="V8755" s="2">
        <v>0.87</v>
      </c>
      <c r="W8755" s="54">
        <f>_xlfn.XLOOKUP(M8755,Market!A:A,Market!F:F,0)</f>
        <v>0.08</v>
      </c>
      <c r="X8755" s="55">
        <f t="shared" si="1090"/>
        <v>8.1000000000000003E-2</v>
      </c>
      <c r="Y8755" s="55">
        <f t="shared" si="1091"/>
        <v>1.83</v>
      </c>
      <c r="Z8755" s="54">
        <f t="shared" si="1092"/>
        <v>0.67777777777777781</v>
      </c>
      <c r="AA8755" s="49" t="str">
        <f t="shared" ca="1" si="1093"/>
        <v>Y</v>
      </c>
      <c r="AB8755" s="49">
        <f t="shared" ca="1" si="1094"/>
        <v>6</v>
      </c>
      <c r="AC8755" s="49" t="str">
        <f t="shared" ca="1" si="1095"/>
        <v>Y</v>
      </c>
    </row>
    <row r="8756" spans="1:29" x14ac:dyDescent="0.25">
      <c r="A8756">
        <v>10475</v>
      </c>
      <c r="B8756" s="9">
        <v>43208</v>
      </c>
      <c r="C8756" s="50" t="str">
        <f t="shared" si="1088"/>
        <v>N</v>
      </c>
      <c r="D8756" s="52">
        <f>_xlfn.XLOOKUP(B8756,Cal_Date!B:B,Cal_Date!A:A,0)</f>
        <v>3</v>
      </c>
      <c r="E8756">
        <v>2018</v>
      </c>
      <c r="F8756" t="s">
        <v>123</v>
      </c>
      <c r="G8756" t="s">
        <v>129</v>
      </c>
      <c r="H8756" t="s">
        <v>14</v>
      </c>
      <c r="I8756" t="s">
        <v>18</v>
      </c>
      <c r="J8756" t="s">
        <v>15</v>
      </c>
      <c r="K8756" t="s">
        <v>43</v>
      </c>
      <c r="L8756">
        <v>1</v>
      </c>
      <c r="M8756">
        <v>1001</v>
      </c>
      <c r="O8756" t="s">
        <v>25</v>
      </c>
      <c r="R8756" t="s">
        <v>44</v>
      </c>
      <c r="S8756" s="49" t="str">
        <f t="shared" si="1089"/>
        <v>Card</v>
      </c>
      <c r="T8756" s="3">
        <v>0.03</v>
      </c>
      <c r="U8756" s="2">
        <v>5.3000000000000007</v>
      </c>
      <c r="V8756" s="2">
        <v>2.2200000000000002</v>
      </c>
      <c r="W8756" s="54">
        <f>_xlfn.XLOOKUP(M8756,Market!A:A,Market!F:F,0)</f>
        <v>0.06</v>
      </c>
      <c r="X8756" s="55">
        <f t="shared" si="1090"/>
        <v>0.159</v>
      </c>
      <c r="Y8756" s="55">
        <f t="shared" si="1091"/>
        <v>3.0800000000000005</v>
      </c>
      <c r="Z8756" s="54">
        <f t="shared" si="1092"/>
        <v>0.5811320754716981</v>
      </c>
      <c r="AA8756" s="49" t="str">
        <f t="shared" ca="1" si="1093"/>
        <v>Y</v>
      </c>
      <c r="AB8756" s="49">
        <f t="shared" ca="1" si="1094"/>
        <v>6</v>
      </c>
      <c r="AC8756" s="49" t="str">
        <f t="shared" ca="1" si="1095"/>
        <v>Y</v>
      </c>
    </row>
    <row r="8757" spans="1:29" x14ac:dyDescent="0.25">
      <c r="A8757">
        <v>10476</v>
      </c>
      <c r="B8757" s="9">
        <v>43208</v>
      </c>
      <c r="C8757" s="50" t="str">
        <f t="shared" si="1088"/>
        <v>N</v>
      </c>
      <c r="D8757" s="52">
        <f>_xlfn.XLOOKUP(B8757,Cal_Date!B:B,Cal_Date!A:A,0)</f>
        <v>3</v>
      </c>
      <c r="E8757">
        <v>2018</v>
      </c>
      <c r="F8757" t="s">
        <v>123</v>
      </c>
      <c r="G8757" t="s">
        <v>129</v>
      </c>
      <c r="H8757" t="s">
        <v>14</v>
      </c>
      <c r="I8757" t="s">
        <v>18</v>
      </c>
      <c r="J8757" t="s">
        <v>15</v>
      </c>
      <c r="K8757" t="s">
        <v>43</v>
      </c>
      <c r="L8757">
        <v>1</v>
      </c>
      <c r="M8757">
        <v>1000</v>
      </c>
      <c r="O8757" t="s">
        <v>25</v>
      </c>
      <c r="R8757" t="s">
        <v>44</v>
      </c>
      <c r="S8757" s="49" t="str">
        <f t="shared" si="1089"/>
        <v>Card</v>
      </c>
      <c r="T8757" s="3">
        <v>0.03</v>
      </c>
      <c r="U8757" s="2">
        <v>5.4</v>
      </c>
      <c r="V8757" s="2">
        <v>2.1</v>
      </c>
      <c r="W8757" s="54">
        <f>_xlfn.XLOOKUP(M8757,Market!A:A,Market!F:F,0)</f>
        <v>0.08</v>
      </c>
      <c r="X8757" s="55">
        <f t="shared" si="1090"/>
        <v>0.16200000000000001</v>
      </c>
      <c r="Y8757" s="55">
        <f t="shared" si="1091"/>
        <v>3.3000000000000003</v>
      </c>
      <c r="Z8757" s="54">
        <f t="shared" si="1092"/>
        <v>0.61111111111111116</v>
      </c>
      <c r="AA8757" s="49" t="str">
        <f t="shared" ca="1" si="1093"/>
        <v>Y</v>
      </c>
      <c r="AB8757" s="49">
        <f t="shared" ca="1" si="1094"/>
        <v>6</v>
      </c>
      <c r="AC8757" s="49" t="str">
        <f t="shared" ca="1" si="1095"/>
        <v>Y</v>
      </c>
    </row>
    <row r="8758" spans="1:29" x14ac:dyDescent="0.25">
      <c r="A8758">
        <v>10477</v>
      </c>
      <c r="B8758" s="9">
        <v>43208</v>
      </c>
      <c r="C8758" s="50" t="str">
        <f t="shared" si="1088"/>
        <v>N</v>
      </c>
      <c r="D8758" s="52">
        <f>_xlfn.XLOOKUP(B8758,Cal_Date!B:B,Cal_Date!A:A,0)</f>
        <v>3</v>
      </c>
      <c r="E8758">
        <v>2018</v>
      </c>
      <c r="F8758" t="s">
        <v>123</v>
      </c>
      <c r="G8758" t="s">
        <v>129</v>
      </c>
      <c r="H8758" t="s">
        <v>14</v>
      </c>
      <c r="I8758" t="s">
        <v>18</v>
      </c>
      <c r="J8758" t="s">
        <v>15</v>
      </c>
      <c r="K8758" t="s">
        <v>43</v>
      </c>
      <c r="L8758">
        <v>1</v>
      </c>
      <c r="M8758">
        <v>1000</v>
      </c>
      <c r="O8758" t="s">
        <v>25</v>
      </c>
      <c r="R8758" t="s">
        <v>47</v>
      </c>
      <c r="S8758" s="49" t="str">
        <f t="shared" si="1089"/>
        <v>Card</v>
      </c>
      <c r="T8758" s="3">
        <v>3.5000000000000003E-2</v>
      </c>
      <c r="U8758" s="2">
        <v>5.4</v>
      </c>
      <c r="V8758" s="2">
        <v>2.2200000000000002</v>
      </c>
      <c r="W8758" s="54">
        <f>_xlfn.XLOOKUP(M8758,Market!A:A,Market!F:F,0)</f>
        <v>0.08</v>
      </c>
      <c r="X8758" s="55">
        <f t="shared" si="1090"/>
        <v>0.18900000000000003</v>
      </c>
      <c r="Y8758" s="55">
        <f t="shared" si="1091"/>
        <v>3.18</v>
      </c>
      <c r="Z8758" s="54">
        <f t="shared" si="1092"/>
        <v>0.58888888888888891</v>
      </c>
      <c r="AA8758" s="49" t="str">
        <f t="shared" ca="1" si="1093"/>
        <v>Y</v>
      </c>
      <c r="AB8758" s="49">
        <f t="shared" ca="1" si="1094"/>
        <v>6</v>
      </c>
      <c r="AC8758" s="49" t="str">
        <f t="shared" ca="1" si="1095"/>
        <v>Y</v>
      </c>
    </row>
    <row r="8759" spans="1:29" x14ac:dyDescent="0.25">
      <c r="A8759">
        <v>10478</v>
      </c>
      <c r="B8759" s="9">
        <v>43208</v>
      </c>
      <c r="C8759" s="50" t="str">
        <f t="shared" si="1088"/>
        <v>N</v>
      </c>
      <c r="D8759" s="52">
        <f>_xlfn.XLOOKUP(B8759,Cal_Date!B:B,Cal_Date!A:A,0)</f>
        <v>3</v>
      </c>
      <c r="E8759">
        <v>2018</v>
      </c>
      <c r="F8759" t="s">
        <v>123</v>
      </c>
      <c r="G8759" t="s">
        <v>129</v>
      </c>
      <c r="H8759" t="s">
        <v>11</v>
      </c>
      <c r="I8759" t="s">
        <v>11</v>
      </c>
      <c r="J8759" t="s">
        <v>15</v>
      </c>
      <c r="K8759" t="s">
        <v>42</v>
      </c>
      <c r="L8759">
        <v>2</v>
      </c>
      <c r="M8759">
        <v>1004</v>
      </c>
      <c r="O8759" t="s">
        <v>28</v>
      </c>
      <c r="R8759" t="s">
        <v>44</v>
      </c>
      <c r="S8759" s="49" t="str">
        <f t="shared" si="1089"/>
        <v>Card</v>
      </c>
      <c r="T8759" s="3">
        <v>0.03</v>
      </c>
      <c r="U8759" s="2">
        <v>5.3000000000000007</v>
      </c>
      <c r="V8759" s="2">
        <v>1.74</v>
      </c>
      <c r="W8759" s="54">
        <f>_xlfn.XLOOKUP(M8759,Market!A:A,Market!F:F,0)</f>
        <v>0.06</v>
      </c>
      <c r="X8759" s="55">
        <f t="shared" si="1090"/>
        <v>0.159</v>
      </c>
      <c r="Y8759" s="55">
        <f t="shared" si="1091"/>
        <v>3.5600000000000005</v>
      </c>
      <c r="Z8759" s="54">
        <f t="shared" si="1092"/>
        <v>0.67169811320754713</v>
      </c>
      <c r="AA8759" s="49" t="str">
        <f t="shared" ca="1" si="1093"/>
        <v>Y</v>
      </c>
      <c r="AB8759" s="49">
        <f t="shared" ca="1" si="1094"/>
        <v>6</v>
      </c>
      <c r="AC8759" s="49" t="str">
        <f t="shared" ca="1" si="1095"/>
        <v>Y</v>
      </c>
    </row>
    <row r="8760" spans="1:29" x14ac:dyDescent="0.25">
      <c r="A8760">
        <v>10479</v>
      </c>
      <c r="B8760" s="9">
        <v>43208</v>
      </c>
      <c r="C8760" s="50" t="str">
        <f t="shared" si="1088"/>
        <v>N</v>
      </c>
      <c r="D8760" s="52">
        <f>_xlfn.XLOOKUP(B8760,Cal_Date!B:B,Cal_Date!A:A,0)</f>
        <v>3</v>
      </c>
      <c r="E8760">
        <v>2018</v>
      </c>
      <c r="F8760" t="s">
        <v>123</v>
      </c>
      <c r="G8760" t="s">
        <v>129</v>
      </c>
      <c r="H8760" t="s">
        <v>11</v>
      </c>
      <c r="I8760" t="s">
        <v>11</v>
      </c>
      <c r="J8760" t="s">
        <v>15</v>
      </c>
      <c r="K8760" t="s">
        <v>42</v>
      </c>
      <c r="L8760">
        <v>1</v>
      </c>
      <c r="M8760">
        <v>1005</v>
      </c>
      <c r="O8760" t="s">
        <v>25</v>
      </c>
      <c r="R8760" t="s">
        <v>44</v>
      </c>
      <c r="S8760" s="49" t="str">
        <f t="shared" si="1089"/>
        <v>Card</v>
      </c>
      <c r="T8760" s="3">
        <v>0.03</v>
      </c>
      <c r="U8760" s="2">
        <v>2.7225000000000001</v>
      </c>
      <c r="V8760" s="2">
        <v>0.87</v>
      </c>
      <c r="W8760" s="54">
        <f>_xlfn.XLOOKUP(M8760,Market!A:A,Market!F:F,0)</f>
        <v>8.8999999999999996E-2</v>
      </c>
      <c r="X8760" s="55">
        <f t="shared" si="1090"/>
        <v>8.1674999999999998E-2</v>
      </c>
      <c r="Y8760" s="55">
        <f t="shared" si="1091"/>
        <v>1.8525</v>
      </c>
      <c r="Z8760" s="54">
        <f t="shared" si="1092"/>
        <v>0.68044077134986225</v>
      </c>
      <c r="AA8760" s="49" t="str">
        <f t="shared" ca="1" si="1093"/>
        <v>Y</v>
      </c>
      <c r="AB8760" s="49">
        <f t="shared" ca="1" si="1094"/>
        <v>6</v>
      </c>
      <c r="AC8760" s="49" t="str">
        <f t="shared" ca="1" si="1095"/>
        <v>Y</v>
      </c>
    </row>
    <row r="8761" spans="1:29" x14ac:dyDescent="0.25">
      <c r="A8761">
        <v>10480</v>
      </c>
      <c r="B8761" s="9">
        <v>43208</v>
      </c>
      <c r="C8761" s="50" t="str">
        <f t="shared" si="1088"/>
        <v>N</v>
      </c>
      <c r="D8761" s="52">
        <f>_xlfn.XLOOKUP(B8761,Cal_Date!B:B,Cal_Date!A:A,0)</f>
        <v>3</v>
      </c>
      <c r="E8761">
        <v>2018</v>
      </c>
      <c r="F8761" t="s">
        <v>123</v>
      </c>
      <c r="G8761" t="s">
        <v>129</v>
      </c>
      <c r="H8761" t="s">
        <v>48</v>
      </c>
      <c r="I8761" t="s">
        <v>18</v>
      </c>
      <c r="J8761" t="s">
        <v>10</v>
      </c>
      <c r="K8761" t="s">
        <v>43</v>
      </c>
      <c r="L8761">
        <v>1</v>
      </c>
      <c r="M8761">
        <v>1000</v>
      </c>
      <c r="O8761" t="s">
        <v>25</v>
      </c>
      <c r="R8761" t="s">
        <v>44</v>
      </c>
      <c r="S8761" s="49" t="str">
        <f t="shared" si="1089"/>
        <v>Card</v>
      </c>
      <c r="T8761" s="3">
        <v>0.03</v>
      </c>
      <c r="U8761" s="2">
        <v>7.5600000000000005</v>
      </c>
      <c r="V8761" s="2">
        <v>1.46</v>
      </c>
      <c r="W8761" s="54">
        <f>_xlfn.XLOOKUP(M8761,Market!A:A,Market!F:F,0)</f>
        <v>0.08</v>
      </c>
      <c r="X8761" s="55">
        <f t="shared" si="1090"/>
        <v>0.2268</v>
      </c>
      <c r="Y8761" s="55">
        <f t="shared" si="1091"/>
        <v>6.1000000000000005</v>
      </c>
      <c r="Z8761" s="54">
        <f t="shared" si="1092"/>
        <v>0.80687830687830686</v>
      </c>
      <c r="AA8761" s="49" t="str">
        <f t="shared" ca="1" si="1093"/>
        <v>Y</v>
      </c>
      <c r="AB8761" s="49">
        <f t="shared" ca="1" si="1094"/>
        <v>6</v>
      </c>
      <c r="AC8761" s="49" t="str">
        <f t="shared" ca="1" si="1095"/>
        <v>Y</v>
      </c>
    </row>
    <row r="8762" spans="1:29" x14ac:dyDescent="0.25">
      <c r="A8762">
        <v>10481</v>
      </c>
      <c r="B8762" s="9">
        <v>43208</v>
      </c>
      <c r="C8762" s="50" t="str">
        <f t="shared" si="1088"/>
        <v>N</v>
      </c>
      <c r="D8762" s="52">
        <f>_xlfn.XLOOKUP(B8762,Cal_Date!B:B,Cal_Date!A:A,0)</f>
        <v>3</v>
      </c>
      <c r="E8762">
        <v>2018</v>
      </c>
      <c r="F8762" t="s">
        <v>123</v>
      </c>
      <c r="G8762" t="s">
        <v>129</v>
      </c>
      <c r="H8762" t="s">
        <v>11</v>
      </c>
      <c r="I8762" t="s">
        <v>11</v>
      </c>
      <c r="J8762" t="s">
        <v>15</v>
      </c>
      <c r="K8762" t="s">
        <v>42</v>
      </c>
      <c r="L8762">
        <v>1</v>
      </c>
      <c r="M8762">
        <v>1006</v>
      </c>
      <c r="O8762" t="s">
        <v>28</v>
      </c>
      <c r="R8762" t="s">
        <v>44</v>
      </c>
      <c r="S8762" s="49" t="str">
        <f t="shared" si="1089"/>
        <v>Card</v>
      </c>
      <c r="T8762" s="3">
        <v>0.03</v>
      </c>
      <c r="U8762" s="2">
        <v>2.7225000000000001</v>
      </c>
      <c r="V8762" s="2">
        <v>0.87</v>
      </c>
      <c r="W8762" s="54">
        <f>_xlfn.XLOOKUP(M8762,Market!A:A,Market!F:F,0)</f>
        <v>8.8999999999999996E-2</v>
      </c>
      <c r="X8762" s="55">
        <f t="shared" si="1090"/>
        <v>8.1674999999999998E-2</v>
      </c>
      <c r="Y8762" s="55">
        <f t="shared" si="1091"/>
        <v>1.8525</v>
      </c>
      <c r="Z8762" s="54">
        <f t="shared" si="1092"/>
        <v>0.68044077134986225</v>
      </c>
      <c r="AA8762" s="49" t="str">
        <f t="shared" ca="1" si="1093"/>
        <v>Y</v>
      </c>
      <c r="AB8762" s="49">
        <f t="shared" ca="1" si="1094"/>
        <v>6</v>
      </c>
      <c r="AC8762" s="49" t="str">
        <f t="shared" ca="1" si="1095"/>
        <v>Y</v>
      </c>
    </row>
    <row r="8763" spans="1:29" x14ac:dyDescent="0.25">
      <c r="A8763">
        <v>10482</v>
      </c>
      <c r="B8763" s="9">
        <v>43208</v>
      </c>
      <c r="C8763" s="50" t="str">
        <f t="shared" si="1088"/>
        <v>N</v>
      </c>
      <c r="D8763" s="52">
        <f>_xlfn.XLOOKUP(B8763,Cal_Date!B:B,Cal_Date!A:A,0)</f>
        <v>3</v>
      </c>
      <c r="E8763">
        <v>2018</v>
      </c>
      <c r="F8763" t="s">
        <v>123</v>
      </c>
      <c r="G8763" t="s">
        <v>129</v>
      </c>
      <c r="H8763" t="s">
        <v>48</v>
      </c>
      <c r="I8763" t="s">
        <v>18</v>
      </c>
      <c r="J8763" t="s">
        <v>10</v>
      </c>
      <c r="K8763" t="s">
        <v>43</v>
      </c>
      <c r="L8763">
        <v>1</v>
      </c>
      <c r="M8763">
        <v>1000</v>
      </c>
      <c r="O8763" t="s">
        <v>25</v>
      </c>
      <c r="R8763" t="s">
        <v>47</v>
      </c>
      <c r="S8763" s="49" t="str">
        <f t="shared" si="1089"/>
        <v>Card</v>
      </c>
      <c r="T8763" s="3">
        <v>3.5000000000000003E-2</v>
      </c>
      <c r="U8763" s="2">
        <v>7.5600000000000005</v>
      </c>
      <c r="V8763" s="2">
        <v>1.46</v>
      </c>
      <c r="W8763" s="54">
        <f>_xlfn.XLOOKUP(M8763,Market!A:A,Market!F:F,0)</f>
        <v>0.08</v>
      </c>
      <c r="X8763" s="55">
        <f t="shared" si="1090"/>
        <v>0.26460000000000006</v>
      </c>
      <c r="Y8763" s="55">
        <f t="shared" si="1091"/>
        <v>6.1000000000000005</v>
      </c>
      <c r="Z8763" s="54">
        <f t="shared" si="1092"/>
        <v>0.80687830687830686</v>
      </c>
      <c r="AA8763" s="49" t="str">
        <f t="shared" ca="1" si="1093"/>
        <v>Y</v>
      </c>
      <c r="AB8763" s="49">
        <f t="shared" ca="1" si="1094"/>
        <v>6</v>
      </c>
      <c r="AC8763" s="49" t="str">
        <f t="shared" ca="1" si="1095"/>
        <v>Y</v>
      </c>
    </row>
    <row r="8764" spans="1:29" x14ac:dyDescent="0.25">
      <c r="A8764">
        <v>10483</v>
      </c>
      <c r="B8764" s="9">
        <v>43208</v>
      </c>
      <c r="C8764" s="50" t="str">
        <f t="shared" si="1088"/>
        <v>N</v>
      </c>
      <c r="D8764" s="52">
        <f>_xlfn.XLOOKUP(B8764,Cal_Date!B:B,Cal_Date!A:A,0)</f>
        <v>3</v>
      </c>
      <c r="E8764">
        <v>2018</v>
      </c>
      <c r="F8764" t="s">
        <v>123</v>
      </c>
      <c r="G8764" t="s">
        <v>129</v>
      </c>
      <c r="H8764" t="s">
        <v>14</v>
      </c>
      <c r="I8764" t="s">
        <v>18</v>
      </c>
      <c r="J8764" t="s">
        <v>15</v>
      </c>
      <c r="K8764" t="s">
        <v>43</v>
      </c>
      <c r="L8764">
        <v>1</v>
      </c>
      <c r="M8764">
        <v>1001</v>
      </c>
      <c r="O8764" t="s">
        <v>25</v>
      </c>
      <c r="R8764" t="s">
        <v>44</v>
      </c>
      <c r="S8764" s="49" t="str">
        <f t="shared" si="1089"/>
        <v>Card</v>
      </c>
      <c r="T8764" s="3">
        <v>0.03</v>
      </c>
      <c r="U8764" s="2">
        <v>5.3000000000000007</v>
      </c>
      <c r="V8764" s="2">
        <v>2.1</v>
      </c>
      <c r="W8764" s="54">
        <f>_xlfn.XLOOKUP(M8764,Market!A:A,Market!F:F,0)</f>
        <v>0.06</v>
      </c>
      <c r="X8764" s="55">
        <f t="shared" si="1090"/>
        <v>0.159</v>
      </c>
      <c r="Y8764" s="55">
        <f t="shared" si="1091"/>
        <v>3.2000000000000006</v>
      </c>
      <c r="Z8764" s="54">
        <f t="shared" si="1092"/>
        <v>0.60377358490566047</v>
      </c>
      <c r="AA8764" s="49" t="str">
        <f t="shared" ca="1" si="1093"/>
        <v>Y</v>
      </c>
      <c r="AB8764" s="49">
        <f t="shared" ca="1" si="1094"/>
        <v>6</v>
      </c>
      <c r="AC8764" s="49" t="str">
        <f t="shared" ca="1" si="1095"/>
        <v>Y</v>
      </c>
    </row>
    <row r="8765" spans="1:29" x14ac:dyDescent="0.25">
      <c r="A8765">
        <v>10484</v>
      </c>
      <c r="B8765" s="9">
        <v>43208</v>
      </c>
      <c r="C8765" s="50" t="str">
        <f t="shared" si="1088"/>
        <v>N</v>
      </c>
      <c r="D8765" s="52">
        <f>_xlfn.XLOOKUP(B8765,Cal_Date!B:B,Cal_Date!A:A,0)</f>
        <v>3</v>
      </c>
      <c r="E8765">
        <v>2018</v>
      </c>
      <c r="F8765" t="s">
        <v>123</v>
      </c>
      <c r="G8765" t="s">
        <v>129</v>
      </c>
      <c r="H8765" t="s">
        <v>14</v>
      </c>
      <c r="I8765" t="s">
        <v>18</v>
      </c>
      <c r="J8765" t="s">
        <v>15</v>
      </c>
      <c r="K8765" t="s">
        <v>43</v>
      </c>
      <c r="L8765">
        <v>2</v>
      </c>
      <c r="M8765">
        <v>1008</v>
      </c>
      <c r="O8765" t="s">
        <v>28</v>
      </c>
      <c r="R8765" t="s">
        <v>44</v>
      </c>
      <c r="S8765" s="49" t="str">
        <f t="shared" si="1089"/>
        <v>Card</v>
      </c>
      <c r="T8765" s="3">
        <v>0.03</v>
      </c>
      <c r="U8765" s="2">
        <v>10.89</v>
      </c>
      <c r="V8765" s="2">
        <v>4.4400000000000004</v>
      </c>
      <c r="W8765" s="54">
        <f>_xlfn.XLOOKUP(M8765,Market!A:A,Market!F:F,0)</f>
        <v>8.8999999999999996E-2</v>
      </c>
      <c r="X8765" s="55">
        <f t="shared" si="1090"/>
        <v>0.32669999999999999</v>
      </c>
      <c r="Y8765" s="55">
        <f t="shared" si="1091"/>
        <v>6.45</v>
      </c>
      <c r="Z8765" s="54">
        <f t="shared" si="1092"/>
        <v>0.59228650137741046</v>
      </c>
      <c r="AA8765" s="49" t="str">
        <f t="shared" ca="1" si="1093"/>
        <v>Y</v>
      </c>
      <c r="AB8765" s="49">
        <f t="shared" ca="1" si="1094"/>
        <v>6</v>
      </c>
      <c r="AC8765" s="49" t="str">
        <f t="shared" ca="1" si="1095"/>
        <v>Y</v>
      </c>
    </row>
    <row r="8766" spans="1:29" x14ac:dyDescent="0.25">
      <c r="A8766">
        <v>10485</v>
      </c>
      <c r="B8766" s="9">
        <v>43208</v>
      </c>
      <c r="C8766" s="50" t="str">
        <f t="shared" si="1088"/>
        <v>N</v>
      </c>
      <c r="D8766" s="52">
        <f>_xlfn.XLOOKUP(B8766,Cal_Date!B:B,Cal_Date!A:A,0)</f>
        <v>3</v>
      </c>
      <c r="E8766">
        <v>2018</v>
      </c>
      <c r="F8766" t="s">
        <v>123</v>
      </c>
      <c r="G8766" t="s">
        <v>129</v>
      </c>
      <c r="H8766" t="s">
        <v>14</v>
      </c>
      <c r="I8766" t="s">
        <v>18</v>
      </c>
      <c r="J8766" t="s">
        <v>15</v>
      </c>
      <c r="K8766" t="s">
        <v>43</v>
      </c>
      <c r="L8766">
        <v>2</v>
      </c>
      <c r="M8766">
        <v>1009</v>
      </c>
      <c r="O8766" t="s">
        <v>28</v>
      </c>
      <c r="R8766" t="s">
        <v>44</v>
      </c>
      <c r="S8766" s="49" t="str">
        <f t="shared" si="1089"/>
        <v>Card</v>
      </c>
      <c r="T8766" s="3">
        <v>0.03</v>
      </c>
      <c r="U8766" s="2">
        <v>10.89</v>
      </c>
      <c r="V8766" s="2">
        <v>4.2</v>
      </c>
      <c r="W8766" s="54">
        <f>_xlfn.XLOOKUP(M8766,Market!A:A,Market!F:F,0)</f>
        <v>8.8999999999999996E-2</v>
      </c>
      <c r="X8766" s="55">
        <f t="shared" si="1090"/>
        <v>0.32669999999999999</v>
      </c>
      <c r="Y8766" s="55">
        <f t="shared" si="1091"/>
        <v>6.69</v>
      </c>
      <c r="Z8766" s="54">
        <f t="shared" si="1092"/>
        <v>0.61432506887052341</v>
      </c>
      <c r="AA8766" s="49" t="str">
        <f t="shared" ca="1" si="1093"/>
        <v>Y</v>
      </c>
      <c r="AB8766" s="49">
        <f t="shared" ca="1" si="1094"/>
        <v>6</v>
      </c>
      <c r="AC8766" s="49" t="str">
        <f t="shared" ca="1" si="1095"/>
        <v>Y</v>
      </c>
    </row>
    <row r="8767" spans="1:29" x14ac:dyDescent="0.25">
      <c r="A8767">
        <v>10486</v>
      </c>
      <c r="B8767" s="9">
        <v>43208</v>
      </c>
      <c r="C8767" s="50" t="str">
        <f t="shared" si="1088"/>
        <v>N</v>
      </c>
      <c r="D8767" s="52">
        <f>_xlfn.XLOOKUP(B8767,Cal_Date!B:B,Cal_Date!A:A,0)</f>
        <v>3</v>
      </c>
      <c r="E8767">
        <v>2018</v>
      </c>
      <c r="F8767" t="s">
        <v>123</v>
      </c>
      <c r="G8767" t="s">
        <v>129</v>
      </c>
      <c r="H8767" t="s">
        <v>11</v>
      </c>
      <c r="I8767" t="s">
        <v>18</v>
      </c>
      <c r="J8767" t="s">
        <v>15</v>
      </c>
      <c r="K8767" t="s">
        <v>42</v>
      </c>
      <c r="L8767">
        <v>1</v>
      </c>
      <c r="M8767">
        <v>1001</v>
      </c>
      <c r="O8767" t="s">
        <v>25</v>
      </c>
      <c r="R8767" t="s">
        <v>47</v>
      </c>
      <c r="S8767" s="49" t="str">
        <f t="shared" si="1089"/>
        <v>Card</v>
      </c>
      <c r="T8767" s="3">
        <v>3.5000000000000003E-2</v>
      </c>
      <c r="U8767" s="2">
        <v>2.6500000000000004</v>
      </c>
      <c r="V8767" s="2">
        <v>1.4</v>
      </c>
      <c r="W8767" s="54">
        <f>_xlfn.XLOOKUP(M8767,Market!A:A,Market!F:F,0)</f>
        <v>0.06</v>
      </c>
      <c r="X8767" s="55">
        <f t="shared" si="1090"/>
        <v>9.2750000000000027E-2</v>
      </c>
      <c r="Y8767" s="55">
        <f t="shared" si="1091"/>
        <v>1.2500000000000004</v>
      </c>
      <c r="Z8767" s="54">
        <f t="shared" si="1092"/>
        <v>0.47169811320754729</v>
      </c>
      <c r="AA8767" s="49" t="str">
        <f t="shared" ca="1" si="1093"/>
        <v>Y</v>
      </c>
      <c r="AB8767" s="49">
        <f t="shared" ca="1" si="1094"/>
        <v>6</v>
      </c>
      <c r="AC8767" s="49" t="str">
        <f t="shared" ca="1" si="1095"/>
        <v>Y</v>
      </c>
    </row>
    <row r="8768" spans="1:29" x14ac:dyDescent="0.25">
      <c r="A8768">
        <v>10487</v>
      </c>
      <c r="B8768" s="9">
        <v>43208</v>
      </c>
      <c r="C8768" s="50" t="str">
        <f t="shared" si="1088"/>
        <v>N</v>
      </c>
      <c r="D8768" s="52">
        <f>_xlfn.XLOOKUP(B8768,Cal_Date!B:B,Cal_Date!A:A,0)</f>
        <v>3</v>
      </c>
      <c r="E8768">
        <v>2018</v>
      </c>
      <c r="F8768" t="s">
        <v>123</v>
      </c>
      <c r="G8768" t="s">
        <v>129</v>
      </c>
      <c r="H8768" t="s">
        <v>11</v>
      </c>
      <c r="I8768" t="s">
        <v>11</v>
      </c>
      <c r="J8768" t="s">
        <v>15</v>
      </c>
      <c r="K8768" t="s">
        <v>42</v>
      </c>
      <c r="L8768">
        <v>1</v>
      </c>
      <c r="M8768">
        <v>1001</v>
      </c>
      <c r="O8768" t="s">
        <v>25</v>
      </c>
      <c r="R8768" t="s">
        <v>44</v>
      </c>
      <c r="S8768" s="49" t="str">
        <f t="shared" si="1089"/>
        <v>Card</v>
      </c>
      <c r="T8768" s="3">
        <v>0.03</v>
      </c>
      <c r="U8768" s="2">
        <v>2.6500000000000004</v>
      </c>
      <c r="V8768" s="2">
        <v>0.87</v>
      </c>
      <c r="W8768" s="54">
        <f>_xlfn.XLOOKUP(M8768,Market!A:A,Market!F:F,0)</f>
        <v>0.06</v>
      </c>
      <c r="X8768" s="55">
        <f t="shared" si="1090"/>
        <v>7.9500000000000001E-2</v>
      </c>
      <c r="Y8768" s="55">
        <f t="shared" si="1091"/>
        <v>1.7800000000000002</v>
      </c>
      <c r="Z8768" s="54">
        <f t="shared" si="1092"/>
        <v>0.67169811320754713</v>
      </c>
      <c r="AA8768" s="49" t="str">
        <f t="shared" ca="1" si="1093"/>
        <v>Y</v>
      </c>
      <c r="AB8768" s="49">
        <f t="shared" ca="1" si="1094"/>
        <v>6</v>
      </c>
      <c r="AC8768" s="49" t="str">
        <f t="shared" ca="1" si="1095"/>
        <v>Y</v>
      </c>
    </row>
    <row r="8769" spans="1:29" x14ac:dyDescent="0.25">
      <c r="A8769">
        <v>10488</v>
      </c>
      <c r="B8769" s="9">
        <v>43208</v>
      </c>
      <c r="C8769" s="50" t="str">
        <f t="shared" si="1088"/>
        <v>N</v>
      </c>
      <c r="D8769" s="52">
        <f>_xlfn.XLOOKUP(B8769,Cal_Date!B:B,Cal_Date!A:A,0)</f>
        <v>3</v>
      </c>
      <c r="E8769">
        <v>2018</v>
      </c>
      <c r="F8769" t="s">
        <v>123</v>
      </c>
      <c r="G8769" t="s">
        <v>129</v>
      </c>
      <c r="H8769" t="s">
        <v>11</v>
      </c>
      <c r="I8769" t="s">
        <v>11</v>
      </c>
      <c r="J8769" t="s">
        <v>15</v>
      </c>
      <c r="K8769" t="s">
        <v>42</v>
      </c>
      <c r="L8769">
        <v>1</v>
      </c>
      <c r="M8769">
        <v>1001</v>
      </c>
      <c r="O8769" t="s">
        <v>25</v>
      </c>
      <c r="R8769" t="s">
        <v>44</v>
      </c>
      <c r="S8769" s="49" t="str">
        <f t="shared" si="1089"/>
        <v>Card</v>
      </c>
      <c r="T8769" s="3">
        <v>0.03</v>
      </c>
      <c r="U8769" s="2">
        <v>2.6500000000000004</v>
      </c>
      <c r="V8769" s="2">
        <v>0.87</v>
      </c>
      <c r="W8769" s="54">
        <f>_xlfn.XLOOKUP(M8769,Market!A:A,Market!F:F,0)</f>
        <v>0.06</v>
      </c>
      <c r="X8769" s="55">
        <f t="shared" si="1090"/>
        <v>7.9500000000000001E-2</v>
      </c>
      <c r="Y8769" s="55">
        <f t="shared" si="1091"/>
        <v>1.7800000000000002</v>
      </c>
      <c r="Z8769" s="54">
        <f t="shared" si="1092"/>
        <v>0.67169811320754713</v>
      </c>
      <c r="AA8769" s="49" t="str">
        <f t="shared" ca="1" si="1093"/>
        <v>Y</v>
      </c>
      <c r="AB8769" s="49">
        <f t="shared" ca="1" si="1094"/>
        <v>6</v>
      </c>
      <c r="AC8769" s="49" t="str">
        <f t="shared" ca="1" si="1095"/>
        <v>Y</v>
      </c>
    </row>
    <row r="8770" spans="1:29" x14ac:dyDescent="0.25">
      <c r="A8770">
        <v>10489</v>
      </c>
      <c r="B8770" s="9">
        <v>43208</v>
      </c>
      <c r="C8770" s="50" t="str">
        <f t="shared" si="1088"/>
        <v>N</v>
      </c>
      <c r="D8770" s="52">
        <f>_xlfn.XLOOKUP(B8770,Cal_Date!B:B,Cal_Date!A:A,0)</f>
        <v>3</v>
      </c>
      <c r="E8770">
        <v>2018</v>
      </c>
      <c r="F8770" t="s">
        <v>123</v>
      </c>
      <c r="G8770" t="s">
        <v>129</v>
      </c>
      <c r="H8770" t="s">
        <v>11</v>
      </c>
      <c r="I8770" t="s">
        <v>11</v>
      </c>
      <c r="J8770" t="s">
        <v>15</v>
      </c>
      <c r="K8770" t="s">
        <v>42</v>
      </c>
      <c r="L8770">
        <v>2</v>
      </c>
      <c r="M8770">
        <v>1002</v>
      </c>
      <c r="O8770" t="s">
        <v>28</v>
      </c>
      <c r="R8770" t="s">
        <v>44</v>
      </c>
      <c r="S8770" s="49" t="str">
        <f t="shared" si="1089"/>
        <v>Card</v>
      </c>
      <c r="T8770" s="3">
        <v>0.03</v>
      </c>
      <c r="U8770" s="2">
        <v>5.3000000000000007</v>
      </c>
      <c r="V8770" s="2">
        <v>1.74</v>
      </c>
      <c r="W8770" s="54">
        <f>_xlfn.XLOOKUP(M8770,Market!A:A,Market!F:F,0)</f>
        <v>0.06</v>
      </c>
      <c r="X8770" s="55">
        <f t="shared" si="1090"/>
        <v>0.159</v>
      </c>
      <c r="Y8770" s="55">
        <f t="shared" si="1091"/>
        <v>3.5600000000000005</v>
      </c>
      <c r="Z8770" s="54">
        <f t="shared" si="1092"/>
        <v>0.67169811320754713</v>
      </c>
      <c r="AA8770" s="49" t="str">
        <f t="shared" ca="1" si="1093"/>
        <v>Y</v>
      </c>
      <c r="AB8770" s="49">
        <f t="shared" ca="1" si="1094"/>
        <v>6</v>
      </c>
      <c r="AC8770" s="49" t="str">
        <f t="shared" ca="1" si="1095"/>
        <v>Y</v>
      </c>
    </row>
    <row r="8771" spans="1:29" x14ac:dyDescent="0.25">
      <c r="A8771">
        <v>10490</v>
      </c>
      <c r="B8771" s="9">
        <v>43208</v>
      </c>
      <c r="C8771" s="50" t="str">
        <f t="shared" ref="C8771:C8834" si="1096">IF(OR(B8771="04/01/2018"+0,B8771="04/02/2018"+0),"Y","N")</f>
        <v>N</v>
      </c>
      <c r="D8771" s="52">
        <f>_xlfn.XLOOKUP(B8771,Cal_Date!B:B,Cal_Date!A:A,0)</f>
        <v>3</v>
      </c>
      <c r="E8771">
        <v>2018</v>
      </c>
      <c r="F8771" t="s">
        <v>123</v>
      </c>
      <c r="G8771" t="s">
        <v>129</v>
      </c>
      <c r="H8771" t="s">
        <v>14</v>
      </c>
      <c r="I8771" t="s">
        <v>18</v>
      </c>
      <c r="J8771" t="s">
        <v>15</v>
      </c>
      <c r="K8771" t="s">
        <v>43</v>
      </c>
      <c r="L8771">
        <v>1</v>
      </c>
      <c r="M8771">
        <v>1003</v>
      </c>
      <c r="O8771" t="s">
        <v>25</v>
      </c>
      <c r="R8771" t="s">
        <v>44</v>
      </c>
      <c r="S8771" s="49" t="str">
        <f t="shared" ref="S8771:S8834" si="1097">IF(R8771="Cash","Cash","Card")</f>
        <v>Card</v>
      </c>
      <c r="T8771" s="3">
        <v>0.03</v>
      </c>
      <c r="U8771" s="2">
        <v>5.3000000000000007</v>
      </c>
      <c r="V8771" s="2">
        <v>2.1</v>
      </c>
      <c r="W8771" s="54">
        <f>_xlfn.XLOOKUP(M8771,Market!A:A,Market!F:F,0)</f>
        <v>0.06</v>
      </c>
      <c r="X8771" s="55">
        <f t="shared" ref="X8771:X8834" si="1098">T8771*U8771</f>
        <v>0.159</v>
      </c>
      <c r="Y8771" s="55">
        <f t="shared" ref="Y8771:Y8834" si="1099">U8771-V8771</f>
        <v>3.2000000000000006</v>
      </c>
      <c r="Z8771" s="54">
        <f t="shared" ref="Z8771:Z8834" si="1100">Y8771/U8771</f>
        <v>0.60377358490566047</v>
      </c>
      <c r="AA8771" s="49" t="str">
        <f t="shared" ref="AA8771:AA8834" ca="1" si="1101">IF(DATEDIF(B8771,TODAY(),"y")&gt;5,"Y","N")</f>
        <v>Y</v>
      </c>
      <c r="AB8771" s="49">
        <f t="shared" ref="AB8771:AB8834" ca="1" si="1102">DATEDIF(B8771,TODAY(),"y")</f>
        <v>6</v>
      </c>
      <c r="AC8771" s="49" t="str">
        <f t="shared" ref="AC8771:AC8834" ca="1" si="1103">IF(AB8771&gt;5,"Y","N")</f>
        <v>Y</v>
      </c>
    </row>
    <row r="8772" spans="1:29" x14ac:dyDescent="0.25">
      <c r="A8772">
        <v>10491</v>
      </c>
      <c r="B8772" s="9">
        <v>43208</v>
      </c>
      <c r="C8772" s="50" t="str">
        <f t="shared" si="1096"/>
        <v>N</v>
      </c>
      <c r="D8772" s="52">
        <f>_xlfn.XLOOKUP(B8772,Cal_Date!B:B,Cal_Date!A:A,0)</f>
        <v>3</v>
      </c>
      <c r="E8772">
        <v>2018</v>
      </c>
      <c r="F8772" t="s">
        <v>123</v>
      </c>
      <c r="G8772" t="s">
        <v>129</v>
      </c>
      <c r="H8772" t="s">
        <v>11</v>
      </c>
      <c r="I8772" t="s">
        <v>18</v>
      </c>
      <c r="J8772" t="s">
        <v>15</v>
      </c>
      <c r="K8772" t="s">
        <v>42</v>
      </c>
      <c r="L8772">
        <v>2</v>
      </c>
      <c r="M8772">
        <v>1003</v>
      </c>
      <c r="O8772" t="s">
        <v>25</v>
      </c>
      <c r="R8772" t="s">
        <v>47</v>
      </c>
      <c r="S8772" s="49" t="str">
        <f t="shared" si="1097"/>
        <v>Card</v>
      </c>
      <c r="T8772" s="3">
        <v>3.5000000000000003E-2</v>
      </c>
      <c r="U8772" s="2">
        <v>5.3000000000000007</v>
      </c>
      <c r="V8772" s="2">
        <v>2.8</v>
      </c>
      <c r="W8772" s="54">
        <f>_xlfn.XLOOKUP(M8772,Market!A:A,Market!F:F,0)</f>
        <v>0.06</v>
      </c>
      <c r="X8772" s="55">
        <f t="shared" si="1098"/>
        <v>0.18550000000000005</v>
      </c>
      <c r="Y8772" s="55">
        <f t="shared" si="1099"/>
        <v>2.5000000000000009</v>
      </c>
      <c r="Z8772" s="54">
        <f t="shared" si="1100"/>
        <v>0.47169811320754729</v>
      </c>
      <c r="AA8772" s="49" t="str">
        <f t="shared" ca="1" si="1101"/>
        <v>Y</v>
      </c>
      <c r="AB8772" s="49">
        <f t="shared" ca="1" si="1102"/>
        <v>6</v>
      </c>
      <c r="AC8772" s="49" t="str">
        <f t="shared" ca="1" si="1103"/>
        <v>Y</v>
      </c>
    </row>
    <row r="8773" spans="1:29" x14ac:dyDescent="0.25">
      <c r="A8773">
        <v>10492</v>
      </c>
      <c r="B8773" s="9">
        <v>43208</v>
      </c>
      <c r="C8773" s="50" t="str">
        <f t="shared" si="1096"/>
        <v>N</v>
      </c>
      <c r="D8773" s="52">
        <f>_xlfn.XLOOKUP(B8773,Cal_Date!B:B,Cal_Date!A:A,0)</f>
        <v>3</v>
      </c>
      <c r="E8773">
        <v>2018</v>
      </c>
      <c r="F8773" t="s">
        <v>123</v>
      </c>
      <c r="G8773" t="s">
        <v>129</v>
      </c>
      <c r="H8773" t="s">
        <v>11</v>
      </c>
      <c r="I8773" t="s">
        <v>18</v>
      </c>
      <c r="J8773" t="s">
        <v>15</v>
      </c>
      <c r="K8773" t="s">
        <v>42</v>
      </c>
      <c r="L8773">
        <v>1</v>
      </c>
      <c r="M8773">
        <v>1003</v>
      </c>
      <c r="O8773" t="s">
        <v>25</v>
      </c>
      <c r="R8773" t="s">
        <v>44</v>
      </c>
      <c r="S8773" s="49" t="str">
        <f t="shared" si="1097"/>
        <v>Card</v>
      </c>
      <c r="T8773" s="3">
        <v>0.03</v>
      </c>
      <c r="U8773" s="2">
        <v>2.6500000000000004</v>
      </c>
      <c r="V8773" s="2">
        <v>1.4</v>
      </c>
      <c r="W8773" s="54">
        <f>_xlfn.XLOOKUP(M8773,Market!A:A,Market!F:F,0)</f>
        <v>0.06</v>
      </c>
      <c r="X8773" s="55">
        <f t="shared" si="1098"/>
        <v>7.9500000000000001E-2</v>
      </c>
      <c r="Y8773" s="55">
        <f t="shared" si="1099"/>
        <v>1.2500000000000004</v>
      </c>
      <c r="Z8773" s="54">
        <f t="shared" si="1100"/>
        <v>0.47169811320754729</v>
      </c>
      <c r="AA8773" s="49" t="str">
        <f t="shared" ca="1" si="1101"/>
        <v>Y</v>
      </c>
      <c r="AB8773" s="49">
        <f t="shared" ca="1" si="1102"/>
        <v>6</v>
      </c>
      <c r="AC8773" s="49" t="str">
        <f t="shared" ca="1" si="1103"/>
        <v>Y</v>
      </c>
    </row>
    <row r="8774" spans="1:29" x14ac:dyDescent="0.25">
      <c r="A8774">
        <v>10493</v>
      </c>
      <c r="B8774" s="9">
        <v>43209</v>
      </c>
      <c r="C8774" s="50" t="str">
        <f t="shared" si="1096"/>
        <v>N</v>
      </c>
      <c r="D8774" s="52">
        <f>_xlfn.XLOOKUP(B8774,Cal_Date!B:B,Cal_Date!A:A,0)</f>
        <v>3</v>
      </c>
      <c r="E8774">
        <v>2018</v>
      </c>
      <c r="F8774" t="s">
        <v>124</v>
      </c>
      <c r="G8774" t="s">
        <v>129</v>
      </c>
      <c r="H8774" t="s">
        <v>14</v>
      </c>
      <c r="I8774" t="s">
        <v>18</v>
      </c>
      <c r="J8774" t="s">
        <v>15</v>
      </c>
      <c r="K8774" t="s">
        <v>43</v>
      </c>
      <c r="L8774">
        <v>2</v>
      </c>
      <c r="M8774">
        <v>1004</v>
      </c>
      <c r="O8774" t="s">
        <v>28</v>
      </c>
      <c r="R8774" t="s">
        <v>44</v>
      </c>
      <c r="S8774" s="49" t="str">
        <f t="shared" si="1097"/>
        <v>Card</v>
      </c>
      <c r="T8774" s="3">
        <v>0.03</v>
      </c>
      <c r="U8774" s="2">
        <v>10.600000000000001</v>
      </c>
      <c r="V8774" s="2">
        <v>4.2</v>
      </c>
      <c r="W8774" s="54">
        <f>_xlfn.XLOOKUP(M8774,Market!A:A,Market!F:F,0)</f>
        <v>0.06</v>
      </c>
      <c r="X8774" s="55">
        <f t="shared" si="1098"/>
        <v>0.318</v>
      </c>
      <c r="Y8774" s="55">
        <f t="shared" si="1099"/>
        <v>6.4000000000000012</v>
      </c>
      <c r="Z8774" s="54">
        <f t="shared" si="1100"/>
        <v>0.60377358490566047</v>
      </c>
      <c r="AA8774" s="49" t="str">
        <f t="shared" ca="1" si="1101"/>
        <v>Y</v>
      </c>
      <c r="AB8774" s="49">
        <f t="shared" ca="1" si="1102"/>
        <v>6</v>
      </c>
      <c r="AC8774" s="49" t="str">
        <f t="shared" ca="1" si="1103"/>
        <v>Y</v>
      </c>
    </row>
    <row r="8775" spans="1:29" x14ac:dyDescent="0.25">
      <c r="A8775">
        <v>10494</v>
      </c>
      <c r="B8775" s="9">
        <v>43209</v>
      </c>
      <c r="C8775" s="50" t="str">
        <f t="shared" si="1096"/>
        <v>N</v>
      </c>
      <c r="D8775" s="52">
        <f>_xlfn.XLOOKUP(B8775,Cal_Date!B:B,Cal_Date!A:A,0)</f>
        <v>3</v>
      </c>
      <c r="E8775">
        <v>2018</v>
      </c>
      <c r="F8775" t="s">
        <v>124</v>
      </c>
      <c r="G8775" t="s">
        <v>129</v>
      </c>
      <c r="H8775" t="s">
        <v>11</v>
      </c>
      <c r="I8775" t="s">
        <v>11</v>
      </c>
      <c r="J8775" t="s">
        <v>15</v>
      </c>
      <c r="K8775" t="s">
        <v>42</v>
      </c>
      <c r="L8775">
        <v>1</v>
      </c>
      <c r="M8775">
        <v>1005</v>
      </c>
      <c r="O8775" t="s">
        <v>25</v>
      </c>
      <c r="R8775" t="s">
        <v>44</v>
      </c>
      <c r="S8775" s="49" t="str">
        <f t="shared" si="1097"/>
        <v>Card</v>
      </c>
      <c r="T8775" s="3">
        <v>0.03</v>
      </c>
      <c r="U8775" s="2">
        <v>2.7225000000000001</v>
      </c>
      <c r="V8775" s="2">
        <v>0.87</v>
      </c>
      <c r="W8775" s="54">
        <f>_xlfn.XLOOKUP(M8775,Market!A:A,Market!F:F,0)</f>
        <v>8.8999999999999996E-2</v>
      </c>
      <c r="X8775" s="55">
        <f t="shared" si="1098"/>
        <v>8.1674999999999998E-2</v>
      </c>
      <c r="Y8775" s="55">
        <f t="shared" si="1099"/>
        <v>1.8525</v>
      </c>
      <c r="Z8775" s="54">
        <f t="shared" si="1100"/>
        <v>0.68044077134986225</v>
      </c>
      <c r="AA8775" s="49" t="str">
        <f t="shared" ca="1" si="1101"/>
        <v>Y</v>
      </c>
      <c r="AB8775" s="49">
        <f t="shared" ca="1" si="1102"/>
        <v>6</v>
      </c>
      <c r="AC8775" s="49" t="str">
        <f t="shared" ca="1" si="1103"/>
        <v>Y</v>
      </c>
    </row>
    <row r="8776" spans="1:29" x14ac:dyDescent="0.25">
      <c r="A8776">
        <v>10495</v>
      </c>
      <c r="B8776" s="9">
        <v>43209</v>
      </c>
      <c r="C8776" s="50" t="str">
        <f t="shared" si="1096"/>
        <v>N</v>
      </c>
      <c r="D8776" s="52">
        <f>_xlfn.XLOOKUP(B8776,Cal_Date!B:B,Cal_Date!A:A,0)</f>
        <v>3</v>
      </c>
      <c r="E8776">
        <v>2018</v>
      </c>
      <c r="F8776" t="s">
        <v>124</v>
      </c>
      <c r="G8776" t="s">
        <v>129</v>
      </c>
      <c r="H8776" t="s">
        <v>11</v>
      </c>
      <c r="I8776" t="s">
        <v>11</v>
      </c>
      <c r="J8776" t="s">
        <v>15</v>
      </c>
      <c r="K8776" t="s">
        <v>42</v>
      </c>
      <c r="L8776">
        <v>1</v>
      </c>
      <c r="M8776">
        <v>1005</v>
      </c>
      <c r="O8776" t="s">
        <v>25</v>
      </c>
      <c r="R8776" t="s">
        <v>47</v>
      </c>
      <c r="S8776" s="49" t="str">
        <f t="shared" si="1097"/>
        <v>Card</v>
      </c>
      <c r="T8776" s="3">
        <v>3.5000000000000003E-2</v>
      </c>
      <c r="U8776" s="2">
        <v>2.7225000000000001</v>
      </c>
      <c r="V8776" s="2">
        <v>0.87</v>
      </c>
      <c r="W8776" s="54">
        <f>_xlfn.XLOOKUP(M8776,Market!A:A,Market!F:F,0)</f>
        <v>8.8999999999999996E-2</v>
      </c>
      <c r="X8776" s="55">
        <f t="shared" si="1098"/>
        <v>9.5287500000000011E-2</v>
      </c>
      <c r="Y8776" s="55">
        <f t="shared" si="1099"/>
        <v>1.8525</v>
      </c>
      <c r="Z8776" s="54">
        <f t="shared" si="1100"/>
        <v>0.68044077134986225</v>
      </c>
      <c r="AA8776" s="49" t="str">
        <f t="shared" ca="1" si="1101"/>
        <v>Y</v>
      </c>
      <c r="AB8776" s="49">
        <f t="shared" ca="1" si="1102"/>
        <v>6</v>
      </c>
      <c r="AC8776" s="49" t="str">
        <f t="shared" ca="1" si="1103"/>
        <v>Y</v>
      </c>
    </row>
    <row r="8777" spans="1:29" x14ac:dyDescent="0.25">
      <c r="A8777">
        <v>10496</v>
      </c>
      <c r="B8777" s="9">
        <v>43209</v>
      </c>
      <c r="C8777" s="50" t="str">
        <f t="shared" si="1096"/>
        <v>N</v>
      </c>
      <c r="D8777" s="52">
        <f>_xlfn.XLOOKUP(B8777,Cal_Date!B:B,Cal_Date!A:A,0)</f>
        <v>3</v>
      </c>
      <c r="E8777">
        <v>2018</v>
      </c>
      <c r="F8777" t="s">
        <v>124</v>
      </c>
      <c r="G8777" t="s">
        <v>129</v>
      </c>
      <c r="H8777" t="s">
        <v>11</v>
      </c>
      <c r="I8777" t="s">
        <v>11</v>
      </c>
      <c r="J8777" t="s">
        <v>15</v>
      </c>
      <c r="K8777" t="s">
        <v>42</v>
      </c>
      <c r="L8777">
        <v>1</v>
      </c>
      <c r="M8777">
        <v>1003</v>
      </c>
      <c r="O8777" t="s">
        <v>25</v>
      </c>
      <c r="R8777" t="s">
        <v>44</v>
      </c>
      <c r="S8777" s="49" t="str">
        <f t="shared" si="1097"/>
        <v>Card</v>
      </c>
      <c r="T8777" s="3">
        <v>0.03</v>
      </c>
      <c r="U8777" s="2">
        <v>2.6500000000000004</v>
      </c>
      <c r="V8777" s="2">
        <v>0.87</v>
      </c>
      <c r="W8777" s="54">
        <f>_xlfn.XLOOKUP(M8777,Market!A:A,Market!F:F,0)</f>
        <v>0.06</v>
      </c>
      <c r="X8777" s="55">
        <f t="shared" si="1098"/>
        <v>7.9500000000000001E-2</v>
      </c>
      <c r="Y8777" s="55">
        <f t="shared" si="1099"/>
        <v>1.7800000000000002</v>
      </c>
      <c r="Z8777" s="54">
        <f t="shared" si="1100"/>
        <v>0.67169811320754713</v>
      </c>
      <c r="AA8777" s="49" t="str">
        <f t="shared" ca="1" si="1101"/>
        <v>Y</v>
      </c>
      <c r="AB8777" s="49">
        <f t="shared" ca="1" si="1102"/>
        <v>6</v>
      </c>
      <c r="AC8777" s="49" t="str">
        <f t="shared" ca="1" si="1103"/>
        <v>Y</v>
      </c>
    </row>
    <row r="8778" spans="1:29" x14ac:dyDescent="0.25">
      <c r="A8778">
        <v>10497</v>
      </c>
      <c r="B8778" s="9">
        <v>43209</v>
      </c>
      <c r="C8778" s="50" t="str">
        <f t="shared" si="1096"/>
        <v>N</v>
      </c>
      <c r="D8778" s="52">
        <f>_xlfn.XLOOKUP(B8778,Cal_Date!B:B,Cal_Date!A:A,0)</f>
        <v>3</v>
      </c>
      <c r="E8778">
        <v>2018</v>
      </c>
      <c r="F8778" t="s">
        <v>124</v>
      </c>
      <c r="G8778" t="s">
        <v>129</v>
      </c>
      <c r="H8778" t="s">
        <v>48</v>
      </c>
      <c r="I8778" t="s">
        <v>18</v>
      </c>
      <c r="J8778" t="s">
        <v>10</v>
      </c>
      <c r="K8778" t="s">
        <v>43</v>
      </c>
      <c r="L8778">
        <v>1</v>
      </c>
      <c r="M8778">
        <v>1007</v>
      </c>
      <c r="O8778" t="s">
        <v>28</v>
      </c>
      <c r="R8778" t="s">
        <v>44</v>
      </c>
      <c r="S8778" s="49" t="str">
        <f t="shared" si="1097"/>
        <v>Card</v>
      </c>
      <c r="T8778" s="3">
        <v>0.03</v>
      </c>
      <c r="U8778" s="2">
        <v>7.6229999999999993</v>
      </c>
      <c r="V8778" s="2">
        <v>1.46</v>
      </c>
      <c r="W8778" s="54">
        <f>_xlfn.XLOOKUP(M8778,Market!A:A,Market!F:F,0)</f>
        <v>8.8999999999999996E-2</v>
      </c>
      <c r="X8778" s="55">
        <f t="shared" si="1098"/>
        <v>0.22868999999999998</v>
      </c>
      <c r="Y8778" s="55">
        <f t="shared" si="1099"/>
        <v>6.1629999999999994</v>
      </c>
      <c r="Z8778" s="54">
        <f t="shared" si="1100"/>
        <v>0.80847435392889933</v>
      </c>
      <c r="AA8778" s="49" t="str">
        <f t="shared" ca="1" si="1101"/>
        <v>Y</v>
      </c>
      <c r="AB8778" s="49">
        <f t="shared" ca="1" si="1102"/>
        <v>6</v>
      </c>
      <c r="AC8778" s="49" t="str">
        <f t="shared" ca="1" si="1103"/>
        <v>Y</v>
      </c>
    </row>
    <row r="8779" spans="1:29" x14ac:dyDescent="0.25">
      <c r="A8779">
        <v>10498</v>
      </c>
      <c r="B8779" s="9">
        <v>43209</v>
      </c>
      <c r="C8779" s="50" t="str">
        <f t="shared" si="1096"/>
        <v>N</v>
      </c>
      <c r="D8779" s="52">
        <f>_xlfn.XLOOKUP(B8779,Cal_Date!B:B,Cal_Date!A:A,0)</f>
        <v>3</v>
      </c>
      <c r="E8779">
        <v>2018</v>
      </c>
      <c r="F8779" t="s">
        <v>124</v>
      </c>
      <c r="G8779" t="s">
        <v>129</v>
      </c>
      <c r="H8779" t="s">
        <v>14</v>
      </c>
      <c r="I8779" t="s">
        <v>18</v>
      </c>
      <c r="J8779" t="s">
        <v>15</v>
      </c>
      <c r="K8779" t="s">
        <v>43</v>
      </c>
      <c r="L8779">
        <v>2</v>
      </c>
      <c r="M8779">
        <v>1006</v>
      </c>
      <c r="O8779" t="s">
        <v>28</v>
      </c>
      <c r="R8779" t="s">
        <v>47</v>
      </c>
      <c r="S8779" s="49" t="str">
        <f t="shared" si="1097"/>
        <v>Card</v>
      </c>
      <c r="T8779" s="3">
        <v>3.5000000000000003E-2</v>
      </c>
      <c r="U8779" s="2">
        <v>10.89</v>
      </c>
      <c r="V8779" s="2">
        <v>4.2</v>
      </c>
      <c r="W8779" s="54">
        <f>_xlfn.XLOOKUP(M8779,Market!A:A,Market!F:F,0)</f>
        <v>8.8999999999999996E-2</v>
      </c>
      <c r="X8779" s="55">
        <f t="shared" si="1098"/>
        <v>0.38115000000000004</v>
      </c>
      <c r="Y8779" s="55">
        <f t="shared" si="1099"/>
        <v>6.69</v>
      </c>
      <c r="Z8779" s="54">
        <f t="shared" si="1100"/>
        <v>0.61432506887052341</v>
      </c>
      <c r="AA8779" s="49" t="str">
        <f t="shared" ca="1" si="1101"/>
        <v>Y</v>
      </c>
      <c r="AB8779" s="49">
        <f t="shared" ca="1" si="1102"/>
        <v>6</v>
      </c>
      <c r="AC8779" s="49" t="str">
        <f t="shared" ca="1" si="1103"/>
        <v>Y</v>
      </c>
    </row>
    <row r="8780" spans="1:29" x14ac:dyDescent="0.25">
      <c r="A8780">
        <v>10499</v>
      </c>
      <c r="B8780" s="9">
        <v>43209</v>
      </c>
      <c r="C8780" s="50" t="str">
        <f t="shared" si="1096"/>
        <v>N</v>
      </c>
      <c r="D8780" s="52">
        <f>_xlfn.XLOOKUP(B8780,Cal_Date!B:B,Cal_Date!A:A,0)</f>
        <v>3</v>
      </c>
      <c r="E8780">
        <v>2018</v>
      </c>
      <c r="F8780" t="s">
        <v>124</v>
      </c>
      <c r="G8780" t="s">
        <v>129</v>
      </c>
      <c r="H8780" t="s">
        <v>11</v>
      </c>
      <c r="I8780" t="s">
        <v>11</v>
      </c>
      <c r="J8780" t="s">
        <v>15</v>
      </c>
      <c r="K8780" t="s">
        <v>42</v>
      </c>
      <c r="L8780">
        <v>1</v>
      </c>
      <c r="M8780">
        <v>1006</v>
      </c>
      <c r="O8780" t="s">
        <v>28</v>
      </c>
      <c r="R8780" t="s">
        <v>44</v>
      </c>
      <c r="S8780" s="49" t="str">
        <f t="shared" si="1097"/>
        <v>Card</v>
      </c>
      <c r="T8780" s="3">
        <v>0.03</v>
      </c>
      <c r="U8780" s="2">
        <v>2.7225000000000001</v>
      </c>
      <c r="V8780" s="2">
        <v>0.87</v>
      </c>
      <c r="W8780" s="54">
        <f>_xlfn.XLOOKUP(M8780,Market!A:A,Market!F:F,0)</f>
        <v>8.8999999999999996E-2</v>
      </c>
      <c r="X8780" s="55">
        <f t="shared" si="1098"/>
        <v>8.1674999999999998E-2</v>
      </c>
      <c r="Y8780" s="55">
        <f t="shared" si="1099"/>
        <v>1.8525</v>
      </c>
      <c r="Z8780" s="54">
        <f t="shared" si="1100"/>
        <v>0.68044077134986225</v>
      </c>
      <c r="AA8780" s="49" t="str">
        <f t="shared" ca="1" si="1101"/>
        <v>Y</v>
      </c>
      <c r="AB8780" s="49">
        <f t="shared" ca="1" si="1102"/>
        <v>6</v>
      </c>
      <c r="AC8780" s="49" t="str">
        <f t="shared" ca="1" si="1103"/>
        <v>Y</v>
      </c>
    </row>
    <row r="8781" spans="1:29" x14ac:dyDescent="0.25">
      <c r="A8781">
        <v>10500</v>
      </c>
      <c r="B8781" s="9">
        <v>43209</v>
      </c>
      <c r="C8781" s="50" t="str">
        <f t="shared" si="1096"/>
        <v>N</v>
      </c>
      <c r="D8781" s="52">
        <f>_xlfn.XLOOKUP(B8781,Cal_Date!B:B,Cal_Date!A:A,0)</f>
        <v>3</v>
      </c>
      <c r="E8781">
        <v>2018</v>
      </c>
      <c r="F8781" t="s">
        <v>124</v>
      </c>
      <c r="G8781" t="s">
        <v>129</v>
      </c>
      <c r="H8781" t="s">
        <v>11</v>
      </c>
      <c r="I8781" t="s">
        <v>11</v>
      </c>
      <c r="J8781" t="s">
        <v>15</v>
      </c>
      <c r="K8781" t="s">
        <v>42</v>
      </c>
      <c r="L8781">
        <v>1</v>
      </c>
      <c r="M8781">
        <v>1006</v>
      </c>
      <c r="O8781" t="s">
        <v>28</v>
      </c>
      <c r="R8781" t="s">
        <v>44</v>
      </c>
      <c r="S8781" s="49" t="str">
        <f t="shared" si="1097"/>
        <v>Card</v>
      </c>
      <c r="T8781" s="3">
        <v>0.03</v>
      </c>
      <c r="U8781" s="2">
        <v>2.7225000000000001</v>
      </c>
      <c r="V8781" s="2">
        <v>0.87</v>
      </c>
      <c r="W8781" s="54">
        <f>_xlfn.XLOOKUP(M8781,Market!A:A,Market!F:F,0)</f>
        <v>8.8999999999999996E-2</v>
      </c>
      <c r="X8781" s="55">
        <f t="shared" si="1098"/>
        <v>8.1674999999999998E-2</v>
      </c>
      <c r="Y8781" s="55">
        <f t="shared" si="1099"/>
        <v>1.8525</v>
      </c>
      <c r="Z8781" s="54">
        <f t="shared" si="1100"/>
        <v>0.68044077134986225</v>
      </c>
      <c r="AA8781" s="49" t="str">
        <f t="shared" ca="1" si="1101"/>
        <v>Y</v>
      </c>
      <c r="AB8781" s="49">
        <f t="shared" ca="1" si="1102"/>
        <v>6</v>
      </c>
      <c r="AC8781" s="49" t="str">
        <f t="shared" ca="1" si="1103"/>
        <v>Y</v>
      </c>
    </row>
    <row r="8782" spans="1:29" x14ac:dyDescent="0.25">
      <c r="A8782">
        <v>10501</v>
      </c>
      <c r="B8782" s="9">
        <v>43209</v>
      </c>
      <c r="C8782" s="50" t="str">
        <f t="shared" si="1096"/>
        <v>N</v>
      </c>
      <c r="D8782" s="52">
        <f>_xlfn.XLOOKUP(B8782,Cal_Date!B:B,Cal_Date!A:A,0)</f>
        <v>3</v>
      </c>
      <c r="E8782">
        <v>2018</v>
      </c>
      <c r="F8782" t="s">
        <v>124</v>
      </c>
      <c r="G8782" t="s">
        <v>129</v>
      </c>
      <c r="H8782" t="s">
        <v>48</v>
      </c>
      <c r="I8782" t="s">
        <v>18</v>
      </c>
      <c r="J8782" t="s">
        <v>10</v>
      </c>
      <c r="K8782" t="s">
        <v>43</v>
      </c>
      <c r="L8782">
        <v>1</v>
      </c>
      <c r="M8782">
        <v>1004</v>
      </c>
      <c r="O8782" t="s">
        <v>28</v>
      </c>
      <c r="R8782" t="s">
        <v>44</v>
      </c>
      <c r="S8782" s="49" t="str">
        <f t="shared" si="1097"/>
        <v>Card</v>
      </c>
      <c r="T8782" s="3">
        <v>0.03</v>
      </c>
      <c r="U8782" s="2">
        <v>7.42</v>
      </c>
      <c r="V8782" s="2">
        <v>1.46</v>
      </c>
      <c r="W8782" s="54">
        <f>_xlfn.XLOOKUP(M8782,Market!A:A,Market!F:F,0)</f>
        <v>0.06</v>
      </c>
      <c r="X8782" s="55">
        <f t="shared" si="1098"/>
        <v>0.22259999999999999</v>
      </c>
      <c r="Y8782" s="55">
        <f t="shared" si="1099"/>
        <v>5.96</v>
      </c>
      <c r="Z8782" s="54">
        <f t="shared" si="1100"/>
        <v>0.80323450134770891</v>
      </c>
      <c r="AA8782" s="49" t="str">
        <f t="shared" ca="1" si="1101"/>
        <v>Y</v>
      </c>
      <c r="AB8782" s="49">
        <f t="shared" ca="1" si="1102"/>
        <v>6</v>
      </c>
      <c r="AC8782" s="49" t="str">
        <f t="shared" ca="1" si="1103"/>
        <v>Y</v>
      </c>
    </row>
    <row r="8783" spans="1:29" x14ac:dyDescent="0.25">
      <c r="A8783">
        <v>10502</v>
      </c>
      <c r="B8783" s="9">
        <v>43209</v>
      </c>
      <c r="C8783" s="50" t="str">
        <f t="shared" si="1096"/>
        <v>N</v>
      </c>
      <c r="D8783" s="52">
        <f>_xlfn.XLOOKUP(B8783,Cal_Date!B:B,Cal_Date!A:A,0)</f>
        <v>3</v>
      </c>
      <c r="E8783">
        <v>2018</v>
      </c>
      <c r="F8783" t="s">
        <v>124</v>
      </c>
      <c r="G8783" t="s">
        <v>129</v>
      </c>
      <c r="H8783" t="s">
        <v>48</v>
      </c>
      <c r="I8783" t="s">
        <v>18</v>
      </c>
      <c r="J8783" t="s">
        <v>10</v>
      </c>
      <c r="K8783" t="s">
        <v>43</v>
      </c>
      <c r="L8783">
        <v>1</v>
      </c>
      <c r="M8783">
        <v>1004</v>
      </c>
      <c r="O8783" t="s">
        <v>28</v>
      </c>
      <c r="R8783" t="s">
        <v>47</v>
      </c>
      <c r="S8783" s="49" t="str">
        <f t="shared" si="1097"/>
        <v>Card</v>
      </c>
      <c r="T8783" s="3">
        <v>3.5000000000000003E-2</v>
      </c>
      <c r="U8783" s="2">
        <v>7.42</v>
      </c>
      <c r="V8783" s="2">
        <v>1.46</v>
      </c>
      <c r="W8783" s="54">
        <f>_xlfn.XLOOKUP(M8783,Market!A:A,Market!F:F,0)</f>
        <v>0.06</v>
      </c>
      <c r="X8783" s="55">
        <f t="shared" si="1098"/>
        <v>0.25970000000000004</v>
      </c>
      <c r="Y8783" s="55">
        <f t="shared" si="1099"/>
        <v>5.96</v>
      </c>
      <c r="Z8783" s="54">
        <f t="shared" si="1100"/>
        <v>0.80323450134770891</v>
      </c>
      <c r="AA8783" s="49" t="str">
        <f t="shared" ca="1" si="1101"/>
        <v>Y</v>
      </c>
      <c r="AB8783" s="49">
        <f t="shared" ca="1" si="1102"/>
        <v>6</v>
      </c>
      <c r="AC8783" s="49" t="str">
        <f t="shared" ca="1" si="1103"/>
        <v>Y</v>
      </c>
    </row>
    <row r="8784" spans="1:29" x14ac:dyDescent="0.25">
      <c r="A8784">
        <v>10503</v>
      </c>
      <c r="B8784" s="9">
        <v>43209</v>
      </c>
      <c r="C8784" s="50" t="str">
        <f t="shared" si="1096"/>
        <v>N</v>
      </c>
      <c r="D8784" s="52">
        <f>_xlfn.XLOOKUP(B8784,Cal_Date!B:B,Cal_Date!A:A,0)</f>
        <v>3</v>
      </c>
      <c r="E8784">
        <v>2018</v>
      </c>
      <c r="F8784" t="s">
        <v>124</v>
      </c>
      <c r="G8784" t="s">
        <v>129</v>
      </c>
      <c r="H8784" t="s">
        <v>11</v>
      </c>
      <c r="I8784" t="s">
        <v>11</v>
      </c>
      <c r="J8784" t="s">
        <v>15</v>
      </c>
      <c r="K8784" t="s">
        <v>42</v>
      </c>
      <c r="L8784">
        <v>1</v>
      </c>
      <c r="M8784">
        <v>1000</v>
      </c>
      <c r="O8784" t="s">
        <v>25</v>
      </c>
      <c r="R8784" t="s">
        <v>44</v>
      </c>
      <c r="S8784" s="49" t="str">
        <f t="shared" si="1097"/>
        <v>Card</v>
      </c>
      <c r="T8784" s="3">
        <v>0.03</v>
      </c>
      <c r="U8784" s="2">
        <v>2.7</v>
      </c>
      <c r="V8784" s="2">
        <v>0.87</v>
      </c>
      <c r="W8784" s="54">
        <f>_xlfn.XLOOKUP(M8784,Market!A:A,Market!F:F,0)</f>
        <v>0.08</v>
      </c>
      <c r="X8784" s="55">
        <f t="shared" si="1098"/>
        <v>8.1000000000000003E-2</v>
      </c>
      <c r="Y8784" s="55">
        <f t="shared" si="1099"/>
        <v>1.83</v>
      </c>
      <c r="Z8784" s="54">
        <f t="shared" si="1100"/>
        <v>0.67777777777777781</v>
      </c>
      <c r="AA8784" s="49" t="str">
        <f t="shared" ca="1" si="1101"/>
        <v>Y</v>
      </c>
      <c r="AB8784" s="49">
        <f t="shared" ca="1" si="1102"/>
        <v>6</v>
      </c>
      <c r="AC8784" s="49" t="str">
        <f t="shared" ca="1" si="1103"/>
        <v>Y</v>
      </c>
    </row>
    <row r="8785" spans="1:29" x14ac:dyDescent="0.25">
      <c r="A8785">
        <v>10504</v>
      </c>
      <c r="B8785" s="9">
        <v>43209</v>
      </c>
      <c r="C8785" s="50" t="str">
        <f t="shared" si="1096"/>
        <v>N</v>
      </c>
      <c r="D8785" s="52">
        <f>_xlfn.XLOOKUP(B8785,Cal_Date!B:B,Cal_Date!A:A,0)</f>
        <v>3</v>
      </c>
      <c r="E8785">
        <v>2018</v>
      </c>
      <c r="F8785" t="s">
        <v>124</v>
      </c>
      <c r="G8785" t="s">
        <v>129</v>
      </c>
      <c r="H8785" t="s">
        <v>14</v>
      </c>
      <c r="I8785" t="s">
        <v>18</v>
      </c>
      <c r="J8785" t="s">
        <v>15</v>
      </c>
      <c r="K8785" t="s">
        <v>43</v>
      </c>
      <c r="L8785">
        <v>2</v>
      </c>
      <c r="M8785">
        <v>1000</v>
      </c>
      <c r="O8785" t="s">
        <v>25</v>
      </c>
      <c r="R8785" t="s">
        <v>44</v>
      </c>
      <c r="S8785" s="49" t="str">
        <f t="shared" si="1097"/>
        <v>Card</v>
      </c>
      <c r="T8785" s="3">
        <v>0.03</v>
      </c>
      <c r="U8785" s="2">
        <v>10.8</v>
      </c>
      <c r="V8785" s="2">
        <v>4.2</v>
      </c>
      <c r="W8785" s="54">
        <f>_xlfn.XLOOKUP(M8785,Market!A:A,Market!F:F,0)</f>
        <v>0.08</v>
      </c>
      <c r="X8785" s="55">
        <f t="shared" si="1098"/>
        <v>0.32400000000000001</v>
      </c>
      <c r="Y8785" s="55">
        <f t="shared" si="1099"/>
        <v>6.6000000000000005</v>
      </c>
      <c r="Z8785" s="54">
        <f t="shared" si="1100"/>
        <v>0.61111111111111116</v>
      </c>
      <c r="AA8785" s="49" t="str">
        <f t="shared" ca="1" si="1101"/>
        <v>Y</v>
      </c>
      <c r="AB8785" s="49">
        <f t="shared" ca="1" si="1102"/>
        <v>6</v>
      </c>
      <c r="AC8785" s="49" t="str">
        <f t="shared" ca="1" si="1103"/>
        <v>Y</v>
      </c>
    </row>
    <row r="8786" spans="1:29" x14ac:dyDescent="0.25">
      <c r="A8786">
        <v>10505</v>
      </c>
      <c r="B8786" s="9">
        <v>43209</v>
      </c>
      <c r="C8786" s="50" t="str">
        <f t="shared" si="1096"/>
        <v>N</v>
      </c>
      <c r="D8786" s="52">
        <f>_xlfn.XLOOKUP(B8786,Cal_Date!B:B,Cal_Date!A:A,0)</f>
        <v>3</v>
      </c>
      <c r="E8786">
        <v>2018</v>
      </c>
      <c r="F8786" t="s">
        <v>124</v>
      </c>
      <c r="G8786" t="s">
        <v>129</v>
      </c>
      <c r="H8786" t="s">
        <v>48</v>
      </c>
      <c r="I8786" t="s">
        <v>18</v>
      </c>
      <c r="J8786" t="s">
        <v>10</v>
      </c>
      <c r="K8786" t="s">
        <v>43</v>
      </c>
      <c r="L8786">
        <v>2</v>
      </c>
      <c r="M8786">
        <v>1000</v>
      </c>
      <c r="O8786" t="s">
        <v>25</v>
      </c>
      <c r="R8786" t="s">
        <v>44</v>
      </c>
      <c r="S8786" s="49" t="str">
        <f t="shared" si="1097"/>
        <v>Card</v>
      </c>
      <c r="T8786" s="3">
        <v>0.03</v>
      </c>
      <c r="U8786" s="2">
        <v>15.120000000000001</v>
      </c>
      <c r="V8786" s="2">
        <v>2.92</v>
      </c>
      <c r="W8786" s="54">
        <f>_xlfn.XLOOKUP(M8786,Market!A:A,Market!F:F,0)</f>
        <v>0.08</v>
      </c>
      <c r="X8786" s="55">
        <f t="shared" si="1098"/>
        <v>0.4536</v>
      </c>
      <c r="Y8786" s="55">
        <f t="shared" si="1099"/>
        <v>12.200000000000001</v>
      </c>
      <c r="Z8786" s="54">
        <f t="shared" si="1100"/>
        <v>0.80687830687830686</v>
      </c>
      <c r="AA8786" s="49" t="str">
        <f t="shared" ca="1" si="1101"/>
        <v>Y</v>
      </c>
      <c r="AB8786" s="49">
        <f t="shared" ca="1" si="1102"/>
        <v>6</v>
      </c>
      <c r="AC8786" s="49" t="str">
        <f t="shared" ca="1" si="1103"/>
        <v>Y</v>
      </c>
    </row>
    <row r="8787" spans="1:29" x14ac:dyDescent="0.25">
      <c r="A8787">
        <v>10506</v>
      </c>
      <c r="B8787" s="9">
        <v>43209</v>
      </c>
      <c r="C8787" s="50" t="str">
        <f t="shared" si="1096"/>
        <v>N</v>
      </c>
      <c r="D8787" s="52">
        <f>_xlfn.XLOOKUP(B8787,Cal_Date!B:B,Cal_Date!A:A,0)</f>
        <v>3</v>
      </c>
      <c r="E8787">
        <v>2018</v>
      </c>
      <c r="F8787" t="s">
        <v>124</v>
      </c>
      <c r="G8787" t="s">
        <v>129</v>
      </c>
      <c r="H8787" t="s">
        <v>48</v>
      </c>
      <c r="I8787" t="s">
        <v>18</v>
      </c>
      <c r="J8787" t="s">
        <v>10</v>
      </c>
      <c r="K8787" t="s">
        <v>43</v>
      </c>
      <c r="L8787">
        <v>1</v>
      </c>
      <c r="M8787">
        <v>1008</v>
      </c>
      <c r="O8787" t="s">
        <v>28</v>
      </c>
      <c r="R8787" t="s">
        <v>47</v>
      </c>
      <c r="S8787" s="49" t="str">
        <f t="shared" si="1097"/>
        <v>Card</v>
      </c>
      <c r="T8787" s="3">
        <v>3.5000000000000003E-2</v>
      </c>
      <c r="U8787" s="2">
        <v>7.6229999999999993</v>
      </c>
      <c r="V8787" s="2">
        <v>1.46</v>
      </c>
      <c r="W8787" s="54">
        <f>_xlfn.XLOOKUP(M8787,Market!A:A,Market!F:F,0)</f>
        <v>8.8999999999999996E-2</v>
      </c>
      <c r="X8787" s="55">
        <f t="shared" si="1098"/>
        <v>0.26680500000000001</v>
      </c>
      <c r="Y8787" s="55">
        <f t="shared" si="1099"/>
        <v>6.1629999999999994</v>
      </c>
      <c r="Z8787" s="54">
        <f t="shared" si="1100"/>
        <v>0.80847435392889933</v>
      </c>
      <c r="AA8787" s="49" t="str">
        <f t="shared" ca="1" si="1101"/>
        <v>Y</v>
      </c>
      <c r="AB8787" s="49">
        <f t="shared" ca="1" si="1102"/>
        <v>6</v>
      </c>
      <c r="AC8787" s="49" t="str">
        <f t="shared" ca="1" si="1103"/>
        <v>Y</v>
      </c>
    </row>
    <row r="8788" spans="1:29" x14ac:dyDescent="0.25">
      <c r="A8788">
        <v>10507</v>
      </c>
      <c r="B8788" s="9">
        <v>43209</v>
      </c>
      <c r="C8788" s="50" t="str">
        <f t="shared" si="1096"/>
        <v>N</v>
      </c>
      <c r="D8788" s="52">
        <f>_xlfn.XLOOKUP(B8788,Cal_Date!B:B,Cal_Date!A:A,0)</f>
        <v>3</v>
      </c>
      <c r="E8788">
        <v>2018</v>
      </c>
      <c r="F8788" t="s">
        <v>124</v>
      </c>
      <c r="G8788" t="s">
        <v>129</v>
      </c>
      <c r="H8788" t="s">
        <v>11</v>
      </c>
      <c r="I8788" t="s">
        <v>11</v>
      </c>
      <c r="J8788" t="s">
        <v>15</v>
      </c>
      <c r="K8788" t="s">
        <v>42</v>
      </c>
      <c r="L8788">
        <v>1</v>
      </c>
      <c r="M8788">
        <v>1008</v>
      </c>
      <c r="O8788" t="s">
        <v>28</v>
      </c>
      <c r="R8788" t="s">
        <v>47</v>
      </c>
      <c r="S8788" s="49" t="str">
        <f t="shared" si="1097"/>
        <v>Card</v>
      </c>
      <c r="T8788" s="3">
        <v>3.5000000000000003E-2</v>
      </c>
      <c r="U8788" s="2">
        <v>2.7225000000000001</v>
      </c>
      <c r="V8788" s="2">
        <v>0.87</v>
      </c>
      <c r="W8788" s="54">
        <f>_xlfn.XLOOKUP(M8788,Market!A:A,Market!F:F,0)</f>
        <v>8.8999999999999996E-2</v>
      </c>
      <c r="X8788" s="55">
        <f t="shared" si="1098"/>
        <v>9.5287500000000011E-2</v>
      </c>
      <c r="Y8788" s="55">
        <f t="shared" si="1099"/>
        <v>1.8525</v>
      </c>
      <c r="Z8788" s="54">
        <f t="shared" si="1100"/>
        <v>0.68044077134986225</v>
      </c>
      <c r="AA8788" s="49" t="str">
        <f t="shared" ca="1" si="1101"/>
        <v>Y</v>
      </c>
      <c r="AB8788" s="49">
        <f t="shared" ca="1" si="1102"/>
        <v>6</v>
      </c>
      <c r="AC8788" s="49" t="str">
        <f t="shared" ca="1" si="1103"/>
        <v>Y</v>
      </c>
    </row>
    <row r="8789" spans="1:29" x14ac:dyDescent="0.25">
      <c r="A8789">
        <v>10508</v>
      </c>
      <c r="B8789" s="9">
        <v>43209</v>
      </c>
      <c r="C8789" s="50" t="str">
        <f t="shared" si="1096"/>
        <v>N</v>
      </c>
      <c r="D8789" s="52">
        <f>_xlfn.XLOOKUP(B8789,Cal_Date!B:B,Cal_Date!A:A,0)</f>
        <v>3</v>
      </c>
      <c r="E8789">
        <v>2018</v>
      </c>
      <c r="F8789" t="s">
        <v>124</v>
      </c>
      <c r="G8789" t="s">
        <v>129</v>
      </c>
      <c r="H8789" t="s">
        <v>11</v>
      </c>
      <c r="I8789" t="s">
        <v>11</v>
      </c>
      <c r="J8789" t="s">
        <v>15</v>
      </c>
      <c r="K8789" t="s">
        <v>42</v>
      </c>
      <c r="L8789">
        <v>1</v>
      </c>
      <c r="M8789">
        <v>1009</v>
      </c>
      <c r="O8789" t="s">
        <v>28</v>
      </c>
      <c r="R8789" t="s">
        <v>44</v>
      </c>
      <c r="S8789" s="49" t="str">
        <f t="shared" si="1097"/>
        <v>Card</v>
      </c>
      <c r="T8789" s="3">
        <v>0.03</v>
      </c>
      <c r="U8789" s="2">
        <v>2.7225000000000001</v>
      </c>
      <c r="V8789" s="2">
        <v>0.87</v>
      </c>
      <c r="W8789" s="54">
        <f>_xlfn.XLOOKUP(M8789,Market!A:A,Market!F:F,0)</f>
        <v>8.8999999999999996E-2</v>
      </c>
      <c r="X8789" s="55">
        <f t="shared" si="1098"/>
        <v>8.1674999999999998E-2</v>
      </c>
      <c r="Y8789" s="55">
        <f t="shared" si="1099"/>
        <v>1.8525</v>
      </c>
      <c r="Z8789" s="54">
        <f t="shared" si="1100"/>
        <v>0.68044077134986225</v>
      </c>
      <c r="AA8789" s="49" t="str">
        <f t="shared" ca="1" si="1101"/>
        <v>Y</v>
      </c>
      <c r="AB8789" s="49">
        <f t="shared" ca="1" si="1102"/>
        <v>6</v>
      </c>
      <c r="AC8789" s="49" t="str">
        <f t="shared" ca="1" si="1103"/>
        <v>Y</v>
      </c>
    </row>
    <row r="8790" spans="1:29" x14ac:dyDescent="0.25">
      <c r="A8790">
        <v>10509</v>
      </c>
      <c r="B8790" s="9">
        <v>43209</v>
      </c>
      <c r="C8790" s="50" t="str">
        <f t="shared" si="1096"/>
        <v>N</v>
      </c>
      <c r="D8790" s="52">
        <f>_xlfn.XLOOKUP(B8790,Cal_Date!B:B,Cal_Date!A:A,0)</f>
        <v>3</v>
      </c>
      <c r="E8790">
        <v>2018</v>
      </c>
      <c r="F8790" t="s">
        <v>124</v>
      </c>
      <c r="G8790" t="s">
        <v>129</v>
      </c>
      <c r="H8790" t="s">
        <v>14</v>
      </c>
      <c r="I8790" t="s">
        <v>18</v>
      </c>
      <c r="J8790" t="s">
        <v>15</v>
      </c>
      <c r="K8790" t="s">
        <v>43</v>
      </c>
      <c r="L8790">
        <v>2</v>
      </c>
      <c r="M8790">
        <v>1010</v>
      </c>
      <c r="O8790" t="s">
        <v>25</v>
      </c>
      <c r="R8790" t="s">
        <v>44</v>
      </c>
      <c r="S8790" s="49" t="str">
        <f t="shared" si="1097"/>
        <v>Card</v>
      </c>
      <c r="T8790" s="3">
        <v>0.03</v>
      </c>
      <c r="U8790" s="2">
        <v>10.8</v>
      </c>
      <c r="V8790" s="2">
        <v>4.2</v>
      </c>
      <c r="W8790" s="54">
        <f>_xlfn.XLOOKUP(M8790,Market!A:A,Market!F:F,0)</f>
        <v>0.08</v>
      </c>
      <c r="X8790" s="55">
        <f t="shared" si="1098"/>
        <v>0.32400000000000001</v>
      </c>
      <c r="Y8790" s="55">
        <f t="shared" si="1099"/>
        <v>6.6000000000000005</v>
      </c>
      <c r="Z8790" s="54">
        <f t="shared" si="1100"/>
        <v>0.61111111111111116</v>
      </c>
      <c r="AA8790" s="49" t="str">
        <f t="shared" ca="1" si="1101"/>
        <v>Y</v>
      </c>
      <c r="AB8790" s="49">
        <f t="shared" ca="1" si="1102"/>
        <v>6</v>
      </c>
      <c r="AC8790" s="49" t="str">
        <f t="shared" ca="1" si="1103"/>
        <v>Y</v>
      </c>
    </row>
    <row r="8791" spans="1:29" x14ac:dyDescent="0.25">
      <c r="A8791">
        <v>10510</v>
      </c>
      <c r="B8791" s="9">
        <v>43209</v>
      </c>
      <c r="C8791" s="50" t="str">
        <f t="shared" si="1096"/>
        <v>N</v>
      </c>
      <c r="D8791" s="52">
        <f>_xlfn.XLOOKUP(B8791,Cal_Date!B:B,Cal_Date!A:A,0)</f>
        <v>3</v>
      </c>
      <c r="E8791">
        <v>2018</v>
      </c>
      <c r="F8791" t="s">
        <v>124</v>
      </c>
      <c r="G8791" t="s">
        <v>129</v>
      </c>
      <c r="H8791" t="s">
        <v>11</v>
      </c>
      <c r="I8791" t="s">
        <v>11</v>
      </c>
      <c r="J8791" t="s">
        <v>15</v>
      </c>
      <c r="K8791" t="s">
        <v>42</v>
      </c>
      <c r="L8791">
        <v>1</v>
      </c>
      <c r="M8791">
        <v>1008</v>
      </c>
      <c r="O8791" t="s">
        <v>28</v>
      </c>
      <c r="R8791" t="s">
        <v>44</v>
      </c>
      <c r="S8791" s="49" t="str">
        <f t="shared" si="1097"/>
        <v>Card</v>
      </c>
      <c r="T8791" s="3">
        <v>0.03</v>
      </c>
      <c r="U8791" s="2">
        <v>2.7225000000000001</v>
      </c>
      <c r="V8791" s="2">
        <v>0.87</v>
      </c>
      <c r="W8791" s="54">
        <f>_xlfn.XLOOKUP(M8791,Market!A:A,Market!F:F,0)</f>
        <v>8.8999999999999996E-2</v>
      </c>
      <c r="X8791" s="55">
        <f t="shared" si="1098"/>
        <v>8.1674999999999998E-2</v>
      </c>
      <c r="Y8791" s="55">
        <f t="shared" si="1099"/>
        <v>1.8525</v>
      </c>
      <c r="Z8791" s="54">
        <f t="shared" si="1100"/>
        <v>0.68044077134986225</v>
      </c>
      <c r="AA8791" s="49" t="str">
        <f t="shared" ca="1" si="1101"/>
        <v>Y</v>
      </c>
      <c r="AB8791" s="49">
        <f t="shared" ca="1" si="1102"/>
        <v>6</v>
      </c>
      <c r="AC8791" s="49" t="str">
        <f t="shared" ca="1" si="1103"/>
        <v>Y</v>
      </c>
    </row>
    <row r="8792" spans="1:29" x14ac:dyDescent="0.25">
      <c r="A8792">
        <v>10511</v>
      </c>
      <c r="B8792" s="9">
        <v>43209</v>
      </c>
      <c r="C8792" s="50" t="str">
        <f t="shared" si="1096"/>
        <v>N</v>
      </c>
      <c r="D8792" s="52">
        <f>_xlfn.XLOOKUP(B8792,Cal_Date!B:B,Cal_Date!A:A,0)</f>
        <v>3</v>
      </c>
      <c r="E8792">
        <v>2018</v>
      </c>
      <c r="F8792" t="s">
        <v>124</v>
      </c>
      <c r="G8792" t="s">
        <v>129</v>
      </c>
      <c r="H8792" t="s">
        <v>11</v>
      </c>
      <c r="I8792" t="s">
        <v>11</v>
      </c>
      <c r="J8792" t="s">
        <v>15</v>
      </c>
      <c r="K8792" t="s">
        <v>42</v>
      </c>
      <c r="L8792">
        <v>2</v>
      </c>
      <c r="M8792">
        <v>1008</v>
      </c>
      <c r="O8792" t="s">
        <v>28</v>
      </c>
      <c r="R8792" t="s">
        <v>47</v>
      </c>
      <c r="S8792" s="49" t="str">
        <f t="shared" si="1097"/>
        <v>Card</v>
      </c>
      <c r="T8792" s="3">
        <v>3.5000000000000003E-2</v>
      </c>
      <c r="U8792" s="2">
        <v>5.4450000000000003</v>
      </c>
      <c r="V8792" s="2">
        <v>1.74</v>
      </c>
      <c r="W8792" s="54">
        <f>_xlfn.XLOOKUP(M8792,Market!A:A,Market!F:F,0)</f>
        <v>8.8999999999999996E-2</v>
      </c>
      <c r="X8792" s="55">
        <f t="shared" si="1098"/>
        <v>0.19057500000000002</v>
      </c>
      <c r="Y8792" s="55">
        <f t="shared" si="1099"/>
        <v>3.7050000000000001</v>
      </c>
      <c r="Z8792" s="54">
        <f t="shared" si="1100"/>
        <v>0.68044077134986225</v>
      </c>
      <c r="AA8792" s="49" t="str">
        <f t="shared" ca="1" si="1101"/>
        <v>Y</v>
      </c>
      <c r="AB8792" s="49">
        <f t="shared" ca="1" si="1102"/>
        <v>6</v>
      </c>
      <c r="AC8792" s="49" t="str">
        <f t="shared" ca="1" si="1103"/>
        <v>Y</v>
      </c>
    </row>
    <row r="8793" spans="1:29" x14ac:dyDescent="0.25">
      <c r="A8793">
        <v>10512</v>
      </c>
      <c r="B8793" s="9">
        <v>43209</v>
      </c>
      <c r="C8793" s="50" t="str">
        <f t="shared" si="1096"/>
        <v>N</v>
      </c>
      <c r="D8793" s="52">
        <f>_xlfn.XLOOKUP(B8793,Cal_Date!B:B,Cal_Date!A:A,0)</f>
        <v>3</v>
      </c>
      <c r="E8793">
        <v>2018</v>
      </c>
      <c r="F8793" t="s">
        <v>124</v>
      </c>
      <c r="G8793" t="s">
        <v>129</v>
      </c>
      <c r="H8793" t="s">
        <v>48</v>
      </c>
      <c r="I8793" t="s">
        <v>18</v>
      </c>
      <c r="J8793" t="s">
        <v>10</v>
      </c>
      <c r="K8793" t="s">
        <v>43</v>
      </c>
      <c r="L8793">
        <v>1</v>
      </c>
      <c r="M8793">
        <v>1008</v>
      </c>
      <c r="O8793" t="s">
        <v>28</v>
      </c>
      <c r="R8793" t="s">
        <v>44</v>
      </c>
      <c r="S8793" s="49" t="str">
        <f t="shared" si="1097"/>
        <v>Card</v>
      </c>
      <c r="T8793" s="3">
        <v>0.03</v>
      </c>
      <c r="U8793" s="2">
        <v>7.6229999999999993</v>
      </c>
      <c r="V8793" s="2">
        <v>1.46</v>
      </c>
      <c r="W8793" s="54">
        <f>_xlfn.XLOOKUP(M8793,Market!A:A,Market!F:F,0)</f>
        <v>8.8999999999999996E-2</v>
      </c>
      <c r="X8793" s="55">
        <f t="shared" si="1098"/>
        <v>0.22868999999999998</v>
      </c>
      <c r="Y8793" s="55">
        <f t="shared" si="1099"/>
        <v>6.1629999999999994</v>
      </c>
      <c r="Z8793" s="54">
        <f t="shared" si="1100"/>
        <v>0.80847435392889933</v>
      </c>
      <c r="AA8793" s="49" t="str">
        <f t="shared" ca="1" si="1101"/>
        <v>Y</v>
      </c>
      <c r="AB8793" s="49">
        <f t="shared" ca="1" si="1102"/>
        <v>6</v>
      </c>
      <c r="AC8793" s="49" t="str">
        <f t="shared" ca="1" si="1103"/>
        <v>Y</v>
      </c>
    </row>
    <row r="8794" spans="1:29" x14ac:dyDescent="0.25">
      <c r="A8794">
        <v>10513</v>
      </c>
      <c r="B8794" s="9">
        <v>43209</v>
      </c>
      <c r="C8794" s="50" t="str">
        <f t="shared" si="1096"/>
        <v>N</v>
      </c>
      <c r="D8794" s="52">
        <f>_xlfn.XLOOKUP(B8794,Cal_Date!B:B,Cal_Date!A:A,0)</f>
        <v>3</v>
      </c>
      <c r="E8794">
        <v>2018</v>
      </c>
      <c r="F8794" t="s">
        <v>124</v>
      </c>
      <c r="G8794" t="s">
        <v>129</v>
      </c>
      <c r="H8794" t="s">
        <v>11</v>
      </c>
      <c r="I8794" t="s">
        <v>18</v>
      </c>
      <c r="J8794" t="s">
        <v>15</v>
      </c>
      <c r="K8794" t="s">
        <v>42</v>
      </c>
      <c r="L8794">
        <v>2</v>
      </c>
      <c r="M8794">
        <v>1004</v>
      </c>
      <c r="O8794" t="s">
        <v>28</v>
      </c>
      <c r="R8794" t="s">
        <v>44</v>
      </c>
      <c r="S8794" s="49" t="str">
        <f t="shared" si="1097"/>
        <v>Card</v>
      </c>
      <c r="T8794" s="3">
        <v>0.03</v>
      </c>
      <c r="U8794" s="2">
        <v>5.3000000000000007</v>
      </c>
      <c r="V8794" s="2">
        <v>2.8</v>
      </c>
      <c r="W8794" s="54">
        <f>_xlfn.XLOOKUP(M8794,Market!A:A,Market!F:F,0)</f>
        <v>0.06</v>
      </c>
      <c r="X8794" s="55">
        <f t="shared" si="1098"/>
        <v>0.159</v>
      </c>
      <c r="Y8794" s="55">
        <f t="shared" si="1099"/>
        <v>2.5000000000000009</v>
      </c>
      <c r="Z8794" s="54">
        <f t="shared" si="1100"/>
        <v>0.47169811320754729</v>
      </c>
      <c r="AA8794" s="49" t="str">
        <f t="shared" ca="1" si="1101"/>
        <v>Y</v>
      </c>
      <c r="AB8794" s="49">
        <f t="shared" ca="1" si="1102"/>
        <v>6</v>
      </c>
      <c r="AC8794" s="49" t="str">
        <f t="shared" ca="1" si="1103"/>
        <v>Y</v>
      </c>
    </row>
    <row r="8795" spans="1:29" x14ac:dyDescent="0.25">
      <c r="A8795">
        <v>10514</v>
      </c>
      <c r="B8795" s="9">
        <v>43209</v>
      </c>
      <c r="C8795" s="50" t="str">
        <f t="shared" si="1096"/>
        <v>N</v>
      </c>
      <c r="D8795" s="52">
        <f>_xlfn.XLOOKUP(B8795,Cal_Date!B:B,Cal_Date!A:A,0)</f>
        <v>3</v>
      </c>
      <c r="E8795">
        <v>2018</v>
      </c>
      <c r="F8795" t="s">
        <v>124</v>
      </c>
      <c r="G8795" t="s">
        <v>129</v>
      </c>
      <c r="H8795" t="s">
        <v>11</v>
      </c>
      <c r="I8795" t="s">
        <v>18</v>
      </c>
      <c r="J8795" t="s">
        <v>15</v>
      </c>
      <c r="K8795" t="s">
        <v>42</v>
      </c>
      <c r="L8795">
        <v>1</v>
      </c>
      <c r="M8795">
        <v>1009</v>
      </c>
      <c r="O8795" t="s">
        <v>28</v>
      </c>
      <c r="R8795" t="s">
        <v>44</v>
      </c>
      <c r="S8795" s="49" t="str">
        <f t="shared" si="1097"/>
        <v>Card</v>
      </c>
      <c r="T8795" s="3">
        <v>0.03</v>
      </c>
      <c r="U8795" s="2">
        <v>2.7225000000000001</v>
      </c>
      <c r="V8795" s="2">
        <v>1.4</v>
      </c>
      <c r="W8795" s="54">
        <f>_xlfn.XLOOKUP(M8795,Market!A:A,Market!F:F,0)</f>
        <v>8.8999999999999996E-2</v>
      </c>
      <c r="X8795" s="55">
        <f t="shared" si="1098"/>
        <v>8.1674999999999998E-2</v>
      </c>
      <c r="Y8795" s="55">
        <f t="shared" si="1099"/>
        <v>1.3225000000000002</v>
      </c>
      <c r="Z8795" s="54">
        <f t="shared" si="1100"/>
        <v>0.48576675849403128</v>
      </c>
      <c r="AA8795" s="49" t="str">
        <f t="shared" ca="1" si="1101"/>
        <v>Y</v>
      </c>
      <c r="AB8795" s="49">
        <f t="shared" ca="1" si="1102"/>
        <v>6</v>
      </c>
      <c r="AC8795" s="49" t="str">
        <f t="shared" ca="1" si="1103"/>
        <v>Y</v>
      </c>
    </row>
    <row r="8796" spans="1:29" x14ac:dyDescent="0.25">
      <c r="A8796">
        <v>10515</v>
      </c>
      <c r="B8796" s="9">
        <v>43209</v>
      </c>
      <c r="C8796" s="50" t="str">
        <f t="shared" si="1096"/>
        <v>N</v>
      </c>
      <c r="D8796" s="52">
        <f>_xlfn.XLOOKUP(B8796,Cal_Date!B:B,Cal_Date!A:A,0)</f>
        <v>3</v>
      </c>
      <c r="E8796">
        <v>2018</v>
      </c>
      <c r="F8796" t="s">
        <v>124</v>
      </c>
      <c r="G8796" t="s">
        <v>129</v>
      </c>
      <c r="H8796" t="s">
        <v>11</v>
      </c>
      <c r="I8796" t="s">
        <v>11</v>
      </c>
      <c r="J8796" t="s">
        <v>15</v>
      </c>
      <c r="K8796" t="s">
        <v>42</v>
      </c>
      <c r="L8796">
        <v>1</v>
      </c>
      <c r="M8796">
        <v>1010</v>
      </c>
      <c r="O8796" t="s">
        <v>25</v>
      </c>
      <c r="R8796" t="s">
        <v>44</v>
      </c>
      <c r="S8796" s="49" t="str">
        <f t="shared" si="1097"/>
        <v>Card</v>
      </c>
      <c r="T8796" s="3">
        <v>0.03</v>
      </c>
      <c r="U8796" s="2">
        <v>2.7</v>
      </c>
      <c r="V8796" s="2">
        <v>0.87</v>
      </c>
      <c r="W8796" s="54">
        <f>_xlfn.XLOOKUP(M8796,Market!A:A,Market!F:F,0)</f>
        <v>0.08</v>
      </c>
      <c r="X8796" s="55">
        <f t="shared" si="1098"/>
        <v>8.1000000000000003E-2</v>
      </c>
      <c r="Y8796" s="55">
        <f t="shared" si="1099"/>
        <v>1.83</v>
      </c>
      <c r="Z8796" s="54">
        <f t="shared" si="1100"/>
        <v>0.67777777777777781</v>
      </c>
      <c r="AA8796" s="49" t="str">
        <f t="shared" ca="1" si="1101"/>
        <v>Y</v>
      </c>
      <c r="AB8796" s="49">
        <f t="shared" ca="1" si="1102"/>
        <v>6</v>
      </c>
      <c r="AC8796" s="49" t="str">
        <f t="shared" ca="1" si="1103"/>
        <v>Y</v>
      </c>
    </row>
    <row r="8797" spans="1:29" x14ac:dyDescent="0.25">
      <c r="A8797">
        <v>10516</v>
      </c>
      <c r="B8797" s="9">
        <v>43209</v>
      </c>
      <c r="C8797" s="50" t="str">
        <f t="shared" si="1096"/>
        <v>N</v>
      </c>
      <c r="D8797" s="52">
        <f>_xlfn.XLOOKUP(B8797,Cal_Date!B:B,Cal_Date!A:A,0)</f>
        <v>3</v>
      </c>
      <c r="E8797">
        <v>2018</v>
      </c>
      <c r="F8797" t="s">
        <v>124</v>
      </c>
      <c r="G8797" t="s">
        <v>129</v>
      </c>
      <c r="H8797" t="s">
        <v>11</v>
      </c>
      <c r="I8797" t="s">
        <v>11</v>
      </c>
      <c r="J8797" t="s">
        <v>15</v>
      </c>
      <c r="K8797" t="s">
        <v>42</v>
      </c>
      <c r="L8797">
        <v>1</v>
      </c>
      <c r="M8797">
        <v>1011</v>
      </c>
      <c r="O8797" t="s">
        <v>25</v>
      </c>
      <c r="R8797" t="s">
        <v>47</v>
      </c>
      <c r="S8797" s="49" t="str">
        <f t="shared" si="1097"/>
        <v>Card</v>
      </c>
      <c r="T8797" s="3">
        <v>3.5000000000000003E-2</v>
      </c>
      <c r="U8797" s="2">
        <v>2.6500000000000004</v>
      </c>
      <c r="V8797" s="2">
        <v>0.87</v>
      </c>
      <c r="W8797" s="54">
        <f>_xlfn.XLOOKUP(M8797,Market!A:A,Market!F:F,0)</f>
        <v>0.06</v>
      </c>
      <c r="X8797" s="55">
        <f t="shared" si="1098"/>
        <v>9.2750000000000027E-2</v>
      </c>
      <c r="Y8797" s="55">
        <f t="shared" si="1099"/>
        <v>1.7800000000000002</v>
      </c>
      <c r="Z8797" s="54">
        <f t="shared" si="1100"/>
        <v>0.67169811320754713</v>
      </c>
      <c r="AA8797" s="49" t="str">
        <f t="shared" ca="1" si="1101"/>
        <v>Y</v>
      </c>
      <c r="AB8797" s="49">
        <f t="shared" ca="1" si="1102"/>
        <v>6</v>
      </c>
      <c r="AC8797" s="49" t="str">
        <f t="shared" ca="1" si="1103"/>
        <v>Y</v>
      </c>
    </row>
    <row r="8798" spans="1:29" x14ac:dyDescent="0.25">
      <c r="A8798">
        <v>10517</v>
      </c>
      <c r="B8798" s="9">
        <v>43209</v>
      </c>
      <c r="C8798" s="50" t="str">
        <f t="shared" si="1096"/>
        <v>N</v>
      </c>
      <c r="D8798" s="52">
        <f>_xlfn.XLOOKUP(B8798,Cal_Date!B:B,Cal_Date!A:A,0)</f>
        <v>3</v>
      </c>
      <c r="E8798">
        <v>2018</v>
      </c>
      <c r="F8798" t="s">
        <v>124</v>
      </c>
      <c r="G8798" t="s">
        <v>129</v>
      </c>
      <c r="H8798" t="s">
        <v>11</v>
      </c>
      <c r="I8798" t="s">
        <v>11</v>
      </c>
      <c r="J8798" t="s">
        <v>15</v>
      </c>
      <c r="K8798" t="s">
        <v>42</v>
      </c>
      <c r="L8798">
        <v>1</v>
      </c>
      <c r="M8798">
        <v>1011</v>
      </c>
      <c r="O8798" t="s">
        <v>25</v>
      </c>
      <c r="R8798" t="s">
        <v>44</v>
      </c>
      <c r="S8798" s="49" t="str">
        <f t="shared" si="1097"/>
        <v>Card</v>
      </c>
      <c r="T8798" s="3">
        <v>0.03</v>
      </c>
      <c r="U8798" s="2">
        <v>2.6500000000000004</v>
      </c>
      <c r="V8798" s="2">
        <v>0.87</v>
      </c>
      <c r="W8798" s="54">
        <f>_xlfn.XLOOKUP(M8798,Market!A:A,Market!F:F,0)</f>
        <v>0.06</v>
      </c>
      <c r="X8798" s="55">
        <f t="shared" si="1098"/>
        <v>7.9500000000000001E-2</v>
      </c>
      <c r="Y8798" s="55">
        <f t="shared" si="1099"/>
        <v>1.7800000000000002</v>
      </c>
      <c r="Z8798" s="54">
        <f t="shared" si="1100"/>
        <v>0.67169811320754713</v>
      </c>
      <c r="AA8798" s="49" t="str">
        <f t="shared" ca="1" si="1101"/>
        <v>Y</v>
      </c>
      <c r="AB8798" s="49">
        <f t="shared" ca="1" si="1102"/>
        <v>6</v>
      </c>
      <c r="AC8798" s="49" t="str">
        <f t="shared" ca="1" si="1103"/>
        <v>Y</v>
      </c>
    </row>
    <row r="8799" spans="1:29" x14ac:dyDescent="0.25">
      <c r="A8799">
        <v>10518</v>
      </c>
      <c r="B8799" s="9">
        <v>43209</v>
      </c>
      <c r="C8799" s="50" t="str">
        <f t="shared" si="1096"/>
        <v>N</v>
      </c>
      <c r="D8799" s="52">
        <f>_xlfn.XLOOKUP(B8799,Cal_Date!B:B,Cal_Date!A:A,0)</f>
        <v>3</v>
      </c>
      <c r="E8799">
        <v>2018</v>
      </c>
      <c r="F8799" t="s">
        <v>124</v>
      </c>
      <c r="G8799" t="s">
        <v>129</v>
      </c>
      <c r="H8799" t="s">
        <v>11</v>
      </c>
      <c r="I8799" t="s">
        <v>11</v>
      </c>
      <c r="J8799" t="s">
        <v>15</v>
      </c>
      <c r="K8799" t="s">
        <v>42</v>
      </c>
      <c r="L8799">
        <v>2</v>
      </c>
      <c r="M8799">
        <v>1011</v>
      </c>
      <c r="O8799" t="s">
        <v>25</v>
      </c>
      <c r="R8799" t="s">
        <v>44</v>
      </c>
      <c r="S8799" s="49" t="str">
        <f t="shared" si="1097"/>
        <v>Card</v>
      </c>
      <c r="T8799" s="3">
        <v>0.03</v>
      </c>
      <c r="U8799" s="2">
        <v>5.3000000000000007</v>
      </c>
      <c r="V8799" s="2">
        <v>1.74</v>
      </c>
      <c r="W8799" s="54">
        <f>_xlfn.XLOOKUP(M8799,Market!A:A,Market!F:F,0)</f>
        <v>0.06</v>
      </c>
      <c r="X8799" s="55">
        <f t="shared" si="1098"/>
        <v>0.159</v>
      </c>
      <c r="Y8799" s="55">
        <f t="shared" si="1099"/>
        <v>3.5600000000000005</v>
      </c>
      <c r="Z8799" s="54">
        <f t="shared" si="1100"/>
        <v>0.67169811320754713</v>
      </c>
      <c r="AA8799" s="49" t="str">
        <f t="shared" ca="1" si="1101"/>
        <v>Y</v>
      </c>
      <c r="AB8799" s="49">
        <f t="shared" ca="1" si="1102"/>
        <v>6</v>
      </c>
      <c r="AC8799" s="49" t="str">
        <f t="shared" ca="1" si="1103"/>
        <v>Y</v>
      </c>
    </row>
    <row r="8800" spans="1:29" x14ac:dyDescent="0.25">
      <c r="A8800">
        <v>10519</v>
      </c>
      <c r="B8800" s="9">
        <v>43209</v>
      </c>
      <c r="C8800" s="50" t="str">
        <f t="shared" si="1096"/>
        <v>N</v>
      </c>
      <c r="D8800" s="52">
        <f>_xlfn.XLOOKUP(B8800,Cal_Date!B:B,Cal_Date!A:A,0)</f>
        <v>3</v>
      </c>
      <c r="E8800">
        <v>2018</v>
      </c>
      <c r="F8800" t="s">
        <v>124</v>
      </c>
      <c r="G8800" t="s">
        <v>129</v>
      </c>
      <c r="H8800" t="s">
        <v>48</v>
      </c>
      <c r="I8800" t="s">
        <v>18</v>
      </c>
      <c r="J8800" t="s">
        <v>10</v>
      </c>
      <c r="K8800" t="s">
        <v>43</v>
      </c>
      <c r="L8800">
        <v>1</v>
      </c>
      <c r="M8800">
        <v>1001</v>
      </c>
      <c r="O8800" t="s">
        <v>25</v>
      </c>
      <c r="R8800" t="s">
        <v>44</v>
      </c>
      <c r="S8800" s="49" t="str">
        <f t="shared" si="1097"/>
        <v>Card</v>
      </c>
      <c r="T8800" s="3">
        <v>0.03</v>
      </c>
      <c r="U8800" s="2">
        <v>7.42</v>
      </c>
      <c r="V8800" s="2">
        <v>1.46</v>
      </c>
      <c r="W8800" s="54">
        <f>_xlfn.XLOOKUP(M8800,Market!A:A,Market!F:F,0)</f>
        <v>0.06</v>
      </c>
      <c r="X8800" s="55">
        <f t="shared" si="1098"/>
        <v>0.22259999999999999</v>
      </c>
      <c r="Y8800" s="55">
        <f t="shared" si="1099"/>
        <v>5.96</v>
      </c>
      <c r="Z8800" s="54">
        <f t="shared" si="1100"/>
        <v>0.80323450134770891</v>
      </c>
      <c r="AA8800" s="49" t="str">
        <f t="shared" ca="1" si="1101"/>
        <v>Y</v>
      </c>
      <c r="AB8800" s="49">
        <f t="shared" ca="1" si="1102"/>
        <v>6</v>
      </c>
      <c r="AC8800" s="49" t="str">
        <f t="shared" ca="1" si="1103"/>
        <v>Y</v>
      </c>
    </row>
    <row r="8801" spans="1:29" x14ac:dyDescent="0.25">
      <c r="A8801">
        <v>10520</v>
      </c>
      <c r="B8801" s="9">
        <v>43209</v>
      </c>
      <c r="C8801" s="50" t="str">
        <f t="shared" si="1096"/>
        <v>N</v>
      </c>
      <c r="D8801" s="52">
        <f>_xlfn.XLOOKUP(B8801,Cal_Date!B:B,Cal_Date!A:A,0)</f>
        <v>3</v>
      </c>
      <c r="E8801">
        <v>2018</v>
      </c>
      <c r="F8801" t="s">
        <v>124</v>
      </c>
      <c r="G8801" t="s">
        <v>129</v>
      </c>
      <c r="H8801" t="s">
        <v>11</v>
      </c>
      <c r="I8801" t="s">
        <v>11</v>
      </c>
      <c r="J8801" t="s">
        <v>15</v>
      </c>
      <c r="K8801" t="s">
        <v>42</v>
      </c>
      <c r="L8801">
        <v>1</v>
      </c>
      <c r="M8801">
        <v>1000</v>
      </c>
      <c r="O8801" t="s">
        <v>25</v>
      </c>
      <c r="R8801" t="s">
        <v>44</v>
      </c>
      <c r="S8801" s="49" t="str">
        <f t="shared" si="1097"/>
        <v>Card</v>
      </c>
      <c r="T8801" s="3">
        <v>0.03</v>
      </c>
      <c r="U8801" s="2">
        <v>2.7</v>
      </c>
      <c r="V8801" s="2">
        <v>0.87</v>
      </c>
      <c r="W8801" s="54">
        <f>_xlfn.XLOOKUP(M8801,Market!A:A,Market!F:F,0)</f>
        <v>0.08</v>
      </c>
      <c r="X8801" s="55">
        <f t="shared" si="1098"/>
        <v>8.1000000000000003E-2</v>
      </c>
      <c r="Y8801" s="55">
        <f t="shared" si="1099"/>
        <v>1.83</v>
      </c>
      <c r="Z8801" s="54">
        <f t="shared" si="1100"/>
        <v>0.67777777777777781</v>
      </c>
      <c r="AA8801" s="49" t="str">
        <f t="shared" ca="1" si="1101"/>
        <v>Y</v>
      </c>
      <c r="AB8801" s="49">
        <f t="shared" ca="1" si="1102"/>
        <v>6</v>
      </c>
      <c r="AC8801" s="49" t="str">
        <f t="shared" ca="1" si="1103"/>
        <v>Y</v>
      </c>
    </row>
    <row r="8802" spans="1:29" x14ac:dyDescent="0.25">
      <c r="A8802">
        <v>10521</v>
      </c>
      <c r="B8802" s="9">
        <v>43209</v>
      </c>
      <c r="C8802" s="50" t="str">
        <f t="shared" si="1096"/>
        <v>N</v>
      </c>
      <c r="D8802" s="52">
        <f>_xlfn.XLOOKUP(B8802,Cal_Date!B:B,Cal_Date!A:A,0)</f>
        <v>3</v>
      </c>
      <c r="E8802">
        <v>2018</v>
      </c>
      <c r="F8802" t="s">
        <v>124</v>
      </c>
      <c r="G8802" t="s">
        <v>129</v>
      </c>
      <c r="H8802" t="s">
        <v>48</v>
      </c>
      <c r="I8802" t="s">
        <v>18</v>
      </c>
      <c r="J8802" t="s">
        <v>10</v>
      </c>
      <c r="K8802" t="s">
        <v>43</v>
      </c>
      <c r="L8802">
        <v>1</v>
      </c>
      <c r="M8802">
        <v>1000</v>
      </c>
      <c r="O8802" t="s">
        <v>25</v>
      </c>
      <c r="R8802" t="s">
        <v>47</v>
      </c>
      <c r="S8802" s="49" t="str">
        <f t="shared" si="1097"/>
        <v>Card</v>
      </c>
      <c r="T8802" s="3">
        <v>3.5000000000000003E-2</v>
      </c>
      <c r="U8802" s="2">
        <v>7.5600000000000005</v>
      </c>
      <c r="V8802" s="2">
        <v>1.46</v>
      </c>
      <c r="W8802" s="54">
        <f>_xlfn.XLOOKUP(M8802,Market!A:A,Market!F:F,0)</f>
        <v>0.08</v>
      </c>
      <c r="X8802" s="55">
        <f t="shared" si="1098"/>
        <v>0.26460000000000006</v>
      </c>
      <c r="Y8802" s="55">
        <f t="shared" si="1099"/>
        <v>6.1000000000000005</v>
      </c>
      <c r="Z8802" s="54">
        <f t="shared" si="1100"/>
        <v>0.80687830687830686</v>
      </c>
      <c r="AA8802" s="49" t="str">
        <f t="shared" ca="1" si="1101"/>
        <v>Y</v>
      </c>
      <c r="AB8802" s="49">
        <f t="shared" ca="1" si="1102"/>
        <v>6</v>
      </c>
      <c r="AC8802" s="49" t="str">
        <f t="shared" ca="1" si="1103"/>
        <v>Y</v>
      </c>
    </row>
    <row r="8803" spans="1:29" x14ac:dyDescent="0.25">
      <c r="A8803">
        <v>10522</v>
      </c>
      <c r="B8803" s="9">
        <v>43209</v>
      </c>
      <c r="C8803" s="50" t="str">
        <f t="shared" si="1096"/>
        <v>N</v>
      </c>
      <c r="D8803" s="52">
        <f>_xlfn.XLOOKUP(B8803,Cal_Date!B:B,Cal_Date!A:A,0)</f>
        <v>3</v>
      </c>
      <c r="E8803">
        <v>2018</v>
      </c>
      <c r="F8803" t="s">
        <v>124</v>
      </c>
      <c r="G8803" t="s">
        <v>129</v>
      </c>
      <c r="H8803" t="s">
        <v>14</v>
      </c>
      <c r="I8803" t="s">
        <v>18</v>
      </c>
      <c r="J8803" t="s">
        <v>15</v>
      </c>
      <c r="K8803" t="s">
        <v>43</v>
      </c>
      <c r="L8803">
        <v>1</v>
      </c>
      <c r="M8803">
        <v>1002</v>
      </c>
      <c r="O8803" t="s">
        <v>28</v>
      </c>
      <c r="R8803" t="s">
        <v>44</v>
      </c>
      <c r="S8803" s="49" t="str">
        <f t="shared" si="1097"/>
        <v>Card</v>
      </c>
      <c r="T8803" s="3">
        <v>0.03</v>
      </c>
      <c r="U8803" s="2">
        <v>5.3000000000000007</v>
      </c>
      <c r="V8803" s="2">
        <v>2.1</v>
      </c>
      <c r="W8803" s="54">
        <f>_xlfn.XLOOKUP(M8803,Market!A:A,Market!F:F,0)</f>
        <v>0.06</v>
      </c>
      <c r="X8803" s="55">
        <f t="shared" si="1098"/>
        <v>0.159</v>
      </c>
      <c r="Y8803" s="55">
        <f t="shared" si="1099"/>
        <v>3.2000000000000006</v>
      </c>
      <c r="Z8803" s="54">
        <f t="shared" si="1100"/>
        <v>0.60377358490566047</v>
      </c>
      <c r="AA8803" s="49" t="str">
        <f t="shared" ca="1" si="1101"/>
        <v>Y</v>
      </c>
      <c r="AB8803" s="49">
        <f t="shared" ca="1" si="1102"/>
        <v>6</v>
      </c>
      <c r="AC8803" s="49" t="str">
        <f t="shared" ca="1" si="1103"/>
        <v>Y</v>
      </c>
    </row>
    <row r="8804" spans="1:29" x14ac:dyDescent="0.25">
      <c r="A8804">
        <v>10523</v>
      </c>
      <c r="B8804" s="9">
        <v>43209</v>
      </c>
      <c r="C8804" s="50" t="str">
        <f t="shared" si="1096"/>
        <v>N</v>
      </c>
      <c r="D8804" s="52">
        <f>_xlfn.XLOOKUP(B8804,Cal_Date!B:B,Cal_Date!A:A,0)</f>
        <v>3</v>
      </c>
      <c r="E8804">
        <v>2018</v>
      </c>
      <c r="F8804" t="s">
        <v>124</v>
      </c>
      <c r="G8804" t="s">
        <v>129</v>
      </c>
      <c r="H8804" t="s">
        <v>11</v>
      </c>
      <c r="I8804" t="s">
        <v>11</v>
      </c>
      <c r="J8804" t="s">
        <v>15</v>
      </c>
      <c r="K8804" t="s">
        <v>42</v>
      </c>
      <c r="L8804">
        <v>1</v>
      </c>
      <c r="M8804">
        <v>1003</v>
      </c>
      <c r="O8804" t="s">
        <v>25</v>
      </c>
      <c r="R8804" t="s">
        <v>44</v>
      </c>
      <c r="S8804" s="49" t="str">
        <f t="shared" si="1097"/>
        <v>Card</v>
      </c>
      <c r="T8804" s="3">
        <v>0.03</v>
      </c>
      <c r="U8804" s="2">
        <v>2.6500000000000004</v>
      </c>
      <c r="V8804" s="2">
        <v>0.87</v>
      </c>
      <c r="W8804" s="54">
        <f>_xlfn.XLOOKUP(M8804,Market!A:A,Market!F:F,0)</f>
        <v>0.06</v>
      </c>
      <c r="X8804" s="55">
        <f t="shared" si="1098"/>
        <v>7.9500000000000001E-2</v>
      </c>
      <c r="Y8804" s="55">
        <f t="shared" si="1099"/>
        <v>1.7800000000000002</v>
      </c>
      <c r="Z8804" s="54">
        <f t="shared" si="1100"/>
        <v>0.67169811320754713</v>
      </c>
      <c r="AA8804" s="49" t="str">
        <f t="shared" ca="1" si="1101"/>
        <v>Y</v>
      </c>
      <c r="AB8804" s="49">
        <f t="shared" ca="1" si="1102"/>
        <v>6</v>
      </c>
      <c r="AC8804" s="49" t="str">
        <f t="shared" ca="1" si="1103"/>
        <v>Y</v>
      </c>
    </row>
    <row r="8805" spans="1:29" x14ac:dyDescent="0.25">
      <c r="A8805">
        <v>10524</v>
      </c>
      <c r="B8805" s="9">
        <v>43209</v>
      </c>
      <c r="C8805" s="50" t="str">
        <f t="shared" si="1096"/>
        <v>N</v>
      </c>
      <c r="D8805" s="52">
        <f>_xlfn.XLOOKUP(B8805,Cal_Date!B:B,Cal_Date!A:A,0)</f>
        <v>3</v>
      </c>
      <c r="E8805">
        <v>2018</v>
      </c>
      <c r="F8805" t="s">
        <v>124</v>
      </c>
      <c r="G8805" t="s">
        <v>129</v>
      </c>
      <c r="H8805" t="s">
        <v>11</v>
      </c>
      <c r="I8805" t="s">
        <v>11</v>
      </c>
      <c r="J8805" t="s">
        <v>15</v>
      </c>
      <c r="K8805" t="s">
        <v>42</v>
      </c>
      <c r="L8805">
        <v>2</v>
      </c>
      <c r="M8805">
        <v>1005</v>
      </c>
      <c r="O8805" t="s">
        <v>25</v>
      </c>
      <c r="R8805" t="s">
        <v>44</v>
      </c>
      <c r="S8805" s="49" t="str">
        <f t="shared" si="1097"/>
        <v>Card</v>
      </c>
      <c r="T8805" s="3">
        <v>0.03</v>
      </c>
      <c r="U8805" s="2">
        <v>5.4450000000000003</v>
      </c>
      <c r="V8805" s="2">
        <v>1.74</v>
      </c>
      <c r="W8805" s="54">
        <f>_xlfn.XLOOKUP(M8805,Market!A:A,Market!F:F,0)</f>
        <v>8.8999999999999996E-2</v>
      </c>
      <c r="X8805" s="55">
        <f t="shared" si="1098"/>
        <v>0.16335</v>
      </c>
      <c r="Y8805" s="55">
        <f t="shared" si="1099"/>
        <v>3.7050000000000001</v>
      </c>
      <c r="Z8805" s="54">
        <f t="shared" si="1100"/>
        <v>0.68044077134986225</v>
      </c>
      <c r="AA8805" s="49" t="str">
        <f t="shared" ca="1" si="1101"/>
        <v>Y</v>
      </c>
      <c r="AB8805" s="49">
        <f t="shared" ca="1" si="1102"/>
        <v>6</v>
      </c>
      <c r="AC8805" s="49" t="str">
        <f t="shared" ca="1" si="1103"/>
        <v>Y</v>
      </c>
    </row>
    <row r="8806" spans="1:29" x14ac:dyDescent="0.25">
      <c r="A8806">
        <v>10525</v>
      </c>
      <c r="B8806" s="9">
        <v>43209</v>
      </c>
      <c r="C8806" s="50" t="str">
        <f t="shared" si="1096"/>
        <v>N</v>
      </c>
      <c r="D8806" s="52">
        <f>_xlfn.XLOOKUP(B8806,Cal_Date!B:B,Cal_Date!A:A,0)</f>
        <v>3</v>
      </c>
      <c r="E8806">
        <v>2018</v>
      </c>
      <c r="F8806" t="s">
        <v>124</v>
      </c>
      <c r="G8806" t="s">
        <v>129</v>
      </c>
      <c r="H8806" t="s">
        <v>11</v>
      </c>
      <c r="I8806" t="s">
        <v>11</v>
      </c>
      <c r="J8806" t="s">
        <v>15</v>
      </c>
      <c r="K8806" t="s">
        <v>42</v>
      </c>
      <c r="L8806">
        <v>2</v>
      </c>
      <c r="M8806">
        <v>1005</v>
      </c>
      <c r="O8806" t="s">
        <v>25</v>
      </c>
      <c r="R8806" t="s">
        <v>44</v>
      </c>
      <c r="S8806" s="49" t="str">
        <f t="shared" si="1097"/>
        <v>Card</v>
      </c>
      <c r="T8806" s="3">
        <v>0.03</v>
      </c>
      <c r="U8806" s="2">
        <v>5.4450000000000003</v>
      </c>
      <c r="V8806" s="2">
        <v>1.74</v>
      </c>
      <c r="W8806" s="54">
        <f>_xlfn.XLOOKUP(M8806,Market!A:A,Market!F:F,0)</f>
        <v>8.8999999999999996E-2</v>
      </c>
      <c r="X8806" s="55">
        <f t="shared" si="1098"/>
        <v>0.16335</v>
      </c>
      <c r="Y8806" s="55">
        <f t="shared" si="1099"/>
        <v>3.7050000000000001</v>
      </c>
      <c r="Z8806" s="54">
        <f t="shared" si="1100"/>
        <v>0.68044077134986225</v>
      </c>
      <c r="AA8806" s="49" t="str">
        <f t="shared" ca="1" si="1101"/>
        <v>Y</v>
      </c>
      <c r="AB8806" s="49">
        <f t="shared" ca="1" si="1102"/>
        <v>6</v>
      </c>
      <c r="AC8806" s="49" t="str">
        <f t="shared" ca="1" si="1103"/>
        <v>Y</v>
      </c>
    </row>
    <row r="8807" spans="1:29" x14ac:dyDescent="0.25">
      <c r="A8807">
        <v>10526</v>
      </c>
      <c r="B8807" s="9">
        <v>43209</v>
      </c>
      <c r="C8807" s="50" t="str">
        <f t="shared" si="1096"/>
        <v>N</v>
      </c>
      <c r="D8807" s="52">
        <f>_xlfn.XLOOKUP(B8807,Cal_Date!B:B,Cal_Date!A:A,0)</f>
        <v>3</v>
      </c>
      <c r="E8807">
        <v>2018</v>
      </c>
      <c r="F8807" t="s">
        <v>124</v>
      </c>
      <c r="G8807" t="s">
        <v>129</v>
      </c>
      <c r="H8807" t="s">
        <v>11</v>
      </c>
      <c r="I8807" t="s">
        <v>11</v>
      </c>
      <c r="J8807" t="s">
        <v>15</v>
      </c>
      <c r="K8807" t="s">
        <v>42</v>
      </c>
      <c r="L8807">
        <v>1</v>
      </c>
      <c r="M8807">
        <v>1006</v>
      </c>
      <c r="O8807" t="s">
        <v>28</v>
      </c>
      <c r="R8807" t="s">
        <v>44</v>
      </c>
      <c r="S8807" s="49" t="str">
        <f t="shared" si="1097"/>
        <v>Card</v>
      </c>
      <c r="T8807" s="3">
        <v>0.03</v>
      </c>
      <c r="U8807" s="2">
        <v>2.7225000000000001</v>
      </c>
      <c r="V8807" s="2">
        <v>0.87</v>
      </c>
      <c r="W8807" s="54">
        <f>_xlfn.XLOOKUP(M8807,Market!A:A,Market!F:F,0)</f>
        <v>8.8999999999999996E-2</v>
      </c>
      <c r="X8807" s="55">
        <f t="shared" si="1098"/>
        <v>8.1674999999999998E-2</v>
      </c>
      <c r="Y8807" s="55">
        <f t="shared" si="1099"/>
        <v>1.8525</v>
      </c>
      <c r="Z8807" s="54">
        <f t="shared" si="1100"/>
        <v>0.68044077134986225</v>
      </c>
      <c r="AA8807" s="49" t="str">
        <f t="shared" ca="1" si="1101"/>
        <v>Y</v>
      </c>
      <c r="AB8807" s="49">
        <f t="shared" ca="1" si="1102"/>
        <v>6</v>
      </c>
      <c r="AC8807" s="49" t="str">
        <f t="shared" ca="1" si="1103"/>
        <v>Y</v>
      </c>
    </row>
    <row r="8808" spans="1:29" x14ac:dyDescent="0.25">
      <c r="A8808">
        <v>10527</v>
      </c>
      <c r="B8808" s="9">
        <v>43209</v>
      </c>
      <c r="C8808" s="50" t="str">
        <f t="shared" si="1096"/>
        <v>N</v>
      </c>
      <c r="D8808" s="52">
        <f>_xlfn.XLOOKUP(B8808,Cal_Date!B:B,Cal_Date!A:A,0)</f>
        <v>3</v>
      </c>
      <c r="E8808">
        <v>2018</v>
      </c>
      <c r="F8808" t="s">
        <v>124</v>
      </c>
      <c r="G8808" t="s">
        <v>129</v>
      </c>
      <c r="H8808" t="s">
        <v>14</v>
      </c>
      <c r="I8808" t="s">
        <v>18</v>
      </c>
      <c r="J8808" t="s">
        <v>15</v>
      </c>
      <c r="K8808" t="s">
        <v>43</v>
      </c>
      <c r="L8808">
        <v>1</v>
      </c>
      <c r="M8808">
        <v>1007</v>
      </c>
      <c r="O8808" t="s">
        <v>28</v>
      </c>
      <c r="R8808" t="s">
        <v>47</v>
      </c>
      <c r="S8808" s="49" t="str">
        <f t="shared" si="1097"/>
        <v>Card</v>
      </c>
      <c r="T8808" s="3">
        <v>3.5000000000000003E-2</v>
      </c>
      <c r="U8808" s="2">
        <v>5.4450000000000003</v>
      </c>
      <c r="V8808" s="2">
        <v>2.1</v>
      </c>
      <c r="W8808" s="54">
        <f>_xlfn.XLOOKUP(M8808,Market!A:A,Market!F:F,0)</f>
        <v>8.8999999999999996E-2</v>
      </c>
      <c r="X8808" s="55">
        <f t="shared" si="1098"/>
        <v>0.19057500000000002</v>
      </c>
      <c r="Y8808" s="55">
        <f t="shared" si="1099"/>
        <v>3.3450000000000002</v>
      </c>
      <c r="Z8808" s="54">
        <f t="shared" si="1100"/>
        <v>0.61432506887052341</v>
      </c>
      <c r="AA8808" s="49" t="str">
        <f t="shared" ca="1" si="1101"/>
        <v>Y</v>
      </c>
      <c r="AB8808" s="49">
        <f t="shared" ca="1" si="1102"/>
        <v>6</v>
      </c>
      <c r="AC8808" s="49" t="str">
        <f t="shared" ca="1" si="1103"/>
        <v>Y</v>
      </c>
    </row>
    <row r="8809" spans="1:29" x14ac:dyDescent="0.25">
      <c r="A8809">
        <v>10528</v>
      </c>
      <c r="B8809" s="9">
        <v>43209</v>
      </c>
      <c r="C8809" s="50" t="str">
        <f t="shared" si="1096"/>
        <v>N</v>
      </c>
      <c r="D8809" s="52">
        <f>_xlfn.XLOOKUP(B8809,Cal_Date!B:B,Cal_Date!A:A,0)</f>
        <v>3</v>
      </c>
      <c r="E8809">
        <v>2018</v>
      </c>
      <c r="F8809" t="s">
        <v>124</v>
      </c>
      <c r="G8809" t="s">
        <v>129</v>
      </c>
      <c r="H8809" t="s">
        <v>48</v>
      </c>
      <c r="I8809" t="s">
        <v>18</v>
      </c>
      <c r="J8809" t="s">
        <v>10</v>
      </c>
      <c r="K8809" t="s">
        <v>43</v>
      </c>
      <c r="L8809">
        <v>1</v>
      </c>
      <c r="M8809">
        <v>1008</v>
      </c>
      <c r="O8809" t="s">
        <v>28</v>
      </c>
      <c r="R8809" t="s">
        <v>44</v>
      </c>
      <c r="S8809" s="49" t="str">
        <f t="shared" si="1097"/>
        <v>Card</v>
      </c>
      <c r="T8809" s="3">
        <v>0.03</v>
      </c>
      <c r="U8809" s="2">
        <v>7.6229999999999993</v>
      </c>
      <c r="V8809" s="2">
        <v>1.46</v>
      </c>
      <c r="W8809" s="54">
        <f>_xlfn.XLOOKUP(M8809,Market!A:A,Market!F:F,0)</f>
        <v>8.8999999999999996E-2</v>
      </c>
      <c r="X8809" s="55">
        <f t="shared" si="1098"/>
        <v>0.22868999999999998</v>
      </c>
      <c r="Y8809" s="55">
        <f t="shared" si="1099"/>
        <v>6.1629999999999994</v>
      </c>
      <c r="Z8809" s="54">
        <f t="shared" si="1100"/>
        <v>0.80847435392889933</v>
      </c>
      <c r="AA8809" s="49" t="str">
        <f t="shared" ca="1" si="1101"/>
        <v>Y</v>
      </c>
      <c r="AB8809" s="49">
        <f t="shared" ca="1" si="1102"/>
        <v>6</v>
      </c>
      <c r="AC8809" s="49" t="str">
        <f t="shared" ca="1" si="1103"/>
        <v>Y</v>
      </c>
    </row>
    <row r="8810" spans="1:29" x14ac:dyDescent="0.25">
      <c r="A8810">
        <v>10529</v>
      </c>
      <c r="B8810" s="9">
        <v>43209</v>
      </c>
      <c r="C8810" s="50" t="str">
        <f t="shared" si="1096"/>
        <v>N</v>
      </c>
      <c r="D8810" s="52">
        <f>_xlfn.XLOOKUP(B8810,Cal_Date!B:B,Cal_Date!A:A,0)</f>
        <v>3</v>
      </c>
      <c r="E8810">
        <v>2018</v>
      </c>
      <c r="F8810" t="s">
        <v>124</v>
      </c>
      <c r="G8810" t="s">
        <v>129</v>
      </c>
      <c r="H8810" t="s">
        <v>48</v>
      </c>
      <c r="I8810" t="s">
        <v>18</v>
      </c>
      <c r="J8810" t="s">
        <v>10</v>
      </c>
      <c r="K8810" t="s">
        <v>43</v>
      </c>
      <c r="L8810">
        <v>2</v>
      </c>
      <c r="M8810">
        <v>1009</v>
      </c>
      <c r="O8810" t="s">
        <v>28</v>
      </c>
      <c r="R8810" t="s">
        <v>44</v>
      </c>
      <c r="S8810" s="49" t="str">
        <f t="shared" si="1097"/>
        <v>Card</v>
      </c>
      <c r="T8810" s="3">
        <v>0.03</v>
      </c>
      <c r="U8810" s="2">
        <v>15.245999999999999</v>
      </c>
      <c r="V8810" s="2">
        <v>2.92</v>
      </c>
      <c r="W8810" s="54">
        <f>_xlfn.XLOOKUP(M8810,Market!A:A,Market!F:F,0)</f>
        <v>8.8999999999999996E-2</v>
      </c>
      <c r="X8810" s="55">
        <f t="shared" si="1098"/>
        <v>0.45737999999999995</v>
      </c>
      <c r="Y8810" s="55">
        <f t="shared" si="1099"/>
        <v>12.325999999999999</v>
      </c>
      <c r="Z8810" s="54">
        <f t="shared" si="1100"/>
        <v>0.80847435392889933</v>
      </c>
      <c r="AA8810" s="49" t="str">
        <f t="shared" ca="1" si="1101"/>
        <v>Y</v>
      </c>
      <c r="AB8810" s="49">
        <f t="shared" ca="1" si="1102"/>
        <v>6</v>
      </c>
      <c r="AC8810" s="49" t="str">
        <f t="shared" ca="1" si="1103"/>
        <v>Y</v>
      </c>
    </row>
    <row r="8811" spans="1:29" x14ac:dyDescent="0.25">
      <c r="A8811">
        <v>10530</v>
      </c>
      <c r="B8811" s="9">
        <v>43209</v>
      </c>
      <c r="C8811" s="50" t="str">
        <f t="shared" si="1096"/>
        <v>N</v>
      </c>
      <c r="D8811" s="52">
        <f>_xlfn.XLOOKUP(B8811,Cal_Date!B:B,Cal_Date!A:A,0)</f>
        <v>3</v>
      </c>
      <c r="E8811">
        <v>2018</v>
      </c>
      <c r="F8811" t="s">
        <v>124</v>
      </c>
      <c r="G8811" t="s">
        <v>129</v>
      </c>
      <c r="H8811" t="s">
        <v>48</v>
      </c>
      <c r="I8811" t="s">
        <v>18</v>
      </c>
      <c r="J8811" t="s">
        <v>10</v>
      </c>
      <c r="K8811" t="s">
        <v>43</v>
      </c>
      <c r="L8811">
        <v>1</v>
      </c>
      <c r="M8811">
        <v>1006</v>
      </c>
      <c r="O8811" t="s">
        <v>28</v>
      </c>
      <c r="R8811" t="s">
        <v>44</v>
      </c>
      <c r="S8811" s="49" t="str">
        <f t="shared" si="1097"/>
        <v>Card</v>
      </c>
      <c r="T8811" s="3">
        <v>0.03</v>
      </c>
      <c r="U8811" s="2">
        <v>7.6229999999999993</v>
      </c>
      <c r="V8811" s="2">
        <v>1.46</v>
      </c>
      <c r="W8811" s="54">
        <f>_xlfn.XLOOKUP(M8811,Market!A:A,Market!F:F,0)</f>
        <v>8.8999999999999996E-2</v>
      </c>
      <c r="X8811" s="55">
        <f t="shared" si="1098"/>
        <v>0.22868999999999998</v>
      </c>
      <c r="Y8811" s="55">
        <f t="shared" si="1099"/>
        <v>6.1629999999999994</v>
      </c>
      <c r="Z8811" s="54">
        <f t="shared" si="1100"/>
        <v>0.80847435392889933</v>
      </c>
      <c r="AA8811" s="49" t="str">
        <f t="shared" ca="1" si="1101"/>
        <v>Y</v>
      </c>
      <c r="AB8811" s="49">
        <f t="shared" ca="1" si="1102"/>
        <v>6</v>
      </c>
      <c r="AC8811" s="49" t="str">
        <f t="shared" ca="1" si="1103"/>
        <v>Y</v>
      </c>
    </row>
    <row r="8812" spans="1:29" x14ac:dyDescent="0.25">
      <c r="A8812">
        <v>10531</v>
      </c>
      <c r="B8812" s="9">
        <v>43209</v>
      </c>
      <c r="C8812" s="50" t="str">
        <f t="shared" si="1096"/>
        <v>N</v>
      </c>
      <c r="D8812" s="52">
        <f>_xlfn.XLOOKUP(B8812,Cal_Date!B:B,Cal_Date!A:A,0)</f>
        <v>3</v>
      </c>
      <c r="E8812">
        <v>2018</v>
      </c>
      <c r="F8812" t="s">
        <v>124</v>
      </c>
      <c r="G8812" t="s">
        <v>129</v>
      </c>
      <c r="H8812" t="s">
        <v>11</v>
      </c>
      <c r="I8812" t="s">
        <v>11</v>
      </c>
      <c r="J8812" t="s">
        <v>15</v>
      </c>
      <c r="K8812" t="s">
        <v>42</v>
      </c>
      <c r="L8812">
        <v>2</v>
      </c>
      <c r="M8812">
        <v>1007</v>
      </c>
      <c r="O8812" t="s">
        <v>28</v>
      </c>
      <c r="R8812" t="s">
        <v>44</v>
      </c>
      <c r="S8812" s="49" t="str">
        <f t="shared" si="1097"/>
        <v>Card</v>
      </c>
      <c r="T8812" s="3">
        <v>0.03</v>
      </c>
      <c r="U8812" s="2">
        <v>5.4450000000000003</v>
      </c>
      <c r="V8812" s="2">
        <v>1.74</v>
      </c>
      <c r="W8812" s="54">
        <f>_xlfn.XLOOKUP(M8812,Market!A:A,Market!F:F,0)</f>
        <v>8.8999999999999996E-2</v>
      </c>
      <c r="X8812" s="55">
        <f t="shared" si="1098"/>
        <v>0.16335</v>
      </c>
      <c r="Y8812" s="55">
        <f t="shared" si="1099"/>
        <v>3.7050000000000001</v>
      </c>
      <c r="Z8812" s="54">
        <f t="shared" si="1100"/>
        <v>0.68044077134986225</v>
      </c>
      <c r="AA8812" s="49" t="str">
        <f t="shared" ca="1" si="1101"/>
        <v>Y</v>
      </c>
      <c r="AB8812" s="49">
        <f t="shared" ca="1" si="1102"/>
        <v>6</v>
      </c>
      <c r="AC8812" s="49" t="str">
        <f t="shared" ca="1" si="1103"/>
        <v>Y</v>
      </c>
    </row>
    <row r="8813" spans="1:29" x14ac:dyDescent="0.25">
      <c r="A8813">
        <v>10532</v>
      </c>
      <c r="B8813" s="9">
        <v>43209</v>
      </c>
      <c r="C8813" s="50" t="str">
        <f t="shared" si="1096"/>
        <v>N</v>
      </c>
      <c r="D8813" s="52">
        <f>_xlfn.XLOOKUP(B8813,Cal_Date!B:B,Cal_Date!A:A,0)</f>
        <v>3</v>
      </c>
      <c r="E8813">
        <v>2018</v>
      </c>
      <c r="F8813" t="s">
        <v>124</v>
      </c>
      <c r="G8813" t="s">
        <v>129</v>
      </c>
      <c r="H8813" t="s">
        <v>11</v>
      </c>
      <c r="I8813" t="s">
        <v>11</v>
      </c>
      <c r="J8813" t="s">
        <v>15</v>
      </c>
      <c r="K8813" t="s">
        <v>42</v>
      </c>
      <c r="L8813">
        <v>1</v>
      </c>
      <c r="M8813">
        <v>1007</v>
      </c>
      <c r="O8813" t="s">
        <v>28</v>
      </c>
      <c r="R8813" t="s">
        <v>47</v>
      </c>
      <c r="S8813" s="49" t="str">
        <f t="shared" si="1097"/>
        <v>Card</v>
      </c>
      <c r="T8813" s="3">
        <v>3.5000000000000003E-2</v>
      </c>
      <c r="U8813" s="2">
        <v>2.7225000000000001</v>
      </c>
      <c r="V8813" s="2">
        <v>0.87</v>
      </c>
      <c r="W8813" s="54">
        <f>_xlfn.XLOOKUP(M8813,Market!A:A,Market!F:F,0)</f>
        <v>8.8999999999999996E-2</v>
      </c>
      <c r="X8813" s="55">
        <f t="shared" si="1098"/>
        <v>9.5287500000000011E-2</v>
      </c>
      <c r="Y8813" s="55">
        <f t="shared" si="1099"/>
        <v>1.8525</v>
      </c>
      <c r="Z8813" s="54">
        <f t="shared" si="1100"/>
        <v>0.68044077134986225</v>
      </c>
      <c r="AA8813" s="49" t="str">
        <f t="shared" ca="1" si="1101"/>
        <v>Y</v>
      </c>
      <c r="AB8813" s="49">
        <f t="shared" ca="1" si="1102"/>
        <v>6</v>
      </c>
      <c r="AC8813" s="49" t="str">
        <f t="shared" ca="1" si="1103"/>
        <v>Y</v>
      </c>
    </row>
    <row r="8814" spans="1:29" x14ac:dyDescent="0.25">
      <c r="A8814">
        <v>10533</v>
      </c>
      <c r="B8814" s="9">
        <v>43209</v>
      </c>
      <c r="C8814" s="50" t="str">
        <f t="shared" si="1096"/>
        <v>N</v>
      </c>
      <c r="D8814" s="52">
        <f>_xlfn.XLOOKUP(B8814,Cal_Date!B:B,Cal_Date!A:A,0)</f>
        <v>3</v>
      </c>
      <c r="E8814">
        <v>2018</v>
      </c>
      <c r="F8814" t="s">
        <v>124</v>
      </c>
      <c r="G8814" t="s">
        <v>129</v>
      </c>
      <c r="H8814" t="s">
        <v>48</v>
      </c>
      <c r="I8814" t="s">
        <v>18</v>
      </c>
      <c r="J8814" t="s">
        <v>10</v>
      </c>
      <c r="K8814" t="s">
        <v>43</v>
      </c>
      <c r="L8814">
        <v>2</v>
      </c>
      <c r="M8814">
        <v>1007</v>
      </c>
      <c r="O8814" t="s">
        <v>28</v>
      </c>
      <c r="R8814" t="s">
        <v>44</v>
      </c>
      <c r="S8814" s="49" t="str">
        <f t="shared" si="1097"/>
        <v>Card</v>
      </c>
      <c r="T8814" s="3">
        <v>0.03</v>
      </c>
      <c r="U8814" s="2">
        <v>15.245999999999999</v>
      </c>
      <c r="V8814" s="2">
        <v>2.92</v>
      </c>
      <c r="W8814" s="54">
        <f>_xlfn.XLOOKUP(M8814,Market!A:A,Market!F:F,0)</f>
        <v>8.8999999999999996E-2</v>
      </c>
      <c r="X8814" s="55">
        <f t="shared" si="1098"/>
        <v>0.45737999999999995</v>
      </c>
      <c r="Y8814" s="55">
        <f t="shared" si="1099"/>
        <v>12.325999999999999</v>
      </c>
      <c r="Z8814" s="54">
        <f t="shared" si="1100"/>
        <v>0.80847435392889933</v>
      </c>
      <c r="AA8814" s="49" t="str">
        <f t="shared" ca="1" si="1101"/>
        <v>Y</v>
      </c>
      <c r="AB8814" s="49">
        <f t="shared" ca="1" si="1102"/>
        <v>6</v>
      </c>
      <c r="AC8814" s="49" t="str">
        <f t="shared" ca="1" si="1103"/>
        <v>Y</v>
      </c>
    </row>
    <row r="8815" spans="1:29" x14ac:dyDescent="0.25">
      <c r="A8815">
        <v>10534</v>
      </c>
      <c r="B8815" s="9">
        <v>43209</v>
      </c>
      <c r="C8815" s="50" t="str">
        <f t="shared" si="1096"/>
        <v>N</v>
      </c>
      <c r="D8815" s="52">
        <f>_xlfn.XLOOKUP(B8815,Cal_Date!B:B,Cal_Date!A:A,0)</f>
        <v>3</v>
      </c>
      <c r="E8815">
        <v>2018</v>
      </c>
      <c r="F8815" t="s">
        <v>124</v>
      </c>
      <c r="G8815" t="s">
        <v>129</v>
      </c>
      <c r="H8815" t="s">
        <v>48</v>
      </c>
      <c r="I8815" t="s">
        <v>18</v>
      </c>
      <c r="J8815" t="s">
        <v>10</v>
      </c>
      <c r="K8815" t="s">
        <v>43</v>
      </c>
      <c r="L8815">
        <v>1</v>
      </c>
      <c r="M8815">
        <v>1005</v>
      </c>
      <c r="O8815" t="s">
        <v>25</v>
      </c>
      <c r="R8815" t="s">
        <v>44</v>
      </c>
      <c r="S8815" s="49" t="str">
        <f t="shared" si="1097"/>
        <v>Card</v>
      </c>
      <c r="T8815" s="3">
        <v>0.03</v>
      </c>
      <c r="U8815" s="2">
        <v>7.6229999999999993</v>
      </c>
      <c r="V8815" s="2">
        <v>1.46</v>
      </c>
      <c r="W8815" s="54">
        <f>_xlfn.XLOOKUP(M8815,Market!A:A,Market!F:F,0)</f>
        <v>8.8999999999999996E-2</v>
      </c>
      <c r="X8815" s="55">
        <f t="shared" si="1098"/>
        <v>0.22868999999999998</v>
      </c>
      <c r="Y8815" s="55">
        <f t="shared" si="1099"/>
        <v>6.1629999999999994</v>
      </c>
      <c r="Z8815" s="54">
        <f t="shared" si="1100"/>
        <v>0.80847435392889933</v>
      </c>
      <c r="AA8815" s="49" t="str">
        <f t="shared" ca="1" si="1101"/>
        <v>Y</v>
      </c>
      <c r="AB8815" s="49">
        <f t="shared" ca="1" si="1102"/>
        <v>6</v>
      </c>
      <c r="AC8815" s="49" t="str">
        <f t="shared" ca="1" si="1103"/>
        <v>Y</v>
      </c>
    </row>
    <row r="8816" spans="1:29" x14ac:dyDescent="0.25">
      <c r="A8816">
        <v>10535</v>
      </c>
      <c r="B8816" s="9">
        <v>43209</v>
      </c>
      <c r="C8816" s="50" t="str">
        <f t="shared" si="1096"/>
        <v>N</v>
      </c>
      <c r="D8816" s="52">
        <f>_xlfn.XLOOKUP(B8816,Cal_Date!B:B,Cal_Date!A:A,0)</f>
        <v>3</v>
      </c>
      <c r="E8816">
        <v>2018</v>
      </c>
      <c r="F8816" t="s">
        <v>124</v>
      </c>
      <c r="G8816" t="s">
        <v>129</v>
      </c>
      <c r="H8816" t="s">
        <v>48</v>
      </c>
      <c r="I8816" t="s">
        <v>18</v>
      </c>
      <c r="J8816" t="s">
        <v>10</v>
      </c>
      <c r="K8816" t="s">
        <v>43</v>
      </c>
      <c r="L8816">
        <v>1</v>
      </c>
      <c r="M8816">
        <v>1005</v>
      </c>
      <c r="O8816" t="s">
        <v>25</v>
      </c>
      <c r="R8816" t="s">
        <v>44</v>
      </c>
      <c r="S8816" s="49" t="str">
        <f t="shared" si="1097"/>
        <v>Card</v>
      </c>
      <c r="T8816" s="3">
        <v>0.03</v>
      </c>
      <c r="U8816" s="2">
        <v>7.6229999999999993</v>
      </c>
      <c r="V8816" s="2">
        <v>1.46</v>
      </c>
      <c r="W8816" s="54">
        <f>_xlfn.XLOOKUP(M8816,Market!A:A,Market!F:F,0)</f>
        <v>8.8999999999999996E-2</v>
      </c>
      <c r="X8816" s="55">
        <f t="shared" si="1098"/>
        <v>0.22868999999999998</v>
      </c>
      <c r="Y8816" s="55">
        <f t="shared" si="1099"/>
        <v>6.1629999999999994</v>
      </c>
      <c r="Z8816" s="54">
        <f t="shared" si="1100"/>
        <v>0.80847435392889933</v>
      </c>
      <c r="AA8816" s="49" t="str">
        <f t="shared" ca="1" si="1101"/>
        <v>Y</v>
      </c>
      <c r="AB8816" s="49">
        <f t="shared" ca="1" si="1102"/>
        <v>6</v>
      </c>
      <c r="AC8816" s="49" t="str">
        <f t="shared" ca="1" si="1103"/>
        <v>Y</v>
      </c>
    </row>
    <row r="8817" spans="1:29" x14ac:dyDescent="0.25">
      <c r="A8817">
        <v>10536</v>
      </c>
      <c r="B8817" s="9">
        <v>43209</v>
      </c>
      <c r="C8817" s="50" t="str">
        <f t="shared" si="1096"/>
        <v>N</v>
      </c>
      <c r="D8817" s="52">
        <f>_xlfn.XLOOKUP(B8817,Cal_Date!B:B,Cal_Date!A:A,0)</f>
        <v>3</v>
      </c>
      <c r="E8817">
        <v>2018</v>
      </c>
      <c r="F8817" t="s">
        <v>124</v>
      </c>
      <c r="G8817" t="s">
        <v>129</v>
      </c>
      <c r="H8817" t="s">
        <v>11</v>
      </c>
      <c r="I8817" t="s">
        <v>11</v>
      </c>
      <c r="J8817" t="s">
        <v>15</v>
      </c>
      <c r="K8817" t="s">
        <v>42</v>
      </c>
      <c r="L8817">
        <v>1</v>
      </c>
      <c r="M8817">
        <v>1002</v>
      </c>
      <c r="O8817" t="s">
        <v>28</v>
      </c>
      <c r="R8817" t="s">
        <v>44</v>
      </c>
      <c r="S8817" s="49" t="str">
        <f t="shared" si="1097"/>
        <v>Card</v>
      </c>
      <c r="T8817" s="3">
        <v>0.03</v>
      </c>
      <c r="U8817" s="2">
        <v>2.6500000000000004</v>
      </c>
      <c r="V8817" s="2">
        <v>0.87</v>
      </c>
      <c r="W8817" s="54">
        <f>_xlfn.XLOOKUP(M8817,Market!A:A,Market!F:F,0)</f>
        <v>0.06</v>
      </c>
      <c r="X8817" s="55">
        <f t="shared" si="1098"/>
        <v>7.9500000000000001E-2</v>
      </c>
      <c r="Y8817" s="55">
        <f t="shared" si="1099"/>
        <v>1.7800000000000002</v>
      </c>
      <c r="Z8817" s="54">
        <f t="shared" si="1100"/>
        <v>0.67169811320754713</v>
      </c>
      <c r="AA8817" s="49" t="str">
        <f t="shared" ca="1" si="1101"/>
        <v>Y</v>
      </c>
      <c r="AB8817" s="49">
        <f t="shared" ca="1" si="1102"/>
        <v>6</v>
      </c>
      <c r="AC8817" s="49" t="str">
        <f t="shared" ca="1" si="1103"/>
        <v>Y</v>
      </c>
    </row>
    <row r="8818" spans="1:29" x14ac:dyDescent="0.25">
      <c r="A8818">
        <v>10537</v>
      </c>
      <c r="B8818" s="9">
        <v>43209</v>
      </c>
      <c r="C8818" s="50" t="str">
        <f t="shared" si="1096"/>
        <v>N</v>
      </c>
      <c r="D8818" s="52">
        <f>_xlfn.XLOOKUP(B8818,Cal_Date!B:B,Cal_Date!A:A,0)</f>
        <v>3</v>
      </c>
      <c r="E8818">
        <v>2018</v>
      </c>
      <c r="F8818" t="s">
        <v>124</v>
      </c>
      <c r="G8818" t="s">
        <v>129</v>
      </c>
      <c r="H8818" t="s">
        <v>11</v>
      </c>
      <c r="I8818" t="s">
        <v>11</v>
      </c>
      <c r="J8818" t="s">
        <v>15</v>
      </c>
      <c r="K8818" t="s">
        <v>42</v>
      </c>
      <c r="L8818">
        <v>1</v>
      </c>
      <c r="M8818">
        <v>1004</v>
      </c>
      <c r="O8818" t="s">
        <v>28</v>
      </c>
      <c r="R8818" t="s">
        <v>47</v>
      </c>
      <c r="S8818" s="49" t="str">
        <f t="shared" si="1097"/>
        <v>Card</v>
      </c>
      <c r="T8818" s="3">
        <v>3.5000000000000003E-2</v>
      </c>
      <c r="U8818" s="2">
        <v>2.6500000000000004</v>
      </c>
      <c r="V8818" s="2">
        <v>0.87</v>
      </c>
      <c r="W8818" s="54">
        <f>_xlfn.XLOOKUP(M8818,Market!A:A,Market!F:F,0)</f>
        <v>0.06</v>
      </c>
      <c r="X8818" s="55">
        <f t="shared" si="1098"/>
        <v>9.2750000000000027E-2</v>
      </c>
      <c r="Y8818" s="55">
        <f t="shared" si="1099"/>
        <v>1.7800000000000002</v>
      </c>
      <c r="Z8818" s="54">
        <f t="shared" si="1100"/>
        <v>0.67169811320754713</v>
      </c>
      <c r="AA8818" s="49" t="str">
        <f t="shared" ca="1" si="1101"/>
        <v>Y</v>
      </c>
      <c r="AB8818" s="49">
        <f t="shared" ca="1" si="1102"/>
        <v>6</v>
      </c>
      <c r="AC8818" s="49" t="str">
        <f t="shared" ca="1" si="1103"/>
        <v>Y</v>
      </c>
    </row>
    <row r="8819" spans="1:29" x14ac:dyDescent="0.25">
      <c r="A8819">
        <v>10538</v>
      </c>
      <c r="B8819" s="9">
        <v>43209</v>
      </c>
      <c r="C8819" s="50" t="str">
        <f t="shared" si="1096"/>
        <v>N</v>
      </c>
      <c r="D8819" s="52">
        <f>_xlfn.XLOOKUP(B8819,Cal_Date!B:B,Cal_Date!A:A,0)</f>
        <v>3</v>
      </c>
      <c r="E8819">
        <v>2018</v>
      </c>
      <c r="F8819" t="s">
        <v>124</v>
      </c>
      <c r="G8819" t="s">
        <v>129</v>
      </c>
      <c r="H8819" t="s">
        <v>48</v>
      </c>
      <c r="I8819" t="s">
        <v>18</v>
      </c>
      <c r="J8819" t="s">
        <v>10</v>
      </c>
      <c r="K8819" t="s">
        <v>43</v>
      </c>
      <c r="L8819">
        <v>2</v>
      </c>
      <c r="M8819">
        <v>1005</v>
      </c>
      <c r="O8819" t="s">
        <v>25</v>
      </c>
      <c r="R8819" t="s">
        <v>44</v>
      </c>
      <c r="S8819" s="49" t="str">
        <f t="shared" si="1097"/>
        <v>Card</v>
      </c>
      <c r="T8819" s="3">
        <v>0.03</v>
      </c>
      <c r="U8819" s="2">
        <v>15.245999999999999</v>
      </c>
      <c r="V8819" s="2">
        <v>2.92</v>
      </c>
      <c r="W8819" s="54">
        <f>_xlfn.XLOOKUP(M8819,Market!A:A,Market!F:F,0)</f>
        <v>8.8999999999999996E-2</v>
      </c>
      <c r="X8819" s="55">
        <f t="shared" si="1098"/>
        <v>0.45737999999999995</v>
      </c>
      <c r="Y8819" s="55">
        <f t="shared" si="1099"/>
        <v>12.325999999999999</v>
      </c>
      <c r="Z8819" s="54">
        <f t="shared" si="1100"/>
        <v>0.80847435392889933</v>
      </c>
      <c r="AA8819" s="49" t="str">
        <f t="shared" ca="1" si="1101"/>
        <v>Y</v>
      </c>
      <c r="AB8819" s="49">
        <f t="shared" ca="1" si="1102"/>
        <v>6</v>
      </c>
      <c r="AC8819" s="49" t="str">
        <f t="shared" ca="1" si="1103"/>
        <v>Y</v>
      </c>
    </row>
    <row r="8820" spans="1:29" x14ac:dyDescent="0.25">
      <c r="A8820">
        <v>10539</v>
      </c>
      <c r="B8820" s="9">
        <v>43209</v>
      </c>
      <c r="C8820" s="50" t="str">
        <f t="shared" si="1096"/>
        <v>N</v>
      </c>
      <c r="D8820" s="52">
        <f>_xlfn.XLOOKUP(B8820,Cal_Date!B:B,Cal_Date!A:A,0)</f>
        <v>3</v>
      </c>
      <c r="E8820">
        <v>2018</v>
      </c>
      <c r="F8820" t="s">
        <v>124</v>
      </c>
      <c r="G8820" t="s">
        <v>129</v>
      </c>
      <c r="H8820" t="s">
        <v>14</v>
      </c>
      <c r="I8820" t="s">
        <v>18</v>
      </c>
      <c r="J8820" t="s">
        <v>15</v>
      </c>
      <c r="K8820" t="s">
        <v>43</v>
      </c>
      <c r="L8820">
        <v>1</v>
      </c>
      <c r="M8820">
        <v>1001</v>
      </c>
      <c r="O8820" t="s">
        <v>25</v>
      </c>
      <c r="R8820" t="s">
        <v>44</v>
      </c>
      <c r="S8820" s="49" t="str">
        <f t="shared" si="1097"/>
        <v>Card</v>
      </c>
      <c r="T8820" s="3">
        <v>0.03</v>
      </c>
      <c r="U8820" s="2">
        <v>5.3000000000000007</v>
      </c>
      <c r="V8820" s="2">
        <v>2.1</v>
      </c>
      <c r="W8820" s="54">
        <f>_xlfn.XLOOKUP(M8820,Market!A:A,Market!F:F,0)</f>
        <v>0.06</v>
      </c>
      <c r="X8820" s="55">
        <f t="shared" si="1098"/>
        <v>0.159</v>
      </c>
      <c r="Y8820" s="55">
        <f t="shared" si="1099"/>
        <v>3.2000000000000006</v>
      </c>
      <c r="Z8820" s="54">
        <f t="shared" si="1100"/>
        <v>0.60377358490566047</v>
      </c>
      <c r="AA8820" s="49" t="str">
        <f t="shared" ca="1" si="1101"/>
        <v>Y</v>
      </c>
      <c r="AB8820" s="49">
        <f t="shared" ca="1" si="1102"/>
        <v>6</v>
      </c>
      <c r="AC8820" s="49" t="str">
        <f t="shared" ca="1" si="1103"/>
        <v>Y</v>
      </c>
    </row>
    <row r="8821" spans="1:29" x14ac:dyDescent="0.25">
      <c r="A8821">
        <v>10540</v>
      </c>
      <c r="B8821" s="9">
        <v>43209</v>
      </c>
      <c r="C8821" s="50" t="str">
        <f t="shared" si="1096"/>
        <v>N</v>
      </c>
      <c r="D8821" s="52">
        <f>_xlfn.XLOOKUP(B8821,Cal_Date!B:B,Cal_Date!A:A,0)</f>
        <v>3</v>
      </c>
      <c r="E8821">
        <v>2018</v>
      </c>
      <c r="F8821" t="s">
        <v>124</v>
      </c>
      <c r="G8821" t="s">
        <v>129</v>
      </c>
      <c r="H8821" t="s">
        <v>14</v>
      </c>
      <c r="I8821" t="s">
        <v>18</v>
      </c>
      <c r="J8821" t="s">
        <v>15</v>
      </c>
      <c r="K8821" t="s">
        <v>43</v>
      </c>
      <c r="L8821">
        <v>1</v>
      </c>
      <c r="M8821">
        <v>1010</v>
      </c>
      <c r="O8821" t="s">
        <v>25</v>
      </c>
      <c r="R8821" t="s">
        <v>44</v>
      </c>
      <c r="S8821" s="49" t="str">
        <f t="shared" si="1097"/>
        <v>Card</v>
      </c>
      <c r="T8821" s="3">
        <v>0.03</v>
      </c>
      <c r="U8821" s="2">
        <v>5.4</v>
      </c>
      <c r="V8821" s="2">
        <v>2.2200000000000002</v>
      </c>
      <c r="W8821" s="54">
        <f>_xlfn.XLOOKUP(M8821,Market!A:A,Market!F:F,0)</f>
        <v>0.08</v>
      </c>
      <c r="X8821" s="55">
        <f t="shared" si="1098"/>
        <v>0.16200000000000001</v>
      </c>
      <c r="Y8821" s="55">
        <f t="shared" si="1099"/>
        <v>3.18</v>
      </c>
      <c r="Z8821" s="54">
        <f t="shared" si="1100"/>
        <v>0.58888888888888891</v>
      </c>
      <c r="AA8821" s="49" t="str">
        <f t="shared" ca="1" si="1101"/>
        <v>Y</v>
      </c>
      <c r="AB8821" s="49">
        <f t="shared" ca="1" si="1102"/>
        <v>6</v>
      </c>
      <c r="AC8821" s="49" t="str">
        <f t="shared" ca="1" si="1103"/>
        <v>Y</v>
      </c>
    </row>
    <row r="8822" spans="1:29" x14ac:dyDescent="0.25">
      <c r="A8822">
        <v>10541</v>
      </c>
      <c r="B8822" s="9">
        <v>43209</v>
      </c>
      <c r="C8822" s="50" t="str">
        <f t="shared" si="1096"/>
        <v>N</v>
      </c>
      <c r="D8822" s="52">
        <f>_xlfn.XLOOKUP(B8822,Cal_Date!B:B,Cal_Date!A:A,0)</f>
        <v>3</v>
      </c>
      <c r="E8822">
        <v>2018</v>
      </c>
      <c r="F8822" t="s">
        <v>124</v>
      </c>
      <c r="G8822" t="s">
        <v>129</v>
      </c>
      <c r="H8822" t="s">
        <v>14</v>
      </c>
      <c r="I8822" t="s">
        <v>18</v>
      </c>
      <c r="J8822" t="s">
        <v>15</v>
      </c>
      <c r="K8822" t="s">
        <v>43</v>
      </c>
      <c r="L8822">
        <v>1</v>
      </c>
      <c r="M8822">
        <v>1011</v>
      </c>
      <c r="O8822" t="s">
        <v>25</v>
      </c>
      <c r="R8822" t="s">
        <v>44</v>
      </c>
      <c r="S8822" s="49" t="str">
        <f t="shared" si="1097"/>
        <v>Card</v>
      </c>
      <c r="T8822" s="3">
        <v>0.03</v>
      </c>
      <c r="U8822" s="2">
        <v>5.3000000000000007</v>
      </c>
      <c r="V8822" s="2">
        <v>2.1</v>
      </c>
      <c r="W8822" s="54">
        <f>_xlfn.XLOOKUP(M8822,Market!A:A,Market!F:F,0)</f>
        <v>0.06</v>
      </c>
      <c r="X8822" s="55">
        <f t="shared" si="1098"/>
        <v>0.159</v>
      </c>
      <c r="Y8822" s="55">
        <f t="shared" si="1099"/>
        <v>3.2000000000000006</v>
      </c>
      <c r="Z8822" s="54">
        <f t="shared" si="1100"/>
        <v>0.60377358490566047</v>
      </c>
      <c r="AA8822" s="49" t="str">
        <f t="shared" ca="1" si="1101"/>
        <v>Y</v>
      </c>
      <c r="AB8822" s="49">
        <f t="shared" ca="1" si="1102"/>
        <v>6</v>
      </c>
      <c r="AC8822" s="49" t="str">
        <f t="shared" ca="1" si="1103"/>
        <v>Y</v>
      </c>
    </row>
    <row r="8823" spans="1:29" x14ac:dyDescent="0.25">
      <c r="A8823">
        <v>10542</v>
      </c>
      <c r="B8823" s="9">
        <v>43209</v>
      </c>
      <c r="C8823" s="50" t="str">
        <f t="shared" si="1096"/>
        <v>N</v>
      </c>
      <c r="D8823" s="52">
        <f>_xlfn.XLOOKUP(B8823,Cal_Date!B:B,Cal_Date!A:A,0)</f>
        <v>3</v>
      </c>
      <c r="E8823">
        <v>2018</v>
      </c>
      <c r="F8823" t="s">
        <v>124</v>
      </c>
      <c r="G8823" t="s">
        <v>129</v>
      </c>
      <c r="H8823" t="s">
        <v>11</v>
      </c>
      <c r="I8823" t="s">
        <v>11</v>
      </c>
      <c r="J8823" t="s">
        <v>15</v>
      </c>
      <c r="K8823" t="s">
        <v>42</v>
      </c>
      <c r="L8823">
        <v>1</v>
      </c>
      <c r="M8823">
        <v>1011</v>
      </c>
      <c r="O8823" t="s">
        <v>25</v>
      </c>
      <c r="R8823" t="s">
        <v>47</v>
      </c>
      <c r="S8823" s="49" t="str">
        <f t="shared" si="1097"/>
        <v>Card</v>
      </c>
      <c r="T8823" s="3">
        <v>3.5000000000000003E-2</v>
      </c>
      <c r="U8823" s="2">
        <v>2.6500000000000004</v>
      </c>
      <c r="V8823" s="2">
        <v>0.87</v>
      </c>
      <c r="W8823" s="54">
        <f>_xlfn.XLOOKUP(M8823,Market!A:A,Market!F:F,0)</f>
        <v>0.06</v>
      </c>
      <c r="X8823" s="55">
        <f t="shared" si="1098"/>
        <v>9.2750000000000027E-2</v>
      </c>
      <c r="Y8823" s="55">
        <f t="shared" si="1099"/>
        <v>1.7800000000000002</v>
      </c>
      <c r="Z8823" s="54">
        <f t="shared" si="1100"/>
        <v>0.67169811320754713</v>
      </c>
      <c r="AA8823" s="49" t="str">
        <f t="shared" ca="1" si="1101"/>
        <v>Y</v>
      </c>
      <c r="AB8823" s="49">
        <f t="shared" ca="1" si="1102"/>
        <v>6</v>
      </c>
      <c r="AC8823" s="49" t="str">
        <f t="shared" ca="1" si="1103"/>
        <v>Y</v>
      </c>
    </row>
    <row r="8824" spans="1:29" x14ac:dyDescent="0.25">
      <c r="A8824">
        <v>10543</v>
      </c>
      <c r="B8824" s="9">
        <v>43209</v>
      </c>
      <c r="C8824" s="50" t="str">
        <f t="shared" si="1096"/>
        <v>N</v>
      </c>
      <c r="D8824" s="52">
        <f>_xlfn.XLOOKUP(B8824,Cal_Date!B:B,Cal_Date!A:A,0)</f>
        <v>3</v>
      </c>
      <c r="E8824">
        <v>2018</v>
      </c>
      <c r="F8824" t="s">
        <v>124</v>
      </c>
      <c r="G8824" t="s">
        <v>129</v>
      </c>
      <c r="H8824" t="s">
        <v>14</v>
      </c>
      <c r="I8824" t="s">
        <v>18</v>
      </c>
      <c r="J8824" t="s">
        <v>15</v>
      </c>
      <c r="K8824" t="s">
        <v>43</v>
      </c>
      <c r="L8824">
        <v>1</v>
      </c>
      <c r="M8824">
        <v>1001</v>
      </c>
      <c r="O8824" t="s">
        <v>25</v>
      </c>
      <c r="R8824" t="s">
        <v>44</v>
      </c>
      <c r="S8824" s="49" t="str">
        <f t="shared" si="1097"/>
        <v>Card</v>
      </c>
      <c r="T8824" s="3">
        <v>0.03</v>
      </c>
      <c r="U8824" s="2">
        <v>5.3000000000000007</v>
      </c>
      <c r="V8824" s="2">
        <v>2.2200000000000002</v>
      </c>
      <c r="W8824" s="54">
        <f>_xlfn.XLOOKUP(M8824,Market!A:A,Market!F:F,0)</f>
        <v>0.06</v>
      </c>
      <c r="X8824" s="55">
        <f t="shared" si="1098"/>
        <v>0.159</v>
      </c>
      <c r="Y8824" s="55">
        <f t="shared" si="1099"/>
        <v>3.0800000000000005</v>
      </c>
      <c r="Z8824" s="54">
        <f t="shared" si="1100"/>
        <v>0.5811320754716981</v>
      </c>
      <c r="AA8824" s="49" t="str">
        <f t="shared" ca="1" si="1101"/>
        <v>Y</v>
      </c>
      <c r="AB8824" s="49">
        <f t="shared" ca="1" si="1102"/>
        <v>6</v>
      </c>
      <c r="AC8824" s="49" t="str">
        <f t="shared" ca="1" si="1103"/>
        <v>Y</v>
      </c>
    </row>
    <row r="8825" spans="1:29" x14ac:dyDescent="0.25">
      <c r="A8825">
        <v>10544</v>
      </c>
      <c r="B8825" s="9">
        <v>43209</v>
      </c>
      <c r="C8825" s="50" t="str">
        <f t="shared" si="1096"/>
        <v>N</v>
      </c>
      <c r="D8825" s="52">
        <f>_xlfn.XLOOKUP(B8825,Cal_Date!B:B,Cal_Date!A:A,0)</f>
        <v>3</v>
      </c>
      <c r="E8825">
        <v>2018</v>
      </c>
      <c r="F8825" t="s">
        <v>124</v>
      </c>
      <c r="G8825" t="s">
        <v>129</v>
      </c>
      <c r="H8825" t="s">
        <v>48</v>
      </c>
      <c r="I8825" t="s">
        <v>18</v>
      </c>
      <c r="J8825" t="s">
        <v>10</v>
      </c>
      <c r="K8825" t="s">
        <v>43</v>
      </c>
      <c r="L8825">
        <v>2</v>
      </c>
      <c r="M8825">
        <v>1003</v>
      </c>
      <c r="O8825" t="s">
        <v>25</v>
      </c>
      <c r="R8825" t="s">
        <v>44</v>
      </c>
      <c r="S8825" s="49" t="str">
        <f t="shared" si="1097"/>
        <v>Card</v>
      </c>
      <c r="T8825" s="3">
        <v>0.03</v>
      </c>
      <c r="U8825" s="2">
        <v>14.84</v>
      </c>
      <c r="V8825" s="2">
        <v>2.92</v>
      </c>
      <c r="W8825" s="54">
        <f>_xlfn.XLOOKUP(M8825,Market!A:A,Market!F:F,0)</f>
        <v>0.06</v>
      </c>
      <c r="X8825" s="55">
        <f t="shared" si="1098"/>
        <v>0.44519999999999998</v>
      </c>
      <c r="Y8825" s="55">
        <f t="shared" si="1099"/>
        <v>11.92</v>
      </c>
      <c r="Z8825" s="54">
        <f t="shared" si="1100"/>
        <v>0.80323450134770891</v>
      </c>
      <c r="AA8825" s="49" t="str">
        <f t="shared" ca="1" si="1101"/>
        <v>Y</v>
      </c>
      <c r="AB8825" s="49">
        <f t="shared" ca="1" si="1102"/>
        <v>6</v>
      </c>
      <c r="AC8825" s="49" t="str">
        <f t="shared" ca="1" si="1103"/>
        <v>Y</v>
      </c>
    </row>
    <row r="8826" spans="1:29" x14ac:dyDescent="0.25">
      <c r="A8826">
        <v>10545</v>
      </c>
      <c r="B8826" s="9">
        <v>43209</v>
      </c>
      <c r="C8826" s="50" t="str">
        <f t="shared" si="1096"/>
        <v>N</v>
      </c>
      <c r="D8826" s="52">
        <f>_xlfn.XLOOKUP(B8826,Cal_Date!B:B,Cal_Date!A:A,0)</f>
        <v>3</v>
      </c>
      <c r="E8826">
        <v>2018</v>
      </c>
      <c r="F8826" t="s">
        <v>124</v>
      </c>
      <c r="G8826" t="s">
        <v>129</v>
      </c>
      <c r="H8826" t="s">
        <v>48</v>
      </c>
      <c r="I8826" t="s">
        <v>18</v>
      </c>
      <c r="J8826" t="s">
        <v>10</v>
      </c>
      <c r="K8826" t="s">
        <v>43</v>
      </c>
      <c r="L8826">
        <v>2</v>
      </c>
      <c r="M8826">
        <v>1005</v>
      </c>
      <c r="O8826" t="s">
        <v>25</v>
      </c>
      <c r="R8826" t="s">
        <v>44</v>
      </c>
      <c r="S8826" s="49" t="str">
        <f t="shared" si="1097"/>
        <v>Card</v>
      </c>
      <c r="T8826" s="3">
        <v>0.03</v>
      </c>
      <c r="U8826" s="2">
        <v>15.245999999999999</v>
      </c>
      <c r="V8826" s="2">
        <v>2.92</v>
      </c>
      <c r="W8826" s="54">
        <f>_xlfn.XLOOKUP(M8826,Market!A:A,Market!F:F,0)</f>
        <v>8.8999999999999996E-2</v>
      </c>
      <c r="X8826" s="55">
        <f t="shared" si="1098"/>
        <v>0.45737999999999995</v>
      </c>
      <c r="Y8826" s="55">
        <f t="shared" si="1099"/>
        <v>12.325999999999999</v>
      </c>
      <c r="Z8826" s="54">
        <f t="shared" si="1100"/>
        <v>0.80847435392889933</v>
      </c>
      <c r="AA8826" s="49" t="str">
        <f t="shared" ca="1" si="1101"/>
        <v>Y</v>
      </c>
      <c r="AB8826" s="49">
        <f t="shared" ca="1" si="1102"/>
        <v>6</v>
      </c>
      <c r="AC8826" s="49" t="str">
        <f t="shared" ca="1" si="1103"/>
        <v>Y</v>
      </c>
    </row>
    <row r="8827" spans="1:29" x14ac:dyDescent="0.25">
      <c r="A8827">
        <v>10546</v>
      </c>
      <c r="B8827" s="9">
        <v>43209</v>
      </c>
      <c r="C8827" s="50" t="str">
        <f t="shared" si="1096"/>
        <v>N</v>
      </c>
      <c r="D8827" s="52">
        <f>_xlfn.XLOOKUP(B8827,Cal_Date!B:B,Cal_Date!A:A,0)</f>
        <v>3</v>
      </c>
      <c r="E8827">
        <v>2018</v>
      </c>
      <c r="F8827" t="s">
        <v>124</v>
      </c>
      <c r="G8827" t="s">
        <v>129</v>
      </c>
      <c r="H8827" t="s">
        <v>11</v>
      </c>
      <c r="I8827" t="s">
        <v>11</v>
      </c>
      <c r="J8827" t="s">
        <v>15</v>
      </c>
      <c r="K8827" t="s">
        <v>42</v>
      </c>
      <c r="L8827">
        <v>1</v>
      </c>
      <c r="M8827">
        <v>1005</v>
      </c>
      <c r="O8827" t="s">
        <v>25</v>
      </c>
      <c r="R8827" t="s">
        <v>44</v>
      </c>
      <c r="S8827" s="49" t="str">
        <f t="shared" si="1097"/>
        <v>Card</v>
      </c>
      <c r="T8827" s="3">
        <v>0.03</v>
      </c>
      <c r="U8827" s="2">
        <v>2.7225000000000001</v>
      </c>
      <c r="V8827" s="2">
        <v>0.87</v>
      </c>
      <c r="W8827" s="54">
        <f>_xlfn.XLOOKUP(M8827,Market!A:A,Market!F:F,0)</f>
        <v>8.8999999999999996E-2</v>
      </c>
      <c r="X8827" s="55">
        <f t="shared" si="1098"/>
        <v>8.1674999999999998E-2</v>
      </c>
      <c r="Y8827" s="55">
        <f t="shared" si="1099"/>
        <v>1.8525</v>
      </c>
      <c r="Z8827" s="54">
        <f t="shared" si="1100"/>
        <v>0.68044077134986225</v>
      </c>
      <c r="AA8827" s="49" t="str">
        <f t="shared" ca="1" si="1101"/>
        <v>Y</v>
      </c>
      <c r="AB8827" s="49">
        <f t="shared" ca="1" si="1102"/>
        <v>6</v>
      </c>
      <c r="AC8827" s="49" t="str">
        <f t="shared" ca="1" si="1103"/>
        <v>Y</v>
      </c>
    </row>
    <row r="8828" spans="1:29" x14ac:dyDescent="0.25">
      <c r="A8828">
        <v>10547</v>
      </c>
      <c r="B8828" s="9">
        <v>43209</v>
      </c>
      <c r="C8828" s="50" t="str">
        <f t="shared" si="1096"/>
        <v>N</v>
      </c>
      <c r="D8828" s="52">
        <f>_xlfn.XLOOKUP(B8828,Cal_Date!B:B,Cal_Date!A:A,0)</f>
        <v>3</v>
      </c>
      <c r="E8828">
        <v>2018</v>
      </c>
      <c r="F8828" t="s">
        <v>124</v>
      </c>
      <c r="G8828" t="s">
        <v>129</v>
      </c>
      <c r="H8828" t="s">
        <v>14</v>
      </c>
      <c r="I8828" t="s">
        <v>18</v>
      </c>
      <c r="J8828" t="s">
        <v>15</v>
      </c>
      <c r="K8828" t="s">
        <v>43</v>
      </c>
      <c r="L8828">
        <v>1</v>
      </c>
      <c r="M8828">
        <v>1006</v>
      </c>
      <c r="O8828" t="s">
        <v>28</v>
      </c>
      <c r="R8828" t="s">
        <v>47</v>
      </c>
      <c r="S8828" s="49" t="str">
        <f t="shared" si="1097"/>
        <v>Card</v>
      </c>
      <c r="T8828" s="3">
        <v>3.5000000000000003E-2</v>
      </c>
      <c r="U8828" s="2">
        <v>5.4450000000000003</v>
      </c>
      <c r="V8828" s="2">
        <v>2.1</v>
      </c>
      <c r="W8828" s="54">
        <f>_xlfn.XLOOKUP(M8828,Market!A:A,Market!F:F,0)</f>
        <v>8.8999999999999996E-2</v>
      </c>
      <c r="X8828" s="55">
        <f t="shared" si="1098"/>
        <v>0.19057500000000002</v>
      </c>
      <c r="Y8828" s="55">
        <f t="shared" si="1099"/>
        <v>3.3450000000000002</v>
      </c>
      <c r="Z8828" s="54">
        <f t="shared" si="1100"/>
        <v>0.61432506887052341</v>
      </c>
      <c r="AA8828" s="49" t="str">
        <f t="shared" ca="1" si="1101"/>
        <v>Y</v>
      </c>
      <c r="AB8828" s="49">
        <f t="shared" ca="1" si="1102"/>
        <v>6</v>
      </c>
      <c r="AC8828" s="49" t="str">
        <f t="shared" ca="1" si="1103"/>
        <v>Y</v>
      </c>
    </row>
    <row r="8829" spans="1:29" x14ac:dyDescent="0.25">
      <c r="A8829">
        <v>10548</v>
      </c>
      <c r="B8829" s="9">
        <v>43209</v>
      </c>
      <c r="C8829" s="50" t="str">
        <f t="shared" si="1096"/>
        <v>N</v>
      </c>
      <c r="D8829" s="52">
        <f>_xlfn.XLOOKUP(B8829,Cal_Date!B:B,Cal_Date!A:A,0)</f>
        <v>3</v>
      </c>
      <c r="E8829">
        <v>2018</v>
      </c>
      <c r="F8829" t="s">
        <v>124</v>
      </c>
      <c r="G8829" t="s">
        <v>129</v>
      </c>
      <c r="H8829" t="s">
        <v>14</v>
      </c>
      <c r="I8829" t="s">
        <v>18</v>
      </c>
      <c r="J8829" t="s">
        <v>15</v>
      </c>
      <c r="K8829" t="s">
        <v>43</v>
      </c>
      <c r="L8829">
        <v>1</v>
      </c>
      <c r="M8829">
        <v>1002</v>
      </c>
      <c r="O8829" t="s">
        <v>28</v>
      </c>
      <c r="R8829" t="s">
        <v>44</v>
      </c>
      <c r="S8829" s="49" t="str">
        <f t="shared" si="1097"/>
        <v>Card</v>
      </c>
      <c r="T8829" s="3">
        <v>0.03</v>
      </c>
      <c r="U8829" s="2">
        <v>5.3000000000000007</v>
      </c>
      <c r="V8829" s="2">
        <v>2.1</v>
      </c>
      <c r="W8829" s="54">
        <f>_xlfn.XLOOKUP(M8829,Market!A:A,Market!F:F,0)</f>
        <v>0.06</v>
      </c>
      <c r="X8829" s="55">
        <f t="shared" si="1098"/>
        <v>0.159</v>
      </c>
      <c r="Y8829" s="55">
        <f t="shared" si="1099"/>
        <v>3.2000000000000006</v>
      </c>
      <c r="Z8829" s="54">
        <f t="shared" si="1100"/>
        <v>0.60377358490566047</v>
      </c>
      <c r="AA8829" s="49" t="str">
        <f t="shared" ca="1" si="1101"/>
        <v>Y</v>
      </c>
      <c r="AB8829" s="49">
        <f t="shared" ca="1" si="1102"/>
        <v>6</v>
      </c>
      <c r="AC8829" s="49" t="str">
        <f t="shared" ca="1" si="1103"/>
        <v>Y</v>
      </c>
    </row>
    <row r="8830" spans="1:29" x14ac:dyDescent="0.25">
      <c r="A8830">
        <v>10549</v>
      </c>
      <c r="B8830" s="9">
        <v>43209</v>
      </c>
      <c r="C8830" s="50" t="str">
        <f t="shared" si="1096"/>
        <v>N</v>
      </c>
      <c r="D8830" s="52">
        <f>_xlfn.XLOOKUP(B8830,Cal_Date!B:B,Cal_Date!A:A,0)</f>
        <v>3</v>
      </c>
      <c r="E8830">
        <v>2018</v>
      </c>
      <c r="F8830" t="s">
        <v>124</v>
      </c>
      <c r="G8830" t="s">
        <v>129</v>
      </c>
      <c r="H8830" t="s">
        <v>11</v>
      </c>
      <c r="I8830" t="s">
        <v>11</v>
      </c>
      <c r="J8830" t="s">
        <v>15</v>
      </c>
      <c r="K8830" t="s">
        <v>42</v>
      </c>
      <c r="L8830">
        <v>2</v>
      </c>
      <c r="M8830">
        <v>1001</v>
      </c>
      <c r="O8830" t="s">
        <v>25</v>
      </c>
      <c r="R8830" t="s">
        <v>44</v>
      </c>
      <c r="S8830" s="49" t="str">
        <f t="shared" si="1097"/>
        <v>Card</v>
      </c>
      <c r="T8830" s="3">
        <v>0.03</v>
      </c>
      <c r="U8830" s="2">
        <v>5.3000000000000007</v>
      </c>
      <c r="V8830" s="2">
        <v>1.74</v>
      </c>
      <c r="W8830" s="54">
        <f>_xlfn.XLOOKUP(M8830,Market!A:A,Market!F:F,0)</f>
        <v>0.06</v>
      </c>
      <c r="X8830" s="55">
        <f t="shared" si="1098"/>
        <v>0.159</v>
      </c>
      <c r="Y8830" s="55">
        <f t="shared" si="1099"/>
        <v>3.5600000000000005</v>
      </c>
      <c r="Z8830" s="54">
        <f t="shared" si="1100"/>
        <v>0.67169811320754713</v>
      </c>
      <c r="AA8830" s="49" t="str">
        <f t="shared" ca="1" si="1101"/>
        <v>Y</v>
      </c>
      <c r="AB8830" s="49">
        <f t="shared" ca="1" si="1102"/>
        <v>6</v>
      </c>
      <c r="AC8830" s="49" t="str">
        <f t="shared" ca="1" si="1103"/>
        <v>Y</v>
      </c>
    </row>
    <row r="8831" spans="1:29" x14ac:dyDescent="0.25">
      <c r="A8831">
        <v>10550</v>
      </c>
      <c r="B8831" s="9">
        <v>43209</v>
      </c>
      <c r="C8831" s="50" t="str">
        <f t="shared" si="1096"/>
        <v>N</v>
      </c>
      <c r="D8831" s="52">
        <f>_xlfn.XLOOKUP(B8831,Cal_Date!B:B,Cal_Date!A:A,0)</f>
        <v>3</v>
      </c>
      <c r="E8831">
        <v>2018</v>
      </c>
      <c r="F8831" t="s">
        <v>124</v>
      </c>
      <c r="G8831" t="s">
        <v>129</v>
      </c>
      <c r="H8831" t="s">
        <v>11</v>
      </c>
      <c r="I8831" t="s">
        <v>11</v>
      </c>
      <c r="J8831" t="s">
        <v>15</v>
      </c>
      <c r="K8831" t="s">
        <v>42</v>
      </c>
      <c r="L8831">
        <v>1</v>
      </c>
      <c r="M8831">
        <v>1003</v>
      </c>
      <c r="O8831" t="s">
        <v>25</v>
      </c>
      <c r="R8831" t="s">
        <v>44</v>
      </c>
      <c r="S8831" s="49" t="str">
        <f t="shared" si="1097"/>
        <v>Card</v>
      </c>
      <c r="T8831" s="3">
        <v>0.03</v>
      </c>
      <c r="U8831" s="2">
        <v>2.6500000000000004</v>
      </c>
      <c r="V8831" s="2">
        <v>0.87</v>
      </c>
      <c r="W8831" s="54">
        <f>_xlfn.XLOOKUP(M8831,Market!A:A,Market!F:F,0)</f>
        <v>0.06</v>
      </c>
      <c r="X8831" s="55">
        <f t="shared" si="1098"/>
        <v>7.9500000000000001E-2</v>
      </c>
      <c r="Y8831" s="55">
        <f t="shared" si="1099"/>
        <v>1.7800000000000002</v>
      </c>
      <c r="Z8831" s="54">
        <f t="shared" si="1100"/>
        <v>0.67169811320754713</v>
      </c>
      <c r="AA8831" s="49" t="str">
        <f t="shared" ca="1" si="1101"/>
        <v>Y</v>
      </c>
      <c r="AB8831" s="49">
        <f t="shared" ca="1" si="1102"/>
        <v>6</v>
      </c>
      <c r="AC8831" s="49" t="str">
        <f t="shared" ca="1" si="1103"/>
        <v>Y</v>
      </c>
    </row>
    <row r="8832" spans="1:29" x14ac:dyDescent="0.25">
      <c r="A8832">
        <v>10551</v>
      </c>
      <c r="B8832" s="9">
        <v>43209</v>
      </c>
      <c r="C8832" s="50" t="str">
        <f t="shared" si="1096"/>
        <v>N</v>
      </c>
      <c r="D8832" s="52">
        <f>_xlfn.XLOOKUP(B8832,Cal_Date!B:B,Cal_Date!A:A,0)</f>
        <v>3</v>
      </c>
      <c r="E8832">
        <v>2018</v>
      </c>
      <c r="F8832" t="s">
        <v>124</v>
      </c>
      <c r="G8832" t="s">
        <v>129</v>
      </c>
      <c r="H8832" t="s">
        <v>11</v>
      </c>
      <c r="I8832" t="s">
        <v>11</v>
      </c>
      <c r="J8832" t="s">
        <v>15</v>
      </c>
      <c r="K8832" t="s">
        <v>42</v>
      </c>
      <c r="L8832">
        <v>2</v>
      </c>
      <c r="M8832">
        <v>1004</v>
      </c>
      <c r="O8832" t="s">
        <v>28</v>
      </c>
      <c r="R8832" t="s">
        <v>44</v>
      </c>
      <c r="S8832" s="49" t="str">
        <f t="shared" si="1097"/>
        <v>Card</v>
      </c>
      <c r="T8832" s="3">
        <v>0.03</v>
      </c>
      <c r="U8832" s="2">
        <v>5.3000000000000007</v>
      </c>
      <c r="V8832" s="2">
        <v>1.74</v>
      </c>
      <c r="W8832" s="54">
        <f>_xlfn.XLOOKUP(M8832,Market!A:A,Market!F:F,0)</f>
        <v>0.06</v>
      </c>
      <c r="X8832" s="55">
        <f t="shared" si="1098"/>
        <v>0.159</v>
      </c>
      <c r="Y8832" s="55">
        <f t="shared" si="1099"/>
        <v>3.5600000000000005</v>
      </c>
      <c r="Z8832" s="54">
        <f t="shared" si="1100"/>
        <v>0.67169811320754713</v>
      </c>
      <c r="AA8832" s="49" t="str">
        <f t="shared" ca="1" si="1101"/>
        <v>Y</v>
      </c>
      <c r="AB8832" s="49">
        <f t="shared" ca="1" si="1102"/>
        <v>6</v>
      </c>
      <c r="AC8832" s="49" t="str">
        <f t="shared" ca="1" si="1103"/>
        <v>Y</v>
      </c>
    </row>
    <row r="8833" spans="1:29" x14ac:dyDescent="0.25">
      <c r="A8833">
        <v>10552</v>
      </c>
      <c r="B8833" s="9">
        <v>43209</v>
      </c>
      <c r="C8833" s="50" t="str">
        <f t="shared" si="1096"/>
        <v>N</v>
      </c>
      <c r="D8833" s="52">
        <f>_xlfn.XLOOKUP(B8833,Cal_Date!B:B,Cal_Date!A:A,0)</f>
        <v>3</v>
      </c>
      <c r="E8833">
        <v>2018</v>
      </c>
      <c r="F8833" t="s">
        <v>124</v>
      </c>
      <c r="G8833" t="s">
        <v>129</v>
      </c>
      <c r="H8833" t="s">
        <v>48</v>
      </c>
      <c r="I8833" t="s">
        <v>18</v>
      </c>
      <c r="J8833" t="s">
        <v>10</v>
      </c>
      <c r="K8833" t="s">
        <v>43</v>
      </c>
      <c r="L8833">
        <v>1</v>
      </c>
      <c r="M8833">
        <v>1003</v>
      </c>
      <c r="O8833" t="s">
        <v>25</v>
      </c>
      <c r="R8833" t="s">
        <v>44</v>
      </c>
      <c r="S8833" s="49" t="str">
        <f t="shared" si="1097"/>
        <v>Card</v>
      </c>
      <c r="T8833" s="3">
        <v>0.03</v>
      </c>
      <c r="U8833" s="2">
        <v>7.42</v>
      </c>
      <c r="V8833" s="2">
        <v>1.46</v>
      </c>
      <c r="W8833" s="54">
        <f>_xlfn.XLOOKUP(M8833,Market!A:A,Market!F:F,0)</f>
        <v>0.06</v>
      </c>
      <c r="X8833" s="55">
        <f t="shared" si="1098"/>
        <v>0.22259999999999999</v>
      </c>
      <c r="Y8833" s="55">
        <f t="shared" si="1099"/>
        <v>5.96</v>
      </c>
      <c r="Z8833" s="54">
        <f t="shared" si="1100"/>
        <v>0.80323450134770891</v>
      </c>
      <c r="AA8833" s="49" t="str">
        <f t="shared" ca="1" si="1101"/>
        <v>Y</v>
      </c>
      <c r="AB8833" s="49">
        <f t="shared" ca="1" si="1102"/>
        <v>6</v>
      </c>
      <c r="AC8833" s="49" t="str">
        <f t="shared" ca="1" si="1103"/>
        <v>Y</v>
      </c>
    </row>
    <row r="8834" spans="1:29" x14ac:dyDescent="0.25">
      <c r="A8834">
        <v>10553</v>
      </c>
      <c r="B8834" s="9">
        <v>43209</v>
      </c>
      <c r="C8834" s="50" t="str">
        <f t="shared" si="1096"/>
        <v>N</v>
      </c>
      <c r="D8834" s="52">
        <f>_xlfn.XLOOKUP(B8834,Cal_Date!B:B,Cal_Date!A:A,0)</f>
        <v>3</v>
      </c>
      <c r="E8834">
        <v>2018</v>
      </c>
      <c r="F8834" t="s">
        <v>124</v>
      </c>
      <c r="G8834" t="s">
        <v>129</v>
      </c>
      <c r="H8834" t="s">
        <v>11</v>
      </c>
      <c r="I8834" t="s">
        <v>11</v>
      </c>
      <c r="J8834" t="s">
        <v>15</v>
      </c>
      <c r="K8834" t="s">
        <v>42</v>
      </c>
      <c r="L8834">
        <v>2</v>
      </c>
      <c r="M8834">
        <v>1005</v>
      </c>
      <c r="O8834" t="s">
        <v>25</v>
      </c>
      <c r="R8834" t="s">
        <v>47</v>
      </c>
      <c r="S8834" s="49" t="str">
        <f t="shared" si="1097"/>
        <v>Card</v>
      </c>
      <c r="T8834" s="3">
        <v>3.5000000000000003E-2</v>
      </c>
      <c r="U8834" s="2">
        <v>5.4450000000000003</v>
      </c>
      <c r="V8834" s="2">
        <v>1.74</v>
      </c>
      <c r="W8834" s="54">
        <f>_xlfn.XLOOKUP(M8834,Market!A:A,Market!F:F,0)</f>
        <v>8.8999999999999996E-2</v>
      </c>
      <c r="X8834" s="55">
        <f t="shared" si="1098"/>
        <v>0.19057500000000002</v>
      </c>
      <c r="Y8834" s="55">
        <f t="shared" si="1099"/>
        <v>3.7050000000000001</v>
      </c>
      <c r="Z8834" s="54">
        <f t="shared" si="1100"/>
        <v>0.68044077134986225</v>
      </c>
      <c r="AA8834" s="49" t="str">
        <f t="shared" ca="1" si="1101"/>
        <v>Y</v>
      </c>
      <c r="AB8834" s="49">
        <f t="shared" ca="1" si="1102"/>
        <v>6</v>
      </c>
      <c r="AC8834" s="49" t="str">
        <f t="shared" ca="1" si="1103"/>
        <v>Y</v>
      </c>
    </row>
    <row r="8835" spans="1:29" x14ac:dyDescent="0.25">
      <c r="A8835">
        <v>10554</v>
      </c>
      <c r="B8835" s="9">
        <v>43210</v>
      </c>
      <c r="C8835" s="50" t="str">
        <f t="shared" ref="C8835:C8898" si="1104">IF(OR(B8835="04/01/2018"+0,B8835="04/02/2018"+0),"Y","N")</f>
        <v>N</v>
      </c>
      <c r="D8835" s="52">
        <f>_xlfn.XLOOKUP(B8835,Cal_Date!B:B,Cal_Date!A:A,0)</f>
        <v>3</v>
      </c>
      <c r="E8835">
        <v>2018</v>
      </c>
      <c r="F8835" t="s">
        <v>125</v>
      </c>
      <c r="G8835" t="s">
        <v>129</v>
      </c>
      <c r="H8835" t="s">
        <v>11</v>
      </c>
      <c r="I8835" t="s">
        <v>11</v>
      </c>
      <c r="J8835" t="s">
        <v>15</v>
      </c>
      <c r="K8835" t="s">
        <v>42</v>
      </c>
      <c r="L8835">
        <v>1</v>
      </c>
      <c r="M8835">
        <v>1007</v>
      </c>
      <c r="O8835" t="s">
        <v>28</v>
      </c>
      <c r="R8835" t="s">
        <v>44</v>
      </c>
      <c r="S8835" s="49" t="str">
        <f t="shared" ref="S8835:S8898" si="1105">IF(R8835="Cash","Cash","Card")</f>
        <v>Card</v>
      </c>
      <c r="T8835" s="3">
        <v>0.03</v>
      </c>
      <c r="U8835" s="2">
        <v>2.7225000000000001</v>
      </c>
      <c r="V8835" s="2">
        <v>0.87</v>
      </c>
      <c r="W8835" s="54">
        <f>_xlfn.XLOOKUP(M8835,Market!A:A,Market!F:F,0)</f>
        <v>8.8999999999999996E-2</v>
      </c>
      <c r="X8835" s="55">
        <f t="shared" ref="X8835:X8898" si="1106">T8835*U8835</f>
        <v>8.1674999999999998E-2</v>
      </c>
      <c r="Y8835" s="55">
        <f t="shared" ref="Y8835:Y8898" si="1107">U8835-V8835</f>
        <v>1.8525</v>
      </c>
      <c r="Z8835" s="54">
        <f t="shared" ref="Z8835:Z8898" si="1108">Y8835/U8835</f>
        <v>0.68044077134986225</v>
      </c>
      <c r="AA8835" s="49" t="str">
        <f t="shared" ref="AA8835:AA8898" ca="1" si="1109">IF(DATEDIF(B8835,TODAY(),"y")&gt;5,"Y","N")</f>
        <v>Y</v>
      </c>
      <c r="AB8835" s="49">
        <f t="shared" ref="AB8835:AB8898" ca="1" si="1110">DATEDIF(B8835,TODAY(),"y")</f>
        <v>6</v>
      </c>
      <c r="AC8835" s="49" t="str">
        <f t="shared" ref="AC8835:AC8898" ca="1" si="1111">IF(AB8835&gt;5,"Y","N")</f>
        <v>Y</v>
      </c>
    </row>
    <row r="8836" spans="1:29" x14ac:dyDescent="0.25">
      <c r="A8836">
        <v>10555</v>
      </c>
      <c r="B8836" s="9">
        <v>43210</v>
      </c>
      <c r="C8836" s="50" t="str">
        <f t="shared" si="1104"/>
        <v>N</v>
      </c>
      <c r="D8836" s="52">
        <f>_xlfn.XLOOKUP(B8836,Cal_Date!B:B,Cal_Date!A:A,0)</f>
        <v>3</v>
      </c>
      <c r="E8836">
        <v>2018</v>
      </c>
      <c r="F8836" t="s">
        <v>125</v>
      </c>
      <c r="G8836" t="s">
        <v>129</v>
      </c>
      <c r="H8836" t="s">
        <v>14</v>
      </c>
      <c r="I8836" t="s">
        <v>18</v>
      </c>
      <c r="J8836" t="s">
        <v>15</v>
      </c>
      <c r="K8836" t="s">
        <v>43</v>
      </c>
      <c r="L8836">
        <v>1</v>
      </c>
      <c r="M8836">
        <v>1009</v>
      </c>
      <c r="O8836" t="s">
        <v>28</v>
      </c>
      <c r="R8836" t="s">
        <v>44</v>
      </c>
      <c r="S8836" s="49" t="str">
        <f t="shared" si="1105"/>
        <v>Card</v>
      </c>
      <c r="T8836" s="3">
        <v>0.03</v>
      </c>
      <c r="U8836" s="2">
        <v>5.4450000000000003</v>
      </c>
      <c r="V8836" s="2">
        <v>2.1</v>
      </c>
      <c r="W8836" s="54">
        <f>_xlfn.XLOOKUP(M8836,Market!A:A,Market!F:F,0)</f>
        <v>8.8999999999999996E-2</v>
      </c>
      <c r="X8836" s="55">
        <f t="shared" si="1106"/>
        <v>0.16335</v>
      </c>
      <c r="Y8836" s="55">
        <f t="shared" si="1107"/>
        <v>3.3450000000000002</v>
      </c>
      <c r="Z8836" s="54">
        <f t="shared" si="1108"/>
        <v>0.61432506887052341</v>
      </c>
      <c r="AA8836" s="49" t="str">
        <f t="shared" ca="1" si="1109"/>
        <v>Y</v>
      </c>
      <c r="AB8836" s="49">
        <f t="shared" ca="1" si="1110"/>
        <v>6</v>
      </c>
      <c r="AC8836" s="49" t="str">
        <f t="shared" ca="1" si="1111"/>
        <v>Y</v>
      </c>
    </row>
    <row r="8837" spans="1:29" x14ac:dyDescent="0.25">
      <c r="A8837">
        <v>10556</v>
      </c>
      <c r="B8837" s="9">
        <v>43210</v>
      </c>
      <c r="C8837" s="50" t="str">
        <f t="shared" si="1104"/>
        <v>N</v>
      </c>
      <c r="D8837" s="52">
        <f>_xlfn.XLOOKUP(B8837,Cal_Date!B:B,Cal_Date!A:A,0)</f>
        <v>3</v>
      </c>
      <c r="E8837">
        <v>2018</v>
      </c>
      <c r="F8837" t="s">
        <v>125</v>
      </c>
      <c r="G8837" t="s">
        <v>129</v>
      </c>
      <c r="H8837" t="s">
        <v>14</v>
      </c>
      <c r="I8837" t="s">
        <v>18</v>
      </c>
      <c r="J8837" t="s">
        <v>15</v>
      </c>
      <c r="K8837" t="s">
        <v>43</v>
      </c>
      <c r="L8837">
        <v>1</v>
      </c>
      <c r="M8837">
        <v>1001</v>
      </c>
      <c r="O8837" t="s">
        <v>25</v>
      </c>
      <c r="R8837" t="s">
        <v>44</v>
      </c>
      <c r="S8837" s="49" t="str">
        <f t="shared" si="1105"/>
        <v>Card</v>
      </c>
      <c r="T8837" s="3">
        <v>0.03</v>
      </c>
      <c r="U8837" s="2">
        <v>5.3000000000000007</v>
      </c>
      <c r="V8837" s="2">
        <v>2.2200000000000002</v>
      </c>
      <c r="W8837" s="54">
        <f>_xlfn.XLOOKUP(M8837,Market!A:A,Market!F:F,0)</f>
        <v>0.06</v>
      </c>
      <c r="X8837" s="55">
        <f t="shared" si="1106"/>
        <v>0.159</v>
      </c>
      <c r="Y8837" s="55">
        <f t="shared" si="1107"/>
        <v>3.0800000000000005</v>
      </c>
      <c r="Z8837" s="54">
        <f t="shared" si="1108"/>
        <v>0.5811320754716981</v>
      </c>
      <c r="AA8837" s="49" t="str">
        <f t="shared" ca="1" si="1109"/>
        <v>Y</v>
      </c>
      <c r="AB8837" s="49">
        <f t="shared" ca="1" si="1110"/>
        <v>6</v>
      </c>
      <c r="AC8837" s="49" t="str">
        <f t="shared" ca="1" si="1111"/>
        <v>Y</v>
      </c>
    </row>
    <row r="8838" spans="1:29" x14ac:dyDescent="0.25">
      <c r="A8838">
        <v>10557</v>
      </c>
      <c r="B8838" s="9">
        <v>43210</v>
      </c>
      <c r="C8838" s="50" t="str">
        <f t="shared" si="1104"/>
        <v>N</v>
      </c>
      <c r="D8838" s="52">
        <f>_xlfn.XLOOKUP(B8838,Cal_Date!B:B,Cal_Date!A:A,0)</f>
        <v>3</v>
      </c>
      <c r="E8838">
        <v>2018</v>
      </c>
      <c r="F8838" t="s">
        <v>125</v>
      </c>
      <c r="G8838" t="s">
        <v>129</v>
      </c>
      <c r="H8838" t="s">
        <v>11</v>
      </c>
      <c r="I8838" t="s">
        <v>11</v>
      </c>
      <c r="J8838" t="s">
        <v>15</v>
      </c>
      <c r="K8838" t="s">
        <v>42</v>
      </c>
      <c r="L8838">
        <v>1</v>
      </c>
      <c r="M8838">
        <v>1010</v>
      </c>
      <c r="O8838" t="s">
        <v>25</v>
      </c>
      <c r="R8838" t="s">
        <v>44</v>
      </c>
      <c r="S8838" s="49" t="str">
        <f t="shared" si="1105"/>
        <v>Card</v>
      </c>
      <c r="T8838" s="3">
        <v>0.03</v>
      </c>
      <c r="U8838" s="2">
        <v>2.7</v>
      </c>
      <c r="V8838" s="2">
        <v>0.87</v>
      </c>
      <c r="W8838" s="54">
        <f>_xlfn.XLOOKUP(M8838,Market!A:A,Market!F:F,0)</f>
        <v>0.08</v>
      </c>
      <c r="X8838" s="55">
        <f t="shared" si="1106"/>
        <v>8.1000000000000003E-2</v>
      </c>
      <c r="Y8838" s="55">
        <f t="shared" si="1107"/>
        <v>1.83</v>
      </c>
      <c r="Z8838" s="54">
        <f t="shared" si="1108"/>
        <v>0.67777777777777781</v>
      </c>
      <c r="AA8838" s="49" t="str">
        <f t="shared" ca="1" si="1109"/>
        <v>Y</v>
      </c>
      <c r="AB8838" s="49">
        <f t="shared" ca="1" si="1110"/>
        <v>6</v>
      </c>
      <c r="AC8838" s="49" t="str">
        <f t="shared" ca="1" si="1111"/>
        <v>Y</v>
      </c>
    </row>
    <row r="8839" spans="1:29" x14ac:dyDescent="0.25">
      <c r="A8839">
        <v>10558</v>
      </c>
      <c r="B8839" s="9">
        <v>43210</v>
      </c>
      <c r="C8839" s="50" t="str">
        <f t="shared" si="1104"/>
        <v>N</v>
      </c>
      <c r="D8839" s="52">
        <f>_xlfn.XLOOKUP(B8839,Cal_Date!B:B,Cal_Date!A:A,0)</f>
        <v>3</v>
      </c>
      <c r="E8839">
        <v>2018</v>
      </c>
      <c r="F8839" t="s">
        <v>125</v>
      </c>
      <c r="G8839" t="s">
        <v>129</v>
      </c>
      <c r="H8839" t="s">
        <v>11</v>
      </c>
      <c r="I8839" t="s">
        <v>11</v>
      </c>
      <c r="J8839" t="s">
        <v>15</v>
      </c>
      <c r="K8839" t="s">
        <v>42</v>
      </c>
      <c r="L8839">
        <v>2</v>
      </c>
      <c r="M8839">
        <v>1010</v>
      </c>
      <c r="O8839" t="s">
        <v>25</v>
      </c>
      <c r="R8839" t="s">
        <v>44</v>
      </c>
      <c r="S8839" s="49" t="str">
        <f t="shared" si="1105"/>
        <v>Card</v>
      </c>
      <c r="T8839" s="3">
        <v>0.03</v>
      </c>
      <c r="U8839" s="2">
        <v>5.4</v>
      </c>
      <c r="V8839" s="2">
        <v>1.74</v>
      </c>
      <c r="W8839" s="54">
        <f>_xlfn.XLOOKUP(M8839,Market!A:A,Market!F:F,0)</f>
        <v>0.08</v>
      </c>
      <c r="X8839" s="55">
        <f t="shared" si="1106"/>
        <v>0.16200000000000001</v>
      </c>
      <c r="Y8839" s="55">
        <f t="shared" si="1107"/>
        <v>3.66</v>
      </c>
      <c r="Z8839" s="54">
        <f t="shared" si="1108"/>
        <v>0.67777777777777781</v>
      </c>
      <c r="AA8839" s="49" t="str">
        <f t="shared" ca="1" si="1109"/>
        <v>Y</v>
      </c>
      <c r="AB8839" s="49">
        <f t="shared" ca="1" si="1110"/>
        <v>6</v>
      </c>
      <c r="AC8839" s="49" t="str">
        <f t="shared" ca="1" si="1111"/>
        <v>Y</v>
      </c>
    </row>
    <row r="8840" spans="1:29" x14ac:dyDescent="0.25">
      <c r="A8840">
        <v>10559</v>
      </c>
      <c r="B8840" s="9">
        <v>43210</v>
      </c>
      <c r="C8840" s="50" t="str">
        <f t="shared" si="1104"/>
        <v>N</v>
      </c>
      <c r="D8840" s="52">
        <f>_xlfn.XLOOKUP(B8840,Cal_Date!B:B,Cal_Date!A:A,0)</f>
        <v>3</v>
      </c>
      <c r="E8840">
        <v>2018</v>
      </c>
      <c r="F8840" t="s">
        <v>125</v>
      </c>
      <c r="G8840" t="s">
        <v>129</v>
      </c>
      <c r="H8840" t="s">
        <v>11</v>
      </c>
      <c r="I8840" t="s">
        <v>11</v>
      </c>
      <c r="J8840" t="s">
        <v>15</v>
      </c>
      <c r="K8840" t="s">
        <v>42</v>
      </c>
      <c r="L8840">
        <v>1</v>
      </c>
      <c r="M8840">
        <v>1010</v>
      </c>
      <c r="O8840" t="s">
        <v>25</v>
      </c>
      <c r="R8840" t="s">
        <v>47</v>
      </c>
      <c r="S8840" s="49" t="str">
        <f t="shared" si="1105"/>
        <v>Card</v>
      </c>
      <c r="T8840" s="3">
        <v>3.5000000000000003E-2</v>
      </c>
      <c r="U8840" s="2">
        <v>2.7</v>
      </c>
      <c r="V8840" s="2">
        <v>0.87</v>
      </c>
      <c r="W8840" s="54">
        <f>_xlfn.XLOOKUP(M8840,Market!A:A,Market!F:F,0)</f>
        <v>0.08</v>
      </c>
      <c r="X8840" s="55">
        <f t="shared" si="1106"/>
        <v>9.4500000000000015E-2</v>
      </c>
      <c r="Y8840" s="55">
        <f t="shared" si="1107"/>
        <v>1.83</v>
      </c>
      <c r="Z8840" s="54">
        <f t="shared" si="1108"/>
        <v>0.67777777777777781</v>
      </c>
      <c r="AA8840" s="49" t="str">
        <f t="shared" ca="1" si="1109"/>
        <v>Y</v>
      </c>
      <c r="AB8840" s="49">
        <f t="shared" ca="1" si="1110"/>
        <v>6</v>
      </c>
      <c r="AC8840" s="49" t="str">
        <f t="shared" ca="1" si="1111"/>
        <v>Y</v>
      </c>
    </row>
    <row r="8841" spans="1:29" x14ac:dyDescent="0.25">
      <c r="A8841">
        <v>10560</v>
      </c>
      <c r="B8841" s="9">
        <v>43210</v>
      </c>
      <c r="C8841" s="50" t="str">
        <f t="shared" si="1104"/>
        <v>N</v>
      </c>
      <c r="D8841" s="52">
        <f>_xlfn.XLOOKUP(B8841,Cal_Date!B:B,Cal_Date!A:A,0)</f>
        <v>3</v>
      </c>
      <c r="E8841">
        <v>2018</v>
      </c>
      <c r="F8841" t="s">
        <v>125</v>
      </c>
      <c r="G8841" t="s">
        <v>129</v>
      </c>
      <c r="H8841" t="s">
        <v>11</v>
      </c>
      <c r="I8841" t="s">
        <v>11</v>
      </c>
      <c r="J8841" t="s">
        <v>15</v>
      </c>
      <c r="K8841" t="s">
        <v>42</v>
      </c>
      <c r="L8841">
        <v>1</v>
      </c>
      <c r="M8841">
        <v>1010</v>
      </c>
      <c r="O8841" t="s">
        <v>25</v>
      </c>
      <c r="R8841" t="s">
        <v>44</v>
      </c>
      <c r="S8841" s="49" t="str">
        <f t="shared" si="1105"/>
        <v>Card</v>
      </c>
      <c r="T8841" s="3">
        <v>0.03</v>
      </c>
      <c r="U8841" s="2">
        <v>2.7</v>
      </c>
      <c r="V8841" s="2">
        <v>0.87</v>
      </c>
      <c r="W8841" s="54">
        <f>_xlfn.XLOOKUP(M8841,Market!A:A,Market!F:F,0)</f>
        <v>0.08</v>
      </c>
      <c r="X8841" s="55">
        <f t="shared" si="1106"/>
        <v>8.1000000000000003E-2</v>
      </c>
      <c r="Y8841" s="55">
        <f t="shared" si="1107"/>
        <v>1.83</v>
      </c>
      <c r="Z8841" s="54">
        <f t="shared" si="1108"/>
        <v>0.67777777777777781</v>
      </c>
      <c r="AA8841" s="49" t="str">
        <f t="shared" ca="1" si="1109"/>
        <v>Y</v>
      </c>
      <c r="AB8841" s="49">
        <f t="shared" ca="1" si="1110"/>
        <v>6</v>
      </c>
      <c r="AC8841" s="49" t="str">
        <f t="shared" ca="1" si="1111"/>
        <v>Y</v>
      </c>
    </row>
    <row r="8842" spans="1:29" x14ac:dyDescent="0.25">
      <c r="A8842">
        <v>10561</v>
      </c>
      <c r="B8842" s="9">
        <v>43210</v>
      </c>
      <c r="C8842" s="50" t="str">
        <f t="shared" si="1104"/>
        <v>N</v>
      </c>
      <c r="D8842" s="52">
        <f>_xlfn.XLOOKUP(B8842,Cal_Date!B:B,Cal_Date!A:A,0)</f>
        <v>3</v>
      </c>
      <c r="E8842">
        <v>2018</v>
      </c>
      <c r="F8842" t="s">
        <v>125</v>
      </c>
      <c r="G8842" t="s">
        <v>129</v>
      </c>
      <c r="H8842" t="s">
        <v>48</v>
      </c>
      <c r="I8842" t="s">
        <v>18</v>
      </c>
      <c r="J8842" t="s">
        <v>10</v>
      </c>
      <c r="K8842" t="s">
        <v>43</v>
      </c>
      <c r="L8842">
        <v>1</v>
      </c>
      <c r="M8842">
        <v>1011</v>
      </c>
      <c r="O8842" t="s">
        <v>25</v>
      </c>
      <c r="R8842" t="s">
        <v>44</v>
      </c>
      <c r="S8842" s="49" t="str">
        <f t="shared" si="1105"/>
        <v>Card</v>
      </c>
      <c r="T8842" s="3">
        <v>0.03</v>
      </c>
      <c r="U8842" s="2">
        <v>7.42</v>
      </c>
      <c r="V8842" s="2">
        <v>1.46</v>
      </c>
      <c r="W8842" s="54">
        <f>_xlfn.XLOOKUP(M8842,Market!A:A,Market!F:F,0)</f>
        <v>0.06</v>
      </c>
      <c r="X8842" s="55">
        <f t="shared" si="1106"/>
        <v>0.22259999999999999</v>
      </c>
      <c r="Y8842" s="55">
        <f t="shared" si="1107"/>
        <v>5.96</v>
      </c>
      <c r="Z8842" s="54">
        <f t="shared" si="1108"/>
        <v>0.80323450134770891</v>
      </c>
      <c r="AA8842" s="49" t="str">
        <f t="shared" ca="1" si="1109"/>
        <v>Y</v>
      </c>
      <c r="AB8842" s="49">
        <f t="shared" ca="1" si="1110"/>
        <v>6</v>
      </c>
      <c r="AC8842" s="49" t="str">
        <f t="shared" ca="1" si="1111"/>
        <v>Y</v>
      </c>
    </row>
    <row r="8843" spans="1:29" x14ac:dyDescent="0.25">
      <c r="A8843">
        <v>10562</v>
      </c>
      <c r="B8843" s="9">
        <v>43210</v>
      </c>
      <c r="C8843" s="50" t="str">
        <f t="shared" si="1104"/>
        <v>N</v>
      </c>
      <c r="D8843" s="52">
        <f>_xlfn.XLOOKUP(B8843,Cal_Date!B:B,Cal_Date!A:A,0)</f>
        <v>3</v>
      </c>
      <c r="E8843">
        <v>2018</v>
      </c>
      <c r="F8843" t="s">
        <v>125</v>
      </c>
      <c r="G8843" t="s">
        <v>129</v>
      </c>
      <c r="H8843" t="s">
        <v>14</v>
      </c>
      <c r="I8843" t="s">
        <v>18</v>
      </c>
      <c r="J8843" t="s">
        <v>15</v>
      </c>
      <c r="K8843" t="s">
        <v>43</v>
      </c>
      <c r="L8843">
        <v>1</v>
      </c>
      <c r="M8843">
        <v>1007</v>
      </c>
      <c r="O8843" t="s">
        <v>28</v>
      </c>
      <c r="R8843" t="s">
        <v>47</v>
      </c>
      <c r="S8843" s="49" t="str">
        <f t="shared" si="1105"/>
        <v>Card</v>
      </c>
      <c r="T8843" s="3">
        <v>3.5000000000000003E-2</v>
      </c>
      <c r="U8843" s="2">
        <v>5.4450000000000003</v>
      </c>
      <c r="V8843" s="2">
        <v>2.2200000000000002</v>
      </c>
      <c r="W8843" s="54">
        <f>_xlfn.XLOOKUP(M8843,Market!A:A,Market!F:F,0)</f>
        <v>8.8999999999999996E-2</v>
      </c>
      <c r="X8843" s="55">
        <f t="shared" si="1106"/>
        <v>0.19057500000000002</v>
      </c>
      <c r="Y8843" s="55">
        <f t="shared" si="1107"/>
        <v>3.2250000000000001</v>
      </c>
      <c r="Z8843" s="54">
        <f t="shared" si="1108"/>
        <v>0.59228650137741046</v>
      </c>
      <c r="AA8843" s="49" t="str">
        <f t="shared" ca="1" si="1109"/>
        <v>Y</v>
      </c>
      <c r="AB8843" s="49">
        <f t="shared" ca="1" si="1110"/>
        <v>6</v>
      </c>
      <c r="AC8843" s="49" t="str">
        <f t="shared" ca="1" si="1111"/>
        <v>Y</v>
      </c>
    </row>
    <row r="8844" spans="1:29" x14ac:dyDescent="0.25">
      <c r="A8844">
        <v>10563</v>
      </c>
      <c r="B8844" s="9">
        <v>43210</v>
      </c>
      <c r="C8844" s="50" t="str">
        <f t="shared" si="1104"/>
        <v>N</v>
      </c>
      <c r="D8844" s="52">
        <f>_xlfn.XLOOKUP(B8844,Cal_Date!B:B,Cal_Date!A:A,0)</f>
        <v>3</v>
      </c>
      <c r="E8844">
        <v>2018</v>
      </c>
      <c r="F8844" t="s">
        <v>125</v>
      </c>
      <c r="G8844" t="s">
        <v>129</v>
      </c>
      <c r="H8844" t="s">
        <v>11</v>
      </c>
      <c r="I8844" t="s">
        <v>11</v>
      </c>
      <c r="J8844" t="s">
        <v>15</v>
      </c>
      <c r="K8844" t="s">
        <v>42</v>
      </c>
      <c r="L8844">
        <v>1</v>
      </c>
      <c r="M8844">
        <v>1007</v>
      </c>
      <c r="O8844" t="s">
        <v>28</v>
      </c>
      <c r="R8844" t="s">
        <v>47</v>
      </c>
      <c r="S8844" s="49" t="str">
        <f t="shared" si="1105"/>
        <v>Card</v>
      </c>
      <c r="T8844" s="3">
        <v>3.5000000000000003E-2</v>
      </c>
      <c r="U8844" s="2">
        <v>2.7225000000000001</v>
      </c>
      <c r="V8844" s="2">
        <v>0.87</v>
      </c>
      <c r="W8844" s="54">
        <f>_xlfn.XLOOKUP(M8844,Market!A:A,Market!F:F,0)</f>
        <v>8.8999999999999996E-2</v>
      </c>
      <c r="X8844" s="55">
        <f t="shared" si="1106"/>
        <v>9.5287500000000011E-2</v>
      </c>
      <c r="Y8844" s="55">
        <f t="shared" si="1107"/>
        <v>1.8525</v>
      </c>
      <c r="Z8844" s="54">
        <f t="shared" si="1108"/>
        <v>0.68044077134986225</v>
      </c>
      <c r="AA8844" s="49" t="str">
        <f t="shared" ca="1" si="1109"/>
        <v>Y</v>
      </c>
      <c r="AB8844" s="49">
        <f t="shared" ca="1" si="1110"/>
        <v>6</v>
      </c>
      <c r="AC8844" s="49" t="str">
        <f t="shared" ca="1" si="1111"/>
        <v>Y</v>
      </c>
    </row>
    <row r="8845" spans="1:29" x14ac:dyDescent="0.25">
      <c r="A8845">
        <v>10564</v>
      </c>
      <c r="B8845" s="9">
        <v>43210</v>
      </c>
      <c r="C8845" s="50" t="str">
        <f t="shared" si="1104"/>
        <v>N</v>
      </c>
      <c r="D8845" s="52">
        <f>_xlfn.XLOOKUP(B8845,Cal_Date!B:B,Cal_Date!A:A,0)</f>
        <v>3</v>
      </c>
      <c r="E8845">
        <v>2018</v>
      </c>
      <c r="F8845" t="s">
        <v>125</v>
      </c>
      <c r="G8845" t="s">
        <v>129</v>
      </c>
      <c r="H8845" t="s">
        <v>48</v>
      </c>
      <c r="I8845" t="s">
        <v>18</v>
      </c>
      <c r="J8845" t="s">
        <v>10</v>
      </c>
      <c r="K8845" t="s">
        <v>43</v>
      </c>
      <c r="L8845">
        <v>2</v>
      </c>
      <c r="M8845">
        <v>1008</v>
      </c>
      <c r="O8845" t="s">
        <v>28</v>
      </c>
      <c r="R8845" t="s">
        <v>44</v>
      </c>
      <c r="S8845" s="49" t="str">
        <f t="shared" si="1105"/>
        <v>Card</v>
      </c>
      <c r="T8845" s="3">
        <v>0.03</v>
      </c>
      <c r="U8845" s="2">
        <v>15.245999999999999</v>
      </c>
      <c r="V8845" s="2">
        <v>2.92</v>
      </c>
      <c r="W8845" s="54">
        <f>_xlfn.XLOOKUP(M8845,Market!A:A,Market!F:F,0)</f>
        <v>8.8999999999999996E-2</v>
      </c>
      <c r="X8845" s="55">
        <f t="shared" si="1106"/>
        <v>0.45737999999999995</v>
      </c>
      <c r="Y8845" s="55">
        <f t="shared" si="1107"/>
        <v>12.325999999999999</v>
      </c>
      <c r="Z8845" s="54">
        <f t="shared" si="1108"/>
        <v>0.80847435392889933</v>
      </c>
      <c r="AA8845" s="49" t="str">
        <f t="shared" ca="1" si="1109"/>
        <v>Y</v>
      </c>
      <c r="AB8845" s="49">
        <f t="shared" ca="1" si="1110"/>
        <v>6</v>
      </c>
      <c r="AC8845" s="49" t="str">
        <f t="shared" ca="1" si="1111"/>
        <v>Y</v>
      </c>
    </row>
    <row r="8846" spans="1:29" x14ac:dyDescent="0.25">
      <c r="A8846">
        <v>10565</v>
      </c>
      <c r="B8846" s="9">
        <v>43210</v>
      </c>
      <c r="C8846" s="50" t="str">
        <f t="shared" si="1104"/>
        <v>N</v>
      </c>
      <c r="D8846" s="52">
        <f>_xlfn.XLOOKUP(B8846,Cal_Date!B:B,Cal_Date!A:A,0)</f>
        <v>3</v>
      </c>
      <c r="E8846">
        <v>2018</v>
      </c>
      <c r="F8846" t="s">
        <v>125</v>
      </c>
      <c r="G8846" t="s">
        <v>129</v>
      </c>
      <c r="H8846" t="s">
        <v>11</v>
      </c>
      <c r="I8846" t="s">
        <v>11</v>
      </c>
      <c r="J8846" t="s">
        <v>15</v>
      </c>
      <c r="K8846" t="s">
        <v>42</v>
      </c>
      <c r="L8846">
        <v>2</v>
      </c>
      <c r="M8846">
        <v>1004</v>
      </c>
      <c r="O8846" t="s">
        <v>28</v>
      </c>
      <c r="R8846" t="s">
        <v>44</v>
      </c>
      <c r="S8846" s="49" t="str">
        <f t="shared" si="1105"/>
        <v>Card</v>
      </c>
      <c r="T8846" s="3">
        <v>0.03</v>
      </c>
      <c r="U8846" s="2">
        <v>5.3000000000000007</v>
      </c>
      <c r="V8846" s="2">
        <v>1.74</v>
      </c>
      <c r="W8846" s="54">
        <f>_xlfn.XLOOKUP(M8846,Market!A:A,Market!F:F,0)</f>
        <v>0.06</v>
      </c>
      <c r="X8846" s="55">
        <f t="shared" si="1106"/>
        <v>0.159</v>
      </c>
      <c r="Y8846" s="55">
        <f t="shared" si="1107"/>
        <v>3.5600000000000005</v>
      </c>
      <c r="Z8846" s="54">
        <f t="shared" si="1108"/>
        <v>0.67169811320754713</v>
      </c>
      <c r="AA8846" s="49" t="str">
        <f t="shared" ca="1" si="1109"/>
        <v>Y</v>
      </c>
      <c r="AB8846" s="49">
        <f t="shared" ca="1" si="1110"/>
        <v>6</v>
      </c>
      <c r="AC8846" s="49" t="str">
        <f t="shared" ca="1" si="1111"/>
        <v>Y</v>
      </c>
    </row>
    <row r="8847" spans="1:29" x14ac:dyDescent="0.25">
      <c r="A8847">
        <v>10566</v>
      </c>
      <c r="B8847" s="9">
        <v>43210</v>
      </c>
      <c r="C8847" s="50" t="str">
        <f t="shared" si="1104"/>
        <v>N</v>
      </c>
      <c r="D8847" s="52">
        <f>_xlfn.XLOOKUP(B8847,Cal_Date!B:B,Cal_Date!A:A,0)</f>
        <v>3</v>
      </c>
      <c r="E8847">
        <v>2018</v>
      </c>
      <c r="F8847" t="s">
        <v>125</v>
      </c>
      <c r="G8847" t="s">
        <v>129</v>
      </c>
      <c r="H8847" t="s">
        <v>11</v>
      </c>
      <c r="I8847" t="s">
        <v>18</v>
      </c>
      <c r="J8847" t="s">
        <v>15</v>
      </c>
      <c r="K8847" t="s">
        <v>42</v>
      </c>
      <c r="L8847">
        <v>1</v>
      </c>
      <c r="M8847">
        <v>1003</v>
      </c>
      <c r="O8847" t="s">
        <v>25</v>
      </c>
      <c r="R8847" t="s">
        <v>44</v>
      </c>
      <c r="S8847" s="49" t="str">
        <f t="shared" si="1105"/>
        <v>Card</v>
      </c>
      <c r="T8847" s="3">
        <v>0.03</v>
      </c>
      <c r="U8847" s="2">
        <v>2.6500000000000004</v>
      </c>
      <c r="V8847" s="2">
        <v>1.4</v>
      </c>
      <c r="W8847" s="54">
        <f>_xlfn.XLOOKUP(M8847,Market!A:A,Market!F:F,0)</f>
        <v>0.06</v>
      </c>
      <c r="X8847" s="55">
        <f t="shared" si="1106"/>
        <v>7.9500000000000001E-2</v>
      </c>
      <c r="Y8847" s="55">
        <f t="shared" si="1107"/>
        <v>1.2500000000000004</v>
      </c>
      <c r="Z8847" s="54">
        <f t="shared" si="1108"/>
        <v>0.47169811320754729</v>
      </c>
      <c r="AA8847" s="49" t="str">
        <f t="shared" ca="1" si="1109"/>
        <v>Y</v>
      </c>
      <c r="AB8847" s="49">
        <f t="shared" ca="1" si="1110"/>
        <v>6</v>
      </c>
      <c r="AC8847" s="49" t="str">
        <f t="shared" ca="1" si="1111"/>
        <v>Y</v>
      </c>
    </row>
    <row r="8848" spans="1:29" x14ac:dyDescent="0.25">
      <c r="A8848">
        <v>10567</v>
      </c>
      <c r="B8848" s="9">
        <v>43210</v>
      </c>
      <c r="C8848" s="50" t="str">
        <f t="shared" si="1104"/>
        <v>N</v>
      </c>
      <c r="D8848" s="52">
        <f>_xlfn.XLOOKUP(B8848,Cal_Date!B:B,Cal_Date!A:A,0)</f>
        <v>3</v>
      </c>
      <c r="E8848">
        <v>2018</v>
      </c>
      <c r="F8848" t="s">
        <v>125</v>
      </c>
      <c r="G8848" t="s">
        <v>129</v>
      </c>
      <c r="H8848" t="s">
        <v>11</v>
      </c>
      <c r="I8848" t="s">
        <v>11</v>
      </c>
      <c r="J8848" t="s">
        <v>15</v>
      </c>
      <c r="K8848" t="s">
        <v>42</v>
      </c>
      <c r="L8848">
        <v>1</v>
      </c>
      <c r="M8848">
        <v>1002</v>
      </c>
      <c r="O8848" t="s">
        <v>28</v>
      </c>
      <c r="R8848" t="s">
        <v>47</v>
      </c>
      <c r="S8848" s="49" t="str">
        <f t="shared" si="1105"/>
        <v>Card</v>
      </c>
      <c r="T8848" s="3">
        <v>3.5000000000000003E-2</v>
      </c>
      <c r="U8848" s="2">
        <v>2.6500000000000004</v>
      </c>
      <c r="V8848" s="2">
        <v>0.87</v>
      </c>
      <c r="W8848" s="54">
        <f>_xlfn.XLOOKUP(M8848,Market!A:A,Market!F:F,0)</f>
        <v>0.06</v>
      </c>
      <c r="X8848" s="55">
        <f t="shared" si="1106"/>
        <v>9.2750000000000027E-2</v>
      </c>
      <c r="Y8848" s="55">
        <f t="shared" si="1107"/>
        <v>1.7800000000000002</v>
      </c>
      <c r="Z8848" s="54">
        <f t="shared" si="1108"/>
        <v>0.67169811320754713</v>
      </c>
      <c r="AA8848" s="49" t="str">
        <f t="shared" ca="1" si="1109"/>
        <v>Y</v>
      </c>
      <c r="AB8848" s="49">
        <f t="shared" ca="1" si="1110"/>
        <v>6</v>
      </c>
      <c r="AC8848" s="49" t="str">
        <f t="shared" ca="1" si="1111"/>
        <v>Y</v>
      </c>
    </row>
    <row r="8849" spans="1:29" x14ac:dyDescent="0.25">
      <c r="A8849">
        <v>10568</v>
      </c>
      <c r="B8849" s="9">
        <v>43210</v>
      </c>
      <c r="C8849" s="50" t="str">
        <f t="shared" si="1104"/>
        <v>N</v>
      </c>
      <c r="D8849" s="52">
        <f>_xlfn.XLOOKUP(B8849,Cal_Date!B:B,Cal_Date!A:A,0)</f>
        <v>3</v>
      </c>
      <c r="E8849">
        <v>2018</v>
      </c>
      <c r="F8849" t="s">
        <v>125</v>
      </c>
      <c r="G8849" t="s">
        <v>129</v>
      </c>
      <c r="H8849" t="s">
        <v>11</v>
      </c>
      <c r="I8849" t="s">
        <v>11</v>
      </c>
      <c r="J8849" t="s">
        <v>15</v>
      </c>
      <c r="K8849" t="s">
        <v>42</v>
      </c>
      <c r="L8849">
        <v>1</v>
      </c>
      <c r="M8849">
        <v>1007</v>
      </c>
      <c r="O8849" t="s">
        <v>28</v>
      </c>
      <c r="R8849" t="s">
        <v>44</v>
      </c>
      <c r="S8849" s="49" t="str">
        <f t="shared" si="1105"/>
        <v>Card</v>
      </c>
      <c r="T8849" s="3">
        <v>0.03</v>
      </c>
      <c r="U8849" s="2">
        <v>2.7225000000000001</v>
      </c>
      <c r="V8849" s="2">
        <v>0.87</v>
      </c>
      <c r="W8849" s="54">
        <f>_xlfn.XLOOKUP(M8849,Market!A:A,Market!F:F,0)</f>
        <v>8.8999999999999996E-2</v>
      </c>
      <c r="X8849" s="55">
        <f t="shared" si="1106"/>
        <v>8.1674999999999998E-2</v>
      </c>
      <c r="Y8849" s="55">
        <f t="shared" si="1107"/>
        <v>1.8525</v>
      </c>
      <c r="Z8849" s="54">
        <f t="shared" si="1108"/>
        <v>0.68044077134986225</v>
      </c>
      <c r="AA8849" s="49" t="str">
        <f t="shared" ca="1" si="1109"/>
        <v>Y</v>
      </c>
      <c r="AB8849" s="49">
        <f t="shared" ca="1" si="1110"/>
        <v>6</v>
      </c>
      <c r="AC8849" s="49" t="str">
        <f t="shared" ca="1" si="1111"/>
        <v>Y</v>
      </c>
    </row>
    <row r="8850" spans="1:29" x14ac:dyDescent="0.25">
      <c r="A8850">
        <v>10569</v>
      </c>
      <c r="B8850" s="9">
        <v>43210</v>
      </c>
      <c r="C8850" s="50" t="str">
        <f t="shared" si="1104"/>
        <v>N</v>
      </c>
      <c r="D8850" s="52">
        <f>_xlfn.XLOOKUP(B8850,Cal_Date!B:B,Cal_Date!A:A,0)</f>
        <v>3</v>
      </c>
      <c r="E8850">
        <v>2018</v>
      </c>
      <c r="F8850" t="s">
        <v>125</v>
      </c>
      <c r="G8850" t="s">
        <v>129</v>
      </c>
      <c r="H8850" t="s">
        <v>11</v>
      </c>
      <c r="I8850" t="s">
        <v>11</v>
      </c>
      <c r="J8850" t="s">
        <v>15</v>
      </c>
      <c r="K8850" t="s">
        <v>42</v>
      </c>
      <c r="L8850">
        <v>2</v>
      </c>
      <c r="M8850">
        <v>1008</v>
      </c>
      <c r="O8850" t="s">
        <v>28</v>
      </c>
      <c r="R8850" t="s">
        <v>44</v>
      </c>
      <c r="S8850" s="49" t="str">
        <f t="shared" si="1105"/>
        <v>Card</v>
      </c>
      <c r="T8850" s="3">
        <v>0.03</v>
      </c>
      <c r="U8850" s="2">
        <v>5.4450000000000003</v>
      </c>
      <c r="V8850" s="2">
        <v>1.74</v>
      </c>
      <c r="W8850" s="54">
        <f>_xlfn.XLOOKUP(M8850,Market!A:A,Market!F:F,0)</f>
        <v>8.8999999999999996E-2</v>
      </c>
      <c r="X8850" s="55">
        <f t="shared" si="1106"/>
        <v>0.16335</v>
      </c>
      <c r="Y8850" s="55">
        <f t="shared" si="1107"/>
        <v>3.7050000000000001</v>
      </c>
      <c r="Z8850" s="54">
        <f t="shared" si="1108"/>
        <v>0.68044077134986225</v>
      </c>
      <c r="AA8850" s="49" t="str">
        <f t="shared" ca="1" si="1109"/>
        <v>Y</v>
      </c>
      <c r="AB8850" s="49">
        <f t="shared" ca="1" si="1110"/>
        <v>6</v>
      </c>
      <c r="AC8850" s="49" t="str">
        <f t="shared" ca="1" si="1111"/>
        <v>Y</v>
      </c>
    </row>
    <row r="8851" spans="1:29" x14ac:dyDescent="0.25">
      <c r="A8851">
        <v>10570</v>
      </c>
      <c r="B8851" s="9">
        <v>43210</v>
      </c>
      <c r="C8851" s="50" t="str">
        <f t="shared" si="1104"/>
        <v>N</v>
      </c>
      <c r="D8851" s="52">
        <f>_xlfn.XLOOKUP(B8851,Cal_Date!B:B,Cal_Date!A:A,0)</f>
        <v>3</v>
      </c>
      <c r="E8851">
        <v>2018</v>
      </c>
      <c r="F8851" t="s">
        <v>125</v>
      </c>
      <c r="G8851" t="s">
        <v>129</v>
      </c>
      <c r="H8851" t="s">
        <v>48</v>
      </c>
      <c r="I8851" t="s">
        <v>18</v>
      </c>
      <c r="J8851" t="s">
        <v>10</v>
      </c>
      <c r="K8851" t="s">
        <v>43</v>
      </c>
      <c r="L8851">
        <v>1</v>
      </c>
      <c r="M8851">
        <v>1008</v>
      </c>
      <c r="O8851" t="s">
        <v>28</v>
      </c>
      <c r="R8851" t="s">
        <v>44</v>
      </c>
      <c r="S8851" s="49" t="str">
        <f t="shared" si="1105"/>
        <v>Card</v>
      </c>
      <c r="T8851" s="3">
        <v>0.03</v>
      </c>
      <c r="U8851" s="2">
        <v>7.6229999999999993</v>
      </c>
      <c r="V8851" s="2">
        <v>1.46</v>
      </c>
      <c r="W8851" s="54">
        <f>_xlfn.XLOOKUP(M8851,Market!A:A,Market!F:F,0)</f>
        <v>8.8999999999999996E-2</v>
      </c>
      <c r="X8851" s="55">
        <f t="shared" si="1106"/>
        <v>0.22868999999999998</v>
      </c>
      <c r="Y8851" s="55">
        <f t="shared" si="1107"/>
        <v>6.1629999999999994</v>
      </c>
      <c r="Z8851" s="54">
        <f t="shared" si="1108"/>
        <v>0.80847435392889933</v>
      </c>
      <c r="AA8851" s="49" t="str">
        <f t="shared" ca="1" si="1109"/>
        <v>Y</v>
      </c>
      <c r="AB8851" s="49">
        <f t="shared" ca="1" si="1110"/>
        <v>6</v>
      </c>
      <c r="AC8851" s="49" t="str">
        <f t="shared" ca="1" si="1111"/>
        <v>Y</v>
      </c>
    </row>
    <row r="8852" spans="1:29" x14ac:dyDescent="0.25">
      <c r="A8852">
        <v>10571</v>
      </c>
      <c r="B8852" s="9">
        <v>43210</v>
      </c>
      <c r="C8852" s="50" t="str">
        <f t="shared" si="1104"/>
        <v>N</v>
      </c>
      <c r="D8852" s="52">
        <f>_xlfn.XLOOKUP(B8852,Cal_Date!B:B,Cal_Date!A:A,0)</f>
        <v>3</v>
      </c>
      <c r="E8852">
        <v>2018</v>
      </c>
      <c r="F8852" t="s">
        <v>125</v>
      </c>
      <c r="G8852" t="s">
        <v>129</v>
      </c>
      <c r="H8852" t="s">
        <v>48</v>
      </c>
      <c r="I8852" t="s">
        <v>18</v>
      </c>
      <c r="J8852" t="s">
        <v>10</v>
      </c>
      <c r="K8852" t="s">
        <v>43</v>
      </c>
      <c r="L8852">
        <v>2</v>
      </c>
      <c r="M8852">
        <v>1000</v>
      </c>
      <c r="O8852" t="s">
        <v>25</v>
      </c>
      <c r="R8852" t="s">
        <v>44</v>
      </c>
      <c r="S8852" s="49" t="str">
        <f t="shared" si="1105"/>
        <v>Card</v>
      </c>
      <c r="T8852" s="3">
        <v>0.03</v>
      </c>
      <c r="U8852" s="2">
        <v>15.120000000000001</v>
      </c>
      <c r="V8852" s="2">
        <v>2.92</v>
      </c>
      <c r="W8852" s="54">
        <f>_xlfn.XLOOKUP(M8852,Market!A:A,Market!F:F,0)</f>
        <v>0.08</v>
      </c>
      <c r="X8852" s="55">
        <f t="shared" si="1106"/>
        <v>0.4536</v>
      </c>
      <c r="Y8852" s="55">
        <f t="shared" si="1107"/>
        <v>12.200000000000001</v>
      </c>
      <c r="Z8852" s="54">
        <f t="shared" si="1108"/>
        <v>0.80687830687830686</v>
      </c>
      <c r="AA8852" s="49" t="str">
        <f t="shared" ca="1" si="1109"/>
        <v>Y</v>
      </c>
      <c r="AB8852" s="49">
        <f t="shared" ca="1" si="1110"/>
        <v>6</v>
      </c>
      <c r="AC8852" s="49" t="str">
        <f t="shared" ca="1" si="1111"/>
        <v>Y</v>
      </c>
    </row>
    <row r="8853" spans="1:29" x14ac:dyDescent="0.25">
      <c r="A8853">
        <v>10572</v>
      </c>
      <c r="B8853" s="9">
        <v>43210</v>
      </c>
      <c r="C8853" s="50" t="str">
        <f t="shared" si="1104"/>
        <v>N</v>
      </c>
      <c r="D8853" s="52">
        <f>_xlfn.XLOOKUP(B8853,Cal_Date!B:B,Cal_Date!A:A,0)</f>
        <v>3</v>
      </c>
      <c r="E8853">
        <v>2018</v>
      </c>
      <c r="F8853" t="s">
        <v>125</v>
      </c>
      <c r="G8853" t="s">
        <v>129</v>
      </c>
      <c r="H8853" t="s">
        <v>11</v>
      </c>
      <c r="I8853" t="s">
        <v>18</v>
      </c>
      <c r="J8853" t="s">
        <v>15</v>
      </c>
      <c r="K8853" t="s">
        <v>42</v>
      </c>
      <c r="L8853">
        <v>1</v>
      </c>
      <c r="M8853">
        <v>1000</v>
      </c>
      <c r="O8853" t="s">
        <v>25</v>
      </c>
      <c r="R8853" t="s">
        <v>47</v>
      </c>
      <c r="S8853" s="49" t="str">
        <f t="shared" si="1105"/>
        <v>Card</v>
      </c>
      <c r="T8853" s="3">
        <v>3.5000000000000003E-2</v>
      </c>
      <c r="U8853" s="2">
        <v>2.7</v>
      </c>
      <c r="V8853" s="2">
        <v>1.4</v>
      </c>
      <c r="W8853" s="54">
        <f>_xlfn.XLOOKUP(M8853,Market!A:A,Market!F:F,0)</f>
        <v>0.08</v>
      </c>
      <c r="X8853" s="55">
        <f t="shared" si="1106"/>
        <v>9.4500000000000015E-2</v>
      </c>
      <c r="Y8853" s="55">
        <f t="shared" si="1107"/>
        <v>1.3000000000000003</v>
      </c>
      <c r="Z8853" s="54">
        <f t="shared" si="1108"/>
        <v>0.48148148148148157</v>
      </c>
      <c r="AA8853" s="49" t="str">
        <f t="shared" ca="1" si="1109"/>
        <v>Y</v>
      </c>
      <c r="AB8853" s="49">
        <f t="shared" ca="1" si="1110"/>
        <v>6</v>
      </c>
      <c r="AC8853" s="49" t="str">
        <f t="shared" ca="1" si="1111"/>
        <v>Y</v>
      </c>
    </row>
    <row r="8854" spans="1:29" x14ac:dyDescent="0.25">
      <c r="A8854">
        <v>10573</v>
      </c>
      <c r="B8854" s="9">
        <v>43210</v>
      </c>
      <c r="C8854" s="50" t="str">
        <f t="shared" si="1104"/>
        <v>N</v>
      </c>
      <c r="D8854" s="52">
        <f>_xlfn.XLOOKUP(B8854,Cal_Date!B:B,Cal_Date!A:A,0)</f>
        <v>3</v>
      </c>
      <c r="E8854">
        <v>2018</v>
      </c>
      <c r="F8854" t="s">
        <v>125</v>
      </c>
      <c r="G8854" t="s">
        <v>129</v>
      </c>
      <c r="H8854" t="s">
        <v>11</v>
      </c>
      <c r="I8854" t="s">
        <v>11</v>
      </c>
      <c r="J8854" t="s">
        <v>15</v>
      </c>
      <c r="K8854" t="s">
        <v>42</v>
      </c>
      <c r="L8854">
        <v>2</v>
      </c>
      <c r="M8854">
        <v>1000</v>
      </c>
      <c r="O8854" t="s">
        <v>25</v>
      </c>
      <c r="R8854" t="s">
        <v>44</v>
      </c>
      <c r="S8854" s="49" t="str">
        <f t="shared" si="1105"/>
        <v>Card</v>
      </c>
      <c r="T8854" s="3">
        <v>0.03</v>
      </c>
      <c r="U8854" s="2">
        <v>5.4</v>
      </c>
      <c r="V8854" s="2">
        <v>1.74</v>
      </c>
      <c r="W8854" s="54">
        <f>_xlfn.XLOOKUP(M8854,Market!A:A,Market!F:F,0)</f>
        <v>0.08</v>
      </c>
      <c r="X8854" s="55">
        <f t="shared" si="1106"/>
        <v>0.16200000000000001</v>
      </c>
      <c r="Y8854" s="55">
        <f t="shared" si="1107"/>
        <v>3.66</v>
      </c>
      <c r="Z8854" s="54">
        <f t="shared" si="1108"/>
        <v>0.67777777777777781</v>
      </c>
      <c r="AA8854" s="49" t="str">
        <f t="shared" ca="1" si="1109"/>
        <v>Y</v>
      </c>
      <c r="AB8854" s="49">
        <f t="shared" ca="1" si="1110"/>
        <v>6</v>
      </c>
      <c r="AC8854" s="49" t="str">
        <f t="shared" ca="1" si="1111"/>
        <v>Y</v>
      </c>
    </row>
    <row r="8855" spans="1:29" x14ac:dyDescent="0.25">
      <c r="A8855">
        <v>10574</v>
      </c>
      <c r="B8855" s="9">
        <v>43210</v>
      </c>
      <c r="C8855" s="50" t="str">
        <f t="shared" si="1104"/>
        <v>N</v>
      </c>
      <c r="D8855" s="52">
        <f>_xlfn.XLOOKUP(B8855,Cal_Date!B:B,Cal_Date!A:A,0)</f>
        <v>3</v>
      </c>
      <c r="E8855">
        <v>2018</v>
      </c>
      <c r="F8855" t="s">
        <v>125</v>
      </c>
      <c r="G8855" t="s">
        <v>129</v>
      </c>
      <c r="H8855" t="s">
        <v>11</v>
      </c>
      <c r="I8855" t="s">
        <v>11</v>
      </c>
      <c r="J8855" t="s">
        <v>15</v>
      </c>
      <c r="K8855" t="s">
        <v>42</v>
      </c>
      <c r="L8855">
        <v>1</v>
      </c>
      <c r="M8855">
        <v>1001</v>
      </c>
      <c r="O8855" t="s">
        <v>25</v>
      </c>
      <c r="R8855" t="s">
        <v>44</v>
      </c>
      <c r="S8855" s="49" t="str">
        <f t="shared" si="1105"/>
        <v>Card</v>
      </c>
      <c r="T8855" s="3">
        <v>0.03</v>
      </c>
      <c r="U8855" s="2">
        <v>2.6500000000000004</v>
      </c>
      <c r="V8855" s="2">
        <v>0.87</v>
      </c>
      <c r="W8855" s="54">
        <f>_xlfn.XLOOKUP(M8855,Market!A:A,Market!F:F,0)</f>
        <v>0.06</v>
      </c>
      <c r="X8855" s="55">
        <f t="shared" si="1106"/>
        <v>7.9500000000000001E-2</v>
      </c>
      <c r="Y8855" s="55">
        <f t="shared" si="1107"/>
        <v>1.7800000000000002</v>
      </c>
      <c r="Z8855" s="54">
        <f t="shared" si="1108"/>
        <v>0.67169811320754713</v>
      </c>
      <c r="AA8855" s="49" t="str">
        <f t="shared" ca="1" si="1109"/>
        <v>Y</v>
      </c>
      <c r="AB8855" s="49">
        <f t="shared" ca="1" si="1110"/>
        <v>6</v>
      </c>
      <c r="AC8855" s="49" t="str">
        <f t="shared" ca="1" si="1111"/>
        <v>Y</v>
      </c>
    </row>
    <row r="8856" spans="1:29" x14ac:dyDescent="0.25">
      <c r="A8856">
        <v>10575</v>
      </c>
      <c r="B8856" s="9">
        <v>43210</v>
      </c>
      <c r="C8856" s="50" t="str">
        <f t="shared" si="1104"/>
        <v>N</v>
      </c>
      <c r="D8856" s="52">
        <f>_xlfn.XLOOKUP(B8856,Cal_Date!B:B,Cal_Date!A:A,0)</f>
        <v>3</v>
      </c>
      <c r="E8856">
        <v>2018</v>
      </c>
      <c r="F8856" t="s">
        <v>125</v>
      </c>
      <c r="G8856" t="s">
        <v>129</v>
      </c>
      <c r="H8856" t="s">
        <v>11</v>
      </c>
      <c r="I8856" t="s">
        <v>11</v>
      </c>
      <c r="J8856" t="s">
        <v>15</v>
      </c>
      <c r="K8856" t="s">
        <v>42</v>
      </c>
      <c r="L8856">
        <v>1</v>
      </c>
      <c r="M8856">
        <v>1000</v>
      </c>
      <c r="O8856" t="s">
        <v>25</v>
      </c>
      <c r="R8856" t="s">
        <v>44</v>
      </c>
      <c r="S8856" s="49" t="str">
        <f t="shared" si="1105"/>
        <v>Card</v>
      </c>
      <c r="T8856" s="3">
        <v>0.03</v>
      </c>
      <c r="U8856" s="2">
        <v>2.7</v>
      </c>
      <c r="V8856" s="2">
        <v>0.87</v>
      </c>
      <c r="W8856" s="54">
        <f>_xlfn.XLOOKUP(M8856,Market!A:A,Market!F:F,0)</f>
        <v>0.08</v>
      </c>
      <c r="X8856" s="55">
        <f t="shared" si="1106"/>
        <v>8.1000000000000003E-2</v>
      </c>
      <c r="Y8856" s="55">
        <f t="shared" si="1107"/>
        <v>1.83</v>
      </c>
      <c r="Z8856" s="54">
        <f t="shared" si="1108"/>
        <v>0.67777777777777781</v>
      </c>
      <c r="AA8856" s="49" t="str">
        <f t="shared" ca="1" si="1109"/>
        <v>Y</v>
      </c>
      <c r="AB8856" s="49">
        <f t="shared" ca="1" si="1110"/>
        <v>6</v>
      </c>
      <c r="AC8856" s="49" t="str">
        <f t="shared" ca="1" si="1111"/>
        <v>Y</v>
      </c>
    </row>
    <row r="8857" spans="1:29" x14ac:dyDescent="0.25">
      <c r="A8857">
        <v>10576</v>
      </c>
      <c r="B8857" s="9">
        <v>43210</v>
      </c>
      <c r="C8857" s="50" t="str">
        <f t="shared" si="1104"/>
        <v>N</v>
      </c>
      <c r="D8857" s="52">
        <f>_xlfn.XLOOKUP(B8857,Cal_Date!B:B,Cal_Date!A:A,0)</f>
        <v>3</v>
      </c>
      <c r="E8857">
        <v>2018</v>
      </c>
      <c r="F8857" t="s">
        <v>125</v>
      </c>
      <c r="G8857" t="s">
        <v>129</v>
      </c>
      <c r="H8857" t="s">
        <v>14</v>
      </c>
      <c r="I8857" t="s">
        <v>18</v>
      </c>
      <c r="J8857" t="s">
        <v>15</v>
      </c>
      <c r="K8857" t="s">
        <v>43</v>
      </c>
      <c r="L8857">
        <v>1</v>
      </c>
      <c r="M8857">
        <v>1000</v>
      </c>
      <c r="O8857" t="s">
        <v>25</v>
      </c>
      <c r="R8857" t="s">
        <v>44</v>
      </c>
      <c r="S8857" s="49" t="str">
        <f t="shared" si="1105"/>
        <v>Card</v>
      </c>
      <c r="T8857" s="3">
        <v>0.03</v>
      </c>
      <c r="U8857" s="2">
        <v>5.4</v>
      </c>
      <c r="V8857" s="2">
        <v>2.1</v>
      </c>
      <c r="W8857" s="54">
        <f>_xlfn.XLOOKUP(M8857,Market!A:A,Market!F:F,0)</f>
        <v>0.08</v>
      </c>
      <c r="X8857" s="55">
        <f t="shared" si="1106"/>
        <v>0.16200000000000001</v>
      </c>
      <c r="Y8857" s="55">
        <f t="shared" si="1107"/>
        <v>3.3000000000000003</v>
      </c>
      <c r="Z8857" s="54">
        <f t="shared" si="1108"/>
        <v>0.61111111111111116</v>
      </c>
      <c r="AA8857" s="49" t="str">
        <f t="shared" ca="1" si="1109"/>
        <v>Y</v>
      </c>
      <c r="AB8857" s="49">
        <f t="shared" ca="1" si="1110"/>
        <v>6</v>
      </c>
      <c r="AC8857" s="49" t="str">
        <f t="shared" ca="1" si="1111"/>
        <v>Y</v>
      </c>
    </row>
    <row r="8858" spans="1:29" x14ac:dyDescent="0.25">
      <c r="A8858">
        <v>10577</v>
      </c>
      <c r="B8858" s="9">
        <v>43210</v>
      </c>
      <c r="C8858" s="50" t="str">
        <f t="shared" si="1104"/>
        <v>N</v>
      </c>
      <c r="D8858" s="52">
        <f>_xlfn.XLOOKUP(B8858,Cal_Date!B:B,Cal_Date!A:A,0)</f>
        <v>3</v>
      </c>
      <c r="E8858">
        <v>2018</v>
      </c>
      <c r="F8858" t="s">
        <v>125</v>
      </c>
      <c r="G8858" t="s">
        <v>129</v>
      </c>
      <c r="H8858" t="s">
        <v>11</v>
      </c>
      <c r="I8858" t="s">
        <v>18</v>
      </c>
      <c r="J8858" t="s">
        <v>15</v>
      </c>
      <c r="K8858" t="s">
        <v>42</v>
      </c>
      <c r="L8858">
        <v>1</v>
      </c>
      <c r="M8858">
        <v>1004</v>
      </c>
      <c r="O8858" t="s">
        <v>28</v>
      </c>
      <c r="R8858" t="s">
        <v>44</v>
      </c>
      <c r="S8858" s="49" t="str">
        <f t="shared" si="1105"/>
        <v>Card</v>
      </c>
      <c r="T8858" s="3">
        <v>0.03</v>
      </c>
      <c r="U8858" s="2">
        <v>2.6500000000000004</v>
      </c>
      <c r="V8858" s="2">
        <v>1.4</v>
      </c>
      <c r="W8858" s="54">
        <f>_xlfn.XLOOKUP(M8858,Market!A:A,Market!F:F,0)</f>
        <v>0.06</v>
      </c>
      <c r="X8858" s="55">
        <f t="shared" si="1106"/>
        <v>7.9500000000000001E-2</v>
      </c>
      <c r="Y8858" s="55">
        <f t="shared" si="1107"/>
        <v>1.2500000000000004</v>
      </c>
      <c r="Z8858" s="54">
        <f t="shared" si="1108"/>
        <v>0.47169811320754729</v>
      </c>
      <c r="AA8858" s="49" t="str">
        <f t="shared" ca="1" si="1109"/>
        <v>Y</v>
      </c>
      <c r="AB8858" s="49">
        <f t="shared" ca="1" si="1110"/>
        <v>6</v>
      </c>
      <c r="AC8858" s="49" t="str">
        <f t="shared" ca="1" si="1111"/>
        <v>Y</v>
      </c>
    </row>
    <row r="8859" spans="1:29" x14ac:dyDescent="0.25">
      <c r="A8859">
        <v>10578</v>
      </c>
      <c r="B8859" s="9">
        <v>43210</v>
      </c>
      <c r="C8859" s="50" t="str">
        <f t="shared" si="1104"/>
        <v>N</v>
      </c>
      <c r="D8859" s="52">
        <f>_xlfn.XLOOKUP(B8859,Cal_Date!B:B,Cal_Date!A:A,0)</f>
        <v>3</v>
      </c>
      <c r="E8859">
        <v>2018</v>
      </c>
      <c r="F8859" t="s">
        <v>125</v>
      </c>
      <c r="G8859" t="s">
        <v>129</v>
      </c>
      <c r="H8859" t="s">
        <v>11</v>
      </c>
      <c r="I8859" t="s">
        <v>11</v>
      </c>
      <c r="J8859" t="s">
        <v>15</v>
      </c>
      <c r="K8859" t="s">
        <v>42</v>
      </c>
      <c r="L8859">
        <v>2</v>
      </c>
      <c r="M8859">
        <v>1005</v>
      </c>
      <c r="O8859" t="s">
        <v>25</v>
      </c>
      <c r="R8859" t="s">
        <v>47</v>
      </c>
      <c r="S8859" s="49" t="str">
        <f t="shared" si="1105"/>
        <v>Card</v>
      </c>
      <c r="T8859" s="3">
        <v>3.5000000000000003E-2</v>
      </c>
      <c r="U8859" s="2">
        <v>5.4450000000000003</v>
      </c>
      <c r="V8859" s="2">
        <v>1.74</v>
      </c>
      <c r="W8859" s="54">
        <f>_xlfn.XLOOKUP(M8859,Market!A:A,Market!F:F,0)</f>
        <v>8.8999999999999996E-2</v>
      </c>
      <c r="X8859" s="55">
        <f t="shared" si="1106"/>
        <v>0.19057500000000002</v>
      </c>
      <c r="Y8859" s="55">
        <f t="shared" si="1107"/>
        <v>3.7050000000000001</v>
      </c>
      <c r="Z8859" s="54">
        <f t="shared" si="1108"/>
        <v>0.68044077134986225</v>
      </c>
      <c r="AA8859" s="49" t="str">
        <f t="shared" ca="1" si="1109"/>
        <v>Y</v>
      </c>
      <c r="AB8859" s="49">
        <f t="shared" ca="1" si="1110"/>
        <v>6</v>
      </c>
      <c r="AC8859" s="49" t="str">
        <f t="shared" ca="1" si="1111"/>
        <v>Y</v>
      </c>
    </row>
    <row r="8860" spans="1:29" x14ac:dyDescent="0.25">
      <c r="A8860">
        <v>10579</v>
      </c>
      <c r="B8860" s="9">
        <v>43210</v>
      </c>
      <c r="C8860" s="50" t="str">
        <f t="shared" si="1104"/>
        <v>N</v>
      </c>
      <c r="D8860" s="52">
        <f>_xlfn.XLOOKUP(B8860,Cal_Date!B:B,Cal_Date!A:A,0)</f>
        <v>3</v>
      </c>
      <c r="E8860">
        <v>2018</v>
      </c>
      <c r="F8860" t="s">
        <v>125</v>
      </c>
      <c r="G8860" t="s">
        <v>129</v>
      </c>
      <c r="H8860" t="s">
        <v>11</v>
      </c>
      <c r="I8860" t="s">
        <v>11</v>
      </c>
      <c r="J8860" t="s">
        <v>15</v>
      </c>
      <c r="K8860" t="s">
        <v>42</v>
      </c>
      <c r="L8860">
        <v>1</v>
      </c>
      <c r="M8860">
        <v>1000</v>
      </c>
      <c r="O8860" t="s">
        <v>25</v>
      </c>
      <c r="R8860" t="s">
        <v>44</v>
      </c>
      <c r="S8860" s="49" t="str">
        <f t="shared" si="1105"/>
        <v>Card</v>
      </c>
      <c r="T8860" s="3">
        <v>0.03</v>
      </c>
      <c r="U8860" s="2">
        <v>2.7</v>
      </c>
      <c r="V8860" s="2">
        <v>0.87</v>
      </c>
      <c r="W8860" s="54">
        <f>_xlfn.XLOOKUP(M8860,Market!A:A,Market!F:F,0)</f>
        <v>0.08</v>
      </c>
      <c r="X8860" s="55">
        <f t="shared" si="1106"/>
        <v>8.1000000000000003E-2</v>
      </c>
      <c r="Y8860" s="55">
        <f t="shared" si="1107"/>
        <v>1.83</v>
      </c>
      <c r="Z8860" s="54">
        <f t="shared" si="1108"/>
        <v>0.67777777777777781</v>
      </c>
      <c r="AA8860" s="49" t="str">
        <f t="shared" ca="1" si="1109"/>
        <v>Y</v>
      </c>
      <c r="AB8860" s="49">
        <f t="shared" ca="1" si="1110"/>
        <v>6</v>
      </c>
      <c r="AC8860" s="49" t="str">
        <f t="shared" ca="1" si="1111"/>
        <v>Y</v>
      </c>
    </row>
    <row r="8861" spans="1:29" x14ac:dyDescent="0.25">
      <c r="A8861">
        <v>10580</v>
      </c>
      <c r="B8861" s="9">
        <v>43210</v>
      </c>
      <c r="C8861" s="50" t="str">
        <f t="shared" si="1104"/>
        <v>N</v>
      </c>
      <c r="D8861" s="52">
        <f>_xlfn.XLOOKUP(B8861,Cal_Date!B:B,Cal_Date!A:A,0)</f>
        <v>3</v>
      </c>
      <c r="E8861">
        <v>2018</v>
      </c>
      <c r="F8861" t="s">
        <v>125</v>
      </c>
      <c r="G8861" t="s">
        <v>129</v>
      </c>
      <c r="H8861" t="s">
        <v>48</v>
      </c>
      <c r="I8861" t="s">
        <v>18</v>
      </c>
      <c r="J8861" t="s">
        <v>10</v>
      </c>
      <c r="K8861" t="s">
        <v>43</v>
      </c>
      <c r="L8861">
        <v>1</v>
      </c>
      <c r="M8861">
        <v>1006</v>
      </c>
      <c r="O8861" t="s">
        <v>28</v>
      </c>
      <c r="R8861" t="s">
        <v>44</v>
      </c>
      <c r="S8861" s="49" t="str">
        <f t="shared" si="1105"/>
        <v>Card</v>
      </c>
      <c r="T8861" s="3">
        <v>0.03</v>
      </c>
      <c r="U8861" s="2">
        <v>7.6229999999999993</v>
      </c>
      <c r="V8861" s="2">
        <v>1.46</v>
      </c>
      <c r="W8861" s="54">
        <f>_xlfn.XLOOKUP(M8861,Market!A:A,Market!F:F,0)</f>
        <v>8.8999999999999996E-2</v>
      </c>
      <c r="X8861" s="55">
        <f t="shared" si="1106"/>
        <v>0.22868999999999998</v>
      </c>
      <c r="Y8861" s="55">
        <f t="shared" si="1107"/>
        <v>6.1629999999999994</v>
      </c>
      <c r="Z8861" s="54">
        <f t="shared" si="1108"/>
        <v>0.80847435392889933</v>
      </c>
      <c r="AA8861" s="49" t="str">
        <f t="shared" ca="1" si="1109"/>
        <v>Y</v>
      </c>
      <c r="AB8861" s="49">
        <f t="shared" ca="1" si="1110"/>
        <v>6</v>
      </c>
      <c r="AC8861" s="49" t="str">
        <f t="shared" ca="1" si="1111"/>
        <v>Y</v>
      </c>
    </row>
    <row r="8862" spans="1:29" x14ac:dyDescent="0.25">
      <c r="A8862">
        <v>10581</v>
      </c>
      <c r="B8862" s="9">
        <v>43210</v>
      </c>
      <c r="C8862" s="50" t="str">
        <f t="shared" si="1104"/>
        <v>N</v>
      </c>
      <c r="D8862" s="52">
        <f>_xlfn.XLOOKUP(B8862,Cal_Date!B:B,Cal_Date!A:A,0)</f>
        <v>3</v>
      </c>
      <c r="E8862">
        <v>2018</v>
      </c>
      <c r="F8862" t="s">
        <v>125</v>
      </c>
      <c r="G8862" t="s">
        <v>129</v>
      </c>
      <c r="H8862" t="s">
        <v>11</v>
      </c>
      <c r="I8862" t="s">
        <v>11</v>
      </c>
      <c r="J8862" t="s">
        <v>15</v>
      </c>
      <c r="K8862" t="s">
        <v>42</v>
      </c>
      <c r="L8862">
        <v>1</v>
      </c>
      <c r="M8862">
        <v>1000</v>
      </c>
      <c r="O8862" t="s">
        <v>25</v>
      </c>
      <c r="R8862" t="s">
        <v>44</v>
      </c>
      <c r="S8862" s="49" t="str">
        <f t="shared" si="1105"/>
        <v>Card</v>
      </c>
      <c r="T8862" s="3">
        <v>0.03</v>
      </c>
      <c r="U8862" s="2">
        <v>2.7</v>
      </c>
      <c r="V8862" s="2">
        <v>0.87</v>
      </c>
      <c r="W8862" s="54">
        <f>_xlfn.XLOOKUP(M8862,Market!A:A,Market!F:F,0)</f>
        <v>0.08</v>
      </c>
      <c r="X8862" s="55">
        <f t="shared" si="1106"/>
        <v>8.1000000000000003E-2</v>
      </c>
      <c r="Y8862" s="55">
        <f t="shared" si="1107"/>
        <v>1.83</v>
      </c>
      <c r="Z8862" s="54">
        <f t="shared" si="1108"/>
        <v>0.67777777777777781</v>
      </c>
      <c r="AA8862" s="49" t="str">
        <f t="shared" ca="1" si="1109"/>
        <v>Y</v>
      </c>
      <c r="AB8862" s="49">
        <f t="shared" ca="1" si="1110"/>
        <v>6</v>
      </c>
      <c r="AC8862" s="49" t="str">
        <f t="shared" ca="1" si="1111"/>
        <v>Y</v>
      </c>
    </row>
    <row r="8863" spans="1:29" x14ac:dyDescent="0.25">
      <c r="A8863">
        <v>10582</v>
      </c>
      <c r="B8863" s="9">
        <v>43210</v>
      </c>
      <c r="C8863" s="50" t="str">
        <f t="shared" si="1104"/>
        <v>N</v>
      </c>
      <c r="D8863" s="52">
        <f>_xlfn.XLOOKUP(B8863,Cal_Date!B:B,Cal_Date!A:A,0)</f>
        <v>3</v>
      </c>
      <c r="E8863">
        <v>2018</v>
      </c>
      <c r="F8863" t="s">
        <v>125</v>
      </c>
      <c r="G8863" t="s">
        <v>129</v>
      </c>
      <c r="H8863" t="s">
        <v>14</v>
      </c>
      <c r="I8863" t="s">
        <v>18</v>
      </c>
      <c r="J8863" t="s">
        <v>15</v>
      </c>
      <c r="K8863" t="s">
        <v>43</v>
      </c>
      <c r="L8863">
        <v>1</v>
      </c>
      <c r="M8863">
        <v>1001</v>
      </c>
      <c r="O8863" t="s">
        <v>25</v>
      </c>
      <c r="R8863" t="s">
        <v>47</v>
      </c>
      <c r="S8863" s="49" t="str">
        <f t="shared" si="1105"/>
        <v>Card</v>
      </c>
      <c r="T8863" s="3">
        <v>3.5000000000000003E-2</v>
      </c>
      <c r="U8863" s="2">
        <v>5.3000000000000007</v>
      </c>
      <c r="V8863" s="2">
        <v>2.2200000000000002</v>
      </c>
      <c r="W8863" s="54">
        <f>_xlfn.XLOOKUP(M8863,Market!A:A,Market!F:F,0)</f>
        <v>0.06</v>
      </c>
      <c r="X8863" s="55">
        <f t="shared" si="1106"/>
        <v>0.18550000000000005</v>
      </c>
      <c r="Y8863" s="55">
        <f t="shared" si="1107"/>
        <v>3.0800000000000005</v>
      </c>
      <c r="Z8863" s="54">
        <f t="shared" si="1108"/>
        <v>0.5811320754716981</v>
      </c>
      <c r="AA8863" s="49" t="str">
        <f t="shared" ca="1" si="1109"/>
        <v>Y</v>
      </c>
      <c r="AB8863" s="49">
        <f t="shared" ca="1" si="1110"/>
        <v>6</v>
      </c>
      <c r="AC8863" s="49" t="str">
        <f t="shared" ca="1" si="1111"/>
        <v>Y</v>
      </c>
    </row>
    <row r="8864" spans="1:29" x14ac:dyDescent="0.25">
      <c r="A8864">
        <v>10583</v>
      </c>
      <c r="B8864" s="9">
        <v>43210</v>
      </c>
      <c r="C8864" s="50" t="str">
        <f t="shared" si="1104"/>
        <v>N</v>
      </c>
      <c r="D8864" s="52">
        <f>_xlfn.XLOOKUP(B8864,Cal_Date!B:B,Cal_Date!A:A,0)</f>
        <v>3</v>
      </c>
      <c r="E8864">
        <v>2018</v>
      </c>
      <c r="F8864" t="s">
        <v>125</v>
      </c>
      <c r="G8864" t="s">
        <v>129</v>
      </c>
      <c r="H8864" t="s">
        <v>48</v>
      </c>
      <c r="I8864" t="s">
        <v>18</v>
      </c>
      <c r="J8864" t="s">
        <v>10</v>
      </c>
      <c r="K8864" t="s">
        <v>43</v>
      </c>
      <c r="L8864">
        <v>1</v>
      </c>
      <c r="M8864">
        <v>1008</v>
      </c>
      <c r="O8864" t="s">
        <v>28</v>
      </c>
      <c r="R8864" t="s">
        <v>44</v>
      </c>
      <c r="S8864" s="49" t="str">
        <f t="shared" si="1105"/>
        <v>Card</v>
      </c>
      <c r="T8864" s="3">
        <v>0.03</v>
      </c>
      <c r="U8864" s="2">
        <v>7.6229999999999993</v>
      </c>
      <c r="V8864" s="2">
        <v>1.46</v>
      </c>
      <c r="W8864" s="54">
        <f>_xlfn.XLOOKUP(M8864,Market!A:A,Market!F:F,0)</f>
        <v>8.8999999999999996E-2</v>
      </c>
      <c r="X8864" s="55">
        <f t="shared" si="1106"/>
        <v>0.22868999999999998</v>
      </c>
      <c r="Y8864" s="55">
        <f t="shared" si="1107"/>
        <v>6.1629999999999994</v>
      </c>
      <c r="Z8864" s="54">
        <f t="shared" si="1108"/>
        <v>0.80847435392889933</v>
      </c>
      <c r="AA8864" s="49" t="str">
        <f t="shared" ca="1" si="1109"/>
        <v>Y</v>
      </c>
      <c r="AB8864" s="49">
        <f t="shared" ca="1" si="1110"/>
        <v>6</v>
      </c>
      <c r="AC8864" s="49" t="str">
        <f t="shared" ca="1" si="1111"/>
        <v>Y</v>
      </c>
    </row>
    <row r="8865" spans="1:29" x14ac:dyDescent="0.25">
      <c r="A8865">
        <v>10584</v>
      </c>
      <c r="B8865" s="9">
        <v>43210</v>
      </c>
      <c r="C8865" s="50" t="str">
        <f t="shared" si="1104"/>
        <v>N</v>
      </c>
      <c r="D8865" s="52">
        <f>_xlfn.XLOOKUP(B8865,Cal_Date!B:B,Cal_Date!A:A,0)</f>
        <v>3</v>
      </c>
      <c r="E8865">
        <v>2018</v>
      </c>
      <c r="F8865" t="s">
        <v>125</v>
      </c>
      <c r="G8865" t="s">
        <v>129</v>
      </c>
      <c r="H8865" t="s">
        <v>11</v>
      </c>
      <c r="I8865" t="s">
        <v>11</v>
      </c>
      <c r="J8865" t="s">
        <v>15</v>
      </c>
      <c r="K8865" t="s">
        <v>42</v>
      </c>
      <c r="L8865">
        <v>2</v>
      </c>
      <c r="M8865">
        <v>1009</v>
      </c>
      <c r="O8865" t="s">
        <v>28</v>
      </c>
      <c r="R8865" t="s">
        <v>44</v>
      </c>
      <c r="S8865" s="49" t="str">
        <f t="shared" si="1105"/>
        <v>Card</v>
      </c>
      <c r="T8865" s="3">
        <v>0.03</v>
      </c>
      <c r="U8865" s="2">
        <v>5.4450000000000003</v>
      </c>
      <c r="V8865" s="2">
        <v>1.74</v>
      </c>
      <c r="W8865" s="54">
        <f>_xlfn.XLOOKUP(M8865,Market!A:A,Market!F:F,0)</f>
        <v>8.8999999999999996E-2</v>
      </c>
      <c r="X8865" s="55">
        <f t="shared" si="1106"/>
        <v>0.16335</v>
      </c>
      <c r="Y8865" s="55">
        <f t="shared" si="1107"/>
        <v>3.7050000000000001</v>
      </c>
      <c r="Z8865" s="54">
        <f t="shared" si="1108"/>
        <v>0.68044077134986225</v>
      </c>
      <c r="AA8865" s="49" t="str">
        <f t="shared" ca="1" si="1109"/>
        <v>Y</v>
      </c>
      <c r="AB8865" s="49">
        <f t="shared" ca="1" si="1110"/>
        <v>6</v>
      </c>
      <c r="AC8865" s="49" t="str">
        <f t="shared" ca="1" si="1111"/>
        <v>Y</v>
      </c>
    </row>
    <row r="8866" spans="1:29" x14ac:dyDescent="0.25">
      <c r="A8866">
        <v>10585</v>
      </c>
      <c r="B8866" s="9">
        <v>43210</v>
      </c>
      <c r="C8866" s="50" t="str">
        <f t="shared" si="1104"/>
        <v>N</v>
      </c>
      <c r="D8866" s="52">
        <f>_xlfn.XLOOKUP(B8866,Cal_Date!B:B,Cal_Date!A:A,0)</f>
        <v>3</v>
      </c>
      <c r="E8866">
        <v>2018</v>
      </c>
      <c r="F8866" t="s">
        <v>125</v>
      </c>
      <c r="G8866" t="s">
        <v>129</v>
      </c>
      <c r="H8866" t="s">
        <v>11</v>
      </c>
      <c r="I8866" t="s">
        <v>11</v>
      </c>
      <c r="J8866" t="s">
        <v>15</v>
      </c>
      <c r="K8866" t="s">
        <v>42</v>
      </c>
      <c r="L8866">
        <v>2</v>
      </c>
      <c r="M8866">
        <v>1001</v>
      </c>
      <c r="O8866" t="s">
        <v>25</v>
      </c>
      <c r="R8866" t="s">
        <v>44</v>
      </c>
      <c r="S8866" s="49" t="str">
        <f t="shared" si="1105"/>
        <v>Card</v>
      </c>
      <c r="T8866" s="3">
        <v>0.03</v>
      </c>
      <c r="U8866" s="2">
        <v>5.3000000000000007</v>
      </c>
      <c r="V8866" s="2">
        <v>1.74</v>
      </c>
      <c r="W8866" s="54">
        <f>_xlfn.XLOOKUP(M8866,Market!A:A,Market!F:F,0)</f>
        <v>0.06</v>
      </c>
      <c r="X8866" s="55">
        <f t="shared" si="1106"/>
        <v>0.159</v>
      </c>
      <c r="Y8866" s="55">
        <f t="shared" si="1107"/>
        <v>3.5600000000000005</v>
      </c>
      <c r="Z8866" s="54">
        <f t="shared" si="1108"/>
        <v>0.67169811320754713</v>
      </c>
      <c r="AA8866" s="49" t="str">
        <f t="shared" ca="1" si="1109"/>
        <v>Y</v>
      </c>
      <c r="AB8866" s="49">
        <f t="shared" ca="1" si="1110"/>
        <v>6</v>
      </c>
      <c r="AC8866" s="49" t="str">
        <f t="shared" ca="1" si="1111"/>
        <v>Y</v>
      </c>
    </row>
    <row r="8867" spans="1:29" x14ac:dyDescent="0.25">
      <c r="A8867">
        <v>10586</v>
      </c>
      <c r="B8867" s="9">
        <v>43210</v>
      </c>
      <c r="C8867" s="50" t="str">
        <f t="shared" si="1104"/>
        <v>N</v>
      </c>
      <c r="D8867" s="52">
        <f>_xlfn.XLOOKUP(B8867,Cal_Date!B:B,Cal_Date!A:A,0)</f>
        <v>3</v>
      </c>
      <c r="E8867">
        <v>2018</v>
      </c>
      <c r="F8867" t="s">
        <v>125</v>
      </c>
      <c r="G8867" t="s">
        <v>129</v>
      </c>
      <c r="H8867" t="s">
        <v>11</v>
      </c>
      <c r="I8867" t="s">
        <v>11</v>
      </c>
      <c r="J8867" t="s">
        <v>15</v>
      </c>
      <c r="K8867" t="s">
        <v>42</v>
      </c>
      <c r="L8867">
        <v>1</v>
      </c>
      <c r="M8867">
        <v>1001</v>
      </c>
      <c r="O8867" t="s">
        <v>25</v>
      </c>
      <c r="R8867" t="s">
        <v>47</v>
      </c>
      <c r="S8867" s="49" t="str">
        <f t="shared" si="1105"/>
        <v>Card</v>
      </c>
      <c r="T8867" s="3">
        <v>3.5000000000000003E-2</v>
      </c>
      <c r="U8867" s="2">
        <v>2.6500000000000004</v>
      </c>
      <c r="V8867" s="2">
        <v>0.87</v>
      </c>
      <c r="W8867" s="54">
        <f>_xlfn.XLOOKUP(M8867,Market!A:A,Market!F:F,0)</f>
        <v>0.06</v>
      </c>
      <c r="X8867" s="55">
        <f t="shared" si="1106"/>
        <v>9.2750000000000027E-2</v>
      </c>
      <c r="Y8867" s="55">
        <f t="shared" si="1107"/>
        <v>1.7800000000000002</v>
      </c>
      <c r="Z8867" s="54">
        <f t="shared" si="1108"/>
        <v>0.67169811320754713</v>
      </c>
      <c r="AA8867" s="49" t="str">
        <f t="shared" ca="1" si="1109"/>
        <v>Y</v>
      </c>
      <c r="AB8867" s="49">
        <f t="shared" ca="1" si="1110"/>
        <v>6</v>
      </c>
      <c r="AC8867" s="49" t="str">
        <f t="shared" ca="1" si="1111"/>
        <v>Y</v>
      </c>
    </row>
    <row r="8868" spans="1:29" x14ac:dyDescent="0.25">
      <c r="A8868">
        <v>10587</v>
      </c>
      <c r="B8868" s="9">
        <v>43210</v>
      </c>
      <c r="C8868" s="50" t="str">
        <f t="shared" si="1104"/>
        <v>N</v>
      </c>
      <c r="D8868" s="52">
        <f>_xlfn.XLOOKUP(B8868,Cal_Date!B:B,Cal_Date!A:A,0)</f>
        <v>3</v>
      </c>
      <c r="E8868">
        <v>2018</v>
      </c>
      <c r="F8868" t="s">
        <v>125</v>
      </c>
      <c r="G8868" t="s">
        <v>129</v>
      </c>
      <c r="H8868" t="s">
        <v>48</v>
      </c>
      <c r="I8868" t="s">
        <v>18</v>
      </c>
      <c r="J8868" t="s">
        <v>10</v>
      </c>
      <c r="K8868" t="s">
        <v>43</v>
      </c>
      <c r="L8868">
        <v>1</v>
      </c>
      <c r="M8868">
        <v>1001</v>
      </c>
      <c r="O8868" t="s">
        <v>25</v>
      </c>
      <c r="R8868" t="s">
        <v>44</v>
      </c>
      <c r="S8868" s="49" t="str">
        <f t="shared" si="1105"/>
        <v>Card</v>
      </c>
      <c r="T8868" s="3">
        <v>0.03</v>
      </c>
      <c r="U8868" s="2">
        <v>7.42</v>
      </c>
      <c r="V8868" s="2">
        <v>1.46</v>
      </c>
      <c r="W8868" s="54">
        <f>_xlfn.XLOOKUP(M8868,Market!A:A,Market!F:F,0)</f>
        <v>0.06</v>
      </c>
      <c r="X8868" s="55">
        <f t="shared" si="1106"/>
        <v>0.22259999999999999</v>
      </c>
      <c r="Y8868" s="55">
        <f t="shared" si="1107"/>
        <v>5.96</v>
      </c>
      <c r="Z8868" s="54">
        <f t="shared" si="1108"/>
        <v>0.80323450134770891</v>
      </c>
      <c r="AA8868" s="49" t="str">
        <f t="shared" ca="1" si="1109"/>
        <v>Y</v>
      </c>
      <c r="AB8868" s="49">
        <f t="shared" ca="1" si="1110"/>
        <v>6</v>
      </c>
      <c r="AC8868" s="49" t="str">
        <f t="shared" ca="1" si="1111"/>
        <v>Y</v>
      </c>
    </row>
    <row r="8869" spans="1:29" x14ac:dyDescent="0.25">
      <c r="A8869">
        <v>10588</v>
      </c>
      <c r="B8869" s="9">
        <v>43210</v>
      </c>
      <c r="C8869" s="50" t="str">
        <f t="shared" si="1104"/>
        <v>N</v>
      </c>
      <c r="D8869" s="52">
        <f>_xlfn.XLOOKUP(B8869,Cal_Date!B:B,Cal_Date!A:A,0)</f>
        <v>3</v>
      </c>
      <c r="E8869">
        <v>2018</v>
      </c>
      <c r="F8869" t="s">
        <v>125</v>
      </c>
      <c r="G8869" t="s">
        <v>129</v>
      </c>
      <c r="H8869" t="s">
        <v>48</v>
      </c>
      <c r="I8869" t="s">
        <v>18</v>
      </c>
      <c r="J8869" t="s">
        <v>10</v>
      </c>
      <c r="K8869" t="s">
        <v>43</v>
      </c>
      <c r="L8869">
        <v>1</v>
      </c>
      <c r="M8869">
        <v>1002</v>
      </c>
      <c r="O8869" t="s">
        <v>28</v>
      </c>
      <c r="R8869" t="s">
        <v>44</v>
      </c>
      <c r="S8869" s="49" t="str">
        <f t="shared" si="1105"/>
        <v>Card</v>
      </c>
      <c r="T8869" s="3">
        <v>0.03</v>
      </c>
      <c r="U8869" s="2">
        <v>7.42</v>
      </c>
      <c r="V8869" s="2">
        <v>1.46</v>
      </c>
      <c r="W8869" s="54">
        <f>_xlfn.XLOOKUP(M8869,Market!A:A,Market!F:F,0)</f>
        <v>0.06</v>
      </c>
      <c r="X8869" s="55">
        <f t="shared" si="1106"/>
        <v>0.22259999999999999</v>
      </c>
      <c r="Y8869" s="55">
        <f t="shared" si="1107"/>
        <v>5.96</v>
      </c>
      <c r="Z8869" s="54">
        <f t="shared" si="1108"/>
        <v>0.80323450134770891</v>
      </c>
      <c r="AA8869" s="49" t="str">
        <f t="shared" ca="1" si="1109"/>
        <v>Y</v>
      </c>
      <c r="AB8869" s="49">
        <f t="shared" ca="1" si="1110"/>
        <v>6</v>
      </c>
      <c r="AC8869" s="49" t="str">
        <f t="shared" ca="1" si="1111"/>
        <v>Y</v>
      </c>
    </row>
    <row r="8870" spans="1:29" x14ac:dyDescent="0.25">
      <c r="A8870">
        <v>10589</v>
      </c>
      <c r="B8870" s="9">
        <v>43210</v>
      </c>
      <c r="C8870" s="50" t="str">
        <f t="shared" si="1104"/>
        <v>N</v>
      </c>
      <c r="D8870" s="52">
        <f>_xlfn.XLOOKUP(B8870,Cal_Date!B:B,Cal_Date!A:A,0)</f>
        <v>3</v>
      </c>
      <c r="E8870">
        <v>2018</v>
      </c>
      <c r="F8870" t="s">
        <v>125</v>
      </c>
      <c r="G8870" t="s">
        <v>129</v>
      </c>
      <c r="H8870" t="s">
        <v>11</v>
      </c>
      <c r="I8870" t="s">
        <v>11</v>
      </c>
      <c r="J8870" t="s">
        <v>15</v>
      </c>
      <c r="K8870" t="s">
        <v>42</v>
      </c>
      <c r="L8870">
        <v>2</v>
      </c>
      <c r="M8870">
        <v>1003</v>
      </c>
      <c r="O8870" t="s">
        <v>25</v>
      </c>
      <c r="R8870" t="s">
        <v>47</v>
      </c>
      <c r="S8870" s="49" t="str">
        <f t="shared" si="1105"/>
        <v>Card</v>
      </c>
      <c r="T8870" s="3">
        <v>3.5000000000000003E-2</v>
      </c>
      <c r="U8870" s="2">
        <v>5.3000000000000007</v>
      </c>
      <c r="V8870" s="2">
        <v>1.74</v>
      </c>
      <c r="W8870" s="54">
        <f>_xlfn.XLOOKUP(M8870,Market!A:A,Market!F:F,0)</f>
        <v>0.06</v>
      </c>
      <c r="X8870" s="55">
        <f t="shared" si="1106"/>
        <v>0.18550000000000005</v>
      </c>
      <c r="Y8870" s="55">
        <f t="shared" si="1107"/>
        <v>3.5600000000000005</v>
      </c>
      <c r="Z8870" s="54">
        <f t="shared" si="1108"/>
        <v>0.67169811320754713</v>
      </c>
      <c r="AA8870" s="49" t="str">
        <f t="shared" ca="1" si="1109"/>
        <v>Y</v>
      </c>
      <c r="AB8870" s="49">
        <f t="shared" ca="1" si="1110"/>
        <v>6</v>
      </c>
      <c r="AC8870" s="49" t="str">
        <f t="shared" ca="1" si="1111"/>
        <v>Y</v>
      </c>
    </row>
    <row r="8871" spans="1:29" x14ac:dyDescent="0.25">
      <c r="A8871">
        <v>10590</v>
      </c>
      <c r="B8871" s="9">
        <v>43210</v>
      </c>
      <c r="C8871" s="50" t="str">
        <f t="shared" si="1104"/>
        <v>N</v>
      </c>
      <c r="D8871" s="52">
        <f>_xlfn.XLOOKUP(B8871,Cal_Date!B:B,Cal_Date!A:A,0)</f>
        <v>3</v>
      </c>
      <c r="E8871">
        <v>2018</v>
      </c>
      <c r="F8871" t="s">
        <v>125</v>
      </c>
      <c r="G8871" t="s">
        <v>129</v>
      </c>
      <c r="H8871" t="s">
        <v>11</v>
      </c>
      <c r="I8871" t="s">
        <v>11</v>
      </c>
      <c r="J8871" t="s">
        <v>15</v>
      </c>
      <c r="K8871" t="s">
        <v>42</v>
      </c>
      <c r="L8871">
        <v>1</v>
      </c>
      <c r="M8871">
        <v>1003</v>
      </c>
      <c r="O8871" t="s">
        <v>25</v>
      </c>
      <c r="R8871" t="s">
        <v>44</v>
      </c>
      <c r="S8871" s="49" t="str">
        <f t="shared" si="1105"/>
        <v>Card</v>
      </c>
      <c r="T8871" s="3">
        <v>0.03</v>
      </c>
      <c r="U8871" s="2">
        <v>2.6500000000000004</v>
      </c>
      <c r="V8871" s="2">
        <v>0.87</v>
      </c>
      <c r="W8871" s="54">
        <f>_xlfn.XLOOKUP(M8871,Market!A:A,Market!F:F,0)</f>
        <v>0.06</v>
      </c>
      <c r="X8871" s="55">
        <f t="shared" si="1106"/>
        <v>7.9500000000000001E-2</v>
      </c>
      <c r="Y8871" s="55">
        <f t="shared" si="1107"/>
        <v>1.7800000000000002</v>
      </c>
      <c r="Z8871" s="54">
        <f t="shared" si="1108"/>
        <v>0.67169811320754713</v>
      </c>
      <c r="AA8871" s="49" t="str">
        <f t="shared" ca="1" si="1109"/>
        <v>Y</v>
      </c>
      <c r="AB8871" s="49">
        <f t="shared" ca="1" si="1110"/>
        <v>6</v>
      </c>
      <c r="AC8871" s="49" t="str">
        <f t="shared" ca="1" si="1111"/>
        <v>Y</v>
      </c>
    </row>
    <row r="8872" spans="1:29" x14ac:dyDescent="0.25">
      <c r="A8872">
        <v>10591</v>
      </c>
      <c r="B8872" s="9">
        <v>43210</v>
      </c>
      <c r="C8872" s="50" t="str">
        <f t="shared" si="1104"/>
        <v>N</v>
      </c>
      <c r="D8872" s="52">
        <f>_xlfn.XLOOKUP(B8872,Cal_Date!B:B,Cal_Date!A:A,0)</f>
        <v>3</v>
      </c>
      <c r="E8872">
        <v>2018</v>
      </c>
      <c r="F8872" t="s">
        <v>125</v>
      </c>
      <c r="G8872" t="s">
        <v>129</v>
      </c>
      <c r="H8872" t="s">
        <v>11</v>
      </c>
      <c r="I8872" t="s">
        <v>11</v>
      </c>
      <c r="J8872" t="s">
        <v>15</v>
      </c>
      <c r="K8872" t="s">
        <v>42</v>
      </c>
      <c r="L8872">
        <v>2</v>
      </c>
      <c r="M8872">
        <v>1003</v>
      </c>
      <c r="O8872" t="s">
        <v>25</v>
      </c>
      <c r="R8872" t="s">
        <v>44</v>
      </c>
      <c r="S8872" s="49" t="str">
        <f t="shared" si="1105"/>
        <v>Card</v>
      </c>
      <c r="T8872" s="3">
        <v>0.03</v>
      </c>
      <c r="U8872" s="2">
        <v>5.3000000000000007</v>
      </c>
      <c r="V8872" s="2">
        <v>1.74</v>
      </c>
      <c r="W8872" s="54">
        <f>_xlfn.XLOOKUP(M8872,Market!A:A,Market!F:F,0)</f>
        <v>0.06</v>
      </c>
      <c r="X8872" s="55">
        <f t="shared" si="1106"/>
        <v>0.159</v>
      </c>
      <c r="Y8872" s="55">
        <f t="shared" si="1107"/>
        <v>3.5600000000000005</v>
      </c>
      <c r="Z8872" s="54">
        <f t="shared" si="1108"/>
        <v>0.67169811320754713</v>
      </c>
      <c r="AA8872" s="49" t="str">
        <f t="shared" ca="1" si="1109"/>
        <v>Y</v>
      </c>
      <c r="AB8872" s="49">
        <f t="shared" ca="1" si="1110"/>
        <v>6</v>
      </c>
      <c r="AC8872" s="49" t="str">
        <f t="shared" ca="1" si="1111"/>
        <v>Y</v>
      </c>
    </row>
    <row r="8873" spans="1:29" x14ac:dyDescent="0.25">
      <c r="A8873">
        <v>10592</v>
      </c>
      <c r="B8873" s="9">
        <v>43210</v>
      </c>
      <c r="C8873" s="50" t="str">
        <f t="shared" si="1104"/>
        <v>N</v>
      </c>
      <c r="D8873" s="52">
        <f>_xlfn.XLOOKUP(B8873,Cal_Date!B:B,Cal_Date!A:A,0)</f>
        <v>3</v>
      </c>
      <c r="E8873">
        <v>2018</v>
      </c>
      <c r="F8873" t="s">
        <v>125</v>
      </c>
      <c r="G8873" t="s">
        <v>129</v>
      </c>
      <c r="H8873" t="s">
        <v>11</v>
      </c>
      <c r="I8873" t="s">
        <v>11</v>
      </c>
      <c r="J8873" t="s">
        <v>15</v>
      </c>
      <c r="K8873" t="s">
        <v>42</v>
      </c>
      <c r="L8873">
        <v>1</v>
      </c>
      <c r="M8873">
        <v>1004</v>
      </c>
      <c r="O8873" t="s">
        <v>28</v>
      </c>
      <c r="R8873" t="s">
        <v>44</v>
      </c>
      <c r="S8873" s="49" t="str">
        <f t="shared" si="1105"/>
        <v>Card</v>
      </c>
      <c r="T8873" s="3">
        <v>0.03</v>
      </c>
      <c r="U8873" s="2">
        <v>2.6500000000000004</v>
      </c>
      <c r="V8873" s="2">
        <v>0.87</v>
      </c>
      <c r="W8873" s="54">
        <f>_xlfn.XLOOKUP(M8873,Market!A:A,Market!F:F,0)</f>
        <v>0.06</v>
      </c>
      <c r="X8873" s="55">
        <f t="shared" si="1106"/>
        <v>7.9500000000000001E-2</v>
      </c>
      <c r="Y8873" s="55">
        <f t="shared" si="1107"/>
        <v>1.7800000000000002</v>
      </c>
      <c r="Z8873" s="54">
        <f t="shared" si="1108"/>
        <v>0.67169811320754713</v>
      </c>
      <c r="AA8873" s="49" t="str">
        <f t="shared" ca="1" si="1109"/>
        <v>Y</v>
      </c>
      <c r="AB8873" s="49">
        <f t="shared" ca="1" si="1110"/>
        <v>6</v>
      </c>
      <c r="AC8873" s="49" t="str">
        <f t="shared" ca="1" si="1111"/>
        <v>Y</v>
      </c>
    </row>
    <row r="8874" spans="1:29" x14ac:dyDescent="0.25">
      <c r="A8874">
        <v>10593</v>
      </c>
      <c r="B8874" s="9">
        <v>43210</v>
      </c>
      <c r="C8874" s="50" t="str">
        <f t="shared" si="1104"/>
        <v>N</v>
      </c>
      <c r="D8874" s="52">
        <f>_xlfn.XLOOKUP(B8874,Cal_Date!B:B,Cal_Date!A:A,0)</f>
        <v>3</v>
      </c>
      <c r="E8874">
        <v>2018</v>
      </c>
      <c r="F8874" t="s">
        <v>125</v>
      </c>
      <c r="G8874" t="s">
        <v>129</v>
      </c>
      <c r="H8874" t="s">
        <v>11</v>
      </c>
      <c r="I8874" t="s">
        <v>11</v>
      </c>
      <c r="J8874" t="s">
        <v>15</v>
      </c>
      <c r="K8874" t="s">
        <v>42</v>
      </c>
      <c r="L8874">
        <v>2</v>
      </c>
      <c r="M8874">
        <v>1005</v>
      </c>
      <c r="O8874" t="s">
        <v>25</v>
      </c>
      <c r="R8874" t="s">
        <v>47</v>
      </c>
      <c r="S8874" s="49" t="str">
        <f t="shared" si="1105"/>
        <v>Card</v>
      </c>
      <c r="T8874" s="3">
        <v>3.5000000000000003E-2</v>
      </c>
      <c r="U8874" s="2">
        <v>5.4450000000000003</v>
      </c>
      <c r="V8874" s="2">
        <v>1.74</v>
      </c>
      <c r="W8874" s="54">
        <f>_xlfn.XLOOKUP(M8874,Market!A:A,Market!F:F,0)</f>
        <v>8.8999999999999996E-2</v>
      </c>
      <c r="X8874" s="55">
        <f t="shared" si="1106"/>
        <v>0.19057500000000002</v>
      </c>
      <c r="Y8874" s="55">
        <f t="shared" si="1107"/>
        <v>3.7050000000000001</v>
      </c>
      <c r="Z8874" s="54">
        <f t="shared" si="1108"/>
        <v>0.68044077134986225</v>
      </c>
      <c r="AA8874" s="49" t="str">
        <f t="shared" ca="1" si="1109"/>
        <v>Y</v>
      </c>
      <c r="AB8874" s="49">
        <f t="shared" ca="1" si="1110"/>
        <v>6</v>
      </c>
      <c r="AC8874" s="49" t="str">
        <f t="shared" ca="1" si="1111"/>
        <v>Y</v>
      </c>
    </row>
    <row r="8875" spans="1:29" x14ac:dyDescent="0.25">
      <c r="A8875">
        <v>10594</v>
      </c>
      <c r="B8875" s="9">
        <v>43210</v>
      </c>
      <c r="C8875" s="50" t="str">
        <f t="shared" si="1104"/>
        <v>N</v>
      </c>
      <c r="D8875" s="52">
        <f>_xlfn.XLOOKUP(B8875,Cal_Date!B:B,Cal_Date!A:A,0)</f>
        <v>3</v>
      </c>
      <c r="E8875">
        <v>2018</v>
      </c>
      <c r="F8875" t="s">
        <v>125</v>
      </c>
      <c r="G8875" t="s">
        <v>129</v>
      </c>
      <c r="H8875" t="s">
        <v>48</v>
      </c>
      <c r="I8875" t="s">
        <v>18</v>
      </c>
      <c r="J8875" t="s">
        <v>10</v>
      </c>
      <c r="K8875" t="s">
        <v>43</v>
      </c>
      <c r="L8875">
        <v>1</v>
      </c>
      <c r="M8875">
        <v>1005</v>
      </c>
      <c r="O8875" t="s">
        <v>25</v>
      </c>
      <c r="R8875" t="s">
        <v>44</v>
      </c>
      <c r="S8875" s="49" t="str">
        <f t="shared" si="1105"/>
        <v>Card</v>
      </c>
      <c r="T8875" s="3">
        <v>0.03</v>
      </c>
      <c r="U8875" s="2">
        <v>7.6229999999999993</v>
      </c>
      <c r="V8875" s="2">
        <v>1.46</v>
      </c>
      <c r="W8875" s="54">
        <f>_xlfn.XLOOKUP(M8875,Market!A:A,Market!F:F,0)</f>
        <v>8.8999999999999996E-2</v>
      </c>
      <c r="X8875" s="55">
        <f t="shared" si="1106"/>
        <v>0.22868999999999998</v>
      </c>
      <c r="Y8875" s="55">
        <f t="shared" si="1107"/>
        <v>6.1629999999999994</v>
      </c>
      <c r="Z8875" s="54">
        <f t="shared" si="1108"/>
        <v>0.80847435392889933</v>
      </c>
      <c r="AA8875" s="49" t="str">
        <f t="shared" ca="1" si="1109"/>
        <v>Y</v>
      </c>
      <c r="AB8875" s="49">
        <f t="shared" ca="1" si="1110"/>
        <v>6</v>
      </c>
      <c r="AC8875" s="49" t="str">
        <f t="shared" ca="1" si="1111"/>
        <v>Y</v>
      </c>
    </row>
    <row r="8876" spans="1:29" x14ac:dyDescent="0.25">
      <c r="A8876">
        <v>10595</v>
      </c>
      <c r="B8876" s="9">
        <v>43210</v>
      </c>
      <c r="C8876" s="50" t="str">
        <f t="shared" si="1104"/>
        <v>N</v>
      </c>
      <c r="D8876" s="52">
        <f>_xlfn.XLOOKUP(B8876,Cal_Date!B:B,Cal_Date!A:A,0)</f>
        <v>3</v>
      </c>
      <c r="E8876">
        <v>2018</v>
      </c>
      <c r="F8876" t="s">
        <v>125</v>
      </c>
      <c r="G8876" t="s">
        <v>129</v>
      </c>
      <c r="H8876" t="s">
        <v>14</v>
      </c>
      <c r="I8876" t="s">
        <v>18</v>
      </c>
      <c r="J8876" t="s">
        <v>15</v>
      </c>
      <c r="K8876" t="s">
        <v>43</v>
      </c>
      <c r="L8876">
        <v>1</v>
      </c>
      <c r="M8876">
        <v>1003</v>
      </c>
      <c r="O8876" t="s">
        <v>25</v>
      </c>
      <c r="R8876" t="s">
        <v>44</v>
      </c>
      <c r="S8876" s="49" t="str">
        <f t="shared" si="1105"/>
        <v>Card</v>
      </c>
      <c r="T8876" s="3">
        <v>0.03</v>
      </c>
      <c r="U8876" s="2">
        <v>5.3000000000000007</v>
      </c>
      <c r="V8876" s="2">
        <v>2.2200000000000002</v>
      </c>
      <c r="W8876" s="54">
        <f>_xlfn.XLOOKUP(M8876,Market!A:A,Market!F:F,0)</f>
        <v>0.06</v>
      </c>
      <c r="X8876" s="55">
        <f t="shared" si="1106"/>
        <v>0.159</v>
      </c>
      <c r="Y8876" s="55">
        <f t="shared" si="1107"/>
        <v>3.0800000000000005</v>
      </c>
      <c r="Z8876" s="54">
        <f t="shared" si="1108"/>
        <v>0.5811320754716981</v>
      </c>
      <c r="AA8876" s="49" t="str">
        <f t="shared" ca="1" si="1109"/>
        <v>Y</v>
      </c>
      <c r="AB8876" s="49">
        <f t="shared" ca="1" si="1110"/>
        <v>6</v>
      </c>
      <c r="AC8876" s="49" t="str">
        <f t="shared" ca="1" si="1111"/>
        <v>Y</v>
      </c>
    </row>
    <row r="8877" spans="1:29" x14ac:dyDescent="0.25">
      <c r="A8877">
        <v>10596</v>
      </c>
      <c r="B8877" s="9">
        <v>43210</v>
      </c>
      <c r="C8877" s="50" t="str">
        <f t="shared" si="1104"/>
        <v>N</v>
      </c>
      <c r="D8877" s="52">
        <f>_xlfn.XLOOKUP(B8877,Cal_Date!B:B,Cal_Date!A:A,0)</f>
        <v>3</v>
      </c>
      <c r="E8877">
        <v>2018</v>
      </c>
      <c r="F8877" t="s">
        <v>125</v>
      </c>
      <c r="G8877" t="s">
        <v>129</v>
      </c>
      <c r="H8877" t="s">
        <v>11</v>
      </c>
      <c r="I8877" t="s">
        <v>11</v>
      </c>
      <c r="J8877" t="s">
        <v>15</v>
      </c>
      <c r="K8877" t="s">
        <v>42</v>
      </c>
      <c r="L8877">
        <v>1</v>
      </c>
      <c r="M8877">
        <v>1007</v>
      </c>
      <c r="O8877" t="s">
        <v>28</v>
      </c>
      <c r="R8877" t="s">
        <v>44</v>
      </c>
      <c r="S8877" s="49" t="str">
        <f t="shared" si="1105"/>
        <v>Card</v>
      </c>
      <c r="T8877" s="3">
        <v>0.03</v>
      </c>
      <c r="U8877" s="2">
        <v>2.7225000000000001</v>
      </c>
      <c r="V8877" s="2">
        <v>0.87</v>
      </c>
      <c r="W8877" s="54">
        <f>_xlfn.XLOOKUP(M8877,Market!A:A,Market!F:F,0)</f>
        <v>8.8999999999999996E-2</v>
      </c>
      <c r="X8877" s="55">
        <f t="shared" si="1106"/>
        <v>8.1674999999999998E-2</v>
      </c>
      <c r="Y8877" s="55">
        <f t="shared" si="1107"/>
        <v>1.8525</v>
      </c>
      <c r="Z8877" s="54">
        <f t="shared" si="1108"/>
        <v>0.68044077134986225</v>
      </c>
      <c r="AA8877" s="49" t="str">
        <f t="shared" ca="1" si="1109"/>
        <v>Y</v>
      </c>
      <c r="AB8877" s="49">
        <f t="shared" ca="1" si="1110"/>
        <v>6</v>
      </c>
      <c r="AC8877" s="49" t="str">
        <f t="shared" ca="1" si="1111"/>
        <v>Y</v>
      </c>
    </row>
    <row r="8878" spans="1:29" x14ac:dyDescent="0.25">
      <c r="A8878">
        <v>10597</v>
      </c>
      <c r="B8878" s="9">
        <v>43210</v>
      </c>
      <c r="C8878" s="50" t="str">
        <f t="shared" si="1104"/>
        <v>N</v>
      </c>
      <c r="D8878" s="52">
        <f>_xlfn.XLOOKUP(B8878,Cal_Date!B:B,Cal_Date!A:A,0)</f>
        <v>3</v>
      </c>
      <c r="E8878">
        <v>2018</v>
      </c>
      <c r="F8878" t="s">
        <v>125</v>
      </c>
      <c r="G8878" t="s">
        <v>129</v>
      </c>
      <c r="H8878" t="s">
        <v>11</v>
      </c>
      <c r="I8878" t="s">
        <v>11</v>
      </c>
      <c r="J8878" t="s">
        <v>15</v>
      </c>
      <c r="K8878" t="s">
        <v>42</v>
      </c>
      <c r="L8878">
        <v>1</v>
      </c>
      <c r="M8878">
        <v>1006</v>
      </c>
      <c r="O8878" t="s">
        <v>28</v>
      </c>
      <c r="R8878" t="s">
        <v>47</v>
      </c>
      <c r="S8878" s="49" t="str">
        <f t="shared" si="1105"/>
        <v>Card</v>
      </c>
      <c r="T8878" s="3">
        <v>3.5000000000000003E-2</v>
      </c>
      <c r="U8878" s="2">
        <v>2.7225000000000001</v>
      </c>
      <c r="V8878" s="2">
        <v>0.87</v>
      </c>
      <c r="W8878" s="54">
        <f>_xlfn.XLOOKUP(M8878,Market!A:A,Market!F:F,0)</f>
        <v>8.8999999999999996E-2</v>
      </c>
      <c r="X8878" s="55">
        <f t="shared" si="1106"/>
        <v>9.5287500000000011E-2</v>
      </c>
      <c r="Y8878" s="55">
        <f t="shared" si="1107"/>
        <v>1.8525</v>
      </c>
      <c r="Z8878" s="54">
        <f t="shared" si="1108"/>
        <v>0.68044077134986225</v>
      </c>
      <c r="AA8878" s="49" t="str">
        <f t="shared" ca="1" si="1109"/>
        <v>Y</v>
      </c>
      <c r="AB8878" s="49">
        <f t="shared" ca="1" si="1110"/>
        <v>6</v>
      </c>
      <c r="AC8878" s="49" t="str">
        <f t="shared" ca="1" si="1111"/>
        <v>Y</v>
      </c>
    </row>
    <row r="8879" spans="1:29" x14ac:dyDescent="0.25">
      <c r="A8879">
        <v>10598</v>
      </c>
      <c r="B8879" s="9">
        <v>43210</v>
      </c>
      <c r="C8879" s="50" t="str">
        <f t="shared" si="1104"/>
        <v>N</v>
      </c>
      <c r="D8879" s="52">
        <f>_xlfn.XLOOKUP(B8879,Cal_Date!B:B,Cal_Date!A:A,0)</f>
        <v>3</v>
      </c>
      <c r="E8879">
        <v>2018</v>
      </c>
      <c r="F8879" t="s">
        <v>125</v>
      </c>
      <c r="G8879" t="s">
        <v>129</v>
      </c>
      <c r="H8879" t="s">
        <v>11</v>
      </c>
      <c r="I8879" t="s">
        <v>18</v>
      </c>
      <c r="J8879" t="s">
        <v>15</v>
      </c>
      <c r="K8879" t="s">
        <v>42</v>
      </c>
      <c r="L8879">
        <v>2</v>
      </c>
      <c r="M8879">
        <v>1006</v>
      </c>
      <c r="O8879" t="s">
        <v>28</v>
      </c>
      <c r="R8879" t="s">
        <v>44</v>
      </c>
      <c r="S8879" s="49" t="str">
        <f t="shared" si="1105"/>
        <v>Card</v>
      </c>
      <c r="T8879" s="3">
        <v>0.03</v>
      </c>
      <c r="U8879" s="2">
        <v>5.4450000000000003</v>
      </c>
      <c r="V8879" s="2">
        <v>2.8</v>
      </c>
      <c r="W8879" s="54">
        <f>_xlfn.XLOOKUP(M8879,Market!A:A,Market!F:F,0)</f>
        <v>8.8999999999999996E-2</v>
      </c>
      <c r="X8879" s="55">
        <f t="shared" si="1106"/>
        <v>0.16335</v>
      </c>
      <c r="Y8879" s="55">
        <f t="shared" si="1107"/>
        <v>2.6450000000000005</v>
      </c>
      <c r="Z8879" s="54">
        <f t="shared" si="1108"/>
        <v>0.48576675849403128</v>
      </c>
      <c r="AA8879" s="49" t="str">
        <f t="shared" ca="1" si="1109"/>
        <v>Y</v>
      </c>
      <c r="AB8879" s="49">
        <f t="shared" ca="1" si="1110"/>
        <v>6</v>
      </c>
      <c r="AC8879" s="49" t="str">
        <f t="shared" ca="1" si="1111"/>
        <v>Y</v>
      </c>
    </row>
    <row r="8880" spans="1:29" x14ac:dyDescent="0.25">
      <c r="A8880">
        <v>10599</v>
      </c>
      <c r="B8880" s="9">
        <v>43210</v>
      </c>
      <c r="C8880" s="50" t="str">
        <f t="shared" si="1104"/>
        <v>N</v>
      </c>
      <c r="D8880" s="52">
        <f>_xlfn.XLOOKUP(B8880,Cal_Date!B:B,Cal_Date!A:A,0)</f>
        <v>3</v>
      </c>
      <c r="E8880">
        <v>2018</v>
      </c>
      <c r="F8880" t="s">
        <v>125</v>
      </c>
      <c r="G8880" t="s">
        <v>129</v>
      </c>
      <c r="H8880" t="s">
        <v>11</v>
      </c>
      <c r="I8880" t="s">
        <v>11</v>
      </c>
      <c r="J8880" t="s">
        <v>15</v>
      </c>
      <c r="K8880" t="s">
        <v>42</v>
      </c>
      <c r="L8880">
        <v>1</v>
      </c>
      <c r="M8880">
        <v>1006</v>
      </c>
      <c r="O8880" t="s">
        <v>28</v>
      </c>
      <c r="R8880" t="s">
        <v>44</v>
      </c>
      <c r="S8880" s="49" t="str">
        <f t="shared" si="1105"/>
        <v>Card</v>
      </c>
      <c r="T8880" s="3">
        <v>0.03</v>
      </c>
      <c r="U8880" s="2">
        <v>2.7225000000000001</v>
      </c>
      <c r="V8880" s="2">
        <v>0.87</v>
      </c>
      <c r="W8880" s="54">
        <f>_xlfn.XLOOKUP(M8880,Market!A:A,Market!F:F,0)</f>
        <v>8.8999999999999996E-2</v>
      </c>
      <c r="X8880" s="55">
        <f t="shared" si="1106"/>
        <v>8.1674999999999998E-2</v>
      </c>
      <c r="Y8880" s="55">
        <f t="shared" si="1107"/>
        <v>1.8525</v>
      </c>
      <c r="Z8880" s="54">
        <f t="shared" si="1108"/>
        <v>0.68044077134986225</v>
      </c>
      <c r="AA8880" s="49" t="str">
        <f t="shared" ca="1" si="1109"/>
        <v>Y</v>
      </c>
      <c r="AB8880" s="49">
        <f t="shared" ca="1" si="1110"/>
        <v>6</v>
      </c>
      <c r="AC8880" s="49" t="str">
        <f t="shared" ca="1" si="1111"/>
        <v>Y</v>
      </c>
    </row>
    <row r="8881" spans="1:29" x14ac:dyDescent="0.25">
      <c r="A8881">
        <v>10600</v>
      </c>
      <c r="B8881" s="9">
        <v>43210</v>
      </c>
      <c r="C8881" s="50" t="str">
        <f t="shared" si="1104"/>
        <v>N</v>
      </c>
      <c r="D8881" s="52">
        <f>_xlfn.XLOOKUP(B8881,Cal_Date!B:B,Cal_Date!A:A,0)</f>
        <v>3</v>
      </c>
      <c r="E8881">
        <v>2018</v>
      </c>
      <c r="F8881" t="s">
        <v>125</v>
      </c>
      <c r="G8881" t="s">
        <v>129</v>
      </c>
      <c r="H8881" t="s">
        <v>14</v>
      </c>
      <c r="I8881" t="s">
        <v>18</v>
      </c>
      <c r="J8881" t="s">
        <v>15</v>
      </c>
      <c r="K8881" t="s">
        <v>43</v>
      </c>
      <c r="L8881">
        <v>1</v>
      </c>
      <c r="M8881">
        <v>1004</v>
      </c>
      <c r="O8881" t="s">
        <v>28</v>
      </c>
      <c r="R8881" t="s">
        <v>47</v>
      </c>
      <c r="S8881" s="49" t="str">
        <f t="shared" si="1105"/>
        <v>Card</v>
      </c>
      <c r="T8881" s="3">
        <v>3.5000000000000003E-2</v>
      </c>
      <c r="U8881" s="2">
        <v>5.3000000000000007</v>
      </c>
      <c r="V8881" s="2">
        <v>2.1</v>
      </c>
      <c r="W8881" s="54">
        <f>_xlfn.XLOOKUP(M8881,Market!A:A,Market!F:F,0)</f>
        <v>0.06</v>
      </c>
      <c r="X8881" s="55">
        <f t="shared" si="1106"/>
        <v>0.18550000000000005</v>
      </c>
      <c r="Y8881" s="55">
        <f t="shared" si="1107"/>
        <v>3.2000000000000006</v>
      </c>
      <c r="Z8881" s="54">
        <f t="shared" si="1108"/>
        <v>0.60377358490566047</v>
      </c>
      <c r="AA8881" s="49" t="str">
        <f t="shared" ca="1" si="1109"/>
        <v>Y</v>
      </c>
      <c r="AB8881" s="49">
        <f t="shared" ca="1" si="1110"/>
        <v>6</v>
      </c>
      <c r="AC8881" s="49" t="str">
        <f t="shared" ca="1" si="1111"/>
        <v>Y</v>
      </c>
    </row>
    <row r="8882" spans="1:29" x14ac:dyDescent="0.25">
      <c r="A8882">
        <v>10601</v>
      </c>
      <c r="B8882" s="9">
        <v>43210</v>
      </c>
      <c r="C8882" s="50" t="str">
        <f t="shared" si="1104"/>
        <v>N</v>
      </c>
      <c r="D8882" s="52">
        <f>_xlfn.XLOOKUP(B8882,Cal_Date!B:B,Cal_Date!A:A,0)</f>
        <v>3</v>
      </c>
      <c r="E8882">
        <v>2018</v>
      </c>
      <c r="F8882" t="s">
        <v>125</v>
      </c>
      <c r="G8882" t="s">
        <v>129</v>
      </c>
      <c r="H8882" t="s">
        <v>14</v>
      </c>
      <c r="I8882" t="s">
        <v>18</v>
      </c>
      <c r="J8882" t="s">
        <v>15</v>
      </c>
      <c r="K8882" t="s">
        <v>43</v>
      </c>
      <c r="L8882">
        <v>1</v>
      </c>
      <c r="M8882">
        <v>1004</v>
      </c>
      <c r="O8882" t="s">
        <v>28</v>
      </c>
      <c r="R8882" t="s">
        <v>44</v>
      </c>
      <c r="S8882" s="49" t="str">
        <f t="shared" si="1105"/>
        <v>Card</v>
      </c>
      <c r="T8882" s="3">
        <v>0.03</v>
      </c>
      <c r="U8882" s="2">
        <v>5.3000000000000007</v>
      </c>
      <c r="V8882" s="2">
        <v>2.1</v>
      </c>
      <c r="W8882" s="54">
        <f>_xlfn.XLOOKUP(M8882,Market!A:A,Market!F:F,0)</f>
        <v>0.06</v>
      </c>
      <c r="X8882" s="55">
        <f t="shared" si="1106"/>
        <v>0.159</v>
      </c>
      <c r="Y8882" s="55">
        <f t="shared" si="1107"/>
        <v>3.2000000000000006</v>
      </c>
      <c r="Z8882" s="54">
        <f t="shared" si="1108"/>
        <v>0.60377358490566047</v>
      </c>
      <c r="AA8882" s="49" t="str">
        <f t="shared" ca="1" si="1109"/>
        <v>Y</v>
      </c>
      <c r="AB8882" s="49">
        <f t="shared" ca="1" si="1110"/>
        <v>6</v>
      </c>
      <c r="AC8882" s="49" t="str">
        <f t="shared" ca="1" si="1111"/>
        <v>Y</v>
      </c>
    </row>
    <row r="8883" spans="1:29" x14ac:dyDescent="0.25">
      <c r="A8883">
        <v>10602</v>
      </c>
      <c r="B8883" s="9">
        <v>43210</v>
      </c>
      <c r="C8883" s="50" t="str">
        <f t="shared" si="1104"/>
        <v>N</v>
      </c>
      <c r="D8883" s="52">
        <f>_xlfn.XLOOKUP(B8883,Cal_Date!B:B,Cal_Date!A:A,0)</f>
        <v>3</v>
      </c>
      <c r="E8883">
        <v>2018</v>
      </c>
      <c r="F8883" t="s">
        <v>125</v>
      </c>
      <c r="G8883" t="s">
        <v>129</v>
      </c>
      <c r="H8883" t="s">
        <v>11</v>
      </c>
      <c r="I8883" t="s">
        <v>11</v>
      </c>
      <c r="J8883" t="s">
        <v>15</v>
      </c>
      <c r="K8883" t="s">
        <v>42</v>
      </c>
      <c r="L8883">
        <v>1</v>
      </c>
      <c r="M8883">
        <v>1000</v>
      </c>
      <c r="O8883" t="s">
        <v>25</v>
      </c>
      <c r="R8883" t="s">
        <v>44</v>
      </c>
      <c r="S8883" s="49" t="str">
        <f t="shared" si="1105"/>
        <v>Card</v>
      </c>
      <c r="T8883" s="3">
        <v>0.03</v>
      </c>
      <c r="U8883" s="2">
        <v>2.7</v>
      </c>
      <c r="V8883" s="2">
        <v>0.87</v>
      </c>
      <c r="W8883" s="54">
        <f>_xlfn.XLOOKUP(M8883,Market!A:A,Market!F:F,0)</f>
        <v>0.08</v>
      </c>
      <c r="X8883" s="55">
        <f t="shared" si="1106"/>
        <v>8.1000000000000003E-2</v>
      </c>
      <c r="Y8883" s="55">
        <f t="shared" si="1107"/>
        <v>1.83</v>
      </c>
      <c r="Z8883" s="54">
        <f t="shared" si="1108"/>
        <v>0.67777777777777781</v>
      </c>
      <c r="AA8883" s="49" t="str">
        <f t="shared" ca="1" si="1109"/>
        <v>Y</v>
      </c>
      <c r="AB8883" s="49">
        <f t="shared" ca="1" si="1110"/>
        <v>6</v>
      </c>
      <c r="AC8883" s="49" t="str">
        <f t="shared" ca="1" si="1111"/>
        <v>Y</v>
      </c>
    </row>
    <row r="8884" spans="1:29" x14ac:dyDescent="0.25">
      <c r="A8884">
        <v>10603</v>
      </c>
      <c r="B8884" s="9">
        <v>43210</v>
      </c>
      <c r="C8884" s="50" t="str">
        <f t="shared" si="1104"/>
        <v>N</v>
      </c>
      <c r="D8884" s="52">
        <f>_xlfn.XLOOKUP(B8884,Cal_Date!B:B,Cal_Date!A:A,0)</f>
        <v>3</v>
      </c>
      <c r="E8884">
        <v>2018</v>
      </c>
      <c r="F8884" t="s">
        <v>125</v>
      </c>
      <c r="G8884" t="s">
        <v>129</v>
      </c>
      <c r="H8884" t="s">
        <v>48</v>
      </c>
      <c r="I8884" t="s">
        <v>18</v>
      </c>
      <c r="J8884" t="s">
        <v>10</v>
      </c>
      <c r="K8884" t="s">
        <v>43</v>
      </c>
      <c r="L8884">
        <v>1</v>
      </c>
      <c r="M8884">
        <v>1000</v>
      </c>
      <c r="O8884" t="s">
        <v>25</v>
      </c>
      <c r="R8884" t="s">
        <v>44</v>
      </c>
      <c r="S8884" s="49" t="str">
        <f t="shared" si="1105"/>
        <v>Card</v>
      </c>
      <c r="T8884" s="3">
        <v>0.03</v>
      </c>
      <c r="U8884" s="2">
        <v>7.5600000000000005</v>
      </c>
      <c r="V8884" s="2">
        <v>1.46</v>
      </c>
      <c r="W8884" s="54">
        <f>_xlfn.XLOOKUP(M8884,Market!A:A,Market!F:F,0)</f>
        <v>0.08</v>
      </c>
      <c r="X8884" s="55">
        <f t="shared" si="1106"/>
        <v>0.2268</v>
      </c>
      <c r="Y8884" s="55">
        <f t="shared" si="1107"/>
        <v>6.1000000000000005</v>
      </c>
      <c r="Z8884" s="54">
        <f t="shared" si="1108"/>
        <v>0.80687830687830686</v>
      </c>
      <c r="AA8884" s="49" t="str">
        <f t="shared" ca="1" si="1109"/>
        <v>Y</v>
      </c>
      <c r="AB8884" s="49">
        <f t="shared" ca="1" si="1110"/>
        <v>6</v>
      </c>
      <c r="AC8884" s="49" t="str">
        <f t="shared" ca="1" si="1111"/>
        <v>Y</v>
      </c>
    </row>
    <row r="8885" spans="1:29" x14ac:dyDescent="0.25">
      <c r="A8885">
        <v>10604</v>
      </c>
      <c r="B8885" s="9">
        <v>43211</v>
      </c>
      <c r="C8885" s="50" t="str">
        <f t="shared" si="1104"/>
        <v>N</v>
      </c>
      <c r="D8885" s="52">
        <f>_xlfn.XLOOKUP(B8885,Cal_Date!B:B,Cal_Date!A:A,0)</f>
        <v>3</v>
      </c>
      <c r="E8885">
        <v>2018</v>
      </c>
      <c r="F8885" t="s">
        <v>126</v>
      </c>
      <c r="G8885" t="s">
        <v>130</v>
      </c>
      <c r="H8885" t="s">
        <v>11</v>
      </c>
      <c r="I8885" t="s">
        <v>11</v>
      </c>
      <c r="J8885" t="s">
        <v>15</v>
      </c>
      <c r="K8885" t="s">
        <v>42</v>
      </c>
      <c r="L8885">
        <v>2</v>
      </c>
      <c r="M8885">
        <v>1000</v>
      </c>
      <c r="O8885" t="s">
        <v>25</v>
      </c>
      <c r="R8885" t="s">
        <v>47</v>
      </c>
      <c r="S8885" s="49" t="str">
        <f t="shared" si="1105"/>
        <v>Card</v>
      </c>
      <c r="T8885" s="3">
        <v>3.5000000000000003E-2</v>
      </c>
      <c r="U8885" s="2">
        <v>5.4</v>
      </c>
      <c r="V8885" s="2">
        <v>1.74</v>
      </c>
      <c r="W8885" s="54">
        <f>_xlfn.XLOOKUP(M8885,Market!A:A,Market!F:F,0)</f>
        <v>0.08</v>
      </c>
      <c r="X8885" s="55">
        <f t="shared" si="1106"/>
        <v>0.18900000000000003</v>
      </c>
      <c r="Y8885" s="55">
        <f t="shared" si="1107"/>
        <v>3.66</v>
      </c>
      <c r="Z8885" s="54">
        <f t="shared" si="1108"/>
        <v>0.67777777777777781</v>
      </c>
      <c r="AA8885" s="49" t="str">
        <f t="shared" ca="1" si="1109"/>
        <v>Y</v>
      </c>
      <c r="AB8885" s="49">
        <f t="shared" ca="1" si="1110"/>
        <v>6</v>
      </c>
      <c r="AC8885" s="49" t="str">
        <f t="shared" ca="1" si="1111"/>
        <v>Y</v>
      </c>
    </row>
    <row r="8886" spans="1:29" x14ac:dyDescent="0.25">
      <c r="A8886">
        <v>10605</v>
      </c>
      <c r="B8886" s="9">
        <v>43211</v>
      </c>
      <c r="C8886" s="50" t="str">
        <f t="shared" si="1104"/>
        <v>N</v>
      </c>
      <c r="D8886" s="52">
        <f>_xlfn.XLOOKUP(B8886,Cal_Date!B:B,Cal_Date!A:A,0)</f>
        <v>3</v>
      </c>
      <c r="E8886">
        <v>2018</v>
      </c>
      <c r="F8886" t="s">
        <v>126</v>
      </c>
      <c r="G8886" t="s">
        <v>130</v>
      </c>
      <c r="H8886" t="s">
        <v>11</v>
      </c>
      <c r="I8886" t="s">
        <v>11</v>
      </c>
      <c r="J8886" t="s">
        <v>15</v>
      </c>
      <c r="K8886" t="s">
        <v>42</v>
      </c>
      <c r="L8886">
        <v>2</v>
      </c>
      <c r="M8886">
        <v>1008</v>
      </c>
      <c r="O8886" t="s">
        <v>28</v>
      </c>
      <c r="R8886" t="s">
        <v>44</v>
      </c>
      <c r="S8886" s="49" t="str">
        <f t="shared" si="1105"/>
        <v>Card</v>
      </c>
      <c r="T8886" s="3">
        <v>0.03</v>
      </c>
      <c r="U8886" s="2">
        <v>5.4450000000000003</v>
      </c>
      <c r="V8886" s="2">
        <v>1.74</v>
      </c>
      <c r="W8886" s="54">
        <f>_xlfn.XLOOKUP(M8886,Market!A:A,Market!F:F,0)</f>
        <v>8.8999999999999996E-2</v>
      </c>
      <c r="X8886" s="55">
        <f t="shared" si="1106"/>
        <v>0.16335</v>
      </c>
      <c r="Y8886" s="55">
        <f t="shared" si="1107"/>
        <v>3.7050000000000001</v>
      </c>
      <c r="Z8886" s="54">
        <f t="shared" si="1108"/>
        <v>0.68044077134986225</v>
      </c>
      <c r="AA8886" s="49" t="str">
        <f t="shared" ca="1" si="1109"/>
        <v>Y</v>
      </c>
      <c r="AB8886" s="49">
        <f t="shared" ca="1" si="1110"/>
        <v>6</v>
      </c>
      <c r="AC8886" s="49" t="str">
        <f t="shared" ca="1" si="1111"/>
        <v>Y</v>
      </c>
    </row>
    <row r="8887" spans="1:29" x14ac:dyDescent="0.25">
      <c r="A8887">
        <v>10606</v>
      </c>
      <c r="B8887" s="9">
        <v>43211</v>
      </c>
      <c r="C8887" s="50" t="str">
        <f t="shared" si="1104"/>
        <v>N</v>
      </c>
      <c r="D8887" s="52">
        <f>_xlfn.XLOOKUP(B8887,Cal_Date!B:B,Cal_Date!A:A,0)</f>
        <v>3</v>
      </c>
      <c r="E8887">
        <v>2018</v>
      </c>
      <c r="F8887" t="s">
        <v>126</v>
      </c>
      <c r="G8887" t="s">
        <v>130</v>
      </c>
      <c r="H8887" t="s">
        <v>11</v>
      </c>
      <c r="I8887" t="s">
        <v>11</v>
      </c>
      <c r="J8887" t="s">
        <v>15</v>
      </c>
      <c r="K8887" t="s">
        <v>42</v>
      </c>
      <c r="L8887">
        <v>1</v>
      </c>
      <c r="M8887">
        <v>1008</v>
      </c>
      <c r="O8887" t="s">
        <v>28</v>
      </c>
      <c r="R8887" t="s">
        <v>44</v>
      </c>
      <c r="S8887" s="49" t="str">
        <f t="shared" si="1105"/>
        <v>Card</v>
      </c>
      <c r="T8887" s="3">
        <v>0.03</v>
      </c>
      <c r="U8887" s="2">
        <v>2.7225000000000001</v>
      </c>
      <c r="V8887" s="2">
        <v>0.87</v>
      </c>
      <c r="W8887" s="54">
        <f>_xlfn.XLOOKUP(M8887,Market!A:A,Market!F:F,0)</f>
        <v>8.8999999999999996E-2</v>
      </c>
      <c r="X8887" s="55">
        <f t="shared" si="1106"/>
        <v>8.1674999999999998E-2</v>
      </c>
      <c r="Y8887" s="55">
        <f t="shared" si="1107"/>
        <v>1.8525</v>
      </c>
      <c r="Z8887" s="54">
        <f t="shared" si="1108"/>
        <v>0.68044077134986225</v>
      </c>
      <c r="AA8887" s="49" t="str">
        <f t="shared" ca="1" si="1109"/>
        <v>Y</v>
      </c>
      <c r="AB8887" s="49">
        <f t="shared" ca="1" si="1110"/>
        <v>6</v>
      </c>
      <c r="AC8887" s="49" t="str">
        <f t="shared" ca="1" si="1111"/>
        <v>Y</v>
      </c>
    </row>
    <row r="8888" spans="1:29" x14ac:dyDescent="0.25">
      <c r="A8888">
        <v>10607</v>
      </c>
      <c r="B8888" s="9">
        <v>43211</v>
      </c>
      <c r="C8888" s="50" t="str">
        <f t="shared" si="1104"/>
        <v>N</v>
      </c>
      <c r="D8888" s="52">
        <f>_xlfn.XLOOKUP(B8888,Cal_Date!B:B,Cal_Date!A:A,0)</f>
        <v>3</v>
      </c>
      <c r="E8888">
        <v>2018</v>
      </c>
      <c r="F8888" t="s">
        <v>126</v>
      </c>
      <c r="G8888" t="s">
        <v>130</v>
      </c>
      <c r="H8888" t="s">
        <v>11</v>
      </c>
      <c r="I8888" t="s">
        <v>18</v>
      </c>
      <c r="J8888" t="s">
        <v>15</v>
      </c>
      <c r="K8888" t="s">
        <v>42</v>
      </c>
      <c r="L8888">
        <v>1</v>
      </c>
      <c r="M8888">
        <v>1009</v>
      </c>
      <c r="O8888" t="s">
        <v>28</v>
      </c>
      <c r="R8888" t="s">
        <v>47</v>
      </c>
      <c r="S8888" s="49" t="str">
        <f t="shared" si="1105"/>
        <v>Card</v>
      </c>
      <c r="T8888" s="3">
        <v>3.5000000000000003E-2</v>
      </c>
      <c r="U8888" s="2">
        <v>2.7225000000000001</v>
      </c>
      <c r="V8888" s="2">
        <v>1.4</v>
      </c>
      <c r="W8888" s="54">
        <f>_xlfn.XLOOKUP(M8888,Market!A:A,Market!F:F,0)</f>
        <v>8.8999999999999996E-2</v>
      </c>
      <c r="X8888" s="55">
        <f t="shared" si="1106"/>
        <v>9.5287500000000011E-2</v>
      </c>
      <c r="Y8888" s="55">
        <f t="shared" si="1107"/>
        <v>1.3225000000000002</v>
      </c>
      <c r="Z8888" s="54">
        <f t="shared" si="1108"/>
        <v>0.48576675849403128</v>
      </c>
      <c r="AA8888" s="49" t="str">
        <f t="shared" ca="1" si="1109"/>
        <v>Y</v>
      </c>
      <c r="AB8888" s="49">
        <f t="shared" ca="1" si="1110"/>
        <v>6</v>
      </c>
      <c r="AC8888" s="49" t="str">
        <f t="shared" ca="1" si="1111"/>
        <v>Y</v>
      </c>
    </row>
    <row r="8889" spans="1:29" x14ac:dyDescent="0.25">
      <c r="A8889">
        <v>10608</v>
      </c>
      <c r="B8889" s="9">
        <v>43211</v>
      </c>
      <c r="C8889" s="50" t="str">
        <f t="shared" si="1104"/>
        <v>N</v>
      </c>
      <c r="D8889" s="52">
        <f>_xlfn.XLOOKUP(B8889,Cal_Date!B:B,Cal_Date!A:A,0)</f>
        <v>3</v>
      </c>
      <c r="E8889">
        <v>2018</v>
      </c>
      <c r="F8889" t="s">
        <v>126</v>
      </c>
      <c r="G8889" t="s">
        <v>130</v>
      </c>
      <c r="H8889" t="s">
        <v>48</v>
      </c>
      <c r="I8889" t="s">
        <v>18</v>
      </c>
      <c r="J8889" t="s">
        <v>10</v>
      </c>
      <c r="K8889" t="s">
        <v>43</v>
      </c>
      <c r="L8889">
        <v>1</v>
      </c>
      <c r="M8889">
        <v>1010</v>
      </c>
      <c r="O8889" t="s">
        <v>25</v>
      </c>
      <c r="R8889" t="s">
        <v>44</v>
      </c>
      <c r="S8889" s="49" t="str">
        <f t="shared" si="1105"/>
        <v>Card</v>
      </c>
      <c r="T8889" s="3">
        <v>0.03</v>
      </c>
      <c r="U8889" s="2">
        <v>7.5600000000000005</v>
      </c>
      <c r="V8889" s="2">
        <v>1.46</v>
      </c>
      <c r="W8889" s="54">
        <f>_xlfn.XLOOKUP(M8889,Market!A:A,Market!F:F,0)</f>
        <v>0.08</v>
      </c>
      <c r="X8889" s="55">
        <f t="shared" si="1106"/>
        <v>0.2268</v>
      </c>
      <c r="Y8889" s="55">
        <f t="shared" si="1107"/>
        <v>6.1000000000000005</v>
      </c>
      <c r="Z8889" s="54">
        <f t="shared" si="1108"/>
        <v>0.80687830687830686</v>
      </c>
      <c r="AA8889" s="49" t="str">
        <f t="shared" ca="1" si="1109"/>
        <v>Y</v>
      </c>
      <c r="AB8889" s="49">
        <f t="shared" ca="1" si="1110"/>
        <v>6</v>
      </c>
      <c r="AC8889" s="49" t="str">
        <f t="shared" ca="1" si="1111"/>
        <v>Y</v>
      </c>
    </row>
    <row r="8890" spans="1:29" x14ac:dyDescent="0.25">
      <c r="A8890">
        <v>10609</v>
      </c>
      <c r="B8890" s="9">
        <v>43211</v>
      </c>
      <c r="C8890" s="50" t="str">
        <f t="shared" si="1104"/>
        <v>N</v>
      </c>
      <c r="D8890" s="52">
        <f>_xlfn.XLOOKUP(B8890,Cal_Date!B:B,Cal_Date!A:A,0)</f>
        <v>3</v>
      </c>
      <c r="E8890">
        <v>2018</v>
      </c>
      <c r="F8890" t="s">
        <v>126</v>
      </c>
      <c r="G8890" t="s">
        <v>130</v>
      </c>
      <c r="H8890" t="s">
        <v>48</v>
      </c>
      <c r="I8890" t="s">
        <v>18</v>
      </c>
      <c r="J8890" t="s">
        <v>10</v>
      </c>
      <c r="K8890" t="s">
        <v>43</v>
      </c>
      <c r="L8890">
        <v>2</v>
      </c>
      <c r="M8890">
        <v>1008</v>
      </c>
      <c r="O8890" t="s">
        <v>28</v>
      </c>
      <c r="R8890" t="s">
        <v>44</v>
      </c>
      <c r="S8890" s="49" t="str">
        <f t="shared" si="1105"/>
        <v>Card</v>
      </c>
      <c r="T8890" s="3">
        <v>0.03</v>
      </c>
      <c r="U8890" s="2">
        <v>15.245999999999999</v>
      </c>
      <c r="V8890" s="2">
        <v>2.92</v>
      </c>
      <c r="W8890" s="54">
        <f>_xlfn.XLOOKUP(M8890,Market!A:A,Market!F:F,0)</f>
        <v>8.8999999999999996E-2</v>
      </c>
      <c r="X8890" s="55">
        <f t="shared" si="1106"/>
        <v>0.45737999999999995</v>
      </c>
      <c r="Y8890" s="55">
        <f t="shared" si="1107"/>
        <v>12.325999999999999</v>
      </c>
      <c r="Z8890" s="54">
        <f t="shared" si="1108"/>
        <v>0.80847435392889933</v>
      </c>
      <c r="AA8890" s="49" t="str">
        <f t="shared" ca="1" si="1109"/>
        <v>Y</v>
      </c>
      <c r="AB8890" s="49">
        <f t="shared" ca="1" si="1110"/>
        <v>6</v>
      </c>
      <c r="AC8890" s="49" t="str">
        <f t="shared" ca="1" si="1111"/>
        <v>Y</v>
      </c>
    </row>
    <row r="8891" spans="1:29" x14ac:dyDescent="0.25">
      <c r="A8891">
        <v>10610</v>
      </c>
      <c r="B8891" s="9">
        <v>43211</v>
      </c>
      <c r="C8891" s="50" t="str">
        <f t="shared" si="1104"/>
        <v>N</v>
      </c>
      <c r="D8891" s="52">
        <f>_xlfn.XLOOKUP(B8891,Cal_Date!B:B,Cal_Date!A:A,0)</f>
        <v>3</v>
      </c>
      <c r="E8891">
        <v>2018</v>
      </c>
      <c r="F8891" t="s">
        <v>126</v>
      </c>
      <c r="G8891" t="s">
        <v>130</v>
      </c>
      <c r="H8891" t="s">
        <v>11</v>
      </c>
      <c r="I8891" t="s">
        <v>11</v>
      </c>
      <c r="J8891" t="s">
        <v>15</v>
      </c>
      <c r="K8891" t="s">
        <v>42</v>
      </c>
      <c r="L8891">
        <v>1</v>
      </c>
      <c r="M8891">
        <v>1008</v>
      </c>
      <c r="O8891" t="s">
        <v>28</v>
      </c>
      <c r="R8891" t="s">
        <v>44</v>
      </c>
      <c r="S8891" s="49" t="str">
        <f t="shared" si="1105"/>
        <v>Card</v>
      </c>
      <c r="T8891" s="3">
        <v>0.03</v>
      </c>
      <c r="U8891" s="2">
        <v>2.7225000000000001</v>
      </c>
      <c r="V8891" s="2">
        <v>0.87</v>
      </c>
      <c r="W8891" s="54">
        <f>_xlfn.XLOOKUP(M8891,Market!A:A,Market!F:F,0)</f>
        <v>8.8999999999999996E-2</v>
      </c>
      <c r="X8891" s="55">
        <f t="shared" si="1106"/>
        <v>8.1674999999999998E-2</v>
      </c>
      <c r="Y8891" s="55">
        <f t="shared" si="1107"/>
        <v>1.8525</v>
      </c>
      <c r="Z8891" s="54">
        <f t="shared" si="1108"/>
        <v>0.68044077134986225</v>
      </c>
      <c r="AA8891" s="49" t="str">
        <f t="shared" ca="1" si="1109"/>
        <v>Y</v>
      </c>
      <c r="AB8891" s="49">
        <f t="shared" ca="1" si="1110"/>
        <v>6</v>
      </c>
      <c r="AC8891" s="49" t="str">
        <f t="shared" ca="1" si="1111"/>
        <v>Y</v>
      </c>
    </row>
    <row r="8892" spans="1:29" x14ac:dyDescent="0.25">
      <c r="A8892">
        <v>10611</v>
      </c>
      <c r="B8892" s="9">
        <v>43211</v>
      </c>
      <c r="C8892" s="50" t="str">
        <f t="shared" si="1104"/>
        <v>N</v>
      </c>
      <c r="D8892" s="52">
        <f>_xlfn.XLOOKUP(B8892,Cal_Date!B:B,Cal_Date!A:A,0)</f>
        <v>3</v>
      </c>
      <c r="E8892">
        <v>2018</v>
      </c>
      <c r="F8892" t="s">
        <v>126</v>
      </c>
      <c r="G8892" t="s">
        <v>130</v>
      </c>
      <c r="H8892" t="s">
        <v>11</v>
      </c>
      <c r="I8892" t="s">
        <v>11</v>
      </c>
      <c r="J8892" t="s">
        <v>15</v>
      </c>
      <c r="K8892" t="s">
        <v>42</v>
      </c>
      <c r="L8892">
        <v>2</v>
      </c>
      <c r="M8892">
        <v>1008</v>
      </c>
      <c r="O8892" t="s">
        <v>28</v>
      </c>
      <c r="R8892" t="s">
        <v>47</v>
      </c>
      <c r="S8892" s="49" t="str">
        <f t="shared" si="1105"/>
        <v>Card</v>
      </c>
      <c r="T8892" s="3">
        <v>3.5000000000000003E-2</v>
      </c>
      <c r="U8892" s="2">
        <v>5.4450000000000003</v>
      </c>
      <c r="V8892" s="2">
        <v>1.74</v>
      </c>
      <c r="W8892" s="54">
        <f>_xlfn.XLOOKUP(M8892,Market!A:A,Market!F:F,0)</f>
        <v>8.8999999999999996E-2</v>
      </c>
      <c r="X8892" s="55">
        <f t="shared" si="1106"/>
        <v>0.19057500000000002</v>
      </c>
      <c r="Y8892" s="55">
        <f t="shared" si="1107"/>
        <v>3.7050000000000001</v>
      </c>
      <c r="Z8892" s="54">
        <f t="shared" si="1108"/>
        <v>0.68044077134986225</v>
      </c>
      <c r="AA8892" s="49" t="str">
        <f t="shared" ca="1" si="1109"/>
        <v>Y</v>
      </c>
      <c r="AB8892" s="49">
        <f t="shared" ca="1" si="1110"/>
        <v>6</v>
      </c>
      <c r="AC8892" s="49" t="str">
        <f t="shared" ca="1" si="1111"/>
        <v>Y</v>
      </c>
    </row>
    <row r="8893" spans="1:29" x14ac:dyDescent="0.25">
      <c r="A8893">
        <v>10612</v>
      </c>
      <c r="B8893" s="9">
        <v>43211</v>
      </c>
      <c r="C8893" s="50" t="str">
        <f t="shared" si="1104"/>
        <v>N</v>
      </c>
      <c r="D8893" s="52">
        <f>_xlfn.XLOOKUP(B8893,Cal_Date!B:B,Cal_Date!A:A,0)</f>
        <v>3</v>
      </c>
      <c r="E8893">
        <v>2018</v>
      </c>
      <c r="F8893" t="s">
        <v>126</v>
      </c>
      <c r="G8893" t="s">
        <v>130</v>
      </c>
      <c r="H8893" t="s">
        <v>48</v>
      </c>
      <c r="I8893" t="s">
        <v>18</v>
      </c>
      <c r="J8893" t="s">
        <v>10</v>
      </c>
      <c r="K8893" t="s">
        <v>43</v>
      </c>
      <c r="L8893">
        <v>1</v>
      </c>
      <c r="M8893">
        <v>1004</v>
      </c>
      <c r="O8893" t="s">
        <v>28</v>
      </c>
      <c r="R8893" t="s">
        <v>44</v>
      </c>
      <c r="S8893" s="49" t="str">
        <f t="shared" si="1105"/>
        <v>Card</v>
      </c>
      <c r="T8893" s="3">
        <v>0.03</v>
      </c>
      <c r="U8893" s="2">
        <v>7.42</v>
      </c>
      <c r="V8893" s="2">
        <v>1.46</v>
      </c>
      <c r="W8893" s="54">
        <f>_xlfn.XLOOKUP(M8893,Market!A:A,Market!F:F,0)</f>
        <v>0.06</v>
      </c>
      <c r="X8893" s="55">
        <f t="shared" si="1106"/>
        <v>0.22259999999999999</v>
      </c>
      <c r="Y8893" s="55">
        <f t="shared" si="1107"/>
        <v>5.96</v>
      </c>
      <c r="Z8893" s="54">
        <f t="shared" si="1108"/>
        <v>0.80323450134770891</v>
      </c>
      <c r="AA8893" s="49" t="str">
        <f t="shared" ca="1" si="1109"/>
        <v>Y</v>
      </c>
      <c r="AB8893" s="49">
        <f t="shared" ca="1" si="1110"/>
        <v>6</v>
      </c>
      <c r="AC8893" s="49" t="str">
        <f t="shared" ca="1" si="1111"/>
        <v>Y</v>
      </c>
    </row>
    <row r="8894" spans="1:29" x14ac:dyDescent="0.25">
      <c r="A8894">
        <v>10613</v>
      </c>
      <c r="B8894" s="9">
        <v>43211</v>
      </c>
      <c r="C8894" s="50" t="str">
        <f t="shared" si="1104"/>
        <v>N</v>
      </c>
      <c r="D8894" s="52">
        <f>_xlfn.XLOOKUP(B8894,Cal_Date!B:B,Cal_Date!A:A,0)</f>
        <v>3</v>
      </c>
      <c r="E8894">
        <v>2018</v>
      </c>
      <c r="F8894" t="s">
        <v>126</v>
      </c>
      <c r="G8894" t="s">
        <v>130</v>
      </c>
      <c r="H8894" t="s">
        <v>11</v>
      </c>
      <c r="I8894" t="s">
        <v>11</v>
      </c>
      <c r="J8894" t="s">
        <v>15</v>
      </c>
      <c r="K8894" t="s">
        <v>42</v>
      </c>
      <c r="L8894">
        <v>2</v>
      </c>
      <c r="M8894">
        <v>1009</v>
      </c>
      <c r="O8894" t="s">
        <v>28</v>
      </c>
      <c r="R8894" t="s">
        <v>44</v>
      </c>
      <c r="S8894" s="49" t="str">
        <f t="shared" si="1105"/>
        <v>Card</v>
      </c>
      <c r="T8894" s="3">
        <v>0.03</v>
      </c>
      <c r="U8894" s="2">
        <v>5.4450000000000003</v>
      </c>
      <c r="V8894" s="2">
        <v>1.74</v>
      </c>
      <c r="W8894" s="54">
        <f>_xlfn.XLOOKUP(M8894,Market!A:A,Market!F:F,0)</f>
        <v>8.8999999999999996E-2</v>
      </c>
      <c r="X8894" s="55">
        <f t="shared" si="1106"/>
        <v>0.16335</v>
      </c>
      <c r="Y8894" s="55">
        <f t="shared" si="1107"/>
        <v>3.7050000000000001</v>
      </c>
      <c r="Z8894" s="54">
        <f t="shared" si="1108"/>
        <v>0.68044077134986225</v>
      </c>
      <c r="AA8894" s="49" t="str">
        <f t="shared" ca="1" si="1109"/>
        <v>Y</v>
      </c>
      <c r="AB8894" s="49">
        <f t="shared" ca="1" si="1110"/>
        <v>6</v>
      </c>
      <c r="AC8894" s="49" t="str">
        <f t="shared" ca="1" si="1111"/>
        <v>Y</v>
      </c>
    </row>
    <row r="8895" spans="1:29" x14ac:dyDescent="0.25">
      <c r="A8895">
        <v>10614</v>
      </c>
      <c r="B8895" s="9">
        <v>43211</v>
      </c>
      <c r="C8895" s="50" t="str">
        <f t="shared" si="1104"/>
        <v>N</v>
      </c>
      <c r="D8895" s="52">
        <f>_xlfn.XLOOKUP(B8895,Cal_Date!B:B,Cal_Date!A:A,0)</f>
        <v>3</v>
      </c>
      <c r="E8895">
        <v>2018</v>
      </c>
      <c r="F8895" t="s">
        <v>126</v>
      </c>
      <c r="G8895" t="s">
        <v>130</v>
      </c>
      <c r="H8895" t="s">
        <v>14</v>
      </c>
      <c r="I8895" t="s">
        <v>18</v>
      </c>
      <c r="J8895" t="s">
        <v>15</v>
      </c>
      <c r="K8895" t="s">
        <v>43</v>
      </c>
      <c r="L8895">
        <v>1</v>
      </c>
      <c r="M8895">
        <v>1010</v>
      </c>
      <c r="O8895" t="s">
        <v>25</v>
      </c>
      <c r="R8895" t="s">
        <v>44</v>
      </c>
      <c r="S8895" s="49" t="str">
        <f t="shared" si="1105"/>
        <v>Card</v>
      </c>
      <c r="T8895" s="3">
        <v>0.03</v>
      </c>
      <c r="U8895" s="2">
        <v>5.4</v>
      </c>
      <c r="V8895" s="2">
        <v>2.1</v>
      </c>
      <c r="W8895" s="54">
        <f>_xlfn.XLOOKUP(M8895,Market!A:A,Market!F:F,0)</f>
        <v>0.08</v>
      </c>
      <c r="X8895" s="55">
        <f t="shared" si="1106"/>
        <v>0.16200000000000001</v>
      </c>
      <c r="Y8895" s="55">
        <f t="shared" si="1107"/>
        <v>3.3000000000000003</v>
      </c>
      <c r="Z8895" s="54">
        <f t="shared" si="1108"/>
        <v>0.61111111111111116</v>
      </c>
      <c r="AA8895" s="49" t="str">
        <f t="shared" ca="1" si="1109"/>
        <v>Y</v>
      </c>
      <c r="AB8895" s="49">
        <f t="shared" ca="1" si="1110"/>
        <v>6</v>
      </c>
      <c r="AC8895" s="49" t="str">
        <f t="shared" ca="1" si="1111"/>
        <v>Y</v>
      </c>
    </row>
    <row r="8896" spans="1:29" x14ac:dyDescent="0.25">
      <c r="A8896">
        <v>10615</v>
      </c>
      <c r="B8896" s="9">
        <v>43211</v>
      </c>
      <c r="C8896" s="50" t="str">
        <f t="shared" si="1104"/>
        <v>N</v>
      </c>
      <c r="D8896" s="52">
        <f>_xlfn.XLOOKUP(B8896,Cal_Date!B:B,Cal_Date!A:A,0)</f>
        <v>3</v>
      </c>
      <c r="E8896">
        <v>2018</v>
      </c>
      <c r="F8896" t="s">
        <v>126</v>
      </c>
      <c r="G8896" t="s">
        <v>130</v>
      </c>
      <c r="H8896" t="s">
        <v>14</v>
      </c>
      <c r="I8896" t="s">
        <v>18</v>
      </c>
      <c r="J8896" t="s">
        <v>15</v>
      </c>
      <c r="K8896" t="s">
        <v>43</v>
      </c>
      <c r="L8896">
        <v>1</v>
      </c>
      <c r="M8896">
        <v>1011</v>
      </c>
      <c r="O8896" t="s">
        <v>25</v>
      </c>
      <c r="R8896" t="s">
        <v>47</v>
      </c>
      <c r="S8896" s="49" t="str">
        <f t="shared" si="1105"/>
        <v>Card</v>
      </c>
      <c r="T8896" s="3">
        <v>3.5000000000000003E-2</v>
      </c>
      <c r="U8896" s="2">
        <v>5.3000000000000007</v>
      </c>
      <c r="V8896" s="2">
        <v>2.1</v>
      </c>
      <c r="W8896" s="54">
        <f>_xlfn.XLOOKUP(M8896,Market!A:A,Market!F:F,0)</f>
        <v>0.06</v>
      </c>
      <c r="X8896" s="55">
        <f t="shared" si="1106"/>
        <v>0.18550000000000005</v>
      </c>
      <c r="Y8896" s="55">
        <f t="shared" si="1107"/>
        <v>3.2000000000000006</v>
      </c>
      <c r="Z8896" s="54">
        <f t="shared" si="1108"/>
        <v>0.60377358490566047</v>
      </c>
      <c r="AA8896" s="49" t="str">
        <f t="shared" ca="1" si="1109"/>
        <v>Y</v>
      </c>
      <c r="AB8896" s="49">
        <f t="shared" ca="1" si="1110"/>
        <v>6</v>
      </c>
      <c r="AC8896" s="49" t="str">
        <f t="shared" ca="1" si="1111"/>
        <v>Y</v>
      </c>
    </row>
    <row r="8897" spans="1:29" x14ac:dyDescent="0.25">
      <c r="A8897">
        <v>10616</v>
      </c>
      <c r="B8897" s="9">
        <v>43211</v>
      </c>
      <c r="C8897" s="50" t="str">
        <f t="shared" si="1104"/>
        <v>N</v>
      </c>
      <c r="D8897" s="52">
        <f>_xlfn.XLOOKUP(B8897,Cal_Date!B:B,Cal_Date!A:A,0)</f>
        <v>3</v>
      </c>
      <c r="E8897">
        <v>2018</v>
      </c>
      <c r="F8897" t="s">
        <v>126</v>
      </c>
      <c r="G8897" t="s">
        <v>130</v>
      </c>
      <c r="H8897" t="s">
        <v>14</v>
      </c>
      <c r="I8897" t="s">
        <v>18</v>
      </c>
      <c r="J8897" t="s">
        <v>15</v>
      </c>
      <c r="K8897" t="s">
        <v>43</v>
      </c>
      <c r="L8897">
        <v>1</v>
      </c>
      <c r="M8897">
        <v>1011</v>
      </c>
      <c r="O8897" t="s">
        <v>25</v>
      </c>
      <c r="R8897" t="s">
        <v>44</v>
      </c>
      <c r="S8897" s="49" t="str">
        <f t="shared" si="1105"/>
        <v>Card</v>
      </c>
      <c r="T8897" s="3">
        <v>0.03</v>
      </c>
      <c r="U8897" s="2">
        <v>5.3000000000000007</v>
      </c>
      <c r="V8897" s="2">
        <v>2.2200000000000002</v>
      </c>
      <c r="W8897" s="54">
        <f>_xlfn.XLOOKUP(M8897,Market!A:A,Market!F:F,0)</f>
        <v>0.06</v>
      </c>
      <c r="X8897" s="55">
        <f t="shared" si="1106"/>
        <v>0.159</v>
      </c>
      <c r="Y8897" s="55">
        <f t="shared" si="1107"/>
        <v>3.0800000000000005</v>
      </c>
      <c r="Z8897" s="54">
        <f t="shared" si="1108"/>
        <v>0.5811320754716981</v>
      </c>
      <c r="AA8897" s="49" t="str">
        <f t="shared" ca="1" si="1109"/>
        <v>Y</v>
      </c>
      <c r="AB8897" s="49">
        <f t="shared" ca="1" si="1110"/>
        <v>6</v>
      </c>
      <c r="AC8897" s="49" t="str">
        <f t="shared" ca="1" si="1111"/>
        <v>Y</v>
      </c>
    </row>
    <row r="8898" spans="1:29" x14ac:dyDescent="0.25">
      <c r="A8898">
        <v>10617</v>
      </c>
      <c r="B8898" s="9">
        <v>43211</v>
      </c>
      <c r="C8898" s="50" t="str">
        <f t="shared" si="1104"/>
        <v>N</v>
      </c>
      <c r="D8898" s="52">
        <f>_xlfn.XLOOKUP(B8898,Cal_Date!B:B,Cal_Date!A:A,0)</f>
        <v>3</v>
      </c>
      <c r="E8898">
        <v>2018</v>
      </c>
      <c r="F8898" t="s">
        <v>126</v>
      </c>
      <c r="G8898" t="s">
        <v>130</v>
      </c>
      <c r="H8898" t="s">
        <v>48</v>
      </c>
      <c r="I8898" t="s">
        <v>18</v>
      </c>
      <c r="J8898" t="s">
        <v>10</v>
      </c>
      <c r="K8898" t="s">
        <v>43</v>
      </c>
      <c r="L8898">
        <v>1</v>
      </c>
      <c r="M8898">
        <v>1011</v>
      </c>
      <c r="O8898" t="s">
        <v>25</v>
      </c>
      <c r="R8898" t="s">
        <v>44</v>
      </c>
      <c r="S8898" s="49" t="str">
        <f t="shared" si="1105"/>
        <v>Card</v>
      </c>
      <c r="T8898" s="3">
        <v>0.03</v>
      </c>
      <c r="U8898" s="2">
        <v>7.42</v>
      </c>
      <c r="V8898" s="2">
        <v>1.46</v>
      </c>
      <c r="W8898" s="54">
        <f>_xlfn.XLOOKUP(M8898,Market!A:A,Market!F:F,0)</f>
        <v>0.06</v>
      </c>
      <c r="X8898" s="55">
        <f t="shared" si="1106"/>
        <v>0.22259999999999999</v>
      </c>
      <c r="Y8898" s="55">
        <f t="shared" si="1107"/>
        <v>5.96</v>
      </c>
      <c r="Z8898" s="54">
        <f t="shared" si="1108"/>
        <v>0.80323450134770891</v>
      </c>
      <c r="AA8898" s="49" t="str">
        <f t="shared" ca="1" si="1109"/>
        <v>Y</v>
      </c>
      <c r="AB8898" s="49">
        <f t="shared" ca="1" si="1110"/>
        <v>6</v>
      </c>
      <c r="AC8898" s="49" t="str">
        <f t="shared" ca="1" si="1111"/>
        <v>Y</v>
      </c>
    </row>
    <row r="8899" spans="1:29" x14ac:dyDescent="0.25">
      <c r="A8899">
        <v>10618</v>
      </c>
      <c r="B8899" s="9">
        <v>43211</v>
      </c>
      <c r="C8899" s="50" t="str">
        <f t="shared" ref="C8899:C8962" si="1112">IF(OR(B8899="04/01/2018"+0,B8899="04/02/2018"+0),"Y","N")</f>
        <v>N</v>
      </c>
      <c r="D8899" s="52">
        <f>_xlfn.XLOOKUP(B8899,Cal_Date!B:B,Cal_Date!A:A,0)</f>
        <v>3</v>
      </c>
      <c r="E8899">
        <v>2018</v>
      </c>
      <c r="F8899" t="s">
        <v>126</v>
      </c>
      <c r="G8899" t="s">
        <v>130</v>
      </c>
      <c r="H8899" t="s">
        <v>14</v>
      </c>
      <c r="I8899" t="s">
        <v>18</v>
      </c>
      <c r="J8899" t="s">
        <v>15</v>
      </c>
      <c r="K8899" t="s">
        <v>43</v>
      </c>
      <c r="L8899">
        <v>2</v>
      </c>
      <c r="M8899">
        <v>1001</v>
      </c>
      <c r="O8899" t="s">
        <v>25</v>
      </c>
      <c r="R8899" t="s">
        <v>44</v>
      </c>
      <c r="S8899" s="49" t="str">
        <f t="shared" ref="S8899:S8962" si="1113">IF(R8899="Cash","Cash","Card")</f>
        <v>Card</v>
      </c>
      <c r="T8899" s="3">
        <v>0.03</v>
      </c>
      <c r="U8899" s="2">
        <v>10.600000000000001</v>
      </c>
      <c r="V8899" s="2">
        <v>4.4400000000000004</v>
      </c>
      <c r="W8899" s="54">
        <f>_xlfn.XLOOKUP(M8899,Market!A:A,Market!F:F,0)</f>
        <v>0.06</v>
      </c>
      <c r="X8899" s="55">
        <f t="shared" ref="X8899:X8962" si="1114">T8899*U8899</f>
        <v>0.318</v>
      </c>
      <c r="Y8899" s="55">
        <f t="shared" ref="Y8899:Y8962" si="1115">U8899-V8899</f>
        <v>6.160000000000001</v>
      </c>
      <c r="Z8899" s="54">
        <f t="shared" ref="Z8899:Z8962" si="1116">Y8899/U8899</f>
        <v>0.5811320754716981</v>
      </c>
      <c r="AA8899" s="49" t="str">
        <f t="shared" ref="AA8899:AA8962" ca="1" si="1117">IF(DATEDIF(B8899,TODAY(),"y")&gt;5,"Y","N")</f>
        <v>Y</v>
      </c>
      <c r="AB8899" s="49">
        <f t="shared" ref="AB8899:AB8962" ca="1" si="1118">DATEDIF(B8899,TODAY(),"y")</f>
        <v>6</v>
      </c>
      <c r="AC8899" s="49" t="str">
        <f t="shared" ref="AC8899:AC8962" ca="1" si="1119">IF(AB8899&gt;5,"Y","N")</f>
        <v>Y</v>
      </c>
    </row>
    <row r="8900" spans="1:29" x14ac:dyDescent="0.25">
      <c r="A8900">
        <v>10619</v>
      </c>
      <c r="B8900" s="9">
        <v>43211</v>
      </c>
      <c r="C8900" s="50" t="str">
        <f t="shared" si="1112"/>
        <v>N</v>
      </c>
      <c r="D8900" s="52">
        <f>_xlfn.XLOOKUP(B8900,Cal_Date!B:B,Cal_Date!A:A,0)</f>
        <v>3</v>
      </c>
      <c r="E8900">
        <v>2018</v>
      </c>
      <c r="F8900" t="s">
        <v>126</v>
      </c>
      <c r="G8900" t="s">
        <v>130</v>
      </c>
      <c r="H8900" t="s">
        <v>11</v>
      </c>
      <c r="I8900" t="s">
        <v>18</v>
      </c>
      <c r="J8900" t="s">
        <v>15</v>
      </c>
      <c r="K8900" t="s">
        <v>42</v>
      </c>
      <c r="L8900">
        <v>1</v>
      </c>
      <c r="M8900">
        <v>1000</v>
      </c>
      <c r="O8900" t="s">
        <v>25</v>
      </c>
      <c r="R8900" t="s">
        <v>47</v>
      </c>
      <c r="S8900" s="49" t="str">
        <f t="shared" si="1113"/>
        <v>Card</v>
      </c>
      <c r="T8900" s="3">
        <v>3.5000000000000003E-2</v>
      </c>
      <c r="U8900" s="2">
        <v>2.7</v>
      </c>
      <c r="V8900" s="2">
        <v>1.4</v>
      </c>
      <c r="W8900" s="54">
        <f>_xlfn.XLOOKUP(M8900,Market!A:A,Market!F:F,0)</f>
        <v>0.08</v>
      </c>
      <c r="X8900" s="55">
        <f t="shared" si="1114"/>
        <v>9.4500000000000015E-2</v>
      </c>
      <c r="Y8900" s="55">
        <f t="shared" si="1115"/>
        <v>1.3000000000000003</v>
      </c>
      <c r="Z8900" s="54">
        <f t="shared" si="1116"/>
        <v>0.48148148148148157</v>
      </c>
      <c r="AA8900" s="49" t="str">
        <f t="shared" ca="1" si="1117"/>
        <v>Y</v>
      </c>
      <c r="AB8900" s="49">
        <f t="shared" ca="1" si="1118"/>
        <v>6</v>
      </c>
      <c r="AC8900" s="49" t="str">
        <f t="shared" ca="1" si="1119"/>
        <v>Y</v>
      </c>
    </row>
    <row r="8901" spans="1:29" x14ac:dyDescent="0.25">
      <c r="A8901">
        <v>10620</v>
      </c>
      <c r="B8901" s="9">
        <v>43211</v>
      </c>
      <c r="C8901" s="50" t="str">
        <f t="shared" si="1112"/>
        <v>N</v>
      </c>
      <c r="D8901" s="52">
        <f>_xlfn.XLOOKUP(B8901,Cal_Date!B:B,Cal_Date!A:A,0)</f>
        <v>3</v>
      </c>
      <c r="E8901">
        <v>2018</v>
      </c>
      <c r="F8901" t="s">
        <v>126</v>
      </c>
      <c r="G8901" t="s">
        <v>130</v>
      </c>
      <c r="H8901" t="s">
        <v>11</v>
      </c>
      <c r="I8901" t="s">
        <v>11</v>
      </c>
      <c r="J8901" t="s">
        <v>15</v>
      </c>
      <c r="K8901" t="s">
        <v>42</v>
      </c>
      <c r="L8901">
        <v>1</v>
      </c>
      <c r="M8901">
        <v>1000</v>
      </c>
      <c r="O8901" t="s">
        <v>25</v>
      </c>
      <c r="R8901" t="s">
        <v>44</v>
      </c>
      <c r="S8901" s="49" t="str">
        <f t="shared" si="1113"/>
        <v>Card</v>
      </c>
      <c r="T8901" s="3">
        <v>0.03</v>
      </c>
      <c r="U8901" s="2">
        <v>2.7</v>
      </c>
      <c r="V8901" s="2">
        <v>0.87</v>
      </c>
      <c r="W8901" s="54">
        <f>_xlfn.XLOOKUP(M8901,Market!A:A,Market!F:F,0)</f>
        <v>0.08</v>
      </c>
      <c r="X8901" s="55">
        <f t="shared" si="1114"/>
        <v>8.1000000000000003E-2</v>
      </c>
      <c r="Y8901" s="55">
        <f t="shared" si="1115"/>
        <v>1.83</v>
      </c>
      <c r="Z8901" s="54">
        <f t="shared" si="1116"/>
        <v>0.67777777777777781</v>
      </c>
      <c r="AA8901" s="49" t="str">
        <f t="shared" ca="1" si="1117"/>
        <v>Y</v>
      </c>
      <c r="AB8901" s="49">
        <f t="shared" ca="1" si="1118"/>
        <v>6</v>
      </c>
      <c r="AC8901" s="49" t="str">
        <f t="shared" ca="1" si="1119"/>
        <v>Y</v>
      </c>
    </row>
    <row r="8902" spans="1:29" x14ac:dyDescent="0.25">
      <c r="A8902">
        <v>10621</v>
      </c>
      <c r="B8902" s="9">
        <v>43211</v>
      </c>
      <c r="C8902" s="50" t="str">
        <f t="shared" si="1112"/>
        <v>N</v>
      </c>
      <c r="D8902" s="52">
        <f>_xlfn.XLOOKUP(B8902,Cal_Date!B:B,Cal_Date!A:A,0)</f>
        <v>3</v>
      </c>
      <c r="E8902">
        <v>2018</v>
      </c>
      <c r="F8902" t="s">
        <v>126</v>
      </c>
      <c r="G8902" t="s">
        <v>130</v>
      </c>
      <c r="H8902" t="s">
        <v>11</v>
      </c>
      <c r="I8902" t="s">
        <v>11</v>
      </c>
      <c r="J8902" t="s">
        <v>15</v>
      </c>
      <c r="K8902" t="s">
        <v>42</v>
      </c>
      <c r="L8902">
        <v>1</v>
      </c>
      <c r="M8902">
        <v>1002</v>
      </c>
      <c r="O8902" t="s">
        <v>28</v>
      </c>
      <c r="R8902" t="s">
        <v>44</v>
      </c>
      <c r="S8902" s="49" t="str">
        <f t="shared" si="1113"/>
        <v>Card</v>
      </c>
      <c r="T8902" s="3">
        <v>0.03</v>
      </c>
      <c r="U8902" s="2">
        <v>2.6500000000000004</v>
      </c>
      <c r="V8902" s="2">
        <v>0.87</v>
      </c>
      <c r="W8902" s="54">
        <f>_xlfn.XLOOKUP(M8902,Market!A:A,Market!F:F,0)</f>
        <v>0.06</v>
      </c>
      <c r="X8902" s="55">
        <f t="shared" si="1114"/>
        <v>7.9500000000000001E-2</v>
      </c>
      <c r="Y8902" s="55">
        <f t="shared" si="1115"/>
        <v>1.7800000000000002</v>
      </c>
      <c r="Z8902" s="54">
        <f t="shared" si="1116"/>
        <v>0.67169811320754713</v>
      </c>
      <c r="AA8902" s="49" t="str">
        <f t="shared" ca="1" si="1117"/>
        <v>Y</v>
      </c>
      <c r="AB8902" s="49">
        <f t="shared" ca="1" si="1118"/>
        <v>6</v>
      </c>
      <c r="AC8902" s="49" t="str">
        <f t="shared" ca="1" si="1119"/>
        <v>Y</v>
      </c>
    </row>
    <row r="8903" spans="1:29" x14ac:dyDescent="0.25">
      <c r="A8903">
        <v>10622</v>
      </c>
      <c r="B8903" s="9">
        <v>43211</v>
      </c>
      <c r="C8903" s="50" t="str">
        <f t="shared" si="1112"/>
        <v>N</v>
      </c>
      <c r="D8903" s="52">
        <f>_xlfn.XLOOKUP(B8903,Cal_Date!B:B,Cal_Date!A:A,0)</f>
        <v>3</v>
      </c>
      <c r="E8903">
        <v>2018</v>
      </c>
      <c r="F8903" t="s">
        <v>126</v>
      </c>
      <c r="G8903" t="s">
        <v>130</v>
      </c>
      <c r="H8903" t="s">
        <v>14</v>
      </c>
      <c r="I8903" t="s">
        <v>18</v>
      </c>
      <c r="J8903" t="s">
        <v>15</v>
      </c>
      <c r="K8903" t="s">
        <v>43</v>
      </c>
      <c r="L8903">
        <v>1</v>
      </c>
      <c r="M8903">
        <v>1003</v>
      </c>
      <c r="O8903" t="s">
        <v>25</v>
      </c>
      <c r="R8903" t="s">
        <v>47</v>
      </c>
      <c r="S8903" s="49" t="str">
        <f t="shared" si="1113"/>
        <v>Card</v>
      </c>
      <c r="T8903" s="3">
        <v>3.5000000000000003E-2</v>
      </c>
      <c r="U8903" s="2">
        <v>5.3000000000000007</v>
      </c>
      <c r="V8903" s="2">
        <v>2.1</v>
      </c>
      <c r="W8903" s="54">
        <f>_xlfn.XLOOKUP(M8903,Market!A:A,Market!F:F,0)</f>
        <v>0.06</v>
      </c>
      <c r="X8903" s="55">
        <f t="shared" si="1114"/>
        <v>0.18550000000000005</v>
      </c>
      <c r="Y8903" s="55">
        <f t="shared" si="1115"/>
        <v>3.2000000000000006</v>
      </c>
      <c r="Z8903" s="54">
        <f t="shared" si="1116"/>
        <v>0.60377358490566047</v>
      </c>
      <c r="AA8903" s="49" t="str">
        <f t="shared" ca="1" si="1117"/>
        <v>Y</v>
      </c>
      <c r="AB8903" s="49">
        <f t="shared" ca="1" si="1118"/>
        <v>6</v>
      </c>
      <c r="AC8903" s="49" t="str">
        <f t="shared" ca="1" si="1119"/>
        <v>Y</v>
      </c>
    </row>
    <row r="8904" spans="1:29" x14ac:dyDescent="0.25">
      <c r="A8904">
        <v>10623</v>
      </c>
      <c r="B8904" s="9">
        <v>43211</v>
      </c>
      <c r="C8904" s="50" t="str">
        <f t="shared" si="1112"/>
        <v>N</v>
      </c>
      <c r="D8904" s="52">
        <f>_xlfn.XLOOKUP(B8904,Cal_Date!B:B,Cal_Date!A:A,0)</f>
        <v>3</v>
      </c>
      <c r="E8904">
        <v>2018</v>
      </c>
      <c r="F8904" t="s">
        <v>126</v>
      </c>
      <c r="G8904" t="s">
        <v>130</v>
      </c>
      <c r="H8904" t="s">
        <v>11</v>
      </c>
      <c r="I8904" t="s">
        <v>11</v>
      </c>
      <c r="J8904" t="s">
        <v>15</v>
      </c>
      <c r="K8904" t="s">
        <v>42</v>
      </c>
      <c r="L8904">
        <v>1</v>
      </c>
      <c r="M8904">
        <v>1005</v>
      </c>
      <c r="O8904" t="s">
        <v>25</v>
      </c>
      <c r="R8904" t="s">
        <v>44</v>
      </c>
      <c r="S8904" s="49" t="str">
        <f t="shared" si="1113"/>
        <v>Card</v>
      </c>
      <c r="T8904" s="3">
        <v>0.03</v>
      </c>
      <c r="U8904" s="2">
        <v>2.7225000000000001</v>
      </c>
      <c r="V8904" s="2">
        <v>0.87</v>
      </c>
      <c r="W8904" s="54">
        <f>_xlfn.XLOOKUP(M8904,Market!A:A,Market!F:F,0)</f>
        <v>8.8999999999999996E-2</v>
      </c>
      <c r="X8904" s="55">
        <f t="shared" si="1114"/>
        <v>8.1674999999999998E-2</v>
      </c>
      <c r="Y8904" s="55">
        <f t="shared" si="1115"/>
        <v>1.8525</v>
      </c>
      <c r="Z8904" s="54">
        <f t="shared" si="1116"/>
        <v>0.68044077134986225</v>
      </c>
      <c r="AA8904" s="49" t="str">
        <f t="shared" ca="1" si="1117"/>
        <v>Y</v>
      </c>
      <c r="AB8904" s="49">
        <f t="shared" ca="1" si="1118"/>
        <v>6</v>
      </c>
      <c r="AC8904" s="49" t="str">
        <f t="shared" ca="1" si="1119"/>
        <v>Y</v>
      </c>
    </row>
    <row r="8905" spans="1:29" x14ac:dyDescent="0.25">
      <c r="A8905">
        <v>10624</v>
      </c>
      <c r="B8905" s="9">
        <v>43211</v>
      </c>
      <c r="C8905" s="50" t="str">
        <f t="shared" si="1112"/>
        <v>N</v>
      </c>
      <c r="D8905" s="52">
        <f>_xlfn.XLOOKUP(B8905,Cal_Date!B:B,Cal_Date!A:A,0)</f>
        <v>3</v>
      </c>
      <c r="E8905">
        <v>2018</v>
      </c>
      <c r="F8905" t="s">
        <v>126</v>
      </c>
      <c r="G8905" t="s">
        <v>130</v>
      </c>
      <c r="H8905" t="s">
        <v>11</v>
      </c>
      <c r="I8905" t="s">
        <v>11</v>
      </c>
      <c r="J8905" t="s">
        <v>15</v>
      </c>
      <c r="K8905" t="s">
        <v>42</v>
      </c>
      <c r="L8905">
        <v>2</v>
      </c>
      <c r="M8905">
        <v>1005</v>
      </c>
      <c r="O8905" t="s">
        <v>25</v>
      </c>
      <c r="R8905" t="s">
        <v>44</v>
      </c>
      <c r="S8905" s="49" t="str">
        <f t="shared" si="1113"/>
        <v>Card</v>
      </c>
      <c r="T8905" s="3">
        <v>0.03</v>
      </c>
      <c r="U8905" s="2">
        <v>5.4450000000000003</v>
      </c>
      <c r="V8905" s="2">
        <v>1.74</v>
      </c>
      <c r="W8905" s="54">
        <f>_xlfn.XLOOKUP(M8905,Market!A:A,Market!F:F,0)</f>
        <v>8.8999999999999996E-2</v>
      </c>
      <c r="X8905" s="55">
        <f t="shared" si="1114"/>
        <v>0.16335</v>
      </c>
      <c r="Y8905" s="55">
        <f t="shared" si="1115"/>
        <v>3.7050000000000001</v>
      </c>
      <c r="Z8905" s="54">
        <f t="shared" si="1116"/>
        <v>0.68044077134986225</v>
      </c>
      <c r="AA8905" s="49" t="str">
        <f t="shared" ca="1" si="1117"/>
        <v>Y</v>
      </c>
      <c r="AB8905" s="49">
        <f t="shared" ca="1" si="1118"/>
        <v>6</v>
      </c>
      <c r="AC8905" s="49" t="str">
        <f t="shared" ca="1" si="1119"/>
        <v>Y</v>
      </c>
    </row>
    <row r="8906" spans="1:29" x14ac:dyDescent="0.25">
      <c r="A8906">
        <v>10625</v>
      </c>
      <c r="B8906" s="9">
        <v>43211</v>
      </c>
      <c r="C8906" s="50" t="str">
        <f t="shared" si="1112"/>
        <v>N</v>
      </c>
      <c r="D8906" s="52">
        <f>_xlfn.XLOOKUP(B8906,Cal_Date!B:B,Cal_Date!A:A,0)</f>
        <v>3</v>
      </c>
      <c r="E8906">
        <v>2018</v>
      </c>
      <c r="F8906" t="s">
        <v>126</v>
      </c>
      <c r="G8906" t="s">
        <v>130</v>
      </c>
      <c r="H8906" t="s">
        <v>11</v>
      </c>
      <c r="I8906" t="s">
        <v>11</v>
      </c>
      <c r="J8906" t="s">
        <v>15</v>
      </c>
      <c r="K8906" t="s">
        <v>42</v>
      </c>
      <c r="L8906">
        <v>2</v>
      </c>
      <c r="M8906">
        <v>1006</v>
      </c>
      <c r="O8906" t="s">
        <v>28</v>
      </c>
      <c r="R8906" t="s">
        <v>47</v>
      </c>
      <c r="S8906" s="49" t="str">
        <f t="shared" si="1113"/>
        <v>Card</v>
      </c>
      <c r="T8906" s="3">
        <v>3.5000000000000003E-2</v>
      </c>
      <c r="U8906" s="2">
        <v>5.4450000000000003</v>
      </c>
      <c r="V8906" s="2">
        <v>1.74</v>
      </c>
      <c r="W8906" s="54">
        <f>_xlfn.XLOOKUP(M8906,Market!A:A,Market!F:F,0)</f>
        <v>8.8999999999999996E-2</v>
      </c>
      <c r="X8906" s="55">
        <f t="shared" si="1114"/>
        <v>0.19057500000000002</v>
      </c>
      <c r="Y8906" s="55">
        <f t="shared" si="1115"/>
        <v>3.7050000000000001</v>
      </c>
      <c r="Z8906" s="54">
        <f t="shared" si="1116"/>
        <v>0.68044077134986225</v>
      </c>
      <c r="AA8906" s="49" t="str">
        <f t="shared" ca="1" si="1117"/>
        <v>Y</v>
      </c>
      <c r="AB8906" s="49">
        <f t="shared" ca="1" si="1118"/>
        <v>6</v>
      </c>
      <c r="AC8906" s="49" t="str">
        <f t="shared" ca="1" si="1119"/>
        <v>Y</v>
      </c>
    </row>
    <row r="8907" spans="1:29" x14ac:dyDescent="0.25">
      <c r="A8907">
        <v>10626</v>
      </c>
      <c r="B8907" s="9">
        <v>43211</v>
      </c>
      <c r="C8907" s="50" t="str">
        <f t="shared" si="1112"/>
        <v>N</v>
      </c>
      <c r="D8907" s="52">
        <f>_xlfn.XLOOKUP(B8907,Cal_Date!B:B,Cal_Date!A:A,0)</f>
        <v>3</v>
      </c>
      <c r="E8907">
        <v>2018</v>
      </c>
      <c r="F8907" t="s">
        <v>126</v>
      </c>
      <c r="G8907" t="s">
        <v>130</v>
      </c>
      <c r="H8907" t="s">
        <v>48</v>
      </c>
      <c r="I8907" t="s">
        <v>18</v>
      </c>
      <c r="J8907" t="s">
        <v>10</v>
      </c>
      <c r="K8907" t="s">
        <v>43</v>
      </c>
      <c r="L8907">
        <v>1</v>
      </c>
      <c r="M8907">
        <v>1007</v>
      </c>
      <c r="O8907" t="s">
        <v>28</v>
      </c>
      <c r="R8907" t="s">
        <v>44</v>
      </c>
      <c r="S8907" s="49" t="str">
        <f t="shared" si="1113"/>
        <v>Card</v>
      </c>
      <c r="T8907" s="3">
        <v>0.03</v>
      </c>
      <c r="U8907" s="2">
        <v>7.6229999999999993</v>
      </c>
      <c r="V8907" s="2">
        <v>1.46</v>
      </c>
      <c r="W8907" s="54">
        <f>_xlfn.XLOOKUP(M8907,Market!A:A,Market!F:F,0)</f>
        <v>8.8999999999999996E-2</v>
      </c>
      <c r="X8907" s="55">
        <f t="shared" si="1114"/>
        <v>0.22868999999999998</v>
      </c>
      <c r="Y8907" s="55">
        <f t="shared" si="1115"/>
        <v>6.1629999999999994</v>
      </c>
      <c r="Z8907" s="54">
        <f t="shared" si="1116"/>
        <v>0.80847435392889933</v>
      </c>
      <c r="AA8907" s="49" t="str">
        <f t="shared" ca="1" si="1117"/>
        <v>Y</v>
      </c>
      <c r="AB8907" s="49">
        <f t="shared" ca="1" si="1118"/>
        <v>6</v>
      </c>
      <c r="AC8907" s="49" t="str">
        <f t="shared" ca="1" si="1119"/>
        <v>Y</v>
      </c>
    </row>
    <row r="8908" spans="1:29" x14ac:dyDescent="0.25">
      <c r="A8908">
        <v>10627</v>
      </c>
      <c r="B8908" s="9">
        <v>43211</v>
      </c>
      <c r="C8908" s="50" t="str">
        <f t="shared" si="1112"/>
        <v>N</v>
      </c>
      <c r="D8908" s="52">
        <f>_xlfn.XLOOKUP(B8908,Cal_Date!B:B,Cal_Date!A:A,0)</f>
        <v>3</v>
      </c>
      <c r="E8908">
        <v>2018</v>
      </c>
      <c r="F8908" t="s">
        <v>126</v>
      </c>
      <c r="G8908" t="s">
        <v>130</v>
      </c>
      <c r="H8908" t="s">
        <v>48</v>
      </c>
      <c r="I8908" t="s">
        <v>18</v>
      </c>
      <c r="J8908" t="s">
        <v>10</v>
      </c>
      <c r="K8908" t="s">
        <v>43</v>
      </c>
      <c r="L8908">
        <v>1</v>
      </c>
      <c r="M8908">
        <v>1008</v>
      </c>
      <c r="O8908" t="s">
        <v>28</v>
      </c>
      <c r="R8908" t="s">
        <v>44</v>
      </c>
      <c r="S8908" s="49" t="str">
        <f t="shared" si="1113"/>
        <v>Card</v>
      </c>
      <c r="T8908" s="3">
        <v>0.03</v>
      </c>
      <c r="U8908" s="2">
        <v>7.6229999999999993</v>
      </c>
      <c r="V8908" s="2">
        <v>1.46</v>
      </c>
      <c r="W8908" s="54">
        <f>_xlfn.XLOOKUP(M8908,Market!A:A,Market!F:F,0)</f>
        <v>8.8999999999999996E-2</v>
      </c>
      <c r="X8908" s="55">
        <f t="shared" si="1114"/>
        <v>0.22868999999999998</v>
      </c>
      <c r="Y8908" s="55">
        <f t="shared" si="1115"/>
        <v>6.1629999999999994</v>
      </c>
      <c r="Z8908" s="54">
        <f t="shared" si="1116"/>
        <v>0.80847435392889933</v>
      </c>
      <c r="AA8908" s="49" t="str">
        <f t="shared" ca="1" si="1117"/>
        <v>Y</v>
      </c>
      <c r="AB8908" s="49">
        <f t="shared" ca="1" si="1118"/>
        <v>6</v>
      </c>
      <c r="AC8908" s="49" t="str">
        <f t="shared" ca="1" si="1119"/>
        <v>Y</v>
      </c>
    </row>
    <row r="8909" spans="1:29" x14ac:dyDescent="0.25">
      <c r="A8909">
        <v>10628</v>
      </c>
      <c r="B8909" s="9">
        <v>43211</v>
      </c>
      <c r="C8909" s="50" t="str">
        <f t="shared" si="1112"/>
        <v>N</v>
      </c>
      <c r="D8909" s="52">
        <f>_xlfn.XLOOKUP(B8909,Cal_Date!B:B,Cal_Date!A:A,0)</f>
        <v>3</v>
      </c>
      <c r="E8909">
        <v>2018</v>
      </c>
      <c r="F8909" t="s">
        <v>126</v>
      </c>
      <c r="G8909" t="s">
        <v>130</v>
      </c>
      <c r="H8909" t="s">
        <v>11</v>
      </c>
      <c r="I8909" t="s">
        <v>18</v>
      </c>
      <c r="J8909" t="s">
        <v>15</v>
      </c>
      <c r="K8909" t="s">
        <v>42</v>
      </c>
      <c r="L8909">
        <v>1</v>
      </c>
      <c r="M8909">
        <v>1009</v>
      </c>
      <c r="O8909" t="s">
        <v>28</v>
      </c>
      <c r="R8909" t="s">
        <v>44</v>
      </c>
      <c r="S8909" s="49" t="str">
        <f t="shared" si="1113"/>
        <v>Card</v>
      </c>
      <c r="T8909" s="3">
        <v>0.03</v>
      </c>
      <c r="U8909" s="2">
        <v>2.7225000000000001</v>
      </c>
      <c r="V8909" s="2">
        <v>1.4</v>
      </c>
      <c r="W8909" s="54">
        <f>_xlfn.XLOOKUP(M8909,Market!A:A,Market!F:F,0)</f>
        <v>8.8999999999999996E-2</v>
      </c>
      <c r="X8909" s="55">
        <f t="shared" si="1114"/>
        <v>8.1674999999999998E-2</v>
      </c>
      <c r="Y8909" s="55">
        <f t="shared" si="1115"/>
        <v>1.3225000000000002</v>
      </c>
      <c r="Z8909" s="54">
        <f t="shared" si="1116"/>
        <v>0.48576675849403128</v>
      </c>
      <c r="AA8909" s="49" t="str">
        <f t="shared" ca="1" si="1117"/>
        <v>Y</v>
      </c>
      <c r="AB8909" s="49">
        <f t="shared" ca="1" si="1118"/>
        <v>6</v>
      </c>
      <c r="AC8909" s="49" t="str">
        <f t="shared" ca="1" si="1119"/>
        <v>Y</v>
      </c>
    </row>
    <row r="8910" spans="1:29" x14ac:dyDescent="0.25">
      <c r="A8910">
        <v>10629</v>
      </c>
      <c r="B8910" s="9">
        <v>43211</v>
      </c>
      <c r="C8910" s="50" t="str">
        <f t="shared" si="1112"/>
        <v>N</v>
      </c>
      <c r="D8910" s="52">
        <f>_xlfn.XLOOKUP(B8910,Cal_Date!B:B,Cal_Date!A:A,0)</f>
        <v>3</v>
      </c>
      <c r="E8910">
        <v>2018</v>
      </c>
      <c r="F8910" t="s">
        <v>126</v>
      </c>
      <c r="G8910" t="s">
        <v>130</v>
      </c>
      <c r="H8910" t="s">
        <v>14</v>
      </c>
      <c r="I8910" t="s">
        <v>18</v>
      </c>
      <c r="J8910" t="s">
        <v>15</v>
      </c>
      <c r="K8910" t="s">
        <v>43</v>
      </c>
      <c r="L8910">
        <v>2</v>
      </c>
      <c r="M8910">
        <v>1006</v>
      </c>
      <c r="O8910" t="s">
        <v>28</v>
      </c>
      <c r="R8910" t="s">
        <v>44</v>
      </c>
      <c r="S8910" s="49" t="str">
        <f t="shared" si="1113"/>
        <v>Card</v>
      </c>
      <c r="T8910" s="3">
        <v>0.03</v>
      </c>
      <c r="U8910" s="2">
        <v>10.89</v>
      </c>
      <c r="V8910" s="2">
        <v>4.2</v>
      </c>
      <c r="W8910" s="54">
        <f>_xlfn.XLOOKUP(M8910,Market!A:A,Market!F:F,0)</f>
        <v>8.8999999999999996E-2</v>
      </c>
      <c r="X8910" s="55">
        <f t="shared" si="1114"/>
        <v>0.32669999999999999</v>
      </c>
      <c r="Y8910" s="55">
        <f t="shared" si="1115"/>
        <v>6.69</v>
      </c>
      <c r="Z8910" s="54">
        <f t="shared" si="1116"/>
        <v>0.61432506887052341</v>
      </c>
      <c r="AA8910" s="49" t="str">
        <f t="shared" ca="1" si="1117"/>
        <v>Y</v>
      </c>
      <c r="AB8910" s="49">
        <f t="shared" ca="1" si="1118"/>
        <v>6</v>
      </c>
      <c r="AC8910" s="49" t="str">
        <f t="shared" ca="1" si="1119"/>
        <v>Y</v>
      </c>
    </row>
    <row r="8911" spans="1:29" x14ac:dyDescent="0.25">
      <c r="A8911">
        <v>10630</v>
      </c>
      <c r="B8911" s="9">
        <v>43211</v>
      </c>
      <c r="C8911" s="50" t="str">
        <f t="shared" si="1112"/>
        <v>N</v>
      </c>
      <c r="D8911" s="52">
        <f>_xlfn.XLOOKUP(B8911,Cal_Date!B:B,Cal_Date!A:A,0)</f>
        <v>3</v>
      </c>
      <c r="E8911">
        <v>2018</v>
      </c>
      <c r="F8911" t="s">
        <v>126</v>
      </c>
      <c r="G8911" t="s">
        <v>130</v>
      </c>
      <c r="H8911" t="s">
        <v>14</v>
      </c>
      <c r="I8911" t="s">
        <v>18</v>
      </c>
      <c r="J8911" t="s">
        <v>15</v>
      </c>
      <c r="K8911" t="s">
        <v>43</v>
      </c>
      <c r="L8911">
        <v>1</v>
      </c>
      <c r="M8911">
        <v>1007</v>
      </c>
      <c r="O8911" t="s">
        <v>28</v>
      </c>
      <c r="R8911" t="s">
        <v>47</v>
      </c>
      <c r="S8911" s="49" t="str">
        <f t="shared" si="1113"/>
        <v>Card</v>
      </c>
      <c r="T8911" s="3">
        <v>3.5000000000000003E-2</v>
      </c>
      <c r="U8911" s="2">
        <v>5.4450000000000003</v>
      </c>
      <c r="V8911" s="2">
        <v>2.1</v>
      </c>
      <c r="W8911" s="54">
        <f>_xlfn.XLOOKUP(M8911,Market!A:A,Market!F:F,0)</f>
        <v>8.8999999999999996E-2</v>
      </c>
      <c r="X8911" s="55">
        <f t="shared" si="1114"/>
        <v>0.19057500000000002</v>
      </c>
      <c r="Y8911" s="55">
        <f t="shared" si="1115"/>
        <v>3.3450000000000002</v>
      </c>
      <c r="Z8911" s="54">
        <f t="shared" si="1116"/>
        <v>0.61432506887052341</v>
      </c>
      <c r="AA8911" s="49" t="str">
        <f t="shared" ca="1" si="1117"/>
        <v>Y</v>
      </c>
      <c r="AB8911" s="49">
        <f t="shared" ca="1" si="1118"/>
        <v>6</v>
      </c>
      <c r="AC8911" s="49" t="str">
        <f t="shared" ca="1" si="1119"/>
        <v>Y</v>
      </c>
    </row>
    <row r="8912" spans="1:29" x14ac:dyDescent="0.25">
      <c r="A8912">
        <v>10631</v>
      </c>
      <c r="B8912" s="9">
        <v>43211</v>
      </c>
      <c r="C8912" s="50" t="str">
        <f t="shared" si="1112"/>
        <v>N</v>
      </c>
      <c r="D8912" s="52">
        <f>_xlfn.XLOOKUP(B8912,Cal_Date!B:B,Cal_Date!A:A,0)</f>
        <v>3</v>
      </c>
      <c r="E8912">
        <v>2018</v>
      </c>
      <c r="F8912" t="s">
        <v>126</v>
      </c>
      <c r="G8912" t="s">
        <v>130</v>
      </c>
      <c r="H8912" t="s">
        <v>14</v>
      </c>
      <c r="I8912" t="s">
        <v>18</v>
      </c>
      <c r="J8912" t="s">
        <v>15</v>
      </c>
      <c r="K8912" t="s">
        <v>43</v>
      </c>
      <c r="L8912">
        <v>2</v>
      </c>
      <c r="M8912">
        <v>1007</v>
      </c>
      <c r="O8912" t="s">
        <v>28</v>
      </c>
      <c r="R8912" t="s">
        <v>44</v>
      </c>
      <c r="S8912" s="49" t="str">
        <f t="shared" si="1113"/>
        <v>Card</v>
      </c>
      <c r="T8912" s="3">
        <v>0.03</v>
      </c>
      <c r="U8912" s="2">
        <v>10.89</v>
      </c>
      <c r="V8912" s="2">
        <v>4.2</v>
      </c>
      <c r="W8912" s="54">
        <f>_xlfn.XLOOKUP(M8912,Market!A:A,Market!F:F,0)</f>
        <v>8.8999999999999996E-2</v>
      </c>
      <c r="X8912" s="55">
        <f t="shared" si="1114"/>
        <v>0.32669999999999999</v>
      </c>
      <c r="Y8912" s="55">
        <f t="shared" si="1115"/>
        <v>6.69</v>
      </c>
      <c r="Z8912" s="54">
        <f t="shared" si="1116"/>
        <v>0.61432506887052341</v>
      </c>
      <c r="AA8912" s="49" t="str">
        <f t="shared" ca="1" si="1117"/>
        <v>Y</v>
      </c>
      <c r="AB8912" s="49">
        <f t="shared" ca="1" si="1118"/>
        <v>6</v>
      </c>
      <c r="AC8912" s="49" t="str">
        <f t="shared" ca="1" si="1119"/>
        <v>Y</v>
      </c>
    </row>
    <row r="8913" spans="1:29" x14ac:dyDescent="0.25">
      <c r="A8913">
        <v>10632</v>
      </c>
      <c r="B8913" s="9">
        <v>43211</v>
      </c>
      <c r="C8913" s="50" t="str">
        <f t="shared" si="1112"/>
        <v>N</v>
      </c>
      <c r="D8913" s="52">
        <f>_xlfn.XLOOKUP(B8913,Cal_Date!B:B,Cal_Date!A:A,0)</f>
        <v>3</v>
      </c>
      <c r="E8913">
        <v>2018</v>
      </c>
      <c r="F8913" t="s">
        <v>126</v>
      </c>
      <c r="G8913" t="s">
        <v>130</v>
      </c>
      <c r="H8913" t="s">
        <v>48</v>
      </c>
      <c r="I8913" t="s">
        <v>18</v>
      </c>
      <c r="J8913" t="s">
        <v>10</v>
      </c>
      <c r="K8913" t="s">
        <v>43</v>
      </c>
      <c r="L8913">
        <v>1</v>
      </c>
      <c r="M8913">
        <v>1007</v>
      </c>
      <c r="O8913" t="s">
        <v>28</v>
      </c>
      <c r="R8913" t="s">
        <v>44</v>
      </c>
      <c r="S8913" s="49" t="str">
        <f t="shared" si="1113"/>
        <v>Card</v>
      </c>
      <c r="T8913" s="3">
        <v>0.03</v>
      </c>
      <c r="U8913" s="2">
        <v>7.6229999999999993</v>
      </c>
      <c r="V8913" s="2">
        <v>1.46</v>
      </c>
      <c r="W8913" s="54">
        <f>_xlfn.XLOOKUP(M8913,Market!A:A,Market!F:F,0)</f>
        <v>8.8999999999999996E-2</v>
      </c>
      <c r="X8913" s="55">
        <f t="shared" si="1114"/>
        <v>0.22868999999999998</v>
      </c>
      <c r="Y8913" s="55">
        <f t="shared" si="1115"/>
        <v>6.1629999999999994</v>
      </c>
      <c r="Z8913" s="54">
        <f t="shared" si="1116"/>
        <v>0.80847435392889933</v>
      </c>
      <c r="AA8913" s="49" t="str">
        <f t="shared" ca="1" si="1117"/>
        <v>Y</v>
      </c>
      <c r="AB8913" s="49">
        <f t="shared" ca="1" si="1118"/>
        <v>6</v>
      </c>
      <c r="AC8913" s="49" t="str">
        <f t="shared" ca="1" si="1119"/>
        <v>Y</v>
      </c>
    </row>
    <row r="8914" spans="1:29" x14ac:dyDescent="0.25">
      <c r="A8914">
        <v>10633</v>
      </c>
      <c r="B8914" s="9">
        <v>43211</v>
      </c>
      <c r="C8914" s="50" t="str">
        <f t="shared" si="1112"/>
        <v>N</v>
      </c>
      <c r="D8914" s="52">
        <f>_xlfn.XLOOKUP(B8914,Cal_Date!B:B,Cal_Date!A:A,0)</f>
        <v>3</v>
      </c>
      <c r="E8914">
        <v>2018</v>
      </c>
      <c r="F8914" t="s">
        <v>126</v>
      </c>
      <c r="G8914" t="s">
        <v>130</v>
      </c>
      <c r="H8914" t="s">
        <v>48</v>
      </c>
      <c r="I8914" t="s">
        <v>18</v>
      </c>
      <c r="J8914" t="s">
        <v>10</v>
      </c>
      <c r="K8914" t="s">
        <v>43</v>
      </c>
      <c r="L8914">
        <v>2</v>
      </c>
      <c r="M8914">
        <v>1005</v>
      </c>
      <c r="O8914" t="s">
        <v>25</v>
      </c>
      <c r="R8914" t="s">
        <v>44</v>
      </c>
      <c r="S8914" s="49" t="str">
        <f t="shared" si="1113"/>
        <v>Card</v>
      </c>
      <c r="T8914" s="3">
        <v>0.03</v>
      </c>
      <c r="U8914" s="2">
        <v>15.245999999999999</v>
      </c>
      <c r="V8914" s="2">
        <v>2.92</v>
      </c>
      <c r="W8914" s="54">
        <f>_xlfn.XLOOKUP(M8914,Market!A:A,Market!F:F,0)</f>
        <v>8.8999999999999996E-2</v>
      </c>
      <c r="X8914" s="55">
        <f t="shared" si="1114"/>
        <v>0.45737999999999995</v>
      </c>
      <c r="Y8914" s="55">
        <f t="shared" si="1115"/>
        <v>12.325999999999999</v>
      </c>
      <c r="Z8914" s="54">
        <f t="shared" si="1116"/>
        <v>0.80847435392889933</v>
      </c>
      <c r="AA8914" s="49" t="str">
        <f t="shared" ca="1" si="1117"/>
        <v>Y</v>
      </c>
      <c r="AB8914" s="49">
        <f t="shared" ca="1" si="1118"/>
        <v>6</v>
      </c>
      <c r="AC8914" s="49" t="str">
        <f t="shared" ca="1" si="1119"/>
        <v>Y</v>
      </c>
    </row>
    <row r="8915" spans="1:29" x14ac:dyDescent="0.25">
      <c r="A8915">
        <v>10634</v>
      </c>
      <c r="B8915" s="9">
        <v>43211</v>
      </c>
      <c r="C8915" s="50" t="str">
        <f t="shared" si="1112"/>
        <v>N</v>
      </c>
      <c r="D8915" s="52">
        <f>_xlfn.XLOOKUP(B8915,Cal_Date!B:B,Cal_Date!A:A,0)</f>
        <v>3</v>
      </c>
      <c r="E8915">
        <v>2018</v>
      </c>
      <c r="F8915" t="s">
        <v>126</v>
      </c>
      <c r="G8915" t="s">
        <v>130</v>
      </c>
      <c r="H8915" t="s">
        <v>11</v>
      </c>
      <c r="I8915" t="s">
        <v>11</v>
      </c>
      <c r="J8915" t="s">
        <v>15</v>
      </c>
      <c r="K8915" t="s">
        <v>42</v>
      </c>
      <c r="L8915">
        <v>1</v>
      </c>
      <c r="M8915">
        <v>1005</v>
      </c>
      <c r="O8915" t="s">
        <v>25</v>
      </c>
      <c r="R8915" t="s">
        <v>44</v>
      </c>
      <c r="S8915" s="49" t="str">
        <f t="shared" si="1113"/>
        <v>Card</v>
      </c>
      <c r="T8915" s="3">
        <v>0.03</v>
      </c>
      <c r="U8915" s="2">
        <v>2.7225000000000001</v>
      </c>
      <c r="V8915" s="2">
        <v>0.87</v>
      </c>
      <c r="W8915" s="54">
        <f>_xlfn.XLOOKUP(M8915,Market!A:A,Market!F:F,0)</f>
        <v>8.8999999999999996E-2</v>
      </c>
      <c r="X8915" s="55">
        <f t="shared" si="1114"/>
        <v>8.1674999999999998E-2</v>
      </c>
      <c r="Y8915" s="55">
        <f t="shared" si="1115"/>
        <v>1.8525</v>
      </c>
      <c r="Z8915" s="54">
        <f t="shared" si="1116"/>
        <v>0.68044077134986225</v>
      </c>
      <c r="AA8915" s="49" t="str">
        <f t="shared" ca="1" si="1117"/>
        <v>Y</v>
      </c>
      <c r="AB8915" s="49">
        <f t="shared" ca="1" si="1118"/>
        <v>6</v>
      </c>
      <c r="AC8915" s="49" t="str">
        <f t="shared" ca="1" si="1119"/>
        <v>Y</v>
      </c>
    </row>
    <row r="8916" spans="1:29" x14ac:dyDescent="0.25">
      <c r="A8916">
        <v>10635</v>
      </c>
      <c r="B8916" s="9">
        <v>43211</v>
      </c>
      <c r="C8916" s="50" t="str">
        <f t="shared" si="1112"/>
        <v>N</v>
      </c>
      <c r="D8916" s="52">
        <f>_xlfn.XLOOKUP(B8916,Cal_Date!B:B,Cal_Date!A:A,0)</f>
        <v>3</v>
      </c>
      <c r="E8916">
        <v>2018</v>
      </c>
      <c r="F8916" t="s">
        <v>126</v>
      </c>
      <c r="G8916" t="s">
        <v>130</v>
      </c>
      <c r="H8916" t="s">
        <v>11</v>
      </c>
      <c r="I8916" t="s">
        <v>11</v>
      </c>
      <c r="J8916" t="s">
        <v>15</v>
      </c>
      <c r="K8916" t="s">
        <v>42</v>
      </c>
      <c r="L8916">
        <v>1</v>
      </c>
      <c r="M8916">
        <v>1002</v>
      </c>
      <c r="O8916" t="s">
        <v>28</v>
      </c>
      <c r="R8916" t="s">
        <v>47</v>
      </c>
      <c r="S8916" s="49" t="str">
        <f t="shared" si="1113"/>
        <v>Card</v>
      </c>
      <c r="T8916" s="3">
        <v>3.5000000000000003E-2</v>
      </c>
      <c r="U8916" s="2">
        <v>2.6500000000000004</v>
      </c>
      <c r="V8916" s="2">
        <v>0.87</v>
      </c>
      <c r="W8916" s="54">
        <f>_xlfn.XLOOKUP(M8916,Market!A:A,Market!F:F,0)</f>
        <v>0.06</v>
      </c>
      <c r="X8916" s="55">
        <f t="shared" si="1114"/>
        <v>9.2750000000000027E-2</v>
      </c>
      <c r="Y8916" s="55">
        <f t="shared" si="1115"/>
        <v>1.7800000000000002</v>
      </c>
      <c r="Z8916" s="54">
        <f t="shared" si="1116"/>
        <v>0.67169811320754713</v>
      </c>
      <c r="AA8916" s="49" t="str">
        <f t="shared" ca="1" si="1117"/>
        <v>Y</v>
      </c>
      <c r="AB8916" s="49">
        <f t="shared" ca="1" si="1118"/>
        <v>6</v>
      </c>
      <c r="AC8916" s="49" t="str">
        <f t="shared" ca="1" si="1119"/>
        <v>Y</v>
      </c>
    </row>
    <row r="8917" spans="1:29" x14ac:dyDescent="0.25">
      <c r="A8917">
        <v>10636</v>
      </c>
      <c r="B8917" s="9">
        <v>43211</v>
      </c>
      <c r="C8917" s="50" t="str">
        <f t="shared" si="1112"/>
        <v>N</v>
      </c>
      <c r="D8917" s="52">
        <f>_xlfn.XLOOKUP(B8917,Cal_Date!B:B,Cal_Date!A:A,0)</f>
        <v>3</v>
      </c>
      <c r="E8917">
        <v>2018</v>
      </c>
      <c r="F8917" t="s">
        <v>126</v>
      </c>
      <c r="G8917" t="s">
        <v>130</v>
      </c>
      <c r="H8917" t="s">
        <v>11</v>
      </c>
      <c r="I8917" t="s">
        <v>11</v>
      </c>
      <c r="J8917" t="s">
        <v>15</v>
      </c>
      <c r="K8917" t="s">
        <v>42</v>
      </c>
      <c r="L8917">
        <v>1</v>
      </c>
      <c r="M8917">
        <v>1004</v>
      </c>
      <c r="O8917" t="s">
        <v>28</v>
      </c>
      <c r="R8917" t="s">
        <v>44</v>
      </c>
      <c r="S8917" s="49" t="str">
        <f t="shared" si="1113"/>
        <v>Card</v>
      </c>
      <c r="T8917" s="3">
        <v>0.03</v>
      </c>
      <c r="U8917" s="2">
        <v>2.6500000000000004</v>
      </c>
      <c r="V8917" s="2">
        <v>0.87</v>
      </c>
      <c r="W8917" s="54">
        <f>_xlfn.XLOOKUP(M8917,Market!A:A,Market!F:F,0)</f>
        <v>0.06</v>
      </c>
      <c r="X8917" s="55">
        <f t="shared" si="1114"/>
        <v>7.9500000000000001E-2</v>
      </c>
      <c r="Y8917" s="55">
        <f t="shared" si="1115"/>
        <v>1.7800000000000002</v>
      </c>
      <c r="Z8917" s="54">
        <f t="shared" si="1116"/>
        <v>0.67169811320754713</v>
      </c>
      <c r="AA8917" s="49" t="str">
        <f t="shared" ca="1" si="1117"/>
        <v>Y</v>
      </c>
      <c r="AB8917" s="49">
        <f t="shared" ca="1" si="1118"/>
        <v>6</v>
      </c>
      <c r="AC8917" s="49" t="str">
        <f t="shared" ca="1" si="1119"/>
        <v>Y</v>
      </c>
    </row>
    <row r="8918" spans="1:29" x14ac:dyDescent="0.25">
      <c r="A8918">
        <v>10637</v>
      </c>
      <c r="B8918" s="9">
        <v>43211</v>
      </c>
      <c r="C8918" s="50" t="str">
        <f t="shared" si="1112"/>
        <v>N</v>
      </c>
      <c r="D8918" s="52">
        <f>_xlfn.XLOOKUP(B8918,Cal_Date!B:B,Cal_Date!A:A,0)</f>
        <v>3</v>
      </c>
      <c r="E8918">
        <v>2018</v>
      </c>
      <c r="F8918" t="s">
        <v>126</v>
      </c>
      <c r="G8918" t="s">
        <v>130</v>
      </c>
      <c r="H8918" t="s">
        <v>11</v>
      </c>
      <c r="I8918" t="s">
        <v>11</v>
      </c>
      <c r="J8918" t="s">
        <v>15</v>
      </c>
      <c r="K8918" t="s">
        <v>42</v>
      </c>
      <c r="L8918">
        <v>1</v>
      </c>
      <c r="M8918">
        <v>1005</v>
      </c>
      <c r="O8918" t="s">
        <v>25</v>
      </c>
      <c r="R8918" t="s">
        <v>46</v>
      </c>
      <c r="S8918" s="49" t="str">
        <f t="shared" si="1113"/>
        <v>Card</v>
      </c>
      <c r="T8918" s="3">
        <v>0.04</v>
      </c>
      <c r="U8918" s="2">
        <v>2.7225000000000001</v>
      </c>
      <c r="V8918" s="2">
        <v>0.87</v>
      </c>
      <c r="W8918" s="54">
        <f>_xlfn.XLOOKUP(M8918,Market!A:A,Market!F:F,0)</f>
        <v>8.8999999999999996E-2</v>
      </c>
      <c r="X8918" s="55">
        <f t="shared" si="1114"/>
        <v>0.10890000000000001</v>
      </c>
      <c r="Y8918" s="55">
        <f t="shared" si="1115"/>
        <v>1.8525</v>
      </c>
      <c r="Z8918" s="54">
        <f t="shared" si="1116"/>
        <v>0.68044077134986225</v>
      </c>
      <c r="AA8918" s="49" t="str">
        <f t="shared" ca="1" si="1117"/>
        <v>Y</v>
      </c>
      <c r="AB8918" s="49">
        <f t="shared" ca="1" si="1118"/>
        <v>6</v>
      </c>
      <c r="AC8918" s="49" t="str">
        <f t="shared" ca="1" si="1119"/>
        <v>Y</v>
      </c>
    </row>
    <row r="8919" spans="1:29" x14ac:dyDescent="0.25">
      <c r="A8919">
        <v>10638</v>
      </c>
      <c r="B8919" s="9">
        <v>43211</v>
      </c>
      <c r="C8919" s="50" t="str">
        <f t="shared" si="1112"/>
        <v>N</v>
      </c>
      <c r="D8919" s="52">
        <f>_xlfn.XLOOKUP(B8919,Cal_Date!B:B,Cal_Date!A:A,0)</f>
        <v>3</v>
      </c>
      <c r="E8919">
        <v>2018</v>
      </c>
      <c r="F8919" t="s">
        <v>126</v>
      </c>
      <c r="G8919" t="s">
        <v>130</v>
      </c>
      <c r="H8919" t="s">
        <v>11</v>
      </c>
      <c r="I8919" t="s">
        <v>18</v>
      </c>
      <c r="J8919" t="s">
        <v>15</v>
      </c>
      <c r="K8919" t="s">
        <v>42</v>
      </c>
      <c r="L8919">
        <v>2</v>
      </c>
      <c r="M8919">
        <v>1001</v>
      </c>
      <c r="O8919" t="s">
        <v>25</v>
      </c>
      <c r="R8919" t="s">
        <v>44</v>
      </c>
      <c r="S8919" s="49" t="str">
        <f t="shared" si="1113"/>
        <v>Card</v>
      </c>
      <c r="T8919" s="3">
        <v>0.03</v>
      </c>
      <c r="U8919" s="2">
        <v>5.3000000000000007</v>
      </c>
      <c r="V8919" s="2">
        <v>2.8</v>
      </c>
      <c r="W8919" s="54">
        <f>_xlfn.XLOOKUP(M8919,Market!A:A,Market!F:F,0)</f>
        <v>0.06</v>
      </c>
      <c r="X8919" s="55">
        <f t="shared" si="1114"/>
        <v>0.159</v>
      </c>
      <c r="Y8919" s="55">
        <f t="shared" si="1115"/>
        <v>2.5000000000000009</v>
      </c>
      <c r="Z8919" s="54">
        <f t="shared" si="1116"/>
        <v>0.47169811320754729</v>
      </c>
      <c r="AA8919" s="49" t="str">
        <f t="shared" ca="1" si="1117"/>
        <v>Y</v>
      </c>
      <c r="AB8919" s="49">
        <f t="shared" ca="1" si="1118"/>
        <v>6</v>
      </c>
      <c r="AC8919" s="49" t="str">
        <f t="shared" ca="1" si="1119"/>
        <v>Y</v>
      </c>
    </row>
    <row r="8920" spans="1:29" x14ac:dyDescent="0.25">
      <c r="A8920">
        <v>10639</v>
      </c>
      <c r="B8920" s="9">
        <v>43211</v>
      </c>
      <c r="C8920" s="50" t="str">
        <f t="shared" si="1112"/>
        <v>N</v>
      </c>
      <c r="D8920" s="52">
        <f>_xlfn.XLOOKUP(B8920,Cal_Date!B:B,Cal_Date!A:A,0)</f>
        <v>3</v>
      </c>
      <c r="E8920">
        <v>2018</v>
      </c>
      <c r="F8920" t="s">
        <v>126</v>
      </c>
      <c r="G8920" t="s">
        <v>130</v>
      </c>
      <c r="H8920" t="s">
        <v>11</v>
      </c>
      <c r="I8920" t="s">
        <v>11</v>
      </c>
      <c r="J8920" t="s">
        <v>15</v>
      </c>
      <c r="K8920" t="s">
        <v>42</v>
      </c>
      <c r="L8920">
        <v>1</v>
      </c>
      <c r="M8920">
        <v>1010</v>
      </c>
      <c r="O8920" t="s">
        <v>25</v>
      </c>
      <c r="R8920" t="s">
        <v>46</v>
      </c>
      <c r="S8920" s="49" t="str">
        <f t="shared" si="1113"/>
        <v>Card</v>
      </c>
      <c r="T8920" s="3">
        <v>0.04</v>
      </c>
      <c r="U8920" s="2">
        <v>2.7</v>
      </c>
      <c r="V8920" s="2">
        <v>0.87</v>
      </c>
      <c r="W8920" s="54">
        <f>_xlfn.XLOOKUP(M8920,Market!A:A,Market!F:F,0)</f>
        <v>0.08</v>
      </c>
      <c r="X8920" s="55">
        <f t="shared" si="1114"/>
        <v>0.10800000000000001</v>
      </c>
      <c r="Y8920" s="55">
        <f t="shared" si="1115"/>
        <v>1.83</v>
      </c>
      <c r="Z8920" s="54">
        <f t="shared" si="1116"/>
        <v>0.67777777777777781</v>
      </c>
      <c r="AA8920" s="49" t="str">
        <f t="shared" ca="1" si="1117"/>
        <v>Y</v>
      </c>
      <c r="AB8920" s="49">
        <f t="shared" ca="1" si="1118"/>
        <v>6</v>
      </c>
      <c r="AC8920" s="49" t="str">
        <f t="shared" ca="1" si="1119"/>
        <v>Y</v>
      </c>
    </row>
    <row r="8921" spans="1:29" x14ac:dyDescent="0.25">
      <c r="A8921">
        <v>10640</v>
      </c>
      <c r="B8921" s="9">
        <v>43211</v>
      </c>
      <c r="C8921" s="50" t="str">
        <f t="shared" si="1112"/>
        <v>N</v>
      </c>
      <c r="D8921" s="52">
        <f>_xlfn.XLOOKUP(B8921,Cal_Date!B:B,Cal_Date!A:A,0)</f>
        <v>3</v>
      </c>
      <c r="E8921">
        <v>2018</v>
      </c>
      <c r="F8921" t="s">
        <v>126</v>
      </c>
      <c r="G8921" t="s">
        <v>130</v>
      </c>
      <c r="H8921" t="s">
        <v>11</v>
      </c>
      <c r="I8921" t="s">
        <v>11</v>
      </c>
      <c r="J8921" t="s">
        <v>15</v>
      </c>
      <c r="K8921" t="s">
        <v>42</v>
      </c>
      <c r="L8921">
        <v>1</v>
      </c>
      <c r="M8921">
        <v>1011</v>
      </c>
      <c r="O8921" t="s">
        <v>25</v>
      </c>
      <c r="R8921" t="s">
        <v>47</v>
      </c>
      <c r="S8921" s="49" t="str">
        <f t="shared" si="1113"/>
        <v>Card</v>
      </c>
      <c r="T8921" s="3">
        <v>3.5000000000000003E-2</v>
      </c>
      <c r="U8921" s="2">
        <v>2.6500000000000004</v>
      </c>
      <c r="V8921" s="2">
        <v>0.87</v>
      </c>
      <c r="W8921" s="54">
        <f>_xlfn.XLOOKUP(M8921,Market!A:A,Market!F:F,0)</f>
        <v>0.06</v>
      </c>
      <c r="X8921" s="55">
        <f t="shared" si="1114"/>
        <v>9.2750000000000027E-2</v>
      </c>
      <c r="Y8921" s="55">
        <f t="shared" si="1115"/>
        <v>1.7800000000000002</v>
      </c>
      <c r="Z8921" s="54">
        <f t="shared" si="1116"/>
        <v>0.67169811320754713</v>
      </c>
      <c r="AA8921" s="49" t="str">
        <f t="shared" ca="1" si="1117"/>
        <v>Y</v>
      </c>
      <c r="AB8921" s="49">
        <f t="shared" ca="1" si="1118"/>
        <v>6</v>
      </c>
      <c r="AC8921" s="49" t="str">
        <f t="shared" ca="1" si="1119"/>
        <v>Y</v>
      </c>
    </row>
    <row r="8922" spans="1:29" x14ac:dyDescent="0.25">
      <c r="A8922">
        <v>10641</v>
      </c>
      <c r="B8922" s="9">
        <v>43211</v>
      </c>
      <c r="C8922" s="50" t="str">
        <f t="shared" si="1112"/>
        <v>N</v>
      </c>
      <c r="D8922" s="52">
        <f>_xlfn.XLOOKUP(B8922,Cal_Date!B:B,Cal_Date!A:A,0)</f>
        <v>3</v>
      </c>
      <c r="E8922">
        <v>2018</v>
      </c>
      <c r="F8922" t="s">
        <v>126</v>
      </c>
      <c r="G8922" t="s">
        <v>130</v>
      </c>
      <c r="H8922" t="s">
        <v>48</v>
      </c>
      <c r="I8922" t="s">
        <v>18</v>
      </c>
      <c r="J8922" t="s">
        <v>10</v>
      </c>
      <c r="K8922" t="s">
        <v>43</v>
      </c>
      <c r="L8922">
        <v>1</v>
      </c>
      <c r="M8922">
        <v>1011</v>
      </c>
      <c r="O8922" t="s">
        <v>25</v>
      </c>
      <c r="R8922" t="s">
        <v>44</v>
      </c>
      <c r="S8922" s="49" t="str">
        <f t="shared" si="1113"/>
        <v>Card</v>
      </c>
      <c r="T8922" s="3">
        <v>0.03</v>
      </c>
      <c r="U8922" s="2">
        <v>7.42</v>
      </c>
      <c r="V8922" s="2">
        <v>1.46</v>
      </c>
      <c r="W8922" s="54">
        <f>_xlfn.XLOOKUP(M8922,Market!A:A,Market!F:F,0)</f>
        <v>0.06</v>
      </c>
      <c r="X8922" s="55">
        <f t="shared" si="1114"/>
        <v>0.22259999999999999</v>
      </c>
      <c r="Y8922" s="55">
        <f t="shared" si="1115"/>
        <v>5.96</v>
      </c>
      <c r="Z8922" s="54">
        <f t="shared" si="1116"/>
        <v>0.80323450134770891</v>
      </c>
      <c r="AA8922" s="49" t="str">
        <f t="shared" ca="1" si="1117"/>
        <v>Y</v>
      </c>
      <c r="AB8922" s="49">
        <f t="shared" ca="1" si="1118"/>
        <v>6</v>
      </c>
      <c r="AC8922" s="49" t="str">
        <f t="shared" ca="1" si="1119"/>
        <v>Y</v>
      </c>
    </row>
    <row r="8923" spans="1:29" x14ac:dyDescent="0.25">
      <c r="A8923">
        <v>10642</v>
      </c>
      <c r="B8923" s="9">
        <v>43211</v>
      </c>
      <c r="C8923" s="50" t="str">
        <f t="shared" si="1112"/>
        <v>N</v>
      </c>
      <c r="D8923" s="52">
        <f>_xlfn.XLOOKUP(B8923,Cal_Date!B:B,Cal_Date!A:A,0)</f>
        <v>3</v>
      </c>
      <c r="E8923">
        <v>2018</v>
      </c>
      <c r="F8923" t="s">
        <v>126</v>
      </c>
      <c r="G8923" t="s">
        <v>130</v>
      </c>
      <c r="H8923" t="s">
        <v>14</v>
      </c>
      <c r="I8923" t="s">
        <v>18</v>
      </c>
      <c r="J8923" t="s">
        <v>15</v>
      </c>
      <c r="K8923" t="s">
        <v>43</v>
      </c>
      <c r="L8923">
        <v>1</v>
      </c>
      <c r="M8923">
        <v>1001</v>
      </c>
      <c r="O8923" t="s">
        <v>25</v>
      </c>
      <c r="R8923" t="s">
        <v>44</v>
      </c>
      <c r="S8923" s="49" t="str">
        <f t="shared" si="1113"/>
        <v>Card</v>
      </c>
      <c r="T8923" s="3">
        <v>0.03</v>
      </c>
      <c r="U8923" s="2">
        <v>5.3000000000000007</v>
      </c>
      <c r="V8923" s="2">
        <v>2.2200000000000002</v>
      </c>
      <c r="W8923" s="54">
        <f>_xlfn.XLOOKUP(M8923,Market!A:A,Market!F:F,0)</f>
        <v>0.06</v>
      </c>
      <c r="X8923" s="55">
        <f t="shared" si="1114"/>
        <v>0.159</v>
      </c>
      <c r="Y8923" s="55">
        <f t="shared" si="1115"/>
        <v>3.0800000000000005</v>
      </c>
      <c r="Z8923" s="54">
        <f t="shared" si="1116"/>
        <v>0.5811320754716981</v>
      </c>
      <c r="AA8923" s="49" t="str">
        <f t="shared" ca="1" si="1117"/>
        <v>Y</v>
      </c>
      <c r="AB8923" s="49">
        <f t="shared" ca="1" si="1118"/>
        <v>6</v>
      </c>
      <c r="AC8923" s="49" t="str">
        <f t="shared" ca="1" si="1119"/>
        <v>Y</v>
      </c>
    </row>
    <row r="8924" spans="1:29" x14ac:dyDescent="0.25">
      <c r="A8924">
        <v>10643</v>
      </c>
      <c r="B8924" s="9">
        <v>43211</v>
      </c>
      <c r="C8924" s="50" t="str">
        <f t="shared" si="1112"/>
        <v>N</v>
      </c>
      <c r="D8924" s="52">
        <f>_xlfn.XLOOKUP(B8924,Cal_Date!B:B,Cal_Date!A:A,0)</f>
        <v>3</v>
      </c>
      <c r="E8924">
        <v>2018</v>
      </c>
      <c r="F8924" t="s">
        <v>126</v>
      </c>
      <c r="G8924" t="s">
        <v>130</v>
      </c>
      <c r="H8924" t="s">
        <v>48</v>
      </c>
      <c r="I8924" t="s">
        <v>18</v>
      </c>
      <c r="J8924" t="s">
        <v>10</v>
      </c>
      <c r="K8924" t="s">
        <v>43</v>
      </c>
      <c r="L8924">
        <v>1</v>
      </c>
      <c r="M8924">
        <v>1003</v>
      </c>
      <c r="O8924" t="s">
        <v>25</v>
      </c>
      <c r="R8924" t="s">
        <v>44</v>
      </c>
      <c r="S8924" s="49" t="str">
        <f t="shared" si="1113"/>
        <v>Card</v>
      </c>
      <c r="T8924" s="3">
        <v>0.03</v>
      </c>
      <c r="U8924" s="2">
        <v>7.42</v>
      </c>
      <c r="V8924" s="2">
        <v>1.46</v>
      </c>
      <c r="W8924" s="54">
        <f>_xlfn.XLOOKUP(M8924,Market!A:A,Market!F:F,0)</f>
        <v>0.06</v>
      </c>
      <c r="X8924" s="55">
        <f t="shared" si="1114"/>
        <v>0.22259999999999999</v>
      </c>
      <c r="Y8924" s="55">
        <f t="shared" si="1115"/>
        <v>5.96</v>
      </c>
      <c r="Z8924" s="54">
        <f t="shared" si="1116"/>
        <v>0.80323450134770891</v>
      </c>
      <c r="AA8924" s="49" t="str">
        <f t="shared" ca="1" si="1117"/>
        <v>Y</v>
      </c>
      <c r="AB8924" s="49">
        <f t="shared" ca="1" si="1118"/>
        <v>6</v>
      </c>
      <c r="AC8924" s="49" t="str">
        <f t="shared" ca="1" si="1119"/>
        <v>Y</v>
      </c>
    </row>
    <row r="8925" spans="1:29" x14ac:dyDescent="0.25">
      <c r="A8925">
        <v>10644</v>
      </c>
      <c r="B8925" s="9">
        <v>43211</v>
      </c>
      <c r="C8925" s="50" t="str">
        <f t="shared" si="1112"/>
        <v>N</v>
      </c>
      <c r="D8925" s="52">
        <f>_xlfn.XLOOKUP(B8925,Cal_Date!B:B,Cal_Date!A:A,0)</f>
        <v>3</v>
      </c>
      <c r="E8925">
        <v>2018</v>
      </c>
      <c r="F8925" t="s">
        <v>126</v>
      </c>
      <c r="G8925" t="s">
        <v>130</v>
      </c>
      <c r="H8925" t="s">
        <v>48</v>
      </c>
      <c r="I8925" t="s">
        <v>18</v>
      </c>
      <c r="J8925" t="s">
        <v>10</v>
      </c>
      <c r="K8925" t="s">
        <v>43</v>
      </c>
      <c r="L8925">
        <v>2</v>
      </c>
      <c r="M8925">
        <v>1005</v>
      </c>
      <c r="O8925" t="s">
        <v>25</v>
      </c>
      <c r="R8925" t="s">
        <v>47</v>
      </c>
      <c r="S8925" s="49" t="str">
        <f t="shared" si="1113"/>
        <v>Card</v>
      </c>
      <c r="T8925" s="3">
        <v>3.5000000000000003E-2</v>
      </c>
      <c r="U8925" s="2">
        <v>15.245999999999999</v>
      </c>
      <c r="V8925" s="2">
        <v>2.92</v>
      </c>
      <c r="W8925" s="54">
        <f>_xlfn.XLOOKUP(M8925,Market!A:A,Market!F:F,0)</f>
        <v>8.8999999999999996E-2</v>
      </c>
      <c r="X8925" s="55">
        <f t="shared" si="1114"/>
        <v>0.53361000000000003</v>
      </c>
      <c r="Y8925" s="55">
        <f t="shared" si="1115"/>
        <v>12.325999999999999</v>
      </c>
      <c r="Z8925" s="54">
        <f t="shared" si="1116"/>
        <v>0.80847435392889933</v>
      </c>
      <c r="AA8925" s="49" t="str">
        <f t="shared" ca="1" si="1117"/>
        <v>Y</v>
      </c>
      <c r="AB8925" s="49">
        <f t="shared" ca="1" si="1118"/>
        <v>6</v>
      </c>
      <c r="AC8925" s="49" t="str">
        <f t="shared" ca="1" si="1119"/>
        <v>Y</v>
      </c>
    </row>
    <row r="8926" spans="1:29" x14ac:dyDescent="0.25">
      <c r="A8926">
        <v>10645</v>
      </c>
      <c r="B8926" s="9">
        <v>43211</v>
      </c>
      <c r="C8926" s="50" t="str">
        <f t="shared" si="1112"/>
        <v>N</v>
      </c>
      <c r="D8926" s="52">
        <f>_xlfn.XLOOKUP(B8926,Cal_Date!B:B,Cal_Date!A:A,0)</f>
        <v>3</v>
      </c>
      <c r="E8926">
        <v>2018</v>
      </c>
      <c r="F8926" t="s">
        <v>126</v>
      </c>
      <c r="G8926" t="s">
        <v>130</v>
      </c>
      <c r="H8926" t="s">
        <v>11</v>
      </c>
      <c r="I8926" t="s">
        <v>11</v>
      </c>
      <c r="J8926" t="s">
        <v>15</v>
      </c>
      <c r="K8926" t="s">
        <v>42</v>
      </c>
      <c r="L8926">
        <v>2</v>
      </c>
      <c r="M8926">
        <v>1005</v>
      </c>
      <c r="O8926" t="s">
        <v>25</v>
      </c>
      <c r="R8926" t="s">
        <v>44</v>
      </c>
      <c r="S8926" s="49" t="str">
        <f t="shared" si="1113"/>
        <v>Card</v>
      </c>
      <c r="T8926" s="3">
        <v>0.03</v>
      </c>
      <c r="U8926" s="2">
        <v>5.4450000000000003</v>
      </c>
      <c r="V8926" s="2">
        <v>1.74</v>
      </c>
      <c r="W8926" s="54">
        <f>_xlfn.XLOOKUP(M8926,Market!A:A,Market!F:F,0)</f>
        <v>8.8999999999999996E-2</v>
      </c>
      <c r="X8926" s="55">
        <f t="shared" si="1114"/>
        <v>0.16335</v>
      </c>
      <c r="Y8926" s="55">
        <f t="shared" si="1115"/>
        <v>3.7050000000000001</v>
      </c>
      <c r="Z8926" s="54">
        <f t="shared" si="1116"/>
        <v>0.68044077134986225</v>
      </c>
      <c r="AA8926" s="49" t="str">
        <f t="shared" ca="1" si="1117"/>
        <v>Y</v>
      </c>
      <c r="AB8926" s="49">
        <f t="shared" ca="1" si="1118"/>
        <v>6</v>
      </c>
      <c r="AC8926" s="49" t="str">
        <f t="shared" ca="1" si="1119"/>
        <v>Y</v>
      </c>
    </row>
    <row r="8927" spans="1:29" x14ac:dyDescent="0.25">
      <c r="A8927">
        <v>10646</v>
      </c>
      <c r="B8927" s="9">
        <v>43211</v>
      </c>
      <c r="C8927" s="50" t="str">
        <f t="shared" si="1112"/>
        <v>N</v>
      </c>
      <c r="D8927" s="52">
        <f>_xlfn.XLOOKUP(B8927,Cal_Date!B:B,Cal_Date!A:A,0)</f>
        <v>3</v>
      </c>
      <c r="E8927">
        <v>2018</v>
      </c>
      <c r="F8927" t="s">
        <v>126</v>
      </c>
      <c r="G8927" t="s">
        <v>130</v>
      </c>
      <c r="H8927" t="s">
        <v>48</v>
      </c>
      <c r="I8927" t="s">
        <v>18</v>
      </c>
      <c r="J8927" t="s">
        <v>10</v>
      </c>
      <c r="K8927" t="s">
        <v>43</v>
      </c>
      <c r="L8927">
        <v>1</v>
      </c>
      <c r="M8927">
        <v>1006</v>
      </c>
      <c r="O8927" t="s">
        <v>28</v>
      </c>
      <c r="R8927" t="s">
        <v>44</v>
      </c>
      <c r="S8927" s="49" t="str">
        <f t="shared" si="1113"/>
        <v>Card</v>
      </c>
      <c r="T8927" s="3">
        <v>0.03</v>
      </c>
      <c r="U8927" s="2">
        <v>7.6229999999999993</v>
      </c>
      <c r="V8927" s="2">
        <v>1.46</v>
      </c>
      <c r="W8927" s="54">
        <f>_xlfn.XLOOKUP(M8927,Market!A:A,Market!F:F,0)</f>
        <v>8.8999999999999996E-2</v>
      </c>
      <c r="X8927" s="55">
        <f t="shared" si="1114"/>
        <v>0.22868999999999998</v>
      </c>
      <c r="Y8927" s="55">
        <f t="shared" si="1115"/>
        <v>6.1629999999999994</v>
      </c>
      <c r="Z8927" s="54">
        <f t="shared" si="1116"/>
        <v>0.80847435392889933</v>
      </c>
      <c r="AA8927" s="49" t="str">
        <f t="shared" ca="1" si="1117"/>
        <v>Y</v>
      </c>
      <c r="AB8927" s="49">
        <f t="shared" ca="1" si="1118"/>
        <v>6</v>
      </c>
      <c r="AC8927" s="49" t="str">
        <f t="shared" ca="1" si="1119"/>
        <v>Y</v>
      </c>
    </row>
    <row r="8928" spans="1:29" x14ac:dyDescent="0.25">
      <c r="A8928">
        <v>10647</v>
      </c>
      <c r="B8928" s="9">
        <v>43211</v>
      </c>
      <c r="C8928" s="50" t="str">
        <f t="shared" si="1112"/>
        <v>N</v>
      </c>
      <c r="D8928" s="52">
        <f>_xlfn.XLOOKUP(B8928,Cal_Date!B:B,Cal_Date!A:A,0)</f>
        <v>3</v>
      </c>
      <c r="E8928">
        <v>2018</v>
      </c>
      <c r="F8928" t="s">
        <v>126</v>
      </c>
      <c r="G8928" t="s">
        <v>130</v>
      </c>
      <c r="H8928" t="s">
        <v>14</v>
      </c>
      <c r="I8928" t="s">
        <v>18</v>
      </c>
      <c r="J8928" t="s">
        <v>15</v>
      </c>
      <c r="K8928" t="s">
        <v>43</v>
      </c>
      <c r="L8928">
        <v>1</v>
      </c>
      <c r="M8928">
        <v>1002</v>
      </c>
      <c r="O8928" t="s">
        <v>28</v>
      </c>
      <c r="R8928" t="s">
        <v>44</v>
      </c>
      <c r="S8928" s="49" t="str">
        <f t="shared" si="1113"/>
        <v>Card</v>
      </c>
      <c r="T8928" s="3">
        <v>0.03</v>
      </c>
      <c r="U8928" s="2">
        <v>5.3000000000000007</v>
      </c>
      <c r="V8928" s="2">
        <v>2.1</v>
      </c>
      <c r="W8928" s="54">
        <f>_xlfn.XLOOKUP(M8928,Market!A:A,Market!F:F,0)</f>
        <v>0.06</v>
      </c>
      <c r="X8928" s="55">
        <f t="shared" si="1114"/>
        <v>0.159</v>
      </c>
      <c r="Y8928" s="55">
        <f t="shared" si="1115"/>
        <v>3.2000000000000006</v>
      </c>
      <c r="Z8928" s="54">
        <f t="shared" si="1116"/>
        <v>0.60377358490566047</v>
      </c>
      <c r="AA8928" s="49" t="str">
        <f t="shared" ca="1" si="1117"/>
        <v>Y</v>
      </c>
      <c r="AB8928" s="49">
        <f t="shared" ca="1" si="1118"/>
        <v>6</v>
      </c>
      <c r="AC8928" s="49" t="str">
        <f t="shared" ca="1" si="1119"/>
        <v>Y</v>
      </c>
    </row>
    <row r="8929" spans="1:29" x14ac:dyDescent="0.25">
      <c r="A8929">
        <v>10648</v>
      </c>
      <c r="B8929" s="9">
        <v>43211</v>
      </c>
      <c r="C8929" s="50" t="str">
        <f t="shared" si="1112"/>
        <v>N</v>
      </c>
      <c r="D8929" s="52">
        <f>_xlfn.XLOOKUP(B8929,Cal_Date!B:B,Cal_Date!A:A,0)</f>
        <v>3</v>
      </c>
      <c r="E8929">
        <v>2018</v>
      </c>
      <c r="F8929" t="s">
        <v>126</v>
      </c>
      <c r="G8929" t="s">
        <v>130</v>
      </c>
      <c r="H8929" t="s">
        <v>48</v>
      </c>
      <c r="I8929" t="s">
        <v>18</v>
      </c>
      <c r="J8929" t="s">
        <v>10</v>
      </c>
      <c r="K8929" t="s">
        <v>43</v>
      </c>
      <c r="L8929">
        <v>1</v>
      </c>
      <c r="M8929">
        <v>1001</v>
      </c>
      <c r="O8929" t="s">
        <v>25</v>
      </c>
      <c r="R8929" t="s">
        <v>47</v>
      </c>
      <c r="S8929" s="49" t="str">
        <f t="shared" si="1113"/>
        <v>Card</v>
      </c>
      <c r="T8929" s="3">
        <v>3.5000000000000003E-2</v>
      </c>
      <c r="U8929" s="2">
        <v>7.42</v>
      </c>
      <c r="V8929" s="2">
        <v>1.46</v>
      </c>
      <c r="W8929" s="54">
        <f>_xlfn.XLOOKUP(M8929,Market!A:A,Market!F:F,0)</f>
        <v>0.06</v>
      </c>
      <c r="X8929" s="55">
        <f t="shared" si="1114"/>
        <v>0.25970000000000004</v>
      </c>
      <c r="Y8929" s="55">
        <f t="shared" si="1115"/>
        <v>5.96</v>
      </c>
      <c r="Z8929" s="54">
        <f t="shared" si="1116"/>
        <v>0.80323450134770891</v>
      </c>
      <c r="AA8929" s="49" t="str">
        <f t="shared" ca="1" si="1117"/>
        <v>Y</v>
      </c>
      <c r="AB8929" s="49">
        <f t="shared" ca="1" si="1118"/>
        <v>6</v>
      </c>
      <c r="AC8929" s="49" t="str">
        <f t="shared" ca="1" si="1119"/>
        <v>Y</v>
      </c>
    </row>
    <row r="8930" spans="1:29" x14ac:dyDescent="0.25">
      <c r="A8930">
        <v>10649</v>
      </c>
      <c r="B8930" s="9">
        <v>43211</v>
      </c>
      <c r="C8930" s="50" t="str">
        <f t="shared" si="1112"/>
        <v>N</v>
      </c>
      <c r="D8930" s="52">
        <f>_xlfn.XLOOKUP(B8930,Cal_Date!B:B,Cal_Date!A:A,0)</f>
        <v>3</v>
      </c>
      <c r="E8930">
        <v>2018</v>
      </c>
      <c r="F8930" t="s">
        <v>126</v>
      </c>
      <c r="G8930" t="s">
        <v>130</v>
      </c>
      <c r="H8930" t="s">
        <v>11</v>
      </c>
      <c r="I8930" t="s">
        <v>11</v>
      </c>
      <c r="J8930" t="s">
        <v>15</v>
      </c>
      <c r="K8930" t="s">
        <v>42</v>
      </c>
      <c r="L8930">
        <v>2</v>
      </c>
      <c r="M8930">
        <v>1003</v>
      </c>
      <c r="O8930" t="s">
        <v>25</v>
      </c>
      <c r="R8930" t="s">
        <v>44</v>
      </c>
      <c r="S8930" s="49" t="str">
        <f t="shared" si="1113"/>
        <v>Card</v>
      </c>
      <c r="T8930" s="3">
        <v>0.03</v>
      </c>
      <c r="U8930" s="2">
        <v>5.3000000000000007</v>
      </c>
      <c r="V8930" s="2">
        <v>1.74</v>
      </c>
      <c r="W8930" s="54">
        <f>_xlfn.XLOOKUP(M8930,Market!A:A,Market!F:F,0)</f>
        <v>0.06</v>
      </c>
      <c r="X8930" s="55">
        <f t="shared" si="1114"/>
        <v>0.159</v>
      </c>
      <c r="Y8930" s="55">
        <f t="shared" si="1115"/>
        <v>3.5600000000000005</v>
      </c>
      <c r="Z8930" s="54">
        <f t="shared" si="1116"/>
        <v>0.67169811320754713</v>
      </c>
      <c r="AA8930" s="49" t="str">
        <f t="shared" ca="1" si="1117"/>
        <v>Y</v>
      </c>
      <c r="AB8930" s="49">
        <f t="shared" ca="1" si="1118"/>
        <v>6</v>
      </c>
      <c r="AC8930" s="49" t="str">
        <f t="shared" ca="1" si="1119"/>
        <v>Y</v>
      </c>
    </row>
    <row r="8931" spans="1:29" x14ac:dyDescent="0.25">
      <c r="A8931">
        <v>10650</v>
      </c>
      <c r="B8931" s="9">
        <v>43211</v>
      </c>
      <c r="C8931" s="50" t="str">
        <f t="shared" si="1112"/>
        <v>N</v>
      </c>
      <c r="D8931" s="52">
        <f>_xlfn.XLOOKUP(B8931,Cal_Date!B:B,Cal_Date!A:A,0)</f>
        <v>3</v>
      </c>
      <c r="E8931">
        <v>2018</v>
      </c>
      <c r="F8931" t="s">
        <v>126</v>
      </c>
      <c r="G8931" t="s">
        <v>130</v>
      </c>
      <c r="H8931" t="s">
        <v>11</v>
      </c>
      <c r="I8931" t="s">
        <v>11</v>
      </c>
      <c r="J8931" t="s">
        <v>15</v>
      </c>
      <c r="K8931" t="s">
        <v>42</v>
      </c>
      <c r="L8931">
        <v>1</v>
      </c>
      <c r="M8931">
        <v>1004</v>
      </c>
      <c r="O8931" t="s">
        <v>28</v>
      </c>
      <c r="R8931" t="s">
        <v>44</v>
      </c>
      <c r="S8931" s="49" t="str">
        <f t="shared" si="1113"/>
        <v>Card</v>
      </c>
      <c r="T8931" s="3">
        <v>0.03</v>
      </c>
      <c r="U8931" s="2">
        <v>2.6500000000000004</v>
      </c>
      <c r="V8931" s="2">
        <v>0.87</v>
      </c>
      <c r="W8931" s="54">
        <f>_xlfn.XLOOKUP(M8931,Market!A:A,Market!F:F,0)</f>
        <v>0.06</v>
      </c>
      <c r="X8931" s="55">
        <f t="shared" si="1114"/>
        <v>7.9500000000000001E-2</v>
      </c>
      <c r="Y8931" s="55">
        <f t="shared" si="1115"/>
        <v>1.7800000000000002</v>
      </c>
      <c r="Z8931" s="54">
        <f t="shared" si="1116"/>
        <v>0.67169811320754713</v>
      </c>
      <c r="AA8931" s="49" t="str">
        <f t="shared" ca="1" si="1117"/>
        <v>Y</v>
      </c>
      <c r="AB8931" s="49">
        <f t="shared" ca="1" si="1118"/>
        <v>6</v>
      </c>
      <c r="AC8931" s="49" t="str">
        <f t="shared" ca="1" si="1119"/>
        <v>Y</v>
      </c>
    </row>
    <row r="8932" spans="1:29" x14ac:dyDescent="0.25">
      <c r="A8932">
        <v>10651</v>
      </c>
      <c r="B8932" s="9">
        <v>43211</v>
      </c>
      <c r="C8932" s="50" t="str">
        <f t="shared" si="1112"/>
        <v>N</v>
      </c>
      <c r="D8932" s="52">
        <f>_xlfn.XLOOKUP(B8932,Cal_Date!B:B,Cal_Date!A:A,0)</f>
        <v>3</v>
      </c>
      <c r="E8932">
        <v>2018</v>
      </c>
      <c r="F8932" t="s">
        <v>126</v>
      </c>
      <c r="G8932" t="s">
        <v>130</v>
      </c>
      <c r="H8932" t="s">
        <v>14</v>
      </c>
      <c r="I8932" t="s">
        <v>18</v>
      </c>
      <c r="J8932" t="s">
        <v>15</v>
      </c>
      <c r="K8932" t="s">
        <v>43</v>
      </c>
      <c r="L8932">
        <v>2</v>
      </c>
      <c r="M8932">
        <v>1003</v>
      </c>
      <c r="O8932" t="s">
        <v>25</v>
      </c>
      <c r="R8932" t="s">
        <v>44</v>
      </c>
      <c r="S8932" s="49" t="str">
        <f t="shared" si="1113"/>
        <v>Card</v>
      </c>
      <c r="T8932" s="3">
        <v>0.03</v>
      </c>
      <c r="U8932" s="2">
        <v>10.600000000000001</v>
      </c>
      <c r="V8932" s="2">
        <v>4.4400000000000004</v>
      </c>
      <c r="W8932" s="54">
        <f>_xlfn.XLOOKUP(M8932,Market!A:A,Market!F:F,0)</f>
        <v>0.06</v>
      </c>
      <c r="X8932" s="55">
        <f t="shared" si="1114"/>
        <v>0.318</v>
      </c>
      <c r="Y8932" s="55">
        <f t="shared" si="1115"/>
        <v>6.160000000000001</v>
      </c>
      <c r="Z8932" s="54">
        <f t="shared" si="1116"/>
        <v>0.5811320754716981</v>
      </c>
      <c r="AA8932" s="49" t="str">
        <f t="shared" ca="1" si="1117"/>
        <v>Y</v>
      </c>
      <c r="AB8932" s="49">
        <f t="shared" ca="1" si="1118"/>
        <v>6</v>
      </c>
      <c r="AC8932" s="49" t="str">
        <f t="shared" ca="1" si="1119"/>
        <v>Y</v>
      </c>
    </row>
    <row r="8933" spans="1:29" x14ac:dyDescent="0.25">
      <c r="A8933">
        <v>10652</v>
      </c>
      <c r="B8933" s="9">
        <v>43211</v>
      </c>
      <c r="C8933" s="50" t="str">
        <f t="shared" si="1112"/>
        <v>N</v>
      </c>
      <c r="D8933" s="52">
        <f>_xlfn.XLOOKUP(B8933,Cal_Date!B:B,Cal_Date!A:A,0)</f>
        <v>3</v>
      </c>
      <c r="E8933">
        <v>2018</v>
      </c>
      <c r="F8933" t="s">
        <v>126</v>
      </c>
      <c r="G8933" t="s">
        <v>130</v>
      </c>
      <c r="H8933" t="s">
        <v>11</v>
      </c>
      <c r="I8933" t="s">
        <v>11</v>
      </c>
      <c r="J8933" t="s">
        <v>15</v>
      </c>
      <c r="K8933" t="s">
        <v>42</v>
      </c>
      <c r="L8933">
        <v>1</v>
      </c>
      <c r="M8933">
        <v>1005</v>
      </c>
      <c r="O8933" t="s">
        <v>25</v>
      </c>
      <c r="R8933" t="s">
        <v>44</v>
      </c>
      <c r="S8933" s="49" t="str">
        <f t="shared" si="1113"/>
        <v>Card</v>
      </c>
      <c r="T8933" s="3">
        <v>0.03</v>
      </c>
      <c r="U8933" s="2">
        <v>2.7225000000000001</v>
      </c>
      <c r="V8933" s="2">
        <v>0.87</v>
      </c>
      <c r="W8933" s="54">
        <f>_xlfn.XLOOKUP(M8933,Market!A:A,Market!F:F,0)</f>
        <v>8.8999999999999996E-2</v>
      </c>
      <c r="X8933" s="55">
        <f t="shared" si="1114"/>
        <v>8.1674999999999998E-2</v>
      </c>
      <c r="Y8933" s="55">
        <f t="shared" si="1115"/>
        <v>1.8525</v>
      </c>
      <c r="Z8933" s="54">
        <f t="shared" si="1116"/>
        <v>0.68044077134986225</v>
      </c>
      <c r="AA8933" s="49" t="str">
        <f t="shared" ca="1" si="1117"/>
        <v>Y</v>
      </c>
      <c r="AB8933" s="49">
        <f t="shared" ca="1" si="1118"/>
        <v>6</v>
      </c>
      <c r="AC8933" s="49" t="str">
        <f t="shared" ca="1" si="1119"/>
        <v>Y</v>
      </c>
    </row>
    <row r="8934" spans="1:29" x14ac:dyDescent="0.25">
      <c r="A8934">
        <v>10653</v>
      </c>
      <c r="B8934" s="9">
        <v>43211</v>
      </c>
      <c r="C8934" s="50" t="str">
        <f t="shared" si="1112"/>
        <v>N</v>
      </c>
      <c r="D8934" s="52">
        <f>_xlfn.XLOOKUP(B8934,Cal_Date!B:B,Cal_Date!A:A,0)</f>
        <v>3</v>
      </c>
      <c r="E8934">
        <v>2018</v>
      </c>
      <c r="F8934" t="s">
        <v>126</v>
      </c>
      <c r="G8934" t="s">
        <v>130</v>
      </c>
      <c r="H8934" t="s">
        <v>48</v>
      </c>
      <c r="I8934" t="s">
        <v>18</v>
      </c>
      <c r="J8934" t="s">
        <v>10</v>
      </c>
      <c r="K8934" t="s">
        <v>43</v>
      </c>
      <c r="L8934">
        <v>2</v>
      </c>
      <c r="M8934">
        <v>1007</v>
      </c>
      <c r="O8934" t="s">
        <v>28</v>
      </c>
      <c r="R8934" t="s">
        <v>47</v>
      </c>
      <c r="S8934" s="49" t="str">
        <f t="shared" si="1113"/>
        <v>Card</v>
      </c>
      <c r="T8934" s="3">
        <v>3.5000000000000003E-2</v>
      </c>
      <c r="U8934" s="2">
        <v>15.245999999999999</v>
      </c>
      <c r="V8934" s="2">
        <v>2.92</v>
      </c>
      <c r="W8934" s="54">
        <f>_xlfn.XLOOKUP(M8934,Market!A:A,Market!F:F,0)</f>
        <v>8.8999999999999996E-2</v>
      </c>
      <c r="X8934" s="55">
        <f t="shared" si="1114"/>
        <v>0.53361000000000003</v>
      </c>
      <c r="Y8934" s="55">
        <f t="shared" si="1115"/>
        <v>12.325999999999999</v>
      </c>
      <c r="Z8934" s="54">
        <f t="shared" si="1116"/>
        <v>0.80847435392889933</v>
      </c>
      <c r="AA8934" s="49" t="str">
        <f t="shared" ca="1" si="1117"/>
        <v>Y</v>
      </c>
      <c r="AB8934" s="49">
        <f t="shared" ca="1" si="1118"/>
        <v>6</v>
      </c>
      <c r="AC8934" s="49" t="str">
        <f t="shared" ca="1" si="1119"/>
        <v>Y</v>
      </c>
    </row>
    <row r="8935" spans="1:29" x14ac:dyDescent="0.25">
      <c r="A8935">
        <v>10654</v>
      </c>
      <c r="B8935" s="9">
        <v>43211</v>
      </c>
      <c r="C8935" s="50" t="str">
        <f t="shared" si="1112"/>
        <v>N</v>
      </c>
      <c r="D8935" s="52">
        <f>_xlfn.XLOOKUP(B8935,Cal_Date!B:B,Cal_Date!A:A,0)</f>
        <v>3</v>
      </c>
      <c r="E8935">
        <v>2018</v>
      </c>
      <c r="F8935" t="s">
        <v>126</v>
      </c>
      <c r="G8935" t="s">
        <v>130</v>
      </c>
      <c r="H8935" t="s">
        <v>11</v>
      </c>
      <c r="I8935" t="s">
        <v>18</v>
      </c>
      <c r="J8935" t="s">
        <v>15</v>
      </c>
      <c r="K8935" t="s">
        <v>42</v>
      </c>
      <c r="L8935">
        <v>1</v>
      </c>
      <c r="M8935">
        <v>1009</v>
      </c>
      <c r="O8935" t="s">
        <v>28</v>
      </c>
      <c r="R8935" t="s">
        <v>44</v>
      </c>
      <c r="S8935" s="49" t="str">
        <f t="shared" si="1113"/>
        <v>Card</v>
      </c>
      <c r="T8935" s="3">
        <v>0.03</v>
      </c>
      <c r="U8935" s="2">
        <v>2.7225000000000001</v>
      </c>
      <c r="V8935" s="2">
        <v>1.4</v>
      </c>
      <c r="W8935" s="54">
        <f>_xlfn.XLOOKUP(M8935,Market!A:A,Market!F:F,0)</f>
        <v>8.8999999999999996E-2</v>
      </c>
      <c r="X8935" s="55">
        <f t="shared" si="1114"/>
        <v>8.1674999999999998E-2</v>
      </c>
      <c r="Y8935" s="55">
        <f t="shared" si="1115"/>
        <v>1.3225000000000002</v>
      </c>
      <c r="Z8935" s="54">
        <f t="shared" si="1116"/>
        <v>0.48576675849403128</v>
      </c>
      <c r="AA8935" s="49" t="str">
        <f t="shared" ca="1" si="1117"/>
        <v>Y</v>
      </c>
      <c r="AB8935" s="49">
        <f t="shared" ca="1" si="1118"/>
        <v>6</v>
      </c>
      <c r="AC8935" s="49" t="str">
        <f t="shared" ca="1" si="1119"/>
        <v>Y</v>
      </c>
    </row>
    <row r="8936" spans="1:29" x14ac:dyDescent="0.25">
      <c r="A8936">
        <v>10655</v>
      </c>
      <c r="B8936" s="9">
        <v>43211</v>
      </c>
      <c r="C8936" s="50" t="str">
        <f t="shared" si="1112"/>
        <v>N</v>
      </c>
      <c r="D8936" s="52">
        <f>_xlfn.XLOOKUP(B8936,Cal_Date!B:B,Cal_Date!A:A,0)</f>
        <v>3</v>
      </c>
      <c r="E8936">
        <v>2018</v>
      </c>
      <c r="F8936" t="s">
        <v>126</v>
      </c>
      <c r="G8936" t="s">
        <v>130</v>
      </c>
      <c r="H8936" t="s">
        <v>11</v>
      </c>
      <c r="I8936" t="s">
        <v>11</v>
      </c>
      <c r="J8936" t="s">
        <v>15</v>
      </c>
      <c r="K8936" t="s">
        <v>42</v>
      </c>
      <c r="L8936">
        <v>1</v>
      </c>
      <c r="M8936">
        <v>1001</v>
      </c>
      <c r="O8936" t="s">
        <v>25</v>
      </c>
      <c r="R8936" t="s">
        <v>44</v>
      </c>
      <c r="S8936" s="49" t="str">
        <f t="shared" si="1113"/>
        <v>Card</v>
      </c>
      <c r="T8936" s="3">
        <v>0.03</v>
      </c>
      <c r="U8936" s="2">
        <v>2.6500000000000004</v>
      </c>
      <c r="V8936" s="2">
        <v>0.87</v>
      </c>
      <c r="W8936" s="54">
        <f>_xlfn.XLOOKUP(M8936,Market!A:A,Market!F:F,0)</f>
        <v>0.06</v>
      </c>
      <c r="X8936" s="55">
        <f t="shared" si="1114"/>
        <v>7.9500000000000001E-2</v>
      </c>
      <c r="Y8936" s="55">
        <f t="shared" si="1115"/>
        <v>1.7800000000000002</v>
      </c>
      <c r="Z8936" s="54">
        <f t="shared" si="1116"/>
        <v>0.67169811320754713</v>
      </c>
      <c r="AA8936" s="49" t="str">
        <f t="shared" ca="1" si="1117"/>
        <v>Y</v>
      </c>
      <c r="AB8936" s="49">
        <f t="shared" ca="1" si="1118"/>
        <v>6</v>
      </c>
      <c r="AC8936" s="49" t="str">
        <f t="shared" ca="1" si="1119"/>
        <v>Y</v>
      </c>
    </row>
    <row r="8937" spans="1:29" x14ac:dyDescent="0.25">
      <c r="A8937">
        <v>10656</v>
      </c>
      <c r="B8937" s="9">
        <v>43211</v>
      </c>
      <c r="C8937" s="50" t="str">
        <f t="shared" si="1112"/>
        <v>N</v>
      </c>
      <c r="D8937" s="52">
        <f>_xlfn.XLOOKUP(B8937,Cal_Date!B:B,Cal_Date!A:A,0)</f>
        <v>3</v>
      </c>
      <c r="E8937">
        <v>2018</v>
      </c>
      <c r="F8937" t="s">
        <v>126</v>
      </c>
      <c r="G8937" t="s">
        <v>130</v>
      </c>
      <c r="H8937" t="s">
        <v>11</v>
      </c>
      <c r="I8937" t="s">
        <v>11</v>
      </c>
      <c r="J8937" t="s">
        <v>15</v>
      </c>
      <c r="K8937" t="s">
        <v>42</v>
      </c>
      <c r="L8937">
        <v>1</v>
      </c>
      <c r="M8937">
        <v>1010</v>
      </c>
      <c r="O8937" t="s">
        <v>25</v>
      </c>
      <c r="R8937" t="s">
        <v>44</v>
      </c>
      <c r="S8937" s="49" t="str">
        <f t="shared" si="1113"/>
        <v>Card</v>
      </c>
      <c r="T8937" s="3">
        <v>0.03</v>
      </c>
      <c r="U8937" s="2">
        <v>2.7</v>
      </c>
      <c r="V8937" s="2">
        <v>0.87</v>
      </c>
      <c r="W8937" s="54">
        <f>_xlfn.XLOOKUP(M8937,Market!A:A,Market!F:F,0)</f>
        <v>0.08</v>
      </c>
      <c r="X8937" s="55">
        <f t="shared" si="1114"/>
        <v>8.1000000000000003E-2</v>
      </c>
      <c r="Y8937" s="55">
        <f t="shared" si="1115"/>
        <v>1.83</v>
      </c>
      <c r="Z8937" s="54">
        <f t="shared" si="1116"/>
        <v>0.67777777777777781</v>
      </c>
      <c r="AA8937" s="49" t="str">
        <f t="shared" ca="1" si="1117"/>
        <v>Y</v>
      </c>
      <c r="AB8937" s="49">
        <f t="shared" ca="1" si="1118"/>
        <v>6</v>
      </c>
      <c r="AC8937" s="49" t="str">
        <f t="shared" ca="1" si="1119"/>
        <v>Y</v>
      </c>
    </row>
    <row r="8938" spans="1:29" x14ac:dyDescent="0.25">
      <c r="A8938">
        <v>10657</v>
      </c>
      <c r="B8938" s="9">
        <v>43211</v>
      </c>
      <c r="C8938" s="50" t="str">
        <f t="shared" si="1112"/>
        <v>N</v>
      </c>
      <c r="D8938" s="52">
        <f>_xlfn.XLOOKUP(B8938,Cal_Date!B:B,Cal_Date!A:A,0)</f>
        <v>3</v>
      </c>
      <c r="E8938">
        <v>2018</v>
      </c>
      <c r="F8938" t="s">
        <v>126</v>
      </c>
      <c r="G8938" t="s">
        <v>130</v>
      </c>
      <c r="H8938" t="s">
        <v>11</v>
      </c>
      <c r="I8938" t="s">
        <v>11</v>
      </c>
      <c r="J8938" t="s">
        <v>15</v>
      </c>
      <c r="K8938" t="s">
        <v>42</v>
      </c>
      <c r="L8938">
        <v>1</v>
      </c>
      <c r="M8938">
        <v>1010</v>
      </c>
      <c r="O8938" t="s">
        <v>25</v>
      </c>
      <c r="R8938" t="s">
        <v>44</v>
      </c>
      <c r="S8938" s="49" t="str">
        <f t="shared" si="1113"/>
        <v>Card</v>
      </c>
      <c r="T8938" s="3">
        <v>0.03</v>
      </c>
      <c r="U8938" s="2">
        <v>2.7</v>
      </c>
      <c r="V8938" s="2">
        <v>0.87</v>
      </c>
      <c r="W8938" s="54">
        <f>_xlfn.XLOOKUP(M8938,Market!A:A,Market!F:F,0)</f>
        <v>0.08</v>
      </c>
      <c r="X8938" s="55">
        <f t="shared" si="1114"/>
        <v>8.1000000000000003E-2</v>
      </c>
      <c r="Y8938" s="55">
        <f t="shared" si="1115"/>
        <v>1.83</v>
      </c>
      <c r="Z8938" s="54">
        <f t="shared" si="1116"/>
        <v>0.67777777777777781</v>
      </c>
      <c r="AA8938" s="49" t="str">
        <f t="shared" ca="1" si="1117"/>
        <v>Y</v>
      </c>
      <c r="AB8938" s="49">
        <f t="shared" ca="1" si="1118"/>
        <v>6</v>
      </c>
      <c r="AC8938" s="49" t="str">
        <f t="shared" ca="1" si="1119"/>
        <v>Y</v>
      </c>
    </row>
    <row r="8939" spans="1:29" x14ac:dyDescent="0.25">
      <c r="A8939">
        <v>10658</v>
      </c>
      <c r="B8939" s="9">
        <v>43211</v>
      </c>
      <c r="C8939" s="50" t="str">
        <f t="shared" si="1112"/>
        <v>N</v>
      </c>
      <c r="D8939" s="52">
        <f>_xlfn.XLOOKUP(B8939,Cal_Date!B:B,Cal_Date!A:A,0)</f>
        <v>3</v>
      </c>
      <c r="E8939">
        <v>2018</v>
      </c>
      <c r="F8939" t="s">
        <v>126</v>
      </c>
      <c r="G8939" t="s">
        <v>130</v>
      </c>
      <c r="H8939" t="s">
        <v>14</v>
      </c>
      <c r="I8939" t="s">
        <v>18</v>
      </c>
      <c r="J8939" t="s">
        <v>15</v>
      </c>
      <c r="K8939" t="s">
        <v>43</v>
      </c>
      <c r="L8939">
        <v>2</v>
      </c>
      <c r="M8939">
        <v>1010</v>
      </c>
      <c r="O8939" t="s">
        <v>25</v>
      </c>
      <c r="R8939" t="s">
        <v>44</v>
      </c>
      <c r="S8939" s="49" t="str">
        <f t="shared" si="1113"/>
        <v>Card</v>
      </c>
      <c r="T8939" s="3">
        <v>0.03</v>
      </c>
      <c r="U8939" s="2">
        <v>10.8</v>
      </c>
      <c r="V8939" s="2">
        <v>4.2</v>
      </c>
      <c r="W8939" s="54">
        <f>_xlfn.XLOOKUP(M8939,Market!A:A,Market!F:F,0)</f>
        <v>0.08</v>
      </c>
      <c r="X8939" s="55">
        <f t="shared" si="1114"/>
        <v>0.32400000000000001</v>
      </c>
      <c r="Y8939" s="55">
        <f t="shared" si="1115"/>
        <v>6.6000000000000005</v>
      </c>
      <c r="Z8939" s="54">
        <f t="shared" si="1116"/>
        <v>0.61111111111111116</v>
      </c>
      <c r="AA8939" s="49" t="str">
        <f t="shared" ca="1" si="1117"/>
        <v>Y</v>
      </c>
      <c r="AB8939" s="49">
        <f t="shared" ca="1" si="1118"/>
        <v>6</v>
      </c>
      <c r="AC8939" s="49" t="str">
        <f t="shared" ca="1" si="1119"/>
        <v>Y</v>
      </c>
    </row>
    <row r="8940" spans="1:29" x14ac:dyDescent="0.25">
      <c r="A8940">
        <v>10659</v>
      </c>
      <c r="B8940" s="9">
        <v>43211</v>
      </c>
      <c r="C8940" s="50" t="str">
        <f t="shared" si="1112"/>
        <v>N</v>
      </c>
      <c r="D8940" s="52">
        <f>_xlfn.XLOOKUP(B8940,Cal_Date!B:B,Cal_Date!A:A,0)</f>
        <v>3</v>
      </c>
      <c r="E8940">
        <v>2018</v>
      </c>
      <c r="F8940" t="s">
        <v>126</v>
      </c>
      <c r="G8940" t="s">
        <v>130</v>
      </c>
      <c r="H8940" t="s">
        <v>48</v>
      </c>
      <c r="I8940" t="s">
        <v>18</v>
      </c>
      <c r="J8940" t="s">
        <v>10</v>
      </c>
      <c r="K8940" t="s">
        <v>43</v>
      </c>
      <c r="L8940">
        <v>1</v>
      </c>
      <c r="M8940">
        <v>1010</v>
      </c>
      <c r="O8940" t="s">
        <v>25</v>
      </c>
      <c r="R8940" t="s">
        <v>47</v>
      </c>
      <c r="S8940" s="49" t="str">
        <f t="shared" si="1113"/>
        <v>Card</v>
      </c>
      <c r="T8940" s="3">
        <v>3.5000000000000003E-2</v>
      </c>
      <c r="U8940" s="2">
        <v>7.5600000000000005</v>
      </c>
      <c r="V8940" s="2">
        <v>1.46</v>
      </c>
      <c r="W8940" s="54">
        <f>_xlfn.XLOOKUP(M8940,Market!A:A,Market!F:F,0)</f>
        <v>0.08</v>
      </c>
      <c r="X8940" s="55">
        <f t="shared" si="1114"/>
        <v>0.26460000000000006</v>
      </c>
      <c r="Y8940" s="55">
        <f t="shared" si="1115"/>
        <v>6.1000000000000005</v>
      </c>
      <c r="Z8940" s="54">
        <f t="shared" si="1116"/>
        <v>0.80687830687830686</v>
      </c>
      <c r="AA8940" s="49" t="str">
        <f t="shared" ca="1" si="1117"/>
        <v>Y</v>
      </c>
      <c r="AB8940" s="49">
        <f t="shared" ca="1" si="1118"/>
        <v>6</v>
      </c>
      <c r="AC8940" s="49" t="str">
        <f t="shared" ca="1" si="1119"/>
        <v>Y</v>
      </c>
    </row>
    <row r="8941" spans="1:29" x14ac:dyDescent="0.25">
      <c r="A8941">
        <v>10660</v>
      </c>
      <c r="B8941" s="9">
        <v>43211</v>
      </c>
      <c r="C8941" s="50" t="str">
        <f t="shared" si="1112"/>
        <v>N</v>
      </c>
      <c r="D8941" s="52">
        <f>_xlfn.XLOOKUP(B8941,Cal_Date!B:B,Cal_Date!A:A,0)</f>
        <v>3</v>
      </c>
      <c r="E8941">
        <v>2018</v>
      </c>
      <c r="F8941" t="s">
        <v>126</v>
      </c>
      <c r="G8941" t="s">
        <v>130</v>
      </c>
      <c r="H8941" t="s">
        <v>48</v>
      </c>
      <c r="I8941" t="s">
        <v>18</v>
      </c>
      <c r="J8941" t="s">
        <v>10</v>
      </c>
      <c r="K8941" t="s">
        <v>43</v>
      </c>
      <c r="L8941">
        <v>1</v>
      </c>
      <c r="M8941">
        <v>1011</v>
      </c>
      <c r="O8941" t="s">
        <v>25</v>
      </c>
      <c r="R8941" t="s">
        <v>44</v>
      </c>
      <c r="S8941" s="49" t="str">
        <f t="shared" si="1113"/>
        <v>Card</v>
      </c>
      <c r="T8941" s="3">
        <v>0.03</v>
      </c>
      <c r="U8941" s="2">
        <v>7.42</v>
      </c>
      <c r="V8941" s="2">
        <v>1.46</v>
      </c>
      <c r="W8941" s="54">
        <f>_xlfn.XLOOKUP(M8941,Market!A:A,Market!F:F,0)</f>
        <v>0.06</v>
      </c>
      <c r="X8941" s="55">
        <f t="shared" si="1114"/>
        <v>0.22259999999999999</v>
      </c>
      <c r="Y8941" s="55">
        <f t="shared" si="1115"/>
        <v>5.96</v>
      </c>
      <c r="Z8941" s="54">
        <f t="shared" si="1116"/>
        <v>0.80323450134770891</v>
      </c>
      <c r="AA8941" s="49" t="str">
        <f t="shared" ca="1" si="1117"/>
        <v>Y</v>
      </c>
      <c r="AB8941" s="49">
        <f t="shared" ca="1" si="1118"/>
        <v>6</v>
      </c>
      <c r="AC8941" s="49" t="str">
        <f t="shared" ca="1" si="1119"/>
        <v>Y</v>
      </c>
    </row>
    <row r="8942" spans="1:29" x14ac:dyDescent="0.25">
      <c r="A8942">
        <v>10661</v>
      </c>
      <c r="B8942" s="9">
        <v>43211</v>
      </c>
      <c r="C8942" s="50" t="str">
        <f t="shared" si="1112"/>
        <v>N</v>
      </c>
      <c r="D8942" s="52">
        <f>_xlfn.XLOOKUP(B8942,Cal_Date!B:B,Cal_Date!A:A,0)</f>
        <v>3</v>
      </c>
      <c r="E8942">
        <v>2018</v>
      </c>
      <c r="F8942" t="s">
        <v>126</v>
      </c>
      <c r="G8942" t="s">
        <v>130</v>
      </c>
      <c r="H8942" t="s">
        <v>11</v>
      </c>
      <c r="I8942" t="s">
        <v>11</v>
      </c>
      <c r="J8942" t="s">
        <v>15</v>
      </c>
      <c r="K8942" t="s">
        <v>42</v>
      </c>
      <c r="L8942">
        <v>1</v>
      </c>
      <c r="M8942">
        <v>1007</v>
      </c>
      <c r="O8942" t="s">
        <v>28</v>
      </c>
      <c r="R8942" t="s">
        <v>44</v>
      </c>
      <c r="S8942" s="49" t="str">
        <f t="shared" si="1113"/>
        <v>Card</v>
      </c>
      <c r="T8942" s="3">
        <v>0.03</v>
      </c>
      <c r="U8942" s="2">
        <v>2.7225000000000001</v>
      </c>
      <c r="V8942" s="2">
        <v>0.87</v>
      </c>
      <c r="W8942" s="54">
        <f>_xlfn.XLOOKUP(M8942,Market!A:A,Market!F:F,0)</f>
        <v>8.8999999999999996E-2</v>
      </c>
      <c r="X8942" s="55">
        <f t="shared" si="1114"/>
        <v>8.1674999999999998E-2</v>
      </c>
      <c r="Y8942" s="55">
        <f t="shared" si="1115"/>
        <v>1.8525</v>
      </c>
      <c r="Z8942" s="54">
        <f t="shared" si="1116"/>
        <v>0.68044077134986225</v>
      </c>
      <c r="AA8942" s="49" t="str">
        <f t="shared" ca="1" si="1117"/>
        <v>Y</v>
      </c>
      <c r="AB8942" s="49">
        <f t="shared" ca="1" si="1118"/>
        <v>6</v>
      </c>
      <c r="AC8942" s="49" t="str">
        <f t="shared" ca="1" si="1119"/>
        <v>Y</v>
      </c>
    </row>
    <row r="8943" spans="1:29" x14ac:dyDescent="0.25">
      <c r="A8943">
        <v>10662</v>
      </c>
      <c r="B8943" s="9">
        <v>43211</v>
      </c>
      <c r="C8943" s="50" t="str">
        <f t="shared" si="1112"/>
        <v>N</v>
      </c>
      <c r="D8943" s="52">
        <f>_xlfn.XLOOKUP(B8943,Cal_Date!B:B,Cal_Date!A:A,0)</f>
        <v>3</v>
      </c>
      <c r="E8943">
        <v>2018</v>
      </c>
      <c r="F8943" t="s">
        <v>126</v>
      </c>
      <c r="G8943" t="s">
        <v>130</v>
      </c>
      <c r="H8943" t="s">
        <v>11</v>
      </c>
      <c r="I8943" t="s">
        <v>18</v>
      </c>
      <c r="J8943" t="s">
        <v>15</v>
      </c>
      <c r="K8943" t="s">
        <v>42</v>
      </c>
      <c r="L8943">
        <v>1</v>
      </c>
      <c r="M8943">
        <v>1007</v>
      </c>
      <c r="O8943" t="s">
        <v>28</v>
      </c>
      <c r="R8943" t="s">
        <v>44</v>
      </c>
      <c r="S8943" s="49" t="str">
        <f t="shared" si="1113"/>
        <v>Card</v>
      </c>
      <c r="T8943" s="3">
        <v>0.03</v>
      </c>
      <c r="U8943" s="2">
        <v>2.7225000000000001</v>
      </c>
      <c r="V8943" s="2">
        <v>1.4</v>
      </c>
      <c r="W8943" s="54">
        <f>_xlfn.XLOOKUP(M8943,Market!A:A,Market!F:F,0)</f>
        <v>8.8999999999999996E-2</v>
      </c>
      <c r="X8943" s="55">
        <f t="shared" si="1114"/>
        <v>8.1674999999999998E-2</v>
      </c>
      <c r="Y8943" s="55">
        <f t="shared" si="1115"/>
        <v>1.3225000000000002</v>
      </c>
      <c r="Z8943" s="54">
        <f t="shared" si="1116"/>
        <v>0.48576675849403128</v>
      </c>
      <c r="AA8943" s="49" t="str">
        <f t="shared" ca="1" si="1117"/>
        <v>Y</v>
      </c>
      <c r="AB8943" s="49">
        <f t="shared" ca="1" si="1118"/>
        <v>6</v>
      </c>
      <c r="AC8943" s="49" t="str">
        <f t="shared" ca="1" si="1119"/>
        <v>Y</v>
      </c>
    </row>
    <row r="8944" spans="1:29" x14ac:dyDescent="0.25">
      <c r="A8944">
        <v>10663</v>
      </c>
      <c r="B8944" s="9">
        <v>43211</v>
      </c>
      <c r="C8944" s="50" t="str">
        <f t="shared" si="1112"/>
        <v>N</v>
      </c>
      <c r="D8944" s="52">
        <f>_xlfn.XLOOKUP(B8944,Cal_Date!B:B,Cal_Date!A:A,0)</f>
        <v>3</v>
      </c>
      <c r="E8944">
        <v>2018</v>
      </c>
      <c r="F8944" t="s">
        <v>126</v>
      </c>
      <c r="G8944" t="s">
        <v>130</v>
      </c>
      <c r="H8944" t="s">
        <v>14</v>
      </c>
      <c r="I8944" t="s">
        <v>18</v>
      </c>
      <c r="J8944" t="s">
        <v>15</v>
      </c>
      <c r="K8944" t="s">
        <v>43</v>
      </c>
      <c r="L8944">
        <v>1</v>
      </c>
      <c r="M8944">
        <v>1008</v>
      </c>
      <c r="O8944" t="s">
        <v>28</v>
      </c>
      <c r="R8944" t="s">
        <v>44</v>
      </c>
      <c r="S8944" s="49" t="str">
        <f t="shared" si="1113"/>
        <v>Card</v>
      </c>
      <c r="T8944" s="3">
        <v>0.03</v>
      </c>
      <c r="U8944" s="2">
        <v>5.4450000000000003</v>
      </c>
      <c r="V8944" s="2">
        <v>2.2200000000000002</v>
      </c>
      <c r="W8944" s="54">
        <f>_xlfn.XLOOKUP(M8944,Market!A:A,Market!F:F,0)</f>
        <v>8.8999999999999996E-2</v>
      </c>
      <c r="X8944" s="55">
        <f t="shared" si="1114"/>
        <v>0.16335</v>
      </c>
      <c r="Y8944" s="55">
        <f t="shared" si="1115"/>
        <v>3.2250000000000001</v>
      </c>
      <c r="Z8944" s="54">
        <f t="shared" si="1116"/>
        <v>0.59228650137741046</v>
      </c>
      <c r="AA8944" s="49" t="str">
        <f t="shared" ca="1" si="1117"/>
        <v>Y</v>
      </c>
      <c r="AB8944" s="49">
        <f t="shared" ca="1" si="1118"/>
        <v>6</v>
      </c>
      <c r="AC8944" s="49" t="str">
        <f t="shared" ca="1" si="1119"/>
        <v>Y</v>
      </c>
    </row>
    <row r="8945" spans="1:29" x14ac:dyDescent="0.25">
      <c r="A8945">
        <v>10664</v>
      </c>
      <c r="B8945" s="9">
        <v>43211</v>
      </c>
      <c r="C8945" s="50" t="str">
        <f t="shared" si="1112"/>
        <v>N</v>
      </c>
      <c r="D8945" s="52">
        <f>_xlfn.XLOOKUP(B8945,Cal_Date!B:B,Cal_Date!A:A,0)</f>
        <v>3</v>
      </c>
      <c r="E8945">
        <v>2018</v>
      </c>
      <c r="F8945" t="s">
        <v>126</v>
      </c>
      <c r="G8945" t="s">
        <v>130</v>
      </c>
      <c r="H8945" t="s">
        <v>11</v>
      </c>
      <c r="I8945" t="s">
        <v>11</v>
      </c>
      <c r="J8945" t="s">
        <v>15</v>
      </c>
      <c r="K8945" t="s">
        <v>42</v>
      </c>
      <c r="L8945">
        <v>2</v>
      </c>
      <c r="M8945">
        <v>1004</v>
      </c>
      <c r="O8945" t="s">
        <v>28</v>
      </c>
      <c r="R8945" t="s">
        <v>47</v>
      </c>
      <c r="S8945" s="49" t="str">
        <f t="shared" si="1113"/>
        <v>Card</v>
      </c>
      <c r="T8945" s="3">
        <v>3.5000000000000003E-2</v>
      </c>
      <c r="U8945" s="2">
        <v>5.3000000000000007</v>
      </c>
      <c r="V8945" s="2">
        <v>1.74</v>
      </c>
      <c r="W8945" s="54">
        <f>_xlfn.XLOOKUP(M8945,Market!A:A,Market!F:F,0)</f>
        <v>0.06</v>
      </c>
      <c r="X8945" s="55">
        <f t="shared" si="1114"/>
        <v>0.18550000000000005</v>
      </c>
      <c r="Y8945" s="55">
        <f t="shared" si="1115"/>
        <v>3.5600000000000005</v>
      </c>
      <c r="Z8945" s="54">
        <f t="shared" si="1116"/>
        <v>0.67169811320754713</v>
      </c>
      <c r="AA8945" s="49" t="str">
        <f t="shared" ca="1" si="1117"/>
        <v>Y</v>
      </c>
      <c r="AB8945" s="49">
        <f t="shared" ca="1" si="1118"/>
        <v>6</v>
      </c>
      <c r="AC8945" s="49" t="str">
        <f t="shared" ca="1" si="1119"/>
        <v>Y</v>
      </c>
    </row>
    <row r="8946" spans="1:29" x14ac:dyDescent="0.25">
      <c r="A8946">
        <v>10665</v>
      </c>
      <c r="B8946" s="9">
        <v>43211</v>
      </c>
      <c r="C8946" s="50" t="str">
        <f t="shared" si="1112"/>
        <v>N</v>
      </c>
      <c r="D8946" s="52">
        <f>_xlfn.XLOOKUP(B8946,Cal_Date!B:B,Cal_Date!A:A,0)</f>
        <v>3</v>
      </c>
      <c r="E8946">
        <v>2018</v>
      </c>
      <c r="F8946" t="s">
        <v>126</v>
      </c>
      <c r="G8946" t="s">
        <v>130</v>
      </c>
      <c r="H8946" t="s">
        <v>11</v>
      </c>
      <c r="I8946" t="s">
        <v>11</v>
      </c>
      <c r="J8946" t="s">
        <v>15</v>
      </c>
      <c r="K8946" t="s">
        <v>42</v>
      </c>
      <c r="L8946">
        <v>2</v>
      </c>
      <c r="M8946">
        <v>1003</v>
      </c>
      <c r="O8946" t="s">
        <v>25</v>
      </c>
      <c r="R8946" t="s">
        <v>44</v>
      </c>
      <c r="S8946" s="49" t="str">
        <f t="shared" si="1113"/>
        <v>Card</v>
      </c>
      <c r="T8946" s="3">
        <v>0.03</v>
      </c>
      <c r="U8946" s="2">
        <v>5.3000000000000007</v>
      </c>
      <c r="V8946" s="2">
        <v>1.74</v>
      </c>
      <c r="W8946" s="54">
        <f>_xlfn.XLOOKUP(M8946,Market!A:A,Market!F:F,0)</f>
        <v>0.06</v>
      </c>
      <c r="X8946" s="55">
        <f t="shared" si="1114"/>
        <v>0.159</v>
      </c>
      <c r="Y8946" s="55">
        <f t="shared" si="1115"/>
        <v>3.5600000000000005</v>
      </c>
      <c r="Z8946" s="54">
        <f t="shared" si="1116"/>
        <v>0.67169811320754713</v>
      </c>
      <c r="AA8946" s="49" t="str">
        <f t="shared" ca="1" si="1117"/>
        <v>Y</v>
      </c>
      <c r="AB8946" s="49">
        <f t="shared" ca="1" si="1118"/>
        <v>6</v>
      </c>
      <c r="AC8946" s="49" t="str">
        <f t="shared" ca="1" si="1119"/>
        <v>Y</v>
      </c>
    </row>
    <row r="8947" spans="1:29" x14ac:dyDescent="0.25">
      <c r="A8947">
        <v>10666</v>
      </c>
      <c r="B8947" s="9">
        <v>43211</v>
      </c>
      <c r="C8947" s="50" t="str">
        <f t="shared" si="1112"/>
        <v>N</v>
      </c>
      <c r="D8947" s="52">
        <f>_xlfn.XLOOKUP(B8947,Cal_Date!B:B,Cal_Date!A:A,0)</f>
        <v>3</v>
      </c>
      <c r="E8947">
        <v>2018</v>
      </c>
      <c r="F8947" t="s">
        <v>126</v>
      </c>
      <c r="G8947" t="s">
        <v>130</v>
      </c>
      <c r="H8947" t="s">
        <v>11</v>
      </c>
      <c r="I8947" t="s">
        <v>11</v>
      </c>
      <c r="J8947" t="s">
        <v>15</v>
      </c>
      <c r="K8947" t="s">
        <v>42</v>
      </c>
      <c r="L8947">
        <v>1</v>
      </c>
      <c r="M8947">
        <v>1002</v>
      </c>
      <c r="O8947" t="s">
        <v>28</v>
      </c>
      <c r="R8947" t="s">
        <v>44</v>
      </c>
      <c r="S8947" s="49" t="str">
        <f t="shared" si="1113"/>
        <v>Card</v>
      </c>
      <c r="T8947" s="3">
        <v>0.03</v>
      </c>
      <c r="U8947" s="2">
        <v>2.6500000000000004</v>
      </c>
      <c r="V8947" s="2">
        <v>0.87</v>
      </c>
      <c r="W8947" s="54">
        <f>_xlfn.XLOOKUP(M8947,Market!A:A,Market!F:F,0)</f>
        <v>0.06</v>
      </c>
      <c r="X8947" s="55">
        <f t="shared" si="1114"/>
        <v>7.9500000000000001E-2</v>
      </c>
      <c r="Y8947" s="55">
        <f t="shared" si="1115"/>
        <v>1.7800000000000002</v>
      </c>
      <c r="Z8947" s="54">
        <f t="shared" si="1116"/>
        <v>0.67169811320754713</v>
      </c>
      <c r="AA8947" s="49" t="str">
        <f t="shared" ca="1" si="1117"/>
        <v>Y</v>
      </c>
      <c r="AB8947" s="49">
        <f t="shared" ca="1" si="1118"/>
        <v>6</v>
      </c>
      <c r="AC8947" s="49" t="str">
        <f t="shared" ca="1" si="1119"/>
        <v>Y</v>
      </c>
    </row>
    <row r="8948" spans="1:29" x14ac:dyDescent="0.25">
      <c r="A8948">
        <v>10667</v>
      </c>
      <c r="B8948" s="9">
        <v>43211</v>
      </c>
      <c r="C8948" s="50" t="str">
        <f t="shared" si="1112"/>
        <v>N</v>
      </c>
      <c r="D8948" s="52">
        <f>_xlfn.XLOOKUP(B8948,Cal_Date!B:B,Cal_Date!A:A,0)</f>
        <v>3</v>
      </c>
      <c r="E8948">
        <v>2018</v>
      </c>
      <c r="F8948" t="s">
        <v>126</v>
      </c>
      <c r="G8948" t="s">
        <v>130</v>
      </c>
      <c r="H8948" t="s">
        <v>48</v>
      </c>
      <c r="I8948" t="s">
        <v>18</v>
      </c>
      <c r="J8948" t="s">
        <v>10</v>
      </c>
      <c r="K8948" t="s">
        <v>43</v>
      </c>
      <c r="L8948">
        <v>1</v>
      </c>
      <c r="M8948">
        <v>1007</v>
      </c>
      <c r="O8948" t="s">
        <v>28</v>
      </c>
      <c r="R8948" t="s">
        <v>44</v>
      </c>
      <c r="S8948" s="49" t="str">
        <f t="shared" si="1113"/>
        <v>Card</v>
      </c>
      <c r="T8948" s="3">
        <v>0.03</v>
      </c>
      <c r="U8948" s="2">
        <v>7.6229999999999993</v>
      </c>
      <c r="V8948" s="2">
        <v>1.46</v>
      </c>
      <c r="W8948" s="54">
        <f>_xlfn.XLOOKUP(M8948,Market!A:A,Market!F:F,0)</f>
        <v>8.8999999999999996E-2</v>
      </c>
      <c r="X8948" s="55">
        <f t="shared" si="1114"/>
        <v>0.22868999999999998</v>
      </c>
      <c r="Y8948" s="55">
        <f t="shared" si="1115"/>
        <v>6.1629999999999994</v>
      </c>
      <c r="Z8948" s="54">
        <f t="shared" si="1116"/>
        <v>0.80847435392889933</v>
      </c>
      <c r="AA8948" s="49" t="str">
        <f t="shared" ca="1" si="1117"/>
        <v>Y</v>
      </c>
      <c r="AB8948" s="49">
        <f t="shared" ca="1" si="1118"/>
        <v>6</v>
      </c>
      <c r="AC8948" s="49" t="str">
        <f t="shared" ca="1" si="1119"/>
        <v>Y</v>
      </c>
    </row>
    <row r="8949" spans="1:29" x14ac:dyDescent="0.25">
      <c r="A8949">
        <v>10668</v>
      </c>
      <c r="B8949" s="9">
        <v>43211</v>
      </c>
      <c r="C8949" s="50" t="str">
        <f t="shared" si="1112"/>
        <v>N</v>
      </c>
      <c r="D8949" s="52">
        <f>_xlfn.XLOOKUP(B8949,Cal_Date!B:B,Cal_Date!A:A,0)</f>
        <v>3</v>
      </c>
      <c r="E8949">
        <v>2018</v>
      </c>
      <c r="F8949" t="s">
        <v>126</v>
      </c>
      <c r="G8949" t="s">
        <v>130</v>
      </c>
      <c r="H8949" t="s">
        <v>11</v>
      </c>
      <c r="I8949" t="s">
        <v>11</v>
      </c>
      <c r="J8949" t="s">
        <v>15</v>
      </c>
      <c r="K8949" t="s">
        <v>42</v>
      </c>
      <c r="L8949">
        <v>1</v>
      </c>
      <c r="M8949">
        <v>1008</v>
      </c>
      <c r="O8949" t="s">
        <v>28</v>
      </c>
      <c r="R8949" t="s">
        <v>47</v>
      </c>
      <c r="S8949" s="49" t="str">
        <f t="shared" si="1113"/>
        <v>Card</v>
      </c>
      <c r="T8949" s="3">
        <v>3.5000000000000003E-2</v>
      </c>
      <c r="U8949" s="2">
        <v>2.7225000000000001</v>
      </c>
      <c r="V8949" s="2">
        <v>0.87</v>
      </c>
      <c r="W8949" s="54">
        <f>_xlfn.XLOOKUP(M8949,Market!A:A,Market!F:F,0)</f>
        <v>8.8999999999999996E-2</v>
      </c>
      <c r="X8949" s="55">
        <f t="shared" si="1114"/>
        <v>9.5287500000000011E-2</v>
      </c>
      <c r="Y8949" s="55">
        <f t="shared" si="1115"/>
        <v>1.8525</v>
      </c>
      <c r="Z8949" s="54">
        <f t="shared" si="1116"/>
        <v>0.68044077134986225</v>
      </c>
      <c r="AA8949" s="49" t="str">
        <f t="shared" ca="1" si="1117"/>
        <v>Y</v>
      </c>
      <c r="AB8949" s="49">
        <f t="shared" ca="1" si="1118"/>
        <v>6</v>
      </c>
      <c r="AC8949" s="49" t="str">
        <f t="shared" ca="1" si="1119"/>
        <v>Y</v>
      </c>
    </row>
    <row r="8950" spans="1:29" x14ac:dyDescent="0.25">
      <c r="A8950">
        <v>10669</v>
      </c>
      <c r="B8950" s="9">
        <v>43211</v>
      </c>
      <c r="C8950" s="50" t="str">
        <f t="shared" si="1112"/>
        <v>N</v>
      </c>
      <c r="D8950" s="52">
        <f>_xlfn.XLOOKUP(B8950,Cal_Date!B:B,Cal_Date!A:A,0)</f>
        <v>3</v>
      </c>
      <c r="E8950">
        <v>2018</v>
      </c>
      <c r="F8950" t="s">
        <v>126</v>
      </c>
      <c r="G8950" t="s">
        <v>130</v>
      </c>
      <c r="H8950" t="s">
        <v>48</v>
      </c>
      <c r="I8950" t="s">
        <v>18</v>
      </c>
      <c r="J8950" t="s">
        <v>10</v>
      </c>
      <c r="K8950" t="s">
        <v>43</v>
      </c>
      <c r="L8950">
        <v>2</v>
      </c>
      <c r="M8950">
        <v>1008</v>
      </c>
      <c r="O8950" t="s">
        <v>28</v>
      </c>
      <c r="R8950" t="s">
        <v>47</v>
      </c>
      <c r="S8950" s="49" t="str">
        <f t="shared" si="1113"/>
        <v>Card</v>
      </c>
      <c r="T8950" s="3">
        <v>3.5000000000000003E-2</v>
      </c>
      <c r="U8950" s="2">
        <v>15.245999999999999</v>
      </c>
      <c r="V8950" s="2">
        <v>2.92</v>
      </c>
      <c r="W8950" s="54">
        <f>_xlfn.XLOOKUP(M8950,Market!A:A,Market!F:F,0)</f>
        <v>8.8999999999999996E-2</v>
      </c>
      <c r="X8950" s="55">
        <f t="shared" si="1114"/>
        <v>0.53361000000000003</v>
      </c>
      <c r="Y8950" s="55">
        <f t="shared" si="1115"/>
        <v>12.325999999999999</v>
      </c>
      <c r="Z8950" s="54">
        <f t="shared" si="1116"/>
        <v>0.80847435392889933</v>
      </c>
      <c r="AA8950" s="49" t="str">
        <f t="shared" ca="1" si="1117"/>
        <v>Y</v>
      </c>
      <c r="AB8950" s="49">
        <f t="shared" ca="1" si="1118"/>
        <v>6</v>
      </c>
      <c r="AC8950" s="49" t="str">
        <f t="shared" ca="1" si="1119"/>
        <v>Y</v>
      </c>
    </row>
    <row r="8951" spans="1:29" x14ac:dyDescent="0.25">
      <c r="A8951">
        <v>10670</v>
      </c>
      <c r="B8951" s="9">
        <v>43211</v>
      </c>
      <c r="C8951" s="50" t="str">
        <f t="shared" si="1112"/>
        <v>N</v>
      </c>
      <c r="D8951" s="52">
        <f>_xlfn.XLOOKUP(B8951,Cal_Date!B:B,Cal_Date!A:A,0)</f>
        <v>3</v>
      </c>
      <c r="E8951">
        <v>2018</v>
      </c>
      <c r="F8951" t="s">
        <v>126</v>
      </c>
      <c r="G8951" t="s">
        <v>130</v>
      </c>
      <c r="H8951" t="s">
        <v>48</v>
      </c>
      <c r="I8951" t="s">
        <v>18</v>
      </c>
      <c r="J8951" t="s">
        <v>10</v>
      </c>
      <c r="K8951" t="s">
        <v>43</v>
      </c>
      <c r="L8951">
        <v>1</v>
      </c>
      <c r="M8951">
        <v>1000</v>
      </c>
      <c r="O8951" t="s">
        <v>25</v>
      </c>
      <c r="R8951" t="s">
        <v>44</v>
      </c>
      <c r="S8951" s="49" t="str">
        <f t="shared" si="1113"/>
        <v>Card</v>
      </c>
      <c r="T8951" s="3">
        <v>0.03</v>
      </c>
      <c r="U8951" s="2">
        <v>7.5600000000000005</v>
      </c>
      <c r="V8951" s="2">
        <v>1.46</v>
      </c>
      <c r="W8951" s="54">
        <f>_xlfn.XLOOKUP(M8951,Market!A:A,Market!F:F,0)</f>
        <v>0.08</v>
      </c>
      <c r="X8951" s="55">
        <f t="shared" si="1114"/>
        <v>0.2268</v>
      </c>
      <c r="Y8951" s="55">
        <f t="shared" si="1115"/>
        <v>6.1000000000000005</v>
      </c>
      <c r="Z8951" s="54">
        <f t="shared" si="1116"/>
        <v>0.80687830687830686</v>
      </c>
      <c r="AA8951" s="49" t="str">
        <f t="shared" ca="1" si="1117"/>
        <v>Y</v>
      </c>
      <c r="AB8951" s="49">
        <f t="shared" ca="1" si="1118"/>
        <v>6</v>
      </c>
      <c r="AC8951" s="49" t="str">
        <f t="shared" ca="1" si="1119"/>
        <v>Y</v>
      </c>
    </row>
    <row r="8952" spans="1:29" x14ac:dyDescent="0.25">
      <c r="A8952">
        <v>10671</v>
      </c>
      <c r="B8952" s="9">
        <v>43211</v>
      </c>
      <c r="C8952" s="50" t="str">
        <f t="shared" si="1112"/>
        <v>N</v>
      </c>
      <c r="D8952" s="52">
        <f>_xlfn.XLOOKUP(B8952,Cal_Date!B:B,Cal_Date!A:A,0)</f>
        <v>3</v>
      </c>
      <c r="E8952">
        <v>2018</v>
      </c>
      <c r="F8952" t="s">
        <v>126</v>
      </c>
      <c r="G8952" t="s">
        <v>130</v>
      </c>
      <c r="H8952" t="s">
        <v>14</v>
      </c>
      <c r="I8952" t="s">
        <v>18</v>
      </c>
      <c r="J8952" t="s">
        <v>15</v>
      </c>
      <c r="K8952" t="s">
        <v>43</v>
      </c>
      <c r="L8952">
        <v>2</v>
      </c>
      <c r="M8952">
        <v>1000</v>
      </c>
      <c r="O8952" t="s">
        <v>25</v>
      </c>
      <c r="R8952" t="s">
        <v>44</v>
      </c>
      <c r="S8952" s="49" t="str">
        <f t="shared" si="1113"/>
        <v>Card</v>
      </c>
      <c r="T8952" s="3">
        <v>0.03</v>
      </c>
      <c r="U8952" s="2">
        <v>10.8</v>
      </c>
      <c r="V8952" s="2">
        <v>4.4400000000000004</v>
      </c>
      <c r="W8952" s="54">
        <f>_xlfn.XLOOKUP(M8952,Market!A:A,Market!F:F,0)</f>
        <v>0.08</v>
      </c>
      <c r="X8952" s="55">
        <f t="shared" si="1114"/>
        <v>0.32400000000000001</v>
      </c>
      <c r="Y8952" s="55">
        <f t="shared" si="1115"/>
        <v>6.36</v>
      </c>
      <c r="Z8952" s="54">
        <f t="shared" si="1116"/>
        <v>0.58888888888888891</v>
      </c>
      <c r="AA8952" s="49" t="str">
        <f t="shared" ca="1" si="1117"/>
        <v>Y</v>
      </c>
      <c r="AB8952" s="49">
        <f t="shared" ca="1" si="1118"/>
        <v>6</v>
      </c>
      <c r="AC8952" s="49" t="str">
        <f t="shared" ca="1" si="1119"/>
        <v>Y</v>
      </c>
    </row>
    <row r="8953" spans="1:29" x14ac:dyDescent="0.25">
      <c r="A8953">
        <v>10672</v>
      </c>
      <c r="B8953" s="9">
        <v>43211</v>
      </c>
      <c r="C8953" s="50" t="str">
        <f t="shared" si="1112"/>
        <v>N</v>
      </c>
      <c r="D8953" s="52">
        <f>_xlfn.XLOOKUP(B8953,Cal_Date!B:B,Cal_Date!A:A,0)</f>
        <v>3</v>
      </c>
      <c r="E8953">
        <v>2018</v>
      </c>
      <c r="F8953" t="s">
        <v>126</v>
      </c>
      <c r="G8953" t="s">
        <v>130</v>
      </c>
      <c r="H8953" t="s">
        <v>11</v>
      </c>
      <c r="I8953" t="s">
        <v>11</v>
      </c>
      <c r="J8953" t="s">
        <v>15</v>
      </c>
      <c r="K8953" t="s">
        <v>42</v>
      </c>
      <c r="L8953">
        <v>1</v>
      </c>
      <c r="M8953">
        <v>1000</v>
      </c>
      <c r="O8953" t="s">
        <v>25</v>
      </c>
      <c r="R8953" t="s">
        <v>44</v>
      </c>
      <c r="S8953" s="49" t="str">
        <f t="shared" si="1113"/>
        <v>Card</v>
      </c>
      <c r="T8953" s="3">
        <v>0.03</v>
      </c>
      <c r="U8953" s="2">
        <v>2.7</v>
      </c>
      <c r="V8953" s="2">
        <v>0.87</v>
      </c>
      <c r="W8953" s="54">
        <f>_xlfn.XLOOKUP(M8953,Market!A:A,Market!F:F,0)</f>
        <v>0.08</v>
      </c>
      <c r="X8953" s="55">
        <f t="shared" si="1114"/>
        <v>8.1000000000000003E-2</v>
      </c>
      <c r="Y8953" s="55">
        <f t="shared" si="1115"/>
        <v>1.83</v>
      </c>
      <c r="Z8953" s="54">
        <f t="shared" si="1116"/>
        <v>0.67777777777777781</v>
      </c>
      <c r="AA8953" s="49" t="str">
        <f t="shared" ca="1" si="1117"/>
        <v>Y</v>
      </c>
      <c r="AB8953" s="49">
        <f t="shared" ca="1" si="1118"/>
        <v>6</v>
      </c>
      <c r="AC8953" s="49" t="str">
        <f t="shared" ca="1" si="1119"/>
        <v>Y</v>
      </c>
    </row>
    <row r="8954" spans="1:29" x14ac:dyDescent="0.25">
      <c r="A8954">
        <v>10673</v>
      </c>
      <c r="B8954" s="9">
        <v>43211</v>
      </c>
      <c r="C8954" s="50" t="str">
        <f t="shared" si="1112"/>
        <v>N</v>
      </c>
      <c r="D8954" s="52">
        <f>_xlfn.XLOOKUP(B8954,Cal_Date!B:B,Cal_Date!A:A,0)</f>
        <v>3</v>
      </c>
      <c r="E8954">
        <v>2018</v>
      </c>
      <c r="F8954" t="s">
        <v>126</v>
      </c>
      <c r="G8954" t="s">
        <v>130</v>
      </c>
      <c r="H8954" t="s">
        <v>11</v>
      </c>
      <c r="I8954" t="s">
        <v>18</v>
      </c>
      <c r="J8954" t="s">
        <v>15</v>
      </c>
      <c r="K8954" t="s">
        <v>42</v>
      </c>
      <c r="L8954">
        <v>2</v>
      </c>
      <c r="M8954">
        <v>1001</v>
      </c>
      <c r="O8954" t="s">
        <v>25</v>
      </c>
      <c r="R8954" t="s">
        <v>44</v>
      </c>
      <c r="S8954" s="49" t="str">
        <f t="shared" si="1113"/>
        <v>Card</v>
      </c>
      <c r="T8954" s="3">
        <v>0.03</v>
      </c>
      <c r="U8954" s="2">
        <v>5.3000000000000007</v>
      </c>
      <c r="V8954" s="2">
        <v>2.8</v>
      </c>
      <c r="W8954" s="54">
        <f>_xlfn.XLOOKUP(M8954,Market!A:A,Market!F:F,0)</f>
        <v>0.06</v>
      </c>
      <c r="X8954" s="55">
        <f t="shared" si="1114"/>
        <v>0.159</v>
      </c>
      <c r="Y8954" s="55">
        <f t="shared" si="1115"/>
        <v>2.5000000000000009</v>
      </c>
      <c r="Z8954" s="54">
        <f t="shared" si="1116"/>
        <v>0.47169811320754729</v>
      </c>
      <c r="AA8954" s="49" t="str">
        <f t="shared" ca="1" si="1117"/>
        <v>Y</v>
      </c>
      <c r="AB8954" s="49">
        <f t="shared" ca="1" si="1118"/>
        <v>6</v>
      </c>
      <c r="AC8954" s="49" t="str">
        <f t="shared" ca="1" si="1119"/>
        <v>Y</v>
      </c>
    </row>
    <row r="8955" spans="1:29" x14ac:dyDescent="0.25">
      <c r="A8955">
        <v>10674</v>
      </c>
      <c r="B8955" s="9">
        <v>43211</v>
      </c>
      <c r="C8955" s="50" t="str">
        <f t="shared" si="1112"/>
        <v>N</v>
      </c>
      <c r="D8955" s="52">
        <f>_xlfn.XLOOKUP(B8955,Cal_Date!B:B,Cal_Date!A:A,0)</f>
        <v>3</v>
      </c>
      <c r="E8955">
        <v>2018</v>
      </c>
      <c r="F8955" t="s">
        <v>126</v>
      </c>
      <c r="G8955" t="s">
        <v>130</v>
      </c>
      <c r="H8955" t="s">
        <v>48</v>
      </c>
      <c r="I8955" t="s">
        <v>18</v>
      </c>
      <c r="J8955" t="s">
        <v>10</v>
      </c>
      <c r="K8955" t="s">
        <v>43</v>
      </c>
      <c r="L8955">
        <v>1</v>
      </c>
      <c r="M8955">
        <v>1000</v>
      </c>
      <c r="O8955" t="s">
        <v>25</v>
      </c>
      <c r="R8955" t="s">
        <v>44</v>
      </c>
      <c r="S8955" s="49" t="str">
        <f t="shared" si="1113"/>
        <v>Card</v>
      </c>
      <c r="T8955" s="3">
        <v>0.03</v>
      </c>
      <c r="U8955" s="2">
        <v>7.5600000000000005</v>
      </c>
      <c r="V8955" s="2">
        <v>1.46</v>
      </c>
      <c r="W8955" s="54">
        <f>_xlfn.XLOOKUP(M8955,Market!A:A,Market!F:F,0)</f>
        <v>0.08</v>
      </c>
      <c r="X8955" s="55">
        <f t="shared" si="1114"/>
        <v>0.2268</v>
      </c>
      <c r="Y8955" s="55">
        <f t="shared" si="1115"/>
        <v>6.1000000000000005</v>
      </c>
      <c r="Z8955" s="54">
        <f t="shared" si="1116"/>
        <v>0.80687830687830686</v>
      </c>
      <c r="AA8955" s="49" t="str">
        <f t="shared" ca="1" si="1117"/>
        <v>Y</v>
      </c>
      <c r="AB8955" s="49">
        <f t="shared" ca="1" si="1118"/>
        <v>6</v>
      </c>
      <c r="AC8955" s="49" t="str">
        <f t="shared" ca="1" si="1119"/>
        <v>Y</v>
      </c>
    </row>
    <row r="8956" spans="1:29" x14ac:dyDescent="0.25">
      <c r="A8956">
        <v>10675</v>
      </c>
      <c r="B8956" s="9">
        <v>43211</v>
      </c>
      <c r="C8956" s="50" t="str">
        <f t="shared" si="1112"/>
        <v>N</v>
      </c>
      <c r="D8956" s="52">
        <f>_xlfn.XLOOKUP(B8956,Cal_Date!B:B,Cal_Date!A:A,0)</f>
        <v>3</v>
      </c>
      <c r="E8956">
        <v>2018</v>
      </c>
      <c r="F8956" t="s">
        <v>126</v>
      </c>
      <c r="G8956" t="s">
        <v>130</v>
      </c>
      <c r="H8956" t="s">
        <v>48</v>
      </c>
      <c r="I8956" t="s">
        <v>18</v>
      </c>
      <c r="J8956" t="s">
        <v>10</v>
      </c>
      <c r="K8956" t="s">
        <v>43</v>
      </c>
      <c r="L8956">
        <v>1</v>
      </c>
      <c r="M8956">
        <v>1000</v>
      </c>
      <c r="O8956" t="s">
        <v>25</v>
      </c>
      <c r="R8956" t="s">
        <v>44</v>
      </c>
      <c r="S8956" s="49" t="str">
        <f t="shared" si="1113"/>
        <v>Card</v>
      </c>
      <c r="T8956" s="3">
        <v>0.03</v>
      </c>
      <c r="U8956" s="2">
        <v>7.5600000000000005</v>
      </c>
      <c r="V8956" s="2">
        <v>1.46</v>
      </c>
      <c r="W8956" s="54">
        <f>_xlfn.XLOOKUP(M8956,Market!A:A,Market!F:F,0)</f>
        <v>0.08</v>
      </c>
      <c r="X8956" s="55">
        <f t="shared" si="1114"/>
        <v>0.2268</v>
      </c>
      <c r="Y8956" s="55">
        <f t="shared" si="1115"/>
        <v>6.1000000000000005</v>
      </c>
      <c r="Z8956" s="54">
        <f t="shared" si="1116"/>
        <v>0.80687830687830686</v>
      </c>
      <c r="AA8956" s="49" t="str">
        <f t="shared" ca="1" si="1117"/>
        <v>Y</v>
      </c>
      <c r="AB8956" s="49">
        <f t="shared" ca="1" si="1118"/>
        <v>6</v>
      </c>
      <c r="AC8956" s="49" t="str">
        <f t="shared" ca="1" si="1119"/>
        <v>Y</v>
      </c>
    </row>
    <row r="8957" spans="1:29" x14ac:dyDescent="0.25">
      <c r="A8957">
        <v>10676</v>
      </c>
      <c r="B8957" s="9">
        <v>43211</v>
      </c>
      <c r="C8957" s="50" t="str">
        <f t="shared" si="1112"/>
        <v>N</v>
      </c>
      <c r="D8957" s="52">
        <f>_xlfn.XLOOKUP(B8957,Cal_Date!B:B,Cal_Date!A:A,0)</f>
        <v>3</v>
      </c>
      <c r="E8957">
        <v>2018</v>
      </c>
      <c r="F8957" t="s">
        <v>126</v>
      </c>
      <c r="G8957" t="s">
        <v>130</v>
      </c>
      <c r="H8957" t="s">
        <v>11</v>
      </c>
      <c r="I8957" t="s">
        <v>18</v>
      </c>
      <c r="J8957" t="s">
        <v>15</v>
      </c>
      <c r="K8957" t="s">
        <v>42</v>
      </c>
      <c r="L8957">
        <v>1</v>
      </c>
      <c r="M8957">
        <v>1004</v>
      </c>
      <c r="O8957" t="s">
        <v>28</v>
      </c>
      <c r="R8957" t="s">
        <v>44</v>
      </c>
      <c r="S8957" s="49" t="str">
        <f t="shared" si="1113"/>
        <v>Card</v>
      </c>
      <c r="T8957" s="3">
        <v>0.03</v>
      </c>
      <c r="U8957" s="2">
        <v>2.6500000000000004</v>
      </c>
      <c r="V8957" s="2">
        <v>1.4</v>
      </c>
      <c r="W8957" s="54">
        <f>_xlfn.XLOOKUP(M8957,Market!A:A,Market!F:F,0)</f>
        <v>0.06</v>
      </c>
      <c r="X8957" s="55">
        <f t="shared" si="1114"/>
        <v>7.9500000000000001E-2</v>
      </c>
      <c r="Y8957" s="55">
        <f t="shared" si="1115"/>
        <v>1.2500000000000004</v>
      </c>
      <c r="Z8957" s="54">
        <f t="shared" si="1116"/>
        <v>0.47169811320754729</v>
      </c>
      <c r="AA8957" s="49" t="str">
        <f t="shared" ca="1" si="1117"/>
        <v>Y</v>
      </c>
      <c r="AB8957" s="49">
        <f t="shared" ca="1" si="1118"/>
        <v>6</v>
      </c>
      <c r="AC8957" s="49" t="str">
        <f t="shared" ca="1" si="1119"/>
        <v>Y</v>
      </c>
    </row>
    <row r="8958" spans="1:29" x14ac:dyDescent="0.25">
      <c r="A8958">
        <v>10677</v>
      </c>
      <c r="B8958" s="9">
        <v>43211</v>
      </c>
      <c r="C8958" s="50" t="str">
        <f t="shared" si="1112"/>
        <v>N</v>
      </c>
      <c r="D8958" s="52">
        <f>_xlfn.XLOOKUP(B8958,Cal_Date!B:B,Cal_Date!A:A,0)</f>
        <v>3</v>
      </c>
      <c r="E8958">
        <v>2018</v>
      </c>
      <c r="F8958" t="s">
        <v>126</v>
      </c>
      <c r="G8958" t="s">
        <v>130</v>
      </c>
      <c r="H8958" t="s">
        <v>14</v>
      </c>
      <c r="I8958" t="s">
        <v>18</v>
      </c>
      <c r="J8958" t="s">
        <v>15</v>
      </c>
      <c r="K8958" t="s">
        <v>43</v>
      </c>
      <c r="L8958">
        <v>1</v>
      </c>
      <c r="M8958">
        <v>1005</v>
      </c>
      <c r="O8958" t="s">
        <v>25</v>
      </c>
      <c r="R8958" t="s">
        <v>44</v>
      </c>
      <c r="S8958" s="49" t="str">
        <f t="shared" si="1113"/>
        <v>Card</v>
      </c>
      <c r="T8958" s="3">
        <v>0.03</v>
      </c>
      <c r="U8958" s="2">
        <v>5.4450000000000003</v>
      </c>
      <c r="V8958" s="2">
        <v>2.2200000000000002</v>
      </c>
      <c r="W8958" s="54">
        <f>_xlfn.XLOOKUP(M8958,Market!A:A,Market!F:F,0)</f>
        <v>8.8999999999999996E-2</v>
      </c>
      <c r="X8958" s="55">
        <f t="shared" si="1114"/>
        <v>0.16335</v>
      </c>
      <c r="Y8958" s="55">
        <f t="shared" si="1115"/>
        <v>3.2250000000000001</v>
      </c>
      <c r="Z8958" s="54">
        <f t="shared" si="1116"/>
        <v>0.59228650137741046</v>
      </c>
      <c r="AA8958" s="49" t="str">
        <f t="shared" ca="1" si="1117"/>
        <v>Y</v>
      </c>
      <c r="AB8958" s="49">
        <f t="shared" ca="1" si="1118"/>
        <v>6</v>
      </c>
      <c r="AC8958" s="49" t="str">
        <f t="shared" ca="1" si="1119"/>
        <v>Y</v>
      </c>
    </row>
    <row r="8959" spans="1:29" x14ac:dyDescent="0.25">
      <c r="A8959">
        <v>10678</v>
      </c>
      <c r="B8959" s="9">
        <v>43211</v>
      </c>
      <c r="C8959" s="50" t="str">
        <f t="shared" si="1112"/>
        <v>N</v>
      </c>
      <c r="D8959" s="52">
        <f>_xlfn.XLOOKUP(B8959,Cal_Date!B:B,Cal_Date!A:A,0)</f>
        <v>3</v>
      </c>
      <c r="E8959">
        <v>2018</v>
      </c>
      <c r="F8959" t="s">
        <v>126</v>
      </c>
      <c r="G8959" t="s">
        <v>130</v>
      </c>
      <c r="H8959" t="s">
        <v>14</v>
      </c>
      <c r="I8959" t="s">
        <v>18</v>
      </c>
      <c r="J8959" t="s">
        <v>15</v>
      </c>
      <c r="K8959" t="s">
        <v>43</v>
      </c>
      <c r="L8959">
        <v>2</v>
      </c>
      <c r="M8959">
        <v>1000</v>
      </c>
      <c r="O8959" t="s">
        <v>25</v>
      </c>
      <c r="R8959" t="s">
        <v>44</v>
      </c>
      <c r="S8959" s="49" t="str">
        <f t="shared" si="1113"/>
        <v>Card</v>
      </c>
      <c r="T8959" s="3">
        <v>0.03</v>
      </c>
      <c r="U8959" s="2">
        <v>10.8</v>
      </c>
      <c r="V8959" s="2">
        <v>4.2</v>
      </c>
      <c r="W8959" s="54">
        <f>_xlfn.XLOOKUP(M8959,Market!A:A,Market!F:F,0)</f>
        <v>0.08</v>
      </c>
      <c r="X8959" s="55">
        <f t="shared" si="1114"/>
        <v>0.32400000000000001</v>
      </c>
      <c r="Y8959" s="55">
        <f t="shared" si="1115"/>
        <v>6.6000000000000005</v>
      </c>
      <c r="Z8959" s="54">
        <f t="shared" si="1116"/>
        <v>0.61111111111111116</v>
      </c>
      <c r="AA8959" s="49" t="str">
        <f t="shared" ca="1" si="1117"/>
        <v>Y</v>
      </c>
      <c r="AB8959" s="49">
        <f t="shared" ca="1" si="1118"/>
        <v>6</v>
      </c>
      <c r="AC8959" s="49" t="str">
        <f t="shared" ca="1" si="1119"/>
        <v>Y</v>
      </c>
    </row>
    <row r="8960" spans="1:29" x14ac:dyDescent="0.25">
      <c r="A8960">
        <v>10679</v>
      </c>
      <c r="B8960" s="9">
        <v>43211</v>
      </c>
      <c r="C8960" s="50" t="str">
        <f t="shared" si="1112"/>
        <v>N</v>
      </c>
      <c r="D8960" s="52">
        <f>_xlfn.XLOOKUP(B8960,Cal_Date!B:B,Cal_Date!A:A,0)</f>
        <v>3</v>
      </c>
      <c r="E8960">
        <v>2018</v>
      </c>
      <c r="F8960" t="s">
        <v>126</v>
      </c>
      <c r="G8960" t="s">
        <v>130</v>
      </c>
      <c r="H8960" t="s">
        <v>11</v>
      </c>
      <c r="I8960" t="s">
        <v>18</v>
      </c>
      <c r="J8960" t="s">
        <v>15</v>
      </c>
      <c r="K8960" t="s">
        <v>42</v>
      </c>
      <c r="L8960">
        <v>1</v>
      </c>
      <c r="M8960">
        <v>1006</v>
      </c>
      <c r="O8960" t="s">
        <v>28</v>
      </c>
      <c r="R8960" t="s">
        <v>44</v>
      </c>
      <c r="S8960" s="49" t="str">
        <f t="shared" si="1113"/>
        <v>Card</v>
      </c>
      <c r="T8960" s="3">
        <v>0.03</v>
      </c>
      <c r="U8960" s="2">
        <v>2.7225000000000001</v>
      </c>
      <c r="V8960" s="2">
        <v>1.4</v>
      </c>
      <c r="W8960" s="54">
        <f>_xlfn.XLOOKUP(M8960,Market!A:A,Market!F:F,0)</f>
        <v>8.8999999999999996E-2</v>
      </c>
      <c r="X8960" s="55">
        <f t="shared" si="1114"/>
        <v>8.1674999999999998E-2</v>
      </c>
      <c r="Y8960" s="55">
        <f t="shared" si="1115"/>
        <v>1.3225000000000002</v>
      </c>
      <c r="Z8960" s="54">
        <f t="shared" si="1116"/>
        <v>0.48576675849403128</v>
      </c>
      <c r="AA8960" s="49" t="str">
        <f t="shared" ca="1" si="1117"/>
        <v>Y</v>
      </c>
      <c r="AB8960" s="49">
        <f t="shared" ca="1" si="1118"/>
        <v>6</v>
      </c>
      <c r="AC8960" s="49" t="str">
        <f t="shared" ca="1" si="1119"/>
        <v>Y</v>
      </c>
    </row>
    <row r="8961" spans="1:29" x14ac:dyDescent="0.25">
      <c r="A8961">
        <v>10680</v>
      </c>
      <c r="B8961" s="9">
        <v>43211</v>
      </c>
      <c r="C8961" s="50" t="str">
        <f t="shared" si="1112"/>
        <v>N</v>
      </c>
      <c r="D8961" s="52">
        <f>_xlfn.XLOOKUP(B8961,Cal_Date!B:B,Cal_Date!A:A,0)</f>
        <v>3</v>
      </c>
      <c r="E8961">
        <v>2018</v>
      </c>
      <c r="F8961" t="s">
        <v>126</v>
      </c>
      <c r="G8961" t="s">
        <v>130</v>
      </c>
      <c r="H8961" t="s">
        <v>11</v>
      </c>
      <c r="I8961" t="s">
        <v>11</v>
      </c>
      <c r="J8961" t="s">
        <v>15</v>
      </c>
      <c r="K8961" t="s">
        <v>42</v>
      </c>
      <c r="L8961">
        <v>1</v>
      </c>
      <c r="M8961">
        <v>1000</v>
      </c>
      <c r="O8961" t="s">
        <v>25</v>
      </c>
      <c r="R8961" t="s">
        <v>44</v>
      </c>
      <c r="S8961" s="49" t="str">
        <f t="shared" si="1113"/>
        <v>Card</v>
      </c>
      <c r="T8961" s="3">
        <v>0.03</v>
      </c>
      <c r="U8961" s="2">
        <v>2.7</v>
      </c>
      <c r="V8961" s="2">
        <v>0.87</v>
      </c>
      <c r="W8961" s="54">
        <f>_xlfn.XLOOKUP(M8961,Market!A:A,Market!F:F,0)</f>
        <v>0.08</v>
      </c>
      <c r="X8961" s="55">
        <f t="shared" si="1114"/>
        <v>8.1000000000000003E-2</v>
      </c>
      <c r="Y8961" s="55">
        <f t="shared" si="1115"/>
        <v>1.83</v>
      </c>
      <c r="Z8961" s="54">
        <f t="shared" si="1116"/>
        <v>0.67777777777777781</v>
      </c>
      <c r="AA8961" s="49" t="str">
        <f t="shared" ca="1" si="1117"/>
        <v>Y</v>
      </c>
      <c r="AB8961" s="49">
        <f t="shared" ca="1" si="1118"/>
        <v>6</v>
      </c>
      <c r="AC8961" s="49" t="str">
        <f t="shared" ca="1" si="1119"/>
        <v>Y</v>
      </c>
    </row>
    <row r="8962" spans="1:29" x14ac:dyDescent="0.25">
      <c r="A8962">
        <v>10681</v>
      </c>
      <c r="B8962" s="9">
        <v>43211</v>
      </c>
      <c r="C8962" s="50" t="str">
        <f t="shared" si="1112"/>
        <v>N</v>
      </c>
      <c r="D8962" s="52">
        <f>_xlfn.XLOOKUP(B8962,Cal_Date!B:B,Cal_Date!A:A,0)</f>
        <v>3</v>
      </c>
      <c r="E8962">
        <v>2018</v>
      </c>
      <c r="F8962" t="s">
        <v>126</v>
      </c>
      <c r="G8962" t="s">
        <v>130</v>
      </c>
      <c r="H8962" t="s">
        <v>11</v>
      </c>
      <c r="I8962" t="s">
        <v>11</v>
      </c>
      <c r="J8962" t="s">
        <v>15</v>
      </c>
      <c r="K8962" t="s">
        <v>42</v>
      </c>
      <c r="L8962">
        <v>1</v>
      </c>
      <c r="M8962">
        <v>1001</v>
      </c>
      <c r="O8962" t="s">
        <v>25</v>
      </c>
      <c r="R8962" t="s">
        <v>47</v>
      </c>
      <c r="S8962" s="49" t="str">
        <f t="shared" si="1113"/>
        <v>Card</v>
      </c>
      <c r="T8962" s="3">
        <v>3.5000000000000003E-2</v>
      </c>
      <c r="U8962" s="2">
        <v>2.6500000000000004</v>
      </c>
      <c r="V8962" s="2">
        <v>0.87</v>
      </c>
      <c r="W8962" s="54">
        <f>_xlfn.XLOOKUP(M8962,Market!A:A,Market!F:F,0)</f>
        <v>0.06</v>
      </c>
      <c r="X8962" s="55">
        <f t="shared" si="1114"/>
        <v>9.2750000000000027E-2</v>
      </c>
      <c r="Y8962" s="55">
        <f t="shared" si="1115"/>
        <v>1.7800000000000002</v>
      </c>
      <c r="Z8962" s="54">
        <f t="shared" si="1116"/>
        <v>0.67169811320754713</v>
      </c>
      <c r="AA8962" s="49" t="str">
        <f t="shared" ca="1" si="1117"/>
        <v>Y</v>
      </c>
      <c r="AB8962" s="49">
        <f t="shared" ca="1" si="1118"/>
        <v>6</v>
      </c>
      <c r="AC8962" s="49" t="str">
        <f t="shared" ca="1" si="1119"/>
        <v>Y</v>
      </c>
    </row>
    <row r="8963" spans="1:29" x14ac:dyDescent="0.25">
      <c r="A8963">
        <v>10682</v>
      </c>
      <c r="B8963" s="9">
        <v>43211</v>
      </c>
      <c r="C8963" s="50" t="str">
        <f t="shared" ref="C8963:C9026" si="1120">IF(OR(B8963="04/01/2018"+0,B8963="04/02/2018"+0),"Y","N")</f>
        <v>N</v>
      </c>
      <c r="D8963" s="52">
        <f>_xlfn.XLOOKUP(B8963,Cal_Date!B:B,Cal_Date!A:A,0)</f>
        <v>3</v>
      </c>
      <c r="E8963">
        <v>2018</v>
      </c>
      <c r="F8963" t="s">
        <v>126</v>
      </c>
      <c r="G8963" t="s">
        <v>130</v>
      </c>
      <c r="H8963" t="s">
        <v>11</v>
      </c>
      <c r="I8963" t="s">
        <v>18</v>
      </c>
      <c r="J8963" t="s">
        <v>15</v>
      </c>
      <c r="K8963" t="s">
        <v>42</v>
      </c>
      <c r="L8963">
        <v>1</v>
      </c>
      <c r="M8963">
        <v>1008</v>
      </c>
      <c r="O8963" t="s">
        <v>28</v>
      </c>
      <c r="R8963" t="s">
        <v>47</v>
      </c>
      <c r="S8963" s="49" t="str">
        <f t="shared" ref="S8963:S9026" si="1121">IF(R8963="Cash","Cash","Card")</f>
        <v>Card</v>
      </c>
      <c r="T8963" s="3">
        <v>3.5000000000000003E-2</v>
      </c>
      <c r="U8963" s="2">
        <v>2.7225000000000001</v>
      </c>
      <c r="V8963" s="2">
        <v>1.4</v>
      </c>
      <c r="W8963" s="54">
        <f>_xlfn.XLOOKUP(M8963,Market!A:A,Market!F:F,0)</f>
        <v>8.8999999999999996E-2</v>
      </c>
      <c r="X8963" s="55">
        <f t="shared" ref="X8963:X9026" si="1122">T8963*U8963</f>
        <v>9.5287500000000011E-2</v>
      </c>
      <c r="Y8963" s="55">
        <f t="shared" ref="Y8963:Y9026" si="1123">U8963-V8963</f>
        <v>1.3225000000000002</v>
      </c>
      <c r="Z8963" s="54">
        <f t="shared" ref="Z8963:Z9026" si="1124">Y8963/U8963</f>
        <v>0.48576675849403128</v>
      </c>
      <c r="AA8963" s="49" t="str">
        <f t="shared" ref="AA8963:AA9026" ca="1" si="1125">IF(DATEDIF(B8963,TODAY(),"y")&gt;5,"Y","N")</f>
        <v>Y</v>
      </c>
      <c r="AB8963" s="49">
        <f t="shared" ref="AB8963:AB9026" ca="1" si="1126">DATEDIF(B8963,TODAY(),"y")</f>
        <v>6</v>
      </c>
      <c r="AC8963" s="49" t="str">
        <f t="shared" ref="AC8963:AC9026" ca="1" si="1127">IF(AB8963&gt;5,"Y","N")</f>
        <v>Y</v>
      </c>
    </row>
    <row r="8964" spans="1:29" x14ac:dyDescent="0.25">
      <c r="A8964">
        <v>10683</v>
      </c>
      <c r="B8964" s="9">
        <v>43211</v>
      </c>
      <c r="C8964" s="50" t="str">
        <f t="shared" si="1120"/>
        <v>N</v>
      </c>
      <c r="D8964" s="52">
        <f>_xlfn.XLOOKUP(B8964,Cal_Date!B:B,Cal_Date!A:A,0)</f>
        <v>3</v>
      </c>
      <c r="E8964">
        <v>2018</v>
      </c>
      <c r="F8964" t="s">
        <v>126</v>
      </c>
      <c r="G8964" t="s">
        <v>130</v>
      </c>
      <c r="H8964" t="s">
        <v>48</v>
      </c>
      <c r="I8964" t="s">
        <v>18</v>
      </c>
      <c r="J8964" t="s">
        <v>10</v>
      </c>
      <c r="K8964" t="s">
        <v>43</v>
      </c>
      <c r="L8964">
        <v>1</v>
      </c>
      <c r="M8964">
        <v>1009</v>
      </c>
      <c r="O8964" t="s">
        <v>28</v>
      </c>
      <c r="R8964" t="s">
        <v>47</v>
      </c>
      <c r="S8964" s="49" t="str">
        <f t="shared" si="1121"/>
        <v>Card</v>
      </c>
      <c r="T8964" s="3">
        <v>3.5000000000000003E-2</v>
      </c>
      <c r="U8964" s="2">
        <v>7.6229999999999993</v>
      </c>
      <c r="V8964" s="2">
        <v>1.46</v>
      </c>
      <c r="W8964" s="54">
        <f>_xlfn.XLOOKUP(M8964,Market!A:A,Market!F:F,0)</f>
        <v>8.8999999999999996E-2</v>
      </c>
      <c r="X8964" s="55">
        <f t="shared" si="1122"/>
        <v>0.26680500000000001</v>
      </c>
      <c r="Y8964" s="55">
        <f t="shared" si="1123"/>
        <v>6.1629999999999994</v>
      </c>
      <c r="Z8964" s="54">
        <f t="shared" si="1124"/>
        <v>0.80847435392889933</v>
      </c>
      <c r="AA8964" s="49" t="str">
        <f t="shared" ca="1" si="1125"/>
        <v>Y</v>
      </c>
      <c r="AB8964" s="49">
        <f t="shared" ca="1" si="1126"/>
        <v>6</v>
      </c>
      <c r="AC8964" s="49" t="str">
        <f t="shared" ca="1" si="1127"/>
        <v>Y</v>
      </c>
    </row>
    <row r="8965" spans="1:29" x14ac:dyDescent="0.25">
      <c r="A8965">
        <v>10684</v>
      </c>
      <c r="B8965" s="9">
        <v>43211</v>
      </c>
      <c r="C8965" s="50" t="str">
        <f t="shared" si="1120"/>
        <v>N</v>
      </c>
      <c r="D8965" s="52">
        <f>_xlfn.XLOOKUP(B8965,Cal_Date!B:B,Cal_Date!A:A,0)</f>
        <v>3</v>
      </c>
      <c r="E8965">
        <v>2018</v>
      </c>
      <c r="F8965" t="s">
        <v>126</v>
      </c>
      <c r="G8965" t="s">
        <v>130</v>
      </c>
      <c r="H8965" t="s">
        <v>48</v>
      </c>
      <c r="I8965" t="s">
        <v>18</v>
      </c>
      <c r="J8965" t="s">
        <v>10</v>
      </c>
      <c r="K8965" t="s">
        <v>43</v>
      </c>
      <c r="L8965">
        <v>2</v>
      </c>
      <c r="M8965">
        <v>1001</v>
      </c>
      <c r="O8965" t="s">
        <v>25</v>
      </c>
      <c r="R8965" t="s">
        <v>44</v>
      </c>
      <c r="S8965" s="49" t="str">
        <f t="shared" si="1121"/>
        <v>Card</v>
      </c>
      <c r="T8965" s="3">
        <v>0.03</v>
      </c>
      <c r="U8965" s="2">
        <v>14.84</v>
      </c>
      <c r="V8965" s="2">
        <v>2.92</v>
      </c>
      <c r="W8965" s="54">
        <f>_xlfn.XLOOKUP(M8965,Market!A:A,Market!F:F,0)</f>
        <v>0.06</v>
      </c>
      <c r="X8965" s="55">
        <f t="shared" si="1122"/>
        <v>0.44519999999999998</v>
      </c>
      <c r="Y8965" s="55">
        <f t="shared" si="1123"/>
        <v>11.92</v>
      </c>
      <c r="Z8965" s="54">
        <f t="shared" si="1124"/>
        <v>0.80323450134770891</v>
      </c>
      <c r="AA8965" s="49" t="str">
        <f t="shared" ca="1" si="1125"/>
        <v>Y</v>
      </c>
      <c r="AB8965" s="49">
        <f t="shared" ca="1" si="1126"/>
        <v>6</v>
      </c>
      <c r="AC8965" s="49" t="str">
        <f t="shared" ca="1" si="1127"/>
        <v>Y</v>
      </c>
    </row>
    <row r="8966" spans="1:29" x14ac:dyDescent="0.25">
      <c r="A8966">
        <v>10685</v>
      </c>
      <c r="B8966" s="9">
        <v>43211</v>
      </c>
      <c r="C8966" s="50" t="str">
        <f t="shared" si="1120"/>
        <v>N</v>
      </c>
      <c r="D8966" s="52">
        <f>_xlfn.XLOOKUP(B8966,Cal_Date!B:B,Cal_Date!A:A,0)</f>
        <v>3</v>
      </c>
      <c r="E8966">
        <v>2018</v>
      </c>
      <c r="F8966" t="s">
        <v>126</v>
      </c>
      <c r="G8966" t="s">
        <v>130</v>
      </c>
      <c r="H8966" t="s">
        <v>11</v>
      </c>
      <c r="I8966" t="s">
        <v>11</v>
      </c>
      <c r="J8966" t="s">
        <v>15</v>
      </c>
      <c r="K8966" t="s">
        <v>42</v>
      </c>
      <c r="L8966">
        <v>2</v>
      </c>
      <c r="M8966">
        <v>1001</v>
      </c>
      <c r="O8966" t="s">
        <v>25</v>
      </c>
      <c r="R8966" t="s">
        <v>44</v>
      </c>
      <c r="S8966" s="49" t="str">
        <f t="shared" si="1121"/>
        <v>Card</v>
      </c>
      <c r="T8966" s="3">
        <v>0.03</v>
      </c>
      <c r="U8966" s="2">
        <v>5.3000000000000007</v>
      </c>
      <c r="V8966" s="2">
        <v>1.74</v>
      </c>
      <c r="W8966" s="54">
        <f>_xlfn.XLOOKUP(M8966,Market!A:A,Market!F:F,0)</f>
        <v>0.06</v>
      </c>
      <c r="X8966" s="55">
        <f t="shared" si="1122"/>
        <v>0.159</v>
      </c>
      <c r="Y8966" s="55">
        <f t="shared" si="1123"/>
        <v>3.5600000000000005</v>
      </c>
      <c r="Z8966" s="54">
        <f t="shared" si="1124"/>
        <v>0.67169811320754713</v>
      </c>
      <c r="AA8966" s="49" t="str">
        <f t="shared" ca="1" si="1125"/>
        <v>Y</v>
      </c>
      <c r="AB8966" s="49">
        <f t="shared" ca="1" si="1126"/>
        <v>6</v>
      </c>
      <c r="AC8966" s="49" t="str">
        <f t="shared" ca="1" si="1127"/>
        <v>Y</v>
      </c>
    </row>
    <row r="8967" spans="1:29" x14ac:dyDescent="0.25">
      <c r="A8967">
        <v>10686</v>
      </c>
      <c r="B8967" s="9">
        <v>43211</v>
      </c>
      <c r="C8967" s="50" t="str">
        <f t="shared" si="1120"/>
        <v>N</v>
      </c>
      <c r="D8967" s="52">
        <f>_xlfn.XLOOKUP(B8967,Cal_Date!B:B,Cal_Date!A:A,0)</f>
        <v>3</v>
      </c>
      <c r="E8967">
        <v>2018</v>
      </c>
      <c r="F8967" t="s">
        <v>126</v>
      </c>
      <c r="G8967" t="s">
        <v>130</v>
      </c>
      <c r="H8967" t="s">
        <v>11</v>
      </c>
      <c r="I8967" t="s">
        <v>11</v>
      </c>
      <c r="J8967" t="s">
        <v>15</v>
      </c>
      <c r="K8967" t="s">
        <v>42</v>
      </c>
      <c r="L8967">
        <v>1</v>
      </c>
      <c r="M8967">
        <v>1001</v>
      </c>
      <c r="O8967" t="s">
        <v>25</v>
      </c>
      <c r="R8967" t="s">
        <v>44</v>
      </c>
      <c r="S8967" s="49" t="str">
        <f t="shared" si="1121"/>
        <v>Card</v>
      </c>
      <c r="T8967" s="3">
        <v>0.03</v>
      </c>
      <c r="U8967" s="2">
        <v>2.6500000000000004</v>
      </c>
      <c r="V8967" s="2">
        <v>0.87</v>
      </c>
      <c r="W8967" s="54">
        <f>_xlfn.XLOOKUP(M8967,Market!A:A,Market!F:F,0)</f>
        <v>0.06</v>
      </c>
      <c r="X8967" s="55">
        <f t="shared" si="1122"/>
        <v>7.9500000000000001E-2</v>
      </c>
      <c r="Y8967" s="55">
        <f t="shared" si="1123"/>
        <v>1.7800000000000002</v>
      </c>
      <c r="Z8967" s="54">
        <f t="shared" si="1124"/>
        <v>0.67169811320754713</v>
      </c>
      <c r="AA8967" s="49" t="str">
        <f t="shared" ca="1" si="1125"/>
        <v>Y</v>
      </c>
      <c r="AB8967" s="49">
        <f t="shared" ca="1" si="1126"/>
        <v>6</v>
      </c>
      <c r="AC8967" s="49" t="str">
        <f t="shared" ca="1" si="1127"/>
        <v>Y</v>
      </c>
    </row>
    <row r="8968" spans="1:29" x14ac:dyDescent="0.25">
      <c r="A8968">
        <v>10687</v>
      </c>
      <c r="B8968" s="9">
        <v>43211</v>
      </c>
      <c r="C8968" s="50" t="str">
        <f t="shared" si="1120"/>
        <v>N</v>
      </c>
      <c r="D8968" s="52">
        <f>_xlfn.XLOOKUP(B8968,Cal_Date!B:B,Cal_Date!A:A,0)</f>
        <v>3</v>
      </c>
      <c r="E8968">
        <v>2018</v>
      </c>
      <c r="F8968" t="s">
        <v>126</v>
      </c>
      <c r="G8968" t="s">
        <v>130</v>
      </c>
      <c r="H8968" t="s">
        <v>48</v>
      </c>
      <c r="I8968" t="s">
        <v>18</v>
      </c>
      <c r="J8968" t="s">
        <v>10</v>
      </c>
      <c r="K8968" t="s">
        <v>43</v>
      </c>
      <c r="L8968">
        <v>1</v>
      </c>
      <c r="M8968">
        <v>1002</v>
      </c>
      <c r="O8968" t="s">
        <v>28</v>
      </c>
      <c r="R8968" t="s">
        <v>44</v>
      </c>
      <c r="S8968" s="49" t="str">
        <f t="shared" si="1121"/>
        <v>Card</v>
      </c>
      <c r="T8968" s="3">
        <v>0.03</v>
      </c>
      <c r="U8968" s="2">
        <v>7.42</v>
      </c>
      <c r="V8968" s="2">
        <v>1.46</v>
      </c>
      <c r="W8968" s="54">
        <f>_xlfn.XLOOKUP(M8968,Market!A:A,Market!F:F,0)</f>
        <v>0.06</v>
      </c>
      <c r="X8968" s="55">
        <f t="shared" si="1122"/>
        <v>0.22259999999999999</v>
      </c>
      <c r="Y8968" s="55">
        <f t="shared" si="1123"/>
        <v>5.96</v>
      </c>
      <c r="Z8968" s="54">
        <f t="shared" si="1124"/>
        <v>0.80323450134770891</v>
      </c>
      <c r="AA8968" s="49" t="str">
        <f t="shared" ca="1" si="1125"/>
        <v>Y</v>
      </c>
      <c r="AB8968" s="49">
        <f t="shared" ca="1" si="1126"/>
        <v>6</v>
      </c>
      <c r="AC8968" s="49" t="str">
        <f t="shared" ca="1" si="1127"/>
        <v>Y</v>
      </c>
    </row>
    <row r="8969" spans="1:29" x14ac:dyDescent="0.25">
      <c r="A8969">
        <v>10688</v>
      </c>
      <c r="B8969" s="9">
        <v>43211</v>
      </c>
      <c r="C8969" s="50" t="str">
        <f t="shared" si="1120"/>
        <v>N</v>
      </c>
      <c r="D8969" s="52">
        <f>_xlfn.XLOOKUP(B8969,Cal_Date!B:B,Cal_Date!A:A,0)</f>
        <v>3</v>
      </c>
      <c r="E8969">
        <v>2018</v>
      </c>
      <c r="F8969" t="s">
        <v>126</v>
      </c>
      <c r="G8969" t="s">
        <v>130</v>
      </c>
      <c r="H8969" t="s">
        <v>11</v>
      </c>
      <c r="I8969" t="s">
        <v>11</v>
      </c>
      <c r="J8969" t="s">
        <v>15</v>
      </c>
      <c r="K8969" t="s">
        <v>42</v>
      </c>
      <c r="L8969">
        <v>1</v>
      </c>
      <c r="M8969">
        <v>1003</v>
      </c>
      <c r="O8969" t="s">
        <v>25</v>
      </c>
      <c r="R8969" t="s">
        <v>44</v>
      </c>
      <c r="S8969" s="49" t="str">
        <f t="shared" si="1121"/>
        <v>Card</v>
      </c>
      <c r="T8969" s="3">
        <v>0.03</v>
      </c>
      <c r="U8969" s="2">
        <v>2.6500000000000004</v>
      </c>
      <c r="V8969" s="2">
        <v>0.87</v>
      </c>
      <c r="W8969" s="54">
        <f>_xlfn.XLOOKUP(M8969,Market!A:A,Market!F:F,0)</f>
        <v>0.06</v>
      </c>
      <c r="X8969" s="55">
        <f t="shared" si="1122"/>
        <v>7.9500000000000001E-2</v>
      </c>
      <c r="Y8969" s="55">
        <f t="shared" si="1123"/>
        <v>1.7800000000000002</v>
      </c>
      <c r="Z8969" s="54">
        <f t="shared" si="1124"/>
        <v>0.67169811320754713</v>
      </c>
      <c r="AA8969" s="49" t="str">
        <f t="shared" ca="1" si="1125"/>
        <v>Y</v>
      </c>
      <c r="AB8969" s="49">
        <f t="shared" ca="1" si="1126"/>
        <v>6</v>
      </c>
      <c r="AC8969" s="49" t="str">
        <f t="shared" ca="1" si="1127"/>
        <v>Y</v>
      </c>
    </row>
    <row r="8970" spans="1:29" x14ac:dyDescent="0.25">
      <c r="A8970">
        <v>10689</v>
      </c>
      <c r="B8970" s="9">
        <v>43211</v>
      </c>
      <c r="C8970" s="50" t="str">
        <f t="shared" si="1120"/>
        <v>N</v>
      </c>
      <c r="D8970" s="52">
        <f>_xlfn.XLOOKUP(B8970,Cal_Date!B:B,Cal_Date!A:A,0)</f>
        <v>3</v>
      </c>
      <c r="E8970">
        <v>2018</v>
      </c>
      <c r="F8970" t="s">
        <v>126</v>
      </c>
      <c r="G8970" t="s">
        <v>130</v>
      </c>
      <c r="H8970" t="s">
        <v>48</v>
      </c>
      <c r="I8970" t="s">
        <v>18</v>
      </c>
      <c r="J8970" t="s">
        <v>10</v>
      </c>
      <c r="K8970" t="s">
        <v>43</v>
      </c>
      <c r="L8970">
        <v>2</v>
      </c>
      <c r="M8970">
        <v>1003</v>
      </c>
      <c r="O8970" t="s">
        <v>25</v>
      </c>
      <c r="R8970" t="s">
        <v>44</v>
      </c>
      <c r="S8970" s="49" t="str">
        <f t="shared" si="1121"/>
        <v>Card</v>
      </c>
      <c r="T8970" s="3">
        <v>0.03</v>
      </c>
      <c r="U8970" s="2">
        <v>14.84</v>
      </c>
      <c r="V8970" s="2">
        <v>2.92</v>
      </c>
      <c r="W8970" s="54">
        <f>_xlfn.XLOOKUP(M8970,Market!A:A,Market!F:F,0)</f>
        <v>0.06</v>
      </c>
      <c r="X8970" s="55">
        <f t="shared" si="1122"/>
        <v>0.44519999999999998</v>
      </c>
      <c r="Y8970" s="55">
        <f t="shared" si="1123"/>
        <v>11.92</v>
      </c>
      <c r="Z8970" s="54">
        <f t="shared" si="1124"/>
        <v>0.80323450134770891</v>
      </c>
      <c r="AA8970" s="49" t="str">
        <f t="shared" ca="1" si="1125"/>
        <v>Y</v>
      </c>
      <c r="AB8970" s="49">
        <f t="shared" ca="1" si="1126"/>
        <v>6</v>
      </c>
      <c r="AC8970" s="49" t="str">
        <f t="shared" ca="1" si="1127"/>
        <v>Y</v>
      </c>
    </row>
    <row r="8971" spans="1:29" x14ac:dyDescent="0.25">
      <c r="A8971">
        <v>10690</v>
      </c>
      <c r="B8971" s="9">
        <v>43211</v>
      </c>
      <c r="C8971" s="50" t="str">
        <f t="shared" si="1120"/>
        <v>N</v>
      </c>
      <c r="D8971" s="52">
        <f>_xlfn.XLOOKUP(B8971,Cal_Date!B:B,Cal_Date!A:A,0)</f>
        <v>3</v>
      </c>
      <c r="E8971">
        <v>2018</v>
      </c>
      <c r="F8971" t="s">
        <v>126</v>
      </c>
      <c r="G8971" t="s">
        <v>130</v>
      </c>
      <c r="H8971" t="s">
        <v>14</v>
      </c>
      <c r="I8971" t="s">
        <v>18</v>
      </c>
      <c r="J8971" t="s">
        <v>15</v>
      </c>
      <c r="K8971" t="s">
        <v>43</v>
      </c>
      <c r="L8971">
        <v>1</v>
      </c>
      <c r="M8971">
        <v>1003</v>
      </c>
      <c r="O8971" t="s">
        <v>25</v>
      </c>
      <c r="R8971" t="s">
        <v>44</v>
      </c>
      <c r="S8971" s="49" t="str">
        <f t="shared" si="1121"/>
        <v>Card</v>
      </c>
      <c r="T8971" s="3">
        <v>0.03</v>
      </c>
      <c r="U8971" s="2">
        <v>5.3000000000000007</v>
      </c>
      <c r="V8971" s="2">
        <v>2.1</v>
      </c>
      <c r="W8971" s="54">
        <f>_xlfn.XLOOKUP(M8971,Market!A:A,Market!F:F,0)</f>
        <v>0.06</v>
      </c>
      <c r="X8971" s="55">
        <f t="shared" si="1122"/>
        <v>0.159</v>
      </c>
      <c r="Y8971" s="55">
        <f t="shared" si="1123"/>
        <v>3.2000000000000006</v>
      </c>
      <c r="Z8971" s="54">
        <f t="shared" si="1124"/>
        <v>0.60377358490566047</v>
      </c>
      <c r="AA8971" s="49" t="str">
        <f t="shared" ca="1" si="1125"/>
        <v>Y</v>
      </c>
      <c r="AB8971" s="49">
        <f t="shared" ca="1" si="1126"/>
        <v>6</v>
      </c>
      <c r="AC8971" s="49" t="str">
        <f t="shared" ca="1" si="1127"/>
        <v>Y</v>
      </c>
    </row>
    <row r="8972" spans="1:29" x14ac:dyDescent="0.25">
      <c r="A8972">
        <v>10691</v>
      </c>
      <c r="B8972" s="9">
        <v>43211</v>
      </c>
      <c r="C8972" s="50" t="str">
        <f t="shared" si="1120"/>
        <v>N</v>
      </c>
      <c r="D8972" s="52">
        <f>_xlfn.XLOOKUP(B8972,Cal_Date!B:B,Cal_Date!A:A,0)</f>
        <v>3</v>
      </c>
      <c r="E8972">
        <v>2018</v>
      </c>
      <c r="F8972" t="s">
        <v>126</v>
      </c>
      <c r="G8972" t="s">
        <v>130</v>
      </c>
      <c r="H8972" t="s">
        <v>14</v>
      </c>
      <c r="I8972" t="s">
        <v>18</v>
      </c>
      <c r="J8972" t="s">
        <v>15</v>
      </c>
      <c r="K8972" t="s">
        <v>43</v>
      </c>
      <c r="L8972">
        <v>2</v>
      </c>
      <c r="M8972">
        <v>1004</v>
      </c>
      <c r="O8972" t="s">
        <v>28</v>
      </c>
      <c r="R8972" t="s">
        <v>44</v>
      </c>
      <c r="S8972" s="49" t="str">
        <f t="shared" si="1121"/>
        <v>Card</v>
      </c>
      <c r="T8972" s="3">
        <v>0.03</v>
      </c>
      <c r="U8972" s="2">
        <v>10.600000000000001</v>
      </c>
      <c r="V8972" s="2">
        <v>4.4400000000000004</v>
      </c>
      <c r="W8972" s="54">
        <f>_xlfn.XLOOKUP(M8972,Market!A:A,Market!F:F,0)</f>
        <v>0.06</v>
      </c>
      <c r="X8972" s="55">
        <f t="shared" si="1122"/>
        <v>0.318</v>
      </c>
      <c r="Y8972" s="55">
        <f t="shared" si="1123"/>
        <v>6.160000000000001</v>
      </c>
      <c r="Z8972" s="54">
        <f t="shared" si="1124"/>
        <v>0.5811320754716981</v>
      </c>
      <c r="AA8972" s="49" t="str">
        <f t="shared" ca="1" si="1125"/>
        <v>Y</v>
      </c>
      <c r="AB8972" s="49">
        <f t="shared" ca="1" si="1126"/>
        <v>6</v>
      </c>
      <c r="AC8972" s="49" t="str">
        <f t="shared" ca="1" si="1127"/>
        <v>Y</v>
      </c>
    </row>
    <row r="8973" spans="1:29" x14ac:dyDescent="0.25">
      <c r="A8973">
        <v>10692</v>
      </c>
      <c r="B8973" s="9">
        <v>43211</v>
      </c>
      <c r="C8973" s="50" t="str">
        <f t="shared" si="1120"/>
        <v>N</v>
      </c>
      <c r="D8973" s="52">
        <f>_xlfn.XLOOKUP(B8973,Cal_Date!B:B,Cal_Date!A:A,0)</f>
        <v>3</v>
      </c>
      <c r="E8973">
        <v>2018</v>
      </c>
      <c r="F8973" t="s">
        <v>126</v>
      </c>
      <c r="G8973" t="s">
        <v>130</v>
      </c>
      <c r="H8973" t="s">
        <v>14</v>
      </c>
      <c r="I8973" t="s">
        <v>18</v>
      </c>
      <c r="J8973" t="s">
        <v>15</v>
      </c>
      <c r="K8973" t="s">
        <v>43</v>
      </c>
      <c r="L8973">
        <v>1</v>
      </c>
      <c r="M8973">
        <v>1005</v>
      </c>
      <c r="O8973" t="s">
        <v>25</v>
      </c>
      <c r="R8973" t="s">
        <v>44</v>
      </c>
      <c r="S8973" s="49" t="str">
        <f t="shared" si="1121"/>
        <v>Card</v>
      </c>
      <c r="T8973" s="3">
        <v>0.03</v>
      </c>
      <c r="U8973" s="2">
        <v>5.4450000000000003</v>
      </c>
      <c r="V8973" s="2">
        <v>2.2200000000000002</v>
      </c>
      <c r="W8973" s="54">
        <f>_xlfn.XLOOKUP(M8973,Market!A:A,Market!F:F,0)</f>
        <v>8.8999999999999996E-2</v>
      </c>
      <c r="X8973" s="55">
        <f t="shared" si="1122"/>
        <v>0.16335</v>
      </c>
      <c r="Y8973" s="55">
        <f t="shared" si="1123"/>
        <v>3.2250000000000001</v>
      </c>
      <c r="Z8973" s="54">
        <f t="shared" si="1124"/>
        <v>0.59228650137741046</v>
      </c>
      <c r="AA8973" s="49" t="str">
        <f t="shared" ca="1" si="1125"/>
        <v>Y</v>
      </c>
      <c r="AB8973" s="49">
        <f t="shared" ca="1" si="1126"/>
        <v>6</v>
      </c>
      <c r="AC8973" s="49" t="str">
        <f t="shared" ca="1" si="1127"/>
        <v>Y</v>
      </c>
    </row>
    <row r="8974" spans="1:29" x14ac:dyDescent="0.25">
      <c r="A8974">
        <v>10693</v>
      </c>
      <c r="B8974" s="9">
        <v>43211</v>
      </c>
      <c r="C8974" s="50" t="str">
        <f t="shared" si="1120"/>
        <v>N</v>
      </c>
      <c r="D8974" s="52">
        <f>_xlfn.XLOOKUP(B8974,Cal_Date!B:B,Cal_Date!A:A,0)</f>
        <v>3</v>
      </c>
      <c r="E8974">
        <v>2018</v>
      </c>
      <c r="F8974" t="s">
        <v>126</v>
      </c>
      <c r="G8974" t="s">
        <v>130</v>
      </c>
      <c r="H8974" t="s">
        <v>48</v>
      </c>
      <c r="I8974" t="s">
        <v>18</v>
      </c>
      <c r="J8974" t="s">
        <v>10</v>
      </c>
      <c r="K8974" t="s">
        <v>43</v>
      </c>
      <c r="L8974">
        <v>2</v>
      </c>
      <c r="M8974">
        <v>1005</v>
      </c>
      <c r="O8974" t="s">
        <v>25</v>
      </c>
      <c r="R8974" t="s">
        <v>47</v>
      </c>
      <c r="S8974" s="49" t="str">
        <f t="shared" si="1121"/>
        <v>Card</v>
      </c>
      <c r="T8974" s="3">
        <v>3.5000000000000003E-2</v>
      </c>
      <c r="U8974" s="2">
        <v>15.245999999999999</v>
      </c>
      <c r="V8974" s="2">
        <v>2.92</v>
      </c>
      <c r="W8974" s="54">
        <f>_xlfn.XLOOKUP(M8974,Market!A:A,Market!F:F,0)</f>
        <v>8.8999999999999996E-2</v>
      </c>
      <c r="X8974" s="55">
        <f t="shared" si="1122"/>
        <v>0.53361000000000003</v>
      </c>
      <c r="Y8974" s="55">
        <f t="shared" si="1123"/>
        <v>12.325999999999999</v>
      </c>
      <c r="Z8974" s="54">
        <f t="shared" si="1124"/>
        <v>0.80847435392889933</v>
      </c>
      <c r="AA8974" s="49" t="str">
        <f t="shared" ca="1" si="1125"/>
        <v>Y</v>
      </c>
      <c r="AB8974" s="49">
        <f t="shared" ca="1" si="1126"/>
        <v>6</v>
      </c>
      <c r="AC8974" s="49" t="str">
        <f t="shared" ca="1" si="1127"/>
        <v>Y</v>
      </c>
    </row>
    <row r="8975" spans="1:29" x14ac:dyDescent="0.25">
      <c r="A8975">
        <v>10694</v>
      </c>
      <c r="B8975" s="9">
        <v>43211</v>
      </c>
      <c r="C8975" s="50" t="str">
        <f t="shared" si="1120"/>
        <v>N</v>
      </c>
      <c r="D8975" s="52">
        <f>_xlfn.XLOOKUP(B8975,Cal_Date!B:B,Cal_Date!A:A,0)</f>
        <v>3</v>
      </c>
      <c r="E8975">
        <v>2018</v>
      </c>
      <c r="F8975" t="s">
        <v>126</v>
      </c>
      <c r="G8975" t="s">
        <v>130</v>
      </c>
      <c r="H8975" t="s">
        <v>14</v>
      </c>
      <c r="I8975" t="s">
        <v>18</v>
      </c>
      <c r="J8975" t="s">
        <v>15</v>
      </c>
      <c r="K8975" t="s">
        <v>43</v>
      </c>
      <c r="L8975">
        <v>1</v>
      </c>
      <c r="M8975">
        <v>1003</v>
      </c>
      <c r="O8975" t="s">
        <v>25</v>
      </c>
      <c r="R8975" t="s">
        <v>44</v>
      </c>
      <c r="S8975" s="49" t="str">
        <f t="shared" si="1121"/>
        <v>Card</v>
      </c>
      <c r="T8975" s="3">
        <v>0.03</v>
      </c>
      <c r="U8975" s="2">
        <v>5.3000000000000007</v>
      </c>
      <c r="V8975" s="2">
        <v>2.2200000000000002</v>
      </c>
      <c r="W8975" s="54">
        <f>_xlfn.XLOOKUP(M8975,Market!A:A,Market!F:F,0)</f>
        <v>0.06</v>
      </c>
      <c r="X8975" s="55">
        <f t="shared" si="1122"/>
        <v>0.159</v>
      </c>
      <c r="Y8975" s="55">
        <f t="shared" si="1123"/>
        <v>3.0800000000000005</v>
      </c>
      <c r="Z8975" s="54">
        <f t="shared" si="1124"/>
        <v>0.5811320754716981</v>
      </c>
      <c r="AA8975" s="49" t="str">
        <f t="shared" ca="1" si="1125"/>
        <v>Y</v>
      </c>
      <c r="AB8975" s="49">
        <f t="shared" ca="1" si="1126"/>
        <v>6</v>
      </c>
      <c r="AC8975" s="49" t="str">
        <f t="shared" ca="1" si="1127"/>
        <v>Y</v>
      </c>
    </row>
    <row r="8976" spans="1:29" x14ac:dyDescent="0.25">
      <c r="A8976">
        <v>10695</v>
      </c>
      <c r="B8976" s="9">
        <v>43211</v>
      </c>
      <c r="C8976" s="50" t="str">
        <f t="shared" si="1120"/>
        <v>N</v>
      </c>
      <c r="D8976" s="52">
        <f>_xlfn.XLOOKUP(B8976,Cal_Date!B:B,Cal_Date!A:A,0)</f>
        <v>3</v>
      </c>
      <c r="E8976">
        <v>2018</v>
      </c>
      <c r="F8976" t="s">
        <v>126</v>
      </c>
      <c r="G8976" t="s">
        <v>130</v>
      </c>
      <c r="H8976" t="s">
        <v>11</v>
      </c>
      <c r="I8976" t="s">
        <v>11</v>
      </c>
      <c r="J8976" t="s">
        <v>15</v>
      </c>
      <c r="K8976" t="s">
        <v>42</v>
      </c>
      <c r="L8976">
        <v>1</v>
      </c>
      <c r="M8976">
        <v>1007</v>
      </c>
      <c r="O8976" t="s">
        <v>28</v>
      </c>
      <c r="R8976" t="s">
        <v>44</v>
      </c>
      <c r="S8976" s="49" t="str">
        <f t="shared" si="1121"/>
        <v>Card</v>
      </c>
      <c r="T8976" s="3">
        <v>0.03</v>
      </c>
      <c r="U8976" s="2">
        <v>2.7225000000000001</v>
      </c>
      <c r="V8976" s="2">
        <v>0.87</v>
      </c>
      <c r="W8976" s="54">
        <f>_xlfn.XLOOKUP(M8976,Market!A:A,Market!F:F,0)</f>
        <v>8.8999999999999996E-2</v>
      </c>
      <c r="X8976" s="55">
        <f t="shared" si="1122"/>
        <v>8.1674999999999998E-2</v>
      </c>
      <c r="Y8976" s="55">
        <f t="shared" si="1123"/>
        <v>1.8525</v>
      </c>
      <c r="Z8976" s="54">
        <f t="shared" si="1124"/>
        <v>0.68044077134986225</v>
      </c>
      <c r="AA8976" s="49" t="str">
        <f t="shared" ca="1" si="1125"/>
        <v>Y</v>
      </c>
      <c r="AB8976" s="49">
        <f t="shared" ca="1" si="1126"/>
        <v>6</v>
      </c>
      <c r="AC8976" s="49" t="str">
        <f t="shared" ca="1" si="1127"/>
        <v>Y</v>
      </c>
    </row>
    <row r="8977" spans="1:29" x14ac:dyDescent="0.25">
      <c r="A8977">
        <v>10696</v>
      </c>
      <c r="B8977" s="9">
        <v>43211</v>
      </c>
      <c r="C8977" s="50" t="str">
        <f t="shared" si="1120"/>
        <v>N</v>
      </c>
      <c r="D8977" s="52">
        <f>_xlfn.XLOOKUP(B8977,Cal_Date!B:B,Cal_Date!A:A,0)</f>
        <v>3</v>
      </c>
      <c r="E8977">
        <v>2018</v>
      </c>
      <c r="F8977" t="s">
        <v>126</v>
      </c>
      <c r="G8977" t="s">
        <v>130</v>
      </c>
      <c r="H8977" t="s">
        <v>11</v>
      </c>
      <c r="I8977" t="s">
        <v>11</v>
      </c>
      <c r="J8977" t="s">
        <v>15</v>
      </c>
      <c r="K8977" t="s">
        <v>42</v>
      </c>
      <c r="L8977">
        <v>1</v>
      </c>
      <c r="M8977">
        <v>1006</v>
      </c>
      <c r="O8977" t="s">
        <v>28</v>
      </c>
      <c r="R8977" t="s">
        <v>47</v>
      </c>
      <c r="S8977" s="49" t="str">
        <f t="shared" si="1121"/>
        <v>Card</v>
      </c>
      <c r="T8977" s="3">
        <v>3.5000000000000003E-2</v>
      </c>
      <c r="U8977" s="2">
        <v>2.7225000000000001</v>
      </c>
      <c r="V8977" s="2">
        <v>0.87</v>
      </c>
      <c r="W8977" s="54">
        <f>_xlfn.XLOOKUP(M8977,Market!A:A,Market!F:F,0)</f>
        <v>8.8999999999999996E-2</v>
      </c>
      <c r="X8977" s="55">
        <f t="shared" si="1122"/>
        <v>9.5287500000000011E-2</v>
      </c>
      <c r="Y8977" s="55">
        <f t="shared" si="1123"/>
        <v>1.8525</v>
      </c>
      <c r="Z8977" s="54">
        <f t="shared" si="1124"/>
        <v>0.68044077134986225</v>
      </c>
      <c r="AA8977" s="49" t="str">
        <f t="shared" ca="1" si="1125"/>
        <v>Y</v>
      </c>
      <c r="AB8977" s="49">
        <f t="shared" ca="1" si="1126"/>
        <v>6</v>
      </c>
      <c r="AC8977" s="49" t="str">
        <f t="shared" ca="1" si="1127"/>
        <v>Y</v>
      </c>
    </row>
    <row r="8978" spans="1:29" x14ac:dyDescent="0.25">
      <c r="A8978">
        <v>10697</v>
      </c>
      <c r="B8978" s="9">
        <v>43211</v>
      </c>
      <c r="C8978" s="50" t="str">
        <f t="shared" si="1120"/>
        <v>N</v>
      </c>
      <c r="D8978" s="52">
        <f>_xlfn.XLOOKUP(B8978,Cal_Date!B:B,Cal_Date!A:A,0)</f>
        <v>3</v>
      </c>
      <c r="E8978">
        <v>2018</v>
      </c>
      <c r="F8978" t="s">
        <v>126</v>
      </c>
      <c r="G8978" t="s">
        <v>130</v>
      </c>
      <c r="H8978" t="s">
        <v>48</v>
      </c>
      <c r="I8978" t="s">
        <v>18</v>
      </c>
      <c r="J8978" t="s">
        <v>10</v>
      </c>
      <c r="K8978" t="s">
        <v>43</v>
      </c>
      <c r="L8978">
        <v>1</v>
      </c>
      <c r="M8978">
        <v>1006</v>
      </c>
      <c r="O8978" t="s">
        <v>28</v>
      </c>
      <c r="R8978" t="s">
        <v>47</v>
      </c>
      <c r="S8978" s="49" t="str">
        <f t="shared" si="1121"/>
        <v>Card</v>
      </c>
      <c r="T8978" s="3">
        <v>3.5000000000000003E-2</v>
      </c>
      <c r="U8978" s="2">
        <v>7.6229999999999993</v>
      </c>
      <c r="V8978" s="2">
        <v>1.46</v>
      </c>
      <c r="W8978" s="54">
        <f>_xlfn.XLOOKUP(M8978,Market!A:A,Market!F:F,0)</f>
        <v>8.8999999999999996E-2</v>
      </c>
      <c r="X8978" s="55">
        <f t="shared" si="1122"/>
        <v>0.26680500000000001</v>
      </c>
      <c r="Y8978" s="55">
        <f t="shared" si="1123"/>
        <v>6.1629999999999994</v>
      </c>
      <c r="Z8978" s="54">
        <f t="shared" si="1124"/>
        <v>0.80847435392889933</v>
      </c>
      <c r="AA8978" s="49" t="str">
        <f t="shared" ca="1" si="1125"/>
        <v>Y</v>
      </c>
      <c r="AB8978" s="49">
        <f t="shared" ca="1" si="1126"/>
        <v>6</v>
      </c>
      <c r="AC8978" s="49" t="str">
        <f t="shared" ca="1" si="1127"/>
        <v>Y</v>
      </c>
    </row>
    <row r="8979" spans="1:29" x14ac:dyDescent="0.25">
      <c r="A8979">
        <v>10698</v>
      </c>
      <c r="B8979" s="9">
        <v>43211</v>
      </c>
      <c r="C8979" s="50" t="str">
        <f t="shared" si="1120"/>
        <v>N</v>
      </c>
      <c r="D8979" s="52">
        <f>_xlfn.XLOOKUP(B8979,Cal_Date!B:B,Cal_Date!A:A,0)</f>
        <v>3</v>
      </c>
      <c r="E8979">
        <v>2018</v>
      </c>
      <c r="F8979" t="s">
        <v>126</v>
      </c>
      <c r="G8979" t="s">
        <v>130</v>
      </c>
      <c r="H8979" t="s">
        <v>14</v>
      </c>
      <c r="I8979" t="s">
        <v>18</v>
      </c>
      <c r="J8979" t="s">
        <v>15</v>
      </c>
      <c r="K8979" t="s">
        <v>43</v>
      </c>
      <c r="L8979">
        <v>2</v>
      </c>
      <c r="M8979">
        <v>1006</v>
      </c>
      <c r="O8979" t="s">
        <v>28</v>
      </c>
      <c r="R8979" t="s">
        <v>44</v>
      </c>
      <c r="S8979" s="49" t="str">
        <f t="shared" si="1121"/>
        <v>Card</v>
      </c>
      <c r="T8979" s="3">
        <v>0.03</v>
      </c>
      <c r="U8979" s="2">
        <v>10.89</v>
      </c>
      <c r="V8979" s="2">
        <v>4.2</v>
      </c>
      <c r="W8979" s="54">
        <f>_xlfn.XLOOKUP(M8979,Market!A:A,Market!F:F,0)</f>
        <v>8.8999999999999996E-2</v>
      </c>
      <c r="X8979" s="55">
        <f t="shared" si="1122"/>
        <v>0.32669999999999999</v>
      </c>
      <c r="Y8979" s="55">
        <f t="shared" si="1123"/>
        <v>6.69</v>
      </c>
      <c r="Z8979" s="54">
        <f t="shared" si="1124"/>
        <v>0.61432506887052341</v>
      </c>
      <c r="AA8979" s="49" t="str">
        <f t="shared" ca="1" si="1125"/>
        <v>Y</v>
      </c>
      <c r="AB8979" s="49">
        <f t="shared" ca="1" si="1126"/>
        <v>6</v>
      </c>
      <c r="AC8979" s="49" t="str">
        <f t="shared" ca="1" si="1127"/>
        <v>Y</v>
      </c>
    </row>
    <row r="8980" spans="1:29" x14ac:dyDescent="0.25">
      <c r="A8980">
        <v>10699</v>
      </c>
      <c r="B8980" s="9">
        <v>43211</v>
      </c>
      <c r="C8980" s="50" t="str">
        <f t="shared" si="1120"/>
        <v>N</v>
      </c>
      <c r="D8980" s="52">
        <f>_xlfn.XLOOKUP(B8980,Cal_Date!B:B,Cal_Date!A:A,0)</f>
        <v>3</v>
      </c>
      <c r="E8980">
        <v>2018</v>
      </c>
      <c r="F8980" t="s">
        <v>126</v>
      </c>
      <c r="G8980" t="s">
        <v>130</v>
      </c>
      <c r="H8980" t="s">
        <v>14</v>
      </c>
      <c r="I8980" t="s">
        <v>18</v>
      </c>
      <c r="J8980" t="s">
        <v>15</v>
      </c>
      <c r="K8980" t="s">
        <v>43</v>
      </c>
      <c r="L8980">
        <v>1</v>
      </c>
      <c r="M8980">
        <v>1004</v>
      </c>
      <c r="O8980" t="s">
        <v>28</v>
      </c>
      <c r="R8980" t="s">
        <v>44</v>
      </c>
      <c r="S8980" s="49" t="str">
        <f t="shared" si="1121"/>
        <v>Card</v>
      </c>
      <c r="T8980" s="3">
        <v>0.03</v>
      </c>
      <c r="U8980" s="2">
        <v>5.3000000000000007</v>
      </c>
      <c r="V8980" s="2">
        <v>2.1</v>
      </c>
      <c r="W8980" s="54">
        <f>_xlfn.XLOOKUP(M8980,Market!A:A,Market!F:F,0)</f>
        <v>0.06</v>
      </c>
      <c r="X8980" s="55">
        <f t="shared" si="1122"/>
        <v>0.159</v>
      </c>
      <c r="Y8980" s="55">
        <f t="shared" si="1123"/>
        <v>3.2000000000000006</v>
      </c>
      <c r="Z8980" s="54">
        <f t="shared" si="1124"/>
        <v>0.60377358490566047</v>
      </c>
      <c r="AA8980" s="49" t="str">
        <f t="shared" ca="1" si="1125"/>
        <v>Y</v>
      </c>
      <c r="AB8980" s="49">
        <f t="shared" ca="1" si="1126"/>
        <v>6</v>
      </c>
      <c r="AC8980" s="49" t="str">
        <f t="shared" ca="1" si="1127"/>
        <v>Y</v>
      </c>
    </row>
    <row r="8981" spans="1:29" x14ac:dyDescent="0.25">
      <c r="A8981">
        <v>10700</v>
      </c>
      <c r="B8981" s="9">
        <v>43211</v>
      </c>
      <c r="C8981" s="50" t="str">
        <f t="shared" si="1120"/>
        <v>N</v>
      </c>
      <c r="D8981" s="52">
        <f>_xlfn.XLOOKUP(B8981,Cal_Date!B:B,Cal_Date!A:A,0)</f>
        <v>3</v>
      </c>
      <c r="E8981">
        <v>2018</v>
      </c>
      <c r="F8981" t="s">
        <v>126</v>
      </c>
      <c r="G8981" t="s">
        <v>130</v>
      </c>
      <c r="H8981" t="s">
        <v>11</v>
      </c>
      <c r="I8981" t="s">
        <v>11</v>
      </c>
      <c r="J8981" t="s">
        <v>15</v>
      </c>
      <c r="K8981" t="s">
        <v>42</v>
      </c>
      <c r="L8981">
        <v>1</v>
      </c>
      <c r="M8981">
        <v>1004</v>
      </c>
      <c r="O8981" t="s">
        <v>28</v>
      </c>
      <c r="R8981" t="s">
        <v>44</v>
      </c>
      <c r="S8981" s="49" t="str">
        <f t="shared" si="1121"/>
        <v>Card</v>
      </c>
      <c r="T8981" s="3">
        <v>0.03</v>
      </c>
      <c r="U8981" s="2">
        <v>2.6500000000000004</v>
      </c>
      <c r="V8981" s="2">
        <v>0.87</v>
      </c>
      <c r="W8981" s="54">
        <f>_xlfn.XLOOKUP(M8981,Market!A:A,Market!F:F,0)</f>
        <v>0.06</v>
      </c>
      <c r="X8981" s="55">
        <f t="shared" si="1122"/>
        <v>7.9500000000000001E-2</v>
      </c>
      <c r="Y8981" s="55">
        <f t="shared" si="1123"/>
        <v>1.7800000000000002</v>
      </c>
      <c r="Z8981" s="54">
        <f t="shared" si="1124"/>
        <v>0.67169811320754713</v>
      </c>
      <c r="AA8981" s="49" t="str">
        <f t="shared" ca="1" si="1125"/>
        <v>Y</v>
      </c>
      <c r="AB8981" s="49">
        <f t="shared" ca="1" si="1126"/>
        <v>6</v>
      </c>
      <c r="AC8981" s="49" t="str">
        <f t="shared" ca="1" si="1127"/>
        <v>Y</v>
      </c>
    </row>
    <row r="8982" spans="1:29" x14ac:dyDescent="0.25">
      <c r="A8982">
        <v>10701</v>
      </c>
      <c r="B8982" s="9">
        <v>43211</v>
      </c>
      <c r="C8982" s="50" t="str">
        <f t="shared" si="1120"/>
        <v>N</v>
      </c>
      <c r="D8982" s="52">
        <f>_xlfn.XLOOKUP(B8982,Cal_Date!B:B,Cal_Date!A:A,0)</f>
        <v>3</v>
      </c>
      <c r="E8982">
        <v>2018</v>
      </c>
      <c r="F8982" t="s">
        <v>126</v>
      </c>
      <c r="G8982" t="s">
        <v>130</v>
      </c>
      <c r="H8982" t="s">
        <v>11</v>
      </c>
      <c r="I8982" t="s">
        <v>11</v>
      </c>
      <c r="J8982" t="s">
        <v>15</v>
      </c>
      <c r="K8982" t="s">
        <v>42</v>
      </c>
      <c r="L8982">
        <v>1</v>
      </c>
      <c r="M8982">
        <v>1000</v>
      </c>
      <c r="O8982" t="s">
        <v>25</v>
      </c>
      <c r="R8982" t="s">
        <v>44</v>
      </c>
      <c r="S8982" s="49" t="str">
        <f t="shared" si="1121"/>
        <v>Card</v>
      </c>
      <c r="T8982" s="3">
        <v>0.03</v>
      </c>
      <c r="U8982" s="2">
        <v>2.7</v>
      </c>
      <c r="V8982" s="2">
        <v>0.87</v>
      </c>
      <c r="W8982" s="54">
        <f>_xlfn.XLOOKUP(M8982,Market!A:A,Market!F:F,0)</f>
        <v>0.08</v>
      </c>
      <c r="X8982" s="55">
        <f t="shared" si="1122"/>
        <v>8.1000000000000003E-2</v>
      </c>
      <c r="Y8982" s="55">
        <f t="shared" si="1123"/>
        <v>1.83</v>
      </c>
      <c r="Z8982" s="54">
        <f t="shared" si="1124"/>
        <v>0.67777777777777781</v>
      </c>
      <c r="AA8982" s="49" t="str">
        <f t="shared" ca="1" si="1125"/>
        <v>Y</v>
      </c>
      <c r="AB8982" s="49">
        <f t="shared" ca="1" si="1126"/>
        <v>6</v>
      </c>
      <c r="AC8982" s="49" t="str">
        <f t="shared" ca="1" si="1127"/>
        <v>Y</v>
      </c>
    </row>
    <row r="8983" spans="1:29" x14ac:dyDescent="0.25">
      <c r="A8983">
        <v>10702</v>
      </c>
      <c r="B8983" s="9">
        <v>43211</v>
      </c>
      <c r="C8983" s="50" t="str">
        <f t="shared" si="1120"/>
        <v>N</v>
      </c>
      <c r="D8983" s="52">
        <f>_xlfn.XLOOKUP(B8983,Cal_Date!B:B,Cal_Date!A:A,0)</f>
        <v>3</v>
      </c>
      <c r="E8983">
        <v>2018</v>
      </c>
      <c r="F8983" t="s">
        <v>126</v>
      </c>
      <c r="G8983" t="s">
        <v>130</v>
      </c>
      <c r="H8983" t="s">
        <v>48</v>
      </c>
      <c r="I8983" t="s">
        <v>18</v>
      </c>
      <c r="J8983" t="s">
        <v>10</v>
      </c>
      <c r="K8983" t="s">
        <v>43</v>
      </c>
      <c r="L8983">
        <v>1</v>
      </c>
      <c r="M8983">
        <v>1000</v>
      </c>
      <c r="O8983" t="s">
        <v>25</v>
      </c>
      <c r="R8983" t="s">
        <v>44</v>
      </c>
      <c r="S8983" s="49" t="str">
        <f t="shared" si="1121"/>
        <v>Card</v>
      </c>
      <c r="T8983" s="3">
        <v>0.03</v>
      </c>
      <c r="U8983" s="2">
        <v>7.5600000000000005</v>
      </c>
      <c r="V8983" s="2">
        <v>1.46</v>
      </c>
      <c r="W8983" s="54">
        <f>_xlfn.XLOOKUP(M8983,Market!A:A,Market!F:F,0)</f>
        <v>0.08</v>
      </c>
      <c r="X8983" s="55">
        <f t="shared" si="1122"/>
        <v>0.2268</v>
      </c>
      <c r="Y8983" s="55">
        <f t="shared" si="1123"/>
        <v>6.1000000000000005</v>
      </c>
      <c r="Z8983" s="54">
        <f t="shared" si="1124"/>
        <v>0.80687830687830686</v>
      </c>
      <c r="AA8983" s="49" t="str">
        <f t="shared" ca="1" si="1125"/>
        <v>Y</v>
      </c>
      <c r="AB8983" s="49">
        <f t="shared" ca="1" si="1126"/>
        <v>6</v>
      </c>
      <c r="AC8983" s="49" t="str">
        <f t="shared" ca="1" si="1127"/>
        <v>Y</v>
      </c>
    </row>
    <row r="8984" spans="1:29" x14ac:dyDescent="0.25">
      <c r="A8984">
        <v>10703</v>
      </c>
      <c r="B8984" s="9">
        <v>43211</v>
      </c>
      <c r="C8984" s="50" t="str">
        <f t="shared" si="1120"/>
        <v>N</v>
      </c>
      <c r="D8984" s="52">
        <f>_xlfn.XLOOKUP(B8984,Cal_Date!B:B,Cal_Date!A:A,0)</f>
        <v>3</v>
      </c>
      <c r="E8984">
        <v>2018</v>
      </c>
      <c r="F8984" t="s">
        <v>126</v>
      </c>
      <c r="G8984" t="s">
        <v>130</v>
      </c>
      <c r="H8984" t="s">
        <v>11</v>
      </c>
      <c r="I8984" t="s">
        <v>11</v>
      </c>
      <c r="J8984" t="s">
        <v>15</v>
      </c>
      <c r="K8984" t="s">
        <v>42</v>
      </c>
      <c r="L8984">
        <v>1</v>
      </c>
      <c r="M8984">
        <v>1000</v>
      </c>
      <c r="O8984" t="s">
        <v>25</v>
      </c>
      <c r="R8984" t="s">
        <v>44</v>
      </c>
      <c r="S8984" s="49" t="str">
        <f t="shared" si="1121"/>
        <v>Card</v>
      </c>
      <c r="T8984" s="3">
        <v>0.03</v>
      </c>
      <c r="U8984" s="2">
        <v>2.7</v>
      </c>
      <c r="V8984" s="2">
        <v>0.87</v>
      </c>
      <c r="W8984" s="54">
        <f>_xlfn.XLOOKUP(M8984,Market!A:A,Market!F:F,0)</f>
        <v>0.08</v>
      </c>
      <c r="X8984" s="55">
        <f t="shared" si="1122"/>
        <v>8.1000000000000003E-2</v>
      </c>
      <c r="Y8984" s="55">
        <f t="shared" si="1123"/>
        <v>1.83</v>
      </c>
      <c r="Z8984" s="54">
        <f t="shared" si="1124"/>
        <v>0.67777777777777781</v>
      </c>
      <c r="AA8984" s="49" t="str">
        <f t="shared" ca="1" si="1125"/>
        <v>Y</v>
      </c>
      <c r="AB8984" s="49">
        <f t="shared" ca="1" si="1126"/>
        <v>6</v>
      </c>
      <c r="AC8984" s="49" t="str">
        <f t="shared" ca="1" si="1127"/>
        <v>Y</v>
      </c>
    </row>
    <row r="8985" spans="1:29" x14ac:dyDescent="0.25">
      <c r="A8985">
        <v>10704</v>
      </c>
      <c r="B8985" s="9">
        <v>43211</v>
      </c>
      <c r="C8985" s="50" t="str">
        <f t="shared" si="1120"/>
        <v>N</v>
      </c>
      <c r="D8985" s="52">
        <f>_xlfn.XLOOKUP(B8985,Cal_Date!B:B,Cal_Date!A:A,0)</f>
        <v>3</v>
      </c>
      <c r="E8985">
        <v>2018</v>
      </c>
      <c r="F8985" t="s">
        <v>126</v>
      </c>
      <c r="G8985" t="s">
        <v>130</v>
      </c>
      <c r="H8985" t="s">
        <v>11</v>
      </c>
      <c r="I8985" t="s">
        <v>11</v>
      </c>
      <c r="J8985" t="s">
        <v>15</v>
      </c>
      <c r="K8985" t="s">
        <v>42</v>
      </c>
      <c r="L8985">
        <v>2</v>
      </c>
      <c r="M8985">
        <v>1008</v>
      </c>
      <c r="O8985" t="s">
        <v>28</v>
      </c>
      <c r="R8985" t="s">
        <v>47</v>
      </c>
      <c r="S8985" s="49" t="str">
        <f t="shared" si="1121"/>
        <v>Card</v>
      </c>
      <c r="T8985" s="3">
        <v>3.5000000000000003E-2</v>
      </c>
      <c r="U8985" s="2">
        <v>5.4450000000000003</v>
      </c>
      <c r="V8985" s="2">
        <v>1.74</v>
      </c>
      <c r="W8985" s="54">
        <f>_xlfn.XLOOKUP(M8985,Market!A:A,Market!F:F,0)</f>
        <v>8.8999999999999996E-2</v>
      </c>
      <c r="X8985" s="55">
        <f t="shared" si="1122"/>
        <v>0.19057500000000002</v>
      </c>
      <c r="Y8985" s="55">
        <f t="shared" si="1123"/>
        <v>3.7050000000000001</v>
      </c>
      <c r="Z8985" s="54">
        <f t="shared" si="1124"/>
        <v>0.68044077134986225</v>
      </c>
      <c r="AA8985" s="49" t="str">
        <f t="shared" ca="1" si="1125"/>
        <v>Y</v>
      </c>
      <c r="AB8985" s="49">
        <f t="shared" ca="1" si="1126"/>
        <v>6</v>
      </c>
      <c r="AC8985" s="49" t="str">
        <f t="shared" ca="1" si="1127"/>
        <v>Y</v>
      </c>
    </row>
    <row r="8986" spans="1:29" x14ac:dyDescent="0.25">
      <c r="A8986">
        <v>10705</v>
      </c>
      <c r="B8986" s="9">
        <v>43211</v>
      </c>
      <c r="C8986" s="50" t="str">
        <f t="shared" si="1120"/>
        <v>N</v>
      </c>
      <c r="D8986" s="52">
        <f>_xlfn.XLOOKUP(B8986,Cal_Date!B:B,Cal_Date!A:A,0)</f>
        <v>3</v>
      </c>
      <c r="E8986">
        <v>2018</v>
      </c>
      <c r="F8986" t="s">
        <v>126</v>
      </c>
      <c r="G8986" t="s">
        <v>130</v>
      </c>
      <c r="H8986" t="s">
        <v>11</v>
      </c>
      <c r="I8986" t="s">
        <v>11</v>
      </c>
      <c r="J8986" t="s">
        <v>15</v>
      </c>
      <c r="K8986" t="s">
        <v>42</v>
      </c>
      <c r="L8986">
        <v>2</v>
      </c>
      <c r="M8986">
        <v>1008</v>
      </c>
      <c r="O8986" t="s">
        <v>28</v>
      </c>
      <c r="R8986" t="s">
        <v>44</v>
      </c>
      <c r="S8986" s="49" t="str">
        <f t="shared" si="1121"/>
        <v>Card</v>
      </c>
      <c r="T8986" s="3">
        <v>0.03</v>
      </c>
      <c r="U8986" s="2">
        <v>5.4450000000000003</v>
      </c>
      <c r="V8986" s="2">
        <v>1.74</v>
      </c>
      <c r="W8986" s="54">
        <f>_xlfn.XLOOKUP(M8986,Market!A:A,Market!F:F,0)</f>
        <v>8.8999999999999996E-2</v>
      </c>
      <c r="X8986" s="55">
        <f t="shared" si="1122"/>
        <v>0.16335</v>
      </c>
      <c r="Y8986" s="55">
        <f t="shared" si="1123"/>
        <v>3.7050000000000001</v>
      </c>
      <c r="Z8986" s="54">
        <f t="shared" si="1124"/>
        <v>0.68044077134986225</v>
      </c>
      <c r="AA8986" s="49" t="str">
        <f t="shared" ca="1" si="1125"/>
        <v>Y</v>
      </c>
      <c r="AB8986" s="49">
        <f t="shared" ca="1" si="1126"/>
        <v>6</v>
      </c>
      <c r="AC8986" s="49" t="str">
        <f t="shared" ca="1" si="1127"/>
        <v>Y</v>
      </c>
    </row>
    <row r="8987" spans="1:29" x14ac:dyDescent="0.25">
      <c r="A8987">
        <v>10706</v>
      </c>
      <c r="B8987" s="9">
        <v>43211</v>
      </c>
      <c r="C8987" s="50" t="str">
        <f t="shared" si="1120"/>
        <v>N</v>
      </c>
      <c r="D8987" s="52">
        <f>_xlfn.XLOOKUP(B8987,Cal_Date!B:B,Cal_Date!A:A,0)</f>
        <v>3</v>
      </c>
      <c r="E8987">
        <v>2018</v>
      </c>
      <c r="F8987" t="s">
        <v>126</v>
      </c>
      <c r="G8987" t="s">
        <v>130</v>
      </c>
      <c r="H8987" t="s">
        <v>11</v>
      </c>
      <c r="I8987" t="s">
        <v>11</v>
      </c>
      <c r="J8987" t="s">
        <v>15</v>
      </c>
      <c r="K8987" t="s">
        <v>42</v>
      </c>
      <c r="L8987">
        <v>1</v>
      </c>
      <c r="M8987">
        <v>1009</v>
      </c>
      <c r="O8987" t="s">
        <v>28</v>
      </c>
      <c r="R8987" t="s">
        <v>47</v>
      </c>
      <c r="S8987" s="49" t="str">
        <f t="shared" si="1121"/>
        <v>Card</v>
      </c>
      <c r="T8987" s="3">
        <v>3.5000000000000003E-2</v>
      </c>
      <c r="U8987" s="2">
        <v>2.7225000000000001</v>
      </c>
      <c r="V8987" s="2">
        <v>0.87</v>
      </c>
      <c r="W8987" s="54">
        <f>_xlfn.XLOOKUP(M8987,Market!A:A,Market!F:F,0)</f>
        <v>8.8999999999999996E-2</v>
      </c>
      <c r="X8987" s="55">
        <f t="shared" si="1122"/>
        <v>9.5287500000000011E-2</v>
      </c>
      <c r="Y8987" s="55">
        <f t="shared" si="1123"/>
        <v>1.8525</v>
      </c>
      <c r="Z8987" s="54">
        <f t="shared" si="1124"/>
        <v>0.68044077134986225</v>
      </c>
      <c r="AA8987" s="49" t="str">
        <f t="shared" ca="1" si="1125"/>
        <v>Y</v>
      </c>
      <c r="AB8987" s="49">
        <f t="shared" ca="1" si="1126"/>
        <v>6</v>
      </c>
      <c r="AC8987" s="49" t="str">
        <f t="shared" ca="1" si="1127"/>
        <v>Y</v>
      </c>
    </row>
    <row r="8988" spans="1:29" x14ac:dyDescent="0.25">
      <c r="A8988">
        <v>10707</v>
      </c>
      <c r="B8988" s="9">
        <v>43211</v>
      </c>
      <c r="C8988" s="50" t="str">
        <f t="shared" si="1120"/>
        <v>N</v>
      </c>
      <c r="D8988" s="52">
        <f>_xlfn.XLOOKUP(B8988,Cal_Date!B:B,Cal_Date!A:A,0)</f>
        <v>3</v>
      </c>
      <c r="E8988">
        <v>2018</v>
      </c>
      <c r="F8988" t="s">
        <v>126</v>
      </c>
      <c r="G8988" t="s">
        <v>130</v>
      </c>
      <c r="H8988" t="s">
        <v>14</v>
      </c>
      <c r="I8988" t="s">
        <v>18</v>
      </c>
      <c r="J8988" t="s">
        <v>15</v>
      </c>
      <c r="K8988" t="s">
        <v>43</v>
      </c>
      <c r="L8988">
        <v>1</v>
      </c>
      <c r="M8988">
        <v>1010</v>
      </c>
      <c r="O8988" t="s">
        <v>25</v>
      </c>
      <c r="R8988" t="s">
        <v>44</v>
      </c>
      <c r="S8988" s="49" t="str">
        <f t="shared" si="1121"/>
        <v>Card</v>
      </c>
      <c r="T8988" s="3">
        <v>0.03</v>
      </c>
      <c r="U8988" s="2">
        <v>5.4</v>
      </c>
      <c r="V8988" s="2">
        <v>2.1</v>
      </c>
      <c r="W8988" s="54">
        <f>_xlfn.XLOOKUP(M8988,Market!A:A,Market!F:F,0)</f>
        <v>0.08</v>
      </c>
      <c r="X8988" s="55">
        <f t="shared" si="1122"/>
        <v>0.16200000000000001</v>
      </c>
      <c r="Y8988" s="55">
        <f t="shared" si="1123"/>
        <v>3.3000000000000003</v>
      </c>
      <c r="Z8988" s="54">
        <f t="shared" si="1124"/>
        <v>0.61111111111111116</v>
      </c>
      <c r="AA8988" s="49" t="str">
        <f t="shared" ca="1" si="1125"/>
        <v>Y</v>
      </c>
      <c r="AB8988" s="49">
        <f t="shared" ca="1" si="1126"/>
        <v>6</v>
      </c>
      <c r="AC8988" s="49" t="str">
        <f t="shared" ca="1" si="1127"/>
        <v>Y</v>
      </c>
    </row>
    <row r="8989" spans="1:29" x14ac:dyDescent="0.25">
      <c r="A8989">
        <v>10708</v>
      </c>
      <c r="B8989" s="9">
        <v>43211</v>
      </c>
      <c r="C8989" s="50" t="str">
        <f t="shared" si="1120"/>
        <v>N</v>
      </c>
      <c r="D8989" s="52">
        <f>_xlfn.XLOOKUP(B8989,Cal_Date!B:B,Cal_Date!A:A,0)</f>
        <v>3</v>
      </c>
      <c r="E8989">
        <v>2018</v>
      </c>
      <c r="F8989" t="s">
        <v>126</v>
      </c>
      <c r="G8989" t="s">
        <v>130</v>
      </c>
      <c r="H8989" t="s">
        <v>14</v>
      </c>
      <c r="I8989" t="s">
        <v>18</v>
      </c>
      <c r="J8989" t="s">
        <v>15</v>
      </c>
      <c r="K8989" t="s">
        <v>43</v>
      </c>
      <c r="L8989">
        <v>1</v>
      </c>
      <c r="M8989">
        <v>1008</v>
      </c>
      <c r="O8989" t="s">
        <v>28</v>
      </c>
      <c r="R8989" t="s">
        <v>44</v>
      </c>
      <c r="S8989" s="49" t="str">
        <f t="shared" si="1121"/>
        <v>Card</v>
      </c>
      <c r="T8989" s="3">
        <v>0.03</v>
      </c>
      <c r="U8989" s="2">
        <v>5.4450000000000003</v>
      </c>
      <c r="V8989" s="2">
        <v>2.1</v>
      </c>
      <c r="W8989" s="54">
        <f>_xlfn.XLOOKUP(M8989,Market!A:A,Market!F:F,0)</f>
        <v>8.8999999999999996E-2</v>
      </c>
      <c r="X8989" s="55">
        <f t="shared" si="1122"/>
        <v>0.16335</v>
      </c>
      <c r="Y8989" s="55">
        <f t="shared" si="1123"/>
        <v>3.3450000000000002</v>
      </c>
      <c r="Z8989" s="54">
        <f t="shared" si="1124"/>
        <v>0.61432506887052341</v>
      </c>
      <c r="AA8989" s="49" t="str">
        <f t="shared" ca="1" si="1125"/>
        <v>Y</v>
      </c>
      <c r="AB8989" s="49">
        <f t="shared" ca="1" si="1126"/>
        <v>6</v>
      </c>
      <c r="AC8989" s="49" t="str">
        <f t="shared" ca="1" si="1127"/>
        <v>Y</v>
      </c>
    </row>
    <row r="8990" spans="1:29" x14ac:dyDescent="0.25">
      <c r="A8990">
        <v>10709</v>
      </c>
      <c r="B8990" s="9">
        <v>43211</v>
      </c>
      <c r="C8990" s="50" t="str">
        <f t="shared" si="1120"/>
        <v>N</v>
      </c>
      <c r="D8990" s="52">
        <f>_xlfn.XLOOKUP(B8990,Cal_Date!B:B,Cal_Date!A:A,0)</f>
        <v>3</v>
      </c>
      <c r="E8990">
        <v>2018</v>
      </c>
      <c r="F8990" t="s">
        <v>126</v>
      </c>
      <c r="G8990" t="s">
        <v>130</v>
      </c>
      <c r="H8990" t="s">
        <v>14</v>
      </c>
      <c r="I8990" t="s">
        <v>18</v>
      </c>
      <c r="J8990" t="s">
        <v>15</v>
      </c>
      <c r="K8990" t="s">
        <v>43</v>
      </c>
      <c r="L8990">
        <v>2</v>
      </c>
      <c r="M8990">
        <v>1008</v>
      </c>
      <c r="O8990" t="s">
        <v>28</v>
      </c>
      <c r="R8990" t="s">
        <v>44</v>
      </c>
      <c r="S8990" s="49" t="str">
        <f t="shared" si="1121"/>
        <v>Card</v>
      </c>
      <c r="T8990" s="3">
        <v>0.03</v>
      </c>
      <c r="U8990" s="2">
        <v>10.89</v>
      </c>
      <c r="V8990" s="2">
        <v>4.4400000000000004</v>
      </c>
      <c r="W8990" s="54">
        <f>_xlfn.XLOOKUP(M8990,Market!A:A,Market!F:F,0)</f>
        <v>8.8999999999999996E-2</v>
      </c>
      <c r="X8990" s="55">
        <f t="shared" si="1122"/>
        <v>0.32669999999999999</v>
      </c>
      <c r="Y8990" s="55">
        <f t="shared" si="1123"/>
        <v>6.45</v>
      </c>
      <c r="Z8990" s="54">
        <f t="shared" si="1124"/>
        <v>0.59228650137741046</v>
      </c>
      <c r="AA8990" s="49" t="str">
        <f t="shared" ca="1" si="1125"/>
        <v>Y</v>
      </c>
      <c r="AB8990" s="49">
        <f t="shared" ca="1" si="1126"/>
        <v>6</v>
      </c>
      <c r="AC8990" s="49" t="str">
        <f t="shared" ca="1" si="1127"/>
        <v>Y</v>
      </c>
    </row>
    <row r="8991" spans="1:29" x14ac:dyDescent="0.25">
      <c r="A8991">
        <v>10710</v>
      </c>
      <c r="B8991" s="9">
        <v>43211</v>
      </c>
      <c r="C8991" s="50" t="str">
        <f t="shared" si="1120"/>
        <v>N</v>
      </c>
      <c r="D8991" s="52">
        <f>_xlfn.XLOOKUP(B8991,Cal_Date!B:B,Cal_Date!A:A,0)</f>
        <v>3</v>
      </c>
      <c r="E8991">
        <v>2018</v>
      </c>
      <c r="F8991" t="s">
        <v>126</v>
      </c>
      <c r="G8991" t="s">
        <v>130</v>
      </c>
      <c r="H8991" t="s">
        <v>11</v>
      </c>
      <c r="I8991" t="s">
        <v>18</v>
      </c>
      <c r="J8991" t="s">
        <v>15</v>
      </c>
      <c r="K8991" t="s">
        <v>42</v>
      </c>
      <c r="L8991">
        <v>1</v>
      </c>
      <c r="M8991">
        <v>1008</v>
      </c>
      <c r="O8991" t="s">
        <v>28</v>
      </c>
      <c r="R8991" t="s">
        <v>44</v>
      </c>
      <c r="S8991" s="49" t="str">
        <f t="shared" si="1121"/>
        <v>Card</v>
      </c>
      <c r="T8991" s="3">
        <v>0.03</v>
      </c>
      <c r="U8991" s="2">
        <v>2.7225000000000001</v>
      </c>
      <c r="V8991" s="2">
        <v>1.4</v>
      </c>
      <c r="W8991" s="54">
        <f>_xlfn.XLOOKUP(M8991,Market!A:A,Market!F:F,0)</f>
        <v>8.8999999999999996E-2</v>
      </c>
      <c r="X8991" s="55">
        <f t="shared" si="1122"/>
        <v>8.1674999999999998E-2</v>
      </c>
      <c r="Y8991" s="55">
        <f t="shared" si="1123"/>
        <v>1.3225000000000002</v>
      </c>
      <c r="Z8991" s="54">
        <f t="shared" si="1124"/>
        <v>0.48576675849403128</v>
      </c>
      <c r="AA8991" s="49" t="str">
        <f t="shared" ca="1" si="1125"/>
        <v>Y</v>
      </c>
      <c r="AB8991" s="49">
        <f t="shared" ca="1" si="1126"/>
        <v>6</v>
      </c>
      <c r="AC8991" s="49" t="str">
        <f t="shared" ca="1" si="1127"/>
        <v>Y</v>
      </c>
    </row>
    <row r="8992" spans="1:29" x14ac:dyDescent="0.25">
      <c r="A8992">
        <v>10711</v>
      </c>
      <c r="B8992" s="9">
        <v>43211</v>
      </c>
      <c r="C8992" s="50" t="str">
        <f t="shared" si="1120"/>
        <v>N</v>
      </c>
      <c r="D8992" s="52">
        <f>_xlfn.XLOOKUP(B8992,Cal_Date!B:B,Cal_Date!A:A,0)</f>
        <v>3</v>
      </c>
      <c r="E8992">
        <v>2018</v>
      </c>
      <c r="F8992" t="s">
        <v>126</v>
      </c>
      <c r="G8992" t="s">
        <v>130</v>
      </c>
      <c r="H8992" t="s">
        <v>48</v>
      </c>
      <c r="I8992" t="s">
        <v>18</v>
      </c>
      <c r="J8992" t="s">
        <v>10</v>
      </c>
      <c r="K8992" t="s">
        <v>43</v>
      </c>
      <c r="L8992">
        <v>2</v>
      </c>
      <c r="M8992">
        <v>1004</v>
      </c>
      <c r="O8992" t="s">
        <v>28</v>
      </c>
      <c r="R8992" t="s">
        <v>44</v>
      </c>
      <c r="S8992" s="49" t="str">
        <f t="shared" si="1121"/>
        <v>Card</v>
      </c>
      <c r="T8992" s="3">
        <v>0.03</v>
      </c>
      <c r="U8992" s="2">
        <v>14.84</v>
      </c>
      <c r="V8992" s="2">
        <v>2.92</v>
      </c>
      <c r="W8992" s="54">
        <f>_xlfn.XLOOKUP(M8992,Market!A:A,Market!F:F,0)</f>
        <v>0.06</v>
      </c>
      <c r="X8992" s="55">
        <f t="shared" si="1122"/>
        <v>0.44519999999999998</v>
      </c>
      <c r="Y8992" s="55">
        <f t="shared" si="1123"/>
        <v>11.92</v>
      </c>
      <c r="Z8992" s="54">
        <f t="shared" si="1124"/>
        <v>0.80323450134770891</v>
      </c>
      <c r="AA8992" s="49" t="str">
        <f t="shared" ca="1" si="1125"/>
        <v>Y</v>
      </c>
      <c r="AB8992" s="49">
        <f t="shared" ca="1" si="1126"/>
        <v>6</v>
      </c>
      <c r="AC8992" s="49" t="str">
        <f t="shared" ca="1" si="1127"/>
        <v>Y</v>
      </c>
    </row>
    <row r="8993" spans="1:29" x14ac:dyDescent="0.25">
      <c r="A8993">
        <v>10712</v>
      </c>
      <c r="B8993" s="9">
        <v>43211</v>
      </c>
      <c r="C8993" s="50" t="str">
        <f t="shared" si="1120"/>
        <v>N</v>
      </c>
      <c r="D8993" s="52">
        <f>_xlfn.XLOOKUP(B8993,Cal_Date!B:B,Cal_Date!A:A,0)</f>
        <v>3</v>
      </c>
      <c r="E8993">
        <v>2018</v>
      </c>
      <c r="F8993" t="s">
        <v>126</v>
      </c>
      <c r="G8993" t="s">
        <v>130</v>
      </c>
      <c r="H8993" t="s">
        <v>48</v>
      </c>
      <c r="I8993" t="s">
        <v>18</v>
      </c>
      <c r="J8993" t="s">
        <v>10</v>
      </c>
      <c r="K8993" t="s">
        <v>43</v>
      </c>
      <c r="L8993">
        <v>1</v>
      </c>
      <c r="M8993">
        <v>1009</v>
      </c>
      <c r="O8993" t="s">
        <v>28</v>
      </c>
      <c r="R8993" t="s">
        <v>44</v>
      </c>
      <c r="S8993" s="49" t="str">
        <f t="shared" si="1121"/>
        <v>Card</v>
      </c>
      <c r="T8993" s="3">
        <v>0.03</v>
      </c>
      <c r="U8993" s="2">
        <v>7.6229999999999993</v>
      </c>
      <c r="V8993" s="2">
        <v>1.46</v>
      </c>
      <c r="W8993" s="54">
        <f>_xlfn.XLOOKUP(M8993,Market!A:A,Market!F:F,0)</f>
        <v>8.8999999999999996E-2</v>
      </c>
      <c r="X8993" s="55">
        <f t="shared" si="1122"/>
        <v>0.22868999999999998</v>
      </c>
      <c r="Y8993" s="55">
        <f t="shared" si="1123"/>
        <v>6.1629999999999994</v>
      </c>
      <c r="Z8993" s="54">
        <f t="shared" si="1124"/>
        <v>0.80847435392889933</v>
      </c>
      <c r="AA8993" s="49" t="str">
        <f t="shared" ca="1" si="1125"/>
        <v>Y</v>
      </c>
      <c r="AB8993" s="49">
        <f t="shared" ca="1" si="1126"/>
        <v>6</v>
      </c>
      <c r="AC8993" s="49" t="str">
        <f t="shared" ca="1" si="1127"/>
        <v>Y</v>
      </c>
    </row>
    <row r="8994" spans="1:29" x14ac:dyDescent="0.25">
      <c r="A8994">
        <v>10713</v>
      </c>
      <c r="B8994" s="9">
        <v>43211</v>
      </c>
      <c r="C8994" s="50" t="str">
        <f t="shared" si="1120"/>
        <v>N</v>
      </c>
      <c r="D8994" s="52">
        <f>_xlfn.XLOOKUP(B8994,Cal_Date!B:B,Cal_Date!A:A,0)</f>
        <v>3</v>
      </c>
      <c r="E8994">
        <v>2018</v>
      </c>
      <c r="F8994" t="s">
        <v>126</v>
      </c>
      <c r="G8994" t="s">
        <v>130</v>
      </c>
      <c r="H8994" t="s">
        <v>11</v>
      </c>
      <c r="I8994" t="s">
        <v>11</v>
      </c>
      <c r="J8994" t="s">
        <v>15</v>
      </c>
      <c r="K8994" t="s">
        <v>42</v>
      </c>
      <c r="L8994">
        <v>2</v>
      </c>
      <c r="M8994">
        <v>1010</v>
      </c>
      <c r="O8994" t="s">
        <v>25</v>
      </c>
      <c r="R8994" t="s">
        <v>44</v>
      </c>
      <c r="S8994" s="49" t="str">
        <f t="shared" si="1121"/>
        <v>Card</v>
      </c>
      <c r="T8994" s="3">
        <v>0.03</v>
      </c>
      <c r="U8994" s="2">
        <v>5.4</v>
      </c>
      <c r="V8994" s="2">
        <v>1.74</v>
      </c>
      <c r="W8994" s="54">
        <f>_xlfn.XLOOKUP(M8994,Market!A:A,Market!F:F,0)</f>
        <v>0.08</v>
      </c>
      <c r="X8994" s="55">
        <f t="shared" si="1122"/>
        <v>0.16200000000000001</v>
      </c>
      <c r="Y8994" s="55">
        <f t="shared" si="1123"/>
        <v>3.66</v>
      </c>
      <c r="Z8994" s="54">
        <f t="shared" si="1124"/>
        <v>0.67777777777777781</v>
      </c>
      <c r="AA8994" s="49" t="str">
        <f t="shared" ca="1" si="1125"/>
        <v>Y</v>
      </c>
      <c r="AB8994" s="49">
        <f t="shared" ca="1" si="1126"/>
        <v>6</v>
      </c>
      <c r="AC8994" s="49" t="str">
        <f t="shared" ca="1" si="1127"/>
        <v>Y</v>
      </c>
    </row>
    <row r="8995" spans="1:29" x14ac:dyDescent="0.25">
      <c r="A8995">
        <v>10714</v>
      </c>
      <c r="B8995" s="9">
        <v>43211</v>
      </c>
      <c r="C8995" s="50" t="str">
        <f t="shared" si="1120"/>
        <v>N</v>
      </c>
      <c r="D8995" s="52">
        <f>_xlfn.XLOOKUP(B8995,Cal_Date!B:B,Cal_Date!A:A,0)</f>
        <v>3</v>
      </c>
      <c r="E8995">
        <v>2018</v>
      </c>
      <c r="F8995" t="s">
        <v>126</v>
      </c>
      <c r="G8995" t="s">
        <v>130</v>
      </c>
      <c r="H8995" t="s">
        <v>11</v>
      </c>
      <c r="I8995" t="s">
        <v>11</v>
      </c>
      <c r="J8995" t="s">
        <v>15</v>
      </c>
      <c r="K8995" t="s">
        <v>42</v>
      </c>
      <c r="L8995">
        <v>1</v>
      </c>
      <c r="M8995">
        <v>1011</v>
      </c>
      <c r="O8995" t="s">
        <v>25</v>
      </c>
      <c r="R8995" t="s">
        <v>44</v>
      </c>
      <c r="S8995" s="49" t="str">
        <f t="shared" si="1121"/>
        <v>Card</v>
      </c>
      <c r="T8995" s="3">
        <v>0.03</v>
      </c>
      <c r="U8995" s="2">
        <v>2.6500000000000004</v>
      </c>
      <c r="V8995" s="2">
        <v>0.87</v>
      </c>
      <c r="W8995" s="54">
        <f>_xlfn.XLOOKUP(M8995,Market!A:A,Market!F:F,0)</f>
        <v>0.06</v>
      </c>
      <c r="X8995" s="55">
        <f t="shared" si="1122"/>
        <v>7.9500000000000001E-2</v>
      </c>
      <c r="Y8995" s="55">
        <f t="shared" si="1123"/>
        <v>1.7800000000000002</v>
      </c>
      <c r="Z8995" s="54">
        <f t="shared" si="1124"/>
        <v>0.67169811320754713</v>
      </c>
      <c r="AA8995" s="49" t="str">
        <f t="shared" ca="1" si="1125"/>
        <v>Y</v>
      </c>
      <c r="AB8995" s="49">
        <f t="shared" ca="1" si="1126"/>
        <v>6</v>
      </c>
      <c r="AC8995" s="49" t="str">
        <f t="shared" ca="1" si="1127"/>
        <v>Y</v>
      </c>
    </row>
    <row r="8996" spans="1:29" x14ac:dyDescent="0.25">
      <c r="A8996">
        <v>10715</v>
      </c>
      <c r="B8996" s="9">
        <v>43211</v>
      </c>
      <c r="C8996" s="50" t="str">
        <f t="shared" si="1120"/>
        <v>N</v>
      </c>
      <c r="D8996" s="52">
        <f>_xlfn.XLOOKUP(B8996,Cal_Date!B:B,Cal_Date!A:A,0)</f>
        <v>3</v>
      </c>
      <c r="E8996">
        <v>2018</v>
      </c>
      <c r="F8996" t="s">
        <v>126</v>
      </c>
      <c r="G8996" t="s">
        <v>130</v>
      </c>
      <c r="H8996" t="s">
        <v>48</v>
      </c>
      <c r="I8996" t="s">
        <v>18</v>
      </c>
      <c r="J8996" t="s">
        <v>10</v>
      </c>
      <c r="K8996" t="s">
        <v>43</v>
      </c>
      <c r="L8996">
        <v>1</v>
      </c>
      <c r="M8996">
        <v>1011</v>
      </c>
      <c r="O8996" t="s">
        <v>25</v>
      </c>
      <c r="R8996" t="s">
        <v>44</v>
      </c>
      <c r="S8996" s="49" t="str">
        <f t="shared" si="1121"/>
        <v>Card</v>
      </c>
      <c r="T8996" s="3">
        <v>0.03</v>
      </c>
      <c r="U8996" s="2">
        <v>7.42</v>
      </c>
      <c r="V8996" s="2">
        <v>1.46</v>
      </c>
      <c r="W8996" s="54">
        <f>_xlfn.XLOOKUP(M8996,Market!A:A,Market!F:F,0)</f>
        <v>0.06</v>
      </c>
      <c r="X8996" s="55">
        <f t="shared" si="1122"/>
        <v>0.22259999999999999</v>
      </c>
      <c r="Y8996" s="55">
        <f t="shared" si="1123"/>
        <v>5.96</v>
      </c>
      <c r="Z8996" s="54">
        <f t="shared" si="1124"/>
        <v>0.80323450134770891</v>
      </c>
      <c r="AA8996" s="49" t="str">
        <f t="shared" ca="1" si="1125"/>
        <v>Y</v>
      </c>
      <c r="AB8996" s="49">
        <f t="shared" ca="1" si="1126"/>
        <v>6</v>
      </c>
      <c r="AC8996" s="49" t="str">
        <f t="shared" ca="1" si="1127"/>
        <v>Y</v>
      </c>
    </row>
    <row r="8997" spans="1:29" x14ac:dyDescent="0.25">
      <c r="A8997">
        <v>10716</v>
      </c>
      <c r="B8997" s="9">
        <v>43211</v>
      </c>
      <c r="C8997" s="50" t="str">
        <f t="shared" si="1120"/>
        <v>N</v>
      </c>
      <c r="D8997" s="52">
        <f>_xlfn.XLOOKUP(B8997,Cal_Date!B:B,Cal_Date!A:A,0)</f>
        <v>3</v>
      </c>
      <c r="E8997">
        <v>2018</v>
      </c>
      <c r="F8997" t="s">
        <v>126</v>
      </c>
      <c r="G8997" t="s">
        <v>130</v>
      </c>
      <c r="H8997" t="s">
        <v>11</v>
      </c>
      <c r="I8997" t="s">
        <v>11</v>
      </c>
      <c r="J8997" t="s">
        <v>15</v>
      </c>
      <c r="K8997" t="s">
        <v>42</v>
      </c>
      <c r="L8997">
        <v>1</v>
      </c>
      <c r="M8997">
        <v>1011</v>
      </c>
      <c r="O8997" t="s">
        <v>25</v>
      </c>
      <c r="R8997" t="s">
        <v>44</v>
      </c>
      <c r="S8997" s="49" t="str">
        <f t="shared" si="1121"/>
        <v>Card</v>
      </c>
      <c r="T8997" s="3">
        <v>0.03</v>
      </c>
      <c r="U8997" s="2">
        <v>2.6500000000000004</v>
      </c>
      <c r="V8997" s="2">
        <v>0.87</v>
      </c>
      <c r="W8997" s="54">
        <f>_xlfn.XLOOKUP(M8997,Market!A:A,Market!F:F,0)</f>
        <v>0.06</v>
      </c>
      <c r="X8997" s="55">
        <f t="shared" si="1122"/>
        <v>7.9500000000000001E-2</v>
      </c>
      <c r="Y8997" s="55">
        <f t="shared" si="1123"/>
        <v>1.7800000000000002</v>
      </c>
      <c r="Z8997" s="54">
        <f t="shared" si="1124"/>
        <v>0.67169811320754713</v>
      </c>
      <c r="AA8997" s="49" t="str">
        <f t="shared" ca="1" si="1125"/>
        <v>Y</v>
      </c>
      <c r="AB8997" s="49">
        <f t="shared" ca="1" si="1126"/>
        <v>6</v>
      </c>
      <c r="AC8997" s="49" t="str">
        <f t="shared" ca="1" si="1127"/>
        <v>Y</v>
      </c>
    </row>
    <row r="8998" spans="1:29" x14ac:dyDescent="0.25">
      <c r="A8998">
        <v>10717</v>
      </c>
      <c r="B8998" s="9">
        <v>43211</v>
      </c>
      <c r="C8998" s="50" t="str">
        <f t="shared" si="1120"/>
        <v>N</v>
      </c>
      <c r="D8998" s="52">
        <f>_xlfn.XLOOKUP(B8998,Cal_Date!B:B,Cal_Date!A:A,0)</f>
        <v>3</v>
      </c>
      <c r="E8998">
        <v>2018</v>
      </c>
      <c r="F8998" t="s">
        <v>126</v>
      </c>
      <c r="G8998" t="s">
        <v>130</v>
      </c>
      <c r="H8998" t="s">
        <v>11</v>
      </c>
      <c r="I8998" t="s">
        <v>18</v>
      </c>
      <c r="J8998" t="s">
        <v>15</v>
      </c>
      <c r="K8998" t="s">
        <v>42</v>
      </c>
      <c r="L8998">
        <v>1</v>
      </c>
      <c r="M8998">
        <v>1001</v>
      </c>
      <c r="O8998" t="s">
        <v>25</v>
      </c>
      <c r="R8998" t="s">
        <v>44</v>
      </c>
      <c r="S8998" s="49" t="str">
        <f t="shared" si="1121"/>
        <v>Card</v>
      </c>
      <c r="T8998" s="3">
        <v>0.03</v>
      </c>
      <c r="U8998" s="2">
        <v>2.6500000000000004</v>
      </c>
      <c r="V8998" s="2">
        <v>1.4</v>
      </c>
      <c r="W8998" s="54">
        <f>_xlfn.XLOOKUP(M8998,Market!A:A,Market!F:F,0)</f>
        <v>0.06</v>
      </c>
      <c r="X8998" s="55">
        <f t="shared" si="1122"/>
        <v>7.9500000000000001E-2</v>
      </c>
      <c r="Y8998" s="55">
        <f t="shared" si="1123"/>
        <v>1.2500000000000004</v>
      </c>
      <c r="Z8998" s="54">
        <f t="shared" si="1124"/>
        <v>0.47169811320754729</v>
      </c>
      <c r="AA8998" s="49" t="str">
        <f t="shared" ca="1" si="1125"/>
        <v>Y</v>
      </c>
      <c r="AB8998" s="49">
        <f t="shared" ca="1" si="1126"/>
        <v>6</v>
      </c>
      <c r="AC8998" s="49" t="str">
        <f t="shared" ca="1" si="1127"/>
        <v>Y</v>
      </c>
    </row>
    <row r="8999" spans="1:29" x14ac:dyDescent="0.25">
      <c r="A8999">
        <v>10718</v>
      </c>
      <c r="B8999" s="9">
        <v>43211</v>
      </c>
      <c r="C8999" s="50" t="str">
        <f t="shared" si="1120"/>
        <v>N</v>
      </c>
      <c r="D8999" s="52">
        <f>_xlfn.XLOOKUP(B8999,Cal_Date!B:B,Cal_Date!A:A,0)</f>
        <v>3</v>
      </c>
      <c r="E8999">
        <v>2018</v>
      </c>
      <c r="F8999" t="s">
        <v>126</v>
      </c>
      <c r="G8999" t="s">
        <v>130</v>
      </c>
      <c r="H8999" t="s">
        <v>11</v>
      </c>
      <c r="I8999" t="s">
        <v>11</v>
      </c>
      <c r="J8999" t="s">
        <v>15</v>
      </c>
      <c r="K8999" t="s">
        <v>42</v>
      </c>
      <c r="L8999">
        <v>2</v>
      </c>
      <c r="M8999">
        <v>1000</v>
      </c>
      <c r="O8999" t="s">
        <v>25</v>
      </c>
      <c r="R8999" t="s">
        <v>44</v>
      </c>
      <c r="S8999" s="49" t="str">
        <f t="shared" si="1121"/>
        <v>Card</v>
      </c>
      <c r="T8999" s="3">
        <v>0.03</v>
      </c>
      <c r="U8999" s="2">
        <v>5.4</v>
      </c>
      <c r="V8999" s="2">
        <v>1.74</v>
      </c>
      <c r="W8999" s="54">
        <f>_xlfn.XLOOKUP(M8999,Market!A:A,Market!F:F,0)</f>
        <v>0.08</v>
      </c>
      <c r="X8999" s="55">
        <f t="shared" si="1122"/>
        <v>0.16200000000000001</v>
      </c>
      <c r="Y8999" s="55">
        <f t="shared" si="1123"/>
        <v>3.66</v>
      </c>
      <c r="Z8999" s="54">
        <f t="shared" si="1124"/>
        <v>0.67777777777777781</v>
      </c>
      <c r="AA8999" s="49" t="str">
        <f t="shared" ca="1" si="1125"/>
        <v>Y</v>
      </c>
      <c r="AB8999" s="49">
        <f t="shared" ca="1" si="1126"/>
        <v>6</v>
      </c>
      <c r="AC8999" s="49" t="str">
        <f t="shared" ca="1" si="1127"/>
        <v>Y</v>
      </c>
    </row>
    <row r="9000" spans="1:29" x14ac:dyDescent="0.25">
      <c r="A9000">
        <v>10719</v>
      </c>
      <c r="B9000" s="9">
        <v>43211</v>
      </c>
      <c r="C9000" s="50" t="str">
        <f t="shared" si="1120"/>
        <v>N</v>
      </c>
      <c r="D9000" s="52">
        <f>_xlfn.XLOOKUP(B9000,Cal_Date!B:B,Cal_Date!A:A,0)</f>
        <v>3</v>
      </c>
      <c r="E9000">
        <v>2018</v>
      </c>
      <c r="F9000" t="s">
        <v>126</v>
      </c>
      <c r="G9000" t="s">
        <v>130</v>
      </c>
      <c r="H9000" t="s">
        <v>11</v>
      </c>
      <c r="I9000" t="s">
        <v>11</v>
      </c>
      <c r="J9000" t="s">
        <v>15</v>
      </c>
      <c r="K9000" t="s">
        <v>42</v>
      </c>
      <c r="L9000">
        <v>1</v>
      </c>
      <c r="M9000">
        <v>1000</v>
      </c>
      <c r="O9000" t="s">
        <v>25</v>
      </c>
      <c r="R9000" t="s">
        <v>44</v>
      </c>
      <c r="S9000" s="49" t="str">
        <f t="shared" si="1121"/>
        <v>Card</v>
      </c>
      <c r="T9000" s="3">
        <v>0.03</v>
      </c>
      <c r="U9000" s="2">
        <v>2.7</v>
      </c>
      <c r="V9000" s="2">
        <v>0.87</v>
      </c>
      <c r="W9000" s="54">
        <f>_xlfn.XLOOKUP(M9000,Market!A:A,Market!F:F,0)</f>
        <v>0.08</v>
      </c>
      <c r="X9000" s="55">
        <f t="shared" si="1122"/>
        <v>8.1000000000000003E-2</v>
      </c>
      <c r="Y9000" s="55">
        <f t="shared" si="1123"/>
        <v>1.83</v>
      </c>
      <c r="Z9000" s="54">
        <f t="shared" si="1124"/>
        <v>0.67777777777777781</v>
      </c>
      <c r="AA9000" s="49" t="str">
        <f t="shared" ca="1" si="1125"/>
        <v>Y</v>
      </c>
      <c r="AB9000" s="49">
        <f t="shared" ca="1" si="1126"/>
        <v>6</v>
      </c>
      <c r="AC9000" s="49" t="str">
        <f t="shared" ca="1" si="1127"/>
        <v>Y</v>
      </c>
    </row>
    <row r="9001" spans="1:29" x14ac:dyDescent="0.25">
      <c r="A9001">
        <v>10720</v>
      </c>
      <c r="B9001" s="9">
        <v>43211</v>
      </c>
      <c r="C9001" s="50" t="str">
        <f t="shared" si="1120"/>
        <v>N</v>
      </c>
      <c r="D9001" s="52">
        <f>_xlfn.XLOOKUP(B9001,Cal_Date!B:B,Cal_Date!A:A,0)</f>
        <v>3</v>
      </c>
      <c r="E9001">
        <v>2018</v>
      </c>
      <c r="F9001" t="s">
        <v>126</v>
      </c>
      <c r="G9001" t="s">
        <v>130</v>
      </c>
      <c r="H9001" t="s">
        <v>11</v>
      </c>
      <c r="I9001" t="s">
        <v>11</v>
      </c>
      <c r="J9001" t="s">
        <v>15</v>
      </c>
      <c r="K9001" t="s">
        <v>42</v>
      </c>
      <c r="L9001">
        <v>1</v>
      </c>
      <c r="M9001">
        <v>1002</v>
      </c>
      <c r="O9001" t="s">
        <v>28</v>
      </c>
      <c r="R9001" t="s">
        <v>44</v>
      </c>
      <c r="S9001" s="49" t="str">
        <f t="shared" si="1121"/>
        <v>Card</v>
      </c>
      <c r="T9001" s="3">
        <v>0.03</v>
      </c>
      <c r="U9001" s="2">
        <v>2.6500000000000004</v>
      </c>
      <c r="V9001" s="2">
        <v>0.87</v>
      </c>
      <c r="W9001" s="54">
        <f>_xlfn.XLOOKUP(M9001,Market!A:A,Market!F:F,0)</f>
        <v>0.06</v>
      </c>
      <c r="X9001" s="55">
        <f t="shared" si="1122"/>
        <v>7.9500000000000001E-2</v>
      </c>
      <c r="Y9001" s="55">
        <f t="shared" si="1123"/>
        <v>1.7800000000000002</v>
      </c>
      <c r="Z9001" s="54">
        <f t="shared" si="1124"/>
        <v>0.67169811320754713</v>
      </c>
      <c r="AA9001" s="49" t="str">
        <f t="shared" ca="1" si="1125"/>
        <v>Y</v>
      </c>
      <c r="AB9001" s="49">
        <f t="shared" ca="1" si="1126"/>
        <v>6</v>
      </c>
      <c r="AC9001" s="49" t="str">
        <f t="shared" ca="1" si="1127"/>
        <v>Y</v>
      </c>
    </row>
    <row r="9002" spans="1:29" x14ac:dyDescent="0.25">
      <c r="A9002">
        <v>10721</v>
      </c>
      <c r="B9002" s="9">
        <v>43211</v>
      </c>
      <c r="C9002" s="50" t="str">
        <f t="shared" si="1120"/>
        <v>N</v>
      </c>
      <c r="D9002" s="52">
        <f>_xlfn.XLOOKUP(B9002,Cal_Date!B:B,Cal_Date!A:A,0)</f>
        <v>3</v>
      </c>
      <c r="E9002">
        <v>2018</v>
      </c>
      <c r="F9002" t="s">
        <v>126</v>
      </c>
      <c r="G9002" t="s">
        <v>130</v>
      </c>
      <c r="H9002" t="s">
        <v>11</v>
      </c>
      <c r="I9002" t="s">
        <v>11</v>
      </c>
      <c r="J9002" t="s">
        <v>15</v>
      </c>
      <c r="K9002" t="s">
        <v>42</v>
      </c>
      <c r="L9002">
        <v>1</v>
      </c>
      <c r="M9002">
        <v>1003</v>
      </c>
      <c r="O9002" t="s">
        <v>25</v>
      </c>
      <c r="R9002" t="s">
        <v>44</v>
      </c>
      <c r="S9002" s="49" t="str">
        <f t="shared" si="1121"/>
        <v>Card</v>
      </c>
      <c r="T9002" s="3">
        <v>0.03</v>
      </c>
      <c r="U9002" s="2">
        <v>2.6500000000000004</v>
      </c>
      <c r="V9002" s="2">
        <v>0.87</v>
      </c>
      <c r="W9002" s="54">
        <f>_xlfn.XLOOKUP(M9002,Market!A:A,Market!F:F,0)</f>
        <v>0.06</v>
      </c>
      <c r="X9002" s="55">
        <f t="shared" si="1122"/>
        <v>7.9500000000000001E-2</v>
      </c>
      <c r="Y9002" s="55">
        <f t="shared" si="1123"/>
        <v>1.7800000000000002</v>
      </c>
      <c r="Z9002" s="54">
        <f t="shared" si="1124"/>
        <v>0.67169811320754713</v>
      </c>
      <c r="AA9002" s="49" t="str">
        <f t="shared" ca="1" si="1125"/>
        <v>Y</v>
      </c>
      <c r="AB9002" s="49">
        <f t="shared" ca="1" si="1126"/>
        <v>6</v>
      </c>
      <c r="AC9002" s="49" t="str">
        <f t="shared" ca="1" si="1127"/>
        <v>Y</v>
      </c>
    </row>
    <row r="9003" spans="1:29" x14ac:dyDescent="0.25">
      <c r="A9003">
        <v>10722</v>
      </c>
      <c r="B9003" s="9">
        <v>43211</v>
      </c>
      <c r="C9003" s="50" t="str">
        <f t="shared" si="1120"/>
        <v>N</v>
      </c>
      <c r="D9003" s="52">
        <f>_xlfn.XLOOKUP(B9003,Cal_Date!B:B,Cal_Date!A:A,0)</f>
        <v>3</v>
      </c>
      <c r="E9003">
        <v>2018</v>
      </c>
      <c r="F9003" t="s">
        <v>126</v>
      </c>
      <c r="G9003" t="s">
        <v>130</v>
      </c>
      <c r="H9003" t="s">
        <v>11</v>
      </c>
      <c r="I9003" t="s">
        <v>11</v>
      </c>
      <c r="J9003" t="s">
        <v>15</v>
      </c>
      <c r="K9003" t="s">
        <v>42</v>
      </c>
      <c r="L9003">
        <v>1</v>
      </c>
      <c r="M9003">
        <v>1005</v>
      </c>
      <c r="O9003" t="s">
        <v>25</v>
      </c>
      <c r="R9003" t="s">
        <v>44</v>
      </c>
      <c r="S9003" s="49" t="str">
        <f t="shared" si="1121"/>
        <v>Card</v>
      </c>
      <c r="T9003" s="3">
        <v>0.03</v>
      </c>
      <c r="U9003" s="2">
        <v>2.7225000000000001</v>
      </c>
      <c r="V9003" s="2">
        <v>0.87</v>
      </c>
      <c r="W9003" s="54">
        <f>_xlfn.XLOOKUP(M9003,Market!A:A,Market!F:F,0)</f>
        <v>8.8999999999999996E-2</v>
      </c>
      <c r="X9003" s="55">
        <f t="shared" si="1122"/>
        <v>8.1674999999999998E-2</v>
      </c>
      <c r="Y9003" s="55">
        <f t="shared" si="1123"/>
        <v>1.8525</v>
      </c>
      <c r="Z9003" s="54">
        <f t="shared" si="1124"/>
        <v>0.68044077134986225</v>
      </c>
      <c r="AA9003" s="49" t="str">
        <f t="shared" ca="1" si="1125"/>
        <v>Y</v>
      </c>
      <c r="AB9003" s="49">
        <f t="shared" ca="1" si="1126"/>
        <v>6</v>
      </c>
      <c r="AC9003" s="49" t="str">
        <f t="shared" ca="1" si="1127"/>
        <v>Y</v>
      </c>
    </row>
    <row r="9004" spans="1:29" x14ac:dyDescent="0.25">
      <c r="A9004">
        <v>10723</v>
      </c>
      <c r="B9004" s="9">
        <v>43211</v>
      </c>
      <c r="C9004" s="50" t="str">
        <f t="shared" si="1120"/>
        <v>N</v>
      </c>
      <c r="D9004" s="52">
        <f>_xlfn.XLOOKUP(B9004,Cal_Date!B:B,Cal_Date!A:A,0)</f>
        <v>3</v>
      </c>
      <c r="E9004">
        <v>2018</v>
      </c>
      <c r="F9004" t="s">
        <v>126</v>
      </c>
      <c r="G9004" t="s">
        <v>130</v>
      </c>
      <c r="H9004" t="s">
        <v>11</v>
      </c>
      <c r="I9004" t="s">
        <v>11</v>
      </c>
      <c r="J9004" t="s">
        <v>15</v>
      </c>
      <c r="K9004" t="s">
        <v>42</v>
      </c>
      <c r="L9004">
        <v>1</v>
      </c>
      <c r="M9004">
        <v>1005</v>
      </c>
      <c r="O9004" t="s">
        <v>25</v>
      </c>
      <c r="R9004" t="s">
        <v>44</v>
      </c>
      <c r="S9004" s="49" t="str">
        <f t="shared" si="1121"/>
        <v>Card</v>
      </c>
      <c r="T9004" s="3">
        <v>0.03</v>
      </c>
      <c r="U9004" s="2">
        <v>2.7225000000000001</v>
      </c>
      <c r="V9004" s="2">
        <v>0.87</v>
      </c>
      <c r="W9004" s="54">
        <f>_xlfn.XLOOKUP(M9004,Market!A:A,Market!F:F,0)</f>
        <v>8.8999999999999996E-2</v>
      </c>
      <c r="X9004" s="55">
        <f t="shared" si="1122"/>
        <v>8.1674999999999998E-2</v>
      </c>
      <c r="Y9004" s="55">
        <f t="shared" si="1123"/>
        <v>1.8525</v>
      </c>
      <c r="Z9004" s="54">
        <f t="shared" si="1124"/>
        <v>0.68044077134986225</v>
      </c>
      <c r="AA9004" s="49" t="str">
        <f t="shared" ca="1" si="1125"/>
        <v>Y</v>
      </c>
      <c r="AB9004" s="49">
        <f t="shared" ca="1" si="1126"/>
        <v>6</v>
      </c>
      <c r="AC9004" s="49" t="str">
        <f t="shared" ca="1" si="1127"/>
        <v>Y</v>
      </c>
    </row>
    <row r="9005" spans="1:29" x14ac:dyDescent="0.25">
      <c r="A9005">
        <v>10724</v>
      </c>
      <c r="B9005" s="9">
        <v>43211</v>
      </c>
      <c r="C9005" s="50" t="str">
        <f t="shared" si="1120"/>
        <v>N</v>
      </c>
      <c r="D9005" s="52">
        <f>_xlfn.XLOOKUP(B9005,Cal_Date!B:B,Cal_Date!A:A,0)</f>
        <v>3</v>
      </c>
      <c r="E9005">
        <v>2018</v>
      </c>
      <c r="F9005" t="s">
        <v>126</v>
      </c>
      <c r="G9005" t="s">
        <v>130</v>
      </c>
      <c r="H9005" t="s">
        <v>14</v>
      </c>
      <c r="I9005" t="s">
        <v>18</v>
      </c>
      <c r="J9005" t="s">
        <v>15</v>
      </c>
      <c r="K9005" t="s">
        <v>43</v>
      </c>
      <c r="L9005">
        <v>2</v>
      </c>
      <c r="M9005">
        <v>1006</v>
      </c>
      <c r="O9005" t="s">
        <v>28</v>
      </c>
      <c r="R9005" t="s">
        <v>44</v>
      </c>
      <c r="S9005" s="49" t="str">
        <f t="shared" si="1121"/>
        <v>Card</v>
      </c>
      <c r="T9005" s="3">
        <v>0.03</v>
      </c>
      <c r="U9005" s="2">
        <v>10.89</v>
      </c>
      <c r="V9005" s="2">
        <v>4.4400000000000004</v>
      </c>
      <c r="W9005" s="54">
        <f>_xlfn.XLOOKUP(M9005,Market!A:A,Market!F:F,0)</f>
        <v>8.8999999999999996E-2</v>
      </c>
      <c r="X9005" s="55">
        <f t="shared" si="1122"/>
        <v>0.32669999999999999</v>
      </c>
      <c r="Y9005" s="55">
        <f t="shared" si="1123"/>
        <v>6.45</v>
      </c>
      <c r="Z9005" s="54">
        <f t="shared" si="1124"/>
        <v>0.59228650137741046</v>
      </c>
      <c r="AA9005" s="49" t="str">
        <f t="shared" ca="1" si="1125"/>
        <v>Y</v>
      </c>
      <c r="AB9005" s="49">
        <f t="shared" ca="1" si="1126"/>
        <v>6</v>
      </c>
      <c r="AC9005" s="49" t="str">
        <f t="shared" ca="1" si="1127"/>
        <v>Y</v>
      </c>
    </row>
    <row r="9006" spans="1:29" x14ac:dyDescent="0.25">
      <c r="A9006">
        <v>10725</v>
      </c>
      <c r="B9006" s="9">
        <v>43212</v>
      </c>
      <c r="C9006" s="50" t="str">
        <f t="shared" si="1120"/>
        <v>N</v>
      </c>
      <c r="D9006" s="52">
        <f>_xlfn.XLOOKUP(B9006,Cal_Date!B:B,Cal_Date!A:A,0)</f>
        <v>4</v>
      </c>
      <c r="E9006">
        <v>2018</v>
      </c>
      <c r="F9006" t="s">
        <v>127</v>
      </c>
      <c r="G9006" t="s">
        <v>130</v>
      </c>
      <c r="H9006" t="s">
        <v>11</v>
      </c>
      <c r="I9006" t="s">
        <v>11</v>
      </c>
      <c r="J9006" t="s">
        <v>15</v>
      </c>
      <c r="K9006" t="s">
        <v>42</v>
      </c>
      <c r="L9006">
        <v>2</v>
      </c>
      <c r="M9006">
        <v>1007</v>
      </c>
      <c r="O9006" t="s">
        <v>28</v>
      </c>
      <c r="R9006" t="s">
        <v>47</v>
      </c>
      <c r="S9006" s="49" t="str">
        <f t="shared" si="1121"/>
        <v>Card</v>
      </c>
      <c r="T9006" s="3">
        <v>3.5000000000000003E-2</v>
      </c>
      <c r="U9006" s="2">
        <v>5.4450000000000003</v>
      </c>
      <c r="V9006" s="2">
        <v>1.74</v>
      </c>
      <c r="W9006" s="54">
        <f>_xlfn.XLOOKUP(M9006,Market!A:A,Market!F:F,0)</f>
        <v>8.8999999999999996E-2</v>
      </c>
      <c r="X9006" s="55">
        <f t="shared" si="1122"/>
        <v>0.19057500000000002</v>
      </c>
      <c r="Y9006" s="55">
        <f t="shared" si="1123"/>
        <v>3.7050000000000001</v>
      </c>
      <c r="Z9006" s="54">
        <f t="shared" si="1124"/>
        <v>0.68044077134986225</v>
      </c>
      <c r="AA9006" s="49" t="str">
        <f t="shared" ca="1" si="1125"/>
        <v>Y</v>
      </c>
      <c r="AB9006" s="49">
        <f t="shared" ca="1" si="1126"/>
        <v>6</v>
      </c>
      <c r="AC9006" s="49" t="str">
        <f t="shared" ca="1" si="1127"/>
        <v>Y</v>
      </c>
    </row>
    <row r="9007" spans="1:29" x14ac:dyDescent="0.25">
      <c r="A9007">
        <v>10726</v>
      </c>
      <c r="B9007" s="9">
        <v>43212</v>
      </c>
      <c r="C9007" s="50" t="str">
        <f t="shared" si="1120"/>
        <v>N</v>
      </c>
      <c r="D9007" s="52">
        <f>_xlfn.XLOOKUP(B9007,Cal_Date!B:B,Cal_Date!A:A,0)</f>
        <v>4</v>
      </c>
      <c r="E9007">
        <v>2018</v>
      </c>
      <c r="F9007" t="s">
        <v>127</v>
      </c>
      <c r="G9007" t="s">
        <v>130</v>
      </c>
      <c r="H9007" t="s">
        <v>11</v>
      </c>
      <c r="I9007" t="s">
        <v>11</v>
      </c>
      <c r="J9007" t="s">
        <v>15</v>
      </c>
      <c r="K9007" t="s">
        <v>42</v>
      </c>
      <c r="L9007">
        <v>1</v>
      </c>
      <c r="M9007">
        <v>1008</v>
      </c>
      <c r="O9007" t="s">
        <v>28</v>
      </c>
      <c r="R9007" t="s">
        <v>44</v>
      </c>
      <c r="S9007" s="49" t="str">
        <f t="shared" si="1121"/>
        <v>Card</v>
      </c>
      <c r="T9007" s="3">
        <v>0.03</v>
      </c>
      <c r="U9007" s="2">
        <v>2.7225000000000001</v>
      </c>
      <c r="V9007" s="2">
        <v>0.87</v>
      </c>
      <c r="W9007" s="54">
        <f>_xlfn.XLOOKUP(M9007,Market!A:A,Market!F:F,0)</f>
        <v>8.8999999999999996E-2</v>
      </c>
      <c r="X9007" s="55">
        <f t="shared" si="1122"/>
        <v>8.1674999999999998E-2</v>
      </c>
      <c r="Y9007" s="55">
        <f t="shared" si="1123"/>
        <v>1.8525</v>
      </c>
      <c r="Z9007" s="54">
        <f t="shared" si="1124"/>
        <v>0.68044077134986225</v>
      </c>
      <c r="AA9007" s="49" t="str">
        <f t="shared" ca="1" si="1125"/>
        <v>Y</v>
      </c>
      <c r="AB9007" s="49">
        <f t="shared" ca="1" si="1126"/>
        <v>6</v>
      </c>
      <c r="AC9007" s="49" t="str">
        <f t="shared" ca="1" si="1127"/>
        <v>Y</v>
      </c>
    </row>
    <row r="9008" spans="1:29" x14ac:dyDescent="0.25">
      <c r="A9008">
        <v>10727</v>
      </c>
      <c r="B9008" s="9">
        <v>43212</v>
      </c>
      <c r="C9008" s="50" t="str">
        <f t="shared" si="1120"/>
        <v>N</v>
      </c>
      <c r="D9008" s="52">
        <f>_xlfn.XLOOKUP(B9008,Cal_Date!B:B,Cal_Date!A:A,0)</f>
        <v>4</v>
      </c>
      <c r="E9008">
        <v>2018</v>
      </c>
      <c r="F9008" t="s">
        <v>127</v>
      </c>
      <c r="G9008" t="s">
        <v>130</v>
      </c>
      <c r="H9008" t="s">
        <v>11</v>
      </c>
      <c r="I9008" t="s">
        <v>11</v>
      </c>
      <c r="J9008" t="s">
        <v>15</v>
      </c>
      <c r="K9008" t="s">
        <v>42</v>
      </c>
      <c r="L9008">
        <v>1</v>
      </c>
      <c r="M9008">
        <v>1009</v>
      </c>
      <c r="O9008" t="s">
        <v>28</v>
      </c>
      <c r="R9008" t="s">
        <v>44</v>
      </c>
      <c r="S9008" s="49" t="str">
        <f t="shared" si="1121"/>
        <v>Card</v>
      </c>
      <c r="T9008" s="3">
        <v>0.03</v>
      </c>
      <c r="U9008" s="2">
        <v>2.7225000000000001</v>
      </c>
      <c r="V9008" s="2">
        <v>0.87</v>
      </c>
      <c r="W9008" s="54">
        <f>_xlfn.XLOOKUP(M9008,Market!A:A,Market!F:F,0)</f>
        <v>8.8999999999999996E-2</v>
      </c>
      <c r="X9008" s="55">
        <f t="shared" si="1122"/>
        <v>8.1674999999999998E-2</v>
      </c>
      <c r="Y9008" s="55">
        <f t="shared" si="1123"/>
        <v>1.8525</v>
      </c>
      <c r="Z9008" s="54">
        <f t="shared" si="1124"/>
        <v>0.68044077134986225</v>
      </c>
      <c r="AA9008" s="49" t="str">
        <f t="shared" ca="1" si="1125"/>
        <v>Y</v>
      </c>
      <c r="AB9008" s="49">
        <f t="shared" ca="1" si="1126"/>
        <v>6</v>
      </c>
      <c r="AC9008" s="49" t="str">
        <f t="shared" ca="1" si="1127"/>
        <v>Y</v>
      </c>
    </row>
    <row r="9009" spans="1:29" x14ac:dyDescent="0.25">
      <c r="A9009">
        <v>10728</v>
      </c>
      <c r="B9009" s="9">
        <v>43212</v>
      </c>
      <c r="C9009" s="50" t="str">
        <f t="shared" si="1120"/>
        <v>N</v>
      </c>
      <c r="D9009" s="52">
        <f>_xlfn.XLOOKUP(B9009,Cal_Date!B:B,Cal_Date!A:A,0)</f>
        <v>4</v>
      </c>
      <c r="E9009">
        <v>2018</v>
      </c>
      <c r="F9009" t="s">
        <v>127</v>
      </c>
      <c r="G9009" t="s">
        <v>130</v>
      </c>
      <c r="H9009" t="s">
        <v>11</v>
      </c>
      <c r="I9009" t="s">
        <v>11</v>
      </c>
      <c r="J9009" t="s">
        <v>15</v>
      </c>
      <c r="K9009" t="s">
        <v>42</v>
      </c>
      <c r="L9009">
        <v>1</v>
      </c>
      <c r="M9009">
        <v>1006</v>
      </c>
      <c r="O9009" t="s">
        <v>28</v>
      </c>
      <c r="R9009" t="s">
        <v>44</v>
      </c>
      <c r="S9009" s="49" t="str">
        <f t="shared" si="1121"/>
        <v>Card</v>
      </c>
      <c r="T9009" s="3">
        <v>0.03</v>
      </c>
      <c r="U9009" s="2">
        <v>2.7225000000000001</v>
      </c>
      <c r="V9009" s="2">
        <v>0.87</v>
      </c>
      <c r="W9009" s="54">
        <f>_xlfn.XLOOKUP(M9009,Market!A:A,Market!F:F,0)</f>
        <v>8.8999999999999996E-2</v>
      </c>
      <c r="X9009" s="55">
        <f t="shared" si="1122"/>
        <v>8.1674999999999998E-2</v>
      </c>
      <c r="Y9009" s="55">
        <f t="shared" si="1123"/>
        <v>1.8525</v>
      </c>
      <c r="Z9009" s="54">
        <f t="shared" si="1124"/>
        <v>0.68044077134986225</v>
      </c>
      <c r="AA9009" s="49" t="str">
        <f t="shared" ca="1" si="1125"/>
        <v>Y</v>
      </c>
      <c r="AB9009" s="49">
        <f t="shared" ca="1" si="1126"/>
        <v>6</v>
      </c>
      <c r="AC9009" s="49" t="str">
        <f t="shared" ca="1" si="1127"/>
        <v>Y</v>
      </c>
    </row>
    <row r="9010" spans="1:29" x14ac:dyDescent="0.25">
      <c r="A9010">
        <v>10729</v>
      </c>
      <c r="B9010" s="9">
        <v>43212</v>
      </c>
      <c r="C9010" s="50" t="str">
        <f t="shared" si="1120"/>
        <v>N</v>
      </c>
      <c r="D9010" s="52">
        <f>_xlfn.XLOOKUP(B9010,Cal_Date!B:B,Cal_Date!A:A,0)</f>
        <v>4</v>
      </c>
      <c r="E9010">
        <v>2018</v>
      </c>
      <c r="F9010" t="s">
        <v>127</v>
      </c>
      <c r="G9010" t="s">
        <v>130</v>
      </c>
      <c r="H9010" t="s">
        <v>11</v>
      </c>
      <c r="I9010" t="s">
        <v>11</v>
      </c>
      <c r="J9010" t="s">
        <v>15</v>
      </c>
      <c r="K9010" t="s">
        <v>42</v>
      </c>
      <c r="L9010">
        <v>2</v>
      </c>
      <c r="M9010">
        <v>1007</v>
      </c>
      <c r="O9010" t="s">
        <v>28</v>
      </c>
      <c r="R9010" t="s">
        <v>44</v>
      </c>
      <c r="S9010" s="49" t="str">
        <f t="shared" si="1121"/>
        <v>Card</v>
      </c>
      <c r="T9010" s="3">
        <v>0.03</v>
      </c>
      <c r="U9010" s="2">
        <v>5.4450000000000003</v>
      </c>
      <c r="V9010" s="2">
        <v>1.74</v>
      </c>
      <c r="W9010" s="54">
        <f>_xlfn.XLOOKUP(M9010,Market!A:A,Market!F:F,0)</f>
        <v>8.8999999999999996E-2</v>
      </c>
      <c r="X9010" s="55">
        <f t="shared" si="1122"/>
        <v>0.16335</v>
      </c>
      <c r="Y9010" s="55">
        <f t="shared" si="1123"/>
        <v>3.7050000000000001</v>
      </c>
      <c r="Z9010" s="54">
        <f t="shared" si="1124"/>
        <v>0.68044077134986225</v>
      </c>
      <c r="AA9010" s="49" t="str">
        <f t="shared" ca="1" si="1125"/>
        <v>Y</v>
      </c>
      <c r="AB9010" s="49">
        <f t="shared" ca="1" si="1126"/>
        <v>6</v>
      </c>
      <c r="AC9010" s="49" t="str">
        <f t="shared" ca="1" si="1127"/>
        <v>Y</v>
      </c>
    </row>
    <row r="9011" spans="1:29" x14ac:dyDescent="0.25">
      <c r="A9011">
        <v>10730</v>
      </c>
      <c r="B9011" s="9">
        <v>43212</v>
      </c>
      <c r="C9011" s="50" t="str">
        <f t="shared" si="1120"/>
        <v>N</v>
      </c>
      <c r="D9011" s="52">
        <f>_xlfn.XLOOKUP(B9011,Cal_Date!B:B,Cal_Date!A:A,0)</f>
        <v>4</v>
      </c>
      <c r="E9011">
        <v>2018</v>
      </c>
      <c r="F9011" t="s">
        <v>127</v>
      </c>
      <c r="G9011" t="s">
        <v>130</v>
      </c>
      <c r="H9011" t="s">
        <v>48</v>
      </c>
      <c r="I9011" t="s">
        <v>18</v>
      </c>
      <c r="J9011" t="s">
        <v>10</v>
      </c>
      <c r="K9011" t="s">
        <v>43</v>
      </c>
      <c r="L9011">
        <v>1</v>
      </c>
      <c r="M9011">
        <v>1007</v>
      </c>
      <c r="O9011" t="s">
        <v>28</v>
      </c>
      <c r="R9011" t="s">
        <v>44</v>
      </c>
      <c r="S9011" s="49" t="str">
        <f t="shared" si="1121"/>
        <v>Card</v>
      </c>
      <c r="T9011" s="3">
        <v>0.03</v>
      </c>
      <c r="U9011" s="2">
        <v>7.6229999999999993</v>
      </c>
      <c r="V9011" s="2">
        <v>1.46</v>
      </c>
      <c r="W9011" s="54">
        <f>_xlfn.XLOOKUP(M9011,Market!A:A,Market!F:F,0)</f>
        <v>8.8999999999999996E-2</v>
      </c>
      <c r="X9011" s="55">
        <f t="shared" si="1122"/>
        <v>0.22868999999999998</v>
      </c>
      <c r="Y9011" s="55">
        <f t="shared" si="1123"/>
        <v>6.1629999999999994</v>
      </c>
      <c r="Z9011" s="54">
        <f t="shared" si="1124"/>
        <v>0.80847435392889933</v>
      </c>
      <c r="AA9011" s="49" t="str">
        <f t="shared" ca="1" si="1125"/>
        <v>Y</v>
      </c>
      <c r="AB9011" s="49">
        <f t="shared" ca="1" si="1126"/>
        <v>6</v>
      </c>
      <c r="AC9011" s="49" t="str">
        <f t="shared" ca="1" si="1127"/>
        <v>Y</v>
      </c>
    </row>
    <row r="9012" spans="1:29" x14ac:dyDescent="0.25">
      <c r="A9012">
        <v>10731</v>
      </c>
      <c r="B9012" s="9">
        <v>43212</v>
      </c>
      <c r="C9012" s="50" t="str">
        <f t="shared" si="1120"/>
        <v>N</v>
      </c>
      <c r="D9012" s="52">
        <f>_xlfn.XLOOKUP(B9012,Cal_Date!B:B,Cal_Date!A:A,0)</f>
        <v>4</v>
      </c>
      <c r="E9012">
        <v>2018</v>
      </c>
      <c r="F9012" t="s">
        <v>127</v>
      </c>
      <c r="G9012" t="s">
        <v>130</v>
      </c>
      <c r="H9012" t="s">
        <v>11</v>
      </c>
      <c r="I9012" t="s">
        <v>18</v>
      </c>
      <c r="J9012" t="s">
        <v>15</v>
      </c>
      <c r="K9012" t="s">
        <v>42</v>
      </c>
      <c r="L9012">
        <v>2</v>
      </c>
      <c r="M9012">
        <v>1007</v>
      </c>
      <c r="O9012" t="s">
        <v>28</v>
      </c>
      <c r="R9012" t="s">
        <v>44</v>
      </c>
      <c r="S9012" s="49" t="str">
        <f t="shared" si="1121"/>
        <v>Card</v>
      </c>
      <c r="T9012" s="3">
        <v>0.03</v>
      </c>
      <c r="U9012" s="2">
        <v>5.4450000000000003</v>
      </c>
      <c r="V9012" s="2">
        <v>2.8</v>
      </c>
      <c r="W9012" s="54">
        <f>_xlfn.XLOOKUP(M9012,Market!A:A,Market!F:F,0)</f>
        <v>8.8999999999999996E-2</v>
      </c>
      <c r="X9012" s="55">
        <f t="shared" si="1122"/>
        <v>0.16335</v>
      </c>
      <c r="Y9012" s="55">
        <f t="shared" si="1123"/>
        <v>2.6450000000000005</v>
      </c>
      <c r="Z9012" s="54">
        <f t="shared" si="1124"/>
        <v>0.48576675849403128</v>
      </c>
      <c r="AA9012" s="49" t="str">
        <f t="shared" ca="1" si="1125"/>
        <v>Y</v>
      </c>
      <c r="AB9012" s="49">
        <f t="shared" ca="1" si="1126"/>
        <v>6</v>
      </c>
      <c r="AC9012" s="49" t="str">
        <f t="shared" ca="1" si="1127"/>
        <v>Y</v>
      </c>
    </row>
    <row r="9013" spans="1:29" x14ac:dyDescent="0.25">
      <c r="A9013">
        <v>10732</v>
      </c>
      <c r="B9013" s="9">
        <v>43212</v>
      </c>
      <c r="C9013" s="50" t="str">
        <f t="shared" si="1120"/>
        <v>N</v>
      </c>
      <c r="D9013" s="52">
        <f>_xlfn.XLOOKUP(B9013,Cal_Date!B:B,Cal_Date!A:A,0)</f>
        <v>4</v>
      </c>
      <c r="E9013">
        <v>2018</v>
      </c>
      <c r="F9013" t="s">
        <v>127</v>
      </c>
      <c r="G9013" t="s">
        <v>130</v>
      </c>
      <c r="H9013" t="s">
        <v>11</v>
      </c>
      <c r="I9013" t="s">
        <v>11</v>
      </c>
      <c r="J9013" t="s">
        <v>15</v>
      </c>
      <c r="K9013" t="s">
        <v>42</v>
      </c>
      <c r="L9013">
        <v>1</v>
      </c>
      <c r="M9013">
        <v>1005</v>
      </c>
      <c r="O9013" t="s">
        <v>25</v>
      </c>
      <c r="R9013" t="s">
        <v>44</v>
      </c>
      <c r="S9013" s="49" t="str">
        <f t="shared" si="1121"/>
        <v>Card</v>
      </c>
      <c r="T9013" s="3">
        <v>0.03</v>
      </c>
      <c r="U9013" s="2">
        <v>2.7225000000000001</v>
      </c>
      <c r="V9013" s="2">
        <v>0.87</v>
      </c>
      <c r="W9013" s="54">
        <f>_xlfn.XLOOKUP(M9013,Market!A:A,Market!F:F,0)</f>
        <v>8.8999999999999996E-2</v>
      </c>
      <c r="X9013" s="55">
        <f t="shared" si="1122"/>
        <v>8.1674999999999998E-2</v>
      </c>
      <c r="Y9013" s="55">
        <f t="shared" si="1123"/>
        <v>1.8525</v>
      </c>
      <c r="Z9013" s="54">
        <f t="shared" si="1124"/>
        <v>0.68044077134986225</v>
      </c>
      <c r="AA9013" s="49" t="str">
        <f t="shared" ca="1" si="1125"/>
        <v>Y</v>
      </c>
      <c r="AB9013" s="49">
        <f t="shared" ca="1" si="1126"/>
        <v>6</v>
      </c>
      <c r="AC9013" s="49" t="str">
        <f t="shared" ca="1" si="1127"/>
        <v>Y</v>
      </c>
    </row>
    <row r="9014" spans="1:29" x14ac:dyDescent="0.25">
      <c r="A9014">
        <v>10733</v>
      </c>
      <c r="B9014" s="9">
        <v>43212</v>
      </c>
      <c r="C9014" s="50" t="str">
        <f t="shared" si="1120"/>
        <v>N</v>
      </c>
      <c r="D9014" s="52">
        <f>_xlfn.XLOOKUP(B9014,Cal_Date!B:B,Cal_Date!A:A,0)</f>
        <v>4</v>
      </c>
      <c r="E9014">
        <v>2018</v>
      </c>
      <c r="F9014" t="s">
        <v>127</v>
      </c>
      <c r="G9014" t="s">
        <v>130</v>
      </c>
      <c r="H9014" t="s">
        <v>48</v>
      </c>
      <c r="I9014" t="s">
        <v>18</v>
      </c>
      <c r="J9014" t="s">
        <v>10</v>
      </c>
      <c r="K9014" t="s">
        <v>43</v>
      </c>
      <c r="L9014">
        <v>2</v>
      </c>
      <c r="M9014">
        <v>1005</v>
      </c>
      <c r="O9014" t="s">
        <v>25</v>
      </c>
      <c r="R9014" t="s">
        <v>44</v>
      </c>
      <c r="S9014" s="49" t="str">
        <f t="shared" si="1121"/>
        <v>Card</v>
      </c>
      <c r="T9014" s="3">
        <v>0.03</v>
      </c>
      <c r="U9014" s="2">
        <v>15.245999999999999</v>
      </c>
      <c r="V9014" s="2">
        <v>2.92</v>
      </c>
      <c r="W9014" s="54">
        <f>_xlfn.XLOOKUP(M9014,Market!A:A,Market!F:F,0)</f>
        <v>8.8999999999999996E-2</v>
      </c>
      <c r="X9014" s="55">
        <f t="shared" si="1122"/>
        <v>0.45737999999999995</v>
      </c>
      <c r="Y9014" s="55">
        <f t="shared" si="1123"/>
        <v>12.325999999999999</v>
      </c>
      <c r="Z9014" s="54">
        <f t="shared" si="1124"/>
        <v>0.80847435392889933</v>
      </c>
      <c r="AA9014" s="49" t="str">
        <f t="shared" ca="1" si="1125"/>
        <v>Y</v>
      </c>
      <c r="AB9014" s="49">
        <f t="shared" ca="1" si="1126"/>
        <v>6</v>
      </c>
      <c r="AC9014" s="49" t="str">
        <f t="shared" ca="1" si="1127"/>
        <v>Y</v>
      </c>
    </row>
    <row r="9015" spans="1:29" x14ac:dyDescent="0.25">
      <c r="A9015">
        <v>10734</v>
      </c>
      <c r="B9015" s="9">
        <v>43212</v>
      </c>
      <c r="C9015" s="50" t="str">
        <f t="shared" si="1120"/>
        <v>N</v>
      </c>
      <c r="D9015" s="52">
        <f>_xlfn.XLOOKUP(B9015,Cal_Date!B:B,Cal_Date!A:A,0)</f>
        <v>4</v>
      </c>
      <c r="E9015">
        <v>2018</v>
      </c>
      <c r="F9015" t="s">
        <v>127</v>
      </c>
      <c r="G9015" t="s">
        <v>130</v>
      </c>
      <c r="H9015" t="s">
        <v>14</v>
      </c>
      <c r="I9015" t="s">
        <v>18</v>
      </c>
      <c r="J9015" t="s">
        <v>15</v>
      </c>
      <c r="K9015" t="s">
        <v>43</v>
      </c>
      <c r="L9015">
        <v>1</v>
      </c>
      <c r="M9015">
        <v>1002</v>
      </c>
      <c r="O9015" t="s">
        <v>28</v>
      </c>
      <c r="R9015" t="s">
        <v>44</v>
      </c>
      <c r="S9015" s="49" t="str">
        <f t="shared" si="1121"/>
        <v>Card</v>
      </c>
      <c r="T9015" s="3">
        <v>0.03</v>
      </c>
      <c r="U9015" s="2">
        <v>5.3000000000000007</v>
      </c>
      <c r="V9015" s="2">
        <v>2.1</v>
      </c>
      <c r="W9015" s="54">
        <f>_xlfn.XLOOKUP(M9015,Market!A:A,Market!F:F,0)</f>
        <v>0.06</v>
      </c>
      <c r="X9015" s="55">
        <f t="shared" si="1122"/>
        <v>0.159</v>
      </c>
      <c r="Y9015" s="55">
        <f t="shared" si="1123"/>
        <v>3.2000000000000006</v>
      </c>
      <c r="Z9015" s="54">
        <f t="shared" si="1124"/>
        <v>0.60377358490566047</v>
      </c>
      <c r="AA9015" s="49" t="str">
        <f t="shared" ca="1" si="1125"/>
        <v>Y</v>
      </c>
      <c r="AB9015" s="49">
        <f t="shared" ca="1" si="1126"/>
        <v>6</v>
      </c>
      <c r="AC9015" s="49" t="str">
        <f t="shared" ca="1" si="1127"/>
        <v>Y</v>
      </c>
    </row>
    <row r="9016" spans="1:29" x14ac:dyDescent="0.25">
      <c r="A9016">
        <v>10735</v>
      </c>
      <c r="B9016" s="9">
        <v>43212</v>
      </c>
      <c r="C9016" s="50" t="str">
        <f t="shared" si="1120"/>
        <v>N</v>
      </c>
      <c r="D9016" s="52">
        <f>_xlfn.XLOOKUP(B9016,Cal_Date!B:B,Cal_Date!A:A,0)</f>
        <v>4</v>
      </c>
      <c r="E9016">
        <v>2018</v>
      </c>
      <c r="F9016" t="s">
        <v>127</v>
      </c>
      <c r="G9016" t="s">
        <v>130</v>
      </c>
      <c r="H9016" t="s">
        <v>48</v>
      </c>
      <c r="I9016" t="s">
        <v>18</v>
      </c>
      <c r="J9016" t="s">
        <v>10</v>
      </c>
      <c r="K9016" t="s">
        <v>43</v>
      </c>
      <c r="L9016">
        <v>1</v>
      </c>
      <c r="M9016">
        <v>1004</v>
      </c>
      <c r="O9016" t="s">
        <v>28</v>
      </c>
      <c r="R9016" t="s">
        <v>44</v>
      </c>
      <c r="S9016" s="49" t="str">
        <f t="shared" si="1121"/>
        <v>Card</v>
      </c>
      <c r="T9016" s="3">
        <v>0.03</v>
      </c>
      <c r="U9016" s="2">
        <v>7.42</v>
      </c>
      <c r="V9016" s="2">
        <v>1.46</v>
      </c>
      <c r="W9016" s="54">
        <f>_xlfn.XLOOKUP(M9016,Market!A:A,Market!F:F,0)</f>
        <v>0.06</v>
      </c>
      <c r="X9016" s="55">
        <f t="shared" si="1122"/>
        <v>0.22259999999999999</v>
      </c>
      <c r="Y9016" s="55">
        <f t="shared" si="1123"/>
        <v>5.96</v>
      </c>
      <c r="Z9016" s="54">
        <f t="shared" si="1124"/>
        <v>0.80323450134770891</v>
      </c>
      <c r="AA9016" s="49" t="str">
        <f t="shared" ca="1" si="1125"/>
        <v>Y</v>
      </c>
      <c r="AB9016" s="49">
        <f t="shared" ca="1" si="1126"/>
        <v>6</v>
      </c>
      <c r="AC9016" s="49" t="str">
        <f t="shared" ca="1" si="1127"/>
        <v>Y</v>
      </c>
    </row>
    <row r="9017" spans="1:29" x14ac:dyDescent="0.25">
      <c r="A9017">
        <v>10736</v>
      </c>
      <c r="B9017" s="9">
        <v>43212</v>
      </c>
      <c r="C9017" s="50" t="str">
        <f t="shared" si="1120"/>
        <v>N</v>
      </c>
      <c r="D9017" s="52">
        <f>_xlfn.XLOOKUP(B9017,Cal_Date!B:B,Cal_Date!A:A,0)</f>
        <v>4</v>
      </c>
      <c r="E9017">
        <v>2018</v>
      </c>
      <c r="F9017" t="s">
        <v>127</v>
      </c>
      <c r="G9017" t="s">
        <v>130</v>
      </c>
      <c r="H9017" t="s">
        <v>11</v>
      </c>
      <c r="I9017" t="s">
        <v>18</v>
      </c>
      <c r="J9017" t="s">
        <v>15</v>
      </c>
      <c r="K9017" t="s">
        <v>42</v>
      </c>
      <c r="L9017">
        <v>1</v>
      </c>
      <c r="M9017">
        <v>1005</v>
      </c>
      <c r="O9017" t="s">
        <v>25</v>
      </c>
      <c r="R9017" t="s">
        <v>44</v>
      </c>
      <c r="S9017" s="49" t="str">
        <f t="shared" si="1121"/>
        <v>Card</v>
      </c>
      <c r="T9017" s="3">
        <v>0.03</v>
      </c>
      <c r="U9017" s="2">
        <v>2.7225000000000001</v>
      </c>
      <c r="V9017" s="2">
        <v>1.4</v>
      </c>
      <c r="W9017" s="54">
        <f>_xlfn.XLOOKUP(M9017,Market!A:A,Market!F:F,0)</f>
        <v>8.8999999999999996E-2</v>
      </c>
      <c r="X9017" s="55">
        <f t="shared" si="1122"/>
        <v>8.1674999999999998E-2</v>
      </c>
      <c r="Y9017" s="55">
        <f t="shared" si="1123"/>
        <v>1.3225000000000002</v>
      </c>
      <c r="Z9017" s="54">
        <f t="shared" si="1124"/>
        <v>0.48576675849403128</v>
      </c>
      <c r="AA9017" s="49" t="str">
        <f t="shared" ca="1" si="1125"/>
        <v>Y</v>
      </c>
      <c r="AB9017" s="49">
        <f t="shared" ca="1" si="1126"/>
        <v>6</v>
      </c>
      <c r="AC9017" s="49" t="str">
        <f t="shared" ca="1" si="1127"/>
        <v>Y</v>
      </c>
    </row>
    <row r="9018" spans="1:29" x14ac:dyDescent="0.25">
      <c r="A9018">
        <v>10737</v>
      </c>
      <c r="B9018" s="9">
        <v>43212</v>
      </c>
      <c r="C9018" s="50" t="str">
        <f t="shared" si="1120"/>
        <v>N</v>
      </c>
      <c r="D9018" s="52">
        <f>_xlfn.XLOOKUP(B9018,Cal_Date!B:B,Cal_Date!A:A,0)</f>
        <v>4</v>
      </c>
      <c r="E9018">
        <v>2018</v>
      </c>
      <c r="F9018" t="s">
        <v>127</v>
      </c>
      <c r="G9018" t="s">
        <v>130</v>
      </c>
      <c r="H9018" t="s">
        <v>48</v>
      </c>
      <c r="I9018" t="s">
        <v>18</v>
      </c>
      <c r="J9018" t="s">
        <v>10</v>
      </c>
      <c r="K9018" t="s">
        <v>43</v>
      </c>
      <c r="L9018">
        <v>1</v>
      </c>
      <c r="M9018">
        <v>1001</v>
      </c>
      <c r="O9018" t="s">
        <v>25</v>
      </c>
      <c r="R9018" t="s">
        <v>47</v>
      </c>
      <c r="S9018" s="49" t="str">
        <f t="shared" si="1121"/>
        <v>Card</v>
      </c>
      <c r="T9018" s="3">
        <v>3.5000000000000003E-2</v>
      </c>
      <c r="U9018" s="2">
        <v>7.42</v>
      </c>
      <c r="V9018" s="2">
        <v>1.46</v>
      </c>
      <c r="W9018" s="54">
        <f>_xlfn.XLOOKUP(M9018,Market!A:A,Market!F:F,0)</f>
        <v>0.06</v>
      </c>
      <c r="X9018" s="55">
        <f t="shared" si="1122"/>
        <v>0.25970000000000004</v>
      </c>
      <c r="Y9018" s="55">
        <f t="shared" si="1123"/>
        <v>5.96</v>
      </c>
      <c r="Z9018" s="54">
        <f t="shared" si="1124"/>
        <v>0.80323450134770891</v>
      </c>
      <c r="AA9018" s="49" t="str">
        <f t="shared" ca="1" si="1125"/>
        <v>Y</v>
      </c>
      <c r="AB9018" s="49">
        <f t="shared" ca="1" si="1126"/>
        <v>6</v>
      </c>
      <c r="AC9018" s="49" t="str">
        <f t="shared" ca="1" si="1127"/>
        <v>Y</v>
      </c>
    </row>
    <row r="9019" spans="1:29" x14ac:dyDescent="0.25">
      <c r="A9019">
        <v>10738</v>
      </c>
      <c r="B9019" s="9">
        <v>43212</v>
      </c>
      <c r="C9019" s="50" t="str">
        <f t="shared" si="1120"/>
        <v>N</v>
      </c>
      <c r="D9019" s="52">
        <f>_xlfn.XLOOKUP(B9019,Cal_Date!B:B,Cal_Date!A:A,0)</f>
        <v>4</v>
      </c>
      <c r="E9019">
        <v>2018</v>
      </c>
      <c r="F9019" t="s">
        <v>127</v>
      </c>
      <c r="G9019" t="s">
        <v>130</v>
      </c>
      <c r="H9019" t="s">
        <v>11</v>
      </c>
      <c r="I9019" t="s">
        <v>11</v>
      </c>
      <c r="J9019" t="s">
        <v>15</v>
      </c>
      <c r="K9019" t="s">
        <v>42</v>
      </c>
      <c r="L9019">
        <v>2</v>
      </c>
      <c r="M9019">
        <v>1010</v>
      </c>
      <c r="O9019" t="s">
        <v>25</v>
      </c>
      <c r="R9019" t="s">
        <v>44</v>
      </c>
      <c r="S9019" s="49" t="str">
        <f t="shared" si="1121"/>
        <v>Card</v>
      </c>
      <c r="T9019" s="3">
        <v>0.03</v>
      </c>
      <c r="U9019" s="2">
        <v>5.4</v>
      </c>
      <c r="V9019" s="2">
        <v>1.74</v>
      </c>
      <c r="W9019" s="54">
        <f>_xlfn.XLOOKUP(M9019,Market!A:A,Market!F:F,0)</f>
        <v>0.08</v>
      </c>
      <c r="X9019" s="55">
        <f t="shared" si="1122"/>
        <v>0.16200000000000001</v>
      </c>
      <c r="Y9019" s="55">
        <f t="shared" si="1123"/>
        <v>3.66</v>
      </c>
      <c r="Z9019" s="54">
        <f t="shared" si="1124"/>
        <v>0.67777777777777781</v>
      </c>
      <c r="AA9019" s="49" t="str">
        <f t="shared" ca="1" si="1125"/>
        <v>Y</v>
      </c>
      <c r="AB9019" s="49">
        <f t="shared" ca="1" si="1126"/>
        <v>6</v>
      </c>
      <c r="AC9019" s="49" t="str">
        <f t="shared" ca="1" si="1127"/>
        <v>Y</v>
      </c>
    </row>
    <row r="9020" spans="1:29" x14ac:dyDescent="0.25">
      <c r="A9020">
        <v>10739</v>
      </c>
      <c r="B9020" s="9">
        <v>43212</v>
      </c>
      <c r="C9020" s="50" t="str">
        <f t="shared" si="1120"/>
        <v>N</v>
      </c>
      <c r="D9020" s="52">
        <f>_xlfn.XLOOKUP(B9020,Cal_Date!B:B,Cal_Date!A:A,0)</f>
        <v>4</v>
      </c>
      <c r="E9020">
        <v>2018</v>
      </c>
      <c r="F9020" t="s">
        <v>127</v>
      </c>
      <c r="G9020" t="s">
        <v>130</v>
      </c>
      <c r="H9020" t="s">
        <v>11</v>
      </c>
      <c r="I9020" t="s">
        <v>18</v>
      </c>
      <c r="J9020" t="s">
        <v>15</v>
      </c>
      <c r="K9020" t="s">
        <v>42</v>
      </c>
      <c r="L9020">
        <v>1</v>
      </c>
      <c r="M9020">
        <v>1011</v>
      </c>
      <c r="O9020" t="s">
        <v>25</v>
      </c>
      <c r="R9020" t="s">
        <v>44</v>
      </c>
      <c r="S9020" s="49" t="str">
        <f t="shared" si="1121"/>
        <v>Card</v>
      </c>
      <c r="T9020" s="3">
        <v>0.03</v>
      </c>
      <c r="U9020" s="2">
        <v>2.6500000000000004</v>
      </c>
      <c r="V9020" s="2">
        <v>1.4</v>
      </c>
      <c r="W9020" s="54">
        <f>_xlfn.XLOOKUP(M9020,Market!A:A,Market!F:F,0)</f>
        <v>0.06</v>
      </c>
      <c r="X9020" s="55">
        <f t="shared" si="1122"/>
        <v>7.9500000000000001E-2</v>
      </c>
      <c r="Y9020" s="55">
        <f t="shared" si="1123"/>
        <v>1.2500000000000004</v>
      </c>
      <c r="Z9020" s="54">
        <f t="shared" si="1124"/>
        <v>0.47169811320754729</v>
      </c>
      <c r="AA9020" s="49" t="str">
        <f t="shared" ca="1" si="1125"/>
        <v>Y</v>
      </c>
      <c r="AB9020" s="49">
        <f t="shared" ca="1" si="1126"/>
        <v>6</v>
      </c>
      <c r="AC9020" s="49" t="str">
        <f t="shared" ca="1" si="1127"/>
        <v>Y</v>
      </c>
    </row>
    <row r="9021" spans="1:29" x14ac:dyDescent="0.25">
      <c r="A9021">
        <v>10740</v>
      </c>
      <c r="B9021" s="9">
        <v>43212</v>
      </c>
      <c r="C9021" s="50" t="str">
        <f t="shared" si="1120"/>
        <v>N</v>
      </c>
      <c r="D9021" s="52">
        <f>_xlfn.XLOOKUP(B9021,Cal_Date!B:B,Cal_Date!A:A,0)</f>
        <v>4</v>
      </c>
      <c r="E9021">
        <v>2018</v>
      </c>
      <c r="F9021" t="s">
        <v>127</v>
      </c>
      <c r="G9021" t="s">
        <v>130</v>
      </c>
      <c r="H9021" t="s">
        <v>48</v>
      </c>
      <c r="I9021" t="s">
        <v>18</v>
      </c>
      <c r="J9021" t="s">
        <v>10</v>
      </c>
      <c r="K9021" t="s">
        <v>43</v>
      </c>
      <c r="L9021">
        <v>1</v>
      </c>
      <c r="M9021">
        <v>1011</v>
      </c>
      <c r="O9021" t="s">
        <v>25</v>
      </c>
      <c r="R9021" t="s">
        <v>44</v>
      </c>
      <c r="S9021" s="49" t="str">
        <f t="shared" si="1121"/>
        <v>Card</v>
      </c>
      <c r="T9021" s="3">
        <v>0.03</v>
      </c>
      <c r="U9021" s="2">
        <v>7.42</v>
      </c>
      <c r="V9021" s="2">
        <v>1.46</v>
      </c>
      <c r="W9021" s="54">
        <f>_xlfn.XLOOKUP(M9021,Market!A:A,Market!F:F,0)</f>
        <v>0.06</v>
      </c>
      <c r="X9021" s="55">
        <f t="shared" si="1122"/>
        <v>0.22259999999999999</v>
      </c>
      <c r="Y9021" s="55">
        <f t="shared" si="1123"/>
        <v>5.96</v>
      </c>
      <c r="Z9021" s="54">
        <f t="shared" si="1124"/>
        <v>0.80323450134770891</v>
      </c>
      <c r="AA9021" s="49" t="str">
        <f t="shared" ca="1" si="1125"/>
        <v>Y</v>
      </c>
      <c r="AB9021" s="49">
        <f t="shared" ca="1" si="1126"/>
        <v>6</v>
      </c>
      <c r="AC9021" s="49" t="str">
        <f t="shared" ca="1" si="1127"/>
        <v>Y</v>
      </c>
    </row>
    <row r="9022" spans="1:29" x14ac:dyDescent="0.25">
      <c r="A9022">
        <v>10741</v>
      </c>
      <c r="B9022" s="9">
        <v>43212</v>
      </c>
      <c r="C9022" s="50" t="str">
        <f t="shared" si="1120"/>
        <v>N</v>
      </c>
      <c r="D9022" s="52">
        <f>_xlfn.XLOOKUP(B9022,Cal_Date!B:B,Cal_Date!A:A,0)</f>
        <v>4</v>
      </c>
      <c r="E9022">
        <v>2018</v>
      </c>
      <c r="F9022" t="s">
        <v>127</v>
      </c>
      <c r="G9022" t="s">
        <v>130</v>
      </c>
      <c r="H9022" t="s">
        <v>11</v>
      </c>
      <c r="I9022" t="s">
        <v>11</v>
      </c>
      <c r="J9022" t="s">
        <v>15</v>
      </c>
      <c r="K9022" t="s">
        <v>42</v>
      </c>
      <c r="L9022">
        <v>1</v>
      </c>
      <c r="M9022">
        <v>1001</v>
      </c>
      <c r="O9022" t="s">
        <v>25</v>
      </c>
      <c r="R9022" t="s">
        <v>44</v>
      </c>
      <c r="S9022" s="49" t="str">
        <f t="shared" si="1121"/>
        <v>Card</v>
      </c>
      <c r="T9022" s="3">
        <v>0.03</v>
      </c>
      <c r="U9022" s="2">
        <v>2.6500000000000004</v>
      </c>
      <c r="V9022" s="2">
        <v>0.87</v>
      </c>
      <c r="W9022" s="54">
        <f>_xlfn.XLOOKUP(M9022,Market!A:A,Market!F:F,0)</f>
        <v>0.06</v>
      </c>
      <c r="X9022" s="55">
        <f t="shared" si="1122"/>
        <v>7.9500000000000001E-2</v>
      </c>
      <c r="Y9022" s="55">
        <f t="shared" si="1123"/>
        <v>1.7800000000000002</v>
      </c>
      <c r="Z9022" s="54">
        <f t="shared" si="1124"/>
        <v>0.67169811320754713</v>
      </c>
      <c r="AA9022" s="49" t="str">
        <f t="shared" ca="1" si="1125"/>
        <v>Y</v>
      </c>
      <c r="AB9022" s="49">
        <f t="shared" ca="1" si="1126"/>
        <v>6</v>
      </c>
      <c r="AC9022" s="49" t="str">
        <f t="shared" ca="1" si="1127"/>
        <v>Y</v>
      </c>
    </row>
    <row r="9023" spans="1:29" x14ac:dyDescent="0.25">
      <c r="A9023">
        <v>10742</v>
      </c>
      <c r="B9023" s="9">
        <v>43212</v>
      </c>
      <c r="C9023" s="50" t="str">
        <f t="shared" si="1120"/>
        <v>N</v>
      </c>
      <c r="D9023" s="52">
        <f>_xlfn.XLOOKUP(B9023,Cal_Date!B:B,Cal_Date!A:A,0)</f>
        <v>4</v>
      </c>
      <c r="E9023">
        <v>2018</v>
      </c>
      <c r="F9023" t="s">
        <v>127</v>
      </c>
      <c r="G9023" t="s">
        <v>130</v>
      </c>
      <c r="H9023" t="s">
        <v>14</v>
      </c>
      <c r="I9023" t="s">
        <v>18</v>
      </c>
      <c r="J9023" t="s">
        <v>15</v>
      </c>
      <c r="K9023" t="s">
        <v>43</v>
      </c>
      <c r="L9023">
        <v>1</v>
      </c>
      <c r="M9023">
        <v>1003</v>
      </c>
      <c r="O9023" t="s">
        <v>25</v>
      </c>
      <c r="R9023" t="s">
        <v>47</v>
      </c>
      <c r="S9023" s="49" t="str">
        <f t="shared" si="1121"/>
        <v>Card</v>
      </c>
      <c r="T9023" s="3">
        <v>3.5000000000000003E-2</v>
      </c>
      <c r="U9023" s="2">
        <v>5.3000000000000007</v>
      </c>
      <c r="V9023" s="2">
        <v>2.1</v>
      </c>
      <c r="W9023" s="54">
        <f>_xlfn.XLOOKUP(M9023,Market!A:A,Market!F:F,0)</f>
        <v>0.06</v>
      </c>
      <c r="X9023" s="55">
        <f t="shared" si="1122"/>
        <v>0.18550000000000005</v>
      </c>
      <c r="Y9023" s="55">
        <f t="shared" si="1123"/>
        <v>3.2000000000000006</v>
      </c>
      <c r="Z9023" s="54">
        <f t="shared" si="1124"/>
        <v>0.60377358490566047</v>
      </c>
      <c r="AA9023" s="49" t="str">
        <f t="shared" ca="1" si="1125"/>
        <v>Y</v>
      </c>
      <c r="AB9023" s="49">
        <f t="shared" ca="1" si="1126"/>
        <v>6</v>
      </c>
      <c r="AC9023" s="49" t="str">
        <f t="shared" ca="1" si="1127"/>
        <v>Y</v>
      </c>
    </row>
    <row r="9024" spans="1:29" x14ac:dyDescent="0.25">
      <c r="A9024">
        <v>10743</v>
      </c>
      <c r="B9024" s="9">
        <v>43212</v>
      </c>
      <c r="C9024" s="50" t="str">
        <f t="shared" si="1120"/>
        <v>N</v>
      </c>
      <c r="D9024" s="52">
        <f>_xlfn.XLOOKUP(B9024,Cal_Date!B:B,Cal_Date!A:A,0)</f>
        <v>4</v>
      </c>
      <c r="E9024">
        <v>2018</v>
      </c>
      <c r="F9024" t="s">
        <v>127</v>
      </c>
      <c r="G9024" t="s">
        <v>130</v>
      </c>
      <c r="H9024" t="s">
        <v>11</v>
      </c>
      <c r="I9024" t="s">
        <v>11</v>
      </c>
      <c r="J9024" t="s">
        <v>15</v>
      </c>
      <c r="K9024" t="s">
        <v>42</v>
      </c>
      <c r="L9024">
        <v>1</v>
      </c>
      <c r="M9024">
        <v>1005</v>
      </c>
      <c r="O9024" t="s">
        <v>25</v>
      </c>
      <c r="R9024" t="s">
        <v>44</v>
      </c>
      <c r="S9024" s="49" t="str">
        <f t="shared" si="1121"/>
        <v>Card</v>
      </c>
      <c r="T9024" s="3">
        <v>0.03</v>
      </c>
      <c r="U9024" s="2">
        <v>2.7225000000000001</v>
      </c>
      <c r="V9024" s="2">
        <v>0.87</v>
      </c>
      <c r="W9024" s="54">
        <f>_xlfn.XLOOKUP(M9024,Market!A:A,Market!F:F,0)</f>
        <v>8.8999999999999996E-2</v>
      </c>
      <c r="X9024" s="55">
        <f t="shared" si="1122"/>
        <v>8.1674999999999998E-2</v>
      </c>
      <c r="Y9024" s="55">
        <f t="shared" si="1123"/>
        <v>1.8525</v>
      </c>
      <c r="Z9024" s="54">
        <f t="shared" si="1124"/>
        <v>0.68044077134986225</v>
      </c>
      <c r="AA9024" s="49" t="str">
        <f t="shared" ca="1" si="1125"/>
        <v>Y</v>
      </c>
      <c r="AB9024" s="49">
        <f t="shared" ca="1" si="1126"/>
        <v>6</v>
      </c>
      <c r="AC9024" s="49" t="str">
        <f t="shared" ca="1" si="1127"/>
        <v>Y</v>
      </c>
    </row>
    <row r="9025" spans="1:29" x14ac:dyDescent="0.25">
      <c r="A9025">
        <v>10744</v>
      </c>
      <c r="B9025" s="9">
        <v>43212</v>
      </c>
      <c r="C9025" s="50" t="str">
        <f t="shared" si="1120"/>
        <v>N</v>
      </c>
      <c r="D9025" s="52">
        <f>_xlfn.XLOOKUP(B9025,Cal_Date!B:B,Cal_Date!A:A,0)</f>
        <v>4</v>
      </c>
      <c r="E9025">
        <v>2018</v>
      </c>
      <c r="F9025" t="s">
        <v>127</v>
      </c>
      <c r="G9025" t="s">
        <v>130</v>
      </c>
      <c r="H9025" t="s">
        <v>11</v>
      </c>
      <c r="I9025" t="s">
        <v>11</v>
      </c>
      <c r="J9025" t="s">
        <v>15</v>
      </c>
      <c r="K9025" t="s">
        <v>42</v>
      </c>
      <c r="L9025">
        <v>2</v>
      </c>
      <c r="M9025">
        <v>1005</v>
      </c>
      <c r="O9025" t="s">
        <v>25</v>
      </c>
      <c r="R9025" t="s">
        <v>44</v>
      </c>
      <c r="S9025" s="49" t="str">
        <f t="shared" si="1121"/>
        <v>Card</v>
      </c>
      <c r="T9025" s="3">
        <v>0.03</v>
      </c>
      <c r="U9025" s="2">
        <v>5.4450000000000003</v>
      </c>
      <c r="V9025" s="2">
        <v>1.74</v>
      </c>
      <c r="W9025" s="54">
        <f>_xlfn.XLOOKUP(M9025,Market!A:A,Market!F:F,0)</f>
        <v>8.8999999999999996E-2</v>
      </c>
      <c r="X9025" s="55">
        <f t="shared" si="1122"/>
        <v>0.16335</v>
      </c>
      <c r="Y9025" s="55">
        <f t="shared" si="1123"/>
        <v>3.7050000000000001</v>
      </c>
      <c r="Z9025" s="54">
        <f t="shared" si="1124"/>
        <v>0.68044077134986225</v>
      </c>
      <c r="AA9025" s="49" t="str">
        <f t="shared" ca="1" si="1125"/>
        <v>Y</v>
      </c>
      <c r="AB9025" s="49">
        <f t="shared" ca="1" si="1126"/>
        <v>6</v>
      </c>
      <c r="AC9025" s="49" t="str">
        <f t="shared" ca="1" si="1127"/>
        <v>Y</v>
      </c>
    </row>
    <row r="9026" spans="1:29" x14ac:dyDescent="0.25">
      <c r="A9026">
        <v>10745</v>
      </c>
      <c r="B9026" s="9">
        <v>43212</v>
      </c>
      <c r="C9026" s="50" t="str">
        <f t="shared" si="1120"/>
        <v>N</v>
      </c>
      <c r="D9026" s="52">
        <f>_xlfn.XLOOKUP(B9026,Cal_Date!B:B,Cal_Date!A:A,0)</f>
        <v>4</v>
      </c>
      <c r="E9026">
        <v>2018</v>
      </c>
      <c r="F9026" t="s">
        <v>127</v>
      </c>
      <c r="G9026" t="s">
        <v>130</v>
      </c>
      <c r="H9026" t="s">
        <v>48</v>
      </c>
      <c r="I9026" t="s">
        <v>18</v>
      </c>
      <c r="J9026" t="s">
        <v>10</v>
      </c>
      <c r="K9026" t="s">
        <v>43</v>
      </c>
      <c r="L9026">
        <v>2</v>
      </c>
      <c r="M9026">
        <v>1006</v>
      </c>
      <c r="O9026" t="s">
        <v>28</v>
      </c>
      <c r="R9026" t="s">
        <v>44</v>
      </c>
      <c r="S9026" s="49" t="str">
        <f t="shared" si="1121"/>
        <v>Card</v>
      </c>
      <c r="T9026" s="3">
        <v>0.03</v>
      </c>
      <c r="U9026" s="2">
        <v>15.245999999999999</v>
      </c>
      <c r="V9026" s="2">
        <v>2.92</v>
      </c>
      <c r="W9026" s="54">
        <f>_xlfn.XLOOKUP(M9026,Market!A:A,Market!F:F,0)</f>
        <v>8.8999999999999996E-2</v>
      </c>
      <c r="X9026" s="55">
        <f t="shared" si="1122"/>
        <v>0.45737999999999995</v>
      </c>
      <c r="Y9026" s="55">
        <f t="shared" si="1123"/>
        <v>12.325999999999999</v>
      </c>
      <c r="Z9026" s="54">
        <f t="shared" si="1124"/>
        <v>0.80847435392889933</v>
      </c>
      <c r="AA9026" s="49" t="str">
        <f t="shared" ca="1" si="1125"/>
        <v>Y</v>
      </c>
      <c r="AB9026" s="49">
        <f t="shared" ca="1" si="1126"/>
        <v>6</v>
      </c>
      <c r="AC9026" s="49" t="str">
        <f t="shared" ca="1" si="1127"/>
        <v>Y</v>
      </c>
    </row>
    <row r="9027" spans="1:29" x14ac:dyDescent="0.25">
      <c r="A9027">
        <v>10746</v>
      </c>
      <c r="B9027" s="9">
        <v>43212</v>
      </c>
      <c r="C9027" s="50" t="str">
        <f t="shared" ref="C9027:C9090" si="1128">IF(OR(B9027="04/01/2018"+0,B9027="04/02/2018"+0),"Y","N")</f>
        <v>N</v>
      </c>
      <c r="D9027" s="52">
        <f>_xlfn.XLOOKUP(B9027,Cal_Date!B:B,Cal_Date!A:A,0)</f>
        <v>4</v>
      </c>
      <c r="E9027">
        <v>2018</v>
      </c>
      <c r="F9027" t="s">
        <v>127</v>
      </c>
      <c r="G9027" t="s">
        <v>130</v>
      </c>
      <c r="H9027" t="s">
        <v>11</v>
      </c>
      <c r="I9027" t="s">
        <v>11</v>
      </c>
      <c r="J9027" t="s">
        <v>15</v>
      </c>
      <c r="K9027" t="s">
        <v>42</v>
      </c>
      <c r="L9027">
        <v>1</v>
      </c>
      <c r="M9027">
        <v>1002</v>
      </c>
      <c r="O9027" t="s">
        <v>28</v>
      </c>
      <c r="R9027" t="s">
        <v>44</v>
      </c>
      <c r="S9027" s="49" t="str">
        <f t="shared" ref="S9027:S9090" si="1129">IF(R9027="Cash","Cash","Card")</f>
        <v>Card</v>
      </c>
      <c r="T9027" s="3">
        <v>0.03</v>
      </c>
      <c r="U9027" s="2">
        <v>2.6500000000000004</v>
      </c>
      <c r="V9027" s="2">
        <v>0.87</v>
      </c>
      <c r="W9027" s="54">
        <f>_xlfn.XLOOKUP(M9027,Market!A:A,Market!F:F,0)</f>
        <v>0.06</v>
      </c>
      <c r="X9027" s="55">
        <f t="shared" ref="X9027:X9090" si="1130">T9027*U9027</f>
        <v>7.9500000000000001E-2</v>
      </c>
      <c r="Y9027" s="55">
        <f t="shared" ref="Y9027:Y9090" si="1131">U9027-V9027</f>
        <v>1.7800000000000002</v>
      </c>
      <c r="Z9027" s="54">
        <f t="shared" ref="Z9027:Z9090" si="1132">Y9027/U9027</f>
        <v>0.67169811320754713</v>
      </c>
      <c r="AA9027" s="49" t="str">
        <f t="shared" ref="AA9027:AA9090" ca="1" si="1133">IF(DATEDIF(B9027,TODAY(),"y")&gt;5,"Y","N")</f>
        <v>Y</v>
      </c>
      <c r="AB9027" s="49">
        <f t="shared" ref="AB9027:AB9090" ca="1" si="1134">DATEDIF(B9027,TODAY(),"y")</f>
        <v>6</v>
      </c>
      <c r="AC9027" s="49" t="str">
        <f t="shared" ref="AC9027:AC9090" ca="1" si="1135">IF(AB9027&gt;5,"Y","N")</f>
        <v>Y</v>
      </c>
    </row>
    <row r="9028" spans="1:29" x14ac:dyDescent="0.25">
      <c r="A9028">
        <v>10747</v>
      </c>
      <c r="B9028" s="9">
        <v>43212</v>
      </c>
      <c r="C9028" s="50" t="str">
        <f t="shared" si="1128"/>
        <v>N</v>
      </c>
      <c r="D9028" s="52">
        <f>_xlfn.XLOOKUP(B9028,Cal_Date!B:B,Cal_Date!A:A,0)</f>
        <v>4</v>
      </c>
      <c r="E9028">
        <v>2018</v>
      </c>
      <c r="F9028" t="s">
        <v>127</v>
      </c>
      <c r="G9028" t="s">
        <v>130</v>
      </c>
      <c r="H9028" t="s">
        <v>48</v>
      </c>
      <c r="I9028" t="s">
        <v>18</v>
      </c>
      <c r="J9028" t="s">
        <v>10</v>
      </c>
      <c r="K9028" t="s">
        <v>43</v>
      </c>
      <c r="L9028">
        <v>1</v>
      </c>
      <c r="M9028">
        <v>1001</v>
      </c>
      <c r="O9028" t="s">
        <v>25</v>
      </c>
      <c r="R9028" t="s">
        <v>47</v>
      </c>
      <c r="S9028" s="49" t="str">
        <f t="shared" si="1129"/>
        <v>Card</v>
      </c>
      <c r="T9028" s="3">
        <v>3.5000000000000003E-2</v>
      </c>
      <c r="U9028" s="2">
        <v>7.42</v>
      </c>
      <c r="V9028" s="2">
        <v>1.46</v>
      </c>
      <c r="W9028" s="54">
        <f>_xlfn.XLOOKUP(M9028,Market!A:A,Market!F:F,0)</f>
        <v>0.06</v>
      </c>
      <c r="X9028" s="55">
        <f t="shared" si="1130"/>
        <v>0.25970000000000004</v>
      </c>
      <c r="Y9028" s="55">
        <f t="shared" si="1131"/>
        <v>5.96</v>
      </c>
      <c r="Z9028" s="54">
        <f t="shared" si="1132"/>
        <v>0.80323450134770891</v>
      </c>
      <c r="AA9028" s="49" t="str">
        <f t="shared" ca="1" si="1133"/>
        <v>Y</v>
      </c>
      <c r="AB9028" s="49">
        <f t="shared" ca="1" si="1134"/>
        <v>6</v>
      </c>
      <c r="AC9028" s="49" t="str">
        <f t="shared" ca="1" si="1135"/>
        <v>Y</v>
      </c>
    </row>
    <row r="9029" spans="1:29" x14ac:dyDescent="0.25">
      <c r="A9029">
        <v>10748</v>
      </c>
      <c r="B9029" s="9">
        <v>43212</v>
      </c>
      <c r="C9029" s="50" t="str">
        <f t="shared" si="1128"/>
        <v>N</v>
      </c>
      <c r="D9029" s="52">
        <f>_xlfn.XLOOKUP(B9029,Cal_Date!B:B,Cal_Date!A:A,0)</f>
        <v>4</v>
      </c>
      <c r="E9029">
        <v>2018</v>
      </c>
      <c r="F9029" t="s">
        <v>127</v>
      </c>
      <c r="G9029" t="s">
        <v>130</v>
      </c>
      <c r="H9029" t="s">
        <v>11</v>
      </c>
      <c r="I9029" t="s">
        <v>11</v>
      </c>
      <c r="J9029" t="s">
        <v>15</v>
      </c>
      <c r="K9029" t="s">
        <v>42</v>
      </c>
      <c r="L9029">
        <v>1</v>
      </c>
      <c r="M9029">
        <v>1003</v>
      </c>
      <c r="O9029" t="s">
        <v>25</v>
      </c>
      <c r="R9029" t="s">
        <v>44</v>
      </c>
      <c r="S9029" s="49" t="str">
        <f t="shared" si="1129"/>
        <v>Card</v>
      </c>
      <c r="T9029" s="3">
        <v>0.03</v>
      </c>
      <c r="U9029" s="2">
        <v>2.6500000000000004</v>
      </c>
      <c r="V9029" s="2">
        <v>0.87</v>
      </c>
      <c r="W9029" s="54">
        <f>_xlfn.XLOOKUP(M9029,Market!A:A,Market!F:F,0)</f>
        <v>0.06</v>
      </c>
      <c r="X9029" s="55">
        <f t="shared" si="1130"/>
        <v>7.9500000000000001E-2</v>
      </c>
      <c r="Y9029" s="55">
        <f t="shared" si="1131"/>
        <v>1.7800000000000002</v>
      </c>
      <c r="Z9029" s="54">
        <f t="shared" si="1132"/>
        <v>0.67169811320754713</v>
      </c>
      <c r="AA9029" s="49" t="str">
        <f t="shared" ca="1" si="1133"/>
        <v>Y</v>
      </c>
      <c r="AB9029" s="49">
        <f t="shared" ca="1" si="1134"/>
        <v>6</v>
      </c>
      <c r="AC9029" s="49" t="str">
        <f t="shared" ca="1" si="1135"/>
        <v>Y</v>
      </c>
    </row>
    <row r="9030" spans="1:29" x14ac:dyDescent="0.25">
      <c r="A9030">
        <v>10749</v>
      </c>
      <c r="B9030" s="9">
        <v>43212</v>
      </c>
      <c r="C9030" s="50" t="str">
        <f t="shared" si="1128"/>
        <v>N</v>
      </c>
      <c r="D9030" s="52">
        <f>_xlfn.XLOOKUP(B9030,Cal_Date!B:B,Cal_Date!A:A,0)</f>
        <v>4</v>
      </c>
      <c r="E9030">
        <v>2018</v>
      </c>
      <c r="F9030" t="s">
        <v>127</v>
      </c>
      <c r="G9030" t="s">
        <v>130</v>
      </c>
      <c r="H9030" t="s">
        <v>11</v>
      </c>
      <c r="I9030" t="s">
        <v>11</v>
      </c>
      <c r="J9030" t="s">
        <v>15</v>
      </c>
      <c r="K9030" t="s">
        <v>42</v>
      </c>
      <c r="L9030">
        <v>2</v>
      </c>
      <c r="M9030">
        <v>1004</v>
      </c>
      <c r="O9030" t="s">
        <v>28</v>
      </c>
      <c r="R9030" t="s">
        <v>44</v>
      </c>
      <c r="S9030" s="49" t="str">
        <f t="shared" si="1129"/>
        <v>Card</v>
      </c>
      <c r="T9030" s="3">
        <v>0.03</v>
      </c>
      <c r="U9030" s="2">
        <v>5.3000000000000007</v>
      </c>
      <c r="V9030" s="2">
        <v>1.74</v>
      </c>
      <c r="W9030" s="54">
        <f>_xlfn.XLOOKUP(M9030,Market!A:A,Market!F:F,0)</f>
        <v>0.06</v>
      </c>
      <c r="X9030" s="55">
        <f t="shared" si="1130"/>
        <v>0.159</v>
      </c>
      <c r="Y9030" s="55">
        <f t="shared" si="1131"/>
        <v>3.5600000000000005</v>
      </c>
      <c r="Z9030" s="54">
        <f t="shared" si="1132"/>
        <v>0.67169811320754713</v>
      </c>
      <c r="AA9030" s="49" t="str">
        <f t="shared" ca="1" si="1133"/>
        <v>Y</v>
      </c>
      <c r="AB9030" s="49">
        <f t="shared" ca="1" si="1134"/>
        <v>6</v>
      </c>
      <c r="AC9030" s="49" t="str">
        <f t="shared" ca="1" si="1135"/>
        <v>Y</v>
      </c>
    </row>
    <row r="9031" spans="1:29" x14ac:dyDescent="0.25">
      <c r="A9031">
        <v>10750</v>
      </c>
      <c r="B9031" s="9">
        <v>43212</v>
      </c>
      <c r="C9031" s="50" t="str">
        <f t="shared" si="1128"/>
        <v>N</v>
      </c>
      <c r="D9031" s="52">
        <f>_xlfn.XLOOKUP(B9031,Cal_Date!B:B,Cal_Date!A:A,0)</f>
        <v>4</v>
      </c>
      <c r="E9031">
        <v>2018</v>
      </c>
      <c r="F9031" t="s">
        <v>127</v>
      </c>
      <c r="G9031" t="s">
        <v>130</v>
      </c>
      <c r="H9031" t="s">
        <v>48</v>
      </c>
      <c r="I9031" t="s">
        <v>18</v>
      </c>
      <c r="J9031" t="s">
        <v>10</v>
      </c>
      <c r="K9031" t="s">
        <v>43</v>
      </c>
      <c r="L9031">
        <v>1</v>
      </c>
      <c r="M9031">
        <v>1003</v>
      </c>
      <c r="O9031" t="s">
        <v>25</v>
      </c>
      <c r="R9031" t="s">
        <v>44</v>
      </c>
      <c r="S9031" s="49" t="str">
        <f t="shared" si="1129"/>
        <v>Card</v>
      </c>
      <c r="T9031" s="3">
        <v>0.03</v>
      </c>
      <c r="U9031" s="2">
        <v>7.42</v>
      </c>
      <c r="V9031" s="2">
        <v>1.46</v>
      </c>
      <c r="W9031" s="54">
        <f>_xlfn.XLOOKUP(M9031,Market!A:A,Market!F:F,0)</f>
        <v>0.06</v>
      </c>
      <c r="X9031" s="55">
        <f t="shared" si="1130"/>
        <v>0.22259999999999999</v>
      </c>
      <c r="Y9031" s="55">
        <f t="shared" si="1131"/>
        <v>5.96</v>
      </c>
      <c r="Z9031" s="54">
        <f t="shared" si="1132"/>
        <v>0.80323450134770891</v>
      </c>
      <c r="AA9031" s="49" t="str">
        <f t="shared" ca="1" si="1133"/>
        <v>Y</v>
      </c>
      <c r="AB9031" s="49">
        <f t="shared" ca="1" si="1134"/>
        <v>6</v>
      </c>
      <c r="AC9031" s="49" t="str">
        <f t="shared" ca="1" si="1135"/>
        <v>Y</v>
      </c>
    </row>
    <row r="9032" spans="1:29" x14ac:dyDescent="0.25">
      <c r="A9032">
        <v>10751</v>
      </c>
      <c r="B9032" s="9">
        <v>43212</v>
      </c>
      <c r="C9032" s="50" t="str">
        <f t="shared" si="1128"/>
        <v>N</v>
      </c>
      <c r="D9032" s="52">
        <f>_xlfn.XLOOKUP(B9032,Cal_Date!B:B,Cal_Date!A:A,0)</f>
        <v>4</v>
      </c>
      <c r="E9032">
        <v>2018</v>
      </c>
      <c r="F9032" t="s">
        <v>127</v>
      </c>
      <c r="G9032" t="s">
        <v>130</v>
      </c>
      <c r="H9032" t="s">
        <v>11</v>
      </c>
      <c r="I9032" t="s">
        <v>18</v>
      </c>
      <c r="J9032" t="s">
        <v>15</v>
      </c>
      <c r="K9032" t="s">
        <v>42</v>
      </c>
      <c r="L9032">
        <v>2</v>
      </c>
      <c r="M9032">
        <v>1005</v>
      </c>
      <c r="O9032" t="s">
        <v>25</v>
      </c>
      <c r="R9032" t="s">
        <v>47</v>
      </c>
      <c r="S9032" s="49" t="str">
        <f t="shared" si="1129"/>
        <v>Card</v>
      </c>
      <c r="T9032" s="3">
        <v>3.5000000000000003E-2</v>
      </c>
      <c r="U9032" s="2">
        <v>5.4450000000000003</v>
      </c>
      <c r="V9032" s="2">
        <v>2.8</v>
      </c>
      <c r="W9032" s="54">
        <f>_xlfn.XLOOKUP(M9032,Market!A:A,Market!F:F,0)</f>
        <v>8.8999999999999996E-2</v>
      </c>
      <c r="X9032" s="55">
        <f t="shared" si="1130"/>
        <v>0.19057500000000002</v>
      </c>
      <c r="Y9032" s="55">
        <f t="shared" si="1131"/>
        <v>2.6450000000000005</v>
      </c>
      <c r="Z9032" s="54">
        <f t="shared" si="1132"/>
        <v>0.48576675849403128</v>
      </c>
      <c r="AA9032" s="49" t="str">
        <f t="shared" ca="1" si="1133"/>
        <v>Y</v>
      </c>
      <c r="AB9032" s="49">
        <f t="shared" ca="1" si="1134"/>
        <v>6</v>
      </c>
      <c r="AC9032" s="49" t="str">
        <f t="shared" ca="1" si="1135"/>
        <v>Y</v>
      </c>
    </row>
    <row r="9033" spans="1:29" x14ac:dyDescent="0.25">
      <c r="A9033">
        <v>10752</v>
      </c>
      <c r="B9033" s="9">
        <v>43212</v>
      </c>
      <c r="C9033" s="50" t="str">
        <f t="shared" si="1128"/>
        <v>N</v>
      </c>
      <c r="D9033" s="52">
        <f>_xlfn.XLOOKUP(B9033,Cal_Date!B:B,Cal_Date!A:A,0)</f>
        <v>4</v>
      </c>
      <c r="E9033">
        <v>2018</v>
      </c>
      <c r="F9033" t="s">
        <v>127</v>
      </c>
      <c r="G9033" t="s">
        <v>130</v>
      </c>
      <c r="H9033" t="s">
        <v>48</v>
      </c>
      <c r="I9033" t="s">
        <v>18</v>
      </c>
      <c r="J9033" t="s">
        <v>10</v>
      </c>
      <c r="K9033" t="s">
        <v>43</v>
      </c>
      <c r="L9033">
        <v>1</v>
      </c>
      <c r="M9033">
        <v>1007</v>
      </c>
      <c r="O9033" t="s">
        <v>28</v>
      </c>
      <c r="R9033" t="s">
        <v>44</v>
      </c>
      <c r="S9033" s="49" t="str">
        <f t="shared" si="1129"/>
        <v>Card</v>
      </c>
      <c r="T9033" s="3">
        <v>0.03</v>
      </c>
      <c r="U9033" s="2">
        <v>7.6229999999999993</v>
      </c>
      <c r="V9033" s="2">
        <v>1.46</v>
      </c>
      <c r="W9033" s="54">
        <f>_xlfn.XLOOKUP(M9033,Market!A:A,Market!F:F,0)</f>
        <v>8.8999999999999996E-2</v>
      </c>
      <c r="X9033" s="55">
        <f t="shared" si="1130"/>
        <v>0.22868999999999998</v>
      </c>
      <c r="Y9033" s="55">
        <f t="shared" si="1131"/>
        <v>6.1629999999999994</v>
      </c>
      <c r="Z9033" s="54">
        <f t="shared" si="1132"/>
        <v>0.80847435392889933</v>
      </c>
      <c r="AA9033" s="49" t="str">
        <f t="shared" ca="1" si="1133"/>
        <v>Y</v>
      </c>
      <c r="AB9033" s="49">
        <f t="shared" ca="1" si="1134"/>
        <v>6</v>
      </c>
      <c r="AC9033" s="49" t="str">
        <f t="shared" ca="1" si="1135"/>
        <v>Y</v>
      </c>
    </row>
    <row r="9034" spans="1:29" x14ac:dyDescent="0.25">
      <c r="A9034">
        <v>10753</v>
      </c>
      <c r="B9034" s="9">
        <v>43212</v>
      </c>
      <c r="C9034" s="50" t="str">
        <f t="shared" si="1128"/>
        <v>N</v>
      </c>
      <c r="D9034" s="52">
        <f>_xlfn.XLOOKUP(B9034,Cal_Date!B:B,Cal_Date!A:A,0)</f>
        <v>4</v>
      </c>
      <c r="E9034">
        <v>2018</v>
      </c>
      <c r="F9034" t="s">
        <v>127</v>
      </c>
      <c r="G9034" t="s">
        <v>130</v>
      </c>
      <c r="H9034" t="s">
        <v>11</v>
      </c>
      <c r="I9034" t="s">
        <v>18</v>
      </c>
      <c r="J9034" t="s">
        <v>15</v>
      </c>
      <c r="K9034" t="s">
        <v>42</v>
      </c>
      <c r="L9034">
        <v>2</v>
      </c>
      <c r="M9034">
        <v>1009</v>
      </c>
      <c r="O9034" t="s">
        <v>28</v>
      </c>
      <c r="R9034" t="s">
        <v>44</v>
      </c>
      <c r="S9034" s="49" t="str">
        <f t="shared" si="1129"/>
        <v>Card</v>
      </c>
      <c r="T9034" s="3">
        <v>0.03</v>
      </c>
      <c r="U9034" s="2">
        <v>5.4450000000000003</v>
      </c>
      <c r="V9034" s="2">
        <v>2.8</v>
      </c>
      <c r="W9034" s="54">
        <f>_xlfn.XLOOKUP(M9034,Market!A:A,Market!F:F,0)</f>
        <v>8.8999999999999996E-2</v>
      </c>
      <c r="X9034" s="55">
        <f t="shared" si="1130"/>
        <v>0.16335</v>
      </c>
      <c r="Y9034" s="55">
        <f t="shared" si="1131"/>
        <v>2.6450000000000005</v>
      </c>
      <c r="Z9034" s="54">
        <f t="shared" si="1132"/>
        <v>0.48576675849403128</v>
      </c>
      <c r="AA9034" s="49" t="str">
        <f t="shared" ca="1" si="1133"/>
        <v>Y</v>
      </c>
      <c r="AB9034" s="49">
        <f t="shared" ca="1" si="1134"/>
        <v>6</v>
      </c>
      <c r="AC9034" s="49" t="str">
        <f t="shared" ca="1" si="1135"/>
        <v>Y</v>
      </c>
    </row>
    <row r="9035" spans="1:29" x14ac:dyDescent="0.25">
      <c r="A9035">
        <v>10754</v>
      </c>
      <c r="B9035" s="9">
        <v>43212</v>
      </c>
      <c r="C9035" s="50" t="str">
        <f t="shared" si="1128"/>
        <v>N</v>
      </c>
      <c r="D9035" s="52">
        <f>_xlfn.XLOOKUP(B9035,Cal_Date!B:B,Cal_Date!A:A,0)</f>
        <v>4</v>
      </c>
      <c r="E9035">
        <v>2018</v>
      </c>
      <c r="F9035" t="s">
        <v>127</v>
      </c>
      <c r="G9035" t="s">
        <v>130</v>
      </c>
      <c r="H9035" t="s">
        <v>14</v>
      </c>
      <c r="I9035" t="s">
        <v>18</v>
      </c>
      <c r="J9035" t="s">
        <v>15</v>
      </c>
      <c r="K9035" t="s">
        <v>43</v>
      </c>
      <c r="L9035">
        <v>1</v>
      </c>
      <c r="M9035">
        <v>1001</v>
      </c>
      <c r="O9035" t="s">
        <v>25</v>
      </c>
      <c r="R9035" t="s">
        <v>47</v>
      </c>
      <c r="S9035" s="49" t="str">
        <f t="shared" si="1129"/>
        <v>Card</v>
      </c>
      <c r="T9035" s="3">
        <v>3.5000000000000003E-2</v>
      </c>
      <c r="U9035" s="2">
        <v>5.3000000000000007</v>
      </c>
      <c r="V9035" s="2">
        <v>2.2200000000000002</v>
      </c>
      <c r="W9035" s="54">
        <f>_xlfn.XLOOKUP(M9035,Market!A:A,Market!F:F,0)</f>
        <v>0.06</v>
      </c>
      <c r="X9035" s="55">
        <f t="shared" si="1130"/>
        <v>0.18550000000000005</v>
      </c>
      <c r="Y9035" s="55">
        <f t="shared" si="1131"/>
        <v>3.0800000000000005</v>
      </c>
      <c r="Z9035" s="54">
        <f t="shared" si="1132"/>
        <v>0.5811320754716981</v>
      </c>
      <c r="AA9035" s="49" t="str">
        <f t="shared" ca="1" si="1133"/>
        <v>Y</v>
      </c>
      <c r="AB9035" s="49">
        <f t="shared" ca="1" si="1134"/>
        <v>6</v>
      </c>
      <c r="AC9035" s="49" t="str">
        <f t="shared" ca="1" si="1135"/>
        <v>Y</v>
      </c>
    </row>
    <row r="9036" spans="1:29" x14ac:dyDescent="0.25">
      <c r="A9036">
        <v>10755</v>
      </c>
      <c r="B9036" s="9">
        <v>43212</v>
      </c>
      <c r="C9036" s="50" t="str">
        <f t="shared" si="1128"/>
        <v>N</v>
      </c>
      <c r="D9036" s="52">
        <f>_xlfn.XLOOKUP(B9036,Cal_Date!B:B,Cal_Date!A:A,0)</f>
        <v>4</v>
      </c>
      <c r="E9036">
        <v>2018</v>
      </c>
      <c r="F9036" t="s">
        <v>127</v>
      </c>
      <c r="G9036" t="s">
        <v>130</v>
      </c>
      <c r="H9036" t="s">
        <v>48</v>
      </c>
      <c r="I9036" t="s">
        <v>18</v>
      </c>
      <c r="J9036" t="s">
        <v>10</v>
      </c>
      <c r="K9036" t="s">
        <v>43</v>
      </c>
      <c r="L9036">
        <v>1</v>
      </c>
      <c r="M9036">
        <v>1010</v>
      </c>
      <c r="O9036" t="s">
        <v>25</v>
      </c>
      <c r="R9036" t="s">
        <v>47</v>
      </c>
      <c r="S9036" s="49" t="str">
        <f t="shared" si="1129"/>
        <v>Card</v>
      </c>
      <c r="T9036" s="3">
        <v>3.5000000000000003E-2</v>
      </c>
      <c r="U9036" s="2">
        <v>7.5600000000000005</v>
      </c>
      <c r="V9036" s="2">
        <v>1.46</v>
      </c>
      <c r="W9036" s="54">
        <f>_xlfn.XLOOKUP(M9036,Market!A:A,Market!F:F,0)</f>
        <v>0.08</v>
      </c>
      <c r="X9036" s="55">
        <f t="shared" si="1130"/>
        <v>0.26460000000000006</v>
      </c>
      <c r="Y9036" s="55">
        <f t="shared" si="1131"/>
        <v>6.1000000000000005</v>
      </c>
      <c r="Z9036" s="54">
        <f t="shared" si="1132"/>
        <v>0.80687830687830686</v>
      </c>
      <c r="AA9036" s="49" t="str">
        <f t="shared" ca="1" si="1133"/>
        <v>Y</v>
      </c>
      <c r="AB9036" s="49">
        <f t="shared" ca="1" si="1134"/>
        <v>6</v>
      </c>
      <c r="AC9036" s="49" t="str">
        <f t="shared" ca="1" si="1135"/>
        <v>Y</v>
      </c>
    </row>
    <row r="9037" spans="1:29" x14ac:dyDescent="0.25">
      <c r="A9037">
        <v>10756</v>
      </c>
      <c r="B9037" s="9">
        <v>43212</v>
      </c>
      <c r="C9037" s="50" t="str">
        <f t="shared" si="1128"/>
        <v>N</v>
      </c>
      <c r="D9037" s="52">
        <f>_xlfn.XLOOKUP(B9037,Cal_Date!B:B,Cal_Date!A:A,0)</f>
        <v>4</v>
      </c>
      <c r="E9037">
        <v>2018</v>
      </c>
      <c r="F9037" t="s">
        <v>127</v>
      </c>
      <c r="G9037" t="s">
        <v>130</v>
      </c>
      <c r="H9037" t="s">
        <v>11</v>
      </c>
      <c r="I9037" t="s">
        <v>11</v>
      </c>
      <c r="J9037" t="s">
        <v>15</v>
      </c>
      <c r="K9037" t="s">
        <v>42</v>
      </c>
      <c r="L9037">
        <v>1</v>
      </c>
      <c r="M9037">
        <v>1010</v>
      </c>
      <c r="O9037" t="s">
        <v>25</v>
      </c>
      <c r="R9037" t="s">
        <v>47</v>
      </c>
      <c r="S9037" s="49" t="str">
        <f t="shared" si="1129"/>
        <v>Card</v>
      </c>
      <c r="T9037" s="3">
        <v>3.5000000000000003E-2</v>
      </c>
      <c r="U9037" s="2">
        <v>2.7</v>
      </c>
      <c r="V9037" s="2">
        <v>0.87</v>
      </c>
      <c r="W9037" s="54">
        <f>_xlfn.XLOOKUP(M9037,Market!A:A,Market!F:F,0)</f>
        <v>0.08</v>
      </c>
      <c r="X9037" s="55">
        <f t="shared" si="1130"/>
        <v>9.4500000000000015E-2</v>
      </c>
      <c r="Y9037" s="55">
        <f t="shared" si="1131"/>
        <v>1.83</v>
      </c>
      <c r="Z9037" s="54">
        <f t="shared" si="1132"/>
        <v>0.67777777777777781</v>
      </c>
      <c r="AA9037" s="49" t="str">
        <f t="shared" ca="1" si="1133"/>
        <v>Y</v>
      </c>
      <c r="AB9037" s="49">
        <f t="shared" ca="1" si="1134"/>
        <v>6</v>
      </c>
      <c r="AC9037" s="49" t="str">
        <f t="shared" ca="1" si="1135"/>
        <v>Y</v>
      </c>
    </row>
    <row r="9038" spans="1:29" x14ac:dyDescent="0.25">
      <c r="A9038">
        <v>10757</v>
      </c>
      <c r="B9038" s="9">
        <v>43212</v>
      </c>
      <c r="C9038" s="50" t="str">
        <f t="shared" si="1128"/>
        <v>N</v>
      </c>
      <c r="D9038" s="52">
        <f>_xlfn.XLOOKUP(B9038,Cal_Date!B:B,Cal_Date!A:A,0)</f>
        <v>4</v>
      </c>
      <c r="E9038">
        <v>2018</v>
      </c>
      <c r="F9038" t="s">
        <v>127</v>
      </c>
      <c r="G9038" t="s">
        <v>130</v>
      </c>
      <c r="H9038" t="s">
        <v>11</v>
      </c>
      <c r="I9038" t="s">
        <v>11</v>
      </c>
      <c r="J9038" t="s">
        <v>15</v>
      </c>
      <c r="K9038" t="s">
        <v>42</v>
      </c>
      <c r="L9038">
        <v>1</v>
      </c>
      <c r="M9038">
        <v>1010</v>
      </c>
      <c r="O9038" t="s">
        <v>25</v>
      </c>
      <c r="R9038" t="s">
        <v>47</v>
      </c>
      <c r="S9038" s="49" t="str">
        <f t="shared" si="1129"/>
        <v>Card</v>
      </c>
      <c r="T9038" s="3">
        <v>3.5000000000000003E-2</v>
      </c>
      <c r="U9038" s="2">
        <v>2.7</v>
      </c>
      <c r="V9038" s="2">
        <v>0.87</v>
      </c>
      <c r="W9038" s="54">
        <f>_xlfn.XLOOKUP(M9038,Market!A:A,Market!F:F,0)</f>
        <v>0.08</v>
      </c>
      <c r="X9038" s="55">
        <f t="shared" si="1130"/>
        <v>9.4500000000000015E-2</v>
      </c>
      <c r="Y9038" s="55">
        <f t="shared" si="1131"/>
        <v>1.83</v>
      </c>
      <c r="Z9038" s="54">
        <f t="shared" si="1132"/>
        <v>0.67777777777777781</v>
      </c>
      <c r="AA9038" s="49" t="str">
        <f t="shared" ca="1" si="1133"/>
        <v>Y</v>
      </c>
      <c r="AB9038" s="49">
        <f t="shared" ca="1" si="1134"/>
        <v>6</v>
      </c>
      <c r="AC9038" s="49" t="str">
        <f t="shared" ca="1" si="1135"/>
        <v>Y</v>
      </c>
    </row>
    <row r="9039" spans="1:29" x14ac:dyDescent="0.25">
      <c r="A9039">
        <v>10758</v>
      </c>
      <c r="B9039" s="9">
        <v>43212</v>
      </c>
      <c r="C9039" s="50" t="str">
        <f t="shared" si="1128"/>
        <v>N</v>
      </c>
      <c r="D9039" s="52">
        <f>_xlfn.XLOOKUP(B9039,Cal_Date!B:B,Cal_Date!A:A,0)</f>
        <v>4</v>
      </c>
      <c r="E9039">
        <v>2018</v>
      </c>
      <c r="F9039" t="s">
        <v>127</v>
      </c>
      <c r="G9039" t="s">
        <v>130</v>
      </c>
      <c r="H9039" t="s">
        <v>11</v>
      </c>
      <c r="I9039" t="s">
        <v>11</v>
      </c>
      <c r="J9039" t="s">
        <v>15</v>
      </c>
      <c r="K9039" t="s">
        <v>42</v>
      </c>
      <c r="L9039">
        <v>2</v>
      </c>
      <c r="M9039">
        <v>1010</v>
      </c>
      <c r="O9039" t="s">
        <v>25</v>
      </c>
      <c r="R9039" t="s">
        <v>47</v>
      </c>
      <c r="S9039" s="49" t="str">
        <f t="shared" si="1129"/>
        <v>Card</v>
      </c>
      <c r="T9039" s="3">
        <v>3.5000000000000003E-2</v>
      </c>
      <c r="U9039" s="2">
        <v>5.4</v>
      </c>
      <c r="V9039" s="2">
        <v>1.74</v>
      </c>
      <c r="W9039" s="54">
        <f>_xlfn.XLOOKUP(M9039,Market!A:A,Market!F:F,0)</f>
        <v>0.08</v>
      </c>
      <c r="X9039" s="55">
        <f t="shared" si="1130"/>
        <v>0.18900000000000003</v>
      </c>
      <c r="Y9039" s="55">
        <f t="shared" si="1131"/>
        <v>3.66</v>
      </c>
      <c r="Z9039" s="54">
        <f t="shared" si="1132"/>
        <v>0.67777777777777781</v>
      </c>
      <c r="AA9039" s="49" t="str">
        <f t="shared" ca="1" si="1133"/>
        <v>Y</v>
      </c>
      <c r="AB9039" s="49">
        <f t="shared" ca="1" si="1134"/>
        <v>6</v>
      </c>
      <c r="AC9039" s="49" t="str">
        <f t="shared" ca="1" si="1135"/>
        <v>Y</v>
      </c>
    </row>
    <row r="9040" spans="1:29" x14ac:dyDescent="0.25">
      <c r="A9040">
        <v>10759</v>
      </c>
      <c r="B9040" s="9">
        <v>43212</v>
      </c>
      <c r="C9040" s="50" t="str">
        <f t="shared" si="1128"/>
        <v>N</v>
      </c>
      <c r="D9040" s="52">
        <f>_xlfn.XLOOKUP(B9040,Cal_Date!B:B,Cal_Date!A:A,0)</f>
        <v>4</v>
      </c>
      <c r="E9040">
        <v>2018</v>
      </c>
      <c r="F9040" t="s">
        <v>127</v>
      </c>
      <c r="G9040" t="s">
        <v>130</v>
      </c>
      <c r="H9040" t="s">
        <v>11</v>
      </c>
      <c r="I9040" t="s">
        <v>18</v>
      </c>
      <c r="J9040" t="s">
        <v>15</v>
      </c>
      <c r="K9040" t="s">
        <v>42</v>
      </c>
      <c r="L9040">
        <v>1</v>
      </c>
      <c r="M9040">
        <v>1011</v>
      </c>
      <c r="O9040" t="s">
        <v>25</v>
      </c>
      <c r="R9040" t="s">
        <v>44</v>
      </c>
      <c r="S9040" s="49" t="str">
        <f t="shared" si="1129"/>
        <v>Card</v>
      </c>
      <c r="T9040" s="3">
        <v>0.03</v>
      </c>
      <c r="U9040" s="2">
        <v>2.6500000000000004</v>
      </c>
      <c r="V9040" s="2">
        <v>1.4</v>
      </c>
      <c r="W9040" s="54">
        <f>_xlfn.XLOOKUP(M9040,Market!A:A,Market!F:F,0)</f>
        <v>0.06</v>
      </c>
      <c r="X9040" s="55">
        <f t="shared" si="1130"/>
        <v>7.9500000000000001E-2</v>
      </c>
      <c r="Y9040" s="55">
        <f t="shared" si="1131"/>
        <v>1.2500000000000004</v>
      </c>
      <c r="Z9040" s="54">
        <f t="shared" si="1132"/>
        <v>0.47169811320754729</v>
      </c>
      <c r="AA9040" s="49" t="str">
        <f t="shared" ca="1" si="1133"/>
        <v>Y</v>
      </c>
      <c r="AB9040" s="49">
        <f t="shared" ca="1" si="1134"/>
        <v>6</v>
      </c>
      <c r="AC9040" s="49" t="str">
        <f t="shared" ca="1" si="1135"/>
        <v>Y</v>
      </c>
    </row>
    <row r="9041" spans="1:29" x14ac:dyDescent="0.25">
      <c r="A9041">
        <v>10760</v>
      </c>
      <c r="B9041" s="9">
        <v>43212</v>
      </c>
      <c r="C9041" s="50" t="str">
        <f t="shared" si="1128"/>
        <v>N</v>
      </c>
      <c r="D9041" s="52">
        <f>_xlfn.XLOOKUP(B9041,Cal_Date!B:B,Cal_Date!A:A,0)</f>
        <v>4</v>
      </c>
      <c r="E9041">
        <v>2018</v>
      </c>
      <c r="F9041" t="s">
        <v>127</v>
      </c>
      <c r="G9041" t="s">
        <v>130</v>
      </c>
      <c r="H9041" t="s">
        <v>11</v>
      </c>
      <c r="I9041" t="s">
        <v>11</v>
      </c>
      <c r="J9041" t="s">
        <v>15</v>
      </c>
      <c r="K9041" t="s">
        <v>42</v>
      </c>
      <c r="L9041">
        <v>1</v>
      </c>
      <c r="M9041">
        <v>1007</v>
      </c>
      <c r="O9041" t="s">
        <v>28</v>
      </c>
      <c r="R9041" t="s">
        <v>44</v>
      </c>
      <c r="S9041" s="49" t="str">
        <f t="shared" si="1129"/>
        <v>Card</v>
      </c>
      <c r="T9041" s="3">
        <v>0.03</v>
      </c>
      <c r="U9041" s="2">
        <v>2.7225000000000001</v>
      </c>
      <c r="V9041" s="2">
        <v>0.87</v>
      </c>
      <c r="W9041" s="54">
        <f>_xlfn.XLOOKUP(M9041,Market!A:A,Market!F:F,0)</f>
        <v>8.8999999999999996E-2</v>
      </c>
      <c r="X9041" s="55">
        <f t="shared" si="1130"/>
        <v>8.1674999999999998E-2</v>
      </c>
      <c r="Y9041" s="55">
        <f t="shared" si="1131"/>
        <v>1.8525</v>
      </c>
      <c r="Z9041" s="54">
        <f t="shared" si="1132"/>
        <v>0.68044077134986225</v>
      </c>
      <c r="AA9041" s="49" t="str">
        <f t="shared" ca="1" si="1133"/>
        <v>Y</v>
      </c>
      <c r="AB9041" s="49">
        <f t="shared" ca="1" si="1134"/>
        <v>6</v>
      </c>
      <c r="AC9041" s="49" t="str">
        <f t="shared" ca="1" si="1135"/>
        <v>Y</v>
      </c>
    </row>
    <row r="9042" spans="1:29" x14ac:dyDescent="0.25">
      <c r="A9042">
        <v>10761</v>
      </c>
      <c r="B9042" s="9">
        <v>43212</v>
      </c>
      <c r="C9042" s="50" t="str">
        <f t="shared" si="1128"/>
        <v>N</v>
      </c>
      <c r="D9042" s="52">
        <f>_xlfn.XLOOKUP(B9042,Cal_Date!B:B,Cal_Date!A:A,0)</f>
        <v>4</v>
      </c>
      <c r="E9042">
        <v>2018</v>
      </c>
      <c r="F9042" t="s">
        <v>127</v>
      </c>
      <c r="G9042" t="s">
        <v>130</v>
      </c>
      <c r="H9042" t="s">
        <v>11</v>
      </c>
      <c r="I9042" t="s">
        <v>11</v>
      </c>
      <c r="J9042" t="s">
        <v>15</v>
      </c>
      <c r="K9042" t="s">
        <v>42</v>
      </c>
      <c r="L9042">
        <v>1</v>
      </c>
      <c r="M9042">
        <v>1007</v>
      </c>
      <c r="O9042" t="s">
        <v>28</v>
      </c>
      <c r="R9042" t="s">
        <v>44</v>
      </c>
      <c r="S9042" s="49" t="str">
        <f t="shared" si="1129"/>
        <v>Card</v>
      </c>
      <c r="T9042" s="3">
        <v>0.03</v>
      </c>
      <c r="U9042" s="2">
        <v>2.7225000000000001</v>
      </c>
      <c r="V9042" s="2">
        <v>0.87</v>
      </c>
      <c r="W9042" s="54">
        <f>_xlfn.XLOOKUP(M9042,Market!A:A,Market!F:F,0)</f>
        <v>8.8999999999999996E-2</v>
      </c>
      <c r="X9042" s="55">
        <f t="shared" si="1130"/>
        <v>8.1674999999999998E-2</v>
      </c>
      <c r="Y9042" s="55">
        <f t="shared" si="1131"/>
        <v>1.8525</v>
      </c>
      <c r="Z9042" s="54">
        <f t="shared" si="1132"/>
        <v>0.68044077134986225</v>
      </c>
      <c r="AA9042" s="49" t="str">
        <f t="shared" ca="1" si="1133"/>
        <v>Y</v>
      </c>
      <c r="AB9042" s="49">
        <f t="shared" ca="1" si="1134"/>
        <v>6</v>
      </c>
      <c r="AC9042" s="49" t="str">
        <f t="shared" ca="1" si="1135"/>
        <v>Y</v>
      </c>
    </row>
    <row r="9043" spans="1:29" x14ac:dyDescent="0.25">
      <c r="A9043">
        <v>10762</v>
      </c>
      <c r="B9043" s="9">
        <v>43212</v>
      </c>
      <c r="C9043" s="50" t="str">
        <f t="shared" si="1128"/>
        <v>N</v>
      </c>
      <c r="D9043" s="52">
        <f>_xlfn.XLOOKUP(B9043,Cal_Date!B:B,Cal_Date!A:A,0)</f>
        <v>4</v>
      </c>
      <c r="E9043">
        <v>2018</v>
      </c>
      <c r="F9043" t="s">
        <v>127</v>
      </c>
      <c r="G9043" t="s">
        <v>130</v>
      </c>
      <c r="H9043" t="s">
        <v>11</v>
      </c>
      <c r="I9043" t="s">
        <v>18</v>
      </c>
      <c r="J9043" t="s">
        <v>15</v>
      </c>
      <c r="K9043" t="s">
        <v>42</v>
      </c>
      <c r="L9043">
        <v>1</v>
      </c>
      <c r="M9043">
        <v>1008</v>
      </c>
      <c r="O9043" t="s">
        <v>28</v>
      </c>
      <c r="R9043" t="s">
        <v>44</v>
      </c>
      <c r="S9043" s="49" t="str">
        <f t="shared" si="1129"/>
        <v>Card</v>
      </c>
      <c r="T9043" s="3">
        <v>0.03</v>
      </c>
      <c r="U9043" s="2">
        <v>2.7225000000000001</v>
      </c>
      <c r="V9043" s="2">
        <v>1.4</v>
      </c>
      <c r="W9043" s="54">
        <f>_xlfn.XLOOKUP(M9043,Market!A:A,Market!F:F,0)</f>
        <v>8.8999999999999996E-2</v>
      </c>
      <c r="X9043" s="55">
        <f t="shared" si="1130"/>
        <v>8.1674999999999998E-2</v>
      </c>
      <c r="Y9043" s="55">
        <f t="shared" si="1131"/>
        <v>1.3225000000000002</v>
      </c>
      <c r="Z9043" s="54">
        <f t="shared" si="1132"/>
        <v>0.48576675849403128</v>
      </c>
      <c r="AA9043" s="49" t="str">
        <f t="shared" ca="1" si="1133"/>
        <v>Y</v>
      </c>
      <c r="AB9043" s="49">
        <f t="shared" ca="1" si="1134"/>
        <v>6</v>
      </c>
      <c r="AC9043" s="49" t="str">
        <f t="shared" ca="1" si="1135"/>
        <v>Y</v>
      </c>
    </row>
    <row r="9044" spans="1:29" x14ac:dyDescent="0.25">
      <c r="A9044">
        <v>10763</v>
      </c>
      <c r="B9044" s="9">
        <v>43212</v>
      </c>
      <c r="C9044" s="50" t="str">
        <f t="shared" si="1128"/>
        <v>N</v>
      </c>
      <c r="D9044" s="52">
        <f>_xlfn.XLOOKUP(B9044,Cal_Date!B:B,Cal_Date!A:A,0)</f>
        <v>4</v>
      </c>
      <c r="E9044">
        <v>2018</v>
      </c>
      <c r="F9044" t="s">
        <v>127</v>
      </c>
      <c r="G9044" t="s">
        <v>130</v>
      </c>
      <c r="H9044" t="s">
        <v>48</v>
      </c>
      <c r="I9044" t="s">
        <v>18</v>
      </c>
      <c r="J9044" t="s">
        <v>10</v>
      </c>
      <c r="K9044" t="s">
        <v>43</v>
      </c>
      <c r="L9044">
        <v>1</v>
      </c>
      <c r="M9044">
        <v>1004</v>
      </c>
      <c r="O9044" t="s">
        <v>28</v>
      </c>
      <c r="R9044" t="s">
        <v>44</v>
      </c>
      <c r="S9044" s="49" t="str">
        <f t="shared" si="1129"/>
        <v>Card</v>
      </c>
      <c r="T9044" s="3">
        <v>0.03</v>
      </c>
      <c r="U9044" s="2">
        <v>7.42</v>
      </c>
      <c r="V9044" s="2">
        <v>1.46</v>
      </c>
      <c r="W9044" s="54">
        <f>_xlfn.XLOOKUP(M9044,Market!A:A,Market!F:F,0)</f>
        <v>0.06</v>
      </c>
      <c r="X9044" s="55">
        <f t="shared" si="1130"/>
        <v>0.22259999999999999</v>
      </c>
      <c r="Y9044" s="55">
        <f t="shared" si="1131"/>
        <v>5.96</v>
      </c>
      <c r="Z9044" s="54">
        <f t="shared" si="1132"/>
        <v>0.80323450134770891</v>
      </c>
      <c r="AA9044" s="49" t="str">
        <f t="shared" ca="1" si="1133"/>
        <v>Y</v>
      </c>
      <c r="AB9044" s="49">
        <f t="shared" ca="1" si="1134"/>
        <v>6</v>
      </c>
      <c r="AC9044" s="49" t="str">
        <f t="shared" ca="1" si="1135"/>
        <v>Y</v>
      </c>
    </row>
    <row r="9045" spans="1:29" x14ac:dyDescent="0.25">
      <c r="A9045">
        <v>10764</v>
      </c>
      <c r="B9045" s="9">
        <v>43212</v>
      </c>
      <c r="C9045" s="50" t="str">
        <f t="shared" si="1128"/>
        <v>N</v>
      </c>
      <c r="D9045" s="52">
        <f>_xlfn.XLOOKUP(B9045,Cal_Date!B:B,Cal_Date!A:A,0)</f>
        <v>4</v>
      </c>
      <c r="E9045">
        <v>2018</v>
      </c>
      <c r="F9045" t="s">
        <v>127</v>
      </c>
      <c r="G9045" t="s">
        <v>130</v>
      </c>
      <c r="H9045" t="s">
        <v>11</v>
      </c>
      <c r="I9045" t="s">
        <v>18</v>
      </c>
      <c r="J9045" t="s">
        <v>15</v>
      </c>
      <c r="K9045" t="s">
        <v>42</v>
      </c>
      <c r="L9045">
        <v>2</v>
      </c>
      <c r="M9045">
        <v>1003</v>
      </c>
      <c r="O9045" t="s">
        <v>25</v>
      </c>
      <c r="R9045" t="s">
        <v>44</v>
      </c>
      <c r="S9045" s="49" t="str">
        <f t="shared" si="1129"/>
        <v>Card</v>
      </c>
      <c r="T9045" s="3">
        <v>0.03</v>
      </c>
      <c r="U9045" s="2">
        <v>5.3000000000000007</v>
      </c>
      <c r="V9045" s="2">
        <v>2.8</v>
      </c>
      <c r="W9045" s="54">
        <f>_xlfn.XLOOKUP(M9045,Market!A:A,Market!F:F,0)</f>
        <v>0.06</v>
      </c>
      <c r="X9045" s="55">
        <f t="shared" si="1130"/>
        <v>0.159</v>
      </c>
      <c r="Y9045" s="55">
        <f t="shared" si="1131"/>
        <v>2.5000000000000009</v>
      </c>
      <c r="Z9045" s="54">
        <f t="shared" si="1132"/>
        <v>0.47169811320754729</v>
      </c>
      <c r="AA9045" s="49" t="str">
        <f t="shared" ca="1" si="1133"/>
        <v>Y</v>
      </c>
      <c r="AB9045" s="49">
        <f t="shared" ca="1" si="1134"/>
        <v>6</v>
      </c>
      <c r="AC9045" s="49" t="str">
        <f t="shared" ca="1" si="1135"/>
        <v>Y</v>
      </c>
    </row>
    <row r="9046" spans="1:29" x14ac:dyDescent="0.25">
      <c r="A9046">
        <v>10765</v>
      </c>
      <c r="B9046" s="9">
        <v>43212</v>
      </c>
      <c r="C9046" s="50" t="str">
        <f t="shared" si="1128"/>
        <v>N</v>
      </c>
      <c r="D9046" s="52">
        <f>_xlfn.XLOOKUP(B9046,Cal_Date!B:B,Cal_Date!A:A,0)</f>
        <v>4</v>
      </c>
      <c r="E9046">
        <v>2018</v>
      </c>
      <c r="F9046" t="s">
        <v>127</v>
      </c>
      <c r="G9046" t="s">
        <v>130</v>
      </c>
      <c r="H9046" t="s">
        <v>11</v>
      </c>
      <c r="I9046" t="s">
        <v>11</v>
      </c>
      <c r="J9046" t="s">
        <v>15</v>
      </c>
      <c r="K9046" t="s">
        <v>42</v>
      </c>
      <c r="L9046">
        <v>2</v>
      </c>
      <c r="M9046">
        <v>1002</v>
      </c>
      <c r="O9046" t="s">
        <v>28</v>
      </c>
      <c r="R9046" t="s">
        <v>44</v>
      </c>
      <c r="S9046" s="49" t="str">
        <f t="shared" si="1129"/>
        <v>Card</v>
      </c>
      <c r="T9046" s="3">
        <v>0.03</v>
      </c>
      <c r="U9046" s="2">
        <v>5.3000000000000007</v>
      </c>
      <c r="V9046" s="2">
        <v>1.74</v>
      </c>
      <c r="W9046" s="54">
        <f>_xlfn.XLOOKUP(M9046,Market!A:A,Market!F:F,0)</f>
        <v>0.06</v>
      </c>
      <c r="X9046" s="55">
        <f t="shared" si="1130"/>
        <v>0.159</v>
      </c>
      <c r="Y9046" s="55">
        <f t="shared" si="1131"/>
        <v>3.5600000000000005</v>
      </c>
      <c r="Z9046" s="54">
        <f t="shared" si="1132"/>
        <v>0.67169811320754713</v>
      </c>
      <c r="AA9046" s="49" t="str">
        <f t="shared" ca="1" si="1133"/>
        <v>Y</v>
      </c>
      <c r="AB9046" s="49">
        <f t="shared" ca="1" si="1134"/>
        <v>6</v>
      </c>
      <c r="AC9046" s="49" t="str">
        <f t="shared" ca="1" si="1135"/>
        <v>Y</v>
      </c>
    </row>
    <row r="9047" spans="1:29" x14ac:dyDescent="0.25">
      <c r="A9047">
        <v>10766</v>
      </c>
      <c r="B9047" s="9">
        <v>43212</v>
      </c>
      <c r="C9047" s="50" t="str">
        <f t="shared" si="1128"/>
        <v>N</v>
      </c>
      <c r="D9047" s="52">
        <f>_xlfn.XLOOKUP(B9047,Cal_Date!B:B,Cal_Date!A:A,0)</f>
        <v>4</v>
      </c>
      <c r="E9047">
        <v>2018</v>
      </c>
      <c r="F9047" t="s">
        <v>127</v>
      </c>
      <c r="G9047" t="s">
        <v>130</v>
      </c>
      <c r="H9047" t="s">
        <v>11</v>
      </c>
      <c r="I9047" t="s">
        <v>11</v>
      </c>
      <c r="J9047" t="s">
        <v>15</v>
      </c>
      <c r="K9047" t="s">
        <v>42</v>
      </c>
      <c r="L9047">
        <v>1</v>
      </c>
      <c r="M9047">
        <v>1007</v>
      </c>
      <c r="O9047" t="s">
        <v>28</v>
      </c>
      <c r="R9047" t="s">
        <v>44</v>
      </c>
      <c r="S9047" s="49" t="str">
        <f t="shared" si="1129"/>
        <v>Card</v>
      </c>
      <c r="T9047" s="3">
        <v>0.03</v>
      </c>
      <c r="U9047" s="2">
        <v>2.7225000000000001</v>
      </c>
      <c r="V9047" s="2">
        <v>0.87</v>
      </c>
      <c r="W9047" s="54">
        <f>_xlfn.XLOOKUP(M9047,Market!A:A,Market!F:F,0)</f>
        <v>8.8999999999999996E-2</v>
      </c>
      <c r="X9047" s="55">
        <f t="shared" si="1130"/>
        <v>8.1674999999999998E-2</v>
      </c>
      <c r="Y9047" s="55">
        <f t="shared" si="1131"/>
        <v>1.8525</v>
      </c>
      <c r="Z9047" s="54">
        <f t="shared" si="1132"/>
        <v>0.68044077134986225</v>
      </c>
      <c r="AA9047" s="49" t="str">
        <f t="shared" ca="1" si="1133"/>
        <v>Y</v>
      </c>
      <c r="AB9047" s="49">
        <f t="shared" ca="1" si="1134"/>
        <v>6</v>
      </c>
      <c r="AC9047" s="49" t="str">
        <f t="shared" ca="1" si="1135"/>
        <v>Y</v>
      </c>
    </row>
    <row r="9048" spans="1:29" x14ac:dyDescent="0.25">
      <c r="A9048">
        <v>10767</v>
      </c>
      <c r="B9048" s="9">
        <v>43212</v>
      </c>
      <c r="C9048" s="50" t="str">
        <f t="shared" si="1128"/>
        <v>N</v>
      </c>
      <c r="D9048" s="52">
        <f>_xlfn.XLOOKUP(B9048,Cal_Date!B:B,Cal_Date!A:A,0)</f>
        <v>4</v>
      </c>
      <c r="E9048">
        <v>2018</v>
      </c>
      <c r="F9048" t="s">
        <v>127</v>
      </c>
      <c r="G9048" t="s">
        <v>130</v>
      </c>
      <c r="H9048" t="s">
        <v>14</v>
      </c>
      <c r="I9048" t="s">
        <v>18</v>
      </c>
      <c r="J9048" t="s">
        <v>15</v>
      </c>
      <c r="K9048" t="s">
        <v>43</v>
      </c>
      <c r="L9048">
        <v>1</v>
      </c>
      <c r="M9048">
        <v>1008</v>
      </c>
      <c r="O9048" t="s">
        <v>28</v>
      </c>
      <c r="R9048" t="s">
        <v>44</v>
      </c>
      <c r="S9048" s="49" t="str">
        <f t="shared" si="1129"/>
        <v>Card</v>
      </c>
      <c r="T9048" s="3">
        <v>0.03</v>
      </c>
      <c r="U9048" s="2">
        <v>5.4450000000000003</v>
      </c>
      <c r="V9048" s="2">
        <v>2.2200000000000002</v>
      </c>
      <c r="W9048" s="54">
        <f>_xlfn.XLOOKUP(M9048,Market!A:A,Market!F:F,0)</f>
        <v>8.8999999999999996E-2</v>
      </c>
      <c r="X9048" s="55">
        <f t="shared" si="1130"/>
        <v>0.16335</v>
      </c>
      <c r="Y9048" s="55">
        <f t="shared" si="1131"/>
        <v>3.2250000000000001</v>
      </c>
      <c r="Z9048" s="54">
        <f t="shared" si="1132"/>
        <v>0.59228650137741046</v>
      </c>
      <c r="AA9048" s="49" t="str">
        <f t="shared" ca="1" si="1133"/>
        <v>Y</v>
      </c>
      <c r="AB9048" s="49">
        <f t="shared" ca="1" si="1134"/>
        <v>6</v>
      </c>
      <c r="AC9048" s="49" t="str">
        <f t="shared" ca="1" si="1135"/>
        <v>Y</v>
      </c>
    </row>
    <row r="9049" spans="1:29" x14ac:dyDescent="0.25">
      <c r="A9049">
        <v>10768</v>
      </c>
      <c r="B9049" s="9">
        <v>43212</v>
      </c>
      <c r="C9049" s="50" t="str">
        <f t="shared" si="1128"/>
        <v>N</v>
      </c>
      <c r="D9049" s="52">
        <f>_xlfn.XLOOKUP(B9049,Cal_Date!B:B,Cal_Date!A:A,0)</f>
        <v>4</v>
      </c>
      <c r="E9049">
        <v>2018</v>
      </c>
      <c r="F9049" t="s">
        <v>127</v>
      </c>
      <c r="G9049" t="s">
        <v>130</v>
      </c>
      <c r="H9049" t="s">
        <v>14</v>
      </c>
      <c r="I9049" t="s">
        <v>18</v>
      </c>
      <c r="J9049" t="s">
        <v>15</v>
      </c>
      <c r="K9049" t="s">
        <v>43</v>
      </c>
      <c r="L9049">
        <v>1</v>
      </c>
      <c r="M9049">
        <v>1008</v>
      </c>
      <c r="O9049" t="s">
        <v>28</v>
      </c>
      <c r="R9049" t="s">
        <v>44</v>
      </c>
      <c r="S9049" s="49" t="str">
        <f t="shared" si="1129"/>
        <v>Card</v>
      </c>
      <c r="T9049" s="3">
        <v>0.03</v>
      </c>
      <c r="U9049" s="2">
        <v>5.4450000000000003</v>
      </c>
      <c r="V9049" s="2">
        <v>2.1</v>
      </c>
      <c r="W9049" s="54">
        <f>_xlfn.XLOOKUP(M9049,Market!A:A,Market!F:F,0)</f>
        <v>8.8999999999999996E-2</v>
      </c>
      <c r="X9049" s="55">
        <f t="shared" si="1130"/>
        <v>0.16335</v>
      </c>
      <c r="Y9049" s="55">
        <f t="shared" si="1131"/>
        <v>3.3450000000000002</v>
      </c>
      <c r="Z9049" s="54">
        <f t="shared" si="1132"/>
        <v>0.61432506887052341</v>
      </c>
      <c r="AA9049" s="49" t="str">
        <f t="shared" ca="1" si="1133"/>
        <v>Y</v>
      </c>
      <c r="AB9049" s="49">
        <f t="shared" ca="1" si="1134"/>
        <v>6</v>
      </c>
      <c r="AC9049" s="49" t="str">
        <f t="shared" ca="1" si="1135"/>
        <v>Y</v>
      </c>
    </row>
    <row r="9050" spans="1:29" x14ac:dyDescent="0.25">
      <c r="A9050">
        <v>10769</v>
      </c>
      <c r="B9050" s="9">
        <v>43212</v>
      </c>
      <c r="C9050" s="50" t="str">
        <f t="shared" si="1128"/>
        <v>N</v>
      </c>
      <c r="D9050" s="52">
        <f>_xlfn.XLOOKUP(B9050,Cal_Date!B:B,Cal_Date!A:A,0)</f>
        <v>4</v>
      </c>
      <c r="E9050">
        <v>2018</v>
      </c>
      <c r="F9050" t="s">
        <v>127</v>
      </c>
      <c r="G9050" t="s">
        <v>130</v>
      </c>
      <c r="H9050" t="s">
        <v>14</v>
      </c>
      <c r="I9050" t="s">
        <v>18</v>
      </c>
      <c r="J9050" t="s">
        <v>15</v>
      </c>
      <c r="K9050" t="s">
        <v>43</v>
      </c>
      <c r="L9050">
        <v>2</v>
      </c>
      <c r="M9050">
        <v>1000</v>
      </c>
      <c r="O9050" t="s">
        <v>25</v>
      </c>
      <c r="R9050" t="s">
        <v>44</v>
      </c>
      <c r="S9050" s="49" t="str">
        <f t="shared" si="1129"/>
        <v>Card</v>
      </c>
      <c r="T9050" s="3">
        <v>0.03</v>
      </c>
      <c r="U9050" s="2">
        <v>10.8</v>
      </c>
      <c r="V9050" s="2">
        <v>4.2</v>
      </c>
      <c r="W9050" s="54">
        <f>_xlfn.XLOOKUP(M9050,Market!A:A,Market!F:F,0)</f>
        <v>0.08</v>
      </c>
      <c r="X9050" s="55">
        <f t="shared" si="1130"/>
        <v>0.32400000000000001</v>
      </c>
      <c r="Y9050" s="55">
        <f t="shared" si="1131"/>
        <v>6.6000000000000005</v>
      </c>
      <c r="Z9050" s="54">
        <f t="shared" si="1132"/>
        <v>0.61111111111111116</v>
      </c>
      <c r="AA9050" s="49" t="str">
        <f t="shared" ca="1" si="1133"/>
        <v>Y</v>
      </c>
      <c r="AB9050" s="49">
        <f t="shared" ca="1" si="1134"/>
        <v>6</v>
      </c>
      <c r="AC9050" s="49" t="str">
        <f t="shared" ca="1" si="1135"/>
        <v>Y</v>
      </c>
    </row>
    <row r="9051" spans="1:29" x14ac:dyDescent="0.25">
      <c r="A9051">
        <v>10770</v>
      </c>
      <c r="B9051" s="9">
        <v>43212</v>
      </c>
      <c r="C9051" s="50" t="str">
        <f t="shared" si="1128"/>
        <v>N</v>
      </c>
      <c r="D9051" s="52">
        <f>_xlfn.XLOOKUP(B9051,Cal_Date!B:B,Cal_Date!A:A,0)</f>
        <v>4</v>
      </c>
      <c r="E9051">
        <v>2018</v>
      </c>
      <c r="F9051" t="s">
        <v>127</v>
      </c>
      <c r="G9051" t="s">
        <v>130</v>
      </c>
      <c r="H9051" t="s">
        <v>14</v>
      </c>
      <c r="I9051" t="s">
        <v>18</v>
      </c>
      <c r="J9051" t="s">
        <v>15</v>
      </c>
      <c r="K9051" t="s">
        <v>43</v>
      </c>
      <c r="L9051">
        <v>1</v>
      </c>
      <c r="M9051">
        <v>1000</v>
      </c>
      <c r="O9051" t="s">
        <v>25</v>
      </c>
      <c r="R9051" t="s">
        <v>44</v>
      </c>
      <c r="S9051" s="49" t="str">
        <f t="shared" si="1129"/>
        <v>Card</v>
      </c>
      <c r="T9051" s="3">
        <v>0.03</v>
      </c>
      <c r="U9051" s="2">
        <v>5.4</v>
      </c>
      <c r="V9051" s="2">
        <v>2.1</v>
      </c>
      <c r="W9051" s="54">
        <f>_xlfn.XLOOKUP(M9051,Market!A:A,Market!F:F,0)</f>
        <v>0.08</v>
      </c>
      <c r="X9051" s="55">
        <f t="shared" si="1130"/>
        <v>0.16200000000000001</v>
      </c>
      <c r="Y9051" s="55">
        <f t="shared" si="1131"/>
        <v>3.3000000000000003</v>
      </c>
      <c r="Z9051" s="54">
        <f t="shared" si="1132"/>
        <v>0.61111111111111116</v>
      </c>
      <c r="AA9051" s="49" t="str">
        <f t="shared" ca="1" si="1133"/>
        <v>Y</v>
      </c>
      <c r="AB9051" s="49">
        <f t="shared" ca="1" si="1134"/>
        <v>6</v>
      </c>
      <c r="AC9051" s="49" t="str">
        <f t="shared" ca="1" si="1135"/>
        <v>Y</v>
      </c>
    </row>
    <row r="9052" spans="1:29" x14ac:dyDescent="0.25">
      <c r="A9052">
        <v>10771</v>
      </c>
      <c r="B9052" s="9">
        <v>43212</v>
      </c>
      <c r="C9052" s="50" t="str">
        <f t="shared" si="1128"/>
        <v>N</v>
      </c>
      <c r="D9052" s="52">
        <f>_xlfn.XLOOKUP(B9052,Cal_Date!B:B,Cal_Date!A:A,0)</f>
        <v>4</v>
      </c>
      <c r="E9052">
        <v>2018</v>
      </c>
      <c r="F9052" t="s">
        <v>127</v>
      </c>
      <c r="G9052" t="s">
        <v>130</v>
      </c>
      <c r="H9052" t="s">
        <v>48</v>
      </c>
      <c r="I9052" t="s">
        <v>18</v>
      </c>
      <c r="J9052" t="s">
        <v>10</v>
      </c>
      <c r="K9052" t="s">
        <v>43</v>
      </c>
      <c r="L9052">
        <v>2</v>
      </c>
      <c r="M9052">
        <v>1000</v>
      </c>
      <c r="O9052" t="s">
        <v>25</v>
      </c>
      <c r="R9052" t="s">
        <v>47</v>
      </c>
      <c r="S9052" s="49" t="str">
        <f t="shared" si="1129"/>
        <v>Card</v>
      </c>
      <c r="T9052" s="3">
        <v>3.5000000000000003E-2</v>
      </c>
      <c r="U9052" s="2">
        <v>15.120000000000001</v>
      </c>
      <c r="V9052" s="2">
        <v>2.92</v>
      </c>
      <c r="W9052" s="54">
        <f>_xlfn.XLOOKUP(M9052,Market!A:A,Market!F:F,0)</f>
        <v>0.08</v>
      </c>
      <c r="X9052" s="55">
        <f t="shared" si="1130"/>
        <v>0.52920000000000011</v>
      </c>
      <c r="Y9052" s="55">
        <f t="shared" si="1131"/>
        <v>12.200000000000001</v>
      </c>
      <c r="Z9052" s="54">
        <f t="shared" si="1132"/>
        <v>0.80687830687830686</v>
      </c>
      <c r="AA9052" s="49" t="str">
        <f t="shared" ca="1" si="1133"/>
        <v>Y</v>
      </c>
      <c r="AB9052" s="49">
        <f t="shared" ca="1" si="1134"/>
        <v>6</v>
      </c>
      <c r="AC9052" s="49" t="str">
        <f t="shared" ca="1" si="1135"/>
        <v>Y</v>
      </c>
    </row>
    <row r="9053" spans="1:29" x14ac:dyDescent="0.25">
      <c r="A9053">
        <v>10772</v>
      </c>
      <c r="B9053" s="9">
        <v>43212</v>
      </c>
      <c r="C9053" s="50" t="str">
        <f t="shared" si="1128"/>
        <v>N</v>
      </c>
      <c r="D9053" s="52">
        <f>_xlfn.XLOOKUP(B9053,Cal_Date!B:B,Cal_Date!A:A,0)</f>
        <v>4</v>
      </c>
      <c r="E9053">
        <v>2018</v>
      </c>
      <c r="F9053" t="s">
        <v>127</v>
      </c>
      <c r="G9053" t="s">
        <v>130</v>
      </c>
      <c r="H9053" t="s">
        <v>14</v>
      </c>
      <c r="I9053" t="s">
        <v>18</v>
      </c>
      <c r="J9053" t="s">
        <v>15</v>
      </c>
      <c r="K9053" t="s">
        <v>43</v>
      </c>
      <c r="L9053">
        <v>1</v>
      </c>
      <c r="M9053">
        <v>1001</v>
      </c>
      <c r="O9053" t="s">
        <v>25</v>
      </c>
      <c r="R9053" t="s">
        <v>47</v>
      </c>
      <c r="S9053" s="49" t="str">
        <f t="shared" si="1129"/>
        <v>Card</v>
      </c>
      <c r="T9053" s="3">
        <v>3.5000000000000003E-2</v>
      </c>
      <c r="U9053" s="2">
        <v>5.3000000000000007</v>
      </c>
      <c r="V9053" s="2">
        <v>2.2200000000000002</v>
      </c>
      <c r="W9053" s="54">
        <f>_xlfn.XLOOKUP(M9053,Market!A:A,Market!F:F,0)</f>
        <v>0.06</v>
      </c>
      <c r="X9053" s="55">
        <f t="shared" si="1130"/>
        <v>0.18550000000000005</v>
      </c>
      <c r="Y9053" s="55">
        <f t="shared" si="1131"/>
        <v>3.0800000000000005</v>
      </c>
      <c r="Z9053" s="54">
        <f t="shared" si="1132"/>
        <v>0.5811320754716981</v>
      </c>
      <c r="AA9053" s="49" t="str">
        <f t="shared" ca="1" si="1133"/>
        <v>Y</v>
      </c>
      <c r="AB9053" s="49">
        <f t="shared" ca="1" si="1134"/>
        <v>6</v>
      </c>
      <c r="AC9053" s="49" t="str">
        <f t="shared" ca="1" si="1135"/>
        <v>Y</v>
      </c>
    </row>
    <row r="9054" spans="1:29" x14ac:dyDescent="0.25">
      <c r="A9054">
        <v>10773</v>
      </c>
      <c r="B9054" s="9">
        <v>43212</v>
      </c>
      <c r="C9054" s="50" t="str">
        <f t="shared" si="1128"/>
        <v>N</v>
      </c>
      <c r="D9054" s="52">
        <f>_xlfn.XLOOKUP(B9054,Cal_Date!B:B,Cal_Date!A:A,0)</f>
        <v>4</v>
      </c>
      <c r="E9054">
        <v>2018</v>
      </c>
      <c r="F9054" t="s">
        <v>127</v>
      </c>
      <c r="G9054" t="s">
        <v>130</v>
      </c>
      <c r="H9054" t="s">
        <v>11</v>
      </c>
      <c r="I9054" t="s">
        <v>11</v>
      </c>
      <c r="J9054" t="s">
        <v>15</v>
      </c>
      <c r="K9054" t="s">
        <v>42</v>
      </c>
      <c r="L9054">
        <v>2</v>
      </c>
      <c r="M9054">
        <v>1000</v>
      </c>
      <c r="O9054" t="s">
        <v>25</v>
      </c>
      <c r="R9054" t="s">
        <v>44</v>
      </c>
      <c r="S9054" s="49" t="str">
        <f t="shared" si="1129"/>
        <v>Card</v>
      </c>
      <c r="T9054" s="3">
        <v>0.03</v>
      </c>
      <c r="U9054" s="2">
        <v>5.4</v>
      </c>
      <c r="V9054" s="2">
        <v>1.74</v>
      </c>
      <c r="W9054" s="54">
        <f>_xlfn.XLOOKUP(M9054,Market!A:A,Market!F:F,0)</f>
        <v>0.08</v>
      </c>
      <c r="X9054" s="55">
        <f t="shared" si="1130"/>
        <v>0.16200000000000001</v>
      </c>
      <c r="Y9054" s="55">
        <f t="shared" si="1131"/>
        <v>3.66</v>
      </c>
      <c r="Z9054" s="54">
        <f t="shared" si="1132"/>
        <v>0.67777777777777781</v>
      </c>
      <c r="AA9054" s="49" t="str">
        <f t="shared" ca="1" si="1133"/>
        <v>Y</v>
      </c>
      <c r="AB9054" s="49">
        <f t="shared" ca="1" si="1134"/>
        <v>6</v>
      </c>
      <c r="AC9054" s="49" t="str">
        <f t="shared" ca="1" si="1135"/>
        <v>Y</v>
      </c>
    </row>
    <row r="9055" spans="1:29" x14ac:dyDescent="0.25">
      <c r="A9055">
        <v>10774</v>
      </c>
      <c r="B9055" s="9">
        <v>43212</v>
      </c>
      <c r="C9055" s="50" t="str">
        <f t="shared" si="1128"/>
        <v>N</v>
      </c>
      <c r="D9055" s="52">
        <f>_xlfn.XLOOKUP(B9055,Cal_Date!B:B,Cal_Date!A:A,0)</f>
        <v>4</v>
      </c>
      <c r="E9055">
        <v>2018</v>
      </c>
      <c r="F9055" t="s">
        <v>127</v>
      </c>
      <c r="G9055" t="s">
        <v>130</v>
      </c>
      <c r="H9055" t="s">
        <v>11</v>
      </c>
      <c r="I9055" t="s">
        <v>11</v>
      </c>
      <c r="J9055" t="s">
        <v>15</v>
      </c>
      <c r="K9055" t="s">
        <v>42</v>
      </c>
      <c r="L9055">
        <v>1</v>
      </c>
      <c r="M9055">
        <v>1000</v>
      </c>
      <c r="O9055" t="s">
        <v>25</v>
      </c>
      <c r="R9055" t="s">
        <v>44</v>
      </c>
      <c r="S9055" s="49" t="str">
        <f t="shared" si="1129"/>
        <v>Card</v>
      </c>
      <c r="T9055" s="3">
        <v>0.03</v>
      </c>
      <c r="U9055" s="2">
        <v>2.7</v>
      </c>
      <c r="V9055" s="2">
        <v>0.87</v>
      </c>
      <c r="W9055" s="54">
        <f>_xlfn.XLOOKUP(M9055,Market!A:A,Market!F:F,0)</f>
        <v>0.08</v>
      </c>
      <c r="X9055" s="55">
        <f t="shared" si="1130"/>
        <v>8.1000000000000003E-2</v>
      </c>
      <c r="Y9055" s="55">
        <f t="shared" si="1131"/>
        <v>1.83</v>
      </c>
      <c r="Z9055" s="54">
        <f t="shared" si="1132"/>
        <v>0.67777777777777781</v>
      </c>
      <c r="AA9055" s="49" t="str">
        <f t="shared" ca="1" si="1133"/>
        <v>Y</v>
      </c>
      <c r="AB9055" s="49">
        <f t="shared" ca="1" si="1134"/>
        <v>6</v>
      </c>
      <c r="AC9055" s="49" t="str">
        <f t="shared" ca="1" si="1135"/>
        <v>Y</v>
      </c>
    </row>
    <row r="9056" spans="1:29" x14ac:dyDescent="0.25">
      <c r="A9056">
        <v>10775</v>
      </c>
      <c r="B9056" s="9">
        <v>43212</v>
      </c>
      <c r="C9056" s="50" t="str">
        <f t="shared" si="1128"/>
        <v>N</v>
      </c>
      <c r="D9056" s="52">
        <f>_xlfn.XLOOKUP(B9056,Cal_Date!B:B,Cal_Date!A:A,0)</f>
        <v>4</v>
      </c>
      <c r="E9056">
        <v>2018</v>
      </c>
      <c r="F9056" t="s">
        <v>127</v>
      </c>
      <c r="G9056" t="s">
        <v>130</v>
      </c>
      <c r="H9056" t="s">
        <v>48</v>
      </c>
      <c r="I9056" t="s">
        <v>18</v>
      </c>
      <c r="J9056" t="s">
        <v>10</v>
      </c>
      <c r="K9056" t="s">
        <v>43</v>
      </c>
      <c r="L9056">
        <v>1</v>
      </c>
      <c r="M9056">
        <v>1004</v>
      </c>
      <c r="O9056" t="s">
        <v>28</v>
      </c>
      <c r="R9056" t="s">
        <v>44</v>
      </c>
      <c r="S9056" s="49" t="str">
        <f t="shared" si="1129"/>
        <v>Card</v>
      </c>
      <c r="T9056" s="3">
        <v>0.03</v>
      </c>
      <c r="U9056" s="2">
        <v>7.42</v>
      </c>
      <c r="V9056" s="2">
        <v>1.46</v>
      </c>
      <c r="W9056" s="54">
        <f>_xlfn.XLOOKUP(M9056,Market!A:A,Market!F:F,0)</f>
        <v>0.06</v>
      </c>
      <c r="X9056" s="55">
        <f t="shared" si="1130"/>
        <v>0.22259999999999999</v>
      </c>
      <c r="Y9056" s="55">
        <f t="shared" si="1131"/>
        <v>5.96</v>
      </c>
      <c r="Z9056" s="54">
        <f t="shared" si="1132"/>
        <v>0.80323450134770891</v>
      </c>
      <c r="AA9056" s="49" t="str">
        <f t="shared" ca="1" si="1133"/>
        <v>Y</v>
      </c>
      <c r="AB9056" s="49">
        <f t="shared" ca="1" si="1134"/>
        <v>6</v>
      </c>
      <c r="AC9056" s="49" t="str">
        <f t="shared" ca="1" si="1135"/>
        <v>Y</v>
      </c>
    </row>
    <row r="9057" spans="1:29" x14ac:dyDescent="0.25">
      <c r="A9057">
        <v>10776</v>
      </c>
      <c r="B9057" s="9">
        <v>43212</v>
      </c>
      <c r="C9057" s="50" t="str">
        <f t="shared" si="1128"/>
        <v>N</v>
      </c>
      <c r="D9057" s="52">
        <f>_xlfn.XLOOKUP(B9057,Cal_Date!B:B,Cal_Date!A:A,0)</f>
        <v>4</v>
      </c>
      <c r="E9057">
        <v>2018</v>
      </c>
      <c r="F9057" t="s">
        <v>127</v>
      </c>
      <c r="G9057" t="s">
        <v>130</v>
      </c>
      <c r="H9057" t="s">
        <v>48</v>
      </c>
      <c r="I9057" t="s">
        <v>18</v>
      </c>
      <c r="J9057" t="s">
        <v>10</v>
      </c>
      <c r="K9057" t="s">
        <v>43</v>
      </c>
      <c r="L9057">
        <v>1</v>
      </c>
      <c r="M9057">
        <v>1005</v>
      </c>
      <c r="O9057" t="s">
        <v>25</v>
      </c>
      <c r="R9057" t="s">
        <v>44</v>
      </c>
      <c r="S9057" s="49" t="str">
        <f t="shared" si="1129"/>
        <v>Card</v>
      </c>
      <c r="T9057" s="3">
        <v>0.03</v>
      </c>
      <c r="U9057" s="2">
        <v>7.6229999999999993</v>
      </c>
      <c r="V9057" s="2">
        <v>1.46</v>
      </c>
      <c r="W9057" s="54">
        <f>_xlfn.XLOOKUP(M9057,Market!A:A,Market!F:F,0)</f>
        <v>8.8999999999999996E-2</v>
      </c>
      <c r="X9057" s="55">
        <f t="shared" si="1130"/>
        <v>0.22868999999999998</v>
      </c>
      <c r="Y9057" s="55">
        <f t="shared" si="1131"/>
        <v>6.1629999999999994</v>
      </c>
      <c r="Z9057" s="54">
        <f t="shared" si="1132"/>
        <v>0.80847435392889933</v>
      </c>
      <c r="AA9057" s="49" t="str">
        <f t="shared" ca="1" si="1133"/>
        <v>Y</v>
      </c>
      <c r="AB9057" s="49">
        <f t="shared" ca="1" si="1134"/>
        <v>6</v>
      </c>
      <c r="AC9057" s="49" t="str">
        <f t="shared" ca="1" si="1135"/>
        <v>Y</v>
      </c>
    </row>
    <row r="9058" spans="1:29" x14ac:dyDescent="0.25">
      <c r="A9058">
        <v>10777</v>
      </c>
      <c r="B9058" s="9">
        <v>43212</v>
      </c>
      <c r="C9058" s="50" t="str">
        <f t="shared" si="1128"/>
        <v>N</v>
      </c>
      <c r="D9058" s="52">
        <f>_xlfn.XLOOKUP(B9058,Cal_Date!B:B,Cal_Date!A:A,0)</f>
        <v>4</v>
      </c>
      <c r="E9058">
        <v>2018</v>
      </c>
      <c r="F9058" t="s">
        <v>127</v>
      </c>
      <c r="G9058" t="s">
        <v>130</v>
      </c>
      <c r="H9058" t="s">
        <v>14</v>
      </c>
      <c r="I9058" t="s">
        <v>18</v>
      </c>
      <c r="J9058" t="s">
        <v>15</v>
      </c>
      <c r="K9058" t="s">
        <v>43</v>
      </c>
      <c r="L9058">
        <v>1</v>
      </c>
      <c r="M9058">
        <v>1000</v>
      </c>
      <c r="O9058" t="s">
        <v>25</v>
      </c>
      <c r="R9058" t="s">
        <v>44</v>
      </c>
      <c r="S9058" s="49" t="str">
        <f t="shared" si="1129"/>
        <v>Card</v>
      </c>
      <c r="T9058" s="3">
        <v>0.03</v>
      </c>
      <c r="U9058" s="2">
        <v>5.4</v>
      </c>
      <c r="V9058" s="2">
        <v>2.1</v>
      </c>
      <c r="W9058" s="54">
        <f>_xlfn.XLOOKUP(M9058,Market!A:A,Market!F:F,0)</f>
        <v>0.08</v>
      </c>
      <c r="X9058" s="55">
        <f t="shared" si="1130"/>
        <v>0.16200000000000001</v>
      </c>
      <c r="Y9058" s="55">
        <f t="shared" si="1131"/>
        <v>3.3000000000000003</v>
      </c>
      <c r="Z9058" s="54">
        <f t="shared" si="1132"/>
        <v>0.61111111111111116</v>
      </c>
      <c r="AA9058" s="49" t="str">
        <f t="shared" ca="1" si="1133"/>
        <v>Y</v>
      </c>
      <c r="AB9058" s="49">
        <f t="shared" ca="1" si="1134"/>
        <v>6</v>
      </c>
      <c r="AC9058" s="49" t="str">
        <f t="shared" ca="1" si="1135"/>
        <v>Y</v>
      </c>
    </row>
    <row r="9059" spans="1:29" x14ac:dyDescent="0.25">
      <c r="A9059">
        <v>10778</v>
      </c>
      <c r="B9059" s="9">
        <v>43212</v>
      </c>
      <c r="C9059" s="50" t="str">
        <f t="shared" si="1128"/>
        <v>N</v>
      </c>
      <c r="D9059" s="52">
        <f>_xlfn.XLOOKUP(B9059,Cal_Date!B:B,Cal_Date!A:A,0)</f>
        <v>4</v>
      </c>
      <c r="E9059">
        <v>2018</v>
      </c>
      <c r="F9059" t="s">
        <v>127</v>
      </c>
      <c r="G9059" t="s">
        <v>130</v>
      </c>
      <c r="H9059" t="s">
        <v>14</v>
      </c>
      <c r="I9059" t="s">
        <v>18</v>
      </c>
      <c r="J9059" t="s">
        <v>15</v>
      </c>
      <c r="K9059" t="s">
        <v>43</v>
      </c>
      <c r="L9059">
        <v>2</v>
      </c>
      <c r="M9059">
        <v>1006</v>
      </c>
      <c r="O9059" t="s">
        <v>28</v>
      </c>
      <c r="R9059" t="s">
        <v>44</v>
      </c>
      <c r="S9059" s="49" t="str">
        <f t="shared" si="1129"/>
        <v>Card</v>
      </c>
      <c r="T9059" s="3">
        <v>0.03</v>
      </c>
      <c r="U9059" s="2">
        <v>10.89</v>
      </c>
      <c r="V9059" s="2">
        <v>4.2</v>
      </c>
      <c r="W9059" s="54">
        <f>_xlfn.XLOOKUP(M9059,Market!A:A,Market!F:F,0)</f>
        <v>8.8999999999999996E-2</v>
      </c>
      <c r="X9059" s="55">
        <f t="shared" si="1130"/>
        <v>0.32669999999999999</v>
      </c>
      <c r="Y9059" s="55">
        <f t="shared" si="1131"/>
        <v>6.69</v>
      </c>
      <c r="Z9059" s="54">
        <f t="shared" si="1132"/>
        <v>0.61432506887052341</v>
      </c>
      <c r="AA9059" s="49" t="str">
        <f t="shared" ca="1" si="1133"/>
        <v>Y</v>
      </c>
      <c r="AB9059" s="49">
        <f t="shared" ca="1" si="1134"/>
        <v>6</v>
      </c>
      <c r="AC9059" s="49" t="str">
        <f t="shared" ca="1" si="1135"/>
        <v>Y</v>
      </c>
    </row>
    <row r="9060" spans="1:29" x14ac:dyDescent="0.25">
      <c r="A9060">
        <v>10779</v>
      </c>
      <c r="B9060" s="9">
        <v>43212</v>
      </c>
      <c r="C9060" s="50" t="str">
        <f t="shared" si="1128"/>
        <v>N</v>
      </c>
      <c r="D9060" s="52">
        <f>_xlfn.XLOOKUP(B9060,Cal_Date!B:B,Cal_Date!A:A,0)</f>
        <v>4</v>
      </c>
      <c r="E9060">
        <v>2018</v>
      </c>
      <c r="F9060" t="s">
        <v>127</v>
      </c>
      <c r="G9060" t="s">
        <v>130</v>
      </c>
      <c r="H9060" t="s">
        <v>14</v>
      </c>
      <c r="I9060" t="s">
        <v>18</v>
      </c>
      <c r="J9060" t="s">
        <v>15</v>
      </c>
      <c r="K9060" t="s">
        <v>43</v>
      </c>
      <c r="L9060">
        <v>1</v>
      </c>
      <c r="M9060">
        <v>1000</v>
      </c>
      <c r="O9060" t="s">
        <v>25</v>
      </c>
      <c r="R9060" t="s">
        <v>44</v>
      </c>
      <c r="S9060" s="49" t="str">
        <f t="shared" si="1129"/>
        <v>Card</v>
      </c>
      <c r="T9060" s="3">
        <v>0.03</v>
      </c>
      <c r="U9060" s="2">
        <v>5.4</v>
      </c>
      <c r="V9060" s="2">
        <v>2.1</v>
      </c>
      <c r="W9060" s="54">
        <f>_xlfn.XLOOKUP(M9060,Market!A:A,Market!F:F,0)</f>
        <v>0.08</v>
      </c>
      <c r="X9060" s="55">
        <f t="shared" si="1130"/>
        <v>0.16200000000000001</v>
      </c>
      <c r="Y9060" s="55">
        <f t="shared" si="1131"/>
        <v>3.3000000000000003</v>
      </c>
      <c r="Z9060" s="54">
        <f t="shared" si="1132"/>
        <v>0.61111111111111116</v>
      </c>
      <c r="AA9060" s="49" t="str">
        <f t="shared" ca="1" si="1133"/>
        <v>Y</v>
      </c>
      <c r="AB9060" s="49">
        <f t="shared" ca="1" si="1134"/>
        <v>6</v>
      </c>
      <c r="AC9060" s="49" t="str">
        <f t="shared" ca="1" si="1135"/>
        <v>Y</v>
      </c>
    </row>
    <row r="9061" spans="1:29" x14ac:dyDescent="0.25">
      <c r="A9061">
        <v>10780</v>
      </c>
      <c r="B9061" s="9">
        <v>43212</v>
      </c>
      <c r="C9061" s="50" t="str">
        <f t="shared" si="1128"/>
        <v>N</v>
      </c>
      <c r="D9061" s="52">
        <f>_xlfn.XLOOKUP(B9061,Cal_Date!B:B,Cal_Date!A:A,0)</f>
        <v>4</v>
      </c>
      <c r="E9061">
        <v>2018</v>
      </c>
      <c r="F9061" t="s">
        <v>127</v>
      </c>
      <c r="G9061" t="s">
        <v>130</v>
      </c>
      <c r="H9061" t="s">
        <v>11</v>
      </c>
      <c r="I9061" t="s">
        <v>11</v>
      </c>
      <c r="J9061" t="s">
        <v>15</v>
      </c>
      <c r="K9061" t="s">
        <v>42</v>
      </c>
      <c r="L9061">
        <v>1</v>
      </c>
      <c r="M9061">
        <v>1001</v>
      </c>
      <c r="O9061" t="s">
        <v>25</v>
      </c>
      <c r="R9061" t="s">
        <v>47</v>
      </c>
      <c r="S9061" s="49" t="str">
        <f t="shared" si="1129"/>
        <v>Card</v>
      </c>
      <c r="T9061" s="3">
        <v>3.5000000000000003E-2</v>
      </c>
      <c r="U9061" s="2">
        <v>2.6500000000000004</v>
      </c>
      <c r="V9061" s="2">
        <v>0.87</v>
      </c>
      <c r="W9061" s="54">
        <f>_xlfn.XLOOKUP(M9061,Market!A:A,Market!F:F,0)</f>
        <v>0.06</v>
      </c>
      <c r="X9061" s="55">
        <f t="shared" si="1130"/>
        <v>9.2750000000000027E-2</v>
      </c>
      <c r="Y9061" s="55">
        <f t="shared" si="1131"/>
        <v>1.7800000000000002</v>
      </c>
      <c r="Z9061" s="54">
        <f t="shared" si="1132"/>
        <v>0.67169811320754713</v>
      </c>
      <c r="AA9061" s="49" t="str">
        <f t="shared" ca="1" si="1133"/>
        <v>Y</v>
      </c>
      <c r="AB9061" s="49">
        <f t="shared" ca="1" si="1134"/>
        <v>6</v>
      </c>
      <c r="AC9061" s="49" t="str">
        <f t="shared" ca="1" si="1135"/>
        <v>Y</v>
      </c>
    </row>
    <row r="9062" spans="1:29" x14ac:dyDescent="0.25">
      <c r="A9062">
        <v>10781</v>
      </c>
      <c r="B9062" s="9">
        <v>43212</v>
      </c>
      <c r="C9062" s="50" t="str">
        <f t="shared" si="1128"/>
        <v>N</v>
      </c>
      <c r="D9062" s="52">
        <f>_xlfn.XLOOKUP(B9062,Cal_Date!B:B,Cal_Date!A:A,0)</f>
        <v>4</v>
      </c>
      <c r="E9062">
        <v>2018</v>
      </c>
      <c r="F9062" t="s">
        <v>127</v>
      </c>
      <c r="G9062" t="s">
        <v>130</v>
      </c>
      <c r="H9062" t="s">
        <v>11</v>
      </c>
      <c r="I9062" t="s">
        <v>18</v>
      </c>
      <c r="J9062" t="s">
        <v>15</v>
      </c>
      <c r="K9062" t="s">
        <v>42</v>
      </c>
      <c r="L9062">
        <v>1</v>
      </c>
      <c r="M9062">
        <v>1008</v>
      </c>
      <c r="O9062" t="s">
        <v>28</v>
      </c>
      <c r="R9062" t="s">
        <v>44</v>
      </c>
      <c r="S9062" s="49" t="str">
        <f t="shared" si="1129"/>
        <v>Card</v>
      </c>
      <c r="T9062" s="3">
        <v>0.03</v>
      </c>
      <c r="U9062" s="2">
        <v>2.7225000000000001</v>
      </c>
      <c r="V9062" s="2">
        <v>1.4</v>
      </c>
      <c r="W9062" s="54">
        <f>_xlfn.XLOOKUP(M9062,Market!A:A,Market!F:F,0)</f>
        <v>8.8999999999999996E-2</v>
      </c>
      <c r="X9062" s="55">
        <f t="shared" si="1130"/>
        <v>8.1674999999999998E-2</v>
      </c>
      <c r="Y9062" s="55">
        <f t="shared" si="1131"/>
        <v>1.3225000000000002</v>
      </c>
      <c r="Z9062" s="54">
        <f t="shared" si="1132"/>
        <v>0.48576675849403128</v>
      </c>
      <c r="AA9062" s="49" t="str">
        <f t="shared" ca="1" si="1133"/>
        <v>Y</v>
      </c>
      <c r="AB9062" s="49">
        <f t="shared" ca="1" si="1134"/>
        <v>6</v>
      </c>
      <c r="AC9062" s="49" t="str">
        <f t="shared" ca="1" si="1135"/>
        <v>Y</v>
      </c>
    </row>
    <row r="9063" spans="1:29" x14ac:dyDescent="0.25">
      <c r="A9063">
        <v>10782</v>
      </c>
      <c r="B9063" s="9">
        <v>43212</v>
      </c>
      <c r="C9063" s="50" t="str">
        <f t="shared" si="1128"/>
        <v>N</v>
      </c>
      <c r="D9063" s="52">
        <f>_xlfn.XLOOKUP(B9063,Cal_Date!B:B,Cal_Date!A:A,0)</f>
        <v>4</v>
      </c>
      <c r="E9063">
        <v>2018</v>
      </c>
      <c r="F9063" t="s">
        <v>127</v>
      </c>
      <c r="G9063" t="s">
        <v>130</v>
      </c>
      <c r="H9063" t="s">
        <v>48</v>
      </c>
      <c r="I9063" t="s">
        <v>18</v>
      </c>
      <c r="J9063" t="s">
        <v>10</v>
      </c>
      <c r="K9063" t="s">
        <v>43</v>
      </c>
      <c r="L9063">
        <v>1</v>
      </c>
      <c r="M9063">
        <v>1009</v>
      </c>
      <c r="O9063" t="s">
        <v>28</v>
      </c>
      <c r="R9063" t="s">
        <v>44</v>
      </c>
      <c r="S9063" s="49" t="str">
        <f t="shared" si="1129"/>
        <v>Card</v>
      </c>
      <c r="T9063" s="3">
        <v>0.03</v>
      </c>
      <c r="U9063" s="2">
        <v>7.6229999999999993</v>
      </c>
      <c r="V9063" s="2">
        <v>1.46</v>
      </c>
      <c r="W9063" s="54">
        <f>_xlfn.XLOOKUP(M9063,Market!A:A,Market!F:F,0)</f>
        <v>8.8999999999999996E-2</v>
      </c>
      <c r="X9063" s="55">
        <f t="shared" si="1130"/>
        <v>0.22868999999999998</v>
      </c>
      <c r="Y9063" s="55">
        <f t="shared" si="1131"/>
        <v>6.1629999999999994</v>
      </c>
      <c r="Z9063" s="54">
        <f t="shared" si="1132"/>
        <v>0.80847435392889933</v>
      </c>
      <c r="AA9063" s="49" t="str">
        <f t="shared" ca="1" si="1133"/>
        <v>Y</v>
      </c>
      <c r="AB9063" s="49">
        <f t="shared" ca="1" si="1134"/>
        <v>6</v>
      </c>
      <c r="AC9063" s="49" t="str">
        <f t="shared" ca="1" si="1135"/>
        <v>Y</v>
      </c>
    </row>
    <row r="9064" spans="1:29" x14ac:dyDescent="0.25">
      <c r="A9064">
        <v>10783</v>
      </c>
      <c r="B9064" s="9">
        <v>43212</v>
      </c>
      <c r="C9064" s="50" t="str">
        <f t="shared" si="1128"/>
        <v>N</v>
      </c>
      <c r="D9064" s="52">
        <f>_xlfn.XLOOKUP(B9064,Cal_Date!B:B,Cal_Date!A:A,0)</f>
        <v>4</v>
      </c>
      <c r="E9064">
        <v>2018</v>
      </c>
      <c r="F9064" t="s">
        <v>127</v>
      </c>
      <c r="G9064" t="s">
        <v>130</v>
      </c>
      <c r="H9064" t="s">
        <v>11</v>
      </c>
      <c r="I9064" t="s">
        <v>11</v>
      </c>
      <c r="J9064" t="s">
        <v>15</v>
      </c>
      <c r="K9064" t="s">
        <v>42</v>
      </c>
      <c r="L9064">
        <v>1</v>
      </c>
      <c r="M9064">
        <v>1001</v>
      </c>
      <c r="O9064" t="s">
        <v>25</v>
      </c>
      <c r="R9064" t="s">
        <v>47</v>
      </c>
      <c r="S9064" s="49" t="str">
        <f t="shared" si="1129"/>
        <v>Card</v>
      </c>
      <c r="T9064" s="3">
        <v>3.5000000000000003E-2</v>
      </c>
      <c r="U9064" s="2">
        <v>2.6500000000000004</v>
      </c>
      <c r="V9064" s="2">
        <v>0.87</v>
      </c>
      <c r="W9064" s="54">
        <f>_xlfn.XLOOKUP(M9064,Market!A:A,Market!F:F,0)</f>
        <v>0.06</v>
      </c>
      <c r="X9064" s="55">
        <f t="shared" si="1130"/>
        <v>9.2750000000000027E-2</v>
      </c>
      <c r="Y9064" s="55">
        <f t="shared" si="1131"/>
        <v>1.7800000000000002</v>
      </c>
      <c r="Z9064" s="54">
        <f t="shared" si="1132"/>
        <v>0.67169811320754713</v>
      </c>
      <c r="AA9064" s="49" t="str">
        <f t="shared" ca="1" si="1133"/>
        <v>Y</v>
      </c>
      <c r="AB9064" s="49">
        <f t="shared" ca="1" si="1134"/>
        <v>6</v>
      </c>
      <c r="AC9064" s="49" t="str">
        <f t="shared" ca="1" si="1135"/>
        <v>Y</v>
      </c>
    </row>
    <row r="9065" spans="1:29" x14ac:dyDescent="0.25">
      <c r="A9065">
        <v>10784</v>
      </c>
      <c r="B9065" s="9">
        <v>43212</v>
      </c>
      <c r="C9065" s="50" t="str">
        <f t="shared" si="1128"/>
        <v>N</v>
      </c>
      <c r="D9065" s="52">
        <f>_xlfn.XLOOKUP(B9065,Cal_Date!B:B,Cal_Date!A:A,0)</f>
        <v>4</v>
      </c>
      <c r="E9065">
        <v>2018</v>
      </c>
      <c r="F9065" t="s">
        <v>127</v>
      </c>
      <c r="G9065" t="s">
        <v>130</v>
      </c>
      <c r="H9065" t="s">
        <v>11</v>
      </c>
      <c r="I9065" t="s">
        <v>11</v>
      </c>
      <c r="J9065" t="s">
        <v>15</v>
      </c>
      <c r="K9065" t="s">
        <v>42</v>
      </c>
      <c r="L9065">
        <v>2</v>
      </c>
      <c r="M9065">
        <v>1001</v>
      </c>
      <c r="O9065" t="s">
        <v>25</v>
      </c>
      <c r="R9065" t="s">
        <v>47</v>
      </c>
      <c r="S9065" s="49" t="str">
        <f t="shared" si="1129"/>
        <v>Card</v>
      </c>
      <c r="T9065" s="3">
        <v>3.5000000000000003E-2</v>
      </c>
      <c r="U9065" s="2">
        <v>5.3000000000000007</v>
      </c>
      <c r="V9065" s="2">
        <v>1.74</v>
      </c>
      <c r="W9065" s="54">
        <f>_xlfn.XLOOKUP(M9065,Market!A:A,Market!F:F,0)</f>
        <v>0.06</v>
      </c>
      <c r="X9065" s="55">
        <f t="shared" si="1130"/>
        <v>0.18550000000000005</v>
      </c>
      <c r="Y9065" s="55">
        <f t="shared" si="1131"/>
        <v>3.5600000000000005</v>
      </c>
      <c r="Z9065" s="54">
        <f t="shared" si="1132"/>
        <v>0.67169811320754713</v>
      </c>
      <c r="AA9065" s="49" t="str">
        <f t="shared" ca="1" si="1133"/>
        <v>Y</v>
      </c>
      <c r="AB9065" s="49">
        <f t="shared" ca="1" si="1134"/>
        <v>6</v>
      </c>
      <c r="AC9065" s="49" t="str">
        <f t="shared" ca="1" si="1135"/>
        <v>Y</v>
      </c>
    </row>
    <row r="9066" spans="1:29" x14ac:dyDescent="0.25">
      <c r="A9066">
        <v>10785</v>
      </c>
      <c r="B9066" s="9">
        <v>43212</v>
      </c>
      <c r="C9066" s="50" t="str">
        <f t="shared" si="1128"/>
        <v>N</v>
      </c>
      <c r="D9066" s="52">
        <f>_xlfn.XLOOKUP(B9066,Cal_Date!B:B,Cal_Date!A:A,0)</f>
        <v>4</v>
      </c>
      <c r="E9066">
        <v>2018</v>
      </c>
      <c r="F9066" t="s">
        <v>127</v>
      </c>
      <c r="G9066" t="s">
        <v>130</v>
      </c>
      <c r="H9066" t="s">
        <v>11</v>
      </c>
      <c r="I9066" t="s">
        <v>11</v>
      </c>
      <c r="J9066" t="s">
        <v>15</v>
      </c>
      <c r="K9066" t="s">
        <v>42</v>
      </c>
      <c r="L9066">
        <v>2</v>
      </c>
      <c r="M9066">
        <v>1001</v>
      </c>
      <c r="O9066" t="s">
        <v>25</v>
      </c>
      <c r="R9066" t="s">
        <v>44</v>
      </c>
      <c r="S9066" s="49" t="str">
        <f t="shared" si="1129"/>
        <v>Card</v>
      </c>
      <c r="T9066" s="3">
        <v>0.03</v>
      </c>
      <c r="U9066" s="2">
        <v>5.3000000000000007</v>
      </c>
      <c r="V9066" s="2">
        <v>1.74</v>
      </c>
      <c r="W9066" s="54">
        <f>_xlfn.XLOOKUP(M9066,Market!A:A,Market!F:F,0)</f>
        <v>0.06</v>
      </c>
      <c r="X9066" s="55">
        <f t="shared" si="1130"/>
        <v>0.159</v>
      </c>
      <c r="Y9066" s="55">
        <f t="shared" si="1131"/>
        <v>3.5600000000000005</v>
      </c>
      <c r="Z9066" s="54">
        <f t="shared" si="1132"/>
        <v>0.67169811320754713</v>
      </c>
      <c r="AA9066" s="49" t="str">
        <f t="shared" ca="1" si="1133"/>
        <v>Y</v>
      </c>
      <c r="AB9066" s="49">
        <f t="shared" ca="1" si="1134"/>
        <v>6</v>
      </c>
      <c r="AC9066" s="49" t="str">
        <f t="shared" ca="1" si="1135"/>
        <v>Y</v>
      </c>
    </row>
    <row r="9067" spans="1:29" x14ac:dyDescent="0.25">
      <c r="A9067">
        <v>10786</v>
      </c>
      <c r="B9067" s="9">
        <v>43212</v>
      </c>
      <c r="C9067" s="50" t="str">
        <f t="shared" si="1128"/>
        <v>N</v>
      </c>
      <c r="D9067" s="52">
        <f>_xlfn.XLOOKUP(B9067,Cal_Date!B:B,Cal_Date!A:A,0)</f>
        <v>4</v>
      </c>
      <c r="E9067">
        <v>2018</v>
      </c>
      <c r="F9067" t="s">
        <v>127</v>
      </c>
      <c r="G9067" t="s">
        <v>130</v>
      </c>
      <c r="H9067" t="s">
        <v>11</v>
      </c>
      <c r="I9067" t="s">
        <v>18</v>
      </c>
      <c r="J9067" t="s">
        <v>15</v>
      </c>
      <c r="K9067" t="s">
        <v>42</v>
      </c>
      <c r="L9067">
        <v>1</v>
      </c>
      <c r="M9067">
        <v>1002</v>
      </c>
      <c r="O9067" t="s">
        <v>28</v>
      </c>
      <c r="R9067" t="s">
        <v>44</v>
      </c>
      <c r="S9067" s="49" t="str">
        <f t="shared" si="1129"/>
        <v>Card</v>
      </c>
      <c r="T9067" s="3">
        <v>0.03</v>
      </c>
      <c r="U9067" s="2">
        <v>2.6500000000000004</v>
      </c>
      <c r="V9067" s="2">
        <v>1.4</v>
      </c>
      <c r="W9067" s="54">
        <f>_xlfn.XLOOKUP(M9067,Market!A:A,Market!F:F,0)</f>
        <v>0.06</v>
      </c>
      <c r="X9067" s="55">
        <f t="shared" si="1130"/>
        <v>7.9500000000000001E-2</v>
      </c>
      <c r="Y9067" s="55">
        <f t="shared" si="1131"/>
        <v>1.2500000000000004</v>
      </c>
      <c r="Z9067" s="54">
        <f t="shared" si="1132"/>
        <v>0.47169811320754729</v>
      </c>
      <c r="AA9067" s="49" t="str">
        <f t="shared" ca="1" si="1133"/>
        <v>Y</v>
      </c>
      <c r="AB9067" s="49">
        <f t="shared" ca="1" si="1134"/>
        <v>6</v>
      </c>
      <c r="AC9067" s="49" t="str">
        <f t="shared" ca="1" si="1135"/>
        <v>Y</v>
      </c>
    </row>
    <row r="9068" spans="1:29" x14ac:dyDescent="0.25">
      <c r="A9068">
        <v>10787</v>
      </c>
      <c r="B9068" s="9">
        <v>43212</v>
      </c>
      <c r="C9068" s="50" t="str">
        <f t="shared" si="1128"/>
        <v>N</v>
      </c>
      <c r="D9068" s="52">
        <f>_xlfn.XLOOKUP(B9068,Cal_Date!B:B,Cal_Date!A:A,0)</f>
        <v>4</v>
      </c>
      <c r="E9068">
        <v>2018</v>
      </c>
      <c r="F9068" t="s">
        <v>127</v>
      </c>
      <c r="G9068" t="s">
        <v>130</v>
      </c>
      <c r="H9068" t="s">
        <v>11</v>
      </c>
      <c r="I9068" t="s">
        <v>18</v>
      </c>
      <c r="J9068" t="s">
        <v>15</v>
      </c>
      <c r="K9068" t="s">
        <v>42</v>
      </c>
      <c r="L9068">
        <v>1</v>
      </c>
      <c r="M9068">
        <v>1003</v>
      </c>
      <c r="O9068" t="s">
        <v>25</v>
      </c>
      <c r="R9068" t="s">
        <v>44</v>
      </c>
      <c r="S9068" s="49" t="str">
        <f t="shared" si="1129"/>
        <v>Card</v>
      </c>
      <c r="T9068" s="3">
        <v>0.03</v>
      </c>
      <c r="U9068" s="2">
        <v>2.6500000000000004</v>
      </c>
      <c r="V9068" s="2">
        <v>1.4</v>
      </c>
      <c r="W9068" s="54">
        <f>_xlfn.XLOOKUP(M9068,Market!A:A,Market!F:F,0)</f>
        <v>0.06</v>
      </c>
      <c r="X9068" s="55">
        <f t="shared" si="1130"/>
        <v>7.9500000000000001E-2</v>
      </c>
      <c r="Y9068" s="55">
        <f t="shared" si="1131"/>
        <v>1.2500000000000004</v>
      </c>
      <c r="Z9068" s="54">
        <f t="shared" si="1132"/>
        <v>0.47169811320754729</v>
      </c>
      <c r="AA9068" s="49" t="str">
        <f t="shared" ca="1" si="1133"/>
        <v>Y</v>
      </c>
      <c r="AB9068" s="49">
        <f t="shared" ca="1" si="1134"/>
        <v>6</v>
      </c>
      <c r="AC9068" s="49" t="str">
        <f t="shared" ca="1" si="1135"/>
        <v>Y</v>
      </c>
    </row>
    <row r="9069" spans="1:29" x14ac:dyDescent="0.25">
      <c r="A9069">
        <v>10788</v>
      </c>
      <c r="B9069" s="9">
        <v>43212</v>
      </c>
      <c r="C9069" s="50" t="str">
        <f t="shared" si="1128"/>
        <v>N</v>
      </c>
      <c r="D9069" s="52">
        <f>_xlfn.XLOOKUP(B9069,Cal_Date!B:B,Cal_Date!A:A,0)</f>
        <v>4</v>
      </c>
      <c r="E9069">
        <v>2018</v>
      </c>
      <c r="F9069" t="s">
        <v>127</v>
      </c>
      <c r="G9069" t="s">
        <v>130</v>
      </c>
      <c r="H9069" t="s">
        <v>14</v>
      </c>
      <c r="I9069" t="s">
        <v>18</v>
      </c>
      <c r="J9069" t="s">
        <v>15</v>
      </c>
      <c r="K9069" t="s">
        <v>43</v>
      </c>
      <c r="L9069">
        <v>1</v>
      </c>
      <c r="M9069">
        <v>1003</v>
      </c>
      <c r="O9069" t="s">
        <v>25</v>
      </c>
      <c r="R9069" t="s">
        <v>44</v>
      </c>
      <c r="S9069" s="49" t="str">
        <f t="shared" si="1129"/>
        <v>Card</v>
      </c>
      <c r="T9069" s="3">
        <v>0.03</v>
      </c>
      <c r="U9069" s="2">
        <v>5.3000000000000007</v>
      </c>
      <c r="V9069" s="2">
        <v>2.1</v>
      </c>
      <c r="W9069" s="54">
        <f>_xlfn.XLOOKUP(M9069,Market!A:A,Market!F:F,0)</f>
        <v>0.06</v>
      </c>
      <c r="X9069" s="55">
        <f t="shared" si="1130"/>
        <v>0.159</v>
      </c>
      <c r="Y9069" s="55">
        <f t="shared" si="1131"/>
        <v>3.2000000000000006</v>
      </c>
      <c r="Z9069" s="54">
        <f t="shared" si="1132"/>
        <v>0.60377358490566047</v>
      </c>
      <c r="AA9069" s="49" t="str">
        <f t="shared" ca="1" si="1133"/>
        <v>Y</v>
      </c>
      <c r="AB9069" s="49">
        <f t="shared" ca="1" si="1134"/>
        <v>6</v>
      </c>
      <c r="AC9069" s="49" t="str">
        <f t="shared" ca="1" si="1135"/>
        <v>Y</v>
      </c>
    </row>
    <row r="9070" spans="1:29" x14ac:dyDescent="0.25">
      <c r="A9070">
        <v>10789</v>
      </c>
      <c r="B9070" s="9">
        <v>43212</v>
      </c>
      <c r="C9070" s="50" t="str">
        <f t="shared" si="1128"/>
        <v>N</v>
      </c>
      <c r="D9070" s="52">
        <f>_xlfn.XLOOKUP(B9070,Cal_Date!B:B,Cal_Date!A:A,0)</f>
        <v>4</v>
      </c>
      <c r="E9070">
        <v>2018</v>
      </c>
      <c r="F9070" t="s">
        <v>127</v>
      </c>
      <c r="G9070" t="s">
        <v>130</v>
      </c>
      <c r="H9070" t="s">
        <v>14</v>
      </c>
      <c r="I9070" t="s">
        <v>18</v>
      </c>
      <c r="J9070" t="s">
        <v>15</v>
      </c>
      <c r="K9070" t="s">
        <v>43</v>
      </c>
      <c r="L9070">
        <v>2</v>
      </c>
      <c r="M9070">
        <v>1003</v>
      </c>
      <c r="O9070" t="s">
        <v>25</v>
      </c>
      <c r="R9070" t="s">
        <v>44</v>
      </c>
      <c r="S9070" s="49" t="str">
        <f t="shared" si="1129"/>
        <v>Card</v>
      </c>
      <c r="T9070" s="3">
        <v>0.03</v>
      </c>
      <c r="U9070" s="2">
        <v>10.600000000000001</v>
      </c>
      <c r="V9070" s="2">
        <v>4.4400000000000004</v>
      </c>
      <c r="W9070" s="54">
        <f>_xlfn.XLOOKUP(M9070,Market!A:A,Market!F:F,0)</f>
        <v>0.06</v>
      </c>
      <c r="X9070" s="55">
        <f t="shared" si="1130"/>
        <v>0.318</v>
      </c>
      <c r="Y9070" s="55">
        <f t="shared" si="1131"/>
        <v>6.160000000000001</v>
      </c>
      <c r="Z9070" s="54">
        <f t="shared" si="1132"/>
        <v>0.5811320754716981</v>
      </c>
      <c r="AA9070" s="49" t="str">
        <f t="shared" ca="1" si="1133"/>
        <v>Y</v>
      </c>
      <c r="AB9070" s="49">
        <f t="shared" ca="1" si="1134"/>
        <v>6</v>
      </c>
      <c r="AC9070" s="49" t="str">
        <f t="shared" ca="1" si="1135"/>
        <v>Y</v>
      </c>
    </row>
    <row r="9071" spans="1:29" x14ac:dyDescent="0.25">
      <c r="A9071">
        <v>10790</v>
      </c>
      <c r="B9071" s="9">
        <v>43212</v>
      </c>
      <c r="C9071" s="50" t="str">
        <f t="shared" si="1128"/>
        <v>N</v>
      </c>
      <c r="D9071" s="52">
        <f>_xlfn.XLOOKUP(B9071,Cal_Date!B:B,Cal_Date!A:A,0)</f>
        <v>4</v>
      </c>
      <c r="E9071">
        <v>2018</v>
      </c>
      <c r="F9071" t="s">
        <v>127</v>
      </c>
      <c r="G9071" t="s">
        <v>130</v>
      </c>
      <c r="H9071" t="s">
        <v>14</v>
      </c>
      <c r="I9071" t="s">
        <v>18</v>
      </c>
      <c r="J9071" t="s">
        <v>15</v>
      </c>
      <c r="K9071" t="s">
        <v>43</v>
      </c>
      <c r="L9071">
        <v>1</v>
      </c>
      <c r="M9071">
        <v>1004</v>
      </c>
      <c r="O9071" t="s">
        <v>28</v>
      </c>
      <c r="R9071" t="s">
        <v>44</v>
      </c>
      <c r="S9071" s="49" t="str">
        <f t="shared" si="1129"/>
        <v>Card</v>
      </c>
      <c r="T9071" s="3">
        <v>0.03</v>
      </c>
      <c r="U9071" s="2">
        <v>5.3000000000000007</v>
      </c>
      <c r="V9071" s="2">
        <v>2.1</v>
      </c>
      <c r="W9071" s="54">
        <f>_xlfn.XLOOKUP(M9071,Market!A:A,Market!F:F,0)</f>
        <v>0.06</v>
      </c>
      <c r="X9071" s="55">
        <f t="shared" si="1130"/>
        <v>0.159</v>
      </c>
      <c r="Y9071" s="55">
        <f t="shared" si="1131"/>
        <v>3.2000000000000006</v>
      </c>
      <c r="Z9071" s="54">
        <f t="shared" si="1132"/>
        <v>0.60377358490566047</v>
      </c>
      <c r="AA9071" s="49" t="str">
        <f t="shared" ca="1" si="1133"/>
        <v>Y</v>
      </c>
      <c r="AB9071" s="49">
        <f t="shared" ca="1" si="1134"/>
        <v>6</v>
      </c>
      <c r="AC9071" s="49" t="str">
        <f t="shared" ca="1" si="1135"/>
        <v>Y</v>
      </c>
    </row>
    <row r="9072" spans="1:29" x14ac:dyDescent="0.25">
      <c r="A9072">
        <v>10791</v>
      </c>
      <c r="B9072" s="9">
        <v>43212</v>
      </c>
      <c r="C9072" s="50" t="str">
        <f t="shared" si="1128"/>
        <v>N</v>
      </c>
      <c r="D9072" s="52">
        <f>_xlfn.XLOOKUP(B9072,Cal_Date!B:B,Cal_Date!A:A,0)</f>
        <v>4</v>
      </c>
      <c r="E9072">
        <v>2018</v>
      </c>
      <c r="F9072" t="s">
        <v>127</v>
      </c>
      <c r="G9072" t="s">
        <v>130</v>
      </c>
      <c r="H9072" t="s">
        <v>48</v>
      </c>
      <c r="I9072" t="s">
        <v>18</v>
      </c>
      <c r="J9072" t="s">
        <v>10</v>
      </c>
      <c r="K9072" t="s">
        <v>43</v>
      </c>
      <c r="L9072">
        <v>2</v>
      </c>
      <c r="M9072">
        <v>1005</v>
      </c>
      <c r="O9072" t="s">
        <v>25</v>
      </c>
      <c r="R9072" t="s">
        <v>44</v>
      </c>
      <c r="S9072" s="49" t="str">
        <f t="shared" si="1129"/>
        <v>Card</v>
      </c>
      <c r="T9072" s="3">
        <v>0.03</v>
      </c>
      <c r="U9072" s="2">
        <v>15.245999999999999</v>
      </c>
      <c r="V9072" s="2">
        <v>2.92</v>
      </c>
      <c r="W9072" s="54">
        <f>_xlfn.XLOOKUP(M9072,Market!A:A,Market!F:F,0)</f>
        <v>8.8999999999999996E-2</v>
      </c>
      <c r="X9072" s="55">
        <f t="shared" si="1130"/>
        <v>0.45737999999999995</v>
      </c>
      <c r="Y9072" s="55">
        <f t="shared" si="1131"/>
        <v>12.325999999999999</v>
      </c>
      <c r="Z9072" s="54">
        <f t="shared" si="1132"/>
        <v>0.80847435392889933</v>
      </c>
      <c r="AA9072" s="49" t="str">
        <f t="shared" ca="1" si="1133"/>
        <v>Y</v>
      </c>
      <c r="AB9072" s="49">
        <f t="shared" ca="1" si="1134"/>
        <v>6</v>
      </c>
      <c r="AC9072" s="49" t="str">
        <f t="shared" ca="1" si="1135"/>
        <v>Y</v>
      </c>
    </row>
    <row r="9073" spans="1:29" x14ac:dyDescent="0.25">
      <c r="A9073">
        <v>10792</v>
      </c>
      <c r="B9073" s="9">
        <v>43212</v>
      </c>
      <c r="C9073" s="50" t="str">
        <f t="shared" si="1128"/>
        <v>N</v>
      </c>
      <c r="D9073" s="52">
        <f>_xlfn.XLOOKUP(B9073,Cal_Date!B:B,Cal_Date!A:A,0)</f>
        <v>4</v>
      </c>
      <c r="E9073">
        <v>2018</v>
      </c>
      <c r="F9073" t="s">
        <v>127</v>
      </c>
      <c r="G9073" t="s">
        <v>130</v>
      </c>
      <c r="H9073" t="s">
        <v>11</v>
      </c>
      <c r="I9073" t="s">
        <v>11</v>
      </c>
      <c r="J9073" t="s">
        <v>15</v>
      </c>
      <c r="K9073" t="s">
        <v>42</v>
      </c>
      <c r="L9073">
        <v>1</v>
      </c>
      <c r="M9073">
        <v>1005</v>
      </c>
      <c r="O9073" t="s">
        <v>25</v>
      </c>
      <c r="R9073" t="s">
        <v>44</v>
      </c>
      <c r="S9073" s="49" t="str">
        <f t="shared" si="1129"/>
        <v>Card</v>
      </c>
      <c r="T9073" s="3">
        <v>0.03</v>
      </c>
      <c r="U9073" s="2">
        <v>2.7225000000000001</v>
      </c>
      <c r="V9073" s="2">
        <v>0.87</v>
      </c>
      <c r="W9073" s="54">
        <f>_xlfn.XLOOKUP(M9073,Market!A:A,Market!F:F,0)</f>
        <v>8.8999999999999996E-2</v>
      </c>
      <c r="X9073" s="55">
        <f t="shared" si="1130"/>
        <v>8.1674999999999998E-2</v>
      </c>
      <c r="Y9073" s="55">
        <f t="shared" si="1131"/>
        <v>1.8525</v>
      </c>
      <c r="Z9073" s="54">
        <f t="shared" si="1132"/>
        <v>0.68044077134986225</v>
      </c>
      <c r="AA9073" s="49" t="str">
        <f t="shared" ca="1" si="1133"/>
        <v>Y</v>
      </c>
      <c r="AB9073" s="49">
        <f t="shared" ca="1" si="1134"/>
        <v>6</v>
      </c>
      <c r="AC9073" s="49" t="str">
        <f t="shared" ca="1" si="1135"/>
        <v>Y</v>
      </c>
    </row>
    <row r="9074" spans="1:29" x14ac:dyDescent="0.25">
      <c r="A9074">
        <v>10793</v>
      </c>
      <c r="B9074" s="9">
        <v>43212</v>
      </c>
      <c r="C9074" s="50" t="str">
        <f t="shared" si="1128"/>
        <v>N</v>
      </c>
      <c r="D9074" s="52">
        <f>_xlfn.XLOOKUP(B9074,Cal_Date!B:B,Cal_Date!A:A,0)</f>
        <v>4</v>
      </c>
      <c r="E9074">
        <v>2018</v>
      </c>
      <c r="F9074" t="s">
        <v>127</v>
      </c>
      <c r="G9074" t="s">
        <v>130</v>
      </c>
      <c r="H9074" t="s">
        <v>11</v>
      </c>
      <c r="I9074" t="s">
        <v>11</v>
      </c>
      <c r="J9074" t="s">
        <v>15</v>
      </c>
      <c r="K9074" t="s">
        <v>42</v>
      </c>
      <c r="L9074">
        <v>2</v>
      </c>
      <c r="M9074">
        <v>1003</v>
      </c>
      <c r="O9074" t="s">
        <v>25</v>
      </c>
      <c r="R9074" t="s">
        <v>44</v>
      </c>
      <c r="S9074" s="49" t="str">
        <f t="shared" si="1129"/>
        <v>Card</v>
      </c>
      <c r="T9074" s="3">
        <v>0.03</v>
      </c>
      <c r="U9074" s="2">
        <v>5.3000000000000007</v>
      </c>
      <c r="V9074" s="2">
        <v>1.74</v>
      </c>
      <c r="W9074" s="54">
        <f>_xlfn.XLOOKUP(M9074,Market!A:A,Market!F:F,0)</f>
        <v>0.06</v>
      </c>
      <c r="X9074" s="55">
        <f t="shared" si="1130"/>
        <v>0.159</v>
      </c>
      <c r="Y9074" s="55">
        <f t="shared" si="1131"/>
        <v>3.5600000000000005</v>
      </c>
      <c r="Z9074" s="54">
        <f t="shared" si="1132"/>
        <v>0.67169811320754713</v>
      </c>
      <c r="AA9074" s="49" t="str">
        <f t="shared" ca="1" si="1133"/>
        <v>Y</v>
      </c>
      <c r="AB9074" s="49">
        <f t="shared" ca="1" si="1134"/>
        <v>6</v>
      </c>
      <c r="AC9074" s="49" t="str">
        <f t="shared" ca="1" si="1135"/>
        <v>Y</v>
      </c>
    </row>
    <row r="9075" spans="1:29" x14ac:dyDescent="0.25">
      <c r="A9075">
        <v>10794</v>
      </c>
      <c r="B9075" s="9">
        <v>43212</v>
      </c>
      <c r="C9075" s="50" t="str">
        <f t="shared" si="1128"/>
        <v>N</v>
      </c>
      <c r="D9075" s="52">
        <f>_xlfn.XLOOKUP(B9075,Cal_Date!B:B,Cal_Date!A:A,0)</f>
        <v>4</v>
      </c>
      <c r="E9075">
        <v>2018</v>
      </c>
      <c r="F9075" t="s">
        <v>127</v>
      </c>
      <c r="G9075" t="s">
        <v>130</v>
      </c>
      <c r="H9075" t="s">
        <v>11</v>
      </c>
      <c r="I9075" t="s">
        <v>18</v>
      </c>
      <c r="J9075" t="s">
        <v>15</v>
      </c>
      <c r="K9075" t="s">
        <v>42</v>
      </c>
      <c r="L9075">
        <v>1</v>
      </c>
      <c r="M9075">
        <v>1007</v>
      </c>
      <c r="O9075" t="s">
        <v>28</v>
      </c>
      <c r="R9075" t="s">
        <v>44</v>
      </c>
      <c r="S9075" s="49" t="str">
        <f t="shared" si="1129"/>
        <v>Card</v>
      </c>
      <c r="T9075" s="3">
        <v>0.03</v>
      </c>
      <c r="U9075" s="2">
        <v>2.7225000000000001</v>
      </c>
      <c r="V9075" s="2">
        <v>1.4</v>
      </c>
      <c r="W9075" s="54">
        <f>_xlfn.XLOOKUP(M9075,Market!A:A,Market!F:F,0)</f>
        <v>8.8999999999999996E-2</v>
      </c>
      <c r="X9075" s="55">
        <f t="shared" si="1130"/>
        <v>8.1674999999999998E-2</v>
      </c>
      <c r="Y9075" s="55">
        <f t="shared" si="1131"/>
        <v>1.3225000000000002</v>
      </c>
      <c r="Z9075" s="54">
        <f t="shared" si="1132"/>
        <v>0.48576675849403128</v>
      </c>
      <c r="AA9075" s="49" t="str">
        <f t="shared" ca="1" si="1133"/>
        <v>Y</v>
      </c>
      <c r="AB9075" s="49">
        <f t="shared" ca="1" si="1134"/>
        <v>6</v>
      </c>
      <c r="AC9075" s="49" t="str">
        <f t="shared" ca="1" si="1135"/>
        <v>Y</v>
      </c>
    </row>
    <row r="9076" spans="1:29" x14ac:dyDescent="0.25">
      <c r="A9076">
        <v>10795</v>
      </c>
      <c r="B9076" s="9">
        <v>43212</v>
      </c>
      <c r="C9076" s="50" t="str">
        <f t="shared" si="1128"/>
        <v>N</v>
      </c>
      <c r="D9076" s="52">
        <f>_xlfn.XLOOKUP(B9076,Cal_Date!B:B,Cal_Date!A:A,0)</f>
        <v>4</v>
      </c>
      <c r="E9076">
        <v>2018</v>
      </c>
      <c r="F9076" t="s">
        <v>127</v>
      </c>
      <c r="G9076" t="s">
        <v>130</v>
      </c>
      <c r="H9076" t="s">
        <v>11</v>
      </c>
      <c r="I9076" t="s">
        <v>18</v>
      </c>
      <c r="J9076" t="s">
        <v>15</v>
      </c>
      <c r="K9076" t="s">
        <v>42</v>
      </c>
      <c r="L9076">
        <v>1</v>
      </c>
      <c r="M9076">
        <v>1006</v>
      </c>
      <c r="O9076" t="s">
        <v>28</v>
      </c>
      <c r="R9076" t="s">
        <v>44</v>
      </c>
      <c r="S9076" s="49" t="str">
        <f t="shared" si="1129"/>
        <v>Card</v>
      </c>
      <c r="T9076" s="3">
        <v>0.03</v>
      </c>
      <c r="U9076" s="2">
        <v>2.7225000000000001</v>
      </c>
      <c r="V9076" s="2">
        <v>1.4</v>
      </c>
      <c r="W9076" s="54">
        <f>_xlfn.XLOOKUP(M9076,Market!A:A,Market!F:F,0)</f>
        <v>8.8999999999999996E-2</v>
      </c>
      <c r="X9076" s="55">
        <f t="shared" si="1130"/>
        <v>8.1674999999999998E-2</v>
      </c>
      <c r="Y9076" s="55">
        <f t="shared" si="1131"/>
        <v>1.3225000000000002</v>
      </c>
      <c r="Z9076" s="54">
        <f t="shared" si="1132"/>
        <v>0.48576675849403128</v>
      </c>
      <c r="AA9076" s="49" t="str">
        <f t="shared" ca="1" si="1133"/>
        <v>Y</v>
      </c>
      <c r="AB9076" s="49">
        <f t="shared" ca="1" si="1134"/>
        <v>6</v>
      </c>
      <c r="AC9076" s="49" t="str">
        <f t="shared" ca="1" si="1135"/>
        <v>Y</v>
      </c>
    </row>
    <row r="9077" spans="1:29" x14ac:dyDescent="0.25">
      <c r="A9077">
        <v>10796</v>
      </c>
      <c r="B9077" s="9">
        <v>43212</v>
      </c>
      <c r="C9077" s="50" t="str">
        <f t="shared" si="1128"/>
        <v>N</v>
      </c>
      <c r="D9077" s="52">
        <f>_xlfn.XLOOKUP(B9077,Cal_Date!B:B,Cal_Date!A:A,0)</f>
        <v>4</v>
      </c>
      <c r="E9077">
        <v>2018</v>
      </c>
      <c r="F9077" t="s">
        <v>127</v>
      </c>
      <c r="G9077" t="s">
        <v>130</v>
      </c>
      <c r="H9077" t="s">
        <v>11</v>
      </c>
      <c r="I9077" t="s">
        <v>11</v>
      </c>
      <c r="J9077" t="s">
        <v>15</v>
      </c>
      <c r="K9077" t="s">
        <v>42</v>
      </c>
      <c r="L9077">
        <v>1</v>
      </c>
      <c r="M9077">
        <v>1006</v>
      </c>
      <c r="O9077" t="s">
        <v>28</v>
      </c>
      <c r="R9077" t="s">
        <v>44</v>
      </c>
      <c r="S9077" s="49" t="str">
        <f t="shared" si="1129"/>
        <v>Card</v>
      </c>
      <c r="T9077" s="3">
        <v>0.03</v>
      </c>
      <c r="U9077" s="2">
        <v>2.7225000000000001</v>
      </c>
      <c r="V9077" s="2">
        <v>0.87</v>
      </c>
      <c r="W9077" s="54">
        <f>_xlfn.XLOOKUP(M9077,Market!A:A,Market!F:F,0)</f>
        <v>8.8999999999999996E-2</v>
      </c>
      <c r="X9077" s="55">
        <f t="shared" si="1130"/>
        <v>8.1674999999999998E-2</v>
      </c>
      <c r="Y9077" s="55">
        <f t="shared" si="1131"/>
        <v>1.8525</v>
      </c>
      <c r="Z9077" s="54">
        <f t="shared" si="1132"/>
        <v>0.68044077134986225</v>
      </c>
      <c r="AA9077" s="49" t="str">
        <f t="shared" ca="1" si="1133"/>
        <v>Y</v>
      </c>
      <c r="AB9077" s="49">
        <f t="shared" ca="1" si="1134"/>
        <v>6</v>
      </c>
      <c r="AC9077" s="49" t="str">
        <f t="shared" ca="1" si="1135"/>
        <v>Y</v>
      </c>
    </row>
    <row r="9078" spans="1:29" x14ac:dyDescent="0.25">
      <c r="A9078">
        <v>10797</v>
      </c>
      <c r="B9078" s="9">
        <v>43212</v>
      </c>
      <c r="C9078" s="50" t="str">
        <f t="shared" si="1128"/>
        <v>N</v>
      </c>
      <c r="D9078" s="52">
        <f>_xlfn.XLOOKUP(B9078,Cal_Date!B:B,Cal_Date!A:A,0)</f>
        <v>4</v>
      </c>
      <c r="E9078">
        <v>2018</v>
      </c>
      <c r="F9078" t="s">
        <v>127</v>
      </c>
      <c r="G9078" t="s">
        <v>130</v>
      </c>
      <c r="H9078" t="s">
        <v>14</v>
      </c>
      <c r="I9078" t="s">
        <v>18</v>
      </c>
      <c r="J9078" t="s">
        <v>15</v>
      </c>
      <c r="K9078" t="s">
        <v>43</v>
      </c>
      <c r="L9078">
        <v>1</v>
      </c>
      <c r="M9078">
        <v>1006</v>
      </c>
      <c r="O9078" t="s">
        <v>28</v>
      </c>
      <c r="R9078" t="s">
        <v>47</v>
      </c>
      <c r="S9078" s="49" t="str">
        <f t="shared" si="1129"/>
        <v>Card</v>
      </c>
      <c r="T9078" s="3">
        <v>3.5000000000000003E-2</v>
      </c>
      <c r="U9078" s="2">
        <v>5.4450000000000003</v>
      </c>
      <c r="V9078" s="2">
        <v>2.2200000000000002</v>
      </c>
      <c r="W9078" s="54">
        <f>_xlfn.XLOOKUP(M9078,Market!A:A,Market!F:F,0)</f>
        <v>8.8999999999999996E-2</v>
      </c>
      <c r="X9078" s="55">
        <f t="shared" si="1130"/>
        <v>0.19057500000000002</v>
      </c>
      <c r="Y9078" s="55">
        <f t="shared" si="1131"/>
        <v>3.2250000000000001</v>
      </c>
      <c r="Z9078" s="54">
        <f t="shared" si="1132"/>
        <v>0.59228650137741046</v>
      </c>
      <c r="AA9078" s="49" t="str">
        <f t="shared" ca="1" si="1133"/>
        <v>Y</v>
      </c>
      <c r="AB9078" s="49">
        <f t="shared" ca="1" si="1134"/>
        <v>6</v>
      </c>
      <c r="AC9078" s="49" t="str">
        <f t="shared" ca="1" si="1135"/>
        <v>Y</v>
      </c>
    </row>
    <row r="9079" spans="1:29" x14ac:dyDescent="0.25">
      <c r="A9079">
        <v>10798</v>
      </c>
      <c r="B9079" s="9">
        <v>43212</v>
      </c>
      <c r="C9079" s="50" t="str">
        <f t="shared" si="1128"/>
        <v>N</v>
      </c>
      <c r="D9079" s="52">
        <f>_xlfn.XLOOKUP(B9079,Cal_Date!B:B,Cal_Date!A:A,0)</f>
        <v>4</v>
      </c>
      <c r="E9079">
        <v>2018</v>
      </c>
      <c r="F9079" t="s">
        <v>127</v>
      </c>
      <c r="G9079" t="s">
        <v>130</v>
      </c>
      <c r="H9079" t="s">
        <v>11</v>
      </c>
      <c r="I9079" t="s">
        <v>11</v>
      </c>
      <c r="J9079" t="s">
        <v>15</v>
      </c>
      <c r="K9079" t="s">
        <v>42</v>
      </c>
      <c r="L9079">
        <v>2</v>
      </c>
      <c r="M9079">
        <v>1004</v>
      </c>
      <c r="O9079" t="s">
        <v>28</v>
      </c>
      <c r="R9079" t="s">
        <v>47</v>
      </c>
      <c r="S9079" s="49" t="str">
        <f t="shared" si="1129"/>
        <v>Card</v>
      </c>
      <c r="T9079" s="3">
        <v>3.5000000000000003E-2</v>
      </c>
      <c r="U9079" s="2">
        <v>5.3000000000000007</v>
      </c>
      <c r="V9079" s="2">
        <v>1.74</v>
      </c>
      <c r="W9079" s="54">
        <f>_xlfn.XLOOKUP(M9079,Market!A:A,Market!F:F,0)</f>
        <v>0.06</v>
      </c>
      <c r="X9079" s="55">
        <f t="shared" si="1130"/>
        <v>0.18550000000000005</v>
      </c>
      <c r="Y9079" s="55">
        <f t="shared" si="1131"/>
        <v>3.5600000000000005</v>
      </c>
      <c r="Z9079" s="54">
        <f t="shared" si="1132"/>
        <v>0.67169811320754713</v>
      </c>
      <c r="AA9079" s="49" t="str">
        <f t="shared" ca="1" si="1133"/>
        <v>Y</v>
      </c>
      <c r="AB9079" s="49">
        <f t="shared" ca="1" si="1134"/>
        <v>6</v>
      </c>
      <c r="AC9079" s="49" t="str">
        <f t="shared" ca="1" si="1135"/>
        <v>Y</v>
      </c>
    </row>
    <row r="9080" spans="1:29" x14ac:dyDescent="0.25">
      <c r="A9080">
        <v>10799</v>
      </c>
      <c r="B9080" s="9">
        <v>43213</v>
      </c>
      <c r="C9080" s="50" t="str">
        <f t="shared" si="1128"/>
        <v>N</v>
      </c>
      <c r="D9080" s="52">
        <f>_xlfn.XLOOKUP(B9080,Cal_Date!B:B,Cal_Date!A:A,0)</f>
        <v>4</v>
      </c>
      <c r="E9080">
        <v>2018</v>
      </c>
      <c r="F9080" t="s">
        <v>121</v>
      </c>
      <c r="G9080" t="s">
        <v>129</v>
      </c>
      <c r="H9080" t="s">
        <v>11</v>
      </c>
      <c r="I9080" t="s">
        <v>11</v>
      </c>
      <c r="J9080" t="s">
        <v>15</v>
      </c>
      <c r="K9080" t="s">
        <v>42</v>
      </c>
      <c r="L9080">
        <v>1</v>
      </c>
      <c r="M9080">
        <v>1004</v>
      </c>
      <c r="O9080" t="s">
        <v>28</v>
      </c>
      <c r="R9080" t="s">
        <v>44</v>
      </c>
      <c r="S9080" s="49" t="str">
        <f t="shared" si="1129"/>
        <v>Card</v>
      </c>
      <c r="T9080" s="3">
        <v>0.03</v>
      </c>
      <c r="U9080" s="2">
        <v>2.6500000000000004</v>
      </c>
      <c r="V9080" s="2">
        <v>0.87</v>
      </c>
      <c r="W9080" s="54">
        <f>_xlfn.XLOOKUP(M9080,Market!A:A,Market!F:F,0)</f>
        <v>0.06</v>
      </c>
      <c r="X9080" s="55">
        <f t="shared" si="1130"/>
        <v>7.9500000000000001E-2</v>
      </c>
      <c r="Y9080" s="55">
        <f t="shared" si="1131"/>
        <v>1.7800000000000002</v>
      </c>
      <c r="Z9080" s="54">
        <f t="shared" si="1132"/>
        <v>0.67169811320754713</v>
      </c>
      <c r="AA9080" s="49" t="str">
        <f t="shared" ca="1" si="1133"/>
        <v>Y</v>
      </c>
      <c r="AB9080" s="49">
        <f t="shared" ca="1" si="1134"/>
        <v>6</v>
      </c>
      <c r="AC9080" s="49" t="str">
        <f t="shared" ca="1" si="1135"/>
        <v>Y</v>
      </c>
    </row>
    <row r="9081" spans="1:29" x14ac:dyDescent="0.25">
      <c r="A9081">
        <v>10800</v>
      </c>
      <c r="B9081" s="9">
        <v>43213</v>
      </c>
      <c r="C9081" s="50" t="str">
        <f t="shared" si="1128"/>
        <v>N</v>
      </c>
      <c r="D9081" s="52">
        <f>_xlfn.XLOOKUP(B9081,Cal_Date!B:B,Cal_Date!A:A,0)</f>
        <v>4</v>
      </c>
      <c r="E9081">
        <v>2018</v>
      </c>
      <c r="F9081" t="s">
        <v>121</v>
      </c>
      <c r="G9081" t="s">
        <v>129</v>
      </c>
      <c r="H9081" t="s">
        <v>11</v>
      </c>
      <c r="I9081" t="s">
        <v>11</v>
      </c>
      <c r="J9081" t="s">
        <v>15</v>
      </c>
      <c r="K9081" t="s">
        <v>42</v>
      </c>
      <c r="L9081">
        <v>1</v>
      </c>
      <c r="M9081">
        <v>1000</v>
      </c>
      <c r="O9081" t="s">
        <v>25</v>
      </c>
      <c r="R9081" t="s">
        <v>44</v>
      </c>
      <c r="S9081" s="49" t="str">
        <f t="shared" si="1129"/>
        <v>Card</v>
      </c>
      <c r="T9081" s="3">
        <v>0.03</v>
      </c>
      <c r="U9081" s="2">
        <v>2.7</v>
      </c>
      <c r="V9081" s="2">
        <v>0.87</v>
      </c>
      <c r="W9081" s="54">
        <f>_xlfn.XLOOKUP(M9081,Market!A:A,Market!F:F,0)</f>
        <v>0.08</v>
      </c>
      <c r="X9081" s="55">
        <f t="shared" si="1130"/>
        <v>8.1000000000000003E-2</v>
      </c>
      <c r="Y9081" s="55">
        <f t="shared" si="1131"/>
        <v>1.83</v>
      </c>
      <c r="Z9081" s="54">
        <f t="shared" si="1132"/>
        <v>0.67777777777777781</v>
      </c>
      <c r="AA9081" s="49" t="str">
        <f t="shared" ca="1" si="1133"/>
        <v>Y</v>
      </c>
      <c r="AB9081" s="49">
        <f t="shared" ca="1" si="1134"/>
        <v>6</v>
      </c>
      <c r="AC9081" s="49" t="str">
        <f t="shared" ca="1" si="1135"/>
        <v>Y</v>
      </c>
    </row>
    <row r="9082" spans="1:29" x14ac:dyDescent="0.25">
      <c r="A9082">
        <v>10801</v>
      </c>
      <c r="B9082" s="9">
        <v>43213</v>
      </c>
      <c r="C9082" s="50" t="str">
        <f t="shared" si="1128"/>
        <v>N</v>
      </c>
      <c r="D9082" s="52">
        <f>_xlfn.XLOOKUP(B9082,Cal_Date!B:B,Cal_Date!A:A,0)</f>
        <v>4</v>
      </c>
      <c r="E9082">
        <v>2018</v>
      </c>
      <c r="F9082" t="s">
        <v>121</v>
      </c>
      <c r="G9082" t="s">
        <v>129</v>
      </c>
      <c r="H9082" t="s">
        <v>11</v>
      </c>
      <c r="I9082" t="s">
        <v>11</v>
      </c>
      <c r="J9082" t="s">
        <v>15</v>
      </c>
      <c r="K9082" t="s">
        <v>42</v>
      </c>
      <c r="L9082">
        <v>1</v>
      </c>
      <c r="M9082">
        <v>1000</v>
      </c>
      <c r="O9082" t="s">
        <v>25</v>
      </c>
      <c r="R9082" t="s">
        <v>44</v>
      </c>
      <c r="S9082" s="49" t="str">
        <f t="shared" si="1129"/>
        <v>Card</v>
      </c>
      <c r="T9082" s="3">
        <v>0.03</v>
      </c>
      <c r="U9082" s="2">
        <v>2.7</v>
      </c>
      <c r="V9082" s="2">
        <v>0.87</v>
      </c>
      <c r="W9082" s="54">
        <f>_xlfn.XLOOKUP(M9082,Market!A:A,Market!F:F,0)</f>
        <v>0.08</v>
      </c>
      <c r="X9082" s="55">
        <f t="shared" si="1130"/>
        <v>8.1000000000000003E-2</v>
      </c>
      <c r="Y9082" s="55">
        <f t="shared" si="1131"/>
        <v>1.83</v>
      </c>
      <c r="Z9082" s="54">
        <f t="shared" si="1132"/>
        <v>0.67777777777777781</v>
      </c>
      <c r="AA9082" s="49" t="str">
        <f t="shared" ca="1" si="1133"/>
        <v>Y</v>
      </c>
      <c r="AB9082" s="49">
        <f t="shared" ca="1" si="1134"/>
        <v>6</v>
      </c>
      <c r="AC9082" s="49" t="str">
        <f t="shared" ca="1" si="1135"/>
        <v>Y</v>
      </c>
    </row>
    <row r="9083" spans="1:29" x14ac:dyDescent="0.25">
      <c r="A9083">
        <v>10802</v>
      </c>
      <c r="B9083" s="9">
        <v>43213</v>
      </c>
      <c r="C9083" s="50" t="str">
        <f t="shared" si="1128"/>
        <v>N</v>
      </c>
      <c r="D9083" s="52">
        <f>_xlfn.XLOOKUP(B9083,Cal_Date!B:B,Cal_Date!A:A,0)</f>
        <v>4</v>
      </c>
      <c r="E9083">
        <v>2018</v>
      </c>
      <c r="F9083" t="s">
        <v>121</v>
      </c>
      <c r="G9083" t="s">
        <v>129</v>
      </c>
      <c r="H9083" t="s">
        <v>11</v>
      </c>
      <c r="I9083" t="s">
        <v>18</v>
      </c>
      <c r="J9083" t="s">
        <v>15</v>
      </c>
      <c r="K9083" t="s">
        <v>42</v>
      </c>
      <c r="L9083">
        <v>1</v>
      </c>
      <c r="M9083">
        <v>1000</v>
      </c>
      <c r="O9083" t="s">
        <v>25</v>
      </c>
      <c r="R9083" t="s">
        <v>47</v>
      </c>
      <c r="S9083" s="49" t="str">
        <f t="shared" si="1129"/>
        <v>Card</v>
      </c>
      <c r="T9083" s="3">
        <v>3.5000000000000003E-2</v>
      </c>
      <c r="U9083" s="2">
        <v>2.7</v>
      </c>
      <c r="V9083" s="2">
        <v>1.4</v>
      </c>
      <c r="W9083" s="54">
        <f>_xlfn.XLOOKUP(M9083,Market!A:A,Market!F:F,0)</f>
        <v>0.08</v>
      </c>
      <c r="X9083" s="55">
        <f t="shared" si="1130"/>
        <v>9.4500000000000015E-2</v>
      </c>
      <c r="Y9083" s="55">
        <f t="shared" si="1131"/>
        <v>1.3000000000000003</v>
      </c>
      <c r="Z9083" s="54">
        <f t="shared" si="1132"/>
        <v>0.48148148148148157</v>
      </c>
      <c r="AA9083" s="49" t="str">
        <f t="shared" ca="1" si="1133"/>
        <v>Y</v>
      </c>
      <c r="AB9083" s="49">
        <f t="shared" ca="1" si="1134"/>
        <v>6</v>
      </c>
      <c r="AC9083" s="49" t="str">
        <f t="shared" ca="1" si="1135"/>
        <v>Y</v>
      </c>
    </row>
    <row r="9084" spans="1:29" x14ac:dyDescent="0.25">
      <c r="A9084">
        <v>10803</v>
      </c>
      <c r="B9084" s="9">
        <v>43213</v>
      </c>
      <c r="C9084" s="50" t="str">
        <f t="shared" si="1128"/>
        <v>N</v>
      </c>
      <c r="D9084" s="52">
        <f>_xlfn.XLOOKUP(B9084,Cal_Date!B:B,Cal_Date!A:A,0)</f>
        <v>4</v>
      </c>
      <c r="E9084">
        <v>2018</v>
      </c>
      <c r="F9084" t="s">
        <v>121</v>
      </c>
      <c r="G9084" t="s">
        <v>129</v>
      </c>
      <c r="H9084" t="s">
        <v>14</v>
      </c>
      <c r="I9084" t="s">
        <v>18</v>
      </c>
      <c r="J9084" t="s">
        <v>15</v>
      </c>
      <c r="K9084" t="s">
        <v>43</v>
      </c>
      <c r="L9084">
        <v>1</v>
      </c>
      <c r="M9084">
        <v>1008</v>
      </c>
      <c r="O9084" t="s">
        <v>28</v>
      </c>
      <c r="R9084" t="s">
        <v>44</v>
      </c>
      <c r="S9084" s="49" t="str">
        <f t="shared" si="1129"/>
        <v>Card</v>
      </c>
      <c r="T9084" s="3">
        <v>0.03</v>
      </c>
      <c r="U9084" s="2">
        <v>5.4450000000000003</v>
      </c>
      <c r="V9084" s="2">
        <v>2.1</v>
      </c>
      <c r="W9084" s="54">
        <f>_xlfn.XLOOKUP(M9084,Market!A:A,Market!F:F,0)</f>
        <v>8.8999999999999996E-2</v>
      </c>
      <c r="X9084" s="55">
        <f t="shared" si="1130"/>
        <v>0.16335</v>
      </c>
      <c r="Y9084" s="55">
        <f t="shared" si="1131"/>
        <v>3.3450000000000002</v>
      </c>
      <c r="Z9084" s="54">
        <f t="shared" si="1132"/>
        <v>0.61432506887052341</v>
      </c>
      <c r="AA9084" s="49" t="str">
        <f t="shared" ca="1" si="1133"/>
        <v>Y</v>
      </c>
      <c r="AB9084" s="49">
        <f t="shared" ca="1" si="1134"/>
        <v>6</v>
      </c>
      <c r="AC9084" s="49" t="str">
        <f t="shared" ca="1" si="1135"/>
        <v>Y</v>
      </c>
    </row>
    <row r="9085" spans="1:29" x14ac:dyDescent="0.25">
      <c r="A9085">
        <v>10804</v>
      </c>
      <c r="B9085" s="9">
        <v>43213</v>
      </c>
      <c r="C9085" s="50" t="str">
        <f t="shared" si="1128"/>
        <v>N</v>
      </c>
      <c r="D9085" s="52">
        <f>_xlfn.XLOOKUP(B9085,Cal_Date!B:B,Cal_Date!A:A,0)</f>
        <v>4</v>
      </c>
      <c r="E9085">
        <v>2018</v>
      </c>
      <c r="F9085" t="s">
        <v>121</v>
      </c>
      <c r="G9085" t="s">
        <v>129</v>
      </c>
      <c r="H9085" t="s">
        <v>48</v>
      </c>
      <c r="I9085" t="s">
        <v>18</v>
      </c>
      <c r="J9085" t="s">
        <v>10</v>
      </c>
      <c r="K9085" t="s">
        <v>43</v>
      </c>
      <c r="L9085">
        <v>2</v>
      </c>
      <c r="M9085">
        <v>1008</v>
      </c>
      <c r="O9085" t="s">
        <v>28</v>
      </c>
      <c r="R9085" t="s">
        <v>44</v>
      </c>
      <c r="S9085" s="49" t="str">
        <f t="shared" si="1129"/>
        <v>Card</v>
      </c>
      <c r="T9085" s="3">
        <v>0.03</v>
      </c>
      <c r="U9085" s="2">
        <v>15.245999999999999</v>
      </c>
      <c r="V9085" s="2">
        <v>2.92</v>
      </c>
      <c r="W9085" s="54">
        <f>_xlfn.XLOOKUP(M9085,Market!A:A,Market!F:F,0)</f>
        <v>8.8999999999999996E-2</v>
      </c>
      <c r="X9085" s="55">
        <f t="shared" si="1130"/>
        <v>0.45737999999999995</v>
      </c>
      <c r="Y9085" s="55">
        <f t="shared" si="1131"/>
        <v>12.325999999999999</v>
      </c>
      <c r="Z9085" s="54">
        <f t="shared" si="1132"/>
        <v>0.80847435392889933</v>
      </c>
      <c r="AA9085" s="49" t="str">
        <f t="shared" ca="1" si="1133"/>
        <v>Y</v>
      </c>
      <c r="AB9085" s="49">
        <f t="shared" ca="1" si="1134"/>
        <v>6</v>
      </c>
      <c r="AC9085" s="49" t="str">
        <f t="shared" ca="1" si="1135"/>
        <v>Y</v>
      </c>
    </row>
    <row r="9086" spans="1:29" x14ac:dyDescent="0.25">
      <c r="A9086">
        <v>10805</v>
      </c>
      <c r="B9086" s="9">
        <v>43213</v>
      </c>
      <c r="C9086" s="50" t="str">
        <f t="shared" si="1128"/>
        <v>N</v>
      </c>
      <c r="D9086" s="52">
        <f>_xlfn.XLOOKUP(B9086,Cal_Date!B:B,Cal_Date!A:A,0)</f>
        <v>4</v>
      </c>
      <c r="E9086">
        <v>2018</v>
      </c>
      <c r="F9086" t="s">
        <v>121</v>
      </c>
      <c r="G9086" t="s">
        <v>129</v>
      </c>
      <c r="H9086" t="s">
        <v>48</v>
      </c>
      <c r="I9086" t="s">
        <v>18</v>
      </c>
      <c r="J9086" t="s">
        <v>10</v>
      </c>
      <c r="K9086" t="s">
        <v>43</v>
      </c>
      <c r="L9086">
        <v>2</v>
      </c>
      <c r="M9086">
        <v>1009</v>
      </c>
      <c r="O9086" t="s">
        <v>28</v>
      </c>
      <c r="R9086" t="s">
        <v>47</v>
      </c>
      <c r="S9086" s="49" t="str">
        <f t="shared" si="1129"/>
        <v>Card</v>
      </c>
      <c r="T9086" s="3">
        <v>3.5000000000000003E-2</v>
      </c>
      <c r="U9086" s="2">
        <v>15.245999999999999</v>
      </c>
      <c r="V9086" s="2">
        <v>2.92</v>
      </c>
      <c r="W9086" s="54">
        <f>_xlfn.XLOOKUP(M9086,Market!A:A,Market!F:F,0)</f>
        <v>8.8999999999999996E-2</v>
      </c>
      <c r="X9086" s="55">
        <f t="shared" si="1130"/>
        <v>0.53361000000000003</v>
      </c>
      <c r="Y9086" s="55">
        <f t="shared" si="1131"/>
        <v>12.325999999999999</v>
      </c>
      <c r="Z9086" s="54">
        <f t="shared" si="1132"/>
        <v>0.80847435392889933</v>
      </c>
      <c r="AA9086" s="49" t="str">
        <f t="shared" ca="1" si="1133"/>
        <v>Y</v>
      </c>
      <c r="AB9086" s="49">
        <f t="shared" ca="1" si="1134"/>
        <v>6</v>
      </c>
      <c r="AC9086" s="49" t="str">
        <f t="shared" ca="1" si="1135"/>
        <v>Y</v>
      </c>
    </row>
    <row r="9087" spans="1:29" x14ac:dyDescent="0.25">
      <c r="A9087">
        <v>10806</v>
      </c>
      <c r="B9087" s="9">
        <v>43213</v>
      </c>
      <c r="C9087" s="50" t="str">
        <f t="shared" si="1128"/>
        <v>N</v>
      </c>
      <c r="D9087" s="52">
        <f>_xlfn.XLOOKUP(B9087,Cal_Date!B:B,Cal_Date!A:A,0)</f>
        <v>4</v>
      </c>
      <c r="E9087">
        <v>2018</v>
      </c>
      <c r="F9087" t="s">
        <v>121</v>
      </c>
      <c r="G9087" t="s">
        <v>129</v>
      </c>
      <c r="H9087" t="s">
        <v>11</v>
      </c>
      <c r="I9087" t="s">
        <v>11</v>
      </c>
      <c r="J9087" t="s">
        <v>15</v>
      </c>
      <c r="K9087" t="s">
        <v>42</v>
      </c>
      <c r="L9087">
        <v>1</v>
      </c>
      <c r="M9087">
        <v>1010</v>
      </c>
      <c r="O9087" t="s">
        <v>25</v>
      </c>
      <c r="R9087" t="s">
        <v>44</v>
      </c>
      <c r="S9087" s="49" t="str">
        <f t="shared" si="1129"/>
        <v>Card</v>
      </c>
      <c r="T9087" s="3">
        <v>0.03</v>
      </c>
      <c r="U9087" s="2">
        <v>2.7</v>
      </c>
      <c r="V9087" s="2">
        <v>0.87</v>
      </c>
      <c r="W9087" s="54">
        <f>_xlfn.XLOOKUP(M9087,Market!A:A,Market!F:F,0)</f>
        <v>0.08</v>
      </c>
      <c r="X9087" s="55">
        <f t="shared" si="1130"/>
        <v>8.1000000000000003E-2</v>
      </c>
      <c r="Y9087" s="55">
        <f t="shared" si="1131"/>
        <v>1.83</v>
      </c>
      <c r="Z9087" s="54">
        <f t="shared" si="1132"/>
        <v>0.67777777777777781</v>
      </c>
      <c r="AA9087" s="49" t="str">
        <f t="shared" ca="1" si="1133"/>
        <v>Y</v>
      </c>
      <c r="AB9087" s="49">
        <f t="shared" ca="1" si="1134"/>
        <v>6</v>
      </c>
      <c r="AC9087" s="49" t="str">
        <f t="shared" ca="1" si="1135"/>
        <v>Y</v>
      </c>
    </row>
    <row r="9088" spans="1:29" x14ac:dyDescent="0.25">
      <c r="A9088">
        <v>10807</v>
      </c>
      <c r="B9088" s="9">
        <v>43213</v>
      </c>
      <c r="C9088" s="50" t="str">
        <f t="shared" si="1128"/>
        <v>N</v>
      </c>
      <c r="D9088" s="52">
        <f>_xlfn.XLOOKUP(B9088,Cal_Date!B:B,Cal_Date!A:A,0)</f>
        <v>4</v>
      </c>
      <c r="E9088">
        <v>2018</v>
      </c>
      <c r="F9088" t="s">
        <v>121</v>
      </c>
      <c r="G9088" t="s">
        <v>129</v>
      </c>
      <c r="H9088" t="s">
        <v>48</v>
      </c>
      <c r="I9088" t="s">
        <v>18</v>
      </c>
      <c r="J9088" t="s">
        <v>10</v>
      </c>
      <c r="K9088" t="s">
        <v>43</v>
      </c>
      <c r="L9088">
        <v>1</v>
      </c>
      <c r="M9088">
        <v>1008</v>
      </c>
      <c r="O9088" t="s">
        <v>28</v>
      </c>
      <c r="R9088" t="s">
        <v>44</v>
      </c>
      <c r="S9088" s="49" t="str">
        <f t="shared" si="1129"/>
        <v>Card</v>
      </c>
      <c r="T9088" s="3">
        <v>0.03</v>
      </c>
      <c r="U9088" s="2">
        <v>7.6229999999999993</v>
      </c>
      <c r="V9088" s="2">
        <v>1.46</v>
      </c>
      <c r="W9088" s="54">
        <f>_xlfn.XLOOKUP(M9088,Market!A:A,Market!F:F,0)</f>
        <v>8.8999999999999996E-2</v>
      </c>
      <c r="X9088" s="55">
        <f t="shared" si="1130"/>
        <v>0.22868999999999998</v>
      </c>
      <c r="Y9088" s="55">
        <f t="shared" si="1131"/>
        <v>6.1629999999999994</v>
      </c>
      <c r="Z9088" s="54">
        <f t="shared" si="1132"/>
        <v>0.80847435392889933</v>
      </c>
      <c r="AA9088" s="49" t="str">
        <f t="shared" ca="1" si="1133"/>
        <v>Y</v>
      </c>
      <c r="AB9088" s="49">
        <f t="shared" ca="1" si="1134"/>
        <v>6</v>
      </c>
      <c r="AC9088" s="49" t="str">
        <f t="shared" ca="1" si="1135"/>
        <v>Y</v>
      </c>
    </row>
    <row r="9089" spans="1:29" x14ac:dyDescent="0.25">
      <c r="A9089">
        <v>10808</v>
      </c>
      <c r="B9089" s="9">
        <v>43213</v>
      </c>
      <c r="C9089" s="50" t="str">
        <f t="shared" si="1128"/>
        <v>N</v>
      </c>
      <c r="D9089" s="52">
        <f>_xlfn.XLOOKUP(B9089,Cal_Date!B:B,Cal_Date!A:A,0)</f>
        <v>4</v>
      </c>
      <c r="E9089">
        <v>2018</v>
      </c>
      <c r="F9089" t="s">
        <v>121</v>
      </c>
      <c r="G9089" t="s">
        <v>129</v>
      </c>
      <c r="H9089" t="s">
        <v>11</v>
      </c>
      <c r="I9089" t="s">
        <v>18</v>
      </c>
      <c r="J9089" t="s">
        <v>15</v>
      </c>
      <c r="K9089" t="s">
        <v>42</v>
      </c>
      <c r="L9089">
        <v>1</v>
      </c>
      <c r="M9089">
        <v>1008</v>
      </c>
      <c r="O9089" t="s">
        <v>28</v>
      </c>
      <c r="R9089" t="s">
        <v>44</v>
      </c>
      <c r="S9089" s="49" t="str">
        <f t="shared" si="1129"/>
        <v>Card</v>
      </c>
      <c r="T9089" s="3">
        <v>0.03</v>
      </c>
      <c r="U9089" s="2">
        <v>2.7225000000000001</v>
      </c>
      <c r="V9089" s="2">
        <v>1.4</v>
      </c>
      <c r="W9089" s="54">
        <f>_xlfn.XLOOKUP(M9089,Market!A:A,Market!F:F,0)</f>
        <v>8.8999999999999996E-2</v>
      </c>
      <c r="X9089" s="55">
        <f t="shared" si="1130"/>
        <v>8.1674999999999998E-2</v>
      </c>
      <c r="Y9089" s="55">
        <f t="shared" si="1131"/>
        <v>1.3225000000000002</v>
      </c>
      <c r="Z9089" s="54">
        <f t="shared" si="1132"/>
        <v>0.48576675849403128</v>
      </c>
      <c r="AA9089" s="49" t="str">
        <f t="shared" ca="1" si="1133"/>
        <v>Y</v>
      </c>
      <c r="AB9089" s="49">
        <f t="shared" ca="1" si="1134"/>
        <v>6</v>
      </c>
      <c r="AC9089" s="49" t="str">
        <f t="shared" ca="1" si="1135"/>
        <v>Y</v>
      </c>
    </row>
    <row r="9090" spans="1:29" x14ac:dyDescent="0.25">
      <c r="A9090">
        <v>10809</v>
      </c>
      <c r="B9090" s="9">
        <v>43213</v>
      </c>
      <c r="C9090" s="50" t="str">
        <f t="shared" si="1128"/>
        <v>N</v>
      </c>
      <c r="D9090" s="52">
        <f>_xlfn.XLOOKUP(B9090,Cal_Date!B:B,Cal_Date!A:A,0)</f>
        <v>4</v>
      </c>
      <c r="E9090">
        <v>2018</v>
      </c>
      <c r="F9090" t="s">
        <v>121</v>
      </c>
      <c r="G9090" t="s">
        <v>129</v>
      </c>
      <c r="H9090" t="s">
        <v>14</v>
      </c>
      <c r="I9090" t="s">
        <v>18</v>
      </c>
      <c r="J9090" t="s">
        <v>15</v>
      </c>
      <c r="K9090" t="s">
        <v>43</v>
      </c>
      <c r="L9090">
        <v>2</v>
      </c>
      <c r="M9090">
        <v>1008</v>
      </c>
      <c r="O9090" t="s">
        <v>28</v>
      </c>
      <c r="R9090" t="s">
        <v>47</v>
      </c>
      <c r="S9090" s="49" t="str">
        <f t="shared" si="1129"/>
        <v>Card</v>
      </c>
      <c r="T9090" s="3">
        <v>3.5000000000000003E-2</v>
      </c>
      <c r="U9090" s="2">
        <v>10.89</v>
      </c>
      <c r="V9090" s="2">
        <v>4.2</v>
      </c>
      <c r="W9090" s="54">
        <f>_xlfn.XLOOKUP(M9090,Market!A:A,Market!F:F,0)</f>
        <v>8.8999999999999996E-2</v>
      </c>
      <c r="X9090" s="55">
        <f t="shared" si="1130"/>
        <v>0.38115000000000004</v>
      </c>
      <c r="Y9090" s="55">
        <f t="shared" si="1131"/>
        <v>6.69</v>
      </c>
      <c r="Z9090" s="54">
        <f t="shared" si="1132"/>
        <v>0.61432506887052341</v>
      </c>
      <c r="AA9090" s="49" t="str">
        <f t="shared" ca="1" si="1133"/>
        <v>Y</v>
      </c>
      <c r="AB9090" s="49">
        <f t="shared" ca="1" si="1134"/>
        <v>6</v>
      </c>
      <c r="AC9090" s="49" t="str">
        <f t="shared" ca="1" si="1135"/>
        <v>Y</v>
      </c>
    </row>
    <row r="9091" spans="1:29" x14ac:dyDescent="0.25">
      <c r="A9091">
        <v>10810</v>
      </c>
      <c r="B9091" s="9">
        <v>43213</v>
      </c>
      <c r="C9091" s="50" t="str">
        <f t="shared" ref="C9091:C9154" si="1136">IF(OR(B9091="04/01/2018"+0,B9091="04/02/2018"+0),"Y","N")</f>
        <v>N</v>
      </c>
      <c r="D9091" s="52">
        <f>_xlfn.XLOOKUP(B9091,Cal_Date!B:B,Cal_Date!A:A,0)</f>
        <v>4</v>
      </c>
      <c r="E9091">
        <v>2018</v>
      </c>
      <c r="F9091" t="s">
        <v>121</v>
      </c>
      <c r="G9091" t="s">
        <v>129</v>
      </c>
      <c r="H9091" t="s">
        <v>48</v>
      </c>
      <c r="I9091" t="s">
        <v>18</v>
      </c>
      <c r="J9091" t="s">
        <v>10</v>
      </c>
      <c r="K9091" t="s">
        <v>43</v>
      </c>
      <c r="L9091">
        <v>1</v>
      </c>
      <c r="M9091">
        <v>1004</v>
      </c>
      <c r="O9091" t="s">
        <v>28</v>
      </c>
      <c r="R9091" t="s">
        <v>44</v>
      </c>
      <c r="S9091" s="49" t="str">
        <f t="shared" ref="S9091:S9154" si="1137">IF(R9091="Cash","Cash","Card")</f>
        <v>Card</v>
      </c>
      <c r="T9091" s="3">
        <v>0.03</v>
      </c>
      <c r="U9091" s="2">
        <v>7.42</v>
      </c>
      <c r="V9091" s="2">
        <v>1.46</v>
      </c>
      <c r="W9091" s="54">
        <f>_xlfn.XLOOKUP(M9091,Market!A:A,Market!F:F,0)</f>
        <v>0.06</v>
      </c>
      <c r="X9091" s="55">
        <f t="shared" ref="X9091:X9154" si="1138">T9091*U9091</f>
        <v>0.22259999999999999</v>
      </c>
      <c r="Y9091" s="55">
        <f t="shared" ref="Y9091:Y9154" si="1139">U9091-V9091</f>
        <v>5.96</v>
      </c>
      <c r="Z9091" s="54">
        <f t="shared" ref="Z9091:Z9154" si="1140">Y9091/U9091</f>
        <v>0.80323450134770891</v>
      </c>
      <c r="AA9091" s="49" t="str">
        <f t="shared" ref="AA9091:AA9154" ca="1" si="1141">IF(DATEDIF(B9091,TODAY(),"y")&gt;5,"Y","N")</f>
        <v>Y</v>
      </c>
      <c r="AB9091" s="49">
        <f t="shared" ref="AB9091:AB9154" ca="1" si="1142">DATEDIF(B9091,TODAY(),"y")</f>
        <v>6</v>
      </c>
      <c r="AC9091" s="49" t="str">
        <f t="shared" ref="AC9091:AC9154" ca="1" si="1143">IF(AB9091&gt;5,"Y","N")</f>
        <v>Y</v>
      </c>
    </row>
    <row r="9092" spans="1:29" x14ac:dyDescent="0.25">
      <c r="A9092">
        <v>10811</v>
      </c>
      <c r="B9092" s="9">
        <v>43213</v>
      </c>
      <c r="C9092" s="50" t="str">
        <f t="shared" si="1136"/>
        <v>N</v>
      </c>
      <c r="D9092" s="52">
        <f>_xlfn.XLOOKUP(B9092,Cal_Date!B:B,Cal_Date!A:A,0)</f>
        <v>4</v>
      </c>
      <c r="E9092">
        <v>2018</v>
      </c>
      <c r="F9092" t="s">
        <v>121</v>
      </c>
      <c r="G9092" t="s">
        <v>129</v>
      </c>
      <c r="H9092" t="s">
        <v>48</v>
      </c>
      <c r="I9092" t="s">
        <v>18</v>
      </c>
      <c r="J9092" t="s">
        <v>10</v>
      </c>
      <c r="K9092" t="s">
        <v>43</v>
      </c>
      <c r="L9092">
        <v>2</v>
      </c>
      <c r="M9092">
        <v>1009</v>
      </c>
      <c r="O9092" t="s">
        <v>28</v>
      </c>
      <c r="R9092" t="s">
        <v>44</v>
      </c>
      <c r="S9092" s="49" t="str">
        <f t="shared" si="1137"/>
        <v>Card</v>
      </c>
      <c r="T9092" s="3">
        <v>0.03</v>
      </c>
      <c r="U9092" s="2">
        <v>15.245999999999999</v>
      </c>
      <c r="V9092" s="2">
        <v>2.92</v>
      </c>
      <c r="W9092" s="54">
        <f>_xlfn.XLOOKUP(M9092,Market!A:A,Market!F:F,0)</f>
        <v>8.8999999999999996E-2</v>
      </c>
      <c r="X9092" s="55">
        <f t="shared" si="1138"/>
        <v>0.45737999999999995</v>
      </c>
      <c r="Y9092" s="55">
        <f t="shared" si="1139"/>
        <v>12.325999999999999</v>
      </c>
      <c r="Z9092" s="54">
        <f t="shared" si="1140"/>
        <v>0.80847435392889933</v>
      </c>
      <c r="AA9092" s="49" t="str">
        <f t="shared" ca="1" si="1141"/>
        <v>Y</v>
      </c>
      <c r="AB9092" s="49">
        <f t="shared" ca="1" si="1142"/>
        <v>6</v>
      </c>
      <c r="AC9092" s="49" t="str">
        <f t="shared" ca="1" si="1143"/>
        <v>Y</v>
      </c>
    </row>
    <row r="9093" spans="1:29" x14ac:dyDescent="0.25">
      <c r="A9093">
        <v>10812</v>
      </c>
      <c r="B9093" s="9">
        <v>43213</v>
      </c>
      <c r="C9093" s="50" t="str">
        <f t="shared" si="1136"/>
        <v>N</v>
      </c>
      <c r="D9093" s="52">
        <f>_xlfn.XLOOKUP(B9093,Cal_Date!B:B,Cal_Date!A:A,0)</f>
        <v>4</v>
      </c>
      <c r="E9093">
        <v>2018</v>
      </c>
      <c r="F9093" t="s">
        <v>121</v>
      </c>
      <c r="G9093" t="s">
        <v>129</v>
      </c>
      <c r="H9093" t="s">
        <v>11</v>
      </c>
      <c r="I9093" t="s">
        <v>11</v>
      </c>
      <c r="J9093" t="s">
        <v>15</v>
      </c>
      <c r="K9093" t="s">
        <v>42</v>
      </c>
      <c r="L9093">
        <v>1</v>
      </c>
      <c r="M9093">
        <v>1010</v>
      </c>
      <c r="O9093" t="s">
        <v>25</v>
      </c>
      <c r="R9093" t="s">
        <v>47</v>
      </c>
      <c r="S9093" s="49" t="str">
        <f t="shared" si="1137"/>
        <v>Card</v>
      </c>
      <c r="T9093" s="3">
        <v>3.5000000000000003E-2</v>
      </c>
      <c r="U9093" s="2">
        <v>2.7</v>
      </c>
      <c r="V9093" s="2">
        <v>0.87</v>
      </c>
      <c r="W9093" s="54">
        <f>_xlfn.XLOOKUP(M9093,Market!A:A,Market!F:F,0)</f>
        <v>0.08</v>
      </c>
      <c r="X9093" s="55">
        <f t="shared" si="1138"/>
        <v>9.4500000000000015E-2</v>
      </c>
      <c r="Y9093" s="55">
        <f t="shared" si="1139"/>
        <v>1.83</v>
      </c>
      <c r="Z9093" s="54">
        <f t="shared" si="1140"/>
        <v>0.67777777777777781</v>
      </c>
      <c r="AA9093" s="49" t="str">
        <f t="shared" ca="1" si="1141"/>
        <v>Y</v>
      </c>
      <c r="AB9093" s="49">
        <f t="shared" ca="1" si="1142"/>
        <v>6</v>
      </c>
      <c r="AC9093" s="49" t="str">
        <f t="shared" ca="1" si="1143"/>
        <v>Y</v>
      </c>
    </row>
    <row r="9094" spans="1:29" x14ac:dyDescent="0.25">
      <c r="A9094">
        <v>10813</v>
      </c>
      <c r="B9094" s="9">
        <v>43213</v>
      </c>
      <c r="C9094" s="50" t="str">
        <f t="shared" si="1136"/>
        <v>N</v>
      </c>
      <c r="D9094" s="52">
        <f>_xlfn.XLOOKUP(B9094,Cal_Date!B:B,Cal_Date!A:A,0)</f>
        <v>4</v>
      </c>
      <c r="E9094">
        <v>2018</v>
      </c>
      <c r="F9094" t="s">
        <v>121</v>
      </c>
      <c r="G9094" t="s">
        <v>129</v>
      </c>
      <c r="H9094" t="s">
        <v>48</v>
      </c>
      <c r="I9094" t="s">
        <v>18</v>
      </c>
      <c r="J9094" t="s">
        <v>10</v>
      </c>
      <c r="K9094" t="s">
        <v>43</v>
      </c>
      <c r="L9094">
        <v>2</v>
      </c>
      <c r="M9094">
        <v>1011</v>
      </c>
      <c r="O9094" t="s">
        <v>25</v>
      </c>
      <c r="R9094" t="s">
        <v>47</v>
      </c>
      <c r="S9094" s="49" t="str">
        <f t="shared" si="1137"/>
        <v>Card</v>
      </c>
      <c r="T9094" s="3">
        <v>3.5000000000000003E-2</v>
      </c>
      <c r="U9094" s="2">
        <v>14.84</v>
      </c>
      <c r="V9094" s="2">
        <v>2.92</v>
      </c>
      <c r="W9094" s="54">
        <f>_xlfn.XLOOKUP(M9094,Market!A:A,Market!F:F,0)</f>
        <v>0.06</v>
      </c>
      <c r="X9094" s="55">
        <f t="shared" si="1138"/>
        <v>0.51940000000000008</v>
      </c>
      <c r="Y9094" s="55">
        <f t="shared" si="1139"/>
        <v>11.92</v>
      </c>
      <c r="Z9094" s="54">
        <f t="shared" si="1140"/>
        <v>0.80323450134770891</v>
      </c>
      <c r="AA9094" s="49" t="str">
        <f t="shared" ca="1" si="1141"/>
        <v>Y</v>
      </c>
      <c r="AB9094" s="49">
        <f t="shared" ca="1" si="1142"/>
        <v>6</v>
      </c>
      <c r="AC9094" s="49" t="str">
        <f t="shared" ca="1" si="1143"/>
        <v>Y</v>
      </c>
    </row>
    <row r="9095" spans="1:29" x14ac:dyDescent="0.25">
      <c r="A9095">
        <v>10814</v>
      </c>
      <c r="B9095" s="9">
        <v>43213</v>
      </c>
      <c r="C9095" s="50" t="str">
        <f t="shared" si="1136"/>
        <v>N</v>
      </c>
      <c r="D9095" s="52">
        <f>_xlfn.XLOOKUP(B9095,Cal_Date!B:B,Cal_Date!A:A,0)</f>
        <v>4</v>
      </c>
      <c r="E9095">
        <v>2018</v>
      </c>
      <c r="F9095" t="s">
        <v>121</v>
      </c>
      <c r="G9095" t="s">
        <v>129</v>
      </c>
      <c r="H9095" t="s">
        <v>11</v>
      </c>
      <c r="I9095" t="s">
        <v>11</v>
      </c>
      <c r="J9095" t="s">
        <v>15</v>
      </c>
      <c r="K9095" t="s">
        <v>42</v>
      </c>
      <c r="L9095">
        <v>1</v>
      </c>
      <c r="M9095">
        <v>1011</v>
      </c>
      <c r="O9095" t="s">
        <v>25</v>
      </c>
      <c r="R9095" t="s">
        <v>44</v>
      </c>
      <c r="S9095" s="49" t="str">
        <f t="shared" si="1137"/>
        <v>Card</v>
      </c>
      <c r="T9095" s="3">
        <v>0.03</v>
      </c>
      <c r="U9095" s="2">
        <v>2.6500000000000004</v>
      </c>
      <c r="V9095" s="2">
        <v>0.87</v>
      </c>
      <c r="W9095" s="54">
        <f>_xlfn.XLOOKUP(M9095,Market!A:A,Market!F:F,0)</f>
        <v>0.06</v>
      </c>
      <c r="X9095" s="55">
        <f t="shared" si="1138"/>
        <v>7.9500000000000001E-2</v>
      </c>
      <c r="Y9095" s="55">
        <f t="shared" si="1139"/>
        <v>1.7800000000000002</v>
      </c>
      <c r="Z9095" s="54">
        <f t="shared" si="1140"/>
        <v>0.67169811320754713</v>
      </c>
      <c r="AA9095" s="49" t="str">
        <f t="shared" ca="1" si="1141"/>
        <v>Y</v>
      </c>
      <c r="AB9095" s="49">
        <f t="shared" ca="1" si="1142"/>
        <v>6</v>
      </c>
      <c r="AC9095" s="49" t="str">
        <f t="shared" ca="1" si="1143"/>
        <v>Y</v>
      </c>
    </row>
    <row r="9096" spans="1:29" x14ac:dyDescent="0.25">
      <c r="A9096">
        <v>10815</v>
      </c>
      <c r="B9096" s="9">
        <v>43213</v>
      </c>
      <c r="C9096" s="50" t="str">
        <f t="shared" si="1136"/>
        <v>N</v>
      </c>
      <c r="D9096" s="52">
        <f>_xlfn.XLOOKUP(B9096,Cal_Date!B:B,Cal_Date!A:A,0)</f>
        <v>4</v>
      </c>
      <c r="E9096">
        <v>2018</v>
      </c>
      <c r="F9096" t="s">
        <v>121</v>
      </c>
      <c r="G9096" t="s">
        <v>129</v>
      </c>
      <c r="H9096" t="s">
        <v>48</v>
      </c>
      <c r="I9096" t="s">
        <v>18</v>
      </c>
      <c r="J9096" t="s">
        <v>10</v>
      </c>
      <c r="K9096" t="s">
        <v>43</v>
      </c>
      <c r="L9096">
        <v>1</v>
      </c>
      <c r="M9096">
        <v>1011</v>
      </c>
      <c r="O9096" t="s">
        <v>25</v>
      </c>
      <c r="R9096" t="s">
        <v>44</v>
      </c>
      <c r="S9096" s="49" t="str">
        <f t="shared" si="1137"/>
        <v>Card</v>
      </c>
      <c r="T9096" s="3">
        <v>0.03</v>
      </c>
      <c r="U9096" s="2">
        <v>7.42</v>
      </c>
      <c r="V9096" s="2">
        <v>1.46</v>
      </c>
      <c r="W9096" s="54">
        <f>_xlfn.XLOOKUP(M9096,Market!A:A,Market!F:F,0)</f>
        <v>0.06</v>
      </c>
      <c r="X9096" s="55">
        <f t="shared" si="1138"/>
        <v>0.22259999999999999</v>
      </c>
      <c r="Y9096" s="55">
        <f t="shared" si="1139"/>
        <v>5.96</v>
      </c>
      <c r="Z9096" s="54">
        <f t="shared" si="1140"/>
        <v>0.80323450134770891</v>
      </c>
      <c r="AA9096" s="49" t="str">
        <f t="shared" ca="1" si="1141"/>
        <v>Y</v>
      </c>
      <c r="AB9096" s="49">
        <f t="shared" ca="1" si="1142"/>
        <v>6</v>
      </c>
      <c r="AC9096" s="49" t="str">
        <f t="shared" ca="1" si="1143"/>
        <v>Y</v>
      </c>
    </row>
    <row r="9097" spans="1:29" x14ac:dyDescent="0.25">
      <c r="A9097">
        <v>10816</v>
      </c>
      <c r="B9097" s="9">
        <v>43213</v>
      </c>
      <c r="C9097" s="50" t="str">
        <f t="shared" si="1136"/>
        <v>N</v>
      </c>
      <c r="D9097" s="52">
        <f>_xlfn.XLOOKUP(B9097,Cal_Date!B:B,Cal_Date!A:A,0)</f>
        <v>4</v>
      </c>
      <c r="E9097">
        <v>2018</v>
      </c>
      <c r="F9097" t="s">
        <v>121</v>
      </c>
      <c r="G9097" t="s">
        <v>129</v>
      </c>
      <c r="H9097" t="s">
        <v>14</v>
      </c>
      <c r="I9097" t="s">
        <v>18</v>
      </c>
      <c r="J9097" t="s">
        <v>15</v>
      </c>
      <c r="K9097" t="s">
        <v>43</v>
      </c>
      <c r="L9097">
        <v>1</v>
      </c>
      <c r="M9097">
        <v>1001</v>
      </c>
      <c r="O9097" t="s">
        <v>25</v>
      </c>
      <c r="R9097" t="s">
        <v>44</v>
      </c>
      <c r="S9097" s="49" t="str">
        <f t="shared" si="1137"/>
        <v>Card</v>
      </c>
      <c r="T9097" s="3">
        <v>0.03</v>
      </c>
      <c r="U9097" s="2">
        <v>5.3000000000000007</v>
      </c>
      <c r="V9097" s="2">
        <v>2.2200000000000002</v>
      </c>
      <c r="W9097" s="54">
        <f>_xlfn.XLOOKUP(M9097,Market!A:A,Market!F:F,0)</f>
        <v>0.06</v>
      </c>
      <c r="X9097" s="55">
        <f t="shared" si="1138"/>
        <v>0.159</v>
      </c>
      <c r="Y9097" s="55">
        <f t="shared" si="1139"/>
        <v>3.0800000000000005</v>
      </c>
      <c r="Z9097" s="54">
        <f t="shared" si="1140"/>
        <v>0.5811320754716981</v>
      </c>
      <c r="AA9097" s="49" t="str">
        <f t="shared" ca="1" si="1141"/>
        <v>Y</v>
      </c>
      <c r="AB9097" s="49">
        <f t="shared" ca="1" si="1142"/>
        <v>6</v>
      </c>
      <c r="AC9097" s="49" t="str">
        <f t="shared" ca="1" si="1143"/>
        <v>Y</v>
      </c>
    </row>
    <row r="9098" spans="1:29" x14ac:dyDescent="0.25">
      <c r="A9098">
        <v>10817</v>
      </c>
      <c r="B9098" s="9">
        <v>43213</v>
      </c>
      <c r="C9098" s="50" t="str">
        <f t="shared" si="1136"/>
        <v>N</v>
      </c>
      <c r="D9098" s="52">
        <f>_xlfn.XLOOKUP(B9098,Cal_Date!B:B,Cal_Date!A:A,0)</f>
        <v>4</v>
      </c>
      <c r="E9098">
        <v>2018</v>
      </c>
      <c r="F9098" t="s">
        <v>121</v>
      </c>
      <c r="G9098" t="s">
        <v>129</v>
      </c>
      <c r="H9098" t="s">
        <v>48</v>
      </c>
      <c r="I9098" t="s">
        <v>18</v>
      </c>
      <c r="J9098" t="s">
        <v>10</v>
      </c>
      <c r="K9098" t="s">
        <v>43</v>
      </c>
      <c r="L9098">
        <v>1</v>
      </c>
      <c r="M9098">
        <v>1000</v>
      </c>
      <c r="O9098" t="s">
        <v>25</v>
      </c>
      <c r="R9098" t="s">
        <v>47</v>
      </c>
      <c r="S9098" s="49" t="str">
        <f t="shared" si="1137"/>
        <v>Card</v>
      </c>
      <c r="T9098" s="3">
        <v>3.5000000000000003E-2</v>
      </c>
      <c r="U9098" s="2">
        <v>7.5600000000000005</v>
      </c>
      <c r="V9098" s="2">
        <v>1.46</v>
      </c>
      <c r="W9098" s="54">
        <f>_xlfn.XLOOKUP(M9098,Market!A:A,Market!F:F,0)</f>
        <v>0.08</v>
      </c>
      <c r="X9098" s="55">
        <f t="shared" si="1138"/>
        <v>0.26460000000000006</v>
      </c>
      <c r="Y9098" s="55">
        <f t="shared" si="1139"/>
        <v>6.1000000000000005</v>
      </c>
      <c r="Z9098" s="54">
        <f t="shared" si="1140"/>
        <v>0.80687830687830686</v>
      </c>
      <c r="AA9098" s="49" t="str">
        <f t="shared" ca="1" si="1141"/>
        <v>Y</v>
      </c>
      <c r="AB9098" s="49">
        <f t="shared" ca="1" si="1142"/>
        <v>6</v>
      </c>
      <c r="AC9098" s="49" t="str">
        <f t="shared" ca="1" si="1143"/>
        <v>Y</v>
      </c>
    </row>
    <row r="9099" spans="1:29" x14ac:dyDescent="0.25">
      <c r="A9099">
        <v>10818</v>
      </c>
      <c r="B9099" s="9">
        <v>43213</v>
      </c>
      <c r="C9099" s="50" t="str">
        <f t="shared" si="1136"/>
        <v>N</v>
      </c>
      <c r="D9099" s="52">
        <f>_xlfn.XLOOKUP(B9099,Cal_Date!B:B,Cal_Date!A:A,0)</f>
        <v>4</v>
      </c>
      <c r="E9099">
        <v>2018</v>
      </c>
      <c r="F9099" t="s">
        <v>121</v>
      </c>
      <c r="G9099" t="s">
        <v>129</v>
      </c>
      <c r="H9099" t="s">
        <v>48</v>
      </c>
      <c r="I9099" t="s">
        <v>18</v>
      </c>
      <c r="J9099" t="s">
        <v>10</v>
      </c>
      <c r="K9099" t="s">
        <v>43</v>
      </c>
      <c r="L9099">
        <v>2</v>
      </c>
      <c r="M9099">
        <v>1000</v>
      </c>
      <c r="O9099" t="s">
        <v>25</v>
      </c>
      <c r="R9099" t="s">
        <v>44</v>
      </c>
      <c r="S9099" s="49" t="str">
        <f t="shared" si="1137"/>
        <v>Card</v>
      </c>
      <c r="T9099" s="3">
        <v>0.03</v>
      </c>
      <c r="U9099" s="2">
        <v>15.120000000000001</v>
      </c>
      <c r="V9099" s="2">
        <v>2.92</v>
      </c>
      <c r="W9099" s="54">
        <f>_xlfn.XLOOKUP(M9099,Market!A:A,Market!F:F,0)</f>
        <v>0.08</v>
      </c>
      <c r="X9099" s="55">
        <f t="shared" si="1138"/>
        <v>0.4536</v>
      </c>
      <c r="Y9099" s="55">
        <f t="shared" si="1139"/>
        <v>12.200000000000001</v>
      </c>
      <c r="Z9099" s="54">
        <f t="shared" si="1140"/>
        <v>0.80687830687830686</v>
      </c>
      <c r="AA9099" s="49" t="str">
        <f t="shared" ca="1" si="1141"/>
        <v>Y</v>
      </c>
      <c r="AB9099" s="49">
        <f t="shared" ca="1" si="1142"/>
        <v>6</v>
      </c>
      <c r="AC9099" s="49" t="str">
        <f t="shared" ca="1" si="1143"/>
        <v>Y</v>
      </c>
    </row>
    <row r="9100" spans="1:29" x14ac:dyDescent="0.25">
      <c r="A9100">
        <v>10819</v>
      </c>
      <c r="B9100" s="9">
        <v>43213</v>
      </c>
      <c r="C9100" s="50" t="str">
        <f t="shared" si="1136"/>
        <v>N</v>
      </c>
      <c r="D9100" s="52">
        <f>_xlfn.XLOOKUP(B9100,Cal_Date!B:B,Cal_Date!A:A,0)</f>
        <v>4</v>
      </c>
      <c r="E9100">
        <v>2018</v>
      </c>
      <c r="F9100" t="s">
        <v>121</v>
      </c>
      <c r="G9100" t="s">
        <v>129</v>
      </c>
      <c r="H9100" t="s">
        <v>11</v>
      </c>
      <c r="I9100" t="s">
        <v>11</v>
      </c>
      <c r="J9100" t="s">
        <v>15</v>
      </c>
      <c r="K9100" t="s">
        <v>42</v>
      </c>
      <c r="L9100">
        <v>1</v>
      </c>
      <c r="M9100">
        <v>1002</v>
      </c>
      <c r="O9100" t="s">
        <v>28</v>
      </c>
      <c r="R9100" t="s">
        <v>47</v>
      </c>
      <c r="S9100" s="49" t="str">
        <f t="shared" si="1137"/>
        <v>Card</v>
      </c>
      <c r="T9100" s="3">
        <v>3.5000000000000003E-2</v>
      </c>
      <c r="U9100" s="2">
        <v>2.6500000000000004</v>
      </c>
      <c r="V9100" s="2">
        <v>0.87</v>
      </c>
      <c r="W9100" s="54">
        <f>_xlfn.XLOOKUP(M9100,Market!A:A,Market!F:F,0)</f>
        <v>0.06</v>
      </c>
      <c r="X9100" s="55">
        <f t="shared" si="1138"/>
        <v>9.2750000000000027E-2</v>
      </c>
      <c r="Y9100" s="55">
        <f t="shared" si="1139"/>
        <v>1.7800000000000002</v>
      </c>
      <c r="Z9100" s="54">
        <f t="shared" si="1140"/>
        <v>0.67169811320754713</v>
      </c>
      <c r="AA9100" s="49" t="str">
        <f t="shared" ca="1" si="1141"/>
        <v>Y</v>
      </c>
      <c r="AB9100" s="49">
        <f t="shared" ca="1" si="1142"/>
        <v>6</v>
      </c>
      <c r="AC9100" s="49" t="str">
        <f t="shared" ca="1" si="1143"/>
        <v>Y</v>
      </c>
    </row>
    <row r="9101" spans="1:29" x14ac:dyDescent="0.25">
      <c r="A9101">
        <v>10820</v>
      </c>
      <c r="B9101" s="9">
        <v>43213</v>
      </c>
      <c r="C9101" s="50" t="str">
        <f t="shared" si="1136"/>
        <v>N</v>
      </c>
      <c r="D9101" s="52">
        <f>_xlfn.XLOOKUP(B9101,Cal_Date!B:B,Cal_Date!A:A,0)</f>
        <v>4</v>
      </c>
      <c r="E9101">
        <v>2018</v>
      </c>
      <c r="F9101" t="s">
        <v>121</v>
      </c>
      <c r="G9101" t="s">
        <v>129</v>
      </c>
      <c r="H9101" t="s">
        <v>11</v>
      </c>
      <c r="I9101" t="s">
        <v>18</v>
      </c>
      <c r="J9101" t="s">
        <v>15</v>
      </c>
      <c r="K9101" t="s">
        <v>42</v>
      </c>
      <c r="L9101">
        <v>1</v>
      </c>
      <c r="M9101">
        <v>1003</v>
      </c>
      <c r="O9101" t="s">
        <v>25</v>
      </c>
      <c r="R9101" t="s">
        <v>47</v>
      </c>
      <c r="S9101" s="49" t="str">
        <f t="shared" si="1137"/>
        <v>Card</v>
      </c>
      <c r="T9101" s="3">
        <v>3.5000000000000003E-2</v>
      </c>
      <c r="U9101" s="2">
        <v>2.6500000000000004</v>
      </c>
      <c r="V9101" s="2">
        <v>1.4</v>
      </c>
      <c r="W9101" s="54">
        <f>_xlfn.XLOOKUP(M9101,Market!A:A,Market!F:F,0)</f>
        <v>0.06</v>
      </c>
      <c r="X9101" s="55">
        <f t="shared" si="1138"/>
        <v>9.2750000000000027E-2</v>
      </c>
      <c r="Y9101" s="55">
        <f t="shared" si="1139"/>
        <v>1.2500000000000004</v>
      </c>
      <c r="Z9101" s="54">
        <f t="shared" si="1140"/>
        <v>0.47169811320754729</v>
      </c>
      <c r="AA9101" s="49" t="str">
        <f t="shared" ca="1" si="1141"/>
        <v>Y</v>
      </c>
      <c r="AB9101" s="49">
        <f t="shared" ca="1" si="1142"/>
        <v>6</v>
      </c>
      <c r="AC9101" s="49" t="str">
        <f t="shared" ca="1" si="1143"/>
        <v>Y</v>
      </c>
    </row>
    <row r="9102" spans="1:29" x14ac:dyDescent="0.25">
      <c r="A9102">
        <v>10821</v>
      </c>
      <c r="B9102" s="9">
        <v>43213</v>
      </c>
      <c r="C9102" s="50" t="str">
        <f t="shared" si="1136"/>
        <v>N</v>
      </c>
      <c r="D9102" s="52">
        <f>_xlfn.XLOOKUP(B9102,Cal_Date!B:B,Cal_Date!A:A,0)</f>
        <v>4</v>
      </c>
      <c r="E9102">
        <v>2018</v>
      </c>
      <c r="F9102" t="s">
        <v>121</v>
      </c>
      <c r="G9102" t="s">
        <v>129</v>
      </c>
      <c r="H9102" t="s">
        <v>48</v>
      </c>
      <c r="I9102" t="s">
        <v>18</v>
      </c>
      <c r="J9102" t="s">
        <v>10</v>
      </c>
      <c r="K9102" t="s">
        <v>43</v>
      </c>
      <c r="L9102">
        <v>1</v>
      </c>
      <c r="M9102">
        <v>1005</v>
      </c>
      <c r="O9102" t="s">
        <v>25</v>
      </c>
      <c r="R9102" t="s">
        <v>47</v>
      </c>
      <c r="S9102" s="49" t="str">
        <f t="shared" si="1137"/>
        <v>Card</v>
      </c>
      <c r="T9102" s="3">
        <v>3.5000000000000003E-2</v>
      </c>
      <c r="U9102" s="2">
        <v>7.6229999999999993</v>
      </c>
      <c r="V9102" s="2">
        <v>1.46</v>
      </c>
      <c r="W9102" s="54">
        <f>_xlfn.XLOOKUP(M9102,Market!A:A,Market!F:F,0)</f>
        <v>8.8999999999999996E-2</v>
      </c>
      <c r="X9102" s="55">
        <f t="shared" si="1138"/>
        <v>0.26680500000000001</v>
      </c>
      <c r="Y9102" s="55">
        <f t="shared" si="1139"/>
        <v>6.1629999999999994</v>
      </c>
      <c r="Z9102" s="54">
        <f t="shared" si="1140"/>
        <v>0.80847435392889933</v>
      </c>
      <c r="AA9102" s="49" t="str">
        <f t="shared" ca="1" si="1141"/>
        <v>Y</v>
      </c>
      <c r="AB9102" s="49">
        <f t="shared" ca="1" si="1142"/>
        <v>6</v>
      </c>
      <c r="AC9102" s="49" t="str">
        <f t="shared" ca="1" si="1143"/>
        <v>Y</v>
      </c>
    </row>
    <row r="9103" spans="1:29" x14ac:dyDescent="0.25">
      <c r="A9103">
        <v>10822</v>
      </c>
      <c r="B9103" s="9">
        <v>43213</v>
      </c>
      <c r="C9103" s="50" t="str">
        <f t="shared" si="1136"/>
        <v>N</v>
      </c>
      <c r="D9103" s="52">
        <f>_xlfn.XLOOKUP(B9103,Cal_Date!B:B,Cal_Date!A:A,0)</f>
        <v>4</v>
      </c>
      <c r="E9103">
        <v>2018</v>
      </c>
      <c r="F9103" t="s">
        <v>121</v>
      </c>
      <c r="G9103" t="s">
        <v>129</v>
      </c>
      <c r="H9103" t="s">
        <v>48</v>
      </c>
      <c r="I9103" t="s">
        <v>18</v>
      </c>
      <c r="J9103" t="s">
        <v>10</v>
      </c>
      <c r="K9103" t="s">
        <v>43</v>
      </c>
      <c r="L9103">
        <v>1</v>
      </c>
      <c r="M9103">
        <v>1005</v>
      </c>
      <c r="O9103" t="s">
        <v>25</v>
      </c>
      <c r="R9103" t="s">
        <v>44</v>
      </c>
      <c r="S9103" s="49" t="str">
        <f t="shared" si="1137"/>
        <v>Card</v>
      </c>
      <c r="T9103" s="3">
        <v>0.03</v>
      </c>
      <c r="U9103" s="2">
        <v>7.6229999999999993</v>
      </c>
      <c r="V9103" s="2">
        <v>1.46</v>
      </c>
      <c r="W9103" s="54">
        <f>_xlfn.XLOOKUP(M9103,Market!A:A,Market!F:F,0)</f>
        <v>8.8999999999999996E-2</v>
      </c>
      <c r="X9103" s="55">
        <f t="shared" si="1138"/>
        <v>0.22868999999999998</v>
      </c>
      <c r="Y9103" s="55">
        <f t="shared" si="1139"/>
        <v>6.1629999999999994</v>
      </c>
      <c r="Z9103" s="54">
        <f t="shared" si="1140"/>
        <v>0.80847435392889933</v>
      </c>
      <c r="AA9103" s="49" t="str">
        <f t="shared" ca="1" si="1141"/>
        <v>Y</v>
      </c>
      <c r="AB9103" s="49">
        <f t="shared" ca="1" si="1142"/>
        <v>6</v>
      </c>
      <c r="AC9103" s="49" t="str">
        <f t="shared" ca="1" si="1143"/>
        <v>Y</v>
      </c>
    </row>
    <row r="9104" spans="1:29" x14ac:dyDescent="0.25">
      <c r="A9104">
        <v>10823</v>
      </c>
      <c r="B9104" s="9">
        <v>43213</v>
      </c>
      <c r="C9104" s="50" t="str">
        <f t="shared" si="1136"/>
        <v>N</v>
      </c>
      <c r="D9104" s="52">
        <f>_xlfn.XLOOKUP(B9104,Cal_Date!B:B,Cal_Date!A:A,0)</f>
        <v>4</v>
      </c>
      <c r="E9104">
        <v>2018</v>
      </c>
      <c r="F9104" t="s">
        <v>121</v>
      </c>
      <c r="G9104" t="s">
        <v>129</v>
      </c>
      <c r="H9104" t="s">
        <v>48</v>
      </c>
      <c r="I9104" t="s">
        <v>18</v>
      </c>
      <c r="J9104" t="s">
        <v>10</v>
      </c>
      <c r="K9104" t="s">
        <v>43</v>
      </c>
      <c r="L9104">
        <v>1</v>
      </c>
      <c r="M9104">
        <v>1006</v>
      </c>
      <c r="O9104" t="s">
        <v>28</v>
      </c>
      <c r="R9104" t="s">
        <v>44</v>
      </c>
      <c r="S9104" s="49" t="str">
        <f t="shared" si="1137"/>
        <v>Card</v>
      </c>
      <c r="T9104" s="3">
        <v>0.03</v>
      </c>
      <c r="U9104" s="2">
        <v>7.6229999999999993</v>
      </c>
      <c r="V9104" s="2">
        <v>1.46</v>
      </c>
      <c r="W9104" s="54">
        <f>_xlfn.XLOOKUP(M9104,Market!A:A,Market!F:F,0)</f>
        <v>8.8999999999999996E-2</v>
      </c>
      <c r="X9104" s="55">
        <f t="shared" si="1138"/>
        <v>0.22868999999999998</v>
      </c>
      <c r="Y9104" s="55">
        <f t="shared" si="1139"/>
        <v>6.1629999999999994</v>
      </c>
      <c r="Z9104" s="54">
        <f t="shared" si="1140"/>
        <v>0.80847435392889933</v>
      </c>
      <c r="AA9104" s="49" t="str">
        <f t="shared" ca="1" si="1141"/>
        <v>Y</v>
      </c>
      <c r="AB9104" s="49">
        <f t="shared" ca="1" si="1142"/>
        <v>6</v>
      </c>
      <c r="AC9104" s="49" t="str">
        <f t="shared" ca="1" si="1143"/>
        <v>Y</v>
      </c>
    </row>
    <row r="9105" spans="1:29" x14ac:dyDescent="0.25">
      <c r="A9105">
        <v>10824</v>
      </c>
      <c r="B9105" s="9">
        <v>43213</v>
      </c>
      <c r="C9105" s="50" t="str">
        <f t="shared" si="1136"/>
        <v>N</v>
      </c>
      <c r="D9105" s="52">
        <f>_xlfn.XLOOKUP(B9105,Cal_Date!B:B,Cal_Date!A:A,0)</f>
        <v>4</v>
      </c>
      <c r="E9105">
        <v>2018</v>
      </c>
      <c r="F9105" t="s">
        <v>121</v>
      </c>
      <c r="G9105" t="s">
        <v>129</v>
      </c>
      <c r="H9105" t="s">
        <v>14</v>
      </c>
      <c r="I9105" t="s">
        <v>18</v>
      </c>
      <c r="J9105" t="s">
        <v>15</v>
      </c>
      <c r="K9105" t="s">
        <v>43</v>
      </c>
      <c r="L9105">
        <v>2</v>
      </c>
      <c r="M9105">
        <v>1007</v>
      </c>
      <c r="O9105" t="s">
        <v>28</v>
      </c>
      <c r="R9105" t="s">
        <v>47</v>
      </c>
      <c r="S9105" s="49" t="str">
        <f t="shared" si="1137"/>
        <v>Card</v>
      </c>
      <c r="T9105" s="3">
        <v>3.5000000000000003E-2</v>
      </c>
      <c r="U9105" s="2">
        <v>10.89</v>
      </c>
      <c r="V9105" s="2">
        <v>4.4400000000000004</v>
      </c>
      <c r="W9105" s="54">
        <f>_xlfn.XLOOKUP(M9105,Market!A:A,Market!F:F,0)</f>
        <v>8.8999999999999996E-2</v>
      </c>
      <c r="X9105" s="55">
        <f t="shared" si="1138"/>
        <v>0.38115000000000004</v>
      </c>
      <c r="Y9105" s="55">
        <f t="shared" si="1139"/>
        <v>6.45</v>
      </c>
      <c r="Z9105" s="54">
        <f t="shared" si="1140"/>
        <v>0.59228650137741046</v>
      </c>
      <c r="AA9105" s="49" t="str">
        <f t="shared" ca="1" si="1141"/>
        <v>Y</v>
      </c>
      <c r="AB9105" s="49">
        <f t="shared" ca="1" si="1142"/>
        <v>6</v>
      </c>
      <c r="AC9105" s="49" t="str">
        <f t="shared" ca="1" si="1143"/>
        <v>Y</v>
      </c>
    </row>
    <row r="9106" spans="1:29" x14ac:dyDescent="0.25">
      <c r="A9106">
        <v>10825</v>
      </c>
      <c r="B9106" s="9">
        <v>43213</v>
      </c>
      <c r="C9106" s="50" t="str">
        <f t="shared" si="1136"/>
        <v>N</v>
      </c>
      <c r="D9106" s="52">
        <f>_xlfn.XLOOKUP(B9106,Cal_Date!B:B,Cal_Date!A:A,0)</f>
        <v>4</v>
      </c>
      <c r="E9106">
        <v>2018</v>
      </c>
      <c r="F9106" t="s">
        <v>121</v>
      </c>
      <c r="G9106" t="s">
        <v>129</v>
      </c>
      <c r="H9106" t="s">
        <v>48</v>
      </c>
      <c r="I9106" t="s">
        <v>18</v>
      </c>
      <c r="J9106" t="s">
        <v>10</v>
      </c>
      <c r="K9106" t="s">
        <v>43</v>
      </c>
      <c r="L9106">
        <v>2</v>
      </c>
      <c r="M9106">
        <v>1008</v>
      </c>
      <c r="O9106" t="s">
        <v>28</v>
      </c>
      <c r="R9106" t="s">
        <v>44</v>
      </c>
      <c r="S9106" s="49" t="str">
        <f t="shared" si="1137"/>
        <v>Card</v>
      </c>
      <c r="T9106" s="3">
        <v>0.03</v>
      </c>
      <c r="U9106" s="2">
        <v>15.245999999999999</v>
      </c>
      <c r="V9106" s="2">
        <v>2.92</v>
      </c>
      <c r="W9106" s="54">
        <f>_xlfn.XLOOKUP(M9106,Market!A:A,Market!F:F,0)</f>
        <v>8.8999999999999996E-2</v>
      </c>
      <c r="X9106" s="55">
        <f t="shared" si="1138"/>
        <v>0.45737999999999995</v>
      </c>
      <c r="Y9106" s="55">
        <f t="shared" si="1139"/>
        <v>12.325999999999999</v>
      </c>
      <c r="Z9106" s="54">
        <f t="shared" si="1140"/>
        <v>0.80847435392889933</v>
      </c>
      <c r="AA9106" s="49" t="str">
        <f t="shared" ca="1" si="1141"/>
        <v>Y</v>
      </c>
      <c r="AB9106" s="49">
        <f t="shared" ca="1" si="1142"/>
        <v>6</v>
      </c>
      <c r="AC9106" s="49" t="str">
        <f t="shared" ca="1" si="1143"/>
        <v>Y</v>
      </c>
    </row>
    <row r="9107" spans="1:29" x14ac:dyDescent="0.25">
      <c r="A9107">
        <v>10826</v>
      </c>
      <c r="B9107" s="9">
        <v>43213</v>
      </c>
      <c r="C9107" s="50" t="str">
        <f t="shared" si="1136"/>
        <v>N</v>
      </c>
      <c r="D9107" s="52">
        <f>_xlfn.XLOOKUP(B9107,Cal_Date!B:B,Cal_Date!A:A,0)</f>
        <v>4</v>
      </c>
      <c r="E9107">
        <v>2018</v>
      </c>
      <c r="F9107" t="s">
        <v>121</v>
      </c>
      <c r="G9107" t="s">
        <v>129</v>
      </c>
      <c r="H9107" t="s">
        <v>48</v>
      </c>
      <c r="I9107" t="s">
        <v>18</v>
      </c>
      <c r="J9107" t="s">
        <v>10</v>
      </c>
      <c r="K9107" t="s">
        <v>43</v>
      </c>
      <c r="L9107">
        <v>1</v>
      </c>
      <c r="M9107">
        <v>1009</v>
      </c>
      <c r="O9107" t="s">
        <v>28</v>
      </c>
      <c r="R9107" t="s">
        <v>44</v>
      </c>
      <c r="S9107" s="49" t="str">
        <f t="shared" si="1137"/>
        <v>Card</v>
      </c>
      <c r="T9107" s="3">
        <v>0.03</v>
      </c>
      <c r="U9107" s="2">
        <v>7.6229999999999993</v>
      </c>
      <c r="V9107" s="2">
        <v>1.46</v>
      </c>
      <c r="W9107" s="54">
        <f>_xlfn.XLOOKUP(M9107,Market!A:A,Market!F:F,0)</f>
        <v>8.8999999999999996E-2</v>
      </c>
      <c r="X9107" s="55">
        <f t="shared" si="1138"/>
        <v>0.22868999999999998</v>
      </c>
      <c r="Y9107" s="55">
        <f t="shared" si="1139"/>
        <v>6.1629999999999994</v>
      </c>
      <c r="Z9107" s="54">
        <f t="shared" si="1140"/>
        <v>0.80847435392889933</v>
      </c>
      <c r="AA9107" s="49" t="str">
        <f t="shared" ca="1" si="1141"/>
        <v>Y</v>
      </c>
      <c r="AB9107" s="49">
        <f t="shared" ca="1" si="1142"/>
        <v>6</v>
      </c>
      <c r="AC9107" s="49" t="str">
        <f t="shared" ca="1" si="1143"/>
        <v>Y</v>
      </c>
    </row>
    <row r="9108" spans="1:29" x14ac:dyDescent="0.25">
      <c r="A9108">
        <v>10827</v>
      </c>
      <c r="B9108" s="9">
        <v>43213</v>
      </c>
      <c r="C9108" s="50" t="str">
        <f t="shared" si="1136"/>
        <v>N</v>
      </c>
      <c r="D9108" s="52">
        <f>_xlfn.XLOOKUP(B9108,Cal_Date!B:B,Cal_Date!A:A,0)</f>
        <v>4</v>
      </c>
      <c r="E9108">
        <v>2018</v>
      </c>
      <c r="F9108" t="s">
        <v>121</v>
      </c>
      <c r="G9108" t="s">
        <v>129</v>
      </c>
      <c r="H9108" t="s">
        <v>48</v>
      </c>
      <c r="I9108" t="s">
        <v>18</v>
      </c>
      <c r="J9108" t="s">
        <v>10</v>
      </c>
      <c r="K9108" t="s">
        <v>43</v>
      </c>
      <c r="L9108">
        <v>1</v>
      </c>
      <c r="M9108">
        <v>1006</v>
      </c>
      <c r="O9108" t="s">
        <v>28</v>
      </c>
      <c r="R9108" t="s">
        <v>44</v>
      </c>
      <c r="S9108" s="49" t="str">
        <f t="shared" si="1137"/>
        <v>Card</v>
      </c>
      <c r="T9108" s="3">
        <v>0.03</v>
      </c>
      <c r="U9108" s="2">
        <v>7.6229999999999993</v>
      </c>
      <c r="V9108" s="2">
        <v>1.46</v>
      </c>
      <c r="W9108" s="54">
        <f>_xlfn.XLOOKUP(M9108,Market!A:A,Market!F:F,0)</f>
        <v>8.8999999999999996E-2</v>
      </c>
      <c r="X9108" s="55">
        <f t="shared" si="1138"/>
        <v>0.22868999999999998</v>
      </c>
      <c r="Y9108" s="55">
        <f t="shared" si="1139"/>
        <v>6.1629999999999994</v>
      </c>
      <c r="Z9108" s="54">
        <f t="shared" si="1140"/>
        <v>0.80847435392889933</v>
      </c>
      <c r="AA9108" s="49" t="str">
        <f t="shared" ca="1" si="1141"/>
        <v>Y</v>
      </c>
      <c r="AB9108" s="49">
        <f t="shared" ca="1" si="1142"/>
        <v>6</v>
      </c>
      <c r="AC9108" s="49" t="str">
        <f t="shared" ca="1" si="1143"/>
        <v>Y</v>
      </c>
    </row>
    <row r="9109" spans="1:29" x14ac:dyDescent="0.25">
      <c r="A9109">
        <v>10828</v>
      </c>
      <c r="B9109" s="9">
        <v>43213</v>
      </c>
      <c r="C9109" s="50" t="str">
        <f t="shared" si="1136"/>
        <v>N</v>
      </c>
      <c r="D9109" s="52">
        <f>_xlfn.XLOOKUP(B9109,Cal_Date!B:B,Cal_Date!A:A,0)</f>
        <v>4</v>
      </c>
      <c r="E9109">
        <v>2018</v>
      </c>
      <c r="F9109" t="s">
        <v>121</v>
      </c>
      <c r="G9109" t="s">
        <v>129</v>
      </c>
      <c r="H9109" t="s">
        <v>11</v>
      </c>
      <c r="I9109" t="s">
        <v>11</v>
      </c>
      <c r="J9109" t="s">
        <v>15</v>
      </c>
      <c r="K9109" t="s">
        <v>42</v>
      </c>
      <c r="L9109">
        <v>1</v>
      </c>
      <c r="M9109">
        <v>1007</v>
      </c>
      <c r="O9109" t="s">
        <v>28</v>
      </c>
      <c r="R9109" t="s">
        <v>44</v>
      </c>
      <c r="S9109" s="49" t="str">
        <f t="shared" si="1137"/>
        <v>Card</v>
      </c>
      <c r="T9109" s="3">
        <v>0.03</v>
      </c>
      <c r="U9109" s="2">
        <v>2.7225000000000001</v>
      </c>
      <c r="V9109" s="2">
        <v>0.87</v>
      </c>
      <c r="W9109" s="54">
        <f>_xlfn.XLOOKUP(M9109,Market!A:A,Market!F:F,0)</f>
        <v>8.8999999999999996E-2</v>
      </c>
      <c r="X9109" s="55">
        <f t="shared" si="1138"/>
        <v>8.1674999999999998E-2</v>
      </c>
      <c r="Y9109" s="55">
        <f t="shared" si="1139"/>
        <v>1.8525</v>
      </c>
      <c r="Z9109" s="54">
        <f t="shared" si="1140"/>
        <v>0.68044077134986225</v>
      </c>
      <c r="AA9109" s="49" t="str">
        <f t="shared" ca="1" si="1141"/>
        <v>Y</v>
      </c>
      <c r="AB9109" s="49">
        <f t="shared" ca="1" si="1142"/>
        <v>6</v>
      </c>
      <c r="AC9109" s="49" t="str">
        <f t="shared" ca="1" si="1143"/>
        <v>Y</v>
      </c>
    </row>
    <row r="9110" spans="1:29" x14ac:dyDescent="0.25">
      <c r="A9110">
        <v>10829</v>
      </c>
      <c r="B9110" s="9">
        <v>43213</v>
      </c>
      <c r="C9110" s="50" t="str">
        <f t="shared" si="1136"/>
        <v>N</v>
      </c>
      <c r="D9110" s="52">
        <f>_xlfn.XLOOKUP(B9110,Cal_Date!B:B,Cal_Date!A:A,0)</f>
        <v>4</v>
      </c>
      <c r="E9110">
        <v>2018</v>
      </c>
      <c r="F9110" t="s">
        <v>121</v>
      </c>
      <c r="G9110" t="s">
        <v>129</v>
      </c>
      <c r="H9110" t="s">
        <v>48</v>
      </c>
      <c r="I9110" t="s">
        <v>18</v>
      </c>
      <c r="J9110" t="s">
        <v>10</v>
      </c>
      <c r="K9110" t="s">
        <v>43</v>
      </c>
      <c r="L9110">
        <v>2</v>
      </c>
      <c r="M9110">
        <v>1007</v>
      </c>
      <c r="O9110" t="s">
        <v>28</v>
      </c>
      <c r="R9110" t="s">
        <v>47</v>
      </c>
      <c r="S9110" s="49" t="str">
        <f t="shared" si="1137"/>
        <v>Card</v>
      </c>
      <c r="T9110" s="3">
        <v>3.5000000000000003E-2</v>
      </c>
      <c r="U9110" s="2">
        <v>15.245999999999999</v>
      </c>
      <c r="V9110" s="2">
        <v>2.92</v>
      </c>
      <c r="W9110" s="54">
        <f>_xlfn.XLOOKUP(M9110,Market!A:A,Market!F:F,0)</f>
        <v>8.8999999999999996E-2</v>
      </c>
      <c r="X9110" s="55">
        <f t="shared" si="1138"/>
        <v>0.53361000000000003</v>
      </c>
      <c r="Y9110" s="55">
        <f t="shared" si="1139"/>
        <v>12.325999999999999</v>
      </c>
      <c r="Z9110" s="54">
        <f t="shared" si="1140"/>
        <v>0.80847435392889933</v>
      </c>
      <c r="AA9110" s="49" t="str">
        <f t="shared" ca="1" si="1141"/>
        <v>Y</v>
      </c>
      <c r="AB9110" s="49">
        <f t="shared" ca="1" si="1142"/>
        <v>6</v>
      </c>
      <c r="AC9110" s="49" t="str">
        <f t="shared" ca="1" si="1143"/>
        <v>Y</v>
      </c>
    </row>
    <row r="9111" spans="1:29" x14ac:dyDescent="0.25">
      <c r="A9111">
        <v>10830</v>
      </c>
      <c r="B9111" s="9">
        <v>43213</v>
      </c>
      <c r="C9111" s="50" t="str">
        <f t="shared" si="1136"/>
        <v>N</v>
      </c>
      <c r="D9111" s="52">
        <f>_xlfn.XLOOKUP(B9111,Cal_Date!B:B,Cal_Date!A:A,0)</f>
        <v>4</v>
      </c>
      <c r="E9111">
        <v>2018</v>
      </c>
      <c r="F9111" t="s">
        <v>121</v>
      </c>
      <c r="G9111" t="s">
        <v>129</v>
      </c>
      <c r="H9111" t="s">
        <v>48</v>
      </c>
      <c r="I9111" t="s">
        <v>18</v>
      </c>
      <c r="J9111" t="s">
        <v>10</v>
      </c>
      <c r="K9111" t="s">
        <v>43</v>
      </c>
      <c r="L9111">
        <v>1</v>
      </c>
      <c r="M9111">
        <v>1007</v>
      </c>
      <c r="O9111" t="s">
        <v>28</v>
      </c>
      <c r="R9111" t="s">
        <v>44</v>
      </c>
      <c r="S9111" s="49" t="str">
        <f t="shared" si="1137"/>
        <v>Card</v>
      </c>
      <c r="T9111" s="3">
        <v>0.03</v>
      </c>
      <c r="U9111" s="2">
        <v>7.6229999999999993</v>
      </c>
      <c r="V9111" s="2">
        <v>1.46</v>
      </c>
      <c r="W9111" s="54">
        <f>_xlfn.XLOOKUP(M9111,Market!A:A,Market!F:F,0)</f>
        <v>8.8999999999999996E-2</v>
      </c>
      <c r="X9111" s="55">
        <f t="shared" si="1138"/>
        <v>0.22868999999999998</v>
      </c>
      <c r="Y9111" s="55">
        <f t="shared" si="1139"/>
        <v>6.1629999999999994</v>
      </c>
      <c r="Z9111" s="54">
        <f t="shared" si="1140"/>
        <v>0.80847435392889933</v>
      </c>
      <c r="AA9111" s="49" t="str">
        <f t="shared" ca="1" si="1141"/>
        <v>Y</v>
      </c>
      <c r="AB9111" s="49">
        <f t="shared" ca="1" si="1142"/>
        <v>6</v>
      </c>
      <c r="AC9111" s="49" t="str">
        <f t="shared" ca="1" si="1143"/>
        <v>Y</v>
      </c>
    </row>
    <row r="9112" spans="1:29" x14ac:dyDescent="0.25">
      <c r="A9112">
        <v>10831</v>
      </c>
      <c r="B9112" s="9">
        <v>43213</v>
      </c>
      <c r="C9112" s="50" t="str">
        <f t="shared" si="1136"/>
        <v>N</v>
      </c>
      <c r="D9112" s="52">
        <f>_xlfn.XLOOKUP(B9112,Cal_Date!B:B,Cal_Date!A:A,0)</f>
        <v>4</v>
      </c>
      <c r="E9112">
        <v>2018</v>
      </c>
      <c r="F9112" t="s">
        <v>121</v>
      </c>
      <c r="G9112" t="s">
        <v>129</v>
      </c>
      <c r="H9112" t="s">
        <v>48</v>
      </c>
      <c r="I9112" t="s">
        <v>18</v>
      </c>
      <c r="J9112" t="s">
        <v>10</v>
      </c>
      <c r="K9112" t="s">
        <v>43</v>
      </c>
      <c r="L9112">
        <v>2</v>
      </c>
      <c r="M9112">
        <v>1005</v>
      </c>
      <c r="O9112" t="s">
        <v>25</v>
      </c>
      <c r="R9112" t="s">
        <v>44</v>
      </c>
      <c r="S9112" s="49" t="str">
        <f t="shared" si="1137"/>
        <v>Card</v>
      </c>
      <c r="T9112" s="3">
        <v>0.03</v>
      </c>
      <c r="U9112" s="2">
        <v>15.245999999999999</v>
      </c>
      <c r="V9112" s="2">
        <v>2.92</v>
      </c>
      <c r="W9112" s="54">
        <f>_xlfn.XLOOKUP(M9112,Market!A:A,Market!F:F,0)</f>
        <v>8.8999999999999996E-2</v>
      </c>
      <c r="X9112" s="55">
        <f t="shared" si="1138"/>
        <v>0.45737999999999995</v>
      </c>
      <c r="Y9112" s="55">
        <f t="shared" si="1139"/>
        <v>12.325999999999999</v>
      </c>
      <c r="Z9112" s="54">
        <f t="shared" si="1140"/>
        <v>0.80847435392889933</v>
      </c>
      <c r="AA9112" s="49" t="str">
        <f t="shared" ca="1" si="1141"/>
        <v>Y</v>
      </c>
      <c r="AB9112" s="49">
        <f t="shared" ca="1" si="1142"/>
        <v>6</v>
      </c>
      <c r="AC9112" s="49" t="str">
        <f t="shared" ca="1" si="1143"/>
        <v>Y</v>
      </c>
    </row>
    <row r="9113" spans="1:29" x14ac:dyDescent="0.25">
      <c r="A9113">
        <v>10832</v>
      </c>
      <c r="B9113" s="9">
        <v>43213</v>
      </c>
      <c r="C9113" s="50" t="str">
        <f t="shared" si="1136"/>
        <v>N</v>
      </c>
      <c r="D9113" s="52">
        <f>_xlfn.XLOOKUP(B9113,Cal_Date!B:B,Cal_Date!A:A,0)</f>
        <v>4</v>
      </c>
      <c r="E9113">
        <v>2018</v>
      </c>
      <c r="F9113" t="s">
        <v>121</v>
      </c>
      <c r="G9113" t="s">
        <v>129</v>
      </c>
      <c r="H9113" t="s">
        <v>14</v>
      </c>
      <c r="I9113" t="s">
        <v>18</v>
      </c>
      <c r="J9113" t="s">
        <v>15</v>
      </c>
      <c r="K9113" t="s">
        <v>43</v>
      </c>
      <c r="L9113">
        <v>1</v>
      </c>
      <c r="M9113">
        <v>1005</v>
      </c>
      <c r="O9113" t="s">
        <v>25</v>
      </c>
      <c r="R9113" t="s">
        <v>44</v>
      </c>
      <c r="S9113" s="49" t="str">
        <f t="shared" si="1137"/>
        <v>Card</v>
      </c>
      <c r="T9113" s="3">
        <v>0.03</v>
      </c>
      <c r="U9113" s="2">
        <v>5.4450000000000003</v>
      </c>
      <c r="V9113" s="2">
        <v>2.2200000000000002</v>
      </c>
      <c r="W9113" s="54">
        <f>_xlfn.XLOOKUP(M9113,Market!A:A,Market!F:F,0)</f>
        <v>8.8999999999999996E-2</v>
      </c>
      <c r="X9113" s="55">
        <f t="shared" si="1138"/>
        <v>0.16335</v>
      </c>
      <c r="Y9113" s="55">
        <f t="shared" si="1139"/>
        <v>3.2250000000000001</v>
      </c>
      <c r="Z9113" s="54">
        <f t="shared" si="1140"/>
        <v>0.59228650137741046</v>
      </c>
      <c r="AA9113" s="49" t="str">
        <f t="shared" ca="1" si="1141"/>
        <v>Y</v>
      </c>
      <c r="AB9113" s="49">
        <f t="shared" ca="1" si="1142"/>
        <v>6</v>
      </c>
      <c r="AC9113" s="49" t="str">
        <f t="shared" ca="1" si="1143"/>
        <v>Y</v>
      </c>
    </row>
    <row r="9114" spans="1:29" x14ac:dyDescent="0.25">
      <c r="A9114">
        <v>10833</v>
      </c>
      <c r="B9114" s="9">
        <v>43213</v>
      </c>
      <c r="C9114" s="50" t="str">
        <f t="shared" si="1136"/>
        <v>N</v>
      </c>
      <c r="D9114" s="52">
        <f>_xlfn.XLOOKUP(B9114,Cal_Date!B:B,Cal_Date!A:A,0)</f>
        <v>4</v>
      </c>
      <c r="E9114">
        <v>2018</v>
      </c>
      <c r="F9114" t="s">
        <v>121</v>
      </c>
      <c r="G9114" t="s">
        <v>129</v>
      </c>
      <c r="H9114" t="s">
        <v>48</v>
      </c>
      <c r="I9114" t="s">
        <v>18</v>
      </c>
      <c r="J9114" t="s">
        <v>10</v>
      </c>
      <c r="K9114" t="s">
        <v>43</v>
      </c>
      <c r="L9114">
        <v>2</v>
      </c>
      <c r="M9114">
        <v>1002</v>
      </c>
      <c r="O9114" t="s">
        <v>28</v>
      </c>
      <c r="R9114" t="s">
        <v>44</v>
      </c>
      <c r="S9114" s="49" t="str">
        <f t="shared" si="1137"/>
        <v>Card</v>
      </c>
      <c r="T9114" s="3">
        <v>0.03</v>
      </c>
      <c r="U9114" s="2">
        <v>14.84</v>
      </c>
      <c r="V9114" s="2">
        <v>2.92</v>
      </c>
      <c r="W9114" s="54">
        <f>_xlfn.XLOOKUP(M9114,Market!A:A,Market!F:F,0)</f>
        <v>0.06</v>
      </c>
      <c r="X9114" s="55">
        <f t="shared" si="1138"/>
        <v>0.44519999999999998</v>
      </c>
      <c r="Y9114" s="55">
        <f t="shared" si="1139"/>
        <v>11.92</v>
      </c>
      <c r="Z9114" s="54">
        <f t="shared" si="1140"/>
        <v>0.80323450134770891</v>
      </c>
      <c r="AA9114" s="49" t="str">
        <f t="shared" ca="1" si="1141"/>
        <v>Y</v>
      </c>
      <c r="AB9114" s="49">
        <f t="shared" ca="1" si="1142"/>
        <v>6</v>
      </c>
      <c r="AC9114" s="49" t="str">
        <f t="shared" ca="1" si="1143"/>
        <v>Y</v>
      </c>
    </row>
    <row r="9115" spans="1:29" x14ac:dyDescent="0.25">
      <c r="A9115">
        <v>10834</v>
      </c>
      <c r="B9115" s="9">
        <v>43213</v>
      </c>
      <c r="C9115" s="50" t="str">
        <f t="shared" si="1136"/>
        <v>N</v>
      </c>
      <c r="D9115" s="52">
        <f>_xlfn.XLOOKUP(B9115,Cal_Date!B:B,Cal_Date!A:A,0)</f>
        <v>4</v>
      </c>
      <c r="E9115">
        <v>2018</v>
      </c>
      <c r="F9115" t="s">
        <v>121</v>
      </c>
      <c r="G9115" t="s">
        <v>129</v>
      </c>
      <c r="H9115" t="s">
        <v>11</v>
      </c>
      <c r="I9115" t="s">
        <v>11</v>
      </c>
      <c r="J9115" t="s">
        <v>15</v>
      </c>
      <c r="K9115" t="s">
        <v>42</v>
      </c>
      <c r="L9115">
        <v>1</v>
      </c>
      <c r="M9115">
        <v>1004</v>
      </c>
      <c r="O9115" t="s">
        <v>28</v>
      </c>
      <c r="R9115" t="s">
        <v>47</v>
      </c>
      <c r="S9115" s="49" t="str">
        <f t="shared" si="1137"/>
        <v>Card</v>
      </c>
      <c r="T9115" s="3">
        <v>3.5000000000000003E-2</v>
      </c>
      <c r="U9115" s="2">
        <v>2.6500000000000004</v>
      </c>
      <c r="V9115" s="2">
        <v>0.87</v>
      </c>
      <c r="W9115" s="54">
        <f>_xlfn.XLOOKUP(M9115,Market!A:A,Market!F:F,0)</f>
        <v>0.06</v>
      </c>
      <c r="X9115" s="55">
        <f t="shared" si="1138"/>
        <v>9.2750000000000027E-2</v>
      </c>
      <c r="Y9115" s="55">
        <f t="shared" si="1139"/>
        <v>1.7800000000000002</v>
      </c>
      <c r="Z9115" s="54">
        <f t="shared" si="1140"/>
        <v>0.67169811320754713</v>
      </c>
      <c r="AA9115" s="49" t="str">
        <f t="shared" ca="1" si="1141"/>
        <v>Y</v>
      </c>
      <c r="AB9115" s="49">
        <f t="shared" ca="1" si="1142"/>
        <v>6</v>
      </c>
      <c r="AC9115" s="49" t="str">
        <f t="shared" ca="1" si="1143"/>
        <v>Y</v>
      </c>
    </row>
    <row r="9116" spans="1:29" x14ac:dyDescent="0.25">
      <c r="A9116">
        <v>10835</v>
      </c>
      <c r="B9116" s="9">
        <v>43213</v>
      </c>
      <c r="C9116" s="50" t="str">
        <f t="shared" si="1136"/>
        <v>N</v>
      </c>
      <c r="D9116" s="52">
        <f>_xlfn.XLOOKUP(B9116,Cal_Date!B:B,Cal_Date!A:A,0)</f>
        <v>4</v>
      </c>
      <c r="E9116">
        <v>2018</v>
      </c>
      <c r="F9116" t="s">
        <v>121</v>
      </c>
      <c r="G9116" t="s">
        <v>129</v>
      </c>
      <c r="H9116" t="s">
        <v>48</v>
      </c>
      <c r="I9116" t="s">
        <v>18</v>
      </c>
      <c r="J9116" t="s">
        <v>10</v>
      </c>
      <c r="K9116" t="s">
        <v>43</v>
      </c>
      <c r="L9116">
        <v>1</v>
      </c>
      <c r="M9116">
        <v>1005</v>
      </c>
      <c r="O9116" t="s">
        <v>25</v>
      </c>
      <c r="R9116" t="s">
        <v>44</v>
      </c>
      <c r="S9116" s="49" t="str">
        <f t="shared" si="1137"/>
        <v>Card</v>
      </c>
      <c r="T9116" s="3">
        <v>0.03</v>
      </c>
      <c r="U9116" s="2">
        <v>7.6229999999999993</v>
      </c>
      <c r="V9116" s="2">
        <v>1.46</v>
      </c>
      <c r="W9116" s="54">
        <f>_xlfn.XLOOKUP(M9116,Market!A:A,Market!F:F,0)</f>
        <v>8.8999999999999996E-2</v>
      </c>
      <c r="X9116" s="55">
        <f t="shared" si="1138"/>
        <v>0.22868999999999998</v>
      </c>
      <c r="Y9116" s="55">
        <f t="shared" si="1139"/>
        <v>6.1629999999999994</v>
      </c>
      <c r="Z9116" s="54">
        <f t="shared" si="1140"/>
        <v>0.80847435392889933</v>
      </c>
      <c r="AA9116" s="49" t="str">
        <f t="shared" ca="1" si="1141"/>
        <v>Y</v>
      </c>
      <c r="AB9116" s="49">
        <f t="shared" ca="1" si="1142"/>
        <v>6</v>
      </c>
      <c r="AC9116" s="49" t="str">
        <f t="shared" ca="1" si="1143"/>
        <v>Y</v>
      </c>
    </row>
    <row r="9117" spans="1:29" x14ac:dyDescent="0.25">
      <c r="A9117">
        <v>10836</v>
      </c>
      <c r="B9117" s="9">
        <v>43214</v>
      </c>
      <c r="C9117" s="50" t="str">
        <f t="shared" si="1136"/>
        <v>N</v>
      </c>
      <c r="D9117" s="52">
        <f>_xlfn.XLOOKUP(B9117,Cal_Date!B:B,Cal_Date!A:A,0)</f>
        <v>4</v>
      </c>
      <c r="E9117">
        <v>2018</v>
      </c>
      <c r="F9117" t="s">
        <v>122</v>
      </c>
      <c r="G9117" t="s">
        <v>129</v>
      </c>
      <c r="H9117" t="s">
        <v>48</v>
      </c>
      <c r="I9117" t="s">
        <v>18</v>
      </c>
      <c r="J9117" t="s">
        <v>10</v>
      </c>
      <c r="K9117" t="s">
        <v>43</v>
      </c>
      <c r="L9117">
        <v>1</v>
      </c>
      <c r="M9117">
        <v>1001</v>
      </c>
      <c r="O9117" t="s">
        <v>25</v>
      </c>
      <c r="R9117" t="s">
        <v>44</v>
      </c>
      <c r="S9117" s="49" t="str">
        <f t="shared" si="1137"/>
        <v>Card</v>
      </c>
      <c r="T9117" s="3">
        <v>0.03</v>
      </c>
      <c r="U9117" s="2">
        <v>7.42</v>
      </c>
      <c r="V9117" s="2">
        <v>1.46</v>
      </c>
      <c r="W9117" s="54">
        <f>_xlfn.XLOOKUP(M9117,Market!A:A,Market!F:F,0)</f>
        <v>0.06</v>
      </c>
      <c r="X9117" s="55">
        <f t="shared" si="1138"/>
        <v>0.22259999999999999</v>
      </c>
      <c r="Y9117" s="55">
        <f t="shared" si="1139"/>
        <v>5.96</v>
      </c>
      <c r="Z9117" s="54">
        <f t="shared" si="1140"/>
        <v>0.80323450134770891</v>
      </c>
      <c r="AA9117" s="49" t="str">
        <f t="shared" ca="1" si="1141"/>
        <v>Y</v>
      </c>
      <c r="AB9117" s="49">
        <f t="shared" ca="1" si="1142"/>
        <v>6</v>
      </c>
      <c r="AC9117" s="49" t="str">
        <f t="shared" ca="1" si="1143"/>
        <v>Y</v>
      </c>
    </row>
    <row r="9118" spans="1:29" x14ac:dyDescent="0.25">
      <c r="A9118">
        <v>10837</v>
      </c>
      <c r="B9118" s="9">
        <v>43214</v>
      </c>
      <c r="C9118" s="50" t="str">
        <f t="shared" si="1136"/>
        <v>N</v>
      </c>
      <c r="D9118" s="52">
        <f>_xlfn.XLOOKUP(B9118,Cal_Date!B:B,Cal_Date!A:A,0)</f>
        <v>4</v>
      </c>
      <c r="E9118">
        <v>2018</v>
      </c>
      <c r="F9118" t="s">
        <v>122</v>
      </c>
      <c r="G9118" t="s">
        <v>129</v>
      </c>
      <c r="H9118" t="s">
        <v>48</v>
      </c>
      <c r="I9118" t="s">
        <v>18</v>
      </c>
      <c r="J9118" t="s">
        <v>10</v>
      </c>
      <c r="K9118" t="s">
        <v>43</v>
      </c>
      <c r="L9118">
        <v>1</v>
      </c>
      <c r="M9118">
        <v>1010</v>
      </c>
      <c r="O9118" t="s">
        <v>25</v>
      </c>
      <c r="R9118" t="s">
        <v>47</v>
      </c>
      <c r="S9118" s="49" t="str">
        <f t="shared" si="1137"/>
        <v>Card</v>
      </c>
      <c r="T9118" s="3">
        <v>3.5000000000000003E-2</v>
      </c>
      <c r="U9118" s="2">
        <v>7.5600000000000005</v>
      </c>
      <c r="V9118" s="2">
        <v>1.46</v>
      </c>
      <c r="W9118" s="54">
        <f>_xlfn.XLOOKUP(M9118,Market!A:A,Market!F:F,0)</f>
        <v>0.08</v>
      </c>
      <c r="X9118" s="55">
        <f t="shared" si="1138"/>
        <v>0.26460000000000006</v>
      </c>
      <c r="Y9118" s="55">
        <f t="shared" si="1139"/>
        <v>6.1000000000000005</v>
      </c>
      <c r="Z9118" s="54">
        <f t="shared" si="1140"/>
        <v>0.80687830687830686</v>
      </c>
      <c r="AA9118" s="49" t="str">
        <f t="shared" ca="1" si="1141"/>
        <v>Y</v>
      </c>
      <c r="AB9118" s="49">
        <f t="shared" ca="1" si="1142"/>
        <v>6</v>
      </c>
      <c r="AC9118" s="49" t="str">
        <f t="shared" ca="1" si="1143"/>
        <v>Y</v>
      </c>
    </row>
    <row r="9119" spans="1:29" x14ac:dyDescent="0.25">
      <c r="A9119">
        <v>10838</v>
      </c>
      <c r="B9119" s="9">
        <v>43214</v>
      </c>
      <c r="C9119" s="50" t="str">
        <f t="shared" si="1136"/>
        <v>N</v>
      </c>
      <c r="D9119" s="52">
        <f>_xlfn.XLOOKUP(B9119,Cal_Date!B:B,Cal_Date!A:A,0)</f>
        <v>4</v>
      </c>
      <c r="E9119">
        <v>2018</v>
      </c>
      <c r="F9119" t="s">
        <v>122</v>
      </c>
      <c r="G9119" t="s">
        <v>129</v>
      </c>
      <c r="H9119" t="s">
        <v>48</v>
      </c>
      <c r="I9119" t="s">
        <v>18</v>
      </c>
      <c r="J9119" t="s">
        <v>10</v>
      </c>
      <c r="K9119" t="s">
        <v>43</v>
      </c>
      <c r="L9119">
        <v>2</v>
      </c>
      <c r="M9119">
        <v>1011</v>
      </c>
      <c r="O9119" t="s">
        <v>25</v>
      </c>
      <c r="R9119" t="s">
        <v>44</v>
      </c>
      <c r="S9119" s="49" t="str">
        <f t="shared" si="1137"/>
        <v>Card</v>
      </c>
      <c r="T9119" s="3">
        <v>0.03</v>
      </c>
      <c r="U9119" s="2">
        <v>14.84</v>
      </c>
      <c r="V9119" s="2">
        <v>2.92</v>
      </c>
      <c r="W9119" s="54">
        <f>_xlfn.XLOOKUP(M9119,Market!A:A,Market!F:F,0)</f>
        <v>0.06</v>
      </c>
      <c r="X9119" s="55">
        <f t="shared" si="1138"/>
        <v>0.44519999999999998</v>
      </c>
      <c r="Y9119" s="55">
        <f t="shared" si="1139"/>
        <v>11.92</v>
      </c>
      <c r="Z9119" s="54">
        <f t="shared" si="1140"/>
        <v>0.80323450134770891</v>
      </c>
      <c r="AA9119" s="49" t="str">
        <f t="shared" ca="1" si="1141"/>
        <v>Y</v>
      </c>
      <c r="AB9119" s="49">
        <f t="shared" ca="1" si="1142"/>
        <v>6</v>
      </c>
      <c r="AC9119" s="49" t="str">
        <f t="shared" ca="1" si="1143"/>
        <v>Y</v>
      </c>
    </row>
    <row r="9120" spans="1:29" x14ac:dyDescent="0.25">
      <c r="A9120">
        <v>10839</v>
      </c>
      <c r="B9120" s="9">
        <v>43214</v>
      </c>
      <c r="C9120" s="50" t="str">
        <f t="shared" si="1136"/>
        <v>N</v>
      </c>
      <c r="D9120" s="52">
        <f>_xlfn.XLOOKUP(B9120,Cal_Date!B:B,Cal_Date!A:A,0)</f>
        <v>4</v>
      </c>
      <c r="E9120">
        <v>2018</v>
      </c>
      <c r="F9120" t="s">
        <v>122</v>
      </c>
      <c r="G9120" t="s">
        <v>129</v>
      </c>
      <c r="H9120" t="s">
        <v>48</v>
      </c>
      <c r="I9120" t="s">
        <v>18</v>
      </c>
      <c r="J9120" t="s">
        <v>10</v>
      </c>
      <c r="K9120" t="s">
        <v>43</v>
      </c>
      <c r="L9120">
        <v>1</v>
      </c>
      <c r="M9120">
        <v>1011</v>
      </c>
      <c r="O9120" t="s">
        <v>25</v>
      </c>
      <c r="R9120" t="s">
        <v>47</v>
      </c>
      <c r="S9120" s="49" t="str">
        <f t="shared" si="1137"/>
        <v>Card</v>
      </c>
      <c r="T9120" s="3">
        <v>3.5000000000000003E-2</v>
      </c>
      <c r="U9120" s="2">
        <v>7.42</v>
      </c>
      <c r="V9120" s="2">
        <v>1.46</v>
      </c>
      <c r="W9120" s="54">
        <f>_xlfn.XLOOKUP(M9120,Market!A:A,Market!F:F,0)</f>
        <v>0.06</v>
      </c>
      <c r="X9120" s="55">
        <f t="shared" si="1138"/>
        <v>0.25970000000000004</v>
      </c>
      <c r="Y9120" s="55">
        <f t="shared" si="1139"/>
        <v>5.96</v>
      </c>
      <c r="Z9120" s="54">
        <f t="shared" si="1140"/>
        <v>0.80323450134770891</v>
      </c>
      <c r="AA9120" s="49" t="str">
        <f t="shared" ca="1" si="1141"/>
        <v>Y</v>
      </c>
      <c r="AB9120" s="49">
        <f t="shared" ca="1" si="1142"/>
        <v>6</v>
      </c>
      <c r="AC9120" s="49" t="str">
        <f t="shared" ca="1" si="1143"/>
        <v>Y</v>
      </c>
    </row>
    <row r="9121" spans="1:29" x14ac:dyDescent="0.25">
      <c r="A9121">
        <v>10840</v>
      </c>
      <c r="B9121" s="9">
        <v>43214</v>
      </c>
      <c r="C9121" s="50" t="str">
        <f t="shared" si="1136"/>
        <v>N</v>
      </c>
      <c r="D9121" s="52">
        <f>_xlfn.XLOOKUP(B9121,Cal_Date!B:B,Cal_Date!A:A,0)</f>
        <v>4</v>
      </c>
      <c r="E9121">
        <v>2018</v>
      </c>
      <c r="F9121" t="s">
        <v>122</v>
      </c>
      <c r="G9121" t="s">
        <v>129</v>
      </c>
      <c r="H9121" t="s">
        <v>14</v>
      </c>
      <c r="I9121" t="s">
        <v>18</v>
      </c>
      <c r="J9121" t="s">
        <v>15</v>
      </c>
      <c r="K9121" t="s">
        <v>43</v>
      </c>
      <c r="L9121">
        <v>1</v>
      </c>
      <c r="M9121">
        <v>1001</v>
      </c>
      <c r="O9121" t="s">
        <v>25</v>
      </c>
      <c r="R9121" t="s">
        <v>44</v>
      </c>
      <c r="S9121" s="49" t="str">
        <f t="shared" si="1137"/>
        <v>Card</v>
      </c>
      <c r="T9121" s="3">
        <v>0.03</v>
      </c>
      <c r="U9121" s="2">
        <v>5.3000000000000007</v>
      </c>
      <c r="V9121" s="2">
        <v>2.2200000000000002</v>
      </c>
      <c r="W9121" s="54">
        <f>_xlfn.XLOOKUP(M9121,Market!A:A,Market!F:F,0)</f>
        <v>0.06</v>
      </c>
      <c r="X9121" s="55">
        <f t="shared" si="1138"/>
        <v>0.159</v>
      </c>
      <c r="Y9121" s="55">
        <f t="shared" si="1139"/>
        <v>3.0800000000000005</v>
      </c>
      <c r="Z9121" s="54">
        <f t="shared" si="1140"/>
        <v>0.5811320754716981</v>
      </c>
      <c r="AA9121" s="49" t="str">
        <f t="shared" ca="1" si="1141"/>
        <v>Y</v>
      </c>
      <c r="AB9121" s="49">
        <f t="shared" ca="1" si="1142"/>
        <v>6</v>
      </c>
      <c r="AC9121" s="49" t="str">
        <f t="shared" ca="1" si="1143"/>
        <v>Y</v>
      </c>
    </row>
    <row r="9122" spans="1:29" x14ac:dyDescent="0.25">
      <c r="A9122">
        <v>10841</v>
      </c>
      <c r="B9122" s="9">
        <v>43214</v>
      </c>
      <c r="C9122" s="50" t="str">
        <f t="shared" si="1136"/>
        <v>N</v>
      </c>
      <c r="D9122" s="52">
        <f>_xlfn.XLOOKUP(B9122,Cal_Date!B:B,Cal_Date!A:A,0)</f>
        <v>4</v>
      </c>
      <c r="E9122">
        <v>2018</v>
      </c>
      <c r="F9122" t="s">
        <v>122</v>
      </c>
      <c r="G9122" t="s">
        <v>129</v>
      </c>
      <c r="H9122" t="s">
        <v>11</v>
      </c>
      <c r="I9122" t="s">
        <v>11</v>
      </c>
      <c r="J9122" t="s">
        <v>15</v>
      </c>
      <c r="K9122" t="s">
        <v>42</v>
      </c>
      <c r="L9122">
        <v>1</v>
      </c>
      <c r="M9122">
        <v>1003</v>
      </c>
      <c r="O9122" t="s">
        <v>25</v>
      </c>
      <c r="R9122" t="s">
        <v>44</v>
      </c>
      <c r="S9122" s="49" t="str">
        <f t="shared" si="1137"/>
        <v>Card</v>
      </c>
      <c r="T9122" s="3">
        <v>0.03</v>
      </c>
      <c r="U9122" s="2">
        <v>2.6500000000000004</v>
      </c>
      <c r="V9122" s="2">
        <v>0.87</v>
      </c>
      <c r="W9122" s="54">
        <f>_xlfn.XLOOKUP(M9122,Market!A:A,Market!F:F,0)</f>
        <v>0.06</v>
      </c>
      <c r="X9122" s="55">
        <f t="shared" si="1138"/>
        <v>7.9500000000000001E-2</v>
      </c>
      <c r="Y9122" s="55">
        <f t="shared" si="1139"/>
        <v>1.7800000000000002</v>
      </c>
      <c r="Z9122" s="54">
        <f t="shared" si="1140"/>
        <v>0.67169811320754713</v>
      </c>
      <c r="AA9122" s="49" t="str">
        <f t="shared" ca="1" si="1141"/>
        <v>Y</v>
      </c>
      <c r="AB9122" s="49">
        <f t="shared" ca="1" si="1142"/>
        <v>6</v>
      </c>
      <c r="AC9122" s="49" t="str">
        <f t="shared" ca="1" si="1143"/>
        <v>Y</v>
      </c>
    </row>
    <row r="9123" spans="1:29" x14ac:dyDescent="0.25">
      <c r="A9123">
        <v>10842</v>
      </c>
      <c r="B9123" s="9">
        <v>43214</v>
      </c>
      <c r="C9123" s="50" t="str">
        <f t="shared" si="1136"/>
        <v>N</v>
      </c>
      <c r="D9123" s="52">
        <f>_xlfn.XLOOKUP(B9123,Cal_Date!B:B,Cal_Date!A:A,0)</f>
        <v>4</v>
      </c>
      <c r="E9123">
        <v>2018</v>
      </c>
      <c r="F9123" t="s">
        <v>122</v>
      </c>
      <c r="G9123" t="s">
        <v>129</v>
      </c>
      <c r="H9123" t="s">
        <v>48</v>
      </c>
      <c r="I9123" t="s">
        <v>18</v>
      </c>
      <c r="J9123" t="s">
        <v>10</v>
      </c>
      <c r="K9123" t="s">
        <v>43</v>
      </c>
      <c r="L9123">
        <v>1</v>
      </c>
      <c r="M9123">
        <v>1005</v>
      </c>
      <c r="O9123" t="s">
        <v>25</v>
      </c>
      <c r="R9123" t="s">
        <v>44</v>
      </c>
      <c r="S9123" s="49" t="str">
        <f t="shared" si="1137"/>
        <v>Card</v>
      </c>
      <c r="T9123" s="3">
        <v>0.03</v>
      </c>
      <c r="U9123" s="2">
        <v>7.6229999999999993</v>
      </c>
      <c r="V9123" s="2">
        <v>1.46</v>
      </c>
      <c r="W9123" s="54">
        <f>_xlfn.XLOOKUP(M9123,Market!A:A,Market!F:F,0)</f>
        <v>8.8999999999999996E-2</v>
      </c>
      <c r="X9123" s="55">
        <f t="shared" si="1138"/>
        <v>0.22868999999999998</v>
      </c>
      <c r="Y9123" s="55">
        <f t="shared" si="1139"/>
        <v>6.1629999999999994</v>
      </c>
      <c r="Z9123" s="54">
        <f t="shared" si="1140"/>
        <v>0.80847435392889933</v>
      </c>
      <c r="AA9123" s="49" t="str">
        <f t="shared" ca="1" si="1141"/>
        <v>Y</v>
      </c>
      <c r="AB9123" s="49">
        <f t="shared" ca="1" si="1142"/>
        <v>6</v>
      </c>
      <c r="AC9123" s="49" t="str">
        <f t="shared" ca="1" si="1143"/>
        <v>Y</v>
      </c>
    </row>
    <row r="9124" spans="1:29" x14ac:dyDescent="0.25">
      <c r="A9124">
        <v>10843</v>
      </c>
      <c r="B9124" s="9">
        <v>43214</v>
      </c>
      <c r="C9124" s="50" t="str">
        <f t="shared" si="1136"/>
        <v>N</v>
      </c>
      <c r="D9124" s="52">
        <f>_xlfn.XLOOKUP(B9124,Cal_Date!B:B,Cal_Date!A:A,0)</f>
        <v>4</v>
      </c>
      <c r="E9124">
        <v>2018</v>
      </c>
      <c r="F9124" t="s">
        <v>122</v>
      </c>
      <c r="G9124" t="s">
        <v>129</v>
      </c>
      <c r="H9124" t="s">
        <v>48</v>
      </c>
      <c r="I9124" t="s">
        <v>18</v>
      </c>
      <c r="J9124" t="s">
        <v>10</v>
      </c>
      <c r="K9124" t="s">
        <v>43</v>
      </c>
      <c r="L9124">
        <v>1</v>
      </c>
      <c r="M9124">
        <v>1005</v>
      </c>
      <c r="O9124" t="s">
        <v>25</v>
      </c>
      <c r="R9124" t="s">
        <v>44</v>
      </c>
      <c r="S9124" s="49" t="str">
        <f t="shared" si="1137"/>
        <v>Card</v>
      </c>
      <c r="T9124" s="3">
        <v>0.03</v>
      </c>
      <c r="U9124" s="2">
        <v>7.6229999999999993</v>
      </c>
      <c r="V9124" s="2">
        <v>1.46</v>
      </c>
      <c r="W9124" s="54">
        <f>_xlfn.XLOOKUP(M9124,Market!A:A,Market!F:F,0)</f>
        <v>8.8999999999999996E-2</v>
      </c>
      <c r="X9124" s="55">
        <f t="shared" si="1138"/>
        <v>0.22868999999999998</v>
      </c>
      <c r="Y9124" s="55">
        <f t="shared" si="1139"/>
        <v>6.1629999999999994</v>
      </c>
      <c r="Z9124" s="54">
        <f t="shared" si="1140"/>
        <v>0.80847435392889933</v>
      </c>
      <c r="AA9124" s="49" t="str">
        <f t="shared" ca="1" si="1141"/>
        <v>Y</v>
      </c>
      <c r="AB9124" s="49">
        <f t="shared" ca="1" si="1142"/>
        <v>6</v>
      </c>
      <c r="AC9124" s="49" t="str">
        <f t="shared" ca="1" si="1143"/>
        <v>Y</v>
      </c>
    </row>
    <row r="9125" spans="1:29" x14ac:dyDescent="0.25">
      <c r="A9125">
        <v>10844</v>
      </c>
      <c r="B9125" s="9">
        <v>43214</v>
      </c>
      <c r="C9125" s="50" t="str">
        <f t="shared" si="1136"/>
        <v>N</v>
      </c>
      <c r="D9125" s="52">
        <f>_xlfn.XLOOKUP(B9125,Cal_Date!B:B,Cal_Date!A:A,0)</f>
        <v>4</v>
      </c>
      <c r="E9125">
        <v>2018</v>
      </c>
      <c r="F9125" t="s">
        <v>122</v>
      </c>
      <c r="G9125" t="s">
        <v>129</v>
      </c>
      <c r="H9125" t="s">
        <v>48</v>
      </c>
      <c r="I9125" t="s">
        <v>18</v>
      </c>
      <c r="J9125" t="s">
        <v>10</v>
      </c>
      <c r="K9125" t="s">
        <v>43</v>
      </c>
      <c r="L9125">
        <v>2</v>
      </c>
      <c r="M9125">
        <v>1006</v>
      </c>
      <c r="O9125" t="s">
        <v>28</v>
      </c>
      <c r="R9125" t="s">
        <v>44</v>
      </c>
      <c r="S9125" s="49" t="str">
        <f t="shared" si="1137"/>
        <v>Card</v>
      </c>
      <c r="T9125" s="3">
        <v>0.03</v>
      </c>
      <c r="U9125" s="2">
        <v>15.245999999999999</v>
      </c>
      <c r="V9125" s="2">
        <v>2.92</v>
      </c>
      <c r="W9125" s="54">
        <f>_xlfn.XLOOKUP(M9125,Market!A:A,Market!F:F,0)</f>
        <v>8.8999999999999996E-2</v>
      </c>
      <c r="X9125" s="55">
        <f t="shared" si="1138"/>
        <v>0.45737999999999995</v>
      </c>
      <c r="Y9125" s="55">
        <f t="shared" si="1139"/>
        <v>12.325999999999999</v>
      </c>
      <c r="Z9125" s="54">
        <f t="shared" si="1140"/>
        <v>0.80847435392889933</v>
      </c>
      <c r="AA9125" s="49" t="str">
        <f t="shared" ca="1" si="1141"/>
        <v>Y</v>
      </c>
      <c r="AB9125" s="49">
        <f t="shared" ca="1" si="1142"/>
        <v>6</v>
      </c>
      <c r="AC9125" s="49" t="str">
        <f t="shared" ca="1" si="1143"/>
        <v>Y</v>
      </c>
    </row>
    <row r="9126" spans="1:29" x14ac:dyDescent="0.25">
      <c r="A9126">
        <v>10845</v>
      </c>
      <c r="B9126" s="9">
        <v>43214</v>
      </c>
      <c r="C9126" s="50" t="str">
        <f t="shared" si="1136"/>
        <v>N</v>
      </c>
      <c r="D9126" s="52">
        <f>_xlfn.XLOOKUP(B9126,Cal_Date!B:B,Cal_Date!A:A,0)</f>
        <v>4</v>
      </c>
      <c r="E9126">
        <v>2018</v>
      </c>
      <c r="F9126" t="s">
        <v>122</v>
      </c>
      <c r="G9126" t="s">
        <v>129</v>
      </c>
      <c r="H9126" t="s">
        <v>48</v>
      </c>
      <c r="I9126" t="s">
        <v>18</v>
      </c>
      <c r="J9126" t="s">
        <v>10</v>
      </c>
      <c r="K9126" t="s">
        <v>43</v>
      </c>
      <c r="L9126">
        <v>2</v>
      </c>
      <c r="M9126">
        <v>1002</v>
      </c>
      <c r="O9126" t="s">
        <v>28</v>
      </c>
      <c r="R9126" t="s">
        <v>44</v>
      </c>
      <c r="S9126" s="49" t="str">
        <f t="shared" si="1137"/>
        <v>Card</v>
      </c>
      <c r="T9126" s="3">
        <v>0.03</v>
      </c>
      <c r="U9126" s="2">
        <v>14.84</v>
      </c>
      <c r="V9126" s="2">
        <v>2.92</v>
      </c>
      <c r="W9126" s="54">
        <f>_xlfn.XLOOKUP(M9126,Market!A:A,Market!F:F,0)</f>
        <v>0.06</v>
      </c>
      <c r="X9126" s="55">
        <f t="shared" si="1138"/>
        <v>0.44519999999999998</v>
      </c>
      <c r="Y9126" s="55">
        <f t="shared" si="1139"/>
        <v>11.92</v>
      </c>
      <c r="Z9126" s="54">
        <f t="shared" si="1140"/>
        <v>0.80323450134770891</v>
      </c>
      <c r="AA9126" s="49" t="str">
        <f t="shared" ca="1" si="1141"/>
        <v>Y</v>
      </c>
      <c r="AB9126" s="49">
        <f t="shared" ca="1" si="1142"/>
        <v>6</v>
      </c>
      <c r="AC9126" s="49" t="str">
        <f t="shared" ca="1" si="1143"/>
        <v>Y</v>
      </c>
    </row>
    <row r="9127" spans="1:29" x14ac:dyDescent="0.25">
      <c r="A9127">
        <v>10846</v>
      </c>
      <c r="B9127" s="9">
        <v>43214</v>
      </c>
      <c r="C9127" s="50" t="str">
        <f t="shared" si="1136"/>
        <v>N</v>
      </c>
      <c r="D9127" s="52">
        <f>_xlfn.XLOOKUP(B9127,Cal_Date!B:B,Cal_Date!A:A,0)</f>
        <v>4</v>
      </c>
      <c r="E9127">
        <v>2018</v>
      </c>
      <c r="F9127" t="s">
        <v>122</v>
      </c>
      <c r="G9127" t="s">
        <v>129</v>
      </c>
      <c r="H9127" t="s">
        <v>48</v>
      </c>
      <c r="I9127" t="s">
        <v>18</v>
      </c>
      <c r="J9127" t="s">
        <v>10</v>
      </c>
      <c r="K9127" t="s">
        <v>43</v>
      </c>
      <c r="L9127">
        <v>1</v>
      </c>
      <c r="M9127">
        <v>1001</v>
      </c>
      <c r="O9127" t="s">
        <v>25</v>
      </c>
      <c r="R9127" t="s">
        <v>47</v>
      </c>
      <c r="S9127" s="49" t="str">
        <f t="shared" si="1137"/>
        <v>Card</v>
      </c>
      <c r="T9127" s="3">
        <v>3.5000000000000003E-2</v>
      </c>
      <c r="U9127" s="2">
        <v>7.42</v>
      </c>
      <c r="V9127" s="2">
        <v>1.46</v>
      </c>
      <c r="W9127" s="54">
        <f>_xlfn.XLOOKUP(M9127,Market!A:A,Market!F:F,0)</f>
        <v>0.06</v>
      </c>
      <c r="X9127" s="55">
        <f t="shared" si="1138"/>
        <v>0.25970000000000004</v>
      </c>
      <c r="Y9127" s="55">
        <f t="shared" si="1139"/>
        <v>5.96</v>
      </c>
      <c r="Z9127" s="54">
        <f t="shared" si="1140"/>
        <v>0.80323450134770891</v>
      </c>
      <c r="AA9127" s="49" t="str">
        <f t="shared" ca="1" si="1141"/>
        <v>Y</v>
      </c>
      <c r="AB9127" s="49">
        <f t="shared" ca="1" si="1142"/>
        <v>6</v>
      </c>
      <c r="AC9127" s="49" t="str">
        <f t="shared" ca="1" si="1143"/>
        <v>Y</v>
      </c>
    </row>
    <row r="9128" spans="1:29" x14ac:dyDescent="0.25">
      <c r="A9128">
        <v>10847</v>
      </c>
      <c r="B9128" s="9">
        <v>43214</v>
      </c>
      <c r="C9128" s="50" t="str">
        <f t="shared" si="1136"/>
        <v>N</v>
      </c>
      <c r="D9128" s="52">
        <f>_xlfn.XLOOKUP(B9128,Cal_Date!B:B,Cal_Date!A:A,0)</f>
        <v>4</v>
      </c>
      <c r="E9128">
        <v>2018</v>
      </c>
      <c r="F9128" t="s">
        <v>122</v>
      </c>
      <c r="G9128" t="s">
        <v>129</v>
      </c>
      <c r="H9128" t="s">
        <v>14</v>
      </c>
      <c r="I9128" t="s">
        <v>18</v>
      </c>
      <c r="J9128" t="s">
        <v>15</v>
      </c>
      <c r="K9128" t="s">
        <v>43</v>
      </c>
      <c r="L9128">
        <v>1</v>
      </c>
      <c r="M9128">
        <v>1003</v>
      </c>
      <c r="O9128" t="s">
        <v>25</v>
      </c>
      <c r="R9128" t="s">
        <v>44</v>
      </c>
      <c r="S9128" s="49" t="str">
        <f t="shared" si="1137"/>
        <v>Card</v>
      </c>
      <c r="T9128" s="3">
        <v>0.03</v>
      </c>
      <c r="U9128" s="2">
        <v>5.3000000000000007</v>
      </c>
      <c r="V9128" s="2">
        <v>2.2200000000000002</v>
      </c>
      <c r="W9128" s="54">
        <f>_xlfn.XLOOKUP(M9128,Market!A:A,Market!F:F,0)</f>
        <v>0.06</v>
      </c>
      <c r="X9128" s="55">
        <f t="shared" si="1138"/>
        <v>0.159</v>
      </c>
      <c r="Y9128" s="55">
        <f t="shared" si="1139"/>
        <v>3.0800000000000005</v>
      </c>
      <c r="Z9128" s="54">
        <f t="shared" si="1140"/>
        <v>0.5811320754716981</v>
      </c>
      <c r="AA9128" s="49" t="str">
        <f t="shared" ca="1" si="1141"/>
        <v>Y</v>
      </c>
      <c r="AB9128" s="49">
        <f t="shared" ca="1" si="1142"/>
        <v>6</v>
      </c>
      <c r="AC9128" s="49" t="str">
        <f t="shared" ca="1" si="1143"/>
        <v>Y</v>
      </c>
    </row>
    <row r="9129" spans="1:29" x14ac:dyDescent="0.25">
      <c r="A9129">
        <v>10848</v>
      </c>
      <c r="B9129" s="9">
        <v>43214</v>
      </c>
      <c r="C9129" s="50" t="str">
        <f t="shared" si="1136"/>
        <v>N</v>
      </c>
      <c r="D9129" s="52">
        <f>_xlfn.XLOOKUP(B9129,Cal_Date!B:B,Cal_Date!A:A,0)</f>
        <v>4</v>
      </c>
      <c r="E9129">
        <v>2018</v>
      </c>
      <c r="F9129" t="s">
        <v>122</v>
      </c>
      <c r="G9129" t="s">
        <v>129</v>
      </c>
      <c r="H9129" t="s">
        <v>14</v>
      </c>
      <c r="I9129" t="s">
        <v>18</v>
      </c>
      <c r="J9129" t="s">
        <v>15</v>
      </c>
      <c r="K9129" t="s">
        <v>43</v>
      </c>
      <c r="L9129">
        <v>1</v>
      </c>
      <c r="M9129">
        <v>1004</v>
      </c>
      <c r="O9129" t="s">
        <v>28</v>
      </c>
      <c r="R9129" t="s">
        <v>44</v>
      </c>
      <c r="S9129" s="49" t="str">
        <f t="shared" si="1137"/>
        <v>Card</v>
      </c>
      <c r="T9129" s="3">
        <v>0.03</v>
      </c>
      <c r="U9129" s="2">
        <v>5.3000000000000007</v>
      </c>
      <c r="V9129" s="2">
        <v>2.2200000000000002</v>
      </c>
      <c r="W9129" s="54">
        <f>_xlfn.XLOOKUP(M9129,Market!A:A,Market!F:F,0)</f>
        <v>0.06</v>
      </c>
      <c r="X9129" s="55">
        <f t="shared" si="1138"/>
        <v>0.159</v>
      </c>
      <c r="Y9129" s="55">
        <f t="shared" si="1139"/>
        <v>3.0800000000000005</v>
      </c>
      <c r="Z9129" s="54">
        <f t="shared" si="1140"/>
        <v>0.5811320754716981</v>
      </c>
      <c r="AA9129" s="49" t="str">
        <f t="shared" ca="1" si="1141"/>
        <v>Y</v>
      </c>
      <c r="AB9129" s="49">
        <f t="shared" ca="1" si="1142"/>
        <v>6</v>
      </c>
      <c r="AC9129" s="49" t="str">
        <f t="shared" ca="1" si="1143"/>
        <v>Y</v>
      </c>
    </row>
    <row r="9130" spans="1:29" x14ac:dyDescent="0.25">
      <c r="A9130">
        <v>10849</v>
      </c>
      <c r="B9130" s="9">
        <v>43214</v>
      </c>
      <c r="C9130" s="50" t="str">
        <f t="shared" si="1136"/>
        <v>N</v>
      </c>
      <c r="D9130" s="52">
        <f>_xlfn.XLOOKUP(B9130,Cal_Date!B:B,Cal_Date!A:A,0)</f>
        <v>4</v>
      </c>
      <c r="E9130">
        <v>2018</v>
      </c>
      <c r="F9130" t="s">
        <v>122</v>
      </c>
      <c r="G9130" t="s">
        <v>129</v>
      </c>
      <c r="H9130" t="s">
        <v>48</v>
      </c>
      <c r="I9130" t="s">
        <v>18</v>
      </c>
      <c r="J9130" t="s">
        <v>10</v>
      </c>
      <c r="K9130" t="s">
        <v>43</v>
      </c>
      <c r="L9130">
        <v>2</v>
      </c>
      <c r="M9130">
        <v>1003</v>
      </c>
      <c r="O9130" t="s">
        <v>25</v>
      </c>
      <c r="R9130" t="s">
        <v>44</v>
      </c>
      <c r="S9130" s="49" t="str">
        <f t="shared" si="1137"/>
        <v>Card</v>
      </c>
      <c r="T9130" s="3">
        <v>0.03</v>
      </c>
      <c r="U9130" s="2">
        <v>14.84</v>
      </c>
      <c r="V9130" s="2">
        <v>2.92</v>
      </c>
      <c r="W9130" s="54">
        <f>_xlfn.XLOOKUP(M9130,Market!A:A,Market!F:F,0)</f>
        <v>0.06</v>
      </c>
      <c r="X9130" s="55">
        <f t="shared" si="1138"/>
        <v>0.44519999999999998</v>
      </c>
      <c r="Y9130" s="55">
        <f t="shared" si="1139"/>
        <v>11.92</v>
      </c>
      <c r="Z9130" s="54">
        <f t="shared" si="1140"/>
        <v>0.80323450134770891</v>
      </c>
      <c r="AA9130" s="49" t="str">
        <f t="shared" ca="1" si="1141"/>
        <v>Y</v>
      </c>
      <c r="AB9130" s="49">
        <f t="shared" ca="1" si="1142"/>
        <v>6</v>
      </c>
      <c r="AC9130" s="49" t="str">
        <f t="shared" ca="1" si="1143"/>
        <v>Y</v>
      </c>
    </row>
    <row r="9131" spans="1:29" x14ac:dyDescent="0.25">
      <c r="A9131">
        <v>10850</v>
      </c>
      <c r="B9131" s="9">
        <v>43214</v>
      </c>
      <c r="C9131" s="50" t="str">
        <f t="shared" si="1136"/>
        <v>N</v>
      </c>
      <c r="D9131" s="52">
        <f>_xlfn.XLOOKUP(B9131,Cal_Date!B:B,Cal_Date!A:A,0)</f>
        <v>4</v>
      </c>
      <c r="E9131">
        <v>2018</v>
      </c>
      <c r="F9131" t="s">
        <v>122</v>
      </c>
      <c r="G9131" t="s">
        <v>129</v>
      </c>
      <c r="H9131" t="s">
        <v>11</v>
      </c>
      <c r="I9131" t="s">
        <v>18</v>
      </c>
      <c r="J9131" t="s">
        <v>15</v>
      </c>
      <c r="K9131" t="s">
        <v>42</v>
      </c>
      <c r="L9131">
        <v>1</v>
      </c>
      <c r="M9131">
        <v>1005</v>
      </c>
      <c r="O9131" t="s">
        <v>25</v>
      </c>
      <c r="R9131" t="s">
        <v>44</v>
      </c>
      <c r="S9131" s="49" t="str">
        <f t="shared" si="1137"/>
        <v>Card</v>
      </c>
      <c r="T9131" s="3">
        <v>0.03</v>
      </c>
      <c r="U9131" s="2">
        <v>2.7225000000000001</v>
      </c>
      <c r="V9131" s="2">
        <v>1.4</v>
      </c>
      <c r="W9131" s="54">
        <f>_xlfn.XLOOKUP(M9131,Market!A:A,Market!F:F,0)</f>
        <v>8.8999999999999996E-2</v>
      </c>
      <c r="X9131" s="55">
        <f t="shared" si="1138"/>
        <v>8.1674999999999998E-2</v>
      </c>
      <c r="Y9131" s="55">
        <f t="shared" si="1139"/>
        <v>1.3225000000000002</v>
      </c>
      <c r="Z9131" s="54">
        <f t="shared" si="1140"/>
        <v>0.48576675849403128</v>
      </c>
      <c r="AA9131" s="49" t="str">
        <f t="shared" ca="1" si="1141"/>
        <v>Y</v>
      </c>
      <c r="AB9131" s="49">
        <f t="shared" ca="1" si="1142"/>
        <v>6</v>
      </c>
      <c r="AC9131" s="49" t="str">
        <f t="shared" ca="1" si="1143"/>
        <v>Y</v>
      </c>
    </row>
    <row r="9132" spans="1:29" x14ac:dyDescent="0.25">
      <c r="A9132">
        <v>10851</v>
      </c>
      <c r="B9132" s="9">
        <v>43214</v>
      </c>
      <c r="C9132" s="50" t="str">
        <f t="shared" si="1136"/>
        <v>N</v>
      </c>
      <c r="D9132" s="52">
        <f>_xlfn.XLOOKUP(B9132,Cal_Date!B:B,Cal_Date!A:A,0)</f>
        <v>4</v>
      </c>
      <c r="E9132">
        <v>2018</v>
      </c>
      <c r="F9132" t="s">
        <v>122</v>
      </c>
      <c r="G9132" t="s">
        <v>129</v>
      </c>
      <c r="H9132" t="s">
        <v>11</v>
      </c>
      <c r="I9132" t="s">
        <v>11</v>
      </c>
      <c r="J9132" t="s">
        <v>15</v>
      </c>
      <c r="K9132" t="s">
        <v>42</v>
      </c>
      <c r="L9132">
        <v>2</v>
      </c>
      <c r="M9132">
        <v>1007</v>
      </c>
      <c r="O9132" t="s">
        <v>28</v>
      </c>
      <c r="R9132" t="s">
        <v>44</v>
      </c>
      <c r="S9132" s="49" t="str">
        <f t="shared" si="1137"/>
        <v>Card</v>
      </c>
      <c r="T9132" s="3">
        <v>0.03</v>
      </c>
      <c r="U9132" s="2">
        <v>5.4450000000000003</v>
      </c>
      <c r="V9132" s="2">
        <v>1.74</v>
      </c>
      <c r="W9132" s="54">
        <f>_xlfn.XLOOKUP(M9132,Market!A:A,Market!F:F,0)</f>
        <v>8.8999999999999996E-2</v>
      </c>
      <c r="X9132" s="55">
        <f t="shared" si="1138"/>
        <v>0.16335</v>
      </c>
      <c r="Y9132" s="55">
        <f t="shared" si="1139"/>
        <v>3.7050000000000001</v>
      </c>
      <c r="Z9132" s="54">
        <f t="shared" si="1140"/>
        <v>0.68044077134986225</v>
      </c>
      <c r="AA9132" s="49" t="str">
        <f t="shared" ca="1" si="1141"/>
        <v>Y</v>
      </c>
      <c r="AB9132" s="49">
        <f t="shared" ca="1" si="1142"/>
        <v>6</v>
      </c>
      <c r="AC9132" s="49" t="str">
        <f t="shared" ca="1" si="1143"/>
        <v>Y</v>
      </c>
    </row>
    <row r="9133" spans="1:29" x14ac:dyDescent="0.25">
      <c r="A9133">
        <v>10852</v>
      </c>
      <c r="B9133" s="9">
        <v>43214</v>
      </c>
      <c r="C9133" s="50" t="str">
        <f t="shared" si="1136"/>
        <v>N</v>
      </c>
      <c r="D9133" s="52">
        <f>_xlfn.XLOOKUP(B9133,Cal_Date!B:B,Cal_Date!A:A,0)</f>
        <v>4</v>
      </c>
      <c r="E9133">
        <v>2018</v>
      </c>
      <c r="F9133" t="s">
        <v>122</v>
      </c>
      <c r="G9133" t="s">
        <v>129</v>
      </c>
      <c r="H9133" t="s">
        <v>11</v>
      </c>
      <c r="I9133" t="s">
        <v>11</v>
      </c>
      <c r="J9133" t="s">
        <v>15</v>
      </c>
      <c r="K9133" t="s">
        <v>42</v>
      </c>
      <c r="L9133">
        <v>1</v>
      </c>
      <c r="M9133">
        <v>1009</v>
      </c>
      <c r="O9133" t="s">
        <v>28</v>
      </c>
      <c r="R9133" t="s">
        <v>44</v>
      </c>
      <c r="S9133" s="49" t="str">
        <f t="shared" si="1137"/>
        <v>Card</v>
      </c>
      <c r="T9133" s="3">
        <v>0.03</v>
      </c>
      <c r="U9133" s="2">
        <v>2.7225000000000001</v>
      </c>
      <c r="V9133" s="2">
        <v>0.87</v>
      </c>
      <c r="W9133" s="54">
        <f>_xlfn.XLOOKUP(M9133,Market!A:A,Market!F:F,0)</f>
        <v>8.8999999999999996E-2</v>
      </c>
      <c r="X9133" s="55">
        <f t="shared" si="1138"/>
        <v>8.1674999999999998E-2</v>
      </c>
      <c r="Y9133" s="55">
        <f t="shared" si="1139"/>
        <v>1.8525</v>
      </c>
      <c r="Z9133" s="54">
        <f t="shared" si="1140"/>
        <v>0.68044077134986225</v>
      </c>
      <c r="AA9133" s="49" t="str">
        <f t="shared" ca="1" si="1141"/>
        <v>Y</v>
      </c>
      <c r="AB9133" s="49">
        <f t="shared" ca="1" si="1142"/>
        <v>6</v>
      </c>
      <c r="AC9133" s="49" t="str">
        <f t="shared" ca="1" si="1143"/>
        <v>Y</v>
      </c>
    </row>
    <row r="9134" spans="1:29" x14ac:dyDescent="0.25">
      <c r="A9134">
        <v>10853</v>
      </c>
      <c r="B9134" s="9">
        <v>43214</v>
      </c>
      <c r="C9134" s="50" t="str">
        <f t="shared" si="1136"/>
        <v>N</v>
      </c>
      <c r="D9134" s="52">
        <f>_xlfn.XLOOKUP(B9134,Cal_Date!B:B,Cal_Date!A:A,0)</f>
        <v>4</v>
      </c>
      <c r="E9134">
        <v>2018</v>
      </c>
      <c r="F9134" t="s">
        <v>122</v>
      </c>
      <c r="G9134" t="s">
        <v>129</v>
      </c>
      <c r="H9134" t="s">
        <v>11</v>
      </c>
      <c r="I9134" t="s">
        <v>11</v>
      </c>
      <c r="J9134" t="s">
        <v>15</v>
      </c>
      <c r="K9134" t="s">
        <v>42</v>
      </c>
      <c r="L9134">
        <v>2</v>
      </c>
      <c r="M9134">
        <v>1001</v>
      </c>
      <c r="O9134" t="s">
        <v>25</v>
      </c>
      <c r="R9134" t="s">
        <v>47</v>
      </c>
      <c r="S9134" s="49" t="str">
        <f t="shared" si="1137"/>
        <v>Card</v>
      </c>
      <c r="T9134" s="3">
        <v>3.5000000000000003E-2</v>
      </c>
      <c r="U9134" s="2">
        <v>5.3000000000000007</v>
      </c>
      <c r="V9134" s="2">
        <v>1.74</v>
      </c>
      <c r="W9134" s="54">
        <f>_xlfn.XLOOKUP(M9134,Market!A:A,Market!F:F,0)</f>
        <v>0.06</v>
      </c>
      <c r="X9134" s="55">
        <f t="shared" si="1138"/>
        <v>0.18550000000000005</v>
      </c>
      <c r="Y9134" s="55">
        <f t="shared" si="1139"/>
        <v>3.5600000000000005</v>
      </c>
      <c r="Z9134" s="54">
        <f t="shared" si="1140"/>
        <v>0.67169811320754713</v>
      </c>
      <c r="AA9134" s="49" t="str">
        <f t="shared" ca="1" si="1141"/>
        <v>Y</v>
      </c>
      <c r="AB9134" s="49">
        <f t="shared" ca="1" si="1142"/>
        <v>6</v>
      </c>
      <c r="AC9134" s="49" t="str">
        <f t="shared" ca="1" si="1143"/>
        <v>Y</v>
      </c>
    </row>
    <row r="9135" spans="1:29" x14ac:dyDescent="0.25">
      <c r="A9135">
        <v>10854</v>
      </c>
      <c r="B9135" s="9">
        <v>43214</v>
      </c>
      <c r="C9135" s="50" t="str">
        <f t="shared" si="1136"/>
        <v>N</v>
      </c>
      <c r="D9135" s="52">
        <f>_xlfn.XLOOKUP(B9135,Cal_Date!B:B,Cal_Date!A:A,0)</f>
        <v>4</v>
      </c>
      <c r="E9135">
        <v>2018</v>
      </c>
      <c r="F9135" t="s">
        <v>122</v>
      </c>
      <c r="G9135" t="s">
        <v>129</v>
      </c>
      <c r="H9135" t="s">
        <v>48</v>
      </c>
      <c r="I9135" t="s">
        <v>18</v>
      </c>
      <c r="J9135" t="s">
        <v>10</v>
      </c>
      <c r="K9135" t="s">
        <v>43</v>
      </c>
      <c r="L9135">
        <v>1</v>
      </c>
      <c r="M9135">
        <v>1010</v>
      </c>
      <c r="O9135" t="s">
        <v>25</v>
      </c>
      <c r="R9135" t="s">
        <v>44</v>
      </c>
      <c r="S9135" s="49" t="str">
        <f t="shared" si="1137"/>
        <v>Card</v>
      </c>
      <c r="T9135" s="3">
        <v>0.03</v>
      </c>
      <c r="U9135" s="2">
        <v>7.5600000000000005</v>
      </c>
      <c r="V9135" s="2">
        <v>1.46</v>
      </c>
      <c r="W9135" s="54">
        <f>_xlfn.XLOOKUP(M9135,Market!A:A,Market!F:F,0)</f>
        <v>0.08</v>
      </c>
      <c r="X9135" s="55">
        <f t="shared" si="1138"/>
        <v>0.2268</v>
      </c>
      <c r="Y9135" s="55">
        <f t="shared" si="1139"/>
        <v>6.1000000000000005</v>
      </c>
      <c r="Z9135" s="54">
        <f t="shared" si="1140"/>
        <v>0.80687830687830686</v>
      </c>
      <c r="AA9135" s="49" t="str">
        <f t="shared" ca="1" si="1141"/>
        <v>Y</v>
      </c>
      <c r="AB9135" s="49">
        <f t="shared" ca="1" si="1142"/>
        <v>6</v>
      </c>
      <c r="AC9135" s="49" t="str">
        <f t="shared" ca="1" si="1143"/>
        <v>Y</v>
      </c>
    </row>
    <row r="9136" spans="1:29" x14ac:dyDescent="0.25">
      <c r="A9136">
        <v>10855</v>
      </c>
      <c r="B9136" s="9">
        <v>43214</v>
      </c>
      <c r="C9136" s="50" t="str">
        <f t="shared" si="1136"/>
        <v>N</v>
      </c>
      <c r="D9136" s="52">
        <f>_xlfn.XLOOKUP(B9136,Cal_Date!B:B,Cal_Date!A:A,0)</f>
        <v>4</v>
      </c>
      <c r="E9136">
        <v>2018</v>
      </c>
      <c r="F9136" t="s">
        <v>122</v>
      </c>
      <c r="G9136" t="s">
        <v>129</v>
      </c>
      <c r="H9136" t="s">
        <v>48</v>
      </c>
      <c r="I9136" t="s">
        <v>18</v>
      </c>
      <c r="J9136" t="s">
        <v>10</v>
      </c>
      <c r="K9136" t="s">
        <v>43</v>
      </c>
      <c r="L9136">
        <v>1</v>
      </c>
      <c r="M9136">
        <v>1010</v>
      </c>
      <c r="O9136" t="s">
        <v>25</v>
      </c>
      <c r="R9136" t="s">
        <v>44</v>
      </c>
      <c r="S9136" s="49" t="str">
        <f t="shared" si="1137"/>
        <v>Card</v>
      </c>
      <c r="T9136" s="3">
        <v>0.03</v>
      </c>
      <c r="U9136" s="2">
        <v>7.5600000000000005</v>
      </c>
      <c r="V9136" s="2">
        <v>1.46</v>
      </c>
      <c r="W9136" s="54">
        <f>_xlfn.XLOOKUP(M9136,Market!A:A,Market!F:F,0)</f>
        <v>0.08</v>
      </c>
      <c r="X9136" s="55">
        <f t="shared" si="1138"/>
        <v>0.2268</v>
      </c>
      <c r="Y9136" s="55">
        <f t="shared" si="1139"/>
        <v>6.1000000000000005</v>
      </c>
      <c r="Z9136" s="54">
        <f t="shared" si="1140"/>
        <v>0.80687830687830686</v>
      </c>
      <c r="AA9136" s="49" t="str">
        <f t="shared" ca="1" si="1141"/>
        <v>Y</v>
      </c>
      <c r="AB9136" s="49">
        <f t="shared" ca="1" si="1142"/>
        <v>6</v>
      </c>
      <c r="AC9136" s="49" t="str">
        <f t="shared" ca="1" si="1143"/>
        <v>Y</v>
      </c>
    </row>
    <row r="9137" spans="1:29" x14ac:dyDescent="0.25">
      <c r="A9137">
        <v>10856</v>
      </c>
      <c r="B9137" s="9">
        <v>43214</v>
      </c>
      <c r="C9137" s="50" t="str">
        <f t="shared" si="1136"/>
        <v>N</v>
      </c>
      <c r="D9137" s="52">
        <f>_xlfn.XLOOKUP(B9137,Cal_Date!B:B,Cal_Date!A:A,0)</f>
        <v>4</v>
      </c>
      <c r="E9137">
        <v>2018</v>
      </c>
      <c r="F9137" t="s">
        <v>122</v>
      </c>
      <c r="G9137" t="s">
        <v>129</v>
      </c>
      <c r="H9137" t="s">
        <v>11</v>
      </c>
      <c r="I9137" t="s">
        <v>11</v>
      </c>
      <c r="J9137" t="s">
        <v>15</v>
      </c>
      <c r="K9137" t="s">
        <v>42</v>
      </c>
      <c r="L9137">
        <v>1</v>
      </c>
      <c r="M9137">
        <v>1010</v>
      </c>
      <c r="O9137" t="s">
        <v>25</v>
      </c>
      <c r="R9137" t="s">
        <v>47</v>
      </c>
      <c r="S9137" s="49" t="str">
        <f t="shared" si="1137"/>
        <v>Card</v>
      </c>
      <c r="T9137" s="3">
        <v>3.5000000000000003E-2</v>
      </c>
      <c r="U9137" s="2">
        <v>2.7</v>
      </c>
      <c r="V9137" s="2">
        <v>0.87</v>
      </c>
      <c r="W9137" s="54">
        <f>_xlfn.XLOOKUP(M9137,Market!A:A,Market!F:F,0)</f>
        <v>0.08</v>
      </c>
      <c r="X9137" s="55">
        <f t="shared" si="1138"/>
        <v>9.4500000000000015E-2</v>
      </c>
      <c r="Y9137" s="55">
        <f t="shared" si="1139"/>
        <v>1.83</v>
      </c>
      <c r="Z9137" s="54">
        <f t="shared" si="1140"/>
        <v>0.67777777777777781</v>
      </c>
      <c r="AA9137" s="49" t="str">
        <f t="shared" ca="1" si="1141"/>
        <v>Y</v>
      </c>
      <c r="AB9137" s="49">
        <f t="shared" ca="1" si="1142"/>
        <v>6</v>
      </c>
      <c r="AC9137" s="49" t="str">
        <f t="shared" ca="1" si="1143"/>
        <v>Y</v>
      </c>
    </row>
    <row r="9138" spans="1:29" x14ac:dyDescent="0.25">
      <c r="A9138">
        <v>10857</v>
      </c>
      <c r="B9138" s="9">
        <v>43214</v>
      </c>
      <c r="C9138" s="50" t="str">
        <f t="shared" si="1136"/>
        <v>N</v>
      </c>
      <c r="D9138" s="52">
        <f>_xlfn.XLOOKUP(B9138,Cal_Date!B:B,Cal_Date!A:A,0)</f>
        <v>4</v>
      </c>
      <c r="E9138">
        <v>2018</v>
      </c>
      <c r="F9138" t="s">
        <v>122</v>
      </c>
      <c r="G9138" t="s">
        <v>129</v>
      </c>
      <c r="H9138" t="s">
        <v>11</v>
      </c>
      <c r="I9138" t="s">
        <v>11</v>
      </c>
      <c r="J9138" t="s">
        <v>15</v>
      </c>
      <c r="K9138" t="s">
        <v>42</v>
      </c>
      <c r="L9138">
        <v>1</v>
      </c>
      <c r="M9138">
        <v>1010</v>
      </c>
      <c r="O9138" t="s">
        <v>25</v>
      </c>
      <c r="R9138" t="s">
        <v>47</v>
      </c>
      <c r="S9138" s="49" t="str">
        <f t="shared" si="1137"/>
        <v>Card</v>
      </c>
      <c r="T9138" s="3">
        <v>3.5000000000000003E-2</v>
      </c>
      <c r="U9138" s="2">
        <v>2.7</v>
      </c>
      <c r="V9138" s="2">
        <v>0.87</v>
      </c>
      <c r="W9138" s="54">
        <f>_xlfn.XLOOKUP(M9138,Market!A:A,Market!F:F,0)</f>
        <v>0.08</v>
      </c>
      <c r="X9138" s="55">
        <f t="shared" si="1138"/>
        <v>9.4500000000000015E-2</v>
      </c>
      <c r="Y9138" s="55">
        <f t="shared" si="1139"/>
        <v>1.83</v>
      </c>
      <c r="Z9138" s="54">
        <f t="shared" si="1140"/>
        <v>0.67777777777777781</v>
      </c>
      <c r="AA9138" s="49" t="str">
        <f t="shared" ca="1" si="1141"/>
        <v>Y</v>
      </c>
      <c r="AB9138" s="49">
        <f t="shared" ca="1" si="1142"/>
        <v>6</v>
      </c>
      <c r="AC9138" s="49" t="str">
        <f t="shared" ca="1" si="1143"/>
        <v>Y</v>
      </c>
    </row>
    <row r="9139" spans="1:29" x14ac:dyDescent="0.25">
      <c r="A9139">
        <v>10858</v>
      </c>
      <c r="B9139" s="9">
        <v>43214</v>
      </c>
      <c r="C9139" s="50" t="str">
        <f t="shared" si="1136"/>
        <v>N</v>
      </c>
      <c r="D9139" s="52">
        <f>_xlfn.XLOOKUP(B9139,Cal_Date!B:B,Cal_Date!A:A,0)</f>
        <v>4</v>
      </c>
      <c r="E9139">
        <v>2018</v>
      </c>
      <c r="F9139" t="s">
        <v>122</v>
      </c>
      <c r="G9139" t="s">
        <v>129</v>
      </c>
      <c r="H9139" t="s">
        <v>48</v>
      </c>
      <c r="I9139" t="s">
        <v>18</v>
      </c>
      <c r="J9139" t="s">
        <v>10</v>
      </c>
      <c r="K9139" t="s">
        <v>43</v>
      </c>
      <c r="L9139">
        <v>2</v>
      </c>
      <c r="M9139">
        <v>1011</v>
      </c>
      <c r="O9139" t="s">
        <v>25</v>
      </c>
      <c r="R9139" t="s">
        <v>44</v>
      </c>
      <c r="S9139" s="49" t="str">
        <f t="shared" si="1137"/>
        <v>Card</v>
      </c>
      <c r="T9139" s="3">
        <v>0.03</v>
      </c>
      <c r="U9139" s="2">
        <v>14.84</v>
      </c>
      <c r="V9139" s="2">
        <v>2.92</v>
      </c>
      <c r="W9139" s="54">
        <f>_xlfn.XLOOKUP(M9139,Market!A:A,Market!F:F,0)</f>
        <v>0.06</v>
      </c>
      <c r="X9139" s="55">
        <f t="shared" si="1138"/>
        <v>0.44519999999999998</v>
      </c>
      <c r="Y9139" s="55">
        <f t="shared" si="1139"/>
        <v>11.92</v>
      </c>
      <c r="Z9139" s="54">
        <f t="shared" si="1140"/>
        <v>0.80323450134770891</v>
      </c>
      <c r="AA9139" s="49" t="str">
        <f t="shared" ca="1" si="1141"/>
        <v>Y</v>
      </c>
      <c r="AB9139" s="49">
        <f t="shared" ca="1" si="1142"/>
        <v>6</v>
      </c>
      <c r="AC9139" s="49" t="str">
        <f t="shared" ca="1" si="1143"/>
        <v>Y</v>
      </c>
    </row>
    <row r="9140" spans="1:29" x14ac:dyDescent="0.25">
      <c r="A9140">
        <v>10859</v>
      </c>
      <c r="B9140" s="9">
        <v>43214</v>
      </c>
      <c r="C9140" s="50" t="str">
        <f t="shared" si="1136"/>
        <v>N</v>
      </c>
      <c r="D9140" s="52">
        <f>_xlfn.XLOOKUP(B9140,Cal_Date!B:B,Cal_Date!A:A,0)</f>
        <v>4</v>
      </c>
      <c r="E9140">
        <v>2018</v>
      </c>
      <c r="F9140" t="s">
        <v>122</v>
      </c>
      <c r="G9140" t="s">
        <v>129</v>
      </c>
      <c r="H9140" t="s">
        <v>48</v>
      </c>
      <c r="I9140" t="s">
        <v>18</v>
      </c>
      <c r="J9140" t="s">
        <v>10</v>
      </c>
      <c r="K9140" t="s">
        <v>43</v>
      </c>
      <c r="L9140">
        <v>1</v>
      </c>
      <c r="M9140">
        <v>1007</v>
      </c>
      <c r="O9140" t="s">
        <v>28</v>
      </c>
      <c r="R9140" t="s">
        <v>44</v>
      </c>
      <c r="S9140" s="49" t="str">
        <f t="shared" si="1137"/>
        <v>Card</v>
      </c>
      <c r="T9140" s="3">
        <v>0.03</v>
      </c>
      <c r="U9140" s="2">
        <v>7.6229999999999993</v>
      </c>
      <c r="V9140" s="2">
        <v>1.46</v>
      </c>
      <c r="W9140" s="54">
        <f>_xlfn.XLOOKUP(M9140,Market!A:A,Market!F:F,0)</f>
        <v>8.8999999999999996E-2</v>
      </c>
      <c r="X9140" s="55">
        <f t="shared" si="1138"/>
        <v>0.22868999999999998</v>
      </c>
      <c r="Y9140" s="55">
        <f t="shared" si="1139"/>
        <v>6.1629999999999994</v>
      </c>
      <c r="Z9140" s="54">
        <f t="shared" si="1140"/>
        <v>0.80847435392889933</v>
      </c>
      <c r="AA9140" s="49" t="str">
        <f t="shared" ca="1" si="1141"/>
        <v>Y</v>
      </c>
      <c r="AB9140" s="49">
        <f t="shared" ca="1" si="1142"/>
        <v>6</v>
      </c>
      <c r="AC9140" s="49" t="str">
        <f t="shared" ca="1" si="1143"/>
        <v>Y</v>
      </c>
    </row>
    <row r="9141" spans="1:29" x14ac:dyDescent="0.25">
      <c r="A9141">
        <v>10860</v>
      </c>
      <c r="B9141" s="9">
        <v>43214</v>
      </c>
      <c r="C9141" s="50" t="str">
        <f t="shared" si="1136"/>
        <v>N</v>
      </c>
      <c r="D9141" s="52">
        <f>_xlfn.XLOOKUP(B9141,Cal_Date!B:B,Cal_Date!A:A,0)</f>
        <v>4</v>
      </c>
      <c r="E9141">
        <v>2018</v>
      </c>
      <c r="F9141" t="s">
        <v>122</v>
      </c>
      <c r="G9141" t="s">
        <v>129</v>
      </c>
      <c r="H9141" t="s">
        <v>11</v>
      </c>
      <c r="I9141" t="s">
        <v>18</v>
      </c>
      <c r="J9141" t="s">
        <v>15</v>
      </c>
      <c r="K9141" t="s">
        <v>42</v>
      </c>
      <c r="L9141">
        <v>1</v>
      </c>
      <c r="M9141">
        <v>1007</v>
      </c>
      <c r="O9141" t="s">
        <v>28</v>
      </c>
      <c r="R9141" t="s">
        <v>44</v>
      </c>
      <c r="S9141" s="49" t="str">
        <f t="shared" si="1137"/>
        <v>Card</v>
      </c>
      <c r="T9141" s="3">
        <v>0.03</v>
      </c>
      <c r="U9141" s="2">
        <v>2.7225000000000001</v>
      </c>
      <c r="V9141" s="2">
        <v>1.4</v>
      </c>
      <c r="W9141" s="54">
        <f>_xlfn.XLOOKUP(M9141,Market!A:A,Market!F:F,0)</f>
        <v>8.8999999999999996E-2</v>
      </c>
      <c r="X9141" s="55">
        <f t="shared" si="1138"/>
        <v>8.1674999999999998E-2</v>
      </c>
      <c r="Y9141" s="55">
        <f t="shared" si="1139"/>
        <v>1.3225000000000002</v>
      </c>
      <c r="Z9141" s="54">
        <f t="shared" si="1140"/>
        <v>0.48576675849403128</v>
      </c>
      <c r="AA9141" s="49" t="str">
        <f t="shared" ca="1" si="1141"/>
        <v>Y</v>
      </c>
      <c r="AB9141" s="49">
        <f t="shared" ca="1" si="1142"/>
        <v>6</v>
      </c>
      <c r="AC9141" s="49" t="str">
        <f t="shared" ca="1" si="1143"/>
        <v>Y</v>
      </c>
    </row>
    <row r="9142" spans="1:29" x14ac:dyDescent="0.25">
      <c r="A9142">
        <v>10861</v>
      </c>
      <c r="B9142" s="9">
        <v>43214</v>
      </c>
      <c r="C9142" s="50" t="str">
        <f t="shared" si="1136"/>
        <v>N</v>
      </c>
      <c r="D9142" s="52">
        <f>_xlfn.XLOOKUP(B9142,Cal_Date!B:B,Cal_Date!A:A,0)</f>
        <v>4</v>
      </c>
      <c r="E9142">
        <v>2018</v>
      </c>
      <c r="F9142" t="s">
        <v>122</v>
      </c>
      <c r="G9142" t="s">
        <v>129</v>
      </c>
      <c r="H9142" t="s">
        <v>11</v>
      </c>
      <c r="I9142" t="s">
        <v>11</v>
      </c>
      <c r="J9142" t="s">
        <v>15</v>
      </c>
      <c r="K9142" t="s">
        <v>42</v>
      </c>
      <c r="L9142">
        <v>1</v>
      </c>
      <c r="M9142">
        <v>1008</v>
      </c>
      <c r="O9142" t="s">
        <v>28</v>
      </c>
      <c r="R9142" t="s">
        <v>44</v>
      </c>
      <c r="S9142" s="49" t="str">
        <f t="shared" si="1137"/>
        <v>Card</v>
      </c>
      <c r="T9142" s="3">
        <v>0.03</v>
      </c>
      <c r="U9142" s="2">
        <v>2.7225000000000001</v>
      </c>
      <c r="V9142" s="2">
        <v>0.87</v>
      </c>
      <c r="W9142" s="54">
        <f>_xlfn.XLOOKUP(M9142,Market!A:A,Market!F:F,0)</f>
        <v>8.8999999999999996E-2</v>
      </c>
      <c r="X9142" s="55">
        <f t="shared" si="1138"/>
        <v>8.1674999999999998E-2</v>
      </c>
      <c r="Y9142" s="55">
        <f t="shared" si="1139"/>
        <v>1.8525</v>
      </c>
      <c r="Z9142" s="54">
        <f t="shared" si="1140"/>
        <v>0.68044077134986225</v>
      </c>
      <c r="AA9142" s="49" t="str">
        <f t="shared" ca="1" si="1141"/>
        <v>Y</v>
      </c>
      <c r="AB9142" s="49">
        <f t="shared" ca="1" si="1142"/>
        <v>6</v>
      </c>
      <c r="AC9142" s="49" t="str">
        <f t="shared" ca="1" si="1143"/>
        <v>Y</v>
      </c>
    </row>
    <row r="9143" spans="1:29" x14ac:dyDescent="0.25">
      <c r="A9143">
        <v>10862</v>
      </c>
      <c r="B9143" s="9">
        <v>43214</v>
      </c>
      <c r="C9143" s="50" t="str">
        <f t="shared" si="1136"/>
        <v>N</v>
      </c>
      <c r="D9143" s="52">
        <f>_xlfn.XLOOKUP(B9143,Cal_Date!B:B,Cal_Date!A:A,0)</f>
        <v>4</v>
      </c>
      <c r="E9143">
        <v>2018</v>
      </c>
      <c r="F9143" t="s">
        <v>122</v>
      </c>
      <c r="G9143" t="s">
        <v>129</v>
      </c>
      <c r="H9143" t="s">
        <v>48</v>
      </c>
      <c r="I9143" t="s">
        <v>18</v>
      </c>
      <c r="J9143" t="s">
        <v>10</v>
      </c>
      <c r="K9143" t="s">
        <v>43</v>
      </c>
      <c r="L9143">
        <v>1</v>
      </c>
      <c r="M9143">
        <v>1004</v>
      </c>
      <c r="O9143" t="s">
        <v>28</v>
      </c>
      <c r="R9143" t="s">
        <v>44</v>
      </c>
      <c r="S9143" s="49" t="str">
        <f t="shared" si="1137"/>
        <v>Card</v>
      </c>
      <c r="T9143" s="3">
        <v>0.03</v>
      </c>
      <c r="U9143" s="2">
        <v>7.42</v>
      </c>
      <c r="V9143" s="2">
        <v>1.46</v>
      </c>
      <c r="W9143" s="54">
        <f>_xlfn.XLOOKUP(M9143,Market!A:A,Market!F:F,0)</f>
        <v>0.06</v>
      </c>
      <c r="X9143" s="55">
        <f t="shared" si="1138"/>
        <v>0.22259999999999999</v>
      </c>
      <c r="Y9143" s="55">
        <f t="shared" si="1139"/>
        <v>5.96</v>
      </c>
      <c r="Z9143" s="54">
        <f t="shared" si="1140"/>
        <v>0.80323450134770891</v>
      </c>
      <c r="AA9143" s="49" t="str">
        <f t="shared" ca="1" si="1141"/>
        <v>Y</v>
      </c>
      <c r="AB9143" s="49">
        <f t="shared" ca="1" si="1142"/>
        <v>6</v>
      </c>
      <c r="AC9143" s="49" t="str">
        <f t="shared" ca="1" si="1143"/>
        <v>Y</v>
      </c>
    </row>
    <row r="9144" spans="1:29" x14ac:dyDescent="0.25">
      <c r="A9144">
        <v>10863</v>
      </c>
      <c r="B9144" s="9">
        <v>43214</v>
      </c>
      <c r="C9144" s="50" t="str">
        <f t="shared" si="1136"/>
        <v>N</v>
      </c>
      <c r="D9144" s="52">
        <f>_xlfn.XLOOKUP(B9144,Cal_Date!B:B,Cal_Date!A:A,0)</f>
        <v>4</v>
      </c>
      <c r="E9144">
        <v>2018</v>
      </c>
      <c r="F9144" t="s">
        <v>122</v>
      </c>
      <c r="G9144" t="s">
        <v>129</v>
      </c>
      <c r="H9144" t="s">
        <v>48</v>
      </c>
      <c r="I9144" t="s">
        <v>18</v>
      </c>
      <c r="J9144" t="s">
        <v>10</v>
      </c>
      <c r="K9144" t="s">
        <v>43</v>
      </c>
      <c r="L9144">
        <v>1</v>
      </c>
      <c r="M9144">
        <v>1003</v>
      </c>
      <c r="O9144" t="s">
        <v>25</v>
      </c>
      <c r="R9144" t="s">
        <v>44</v>
      </c>
      <c r="S9144" s="49" t="str">
        <f t="shared" si="1137"/>
        <v>Card</v>
      </c>
      <c r="T9144" s="3">
        <v>0.03</v>
      </c>
      <c r="U9144" s="2">
        <v>7.42</v>
      </c>
      <c r="V9144" s="2">
        <v>1.46</v>
      </c>
      <c r="W9144" s="54">
        <f>_xlfn.XLOOKUP(M9144,Market!A:A,Market!F:F,0)</f>
        <v>0.06</v>
      </c>
      <c r="X9144" s="55">
        <f t="shared" si="1138"/>
        <v>0.22259999999999999</v>
      </c>
      <c r="Y9144" s="55">
        <f t="shared" si="1139"/>
        <v>5.96</v>
      </c>
      <c r="Z9144" s="54">
        <f t="shared" si="1140"/>
        <v>0.80323450134770891</v>
      </c>
      <c r="AA9144" s="49" t="str">
        <f t="shared" ca="1" si="1141"/>
        <v>Y</v>
      </c>
      <c r="AB9144" s="49">
        <f t="shared" ca="1" si="1142"/>
        <v>6</v>
      </c>
      <c r="AC9144" s="49" t="str">
        <f t="shared" ca="1" si="1143"/>
        <v>Y</v>
      </c>
    </row>
    <row r="9145" spans="1:29" x14ac:dyDescent="0.25">
      <c r="A9145">
        <v>10864</v>
      </c>
      <c r="B9145" s="9">
        <v>43214</v>
      </c>
      <c r="C9145" s="50" t="str">
        <f t="shared" si="1136"/>
        <v>N</v>
      </c>
      <c r="D9145" s="52">
        <f>_xlfn.XLOOKUP(B9145,Cal_Date!B:B,Cal_Date!A:A,0)</f>
        <v>4</v>
      </c>
      <c r="E9145">
        <v>2018</v>
      </c>
      <c r="F9145" t="s">
        <v>122</v>
      </c>
      <c r="G9145" t="s">
        <v>129</v>
      </c>
      <c r="H9145" t="s">
        <v>14</v>
      </c>
      <c r="I9145" t="s">
        <v>18</v>
      </c>
      <c r="J9145" t="s">
        <v>15</v>
      </c>
      <c r="K9145" t="s">
        <v>43</v>
      </c>
      <c r="L9145">
        <v>2</v>
      </c>
      <c r="M9145">
        <v>1002</v>
      </c>
      <c r="O9145" t="s">
        <v>28</v>
      </c>
      <c r="R9145" t="s">
        <v>44</v>
      </c>
      <c r="S9145" s="49" t="str">
        <f t="shared" si="1137"/>
        <v>Card</v>
      </c>
      <c r="T9145" s="3">
        <v>0.03</v>
      </c>
      <c r="U9145" s="2">
        <v>10.600000000000001</v>
      </c>
      <c r="V9145" s="2">
        <v>4.2</v>
      </c>
      <c r="W9145" s="54">
        <f>_xlfn.XLOOKUP(M9145,Market!A:A,Market!F:F,0)</f>
        <v>0.06</v>
      </c>
      <c r="X9145" s="55">
        <f t="shared" si="1138"/>
        <v>0.318</v>
      </c>
      <c r="Y9145" s="55">
        <f t="shared" si="1139"/>
        <v>6.4000000000000012</v>
      </c>
      <c r="Z9145" s="54">
        <f t="shared" si="1140"/>
        <v>0.60377358490566047</v>
      </c>
      <c r="AA9145" s="49" t="str">
        <f t="shared" ca="1" si="1141"/>
        <v>Y</v>
      </c>
      <c r="AB9145" s="49">
        <f t="shared" ca="1" si="1142"/>
        <v>6</v>
      </c>
      <c r="AC9145" s="49" t="str">
        <f t="shared" ca="1" si="1143"/>
        <v>Y</v>
      </c>
    </row>
    <row r="9146" spans="1:29" x14ac:dyDescent="0.25">
      <c r="A9146">
        <v>10865</v>
      </c>
      <c r="B9146" s="9">
        <v>43214</v>
      </c>
      <c r="C9146" s="50" t="str">
        <f t="shared" si="1136"/>
        <v>N</v>
      </c>
      <c r="D9146" s="52">
        <f>_xlfn.XLOOKUP(B9146,Cal_Date!B:B,Cal_Date!A:A,0)</f>
        <v>4</v>
      </c>
      <c r="E9146">
        <v>2018</v>
      </c>
      <c r="F9146" t="s">
        <v>122</v>
      </c>
      <c r="G9146" t="s">
        <v>129</v>
      </c>
      <c r="H9146" t="s">
        <v>14</v>
      </c>
      <c r="I9146" t="s">
        <v>18</v>
      </c>
      <c r="J9146" t="s">
        <v>15</v>
      </c>
      <c r="K9146" t="s">
        <v>43</v>
      </c>
      <c r="L9146">
        <v>2</v>
      </c>
      <c r="M9146">
        <v>1007</v>
      </c>
      <c r="O9146" t="s">
        <v>28</v>
      </c>
      <c r="R9146" t="s">
        <v>47</v>
      </c>
      <c r="S9146" s="49" t="str">
        <f t="shared" si="1137"/>
        <v>Card</v>
      </c>
      <c r="T9146" s="3">
        <v>3.5000000000000003E-2</v>
      </c>
      <c r="U9146" s="2">
        <v>10.89</v>
      </c>
      <c r="V9146" s="2">
        <v>4.4400000000000004</v>
      </c>
      <c r="W9146" s="54">
        <f>_xlfn.XLOOKUP(M9146,Market!A:A,Market!F:F,0)</f>
        <v>8.8999999999999996E-2</v>
      </c>
      <c r="X9146" s="55">
        <f t="shared" si="1138"/>
        <v>0.38115000000000004</v>
      </c>
      <c r="Y9146" s="55">
        <f t="shared" si="1139"/>
        <v>6.45</v>
      </c>
      <c r="Z9146" s="54">
        <f t="shared" si="1140"/>
        <v>0.59228650137741046</v>
      </c>
      <c r="AA9146" s="49" t="str">
        <f t="shared" ca="1" si="1141"/>
        <v>Y</v>
      </c>
      <c r="AB9146" s="49">
        <f t="shared" ca="1" si="1142"/>
        <v>6</v>
      </c>
      <c r="AC9146" s="49" t="str">
        <f t="shared" ca="1" si="1143"/>
        <v>Y</v>
      </c>
    </row>
    <row r="9147" spans="1:29" x14ac:dyDescent="0.25">
      <c r="A9147">
        <v>10866</v>
      </c>
      <c r="B9147" s="9">
        <v>43214</v>
      </c>
      <c r="C9147" s="50" t="str">
        <f t="shared" si="1136"/>
        <v>N</v>
      </c>
      <c r="D9147" s="52">
        <f>_xlfn.XLOOKUP(B9147,Cal_Date!B:B,Cal_Date!A:A,0)</f>
        <v>4</v>
      </c>
      <c r="E9147">
        <v>2018</v>
      </c>
      <c r="F9147" t="s">
        <v>122</v>
      </c>
      <c r="G9147" t="s">
        <v>129</v>
      </c>
      <c r="H9147" t="s">
        <v>14</v>
      </c>
      <c r="I9147" t="s">
        <v>18</v>
      </c>
      <c r="J9147" t="s">
        <v>15</v>
      </c>
      <c r="K9147" t="s">
        <v>43</v>
      </c>
      <c r="L9147">
        <v>1</v>
      </c>
      <c r="M9147">
        <v>1008</v>
      </c>
      <c r="O9147" t="s">
        <v>28</v>
      </c>
      <c r="R9147" t="s">
        <v>44</v>
      </c>
      <c r="S9147" s="49" t="str">
        <f t="shared" si="1137"/>
        <v>Card</v>
      </c>
      <c r="T9147" s="3">
        <v>0.03</v>
      </c>
      <c r="U9147" s="2">
        <v>5.4450000000000003</v>
      </c>
      <c r="V9147" s="2">
        <v>2.2200000000000002</v>
      </c>
      <c r="W9147" s="54">
        <f>_xlfn.XLOOKUP(M9147,Market!A:A,Market!F:F,0)</f>
        <v>8.8999999999999996E-2</v>
      </c>
      <c r="X9147" s="55">
        <f t="shared" si="1138"/>
        <v>0.16335</v>
      </c>
      <c r="Y9147" s="55">
        <f t="shared" si="1139"/>
        <v>3.2250000000000001</v>
      </c>
      <c r="Z9147" s="54">
        <f t="shared" si="1140"/>
        <v>0.59228650137741046</v>
      </c>
      <c r="AA9147" s="49" t="str">
        <f t="shared" ca="1" si="1141"/>
        <v>Y</v>
      </c>
      <c r="AB9147" s="49">
        <f t="shared" ca="1" si="1142"/>
        <v>6</v>
      </c>
      <c r="AC9147" s="49" t="str">
        <f t="shared" ca="1" si="1143"/>
        <v>Y</v>
      </c>
    </row>
    <row r="9148" spans="1:29" x14ac:dyDescent="0.25">
      <c r="A9148">
        <v>10867</v>
      </c>
      <c r="B9148" s="9">
        <v>43214</v>
      </c>
      <c r="C9148" s="50" t="str">
        <f t="shared" si="1136"/>
        <v>N</v>
      </c>
      <c r="D9148" s="52">
        <f>_xlfn.XLOOKUP(B9148,Cal_Date!B:B,Cal_Date!A:A,0)</f>
        <v>4</v>
      </c>
      <c r="E9148">
        <v>2018</v>
      </c>
      <c r="F9148" t="s">
        <v>122</v>
      </c>
      <c r="G9148" t="s">
        <v>129</v>
      </c>
      <c r="H9148" t="s">
        <v>14</v>
      </c>
      <c r="I9148" t="s">
        <v>18</v>
      </c>
      <c r="J9148" t="s">
        <v>15</v>
      </c>
      <c r="K9148" t="s">
        <v>43</v>
      </c>
      <c r="L9148">
        <v>1</v>
      </c>
      <c r="M9148">
        <v>1008</v>
      </c>
      <c r="O9148" t="s">
        <v>28</v>
      </c>
      <c r="R9148" t="s">
        <v>44</v>
      </c>
      <c r="S9148" s="49" t="str">
        <f t="shared" si="1137"/>
        <v>Card</v>
      </c>
      <c r="T9148" s="3">
        <v>0.03</v>
      </c>
      <c r="U9148" s="2">
        <v>5.4450000000000003</v>
      </c>
      <c r="V9148" s="2">
        <v>2.2200000000000002</v>
      </c>
      <c r="W9148" s="54">
        <f>_xlfn.XLOOKUP(M9148,Market!A:A,Market!F:F,0)</f>
        <v>8.8999999999999996E-2</v>
      </c>
      <c r="X9148" s="55">
        <f t="shared" si="1138"/>
        <v>0.16335</v>
      </c>
      <c r="Y9148" s="55">
        <f t="shared" si="1139"/>
        <v>3.2250000000000001</v>
      </c>
      <c r="Z9148" s="54">
        <f t="shared" si="1140"/>
        <v>0.59228650137741046</v>
      </c>
      <c r="AA9148" s="49" t="str">
        <f t="shared" ca="1" si="1141"/>
        <v>Y</v>
      </c>
      <c r="AB9148" s="49">
        <f t="shared" ca="1" si="1142"/>
        <v>6</v>
      </c>
      <c r="AC9148" s="49" t="str">
        <f t="shared" ca="1" si="1143"/>
        <v>Y</v>
      </c>
    </row>
    <row r="9149" spans="1:29" x14ac:dyDescent="0.25">
      <c r="A9149">
        <v>10868</v>
      </c>
      <c r="B9149" s="9">
        <v>43214</v>
      </c>
      <c r="C9149" s="50" t="str">
        <f t="shared" si="1136"/>
        <v>N</v>
      </c>
      <c r="D9149" s="52">
        <f>_xlfn.XLOOKUP(B9149,Cal_Date!B:B,Cal_Date!A:A,0)</f>
        <v>4</v>
      </c>
      <c r="E9149">
        <v>2018</v>
      </c>
      <c r="F9149" t="s">
        <v>122</v>
      </c>
      <c r="G9149" t="s">
        <v>129</v>
      </c>
      <c r="H9149" t="s">
        <v>48</v>
      </c>
      <c r="I9149" t="s">
        <v>18</v>
      </c>
      <c r="J9149" t="s">
        <v>10</v>
      </c>
      <c r="K9149" t="s">
        <v>43</v>
      </c>
      <c r="L9149">
        <v>1</v>
      </c>
      <c r="M9149">
        <v>1000</v>
      </c>
      <c r="O9149" t="s">
        <v>25</v>
      </c>
      <c r="R9149" t="s">
        <v>47</v>
      </c>
      <c r="S9149" s="49" t="str">
        <f t="shared" si="1137"/>
        <v>Card</v>
      </c>
      <c r="T9149" s="3">
        <v>3.5000000000000003E-2</v>
      </c>
      <c r="U9149" s="2">
        <v>7.5600000000000005</v>
      </c>
      <c r="V9149" s="2">
        <v>1.46</v>
      </c>
      <c r="W9149" s="54">
        <f>_xlfn.XLOOKUP(M9149,Market!A:A,Market!F:F,0)</f>
        <v>0.08</v>
      </c>
      <c r="X9149" s="55">
        <f t="shared" si="1138"/>
        <v>0.26460000000000006</v>
      </c>
      <c r="Y9149" s="55">
        <f t="shared" si="1139"/>
        <v>6.1000000000000005</v>
      </c>
      <c r="Z9149" s="54">
        <f t="shared" si="1140"/>
        <v>0.80687830687830686</v>
      </c>
      <c r="AA9149" s="49" t="str">
        <f t="shared" ca="1" si="1141"/>
        <v>Y</v>
      </c>
      <c r="AB9149" s="49">
        <f t="shared" ca="1" si="1142"/>
        <v>6</v>
      </c>
      <c r="AC9149" s="49" t="str">
        <f t="shared" ca="1" si="1143"/>
        <v>Y</v>
      </c>
    </row>
    <row r="9150" spans="1:29" x14ac:dyDescent="0.25">
      <c r="A9150">
        <v>10869</v>
      </c>
      <c r="B9150" s="9">
        <v>43214</v>
      </c>
      <c r="C9150" s="50" t="str">
        <f t="shared" si="1136"/>
        <v>N</v>
      </c>
      <c r="D9150" s="52">
        <f>_xlfn.XLOOKUP(B9150,Cal_Date!B:B,Cal_Date!A:A,0)</f>
        <v>4</v>
      </c>
      <c r="E9150">
        <v>2018</v>
      </c>
      <c r="F9150" t="s">
        <v>122</v>
      </c>
      <c r="G9150" t="s">
        <v>129</v>
      </c>
      <c r="H9150" t="s">
        <v>14</v>
      </c>
      <c r="I9150" t="s">
        <v>18</v>
      </c>
      <c r="J9150" t="s">
        <v>15</v>
      </c>
      <c r="K9150" t="s">
        <v>43</v>
      </c>
      <c r="L9150">
        <v>2</v>
      </c>
      <c r="M9150">
        <v>1000</v>
      </c>
      <c r="O9150" t="s">
        <v>25</v>
      </c>
      <c r="R9150" t="s">
        <v>44</v>
      </c>
      <c r="S9150" s="49" t="str">
        <f t="shared" si="1137"/>
        <v>Card</v>
      </c>
      <c r="T9150" s="3">
        <v>0.03</v>
      </c>
      <c r="U9150" s="2">
        <v>10.8</v>
      </c>
      <c r="V9150" s="2">
        <v>4.2</v>
      </c>
      <c r="W9150" s="54">
        <f>_xlfn.XLOOKUP(M9150,Market!A:A,Market!F:F,0)</f>
        <v>0.08</v>
      </c>
      <c r="X9150" s="55">
        <f t="shared" si="1138"/>
        <v>0.32400000000000001</v>
      </c>
      <c r="Y9150" s="55">
        <f t="shared" si="1139"/>
        <v>6.6000000000000005</v>
      </c>
      <c r="Z9150" s="54">
        <f t="shared" si="1140"/>
        <v>0.61111111111111116</v>
      </c>
      <c r="AA9150" s="49" t="str">
        <f t="shared" ca="1" si="1141"/>
        <v>Y</v>
      </c>
      <c r="AB9150" s="49">
        <f t="shared" ca="1" si="1142"/>
        <v>6</v>
      </c>
      <c r="AC9150" s="49" t="str">
        <f t="shared" ca="1" si="1143"/>
        <v>Y</v>
      </c>
    </row>
    <row r="9151" spans="1:29" x14ac:dyDescent="0.25">
      <c r="A9151">
        <v>10870</v>
      </c>
      <c r="B9151" s="9">
        <v>43214</v>
      </c>
      <c r="C9151" s="50" t="str">
        <f t="shared" si="1136"/>
        <v>N</v>
      </c>
      <c r="D9151" s="52">
        <f>_xlfn.XLOOKUP(B9151,Cal_Date!B:B,Cal_Date!A:A,0)</f>
        <v>4</v>
      </c>
      <c r="E9151">
        <v>2018</v>
      </c>
      <c r="F9151" t="s">
        <v>122</v>
      </c>
      <c r="G9151" t="s">
        <v>129</v>
      </c>
      <c r="H9151" t="s">
        <v>11</v>
      </c>
      <c r="I9151" t="s">
        <v>11</v>
      </c>
      <c r="J9151" t="s">
        <v>15</v>
      </c>
      <c r="K9151" t="s">
        <v>42</v>
      </c>
      <c r="L9151">
        <v>1</v>
      </c>
      <c r="M9151">
        <v>1000</v>
      </c>
      <c r="O9151" t="s">
        <v>25</v>
      </c>
      <c r="R9151" t="s">
        <v>44</v>
      </c>
      <c r="S9151" s="49" t="str">
        <f t="shared" si="1137"/>
        <v>Card</v>
      </c>
      <c r="T9151" s="3">
        <v>0.03</v>
      </c>
      <c r="U9151" s="2">
        <v>2.7</v>
      </c>
      <c r="V9151" s="2">
        <v>0.87</v>
      </c>
      <c r="W9151" s="54">
        <f>_xlfn.XLOOKUP(M9151,Market!A:A,Market!F:F,0)</f>
        <v>0.08</v>
      </c>
      <c r="X9151" s="55">
        <f t="shared" si="1138"/>
        <v>8.1000000000000003E-2</v>
      </c>
      <c r="Y9151" s="55">
        <f t="shared" si="1139"/>
        <v>1.83</v>
      </c>
      <c r="Z9151" s="54">
        <f t="shared" si="1140"/>
        <v>0.67777777777777781</v>
      </c>
      <c r="AA9151" s="49" t="str">
        <f t="shared" ca="1" si="1141"/>
        <v>Y</v>
      </c>
      <c r="AB9151" s="49">
        <f t="shared" ca="1" si="1142"/>
        <v>6</v>
      </c>
      <c r="AC9151" s="49" t="str">
        <f t="shared" ca="1" si="1143"/>
        <v>Y</v>
      </c>
    </row>
    <row r="9152" spans="1:29" x14ac:dyDescent="0.25">
      <c r="A9152">
        <v>10871</v>
      </c>
      <c r="B9152" s="9">
        <v>43214</v>
      </c>
      <c r="C9152" s="50" t="str">
        <f t="shared" si="1136"/>
        <v>N</v>
      </c>
      <c r="D9152" s="52">
        <f>_xlfn.XLOOKUP(B9152,Cal_Date!B:B,Cal_Date!A:A,0)</f>
        <v>4</v>
      </c>
      <c r="E9152">
        <v>2018</v>
      </c>
      <c r="F9152" t="s">
        <v>122</v>
      </c>
      <c r="G9152" t="s">
        <v>129</v>
      </c>
      <c r="H9152" t="s">
        <v>11</v>
      </c>
      <c r="I9152" t="s">
        <v>18</v>
      </c>
      <c r="J9152" t="s">
        <v>15</v>
      </c>
      <c r="K9152" t="s">
        <v>42</v>
      </c>
      <c r="L9152">
        <v>2</v>
      </c>
      <c r="M9152">
        <v>1001</v>
      </c>
      <c r="O9152" t="s">
        <v>25</v>
      </c>
      <c r="R9152" t="s">
        <v>44</v>
      </c>
      <c r="S9152" s="49" t="str">
        <f t="shared" si="1137"/>
        <v>Card</v>
      </c>
      <c r="T9152" s="3">
        <v>0.03</v>
      </c>
      <c r="U9152" s="2">
        <v>5.3000000000000007</v>
      </c>
      <c r="V9152" s="2">
        <v>2.8</v>
      </c>
      <c r="W9152" s="54">
        <f>_xlfn.XLOOKUP(M9152,Market!A:A,Market!F:F,0)</f>
        <v>0.06</v>
      </c>
      <c r="X9152" s="55">
        <f t="shared" si="1138"/>
        <v>0.159</v>
      </c>
      <c r="Y9152" s="55">
        <f t="shared" si="1139"/>
        <v>2.5000000000000009</v>
      </c>
      <c r="Z9152" s="54">
        <f t="shared" si="1140"/>
        <v>0.47169811320754729</v>
      </c>
      <c r="AA9152" s="49" t="str">
        <f t="shared" ca="1" si="1141"/>
        <v>Y</v>
      </c>
      <c r="AB9152" s="49">
        <f t="shared" ca="1" si="1142"/>
        <v>6</v>
      </c>
      <c r="AC9152" s="49" t="str">
        <f t="shared" ca="1" si="1143"/>
        <v>Y</v>
      </c>
    </row>
    <row r="9153" spans="1:29" x14ac:dyDescent="0.25">
      <c r="A9153">
        <v>10872</v>
      </c>
      <c r="B9153" s="9">
        <v>43214</v>
      </c>
      <c r="C9153" s="50" t="str">
        <f t="shared" si="1136"/>
        <v>N</v>
      </c>
      <c r="D9153" s="52">
        <f>_xlfn.XLOOKUP(B9153,Cal_Date!B:B,Cal_Date!A:A,0)</f>
        <v>4</v>
      </c>
      <c r="E9153">
        <v>2018</v>
      </c>
      <c r="F9153" t="s">
        <v>122</v>
      </c>
      <c r="G9153" t="s">
        <v>129</v>
      </c>
      <c r="H9153" t="s">
        <v>14</v>
      </c>
      <c r="I9153" t="s">
        <v>18</v>
      </c>
      <c r="J9153" t="s">
        <v>15</v>
      </c>
      <c r="K9153" t="s">
        <v>43</v>
      </c>
      <c r="L9153">
        <v>1</v>
      </c>
      <c r="M9153">
        <v>1000</v>
      </c>
      <c r="O9153" t="s">
        <v>25</v>
      </c>
      <c r="R9153" t="s">
        <v>47</v>
      </c>
      <c r="S9153" s="49" t="str">
        <f t="shared" si="1137"/>
        <v>Card</v>
      </c>
      <c r="T9153" s="3">
        <v>3.5000000000000003E-2</v>
      </c>
      <c r="U9153" s="2">
        <v>5.4</v>
      </c>
      <c r="V9153" s="2">
        <v>2.1</v>
      </c>
      <c r="W9153" s="54">
        <f>_xlfn.XLOOKUP(M9153,Market!A:A,Market!F:F,0)</f>
        <v>0.08</v>
      </c>
      <c r="X9153" s="55">
        <f t="shared" si="1138"/>
        <v>0.18900000000000003</v>
      </c>
      <c r="Y9153" s="55">
        <f t="shared" si="1139"/>
        <v>3.3000000000000003</v>
      </c>
      <c r="Z9153" s="54">
        <f t="shared" si="1140"/>
        <v>0.61111111111111116</v>
      </c>
      <c r="AA9153" s="49" t="str">
        <f t="shared" ca="1" si="1141"/>
        <v>Y</v>
      </c>
      <c r="AB9153" s="49">
        <f t="shared" ca="1" si="1142"/>
        <v>6</v>
      </c>
      <c r="AC9153" s="49" t="str">
        <f t="shared" ca="1" si="1143"/>
        <v>Y</v>
      </c>
    </row>
    <row r="9154" spans="1:29" x14ac:dyDescent="0.25">
      <c r="A9154">
        <v>10873</v>
      </c>
      <c r="B9154" s="9">
        <v>43214</v>
      </c>
      <c r="C9154" s="50" t="str">
        <f t="shared" si="1136"/>
        <v>N</v>
      </c>
      <c r="D9154" s="52">
        <f>_xlfn.XLOOKUP(B9154,Cal_Date!B:B,Cal_Date!A:A,0)</f>
        <v>4</v>
      </c>
      <c r="E9154">
        <v>2018</v>
      </c>
      <c r="F9154" t="s">
        <v>122</v>
      </c>
      <c r="G9154" t="s">
        <v>129</v>
      </c>
      <c r="H9154" t="s">
        <v>14</v>
      </c>
      <c r="I9154" t="s">
        <v>18</v>
      </c>
      <c r="J9154" t="s">
        <v>15</v>
      </c>
      <c r="K9154" t="s">
        <v>43</v>
      </c>
      <c r="L9154">
        <v>2</v>
      </c>
      <c r="M9154">
        <v>1000</v>
      </c>
      <c r="O9154" t="s">
        <v>25</v>
      </c>
      <c r="R9154" t="s">
        <v>44</v>
      </c>
      <c r="S9154" s="49" t="str">
        <f t="shared" si="1137"/>
        <v>Card</v>
      </c>
      <c r="T9154" s="3">
        <v>0.03</v>
      </c>
      <c r="U9154" s="2">
        <v>10.8</v>
      </c>
      <c r="V9154" s="2">
        <v>4.4400000000000004</v>
      </c>
      <c r="W9154" s="54">
        <f>_xlfn.XLOOKUP(M9154,Market!A:A,Market!F:F,0)</f>
        <v>0.08</v>
      </c>
      <c r="X9154" s="55">
        <f t="shared" si="1138"/>
        <v>0.32400000000000001</v>
      </c>
      <c r="Y9154" s="55">
        <f t="shared" si="1139"/>
        <v>6.36</v>
      </c>
      <c r="Z9154" s="54">
        <f t="shared" si="1140"/>
        <v>0.58888888888888891</v>
      </c>
      <c r="AA9154" s="49" t="str">
        <f t="shared" ca="1" si="1141"/>
        <v>Y</v>
      </c>
      <c r="AB9154" s="49">
        <f t="shared" ca="1" si="1142"/>
        <v>6</v>
      </c>
      <c r="AC9154" s="49" t="str">
        <f t="shared" ca="1" si="1143"/>
        <v>Y</v>
      </c>
    </row>
    <row r="9155" spans="1:29" x14ac:dyDescent="0.25">
      <c r="A9155">
        <v>10874</v>
      </c>
      <c r="B9155" s="9">
        <v>43214</v>
      </c>
      <c r="C9155" s="50" t="str">
        <f t="shared" ref="C9155:C9218" si="1144">IF(OR(B9155="04/01/2018"+0,B9155="04/02/2018"+0),"Y","N")</f>
        <v>N</v>
      </c>
      <c r="D9155" s="52">
        <f>_xlfn.XLOOKUP(B9155,Cal_Date!B:B,Cal_Date!A:A,0)</f>
        <v>4</v>
      </c>
      <c r="E9155">
        <v>2018</v>
      </c>
      <c r="F9155" t="s">
        <v>122</v>
      </c>
      <c r="G9155" t="s">
        <v>129</v>
      </c>
      <c r="H9155" t="s">
        <v>14</v>
      </c>
      <c r="I9155" t="s">
        <v>18</v>
      </c>
      <c r="J9155" t="s">
        <v>15</v>
      </c>
      <c r="K9155" t="s">
        <v>43</v>
      </c>
      <c r="L9155">
        <v>1</v>
      </c>
      <c r="M9155">
        <v>1004</v>
      </c>
      <c r="O9155" t="s">
        <v>28</v>
      </c>
      <c r="R9155" t="s">
        <v>44</v>
      </c>
      <c r="S9155" s="49" t="str">
        <f t="shared" ref="S9155:S9218" si="1145">IF(R9155="Cash","Cash","Card")</f>
        <v>Card</v>
      </c>
      <c r="T9155" s="3">
        <v>0.03</v>
      </c>
      <c r="U9155" s="2">
        <v>5.3000000000000007</v>
      </c>
      <c r="V9155" s="2">
        <v>2.2200000000000002</v>
      </c>
      <c r="W9155" s="54">
        <f>_xlfn.XLOOKUP(M9155,Market!A:A,Market!F:F,0)</f>
        <v>0.06</v>
      </c>
      <c r="X9155" s="55">
        <f t="shared" ref="X9155:X9218" si="1146">T9155*U9155</f>
        <v>0.159</v>
      </c>
      <c r="Y9155" s="55">
        <f t="shared" ref="Y9155:Y9218" si="1147">U9155-V9155</f>
        <v>3.0800000000000005</v>
      </c>
      <c r="Z9155" s="54">
        <f t="shared" ref="Z9155:Z9218" si="1148">Y9155/U9155</f>
        <v>0.5811320754716981</v>
      </c>
      <c r="AA9155" s="49" t="str">
        <f t="shared" ref="AA9155:AA9218" ca="1" si="1149">IF(DATEDIF(B9155,TODAY(),"y")&gt;5,"Y","N")</f>
        <v>Y</v>
      </c>
      <c r="AB9155" s="49">
        <f t="shared" ref="AB9155:AB9218" ca="1" si="1150">DATEDIF(B9155,TODAY(),"y")</f>
        <v>6</v>
      </c>
      <c r="AC9155" s="49" t="str">
        <f t="shared" ref="AC9155:AC9218" ca="1" si="1151">IF(AB9155&gt;5,"Y","N")</f>
        <v>Y</v>
      </c>
    </row>
    <row r="9156" spans="1:29" x14ac:dyDescent="0.25">
      <c r="A9156">
        <v>10875</v>
      </c>
      <c r="B9156" s="9">
        <v>43214</v>
      </c>
      <c r="C9156" s="50" t="str">
        <f t="shared" si="1144"/>
        <v>N</v>
      </c>
      <c r="D9156" s="52">
        <f>_xlfn.XLOOKUP(B9156,Cal_Date!B:B,Cal_Date!A:A,0)</f>
        <v>4</v>
      </c>
      <c r="E9156">
        <v>2018</v>
      </c>
      <c r="F9156" t="s">
        <v>122</v>
      </c>
      <c r="G9156" t="s">
        <v>129</v>
      </c>
      <c r="H9156" t="s">
        <v>48</v>
      </c>
      <c r="I9156" t="s">
        <v>18</v>
      </c>
      <c r="J9156" t="s">
        <v>10</v>
      </c>
      <c r="K9156" t="s">
        <v>43</v>
      </c>
      <c r="L9156">
        <v>1</v>
      </c>
      <c r="M9156">
        <v>1005</v>
      </c>
      <c r="O9156" t="s">
        <v>25</v>
      </c>
      <c r="R9156" t="s">
        <v>44</v>
      </c>
      <c r="S9156" s="49" t="str">
        <f t="shared" si="1145"/>
        <v>Card</v>
      </c>
      <c r="T9156" s="3">
        <v>0.03</v>
      </c>
      <c r="U9156" s="2">
        <v>7.6229999999999993</v>
      </c>
      <c r="V9156" s="2">
        <v>1.46</v>
      </c>
      <c r="W9156" s="54">
        <f>_xlfn.XLOOKUP(M9156,Market!A:A,Market!F:F,0)</f>
        <v>8.8999999999999996E-2</v>
      </c>
      <c r="X9156" s="55">
        <f t="shared" si="1146"/>
        <v>0.22868999999999998</v>
      </c>
      <c r="Y9156" s="55">
        <f t="shared" si="1147"/>
        <v>6.1629999999999994</v>
      </c>
      <c r="Z9156" s="54">
        <f t="shared" si="1148"/>
        <v>0.80847435392889933</v>
      </c>
      <c r="AA9156" s="49" t="str">
        <f t="shared" ca="1" si="1149"/>
        <v>Y</v>
      </c>
      <c r="AB9156" s="49">
        <f t="shared" ca="1" si="1150"/>
        <v>6</v>
      </c>
      <c r="AC9156" s="49" t="str">
        <f t="shared" ca="1" si="1151"/>
        <v>Y</v>
      </c>
    </row>
    <row r="9157" spans="1:29" x14ac:dyDescent="0.25">
      <c r="A9157">
        <v>10876</v>
      </c>
      <c r="B9157" s="9">
        <v>43214</v>
      </c>
      <c r="C9157" s="50" t="str">
        <f t="shared" si="1144"/>
        <v>N</v>
      </c>
      <c r="D9157" s="52">
        <f>_xlfn.XLOOKUP(B9157,Cal_Date!B:B,Cal_Date!A:A,0)</f>
        <v>4</v>
      </c>
      <c r="E9157">
        <v>2018</v>
      </c>
      <c r="F9157" t="s">
        <v>122</v>
      </c>
      <c r="G9157" t="s">
        <v>129</v>
      </c>
      <c r="H9157" t="s">
        <v>11</v>
      </c>
      <c r="I9157" t="s">
        <v>18</v>
      </c>
      <c r="J9157" t="s">
        <v>15</v>
      </c>
      <c r="K9157" t="s">
        <v>42</v>
      </c>
      <c r="L9157">
        <v>1</v>
      </c>
      <c r="M9157">
        <v>1000</v>
      </c>
      <c r="O9157" t="s">
        <v>25</v>
      </c>
      <c r="R9157" t="s">
        <v>47</v>
      </c>
      <c r="S9157" s="49" t="str">
        <f t="shared" si="1145"/>
        <v>Card</v>
      </c>
      <c r="T9157" s="3">
        <v>3.5000000000000003E-2</v>
      </c>
      <c r="U9157" s="2">
        <v>2.7</v>
      </c>
      <c r="V9157" s="2">
        <v>1.4</v>
      </c>
      <c r="W9157" s="54">
        <f>_xlfn.XLOOKUP(M9157,Market!A:A,Market!F:F,0)</f>
        <v>0.08</v>
      </c>
      <c r="X9157" s="55">
        <f t="shared" si="1146"/>
        <v>9.4500000000000015E-2</v>
      </c>
      <c r="Y9157" s="55">
        <f t="shared" si="1147"/>
        <v>1.3000000000000003</v>
      </c>
      <c r="Z9157" s="54">
        <f t="shared" si="1148"/>
        <v>0.48148148148148157</v>
      </c>
      <c r="AA9157" s="49" t="str">
        <f t="shared" ca="1" si="1149"/>
        <v>Y</v>
      </c>
      <c r="AB9157" s="49">
        <f t="shared" ca="1" si="1150"/>
        <v>6</v>
      </c>
      <c r="AC9157" s="49" t="str">
        <f t="shared" ca="1" si="1151"/>
        <v>Y</v>
      </c>
    </row>
    <row r="9158" spans="1:29" x14ac:dyDescent="0.25">
      <c r="A9158">
        <v>10877</v>
      </c>
      <c r="B9158" s="9">
        <v>43214</v>
      </c>
      <c r="C9158" s="50" t="str">
        <f t="shared" si="1144"/>
        <v>N</v>
      </c>
      <c r="D9158" s="52">
        <f>_xlfn.XLOOKUP(B9158,Cal_Date!B:B,Cal_Date!A:A,0)</f>
        <v>4</v>
      </c>
      <c r="E9158">
        <v>2018</v>
      </c>
      <c r="F9158" t="s">
        <v>122</v>
      </c>
      <c r="G9158" t="s">
        <v>129</v>
      </c>
      <c r="H9158" t="s">
        <v>11</v>
      </c>
      <c r="I9158" t="s">
        <v>18</v>
      </c>
      <c r="J9158" t="s">
        <v>15</v>
      </c>
      <c r="K9158" t="s">
        <v>42</v>
      </c>
      <c r="L9158">
        <v>1</v>
      </c>
      <c r="M9158">
        <v>1006</v>
      </c>
      <c r="O9158" t="s">
        <v>28</v>
      </c>
      <c r="R9158" t="s">
        <v>44</v>
      </c>
      <c r="S9158" s="49" t="str">
        <f t="shared" si="1145"/>
        <v>Card</v>
      </c>
      <c r="T9158" s="3">
        <v>0.03</v>
      </c>
      <c r="U9158" s="2">
        <v>2.7225000000000001</v>
      </c>
      <c r="V9158" s="2">
        <v>1.4</v>
      </c>
      <c r="W9158" s="54">
        <f>_xlfn.XLOOKUP(M9158,Market!A:A,Market!F:F,0)</f>
        <v>8.8999999999999996E-2</v>
      </c>
      <c r="X9158" s="55">
        <f t="shared" si="1146"/>
        <v>8.1674999999999998E-2</v>
      </c>
      <c r="Y9158" s="55">
        <f t="shared" si="1147"/>
        <v>1.3225000000000002</v>
      </c>
      <c r="Z9158" s="54">
        <f t="shared" si="1148"/>
        <v>0.48576675849403128</v>
      </c>
      <c r="AA9158" s="49" t="str">
        <f t="shared" ca="1" si="1149"/>
        <v>Y</v>
      </c>
      <c r="AB9158" s="49">
        <f t="shared" ca="1" si="1150"/>
        <v>6</v>
      </c>
      <c r="AC9158" s="49" t="str">
        <f t="shared" ca="1" si="1151"/>
        <v>Y</v>
      </c>
    </row>
    <row r="9159" spans="1:29" x14ac:dyDescent="0.25">
      <c r="A9159">
        <v>10878</v>
      </c>
      <c r="B9159" s="9">
        <v>43214</v>
      </c>
      <c r="C9159" s="50" t="str">
        <f t="shared" si="1144"/>
        <v>N</v>
      </c>
      <c r="D9159" s="52">
        <f>_xlfn.XLOOKUP(B9159,Cal_Date!B:B,Cal_Date!A:A,0)</f>
        <v>4</v>
      </c>
      <c r="E9159">
        <v>2018</v>
      </c>
      <c r="F9159" t="s">
        <v>122</v>
      </c>
      <c r="G9159" t="s">
        <v>129</v>
      </c>
      <c r="H9159" t="s">
        <v>11</v>
      </c>
      <c r="I9159" t="s">
        <v>11</v>
      </c>
      <c r="J9159" t="s">
        <v>15</v>
      </c>
      <c r="K9159" t="s">
        <v>42</v>
      </c>
      <c r="L9159">
        <v>2</v>
      </c>
      <c r="M9159">
        <v>1000</v>
      </c>
      <c r="O9159" t="s">
        <v>25</v>
      </c>
      <c r="R9159" t="s">
        <v>44</v>
      </c>
      <c r="S9159" s="49" t="str">
        <f t="shared" si="1145"/>
        <v>Card</v>
      </c>
      <c r="T9159" s="3">
        <v>0.03</v>
      </c>
      <c r="U9159" s="2">
        <v>5.4</v>
      </c>
      <c r="V9159" s="2">
        <v>1.74</v>
      </c>
      <c r="W9159" s="54">
        <f>_xlfn.XLOOKUP(M9159,Market!A:A,Market!F:F,0)</f>
        <v>0.08</v>
      </c>
      <c r="X9159" s="55">
        <f t="shared" si="1146"/>
        <v>0.16200000000000001</v>
      </c>
      <c r="Y9159" s="55">
        <f t="shared" si="1147"/>
        <v>3.66</v>
      </c>
      <c r="Z9159" s="54">
        <f t="shared" si="1148"/>
        <v>0.67777777777777781</v>
      </c>
      <c r="AA9159" s="49" t="str">
        <f t="shared" ca="1" si="1149"/>
        <v>Y</v>
      </c>
      <c r="AB9159" s="49">
        <f t="shared" ca="1" si="1150"/>
        <v>6</v>
      </c>
      <c r="AC9159" s="49" t="str">
        <f t="shared" ca="1" si="1151"/>
        <v>Y</v>
      </c>
    </row>
    <row r="9160" spans="1:29" x14ac:dyDescent="0.25">
      <c r="A9160">
        <v>10879</v>
      </c>
      <c r="B9160" s="9">
        <v>43214</v>
      </c>
      <c r="C9160" s="50" t="str">
        <f t="shared" si="1144"/>
        <v>N</v>
      </c>
      <c r="D9160" s="52">
        <f>_xlfn.XLOOKUP(B9160,Cal_Date!B:B,Cal_Date!A:A,0)</f>
        <v>4</v>
      </c>
      <c r="E9160">
        <v>2018</v>
      </c>
      <c r="F9160" t="s">
        <v>122</v>
      </c>
      <c r="G9160" t="s">
        <v>129</v>
      </c>
      <c r="H9160" t="s">
        <v>48</v>
      </c>
      <c r="I9160" t="s">
        <v>18</v>
      </c>
      <c r="J9160" t="s">
        <v>10</v>
      </c>
      <c r="K9160" t="s">
        <v>43</v>
      </c>
      <c r="L9160">
        <v>1</v>
      </c>
      <c r="M9160">
        <v>1001</v>
      </c>
      <c r="O9160" t="s">
        <v>25</v>
      </c>
      <c r="R9160" t="s">
        <v>47</v>
      </c>
      <c r="S9160" s="49" t="str">
        <f t="shared" si="1145"/>
        <v>Card</v>
      </c>
      <c r="T9160" s="3">
        <v>3.5000000000000003E-2</v>
      </c>
      <c r="U9160" s="2">
        <v>7.42</v>
      </c>
      <c r="V9160" s="2">
        <v>1.46</v>
      </c>
      <c r="W9160" s="54">
        <f>_xlfn.XLOOKUP(M9160,Market!A:A,Market!F:F,0)</f>
        <v>0.06</v>
      </c>
      <c r="X9160" s="55">
        <f t="shared" si="1146"/>
        <v>0.25970000000000004</v>
      </c>
      <c r="Y9160" s="55">
        <f t="shared" si="1147"/>
        <v>5.96</v>
      </c>
      <c r="Z9160" s="54">
        <f t="shared" si="1148"/>
        <v>0.80323450134770891</v>
      </c>
      <c r="AA9160" s="49" t="str">
        <f t="shared" ca="1" si="1149"/>
        <v>Y</v>
      </c>
      <c r="AB9160" s="49">
        <f t="shared" ca="1" si="1150"/>
        <v>6</v>
      </c>
      <c r="AC9160" s="49" t="str">
        <f t="shared" ca="1" si="1151"/>
        <v>Y</v>
      </c>
    </row>
    <row r="9161" spans="1:29" x14ac:dyDescent="0.25">
      <c r="A9161">
        <v>10880</v>
      </c>
      <c r="B9161" s="9">
        <v>43214</v>
      </c>
      <c r="C9161" s="50" t="str">
        <f t="shared" si="1144"/>
        <v>N</v>
      </c>
      <c r="D9161" s="52">
        <f>_xlfn.XLOOKUP(B9161,Cal_Date!B:B,Cal_Date!A:A,0)</f>
        <v>4</v>
      </c>
      <c r="E9161">
        <v>2018</v>
      </c>
      <c r="F9161" t="s">
        <v>122</v>
      </c>
      <c r="G9161" t="s">
        <v>129</v>
      </c>
      <c r="H9161" t="s">
        <v>11</v>
      </c>
      <c r="I9161" t="s">
        <v>11</v>
      </c>
      <c r="J9161" t="s">
        <v>15</v>
      </c>
      <c r="K9161" t="s">
        <v>42</v>
      </c>
      <c r="L9161">
        <v>1</v>
      </c>
      <c r="M9161">
        <v>1008</v>
      </c>
      <c r="O9161" t="s">
        <v>28</v>
      </c>
      <c r="R9161" t="s">
        <v>44</v>
      </c>
      <c r="S9161" s="49" t="str">
        <f t="shared" si="1145"/>
        <v>Card</v>
      </c>
      <c r="T9161" s="3">
        <v>0.03</v>
      </c>
      <c r="U9161" s="2">
        <v>2.7225000000000001</v>
      </c>
      <c r="V9161" s="2">
        <v>0.87</v>
      </c>
      <c r="W9161" s="54">
        <f>_xlfn.XLOOKUP(M9161,Market!A:A,Market!F:F,0)</f>
        <v>8.8999999999999996E-2</v>
      </c>
      <c r="X9161" s="55">
        <f t="shared" si="1146"/>
        <v>8.1674999999999998E-2</v>
      </c>
      <c r="Y9161" s="55">
        <f t="shared" si="1147"/>
        <v>1.8525</v>
      </c>
      <c r="Z9161" s="54">
        <f t="shared" si="1148"/>
        <v>0.68044077134986225</v>
      </c>
      <c r="AA9161" s="49" t="str">
        <f t="shared" ca="1" si="1149"/>
        <v>Y</v>
      </c>
      <c r="AB9161" s="49">
        <f t="shared" ca="1" si="1150"/>
        <v>6</v>
      </c>
      <c r="AC9161" s="49" t="str">
        <f t="shared" ca="1" si="1151"/>
        <v>Y</v>
      </c>
    </row>
    <row r="9162" spans="1:29" x14ac:dyDescent="0.25">
      <c r="A9162">
        <v>10881</v>
      </c>
      <c r="B9162" s="9">
        <v>43214</v>
      </c>
      <c r="C9162" s="50" t="str">
        <f t="shared" si="1144"/>
        <v>N</v>
      </c>
      <c r="D9162" s="52">
        <f>_xlfn.XLOOKUP(B9162,Cal_Date!B:B,Cal_Date!A:A,0)</f>
        <v>4</v>
      </c>
      <c r="E9162">
        <v>2018</v>
      </c>
      <c r="F9162" t="s">
        <v>122</v>
      </c>
      <c r="G9162" t="s">
        <v>129</v>
      </c>
      <c r="H9162" t="s">
        <v>14</v>
      </c>
      <c r="I9162" t="s">
        <v>18</v>
      </c>
      <c r="J9162" t="s">
        <v>15</v>
      </c>
      <c r="K9162" t="s">
        <v>43</v>
      </c>
      <c r="L9162">
        <v>1</v>
      </c>
      <c r="M9162">
        <v>1009</v>
      </c>
      <c r="O9162" t="s">
        <v>28</v>
      </c>
      <c r="R9162" t="s">
        <v>47</v>
      </c>
      <c r="S9162" s="49" t="str">
        <f t="shared" si="1145"/>
        <v>Card</v>
      </c>
      <c r="T9162" s="3">
        <v>3.5000000000000003E-2</v>
      </c>
      <c r="U9162" s="2">
        <v>5.4450000000000003</v>
      </c>
      <c r="V9162" s="2">
        <v>2.1</v>
      </c>
      <c r="W9162" s="54">
        <f>_xlfn.XLOOKUP(M9162,Market!A:A,Market!F:F,0)</f>
        <v>8.8999999999999996E-2</v>
      </c>
      <c r="X9162" s="55">
        <f t="shared" si="1146"/>
        <v>0.19057500000000002</v>
      </c>
      <c r="Y9162" s="55">
        <f t="shared" si="1147"/>
        <v>3.3450000000000002</v>
      </c>
      <c r="Z9162" s="54">
        <f t="shared" si="1148"/>
        <v>0.61432506887052341</v>
      </c>
      <c r="AA9162" s="49" t="str">
        <f t="shared" ca="1" si="1149"/>
        <v>Y</v>
      </c>
      <c r="AB9162" s="49">
        <f t="shared" ca="1" si="1150"/>
        <v>6</v>
      </c>
      <c r="AC9162" s="49" t="str">
        <f t="shared" ca="1" si="1151"/>
        <v>Y</v>
      </c>
    </row>
    <row r="9163" spans="1:29" x14ac:dyDescent="0.25">
      <c r="A9163">
        <v>10882</v>
      </c>
      <c r="B9163" s="9">
        <v>43214</v>
      </c>
      <c r="C9163" s="50" t="str">
        <f t="shared" si="1144"/>
        <v>N</v>
      </c>
      <c r="D9163" s="52">
        <f>_xlfn.XLOOKUP(B9163,Cal_Date!B:B,Cal_Date!A:A,0)</f>
        <v>4</v>
      </c>
      <c r="E9163">
        <v>2018</v>
      </c>
      <c r="F9163" t="s">
        <v>122</v>
      </c>
      <c r="G9163" t="s">
        <v>129</v>
      </c>
      <c r="H9163" t="s">
        <v>14</v>
      </c>
      <c r="I9163" t="s">
        <v>18</v>
      </c>
      <c r="J9163" t="s">
        <v>15</v>
      </c>
      <c r="K9163" t="s">
        <v>43</v>
      </c>
      <c r="L9163">
        <v>1</v>
      </c>
      <c r="M9163">
        <v>1001</v>
      </c>
      <c r="O9163" t="s">
        <v>25</v>
      </c>
      <c r="R9163" t="s">
        <v>44</v>
      </c>
      <c r="S9163" s="49" t="str">
        <f t="shared" si="1145"/>
        <v>Card</v>
      </c>
      <c r="T9163" s="3">
        <v>0.03</v>
      </c>
      <c r="U9163" s="2">
        <v>5.3000000000000007</v>
      </c>
      <c r="V9163" s="2">
        <v>2.2200000000000002</v>
      </c>
      <c r="W9163" s="54">
        <f>_xlfn.XLOOKUP(M9163,Market!A:A,Market!F:F,0)</f>
        <v>0.06</v>
      </c>
      <c r="X9163" s="55">
        <f t="shared" si="1146"/>
        <v>0.159</v>
      </c>
      <c r="Y9163" s="55">
        <f t="shared" si="1147"/>
        <v>3.0800000000000005</v>
      </c>
      <c r="Z9163" s="54">
        <f t="shared" si="1148"/>
        <v>0.5811320754716981</v>
      </c>
      <c r="AA9163" s="49" t="str">
        <f t="shared" ca="1" si="1149"/>
        <v>Y</v>
      </c>
      <c r="AB9163" s="49">
        <f t="shared" ca="1" si="1150"/>
        <v>6</v>
      </c>
      <c r="AC9163" s="49" t="str">
        <f t="shared" ca="1" si="1151"/>
        <v>Y</v>
      </c>
    </row>
    <row r="9164" spans="1:29" x14ac:dyDescent="0.25">
      <c r="A9164">
        <v>10883</v>
      </c>
      <c r="B9164" s="9">
        <v>43214</v>
      </c>
      <c r="C9164" s="50" t="str">
        <f t="shared" si="1144"/>
        <v>N</v>
      </c>
      <c r="D9164" s="52">
        <f>_xlfn.XLOOKUP(B9164,Cal_Date!B:B,Cal_Date!A:A,0)</f>
        <v>4</v>
      </c>
      <c r="E9164">
        <v>2018</v>
      </c>
      <c r="F9164" t="s">
        <v>122</v>
      </c>
      <c r="G9164" t="s">
        <v>129</v>
      </c>
      <c r="H9164" t="s">
        <v>14</v>
      </c>
      <c r="I9164" t="s">
        <v>18</v>
      </c>
      <c r="J9164" t="s">
        <v>15</v>
      </c>
      <c r="K9164" t="s">
        <v>43</v>
      </c>
      <c r="L9164">
        <v>1</v>
      </c>
      <c r="M9164">
        <v>1001</v>
      </c>
      <c r="O9164" t="s">
        <v>25</v>
      </c>
      <c r="R9164" t="s">
        <v>44</v>
      </c>
      <c r="S9164" s="49" t="str">
        <f t="shared" si="1145"/>
        <v>Card</v>
      </c>
      <c r="T9164" s="3">
        <v>0.03</v>
      </c>
      <c r="U9164" s="2">
        <v>5.3000000000000007</v>
      </c>
      <c r="V9164" s="2">
        <v>2.2200000000000002</v>
      </c>
      <c r="W9164" s="54">
        <f>_xlfn.XLOOKUP(M9164,Market!A:A,Market!F:F,0)</f>
        <v>0.06</v>
      </c>
      <c r="X9164" s="55">
        <f t="shared" si="1146"/>
        <v>0.159</v>
      </c>
      <c r="Y9164" s="55">
        <f t="shared" si="1147"/>
        <v>3.0800000000000005</v>
      </c>
      <c r="Z9164" s="54">
        <f t="shared" si="1148"/>
        <v>0.5811320754716981</v>
      </c>
      <c r="AA9164" s="49" t="str">
        <f t="shared" ca="1" si="1149"/>
        <v>Y</v>
      </c>
      <c r="AB9164" s="49">
        <f t="shared" ca="1" si="1150"/>
        <v>6</v>
      </c>
      <c r="AC9164" s="49" t="str">
        <f t="shared" ca="1" si="1151"/>
        <v>Y</v>
      </c>
    </row>
    <row r="9165" spans="1:29" x14ac:dyDescent="0.25">
      <c r="A9165">
        <v>10884</v>
      </c>
      <c r="B9165" s="9">
        <v>43214</v>
      </c>
      <c r="C9165" s="50" t="str">
        <f t="shared" si="1144"/>
        <v>N</v>
      </c>
      <c r="D9165" s="52">
        <f>_xlfn.XLOOKUP(B9165,Cal_Date!B:B,Cal_Date!A:A,0)</f>
        <v>4</v>
      </c>
      <c r="E9165">
        <v>2018</v>
      </c>
      <c r="F9165" t="s">
        <v>122</v>
      </c>
      <c r="G9165" t="s">
        <v>129</v>
      </c>
      <c r="H9165" t="s">
        <v>48</v>
      </c>
      <c r="I9165" t="s">
        <v>18</v>
      </c>
      <c r="J9165" t="s">
        <v>10</v>
      </c>
      <c r="K9165" t="s">
        <v>43</v>
      </c>
      <c r="L9165">
        <v>2</v>
      </c>
      <c r="M9165">
        <v>1001</v>
      </c>
      <c r="O9165" t="s">
        <v>25</v>
      </c>
      <c r="R9165" t="s">
        <v>44</v>
      </c>
      <c r="S9165" s="49" t="str">
        <f t="shared" si="1145"/>
        <v>Card</v>
      </c>
      <c r="T9165" s="3">
        <v>0.03</v>
      </c>
      <c r="U9165" s="2">
        <v>14.84</v>
      </c>
      <c r="V9165" s="2">
        <v>2.92</v>
      </c>
      <c r="W9165" s="54">
        <f>_xlfn.XLOOKUP(M9165,Market!A:A,Market!F:F,0)</f>
        <v>0.06</v>
      </c>
      <c r="X9165" s="55">
        <f t="shared" si="1146"/>
        <v>0.44519999999999998</v>
      </c>
      <c r="Y9165" s="55">
        <f t="shared" si="1147"/>
        <v>11.92</v>
      </c>
      <c r="Z9165" s="54">
        <f t="shared" si="1148"/>
        <v>0.80323450134770891</v>
      </c>
      <c r="AA9165" s="49" t="str">
        <f t="shared" ca="1" si="1149"/>
        <v>Y</v>
      </c>
      <c r="AB9165" s="49">
        <f t="shared" ca="1" si="1150"/>
        <v>6</v>
      </c>
      <c r="AC9165" s="49" t="str">
        <f t="shared" ca="1" si="1151"/>
        <v>Y</v>
      </c>
    </row>
    <row r="9166" spans="1:29" x14ac:dyDescent="0.25">
      <c r="A9166">
        <v>10885</v>
      </c>
      <c r="B9166" s="9">
        <v>43214</v>
      </c>
      <c r="C9166" s="50" t="str">
        <f t="shared" si="1144"/>
        <v>N</v>
      </c>
      <c r="D9166" s="52">
        <f>_xlfn.XLOOKUP(B9166,Cal_Date!B:B,Cal_Date!A:A,0)</f>
        <v>4</v>
      </c>
      <c r="E9166">
        <v>2018</v>
      </c>
      <c r="F9166" t="s">
        <v>122</v>
      </c>
      <c r="G9166" t="s">
        <v>129</v>
      </c>
      <c r="H9166" t="s">
        <v>11</v>
      </c>
      <c r="I9166" t="s">
        <v>11</v>
      </c>
      <c r="J9166" t="s">
        <v>15</v>
      </c>
      <c r="K9166" t="s">
        <v>42</v>
      </c>
      <c r="L9166">
        <v>2</v>
      </c>
      <c r="M9166">
        <v>1002</v>
      </c>
      <c r="O9166" t="s">
        <v>28</v>
      </c>
      <c r="R9166" t="s">
        <v>47</v>
      </c>
      <c r="S9166" s="49" t="str">
        <f t="shared" si="1145"/>
        <v>Card</v>
      </c>
      <c r="T9166" s="3">
        <v>3.5000000000000003E-2</v>
      </c>
      <c r="U9166" s="2">
        <v>5.3000000000000007</v>
      </c>
      <c r="V9166" s="2">
        <v>1.74</v>
      </c>
      <c r="W9166" s="54">
        <f>_xlfn.XLOOKUP(M9166,Market!A:A,Market!F:F,0)</f>
        <v>0.06</v>
      </c>
      <c r="X9166" s="55">
        <f t="shared" si="1146"/>
        <v>0.18550000000000005</v>
      </c>
      <c r="Y9166" s="55">
        <f t="shared" si="1147"/>
        <v>3.5600000000000005</v>
      </c>
      <c r="Z9166" s="54">
        <f t="shared" si="1148"/>
        <v>0.67169811320754713</v>
      </c>
      <c r="AA9166" s="49" t="str">
        <f t="shared" ca="1" si="1149"/>
        <v>Y</v>
      </c>
      <c r="AB9166" s="49">
        <f t="shared" ca="1" si="1150"/>
        <v>6</v>
      </c>
      <c r="AC9166" s="49" t="str">
        <f t="shared" ca="1" si="1151"/>
        <v>Y</v>
      </c>
    </row>
    <row r="9167" spans="1:29" x14ac:dyDescent="0.25">
      <c r="A9167">
        <v>10886</v>
      </c>
      <c r="B9167" s="9">
        <v>43214</v>
      </c>
      <c r="C9167" s="50" t="str">
        <f t="shared" si="1144"/>
        <v>N</v>
      </c>
      <c r="D9167" s="52">
        <f>_xlfn.XLOOKUP(B9167,Cal_Date!B:B,Cal_Date!A:A,0)</f>
        <v>4</v>
      </c>
      <c r="E9167">
        <v>2018</v>
      </c>
      <c r="F9167" t="s">
        <v>122</v>
      </c>
      <c r="G9167" t="s">
        <v>129</v>
      </c>
      <c r="H9167" t="s">
        <v>11</v>
      </c>
      <c r="I9167" t="s">
        <v>11</v>
      </c>
      <c r="J9167" t="s">
        <v>15</v>
      </c>
      <c r="K9167" t="s">
        <v>42</v>
      </c>
      <c r="L9167">
        <v>1</v>
      </c>
      <c r="M9167">
        <v>1003</v>
      </c>
      <c r="O9167" t="s">
        <v>25</v>
      </c>
      <c r="R9167" t="s">
        <v>44</v>
      </c>
      <c r="S9167" s="49" t="str">
        <f t="shared" si="1145"/>
        <v>Card</v>
      </c>
      <c r="T9167" s="3">
        <v>0.03</v>
      </c>
      <c r="U9167" s="2">
        <v>2.6500000000000004</v>
      </c>
      <c r="V9167" s="2">
        <v>0.87</v>
      </c>
      <c r="W9167" s="54">
        <f>_xlfn.XLOOKUP(M9167,Market!A:A,Market!F:F,0)</f>
        <v>0.06</v>
      </c>
      <c r="X9167" s="55">
        <f t="shared" si="1146"/>
        <v>7.9500000000000001E-2</v>
      </c>
      <c r="Y9167" s="55">
        <f t="shared" si="1147"/>
        <v>1.7800000000000002</v>
      </c>
      <c r="Z9167" s="54">
        <f t="shared" si="1148"/>
        <v>0.67169811320754713</v>
      </c>
      <c r="AA9167" s="49" t="str">
        <f t="shared" ca="1" si="1149"/>
        <v>Y</v>
      </c>
      <c r="AB9167" s="49">
        <f t="shared" ca="1" si="1150"/>
        <v>6</v>
      </c>
      <c r="AC9167" s="49" t="str">
        <f t="shared" ca="1" si="1151"/>
        <v>Y</v>
      </c>
    </row>
    <row r="9168" spans="1:29" x14ac:dyDescent="0.25">
      <c r="A9168">
        <v>10887</v>
      </c>
      <c r="B9168" s="9">
        <v>43214</v>
      </c>
      <c r="C9168" s="50" t="str">
        <f t="shared" si="1144"/>
        <v>N</v>
      </c>
      <c r="D9168" s="52">
        <f>_xlfn.XLOOKUP(B9168,Cal_Date!B:B,Cal_Date!A:A,0)</f>
        <v>4</v>
      </c>
      <c r="E9168">
        <v>2018</v>
      </c>
      <c r="F9168" t="s">
        <v>122</v>
      </c>
      <c r="G9168" t="s">
        <v>129</v>
      </c>
      <c r="H9168" t="s">
        <v>48</v>
      </c>
      <c r="I9168" t="s">
        <v>18</v>
      </c>
      <c r="J9168" t="s">
        <v>10</v>
      </c>
      <c r="K9168" t="s">
        <v>43</v>
      </c>
      <c r="L9168">
        <v>1</v>
      </c>
      <c r="M9168">
        <v>1003</v>
      </c>
      <c r="O9168" t="s">
        <v>25</v>
      </c>
      <c r="R9168" t="s">
        <v>44</v>
      </c>
      <c r="S9168" s="49" t="str">
        <f t="shared" si="1145"/>
        <v>Card</v>
      </c>
      <c r="T9168" s="3">
        <v>0.03</v>
      </c>
      <c r="U9168" s="2">
        <v>7.42</v>
      </c>
      <c r="V9168" s="2">
        <v>1.46</v>
      </c>
      <c r="W9168" s="54">
        <f>_xlfn.XLOOKUP(M9168,Market!A:A,Market!F:F,0)</f>
        <v>0.06</v>
      </c>
      <c r="X9168" s="55">
        <f t="shared" si="1146"/>
        <v>0.22259999999999999</v>
      </c>
      <c r="Y9168" s="55">
        <f t="shared" si="1147"/>
        <v>5.96</v>
      </c>
      <c r="Z9168" s="54">
        <f t="shared" si="1148"/>
        <v>0.80323450134770891</v>
      </c>
      <c r="AA9168" s="49" t="str">
        <f t="shared" ca="1" si="1149"/>
        <v>Y</v>
      </c>
      <c r="AB9168" s="49">
        <f t="shared" ca="1" si="1150"/>
        <v>6</v>
      </c>
      <c r="AC9168" s="49" t="str">
        <f t="shared" ca="1" si="1151"/>
        <v>Y</v>
      </c>
    </row>
    <row r="9169" spans="1:29" x14ac:dyDescent="0.25">
      <c r="A9169">
        <v>10888</v>
      </c>
      <c r="B9169" s="9">
        <v>43214</v>
      </c>
      <c r="C9169" s="50" t="str">
        <f t="shared" si="1144"/>
        <v>N</v>
      </c>
      <c r="D9169" s="52">
        <f>_xlfn.XLOOKUP(B9169,Cal_Date!B:B,Cal_Date!A:A,0)</f>
        <v>4</v>
      </c>
      <c r="E9169">
        <v>2018</v>
      </c>
      <c r="F9169" t="s">
        <v>122</v>
      </c>
      <c r="G9169" t="s">
        <v>129</v>
      </c>
      <c r="H9169" t="s">
        <v>11</v>
      </c>
      <c r="I9169" t="s">
        <v>11</v>
      </c>
      <c r="J9169" t="s">
        <v>15</v>
      </c>
      <c r="K9169" t="s">
        <v>42</v>
      </c>
      <c r="L9169">
        <v>1</v>
      </c>
      <c r="M9169">
        <v>1003</v>
      </c>
      <c r="O9169" t="s">
        <v>25</v>
      </c>
      <c r="R9169" t="s">
        <v>44</v>
      </c>
      <c r="S9169" s="49" t="str">
        <f t="shared" si="1145"/>
        <v>Card</v>
      </c>
      <c r="T9169" s="3">
        <v>0.03</v>
      </c>
      <c r="U9169" s="2">
        <v>2.6500000000000004</v>
      </c>
      <c r="V9169" s="2">
        <v>0.87</v>
      </c>
      <c r="W9169" s="54">
        <f>_xlfn.XLOOKUP(M9169,Market!A:A,Market!F:F,0)</f>
        <v>0.06</v>
      </c>
      <c r="X9169" s="55">
        <f t="shared" si="1146"/>
        <v>7.9500000000000001E-2</v>
      </c>
      <c r="Y9169" s="55">
        <f t="shared" si="1147"/>
        <v>1.7800000000000002</v>
      </c>
      <c r="Z9169" s="54">
        <f t="shared" si="1148"/>
        <v>0.67169811320754713</v>
      </c>
      <c r="AA9169" s="49" t="str">
        <f t="shared" ca="1" si="1149"/>
        <v>Y</v>
      </c>
      <c r="AB9169" s="49">
        <f t="shared" ca="1" si="1150"/>
        <v>6</v>
      </c>
      <c r="AC9169" s="49" t="str">
        <f t="shared" ca="1" si="1151"/>
        <v>Y</v>
      </c>
    </row>
    <row r="9170" spans="1:29" x14ac:dyDescent="0.25">
      <c r="A9170">
        <v>10889</v>
      </c>
      <c r="B9170" s="9">
        <v>43214</v>
      </c>
      <c r="C9170" s="50" t="str">
        <f t="shared" si="1144"/>
        <v>N</v>
      </c>
      <c r="D9170" s="52">
        <f>_xlfn.XLOOKUP(B9170,Cal_Date!B:B,Cal_Date!A:A,0)</f>
        <v>4</v>
      </c>
      <c r="E9170">
        <v>2018</v>
      </c>
      <c r="F9170" t="s">
        <v>122</v>
      </c>
      <c r="G9170" t="s">
        <v>129</v>
      </c>
      <c r="H9170" t="s">
        <v>48</v>
      </c>
      <c r="I9170" t="s">
        <v>18</v>
      </c>
      <c r="J9170" t="s">
        <v>10</v>
      </c>
      <c r="K9170" t="s">
        <v>43</v>
      </c>
      <c r="L9170">
        <v>2</v>
      </c>
      <c r="M9170">
        <v>1004</v>
      </c>
      <c r="O9170" t="s">
        <v>28</v>
      </c>
      <c r="R9170" t="s">
        <v>44</v>
      </c>
      <c r="S9170" s="49" t="str">
        <f t="shared" si="1145"/>
        <v>Card</v>
      </c>
      <c r="T9170" s="3">
        <v>0.03</v>
      </c>
      <c r="U9170" s="2">
        <v>14.84</v>
      </c>
      <c r="V9170" s="2">
        <v>2.92</v>
      </c>
      <c r="W9170" s="54">
        <f>_xlfn.XLOOKUP(M9170,Market!A:A,Market!F:F,0)</f>
        <v>0.06</v>
      </c>
      <c r="X9170" s="55">
        <f t="shared" si="1146"/>
        <v>0.44519999999999998</v>
      </c>
      <c r="Y9170" s="55">
        <f t="shared" si="1147"/>
        <v>11.92</v>
      </c>
      <c r="Z9170" s="54">
        <f t="shared" si="1148"/>
        <v>0.80323450134770891</v>
      </c>
      <c r="AA9170" s="49" t="str">
        <f t="shared" ca="1" si="1149"/>
        <v>Y</v>
      </c>
      <c r="AB9170" s="49">
        <f t="shared" ca="1" si="1150"/>
        <v>6</v>
      </c>
      <c r="AC9170" s="49" t="str">
        <f t="shared" ca="1" si="1151"/>
        <v>Y</v>
      </c>
    </row>
    <row r="9171" spans="1:29" x14ac:dyDescent="0.25">
      <c r="A9171">
        <v>10890</v>
      </c>
      <c r="B9171" s="9">
        <v>43214</v>
      </c>
      <c r="C9171" s="50" t="str">
        <f t="shared" si="1144"/>
        <v>N</v>
      </c>
      <c r="D9171" s="52">
        <f>_xlfn.XLOOKUP(B9171,Cal_Date!B:B,Cal_Date!A:A,0)</f>
        <v>4</v>
      </c>
      <c r="E9171">
        <v>2018</v>
      </c>
      <c r="F9171" t="s">
        <v>122</v>
      </c>
      <c r="G9171" t="s">
        <v>129</v>
      </c>
      <c r="H9171" t="s">
        <v>48</v>
      </c>
      <c r="I9171" t="s">
        <v>18</v>
      </c>
      <c r="J9171" t="s">
        <v>10</v>
      </c>
      <c r="K9171" t="s">
        <v>43</v>
      </c>
      <c r="L9171">
        <v>1</v>
      </c>
      <c r="M9171">
        <v>1005</v>
      </c>
      <c r="O9171" t="s">
        <v>25</v>
      </c>
      <c r="R9171" t="s">
        <v>47</v>
      </c>
      <c r="S9171" s="49" t="str">
        <f t="shared" si="1145"/>
        <v>Card</v>
      </c>
      <c r="T9171" s="3">
        <v>3.5000000000000003E-2</v>
      </c>
      <c r="U9171" s="2">
        <v>7.6229999999999993</v>
      </c>
      <c r="V9171" s="2">
        <v>1.46</v>
      </c>
      <c r="W9171" s="54">
        <f>_xlfn.XLOOKUP(M9171,Market!A:A,Market!F:F,0)</f>
        <v>8.8999999999999996E-2</v>
      </c>
      <c r="X9171" s="55">
        <f t="shared" si="1146"/>
        <v>0.26680500000000001</v>
      </c>
      <c r="Y9171" s="55">
        <f t="shared" si="1147"/>
        <v>6.1629999999999994</v>
      </c>
      <c r="Z9171" s="54">
        <f t="shared" si="1148"/>
        <v>0.80847435392889933</v>
      </c>
      <c r="AA9171" s="49" t="str">
        <f t="shared" ca="1" si="1149"/>
        <v>Y</v>
      </c>
      <c r="AB9171" s="49">
        <f t="shared" ca="1" si="1150"/>
        <v>6</v>
      </c>
      <c r="AC9171" s="49" t="str">
        <f t="shared" ca="1" si="1151"/>
        <v>Y</v>
      </c>
    </row>
    <row r="9172" spans="1:29" x14ac:dyDescent="0.25">
      <c r="A9172">
        <v>10891</v>
      </c>
      <c r="B9172" s="9">
        <v>43214</v>
      </c>
      <c r="C9172" s="50" t="str">
        <f t="shared" si="1144"/>
        <v>N</v>
      </c>
      <c r="D9172" s="52">
        <f>_xlfn.XLOOKUP(B9172,Cal_Date!B:B,Cal_Date!A:A,0)</f>
        <v>4</v>
      </c>
      <c r="E9172">
        <v>2018</v>
      </c>
      <c r="F9172" t="s">
        <v>122</v>
      </c>
      <c r="G9172" t="s">
        <v>129</v>
      </c>
      <c r="H9172" t="s">
        <v>48</v>
      </c>
      <c r="I9172" t="s">
        <v>18</v>
      </c>
      <c r="J9172" t="s">
        <v>10</v>
      </c>
      <c r="K9172" t="s">
        <v>43</v>
      </c>
      <c r="L9172">
        <v>2</v>
      </c>
      <c r="M9172">
        <v>1005</v>
      </c>
      <c r="O9172" t="s">
        <v>25</v>
      </c>
      <c r="R9172" t="s">
        <v>44</v>
      </c>
      <c r="S9172" s="49" t="str">
        <f t="shared" si="1145"/>
        <v>Card</v>
      </c>
      <c r="T9172" s="3">
        <v>0.03</v>
      </c>
      <c r="U9172" s="2">
        <v>15.245999999999999</v>
      </c>
      <c r="V9172" s="2">
        <v>2.92</v>
      </c>
      <c r="W9172" s="54">
        <f>_xlfn.XLOOKUP(M9172,Market!A:A,Market!F:F,0)</f>
        <v>8.8999999999999996E-2</v>
      </c>
      <c r="X9172" s="55">
        <f t="shared" si="1146"/>
        <v>0.45737999999999995</v>
      </c>
      <c r="Y9172" s="55">
        <f t="shared" si="1147"/>
        <v>12.325999999999999</v>
      </c>
      <c r="Z9172" s="54">
        <f t="shared" si="1148"/>
        <v>0.80847435392889933</v>
      </c>
      <c r="AA9172" s="49" t="str">
        <f t="shared" ca="1" si="1149"/>
        <v>Y</v>
      </c>
      <c r="AB9172" s="49">
        <f t="shared" ca="1" si="1150"/>
        <v>6</v>
      </c>
      <c r="AC9172" s="49" t="str">
        <f t="shared" ca="1" si="1151"/>
        <v>Y</v>
      </c>
    </row>
    <row r="9173" spans="1:29" x14ac:dyDescent="0.25">
      <c r="A9173">
        <v>10892</v>
      </c>
      <c r="B9173" s="9">
        <v>43214</v>
      </c>
      <c r="C9173" s="50" t="str">
        <f t="shared" si="1144"/>
        <v>N</v>
      </c>
      <c r="D9173" s="52">
        <f>_xlfn.XLOOKUP(B9173,Cal_Date!B:B,Cal_Date!A:A,0)</f>
        <v>4</v>
      </c>
      <c r="E9173">
        <v>2018</v>
      </c>
      <c r="F9173" t="s">
        <v>122</v>
      </c>
      <c r="G9173" t="s">
        <v>129</v>
      </c>
      <c r="H9173" t="s">
        <v>11</v>
      </c>
      <c r="I9173" t="s">
        <v>18</v>
      </c>
      <c r="J9173" t="s">
        <v>15</v>
      </c>
      <c r="K9173" t="s">
        <v>42</v>
      </c>
      <c r="L9173">
        <v>1</v>
      </c>
      <c r="M9173">
        <v>1003</v>
      </c>
      <c r="O9173" t="s">
        <v>25</v>
      </c>
      <c r="R9173" t="s">
        <v>44</v>
      </c>
      <c r="S9173" s="49" t="str">
        <f t="shared" si="1145"/>
        <v>Card</v>
      </c>
      <c r="T9173" s="3">
        <v>0.03</v>
      </c>
      <c r="U9173" s="2">
        <v>2.6500000000000004</v>
      </c>
      <c r="V9173" s="2">
        <v>1.4</v>
      </c>
      <c r="W9173" s="54">
        <f>_xlfn.XLOOKUP(M9173,Market!A:A,Market!F:F,0)</f>
        <v>0.06</v>
      </c>
      <c r="X9173" s="55">
        <f t="shared" si="1146"/>
        <v>7.9500000000000001E-2</v>
      </c>
      <c r="Y9173" s="55">
        <f t="shared" si="1147"/>
        <v>1.2500000000000004</v>
      </c>
      <c r="Z9173" s="54">
        <f t="shared" si="1148"/>
        <v>0.47169811320754729</v>
      </c>
      <c r="AA9173" s="49" t="str">
        <f t="shared" ca="1" si="1149"/>
        <v>Y</v>
      </c>
      <c r="AB9173" s="49">
        <f t="shared" ca="1" si="1150"/>
        <v>6</v>
      </c>
      <c r="AC9173" s="49" t="str">
        <f t="shared" ca="1" si="1151"/>
        <v>Y</v>
      </c>
    </row>
    <row r="9174" spans="1:29" x14ac:dyDescent="0.25">
      <c r="A9174">
        <v>10893</v>
      </c>
      <c r="B9174" s="9">
        <v>43214</v>
      </c>
      <c r="C9174" s="50" t="str">
        <f t="shared" si="1144"/>
        <v>N</v>
      </c>
      <c r="D9174" s="52">
        <f>_xlfn.XLOOKUP(B9174,Cal_Date!B:B,Cal_Date!A:A,0)</f>
        <v>4</v>
      </c>
      <c r="E9174">
        <v>2018</v>
      </c>
      <c r="F9174" t="s">
        <v>122</v>
      </c>
      <c r="G9174" t="s">
        <v>129</v>
      </c>
      <c r="H9174" t="s">
        <v>14</v>
      </c>
      <c r="I9174" t="s">
        <v>18</v>
      </c>
      <c r="J9174" t="s">
        <v>15</v>
      </c>
      <c r="K9174" t="s">
        <v>43</v>
      </c>
      <c r="L9174">
        <v>2</v>
      </c>
      <c r="M9174">
        <v>1007</v>
      </c>
      <c r="O9174" t="s">
        <v>28</v>
      </c>
      <c r="R9174" t="s">
        <v>47</v>
      </c>
      <c r="S9174" s="49" t="str">
        <f t="shared" si="1145"/>
        <v>Card</v>
      </c>
      <c r="T9174" s="3">
        <v>3.5000000000000003E-2</v>
      </c>
      <c r="U9174" s="2">
        <v>10.89</v>
      </c>
      <c r="V9174" s="2">
        <v>4.2</v>
      </c>
      <c r="W9174" s="54">
        <f>_xlfn.XLOOKUP(M9174,Market!A:A,Market!F:F,0)</f>
        <v>8.8999999999999996E-2</v>
      </c>
      <c r="X9174" s="55">
        <f t="shared" si="1146"/>
        <v>0.38115000000000004</v>
      </c>
      <c r="Y9174" s="55">
        <f t="shared" si="1147"/>
        <v>6.69</v>
      </c>
      <c r="Z9174" s="54">
        <f t="shared" si="1148"/>
        <v>0.61432506887052341</v>
      </c>
      <c r="AA9174" s="49" t="str">
        <f t="shared" ca="1" si="1149"/>
        <v>Y</v>
      </c>
      <c r="AB9174" s="49">
        <f t="shared" ca="1" si="1150"/>
        <v>6</v>
      </c>
      <c r="AC9174" s="49" t="str">
        <f t="shared" ca="1" si="1151"/>
        <v>Y</v>
      </c>
    </row>
    <row r="9175" spans="1:29" x14ac:dyDescent="0.25">
      <c r="A9175">
        <v>10894</v>
      </c>
      <c r="B9175" s="9">
        <v>43214</v>
      </c>
      <c r="C9175" s="50" t="str">
        <f t="shared" si="1144"/>
        <v>N</v>
      </c>
      <c r="D9175" s="52">
        <f>_xlfn.XLOOKUP(B9175,Cal_Date!B:B,Cal_Date!A:A,0)</f>
        <v>4</v>
      </c>
      <c r="E9175">
        <v>2018</v>
      </c>
      <c r="F9175" t="s">
        <v>122</v>
      </c>
      <c r="G9175" t="s">
        <v>129</v>
      </c>
      <c r="H9175" t="s">
        <v>11</v>
      </c>
      <c r="I9175" t="s">
        <v>11</v>
      </c>
      <c r="J9175" t="s">
        <v>15</v>
      </c>
      <c r="K9175" t="s">
        <v>42</v>
      </c>
      <c r="L9175">
        <v>1</v>
      </c>
      <c r="M9175">
        <v>1006</v>
      </c>
      <c r="O9175" t="s">
        <v>28</v>
      </c>
      <c r="R9175" t="s">
        <v>44</v>
      </c>
      <c r="S9175" s="49" t="str">
        <f t="shared" si="1145"/>
        <v>Card</v>
      </c>
      <c r="T9175" s="3">
        <v>0.03</v>
      </c>
      <c r="U9175" s="2">
        <v>2.7225000000000001</v>
      </c>
      <c r="V9175" s="2">
        <v>0.87</v>
      </c>
      <c r="W9175" s="54">
        <f>_xlfn.XLOOKUP(M9175,Market!A:A,Market!F:F,0)</f>
        <v>8.8999999999999996E-2</v>
      </c>
      <c r="X9175" s="55">
        <f t="shared" si="1146"/>
        <v>8.1674999999999998E-2</v>
      </c>
      <c r="Y9175" s="55">
        <f t="shared" si="1147"/>
        <v>1.8525</v>
      </c>
      <c r="Z9175" s="54">
        <f t="shared" si="1148"/>
        <v>0.68044077134986225</v>
      </c>
      <c r="AA9175" s="49" t="str">
        <f t="shared" ca="1" si="1149"/>
        <v>Y</v>
      </c>
      <c r="AB9175" s="49">
        <f t="shared" ca="1" si="1150"/>
        <v>6</v>
      </c>
      <c r="AC9175" s="49" t="str">
        <f t="shared" ca="1" si="1151"/>
        <v>Y</v>
      </c>
    </row>
    <row r="9176" spans="1:29" x14ac:dyDescent="0.25">
      <c r="A9176">
        <v>10895</v>
      </c>
      <c r="B9176" s="9">
        <v>43214</v>
      </c>
      <c r="C9176" s="50" t="str">
        <f t="shared" si="1144"/>
        <v>N</v>
      </c>
      <c r="D9176" s="52">
        <f>_xlfn.XLOOKUP(B9176,Cal_Date!B:B,Cal_Date!A:A,0)</f>
        <v>4</v>
      </c>
      <c r="E9176">
        <v>2018</v>
      </c>
      <c r="F9176" t="s">
        <v>122</v>
      </c>
      <c r="G9176" t="s">
        <v>129</v>
      </c>
      <c r="H9176" t="s">
        <v>48</v>
      </c>
      <c r="I9176" t="s">
        <v>18</v>
      </c>
      <c r="J9176" t="s">
        <v>10</v>
      </c>
      <c r="K9176" t="s">
        <v>43</v>
      </c>
      <c r="L9176">
        <v>1</v>
      </c>
      <c r="M9176">
        <v>1006</v>
      </c>
      <c r="O9176" t="s">
        <v>28</v>
      </c>
      <c r="R9176" t="s">
        <v>44</v>
      </c>
      <c r="S9176" s="49" t="str">
        <f t="shared" si="1145"/>
        <v>Card</v>
      </c>
      <c r="T9176" s="3">
        <v>0.03</v>
      </c>
      <c r="U9176" s="2">
        <v>7.6229999999999993</v>
      </c>
      <c r="V9176" s="2">
        <v>1.46</v>
      </c>
      <c r="W9176" s="54">
        <f>_xlfn.XLOOKUP(M9176,Market!A:A,Market!F:F,0)</f>
        <v>8.8999999999999996E-2</v>
      </c>
      <c r="X9176" s="55">
        <f t="shared" si="1146"/>
        <v>0.22868999999999998</v>
      </c>
      <c r="Y9176" s="55">
        <f t="shared" si="1147"/>
        <v>6.1629999999999994</v>
      </c>
      <c r="Z9176" s="54">
        <f t="shared" si="1148"/>
        <v>0.80847435392889933</v>
      </c>
      <c r="AA9176" s="49" t="str">
        <f t="shared" ca="1" si="1149"/>
        <v>Y</v>
      </c>
      <c r="AB9176" s="49">
        <f t="shared" ca="1" si="1150"/>
        <v>6</v>
      </c>
      <c r="AC9176" s="49" t="str">
        <f t="shared" ca="1" si="1151"/>
        <v>Y</v>
      </c>
    </row>
    <row r="9177" spans="1:29" x14ac:dyDescent="0.25">
      <c r="A9177">
        <v>10896</v>
      </c>
      <c r="B9177" s="9">
        <v>43214</v>
      </c>
      <c r="C9177" s="50" t="str">
        <f t="shared" si="1144"/>
        <v>N</v>
      </c>
      <c r="D9177" s="52">
        <f>_xlfn.XLOOKUP(B9177,Cal_Date!B:B,Cal_Date!A:A,0)</f>
        <v>4</v>
      </c>
      <c r="E9177">
        <v>2018</v>
      </c>
      <c r="F9177" t="s">
        <v>122</v>
      </c>
      <c r="G9177" t="s">
        <v>129</v>
      </c>
      <c r="H9177" t="s">
        <v>11</v>
      </c>
      <c r="I9177" t="s">
        <v>11</v>
      </c>
      <c r="J9177" t="s">
        <v>15</v>
      </c>
      <c r="K9177" t="s">
        <v>42</v>
      </c>
      <c r="L9177">
        <v>1</v>
      </c>
      <c r="M9177">
        <v>1006</v>
      </c>
      <c r="O9177" t="s">
        <v>28</v>
      </c>
      <c r="R9177" t="s">
        <v>44</v>
      </c>
      <c r="S9177" s="49" t="str">
        <f t="shared" si="1145"/>
        <v>Card</v>
      </c>
      <c r="T9177" s="3">
        <v>0.03</v>
      </c>
      <c r="U9177" s="2">
        <v>2.7225000000000001</v>
      </c>
      <c r="V9177" s="2">
        <v>0.87</v>
      </c>
      <c r="W9177" s="54">
        <f>_xlfn.XLOOKUP(M9177,Market!A:A,Market!F:F,0)</f>
        <v>8.8999999999999996E-2</v>
      </c>
      <c r="X9177" s="55">
        <f t="shared" si="1146"/>
        <v>8.1674999999999998E-2</v>
      </c>
      <c r="Y9177" s="55">
        <f t="shared" si="1147"/>
        <v>1.8525</v>
      </c>
      <c r="Z9177" s="54">
        <f t="shared" si="1148"/>
        <v>0.68044077134986225</v>
      </c>
      <c r="AA9177" s="49" t="str">
        <f t="shared" ca="1" si="1149"/>
        <v>Y</v>
      </c>
      <c r="AB9177" s="49">
        <f t="shared" ca="1" si="1150"/>
        <v>6</v>
      </c>
      <c r="AC9177" s="49" t="str">
        <f t="shared" ca="1" si="1151"/>
        <v>Y</v>
      </c>
    </row>
    <row r="9178" spans="1:29" x14ac:dyDescent="0.25">
      <c r="A9178">
        <v>10897</v>
      </c>
      <c r="B9178" s="9">
        <v>43215</v>
      </c>
      <c r="C9178" s="50" t="str">
        <f t="shared" si="1144"/>
        <v>N</v>
      </c>
      <c r="D9178" s="52">
        <f>_xlfn.XLOOKUP(B9178,Cal_Date!B:B,Cal_Date!A:A,0)</f>
        <v>4</v>
      </c>
      <c r="E9178">
        <v>2018</v>
      </c>
      <c r="F9178" t="s">
        <v>123</v>
      </c>
      <c r="G9178" t="s">
        <v>129</v>
      </c>
      <c r="H9178" t="s">
        <v>48</v>
      </c>
      <c r="I9178" t="s">
        <v>18</v>
      </c>
      <c r="J9178" t="s">
        <v>10</v>
      </c>
      <c r="K9178" t="s">
        <v>43</v>
      </c>
      <c r="L9178">
        <v>1</v>
      </c>
      <c r="M9178">
        <v>1004</v>
      </c>
      <c r="O9178" t="s">
        <v>28</v>
      </c>
      <c r="R9178" t="s">
        <v>47</v>
      </c>
      <c r="S9178" s="49" t="str">
        <f t="shared" si="1145"/>
        <v>Card</v>
      </c>
      <c r="T9178" s="3">
        <v>3.5000000000000003E-2</v>
      </c>
      <c r="U9178" s="2">
        <v>7.42</v>
      </c>
      <c r="V9178" s="2">
        <v>1.46</v>
      </c>
      <c r="W9178" s="54">
        <f>_xlfn.XLOOKUP(M9178,Market!A:A,Market!F:F,0)</f>
        <v>0.06</v>
      </c>
      <c r="X9178" s="55">
        <f t="shared" si="1146"/>
        <v>0.25970000000000004</v>
      </c>
      <c r="Y9178" s="55">
        <f t="shared" si="1147"/>
        <v>5.96</v>
      </c>
      <c r="Z9178" s="54">
        <f t="shared" si="1148"/>
        <v>0.80323450134770891</v>
      </c>
      <c r="AA9178" s="49" t="str">
        <f t="shared" ca="1" si="1149"/>
        <v>Y</v>
      </c>
      <c r="AB9178" s="49">
        <f t="shared" ca="1" si="1150"/>
        <v>6</v>
      </c>
      <c r="AC9178" s="49" t="str">
        <f t="shared" ca="1" si="1151"/>
        <v>Y</v>
      </c>
    </row>
    <row r="9179" spans="1:29" x14ac:dyDescent="0.25">
      <c r="A9179">
        <v>10898</v>
      </c>
      <c r="B9179" s="9">
        <v>43215</v>
      </c>
      <c r="C9179" s="50" t="str">
        <f t="shared" si="1144"/>
        <v>N</v>
      </c>
      <c r="D9179" s="52">
        <f>_xlfn.XLOOKUP(B9179,Cal_Date!B:B,Cal_Date!A:A,0)</f>
        <v>4</v>
      </c>
      <c r="E9179">
        <v>2018</v>
      </c>
      <c r="F9179" t="s">
        <v>123</v>
      </c>
      <c r="G9179" t="s">
        <v>129</v>
      </c>
      <c r="H9179" t="s">
        <v>14</v>
      </c>
      <c r="I9179" t="s">
        <v>18</v>
      </c>
      <c r="J9179" t="s">
        <v>15</v>
      </c>
      <c r="K9179" t="s">
        <v>43</v>
      </c>
      <c r="L9179">
        <v>2</v>
      </c>
      <c r="M9179">
        <v>1004</v>
      </c>
      <c r="O9179" t="s">
        <v>28</v>
      </c>
      <c r="R9179" t="s">
        <v>44</v>
      </c>
      <c r="S9179" s="49" t="str">
        <f t="shared" si="1145"/>
        <v>Card</v>
      </c>
      <c r="T9179" s="3">
        <v>0.03</v>
      </c>
      <c r="U9179" s="2">
        <v>10.600000000000001</v>
      </c>
      <c r="V9179" s="2">
        <v>4.2</v>
      </c>
      <c r="W9179" s="54">
        <f>_xlfn.XLOOKUP(M9179,Market!A:A,Market!F:F,0)</f>
        <v>0.06</v>
      </c>
      <c r="X9179" s="55">
        <f t="shared" si="1146"/>
        <v>0.318</v>
      </c>
      <c r="Y9179" s="55">
        <f t="shared" si="1147"/>
        <v>6.4000000000000012</v>
      </c>
      <c r="Z9179" s="54">
        <f t="shared" si="1148"/>
        <v>0.60377358490566047</v>
      </c>
      <c r="AA9179" s="49" t="str">
        <f t="shared" ca="1" si="1149"/>
        <v>Y</v>
      </c>
      <c r="AB9179" s="49">
        <f t="shared" ca="1" si="1150"/>
        <v>6</v>
      </c>
      <c r="AC9179" s="49" t="str">
        <f t="shared" ca="1" si="1151"/>
        <v>Y</v>
      </c>
    </row>
    <row r="9180" spans="1:29" x14ac:dyDescent="0.25">
      <c r="A9180">
        <v>10899</v>
      </c>
      <c r="B9180" s="9">
        <v>43215</v>
      </c>
      <c r="C9180" s="50" t="str">
        <f t="shared" si="1144"/>
        <v>N</v>
      </c>
      <c r="D9180" s="52">
        <f>_xlfn.XLOOKUP(B9180,Cal_Date!B:B,Cal_Date!A:A,0)</f>
        <v>4</v>
      </c>
      <c r="E9180">
        <v>2018</v>
      </c>
      <c r="F9180" t="s">
        <v>123</v>
      </c>
      <c r="G9180" t="s">
        <v>129</v>
      </c>
      <c r="H9180" t="s">
        <v>11</v>
      </c>
      <c r="I9180" t="s">
        <v>18</v>
      </c>
      <c r="J9180" t="s">
        <v>15</v>
      </c>
      <c r="K9180" t="s">
        <v>42</v>
      </c>
      <c r="L9180">
        <v>1</v>
      </c>
      <c r="M9180">
        <v>1000</v>
      </c>
      <c r="O9180" t="s">
        <v>25</v>
      </c>
      <c r="R9180" t="s">
        <v>44</v>
      </c>
      <c r="S9180" s="49" t="str">
        <f t="shared" si="1145"/>
        <v>Card</v>
      </c>
      <c r="T9180" s="3">
        <v>0.03</v>
      </c>
      <c r="U9180" s="2">
        <v>2.7</v>
      </c>
      <c r="V9180" s="2">
        <v>1.4</v>
      </c>
      <c r="W9180" s="54">
        <f>_xlfn.XLOOKUP(M9180,Market!A:A,Market!F:F,0)</f>
        <v>0.08</v>
      </c>
      <c r="X9180" s="55">
        <f t="shared" si="1146"/>
        <v>8.1000000000000003E-2</v>
      </c>
      <c r="Y9180" s="55">
        <f t="shared" si="1147"/>
        <v>1.3000000000000003</v>
      </c>
      <c r="Z9180" s="54">
        <f t="shared" si="1148"/>
        <v>0.48148148148148157</v>
      </c>
      <c r="AA9180" s="49" t="str">
        <f t="shared" ca="1" si="1149"/>
        <v>Y</v>
      </c>
      <c r="AB9180" s="49">
        <f t="shared" ca="1" si="1150"/>
        <v>6</v>
      </c>
      <c r="AC9180" s="49" t="str">
        <f t="shared" ca="1" si="1151"/>
        <v>Y</v>
      </c>
    </row>
    <row r="9181" spans="1:29" x14ac:dyDescent="0.25">
      <c r="A9181">
        <v>10900</v>
      </c>
      <c r="B9181" s="9">
        <v>43215</v>
      </c>
      <c r="C9181" s="50" t="str">
        <f t="shared" si="1144"/>
        <v>N</v>
      </c>
      <c r="D9181" s="52">
        <f>_xlfn.XLOOKUP(B9181,Cal_Date!B:B,Cal_Date!A:A,0)</f>
        <v>4</v>
      </c>
      <c r="E9181">
        <v>2018</v>
      </c>
      <c r="F9181" t="s">
        <v>123</v>
      </c>
      <c r="G9181" t="s">
        <v>129</v>
      </c>
      <c r="H9181" t="s">
        <v>48</v>
      </c>
      <c r="I9181" t="s">
        <v>18</v>
      </c>
      <c r="J9181" t="s">
        <v>10</v>
      </c>
      <c r="K9181" t="s">
        <v>43</v>
      </c>
      <c r="L9181">
        <v>1</v>
      </c>
      <c r="M9181">
        <v>1000</v>
      </c>
      <c r="O9181" t="s">
        <v>25</v>
      </c>
      <c r="R9181" t="s">
        <v>44</v>
      </c>
      <c r="S9181" s="49" t="str">
        <f t="shared" si="1145"/>
        <v>Card</v>
      </c>
      <c r="T9181" s="3">
        <v>0.03</v>
      </c>
      <c r="U9181" s="2">
        <v>7.5600000000000005</v>
      </c>
      <c r="V9181" s="2">
        <v>1.46</v>
      </c>
      <c r="W9181" s="54">
        <f>_xlfn.XLOOKUP(M9181,Market!A:A,Market!F:F,0)</f>
        <v>0.08</v>
      </c>
      <c r="X9181" s="55">
        <f t="shared" si="1146"/>
        <v>0.2268</v>
      </c>
      <c r="Y9181" s="55">
        <f t="shared" si="1147"/>
        <v>6.1000000000000005</v>
      </c>
      <c r="Z9181" s="54">
        <f t="shared" si="1148"/>
        <v>0.80687830687830686</v>
      </c>
      <c r="AA9181" s="49" t="str">
        <f t="shared" ca="1" si="1149"/>
        <v>Y</v>
      </c>
      <c r="AB9181" s="49">
        <f t="shared" ca="1" si="1150"/>
        <v>6</v>
      </c>
      <c r="AC9181" s="49" t="str">
        <f t="shared" ca="1" si="1151"/>
        <v>Y</v>
      </c>
    </row>
    <row r="9182" spans="1:29" x14ac:dyDescent="0.25">
      <c r="A9182">
        <v>10901</v>
      </c>
      <c r="B9182" s="9">
        <v>43215</v>
      </c>
      <c r="C9182" s="50" t="str">
        <f t="shared" si="1144"/>
        <v>N</v>
      </c>
      <c r="D9182" s="52">
        <f>_xlfn.XLOOKUP(B9182,Cal_Date!B:B,Cal_Date!A:A,0)</f>
        <v>4</v>
      </c>
      <c r="E9182">
        <v>2018</v>
      </c>
      <c r="F9182" t="s">
        <v>123</v>
      </c>
      <c r="G9182" t="s">
        <v>129</v>
      </c>
      <c r="H9182" t="s">
        <v>48</v>
      </c>
      <c r="I9182" t="s">
        <v>18</v>
      </c>
      <c r="J9182" t="s">
        <v>10</v>
      </c>
      <c r="K9182" t="s">
        <v>43</v>
      </c>
      <c r="L9182">
        <v>1</v>
      </c>
      <c r="M9182">
        <v>1000</v>
      </c>
      <c r="O9182" t="s">
        <v>25</v>
      </c>
      <c r="R9182" t="s">
        <v>44</v>
      </c>
      <c r="S9182" s="49" t="str">
        <f t="shared" si="1145"/>
        <v>Card</v>
      </c>
      <c r="T9182" s="3">
        <v>0.03</v>
      </c>
      <c r="U9182" s="2">
        <v>7.5600000000000005</v>
      </c>
      <c r="V9182" s="2">
        <v>1.46</v>
      </c>
      <c r="W9182" s="54">
        <f>_xlfn.XLOOKUP(M9182,Market!A:A,Market!F:F,0)</f>
        <v>0.08</v>
      </c>
      <c r="X9182" s="55">
        <f t="shared" si="1146"/>
        <v>0.2268</v>
      </c>
      <c r="Y9182" s="55">
        <f t="shared" si="1147"/>
        <v>6.1000000000000005</v>
      </c>
      <c r="Z9182" s="54">
        <f t="shared" si="1148"/>
        <v>0.80687830687830686</v>
      </c>
      <c r="AA9182" s="49" t="str">
        <f t="shared" ca="1" si="1149"/>
        <v>Y</v>
      </c>
      <c r="AB9182" s="49">
        <f t="shared" ca="1" si="1150"/>
        <v>6</v>
      </c>
      <c r="AC9182" s="49" t="str">
        <f t="shared" ca="1" si="1151"/>
        <v>Y</v>
      </c>
    </row>
    <row r="9183" spans="1:29" x14ac:dyDescent="0.25">
      <c r="A9183">
        <v>10902</v>
      </c>
      <c r="B9183" s="9">
        <v>43215</v>
      </c>
      <c r="C9183" s="50" t="str">
        <f t="shared" si="1144"/>
        <v>N</v>
      </c>
      <c r="D9183" s="52">
        <f>_xlfn.XLOOKUP(B9183,Cal_Date!B:B,Cal_Date!A:A,0)</f>
        <v>4</v>
      </c>
      <c r="E9183">
        <v>2018</v>
      </c>
      <c r="F9183" t="s">
        <v>123</v>
      </c>
      <c r="G9183" t="s">
        <v>129</v>
      </c>
      <c r="H9183" t="s">
        <v>48</v>
      </c>
      <c r="I9183" t="s">
        <v>18</v>
      </c>
      <c r="J9183" t="s">
        <v>10</v>
      </c>
      <c r="K9183" t="s">
        <v>43</v>
      </c>
      <c r="L9183">
        <v>1</v>
      </c>
      <c r="M9183">
        <v>1008</v>
      </c>
      <c r="O9183" t="s">
        <v>28</v>
      </c>
      <c r="R9183" t="s">
        <v>44</v>
      </c>
      <c r="S9183" s="49" t="str">
        <f t="shared" si="1145"/>
        <v>Card</v>
      </c>
      <c r="T9183" s="3">
        <v>0.03</v>
      </c>
      <c r="U9183" s="2">
        <v>7.6229999999999993</v>
      </c>
      <c r="V9183" s="2">
        <v>1.46</v>
      </c>
      <c r="W9183" s="54">
        <f>_xlfn.XLOOKUP(M9183,Market!A:A,Market!F:F,0)</f>
        <v>8.8999999999999996E-2</v>
      </c>
      <c r="X9183" s="55">
        <f t="shared" si="1146"/>
        <v>0.22868999999999998</v>
      </c>
      <c r="Y9183" s="55">
        <f t="shared" si="1147"/>
        <v>6.1629999999999994</v>
      </c>
      <c r="Z9183" s="54">
        <f t="shared" si="1148"/>
        <v>0.80847435392889933</v>
      </c>
      <c r="AA9183" s="49" t="str">
        <f t="shared" ca="1" si="1149"/>
        <v>Y</v>
      </c>
      <c r="AB9183" s="49">
        <f t="shared" ca="1" si="1150"/>
        <v>6</v>
      </c>
      <c r="AC9183" s="49" t="str">
        <f t="shared" ca="1" si="1151"/>
        <v>Y</v>
      </c>
    </row>
    <row r="9184" spans="1:29" x14ac:dyDescent="0.25">
      <c r="A9184">
        <v>10903</v>
      </c>
      <c r="B9184" s="9">
        <v>43215</v>
      </c>
      <c r="C9184" s="50" t="str">
        <f t="shared" si="1144"/>
        <v>N</v>
      </c>
      <c r="D9184" s="52">
        <f>_xlfn.XLOOKUP(B9184,Cal_Date!B:B,Cal_Date!A:A,0)</f>
        <v>4</v>
      </c>
      <c r="E9184">
        <v>2018</v>
      </c>
      <c r="F9184" t="s">
        <v>123</v>
      </c>
      <c r="G9184" t="s">
        <v>129</v>
      </c>
      <c r="H9184" t="s">
        <v>11</v>
      </c>
      <c r="I9184" t="s">
        <v>11</v>
      </c>
      <c r="J9184" t="s">
        <v>15</v>
      </c>
      <c r="K9184" t="s">
        <v>42</v>
      </c>
      <c r="L9184">
        <v>1</v>
      </c>
      <c r="M9184">
        <v>1008</v>
      </c>
      <c r="O9184" t="s">
        <v>28</v>
      </c>
      <c r="R9184" t="s">
        <v>47</v>
      </c>
      <c r="S9184" s="49" t="str">
        <f t="shared" si="1145"/>
        <v>Card</v>
      </c>
      <c r="T9184" s="3">
        <v>3.5000000000000003E-2</v>
      </c>
      <c r="U9184" s="2">
        <v>2.7225000000000001</v>
      </c>
      <c r="V9184" s="2">
        <v>0.87</v>
      </c>
      <c r="W9184" s="54">
        <f>_xlfn.XLOOKUP(M9184,Market!A:A,Market!F:F,0)</f>
        <v>8.8999999999999996E-2</v>
      </c>
      <c r="X9184" s="55">
        <f t="shared" si="1146"/>
        <v>9.5287500000000011E-2</v>
      </c>
      <c r="Y9184" s="55">
        <f t="shared" si="1147"/>
        <v>1.8525</v>
      </c>
      <c r="Z9184" s="54">
        <f t="shared" si="1148"/>
        <v>0.68044077134986225</v>
      </c>
      <c r="AA9184" s="49" t="str">
        <f t="shared" ca="1" si="1149"/>
        <v>Y</v>
      </c>
      <c r="AB9184" s="49">
        <f t="shared" ca="1" si="1150"/>
        <v>6</v>
      </c>
      <c r="AC9184" s="49" t="str">
        <f t="shared" ca="1" si="1151"/>
        <v>Y</v>
      </c>
    </row>
    <row r="9185" spans="1:29" x14ac:dyDescent="0.25">
      <c r="A9185">
        <v>10904</v>
      </c>
      <c r="B9185" s="9">
        <v>43215</v>
      </c>
      <c r="C9185" s="50" t="str">
        <f t="shared" si="1144"/>
        <v>N</v>
      </c>
      <c r="D9185" s="52">
        <f>_xlfn.XLOOKUP(B9185,Cal_Date!B:B,Cal_Date!A:A,0)</f>
        <v>4</v>
      </c>
      <c r="E9185">
        <v>2018</v>
      </c>
      <c r="F9185" t="s">
        <v>123</v>
      </c>
      <c r="G9185" t="s">
        <v>129</v>
      </c>
      <c r="H9185" t="s">
        <v>14</v>
      </c>
      <c r="I9185" t="s">
        <v>18</v>
      </c>
      <c r="J9185" t="s">
        <v>15</v>
      </c>
      <c r="K9185" t="s">
        <v>43</v>
      </c>
      <c r="L9185">
        <v>2</v>
      </c>
      <c r="M9185">
        <v>1009</v>
      </c>
      <c r="O9185" t="s">
        <v>28</v>
      </c>
      <c r="R9185" t="s">
        <v>44</v>
      </c>
      <c r="S9185" s="49" t="str">
        <f t="shared" si="1145"/>
        <v>Card</v>
      </c>
      <c r="T9185" s="3">
        <v>0.03</v>
      </c>
      <c r="U9185" s="2">
        <v>10.89</v>
      </c>
      <c r="V9185" s="2">
        <v>4.2</v>
      </c>
      <c r="W9185" s="54">
        <f>_xlfn.XLOOKUP(M9185,Market!A:A,Market!F:F,0)</f>
        <v>8.8999999999999996E-2</v>
      </c>
      <c r="X9185" s="55">
        <f t="shared" si="1146"/>
        <v>0.32669999999999999</v>
      </c>
      <c r="Y9185" s="55">
        <f t="shared" si="1147"/>
        <v>6.69</v>
      </c>
      <c r="Z9185" s="54">
        <f t="shared" si="1148"/>
        <v>0.61432506887052341</v>
      </c>
      <c r="AA9185" s="49" t="str">
        <f t="shared" ca="1" si="1149"/>
        <v>Y</v>
      </c>
      <c r="AB9185" s="49">
        <f t="shared" ca="1" si="1150"/>
        <v>6</v>
      </c>
      <c r="AC9185" s="49" t="str">
        <f t="shared" ca="1" si="1151"/>
        <v>Y</v>
      </c>
    </row>
    <row r="9186" spans="1:29" x14ac:dyDescent="0.25">
      <c r="A9186">
        <v>10905</v>
      </c>
      <c r="B9186" s="9">
        <v>43215</v>
      </c>
      <c r="C9186" s="50" t="str">
        <f t="shared" si="1144"/>
        <v>N</v>
      </c>
      <c r="D9186" s="52">
        <f>_xlfn.XLOOKUP(B9186,Cal_Date!B:B,Cal_Date!A:A,0)</f>
        <v>4</v>
      </c>
      <c r="E9186">
        <v>2018</v>
      </c>
      <c r="F9186" t="s">
        <v>123</v>
      </c>
      <c r="G9186" t="s">
        <v>129</v>
      </c>
      <c r="H9186" t="s">
        <v>48</v>
      </c>
      <c r="I9186" t="s">
        <v>18</v>
      </c>
      <c r="J9186" t="s">
        <v>10</v>
      </c>
      <c r="K9186" t="s">
        <v>43</v>
      </c>
      <c r="L9186">
        <v>2</v>
      </c>
      <c r="M9186">
        <v>1010</v>
      </c>
      <c r="O9186" t="s">
        <v>25</v>
      </c>
      <c r="R9186" t="s">
        <v>44</v>
      </c>
      <c r="S9186" s="49" t="str">
        <f t="shared" si="1145"/>
        <v>Card</v>
      </c>
      <c r="T9186" s="3">
        <v>0.03</v>
      </c>
      <c r="U9186" s="2">
        <v>15.120000000000001</v>
      </c>
      <c r="V9186" s="2">
        <v>2.92</v>
      </c>
      <c r="W9186" s="54">
        <f>_xlfn.XLOOKUP(M9186,Market!A:A,Market!F:F,0)</f>
        <v>0.08</v>
      </c>
      <c r="X9186" s="55">
        <f t="shared" si="1146"/>
        <v>0.4536</v>
      </c>
      <c r="Y9186" s="55">
        <f t="shared" si="1147"/>
        <v>12.200000000000001</v>
      </c>
      <c r="Z9186" s="54">
        <f t="shared" si="1148"/>
        <v>0.80687830687830686</v>
      </c>
      <c r="AA9186" s="49" t="str">
        <f t="shared" ca="1" si="1149"/>
        <v>Y</v>
      </c>
      <c r="AB9186" s="49">
        <f t="shared" ca="1" si="1150"/>
        <v>6</v>
      </c>
      <c r="AC9186" s="49" t="str">
        <f t="shared" ca="1" si="1151"/>
        <v>Y</v>
      </c>
    </row>
    <row r="9187" spans="1:29" x14ac:dyDescent="0.25">
      <c r="A9187">
        <v>10906</v>
      </c>
      <c r="B9187" s="9">
        <v>43215</v>
      </c>
      <c r="C9187" s="50" t="str">
        <f t="shared" si="1144"/>
        <v>N</v>
      </c>
      <c r="D9187" s="52">
        <f>_xlfn.XLOOKUP(B9187,Cal_Date!B:B,Cal_Date!A:A,0)</f>
        <v>4</v>
      </c>
      <c r="E9187">
        <v>2018</v>
      </c>
      <c r="F9187" t="s">
        <v>123</v>
      </c>
      <c r="G9187" t="s">
        <v>129</v>
      </c>
      <c r="H9187" t="s">
        <v>48</v>
      </c>
      <c r="I9187" t="s">
        <v>18</v>
      </c>
      <c r="J9187" t="s">
        <v>10</v>
      </c>
      <c r="K9187" t="s">
        <v>43</v>
      </c>
      <c r="L9187">
        <v>1</v>
      </c>
      <c r="M9187">
        <v>1008</v>
      </c>
      <c r="O9187" t="s">
        <v>28</v>
      </c>
      <c r="R9187" t="s">
        <v>46</v>
      </c>
      <c r="S9187" s="49" t="str">
        <f t="shared" si="1145"/>
        <v>Card</v>
      </c>
      <c r="T9187" s="3">
        <v>0.04</v>
      </c>
      <c r="U9187" s="2">
        <v>7.6229999999999993</v>
      </c>
      <c r="V9187" s="2">
        <v>1.46</v>
      </c>
      <c r="W9187" s="54">
        <f>_xlfn.XLOOKUP(M9187,Market!A:A,Market!F:F,0)</f>
        <v>8.8999999999999996E-2</v>
      </c>
      <c r="X9187" s="55">
        <f t="shared" si="1146"/>
        <v>0.30491999999999997</v>
      </c>
      <c r="Y9187" s="55">
        <f t="shared" si="1147"/>
        <v>6.1629999999999994</v>
      </c>
      <c r="Z9187" s="54">
        <f t="shared" si="1148"/>
        <v>0.80847435392889933</v>
      </c>
      <c r="AA9187" s="49" t="str">
        <f t="shared" ca="1" si="1149"/>
        <v>Y</v>
      </c>
      <c r="AB9187" s="49">
        <f t="shared" ca="1" si="1150"/>
        <v>6</v>
      </c>
      <c r="AC9187" s="49" t="str">
        <f t="shared" ca="1" si="1151"/>
        <v>Y</v>
      </c>
    </row>
    <row r="9188" spans="1:29" x14ac:dyDescent="0.25">
      <c r="A9188">
        <v>10907</v>
      </c>
      <c r="B9188" s="9">
        <v>43215</v>
      </c>
      <c r="C9188" s="50" t="str">
        <f t="shared" si="1144"/>
        <v>N</v>
      </c>
      <c r="D9188" s="52">
        <f>_xlfn.XLOOKUP(B9188,Cal_Date!B:B,Cal_Date!A:A,0)</f>
        <v>4</v>
      </c>
      <c r="E9188">
        <v>2018</v>
      </c>
      <c r="F9188" t="s">
        <v>123</v>
      </c>
      <c r="G9188" t="s">
        <v>129</v>
      </c>
      <c r="H9188" t="s">
        <v>11</v>
      </c>
      <c r="I9188" t="s">
        <v>11</v>
      </c>
      <c r="J9188" t="s">
        <v>15</v>
      </c>
      <c r="K9188" t="s">
        <v>42</v>
      </c>
      <c r="L9188">
        <v>1</v>
      </c>
      <c r="M9188">
        <v>1008</v>
      </c>
      <c r="O9188" t="s">
        <v>28</v>
      </c>
      <c r="R9188" t="s">
        <v>47</v>
      </c>
      <c r="S9188" s="49" t="str">
        <f t="shared" si="1145"/>
        <v>Card</v>
      </c>
      <c r="T9188" s="3">
        <v>3.5000000000000003E-2</v>
      </c>
      <c r="U9188" s="2">
        <v>2.7225000000000001</v>
      </c>
      <c r="V9188" s="2">
        <v>0.87</v>
      </c>
      <c r="W9188" s="54">
        <f>_xlfn.XLOOKUP(M9188,Market!A:A,Market!F:F,0)</f>
        <v>8.8999999999999996E-2</v>
      </c>
      <c r="X9188" s="55">
        <f t="shared" si="1146"/>
        <v>9.5287500000000011E-2</v>
      </c>
      <c r="Y9188" s="55">
        <f t="shared" si="1147"/>
        <v>1.8525</v>
      </c>
      <c r="Z9188" s="54">
        <f t="shared" si="1148"/>
        <v>0.68044077134986225</v>
      </c>
      <c r="AA9188" s="49" t="str">
        <f t="shared" ca="1" si="1149"/>
        <v>Y</v>
      </c>
      <c r="AB9188" s="49">
        <f t="shared" ca="1" si="1150"/>
        <v>6</v>
      </c>
      <c r="AC9188" s="49" t="str">
        <f t="shared" ca="1" si="1151"/>
        <v>Y</v>
      </c>
    </row>
    <row r="9189" spans="1:29" x14ac:dyDescent="0.25">
      <c r="A9189">
        <v>10908</v>
      </c>
      <c r="B9189" s="9">
        <v>43215</v>
      </c>
      <c r="C9189" s="50" t="str">
        <f t="shared" si="1144"/>
        <v>N</v>
      </c>
      <c r="D9189" s="52">
        <f>_xlfn.XLOOKUP(B9189,Cal_Date!B:B,Cal_Date!A:A,0)</f>
        <v>4</v>
      </c>
      <c r="E9189">
        <v>2018</v>
      </c>
      <c r="F9189" t="s">
        <v>123</v>
      </c>
      <c r="G9189" t="s">
        <v>129</v>
      </c>
      <c r="H9189" t="s">
        <v>11</v>
      </c>
      <c r="I9189" t="s">
        <v>11</v>
      </c>
      <c r="J9189" t="s">
        <v>15</v>
      </c>
      <c r="K9189" t="s">
        <v>42</v>
      </c>
      <c r="L9189">
        <v>1</v>
      </c>
      <c r="M9189">
        <v>1008</v>
      </c>
      <c r="O9189" t="s">
        <v>28</v>
      </c>
      <c r="R9189" t="s">
        <v>47</v>
      </c>
      <c r="S9189" s="49" t="str">
        <f t="shared" si="1145"/>
        <v>Card</v>
      </c>
      <c r="T9189" s="3">
        <v>3.5000000000000003E-2</v>
      </c>
      <c r="U9189" s="2">
        <v>2.7225000000000001</v>
      </c>
      <c r="V9189" s="2">
        <v>0.87</v>
      </c>
      <c r="W9189" s="54">
        <f>_xlfn.XLOOKUP(M9189,Market!A:A,Market!F:F,0)</f>
        <v>8.8999999999999996E-2</v>
      </c>
      <c r="X9189" s="55">
        <f t="shared" si="1146"/>
        <v>9.5287500000000011E-2</v>
      </c>
      <c r="Y9189" s="55">
        <f t="shared" si="1147"/>
        <v>1.8525</v>
      </c>
      <c r="Z9189" s="54">
        <f t="shared" si="1148"/>
        <v>0.68044077134986225</v>
      </c>
      <c r="AA9189" s="49" t="str">
        <f t="shared" ca="1" si="1149"/>
        <v>Y</v>
      </c>
      <c r="AB9189" s="49">
        <f t="shared" ca="1" si="1150"/>
        <v>6</v>
      </c>
      <c r="AC9189" s="49" t="str">
        <f t="shared" ca="1" si="1151"/>
        <v>Y</v>
      </c>
    </row>
    <row r="9190" spans="1:29" x14ac:dyDescent="0.25">
      <c r="A9190">
        <v>10909</v>
      </c>
      <c r="B9190" s="9">
        <v>43215</v>
      </c>
      <c r="C9190" s="50" t="str">
        <f t="shared" si="1144"/>
        <v>N</v>
      </c>
      <c r="D9190" s="52">
        <f>_xlfn.XLOOKUP(B9190,Cal_Date!B:B,Cal_Date!A:A,0)</f>
        <v>4</v>
      </c>
      <c r="E9190">
        <v>2018</v>
      </c>
      <c r="F9190" t="s">
        <v>123</v>
      </c>
      <c r="G9190" t="s">
        <v>129</v>
      </c>
      <c r="H9190" t="s">
        <v>11</v>
      </c>
      <c r="I9190" t="s">
        <v>11</v>
      </c>
      <c r="J9190" t="s">
        <v>15</v>
      </c>
      <c r="K9190" t="s">
        <v>42</v>
      </c>
      <c r="L9190">
        <v>2</v>
      </c>
      <c r="M9190">
        <v>1004</v>
      </c>
      <c r="O9190" t="s">
        <v>28</v>
      </c>
      <c r="R9190" t="s">
        <v>44</v>
      </c>
      <c r="S9190" s="49" t="str">
        <f t="shared" si="1145"/>
        <v>Card</v>
      </c>
      <c r="T9190" s="3">
        <v>0.03</v>
      </c>
      <c r="U9190" s="2">
        <v>5.3000000000000007</v>
      </c>
      <c r="V9190" s="2">
        <v>1.74</v>
      </c>
      <c r="W9190" s="54">
        <f>_xlfn.XLOOKUP(M9190,Market!A:A,Market!F:F,0)</f>
        <v>0.06</v>
      </c>
      <c r="X9190" s="55">
        <f t="shared" si="1146"/>
        <v>0.159</v>
      </c>
      <c r="Y9190" s="55">
        <f t="shared" si="1147"/>
        <v>3.5600000000000005</v>
      </c>
      <c r="Z9190" s="54">
        <f t="shared" si="1148"/>
        <v>0.67169811320754713</v>
      </c>
      <c r="AA9190" s="49" t="str">
        <f t="shared" ca="1" si="1149"/>
        <v>Y</v>
      </c>
      <c r="AB9190" s="49">
        <f t="shared" ca="1" si="1150"/>
        <v>6</v>
      </c>
      <c r="AC9190" s="49" t="str">
        <f t="shared" ca="1" si="1151"/>
        <v>Y</v>
      </c>
    </row>
    <row r="9191" spans="1:29" x14ac:dyDescent="0.25">
      <c r="A9191">
        <v>10910</v>
      </c>
      <c r="B9191" s="9">
        <v>43215</v>
      </c>
      <c r="C9191" s="50" t="str">
        <f t="shared" si="1144"/>
        <v>N</v>
      </c>
      <c r="D9191" s="52">
        <f>_xlfn.XLOOKUP(B9191,Cal_Date!B:B,Cal_Date!A:A,0)</f>
        <v>4</v>
      </c>
      <c r="E9191">
        <v>2018</v>
      </c>
      <c r="F9191" t="s">
        <v>123</v>
      </c>
      <c r="G9191" t="s">
        <v>129</v>
      </c>
      <c r="H9191" t="s">
        <v>14</v>
      </c>
      <c r="I9191" t="s">
        <v>18</v>
      </c>
      <c r="J9191" t="s">
        <v>15</v>
      </c>
      <c r="K9191" t="s">
        <v>43</v>
      </c>
      <c r="L9191">
        <v>1</v>
      </c>
      <c r="M9191">
        <v>1009</v>
      </c>
      <c r="O9191" t="s">
        <v>28</v>
      </c>
      <c r="R9191" t="s">
        <v>44</v>
      </c>
      <c r="S9191" s="49" t="str">
        <f t="shared" si="1145"/>
        <v>Card</v>
      </c>
      <c r="T9191" s="3">
        <v>0.03</v>
      </c>
      <c r="U9191" s="2">
        <v>5.4450000000000003</v>
      </c>
      <c r="V9191" s="2">
        <v>2.2200000000000002</v>
      </c>
      <c r="W9191" s="54">
        <f>_xlfn.XLOOKUP(M9191,Market!A:A,Market!F:F,0)</f>
        <v>8.8999999999999996E-2</v>
      </c>
      <c r="X9191" s="55">
        <f t="shared" si="1146"/>
        <v>0.16335</v>
      </c>
      <c r="Y9191" s="55">
        <f t="shared" si="1147"/>
        <v>3.2250000000000001</v>
      </c>
      <c r="Z9191" s="54">
        <f t="shared" si="1148"/>
        <v>0.59228650137741046</v>
      </c>
      <c r="AA9191" s="49" t="str">
        <f t="shared" ca="1" si="1149"/>
        <v>Y</v>
      </c>
      <c r="AB9191" s="49">
        <f t="shared" ca="1" si="1150"/>
        <v>6</v>
      </c>
      <c r="AC9191" s="49" t="str">
        <f t="shared" ca="1" si="1151"/>
        <v>Y</v>
      </c>
    </row>
    <row r="9192" spans="1:29" x14ac:dyDescent="0.25">
      <c r="A9192">
        <v>10911</v>
      </c>
      <c r="B9192" s="9">
        <v>43215</v>
      </c>
      <c r="C9192" s="50" t="str">
        <f t="shared" si="1144"/>
        <v>N</v>
      </c>
      <c r="D9192" s="52">
        <f>_xlfn.XLOOKUP(B9192,Cal_Date!B:B,Cal_Date!A:A,0)</f>
        <v>4</v>
      </c>
      <c r="E9192">
        <v>2018</v>
      </c>
      <c r="F9192" t="s">
        <v>123</v>
      </c>
      <c r="G9192" t="s">
        <v>129</v>
      </c>
      <c r="H9192" t="s">
        <v>48</v>
      </c>
      <c r="I9192" t="s">
        <v>18</v>
      </c>
      <c r="J9192" t="s">
        <v>10</v>
      </c>
      <c r="K9192" t="s">
        <v>43</v>
      </c>
      <c r="L9192">
        <v>2</v>
      </c>
      <c r="M9192">
        <v>1010</v>
      </c>
      <c r="O9192" t="s">
        <v>25</v>
      </c>
      <c r="R9192" t="s">
        <v>44</v>
      </c>
      <c r="S9192" s="49" t="str">
        <f t="shared" si="1145"/>
        <v>Card</v>
      </c>
      <c r="T9192" s="3">
        <v>0.03</v>
      </c>
      <c r="U9192" s="2">
        <v>15.120000000000001</v>
      </c>
      <c r="V9192" s="2">
        <v>2.92</v>
      </c>
      <c r="W9192" s="54">
        <f>_xlfn.XLOOKUP(M9192,Market!A:A,Market!F:F,0)</f>
        <v>0.08</v>
      </c>
      <c r="X9192" s="55">
        <f t="shared" si="1146"/>
        <v>0.4536</v>
      </c>
      <c r="Y9192" s="55">
        <f t="shared" si="1147"/>
        <v>12.200000000000001</v>
      </c>
      <c r="Z9192" s="54">
        <f t="shared" si="1148"/>
        <v>0.80687830687830686</v>
      </c>
      <c r="AA9192" s="49" t="str">
        <f t="shared" ca="1" si="1149"/>
        <v>Y</v>
      </c>
      <c r="AB9192" s="49">
        <f t="shared" ca="1" si="1150"/>
        <v>6</v>
      </c>
      <c r="AC9192" s="49" t="str">
        <f t="shared" ca="1" si="1151"/>
        <v>Y</v>
      </c>
    </row>
    <row r="9193" spans="1:29" x14ac:dyDescent="0.25">
      <c r="A9193">
        <v>10912</v>
      </c>
      <c r="B9193" s="9">
        <v>43215</v>
      </c>
      <c r="C9193" s="50" t="str">
        <f t="shared" si="1144"/>
        <v>N</v>
      </c>
      <c r="D9193" s="52">
        <f>_xlfn.XLOOKUP(B9193,Cal_Date!B:B,Cal_Date!A:A,0)</f>
        <v>4</v>
      </c>
      <c r="E9193">
        <v>2018</v>
      </c>
      <c r="F9193" t="s">
        <v>123</v>
      </c>
      <c r="G9193" t="s">
        <v>129</v>
      </c>
      <c r="H9193" t="s">
        <v>48</v>
      </c>
      <c r="I9193" t="s">
        <v>18</v>
      </c>
      <c r="J9193" t="s">
        <v>10</v>
      </c>
      <c r="K9193" t="s">
        <v>43</v>
      </c>
      <c r="L9193">
        <v>1</v>
      </c>
      <c r="M9193">
        <v>1011</v>
      </c>
      <c r="O9193" t="s">
        <v>25</v>
      </c>
      <c r="R9193" t="s">
        <v>44</v>
      </c>
      <c r="S9193" s="49" t="str">
        <f t="shared" si="1145"/>
        <v>Card</v>
      </c>
      <c r="T9193" s="3">
        <v>0.03</v>
      </c>
      <c r="U9193" s="2">
        <v>7.42</v>
      </c>
      <c r="V9193" s="2">
        <v>1.46</v>
      </c>
      <c r="W9193" s="54">
        <f>_xlfn.XLOOKUP(M9193,Market!A:A,Market!F:F,0)</f>
        <v>0.06</v>
      </c>
      <c r="X9193" s="55">
        <f t="shared" si="1146"/>
        <v>0.22259999999999999</v>
      </c>
      <c r="Y9193" s="55">
        <f t="shared" si="1147"/>
        <v>5.96</v>
      </c>
      <c r="Z9193" s="54">
        <f t="shared" si="1148"/>
        <v>0.80323450134770891</v>
      </c>
      <c r="AA9193" s="49" t="str">
        <f t="shared" ca="1" si="1149"/>
        <v>Y</v>
      </c>
      <c r="AB9193" s="49">
        <f t="shared" ca="1" si="1150"/>
        <v>6</v>
      </c>
      <c r="AC9193" s="49" t="str">
        <f t="shared" ca="1" si="1151"/>
        <v>Y</v>
      </c>
    </row>
    <row r="9194" spans="1:29" x14ac:dyDescent="0.25">
      <c r="A9194">
        <v>10913</v>
      </c>
      <c r="B9194" s="9">
        <v>43215</v>
      </c>
      <c r="C9194" s="50" t="str">
        <f t="shared" si="1144"/>
        <v>N</v>
      </c>
      <c r="D9194" s="52">
        <f>_xlfn.XLOOKUP(B9194,Cal_Date!B:B,Cal_Date!A:A,0)</f>
        <v>4</v>
      </c>
      <c r="E9194">
        <v>2018</v>
      </c>
      <c r="F9194" t="s">
        <v>123</v>
      </c>
      <c r="G9194" t="s">
        <v>129</v>
      </c>
      <c r="H9194" t="s">
        <v>48</v>
      </c>
      <c r="I9194" t="s">
        <v>18</v>
      </c>
      <c r="J9194" t="s">
        <v>10</v>
      </c>
      <c r="K9194" t="s">
        <v>43</v>
      </c>
      <c r="L9194">
        <v>2</v>
      </c>
      <c r="M9194">
        <v>1011</v>
      </c>
      <c r="O9194" t="s">
        <v>25</v>
      </c>
      <c r="R9194" t="s">
        <v>44</v>
      </c>
      <c r="S9194" s="49" t="str">
        <f t="shared" si="1145"/>
        <v>Card</v>
      </c>
      <c r="T9194" s="3">
        <v>0.03</v>
      </c>
      <c r="U9194" s="2">
        <v>14.84</v>
      </c>
      <c r="V9194" s="2">
        <v>2.92</v>
      </c>
      <c r="W9194" s="54">
        <f>_xlfn.XLOOKUP(M9194,Market!A:A,Market!F:F,0)</f>
        <v>0.06</v>
      </c>
      <c r="X9194" s="55">
        <f t="shared" si="1146"/>
        <v>0.44519999999999998</v>
      </c>
      <c r="Y9194" s="55">
        <f t="shared" si="1147"/>
        <v>11.92</v>
      </c>
      <c r="Z9194" s="54">
        <f t="shared" si="1148"/>
        <v>0.80323450134770891</v>
      </c>
      <c r="AA9194" s="49" t="str">
        <f t="shared" ca="1" si="1149"/>
        <v>Y</v>
      </c>
      <c r="AB9194" s="49">
        <f t="shared" ca="1" si="1150"/>
        <v>6</v>
      </c>
      <c r="AC9194" s="49" t="str">
        <f t="shared" ca="1" si="1151"/>
        <v>Y</v>
      </c>
    </row>
    <row r="9195" spans="1:29" x14ac:dyDescent="0.25">
      <c r="A9195">
        <v>10914</v>
      </c>
      <c r="B9195" s="9">
        <v>43215</v>
      </c>
      <c r="C9195" s="50" t="str">
        <f t="shared" si="1144"/>
        <v>N</v>
      </c>
      <c r="D9195" s="52">
        <f>_xlfn.XLOOKUP(B9195,Cal_Date!B:B,Cal_Date!A:A,0)</f>
        <v>4</v>
      </c>
      <c r="E9195">
        <v>2018</v>
      </c>
      <c r="F9195" t="s">
        <v>123</v>
      </c>
      <c r="G9195" t="s">
        <v>129</v>
      </c>
      <c r="H9195" t="s">
        <v>11</v>
      </c>
      <c r="I9195" t="s">
        <v>11</v>
      </c>
      <c r="J9195" t="s">
        <v>15</v>
      </c>
      <c r="K9195" t="s">
        <v>42</v>
      </c>
      <c r="L9195">
        <v>1</v>
      </c>
      <c r="M9195">
        <v>1011</v>
      </c>
      <c r="O9195" t="s">
        <v>25</v>
      </c>
      <c r="R9195" t="s">
        <v>44</v>
      </c>
      <c r="S9195" s="49" t="str">
        <f t="shared" si="1145"/>
        <v>Card</v>
      </c>
      <c r="T9195" s="3">
        <v>0.03</v>
      </c>
      <c r="U9195" s="2">
        <v>2.6500000000000004</v>
      </c>
      <c r="V9195" s="2">
        <v>0.87</v>
      </c>
      <c r="W9195" s="54">
        <f>_xlfn.XLOOKUP(M9195,Market!A:A,Market!F:F,0)</f>
        <v>0.06</v>
      </c>
      <c r="X9195" s="55">
        <f t="shared" si="1146"/>
        <v>7.9500000000000001E-2</v>
      </c>
      <c r="Y9195" s="55">
        <f t="shared" si="1147"/>
        <v>1.7800000000000002</v>
      </c>
      <c r="Z9195" s="54">
        <f t="shared" si="1148"/>
        <v>0.67169811320754713</v>
      </c>
      <c r="AA9195" s="49" t="str">
        <f t="shared" ca="1" si="1149"/>
        <v>Y</v>
      </c>
      <c r="AB9195" s="49">
        <f t="shared" ca="1" si="1150"/>
        <v>6</v>
      </c>
      <c r="AC9195" s="49" t="str">
        <f t="shared" ca="1" si="1151"/>
        <v>Y</v>
      </c>
    </row>
    <row r="9196" spans="1:29" x14ac:dyDescent="0.25">
      <c r="A9196">
        <v>10915</v>
      </c>
      <c r="B9196" s="9">
        <v>43215</v>
      </c>
      <c r="C9196" s="50" t="str">
        <f t="shared" si="1144"/>
        <v>N</v>
      </c>
      <c r="D9196" s="52">
        <f>_xlfn.XLOOKUP(B9196,Cal_Date!B:B,Cal_Date!A:A,0)</f>
        <v>4</v>
      </c>
      <c r="E9196">
        <v>2018</v>
      </c>
      <c r="F9196" t="s">
        <v>123</v>
      </c>
      <c r="G9196" t="s">
        <v>129</v>
      </c>
      <c r="H9196" t="s">
        <v>11</v>
      </c>
      <c r="I9196" t="s">
        <v>11</v>
      </c>
      <c r="J9196" t="s">
        <v>15</v>
      </c>
      <c r="K9196" t="s">
        <v>42</v>
      </c>
      <c r="L9196">
        <v>1</v>
      </c>
      <c r="M9196">
        <v>1001</v>
      </c>
      <c r="O9196" t="s">
        <v>25</v>
      </c>
      <c r="R9196" t="s">
        <v>44</v>
      </c>
      <c r="S9196" s="49" t="str">
        <f t="shared" si="1145"/>
        <v>Card</v>
      </c>
      <c r="T9196" s="3">
        <v>0.03</v>
      </c>
      <c r="U9196" s="2">
        <v>2.6500000000000004</v>
      </c>
      <c r="V9196" s="2">
        <v>0.87</v>
      </c>
      <c r="W9196" s="54">
        <f>_xlfn.XLOOKUP(M9196,Market!A:A,Market!F:F,0)</f>
        <v>0.06</v>
      </c>
      <c r="X9196" s="55">
        <f t="shared" si="1146"/>
        <v>7.9500000000000001E-2</v>
      </c>
      <c r="Y9196" s="55">
        <f t="shared" si="1147"/>
        <v>1.7800000000000002</v>
      </c>
      <c r="Z9196" s="54">
        <f t="shared" si="1148"/>
        <v>0.67169811320754713</v>
      </c>
      <c r="AA9196" s="49" t="str">
        <f t="shared" ca="1" si="1149"/>
        <v>Y</v>
      </c>
      <c r="AB9196" s="49">
        <f t="shared" ca="1" si="1150"/>
        <v>6</v>
      </c>
      <c r="AC9196" s="49" t="str">
        <f t="shared" ca="1" si="1151"/>
        <v>Y</v>
      </c>
    </row>
    <row r="9197" spans="1:29" x14ac:dyDescent="0.25">
      <c r="A9197">
        <v>10916</v>
      </c>
      <c r="B9197" s="9">
        <v>43215</v>
      </c>
      <c r="C9197" s="50" t="str">
        <f t="shared" si="1144"/>
        <v>N</v>
      </c>
      <c r="D9197" s="52">
        <f>_xlfn.XLOOKUP(B9197,Cal_Date!B:B,Cal_Date!A:A,0)</f>
        <v>4</v>
      </c>
      <c r="E9197">
        <v>2018</v>
      </c>
      <c r="F9197" t="s">
        <v>123</v>
      </c>
      <c r="G9197" t="s">
        <v>129</v>
      </c>
      <c r="H9197" t="s">
        <v>14</v>
      </c>
      <c r="I9197" t="s">
        <v>18</v>
      </c>
      <c r="J9197" t="s">
        <v>15</v>
      </c>
      <c r="K9197" t="s">
        <v>43</v>
      </c>
      <c r="L9197">
        <v>1</v>
      </c>
      <c r="M9197">
        <v>1000</v>
      </c>
      <c r="O9197" t="s">
        <v>25</v>
      </c>
      <c r="R9197" t="s">
        <v>44</v>
      </c>
      <c r="S9197" s="49" t="str">
        <f t="shared" si="1145"/>
        <v>Card</v>
      </c>
      <c r="T9197" s="3">
        <v>0.03</v>
      </c>
      <c r="U9197" s="2">
        <v>5.4</v>
      </c>
      <c r="V9197" s="2">
        <v>2.1</v>
      </c>
      <c r="W9197" s="54">
        <f>_xlfn.XLOOKUP(M9197,Market!A:A,Market!F:F,0)</f>
        <v>0.08</v>
      </c>
      <c r="X9197" s="55">
        <f t="shared" si="1146"/>
        <v>0.16200000000000001</v>
      </c>
      <c r="Y9197" s="55">
        <f t="shared" si="1147"/>
        <v>3.3000000000000003</v>
      </c>
      <c r="Z9197" s="54">
        <f t="shared" si="1148"/>
        <v>0.61111111111111116</v>
      </c>
      <c r="AA9197" s="49" t="str">
        <f t="shared" ca="1" si="1149"/>
        <v>Y</v>
      </c>
      <c r="AB9197" s="49">
        <f t="shared" ca="1" si="1150"/>
        <v>6</v>
      </c>
      <c r="AC9197" s="49" t="str">
        <f t="shared" ca="1" si="1151"/>
        <v>Y</v>
      </c>
    </row>
    <row r="9198" spans="1:29" x14ac:dyDescent="0.25">
      <c r="A9198">
        <v>10917</v>
      </c>
      <c r="B9198" s="9">
        <v>43215</v>
      </c>
      <c r="C9198" s="50" t="str">
        <f t="shared" si="1144"/>
        <v>N</v>
      </c>
      <c r="D9198" s="52">
        <f>_xlfn.XLOOKUP(B9198,Cal_Date!B:B,Cal_Date!A:A,0)</f>
        <v>4</v>
      </c>
      <c r="E9198">
        <v>2018</v>
      </c>
      <c r="F9198" t="s">
        <v>123</v>
      </c>
      <c r="G9198" t="s">
        <v>129</v>
      </c>
      <c r="H9198" t="s">
        <v>48</v>
      </c>
      <c r="I9198" t="s">
        <v>18</v>
      </c>
      <c r="J9198" t="s">
        <v>10</v>
      </c>
      <c r="K9198" t="s">
        <v>43</v>
      </c>
      <c r="L9198">
        <v>1</v>
      </c>
      <c r="M9198">
        <v>1000</v>
      </c>
      <c r="O9198" t="s">
        <v>25</v>
      </c>
      <c r="R9198" t="s">
        <v>44</v>
      </c>
      <c r="S9198" s="49" t="str">
        <f t="shared" si="1145"/>
        <v>Card</v>
      </c>
      <c r="T9198" s="3">
        <v>0.03</v>
      </c>
      <c r="U9198" s="2">
        <v>7.5600000000000005</v>
      </c>
      <c r="V9198" s="2">
        <v>1.46</v>
      </c>
      <c r="W9198" s="54">
        <f>_xlfn.XLOOKUP(M9198,Market!A:A,Market!F:F,0)</f>
        <v>0.08</v>
      </c>
      <c r="X9198" s="55">
        <f t="shared" si="1146"/>
        <v>0.2268</v>
      </c>
      <c r="Y9198" s="55">
        <f t="shared" si="1147"/>
        <v>6.1000000000000005</v>
      </c>
      <c r="Z9198" s="54">
        <f t="shared" si="1148"/>
        <v>0.80687830687830686</v>
      </c>
      <c r="AA9198" s="49" t="str">
        <f t="shared" ca="1" si="1149"/>
        <v>Y</v>
      </c>
      <c r="AB9198" s="49">
        <f t="shared" ca="1" si="1150"/>
        <v>6</v>
      </c>
      <c r="AC9198" s="49" t="str">
        <f t="shared" ca="1" si="1151"/>
        <v>Y</v>
      </c>
    </row>
    <row r="9199" spans="1:29" x14ac:dyDescent="0.25">
      <c r="A9199">
        <v>10918</v>
      </c>
      <c r="B9199" s="9">
        <v>43215</v>
      </c>
      <c r="C9199" s="50" t="str">
        <f t="shared" si="1144"/>
        <v>N</v>
      </c>
      <c r="D9199" s="52">
        <f>_xlfn.XLOOKUP(B9199,Cal_Date!B:B,Cal_Date!A:A,0)</f>
        <v>4</v>
      </c>
      <c r="E9199">
        <v>2018</v>
      </c>
      <c r="F9199" t="s">
        <v>123</v>
      </c>
      <c r="G9199" t="s">
        <v>129</v>
      </c>
      <c r="H9199" t="s">
        <v>48</v>
      </c>
      <c r="I9199" t="s">
        <v>18</v>
      </c>
      <c r="J9199" t="s">
        <v>10</v>
      </c>
      <c r="K9199" t="s">
        <v>43</v>
      </c>
      <c r="L9199">
        <v>2</v>
      </c>
      <c r="M9199">
        <v>1002</v>
      </c>
      <c r="O9199" t="s">
        <v>28</v>
      </c>
      <c r="R9199" t="s">
        <v>44</v>
      </c>
      <c r="S9199" s="49" t="str">
        <f t="shared" si="1145"/>
        <v>Card</v>
      </c>
      <c r="T9199" s="3">
        <v>0.03</v>
      </c>
      <c r="U9199" s="2">
        <v>14.84</v>
      </c>
      <c r="V9199" s="2">
        <v>2.92</v>
      </c>
      <c r="W9199" s="54">
        <f>_xlfn.XLOOKUP(M9199,Market!A:A,Market!F:F,0)</f>
        <v>0.06</v>
      </c>
      <c r="X9199" s="55">
        <f t="shared" si="1146"/>
        <v>0.44519999999999998</v>
      </c>
      <c r="Y9199" s="55">
        <f t="shared" si="1147"/>
        <v>11.92</v>
      </c>
      <c r="Z9199" s="54">
        <f t="shared" si="1148"/>
        <v>0.80323450134770891</v>
      </c>
      <c r="AA9199" s="49" t="str">
        <f t="shared" ca="1" si="1149"/>
        <v>Y</v>
      </c>
      <c r="AB9199" s="49">
        <f t="shared" ca="1" si="1150"/>
        <v>6</v>
      </c>
      <c r="AC9199" s="49" t="str">
        <f t="shared" ca="1" si="1151"/>
        <v>Y</v>
      </c>
    </row>
    <row r="9200" spans="1:29" x14ac:dyDescent="0.25">
      <c r="A9200">
        <v>10919</v>
      </c>
      <c r="B9200" s="9">
        <v>43215</v>
      </c>
      <c r="C9200" s="50" t="str">
        <f t="shared" si="1144"/>
        <v>N</v>
      </c>
      <c r="D9200" s="52">
        <f>_xlfn.XLOOKUP(B9200,Cal_Date!B:B,Cal_Date!A:A,0)</f>
        <v>4</v>
      </c>
      <c r="E9200">
        <v>2018</v>
      </c>
      <c r="F9200" t="s">
        <v>123</v>
      </c>
      <c r="G9200" t="s">
        <v>129</v>
      </c>
      <c r="H9200" t="s">
        <v>11</v>
      </c>
      <c r="I9200" t="s">
        <v>11</v>
      </c>
      <c r="J9200" t="s">
        <v>15</v>
      </c>
      <c r="K9200" t="s">
        <v>42</v>
      </c>
      <c r="L9200">
        <v>1</v>
      </c>
      <c r="M9200">
        <v>1003</v>
      </c>
      <c r="O9200" t="s">
        <v>25</v>
      </c>
      <c r="R9200" t="s">
        <v>44</v>
      </c>
      <c r="S9200" s="49" t="str">
        <f t="shared" si="1145"/>
        <v>Card</v>
      </c>
      <c r="T9200" s="3">
        <v>0.03</v>
      </c>
      <c r="U9200" s="2">
        <v>2.6500000000000004</v>
      </c>
      <c r="V9200" s="2">
        <v>0.87</v>
      </c>
      <c r="W9200" s="54">
        <f>_xlfn.XLOOKUP(M9200,Market!A:A,Market!F:F,0)</f>
        <v>0.06</v>
      </c>
      <c r="X9200" s="55">
        <f t="shared" si="1146"/>
        <v>7.9500000000000001E-2</v>
      </c>
      <c r="Y9200" s="55">
        <f t="shared" si="1147"/>
        <v>1.7800000000000002</v>
      </c>
      <c r="Z9200" s="54">
        <f t="shared" si="1148"/>
        <v>0.67169811320754713</v>
      </c>
      <c r="AA9200" s="49" t="str">
        <f t="shared" ca="1" si="1149"/>
        <v>Y</v>
      </c>
      <c r="AB9200" s="49">
        <f t="shared" ca="1" si="1150"/>
        <v>6</v>
      </c>
      <c r="AC9200" s="49" t="str">
        <f t="shared" ca="1" si="1151"/>
        <v>Y</v>
      </c>
    </row>
    <row r="9201" spans="1:29" x14ac:dyDescent="0.25">
      <c r="A9201">
        <v>10920</v>
      </c>
      <c r="B9201" s="9">
        <v>43215</v>
      </c>
      <c r="C9201" s="50" t="str">
        <f t="shared" si="1144"/>
        <v>N</v>
      </c>
      <c r="D9201" s="52">
        <f>_xlfn.XLOOKUP(B9201,Cal_Date!B:B,Cal_Date!A:A,0)</f>
        <v>4</v>
      </c>
      <c r="E9201">
        <v>2018</v>
      </c>
      <c r="F9201" t="s">
        <v>123</v>
      </c>
      <c r="G9201" t="s">
        <v>129</v>
      </c>
      <c r="H9201" t="s">
        <v>11</v>
      </c>
      <c r="I9201" t="s">
        <v>18</v>
      </c>
      <c r="J9201" t="s">
        <v>15</v>
      </c>
      <c r="K9201" t="s">
        <v>42</v>
      </c>
      <c r="L9201">
        <v>1</v>
      </c>
      <c r="M9201">
        <v>1005</v>
      </c>
      <c r="O9201" t="s">
        <v>25</v>
      </c>
      <c r="R9201" t="s">
        <v>44</v>
      </c>
      <c r="S9201" s="49" t="str">
        <f t="shared" si="1145"/>
        <v>Card</v>
      </c>
      <c r="T9201" s="3">
        <v>0.03</v>
      </c>
      <c r="U9201" s="2">
        <v>2.7225000000000001</v>
      </c>
      <c r="V9201" s="2">
        <v>1.4</v>
      </c>
      <c r="W9201" s="54">
        <f>_xlfn.XLOOKUP(M9201,Market!A:A,Market!F:F,0)</f>
        <v>8.8999999999999996E-2</v>
      </c>
      <c r="X9201" s="55">
        <f t="shared" si="1146"/>
        <v>8.1674999999999998E-2</v>
      </c>
      <c r="Y9201" s="55">
        <f t="shared" si="1147"/>
        <v>1.3225000000000002</v>
      </c>
      <c r="Z9201" s="54">
        <f t="shared" si="1148"/>
        <v>0.48576675849403128</v>
      </c>
      <c r="AA9201" s="49" t="str">
        <f t="shared" ca="1" si="1149"/>
        <v>Y</v>
      </c>
      <c r="AB9201" s="49">
        <f t="shared" ca="1" si="1150"/>
        <v>6</v>
      </c>
      <c r="AC9201" s="49" t="str">
        <f t="shared" ca="1" si="1151"/>
        <v>Y</v>
      </c>
    </row>
    <row r="9202" spans="1:29" x14ac:dyDescent="0.25">
      <c r="A9202">
        <v>10921</v>
      </c>
      <c r="B9202" s="9">
        <v>43215</v>
      </c>
      <c r="C9202" s="50" t="str">
        <f t="shared" si="1144"/>
        <v>N</v>
      </c>
      <c r="D9202" s="52">
        <f>_xlfn.XLOOKUP(B9202,Cal_Date!B:B,Cal_Date!A:A,0)</f>
        <v>4</v>
      </c>
      <c r="E9202">
        <v>2018</v>
      </c>
      <c r="F9202" t="s">
        <v>123</v>
      </c>
      <c r="G9202" t="s">
        <v>129</v>
      </c>
      <c r="H9202" t="s">
        <v>48</v>
      </c>
      <c r="I9202" t="s">
        <v>18</v>
      </c>
      <c r="J9202" t="s">
        <v>10</v>
      </c>
      <c r="K9202" t="s">
        <v>43</v>
      </c>
      <c r="L9202">
        <v>1</v>
      </c>
      <c r="M9202">
        <v>1005</v>
      </c>
      <c r="O9202" t="s">
        <v>25</v>
      </c>
      <c r="R9202" t="s">
        <v>47</v>
      </c>
      <c r="S9202" s="49" t="str">
        <f t="shared" si="1145"/>
        <v>Card</v>
      </c>
      <c r="T9202" s="3">
        <v>3.5000000000000003E-2</v>
      </c>
      <c r="U9202" s="2">
        <v>7.6229999999999993</v>
      </c>
      <c r="V9202" s="2">
        <v>1.46</v>
      </c>
      <c r="W9202" s="54">
        <f>_xlfn.XLOOKUP(M9202,Market!A:A,Market!F:F,0)</f>
        <v>8.8999999999999996E-2</v>
      </c>
      <c r="X9202" s="55">
        <f t="shared" si="1146"/>
        <v>0.26680500000000001</v>
      </c>
      <c r="Y9202" s="55">
        <f t="shared" si="1147"/>
        <v>6.1629999999999994</v>
      </c>
      <c r="Z9202" s="54">
        <f t="shared" si="1148"/>
        <v>0.80847435392889933</v>
      </c>
      <c r="AA9202" s="49" t="str">
        <f t="shared" ca="1" si="1149"/>
        <v>Y</v>
      </c>
      <c r="AB9202" s="49">
        <f t="shared" ca="1" si="1150"/>
        <v>6</v>
      </c>
      <c r="AC9202" s="49" t="str">
        <f t="shared" ca="1" si="1151"/>
        <v>Y</v>
      </c>
    </row>
    <row r="9203" spans="1:29" x14ac:dyDescent="0.25">
      <c r="A9203">
        <v>10922</v>
      </c>
      <c r="B9203" s="9">
        <v>43215</v>
      </c>
      <c r="C9203" s="50" t="str">
        <f t="shared" si="1144"/>
        <v>N</v>
      </c>
      <c r="D9203" s="52">
        <f>_xlfn.XLOOKUP(B9203,Cal_Date!B:B,Cal_Date!A:A,0)</f>
        <v>4</v>
      </c>
      <c r="E9203">
        <v>2018</v>
      </c>
      <c r="F9203" t="s">
        <v>123</v>
      </c>
      <c r="G9203" t="s">
        <v>129</v>
      </c>
      <c r="H9203" t="s">
        <v>48</v>
      </c>
      <c r="I9203" t="s">
        <v>18</v>
      </c>
      <c r="J9203" t="s">
        <v>10</v>
      </c>
      <c r="K9203" t="s">
        <v>43</v>
      </c>
      <c r="L9203">
        <v>1</v>
      </c>
      <c r="M9203">
        <v>1006</v>
      </c>
      <c r="O9203" t="s">
        <v>28</v>
      </c>
      <c r="R9203" t="s">
        <v>47</v>
      </c>
      <c r="S9203" s="49" t="str">
        <f t="shared" si="1145"/>
        <v>Card</v>
      </c>
      <c r="T9203" s="3">
        <v>3.5000000000000003E-2</v>
      </c>
      <c r="U9203" s="2">
        <v>7.6229999999999993</v>
      </c>
      <c r="V9203" s="2">
        <v>1.46</v>
      </c>
      <c r="W9203" s="54">
        <f>_xlfn.XLOOKUP(M9203,Market!A:A,Market!F:F,0)</f>
        <v>8.8999999999999996E-2</v>
      </c>
      <c r="X9203" s="55">
        <f t="shared" si="1146"/>
        <v>0.26680500000000001</v>
      </c>
      <c r="Y9203" s="55">
        <f t="shared" si="1147"/>
        <v>6.1629999999999994</v>
      </c>
      <c r="Z9203" s="54">
        <f t="shared" si="1148"/>
        <v>0.80847435392889933</v>
      </c>
      <c r="AA9203" s="49" t="str">
        <f t="shared" ca="1" si="1149"/>
        <v>Y</v>
      </c>
      <c r="AB9203" s="49">
        <f t="shared" ca="1" si="1150"/>
        <v>6</v>
      </c>
      <c r="AC9203" s="49" t="str">
        <f t="shared" ca="1" si="1151"/>
        <v>Y</v>
      </c>
    </row>
    <row r="9204" spans="1:29" x14ac:dyDescent="0.25">
      <c r="A9204">
        <v>10923</v>
      </c>
      <c r="B9204" s="9">
        <v>43215</v>
      </c>
      <c r="C9204" s="50" t="str">
        <f t="shared" si="1144"/>
        <v>N</v>
      </c>
      <c r="D9204" s="52">
        <f>_xlfn.XLOOKUP(B9204,Cal_Date!B:B,Cal_Date!A:A,0)</f>
        <v>4</v>
      </c>
      <c r="E9204">
        <v>2018</v>
      </c>
      <c r="F9204" t="s">
        <v>123</v>
      </c>
      <c r="G9204" t="s">
        <v>129</v>
      </c>
      <c r="H9204" t="s">
        <v>11</v>
      </c>
      <c r="I9204" t="s">
        <v>11</v>
      </c>
      <c r="J9204" t="s">
        <v>15</v>
      </c>
      <c r="K9204" t="s">
        <v>42</v>
      </c>
      <c r="L9204">
        <v>1</v>
      </c>
      <c r="M9204">
        <v>1007</v>
      </c>
      <c r="O9204" t="s">
        <v>28</v>
      </c>
      <c r="R9204" t="s">
        <v>47</v>
      </c>
      <c r="S9204" s="49" t="str">
        <f t="shared" si="1145"/>
        <v>Card</v>
      </c>
      <c r="T9204" s="3">
        <v>3.5000000000000003E-2</v>
      </c>
      <c r="U9204" s="2">
        <v>2.7225000000000001</v>
      </c>
      <c r="V9204" s="2">
        <v>0.87</v>
      </c>
      <c r="W9204" s="54">
        <f>_xlfn.XLOOKUP(M9204,Market!A:A,Market!F:F,0)</f>
        <v>8.8999999999999996E-2</v>
      </c>
      <c r="X9204" s="55">
        <f t="shared" si="1146"/>
        <v>9.5287500000000011E-2</v>
      </c>
      <c r="Y9204" s="55">
        <f t="shared" si="1147"/>
        <v>1.8525</v>
      </c>
      <c r="Z9204" s="54">
        <f t="shared" si="1148"/>
        <v>0.68044077134986225</v>
      </c>
      <c r="AA9204" s="49" t="str">
        <f t="shared" ca="1" si="1149"/>
        <v>Y</v>
      </c>
      <c r="AB9204" s="49">
        <f t="shared" ca="1" si="1150"/>
        <v>6</v>
      </c>
      <c r="AC9204" s="49" t="str">
        <f t="shared" ca="1" si="1151"/>
        <v>Y</v>
      </c>
    </row>
    <row r="9205" spans="1:29" x14ac:dyDescent="0.25">
      <c r="A9205">
        <v>10924</v>
      </c>
      <c r="B9205" s="9">
        <v>43215</v>
      </c>
      <c r="C9205" s="50" t="str">
        <f t="shared" si="1144"/>
        <v>N</v>
      </c>
      <c r="D9205" s="52">
        <f>_xlfn.XLOOKUP(B9205,Cal_Date!B:B,Cal_Date!A:A,0)</f>
        <v>4</v>
      </c>
      <c r="E9205">
        <v>2018</v>
      </c>
      <c r="F9205" t="s">
        <v>123</v>
      </c>
      <c r="G9205" t="s">
        <v>129</v>
      </c>
      <c r="H9205" t="s">
        <v>48</v>
      </c>
      <c r="I9205" t="s">
        <v>18</v>
      </c>
      <c r="J9205" t="s">
        <v>10</v>
      </c>
      <c r="K9205" t="s">
        <v>43</v>
      </c>
      <c r="L9205">
        <v>2</v>
      </c>
      <c r="M9205">
        <v>1008</v>
      </c>
      <c r="O9205" t="s">
        <v>28</v>
      </c>
      <c r="R9205" t="s">
        <v>47</v>
      </c>
      <c r="S9205" s="49" t="str">
        <f t="shared" si="1145"/>
        <v>Card</v>
      </c>
      <c r="T9205" s="3">
        <v>3.5000000000000003E-2</v>
      </c>
      <c r="U9205" s="2">
        <v>15.245999999999999</v>
      </c>
      <c r="V9205" s="2">
        <v>2.92</v>
      </c>
      <c r="W9205" s="54">
        <f>_xlfn.XLOOKUP(M9205,Market!A:A,Market!F:F,0)</f>
        <v>8.8999999999999996E-2</v>
      </c>
      <c r="X9205" s="55">
        <f t="shared" si="1146"/>
        <v>0.53361000000000003</v>
      </c>
      <c r="Y9205" s="55">
        <f t="shared" si="1147"/>
        <v>12.325999999999999</v>
      </c>
      <c r="Z9205" s="54">
        <f t="shared" si="1148"/>
        <v>0.80847435392889933</v>
      </c>
      <c r="AA9205" s="49" t="str">
        <f t="shared" ca="1" si="1149"/>
        <v>Y</v>
      </c>
      <c r="AB9205" s="49">
        <f t="shared" ca="1" si="1150"/>
        <v>6</v>
      </c>
      <c r="AC9205" s="49" t="str">
        <f t="shared" ca="1" si="1151"/>
        <v>Y</v>
      </c>
    </row>
    <row r="9206" spans="1:29" x14ac:dyDescent="0.25">
      <c r="A9206">
        <v>10925</v>
      </c>
      <c r="B9206" s="9">
        <v>43215</v>
      </c>
      <c r="C9206" s="50" t="str">
        <f t="shared" si="1144"/>
        <v>N</v>
      </c>
      <c r="D9206" s="52">
        <f>_xlfn.XLOOKUP(B9206,Cal_Date!B:B,Cal_Date!A:A,0)</f>
        <v>4</v>
      </c>
      <c r="E9206">
        <v>2018</v>
      </c>
      <c r="F9206" t="s">
        <v>123</v>
      </c>
      <c r="G9206" t="s">
        <v>129</v>
      </c>
      <c r="H9206" t="s">
        <v>11</v>
      </c>
      <c r="I9206" t="s">
        <v>11</v>
      </c>
      <c r="J9206" t="s">
        <v>15</v>
      </c>
      <c r="K9206" t="s">
        <v>42</v>
      </c>
      <c r="L9206">
        <v>2</v>
      </c>
      <c r="M9206">
        <v>1009</v>
      </c>
      <c r="O9206" t="s">
        <v>28</v>
      </c>
      <c r="R9206" t="s">
        <v>47</v>
      </c>
      <c r="S9206" s="49" t="str">
        <f t="shared" si="1145"/>
        <v>Card</v>
      </c>
      <c r="T9206" s="3">
        <v>3.5000000000000003E-2</v>
      </c>
      <c r="U9206" s="2">
        <v>5.4450000000000003</v>
      </c>
      <c r="V9206" s="2">
        <v>1.74</v>
      </c>
      <c r="W9206" s="54">
        <f>_xlfn.XLOOKUP(M9206,Market!A:A,Market!F:F,0)</f>
        <v>8.8999999999999996E-2</v>
      </c>
      <c r="X9206" s="55">
        <f t="shared" si="1146"/>
        <v>0.19057500000000002</v>
      </c>
      <c r="Y9206" s="55">
        <f t="shared" si="1147"/>
        <v>3.7050000000000001</v>
      </c>
      <c r="Z9206" s="54">
        <f t="shared" si="1148"/>
        <v>0.68044077134986225</v>
      </c>
      <c r="AA9206" s="49" t="str">
        <f t="shared" ca="1" si="1149"/>
        <v>Y</v>
      </c>
      <c r="AB9206" s="49">
        <f t="shared" ca="1" si="1150"/>
        <v>6</v>
      </c>
      <c r="AC9206" s="49" t="str">
        <f t="shared" ca="1" si="1151"/>
        <v>Y</v>
      </c>
    </row>
    <row r="9207" spans="1:29" x14ac:dyDescent="0.25">
      <c r="A9207">
        <v>10926</v>
      </c>
      <c r="B9207" s="9">
        <v>43215</v>
      </c>
      <c r="C9207" s="50" t="str">
        <f t="shared" si="1144"/>
        <v>N</v>
      </c>
      <c r="D9207" s="52">
        <f>_xlfn.XLOOKUP(B9207,Cal_Date!B:B,Cal_Date!A:A,0)</f>
        <v>4</v>
      </c>
      <c r="E9207">
        <v>2018</v>
      </c>
      <c r="F9207" t="s">
        <v>123</v>
      </c>
      <c r="G9207" t="s">
        <v>129</v>
      </c>
      <c r="H9207" t="s">
        <v>48</v>
      </c>
      <c r="I9207" t="s">
        <v>18</v>
      </c>
      <c r="J9207" t="s">
        <v>10</v>
      </c>
      <c r="K9207" t="s">
        <v>43</v>
      </c>
      <c r="L9207">
        <v>1</v>
      </c>
      <c r="M9207">
        <v>1006</v>
      </c>
      <c r="O9207" t="s">
        <v>28</v>
      </c>
      <c r="R9207" t="s">
        <v>44</v>
      </c>
      <c r="S9207" s="49" t="str">
        <f t="shared" si="1145"/>
        <v>Card</v>
      </c>
      <c r="T9207" s="3">
        <v>0.03</v>
      </c>
      <c r="U9207" s="2">
        <v>7.6229999999999993</v>
      </c>
      <c r="V9207" s="2">
        <v>1.46</v>
      </c>
      <c r="W9207" s="54">
        <f>_xlfn.XLOOKUP(M9207,Market!A:A,Market!F:F,0)</f>
        <v>8.8999999999999996E-2</v>
      </c>
      <c r="X9207" s="55">
        <f t="shared" si="1146"/>
        <v>0.22868999999999998</v>
      </c>
      <c r="Y9207" s="55">
        <f t="shared" si="1147"/>
        <v>6.1629999999999994</v>
      </c>
      <c r="Z9207" s="54">
        <f t="shared" si="1148"/>
        <v>0.80847435392889933</v>
      </c>
      <c r="AA9207" s="49" t="str">
        <f t="shared" ca="1" si="1149"/>
        <v>Y</v>
      </c>
      <c r="AB9207" s="49">
        <f t="shared" ca="1" si="1150"/>
        <v>6</v>
      </c>
      <c r="AC9207" s="49" t="str">
        <f t="shared" ca="1" si="1151"/>
        <v>Y</v>
      </c>
    </row>
    <row r="9208" spans="1:29" x14ac:dyDescent="0.25">
      <c r="A9208">
        <v>10927</v>
      </c>
      <c r="B9208" s="9">
        <v>43215</v>
      </c>
      <c r="C9208" s="50" t="str">
        <f t="shared" si="1144"/>
        <v>N</v>
      </c>
      <c r="D9208" s="52">
        <f>_xlfn.XLOOKUP(B9208,Cal_Date!B:B,Cal_Date!A:A,0)</f>
        <v>4</v>
      </c>
      <c r="E9208">
        <v>2018</v>
      </c>
      <c r="F9208" t="s">
        <v>123</v>
      </c>
      <c r="G9208" t="s">
        <v>129</v>
      </c>
      <c r="H9208" t="s">
        <v>11</v>
      </c>
      <c r="I9208" t="s">
        <v>11</v>
      </c>
      <c r="J9208" t="s">
        <v>15</v>
      </c>
      <c r="K9208" t="s">
        <v>42</v>
      </c>
      <c r="L9208">
        <v>1</v>
      </c>
      <c r="M9208">
        <v>1007</v>
      </c>
      <c r="O9208" t="s">
        <v>28</v>
      </c>
      <c r="R9208" t="s">
        <v>44</v>
      </c>
      <c r="S9208" s="49" t="str">
        <f t="shared" si="1145"/>
        <v>Card</v>
      </c>
      <c r="T9208" s="3">
        <v>0.03</v>
      </c>
      <c r="U9208" s="2">
        <v>2.7225000000000001</v>
      </c>
      <c r="V9208" s="2">
        <v>0.87</v>
      </c>
      <c r="W9208" s="54">
        <f>_xlfn.XLOOKUP(M9208,Market!A:A,Market!F:F,0)</f>
        <v>8.8999999999999996E-2</v>
      </c>
      <c r="X9208" s="55">
        <f t="shared" si="1146"/>
        <v>8.1674999999999998E-2</v>
      </c>
      <c r="Y9208" s="55">
        <f t="shared" si="1147"/>
        <v>1.8525</v>
      </c>
      <c r="Z9208" s="54">
        <f t="shared" si="1148"/>
        <v>0.68044077134986225</v>
      </c>
      <c r="AA9208" s="49" t="str">
        <f t="shared" ca="1" si="1149"/>
        <v>Y</v>
      </c>
      <c r="AB9208" s="49">
        <f t="shared" ca="1" si="1150"/>
        <v>6</v>
      </c>
      <c r="AC9208" s="49" t="str">
        <f t="shared" ca="1" si="1151"/>
        <v>Y</v>
      </c>
    </row>
    <row r="9209" spans="1:29" x14ac:dyDescent="0.25">
      <c r="A9209">
        <v>10928</v>
      </c>
      <c r="B9209" s="9">
        <v>43215</v>
      </c>
      <c r="C9209" s="50" t="str">
        <f t="shared" si="1144"/>
        <v>N</v>
      </c>
      <c r="D9209" s="52">
        <f>_xlfn.XLOOKUP(B9209,Cal_Date!B:B,Cal_Date!A:A,0)</f>
        <v>4</v>
      </c>
      <c r="E9209">
        <v>2018</v>
      </c>
      <c r="F9209" t="s">
        <v>123</v>
      </c>
      <c r="G9209" t="s">
        <v>129</v>
      </c>
      <c r="H9209" t="s">
        <v>14</v>
      </c>
      <c r="I9209" t="s">
        <v>18</v>
      </c>
      <c r="J9209" t="s">
        <v>15</v>
      </c>
      <c r="K9209" t="s">
        <v>43</v>
      </c>
      <c r="L9209">
        <v>1</v>
      </c>
      <c r="M9209">
        <v>1007</v>
      </c>
      <c r="O9209" t="s">
        <v>28</v>
      </c>
      <c r="R9209" t="s">
        <v>44</v>
      </c>
      <c r="S9209" s="49" t="str">
        <f t="shared" si="1145"/>
        <v>Card</v>
      </c>
      <c r="T9209" s="3">
        <v>0.03</v>
      </c>
      <c r="U9209" s="2">
        <v>5.4450000000000003</v>
      </c>
      <c r="V9209" s="2">
        <v>2.1</v>
      </c>
      <c r="W9209" s="54">
        <f>_xlfn.XLOOKUP(M9209,Market!A:A,Market!F:F,0)</f>
        <v>8.8999999999999996E-2</v>
      </c>
      <c r="X9209" s="55">
        <f t="shared" si="1146"/>
        <v>0.16335</v>
      </c>
      <c r="Y9209" s="55">
        <f t="shared" si="1147"/>
        <v>3.3450000000000002</v>
      </c>
      <c r="Z9209" s="54">
        <f t="shared" si="1148"/>
        <v>0.61432506887052341</v>
      </c>
      <c r="AA9209" s="49" t="str">
        <f t="shared" ca="1" si="1149"/>
        <v>Y</v>
      </c>
      <c r="AB9209" s="49">
        <f t="shared" ca="1" si="1150"/>
        <v>6</v>
      </c>
      <c r="AC9209" s="49" t="str">
        <f t="shared" ca="1" si="1151"/>
        <v>Y</v>
      </c>
    </row>
    <row r="9210" spans="1:29" x14ac:dyDescent="0.25">
      <c r="A9210">
        <v>10929</v>
      </c>
      <c r="B9210" s="9">
        <v>43215</v>
      </c>
      <c r="C9210" s="50" t="str">
        <f t="shared" si="1144"/>
        <v>N</v>
      </c>
      <c r="D9210" s="52">
        <f>_xlfn.XLOOKUP(B9210,Cal_Date!B:B,Cal_Date!A:A,0)</f>
        <v>4</v>
      </c>
      <c r="E9210">
        <v>2018</v>
      </c>
      <c r="F9210" t="s">
        <v>123</v>
      </c>
      <c r="G9210" t="s">
        <v>129</v>
      </c>
      <c r="H9210" t="s">
        <v>48</v>
      </c>
      <c r="I9210" t="s">
        <v>18</v>
      </c>
      <c r="J9210" t="s">
        <v>10</v>
      </c>
      <c r="K9210" t="s">
        <v>43</v>
      </c>
      <c r="L9210">
        <v>2</v>
      </c>
      <c r="M9210">
        <v>1007</v>
      </c>
      <c r="O9210" t="s">
        <v>28</v>
      </c>
      <c r="R9210" t="s">
        <v>44</v>
      </c>
      <c r="S9210" s="49" t="str">
        <f t="shared" si="1145"/>
        <v>Card</v>
      </c>
      <c r="T9210" s="3">
        <v>0.03</v>
      </c>
      <c r="U9210" s="2">
        <v>15.245999999999999</v>
      </c>
      <c r="V9210" s="2">
        <v>2.92</v>
      </c>
      <c r="W9210" s="54">
        <f>_xlfn.XLOOKUP(M9210,Market!A:A,Market!F:F,0)</f>
        <v>8.8999999999999996E-2</v>
      </c>
      <c r="X9210" s="55">
        <f t="shared" si="1146"/>
        <v>0.45737999999999995</v>
      </c>
      <c r="Y9210" s="55">
        <f t="shared" si="1147"/>
        <v>12.325999999999999</v>
      </c>
      <c r="Z9210" s="54">
        <f t="shared" si="1148"/>
        <v>0.80847435392889933</v>
      </c>
      <c r="AA9210" s="49" t="str">
        <f t="shared" ca="1" si="1149"/>
        <v>Y</v>
      </c>
      <c r="AB9210" s="49">
        <f t="shared" ca="1" si="1150"/>
        <v>6</v>
      </c>
      <c r="AC9210" s="49" t="str">
        <f t="shared" ca="1" si="1151"/>
        <v>Y</v>
      </c>
    </row>
    <row r="9211" spans="1:29" x14ac:dyDescent="0.25">
      <c r="A9211">
        <v>10930</v>
      </c>
      <c r="B9211" s="9">
        <v>43215</v>
      </c>
      <c r="C9211" s="50" t="str">
        <f t="shared" si="1144"/>
        <v>N</v>
      </c>
      <c r="D9211" s="52">
        <f>_xlfn.XLOOKUP(B9211,Cal_Date!B:B,Cal_Date!A:A,0)</f>
        <v>4</v>
      </c>
      <c r="E9211">
        <v>2018</v>
      </c>
      <c r="F9211" t="s">
        <v>123</v>
      </c>
      <c r="G9211" t="s">
        <v>129</v>
      </c>
      <c r="H9211" t="s">
        <v>48</v>
      </c>
      <c r="I9211" t="s">
        <v>18</v>
      </c>
      <c r="J9211" t="s">
        <v>10</v>
      </c>
      <c r="K9211" t="s">
        <v>43</v>
      </c>
      <c r="L9211">
        <v>1</v>
      </c>
      <c r="M9211">
        <v>1005</v>
      </c>
      <c r="O9211" t="s">
        <v>25</v>
      </c>
      <c r="R9211" t="s">
        <v>47</v>
      </c>
      <c r="S9211" s="49" t="str">
        <f t="shared" si="1145"/>
        <v>Card</v>
      </c>
      <c r="T9211" s="3">
        <v>3.5000000000000003E-2</v>
      </c>
      <c r="U9211" s="2">
        <v>7.6229999999999993</v>
      </c>
      <c r="V9211" s="2">
        <v>1.46</v>
      </c>
      <c r="W9211" s="54">
        <f>_xlfn.XLOOKUP(M9211,Market!A:A,Market!F:F,0)</f>
        <v>8.8999999999999996E-2</v>
      </c>
      <c r="X9211" s="55">
        <f t="shared" si="1146"/>
        <v>0.26680500000000001</v>
      </c>
      <c r="Y9211" s="55">
        <f t="shared" si="1147"/>
        <v>6.1629999999999994</v>
      </c>
      <c r="Z9211" s="54">
        <f t="shared" si="1148"/>
        <v>0.80847435392889933</v>
      </c>
      <c r="AA9211" s="49" t="str">
        <f t="shared" ca="1" si="1149"/>
        <v>Y</v>
      </c>
      <c r="AB9211" s="49">
        <f t="shared" ca="1" si="1150"/>
        <v>6</v>
      </c>
      <c r="AC9211" s="49" t="str">
        <f t="shared" ca="1" si="1151"/>
        <v>Y</v>
      </c>
    </row>
    <row r="9212" spans="1:29" x14ac:dyDescent="0.25">
      <c r="A9212">
        <v>10931</v>
      </c>
      <c r="B9212" s="9">
        <v>43215</v>
      </c>
      <c r="C9212" s="50" t="str">
        <f t="shared" si="1144"/>
        <v>N</v>
      </c>
      <c r="D9212" s="52">
        <f>_xlfn.XLOOKUP(B9212,Cal_Date!B:B,Cal_Date!A:A,0)</f>
        <v>4</v>
      </c>
      <c r="E9212">
        <v>2018</v>
      </c>
      <c r="F9212" t="s">
        <v>123</v>
      </c>
      <c r="G9212" t="s">
        <v>129</v>
      </c>
      <c r="H9212" t="s">
        <v>11</v>
      </c>
      <c r="I9212" t="s">
        <v>11</v>
      </c>
      <c r="J9212" t="s">
        <v>15</v>
      </c>
      <c r="K9212" t="s">
        <v>42</v>
      </c>
      <c r="L9212">
        <v>2</v>
      </c>
      <c r="M9212">
        <v>1005</v>
      </c>
      <c r="O9212" t="s">
        <v>25</v>
      </c>
      <c r="R9212" t="s">
        <v>44</v>
      </c>
      <c r="S9212" s="49" t="str">
        <f t="shared" si="1145"/>
        <v>Card</v>
      </c>
      <c r="T9212" s="3">
        <v>0.03</v>
      </c>
      <c r="U9212" s="2">
        <v>5.4450000000000003</v>
      </c>
      <c r="V9212" s="2">
        <v>1.74</v>
      </c>
      <c r="W9212" s="54">
        <f>_xlfn.XLOOKUP(M9212,Market!A:A,Market!F:F,0)</f>
        <v>8.8999999999999996E-2</v>
      </c>
      <c r="X9212" s="55">
        <f t="shared" si="1146"/>
        <v>0.16335</v>
      </c>
      <c r="Y9212" s="55">
        <f t="shared" si="1147"/>
        <v>3.7050000000000001</v>
      </c>
      <c r="Z9212" s="54">
        <f t="shared" si="1148"/>
        <v>0.68044077134986225</v>
      </c>
      <c r="AA9212" s="49" t="str">
        <f t="shared" ca="1" si="1149"/>
        <v>Y</v>
      </c>
      <c r="AB9212" s="49">
        <f t="shared" ca="1" si="1150"/>
        <v>6</v>
      </c>
      <c r="AC9212" s="49" t="str">
        <f t="shared" ca="1" si="1151"/>
        <v>Y</v>
      </c>
    </row>
    <row r="9213" spans="1:29" x14ac:dyDescent="0.25">
      <c r="A9213">
        <v>10932</v>
      </c>
      <c r="B9213" s="9">
        <v>43215</v>
      </c>
      <c r="C9213" s="50" t="str">
        <f t="shared" si="1144"/>
        <v>N</v>
      </c>
      <c r="D9213" s="52">
        <f>_xlfn.XLOOKUP(B9213,Cal_Date!B:B,Cal_Date!A:A,0)</f>
        <v>4</v>
      </c>
      <c r="E9213">
        <v>2018</v>
      </c>
      <c r="F9213" t="s">
        <v>123</v>
      </c>
      <c r="G9213" t="s">
        <v>129</v>
      </c>
      <c r="H9213" t="s">
        <v>11</v>
      </c>
      <c r="I9213" t="s">
        <v>11</v>
      </c>
      <c r="J9213" t="s">
        <v>15</v>
      </c>
      <c r="K9213" t="s">
        <v>42</v>
      </c>
      <c r="L9213">
        <v>1</v>
      </c>
      <c r="M9213">
        <v>1002</v>
      </c>
      <c r="O9213" t="s">
        <v>28</v>
      </c>
      <c r="R9213" t="s">
        <v>44</v>
      </c>
      <c r="S9213" s="49" t="str">
        <f t="shared" si="1145"/>
        <v>Card</v>
      </c>
      <c r="T9213" s="3">
        <v>0.03</v>
      </c>
      <c r="U9213" s="2">
        <v>2.6500000000000004</v>
      </c>
      <c r="V9213" s="2">
        <v>0.87</v>
      </c>
      <c r="W9213" s="54">
        <f>_xlfn.XLOOKUP(M9213,Market!A:A,Market!F:F,0)</f>
        <v>0.06</v>
      </c>
      <c r="X9213" s="55">
        <f t="shared" si="1146"/>
        <v>7.9500000000000001E-2</v>
      </c>
      <c r="Y9213" s="55">
        <f t="shared" si="1147"/>
        <v>1.7800000000000002</v>
      </c>
      <c r="Z9213" s="54">
        <f t="shared" si="1148"/>
        <v>0.67169811320754713</v>
      </c>
      <c r="AA9213" s="49" t="str">
        <f t="shared" ca="1" si="1149"/>
        <v>Y</v>
      </c>
      <c r="AB9213" s="49">
        <f t="shared" ca="1" si="1150"/>
        <v>6</v>
      </c>
      <c r="AC9213" s="49" t="str">
        <f t="shared" ca="1" si="1151"/>
        <v>Y</v>
      </c>
    </row>
    <row r="9214" spans="1:29" x14ac:dyDescent="0.25">
      <c r="A9214">
        <v>10933</v>
      </c>
      <c r="B9214" s="9">
        <v>43215</v>
      </c>
      <c r="C9214" s="50" t="str">
        <f t="shared" si="1144"/>
        <v>N</v>
      </c>
      <c r="D9214" s="52">
        <f>_xlfn.XLOOKUP(B9214,Cal_Date!B:B,Cal_Date!A:A,0)</f>
        <v>4</v>
      </c>
      <c r="E9214">
        <v>2018</v>
      </c>
      <c r="F9214" t="s">
        <v>123</v>
      </c>
      <c r="G9214" t="s">
        <v>129</v>
      </c>
      <c r="H9214" t="s">
        <v>48</v>
      </c>
      <c r="I9214" t="s">
        <v>18</v>
      </c>
      <c r="J9214" t="s">
        <v>10</v>
      </c>
      <c r="K9214" t="s">
        <v>43</v>
      </c>
      <c r="L9214">
        <v>2</v>
      </c>
      <c r="M9214">
        <v>1004</v>
      </c>
      <c r="O9214" t="s">
        <v>28</v>
      </c>
      <c r="R9214" t="s">
        <v>47</v>
      </c>
      <c r="S9214" s="49" t="str">
        <f t="shared" si="1145"/>
        <v>Card</v>
      </c>
      <c r="T9214" s="3">
        <v>3.5000000000000003E-2</v>
      </c>
      <c r="U9214" s="2">
        <v>14.84</v>
      </c>
      <c r="V9214" s="2">
        <v>2.92</v>
      </c>
      <c r="W9214" s="54">
        <f>_xlfn.XLOOKUP(M9214,Market!A:A,Market!F:F,0)</f>
        <v>0.06</v>
      </c>
      <c r="X9214" s="55">
        <f t="shared" si="1146"/>
        <v>0.51940000000000008</v>
      </c>
      <c r="Y9214" s="55">
        <f t="shared" si="1147"/>
        <v>11.92</v>
      </c>
      <c r="Z9214" s="54">
        <f t="shared" si="1148"/>
        <v>0.80323450134770891</v>
      </c>
      <c r="AA9214" s="49" t="str">
        <f t="shared" ca="1" si="1149"/>
        <v>Y</v>
      </c>
      <c r="AB9214" s="49">
        <f t="shared" ca="1" si="1150"/>
        <v>6</v>
      </c>
      <c r="AC9214" s="49" t="str">
        <f t="shared" ca="1" si="1151"/>
        <v>Y</v>
      </c>
    </row>
    <row r="9215" spans="1:29" x14ac:dyDescent="0.25">
      <c r="A9215">
        <v>10934</v>
      </c>
      <c r="B9215" s="9">
        <v>43215</v>
      </c>
      <c r="C9215" s="50" t="str">
        <f t="shared" si="1144"/>
        <v>N</v>
      </c>
      <c r="D9215" s="52">
        <f>_xlfn.XLOOKUP(B9215,Cal_Date!B:B,Cal_Date!A:A,0)</f>
        <v>4</v>
      </c>
      <c r="E9215">
        <v>2018</v>
      </c>
      <c r="F9215" t="s">
        <v>123</v>
      </c>
      <c r="G9215" t="s">
        <v>129</v>
      </c>
      <c r="H9215" t="s">
        <v>48</v>
      </c>
      <c r="I9215" t="s">
        <v>18</v>
      </c>
      <c r="J9215" t="s">
        <v>10</v>
      </c>
      <c r="K9215" t="s">
        <v>43</v>
      </c>
      <c r="L9215">
        <v>1</v>
      </c>
      <c r="M9215">
        <v>1005</v>
      </c>
      <c r="O9215" t="s">
        <v>25</v>
      </c>
      <c r="R9215" t="s">
        <v>44</v>
      </c>
      <c r="S9215" s="49" t="str">
        <f t="shared" si="1145"/>
        <v>Card</v>
      </c>
      <c r="T9215" s="3">
        <v>0.03</v>
      </c>
      <c r="U9215" s="2">
        <v>7.6229999999999993</v>
      </c>
      <c r="V9215" s="2">
        <v>1.46</v>
      </c>
      <c r="W9215" s="54">
        <f>_xlfn.XLOOKUP(M9215,Market!A:A,Market!F:F,0)</f>
        <v>8.8999999999999996E-2</v>
      </c>
      <c r="X9215" s="55">
        <f t="shared" si="1146"/>
        <v>0.22868999999999998</v>
      </c>
      <c r="Y9215" s="55">
        <f t="shared" si="1147"/>
        <v>6.1629999999999994</v>
      </c>
      <c r="Z9215" s="54">
        <f t="shared" si="1148"/>
        <v>0.80847435392889933</v>
      </c>
      <c r="AA9215" s="49" t="str">
        <f t="shared" ca="1" si="1149"/>
        <v>Y</v>
      </c>
      <c r="AB9215" s="49">
        <f t="shared" ca="1" si="1150"/>
        <v>6</v>
      </c>
      <c r="AC9215" s="49" t="str">
        <f t="shared" ca="1" si="1151"/>
        <v>Y</v>
      </c>
    </row>
    <row r="9216" spans="1:29" x14ac:dyDescent="0.25">
      <c r="A9216">
        <v>10935</v>
      </c>
      <c r="B9216" s="9">
        <v>43215</v>
      </c>
      <c r="C9216" s="50" t="str">
        <f t="shared" si="1144"/>
        <v>N</v>
      </c>
      <c r="D9216" s="52">
        <f>_xlfn.XLOOKUP(B9216,Cal_Date!B:B,Cal_Date!A:A,0)</f>
        <v>4</v>
      </c>
      <c r="E9216">
        <v>2018</v>
      </c>
      <c r="F9216" t="s">
        <v>123</v>
      </c>
      <c r="G9216" t="s">
        <v>129</v>
      </c>
      <c r="H9216" t="s">
        <v>11</v>
      </c>
      <c r="I9216" t="s">
        <v>11</v>
      </c>
      <c r="J9216" t="s">
        <v>15</v>
      </c>
      <c r="K9216" t="s">
        <v>42</v>
      </c>
      <c r="L9216">
        <v>1</v>
      </c>
      <c r="M9216">
        <v>1001</v>
      </c>
      <c r="O9216" t="s">
        <v>25</v>
      </c>
      <c r="R9216" t="s">
        <v>44</v>
      </c>
      <c r="S9216" s="49" t="str">
        <f t="shared" si="1145"/>
        <v>Card</v>
      </c>
      <c r="T9216" s="3">
        <v>0.03</v>
      </c>
      <c r="U9216" s="2">
        <v>2.6500000000000004</v>
      </c>
      <c r="V9216" s="2">
        <v>0.87</v>
      </c>
      <c r="W9216" s="54">
        <f>_xlfn.XLOOKUP(M9216,Market!A:A,Market!F:F,0)</f>
        <v>0.06</v>
      </c>
      <c r="X9216" s="55">
        <f t="shared" si="1146"/>
        <v>7.9500000000000001E-2</v>
      </c>
      <c r="Y9216" s="55">
        <f t="shared" si="1147"/>
        <v>1.7800000000000002</v>
      </c>
      <c r="Z9216" s="54">
        <f t="shared" si="1148"/>
        <v>0.67169811320754713</v>
      </c>
      <c r="AA9216" s="49" t="str">
        <f t="shared" ca="1" si="1149"/>
        <v>Y</v>
      </c>
      <c r="AB9216" s="49">
        <f t="shared" ca="1" si="1150"/>
        <v>6</v>
      </c>
      <c r="AC9216" s="49" t="str">
        <f t="shared" ca="1" si="1151"/>
        <v>Y</v>
      </c>
    </row>
    <row r="9217" spans="1:29" x14ac:dyDescent="0.25">
      <c r="A9217">
        <v>10936</v>
      </c>
      <c r="B9217" s="9">
        <v>43215</v>
      </c>
      <c r="C9217" s="50" t="str">
        <f t="shared" si="1144"/>
        <v>N</v>
      </c>
      <c r="D9217" s="52">
        <f>_xlfn.XLOOKUP(B9217,Cal_Date!B:B,Cal_Date!A:A,0)</f>
        <v>4</v>
      </c>
      <c r="E9217">
        <v>2018</v>
      </c>
      <c r="F9217" t="s">
        <v>123</v>
      </c>
      <c r="G9217" t="s">
        <v>129</v>
      </c>
      <c r="H9217" t="s">
        <v>11</v>
      </c>
      <c r="I9217" t="s">
        <v>11</v>
      </c>
      <c r="J9217" t="s">
        <v>15</v>
      </c>
      <c r="K9217" t="s">
        <v>42</v>
      </c>
      <c r="L9217">
        <v>1</v>
      </c>
      <c r="M9217">
        <v>1010</v>
      </c>
      <c r="O9217" t="s">
        <v>25</v>
      </c>
      <c r="R9217" t="s">
        <v>47</v>
      </c>
      <c r="S9217" s="49" t="str">
        <f t="shared" si="1145"/>
        <v>Card</v>
      </c>
      <c r="T9217" s="3">
        <v>3.5000000000000003E-2</v>
      </c>
      <c r="U9217" s="2">
        <v>2.7</v>
      </c>
      <c r="V9217" s="2">
        <v>0.87</v>
      </c>
      <c r="W9217" s="54">
        <f>_xlfn.XLOOKUP(M9217,Market!A:A,Market!F:F,0)</f>
        <v>0.08</v>
      </c>
      <c r="X9217" s="55">
        <f t="shared" si="1146"/>
        <v>9.4500000000000015E-2</v>
      </c>
      <c r="Y9217" s="55">
        <f t="shared" si="1147"/>
        <v>1.83</v>
      </c>
      <c r="Z9217" s="54">
        <f t="shared" si="1148"/>
        <v>0.67777777777777781</v>
      </c>
      <c r="AA9217" s="49" t="str">
        <f t="shared" ca="1" si="1149"/>
        <v>Y</v>
      </c>
      <c r="AB9217" s="49">
        <f t="shared" ca="1" si="1150"/>
        <v>6</v>
      </c>
      <c r="AC9217" s="49" t="str">
        <f t="shared" ca="1" si="1151"/>
        <v>Y</v>
      </c>
    </row>
    <row r="9218" spans="1:29" x14ac:dyDescent="0.25">
      <c r="A9218">
        <v>10937</v>
      </c>
      <c r="B9218" s="9">
        <v>43215</v>
      </c>
      <c r="C9218" s="50" t="str">
        <f t="shared" si="1144"/>
        <v>N</v>
      </c>
      <c r="D9218" s="52">
        <f>_xlfn.XLOOKUP(B9218,Cal_Date!B:B,Cal_Date!A:A,0)</f>
        <v>4</v>
      </c>
      <c r="E9218">
        <v>2018</v>
      </c>
      <c r="F9218" t="s">
        <v>123</v>
      </c>
      <c r="G9218" t="s">
        <v>129</v>
      </c>
      <c r="H9218" t="s">
        <v>48</v>
      </c>
      <c r="I9218" t="s">
        <v>18</v>
      </c>
      <c r="J9218" t="s">
        <v>10</v>
      </c>
      <c r="K9218" t="s">
        <v>43</v>
      </c>
      <c r="L9218">
        <v>1</v>
      </c>
      <c r="M9218">
        <v>1011</v>
      </c>
      <c r="O9218" t="s">
        <v>25</v>
      </c>
      <c r="R9218" t="s">
        <v>44</v>
      </c>
      <c r="S9218" s="49" t="str">
        <f t="shared" si="1145"/>
        <v>Card</v>
      </c>
      <c r="T9218" s="3">
        <v>0.03</v>
      </c>
      <c r="U9218" s="2">
        <v>7.42</v>
      </c>
      <c r="V9218" s="2">
        <v>1.46</v>
      </c>
      <c r="W9218" s="54">
        <f>_xlfn.XLOOKUP(M9218,Market!A:A,Market!F:F,0)</f>
        <v>0.06</v>
      </c>
      <c r="X9218" s="55">
        <f t="shared" si="1146"/>
        <v>0.22259999999999999</v>
      </c>
      <c r="Y9218" s="55">
        <f t="shared" si="1147"/>
        <v>5.96</v>
      </c>
      <c r="Z9218" s="54">
        <f t="shared" si="1148"/>
        <v>0.80323450134770891</v>
      </c>
      <c r="AA9218" s="49" t="str">
        <f t="shared" ca="1" si="1149"/>
        <v>Y</v>
      </c>
      <c r="AB9218" s="49">
        <f t="shared" ca="1" si="1150"/>
        <v>6</v>
      </c>
      <c r="AC9218" s="49" t="str">
        <f t="shared" ca="1" si="1151"/>
        <v>Y</v>
      </c>
    </row>
    <row r="9219" spans="1:29" x14ac:dyDescent="0.25">
      <c r="A9219">
        <v>10938</v>
      </c>
      <c r="B9219" s="9">
        <v>43215</v>
      </c>
      <c r="C9219" s="50" t="str">
        <f t="shared" ref="C9219:C9282" si="1152">IF(OR(B9219="04/01/2018"+0,B9219="04/02/2018"+0),"Y","N")</f>
        <v>N</v>
      </c>
      <c r="D9219" s="52">
        <f>_xlfn.XLOOKUP(B9219,Cal_Date!B:B,Cal_Date!A:A,0)</f>
        <v>4</v>
      </c>
      <c r="E9219">
        <v>2018</v>
      </c>
      <c r="F9219" t="s">
        <v>123</v>
      </c>
      <c r="G9219" t="s">
        <v>129</v>
      </c>
      <c r="H9219" t="s">
        <v>48</v>
      </c>
      <c r="I9219" t="s">
        <v>18</v>
      </c>
      <c r="J9219" t="s">
        <v>10</v>
      </c>
      <c r="K9219" t="s">
        <v>43</v>
      </c>
      <c r="L9219">
        <v>2</v>
      </c>
      <c r="M9219">
        <v>1011</v>
      </c>
      <c r="O9219" t="s">
        <v>25</v>
      </c>
      <c r="R9219" t="s">
        <v>44</v>
      </c>
      <c r="S9219" s="49" t="str">
        <f t="shared" ref="S9219:S9282" si="1153">IF(R9219="Cash","Cash","Card")</f>
        <v>Card</v>
      </c>
      <c r="T9219" s="3">
        <v>0.03</v>
      </c>
      <c r="U9219" s="2">
        <v>14.84</v>
      </c>
      <c r="V9219" s="2">
        <v>2.92</v>
      </c>
      <c r="W9219" s="54">
        <f>_xlfn.XLOOKUP(M9219,Market!A:A,Market!F:F,0)</f>
        <v>0.06</v>
      </c>
      <c r="X9219" s="55">
        <f t="shared" ref="X9219:X9282" si="1154">T9219*U9219</f>
        <v>0.44519999999999998</v>
      </c>
      <c r="Y9219" s="55">
        <f t="shared" ref="Y9219:Y9282" si="1155">U9219-V9219</f>
        <v>11.92</v>
      </c>
      <c r="Z9219" s="54">
        <f t="shared" ref="Z9219:Z9282" si="1156">Y9219/U9219</f>
        <v>0.80323450134770891</v>
      </c>
      <c r="AA9219" s="49" t="str">
        <f t="shared" ref="AA9219:AA9282" ca="1" si="1157">IF(DATEDIF(B9219,TODAY(),"y")&gt;5,"Y","N")</f>
        <v>Y</v>
      </c>
      <c r="AB9219" s="49">
        <f t="shared" ref="AB9219:AB9282" ca="1" si="1158">DATEDIF(B9219,TODAY(),"y")</f>
        <v>6</v>
      </c>
      <c r="AC9219" s="49" t="str">
        <f t="shared" ref="AC9219:AC9282" ca="1" si="1159">IF(AB9219&gt;5,"Y","N")</f>
        <v>Y</v>
      </c>
    </row>
    <row r="9220" spans="1:29" x14ac:dyDescent="0.25">
      <c r="A9220">
        <v>10939</v>
      </c>
      <c r="B9220" s="9">
        <v>43215</v>
      </c>
      <c r="C9220" s="50" t="str">
        <f t="shared" si="1152"/>
        <v>N</v>
      </c>
      <c r="D9220" s="52">
        <f>_xlfn.XLOOKUP(B9220,Cal_Date!B:B,Cal_Date!A:A,0)</f>
        <v>4</v>
      </c>
      <c r="E9220">
        <v>2018</v>
      </c>
      <c r="F9220" t="s">
        <v>123</v>
      </c>
      <c r="G9220" t="s">
        <v>129</v>
      </c>
      <c r="H9220" t="s">
        <v>11</v>
      </c>
      <c r="I9220" t="s">
        <v>11</v>
      </c>
      <c r="J9220" t="s">
        <v>15</v>
      </c>
      <c r="K9220" t="s">
        <v>42</v>
      </c>
      <c r="L9220">
        <v>1</v>
      </c>
      <c r="M9220">
        <v>1001</v>
      </c>
      <c r="O9220" t="s">
        <v>25</v>
      </c>
      <c r="R9220" t="s">
        <v>47</v>
      </c>
      <c r="S9220" s="49" t="str">
        <f t="shared" si="1153"/>
        <v>Card</v>
      </c>
      <c r="T9220" s="3">
        <v>3.5000000000000003E-2</v>
      </c>
      <c r="U9220" s="2">
        <v>2.6500000000000004</v>
      </c>
      <c r="V9220" s="2">
        <v>0.87</v>
      </c>
      <c r="W9220" s="54">
        <f>_xlfn.XLOOKUP(M9220,Market!A:A,Market!F:F,0)</f>
        <v>0.06</v>
      </c>
      <c r="X9220" s="55">
        <f t="shared" si="1154"/>
        <v>9.2750000000000027E-2</v>
      </c>
      <c r="Y9220" s="55">
        <f t="shared" si="1155"/>
        <v>1.7800000000000002</v>
      </c>
      <c r="Z9220" s="54">
        <f t="shared" si="1156"/>
        <v>0.67169811320754713</v>
      </c>
      <c r="AA9220" s="49" t="str">
        <f t="shared" ca="1" si="1157"/>
        <v>Y</v>
      </c>
      <c r="AB9220" s="49">
        <f t="shared" ca="1" si="1158"/>
        <v>6</v>
      </c>
      <c r="AC9220" s="49" t="str">
        <f t="shared" ca="1" si="1159"/>
        <v>Y</v>
      </c>
    </row>
    <row r="9221" spans="1:29" x14ac:dyDescent="0.25">
      <c r="A9221">
        <v>10940</v>
      </c>
      <c r="B9221" s="9">
        <v>43215</v>
      </c>
      <c r="C9221" s="50" t="str">
        <f t="shared" si="1152"/>
        <v>N</v>
      </c>
      <c r="D9221" s="52">
        <f>_xlfn.XLOOKUP(B9221,Cal_Date!B:B,Cal_Date!A:A,0)</f>
        <v>4</v>
      </c>
      <c r="E9221">
        <v>2018</v>
      </c>
      <c r="F9221" t="s">
        <v>123</v>
      </c>
      <c r="G9221" t="s">
        <v>129</v>
      </c>
      <c r="H9221" t="s">
        <v>48</v>
      </c>
      <c r="I9221" t="s">
        <v>18</v>
      </c>
      <c r="J9221" t="s">
        <v>10</v>
      </c>
      <c r="K9221" t="s">
        <v>43</v>
      </c>
      <c r="L9221">
        <v>1</v>
      </c>
      <c r="M9221">
        <v>1003</v>
      </c>
      <c r="O9221" t="s">
        <v>25</v>
      </c>
      <c r="R9221" t="s">
        <v>47</v>
      </c>
      <c r="S9221" s="49" t="str">
        <f t="shared" si="1153"/>
        <v>Card</v>
      </c>
      <c r="T9221" s="3">
        <v>3.5000000000000003E-2</v>
      </c>
      <c r="U9221" s="2">
        <v>7.42</v>
      </c>
      <c r="V9221" s="2">
        <v>1.46</v>
      </c>
      <c r="W9221" s="54">
        <f>_xlfn.XLOOKUP(M9221,Market!A:A,Market!F:F,0)</f>
        <v>0.06</v>
      </c>
      <c r="X9221" s="55">
        <f t="shared" si="1154"/>
        <v>0.25970000000000004</v>
      </c>
      <c r="Y9221" s="55">
        <f t="shared" si="1155"/>
        <v>5.96</v>
      </c>
      <c r="Z9221" s="54">
        <f t="shared" si="1156"/>
        <v>0.80323450134770891</v>
      </c>
      <c r="AA9221" s="49" t="str">
        <f t="shared" ca="1" si="1157"/>
        <v>Y</v>
      </c>
      <c r="AB9221" s="49">
        <f t="shared" ca="1" si="1158"/>
        <v>6</v>
      </c>
      <c r="AC9221" s="49" t="str">
        <f t="shared" ca="1" si="1159"/>
        <v>Y</v>
      </c>
    </row>
    <row r="9222" spans="1:29" x14ac:dyDescent="0.25">
      <c r="A9222">
        <v>10941</v>
      </c>
      <c r="B9222" s="9">
        <v>43215</v>
      </c>
      <c r="C9222" s="50" t="str">
        <f t="shared" si="1152"/>
        <v>N</v>
      </c>
      <c r="D9222" s="52">
        <f>_xlfn.XLOOKUP(B9222,Cal_Date!B:B,Cal_Date!A:A,0)</f>
        <v>4</v>
      </c>
      <c r="E9222">
        <v>2018</v>
      </c>
      <c r="F9222" t="s">
        <v>123</v>
      </c>
      <c r="G9222" t="s">
        <v>129</v>
      </c>
      <c r="H9222" t="s">
        <v>14</v>
      </c>
      <c r="I9222" t="s">
        <v>18</v>
      </c>
      <c r="J9222" t="s">
        <v>15</v>
      </c>
      <c r="K9222" t="s">
        <v>43</v>
      </c>
      <c r="L9222">
        <v>1</v>
      </c>
      <c r="M9222">
        <v>1005</v>
      </c>
      <c r="O9222" t="s">
        <v>25</v>
      </c>
      <c r="R9222" t="s">
        <v>44</v>
      </c>
      <c r="S9222" s="49" t="str">
        <f t="shared" si="1153"/>
        <v>Card</v>
      </c>
      <c r="T9222" s="3">
        <v>0.03</v>
      </c>
      <c r="U9222" s="2">
        <v>5.4450000000000003</v>
      </c>
      <c r="V9222" s="2">
        <v>2.1</v>
      </c>
      <c r="W9222" s="54">
        <f>_xlfn.XLOOKUP(M9222,Market!A:A,Market!F:F,0)</f>
        <v>8.8999999999999996E-2</v>
      </c>
      <c r="X9222" s="55">
        <f t="shared" si="1154"/>
        <v>0.16335</v>
      </c>
      <c r="Y9222" s="55">
        <f t="shared" si="1155"/>
        <v>3.3450000000000002</v>
      </c>
      <c r="Z9222" s="54">
        <f t="shared" si="1156"/>
        <v>0.61432506887052341</v>
      </c>
      <c r="AA9222" s="49" t="str">
        <f t="shared" ca="1" si="1157"/>
        <v>Y</v>
      </c>
      <c r="AB9222" s="49">
        <f t="shared" ca="1" si="1158"/>
        <v>6</v>
      </c>
      <c r="AC9222" s="49" t="str">
        <f t="shared" ca="1" si="1159"/>
        <v>Y</v>
      </c>
    </row>
    <row r="9223" spans="1:29" x14ac:dyDescent="0.25">
      <c r="A9223">
        <v>10942</v>
      </c>
      <c r="B9223" s="9">
        <v>43215</v>
      </c>
      <c r="C9223" s="50" t="str">
        <f t="shared" si="1152"/>
        <v>N</v>
      </c>
      <c r="D9223" s="52">
        <f>_xlfn.XLOOKUP(B9223,Cal_Date!B:B,Cal_Date!A:A,0)</f>
        <v>4</v>
      </c>
      <c r="E9223">
        <v>2018</v>
      </c>
      <c r="F9223" t="s">
        <v>123</v>
      </c>
      <c r="G9223" t="s">
        <v>129</v>
      </c>
      <c r="H9223" t="s">
        <v>14</v>
      </c>
      <c r="I9223" t="s">
        <v>18</v>
      </c>
      <c r="J9223" t="s">
        <v>15</v>
      </c>
      <c r="K9223" t="s">
        <v>43</v>
      </c>
      <c r="L9223">
        <v>1</v>
      </c>
      <c r="M9223">
        <v>1005</v>
      </c>
      <c r="O9223" t="s">
        <v>25</v>
      </c>
      <c r="R9223" t="s">
        <v>44</v>
      </c>
      <c r="S9223" s="49" t="str">
        <f t="shared" si="1153"/>
        <v>Card</v>
      </c>
      <c r="T9223" s="3">
        <v>0.03</v>
      </c>
      <c r="U9223" s="2">
        <v>5.4450000000000003</v>
      </c>
      <c r="V9223" s="2">
        <v>2.2200000000000002</v>
      </c>
      <c r="W9223" s="54">
        <f>_xlfn.XLOOKUP(M9223,Market!A:A,Market!F:F,0)</f>
        <v>8.8999999999999996E-2</v>
      </c>
      <c r="X9223" s="55">
        <f t="shared" si="1154"/>
        <v>0.16335</v>
      </c>
      <c r="Y9223" s="55">
        <f t="shared" si="1155"/>
        <v>3.2250000000000001</v>
      </c>
      <c r="Z9223" s="54">
        <f t="shared" si="1156"/>
        <v>0.59228650137741046</v>
      </c>
      <c r="AA9223" s="49" t="str">
        <f t="shared" ca="1" si="1157"/>
        <v>Y</v>
      </c>
      <c r="AB9223" s="49">
        <f t="shared" ca="1" si="1158"/>
        <v>6</v>
      </c>
      <c r="AC9223" s="49" t="str">
        <f t="shared" ca="1" si="1159"/>
        <v>Y</v>
      </c>
    </row>
    <row r="9224" spans="1:29" x14ac:dyDescent="0.25">
      <c r="A9224">
        <v>10943</v>
      </c>
      <c r="B9224" s="9">
        <v>43215</v>
      </c>
      <c r="C9224" s="50" t="str">
        <f t="shared" si="1152"/>
        <v>N</v>
      </c>
      <c r="D9224" s="52">
        <f>_xlfn.XLOOKUP(B9224,Cal_Date!B:B,Cal_Date!A:A,0)</f>
        <v>4</v>
      </c>
      <c r="E9224">
        <v>2018</v>
      </c>
      <c r="F9224" t="s">
        <v>123</v>
      </c>
      <c r="G9224" t="s">
        <v>129</v>
      </c>
      <c r="H9224" t="s">
        <v>14</v>
      </c>
      <c r="I9224" t="s">
        <v>18</v>
      </c>
      <c r="J9224" t="s">
        <v>15</v>
      </c>
      <c r="K9224" t="s">
        <v>43</v>
      </c>
      <c r="L9224">
        <v>1</v>
      </c>
      <c r="M9224">
        <v>1006</v>
      </c>
      <c r="O9224" t="s">
        <v>28</v>
      </c>
      <c r="R9224" t="s">
        <v>44</v>
      </c>
      <c r="S9224" s="49" t="str">
        <f t="shared" si="1153"/>
        <v>Card</v>
      </c>
      <c r="T9224" s="3">
        <v>0.03</v>
      </c>
      <c r="U9224" s="2">
        <v>5.4450000000000003</v>
      </c>
      <c r="V9224" s="2">
        <v>2.2200000000000002</v>
      </c>
      <c r="W9224" s="54">
        <f>_xlfn.XLOOKUP(M9224,Market!A:A,Market!F:F,0)</f>
        <v>8.8999999999999996E-2</v>
      </c>
      <c r="X9224" s="55">
        <f t="shared" si="1154"/>
        <v>0.16335</v>
      </c>
      <c r="Y9224" s="55">
        <f t="shared" si="1155"/>
        <v>3.2250000000000001</v>
      </c>
      <c r="Z9224" s="54">
        <f t="shared" si="1156"/>
        <v>0.59228650137741046</v>
      </c>
      <c r="AA9224" s="49" t="str">
        <f t="shared" ca="1" si="1157"/>
        <v>Y</v>
      </c>
      <c r="AB9224" s="49">
        <f t="shared" ca="1" si="1158"/>
        <v>6</v>
      </c>
      <c r="AC9224" s="49" t="str">
        <f t="shared" ca="1" si="1159"/>
        <v>Y</v>
      </c>
    </row>
    <row r="9225" spans="1:29" x14ac:dyDescent="0.25">
      <c r="A9225">
        <v>10944</v>
      </c>
      <c r="B9225" s="9">
        <v>43215</v>
      </c>
      <c r="C9225" s="50" t="str">
        <f t="shared" si="1152"/>
        <v>N</v>
      </c>
      <c r="D9225" s="52">
        <f>_xlfn.XLOOKUP(B9225,Cal_Date!B:B,Cal_Date!A:A,0)</f>
        <v>4</v>
      </c>
      <c r="E9225">
        <v>2018</v>
      </c>
      <c r="F9225" t="s">
        <v>123</v>
      </c>
      <c r="G9225" t="s">
        <v>129</v>
      </c>
      <c r="H9225" t="s">
        <v>14</v>
      </c>
      <c r="I9225" t="s">
        <v>18</v>
      </c>
      <c r="J9225" t="s">
        <v>15</v>
      </c>
      <c r="K9225" t="s">
        <v>43</v>
      </c>
      <c r="L9225">
        <v>2</v>
      </c>
      <c r="M9225">
        <v>1002</v>
      </c>
      <c r="O9225" t="s">
        <v>28</v>
      </c>
      <c r="R9225" t="s">
        <v>44</v>
      </c>
      <c r="S9225" s="49" t="str">
        <f t="shared" si="1153"/>
        <v>Card</v>
      </c>
      <c r="T9225" s="3">
        <v>0.03</v>
      </c>
      <c r="U9225" s="2">
        <v>10.600000000000001</v>
      </c>
      <c r="V9225" s="2">
        <v>4.4400000000000004</v>
      </c>
      <c r="W9225" s="54">
        <f>_xlfn.XLOOKUP(M9225,Market!A:A,Market!F:F,0)</f>
        <v>0.06</v>
      </c>
      <c r="X9225" s="55">
        <f t="shared" si="1154"/>
        <v>0.318</v>
      </c>
      <c r="Y9225" s="55">
        <f t="shared" si="1155"/>
        <v>6.160000000000001</v>
      </c>
      <c r="Z9225" s="54">
        <f t="shared" si="1156"/>
        <v>0.5811320754716981</v>
      </c>
      <c r="AA9225" s="49" t="str">
        <f t="shared" ca="1" si="1157"/>
        <v>Y</v>
      </c>
      <c r="AB9225" s="49">
        <f t="shared" ca="1" si="1158"/>
        <v>6</v>
      </c>
      <c r="AC9225" s="49" t="str">
        <f t="shared" ca="1" si="1159"/>
        <v>Y</v>
      </c>
    </row>
    <row r="9226" spans="1:29" x14ac:dyDescent="0.25">
      <c r="A9226">
        <v>10945</v>
      </c>
      <c r="B9226" s="9">
        <v>43215</v>
      </c>
      <c r="C9226" s="50" t="str">
        <f t="shared" si="1152"/>
        <v>N</v>
      </c>
      <c r="D9226" s="52">
        <f>_xlfn.XLOOKUP(B9226,Cal_Date!B:B,Cal_Date!A:A,0)</f>
        <v>4</v>
      </c>
      <c r="E9226">
        <v>2018</v>
      </c>
      <c r="F9226" t="s">
        <v>123</v>
      </c>
      <c r="G9226" t="s">
        <v>129</v>
      </c>
      <c r="H9226" t="s">
        <v>11</v>
      </c>
      <c r="I9226" t="s">
        <v>11</v>
      </c>
      <c r="J9226" t="s">
        <v>15</v>
      </c>
      <c r="K9226" t="s">
        <v>42</v>
      </c>
      <c r="L9226">
        <v>2</v>
      </c>
      <c r="M9226">
        <v>1001</v>
      </c>
      <c r="O9226" t="s">
        <v>25</v>
      </c>
      <c r="R9226" t="s">
        <v>47</v>
      </c>
      <c r="S9226" s="49" t="str">
        <f t="shared" si="1153"/>
        <v>Card</v>
      </c>
      <c r="T9226" s="3">
        <v>3.5000000000000003E-2</v>
      </c>
      <c r="U9226" s="2">
        <v>5.3000000000000007</v>
      </c>
      <c r="V9226" s="2">
        <v>1.74</v>
      </c>
      <c r="W9226" s="54">
        <f>_xlfn.XLOOKUP(M9226,Market!A:A,Market!F:F,0)</f>
        <v>0.06</v>
      </c>
      <c r="X9226" s="55">
        <f t="shared" si="1154"/>
        <v>0.18550000000000005</v>
      </c>
      <c r="Y9226" s="55">
        <f t="shared" si="1155"/>
        <v>3.5600000000000005</v>
      </c>
      <c r="Z9226" s="54">
        <f t="shared" si="1156"/>
        <v>0.67169811320754713</v>
      </c>
      <c r="AA9226" s="49" t="str">
        <f t="shared" ca="1" si="1157"/>
        <v>Y</v>
      </c>
      <c r="AB9226" s="49">
        <f t="shared" ca="1" si="1158"/>
        <v>6</v>
      </c>
      <c r="AC9226" s="49" t="str">
        <f t="shared" ca="1" si="1159"/>
        <v>Y</v>
      </c>
    </row>
    <row r="9227" spans="1:29" x14ac:dyDescent="0.25">
      <c r="A9227">
        <v>10946</v>
      </c>
      <c r="B9227" s="9">
        <v>43215</v>
      </c>
      <c r="C9227" s="50" t="str">
        <f t="shared" si="1152"/>
        <v>N</v>
      </c>
      <c r="D9227" s="52">
        <f>_xlfn.XLOOKUP(B9227,Cal_Date!B:B,Cal_Date!A:A,0)</f>
        <v>4</v>
      </c>
      <c r="E9227">
        <v>2018</v>
      </c>
      <c r="F9227" t="s">
        <v>123</v>
      </c>
      <c r="G9227" t="s">
        <v>129</v>
      </c>
      <c r="H9227" t="s">
        <v>11</v>
      </c>
      <c r="I9227" t="s">
        <v>18</v>
      </c>
      <c r="J9227" t="s">
        <v>15</v>
      </c>
      <c r="K9227" t="s">
        <v>42</v>
      </c>
      <c r="L9227">
        <v>1</v>
      </c>
      <c r="M9227">
        <v>1003</v>
      </c>
      <c r="O9227" t="s">
        <v>25</v>
      </c>
      <c r="R9227" t="s">
        <v>44</v>
      </c>
      <c r="S9227" s="49" t="str">
        <f t="shared" si="1153"/>
        <v>Card</v>
      </c>
      <c r="T9227" s="3">
        <v>0.03</v>
      </c>
      <c r="U9227" s="2">
        <v>2.6500000000000004</v>
      </c>
      <c r="V9227" s="2">
        <v>1.4</v>
      </c>
      <c r="W9227" s="54">
        <f>_xlfn.XLOOKUP(M9227,Market!A:A,Market!F:F,0)</f>
        <v>0.06</v>
      </c>
      <c r="X9227" s="55">
        <f t="shared" si="1154"/>
        <v>7.9500000000000001E-2</v>
      </c>
      <c r="Y9227" s="55">
        <f t="shared" si="1155"/>
        <v>1.2500000000000004</v>
      </c>
      <c r="Z9227" s="54">
        <f t="shared" si="1156"/>
        <v>0.47169811320754729</v>
      </c>
      <c r="AA9227" s="49" t="str">
        <f t="shared" ca="1" si="1157"/>
        <v>Y</v>
      </c>
      <c r="AB9227" s="49">
        <f t="shared" ca="1" si="1158"/>
        <v>6</v>
      </c>
      <c r="AC9227" s="49" t="str">
        <f t="shared" ca="1" si="1159"/>
        <v>Y</v>
      </c>
    </row>
    <row r="9228" spans="1:29" x14ac:dyDescent="0.25">
      <c r="A9228">
        <v>10947</v>
      </c>
      <c r="B9228" s="9">
        <v>43216</v>
      </c>
      <c r="C9228" s="50" t="str">
        <f t="shared" si="1152"/>
        <v>N</v>
      </c>
      <c r="D9228" s="52">
        <f>_xlfn.XLOOKUP(B9228,Cal_Date!B:B,Cal_Date!A:A,0)</f>
        <v>4</v>
      </c>
      <c r="E9228">
        <v>2018</v>
      </c>
      <c r="F9228" t="s">
        <v>124</v>
      </c>
      <c r="G9228" t="s">
        <v>129</v>
      </c>
      <c r="H9228" t="s">
        <v>48</v>
      </c>
      <c r="I9228" t="s">
        <v>18</v>
      </c>
      <c r="J9228" t="s">
        <v>10</v>
      </c>
      <c r="K9228" t="s">
        <v>43</v>
      </c>
      <c r="L9228">
        <v>1</v>
      </c>
      <c r="M9228">
        <v>1004</v>
      </c>
      <c r="O9228" t="s">
        <v>28</v>
      </c>
      <c r="R9228" t="s">
        <v>44</v>
      </c>
      <c r="S9228" s="49" t="str">
        <f t="shared" si="1153"/>
        <v>Card</v>
      </c>
      <c r="T9228" s="3">
        <v>0.03</v>
      </c>
      <c r="U9228" s="2">
        <v>7.42</v>
      </c>
      <c r="V9228" s="2">
        <v>1.46</v>
      </c>
      <c r="W9228" s="54">
        <f>_xlfn.XLOOKUP(M9228,Market!A:A,Market!F:F,0)</f>
        <v>0.06</v>
      </c>
      <c r="X9228" s="55">
        <f t="shared" si="1154"/>
        <v>0.22259999999999999</v>
      </c>
      <c r="Y9228" s="55">
        <f t="shared" si="1155"/>
        <v>5.96</v>
      </c>
      <c r="Z9228" s="54">
        <f t="shared" si="1156"/>
        <v>0.80323450134770891</v>
      </c>
      <c r="AA9228" s="49" t="str">
        <f t="shared" ca="1" si="1157"/>
        <v>Y</v>
      </c>
      <c r="AB9228" s="49">
        <f t="shared" ca="1" si="1158"/>
        <v>6</v>
      </c>
      <c r="AC9228" s="49" t="str">
        <f t="shared" ca="1" si="1159"/>
        <v>Y</v>
      </c>
    </row>
    <row r="9229" spans="1:29" x14ac:dyDescent="0.25">
      <c r="A9229">
        <v>10948</v>
      </c>
      <c r="B9229" s="9">
        <v>43216</v>
      </c>
      <c r="C9229" s="50" t="str">
        <f t="shared" si="1152"/>
        <v>N</v>
      </c>
      <c r="D9229" s="52">
        <f>_xlfn.XLOOKUP(B9229,Cal_Date!B:B,Cal_Date!A:A,0)</f>
        <v>4</v>
      </c>
      <c r="E9229">
        <v>2018</v>
      </c>
      <c r="F9229" t="s">
        <v>124</v>
      </c>
      <c r="G9229" t="s">
        <v>129</v>
      </c>
      <c r="H9229" t="s">
        <v>48</v>
      </c>
      <c r="I9229" t="s">
        <v>18</v>
      </c>
      <c r="J9229" t="s">
        <v>10</v>
      </c>
      <c r="K9229" t="s">
        <v>43</v>
      </c>
      <c r="L9229">
        <v>1</v>
      </c>
      <c r="M9229">
        <v>1003</v>
      </c>
      <c r="O9229" t="s">
        <v>25</v>
      </c>
      <c r="R9229" t="s">
        <v>44</v>
      </c>
      <c r="S9229" s="49" t="str">
        <f t="shared" si="1153"/>
        <v>Card</v>
      </c>
      <c r="T9229" s="3">
        <v>0.03</v>
      </c>
      <c r="U9229" s="2">
        <v>7.42</v>
      </c>
      <c r="V9229" s="2">
        <v>1.46</v>
      </c>
      <c r="W9229" s="54">
        <f>_xlfn.XLOOKUP(M9229,Market!A:A,Market!F:F,0)</f>
        <v>0.06</v>
      </c>
      <c r="X9229" s="55">
        <f t="shared" si="1154"/>
        <v>0.22259999999999999</v>
      </c>
      <c r="Y9229" s="55">
        <f t="shared" si="1155"/>
        <v>5.96</v>
      </c>
      <c r="Z9229" s="54">
        <f t="shared" si="1156"/>
        <v>0.80323450134770891</v>
      </c>
      <c r="AA9229" s="49" t="str">
        <f t="shared" ca="1" si="1157"/>
        <v>Y</v>
      </c>
      <c r="AB9229" s="49">
        <f t="shared" ca="1" si="1158"/>
        <v>6</v>
      </c>
      <c r="AC9229" s="49" t="str">
        <f t="shared" ca="1" si="1159"/>
        <v>Y</v>
      </c>
    </row>
    <row r="9230" spans="1:29" x14ac:dyDescent="0.25">
      <c r="A9230">
        <v>10949</v>
      </c>
      <c r="B9230" s="9">
        <v>43216</v>
      </c>
      <c r="C9230" s="50" t="str">
        <f t="shared" si="1152"/>
        <v>N</v>
      </c>
      <c r="D9230" s="52">
        <f>_xlfn.XLOOKUP(B9230,Cal_Date!B:B,Cal_Date!A:A,0)</f>
        <v>4</v>
      </c>
      <c r="E9230">
        <v>2018</v>
      </c>
      <c r="F9230" t="s">
        <v>124</v>
      </c>
      <c r="G9230" t="s">
        <v>129</v>
      </c>
      <c r="H9230" t="s">
        <v>11</v>
      </c>
      <c r="I9230" t="s">
        <v>11</v>
      </c>
      <c r="J9230" t="s">
        <v>15</v>
      </c>
      <c r="K9230" t="s">
        <v>42</v>
      </c>
      <c r="L9230">
        <v>2</v>
      </c>
      <c r="M9230">
        <v>1005</v>
      </c>
      <c r="O9230" t="s">
        <v>25</v>
      </c>
      <c r="R9230" t="s">
        <v>44</v>
      </c>
      <c r="S9230" s="49" t="str">
        <f t="shared" si="1153"/>
        <v>Card</v>
      </c>
      <c r="T9230" s="3">
        <v>0.03</v>
      </c>
      <c r="U9230" s="2">
        <v>5.4450000000000003</v>
      </c>
      <c r="V9230" s="2">
        <v>1.74</v>
      </c>
      <c r="W9230" s="54">
        <f>_xlfn.XLOOKUP(M9230,Market!A:A,Market!F:F,0)</f>
        <v>8.8999999999999996E-2</v>
      </c>
      <c r="X9230" s="55">
        <f t="shared" si="1154"/>
        <v>0.16335</v>
      </c>
      <c r="Y9230" s="55">
        <f t="shared" si="1155"/>
        <v>3.7050000000000001</v>
      </c>
      <c r="Z9230" s="54">
        <f t="shared" si="1156"/>
        <v>0.68044077134986225</v>
      </c>
      <c r="AA9230" s="49" t="str">
        <f t="shared" ca="1" si="1157"/>
        <v>Y</v>
      </c>
      <c r="AB9230" s="49">
        <f t="shared" ca="1" si="1158"/>
        <v>6</v>
      </c>
      <c r="AC9230" s="49" t="str">
        <f t="shared" ca="1" si="1159"/>
        <v>Y</v>
      </c>
    </row>
    <row r="9231" spans="1:29" x14ac:dyDescent="0.25">
      <c r="A9231">
        <v>10950</v>
      </c>
      <c r="B9231" s="9">
        <v>43216</v>
      </c>
      <c r="C9231" s="50" t="str">
        <f t="shared" si="1152"/>
        <v>N</v>
      </c>
      <c r="D9231" s="52">
        <f>_xlfn.XLOOKUP(B9231,Cal_Date!B:B,Cal_Date!A:A,0)</f>
        <v>4</v>
      </c>
      <c r="E9231">
        <v>2018</v>
      </c>
      <c r="F9231" t="s">
        <v>124</v>
      </c>
      <c r="G9231" t="s">
        <v>129</v>
      </c>
      <c r="H9231" t="s">
        <v>14</v>
      </c>
      <c r="I9231" t="s">
        <v>18</v>
      </c>
      <c r="J9231" t="s">
        <v>15</v>
      </c>
      <c r="K9231" t="s">
        <v>43</v>
      </c>
      <c r="L9231">
        <v>1</v>
      </c>
      <c r="M9231">
        <v>1007</v>
      </c>
      <c r="O9231" t="s">
        <v>28</v>
      </c>
      <c r="R9231" t="s">
        <v>47</v>
      </c>
      <c r="S9231" s="49" t="str">
        <f t="shared" si="1153"/>
        <v>Card</v>
      </c>
      <c r="T9231" s="3">
        <v>3.5000000000000003E-2</v>
      </c>
      <c r="U9231" s="2">
        <v>5.4450000000000003</v>
      </c>
      <c r="V9231" s="2">
        <v>2.1</v>
      </c>
      <c r="W9231" s="54">
        <f>_xlfn.XLOOKUP(M9231,Market!A:A,Market!F:F,0)</f>
        <v>8.8999999999999996E-2</v>
      </c>
      <c r="X9231" s="55">
        <f t="shared" si="1154"/>
        <v>0.19057500000000002</v>
      </c>
      <c r="Y9231" s="55">
        <f t="shared" si="1155"/>
        <v>3.3450000000000002</v>
      </c>
      <c r="Z9231" s="54">
        <f t="shared" si="1156"/>
        <v>0.61432506887052341</v>
      </c>
      <c r="AA9231" s="49" t="str">
        <f t="shared" ca="1" si="1157"/>
        <v>Y</v>
      </c>
      <c r="AB9231" s="49">
        <f t="shared" ca="1" si="1158"/>
        <v>6</v>
      </c>
      <c r="AC9231" s="49" t="str">
        <f t="shared" ca="1" si="1159"/>
        <v>Y</v>
      </c>
    </row>
    <row r="9232" spans="1:29" x14ac:dyDescent="0.25">
      <c r="A9232">
        <v>10951</v>
      </c>
      <c r="B9232" s="9">
        <v>43216</v>
      </c>
      <c r="C9232" s="50" t="str">
        <f t="shared" si="1152"/>
        <v>N</v>
      </c>
      <c r="D9232" s="52">
        <f>_xlfn.XLOOKUP(B9232,Cal_Date!B:B,Cal_Date!A:A,0)</f>
        <v>4</v>
      </c>
      <c r="E9232">
        <v>2018</v>
      </c>
      <c r="F9232" t="s">
        <v>124</v>
      </c>
      <c r="G9232" t="s">
        <v>129</v>
      </c>
      <c r="H9232" t="s">
        <v>14</v>
      </c>
      <c r="I9232" t="s">
        <v>18</v>
      </c>
      <c r="J9232" t="s">
        <v>15</v>
      </c>
      <c r="K9232" t="s">
        <v>43</v>
      </c>
      <c r="L9232">
        <v>2</v>
      </c>
      <c r="M9232">
        <v>1009</v>
      </c>
      <c r="O9232" t="s">
        <v>28</v>
      </c>
      <c r="R9232" t="s">
        <v>44</v>
      </c>
      <c r="S9232" s="49" t="str">
        <f t="shared" si="1153"/>
        <v>Card</v>
      </c>
      <c r="T9232" s="3">
        <v>0.03</v>
      </c>
      <c r="U9232" s="2">
        <v>10.89</v>
      </c>
      <c r="V9232" s="2">
        <v>4.4400000000000004</v>
      </c>
      <c r="W9232" s="54">
        <f>_xlfn.XLOOKUP(M9232,Market!A:A,Market!F:F,0)</f>
        <v>8.8999999999999996E-2</v>
      </c>
      <c r="X9232" s="55">
        <f t="shared" si="1154"/>
        <v>0.32669999999999999</v>
      </c>
      <c r="Y9232" s="55">
        <f t="shared" si="1155"/>
        <v>6.45</v>
      </c>
      <c r="Z9232" s="54">
        <f t="shared" si="1156"/>
        <v>0.59228650137741046</v>
      </c>
      <c r="AA9232" s="49" t="str">
        <f t="shared" ca="1" si="1157"/>
        <v>Y</v>
      </c>
      <c r="AB9232" s="49">
        <f t="shared" ca="1" si="1158"/>
        <v>6</v>
      </c>
      <c r="AC9232" s="49" t="str">
        <f t="shared" ca="1" si="1159"/>
        <v>Y</v>
      </c>
    </row>
    <row r="9233" spans="1:29" x14ac:dyDescent="0.25">
      <c r="A9233">
        <v>10952</v>
      </c>
      <c r="B9233" s="9">
        <v>43216</v>
      </c>
      <c r="C9233" s="50" t="str">
        <f t="shared" si="1152"/>
        <v>N</v>
      </c>
      <c r="D9233" s="52">
        <f>_xlfn.XLOOKUP(B9233,Cal_Date!B:B,Cal_Date!A:A,0)</f>
        <v>4</v>
      </c>
      <c r="E9233">
        <v>2018</v>
      </c>
      <c r="F9233" t="s">
        <v>124</v>
      </c>
      <c r="G9233" t="s">
        <v>129</v>
      </c>
      <c r="H9233" t="s">
        <v>48</v>
      </c>
      <c r="I9233" t="s">
        <v>18</v>
      </c>
      <c r="J9233" t="s">
        <v>10</v>
      </c>
      <c r="K9233" t="s">
        <v>43</v>
      </c>
      <c r="L9233">
        <v>1</v>
      </c>
      <c r="M9233">
        <v>1001</v>
      </c>
      <c r="O9233" t="s">
        <v>25</v>
      </c>
      <c r="R9233" t="s">
        <v>44</v>
      </c>
      <c r="S9233" s="49" t="str">
        <f t="shared" si="1153"/>
        <v>Card</v>
      </c>
      <c r="T9233" s="3">
        <v>0.03</v>
      </c>
      <c r="U9233" s="2">
        <v>7.42</v>
      </c>
      <c r="V9233" s="2">
        <v>1.46</v>
      </c>
      <c r="W9233" s="54">
        <f>_xlfn.XLOOKUP(M9233,Market!A:A,Market!F:F,0)</f>
        <v>0.06</v>
      </c>
      <c r="X9233" s="55">
        <f t="shared" si="1154"/>
        <v>0.22259999999999999</v>
      </c>
      <c r="Y9233" s="55">
        <f t="shared" si="1155"/>
        <v>5.96</v>
      </c>
      <c r="Z9233" s="54">
        <f t="shared" si="1156"/>
        <v>0.80323450134770891</v>
      </c>
      <c r="AA9233" s="49" t="str">
        <f t="shared" ca="1" si="1157"/>
        <v>Y</v>
      </c>
      <c r="AB9233" s="49">
        <f t="shared" ca="1" si="1158"/>
        <v>6</v>
      </c>
      <c r="AC9233" s="49" t="str">
        <f t="shared" ca="1" si="1159"/>
        <v>Y</v>
      </c>
    </row>
    <row r="9234" spans="1:29" x14ac:dyDescent="0.25">
      <c r="A9234">
        <v>10953</v>
      </c>
      <c r="B9234" s="9">
        <v>43216</v>
      </c>
      <c r="C9234" s="50" t="str">
        <f t="shared" si="1152"/>
        <v>N</v>
      </c>
      <c r="D9234" s="52">
        <f>_xlfn.XLOOKUP(B9234,Cal_Date!B:B,Cal_Date!A:A,0)</f>
        <v>4</v>
      </c>
      <c r="E9234">
        <v>2018</v>
      </c>
      <c r="F9234" t="s">
        <v>124</v>
      </c>
      <c r="G9234" t="s">
        <v>129</v>
      </c>
      <c r="H9234" t="s">
        <v>48</v>
      </c>
      <c r="I9234" t="s">
        <v>18</v>
      </c>
      <c r="J9234" t="s">
        <v>10</v>
      </c>
      <c r="K9234" t="s">
        <v>43</v>
      </c>
      <c r="L9234">
        <v>2</v>
      </c>
      <c r="M9234">
        <v>1010</v>
      </c>
      <c r="O9234" t="s">
        <v>25</v>
      </c>
      <c r="R9234" t="s">
        <v>44</v>
      </c>
      <c r="S9234" s="49" t="str">
        <f t="shared" si="1153"/>
        <v>Card</v>
      </c>
      <c r="T9234" s="3">
        <v>0.03</v>
      </c>
      <c r="U9234" s="2">
        <v>15.120000000000001</v>
      </c>
      <c r="V9234" s="2">
        <v>2.92</v>
      </c>
      <c r="W9234" s="54">
        <f>_xlfn.XLOOKUP(M9234,Market!A:A,Market!F:F,0)</f>
        <v>0.08</v>
      </c>
      <c r="X9234" s="55">
        <f t="shared" si="1154"/>
        <v>0.4536</v>
      </c>
      <c r="Y9234" s="55">
        <f t="shared" si="1155"/>
        <v>12.200000000000001</v>
      </c>
      <c r="Z9234" s="54">
        <f t="shared" si="1156"/>
        <v>0.80687830687830686</v>
      </c>
      <c r="AA9234" s="49" t="str">
        <f t="shared" ca="1" si="1157"/>
        <v>Y</v>
      </c>
      <c r="AB9234" s="49">
        <f t="shared" ca="1" si="1158"/>
        <v>6</v>
      </c>
      <c r="AC9234" s="49" t="str">
        <f t="shared" ca="1" si="1159"/>
        <v>Y</v>
      </c>
    </row>
    <row r="9235" spans="1:29" x14ac:dyDescent="0.25">
      <c r="A9235">
        <v>10954</v>
      </c>
      <c r="B9235" s="9">
        <v>43216</v>
      </c>
      <c r="C9235" s="50" t="str">
        <f t="shared" si="1152"/>
        <v>N</v>
      </c>
      <c r="D9235" s="52">
        <f>_xlfn.XLOOKUP(B9235,Cal_Date!B:B,Cal_Date!A:A,0)</f>
        <v>4</v>
      </c>
      <c r="E9235">
        <v>2018</v>
      </c>
      <c r="F9235" t="s">
        <v>124</v>
      </c>
      <c r="G9235" t="s">
        <v>129</v>
      </c>
      <c r="H9235" t="s">
        <v>11</v>
      </c>
      <c r="I9235" t="s">
        <v>11</v>
      </c>
      <c r="J9235" t="s">
        <v>15</v>
      </c>
      <c r="K9235" t="s">
        <v>42</v>
      </c>
      <c r="L9235">
        <v>1</v>
      </c>
      <c r="M9235">
        <v>1010</v>
      </c>
      <c r="O9235" t="s">
        <v>25</v>
      </c>
      <c r="R9235" t="s">
        <v>44</v>
      </c>
      <c r="S9235" s="49" t="str">
        <f t="shared" si="1153"/>
        <v>Card</v>
      </c>
      <c r="T9235" s="3">
        <v>0.03</v>
      </c>
      <c r="U9235" s="2">
        <v>2.7</v>
      </c>
      <c r="V9235" s="2">
        <v>0.87</v>
      </c>
      <c r="W9235" s="54">
        <f>_xlfn.XLOOKUP(M9235,Market!A:A,Market!F:F,0)</f>
        <v>0.08</v>
      </c>
      <c r="X9235" s="55">
        <f t="shared" si="1154"/>
        <v>8.1000000000000003E-2</v>
      </c>
      <c r="Y9235" s="55">
        <f t="shared" si="1155"/>
        <v>1.83</v>
      </c>
      <c r="Z9235" s="54">
        <f t="shared" si="1156"/>
        <v>0.67777777777777781</v>
      </c>
      <c r="AA9235" s="49" t="str">
        <f t="shared" ca="1" si="1157"/>
        <v>Y</v>
      </c>
      <c r="AB9235" s="49">
        <f t="shared" ca="1" si="1158"/>
        <v>6</v>
      </c>
      <c r="AC9235" s="49" t="str">
        <f t="shared" ca="1" si="1159"/>
        <v>Y</v>
      </c>
    </row>
    <row r="9236" spans="1:29" x14ac:dyDescent="0.25">
      <c r="A9236">
        <v>10955</v>
      </c>
      <c r="B9236" s="9">
        <v>43216</v>
      </c>
      <c r="C9236" s="50" t="str">
        <f t="shared" si="1152"/>
        <v>N</v>
      </c>
      <c r="D9236" s="52">
        <f>_xlfn.XLOOKUP(B9236,Cal_Date!B:B,Cal_Date!A:A,0)</f>
        <v>4</v>
      </c>
      <c r="E9236">
        <v>2018</v>
      </c>
      <c r="F9236" t="s">
        <v>124</v>
      </c>
      <c r="G9236" t="s">
        <v>129</v>
      </c>
      <c r="H9236" t="s">
        <v>11</v>
      </c>
      <c r="I9236" t="s">
        <v>11</v>
      </c>
      <c r="J9236" t="s">
        <v>15</v>
      </c>
      <c r="K9236" t="s">
        <v>42</v>
      </c>
      <c r="L9236">
        <v>1</v>
      </c>
      <c r="M9236">
        <v>1010</v>
      </c>
      <c r="O9236" t="s">
        <v>25</v>
      </c>
      <c r="R9236" t="s">
        <v>44</v>
      </c>
      <c r="S9236" s="49" t="str">
        <f t="shared" si="1153"/>
        <v>Card</v>
      </c>
      <c r="T9236" s="3">
        <v>0.03</v>
      </c>
      <c r="U9236" s="2">
        <v>2.7</v>
      </c>
      <c r="V9236" s="2">
        <v>0.87</v>
      </c>
      <c r="W9236" s="54">
        <f>_xlfn.XLOOKUP(M9236,Market!A:A,Market!F:F,0)</f>
        <v>0.08</v>
      </c>
      <c r="X9236" s="55">
        <f t="shared" si="1154"/>
        <v>8.1000000000000003E-2</v>
      </c>
      <c r="Y9236" s="55">
        <f t="shared" si="1155"/>
        <v>1.83</v>
      </c>
      <c r="Z9236" s="54">
        <f t="shared" si="1156"/>
        <v>0.67777777777777781</v>
      </c>
      <c r="AA9236" s="49" t="str">
        <f t="shared" ca="1" si="1157"/>
        <v>Y</v>
      </c>
      <c r="AB9236" s="49">
        <f t="shared" ca="1" si="1158"/>
        <v>6</v>
      </c>
      <c r="AC9236" s="49" t="str">
        <f t="shared" ca="1" si="1159"/>
        <v>Y</v>
      </c>
    </row>
    <row r="9237" spans="1:29" x14ac:dyDescent="0.25">
      <c r="A9237">
        <v>10956</v>
      </c>
      <c r="B9237" s="9">
        <v>43216</v>
      </c>
      <c r="C9237" s="50" t="str">
        <f t="shared" si="1152"/>
        <v>N</v>
      </c>
      <c r="D9237" s="52">
        <f>_xlfn.XLOOKUP(B9237,Cal_Date!B:B,Cal_Date!A:A,0)</f>
        <v>4</v>
      </c>
      <c r="E9237">
        <v>2018</v>
      </c>
      <c r="F9237" t="s">
        <v>124</v>
      </c>
      <c r="G9237" t="s">
        <v>129</v>
      </c>
      <c r="H9237" t="s">
        <v>11</v>
      </c>
      <c r="I9237" t="s">
        <v>11</v>
      </c>
      <c r="J9237" t="s">
        <v>15</v>
      </c>
      <c r="K9237" t="s">
        <v>42</v>
      </c>
      <c r="L9237">
        <v>1</v>
      </c>
      <c r="M9237">
        <v>1010</v>
      </c>
      <c r="O9237" t="s">
        <v>25</v>
      </c>
      <c r="R9237" t="s">
        <v>47</v>
      </c>
      <c r="S9237" s="49" t="str">
        <f t="shared" si="1153"/>
        <v>Card</v>
      </c>
      <c r="T9237" s="3">
        <v>3.5000000000000003E-2</v>
      </c>
      <c r="U9237" s="2">
        <v>2.7</v>
      </c>
      <c r="V9237" s="2">
        <v>0.87</v>
      </c>
      <c r="W9237" s="54">
        <f>_xlfn.XLOOKUP(M9237,Market!A:A,Market!F:F,0)</f>
        <v>0.08</v>
      </c>
      <c r="X9237" s="55">
        <f t="shared" si="1154"/>
        <v>9.4500000000000015E-2</v>
      </c>
      <c r="Y9237" s="55">
        <f t="shared" si="1155"/>
        <v>1.83</v>
      </c>
      <c r="Z9237" s="54">
        <f t="shared" si="1156"/>
        <v>0.67777777777777781</v>
      </c>
      <c r="AA9237" s="49" t="str">
        <f t="shared" ca="1" si="1157"/>
        <v>Y</v>
      </c>
      <c r="AB9237" s="49">
        <f t="shared" ca="1" si="1158"/>
        <v>6</v>
      </c>
      <c r="AC9237" s="49" t="str">
        <f t="shared" ca="1" si="1159"/>
        <v>Y</v>
      </c>
    </row>
    <row r="9238" spans="1:29" x14ac:dyDescent="0.25">
      <c r="A9238">
        <v>10957</v>
      </c>
      <c r="B9238" s="9">
        <v>43216</v>
      </c>
      <c r="C9238" s="50" t="str">
        <f t="shared" si="1152"/>
        <v>N</v>
      </c>
      <c r="D9238" s="52">
        <f>_xlfn.XLOOKUP(B9238,Cal_Date!B:B,Cal_Date!A:A,0)</f>
        <v>4</v>
      </c>
      <c r="E9238">
        <v>2018</v>
      </c>
      <c r="F9238" t="s">
        <v>124</v>
      </c>
      <c r="G9238" t="s">
        <v>129</v>
      </c>
      <c r="H9238" t="s">
        <v>48</v>
      </c>
      <c r="I9238" t="s">
        <v>18</v>
      </c>
      <c r="J9238" t="s">
        <v>10</v>
      </c>
      <c r="K9238" t="s">
        <v>43</v>
      </c>
      <c r="L9238">
        <v>1</v>
      </c>
      <c r="M9238">
        <v>1011</v>
      </c>
      <c r="O9238" t="s">
        <v>25</v>
      </c>
      <c r="R9238" t="s">
        <v>44</v>
      </c>
      <c r="S9238" s="49" t="str">
        <f t="shared" si="1153"/>
        <v>Card</v>
      </c>
      <c r="T9238" s="3">
        <v>0.03</v>
      </c>
      <c r="U9238" s="2">
        <v>7.42</v>
      </c>
      <c r="V9238" s="2">
        <v>1.46</v>
      </c>
      <c r="W9238" s="54">
        <f>_xlfn.XLOOKUP(M9238,Market!A:A,Market!F:F,0)</f>
        <v>0.06</v>
      </c>
      <c r="X9238" s="55">
        <f t="shared" si="1154"/>
        <v>0.22259999999999999</v>
      </c>
      <c r="Y9238" s="55">
        <f t="shared" si="1155"/>
        <v>5.96</v>
      </c>
      <c r="Z9238" s="54">
        <f t="shared" si="1156"/>
        <v>0.80323450134770891</v>
      </c>
      <c r="AA9238" s="49" t="str">
        <f t="shared" ca="1" si="1157"/>
        <v>Y</v>
      </c>
      <c r="AB9238" s="49">
        <f t="shared" ca="1" si="1158"/>
        <v>6</v>
      </c>
      <c r="AC9238" s="49" t="str">
        <f t="shared" ca="1" si="1159"/>
        <v>Y</v>
      </c>
    </row>
    <row r="9239" spans="1:29" x14ac:dyDescent="0.25">
      <c r="A9239">
        <v>10958</v>
      </c>
      <c r="B9239" s="9">
        <v>43216</v>
      </c>
      <c r="C9239" s="50" t="str">
        <f t="shared" si="1152"/>
        <v>N</v>
      </c>
      <c r="D9239" s="52">
        <f>_xlfn.XLOOKUP(B9239,Cal_Date!B:B,Cal_Date!A:A,0)</f>
        <v>4</v>
      </c>
      <c r="E9239">
        <v>2018</v>
      </c>
      <c r="F9239" t="s">
        <v>124</v>
      </c>
      <c r="G9239" t="s">
        <v>129</v>
      </c>
      <c r="H9239" t="s">
        <v>14</v>
      </c>
      <c r="I9239" t="s">
        <v>18</v>
      </c>
      <c r="J9239" t="s">
        <v>15</v>
      </c>
      <c r="K9239" t="s">
        <v>43</v>
      </c>
      <c r="L9239">
        <v>2</v>
      </c>
      <c r="M9239">
        <v>1007</v>
      </c>
      <c r="O9239" t="s">
        <v>28</v>
      </c>
      <c r="R9239" t="s">
        <v>44</v>
      </c>
      <c r="S9239" s="49" t="str">
        <f t="shared" si="1153"/>
        <v>Card</v>
      </c>
      <c r="T9239" s="3">
        <v>0.03</v>
      </c>
      <c r="U9239" s="2">
        <v>10.89</v>
      </c>
      <c r="V9239" s="2">
        <v>4.2</v>
      </c>
      <c r="W9239" s="54">
        <f>_xlfn.XLOOKUP(M9239,Market!A:A,Market!F:F,0)</f>
        <v>8.8999999999999996E-2</v>
      </c>
      <c r="X9239" s="55">
        <f t="shared" si="1154"/>
        <v>0.32669999999999999</v>
      </c>
      <c r="Y9239" s="55">
        <f t="shared" si="1155"/>
        <v>6.69</v>
      </c>
      <c r="Z9239" s="54">
        <f t="shared" si="1156"/>
        <v>0.61432506887052341</v>
      </c>
      <c r="AA9239" s="49" t="str">
        <f t="shared" ca="1" si="1157"/>
        <v>Y</v>
      </c>
      <c r="AB9239" s="49">
        <f t="shared" ca="1" si="1158"/>
        <v>6</v>
      </c>
      <c r="AC9239" s="49" t="str">
        <f t="shared" ca="1" si="1159"/>
        <v>Y</v>
      </c>
    </row>
    <row r="9240" spans="1:29" x14ac:dyDescent="0.25">
      <c r="A9240">
        <v>10959</v>
      </c>
      <c r="B9240" s="9">
        <v>43216</v>
      </c>
      <c r="C9240" s="50" t="str">
        <f t="shared" si="1152"/>
        <v>N</v>
      </c>
      <c r="D9240" s="52">
        <f>_xlfn.XLOOKUP(B9240,Cal_Date!B:B,Cal_Date!A:A,0)</f>
        <v>4</v>
      </c>
      <c r="E9240">
        <v>2018</v>
      </c>
      <c r="F9240" t="s">
        <v>124</v>
      </c>
      <c r="G9240" t="s">
        <v>129</v>
      </c>
      <c r="H9240" t="s">
        <v>14</v>
      </c>
      <c r="I9240" t="s">
        <v>18</v>
      </c>
      <c r="J9240" t="s">
        <v>15</v>
      </c>
      <c r="K9240" t="s">
        <v>43</v>
      </c>
      <c r="L9240">
        <v>1</v>
      </c>
      <c r="M9240">
        <v>1007</v>
      </c>
      <c r="O9240" t="s">
        <v>28</v>
      </c>
      <c r="R9240" t="s">
        <v>44</v>
      </c>
      <c r="S9240" s="49" t="str">
        <f t="shared" si="1153"/>
        <v>Card</v>
      </c>
      <c r="T9240" s="3">
        <v>0.03</v>
      </c>
      <c r="U9240" s="2">
        <v>5.4450000000000003</v>
      </c>
      <c r="V9240" s="2">
        <v>2.1</v>
      </c>
      <c r="W9240" s="54">
        <f>_xlfn.XLOOKUP(M9240,Market!A:A,Market!F:F,0)</f>
        <v>8.8999999999999996E-2</v>
      </c>
      <c r="X9240" s="55">
        <f t="shared" si="1154"/>
        <v>0.16335</v>
      </c>
      <c r="Y9240" s="55">
        <f t="shared" si="1155"/>
        <v>3.3450000000000002</v>
      </c>
      <c r="Z9240" s="54">
        <f t="shared" si="1156"/>
        <v>0.61432506887052341</v>
      </c>
      <c r="AA9240" s="49" t="str">
        <f t="shared" ca="1" si="1157"/>
        <v>Y</v>
      </c>
      <c r="AB9240" s="49">
        <f t="shared" ca="1" si="1158"/>
        <v>6</v>
      </c>
      <c r="AC9240" s="49" t="str">
        <f t="shared" ca="1" si="1159"/>
        <v>Y</v>
      </c>
    </row>
    <row r="9241" spans="1:29" x14ac:dyDescent="0.25">
      <c r="A9241">
        <v>10960</v>
      </c>
      <c r="B9241" s="9">
        <v>43216</v>
      </c>
      <c r="C9241" s="50" t="str">
        <f t="shared" si="1152"/>
        <v>N</v>
      </c>
      <c r="D9241" s="52">
        <f>_xlfn.XLOOKUP(B9241,Cal_Date!B:B,Cal_Date!A:A,0)</f>
        <v>4</v>
      </c>
      <c r="E9241">
        <v>2018</v>
      </c>
      <c r="F9241" t="s">
        <v>124</v>
      </c>
      <c r="G9241" t="s">
        <v>129</v>
      </c>
      <c r="H9241" t="s">
        <v>48</v>
      </c>
      <c r="I9241" t="s">
        <v>18</v>
      </c>
      <c r="J9241" t="s">
        <v>10</v>
      </c>
      <c r="K9241" t="s">
        <v>43</v>
      </c>
      <c r="L9241">
        <v>1</v>
      </c>
      <c r="M9241">
        <v>1008</v>
      </c>
      <c r="O9241" t="s">
        <v>28</v>
      </c>
      <c r="R9241" t="s">
        <v>44</v>
      </c>
      <c r="S9241" s="49" t="str">
        <f t="shared" si="1153"/>
        <v>Card</v>
      </c>
      <c r="T9241" s="3">
        <v>0.03</v>
      </c>
      <c r="U9241" s="2">
        <v>7.6229999999999993</v>
      </c>
      <c r="V9241" s="2">
        <v>1.46</v>
      </c>
      <c r="W9241" s="54">
        <f>_xlfn.XLOOKUP(M9241,Market!A:A,Market!F:F,0)</f>
        <v>8.8999999999999996E-2</v>
      </c>
      <c r="X9241" s="55">
        <f t="shared" si="1154"/>
        <v>0.22868999999999998</v>
      </c>
      <c r="Y9241" s="55">
        <f t="shared" si="1155"/>
        <v>6.1629999999999994</v>
      </c>
      <c r="Z9241" s="54">
        <f t="shared" si="1156"/>
        <v>0.80847435392889933</v>
      </c>
      <c r="AA9241" s="49" t="str">
        <f t="shared" ca="1" si="1157"/>
        <v>Y</v>
      </c>
      <c r="AB9241" s="49">
        <f t="shared" ca="1" si="1158"/>
        <v>6</v>
      </c>
      <c r="AC9241" s="49" t="str">
        <f t="shared" ca="1" si="1159"/>
        <v>Y</v>
      </c>
    </row>
    <row r="9242" spans="1:29" x14ac:dyDescent="0.25">
      <c r="A9242">
        <v>10961</v>
      </c>
      <c r="B9242" s="9">
        <v>43216</v>
      </c>
      <c r="C9242" s="50" t="str">
        <f t="shared" si="1152"/>
        <v>N</v>
      </c>
      <c r="D9242" s="52">
        <f>_xlfn.XLOOKUP(B9242,Cal_Date!B:B,Cal_Date!A:A,0)</f>
        <v>4</v>
      </c>
      <c r="E9242">
        <v>2018</v>
      </c>
      <c r="F9242" t="s">
        <v>124</v>
      </c>
      <c r="G9242" t="s">
        <v>129</v>
      </c>
      <c r="H9242" t="s">
        <v>11</v>
      </c>
      <c r="I9242" t="s">
        <v>18</v>
      </c>
      <c r="J9242" t="s">
        <v>15</v>
      </c>
      <c r="K9242" t="s">
        <v>42</v>
      </c>
      <c r="L9242">
        <v>1</v>
      </c>
      <c r="M9242">
        <v>1004</v>
      </c>
      <c r="O9242" t="s">
        <v>28</v>
      </c>
      <c r="R9242" t="s">
        <v>44</v>
      </c>
      <c r="S9242" s="49" t="str">
        <f t="shared" si="1153"/>
        <v>Card</v>
      </c>
      <c r="T9242" s="3">
        <v>0.03</v>
      </c>
      <c r="U9242" s="2">
        <v>2.6500000000000004</v>
      </c>
      <c r="V9242" s="2">
        <v>1.4</v>
      </c>
      <c r="W9242" s="54">
        <f>_xlfn.XLOOKUP(M9242,Market!A:A,Market!F:F,0)</f>
        <v>0.06</v>
      </c>
      <c r="X9242" s="55">
        <f t="shared" si="1154"/>
        <v>7.9500000000000001E-2</v>
      </c>
      <c r="Y9242" s="55">
        <f t="shared" si="1155"/>
        <v>1.2500000000000004</v>
      </c>
      <c r="Z9242" s="54">
        <f t="shared" si="1156"/>
        <v>0.47169811320754729</v>
      </c>
      <c r="AA9242" s="49" t="str">
        <f t="shared" ca="1" si="1157"/>
        <v>Y</v>
      </c>
      <c r="AB9242" s="49">
        <f t="shared" ca="1" si="1158"/>
        <v>6</v>
      </c>
      <c r="AC9242" s="49" t="str">
        <f t="shared" ca="1" si="1159"/>
        <v>Y</v>
      </c>
    </row>
    <row r="9243" spans="1:29" x14ac:dyDescent="0.25">
      <c r="A9243">
        <v>10962</v>
      </c>
      <c r="B9243" s="9">
        <v>43216</v>
      </c>
      <c r="C9243" s="50" t="str">
        <f t="shared" si="1152"/>
        <v>N</v>
      </c>
      <c r="D9243" s="52">
        <f>_xlfn.XLOOKUP(B9243,Cal_Date!B:B,Cal_Date!A:A,0)</f>
        <v>4</v>
      </c>
      <c r="E9243">
        <v>2018</v>
      </c>
      <c r="F9243" t="s">
        <v>124</v>
      </c>
      <c r="G9243" t="s">
        <v>129</v>
      </c>
      <c r="H9243" t="s">
        <v>11</v>
      </c>
      <c r="I9243" t="s">
        <v>11</v>
      </c>
      <c r="J9243" t="s">
        <v>15</v>
      </c>
      <c r="K9243" t="s">
        <v>42</v>
      </c>
      <c r="L9243">
        <v>1</v>
      </c>
      <c r="M9243">
        <v>1003</v>
      </c>
      <c r="O9243" t="s">
        <v>25</v>
      </c>
      <c r="R9243" t="s">
        <v>44</v>
      </c>
      <c r="S9243" s="49" t="str">
        <f t="shared" si="1153"/>
        <v>Card</v>
      </c>
      <c r="T9243" s="3">
        <v>0.03</v>
      </c>
      <c r="U9243" s="2">
        <v>2.6500000000000004</v>
      </c>
      <c r="V9243" s="2">
        <v>0.87</v>
      </c>
      <c r="W9243" s="54">
        <f>_xlfn.XLOOKUP(M9243,Market!A:A,Market!F:F,0)</f>
        <v>0.06</v>
      </c>
      <c r="X9243" s="55">
        <f t="shared" si="1154"/>
        <v>7.9500000000000001E-2</v>
      </c>
      <c r="Y9243" s="55">
        <f t="shared" si="1155"/>
        <v>1.7800000000000002</v>
      </c>
      <c r="Z9243" s="54">
        <f t="shared" si="1156"/>
        <v>0.67169811320754713</v>
      </c>
      <c r="AA9243" s="49" t="str">
        <f t="shared" ca="1" si="1157"/>
        <v>Y</v>
      </c>
      <c r="AB9243" s="49">
        <f t="shared" ca="1" si="1158"/>
        <v>6</v>
      </c>
      <c r="AC9243" s="49" t="str">
        <f t="shared" ca="1" si="1159"/>
        <v>Y</v>
      </c>
    </row>
    <row r="9244" spans="1:29" x14ac:dyDescent="0.25">
      <c r="A9244">
        <v>10963</v>
      </c>
      <c r="B9244" s="9">
        <v>43216</v>
      </c>
      <c r="C9244" s="50" t="str">
        <f t="shared" si="1152"/>
        <v>N</v>
      </c>
      <c r="D9244" s="52">
        <f>_xlfn.XLOOKUP(B9244,Cal_Date!B:B,Cal_Date!A:A,0)</f>
        <v>4</v>
      </c>
      <c r="E9244">
        <v>2018</v>
      </c>
      <c r="F9244" t="s">
        <v>124</v>
      </c>
      <c r="G9244" t="s">
        <v>129</v>
      </c>
      <c r="H9244" t="s">
        <v>48</v>
      </c>
      <c r="I9244" t="s">
        <v>18</v>
      </c>
      <c r="J9244" t="s">
        <v>10</v>
      </c>
      <c r="K9244" t="s">
        <v>43</v>
      </c>
      <c r="L9244">
        <v>1</v>
      </c>
      <c r="M9244">
        <v>1002</v>
      </c>
      <c r="O9244" t="s">
        <v>28</v>
      </c>
      <c r="R9244" t="s">
        <v>44</v>
      </c>
      <c r="S9244" s="49" t="str">
        <f t="shared" si="1153"/>
        <v>Card</v>
      </c>
      <c r="T9244" s="3">
        <v>0.03</v>
      </c>
      <c r="U9244" s="2">
        <v>7.42</v>
      </c>
      <c r="V9244" s="2">
        <v>1.46</v>
      </c>
      <c r="W9244" s="54">
        <f>_xlfn.XLOOKUP(M9244,Market!A:A,Market!F:F,0)</f>
        <v>0.06</v>
      </c>
      <c r="X9244" s="55">
        <f t="shared" si="1154"/>
        <v>0.22259999999999999</v>
      </c>
      <c r="Y9244" s="55">
        <f t="shared" si="1155"/>
        <v>5.96</v>
      </c>
      <c r="Z9244" s="54">
        <f t="shared" si="1156"/>
        <v>0.80323450134770891</v>
      </c>
      <c r="AA9244" s="49" t="str">
        <f t="shared" ca="1" si="1157"/>
        <v>Y</v>
      </c>
      <c r="AB9244" s="49">
        <f t="shared" ca="1" si="1158"/>
        <v>6</v>
      </c>
      <c r="AC9244" s="49" t="str">
        <f t="shared" ca="1" si="1159"/>
        <v>Y</v>
      </c>
    </row>
    <row r="9245" spans="1:29" x14ac:dyDescent="0.25">
      <c r="A9245">
        <v>10964</v>
      </c>
      <c r="B9245" s="9">
        <v>43216</v>
      </c>
      <c r="C9245" s="50" t="str">
        <f t="shared" si="1152"/>
        <v>N</v>
      </c>
      <c r="D9245" s="52">
        <f>_xlfn.XLOOKUP(B9245,Cal_Date!B:B,Cal_Date!A:A,0)</f>
        <v>4</v>
      </c>
      <c r="E9245">
        <v>2018</v>
      </c>
      <c r="F9245" t="s">
        <v>124</v>
      </c>
      <c r="G9245" t="s">
        <v>129</v>
      </c>
      <c r="H9245" t="s">
        <v>11</v>
      </c>
      <c r="I9245" t="s">
        <v>18</v>
      </c>
      <c r="J9245" t="s">
        <v>15</v>
      </c>
      <c r="K9245" t="s">
        <v>42</v>
      </c>
      <c r="L9245">
        <v>2</v>
      </c>
      <c r="M9245">
        <v>1007</v>
      </c>
      <c r="O9245" t="s">
        <v>28</v>
      </c>
      <c r="R9245" t="s">
        <v>47</v>
      </c>
      <c r="S9245" s="49" t="str">
        <f t="shared" si="1153"/>
        <v>Card</v>
      </c>
      <c r="T9245" s="3">
        <v>3.5000000000000003E-2</v>
      </c>
      <c r="U9245" s="2">
        <v>5.4450000000000003</v>
      </c>
      <c r="V9245" s="2">
        <v>2.8</v>
      </c>
      <c r="W9245" s="54">
        <f>_xlfn.XLOOKUP(M9245,Market!A:A,Market!F:F,0)</f>
        <v>8.8999999999999996E-2</v>
      </c>
      <c r="X9245" s="55">
        <f t="shared" si="1154"/>
        <v>0.19057500000000002</v>
      </c>
      <c r="Y9245" s="55">
        <f t="shared" si="1155"/>
        <v>2.6450000000000005</v>
      </c>
      <c r="Z9245" s="54">
        <f t="shared" si="1156"/>
        <v>0.48576675849403128</v>
      </c>
      <c r="AA9245" s="49" t="str">
        <f t="shared" ca="1" si="1157"/>
        <v>Y</v>
      </c>
      <c r="AB9245" s="49">
        <f t="shared" ca="1" si="1158"/>
        <v>6</v>
      </c>
      <c r="AC9245" s="49" t="str">
        <f t="shared" ca="1" si="1159"/>
        <v>Y</v>
      </c>
    </row>
    <row r="9246" spans="1:29" x14ac:dyDescent="0.25">
      <c r="A9246">
        <v>10965</v>
      </c>
      <c r="B9246" s="9">
        <v>43216</v>
      </c>
      <c r="C9246" s="50" t="str">
        <f t="shared" si="1152"/>
        <v>N</v>
      </c>
      <c r="D9246" s="52">
        <f>_xlfn.XLOOKUP(B9246,Cal_Date!B:B,Cal_Date!A:A,0)</f>
        <v>4</v>
      </c>
      <c r="E9246">
        <v>2018</v>
      </c>
      <c r="F9246" t="s">
        <v>124</v>
      </c>
      <c r="G9246" t="s">
        <v>129</v>
      </c>
      <c r="H9246" t="s">
        <v>14</v>
      </c>
      <c r="I9246" t="s">
        <v>18</v>
      </c>
      <c r="J9246" t="s">
        <v>15</v>
      </c>
      <c r="K9246" t="s">
        <v>43</v>
      </c>
      <c r="L9246">
        <v>2</v>
      </c>
      <c r="M9246">
        <v>1008</v>
      </c>
      <c r="O9246" t="s">
        <v>28</v>
      </c>
      <c r="R9246" t="s">
        <v>44</v>
      </c>
      <c r="S9246" s="49" t="str">
        <f t="shared" si="1153"/>
        <v>Card</v>
      </c>
      <c r="T9246" s="3">
        <v>0.03</v>
      </c>
      <c r="U9246" s="2">
        <v>10.89</v>
      </c>
      <c r="V9246" s="2">
        <v>4.4400000000000004</v>
      </c>
      <c r="W9246" s="54">
        <f>_xlfn.XLOOKUP(M9246,Market!A:A,Market!F:F,0)</f>
        <v>8.8999999999999996E-2</v>
      </c>
      <c r="X9246" s="55">
        <f t="shared" si="1154"/>
        <v>0.32669999999999999</v>
      </c>
      <c r="Y9246" s="55">
        <f t="shared" si="1155"/>
        <v>6.45</v>
      </c>
      <c r="Z9246" s="54">
        <f t="shared" si="1156"/>
        <v>0.59228650137741046</v>
      </c>
      <c r="AA9246" s="49" t="str">
        <f t="shared" ca="1" si="1157"/>
        <v>Y</v>
      </c>
      <c r="AB9246" s="49">
        <f t="shared" ca="1" si="1158"/>
        <v>6</v>
      </c>
      <c r="AC9246" s="49" t="str">
        <f t="shared" ca="1" si="1159"/>
        <v>Y</v>
      </c>
    </row>
    <row r="9247" spans="1:29" x14ac:dyDescent="0.25">
      <c r="A9247">
        <v>10966</v>
      </c>
      <c r="B9247" s="9">
        <v>43216</v>
      </c>
      <c r="C9247" s="50" t="str">
        <f t="shared" si="1152"/>
        <v>N</v>
      </c>
      <c r="D9247" s="52">
        <f>_xlfn.XLOOKUP(B9247,Cal_Date!B:B,Cal_Date!A:A,0)</f>
        <v>4</v>
      </c>
      <c r="E9247">
        <v>2018</v>
      </c>
      <c r="F9247" t="s">
        <v>124</v>
      </c>
      <c r="G9247" t="s">
        <v>129</v>
      </c>
      <c r="H9247" t="s">
        <v>48</v>
      </c>
      <c r="I9247" t="s">
        <v>18</v>
      </c>
      <c r="J9247" t="s">
        <v>10</v>
      </c>
      <c r="K9247" t="s">
        <v>43</v>
      </c>
      <c r="L9247">
        <v>1</v>
      </c>
      <c r="M9247">
        <v>1008</v>
      </c>
      <c r="O9247" t="s">
        <v>28</v>
      </c>
      <c r="R9247" t="s">
        <v>44</v>
      </c>
      <c r="S9247" s="49" t="str">
        <f t="shared" si="1153"/>
        <v>Card</v>
      </c>
      <c r="T9247" s="3">
        <v>0.03</v>
      </c>
      <c r="U9247" s="2">
        <v>7.6229999999999993</v>
      </c>
      <c r="V9247" s="2">
        <v>1.46</v>
      </c>
      <c r="W9247" s="54">
        <f>_xlfn.XLOOKUP(M9247,Market!A:A,Market!F:F,0)</f>
        <v>8.8999999999999996E-2</v>
      </c>
      <c r="X9247" s="55">
        <f t="shared" si="1154"/>
        <v>0.22868999999999998</v>
      </c>
      <c r="Y9247" s="55">
        <f t="shared" si="1155"/>
        <v>6.1629999999999994</v>
      </c>
      <c r="Z9247" s="54">
        <f t="shared" si="1156"/>
        <v>0.80847435392889933</v>
      </c>
      <c r="AA9247" s="49" t="str">
        <f t="shared" ca="1" si="1157"/>
        <v>Y</v>
      </c>
      <c r="AB9247" s="49">
        <f t="shared" ca="1" si="1158"/>
        <v>6</v>
      </c>
      <c r="AC9247" s="49" t="str">
        <f t="shared" ca="1" si="1159"/>
        <v>Y</v>
      </c>
    </row>
    <row r="9248" spans="1:29" x14ac:dyDescent="0.25">
      <c r="A9248">
        <v>10967</v>
      </c>
      <c r="B9248" s="9">
        <v>43216</v>
      </c>
      <c r="C9248" s="50" t="str">
        <f t="shared" si="1152"/>
        <v>N</v>
      </c>
      <c r="D9248" s="52">
        <f>_xlfn.XLOOKUP(B9248,Cal_Date!B:B,Cal_Date!A:A,0)</f>
        <v>4</v>
      </c>
      <c r="E9248">
        <v>2018</v>
      </c>
      <c r="F9248" t="s">
        <v>124</v>
      </c>
      <c r="G9248" t="s">
        <v>129</v>
      </c>
      <c r="H9248" t="s">
        <v>48</v>
      </c>
      <c r="I9248" t="s">
        <v>18</v>
      </c>
      <c r="J9248" t="s">
        <v>10</v>
      </c>
      <c r="K9248" t="s">
        <v>43</v>
      </c>
      <c r="L9248">
        <v>1</v>
      </c>
      <c r="M9248">
        <v>1000</v>
      </c>
      <c r="O9248" t="s">
        <v>25</v>
      </c>
      <c r="R9248" t="s">
        <v>44</v>
      </c>
      <c r="S9248" s="49" t="str">
        <f t="shared" si="1153"/>
        <v>Card</v>
      </c>
      <c r="T9248" s="3">
        <v>0.03</v>
      </c>
      <c r="U9248" s="2">
        <v>7.5600000000000005</v>
      </c>
      <c r="V9248" s="2">
        <v>1.46</v>
      </c>
      <c r="W9248" s="54">
        <f>_xlfn.XLOOKUP(M9248,Market!A:A,Market!F:F,0)</f>
        <v>0.08</v>
      </c>
      <c r="X9248" s="55">
        <f t="shared" si="1154"/>
        <v>0.2268</v>
      </c>
      <c r="Y9248" s="55">
        <f t="shared" si="1155"/>
        <v>6.1000000000000005</v>
      </c>
      <c r="Z9248" s="54">
        <f t="shared" si="1156"/>
        <v>0.80687830687830686</v>
      </c>
      <c r="AA9248" s="49" t="str">
        <f t="shared" ca="1" si="1157"/>
        <v>Y</v>
      </c>
      <c r="AB9248" s="49">
        <f t="shared" ca="1" si="1158"/>
        <v>6</v>
      </c>
      <c r="AC9248" s="49" t="str">
        <f t="shared" ca="1" si="1159"/>
        <v>Y</v>
      </c>
    </row>
    <row r="9249" spans="1:29" x14ac:dyDescent="0.25">
      <c r="A9249">
        <v>10968</v>
      </c>
      <c r="B9249" s="9">
        <v>43216</v>
      </c>
      <c r="C9249" s="50" t="str">
        <f t="shared" si="1152"/>
        <v>N</v>
      </c>
      <c r="D9249" s="52">
        <f>_xlfn.XLOOKUP(B9249,Cal_Date!B:B,Cal_Date!A:A,0)</f>
        <v>4</v>
      </c>
      <c r="E9249">
        <v>2018</v>
      </c>
      <c r="F9249" t="s">
        <v>124</v>
      </c>
      <c r="G9249" t="s">
        <v>129</v>
      </c>
      <c r="H9249" t="s">
        <v>11</v>
      </c>
      <c r="I9249" t="s">
        <v>11</v>
      </c>
      <c r="J9249" t="s">
        <v>15</v>
      </c>
      <c r="K9249" t="s">
        <v>42</v>
      </c>
      <c r="L9249">
        <v>1</v>
      </c>
      <c r="M9249">
        <v>1000</v>
      </c>
      <c r="O9249" t="s">
        <v>25</v>
      </c>
      <c r="R9249" t="s">
        <v>44</v>
      </c>
      <c r="S9249" s="49" t="str">
        <f t="shared" si="1153"/>
        <v>Card</v>
      </c>
      <c r="T9249" s="3">
        <v>0.03</v>
      </c>
      <c r="U9249" s="2">
        <v>2.7</v>
      </c>
      <c r="V9249" s="2">
        <v>0.87</v>
      </c>
      <c r="W9249" s="54">
        <f>_xlfn.XLOOKUP(M9249,Market!A:A,Market!F:F,0)</f>
        <v>0.08</v>
      </c>
      <c r="X9249" s="55">
        <f t="shared" si="1154"/>
        <v>8.1000000000000003E-2</v>
      </c>
      <c r="Y9249" s="55">
        <f t="shared" si="1155"/>
        <v>1.83</v>
      </c>
      <c r="Z9249" s="54">
        <f t="shared" si="1156"/>
        <v>0.67777777777777781</v>
      </c>
      <c r="AA9249" s="49" t="str">
        <f t="shared" ca="1" si="1157"/>
        <v>Y</v>
      </c>
      <c r="AB9249" s="49">
        <f t="shared" ca="1" si="1158"/>
        <v>6</v>
      </c>
      <c r="AC9249" s="49" t="str">
        <f t="shared" ca="1" si="1159"/>
        <v>Y</v>
      </c>
    </row>
    <row r="9250" spans="1:29" x14ac:dyDescent="0.25">
      <c r="A9250">
        <v>10969</v>
      </c>
      <c r="B9250" s="9">
        <v>43216</v>
      </c>
      <c r="C9250" s="50" t="str">
        <f t="shared" si="1152"/>
        <v>N</v>
      </c>
      <c r="D9250" s="52">
        <f>_xlfn.XLOOKUP(B9250,Cal_Date!B:B,Cal_Date!A:A,0)</f>
        <v>4</v>
      </c>
      <c r="E9250">
        <v>2018</v>
      </c>
      <c r="F9250" t="s">
        <v>124</v>
      </c>
      <c r="G9250" t="s">
        <v>129</v>
      </c>
      <c r="H9250" t="s">
        <v>11</v>
      </c>
      <c r="I9250" t="s">
        <v>18</v>
      </c>
      <c r="J9250" t="s">
        <v>15</v>
      </c>
      <c r="K9250" t="s">
        <v>42</v>
      </c>
      <c r="L9250">
        <v>2</v>
      </c>
      <c r="M9250">
        <v>1000</v>
      </c>
      <c r="O9250" t="s">
        <v>25</v>
      </c>
      <c r="R9250" t="s">
        <v>44</v>
      </c>
      <c r="S9250" s="49" t="str">
        <f t="shared" si="1153"/>
        <v>Card</v>
      </c>
      <c r="T9250" s="3">
        <v>0.03</v>
      </c>
      <c r="U9250" s="2">
        <v>5.4</v>
      </c>
      <c r="V9250" s="2">
        <v>2.8</v>
      </c>
      <c r="W9250" s="54">
        <f>_xlfn.XLOOKUP(M9250,Market!A:A,Market!F:F,0)</f>
        <v>0.08</v>
      </c>
      <c r="X9250" s="55">
        <f t="shared" si="1154"/>
        <v>0.16200000000000001</v>
      </c>
      <c r="Y9250" s="55">
        <f t="shared" si="1155"/>
        <v>2.6000000000000005</v>
      </c>
      <c r="Z9250" s="54">
        <f t="shared" si="1156"/>
        <v>0.48148148148148157</v>
      </c>
      <c r="AA9250" s="49" t="str">
        <f t="shared" ca="1" si="1157"/>
        <v>Y</v>
      </c>
      <c r="AB9250" s="49">
        <f t="shared" ca="1" si="1158"/>
        <v>6</v>
      </c>
      <c r="AC9250" s="49" t="str">
        <f t="shared" ca="1" si="1159"/>
        <v>Y</v>
      </c>
    </row>
    <row r="9251" spans="1:29" x14ac:dyDescent="0.25">
      <c r="A9251">
        <v>10970</v>
      </c>
      <c r="B9251" s="9">
        <v>43216</v>
      </c>
      <c r="C9251" s="50" t="str">
        <f t="shared" si="1152"/>
        <v>N</v>
      </c>
      <c r="D9251" s="52">
        <f>_xlfn.XLOOKUP(B9251,Cal_Date!B:B,Cal_Date!A:A,0)</f>
        <v>4</v>
      </c>
      <c r="E9251">
        <v>2018</v>
      </c>
      <c r="F9251" t="s">
        <v>124</v>
      </c>
      <c r="G9251" t="s">
        <v>129</v>
      </c>
      <c r="H9251" t="s">
        <v>11</v>
      </c>
      <c r="I9251" t="s">
        <v>11</v>
      </c>
      <c r="J9251" t="s">
        <v>15</v>
      </c>
      <c r="K9251" t="s">
        <v>42</v>
      </c>
      <c r="L9251">
        <v>1</v>
      </c>
      <c r="M9251">
        <v>1001</v>
      </c>
      <c r="O9251" t="s">
        <v>25</v>
      </c>
      <c r="R9251" t="s">
        <v>47</v>
      </c>
      <c r="S9251" s="49" t="str">
        <f t="shared" si="1153"/>
        <v>Card</v>
      </c>
      <c r="T9251" s="3">
        <v>3.5000000000000003E-2</v>
      </c>
      <c r="U9251" s="2">
        <v>2.6500000000000004</v>
      </c>
      <c r="V9251" s="2">
        <v>0.87</v>
      </c>
      <c r="W9251" s="54">
        <f>_xlfn.XLOOKUP(M9251,Market!A:A,Market!F:F,0)</f>
        <v>0.06</v>
      </c>
      <c r="X9251" s="55">
        <f t="shared" si="1154"/>
        <v>9.2750000000000027E-2</v>
      </c>
      <c r="Y9251" s="55">
        <f t="shared" si="1155"/>
        <v>1.7800000000000002</v>
      </c>
      <c r="Z9251" s="54">
        <f t="shared" si="1156"/>
        <v>0.67169811320754713</v>
      </c>
      <c r="AA9251" s="49" t="str">
        <f t="shared" ca="1" si="1157"/>
        <v>Y</v>
      </c>
      <c r="AB9251" s="49">
        <f t="shared" ca="1" si="1158"/>
        <v>6</v>
      </c>
      <c r="AC9251" s="49" t="str">
        <f t="shared" ca="1" si="1159"/>
        <v>Y</v>
      </c>
    </row>
    <row r="9252" spans="1:29" x14ac:dyDescent="0.25">
      <c r="A9252">
        <v>10971</v>
      </c>
      <c r="B9252" s="9">
        <v>43216</v>
      </c>
      <c r="C9252" s="50" t="str">
        <f t="shared" si="1152"/>
        <v>N</v>
      </c>
      <c r="D9252" s="52">
        <f>_xlfn.XLOOKUP(B9252,Cal_Date!B:B,Cal_Date!A:A,0)</f>
        <v>4</v>
      </c>
      <c r="E9252">
        <v>2018</v>
      </c>
      <c r="F9252" t="s">
        <v>124</v>
      </c>
      <c r="G9252" t="s">
        <v>129</v>
      </c>
      <c r="H9252" t="s">
        <v>48</v>
      </c>
      <c r="I9252" t="s">
        <v>18</v>
      </c>
      <c r="J9252" t="s">
        <v>10</v>
      </c>
      <c r="K9252" t="s">
        <v>43</v>
      </c>
      <c r="L9252">
        <v>2</v>
      </c>
      <c r="M9252">
        <v>1000</v>
      </c>
      <c r="O9252" t="s">
        <v>25</v>
      </c>
      <c r="R9252" t="s">
        <v>44</v>
      </c>
      <c r="S9252" s="49" t="str">
        <f t="shared" si="1153"/>
        <v>Card</v>
      </c>
      <c r="T9252" s="3">
        <v>0.03</v>
      </c>
      <c r="U9252" s="2">
        <v>15.120000000000001</v>
      </c>
      <c r="V9252" s="2">
        <v>2.92</v>
      </c>
      <c r="W9252" s="54">
        <f>_xlfn.XLOOKUP(M9252,Market!A:A,Market!F:F,0)</f>
        <v>0.08</v>
      </c>
      <c r="X9252" s="55">
        <f t="shared" si="1154"/>
        <v>0.4536</v>
      </c>
      <c r="Y9252" s="55">
        <f t="shared" si="1155"/>
        <v>12.200000000000001</v>
      </c>
      <c r="Z9252" s="54">
        <f t="shared" si="1156"/>
        <v>0.80687830687830686</v>
      </c>
      <c r="AA9252" s="49" t="str">
        <f t="shared" ca="1" si="1157"/>
        <v>Y</v>
      </c>
      <c r="AB9252" s="49">
        <f t="shared" ca="1" si="1158"/>
        <v>6</v>
      </c>
      <c r="AC9252" s="49" t="str">
        <f t="shared" ca="1" si="1159"/>
        <v>Y</v>
      </c>
    </row>
    <row r="9253" spans="1:29" x14ac:dyDescent="0.25">
      <c r="A9253">
        <v>10972</v>
      </c>
      <c r="B9253" s="9">
        <v>43216</v>
      </c>
      <c r="C9253" s="50" t="str">
        <f t="shared" si="1152"/>
        <v>N</v>
      </c>
      <c r="D9253" s="52">
        <f>_xlfn.XLOOKUP(B9253,Cal_Date!B:B,Cal_Date!A:A,0)</f>
        <v>4</v>
      </c>
      <c r="E9253">
        <v>2018</v>
      </c>
      <c r="F9253" t="s">
        <v>124</v>
      </c>
      <c r="G9253" t="s">
        <v>129</v>
      </c>
      <c r="H9253" t="s">
        <v>48</v>
      </c>
      <c r="I9253" t="s">
        <v>18</v>
      </c>
      <c r="J9253" t="s">
        <v>10</v>
      </c>
      <c r="K9253" t="s">
        <v>43</v>
      </c>
      <c r="L9253">
        <v>1</v>
      </c>
      <c r="M9253">
        <v>1000</v>
      </c>
      <c r="O9253" t="s">
        <v>25</v>
      </c>
      <c r="R9253" t="s">
        <v>47</v>
      </c>
      <c r="S9253" s="49" t="str">
        <f t="shared" si="1153"/>
        <v>Card</v>
      </c>
      <c r="T9253" s="3">
        <v>3.5000000000000003E-2</v>
      </c>
      <c r="U9253" s="2">
        <v>7.5600000000000005</v>
      </c>
      <c r="V9253" s="2">
        <v>1.46</v>
      </c>
      <c r="W9253" s="54">
        <f>_xlfn.XLOOKUP(M9253,Market!A:A,Market!F:F,0)</f>
        <v>0.08</v>
      </c>
      <c r="X9253" s="55">
        <f t="shared" si="1154"/>
        <v>0.26460000000000006</v>
      </c>
      <c r="Y9253" s="55">
        <f t="shared" si="1155"/>
        <v>6.1000000000000005</v>
      </c>
      <c r="Z9253" s="54">
        <f t="shared" si="1156"/>
        <v>0.80687830687830686</v>
      </c>
      <c r="AA9253" s="49" t="str">
        <f t="shared" ca="1" si="1157"/>
        <v>Y</v>
      </c>
      <c r="AB9253" s="49">
        <f t="shared" ca="1" si="1158"/>
        <v>6</v>
      </c>
      <c r="AC9253" s="49" t="str">
        <f t="shared" ca="1" si="1159"/>
        <v>Y</v>
      </c>
    </row>
    <row r="9254" spans="1:29" x14ac:dyDescent="0.25">
      <c r="A9254">
        <v>10973</v>
      </c>
      <c r="B9254" s="9">
        <v>43216</v>
      </c>
      <c r="C9254" s="50" t="str">
        <f t="shared" si="1152"/>
        <v>N</v>
      </c>
      <c r="D9254" s="52">
        <f>_xlfn.XLOOKUP(B9254,Cal_Date!B:B,Cal_Date!A:A,0)</f>
        <v>4</v>
      </c>
      <c r="E9254">
        <v>2018</v>
      </c>
      <c r="F9254" t="s">
        <v>124</v>
      </c>
      <c r="G9254" t="s">
        <v>129</v>
      </c>
      <c r="H9254" t="s">
        <v>48</v>
      </c>
      <c r="I9254" t="s">
        <v>18</v>
      </c>
      <c r="J9254" t="s">
        <v>10</v>
      </c>
      <c r="K9254" t="s">
        <v>43</v>
      </c>
      <c r="L9254">
        <v>2</v>
      </c>
      <c r="M9254">
        <v>1004</v>
      </c>
      <c r="O9254" t="s">
        <v>28</v>
      </c>
      <c r="R9254" t="s">
        <v>44</v>
      </c>
      <c r="S9254" s="49" t="str">
        <f t="shared" si="1153"/>
        <v>Card</v>
      </c>
      <c r="T9254" s="3">
        <v>0.03</v>
      </c>
      <c r="U9254" s="2">
        <v>14.84</v>
      </c>
      <c r="V9254" s="2">
        <v>2.92</v>
      </c>
      <c r="W9254" s="54">
        <f>_xlfn.XLOOKUP(M9254,Market!A:A,Market!F:F,0)</f>
        <v>0.06</v>
      </c>
      <c r="X9254" s="55">
        <f t="shared" si="1154"/>
        <v>0.44519999999999998</v>
      </c>
      <c r="Y9254" s="55">
        <f t="shared" si="1155"/>
        <v>11.92</v>
      </c>
      <c r="Z9254" s="54">
        <f t="shared" si="1156"/>
        <v>0.80323450134770891</v>
      </c>
      <c r="AA9254" s="49" t="str">
        <f t="shared" ca="1" si="1157"/>
        <v>Y</v>
      </c>
      <c r="AB9254" s="49">
        <f t="shared" ca="1" si="1158"/>
        <v>6</v>
      </c>
      <c r="AC9254" s="49" t="str">
        <f t="shared" ca="1" si="1159"/>
        <v>Y</v>
      </c>
    </row>
    <row r="9255" spans="1:29" x14ac:dyDescent="0.25">
      <c r="A9255">
        <v>10974</v>
      </c>
      <c r="B9255" s="9">
        <v>43216</v>
      </c>
      <c r="C9255" s="50" t="str">
        <f t="shared" si="1152"/>
        <v>N</v>
      </c>
      <c r="D9255" s="52">
        <f>_xlfn.XLOOKUP(B9255,Cal_Date!B:B,Cal_Date!A:A,0)</f>
        <v>4</v>
      </c>
      <c r="E9255">
        <v>2018</v>
      </c>
      <c r="F9255" t="s">
        <v>124</v>
      </c>
      <c r="G9255" t="s">
        <v>129</v>
      </c>
      <c r="H9255" t="s">
        <v>11</v>
      </c>
      <c r="I9255" t="s">
        <v>18</v>
      </c>
      <c r="J9255" t="s">
        <v>15</v>
      </c>
      <c r="K9255" t="s">
        <v>42</v>
      </c>
      <c r="L9255">
        <v>1</v>
      </c>
      <c r="M9255">
        <v>1005</v>
      </c>
      <c r="O9255" t="s">
        <v>25</v>
      </c>
      <c r="R9255" t="s">
        <v>44</v>
      </c>
      <c r="S9255" s="49" t="str">
        <f t="shared" si="1153"/>
        <v>Card</v>
      </c>
      <c r="T9255" s="3">
        <v>0.03</v>
      </c>
      <c r="U9255" s="2">
        <v>2.7225000000000001</v>
      </c>
      <c r="V9255" s="2">
        <v>1.4</v>
      </c>
      <c r="W9255" s="54">
        <f>_xlfn.XLOOKUP(M9255,Market!A:A,Market!F:F,0)</f>
        <v>8.8999999999999996E-2</v>
      </c>
      <c r="X9255" s="55">
        <f t="shared" si="1154"/>
        <v>8.1674999999999998E-2</v>
      </c>
      <c r="Y9255" s="55">
        <f t="shared" si="1155"/>
        <v>1.3225000000000002</v>
      </c>
      <c r="Z9255" s="54">
        <f t="shared" si="1156"/>
        <v>0.48576675849403128</v>
      </c>
      <c r="AA9255" s="49" t="str">
        <f t="shared" ca="1" si="1157"/>
        <v>Y</v>
      </c>
      <c r="AB9255" s="49">
        <f t="shared" ca="1" si="1158"/>
        <v>6</v>
      </c>
      <c r="AC9255" s="49" t="str">
        <f t="shared" ca="1" si="1159"/>
        <v>Y</v>
      </c>
    </row>
    <row r="9256" spans="1:29" x14ac:dyDescent="0.25">
      <c r="A9256">
        <v>10975</v>
      </c>
      <c r="B9256" s="9">
        <v>43216</v>
      </c>
      <c r="C9256" s="50" t="str">
        <f t="shared" si="1152"/>
        <v>N</v>
      </c>
      <c r="D9256" s="52">
        <f>_xlfn.XLOOKUP(B9256,Cal_Date!B:B,Cal_Date!A:A,0)</f>
        <v>4</v>
      </c>
      <c r="E9256">
        <v>2018</v>
      </c>
      <c r="F9256" t="s">
        <v>124</v>
      </c>
      <c r="G9256" t="s">
        <v>129</v>
      </c>
      <c r="H9256" t="s">
        <v>14</v>
      </c>
      <c r="I9256" t="s">
        <v>18</v>
      </c>
      <c r="J9256" t="s">
        <v>15</v>
      </c>
      <c r="K9256" t="s">
        <v>43</v>
      </c>
      <c r="L9256">
        <v>1</v>
      </c>
      <c r="M9256">
        <v>1000</v>
      </c>
      <c r="O9256" t="s">
        <v>25</v>
      </c>
      <c r="R9256" t="s">
        <v>44</v>
      </c>
      <c r="S9256" s="49" t="str">
        <f t="shared" si="1153"/>
        <v>Card</v>
      </c>
      <c r="T9256" s="3">
        <v>0.03</v>
      </c>
      <c r="U9256" s="2">
        <v>5.4</v>
      </c>
      <c r="V9256" s="2">
        <v>2.1</v>
      </c>
      <c r="W9256" s="54">
        <f>_xlfn.XLOOKUP(M9256,Market!A:A,Market!F:F,0)</f>
        <v>0.08</v>
      </c>
      <c r="X9256" s="55">
        <f t="shared" si="1154"/>
        <v>0.16200000000000001</v>
      </c>
      <c r="Y9256" s="55">
        <f t="shared" si="1155"/>
        <v>3.3000000000000003</v>
      </c>
      <c r="Z9256" s="54">
        <f t="shared" si="1156"/>
        <v>0.61111111111111116</v>
      </c>
      <c r="AA9256" s="49" t="str">
        <f t="shared" ca="1" si="1157"/>
        <v>Y</v>
      </c>
      <c r="AB9256" s="49">
        <f t="shared" ca="1" si="1158"/>
        <v>6</v>
      </c>
      <c r="AC9256" s="49" t="str">
        <f t="shared" ca="1" si="1159"/>
        <v>Y</v>
      </c>
    </row>
    <row r="9257" spans="1:29" x14ac:dyDescent="0.25">
      <c r="A9257">
        <v>10976</v>
      </c>
      <c r="B9257" s="9">
        <v>43216</v>
      </c>
      <c r="C9257" s="50" t="str">
        <f t="shared" si="1152"/>
        <v>N</v>
      </c>
      <c r="D9257" s="52">
        <f>_xlfn.XLOOKUP(B9257,Cal_Date!B:B,Cal_Date!A:A,0)</f>
        <v>4</v>
      </c>
      <c r="E9257">
        <v>2018</v>
      </c>
      <c r="F9257" t="s">
        <v>124</v>
      </c>
      <c r="G9257" t="s">
        <v>129</v>
      </c>
      <c r="H9257" t="s">
        <v>11</v>
      </c>
      <c r="I9257" t="s">
        <v>11</v>
      </c>
      <c r="J9257" t="s">
        <v>15</v>
      </c>
      <c r="K9257" t="s">
        <v>42</v>
      </c>
      <c r="L9257">
        <v>1</v>
      </c>
      <c r="M9257">
        <v>1006</v>
      </c>
      <c r="O9257" t="s">
        <v>28</v>
      </c>
      <c r="R9257" t="s">
        <v>47</v>
      </c>
      <c r="S9257" s="49" t="str">
        <f t="shared" si="1153"/>
        <v>Card</v>
      </c>
      <c r="T9257" s="3">
        <v>3.5000000000000003E-2</v>
      </c>
      <c r="U9257" s="2">
        <v>2.7225000000000001</v>
      </c>
      <c r="V9257" s="2">
        <v>0.87</v>
      </c>
      <c r="W9257" s="54">
        <f>_xlfn.XLOOKUP(M9257,Market!A:A,Market!F:F,0)</f>
        <v>8.8999999999999996E-2</v>
      </c>
      <c r="X9257" s="55">
        <f t="shared" si="1154"/>
        <v>9.5287500000000011E-2</v>
      </c>
      <c r="Y9257" s="55">
        <f t="shared" si="1155"/>
        <v>1.8525</v>
      </c>
      <c r="Z9257" s="54">
        <f t="shared" si="1156"/>
        <v>0.68044077134986225</v>
      </c>
      <c r="AA9257" s="49" t="str">
        <f t="shared" ca="1" si="1157"/>
        <v>Y</v>
      </c>
      <c r="AB9257" s="49">
        <f t="shared" ca="1" si="1158"/>
        <v>6</v>
      </c>
      <c r="AC9257" s="49" t="str">
        <f t="shared" ca="1" si="1159"/>
        <v>Y</v>
      </c>
    </row>
    <row r="9258" spans="1:29" x14ac:dyDescent="0.25">
      <c r="A9258">
        <v>10977</v>
      </c>
      <c r="B9258" s="9">
        <v>43216</v>
      </c>
      <c r="C9258" s="50" t="str">
        <f t="shared" si="1152"/>
        <v>N</v>
      </c>
      <c r="D9258" s="52">
        <f>_xlfn.XLOOKUP(B9258,Cal_Date!B:B,Cal_Date!A:A,0)</f>
        <v>4</v>
      </c>
      <c r="E9258">
        <v>2018</v>
      </c>
      <c r="F9258" t="s">
        <v>124</v>
      </c>
      <c r="G9258" t="s">
        <v>129</v>
      </c>
      <c r="H9258" t="s">
        <v>48</v>
      </c>
      <c r="I9258" t="s">
        <v>18</v>
      </c>
      <c r="J9258" t="s">
        <v>10</v>
      </c>
      <c r="K9258" t="s">
        <v>43</v>
      </c>
      <c r="L9258">
        <v>1</v>
      </c>
      <c r="M9258">
        <v>1000</v>
      </c>
      <c r="O9258" t="s">
        <v>25</v>
      </c>
      <c r="R9258" t="s">
        <v>44</v>
      </c>
      <c r="S9258" s="49" t="str">
        <f t="shared" si="1153"/>
        <v>Card</v>
      </c>
      <c r="T9258" s="3">
        <v>0.03</v>
      </c>
      <c r="U9258" s="2">
        <v>7.5600000000000005</v>
      </c>
      <c r="V9258" s="2">
        <v>1.46</v>
      </c>
      <c r="W9258" s="54">
        <f>_xlfn.XLOOKUP(M9258,Market!A:A,Market!F:F,0)</f>
        <v>0.08</v>
      </c>
      <c r="X9258" s="55">
        <f t="shared" si="1154"/>
        <v>0.2268</v>
      </c>
      <c r="Y9258" s="55">
        <f t="shared" si="1155"/>
        <v>6.1000000000000005</v>
      </c>
      <c r="Z9258" s="54">
        <f t="shared" si="1156"/>
        <v>0.80687830687830686</v>
      </c>
      <c r="AA9258" s="49" t="str">
        <f t="shared" ca="1" si="1157"/>
        <v>Y</v>
      </c>
      <c r="AB9258" s="49">
        <f t="shared" ca="1" si="1158"/>
        <v>6</v>
      </c>
      <c r="AC9258" s="49" t="str">
        <f t="shared" ca="1" si="1159"/>
        <v>Y</v>
      </c>
    </row>
    <row r="9259" spans="1:29" x14ac:dyDescent="0.25">
      <c r="A9259">
        <v>10978</v>
      </c>
      <c r="B9259" s="9">
        <v>43216</v>
      </c>
      <c r="C9259" s="50" t="str">
        <f t="shared" si="1152"/>
        <v>N</v>
      </c>
      <c r="D9259" s="52">
        <f>_xlfn.XLOOKUP(B9259,Cal_Date!B:B,Cal_Date!A:A,0)</f>
        <v>4</v>
      </c>
      <c r="E9259">
        <v>2018</v>
      </c>
      <c r="F9259" t="s">
        <v>124</v>
      </c>
      <c r="G9259" t="s">
        <v>129</v>
      </c>
      <c r="H9259" t="s">
        <v>48</v>
      </c>
      <c r="I9259" t="s">
        <v>18</v>
      </c>
      <c r="J9259" t="s">
        <v>10</v>
      </c>
      <c r="K9259" t="s">
        <v>43</v>
      </c>
      <c r="L9259">
        <v>2</v>
      </c>
      <c r="M9259">
        <v>1001</v>
      </c>
      <c r="O9259" t="s">
        <v>25</v>
      </c>
      <c r="R9259" t="s">
        <v>44</v>
      </c>
      <c r="S9259" s="49" t="str">
        <f t="shared" si="1153"/>
        <v>Card</v>
      </c>
      <c r="T9259" s="3">
        <v>0.03</v>
      </c>
      <c r="U9259" s="2">
        <v>14.84</v>
      </c>
      <c r="V9259" s="2">
        <v>2.92</v>
      </c>
      <c r="W9259" s="54">
        <f>_xlfn.XLOOKUP(M9259,Market!A:A,Market!F:F,0)</f>
        <v>0.06</v>
      </c>
      <c r="X9259" s="55">
        <f t="shared" si="1154"/>
        <v>0.44519999999999998</v>
      </c>
      <c r="Y9259" s="55">
        <f t="shared" si="1155"/>
        <v>11.92</v>
      </c>
      <c r="Z9259" s="54">
        <f t="shared" si="1156"/>
        <v>0.80323450134770891</v>
      </c>
      <c r="AA9259" s="49" t="str">
        <f t="shared" ca="1" si="1157"/>
        <v>Y</v>
      </c>
      <c r="AB9259" s="49">
        <f t="shared" ca="1" si="1158"/>
        <v>6</v>
      </c>
      <c r="AC9259" s="49" t="str">
        <f t="shared" ca="1" si="1159"/>
        <v>Y</v>
      </c>
    </row>
    <row r="9260" spans="1:29" x14ac:dyDescent="0.25">
      <c r="A9260">
        <v>10979</v>
      </c>
      <c r="B9260" s="9">
        <v>43216</v>
      </c>
      <c r="C9260" s="50" t="str">
        <f t="shared" si="1152"/>
        <v>N</v>
      </c>
      <c r="D9260" s="52">
        <f>_xlfn.XLOOKUP(B9260,Cal_Date!B:B,Cal_Date!A:A,0)</f>
        <v>4</v>
      </c>
      <c r="E9260">
        <v>2018</v>
      </c>
      <c r="F9260" t="s">
        <v>124</v>
      </c>
      <c r="G9260" t="s">
        <v>129</v>
      </c>
      <c r="H9260" t="s">
        <v>48</v>
      </c>
      <c r="I9260" t="s">
        <v>18</v>
      </c>
      <c r="J9260" t="s">
        <v>10</v>
      </c>
      <c r="K9260" t="s">
        <v>43</v>
      </c>
      <c r="L9260">
        <v>1</v>
      </c>
      <c r="M9260">
        <v>1008</v>
      </c>
      <c r="O9260" t="s">
        <v>28</v>
      </c>
      <c r="R9260" t="s">
        <v>44</v>
      </c>
      <c r="S9260" s="49" t="str">
        <f t="shared" si="1153"/>
        <v>Card</v>
      </c>
      <c r="T9260" s="3">
        <v>0.03</v>
      </c>
      <c r="U9260" s="2">
        <v>7.6229999999999993</v>
      </c>
      <c r="V9260" s="2">
        <v>1.46</v>
      </c>
      <c r="W9260" s="54">
        <f>_xlfn.XLOOKUP(M9260,Market!A:A,Market!F:F,0)</f>
        <v>8.8999999999999996E-2</v>
      </c>
      <c r="X9260" s="55">
        <f t="shared" si="1154"/>
        <v>0.22868999999999998</v>
      </c>
      <c r="Y9260" s="55">
        <f t="shared" si="1155"/>
        <v>6.1629999999999994</v>
      </c>
      <c r="Z9260" s="54">
        <f t="shared" si="1156"/>
        <v>0.80847435392889933</v>
      </c>
      <c r="AA9260" s="49" t="str">
        <f t="shared" ca="1" si="1157"/>
        <v>Y</v>
      </c>
      <c r="AB9260" s="49">
        <f t="shared" ca="1" si="1158"/>
        <v>6</v>
      </c>
      <c r="AC9260" s="49" t="str">
        <f t="shared" ca="1" si="1159"/>
        <v>Y</v>
      </c>
    </row>
    <row r="9261" spans="1:29" x14ac:dyDescent="0.25">
      <c r="A9261">
        <v>10980</v>
      </c>
      <c r="B9261" s="9">
        <v>43216</v>
      </c>
      <c r="C9261" s="50" t="str">
        <f t="shared" si="1152"/>
        <v>N</v>
      </c>
      <c r="D9261" s="52">
        <f>_xlfn.XLOOKUP(B9261,Cal_Date!B:B,Cal_Date!A:A,0)</f>
        <v>4</v>
      </c>
      <c r="E9261">
        <v>2018</v>
      </c>
      <c r="F9261" t="s">
        <v>124</v>
      </c>
      <c r="G9261" t="s">
        <v>129</v>
      </c>
      <c r="H9261" t="s">
        <v>14</v>
      </c>
      <c r="I9261" t="s">
        <v>18</v>
      </c>
      <c r="J9261" t="s">
        <v>15</v>
      </c>
      <c r="K9261" t="s">
        <v>43</v>
      </c>
      <c r="L9261">
        <v>1</v>
      </c>
      <c r="M9261">
        <v>1009</v>
      </c>
      <c r="O9261" t="s">
        <v>28</v>
      </c>
      <c r="R9261" t="s">
        <v>44</v>
      </c>
      <c r="S9261" s="49" t="str">
        <f t="shared" si="1153"/>
        <v>Card</v>
      </c>
      <c r="T9261" s="3">
        <v>0.03</v>
      </c>
      <c r="U9261" s="2">
        <v>5.4450000000000003</v>
      </c>
      <c r="V9261" s="2">
        <v>2.2200000000000002</v>
      </c>
      <c r="W9261" s="54">
        <f>_xlfn.XLOOKUP(M9261,Market!A:A,Market!F:F,0)</f>
        <v>8.8999999999999996E-2</v>
      </c>
      <c r="X9261" s="55">
        <f t="shared" si="1154"/>
        <v>0.16335</v>
      </c>
      <c r="Y9261" s="55">
        <f t="shared" si="1155"/>
        <v>3.2250000000000001</v>
      </c>
      <c r="Z9261" s="54">
        <f t="shared" si="1156"/>
        <v>0.59228650137741046</v>
      </c>
      <c r="AA9261" s="49" t="str">
        <f t="shared" ca="1" si="1157"/>
        <v>Y</v>
      </c>
      <c r="AB9261" s="49">
        <f t="shared" ca="1" si="1158"/>
        <v>6</v>
      </c>
      <c r="AC9261" s="49" t="str">
        <f t="shared" ca="1" si="1159"/>
        <v>Y</v>
      </c>
    </row>
    <row r="9262" spans="1:29" x14ac:dyDescent="0.25">
      <c r="A9262">
        <v>10981</v>
      </c>
      <c r="B9262" s="9">
        <v>43216</v>
      </c>
      <c r="C9262" s="50" t="str">
        <f t="shared" si="1152"/>
        <v>N</v>
      </c>
      <c r="D9262" s="52">
        <f>_xlfn.XLOOKUP(B9262,Cal_Date!B:B,Cal_Date!A:A,0)</f>
        <v>4</v>
      </c>
      <c r="E9262">
        <v>2018</v>
      </c>
      <c r="F9262" t="s">
        <v>124</v>
      </c>
      <c r="G9262" t="s">
        <v>129</v>
      </c>
      <c r="H9262" t="s">
        <v>48</v>
      </c>
      <c r="I9262" t="s">
        <v>18</v>
      </c>
      <c r="J9262" t="s">
        <v>10</v>
      </c>
      <c r="K9262" t="s">
        <v>43</v>
      </c>
      <c r="L9262">
        <v>1</v>
      </c>
      <c r="M9262">
        <v>1001</v>
      </c>
      <c r="O9262" t="s">
        <v>25</v>
      </c>
      <c r="R9262" t="s">
        <v>47</v>
      </c>
      <c r="S9262" s="49" t="str">
        <f t="shared" si="1153"/>
        <v>Card</v>
      </c>
      <c r="T9262" s="3">
        <v>3.5000000000000003E-2</v>
      </c>
      <c r="U9262" s="2">
        <v>7.42</v>
      </c>
      <c r="V9262" s="2">
        <v>1.46</v>
      </c>
      <c r="W9262" s="54">
        <f>_xlfn.XLOOKUP(M9262,Market!A:A,Market!F:F,0)</f>
        <v>0.06</v>
      </c>
      <c r="X9262" s="55">
        <f t="shared" si="1154"/>
        <v>0.25970000000000004</v>
      </c>
      <c r="Y9262" s="55">
        <f t="shared" si="1155"/>
        <v>5.96</v>
      </c>
      <c r="Z9262" s="54">
        <f t="shared" si="1156"/>
        <v>0.80323450134770891</v>
      </c>
      <c r="AA9262" s="49" t="str">
        <f t="shared" ca="1" si="1157"/>
        <v>Y</v>
      </c>
      <c r="AB9262" s="49">
        <f t="shared" ca="1" si="1158"/>
        <v>6</v>
      </c>
      <c r="AC9262" s="49" t="str">
        <f t="shared" ca="1" si="1159"/>
        <v>Y</v>
      </c>
    </row>
    <row r="9263" spans="1:29" x14ac:dyDescent="0.25">
      <c r="A9263">
        <v>10982</v>
      </c>
      <c r="B9263" s="9">
        <v>43216</v>
      </c>
      <c r="C9263" s="50" t="str">
        <f t="shared" si="1152"/>
        <v>N</v>
      </c>
      <c r="D9263" s="52">
        <f>_xlfn.XLOOKUP(B9263,Cal_Date!B:B,Cal_Date!A:A,0)</f>
        <v>4</v>
      </c>
      <c r="E9263">
        <v>2018</v>
      </c>
      <c r="F9263" t="s">
        <v>124</v>
      </c>
      <c r="G9263" t="s">
        <v>129</v>
      </c>
      <c r="H9263" t="s">
        <v>48</v>
      </c>
      <c r="I9263" t="s">
        <v>18</v>
      </c>
      <c r="J9263" t="s">
        <v>10</v>
      </c>
      <c r="K9263" t="s">
        <v>43</v>
      </c>
      <c r="L9263">
        <v>1</v>
      </c>
      <c r="M9263">
        <v>1001</v>
      </c>
      <c r="O9263" t="s">
        <v>25</v>
      </c>
      <c r="R9263" t="s">
        <v>44</v>
      </c>
      <c r="S9263" s="49" t="str">
        <f t="shared" si="1153"/>
        <v>Card</v>
      </c>
      <c r="T9263" s="3">
        <v>0.03</v>
      </c>
      <c r="U9263" s="2">
        <v>7.42</v>
      </c>
      <c r="V9263" s="2">
        <v>1.46</v>
      </c>
      <c r="W9263" s="54">
        <f>_xlfn.XLOOKUP(M9263,Market!A:A,Market!F:F,0)</f>
        <v>0.06</v>
      </c>
      <c r="X9263" s="55">
        <f t="shared" si="1154"/>
        <v>0.22259999999999999</v>
      </c>
      <c r="Y9263" s="55">
        <f t="shared" si="1155"/>
        <v>5.96</v>
      </c>
      <c r="Z9263" s="54">
        <f t="shared" si="1156"/>
        <v>0.80323450134770891</v>
      </c>
      <c r="AA9263" s="49" t="str">
        <f t="shared" ca="1" si="1157"/>
        <v>Y</v>
      </c>
      <c r="AB9263" s="49">
        <f t="shared" ca="1" si="1158"/>
        <v>6</v>
      </c>
      <c r="AC9263" s="49" t="str">
        <f t="shared" ca="1" si="1159"/>
        <v>Y</v>
      </c>
    </row>
    <row r="9264" spans="1:29" x14ac:dyDescent="0.25">
      <c r="A9264">
        <v>10983</v>
      </c>
      <c r="B9264" s="9">
        <v>43216</v>
      </c>
      <c r="C9264" s="50" t="str">
        <f t="shared" si="1152"/>
        <v>N</v>
      </c>
      <c r="D9264" s="52">
        <f>_xlfn.XLOOKUP(B9264,Cal_Date!B:B,Cal_Date!A:A,0)</f>
        <v>4</v>
      </c>
      <c r="E9264">
        <v>2018</v>
      </c>
      <c r="F9264" t="s">
        <v>124</v>
      </c>
      <c r="G9264" t="s">
        <v>129</v>
      </c>
      <c r="H9264" t="s">
        <v>11</v>
      </c>
      <c r="I9264" t="s">
        <v>11</v>
      </c>
      <c r="J9264" t="s">
        <v>15</v>
      </c>
      <c r="K9264" t="s">
        <v>42</v>
      </c>
      <c r="L9264">
        <v>1</v>
      </c>
      <c r="M9264">
        <v>1001</v>
      </c>
      <c r="O9264" t="s">
        <v>25</v>
      </c>
      <c r="R9264" t="s">
        <v>44</v>
      </c>
      <c r="S9264" s="49" t="str">
        <f t="shared" si="1153"/>
        <v>Card</v>
      </c>
      <c r="T9264" s="3">
        <v>0.03</v>
      </c>
      <c r="U9264" s="2">
        <v>2.6500000000000004</v>
      </c>
      <c r="V9264" s="2">
        <v>0.87</v>
      </c>
      <c r="W9264" s="54">
        <f>_xlfn.XLOOKUP(M9264,Market!A:A,Market!F:F,0)</f>
        <v>0.06</v>
      </c>
      <c r="X9264" s="55">
        <f t="shared" si="1154"/>
        <v>7.9500000000000001E-2</v>
      </c>
      <c r="Y9264" s="55">
        <f t="shared" si="1155"/>
        <v>1.7800000000000002</v>
      </c>
      <c r="Z9264" s="54">
        <f t="shared" si="1156"/>
        <v>0.67169811320754713</v>
      </c>
      <c r="AA9264" s="49" t="str">
        <f t="shared" ca="1" si="1157"/>
        <v>Y</v>
      </c>
      <c r="AB9264" s="49">
        <f t="shared" ca="1" si="1158"/>
        <v>6</v>
      </c>
      <c r="AC9264" s="49" t="str">
        <f t="shared" ca="1" si="1159"/>
        <v>Y</v>
      </c>
    </row>
    <row r="9265" spans="1:29" x14ac:dyDescent="0.25">
      <c r="A9265">
        <v>10984</v>
      </c>
      <c r="B9265" s="9">
        <v>43216</v>
      </c>
      <c r="C9265" s="50" t="str">
        <f t="shared" si="1152"/>
        <v>N</v>
      </c>
      <c r="D9265" s="52">
        <f>_xlfn.XLOOKUP(B9265,Cal_Date!B:B,Cal_Date!A:A,0)</f>
        <v>4</v>
      </c>
      <c r="E9265">
        <v>2018</v>
      </c>
      <c r="F9265" t="s">
        <v>124</v>
      </c>
      <c r="G9265" t="s">
        <v>129</v>
      </c>
      <c r="H9265" t="s">
        <v>11</v>
      </c>
      <c r="I9265" t="s">
        <v>11</v>
      </c>
      <c r="J9265" t="s">
        <v>15</v>
      </c>
      <c r="K9265" t="s">
        <v>42</v>
      </c>
      <c r="L9265">
        <v>2</v>
      </c>
      <c r="M9265">
        <v>1002</v>
      </c>
      <c r="O9265" t="s">
        <v>28</v>
      </c>
      <c r="R9265" t="s">
        <v>44</v>
      </c>
      <c r="S9265" s="49" t="str">
        <f t="shared" si="1153"/>
        <v>Card</v>
      </c>
      <c r="T9265" s="3">
        <v>0.03</v>
      </c>
      <c r="U9265" s="2">
        <v>5.3000000000000007</v>
      </c>
      <c r="V9265" s="2">
        <v>1.74</v>
      </c>
      <c r="W9265" s="54">
        <f>_xlfn.XLOOKUP(M9265,Market!A:A,Market!F:F,0)</f>
        <v>0.06</v>
      </c>
      <c r="X9265" s="55">
        <f t="shared" si="1154"/>
        <v>0.159</v>
      </c>
      <c r="Y9265" s="55">
        <f t="shared" si="1155"/>
        <v>3.5600000000000005</v>
      </c>
      <c r="Z9265" s="54">
        <f t="shared" si="1156"/>
        <v>0.67169811320754713</v>
      </c>
      <c r="AA9265" s="49" t="str">
        <f t="shared" ca="1" si="1157"/>
        <v>Y</v>
      </c>
      <c r="AB9265" s="49">
        <f t="shared" ca="1" si="1158"/>
        <v>6</v>
      </c>
      <c r="AC9265" s="49" t="str">
        <f t="shared" ca="1" si="1159"/>
        <v>Y</v>
      </c>
    </row>
    <row r="9266" spans="1:29" x14ac:dyDescent="0.25">
      <c r="A9266">
        <v>10985</v>
      </c>
      <c r="B9266" s="9">
        <v>43216</v>
      </c>
      <c r="C9266" s="50" t="str">
        <f t="shared" si="1152"/>
        <v>N</v>
      </c>
      <c r="D9266" s="52">
        <f>_xlfn.XLOOKUP(B9266,Cal_Date!B:B,Cal_Date!A:A,0)</f>
        <v>4</v>
      </c>
      <c r="E9266">
        <v>2018</v>
      </c>
      <c r="F9266" t="s">
        <v>124</v>
      </c>
      <c r="G9266" t="s">
        <v>129</v>
      </c>
      <c r="H9266" t="s">
        <v>11</v>
      </c>
      <c r="I9266" t="s">
        <v>18</v>
      </c>
      <c r="J9266" t="s">
        <v>15</v>
      </c>
      <c r="K9266" t="s">
        <v>42</v>
      </c>
      <c r="L9266">
        <v>2</v>
      </c>
      <c r="M9266">
        <v>1003</v>
      </c>
      <c r="O9266" t="s">
        <v>25</v>
      </c>
      <c r="R9266" t="s">
        <v>44</v>
      </c>
      <c r="S9266" s="49" t="str">
        <f t="shared" si="1153"/>
        <v>Card</v>
      </c>
      <c r="T9266" s="3">
        <v>0.03</v>
      </c>
      <c r="U9266" s="2">
        <v>5.3000000000000007</v>
      </c>
      <c r="V9266" s="2">
        <v>2.8</v>
      </c>
      <c r="W9266" s="54">
        <f>_xlfn.XLOOKUP(M9266,Market!A:A,Market!F:F,0)</f>
        <v>0.06</v>
      </c>
      <c r="X9266" s="55">
        <f t="shared" si="1154"/>
        <v>0.159</v>
      </c>
      <c r="Y9266" s="55">
        <f t="shared" si="1155"/>
        <v>2.5000000000000009</v>
      </c>
      <c r="Z9266" s="54">
        <f t="shared" si="1156"/>
        <v>0.47169811320754729</v>
      </c>
      <c r="AA9266" s="49" t="str">
        <f t="shared" ca="1" si="1157"/>
        <v>Y</v>
      </c>
      <c r="AB9266" s="49">
        <f t="shared" ca="1" si="1158"/>
        <v>6</v>
      </c>
      <c r="AC9266" s="49" t="str">
        <f t="shared" ca="1" si="1159"/>
        <v>Y</v>
      </c>
    </row>
    <row r="9267" spans="1:29" x14ac:dyDescent="0.25">
      <c r="A9267">
        <v>10986</v>
      </c>
      <c r="B9267" s="9">
        <v>43216</v>
      </c>
      <c r="C9267" s="50" t="str">
        <f t="shared" si="1152"/>
        <v>N</v>
      </c>
      <c r="D9267" s="52">
        <f>_xlfn.XLOOKUP(B9267,Cal_Date!B:B,Cal_Date!A:A,0)</f>
        <v>4</v>
      </c>
      <c r="E9267">
        <v>2018</v>
      </c>
      <c r="F9267" t="s">
        <v>124</v>
      </c>
      <c r="G9267" t="s">
        <v>129</v>
      </c>
      <c r="H9267" t="s">
        <v>48</v>
      </c>
      <c r="I9267" t="s">
        <v>18</v>
      </c>
      <c r="J9267" t="s">
        <v>10</v>
      </c>
      <c r="K9267" t="s">
        <v>43</v>
      </c>
      <c r="L9267">
        <v>1</v>
      </c>
      <c r="M9267">
        <v>1003</v>
      </c>
      <c r="O9267" t="s">
        <v>25</v>
      </c>
      <c r="R9267" t="s">
        <v>44</v>
      </c>
      <c r="S9267" s="49" t="str">
        <f t="shared" si="1153"/>
        <v>Card</v>
      </c>
      <c r="T9267" s="3">
        <v>0.03</v>
      </c>
      <c r="U9267" s="2">
        <v>7.42</v>
      </c>
      <c r="V9267" s="2">
        <v>1.46</v>
      </c>
      <c r="W9267" s="54">
        <f>_xlfn.XLOOKUP(M9267,Market!A:A,Market!F:F,0)</f>
        <v>0.06</v>
      </c>
      <c r="X9267" s="55">
        <f t="shared" si="1154"/>
        <v>0.22259999999999999</v>
      </c>
      <c r="Y9267" s="55">
        <f t="shared" si="1155"/>
        <v>5.96</v>
      </c>
      <c r="Z9267" s="54">
        <f t="shared" si="1156"/>
        <v>0.80323450134770891</v>
      </c>
      <c r="AA9267" s="49" t="str">
        <f t="shared" ca="1" si="1157"/>
        <v>Y</v>
      </c>
      <c r="AB9267" s="49">
        <f t="shared" ca="1" si="1158"/>
        <v>6</v>
      </c>
      <c r="AC9267" s="49" t="str">
        <f t="shared" ca="1" si="1159"/>
        <v>Y</v>
      </c>
    </row>
    <row r="9268" spans="1:29" x14ac:dyDescent="0.25">
      <c r="A9268">
        <v>10987</v>
      </c>
      <c r="B9268" s="9">
        <v>43216</v>
      </c>
      <c r="C9268" s="50" t="str">
        <f t="shared" si="1152"/>
        <v>N</v>
      </c>
      <c r="D9268" s="52">
        <f>_xlfn.XLOOKUP(B9268,Cal_Date!B:B,Cal_Date!A:A,0)</f>
        <v>4</v>
      </c>
      <c r="E9268">
        <v>2018</v>
      </c>
      <c r="F9268" t="s">
        <v>124</v>
      </c>
      <c r="G9268" t="s">
        <v>129</v>
      </c>
      <c r="H9268" t="s">
        <v>14</v>
      </c>
      <c r="I9268" t="s">
        <v>18</v>
      </c>
      <c r="J9268" t="s">
        <v>15</v>
      </c>
      <c r="K9268" t="s">
        <v>43</v>
      </c>
      <c r="L9268">
        <v>1</v>
      </c>
      <c r="M9268">
        <v>1003</v>
      </c>
      <c r="O9268" t="s">
        <v>25</v>
      </c>
      <c r="R9268" t="s">
        <v>44</v>
      </c>
      <c r="S9268" s="49" t="str">
        <f t="shared" si="1153"/>
        <v>Card</v>
      </c>
      <c r="T9268" s="3">
        <v>0.03</v>
      </c>
      <c r="U9268" s="2">
        <v>5.3000000000000007</v>
      </c>
      <c r="V9268" s="2">
        <v>2.1</v>
      </c>
      <c r="W9268" s="54">
        <f>_xlfn.XLOOKUP(M9268,Market!A:A,Market!F:F,0)</f>
        <v>0.06</v>
      </c>
      <c r="X9268" s="55">
        <f t="shared" si="1154"/>
        <v>0.159</v>
      </c>
      <c r="Y9268" s="55">
        <f t="shared" si="1155"/>
        <v>3.2000000000000006</v>
      </c>
      <c r="Z9268" s="54">
        <f t="shared" si="1156"/>
        <v>0.60377358490566047</v>
      </c>
      <c r="AA9268" s="49" t="str">
        <f t="shared" ca="1" si="1157"/>
        <v>Y</v>
      </c>
      <c r="AB9268" s="49">
        <f t="shared" ca="1" si="1158"/>
        <v>6</v>
      </c>
      <c r="AC9268" s="49" t="str">
        <f t="shared" ca="1" si="1159"/>
        <v>Y</v>
      </c>
    </row>
    <row r="9269" spans="1:29" x14ac:dyDescent="0.25">
      <c r="A9269">
        <v>10988</v>
      </c>
      <c r="B9269" s="9">
        <v>43216</v>
      </c>
      <c r="C9269" s="50" t="str">
        <f t="shared" si="1152"/>
        <v>N</v>
      </c>
      <c r="D9269" s="52">
        <f>_xlfn.XLOOKUP(B9269,Cal_Date!B:B,Cal_Date!A:A,0)</f>
        <v>4</v>
      </c>
      <c r="E9269">
        <v>2018</v>
      </c>
      <c r="F9269" t="s">
        <v>124</v>
      </c>
      <c r="G9269" t="s">
        <v>129</v>
      </c>
      <c r="H9269" t="s">
        <v>48</v>
      </c>
      <c r="I9269" t="s">
        <v>18</v>
      </c>
      <c r="J9269" t="s">
        <v>10</v>
      </c>
      <c r="K9269" t="s">
        <v>43</v>
      </c>
      <c r="L9269">
        <v>1</v>
      </c>
      <c r="M9269">
        <v>1004</v>
      </c>
      <c r="O9269" t="s">
        <v>28</v>
      </c>
      <c r="R9269" t="s">
        <v>44</v>
      </c>
      <c r="S9269" s="49" t="str">
        <f t="shared" si="1153"/>
        <v>Card</v>
      </c>
      <c r="T9269" s="3">
        <v>0.03</v>
      </c>
      <c r="U9269" s="2">
        <v>7.42</v>
      </c>
      <c r="V9269" s="2">
        <v>1.46</v>
      </c>
      <c r="W9269" s="54">
        <f>_xlfn.XLOOKUP(M9269,Market!A:A,Market!F:F,0)</f>
        <v>0.06</v>
      </c>
      <c r="X9269" s="55">
        <f t="shared" si="1154"/>
        <v>0.22259999999999999</v>
      </c>
      <c r="Y9269" s="55">
        <f t="shared" si="1155"/>
        <v>5.96</v>
      </c>
      <c r="Z9269" s="54">
        <f t="shared" si="1156"/>
        <v>0.80323450134770891</v>
      </c>
      <c r="AA9269" s="49" t="str">
        <f t="shared" ca="1" si="1157"/>
        <v>Y</v>
      </c>
      <c r="AB9269" s="49">
        <f t="shared" ca="1" si="1158"/>
        <v>6</v>
      </c>
      <c r="AC9269" s="49" t="str">
        <f t="shared" ca="1" si="1159"/>
        <v>Y</v>
      </c>
    </row>
    <row r="9270" spans="1:29" x14ac:dyDescent="0.25">
      <c r="A9270">
        <v>10989</v>
      </c>
      <c r="B9270" s="9">
        <v>43216</v>
      </c>
      <c r="C9270" s="50" t="str">
        <f t="shared" si="1152"/>
        <v>N</v>
      </c>
      <c r="D9270" s="52">
        <f>_xlfn.XLOOKUP(B9270,Cal_Date!B:B,Cal_Date!A:A,0)</f>
        <v>4</v>
      </c>
      <c r="E9270">
        <v>2018</v>
      </c>
      <c r="F9270" t="s">
        <v>124</v>
      </c>
      <c r="G9270" t="s">
        <v>129</v>
      </c>
      <c r="H9270" t="s">
        <v>11</v>
      </c>
      <c r="I9270" t="s">
        <v>11</v>
      </c>
      <c r="J9270" t="s">
        <v>15</v>
      </c>
      <c r="K9270" t="s">
        <v>42</v>
      </c>
      <c r="L9270">
        <v>2</v>
      </c>
      <c r="M9270">
        <v>1005</v>
      </c>
      <c r="O9270" t="s">
        <v>25</v>
      </c>
      <c r="R9270" t="s">
        <v>44</v>
      </c>
      <c r="S9270" s="49" t="str">
        <f t="shared" si="1153"/>
        <v>Card</v>
      </c>
      <c r="T9270" s="3">
        <v>0.03</v>
      </c>
      <c r="U9270" s="2">
        <v>5.4450000000000003</v>
      </c>
      <c r="V9270" s="2">
        <v>1.74</v>
      </c>
      <c r="W9270" s="54">
        <f>_xlfn.XLOOKUP(M9270,Market!A:A,Market!F:F,0)</f>
        <v>8.8999999999999996E-2</v>
      </c>
      <c r="X9270" s="55">
        <f t="shared" si="1154"/>
        <v>0.16335</v>
      </c>
      <c r="Y9270" s="55">
        <f t="shared" si="1155"/>
        <v>3.7050000000000001</v>
      </c>
      <c r="Z9270" s="54">
        <f t="shared" si="1156"/>
        <v>0.68044077134986225</v>
      </c>
      <c r="AA9270" s="49" t="str">
        <f t="shared" ca="1" si="1157"/>
        <v>Y</v>
      </c>
      <c r="AB9270" s="49">
        <f t="shared" ca="1" si="1158"/>
        <v>6</v>
      </c>
      <c r="AC9270" s="49" t="str">
        <f t="shared" ca="1" si="1159"/>
        <v>Y</v>
      </c>
    </row>
    <row r="9271" spans="1:29" x14ac:dyDescent="0.25">
      <c r="A9271">
        <v>10990</v>
      </c>
      <c r="B9271" s="9">
        <v>43216</v>
      </c>
      <c r="C9271" s="50" t="str">
        <f t="shared" si="1152"/>
        <v>N</v>
      </c>
      <c r="D9271" s="52">
        <f>_xlfn.XLOOKUP(B9271,Cal_Date!B:B,Cal_Date!A:A,0)</f>
        <v>4</v>
      </c>
      <c r="E9271">
        <v>2018</v>
      </c>
      <c r="F9271" t="s">
        <v>124</v>
      </c>
      <c r="G9271" t="s">
        <v>129</v>
      </c>
      <c r="H9271" t="s">
        <v>11</v>
      </c>
      <c r="I9271" t="s">
        <v>11</v>
      </c>
      <c r="J9271" t="s">
        <v>15</v>
      </c>
      <c r="K9271" t="s">
        <v>42</v>
      </c>
      <c r="L9271">
        <v>1</v>
      </c>
      <c r="M9271">
        <v>1005</v>
      </c>
      <c r="O9271" t="s">
        <v>25</v>
      </c>
      <c r="R9271" t="s">
        <v>44</v>
      </c>
      <c r="S9271" s="49" t="str">
        <f t="shared" si="1153"/>
        <v>Card</v>
      </c>
      <c r="T9271" s="3">
        <v>0.03</v>
      </c>
      <c r="U9271" s="2">
        <v>2.7225000000000001</v>
      </c>
      <c r="V9271" s="2">
        <v>0.87</v>
      </c>
      <c r="W9271" s="54">
        <f>_xlfn.XLOOKUP(M9271,Market!A:A,Market!F:F,0)</f>
        <v>8.8999999999999996E-2</v>
      </c>
      <c r="X9271" s="55">
        <f t="shared" si="1154"/>
        <v>8.1674999999999998E-2</v>
      </c>
      <c r="Y9271" s="55">
        <f t="shared" si="1155"/>
        <v>1.8525</v>
      </c>
      <c r="Z9271" s="54">
        <f t="shared" si="1156"/>
        <v>0.68044077134986225</v>
      </c>
      <c r="AA9271" s="49" t="str">
        <f t="shared" ca="1" si="1157"/>
        <v>Y</v>
      </c>
      <c r="AB9271" s="49">
        <f t="shared" ca="1" si="1158"/>
        <v>6</v>
      </c>
      <c r="AC9271" s="49" t="str">
        <f t="shared" ca="1" si="1159"/>
        <v>Y</v>
      </c>
    </row>
    <row r="9272" spans="1:29" x14ac:dyDescent="0.25">
      <c r="A9272">
        <v>10991</v>
      </c>
      <c r="B9272" s="9">
        <v>43216</v>
      </c>
      <c r="C9272" s="50" t="str">
        <f t="shared" si="1152"/>
        <v>N</v>
      </c>
      <c r="D9272" s="52">
        <f>_xlfn.XLOOKUP(B9272,Cal_Date!B:B,Cal_Date!A:A,0)</f>
        <v>4</v>
      </c>
      <c r="E9272">
        <v>2018</v>
      </c>
      <c r="F9272" t="s">
        <v>124</v>
      </c>
      <c r="G9272" t="s">
        <v>129</v>
      </c>
      <c r="H9272" t="s">
        <v>11</v>
      </c>
      <c r="I9272" t="s">
        <v>11</v>
      </c>
      <c r="J9272" t="s">
        <v>15</v>
      </c>
      <c r="K9272" t="s">
        <v>42</v>
      </c>
      <c r="L9272">
        <v>2</v>
      </c>
      <c r="M9272">
        <v>1003</v>
      </c>
      <c r="O9272" t="s">
        <v>25</v>
      </c>
      <c r="R9272" t="s">
        <v>44</v>
      </c>
      <c r="S9272" s="49" t="str">
        <f t="shared" si="1153"/>
        <v>Card</v>
      </c>
      <c r="T9272" s="3">
        <v>0.03</v>
      </c>
      <c r="U9272" s="2">
        <v>5.3000000000000007</v>
      </c>
      <c r="V9272" s="2">
        <v>1.74</v>
      </c>
      <c r="W9272" s="54">
        <f>_xlfn.XLOOKUP(M9272,Market!A:A,Market!F:F,0)</f>
        <v>0.06</v>
      </c>
      <c r="X9272" s="55">
        <f t="shared" si="1154"/>
        <v>0.159</v>
      </c>
      <c r="Y9272" s="55">
        <f t="shared" si="1155"/>
        <v>3.5600000000000005</v>
      </c>
      <c r="Z9272" s="54">
        <f t="shared" si="1156"/>
        <v>0.67169811320754713</v>
      </c>
      <c r="AA9272" s="49" t="str">
        <f t="shared" ca="1" si="1157"/>
        <v>Y</v>
      </c>
      <c r="AB9272" s="49">
        <f t="shared" ca="1" si="1158"/>
        <v>6</v>
      </c>
      <c r="AC9272" s="49" t="str">
        <f t="shared" ca="1" si="1159"/>
        <v>Y</v>
      </c>
    </row>
    <row r="9273" spans="1:29" x14ac:dyDescent="0.25">
      <c r="A9273">
        <v>10992</v>
      </c>
      <c r="B9273" s="9">
        <v>43216</v>
      </c>
      <c r="C9273" s="50" t="str">
        <f t="shared" si="1152"/>
        <v>N</v>
      </c>
      <c r="D9273" s="52">
        <f>_xlfn.XLOOKUP(B9273,Cal_Date!B:B,Cal_Date!A:A,0)</f>
        <v>4</v>
      </c>
      <c r="E9273">
        <v>2018</v>
      </c>
      <c r="F9273" t="s">
        <v>124</v>
      </c>
      <c r="G9273" t="s">
        <v>129</v>
      </c>
      <c r="H9273" t="s">
        <v>48</v>
      </c>
      <c r="I9273" t="s">
        <v>18</v>
      </c>
      <c r="J9273" t="s">
        <v>10</v>
      </c>
      <c r="K9273" t="s">
        <v>43</v>
      </c>
      <c r="L9273">
        <v>1</v>
      </c>
      <c r="M9273">
        <v>1007</v>
      </c>
      <c r="O9273" t="s">
        <v>28</v>
      </c>
      <c r="R9273" t="s">
        <v>44</v>
      </c>
      <c r="S9273" s="49" t="str">
        <f t="shared" si="1153"/>
        <v>Card</v>
      </c>
      <c r="T9273" s="3">
        <v>0.03</v>
      </c>
      <c r="U9273" s="2">
        <v>7.6229999999999993</v>
      </c>
      <c r="V9273" s="2">
        <v>1.46</v>
      </c>
      <c r="W9273" s="54">
        <f>_xlfn.XLOOKUP(M9273,Market!A:A,Market!F:F,0)</f>
        <v>8.8999999999999996E-2</v>
      </c>
      <c r="X9273" s="55">
        <f t="shared" si="1154"/>
        <v>0.22868999999999998</v>
      </c>
      <c r="Y9273" s="55">
        <f t="shared" si="1155"/>
        <v>6.1629999999999994</v>
      </c>
      <c r="Z9273" s="54">
        <f t="shared" si="1156"/>
        <v>0.80847435392889933</v>
      </c>
      <c r="AA9273" s="49" t="str">
        <f t="shared" ca="1" si="1157"/>
        <v>Y</v>
      </c>
      <c r="AB9273" s="49">
        <f t="shared" ca="1" si="1158"/>
        <v>6</v>
      </c>
      <c r="AC9273" s="49" t="str">
        <f t="shared" ca="1" si="1159"/>
        <v>Y</v>
      </c>
    </row>
    <row r="9274" spans="1:29" x14ac:dyDescent="0.25">
      <c r="A9274">
        <v>10993</v>
      </c>
      <c r="B9274" s="9">
        <v>43216</v>
      </c>
      <c r="C9274" s="50" t="str">
        <f t="shared" si="1152"/>
        <v>N</v>
      </c>
      <c r="D9274" s="52">
        <f>_xlfn.XLOOKUP(B9274,Cal_Date!B:B,Cal_Date!A:A,0)</f>
        <v>4</v>
      </c>
      <c r="E9274">
        <v>2018</v>
      </c>
      <c r="F9274" t="s">
        <v>124</v>
      </c>
      <c r="G9274" t="s">
        <v>129</v>
      </c>
      <c r="H9274" t="s">
        <v>14</v>
      </c>
      <c r="I9274" t="s">
        <v>18</v>
      </c>
      <c r="J9274" t="s">
        <v>15</v>
      </c>
      <c r="K9274" t="s">
        <v>43</v>
      </c>
      <c r="L9274">
        <v>2</v>
      </c>
      <c r="M9274">
        <v>1006</v>
      </c>
      <c r="O9274" t="s">
        <v>28</v>
      </c>
      <c r="R9274" t="s">
        <v>44</v>
      </c>
      <c r="S9274" s="49" t="str">
        <f t="shared" si="1153"/>
        <v>Card</v>
      </c>
      <c r="T9274" s="3">
        <v>0.03</v>
      </c>
      <c r="U9274" s="2">
        <v>10.89</v>
      </c>
      <c r="V9274" s="2">
        <v>4.4400000000000004</v>
      </c>
      <c r="W9274" s="54">
        <f>_xlfn.XLOOKUP(M9274,Market!A:A,Market!F:F,0)</f>
        <v>8.8999999999999996E-2</v>
      </c>
      <c r="X9274" s="55">
        <f t="shared" si="1154"/>
        <v>0.32669999999999999</v>
      </c>
      <c r="Y9274" s="55">
        <f t="shared" si="1155"/>
        <v>6.45</v>
      </c>
      <c r="Z9274" s="54">
        <f t="shared" si="1156"/>
        <v>0.59228650137741046</v>
      </c>
      <c r="AA9274" s="49" t="str">
        <f t="shared" ca="1" si="1157"/>
        <v>Y</v>
      </c>
      <c r="AB9274" s="49">
        <f t="shared" ca="1" si="1158"/>
        <v>6</v>
      </c>
      <c r="AC9274" s="49" t="str">
        <f t="shared" ca="1" si="1159"/>
        <v>Y</v>
      </c>
    </row>
    <row r="9275" spans="1:29" x14ac:dyDescent="0.25">
      <c r="A9275">
        <v>10994</v>
      </c>
      <c r="B9275" s="9">
        <v>43216</v>
      </c>
      <c r="C9275" s="50" t="str">
        <f t="shared" si="1152"/>
        <v>N</v>
      </c>
      <c r="D9275" s="52">
        <f>_xlfn.XLOOKUP(B9275,Cal_Date!B:B,Cal_Date!A:A,0)</f>
        <v>4</v>
      </c>
      <c r="E9275">
        <v>2018</v>
      </c>
      <c r="F9275" t="s">
        <v>124</v>
      </c>
      <c r="G9275" t="s">
        <v>129</v>
      </c>
      <c r="H9275" t="s">
        <v>11</v>
      </c>
      <c r="I9275" t="s">
        <v>11</v>
      </c>
      <c r="J9275" t="s">
        <v>15</v>
      </c>
      <c r="K9275" t="s">
        <v>42</v>
      </c>
      <c r="L9275">
        <v>1</v>
      </c>
      <c r="M9275">
        <v>1006</v>
      </c>
      <c r="O9275" t="s">
        <v>28</v>
      </c>
      <c r="R9275" t="s">
        <v>47</v>
      </c>
      <c r="S9275" s="49" t="str">
        <f t="shared" si="1153"/>
        <v>Card</v>
      </c>
      <c r="T9275" s="3">
        <v>3.5000000000000003E-2</v>
      </c>
      <c r="U9275" s="2">
        <v>2.7225000000000001</v>
      </c>
      <c r="V9275" s="2">
        <v>0.87</v>
      </c>
      <c r="W9275" s="54">
        <f>_xlfn.XLOOKUP(M9275,Market!A:A,Market!F:F,0)</f>
        <v>8.8999999999999996E-2</v>
      </c>
      <c r="X9275" s="55">
        <f t="shared" si="1154"/>
        <v>9.5287500000000011E-2</v>
      </c>
      <c r="Y9275" s="55">
        <f t="shared" si="1155"/>
        <v>1.8525</v>
      </c>
      <c r="Z9275" s="54">
        <f t="shared" si="1156"/>
        <v>0.68044077134986225</v>
      </c>
      <c r="AA9275" s="49" t="str">
        <f t="shared" ca="1" si="1157"/>
        <v>Y</v>
      </c>
      <c r="AB9275" s="49">
        <f t="shared" ca="1" si="1158"/>
        <v>6</v>
      </c>
      <c r="AC9275" s="49" t="str">
        <f t="shared" ca="1" si="1159"/>
        <v>Y</v>
      </c>
    </row>
    <row r="9276" spans="1:29" x14ac:dyDescent="0.25">
      <c r="A9276">
        <v>10995</v>
      </c>
      <c r="B9276" s="9">
        <v>43216</v>
      </c>
      <c r="C9276" s="50" t="str">
        <f t="shared" si="1152"/>
        <v>N</v>
      </c>
      <c r="D9276" s="52">
        <f>_xlfn.XLOOKUP(B9276,Cal_Date!B:B,Cal_Date!A:A,0)</f>
        <v>4</v>
      </c>
      <c r="E9276">
        <v>2018</v>
      </c>
      <c r="F9276" t="s">
        <v>124</v>
      </c>
      <c r="G9276" t="s">
        <v>129</v>
      </c>
      <c r="H9276" t="s">
        <v>48</v>
      </c>
      <c r="I9276" t="s">
        <v>18</v>
      </c>
      <c r="J9276" t="s">
        <v>10</v>
      </c>
      <c r="K9276" t="s">
        <v>43</v>
      </c>
      <c r="L9276">
        <v>1</v>
      </c>
      <c r="M9276">
        <v>1006</v>
      </c>
      <c r="O9276" t="s">
        <v>28</v>
      </c>
      <c r="R9276" t="s">
        <v>44</v>
      </c>
      <c r="S9276" s="49" t="str">
        <f t="shared" si="1153"/>
        <v>Card</v>
      </c>
      <c r="T9276" s="3">
        <v>0.03</v>
      </c>
      <c r="U9276" s="2">
        <v>7.6229999999999993</v>
      </c>
      <c r="V9276" s="2">
        <v>1.46</v>
      </c>
      <c r="W9276" s="54">
        <f>_xlfn.XLOOKUP(M9276,Market!A:A,Market!F:F,0)</f>
        <v>8.8999999999999996E-2</v>
      </c>
      <c r="X9276" s="55">
        <f t="shared" si="1154"/>
        <v>0.22868999999999998</v>
      </c>
      <c r="Y9276" s="55">
        <f t="shared" si="1155"/>
        <v>6.1629999999999994</v>
      </c>
      <c r="Z9276" s="54">
        <f t="shared" si="1156"/>
        <v>0.80847435392889933</v>
      </c>
      <c r="AA9276" s="49" t="str">
        <f t="shared" ca="1" si="1157"/>
        <v>Y</v>
      </c>
      <c r="AB9276" s="49">
        <f t="shared" ca="1" si="1158"/>
        <v>6</v>
      </c>
      <c r="AC9276" s="49" t="str">
        <f t="shared" ca="1" si="1159"/>
        <v>Y</v>
      </c>
    </row>
    <row r="9277" spans="1:29" x14ac:dyDescent="0.25">
      <c r="A9277">
        <v>10996</v>
      </c>
      <c r="B9277" s="9">
        <v>43216</v>
      </c>
      <c r="C9277" s="50" t="str">
        <f t="shared" si="1152"/>
        <v>N</v>
      </c>
      <c r="D9277" s="52">
        <f>_xlfn.XLOOKUP(B9277,Cal_Date!B:B,Cal_Date!A:A,0)</f>
        <v>4</v>
      </c>
      <c r="E9277">
        <v>2018</v>
      </c>
      <c r="F9277" t="s">
        <v>124</v>
      </c>
      <c r="G9277" t="s">
        <v>129</v>
      </c>
      <c r="H9277" t="s">
        <v>48</v>
      </c>
      <c r="I9277" t="s">
        <v>18</v>
      </c>
      <c r="J9277" t="s">
        <v>10</v>
      </c>
      <c r="K9277" t="s">
        <v>43</v>
      </c>
      <c r="L9277">
        <v>1</v>
      </c>
      <c r="M9277">
        <v>1004</v>
      </c>
      <c r="O9277" t="s">
        <v>28</v>
      </c>
      <c r="R9277" t="s">
        <v>44</v>
      </c>
      <c r="S9277" s="49" t="str">
        <f t="shared" si="1153"/>
        <v>Card</v>
      </c>
      <c r="T9277" s="3">
        <v>0.03</v>
      </c>
      <c r="U9277" s="2">
        <v>7.42</v>
      </c>
      <c r="V9277" s="2">
        <v>1.46</v>
      </c>
      <c r="W9277" s="54">
        <f>_xlfn.XLOOKUP(M9277,Market!A:A,Market!F:F,0)</f>
        <v>0.06</v>
      </c>
      <c r="X9277" s="55">
        <f t="shared" si="1154"/>
        <v>0.22259999999999999</v>
      </c>
      <c r="Y9277" s="55">
        <f t="shared" si="1155"/>
        <v>5.96</v>
      </c>
      <c r="Z9277" s="54">
        <f t="shared" si="1156"/>
        <v>0.80323450134770891</v>
      </c>
      <c r="AA9277" s="49" t="str">
        <f t="shared" ca="1" si="1157"/>
        <v>Y</v>
      </c>
      <c r="AB9277" s="49">
        <f t="shared" ca="1" si="1158"/>
        <v>6</v>
      </c>
      <c r="AC9277" s="49" t="str">
        <f t="shared" ca="1" si="1159"/>
        <v>Y</v>
      </c>
    </row>
    <row r="9278" spans="1:29" x14ac:dyDescent="0.25">
      <c r="A9278">
        <v>10997</v>
      </c>
      <c r="B9278" s="9">
        <v>43216</v>
      </c>
      <c r="C9278" s="50" t="str">
        <f t="shared" si="1152"/>
        <v>N</v>
      </c>
      <c r="D9278" s="52">
        <f>_xlfn.XLOOKUP(B9278,Cal_Date!B:B,Cal_Date!A:A,0)</f>
        <v>4</v>
      </c>
      <c r="E9278">
        <v>2018</v>
      </c>
      <c r="F9278" t="s">
        <v>124</v>
      </c>
      <c r="G9278" t="s">
        <v>129</v>
      </c>
      <c r="H9278" t="s">
        <v>48</v>
      </c>
      <c r="I9278" t="s">
        <v>18</v>
      </c>
      <c r="J9278" t="s">
        <v>10</v>
      </c>
      <c r="K9278" t="s">
        <v>43</v>
      </c>
      <c r="L9278">
        <v>1</v>
      </c>
      <c r="M9278">
        <v>1004</v>
      </c>
      <c r="O9278" t="s">
        <v>28</v>
      </c>
      <c r="R9278" t="s">
        <v>44</v>
      </c>
      <c r="S9278" s="49" t="str">
        <f t="shared" si="1153"/>
        <v>Card</v>
      </c>
      <c r="T9278" s="3">
        <v>0.03</v>
      </c>
      <c r="U9278" s="2">
        <v>7.42</v>
      </c>
      <c r="V9278" s="2">
        <v>1.46</v>
      </c>
      <c r="W9278" s="54">
        <f>_xlfn.XLOOKUP(M9278,Market!A:A,Market!F:F,0)</f>
        <v>0.06</v>
      </c>
      <c r="X9278" s="55">
        <f t="shared" si="1154"/>
        <v>0.22259999999999999</v>
      </c>
      <c r="Y9278" s="55">
        <f t="shared" si="1155"/>
        <v>5.96</v>
      </c>
      <c r="Z9278" s="54">
        <f t="shared" si="1156"/>
        <v>0.80323450134770891</v>
      </c>
      <c r="AA9278" s="49" t="str">
        <f t="shared" ca="1" si="1157"/>
        <v>Y</v>
      </c>
      <c r="AB9278" s="49">
        <f t="shared" ca="1" si="1158"/>
        <v>6</v>
      </c>
      <c r="AC9278" s="49" t="str">
        <f t="shared" ca="1" si="1159"/>
        <v>Y</v>
      </c>
    </row>
    <row r="9279" spans="1:29" x14ac:dyDescent="0.25">
      <c r="A9279">
        <v>10998</v>
      </c>
      <c r="B9279" s="9">
        <v>43216</v>
      </c>
      <c r="C9279" s="50" t="str">
        <f t="shared" si="1152"/>
        <v>N</v>
      </c>
      <c r="D9279" s="52">
        <f>_xlfn.XLOOKUP(B9279,Cal_Date!B:B,Cal_Date!A:A,0)</f>
        <v>4</v>
      </c>
      <c r="E9279">
        <v>2018</v>
      </c>
      <c r="F9279" t="s">
        <v>124</v>
      </c>
      <c r="G9279" t="s">
        <v>129</v>
      </c>
      <c r="H9279" t="s">
        <v>11</v>
      </c>
      <c r="I9279" t="s">
        <v>18</v>
      </c>
      <c r="J9279" t="s">
        <v>15</v>
      </c>
      <c r="K9279" t="s">
        <v>42</v>
      </c>
      <c r="L9279">
        <v>2</v>
      </c>
      <c r="M9279">
        <v>1000</v>
      </c>
      <c r="O9279" t="s">
        <v>25</v>
      </c>
      <c r="R9279" t="s">
        <v>44</v>
      </c>
      <c r="S9279" s="49" t="str">
        <f t="shared" si="1153"/>
        <v>Card</v>
      </c>
      <c r="T9279" s="3">
        <v>0.03</v>
      </c>
      <c r="U9279" s="2">
        <v>5.4</v>
      </c>
      <c r="V9279" s="2">
        <v>2.8</v>
      </c>
      <c r="W9279" s="54">
        <f>_xlfn.XLOOKUP(M9279,Market!A:A,Market!F:F,0)</f>
        <v>0.08</v>
      </c>
      <c r="X9279" s="55">
        <f t="shared" si="1154"/>
        <v>0.16200000000000001</v>
      </c>
      <c r="Y9279" s="55">
        <f t="shared" si="1155"/>
        <v>2.6000000000000005</v>
      </c>
      <c r="Z9279" s="54">
        <f t="shared" si="1156"/>
        <v>0.48148148148148157</v>
      </c>
      <c r="AA9279" s="49" t="str">
        <f t="shared" ca="1" si="1157"/>
        <v>Y</v>
      </c>
      <c r="AB9279" s="49">
        <f t="shared" ca="1" si="1158"/>
        <v>6</v>
      </c>
      <c r="AC9279" s="49" t="str">
        <f t="shared" ca="1" si="1159"/>
        <v>Y</v>
      </c>
    </row>
    <row r="9280" spans="1:29" x14ac:dyDescent="0.25">
      <c r="A9280">
        <v>10999</v>
      </c>
      <c r="B9280" s="9">
        <v>43216</v>
      </c>
      <c r="C9280" s="50" t="str">
        <f t="shared" si="1152"/>
        <v>N</v>
      </c>
      <c r="D9280" s="52">
        <f>_xlfn.XLOOKUP(B9280,Cal_Date!B:B,Cal_Date!A:A,0)</f>
        <v>4</v>
      </c>
      <c r="E9280">
        <v>2018</v>
      </c>
      <c r="F9280" t="s">
        <v>124</v>
      </c>
      <c r="G9280" t="s">
        <v>129</v>
      </c>
      <c r="H9280" t="s">
        <v>14</v>
      </c>
      <c r="I9280" t="s">
        <v>18</v>
      </c>
      <c r="J9280" t="s">
        <v>15</v>
      </c>
      <c r="K9280" t="s">
        <v>43</v>
      </c>
      <c r="L9280">
        <v>1</v>
      </c>
      <c r="M9280">
        <v>1000</v>
      </c>
      <c r="O9280" t="s">
        <v>25</v>
      </c>
      <c r="R9280" t="s">
        <v>47</v>
      </c>
      <c r="S9280" s="49" t="str">
        <f t="shared" si="1153"/>
        <v>Card</v>
      </c>
      <c r="T9280" s="3">
        <v>3.5000000000000003E-2</v>
      </c>
      <c r="U9280" s="2">
        <v>5.4</v>
      </c>
      <c r="V9280" s="2">
        <v>2.1</v>
      </c>
      <c r="W9280" s="54">
        <f>_xlfn.XLOOKUP(M9280,Market!A:A,Market!F:F,0)</f>
        <v>0.08</v>
      </c>
      <c r="X9280" s="55">
        <f t="shared" si="1154"/>
        <v>0.18900000000000003</v>
      </c>
      <c r="Y9280" s="55">
        <f t="shared" si="1155"/>
        <v>3.3000000000000003</v>
      </c>
      <c r="Z9280" s="54">
        <f t="shared" si="1156"/>
        <v>0.61111111111111116</v>
      </c>
      <c r="AA9280" s="49" t="str">
        <f t="shared" ca="1" si="1157"/>
        <v>Y</v>
      </c>
      <c r="AB9280" s="49">
        <f t="shared" ca="1" si="1158"/>
        <v>6</v>
      </c>
      <c r="AC9280" s="49" t="str">
        <f t="shared" ca="1" si="1159"/>
        <v>Y</v>
      </c>
    </row>
    <row r="9281" spans="1:29" x14ac:dyDescent="0.25">
      <c r="A9281">
        <v>11000</v>
      </c>
      <c r="B9281" s="9">
        <v>43216</v>
      </c>
      <c r="C9281" s="50" t="str">
        <f t="shared" si="1152"/>
        <v>N</v>
      </c>
      <c r="D9281" s="52">
        <f>_xlfn.XLOOKUP(B9281,Cal_Date!B:B,Cal_Date!A:A,0)</f>
        <v>4</v>
      </c>
      <c r="E9281">
        <v>2018</v>
      </c>
      <c r="F9281" t="s">
        <v>124</v>
      </c>
      <c r="G9281" t="s">
        <v>129</v>
      </c>
      <c r="H9281" t="s">
        <v>48</v>
      </c>
      <c r="I9281" t="s">
        <v>18</v>
      </c>
      <c r="J9281" t="s">
        <v>10</v>
      </c>
      <c r="K9281" t="s">
        <v>43</v>
      </c>
      <c r="L9281">
        <v>1</v>
      </c>
      <c r="M9281">
        <v>1000</v>
      </c>
      <c r="O9281" t="s">
        <v>25</v>
      </c>
      <c r="R9281" t="s">
        <v>47</v>
      </c>
      <c r="S9281" s="49" t="str">
        <f t="shared" si="1153"/>
        <v>Card</v>
      </c>
      <c r="T9281" s="3">
        <v>3.5000000000000003E-2</v>
      </c>
      <c r="U9281" s="2">
        <v>7.5600000000000005</v>
      </c>
      <c r="V9281" s="2">
        <v>1.46</v>
      </c>
      <c r="W9281" s="54">
        <f>_xlfn.XLOOKUP(M9281,Market!A:A,Market!F:F,0)</f>
        <v>0.08</v>
      </c>
      <c r="X9281" s="55">
        <f t="shared" si="1154"/>
        <v>0.26460000000000006</v>
      </c>
      <c r="Y9281" s="55">
        <f t="shared" si="1155"/>
        <v>6.1000000000000005</v>
      </c>
      <c r="Z9281" s="54">
        <f t="shared" si="1156"/>
        <v>0.80687830687830686</v>
      </c>
      <c r="AA9281" s="49" t="str">
        <f t="shared" ca="1" si="1157"/>
        <v>Y</v>
      </c>
      <c r="AB9281" s="49">
        <f t="shared" ca="1" si="1158"/>
        <v>6</v>
      </c>
      <c r="AC9281" s="49" t="str">
        <f t="shared" ca="1" si="1159"/>
        <v>Y</v>
      </c>
    </row>
    <row r="9282" spans="1:29" x14ac:dyDescent="0.25">
      <c r="A9282">
        <v>11001</v>
      </c>
      <c r="B9282" s="9">
        <v>43216</v>
      </c>
      <c r="C9282" s="50" t="str">
        <f t="shared" si="1152"/>
        <v>N</v>
      </c>
      <c r="D9282" s="52">
        <f>_xlfn.XLOOKUP(B9282,Cal_Date!B:B,Cal_Date!A:A,0)</f>
        <v>4</v>
      </c>
      <c r="E9282">
        <v>2018</v>
      </c>
      <c r="F9282" t="s">
        <v>124</v>
      </c>
      <c r="G9282" t="s">
        <v>129</v>
      </c>
      <c r="H9282" t="s">
        <v>11</v>
      </c>
      <c r="I9282" t="s">
        <v>11</v>
      </c>
      <c r="J9282" t="s">
        <v>15</v>
      </c>
      <c r="K9282" t="s">
        <v>42</v>
      </c>
      <c r="L9282">
        <v>1</v>
      </c>
      <c r="M9282">
        <v>1008</v>
      </c>
      <c r="O9282" t="s">
        <v>28</v>
      </c>
      <c r="R9282" t="s">
        <v>47</v>
      </c>
      <c r="S9282" s="49" t="str">
        <f t="shared" si="1153"/>
        <v>Card</v>
      </c>
      <c r="T9282" s="3">
        <v>3.5000000000000003E-2</v>
      </c>
      <c r="U9282" s="2">
        <v>2.7225000000000001</v>
      </c>
      <c r="V9282" s="2">
        <v>0.87</v>
      </c>
      <c r="W9282" s="54">
        <f>_xlfn.XLOOKUP(M9282,Market!A:A,Market!F:F,0)</f>
        <v>8.8999999999999996E-2</v>
      </c>
      <c r="X9282" s="55">
        <f t="shared" si="1154"/>
        <v>9.5287500000000011E-2</v>
      </c>
      <c r="Y9282" s="55">
        <f t="shared" si="1155"/>
        <v>1.8525</v>
      </c>
      <c r="Z9282" s="54">
        <f t="shared" si="1156"/>
        <v>0.68044077134986225</v>
      </c>
      <c r="AA9282" s="49" t="str">
        <f t="shared" ca="1" si="1157"/>
        <v>Y</v>
      </c>
      <c r="AB9282" s="49">
        <f t="shared" ca="1" si="1158"/>
        <v>6</v>
      </c>
      <c r="AC9282" s="49" t="str">
        <f t="shared" ca="1" si="1159"/>
        <v>Y</v>
      </c>
    </row>
    <row r="9283" spans="1:29" x14ac:dyDescent="0.25">
      <c r="A9283">
        <v>11002</v>
      </c>
      <c r="B9283" s="9">
        <v>43216</v>
      </c>
      <c r="C9283" s="50" t="str">
        <f t="shared" ref="C9283:C9346" si="1160">IF(OR(B9283="04/01/2018"+0,B9283="04/02/2018"+0),"Y","N")</f>
        <v>N</v>
      </c>
      <c r="D9283" s="52">
        <f>_xlfn.XLOOKUP(B9283,Cal_Date!B:B,Cal_Date!A:A,0)</f>
        <v>4</v>
      </c>
      <c r="E9283">
        <v>2018</v>
      </c>
      <c r="F9283" t="s">
        <v>124</v>
      </c>
      <c r="G9283" t="s">
        <v>129</v>
      </c>
      <c r="H9283" t="s">
        <v>11</v>
      </c>
      <c r="I9283" t="s">
        <v>11</v>
      </c>
      <c r="J9283" t="s">
        <v>15</v>
      </c>
      <c r="K9283" t="s">
        <v>42</v>
      </c>
      <c r="L9283">
        <v>1</v>
      </c>
      <c r="M9283">
        <v>1008</v>
      </c>
      <c r="O9283" t="s">
        <v>28</v>
      </c>
      <c r="R9283" t="s">
        <v>44</v>
      </c>
      <c r="S9283" s="49" t="str">
        <f t="shared" ref="S9283:S9346" si="1161">IF(R9283="Cash","Cash","Card")</f>
        <v>Card</v>
      </c>
      <c r="T9283" s="3">
        <v>0.03</v>
      </c>
      <c r="U9283" s="2">
        <v>2.7225000000000001</v>
      </c>
      <c r="V9283" s="2">
        <v>0.87</v>
      </c>
      <c r="W9283" s="54">
        <f>_xlfn.XLOOKUP(M9283,Market!A:A,Market!F:F,0)</f>
        <v>8.8999999999999996E-2</v>
      </c>
      <c r="X9283" s="55">
        <f t="shared" ref="X9283:X9346" si="1162">T9283*U9283</f>
        <v>8.1674999999999998E-2</v>
      </c>
      <c r="Y9283" s="55">
        <f t="shared" ref="Y9283:Y9346" si="1163">U9283-V9283</f>
        <v>1.8525</v>
      </c>
      <c r="Z9283" s="54">
        <f t="shared" ref="Z9283:Z9346" si="1164">Y9283/U9283</f>
        <v>0.68044077134986225</v>
      </c>
      <c r="AA9283" s="49" t="str">
        <f t="shared" ref="AA9283:AA9346" ca="1" si="1165">IF(DATEDIF(B9283,TODAY(),"y")&gt;5,"Y","N")</f>
        <v>Y</v>
      </c>
      <c r="AB9283" s="49">
        <f t="shared" ref="AB9283:AB9346" ca="1" si="1166">DATEDIF(B9283,TODAY(),"y")</f>
        <v>6</v>
      </c>
      <c r="AC9283" s="49" t="str">
        <f t="shared" ref="AC9283:AC9346" ca="1" si="1167">IF(AB9283&gt;5,"Y","N")</f>
        <v>Y</v>
      </c>
    </row>
    <row r="9284" spans="1:29" x14ac:dyDescent="0.25">
      <c r="A9284">
        <v>11003</v>
      </c>
      <c r="B9284" s="9">
        <v>43216</v>
      </c>
      <c r="C9284" s="50" t="str">
        <f t="shared" si="1160"/>
        <v>N</v>
      </c>
      <c r="D9284" s="52">
        <f>_xlfn.XLOOKUP(B9284,Cal_Date!B:B,Cal_Date!A:A,0)</f>
        <v>4</v>
      </c>
      <c r="E9284">
        <v>2018</v>
      </c>
      <c r="F9284" t="s">
        <v>124</v>
      </c>
      <c r="G9284" t="s">
        <v>129</v>
      </c>
      <c r="H9284" t="s">
        <v>11</v>
      </c>
      <c r="I9284" t="s">
        <v>11</v>
      </c>
      <c r="J9284" t="s">
        <v>15</v>
      </c>
      <c r="K9284" t="s">
        <v>42</v>
      </c>
      <c r="L9284">
        <v>1</v>
      </c>
      <c r="M9284">
        <v>1009</v>
      </c>
      <c r="O9284" t="s">
        <v>28</v>
      </c>
      <c r="R9284" t="s">
        <v>44</v>
      </c>
      <c r="S9284" s="49" t="str">
        <f t="shared" si="1161"/>
        <v>Card</v>
      </c>
      <c r="T9284" s="3">
        <v>0.03</v>
      </c>
      <c r="U9284" s="2">
        <v>2.7225000000000001</v>
      </c>
      <c r="V9284" s="2">
        <v>0.87</v>
      </c>
      <c r="W9284" s="54">
        <f>_xlfn.XLOOKUP(M9284,Market!A:A,Market!F:F,0)</f>
        <v>8.8999999999999996E-2</v>
      </c>
      <c r="X9284" s="55">
        <f t="shared" si="1162"/>
        <v>8.1674999999999998E-2</v>
      </c>
      <c r="Y9284" s="55">
        <f t="shared" si="1163"/>
        <v>1.8525</v>
      </c>
      <c r="Z9284" s="54">
        <f t="shared" si="1164"/>
        <v>0.68044077134986225</v>
      </c>
      <c r="AA9284" s="49" t="str">
        <f t="shared" ca="1" si="1165"/>
        <v>Y</v>
      </c>
      <c r="AB9284" s="49">
        <f t="shared" ca="1" si="1166"/>
        <v>6</v>
      </c>
      <c r="AC9284" s="49" t="str">
        <f t="shared" ca="1" si="1167"/>
        <v>Y</v>
      </c>
    </row>
    <row r="9285" spans="1:29" x14ac:dyDescent="0.25">
      <c r="A9285">
        <v>11004</v>
      </c>
      <c r="B9285" s="9">
        <v>43216</v>
      </c>
      <c r="C9285" s="50" t="str">
        <f t="shared" si="1160"/>
        <v>N</v>
      </c>
      <c r="D9285" s="52">
        <f>_xlfn.XLOOKUP(B9285,Cal_Date!B:B,Cal_Date!A:A,0)</f>
        <v>4</v>
      </c>
      <c r="E9285">
        <v>2018</v>
      </c>
      <c r="F9285" t="s">
        <v>124</v>
      </c>
      <c r="G9285" t="s">
        <v>129</v>
      </c>
      <c r="H9285" t="s">
        <v>48</v>
      </c>
      <c r="I9285" t="s">
        <v>18</v>
      </c>
      <c r="J9285" t="s">
        <v>10</v>
      </c>
      <c r="K9285" t="s">
        <v>43</v>
      </c>
      <c r="L9285">
        <v>2</v>
      </c>
      <c r="M9285">
        <v>1010</v>
      </c>
      <c r="O9285" t="s">
        <v>25</v>
      </c>
      <c r="R9285" t="s">
        <v>44</v>
      </c>
      <c r="S9285" s="49" t="str">
        <f t="shared" si="1161"/>
        <v>Card</v>
      </c>
      <c r="T9285" s="3">
        <v>0.03</v>
      </c>
      <c r="U9285" s="2">
        <v>15.120000000000001</v>
      </c>
      <c r="V9285" s="2">
        <v>2.92</v>
      </c>
      <c r="W9285" s="54">
        <f>_xlfn.XLOOKUP(M9285,Market!A:A,Market!F:F,0)</f>
        <v>0.08</v>
      </c>
      <c r="X9285" s="55">
        <f t="shared" si="1162"/>
        <v>0.4536</v>
      </c>
      <c r="Y9285" s="55">
        <f t="shared" si="1163"/>
        <v>12.200000000000001</v>
      </c>
      <c r="Z9285" s="54">
        <f t="shared" si="1164"/>
        <v>0.80687830687830686</v>
      </c>
      <c r="AA9285" s="49" t="str">
        <f t="shared" ca="1" si="1165"/>
        <v>Y</v>
      </c>
      <c r="AB9285" s="49">
        <f t="shared" ca="1" si="1166"/>
        <v>6</v>
      </c>
      <c r="AC9285" s="49" t="str">
        <f t="shared" ca="1" si="1167"/>
        <v>Y</v>
      </c>
    </row>
    <row r="9286" spans="1:29" x14ac:dyDescent="0.25">
      <c r="A9286">
        <v>11005</v>
      </c>
      <c r="B9286" s="9">
        <v>43216</v>
      </c>
      <c r="C9286" s="50" t="str">
        <f t="shared" si="1160"/>
        <v>N</v>
      </c>
      <c r="D9286" s="52">
        <f>_xlfn.XLOOKUP(B9286,Cal_Date!B:B,Cal_Date!A:A,0)</f>
        <v>4</v>
      </c>
      <c r="E9286">
        <v>2018</v>
      </c>
      <c r="F9286" t="s">
        <v>124</v>
      </c>
      <c r="G9286" t="s">
        <v>129</v>
      </c>
      <c r="H9286" t="s">
        <v>14</v>
      </c>
      <c r="I9286" t="s">
        <v>18</v>
      </c>
      <c r="J9286" t="s">
        <v>15</v>
      </c>
      <c r="K9286" t="s">
        <v>43</v>
      </c>
      <c r="L9286">
        <v>2</v>
      </c>
      <c r="M9286">
        <v>1008</v>
      </c>
      <c r="O9286" t="s">
        <v>28</v>
      </c>
      <c r="R9286" t="s">
        <v>44</v>
      </c>
      <c r="S9286" s="49" t="str">
        <f t="shared" si="1161"/>
        <v>Card</v>
      </c>
      <c r="T9286" s="3">
        <v>0.03</v>
      </c>
      <c r="U9286" s="2">
        <v>10.89</v>
      </c>
      <c r="V9286" s="2">
        <v>4.4400000000000004</v>
      </c>
      <c r="W9286" s="54">
        <f>_xlfn.XLOOKUP(M9286,Market!A:A,Market!F:F,0)</f>
        <v>8.8999999999999996E-2</v>
      </c>
      <c r="X9286" s="55">
        <f t="shared" si="1162"/>
        <v>0.32669999999999999</v>
      </c>
      <c r="Y9286" s="55">
        <f t="shared" si="1163"/>
        <v>6.45</v>
      </c>
      <c r="Z9286" s="54">
        <f t="shared" si="1164"/>
        <v>0.59228650137741046</v>
      </c>
      <c r="AA9286" s="49" t="str">
        <f t="shared" ca="1" si="1165"/>
        <v>Y</v>
      </c>
      <c r="AB9286" s="49">
        <f t="shared" ca="1" si="1166"/>
        <v>6</v>
      </c>
      <c r="AC9286" s="49" t="str">
        <f t="shared" ca="1" si="1167"/>
        <v>Y</v>
      </c>
    </row>
    <row r="9287" spans="1:29" x14ac:dyDescent="0.25">
      <c r="A9287">
        <v>11006</v>
      </c>
      <c r="B9287" s="9">
        <v>43216</v>
      </c>
      <c r="C9287" s="50" t="str">
        <f t="shared" si="1160"/>
        <v>N</v>
      </c>
      <c r="D9287" s="52">
        <f>_xlfn.XLOOKUP(B9287,Cal_Date!B:B,Cal_Date!A:A,0)</f>
        <v>4</v>
      </c>
      <c r="E9287">
        <v>2018</v>
      </c>
      <c r="F9287" t="s">
        <v>124</v>
      </c>
      <c r="G9287" t="s">
        <v>129</v>
      </c>
      <c r="H9287" t="s">
        <v>11</v>
      </c>
      <c r="I9287" t="s">
        <v>11</v>
      </c>
      <c r="J9287" t="s">
        <v>15</v>
      </c>
      <c r="K9287" t="s">
        <v>42</v>
      </c>
      <c r="L9287">
        <v>1</v>
      </c>
      <c r="M9287">
        <v>1008</v>
      </c>
      <c r="O9287" t="s">
        <v>28</v>
      </c>
      <c r="R9287" t="s">
        <v>44</v>
      </c>
      <c r="S9287" s="49" t="str">
        <f t="shared" si="1161"/>
        <v>Card</v>
      </c>
      <c r="T9287" s="3">
        <v>0.03</v>
      </c>
      <c r="U9287" s="2">
        <v>2.7225000000000001</v>
      </c>
      <c r="V9287" s="2">
        <v>0.87</v>
      </c>
      <c r="W9287" s="54">
        <f>_xlfn.XLOOKUP(M9287,Market!A:A,Market!F:F,0)</f>
        <v>8.8999999999999996E-2</v>
      </c>
      <c r="X9287" s="55">
        <f t="shared" si="1162"/>
        <v>8.1674999999999998E-2</v>
      </c>
      <c r="Y9287" s="55">
        <f t="shared" si="1163"/>
        <v>1.8525</v>
      </c>
      <c r="Z9287" s="54">
        <f t="shared" si="1164"/>
        <v>0.68044077134986225</v>
      </c>
      <c r="AA9287" s="49" t="str">
        <f t="shared" ca="1" si="1165"/>
        <v>Y</v>
      </c>
      <c r="AB9287" s="49">
        <f t="shared" ca="1" si="1166"/>
        <v>6</v>
      </c>
      <c r="AC9287" s="49" t="str">
        <f t="shared" ca="1" si="1167"/>
        <v>Y</v>
      </c>
    </row>
    <row r="9288" spans="1:29" x14ac:dyDescent="0.25">
      <c r="A9288">
        <v>11007</v>
      </c>
      <c r="B9288" s="9">
        <v>43216</v>
      </c>
      <c r="C9288" s="50" t="str">
        <f t="shared" si="1160"/>
        <v>N</v>
      </c>
      <c r="D9288" s="52">
        <f>_xlfn.XLOOKUP(B9288,Cal_Date!B:B,Cal_Date!A:A,0)</f>
        <v>4</v>
      </c>
      <c r="E9288">
        <v>2018</v>
      </c>
      <c r="F9288" t="s">
        <v>124</v>
      </c>
      <c r="G9288" t="s">
        <v>129</v>
      </c>
      <c r="H9288" t="s">
        <v>48</v>
      </c>
      <c r="I9288" t="s">
        <v>18</v>
      </c>
      <c r="J9288" t="s">
        <v>10</v>
      </c>
      <c r="K9288" t="s">
        <v>43</v>
      </c>
      <c r="L9288">
        <v>1</v>
      </c>
      <c r="M9288">
        <v>1008</v>
      </c>
      <c r="O9288" t="s">
        <v>28</v>
      </c>
      <c r="R9288" t="s">
        <v>44</v>
      </c>
      <c r="S9288" s="49" t="str">
        <f t="shared" si="1161"/>
        <v>Card</v>
      </c>
      <c r="T9288" s="3">
        <v>0.03</v>
      </c>
      <c r="U9288" s="2">
        <v>7.6229999999999993</v>
      </c>
      <c r="V9288" s="2">
        <v>1.46</v>
      </c>
      <c r="W9288" s="54">
        <f>_xlfn.XLOOKUP(M9288,Market!A:A,Market!F:F,0)</f>
        <v>8.8999999999999996E-2</v>
      </c>
      <c r="X9288" s="55">
        <f t="shared" si="1162"/>
        <v>0.22868999999999998</v>
      </c>
      <c r="Y9288" s="55">
        <f t="shared" si="1163"/>
        <v>6.1629999999999994</v>
      </c>
      <c r="Z9288" s="54">
        <f t="shared" si="1164"/>
        <v>0.80847435392889933</v>
      </c>
      <c r="AA9288" s="49" t="str">
        <f t="shared" ca="1" si="1165"/>
        <v>Y</v>
      </c>
      <c r="AB9288" s="49">
        <f t="shared" ca="1" si="1166"/>
        <v>6</v>
      </c>
      <c r="AC9288" s="49" t="str">
        <f t="shared" ca="1" si="1167"/>
        <v>Y</v>
      </c>
    </row>
    <row r="9289" spans="1:29" x14ac:dyDescent="0.25">
      <c r="A9289">
        <v>11008</v>
      </c>
      <c r="B9289" s="9">
        <v>43216</v>
      </c>
      <c r="C9289" s="50" t="str">
        <f t="shared" si="1160"/>
        <v>N</v>
      </c>
      <c r="D9289" s="52">
        <f>_xlfn.XLOOKUP(B9289,Cal_Date!B:B,Cal_Date!A:A,0)</f>
        <v>4</v>
      </c>
      <c r="E9289">
        <v>2018</v>
      </c>
      <c r="F9289" t="s">
        <v>124</v>
      </c>
      <c r="G9289" t="s">
        <v>129</v>
      </c>
      <c r="H9289" t="s">
        <v>48</v>
      </c>
      <c r="I9289" t="s">
        <v>18</v>
      </c>
      <c r="J9289" t="s">
        <v>10</v>
      </c>
      <c r="K9289" t="s">
        <v>43</v>
      </c>
      <c r="L9289">
        <v>1</v>
      </c>
      <c r="M9289">
        <v>1004</v>
      </c>
      <c r="O9289" t="s">
        <v>28</v>
      </c>
      <c r="R9289" t="s">
        <v>44</v>
      </c>
      <c r="S9289" s="49" t="str">
        <f t="shared" si="1161"/>
        <v>Card</v>
      </c>
      <c r="T9289" s="3">
        <v>0.03</v>
      </c>
      <c r="U9289" s="2">
        <v>7.42</v>
      </c>
      <c r="V9289" s="2">
        <v>1.46</v>
      </c>
      <c r="W9289" s="54">
        <f>_xlfn.XLOOKUP(M9289,Market!A:A,Market!F:F,0)</f>
        <v>0.06</v>
      </c>
      <c r="X9289" s="55">
        <f t="shared" si="1162"/>
        <v>0.22259999999999999</v>
      </c>
      <c r="Y9289" s="55">
        <f t="shared" si="1163"/>
        <v>5.96</v>
      </c>
      <c r="Z9289" s="54">
        <f t="shared" si="1164"/>
        <v>0.80323450134770891</v>
      </c>
      <c r="AA9289" s="49" t="str">
        <f t="shared" ca="1" si="1165"/>
        <v>Y</v>
      </c>
      <c r="AB9289" s="49">
        <f t="shared" ca="1" si="1166"/>
        <v>6</v>
      </c>
      <c r="AC9289" s="49" t="str">
        <f t="shared" ca="1" si="1167"/>
        <v>Y</v>
      </c>
    </row>
    <row r="9290" spans="1:29" x14ac:dyDescent="0.25">
      <c r="A9290">
        <v>11009</v>
      </c>
      <c r="B9290" s="9">
        <v>43216</v>
      </c>
      <c r="C9290" s="50" t="str">
        <f t="shared" si="1160"/>
        <v>N</v>
      </c>
      <c r="D9290" s="52">
        <f>_xlfn.XLOOKUP(B9290,Cal_Date!B:B,Cal_Date!A:A,0)</f>
        <v>4</v>
      </c>
      <c r="E9290">
        <v>2018</v>
      </c>
      <c r="F9290" t="s">
        <v>124</v>
      </c>
      <c r="G9290" t="s">
        <v>129</v>
      </c>
      <c r="H9290" t="s">
        <v>48</v>
      </c>
      <c r="I9290" t="s">
        <v>18</v>
      </c>
      <c r="J9290" t="s">
        <v>10</v>
      </c>
      <c r="K9290" t="s">
        <v>43</v>
      </c>
      <c r="L9290">
        <v>2</v>
      </c>
      <c r="M9290">
        <v>1009</v>
      </c>
      <c r="O9290" t="s">
        <v>28</v>
      </c>
      <c r="R9290" t="s">
        <v>44</v>
      </c>
      <c r="S9290" s="49" t="str">
        <f t="shared" si="1161"/>
        <v>Card</v>
      </c>
      <c r="T9290" s="3">
        <v>0.03</v>
      </c>
      <c r="U9290" s="2">
        <v>15.245999999999999</v>
      </c>
      <c r="V9290" s="2">
        <v>2.92</v>
      </c>
      <c r="W9290" s="54">
        <f>_xlfn.XLOOKUP(M9290,Market!A:A,Market!F:F,0)</f>
        <v>8.8999999999999996E-2</v>
      </c>
      <c r="X9290" s="55">
        <f t="shared" si="1162"/>
        <v>0.45737999999999995</v>
      </c>
      <c r="Y9290" s="55">
        <f t="shared" si="1163"/>
        <v>12.325999999999999</v>
      </c>
      <c r="Z9290" s="54">
        <f t="shared" si="1164"/>
        <v>0.80847435392889933</v>
      </c>
      <c r="AA9290" s="49" t="str">
        <f t="shared" ca="1" si="1165"/>
        <v>Y</v>
      </c>
      <c r="AB9290" s="49">
        <f t="shared" ca="1" si="1166"/>
        <v>6</v>
      </c>
      <c r="AC9290" s="49" t="str">
        <f t="shared" ca="1" si="1167"/>
        <v>Y</v>
      </c>
    </row>
    <row r="9291" spans="1:29" x14ac:dyDescent="0.25">
      <c r="A9291">
        <v>11010</v>
      </c>
      <c r="B9291" s="9">
        <v>43216</v>
      </c>
      <c r="C9291" s="50" t="str">
        <f t="shared" si="1160"/>
        <v>N</v>
      </c>
      <c r="D9291" s="52">
        <f>_xlfn.XLOOKUP(B9291,Cal_Date!B:B,Cal_Date!A:A,0)</f>
        <v>4</v>
      </c>
      <c r="E9291">
        <v>2018</v>
      </c>
      <c r="F9291" t="s">
        <v>124</v>
      </c>
      <c r="G9291" t="s">
        <v>129</v>
      </c>
      <c r="H9291" t="s">
        <v>48</v>
      </c>
      <c r="I9291" t="s">
        <v>18</v>
      </c>
      <c r="J9291" t="s">
        <v>10</v>
      </c>
      <c r="K9291" t="s">
        <v>43</v>
      </c>
      <c r="L9291">
        <v>1</v>
      </c>
      <c r="M9291">
        <v>1010</v>
      </c>
      <c r="O9291" t="s">
        <v>25</v>
      </c>
      <c r="R9291" t="s">
        <v>44</v>
      </c>
      <c r="S9291" s="49" t="str">
        <f t="shared" si="1161"/>
        <v>Card</v>
      </c>
      <c r="T9291" s="3">
        <v>0.03</v>
      </c>
      <c r="U9291" s="2">
        <v>7.5600000000000005</v>
      </c>
      <c r="V9291" s="2">
        <v>1.46</v>
      </c>
      <c r="W9291" s="54">
        <f>_xlfn.XLOOKUP(M9291,Market!A:A,Market!F:F,0)</f>
        <v>0.08</v>
      </c>
      <c r="X9291" s="55">
        <f t="shared" si="1162"/>
        <v>0.2268</v>
      </c>
      <c r="Y9291" s="55">
        <f t="shared" si="1163"/>
        <v>6.1000000000000005</v>
      </c>
      <c r="Z9291" s="54">
        <f t="shared" si="1164"/>
        <v>0.80687830687830686</v>
      </c>
      <c r="AA9291" s="49" t="str">
        <f t="shared" ca="1" si="1165"/>
        <v>Y</v>
      </c>
      <c r="AB9291" s="49">
        <f t="shared" ca="1" si="1166"/>
        <v>6</v>
      </c>
      <c r="AC9291" s="49" t="str">
        <f t="shared" ca="1" si="1167"/>
        <v>Y</v>
      </c>
    </row>
    <row r="9292" spans="1:29" x14ac:dyDescent="0.25">
      <c r="A9292">
        <v>11011</v>
      </c>
      <c r="B9292" s="9">
        <v>43216</v>
      </c>
      <c r="C9292" s="50" t="str">
        <f t="shared" si="1160"/>
        <v>N</v>
      </c>
      <c r="D9292" s="52">
        <f>_xlfn.XLOOKUP(B9292,Cal_Date!B:B,Cal_Date!A:A,0)</f>
        <v>4</v>
      </c>
      <c r="E9292">
        <v>2018</v>
      </c>
      <c r="F9292" t="s">
        <v>124</v>
      </c>
      <c r="G9292" t="s">
        <v>129</v>
      </c>
      <c r="H9292" t="s">
        <v>11</v>
      </c>
      <c r="I9292" t="s">
        <v>18</v>
      </c>
      <c r="J9292" t="s">
        <v>15</v>
      </c>
      <c r="K9292" t="s">
        <v>42</v>
      </c>
      <c r="L9292">
        <v>2</v>
      </c>
      <c r="M9292">
        <v>1011</v>
      </c>
      <c r="O9292" t="s">
        <v>25</v>
      </c>
      <c r="R9292" t="s">
        <v>44</v>
      </c>
      <c r="S9292" s="49" t="str">
        <f t="shared" si="1161"/>
        <v>Card</v>
      </c>
      <c r="T9292" s="3">
        <v>0.03</v>
      </c>
      <c r="U9292" s="2">
        <v>5.3000000000000007</v>
      </c>
      <c r="V9292" s="2">
        <v>2.8</v>
      </c>
      <c r="W9292" s="54">
        <f>_xlfn.XLOOKUP(M9292,Market!A:A,Market!F:F,0)</f>
        <v>0.06</v>
      </c>
      <c r="X9292" s="55">
        <f t="shared" si="1162"/>
        <v>0.159</v>
      </c>
      <c r="Y9292" s="55">
        <f t="shared" si="1163"/>
        <v>2.5000000000000009</v>
      </c>
      <c r="Z9292" s="54">
        <f t="shared" si="1164"/>
        <v>0.47169811320754729</v>
      </c>
      <c r="AA9292" s="49" t="str">
        <f t="shared" ca="1" si="1165"/>
        <v>Y</v>
      </c>
      <c r="AB9292" s="49">
        <f t="shared" ca="1" si="1166"/>
        <v>6</v>
      </c>
      <c r="AC9292" s="49" t="str">
        <f t="shared" ca="1" si="1167"/>
        <v>Y</v>
      </c>
    </row>
    <row r="9293" spans="1:29" x14ac:dyDescent="0.25">
      <c r="A9293">
        <v>11012</v>
      </c>
      <c r="B9293" s="9">
        <v>43216</v>
      </c>
      <c r="C9293" s="50" t="str">
        <f t="shared" si="1160"/>
        <v>N</v>
      </c>
      <c r="D9293" s="52">
        <f>_xlfn.XLOOKUP(B9293,Cal_Date!B:B,Cal_Date!A:A,0)</f>
        <v>4</v>
      </c>
      <c r="E9293">
        <v>2018</v>
      </c>
      <c r="F9293" t="s">
        <v>124</v>
      </c>
      <c r="G9293" t="s">
        <v>129</v>
      </c>
      <c r="H9293" t="s">
        <v>11</v>
      </c>
      <c r="I9293" t="s">
        <v>11</v>
      </c>
      <c r="J9293" t="s">
        <v>15</v>
      </c>
      <c r="K9293" t="s">
        <v>42</v>
      </c>
      <c r="L9293">
        <v>1</v>
      </c>
      <c r="M9293">
        <v>1011</v>
      </c>
      <c r="O9293" t="s">
        <v>25</v>
      </c>
      <c r="R9293" t="s">
        <v>44</v>
      </c>
      <c r="S9293" s="49" t="str">
        <f t="shared" si="1161"/>
        <v>Card</v>
      </c>
      <c r="T9293" s="3">
        <v>0.03</v>
      </c>
      <c r="U9293" s="2">
        <v>2.6500000000000004</v>
      </c>
      <c r="V9293" s="2">
        <v>0.87</v>
      </c>
      <c r="W9293" s="54">
        <f>_xlfn.XLOOKUP(M9293,Market!A:A,Market!F:F,0)</f>
        <v>0.06</v>
      </c>
      <c r="X9293" s="55">
        <f t="shared" si="1162"/>
        <v>7.9500000000000001E-2</v>
      </c>
      <c r="Y9293" s="55">
        <f t="shared" si="1163"/>
        <v>1.7800000000000002</v>
      </c>
      <c r="Z9293" s="54">
        <f t="shared" si="1164"/>
        <v>0.67169811320754713</v>
      </c>
      <c r="AA9293" s="49" t="str">
        <f t="shared" ca="1" si="1165"/>
        <v>Y</v>
      </c>
      <c r="AB9293" s="49">
        <f t="shared" ca="1" si="1166"/>
        <v>6</v>
      </c>
      <c r="AC9293" s="49" t="str">
        <f t="shared" ca="1" si="1167"/>
        <v>Y</v>
      </c>
    </row>
    <row r="9294" spans="1:29" x14ac:dyDescent="0.25">
      <c r="A9294">
        <v>11013</v>
      </c>
      <c r="B9294" s="9">
        <v>43216</v>
      </c>
      <c r="C9294" s="50" t="str">
        <f t="shared" si="1160"/>
        <v>N</v>
      </c>
      <c r="D9294" s="52">
        <f>_xlfn.XLOOKUP(B9294,Cal_Date!B:B,Cal_Date!A:A,0)</f>
        <v>4</v>
      </c>
      <c r="E9294">
        <v>2018</v>
      </c>
      <c r="F9294" t="s">
        <v>124</v>
      </c>
      <c r="G9294" t="s">
        <v>129</v>
      </c>
      <c r="H9294" t="s">
        <v>11</v>
      </c>
      <c r="I9294" t="s">
        <v>18</v>
      </c>
      <c r="J9294" t="s">
        <v>15</v>
      </c>
      <c r="K9294" t="s">
        <v>42</v>
      </c>
      <c r="L9294">
        <v>2</v>
      </c>
      <c r="M9294">
        <v>1011</v>
      </c>
      <c r="O9294" t="s">
        <v>25</v>
      </c>
      <c r="R9294" t="s">
        <v>44</v>
      </c>
      <c r="S9294" s="49" t="str">
        <f t="shared" si="1161"/>
        <v>Card</v>
      </c>
      <c r="T9294" s="3">
        <v>0.03</v>
      </c>
      <c r="U9294" s="2">
        <v>5.3000000000000007</v>
      </c>
      <c r="V9294" s="2">
        <v>2.8</v>
      </c>
      <c r="W9294" s="54">
        <f>_xlfn.XLOOKUP(M9294,Market!A:A,Market!F:F,0)</f>
        <v>0.06</v>
      </c>
      <c r="X9294" s="55">
        <f t="shared" si="1162"/>
        <v>0.159</v>
      </c>
      <c r="Y9294" s="55">
        <f t="shared" si="1163"/>
        <v>2.5000000000000009</v>
      </c>
      <c r="Z9294" s="54">
        <f t="shared" si="1164"/>
        <v>0.47169811320754729</v>
      </c>
      <c r="AA9294" s="49" t="str">
        <f t="shared" ca="1" si="1165"/>
        <v>Y</v>
      </c>
      <c r="AB9294" s="49">
        <f t="shared" ca="1" si="1166"/>
        <v>6</v>
      </c>
      <c r="AC9294" s="49" t="str">
        <f t="shared" ca="1" si="1167"/>
        <v>Y</v>
      </c>
    </row>
    <row r="9295" spans="1:29" x14ac:dyDescent="0.25">
      <c r="A9295">
        <v>11014</v>
      </c>
      <c r="B9295" s="9">
        <v>43216</v>
      </c>
      <c r="C9295" s="50" t="str">
        <f t="shared" si="1160"/>
        <v>N</v>
      </c>
      <c r="D9295" s="52">
        <f>_xlfn.XLOOKUP(B9295,Cal_Date!B:B,Cal_Date!A:A,0)</f>
        <v>4</v>
      </c>
      <c r="E9295">
        <v>2018</v>
      </c>
      <c r="F9295" t="s">
        <v>124</v>
      </c>
      <c r="G9295" t="s">
        <v>129</v>
      </c>
      <c r="H9295" t="s">
        <v>11</v>
      </c>
      <c r="I9295" t="s">
        <v>18</v>
      </c>
      <c r="J9295" t="s">
        <v>15</v>
      </c>
      <c r="K9295" t="s">
        <v>42</v>
      </c>
      <c r="L9295">
        <v>1</v>
      </c>
      <c r="M9295">
        <v>1001</v>
      </c>
      <c r="O9295" t="s">
        <v>25</v>
      </c>
      <c r="R9295" t="s">
        <v>44</v>
      </c>
      <c r="S9295" s="49" t="str">
        <f t="shared" si="1161"/>
        <v>Card</v>
      </c>
      <c r="T9295" s="3">
        <v>0.03</v>
      </c>
      <c r="U9295" s="2">
        <v>2.6500000000000004</v>
      </c>
      <c r="V9295" s="2">
        <v>1.4</v>
      </c>
      <c r="W9295" s="54">
        <f>_xlfn.XLOOKUP(M9295,Market!A:A,Market!F:F,0)</f>
        <v>0.06</v>
      </c>
      <c r="X9295" s="55">
        <f t="shared" si="1162"/>
        <v>7.9500000000000001E-2</v>
      </c>
      <c r="Y9295" s="55">
        <f t="shared" si="1163"/>
        <v>1.2500000000000004</v>
      </c>
      <c r="Z9295" s="54">
        <f t="shared" si="1164"/>
        <v>0.47169811320754729</v>
      </c>
      <c r="AA9295" s="49" t="str">
        <f t="shared" ca="1" si="1165"/>
        <v>Y</v>
      </c>
      <c r="AB9295" s="49">
        <f t="shared" ca="1" si="1166"/>
        <v>6</v>
      </c>
      <c r="AC9295" s="49" t="str">
        <f t="shared" ca="1" si="1167"/>
        <v>Y</v>
      </c>
    </row>
    <row r="9296" spans="1:29" x14ac:dyDescent="0.25">
      <c r="A9296">
        <v>11015</v>
      </c>
      <c r="B9296" s="9">
        <v>43216</v>
      </c>
      <c r="C9296" s="50" t="str">
        <f t="shared" si="1160"/>
        <v>N</v>
      </c>
      <c r="D9296" s="52">
        <f>_xlfn.XLOOKUP(B9296,Cal_Date!B:B,Cal_Date!A:A,0)</f>
        <v>4</v>
      </c>
      <c r="E9296">
        <v>2018</v>
      </c>
      <c r="F9296" t="s">
        <v>124</v>
      </c>
      <c r="G9296" t="s">
        <v>129</v>
      </c>
      <c r="H9296" t="s">
        <v>11</v>
      </c>
      <c r="I9296" t="s">
        <v>18</v>
      </c>
      <c r="J9296" t="s">
        <v>15</v>
      </c>
      <c r="K9296" t="s">
        <v>42</v>
      </c>
      <c r="L9296">
        <v>1</v>
      </c>
      <c r="M9296">
        <v>1000</v>
      </c>
      <c r="O9296" t="s">
        <v>25</v>
      </c>
      <c r="R9296" t="s">
        <v>44</v>
      </c>
      <c r="S9296" s="49" t="str">
        <f t="shared" si="1161"/>
        <v>Card</v>
      </c>
      <c r="T9296" s="3">
        <v>0.03</v>
      </c>
      <c r="U9296" s="2">
        <v>2.7</v>
      </c>
      <c r="V9296" s="2">
        <v>1.4</v>
      </c>
      <c r="W9296" s="54">
        <f>_xlfn.XLOOKUP(M9296,Market!A:A,Market!F:F,0)</f>
        <v>0.08</v>
      </c>
      <c r="X9296" s="55">
        <f t="shared" si="1162"/>
        <v>8.1000000000000003E-2</v>
      </c>
      <c r="Y9296" s="55">
        <f t="shared" si="1163"/>
        <v>1.3000000000000003</v>
      </c>
      <c r="Z9296" s="54">
        <f t="shared" si="1164"/>
        <v>0.48148148148148157</v>
      </c>
      <c r="AA9296" s="49" t="str">
        <f t="shared" ca="1" si="1165"/>
        <v>Y</v>
      </c>
      <c r="AB9296" s="49">
        <f t="shared" ca="1" si="1166"/>
        <v>6</v>
      </c>
      <c r="AC9296" s="49" t="str">
        <f t="shared" ca="1" si="1167"/>
        <v>Y</v>
      </c>
    </row>
    <row r="9297" spans="1:29" x14ac:dyDescent="0.25">
      <c r="A9297">
        <v>11016</v>
      </c>
      <c r="B9297" s="9">
        <v>43216</v>
      </c>
      <c r="C9297" s="50" t="str">
        <f t="shared" si="1160"/>
        <v>N</v>
      </c>
      <c r="D9297" s="52">
        <f>_xlfn.XLOOKUP(B9297,Cal_Date!B:B,Cal_Date!A:A,0)</f>
        <v>4</v>
      </c>
      <c r="E9297">
        <v>2018</v>
      </c>
      <c r="F9297" t="s">
        <v>124</v>
      </c>
      <c r="G9297" t="s">
        <v>129</v>
      </c>
      <c r="H9297" t="s">
        <v>11</v>
      </c>
      <c r="I9297" t="s">
        <v>18</v>
      </c>
      <c r="J9297" t="s">
        <v>15</v>
      </c>
      <c r="K9297" t="s">
        <v>42</v>
      </c>
      <c r="L9297">
        <v>1</v>
      </c>
      <c r="M9297">
        <v>1000</v>
      </c>
      <c r="O9297" t="s">
        <v>25</v>
      </c>
      <c r="R9297" t="s">
        <v>44</v>
      </c>
      <c r="S9297" s="49" t="str">
        <f t="shared" si="1161"/>
        <v>Card</v>
      </c>
      <c r="T9297" s="3">
        <v>0.03</v>
      </c>
      <c r="U9297" s="2">
        <v>2.7</v>
      </c>
      <c r="V9297" s="2">
        <v>1.4</v>
      </c>
      <c r="W9297" s="54">
        <f>_xlfn.XLOOKUP(M9297,Market!A:A,Market!F:F,0)</f>
        <v>0.08</v>
      </c>
      <c r="X9297" s="55">
        <f t="shared" si="1162"/>
        <v>8.1000000000000003E-2</v>
      </c>
      <c r="Y9297" s="55">
        <f t="shared" si="1163"/>
        <v>1.3000000000000003</v>
      </c>
      <c r="Z9297" s="54">
        <f t="shared" si="1164"/>
        <v>0.48148148148148157</v>
      </c>
      <c r="AA9297" s="49" t="str">
        <f t="shared" ca="1" si="1165"/>
        <v>Y</v>
      </c>
      <c r="AB9297" s="49">
        <f t="shared" ca="1" si="1166"/>
        <v>6</v>
      </c>
      <c r="AC9297" s="49" t="str">
        <f t="shared" ca="1" si="1167"/>
        <v>Y</v>
      </c>
    </row>
    <row r="9298" spans="1:29" x14ac:dyDescent="0.25">
      <c r="A9298">
        <v>11017</v>
      </c>
      <c r="B9298" s="9">
        <v>43216</v>
      </c>
      <c r="C9298" s="50" t="str">
        <f t="shared" si="1160"/>
        <v>N</v>
      </c>
      <c r="D9298" s="52">
        <f>_xlfn.XLOOKUP(B9298,Cal_Date!B:B,Cal_Date!A:A,0)</f>
        <v>4</v>
      </c>
      <c r="E9298">
        <v>2018</v>
      </c>
      <c r="F9298" t="s">
        <v>124</v>
      </c>
      <c r="G9298" t="s">
        <v>129</v>
      </c>
      <c r="H9298" t="s">
        <v>11</v>
      </c>
      <c r="I9298" t="s">
        <v>11</v>
      </c>
      <c r="J9298" t="s">
        <v>15</v>
      </c>
      <c r="K9298" t="s">
        <v>42</v>
      </c>
      <c r="L9298">
        <v>1</v>
      </c>
      <c r="M9298">
        <v>1002</v>
      </c>
      <c r="O9298" t="s">
        <v>28</v>
      </c>
      <c r="R9298" t="s">
        <v>44</v>
      </c>
      <c r="S9298" s="49" t="str">
        <f t="shared" si="1161"/>
        <v>Card</v>
      </c>
      <c r="T9298" s="3">
        <v>0.03</v>
      </c>
      <c r="U9298" s="2">
        <v>2.6500000000000004</v>
      </c>
      <c r="V9298" s="2">
        <v>0.87</v>
      </c>
      <c r="W9298" s="54">
        <f>_xlfn.XLOOKUP(M9298,Market!A:A,Market!F:F,0)</f>
        <v>0.06</v>
      </c>
      <c r="X9298" s="55">
        <f t="shared" si="1162"/>
        <v>7.9500000000000001E-2</v>
      </c>
      <c r="Y9298" s="55">
        <f t="shared" si="1163"/>
        <v>1.7800000000000002</v>
      </c>
      <c r="Z9298" s="54">
        <f t="shared" si="1164"/>
        <v>0.67169811320754713</v>
      </c>
      <c r="AA9298" s="49" t="str">
        <f t="shared" ca="1" si="1165"/>
        <v>Y</v>
      </c>
      <c r="AB9298" s="49">
        <f t="shared" ca="1" si="1166"/>
        <v>6</v>
      </c>
      <c r="AC9298" s="49" t="str">
        <f t="shared" ca="1" si="1167"/>
        <v>Y</v>
      </c>
    </row>
    <row r="9299" spans="1:29" x14ac:dyDescent="0.25">
      <c r="A9299">
        <v>11018</v>
      </c>
      <c r="B9299" s="9">
        <v>43216</v>
      </c>
      <c r="C9299" s="50" t="str">
        <f t="shared" si="1160"/>
        <v>N</v>
      </c>
      <c r="D9299" s="52">
        <f>_xlfn.XLOOKUP(B9299,Cal_Date!B:B,Cal_Date!A:A,0)</f>
        <v>4</v>
      </c>
      <c r="E9299">
        <v>2018</v>
      </c>
      <c r="F9299" t="s">
        <v>124</v>
      </c>
      <c r="G9299" t="s">
        <v>129</v>
      </c>
      <c r="H9299" t="s">
        <v>11</v>
      </c>
      <c r="I9299" t="s">
        <v>11</v>
      </c>
      <c r="J9299" t="s">
        <v>15</v>
      </c>
      <c r="K9299" t="s">
        <v>42</v>
      </c>
      <c r="L9299">
        <v>2</v>
      </c>
      <c r="M9299">
        <v>1003</v>
      </c>
      <c r="O9299" t="s">
        <v>25</v>
      </c>
      <c r="R9299" t="s">
        <v>44</v>
      </c>
      <c r="S9299" s="49" t="str">
        <f t="shared" si="1161"/>
        <v>Card</v>
      </c>
      <c r="T9299" s="3">
        <v>0.03</v>
      </c>
      <c r="U9299" s="2">
        <v>5.3000000000000007</v>
      </c>
      <c r="V9299" s="2">
        <v>1.74</v>
      </c>
      <c r="W9299" s="54">
        <f>_xlfn.XLOOKUP(M9299,Market!A:A,Market!F:F,0)</f>
        <v>0.06</v>
      </c>
      <c r="X9299" s="55">
        <f t="shared" si="1162"/>
        <v>0.159</v>
      </c>
      <c r="Y9299" s="55">
        <f t="shared" si="1163"/>
        <v>3.5600000000000005</v>
      </c>
      <c r="Z9299" s="54">
        <f t="shared" si="1164"/>
        <v>0.67169811320754713</v>
      </c>
      <c r="AA9299" s="49" t="str">
        <f t="shared" ca="1" si="1165"/>
        <v>Y</v>
      </c>
      <c r="AB9299" s="49">
        <f t="shared" ca="1" si="1166"/>
        <v>6</v>
      </c>
      <c r="AC9299" s="49" t="str">
        <f t="shared" ca="1" si="1167"/>
        <v>Y</v>
      </c>
    </row>
    <row r="9300" spans="1:29" x14ac:dyDescent="0.25">
      <c r="A9300">
        <v>11019</v>
      </c>
      <c r="B9300" s="9">
        <v>43216</v>
      </c>
      <c r="C9300" s="50" t="str">
        <f t="shared" si="1160"/>
        <v>N</v>
      </c>
      <c r="D9300" s="52">
        <f>_xlfn.XLOOKUP(B9300,Cal_Date!B:B,Cal_Date!A:A,0)</f>
        <v>4</v>
      </c>
      <c r="E9300">
        <v>2018</v>
      </c>
      <c r="F9300" t="s">
        <v>124</v>
      </c>
      <c r="G9300" t="s">
        <v>129</v>
      </c>
      <c r="H9300" t="s">
        <v>14</v>
      </c>
      <c r="I9300" t="s">
        <v>18</v>
      </c>
      <c r="J9300" t="s">
        <v>15</v>
      </c>
      <c r="K9300" t="s">
        <v>43</v>
      </c>
      <c r="L9300">
        <v>1</v>
      </c>
      <c r="M9300">
        <v>1005</v>
      </c>
      <c r="O9300" t="s">
        <v>25</v>
      </c>
      <c r="R9300" t="s">
        <v>44</v>
      </c>
      <c r="S9300" s="49" t="str">
        <f t="shared" si="1161"/>
        <v>Card</v>
      </c>
      <c r="T9300" s="3">
        <v>0.03</v>
      </c>
      <c r="U9300" s="2">
        <v>5.4450000000000003</v>
      </c>
      <c r="V9300" s="2">
        <v>2.1</v>
      </c>
      <c r="W9300" s="54">
        <f>_xlfn.XLOOKUP(M9300,Market!A:A,Market!F:F,0)</f>
        <v>8.8999999999999996E-2</v>
      </c>
      <c r="X9300" s="55">
        <f t="shared" si="1162"/>
        <v>0.16335</v>
      </c>
      <c r="Y9300" s="55">
        <f t="shared" si="1163"/>
        <v>3.3450000000000002</v>
      </c>
      <c r="Z9300" s="54">
        <f t="shared" si="1164"/>
        <v>0.61432506887052341</v>
      </c>
      <c r="AA9300" s="49" t="str">
        <f t="shared" ca="1" si="1165"/>
        <v>Y</v>
      </c>
      <c r="AB9300" s="49">
        <f t="shared" ca="1" si="1166"/>
        <v>6</v>
      </c>
      <c r="AC9300" s="49" t="str">
        <f t="shared" ca="1" si="1167"/>
        <v>Y</v>
      </c>
    </row>
    <row r="9301" spans="1:29" x14ac:dyDescent="0.25">
      <c r="A9301">
        <v>11020</v>
      </c>
      <c r="B9301" s="9">
        <v>43216</v>
      </c>
      <c r="C9301" s="50" t="str">
        <f t="shared" si="1160"/>
        <v>N</v>
      </c>
      <c r="D9301" s="52">
        <f>_xlfn.XLOOKUP(B9301,Cal_Date!B:B,Cal_Date!A:A,0)</f>
        <v>4</v>
      </c>
      <c r="E9301">
        <v>2018</v>
      </c>
      <c r="F9301" t="s">
        <v>124</v>
      </c>
      <c r="G9301" t="s">
        <v>129</v>
      </c>
      <c r="H9301" t="s">
        <v>14</v>
      </c>
      <c r="I9301" t="s">
        <v>18</v>
      </c>
      <c r="J9301" t="s">
        <v>15</v>
      </c>
      <c r="K9301" t="s">
        <v>43</v>
      </c>
      <c r="L9301">
        <v>1</v>
      </c>
      <c r="M9301">
        <v>1005</v>
      </c>
      <c r="O9301" t="s">
        <v>25</v>
      </c>
      <c r="R9301" t="s">
        <v>44</v>
      </c>
      <c r="S9301" s="49" t="str">
        <f t="shared" si="1161"/>
        <v>Card</v>
      </c>
      <c r="T9301" s="3">
        <v>0.03</v>
      </c>
      <c r="U9301" s="2">
        <v>5.4450000000000003</v>
      </c>
      <c r="V9301" s="2">
        <v>2.2200000000000002</v>
      </c>
      <c r="W9301" s="54">
        <f>_xlfn.XLOOKUP(M9301,Market!A:A,Market!F:F,0)</f>
        <v>8.8999999999999996E-2</v>
      </c>
      <c r="X9301" s="55">
        <f t="shared" si="1162"/>
        <v>0.16335</v>
      </c>
      <c r="Y9301" s="55">
        <f t="shared" si="1163"/>
        <v>3.2250000000000001</v>
      </c>
      <c r="Z9301" s="54">
        <f t="shared" si="1164"/>
        <v>0.59228650137741046</v>
      </c>
      <c r="AA9301" s="49" t="str">
        <f t="shared" ca="1" si="1165"/>
        <v>Y</v>
      </c>
      <c r="AB9301" s="49">
        <f t="shared" ca="1" si="1166"/>
        <v>6</v>
      </c>
      <c r="AC9301" s="49" t="str">
        <f t="shared" ca="1" si="1167"/>
        <v>Y</v>
      </c>
    </row>
    <row r="9302" spans="1:29" x14ac:dyDescent="0.25">
      <c r="A9302">
        <v>11021</v>
      </c>
      <c r="B9302" s="9">
        <v>43216</v>
      </c>
      <c r="C9302" s="50" t="str">
        <f t="shared" si="1160"/>
        <v>N</v>
      </c>
      <c r="D9302" s="52">
        <f>_xlfn.XLOOKUP(B9302,Cal_Date!B:B,Cal_Date!A:A,0)</f>
        <v>4</v>
      </c>
      <c r="E9302">
        <v>2018</v>
      </c>
      <c r="F9302" t="s">
        <v>124</v>
      </c>
      <c r="G9302" t="s">
        <v>129</v>
      </c>
      <c r="H9302" t="s">
        <v>14</v>
      </c>
      <c r="I9302" t="s">
        <v>18</v>
      </c>
      <c r="J9302" t="s">
        <v>15</v>
      </c>
      <c r="K9302" t="s">
        <v>43</v>
      </c>
      <c r="L9302">
        <v>1</v>
      </c>
      <c r="M9302">
        <v>1006</v>
      </c>
      <c r="O9302" t="s">
        <v>28</v>
      </c>
      <c r="R9302" t="s">
        <v>44</v>
      </c>
      <c r="S9302" s="49" t="str">
        <f t="shared" si="1161"/>
        <v>Card</v>
      </c>
      <c r="T9302" s="3">
        <v>0.03</v>
      </c>
      <c r="U9302" s="2">
        <v>5.4450000000000003</v>
      </c>
      <c r="V9302" s="2">
        <v>2.2200000000000002</v>
      </c>
      <c r="W9302" s="54">
        <f>_xlfn.XLOOKUP(M9302,Market!A:A,Market!F:F,0)</f>
        <v>8.8999999999999996E-2</v>
      </c>
      <c r="X9302" s="55">
        <f t="shared" si="1162"/>
        <v>0.16335</v>
      </c>
      <c r="Y9302" s="55">
        <f t="shared" si="1163"/>
        <v>3.2250000000000001</v>
      </c>
      <c r="Z9302" s="54">
        <f t="shared" si="1164"/>
        <v>0.59228650137741046</v>
      </c>
      <c r="AA9302" s="49" t="str">
        <f t="shared" ca="1" si="1165"/>
        <v>Y</v>
      </c>
      <c r="AB9302" s="49">
        <f t="shared" ca="1" si="1166"/>
        <v>6</v>
      </c>
      <c r="AC9302" s="49" t="str">
        <f t="shared" ca="1" si="1167"/>
        <v>Y</v>
      </c>
    </row>
    <row r="9303" spans="1:29" x14ac:dyDescent="0.25">
      <c r="A9303">
        <v>11022</v>
      </c>
      <c r="B9303" s="9">
        <v>43216</v>
      </c>
      <c r="C9303" s="50" t="str">
        <f t="shared" si="1160"/>
        <v>N</v>
      </c>
      <c r="D9303" s="52">
        <f>_xlfn.XLOOKUP(B9303,Cal_Date!B:B,Cal_Date!A:A,0)</f>
        <v>4</v>
      </c>
      <c r="E9303">
        <v>2018</v>
      </c>
      <c r="F9303" t="s">
        <v>124</v>
      </c>
      <c r="G9303" t="s">
        <v>129</v>
      </c>
      <c r="H9303" t="s">
        <v>48</v>
      </c>
      <c r="I9303" t="s">
        <v>18</v>
      </c>
      <c r="J9303" t="s">
        <v>10</v>
      </c>
      <c r="K9303" t="s">
        <v>43</v>
      </c>
      <c r="L9303">
        <v>1</v>
      </c>
      <c r="M9303">
        <v>1007</v>
      </c>
      <c r="O9303" t="s">
        <v>28</v>
      </c>
      <c r="R9303" t="s">
        <v>47</v>
      </c>
      <c r="S9303" s="49" t="str">
        <f t="shared" si="1161"/>
        <v>Card</v>
      </c>
      <c r="T9303" s="3">
        <v>3.5000000000000003E-2</v>
      </c>
      <c r="U9303" s="2">
        <v>7.6229999999999993</v>
      </c>
      <c r="V9303" s="2">
        <v>1.46</v>
      </c>
      <c r="W9303" s="54">
        <f>_xlfn.XLOOKUP(M9303,Market!A:A,Market!F:F,0)</f>
        <v>8.8999999999999996E-2</v>
      </c>
      <c r="X9303" s="55">
        <f t="shared" si="1162"/>
        <v>0.26680500000000001</v>
      </c>
      <c r="Y9303" s="55">
        <f t="shared" si="1163"/>
        <v>6.1629999999999994</v>
      </c>
      <c r="Z9303" s="54">
        <f t="shared" si="1164"/>
        <v>0.80847435392889933</v>
      </c>
      <c r="AA9303" s="49" t="str">
        <f t="shared" ca="1" si="1165"/>
        <v>Y</v>
      </c>
      <c r="AB9303" s="49">
        <f t="shared" ca="1" si="1166"/>
        <v>6</v>
      </c>
      <c r="AC9303" s="49" t="str">
        <f t="shared" ca="1" si="1167"/>
        <v>Y</v>
      </c>
    </row>
    <row r="9304" spans="1:29" x14ac:dyDescent="0.25">
      <c r="A9304">
        <v>11023</v>
      </c>
      <c r="B9304" s="9">
        <v>43216</v>
      </c>
      <c r="C9304" s="50" t="str">
        <f t="shared" si="1160"/>
        <v>N</v>
      </c>
      <c r="D9304" s="52">
        <f>_xlfn.XLOOKUP(B9304,Cal_Date!B:B,Cal_Date!A:A,0)</f>
        <v>4</v>
      </c>
      <c r="E9304">
        <v>2018</v>
      </c>
      <c r="F9304" t="s">
        <v>124</v>
      </c>
      <c r="G9304" t="s">
        <v>129</v>
      </c>
      <c r="H9304" t="s">
        <v>48</v>
      </c>
      <c r="I9304" t="s">
        <v>18</v>
      </c>
      <c r="J9304" t="s">
        <v>10</v>
      </c>
      <c r="K9304" t="s">
        <v>43</v>
      </c>
      <c r="L9304">
        <v>1</v>
      </c>
      <c r="M9304">
        <v>1008</v>
      </c>
      <c r="O9304" t="s">
        <v>28</v>
      </c>
      <c r="R9304" t="s">
        <v>44</v>
      </c>
      <c r="S9304" s="49" t="str">
        <f t="shared" si="1161"/>
        <v>Card</v>
      </c>
      <c r="T9304" s="3">
        <v>0.03</v>
      </c>
      <c r="U9304" s="2">
        <v>7.6229999999999993</v>
      </c>
      <c r="V9304" s="2">
        <v>1.46</v>
      </c>
      <c r="W9304" s="54">
        <f>_xlfn.XLOOKUP(M9304,Market!A:A,Market!F:F,0)</f>
        <v>8.8999999999999996E-2</v>
      </c>
      <c r="X9304" s="55">
        <f t="shared" si="1162"/>
        <v>0.22868999999999998</v>
      </c>
      <c r="Y9304" s="55">
        <f t="shared" si="1163"/>
        <v>6.1629999999999994</v>
      </c>
      <c r="Z9304" s="54">
        <f t="shared" si="1164"/>
        <v>0.80847435392889933</v>
      </c>
      <c r="AA9304" s="49" t="str">
        <f t="shared" ca="1" si="1165"/>
        <v>Y</v>
      </c>
      <c r="AB9304" s="49">
        <f t="shared" ca="1" si="1166"/>
        <v>6</v>
      </c>
      <c r="AC9304" s="49" t="str">
        <f t="shared" ca="1" si="1167"/>
        <v>Y</v>
      </c>
    </row>
    <row r="9305" spans="1:29" x14ac:dyDescent="0.25">
      <c r="A9305">
        <v>11024</v>
      </c>
      <c r="B9305" s="9">
        <v>43216</v>
      </c>
      <c r="C9305" s="50" t="str">
        <f t="shared" si="1160"/>
        <v>N</v>
      </c>
      <c r="D9305" s="52">
        <f>_xlfn.XLOOKUP(B9305,Cal_Date!B:B,Cal_Date!A:A,0)</f>
        <v>4</v>
      </c>
      <c r="E9305">
        <v>2018</v>
      </c>
      <c r="F9305" t="s">
        <v>124</v>
      </c>
      <c r="G9305" t="s">
        <v>129</v>
      </c>
      <c r="H9305" t="s">
        <v>11</v>
      </c>
      <c r="I9305" t="s">
        <v>11</v>
      </c>
      <c r="J9305" t="s">
        <v>15</v>
      </c>
      <c r="K9305" t="s">
        <v>42</v>
      </c>
      <c r="L9305">
        <v>2</v>
      </c>
      <c r="M9305">
        <v>1009</v>
      </c>
      <c r="O9305" t="s">
        <v>28</v>
      </c>
      <c r="R9305" t="s">
        <v>47</v>
      </c>
      <c r="S9305" s="49" t="str">
        <f t="shared" si="1161"/>
        <v>Card</v>
      </c>
      <c r="T9305" s="3">
        <v>3.5000000000000003E-2</v>
      </c>
      <c r="U9305" s="2">
        <v>5.4450000000000003</v>
      </c>
      <c r="V9305" s="2">
        <v>1.74</v>
      </c>
      <c r="W9305" s="54">
        <f>_xlfn.XLOOKUP(M9305,Market!A:A,Market!F:F,0)</f>
        <v>8.8999999999999996E-2</v>
      </c>
      <c r="X9305" s="55">
        <f t="shared" si="1162"/>
        <v>0.19057500000000002</v>
      </c>
      <c r="Y9305" s="55">
        <f t="shared" si="1163"/>
        <v>3.7050000000000001</v>
      </c>
      <c r="Z9305" s="54">
        <f t="shared" si="1164"/>
        <v>0.68044077134986225</v>
      </c>
      <c r="AA9305" s="49" t="str">
        <f t="shared" ca="1" si="1165"/>
        <v>Y</v>
      </c>
      <c r="AB9305" s="49">
        <f t="shared" ca="1" si="1166"/>
        <v>6</v>
      </c>
      <c r="AC9305" s="49" t="str">
        <f t="shared" ca="1" si="1167"/>
        <v>Y</v>
      </c>
    </row>
    <row r="9306" spans="1:29" x14ac:dyDescent="0.25">
      <c r="A9306">
        <v>11025</v>
      </c>
      <c r="B9306" s="9">
        <v>43216</v>
      </c>
      <c r="C9306" s="50" t="str">
        <f t="shared" si="1160"/>
        <v>N</v>
      </c>
      <c r="D9306" s="52">
        <f>_xlfn.XLOOKUP(B9306,Cal_Date!B:B,Cal_Date!A:A,0)</f>
        <v>4</v>
      </c>
      <c r="E9306">
        <v>2018</v>
      </c>
      <c r="F9306" t="s">
        <v>124</v>
      </c>
      <c r="G9306" t="s">
        <v>129</v>
      </c>
      <c r="H9306" t="s">
        <v>11</v>
      </c>
      <c r="I9306" t="s">
        <v>18</v>
      </c>
      <c r="J9306" t="s">
        <v>15</v>
      </c>
      <c r="K9306" t="s">
        <v>42</v>
      </c>
      <c r="L9306">
        <v>2</v>
      </c>
      <c r="M9306">
        <v>1006</v>
      </c>
      <c r="O9306" t="s">
        <v>28</v>
      </c>
      <c r="R9306" t="s">
        <v>47</v>
      </c>
      <c r="S9306" s="49" t="str">
        <f t="shared" si="1161"/>
        <v>Card</v>
      </c>
      <c r="T9306" s="3">
        <v>3.5000000000000003E-2</v>
      </c>
      <c r="U9306" s="2">
        <v>5.4450000000000003</v>
      </c>
      <c r="V9306" s="2">
        <v>2.8</v>
      </c>
      <c r="W9306" s="54">
        <f>_xlfn.XLOOKUP(M9306,Market!A:A,Market!F:F,0)</f>
        <v>8.8999999999999996E-2</v>
      </c>
      <c r="X9306" s="55">
        <f t="shared" si="1162"/>
        <v>0.19057500000000002</v>
      </c>
      <c r="Y9306" s="55">
        <f t="shared" si="1163"/>
        <v>2.6450000000000005</v>
      </c>
      <c r="Z9306" s="54">
        <f t="shared" si="1164"/>
        <v>0.48576675849403128</v>
      </c>
      <c r="AA9306" s="49" t="str">
        <f t="shared" ca="1" si="1165"/>
        <v>Y</v>
      </c>
      <c r="AB9306" s="49">
        <f t="shared" ca="1" si="1166"/>
        <v>6</v>
      </c>
      <c r="AC9306" s="49" t="str">
        <f t="shared" ca="1" si="1167"/>
        <v>Y</v>
      </c>
    </row>
    <row r="9307" spans="1:29" x14ac:dyDescent="0.25">
      <c r="A9307">
        <v>11026</v>
      </c>
      <c r="B9307" s="9">
        <v>43216</v>
      </c>
      <c r="C9307" s="50" t="str">
        <f t="shared" si="1160"/>
        <v>N</v>
      </c>
      <c r="D9307" s="52">
        <f>_xlfn.XLOOKUP(B9307,Cal_Date!B:B,Cal_Date!A:A,0)</f>
        <v>4</v>
      </c>
      <c r="E9307">
        <v>2018</v>
      </c>
      <c r="F9307" t="s">
        <v>124</v>
      </c>
      <c r="G9307" t="s">
        <v>129</v>
      </c>
      <c r="H9307" t="s">
        <v>14</v>
      </c>
      <c r="I9307" t="s">
        <v>18</v>
      </c>
      <c r="J9307" t="s">
        <v>15</v>
      </c>
      <c r="K9307" t="s">
        <v>43</v>
      </c>
      <c r="L9307">
        <v>1</v>
      </c>
      <c r="M9307">
        <v>1007</v>
      </c>
      <c r="O9307" t="s">
        <v>28</v>
      </c>
      <c r="R9307" t="s">
        <v>47</v>
      </c>
      <c r="S9307" s="49" t="str">
        <f t="shared" si="1161"/>
        <v>Card</v>
      </c>
      <c r="T9307" s="3">
        <v>3.5000000000000003E-2</v>
      </c>
      <c r="U9307" s="2">
        <v>5.4450000000000003</v>
      </c>
      <c r="V9307" s="2">
        <v>2.1</v>
      </c>
      <c r="W9307" s="54">
        <f>_xlfn.XLOOKUP(M9307,Market!A:A,Market!F:F,0)</f>
        <v>8.8999999999999996E-2</v>
      </c>
      <c r="X9307" s="55">
        <f t="shared" si="1162"/>
        <v>0.19057500000000002</v>
      </c>
      <c r="Y9307" s="55">
        <f t="shared" si="1163"/>
        <v>3.3450000000000002</v>
      </c>
      <c r="Z9307" s="54">
        <f t="shared" si="1164"/>
        <v>0.61432506887052341</v>
      </c>
      <c r="AA9307" s="49" t="str">
        <f t="shared" ca="1" si="1165"/>
        <v>Y</v>
      </c>
      <c r="AB9307" s="49">
        <f t="shared" ca="1" si="1166"/>
        <v>6</v>
      </c>
      <c r="AC9307" s="49" t="str">
        <f t="shared" ca="1" si="1167"/>
        <v>Y</v>
      </c>
    </row>
    <row r="9308" spans="1:29" x14ac:dyDescent="0.25">
      <c r="A9308">
        <v>11027</v>
      </c>
      <c r="B9308" s="9">
        <v>43216</v>
      </c>
      <c r="C9308" s="50" t="str">
        <f t="shared" si="1160"/>
        <v>N</v>
      </c>
      <c r="D9308" s="52">
        <f>_xlfn.XLOOKUP(B9308,Cal_Date!B:B,Cal_Date!A:A,0)</f>
        <v>4</v>
      </c>
      <c r="E9308">
        <v>2018</v>
      </c>
      <c r="F9308" t="s">
        <v>124</v>
      </c>
      <c r="G9308" t="s">
        <v>129</v>
      </c>
      <c r="H9308" t="s">
        <v>14</v>
      </c>
      <c r="I9308" t="s">
        <v>18</v>
      </c>
      <c r="J9308" t="s">
        <v>15</v>
      </c>
      <c r="K9308" t="s">
        <v>43</v>
      </c>
      <c r="L9308">
        <v>1</v>
      </c>
      <c r="M9308">
        <v>1007</v>
      </c>
      <c r="O9308" t="s">
        <v>28</v>
      </c>
      <c r="R9308" t="s">
        <v>47</v>
      </c>
      <c r="S9308" s="49" t="str">
        <f t="shared" si="1161"/>
        <v>Card</v>
      </c>
      <c r="T9308" s="3">
        <v>3.5000000000000003E-2</v>
      </c>
      <c r="U9308" s="2">
        <v>5.4450000000000003</v>
      </c>
      <c r="V9308" s="2">
        <v>2.2200000000000002</v>
      </c>
      <c r="W9308" s="54">
        <f>_xlfn.XLOOKUP(M9308,Market!A:A,Market!F:F,0)</f>
        <v>8.8999999999999996E-2</v>
      </c>
      <c r="X9308" s="55">
        <f t="shared" si="1162"/>
        <v>0.19057500000000002</v>
      </c>
      <c r="Y9308" s="55">
        <f t="shared" si="1163"/>
        <v>3.2250000000000001</v>
      </c>
      <c r="Z9308" s="54">
        <f t="shared" si="1164"/>
        <v>0.59228650137741046</v>
      </c>
      <c r="AA9308" s="49" t="str">
        <f t="shared" ca="1" si="1165"/>
        <v>Y</v>
      </c>
      <c r="AB9308" s="49">
        <f t="shared" ca="1" si="1166"/>
        <v>6</v>
      </c>
      <c r="AC9308" s="49" t="str">
        <f t="shared" ca="1" si="1167"/>
        <v>Y</v>
      </c>
    </row>
    <row r="9309" spans="1:29" x14ac:dyDescent="0.25">
      <c r="A9309">
        <v>11028</v>
      </c>
      <c r="B9309" s="9">
        <v>43216</v>
      </c>
      <c r="C9309" s="50" t="str">
        <f t="shared" si="1160"/>
        <v>N</v>
      </c>
      <c r="D9309" s="52">
        <f>_xlfn.XLOOKUP(B9309,Cal_Date!B:B,Cal_Date!A:A,0)</f>
        <v>4</v>
      </c>
      <c r="E9309">
        <v>2018</v>
      </c>
      <c r="F9309" t="s">
        <v>124</v>
      </c>
      <c r="G9309" t="s">
        <v>129</v>
      </c>
      <c r="H9309" t="s">
        <v>14</v>
      </c>
      <c r="I9309" t="s">
        <v>18</v>
      </c>
      <c r="J9309" t="s">
        <v>15</v>
      </c>
      <c r="K9309" t="s">
        <v>43</v>
      </c>
      <c r="L9309">
        <v>1</v>
      </c>
      <c r="M9309">
        <v>1007</v>
      </c>
      <c r="O9309" t="s">
        <v>28</v>
      </c>
      <c r="R9309" t="s">
        <v>44</v>
      </c>
      <c r="S9309" s="49" t="str">
        <f t="shared" si="1161"/>
        <v>Card</v>
      </c>
      <c r="T9309" s="3">
        <v>0.03</v>
      </c>
      <c r="U9309" s="2">
        <v>5.4450000000000003</v>
      </c>
      <c r="V9309" s="2">
        <v>2.2200000000000002</v>
      </c>
      <c r="W9309" s="54">
        <f>_xlfn.XLOOKUP(M9309,Market!A:A,Market!F:F,0)</f>
        <v>8.8999999999999996E-2</v>
      </c>
      <c r="X9309" s="55">
        <f t="shared" si="1162"/>
        <v>0.16335</v>
      </c>
      <c r="Y9309" s="55">
        <f t="shared" si="1163"/>
        <v>3.2250000000000001</v>
      </c>
      <c r="Z9309" s="54">
        <f t="shared" si="1164"/>
        <v>0.59228650137741046</v>
      </c>
      <c r="AA9309" s="49" t="str">
        <f t="shared" ca="1" si="1165"/>
        <v>Y</v>
      </c>
      <c r="AB9309" s="49">
        <f t="shared" ca="1" si="1166"/>
        <v>6</v>
      </c>
      <c r="AC9309" s="49" t="str">
        <f t="shared" ca="1" si="1167"/>
        <v>Y</v>
      </c>
    </row>
    <row r="9310" spans="1:29" x14ac:dyDescent="0.25">
      <c r="A9310">
        <v>11029</v>
      </c>
      <c r="B9310" s="9">
        <v>43216</v>
      </c>
      <c r="C9310" s="50" t="str">
        <f t="shared" si="1160"/>
        <v>N</v>
      </c>
      <c r="D9310" s="52">
        <f>_xlfn.XLOOKUP(B9310,Cal_Date!B:B,Cal_Date!A:A,0)</f>
        <v>4</v>
      </c>
      <c r="E9310">
        <v>2018</v>
      </c>
      <c r="F9310" t="s">
        <v>124</v>
      </c>
      <c r="G9310" t="s">
        <v>129</v>
      </c>
      <c r="H9310" t="s">
        <v>48</v>
      </c>
      <c r="I9310" t="s">
        <v>18</v>
      </c>
      <c r="J9310" t="s">
        <v>10</v>
      </c>
      <c r="K9310" t="s">
        <v>43</v>
      </c>
      <c r="L9310">
        <v>2</v>
      </c>
      <c r="M9310">
        <v>1005</v>
      </c>
      <c r="O9310" t="s">
        <v>25</v>
      </c>
      <c r="R9310" t="s">
        <v>47</v>
      </c>
      <c r="S9310" s="49" t="str">
        <f t="shared" si="1161"/>
        <v>Card</v>
      </c>
      <c r="T9310" s="3">
        <v>3.5000000000000003E-2</v>
      </c>
      <c r="U9310" s="2">
        <v>15.245999999999999</v>
      </c>
      <c r="V9310" s="2">
        <v>2.92</v>
      </c>
      <c r="W9310" s="54">
        <f>_xlfn.XLOOKUP(M9310,Market!A:A,Market!F:F,0)</f>
        <v>8.8999999999999996E-2</v>
      </c>
      <c r="X9310" s="55">
        <f t="shared" si="1162"/>
        <v>0.53361000000000003</v>
      </c>
      <c r="Y9310" s="55">
        <f t="shared" si="1163"/>
        <v>12.325999999999999</v>
      </c>
      <c r="Z9310" s="54">
        <f t="shared" si="1164"/>
        <v>0.80847435392889933</v>
      </c>
      <c r="AA9310" s="49" t="str">
        <f t="shared" ca="1" si="1165"/>
        <v>Y</v>
      </c>
      <c r="AB9310" s="49">
        <f t="shared" ca="1" si="1166"/>
        <v>6</v>
      </c>
      <c r="AC9310" s="49" t="str">
        <f t="shared" ca="1" si="1167"/>
        <v>Y</v>
      </c>
    </row>
    <row r="9311" spans="1:29" x14ac:dyDescent="0.25">
      <c r="A9311">
        <v>11030</v>
      </c>
      <c r="B9311" s="9">
        <v>43216</v>
      </c>
      <c r="C9311" s="50" t="str">
        <f t="shared" si="1160"/>
        <v>N</v>
      </c>
      <c r="D9311" s="52">
        <f>_xlfn.XLOOKUP(B9311,Cal_Date!B:B,Cal_Date!A:A,0)</f>
        <v>4</v>
      </c>
      <c r="E9311">
        <v>2018</v>
      </c>
      <c r="F9311" t="s">
        <v>124</v>
      </c>
      <c r="G9311" t="s">
        <v>129</v>
      </c>
      <c r="H9311" t="s">
        <v>11</v>
      </c>
      <c r="I9311" t="s">
        <v>11</v>
      </c>
      <c r="J9311" t="s">
        <v>15</v>
      </c>
      <c r="K9311" t="s">
        <v>42</v>
      </c>
      <c r="L9311">
        <v>1</v>
      </c>
      <c r="M9311">
        <v>1005</v>
      </c>
      <c r="O9311" t="s">
        <v>25</v>
      </c>
      <c r="R9311" t="s">
        <v>44</v>
      </c>
      <c r="S9311" s="49" t="str">
        <f t="shared" si="1161"/>
        <v>Card</v>
      </c>
      <c r="T9311" s="3">
        <v>0.03</v>
      </c>
      <c r="U9311" s="2">
        <v>2.7225000000000001</v>
      </c>
      <c r="V9311" s="2">
        <v>0.87</v>
      </c>
      <c r="W9311" s="54">
        <f>_xlfn.XLOOKUP(M9311,Market!A:A,Market!F:F,0)</f>
        <v>8.8999999999999996E-2</v>
      </c>
      <c r="X9311" s="55">
        <f t="shared" si="1162"/>
        <v>8.1674999999999998E-2</v>
      </c>
      <c r="Y9311" s="55">
        <f t="shared" si="1163"/>
        <v>1.8525</v>
      </c>
      <c r="Z9311" s="54">
        <f t="shared" si="1164"/>
        <v>0.68044077134986225</v>
      </c>
      <c r="AA9311" s="49" t="str">
        <f t="shared" ca="1" si="1165"/>
        <v>Y</v>
      </c>
      <c r="AB9311" s="49">
        <f t="shared" ca="1" si="1166"/>
        <v>6</v>
      </c>
      <c r="AC9311" s="49" t="str">
        <f t="shared" ca="1" si="1167"/>
        <v>Y</v>
      </c>
    </row>
    <row r="9312" spans="1:29" x14ac:dyDescent="0.25">
      <c r="A9312">
        <v>11031</v>
      </c>
      <c r="B9312" s="9">
        <v>43216</v>
      </c>
      <c r="C9312" s="50" t="str">
        <f t="shared" si="1160"/>
        <v>N</v>
      </c>
      <c r="D9312" s="52">
        <f>_xlfn.XLOOKUP(B9312,Cal_Date!B:B,Cal_Date!A:A,0)</f>
        <v>4</v>
      </c>
      <c r="E9312">
        <v>2018</v>
      </c>
      <c r="F9312" t="s">
        <v>124</v>
      </c>
      <c r="G9312" t="s">
        <v>129</v>
      </c>
      <c r="H9312" t="s">
        <v>48</v>
      </c>
      <c r="I9312" t="s">
        <v>18</v>
      </c>
      <c r="J9312" t="s">
        <v>10</v>
      </c>
      <c r="K9312" t="s">
        <v>43</v>
      </c>
      <c r="L9312">
        <v>2</v>
      </c>
      <c r="M9312">
        <v>1002</v>
      </c>
      <c r="O9312" t="s">
        <v>28</v>
      </c>
      <c r="R9312" t="s">
        <v>47</v>
      </c>
      <c r="S9312" s="49" t="str">
        <f t="shared" si="1161"/>
        <v>Card</v>
      </c>
      <c r="T9312" s="3">
        <v>3.5000000000000003E-2</v>
      </c>
      <c r="U9312" s="2">
        <v>14.84</v>
      </c>
      <c r="V9312" s="2">
        <v>2.92</v>
      </c>
      <c r="W9312" s="54">
        <f>_xlfn.XLOOKUP(M9312,Market!A:A,Market!F:F,0)</f>
        <v>0.06</v>
      </c>
      <c r="X9312" s="55">
        <f t="shared" si="1162"/>
        <v>0.51940000000000008</v>
      </c>
      <c r="Y9312" s="55">
        <f t="shared" si="1163"/>
        <v>11.92</v>
      </c>
      <c r="Z9312" s="54">
        <f t="shared" si="1164"/>
        <v>0.80323450134770891</v>
      </c>
      <c r="AA9312" s="49" t="str">
        <f t="shared" ca="1" si="1165"/>
        <v>Y</v>
      </c>
      <c r="AB9312" s="49">
        <f t="shared" ca="1" si="1166"/>
        <v>6</v>
      </c>
      <c r="AC9312" s="49" t="str">
        <f t="shared" ca="1" si="1167"/>
        <v>Y</v>
      </c>
    </row>
    <row r="9313" spans="1:29" x14ac:dyDescent="0.25">
      <c r="A9313">
        <v>11032</v>
      </c>
      <c r="B9313" s="9">
        <v>43216</v>
      </c>
      <c r="C9313" s="50" t="str">
        <f t="shared" si="1160"/>
        <v>N</v>
      </c>
      <c r="D9313" s="52">
        <f>_xlfn.XLOOKUP(B9313,Cal_Date!B:B,Cal_Date!A:A,0)</f>
        <v>4</v>
      </c>
      <c r="E9313">
        <v>2018</v>
      </c>
      <c r="F9313" t="s">
        <v>124</v>
      </c>
      <c r="G9313" t="s">
        <v>129</v>
      </c>
      <c r="H9313" t="s">
        <v>48</v>
      </c>
      <c r="I9313" t="s">
        <v>18</v>
      </c>
      <c r="J9313" t="s">
        <v>10</v>
      </c>
      <c r="K9313" t="s">
        <v>43</v>
      </c>
      <c r="L9313">
        <v>1</v>
      </c>
      <c r="M9313">
        <v>1004</v>
      </c>
      <c r="O9313" t="s">
        <v>28</v>
      </c>
      <c r="R9313" t="s">
        <v>44</v>
      </c>
      <c r="S9313" s="49" t="str">
        <f t="shared" si="1161"/>
        <v>Card</v>
      </c>
      <c r="T9313" s="3">
        <v>0.03</v>
      </c>
      <c r="U9313" s="2">
        <v>7.42</v>
      </c>
      <c r="V9313" s="2">
        <v>1.46</v>
      </c>
      <c r="W9313" s="54">
        <f>_xlfn.XLOOKUP(M9313,Market!A:A,Market!F:F,0)</f>
        <v>0.06</v>
      </c>
      <c r="X9313" s="55">
        <f t="shared" si="1162"/>
        <v>0.22259999999999999</v>
      </c>
      <c r="Y9313" s="55">
        <f t="shared" si="1163"/>
        <v>5.96</v>
      </c>
      <c r="Z9313" s="54">
        <f t="shared" si="1164"/>
        <v>0.80323450134770891</v>
      </c>
      <c r="AA9313" s="49" t="str">
        <f t="shared" ca="1" si="1165"/>
        <v>Y</v>
      </c>
      <c r="AB9313" s="49">
        <f t="shared" ca="1" si="1166"/>
        <v>6</v>
      </c>
      <c r="AC9313" s="49" t="str">
        <f t="shared" ca="1" si="1167"/>
        <v>Y</v>
      </c>
    </row>
    <row r="9314" spans="1:29" x14ac:dyDescent="0.25">
      <c r="A9314">
        <v>11033</v>
      </c>
      <c r="B9314" s="9">
        <v>43216</v>
      </c>
      <c r="C9314" s="50" t="str">
        <f t="shared" si="1160"/>
        <v>N</v>
      </c>
      <c r="D9314" s="52">
        <f>_xlfn.XLOOKUP(B9314,Cal_Date!B:B,Cal_Date!A:A,0)</f>
        <v>4</v>
      </c>
      <c r="E9314">
        <v>2018</v>
      </c>
      <c r="F9314" t="s">
        <v>124</v>
      </c>
      <c r="G9314" t="s">
        <v>129</v>
      </c>
      <c r="H9314" t="s">
        <v>48</v>
      </c>
      <c r="I9314" t="s">
        <v>18</v>
      </c>
      <c r="J9314" t="s">
        <v>10</v>
      </c>
      <c r="K9314" t="s">
        <v>43</v>
      </c>
      <c r="L9314">
        <v>2</v>
      </c>
      <c r="M9314">
        <v>1005</v>
      </c>
      <c r="O9314" t="s">
        <v>25</v>
      </c>
      <c r="R9314" t="s">
        <v>47</v>
      </c>
      <c r="S9314" s="49" t="str">
        <f t="shared" si="1161"/>
        <v>Card</v>
      </c>
      <c r="T9314" s="3">
        <v>3.5000000000000003E-2</v>
      </c>
      <c r="U9314" s="2">
        <v>15.245999999999999</v>
      </c>
      <c r="V9314" s="2">
        <v>2.92</v>
      </c>
      <c r="W9314" s="54">
        <f>_xlfn.XLOOKUP(M9314,Market!A:A,Market!F:F,0)</f>
        <v>8.8999999999999996E-2</v>
      </c>
      <c r="X9314" s="55">
        <f t="shared" si="1162"/>
        <v>0.53361000000000003</v>
      </c>
      <c r="Y9314" s="55">
        <f t="shared" si="1163"/>
        <v>12.325999999999999</v>
      </c>
      <c r="Z9314" s="54">
        <f t="shared" si="1164"/>
        <v>0.80847435392889933</v>
      </c>
      <c r="AA9314" s="49" t="str">
        <f t="shared" ca="1" si="1165"/>
        <v>Y</v>
      </c>
      <c r="AB9314" s="49">
        <f t="shared" ca="1" si="1166"/>
        <v>6</v>
      </c>
      <c r="AC9314" s="49" t="str">
        <f t="shared" ca="1" si="1167"/>
        <v>Y</v>
      </c>
    </row>
    <row r="9315" spans="1:29" x14ac:dyDescent="0.25">
      <c r="A9315">
        <v>11034</v>
      </c>
      <c r="B9315" s="9">
        <v>43216</v>
      </c>
      <c r="C9315" s="50" t="str">
        <f t="shared" si="1160"/>
        <v>N</v>
      </c>
      <c r="D9315" s="52">
        <f>_xlfn.XLOOKUP(B9315,Cal_Date!B:B,Cal_Date!A:A,0)</f>
        <v>4</v>
      </c>
      <c r="E9315">
        <v>2018</v>
      </c>
      <c r="F9315" t="s">
        <v>124</v>
      </c>
      <c r="G9315" t="s">
        <v>129</v>
      </c>
      <c r="H9315" t="s">
        <v>48</v>
      </c>
      <c r="I9315" t="s">
        <v>18</v>
      </c>
      <c r="J9315" t="s">
        <v>10</v>
      </c>
      <c r="K9315" t="s">
        <v>43</v>
      </c>
      <c r="L9315">
        <v>1</v>
      </c>
      <c r="M9315">
        <v>1001</v>
      </c>
      <c r="O9315" t="s">
        <v>25</v>
      </c>
      <c r="R9315" t="s">
        <v>44</v>
      </c>
      <c r="S9315" s="49" t="str">
        <f t="shared" si="1161"/>
        <v>Card</v>
      </c>
      <c r="T9315" s="3">
        <v>0.03</v>
      </c>
      <c r="U9315" s="2">
        <v>7.42</v>
      </c>
      <c r="V9315" s="2">
        <v>1.46</v>
      </c>
      <c r="W9315" s="54">
        <f>_xlfn.XLOOKUP(M9315,Market!A:A,Market!F:F,0)</f>
        <v>0.06</v>
      </c>
      <c r="X9315" s="55">
        <f t="shared" si="1162"/>
        <v>0.22259999999999999</v>
      </c>
      <c r="Y9315" s="55">
        <f t="shared" si="1163"/>
        <v>5.96</v>
      </c>
      <c r="Z9315" s="54">
        <f t="shared" si="1164"/>
        <v>0.80323450134770891</v>
      </c>
      <c r="AA9315" s="49" t="str">
        <f t="shared" ca="1" si="1165"/>
        <v>Y</v>
      </c>
      <c r="AB9315" s="49">
        <f t="shared" ca="1" si="1166"/>
        <v>6</v>
      </c>
      <c r="AC9315" s="49" t="str">
        <f t="shared" ca="1" si="1167"/>
        <v>Y</v>
      </c>
    </row>
    <row r="9316" spans="1:29" x14ac:dyDescent="0.25">
      <c r="A9316">
        <v>11035</v>
      </c>
      <c r="B9316" s="9">
        <v>43216</v>
      </c>
      <c r="C9316" s="50" t="str">
        <f t="shared" si="1160"/>
        <v>N</v>
      </c>
      <c r="D9316" s="52">
        <f>_xlfn.XLOOKUP(B9316,Cal_Date!B:B,Cal_Date!A:A,0)</f>
        <v>4</v>
      </c>
      <c r="E9316">
        <v>2018</v>
      </c>
      <c r="F9316" t="s">
        <v>124</v>
      </c>
      <c r="G9316" t="s">
        <v>129</v>
      </c>
      <c r="H9316" t="s">
        <v>14</v>
      </c>
      <c r="I9316" t="s">
        <v>18</v>
      </c>
      <c r="J9316" t="s">
        <v>15</v>
      </c>
      <c r="K9316" t="s">
        <v>43</v>
      </c>
      <c r="L9316">
        <v>1</v>
      </c>
      <c r="M9316">
        <v>1010</v>
      </c>
      <c r="O9316" t="s">
        <v>25</v>
      </c>
      <c r="R9316" t="s">
        <v>44</v>
      </c>
      <c r="S9316" s="49" t="str">
        <f t="shared" si="1161"/>
        <v>Card</v>
      </c>
      <c r="T9316" s="3">
        <v>0.03</v>
      </c>
      <c r="U9316" s="2">
        <v>5.4</v>
      </c>
      <c r="V9316" s="2">
        <v>2.2200000000000002</v>
      </c>
      <c r="W9316" s="54">
        <f>_xlfn.XLOOKUP(M9316,Market!A:A,Market!F:F,0)</f>
        <v>0.08</v>
      </c>
      <c r="X9316" s="55">
        <f t="shared" si="1162"/>
        <v>0.16200000000000001</v>
      </c>
      <c r="Y9316" s="55">
        <f t="shared" si="1163"/>
        <v>3.18</v>
      </c>
      <c r="Z9316" s="54">
        <f t="shared" si="1164"/>
        <v>0.58888888888888891</v>
      </c>
      <c r="AA9316" s="49" t="str">
        <f t="shared" ca="1" si="1165"/>
        <v>Y</v>
      </c>
      <c r="AB9316" s="49">
        <f t="shared" ca="1" si="1166"/>
        <v>6</v>
      </c>
      <c r="AC9316" s="49" t="str">
        <f t="shared" ca="1" si="1167"/>
        <v>Y</v>
      </c>
    </row>
    <row r="9317" spans="1:29" x14ac:dyDescent="0.25">
      <c r="A9317">
        <v>11036</v>
      </c>
      <c r="B9317" s="9">
        <v>43216</v>
      </c>
      <c r="C9317" s="50" t="str">
        <f t="shared" si="1160"/>
        <v>N</v>
      </c>
      <c r="D9317" s="52">
        <f>_xlfn.XLOOKUP(B9317,Cal_Date!B:B,Cal_Date!A:A,0)</f>
        <v>4</v>
      </c>
      <c r="E9317">
        <v>2018</v>
      </c>
      <c r="F9317" t="s">
        <v>124</v>
      </c>
      <c r="G9317" t="s">
        <v>129</v>
      </c>
      <c r="H9317" t="s">
        <v>14</v>
      </c>
      <c r="I9317" t="s">
        <v>18</v>
      </c>
      <c r="J9317" t="s">
        <v>15</v>
      </c>
      <c r="K9317" t="s">
        <v>43</v>
      </c>
      <c r="L9317">
        <v>1</v>
      </c>
      <c r="M9317">
        <v>1011</v>
      </c>
      <c r="O9317" t="s">
        <v>25</v>
      </c>
      <c r="R9317" t="s">
        <v>47</v>
      </c>
      <c r="S9317" s="49" t="str">
        <f t="shared" si="1161"/>
        <v>Card</v>
      </c>
      <c r="T9317" s="3">
        <v>3.5000000000000003E-2</v>
      </c>
      <c r="U9317" s="2">
        <v>5.3000000000000007</v>
      </c>
      <c r="V9317" s="2">
        <v>2.1</v>
      </c>
      <c r="W9317" s="54">
        <f>_xlfn.XLOOKUP(M9317,Market!A:A,Market!F:F,0)</f>
        <v>0.06</v>
      </c>
      <c r="X9317" s="55">
        <f t="shared" si="1162"/>
        <v>0.18550000000000005</v>
      </c>
      <c r="Y9317" s="55">
        <f t="shared" si="1163"/>
        <v>3.2000000000000006</v>
      </c>
      <c r="Z9317" s="54">
        <f t="shared" si="1164"/>
        <v>0.60377358490566047</v>
      </c>
      <c r="AA9317" s="49" t="str">
        <f t="shared" ca="1" si="1165"/>
        <v>Y</v>
      </c>
      <c r="AB9317" s="49">
        <f t="shared" ca="1" si="1166"/>
        <v>6</v>
      </c>
      <c r="AC9317" s="49" t="str">
        <f t="shared" ca="1" si="1167"/>
        <v>Y</v>
      </c>
    </row>
    <row r="9318" spans="1:29" x14ac:dyDescent="0.25">
      <c r="A9318">
        <v>11037</v>
      </c>
      <c r="B9318" s="9">
        <v>43216</v>
      </c>
      <c r="C9318" s="50" t="str">
        <f t="shared" si="1160"/>
        <v>N</v>
      </c>
      <c r="D9318" s="52">
        <f>_xlfn.XLOOKUP(B9318,Cal_Date!B:B,Cal_Date!A:A,0)</f>
        <v>4</v>
      </c>
      <c r="E9318">
        <v>2018</v>
      </c>
      <c r="F9318" t="s">
        <v>124</v>
      </c>
      <c r="G9318" t="s">
        <v>129</v>
      </c>
      <c r="H9318" t="s">
        <v>14</v>
      </c>
      <c r="I9318" t="s">
        <v>18</v>
      </c>
      <c r="J9318" t="s">
        <v>15</v>
      </c>
      <c r="K9318" t="s">
        <v>43</v>
      </c>
      <c r="L9318">
        <v>1</v>
      </c>
      <c r="M9318">
        <v>1011</v>
      </c>
      <c r="O9318" t="s">
        <v>25</v>
      </c>
      <c r="R9318" t="s">
        <v>47</v>
      </c>
      <c r="S9318" s="49" t="str">
        <f t="shared" si="1161"/>
        <v>Card</v>
      </c>
      <c r="T9318" s="3">
        <v>3.5000000000000003E-2</v>
      </c>
      <c r="U9318" s="2">
        <v>5.3000000000000007</v>
      </c>
      <c r="V9318" s="2">
        <v>2.1</v>
      </c>
      <c r="W9318" s="54">
        <f>_xlfn.XLOOKUP(M9318,Market!A:A,Market!F:F,0)</f>
        <v>0.06</v>
      </c>
      <c r="X9318" s="55">
        <f t="shared" si="1162"/>
        <v>0.18550000000000005</v>
      </c>
      <c r="Y9318" s="55">
        <f t="shared" si="1163"/>
        <v>3.2000000000000006</v>
      </c>
      <c r="Z9318" s="54">
        <f t="shared" si="1164"/>
        <v>0.60377358490566047</v>
      </c>
      <c r="AA9318" s="49" t="str">
        <f t="shared" ca="1" si="1165"/>
        <v>Y</v>
      </c>
      <c r="AB9318" s="49">
        <f t="shared" ca="1" si="1166"/>
        <v>6</v>
      </c>
      <c r="AC9318" s="49" t="str">
        <f t="shared" ca="1" si="1167"/>
        <v>Y</v>
      </c>
    </row>
    <row r="9319" spans="1:29" x14ac:dyDescent="0.25">
      <c r="A9319">
        <v>11038</v>
      </c>
      <c r="B9319" s="9">
        <v>43216</v>
      </c>
      <c r="C9319" s="50" t="str">
        <f t="shared" si="1160"/>
        <v>N</v>
      </c>
      <c r="D9319" s="52">
        <f>_xlfn.XLOOKUP(B9319,Cal_Date!B:B,Cal_Date!A:A,0)</f>
        <v>4</v>
      </c>
      <c r="E9319">
        <v>2018</v>
      </c>
      <c r="F9319" t="s">
        <v>124</v>
      </c>
      <c r="G9319" t="s">
        <v>129</v>
      </c>
      <c r="H9319" t="s">
        <v>48</v>
      </c>
      <c r="I9319" t="s">
        <v>18</v>
      </c>
      <c r="J9319" t="s">
        <v>10</v>
      </c>
      <c r="K9319" t="s">
        <v>43</v>
      </c>
      <c r="L9319">
        <v>2</v>
      </c>
      <c r="M9319">
        <v>1001</v>
      </c>
      <c r="O9319" t="s">
        <v>25</v>
      </c>
      <c r="R9319" t="s">
        <v>44</v>
      </c>
      <c r="S9319" s="49" t="str">
        <f t="shared" si="1161"/>
        <v>Card</v>
      </c>
      <c r="T9319" s="3">
        <v>0.03</v>
      </c>
      <c r="U9319" s="2">
        <v>14.84</v>
      </c>
      <c r="V9319" s="2">
        <v>2.92</v>
      </c>
      <c r="W9319" s="54">
        <f>_xlfn.XLOOKUP(M9319,Market!A:A,Market!F:F,0)</f>
        <v>0.06</v>
      </c>
      <c r="X9319" s="55">
        <f t="shared" si="1162"/>
        <v>0.44519999999999998</v>
      </c>
      <c r="Y9319" s="55">
        <f t="shared" si="1163"/>
        <v>11.92</v>
      </c>
      <c r="Z9319" s="54">
        <f t="shared" si="1164"/>
        <v>0.80323450134770891</v>
      </c>
      <c r="AA9319" s="49" t="str">
        <f t="shared" ca="1" si="1165"/>
        <v>Y</v>
      </c>
      <c r="AB9319" s="49">
        <f t="shared" ca="1" si="1166"/>
        <v>6</v>
      </c>
      <c r="AC9319" s="49" t="str">
        <f t="shared" ca="1" si="1167"/>
        <v>Y</v>
      </c>
    </row>
    <row r="9320" spans="1:29" x14ac:dyDescent="0.25">
      <c r="A9320">
        <v>11039</v>
      </c>
      <c r="B9320" s="9">
        <v>43216</v>
      </c>
      <c r="C9320" s="50" t="str">
        <f t="shared" si="1160"/>
        <v>N</v>
      </c>
      <c r="D9320" s="52">
        <f>_xlfn.XLOOKUP(B9320,Cal_Date!B:B,Cal_Date!A:A,0)</f>
        <v>4</v>
      </c>
      <c r="E9320">
        <v>2018</v>
      </c>
      <c r="F9320" t="s">
        <v>124</v>
      </c>
      <c r="G9320" t="s">
        <v>129</v>
      </c>
      <c r="H9320" t="s">
        <v>48</v>
      </c>
      <c r="I9320" t="s">
        <v>18</v>
      </c>
      <c r="J9320" t="s">
        <v>10</v>
      </c>
      <c r="K9320" t="s">
        <v>43</v>
      </c>
      <c r="L9320">
        <v>1</v>
      </c>
      <c r="M9320">
        <v>1003</v>
      </c>
      <c r="O9320" t="s">
        <v>25</v>
      </c>
      <c r="R9320" t="s">
        <v>47</v>
      </c>
      <c r="S9320" s="49" t="str">
        <f t="shared" si="1161"/>
        <v>Card</v>
      </c>
      <c r="T9320" s="3">
        <v>3.5000000000000003E-2</v>
      </c>
      <c r="U9320" s="2">
        <v>7.42</v>
      </c>
      <c r="V9320" s="2">
        <v>1.46</v>
      </c>
      <c r="W9320" s="54">
        <f>_xlfn.XLOOKUP(M9320,Market!A:A,Market!F:F,0)</f>
        <v>0.06</v>
      </c>
      <c r="X9320" s="55">
        <f t="shared" si="1162"/>
        <v>0.25970000000000004</v>
      </c>
      <c r="Y9320" s="55">
        <f t="shared" si="1163"/>
        <v>5.96</v>
      </c>
      <c r="Z9320" s="54">
        <f t="shared" si="1164"/>
        <v>0.80323450134770891</v>
      </c>
      <c r="AA9320" s="49" t="str">
        <f t="shared" ca="1" si="1165"/>
        <v>Y</v>
      </c>
      <c r="AB9320" s="49">
        <f t="shared" ca="1" si="1166"/>
        <v>6</v>
      </c>
      <c r="AC9320" s="49" t="str">
        <f t="shared" ca="1" si="1167"/>
        <v>Y</v>
      </c>
    </row>
    <row r="9321" spans="1:29" x14ac:dyDescent="0.25">
      <c r="A9321">
        <v>11040</v>
      </c>
      <c r="B9321" s="9">
        <v>43216</v>
      </c>
      <c r="C9321" s="50" t="str">
        <f t="shared" si="1160"/>
        <v>N</v>
      </c>
      <c r="D9321" s="52">
        <f>_xlfn.XLOOKUP(B9321,Cal_Date!B:B,Cal_Date!A:A,0)</f>
        <v>4</v>
      </c>
      <c r="E9321">
        <v>2018</v>
      </c>
      <c r="F9321" t="s">
        <v>124</v>
      </c>
      <c r="G9321" t="s">
        <v>129</v>
      </c>
      <c r="H9321" t="s">
        <v>48</v>
      </c>
      <c r="I9321" t="s">
        <v>18</v>
      </c>
      <c r="J9321" t="s">
        <v>10</v>
      </c>
      <c r="K9321" t="s">
        <v>43</v>
      </c>
      <c r="L9321">
        <v>1</v>
      </c>
      <c r="M9321">
        <v>1005</v>
      </c>
      <c r="O9321" t="s">
        <v>25</v>
      </c>
      <c r="R9321" t="s">
        <v>44</v>
      </c>
      <c r="S9321" s="49" t="str">
        <f t="shared" si="1161"/>
        <v>Card</v>
      </c>
      <c r="T9321" s="3">
        <v>0.03</v>
      </c>
      <c r="U9321" s="2">
        <v>7.6229999999999993</v>
      </c>
      <c r="V9321" s="2">
        <v>1.46</v>
      </c>
      <c r="W9321" s="54">
        <f>_xlfn.XLOOKUP(M9321,Market!A:A,Market!F:F,0)</f>
        <v>8.8999999999999996E-2</v>
      </c>
      <c r="X9321" s="55">
        <f t="shared" si="1162"/>
        <v>0.22868999999999998</v>
      </c>
      <c r="Y9321" s="55">
        <f t="shared" si="1163"/>
        <v>6.1629999999999994</v>
      </c>
      <c r="Z9321" s="54">
        <f t="shared" si="1164"/>
        <v>0.80847435392889933</v>
      </c>
      <c r="AA9321" s="49" t="str">
        <f t="shared" ca="1" si="1165"/>
        <v>Y</v>
      </c>
      <c r="AB9321" s="49">
        <f t="shared" ca="1" si="1166"/>
        <v>6</v>
      </c>
      <c r="AC9321" s="49" t="str">
        <f t="shared" ca="1" si="1167"/>
        <v>Y</v>
      </c>
    </row>
    <row r="9322" spans="1:29" x14ac:dyDescent="0.25">
      <c r="A9322">
        <v>11041</v>
      </c>
      <c r="B9322" s="9">
        <v>43216</v>
      </c>
      <c r="C9322" s="50" t="str">
        <f t="shared" si="1160"/>
        <v>N</v>
      </c>
      <c r="D9322" s="52">
        <f>_xlfn.XLOOKUP(B9322,Cal_Date!B:B,Cal_Date!A:A,0)</f>
        <v>4</v>
      </c>
      <c r="E9322">
        <v>2018</v>
      </c>
      <c r="F9322" t="s">
        <v>124</v>
      </c>
      <c r="G9322" t="s">
        <v>129</v>
      </c>
      <c r="H9322" t="s">
        <v>48</v>
      </c>
      <c r="I9322" t="s">
        <v>18</v>
      </c>
      <c r="J9322" t="s">
        <v>10</v>
      </c>
      <c r="K9322" t="s">
        <v>43</v>
      </c>
      <c r="L9322">
        <v>1</v>
      </c>
      <c r="M9322">
        <v>1005</v>
      </c>
      <c r="O9322" t="s">
        <v>25</v>
      </c>
      <c r="R9322" t="s">
        <v>47</v>
      </c>
      <c r="S9322" s="49" t="str">
        <f t="shared" si="1161"/>
        <v>Card</v>
      </c>
      <c r="T9322" s="3">
        <v>3.5000000000000003E-2</v>
      </c>
      <c r="U9322" s="2">
        <v>7.6229999999999993</v>
      </c>
      <c r="V9322" s="2">
        <v>1.46</v>
      </c>
      <c r="W9322" s="54">
        <f>_xlfn.XLOOKUP(M9322,Market!A:A,Market!F:F,0)</f>
        <v>8.8999999999999996E-2</v>
      </c>
      <c r="X9322" s="55">
        <f t="shared" si="1162"/>
        <v>0.26680500000000001</v>
      </c>
      <c r="Y9322" s="55">
        <f t="shared" si="1163"/>
        <v>6.1629999999999994</v>
      </c>
      <c r="Z9322" s="54">
        <f t="shared" si="1164"/>
        <v>0.80847435392889933</v>
      </c>
      <c r="AA9322" s="49" t="str">
        <f t="shared" ca="1" si="1165"/>
        <v>Y</v>
      </c>
      <c r="AB9322" s="49">
        <f t="shared" ca="1" si="1166"/>
        <v>6</v>
      </c>
      <c r="AC9322" s="49" t="str">
        <f t="shared" ca="1" si="1167"/>
        <v>Y</v>
      </c>
    </row>
    <row r="9323" spans="1:29" x14ac:dyDescent="0.25">
      <c r="A9323">
        <v>11042</v>
      </c>
      <c r="B9323" s="9">
        <v>43216</v>
      </c>
      <c r="C9323" s="50" t="str">
        <f t="shared" si="1160"/>
        <v>N</v>
      </c>
      <c r="D9323" s="52">
        <f>_xlfn.XLOOKUP(B9323,Cal_Date!B:B,Cal_Date!A:A,0)</f>
        <v>4</v>
      </c>
      <c r="E9323">
        <v>2018</v>
      </c>
      <c r="F9323" t="s">
        <v>124</v>
      </c>
      <c r="G9323" t="s">
        <v>129</v>
      </c>
      <c r="H9323" t="s">
        <v>14</v>
      </c>
      <c r="I9323" t="s">
        <v>18</v>
      </c>
      <c r="J9323" t="s">
        <v>15</v>
      </c>
      <c r="K9323" t="s">
        <v>43</v>
      </c>
      <c r="L9323">
        <v>1</v>
      </c>
      <c r="M9323">
        <v>1006</v>
      </c>
      <c r="O9323" t="s">
        <v>28</v>
      </c>
      <c r="R9323" t="s">
        <v>47</v>
      </c>
      <c r="S9323" s="49" t="str">
        <f t="shared" si="1161"/>
        <v>Card</v>
      </c>
      <c r="T9323" s="3">
        <v>3.5000000000000003E-2</v>
      </c>
      <c r="U9323" s="2">
        <v>5.4450000000000003</v>
      </c>
      <c r="V9323" s="2">
        <v>2.1</v>
      </c>
      <c r="W9323" s="54">
        <f>_xlfn.XLOOKUP(M9323,Market!A:A,Market!F:F,0)</f>
        <v>8.8999999999999996E-2</v>
      </c>
      <c r="X9323" s="55">
        <f t="shared" si="1162"/>
        <v>0.19057500000000002</v>
      </c>
      <c r="Y9323" s="55">
        <f t="shared" si="1163"/>
        <v>3.3450000000000002</v>
      </c>
      <c r="Z9323" s="54">
        <f t="shared" si="1164"/>
        <v>0.61432506887052341</v>
      </c>
      <c r="AA9323" s="49" t="str">
        <f t="shared" ca="1" si="1165"/>
        <v>Y</v>
      </c>
      <c r="AB9323" s="49">
        <f t="shared" ca="1" si="1166"/>
        <v>6</v>
      </c>
      <c r="AC9323" s="49" t="str">
        <f t="shared" ca="1" si="1167"/>
        <v>Y</v>
      </c>
    </row>
    <row r="9324" spans="1:29" x14ac:dyDescent="0.25">
      <c r="A9324">
        <v>11043</v>
      </c>
      <c r="B9324" s="9">
        <v>43216</v>
      </c>
      <c r="C9324" s="50" t="str">
        <f t="shared" si="1160"/>
        <v>N</v>
      </c>
      <c r="D9324" s="52">
        <f>_xlfn.XLOOKUP(B9324,Cal_Date!B:B,Cal_Date!A:A,0)</f>
        <v>4</v>
      </c>
      <c r="E9324">
        <v>2018</v>
      </c>
      <c r="F9324" t="s">
        <v>124</v>
      </c>
      <c r="G9324" t="s">
        <v>129</v>
      </c>
      <c r="H9324" t="s">
        <v>11</v>
      </c>
      <c r="I9324" t="s">
        <v>11</v>
      </c>
      <c r="J9324" t="s">
        <v>15</v>
      </c>
      <c r="K9324" t="s">
        <v>42</v>
      </c>
      <c r="L9324">
        <v>1</v>
      </c>
      <c r="M9324">
        <v>1002</v>
      </c>
      <c r="O9324" t="s">
        <v>28</v>
      </c>
      <c r="R9324" t="s">
        <v>47</v>
      </c>
      <c r="S9324" s="49" t="str">
        <f t="shared" si="1161"/>
        <v>Card</v>
      </c>
      <c r="T9324" s="3">
        <v>3.5000000000000003E-2</v>
      </c>
      <c r="U9324" s="2">
        <v>2.6500000000000004</v>
      </c>
      <c r="V9324" s="2">
        <v>0.87</v>
      </c>
      <c r="W9324" s="54">
        <f>_xlfn.XLOOKUP(M9324,Market!A:A,Market!F:F,0)</f>
        <v>0.06</v>
      </c>
      <c r="X9324" s="55">
        <f t="shared" si="1162"/>
        <v>9.2750000000000027E-2</v>
      </c>
      <c r="Y9324" s="55">
        <f t="shared" si="1163"/>
        <v>1.7800000000000002</v>
      </c>
      <c r="Z9324" s="54">
        <f t="shared" si="1164"/>
        <v>0.67169811320754713</v>
      </c>
      <c r="AA9324" s="49" t="str">
        <f t="shared" ca="1" si="1165"/>
        <v>Y</v>
      </c>
      <c r="AB9324" s="49">
        <f t="shared" ca="1" si="1166"/>
        <v>6</v>
      </c>
      <c r="AC9324" s="49" t="str">
        <f t="shared" ca="1" si="1167"/>
        <v>Y</v>
      </c>
    </row>
    <row r="9325" spans="1:29" x14ac:dyDescent="0.25">
      <c r="A9325">
        <v>11044</v>
      </c>
      <c r="B9325" s="9">
        <v>43216</v>
      </c>
      <c r="C9325" s="50" t="str">
        <f t="shared" si="1160"/>
        <v>N</v>
      </c>
      <c r="D9325" s="52">
        <f>_xlfn.XLOOKUP(B9325,Cal_Date!B:B,Cal_Date!A:A,0)</f>
        <v>4</v>
      </c>
      <c r="E9325">
        <v>2018</v>
      </c>
      <c r="F9325" t="s">
        <v>124</v>
      </c>
      <c r="G9325" t="s">
        <v>129</v>
      </c>
      <c r="H9325" t="s">
        <v>48</v>
      </c>
      <c r="I9325" t="s">
        <v>18</v>
      </c>
      <c r="J9325" t="s">
        <v>10</v>
      </c>
      <c r="K9325" t="s">
        <v>43</v>
      </c>
      <c r="L9325">
        <v>2</v>
      </c>
      <c r="M9325">
        <v>1001</v>
      </c>
      <c r="O9325" t="s">
        <v>25</v>
      </c>
      <c r="R9325" t="s">
        <v>44</v>
      </c>
      <c r="S9325" s="49" t="str">
        <f t="shared" si="1161"/>
        <v>Card</v>
      </c>
      <c r="T9325" s="3">
        <v>0.03</v>
      </c>
      <c r="U9325" s="2">
        <v>14.84</v>
      </c>
      <c r="V9325" s="2">
        <v>2.92</v>
      </c>
      <c r="W9325" s="54">
        <f>_xlfn.XLOOKUP(M9325,Market!A:A,Market!F:F,0)</f>
        <v>0.06</v>
      </c>
      <c r="X9325" s="55">
        <f t="shared" si="1162"/>
        <v>0.44519999999999998</v>
      </c>
      <c r="Y9325" s="55">
        <f t="shared" si="1163"/>
        <v>11.92</v>
      </c>
      <c r="Z9325" s="54">
        <f t="shared" si="1164"/>
        <v>0.80323450134770891</v>
      </c>
      <c r="AA9325" s="49" t="str">
        <f t="shared" ca="1" si="1165"/>
        <v>Y</v>
      </c>
      <c r="AB9325" s="49">
        <f t="shared" ca="1" si="1166"/>
        <v>6</v>
      </c>
      <c r="AC9325" s="49" t="str">
        <f t="shared" ca="1" si="1167"/>
        <v>Y</v>
      </c>
    </row>
    <row r="9326" spans="1:29" x14ac:dyDescent="0.25">
      <c r="A9326">
        <v>11045</v>
      </c>
      <c r="B9326" s="9">
        <v>43216</v>
      </c>
      <c r="C9326" s="50" t="str">
        <f t="shared" si="1160"/>
        <v>N</v>
      </c>
      <c r="D9326" s="52">
        <f>_xlfn.XLOOKUP(B9326,Cal_Date!B:B,Cal_Date!A:A,0)</f>
        <v>4</v>
      </c>
      <c r="E9326">
        <v>2018</v>
      </c>
      <c r="F9326" t="s">
        <v>124</v>
      </c>
      <c r="G9326" t="s">
        <v>129</v>
      </c>
      <c r="H9326" t="s">
        <v>48</v>
      </c>
      <c r="I9326" t="s">
        <v>18</v>
      </c>
      <c r="J9326" t="s">
        <v>10</v>
      </c>
      <c r="K9326" t="s">
        <v>43</v>
      </c>
      <c r="L9326">
        <v>2</v>
      </c>
      <c r="M9326">
        <v>1003</v>
      </c>
      <c r="O9326" t="s">
        <v>25</v>
      </c>
      <c r="R9326" t="s">
        <v>47</v>
      </c>
      <c r="S9326" s="49" t="str">
        <f t="shared" si="1161"/>
        <v>Card</v>
      </c>
      <c r="T9326" s="3">
        <v>3.5000000000000003E-2</v>
      </c>
      <c r="U9326" s="2">
        <v>14.84</v>
      </c>
      <c r="V9326" s="2">
        <v>2.92</v>
      </c>
      <c r="W9326" s="54">
        <f>_xlfn.XLOOKUP(M9326,Market!A:A,Market!F:F,0)</f>
        <v>0.06</v>
      </c>
      <c r="X9326" s="55">
        <f t="shared" si="1162"/>
        <v>0.51940000000000008</v>
      </c>
      <c r="Y9326" s="55">
        <f t="shared" si="1163"/>
        <v>11.92</v>
      </c>
      <c r="Z9326" s="54">
        <f t="shared" si="1164"/>
        <v>0.80323450134770891</v>
      </c>
      <c r="AA9326" s="49" t="str">
        <f t="shared" ca="1" si="1165"/>
        <v>Y</v>
      </c>
      <c r="AB9326" s="49">
        <f t="shared" ca="1" si="1166"/>
        <v>6</v>
      </c>
      <c r="AC9326" s="49" t="str">
        <f t="shared" ca="1" si="1167"/>
        <v>Y</v>
      </c>
    </row>
    <row r="9327" spans="1:29" x14ac:dyDescent="0.25">
      <c r="A9327">
        <v>11046</v>
      </c>
      <c r="B9327" s="9">
        <v>43216</v>
      </c>
      <c r="C9327" s="50" t="str">
        <f t="shared" si="1160"/>
        <v>N</v>
      </c>
      <c r="D9327" s="52">
        <f>_xlfn.XLOOKUP(B9327,Cal_Date!B:B,Cal_Date!A:A,0)</f>
        <v>4</v>
      </c>
      <c r="E9327">
        <v>2018</v>
      </c>
      <c r="F9327" t="s">
        <v>124</v>
      </c>
      <c r="G9327" t="s">
        <v>129</v>
      </c>
      <c r="H9327" t="s">
        <v>48</v>
      </c>
      <c r="I9327" t="s">
        <v>18</v>
      </c>
      <c r="J9327" t="s">
        <v>10</v>
      </c>
      <c r="K9327" t="s">
        <v>43</v>
      </c>
      <c r="L9327">
        <v>1</v>
      </c>
      <c r="M9327">
        <v>1004</v>
      </c>
      <c r="O9327" t="s">
        <v>28</v>
      </c>
      <c r="R9327" t="s">
        <v>44</v>
      </c>
      <c r="S9327" s="49" t="str">
        <f t="shared" si="1161"/>
        <v>Card</v>
      </c>
      <c r="T9327" s="3">
        <v>0.03</v>
      </c>
      <c r="U9327" s="2">
        <v>7.42</v>
      </c>
      <c r="V9327" s="2">
        <v>1.46</v>
      </c>
      <c r="W9327" s="54">
        <f>_xlfn.XLOOKUP(M9327,Market!A:A,Market!F:F,0)</f>
        <v>0.06</v>
      </c>
      <c r="X9327" s="55">
        <f t="shared" si="1162"/>
        <v>0.22259999999999999</v>
      </c>
      <c r="Y9327" s="55">
        <f t="shared" si="1163"/>
        <v>5.96</v>
      </c>
      <c r="Z9327" s="54">
        <f t="shared" si="1164"/>
        <v>0.80323450134770891</v>
      </c>
      <c r="AA9327" s="49" t="str">
        <f t="shared" ca="1" si="1165"/>
        <v>Y</v>
      </c>
      <c r="AB9327" s="49">
        <f t="shared" ca="1" si="1166"/>
        <v>6</v>
      </c>
      <c r="AC9327" s="49" t="str">
        <f t="shared" ca="1" si="1167"/>
        <v>Y</v>
      </c>
    </row>
    <row r="9328" spans="1:29" x14ac:dyDescent="0.25">
      <c r="A9328">
        <v>11047</v>
      </c>
      <c r="B9328" s="9">
        <v>43216</v>
      </c>
      <c r="C9328" s="50" t="str">
        <f t="shared" si="1160"/>
        <v>N</v>
      </c>
      <c r="D9328" s="52">
        <f>_xlfn.XLOOKUP(B9328,Cal_Date!B:B,Cal_Date!A:A,0)</f>
        <v>4</v>
      </c>
      <c r="E9328">
        <v>2018</v>
      </c>
      <c r="F9328" t="s">
        <v>124</v>
      </c>
      <c r="G9328" t="s">
        <v>129</v>
      </c>
      <c r="H9328" t="s">
        <v>14</v>
      </c>
      <c r="I9328" t="s">
        <v>18</v>
      </c>
      <c r="J9328" t="s">
        <v>15</v>
      </c>
      <c r="K9328" t="s">
        <v>43</v>
      </c>
      <c r="L9328">
        <v>1</v>
      </c>
      <c r="M9328">
        <v>1003</v>
      </c>
      <c r="O9328" t="s">
        <v>25</v>
      </c>
      <c r="R9328" t="s">
        <v>47</v>
      </c>
      <c r="S9328" s="49" t="str">
        <f t="shared" si="1161"/>
        <v>Card</v>
      </c>
      <c r="T9328" s="3">
        <v>3.5000000000000003E-2</v>
      </c>
      <c r="U9328" s="2">
        <v>5.3000000000000007</v>
      </c>
      <c r="V9328" s="2">
        <v>2.2200000000000002</v>
      </c>
      <c r="W9328" s="54">
        <f>_xlfn.XLOOKUP(M9328,Market!A:A,Market!F:F,0)</f>
        <v>0.06</v>
      </c>
      <c r="X9328" s="55">
        <f t="shared" si="1162"/>
        <v>0.18550000000000005</v>
      </c>
      <c r="Y9328" s="55">
        <f t="shared" si="1163"/>
        <v>3.0800000000000005</v>
      </c>
      <c r="Z9328" s="54">
        <f t="shared" si="1164"/>
        <v>0.5811320754716981</v>
      </c>
      <c r="AA9328" s="49" t="str">
        <f t="shared" ca="1" si="1165"/>
        <v>Y</v>
      </c>
      <c r="AB9328" s="49">
        <f t="shared" ca="1" si="1166"/>
        <v>6</v>
      </c>
      <c r="AC9328" s="49" t="str">
        <f t="shared" ca="1" si="1167"/>
        <v>Y</v>
      </c>
    </row>
    <row r="9329" spans="1:29" x14ac:dyDescent="0.25">
      <c r="A9329">
        <v>11048</v>
      </c>
      <c r="B9329" s="9">
        <v>43216</v>
      </c>
      <c r="C9329" s="50" t="str">
        <f t="shared" si="1160"/>
        <v>N</v>
      </c>
      <c r="D9329" s="52">
        <f>_xlfn.XLOOKUP(B9329,Cal_Date!B:B,Cal_Date!A:A,0)</f>
        <v>4</v>
      </c>
      <c r="E9329">
        <v>2018</v>
      </c>
      <c r="F9329" t="s">
        <v>124</v>
      </c>
      <c r="G9329" t="s">
        <v>129</v>
      </c>
      <c r="H9329" t="s">
        <v>11</v>
      </c>
      <c r="I9329" t="s">
        <v>11</v>
      </c>
      <c r="J9329" t="s">
        <v>15</v>
      </c>
      <c r="K9329" t="s">
        <v>42</v>
      </c>
      <c r="L9329">
        <v>1</v>
      </c>
      <c r="M9329">
        <v>1005</v>
      </c>
      <c r="O9329" t="s">
        <v>25</v>
      </c>
      <c r="R9329" t="s">
        <v>44</v>
      </c>
      <c r="S9329" s="49" t="str">
        <f t="shared" si="1161"/>
        <v>Card</v>
      </c>
      <c r="T9329" s="3">
        <v>0.03</v>
      </c>
      <c r="U9329" s="2">
        <v>2.7225000000000001</v>
      </c>
      <c r="V9329" s="2">
        <v>0.87</v>
      </c>
      <c r="W9329" s="54">
        <f>_xlfn.XLOOKUP(M9329,Market!A:A,Market!F:F,0)</f>
        <v>8.8999999999999996E-2</v>
      </c>
      <c r="X9329" s="55">
        <f t="shared" si="1162"/>
        <v>8.1674999999999998E-2</v>
      </c>
      <c r="Y9329" s="55">
        <f t="shared" si="1163"/>
        <v>1.8525</v>
      </c>
      <c r="Z9329" s="54">
        <f t="shared" si="1164"/>
        <v>0.68044077134986225</v>
      </c>
      <c r="AA9329" s="49" t="str">
        <f t="shared" ca="1" si="1165"/>
        <v>Y</v>
      </c>
      <c r="AB9329" s="49">
        <f t="shared" ca="1" si="1166"/>
        <v>6</v>
      </c>
      <c r="AC9329" s="49" t="str">
        <f t="shared" ca="1" si="1167"/>
        <v>Y</v>
      </c>
    </row>
    <row r="9330" spans="1:29" x14ac:dyDescent="0.25">
      <c r="A9330">
        <v>11049</v>
      </c>
      <c r="B9330" s="9">
        <v>43216</v>
      </c>
      <c r="C9330" s="50" t="str">
        <f t="shared" si="1160"/>
        <v>N</v>
      </c>
      <c r="D9330" s="52">
        <f>_xlfn.XLOOKUP(B9330,Cal_Date!B:B,Cal_Date!A:A,0)</f>
        <v>4</v>
      </c>
      <c r="E9330">
        <v>2018</v>
      </c>
      <c r="F9330" t="s">
        <v>124</v>
      </c>
      <c r="G9330" t="s">
        <v>129</v>
      </c>
      <c r="H9330" t="s">
        <v>11</v>
      </c>
      <c r="I9330" t="s">
        <v>18</v>
      </c>
      <c r="J9330" t="s">
        <v>15</v>
      </c>
      <c r="K9330" t="s">
        <v>42</v>
      </c>
      <c r="L9330">
        <v>2</v>
      </c>
      <c r="M9330">
        <v>1007</v>
      </c>
      <c r="O9330" t="s">
        <v>28</v>
      </c>
      <c r="R9330" t="s">
        <v>47</v>
      </c>
      <c r="S9330" s="49" t="str">
        <f t="shared" si="1161"/>
        <v>Card</v>
      </c>
      <c r="T9330" s="3">
        <v>3.5000000000000003E-2</v>
      </c>
      <c r="U9330" s="2">
        <v>5.4450000000000003</v>
      </c>
      <c r="V9330" s="2">
        <v>2.8</v>
      </c>
      <c r="W9330" s="54">
        <f>_xlfn.XLOOKUP(M9330,Market!A:A,Market!F:F,0)</f>
        <v>8.8999999999999996E-2</v>
      </c>
      <c r="X9330" s="55">
        <f t="shared" si="1162"/>
        <v>0.19057500000000002</v>
      </c>
      <c r="Y9330" s="55">
        <f t="shared" si="1163"/>
        <v>2.6450000000000005</v>
      </c>
      <c r="Z9330" s="54">
        <f t="shared" si="1164"/>
        <v>0.48576675849403128</v>
      </c>
      <c r="AA9330" s="49" t="str">
        <f t="shared" ca="1" si="1165"/>
        <v>Y</v>
      </c>
      <c r="AB9330" s="49">
        <f t="shared" ca="1" si="1166"/>
        <v>6</v>
      </c>
      <c r="AC9330" s="49" t="str">
        <f t="shared" ca="1" si="1167"/>
        <v>Y</v>
      </c>
    </row>
    <row r="9331" spans="1:29" x14ac:dyDescent="0.25">
      <c r="A9331">
        <v>11050</v>
      </c>
      <c r="B9331" s="9">
        <v>43216</v>
      </c>
      <c r="C9331" s="50" t="str">
        <f t="shared" si="1160"/>
        <v>N</v>
      </c>
      <c r="D9331" s="52">
        <f>_xlfn.XLOOKUP(B9331,Cal_Date!B:B,Cal_Date!A:A,0)</f>
        <v>4</v>
      </c>
      <c r="E9331">
        <v>2018</v>
      </c>
      <c r="F9331" t="s">
        <v>124</v>
      </c>
      <c r="G9331" t="s">
        <v>129</v>
      </c>
      <c r="H9331" t="s">
        <v>48</v>
      </c>
      <c r="I9331" t="s">
        <v>18</v>
      </c>
      <c r="J9331" t="s">
        <v>10</v>
      </c>
      <c r="K9331" t="s">
        <v>43</v>
      </c>
      <c r="L9331">
        <v>1</v>
      </c>
      <c r="M9331">
        <v>1009</v>
      </c>
      <c r="O9331" t="s">
        <v>28</v>
      </c>
      <c r="R9331" t="s">
        <v>47</v>
      </c>
      <c r="S9331" s="49" t="str">
        <f t="shared" si="1161"/>
        <v>Card</v>
      </c>
      <c r="T9331" s="3">
        <v>3.5000000000000003E-2</v>
      </c>
      <c r="U9331" s="2">
        <v>7.6229999999999993</v>
      </c>
      <c r="V9331" s="2">
        <v>1.46</v>
      </c>
      <c r="W9331" s="54">
        <f>_xlfn.XLOOKUP(M9331,Market!A:A,Market!F:F,0)</f>
        <v>8.8999999999999996E-2</v>
      </c>
      <c r="X9331" s="55">
        <f t="shared" si="1162"/>
        <v>0.26680500000000001</v>
      </c>
      <c r="Y9331" s="55">
        <f t="shared" si="1163"/>
        <v>6.1629999999999994</v>
      </c>
      <c r="Z9331" s="54">
        <f t="shared" si="1164"/>
        <v>0.80847435392889933</v>
      </c>
      <c r="AA9331" s="49" t="str">
        <f t="shared" ca="1" si="1165"/>
        <v>Y</v>
      </c>
      <c r="AB9331" s="49">
        <f t="shared" ca="1" si="1166"/>
        <v>6</v>
      </c>
      <c r="AC9331" s="49" t="str">
        <f t="shared" ca="1" si="1167"/>
        <v>Y</v>
      </c>
    </row>
    <row r="9332" spans="1:29" x14ac:dyDescent="0.25">
      <c r="A9332">
        <v>11051</v>
      </c>
      <c r="B9332" s="9">
        <v>43216</v>
      </c>
      <c r="C9332" s="50" t="str">
        <f t="shared" si="1160"/>
        <v>N</v>
      </c>
      <c r="D9332" s="52">
        <f>_xlfn.XLOOKUP(B9332,Cal_Date!B:B,Cal_Date!A:A,0)</f>
        <v>4</v>
      </c>
      <c r="E9332">
        <v>2018</v>
      </c>
      <c r="F9332" t="s">
        <v>124</v>
      </c>
      <c r="G9332" t="s">
        <v>129</v>
      </c>
      <c r="H9332" t="s">
        <v>48</v>
      </c>
      <c r="I9332" t="s">
        <v>18</v>
      </c>
      <c r="J9332" t="s">
        <v>10</v>
      </c>
      <c r="K9332" t="s">
        <v>43</v>
      </c>
      <c r="L9332">
        <v>2</v>
      </c>
      <c r="M9332">
        <v>1001</v>
      </c>
      <c r="O9332" t="s">
        <v>25</v>
      </c>
      <c r="R9332" t="s">
        <v>44</v>
      </c>
      <c r="S9332" s="49" t="str">
        <f t="shared" si="1161"/>
        <v>Card</v>
      </c>
      <c r="T9332" s="3">
        <v>0.03</v>
      </c>
      <c r="U9332" s="2">
        <v>14.84</v>
      </c>
      <c r="V9332" s="2">
        <v>2.92</v>
      </c>
      <c r="W9332" s="54">
        <f>_xlfn.XLOOKUP(M9332,Market!A:A,Market!F:F,0)</f>
        <v>0.06</v>
      </c>
      <c r="X9332" s="55">
        <f t="shared" si="1162"/>
        <v>0.44519999999999998</v>
      </c>
      <c r="Y9332" s="55">
        <f t="shared" si="1163"/>
        <v>11.92</v>
      </c>
      <c r="Z9332" s="54">
        <f t="shared" si="1164"/>
        <v>0.80323450134770891</v>
      </c>
      <c r="AA9332" s="49" t="str">
        <f t="shared" ca="1" si="1165"/>
        <v>Y</v>
      </c>
      <c r="AB9332" s="49">
        <f t="shared" ca="1" si="1166"/>
        <v>6</v>
      </c>
      <c r="AC9332" s="49" t="str">
        <f t="shared" ca="1" si="1167"/>
        <v>Y</v>
      </c>
    </row>
    <row r="9333" spans="1:29" x14ac:dyDescent="0.25">
      <c r="A9333">
        <v>11052</v>
      </c>
      <c r="B9333" s="9">
        <v>43216</v>
      </c>
      <c r="C9333" s="50" t="str">
        <f t="shared" si="1160"/>
        <v>N</v>
      </c>
      <c r="D9333" s="52">
        <f>_xlfn.XLOOKUP(B9333,Cal_Date!B:B,Cal_Date!A:A,0)</f>
        <v>4</v>
      </c>
      <c r="E9333">
        <v>2018</v>
      </c>
      <c r="F9333" t="s">
        <v>124</v>
      </c>
      <c r="G9333" t="s">
        <v>129</v>
      </c>
      <c r="H9333" t="s">
        <v>14</v>
      </c>
      <c r="I9333" t="s">
        <v>18</v>
      </c>
      <c r="J9333" t="s">
        <v>15</v>
      </c>
      <c r="K9333" t="s">
        <v>43</v>
      </c>
      <c r="L9333">
        <v>1</v>
      </c>
      <c r="M9333">
        <v>1010</v>
      </c>
      <c r="O9333" t="s">
        <v>25</v>
      </c>
      <c r="R9333" t="s">
        <v>44</v>
      </c>
      <c r="S9333" s="49" t="str">
        <f t="shared" si="1161"/>
        <v>Card</v>
      </c>
      <c r="T9333" s="3">
        <v>0.03</v>
      </c>
      <c r="U9333" s="2">
        <v>5.4</v>
      </c>
      <c r="V9333" s="2">
        <v>2.2200000000000002</v>
      </c>
      <c r="W9333" s="54">
        <f>_xlfn.XLOOKUP(M9333,Market!A:A,Market!F:F,0)</f>
        <v>0.08</v>
      </c>
      <c r="X9333" s="55">
        <f t="shared" si="1162"/>
        <v>0.16200000000000001</v>
      </c>
      <c r="Y9333" s="55">
        <f t="shared" si="1163"/>
        <v>3.18</v>
      </c>
      <c r="Z9333" s="54">
        <f t="shared" si="1164"/>
        <v>0.58888888888888891</v>
      </c>
      <c r="AA9333" s="49" t="str">
        <f t="shared" ca="1" si="1165"/>
        <v>Y</v>
      </c>
      <c r="AB9333" s="49">
        <f t="shared" ca="1" si="1166"/>
        <v>6</v>
      </c>
      <c r="AC9333" s="49" t="str">
        <f t="shared" ca="1" si="1167"/>
        <v>Y</v>
      </c>
    </row>
    <row r="9334" spans="1:29" x14ac:dyDescent="0.25">
      <c r="A9334">
        <v>11053</v>
      </c>
      <c r="B9334" s="9">
        <v>43216</v>
      </c>
      <c r="C9334" s="50" t="str">
        <f t="shared" si="1160"/>
        <v>N</v>
      </c>
      <c r="D9334" s="52">
        <f>_xlfn.XLOOKUP(B9334,Cal_Date!B:B,Cal_Date!A:A,0)</f>
        <v>4</v>
      </c>
      <c r="E9334">
        <v>2018</v>
      </c>
      <c r="F9334" t="s">
        <v>124</v>
      </c>
      <c r="G9334" t="s">
        <v>129</v>
      </c>
      <c r="H9334" t="s">
        <v>48</v>
      </c>
      <c r="I9334" t="s">
        <v>18</v>
      </c>
      <c r="J9334" t="s">
        <v>10</v>
      </c>
      <c r="K9334" t="s">
        <v>43</v>
      </c>
      <c r="L9334">
        <v>2</v>
      </c>
      <c r="M9334">
        <v>1010</v>
      </c>
      <c r="O9334" t="s">
        <v>25</v>
      </c>
      <c r="R9334" t="s">
        <v>47</v>
      </c>
      <c r="S9334" s="49" t="str">
        <f t="shared" si="1161"/>
        <v>Card</v>
      </c>
      <c r="T9334" s="3">
        <v>3.5000000000000003E-2</v>
      </c>
      <c r="U9334" s="2">
        <v>15.120000000000001</v>
      </c>
      <c r="V9334" s="2">
        <v>2.92</v>
      </c>
      <c r="W9334" s="54">
        <f>_xlfn.XLOOKUP(M9334,Market!A:A,Market!F:F,0)</f>
        <v>0.08</v>
      </c>
      <c r="X9334" s="55">
        <f t="shared" si="1162"/>
        <v>0.52920000000000011</v>
      </c>
      <c r="Y9334" s="55">
        <f t="shared" si="1163"/>
        <v>12.200000000000001</v>
      </c>
      <c r="Z9334" s="54">
        <f t="shared" si="1164"/>
        <v>0.80687830687830686</v>
      </c>
      <c r="AA9334" s="49" t="str">
        <f t="shared" ca="1" si="1165"/>
        <v>Y</v>
      </c>
      <c r="AB9334" s="49">
        <f t="shared" ca="1" si="1166"/>
        <v>6</v>
      </c>
      <c r="AC9334" s="49" t="str">
        <f t="shared" ca="1" si="1167"/>
        <v>Y</v>
      </c>
    </row>
    <row r="9335" spans="1:29" x14ac:dyDescent="0.25">
      <c r="A9335">
        <v>11054</v>
      </c>
      <c r="B9335" s="9">
        <v>43216</v>
      </c>
      <c r="C9335" s="50" t="str">
        <f t="shared" si="1160"/>
        <v>N</v>
      </c>
      <c r="D9335" s="52">
        <f>_xlfn.XLOOKUP(B9335,Cal_Date!B:B,Cal_Date!A:A,0)</f>
        <v>4</v>
      </c>
      <c r="E9335">
        <v>2018</v>
      </c>
      <c r="F9335" t="s">
        <v>124</v>
      </c>
      <c r="G9335" t="s">
        <v>129</v>
      </c>
      <c r="H9335" t="s">
        <v>48</v>
      </c>
      <c r="I9335" t="s">
        <v>18</v>
      </c>
      <c r="J9335" t="s">
        <v>10</v>
      </c>
      <c r="K9335" t="s">
        <v>43</v>
      </c>
      <c r="L9335">
        <v>1</v>
      </c>
      <c r="M9335">
        <v>1010</v>
      </c>
      <c r="O9335" t="s">
        <v>25</v>
      </c>
      <c r="R9335" t="s">
        <v>47</v>
      </c>
      <c r="S9335" s="49" t="str">
        <f t="shared" si="1161"/>
        <v>Card</v>
      </c>
      <c r="T9335" s="3">
        <v>3.5000000000000003E-2</v>
      </c>
      <c r="U9335" s="2">
        <v>7.5600000000000005</v>
      </c>
      <c r="V9335" s="2">
        <v>1.46</v>
      </c>
      <c r="W9335" s="54">
        <f>_xlfn.XLOOKUP(M9335,Market!A:A,Market!F:F,0)</f>
        <v>0.08</v>
      </c>
      <c r="X9335" s="55">
        <f t="shared" si="1162"/>
        <v>0.26460000000000006</v>
      </c>
      <c r="Y9335" s="55">
        <f t="shared" si="1163"/>
        <v>6.1000000000000005</v>
      </c>
      <c r="Z9335" s="54">
        <f t="shared" si="1164"/>
        <v>0.80687830687830686</v>
      </c>
      <c r="AA9335" s="49" t="str">
        <f t="shared" ca="1" si="1165"/>
        <v>Y</v>
      </c>
      <c r="AB9335" s="49">
        <f t="shared" ca="1" si="1166"/>
        <v>6</v>
      </c>
      <c r="AC9335" s="49" t="str">
        <f t="shared" ca="1" si="1167"/>
        <v>Y</v>
      </c>
    </row>
    <row r="9336" spans="1:29" x14ac:dyDescent="0.25">
      <c r="A9336">
        <v>11055</v>
      </c>
      <c r="B9336" s="9">
        <v>43216</v>
      </c>
      <c r="C9336" s="50" t="str">
        <f t="shared" si="1160"/>
        <v>N</v>
      </c>
      <c r="D9336" s="52">
        <f>_xlfn.XLOOKUP(B9336,Cal_Date!B:B,Cal_Date!A:A,0)</f>
        <v>4</v>
      </c>
      <c r="E9336">
        <v>2018</v>
      </c>
      <c r="F9336" t="s">
        <v>124</v>
      </c>
      <c r="G9336" t="s">
        <v>129</v>
      </c>
      <c r="H9336" t="s">
        <v>11</v>
      </c>
      <c r="I9336" t="s">
        <v>18</v>
      </c>
      <c r="J9336" t="s">
        <v>15</v>
      </c>
      <c r="K9336" t="s">
        <v>42</v>
      </c>
      <c r="L9336">
        <v>1</v>
      </c>
      <c r="M9336">
        <v>1010</v>
      </c>
      <c r="O9336" t="s">
        <v>25</v>
      </c>
      <c r="R9336" t="s">
        <v>47</v>
      </c>
      <c r="S9336" s="49" t="str">
        <f t="shared" si="1161"/>
        <v>Card</v>
      </c>
      <c r="T9336" s="3">
        <v>3.5000000000000003E-2</v>
      </c>
      <c r="U9336" s="2">
        <v>2.7</v>
      </c>
      <c r="V9336" s="2">
        <v>1.4</v>
      </c>
      <c r="W9336" s="54">
        <f>_xlfn.XLOOKUP(M9336,Market!A:A,Market!F:F,0)</f>
        <v>0.08</v>
      </c>
      <c r="X9336" s="55">
        <f t="shared" si="1162"/>
        <v>9.4500000000000015E-2</v>
      </c>
      <c r="Y9336" s="55">
        <f t="shared" si="1163"/>
        <v>1.3000000000000003</v>
      </c>
      <c r="Z9336" s="54">
        <f t="shared" si="1164"/>
        <v>0.48148148148148157</v>
      </c>
      <c r="AA9336" s="49" t="str">
        <f t="shared" ca="1" si="1165"/>
        <v>Y</v>
      </c>
      <c r="AB9336" s="49">
        <f t="shared" ca="1" si="1166"/>
        <v>6</v>
      </c>
      <c r="AC9336" s="49" t="str">
        <f t="shared" ca="1" si="1167"/>
        <v>Y</v>
      </c>
    </row>
    <row r="9337" spans="1:29" x14ac:dyDescent="0.25">
      <c r="A9337">
        <v>11056</v>
      </c>
      <c r="B9337" s="9">
        <v>43216</v>
      </c>
      <c r="C9337" s="50" t="str">
        <f t="shared" si="1160"/>
        <v>N</v>
      </c>
      <c r="D9337" s="52">
        <f>_xlfn.XLOOKUP(B9337,Cal_Date!B:B,Cal_Date!A:A,0)</f>
        <v>4</v>
      </c>
      <c r="E9337">
        <v>2018</v>
      </c>
      <c r="F9337" t="s">
        <v>124</v>
      </c>
      <c r="G9337" t="s">
        <v>129</v>
      </c>
      <c r="H9337" t="s">
        <v>11</v>
      </c>
      <c r="I9337" t="s">
        <v>11</v>
      </c>
      <c r="J9337" t="s">
        <v>15</v>
      </c>
      <c r="K9337" t="s">
        <v>42</v>
      </c>
      <c r="L9337">
        <v>1</v>
      </c>
      <c r="M9337">
        <v>1011</v>
      </c>
      <c r="O9337" t="s">
        <v>25</v>
      </c>
      <c r="R9337" t="s">
        <v>44</v>
      </c>
      <c r="S9337" s="49" t="str">
        <f t="shared" si="1161"/>
        <v>Card</v>
      </c>
      <c r="T9337" s="3">
        <v>0.03</v>
      </c>
      <c r="U9337" s="2">
        <v>2.6500000000000004</v>
      </c>
      <c r="V9337" s="2">
        <v>0.87</v>
      </c>
      <c r="W9337" s="54">
        <f>_xlfn.XLOOKUP(M9337,Market!A:A,Market!F:F,0)</f>
        <v>0.06</v>
      </c>
      <c r="X9337" s="55">
        <f t="shared" si="1162"/>
        <v>7.9500000000000001E-2</v>
      </c>
      <c r="Y9337" s="55">
        <f t="shared" si="1163"/>
        <v>1.7800000000000002</v>
      </c>
      <c r="Z9337" s="54">
        <f t="shared" si="1164"/>
        <v>0.67169811320754713</v>
      </c>
      <c r="AA9337" s="49" t="str">
        <f t="shared" ca="1" si="1165"/>
        <v>Y</v>
      </c>
      <c r="AB9337" s="49">
        <f t="shared" ca="1" si="1166"/>
        <v>6</v>
      </c>
      <c r="AC9337" s="49" t="str">
        <f t="shared" ca="1" si="1167"/>
        <v>Y</v>
      </c>
    </row>
    <row r="9338" spans="1:29" x14ac:dyDescent="0.25">
      <c r="A9338">
        <v>11057</v>
      </c>
      <c r="B9338" s="9">
        <v>43216</v>
      </c>
      <c r="C9338" s="50" t="str">
        <f t="shared" si="1160"/>
        <v>N</v>
      </c>
      <c r="D9338" s="52">
        <f>_xlfn.XLOOKUP(B9338,Cal_Date!B:B,Cal_Date!A:A,0)</f>
        <v>4</v>
      </c>
      <c r="E9338">
        <v>2018</v>
      </c>
      <c r="F9338" t="s">
        <v>124</v>
      </c>
      <c r="G9338" t="s">
        <v>129</v>
      </c>
      <c r="H9338" t="s">
        <v>11</v>
      </c>
      <c r="I9338" t="s">
        <v>11</v>
      </c>
      <c r="J9338" t="s">
        <v>15</v>
      </c>
      <c r="K9338" t="s">
        <v>42</v>
      </c>
      <c r="L9338">
        <v>1</v>
      </c>
      <c r="M9338">
        <v>1007</v>
      </c>
      <c r="O9338" t="s">
        <v>28</v>
      </c>
      <c r="R9338" t="s">
        <v>44</v>
      </c>
      <c r="S9338" s="49" t="str">
        <f t="shared" si="1161"/>
        <v>Card</v>
      </c>
      <c r="T9338" s="3">
        <v>0.03</v>
      </c>
      <c r="U9338" s="2">
        <v>2.7225000000000001</v>
      </c>
      <c r="V9338" s="2">
        <v>0.87</v>
      </c>
      <c r="W9338" s="54">
        <f>_xlfn.XLOOKUP(M9338,Market!A:A,Market!F:F,0)</f>
        <v>8.8999999999999996E-2</v>
      </c>
      <c r="X9338" s="55">
        <f t="shared" si="1162"/>
        <v>8.1674999999999998E-2</v>
      </c>
      <c r="Y9338" s="55">
        <f t="shared" si="1163"/>
        <v>1.8525</v>
      </c>
      <c r="Z9338" s="54">
        <f t="shared" si="1164"/>
        <v>0.68044077134986225</v>
      </c>
      <c r="AA9338" s="49" t="str">
        <f t="shared" ca="1" si="1165"/>
        <v>Y</v>
      </c>
      <c r="AB9338" s="49">
        <f t="shared" ca="1" si="1166"/>
        <v>6</v>
      </c>
      <c r="AC9338" s="49" t="str">
        <f t="shared" ca="1" si="1167"/>
        <v>Y</v>
      </c>
    </row>
    <row r="9339" spans="1:29" x14ac:dyDescent="0.25">
      <c r="A9339">
        <v>11058</v>
      </c>
      <c r="B9339" s="9">
        <v>43216</v>
      </c>
      <c r="C9339" s="50" t="str">
        <f t="shared" si="1160"/>
        <v>N</v>
      </c>
      <c r="D9339" s="52">
        <f>_xlfn.XLOOKUP(B9339,Cal_Date!B:B,Cal_Date!A:A,0)</f>
        <v>4</v>
      </c>
      <c r="E9339">
        <v>2018</v>
      </c>
      <c r="F9339" t="s">
        <v>124</v>
      </c>
      <c r="G9339" t="s">
        <v>129</v>
      </c>
      <c r="H9339" t="s">
        <v>11</v>
      </c>
      <c r="I9339" t="s">
        <v>18</v>
      </c>
      <c r="J9339" t="s">
        <v>15</v>
      </c>
      <c r="K9339" t="s">
        <v>42</v>
      </c>
      <c r="L9339">
        <v>2</v>
      </c>
      <c r="M9339">
        <v>1007</v>
      </c>
      <c r="O9339" t="s">
        <v>28</v>
      </c>
      <c r="R9339" t="s">
        <v>47</v>
      </c>
      <c r="S9339" s="49" t="str">
        <f t="shared" si="1161"/>
        <v>Card</v>
      </c>
      <c r="T9339" s="3">
        <v>3.5000000000000003E-2</v>
      </c>
      <c r="U9339" s="2">
        <v>5.4450000000000003</v>
      </c>
      <c r="V9339" s="2">
        <v>2.8</v>
      </c>
      <c r="W9339" s="54">
        <f>_xlfn.XLOOKUP(M9339,Market!A:A,Market!F:F,0)</f>
        <v>8.8999999999999996E-2</v>
      </c>
      <c r="X9339" s="55">
        <f t="shared" si="1162"/>
        <v>0.19057500000000002</v>
      </c>
      <c r="Y9339" s="55">
        <f t="shared" si="1163"/>
        <v>2.6450000000000005</v>
      </c>
      <c r="Z9339" s="54">
        <f t="shared" si="1164"/>
        <v>0.48576675849403128</v>
      </c>
      <c r="AA9339" s="49" t="str">
        <f t="shared" ca="1" si="1165"/>
        <v>Y</v>
      </c>
      <c r="AB9339" s="49">
        <f t="shared" ca="1" si="1166"/>
        <v>6</v>
      </c>
      <c r="AC9339" s="49" t="str">
        <f t="shared" ca="1" si="1167"/>
        <v>Y</v>
      </c>
    </row>
    <row r="9340" spans="1:29" x14ac:dyDescent="0.25">
      <c r="A9340">
        <v>11059</v>
      </c>
      <c r="B9340" s="9">
        <v>43216</v>
      </c>
      <c r="C9340" s="50" t="str">
        <f t="shared" si="1160"/>
        <v>N</v>
      </c>
      <c r="D9340" s="52">
        <f>_xlfn.XLOOKUP(B9340,Cal_Date!B:B,Cal_Date!A:A,0)</f>
        <v>4</v>
      </c>
      <c r="E9340">
        <v>2018</v>
      </c>
      <c r="F9340" t="s">
        <v>124</v>
      </c>
      <c r="G9340" t="s">
        <v>129</v>
      </c>
      <c r="H9340" t="s">
        <v>48</v>
      </c>
      <c r="I9340" t="s">
        <v>18</v>
      </c>
      <c r="J9340" t="s">
        <v>10</v>
      </c>
      <c r="K9340" t="s">
        <v>43</v>
      </c>
      <c r="L9340">
        <v>1</v>
      </c>
      <c r="M9340">
        <v>1008</v>
      </c>
      <c r="O9340" t="s">
        <v>28</v>
      </c>
      <c r="R9340" t="s">
        <v>47</v>
      </c>
      <c r="S9340" s="49" t="str">
        <f t="shared" si="1161"/>
        <v>Card</v>
      </c>
      <c r="T9340" s="3">
        <v>3.5000000000000003E-2</v>
      </c>
      <c r="U9340" s="2">
        <v>7.6229999999999993</v>
      </c>
      <c r="V9340" s="2">
        <v>1.46</v>
      </c>
      <c r="W9340" s="54">
        <f>_xlfn.XLOOKUP(M9340,Market!A:A,Market!F:F,0)</f>
        <v>8.8999999999999996E-2</v>
      </c>
      <c r="X9340" s="55">
        <f t="shared" si="1162"/>
        <v>0.26680500000000001</v>
      </c>
      <c r="Y9340" s="55">
        <f t="shared" si="1163"/>
        <v>6.1629999999999994</v>
      </c>
      <c r="Z9340" s="54">
        <f t="shared" si="1164"/>
        <v>0.80847435392889933</v>
      </c>
      <c r="AA9340" s="49" t="str">
        <f t="shared" ca="1" si="1165"/>
        <v>Y</v>
      </c>
      <c r="AB9340" s="49">
        <f t="shared" ca="1" si="1166"/>
        <v>6</v>
      </c>
      <c r="AC9340" s="49" t="str">
        <f t="shared" ca="1" si="1167"/>
        <v>Y</v>
      </c>
    </row>
    <row r="9341" spans="1:29" x14ac:dyDescent="0.25">
      <c r="A9341">
        <v>11060</v>
      </c>
      <c r="B9341" s="9">
        <v>43216</v>
      </c>
      <c r="C9341" s="50" t="str">
        <f t="shared" si="1160"/>
        <v>N</v>
      </c>
      <c r="D9341" s="52">
        <f>_xlfn.XLOOKUP(B9341,Cal_Date!B:B,Cal_Date!A:A,0)</f>
        <v>4</v>
      </c>
      <c r="E9341">
        <v>2018</v>
      </c>
      <c r="F9341" t="s">
        <v>124</v>
      </c>
      <c r="G9341" t="s">
        <v>129</v>
      </c>
      <c r="H9341" t="s">
        <v>48</v>
      </c>
      <c r="I9341" t="s">
        <v>18</v>
      </c>
      <c r="J9341" t="s">
        <v>10</v>
      </c>
      <c r="K9341" t="s">
        <v>43</v>
      </c>
      <c r="L9341">
        <v>1</v>
      </c>
      <c r="M9341">
        <v>1004</v>
      </c>
      <c r="O9341" t="s">
        <v>28</v>
      </c>
      <c r="R9341" t="s">
        <v>47</v>
      </c>
      <c r="S9341" s="49" t="str">
        <f t="shared" si="1161"/>
        <v>Card</v>
      </c>
      <c r="T9341" s="3">
        <v>3.5000000000000003E-2</v>
      </c>
      <c r="U9341" s="2">
        <v>7.42</v>
      </c>
      <c r="V9341" s="2">
        <v>1.46</v>
      </c>
      <c r="W9341" s="54">
        <f>_xlfn.XLOOKUP(M9341,Market!A:A,Market!F:F,0)</f>
        <v>0.06</v>
      </c>
      <c r="X9341" s="55">
        <f t="shared" si="1162"/>
        <v>0.25970000000000004</v>
      </c>
      <c r="Y9341" s="55">
        <f t="shared" si="1163"/>
        <v>5.96</v>
      </c>
      <c r="Z9341" s="54">
        <f t="shared" si="1164"/>
        <v>0.80323450134770891</v>
      </c>
      <c r="AA9341" s="49" t="str">
        <f t="shared" ca="1" si="1165"/>
        <v>Y</v>
      </c>
      <c r="AB9341" s="49">
        <f t="shared" ca="1" si="1166"/>
        <v>6</v>
      </c>
      <c r="AC9341" s="49" t="str">
        <f t="shared" ca="1" si="1167"/>
        <v>Y</v>
      </c>
    </row>
    <row r="9342" spans="1:29" x14ac:dyDescent="0.25">
      <c r="A9342">
        <v>11061</v>
      </c>
      <c r="B9342" s="9">
        <v>43216</v>
      </c>
      <c r="C9342" s="50" t="str">
        <f t="shared" si="1160"/>
        <v>N</v>
      </c>
      <c r="D9342" s="52">
        <f>_xlfn.XLOOKUP(B9342,Cal_Date!B:B,Cal_Date!A:A,0)</f>
        <v>4</v>
      </c>
      <c r="E9342">
        <v>2018</v>
      </c>
      <c r="F9342" t="s">
        <v>124</v>
      </c>
      <c r="G9342" t="s">
        <v>129</v>
      </c>
      <c r="H9342" t="s">
        <v>48</v>
      </c>
      <c r="I9342" t="s">
        <v>18</v>
      </c>
      <c r="J9342" t="s">
        <v>10</v>
      </c>
      <c r="K9342" t="s">
        <v>43</v>
      </c>
      <c r="L9342">
        <v>1</v>
      </c>
      <c r="M9342">
        <v>1003</v>
      </c>
      <c r="O9342" t="s">
        <v>25</v>
      </c>
      <c r="R9342" t="s">
        <v>47</v>
      </c>
      <c r="S9342" s="49" t="str">
        <f t="shared" si="1161"/>
        <v>Card</v>
      </c>
      <c r="T9342" s="3">
        <v>3.5000000000000003E-2</v>
      </c>
      <c r="U9342" s="2">
        <v>7.42</v>
      </c>
      <c r="V9342" s="2">
        <v>1.46</v>
      </c>
      <c r="W9342" s="54">
        <f>_xlfn.XLOOKUP(M9342,Market!A:A,Market!F:F,0)</f>
        <v>0.06</v>
      </c>
      <c r="X9342" s="55">
        <f t="shared" si="1162"/>
        <v>0.25970000000000004</v>
      </c>
      <c r="Y9342" s="55">
        <f t="shared" si="1163"/>
        <v>5.96</v>
      </c>
      <c r="Z9342" s="54">
        <f t="shared" si="1164"/>
        <v>0.80323450134770891</v>
      </c>
      <c r="AA9342" s="49" t="str">
        <f t="shared" ca="1" si="1165"/>
        <v>Y</v>
      </c>
      <c r="AB9342" s="49">
        <f t="shared" ca="1" si="1166"/>
        <v>6</v>
      </c>
      <c r="AC9342" s="49" t="str">
        <f t="shared" ca="1" si="1167"/>
        <v>Y</v>
      </c>
    </row>
    <row r="9343" spans="1:29" x14ac:dyDescent="0.25">
      <c r="A9343">
        <v>11062</v>
      </c>
      <c r="B9343" s="9">
        <v>43216</v>
      </c>
      <c r="C9343" s="50" t="str">
        <f t="shared" si="1160"/>
        <v>N</v>
      </c>
      <c r="D9343" s="52">
        <f>_xlfn.XLOOKUP(B9343,Cal_Date!B:B,Cal_Date!A:A,0)</f>
        <v>4</v>
      </c>
      <c r="E9343">
        <v>2018</v>
      </c>
      <c r="F9343" t="s">
        <v>124</v>
      </c>
      <c r="G9343" t="s">
        <v>129</v>
      </c>
      <c r="H9343" t="s">
        <v>48</v>
      </c>
      <c r="I9343" t="s">
        <v>18</v>
      </c>
      <c r="J9343" t="s">
        <v>10</v>
      </c>
      <c r="K9343" t="s">
        <v>43</v>
      </c>
      <c r="L9343">
        <v>1</v>
      </c>
      <c r="M9343">
        <v>1002</v>
      </c>
      <c r="O9343" t="s">
        <v>28</v>
      </c>
      <c r="R9343" t="s">
        <v>47</v>
      </c>
      <c r="S9343" s="49" t="str">
        <f t="shared" si="1161"/>
        <v>Card</v>
      </c>
      <c r="T9343" s="3">
        <v>3.5000000000000003E-2</v>
      </c>
      <c r="U9343" s="2">
        <v>7.42</v>
      </c>
      <c r="V9343" s="2">
        <v>1.46</v>
      </c>
      <c r="W9343" s="54">
        <f>_xlfn.XLOOKUP(M9343,Market!A:A,Market!F:F,0)</f>
        <v>0.06</v>
      </c>
      <c r="X9343" s="55">
        <f t="shared" si="1162"/>
        <v>0.25970000000000004</v>
      </c>
      <c r="Y9343" s="55">
        <f t="shared" si="1163"/>
        <v>5.96</v>
      </c>
      <c r="Z9343" s="54">
        <f t="shared" si="1164"/>
        <v>0.80323450134770891</v>
      </c>
      <c r="AA9343" s="49" t="str">
        <f t="shared" ca="1" si="1165"/>
        <v>Y</v>
      </c>
      <c r="AB9343" s="49">
        <f t="shared" ca="1" si="1166"/>
        <v>6</v>
      </c>
      <c r="AC9343" s="49" t="str">
        <f t="shared" ca="1" si="1167"/>
        <v>Y</v>
      </c>
    </row>
    <row r="9344" spans="1:29" x14ac:dyDescent="0.25">
      <c r="A9344">
        <v>11063</v>
      </c>
      <c r="B9344" s="9">
        <v>43216</v>
      </c>
      <c r="C9344" s="50" t="str">
        <f t="shared" si="1160"/>
        <v>N</v>
      </c>
      <c r="D9344" s="52">
        <f>_xlfn.XLOOKUP(B9344,Cal_Date!B:B,Cal_Date!A:A,0)</f>
        <v>4</v>
      </c>
      <c r="E9344">
        <v>2018</v>
      </c>
      <c r="F9344" t="s">
        <v>124</v>
      </c>
      <c r="G9344" t="s">
        <v>129</v>
      </c>
      <c r="H9344" t="s">
        <v>48</v>
      </c>
      <c r="I9344" t="s">
        <v>18</v>
      </c>
      <c r="J9344" t="s">
        <v>10</v>
      </c>
      <c r="K9344" t="s">
        <v>43</v>
      </c>
      <c r="L9344">
        <v>1</v>
      </c>
      <c r="M9344">
        <v>1007</v>
      </c>
      <c r="O9344" t="s">
        <v>28</v>
      </c>
      <c r="R9344" t="s">
        <v>47</v>
      </c>
      <c r="S9344" s="49" t="str">
        <f t="shared" si="1161"/>
        <v>Card</v>
      </c>
      <c r="T9344" s="3">
        <v>3.5000000000000003E-2</v>
      </c>
      <c r="U9344" s="2">
        <v>7.6229999999999993</v>
      </c>
      <c r="V9344" s="2">
        <v>1.46</v>
      </c>
      <c r="W9344" s="54">
        <f>_xlfn.XLOOKUP(M9344,Market!A:A,Market!F:F,0)</f>
        <v>8.8999999999999996E-2</v>
      </c>
      <c r="X9344" s="55">
        <f t="shared" si="1162"/>
        <v>0.26680500000000001</v>
      </c>
      <c r="Y9344" s="55">
        <f t="shared" si="1163"/>
        <v>6.1629999999999994</v>
      </c>
      <c r="Z9344" s="54">
        <f t="shared" si="1164"/>
        <v>0.80847435392889933</v>
      </c>
      <c r="AA9344" s="49" t="str">
        <f t="shared" ca="1" si="1165"/>
        <v>Y</v>
      </c>
      <c r="AB9344" s="49">
        <f t="shared" ca="1" si="1166"/>
        <v>6</v>
      </c>
      <c r="AC9344" s="49" t="str">
        <f t="shared" ca="1" si="1167"/>
        <v>Y</v>
      </c>
    </row>
    <row r="9345" spans="1:29" x14ac:dyDescent="0.25">
      <c r="A9345">
        <v>11064</v>
      </c>
      <c r="B9345" s="9">
        <v>43216</v>
      </c>
      <c r="C9345" s="50" t="str">
        <f t="shared" si="1160"/>
        <v>N</v>
      </c>
      <c r="D9345" s="52">
        <f>_xlfn.XLOOKUP(B9345,Cal_Date!B:B,Cal_Date!A:A,0)</f>
        <v>4</v>
      </c>
      <c r="E9345">
        <v>2018</v>
      </c>
      <c r="F9345" t="s">
        <v>124</v>
      </c>
      <c r="G9345" t="s">
        <v>129</v>
      </c>
      <c r="H9345" t="s">
        <v>48</v>
      </c>
      <c r="I9345" t="s">
        <v>18</v>
      </c>
      <c r="J9345" t="s">
        <v>10</v>
      </c>
      <c r="K9345" t="s">
        <v>43</v>
      </c>
      <c r="L9345">
        <v>2</v>
      </c>
      <c r="M9345">
        <v>1008</v>
      </c>
      <c r="O9345" t="s">
        <v>28</v>
      </c>
      <c r="R9345" t="s">
        <v>47</v>
      </c>
      <c r="S9345" s="49" t="str">
        <f t="shared" si="1161"/>
        <v>Card</v>
      </c>
      <c r="T9345" s="3">
        <v>3.5000000000000003E-2</v>
      </c>
      <c r="U9345" s="2">
        <v>15.245999999999999</v>
      </c>
      <c r="V9345" s="2">
        <v>2.92</v>
      </c>
      <c r="W9345" s="54">
        <f>_xlfn.XLOOKUP(M9345,Market!A:A,Market!F:F,0)</f>
        <v>8.8999999999999996E-2</v>
      </c>
      <c r="X9345" s="55">
        <f t="shared" si="1162"/>
        <v>0.53361000000000003</v>
      </c>
      <c r="Y9345" s="55">
        <f t="shared" si="1163"/>
        <v>12.325999999999999</v>
      </c>
      <c r="Z9345" s="54">
        <f t="shared" si="1164"/>
        <v>0.80847435392889933</v>
      </c>
      <c r="AA9345" s="49" t="str">
        <f t="shared" ca="1" si="1165"/>
        <v>Y</v>
      </c>
      <c r="AB9345" s="49">
        <f t="shared" ca="1" si="1166"/>
        <v>6</v>
      </c>
      <c r="AC9345" s="49" t="str">
        <f t="shared" ca="1" si="1167"/>
        <v>Y</v>
      </c>
    </row>
    <row r="9346" spans="1:29" x14ac:dyDescent="0.25">
      <c r="A9346">
        <v>11065</v>
      </c>
      <c r="B9346" s="9">
        <v>43216</v>
      </c>
      <c r="C9346" s="50" t="str">
        <f t="shared" si="1160"/>
        <v>N</v>
      </c>
      <c r="D9346" s="52">
        <f>_xlfn.XLOOKUP(B9346,Cal_Date!B:B,Cal_Date!A:A,0)</f>
        <v>4</v>
      </c>
      <c r="E9346">
        <v>2018</v>
      </c>
      <c r="F9346" t="s">
        <v>124</v>
      </c>
      <c r="G9346" t="s">
        <v>129</v>
      </c>
      <c r="H9346" t="s">
        <v>11</v>
      </c>
      <c r="I9346" t="s">
        <v>11</v>
      </c>
      <c r="J9346" t="s">
        <v>15</v>
      </c>
      <c r="K9346" t="s">
        <v>42</v>
      </c>
      <c r="L9346">
        <v>2</v>
      </c>
      <c r="M9346">
        <v>1008</v>
      </c>
      <c r="O9346" t="s">
        <v>28</v>
      </c>
      <c r="R9346" t="s">
        <v>47</v>
      </c>
      <c r="S9346" s="49" t="str">
        <f t="shared" si="1161"/>
        <v>Card</v>
      </c>
      <c r="T9346" s="3">
        <v>3.5000000000000003E-2</v>
      </c>
      <c r="U9346" s="2">
        <v>5.4450000000000003</v>
      </c>
      <c r="V9346" s="2">
        <v>1.74</v>
      </c>
      <c r="W9346" s="54">
        <f>_xlfn.XLOOKUP(M9346,Market!A:A,Market!F:F,0)</f>
        <v>8.8999999999999996E-2</v>
      </c>
      <c r="X9346" s="55">
        <f t="shared" si="1162"/>
        <v>0.19057500000000002</v>
      </c>
      <c r="Y9346" s="55">
        <f t="shared" si="1163"/>
        <v>3.7050000000000001</v>
      </c>
      <c r="Z9346" s="54">
        <f t="shared" si="1164"/>
        <v>0.68044077134986225</v>
      </c>
      <c r="AA9346" s="49" t="str">
        <f t="shared" ca="1" si="1165"/>
        <v>Y</v>
      </c>
      <c r="AB9346" s="49">
        <f t="shared" ca="1" si="1166"/>
        <v>6</v>
      </c>
      <c r="AC9346" s="49" t="str">
        <f t="shared" ca="1" si="1167"/>
        <v>Y</v>
      </c>
    </row>
    <row r="9347" spans="1:29" x14ac:dyDescent="0.25">
      <c r="A9347">
        <v>11066</v>
      </c>
      <c r="B9347" s="9">
        <v>43216</v>
      </c>
      <c r="C9347" s="50" t="str">
        <f t="shared" ref="C9347:C9410" si="1168">IF(OR(B9347="04/01/2018"+0,B9347="04/02/2018"+0),"Y","N")</f>
        <v>N</v>
      </c>
      <c r="D9347" s="52">
        <f>_xlfn.XLOOKUP(B9347,Cal_Date!B:B,Cal_Date!A:A,0)</f>
        <v>4</v>
      </c>
      <c r="E9347">
        <v>2018</v>
      </c>
      <c r="F9347" t="s">
        <v>124</v>
      </c>
      <c r="G9347" t="s">
        <v>129</v>
      </c>
      <c r="H9347" t="s">
        <v>11</v>
      </c>
      <c r="I9347" t="s">
        <v>18</v>
      </c>
      <c r="J9347" t="s">
        <v>15</v>
      </c>
      <c r="K9347" t="s">
        <v>42</v>
      </c>
      <c r="L9347">
        <v>1</v>
      </c>
      <c r="M9347">
        <v>1000</v>
      </c>
      <c r="O9347" t="s">
        <v>25</v>
      </c>
      <c r="R9347" t="s">
        <v>47</v>
      </c>
      <c r="S9347" s="49" t="str">
        <f t="shared" ref="S9347:S9410" si="1169">IF(R9347="Cash","Cash","Card")</f>
        <v>Card</v>
      </c>
      <c r="T9347" s="3">
        <v>3.5000000000000003E-2</v>
      </c>
      <c r="U9347" s="2">
        <v>2.7</v>
      </c>
      <c r="V9347" s="2">
        <v>1.4</v>
      </c>
      <c r="W9347" s="54">
        <f>_xlfn.XLOOKUP(M9347,Market!A:A,Market!F:F,0)</f>
        <v>0.08</v>
      </c>
      <c r="X9347" s="55">
        <f t="shared" ref="X9347:X9410" si="1170">T9347*U9347</f>
        <v>9.4500000000000015E-2</v>
      </c>
      <c r="Y9347" s="55">
        <f t="shared" ref="Y9347:Y9410" si="1171">U9347-V9347</f>
        <v>1.3000000000000003</v>
      </c>
      <c r="Z9347" s="54">
        <f t="shared" ref="Z9347:Z9410" si="1172">Y9347/U9347</f>
        <v>0.48148148148148157</v>
      </c>
      <c r="AA9347" s="49" t="str">
        <f t="shared" ref="AA9347:AA9410" ca="1" si="1173">IF(DATEDIF(B9347,TODAY(),"y")&gt;5,"Y","N")</f>
        <v>Y</v>
      </c>
      <c r="AB9347" s="49">
        <f t="shared" ref="AB9347:AB9410" ca="1" si="1174">DATEDIF(B9347,TODAY(),"y")</f>
        <v>6</v>
      </c>
      <c r="AC9347" s="49" t="str">
        <f t="shared" ref="AC9347:AC9410" ca="1" si="1175">IF(AB9347&gt;5,"Y","N")</f>
        <v>Y</v>
      </c>
    </row>
    <row r="9348" spans="1:29" x14ac:dyDescent="0.25">
      <c r="A9348">
        <v>11067</v>
      </c>
      <c r="B9348" s="9">
        <v>43216</v>
      </c>
      <c r="C9348" s="50" t="str">
        <f t="shared" si="1168"/>
        <v>N</v>
      </c>
      <c r="D9348" s="52">
        <f>_xlfn.XLOOKUP(B9348,Cal_Date!B:B,Cal_Date!A:A,0)</f>
        <v>4</v>
      </c>
      <c r="E9348">
        <v>2018</v>
      </c>
      <c r="F9348" t="s">
        <v>124</v>
      </c>
      <c r="G9348" t="s">
        <v>129</v>
      </c>
      <c r="H9348" t="s">
        <v>48</v>
      </c>
      <c r="I9348" t="s">
        <v>18</v>
      </c>
      <c r="J9348" t="s">
        <v>10</v>
      </c>
      <c r="K9348" t="s">
        <v>43</v>
      </c>
      <c r="L9348">
        <v>1</v>
      </c>
      <c r="M9348">
        <v>1000</v>
      </c>
      <c r="O9348" t="s">
        <v>25</v>
      </c>
      <c r="R9348" t="s">
        <v>47</v>
      </c>
      <c r="S9348" s="49" t="str">
        <f t="shared" si="1169"/>
        <v>Card</v>
      </c>
      <c r="T9348" s="3">
        <v>3.5000000000000003E-2</v>
      </c>
      <c r="U9348" s="2">
        <v>7.5600000000000005</v>
      </c>
      <c r="V9348" s="2">
        <v>1.46</v>
      </c>
      <c r="W9348" s="54">
        <f>_xlfn.XLOOKUP(M9348,Market!A:A,Market!F:F,0)</f>
        <v>0.08</v>
      </c>
      <c r="X9348" s="55">
        <f t="shared" si="1170"/>
        <v>0.26460000000000006</v>
      </c>
      <c r="Y9348" s="55">
        <f t="shared" si="1171"/>
        <v>6.1000000000000005</v>
      </c>
      <c r="Z9348" s="54">
        <f t="shared" si="1172"/>
        <v>0.80687830687830686</v>
      </c>
      <c r="AA9348" s="49" t="str">
        <f t="shared" ca="1" si="1173"/>
        <v>Y</v>
      </c>
      <c r="AB9348" s="49">
        <f t="shared" ca="1" si="1174"/>
        <v>6</v>
      </c>
      <c r="AC9348" s="49" t="str">
        <f t="shared" ca="1" si="1175"/>
        <v>Y</v>
      </c>
    </row>
    <row r="9349" spans="1:29" x14ac:dyDescent="0.25">
      <c r="A9349">
        <v>11068</v>
      </c>
      <c r="B9349" s="9">
        <v>43217</v>
      </c>
      <c r="C9349" s="50" t="str">
        <f t="shared" si="1168"/>
        <v>N</v>
      </c>
      <c r="D9349" s="52">
        <f>_xlfn.XLOOKUP(B9349,Cal_Date!B:B,Cal_Date!A:A,0)</f>
        <v>4</v>
      </c>
      <c r="E9349">
        <v>2018</v>
      </c>
      <c r="F9349" t="s">
        <v>125</v>
      </c>
      <c r="G9349" t="s">
        <v>129</v>
      </c>
      <c r="H9349" t="s">
        <v>48</v>
      </c>
      <c r="I9349" t="s">
        <v>18</v>
      </c>
      <c r="J9349" t="s">
        <v>10</v>
      </c>
      <c r="K9349" t="s">
        <v>43</v>
      </c>
      <c r="L9349">
        <v>1</v>
      </c>
      <c r="M9349">
        <v>1000</v>
      </c>
      <c r="O9349" t="s">
        <v>25</v>
      </c>
      <c r="R9349" t="s">
        <v>44</v>
      </c>
      <c r="S9349" s="49" t="str">
        <f t="shared" si="1169"/>
        <v>Card</v>
      </c>
      <c r="T9349" s="3">
        <v>0.03</v>
      </c>
      <c r="U9349" s="2">
        <v>7.5600000000000005</v>
      </c>
      <c r="V9349" s="2">
        <v>1.46</v>
      </c>
      <c r="W9349" s="54">
        <f>_xlfn.XLOOKUP(M9349,Market!A:A,Market!F:F,0)</f>
        <v>0.08</v>
      </c>
      <c r="X9349" s="55">
        <f t="shared" si="1170"/>
        <v>0.2268</v>
      </c>
      <c r="Y9349" s="55">
        <f t="shared" si="1171"/>
        <v>6.1000000000000005</v>
      </c>
      <c r="Z9349" s="54">
        <f t="shared" si="1172"/>
        <v>0.80687830687830686</v>
      </c>
      <c r="AA9349" s="49" t="str">
        <f t="shared" ca="1" si="1173"/>
        <v>Y</v>
      </c>
      <c r="AB9349" s="49">
        <f t="shared" ca="1" si="1174"/>
        <v>6</v>
      </c>
      <c r="AC9349" s="49" t="str">
        <f t="shared" ca="1" si="1175"/>
        <v>Y</v>
      </c>
    </row>
    <row r="9350" spans="1:29" x14ac:dyDescent="0.25">
      <c r="A9350">
        <v>11069</v>
      </c>
      <c r="B9350" s="9">
        <v>43217</v>
      </c>
      <c r="C9350" s="50" t="str">
        <f t="shared" si="1168"/>
        <v>N</v>
      </c>
      <c r="D9350" s="52">
        <f>_xlfn.XLOOKUP(B9350,Cal_Date!B:B,Cal_Date!A:A,0)</f>
        <v>4</v>
      </c>
      <c r="E9350">
        <v>2018</v>
      </c>
      <c r="F9350" t="s">
        <v>125</v>
      </c>
      <c r="G9350" t="s">
        <v>129</v>
      </c>
      <c r="H9350" t="s">
        <v>48</v>
      </c>
      <c r="I9350" t="s">
        <v>18</v>
      </c>
      <c r="J9350" t="s">
        <v>10</v>
      </c>
      <c r="K9350" t="s">
        <v>43</v>
      </c>
      <c r="L9350">
        <v>2</v>
      </c>
      <c r="M9350">
        <v>1001</v>
      </c>
      <c r="O9350" t="s">
        <v>25</v>
      </c>
      <c r="R9350" t="s">
        <v>44</v>
      </c>
      <c r="S9350" s="49" t="str">
        <f t="shared" si="1169"/>
        <v>Card</v>
      </c>
      <c r="T9350" s="3">
        <v>0.03</v>
      </c>
      <c r="U9350" s="2">
        <v>14.84</v>
      </c>
      <c r="V9350" s="2">
        <v>2.92</v>
      </c>
      <c r="W9350" s="54">
        <f>_xlfn.XLOOKUP(M9350,Market!A:A,Market!F:F,0)</f>
        <v>0.06</v>
      </c>
      <c r="X9350" s="55">
        <f t="shared" si="1170"/>
        <v>0.44519999999999998</v>
      </c>
      <c r="Y9350" s="55">
        <f t="shared" si="1171"/>
        <v>11.92</v>
      </c>
      <c r="Z9350" s="54">
        <f t="shared" si="1172"/>
        <v>0.80323450134770891</v>
      </c>
      <c r="AA9350" s="49" t="str">
        <f t="shared" ca="1" si="1173"/>
        <v>Y</v>
      </c>
      <c r="AB9350" s="49">
        <f t="shared" ca="1" si="1174"/>
        <v>6</v>
      </c>
      <c r="AC9350" s="49" t="str">
        <f t="shared" ca="1" si="1175"/>
        <v>Y</v>
      </c>
    </row>
    <row r="9351" spans="1:29" x14ac:dyDescent="0.25">
      <c r="A9351">
        <v>11070</v>
      </c>
      <c r="B9351" s="9">
        <v>43217</v>
      </c>
      <c r="C9351" s="50" t="str">
        <f t="shared" si="1168"/>
        <v>N</v>
      </c>
      <c r="D9351" s="52">
        <f>_xlfn.XLOOKUP(B9351,Cal_Date!B:B,Cal_Date!A:A,0)</f>
        <v>4</v>
      </c>
      <c r="E9351">
        <v>2018</v>
      </c>
      <c r="F9351" t="s">
        <v>125</v>
      </c>
      <c r="G9351" t="s">
        <v>129</v>
      </c>
      <c r="H9351" t="s">
        <v>14</v>
      </c>
      <c r="I9351" t="s">
        <v>18</v>
      </c>
      <c r="J9351" t="s">
        <v>15</v>
      </c>
      <c r="K9351" t="s">
        <v>43</v>
      </c>
      <c r="L9351">
        <v>1</v>
      </c>
      <c r="M9351">
        <v>1000</v>
      </c>
      <c r="O9351" t="s">
        <v>25</v>
      </c>
      <c r="R9351" t="s">
        <v>47</v>
      </c>
      <c r="S9351" s="49" t="str">
        <f t="shared" si="1169"/>
        <v>Card</v>
      </c>
      <c r="T9351" s="3">
        <v>3.5000000000000003E-2</v>
      </c>
      <c r="U9351" s="2">
        <v>5.4</v>
      </c>
      <c r="V9351" s="2">
        <v>2.2200000000000002</v>
      </c>
      <c r="W9351" s="54">
        <f>_xlfn.XLOOKUP(M9351,Market!A:A,Market!F:F,0)</f>
        <v>0.08</v>
      </c>
      <c r="X9351" s="55">
        <f t="shared" si="1170"/>
        <v>0.18900000000000003</v>
      </c>
      <c r="Y9351" s="55">
        <f t="shared" si="1171"/>
        <v>3.18</v>
      </c>
      <c r="Z9351" s="54">
        <f t="shared" si="1172"/>
        <v>0.58888888888888891</v>
      </c>
      <c r="AA9351" s="49" t="str">
        <f t="shared" ca="1" si="1173"/>
        <v>Y</v>
      </c>
      <c r="AB9351" s="49">
        <f t="shared" ca="1" si="1174"/>
        <v>6</v>
      </c>
      <c r="AC9351" s="49" t="str">
        <f t="shared" ca="1" si="1175"/>
        <v>Y</v>
      </c>
    </row>
    <row r="9352" spans="1:29" x14ac:dyDescent="0.25">
      <c r="A9352">
        <v>11071</v>
      </c>
      <c r="B9352" s="9">
        <v>43217</v>
      </c>
      <c r="C9352" s="50" t="str">
        <f t="shared" si="1168"/>
        <v>N</v>
      </c>
      <c r="D9352" s="52">
        <f>_xlfn.XLOOKUP(B9352,Cal_Date!B:B,Cal_Date!A:A,0)</f>
        <v>4</v>
      </c>
      <c r="E9352">
        <v>2018</v>
      </c>
      <c r="F9352" t="s">
        <v>125</v>
      </c>
      <c r="G9352" t="s">
        <v>129</v>
      </c>
      <c r="H9352" t="s">
        <v>11</v>
      </c>
      <c r="I9352" t="s">
        <v>11</v>
      </c>
      <c r="J9352" t="s">
        <v>15</v>
      </c>
      <c r="K9352" t="s">
        <v>42</v>
      </c>
      <c r="L9352">
        <v>2</v>
      </c>
      <c r="M9352">
        <v>1000</v>
      </c>
      <c r="O9352" t="s">
        <v>25</v>
      </c>
      <c r="R9352" t="s">
        <v>44</v>
      </c>
      <c r="S9352" s="49" t="str">
        <f t="shared" si="1169"/>
        <v>Card</v>
      </c>
      <c r="T9352" s="3">
        <v>0.03</v>
      </c>
      <c r="U9352" s="2">
        <v>5.4</v>
      </c>
      <c r="V9352" s="2">
        <v>1.74</v>
      </c>
      <c r="W9352" s="54">
        <f>_xlfn.XLOOKUP(M9352,Market!A:A,Market!F:F,0)</f>
        <v>0.08</v>
      </c>
      <c r="X9352" s="55">
        <f t="shared" si="1170"/>
        <v>0.16200000000000001</v>
      </c>
      <c r="Y9352" s="55">
        <f t="shared" si="1171"/>
        <v>3.66</v>
      </c>
      <c r="Z9352" s="54">
        <f t="shared" si="1172"/>
        <v>0.67777777777777781</v>
      </c>
      <c r="AA9352" s="49" t="str">
        <f t="shared" ca="1" si="1173"/>
        <v>Y</v>
      </c>
      <c r="AB9352" s="49">
        <f t="shared" ca="1" si="1174"/>
        <v>6</v>
      </c>
      <c r="AC9352" s="49" t="str">
        <f t="shared" ca="1" si="1175"/>
        <v>Y</v>
      </c>
    </row>
    <row r="9353" spans="1:29" x14ac:dyDescent="0.25">
      <c r="A9353">
        <v>11072</v>
      </c>
      <c r="B9353" s="9">
        <v>43217</v>
      </c>
      <c r="C9353" s="50" t="str">
        <f t="shared" si="1168"/>
        <v>N</v>
      </c>
      <c r="D9353" s="52">
        <f>_xlfn.XLOOKUP(B9353,Cal_Date!B:B,Cal_Date!A:A,0)</f>
        <v>4</v>
      </c>
      <c r="E9353">
        <v>2018</v>
      </c>
      <c r="F9353" t="s">
        <v>125</v>
      </c>
      <c r="G9353" t="s">
        <v>129</v>
      </c>
      <c r="H9353" t="s">
        <v>11</v>
      </c>
      <c r="I9353" t="s">
        <v>11</v>
      </c>
      <c r="J9353" t="s">
        <v>15</v>
      </c>
      <c r="K9353" t="s">
        <v>42</v>
      </c>
      <c r="L9353">
        <v>1</v>
      </c>
      <c r="M9353">
        <v>1004</v>
      </c>
      <c r="O9353" t="s">
        <v>28</v>
      </c>
      <c r="R9353" t="s">
        <v>47</v>
      </c>
      <c r="S9353" s="49" t="str">
        <f t="shared" si="1169"/>
        <v>Card</v>
      </c>
      <c r="T9353" s="3">
        <v>3.5000000000000003E-2</v>
      </c>
      <c r="U9353" s="2">
        <v>2.6500000000000004</v>
      </c>
      <c r="V9353" s="2">
        <v>0.87</v>
      </c>
      <c r="W9353" s="54">
        <f>_xlfn.XLOOKUP(M9353,Market!A:A,Market!F:F,0)</f>
        <v>0.06</v>
      </c>
      <c r="X9353" s="55">
        <f t="shared" si="1170"/>
        <v>9.2750000000000027E-2</v>
      </c>
      <c r="Y9353" s="55">
        <f t="shared" si="1171"/>
        <v>1.7800000000000002</v>
      </c>
      <c r="Z9353" s="54">
        <f t="shared" si="1172"/>
        <v>0.67169811320754713</v>
      </c>
      <c r="AA9353" s="49" t="str">
        <f t="shared" ca="1" si="1173"/>
        <v>Y</v>
      </c>
      <c r="AB9353" s="49">
        <f t="shared" ca="1" si="1174"/>
        <v>6</v>
      </c>
      <c r="AC9353" s="49" t="str">
        <f t="shared" ca="1" si="1175"/>
        <v>Y</v>
      </c>
    </row>
    <row r="9354" spans="1:29" x14ac:dyDescent="0.25">
      <c r="A9354">
        <v>11073</v>
      </c>
      <c r="B9354" s="9">
        <v>43217</v>
      </c>
      <c r="C9354" s="50" t="str">
        <f t="shared" si="1168"/>
        <v>N</v>
      </c>
      <c r="D9354" s="52">
        <f>_xlfn.XLOOKUP(B9354,Cal_Date!B:B,Cal_Date!A:A,0)</f>
        <v>4</v>
      </c>
      <c r="E9354">
        <v>2018</v>
      </c>
      <c r="F9354" t="s">
        <v>125</v>
      </c>
      <c r="G9354" t="s">
        <v>129</v>
      </c>
      <c r="H9354" t="s">
        <v>48</v>
      </c>
      <c r="I9354" t="s">
        <v>18</v>
      </c>
      <c r="J9354" t="s">
        <v>10</v>
      </c>
      <c r="K9354" t="s">
        <v>43</v>
      </c>
      <c r="L9354">
        <v>2</v>
      </c>
      <c r="M9354">
        <v>1005</v>
      </c>
      <c r="O9354" t="s">
        <v>25</v>
      </c>
      <c r="R9354" t="s">
        <v>44</v>
      </c>
      <c r="S9354" s="49" t="str">
        <f t="shared" si="1169"/>
        <v>Card</v>
      </c>
      <c r="T9354" s="3">
        <v>0.03</v>
      </c>
      <c r="U9354" s="2">
        <v>15.245999999999999</v>
      </c>
      <c r="V9354" s="2">
        <v>2.92</v>
      </c>
      <c r="W9354" s="54">
        <f>_xlfn.XLOOKUP(M9354,Market!A:A,Market!F:F,0)</f>
        <v>8.8999999999999996E-2</v>
      </c>
      <c r="X9354" s="55">
        <f t="shared" si="1170"/>
        <v>0.45737999999999995</v>
      </c>
      <c r="Y9354" s="55">
        <f t="shared" si="1171"/>
        <v>12.325999999999999</v>
      </c>
      <c r="Z9354" s="54">
        <f t="shared" si="1172"/>
        <v>0.80847435392889933</v>
      </c>
      <c r="AA9354" s="49" t="str">
        <f t="shared" ca="1" si="1173"/>
        <v>Y</v>
      </c>
      <c r="AB9354" s="49">
        <f t="shared" ca="1" si="1174"/>
        <v>6</v>
      </c>
      <c r="AC9354" s="49" t="str">
        <f t="shared" ca="1" si="1175"/>
        <v>Y</v>
      </c>
    </row>
    <row r="9355" spans="1:29" x14ac:dyDescent="0.25">
      <c r="A9355">
        <v>11074</v>
      </c>
      <c r="B9355" s="9">
        <v>43217</v>
      </c>
      <c r="C9355" s="50" t="str">
        <f t="shared" si="1168"/>
        <v>N</v>
      </c>
      <c r="D9355" s="52">
        <f>_xlfn.XLOOKUP(B9355,Cal_Date!B:B,Cal_Date!A:A,0)</f>
        <v>4</v>
      </c>
      <c r="E9355">
        <v>2018</v>
      </c>
      <c r="F9355" t="s">
        <v>125</v>
      </c>
      <c r="G9355" t="s">
        <v>129</v>
      </c>
      <c r="H9355" t="s">
        <v>48</v>
      </c>
      <c r="I9355" t="s">
        <v>18</v>
      </c>
      <c r="J9355" t="s">
        <v>10</v>
      </c>
      <c r="K9355" t="s">
        <v>43</v>
      </c>
      <c r="L9355">
        <v>1</v>
      </c>
      <c r="M9355">
        <v>1000</v>
      </c>
      <c r="O9355" t="s">
        <v>25</v>
      </c>
      <c r="R9355" t="s">
        <v>44</v>
      </c>
      <c r="S9355" s="49" t="str">
        <f t="shared" si="1169"/>
        <v>Card</v>
      </c>
      <c r="T9355" s="3">
        <v>0.03</v>
      </c>
      <c r="U9355" s="2">
        <v>7.5600000000000005</v>
      </c>
      <c r="V9355" s="2">
        <v>1.46</v>
      </c>
      <c r="W9355" s="54">
        <f>_xlfn.XLOOKUP(M9355,Market!A:A,Market!F:F,0)</f>
        <v>0.08</v>
      </c>
      <c r="X9355" s="55">
        <f t="shared" si="1170"/>
        <v>0.2268</v>
      </c>
      <c r="Y9355" s="55">
        <f t="shared" si="1171"/>
        <v>6.1000000000000005</v>
      </c>
      <c r="Z9355" s="54">
        <f t="shared" si="1172"/>
        <v>0.80687830687830686</v>
      </c>
      <c r="AA9355" s="49" t="str">
        <f t="shared" ca="1" si="1173"/>
        <v>Y</v>
      </c>
      <c r="AB9355" s="49">
        <f t="shared" ca="1" si="1174"/>
        <v>6</v>
      </c>
      <c r="AC9355" s="49" t="str">
        <f t="shared" ca="1" si="1175"/>
        <v>Y</v>
      </c>
    </row>
    <row r="9356" spans="1:29" x14ac:dyDescent="0.25">
      <c r="A9356">
        <v>11075</v>
      </c>
      <c r="B9356" s="9">
        <v>43217</v>
      </c>
      <c r="C9356" s="50" t="str">
        <f t="shared" si="1168"/>
        <v>N</v>
      </c>
      <c r="D9356" s="52">
        <f>_xlfn.XLOOKUP(B9356,Cal_Date!B:B,Cal_Date!A:A,0)</f>
        <v>4</v>
      </c>
      <c r="E9356">
        <v>2018</v>
      </c>
      <c r="F9356" t="s">
        <v>125</v>
      </c>
      <c r="G9356" t="s">
        <v>129</v>
      </c>
      <c r="H9356" t="s">
        <v>48</v>
      </c>
      <c r="I9356" t="s">
        <v>18</v>
      </c>
      <c r="J9356" t="s">
        <v>10</v>
      </c>
      <c r="K9356" t="s">
        <v>43</v>
      </c>
      <c r="L9356">
        <v>1</v>
      </c>
      <c r="M9356">
        <v>1006</v>
      </c>
      <c r="O9356" t="s">
        <v>28</v>
      </c>
      <c r="R9356" t="s">
        <v>47</v>
      </c>
      <c r="S9356" s="49" t="str">
        <f t="shared" si="1169"/>
        <v>Card</v>
      </c>
      <c r="T9356" s="3">
        <v>3.5000000000000003E-2</v>
      </c>
      <c r="U9356" s="2">
        <v>7.6229999999999993</v>
      </c>
      <c r="V9356" s="2">
        <v>1.46</v>
      </c>
      <c r="W9356" s="54">
        <f>_xlfn.XLOOKUP(M9356,Market!A:A,Market!F:F,0)</f>
        <v>8.8999999999999996E-2</v>
      </c>
      <c r="X9356" s="55">
        <f t="shared" si="1170"/>
        <v>0.26680500000000001</v>
      </c>
      <c r="Y9356" s="55">
        <f t="shared" si="1171"/>
        <v>6.1629999999999994</v>
      </c>
      <c r="Z9356" s="54">
        <f t="shared" si="1172"/>
        <v>0.80847435392889933</v>
      </c>
      <c r="AA9356" s="49" t="str">
        <f t="shared" ca="1" si="1173"/>
        <v>Y</v>
      </c>
      <c r="AB9356" s="49">
        <f t="shared" ca="1" si="1174"/>
        <v>6</v>
      </c>
      <c r="AC9356" s="49" t="str">
        <f t="shared" ca="1" si="1175"/>
        <v>Y</v>
      </c>
    </row>
    <row r="9357" spans="1:29" x14ac:dyDescent="0.25">
      <c r="A9357">
        <v>11076</v>
      </c>
      <c r="B9357" s="9">
        <v>43217</v>
      </c>
      <c r="C9357" s="50" t="str">
        <f t="shared" si="1168"/>
        <v>N</v>
      </c>
      <c r="D9357" s="52">
        <f>_xlfn.XLOOKUP(B9357,Cal_Date!B:B,Cal_Date!A:A,0)</f>
        <v>4</v>
      </c>
      <c r="E9357">
        <v>2018</v>
      </c>
      <c r="F9357" t="s">
        <v>125</v>
      </c>
      <c r="G9357" t="s">
        <v>129</v>
      </c>
      <c r="H9357" t="s">
        <v>14</v>
      </c>
      <c r="I9357" t="s">
        <v>18</v>
      </c>
      <c r="J9357" t="s">
        <v>15</v>
      </c>
      <c r="K9357" t="s">
        <v>43</v>
      </c>
      <c r="L9357">
        <v>1</v>
      </c>
      <c r="M9357">
        <v>1000</v>
      </c>
      <c r="O9357" t="s">
        <v>25</v>
      </c>
      <c r="R9357" t="s">
        <v>44</v>
      </c>
      <c r="S9357" s="49" t="str">
        <f t="shared" si="1169"/>
        <v>Card</v>
      </c>
      <c r="T9357" s="3">
        <v>0.03</v>
      </c>
      <c r="U9357" s="2">
        <v>5.4</v>
      </c>
      <c r="V9357" s="2">
        <v>2.2200000000000002</v>
      </c>
      <c r="W9357" s="54">
        <f>_xlfn.XLOOKUP(M9357,Market!A:A,Market!F:F,0)</f>
        <v>0.08</v>
      </c>
      <c r="X9357" s="55">
        <f t="shared" si="1170"/>
        <v>0.16200000000000001</v>
      </c>
      <c r="Y9357" s="55">
        <f t="shared" si="1171"/>
        <v>3.18</v>
      </c>
      <c r="Z9357" s="54">
        <f t="shared" si="1172"/>
        <v>0.58888888888888891</v>
      </c>
      <c r="AA9357" s="49" t="str">
        <f t="shared" ca="1" si="1173"/>
        <v>Y</v>
      </c>
      <c r="AB9357" s="49">
        <f t="shared" ca="1" si="1174"/>
        <v>6</v>
      </c>
      <c r="AC9357" s="49" t="str">
        <f t="shared" ca="1" si="1175"/>
        <v>Y</v>
      </c>
    </row>
    <row r="9358" spans="1:29" x14ac:dyDescent="0.25">
      <c r="A9358">
        <v>11077</v>
      </c>
      <c r="B9358" s="9">
        <v>43217</v>
      </c>
      <c r="C9358" s="50" t="str">
        <f t="shared" si="1168"/>
        <v>N</v>
      </c>
      <c r="D9358" s="52">
        <f>_xlfn.XLOOKUP(B9358,Cal_Date!B:B,Cal_Date!A:A,0)</f>
        <v>4</v>
      </c>
      <c r="E9358">
        <v>2018</v>
      </c>
      <c r="F9358" t="s">
        <v>125</v>
      </c>
      <c r="G9358" t="s">
        <v>129</v>
      </c>
      <c r="H9358" t="s">
        <v>11</v>
      </c>
      <c r="I9358" t="s">
        <v>18</v>
      </c>
      <c r="J9358" t="s">
        <v>15</v>
      </c>
      <c r="K9358" t="s">
        <v>42</v>
      </c>
      <c r="L9358">
        <v>1</v>
      </c>
      <c r="M9358">
        <v>1001</v>
      </c>
      <c r="O9358" t="s">
        <v>25</v>
      </c>
      <c r="R9358" t="s">
        <v>47</v>
      </c>
      <c r="S9358" s="49" t="str">
        <f t="shared" si="1169"/>
        <v>Card</v>
      </c>
      <c r="T9358" s="3">
        <v>3.5000000000000003E-2</v>
      </c>
      <c r="U9358" s="2">
        <v>2.6500000000000004</v>
      </c>
      <c r="V9358" s="2">
        <v>1.4</v>
      </c>
      <c r="W9358" s="54">
        <f>_xlfn.XLOOKUP(M9358,Market!A:A,Market!F:F,0)</f>
        <v>0.06</v>
      </c>
      <c r="X9358" s="55">
        <f t="shared" si="1170"/>
        <v>9.2750000000000027E-2</v>
      </c>
      <c r="Y9358" s="55">
        <f t="shared" si="1171"/>
        <v>1.2500000000000004</v>
      </c>
      <c r="Z9358" s="54">
        <f t="shared" si="1172"/>
        <v>0.47169811320754729</v>
      </c>
      <c r="AA9358" s="49" t="str">
        <f t="shared" ca="1" si="1173"/>
        <v>Y</v>
      </c>
      <c r="AB9358" s="49">
        <f t="shared" ca="1" si="1174"/>
        <v>6</v>
      </c>
      <c r="AC9358" s="49" t="str">
        <f t="shared" ca="1" si="1175"/>
        <v>Y</v>
      </c>
    </row>
    <row r="9359" spans="1:29" x14ac:dyDescent="0.25">
      <c r="A9359">
        <v>11078</v>
      </c>
      <c r="B9359" s="9">
        <v>43217</v>
      </c>
      <c r="C9359" s="50" t="str">
        <f t="shared" si="1168"/>
        <v>N</v>
      </c>
      <c r="D9359" s="52">
        <f>_xlfn.XLOOKUP(B9359,Cal_Date!B:B,Cal_Date!A:A,0)</f>
        <v>4</v>
      </c>
      <c r="E9359">
        <v>2018</v>
      </c>
      <c r="F9359" t="s">
        <v>125</v>
      </c>
      <c r="G9359" t="s">
        <v>129</v>
      </c>
      <c r="H9359" t="s">
        <v>48</v>
      </c>
      <c r="I9359" t="s">
        <v>18</v>
      </c>
      <c r="J9359" t="s">
        <v>10</v>
      </c>
      <c r="K9359" t="s">
        <v>43</v>
      </c>
      <c r="L9359">
        <v>2</v>
      </c>
      <c r="M9359">
        <v>1008</v>
      </c>
      <c r="O9359" t="s">
        <v>28</v>
      </c>
      <c r="R9359" t="s">
        <v>44</v>
      </c>
      <c r="S9359" s="49" t="str">
        <f t="shared" si="1169"/>
        <v>Card</v>
      </c>
      <c r="T9359" s="3">
        <v>0.03</v>
      </c>
      <c r="U9359" s="2">
        <v>15.245999999999999</v>
      </c>
      <c r="V9359" s="2">
        <v>2.92</v>
      </c>
      <c r="W9359" s="54">
        <f>_xlfn.XLOOKUP(M9359,Market!A:A,Market!F:F,0)</f>
        <v>8.8999999999999996E-2</v>
      </c>
      <c r="X9359" s="55">
        <f t="shared" si="1170"/>
        <v>0.45737999999999995</v>
      </c>
      <c r="Y9359" s="55">
        <f t="shared" si="1171"/>
        <v>12.325999999999999</v>
      </c>
      <c r="Z9359" s="54">
        <f t="shared" si="1172"/>
        <v>0.80847435392889933</v>
      </c>
      <c r="AA9359" s="49" t="str">
        <f t="shared" ca="1" si="1173"/>
        <v>Y</v>
      </c>
      <c r="AB9359" s="49">
        <f t="shared" ca="1" si="1174"/>
        <v>6</v>
      </c>
      <c r="AC9359" s="49" t="str">
        <f t="shared" ca="1" si="1175"/>
        <v>Y</v>
      </c>
    </row>
    <row r="9360" spans="1:29" x14ac:dyDescent="0.25">
      <c r="A9360">
        <v>11079</v>
      </c>
      <c r="B9360" s="9">
        <v>43217</v>
      </c>
      <c r="C9360" s="50" t="str">
        <f t="shared" si="1168"/>
        <v>N</v>
      </c>
      <c r="D9360" s="52">
        <f>_xlfn.XLOOKUP(B9360,Cal_Date!B:B,Cal_Date!A:A,0)</f>
        <v>4</v>
      </c>
      <c r="E9360">
        <v>2018</v>
      </c>
      <c r="F9360" t="s">
        <v>125</v>
      </c>
      <c r="G9360" t="s">
        <v>129</v>
      </c>
      <c r="H9360" t="s">
        <v>48</v>
      </c>
      <c r="I9360" t="s">
        <v>18</v>
      </c>
      <c r="J9360" t="s">
        <v>10</v>
      </c>
      <c r="K9360" t="s">
        <v>43</v>
      </c>
      <c r="L9360">
        <v>1</v>
      </c>
      <c r="M9360">
        <v>1001</v>
      </c>
      <c r="O9360" t="s">
        <v>25</v>
      </c>
      <c r="R9360" t="s">
        <v>47</v>
      </c>
      <c r="S9360" s="49" t="str">
        <f t="shared" si="1169"/>
        <v>Card</v>
      </c>
      <c r="T9360" s="3">
        <v>3.5000000000000003E-2</v>
      </c>
      <c r="U9360" s="2">
        <v>7.42</v>
      </c>
      <c r="V9360" s="2">
        <v>1.46</v>
      </c>
      <c r="W9360" s="54">
        <f>_xlfn.XLOOKUP(M9360,Market!A:A,Market!F:F,0)</f>
        <v>0.06</v>
      </c>
      <c r="X9360" s="55">
        <f t="shared" si="1170"/>
        <v>0.25970000000000004</v>
      </c>
      <c r="Y9360" s="55">
        <f t="shared" si="1171"/>
        <v>5.96</v>
      </c>
      <c r="Z9360" s="54">
        <f t="shared" si="1172"/>
        <v>0.80323450134770891</v>
      </c>
      <c r="AA9360" s="49" t="str">
        <f t="shared" ca="1" si="1173"/>
        <v>Y</v>
      </c>
      <c r="AB9360" s="49">
        <f t="shared" ca="1" si="1174"/>
        <v>6</v>
      </c>
      <c r="AC9360" s="49" t="str">
        <f t="shared" ca="1" si="1175"/>
        <v>Y</v>
      </c>
    </row>
    <row r="9361" spans="1:29" x14ac:dyDescent="0.25">
      <c r="A9361">
        <v>11080</v>
      </c>
      <c r="B9361" s="9">
        <v>43217</v>
      </c>
      <c r="C9361" s="50" t="str">
        <f t="shared" si="1168"/>
        <v>N</v>
      </c>
      <c r="D9361" s="52">
        <f>_xlfn.XLOOKUP(B9361,Cal_Date!B:B,Cal_Date!A:A,0)</f>
        <v>4</v>
      </c>
      <c r="E9361">
        <v>2018</v>
      </c>
      <c r="F9361" t="s">
        <v>125</v>
      </c>
      <c r="G9361" t="s">
        <v>129</v>
      </c>
      <c r="H9361" t="s">
        <v>48</v>
      </c>
      <c r="I9361" t="s">
        <v>18</v>
      </c>
      <c r="J9361" t="s">
        <v>10</v>
      </c>
      <c r="K9361" t="s">
        <v>43</v>
      </c>
      <c r="L9361">
        <v>1</v>
      </c>
      <c r="M9361">
        <v>1001</v>
      </c>
      <c r="O9361" t="s">
        <v>25</v>
      </c>
      <c r="R9361" t="s">
        <v>44</v>
      </c>
      <c r="S9361" s="49" t="str">
        <f t="shared" si="1169"/>
        <v>Card</v>
      </c>
      <c r="T9361" s="3">
        <v>0.03</v>
      </c>
      <c r="U9361" s="2">
        <v>7.42</v>
      </c>
      <c r="V9361" s="2">
        <v>1.46</v>
      </c>
      <c r="W9361" s="54">
        <f>_xlfn.XLOOKUP(M9361,Market!A:A,Market!F:F,0)</f>
        <v>0.06</v>
      </c>
      <c r="X9361" s="55">
        <f t="shared" si="1170"/>
        <v>0.22259999999999999</v>
      </c>
      <c r="Y9361" s="55">
        <f t="shared" si="1171"/>
        <v>5.96</v>
      </c>
      <c r="Z9361" s="54">
        <f t="shared" si="1172"/>
        <v>0.80323450134770891</v>
      </c>
      <c r="AA9361" s="49" t="str">
        <f t="shared" ca="1" si="1173"/>
        <v>Y</v>
      </c>
      <c r="AB9361" s="49">
        <f t="shared" ca="1" si="1174"/>
        <v>6</v>
      </c>
      <c r="AC9361" s="49" t="str">
        <f t="shared" ca="1" si="1175"/>
        <v>Y</v>
      </c>
    </row>
    <row r="9362" spans="1:29" x14ac:dyDescent="0.25">
      <c r="A9362">
        <v>11081</v>
      </c>
      <c r="B9362" s="9">
        <v>43217</v>
      </c>
      <c r="C9362" s="50" t="str">
        <f t="shared" si="1168"/>
        <v>N</v>
      </c>
      <c r="D9362" s="52">
        <f>_xlfn.XLOOKUP(B9362,Cal_Date!B:B,Cal_Date!A:A,0)</f>
        <v>4</v>
      </c>
      <c r="E9362">
        <v>2018</v>
      </c>
      <c r="F9362" t="s">
        <v>125</v>
      </c>
      <c r="G9362" t="s">
        <v>129</v>
      </c>
      <c r="H9362" t="s">
        <v>48</v>
      </c>
      <c r="I9362" t="s">
        <v>18</v>
      </c>
      <c r="J9362" t="s">
        <v>10</v>
      </c>
      <c r="K9362" t="s">
        <v>43</v>
      </c>
      <c r="L9362">
        <v>1</v>
      </c>
      <c r="M9362">
        <v>1001</v>
      </c>
      <c r="O9362" t="s">
        <v>25</v>
      </c>
      <c r="R9362" t="s">
        <v>44</v>
      </c>
      <c r="S9362" s="49" t="str">
        <f t="shared" si="1169"/>
        <v>Card</v>
      </c>
      <c r="T9362" s="3">
        <v>0.03</v>
      </c>
      <c r="U9362" s="2">
        <v>7.42</v>
      </c>
      <c r="V9362" s="2">
        <v>1.46</v>
      </c>
      <c r="W9362" s="54">
        <f>_xlfn.XLOOKUP(M9362,Market!A:A,Market!F:F,0)</f>
        <v>0.06</v>
      </c>
      <c r="X9362" s="55">
        <f t="shared" si="1170"/>
        <v>0.22259999999999999</v>
      </c>
      <c r="Y9362" s="55">
        <f t="shared" si="1171"/>
        <v>5.96</v>
      </c>
      <c r="Z9362" s="54">
        <f t="shared" si="1172"/>
        <v>0.80323450134770891</v>
      </c>
      <c r="AA9362" s="49" t="str">
        <f t="shared" ca="1" si="1173"/>
        <v>Y</v>
      </c>
      <c r="AB9362" s="49">
        <f t="shared" ca="1" si="1174"/>
        <v>6</v>
      </c>
      <c r="AC9362" s="49" t="str">
        <f t="shared" ca="1" si="1175"/>
        <v>Y</v>
      </c>
    </row>
    <row r="9363" spans="1:29" x14ac:dyDescent="0.25">
      <c r="A9363">
        <v>11082</v>
      </c>
      <c r="B9363" s="9">
        <v>43217</v>
      </c>
      <c r="C9363" s="50" t="str">
        <f t="shared" si="1168"/>
        <v>N</v>
      </c>
      <c r="D9363" s="52">
        <f>_xlfn.XLOOKUP(B9363,Cal_Date!B:B,Cal_Date!A:A,0)</f>
        <v>4</v>
      </c>
      <c r="E9363">
        <v>2018</v>
      </c>
      <c r="F9363" t="s">
        <v>125</v>
      </c>
      <c r="G9363" t="s">
        <v>129</v>
      </c>
      <c r="H9363" t="s">
        <v>14</v>
      </c>
      <c r="I9363" t="s">
        <v>18</v>
      </c>
      <c r="J9363" t="s">
        <v>15</v>
      </c>
      <c r="K9363" t="s">
        <v>43</v>
      </c>
      <c r="L9363">
        <v>1</v>
      </c>
      <c r="M9363">
        <v>1002</v>
      </c>
      <c r="O9363" t="s">
        <v>28</v>
      </c>
      <c r="R9363" t="s">
        <v>44</v>
      </c>
      <c r="S9363" s="49" t="str">
        <f t="shared" si="1169"/>
        <v>Card</v>
      </c>
      <c r="T9363" s="3">
        <v>0.03</v>
      </c>
      <c r="U9363" s="2">
        <v>5.3000000000000007</v>
      </c>
      <c r="V9363" s="2">
        <v>2.2200000000000002</v>
      </c>
      <c r="W9363" s="54">
        <f>_xlfn.XLOOKUP(M9363,Market!A:A,Market!F:F,0)</f>
        <v>0.06</v>
      </c>
      <c r="X9363" s="55">
        <f t="shared" si="1170"/>
        <v>0.159</v>
      </c>
      <c r="Y9363" s="55">
        <f t="shared" si="1171"/>
        <v>3.0800000000000005</v>
      </c>
      <c r="Z9363" s="54">
        <f t="shared" si="1172"/>
        <v>0.5811320754716981</v>
      </c>
      <c r="AA9363" s="49" t="str">
        <f t="shared" ca="1" si="1173"/>
        <v>Y</v>
      </c>
      <c r="AB9363" s="49">
        <f t="shared" ca="1" si="1174"/>
        <v>6</v>
      </c>
      <c r="AC9363" s="49" t="str">
        <f t="shared" ca="1" si="1175"/>
        <v>Y</v>
      </c>
    </row>
    <row r="9364" spans="1:29" x14ac:dyDescent="0.25">
      <c r="A9364">
        <v>11083</v>
      </c>
      <c r="B9364" s="9">
        <v>43217</v>
      </c>
      <c r="C9364" s="50" t="str">
        <f t="shared" si="1168"/>
        <v>N</v>
      </c>
      <c r="D9364" s="52">
        <f>_xlfn.XLOOKUP(B9364,Cal_Date!B:B,Cal_Date!A:A,0)</f>
        <v>4</v>
      </c>
      <c r="E9364">
        <v>2018</v>
      </c>
      <c r="F9364" t="s">
        <v>125</v>
      </c>
      <c r="G9364" t="s">
        <v>129</v>
      </c>
      <c r="H9364" t="s">
        <v>14</v>
      </c>
      <c r="I9364" t="s">
        <v>18</v>
      </c>
      <c r="J9364" t="s">
        <v>15</v>
      </c>
      <c r="K9364" t="s">
        <v>43</v>
      </c>
      <c r="L9364">
        <v>1</v>
      </c>
      <c r="M9364">
        <v>1003</v>
      </c>
      <c r="O9364" t="s">
        <v>25</v>
      </c>
      <c r="R9364" t="s">
        <v>47</v>
      </c>
      <c r="S9364" s="49" t="str">
        <f t="shared" si="1169"/>
        <v>Card</v>
      </c>
      <c r="T9364" s="3">
        <v>3.5000000000000003E-2</v>
      </c>
      <c r="U9364" s="2">
        <v>5.3000000000000007</v>
      </c>
      <c r="V9364" s="2">
        <v>2.1</v>
      </c>
      <c r="W9364" s="54">
        <f>_xlfn.XLOOKUP(M9364,Market!A:A,Market!F:F,0)</f>
        <v>0.06</v>
      </c>
      <c r="X9364" s="55">
        <f t="shared" si="1170"/>
        <v>0.18550000000000005</v>
      </c>
      <c r="Y9364" s="55">
        <f t="shared" si="1171"/>
        <v>3.2000000000000006</v>
      </c>
      <c r="Z9364" s="54">
        <f t="shared" si="1172"/>
        <v>0.60377358490566047</v>
      </c>
      <c r="AA9364" s="49" t="str">
        <f t="shared" ca="1" si="1173"/>
        <v>Y</v>
      </c>
      <c r="AB9364" s="49">
        <f t="shared" ca="1" si="1174"/>
        <v>6</v>
      </c>
      <c r="AC9364" s="49" t="str">
        <f t="shared" ca="1" si="1175"/>
        <v>Y</v>
      </c>
    </row>
    <row r="9365" spans="1:29" x14ac:dyDescent="0.25">
      <c r="A9365">
        <v>11084</v>
      </c>
      <c r="B9365" s="9">
        <v>43217</v>
      </c>
      <c r="C9365" s="50" t="str">
        <f t="shared" si="1168"/>
        <v>N</v>
      </c>
      <c r="D9365" s="52">
        <f>_xlfn.XLOOKUP(B9365,Cal_Date!B:B,Cal_Date!A:A,0)</f>
        <v>4</v>
      </c>
      <c r="E9365">
        <v>2018</v>
      </c>
      <c r="F9365" t="s">
        <v>125</v>
      </c>
      <c r="G9365" t="s">
        <v>129</v>
      </c>
      <c r="H9365" t="s">
        <v>11</v>
      </c>
      <c r="I9365" t="s">
        <v>11</v>
      </c>
      <c r="J9365" t="s">
        <v>15</v>
      </c>
      <c r="K9365" t="s">
        <v>42</v>
      </c>
      <c r="L9365">
        <v>2</v>
      </c>
      <c r="M9365">
        <v>1003</v>
      </c>
      <c r="O9365" t="s">
        <v>25</v>
      </c>
      <c r="R9365" t="s">
        <v>44</v>
      </c>
      <c r="S9365" s="49" t="str">
        <f t="shared" si="1169"/>
        <v>Card</v>
      </c>
      <c r="T9365" s="3">
        <v>0.03</v>
      </c>
      <c r="U9365" s="2">
        <v>5.3000000000000007</v>
      </c>
      <c r="V9365" s="2">
        <v>1.74</v>
      </c>
      <c r="W9365" s="54">
        <f>_xlfn.XLOOKUP(M9365,Market!A:A,Market!F:F,0)</f>
        <v>0.06</v>
      </c>
      <c r="X9365" s="55">
        <f t="shared" si="1170"/>
        <v>0.159</v>
      </c>
      <c r="Y9365" s="55">
        <f t="shared" si="1171"/>
        <v>3.5600000000000005</v>
      </c>
      <c r="Z9365" s="54">
        <f t="shared" si="1172"/>
        <v>0.67169811320754713</v>
      </c>
      <c r="AA9365" s="49" t="str">
        <f t="shared" ca="1" si="1173"/>
        <v>Y</v>
      </c>
      <c r="AB9365" s="49">
        <f t="shared" ca="1" si="1174"/>
        <v>6</v>
      </c>
      <c r="AC9365" s="49" t="str">
        <f t="shared" ca="1" si="1175"/>
        <v>Y</v>
      </c>
    </row>
    <row r="9366" spans="1:29" x14ac:dyDescent="0.25">
      <c r="A9366">
        <v>11085</v>
      </c>
      <c r="B9366" s="9">
        <v>43217</v>
      </c>
      <c r="C9366" s="50" t="str">
        <f t="shared" si="1168"/>
        <v>N</v>
      </c>
      <c r="D9366" s="52">
        <f>_xlfn.XLOOKUP(B9366,Cal_Date!B:B,Cal_Date!A:A,0)</f>
        <v>4</v>
      </c>
      <c r="E9366">
        <v>2018</v>
      </c>
      <c r="F9366" t="s">
        <v>125</v>
      </c>
      <c r="G9366" t="s">
        <v>129</v>
      </c>
      <c r="H9366" t="s">
        <v>48</v>
      </c>
      <c r="I9366" t="s">
        <v>18</v>
      </c>
      <c r="J9366" t="s">
        <v>10</v>
      </c>
      <c r="K9366" t="s">
        <v>43</v>
      </c>
      <c r="L9366">
        <v>2</v>
      </c>
      <c r="M9366">
        <v>1003</v>
      </c>
      <c r="O9366" t="s">
        <v>25</v>
      </c>
      <c r="R9366" t="s">
        <v>44</v>
      </c>
      <c r="S9366" s="49" t="str">
        <f t="shared" si="1169"/>
        <v>Card</v>
      </c>
      <c r="T9366" s="3">
        <v>0.03</v>
      </c>
      <c r="U9366" s="2">
        <v>14.84</v>
      </c>
      <c r="V9366" s="2">
        <v>2.92</v>
      </c>
      <c r="W9366" s="54">
        <f>_xlfn.XLOOKUP(M9366,Market!A:A,Market!F:F,0)</f>
        <v>0.06</v>
      </c>
      <c r="X9366" s="55">
        <f t="shared" si="1170"/>
        <v>0.44519999999999998</v>
      </c>
      <c r="Y9366" s="55">
        <f t="shared" si="1171"/>
        <v>11.92</v>
      </c>
      <c r="Z9366" s="54">
        <f t="shared" si="1172"/>
        <v>0.80323450134770891</v>
      </c>
      <c r="AA9366" s="49" t="str">
        <f t="shared" ca="1" si="1173"/>
        <v>Y</v>
      </c>
      <c r="AB9366" s="49">
        <f t="shared" ca="1" si="1174"/>
        <v>6</v>
      </c>
      <c r="AC9366" s="49" t="str">
        <f t="shared" ca="1" si="1175"/>
        <v>Y</v>
      </c>
    </row>
    <row r="9367" spans="1:29" x14ac:dyDescent="0.25">
      <c r="A9367">
        <v>11086</v>
      </c>
      <c r="B9367" s="9">
        <v>43217</v>
      </c>
      <c r="C9367" s="50" t="str">
        <f t="shared" si="1168"/>
        <v>N</v>
      </c>
      <c r="D9367" s="52">
        <f>_xlfn.XLOOKUP(B9367,Cal_Date!B:B,Cal_Date!A:A,0)</f>
        <v>4</v>
      </c>
      <c r="E9367">
        <v>2018</v>
      </c>
      <c r="F9367" t="s">
        <v>125</v>
      </c>
      <c r="G9367" t="s">
        <v>129</v>
      </c>
      <c r="H9367" t="s">
        <v>48</v>
      </c>
      <c r="I9367" t="s">
        <v>18</v>
      </c>
      <c r="J9367" t="s">
        <v>10</v>
      </c>
      <c r="K9367" t="s">
        <v>43</v>
      </c>
      <c r="L9367">
        <v>1</v>
      </c>
      <c r="M9367">
        <v>1004</v>
      </c>
      <c r="O9367" t="s">
        <v>28</v>
      </c>
      <c r="R9367" t="s">
        <v>44</v>
      </c>
      <c r="S9367" s="49" t="str">
        <f t="shared" si="1169"/>
        <v>Card</v>
      </c>
      <c r="T9367" s="3">
        <v>0.03</v>
      </c>
      <c r="U9367" s="2">
        <v>7.42</v>
      </c>
      <c r="V9367" s="2">
        <v>1.46</v>
      </c>
      <c r="W9367" s="54">
        <f>_xlfn.XLOOKUP(M9367,Market!A:A,Market!F:F,0)</f>
        <v>0.06</v>
      </c>
      <c r="X9367" s="55">
        <f t="shared" si="1170"/>
        <v>0.22259999999999999</v>
      </c>
      <c r="Y9367" s="55">
        <f t="shared" si="1171"/>
        <v>5.96</v>
      </c>
      <c r="Z9367" s="54">
        <f t="shared" si="1172"/>
        <v>0.80323450134770891</v>
      </c>
      <c r="AA9367" s="49" t="str">
        <f t="shared" ca="1" si="1173"/>
        <v>Y</v>
      </c>
      <c r="AB9367" s="49">
        <f t="shared" ca="1" si="1174"/>
        <v>6</v>
      </c>
      <c r="AC9367" s="49" t="str">
        <f t="shared" ca="1" si="1175"/>
        <v>Y</v>
      </c>
    </row>
    <row r="9368" spans="1:29" x14ac:dyDescent="0.25">
      <c r="A9368">
        <v>11087</v>
      </c>
      <c r="B9368" s="9">
        <v>43217</v>
      </c>
      <c r="C9368" s="50" t="str">
        <f t="shared" si="1168"/>
        <v>N</v>
      </c>
      <c r="D9368" s="52">
        <f>_xlfn.XLOOKUP(B9368,Cal_Date!B:B,Cal_Date!A:A,0)</f>
        <v>4</v>
      </c>
      <c r="E9368">
        <v>2018</v>
      </c>
      <c r="F9368" t="s">
        <v>125</v>
      </c>
      <c r="G9368" t="s">
        <v>129</v>
      </c>
      <c r="H9368" t="s">
        <v>48</v>
      </c>
      <c r="I9368" t="s">
        <v>18</v>
      </c>
      <c r="J9368" t="s">
        <v>10</v>
      </c>
      <c r="K9368" t="s">
        <v>43</v>
      </c>
      <c r="L9368">
        <v>1</v>
      </c>
      <c r="M9368">
        <v>1005</v>
      </c>
      <c r="O9368" t="s">
        <v>25</v>
      </c>
      <c r="R9368" t="s">
        <v>47</v>
      </c>
      <c r="S9368" s="49" t="str">
        <f t="shared" si="1169"/>
        <v>Card</v>
      </c>
      <c r="T9368" s="3">
        <v>3.5000000000000003E-2</v>
      </c>
      <c r="U9368" s="2">
        <v>7.6229999999999993</v>
      </c>
      <c r="V9368" s="2">
        <v>1.46</v>
      </c>
      <c r="W9368" s="54">
        <f>_xlfn.XLOOKUP(M9368,Market!A:A,Market!F:F,0)</f>
        <v>8.8999999999999996E-2</v>
      </c>
      <c r="X9368" s="55">
        <f t="shared" si="1170"/>
        <v>0.26680500000000001</v>
      </c>
      <c r="Y9368" s="55">
        <f t="shared" si="1171"/>
        <v>6.1629999999999994</v>
      </c>
      <c r="Z9368" s="54">
        <f t="shared" si="1172"/>
        <v>0.80847435392889933</v>
      </c>
      <c r="AA9368" s="49" t="str">
        <f t="shared" ca="1" si="1173"/>
        <v>Y</v>
      </c>
      <c r="AB9368" s="49">
        <f t="shared" ca="1" si="1174"/>
        <v>6</v>
      </c>
      <c r="AC9368" s="49" t="str">
        <f t="shared" ca="1" si="1175"/>
        <v>Y</v>
      </c>
    </row>
    <row r="9369" spans="1:29" x14ac:dyDescent="0.25">
      <c r="A9369">
        <v>11088</v>
      </c>
      <c r="B9369" s="9">
        <v>43217</v>
      </c>
      <c r="C9369" s="50" t="str">
        <f t="shared" si="1168"/>
        <v>N</v>
      </c>
      <c r="D9369" s="52">
        <f>_xlfn.XLOOKUP(B9369,Cal_Date!B:B,Cal_Date!A:A,0)</f>
        <v>4</v>
      </c>
      <c r="E9369">
        <v>2018</v>
      </c>
      <c r="F9369" t="s">
        <v>125</v>
      </c>
      <c r="G9369" t="s">
        <v>129</v>
      </c>
      <c r="H9369" t="s">
        <v>48</v>
      </c>
      <c r="I9369" t="s">
        <v>18</v>
      </c>
      <c r="J9369" t="s">
        <v>10</v>
      </c>
      <c r="K9369" t="s">
        <v>43</v>
      </c>
      <c r="L9369">
        <v>1</v>
      </c>
      <c r="M9369">
        <v>1005</v>
      </c>
      <c r="O9369" t="s">
        <v>25</v>
      </c>
      <c r="R9369" t="s">
        <v>44</v>
      </c>
      <c r="S9369" s="49" t="str">
        <f t="shared" si="1169"/>
        <v>Card</v>
      </c>
      <c r="T9369" s="3">
        <v>0.03</v>
      </c>
      <c r="U9369" s="2">
        <v>7.6229999999999993</v>
      </c>
      <c r="V9369" s="2">
        <v>1.46</v>
      </c>
      <c r="W9369" s="54">
        <f>_xlfn.XLOOKUP(M9369,Market!A:A,Market!F:F,0)</f>
        <v>8.8999999999999996E-2</v>
      </c>
      <c r="X9369" s="55">
        <f t="shared" si="1170"/>
        <v>0.22868999999999998</v>
      </c>
      <c r="Y9369" s="55">
        <f t="shared" si="1171"/>
        <v>6.1629999999999994</v>
      </c>
      <c r="Z9369" s="54">
        <f t="shared" si="1172"/>
        <v>0.80847435392889933</v>
      </c>
      <c r="AA9369" s="49" t="str">
        <f t="shared" ca="1" si="1173"/>
        <v>Y</v>
      </c>
      <c r="AB9369" s="49">
        <f t="shared" ca="1" si="1174"/>
        <v>6</v>
      </c>
      <c r="AC9369" s="49" t="str">
        <f t="shared" ca="1" si="1175"/>
        <v>Y</v>
      </c>
    </row>
    <row r="9370" spans="1:29" x14ac:dyDescent="0.25">
      <c r="A9370">
        <v>11089</v>
      </c>
      <c r="B9370" s="9">
        <v>43217</v>
      </c>
      <c r="C9370" s="50" t="str">
        <f t="shared" si="1168"/>
        <v>N</v>
      </c>
      <c r="D9370" s="52">
        <f>_xlfn.XLOOKUP(B9370,Cal_Date!B:B,Cal_Date!A:A,0)</f>
        <v>4</v>
      </c>
      <c r="E9370">
        <v>2018</v>
      </c>
      <c r="F9370" t="s">
        <v>125</v>
      </c>
      <c r="G9370" t="s">
        <v>129</v>
      </c>
      <c r="H9370" t="s">
        <v>48</v>
      </c>
      <c r="I9370" t="s">
        <v>18</v>
      </c>
      <c r="J9370" t="s">
        <v>10</v>
      </c>
      <c r="K9370" t="s">
        <v>43</v>
      </c>
      <c r="L9370">
        <v>2</v>
      </c>
      <c r="M9370">
        <v>1003</v>
      </c>
      <c r="O9370" t="s">
        <v>25</v>
      </c>
      <c r="R9370" t="s">
        <v>44</v>
      </c>
      <c r="S9370" s="49" t="str">
        <f t="shared" si="1169"/>
        <v>Card</v>
      </c>
      <c r="T9370" s="3">
        <v>0.03</v>
      </c>
      <c r="U9370" s="2">
        <v>14.84</v>
      </c>
      <c r="V9370" s="2">
        <v>2.92</v>
      </c>
      <c r="W9370" s="54">
        <f>_xlfn.XLOOKUP(M9370,Market!A:A,Market!F:F,0)</f>
        <v>0.06</v>
      </c>
      <c r="X9370" s="55">
        <f t="shared" si="1170"/>
        <v>0.44519999999999998</v>
      </c>
      <c r="Y9370" s="55">
        <f t="shared" si="1171"/>
        <v>11.92</v>
      </c>
      <c r="Z9370" s="54">
        <f t="shared" si="1172"/>
        <v>0.80323450134770891</v>
      </c>
      <c r="AA9370" s="49" t="str">
        <f t="shared" ca="1" si="1173"/>
        <v>Y</v>
      </c>
      <c r="AB9370" s="49">
        <f t="shared" ca="1" si="1174"/>
        <v>6</v>
      </c>
      <c r="AC9370" s="49" t="str">
        <f t="shared" ca="1" si="1175"/>
        <v>Y</v>
      </c>
    </row>
    <row r="9371" spans="1:29" x14ac:dyDescent="0.25">
      <c r="A9371">
        <v>11090</v>
      </c>
      <c r="B9371" s="9">
        <v>43217</v>
      </c>
      <c r="C9371" s="50" t="str">
        <f t="shared" si="1168"/>
        <v>N</v>
      </c>
      <c r="D9371" s="52">
        <f>_xlfn.XLOOKUP(B9371,Cal_Date!B:B,Cal_Date!A:A,0)</f>
        <v>4</v>
      </c>
      <c r="E9371">
        <v>2018</v>
      </c>
      <c r="F9371" t="s">
        <v>125</v>
      </c>
      <c r="G9371" t="s">
        <v>129</v>
      </c>
      <c r="H9371" t="s">
        <v>11</v>
      </c>
      <c r="I9371" t="s">
        <v>18</v>
      </c>
      <c r="J9371" t="s">
        <v>15</v>
      </c>
      <c r="K9371" t="s">
        <v>42</v>
      </c>
      <c r="L9371">
        <v>1</v>
      </c>
      <c r="M9371">
        <v>1007</v>
      </c>
      <c r="O9371" t="s">
        <v>28</v>
      </c>
      <c r="R9371" t="s">
        <v>44</v>
      </c>
      <c r="S9371" s="49" t="str">
        <f t="shared" si="1169"/>
        <v>Card</v>
      </c>
      <c r="T9371" s="3">
        <v>0.03</v>
      </c>
      <c r="U9371" s="2">
        <v>2.7225000000000001</v>
      </c>
      <c r="V9371" s="2">
        <v>1.4</v>
      </c>
      <c r="W9371" s="54">
        <f>_xlfn.XLOOKUP(M9371,Market!A:A,Market!F:F,0)</f>
        <v>8.8999999999999996E-2</v>
      </c>
      <c r="X9371" s="55">
        <f t="shared" si="1170"/>
        <v>8.1674999999999998E-2</v>
      </c>
      <c r="Y9371" s="55">
        <f t="shared" si="1171"/>
        <v>1.3225000000000002</v>
      </c>
      <c r="Z9371" s="54">
        <f t="shared" si="1172"/>
        <v>0.48576675849403128</v>
      </c>
      <c r="AA9371" s="49" t="str">
        <f t="shared" ca="1" si="1173"/>
        <v>Y</v>
      </c>
      <c r="AB9371" s="49">
        <f t="shared" ca="1" si="1174"/>
        <v>6</v>
      </c>
      <c r="AC9371" s="49" t="str">
        <f t="shared" ca="1" si="1175"/>
        <v>Y</v>
      </c>
    </row>
    <row r="9372" spans="1:29" x14ac:dyDescent="0.25">
      <c r="A9372">
        <v>11091</v>
      </c>
      <c r="B9372" s="9">
        <v>43217</v>
      </c>
      <c r="C9372" s="50" t="str">
        <f t="shared" si="1168"/>
        <v>N</v>
      </c>
      <c r="D9372" s="52">
        <f>_xlfn.XLOOKUP(B9372,Cal_Date!B:B,Cal_Date!A:A,0)</f>
        <v>4</v>
      </c>
      <c r="E9372">
        <v>2018</v>
      </c>
      <c r="F9372" t="s">
        <v>125</v>
      </c>
      <c r="G9372" t="s">
        <v>129</v>
      </c>
      <c r="H9372" t="s">
        <v>11</v>
      </c>
      <c r="I9372" t="s">
        <v>11</v>
      </c>
      <c r="J9372" t="s">
        <v>15</v>
      </c>
      <c r="K9372" t="s">
        <v>42</v>
      </c>
      <c r="L9372">
        <v>2</v>
      </c>
      <c r="M9372">
        <v>1006</v>
      </c>
      <c r="O9372" t="s">
        <v>28</v>
      </c>
      <c r="R9372" t="s">
        <v>47</v>
      </c>
      <c r="S9372" s="49" t="str">
        <f t="shared" si="1169"/>
        <v>Card</v>
      </c>
      <c r="T9372" s="3">
        <v>3.5000000000000003E-2</v>
      </c>
      <c r="U9372" s="2">
        <v>5.4450000000000003</v>
      </c>
      <c r="V9372" s="2">
        <v>1.74</v>
      </c>
      <c r="W9372" s="54">
        <f>_xlfn.XLOOKUP(M9372,Market!A:A,Market!F:F,0)</f>
        <v>8.8999999999999996E-2</v>
      </c>
      <c r="X9372" s="55">
        <f t="shared" si="1170"/>
        <v>0.19057500000000002</v>
      </c>
      <c r="Y9372" s="55">
        <f t="shared" si="1171"/>
        <v>3.7050000000000001</v>
      </c>
      <c r="Z9372" s="54">
        <f t="shared" si="1172"/>
        <v>0.68044077134986225</v>
      </c>
      <c r="AA9372" s="49" t="str">
        <f t="shared" ca="1" si="1173"/>
        <v>Y</v>
      </c>
      <c r="AB9372" s="49">
        <f t="shared" ca="1" si="1174"/>
        <v>6</v>
      </c>
      <c r="AC9372" s="49" t="str">
        <f t="shared" ca="1" si="1175"/>
        <v>Y</v>
      </c>
    </row>
    <row r="9373" spans="1:29" x14ac:dyDescent="0.25">
      <c r="A9373">
        <v>11092</v>
      </c>
      <c r="B9373" s="9">
        <v>43217</v>
      </c>
      <c r="C9373" s="50" t="str">
        <f t="shared" si="1168"/>
        <v>N</v>
      </c>
      <c r="D9373" s="52">
        <f>_xlfn.XLOOKUP(B9373,Cal_Date!B:B,Cal_Date!A:A,0)</f>
        <v>4</v>
      </c>
      <c r="E9373">
        <v>2018</v>
      </c>
      <c r="F9373" t="s">
        <v>125</v>
      </c>
      <c r="G9373" t="s">
        <v>129</v>
      </c>
      <c r="H9373" t="s">
        <v>48</v>
      </c>
      <c r="I9373" t="s">
        <v>18</v>
      </c>
      <c r="J9373" t="s">
        <v>10</v>
      </c>
      <c r="K9373" t="s">
        <v>43</v>
      </c>
      <c r="L9373">
        <v>1</v>
      </c>
      <c r="M9373">
        <v>1006</v>
      </c>
      <c r="O9373" t="s">
        <v>28</v>
      </c>
      <c r="R9373" t="s">
        <v>47</v>
      </c>
      <c r="S9373" s="49" t="str">
        <f t="shared" si="1169"/>
        <v>Card</v>
      </c>
      <c r="T9373" s="3">
        <v>3.5000000000000003E-2</v>
      </c>
      <c r="U9373" s="2">
        <v>7.6229999999999993</v>
      </c>
      <c r="V9373" s="2">
        <v>1.46</v>
      </c>
      <c r="W9373" s="54">
        <f>_xlfn.XLOOKUP(M9373,Market!A:A,Market!F:F,0)</f>
        <v>8.8999999999999996E-2</v>
      </c>
      <c r="X9373" s="55">
        <f t="shared" si="1170"/>
        <v>0.26680500000000001</v>
      </c>
      <c r="Y9373" s="55">
        <f t="shared" si="1171"/>
        <v>6.1629999999999994</v>
      </c>
      <c r="Z9373" s="54">
        <f t="shared" si="1172"/>
        <v>0.80847435392889933</v>
      </c>
      <c r="AA9373" s="49" t="str">
        <f t="shared" ca="1" si="1173"/>
        <v>Y</v>
      </c>
      <c r="AB9373" s="49">
        <f t="shared" ca="1" si="1174"/>
        <v>6</v>
      </c>
      <c r="AC9373" s="49" t="str">
        <f t="shared" ca="1" si="1175"/>
        <v>Y</v>
      </c>
    </row>
    <row r="9374" spans="1:29" x14ac:dyDescent="0.25">
      <c r="A9374">
        <v>11093</v>
      </c>
      <c r="B9374" s="9">
        <v>43217</v>
      </c>
      <c r="C9374" s="50" t="str">
        <f t="shared" si="1168"/>
        <v>N</v>
      </c>
      <c r="D9374" s="52">
        <f>_xlfn.XLOOKUP(B9374,Cal_Date!B:B,Cal_Date!A:A,0)</f>
        <v>4</v>
      </c>
      <c r="E9374">
        <v>2018</v>
      </c>
      <c r="F9374" t="s">
        <v>125</v>
      </c>
      <c r="G9374" t="s">
        <v>129</v>
      </c>
      <c r="H9374" t="s">
        <v>48</v>
      </c>
      <c r="I9374" t="s">
        <v>18</v>
      </c>
      <c r="J9374" t="s">
        <v>10</v>
      </c>
      <c r="K9374" t="s">
        <v>43</v>
      </c>
      <c r="L9374">
        <v>2</v>
      </c>
      <c r="M9374">
        <v>1006</v>
      </c>
      <c r="O9374" t="s">
        <v>28</v>
      </c>
      <c r="R9374" t="s">
        <v>44</v>
      </c>
      <c r="S9374" s="49" t="str">
        <f t="shared" si="1169"/>
        <v>Card</v>
      </c>
      <c r="T9374" s="3">
        <v>0.03</v>
      </c>
      <c r="U9374" s="2">
        <v>15.245999999999999</v>
      </c>
      <c r="V9374" s="2">
        <v>2.92</v>
      </c>
      <c r="W9374" s="54">
        <f>_xlfn.XLOOKUP(M9374,Market!A:A,Market!F:F,0)</f>
        <v>8.8999999999999996E-2</v>
      </c>
      <c r="X9374" s="55">
        <f t="shared" si="1170"/>
        <v>0.45737999999999995</v>
      </c>
      <c r="Y9374" s="55">
        <f t="shared" si="1171"/>
        <v>12.325999999999999</v>
      </c>
      <c r="Z9374" s="54">
        <f t="shared" si="1172"/>
        <v>0.80847435392889933</v>
      </c>
      <c r="AA9374" s="49" t="str">
        <f t="shared" ca="1" si="1173"/>
        <v>Y</v>
      </c>
      <c r="AB9374" s="49">
        <f t="shared" ca="1" si="1174"/>
        <v>6</v>
      </c>
      <c r="AC9374" s="49" t="str">
        <f t="shared" ca="1" si="1175"/>
        <v>Y</v>
      </c>
    </row>
    <row r="9375" spans="1:29" x14ac:dyDescent="0.25">
      <c r="A9375">
        <v>11094</v>
      </c>
      <c r="B9375" s="9">
        <v>43217</v>
      </c>
      <c r="C9375" s="50" t="str">
        <f t="shared" si="1168"/>
        <v>N</v>
      </c>
      <c r="D9375" s="52">
        <f>_xlfn.XLOOKUP(B9375,Cal_Date!B:B,Cal_Date!A:A,0)</f>
        <v>4</v>
      </c>
      <c r="E9375">
        <v>2018</v>
      </c>
      <c r="F9375" t="s">
        <v>125</v>
      </c>
      <c r="G9375" t="s">
        <v>129</v>
      </c>
      <c r="H9375" t="s">
        <v>48</v>
      </c>
      <c r="I9375" t="s">
        <v>18</v>
      </c>
      <c r="J9375" t="s">
        <v>10</v>
      </c>
      <c r="K9375" t="s">
        <v>43</v>
      </c>
      <c r="L9375">
        <v>1</v>
      </c>
      <c r="M9375">
        <v>1004</v>
      </c>
      <c r="O9375" t="s">
        <v>28</v>
      </c>
      <c r="R9375" t="s">
        <v>44</v>
      </c>
      <c r="S9375" s="49" t="str">
        <f t="shared" si="1169"/>
        <v>Card</v>
      </c>
      <c r="T9375" s="3">
        <v>0.03</v>
      </c>
      <c r="U9375" s="2">
        <v>7.42</v>
      </c>
      <c r="V9375" s="2">
        <v>1.46</v>
      </c>
      <c r="W9375" s="54">
        <f>_xlfn.XLOOKUP(M9375,Market!A:A,Market!F:F,0)</f>
        <v>0.06</v>
      </c>
      <c r="X9375" s="55">
        <f t="shared" si="1170"/>
        <v>0.22259999999999999</v>
      </c>
      <c r="Y9375" s="55">
        <f t="shared" si="1171"/>
        <v>5.96</v>
      </c>
      <c r="Z9375" s="54">
        <f t="shared" si="1172"/>
        <v>0.80323450134770891</v>
      </c>
      <c r="AA9375" s="49" t="str">
        <f t="shared" ca="1" si="1173"/>
        <v>Y</v>
      </c>
      <c r="AB9375" s="49">
        <f t="shared" ca="1" si="1174"/>
        <v>6</v>
      </c>
      <c r="AC9375" s="49" t="str">
        <f t="shared" ca="1" si="1175"/>
        <v>Y</v>
      </c>
    </row>
    <row r="9376" spans="1:29" x14ac:dyDescent="0.25">
      <c r="A9376">
        <v>11095</v>
      </c>
      <c r="B9376" s="9">
        <v>43217</v>
      </c>
      <c r="C9376" s="50" t="str">
        <f t="shared" si="1168"/>
        <v>N</v>
      </c>
      <c r="D9376" s="52">
        <f>_xlfn.XLOOKUP(B9376,Cal_Date!B:B,Cal_Date!A:A,0)</f>
        <v>4</v>
      </c>
      <c r="E9376">
        <v>2018</v>
      </c>
      <c r="F9376" t="s">
        <v>125</v>
      </c>
      <c r="G9376" t="s">
        <v>129</v>
      </c>
      <c r="H9376" t="s">
        <v>14</v>
      </c>
      <c r="I9376" t="s">
        <v>18</v>
      </c>
      <c r="J9376" t="s">
        <v>15</v>
      </c>
      <c r="K9376" t="s">
        <v>43</v>
      </c>
      <c r="L9376">
        <v>1</v>
      </c>
      <c r="M9376">
        <v>1004</v>
      </c>
      <c r="O9376" t="s">
        <v>28</v>
      </c>
      <c r="R9376" t="s">
        <v>44</v>
      </c>
      <c r="S9376" s="49" t="str">
        <f t="shared" si="1169"/>
        <v>Card</v>
      </c>
      <c r="T9376" s="3">
        <v>0.03</v>
      </c>
      <c r="U9376" s="2">
        <v>5.3000000000000007</v>
      </c>
      <c r="V9376" s="2">
        <v>2.2200000000000002</v>
      </c>
      <c r="W9376" s="54">
        <f>_xlfn.XLOOKUP(M9376,Market!A:A,Market!F:F,0)</f>
        <v>0.06</v>
      </c>
      <c r="X9376" s="55">
        <f t="shared" si="1170"/>
        <v>0.159</v>
      </c>
      <c r="Y9376" s="55">
        <f t="shared" si="1171"/>
        <v>3.0800000000000005</v>
      </c>
      <c r="Z9376" s="54">
        <f t="shared" si="1172"/>
        <v>0.5811320754716981</v>
      </c>
      <c r="AA9376" s="49" t="str">
        <f t="shared" ca="1" si="1173"/>
        <v>Y</v>
      </c>
      <c r="AB9376" s="49">
        <f t="shared" ca="1" si="1174"/>
        <v>6</v>
      </c>
      <c r="AC9376" s="49" t="str">
        <f t="shared" ca="1" si="1175"/>
        <v>Y</v>
      </c>
    </row>
    <row r="9377" spans="1:29" x14ac:dyDescent="0.25">
      <c r="A9377">
        <v>11096</v>
      </c>
      <c r="B9377" s="9">
        <v>43217</v>
      </c>
      <c r="C9377" s="50" t="str">
        <f t="shared" si="1168"/>
        <v>N</v>
      </c>
      <c r="D9377" s="52">
        <f>_xlfn.XLOOKUP(B9377,Cal_Date!B:B,Cal_Date!A:A,0)</f>
        <v>4</v>
      </c>
      <c r="E9377">
        <v>2018</v>
      </c>
      <c r="F9377" t="s">
        <v>125</v>
      </c>
      <c r="G9377" t="s">
        <v>129</v>
      </c>
      <c r="H9377" t="s">
        <v>14</v>
      </c>
      <c r="I9377" t="s">
        <v>18</v>
      </c>
      <c r="J9377" t="s">
        <v>15</v>
      </c>
      <c r="K9377" t="s">
        <v>43</v>
      </c>
      <c r="L9377">
        <v>1</v>
      </c>
      <c r="M9377">
        <v>1000</v>
      </c>
      <c r="O9377" t="s">
        <v>25</v>
      </c>
      <c r="R9377" t="s">
        <v>44</v>
      </c>
      <c r="S9377" s="49" t="str">
        <f t="shared" si="1169"/>
        <v>Card</v>
      </c>
      <c r="T9377" s="3">
        <v>0.03</v>
      </c>
      <c r="U9377" s="2">
        <v>5.4</v>
      </c>
      <c r="V9377" s="2">
        <v>2.2200000000000002</v>
      </c>
      <c r="W9377" s="54">
        <f>_xlfn.XLOOKUP(M9377,Market!A:A,Market!F:F,0)</f>
        <v>0.08</v>
      </c>
      <c r="X9377" s="55">
        <f t="shared" si="1170"/>
        <v>0.16200000000000001</v>
      </c>
      <c r="Y9377" s="55">
        <f t="shared" si="1171"/>
        <v>3.18</v>
      </c>
      <c r="Z9377" s="54">
        <f t="shared" si="1172"/>
        <v>0.58888888888888891</v>
      </c>
      <c r="AA9377" s="49" t="str">
        <f t="shared" ca="1" si="1173"/>
        <v>Y</v>
      </c>
      <c r="AB9377" s="49">
        <f t="shared" ca="1" si="1174"/>
        <v>6</v>
      </c>
      <c r="AC9377" s="49" t="str">
        <f t="shared" ca="1" si="1175"/>
        <v>Y</v>
      </c>
    </row>
    <row r="9378" spans="1:29" x14ac:dyDescent="0.25">
      <c r="A9378">
        <v>11097</v>
      </c>
      <c r="B9378" s="9">
        <v>43217</v>
      </c>
      <c r="C9378" s="50" t="str">
        <f t="shared" si="1168"/>
        <v>N</v>
      </c>
      <c r="D9378" s="52">
        <f>_xlfn.XLOOKUP(B9378,Cal_Date!B:B,Cal_Date!A:A,0)</f>
        <v>4</v>
      </c>
      <c r="E9378">
        <v>2018</v>
      </c>
      <c r="F9378" t="s">
        <v>125</v>
      </c>
      <c r="G9378" t="s">
        <v>129</v>
      </c>
      <c r="H9378" t="s">
        <v>14</v>
      </c>
      <c r="I9378" t="s">
        <v>18</v>
      </c>
      <c r="J9378" t="s">
        <v>15</v>
      </c>
      <c r="K9378" t="s">
        <v>43</v>
      </c>
      <c r="L9378">
        <v>1</v>
      </c>
      <c r="M9378">
        <v>1000</v>
      </c>
      <c r="O9378" t="s">
        <v>25</v>
      </c>
      <c r="R9378" t="s">
        <v>44</v>
      </c>
      <c r="S9378" s="49" t="str">
        <f t="shared" si="1169"/>
        <v>Card</v>
      </c>
      <c r="T9378" s="3">
        <v>0.03</v>
      </c>
      <c r="U9378" s="2">
        <v>5.4</v>
      </c>
      <c r="V9378" s="2">
        <v>2.1</v>
      </c>
      <c r="W9378" s="54">
        <f>_xlfn.XLOOKUP(M9378,Market!A:A,Market!F:F,0)</f>
        <v>0.08</v>
      </c>
      <c r="X9378" s="55">
        <f t="shared" si="1170"/>
        <v>0.16200000000000001</v>
      </c>
      <c r="Y9378" s="55">
        <f t="shared" si="1171"/>
        <v>3.3000000000000003</v>
      </c>
      <c r="Z9378" s="54">
        <f t="shared" si="1172"/>
        <v>0.61111111111111116</v>
      </c>
      <c r="AA9378" s="49" t="str">
        <f t="shared" ca="1" si="1173"/>
        <v>Y</v>
      </c>
      <c r="AB9378" s="49">
        <f t="shared" ca="1" si="1174"/>
        <v>6</v>
      </c>
      <c r="AC9378" s="49" t="str">
        <f t="shared" ca="1" si="1175"/>
        <v>Y</v>
      </c>
    </row>
    <row r="9379" spans="1:29" x14ac:dyDescent="0.25">
      <c r="A9379">
        <v>11098</v>
      </c>
      <c r="B9379" s="9">
        <v>43217</v>
      </c>
      <c r="C9379" s="50" t="str">
        <f t="shared" si="1168"/>
        <v>N</v>
      </c>
      <c r="D9379" s="52">
        <f>_xlfn.XLOOKUP(B9379,Cal_Date!B:B,Cal_Date!A:A,0)</f>
        <v>4</v>
      </c>
      <c r="E9379">
        <v>2018</v>
      </c>
      <c r="F9379" t="s">
        <v>125</v>
      </c>
      <c r="G9379" t="s">
        <v>129</v>
      </c>
      <c r="H9379" t="s">
        <v>14</v>
      </c>
      <c r="I9379" t="s">
        <v>18</v>
      </c>
      <c r="J9379" t="s">
        <v>15</v>
      </c>
      <c r="K9379" t="s">
        <v>43</v>
      </c>
      <c r="L9379">
        <v>2</v>
      </c>
      <c r="M9379">
        <v>1000</v>
      </c>
      <c r="O9379" t="s">
        <v>25</v>
      </c>
      <c r="R9379" t="s">
        <v>44</v>
      </c>
      <c r="S9379" s="49" t="str">
        <f t="shared" si="1169"/>
        <v>Card</v>
      </c>
      <c r="T9379" s="3">
        <v>0.03</v>
      </c>
      <c r="U9379" s="2">
        <v>10.8</v>
      </c>
      <c r="V9379" s="2">
        <v>4.2</v>
      </c>
      <c r="W9379" s="54">
        <f>_xlfn.XLOOKUP(M9379,Market!A:A,Market!F:F,0)</f>
        <v>0.08</v>
      </c>
      <c r="X9379" s="55">
        <f t="shared" si="1170"/>
        <v>0.32400000000000001</v>
      </c>
      <c r="Y9379" s="55">
        <f t="shared" si="1171"/>
        <v>6.6000000000000005</v>
      </c>
      <c r="Z9379" s="54">
        <f t="shared" si="1172"/>
        <v>0.61111111111111116</v>
      </c>
      <c r="AA9379" s="49" t="str">
        <f t="shared" ca="1" si="1173"/>
        <v>Y</v>
      </c>
      <c r="AB9379" s="49">
        <f t="shared" ca="1" si="1174"/>
        <v>6</v>
      </c>
      <c r="AC9379" s="49" t="str">
        <f t="shared" ca="1" si="1175"/>
        <v>Y</v>
      </c>
    </row>
    <row r="9380" spans="1:29" x14ac:dyDescent="0.25">
      <c r="A9380">
        <v>11099</v>
      </c>
      <c r="B9380" s="9">
        <v>43217</v>
      </c>
      <c r="C9380" s="50" t="str">
        <f t="shared" si="1168"/>
        <v>N</v>
      </c>
      <c r="D9380" s="52">
        <f>_xlfn.XLOOKUP(B9380,Cal_Date!B:B,Cal_Date!A:A,0)</f>
        <v>4</v>
      </c>
      <c r="E9380">
        <v>2018</v>
      </c>
      <c r="F9380" t="s">
        <v>125</v>
      </c>
      <c r="G9380" t="s">
        <v>129</v>
      </c>
      <c r="H9380" t="s">
        <v>14</v>
      </c>
      <c r="I9380" t="s">
        <v>18</v>
      </c>
      <c r="J9380" t="s">
        <v>15</v>
      </c>
      <c r="K9380" t="s">
        <v>43</v>
      </c>
      <c r="L9380">
        <v>1</v>
      </c>
      <c r="M9380">
        <v>1008</v>
      </c>
      <c r="O9380" t="s">
        <v>28</v>
      </c>
      <c r="R9380" t="s">
        <v>44</v>
      </c>
      <c r="S9380" s="49" t="str">
        <f t="shared" si="1169"/>
        <v>Card</v>
      </c>
      <c r="T9380" s="3">
        <v>0.03</v>
      </c>
      <c r="U9380" s="2">
        <v>5.4450000000000003</v>
      </c>
      <c r="V9380" s="2">
        <v>2.2200000000000002</v>
      </c>
      <c r="W9380" s="54">
        <f>_xlfn.XLOOKUP(M9380,Market!A:A,Market!F:F,0)</f>
        <v>8.8999999999999996E-2</v>
      </c>
      <c r="X9380" s="55">
        <f t="shared" si="1170"/>
        <v>0.16335</v>
      </c>
      <c r="Y9380" s="55">
        <f t="shared" si="1171"/>
        <v>3.2250000000000001</v>
      </c>
      <c r="Z9380" s="54">
        <f t="shared" si="1172"/>
        <v>0.59228650137741046</v>
      </c>
      <c r="AA9380" s="49" t="str">
        <f t="shared" ca="1" si="1173"/>
        <v>Y</v>
      </c>
      <c r="AB9380" s="49">
        <f t="shared" ca="1" si="1174"/>
        <v>6</v>
      </c>
      <c r="AC9380" s="49" t="str">
        <f t="shared" ca="1" si="1175"/>
        <v>Y</v>
      </c>
    </row>
    <row r="9381" spans="1:29" x14ac:dyDescent="0.25">
      <c r="A9381">
        <v>11100</v>
      </c>
      <c r="B9381" s="9">
        <v>43217</v>
      </c>
      <c r="C9381" s="50" t="str">
        <f t="shared" si="1168"/>
        <v>N</v>
      </c>
      <c r="D9381" s="52">
        <f>_xlfn.XLOOKUP(B9381,Cal_Date!B:B,Cal_Date!A:A,0)</f>
        <v>4</v>
      </c>
      <c r="E9381">
        <v>2018</v>
      </c>
      <c r="F9381" t="s">
        <v>125</v>
      </c>
      <c r="G9381" t="s">
        <v>129</v>
      </c>
      <c r="H9381" t="s">
        <v>48</v>
      </c>
      <c r="I9381" t="s">
        <v>18</v>
      </c>
      <c r="J9381" t="s">
        <v>10</v>
      </c>
      <c r="K9381" t="s">
        <v>43</v>
      </c>
      <c r="L9381">
        <v>1</v>
      </c>
      <c r="M9381">
        <v>1008</v>
      </c>
      <c r="O9381" t="s">
        <v>28</v>
      </c>
      <c r="R9381" t="s">
        <v>44</v>
      </c>
      <c r="S9381" s="49" t="str">
        <f t="shared" si="1169"/>
        <v>Card</v>
      </c>
      <c r="T9381" s="3">
        <v>0.03</v>
      </c>
      <c r="U9381" s="2">
        <v>7.6229999999999993</v>
      </c>
      <c r="V9381" s="2">
        <v>1.46</v>
      </c>
      <c r="W9381" s="54">
        <f>_xlfn.XLOOKUP(M9381,Market!A:A,Market!F:F,0)</f>
        <v>8.8999999999999996E-2</v>
      </c>
      <c r="X9381" s="55">
        <f t="shared" si="1170"/>
        <v>0.22868999999999998</v>
      </c>
      <c r="Y9381" s="55">
        <f t="shared" si="1171"/>
        <v>6.1629999999999994</v>
      </c>
      <c r="Z9381" s="54">
        <f t="shared" si="1172"/>
        <v>0.80847435392889933</v>
      </c>
      <c r="AA9381" s="49" t="str">
        <f t="shared" ca="1" si="1173"/>
        <v>Y</v>
      </c>
      <c r="AB9381" s="49">
        <f t="shared" ca="1" si="1174"/>
        <v>6</v>
      </c>
      <c r="AC9381" s="49" t="str">
        <f t="shared" ca="1" si="1175"/>
        <v>Y</v>
      </c>
    </row>
    <row r="9382" spans="1:29" x14ac:dyDescent="0.25">
      <c r="A9382">
        <v>11101</v>
      </c>
      <c r="B9382" s="9">
        <v>43217</v>
      </c>
      <c r="C9382" s="50" t="str">
        <f t="shared" si="1168"/>
        <v>N</v>
      </c>
      <c r="D9382" s="52">
        <f>_xlfn.XLOOKUP(B9382,Cal_Date!B:B,Cal_Date!A:A,0)</f>
        <v>4</v>
      </c>
      <c r="E9382">
        <v>2018</v>
      </c>
      <c r="F9382" t="s">
        <v>125</v>
      </c>
      <c r="G9382" t="s">
        <v>129</v>
      </c>
      <c r="H9382" t="s">
        <v>48</v>
      </c>
      <c r="I9382" t="s">
        <v>18</v>
      </c>
      <c r="J9382" t="s">
        <v>10</v>
      </c>
      <c r="K9382" t="s">
        <v>43</v>
      </c>
      <c r="L9382">
        <v>1</v>
      </c>
      <c r="M9382">
        <v>1009</v>
      </c>
      <c r="O9382" t="s">
        <v>28</v>
      </c>
      <c r="R9382" t="s">
        <v>44</v>
      </c>
      <c r="S9382" s="49" t="str">
        <f t="shared" si="1169"/>
        <v>Card</v>
      </c>
      <c r="T9382" s="3">
        <v>0.03</v>
      </c>
      <c r="U9382" s="2">
        <v>7.6229999999999993</v>
      </c>
      <c r="V9382" s="2">
        <v>1.46</v>
      </c>
      <c r="W9382" s="54">
        <f>_xlfn.XLOOKUP(M9382,Market!A:A,Market!F:F,0)</f>
        <v>8.8999999999999996E-2</v>
      </c>
      <c r="X9382" s="55">
        <f t="shared" si="1170"/>
        <v>0.22868999999999998</v>
      </c>
      <c r="Y9382" s="55">
        <f t="shared" si="1171"/>
        <v>6.1629999999999994</v>
      </c>
      <c r="Z9382" s="54">
        <f t="shared" si="1172"/>
        <v>0.80847435392889933</v>
      </c>
      <c r="AA9382" s="49" t="str">
        <f t="shared" ca="1" si="1173"/>
        <v>Y</v>
      </c>
      <c r="AB9382" s="49">
        <f t="shared" ca="1" si="1174"/>
        <v>6</v>
      </c>
      <c r="AC9382" s="49" t="str">
        <f t="shared" ca="1" si="1175"/>
        <v>Y</v>
      </c>
    </row>
    <row r="9383" spans="1:29" x14ac:dyDescent="0.25">
      <c r="A9383">
        <v>11102</v>
      </c>
      <c r="B9383" s="9">
        <v>43217</v>
      </c>
      <c r="C9383" s="50" t="str">
        <f t="shared" si="1168"/>
        <v>N</v>
      </c>
      <c r="D9383" s="52">
        <f>_xlfn.XLOOKUP(B9383,Cal_Date!B:B,Cal_Date!A:A,0)</f>
        <v>4</v>
      </c>
      <c r="E9383">
        <v>2018</v>
      </c>
      <c r="F9383" t="s">
        <v>125</v>
      </c>
      <c r="G9383" t="s">
        <v>129</v>
      </c>
      <c r="H9383" t="s">
        <v>48</v>
      </c>
      <c r="I9383" t="s">
        <v>18</v>
      </c>
      <c r="J9383" t="s">
        <v>10</v>
      </c>
      <c r="K9383" t="s">
        <v>43</v>
      </c>
      <c r="L9383">
        <v>1</v>
      </c>
      <c r="M9383">
        <v>1010</v>
      </c>
      <c r="O9383" t="s">
        <v>25</v>
      </c>
      <c r="R9383" t="s">
        <v>44</v>
      </c>
      <c r="S9383" s="49" t="str">
        <f t="shared" si="1169"/>
        <v>Card</v>
      </c>
      <c r="T9383" s="3">
        <v>0.03</v>
      </c>
      <c r="U9383" s="2">
        <v>7.5600000000000005</v>
      </c>
      <c r="V9383" s="2">
        <v>1.46</v>
      </c>
      <c r="W9383" s="54">
        <f>_xlfn.XLOOKUP(M9383,Market!A:A,Market!F:F,0)</f>
        <v>0.08</v>
      </c>
      <c r="X9383" s="55">
        <f t="shared" si="1170"/>
        <v>0.2268</v>
      </c>
      <c r="Y9383" s="55">
        <f t="shared" si="1171"/>
        <v>6.1000000000000005</v>
      </c>
      <c r="Z9383" s="54">
        <f t="shared" si="1172"/>
        <v>0.80687830687830686</v>
      </c>
      <c r="AA9383" s="49" t="str">
        <f t="shared" ca="1" si="1173"/>
        <v>Y</v>
      </c>
      <c r="AB9383" s="49">
        <f t="shared" ca="1" si="1174"/>
        <v>6</v>
      </c>
      <c r="AC9383" s="49" t="str">
        <f t="shared" ca="1" si="1175"/>
        <v>Y</v>
      </c>
    </row>
    <row r="9384" spans="1:29" x14ac:dyDescent="0.25">
      <c r="A9384">
        <v>11103</v>
      </c>
      <c r="B9384" s="9">
        <v>43217</v>
      </c>
      <c r="C9384" s="50" t="str">
        <f t="shared" si="1168"/>
        <v>N</v>
      </c>
      <c r="D9384" s="52">
        <f>_xlfn.XLOOKUP(B9384,Cal_Date!B:B,Cal_Date!A:A,0)</f>
        <v>4</v>
      </c>
      <c r="E9384">
        <v>2018</v>
      </c>
      <c r="F9384" t="s">
        <v>125</v>
      </c>
      <c r="G9384" t="s">
        <v>129</v>
      </c>
      <c r="H9384" t="s">
        <v>48</v>
      </c>
      <c r="I9384" t="s">
        <v>18</v>
      </c>
      <c r="J9384" t="s">
        <v>10</v>
      </c>
      <c r="K9384" t="s">
        <v>43</v>
      </c>
      <c r="L9384">
        <v>1</v>
      </c>
      <c r="M9384">
        <v>1008</v>
      </c>
      <c r="O9384" t="s">
        <v>28</v>
      </c>
      <c r="R9384" t="s">
        <v>44</v>
      </c>
      <c r="S9384" s="49" t="str">
        <f t="shared" si="1169"/>
        <v>Card</v>
      </c>
      <c r="T9384" s="3">
        <v>0.03</v>
      </c>
      <c r="U9384" s="2">
        <v>7.6229999999999993</v>
      </c>
      <c r="V9384" s="2">
        <v>1.46</v>
      </c>
      <c r="W9384" s="54">
        <f>_xlfn.XLOOKUP(M9384,Market!A:A,Market!F:F,0)</f>
        <v>8.8999999999999996E-2</v>
      </c>
      <c r="X9384" s="55">
        <f t="shared" si="1170"/>
        <v>0.22868999999999998</v>
      </c>
      <c r="Y9384" s="55">
        <f t="shared" si="1171"/>
        <v>6.1629999999999994</v>
      </c>
      <c r="Z9384" s="54">
        <f t="shared" si="1172"/>
        <v>0.80847435392889933</v>
      </c>
      <c r="AA9384" s="49" t="str">
        <f t="shared" ca="1" si="1173"/>
        <v>Y</v>
      </c>
      <c r="AB9384" s="49">
        <f t="shared" ca="1" si="1174"/>
        <v>6</v>
      </c>
      <c r="AC9384" s="49" t="str">
        <f t="shared" ca="1" si="1175"/>
        <v>Y</v>
      </c>
    </row>
    <row r="9385" spans="1:29" x14ac:dyDescent="0.25">
      <c r="A9385">
        <v>11104</v>
      </c>
      <c r="B9385" s="9">
        <v>43217</v>
      </c>
      <c r="C9385" s="50" t="str">
        <f t="shared" si="1168"/>
        <v>N</v>
      </c>
      <c r="D9385" s="52">
        <f>_xlfn.XLOOKUP(B9385,Cal_Date!B:B,Cal_Date!A:A,0)</f>
        <v>4</v>
      </c>
      <c r="E9385">
        <v>2018</v>
      </c>
      <c r="F9385" t="s">
        <v>125</v>
      </c>
      <c r="G9385" t="s">
        <v>129</v>
      </c>
      <c r="H9385" t="s">
        <v>14</v>
      </c>
      <c r="I9385" t="s">
        <v>18</v>
      </c>
      <c r="J9385" t="s">
        <v>15</v>
      </c>
      <c r="K9385" t="s">
        <v>43</v>
      </c>
      <c r="L9385">
        <v>2</v>
      </c>
      <c r="M9385">
        <v>1008</v>
      </c>
      <c r="O9385" t="s">
        <v>28</v>
      </c>
      <c r="R9385" t="s">
        <v>46</v>
      </c>
      <c r="S9385" s="49" t="str">
        <f t="shared" si="1169"/>
        <v>Card</v>
      </c>
      <c r="T9385" s="3">
        <v>0.04</v>
      </c>
      <c r="U9385" s="2">
        <v>10.89</v>
      </c>
      <c r="V9385" s="2">
        <v>4.4400000000000004</v>
      </c>
      <c r="W9385" s="54">
        <f>_xlfn.XLOOKUP(M9385,Market!A:A,Market!F:F,0)</f>
        <v>8.8999999999999996E-2</v>
      </c>
      <c r="X9385" s="55">
        <f t="shared" si="1170"/>
        <v>0.43560000000000004</v>
      </c>
      <c r="Y9385" s="55">
        <f t="shared" si="1171"/>
        <v>6.45</v>
      </c>
      <c r="Z9385" s="54">
        <f t="shared" si="1172"/>
        <v>0.59228650137741046</v>
      </c>
      <c r="AA9385" s="49" t="str">
        <f t="shared" ca="1" si="1173"/>
        <v>Y</v>
      </c>
      <c r="AB9385" s="49">
        <f t="shared" ca="1" si="1174"/>
        <v>6</v>
      </c>
      <c r="AC9385" s="49" t="str">
        <f t="shared" ca="1" si="1175"/>
        <v>Y</v>
      </c>
    </row>
    <row r="9386" spans="1:29" x14ac:dyDescent="0.25">
      <c r="A9386">
        <v>11105</v>
      </c>
      <c r="B9386" s="9">
        <v>43217</v>
      </c>
      <c r="C9386" s="50" t="str">
        <f t="shared" si="1168"/>
        <v>N</v>
      </c>
      <c r="D9386" s="52">
        <f>_xlfn.XLOOKUP(B9386,Cal_Date!B:B,Cal_Date!A:A,0)</f>
        <v>4</v>
      </c>
      <c r="E9386">
        <v>2018</v>
      </c>
      <c r="F9386" t="s">
        <v>125</v>
      </c>
      <c r="G9386" t="s">
        <v>129</v>
      </c>
      <c r="H9386" t="s">
        <v>14</v>
      </c>
      <c r="I9386" t="s">
        <v>18</v>
      </c>
      <c r="J9386" t="s">
        <v>15</v>
      </c>
      <c r="K9386" t="s">
        <v>43</v>
      </c>
      <c r="L9386">
        <v>2</v>
      </c>
      <c r="M9386">
        <v>1008</v>
      </c>
      <c r="O9386" t="s">
        <v>28</v>
      </c>
      <c r="R9386" t="s">
        <v>44</v>
      </c>
      <c r="S9386" s="49" t="str">
        <f t="shared" si="1169"/>
        <v>Card</v>
      </c>
      <c r="T9386" s="3">
        <v>0.03</v>
      </c>
      <c r="U9386" s="2">
        <v>10.89</v>
      </c>
      <c r="V9386" s="2">
        <v>4.4400000000000004</v>
      </c>
      <c r="W9386" s="54">
        <f>_xlfn.XLOOKUP(M9386,Market!A:A,Market!F:F,0)</f>
        <v>8.8999999999999996E-2</v>
      </c>
      <c r="X9386" s="55">
        <f t="shared" si="1170"/>
        <v>0.32669999999999999</v>
      </c>
      <c r="Y9386" s="55">
        <f t="shared" si="1171"/>
        <v>6.45</v>
      </c>
      <c r="Z9386" s="54">
        <f t="shared" si="1172"/>
        <v>0.59228650137741046</v>
      </c>
      <c r="AA9386" s="49" t="str">
        <f t="shared" ca="1" si="1173"/>
        <v>Y</v>
      </c>
      <c r="AB9386" s="49">
        <f t="shared" ca="1" si="1174"/>
        <v>6</v>
      </c>
      <c r="AC9386" s="49" t="str">
        <f t="shared" ca="1" si="1175"/>
        <v>Y</v>
      </c>
    </row>
    <row r="9387" spans="1:29" x14ac:dyDescent="0.25">
      <c r="A9387">
        <v>11106</v>
      </c>
      <c r="B9387" s="9">
        <v>43217</v>
      </c>
      <c r="C9387" s="50" t="str">
        <f t="shared" si="1168"/>
        <v>N</v>
      </c>
      <c r="D9387" s="52">
        <f>_xlfn.XLOOKUP(B9387,Cal_Date!B:B,Cal_Date!A:A,0)</f>
        <v>4</v>
      </c>
      <c r="E9387">
        <v>2018</v>
      </c>
      <c r="F9387" t="s">
        <v>125</v>
      </c>
      <c r="G9387" t="s">
        <v>129</v>
      </c>
      <c r="H9387" t="s">
        <v>11</v>
      </c>
      <c r="I9387" t="s">
        <v>11</v>
      </c>
      <c r="J9387" t="s">
        <v>15</v>
      </c>
      <c r="K9387" t="s">
        <v>42</v>
      </c>
      <c r="L9387">
        <v>1</v>
      </c>
      <c r="M9387">
        <v>1004</v>
      </c>
      <c r="O9387" t="s">
        <v>28</v>
      </c>
      <c r="R9387" t="s">
        <v>46</v>
      </c>
      <c r="S9387" s="49" t="str">
        <f t="shared" si="1169"/>
        <v>Card</v>
      </c>
      <c r="T9387" s="3">
        <v>0.04</v>
      </c>
      <c r="U9387" s="2">
        <v>2.6500000000000004</v>
      </c>
      <c r="V9387" s="2">
        <v>0.87</v>
      </c>
      <c r="W9387" s="54">
        <f>_xlfn.XLOOKUP(M9387,Market!A:A,Market!F:F,0)</f>
        <v>0.06</v>
      </c>
      <c r="X9387" s="55">
        <f t="shared" si="1170"/>
        <v>0.10600000000000001</v>
      </c>
      <c r="Y9387" s="55">
        <f t="shared" si="1171"/>
        <v>1.7800000000000002</v>
      </c>
      <c r="Z9387" s="54">
        <f t="shared" si="1172"/>
        <v>0.67169811320754713</v>
      </c>
      <c r="AA9387" s="49" t="str">
        <f t="shared" ca="1" si="1173"/>
        <v>Y</v>
      </c>
      <c r="AB9387" s="49">
        <f t="shared" ca="1" si="1174"/>
        <v>6</v>
      </c>
      <c r="AC9387" s="49" t="str">
        <f t="shared" ca="1" si="1175"/>
        <v>Y</v>
      </c>
    </row>
    <row r="9388" spans="1:29" x14ac:dyDescent="0.25">
      <c r="A9388">
        <v>11107</v>
      </c>
      <c r="B9388" s="9">
        <v>43217</v>
      </c>
      <c r="C9388" s="50" t="str">
        <f t="shared" si="1168"/>
        <v>N</v>
      </c>
      <c r="D9388" s="52">
        <f>_xlfn.XLOOKUP(B9388,Cal_Date!B:B,Cal_Date!A:A,0)</f>
        <v>4</v>
      </c>
      <c r="E9388">
        <v>2018</v>
      </c>
      <c r="F9388" t="s">
        <v>125</v>
      </c>
      <c r="G9388" t="s">
        <v>129</v>
      </c>
      <c r="H9388" t="s">
        <v>48</v>
      </c>
      <c r="I9388" t="s">
        <v>18</v>
      </c>
      <c r="J9388" t="s">
        <v>10</v>
      </c>
      <c r="K9388" t="s">
        <v>43</v>
      </c>
      <c r="L9388">
        <v>1</v>
      </c>
      <c r="M9388">
        <v>1009</v>
      </c>
      <c r="O9388" t="s">
        <v>28</v>
      </c>
      <c r="R9388" t="s">
        <v>47</v>
      </c>
      <c r="S9388" s="49" t="str">
        <f t="shared" si="1169"/>
        <v>Card</v>
      </c>
      <c r="T9388" s="3">
        <v>3.5000000000000003E-2</v>
      </c>
      <c r="U9388" s="2">
        <v>7.6229999999999993</v>
      </c>
      <c r="V9388" s="2">
        <v>1.46</v>
      </c>
      <c r="W9388" s="54">
        <f>_xlfn.XLOOKUP(M9388,Market!A:A,Market!F:F,0)</f>
        <v>8.8999999999999996E-2</v>
      </c>
      <c r="X9388" s="55">
        <f t="shared" si="1170"/>
        <v>0.26680500000000001</v>
      </c>
      <c r="Y9388" s="55">
        <f t="shared" si="1171"/>
        <v>6.1629999999999994</v>
      </c>
      <c r="Z9388" s="54">
        <f t="shared" si="1172"/>
        <v>0.80847435392889933</v>
      </c>
      <c r="AA9388" s="49" t="str">
        <f t="shared" ca="1" si="1173"/>
        <v>Y</v>
      </c>
      <c r="AB9388" s="49">
        <f t="shared" ca="1" si="1174"/>
        <v>6</v>
      </c>
      <c r="AC9388" s="49" t="str">
        <f t="shared" ca="1" si="1175"/>
        <v>Y</v>
      </c>
    </row>
    <row r="9389" spans="1:29" x14ac:dyDescent="0.25">
      <c r="A9389">
        <v>11108</v>
      </c>
      <c r="B9389" s="9">
        <v>43217</v>
      </c>
      <c r="C9389" s="50" t="str">
        <f t="shared" si="1168"/>
        <v>N</v>
      </c>
      <c r="D9389" s="52">
        <f>_xlfn.XLOOKUP(B9389,Cal_Date!B:B,Cal_Date!A:A,0)</f>
        <v>4</v>
      </c>
      <c r="E9389">
        <v>2018</v>
      </c>
      <c r="F9389" t="s">
        <v>125</v>
      </c>
      <c r="G9389" t="s">
        <v>129</v>
      </c>
      <c r="H9389" t="s">
        <v>48</v>
      </c>
      <c r="I9389" t="s">
        <v>18</v>
      </c>
      <c r="J9389" t="s">
        <v>10</v>
      </c>
      <c r="K9389" t="s">
        <v>43</v>
      </c>
      <c r="L9389">
        <v>1</v>
      </c>
      <c r="M9389">
        <v>1010</v>
      </c>
      <c r="O9389" t="s">
        <v>25</v>
      </c>
      <c r="R9389" t="s">
        <v>44</v>
      </c>
      <c r="S9389" s="49" t="str">
        <f t="shared" si="1169"/>
        <v>Card</v>
      </c>
      <c r="T9389" s="3">
        <v>0.03</v>
      </c>
      <c r="U9389" s="2">
        <v>7.5600000000000005</v>
      </c>
      <c r="V9389" s="2">
        <v>1.46</v>
      </c>
      <c r="W9389" s="54">
        <f>_xlfn.XLOOKUP(M9389,Market!A:A,Market!F:F,0)</f>
        <v>0.08</v>
      </c>
      <c r="X9389" s="55">
        <f t="shared" si="1170"/>
        <v>0.2268</v>
      </c>
      <c r="Y9389" s="55">
        <f t="shared" si="1171"/>
        <v>6.1000000000000005</v>
      </c>
      <c r="Z9389" s="54">
        <f t="shared" si="1172"/>
        <v>0.80687830687830686</v>
      </c>
      <c r="AA9389" s="49" t="str">
        <f t="shared" ca="1" si="1173"/>
        <v>Y</v>
      </c>
      <c r="AB9389" s="49">
        <f t="shared" ca="1" si="1174"/>
        <v>6</v>
      </c>
      <c r="AC9389" s="49" t="str">
        <f t="shared" ca="1" si="1175"/>
        <v>Y</v>
      </c>
    </row>
    <row r="9390" spans="1:29" x14ac:dyDescent="0.25">
      <c r="A9390">
        <v>11109</v>
      </c>
      <c r="B9390" s="9">
        <v>43217</v>
      </c>
      <c r="C9390" s="50" t="str">
        <f t="shared" si="1168"/>
        <v>N</v>
      </c>
      <c r="D9390" s="52">
        <f>_xlfn.XLOOKUP(B9390,Cal_Date!B:B,Cal_Date!A:A,0)</f>
        <v>4</v>
      </c>
      <c r="E9390">
        <v>2018</v>
      </c>
      <c r="F9390" t="s">
        <v>125</v>
      </c>
      <c r="G9390" t="s">
        <v>129</v>
      </c>
      <c r="H9390" t="s">
        <v>48</v>
      </c>
      <c r="I9390" t="s">
        <v>18</v>
      </c>
      <c r="J9390" t="s">
        <v>10</v>
      </c>
      <c r="K9390" t="s">
        <v>43</v>
      </c>
      <c r="L9390">
        <v>2</v>
      </c>
      <c r="M9390">
        <v>1011</v>
      </c>
      <c r="O9390" t="s">
        <v>25</v>
      </c>
      <c r="R9390" t="s">
        <v>44</v>
      </c>
      <c r="S9390" s="49" t="str">
        <f t="shared" si="1169"/>
        <v>Card</v>
      </c>
      <c r="T9390" s="3">
        <v>0.03</v>
      </c>
      <c r="U9390" s="2">
        <v>14.84</v>
      </c>
      <c r="V9390" s="2">
        <v>2.92</v>
      </c>
      <c r="W9390" s="54">
        <f>_xlfn.XLOOKUP(M9390,Market!A:A,Market!F:F,0)</f>
        <v>0.06</v>
      </c>
      <c r="X9390" s="55">
        <f t="shared" si="1170"/>
        <v>0.44519999999999998</v>
      </c>
      <c r="Y9390" s="55">
        <f t="shared" si="1171"/>
        <v>11.92</v>
      </c>
      <c r="Z9390" s="54">
        <f t="shared" si="1172"/>
        <v>0.80323450134770891</v>
      </c>
      <c r="AA9390" s="49" t="str">
        <f t="shared" ca="1" si="1173"/>
        <v>Y</v>
      </c>
      <c r="AB9390" s="49">
        <f t="shared" ca="1" si="1174"/>
        <v>6</v>
      </c>
      <c r="AC9390" s="49" t="str">
        <f t="shared" ca="1" si="1175"/>
        <v>Y</v>
      </c>
    </row>
    <row r="9391" spans="1:29" x14ac:dyDescent="0.25">
      <c r="A9391">
        <v>11110</v>
      </c>
      <c r="B9391" s="9">
        <v>43217</v>
      </c>
      <c r="C9391" s="50" t="str">
        <f t="shared" si="1168"/>
        <v>N</v>
      </c>
      <c r="D9391" s="52">
        <f>_xlfn.XLOOKUP(B9391,Cal_Date!B:B,Cal_Date!A:A,0)</f>
        <v>4</v>
      </c>
      <c r="E9391">
        <v>2018</v>
      </c>
      <c r="F9391" t="s">
        <v>125</v>
      </c>
      <c r="G9391" t="s">
        <v>129</v>
      </c>
      <c r="H9391" t="s">
        <v>48</v>
      </c>
      <c r="I9391" t="s">
        <v>18</v>
      </c>
      <c r="J9391" t="s">
        <v>10</v>
      </c>
      <c r="K9391" t="s">
        <v>43</v>
      </c>
      <c r="L9391">
        <v>1</v>
      </c>
      <c r="M9391">
        <v>1011</v>
      </c>
      <c r="O9391" t="s">
        <v>25</v>
      </c>
      <c r="R9391" t="s">
        <v>44</v>
      </c>
      <c r="S9391" s="49" t="str">
        <f t="shared" si="1169"/>
        <v>Card</v>
      </c>
      <c r="T9391" s="3">
        <v>0.03</v>
      </c>
      <c r="U9391" s="2">
        <v>7.42</v>
      </c>
      <c r="V9391" s="2">
        <v>1.46</v>
      </c>
      <c r="W9391" s="54">
        <f>_xlfn.XLOOKUP(M9391,Market!A:A,Market!F:F,0)</f>
        <v>0.06</v>
      </c>
      <c r="X9391" s="55">
        <f t="shared" si="1170"/>
        <v>0.22259999999999999</v>
      </c>
      <c r="Y9391" s="55">
        <f t="shared" si="1171"/>
        <v>5.96</v>
      </c>
      <c r="Z9391" s="54">
        <f t="shared" si="1172"/>
        <v>0.80323450134770891</v>
      </c>
      <c r="AA9391" s="49" t="str">
        <f t="shared" ca="1" si="1173"/>
        <v>Y</v>
      </c>
      <c r="AB9391" s="49">
        <f t="shared" ca="1" si="1174"/>
        <v>6</v>
      </c>
      <c r="AC9391" s="49" t="str">
        <f t="shared" ca="1" si="1175"/>
        <v>Y</v>
      </c>
    </row>
    <row r="9392" spans="1:29" x14ac:dyDescent="0.25">
      <c r="A9392">
        <v>11111</v>
      </c>
      <c r="B9392" s="9">
        <v>43217</v>
      </c>
      <c r="C9392" s="50" t="str">
        <f t="shared" si="1168"/>
        <v>N</v>
      </c>
      <c r="D9392" s="52">
        <f>_xlfn.XLOOKUP(B9392,Cal_Date!B:B,Cal_Date!A:A,0)</f>
        <v>4</v>
      </c>
      <c r="E9392">
        <v>2018</v>
      </c>
      <c r="F9392" t="s">
        <v>125</v>
      </c>
      <c r="G9392" t="s">
        <v>129</v>
      </c>
      <c r="H9392" t="s">
        <v>11</v>
      </c>
      <c r="I9392" t="s">
        <v>11</v>
      </c>
      <c r="J9392" t="s">
        <v>15</v>
      </c>
      <c r="K9392" t="s">
        <v>42</v>
      </c>
      <c r="L9392">
        <v>2</v>
      </c>
      <c r="M9392">
        <v>1011</v>
      </c>
      <c r="O9392" t="s">
        <v>25</v>
      </c>
      <c r="R9392" t="s">
        <v>44</v>
      </c>
      <c r="S9392" s="49" t="str">
        <f t="shared" si="1169"/>
        <v>Card</v>
      </c>
      <c r="T9392" s="3">
        <v>0.03</v>
      </c>
      <c r="U9392" s="2">
        <v>5.3000000000000007</v>
      </c>
      <c r="V9392" s="2">
        <v>1.74</v>
      </c>
      <c r="W9392" s="54">
        <f>_xlfn.XLOOKUP(M9392,Market!A:A,Market!F:F,0)</f>
        <v>0.06</v>
      </c>
      <c r="X9392" s="55">
        <f t="shared" si="1170"/>
        <v>0.159</v>
      </c>
      <c r="Y9392" s="55">
        <f t="shared" si="1171"/>
        <v>3.5600000000000005</v>
      </c>
      <c r="Z9392" s="54">
        <f t="shared" si="1172"/>
        <v>0.67169811320754713</v>
      </c>
      <c r="AA9392" s="49" t="str">
        <f t="shared" ca="1" si="1173"/>
        <v>Y</v>
      </c>
      <c r="AB9392" s="49">
        <f t="shared" ca="1" si="1174"/>
        <v>6</v>
      </c>
      <c r="AC9392" s="49" t="str">
        <f t="shared" ca="1" si="1175"/>
        <v>Y</v>
      </c>
    </row>
    <row r="9393" spans="1:29" x14ac:dyDescent="0.25">
      <c r="A9393">
        <v>11112</v>
      </c>
      <c r="B9393" s="9">
        <v>43217</v>
      </c>
      <c r="C9393" s="50" t="str">
        <f t="shared" si="1168"/>
        <v>N</v>
      </c>
      <c r="D9393" s="52">
        <f>_xlfn.XLOOKUP(B9393,Cal_Date!B:B,Cal_Date!A:A,0)</f>
        <v>4</v>
      </c>
      <c r="E9393">
        <v>2018</v>
      </c>
      <c r="F9393" t="s">
        <v>125</v>
      </c>
      <c r="G9393" t="s">
        <v>129</v>
      </c>
      <c r="H9393" t="s">
        <v>14</v>
      </c>
      <c r="I9393" t="s">
        <v>18</v>
      </c>
      <c r="J9393" t="s">
        <v>15</v>
      </c>
      <c r="K9393" t="s">
        <v>43</v>
      </c>
      <c r="L9393">
        <v>1</v>
      </c>
      <c r="M9393">
        <v>1001</v>
      </c>
      <c r="O9393" t="s">
        <v>25</v>
      </c>
      <c r="R9393" t="s">
        <v>44</v>
      </c>
      <c r="S9393" s="49" t="str">
        <f t="shared" si="1169"/>
        <v>Card</v>
      </c>
      <c r="T9393" s="3">
        <v>0.03</v>
      </c>
      <c r="U9393" s="2">
        <v>5.3000000000000007</v>
      </c>
      <c r="V9393" s="2">
        <v>2.1</v>
      </c>
      <c r="W9393" s="54">
        <f>_xlfn.XLOOKUP(M9393,Market!A:A,Market!F:F,0)</f>
        <v>0.06</v>
      </c>
      <c r="X9393" s="55">
        <f t="shared" si="1170"/>
        <v>0.159</v>
      </c>
      <c r="Y9393" s="55">
        <f t="shared" si="1171"/>
        <v>3.2000000000000006</v>
      </c>
      <c r="Z9393" s="54">
        <f t="shared" si="1172"/>
        <v>0.60377358490566047</v>
      </c>
      <c r="AA9393" s="49" t="str">
        <f t="shared" ca="1" si="1173"/>
        <v>Y</v>
      </c>
      <c r="AB9393" s="49">
        <f t="shared" ca="1" si="1174"/>
        <v>6</v>
      </c>
      <c r="AC9393" s="49" t="str">
        <f t="shared" ca="1" si="1175"/>
        <v>Y</v>
      </c>
    </row>
    <row r="9394" spans="1:29" x14ac:dyDescent="0.25">
      <c r="A9394">
        <v>11113</v>
      </c>
      <c r="B9394" s="9">
        <v>43217</v>
      </c>
      <c r="C9394" s="50" t="str">
        <f t="shared" si="1168"/>
        <v>N</v>
      </c>
      <c r="D9394" s="52">
        <f>_xlfn.XLOOKUP(B9394,Cal_Date!B:B,Cal_Date!A:A,0)</f>
        <v>4</v>
      </c>
      <c r="E9394">
        <v>2018</v>
      </c>
      <c r="F9394" t="s">
        <v>125</v>
      </c>
      <c r="G9394" t="s">
        <v>129</v>
      </c>
      <c r="H9394" t="s">
        <v>14</v>
      </c>
      <c r="I9394" t="s">
        <v>18</v>
      </c>
      <c r="J9394" t="s">
        <v>15</v>
      </c>
      <c r="K9394" t="s">
        <v>43</v>
      </c>
      <c r="L9394">
        <v>2</v>
      </c>
      <c r="M9394">
        <v>1000</v>
      </c>
      <c r="O9394" t="s">
        <v>25</v>
      </c>
      <c r="R9394" t="s">
        <v>44</v>
      </c>
      <c r="S9394" s="49" t="str">
        <f t="shared" si="1169"/>
        <v>Card</v>
      </c>
      <c r="T9394" s="3">
        <v>0.03</v>
      </c>
      <c r="U9394" s="2">
        <v>10.8</v>
      </c>
      <c r="V9394" s="2">
        <v>4.4400000000000004</v>
      </c>
      <c r="W9394" s="54">
        <f>_xlfn.XLOOKUP(M9394,Market!A:A,Market!F:F,0)</f>
        <v>0.08</v>
      </c>
      <c r="X9394" s="55">
        <f t="shared" si="1170"/>
        <v>0.32400000000000001</v>
      </c>
      <c r="Y9394" s="55">
        <f t="shared" si="1171"/>
        <v>6.36</v>
      </c>
      <c r="Z9394" s="54">
        <f t="shared" si="1172"/>
        <v>0.58888888888888891</v>
      </c>
      <c r="AA9394" s="49" t="str">
        <f t="shared" ca="1" si="1173"/>
        <v>Y</v>
      </c>
      <c r="AB9394" s="49">
        <f t="shared" ca="1" si="1174"/>
        <v>6</v>
      </c>
      <c r="AC9394" s="49" t="str">
        <f t="shared" ca="1" si="1175"/>
        <v>Y</v>
      </c>
    </row>
    <row r="9395" spans="1:29" x14ac:dyDescent="0.25">
      <c r="A9395">
        <v>11114</v>
      </c>
      <c r="B9395" s="9">
        <v>43217</v>
      </c>
      <c r="C9395" s="50" t="str">
        <f t="shared" si="1168"/>
        <v>N</v>
      </c>
      <c r="D9395" s="52">
        <f>_xlfn.XLOOKUP(B9395,Cal_Date!B:B,Cal_Date!A:A,0)</f>
        <v>4</v>
      </c>
      <c r="E9395">
        <v>2018</v>
      </c>
      <c r="F9395" t="s">
        <v>125</v>
      </c>
      <c r="G9395" t="s">
        <v>129</v>
      </c>
      <c r="H9395" t="s">
        <v>14</v>
      </c>
      <c r="I9395" t="s">
        <v>18</v>
      </c>
      <c r="J9395" t="s">
        <v>15</v>
      </c>
      <c r="K9395" t="s">
        <v>43</v>
      </c>
      <c r="L9395">
        <v>1</v>
      </c>
      <c r="M9395">
        <v>1000</v>
      </c>
      <c r="O9395" t="s">
        <v>25</v>
      </c>
      <c r="R9395" t="s">
        <v>46</v>
      </c>
      <c r="S9395" s="49" t="str">
        <f t="shared" si="1169"/>
        <v>Card</v>
      </c>
      <c r="T9395" s="3">
        <v>0.04</v>
      </c>
      <c r="U9395" s="2">
        <v>5.4</v>
      </c>
      <c r="V9395" s="2">
        <v>2.2200000000000002</v>
      </c>
      <c r="W9395" s="54">
        <f>_xlfn.XLOOKUP(M9395,Market!A:A,Market!F:F,0)</f>
        <v>0.08</v>
      </c>
      <c r="X9395" s="55">
        <f t="shared" si="1170"/>
        <v>0.21600000000000003</v>
      </c>
      <c r="Y9395" s="55">
        <f t="shared" si="1171"/>
        <v>3.18</v>
      </c>
      <c r="Z9395" s="54">
        <f t="shared" si="1172"/>
        <v>0.58888888888888891</v>
      </c>
      <c r="AA9395" s="49" t="str">
        <f t="shared" ca="1" si="1173"/>
        <v>Y</v>
      </c>
      <c r="AB9395" s="49">
        <f t="shared" ca="1" si="1174"/>
        <v>6</v>
      </c>
      <c r="AC9395" s="49" t="str">
        <f t="shared" ca="1" si="1175"/>
        <v>Y</v>
      </c>
    </row>
    <row r="9396" spans="1:29" x14ac:dyDescent="0.25">
      <c r="A9396">
        <v>11115</v>
      </c>
      <c r="B9396" s="9">
        <v>43217</v>
      </c>
      <c r="C9396" s="50" t="str">
        <f t="shared" si="1168"/>
        <v>N</v>
      </c>
      <c r="D9396" s="52">
        <f>_xlfn.XLOOKUP(B9396,Cal_Date!B:B,Cal_Date!A:A,0)</f>
        <v>4</v>
      </c>
      <c r="E9396">
        <v>2018</v>
      </c>
      <c r="F9396" t="s">
        <v>125</v>
      </c>
      <c r="G9396" t="s">
        <v>129</v>
      </c>
      <c r="H9396" t="s">
        <v>48</v>
      </c>
      <c r="I9396" t="s">
        <v>18</v>
      </c>
      <c r="J9396" t="s">
        <v>10</v>
      </c>
      <c r="K9396" t="s">
        <v>43</v>
      </c>
      <c r="L9396">
        <v>1</v>
      </c>
      <c r="M9396">
        <v>1002</v>
      </c>
      <c r="O9396" t="s">
        <v>28</v>
      </c>
      <c r="R9396" t="s">
        <v>47</v>
      </c>
      <c r="S9396" s="49" t="str">
        <f t="shared" si="1169"/>
        <v>Card</v>
      </c>
      <c r="T9396" s="3">
        <v>3.5000000000000003E-2</v>
      </c>
      <c r="U9396" s="2">
        <v>7.42</v>
      </c>
      <c r="V9396" s="2">
        <v>1.46</v>
      </c>
      <c r="W9396" s="54">
        <f>_xlfn.XLOOKUP(M9396,Market!A:A,Market!F:F,0)</f>
        <v>0.06</v>
      </c>
      <c r="X9396" s="55">
        <f t="shared" si="1170"/>
        <v>0.25970000000000004</v>
      </c>
      <c r="Y9396" s="55">
        <f t="shared" si="1171"/>
        <v>5.96</v>
      </c>
      <c r="Z9396" s="54">
        <f t="shared" si="1172"/>
        <v>0.80323450134770891</v>
      </c>
      <c r="AA9396" s="49" t="str">
        <f t="shared" ca="1" si="1173"/>
        <v>Y</v>
      </c>
      <c r="AB9396" s="49">
        <f t="shared" ca="1" si="1174"/>
        <v>6</v>
      </c>
      <c r="AC9396" s="49" t="str">
        <f t="shared" ca="1" si="1175"/>
        <v>Y</v>
      </c>
    </row>
    <row r="9397" spans="1:29" x14ac:dyDescent="0.25">
      <c r="A9397">
        <v>11116</v>
      </c>
      <c r="B9397" s="9">
        <v>43217</v>
      </c>
      <c r="C9397" s="50" t="str">
        <f t="shared" si="1168"/>
        <v>N</v>
      </c>
      <c r="D9397" s="52">
        <f>_xlfn.XLOOKUP(B9397,Cal_Date!B:B,Cal_Date!A:A,0)</f>
        <v>4</v>
      </c>
      <c r="E9397">
        <v>2018</v>
      </c>
      <c r="F9397" t="s">
        <v>125</v>
      </c>
      <c r="G9397" t="s">
        <v>129</v>
      </c>
      <c r="H9397" t="s">
        <v>48</v>
      </c>
      <c r="I9397" t="s">
        <v>18</v>
      </c>
      <c r="J9397" t="s">
        <v>10</v>
      </c>
      <c r="K9397" t="s">
        <v>43</v>
      </c>
      <c r="L9397">
        <v>1</v>
      </c>
      <c r="M9397">
        <v>1003</v>
      </c>
      <c r="O9397" t="s">
        <v>25</v>
      </c>
      <c r="R9397" t="s">
        <v>47</v>
      </c>
      <c r="S9397" s="49" t="str">
        <f t="shared" si="1169"/>
        <v>Card</v>
      </c>
      <c r="T9397" s="3">
        <v>3.5000000000000003E-2</v>
      </c>
      <c r="U9397" s="2">
        <v>7.42</v>
      </c>
      <c r="V9397" s="2">
        <v>1.46</v>
      </c>
      <c r="W9397" s="54">
        <f>_xlfn.XLOOKUP(M9397,Market!A:A,Market!F:F,0)</f>
        <v>0.06</v>
      </c>
      <c r="X9397" s="55">
        <f t="shared" si="1170"/>
        <v>0.25970000000000004</v>
      </c>
      <c r="Y9397" s="55">
        <f t="shared" si="1171"/>
        <v>5.96</v>
      </c>
      <c r="Z9397" s="54">
        <f t="shared" si="1172"/>
        <v>0.80323450134770891</v>
      </c>
      <c r="AA9397" s="49" t="str">
        <f t="shared" ca="1" si="1173"/>
        <v>Y</v>
      </c>
      <c r="AB9397" s="49">
        <f t="shared" ca="1" si="1174"/>
        <v>6</v>
      </c>
      <c r="AC9397" s="49" t="str">
        <f t="shared" ca="1" si="1175"/>
        <v>Y</v>
      </c>
    </row>
    <row r="9398" spans="1:29" x14ac:dyDescent="0.25">
      <c r="A9398">
        <v>11117</v>
      </c>
      <c r="B9398" s="9">
        <v>43217</v>
      </c>
      <c r="C9398" s="50" t="str">
        <f t="shared" si="1168"/>
        <v>N</v>
      </c>
      <c r="D9398" s="52">
        <f>_xlfn.XLOOKUP(B9398,Cal_Date!B:B,Cal_Date!A:A,0)</f>
        <v>4</v>
      </c>
      <c r="E9398">
        <v>2018</v>
      </c>
      <c r="F9398" t="s">
        <v>125</v>
      </c>
      <c r="G9398" t="s">
        <v>129</v>
      </c>
      <c r="H9398" t="s">
        <v>48</v>
      </c>
      <c r="I9398" t="s">
        <v>18</v>
      </c>
      <c r="J9398" t="s">
        <v>10</v>
      </c>
      <c r="K9398" t="s">
        <v>43</v>
      </c>
      <c r="L9398">
        <v>1</v>
      </c>
      <c r="M9398">
        <v>1005</v>
      </c>
      <c r="O9398" t="s">
        <v>25</v>
      </c>
      <c r="R9398" t="s">
        <v>44</v>
      </c>
      <c r="S9398" s="49" t="str">
        <f t="shared" si="1169"/>
        <v>Card</v>
      </c>
      <c r="T9398" s="3">
        <v>0.03</v>
      </c>
      <c r="U9398" s="2">
        <v>7.6229999999999993</v>
      </c>
      <c r="V9398" s="2">
        <v>1.46</v>
      </c>
      <c r="W9398" s="54">
        <f>_xlfn.XLOOKUP(M9398,Market!A:A,Market!F:F,0)</f>
        <v>8.8999999999999996E-2</v>
      </c>
      <c r="X9398" s="55">
        <f t="shared" si="1170"/>
        <v>0.22868999999999998</v>
      </c>
      <c r="Y9398" s="55">
        <f t="shared" si="1171"/>
        <v>6.1629999999999994</v>
      </c>
      <c r="Z9398" s="54">
        <f t="shared" si="1172"/>
        <v>0.80847435392889933</v>
      </c>
      <c r="AA9398" s="49" t="str">
        <f t="shared" ca="1" si="1173"/>
        <v>Y</v>
      </c>
      <c r="AB9398" s="49">
        <f t="shared" ca="1" si="1174"/>
        <v>6</v>
      </c>
      <c r="AC9398" s="49" t="str">
        <f t="shared" ca="1" si="1175"/>
        <v>Y</v>
      </c>
    </row>
    <row r="9399" spans="1:29" x14ac:dyDescent="0.25">
      <c r="A9399">
        <v>11118</v>
      </c>
      <c r="B9399" s="9">
        <v>43217</v>
      </c>
      <c r="C9399" s="50" t="str">
        <f t="shared" si="1168"/>
        <v>N</v>
      </c>
      <c r="D9399" s="52">
        <f>_xlfn.XLOOKUP(B9399,Cal_Date!B:B,Cal_Date!A:A,0)</f>
        <v>4</v>
      </c>
      <c r="E9399">
        <v>2018</v>
      </c>
      <c r="F9399" t="s">
        <v>125</v>
      </c>
      <c r="G9399" t="s">
        <v>129</v>
      </c>
      <c r="H9399" t="s">
        <v>48</v>
      </c>
      <c r="I9399" t="s">
        <v>18</v>
      </c>
      <c r="J9399" t="s">
        <v>10</v>
      </c>
      <c r="K9399" t="s">
        <v>43</v>
      </c>
      <c r="L9399">
        <v>2</v>
      </c>
      <c r="M9399">
        <v>1005</v>
      </c>
      <c r="O9399" t="s">
        <v>25</v>
      </c>
      <c r="R9399" t="s">
        <v>44</v>
      </c>
      <c r="S9399" s="49" t="str">
        <f t="shared" si="1169"/>
        <v>Card</v>
      </c>
      <c r="T9399" s="3">
        <v>0.03</v>
      </c>
      <c r="U9399" s="2">
        <v>15.245999999999999</v>
      </c>
      <c r="V9399" s="2">
        <v>2.92</v>
      </c>
      <c r="W9399" s="54">
        <f>_xlfn.XLOOKUP(M9399,Market!A:A,Market!F:F,0)</f>
        <v>8.8999999999999996E-2</v>
      </c>
      <c r="X9399" s="55">
        <f t="shared" si="1170"/>
        <v>0.45737999999999995</v>
      </c>
      <c r="Y9399" s="55">
        <f t="shared" si="1171"/>
        <v>12.325999999999999</v>
      </c>
      <c r="Z9399" s="54">
        <f t="shared" si="1172"/>
        <v>0.80847435392889933</v>
      </c>
      <c r="AA9399" s="49" t="str">
        <f t="shared" ca="1" si="1173"/>
        <v>Y</v>
      </c>
      <c r="AB9399" s="49">
        <f t="shared" ca="1" si="1174"/>
        <v>6</v>
      </c>
      <c r="AC9399" s="49" t="str">
        <f t="shared" ca="1" si="1175"/>
        <v>Y</v>
      </c>
    </row>
    <row r="9400" spans="1:29" x14ac:dyDescent="0.25">
      <c r="A9400">
        <v>11119</v>
      </c>
      <c r="B9400" s="9">
        <v>43217</v>
      </c>
      <c r="C9400" s="50" t="str">
        <f t="shared" si="1168"/>
        <v>N</v>
      </c>
      <c r="D9400" s="52">
        <f>_xlfn.XLOOKUP(B9400,Cal_Date!B:B,Cal_Date!A:A,0)</f>
        <v>4</v>
      </c>
      <c r="E9400">
        <v>2018</v>
      </c>
      <c r="F9400" t="s">
        <v>125</v>
      </c>
      <c r="G9400" t="s">
        <v>129</v>
      </c>
      <c r="H9400" t="s">
        <v>48</v>
      </c>
      <c r="I9400" t="s">
        <v>18</v>
      </c>
      <c r="J9400" t="s">
        <v>10</v>
      </c>
      <c r="K9400" t="s">
        <v>43</v>
      </c>
      <c r="L9400">
        <v>1</v>
      </c>
      <c r="M9400">
        <v>1006</v>
      </c>
      <c r="O9400" t="s">
        <v>28</v>
      </c>
      <c r="R9400" t="s">
        <v>44</v>
      </c>
      <c r="S9400" s="49" t="str">
        <f t="shared" si="1169"/>
        <v>Card</v>
      </c>
      <c r="T9400" s="3">
        <v>0.03</v>
      </c>
      <c r="U9400" s="2">
        <v>7.6229999999999993</v>
      </c>
      <c r="V9400" s="2">
        <v>1.46</v>
      </c>
      <c r="W9400" s="54">
        <f>_xlfn.XLOOKUP(M9400,Market!A:A,Market!F:F,0)</f>
        <v>8.8999999999999996E-2</v>
      </c>
      <c r="X9400" s="55">
        <f t="shared" si="1170"/>
        <v>0.22868999999999998</v>
      </c>
      <c r="Y9400" s="55">
        <f t="shared" si="1171"/>
        <v>6.1629999999999994</v>
      </c>
      <c r="Z9400" s="54">
        <f t="shared" si="1172"/>
        <v>0.80847435392889933</v>
      </c>
      <c r="AA9400" s="49" t="str">
        <f t="shared" ca="1" si="1173"/>
        <v>Y</v>
      </c>
      <c r="AB9400" s="49">
        <f t="shared" ca="1" si="1174"/>
        <v>6</v>
      </c>
      <c r="AC9400" s="49" t="str">
        <f t="shared" ca="1" si="1175"/>
        <v>Y</v>
      </c>
    </row>
    <row r="9401" spans="1:29" x14ac:dyDescent="0.25">
      <c r="A9401">
        <v>11120</v>
      </c>
      <c r="B9401" s="9">
        <v>43217</v>
      </c>
      <c r="C9401" s="50" t="str">
        <f t="shared" si="1168"/>
        <v>N</v>
      </c>
      <c r="D9401" s="52">
        <f>_xlfn.XLOOKUP(B9401,Cal_Date!B:B,Cal_Date!A:A,0)</f>
        <v>4</v>
      </c>
      <c r="E9401">
        <v>2018</v>
      </c>
      <c r="F9401" t="s">
        <v>125</v>
      </c>
      <c r="G9401" t="s">
        <v>129</v>
      </c>
      <c r="H9401" t="s">
        <v>11</v>
      </c>
      <c r="I9401" t="s">
        <v>11</v>
      </c>
      <c r="J9401" t="s">
        <v>15</v>
      </c>
      <c r="K9401" t="s">
        <v>42</v>
      </c>
      <c r="L9401">
        <v>1</v>
      </c>
      <c r="M9401">
        <v>1007</v>
      </c>
      <c r="O9401" t="s">
        <v>28</v>
      </c>
      <c r="R9401" t="s">
        <v>44</v>
      </c>
      <c r="S9401" s="49" t="str">
        <f t="shared" si="1169"/>
        <v>Card</v>
      </c>
      <c r="T9401" s="3">
        <v>0.03</v>
      </c>
      <c r="U9401" s="2">
        <v>2.7225000000000001</v>
      </c>
      <c r="V9401" s="2">
        <v>0.87</v>
      </c>
      <c r="W9401" s="54">
        <f>_xlfn.XLOOKUP(M9401,Market!A:A,Market!F:F,0)</f>
        <v>8.8999999999999996E-2</v>
      </c>
      <c r="X9401" s="55">
        <f t="shared" si="1170"/>
        <v>8.1674999999999998E-2</v>
      </c>
      <c r="Y9401" s="55">
        <f t="shared" si="1171"/>
        <v>1.8525</v>
      </c>
      <c r="Z9401" s="54">
        <f t="shared" si="1172"/>
        <v>0.68044077134986225</v>
      </c>
      <c r="AA9401" s="49" t="str">
        <f t="shared" ca="1" si="1173"/>
        <v>Y</v>
      </c>
      <c r="AB9401" s="49">
        <f t="shared" ca="1" si="1174"/>
        <v>6</v>
      </c>
      <c r="AC9401" s="49" t="str">
        <f t="shared" ca="1" si="1175"/>
        <v>Y</v>
      </c>
    </row>
    <row r="9402" spans="1:29" x14ac:dyDescent="0.25">
      <c r="A9402">
        <v>11121</v>
      </c>
      <c r="B9402" s="9">
        <v>43217</v>
      </c>
      <c r="C9402" s="50" t="str">
        <f t="shared" si="1168"/>
        <v>N</v>
      </c>
      <c r="D9402" s="52">
        <f>_xlfn.XLOOKUP(B9402,Cal_Date!B:B,Cal_Date!A:A,0)</f>
        <v>4</v>
      </c>
      <c r="E9402">
        <v>2018</v>
      </c>
      <c r="F9402" t="s">
        <v>125</v>
      </c>
      <c r="G9402" t="s">
        <v>129</v>
      </c>
      <c r="H9402" t="s">
        <v>48</v>
      </c>
      <c r="I9402" t="s">
        <v>18</v>
      </c>
      <c r="J9402" t="s">
        <v>10</v>
      </c>
      <c r="K9402" t="s">
        <v>43</v>
      </c>
      <c r="L9402">
        <v>1</v>
      </c>
      <c r="M9402">
        <v>1008</v>
      </c>
      <c r="O9402" t="s">
        <v>28</v>
      </c>
      <c r="R9402" t="s">
        <v>44</v>
      </c>
      <c r="S9402" s="49" t="str">
        <f t="shared" si="1169"/>
        <v>Card</v>
      </c>
      <c r="T9402" s="3">
        <v>0.03</v>
      </c>
      <c r="U9402" s="2">
        <v>7.6229999999999993</v>
      </c>
      <c r="V9402" s="2">
        <v>1.46</v>
      </c>
      <c r="W9402" s="54">
        <f>_xlfn.XLOOKUP(M9402,Market!A:A,Market!F:F,0)</f>
        <v>8.8999999999999996E-2</v>
      </c>
      <c r="X9402" s="55">
        <f t="shared" si="1170"/>
        <v>0.22868999999999998</v>
      </c>
      <c r="Y9402" s="55">
        <f t="shared" si="1171"/>
        <v>6.1629999999999994</v>
      </c>
      <c r="Z9402" s="54">
        <f t="shared" si="1172"/>
        <v>0.80847435392889933</v>
      </c>
      <c r="AA9402" s="49" t="str">
        <f t="shared" ca="1" si="1173"/>
        <v>Y</v>
      </c>
      <c r="AB9402" s="49">
        <f t="shared" ca="1" si="1174"/>
        <v>6</v>
      </c>
      <c r="AC9402" s="49" t="str">
        <f t="shared" ca="1" si="1175"/>
        <v>Y</v>
      </c>
    </row>
    <row r="9403" spans="1:29" x14ac:dyDescent="0.25">
      <c r="A9403">
        <v>11122</v>
      </c>
      <c r="B9403" s="9">
        <v>43217</v>
      </c>
      <c r="C9403" s="50" t="str">
        <f t="shared" si="1168"/>
        <v>N</v>
      </c>
      <c r="D9403" s="52">
        <f>_xlfn.XLOOKUP(B9403,Cal_Date!B:B,Cal_Date!A:A,0)</f>
        <v>4</v>
      </c>
      <c r="E9403">
        <v>2018</v>
      </c>
      <c r="F9403" t="s">
        <v>125</v>
      </c>
      <c r="G9403" t="s">
        <v>129</v>
      </c>
      <c r="H9403" t="s">
        <v>48</v>
      </c>
      <c r="I9403" t="s">
        <v>18</v>
      </c>
      <c r="J9403" t="s">
        <v>10</v>
      </c>
      <c r="K9403" t="s">
        <v>43</v>
      </c>
      <c r="L9403">
        <v>1</v>
      </c>
      <c r="M9403">
        <v>1009</v>
      </c>
      <c r="O9403" t="s">
        <v>28</v>
      </c>
      <c r="R9403" t="s">
        <v>44</v>
      </c>
      <c r="S9403" s="49" t="str">
        <f t="shared" si="1169"/>
        <v>Card</v>
      </c>
      <c r="T9403" s="3">
        <v>0.03</v>
      </c>
      <c r="U9403" s="2">
        <v>7.6229999999999993</v>
      </c>
      <c r="V9403" s="2">
        <v>1.46</v>
      </c>
      <c r="W9403" s="54">
        <f>_xlfn.XLOOKUP(M9403,Market!A:A,Market!F:F,0)</f>
        <v>8.8999999999999996E-2</v>
      </c>
      <c r="X9403" s="55">
        <f t="shared" si="1170"/>
        <v>0.22868999999999998</v>
      </c>
      <c r="Y9403" s="55">
        <f t="shared" si="1171"/>
        <v>6.1629999999999994</v>
      </c>
      <c r="Z9403" s="54">
        <f t="shared" si="1172"/>
        <v>0.80847435392889933</v>
      </c>
      <c r="AA9403" s="49" t="str">
        <f t="shared" ca="1" si="1173"/>
        <v>Y</v>
      </c>
      <c r="AB9403" s="49">
        <f t="shared" ca="1" si="1174"/>
        <v>6</v>
      </c>
      <c r="AC9403" s="49" t="str">
        <f t="shared" ca="1" si="1175"/>
        <v>Y</v>
      </c>
    </row>
    <row r="9404" spans="1:29" x14ac:dyDescent="0.25">
      <c r="A9404">
        <v>11123</v>
      </c>
      <c r="B9404" s="9">
        <v>43217</v>
      </c>
      <c r="C9404" s="50" t="str">
        <f t="shared" si="1168"/>
        <v>N</v>
      </c>
      <c r="D9404" s="52">
        <f>_xlfn.XLOOKUP(B9404,Cal_Date!B:B,Cal_Date!A:A,0)</f>
        <v>4</v>
      </c>
      <c r="E9404">
        <v>2018</v>
      </c>
      <c r="F9404" t="s">
        <v>125</v>
      </c>
      <c r="G9404" t="s">
        <v>129</v>
      </c>
      <c r="H9404" t="s">
        <v>48</v>
      </c>
      <c r="I9404" t="s">
        <v>18</v>
      </c>
      <c r="J9404" t="s">
        <v>10</v>
      </c>
      <c r="K9404" t="s">
        <v>43</v>
      </c>
      <c r="L9404">
        <v>1</v>
      </c>
      <c r="M9404">
        <v>1006</v>
      </c>
      <c r="O9404" t="s">
        <v>28</v>
      </c>
      <c r="R9404" t="s">
        <v>44</v>
      </c>
      <c r="S9404" s="49" t="str">
        <f t="shared" si="1169"/>
        <v>Card</v>
      </c>
      <c r="T9404" s="3">
        <v>0.03</v>
      </c>
      <c r="U9404" s="2">
        <v>7.6229999999999993</v>
      </c>
      <c r="V9404" s="2">
        <v>1.46</v>
      </c>
      <c r="W9404" s="54">
        <f>_xlfn.XLOOKUP(M9404,Market!A:A,Market!F:F,0)</f>
        <v>8.8999999999999996E-2</v>
      </c>
      <c r="X9404" s="55">
        <f t="shared" si="1170"/>
        <v>0.22868999999999998</v>
      </c>
      <c r="Y9404" s="55">
        <f t="shared" si="1171"/>
        <v>6.1629999999999994</v>
      </c>
      <c r="Z9404" s="54">
        <f t="shared" si="1172"/>
        <v>0.80847435392889933</v>
      </c>
      <c r="AA9404" s="49" t="str">
        <f t="shared" ca="1" si="1173"/>
        <v>Y</v>
      </c>
      <c r="AB9404" s="49">
        <f t="shared" ca="1" si="1174"/>
        <v>6</v>
      </c>
      <c r="AC9404" s="49" t="str">
        <f t="shared" ca="1" si="1175"/>
        <v>Y</v>
      </c>
    </row>
    <row r="9405" spans="1:29" x14ac:dyDescent="0.25">
      <c r="A9405">
        <v>11124</v>
      </c>
      <c r="B9405" s="9">
        <v>43217</v>
      </c>
      <c r="C9405" s="50" t="str">
        <f t="shared" si="1168"/>
        <v>N</v>
      </c>
      <c r="D9405" s="52">
        <f>_xlfn.XLOOKUP(B9405,Cal_Date!B:B,Cal_Date!A:A,0)</f>
        <v>4</v>
      </c>
      <c r="E9405">
        <v>2018</v>
      </c>
      <c r="F9405" t="s">
        <v>125</v>
      </c>
      <c r="G9405" t="s">
        <v>129</v>
      </c>
      <c r="H9405" t="s">
        <v>14</v>
      </c>
      <c r="I9405" t="s">
        <v>18</v>
      </c>
      <c r="J9405" t="s">
        <v>15</v>
      </c>
      <c r="K9405" t="s">
        <v>43</v>
      </c>
      <c r="L9405">
        <v>2</v>
      </c>
      <c r="M9405">
        <v>1007</v>
      </c>
      <c r="O9405" t="s">
        <v>28</v>
      </c>
      <c r="R9405" t="s">
        <v>44</v>
      </c>
      <c r="S9405" s="49" t="str">
        <f t="shared" si="1169"/>
        <v>Card</v>
      </c>
      <c r="T9405" s="3">
        <v>0.03</v>
      </c>
      <c r="U9405" s="2">
        <v>10.89</v>
      </c>
      <c r="V9405" s="2">
        <v>4.4400000000000004</v>
      </c>
      <c r="W9405" s="54">
        <f>_xlfn.XLOOKUP(M9405,Market!A:A,Market!F:F,0)</f>
        <v>8.8999999999999996E-2</v>
      </c>
      <c r="X9405" s="55">
        <f t="shared" si="1170"/>
        <v>0.32669999999999999</v>
      </c>
      <c r="Y9405" s="55">
        <f t="shared" si="1171"/>
        <v>6.45</v>
      </c>
      <c r="Z9405" s="54">
        <f t="shared" si="1172"/>
        <v>0.59228650137741046</v>
      </c>
      <c r="AA9405" s="49" t="str">
        <f t="shared" ca="1" si="1173"/>
        <v>Y</v>
      </c>
      <c r="AB9405" s="49">
        <f t="shared" ca="1" si="1174"/>
        <v>6</v>
      </c>
      <c r="AC9405" s="49" t="str">
        <f t="shared" ca="1" si="1175"/>
        <v>Y</v>
      </c>
    </row>
    <row r="9406" spans="1:29" x14ac:dyDescent="0.25">
      <c r="A9406">
        <v>11125</v>
      </c>
      <c r="B9406" s="9">
        <v>43217</v>
      </c>
      <c r="C9406" s="50" t="str">
        <f t="shared" si="1168"/>
        <v>N</v>
      </c>
      <c r="D9406" s="52">
        <f>_xlfn.XLOOKUP(B9406,Cal_Date!B:B,Cal_Date!A:A,0)</f>
        <v>4</v>
      </c>
      <c r="E9406">
        <v>2018</v>
      </c>
      <c r="F9406" t="s">
        <v>125</v>
      </c>
      <c r="G9406" t="s">
        <v>129</v>
      </c>
      <c r="H9406" t="s">
        <v>48</v>
      </c>
      <c r="I9406" t="s">
        <v>18</v>
      </c>
      <c r="J9406" t="s">
        <v>10</v>
      </c>
      <c r="K9406" t="s">
        <v>43</v>
      </c>
      <c r="L9406">
        <v>2</v>
      </c>
      <c r="M9406">
        <v>1007</v>
      </c>
      <c r="O9406" t="s">
        <v>28</v>
      </c>
      <c r="R9406" t="s">
        <v>44</v>
      </c>
      <c r="S9406" s="49" t="str">
        <f t="shared" si="1169"/>
        <v>Card</v>
      </c>
      <c r="T9406" s="3">
        <v>0.03</v>
      </c>
      <c r="U9406" s="2">
        <v>15.245999999999999</v>
      </c>
      <c r="V9406" s="2">
        <v>2.92</v>
      </c>
      <c r="W9406" s="54">
        <f>_xlfn.XLOOKUP(M9406,Market!A:A,Market!F:F,0)</f>
        <v>8.8999999999999996E-2</v>
      </c>
      <c r="X9406" s="55">
        <f t="shared" si="1170"/>
        <v>0.45737999999999995</v>
      </c>
      <c r="Y9406" s="55">
        <f t="shared" si="1171"/>
        <v>12.325999999999999</v>
      </c>
      <c r="Z9406" s="54">
        <f t="shared" si="1172"/>
        <v>0.80847435392889933</v>
      </c>
      <c r="AA9406" s="49" t="str">
        <f t="shared" ca="1" si="1173"/>
        <v>Y</v>
      </c>
      <c r="AB9406" s="49">
        <f t="shared" ca="1" si="1174"/>
        <v>6</v>
      </c>
      <c r="AC9406" s="49" t="str">
        <f t="shared" ca="1" si="1175"/>
        <v>Y</v>
      </c>
    </row>
    <row r="9407" spans="1:29" x14ac:dyDescent="0.25">
      <c r="A9407">
        <v>11126</v>
      </c>
      <c r="B9407" s="9">
        <v>43217</v>
      </c>
      <c r="C9407" s="50" t="str">
        <f t="shared" si="1168"/>
        <v>N</v>
      </c>
      <c r="D9407" s="52">
        <f>_xlfn.XLOOKUP(B9407,Cal_Date!B:B,Cal_Date!A:A,0)</f>
        <v>4</v>
      </c>
      <c r="E9407">
        <v>2018</v>
      </c>
      <c r="F9407" t="s">
        <v>125</v>
      </c>
      <c r="G9407" t="s">
        <v>129</v>
      </c>
      <c r="H9407" t="s">
        <v>11</v>
      </c>
      <c r="I9407" t="s">
        <v>18</v>
      </c>
      <c r="J9407" t="s">
        <v>15</v>
      </c>
      <c r="K9407" t="s">
        <v>42</v>
      </c>
      <c r="L9407">
        <v>1</v>
      </c>
      <c r="M9407">
        <v>1007</v>
      </c>
      <c r="O9407" t="s">
        <v>28</v>
      </c>
      <c r="R9407" t="s">
        <v>44</v>
      </c>
      <c r="S9407" s="49" t="str">
        <f t="shared" si="1169"/>
        <v>Card</v>
      </c>
      <c r="T9407" s="3">
        <v>0.03</v>
      </c>
      <c r="U9407" s="2">
        <v>2.7225000000000001</v>
      </c>
      <c r="V9407" s="2">
        <v>1.4</v>
      </c>
      <c r="W9407" s="54">
        <f>_xlfn.XLOOKUP(M9407,Market!A:A,Market!F:F,0)</f>
        <v>8.8999999999999996E-2</v>
      </c>
      <c r="X9407" s="55">
        <f t="shared" si="1170"/>
        <v>8.1674999999999998E-2</v>
      </c>
      <c r="Y9407" s="55">
        <f t="shared" si="1171"/>
        <v>1.3225000000000002</v>
      </c>
      <c r="Z9407" s="54">
        <f t="shared" si="1172"/>
        <v>0.48576675849403128</v>
      </c>
      <c r="AA9407" s="49" t="str">
        <f t="shared" ca="1" si="1173"/>
        <v>Y</v>
      </c>
      <c r="AB9407" s="49">
        <f t="shared" ca="1" si="1174"/>
        <v>6</v>
      </c>
      <c r="AC9407" s="49" t="str">
        <f t="shared" ca="1" si="1175"/>
        <v>Y</v>
      </c>
    </row>
    <row r="9408" spans="1:29" x14ac:dyDescent="0.25">
      <c r="A9408">
        <v>11127</v>
      </c>
      <c r="B9408" s="9">
        <v>43217</v>
      </c>
      <c r="C9408" s="50" t="str">
        <f t="shared" si="1168"/>
        <v>N</v>
      </c>
      <c r="D9408" s="52">
        <f>_xlfn.XLOOKUP(B9408,Cal_Date!B:B,Cal_Date!A:A,0)</f>
        <v>4</v>
      </c>
      <c r="E9408">
        <v>2018</v>
      </c>
      <c r="F9408" t="s">
        <v>125</v>
      </c>
      <c r="G9408" t="s">
        <v>129</v>
      </c>
      <c r="H9408" t="s">
        <v>48</v>
      </c>
      <c r="I9408" t="s">
        <v>18</v>
      </c>
      <c r="J9408" t="s">
        <v>10</v>
      </c>
      <c r="K9408" t="s">
        <v>43</v>
      </c>
      <c r="L9408">
        <v>1</v>
      </c>
      <c r="M9408">
        <v>1005</v>
      </c>
      <c r="O9408" t="s">
        <v>25</v>
      </c>
      <c r="R9408" t="s">
        <v>44</v>
      </c>
      <c r="S9408" s="49" t="str">
        <f t="shared" si="1169"/>
        <v>Card</v>
      </c>
      <c r="T9408" s="3">
        <v>0.03</v>
      </c>
      <c r="U9408" s="2">
        <v>7.6229999999999993</v>
      </c>
      <c r="V9408" s="2">
        <v>1.46</v>
      </c>
      <c r="W9408" s="54">
        <f>_xlfn.XLOOKUP(M9408,Market!A:A,Market!F:F,0)</f>
        <v>8.8999999999999996E-2</v>
      </c>
      <c r="X9408" s="55">
        <f t="shared" si="1170"/>
        <v>0.22868999999999998</v>
      </c>
      <c r="Y9408" s="55">
        <f t="shared" si="1171"/>
        <v>6.1629999999999994</v>
      </c>
      <c r="Z9408" s="54">
        <f t="shared" si="1172"/>
        <v>0.80847435392889933</v>
      </c>
      <c r="AA9408" s="49" t="str">
        <f t="shared" ca="1" si="1173"/>
        <v>Y</v>
      </c>
      <c r="AB9408" s="49">
        <f t="shared" ca="1" si="1174"/>
        <v>6</v>
      </c>
      <c r="AC9408" s="49" t="str">
        <f t="shared" ca="1" si="1175"/>
        <v>Y</v>
      </c>
    </row>
    <row r="9409" spans="1:29" x14ac:dyDescent="0.25">
      <c r="A9409">
        <v>11128</v>
      </c>
      <c r="B9409" s="9">
        <v>43217</v>
      </c>
      <c r="C9409" s="50" t="str">
        <f t="shared" si="1168"/>
        <v>N</v>
      </c>
      <c r="D9409" s="52">
        <f>_xlfn.XLOOKUP(B9409,Cal_Date!B:B,Cal_Date!A:A,0)</f>
        <v>4</v>
      </c>
      <c r="E9409">
        <v>2018</v>
      </c>
      <c r="F9409" t="s">
        <v>125</v>
      </c>
      <c r="G9409" t="s">
        <v>129</v>
      </c>
      <c r="H9409" t="s">
        <v>14</v>
      </c>
      <c r="I9409" t="s">
        <v>18</v>
      </c>
      <c r="J9409" t="s">
        <v>15</v>
      </c>
      <c r="K9409" t="s">
        <v>43</v>
      </c>
      <c r="L9409">
        <v>1</v>
      </c>
      <c r="M9409">
        <v>1005</v>
      </c>
      <c r="O9409" t="s">
        <v>25</v>
      </c>
      <c r="R9409" t="s">
        <v>44</v>
      </c>
      <c r="S9409" s="49" t="str">
        <f t="shared" si="1169"/>
        <v>Card</v>
      </c>
      <c r="T9409" s="3">
        <v>0.03</v>
      </c>
      <c r="U9409" s="2">
        <v>5.4450000000000003</v>
      </c>
      <c r="V9409" s="2">
        <v>2.2200000000000002</v>
      </c>
      <c r="W9409" s="54">
        <f>_xlfn.XLOOKUP(M9409,Market!A:A,Market!F:F,0)</f>
        <v>8.8999999999999996E-2</v>
      </c>
      <c r="X9409" s="55">
        <f t="shared" si="1170"/>
        <v>0.16335</v>
      </c>
      <c r="Y9409" s="55">
        <f t="shared" si="1171"/>
        <v>3.2250000000000001</v>
      </c>
      <c r="Z9409" s="54">
        <f t="shared" si="1172"/>
        <v>0.59228650137741046</v>
      </c>
      <c r="AA9409" s="49" t="str">
        <f t="shared" ca="1" si="1173"/>
        <v>Y</v>
      </c>
      <c r="AB9409" s="49">
        <f t="shared" ca="1" si="1174"/>
        <v>6</v>
      </c>
      <c r="AC9409" s="49" t="str">
        <f t="shared" ca="1" si="1175"/>
        <v>Y</v>
      </c>
    </row>
    <row r="9410" spans="1:29" x14ac:dyDescent="0.25">
      <c r="A9410">
        <v>11129</v>
      </c>
      <c r="B9410" s="9">
        <v>43217</v>
      </c>
      <c r="C9410" s="50" t="str">
        <f t="shared" si="1168"/>
        <v>N</v>
      </c>
      <c r="D9410" s="52">
        <f>_xlfn.XLOOKUP(B9410,Cal_Date!B:B,Cal_Date!A:A,0)</f>
        <v>4</v>
      </c>
      <c r="E9410">
        <v>2018</v>
      </c>
      <c r="F9410" t="s">
        <v>125</v>
      </c>
      <c r="G9410" t="s">
        <v>129</v>
      </c>
      <c r="H9410" t="s">
        <v>48</v>
      </c>
      <c r="I9410" t="s">
        <v>18</v>
      </c>
      <c r="J9410" t="s">
        <v>10</v>
      </c>
      <c r="K9410" t="s">
        <v>43</v>
      </c>
      <c r="L9410">
        <v>2</v>
      </c>
      <c r="M9410">
        <v>1002</v>
      </c>
      <c r="O9410" t="s">
        <v>28</v>
      </c>
      <c r="R9410" t="s">
        <v>44</v>
      </c>
      <c r="S9410" s="49" t="str">
        <f t="shared" si="1169"/>
        <v>Card</v>
      </c>
      <c r="T9410" s="3">
        <v>0.03</v>
      </c>
      <c r="U9410" s="2">
        <v>14.84</v>
      </c>
      <c r="V9410" s="2">
        <v>2.92</v>
      </c>
      <c r="W9410" s="54">
        <f>_xlfn.XLOOKUP(M9410,Market!A:A,Market!F:F,0)</f>
        <v>0.06</v>
      </c>
      <c r="X9410" s="55">
        <f t="shared" si="1170"/>
        <v>0.44519999999999998</v>
      </c>
      <c r="Y9410" s="55">
        <f t="shared" si="1171"/>
        <v>11.92</v>
      </c>
      <c r="Z9410" s="54">
        <f t="shared" si="1172"/>
        <v>0.80323450134770891</v>
      </c>
      <c r="AA9410" s="49" t="str">
        <f t="shared" ca="1" si="1173"/>
        <v>Y</v>
      </c>
      <c r="AB9410" s="49">
        <f t="shared" ca="1" si="1174"/>
        <v>6</v>
      </c>
      <c r="AC9410" s="49" t="str">
        <f t="shared" ca="1" si="1175"/>
        <v>Y</v>
      </c>
    </row>
    <row r="9411" spans="1:29" x14ac:dyDescent="0.25">
      <c r="A9411">
        <v>11130</v>
      </c>
      <c r="B9411" s="9">
        <v>43217</v>
      </c>
      <c r="C9411" s="50" t="str">
        <f t="shared" ref="C9411:C9474" si="1176">IF(OR(B9411="04/01/2018"+0,B9411="04/02/2018"+0),"Y","N")</f>
        <v>N</v>
      </c>
      <c r="D9411" s="52">
        <f>_xlfn.XLOOKUP(B9411,Cal_Date!B:B,Cal_Date!A:A,0)</f>
        <v>4</v>
      </c>
      <c r="E9411">
        <v>2018</v>
      </c>
      <c r="F9411" t="s">
        <v>125</v>
      </c>
      <c r="G9411" t="s">
        <v>129</v>
      </c>
      <c r="H9411" t="s">
        <v>48</v>
      </c>
      <c r="I9411" t="s">
        <v>18</v>
      </c>
      <c r="J9411" t="s">
        <v>10</v>
      </c>
      <c r="K9411" t="s">
        <v>43</v>
      </c>
      <c r="L9411">
        <v>1</v>
      </c>
      <c r="M9411">
        <v>1004</v>
      </c>
      <c r="O9411" t="s">
        <v>28</v>
      </c>
      <c r="R9411" t="s">
        <v>46</v>
      </c>
      <c r="S9411" s="49" t="str">
        <f t="shared" ref="S9411:S9474" si="1177">IF(R9411="Cash","Cash","Card")</f>
        <v>Card</v>
      </c>
      <c r="T9411" s="3">
        <v>0.04</v>
      </c>
      <c r="U9411" s="2">
        <v>7.42</v>
      </c>
      <c r="V9411" s="2">
        <v>1.46</v>
      </c>
      <c r="W9411" s="54">
        <f>_xlfn.XLOOKUP(M9411,Market!A:A,Market!F:F,0)</f>
        <v>0.06</v>
      </c>
      <c r="X9411" s="55">
        <f t="shared" ref="X9411:X9474" si="1178">T9411*U9411</f>
        <v>0.29680000000000001</v>
      </c>
      <c r="Y9411" s="55">
        <f t="shared" ref="Y9411:Y9474" si="1179">U9411-V9411</f>
        <v>5.96</v>
      </c>
      <c r="Z9411" s="54">
        <f t="shared" ref="Z9411:Z9474" si="1180">Y9411/U9411</f>
        <v>0.80323450134770891</v>
      </c>
      <c r="AA9411" s="49" t="str">
        <f t="shared" ref="AA9411:AA9474" ca="1" si="1181">IF(DATEDIF(B9411,TODAY(),"y")&gt;5,"Y","N")</f>
        <v>Y</v>
      </c>
      <c r="AB9411" s="49">
        <f t="shared" ref="AB9411:AB9474" ca="1" si="1182">DATEDIF(B9411,TODAY(),"y")</f>
        <v>6</v>
      </c>
      <c r="AC9411" s="49" t="str">
        <f t="shared" ref="AC9411:AC9474" ca="1" si="1183">IF(AB9411&gt;5,"Y","N")</f>
        <v>Y</v>
      </c>
    </row>
    <row r="9412" spans="1:29" x14ac:dyDescent="0.25">
      <c r="A9412">
        <v>11131</v>
      </c>
      <c r="B9412" s="9">
        <v>43217</v>
      </c>
      <c r="C9412" s="50" t="str">
        <f t="shared" si="1176"/>
        <v>N</v>
      </c>
      <c r="D9412" s="52">
        <f>_xlfn.XLOOKUP(B9412,Cal_Date!B:B,Cal_Date!A:A,0)</f>
        <v>4</v>
      </c>
      <c r="E9412">
        <v>2018</v>
      </c>
      <c r="F9412" t="s">
        <v>125</v>
      </c>
      <c r="G9412" t="s">
        <v>129</v>
      </c>
      <c r="H9412" t="s">
        <v>48</v>
      </c>
      <c r="I9412" t="s">
        <v>18</v>
      </c>
      <c r="J9412" t="s">
        <v>10</v>
      </c>
      <c r="K9412" t="s">
        <v>43</v>
      </c>
      <c r="L9412">
        <v>2</v>
      </c>
      <c r="M9412">
        <v>1005</v>
      </c>
      <c r="O9412" t="s">
        <v>25</v>
      </c>
      <c r="R9412" t="s">
        <v>44</v>
      </c>
      <c r="S9412" s="49" t="str">
        <f t="shared" si="1177"/>
        <v>Card</v>
      </c>
      <c r="T9412" s="3">
        <v>0.03</v>
      </c>
      <c r="U9412" s="2">
        <v>15.245999999999999</v>
      </c>
      <c r="V9412" s="2">
        <v>2.92</v>
      </c>
      <c r="W9412" s="54">
        <f>_xlfn.XLOOKUP(M9412,Market!A:A,Market!F:F,0)</f>
        <v>8.8999999999999996E-2</v>
      </c>
      <c r="X9412" s="55">
        <f t="shared" si="1178"/>
        <v>0.45737999999999995</v>
      </c>
      <c r="Y9412" s="55">
        <f t="shared" si="1179"/>
        <v>12.325999999999999</v>
      </c>
      <c r="Z9412" s="54">
        <f t="shared" si="1180"/>
        <v>0.80847435392889933</v>
      </c>
      <c r="AA9412" s="49" t="str">
        <f t="shared" ca="1" si="1181"/>
        <v>Y</v>
      </c>
      <c r="AB9412" s="49">
        <f t="shared" ca="1" si="1182"/>
        <v>6</v>
      </c>
      <c r="AC9412" s="49" t="str">
        <f t="shared" ca="1" si="1183"/>
        <v>Y</v>
      </c>
    </row>
    <row r="9413" spans="1:29" x14ac:dyDescent="0.25">
      <c r="A9413">
        <v>11132</v>
      </c>
      <c r="B9413" s="9">
        <v>43217</v>
      </c>
      <c r="C9413" s="50" t="str">
        <f t="shared" si="1176"/>
        <v>N</v>
      </c>
      <c r="D9413" s="52">
        <f>_xlfn.XLOOKUP(B9413,Cal_Date!B:B,Cal_Date!A:A,0)</f>
        <v>4</v>
      </c>
      <c r="E9413">
        <v>2018</v>
      </c>
      <c r="F9413" t="s">
        <v>125</v>
      </c>
      <c r="G9413" t="s">
        <v>129</v>
      </c>
      <c r="H9413" t="s">
        <v>48</v>
      </c>
      <c r="I9413" t="s">
        <v>18</v>
      </c>
      <c r="J9413" t="s">
        <v>10</v>
      </c>
      <c r="K9413" t="s">
        <v>43</v>
      </c>
      <c r="L9413">
        <v>1</v>
      </c>
      <c r="M9413">
        <v>1001</v>
      </c>
      <c r="O9413" t="s">
        <v>25</v>
      </c>
      <c r="R9413" t="s">
        <v>44</v>
      </c>
      <c r="S9413" s="49" t="str">
        <f t="shared" si="1177"/>
        <v>Card</v>
      </c>
      <c r="T9413" s="3">
        <v>0.03</v>
      </c>
      <c r="U9413" s="2">
        <v>7.42</v>
      </c>
      <c r="V9413" s="2">
        <v>1.46</v>
      </c>
      <c r="W9413" s="54">
        <f>_xlfn.XLOOKUP(M9413,Market!A:A,Market!F:F,0)</f>
        <v>0.06</v>
      </c>
      <c r="X9413" s="55">
        <f t="shared" si="1178"/>
        <v>0.22259999999999999</v>
      </c>
      <c r="Y9413" s="55">
        <f t="shared" si="1179"/>
        <v>5.96</v>
      </c>
      <c r="Z9413" s="54">
        <f t="shared" si="1180"/>
        <v>0.80323450134770891</v>
      </c>
      <c r="AA9413" s="49" t="str">
        <f t="shared" ca="1" si="1181"/>
        <v>Y</v>
      </c>
      <c r="AB9413" s="49">
        <f t="shared" ca="1" si="1182"/>
        <v>6</v>
      </c>
      <c r="AC9413" s="49" t="str">
        <f t="shared" ca="1" si="1183"/>
        <v>Y</v>
      </c>
    </row>
    <row r="9414" spans="1:29" x14ac:dyDescent="0.25">
      <c r="A9414">
        <v>11133</v>
      </c>
      <c r="B9414" s="9">
        <v>43217</v>
      </c>
      <c r="C9414" s="50" t="str">
        <f t="shared" si="1176"/>
        <v>N</v>
      </c>
      <c r="D9414" s="52">
        <f>_xlfn.XLOOKUP(B9414,Cal_Date!B:B,Cal_Date!A:A,0)</f>
        <v>4</v>
      </c>
      <c r="E9414">
        <v>2018</v>
      </c>
      <c r="F9414" t="s">
        <v>125</v>
      </c>
      <c r="G9414" t="s">
        <v>129</v>
      </c>
      <c r="H9414" t="s">
        <v>11</v>
      </c>
      <c r="I9414" t="s">
        <v>11</v>
      </c>
      <c r="J9414" t="s">
        <v>15</v>
      </c>
      <c r="K9414" t="s">
        <v>42</v>
      </c>
      <c r="L9414">
        <v>2</v>
      </c>
      <c r="M9414">
        <v>1010</v>
      </c>
      <c r="O9414" t="s">
        <v>25</v>
      </c>
      <c r="R9414" t="s">
        <v>44</v>
      </c>
      <c r="S9414" s="49" t="str">
        <f t="shared" si="1177"/>
        <v>Card</v>
      </c>
      <c r="T9414" s="3">
        <v>0.03</v>
      </c>
      <c r="U9414" s="2">
        <v>5.4</v>
      </c>
      <c r="V9414" s="2">
        <v>1.74</v>
      </c>
      <c r="W9414" s="54">
        <f>_xlfn.XLOOKUP(M9414,Market!A:A,Market!F:F,0)</f>
        <v>0.08</v>
      </c>
      <c r="X9414" s="55">
        <f t="shared" si="1178"/>
        <v>0.16200000000000001</v>
      </c>
      <c r="Y9414" s="55">
        <f t="shared" si="1179"/>
        <v>3.66</v>
      </c>
      <c r="Z9414" s="54">
        <f t="shared" si="1180"/>
        <v>0.67777777777777781</v>
      </c>
      <c r="AA9414" s="49" t="str">
        <f t="shared" ca="1" si="1181"/>
        <v>Y</v>
      </c>
      <c r="AB9414" s="49">
        <f t="shared" ca="1" si="1182"/>
        <v>6</v>
      </c>
      <c r="AC9414" s="49" t="str">
        <f t="shared" ca="1" si="1183"/>
        <v>Y</v>
      </c>
    </row>
    <row r="9415" spans="1:29" x14ac:dyDescent="0.25">
      <c r="A9415">
        <v>11134</v>
      </c>
      <c r="B9415" s="9">
        <v>43217</v>
      </c>
      <c r="C9415" s="50" t="str">
        <f t="shared" si="1176"/>
        <v>N</v>
      </c>
      <c r="D9415" s="52">
        <f>_xlfn.XLOOKUP(B9415,Cal_Date!B:B,Cal_Date!A:A,0)</f>
        <v>4</v>
      </c>
      <c r="E9415">
        <v>2018</v>
      </c>
      <c r="F9415" t="s">
        <v>125</v>
      </c>
      <c r="G9415" t="s">
        <v>129</v>
      </c>
      <c r="H9415" t="s">
        <v>14</v>
      </c>
      <c r="I9415" t="s">
        <v>18</v>
      </c>
      <c r="J9415" t="s">
        <v>15</v>
      </c>
      <c r="K9415" t="s">
        <v>43</v>
      </c>
      <c r="L9415">
        <v>1</v>
      </c>
      <c r="M9415">
        <v>1011</v>
      </c>
      <c r="O9415" t="s">
        <v>25</v>
      </c>
      <c r="R9415" t="s">
        <v>44</v>
      </c>
      <c r="S9415" s="49" t="str">
        <f t="shared" si="1177"/>
        <v>Card</v>
      </c>
      <c r="T9415" s="3">
        <v>0.03</v>
      </c>
      <c r="U9415" s="2">
        <v>5.3000000000000007</v>
      </c>
      <c r="V9415" s="2">
        <v>2.2200000000000002</v>
      </c>
      <c r="W9415" s="54">
        <f>_xlfn.XLOOKUP(M9415,Market!A:A,Market!F:F,0)</f>
        <v>0.06</v>
      </c>
      <c r="X9415" s="55">
        <f t="shared" si="1178"/>
        <v>0.159</v>
      </c>
      <c r="Y9415" s="55">
        <f t="shared" si="1179"/>
        <v>3.0800000000000005</v>
      </c>
      <c r="Z9415" s="54">
        <f t="shared" si="1180"/>
        <v>0.5811320754716981</v>
      </c>
      <c r="AA9415" s="49" t="str">
        <f t="shared" ca="1" si="1181"/>
        <v>Y</v>
      </c>
      <c r="AB9415" s="49">
        <f t="shared" ca="1" si="1182"/>
        <v>6</v>
      </c>
      <c r="AC9415" s="49" t="str">
        <f t="shared" ca="1" si="1183"/>
        <v>Y</v>
      </c>
    </row>
    <row r="9416" spans="1:29" x14ac:dyDescent="0.25">
      <c r="A9416">
        <v>11135</v>
      </c>
      <c r="B9416" s="9">
        <v>43217</v>
      </c>
      <c r="C9416" s="50" t="str">
        <f t="shared" si="1176"/>
        <v>N</v>
      </c>
      <c r="D9416" s="52">
        <f>_xlfn.XLOOKUP(B9416,Cal_Date!B:B,Cal_Date!A:A,0)</f>
        <v>4</v>
      </c>
      <c r="E9416">
        <v>2018</v>
      </c>
      <c r="F9416" t="s">
        <v>125</v>
      </c>
      <c r="G9416" t="s">
        <v>129</v>
      </c>
      <c r="H9416" t="s">
        <v>48</v>
      </c>
      <c r="I9416" t="s">
        <v>18</v>
      </c>
      <c r="J9416" t="s">
        <v>10</v>
      </c>
      <c r="K9416" t="s">
        <v>43</v>
      </c>
      <c r="L9416">
        <v>1</v>
      </c>
      <c r="M9416">
        <v>1011</v>
      </c>
      <c r="O9416" t="s">
        <v>25</v>
      </c>
      <c r="R9416" t="s">
        <v>44</v>
      </c>
      <c r="S9416" s="49" t="str">
        <f t="shared" si="1177"/>
        <v>Card</v>
      </c>
      <c r="T9416" s="3">
        <v>0.03</v>
      </c>
      <c r="U9416" s="2">
        <v>7.42</v>
      </c>
      <c r="V9416" s="2">
        <v>1.46</v>
      </c>
      <c r="W9416" s="54">
        <f>_xlfn.XLOOKUP(M9416,Market!A:A,Market!F:F,0)</f>
        <v>0.06</v>
      </c>
      <c r="X9416" s="55">
        <f t="shared" si="1178"/>
        <v>0.22259999999999999</v>
      </c>
      <c r="Y9416" s="55">
        <f t="shared" si="1179"/>
        <v>5.96</v>
      </c>
      <c r="Z9416" s="54">
        <f t="shared" si="1180"/>
        <v>0.80323450134770891</v>
      </c>
      <c r="AA9416" s="49" t="str">
        <f t="shared" ca="1" si="1181"/>
        <v>Y</v>
      </c>
      <c r="AB9416" s="49">
        <f t="shared" ca="1" si="1182"/>
        <v>6</v>
      </c>
      <c r="AC9416" s="49" t="str">
        <f t="shared" ca="1" si="1183"/>
        <v>Y</v>
      </c>
    </row>
    <row r="9417" spans="1:29" x14ac:dyDescent="0.25">
      <c r="A9417">
        <v>11136</v>
      </c>
      <c r="B9417" s="9">
        <v>43217</v>
      </c>
      <c r="C9417" s="50" t="str">
        <f t="shared" si="1176"/>
        <v>N</v>
      </c>
      <c r="D9417" s="52">
        <f>_xlfn.XLOOKUP(B9417,Cal_Date!B:B,Cal_Date!A:A,0)</f>
        <v>4</v>
      </c>
      <c r="E9417">
        <v>2018</v>
      </c>
      <c r="F9417" t="s">
        <v>125</v>
      </c>
      <c r="G9417" t="s">
        <v>129</v>
      </c>
      <c r="H9417" t="s">
        <v>48</v>
      </c>
      <c r="I9417" t="s">
        <v>18</v>
      </c>
      <c r="J9417" t="s">
        <v>10</v>
      </c>
      <c r="K9417" t="s">
        <v>43</v>
      </c>
      <c r="L9417">
        <v>1</v>
      </c>
      <c r="M9417">
        <v>1001</v>
      </c>
      <c r="O9417" t="s">
        <v>25</v>
      </c>
      <c r="R9417" t="s">
        <v>44</v>
      </c>
      <c r="S9417" s="49" t="str">
        <f t="shared" si="1177"/>
        <v>Card</v>
      </c>
      <c r="T9417" s="3">
        <v>0.03</v>
      </c>
      <c r="U9417" s="2">
        <v>7.42</v>
      </c>
      <c r="V9417" s="2">
        <v>1.46</v>
      </c>
      <c r="W9417" s="54">
        <f>_xlfn.XLOOKUP(M9417,Market!A:A,Market!F:F,0)</f>
        <v>0.06</v>
      </c>
      <c r="X9417" s="55">
        <f t="shared" si="1178"/>
        <v>0.22259999999999999</v>
      </c>
      <c r="Y9417" s="55">
        <f t="shared" si="1179"/>
        <v>5.96</v>
      </c>
      <c r="Z9417" s="54">
        <f t="shared" si="1180"/>
        <v>0.80323450134770891</v>
      </c>
      <c r="AA9417" s="49" t="str">
        <f t="shared" ca="1" si="1181"/>
        <v>Y</v>
      </c>
      <c r="AB9417" s="49">
        <f t="shared" ca="1" si="1182"/>
        <v>6</v>
      </c>
      <c r="AC9417" s="49" t="str">
        <f t="shared" ca="1" si="1183"/>
        <v>Y</v>
      </c>
    </row>
    <row r="9418" spans="1:29" x14ac:dyDescent="0.25">
      <c r="A9418">
        <v>11137</v>
      </c>
      <c r="B9418" s="9">
        <v>43217</v>
      </c>
      <c r="C9418" s="50" t="str">
        <f t="shared" si="1176"/>
        <v>N</v>
      </c>
      <c r="D9418" s="52">
        <f>_xlfn.XLOOKUP(B9418,Cal_Date!B:B,Cal_Date!A:A,0)</f>
        <v>4</v>
      </c>
      <c r="E9418">
        <v>2018</v>
      </c>
      <c r="F9418" t="s">
        <v>125</v>
      </c>
      <c r="G9418" t="s">
        <v>129</v>
      </c>
      <c r="H9418" t="s">
        <v>48</v>
      </c>
      <c r="I9418" t="s">
        <v>18</v>
      </c>
      <c r="J9418" t="s">
        <v>10</v>
      </c>
      <c r="K9418" t="s">
        <v>43</v>
      </c>
      <c r="L9418">
        <v>1</v>
      </c>
      <c r="M9418">
        <v>1003</v>
      </c>
      <c r="O9418" t="s">
        <v>25</v>
      </c>
      <c r="R9418" t="s">
        <v>44</v>
      </c>
      <c r="S9418" s="49" t="str">
        <f t="shared" si="1177"/>
        <v>Card</v>
      </c>
      <c r="T9418" s="3">
        <v>0.03</v>
      </c>
      <c r="U9418" s="2">
        <v>7.42</v>
      </c>
      <c r="V9418" s="2">
        <v>1.46</v>
      </c>
      <c r="W9418" s="54">
        <f>_xlfn.XLOOKUP(M9418,Market!A:A,Market!F:F,0)</f>
        <v>0.06</v>
      </c>
      <c r="X9418" s="55">
        <f t="shared" si="1178"/>
        <v>0.22259999999999999</v>
      </c>
      <c r="Y9418" s="55">
        <f t="shared" si="1179"/>
        <v>5.96</v>
      </c>
      <c r="Z9418" s="54">
        <f t="shared" si="1180"/>
        <v>0.80323450134770891</v>
      </c>
      <c r="AA9418" s="49" t="str">
        <f t="shared" ca="1" si="1181"/>
        <v>Y</v>
      </c>
      <c r="AB9418" s="49">
        <f t="shared" ca="1" si="1182"/>
        <v>6</v>
      </c>
      <c r="AC9418" s="49" t="str">
        <f t="shared" ca="1" si="1183"/>
        <v>Y</v>
      </c>
    </row>
    <row r="9419" spans="1:29" x14ac:dyDescent="0.25">
      <c r="A9419">
        <v>11138</v>
      </c>
      <c r="B9419" s="9">
        <v>43217</v>
      </c>
      <c r="C9419" s="50" t="str">
        <f t="shared" si="1176"/>
        <v>N</v>
      </c>
      <c r="D9419" s="52">
        <f>_xlfn.XLOOKUP(B9419,Cal_Date!B:B,Cal_Date!A:A,0)</f>
        <v>4</v>
      </c>
      <c r="E9419">
        <v>2018</v>
      </c>
      <c r="F9419" t="s">
        <v>125</v>
      </c>
      <c r="G9419" t="s">
        <v>129</v>
      </c>
      <c r="H9419" t="s">
        <v>48</v>
      </c>
      <c r="I9419" t="s">
        <v>18</v>
      </c>
      <c r="J9419" t="s">
        <v>10</v>
      </c>
      <c r="K9419" t="s">
        <v>43</v>
      </c>
      <c r="L9419">
        <v>2</v>
      </c>
      <c r="M9419">
        <v>1005</v>
      </c>
      <c r="O9419" t="s">
        <v>25</v>
      </c>
      <c r="R9419" t="s">
        <v>44</v>
      </c>
      <c r="S9419" s="49" t="str">
        <f t="shared" si="1177"/>
        <v>Card</v>
      </c>
      <c r="T9419" s="3">
        <v>0.03</v>
      </c>
      <c r="U9419" s="2">
        <v>15.245999999999999</v>
      </c>
      <c r="V9419" s="2">
        <v>2.92</v>
      </c>
      <c r="W9419" s="54">
        <f>_xlfn.XLOOKUP(M9419,Market!A:A,Market!F:F,0)</f>
        <v>8.8999999999999996E-2</v>
      </c>
      <c r="X9419" s="55">
        <f t="shared" si="1178"/>
        <v>0.45737999999999995</v>
      </c>
      <c r="Y9419" s="55">
        <f t="shared" si="1179"/>
        <v>12.325999999999999</v>
      </c>
      <c r="Z9419" s="54">
        <f t="shared" si="1180"/>
        <v>0.80847435392889933</v>
      </c>
      <c r="AA9419" s="49" t="str">
        <f t="shared" ca="1" si="1181"/>
        <v>Y</v>
      </c>
      <c r="AB9419" s="49">
        <f t="shared" ca="1" si="1182"/>
        <v>6</v>
      </c>
      <c r="AC9419" s="49" t="str">
        <f t="shared" ca="1" si="1183"/>
        <v>Y</v>
      </c>
    </row>
    <row r="9420" spans="1:29" x14ac:dyDescent="0.25">
      <c r="A9420">
        <v>11139</v>
      </c>
      <c r="B9420" s="9">
        <v>43217</v>
      </c>
      <c r="C9420" s="50" t="str">
        <f t="shared" si="1176"/>
        <v>N</v>
      </c>
      <c r="D9420" s="52">
        <f>_xlfn.XLOOKUP(B9420,Cal_Date!B:B,Cal_Date!A:A,0)</f>
        <v>4</v>
      </c>
      <c r="E9420">
        <v>2018</v>
      </c>
      <c r="F9420" t="s">
        <v>125</v>
      </c>
      <c r="G9420" t="s">
        <v>129</v>
      </c>
      <c r="H9420" t="s">
        <v>48</v>
      </c>
      <c r="I9420" t="s">
        <v>18</v>
      </c>
      <c r="J9420" t="s">
        <v>10</v>
      </c>
      <c r="K9420" t="s">
        <v>43</v>
      </c>
      <c r="L9420">
        <v>1</v>
      </c>
      <c r="M9420">
        <v>1005</v>
      </c>
      <c r="O9420" t="s">
        <v>25</v>
      </c>
      <c r="R9420" t="s">
        <v>44</v>
      </c>
      <c r="S9420" s="49" t="str">
        <f t="shared" si="1177"/>
        <v>Card</v>
      </c>
      <c r="T9420" s="3">
        <v>0.03</v>
      </c>
      <c r="U9420" s="2">
        <v>7.6229999999999993</v>
      </c>
      <c r="V9420" s="2">
        <v>1.46</v>
      </c>
      <c r="W9420" s="54">
        <f>_xlfn.XLOOKUP(M9420,Market!A:A,Market!F:F,0)</f>
        <v>8.8999999999999996E-2</v>
      </c>
      <c r="X9420" s="55">
        <f t="shared" si="1178"/>
        <v>0.22868999999999998</v>
      </c>
      <c r="Y9420" s="55">
        <f t="shared" si="1179"/>
        <v>6.1629999999999994</v>
      </c>
      <c r="Z9420" s="54">
        <f t="shared" si="1180"/>
        <v>0.80847435392889933</v>
      </c>
      <c r="AA9420" s="49" t="str">
        <f t="shared" ca="1" si="1181"/>
        <v>Y</v>
      </c>
      <c r="AB9420" s="49">
        <f t="shared" ca="1" si="1182"/>
        <v>6</v>
      </c>
      <c r="AC9420" s="49" t="str">
        <f t="shared" ca="1" si="1183"/>
        <v>Y</v>
      </c>
    </row>
    <row r="9421" spans="1:29" x14ac:dyDescent="0.25">
      <c r="A9421">
        <v>11140</v>
      </c>
      <c r="B9421" s="9">
        <v>43217</v>
      </c>
      <c r="C9421" s="50" t="str">
        <f t="shared" si="1176"/>
        <v>N</v>
      </c>
      <c r="D9421" s="52">
        <f>_xlfn.XLOOKUP(B9421,Cal_Date!B:B,Cal_Date!A:A,0)</f>
        <v>4</v>
      </c>
      <c r="E9421">
        <v>2018</v>
      </c>
      <c r="F9421" t="s">
        <v>125</v>
      </c>
      <c r="G9421" t="s">
        <v>129</v>
      </c>
      <c r="H9421" t="s">
        <v>48</v>
      </c>
      <c r="I9421" t="s">
        <v>18</v>
      </c>
      <c r="J9421" t="s">
        <v>10</v>
      </c>
      <c r="K9421" t="s">
        <v>43</v>
      </c>
      <c r="L9421">
        <v>1</v>
      </c>
      <c r="M9421">
        <v>1006</v>
      </c>
      <c r="O9421" t="s">
        <v>28</v>
      </c>
      <c r="R9421" t="s">
        <v>44</v>
      </c>
      <c r="S9421" s="49" t="str">
        <f t="shared" si="1177"/>
        <v>Card</v>
      </c>
      <c r="T9421" s="3">
        <v>0.03</v>
      </c>
      <c r="U9421" s="2">
        <v>7.6229999999999993</v>
      </c>
      <c r="V9421" s="2">
        <v>1.46</v>
      </c>
      <c r="W9421" s="54">
        <f>_xlfn.XLOOKUP(M9421,Market!A:A,Market!F:F,0)</f>
        <v>8.8999999999999996E-2</v>
      </c>
      <c r="X9421" s="55">
        <f t="shared" si="1178"/>
        <v>0.22868999999999998</v>
      </c>
      <c r="Y9421" s="55">
        <f t="shared" si="1179"/>
        <v>6.1629999999999994</v>
      </c>
      <c r="Z9421" s="54">
        <f t="shared" si="1180"/>
        <v>0.80847435392889933</v>
      </c>
      <c r="AA9421" s="49" t="str">
        <f t="shared" ca="1" si="1181"/>
        <v>Y</v>
      </c>
      <c r="AB9421" s="49">
        <f t="shared" ca="1" si="1182"/>
        <v>6</v>
      </c>
      <c r="AC9421" s="49" t="str">
        <f t="shared" ca="1" si="1183"/>
        <v>Y</v>
      </c>
    </row>
    <row r="9422" spans="1:29" x14ac:dyDescent="0.25">
      <c r="A9422">
        <v>11141</v>
      </c>
      <c r="B9422" s="9">
        <v>43217</v>
      </c>
      <c r="C9422" s="50" t="str">
        <f t="shared" si="1176"/>
        <v>N</v>
      </c>
      <c r="D9422" s="52">
        <f>_xlfn.XLOOKUP(B9422,Cal_Date!B:B,Cal_Date!A:A,0)</f>
        <v>4</v>
      </c>
      <c r="E9422">
        <v>2018</v>
      </c>
      <c r="F9422" t="s">
        <v>125</v>
      </c>
      <c r="G9422" t="s">
        <v>129</v>
      </c>
      <c r="H9422" t="s">
        <v>14</v>
      </c>
      <c r="I9422" t="s">
        <v>18</v>
      </c>
      <c r="J9422" t="s">
        <v>15</v>
      </c>
      <c r="K9422" t="s">
        <v>43</v>
      </c>
      <c r="L9422">
        <v>1</v>
      </c>
      <c r="M9422">
        <v>1002</v>
      </c>
      <c r="O9422" t="s">
        <v>28</v>
      </c>
      <c r="R9422" t="s">
        <v>47</v>
      </c>
      <c r="S9422" s="49" t="str">
        <f t="shared" si="1177"/>
        <v>Card</v>
      </c>
      <c r="T9422" s="3">
        <v>3.5000000000000003E-2</v>
      </c>
      <c r="U9422" s="2">
        <v>5.3000000000000007</v>
      </c>
      <c r="V9422" s="2">
        <v>2.2200000000000002</v>
      </c>
      <c r="W9422" s="54">
        <f>_xlfn.XLOOKUP(M9422,Market!A:A,Market!F:F,0)</f>
        <v>0.06</v>
      </c>
      <c r="X9422" s="55">
        <f t="shared" si="1178"/>
        <v>0.18550000000000005</v>
      </c>
      <c r="Y9422" s="55">
        <f t="shared" si="1179"/>
        <v>3.0800000000000005</v>
      </c>
      <c r="Z9422" s="54">
        <f t="shared" si="1180"/>
        <v>0.5811320754716981</v>
      </c>
      <c r="AA9422" s="49" t="str">
        <f t="shared" ca="1" si="1181"/>
        <v>Y</v>
      </c>
      <c r="AB9422" s="49">
        <f t="shared" ca="1" si="1182"/>
        <v>6</v>
      </c>
      <c r="AC9422" s="49" t="str">
        <f t="shared" ca="1" si="1183"/>
        <v>Y</v>
      </c>
    </row>
    <row r="9423" spans="1:29" x14ac:dyDescent="0.25">
      <c r="A9423">
        <v>11142</v>
      </c>
      <c r="B9423" s="9">
        <v>43218</v>
      </c>
      <c r="C9423" s="50" t="str">
        <f t="shared" si="1176"/>
        <v>N</v>
      </c>
      <c r="D9423" s="52">
        <f>_xlfn.XLOOKUP(B9423,Cal_Date!B:B,Cal_Date!A:A,0)</f>
        <v>4</v>
      </c>
      <c r="E9423">
        <v>2018</v>
      </c>
      <c r="F9423" t="s">
        <v>126</v>
      </c>
      <c r="G9423" t="s">
        <v>130</v>
      </c>
      <c r="H9423" t="s">
        <v>11</v>
      </c>
      <c r="I9423" t="s">
        <v>11</v>
      </c>
      <c r="J9423" t="s">
        <v>15</v>
      </c>
      <c r="K9423" t="s">
        <v>42</v>
      </c>
      <c r="L9423">
        <v>1</v>
      </c>
      <c r="M9423">
        <v>1001</v>
      </c>
      <c r="O9423" t="s">
        <v>25</v>
      </c>
      <c r="R9423" t="s">
        <v>44</v>
      </c>
      <c r="S9423" s="49" t="str">
        <f t="shared" si="1177"/>
        <v>Card</v>
      </c>
      <c r="T9423" s="3">
        <v>0.03</v>
      </c>
      <c r="U9423" s="2">
        <v>2.6500000000000004</v>
      </c>
      <c r="V9423" s="2">
        <v>0.87</v>
      </c>
      <c r="W9423" s="54">
        <f>_xlfn.XLOOKUP(M9423,Market!A:A,Market!F:F,0)</f>
        <v>0.06</v>
      </c>
      <c r="X9423" s="55">
        <f t="shared" si="1178"/>
        <v>7.9500000000000001E-2</v>
      </c>
      <c r="Y9423" s="55">
        <f t="shared" si="1179"/>
        <v>1.7800000000000002</v>
      </c>
      <c r="Z9423" s="54">
        <f t="shared" si="1180"/>
        <v>0.67169811320754713</v>
      </c>
      <c r="AA9423" s="49" t="str">
        <f t="shared" ca="1" si="1181"/>
        <v>Y</v>
      </c>
      <c r="AB9423" s="49">
        <f t="shared" ca="1" si="1182"/>
        <v>6</v>
      </c>
      <c r="AC9423" s="49" t="str">
        <f t="shared" ca="1" si="1183"/>
        <v>Y</v>
      </c>
    </row>
    <row r="9424" spans="1:29" x14ac:dyDescent="0.25">
      <c r="A9424">
        <v>11143</v>
      </c>
      <c r="B9424" s="9">
        <v>43218</v>
      </c>
      <c r="C9424" s="50" t="str">
        <f t="shared" si="1176"/>
        <v>N</v>
      </c>
      <c r="D9424" s="52">
        <f>_xlfn.XLOOKUP(B9424,Cal_Date!B:B,Cal_Date!A:A,0)</f>
        <v>4</v>
      </c>
      <c r="E9424">
        <v>2018</v>
      </c>
      <c r="F9424" t="s">
        <v>126</v>
      </c>
      <c r="G9424" t="s">
        <v>130</v>
      </c>
      <c r="H9424" t="s">
        <v>11</v>
      </c>
      <c r="I9424" t="s">
        <v>11</v>
      </c>
      <c r="J9424" t="s">
        <v>15</v>
      </c>
      <c r="K9424" t="s">
        <v>42</v>
      </c>
      <c r="L9424">
        <v>1</v>
      </c>
      <c r="M9424">
        <v>1003</v>
      </c>
      <c r="O9424" t="s">
        <v>25</v>
      </c>
      <c r="R9424" t="s">
        <v>44</v>
      </c>
      <c r="S9424" s="49" t="str">
        <f t="shared" si="1177"/>
        <v>Card</v>
      </c>
      <c r="T9424" s="3">
        <v>0.03</v>
      </c>
      <c r="U9424" s="2">
        <v>2.6500000000000004</v>
      </c>
      <c r="V9424" s="2">
        <v>0.87</v>
      </c>
      <c r="W9424" s="54">
        <f>_xlfn.XLOOKUP(M9424,Market!A:A,Market!F:F,0)</f>
        <v>0.06</v>
      </c>
      <c r="X9424" s="55">
        <f t="shared" si="1178"/>
        <v>7.9500000000000001E-2</v>
      </c>
      <c r="Y9424" s="55">
        <f t="shared" si="1179"/>
        <v>1.7800000000000002</v>
      </c>
      <c r="Z9424" s="54">
        <f t="shared" si="1180"/>
        <v>0.67169811320754713</v>
      </c>
      <c r="AA9424" s="49" t="str">
        <f t="shared" ca="1" si="1181"/>
        <v>Y</v>
      </c>
      <c r="AB9424" s="49">
        <f t="shared" ca="1" si="1182"/>
        <v>6</v>
      </c>
      <c r="AC9424" s="49" t="str">
        <f t="shared" ca="1" si="1183"/>
        <v>Y</v>
      </c>
    </row>
    <row r="9425" spans="1:29" x14ac:dyDescent="0.25">
      <c r="A9425">
        <v>11144</v>
      </c>
      <c r="B9425" s="9">
        <v>43218</v>
      </c>
      <c r="C9425" s="50" t="str">
        <f t="shared" si="1176"/>
        <v>N</v>
      </c>
      <c r="D9425" s="52">
        <f>_xlfn.XLOOKUP(B9425,Cal_Date!B:B,Cal_Date!A:A,0)</f>
        <v>4</v>
      </c>
      <c r="E9425">
        <v>2018</v>
      </c>
      <c r="F9425" t="s">
        <v>126</v>
      </c>
      <c r="G9425" t="s">
        <v>130</v>
      </c>
      <c r="H9425" t="s">
        <v>11</v>
      </c>
      <c r="I9425" t="s">
        <v>11</v>
      </c>
      <c r="J9425" t="s">
        <v>15</v>
      </c>
      <c r="K9425" t="s">
        <v>42</v>
      </c>
      <c r="L9425">
        <v>2</v>
      </c>
      <c r="M9425">
        <v>1004</v>
      </c>
      <c r="O9425" t="s">
        <v>28</v>
      </c>
      <c r="R9425" t="s">
        <v>47</v>
      </c>
      <c r="S9425" s="49" t="str">
        <f t="shared" si="1177"/>
        <v>Card</v>
      </c>
      <c r="T9425" s="3">
        <v>3.5000000000000003E-2</v>
      </c>
      <c r="U9425" s="2">
        <v>5.3000000000000007</v>
      </c>
      <c r="V9425" s="2">
        <v>1.74</v>
      </c>
      <c r="W9425" s="54">
        <f>_xlfn.XLOOKUP(M9425,Market!A:A,Market!F:F,0)</f>
        <v>0.06</v>
      </c>
      <c r="X9425" s="55">
        <f t="shared" si="1178"/>
        <v>0.18550000000000005</v>
      </c>
      <c r="Y9425" s="55">
        <f t="shared" si="1179"/>
        <v>3.5600000000000005</v>
      </c>
      <c r="Z9425" s="54">
        <f t="shared" si="1180"/>
        <v>0.67169811320754713</v>
      </c>
      <c r="AA9425" s="49" t="str">
        <f t="shared" ca="1" si="1181"/>
        <v>Y</v>
      </c>
      <c r="AB9425" s="49">
        <f t="shared" ca="1" si="1182"/>
        <v>6</v>
      </c>
      <c r="AC9425" s="49" t="str">
        <f t="shared" ca="1" si="1183"/>
        <v>Y</v>
      </c>
    </row>
    <row r="9426" spans="1:29" x14ac:dyDescent="0.25">
      <c r="A9426">
        <v>11145</v>
      </c>
      <c r="B9426" s="9">
        <v>43218</v>
      </c>
      <c r="C9426" s="50" t="str">
        <f t="shared" si="1176"/>
        <v>N</v>
      </c>
      <c r="D9426" s="52">
        <f>_xlfn.XLOOKUP(B9426,Cal_Date!B:B,Cal_Date!A:A,0)</f>
        <v>4</v>
      </c>
      <c r="E9426">
        <v>2018</v>
      </c>
      <c r="F9426" t="s">
        <v>126</v>
      </c>
      <c r="G9426" t="s">
        <v>130</v>
      </c>
      <c r="H9426" t="s">
        <v>11</v>
      </c>
      <c r="I9426" t="s">
        <v>11</v>
      </c>
      <c r="J9426" t="s">
        <v>15</v>
      </c>
      <c r="K9426" t="s">
        <v>42</v>
      </c>
      <c r="L9426">
        <v>2</v>
      </c>
      <c r="M9426">
        <v>1003</v>
      </c>
      <c r="O9426" t="s">
        <v>25</v>
      </c>
      <c r="R9426" t="s">
        <v>47</v>
      </c>
      <c r="S9426" s="49" t="str">
        <f t="shared" si="1177"/>
        <v>Card</v>
      </c>
      <c r="T9426" s="3">
        <v>3.5000000000000003E-2</v>
      </c>
      <c r="U9426" s="2">
        <v>5.3000000000000007</v>
      </c>
      <c r="V9426" s="2">
        <v>1.74</v>
      </c>
      <c r="W9426" s="54">
        <f>_xlfn.XLOOKUP(M9426,Market!A:A,Market!F:F,0)</f>
        <v>0.06</v>
      </c>
      <c r="X9426" s="55">
        <f t="shared" si="1178"/>
        <v>0.18550000000000005</v>
      </c>
      <c r="Y9426" s="55">
        <f t="shared" si="1179"/>
        <v>3.5600000000000005</v>
      </c>
      <c r="Z9426" s="54">
        <f t="shared" si="1180"/>
        <v>0.67169811320754713</v>
      </c>
      <c r="AA9426" s="49" t="str">
        <f t="shared" ca="1" si="1181"/>
        <v>Y</v>
      </c>
      <c r="AB9426" s="49">
        <f t="shared" ca="1" si="1182"/>
        <v>6</v>
      </c>
      <c r="AC9426" s="49" t="str">
        <f t="shared" ca="1" si="1183"/>
        <v>Y</v>
      </c>
    </row>
    <row r="9427" spans="1:29" x14ac:dyDescent="0.25">
      <c r="A9427">
        <v>11146</v>
      </c>
      <c r="B9427" s="9">
        <v>43218</v>
      </c>
      <c r="C9427" s="50" t="str">
        <f t="shared" si="1176"/>
        <v>N</v>
      </c>
      <c r="D9427" s="52">
        <f>_xlfn.XLOOKUP(B9427,Cal_Date!B:B,Cal_Date!A:A,0)</f>
        <v>4</v>
      </c>
      <c r="E9427">
        <v>2018</v>
      </c>
      <c r="F9427" t="s">
        <v>126</v>
      </c>
      <c r="G9427" t="s">
        <v>130</v>
      </c>
      <c r="H9427" t="s">
        <v>48</v>
      </c>
      <c r="I9427" t="s">
        <v>18</v>
      </c>
      <c r="J9427" t="s">
        <v>10</v>
      </c>
      <c r="K9427" t="s">
        <v>43</v>
      </c>
      <c r="L9427">
        <v>1</v>
      </c>
      <c r="M9427">
        <v>1005</v>
      </c>
      <c r="O9427" t="s">
        <v>25</v>
      </c>
      <c r="R9427" t="s">
        <v>47</v>
      </c>
      <c r="S9427" s="49" t="str">
        <f t="shared" si="1177"/>
        <v>Card</v>
      </c>
      <c r="T9427" s="3">
        <v>3.5000000000000003E-2</v>
      </c>
      <c r="U9427" s="2">
        <v>7.6229999999999993</v>
      </c>
      <c r="V9427" s="2">
        <v>1.46</v>
      </c>
      <c r="W9427" s="54">
        <f>_xlfn.XLOOKUP(M9427,Market!A:A,Market!F:F,0)</f>
        <v>8.8999999999999996E-2</v>
      </c>
      <c r="X9427" s="55">
        <f t="shared" si="1178"/>
        <v>0.26680500000000001</v>
      </c>
      <c r="Y9427" s="55">
        <f t="shared" si="1179"/>
        <v>6.1629999999999994</v>
      </c>
      <c r="Z9427" s="54">
        <f t="shared" si="1180"/>
        <v>0.80847435392889933</v>
      </c>
      <c r="AA9427" s="49" t="str">
        <f t="shared" ca="1" si="1181"/>
        <v>Y</v>
      </c>
      <c r="AB9427" s="49">
        <f t="shared" ca="1" si="1182"/>
        <v>6</v>
      </c>
      <c r="AC9427" s="49" t="str">
        <f t="shared" ca="1" si="1183"/>
        <v>Y</v>
      </c>
    </row>
    <row r="9428" spans="1:29" x14ac:dyDescent="0.25">
      <c r="A9428">
        <v>11147</v>
      </c>
      <c r="B9428" s="9">
        <v>43218</v>
      </c>
      <c r="C9428" s="50" t="str">
        <f t="shared" si="1176"/>
        <v>N</v>
      </c>
      <c r="D9428" s="52">
        <f>_xlfn.XLOOKUP(B9428,Cal_Date!B:B,Cal_Date!A:A,0)</f>
        <v>4</v>
      </c>
      <c r="E9428">
        <v>2018</v>
      </c>
      <c r="F9428" t="s">
        <v>126</v>
      </c>
      <c r="G9428" t="s">
        <v>130</v>
      </c>
      <c r="H9428" t="s">
        <v>14</v>
      </c>
      <c r="I9428" t="s">
        <v>18</v>
      </c>
      <c r="J9428" t="s">
        <v>15</v>
      </c>
      <c r="K9428" t="s">
        <v>43</v>
      </c>
      <c r="L9428">
        <v>1</v>
      </c>
      <c r="M9428">
        <v>1007</v>
      </c>
      <c r="O9428" t="s">
        <v>28</v>
      </c>
      <c r="R9428" t="s">
        <v>46</v>
      </c>
      <c r="S9428" s="49" t="str">
        <f t="shared" si="1177"/>
        <v>Card</v>
      </c>
      <c r="T9428" s="3">
        <v>0.04</v>
      </c>
      <c r="U9428" s="2">
        <v>5.4450000000000003</v>
      </c>
      <c r="V9428" s="2">
        <v>2.1</v>
      </c>
      <c r="W9428" s="54">
        <f>_xlfn.XLOOKUP(M9428,Market!A:A,Market!F:F,0)</f>
        <v>8.8999999999999996E-2</v>
      </c>
      <c r="X9428" s="55">
        <f t="shared" si="1178"/>
        <v>0.21780000000000002</v>
      </c>
      <c r="Y9428" s="55">
        <f t="shared" si="1179"/>
        <v>3.3450000000000002</v>
      </c>
      <c r="Z9428" s="54">
        <f t="shared" si="1180"/>
        <v>0.61432506887052341</v>
      </c>
      <c r="AA9428" s="49" t="str">
        <f t="shared" ca="1" si="1181"/>
        <v>Y</v>
      </c>
      <c r="AB9428" s="49">
        <f t="shared" ca="1" si="1182"/>
        <v>6</v>
      </c>
      <c r="AC9428" s="49" t="str">
        <f t="shared" ca="1" si="1183"/>
        <v>Y</v>
      </c>
    </row>
    <row r="9429" spans="1:29" x14ac:dyDescent="0.25">
      <c r="A9429">
        <v>11148</v>
      </c>
      <c r="B9429" s="9">
        <v>43218</v>
      </c>
      <c r="C9429" s="50" t="str">
        <f t="shared" si="1176"/>
        <v>N</v>
      </c>
      <c r="D9429" s="52">
        <f>_xlfn.XLOOKUP(B9429,Cal_Date!B:B,Cal_Date!A:A,0)</f>
        <v>4</v>
      </c>
      <c r="E9429">
        <v>2018</v>
      </c>
      <c r="F9429" t="s">
        <v>126</v>
      </c>
      <c r="G9429" t="s">
        <v>130</v>
      </c>
      <c r="H9429" t="s">
        <v>11</v>
      </c>
      <c r="I9429" t="s">
        <v>11</v>
      </c>
      <c r="J9429" t="s">
        <v>15</v>
      </c>
      <c r="K9429" t="s">
        <v>42</v>
      </c>
      <c r="L9429">
        <v>1</v>
      </c>
      <c r="M9429">
        <v>1009</v>
      </c>
      <c r="O9429" t="s">
        <v>28</v>
      </c>
      <c r="R9429" t="s">
        <v>46</v>
      </c>
      <c r="S9429" s="49" t="str">
        <f t="shared" si="1177"/>
        <v>Card</v>
      </c>
      <c r="T9429" s="3">
        <v>0.04</v>
      </c>
      <c r="U9429" s="2">
        <v>2.7225000000000001</v>
      </c>
      <c r="V9429" s="2">
        <v>0.87</v>
      </c>
      <c r="W9429" s="54">
        <f>_xlfn.XLOOKUP(M9429,Market!A:A,Market!F:F,0)</f>
        <v>8.8999999999999996E-2</v>
      </c>
      <c r="X9429" s="55">
        <f t="shared" si="1178"/>
        <v>0.10890000000000001</v>
      </c>
      <c r="Y9429" s="55">
        <f t="shared" si="1179"/>
        <v>1.8525</v>
      </c>
      <c r="Z9429" s="54">
        <f t="shared" si="1180"/>
        <v>0.68044077134986225</v>
      </c>
      <c r="AA9429" s="49" t="str">
        <f t="shared" ca="1" si="1181"/>
        <v>Y</v>
      </c>
      <c r="AB9429" s="49">
        <f t="shared" ca="1" si="1182"/>
        <v>6</v>
      </c>
      <c r="AC9429" s="49" t="str">
        <f t="shared" ca="1" si="1183"/>
        <v>Y</v>
      </c>
    </row>
    <row r="9430" spans="1:29" x14ac:dyDescent="0.25">
      <c r="A9430">
        <v>11149</v>
      </c>
      <c r="B9430" s="9">
        <v>43218</v>
      </c>
      <c r="C9430" s="50" t="str">
        <f t="shared" si="1176"/>
        <v>N</v>
      </c>
      <c r="D9430" s="52">
        <f>_xlfn.XLOOKUP(B9430,Cal_Date!B:B,Cal_Date!A:A,0)</f>
        <v>4</v>
      </c>
      <c r="E9430">
        <v>2018</v>
      </c>
      <c r="F9430" t="s">
        <v>126</v>
      </c>
      <c r="G9430" t="s">
        <v>130</v>
      </c>
      <c r="H9430" t="s">
        <v>11</v>
      </c>
      <c r="I9430" t="s">
        <v>11</v>
      </c>
      <c r="J9430" t="s">
        <v>15</v>
      </c>
      <c r="K9430" t="s">
        <v>42</v>
      </c>
      <c r="L9430">
        <v>2</v>
      </c>
      <c r="M9430">
        <v>1001</v>
      </c>
      <c r="O9430" t="s">
        <v>25</v>
      </c>
      <c r="R9430" t="s">
        <v>46</v>
      </c>
      <c r="S9430" s="49" t="str">
        <f t="shared" si="1177"/>
        <v>Card</v>
      </c>
      <c r="T9430" s="3">
        <v>0.04</v>
      </c>
      <c r="U9430" s="2">
        <v>5.3000000000000007</v>
      </c>
      <c r="V9430" s="2">
        <v>1.74</v>
      </c>
      <c r="W9430" s="54">
        <f>_xlfn.XLOOKUP(M9430,Market!A:A,Market!F:F,0)</f>
        <v>0.06</v>
      </c>
      <c r="X9430" s="55">
        <f t="shared" si="1178"/>
        <v>0.21200000000000002</v>
      </c>
      <c r="Y9430" s="55">
        <f t="shared" si="1179"/>
        <v>3.5600000000000005</v>
      </c>
      <c r="Z9430" s="54">
        <f t="shared" si="1180"/>
        <v>0.67169811320754713</v>
      </c>
      <c r="AA9430" s="49" t="str">
        <f t="shared" ca="1" si="1181"/>
        <v>Y</v>
      </c>
      <c r="AB9430" s="49">
        <f t="shared" ca="1" si="1182"/>
        <v>6</v>
      </c>
      <c r="AC9430" s="49" t="str">
        <f t="shared" ca="1" si="1183"/>
        <v>Y</v>
      </c>
    </row>
    <row r="9431" spans="1:29" x14ac:dyDescent="0.25">
      <c r="A9431">
        <v>11150</v>
      </c>
      <c r="B9431" s="9">
        <v>43218</v>
      </c>
      <c r="C9431" s="50" t="str">
        <f t="shared" si="1176"/>
        <v>N</v>
      </c>
      <c r="D9431" s="52">
        <f>_xlfn.XLOOKUP(B9431,Cal_Date!B:B,Cal_Date!A:A,0)</f>
        <v>4</v>
      </c>
      <c r="E9431">
        <v>2018</v>
      </c>
      <c r="F9431" t="s">
        <v>126</v>
      </c>
      <c r="G9431" t="s">
        <v>130</v>
      </c>
      <c r="H9431" t="s">
        <v>48</v>
      </c>
      <c r="I9431" t="s">
        <v>18</v>
      </c>
      <c r="J9431" t="s">
        <v>10</v>
      </c>
      <c r="K9431" t="s">
        <v>43</v>
      </c>
      <c r="L9431">
        <v>1</v>
      </c>
      <c r="M9431">
        <v>1010</v>
      </c>
      <c r="O9431" t="s">
        <v>25</v>
      </c>
      <c r="R9431" t="s">
        <v>44</v>
      </c>
      <c r="S9431" s="49" t="str">
        <f t="shared" si="1177"/>
        <v>Card</v>
      </c>
      <c r="T9431" s="3">
        <v>0.03</v>
      </c>
      <c r="U9431" s="2">
        <v>7.5600000000000005</v>
      </c>
      <c r="V9431" s="2">
        <v>1.46</v>
      </c>
      <c r="W9431" s="54">
        <f>_xlfn.XLOOKUP(M9431,Market!A:A,Market!F:F,0)</f>
        <v>0.08</v>
      </c>
      <c r="X9431" s="55">
        <f t="shared" si="1178"/>
        <v>0.2268</v>
      </c>
      <c r="Y9431" s="55">
        <f t="shared" si="1179"/>
        <v>6.1000000000000005</v>
      </c>
      <c r="Z9431" s="54">
        <f t="shared" si="1180"/>
        <v>0.80687830687830686</v>
      </c>
      <c r="AA9431" s="49" t="str">
        <f t="shared" ca="1" si="1181"/>
        <v>Y</v>
      </c>
      <c r="AB9431" s="49">
        <f t="shared" ca="1" si="1182"/>
        <v>6</v>
      </c>
      <c r="AC9431" s="49" t="str">
        <f t="shared" ca="1" si="1183"/>
        <v>Y</v>
      </c>
    </row>
    <row r="9432" spans="1:29" x14ac:dyDescent="0.25">
      <c r="A9432">
        <v>11151</v>
      </c>
      <c r="B9432" s="9">
        <v>43218</v>
      </c>
      <c r="C9432" s="50" t="str">
        <f t="shared" si="1176"/>
        <v>N</v>
      </c>
      <c r="D9432" s="52">
        <f>_xlfn.XLOOKUP(B9432,Cal_Date!B:B,Cal_Date!A:A,0)</f>
        <v>4</v>
      </c>
      <c r="E9432">
        <v>2018</v>
      </c>
      <c r="F9432" t="s">
        <v>126</v>
      </c>
      <c r="G9432" t="s">
        <v>130</v>
      </c>
      <c r="H9432" t="s">
        <v>48</v>
      </c>
      <c r="I9432" t="s">
        <v>18</v>
      </c>
      <c r="J9432" t="s">
        <v>10</v>
      </c>
      <c r="K9432" t="s">
        <v>43</v>
      </c>
      <c r="L9432">
        <v>2</v>
      </c>
      <c r="M9432">
        <v>1010</v>
      </c>
      <c r="O9432" t="s">
        <v>25</v>
      </c>
      <c r="R9432" t="s">
        <v>46</v>
      </c>
      <c r="S9432" s="49" t="str">
        <f t="shared" si="1177"/>
        <v>Card</v>
      </c>
      <c r="T9432" s="3">
        <v>0.04</v>
      </c>
      <c r="U9432" s="2">
        <v>15.120000000000001</v>
      </c>
      <c r="V9432" s="2">
        <v>2.92</v>
      </c>
      <c r="W9432" s="54">
        <f>_xlfn.XLOOKUP(M9432,Market!A:A,Market!F:F,0)</f>
        <v>0.08</v>
      </c>
      <c r="X9432" s="55">
        <f t="shared" si="1178"/>
        <v>0.6048</v>
      </c>
      <c r="Y9432" s="55">
        <f t="shared" si="1179"/>
        <v>12.200000000000001</v>
      </c>
      <c r="Z9432" s="54">
        <f t="shared" si="1180"/>
        <v>0.80687830687830686</v>
      </c>
      <c r="AA9432" s="49" t="str">
        <f t="shared" ca="1" si="1181"/>
        <v>Y</v>
      </c>
      <c r="AB9432" s="49">
        <f t="shared" ca="1" si="1182"/>
        <v>6</v>
      </c>
      <c r="AC9432" s="49" t="str">
        <f t="shared" ca="1" si="1183"/>
        <v>Y</v>
      </c>
    </row>
    <row r="9433" spans="1:29" x14ac:dyDescent="0.25">
      <c r="A9433">
        <v>11152</v>
      </c>
      <c r="B9433" s="9">
        <v>43218</v>
      </c>
      <c r="C9433" s="50" t="str">
        <f t="shared" si="1176"/>
        <v>N</v>
      </c>
      <c r="D9433" s="52">
        <f>_xlfn.XLOOKUP(B9433,Cal_Date!B:B,Cal_Date!A:A,0)</f>
        <v>4</v>
      </c>
      <c r="E9433">
        <v>2018</v>
      </c>
      <c r="F9433" t="s">
        <v>126</v>
      </c>
      <c r="G9433" t="s">
        <v>130</v>
      </c>
      <c r="H9433" t="s">
        <v>11</v>
      </c>
      <c r="I9433" t="s">
        <v>11</v>
      </c>
      <c r="J9433" t="s">
        <v>15</v>
      </c>
      <c r="K9433" t="s">
        <v>42</v>
      </c>
      <c r="L9433">
        <v>1</v>
      </c>
      <c r="M9433">
        <v>1010</v>
      </c>
      <c r="O9433" t="s">
        <v>25</v>
      </c>
      <c r="R9433" t="s">
        <v>44</v>
      </c>
      <c r="S9433" s="49" t="str">
        <f t="shared" si="1177"/>
        <v>Card</v>
      </c>
      <c r="T9433" s="3">
        <v>0.03</v>
      </c>
      <c r="U9433" s="2">
        <v>2.7</v>
      </c>
      <c r="V9433" s="2">
        <v>0.87</v>
      </c>
      <c r="W9433" s="54">
        <f>_xlfn.XLOOKUP(M9433,Market!A:A,Market!F:F,0)</f>
        <v>0.08</v>
      </c>
      <c r="X9433" s="55">
        <f t="shared" si="1178"/>
        <v>8.1000000000000003E-2</v>
      </c>
      <c r="Y9433" s="55">
        <f t="shared" si="1179"/>
        <v>1.83</v>
      </c>
      <c r="Z9433" s="54">
        <f t="shared" si="1180"/>
        <v>0.67777777777777781</v>
      </c>
      <c r="AA9433" s="49" t="str">
        <f t="shared" ca="1" si="1181"/>
        <v>Y</v>
      </c>
      <c r="AB9433" s="49">
        <f t="shared" ca="1" si="1182"/>
        <v>6</v>
      </c>
      <c r="AC9433" s="49" t="str">
        <f t="shared" ca="1" si="1183"/>
        <v>Y</v>
      </c>
    </row>
    <row r="9434" spans="1:29" x14ac:dyDescent="0.25">
      <c r="A9434">
        <v>11153</v>
      </c>
      <c r="B9434" s="9">
        <v>43218</v>
      </c>
      <c r="C9434" s="50" t="str">
        <f t="shared" si="1176"/>
        <v>N</v>
      </c>
      <c r="D9434" s="52">
        <f>_xlfn.XLOOKUP(B9434,Cal_Date!B:B,Cal_Date!A:A,0)</f>
        <v>4</v>
      </c>
      <c r="E9434">
        <v>2018</v>
      </c>
      <c r="F9434" t="s">
        <v>126</v>
      </c>
      <c r="G9434" t="s">
        <v>130</v>
      </c>
      <c r="H9434" t="s">
        <v>11</v>
      </c>
      <c r="I9434" t="s">
        <v>18</v>
      </c>
      <c r="J9434" t="s">
        <v>15</v>
      </c>
      <c r="K9434" t="s">
        <v>42</v>
      </c>
      <c r="L9434">
        <v>2</v>
      </c>
      <c r="M9434">
        <v>1010</v>
      </c>
      <c r="O9434" t="s">
        <v>25</v>
      </c>
      <c r="R9434" t="s">
        <v>44</v>
      </c>
      <c r="S9434" s="49" t="str">
        <f t="shared" si="1177"/>
        <v>Card</v>
      </c>
      <c r="T9434" s="3">
        <v>0.03</v>
      </c>
      <c r="U9434" s="2">
        <v>5.4</v>
      </c>
      <c r="V9434" s="2">
        <v>2.8</v>
      </c>
      <c r="W9434" s="54">
        <f>_xlfn.XLOOKUP(M9434,Market!A:A,Market!F:F,0)</f>
        <v>0.08</v>
      </c>
      <c r="X9434" s="55">
        <f t="shared" si="1178"/>
        <v>0.16200000000000001</v>
      </c>
      <c r="Y9434" s="55">
        <f t="shared" si="1179"/>
        <v>2.6000000000000005</v>
      </c>
      <c r="Z9434" s="54">
        <f t="shared" si="1180"/>
        <v>0.48148148148148157</v>
      </c>
      <c r="AA9434" s="49" t="str">
        <f t="shared" ca="1" si="1181"/>
        <v>Y</v>
      </c>
      <c r="AB9434" s="49">
        <f t="shared" ca="1" si="1182"/>
        <v>6</v>
      </c>
      <c r="AC9434" s="49" t="str">
        <f t="shared" ca="1" si="1183"/>
        <v>Y</v>
      </c>
    </row>
    <row r="9435" spans="1:29" x14ac:dyDescent="0.25">
      <c r="A9435">
        <v>11154</v>
      </c>
      <c r="B9435" s="9">
        <v>43218</v>
      </c>
      <c r="C9435" s="50" t="str">
        <f t="shared" si="1176"/>
        <v>N</v>
      </c>
      <c r="D9435" s="52">
        <f>_xlfn.XLOOKUP(B9435,Cal_Date!B:B,Cal_Date!A:A,0)</f>
        <v>4</v>
      </c>
      <c r="E9435">
        <v>2018</v>
      </c>
      <c r="F9435" t="s">
        <v>126</v>
      </c>
      <c r="G9435" t="s">
        <v>130</v>
      </c>
      <c r="H9435" t="s">
        <v>14</v>
      </c>
      <c r="I9435" t="s">
        <v>18</v>
      </c>
      <c r="J9435" t="s">
        <v>15</v>
      </c>
      <c r="K9435" t="s">
        <v>43</v>
      </c>
      <c r="L9435">
        <v>1</v>
      </c>
      <c r="M9435">
        <v>1011</v>
      </c>
      <c r="O9435" t="s">
        <v>25</v>
      </c>
      <c r="R9435" t="s">
        <v>44</v>
      </c>
      <c r="S9435" s="49" t="str">
        <f t="shared" si="1177"/>
        <v>Card</v>
      </c>
      <c r="T9435" s="3">
        <v>0.03</v>
      </c>
      <c r="U9435" s="2">
        <v>5.3000000000000007</v>
      </c>
      <c r="V9435" s="2">
        <v>2.2200000000000002</v>
      </c>
      <c r="W9435" s="54">
        <f>_xlfn.XLOOKUP(M9435,Market!A:A,Market!F:F,0)</f>
        <v>0.06</v>
      </c>
      <c r="X9435" s="55">
        <f t="shared" si="1178"/>
        <v>0.159</v>
      </c>
      <c r="Y9435" s="55">
        <f t="shared" si="1179"/>
        <v>3.0800000000000005</v>
      </c>
      <c r="Z9435" s="54">
        <f t="shared" si="1180"/>
        <v>0.5811320754716981</v>
      </c>
      <c r="AA9435" s="49" t="str">
        <f t="shared" ca="1" si="1181"/>
        <v>Y</v>
      </c>
      <c r="AB9435" s="49">
        <f t="shared" ca="1" si="1182"/>
        <v>6</v>
      </c>
      <c r="AC9435" s="49" t="str">
        <f t="shared" ca="1" si="1183"/>
        <v>Y</v>
      </c>
    </row>
    <row r="9436" spans="1:29" x14ac:dyDescent="0.25">
      <c r="A9436">
        <v>11155</v>
      </c>
      <c r="B9436" s="9">
        <v>43218</v>
      </c>
      <c r="C9436" s="50" t="str">
        <f t="shared" si="1176"/>
        <v>N</v>
      </c>
      <c r="D9436" s="52">
        <f>_xlfn.XLOOKUP(B9436,Cal_Date!B:B,Cal_Date!A:A,0)</f>
        <v>4</v>
      </c>
      <c r="E9436">
        <v>2018</v>
      </c>
      <c r="F9436" t="s">
        <v>126</v>
      </c>
      <c r="G9436" t="s">
        <v>130</v>
      </c>
      <c r="H9436" t="s">
        <v>48</v>
      </c>
      <c r="I9436" t="s">
        <v>18</v>
      </c>
      <c r="J9436" t="s">
        <v>10</v>
      </c>
      <c r="K9436" t="s">
        <v>43</v>
      </c>
      <c r="L9436">
        <v>1</v>
      </c>
      <c r="M9436">
        <v>1007</v>
      </c>
      <c r="O9436" t="s">
        <v>28</v>
      </c>
      <c r="R9436" t="s">
        <v>44</v>
      </c>
      <c r="S9436" s="49" t="str">
        <f t="shared" si="1177"/>
        <v>Card</v>
      </c>
      <c r="T9436" s="3">
        <v>0.03</v>
      </c>
      <c r="U9436" s="2">
        <v>7.6229999999999993</v>
      </c>
      <c r="V9436" s="2">
        <v>1.46</v>
      </c>
      <c r="W9436" s="54">
        <f>_xlfn.XLOOKUP(M9436,Market!A:A,Market!F:F,0)</f>
        <v>8.8999999999999996E-2</v>
      </c>
      <c r="X9436" s="55">
        <f t="shared" si="1178"/>
        <v>0.22868999999999998</v>
      </c>
      <c r="Y9436" s="55">
        <f t="shared" si="1179"/>
        <v>6.1629999999999994</v>
      </c>
      <c r="Z9436" s="54">
        <f t="shared" si="1180"/>
        <v>0.80847435392889933</v>
      </c>
      <c r="AA9436" s="49" t="str">
        <f t="shared" ca="1" si="1181"/>
        <v>Y</v>
      </c>
      <c r="AB9436" s="49">
        <f t="shared" ca="1" si="1182"/>
        <v>6</v>
      </c>
      <c r="AC9436" s="49" t="str">
        <f t="shared" ca="1" si="1183"/>
        <v>Y</v>
      </c>
    </row>
    <row r="9437" spans="1:29" x14ac:dyDescent="0.25">
      <c r="A9437">
        <v>11156</v>
      </c>
      <c r="B9437" s="9">
        <v>43218</v>
      </c>
      <c r="C9437" s="50" t="str">
        <f t="shared" si="1176"/>
        <v>N</v>
      </c>
      <c r="D9437" s="52">
        <f>_xlfn.XLOOKUP(B9437,Cal_Date!B:B,Cal_Date!A:A,0)</f>
        <v>4</v>
      </c>
      <c r="E9437">
        <v>2018</v>
      </c>
      <c r="F9437" t="s">
        <v>126</v>
      </c>
      <c r="G9437" t="s">
        <v>130</v>
      </c>
      <c r="H9437" t="s">
        <v>11</v>
      </c>
      <c r="I9437" t="s">
        <v>18</v>
      </c>
      <c r="J9437" t="s">
        <v>15</v>
      </c>
      <c r="K9437" t="s">
        <v>42</v>
      </c>
      <c r="L9437">
        <v>1</v>
      </c>
      <c r="M9437">
        <v>1007</v>
      </c>
      <c r="O9437" t="s">
        <v>28</v>
      </c>
      <c r="R9437" t="s">
        <v>46</v>
      </c>
      <c r="S9437" s="49" t="str">
        <f t="shared" si="1177"/>
        <v>Card</v>
      </c>
      <c r="T9437" s="3">
        <v>0.04</v>
      </c>
      <c r="U9437" s="2">
        <v>2.7225000000000001</v>
      </c>
      <c r="V9437" s="2">
        <v>1.4</v>
      </c>
      <c r="W9437" s="54">
        <f>_xlfn.XLOOKUP(M9437,Market!A:A,Market!F:F,0)</f>
        <v>8.8999999999999996E-2</v>
      </c>
      <c r="X9437" s="55">
        <f t="shared" si="1178"/>
        <v>0.10890000000000001</v>
      </c>
      <c r="Y9437" s="55">
        <f t="shared" si="1179"/>
        <v>1.3225000000000002</v>
      </c>
      <c r="Z9437" s="54">
        <f t="shared" si="1180"/>
        <v>0.48576675849403128</v>
      </c>
      <c r="AA9437" s="49" t="str">
        <f t="shared" ca="1" si="1181"/>
        <v>Y</v>
      </c>
      <c r="AB9437" s="49">
        <f t="shared" ca="1" si="1182"/>
        <v>6</v>
      </c>
      <c r="AC9437" s="49" t="str">
        <f t="shared" ca="1" si="1183"/>
        <v>Y</v>
      </c>
    </row>
    <row r="9438" spans="1:29" x14ac:dyDescent="0.25">
      <c r="A9438">
        <v>11157</v>
      </c>
      <c r="B9438" s="9">
        <v>43218</v>
      </c>
      <c r="C9438" s="50" t="str">
        <f t="shared" si="1176"/>
        <v>N</v>
      </c>
      <c r="D9438" s="52">
        <f>_xlfn.XLOOKUP(B9438,Cal_Date!B:B,Cal_Date!A:A,0)</f>
        <v>4</v>
      </c>
      <c r="E9438">
        <v>2018</v>
      </c>
      <c r="F9438" t="s">
        <v>126</v>
      </c>
      <c r="G9438" t="s">
        <v>130</v>
      </c>
      <c r="H9438" t="s">
        <v>48</v>
      </c>
      <c r="I9438" t="s">
        <v>18</v>
      </c>
      <c r="J9438" t="s">
        <v>10</v>
      </c>
      <c r="K9438" t="s">
        <v>43</v>
      </c>
      <c r="L9438">
        <v>1</v>
      </c>
      <c r="M9438">
        <v>1008</v>
      </c>
      <c r="O9438" t="s">
        <v>28</v>
      </c>
      <c r="R9438" t="s">
        <v>47</v>
      </c>
      <c r="S9438" s="49" t="str">
        <f t="shared" si="1177"/>
        <v>Card</v>
      </c>
      <c r="T9438" s="3">
        <v>3.5000000000000003E-2</v>
      </c>
      <c r="U9438" s="2">
        <v>7.6229999999999993</v>
      </c>
      <c r="V9438" s="2">
        <v>1.46</v>
      </c>
      <c r="W9438" s="54">
        <f>_xlfn.XLOOKUP(M9438,Market!A:A,Market!F:F,0)</f>
        <v>8.8999999999999996E-2</v>
      </c>
      <c r="X9438" s="55">
        <f t="shared" si="1178"/>
        <v>0.26680500000000001</v>
      </c>
      <c r="Y9438" s="55">
        <f t="shared" si="1179"/>
        <v>6.1629999999999994</v>
      </c>
      <c r="Z9438" s="54">
        <f t="shared" si="1180"/>
        <v>0.80847435392889933</v>
      </c>
      <c r="AA9438" s="49" t="str">
        <f t="shared" ca="1" si="1181"/>
        <v>Y</v>
      </c>
      <c r="AB9438" s="49">
        <f t="shared" ca="1" si="1182"/>
        <v>6</v>
      </c>
      <c r="AC9438" s="49" t="str">
        <f t="shared" ca="1" si="1183"/>
        <v>Y</v>
      </c>
    </row>
    <row r="9439" spans="1:29" x14ac:dyDescent="0.25">
      <c r="A9439">
        <v>11158</v>
      </c>
      <c r="B9439" s="9">
        <v>43218</v>
      </c>
      <c r="C9439" s="50" t="str">
        <f t="shared" si="1176"/>
        <v>N</v>
      </c>
      <c r="D9439" s="52">
        <f>_xlfn.XLOOKUP(B9439,Cal_Date!B:B,Cal_Date!A:A,0)</f>
        <v>4</v>
      </c>
      <c r="E9439">
        <v>2018</v>
      </c>
      <c r="F9439" t="s">
        <v>126</v>
      </c>
      <c r="G9439" t="s">
        <v>130</v>
      </c>
      <c r="H9439" t="s">
        <v>48</v>
      </c>
      <c r="I9439" t="s">
        <v>18</v>
      </c>
      <c r="J9439" t="s">
        <v>10</v>
      </c>
      <c r="K9439" t="s">
        <v>43</v>
      </c>
      <c r="L9439">
        <v>2</v>
      </c>
      <c r="M9439">
        <v>1004</v>
      </c>
      <c r="O9439" t="s">
        <v>28</v>
      </c>
      <c r="R9439" t="s">
        <v>44</v>
      </c>
      <c r="S9439" s="49" t="str">
        <f t="shared" si="1177"/>
        <v>Card</v>
      </c>
      <c r="T9439" s="3">
        <v>0.03</v>
      </c>
      <c r="U9439" s="2">
        <v>14.84</v>
      </c>
      <c r="V9439" s="2">
        <v>2.92</v>
      </c>
      <c r="W9439" s="54">
        <f>_xlfn.XLOOKUP(M9439,Market!A:A,Market!F:F,0)</f>
        <v>0.06</v>
      </c>
      <c r="X9439" s="55">
        <f t="shared" si="1178"/>
        <v>0.44519999999999998</v>
      </c>
      <c r="Y9439" s="55">
        <f t="shared" si="1179"/>
        <v>11.92</v>
      </c>
      <c r="Z9439" s="54">
        <f t="shared" si="1180"/>
        <v>0.80323450134770891</v>
      </c>
      <c r="AA9439" s="49" t="str">
        <f t="shared" ca="1" si="1181"/>
        <v>Y</v>
      </c>
      <c r="AB9439" s="49">
        <f t="shared" ca="1" si="1182"/>
        <v>6</v>
      </c>
      <c r="AC9439" s="49" t="str">
        <f t="shared" ca="1" si="1183"/>
        <v>Y</v>
      </c>
    </row>
    <row r="9440" spans="1:29" x14ac:dyDescent="0.25">
      <c r="A9440">
        <v>11159</v>
      </c>
      <c r="B9440" s="9">
        <v>43218</v>
      </c>
      <c r="C9440" s="50" t="str">
        <f t="shared" si="1176"/>
        <v>N</v>
      </c>
      <c r="D9440" s="52">
        <f>_xlfn.XLOOKUP(B9440,Cal_Date!B:B,Cal_Date!A:A,0)</f>
        <v>4</v>
      </c>
      <c r="E9440">
        <v>2018</v>
      </c>
      <c r="F9440" t="s">
        <v>126</v>
      </c>
      <c r="G9440" t="s">
        <v>130</v>
      </c>
      <c r="H9440" t="s">
        <v>14</v>
      </c>
      <c r="I9440" t="s">
        <v>18</v>
      </c>
      <c r="J9440" t="s">
        <v>15</v>
      </c>
      <c r="K9440" t="s">
        <v>43</v>
      </c>
      <c r="L9440">
        <v>1</v>
      </c>
      <c r="M9440">
        <v>1003</v>
      </c>
      <c r="O9440" t="s">
        <v>25</v>
      </c>
      <c r="R9440" t="s">
        <v>47</v>
      </c>
      <c r="S9440" s="49" t="str">
        <f t="shared" si="1177"/>
        <v>Card</v>
      </c>
      <c r="T9440" s="3">
        <v>3.5000000000000003E-2</v>
      </c>
      <c r="U9440" s="2">
        <v>5.3000000000000007</v>
      </c>
      <c r="V9440" s="2">
        <v>2.2200000000000002</v>
      </c>
      <c r="W9440" s="54">
        <f>_xlfn.XLOOKUP(M9440,Market!A:A,Market!F:F,0)</f>
        <v>0.06</v>
      </c>
      <c r="X9440" s="55">
        <f t="shared" si="1178"/>
        <v>0.18550000000000005</v>
      </c>
      <c r="Y9440" s="55">
        <f t="shared" si="1179"/>
        <v>3.0800000000000005</v>
      </c>
      <c r="Z9440" s="54">
        <f t="shared" si="1180"/>
        <v>0.5811320754716981</v>
      </c>
      <c r="AA9440" s="49" t="str">
        <f t="shared" ca="1" si="1181"/>
        <v>Y</v>
      </c>
      <c r="AB9440" s="49">
        <f t="shared" ca="1" si="1182"/>
        <v>6</v>
      </c>
      <c r="AC9440" s="49" t="str">
        <f t="shared" ca="1" si="1183"/>
        <v>Y</v>
      </c>
    </row>
    <row r="9441" spans="1:29" x14ac:dyDescent="0.25">
      <c r="A9441">
        <v>11160</v>
      </c>
      <c r="B9441" s="9">
        <v>43218</v>
      </c>
      <c r="C9441" s="50" t="str">
        <f t="shared" si="1176"/>
        <v>N</v>
      </c>
      <c r="D9441" s="52">
        <f>_xlfn.XLOOKUP(B9441,Cal_Date!B:B,Cal_Date!A:A,0)</f>
        <v>4</v>
      </c>
      <c r="E9441">
        <v>2018</v>
      </c>
      <c r="F9441" t="s">
        <v>126</v>
      </c>
      <c r="G9441" t="s">
        <v>130</v>
      </c>
      <c r="H9441" t="s">
        <v>14</v>
      </c>
      <c r="I9441" t="s">
        <v>18</v>
      </c>
      <c r="J9441" t="s">
        <v>15</v>
      </c>
      <c r="K9441" t="s">
        <v>43</v>
      </c>
      <c r="L9441">
        <v>1</v>
      </c>
      <c r="M9441">
        <v>1002</v>
      </c>
      <c r="O9441" t="s">
        <v>28</v>
      </c>
      <c r="R9441" t="s">
        <v>46</v>
      </c>
      <c r="S9441" s="49" t="str">
        <f t="shared" si="1177"/>
        <v>Card</v>
      </c>
      <c r="T9441" s="3">
        <v>0.04</v>
      </c>
      <c r="U9441" s="2">
        <v>5.3000000000000007</v>
      </c>
      <c r="V9441" s="2">
        <v>2.2200000000000002</v>
      </c>
      <c r="W9441" s="54">
        <f>_xlfn.XLOOKUP(M9441,Market!A:A,Market!F:F,0)</f>
        <v>0.06</v>
      </c>
      <c r="X9441" s="55">
        <f t="shared" si="1178"/>
        <v>0.21200000000000002</v>
      </c>
      <c r="Y9441" s="55">
        <f t="shared" si="1179"/>
        <v>3.0800000000000005</v>
      </c>
      <c r="Z9441" s="54">
        <f t="shared" si="1180"/>
        <v>0.5811320754716981</v>
      </c>
      <c r="AA9441" s="49" t="str">
        <f t="shared" ca="1" si="1181"/>
        <v>Y</v>
      </c>
      <c r="AB9441" s="49">
        <f t="shared" ca="1" si="1182"/>
        <v>6</v>
      </c>
      <c r="AC9441" s="49" t="str">
        <f t="shared" ca="1" si="1183"/>
        <v>Y</v>
      </c>
    </row>
    <row r="9442" spans="1:29" x14ac:dyDescent="0.25">
      <c r="A9442">
        <v>11161</v>
      </c>
      <c r="B9442" s="9">
        <v>43218</v>
      </c>
      <c r="C9442" s="50" t="str">
        <f t="shared" si="1176"/>
        <v>N</v>
      </c>
      <c r="D9442" s="52">
        <f>_xlfn.XLOOKUP(B9442,Cal_Date!B:B,Cal_Date!A:A,0)</f>
        <v>4</v>
      </c>
      <c r="E9442">
        <v>2018</v>
      </c>
      <c r="F9442" t="s">
        <v>126</v>
      </c>
      <c r="G9442" t="s">
        <v>130</v>
      </c>
      <c r="H9442" t="s">
        <v>11</v>
      </c>
      <c r="I9442" t="s">
        <v>11</v>
      </c>
      <c r="J9442" t="s">
        <v>15</v>
      </c>
      <c r="K9442" t="s">
        <v>42</v>
      </c>
      <c r="L9442">
        <v>1</v>
      </c>
      <c r="M9442">
        <v>1007</v>
      </c>
      <c r="O9442" t="s">
        <v>28</v>
      </c>
      <c r="R9442" t="s">
        <v>46</v>
      </c>
      <c r="S9442" s="49" t="str">
        <f t="shared" si="1177"/>
        <v>Card</v>
      </c>
      <c r="T9442" s="3">
        <v>0.04</v>
      </c>
      <c r="U9442" s="2">
        <v>2.7225000000000001</v>
      </c>
      <c r="V9442" s="2">
        <v>0.87</v>
      </c>
      <c r="W9442" s="54">
        <f>_xlfn.XLOOKUP(M9442,Market!A:A,Market!F:F,0)</f>
        <v>8.8999999999999996E-2</v>
      </c>
      <c r="X9442" s="55">
        <f t="shared" si="1178"/>
        <v>0.10890000000000001</v>
      </c>
      <c r="Y9442" s="55">
        <f t="shared" si="1179"/>
        <v>1.8525</v>
      </c>
      <c r="Z9442" s="54">
        <f t="shared" si="1180"/>
        <v>0.68044077134986225</v>
      </c>
      <c r="AA9442" s="49" t="str">
        <f t="shared" ca="1" si="1181"/>
        <v>Y</v>
      </c>
      <c r="AB9442" s="49">
        <f t="shared" ca="1" si="1182"/>
        <v>6</v>
      </c>
      <c r="AC9442" s="49" t="str">
        <f t="shared" ca="1" si="1183"/>
        <v>Y</v>
      </c>
    </row>
    <row r="9443" spans="1:29" x14ac:dyDescent="0.25">
      <c r="A9443">
        <v>11162</v>
      </c>
      <c r="B9443" s="9">
        <v>43218</v>
      </c>
      <c r="C9443" s="50" t="str">
        <f t="shared" si="1176"/>
        <v>N</v>
      </c>
      <c r="D9443" s="52">
        <f>_xlfn.XLOOKUP(B9443,Cal_Date!B:B,Cal_Date!A:A,0)</f>
        <v>4</v>
      </c>
      <c r="E9443">
        <v>2018</v>
      </c>
      <c r="F9443" t="s">
        <v>126</v>
      </c>
      <c r="G9443" t="s">
        <v>130</v>
      </c>
      <c r="H9443" t="s">
        <v>11</v>
      </c>
      <c r="I9443" t="s">
        <v>11</v>
      </c>
      <c r="J9443" t="s">
        <v>15</v>
      </c>
      <c r="K9443" t="s">
        <v>42</v>
      </c>
      <c r="L9443">
        <v>1</v>
      </c>
      <c r="M9443">
        <v>1008</v>
      </c>
      <c r="O9443" t="s">
        <v>28</v>
      </c>
      <c r="R9443" t="s">
        <v>47</v>
      </c>
      <c r="S9443" s="49" t="str">
        <f t="shared" si="1177"/>
        <v>Card</v>
      </c>
      <c r="T9443" s="3">
        <v>3.5000000000000003E-2</v>
      </c>
      <c r="U9443" s="2">
        <v>2.7225000000000001</v>
      </c>
      <c r="V9443" s="2">
        <v>0.87</v>
      </c>
      <c r="W9443" s="54">
        <f>_xlfn.XLOOKUP(M9443,Market!A:A,Market!F:F,0)</f>
        <v>8.8999999999999996E-2</v>
      </c>
      <c r="X9443" s="55">
        <f t="shared" si="1178"/>
        <v>9.5287500000000011E-2</v>
      </c>
      <c r="Y9443" s="55">
        <f t="shared" si="1179"/>
        <v>1.8525</v>
      </c>
      <c r="Z9443" s="54">
        <f t="shared" si="1180"/>
        <v>0.68044077134986225</v>
      </c>
      <c r="AA9443" s="49" t="str">
        <f t="shared" ca="1" si="1181"/>
        <v>Y</v>
      </c>
      <c r="AB9443" s="49">
        <f t="shared" ca="1" si="1182"/>
        <v>6</v>
      </c>
      <c r="AC9443" s="49" t="str">
        <f t="shared" ca="1" si="1183"/>
        <v>Y</v>
      </c>
    </row>
    <row r="9444" spans="1:29" x14ac:dyDescent="0.25">
      <c r="A9444">
        <v>11163</v>
      </c>
      <c r="B9444" s="9">
        <v>43218</v>
      </c>
      <c r="C9444" s="50" t="str">
        <f t="shared" si="1176"/>
        <v>N</v>
      </c>
      <c r="D9444" s="52">
        <f>_xlfn.XLOOKUP(B9444,Cal_Date!B:B,Cal_Date!A:A,0)</f>
        <v>4</v>
      </c>
      <c r="E9444">
        <v>2018</v>
      </c>
      <c r="F9444" t="s">
        <v>126</v>
      </c>
      <c r="G9444" t="s">
        <v>130</v>
      </c>
      <c r="H9444" t="s">
        <v>11</v>
      </c>
      <c r="I9444" t="s">
        <v>11</v>
      </c>
      <c r="J9444" t="s">
        <v>15</v>
      </c>
      <c r="K9444" t="s">
        <v>42</v>
      </c>
      <c r="L9444">
        <v>1</v>
      </c>
      <c r="M9444">
        <v>1008</v>
      </c>
      <c r="O9444" t="s">
        <v>28</v>
      </c>
      <c r="R9444" t="s">
        <v>46</v>
      </c>
      <c r="S9444" s="49" t="str">
        <f t="shared" si="1177"/>
        <v>Card</v>
      </c>
      <c r="T9444" s="3">
        <v>0.04</v>
      </c>
      <c r="U9444" s="2">
        <v>2.7225000000000001</v>
      </c>
      <c r="V9444" s="2">
        <v>0.87</v>
      </c>
      <c r="W9444" s="54">
        <f>_xlfn.XLOOKUP(M9444,Market!A:A,Market!F:F,0)</f>
        <v>8.8999999999999996E-2</v>
      </c>
      <c r="X9444" s="55">
        <f t="shared" si="1178"/>
        <v>0.10890000000000001</v>
      </c>
      <c r="Y9444" s="55">
        <f t="shared" si="1179"/>
        <v>1.8525</v>
      </c>
      <c r="Z9444" s="54">
        <f t="shared" si="1180"/>
        <v>0.68044077134986225</v>
      </c>
      <c r="AA9444" s="49" t="str">
        <f t="shared" ca="1" si="1181"/>
        <v>Y</v>
      </c>
      <c r="AB9444" s="49">
        <f t="shared" ca="1" si="1182"/>
        <v>6</v>
      </c>
      <c r="AC9444" s="49" t="str">
        <f t="shared" ca="1" si="1183"/>
        <v>Y</v>
      </c>
    </row>
    <row r="9445" spans="1:29" x14ac:dyDescent="0.25">
      <c r="A9445">
        <v>11164</v>
      </c>
      <c r="B9445" s="9">
        <v>43218</v>
      </c>
      <c r="C9445" s="50" t="str">
        <f t="shared" si="1176"/>
        <v>N</v>
      </c>
      <c r="D9445" s="52">
        <f>_xlfn.XLOOKUP(B9445,Cal_Date!B:B,Cal_Date!A:A,0)</f>
        <v>4</v>
      </c>
      <c r="E9445">
        <v>2018</v>
      </c>
      <c r="F9445" t="s">
        <v>126</v>
      </c>
      <c r="G9445" t="s">
        <v>130</v>
      </c>
      <c r="H9445" t="s">
        <v>11</v>
      </c>
      <c r="I9445" t="s">
        <v>11</v>
      </c>
      <c r="J9445" t="s">
        <v>15</v>
      </c>
      <c r="K9445" t="s">
        <v>42</v>
      </c>
      <c r="L9445">
        <v>2</v>
      </c>
      <c r="M9445">
        <v>1000</v>
      </c>
      <c r="O9445" t="s">
        <v>25</v>
      </c>
      <c r="R9445" t="s">
        <v>47</v>
      </c>
      <c r="S9445" s="49" t="str">
        <f t="shared" si="1177"/>
        <v>Card</v>
      </c>
      <c r="T9445" s="3">
        <v>3.5000000000000003E-2</v>
      </c>
      <c r="U9445" s="2">
        <v>5.4</v>
      </c>
      <c r="V9445" s="2">
        <v>1.74</v>
      </c>
      <c r="W9445" s="54">
        <f>_xlfn.XLOOKUP(M9445,Market!A:A,Market!F:F,0)</f>
        <v>0.08</v>
      </c>
      <c r="X9445" s="55">
        <f t="shared" si="1178"/>
        <v>0.18900000000000003</v>
      </c>
      <c r="Y9445" s="55">
        <f t="shared" si="1179"/>
        <v>3.66</v>
      </c>
      <c r="Z9445" s="54">
        <f t="shared" si="1180"/>
        <v>0.67777777777777781</v>
      </c>
      <c r="AA9445" s="49" t="str">
        <f t="shared" ca="1" si="1181"/>
        <v>Y</v>
      </c>
      <c r="AB9445" s="49">
        <f t="shared" ca="1" si="1182"/>
        <v>6</v>
      </c>
      <c r="AC9445" s="49" t="str">
        <f t="shared" ca="1" si="1183"/>
        <v>Y</v>
      </c>
    </row>
    <row r="9446" spans="1:29" x14ac:dyDescent="0.25">
      <c r="A9446">
        <v>11165</v>
      </c>
      <c r="B9446" s="9">
        <v>43218</v>
      </c>
      <c r="C9446" s="50" t="str">
        <f t="shared" si="1176"/>
        <v>N</v>
      </c>
      <c r="D9446" s="52">
        <f>_xlfn.XLOOKUP(B9446,Cal_Date!B:B,Cal_Date!A:A,0)</f>
        <v>4</v>
      </c>
      <c r="E9446">
        <v>2018</v>
      </c>
      <c r="F9446" t="s">
        <v>126</v>
      </c>
      <c r="G9446" t="s">
        <v>130</v>
      </c>
      <c r="H9446" t="s">
        <v>48</v>
      </c>
      <c r="I9446" t="s">
        <v>18</v>
      </c>
      <c r="J9446" t="s">
        <v>10</v>
      </c>
      <c r="K9446" t="s">
        <v>43</v>
      </c>
      <c r="L9446">
        <v>2</v>
      </c>
      <c r="M9446">
        <v>1000</v>
      </c>
      <c r="O9446" t="s">
        <v>25</v>
      </c>
      <c r="R9446" t="s">
        <v>47</v>
      </c>
      <c r="S9446" s="49" t="str">
        <f t="shared" si="1177"/>
        <v>Card</v>
      </c>
      <c r="T9446" s="3">
        <v>3.5000000000000003E-2</v>
      </c>
      <c r="U9446" s="2">
        <v>15.120000000000001</v>
      </c>
      <c r="V9446" s="2">
        <v>2.92</v>
      </c>
      <c r="W9446" s="54">
        <f>_xlfn.XLOOKUP(M9446,Market!A:A,Market!F:F,0)</f>
        <v>0.08</v>
      </c>
      <c r="X9446" s="55">
        <f t="shared" si="1178"/>
        <v>0.52920000000000011</v>
      </c>
      <c r="Y9446" s="55">
        <f t="shared" si="1179"/>
        <v>12.200000000000001</v>
      </c>
      <c r="Z9446" s="54">
        <f t="shared" si="1180"/>
        <v>0.80687830687830686</v>
      </c>
      <c r="AA9446" s="49" t="str">
        <f t="shared" ca="1" si="1181"/>
        <v>Y</v>
      </c>
      <c r="AB9446" s="49">
        <f t="shared" ca="1" si="1182"/>
        <v>6</v>
      </c>
      <c r="AC9446" s="49" t="str">
        <f t="shared" ca="1" si="1183"/>
        <v>Y</v>
      </c>
    </row>
    <row r="9447" spans="1:29" x14ac:dyDescent="0.25">
      <c r="A9447">
        <v>11166</v>
      </c>
      <c r="B9447" s="9">
        <v>43218</v>
      </c>
      <c r="C9447" s="50" t="str">
        <f t="shared" si="1176"/>
        <v>N</v>
      </c>
      <c r="D9447" s="52">
        <f>_xlfn.XLOOKUP(B9447,Cal_Date!B:B,Cal_Date!A:A,0)</f>
        <v>4</v>
      </c>
      <c r="E9447">
        <v>2018</v>
      </c>
      <c r="F9447" t="s">
        <v>126</v>
      </c>
      <c r="G9447" t="s">
        <v>130</v>
      </c>
      <c r="H9447" t="s">
        <v>48</v>
      </c>
      <c r="I9447" t="s">
        <v>18</v>
      </c>
      <c r="J9447" t="s">
        <v>10</v>
      </c>
      <c r="K9447" t="s">
        <v>43</v>
      </c>
      <c r="L9447">
        <v>1</v>
      </c>
      <c r="M9447">
        <v>1000</v>
      </c>
      <c r="O9447" t="s">
        <v>25</v>
      </c>
      <c r="R9447" t="s">
        <v>44</v>
      </c>
      <c r="S9447" s="49" t="str">
        <f t="shared" si="1177"/>
        <v>Card</v>
      </c>
      <c r="T9447" s="3">
        <v>0.03</v>
      </c>
      <c r="U9447" s="2">
        <v>7.5600000000000005</v>
      </c>
      <c r="V9447" s="2">
        <v>1.46</v>
      </c>
      <c r="W9447" s="54">
        <f>_xlfn.XLOOKUP(M9447,Market!A:A,Market!F:F,0)</f>
        <v>0.08</v>
      </c>
      <c r="X9447" s="55">
        <f t="shared" si="1178"/>
        <v>0.2268</v>
      </c>
      <c r="Y9447" s="55">
        <f t="shared" si="1179"/>
        <v>6.1000000000000005</v>
      </c>
      <c r="Z9447" s="54">
        <f t="shared" si="1180"/>
        <v>0.80687830687830686</v>
      </c>
      <c r="AA9447" s="49" t="str">
        <f t="shared" ca="1" si="1181"/>
        <v>Y</v>
      </c>
      <c r="AB9447" s="49">
        <f t="shared" ca="1" si="1182"/>
        <v>6</v>
      </c>
      <c r="AC9447" s="49" t="str">
        <f t="shared" ca="1" si="1183"/>
        <v>Y</v>
      </c>
    </row>
    <row r="9448" spans="1:29" x14ac:dyDescent="0.25">
      <c r="A9448">
        <v>11167</v>
      </c>
      <c r="B9448" s="9">
        <v>43218</v>
      </c>
      <c r="C9448" s="50" t="str">
        <f t="shared" si="1176"/>
        <v>N</v>
      </c>
      <c r="D9448" s="52">
        <f>_xlfn.XLOOKUP(B9448,Cal_Date!B:B,Cal_Date!A:A,0)</f>
        <v>4</v>
      </c>
      <c r="E9448">
        <v>2018</v>
      </c>
      <c r="F9448" t="s">
        <v>126</v>
      </c>
      <c r="G9448" t="s">
        <v>130</v>
      </c>
      <c r="H9448" t="s">
        <v>48</v>
      </c>
      <c r="I9448" t="s">
        <v>18</v>
      </c>
      <c r="J9448" t="s">
        <v>10</v>
      </c>
      <c r="K9448" t="s">
        <v>43</v>
      </c>
      <c r="L9448">
        <v>1</v>
      </c>
      <c r="M9448">
        <v>1001</v>
      </c>
      <c r="O9448" t="s">
        <v>25</v>
      </c>
      <c r="R9448" t="s">
        <v>46</v>
      </c>
      <c r="S9448" s="49" t="str">
        <f t="shared" si="1177"/>
        <v>Card</v>
      </c>
      <c r="T9448" s="3">
        <v>0.04</v>
      </c>
      <c r="U9448" s="2">
        <v>7.42</v>
      </c>
      <c r="V9448" s="2">
        <v>1.46</v>
      </c>
      <c r="W9448" s="54">
        <f>_xlfn.XLOOKUP(M9448,Market!A:A,Market!F:F,0)</f>
        <v>0.06</v>
      </c>
      <c r="X9448" s="55">
        <f t="shared" si="1178"/>
        <v>0.29680000000000001</v>
      </c>
      <c r="Y9448" s="55">
        <f t="shared" si="1179"/>
        <v>5.96</v>
      </c>
      <c r="Z9448" s="54">
        <f t="shared" si="1180"/>
        <v>0.80323450134770891</v>
      </c>
      <c r="AA9448" s="49" t="str">
        <f t="shared" ca="1" si="1181"/>
        <v>Y</v>
      </c>
      <c r="AB9448" s="49">
        <f t="shared" ca="1" si="1182"/>
        <v>6</v>
      </c>
      <c r="AC9448" s="49" t="str">
        <f t="shared" ca="1" si="1183"/>
        <v>Y</v>
      </c>
    </row>
    <row r="9449" spans="1:29" x14ac:dyDescent="0.25">
      <c r="A9449">
        <v>11168</v>
      </c>
      <c r="B9449" s="9">
        <v>43218</v>
      </c>
      <c r="C9449" s="50" t="str">
        <f t="shared" si="1176"/>
        <v>N</v>
      </c>
      <c r="D9449" s="52">
        <f>_xlfn.XLOOKUP(B9449,Cal_Date!B:B,Cal_Date!A:A,0)</f>
        <v>4</v>
      </c>
      <c r="E9449">
        <v>2018</v>
      </c>
      <c r="F9449" t="s">
        <v>126</v>
      </c>
      <c r="G9449" t="s">
        <v>130</v>
      </c>
      <c r="H9449" t="s">
        <v>11</v>
      </c>
      <c r="I9449" t="s">
        <v>18</v>
      </c>
      <c r="J9449" t="s">
        <v>15</v>
      </c>
      <c r="K9449" t="s">
        <v>42</v>
      </c>
      <c r="L9449">
        <v>1</v>
      </c>
      <c r="M9449">
        <v>1000</v>
      </c>
      <c r="O9449" t="s">
        <v>25</v>
      </c>
      <c r="R9449" t="s">
        <v>47</v>
      </c>
      <c r="S9449" s="49" t="str">
        <f t="shared" si="1177"/>
        <v>Card</v>
      </c>
      <c r="T9449" s="3">
        <v>3.5000000000000003E-2</v>
      </c>
      <c r="U9449" s="2">
        <v>2.7</v>
      </c>
      <c r="V9449" s="2">
        <v>1.4</v>
      </c>
      <c r="W9449" s="54">
        <f>_xlfn.XLOOKUP(M9449,Market!A:A,Market!F:F,0)</f>
        <v>0.08</v>
      </c>
      <c r="X9449" s="55">
        <f t="shared" si="1178"/>
        <v>9.4500000000000015E-2</v>
      </c>
      <c r="Y9449" s="55">
        <f t="shared" si="1179"/>
        <v>1.3000000000000003</v>
      </c>
      <c r="Z9449" s="54">
        <f t="shared" si="1180"/>
        <v>0.48148148148148157</v>
      </c>
      <c r="AA9449" s="49" t="str">
        <f t="shared" ca="1" si="1181"/>
        <v>Y</v>
      </c>
      <c r="AB9449" s="49">
        <f t="shared" ca="1" si="1182"/>
        <v>6</v>
      </c>
      <c r="AC9449" s="49" t="str">
        <f t="shared" ca="1" si="1183"/>
        <v>Y</v>
      </c>
    </row>
    <row r="9450" spans="1:29" x14ac:dyDescent="0.25">
      <c r="A9450">
        <v>11169</v>
      </c>
      <c r="B9450" s="9">
        <v>43218</v>
      </c>
      <c r="C9450" s="50" t="str">
        <f t="shared" si="1176"/>
        <v>N</v>
      </c>
      <c r="D9450" s="52">
        <f>_xlfn.XLOOKUP(B9450,Cal_Date!B:B,Cal_Date!A:A,0)</f>
        <v>4</v>
      </c>
      <c r="E9450">
        <v>2018</v>
      </c>
      <c r="F9450" t="s">
        <v>126</v>
      </c>
      <c r="G9450" t="s">
        <v>130</v>
      </c>
      <c r="H9450" t="s">
        <v>11</v>
      </c>
      <c r="I9450" t="s">
        <v>11</v>
      </c>
      <c r="J9450" t="s">
        <v>15</v>
      </c>
      <c r="K9450" t="s">
        <v>42</v>
      </c>
      <c r="L9450">
        <v>2</v>
      </c>
      <c r="M9450">
        <v>1000</v>
      </c>
      <c r="O9450" t="s">
        <v>25</v>
      </c>
      <c r="R9450" t="s">
        <v>46</v>
      </c>
      <c r="S9450" s="49" t="str">
        <f t="shared" si="1177"/>
        <v>Card</v>
      </c>
      <c r="T9450" s="3">
        <v>0.04</v>
      </c>
      <c r="U9450" s="2">
        <v>5.4</v>
      </c>
      <c r="V9450" s="2">
        <v>1.74</v>
      </c>
      <c r="W9450" s="54">
        <f>_xlfn.XLOOKUP(M9450,Market!A:A,Market!F:F,0)</f>
        <v>0.08</v>
      </c>
      <c r="X9450" s="55">
        <f t="shared" si="1178"/>
        <v>0.21600000000000003</v>
      </c>
      <c r="Y9450" s="55">
        <f t="shared" si="1179"/>
        <v>3.66</v>
      </c>
      <c r="Z9450" s="54">
        <f t="shared" si="1180"/>
        <v>0.67777777777777781</v>
      </c>
      <c r="AA9450" s="49" t="str">
        <f t="shared" ca="1" si="1181"/>
        <v>Y</v>
      </c>
      <c r="AB9450" s="49">
        <f t="shared" ca="1" si="1182"/>
        <v>6</v>
      </c>
      <c r="AC9450" s="49" t="str">
        <f t="shared" ca="1" si="1183"/>
        <v>Y</v>
      </c>
    </row>
    <row r="9451" spans="1:29" x14ac:dyDescent="0.25">
      <c r="A9451">
        <v>11170</v>
      </c>
      <c r="B9451" s="9">
        <v>43218</v>
      </c>
      <c r="C9451" s="50" t="str">
        <f t="shared" si="1176"/>
        <v>N</v>
      </c>
      <c r="D9451" s="52">
        <f>_xlfn.XLOOKUP(B9451,Cal_Date!B:B,Cal_Date!A:A,0)</f>
        <v>4</v>
      </c>
      <c r="E9451">
        <v>2018</v>
      </c>
      <c r="F9451" t="s">
        <v>126</v>
      </c>
      <c r="G9451" t="s">
        <v>130</v>
      </c>
      <c r="H9451" t="s">
        <v>11</v>
      </c>
      <c r="I9451" t="s">
        <v>11</v>
      </c>
      <c r="J9451" t="s">
        <v>15</v>
      </c>
      <c r="K9451" t="s">
        <v>42</v>
      </c>
      <c r="L9451">
        <v>1</v>
      </c>
      <c r="M9451">
        <v>1004</v>
      </c>
      <c r="O9451" t="s">
        <v>28</v>
      </c>
      <c r="R9451" t="s">
        <v>46</v>
      </c>
      <c r="S9451" s="49" t="str">
        <f t="shared" si="1177"/>
        <v>Card</v>
      </c>
      <c r="T9451" s="3">
        <v>0.04</v>
      </c>
      <c r="U9451" s="2">
        <v>2.6500000000000004</v>
      </c>
      <c r="V9451" s="2">
        <v>0.87</v>
      </c>
      <c r="W9451" s="54">
        <f>_xlfn.XLOOKUP(M9451,Market!A:A,Market!F:F,0)</f>
        <v>0.06</v>
      </c>
      <c r="X9451" s="55">
        <f t="shared" si="1178"/>
        <v>0.10600000000000001</v>
      </c>
      <c r="Y9451" s="55">
        <f t="shared" si="1179"/>
        <v>1.7800000000000002</v>
      </c>
      <c r="Z9451" s="54">
        <f t="shared" si="1180"/>
        <v>0.67169811320754713</v>
      </c>
      <c r="AA9451" s="49" t="str">
        <f t="shared" ca="1" si="1181"/>
        <v>Y</v>
      </c>
      <c r="AB9451" s="49">
        <f t="shared" ca="1" si="1182"/>
        <v>6</v>
      </c>
      <c r="AC9451" s="49" t="str">
        <f t="shared" ca="1" si="1183"/>
        <v>Y</v>
      </c>
    </row>
    <row r="9452" spans="1:29" x14ac:dyDescent="0.25">
      <c r="A9452">
        <v>11171</v>
      </c>
      <c r="B9452" s="9">
        <v>43218</v>
      </c>
      <c r="C9452" s="50" t="str">
        <f t="shared" si="1176"/>
        <v>N</v>
      </c>
      <c r="D9452" s="52">
        <f>_xlfn.XLOOKUP(B9452,Cal_Date!B:B,Cal_Date!A:A,0)</f>
        <v>4</v>
      </c>
      <c r="E9452">
        <v>2018</v>
      </c>
      <c r="F9452" t="s">
        <v>126</v>
      </c>
      <c r="G9452" t="s">
        <v>130</v>
      </c>
      <c r="H9452" t="s">
        <v>48</v>
      </c>
      <c r="I9452" t="s">
        <v>18</v>
      </c>
      <c r="J9452" t="s">
        <v>10</v>
      </c>
      <c r="K9452" t="s">
        <v>43</v>
      </c>
      <c r="L9452">
        <v>2</v>
      </c>
      <c r="M9452">
        <v>1005</v>
      </c>
      <c r="O9452" t="s">
        <v>25</v>
      </c>
      <c r="R9452" t="s">
        <v>47</v>
      </c>
      <c r="S9452" s="49" t="str">
        <f t="shared" si="1177"/>
        <v>Card</v>
      </c>
      <c r="T9452" s="3">
        <v>3.5000000000000003E-2</v>
      </c>
      <c r="U9452" s="2">
        <v>15.245999999999999</v>
      </c>
      <c r="V9452" s="2">
        <v>2.92</v>
      </c>
      <c r="W9452" s="54">
        <f>_xlfn.XLOOKUP(M9452,Market!A:A,Market!F:F,0)</f>
        <v>8.8999999999999996E-2</v>
      </c>
      <c r="X9452" s="55">
        <f t="shared" si="1178"/>
        <v>0.53361000000000003</v>
      </c>
      <c r="Y9452" s="55">
        <f t="shared" si="1179"/>
        <v>12.325999999999999</v>
      </c>
      <c r="Z9452" s="54">
        <f t="shared" si="1180"/>
        <v>0.80847435392889933</v>
      </c>
      <c r="AA9452" s="49" t="str">
        <f t="shared" ca="1" si="1181"/>
        <v>Y</v>
      </c>
      <c r="AB9452" s="49">
        <f t="shared" ca="1" si="1182"/>
        <v>6</v>
      </c>
      <c r="AC9452" s="49" t="str">
        <f t="shared" ca="1" si="1183"/>
        <v>Y</v>
      </c>
    </row>
    <row r="9453" spans="1:29" x14ac:dyDescent="0.25">
      <c r="A9453">
        <v>11172</v>
      </c>
      <c r="B9453" s="9">
        <v>43218</v>
      </c>
      <c r="C9453" s="50" t="str">
        <f t="shared" si="1176"/>
        <v>N</v>
      </c>
      <c r="D9453" s="52">
        <f>_xlfn.XLOOKUP(B9453,Cal_Date!B:B,Cal_Date!A:A,0)</f>
        <v>4</v>
      </c>
      <c r="E9453">
        <v>2018</v>
      </c>
      <c r="F9453" t="s">
        <v>126</v>
      </c>
      <c r="G9453" t="s">
        <v>130</v>
      </c>
      <c r="H9453" t="s">
        <v>14</v>
      </c>
      <c r="I9453" t="s">
        <v>18</v>
      </c>
      <c r="J9453" t="s">
        <v>15</v>
      </c>
      <c r="K9453" t="s">
        <v>43</v>
      </c>
      <c r="L9453">
        <v>1</v>
      </c>
      <c r="M9453">
        <v>1000</v>
      </c>
      <c r="O9453" t="s">
        <v>25</v>
      </c>
      <c r="R9453" t="s">
        <v>44</v>
      </c>
      <c r="S9453" s="49" t="str">
        <f t="shared" si="1177"/>
        <v>Card</v>
      </c>
      <c r="T9453" s="3">
        <v>0.03</v>
      </c>
      <c r="U9453" s="2">
        <v>5.4</v>
      </c>
      <c r="V9453" s="2">
        <v>2.1</v>
      </c>
      <c r="W9453" s="54">
        <f>_xlfn.XLOOKUP(M9453,Market!A:A,Market!F:F,0)</f>
        <v>0.08</v>
      </c>
      <c r="X9453" s="55">
        <f t="shared" si="1178"/>
        <v>0.16200000000000001</v>
      </c>
      <c r="Y9453" s="55">
        <f t="shared" si="1179"/>
        <v>3.3000000000000003</v>
      </c>
      <c r="Z9453" s="54">
        <f t="shared" si="1180"/>
        <v>0.61111111111111116</v>
      </c>
      <c r="AA9453" s="49" t="str">
        <f t="shared" ca="1" si="1181"/>
        <v>Y</v>
      </c>
      <c r="AB9453" s="49">
        <f t="shared" ca="1" si="1182"/>
        <v>6</v>
      </c>
      <c r="AC9453" s="49" t="str">
        <f t="shared" ca="1" si="1183"/>
        <v>Y</v>
      </c>
    </row>
    <row r="9454" spans="1:29" x14ac:dyDescent="0.25">
      <c r="A9454">
        <v>11173</v>
      </c>
      <c r="B9454" s="9">
        <v>43218</v>
      </c>
      <c r="C9454" s="50" t="str">
        <f t="shared" si="1176"/>
        <v>N</v>
      </c>
      <c r="D9454" s="52">
        <f>_xlfn.XLOOKUP(B9454,Cal_Date!B:B,Cal_Date!A:A,0)</f>
        <v>4</v>
      </c>
      <c r="E9454">
        <v>2018</v>
      </c>
      <c r="F9454" t="s">
        <v>126</v>
      </c>
      <c r="G9454" t="s">
        <v>130</v>
      </c>
      <c r="H9454" t="s">
        <v>14</v>
      </c>
      <c r="I9454" t="s">
        <v>18</v>
      </c>
      <c r="J9454" t="s">
        <v>15</v>
      </c>
      <c r="K9454" t="s">
        <v>43</v>
      </c>
      <c r="L9454">
        <v>2</v>
      </c>
      <c r="M9454">
        <v>1006</v>
      </c>
      <c r="O9454" t="s">
        <v>28</v>
      </c>
      <c r="R9454" t="s">
        <v>44</v>
      </c>
      <c r="S9454" s="49" t="str">
        <f t="shared" si="1177"/>
        <v>Card</v>
      </c>
      <c r="T9454" s="3">
        <v>0.03</v>
      </c>
      <c r="U9454" s="2">
        <v>10.89</v>
      </c>
      <c r="V9454" s="2">
        <v>4.2</v>
      </c>
      <c r="W9454" s="54">
        <f>_xlfn.XLOOKUP(M9454,Market!A:A,Market!F:F,0)</f>
        <v>8.8999999999999996E-2</v>
      </c>
      <c r="X9454" s="55">
        <f t="shared" si="1178"/>
        <v>0.32669999999999999</v>
      </c>
      <c r="Y9454" s="55">
        <f t="shared" si="1179"/>
        <v>6.69</v>
      </c>
      <c r="Z9454" s="54">
        <f t="shared" si="1180"/>
        <v>0.61432506887052341</v>
      </c>
      <c r="AA9454" s="49" t="str">
        <f t="shared" ca="1" si="1181"/>
        <v>Y</v>
      </c>
      <c r="AB9454" s="49">
        <f t="shared" ca="1" si="1182"/>
        <v>6</v>
      </c>
      <c r="AC9454" s="49" t="str">
        <f t="shared" ca="1" si="1183"/>
        <v>Y</v>
      </c>
    </row>
    <row r="9455" spans="1:29" x14ac:dyDescent="0.25">
      <c r="A9455">
        <v>11174</v>
      </c>
      <c r="B9455" s="9">
        <v>43218</v>
      </c>
      <c r="C9455" s="50" t="str">
        <f t="shared" si="1176"/>
        <v>N</v>
      </c>
      <c r="D9455" s="52">
        <f>_xlfn.XLOOKUP(B9455,Cal_Date!B:B,Cal_Date!A:A,0)</f>
        <v>4</v>
      </c>
      <c r="E9455">
        <v>2018</v>
      </c>
      <c r="F9455" t="s">
        <v>126</v>
      </c>
      <c r="G9455" t="s">
        <v>130</v>
      </c>
      <c r="H9455" t="s">
        <v>14</v>
      </c>
      <c r="I9455" t="s">
        <v>18</v>
      </c>
      <c r="J9455" t="s">
        <v>15</v>
      </c>
      <c r="K9455" t="s">
        <v>43</v>
      </c>
      <c r="L9455">
        <v>1</v>
      </c>
      <c r="M9455">
        <v>1000</v>
      </c>
      <c r="O9455" t="s">
        <v>25</v>
      </c>
      <c r="R9455" t="s">
        <v>44</v>
      </c>
      <c r="S9455" s="49" t="str">
        <f t="shared" si="1177"/>
        <v>Card</v>
      </c>
      <c r="T9455" s="3">
        <v>0.03</v>
      </c>
      <c r="U9455" s="2">
        <v>5.4</v>
      </c>
      <c r="V9455" s="2">
        <v>2.2200000000000002</v>
      </c>
      <c r="W9455" s="54">
        <f>_xlfn.XLOOKUP(M9455,Market!A:A,Market!F:F,0)</f>
        <v>0.08</v>
      </c>
      <c r="X9455" s="55">
        <f t="shared" si="1178"/>
        <v>0.16200000000000001</v>
      </c>
      <c r="Y9455" s="55">
        <f t="shared" si="1179"/>
        <v>3.18</v>
      </c>
      <c r="Z9455" s="54">
        <f t="shared" si="1180"/>
        <v>0.58888888888888891</v>
      </c>
      <c r="AA9455" s="49" t="str">
        <f t="shared" ca="1" si="1181"/>
        <v>Y</v>
      </c>
      <c r="AB9455" s="49">
        <f t="shared" ca="1" si="1182"/>
        <v>6</v>
      </c>
      <c r="AC9455" s="49" t="str">
        <f t="shared" ca="1" si="1183"/>
        <v>Y</v>
      </c>
    </row>
    <row r="9456" spans="1:29" x14ac:dyDescent="0.25">
      <c r="A9456">
        <v>11175</v>
      </c>
      <c r="B9456" s="9">
        <v>43218</v>
      </c>
      <c r="C9456" s="50" t="str">
        <f t="shared" si="1176"/>
        <v>N</v>
      </c>
      <c r="D9456" s="52">
        <f>_xlfn.XLOOKUP(B9456,Cal_Date!B:B,Cal_Date!A:A,0)</f>
        <v>4</v>
      </c>
      <c r="E9456">
        <v>2018</v>
      </c>
      <c r="F9456" t="s">
        <v>126</v>
      </c>
      <c r="G9456" t="s">
        <v>130</v>
      </c>
      <c r="H9456" t="s">
        <v>14</v>
      </c>
      <c r="I9456" t="s">
        <v>18</v>
      </c>
      <c r="J9456" t="s">
        <v>15</v>
      </c>
      <c r="K9456" t="s">
        <v>43</v>
      </c>
      <c r="L9456">
        <v>1</v>
      </c>
      <c r="M9456">
        <v>1001</v>
      </c>
      <c r="O9456" t="s">
        <v>25</v>
      </c>
      <c r="R9456" t="s">
        <v>46</v>
      </c>
      <c r="S9456" s="49" t="str">
        <f t="shared" si="1177"/>
        <v>Card</v>
      </c>
      <c r="T9456" s="3">
        <v>0.04</v>
      </c>
      <c r="U9456" s="2">
        <v>5.3000000000000007</v>
      </c>
      <c r="V9456" s="2">
        <v>2.2200000000000002</v>
      </c>
      <c r="W9456" s="54">
        <f>_xlfn.XLOOKUP(M9456,Market!A:A,Market!F:F,0)</f>
        <v>0.06</v>
      </c>
      <c r="X9456" s="55">
        <f t="shared" si="1178"/>
        <v>0.21200000000000002</v>
      </c>
      <c r="Y9456" s="55">
        <f t="shared" si="1179"/>
        <v>3.0800000000000005</v>
      </c>
      <c r="Z9456" s="54">
        <f t="shared" si="1180"/>
        <v>0.5811320754716981</v>
      </c>
      <c r="AA9456" s="49" t="str">
        <f t="shared" ca="1" si="1181"/>
        <v>Y</v>
      </c>
      <c r="AB9456" s="49">
        <f t="shared" ca="1" si="1182"/>
        <v>6</v>
      </c>
      <c r="AC9456" s="49" t="str">
        <f t="shared" ca="1" si="1183"/>
        <v>Y</v>
      </c>
    </row>
    <row r="9457" spans="1:29" x14ac:dyDescent="0.25">
      <c r="A9457">
        <v>11176</v>
      </c>
      <c r="B9457" s="9">
        <v>43218</v>
      </c>
      <c r="C9457" s="50" t="str">
        <f t="shared" si="1176"/>
        <v>N</v>
      </c>
      <c r="D9457" s="52">
        <f>_xlfn.XLOOKUP(B9457,Cal_Date!B:B,Cal_Date!A:A,0)</f>
        <v>4</v>
      </c>
      <c r="E9457">
        <v>2018</v>
      </c>
      <c r="F9457" t="s">
        <v>126</v>
      </c>
      <c r="G9457" t="s">
        <v>130</v>
      </c>
      <c r="H9457" t="s">
        <v>48</v>
      </c>
      <c r="I9457" t="s">
        <v>18</v>
      </c>
      <c r="J9457" t="s">
        <v>10</v>
      </c>
      <c r="K9457" t="s">
        <v>43</v>
      </c>
      <c r="L9457">
        <v>1</v>
      </c>
      <c r="M9457">
        <v>1008</v>
      </c>
      <c r="O9457" t="s">
        <v>28</v>
      </c>
      <c r="R9457" t="s">
        <v>44</v>
      </c>
      <c r="S9457" s="49" t="str">
        <f t="shared" si="1177"/>
        <v>Card</v>
      </c>
      <c r="T9457" s="3">
        <v>0.03</v>
      </c>
      <c r="U9457" s="2">
        <v>7.6229999999999993</v>
      </c>
      <c r="V9457" s="2">
        <v>1.46</v>
      </c>
      <c r="W9457" s="54">
        <f>_xlfn.XLOOKUP(M9457,Market!A:A,Market!F:F,0)</f>
        <v>8.8999999999999996E-2</v>
      </c>
      <c r="X9457" s="55">
        <f t="shared" si="1178"/>
        <v>0.22868999999999998</v>
      </c>
      <c r="Y9457" s="55">
        <f t="shared" si="1179"/>
        <v>6.1629999999999994</v>
      </c>
      <c r="Z9457" s="54">
        <f t="shared" si="1180"/>
        <v>0.80847435392889933</v>
      </c>
      <c r="AA9457" s="49" t="str">
        <f t="shared" ca="1" si="1181"/>
        <v>Y</v>
      </c>
      <c r="AB9457" s="49">
        <f t="shared" ca="1" si="1182"/>
        <v>6</v>
      </c>
      <c r="AC9457" s="49" t="str">
        <f t="shared" ca="1" si="1183"/>
        <v>Y</v>
      </c>
    </row>
    <row r="9458" spans="1:29" x14ac:dyDescent="0.25">
      <c r="A9458">
        <v>11177</v>
      </c>
      <c r="B9458" s="9">
        <v>43218</v>
      </c>
      <c r="C9458" s="50" t="str">
        <f t="shared" si="1176"/>
        <v>N</v>
      </c>
      <c r="D9458" s="52">
        <f>_xlfn.XLOOKUP(B9458,Cal_Date!B:B,Cal_Date!A:A,0)</f>
        <v>4</v>
      </c>
      <c r="E9458">
        <v>2018</v>
      </c>
      <c r="F9458" t="s">
        <v>126</v>
      </c>
      <c r="G9458" t="s">
        <v>130</v>
      </c>
      <c r="H9458" t="s">
        <v>14</v>
      </c>
      <c r="I9458" t="s">
        <v>18</v>
      </c>
      <c r="J9458" t="s">
        <v>15</v>
      </c>
      <c r="K9458" t="s">
        <v>43</v>
      </c>
      <c r="L9458">
        <v>1</v>
      </c>
      <c r="M9458">
        <v>1009</v>
      </c>
      <c r="O9458" t="s">
        <v>28</v>
      </c>
      <c r="R9458" t="s">
        <v>44</v>
      </c>
      <c r="S9458" s="49" t="str">
        <f t="shared" si="1177"/>
        <v>Card</v>
      </c>
      <c r="T9458" s="3">
        <v>0.03</v>
      </c>
      <c r="U9458" s="2">
        <v>5.4450000000000003</v>
      </c>
      <c r="V9458" s="2">
        <v>2.1</v>
      </c>
      <c r="W9458" s="54">
        <f>_xlfn.XLOOKUP(M9458,Market!A:A,Market!F:F,0)</f>
        <v>8.8999999999999996E-2</v>
      </c>
      <c r="X9458" s="55">
        <f t="shared" si="1178"/>
        <v>0.16335</v>
      </c>
      <c r="Y9458" s="55">
        <f t="shared" si="1179"/>
        <v>3.3450000000000002</v>
      </c>
      <c r="Z9458" s="54">
        <f t="shared" si="1180"/>
        <v>0.61432506887052341</v>
      </c>
      <c r="AA9458" s="49" t="str">
        <f t="shared" ca="1" si="1181"/>
        <v>Y</v>
      </c>
      <c r="AB9458" s="49">
        <f t="shared" ca="1" si="1182"/>
        <v>6</v>
      </c>
      <c r="AC9458" s="49" t="str">
        <f t="shared" ca="1" si="1183"/>
        <v>Y</v>
      </c>
    </row>
    <row r="9459" spans="1:29" x14ac:dyDescent="0.25">
      <c r="A9459">
        <v>11178</v>
      </c>
      <c r="B9459" s="9">
        <v>43218</v>
      </c>
      <c r="C9459" s="50" t="str">
        <f t="shared" si="1176"/>
        <v>N</v>
      </c>
      <c r="D9459" s="52">
        <f>_xlfn.XLOOKUP(B9459,Cal_Date!B:B,Cal_Date!A:A,0)</f>
        <v>4</v>
      </c>
      <c r="E9459">
        <v>2018</v>
      </c>
      <c r="F9459" t="s">
        <v>126</v>
      </c>
      <c r="G9459" t="s">
        <v>130</v>
      </c>
      <c r="H9459" t="s">
        <v>11</v>
      </c>
      <c r="I9459" t="s">
        <v>11</v>
      </c>
      <c r="J9459" t="s">
        <v>15</v>
      </c>
      <c r="K9459" t="s">
        <v>42</v>
      </c>
      <c r="L9459">
        <v>2</v>
      </c>
      <c r="M9459">
        <v>1001</v>
      </c>
      <c r="O9459" t="s">
        <v>25</v>
      </c>
      <c r="R9459" t="s">
        <v>44</v>
      </c>
      <c r="S9459" s="49" t="str">
        <f t="shared" si="1177"/>
        <v>Card</v>
      </c>
      <c r="T9459" s="3">
        <v>0.03</v>
      </c>
      <c r="U9459" s="2">
        <v>5.3000000000000007</v>
      </c>
      <c r="V9459" s="2">
        <v>1.74</v>
      </c>
      <c r="W9459" s="54">
        <f>_xlfn.XLOOKUP(M9459,Market!A:A,Market!F:F,0)</f>
        <v>0.06</v>
      </c>
      <c r="X9459" s="55">
        <f t="shared" si="1178"/>
        <v>0.159</v>
      </c>
      <c r="Y9459" s="55">
        <f t="shared" si="1179"/>
        <v>3.5600000000000005</v>
      </c>
      <c r="Z9459" s="54">
        <f t="shared" si="1180"/>
        <v>0.67169811320754713</v>
      </c>
      <c r="AA9459" s="49" t="str">
        <f t="shared" ca="1" si="1181"/>
        <v>Y</v>
      </c>
      <c r="AB9459" s="49">
        <f t="shared" ca="1" si="1182"/>
        <v>6</v>
      </c>
      <c r="AC9459" s="49" t="str">
        <f t="shared" ca="1" si="1183"/>
        <v>Y</v>
      </c>
    </row>
    <row r="9460" spans="1:29" x14ac:dyDescent="0.25">
      <c r="A9460">
        <v>11179</v>
      </c>
      <c r="B9460" s="9">
        <v>43219</v>
      </c>
      <c r="C9460" s="50" t="str">
        <f t="shared" si="1176"/>
        <v>N</v>
      </c>
      <c r="D9460" s="52">
        <f>_xlfn.XLOOKUP(B9460,Cal_Date!B:B,Cal_Date!A:A,0)</f>
        <v>5</v>
      </c>
      <c r="E9460">
        <v>2018</v>
      </c>
      <c r="F9460" t="s">
        <v>127</v>
      </c>
      <c r="G9460" t="s">
        <v>130</v>
      </c>
      <c r="H9460" t="s">
        <v>48</v>
      </c>
      <c r="I9460" t="s">
        <v>18</v>
      </c>
      <c r="J9460" t="s">
        <v>10</v>
      </c>
      <c r="K9460" t="s">
        <v>43</v>
      </c>
      <c r="L9460">
        <v>1</v>
      </c>
      <c r="M9460">
        <v>1001</v>
      </c>
      <c r="O9460" t="s">
        <v>25</v>
      </c>
      <c r="R9460" t="s">
        <v>44</v>
      </c>
      <c r="S9460" s="49" t="str">
        <f t="shared" si="1177"/>
        <v>Card</v>
      </c>
      <c r="T9460" s="3">
        <v>0.03</v>
      </c>
      <c r="U9460" s="2">
        <v>7.42</v>
      </c>
      <c r="V9460" s="2">
        <v>1.46</v>
      </c>
      <c r="W9460" s="54">
        <f>_xlfn.XLOOKUP(M9460,Market!A:A,Market!F:F,0)</f>
        <v>0.06</v>
      </c>
      <c r="X9460" s="55">
        <f t="shared" si="1178"/>
        <v>0.22259999999999999</v>
      </c>
      <c r="Y9460" s="55">
        <f t="shared" si="1179"/>
        <v>5.96</v>
      </c>
      <c r="Z9460" s="54">
        <f t="shared" si="1180"/>
        <v>0.80323450134770891</v>
      </c>
      <c r="AA9460" s="49" t="str">
        <f t="shared" ca="1" si="1181"/>
        <v>Y</v>
      </c>
      <c r="AB9460" s="49">
        <f t="shared" ca="1" si="1182"/>
        <v>6</v>
      </c>
      <c r="AC9460" s="49" t="str">
        <f t="shared" ca="1" si="1183"/>
        <v>Y</v>
      </c>
    </row>
    <row r="9461" spans="1:29" x14ac:dyDescent="0.25">
      <c r="A9461">
        <v>11180</v>
      </c>
      <c r="B9461" s="9">
        <v>43219</v>
      </c>
      <c r="C9461" s="50" t="str">
        <f t="shared" si="1176"/>
        <v>N</v>
      </c>
      <c r="D9461" s="52">
        <f>_xlfn.XLOOKUP(B9461,Cal_Date!B:B,Cal_Date!A:A,0)</f>
        <v>5</v>
      </c>
      <c r="E9461">
        <v>2018</v>
      </c>
      <c r="F9461" t="s">
        <v>127</v>
      </c>
      <c r="G9461" t="s">
        <v>130</v>
      </c>
      <c r="H9461" t="s">
        <v>11</v>
      </c>
      <c r="I9461" t="s">
        <v>18</v>
      </c>
      <c r="J9461" t="s">
        <v>15</v>
      </c>
      <c r="K9461" t="s">
        <v>42</v>
      </c>
      <c r="L9461">
        <v>1</v>
      </c>
      <c r="M9461">
        <v>1001</v>
      </c>
      <c r="O9461" t="s">
        <v>25</v>
      </c>
      <c r="R9461" t="s">
        <v>44</v>
      </c>
      <c r="S9461" s="49" t="str">
        <f t="shared" si="1177"/>
        <v>Card</v>
      </c>
      <c r="T9461" s="3">
        <v>0.03</v>
      </c>
      <c r="U9461" s="2">
        <v>2.6500000000000004</v>
      </c>
      <c r="V9461" s="2">
        <v>1.4</v>
      </c>
      <c r="W9461" s="54">
        <f>_xlfn.XLOOKUP(M9461,Market!A:A,Market!F:F,0)</f>
        <v>0.06</v>
      </c>
      <c r="X9461" s="55">
        <f t="shared" si="1178"/>
        <v>7.9500000000000001E-2</v>
      </c>
      <c r="Y9461" s="55">
        <f t="shared" si="1179"/>
        <v>1.2500000000000004</v>
      </c>
      <c r="Z9461" s="54">
        <f t="shared" si="1180"/>
        <v>0.47169811320754729</v>
      </c>
      <c r="AA9461" s="49" t="str">
        <f t="shared" ca="1" si="1181"/>
        <v>Y</v>
      </c>
      <c r="AB9461" s="49">
        <f t="shared" ca="1" si="1182"/>
        <v>6</v>
      </c>
      <c r="AC9461" s="49" t="str">
        <f t="shared" ca="1" si="1183"/>
        <v>Y</v>
      </c>
    </row>
    <row r="9462" spans="1:29" x14ac:dyDescent="0.25">
      <c r="A9462">
        <v>11181</v>
      </c>
      <c r="B9462" s="9">
        <v>43219</v>
      </c>
      <c r="C9462" s="50" t="str">
        <f t="shared" si="1176"/>
        <v>N</v>
      </c>
      <c r="D9462" s="52">
        <f>_xlfn.XLOOKUP(B9462,Cal_Date!B:B,Cal_Date!A:A,0)</f>
        <v>5</v>
      </c>
      <c r="E9462">
        <v>2018</v>
      </c>
      <c r="F9462" t="s">
        <v>127</v>
      </c>
      <c r="G9462" t="s">
        <v>130</v>
      </c>
      <c r="H9462" t="s">
        <v>14</v>
      </c>
      <c r="I9462" t="s">
        <v>18</v>
      </c>
      <c r="J9462" t="s">
        <v>15</v>
      </c>
      <c r="K9462" t="s">
        <v>43</v>
      </c>
      <c r="L9462">
        <v>1</v>
      </c>
      <c r="M9462">
        <v>1002</v>
      </c>
      <c r="O9462" t="s">
        <v>28</v>
      </c>
      <c r="R9462" t="s">
        <v>44</v>
      </c>
      <c r="S9462" s="49" t="str">
        <f t="shared" si="1177"/>
        <v>Card</v>
      </c>
      <c r="T9462" s="3">
        <v>0.03</v>
      </c>
      <c r="U9462" s="2">
        <v>5.3000000000000007</v>
      </c>
      <c r="V9462" s="2">
        <v>2.2200000000000002</v>
      </c>
      <c r="W9462" s="54">
        <f>_xlfn.XLOOKUP(M9462,Market!A:A,Market!F:F,0)</f>
        <v>0.06</v>
      </c>
      <c r="X9462" s="55">
        <f t="shared" si="1178"/>
        <v>0.159</v>
      </c>
      <c r="Y9462" s="55">
        <f t="shared" si="1179"/>
        <v>3.0800000000000005</v>
      </c>
      <c r="Z9462" s="54">
        <f t="shared" si="1180"/>
        <v>0.5811320754716981</v>
      </c>
      <c r="AA9462" s="49" t="str">
        <f t="shared" ca="1" si="1181"/>
        <v>Y</v>
      </c>
      <c r="AB9462" s="49">
        <f t="shared" ca="1" si="1182"/>
        <v>6</v>
      </c>
      <c r="AC9462" s="49" t="str">
        <f t="shared" ca="1" si="1183"/>
        <v>Y</v>
      </c>
    </row>
    <row r="9463" spans="1:29" x14ac:dyDescent="0.25">
      <c r="A9463">
        <v>11182</v>
      </c>
      <c r="B9463" s="9">
        <v>43219</v>
      </c>
      <c r="C9463" s="50" t="str">
        <f t="shared" si="1176"/>
        <v>N</v>
      </c>
      <c r="D9463" s="52">
        <f>_xlfn.XLOOKUP(B9463,Cal_Date!B:B,Cal_Date!A:A,0)</f>
        <v>5</v>
      </c>
      <c r="E9463">
        <v>2018</v>
      </c>
      <c r="F9463" t="s">
        <v>127</v>
      </c>
      <c r="G9463" t="s">
        <v>130</v>
      </c>
      <c r="H9463" t="s">
        <v>14</v>
      </c>
      <c r="I9463" t="s">
        <v>18</v>
      </c>
      <c r="J9463" t="s">
        <v>15</v>
      </c>
      <c r="K9463" t="s">
        <v>43</v>
      </c>
      <c r="L9463">
        <v>1</v>
      </c>
      <c r="M9463">
        <v>1003</v>
      </c>
      <c r="O9463" t="s">
        <v>25</v>
      </c>
      <c r="R9463" t="s">
        <v>44</v>
      </c>
      <c r="S9463" s="49" t="str">
        <f t="shared" si="1177"/>
        <v>Card</v>
      </c>
      <c r="T9463" s="3">
        <v>0.03</v>
      </c>
      <c r="U9463" s="2">
        <v>5.3000000000000007</v>
      </c>
      <c r="V9463" s="2">
        <v>2.2200000000000002</v>
      </c>
      <c r="W9463" s="54">
        <f>_xlfn.XLOOKUP(M9463,Market!A:A,Market!F:F,0)</f>
        <v>0.06</v>
      </c>
      <c r="X9463" s="55">
        <f t="shared" si="1178"/>
        <v>0.159</v>
      </c>
      <c r="Y9463" s="55">
        <f t="shared" si="1179"/>
        <v>3.0800000000000005</v>
      </c>
      <c r="Z9463" s="54">
        <f t="shared" si="1180"/>
        <v>0.5811320754716981</v>
      </c>
      <c r="AA9463" s="49" t="str">
        <f t="shared" ca="1" si="1181"/>
        <v>Y</v>
      </c>
      <c r="AB9463" s="49">
        <f t="shared" ca="1" si="1182"/>
        <v>6</v>
      </c>
      <c r="AC9463" s="49" t="str">
        <f t="shared" ca="1" si="1183"/>
        <v>Y</v>
      </c>
    </row>
    <row r="9464" spans="1:29" x14ac:dyDescent="0.25">
      <c r="A9464">
        <v>11183</v>
      </c>
      <c r="B9464" s="9">
        <v>43219</v>
      </c>
      <c r="C9464" s="50" t="str">
        <f t="shared" si="1176"/>
        <v>N</v>
      </c>
      <c r="D9464" s="52">
        <f>_xlfn.XLOOKUP(B9464,Cal_Date!B:B,Cal_Date!A:A,0)</f>
        <v>5</v>
      </c>
      <c r="E9464">
        <v>2018</v>
      </c>
      <c r="F9464" t="s">
        <v>127</v>
      </c>
      <c r="G9464" t="s">
        <v>130</v>
      </c>
      <c r="H9464" t="s">
        <v>48</v>
      </c>
      <c r="I9464" t="s">
        <v>18</v>
      </c>
      <c r="J9464" t="s">
        <v>10</v>
      </c>
      <c r="K9464" t="s">
        <v>43</v>
      </c>
      <c r="L9464">
        <v>1</v>
      </c>
      <c r="M9464">
        <v>1003</v>
      </c>
      <c r="O9464" t="s">
        <v>25</v>
      </c>
      <c r="R9464" t="s">
        <v>44</v>
      </c>
      <c r="S9464" s="49" t="str">
        <f t="shared" si="1177"/>
        <v>Card</v>
      </c>
      <c r="T9464" s="3">
        <v>0.03</v>
      </c>
      <c r="U9464" s="2">
        <v>7.42</v>
      </c>
      <c r="V9464" s="2">
        <v>1.46</v>
      </c>
      <c r="W9464" s="54">
        <f>_xlfn.XLOOKUP(M9464,Market!A:A,Market!F:F,0)</f>
        <v>0.06</v>
      </c>
      <c r="X9464" s="55">
        <f t="shared" si="1178"/>
        <v>0.22259999999999999</v>
      </c>
      <c r="Y9464" s="55">
        <f t="shared" si="1179"/>
        <v>5.96</v>
      </c>
      <c r="Z9464" s="54">
        <f t="shared" si="1180"/>
        <v>0.80323450134770891</v>
      </c>
      <c r="AA9464" s="49" t="str">
        <f t="shared" ca="1" si="1181"/>
        <v>Y</v>
      </c>
      <c r="AB9464" s="49">
        <f t="shared" ca="1" si="1182"/>
        <v>6</v>
      </c>
      <c r="AC9464" s="49" t="str">
        <f t="shared" ca="1" si="1183"/>
        <v>Y</v>
      </c>
    </row>
    <row r="9465" spans="1:29" x14ac:dyDescent="0.25">
      <c r="A9465">
        <v>11184</v>
      </c>
      <c r="B9465" s="9">
        <v>43219</v>
      </c>
      <c r="C9465" s="50" t="str">
        <f t="shared" si="1176"/>
        <v>N</v>
      </c>
      <c r="D9465" s="52">
        <f>_xlfn.XLOOKUP(B9465,Cal_Date!B:B,Cal_Date!A:A,0)</f>
        <v>5</v>
      </c>
      <c r="E9465">
        <v>2018</v>
      </c>
      <c r="F9465" t="s">
        <v>127</v>
      </c>
      <c r="G9465" t="s">
        <v>130</v>
      </c>
      <c r="H9465" t="s">
        <v>11</v>
      </c>
      <c r="I9465" t="s">
        <v>11</v>
      </c>
      <c r="J9465" t="s">
        <v>15</v>
      </c>
      <c r="K9465" t="s">
        <v>42</v>
      </c>
      <c r="L9465">
        <v>2</v>
      </c>
      <c r="M9465">
        <v>1003</v>
      </c>
      <c r="O9465" t="s">
        <v>25</v>
      </c>
      <c r="R9465" t="s">
        <v>44</v>
      </c>
      <c r="S9465" s="49" t="str">
        <f t="shared" si="1177"/>
        <v>Card</v>
      </c>
      <c r="T9465" s="3">
        <v>0.03</v>
      </c>
      <c r="U9465" s="2">
        <v>5.3000000000000007</v>
      </c>
      <c r="V9465" s="2">
        <v>1.74</v>
      </c>
      <c r="W9465" s="54">
        <f>_xlfn.XLOOKUP(M9465,Market!A:A,Market!F:F,0)</f>
        <v>0.06</v>
      </c>
      <c r="X9465" s="55">
        <f t="shared" si="1178"/>
        <v>0.159</v>
      </c>
      <c r="Y9465" s="55">
        <f t="shared" si="1179"/>
        <v>3.5600000000000005</v>
      </c>
      <c r="Z9465" s="54">
        <f t="shared" si="1180"/>
        <v>0.67169811320754713</v>
      </c>
      <c r="AA9465" s="49" t="str">
        <f t="shared" ca="1" si="1181"/>
        <v>Y</v>
      </c>
      <c r="AB9465" s="49">
        <f t="shared" ca="1" si="1182"/>
        <v>6</v>
      </c>
      <c r="AC9465" s="49" t="str">
        <f t="shared" ca="1" si="1183"/>
        <v>Y</v>
      </c>
    </row>
    <row r="9466" spans="1:29" x14ac:dyDescent="0.25">
      <c r="A9466">
        <v>11185</v>
      </c>
      <c r="B9466" s="9">
        <v>43219</v>
      </c>
      <c r="C9466" s="50" t="str">
        <f t="shared" si="1176"/>
        <v>N</v>
      </c>
      <c r="D9466" s="52">
        <f>_xlfn.XLOOKUP(B9466,Cal_Date!B:B,Cal_Date!A:A,0)</f>
        <v>5</v>
      </c>
      <c r="E9466">
        <v>2018</v>
      </c>
      <c r="F9466" t="s">
        <v>127</v>
      </c>
      <c r="G9466" t="s">
        <v>130</v>
      </c>
      <c r="H9466" t="s">
        <v>11</v>
      </c>
      <c r="I9466" t="s">
        <v>11</v>
      </c>
      <c r="J9466" t="s">
        <v>15</v>
      </c>
      <c r="K9466" t="s">
        <v>42</v>
      </c>
      <c r="L9466">
        <v>2</v>
      </c>
      <c r="M9466">
        <v>1004</v>
      </c>
      <c r="O9466" t="s">
        <v>28</v>
      </c>
      <c r="R9466" t="s">
        <v>44</v>
      </c>
      <c r="S9466" s="49" t="str">
        <f t="shared" si="1177"/>
        <v>Card</v>
      </c>
      <c r="T9466" s="3">
        <v>0.03</v>
      </c>
      <c r="U9466" s="2">
        <v>5.3000000000000007</v>
      </c>
      <c r="V9466" s="2">
        <v>1.74</v>
      </c>
      <c r="W9466" s="54">
        <f>_xlfn.XLOOKUP(M9466,Market!A:A,Market!F:F,0)</f>
        <v>0.06</v>
      </c>
      <c r="X9466" s="55">
        <f t="shared" si="1178"/>
        <v>0.159</v>
      </c>
      <c r="Y9466" s="55">
        <f t="shared" si="1179"/>
        <v>3.5600000000000005</v>
      </c>
      <c r="Z9466" s="54">
        <f t="shared" si="1180"/>
        <v>0.67169811320754713</v>
      </c>
      <c r="AA9466" s="49" t="str">
        <f t="shared" ca="1" si="1181"/>
        <v>Y</v>
      </c>
      <c r="AB9466" s="49">
        <f t="shared" ca="1" si="1182"/>
        <v>6</v>
      </c>
      <c r="AC9466" s="49" t="str">
        <f t="shared" ca="1" si="1183"/>
        <v>Y</v>
      </c>
    </row>
    <row r="9467" spans="1:29" x14ac:dyDescent="0.25">
      <c r="A9467">
        <v>11186</v>
      </c>
      <c r="B9467" s="9">
        <v>43219</v>
      </c>
      <c r="C9467" s="50" t="str">
        <f t="shared" si="1176"/>
        <v>N</v>
      </c>
      <c r="D9467" s="52">
        <f>_xlfn.XLOOKUP(B9467,Cal_Date!B:B,Cal_Date!A:A,0)</f>
        <v>5</v>
      </c>
      <c r="E9467">
        <v>2018</v>
      </c>
      <c r="F9467" t="s">
        <v>127</v>
      </c>
      <c r="G9467" t="s">
        <v>130</v>
      </c>
      <c r="H9467" t="s">
        <v>11</v>
      </c>
      <c r="I9467" t="s">
        <v>11</v>
      </c>
      <c r="J9467" t="s">
        <v>15</v>
      </c>
      <c r="K9467" t="s">
        <v>42</v>
      </c>
      <c r="L9467">
        <v>1</v>
      </c>
      <c r="M9467">
        <v>1005</v>
      </c>
      <c r="O9467" t="s">
        <v>25</v>
      </c>
      <c r="R9467" t="s">
        <v>47</v>
      </c>
      <c r="S9467" s="49" t="str">
        <f t="shared" si="1177"/>
        <v>Card</v>
      </c>
      <c r="T9467" s="3">
        <v>3.5000000000000003E-2</v>
      </c>
      <c r="U9467" s="2">
        <v>2.7225000000000001</v>
      </c>
      <c r="V9467" s="2">
        <v>0.87</v>
      </c>
      <c r="W9467" s="54">
        <f>_xlfn.XLOOKUP(M9467,Market!A:A,Market!F:F,0)</f>
        <v>8.8999999999999996E-2</v>
      </c>
      <c r="X9467" s="55">
        <f t="shared" si="1178"/>
        <v>9.5287500000000011E-2</v>
      </c>
      <c r="Y9467" s="55">
        <f t="shared" si="1179"/>
        <v>1.8525</v>
      </c>
      <c r="Z9467" s="54">
        <f t="shared" si="1180"/>
        <v>0.68044077134986225</v>
      </c>
      <c r="AA9467" s="49" t="str">
        <f t="shared" ca="1" si="1181"/>
        <v>Y</v>
      </c>
      <c r="AB9467" s="49">
        <f t="shared" ca="1" si="1182"/>
        <v>6</v>
      </c>
      <c r="AC9467" s="49" t="str">
        <f t="shared" ca="1" si="1183"/>
        <v>Y</v>
      </c>
    </row>
    <row r="9468" spans="1:29" x14ac:dyDescent="0.25">
      <c r="A9468">
        <v>11187</v>
      </c>
      <c r="B9468" s="9">
        <v>43219</v>
      </c>
      <c r="C9468" s="50" t="str">
        <f t="shared" si="1176"/>
        <v>N</v>
      </c>
      <c r="D9468" s="52">
        <f>_xlfn.XLOOKUP(B9468,Cal_Date!B:B,Cal_Date!A:A,0)</f>
        <v>5</v>
      </c>
      <c r="E9468">
        <v>2018</v>
      </c>
      <c r="F9468" t="s">
        <v>127</v>
      </c>
      <c r="G9468" t="s">
        <v>130</v>
      </c>
      <c r="H9468" t="s">
        <v>48</v>
      </c>
      <c r="I9468" t="s">
        <v>18</v>
      </c>
      <c r="J9468" t="s">
        <v>10</v>
      </c>
      <c r="K9468" t="s">
        <v>43</v>
      </c>
      <c r="L9468">
        <v>1</v>
      </c>
      <c r="M9468">
        <v>1005</v>
      </c>
      <c r="O9468" t="s">
        <v>25</v>
      </c>
      <c r="R9468" t="s">
        <v>44</v>
      </c>
      <c r="S9468" s="49" t="str">
        <f t="shared" si="1177"/>
        <v>Card</v>
      </c>
      <c r="T9468" s="3">
        <v>0.03</v>
      </c>
      <c r="U9468" s="2">
        <v>7.6229999999999993</v>
      </c>
      <c r="V9468" s="2">
        <v>1.46</v>
      </c>
      <c r="W9468" s="54">
        <f>_xlfn.XLOOKUP(M9468,Market!A:A,Market!F:F,0)</f>
        <v>8.8999999999999996E-2</v>
      </c>
      <c r="X9468" s="55">
        <f t="shared" si="1178"/>
        <v>0.22868999999999998</v>
      </c>
      <c r="Y9468" s="55">
        <f t="shared" si="1179"/>
        <v>6.1629999999999994</v>
      </c>
      <c r="Z9468" s="54">
        <f t="shared" si="1180"/>
        <v>0.80847435392889933</v>
      </c>
      <c r="AA9468" s="49" t="str">
        <f t="shared" ca="1" si="1181"/>
        <v>Y</v>
      </c>
      <c r="AB9468" s="49">
        <f t="shared" ca="1" si="1182"/>
        <v>6</v>
      </c>
      <c r="AC9468" s="49" t="str">
        <f t="shared" ca="1" si="1183"/>
        <v>Y</v>
      </c>
    </row>
    <row r="9469" spans="1:29" x14ac:dyDescent="0.25">
      <c r="A9469">
        <v>11188</v>
      </c>
      <c r="B9469" s="9">
        <v>43219</v>
      </c>
      <c r="C9469" s="50" t="str">
        <f t="shared" si="1176"/>
        <v>N</v>
      </c>
      <c r="D9469" s="52">
        <f>_xlfn.XLOOKUP(B9469,Cal_Date!B:B,Cal_Date!A:A,0)</f>
        <v>5</v>
      </c>
      <c r="E9469">
        <v>2018</v>
      </c>
      <c r="F9469" t="s">
        <v>127</v>
      </c>
      <c r="G9469" t="s">
        <v>130</v>
      </c>
      <c r="H9469" t="s">
        <v>11</v>
      </c>
      <c r="I9469" t="s">
        <v>11</v>
      </c>
      <c r="J9469" t="s">
        <v>15</v>
      </c>
      <c r="K9469" t="s">
        <v>42</v>
      </c>
      <c r="L9469">
        <v>1</v>
      </c>
      <c r="M9469">
        <v>1003</v>
      </c>
      <c r="O9469" t="s">
        <v>25</v>
      </c>
      <c r="R9469" t="s">
        <v>44</v>
      </c>
      <c r="S9469" s="49" t="str">
        <f t="shared" si="1177"/>
        <v>Card</v>
      </c>
      <c r="T9469" s="3">
        <v>0.03</v>
      </c>
      <c r="U9469" s="2">
        <v>2.6500000000000004</v>
      </c>
      <c r="V9469" s="2">
        <v>0.87</v>
      </c>
      <c r="W9469" s="54">
        <f>_xlfn.XLOOKUP(M9469,Market!A:A,Market!F:F,0)</f>
        <v>0.06</v>
      </c>
      <c r="X9469" s="55">
        <f t="shared" si="1178"/>
        <v>7.9500000000000001E-2</v>
      </c>
      <c r="Y9469" s="55">
        <f t="shared" si="1179"/>
        <v>1.7800000000000002</v>
      </c>
      <c r="Z9469" s="54">
        <f t="shared" si="1180"/>
        <v>0.67169811320754713</v>
      </c>
      <c r="AA9469" s="49" t="str">
        <f t="shared" ca="1" si="1181"/>
        <v>Y</v>
      </c>
      <c r="AB9469" s="49">
        <f t="shared" ca="1" si="1182"/>
        <v>6</v>
      </c>
      <c r="AC9469" s="49" t="str">
        <f t="shared" ca="1" si="1183"/>
        <v>Y</v>
      </c>
    </row>
    <row r="9470" spans="1:29" x14ac:dyDescent="0.25">
      <c r="A9470">
        <v>11189</v>
      </c>
      <c r="B9470" s="9">
        <v>43219</v>
      </c>
      <c r="C9470" s="50" t="str">
        <f t="shared" si="1176"/>
        <v>N</v>
      </c>
      <c r="D9470" s="52">
        <f>_xlfn.XLOOKUP(B9470,Cal_Date!B:B,Cal_Date!A:A,0)</f>
        <v>5</v>
      </c>
      <c r="E9470">
        <v>2018</v>
      </c>
      <c r="F9470" t="s">
        <v>127</v>
      </c>
      <c r="G9470" t="s">
        <v>130</v>
      </c>
      <c r="H9470" t="s">
        <v>14</v>
      </c>
      <c r="I9470" t="s">
        <v>18</v>
      </c>
      <c r="J9470" t="s">
        <v>15</v>
      </c>
      <c r="K9470" t="s">
        <v>43</v>
      </c>
      <c r="L9470">
        <v>2</v>
      </c>
      <c r="M9470">
        <v>1007</v>
      </c>
      <c r="O9470" t="s">
        <v>28</v>
      </c>
      <c r="R9470" t="s">
        <v>44</v>
      </c>
      <c r="S9470" s="49" t="str">
        <f t="shared" si="1177"/>
        <v>Card</v>
      </c>
      <c r="T9470" s="3">
        <v>0.03</v>
      </c>
      <c r="U9470" s="2">
        <v>10.89</v>
      </c>
      <c r="V9470" s="2">
        <v>4.4400000000000004</v>
      </c>
      <c r="W9470" s="54">
        <f>_xlfn.XLOOKUP(M9470,Market!A:A,Market!F:F,0)</f>
        <v>8.8999999999999996E-2</v>
      </c>
      <c r="X9470" s="55">
        <f t="shared" si="1178"/>
        <v>0.32669999999999999</v>
      </c>
      <c r="Y9470" s="55">
        <f t="shared" si="1179"/>
        <v>6.45</v>
      </c>
      <c r="Z9470" s="54">
        <f t="shared" si="1180"/>
        <v>0.59228650137741046</v>
      </c>
      <c r="AA9470" s="49" t="str">
        <f t="shared" ca="1" si="1181"/>
        <v>Y</v>
      </c>
      <c r="AB9470" s="49">
        <f t="shared" ca="1" si="1182"/>
        <v>6</v>
      </c>
      <c r="AC9470" s="49" t="str">
        <f t="shared" ca="1" si="1183"/>
        <v>Y</v>
      </c>
    </row>
    <row r="9471" spans="1:29" x14ac:dyDescent="0.25">
      <c r="A9471">
        <v>11190</v>
      </c>
      <c r="B9471" s="9">
        <v>43219</v>
      </c>
      <c r="C9471" s="50" t="str">
        <f t="shared" si="1176"/>
        <v>N</v>
      </c>
      <c r="D9471" s="52">
        <f>_xlfn.XLOOKUP(B9471,Cal_Date!B:B,Cal_Date!A:A,0)</f>
        <v>5</v>
      </c>
      <c r="E9471">
        <v>2018</v>
      </c>
      <c r="F9471" t="s">
        <v>127</v>
      </c>
      <c r="G9471" t="s">
        <v>130</v>
      </c>
      <c r="H9471" t="s">
        <v>14</v>
      </c>
      <c r="I9471" t="s">
        <v>18</v>
      </c>
      <c r="J9471" t="s">
        <v>15</v>
      </c>
      <c r="K9471" t="s">
        <v>43</v>
      </c>
      <c r="L9471">
        <v>1</v>
      </c>
      <c r="M9471">
        <v>1006</v>
      </c>
      <c r="O9471" t="s">
        <v>28</v>
      </c>
      <c r="R9471" t="s">
        <v>44</v>
      </c>
      <c r="S9471" s="49" t="str">
        <f t="shared" si="1177"/>
        <v>Card</v>
      </c>
      <c r="T9471" s="3">
        <v>0.03</v>
      </c>
      <c r="U9471" s="2">
        <v>5.4450000000000003</v>
      </c>
      <c r="V9471" s="2">
        <v>2.1</v>
      </c>
      <c r="W9471" s="54">
        <f>_xlfn.XLOOKUP(M9471,Market!A:A,Market!F:F,0)</f>
        <v>8.8999999999999996E-2</v>
      </c>
      <c r="X9471" s="55">
        <f t="shared" si="1178"/>
        <v>0.16335</v>
      </c>
      <c r="Y9471" s="55">
        <f t="shared" si="1179"/>
        <v>3.3450000000000002</v>
      </c>
      <c r="Z9471" s="54">
        <f t="shared" si="1180"/>
        <v>0.61432506887052341</v>
      </c>
      <c r="AA9471" s="49" t="str">
        <f t="shared" ca="1" si="1181"/>
        <v>Y</v>
      </c>
      <c r="AB9471" s="49">
        <f t="shared" ca="1" si="1182"/>
        <v>6</v>
      </c>
      <c r="AC9471" s="49" t="str">
        <f t="shared" ca="1" si="1183"/>
        <v>Y</v>
      </c>
    </row>
    <row r="9472" spans="1:29" x14ac:dyDescent="0.25">
      <c r="A9472">
        <v>11191</v>
      </c>
      <c r="B9472" s="9">
        <v>43219</v>
      </c>
      <c r="C9472" s="50" t="str">
        <f t="shared" si="1176"/>
        <v>N</v>
      </c>
      <c r="D9472" s="52">
        <f>_xlfn.XLOOKUP(B9472,Cal_Date!B:B,Cal_Date!A:A,0)</f>
        <v>5</v>
      </c>
      <c r="E9472">
        <v>2018</v>
      </c>
      <c r="F9472" t="s">
        <v>127</v>
      </c>
      <c r="G9472" t="s">
        <v>130</v>
      </c>
      <c r="H9472" t="s">
        <v>14</v>
      </c>
      <c r="I9472" t="s">
        <v>18</v>
      </c>
      <c r="J9472" t="s">
        <v>15</v>
      </c>
      <c r="K9472" t="s">
        <v>43</v>
      </c>
      <c r="L9472">
        <v>2</v>
      </c>
      <c r="M9472">
        <v>1006</v>
      </c>
      <c r="O9472" t="s">
        <v>28</v>
      </c>
      <c r="R9472" t="s">
        <v>44</v>
      </c>
      <c r="S9472" s="49" t="str">
        <f t="shared" si="1177"/>
        <v>Card</v>
      </c>
      <c r="T9472" s="3">
        <v>0.03</v>
      </c>
      <c r="U9472" s="2">
        <v>10.89</v>
      </c>
      <c r="V9472" s="2">
        <v>4.2</v>
      </c>
      <c r="W9472" s="54">
        <f>_xlfn.XLOOKUP(M9472,Market!A:A,Market!F:F,0)</f>
        <v>8.8999999999999996E-2</v>
      </c>
      <c r="X9472" s="55">
        <f t="shared" si="1178"/>
        <v>0.32669999999999999</v>
      </c>
      <c r="Y9472" s="55">
        <f t="shared" si="1179"/>
        <v>6.69</v>
      </c>
      <c r="Z9472" s="54">
        <f t="shared" si="1180"/>
        <v>0.61432506887052341</v>
      </c>
      <c r="AA9472" s="49" t="str">
        <f t="shared" ca="1" si="1181"/>
        <v>Y</v>
      </c>
      <c r="AB9472" s="49">
        <f t="shared" ca="1" si="1182"/>
        <v>6</v>
      </c>
      <c r="AC9472" s="49" t="str">
        <f t="shared" ca="1" si="1183"/>
        <v>Y</v>
      </c>
    </row>
    <row r="9473" spans="1:29" x14ac:dyDescent="0.25">
      <c r="A9473">
        <v>11192</v>
      </c>
      <c r="B9473" s="9">
        <v>43219</v>
      </c>
      <c r="C9473" s="50" t="str">
        <f t="shared" si="1176"/>
        <v>N</v>
      </c>
      <c r="D9473" s="52">
        <f>_xlfn.XLOOKUP(B9473,Cal_Date!B:B,Cal_Date!A:A,0)</f>
        <v>5</v>
      </c>
      <c r="E9473">
        <v>2018</v>
      </c>
      <c r="F9473" t="s">
        <v>127</v>
      </c>
      <c r="G9473" t="s">
        <v>130</v>
      </c>
      <c r="H9473" t="s">
        <v>48</v>
      </c>
      <c r="I9473" t="s">
        <v>18</v>
      </c>
      <c r="J9473" t="s">
        <v>10</v>
      </c>
      <c r="K9473" t="s">
        <v>43</v>
      </c>
      <c r="L9473">
        <v>1</v>
      </c>
      <c r="M9473">
        <v>1006</v>
      </c>
      <c r="O9473" t="s">
        <v>28</v>
      </c>
      <c r="R9473" t="s">
        <v>47</v>
      </c>
      <c r="S9473" s="49" t="str">
        <f t="shared" si="1177"/>
        <v>Card</v>
      </c>
      <c r="T9473" s="3">
        <v>3.5000000000000003E-2</v>
      </c>
      <c r="U9473" s="2">
        <v>7.6229999999999993</v>
      </c>
      <c r="V9473" s="2">
        <v>1.46</v>
      </c>
      <c r="W9473" s="54">
        <f>_xlfn.XLOOKUP(M9473,Market!A:A,Market!F:F,0)</f>
        <v>8.8999999999999996E-2</v>
      </c>
      <c r="X9473" s="55">
        <f t="shared" si="1178"/>
        <v>0.26680500000000001</v>
      </c>
      <c r="Y9473" s="55">
        <f t="shared" si="1179"/>
        <v>6.1629999999999994</v>
      </c>
      <c r="Z9473" s="54">
        <f t="shared" si="1180"/>
        <v>0.80847435392889933</v>
      </c>
      <c r="AA9473" s="49" t="str">
        <f t="shared" ca="1" si="1181"/>
        <v>Y</v>
      </c>
      <c r="AB9473" s="49">
        <f t="shared" ca="1" si="1182"/>
        <v>6</v>
      </c>
      <c r="AC9473" s="49" t="str">
        <f t="shared" ca="1" si="1183"/>
        <v>Y</v>
      </c>
    </row>
    <row r="9474" spans="1:29" x14ac:dyDescent="0.25">
      <c r="A9474">
        <v>11193</v>
      </c>
      <c r="B9474" s="9">
        <v>43219</v>
      </c>
      <c r="C9474" s="50" t="str">
        <f t="shared" si="1176"/>
        <v>N</v>
      </c>
      <c r="D9474" s="52">
        <f>_xlfn.XLOOKUP(B9474,Cal_Date!B:B,Cal_Date!A:A,0)</f>
        <v>5</v>
      </c>
      <c r="E9474">
        <v>2018</v>
      </c>
      <c r="F9474" t="s">
        <v>127</v>
      </c>
      <c r="G9474" t="s">
        <v>130</v>
      </c>
      <c r="H9474" t="s">
        <v>48</v>
      </c>
      <c r="I9474" t="s">
        <v>18</v>
      </c>
      <c r="J9474" t="s">
        <v>10</v>
      </c>
      <c r="K9474" t="s">
        <v>43</v>
      </c>
      <c r="L9474">
        <v>2</v>
      </c>
      <c r="M9474">
        <v>1004</v>
      </c>
      <c r="O9474" t="s">
        <v>28</v>
      </c>
      <c r="R9474" t="s">
        <v>44</v>
      </c>
      <c r="S9474" s="49" t="str">
        <f t="shared" si="1177"/>
        <v>Card</v>
      </c>
      <c r="T9474" s="3">
        <v>0.03</v>
      </c>
      <c r="U9474" s="2">
        <v>14.84</v>
      </c>
      <c r="V9474" s="2">
        <v>2.92</v>
      </c>
      <c r="W9474" s="54">
        <f>_xlfn.XLOOKUP(M9474,Market!A:A,Market!F:F,0)</f>
        <v>0.06</v>
      </c>
      <c r="X9474" s="55">
        <f t="shared" si="1178"/>
        <v>0.44519999999999998</v>
      </c>
      <c r="Y9474" s="55">
        <f t="shared" si="1179"/>
        <v>11.92</v>
      </c>
      <c r="Z9474" s="54">
        <f t="shared" si="1180"/>
        <v>0.80323450134770891</v>
      </c>
      <c r="AA9474" s="49" t="str">
        <f t="shared" ca="1" si="1181"/>
        <v>Y</v>
      </c>
      <c r="AB9474" s="49">
        <f t="shared" ca="1" si="1182"/>
        <v>6</v>
      </c>
      <c r="AC9474" s="49" t="str">
        <f t="shared" ca="1" si="1183"/>
        <v>Y</v>
      </c>
    </row>
    <row r="9475" spans="1:29" x14ac:dyDescent="0.25">
      <c r="A9475">
        <v>11194</v>
      </c>
      <c r="B9475" s="9">
        <v>43219</v>
      </c>
      <c r="C9475" s="50" t="str">
        <f t="shared" ref="C9475:C9538" si="1184">IF(OR(B9475="04/01/2018"+0,B9475="04/02/2018"+0),"Y","N")</f>
        <v>N</v>
      </c>
      <c r="D9475" s="52">
        <f>_xlfn.XLOOKUP(B9475,Cal_Date!B:B,Cal_Date!A:A,0)</f>
        <v>5</v>
      </c>
      <c r="E9475">
        <v>2018</v>
      </c>
      <c r="F9475" t="s">
        <v>127</v>
      </c>
      <c r="G9475" t="s">
        <v>130</v>
      </c>
      <c r="H9475" t="s">
        <v>48</v>
      </c>
      <c r="I9475" t="s">
        <v>18</v>
      </c>
      <c r="J9475" t="s">
        <v>10</v>
      </c>
      <c r="K9475" t="s">
        <v>43</v>
      </c>
      <c r="L9475">
        <v>1</v>
      </c>
      <c r="M9475">
        <v>1004</v>
      </c>
      <c r="O9475" t="s">
        <v>28</v>
      </c>
      <c r="R9475" t="s">
        <v>44</v>
      </c>
      <c r="S9475" s="49" t="str">
        <f t="shared" ref="S9475:S9538" si="1185">IF(R9475="Cash","Cash","Card")</f>
        <v>Card</v>
      </c>
      <c r="T9475" s="3">
        <v>0.03</v>
      </c>
      <c r="U9475" s="2">
        <v>7.42</v>
      </c>
      <c r="V9475" s="2">
        <v>1.46</v>
      </c>
      <c r="W9475" s="54">
        <f>_xlfn.XLOOKUP(M9475,Market!A:A,Market!F:F,0)</f>
        <v>0.06</v>
      </c>
      <c r="X9475" s="55">
        <f t="shared" ref="X9475:X9538" si="1186">T9475*U9475</f>
        <v>0.22259999999999999</v>
      </c>
      <c r="Y9475" s="55">
        <f t="shared" ref="Y9475:Y9538" si="1187">U9475-V9475</f>
        <v>5.96</v>
      </c>
      <c r="Z9475" s="54">
        <f t="shared" ref="Z9475:Z9538" si="1188">Y9475/U9475</f>
        <v>0.80323450134770891</v>
      </c>
      <c r="AA9475" s="49" t="str">
        <f t="shared" ref="AA9475:AA9538" ca="1" si="1189">IF(DATEDIF(B9475,TODAY(),"y")&gt;5,"Y","N")</f>
        <v>Y</v>
      </c>
      <c r="AB9475" s="49">
        <f t="shared" ref="AB9475:AB9538" ca="1" si="1190">DATEDIF(B9475,TODAY(),"y")</f>
        <v>6</v>
      </c>
      <c r="AC9475" s="49" t="str">
        <f t="shared" ref="AC9475:AC9538" ca="1" si="1191">IF(AB9475&gt;5,"Y","N")</f>
        <v>Y</v>
      </c>
    </row>
    <row r="9476" spans="1:29" x14ac:dyDescent="0.25">
      <c r="A9476">
        <v>11195</v>
      </c>
      <c r="B9476" s="9">
        <v>43219</v>
      </c>
      <c r="C9476" s="50" t="str">
        <f t="shared" si="1184"/>
        <v>N</v>
      </c>
      <c r="D9476" s="52">
        <f>_xlfn.XLOOKUP(B9476,Cal_Date!B:B,Cal_Date!A:A,0)</f>
        <v>5</v>
      </c>
      <c r="E9476">
        <v>2018</v>
      </c>
      <c r="F9476" t="s">
        <v>127</v>
      </c>
      <c r="G9476" t="s">
        <v>130</v>
      </c>
      <c r="H9476" t="s">
        <v>11</v>
      </c>
      <c r="I9476" t="s">
        <v>11</v>
      </c>
      <c r="J9476" t="s">
        <v>15</v>
      </c>
      <c r="K9476" t="s">
        <v>42</v>
      </c>
      <c r="L9476">
        <v>1</v>
      </c>
      <c r="M9476">
        <v>1000</v>
      </c>
      <c r="O9476" t="s">
        <v>25</v>
      </c>
      <c r="R9476" t="s">
        <v>46</v>
      </c>
      <c r="S9476" s="49" t="str">
        <f t="shared" si="1185"/>
        <v>Card</v>
      </c>
      <c r="T9476" s="3">
        <v>0.04</v>
      </c>
      <c r="U9476" s="2">
        <v>2.7</v>
      </c>
      <c r="V9476" s="2">
        <v>0.87</v>
      </c>
      <c r="W9476" s="54">
        <f>_xlfn.XLOOKUP(M9476,Market!A:A,Market!F:F,0)</f>
        <v>0.08</v>
      </c>
      <c r="X9476" s="55">
        <f t="shared" si="1186"/>
        <v>0.10800000000000001</v>
      </c>
      <c r="Y9476" s="55">
        <f t="shared" si="1187"/>
        <v>1.83</v>
      </c>
      <c r="Z9476" s="54">
        <f t="shared" si="1188"/>
        <v>0.67777777777777781</v>
      </c>
      <c r="AA9476" s="49" t="str">
        <f t="shared" ca="1" si="1189"/>
        <v>Y</v>
      </c>
      <c r="AB9476" s="49">
        <f t="shared" ca="1" si="1190"/>
        <v>6</v>
      </c>
      <c r="AC9476" s="49" t="str">
        <f t="shared" ca="1" si="1191"/>
        <v>Y</v>
      </c>
    </row>
    <row r="9477" spans="1:29" x14ac:dyDescent="0.25">
      <c r="A9477">
        <v>11196</v>
      </c>
      <c r="B9477" s="9">
        <v>43219</v>
      </c>
      <c r="C9477" s="50" t="str">
        <f t="shared" si="1184"/>
        <v>N</v>
      </c>
      <c r="D9477" s="52">
        <f>_xlfn.XLOOKUP(B9477,Cal_Date!B:B,Cal_Date!A:A,0)</f>
        <v>5</v>
      </c>
      <c r="E9477">
        <v>2018</v>
      </c>
      <c r="F9477" t="s">
        <v>127</v>
      </c>
      <c r="G9477" t="s">
        <v>130</v>
      </c>
      <c r="H9477" t="s">
        <v>11</v>
      </c>
      <c r="I9477" t="s">
        <v>11</v>
      </c>
      <c r="J9477" t="s">
        <v>15</v>
      </c>
      <c r="K9477" t="s">
        <v>42</v>
      </c>
      <c r="L9477">
        <v>1</v>
      </c>
      <c r="M9477">
        <v>1000</v>
      </c>
      <c r="O9477" t="s">
        <v>25</v>
      </c>
      <c r="R9477" t="s">
        <v>44</v>
      </c>
      <c r="S9477" s="49" t="str">
        <f t="shared" si="1185"/>
        <v>Card</v>
      </c>
      <c r="T9477" s="3">
        <v>0.03</v>
      </c>
      <c r="U9477" s="2">
        <v>2.7</v>
      </c>
      <c r="V9477" s="2">
        <v>0.87</v>
      </c>
      <c r="W9477" s="54">
        <f>_xlfn.XLOOKUP(M9477,Market!A:A,Market!F:F,0)</f>
        <v>0.08</v>
      </c>
      <c r="X9477" s="55">
        <f t="shared" si="1186"/>
        <v>8.1000000000000003E-2</v>
      </c>
      <c r="Y9477" s="55">
        <f t="shared" si="1187"/>
        <v>1.83</v>
      </c>
      <c r="Z9477" s="54">
        <f t="shared" si="1188"/>
        <v>0.67777777777777781</v>
      </c>
      <c r="AA9477" s="49" t="str">
        <f t="shared" ca="1" si="1189"/>
        <v>Y</v>
      </c>
      <c r="AB9477" s="49">
        <f t="shared" ca="1" si="1190"/>
        <v>6</v>
      </c>
      <c r="AC9477" s="49" t="str">
        <f t="shared" ca="1" si="1191"/>
        <v>Y</v>
      </c>
    </row>
    <row r="9478" spans="1:29" x14ac:dyDescent="0.25">
      <c r="A9478">
        <v>11197</v>
      </c>
      <c r="B9478" s="9">
        <v>43219</v>
      </c>
      <c r="C9478" s="50" t="str">
        <f t="shared" si="1184"/>
        <v>N</v>
      </c>
      <c r="D9478" s="52">
        <f>_xlfn.XLOOKUP(B9478,Cal_Date!B:B,Cal_Date!A:A,0)</f>
        <v>5</v>
      </c>
      <c r="E9478">
        <v>2018</v>
      </c>
      <c r="F9478" t="s">
        <v>127</v>
      </c>
      <c r="G9478" t="s">
        <v>130</v>
      </c>
      <c r="H9478" t="s">
        <v>14</v>
      </c>
      <c r="I9478" t="s">
        <v>18</v>
      </c>
      <c r="J9478" t="s">
        <v>15</v>
      </c>
      <c r="K9478" t="s">
        <v>43</v>
      </c>
      <c r="L9478">
        <v>1</v>
      </c>
      <c r="M9478">
        <v>1000</v>
      </c>
      <c r="O9478" t="s">
        <v>25</v>
      </c>
      <c r="R9478" t="s">
        <v>46</v>
      </c>
      <c r="S9478" s="49" t="str">
        <f t="shared" si="1185"/>
        <v>Card</v>
      </c>
      <c r="T9478" s="3">
        <v>0.04</v>
      </c>
      <c r="U9478" s="2">
        <v>5.4</v>
      </c>
      <c r="V9478" s="2">
        <v>2.2200000000000002</v>
      </c>
      <c r="W9478" s="54">
        <f>_xlfn.XLOOKUP(M9478,Market!A:A,Market!F:F,0)</f>
        <v>0.08</v>
      </c>
      <c r="X9478" s="55">
        <f t="shared" si="1186"/>
        <v>0.21600000000000003</v>
      </c>
      <c r="Y9478" s="55">
        <f t="shared" si="1187"/>
        <v>3.18</v>
      </c>
      <c r="Z9478" s="54">
        <f t="shared" si="1188"/>
        <v>0.58888888888888891</v>
      </c>
      <c r="AA9478" s="49" t="str">
        <f t="shared" ca="1" si="1189"/>
        <v>Y</v>
      </c>
      <c r="AB9478" s="49">
        <f t="shared" ca="1" si="1190"/>
        <v>6</v>
      </c>
      <c r="AC9478" s="49" t="str">
        <f t="shared" ca="1" si="1191"/>
        <v>Y</v>
      </c>
    </row>
    <row r="9479" spans="1:29" x14ac:dyDescent="0.25">
      <c r="A9479">
        <v>11198</v>
      </c>
      <c r="B9479" s="9">
        <v>43219</v>
      </c>
      <c r="C9479" s="50" t="str">
        <f t="shared" si="1184"/>
        <v>N</v>
      </c>
      <c r="D9479" s="52">
        <f>_xlfn.XLOOKUP(B9479,Cal_Date!B:B,Cal_Date!A:A,0)</f>
        <v>5</v>
      </c>
      <c r="E9479">
        <v>2018</v>
      </c>
      <c r="F9479" t="s">
        <v>127</v>
      </c>
      <c r="G9479" t="s">
        <v>130</v>
      </c>
      <c r="H9479" t="s">
        <v>48</v>
      </c>
      <c r="I9479" t="s">
        <v>18</v>
      </c>
      <c r="J9479" t="s">
        <v>10</v>
      </c>
      <c r="K9479" t="s">
        <v>43</v>
      </c>
      <c r="L9479">
        <v>2</v>
      </c>
      <c r="M9479">
        <v>1008</v>
      </c>
      <c r="O9479" t="s">
        <v>28</v>
      </c>
      <c r="R9479" t="s">
        <v>44</v>
      </c>
      <c r="S9479" s="49" t="str">
        <f t="shared" si="1185"/>
        <v>Card</v>
      </c>
      <c r="T9479" s="3">
        <v>0.03</v>
      </c>
      <c r="U9479" s="2">
        <v>15.245999999999999</v>
      </c>
      <c r="V9479" s="2">
        <v>2.92</v>
      </c>
      <c r="W9479" s="54">
        <f>_xlfn.XLOOKUP(M9479,Market!A:A,Market!F:F,0)</f>
        <v>8.8999999999999996E-2</v>
      </c>
      <c r="X9479" s="55">
        <f t="shared" si="1186"/>
        <v>0.45737999999999995</v>
      </c>
      <c r="Y9479" s="55">
        <f t="shared" si="1187"/>
        <v>12.325999999999999</v>
      </c>
      <c r="Z9479" s="54">
        <f t="shared" si="1188"/>
        <v>0.80847435392889933</v>
      </c>
      <c r="AA9479" s="49" t="str">
        <f t="shared" ca="1" si="1189"/>
        <v>Y</v>
      </c>
      <c r="AB9479" s="49">
        <f t="shared" ca="1" si="1190"/>
        <v>6</v>
      </c>
      <c r="AC9479" s="49" t="str">
        <f t="shared" ca="1" si="1191"/>
        <v>Y</v>
      </c>
    </row>
    <row r="9480" spans="1:29" x14ac:dyDescent="0.25">
      <c r="A9480">
        <v>11199</v>
      </c>
      <c r="B9480" s="9">
        <v>43219</v>
      </c>
      <c r="C9480" s="50" t="str">
        <f t="shared" si="1184"/>
        <v>N</v>
      </c>
      <c r="D9480" s="52">
        <f>_xlfn.XLOOKUP(B9480,Cal_Date!B:B,Cal_Date!A:A,0)</f>
        <v>5</v>
      </c>
      <c r="E9480">
        <v>2018</v>
      </c>
      <c r="F9480" t="s">
        <v>127</v>
      </c>
      <c r="G9480" t="s">
        <v>130</v>
      </c>
      <c r="H9480" t="s">
        <v>11</v>
      </c>
      <c r="I9480" t="s">
        <v>11</v>
      </c>
      <c r="J9480" t="s">
        <v>15</v>
      </c>
      <c r="K9480" t="s">
        <v>42</v>
      </c>
      <c r="L9480">
        <v>1</v>
      </c>
      <c r="M9480">
        <v>1008</v>
      </c>
      <c r="O9480" t="s">
        <v>28</v>
      </c>
      <c r="R9480" t="s">
        <v>46</v>
      </c>
      <c r="S9480" s="49" t="str">
        <f t="shared" si="1185"/>
        <v>Card</v>
      </c>
      <c r="T9480" s="3">
        <v>0.04</v>
      </c>
      <c r="U9480" s="2">
        <v>2.7225000000000001</v>
      </c>
      <c r="V9480" s="2">
        <v>0.87</v>
      </c>
      <c r="W9480" s="54">
        <f>_xlfn.XLOOKUP(M9480,Market!A:A,Market!F:F,0)</f>
        <v>8.8999999999999996E-2</v>
      </c>
      <c r="X9480" s="55">
        <f t="shared" si="1186"/>
        <v>0.10890000000000001</v>
      </c>
      <c r="Y9480" s="55">
        <f t="shared" si="1187"/>
        <v>1.8525</v>
      </c>
      <c r="Z9480" s="54">
        <f t="shared" si="1188"/>
        <v>0.68044077134986225</v>
      </c>
      <c r="AA9480" s="49" t="str">
        <f t="shared" ca="1" si="1189"/>
        <v>Y</v>
      </c>
      <c r="AB9480" s="49">
        <f t="shared" ca="1" si="1190"/>
        <v>6</v>
      </c>
      <c r="AC9480" s="49" t="str">
        <f t="shared" ca="1" si="1191"/>
        <v>Y</v>
      </c>
    </row>
    <row r="9481" spans="1:29" x14ac:dyDescent="0.25">
      <c r="A9481">
        <v>11200</v>
      </c>
      <c r="B9481" s="9">
        <v>43219</v>
      </c>
      <c r="C9481" s="50" t="str">
        <f t="shared" si="1184"/>
        <v>N</v>
      </c>
      <c r="D9481" s="52">
        <f>_xlfn.XLOOKUP(B9481,Cal_Date!B:B,Cal_Date!A:A,0)</f>
        <v>5</v>
      </c>
      <c r="E9481">
        <v>2018</v>
      </c>
      <c r="F9481" t="s">
        <v>127</v>
      </c>
      <c r="G9481" t="s">
        <v>130</v>
      </c>
      <c r="H9481" t="s">
        <v>11</v>
      </c>
      <c r="I9481" t="s">
        <v>11</v>
      </c>
      <c r="J9481" t="s">
        <v>15</v>
      </c>
      <c r="K9481" t="s">
        <v>42</v>
      </c>
      <c r="L9481">
        <v>1</v>
      </c>
      <c r="M9481">
        <v>1009</v>
      </c>
      <c r="O9481" t="s">
        <v>28</v>
      </c>
      <c r="R9481" t="s">
        <v>44</v>
      </c>
      <c r="S9481" s="49" t="str">
        <f t="shared" si="1185"/>
        <v>Card</v>
      </c>
      <c r="T9481" s="3">
        <v>0.03</v>
      </c>
      <c r="U9481" s="2">
        <v>2.7225000000000001</v>
      </c>
      <c r="V9481" s="2">
        <v>0.87</v>
      </c>
      <c r="W9481" s="54">
        <f>_xlfn.XLOOKUP(M9481,Market!A:A,Market!F:F,0)</f>
        <v>8.8999999999999996E-2</v>
      </c>
      <c r="X9481" s="55">
        <f t="shared" si="1186"/>
        <v>8.1674999999999998E-2</v>
      </c>
      <c r="Y9481" s="55">
        <f t="shared" si="1187"/>
        <v>1.8525</v>
      </c>
      <c r="Z9481" s="54">
        <f t="shared" si="1188"/>
        <v>0.68044077134986225</v>
      </c>
      <c r="AA9481" s="49" t="str">
        <f t="shared" ca="1" si="1189"/>
        <v>Y</v>
      </c>
      <c r="AB9481" s="49">
        <f t="shared" ca="1" si="1190"/>
        <v>6</v>
      </c>
      <c r="AC9481" s="49" t="str">
        <f t="shared" ca="1" si="1191"/>
        <v>Y</v>
      </c>
    </row>
    <row r="9482" spans="1:29" x14ac:dyDescent="0.25">
      <c r="A9482">
        <v>11201</v>
      </c>
      <c r="B9482" s="9">
        <v>43219</v>
      </c>
      <c r="C9482" s="50" t="str">
        <f t="shared" si="1184"/>
        <v>N</v>
      </c>
      <c r="D9482" s="52">
        <f>_xlfn.XLOOKUP(B9482,Cal_Date!B:B,Cal_Date!A:A,0)</f>
        <v>5</v>
      </c>
      <c r="E9482">
        <v>2018</v>
      </c>
      <c r="F9482" t="s">
        <v>127</v>
      </c>
      <c r="G9482" t="s">
        <v>130</v>
      </c>
      <c r="H9482" t="s">
        <v>11</v>
      </c>
      <c r="I9482" t="s">
        <v>11</v>
      </c>
      <c r="J9482" t="s">
        <v>15</v>
      </c>
      <c r="K9482" t="s">
        <v>42</v>
      </c>
      <c r="L9482">
        <v>1</v>
      </c>
      <c r="M9482">
        <v>1010</v>
      </c>
      <c r="O9482" t="s">
        <v>25</v>
      </c>
      <c r="R9482" t="s">
        <v>47</v>
      </c>
      <c r="S9482" s="49" t="str">
        <f t="shared" si="1185"/>
        <v>Card</v>
      </c>
      <c r="T9482" s="3">
        <v>3.5000000000000003E-2</v>
      </c>
      <c r="U9482" s="2">
        <v>2.7</v>
      </c>
      <c r="V9482" s="2">
        <v>0.87</v>
      </c>
      <c r="W9482" s="54">
        <f>_xlfn.XLOOKUP(M9482,Market!A:A,Market!F:F,0)</f>
        <v>0.08</v>
      </c>
      <c r="X9482" s="55">
        <f t="shared" si="1186"/>
        <v>9.4500000000000015E-2</v>
      </c>
      <c r="Y9482" s="55">
        <f t="shared" si="1187"/>
        <v>1.83</v>
      </c>
      <c r="Z9482" s="54">
        <f t="shared" si="1188"/>
        <v>0.67777777777777781</v>
      </c>
      <c r="AA9482" s="49" t="str">
        <f t="shared" ca="1" si="1189"/>
        <v>Y</v>
      </c>
      <c r="AB9482" s="49">
        <f t="shared" ca="1" si="1190"/>
        <v>6</v>
      </c>
      <c r="AC9482" s="49" t="str">
        <f t="shared" ca="1" si="1191"/>
        <v>Y</v>
      </c>
    </row>
    <row r="9483" spans="1:29" x14ac:dyDescent="0.25">
      <c r="A9483">
        <v>11202</v>
      </c>
      <c r="B9483" s="9">
        <v>43219</v>
      </c>
      <c r="C9483" s="50" t="str">
        <f t="shared" si="1184"/>
        <v>N</v>
      </c>
      <c r="D9483" s="52">
        <f>_xlfn.XLOOKUP(B9483,Cal_Date!B:B,Cal_Date!A:A,0)</f>
        <v>5</v>
      </c>
      <c r="E9483">
        <v>2018</v>
      </c>
      <c r="F9483" t="s">
        <v>127</v>
      </c>
      <c r="G9483" t="s">
        <v>130</v>
      </c>
      <c r="H9483" t="s">
        <v>14</v>
      </c>
      <c r="I9483" t="s">
        <v>18</v>
      </c>
      <c r="J9483" t="s">
        <v>15</v>
      </c>
      <c r="K9483" t="s">
        <v>43</v>
      </c>
      <c r="L9483">
        <v>1</v>
      </c>
      <c r="M9483">
        <v>1008</v>
      </c>
      <c r="O9483" t="s">
        <v>28</v>
      </c>
      <c r="R9483" t="s">
        <v>46</v>
      </c>
      <c r="S9483" s="49" t="str">
        <f t="shared" si="1185"/>
        <v>Card</v>
      </c>
      <c r="T9483" s="3">
        <v>0.04</v>
      </c>
      <c r="U9483" s="2">
        <v>5.4450000000000003</v>
      </c>
      <c r="V9483" s="2">
        <v>2.2200000000000002</v>
      </c>
      <c r="W9483" s="54">
        <f>_xlfn.XLOOKUP(M9483,Market!A:A,Market!F:F,0)</f>
        <v>8.8999999999999996E-2</v>
      </c>
      <c r="X9483" s="55">
        <f t="shared" si="1186"/>
        <v>0.21780000000000002</v>
      </c>
      <c r="Y9483" s="55">
        <f t="shared" si="1187"/>
        <v>3.2250000000000001</v>
      </c>
      <c r="Z9483" s="54">
        <f t="shared" si="1188"/>
        <v>0.59228650137741046</v>
      </c>
      <c r="AA9483" s="49" t="str">
        <f t="shared" ca="1" si="1189"/>
        <v>Y</v>
      </c>
      <c r="AB9483" s="49">
        <f t="shared" ca="1" si="1190"/>
        <v>6</v>
      </c>
      <c r="AC9483" s="49" t="str">
        <f t="shared" ca="1" si="1191"/>
        <v>Y</v>
      </c>
    </row>
    <row r="9484" spans="1:29" x14ac:dyDescent="0.25">
      <c r="A9484">
        <v>11203</v>
      </c>
      <c r="B9484" s="9">
        <v>43219</v>
      </c>
      <c r="C9484" s="50" t="str">
        <f t="shared" si="1184"/>
        <v>N</v>
      </c>
      <c r="D9484" s="52">
        <f>_xlfn.XLOOKUP(B9484,Cal_Date!B:B,Cal_Date!A:A,0)</f>
        <v>5</v>
      </c>
      <c r="E9484">
        <v>2018</v>
      </c>
      <c r="F9484" t="s">
        <v>127</v>
      </c>
      <c r="G9484" t="s">
        <v>130</v>
      </c>
      <c r="H9484" t="s">
        <v>48</v>
      </c>
      <c r="I9484" t="s">
        <v>18</v>
      </c>
      <c r="J9484" t="s">
        <v>10</v>
      </c>
      <c r="K9484" t="s">
        <v>43</v>
      </c>
      <c r="L9484">
        <v>1</v>
      </c>
      <c r="M9484">
        <v>1008</v>
      </c>
      <c r="O9484" t="s">
        <v>28</v>
      </c>
      <c r="R9484" t="s">
        <v>47</v>
      </c>
      <c r="S9484" s="49" t="str">
        <f t="shared" si="1185"/>
        <v>Card</v>
      </c>
      <c r="T9484" s="3">
        <v>3.5000000000000003E-2</v>
      </c>
      <c r="U9484" s="2">
        <v>7.6229999999999993</v>
      </c>
      <c r="V9484" s="2">
        <v>1.46</v>
      </c>
      <c r="W9484" s="54">
        <f>_xlfn.XLOOKUP(M9484,Market!A:A,Market!F:F,0)</f>
        <v>8.8999999999999996E-2</v>
      </c>
      <c r="X9484" s="55">
        <f t="shared" si="1186"/>
        <v>0.26680500000000001</v>
      </c>
      <c r="Y9484" s="55">
        <f t="shared" si="1187"/>
        <v>6.1629999999999994</v>
      </c>
      <c r="Z9484" s="54">
        <f t="shared" si="1188"/>
        <v>0.80847435392889933</v>
      </c>
      <c r="AA9484" s="49" t="str">
        <f t="shared" ca="1" si="1189"/>
        <v>Y</v>
      </c>
      <c r="AB9484" s="49">
        <f t="shared" ca="1" si="1190"/>
        <v>6</v>
      </c>
      <c r="AC9484" s="49" t="str">
        <f t="shared" ca="1" si="1191"/>
        <v>Y</v>
      </c>
    </row>
    <row r="9485" spans="1:29" x14ac:dyDescent="0.25">
      <c r="A9485">
        <v>11204</v>
      </c>
      <c r="B9485" s="9">
        <v>43219</v>
      </c>
      <c r="C9485" s="50" t="str">
        <f t="shared" si="1184"/>
        <v>N</v>
      </c>
      <c r="D9485" s="52">
        <f>_xlfn.XLOOKUP(B9485,Cal_Date!B:B,Cal_Date!A:A,0)</f>
        <v>5</v>
      </c>
      <c r="E9485">
        <v>2018</v>
      </c>
      <c r="F9485" t="s">
        <v>127</v>
      </c>
      <c r="G9485" t="s">
        <v>130</v>
      </c>
      <c r="H9485" t="s">
        <v>48</v>
      </c>
      <c r="I9485" t="s">
        <v>18</v>
      </c>
      <c r="J9485" t="s">
        <v>10</v>
      </c>
      <c r="K9485" t="s">
        <v>43</v>
      </c>
      <c r="L9485">
        <v>2</v>
      </c>
      <c r="M9485">
        <v>1008</v>
      </c>
      <c r="O9485" t="s">
        <v>28</v>
      </c>
      <c r="R9485" t="s">
        <v>44</v>
      </c>
      <c r="S9485" s="49" t="str">
        <f t="shared" si="1185"/>
        <v>Card</v>
      </c>
      <c r="T9485" s="3">
        <v>0.03</v>
      </c>
      <c r="U9485" s="2">
        <v>15.245999999999999</v>
      </c>
      <c r="V9485" s="2">
        <v>2.92</v>
      </c>
      <c r="W9485" s="54">
        <f>_xlfn.XLOOKUP(M9485,Market!A:A,Market!F:F,0)</f>
        <v>8.8999999999999996E-2</v>
      </c>
      <c r="X9485" s="55">
        <f t="shared" si="1186"/>
        <v>0.45737999999999995</v>
      </c>
      <c r="Y9485" s="55">
        <f t="shared" si="1187"/>
        <v>12.325999999999999</v>
      </c>
      <c r="Z9485" s="54">
        <f t="shared" si="1188"/>
        <v>0.80847435392889933</v>
      </c>
      <c r="AA9485" s="49" t="str">
        <f t="shared" ca="1" si="1189"/>
        <v>Y</v>
      </c>
      <c r="AB9485" s="49">
        <f t="shared" ca="1" si="1190"/>
        <v>6</v>
      </c>
      <c r="AC9485" s="49" t="str">
        <f t="shared" ca="1" si="1191"/>
        <v>Y</v>
      </c>
    </row>
    <row r="9486" spans="1:29" x14ac:dyDescent="0.25">
      <c r="A9486">
        <v>11205</v>
      </c>
      <c r="B9486" s="9">
        <v>43219</v>
      </c>
      <c r="C9486" s="50" t="str">
        <f t="shared" si="1184"/>
        <v>N</v>
      </c>
      <c r="D9486" s="52">
        <f>_xlfn.XLOOKUP(B9486,Cal_Date!B:B,Cal_Date!A:A,0)</f>
        <v>5</v>
      </c>
      <c r="E9486">
        <v>2018</v>
      </c>
      <c r="F9486" t="s">
        <v>127</v>
      </c>
      <c r="G9486" t="s">
        <v>130</v>
      </c>
      <c r="H9486" t="s">
        <v>48</v>
      </c>
      <c r="I9486" t="s">
        <v>18</v>
      </c>
      <c r="J9486" t="s">
        <v>10</v>
      </c>
      <c r="K9486" t="s">
        <v>43</v>
      </c>
      <c r="L9486">
        <v>2</v>
      </c>
      <c r="M9486">
        <v>1004</v>
      </c>
      <c r="O9486" t="s">
        <v>28</v>
      </c>
      <c r="R9486" t="s">
        <v>44</v>
      </c>
      <c r="S9486" s="49" t="str">
        <f t="shared" si="1185"/>
        <v>Card</v>
      </c>
      <c r="T9486" s="3">
        <v>0.03</v>
      </c>
      <c r="U9486" s="2">
        <v>14.84</v>
      </c>
      <c r="V9486" s="2">
        <v>2.92</v>
      </c>
      <c r="W9486" s="54">
        <f>_xlfn.XLOOKUP(M9486,Market!A:A,Market!F:F,0)</f>
        <v>0.06</v>
      </c>
      <c r="X9486" s="55">
        <f t="shared" si="1186"/>
        <v>0.44519999999999998</v>
      </c>
      <c r="Y9486" s="55">
        <f t="shared" si="1187"/>
        <v>11.92</v>
      </c>
      <c r="Z9486" s="54">
        <f t="shared" si="1188"/>
        <v>0.80323450134770891</v>
      </c>
      <c r="AA9486" s="49" t="str">
        <f t="shared" ca="1" si="1189"/>
        <v>Y</v>
      </c>
      <c r="AB9486" s="49">
        <f t="shared" ca="1" si="1190"/>
        <v>6</v>
      </c>
      <c r="AC9486" s="49" t="str">
        <f t="shared" ca="1" si="1191"/>
        <v>Y</v>
      </c>
    </row>
    <row r="9487" spans="1:29" x14ac:dyDescent="0.25">
      <c r="A9487">
        <v>11206</v>
      </c>
      <c r="B9487" s="9">
        <v>43219</v>
      </c>
      <c r="C9487" s="50" t="str">
        <f t="shared" si="1184"/>
        <v>N</v>
      </c>
      <c r="D9487" s="52">
        <f>_xlfn.XLOOKUP(B9487,Cal_Date!B:B,Cal_Date!A:A,0)</f>
        <v>5</v>
      </c>
      <c r="E9487">
        <v>2018</v>
      </c>
      <c r="F9487" t="s">
        <v>127</v>
      </c>
      <c r="G9487" t="s">
        <v>130</v>
      </c>
      <c r="H9487" t="s">
        <v>14</v>
      </c>
      <c r="I9487" t="s">
        <v>18</v>
      </c>
      <c r="J9487" t="s">
        <v>15</v>
      </c>
      <c r="K9487" t="s">
        <v>43</v>
      </c>
      <c r="L9487">
        <v>1</v>
      </c>
      <c r="M9487">
        <v>1009</v>
      </c>
      <c r="O9487" t="s">
        <v>28</v>
      </c>
      <c r="R9487" t="s">
        <v>44</v>
      </c>
      <c r="S9487" s="49" t="str">
        <f t="shared" si="1185"/>
        <v>Card</v>
      </c>
      <c r="T9487" s="3">
        <v>0.03</v>
      </c>
      <c r="U9487" s="2">
        <v>5.4450000000000003</v>
      </c>
      <c r="V9487" s="2">
        <v>2.1</v>
      </c>
      <c r="W9487" s="54">
        <f>_xlfn.XLOOKUP(M9487,Market!A:A,Market!F:F,0)</f>
        <v>8.8999999999999996E-2</v>
      </c>
      <c r="X9487" s="55">
        <f t="shared" si="1186"/>
        <v>0.16335</v>
      </c>
      <c r="Y9487" s="55">
        <f t="shared" si="1187"/>
        <v>3.3450000000000002</v>
      </c>
      <c r="Z9487" s="54">
        <f t="shared" si="1188"/>
        <v>0.61432506887052341</v>
      </c>
      <c r="AA9487" s="49" t="str">
        <f t="shared" ca="1" si="1189"/>
        <v>Y</v>
      </c>
      <c r="AB9487" s="49">
        <f t="shared" ca="1" si="1190"/>
        <v>6</v>
      </c>
      <c r="AC9487" s="49" t="str">
        <f t="shared" ca="1" si="1191"/>
        <v>Y</v>
      </c>
    </row>
    <row r="9488" spans="1:29" x14ac:dyDescent="0.25">
      <c r="A9488">
        <v>11207</v>
      </c>
      <c r="B9488" s="9">
        <v>43219</v>
      </c>
      <c r="C9488" s="50" t="str">
        <f t="shared" si="1184"/>
        <v>N</v>
      </c>
      <c r="D9488" s="52">
        <f>_xlfn.XLOOKUP(B9488,Cal_Date!B:B,Cal_Date!A:A,0)</f>
        <v>5</v>
      </c>
      <c r="E9488">
        <v>2018</v>
      </c>
      <c r="F9488" t="s">
        <v>127</v>
      </c>
      <c r="G9488" t="s">
        <v>130</v>
      </c>
      <c r="H9488" t="s">
        <v>11</v>
      </c>
      <c r="I9488" t="s">
        <v>11</v>
      </c>
      <c r="J9488" t="s">
        <v>15</v>
      </c>
      <c r="K9488" t="s">
        <v>42</v>
      </c>
      <c r="L9488">
        <v>1</v>
      </c>
      <c r="M9488">
        <v>1010</v>
      </c>
      <c r="O9488" t="s">
        <v>25</v>
      </c>
      <c r="R9488" t="s">
        <v>44</v>
      </c>
      <c r="S9488" s="49" t="str">
        <f t="shared" si="1185"/>
        <v>Card</v>
      </c>
      <c r="T9488" s="3">
        <v>0.03</v>
      </c>
      <c r="U9488" s="2">
        <v>2.7</v>
      </c>
      <c r="V9488" s="2">
        <v>0.87</v>
      </c>
      <c r="W9488" s="54">
        <f>_xlfn.XLOOKUP(M9488,Market!A:A,Market!F:F,0)</f>
        <v>0.08</v>
      </c>
      <c r="X9488" s="55">
        <f t="shared" si="1186"/>
        <v>8.1000000000000003E-2</v>
      </c>
      <c r="Y9488" s="55">
        <f t="shared" si="1187"/>
        <v>1.83</v>
      </c>
      <c r="Z9488" s="54">
        <f t="shared" si="1188"/>
        <v>0.67777777777777781</v>
      </c>
      <c r="AA9488" s="49" t="str">
        <f t="shared" ca="1" si="1189"/>
        <v>Y</v>
      </c>
      <c r="AB9488" s="49">
        <f t="shared" ca="1" si="1190"/>
        <v>6</v>
      </c>
      <c r="AC9488" s="49" t="str">
        <f t="shared" ca="1" si="1191"/>
        <v>Y</v>
      </c>
    </row>
    <row r="9489" spans="1:29" x14ac:dyDescent="0.25">
      <c r="A9489">
        <v>11208</v>
      </c>
      <c r="B9489" s="9">
        <v>43219</v>
      </c>
      <c r="C9489" s="50" t="str">
        <f t="shared" si="1184"/>
        <v>N</v>
      </c>
      <c r="D9489" s="52">
        <f>_xlfn.XLOOKUP(B9489,Cal_Date!B:B,Cal_Date!A:A,0)</f>
        <v>5</v>
      </c>
      <c r="E9489">
        <v>2018</v>
      </c>
      <c r="F9489" t="s">
        <v>127</v>
      </c>
      <c r="G9489" t="s">
        <v>130</v>
      </c>
      <c r="H9489" t="s">
        <v>11</v>
      </c>
      <c r="I9489" t="s">
        <v>11</v>
      </c>
      <c r="J9489" t="s">
        <v>15</v>
      </c>
      <c r="K9489" t="s">
        <v>42</v>
      </c>
      <c r="L9489">
        <v>1</v>
      </c>
      <c r="M9489">
        <v>1011</v>
      </c>
      <c r="O9489" t="s">
        <v>25</v>
      </c>
      <c r="R9489" t="s">
        <v>47</v>
      </c>
      <c r="S9489" s="49" t="str">
        <f t="shared" si="1185"/>
        <v>Card</v>
      </c>
      <c r="T9489" s="3">
        <v>3.5000000000000003E-2</v>
      </c>
      <c r="U9489" s="2">
        <v>2.6500000000000004</v>
      </c>
      <c r="V9489" s="2">
        <v>0.87</v>
      </c>
      <c r="W9489" s="54">
        <f>_xlfn.XLOOKUP(M9489,Market!A:A,Market!F:F,0)</f>
        <v>0.06</v>
      </c>
      <c r="X9489" s="55">
        <f t="shared" si="1186"/>
        <v>9.2750000000000027E-2</v>
      </c>
      <c r="Y9489" s="55">
        <f t="shared" si="1187"/>
        <v>1.7800000000000002</v>
      </c>
      <c r="Z9489" s="54">
        <f t="shared" si="1188"/>
        <v>0.67169811320754713</v>
      </c>
      <c r="AA9489" s="49" t="str">
        <f t="shared" ca="1" si="1189"/>
        <v>Y</v>
      </c>
      <c r="AB9489" s="49">
        <f t="shared" ca="1" si="1190"/>
        <v>6</v>
      </c>
      <c r="AC9489" s="49" t="str">
        <f t="shared" ca="1" si="1191"/>
        <v>Y</v>
      </c>
    </row>
    <row r="9490" spans="1:29" x14ac:dyDescent="0.25">
      <c r="A9490">
        <v>11209</v>
      </c>
      <c r="B9490" s="9">
        <v>43219</v>
      </c>
      <c r="C9490" s="50" t="str">
        <f t="shared" si="1184"/>
        <v>N</v>
      </c>
      <c r="D9490" s="52">
        <f>_xlfn.XLOOKUP(B9490,Cal_Date!B:B,Cal_Date!A:A,0)</f>
        <v>5</v>
      </c>
      <c r="E9490">
        <v>2018</v>
      </c>
      <c r="F9490" t="s">
        <v>127</v>
      </c>
      <c r="G9490" t="s">
        <v>130</v>
      </c>
      <c r="H9490" t="s">
        <v>48</v>
      </c>
      <c r="I9490" t="s">
        <v>18</v>
      </c>
      <c r="J9490" t="s">
        <v>10</v>
      </c>
      <c r="K9490" t="s">
        <v>43</v>
      </c>
      <c r="L9490">
        <v>2</v>
      </c>
      <c r="M9490">
        <v>1011</v>
      </c>
      <c r="O9490" t="s">
        <v>25</v>
      </c>
      <c r="R9490" t="s">
        <v>46</v>
      </c>
      <c r="S9490" s="49" t="str">
        <f t="shared" si="1185"/>
        <v>Card</v>
      </c>
      <c r="T9490" s="3">
        <v>0.04</v>
      </c>
      <c r="U9490" s="2">
        <v>14.84</v>
      </c>
      <c r="V9490" s="2">
        <v>2.92</v>
      </c>
      <c r="W9490" s="54">
        <f>_xlfn.XLOOKUP(M9490,Market!A:A,Market!F:F,0)</f>
        <v>0.06</v>
      </c>
      <c r="X9490" s="55">
        <f t="shared" si="1186"/>
        <v>0.59360000000000002</v>
      </c>
      <c r="Y9490" s="55">
        <f t="shared" si="1187"/>
        <v>11.92</v>
      </c>
      <c r="Z9490" s="54">
        <f t="shared" si="1188"/>
        <v>0.80323450134770891</v>
      </c>
      <c r="AA9490" s="49" t="str">
        <f t="shared" ca="1" si="1189"/>
        <v>Y</v>
      </c>
      <c r="AB9490" s="49">
        <f t="shared" ca="1" si="1190"/>
        <v>6</v>
      </c>
      <c r="AC9490" s="49" t="str">
        <f t="shared" ca="1" si="1191"/>
        <v>Y</v>
      </c>
    </row>
    <row r="9491" spans="1:29" x14ac:dyDescent="0.25">
      <c r="A9491">
        <v>11210</v>
      </c>
      <c r="B9491" s="9">
        <v>43219</v>
      </c>
      <c r="C9491" s="50" t="str">
        <f t="shared" si="1184"/>
        <v>N</v>
      </c>
      <c r="D9491" s="52">
        <f>_xlfn.XLOOKUP(B9491,Cal_Date!B:B,Cal_Date!A:A,0)</f>
        <v>5</v>
      </c>
      <c r="E9491">
        <v>2018</v>
      </c>
      <c r="F9491" t="s">
        <v>127</v>
      </c>
      <c r="G9491" t="s">
        <v>130</v>
      </c>
      <c r="H9491" t="s">
        <v>48</v>
      </c>
      <c r="I9491" t="s">
        <v>18</v>
      </c>
      <c r="J9491" t="s">
        <v>10</v>
      </c>
      <c r="K9491" t="s">
        <v>43</v>
      </c>
      <c r="L9491">
        <v>1</v>
      </c>
      <c r="M9491">
        <v>1011</v>
      </c>
      <c r="O9491" t="s">
        <v>25</v>
      </c>
      <c r="R9491" t="s">
        <v>46</v>
      </c>
      <c r="S9491" s="49" t="str">
        <f t="shared" si="1185"/>
        <v>Card</v>
      </c>
      <c r="T9491" s="3">
        <v>0.04</v>
      </c>
      <c r="U9491" s="2">
        <v>7.42</v>
      </c>
      <c r="V9491" s="2">
        <v>1.46</v>
      </c>
      <c r="W9491" s="54">
        <f>_xlfn.XLOOKUP(M9491,Market!A:A,Market!F:F,0)</f>
        <v>0.06</v>
      </c>
      <c r="X9491" s="55">
        <f t="shared" si="1186"/>
        <v>0.29680000000000001</v>
      </c>
      <c r="Y9491" s="55">
        <f t="shared" si="1187"/>
        <v>5.96</v>
      </c>
      <c r="Z9491" s="54">
        <f t="shared" si="1188"/>
        <v>0.80323450134770891</v>
      </c>
      <c r="AA9491" s="49" t="str">
        <f t="shared" ca="1" si="1189"/>
        <v>Y</v>
      </c>
      <c r="AB9491" s="49">
        <f t="shared" ca="1" si="1190"/>
        <v>6</v>
      </c>
      <c r="AC9491" s="49" t="str">
        <f t="shared" ca="1" si="1191"/>
        <v>Y</v>
      </c>
    </row>
    <row r="9492" spans="1:29" x14ac:dyDescent="0.25">
      <c r="A9492">
        <v>11211</v>
      </c>
      <c r="B9492" s="9">
        <v>43219</v>
      </c>
      <c r="C9492" s="50" t="str">
        <f t="shared" si="1184"/>
        <v>N</v>
      </c>
      <c r="D9492" s="52">
        <f>_xlfn.XLOOKUP(B9492,Cal_Date!B:B,Cal_Date!A:A,0)</f>
        <v>5</v>
      </c>
      <c r="E9492">
        <v>2018</v>
      </c>
      <c r="F9492" t="s">
        <v>127</v>
      </c>
      <c r="G9492" t="s">
        <v>130</v>
      </c>
      <c r="H9492" t="s">
        <v>11</v>
      </c>
      <c r="I9492" t="s">
        <v>11</v>
      </c>
      <c r="J9492" t="s">
        <v>15</v>
      </c>
      <c r="K9492" t="s">
        <v>42</v>
      </c>
      <c r="L9492">
        <v>2</v>
      </c>
      <c r="M9492">
        <v>1001</v>
      </c>
      <c r="O9492" t="s">
        <v>25</v>
      </c>
      <c r="R9492" t="s">
        <v>46</v>
      </c>
      <c r="S9492" s="49" t="str">
        <f t="shared" si="1185"/>
        <v>Card</v>
      </c>
      <c r="T9492" s="3">
        <v>0.04</v>
      </c>
      <c r="U9492" s="2">
        <v>5.3000000000000007</v>
      </c>
      <c r="V9492" s="2">
        <v>1.74</v>
      </c>
      <c r="W9492" s="54">
        <f>_xlfn.XLOOKUP(M9492,Market!A:A,Market!F:F,0)</f>
        <v>0.06</v>
      </c>
      <c r="X9492" s="55">
        <f t="shared" si="1186"/>
        <v>0.21200000000000002</v>
      </c>
      <c r="Y9492" s="55">
        <f t="shared" si="1187"/>
        <v>3.5600000000000005</v>
      </c>
      <c r="Z9492" s="54">
        <f t="shared" si="1188"/>
        <v>0.67169811320754713</v>
      </c>
      <c r="AA9492" s="49" t="str">
        <f t="shared" ca="1" si="1189"/>
        <v>Y</v>
      </c>
      <c r="AB9492" s="49">
        <f t="shared" ca="1" si="1190"/>
        <v>6</v>
      </c>
      <c r="AC9492" s="49" t="str">
        <f t="shared" ca="1" si="1191"/>
        <v>Y</v>
      </c>
    </row>
    <row r="9493" spans="1:29" x14ac:dyDescent="0.25">
      <c r="A9493">
        <v>11212</v>
      </c>
      <c r="B9493" s="9">
        <v>43219</v>
      </c>
      <c r="C9493" s="50" t="str">
        <f t="shared" si="1184"/>
        <v>N</v>
      </c>
      <c r="D9493" s="52">
        <f>_xlfn.XLOOKUP(B9493,Cal_Date!B:B,Cal_Date!A:A,0)</f>
        <v>5</v>
      </c>
      <c r="E9493">
        <v>2018</v>
      </c>
      <c r="F9493" t="s">
        <v>127</v>
      </c>
      <c r="G9493" t="s">
        <v>130</v>
      </c>
      <c r="H9493" t="s">
        <v>14</v>
      </c>
      <c r="I9493" t="s">
        <v>18</v>
      </c>
      <c r="J9493" t="s">
        <v>15</v>
      </c>
      <c r="K9493" t="s">
        <v>43</v>
      </c>
      <c r="L9493">
        <v>1</v>
      </c>
      <c r="M9493">
        <v>1000</v>
      </c>
      <c r="O9493" t="s">
        <v>25</v>
      </c>
      <c r="R9493" t="s">
        <v>46</v>
      </c>
      <c r="S9493" s="49" t="str">
        <f t="shared" si="1185"/>
        <v>Card</v>
      </c>
      <c r="T9493" s="3">
        <v>0.04</v>
      </c>
      <c r="U9493" s="2">
        <v>5.4</v>
      </c>
      <c r="V9493" s="2">
        <v>2.1</v>
      </c>
      <c r="W9493" s="54">
        <f>_xlfn.XLOOKUP(M9493,Market!A:A,Market!F:F,0)</f>
        <v>0.08</v>
      </c>
      <c r="X9493" s="55">
        <f t="shared" si="1186"/>
        <v>0.21600000000000003</v>
      </c>
      <c r="Y9493" s="55">
        <f t="shared" si="1187"/>
        <v>3.3000000000000003</v>
      </c>
      <c r="Z9493" s="54">
        <f t="shared" si="1188"/>
        <v>0.61111111111111116</v>
      </c>
      <c r="AA9493" s="49" t="str">
        <f t="shared" ca="1" si="1189"/>
        <v>Y</v>
      </c>
      <c r="AB9493" s="49">
        <f t="shared" ca="1" si="1190"/>
        <v>6</v>
      </c>
      <c r="AC9493" s="49" t="str">
        <f t="shared" ca="1" si="1191"/>
        <v>Y</v>
      </c>
    </row>
    <row r="9494" spans="1:29" x14ac:dyDescent="0.25">
      <c r="A9494">
        <v>11213</v>
      </c>
      <c r="B9494" s="9">
        <v>43219</v>
      </c>
      <c r="C9494" s="50" t="str">
        <f t="shared" si="1184"/>
        <v>N</v>
      </c>
      <c r="D9494" s="52">
        <f>_xlfn.XLOOKUP(B9494,Cal_Date!B:B,Cal_Date!A:A,0)</f>
        <v>5</v>
      </c>
      <c r="E9494">
        <v>2018</v>
      </c>
      <c r="F9494" t="s">
        <v>127</v>
      </c>
      <c r="G9494" t="s">
        <v>130</v>
      </c>
      <c r="H9494" t="s">
        <v>48</v>
      </c>
      <c r="I9494" t="s">
        <v>18</v>
      </c>
      <c r="J9494" t="s">
        <v>10</v>
      </c>
      <c r="K9494" t="s">
        <v>43</v>
      </c>
      <c r="L9494">
        <v>2</v>
      </c>
      <c r="M9494">
        <v>1000</v>
      </c>
      <c r="O9494" t="s">
        <v>25</v>
      </c>
      <c r="R9494" t="s">
        <v>44</v>
      </c>
      <c r="S9494" s="49" t="str">
        <f t="shared" si="1185"/>
        <v>Card</v>
      </c>
      <c r="T9494" s="3">
        <v>0.03</v>
      </c>
      <c r="U9494" s="2">
        <v>15.120000000000001</v>
      </c>
      <c r="V9494" s="2">
        <v>2.92</v>
      </c>
      <c r="W9494" s="54">
        <f>_xlfn.XLOOKUP(M9494,Market!A:A,Market!F:F,0)</f>
        <v>0.08</v>
      </c>
      <c r="X9494" s="55">
        <f t="shared" si="1186"/>
        <v>0.4536</v>
      </c>
      <c r="Y9494" s="55">
        <f t="shared" si="1187"/>
        <v>12.200000000000001</v>
      </c>
      <c r="Z9494" s="54">
        <f t="shared" si="1188"/>
        <v>0.80687830687830686</v>
      </c>
      <c r="AA9494" s="49" t="str">
        <f t="shared" ca="1" si="1189"/>
        <v>Y</v>
      </c>
      <c r="AB9494" s="49">
        <f t="shared" ca="1" si="1190"/>
        <v>6</v>
      </c>
      <c r="AC9494" s="49" t="str">
        <f t="shared" ca="1" si="1191"/>
        <v>Y</v>
      </c>
    </row>
    <row r="9495" spans="1:29" x14ac:dyDescent="0.25">
      <c r="A9495">
        <v>11214</v>
      </c>
      <c r="B9495" s="9">
        <v>43219</v>
      </c>
      <c r="C9495" s="50" t="str">
        <f t="shared" si="1184"/>
        <v>N</v>
      </c>
      <c r="D9495" s="52">
        <f>_xlfn.XLOOKUP(B9495,Cal_Date!B:B,Cal_Date!A:A,0)</f>
        <v>5</v>
      </c>
      <c r="E9495">
        <v>2018</v>
      </c>
      <c r="F9495" t="s">
        <v>127</v>
      </c>
      <c r="G9495" t="s">
        <v>130</v>
      </c>
      <c r="H9495" t="s">
        <v>48</v>
      </c>
      <c r="I9495" t="s">
        <v>18</v>
      </c>
      <c r="J9495" t="s">
        <v>10</v>
      </c>
      <c r="K9495" t="s">
        <v>43</v>
      </c>
      <c r="L9495">
        <v>1</v>
      </c>
      <c r="M9495">
        <v>1002</v>
      </c>
      <c r="O9495" t="s">
        <v>28</v>
      </c>
      <c r="R9495" t="s">
        <v>46</v>
      </c>
      <c r="S9495" s="49" t="str">
        <f t="shared" si="1185"/>
        <v>Card</v>
      </c>
      <c r="T9495" s="3">
        <v>0.04</v>
      </c>
      <c r="U9495" s="2">
        <v>7.42</v>
      </c>
      <c r="V9495" s="2">
        <v>1.46</v>
      </c>
      <c r="W9495" s="54">
        <f>_xlfn.XLOOKUP(M9495,Market!A:A,Market!F:F,0)</f>
        <v>0.06</v>
      </c>
      <c r="X9495" s="55">
        <f t="shared" si="1186"/>
        <v>0.29680000000000001</v>
      </c>
      <c r="Y9495" s="55">
        <f t="shared" si="1187"/>
        <v>5.96</v>
      </c>
      <c r="Z9495" s="54">
        <f t="shared" si="1188"/>
        <v>0.80323450134770891</v>
      </c>
      <c r="AA9495" s="49" t="str">
        <f t="shared" ca="1" si="1189"/>
        <v>Y</v>
      </c>
      <c r="AB9495" s="49">
        <f t="shared" ca="1" si="1190"/>
        <v>6</v>
      </c>
      <c r="AC9495" s="49" t="str">
        <f t="shared" ca="1" si="1191"/>
        <v>Y</v>
      </c>
    </row>
    <row r="9496" spans="1:29" x14ac:dyDescent="0.25">
      <c r="A9496">
        <v>11215</v>
      </c>
      <c r="B9496" s="9">
        <v>43219</v>
      </c>
      <c r="C9496" s="50" t="str">
        <f t="shared" si="1184"/>
        <v>N</v>
      </c>
      <c r="D9496" s="52">
        <f>_xlfn.XLOOKUP(B9496,Cal_Date!B:B,Cal_Date!A:A,0)</f>
        <v>5</v>
      </c>
      <c r="E9496">
        <v>2018</v>
      </c>
      <c r="F9496" t="s">
        <v>127</v>
      </c>
      <c r="G9496" t="s">
        <v>130</v>
      </c>
      <c r="H9496" t="s">
        <v>11</v>
      </c>
      <c r="I9496" t="s">
        <v>11</v>
      </c>
      <c r="J9496" t="s">
        <v>15</v>
      </c>
      <c r="K9496" t="s">
        <v>42</v>
      </c>
      <c r="L9496">
        <v>1</v>
      </c>
      <c r="M9496">
        <v>1003</v>
      </c>
      <c r="O9496" t="s">
        <v>25</v>
      </c>
      <c r="R9496" t="s">
        <v>44</v>
      </c>
      <c r="S9496" s="49" t="str">
        <f t="shared" si="1185"/>
        <v>Card</v>
      </c>
      <c r="T9496" s="3">
        <v>0.03</v>
      </c>
      <c r="U9496" s="2">
        <v>2.6500000000000004</v>
      </c>
      <c r="V9496" s="2">
        <v>0.87</v>
      </c>
      <c r="W9496" s="54">
        <f>_xlfn.XLOOKUP(M9496,Market!A:A,Market!F:F,0)</f>
        <v>0.06</v>
      </c>
      <c r="X9496" s="55">
        <f t="shared" si="1186"/>
        <v>7.9500000000000001E-2</v>
      </c>
      <c r="Y9496" s="55">
        <f t="shared" si="1187"/>
        <v>1.7800000000000002</v>
      </c>
      <c r="Z9496" s="54">
        <f t="shared" si="1188"/>
        <v>0.67169811320754713</v>
      </c>
      <c r="AA9496" s="49" t="str">
        <f t="shared" ca="1" si="1189"/>
        <v>Y</v>
      </c>
      <c r="AB9496" s="49">
        <f t="shared" ca="1" si="1190"/>
        <v>6</v>
      </c>
      <c r="AC9496" s="49" t="str">
        <f t="shared" ca="1" si="1191"/>
        <v>Y</v>
      </c>
    </row>
    <row r="9497" spans="1:29" x14ac:dyDescent="0.25">
      <c r="A9497">
        <v>11216</v>
      </c>
      <c r="B9497" s="9">
        <v>43219</v>
      </c>
      <c r="C9497" s="50" t="str">
        <f t="shared" si="1184"/>
        <v>N</v>
      </c>
      <c r="D9497" s="52">
        <f>_xlfn.XLOOKUP(B9497,Cal_Date!B:B,Cal_Date!A:A,0)</f>
        <v>5</v>
      </c>
      <c r="E9497">
        <v>2018</v>
      </c>
      <c r="F9497" t="s">
        <v>127</v>
      </c>
      <c r="G9497" t="s">
        <v>130</v>
      </c>
      <c r="H9497" t="s">
        <v>48</v>
      </c>
      <c r="I9497" t="s">
        <v>18</v>
      </c>
      <c r="J9497" t="s">
        <v>10</v>
      </c>
      <c r="K9497" t="s">
        <v>43</v>
      </c>
      <c r="L9497">
        <v>1</v>
      </c>
      <c r="M9497">
        <v>1005</v>
      </c>
      <c r="O9497" t="s">
        <v>25</v>
      </c>
      <c r="R9497" t="s">
        <v>44</v>
      </c>
      <c r="S9497" s="49" t="str">
        <f t="shared" si="1185"/>
        <v>Card</v>
      </c>
      <c r="T9497" s="3">
        <v>0.03</v>
      </c>
      <c r="U9497" s="2">
        <v>7.6229999999999993</v>
      </c>
      <c r="V9497" s="2">
        <v>1.46</v>
      </c>
      <c r="W9497" s="54">
        <f>_xlfn.XLOOKUP(M9497,Market!A:A,Market!F:F,0)</f>
        <v>8.8999999999999996E-2</v>
      </c>
      <c r="X9497" s="55">
        <f t="shared" si="1186"/>
        <v>0.22868999999999998</v>
      </c>
      <c r="Y9497" s="55">
        <f t="shared" si="1187"/>
        <v>6.1629999999999994</v>
      </c>
      <c r="Z9497" s="54">
        <f t="shared" si="1188"/>
        <v>0.80847435392889933</v>
      </c>
      <c r="AA9497" s="49" t="str">
        <f t="shared" ca="1" si="1189"/>
        <v>Y</v>
      </c>
      <c r="AB9497" s="49">
        <f t="shared" ca="1" si="1190"/>
        <v>6</v>
      </c>
      <c r="AC9497" s="49" t="str">
        <f t="shared" ca="1" si="1191"/>
        <v>Y</v>
      </c>
    </row>
    <row r="9498" spans="1:29" x14ac:dyDescent="0.25">
      <c r="A9498">
        <v>11217</v>
      </c>
      <c r="B9498" s="9">
        <v>43219</v>
      </c>
      <c r="C9498" s="50" t="str">
        <f t="shared" si="1184"/>
        <v>N</v>
      </c>
      <c r="D9498" s="52">
        <f>_xlfn.XLOOKUP(B9498,Cal_Date!B:B,Cal_Date!A:A,0)</f>
        <v>5</v>
      </c>
      <c r="E9498">
        <v>2018</v>
      </c>
      <c r="F9498" t="s">
        <v>127</v>
      </c>
      <c r="G9498" t="s">
        <v>130</v>
      </c>
      <c r="H9498" t="s">
        <v>11</v>
      </c>
      <c r="I9498" t="s">
        <v>11</v>
      </c>
      <c r="J9498" t="s">
        <v>15</v>
      </c>
      <c r="K9498" t="s">
        <v>42</v>
      </c>
      <c r="L9498">
        <v>1</v>
      </c>
      <c r="M9498">
        <v>1005</v>
      </c>
      <c r="O9498" t="s">
        <v>25</v>
      </c>
      <c r="R9498" t="s">
        <v>44</v>
      </c>
      <c r="S9498" s="49" t="str">
        <f t="shared" si="1185"/>
        <v>Card</v>
      </c>
      <c r="T9498" s="3">
        <v>0.03</v>
      </c>
      <c r="U9498" s="2">
        <v>2.7225000000000001</v>
      </c>
      <c r="V9498" s="2">
        <v>0.87</v>
      </c>
      <c r="W9498" s="54">
        <f>_xlfn.XLOOKUP(M9498,Market!A:A,Market!F:F,0)</f>
        <v>8.8999999999999996E-2</v>
      </c>
      <c r="X9498" s="55">
        <f t="shared" si="1186"/>
        <v>8.1674999999999998E-2</v>
      </c>
      <c r="Y9498" s="55">
        <f t="shared" si="1187"/>
        <v>1.8525</v>
      </c>
      <c r="Z9498" s="54">
        <f t="shared" si="1188"/>
        <v>0.68044077134986225</v>
      </c>
      <c r="AA9498" s="49" t="str">
        <f t="shared" ca="1" si="1189"/>
        <v>Y</v>
      </c>
      <c r="AB9498" s="49">
        <f t="shared" ca="1" si="1190"/>
        <v>6</v>
      </c>
      <c r="AC9498" s="49" t="str">
        <f t="shared" ca="1" si="1191"/>
        <v>Y</v>
      </c>
    </row>
    <row r="9499" spans="1:29" x14ac:dyDescent="0.25">
      <c r="A9499">
        <v>11218</v>
      </c>
      <c r="B9499" s="9">
        <v>43219</v>
      </c>
      <c r="C9499" s="50" t="str">
        <f t="shared" si="1184"/>
        <v>N</v>
      </c>
      <c r="D9499" s="52">
        <f>_xlfn.XLOOKUP(B9499,Cal_Date!B:B,Cal_Date!A:A,0)</f>
        <v>5</v>
      </c>
      <c r="E9499">
        <v>2018</v>
      </c>
      <c r="F9499" t="s">
        <v>127</v>
      </c>
      <c r="G9499" t="s">
        <v>130</v>
      </c>
      <c r="H9499" t="s">
        <v>14</v>
      </c>
      <c r="I9499" t="s">
        <v>18</v>
      </c>
      <c r="J9499" t="s">
        <v>15</v>
      </c>
      <c r="K9499" t="s">
        <v>43</v>
      </c>
      <c r="L9499">
        <v>2</v>
      </c>
      <c r="M9499">
        <v>1006</v>
      </c>
      <c r="O9499" t="s">
        <v>28</v>
      </c>
      <c r="R9499" t="s">
        <v>44</v>
      </c>
      <c r="S9499" s="49" t="str">
        <f t="shared" si="1185"/>
        <v>Card</v>
      </c>
      <c r="T9499" s="3">
        <v>0.03</v>
      </c>
      <c r="U9499" s="2">
        <v>10.89</v>
      </c>
      <c r="V9499" s="2">
        <v>4.4400000000000004</v>
      </c>
      <c r="W9499" s="54">
        <f>_xlfn.XLOOKUP(M9499,Market!A:A,Market!F:F,0)</f>
        <v>8.8999999999999996E-2</v>
      </c>
      <c r="X9499" s="55">
        <f t="shared" si="1186"/>
        <v>0.32669999999999999</v>
      </c>
      <c r="Y9499" s="55">
        <f t="shared" si="1187"/>
        <v>6.45</v>
      </c>
      <c r="Z9499" s="54">
        <f t="shared" si="1188"/>
        <v>0.59228650137741046</v>
      </c>
      <c r="AA9499" s="49" t="str">
        <f t="shared" ca="1" si="1189"/>
        <v>Y</v>
      </c>
      <c r="AB9499" s="49">
        <f t="shared" ca="1" si="1190"/>
        <v>6</v>
      </c>
      <c r="AC9499" s="49" t="str">
        <f t="shared" ca="1" si="1191"/>
        <v>Y</v>
      </c>
    </row>
    <row r="9500" spans="1:29" x14ac:dyDescent="0.25">
      <c r="A9500">
        <v>11219</v>
      </c>
      <c r="B9500" s="9">
        <v>43219</v>
      </c>
      <c r="C9500" s="50" t="str">
        <f t="shared" si="1184"/>
        <v>N</v>
      </c>
      <c r="D9500" s="52">
        <f>_xlfn.XLOOKUP(B9500,Cal_Date!B:B,Cal_Date!A:A,0)</f>
        <v>5</v>
      </c>
      <c r="E9500">
        <v>2018</v>
      </c>
      <c r="F9500" t="s">
        <v>127</v>
      </c>
      <c r="G9500" t="s">
        <v>130</v>
      </c>
      <c r="H9500" t="s">
        <v>11</v>
      </c>
      <c r="I9500" t="s">
        <v>18</v>
      </c>
      <c r="J9500" t="s">
        <v>15</v>
      </c>
      <c r="K9500" t="s">
        <v>42</v>
      </c>
      <c r="L9500">
        <v>1</v>
      </c>
      <c r="M9500">
        <v>1007</v>
      </c>
      <c r="O9500" t="s">
        <v>28</v>
      </c>
      <c r="R9500" t="s">
        <v>44</v>
      </c>
      <c r="S9500" s="49" t="str">
        <f t="shared" si="1185"/>
        <v>Card</v>
      </c>
      <c r="T9500" s="3">
        <v>0.03</v>
      </c>
      <c r="U9500" s="2">
        <v>2.7225000000000001</v>
      </c>
      <c r="V9500" s="2">
        <v>1.4</v>
      </c>
      <c r="W9500" s="54">
        <f>_xlfn.XLOOKUP(M9500,Market!A:A,Market!F:F,0)</f>
        <v>8.8999999999999996E-2</v>
      </c>
      <c r="X9500" s="55">
        <f t="shared" si="1186"/>
        <v>8.1674999999999998E-2</v>
      </c>
      <c r="Y9500" s="55">
        <f t="shared" si="1187"/>
        <v>1.3225000000000002</v>
      </c>
      <c r="Z9500" s="54">
        <f t="shared" si="1188"/>
        <v>0.48576675849403128</v>
      </c>
      <c r="AA9500" s="49" t="str">
        <f t="shared" ca="1" si="1189"/>
        <v>Y</v>
      </c>
      <c r="AB9500" s="49">
        <f t="shared" ca="1" si="1190"/>
        <v>6</v>
      </c>
      <c r="AC9500" s="49" t="str">
        <f t="shared" ca="1" si="1191"/>
        <v>Y</v>
      </c>
    </row>
    <row r="9501" spans="1:29" x14ac:dyDescent="0.25">
      <c r="A9501">
        <v>11220</v>
      </c>
      <c r="B9501" s="9">
        <v>43219</v>
      </c>
      <c r="C9501" s="50" t="str">
        <f t="shared" si="1184"/>
        <v>N</v>
      </c>
      <c r="D9501" s="52">
        <f>_xlfn.XLOOKUP(B9501,Cal_Date!B:B,Cal_Date!A:A,0)</f>
        <v>5</v>
      </c>
      <c r="E9501">
        <v>2018</v>
      </c>
      <c r="F9501" t="s">
        <v>127</v>
      </c>
      <c r="G9501" t="s">
        <v>130</v>
      </c>
      <c r="H9501" t="s">
        <v>11</v>
      </c>
      <c r="I9501" t="s">
        <v>11</v>
      </c>
      <c r="J9501" t="s">
        <v>15</v>
      </c>
      <c r="K9501" t="s">
        <v>42</v>
      </c>
      <c r="L9501">
        <v>1</v>
      </c>
      <c r="M9501">
        <v>1008</v>
      </c>
      <c r="O9501" t="s">
        <v>28</v>
      </c>
      <c r="R9501" t="s">
        <v>44</v>
      </c>
      <c r="S9501" s="49" t="str">
        <f t="shared" si="1185"/>
        <v>Card</v>
      </c>
      <c r="T9501" s="3">
        <v>0.03</v>
      </c>
      <c r="U9501" s="2">
        <v>2.7225000000000001</v>
      </c>
      <c r="V9501" s="2">
        <v>0.87</v>
      </c>
      <c r="W9501" s="54">
        <f>_xlfn.XLOOKUP(M9501,Market!A:A,Market!F:F,0)</f>
        <v>8.8999999999999996E-2</v>
      </c>
      <c r="X9501" s="55">
        <f t="shared" si="1186"/>
        <v>8.1674999999999998E-2</v>
      </c>
      <c r="Y9501" s="55">
        <f t="shared" si="1187"/>
        <v>1.8525</v>
      </c>
      <c r="Z9501" s="54">
        <f t="shared" si="1188"/>
        <v>0.68044077134986225</v>
      </c>
      <c r="AA9501" s="49" t="str">
        <f t="shared" ca="1" si="1189"/>
        <v>Y</v>
      </c>
      <c r="AB9501" s="49">
        <f t="shared" ca="1" si="1190"/>
        <v>6</v>
      </c>
      <c r="AC9501" s="49" t="str">
        <f t="shared" ca="1" si="1191"/>
        <v>Y</v>
      </c>
    </row>
    <row r="9502" spans="1:29" x14ac:dyDescent="0.25">
      <c r="A9502">
        <v>11221</v>
      </c>
      <c r="B9502" s="9">
        <v>43219</v>
      </c>
      <c r="C9502" s="50" t="str">
        <f t="shared" si="1184"/>
        <v>N</v>
      </c>
      <c r="D9502" s="52">
        <f>_xlfn.XLOOKUP(B9502,Cal_Date!B:B,Cal_Date!A:A,0)</f>
        <v>5</v>
      </c>
      <c r="E9502">
        <v>2018</v>
      </c>
      <c r="F9502" t="s">
        <v>127</v>
      </c>
      <c r="G9502" t="s">
        <v>130</v>
      </c>
      <c r="H9502" t="s">
        <v>48</v>
      </c>
      <c r="I9502" t="s">
        <v>18</v>
      </c>
      <c r="J9502" t="s">
        <v>10</v>
      </c>
      <c r="K9502" t="s">
        <v>43</v>
      </c>
      <c r="L9502">
        <v>1</v>
      </c>
      <c r="M9502">
        <v>1009</v>
      </c>
      <c r="O9502" t="s">
        <v>28</v>
      </c>
      <c r="R9502" t="s">
        <v>44</v>
      </c>
      <c r="S9502" s="49" t="str">
        <f t="shared" si="1185"/>
        <v>Card</v>
      </c>
      <c r="T9502" s="3">
        <v>0.03</v>
      </c>
      <c r="U9502" s="2">
        <v>7.6229999999999993</v>
      </c>
      <c r="V9502" s="2">
        <v>1.46</v>
      </c>
      <c r="W9502" s="54">
        <f>_xlfn.XLOOKUP(M9502,Market!A:A,Market!F:F,0)</f>
        <v>8.8999999999999996E-2</v>
      </c>
      <c r="X9502" s="55">
        <f t="shared" si="1186"/>
        <v>0.22868999999999998</v>
      </c>
      <c r="Y9502" s="55">
        <f t="shared" si="1187"/>
        <v>6.1629999999999994</v>
      </c>
      <c r="Z9502" s="54">
        <f t="shared" si="1188"/>
        <v>0.80847435392889933</v>
      </c>
      <c r="AA9502" s="49" t="str">
        <f t="shared" ca="1" si="1189"/>
        <v>Y</v>
      </c>
      <c r="AB9502" s="49">
        <f t="shared" ca="1" si="1190"/>
        <v>6</v>
      </c>
      <c r="AC9502" s="49" t="str">
        <f t="shared" ca="1" si="1191"/>
        <v>Y</v>
      </c>
    </row>
    <row r="9503" spans="1:29" x14ac:dyDescent="0.25">
      <c r="A9503">
        <v>11222</v>
      </c>
      <c r="B9503" s="9">
        <v>43219</v>
      </c>
      <c r="C9503" s="50" t="str">
        <f t="shared" si="1184"/>
        <v>N</v>
      </c>
      <c r="D9503" s="52">
        <f>_xlfn.XLOOKUP(B9503,Cal_Date!B:B,Cal_Date!A:A,0)</f>
        <v>5</v>
      </c>
      <c r="E9503">
        <v>2018</v>
      </c>
      <c r="F9503" t="s">
        <v>127</v>
      </c>
      <c r="G9503" t="s">
        <v>130</v>
      </c>
      <c r="H9503" t="s">
        <v>48</v>
      </c>
      <c r="I9503" t="s">
        <v>18</v>
      </c>
      <c r="J9503" t="s">
        <v>10</v>
      </c>
      <c r="K9503" t="s">
        <v>43</v>
      </c>
      <c r="L9503">
        <v>1</v>
      </c>
      <c r="M9503">
        <v>1006</v>
      </c>
      <c r="O9503" t="s">
        <v>28</v>
      </c>
      <c r="R9503" t="s">
        <v>44</v>
      </c>
      <c r="S9503" s="49" t="str">
        <f t="shared" si="1185"/>
        <v>Card</v>
      </c>
      <c r="T9503" s="3">
        <v>0.03</v>
      </c>
      <c r="U9503" s="2">
        <v>7.6229999999999993</v>
      </c>
      <c r="V9503" s="2">
        <v>1.46</v>
      </c>
      <c r="W9503" s="54">
        <f>_xlfn.XLOOKUP(M9503,Market!A:A,Market!F:F,0)</f>
        <v>8.8999999999999996E-2</v>
      </c>
      <c r="X9503" s="55">
        <f t="shared" si="1186"/>
        <v>0.22868999999999998</v>
      </c>
      <c r="Y9503" s="55">
        <f t="shared" si="1187"/>
        <v>6.1629999999999994</v>
      </c>
      <c r="Z9503" s="54">
        <f t="shared" si="1188"/>
        <v>0.80847435392889933</v>
      </c>
      <c r="AA9503" s="49" t="str">
        <f t="shared" ca="1" si="1189"/>
        <v>Y</v>
      </c>
      <c r="AB9503" s="49">
        <f t="shared" ca="1" si="1190"/>
        <v>6</v>
      </c>
      <c r="AC9503" s="49" t="str">
        <f t="shared" ca="1" si="1191"/>
        <v>Y</v>
      </c>
    </row>
    <row r="9504" spans="1:29" x14ac:dyDescent="0.25">
      <c r="A9504">
        <v>11223</v>
      </c>
      <c r="B9504" s="9">
        <v>43219</v>
      </c>
      <c r="C9504" s="50" t="str">
        <f t="shared" si="1184"/>
        <v>N</v>
      </c>
      <c r="D9504" s="52">
        <f>_xlfn.XLOOKUP(B9504,Cal_Date!B:B,Cal_Date!A:A,0)</f>
        <v>5</v>
      </c>
      <c r="E9504">
        <v>2018</v>
      </c>
      <c r="F9504" t="s">
        <v>127</v>
      </c>
      <c r="G9504" t="s">
        <v>130</v>
      </c>
      <c r="H9504" t="s">
        <v>11</v>
      </c>
      <c r="I9504" t="s">
        <v>11</v>
      </c>
      <c r="J9504" t="s">
        <v>15</v>
      </c>
      <c r="K9504" t="s">
        <v>42</v>
      </c>
      <c r="L9504">
        <v>1</v>
      </c>
      <c r="M9504">
        <v>1007</v>
      </c>
      <c r="O9504" t="s">
        <v>28</v>
      </c>
      <c r="R9504" t="s">
        <v>46</v>
      </c>
      <c r="S9504" s="49" t="str">
        <f t="shared" si="1185"/>
        <v>Card</v>
      </c>
      <c r="T9504" s="3">
        <v>0.04</v>
      </c>
      <c r="U9504" s="2">
        <v>2.7225000000000001</v>
      </c>
      <c r="V9504" s="2">
        <v>0.87</v>
      </c>
      <c r="W9504" s="54">
        <f>_xlfn.XLOOKUP(M9504,Market!A:A,Market!F:F,0)</f>
        <v>8.8999999999999996E-2</v>
      </c>
      <c r="X9504" s="55">
        <f t="shared" si="1186"/>
        <v>0.10890000000000001</v>
      </c>
      <c r="Y9504" s="55">
        <f t="shared" si="1187"/>
        <v>1.8525</v>
      </c>
      <c r="Z9504" s="54">
        <f t="shared" si="1188"/>
        <v>0.68044077134986225</v>
      </c>
      <c r="AA9504" s="49" t="str">
        <f t="shared" ca="1" si="1189"/>
        <v>Y</v>
      </c>
      <c r="AB9504" s="49">
        <f t="shared" ca="1" si="1190"/>
        <v>6</v>
      </c>
      <c r="AC9504" s="49" t="str">
        <f t="shared" ca="1" si="1191"/>
        <v>Y</v>
      </c>
    </row>
    <row r="9505" spans="1:29" x14ac:dyDescent="0.25">
      <c r="A9505">
        <v>11224</v>
      </c>
      <c r="B9505" s="9">
        <v>43219</v>
      </c>
      <c r="C9505" s="50" t="str">
        <f t="shared" si="1184"/>
        <v>N</v>
      </c>
      <c r="D9505" s="52">
        <f>_xlfn.XLOOKUP(B9505,Cal_Date!B:B,Cal_Date!A:A,0)</f>
        <v>5</v>
      </c>
      <c r="E9505">
        <v>2018</v>
      </c>
      <c r="F9505" t="s">
        <v>127</v>
      </c>
      <c r="G9505" t="s">
        <v>130</v>
      </c>
      <c r="H9505" t="s">
        <v>14</v>
      </c>
      <c r="I9505" t="s">
        <v>18</v>
      </c>
      <c r="J9505" t="s">
        <v>15</v>
      </c>
      <c r="K9505" t="s">
        <v>43</v>
      </c>
      <c r="L9505">
        <v>2</v>
      </c>
      <c r="M9505">
        <v>1007</v>
      </c>
      <c r="O9505" t="s">
        <v>28</v>
      </c>
      <c r="R9505" t="s">
        <v>47</v>
      </c>
      <c r="S9505" s="49" t="str">
        <f t="shared" si="1185"/>
        <v>Card</v>
      </c>
      <c r="T9505" s="3">
        <v>3.5000000000000003E-2</v>
      </c>
      <c r="U9505" s="2">
        <v>10.89</v>
      </c>
      <c r="V9505" s="2">
        <v>4.2</v>
      </c>
      <c r="W9505" s="54">
        <f>_xlfn.XLOOKUP(M9505,Market!A:A,Market!F:F,0)</f>
        <v>8.8999999999999996E-2</v>
      </c>
      <c r="X9505" s="55">
        <f t="shared" si="1186"/>
        <v>0.38115000000000004</v>
      </c>
      <c r="Y9505" s="55">
        <f t="shared" si="1187"/>
        <v>6.69</v>
      </c>
      <c r="Z9505" s="54">
        <f t="shared" si="1188"/>
        <v>0.61432506887052341</v>
      </c>
      <c r="AA9505" s="49" t="str">
        <f t="shared" ca="1" si="1189"/>
        <v>Y</v>
      </c>
      <c r="AB9505" s="49">
        <f t="shared" ca="1" si="1190"/>
        <v>6</v>
      </c>
      <c r="AC9505" s="49" t="str">
        <f t="shared" ca="1" si="1191"/>
        <v>Y</v>
      </c>
    </row>
    <row r="9506" spans="1:29" x14ac:dyDescent="0.25">
      <c r="A9506">
        <v>11225</v>
      </c>
      <c r="B9506" s="9">
        <v>43219</v>
      </c>
      <c r="C9506" s="50" t="str">
        <f t="shared" si="1184"/>
        <v>N</v>
      </c>
      <c r="D9506" s="52">
        <f>_xlfn.XLOOKUP(B9506,Cal_Date!B:B,Cal_Date!A:A,0)</f>
        <v>5</v>
      </c>
      <c r="E9506">
        <v>2018</v>
      </c>
      <c r="F9506" t="s">
        <v>127</v>
      </c>
      <c r="G9506" t="s">
        <v>130</v>
      </c>
      <c r="H9506" t="s">
        <v>48</v>
      </c>
      <c r="I9506" t="s">
        <v>18</v>
      </c>
      <c r="J9506" t="s">
        <v>10</v>
      </c>
      <c r="K9506" t="s">
        <v>43</v>
      </c>
      <c r="L9506">
        <v>2</v>
      </c>
      <c r="M9506">
        <v>1007</v>
      </c>
      <c r="O9506" t="s">
        <v>28</v>
      </c>
      <c r="R9506" t="s">
        <v>47</v>
      </c>
      <c r="S9506" s="49" t="str">
        <f t="shared" si="1185"/>
        <v>Card</v>
      </c>
      <c r="T9506" s="3">
        <v>3.5000000000000003E-2</v>
      </c>
      <c r="U9506" s="2">
        <v>15.245999999999999</v>
      </c>
      <c r="V9506" s="2">
        <v>2.92</v>
      </c>
      <c r="W9506" s="54">
        <f>_xlfn.XLOOKUP(M9506,Market!A:A,Market!F:F,0)</f>
        <v>8.8999999999999996E-2</v>
      </c>
      <c r="X9506" s="55">
        <f t="shared" si="1186"/>
        <v>0.53361000000000003</v>
      </c>
      <c r="Y9506" s="55">
        <f t="shared" si="1187"/>
        <v>12.325999999999999</v>
      </c>
      <c r="Z9506" s="54">
        <f t="shared" si="1188"/>
        <v>0.80847435392889933</v>
      </c>
      <c r="AA9506" s="49" t="str">
        <f t="shared" ca="1" si="1189"/>
        <v>Y</v>
      </c>
      <c r="AB9506" s="49">
        <f t="shared" ca="1" si="1190"/>
        <v>6</v>
      </c>
      <c r="AC9506" s="49" t="str">
        <f t="shared" ca="1" si="1191"/>
        <v>Y</v>
      </c>
    </row>
    <row r="9507" spans="1:29" x14ac:dyDescent="0.25">
      <c r="A9507">
        <v>11226</v>
      </c>
      <c r="B9507" s="9">
        <v>43219</v>
      </c>
      <c r="C9507" s="50" t="str">
        <f t="shared" si="1184"/>
        <v>N</v>
      </c>
      <c r="D9507" s="52">
        <f>_xlfn.XLOOKUP(B9507,Cal_Date!B:B,Cal_Date!A:A,0)</f>
        <v>5</v>
      </c>
      <c r="E9507">
        <v>2018</v>
      </c>
      <c r="F9507" t="s">
        <v>127</v>
      </c>
      <c r="G9507" t="s">
        <v>130</v>
      </c>
      <c r="H9507" t="s">
        <v>48</v>
      </c>
      <c r="I9507" t="s">
        <v>18</v>
      </c>
      <c r="J9507" t="s">
        <v>10</v>
      </c>
      <c r="K9507" t="s">
        <v>43</v>
      </c>
      <c r="L9507">
        <v>1</v>
      </c>
      <c r="M9507">
        <v>1005</v>
      </c>
      <c r="O9507" t="s">
        <v>25</v>
      </c>
      <c r="R9507" t="s">
        <v>44</v>
      </c>
      <c r="S9507" s="49" t="str">
        <f t="shared" si="1185"/>
        <v>Card</v>
      </c>
      <c r="T9507" s="3">
        <v>0.03</v>
      </c>
      <c r="U9507" s="2">
        <v>7.6229999999999993</v>
      </c>
      <c r="V9507" s="2">
        <v>1.46</v>
      </c>
      <c r="W9507" s="54">
        <f>_xlfn.XLOOKUP(M9507,Market!A:A,Market!F:F,0)</f>
        <v>8.8999999999999996E-2</v>
      </c>
      <c r="X9507" s="55">
        <f t="shared" si="1186"/>
        <v>0.22868999999999998</v>
      </c>
      <c r="Y9507" s="55">
        <f t="shared" si="1187"/>
        <v>6.1629999999999994</v>
      </c>
      <c r="Z9507" s="54">
        <f t="shared" si="1188"/>
        <v>0.80847435392889933</v>
      </c>
      <c r="AA9507" s="49" t="str">
        <f t="shared" ca="1" si="1189"/>
        <v>Y</v>
      </c>
      <c r="AB9507" s="49">
        <f t="shared" ca="1" si="1190"/>
        <v>6</v>
      </c>
      <c r="AC9507" s="49" t="str">
        <f t="shared" ca="1" si="1191"/>
        <v>Y</v>
      </c>
    </row>
    <row r="9508" spans="1:29" x14ac:dyDescent="0.25">
      <c r="A9508">
        <v>11227</v>
      </c>
      <c r="B9508" s="9">
        <v>43219</v>
      </c>
      <c r="C9508" s="50" t="str">
        <f t="shared" si="1184"/>
        <v>N</v>
      </c>
      <c r="D9508" s="52">
        <f>_xlfn.XLOOKUP(B9508,Cal_Date!B:B,Cal_Date!A:A,0)</f>
        <v>5</v>
      </c>
      <c r="E9508">
        <v>2018</v>
      </c>
      <c r="F9508" t="s">
        <v>127</v>
      </c>
      <c r="G9508" t="s">
        <v>130</v>
      </c>
      <c r="H9508" t="s">
        <v>11</v>
      </c>
      <c r="I9508" t="s">
        <v>18</v>
      </c>
      <c r="J9508" t="s">
        <v>15</v>
      </c>
      <c r="K9508" t="s">
        <v>42</v>
      </c>
      <c r="L9508">
        <v>1</v>
      </c>
      <c r="M9508">
        <v>1005</v>
      </c>
      <c r="O9508" t="s">
        <v>25</v>
      </c>
      <c r="R9508" t="s">
        <v>44</v>
      </c>
      <c r="S9508" s="49" t="str">
        <f t="shared" si="1185"/>
        <v>Card</v>
      </c>
      <c r="T9508" s="3">
        <v>0.03</v>
      </c>
      <c r="U9508" s="2">
        <v>2.7225000000000001</v>
      </c>
      <c r="V9508" s="2">
        <v>1.4</v>
      </c>
      <c r="W9508" s="54">
        <f>_xlfn.XLOOKUP(M9508,Market!A:A,Market!F:F,0)</f>
        <v>8.8999999999999996E-2</v>
      </c>
      <c r="X9508" s="55">
        <f t="shared" si="1186"/>
        <v>8.1674999999999998E-2</v>
      </c>
      <c r="Y9508" s="55">
        <f t="shared" si="1187"/>
        <v>1.3225000000000002</v>
      </c>
      <c r="Z9508" s="54">
        <f t="shared" si="1188"/>
        <v>0.48576675849403128</v>
      </c>
      <c r="AA9508" s="49" t="str">
        <f t="shared" ca="1" si="1189"/>
        <v>Y</v>
      </c>
      <c r="AB9508" s="49">
        <f t="shared" ca="1" si="1190"/>
        <v>6</v>
      </c>
      <c r="AC9508" s="49" t="str">
        <f t="shared" ca="1" si="1191"/>
        <v>Y</v>
      </c>
    </row>
    <row r="9509" spans="1:29" x14ac:dyDescent="0.25">
      <c r="A9509">
        <v>11228</v>
      </c>
      <c r="B9509" s="9">
        <v>43219</v>
      </c>
      <c r="C9509" s="50" t="str">
        <f t="shared" si="1184"/>
        <v>N</v>
      </c>
      <c r="D9509" s="52">
        <f>_xlfn.XLOOKUP(B9509,Cal_Date!B:B,Cal_Date!A:A,0)</f>
        <v>5</v>
      </c>
      <c r="E9509">
        <v>2018</v>
      </c>
      <c r="F9509" t="s">
        <v>127</v>
      </c>
      <c r="G9509" t="s">
        <v>130</v>
      </c>
      <c r="H9509" t="s">
        <v>11</v>
      </c>
      <c r="I9509" t="s">
        <v>11</v>
      </c>
      <c r="J9509" t="s">
        <v>15</v>
      </c>
      <c r="K9509" t="s">
        <v>42</v>
      </c>
      <c r="L9509">
        <v>1</v>
      </c>
      <c r="M9509">
        <v>1002</v>
      </c>
      <c r="O9509" t="s">
        <v>28</v>
      </c>
      <c r="R9509" t="s">
        <v>44</v>
      </c>
      <c r="S9509" s="49" t="str">
        <f t="shared" si="1185"/>
        <v>Card</v>
      </c>
      <c r="T9509" s="3">
        <v>0.03</v>
      </c>
      <c r="U9509" s="2">
        <v>2.6500000000000004</v>
      </c>
      <c r="V9509" s="2">
        <v>0.87</v>
      </c>
      <c r="W9509" s="54">
        <f>_xlfn.XLOOKUP(M9509,Market!A:A,Market!F:F,0)</f>
        <v>0.06</v>
      </c>
      <c r="X9509" s="55">
        <f t="shared" si="1186"/>
        <v>7.9500000000000001E-2</v>
      </c>
      <c r="Y9509" s="55">
        <f t="shared" si="1187"/>
        <v>1.7800000000000002</v>
      </c>
      <c r="Z9509" s="54">
        <f t="shared" si="1188"/>
        <v>0.67169811320754713</v>
      </c>
      <c r="AA9509" s="49" t="str">
        <f t="shared" ca="1" si="1189"/>
        <v>Y</v>
      </c>
      <c r="AB9509" s="49">
        <f t="shared" ca="1" si="1190"/>
        <v>6</v>
      </c>
      <c r="AC9509" s="49" t="str">
        <f t="shared" ca="1" si="1191"/>
        <v>Y</v>
      </c>
    </row>
    <row r="9510" spans="1:29" x14ac:dyDescent="0.25">
      <c r="A9510">
        <v>11229</v>
      </c>
      <c r="B9510" s="9">
        <v>43219</v>
      </c>
      <c r="C9510" s="50" t="str">
        <f t="shared" si="1184"/>
        <v>N</v>
      </c>
      <c r="D9510" s="52">
        <f>_xlfn.XLOOKUP(B9510,Cal_Date!B:B,Cal_Date!A:A,0)</f>
        <v>5</v>
      </c>
      <c r="E9510">
        <v>2018</v>
      </c>
      <c r="F9510" t="s">
        <v>127</v>
      </c>
      <c r="G9510" t="s">
        <v>130</v>
      </c>
      <c r="H9510" t="s">
        <v>48</v>
      </c>
      <c r="I9510" t="s">
        <v>18</v>
      </c>
      <c r="J9510" t="s">
        <v>10</v>
      </c>
      <c r="K9510" t="s">
        <v>43</v>
      </c>
      <c r="L9510">
        <v>2</v>
      </c>
      <c r="M9510">
        <v>1004</v>
      </c>
      <c r="O9510" t="s">
        <v>28</v>
      </c>
      <c r="R9510" t="s">
        <v>44</v>
      </c>
      <c r="S9510" s="49" t="str">
        <f t="shared" si="1185"/>
        <v>Card</v>
      </c>
      <c r="T9510" s="3">
        <v>0.03</v>
      </c>
      <c r="U9510" s="2">
        <v>14.84</v>
      </c>
      <c r="V9510" s="2">
        <v>2.92</v>
      </c>
      <c r="W9510" s="54">
        <f>_xlfn.XLOOKUP(M9510,Market!A:A,Market!F:F,0)</f>
        <v>0.06</v>
      </c>
      <c r="X9510" s="55">
        <f t="shared" si="1186"/>
        <v>0.44519999999999998</v>
      </c>
      <c r="Y9510" s="55">
        <f t="shared" si="1187"/>
        <v>11.92</v>
      </c>
      <c r="Z9510" s="54">
        <f t="shared" si="1188"/>
        <v>0.80323450134770891</v>
      </c>
      <c r="AA9510" s="49" t="str">
        <f t="shared" ca="1" si="1189"/>
        <v>Y</v>
      </c>
      <c r="AB9510" s="49">
        <f t="shared" ca="1" si="1190"/>
        <v>6</v>
      </c>
      <c r="AC9510" s="49" t="str">
        <f t="shared" ca="1" si="1191"/>
        <v>Y</v>
      </c>
    </row>
    <row r="9511" spans="1:29" x14ac:dyDescent="0.25">
      <c r="A9511">
        <v>11230</v>
      </c>
      <c r="B9511" s="9">
        <v>43219</v>
      </c>
      <c r="C9511" s="50" t="str">
        <f t="shared" si="1184"/>
        <v>N</v>
      </c>
      <c r="D9511" s="52">
        <f>_xlfn.XLOOKUP(B9511,Cal_Date!B:B,Cal_Date!A:A,0)</f>
        <v>5</v>
      </c>
      <c r="E9511">
        <v>2018</v>
      </c>
      <c r="F9511" t="s">
        <v>127</v>
      </c>
      <c r="G9511" t="s">
        <v>130</v>
      </c>
      <c r="H9511" t="s">
        <v>48</v>
      </c>
      <c r="I9511" t="s">
        <v>18</v>
      </c>
      <c r="J9511" t="s">
        <v>10</v>
      </c>
      <c r="K9511" t="s">
        <v>43</v>
      </c>
      <c r="L9511">
        <v>1</v>
      </c>
      <c r="M9511">
        <v>1005</v>
      </c>
      <c r="O9511" t="s">
        <v>25</v>
      </c>
      <c r="R9511" t="s">
        <v>46</v>
      </c>
      <c r="S9511" s="49" t="str">
        <f t="shared" si="1185"/>
        <v>Card</v>
      </c>
      <c r="T9511" s="3">
        <v>0.04</v>
      </c>
      <c r="U9511" s="2">
        <v>7.6229999999999993</v>
      </c>
      <c r="V9511" s="2">
        <v>1.46</v>
      </c>
      <c r="W9511" s="54">
        <f>_xlfn.XLOOKUP(M9511,Market!A:A,Market!F:F,0)</f>
        <v>8.8999999999999996E-2</v>
      </c>
      <c r="X9511" s="55">
        <f t="shared" si="1186"/>
        <v>0.30491999999999997</v>
      </c>
      <c r="Y9511" s="55">
        <f t="shared" si="1187"/>
        <v>6.1629999999999994</v>
      </c>
      <c r="Z9511" s="54">
        <f t="shared" si="1188"/>
        <v>0.80847435392889933</v>
      </c>
      <c r="AA9511" s="49" t="str">
        <f t="shared" ca="1" si="1189"/>
        <v>Y</v>
      </c>
      <c r="AB9511" s="49">
        <f t="shared" ca="1" si="1190"/>
        <v>6</v>
      </c>
      <c r="AC9511" s="49" t="str">
        <f t="shared" ca="1" si="1191"/>
        <v>Y</v>
      </c>
    </row>
    <row r="9512" spans="1:29" x14ac:dyDescent="0.25">
      <c r="A9512">
        <v>11231</v>
      </c>
      <c r="B9512" s="9">
        <v>43219</v>
      </c>
      <c r="C9512" s="50" t="str">
        <f t="shared" si="1184"/>
        <v>N</v>
      </c>
      <c r="D9512" s="52">
        <f>_xlfn.XLOOKUP(B9512,Cal_Date!B:B,Cal_Date!A:A,0)</f>
        <v>5</v>
      </c>
      <c r="E9512">
        <v>2018</v>
      </c>
      <c r="F9512" t="s">
        <v>127</v>
      </c>
      <c r="G9512" t="s">
        <v>130</v>
      </c>
      <c r="H9512" t="s">
        <v>14</v>
      </c>
      <c r="I9512" t="s">
        <v>18</v>
      </c>
      <c r="J9512" t="s">
        <v>15</v>
      </c>
      <c r="K9512" t="s">
        <v>43</v>
      </c>
      <c r="L9512">
        <v>2</v>
      </c>
      <c r="M9512">
        <v>1001</v>
      </c>
      <c r="O9512" t="s">
        <v>25</v>
      </c>
      <c r="R9512" t="s">
        <v>46</v>
      </c>
      <c r="S9512" s="49" t="str">
        <f t="shared" si="1185"/>
        <v>Card</v>
      </c>
      <c r="T9512" s="3">
        <v>0.04</v>
      </c>
      <c r="U9512" s="2">
        <v>10.600000000000001</v>
      </c>
      <c r="V9512" s="2">
        <v>4.2</v>
      </c>
      <c r="W9512" s="54">
        <f>_xlfn.XLOOKUP(M9512,Market!A:A,Market!F:F,0)</f>
        <v>0.06</v>
      </c>
      <c r="X9512" s="55">
        <f t="shared" si="1186"/>
        <v>0.42400000000000004</v>
      </c>
      <c r="Y9512" s="55">
        <f t="shared" si="1187"/>
        <v>6.4000000000000012</v>
      </c>
      <c r="Z9512" s="54">
        <f t="shared" si="1188"/>
        <v>0.60377358490566047</v>
      </c>
      <c r="AA9512" s="49" t="str">
        <f t="shared" ca="1" si="1189"/>
        <v>Y</v>
      </c>
      <c r="AB9512" s="49">
        <f t="shared" ca="1" si="1190"/>
        <v>6</v>
      </c>
      <c r="AC9512" s="49" t="str">
        <f t="shared" ca="1" si="1191"/>
        <v>Y</v>
      </c>
    </row>
    <row r="9513" spans="1:29" x14ac:dyDescent="0.25">
      <c r="A9513">
        <v>11232</v>
      </c>
      <c r="B9513" s="9">
        <v>43219</v>
      </c>
      <c r="C9513" s="50" t="str">
        <f t="shared" si="1184"/>
        <v>N</v>
      </c>
      <c r="D9513" s="52">
        <f>_xlfn.XLOOKUP(B9513,Cal_Date!B:B,Cal_Date!A:A,0)</f>
        <v>5</v>
      </c>
      <c r="E9513">
        <v>2018</v>
      </c>
      <c r="F9513" t="s">
        <v>127</v>
      </c>
      <c r="G9513" t="s">
        <v>130</v>
      </c>
      <c r="H9513" t="s">
        <v>48</v>
      </c>
      <c r="I9513" t="s">
        <v>18</v>
      </c>
      <c r="J9513" t="s">
        <v>10</v>
      </c>
      <c r="K9513" t="s">
        <v>43</v>
      </c>
      <c r="L9513">
        <v>1</v>
      </c>
      <c r="M9513">
        <v>1010</v>
      </c>
      <c r="O9513" t="s">
        <v>25</v>
      </c>
      <c r="R9513" t="s">
        <v>46</v>
      </c>
      <c r="S9513" s="49" t="str">
        <f t="shared" si="1185"/>
        <v>Card</v>
      </c>
      <c r="T9513" s="3">
        <v>0.04</v>
      </c>
      <c r="U9513" s="2">
        <v>7.5600000000000005</v>
      </c>
      <c r="V9513" s="2">
        <v>1.46</v>
      </c>
      <c r="W9513" s="54">
        <f>_xlfn.XLOOKUP(M9513,Market!A:A,Market!F:F,0)</f>
        <v>0.08</v>
      </c>
      <c r="X9513" s="55">
        <f t="shared" si="1186"/>
        <v>0.3024</v>
      </c>
      <c r="Y9513" s="55">
        <f t="shared" si="1187"/>
        <v>6.1000000000000005</v>
      </c>
      <c r="Z9513" s="54">
        <f t="shared" si="1188"/>
        <v>0.80687830687830686</v>
      </c>
      <c r="AA9513" s="49" t="str">
        <f t="shared" ca="1" si="1189"/>
        <v>Y</v>
      </c>
      <c r="AB9513" s="49">
        <f t="shared" ca="1" si="1190"/>
        <v>6</v>
      </c>
      <c r="AC9513" s="49" t="str">
        <f t="shared" ca="1" si="1191"/>
        <v>Y</v>
      </c>
    </row>
    <row r="9514" spans="1:29" x14ac:dyDescent="0.25">
      <c r="A9514">
        <v>11233</v>
      </c>
      <c r="B9514" s="9">
        <v>43219</v>
      </c>
      <c r="C9514" s="50" t="str">
        <f t="shared" si="1184"/>
        <v>N</v>
      </c>
      <c r="D9514" s="52">
        <f>_xlfn.XLOOKUP(B9514,Cal_Date!B:B,Cal_Date!A:A,0)</f>
        <v>5</v>
      </c>
      <c r="E9514">
        <v>2018</v>
      </c>
      <c r="F9514" t="s">
        <v>127</v>
      </c>
      <c r="G9514" t="s">
        <v>130</v>
      </c>
      <c r="H9514" t="s">
        <v>11</v>
      </c>
      <c r="I9514" t="s">
        <v>18</v>
      </c>
      <c r="J9514" t="s">
        <v>15</v>
      </c>
      <c r="K9514" t="s">
        <v>42</v>
      </c>
      <c r="L9514">
        <v>2</v>
      </c>
      <c r="M9514">
        <v>1011</v>
      </c>
      <c r="O9514" t="s">
        <v>25</v>
      </c>
      <c r="R9514" t="s">
        <v>46</v>
      </c>
      <c r="S9514" s="49" t="str">
        <f t="shared" si="1185"/>
        <v>Card</v>
      </c>
      <c r="T9514" s="3">
        <v>0.04</v>
      </c>
      <c r="U9514" s="2">
        <v>5.3000000000000007</v>
      </c>
      <c r="V9514" s="2">
        <v>2.8</v>
      </c>
      <c r="W9514" s="54">
        <f>_xlfn.XLOOKUP(M9514,Market!A:A,Market!F:F,0)</f>
        <v>0.06</v>
      </c>
      <c r="X9514" s="55">
        <f t="shared" si="1186"/>
        <v>0.21200000000000002</v>
      </c>
      <c r="Y9514" s="55">
        <f t="shared" si="1187"/>
        <v>2.5000000000000009</v>
      </c>
      <c r="Z9514" s="54">
        <f t="shared" si="1188"/>
        <v>0.47169811320754729</v>
      </c>
      <c r="AA9514" s="49" t="str">
        <f t="shared" ca="1" si="1189"/>
        <v>Y</v>
      </c>
      <c r="AB9514" s="49">
        <f t="shared" ca="1" si="1190"/>
        <v>6</v>
      </c>
      <c r="AC9514" s="49" t="str">
        <f t="shared" ca="1" si="1191"/>
        <v>Y</v>
      </c>
    </row>
    <row r="9515" spans="1:29" x14ac:dyDescent="0.25">
      <c r="A9515">
        <v>11234</v>
      </c>
      <c r="B9515" s="9">
        <v>43219</v>
      </c>
      <c r="C9515" s="50" t="str">
        <f t="shared" si="1184"/>
        <v>N</v>
      </c>
      <c r="D9515" s="52">
        <f>_xlfn.XLOOKUP(B9515,Cal_Date!B:B,Cal_Date!A:A,0)</f>
        <v>5</v>
      </c>
      <c r="E9515">
        <v>2018</v>
      </c>
      <c r="F9515" t="s">
        <v>127</v>
      </c>
      <c r="G9515" t="s">
        <v>130</v>
      </c>
      <c r="H9515" t="s">
        <v>48</v>
      </c>
      <c r="I9515" t="s">
        <v>18</v>
      </c>
      <c r="J9515" t="s">
        <v>10</v>
      </c>
      <c r="K9515" t="s">
        <v>43</v>
      </c>
      <c r="L9515">
        <v>1</v>
      </c>
      <c r="M9515">
        <v>1011</v>
      </c>
      <c r="O9515" t="s">
        <v>25</v>
      </c>
      <c r="R9515" t="s">
        <v>46</v>
      </c>
      <c r="S9515" s="49" t="str">
        <f t="shared" si="1185"/>
        <v>Card</v>
      </c>
      <c r="T9515" s="3">
        <v>0.04</v>
      </c>
      <c r="U9515" s="2">
        <v>7.42</v>
      </c>
      <c r="V9515" s="2">
        <v>1.46</v>
      </c>
      <c r="W9515" s="54">
        <f>_xlfn.XLOOKUP(M9515,Market!A:A,Market!F:F,0)</f>
        <v>0.06</v>
      </c>
      <c r="X9515" s="55">
        <f t="shared" si="1186"/>
        <v>0.29680000000000001</v>
      </c>
      <c r="Y9515" s="55">
        <f t="shared" si="1187"/>
        <v>5.96</v>
      </c>
      <c r="Z9515" s="54">
        <f t="shared" si="1188"/>
        <v>0.80323450134770891</v>
      </c>
      <c r="AA9515" s="49" t="str">
        <f t="shared" ca="1" si="1189"/>
        <v>Y</v>
      </c>
      <c r="AB9515" s="49">
        <f t="shared" ca="1" si="1190"/>
        <v>6</v>
      </c>
      <c r="AC9515" s="49" t="str">
        <f t="shared" ca="1" si="1191"/>
        <v>Y</v>
      </c>
    </row>
    <row r="9516" spans="1:29" x14ac:dyDescent="0.25">
      <c r="A9516">
        <v>11235</v>
      </c>
      <c r="B9516" s="9">
        <v>43219</v>
      </c>
      <c r="C9516" s="50" t="str">
        <f t="shared" si="1184"/>
        <v>N</v>
      </c>
      <c r="D9516" s="52">
        <f>_xlfn.XLOOKUP(B9516,Cal_Date!B:B,Cal_Date!A:A,0)</f>
        <v>5</v>
      </c>
      <c r="E9516">
        <v>2018</v>
      </c>
      <c r="F9516" t="s">
        <v>127</v>
      </c>
      <c r="G9516" t="s">
        <v>130</v>
      </c>
      <c r="H9516" t="s">
        <v>48</v>
      </c>
      <c r="I9516" t="s">
        <v>18</v>
      </c>
      <c r="J9516" t="s">
        <v>10</v>
      </c>
      <c r="K9516" t="s">
        <v>43</v>
      </c>
      <c r="L9516">
        <v>1</v>
      </c>
      <c r="M9516">
        <v>1001</v>
      </c>
      <c r="O9516" t="s">
        <v>25</v>
      </c>
      <c r="R9516" t="s">
        <v>44</v>
      </c>
      <c r="S9516" s="49" t="str">
        <f t="shared" si="1185"/>
        <v>Card</v>
      </c>
      <c r="T9516" s="3">
        <v>0.03</v>
      </c>
      <c r="U9516" s="2">
        <v>7.42</v>
      </c>
      <c r="V9516" s="2">
        <v>1.46</v>
      </c>
      <c r="W9516" s="54">
        <f>_xlfn.XLOOKUP(M9516,Market!A:A,Market!F:F,0)</f>
        <v>0.06</v>
      </c>
      <c r="X9516" s="55">
        <f t="shared" si="1186"/>
        <v>0.22259999999999999</v>
      </c>
      <c r="Y9516" s="55">
        <f t="shared" si="1187"/>
        <v>5.96</v>
      </c>
      <c r="Z9516" s="54">
        <f t="shared" si="1188"/>
        <v>0.80323450134770891</v>
      </c>
      <c r="AA9516" s="49" t="str">
        <f t="shared" ca="1" si="1189"/>
        <v>Y</v>
      </c>
      <c r="AB9516" s="49">
        <f t="shared" ca="1" si="1190"/>
        <v>6</v>
      </c>
      <c r="AC9516" s="49" t="str">
        <f t="shared" ca="1" si="1191"/>
        <v>Y</v>
      </c>
    </row>
    <row r="9517" spans="1:29" x14ac:dyDescent="0.25">
      <c r="A9517">
        <v>11236</v>
      </c>
      <c r="B9517" s="9">
        <v>43219</v>
      </c>
      <c r="C9517" s="50" t="str">
        <f t="shared" si="1184"/>
        <v>N</v>
      </c>
      <c r="D9517" s="52">
        <f>_xlfn.XLOOKUP(B9517,Cal_Date!B:B,Cal_Date!A:A,0)</f>
        <v>5</v>
      </c>
      <c r="E9517">
        <v>2018</v>
      </c>
      <c r="F9517" t="s">
        <v>127</v>
      </c>
      <c r="G9517" t="s">
        <v>130</v>
      </c>
      <c r="H9517" t="s">
        <v>14</v>
      </c>
      <c r="I9517" t="s">
        <v>18</v>
      </c>
      <c r="J9517" t="s">
        <v>15</v>
      </c>
      <c r="K9517" t="s">
        <v>43</v>
      </c>
      <c r="L9517">
        <v>1</v>
      </c>
      <c r="M9517">
        <v>1003</v>
      </c>
      <c r="O9517" t="s">
        <v>25</v>
      </c>
      <c r="R9517" t="s">
        <v>47</v>
      </c>
      <c r="S9517" s="49" t="str">
        <f t="shared" si="1185"/>
        <v>Card</v>
      </c>
      <c r="T9517" s="3">
        <v>3.5000000000000003E-2</v>
      </c>
      <c r="U9517" s="2">
        <v>5.3000000000000007</v>
      </c>
      <c r="V9517" s="2">
        <v>2.2200000000000002</v>
      </c>
      <c r="W9517" s="54">
        <f>_xlfn.XLOOKUP(M9517,Market!A:A,Market!F:F,0)</f>
        <v>0.06</v>
      </c>
      <c r="X9517" s="55">
        <f t="shared" si="1186"/>
        <v>0.18550000000000005</v>
      </c>
      <c r="Y9517" s="55">
        <f t="shared" si="1187"/>
        <v>3.0800000000000005</v>
      </c>
      <c r="Z9517" s="54">
        <f t="shared" si="1188"/>
        <v>0.5811320754716981</v>
      </c>
      <c r="AA9517" s="49" t="str">
        <f t="shared" ca="1" si="1189"/>
        <v>Y</v>
      </c>
      <c r="AB9517" s="49">
        <f t="shared" ca="1" si="1190"/>
        <v>6</v>
      </c>
      <c r="AC9517" s="49" t="str">
        <f t="shared" ca="1" si="1191"/>
        <v>Y</v>
      </c>
    </row>
    <row r="9518" spans="1:29" x14ac:dyDescent="0.25">
      <c r="A9518">
        <v>11237</v>
      </c>
      <c r="B9518" s="9">
        <v>43219</v>
      </c>
      <c r="C9518" s="50" t="str">
        <f t="shared" si="1184"/>
        <v>N</v>
      </c>
      <c r="D9518" s="52">
        <f>_xlfn.XLOOKUP(B9518,Cal_Date!B:B,Cal_Date!A:A,0)</f>
        <v>5</v>
      </c>
      <c r="E9518">
        <v>2018</v>
      </c>
      <c r="F9518" t="s">
        <v>127</v>
      </c>
      <c r="G9518" t="s">
        <v>130</v>
      </c>
      <c r="H9518" t="s">
        <v>14</v>
      </c>
      <c r="I9518" t="s">
        <v>18</v>
      </c>
      <c r="J9518" t="s">
        <v>15</v>
      </c>
      <c r="K9518" t="s">
        <v>43</v>
      </c>
      <c r="L9518">
        <v>1</v>
      </c>
      <c r="M9518">
        <v>1005</v>
      </c>
      <c r="O9518" t="s">
        <v>25</v>
      </c>
      <c r="R9518" t="s">
        <v>44</v>
      </c>
      <c r="S9518" s="49" t="str">
        <f t="shared" si="1185"/>
        <v>Card</v>
      </c>
      <c r="T9518" s="3">
        <v>0.03</v>
      </c>
      <c r="U9518" s="2">
        <v>5.4450000000000003</v>
      </c>
      <c r="V9518" s="2">
        <v>2.1</v>
      </c>
      <c r="W9518" s="54">
        <f>_xlfn.XLOOKUP(M9518,Market!A:A,Market!F:F,0)</f>
        <v>8.8999999999999996E-2</v>
      </c>
      <c r="X9518" s="55">
        <f t="shared" si="1186"/>
        <v>0.16335</v>
      </c>
      <c r="Y9518" s="55">
        <f t="shared" si="1187"/>
        <v>3.3450000000000002</v>
      </c>
      <c r="Z9518" s="54">
        <f t="shared" si="1188"/>
        <v>0.61432506887052341</v>
      </c>
      <c r="AA9518" s="49" t="str">
        <f t="shared" ca="1" si="1189"/>
        <v>Y</v>
      </c>
      <c r="AB9518" s="49">
        <f t="shared" ca="1" si="1190"/>
        <v>6</v>
      </c>
      <c r="AC9518" s="49" t="str">
        <f t="shared" ca="1" si="1191"/>
        <v>Y</v>
      </c>
    </row>
    <row r="9519" spans="1:29" x14ac:dyDescent="0.25">
      <c r="A9519">
        <v>11238</v>
      </c>
      <c r="B9519" s="9">
        <v>43219</v>
      </c>
      <c r="C9519" s="50" t="str">
        <f t="shared" si="1184"/>
        <v>N</v>
      </c>
      <c r="D9519" s="52">
        <f>_xlfn.XLOOKUP(B9519,Cal_Date!B:B,Cal_Date!A:A,0)</f>
        <v>5</v>
      </c>
      <c r="E9519">
        <v>2018</v>
      </c>
      <c r="F9519" t="s">
        <v>127</v>
      </c>
      <c r="G9519" t="s">
        <v>130</v>
      </c>
      <c r="H9519" t="s">
        <v>11</v>
      </c>
      <c r="I9519" t="s">
        <v>11</v>
      </c>
      <c r="J9519" t="s">
        <v>15</v>
      </c>
      <c r="K9519" t="s">
        <v>42</v>
      </c>
      <c r="L9519">
        <v>2</v>
      </c>
      <c r="M9519">
        <v>1005</v>
      </c>
      <c r="O9519" t="s">
        <v>25</v>
      </c>
      <c r="R9519" t="s">
        <v>44</v>
      </c>
      <c r="S9519" s="49" t="str">
        <f t="shared" si="1185"/>
        <v>Card</v>
      </c>
      <c r="T9519" s="3">
        <v>0.03</v>
      </c>
      <c r="U9519" s="2">
        <v>5.4450000000000003</v>
      </c>
      <c r="V9519" s="2">
        <v>1.74</v>
      </c>
      <c r="W9519" s="54">
        <f>_xlfn.XLOOKUP(M9519,Market!A:A,Market!F:F,0)</f>
        <v>8.8999999999999996E-2</v>
      </c>
      <c r="X9519" s="55">
        <f t="shared" si="1186"/>
        <v>0.16335</v>
      </c>
      <c r="Y9519" s="55">
        <f t="shared" si="1187"/>
        <v>3.7050000000000001</v>
      </c>
      <c r="Z9519" s="54">
        <f t="shared" si="1188"/>
        <v>0.68044077134986225</v>
      </c>
      <c r="AA9519" s="49" t="str">
        <f t="shared" ca="1" si="1189"/>
        <v>Y</v>
      </c>
      <c r="AB9519" s="49">
        <f t="shared" ca="1" si="1190"/>
        <v>6</v>
      </c>
      <c r="AC9519" s="49" t="str">
        <f t="shared" ca="1" si="1191"/>
        <v>Y</v>
      </c>
    </row>
    <row r="9520" spans="1:29" x14ac:dyDescent="0.25">
      <c r="A9520">
        <v>11239</v>
      </c>
      <c r="B9520" s="9">
        <v>43219</v>
      </c>
      <c r="C9520" s="50" t="str">
        <f t="shared" si="1184"/>
        <v>N</v>
      </c>
      <c r="D9520" s="52">
        <f>_xlfn.XLOOKUP(B9520,Cal_Date!B:B,Cal_Date!A:A,0)</f>
        <v>5</v>
      </c>
      <c r="E9520">
        <v>2018</v>
      </c>
      <c r="F9520" t="s">
        <v>127</v>
      </c>
      <c r="G9520" t="s">
        <v>130</v>
      </c>
      <c r="H9520" t="s">
        <v>48</v>
      </c>
      <c r="I9520" t="s">
        <v>18</v>
      </c>
      <c r="J9520" t="s">
        <v>10</v>
      </c>
      <c r="K9520" t="s">
        <v>43</v>
      </c>
      <c r="L9520">
        <v>1</v>
      </c>
      <c r="M9520">
        <v>1006</v>
      </c>
      <c r="O9520" t="s">
        <v>28</v>
      </c>
      <c r="R9520" t="s">
        <v>44</v>
      </c>
      <c r="S9520" s="49" t="str">
        <f t="shared" si="1185"/>
        <v>Card</v>
      </c>
      <c r="T9520" s="3">
        <v>0.03</v>
      </c>
      <c r="U9520" s="2">
        <v>7.6229999999999993</v>
      </c>
      <c r="V9520" s="2">
        <v>1.46</v>
      </c>
      <c r="W9520" s="54">
        <f>_xlfn.XLOOKUP(M9520,Market!A:A,Market!F:F,0)</f>
        <v>8.8999999999999996E-2</v>
      </c>
      <c r="X9520" s="55">
        <f t="shared" si="1186"/>
        <v>0.22868999999999998</v>
      </c>
      <c r="Y9520" s="55">
        <f t="shared" si="1187"/>
        <v>6.1629999999999994</v>
      </c>
      <c r="Z9520" s="54">
        <f t="shared" si="1188"/>
        <v>0.80847435392889933</v>
      </c>
      <c r="AA9520" s="49" t="str">
        <f t="shared" ca="1" si="1189"/>
        <v>Y</v>
      </c>
      <c r="AB9520" s="49">
        <f t="shared" ca="1" si="1190"/>
        <v>6</v>
      </c>
      <c r="AC9520" s="49" t="str">
        <f t="shared" ca="1" si="1191"/>
        <v>Y</v>
      </c>
    </row>
    <row r="9521" spans="1:29" x14ac:dyDescent="0.25">
      <c r="A9521">
        <v>11240</v>
      </c>
      <c r="B9521" s="9">
        <v>43220</v>
      </c>
      <c r="C9521" s="50" t="str">
        <f t="shared" si="1184"/>
        <v>N</v>
      </c>
      <c r="D9521" s="52">
        <f>_xlfn.XLOOKUP(B9521,Cal_Date!B:B,Cal_Date!A:A,0)</f>
        <v>5</v>
      </c>
      <c r="E9521">
        <v>2018</v>
      </c>
      <c r="F9521" t="s">
        <v>121</v>
      </c>
      <c r="G9521" t="s">
        <v>129</v>
      </c>
      <c r="H9521" t="s">
        <v>48</v>
      </c>
      <c r="I9521" t="s">
        <v>18</v>
      </c>
      <c r="J9521" t="s">
        <v>10</v>
      </c>
      <c r="K9521" t="s">
        <v>43</v>
      </c>
      <c r="L9521">
        <v>1</v>
      </c>
      <c r="M9521">
        <v>1002</v>
      </c>
      <c r="O9521" t="s">
        <v>28</v>
      </c>
      <c r="R9521" t="s">
        <v>44</v>
      </c>
      <c r="S9521" s="49" t="str">
        <f t="shared" si="1185"/>
        <v>Card</v>
      </c>
      <c r="T9521" s="3">
        <v>0.03</v>
      </c>
      <c r="U9521" s="2">
        <v>7.42</v>
      </c>
      <c r="V9521" s="2">
        <v>1.46</v>
      </c>
      <c r="W9521" s="54">
        <f>_xlfn.XLOOKUP(M9521,Market!A:A,Market!F:F,0)</f>
        <v>0.06</v>
      </c>
      <c r="X9521" s="55">
        <f t="shared" si="1186"/>
        <v>0.22259999999999999</v>
      </c>
      <c r="Y9521" s="55">
        <f t="shared" si="1187"/>
        <v>5.96</v>
      </c>
      <c r="Z9521" s="54">
        <f t="shared" si="1188"/>
        <v>0.80323450134770891</v>
      </c>
      <c r="AA9521" s="49" t="str">
        <f t="shared" ca="1" si="1189"/>
        <v>Y</v>
      </c>
      <c r="AB9521" s="49">
        <f t="shared" ca="1" si="1190"/>
        <v>6</v>
      </c>
      <c r="AC9521" s="49" t="str">
        <f t="shared" ca="1" si="1191"/>
        <v>Y</v>
      </c>
    </row>
    <row r="9522" spans="1:29" x14ac:dyDescent="0.25">
      <c r="A9522">
        <v>11241</v>
      </c>
      <c r="B9522" s="9">
        <v>43220</v>
      </c>
      <c r="C9522" s="50" t="str">
        <f t="shared" si="1184"/>
        <v>N</v>
      </c>
      <c r="D9522" s="52">
        <f>_xlfn.XLOOKUP(B9522,Cal_Date!B:B,Cal_Date!A:A,0)</f>
        <v>5</v>
      </c>
      <c r="E9522">
        <v>2018</v>
      </c>
      <c r="F9522" t="s">
        <v>121</v>
      </c>
      <c r="G9522" t="s">
        <v>129</v>
      </c>
      <c r="H9522" t="s">
        <v>11</v>
      </c>
      <c r="I9522" t="s">
        <v>11</v>
      </c>
      <c r="J9522" t="s">
        <v>15</v>
      </c>
      <c r="K9522" t="s">
        <v>42</v>
      </c>
      <c r="L9522">
        <v>1</v>
      </c>
      <c r="M9522">
        <v>1001</v>
      </c>
      <c r="O9522" t="s">
        <v>25</v>
      </c>
      <c r="R9522" t="s">
        <v>44</v>
      </c>
      <c r="S9522" s="49" t="str">
        <f t="shared" si="1185"/>
        <v>Card</v>
      </c>
      <c r="T9522" s="3">
        <v>0.03</v>
      </c>
      <c r="U9522" s="2">
        <v>2.6500000000000004</v>
      </c>
      <c r="V9522" s="2">
        <v>0.87</v>
      </c>
      <c r="W9522" s="54">
        <f>_xlfn.XLOOKUP(M9522,Market!A:A,Market!F:F,0)</f>
        <v>0.06</v>
      </c>
      <c r="X9522" s="55">
        <f t="shared" si="1186"/>
        <v>7.9500000000000001E-2</v>
      </c>
      <c r="Y9522" s="55">
        <f t="shared" si="1187"/>
        <v>1.7800000000000002</v>
      </c>
      <c r="Z9522" s="54">
        <f t="shared" si="1188"/>
        <v>0.67169811320754713</v>
      </c>
      <c r="AA9522" s="49" t="str">
        <f t="shared" ca="1" si="1189"/>
        <v>Y</v>
      </c>
      <c r="AB9522" s="49">
        <f t="shared" ca="1" si="1190"/>
        <v>6</v>
      </c>
      <c r="AC9522" s="49" t="str">
        <f t="shared" ca="1" si="1191"/>
        <v>Y</v>
      </c>
    </row>
    <row r="9523" spans="1:29" x14ac:dyDescent="0.25">
      <c r="A9523">
        <v>11242</v>
      </c>
      <c r="B9523" s="9">
        <v>43220</v>
      </c>
      <c r="C9523" s="50" t="str">
        <f t="shared" si="1184"/>
        <v>N</v>
      </c>
      <c r="D9523" s="52">
        <f>_xlfn.XLOOKUP(B9523,Cal_Date!B:B,Cal_Date!A:A,0)</f>
        <v>5</v>
      </c>
      <c r="E9523">
        <v>2018</v>
      </c>
      <c r="F9523" t="s">
        <v>121</v>
      </c>
      <c r="G9523" t="s">
        <v>129</v>
      </c>
      <c r="H9523" t="s">
        <v>11</v>
      </c>
      <c r="I9523" t="s">
        <v>11</v>
      </c>
      <c r="J9523" t="s">
        <v>15</v>
      </c>
      <c r="K9523" t="s">
        <v>42</v>
      </c>
      <c r="L9523">
        <v>1</v>
      </c>
      <c r="M9523">
        <v>1003</v>
      </c>
      <c r="O9523" t="s">
        <v>25</v>
      </c>
      <c r="R9523" t="s">
        <v>47</v>
      </c>
      <c r="S9523" s="49" t="str">
        <f t="shared" si="1185"/>
        <v>Card</v>
      </c>
      <c r="T9523" s="3">
        <v>3.5000000000000003E-2</v>
      </c>
      <c r="U9523" s="2">
        <v>2.6500000000000004</v>
      </c>
      <c r="V9523" s="2">
        <v>0.87</v>
      </c>
      <c r="W9523" s="54">
        <f>_xlfn.XLOOKUP(M9523,Market!A:A,Market!F:F,0)</f>
        <v>0.06</v>
      </c>
      <c r="X9523" s="55">
        <f t="shared" si="1186"/>
        <v>9.2750000000000027E-2</v>
      </c>
      <c r="Y9523" s="55">
        <f t="shared" si="1187"/>
        <v>1.7800000000000002</v>
      </c>
      <c r="Z9523" s="54">
        <f t="shared" si="1188"/>
        <v>0.67169811320754713</v>
      </c>
      <c r="AA9523" s="49" t="str">
        <f t="shared" ca="1" si="1189"/>
        <v>Y</v>
      </c>
      <c r="AB9523" s="49">
        <f t="shared" ca="1" si="1190"/>
        <v>6</v>
      </c>
      <c r="AC9523" s="49" t="str">
        <f t="shared" ca="1" si="1191"/>
        <v>Y</v>
      </c>
    </row>
    <row r="9524" spans="1:29" x14ac:dyDescent="0.25">
      <c r="A9524">
        <v>11243</v>
      </c>
      <c r="B9524" s="9">
        <v>43220</v>
      </c>
      <c r="C9524" s="50" t="str">
        <f t="shared" si="1184"/>
        <v>N</v>
      </c>
      <c r="D9524" s="52">
        <f>_xlfn.XLOOKUP(B9524,Cal_Date!B:B,Cal_Date!A:A,0)</f>
        <v>5</v>
      </c>
      <c r="E9524">
        <v>2018</v>
      </c>
      <c r="F9524" t="s">
        <v>121</v>
      </c>
      <c r="G9524" t="s">
        <v>129</v>
      </c>
      <c r="H9524" t="s">
        <v>48</v>
      </c>
      <c r="I9524" t="s">
        <v>18</v>
      </c>
      <c r="J9524" t="s">
        <v>10</v>
      </c>
      <c r="K9524" t="s">
        <v>43</v>
      </c>
      <c r="L9524">
        <v>1</v>
      </c>
      <c r="M9524">
        <v>1004</v>
      </c>
      <c r="O9524" t="s">
        <v>28</v>
      </c>
      <c r="R9524" t="s">
        <v>44</v>
      </c>
      <c r="S9524" s="49" t="str">
        <f t="shared" si="1185"/>
        <v>Card</v>
      </c>
      <c r="T9524" s="3">
        <v>0.03</v>
      </c>
      <c r="U9524" s="2">
        <v>7.42</v>
      </c>
      <c r="V9524" s="2">
        <v>1.46</v>
      </c>
      <c r="W9524" s="54">
        <f>_xlfn.XLOOKUP(M9524,Market!A:A,Market!F:F,0)</f>
        <v>0.06</v>
      </c>
      <c r="X9524" s="55">
        <f t="shared" si="1186"/>
        <v>0.22259999999999999</v>
      </c>
      <c r="Y9524" s="55">
        <f t="shared" si="1187"/>
        <v>5.96</v>
      </c>
      <c r="Z9524" s="54">
        <f t="shared" si="1188"/>
        <v>0.80323450134770891</v>
      </c>
      <c r="AA9524" s="49" t="str">
        <f t="shared" ca="1" si="1189"/>
        <v>Y</v>
      </c>
      <c r="AB9524" s="49">
        <f t="shared" ca="1" si="1190"/>
        <v>6</v>
      </c>
      <c r="AC9524" s="49" t="str">
        <f t="shared" ca="1" si="1191"/>
        <v>Y</v>
      </c>
    </row>
    <row r="9525" spans="1:29" x14ac:dyDescent="0.25">
      <c r="A9525">
        <v>11244</v>
      </c>
      <c r="B9525" s="9">
        <v>43220</v>
      </c>
      <c r="C9525" s="50" t="str">
        <f t="shared" si="1184"/>
        <v>N</v>
      </c>
      <c r="D9525" s="52">
        <f>_xlfn.XLOOKUP(B9525,Cal_Date!B:B,Cal_Date!A:A,0)</f>
        <v>5</v>
      </c>
      <c r="E9525">
        <v>2018</v>
      </c>
      <c r="F9525" t="s">
        <v>121</v>
      </c>
      <c r="G9525" t="s">
        <v>129</v>
      </c>
      <c r="H9525" t="s">
        <v>48</v>
      </c>
      <c r="I9525" t="s">
        <v>18</v>
      </c>
      <c r="J9525" t="s">
        <v>10</v>
      </c>
      <c r="K9525" t="s">
        <v>43</v>
      </c>
      <c r="L9525">
        <v>2</v>
      </c>
      <c r="M9525">
        <v>1003</v>
      </c>
      <c r="O9525" t="s">
        <v>25</v>
      </c>
      <c r="R9525" t="s">
        <v>44</v>
      </c>
      <c r="S9525" s="49" t="str">
        <f t="shared" si="1185"/>
        <v>Card</v>
      </c>
      <c r="T9525" s="3">
        <v>0.03</v>
      </c>
      <c r="U9525" s="2">
        <v>14.84</v>
      </c>
      <c r="V9525" s="2">
        <v>2.92</v>
      </c>
      <c r="W9525" s="54">
        <f>_xlfn.XLOOKUP(M9525,Market!A:A,Market!F:F,0)</f>
        <v>0.06</v>
      </c>
      <c r="X9525" s="55">
        <f t="shared" si="1186"/>
        <v>0.44519999999999998</v>
      </c>
      <c r="Y9525" s="55">
        <f t="shared" si="1187"/>
        <v>11.92</v>
      </c>
      <c r="Z9525" s="54">
        <f t="shared" si="1188"/>
        <v>0.80323450134770891</v>
      </c>
      <c r="AA9525" s="49" t="str">
        <f t="shared" ca="1" si="1189"/>
        <v>Y</v>
      </c>
      <c r="AB9525" s="49">
        <f t="shared" ca="1" si="1190"/>
        <v>6</v>
      </c>
      <c r="AC9525" s="49" t="str">
        <f t="shared" ca="1" si="1191"/>
        <v>Y</v>
      </c>
    </row>
    <row r="9526" spans="1:29" x14ac:dyDescent="0.25">
      <c r="A9526">
        <v>11245</v>
      </c>
      <c r="B9526" s="9">
        <v>43220</v>
      </c>
      <c r="C9526" s="50" t="str">
        <f t="shared" si="1184"/>
        <v>N</v>
      </c>
      <c r="D9526" s="52">
        <f>_xlfn.XLOOKUP(B9526,Cal_Date!B:B,Cal_Date!A:A,0)</f>
        <v>5</v>
      </c>
      <c r="E9526">
        <v>2018</v>
      </c>
      <c r="F9526" t="s">
        <v>121</v>
      </c>
      <c r="G9526" t="s">
        <v>129</v>
      </c>
      <c r="H9526" t="s">
        <v>48</v>
      </c>
      <c r="I9526" t="s">
        <v>18</v>
      </c>
      <c r="J9526" t="s">
        <v>10</v>
      </c>
      <c r="K9526" t="s">
        <v>43</v>
      </c>
      <c r="L9526">
        <v>2</v>
      </c>
      <c r="M9526">
        <v>1005</v>
      </c>
      <c r="O9526" t="s">
        <v>25</v>
      </c>
      <c r="R9526" t="s">
        <v>44</v>
      </c>
      <c r="S9526" s="49" t="str">
        <f t="shared" si="1185"/>
        <v>Card</v>
      </c>
      <c r="T9526" s="3">
        <v>0.03</v>
      </c>
      <c r="U9526" s="2">
        <v>15.245999999999999</v>
      </c>
      <c r="V9526" s="2">
        <v>2.92</v>
      </c>
      <c r="W9526" s="54">
        <f>_xlfn.XLOOKUP(M9526,Market!A:A,Market!F:F,0)</f>
        <v>8.8999999999999996E-2</v>
      </c>
      <c r="X9526" s="55">
        <f t="shared" si="1186"/>
        <v>0.45737999999999995</v>
      </c>
      <c r="Y9526" s="55">
        <f t="shared" si="1187"/>
        <v>12.325999999999999</v>
      </c>
      <c r="Z9526" s="54">
        <f t="shared" si="1188"/>
        <v>0.80847435392889933</v>
      </c>
      <c r="AA9526" s="49" t="str">
        <f t="shared" ca="1" si="1189"/>
        <v>Y</v>
      </c>
      <c r="AB9526" s="49">
        <f t="shared" ca="1" si="1190"/>
        <v>6</v>
      </c>
      <c r="AC9526" s="49" t="str">
        <f t="shared" ca="1" si="1191"/>
        <v>Y</v>
      </c>
    </row>
    <row r="9527" spans="1:29" x14ac:dyDescent="0.25">
      <c r="A9527">
        <v>11246</v>
      </c>
      <c r="B9527" s="9">
        <v>43220</v>
      </c>
      <c r="C9527" s="50" t="str">
        <f t="shared" si="1184"/>
        <v>N</v>
      </c>
      <c r="D9527" s="52">
        <f>_xlfn.XLOOKUP(B9527,Cal_Date!B:B,Cal_Date!A:A,0)</f>
        <v>5</v>
      </c>
      <c r="E9527">
        <v>2018</v>
      </c>
      <c r="F9527" t="s">
        <v>121</v>
      </c>
      <c r="G9527" t="s">
        <v>129</v>
      </c>
      <c r="H9527" t="s">
        <v>11</v>
      </c>
      <c r="I9527" t="s">
        <v>11</v>
      </c>
      <c r="J9527" t="s">
        <v>15</v>
      </c>
      <c r="K9527" t="s">
        <v>42</v>
      </c>
      <c r="L9527">
        <v>1</v>
      </c>
      <c r="M9527">
        <v>1007</v>
      </c>
      <c r="O9527" t="s">
        <v>28</v>
      </c>
      <c r="R9527" t="s">
        <v>44</v>
      </c>
      <c r="S9527" s="49" t="str">
        <f t="shared" si="1185"/>
        <v>Card</v>
      </c>
      <c r="T9527" s="3">
        <v>0.03</v>
      </c>
      <c r="U9527" s="2">
        <v>2.7225000000000001</v>
      </c>
      <c r="V9527" s="2">
        <v>0.87</v>
      </c>
      <c r="W9527" s="54">
        <f>_xlfn.XLOOKUP(M9527,Market!A:A,Market!F:F,0)</f>
        <v>8.8999999999999996E-2</v>
      </c>
      <c r="X9527" s="55">
        <f t="shared" si="1186"/>
        <v>8.1674999999999998E-2</v>
      </c>
      <c r="Y9527" s="55">
        <f t="shared" si="1187"/>
        <v>1.8525</v>
      </c>
      <c r="Z9527" s="54">
        <f t="shared" si="1188"/>
        <v>0.68044077134986225</v>
      </c>
      <c r="AA9527" s="49" t="str">
        <f t="shared" ca="1" si="1189"/>
        <v>Y</v>
      </c>
      <c r="AB9527" s="49">
        <f t="shared" ca="1" si="1190"/>
        <v>6</v>
      </c>
      <c r="AC9527" s="49" t="str">
        <f t="shared" ca="1" si="1191"/>
        <v>Y</v>
      </c>
    </row>
    <row r="9528" spans="1:29" x14ac:dyDescent="0.25">
      <c r="A9528">
        <v>11247</v>
      </c>
      <c r="B9528" s="9">
        <v>43220</v>
      </c>
      <c r="C9528" s="50" t="str">
        <f t="shared" si="1184"/>
        <v>N</v>
      </c>
      <c r="D9528" s="52">
        <f>_xlfn.XLOOKUP(B9528,Cal_Date!B:B,Cal_Date!A:A,0)</f>
        <v>5</v>
      </c>
      <c r="E9528">
        <v>2018</v>
      </c>
      <c r="F9528" t="s">
        <v>121</v>
      </c>
      <c r="G9528" t="s">
        <v>129</v>
      </c>
      <c r="H9528" t="s">
        <v>11</v>
      </c>
      <c r="I9528" t="s">
        <v>11</v>
      </c>
      <c r="J9528" t="s">
        <v>15</v>
      </c>
      <c r="K9528" t="s">
        <v>42</v>
      </c>
      <c r="L9528">
        <v>1</v>
      </c>
      <c r="M9528">
        <v>1009</v>
      </c>
      <c r="O9528" t="s">
        <v>28</v>
      </c>
      <c r="R9528" t="s">
        <v>44</v>
      </c>
      <c r="S9528" s="49" t="str">
        <f t="shared" si="1185"/>
        <v>Card</v>
      </c>
      <c r="T9528" s="3">
        <v>0.03</v>
      </c>
      <c r="U9528" s="2">
        <v>2.7225000000000001</v>
      </c>
      <c r="V9528" s="2">
        <v>0.87</v>
      </c>
      <c r="W9528" s="54">
        <f>_xlfn.XLOOKUP(M9528,Market!A:A,Market!F:F,0)</f>
        <v>8.8999999999999996E-2</v>
      </c>
      <c r="X9528" s="55">
        <f t="shared" si="1186"/>
        <v>8.1674999999999998E-2</v>
      </c>
      <c r="Y9528" s="55">
        <f t="shared" si="1187"/>
        <v>1.8525</v>
      </c>
      <c r="Z9528" s="54">
        <f t="shared" si="1188"/>
        <v>0.68044077134986225</v>
      </c>
      <c r="AA9528" s="49" t="str">
        <f t="shared" ca="1" si="1189"/>
        <v>Y</v>
      </c>
      <c r="AB9528" s="49">
        <f t="shared" ca="1" si="1190"/>
        <v>6</v>
      </c>
      <c r="AC9528" s="49" t="str">
        <f t="shared" ca="1" si="1191"/>
        <v>Y</v>
      </c>
    </row>
    <row r="9529" spans="1:29" x14ac:dyDescent="0.25">
      <c r="A9529">
        <v>11248</v>
      </c>
      <c r="B9529" s="9">
        <v>43220</v>
      </c>
      <c r="C9529" s="50" t="str">
        <f t="shared" si="1184"/>
        <v>N</v>
      </c>
      <c r="D9529" s="52">
        <f>_xlfn.XLOOKUP(B9529,Cal_Date!B:B,Cal_Date!A:A,0)</f>
        <v>5</v>
      </c>
      <c r="E9529">
        <v>2018</v>
      </c>
      <c r="F9529" t="s">
        <v>121</v>
      </c>
      <c r="G9529" t="s">
        <v>129</v>
      </c>
      <c r="H9529" t="s">
        <v>11</v>
      </c>
      <c r="I9529" t="s">
        <v>18</v>
      </c>
      <c r="J9529" t="s">
        <v>15</v>
      </c>
      <c r="K9529" t="s">
        <v>42</v>
      </c>
      <c r="L9529">
        <v>1</v>
      </c>
      <c r="M9529">
        <v>1001</v>
      </c>
      <c r="O9529" t="s">
        <v>25</v>
      </c>
      <c r="R9529" t="s">
        <v>44</v>
      </c>
      <c r="S9529" s="49" t="str">
        <f t="shared" si="1185"/>
        <v>Card</v>
      </c>
      <c r="T9529" s="3">
        <v>0.03</v>
      </c>
      <c r="U9529" s="2">
        <v>2.6500000000000004</v>
      </c>
      <c r="V9529" s="2">
        <v>1.4</v>
      </c>
      <c r="W9529" s="54">
        <f>_xlfn.XLOOKUP(M9529,Market!A:A,Market!F:F,0)</f>
        <v>0.06</v>
      </c>
      <c r="X9529" s="55">
        <f t="shared" si="1186"/>
        <v>7.9500000000000001E-2</v>
      </c>
      <c r="Y9529" s="55">
        <f t="shared" si="1187"/>
        <v>1.2500000000000004</v>
      </c>
      <c r="Z9529" s="54">
        <f t="shared" si="1188"/>
        <v>0.47169811320754729</v>
      </c>
      <c r="AA9529" s="49" t="str">
        <f t="shared" ca="1" si="1189"/>
        <v>Y</v>
      </c>
      <c r="AB9529" s="49">
        <f t="shared" ca="1" si="1190"/>
        <v>6</v>
      </c>
      <c r="AC9529" s="49" t="str">
        <f t="shared" ca="1" si="1191"/>
        <v>Y</v>
      </c>
    </row>
    <row r="9530" spans="1:29" x14ac:dyDescent="0.25">
      <c r="A9530">
        <v>11249</v>
      </c>
      <c r="B9530" s="9">
        <v>43220</v>
      </c>
      <c r="C9530" s="50" t="str">
        <f t="shared" si="1184"/>
        <v>N</v>
      </c>
      <c r="D9530" s="52">
        <f>_xlfn.XLOOKUP(B9530,Cal_Date!B:B,Cal_Date!A:A,0)</f>
        <v>5</v>
      </c>
      <c r="E9530">
        <v>2018</v>
      </c>
      <c r="F9530" t="s">
        <v>121</v>
      </c>
      <c r="G9530" t="s">
        <v>129</v>
      </c>
      <c r="H9530" t="s">
        <v>48</v>
      </c>
      <c r="I9530" t="s">
        <v>18</v>
      </c>
      <c r="J9530" t="s">
        <v>10</v>
      </c>
      <c r="K9530" t="s">
        <v>43</v>
      </c>
      <c r="L9530">
        <v>2</v>
      </c>
      <c r="M9530">
        <v>1010</v>
      </c>
      <c r="O9530" t="s">
        <v>25</v>
      </c>
      <c r="R9530" t="s">
        <v>47</v>
      </c>
      <c r="S9530" s="49" t="str">
        <f t="shared" si="1185"/>
        <v>Card</v>
      </c>
      <c r="T9530" s="3">
        <v>3.5000000000000003E-2</v>
      </c>
      <c r="U9530" s="2">
        <v>15.120000000000001</v>
      </c>
      <c r="V9530" s="2">
        <v>2.92</v>
      </c>
      <c r="W9530" s="54">
        <f>_xlfn.XLOOKUP(M9530,Market!A:A,Market!F:F,0)</f>
        <v>0.08</v>
      </c>
      <c r="X9530" s="55">
        <f t="shared" si="1186"/>
        <v>0.52920000000000011</v>
      </c>
      <c r="Y9530" s="55">
        <f t="shared" si="1187"/>
        <v>12.200000000000001</v>
      </c>
      <c r="Z9530" s="54">
        <f t="shared" si="1188"/>
        <v>0.80687830687830686</v>
      </c>
      <c r="AA9530" s="49" t="str">
        <f t="shared" ca="1" si="1189"/>
        <v>Y</v>
      </c>
      <c r="AB9530" s="49">
        <f t="shared" ca="1" si="1190"/>
        <v>6</v>
      </c>
      <c r="AC9530" s="49" t="str">
        <f t="shared" ca="1" si="1191"/>
        <v>Y</v>
      </c>
    </row>
    <row r="9531" spans="1:29" x14ac:dyDescent="0.25">
      <c r="A9531">
        <v>11250</v>
      </c>
      <c r="B9531" s="9">
        <v>43220</v>
      </c>
      <c r="C9531" s="50" t="str">
        <f t="shared" si="1184"/>
        <v>N</v>
      </c>
      <c r="D9531" s="52">
        <f>_xlfn.XLOOKUP(B9531,Cal_Date!B:B,Cal_Date!A:A,0)</f>
        <v>5</v>
      </c>
      <c r="E9531">
        <v>2018</v>
      </c>
      <c r="F9531" t="s">
        <v>121</v>
      </c>
      <c r="G9531" t="s">
        <v>129</v>
      </c>
      <c r="H9531" t="s">
        <v>14</v>
      </c>
      <c r="I9531" t="s">
        <v>18</v>
      </c>
      <c r="J9531" t="s">
        <v>15</v>
      </c>
      <c r="K9531" t="s">
        <v>43</v>
      </c>
      <c r="L9531">
        <v>1</v>
      </c>
      <c r="M9531">
        <v>1010</v>
      </c>
      <c r="O9531" t="s">
        <v>25</v>
      </c>
      <c r="R9531" t="s">
        <v>47</v>
      </c>
      <c r="S9531" s="49" t="str">
        <f t="shared" si="1185"/>
        <v>Card</v>
      </c>
      <c r="T9531" s="3">
        <v>3.5000000000000003E-2</v>
      </c>
      <c r="U9531" s="2">
        <v>5.4</v>
      </c>
      <c r="V9531" s="2">
        <v>2.1</v>
      </c>
      <c r="W9531" s="54">
        <f>_xlfn.XLOOKUP(M9531,Market!A:A,Market!F:F,0)</f>
        <v>0.08</v>
      </c>
      <c r="X9531" s="55">
        <f t="shared" si="1186"/>
        <v>0.18900000000000003</v>
      </c>
      <c r="Y9531" s="55">
        <f t="shared" si="1187"/>
        <v>3.3000000000000003</v>
      </c>
      <c r="Z9531" s="54">
        <f t="shared" si="1188"/>
        <v>0.61111111111111116</v>
      </c>
      <c r="AA9531" s="49" t="str">
        <f t="shared" ca="1" si="1189"/>
        <v>Y</v>
      </c>
      <c r="AB9531" s="49">
        <f t="shared" ca="1" si="1190"/>
        <v>6</v>
      </c>
      <c r="AC9531" s="49" t="str">
        <f t="shared" ca="1" si="1191"/>
        <v>Y</v>
      </c>
    </row>
    <row r="9532" spans="1:29" x14ac:dyDescent="0.25">
      <c r="A9532">
        <v>11251</v>
      </c>
      <c r="B9532" s="9">
        <v>43220</v>
      </c>
      <c r="C9532" s="50" t="str">
        <f t="shared" si="1184"/>
        <v>N</v>
      </c>
      <c r="D9532" s="52">
        <f>_xlfn.XLOOKUP(B9532,Cal_Date!B:B,Cal_Date!A:A,0)</f>
        <v>5</v>
      </c>
      <c r="E9532">
        <v>2018</v>
      </c>
      <c r="F9532" t="s">
        <v>121</v>
      </c>
      <c r="G9532" t="s">
        <v>129</v>
      </c>
      <c r="H9532" t="s">
        <v>14</v>
      </c>
      <c r="I9532" t="s">
        <v>18</v>
      </c>
      <c r="J9532" t="s">
        <v>15</v>
      </c>
      <c r="K9532" t="s">
        <v>43</v>
      </c>
      <c r="L9532">
        <v>2</v>
      </c>
      <c r="M9532">
        <v>1010</v>
      </c>
      <c r="O9532" t="s">
        <v>25</v>
      </c>
      <c r="R9532" t="s">
        <v>47</v>
      </c>
      <c r="S9532" s="49" t="str">
        <f t="shared" si="1185"/>
        <v>Card</v>
      </c>
      <c r="T9532" s="3">
        <v>3.5000000000000003E-2</v>
      </c>
      <c r="U9532" s="2">
        <v>10.8</v>
      </c>
      <c r="V9532" s="2">
        <v>4.2</v>
      </c>
      <c r="W9532" s="54">
        <f>_xlfn.XLOOKUP(M9532,Market!A:A,Market!F:F,0)</f>
        <v>0.08</v>
      </c>
      <c r="X9532" s="55">
        <f t="shared" si="1186"/>
        <v>0.37800000000000006</v>
      </c>
      <c r="Y9532" s="55">
        <f t="shared" si="1187"/>
        <v>6.6000000000000005</v>
      </c>
      <c r="Z9532" s="54">
        <f t="shared" si="1188"/>
        <v>0.61111111111111116</v>
      </c>
      <c r="AA9532" s="49" t="str">
        <f t="shared" ca="1" si="1189"/>
        <v>Y</v>
      </c>
      <c r="AB9532" s="49">
        <f t="shared" ca="1" si="1190"/>
        <v>6</v>
      </c>
      <c r="AC9532" s="49" t="str">
        <f t="shared" ca="1" si="1191"/>
        <v>Y</v>
      </c>
    </row>
    <row r="9533" spans="1:29" x14ac:dyDescent="0.25">
      <c r="A9533">
        <v>11252</v>
      </c>
      <c r="B9533" s="9">
        <v>43220</v>
      </c>
      <c r="C9533" s="50" t="str">
        <f t="shared" si="1184"/>
        <v>N</v>
      </c>
      <c r="D9533" s="52">
        <f>_xlfn.XLOOKUP(B9533,Cal_Date!B:B,Cal_Date!A:A,0)</f>
        <v>5</v>
      </c>
      <c r="E9533">
        <v>2018</v>
      </c>
      <c r="F9533" t="s">
        <v>121</v>
      </c>
      <c r="G9533" t="s">
        <v>129</v>
      </c>
      <c r="H9533" t="s">
        <v>14</v>
      </c>
      <c r="I9533" t="s">
        <v>18</v>
      </c>
      <c r="J9533" t="s">
        <v>15</v>
      </c>
      <c r="K9533" t="s">
        <v>43</v>
      </c>
      <c r="L9533">
        <v>1</v>
      </c>
      <c r="M9533">
        <v>1010</v>
      </c>
      <c r="O9533" t="s">
        <v>25</v>
      </c>
      <c r="R9533" t="s">
        <v>44</v>
      </c>
      <c r="S9533" s="49" t="str">
        <f t="shared" si="1185"/>
        <v>Card</v>
      </c>
      <c r="T9533" s="3">
        <v>0.03</v>
      </c>
      <c r="U9533" s="2">
        <v>5.4</v>
      </c>
      <c r="V9533" s="2">
        <v>2.2200000000000002</v>
      </c>
      <c r="W9533" s="54">
        <f>_xlfn.XLOOKUP(M9533,Market!A:A,Market!F:F,0)</f>
        <v>0.08</v>
      </c>
      <c r="X9533" s="55">
        <f t="shared" si="1186"/>
        <v>0.16200000000000001</v>
      </c>
      <c r="Y9533" s="55">
        <f t="shared" si="1187"/>
        <v>3.18</v>
      </c>
      <c r="Z9533" s="54">
        <f t="shared" si="1188"/>
        <v>0.58888888888888891</v>
      </c>
      <c r="AA9533" s="49" t="str">
        <f t="shared" ca="1" si="1189"/>
        <v>Y</v>
      </c>
      <c r="AB9533" s="49">
        <f t="shared" ca="1" si="1190"/>
        <v>6</v>
      </c>
      <c r="AC9533" s="49" t="str">
        <f t="shared" ca="1" si="1191"/>
        <v>Y</v>
      </c>
    </row>
    <row r="9534" spans="1:29" x14ac:dyDescent="0.25">
      <c r="A9534">
        <v>11253</v>
      </c>
      <c r="B9534" s="9">
        <v>43220</v>
      </c>
      <c r="C9534" s="50" t="str">
        <f t="shared" si="1184"/>
        <v>N</v>
      </c>
      <c r="D9534" s="52">
        <f>_xlfn.XLOOKUP(B9534,Cal_Date!B:B,Cal_Date!A:A,0)</f>
        <v>5</v>
      </c>
      <c r="E9534">
        <v>2018</v>
      </c>
      <c r="F9534" t="s">
        <v>121</v>
      </c>
      <c r="G9534" t="s">
        <v>129</v>
      </c>
      <c r="H9534" t="s">
        <v>11</v>
      </c>
      <c r="I9534" t="s">
        <v>11</v>
      </c>
      <c r="J9534" t="s">
        <v>15</v>
      </c>
      <c r="K9534" t="s">
        <v>42</v>
      </c>
      <c r="L9534">
        <v>2</v>
      </c>
      <c r="M9534">
        <v>1011</v>
      </c>
      <c r="O9534" t="s">
        <v>25</v>
      </c>
      <c r="R9534" t="s">
        <v>44</v>
      </c>
      <c r="S9534" s="49" t="str">
        <f t="shared" si="1185"/>
        <v>Card</v>
      </c>
      <c r="T9534" s="3">
        <v>0.03</v>
      </c>
      <c r="U9534" s="2">
        <v>5.3000000000000007</v>
      </c>
      <c r="V9534" s="2">
        <v>1.74</v>
      </c>
      <c r="W9534" s="54">
        <f>_xlfn.XLOOKUP(M9534,Market!A:A,Market!F:F,0)</f>
        <v>0.06</v>
      </c>
      <c r="X9534" s="55">
        <f t="shared" si="1186"/>
        <v>0.159</v>
      </c>
      <c r="Y9534" s="55">
        <f t="shared" si="1187"/>
        <v>3.5600000000000005</v>
      </c>
      <c r="Z9534" s="54">
        <f t="shared" si="1188"/>
        <v>0.67169811320754713</v>
      </c>
      <c r="AA9534" s="49" t="str">
        <f t="shared" ca="1" si="1189"/>
        <v>Y</v>
      </c>
      <c r="AB9534" s="49">
        <f t="shared" ca="1" si="1190"/>
        <v>6</v>
      </c>
      <c r="AC9534" s="49" t="str">
        <f t="shared" ca="1" si="1191"/>
        <v>Y</v>
      </c>
    </row>
    <row r="9535" spans="1:29" x14ac:dyDescent="0.25">
      <c r="A9535">
        <v>11254</v>
      </c>
      <c r="B9535" s="9">
        <v>43220</v>
      </c>
      <c r="C9535" s="50" t="str">
        <f t="shared" si="1184"/>
        <v>N</v>
      </c>
      <c r="D9535" s="52">
        <f>_xlfn.XLOOKUP(B9535,Cal_Date!B:B,Cal_Date!A:A,0)</f>
        <v>5</v>
      </c>
      <c r="E9535">
        <v>2018</v>
      </c>
      <c r="F9535" t="s">
        <v>121</v>
      </c>
      <c r="G9535" t="s">
        <v>129</v>
      </c>
      <c r="H9535" t="s">
        <v>14</v>
      </c>
      <c r="I9535" t="s">
        <v>18</v>
      </c>
      <c r="J9535" t="s">
        <v>15</v>
      </c>
      <c r="K9535" t="s">
        <v>43</v>
      </c>
      <c r="L9535">
        <v>1</v>
      </c>
      <c r="M9535">
        <v>1007</v>
      </c>
      <c r="O9535" t="s">
        <v>28</v>
      </c>
      <c r="R9535" t="s">
        <v>44</v>
      </c>
      <c r="S9535" s="49" t="str">
        <f t="shared" si="1185"/>
        <v>Card</v>
      </c>
      <c r="T9535" s="3">
        <v>0.03</v>
      </c>
      <c r="U9535" s="2">
        <v>5.4450000000000003</v>
      </c>
      <c r="V9535" s="2">
        <v>2.1</v>
      </c>
      <c r="W9535" s="54">
        <f>_xlfn.XLOOKUP(M9535,Market!A:A,Market!F:F,0)</f>
        <v>8.8999999999999996E-2</v>
      </c>
      <c r="X9535" s="55">
        <f t="shared" si="1186"/>
        <v>0.16335</v>
      </c>
      <c r="Y9535" s="55">
        <f t="shared" si="1187"/>
        <v>3.3450000000000002</v>
      </c>
      <c r="Z9535" s="54">
        <f t="shared" si="1188"/>
        <v>0.61432506887052341</v>
      </c>
      <c r="AA9535" s="49" t="str">
        <f t="shared" ca="1" si="1189"/>
        <v>Y</v>
      </c>
      <c r="AB9535" s="49">
        <f t="shared" ca="1" si="1190"/>
        <v>6</v>
      </c>
      <c r="AC9535" s="49" t="str">
        <f t="shared" ca="1" si="1191"/>
        <v>Y</v>
      </c>
    </row>
    <row r="9536" spans="1:29" x14ac:dyDescent="0.25">
      <c r="A9536">
        <v>11255</v>
      </c>
      <c r="B9536" s="9">
        <v>43220</v>
      </c>
      <c r="C9536" s="50" t="str">
        <f t="shared" si="1184"/>
        <v>N</v>
      </c>
      <c r="D9536" s="52">
        <f>_xlfn.XLOOKUP(B9536,Cal_Date!B:B,Cal_Date!A:A,0)</f>
        <v>5</v>
      </c>
      <c r="E9536">
        <v>2018</v>
      </c>
      <c r="F9536" t="s">
        <v>121</v>
      </c>
      <c r="G9536" t="s">
        <v>129</v>
      </c>
      <c r="H9536" t="s">
        <v>48</v>
      </c>
      <c r="I9536" t="s">
        <v>18</v>
      </c>
      <c r="J9536" t="s">
        <v>10</v>
      </c>
      <c r="K9536" t="s">
        <v>43</v>
      </c>
      <c r="L9536">
        <v>1</v>
      </c>
      <c r="M9536">
        <v>1007</v>
      </c>
      <c r="O9536" t="s">
        <v>28</v>
      </c>
      <c r="R9536" t="s">
        <v>44</v>
      </c>
      <c r="S9536" s="49" t="str">
        <f t="shared" si="1185"/>
        <v>Card</v>
      </c>
      <c r="T9536" s="3">
        <v>0.03</v>
      </c>
      <c r="U9536" s="2">
        <v>7.6229999999999993</v>
      </c>
      <c r="V9536" s="2">
        <v>1.46</v>
      </c>
      <c r="W9536" s="54">
        <f>_xlfn.XLOOKUP(M9536,Market!A:A,Market!F:F,0)</f>
        <v>8.8999999999999996E-2</v>
      </c>
      <c r="X9536" s="55">
        <f t="shared" si="1186"/>
        <v>0.22868999999999998</v>
      </c>
      <c r="Y9536" s="55">
        <f t="shared" si="1187"/>
        <v>6.1629999999999994</v>
      </c>
      <c r="Z9536" s="54">
        <f t="shared" si="1188"/>
        <v>0.80847435392889933</v>
      </c>
      <c r="AA9536" s="49" t="str">
        <f t="shared" ca="1" si="1189"/>
        <v>Y</v>
      </c>
      <c r="AB9536" s="49">
        <f t="shared" ca="1" si="1190"/>
        <v>6</v>
      </c>
      <c r="AC9536" s="49" t="str">
        <f t="shared" ca="1" si="1191"/>
        <v>Y</v>
      </c>
    </row>
    <row r="9537" spans="1:29" x14ac:dyDescent="0.25">
      <c r="A9537">
        <v>11256</v>
      </c>
      <c r="B9537" s="9">
        <v>43220</v>
      </c>
      <c r="C9537" s="50" t="str">
        <f t="shared" si="1184"/>
        <v>N</v>
      </c>
      <c r="D9537" s="52">
        <f>_xlfn.XLOOKUP(B9537,Cal_Date!B:B,Cal_Date!A:A,0)</f>
        <v>5</v>
      </c>
      <c r="E9537">
        <v>2018</v>
      </c>
      <c r="F9537" t="s">
        <v>121</v>
      </c>
      <c r="G9537" t="s">
        <v>129</v>
      </c>
      <c r="H9537" t="s">
        <v>11</v>
      </c>
      <c r="I9537" t="s">
        <v>11</v>
      </c>
      <c r="J9537" t="s">
        <v>15</v>
      </c>
      <c r="K9537" t="s">
        <v>42</v>
      </c>
      <c r="L9537">
        <v>1</v>
      </c>
      <c r="M9537">
        <v>1008</v>
      </c>
      <c r="O9537" t="s">
        <v>28</v>
      </c>
      <c r="R9537" t="s">
        <v>44</v>
      </c>
      <c r="S9537" s="49" t="str">
        <f t="shared" si="1185"/>
        <v>Card</v>
      </c>
      <c r="T9537" s="3">
        <v>0.03</v>
      </c>
      <c r="U9537" s="2">
        <v>2.7225000000000001</v>
      </c>
      <c r="V9537" s="2">
        <v>0.87</v>
      </c>
      <c r="W9537" s="54">
        <f>_xlfn.XLOOKUP(M9537,Market!A:A,Market!F:F,0)</f>
        <v>8.8999999999999996E-2</v>
      </c>
      <c r="X9537" s="55">
        <f t="shared" si="1186"/>
        <v>8.1674999999999998E-2</v>
      </c>
      <c r="Y9537" s="55">
        <f t="shared" si="1187"/>
        <v>1.8525</v>
      </c>
      <c r="Z9537" s="54">
        <f t="shared" si="1188"/>
        <v>0.68044077134986225</v>
      </c>
      <c r="AA9537" s="49" t="str">
        <f t="shared" ca="1" si="1189"/>
        <v>Y</v>
      </c>
      <c r="AB9537" s="49">
        <f t="shared" ca="1" si="1190"/>
        <v>6</v>
      </c>
      <c r="AC9537" s="49" t="str">
        <f t="shared" ca="1" si="1191"/>
        <v>Y</v>
      </c>
    </row>
    <row r="9538" spans="1:29" x14ac:dyDescent="0.25">
      <c r="A9538">
        <v>11257</v>
      </c>
      <c r="B9538" s="9">
        <v>43220</v>
      </c>
      <c r="C9538" s="50" t="str">
        <f t="shared" si="1184"/>
        <v>N</v>
      </c>
      <c r="D9538" s="52">
        <f>_xlfn.XLOOKUP(B9538,Cal_Date!B:B,Cal_Date!A:A,0)</f>
        <v>5</v>
      </c>
      <c r="E9538">
        <v>2018</v>
      </c>
      <c r="F9538" t="s">
        <v>121</v>
      </c>
      <c r="G9538" t="s">
        <v>129</v>
      </c>
      <c r="H9538" t="s">
        <v>48</v>
      </c>
      <c r="I9538" t="s">
        <v>18</v>
      </c>
      <c r="J9538" t="s">
        <v>10</v>
      </c>
      <c r="K9538" t="s">
        <v>43</v>
      </c>
      <c r="L9538">
        <v>1</v>
      </c>
      <c r="M9538">
        <v>1004</v>
      </c>
      <c r="O9538" t="s">
        <v>28</v>
      </c>
      <c r="R9538" t="s">
        <v>44</v>
      </c>
      <c r="S9538" s="49" t="str">
        <f t="shared" si="1185"/>
        <v>Card</v>
      </c>
      <c r="T9538" s="3">
        <v>0.03</v>
      </c>
      <c r="U9538" s="2">
        <v>7.42</v>
      </c>
      <c r="V9538" s="2">
        <v>1.46</v>
      </c>
      <c r="W9538" s="54">
        <f>_xlfn.XLOOKUP(M9538,Market!A:A,Market!F:F,0)</f>
        <v>0.06</v>
      </c>
      <c r="X9538" s="55">
        <f t="shared" si="1186"/>
        <v>0.22259999999999999</v>
      </c>
      <c r="Y9538" s="55">
        <f t="shared" si="1187"/>
        <v>5.96</v>
      </c>
      <c r="Z9538" s="54">
        <f t="shared" si="1188"/>
        <v>0.80323450134770891</v>
      </c>
      <c r="AA9538" s="49" t="str">
        <f t="shared" ca="1" si="1189"/>
        <v>Y</v>
      </c>
      <c r="AB9538" s="49">
        <f t="shared" ca="1" si="1190"/>
        <v>6</v>
      </c>
      <c r="AC9538" s="49" t="str">
        <f t="shared" ca="1" si="1191"/>
        <v>Y</v>
      </c>
    </row>
    <row r="9539" spans="1:29" x14ac:dyDescent="0.25">
      <c r="A9539">
        <v>11258</v>
      </c>
      <c r="B9539" s="9">
        <v>43220</v>
      </c>
      <c r="C9539" s="50" t="str">
        <f t="shared" ref="C9539:C9602" si="1192">IF(OR(B9539="04/01/2018"+0,B9539="04/02/2018"+0),"Y","N")</f>
        <v>N</v>
      </c>
      <c r="D9539" s="52">
        <f>_xlfn.XLOOKUP(B9539,Cal_Date!B:B,Cal_Date!A:A,0)</f>
        <v>5</v>
      </c>
      <c r="E9539">
        <v>2018</v>
      </c>
      <c r="F9539" t="s">
        <v>121</v>
      </c>
      <c r="G9539" t="s">
        <v>129</v>
      </c>
      <c r="H9539" t="s">
        <v>14</v>
      </c>
      <c r="I9539" t="s">
        <v>18</v>
      </c>
      <c r="J9539" t="s">
        <v>15</v>
      </c>
      <c r="K9539" t="s">
        <v>43</v>
      </c>
      <c r="L9539">
        <v>2</v>
      </c>
      <c r="M9539">
        <v>1003</v>
      </c>
      <c r="O9539" t="s">
        <v>25</v>
      </c>
      <c r="R9539" t="s">
        <v>44</v>
      </c>
      <c r="S9539" s="49" t="str">
        <f t="shared" ref="S9539:S9602" si="1193">IF(R9539="Cash","Cash","Card")</f>
        <v>Card</v>
      </c>
      <c r="T9539" s="3">
        <v>0.03</v>
      </c>
      <c r="U9539" s="2">
        <v>10.600000000000001</v>
      </c>
      <c r="V9539" s="2">
        <v>4.2</v>
      </c>
      <c r="W9539" s="54">
        <f>_xlfn.XLOOKUP(M9539,Market!A:A,Market!F:F,0)</f>
        <v>0.06</v>
      </c>
      <c r="X9539" s="55">
        <f t="shared" ref="X9539:X9602" si="1194">T9539*U9539</f>
        <v>0.318</v>
      </c>
      <c r="Y9539" s="55">
        <f t="shared" ref="Y9539:Y9602" si="1195">U9539-V9539</f>
        <v>6.4000000000000012</v>
      </c>
      <c r="Z9539" s="54">
        <f t="shared" ref="Z9539:Z9602" si="1196">Y9539/U9539</f>
        <v>0.60377358490566047</v>
      </c>
      <c r="AA9539" s="49" t="str">
        <f t="shared" ref="AA9539:AA9602" ca="1" si="1197">IF(DATEDIF(B9539,TODAY(),"y")&gt;5,"Y","N")</f>
        <v>Y</v>
      </c>
      <c r="AB9539" s="49">
        <f t="shared" ref="AB9539:AB9602" ca="1" si="1198">DATEDIF(B9539,TODAY(),"y")</f>
        <v>6</v>
      </c>
      <c r="AC9539" s="49" t="str">
        <f t="shared" ref="AC9539:AC9602" ca="1" si="1199">IF(AB9539&gt;5,"Y","N")</f>
        <v>Y</v>
      </c>
    </row>
    <row r="9540" spans="1:29" x14ac:dyDescent="0.25">
      <c r="A9540">
        <v>11259</v>
      </c>
      <c r="B9540" s="9">
        <v>43220</v>
      </c>
      <c r="C9540" s="50" t="str">
        <f t="shared" si="1192"/>
        <v>N</v>
      </c>
      <c r="D9540" s="52">
        <f>_xlfn.XLOOKUP(B9540,Cal_Date!B:B,Cal_Date!A:A,0)</f>
        <v>5</v>
      </c>
      <c r="E9540">
        <v>2018</v>
      </c>
      <c r="F9540" t="s">
        <v>121</v>
      </c>
      <c r="G9540" t="s">
        <v>129</v>
      </c>
      <c r="H9540" t="s">
        <v>14</v>
      </c>
      <c r="I9540" t="s">
        <v>18</v>
      </c>
      <c r="J9540" t="s">
        <v>15</v>
      </c>
      <c r="K9540" t="s">
        <v>43</v>
      </c>
      <c r="L9540">
        <v>1</v>
      </c>
      <c r="M9540">
        <v>1002</v>
      </c>
      <c r="O9540" t="s">
        <v>28</v>
      </c>
      <c r="R9540" t="s">
        <v>44</v>
      </c>
      <c r="S9540" s="49" t="str">
        <f t="shared" si="1193"/>
        <v>Card</v>
      </c>
      <c r="T9540" s="3">
        <v>0.03</v>
      </c>
      <c r="U9540" s="2">
        <v>5.3000000000000007</v>
      </c>
      <c r="V9540" s="2">
        <v>2.2200000000000002</v>
      </c>
      <c r="W9540" s="54">
        <f>_xlfn.XLOOKUP(M9540,Market!A:A,Market!F:F,0)</f>
        <v>0.06</v>
      </c>
      <c r="X9540" s="55">
        <f t="shared" si="1194"/>
        <v>0.159</v>
      </c>
      <c r="Y9540" s="55">
        <f t="shared" si="1195"/>
        <v>3.0800000000000005</v>
      </c>
      <c r="Z9540" s="54">
        <f t="shared" si="1196"/>
        <v>0.5811320754716981</v>
      </c>
      <c r="AA9540" s="49" t="str">
        <f t="shared" ca="1" si="1197"/>
        <v>Y</v>
      </c>
      <c r="AB9540" s="49">
        <f t="shared" ca="1" si="1198"/>
        <v>6</v>
      </c>
      <c r="AC9540" s="49" t="str">
        <f t="shared" ca="1" si="1199"/>
        <v>Y</v>
      </c>
    </row>
    <row r="9541" spans="1:29" x14ac:dyDescent="0.25">
      <c r="A9541">
        <v>11260</v>
      </c>
      <c r="B9541" s="9">
        <v>43220</v>
      </c>
      <c r="C9541" s="50" t="str">
        <f t="shared" si="1192"/>
        <v>N</v>
      </c>
      <c r="D9541" s="52">
        <f>_xlfn.XLOOKUP(B9541,Cal_Date!B:B,Cal_Date!A:A,0)</f>
        <v>5</v>
      </c>
      <c r="E9541">
        <v>2018</v>
      </c>
      <c r="F9541" t="s">
        <v>121</v>
      </c>
      <c r="G9541" t="s">
        <v>129</v>
      </c>
      <c r="H9541" t="s">
        <v>14</v>
      </c>
      <c r="I9541" t="s">
        <v>18</v>
      </c>
      <c r="J9541" t="s">
        <v>15</v>
      </c>
      <c r="K9541" t="s">
        <v>43</v>
      </c>
      <c r="L9541">
        <v>1</v>
      </c>
      <c r="M9541">
        <v>1007</v>
      </c>
      <c r="O9541" t="s">
        <v>28</v>
      </c>
      <c r="R9541" t="s">
        <v>44</v>
      </c>
      <c r="S9541" s="49" t="str">
        <f t="shared" si="1193"/>
        <v>Card</v>
      </c>
      <c r="T9541" s="3">
        <v>0.03</v>
      </c>
      <c r="U9541" s="2">
        <v>5.4450000000000003</v>
      </c>
      <c r="V9541" s="2">
        <v>2.2200000000000002</v>
      </c>
      <c r="W9541" s="54">
        <f>_xlfn.XLOOKUP(M9541,Market!A:A,Market!F:F,0)</f>
        <v>8.8999999999999996E-2</v>
      </c>
      <c r="X9541" s="55">
        <f t="shared" si="1194"/>
        <v>0.16335</v>
      </c>
      <c r="Y9541" s="55">
        <f t="shared" si="1195"/>
        <v>3.2250000000000001</v>
      </c>
      <c r="Z9541" s="54">
        <f t="shared" si="1196"/>
        <v>0.59228650137741046</v>
      </c>
      <c r="AA9541" s="49" t="str">
        <f t="shared" ca="1" si="1197"/>
        <v>Y</v>
      </c>
      <c r="AB9541" s="49">
        <f t="shared" ca="1" si="1198"/>
        <v>6</v>
      </c>
      <c r="AC9541" s="49" t="str">
        <f t="shared" ca="1" si="1199"/>
        <v>Y</v>
      </c>
    </row>
    <row r="9542" spans="1:29" x14ac:dyDescent="0.25">
      <c r="A9542">
        <v>11261</v>
      </c>
      <c r="B9542" s="9">
        <v>43220</v>
      </c>
      <c r="C9542" s="50" t="str">
        <f t="shared" si="1192"/>
        <v>N</v>
      </c>
      <c r="D9542" s="52">
        <f>_xlfn.XLOOKUP(B9542,Cal_Date!B:B,Cal_Date!A:A,0)</f>
        <v>5</v>
      </c>
      <c r="E9542">
        <v>2018</v>
      </c>
      <c r="F9542" t="s">
        <v>121</v>
      </c>
      <c r="G9542" t="s">
        <v>129</v>
      </c>
      <c r="H9542" t="s">
        <v>48</v>
      </c>
      <c r="I9542" t="s">
        <v>18</v>
      </c>
      <c r="J9542" t="s">
        <v>10</v>
      </c>
      <c r="K9542" t="s">
        <v>43</v>
      </c>
      <c r="L9542">
        <v>1</v>
      </c>
      <c r="M9542">
        <v>1008</v>
      </c>
      <c r="O9542" t="s">
        <v>28</v>
      </c>
      <c r="R9542" t="s">
        <v>44</v>
      </c>
      <c r="S9542" s="49" t="str">
        <f t="shared" si="1193"/>
        <v>Card</v>
      </c>
      <c r="T9542" s="3">
        <v>0.03</v>
      </c>
      <c r="U9542" s="2">
        <v>7.6229999999999993</v>
      </c>
      <c r="V9542" s="2">
        <v>1.46</v>
      </c>
      <c r="W9542" s="54">
        <f>_xlfn.XLOOKUP(M9542,Market!A:A,Market!F:F,0)</f>
        <v>8.8999999999999996E-2</v>
      </c>
      <c r="X9542" s="55">
        <f t="shared" si="1194"/>
        <v>0.22868999999999998</v>
      </c>
      <c r="Y9542" s="55">
        <f t="shared" si="1195"/>
        <v>6.1629999999999994</v>
      </c>
      <c r="Z9542" s="54">
        <f t="shared" si="1196"/>
        <v>0.80847435392889933</v>
      </c>
      <c r="AA9542" s="49" t="str">
        <f t="shared" ca="1" si="1197"/>
        <v>Y</v>
      </c>
      <c r="AB9542" s="49">
        <f t="shared" ca="1" si="1198"/>
        <v>6</v>
      </c>
      <c r="AC9542" s="49" t="str">
        <f t="shared" ca="1" si="1199"/>
        <v>Y</v>
      </c>
    </row>
    <row r="9543" spans="1:29" x14ac:dyDescent="0.25">
      <c r="A9543">
        <v>11262</v>
      </c>
      <c r="B9543" s="9">
        <v>43220</v>
      </c>
      <c r="C9543" s="50" t="str">
        <f t="shared" si="1192"/>
        <v>N</v>
      </c>
      <c r="D9543" s="52">
        <f>_xlfn.XLOOKUP(B9543,Cal_Date!B:B,Cal_Date!A:A,0)</f>
        <v>5</v>
      </c>
      <c r="E9543">
        <v>2018</v>
      </c>
      <c r="F9543" t="s">
        <v>121</v>
      </c>
      <c r="G9543" t="s">
        <v>129</v>
      </c>
      <c r="H9543" t="s">
        <v>11</v>
      </c>
      <c r="I9543" t="s">
        <v>11</v>
      </c>
      <c r="J9543" t="s">
        <v>15</v>
      </c>
      <c r="K9543" t="s">
        <v>42</v>
      </c>
      <c r="L9543">
        <v>1</v>
      </c>
      <c r="M9543">
        <v>1008</v>
      </c>
      <c r="O9543" t="s">
        <v>28</v>
      </c>
      <c r="R9543" t="s">
        <v>44</v>
      </c>
      <c r="S9543" s="49" t="str">
        <f t="shared" si="1193"/>
        <v>Card</v>
      </c>
      <c r="T9543" s="3">
        <v>0.03</v>
      </c>
      <c r="U9543" s="2">
        <v>2.7225000000000001</v>
      </c>
      <c r="V9543" s="2">
        <v>0.87</v>
      </c>
      <c r="W9543" s="54">
        <f>_xlfn.XLOOKUP(M9543,Market!A:A,Market!F:F,0)</f>
        <v>8.8999999999999996E-2</v>
      </c>
      <c r="X9543" s="55">
        <f t="shared" si="1194"/>
        <v>8.1674999999999998E-2</v>
      </c>
      <c r="Y9543" s="55">
        <f t="shared" si="1195"/>
        <v>1.8525</v>
      </c>
      <c r="Z9543" s="54">
        <f t="shared" si="1196"/>
        <v>0.68044077134986225</v>
      </c>
      <c r="AA9543" s="49" t="str">
        <f t="shared" ca="1" si="1197"/>
        <v>Y</v>
      </c>
      <c r="AB9543" s="49">
        <f t="shared" ca="1" si="1198"/>
        <v>6</v>
      </c>
      <c r="AC9543" s="49" t="str">
        <f t="shared" ca="1" si="1199"/>
        <v>Y</v>
      </c>
    </row>
    <row r="9544" spans="1:29" x14ac:dyDescent="0.25">
      <c r="A9544">
        <v>11263</v>
      </c>
      <c r="B9544" s="9">
        <v>43220</v>
      </c>
      <c r="C9544" s="50" t="str">
        <f t="shared" si="1192"/>
        <v>N</v>
      </c>
      <c r="D9544" s="52">
        <f>_xlfn.XLOOKUP(B9544,Cal_Date!B:B,Cal_Date!A:A,0)</f>
        <v>5</v>
      </c>
      <c r="E9544">
        <v>2018</v>
      </c>
      <c r="F9544" t="s">
        <v>121</v>
      </c>
      <c r="G9544" t="s">
        <v>129</v>
      </c>
      <c r="H9544" t="s">
        <v>48</v>
      </c>
      <c r="I9544" t="s">
        <v>18</v>
      </c>
      <c r="J9544" t="s">
        <v>10</v>
      </c>
      <c r="K9544" t="s">
        <v>43</v>
      </c>
      <c r="L9544">
        <v>1</v>
      </c>
      <c r="M9544">
        <v>1000</v>
      </c>
      <c r="O9544" t="s">
        <v>25</v>
      </c>
      <c r="R9544" t="s">
        <v>44</v>
      </c>
      <c r="S9544" s="49" t="str">
        <f t="shared" si="1193"/>
        <v>Card</v>
      </c>
      <c r="T9544" s="3">
        <v>0.03</v>
      </c>
      <c r="U9544" s="2">
        <v>7.5600000000000005</v>
      </c>
      <c r="V9544" s="2">
        <v>1.46</v>
      </c>
      <c r="W9544" s="54">
        <f>_xlfn.XLOOKUP(M9544,Market!A:A,Market!F:F,0)</f>
        <v>0.08</v>
      </c>
      <c r="X9544" s="55">
        <f t="shared" si="1194"/>
        <v>0.2268</v>
      </c>
      <c r="Y9544" s="55">
        <f t="shared" si="1195"/>
        <v>6.1000000000000005</v>
      </c>
      <c r="Z9544" s="54">
        <f t="shared" si="1196"/>
        <v>0.80687830687830686</v>
      </c>
      <c r="AA9544" s="49" t="str">
        <f t="shared" ca="1" si="1197"/>
        <v>Y</v>
      </c>
      <c r="AB9544" s="49">
        <f t="shared" ca="1" si="1198"/>
        <v>6</v>
      </c>
      <c r="AC9544" s="49" t="str">
        <f t="shared" ca="1" si="1199"/>
        <v>Y</v>
      </c>
    </row>
    <row r="9545" spans="1:29" x14ac:dyDescent="0.25">
      <c r="A9545">
        <v>11264</v>
      </c>
      <c r="B9545" s="9">
        <v>43220</v>
      </c>
      <c r="C9545" s="50" t="str">
        <f t="shared" si="1192"/>
        <v>N</v>
      </c>
      <c r="D9545" s="52">
        <f>_xlfn.XLOOKUP(B9545,Cal_Date!B:B,Cal_Date!A:A,0)</f>
        <v>5</v>
      </c>
      <c r="E9545">
        <v>2018</v>
      </c>
      <c r="F9545" t="s">
        <v>121</v>
      </c>
      <c r="G9545" t="s">
        <v>129</v>
      </c>
      <c r="H9545" t="s">
        <v>48</v>
      </c>
      <c r="I9545" t="s">
        <v>18</v>
      </c>
      <c r="J9545" t="s">
        <v>10</v>
      </c>
      <c r="K9545" t="s">
        <v>43</v>
      </c>
      <c r="L9545">
        <v>2</v>
      </c>
      <c r="M9545">
        <v>1000</v>
      </c>
      <c r="O9545" t="s">
        <v>25</v>
      </c>
      <c r="R9545" t="s">
        <v>44</v>
      </c>
      <c r="S9545" s="49" t="str">
        <f t="shared" si="1193"/>
        <v>Card</v>
      </c>
      <c r="T9545" s="3">
        <v>0.03</v>
      </c>
      <c r="U9545" s="2">
        <v>15.120000000000001</v>
      </c>
      <c r="V9545" s="2">
        <v>2.92</v>
      </c>
      <c r="W9545" s="54">
        <f>_xlfn.XLOOKUP(M9545,Market!A:A,Market!F:F,0)</f>
        <v>0.08</v>
      </c>
      <c r="X9545" s="55">
        <f t="shared" si="1194"/>
        <v>0.4536</v>
      </c>
      <c r="Y9545" s="55">
        <f t="shared" si="1195"/>
        <v>12.200000000000001</v>
      </c>
      <c r="Z9545" s="54">
        <f t="shared" si="1196"/>
        <v>0.80687830687830686</v>
      </c>
      <c r="AA9545" s="49" t="str">
        <f t="shared" ca="1" si="1197"/>
        <v>Y</v>
      </c>
      <c r="AB9545" s="49">
        <f t="shared" ca="1" si="1198"/>
        <v>6</v>
      </c>
      <c r="AC9545" s="49" t="str">
        <f t="shared" ca="1" si="1199"/>
        <v>Y</v>
      </c>
    </row>
    <row r="9546" spans="1:29" x14ac:dyDescent="0.25">
      <c r="A9546">
        <v>11265</v>
      </c>
      <c r="B9546" s="9">
        <v>43220</v>
      </c>
      <c r="C9546" s="50" t="str">
        <f t="shared" si="1192"/>
        <v>N</v>
      </c>
      <c r="D9546" s="52">
        <f>_xlfn.XLOOKUP(B9546,Cal_Date!B:B,Cal_Date!A:A,0)</f>
        <v>5</v>
      </c>
      <c r="E9546">
        <v>2018</v>
      </c>
      <c r="F9546" t="s">
        <v>121</v>
      </c>
      <c r="G9546" t="s">
        <v>129</v>
      </c>
      <c r="H9546" t="s">
        <v>48</v>
      </c>
      <c r="I9546" t="s">
        <v>18</v>
      </c>
      <c r="J9546" t="s">
        <v>10</v>
      </c>
      <c r="K9546" t="s">
        <v>43</v>
      </c>
      <c r="L9546">
        <v>2</v>
      </c>
      <c r="M9546">
        <v>1000</v>
      </c>
      <c r="O9546" t="s">
        <v>25</v>
      </c>
      <c r="R9546" t="s">
        <v>44</v>
      </c>
      <c r="S9546" s="49" t="str">
        <f t="shared" si="1193"/>
        <v>Card</v>
      </c>
      <c r="T9546" s="3">
        <v>0.03</v>
      </c>
      <c r="U9546" s="2">
        <v>15.120000000000001</v>
      </c>
      <c r="V9546" s="2">
        <v>2.92</v>
      </c>
      <c r="W9546" s="54">
        <f>_xlfn.XLOOKUP(M9546,Market!A:A,Market!F:F,0)</f>
        <v>0.08</v>
      </c>
      <c r="X9546" s="55">
        <f t="shared" si="1194"/>
        <v>0.4536</v>
      </c>
      <c r="Y9546" s="55">
        <f t="shared" si="1195"/>
        <v>12.200000000000001</v>
      </c>
      <c r="Z9546" s="54">
        <f t="shared" si="1196"/>
        <v>0.80687830687830686</v>
      </c>
      <c r="AA9546" s="49" t="str">
        <f t="shared" ca="1" si="1197"/>
        <v>Y</v>
      </c>
      <c r="AB9546" s="49">
        <f t="shared" ca="1" si="1198"/>
        <v>6</v>
      </c>
      <c r="AC9546" s="49" t="str">
        <f t="shared" ca="1" si="1199"/>
        <v>Y</v>
      </c>
    </row>
    <row r="9547" spans="1:29" x14ac:dyDescent="0.25">
      <c r="A9547">
        <v>11266</v>
      </c>
      <c r="B9547" s="9">
        <v>43220</v>
      </c>
      <c r="C9547" s="50" t="str">
        <f t="shared" si="1192"/>
        <v>N</v>
      </c>
      <c r="D9547" s="52">
        <f>_xlfn.XLOOKUP(B9547,Cal_Date!B:B,Cal_Date!A:A,0)</f>
        <v>5</v>
      </c>
      <c r="E9547">
        <v>2018</v>
      </c>
      <c r="F9547" t="s">
        <v>121</v>
      </c>
      <c r="G9547" t="s">
        <v>129</v>
      </c>
      <c r="H9547" t="s">
        <v>48</v>
      </c>
      <c r="I9547" t="s">
        <v>18</v>
      </c>
      <c r="J9547" t="s">
        <v>10</v>
      </c>
      <c r="K9547" t="s">
        <v>43</v>
      </c>
      <c r="L9547">
        <v>1</v>
      </c>
      <c r="M9547">
        <v>1001</v>
      </c>
      <c r="O9547" t="s">
        <v>25</v>
      </c>
      <c r="R9547" t="s">
        <v>47</v>
      </c>
      <c r="S9547" s="49" t="str">
        <f t="shared" si="1193"/>
        <v>Card</v>
      </c>
      <c r="T9547" s="3">
        <v>3.5000000000000003E-2</v>
      </c>
      <c r="U9547" s="2">
        <v>7.42</v>
      </c>
      <c r="V9547" s="2">
        <v>1.46</v>
      </c>
      <c r="W9547" s="54">
        <f>_xlfn.XLOOKUP(M9547,Market!A:A,Market!F:F,0)</f>
        <v>0.06</v>
      </c>
      <c r="X9547" s="55">
        <f t="shared" si="1194"/>
        <v>0.25970000000000004</v>
      </c>
      <c r="Y9547" s="55">
        <f t="shared" si="1195"/>
        <v>5.96</v>
      </c>
      <c r="Z9547" s="54">
        <f t="shared" si="1196"/>
        <v>0.80323450134770891</v>
      </c>
      <c r="AA9547" s="49" t="str">
        <f t="shared" ca="1" si="1197"/>
        <v>Y</v>
      </c>
      <c r="AB9547" s="49">
        <f t="shared" ca="1" si="1198"/>
        <v>6</v>
      </c>
      <c r="AC9547" s="49" t="str">
        <f t="shared" ca="1" si="1199"/>
        <v>Y</v>
      </c>
    </row>
    <row r="9548" spans="1:29" x14ac:dyDescent="0.25">
      <c r="A9548">
        <v>11267</v>
      </c>
      <c r="B9548" s="9">
        <v>43220</v>
      </c>
      <c r="C9548" s="50" t="str">
        <f t="shared" si="1192"/>
        <v>N</v>
      </c>
      <c r="D9548" s="52">
        <f>_xlfn.XLOOKUP(B9548,Cal_Date!B:B,Cal_Date!A:A,0)</f>
        <v>5</v>
      </c>
      <c r="E9548">
        <v>2018</v>
      </c>
      <c r="F9548" t="s">
        <v>121</v>
      </c>
      <c r="G9548" t="s">
        <v>129</v>
      </c>
      <c r="H9548" t="s">
        <v>14</v>
      </c>
      <c r="I9548" t="s">
        <v>18</v>
      </c>
      <c r="J9548" t="s">
        <v>15</v>
      </c>
      <c r="K9548" t="s">
        <v>43</v>
      </c>
      <c r="L9548">
        <v>1</v>
      </c>
      <c r="M9548">
        <v>1000</v>
      </c>
      <c r="O9548" t="s">
        <v>25</v>
      </c>
      <c r="R9548" t="s">
        <v>47</v>
      </c>
      <c r="S9548" s="49" t="str">
        <f t="shared" si="1193"/>
        <v>Card</v>
      </c>
      <c r="T9548" s="3">
        <v>3.5000000000000003E-2</v>
      </c>
      <c r="U9548" s="2">
        <v>5.4</v>
      </c>
      <c r="V9548" s="2">
        <v>2.1</v>
      </c>
      <c r="W9548" s="54">
        <f>_xlfn.XLOOKUP(M9548,Market!A:A,Market!F:F,0)</f>
        <v>0.08</v>
      </c>
      <c r="X9548" s="55">
        <f t="shared" si="1194"/>
        <v>0.18900000000000003</v>
      </c>
      <c r="Y9548" s="55">
        <f t="shared" si="1195"/>
        <v>3.3000000000000003</v>
      </c>
      <c r="Z9548" s="54">
        <f t="shared" si="1196"/>
        <v>0.61111111111111116</v>
      </c>
      <c r="AA9548" s="49" t="str">
        <f t="shared" ca="1" si="1197"/>
        <v>Y</v>
      </c>
      <c r="AB9548" s="49">
        <f t="shared" ca="1" si="1198"/>
        <v>6</v>
      </c>
      <c r="AC9548" s="49" t="str">
        <f t="shared" ca="1" si="1199"/>
        <v>Y</v>
      </c>
    </row>
    <row r="9549" spans="1:29" x14ac:dyDescent="0.25">
      <c r="A9549">
        <v>11268</v>
      </c>
      <c r="B9549" s="9">
        <v>43220</v>
      </c>
      <c r="C9549" s="50" t="str">
        <f t="shared" si="1192"/>
        <v>N</v>
      </c>
      <c r="D9549" s="52">
        <f>_xlfn.XLOOKUP(B9549,Cal_Date!B:B,Cal_Date!A:A,0)</f>
        <v>5</v>
      </c>
      <c r="E9549">
        <v>2018</v>
      </c>
      <c r="F9549" t="s">
        <v>121</v>
      </c>
      <c r="G9549" t="s">
        <v>129</v>
      </c>
      <c r="H9549" t="s">
        <v>14</v>
      </c>
      <c r="I9549" t="s">
        <v>18</v>
      </c>
      <c r="J9549" t="s">
        <v>15</v>
      </c>
      <c r="K9549" t="s">
        <v>43</v>
      </c>
      <c r="L9549">
        <v>1</v>
      </c>
      <c r="M9549">
        <v>1000</v>
      </c>
      <c r="O9549" t="s">
        <v>25</v>
      </c>
      <c r="R9549" t="s">
        <v>44</v>
      </c>
      <c r="S9549" s="49" t="str">
        <f t="shared" si="1193"/>
        <v>Card</v>
      </c>
      <c r="T9549" s="3">
        <v>0.03</v>
      </c>
      <c r="U9549" s="2">
        <v>5.4</v>
      </c>
      <c r="V9549" s="2">
        <v>2.1</v>
      </c>
      <c r="W9549" s="54">
        <f>_xlfn.XLOOKUP(M9549,Market!A:A,Market!F:F,0)</f>
        <v>0.08</v>
      </c>
      <c r="X9549" s="55">
        <f t="shared" si="1194"/>
        <v>0.16200000000000001</v>
      </c>
      <c r="Y9549" s="55">
        <f t="shared" si="1195"/>
        <v>3.3000000000000003</v>
      </c>
      <c r="Z9549" s="54">
        <f t="shared" si="1196"/>
        <v>0.61111111111111116</v>
      </c>
      <c r="AA9549" s="49" t="str">
        <f t="shared" ca="1" si="1197"/>
        <v>Y</v>
      </c>
      <c r="AB9549" s="49">
        <f t="shared" ca="1" si="1198"/>
        <v>6</v>
      </c>
      <c r="AC9549" s="49" t="str">
        <f t="shared" ca="1" si="1199"/>
        <v>Y</v>
      </c>
    </row>
    <row r="9550" spans="1:29" x14ac:dyDescent="0.25">
      <c r="A9550">
        <v>11269</v>
      </c>
      <c r="B9550" s="9">
        <v>43220</v>
      </c>
      <c r="C9550" s="50" t="str">
        <f t="shared" si="1192"/>
        <v>N</v>
      </c>
      <c r="D9550" s="52">
        <f>_xlfn.XLOOKUP(B9550,Cal_Date!B:B,Cal_Date!A:A,0)</f>
        <v>5</v>
      </c>
      <c r="E9550">
        <v>2018</v>
      </c>
      <c r="F9550" t="s">
        <v>121</v>
      </c>
      <c r="G9550" t="s">
        <v>129</v>
      </c>
      <c r="H9550" t="s">
        <v>11</v>
      </c>
      <c r="I9550" t="s">
        <v>11</v>
      </c>
      <c r="J9550" t="s">
        <v>15</v>
      </c>
      <c r="K9550" t="s">
        <v>42</v>
      </c>
      <c r="L9550">
        <v>2</v>
      </c>
      <c r="M9550">
        <v>1004</v>
      </c>
      <c r="O9550" t="s">
        <v>28</v>
      </c>
      <c r="R9550" t="s">
        <v>44</v>
      </c>
      <c r="S9550" s="49" t="str">
        <f t="shared" si="1193"/>
        <v>Card</v>
      </c>
      <c r="T9550" s="3">
        <v>0.03</v>
      </c>
      <c r="U9550" s="2">
        <v>5.3000000000000007</v>
      </c>
      <c r="V9550" s="2">
        <v>1.74</v>
      </c>
      <c r="W9550" s="54">
        <f>_xlfn.XLOOKUP(M9550,Market!A:A,Market!F:F,0)</f>
        <v>0.06</v>
      </c>
      <c r="X9550" s="55">
        <f t="shared" si="1194"/>
        <v>0.159</v>
      </c>
      <c r="Y9550" s="55">
        <f t="shared" si="1195"/>
        <v>3.5600000000000005</v>
      </c>
      <c r="Z9550" s="54">
        <f t="shared" si="1196"/>
        <v>0.67169811320754713</v>
      </c>
      <c r="AA9550" s="49" t="str">
        <f t="shared" ca="1" si="1197"/>
        <v>Y</v>
      </c>
      <c r="AB9550" s="49">
        <f t="shared" ca="1" si="1198"/>
        <v>6</v>
      </c>
      <c r="AC9550" s="49" t="str">
        <f t="shared" ca="1" si="1199"/>
        <v>Y</v>
      </c>
    </row>
    <row r="9551" spans="1:29" x14ac:dyDescent="0.25">
      <c r="A9551">
        <v>11270</v>
      </c>
      <c r="B9551" s="9">
        <v>43220</v>
      </c>
      <c r="C9551" s="50" t="str">
        <f t="shared" si="1192"/>
        <v>N</v>
      </c>
      <c r="D9551" s="52">
        <f>_xlfn.XLOOKUP(B9551,Cal_Date!B:B,Cal_Date!A:A,0)</f>
        <v>5</v>
      </c>
      <c r="E9551">
        <v>2018</v>
      </c>
      <c r="F9551" t="s">
        <v>121</v>
      </c>
      <c r="G9551" t="s">
        <v>129</v>
      </c>
      <c r="H9551" t="s">
        <v>48</v>
      </c>
      <c r="I9551" t="s">
        <v>18</v>
      </c>
      <c r="J9551" t="s">
        <v>10</v>
      </c>
      <c r="K9551" t="s">
        <v>43</v>
      </c>
      <c r="L9551">
        <v>1</v>
      </c>
      <c r="M9551">
        <v>1005</v>
      </c>
      <c r="O9551" t="s">
        <v>25</v>
      </c>
      <c r="R9551" t="s">
        <v>44</v>
      </c>
      <c r="S9551" s="49" t="str">
        <f t="shared" si="1193"/>
        <v>Card</v>
      </c>
      <c r="T9551" s="3">
        <v>0.03</v>
      </c>
      <c r="U9551" s="2">
        <v>7.6229999999999993</v>
      </c>
      <c r="V9551" s="2">
        <v>1.46</v>
      </c>
      <c r="W9551" s="54">
        <f>_xlfn.XLOOKUP(M9551,Market!A:A,Market!F:F,0)</f>
        <v>8.8999999999999996E-2</v>
      </c>
      <c r="X9551" s="55">
        <f t="shared" si="1194"/>
        <v>0.22868999999999998</v>
      </c>
      <c r="Y9551" s="55">
        <f t="shared" si="1195"/>
        <v>6.1629999999999994</v>
      </c>
      <c r="Z9551" s="54">
        <f t="shared" si="1196"/>
        <v>0.80847435392889933</v>
      </c>
      <c r="AA9551" s="49" t="str">
        <f t="shared" ca="1" si="1197"/>
        <v>Y</v>
      </c>
      <c r="AB9551" s="49">
        <f t="shared" ca="1" si="1198"/>
        <v>6</v>
      </c>
      <c r="AC9551" s="49" t="str">
        <f t="shared" ca="1" si="1199"/>
        <v>Y</v>
      </c>
    </row>
    <row r="9552" spans="1:29" x14ac:dyDescent="0.25">
      <c r="A9552">
        <v>11271</v>
      </c>
      <c r="B9552" s="9">
        <v>43220</v>
      </c>
      <c r="C9552" s="50" t="str">
        <f t="shared" si="1192"/>
        <v>N</v>
      </c>
      <c r="D9552" s="52">
        <f>_xlfn.XLOOKUP(B9552,Cal_Date!B:B,Cal_Date!A:A,0)</f>
        <v>5</v>
      </c>
      <c r="E9552">
        <v>2018</v>
      </c>
      <c r="F9552" t="s">
        <v>121</v>
      </c>
      <c r="G9552" t="s">
        <v>129</v>
      </c>
      <c r="H9552" t="s">
        <v>48</v>
      </c>
      <c r="I9552" t="s">
        <v>18</v>
      </c>
      <c r="J9552" t="s">
        <v>10</v>
      </c>
      <c r="K9552" t="s">
        <v>43</v>
      </c>
      <c r="L9552">
        <v>2</v>
      </c>
      <c r="M9552">
        <v>1000</v>
      </c>
      <c r="O9552" t="s">
        <v>25</v>
      </c>
      <c r="R9552" t="s">
        <v>44</v>
      </c>
      <c r="S9552" s="49" t="str">
        <f t="shared" si="1193"/>
        <v>Card</v>
      </c>
      <c r="T9552" s="3">
        <v>0.03</v>
      </c>
      <c r="U9552" s="2">
        <v>15.120000000000001</v>
      </c>
      <c r="V9552" s="2">
        <v>2.92</v>
      </c>
      <c r="W9552" s="54">
        <f>_xlfn.XLOOKUP(M9552,Market!A:A,Market!F:F,0)</f>
        <v>0.08</v>
      </c>
      <c r="X9552" s="55">
        <f t="shared" si="1194"/>
        <v>0.4536</v>
      </c>
      <c r="Y9552" s="55">
        <f t="shared" si="1195"/>
        <v>12.200000000000001</v>
      </c>
      <c r="Z9552" s="54">
        <f t="shared" si="1196"/>
        <v>0.80687830687830686</v>
      </c>
      <c r="AA9552" s="49" t="str">
        <f t="shared" ca="1" si="1197"/>
        <v>Y</v>
      </c>
      <c r="AB9552" s="49">
        <f t="shared" ca="1" si="1198"/>
        <v>6</v>
      </c>
      <c r="AC9552" s="49" t="str">
        <f t="shared" ca="1" si="1199"/>
        <v>Y</v>
      </c>
    </row>
    <row r="9553" spans="1:29" x14ac:dyDescent="0.25">
      <c r="A9553">
        <v>11272</v>
      </c>
      <c r="B9553" s="9">
        <v>43220</v>
      </c>
      <c r="C9553" s="50" t="str">
        <f t="shared" si="1192"/>
        <v>N</v>
      </c>
      <c r="D9553" s="52">
        <f>_xlfn.XLOOKUP(B9553,Cal_Date!B:B,Cal_Date!A:A,0)</f>
        <v>5</v>
      </c>
      <c r="E9553">
        <v>2018</v>
      </c>
      <c r="F9553" t="s">
        <v>121</v>
      </c>
      <c r="G9553" t="s">
        <v>129</v>
      </c>
      <c r="H9553" t="s">
        <v>48</v>
      </c>
      <c r="I9553" t="s">
        <v>18</v>
      </c>
      <c r="J9553" t="s">
        <v>10</v>
      </c>
      <c r="K9553" t="s">
        <v>43</v>
      </c>
      <c r="L9553">
        <v>1</v>
      </c>
      <c r="M9553">
        <v>1006</v>
      </c>
      <c r="O9553" t="s">
        <v>28</v>
      </c>
      <c r="R9553" t="s">
        <v>44</v>
      </c>
      <c r="S9553" s="49" t="str">
        <f t="shared" si="1193"/>
        <v>Card</v>
      </c>
      <c r="T9553" s="3">
        <v>0.03</v>
      </c>
      <c r="U9553" s="2">
        <v>7.6229999999999993</v>
      </c>
      <c r="V9553" s="2">
        <v>1.46</v>
      </c>
      <c r="W9553" s="54">
        <f>_xlfn.XLOOKUP(M9553,Market!A:A,Market!F:F,0)</f>
        <v>8.8999999999999996E-2</v>
      </c>
      <c r="X9553" s="55">
        <f t="shared" si="1194"/>
        <v>0.22868999999999998</v>
      </c>
      <c r="Y9553" s="55">
        <f t="shared" si="1195"/>
        <v>6.1629999999999994</v>
      </c>
      <c r="Z9553" s="54">
        <f t="shared" si="1196"/>
        <v>0.80847435392889933</v>
      </c>
      <c r="AA9553" s="49" t="str">
        <f t="shared" ca="1" si="1197"/>
        <v>Y</v>
      </c>
      <c r="AB9553" s="49">
        <f t="shared" ca="1" si="1198"/>
        <v>6</v>
      </c>
      <c r="AC9553" s="49" t="str">
        <f t="shared" ca="1" si="1199"/>
        <v>Y</v>
      </c>
    </row>
    <row r="9554" spans="1:29" x14ac:dyDescent="0.25">
      <c r="A9554">
        <v>11273</v>
      </c>
      <c r="B9554" s="9">
        <v>43220</v>
      </c>
      <c r="C9554" s="50" t="str">
        <f t="shared" si="1192"/>
        <v>N</v>
      </c>
      <c r="D9554" s="52">
        <f>_xlfn.XLOOKUP(B9554,Cal_Date!B:B,Cal_Date!A:A,0)</f>
        <v>5</v>
      </c>
      <c r="E9554">
        <v>2018</v>
      </c>
      <c r="F9554" t="s">
        <v>121</v>
      </c>
      <c r="G9554" t="s">
        <v>129</v>
      </c>
      <c r="H9554" t="s">
        <v>48</v>
      </c>
      <c r="I9554" t="s">
        <v>18</v>
      </c>
      <c r="J9554" t="s">
        <v>10</v>
      </c>
      <c r="K9554" t="s">
        <v>43</v>
      </c>
      <c r="L9554">
        <v>2</v>
      </c>
      <c r="M9554">
        <v>1000</v>
      </c>
      <c r="O9554" t="s">
        <v>25</v>
      </c>
      <c r="R9554" t="s">
        <v>47</v>
      </c>
      <c r="S9554" s="49" t="str">
        <f t="shared" si="1193"/>
        <v>Card</v>
      </c>
      <c r="T9554" s="3">
        <v>3.5000000000000003E-2</v>
      </c>
      <c r="U9554" s="2">
        <v>15.120000000000001</v>
      </c>
      <c r="V9554" s="2">
        <v>2.92</v>
      </c>
      <c r="W9554" s="54">
        <f>_xlfn.XLOOKUP(M9554,Market!A:A,Market!F:F,0)</f>
        <v>0.08</v>
      </c>
      <c r="X9554" s="55">
        <f t="shared" si="1194"/>
        <v>0.52920000000000011</v>
      </c>
      <c r="Y9554" s="55">
        <f t="shared" si="1195"/>
        <v>12.200000000000001</v>
      </c>
      <c r="Z9554" s="54">
        <f t="shared" si="1196"/>
        <v>0.80687830687830686</v>
      </c>
      <c r="AA9554" s="49" t="str">
        <f t="shared" ca="1" si="1197"/>
        <v>Y</v>
      </c>
      <c r="AB9554" s="49">
        <f t="shared" ca="1" si="1198"/>
        <v>6</v>
      </c>
      <c r="AC9554" s="49" t="str">
        <f t="shared" ca="1" si="1199"/>
        <v>Y</v>
      </c>
    </row>
    <row r="9555" spans="1:29" x14ac:dyDescent="0.25">
      <c r="A9555">
        <v>11274</v>
      </c>
      <c r="B9555" s="9">
        <v>43220</v>
      </c>
      <c r="C9555" s="50" t="str">
        <f t="shared" si="1192"/>
        <v>N</v>
      </c>
      <c r="D9555" s="52">
        <f>_xlfn.XLOOKUP(B9555,Cal_Date!B:B,Cal_Date!A:A,0)</f>
        <v>5</v>
      </c>
      <c r="E9555">
        <v>2018</v>
      </c>
      <c r="F9555" t="s">
        <v>121</v>
      </c>
      <c r="G9555" t="s">
        <v>129</v>
      </c>
      <c r="H9555" t="s">
        <v>14</v>
      </c>
      <c r="I9555" t="s">
        <v>18</v>
      </c>
      <c r="J9555" t="s">
        <v>15</v>
      </c>
      <c r="K9555" t="s">
        <v>43</v>
      </c>
      <c r="L9555">
        <v>1</v>
      </c>
      <c r="M9555">
        <v>1001</v>
      </c>
      <c r="O9555" t="s">
        <v>25</v>
      </c>
      <c r="R9555" t="s">
        <v>44</v>
      </c>
      <c r="S9555" s="49" t="str">
        <f t="shared" si="1193"/>
        <v>Card</v>
      </c>
      <c r="T9555" s="3">
        <v>0.03</v>
      </c>
      <c r="U9555" s="2">
        <v>5.3000000000000007</v>
      </c>
      <c r="V9555" s="2">
        <v>2.1</v>
      </c>
      <c r="W9555" s="54">
        <f>_xlfn.XLOOKUP(M9555,Market!A:A,Market!F:F,0)</f>
        <v>0.06</v>
      </c>
      <c r="X9555" s="55">
        <f t="shared" si="1194"/>
        <v>0.159</v>
      </c>
      <c r="Y9555" s="55">
        <f t="shared" si="1195"/>
        <v>3.2000000000000006</v>
      </c>
      <c r="Z9555" s="54">
        <f t="shared" si="1196"/>
        <v>0.60377358490566047</v>
      </c>
      <c r="AA9555" s="49" t="str">
        <f t="shared" ca="1" si="1197"/>
        <v>Y</v>
      </c>
      <c r="AB9555" s="49">
        <f t="shared" ca="1" si="1198"/>
        <v>6</v>
      </c>
      <c r="AC9555" s="49" t="str">
        <f t="shared" ca="1" si="1199"/>
        <v>Y</v>
      </c>
    </row>
    <row r="9556" spans="1:29" x14ac:dyDescent="0.25">
      <c r="A9556">
        <v>11275</v>
      </c>
      <c r="B9556" s="9">
        <v>43220</v>
      </c>
      <c r="C9556" s="50" t="str">
        <f t="shared" si="1192"/>
        <v>N</v>
      </c>
      <c r="D9556" s="52">
        <f>_xlfn.XLOOKUP(B9556,Cal_Date!B:B,Cal_Date!A:A,0)</f>
        <v>5</v>
      </c>
      <c r="E9556">
        <v>2018</v>
      </c>
      <c r="F9556" t="s">
        <v>121</v>
      </c>
      <c r="G9556" t="s">
        <v>129</v>
      </c>
      <c r="H9556" t="s">
        <v>11</v>
      </c>
      <c r="I9556" t="s">
        <v>18</v>
      </c>
      <c r="J9556" t="s">
        <v>15</v>
      </c>
      <c r="K9556" t="s">
        <v>42</v>
      </c>
      <c r="L9556">
        <v>1</v>
      </c>
      <c r="M9556">
        <v>1008</v>
      </c>
      <c r="O9556" t="s">
        <v>28</v>
      </c>
      <c r="R9556" t="s">
        <v>44</v>
      </c>
      <c r="S9556" s="49" t="str">
        <f t="shared" si="1193"/>
        <v>Card</v>
      </c>
      <c r="T9556" s="3">
        <v>0.03</v>
      </c>
      <c r="U9556" s="2">
        <v>2.7225000000000001</v>
      </c>
      <c r="V9556" s="2">
        <v>1.4</v>
      </c>
      <c r="W9556" s="54">
        <f>_xlfn.XLOOKUP(M9556,Market!A:A,Market!F:F,0)</f>
        <v>8.8999999999999996E-2</v>
      </c>
      <c r="X9556" s="55">
        <f t="shared" si="1194"/>
        <v>8.1674999999999998E-2</v>
      </c>
      <c r="Y9556" s="55">
        <f t="shared" si="1195"/>
        <v>1.3225000000000002</v>
      </c>
      <c r="Z9556" s="54">
        <f t="shared" si="1196"/>
        <v>0.48576675849403128</v>
      </c>
      <c r="AA9556" s="49" t="str">
        <f t="shared" ca="1" si="1197"/>
        <v>Y</v>
      </c>
      <c r="AB9556" s="49">
        <f t="shared" ca="1" si="1198"/>
        <v>6</v>
      </c>
      <c r="AC9556" s="49" t="str">
        <f t="shared" ca="1" si="1199"/>
        <v>Y</v>
      </c>
    </row>
    <row r="9557" spans="1:29" x14ac:dyDescent="0.25">
      <c r="A9557">
        <v>11276</v>
      </c>
      <c r="B9557" s="9">
        <v>43220</v>
      </c>
      <c r="C9557" s="50" t="str">
        <f t="shared" si="1192"/>
        <v>N</v>
      </c>
      <c r="D9557" s="52">
        <f>_xlfn.XLOOKUP(B9557,Cal_Date!B:B,Cal_Date!A:A,0)</f>
        <v>5</v>
      </c>
      <c r="E9557">
        <v>2018</v>
      </c>
      <c r="F9557" t="s">
        <v>121</v>
      </c>
      <c r="G9557" t="s">
        <v>129</v>
      </c>
      <c r="H9557" t="s">
        <v>48</v>
      </c>
      <c r="I9557" t="s">
        <v>18</v>
      </c>
      <c r="J9557" t="s">
        <v>10</v>
      </c>
      <c r="K9557" t="s">
        <v>43</v>
      </c>
      <c r="L9557">
        <v>1</v>
      </c>
      <c r="M9557">
        <v>1009</v>
      </c>
      <c r="O9557" t="s">
        <v>28</v>
      </c>
      <c r="R9557" t="s">
        <v>44</v>
      </c>
      <c r="S9557" s="49" t="str">
        <f t="shared" si="1193"/>
        <v>Card</v>
      </c>
      <c r="T9557" s="3">
        <v>0.03</v>
      </c>
      <c r="U9557" s="2">
        <v>7.6229999999999993</v>
      </c>
      <c r="V9557" s="2">
        <v>1.46</v>
      </c>
      <c r="W9557" s="54">
        <f>_xlfn.XLOOKUP(M9557,Market!A:A,Market!F:F,0)</f>
        <v>8.8999999999999996E-2</v>
      </c>
      <c r="X9557" s="55">
        <f t="shared" si="1194"/>
        <v>0.22868999999999998</v>
      </c>
      <c r="Y9557" s="55">
        <f t="shared" si="1195"/>
        <v>6.1629999999999994</v>
      </c>
      <c r="Z9557" s="54">
        <f t="shared" si="1196"/>
        <v>0.80847435392889933</v>
      </c>
      <c r="AA9557" s="49" t="str">
        <f t="shared" ca="1" si="1197"/>
        <v>Y</v>
      </c>
      <c r="AB9557" s="49">
        <f t="shared" ca="1" si="1198"/>
        <v>6</v>
      </c>
      <c r="AC9557" s="49" t="str">
        <f t="shared" ca="1" si="1199"/>
        <v>Y</v>
      </c>
    </row>
    <row r="9558" spans="1:29" x14ac:dyDescent="0.25">
      <c r="A9558">
        <v>11277</v>
      </c>
      <c r="B9558" s="9">
        <v>43220</v>
      </c>
      <c r="C9558" s="50" t="str">
        <f t="shared" si="1192"/>
        <v>N</v>
      </c>
      <c r="D9558" s="52">
        <f>_xlfn.XLOOKUP(B9558,Cal_Date!B:B,Cal_Date!A:A,0)</f>
        <v>5</v>
      </c>
      <c r="E9558">
        <v>2018</v>
      </c>
      <c r="F9558" t="s">
        <v>121</v>
      </c>
      <c r="G9558" t="s">
        <v>129</v>
      </c>
      <c r="H9558" t="s">
        <v>48</v>
      </c>
      <c r="I9558" t="s">
        <v>18</v>
      </c>
      <c r="J9558" t="s">
        <v>10</v>
      </c>
      <c r="K9558" t="s">
        <v>43</v>
      </c>
      <c r="L9558">
        <v>1</v>
      </c>
      <c r="M9558">
        <v>1001</v>
      </c>
      <c r="O9558" t="s">
        <v>25</v>
      </c>
      <c r="R9558" t="s">
        <v>44</v>
      </c>
      <c r="S9558" s="49" t="str">
        <f t="shared" si="1193"/>
        <v>Card</v>
      </c>
      <c r="T9558" s="3">
        <v>0.03</v>
      </c>
      <c r="U9558" s="2">
        <v>7.42</v>
      </c>
      <c r="V9558" s="2">
        <v>1.46</v>
      </c>
      <c r="W9558" s="54">
        <f>_xlfn.XLOOKUP(M9558,Market!A:A,Market!F:F,0)</f>
        <v>0.06</v>
      </c>
      <c r="X9558" s="55">
        <f t="shared" si="1194"/>
        <v>0.22259999999999999</v>
      </c>
      <c r="Y9558" s="55">
        <f t="shared" si="1195"/>
        <v>5.96</v>
      </c>
      <c r="Z9558" s="54">
        <f t="shared" si="1196"/>
        <v>0.80323450134770891</v>
      </c>
      <c r="AA9558" s="49" t="str">
        <f t="shared" ca="1" si="1197"/>
        <v>Y</v>
      </c>
      <c r="AB9558" s="49">
        <f t="shared" ca="1" si="1198"/>
        <v>6</v>
      </c>
      <c r="AC9558" s="49" t="str">
        <f t="shared" ca="1" si="1199"/>
        <v>Y</v>
      </c>
    </row>
    <row r="9559" spans="1:29" x14ac:dyDescent="0.25">
      <c r="A9559">
        <v>11278</v>
      </c>
      <c r="B9559" s="9">
        <v>43220</v>
      </c>
      <c r="C9559" s="50" t="str">
        <f t="shared" si="1192"/>
        <v>N</v>
      </c>
      <c r="D9559" s="52">
        <f>_xlfn.XLOOKUP(B9559,Cal_Date!B:B,Cal_Date!A:A,0)</f>
        <v>5</v>
      </c>
      <c r="E9559">
        <v>2018</v>
      </c>
      <c r="F9559" t="s">
        <v>121</v>
      </c>
      <c r="G9559" t="s">
        <v>129</v>
      </c>
      <c r="H9559" t="s">
        <v>48</v>
      </c>
      <c r="I9559" t="s">
        <v>18</v>
      </c>
      <c r="J9559" t="s">
        <v>10</v>
      </c>
      <c r="K9559" t="s">
        <v>43</v>
      </c>
      <c r="L9559">
        <v>2</v>
      </c>
      <c r="M9559">
        <v>1001</v>
      </c>
      <c r="O9559" t="s">
        <v>25</v>
      </c>
      <c r="R9559" t="s">
        <v>44</v>
      </c>
      <c r="S9559" s="49" t="str">
        <f t="shared" si="1193"/>
        <v>Card</v>
      </c>
      <c r="T9559" s="3">
        <v>0.03</v>
      </c>
      <c r="U9559" s="2">
        <v>14.84</v>
      </c>
      <c r="V9559" s="2">
        <v>2.92</v>
      </c>
      <c r="W9559" s="54">
        <f>_xlfn.XLOOKUP(M9559,Market!A:A,Market!F:F,0)</f>
        <v>0.06</v>
      </c>
      <c r="X9559" s="55">
        <f t="shared" si="1194"/>
        <v>0.44519999999999998</v>
      </c>
      <c r="Y9559" s="55">
        <f t="shared" si="1195"/>
        <v>11.92</v>
      </c>
      <c r="Z9559" s="54">
        <f t="shared" si="1196"/>
        <v>0.80323450134770891</v>
      </c>
      <c r="AA9559" s="49" t="str">
        <f t="shared" ca="1" si="1197"/>
        <v>Y</v>
      </c>
      <c r="AB9559" s="49">
        <f t="shared" ca="1" si="1198"/>
        <v>6</v>
      </c>
      <c r="AC9559" s="49" t="str">
        <f t="shared" ca="1" si="1199"/>
        <v>Y</v>
      </c>
    </row>
    <row r="9560" spans="1:29" x14ac:dyDescent="0.25">
      <c r="A9560">
        <v>11279</v>
      </c>
      <c r="B9560" s="9">
        <v>43220</v>
      </c>
      <c r="C9560" s="50" t="str">
        <f t="shared" si="1192"/>
        <v>N</v>
      </c>
      <c r="D9560" s="52">
        <f>_xlfn.XLOOKUP(B9560,Cal_Date!B:B,Cal_Date!A:A,0)</f>
        <v>5</v>
      </c>
      <c r="E9560">
        <v>2018</v>
      </c>
      <c r="F9560" t="s">
        <v>121</v>
      </c>
      <c r="G9560" t="s">
        <v>129</v>
      </c>
      <c r="H9560" t="s">
        <v>14</v>
      </c>
      <c r="I9560" t="s">
        <v>18</v>
      </c>
      <c r="J9560" t="s">
        <v>15</v>
      </c>
      <c r="K9560" t="s">
        <v>43</v>
      </c>
      <c r="L9560">
        <v>1</v>
      </c>
      <c r="M9560">
        <v>1001</v>
      </c>
      <c r="O9560" t="s">
        <v>25</v>
      </c>
      <c r="R9560" t="s">
        <v>44</v>
      </c>
      <c r="S9560" s="49" t="str">
        <f t="shared" si="1193"/>
        <v>Card</v>
      </c>
      <c r="T9560" s="3">
        <v>0.03</v>
      </c>
      <c r="U9560" s="2">
        <v>5.3000000000000007</v>
      </c>
      <c r="V9560" s="2">
        <v>2.2200000000000002</v>
      </c>
      <c r="W9560" s="54">
        <f>_xlfn.XLOOKUP(M9560,Market!A:A,Market!F:F,0)</f>
        <v>0.06</v>
      </c>
      <c r="X9560" s="55">
        <f t="shared" si="1194"/>
        <v>0.159</v>
      </c>
      <c r="Y9560" s="55">
        <f t="shared" si="1195"/>
        <v>3.0800000000000005</v>
      </c>
      <c r="Z9560" s="54">
        <f t="shared" si="1196"/>
        <v>0.5811320754716981</v>
      </c>
      <c r="AA9560" s="49" t="str">
        <f t="shared" ca="1" si="1197"/>
        <v>Y</v>
      </c>
      <c r="AB9560" s="49">
        <f t="shared" ca="1" si="1198"/>
        <v>6</v>
      </c>
      <c r="AC9560" s="49" t="str">
        <f t="shared" ca="1" si="1199"/>
        <v>Y</v>
      </c>
    </row>
    <row r="9561" spans="1:29" x14ac:dyDescent="0.25">
      <c r="A9561">
        <v>11280</v>
      </c>
      <c r="B9561" s="9">
        <v>43220</v>
      </c>
      <c r="C9561" s="50" t="str">
        <f t="shared" si="1192"/>
        <v>N</v>
      </c>
      <c r="D9561" s="52">
        <f>_xlfn.XLOOKUP(B9561,Cal_Date!B:B,Cal_Date!A:A,0)</f>
        <v>5</v>
      </c>
      <c r="E9561">
        <v>2018</v>
      </c>
      <c r="F9561" t="s">
        <v>121</v>
      </c>
      <c r="G9561" t="s">
        <v>129</v>
      </c>
      <c r="H9561" t="s">
        <v>11</v>
      </c>
      <c r="I9561" t="s">
        <v>11</v>
      </c>
      <c r="J9561" t="s">
        <v>15</v>
      </c>
      <c r="K9561" t="s">
        <v>42</v>
      </c>
      <c r="L9561">
        <v>1</v>
      </c>
      <c r="M9561">
        <v>1002</v>
      </c>
      <c r="O9561" t="s">
        <v>28</v>
      </c>
      <c r="R9561" t="s">
        <v>44</v>
      </c>
      <c r="S9561" s="49" t="str">
        <f t="shared" si="1193"/>
        <v>Card</v>
      </c>
      <c r="T9561" s="3">
        <v>0.03</v>
      </c>
      <c r="U9561" s="2">
        <v>2.6500000000000004</v>
      </c>
      <c r="V9561" s="2">
        <v>0.87</v>
      </c>
      <c r="W9561" s="54">
        <f>_xlfn.XLOOKUP(M9561,Market!A:A,Market!F:F,0)</f>
        <v>0.06</v>
      </c>
      <c r="X9561" s="55">
        <f t="shared" si="1194"/>
        <v>7.9500000000000001E-2</v>
      </c>
      <c r="Y9561" s="55">
        <f t="shared" si="1195"/>
        <v>1.7800000000000002</v>
      </c>
      <c r="Z9561" s="54">
        <f t="shared" si="1196"/>
        <v>0.67169811320754713</v>
      </c>
      <c r="AA9561" s="49" t="str">
        <f t="shared" ca="1" si="1197"/>
        <v>Y</v>
      </c>
      <c r="AB9561" s="49">
        <f t="shared" ca="1" si="1198"/>
        <v>6</v>
      </c>
      <c r="AC9561" s="49" t="str">
        <f t="shared" ca="1" si="1199"/>
        <v>Y</v>
      </c>
    </row>
    <row r="9562" spans="1:29" x14ac:dyDescent="0.25">
      <c r="A9562">
        <v>11281</v>
      </c>
      <c r="B9562" s="9">
        <v>43220</v>
      </c>
      <c r="C9562" s="50" t="str">
        <f t="shared" si="1192"/>
        <v>N</v>
      </c>
      <c r="D9562" s="52">
        <f>_xlfn.XLOOKUP(B9562,Cal_Date!B:B,Cal_Date!A:A,0)</f>
        <v>5</v>
      </c>
      <c r="E9562">
        <v>2018</v>
      </c>
      <c r="F9562" t="s">
        <v>121</v>
      </c>
      <c r="G9562" t="s">
        <v>129</v>
      </c>
      <c r="H9562" t="s">
        <v>11</v>
      </c>
      <c r="I9562" t="s">
        <v>11</v>
      </c>
      <c r="J9562" t="s">
        <v>15</v>
      </c>
      <c r="K9562" t="s">
        <v>42</v>
      </c>
      <c r="L9562">
        <v>1</v>
      </c>
      <c r="M9562">
        <v>1003</v>
      </c>
      <c r="O9562" t="s">
        <v>25</v>
      </c>
      <c r="R9562" t="s">
        <v>44</v>
      </c>
      <c r="S9562" s="49" t="str">
        <f t="shared" si="1193"/>
        <v>Card</v>
      </c>
      <c r="T9562" s="3">
        <v>0.03</v>
      </c>
      <c r="U9562" s="2">
        <v>2.6500000000000004</v>
      </c>
      <c r="V9562" s="2">
        <v>0.87</v>
      </c>
      <c r="W9562" s="54">
        <f>_xlfn.XLOOKUP(M9562,Market!A:A,Market!F:F,0)</f>
        <v>0.06</v>
      </c>
      <c r="X9562" s="55">
        <f t="shared" si="1194"/>
        <v>7.9500000000000001E-2</v>
      </c>
      <c r="Y9562" s="55">
        <f t="shared" si="1195"/>
        <v>1.7800000000000002</v>
      </c>
      <c r="Z9562" s="54">
        <f t="shared" si="1196"/>
        <v>0.67169811320754713</v>
      </c>
      <c r="AA9562" s="49" t="str">
        <f t="shared" ca="1" si="1197"/>
        <v>Y</v>
      </c>
      <c r="AB9562" s="49">
        <f t="shared" ca="1" si="1198"/>
        <v>6</v>
      </c>
      <c r="AC9562" s="49" t="str">
        <f t="shared" ca="1" si="1199"/>
        <v>Y</v>
      </c>
    </row>
    <row r="9563" spans="1:29" x14ac:dyDescent="0.25">
      <c r="A9563">
        <v>11282</v>
      </c>
      <c r="B9563" s="9">
        <v>43220</v>
      </c>
      <c r="C9563" s="50" t="str">
        <f t="shared" si="1192"/>
        <v>N</v>
      </c>
      <c r="D9563" s="52">
        <f>_xlfn.XLOOKUP(B9563,Cal_Date!B:B,Cal_Date!A:A,0)</f>
        <v>5</v>
      </c>
      <c r="E9563">
        <v>2018</v>
      </c>
      <c r="F9563" t="s">
        <v>121</v>
      </c>
      <c r="G9563" t="s">
        <v>129</v>
      </c>
      <c r="H9563" t="s">
        <v>48</v>
      </c>
      <c r="I9563" t="s">
        <v>18</v>
      </c>
      <c r="J9563" t="s">
        <v>10</v>
      </c>
      <c r="K9563" t="s">
        <v>43</v>
      </c>
      <c r="L9563">
        <v>1</v>
      </c>
      <c r="M9563">
        <v>1003</v>
      </c>
      <c r="O9563" t="s">
        <v>25</v>
      </c>
      <c r="R9563" t="s">
        <v>46</v>
      </c>
      <c r="S9563" s="49" t="str">
        <f t="shared" si="1193"/>
        <v>Card</v>
      </c>
      <c r="T9563" s="3">
        <v>0.04</v>
      </c>
      <c r="U9563" s="2">
        <v>7.42</v>
      </c>
      <c r="V9563" s="2">
        <v>1.46</v>
      </c>
      <c r="W9563" s="54">
        <f>_xlfn.XLOOKUP(M9563,Market!A:A,Market!F:F,0)</f>
        <v>0.06</v>
      </c>
      <c r="X9563" s="55">
        <f t="shared" si="1194"/>
        <v>0.29680000000000001</v>
      </c>
      <c r="Y9563" s="55">
        <f t="shared" si="1195"/>
        <v>5.96</v>
      </c>
      <c r="Z9563" s="54">
        <f t="shared" si="1196"/>
        <v>0.80323450134770891</v>
      </c>
      <c r="AA9563" s="49" t="str">
        <f t="shared" ca="1" si="1197"/>
        <v>Y</v>
      </c>
      <c r="AB9563" s="49">
        <f t="shared" ca="1" si="1198"/>
        <v>6</v>
      </c>
      <c r="AC9563" s="49" t="str">
        <f t="shared" ca="1" si="1199"/>
        <v>Y</v>
      </c>
    </row>
    <row r="9564" spans="1:29" x14ac:dyDescent="0.25">
      <c r="A9564">
        <v>11283</v>
      </c>
      <c r="B9564" s="9">
        <v>43220</v>
      </c>
      <c r="C9564" s="50" t="str">
        <f t="shared" si="1192"/>
        <v>N</v>
      </c>
      <c r="D9564" s="52">
        <f>_xlfn.XLOOKUP(B9564,Cal_Date!B:B,Cal_Date!A:A,0)</f>
        <v>5</v>
      </c>
      <c r="E9564">
        <v>2018</v>
      </c>
      <c r="F9564" t="s">
        <v>121</v>
      </c>
      <c r="G9564" t="s">
        <v>129</v>
      </c>
      <c r="H9564" t="s">
        <v>14</v>
      </c>
      <c r="I9564" t="s">
        <v>18</v>
      </c>
      <c r="J9564" t="s">
        <v>15</v>
      </c>
      <c r="K9564" t="s">
        <v>43</v>
      </c>
      <c r="L9564">
        <v>1</v>
      </c>
      <c r="M9564">
        <v>1003</v>
      </c>
      <c r="O9564" t="s">
        <v>25</v>
      </c>
      <c r="R9564" t="s">
        <v>44</v>
      </c>
      <c r="S9564" s="49" t="str">
        <f t="shared" si="1193"/>
        <v>Card</v>
      </c>
      <c r="T9564" s="3">
        <v>0.03</v>
      </c>
      <c r="U9564" s="2">
        <v>5.3000000000000007</v>
      </c>
      <c r="V9564" s="2">
        <v>2.2200000000000002</v>
      </c>
      <c r="W9564" s="54">
        <f>_xlfn.XLOOKUP(M9564,Market!A:A,Market!F:F,0)</f>
        <v>0.06</v>
      </c>
      <c r="X9564" s="55">
        <f t="shared" si="1194"/>
        <v>0.159</v>
      </c>
      <c r="Y9564" s="55">
        <f t="shared" si="1195"/>
        <v>3.0800000000000005</v>
      </c>
      <c r="Z9564" s="54">
        <f t="shared" si="1196"/>
        <v>0.5811320754716981</v>
      </c>
      <c r="AA9564" s="49" t="str">
        <f t="shared" ca="1" si="1197"/>
        <v>Y</v>
      </c>
      <c r="AB9564" s="49">
        <f t="shared" ca="1" si="1198"/>
        <v>6</v>
      </c>
      <c r="AC9564" s="49" t="str">
        <f t="shared" ca="1" si="1199"/>
        <v>Y</v>
      </c>
    </row>
    <row r="9565" spans="1:29" x14ac:dyDescent="0.25">
      <c r="A9565">
        <v>11284</v>
      </c>
      <c r="B9565" s="9">
        <v>43220</v>
      </c>
      <c r="C9565" s="50" t="str">
        <f t="shared" si="1192"/>
        <v>N</v>
      </c>
      <c r="D9565" s="52">
        <f>_xlfn.XLOOKUP(B9565,Cal_Date!B:B,Cal_Date!A:A,0)</f>
        <v>5</v>
      </c>
      <c r="E9565">
        <v>2018</v>
      </c>
      <c r="F9565" t="s">
        <v>121</v>
      </c>
      <c r="G9565" t="s">
        <v>129</v>
      </c>
      <c r="H9565" t="s">
        <v>48</v>
      </c>
      <c r="I9565" t="s">
        <v>18</v>
      </c>
      <c r="J9565" t="s">
        <v>10</v>
      </c>
      <c r="K9565" t="s">
        <v>43</v>
      </c>
      <c r="L9565">
        <v>2</v>
      </c>
      <c r="M9565">
        <v>1004</v>
      </c>
      <c r="O9565" t="s">
        <v>28</v>
      </c>
      <c r="R9565" t="s">
        <v>44</v>
      </c>
      <c r="S9565" s="49" t="str">
        <f t="shared" si="1193"/>
        <v>Card</v>
      </c>
      <c r="T9565" s="3">
        <v>0.03</v>
      </c>
      <c r="U9565" s="2">
        <v>14.84</v>
      </c>
      <c r="V9565" s="2">
        <v>2.92</v>
      </c>
      <c r="W9565" s="54">
        <f>_xlfn.XLOOKUP(M9565,Market!A:A,Market!F:F,0)</f>
        <v>0.06</v>
      </c>
      <c r="X9565" s="55">
        <f t="shared" si="1194"/>
        <v>0.44519999999999998</v>
      </c>
      <c r="Y9565" s="55">
        <f t="shared" si="1195"/>
        <v>11.92</v>
      </c>
      <c r="Z9565" s="54">
        <f t="shared" si="1196"/>
        <v>0.80323450134770891</v>
      </c>
      <c r="AA9565" s="49" t="str">
        <f t="shared" ca="1" si="1197"/>
        <v>Y</v>
      </c>
      <c r="AB9565" s="49">
        <f t="shared" ca="1" si="1198"/>
        <v>6</v>
      </c>
      <c r="AC9565" s="49" t="str">
        <f t="shared" ca="1" si="1199"/>
        <v>Y</v>
      </c>
    </row>
    <row r="9566" spans="1:29" x14ac:dyDescent="0.25">
      <c r="A9566">
        <v>11285</v>
      </c>
      <c r="B9566" s="9">
        <v>43220</v>
      </c>
      <c r="C9566" s="50" t="str">
        <f t="shared" si="1192"/>
        <v>N</v>
      </c>
      <c r="D9566" s="52">
        <f>_xlfn.XLOOKUP(B9566,Cal_Date!B:B,Cal_Date!A:A,0)</f>
        <v>5</v>
      </c>
      <c r="E9566">
        <v>2018</v>
      </c>
      <c r="F9566" t="s">
        <v>121</v>
      </c>
      <c r="G9566" t="s">
        <v>129</v>
      </c>
      <c r="H9566" t="s">
        <v>48</v>
      </c>
      <c r="I9566" t="s">
        <v>18</v>
      </c>
      <c r="J9566" t="s">
        <v>10</v>
      </c>
      <c r="K9566" t="s">
        <v>43</v>
      </c>
      <c r="L9566">
        <v>2</v>
      </c>
      <c r="M9566">
        <v>1005</v>
      </c>
      <c r="O9566" t="s">
        <v>25</v>
      </c>
      <c r="R9566" t="s">
        <v>44</v>
      </c>
      <c r="S9566" s="49" t="str">
        <f t="shared" si="1193"/>
        <v>Card</v>
      </c>
      <c r="T9566" s="3">
        <v>0.03</v>
      </c>
      <c r="U9566" s="2">
        <v>15.245999999999999</v>
      </c>
      <c r="V9566" s="2">
        <v>2.92</v>
      </c>
      <c r="W9566" s="54">
        <f>_xlfn.XLOOKUP(M9566,Market!A:A,Market!F:F,0)</f>
        <v>8.8999999999999996E-2</v>
      </c>
      <c r="X9566" s="55">
        <f t="shared" si="1194"/>
        <v>0.45737999999999995</v>
      </c>
      <c r="Y9566" s="55">
        <f t="shared" si="1195"/>
        <v>12.325999999999999</v>
      </c>
      <c r="Z9566" s="54">
        <f t="shared" si="1196"/>
        <v>0.80847435392889933</v>
      </c>
      <c r="AA9566" s="49" t="str">
        <f t="shared" ca="1" si="1197"/>
        <v>Y</v>
      </c>
      <c r="AB9566" s="49">
        <f t="shared" ca="1" si="1198"/>
        <v>6</v>
      </c>
      <c r="AC9566" s="49" t="str">
        <f t="shared" ca="1" si="1199"/>
        <v>Y</v>
      </c>
    </row>
    <row r="9567" spans="1:29" x14ac:dyDescent="0.25">
      <c r="A9567">
        <v>11286</v>
      </c>
      <c r="B9567" s="9">
        <v>43220</v>
      </c>
      <c r="C9567" s="50" t="str">
        <f t="shared" si="1192"/>
        <v>N</v>
      </c>
      <c r="D9567" s="52">
        <f>_xlfn.XLOOKUP(B9567,Cal_Date!B:B,Cal_Date!A:A,0)</f>
        <v>5</v>
      </c>
      <c r="E9567">
        <v>2018</v>
      </c>
      <c r="F9567" t="s">
        <v>121</v>
      </c>
      <c r="G9567" t="s">
        <v>129</v>
      </c>
      <c r="H9567" t="s">
        <v>48</v>
      </c>
      <c r="I9567" t="s">
        <v>18</v>
      </c>
      <c r="J9567" t="s">
        <v>10</v>
      </c>
      <c r="K9567" t="s">
        <v>43</v>
      </c>
      <c r="L9567">
        <v>1</v>
      </c>
      <c r="M9567">
        <v>1005</v>
      </c>
      <c r="O9567" t="s">
        <v>25</v>
      </c>
      <c r="R9567" t="s">
        <v>47</v>
      </c>
      <c r="S9567" s="49" t="str">
        <f t="shared" si="1193"/>
        <v>Card</v>
      </c>
      <c r="T9567" s="3">
        <v>3.5000000000000003E-2</v>
      </c>
      <c r="U9567" s="2">
        <v>7.6229999999999993</v>
      </c>
      <c r="V9567" s="2">
        <v>1.46</v>
      </c>
      <c r="W9567" s="54">
        <f>_xlfn.XLOOKUP(M9567,Market!A:A,Market!F:F,0)</f>
        <v>8.8999999999999996E-2</v>
      </c>
      <c r="X9567" s="55">
        <f t="shared" si="1194"/>
        <v>0.26680500000000001</v>
      </c>
      <c r="Y9567" s="55">
        <f t="shared" si="1195"/>
        <v>6.1629999999999994</v>
      </c>
      <c r="Z9567" s="54">
        <f t="shared" si="1196"/>
        <v>0.80847435392889933</v>
      </c>
      <c r="AA9567" s="49" t="str">
        <f t="shared" ca="1" si="1197"/>
        <v>Y</v>
      </c>
      <c r="AB9567" s="49">
        <f t="shared" ca="1" si="1198"/>
        <v>6</v>
      </c>
      <c r="AC9567" s="49" t="str">
        <f t="shared" ca="1" si="1199"/>
        <v>Y</v>
      </c>
    </row>
    <row r="9568" spans="1:29" x14ac:dyDescent="0.25">
      <c r="A9568">
        <v>11287</v>
      </c>
      <c r="B9568" s="9">
        <v>43220</v>
      </c>
      <c r="C9568" s="50" t="str">
        <f t="shared" si="1192"/>
        <v>N</v>
      </c>
      <c r="D9568" s="52">
        <f>_xlfn.XLOOKUP(B9568,Cal_Date!B:B,Cal_Date!A:A,0)</f>
        <v>5</v>
      </c>
      <c r="E9568">
        <v>2018</v>
      </c>
      <c r="F9568" t="s">
        <v>121</v>
      </c>
      <c r="G9568" t="s">
        <v>129</v>
      </c>
      <c r="H9568" t="s">
        <v>11</v>
      </c>
      <c r="I9568" t="s">
        <v>11</v>
      </c>
      <c r="J9568" t="s">
        <v>15</v>
      </c>
      <c r="K9568" t="s">
        <v>42</v>
      </c>
      <c r="L9568">
        <v>1</v>
      </c>
      <c r="M9568">
        <v>1003</v>
      </c>
      <c r="O9568" t="s">
        <v>25</v>
      </c>
      <c r="R9568" t="s">
        <v>44</v>
      </c>
      <c r="S9568" s="49" t="str">
        <f t="shared" si="1193"/>
        <v>Card</v>
      </c>
      <c r="T9568" s="3">
        <v>0.03</v>
      </c>
      <c r="U9568" s="2">
        <v>2.6500000000000004</v>
      </c>
      <c r="V9568" s="2">
        <v>0.87</v>
      </c>
      <c r="W9568" s="54">
        <f>_xlfn.XLOOKUP(M9568,Market!A:A,Market!F:F,0)</f>
        <v>0.06</v>
      </c>
      <c r="X9568" s="55">
        <f t="shared" si="1194"/>
        <v>7.9500000000000001E-2</v>
      </c>
      <c r="Y9568" s="55">
        <f t="shared" si="1195"/>
        <v>1.7800000000000002</v>
      </c>
      <c r="Z9568" s="54">
        <f t="shared" si="1196"/>
        <v>0.67169811320754713</v>
      </c>
      <c r="AA9568" s="49" t="str">
        <f t="shared" ca="1" si="1197"/>
        <v>Y</v>
      </c>
      <c r="AB9568" s="49">
        <f t="shared" ca="1" si="1198"/>
        <v>6</v>
      </c>
      <c r="AC9568" s="49" t="str">
        <f t="shared" ca="1" si="1199"/>
        <v>Y</v>
      </c>
    </row>
    <row r="9569" spans="1:29" x14ac:dyDescent="0.25">
      <c r="A9569">
        <v>11288</v>
      </c>
      <c r="B9569" s="9">
        <v>43220</v>
      </c>
      <c r="C9569" s="50" t="str">
        <f t="shared" si="1192"/>
        <v>N</v>
      </c>
      <c r="D9569" s="52">
        <f>_xlfn.XLOOKUP(B9569,Cal_Date!B:B,Cal_Date!A:A,0)</f>
        <v>5</v>
      </c>
      <c r="E9569">
        <v>2018</v>
      </c>
      <c r="F9569" t="s">
        <v>121</v>
      </c>
      <c r="G9569" t="s">
        <v>129</v>
      </c>
      <c r="H9569" t="s">
        <v>11</v>
      </c>
      <c r="I9569" t="s">
        <v>18</v>
      </c>
      <c r="J9569" t="s">
        <v>15</v>
      </c>
      <c r="K9569" t="s">
        <v>42</v>
      </c>
      <c r="L9569">
        <v>1</v>
      </c>
      <c r="M9569">
        <v>1007</v>
      </c>
      <c r="O9569" t="s">
        <v>28</v>
      </c>
      <c r="R9569" t="s">
        <v>44</v>
      </c>
      <c r="S9569" s="49" t="str">
        <f t="shared" si="1193"/>
        <v>Card</v>
      </c>
      <c r="T9569" s="3">
        <v>0.03</v>
      </c>
      <c r="U9569" s="2">
        <v>2.7225000000000001</v>
      </c>
      <c r="V9569" s="2">
        <v>1.4</v>
      </c>
      <c r="W9569" s="54">
        <f>_xlfn.XLOOKUP(M9569,Market!A:A,Market!F:F,0)</f>
        <v>8.8999999999999996E-2</v>
      </c>
      <c r="X9569" s="55">
        <f t="shared" si="1194"/>
        <v>8.1674999999999998E-2</v>
      </c>
      <c r="Y9569" s="55">
        <f t="shared" si="1195"/>
        <v>1.3225000000000002</v>
      </c>
      <c r="Z9569" s="54">
        <f t="shared" si="1196"/>
        <v>0.48576675849403128</v>
      </c>
      <c r="AA9569" s="49" t="str">
        <f t="shared" ca="1" si="1197"/>
        <v>Y</v>
      </c>
      <c r="AB9569" s="49">
        <f t="shared" ca="1" si="1198"/>
        <v>6</v>
      </c>
      <c r="AC9569" s="49" t="str">
        <f t="shared" ca="1" si="1199"/>
        <v>Y</v>
      </c>
    </row>
    <row r="9570" spans="1:29" x14ac:dyDescent="0.25">
      <c r="A9570">
        <v>11289</v>
      </c>
      <c r="B9570" s="9">
        <v>43220</v>
      </c>
      <c r="C9570" s="50" t="str">
        <f t="shared" si="1192"/>
        <v>N</v>
      </c>
      <c r="D9570" s="52">
        <f>_xlfn.XLOOKUP(B9570,Cal_Date!B:B,Cal_Date!A:A,0)</f>
        <v>5</v>
      </c>
      <c r="E9570">
        <v>2018</v>
      </c>
      <c r="F9570" t="s">
        <v>121</v>
      </c>
      <c r="G9570" t="s">
        <v>129</v>
      </c>
      <c r="H9570" t="s">
        <v>14</v>
      </c>
      <c r="I9570" t="s">
        <v>18</v>
      </c>
      <c r="J9570" t="s">
        <v>15</v>
      </c>
      <c r="K9570" t="s">
        <v>43</v>
      </c>
      <c r="L9570">
        <v>2</v>
      </c>
      <c r="M9570">
        <v>1006</v>
      </c>
      <c r="O9570" t="s">
        <v>28</v>
      </c>
      <c r="R9570" t="s">
        <v>44</v>
      </c>
      <c r="S9570" s="49" t="str">
        <f t="shared" si="1193"/>
        <v>Card</v>
      </c>
      <c r="T9570" s="3">
        <v>0.03</v>
      </c>
      <c r="U9570" s="2">
        <v>10.89</v>
      </c>
      <c r="V9570" s="2">
        <v>4.2</v>
      </c>
      <c r="W9570" s="54">
        <f>_xlfn.XLOOKUP(M9570,Market!A:A,Market!F:F,0)</f>
        <v>8.8999999999999996E-2</v>
      </c>
      <c r="X9570" s="55">
        <f t="shared" si="1194"/>
        <v>0.32669999999999999</v>
      </c>
      <c r="Y9570" s="55">
        <f t="shared" si="1195"/>
        <v>6.69</v>
      </c>
      <c r="Z9570" s="54">
        <f t="shared" si="1196"/>
        <v>0.61432506887052341</v>
      </c>
      <c r="AA9570" s="49" t="str">
        <f t="shared" ca="1" si="1197"/>
        <v>Y</v>
      </c>
      <c r="AB9570" s="49">
        <f t="shared" ca="1" si="1198"/>
        <v>6</v>
      </c>
      <c r="AC9570" s="49" t="str">
        <f t="shared" ca="1" si="1199"/>
        <v>Y</v>
      </c>
    </row>
    <row r="9571" spans="1:29" x14ac:dyDescent="0.25">
      <c r="A9571">
        <v>11290</v>
      </c>
      <c r="B9571" s="9">
        <v>43191</v>
      </c>
      <c r="C9571" s="50" t="str">
        <f t="shared" si="1192"/>
        <v>Y</v>
      </c>
      <c r="D9571" s="52">
        <f>_xlfn.XLOOKUP(B9571,Cal_Date!B:B,Cal_Date!A:A,0)</f>
        <v>1</v>
      </c>
      <c r="E9571">
        <v>2018</v>
      </c>
      <c r="F9571" t="s">
        <v>127</v>
      </c>
      <c r="G9571" t="s">
        <v>130</v>
      </c>
      <c r="H9571" t="s">
        <v>11</v>
      </c>
      <c r="I9571" t="s">
        <v>18</v>
      </c>
      <c r="J9571" t="s">
        <v>15</v>
      </c>
      <c r="K9571" t="s">
        <v>42</v>
      </c>
      <c r="L9571">
        <v>1</v>
      </c>
      <c r="M9571">
        <v>1006</v>
      </c>
      <c r="O9571" t="s">
        <v>28</v>
      </c>
      <c r="R9571" t="s">
        <v>44</v>
      </c>
      <c r="S9571" s="49" t="str">
        <f t="shared" si="1193"/>
        <v>Card</v>
      </c>
      <c r="T9571" s="3">
        <v>0.03</v>
      </c>
      <c r="U9571" s="2">
        <v>2.7225000000000001</v>
      </c>
      <c r="V9571" s="2">
        <v>1.4</v>
      </c>
      <c r="W9571" s="54">
        <f>_xlfn.XLOOKUP(M9571,Market!A:A,Market!F:F,0)</f>
        <v>8.8999999999999996E-2</v>
      </c>
      <c r="X9571" s="55">
        <f t="shared" si="1194"/>
        <v>8.1674999999999998E-2</v>
      </c>
      <c r="Y9571" s="55">
        <f t="shared" si="1195"/>
        <v>1.3225000000000002</v>
      </c>
      <c r="Z9571" s="54">
        <f t="shared" si="1196"/>
        <v>0.48576675849403128</v>
      </c>
      <c r="AA9571" s="49" t="str">
        <f t="shared" ca="1" si="1197"/>
        <v>Y</v>
      </c>
      <c r="AB9571" s="49">
        <f t="shared" ca="1" si="1198"/>
        <v>6</v>
      </c>
      <c r="AC9571" s="49" t="str">
        <f t="shared" ca="1" si="1199"/>
        <v>Y</v>
      </c>
    </row>
    <row r="9572" spans="1:29" x14ac:dyDescent="0.25">
      <c r="A9572">
        <v>11291</v>
      </c>
      <c r="B9572" s="9">
        <v>43191</v>
      </c>
      <c r="C9572" s="50" t="str">
        <f t="shared" si="1192"/>
        <v>Y</v>
      </c>
      <c r="D9572" s="52">
        <f>_xlfn.XLOOKUP(B9572,Cal_Date!B:B,Cal_Date!A:A,0)</f>
        <v>1</v>
      </c>
      <c r="E9572">
        <v>2018</v>
      </c>
      <c r="F9572" t="s">
        <v>127</v>
      </c>
      <c r="G9572" t="s">
        <v>130</v>
      </c>
      <c r="H9572" t="s">
        <v>48</v>
      </c>
      <c r="I9572" t="s">
        <v>18</v>
      </c>
      <c r="J9572" t="s">
        <v>10</v>
      </c>
      <c r="K9572" t="s">
        <v>43</v>
      </c>
      <c r="L9572">
        <v>2</v>
      </c>
      <c r="M9572">
        <v>1006</v>
      </c>
      <c r="O9572" t="s">
        <v>28</v>
      </c>
      <c r="R9572" t="s">
        <v>44</v>
      </c>
      <c r="S9572" s="49" t="str">
        <f t="shared" si="1193"/>
        <v>Card</v>
      </c>
      <c r="T9572" s="3">
        <v>0.03</v>
      </c>
      <c r="U9572" s="2">
        <v>15.245999999999999</v>
      </c>
      <c r="V9572" s="2">
        <v>2.92</v>
      </c>
      <c r="W9572" s="54">
        <f>_xlfn.XLOOKUP(M9572,Market!A:A,Market!F:F,0)</f>
        <v>8.8999999999999996E-2</v>
      </c>
      <c r="X9572" s="55">
        <f t="shared" si="1194"/>
        <v>0.45737999999999995</v>
      </c>
      <c r="Y9572" s="55">
        <f t="shared" si="1195"/>
        <v>12.325999999999999</v>
      </c>
      <c r="Z9572" s="54">
        <f t="shared" si="1196"/>
        <v>0.80847435392889933</v>
      </c>
      <c r="AA9572" s="49" t="str">
        <f t="shared" ca="1" si="1197"/>
        <v>Y</v>
      </c>
      <c r="AB9572" s="49">
        <f t="shared" ca="1" si="1198"/>
        <v>6</v>
      </c>
      <c r="AC9572" s="49" t="str">
        <f t="shared" ca="1" si="1199"/>
        <v>Y</v>
      </c>
    </row>
    <row r="9573" spans="1:29" x14ac:dyDescent="0.25">
      <c r="A9573">
        <v>11292</v>
      </c>
      <c r="B9573" s="9">
        <v>43191</v>
      </c>
      <c r="C9573" s="50" t="str">
        <f t="shared" si="1192"/>
        <v>Y</v>
      </c>
      <c r="D9573" s="52">
        <f>_xlfn.XLOOKUP(B9573,Cal_Date!B:B,Cal_Date!A:A,0)</f>
        <v>1</v>
      </c>
      <c r="E9573">
        <v>2018</v>
      </c>
      <c r="F9573" t="s">
        <v>127</v>
      </c>
      <c r="G9573" t="s">
        <v>130</v>
      </c>
      <c r="H9573" t="s">
        <v>48</v>
      </c>
      <c r="I9573" t="s">
        <v>18</v>
      </c>
      <c r="J9573" t="s">
        <v>10</v>
      </c>
      <c r="K9573" t="s">
        <v>43</v>
      </c>
      <c r="L9573">
        <v>1</v>
      </c>
      <c r="M9573">
        <v>1004</v>
      </c>
      <c r="O9573" t="s">
        <v>28</v>
      </c>
      <c r="R9573" t="s">
        <v>44</v>
      </c>
      <c r="S9573" s="49" t="str">
        <f t="shared" si="1193"/>
        <v>Card</v>
      </c>
      <c r="T9573" s="3">
        <v>0.03</v>
      </c>
      <c r="U9573" s="2">
        <v>7.42</v>
      </c>
      <c r="V9573" s="2">
        <v>1.46</v>
      </c>
      <c r="W9573" s="54">
        <f>_xlfn.XLOOKUP(M9573,Market!A:A,Market!F:F,0)</f>
        <v>0.06</v>
      </c>
      <c r="X9573" s="55">
        <f t="shared" si="1194"/>
        <v>0.22259999999999999</v>
      </c>
      <c r="Y9573" s="55">
        <f t="shared" si="1195"/>
        <v>5.96</v>
      </c>
      <c r="Z9573" s="54">
        <f t="shared" si="1196"/>
        <v>0.80323450134770891</v>
      </c>
      <c r="AA9573" s="49" t="str">
        <f t="shared" ca="1" si="1197"/>
        <v>Y</v>
      </c>
      <c r="AB9573" s="49">
        <f t="shared" ca="1" si="1198"/>
        <v>6</v>
      </c>
      <c r="AC9573" s="49" t="str">
        <f t="shared" ca="1" si="1199"/>
        <v>Y</v>
      </c>
    </row>
    <row r="9574" spans="1:29" x14ac:dyDescent="0.25">
      <c r="A9574">
        <v>11293</v>
      </c>
      <c r="B9574" s="9">
        <v>43191</v>
      </c>
      <c r="C9574" s="50" t="str">
        <f t="shared" si="1192"/>
        <v>Y</v>
      </c>
      <c r="D9574" s="52">
        <f>_xlfn.XLOOKUP(B9574,Cal_Date!B:B,Cal_Date!A:A,0)</f>
        <v>1</v>
      </c>
      <c r="E9574">
        <v>2018</v>
      </c>
      <c r="F9574" t="s">
        <v>127</v>
      </c>
      <c r="G9574" t="s">
        <v>130</v>
      </c>
      <c r="H9574" t="s">
        <v>48</v>
      </c>
      <c r="I9574" t="s">
        <v>18</v>
      </c>
      <c r="J9574" t="s">
        <v>10</v>
      </c>
      <c r="K9574" t="s">
        <v>43</v>
      </c>
      <c r="L9574">
        <v>2</v>
      </c>
      <c r="M9574">
        <v>1004</v>
      </c>
      <c r="O9574" t="s">
        <v>28</v>
      </c>
      <c r="R9574" t="s">
        <v>44</v>
      </c>
      <c r="S9574" s="49" t="str">
        <f t="shared" si="1193"/>
        <v>Card</v>
      </c>
      <c r="T9574" s="3">
        <v>0.03</v>
      </c>
      <c r="U9574" s="2">
        <v>14.84</v>
      </c>
      <c r="V9574" s="2">
        <v>2.92</v>
      </c>
      <c r="W9574" s="54">
        <f>_xlfn.XLOOKUP(M9574,Market!A:A,Market!F:F,0)</f>
        <v>0.06</v>
      </c>
      <c r="X9574" s="55">
        <f t="shared" si="1194"/>
        <v>0.44519999999999998</v>
      </c>
      <c r="Y9574" s="55">
        <f t="shared" si="1195"/>
        <v>11.92</v>
      </c>
      <c r="Z9574" s="54">
        <f t="shared" si="1196"/>
        <v>0.80323450134770891</v>
      </c>
      <c r="AA9574" s="49" t="str">
        <f t="shared" ca="1" si="1197"/>
        <v>Y</v>
      </c>
      <c r="AB9574" s="49">
        <f t="shared" ca="1" si="1198"/>
        <v>6</v>
      </c>
      <c r="AC9574" s="49" t="str">
        <f t="shared" ca="1" si="1199"/>
        <v>Y</v>
      </c>
    </row>
    <row r="9575" spans="1:29" x14ac:dyDescent="0.25">
      <c r="A9575">
        <v>11294</v>
      </c>
      <c r="B9575" s="9">
        <v>43191</v>
      </c>
      <c r="C9575" s="50" t="str">
        <f t="shared" si="1192"/>
        <v>Y</v>
      </c>
      <c r="D9575" s="52">
        <f>_xlfn.XLOOKUP(B9575,Cal_Date!B:B,Cal_Date!A:A,0)</f>
        <v>1</v>
      </c>
      <c r="E9575">
        <v>2018</v>
      </c>
      <c r="F9575" t="s">
        <v>127</v>
      </c>
      <c r="G9575" t="s">
        <v>130</v>
      </c>
      <c r="H9575" t="s">
        <v>48</v>
      </c>
      <c r="I9575" t="s">
        <v>18</v>
      </c>
      <c r="J9575" t="s">
        <v>10</v>
      </c>
      <c r="K9575" t="s">
        <v>43</v>
      </c>
      <c r="L9575">
        <v>1</v>
      </c>
      <c r="M9575">
        <v>1000</v>
      </c>
      <c r="O9575" t="s">
        <v>25</v>
      </c>
      <c r="R9575" t="s">
        <v>44</v>
      </c>
      <c r="S9575" s="49" t="str">
        <f t="shared" si="1193"/>
        <v>Card</v>
      </c>
      <c r="T9575" s="3">
        <v>0.03</v>
      </c>
      <c r="U9575" s="2">
        <v>7.5600000000000005</v>
      </c>
      <c r="V9575" s="2">
        <v>1.46</v>
      </c>
      <c r="W9575" s="54">
        <f>_xlfn.XLOOKUP(M9575,Market!A:A,Market!F:F,0)</f>
        <v>0.08</v>
      </c>
      <c r="X9575" s="55">
        <f t="shared" si="1194"/>
        <v>0.2268</v>
      </c>
      <c r="Y9575" s="55">
        <f t="shared" si="1195"/>
        <v>6.1000000000000005</v>
      </c>
      <c r="Z9575" s="54">
        <f t="shared" si="1196"/>
        <v>0.80687830687830686</v>
      </c>
      <c r="AA9575" s="49" t="str">
        <f t="shared" ca="1" si="1197"/>
        <v>Y</v>
      </c>
      <c r="AB9575" s="49">
        <f t="shared" ca="1" si="1198"/>
        <v>6</v>
      </c>
      <c r="AC9575" s="49" t="str">
        <f t="shared" ca="1" si="1199"/>
        <v>Y</v>
      </c>
    </row>
    <row r="9576" spans="1:29" x14ac:dyDescent="0.25">
      <c r="A9576">
        <v>11295</v>
      </c>
      <c r="B9576" s="9">
        <v>43191</v>
      </c>
      <c r="C9576" s="50" t="str">
        <f t="shared" si="1192"/>
        <v>Y</v>
      </c>
      <c r="D9576" s="52">
        <f>_xlfn.XLOOKUP(B9576,Cal_Date!B:B,Cal_Date!A:A,0)</f>
        <v>1</v>
      </c>
      <c r="E9576">
        <v>2018</v>
      </c>
      <c r="F9576" t="s">
        <v>127</v>
      </c>
      <c r="G9576" t="s">
        <v>130</v>
      </c>
      <c r="H9576" t="s">
        <v>48</v>
      </c>
      <c r="I9576" t="s">
        <v>18</v>
      </c>
      <c r="J9576" t="s">
        <v>10</v>
      </c>
      <c r="K9576" t="s">
        <v>43</v>
      </c>
      <c r="L9576">
        <v>1</v>
      </c>
      <c r="M9576">
        <v>1000</v>
      </c>
      <c r="O9576" t="s">
        <v>25</v>
      </c>
      <c r="R9576" t="s">
        <v>44</v>
      </c>
      <c r="S9576" s="49" t="str">
        <f t="shared" si="1193"/>
        <v>Card</v>
      </c>
      <c r="T9576" s="3">
        <v>0.03</v>
      </c>
      <c r="U9576" s="2">
        <v>7.5600000000000005</v>
      </c>
      <c r="V9576" s="2">
        <v>1.46</v>
      </c>
      <c r="W9576" s="54">
        <f>_xlfn.XLOOKUP(M9576,Market!A:A,Market!F:F,0)</f>
        <v>0.08</v>
      </c>
      <c r="X9576" s="55">
        <f t="shared" si="1194"/>
        <v>0.2268</v>
      </c>
      <c r="Y9576" s="55">
        <f t="shared" si="1195"/>
        <v>6.1000000000000005</v>
      </c>
      <c r="Z9576" s="54">
        <f t="shared" si="1196"/>
        <v>0.80687830687830686</v>
      </c>
      <c r="AA9576" s="49" t="str">
        <f t="shared" ca="1" si="1197"/>
        <v>Y</v>
      </c>
      <c r="AB9576" s="49">
        <f t="shared" ca="1" si="1198"/>
        <v>6</v>
      </c>
      <c r="AC9576" s="49" t="str">
        <f t="shared" ca="1" si="1199"/>
        <v>Y</v>
      </c>
    </row>
    <row r="9577" spans="1:29" x14ac:dyDescent="0.25">
      <c r="A9577">
        <v>11296</v>
      </c>
      <c r="B9577" s="9">
        <v>43191</v>
      </c>
      <c r="C9577" s="50" t="str">
        <f t="shared" si="1192"/>
        <v>Y</v>
      </c>
      <c r="D9577" s="52">
        <f>_xlfn.XLOOKUP(B9577,Cal_Date!B:B,Cal_Date!A:A,0)</f>
        <v>1</v>
      </c>
      <c r="E9577">
        <v>2018</v>
      </c>
      <c r="F9577" t="s">
        <v>127</v>
      </c>
      <c r="G9577" t="s">
        <v>130</v>
      </c>
      <c r="H9577" t="s">
        <v>14</v>
      </c>
      <c r="I9577" t="s">
        <v>18</v>
      </c>
      <c r="J9577" t="s">
        <v>15</v>
      </c>
      <c r="K9577" t="s">
        <v>43</v>
      </c>
      <c r="L9577">
        <v>1</v>
      </c>
      <c r="M9577">
        <v>1000</v>
      </c>
      <c r="O9577" t="s">
        <v>25</v>
      </c>
      <c r="R9577" t="s">
        <v>44</v>
      </c>
      <c r="S9577" s="49" t="str">
        <f t="shared" si="1193"/>
        <v>Card</v>
      </c>
      <c r="T9577" s="3">
        <v>0.03</v>
      </c>
      <c r="U9577" s="2">
        <v>5.4</v>
      </c>
      <c r="V9577" s="2">
        <v>2.2200000000000002</v>
      </c>
      <c r="W9577" s="54">
        <f>_xlfn.XLOOKUP(M9577,Market!A:A,Market!F:F,0)</f>
        <v>0.08</v>
      </c>
      <c r="X9577" s="55">
        <f t="shared" si="1194"/>
        <v>0.16200000000000001</v>
      </c>
      <c r="Y9577" s="55">
        <f t="shared" si="1195"/>
        <v>3.18</v>
      </c>
      <c r="Z9577" s="54">
        <f t="shared" si="1196"/>
        <v>0.58888888888888891</v>
      </c>
      <c r="AA9577" s="49" t="str">
        <f t="shared" ca="1" si="1197"/>
        <v>Y</v>
      </c>
      <c r="AB9577" s="49">
        <f t="shared" ca="1" si="1198"/>
        <v>6</v>
      </c>
      <c r="AC9577" s="49" t="str">
        <f t="shared" ca="1" si="1199"/>
        <v>Y</v>
      </c>
    </row>
    <row r="9578" spans="1:29" x14ac:dyDescent="0.25">
      <c r="A9578">
        <v>11297</v>
      </c>
      <c r="B9578" s="9">
        <v>43191</v>
      </c>
      <c r="C9578" s="50" t="str">
        <f t="shared" si="1192"/>
        <v>Y</v>
      </c>
      <c r="D9578" s="52">
        <f>_xlfn.XLOOKUP(B9578,Cal_Date!B:B,Cal_Date!A:A,0)</f>
        <v>1</v>
      </c>
      <c r="E9578">
        <v>2018</v>
      </c>
      <c r="F9578" t="s">
        <v>127</v>
      </c>
      <c r="G9578" t="s">
        <v>130</v>
      </c>
      <c r="H9578" t="s">
        <v>11</v>
      </c>
      <c r="I9578" t="s">
        <v>11</v>
      </c>
      <c r="J9578" t="s">
        <v>15</v>
      </c>
      <c r="K9578" t="s">
        <v>42</v>
      </c>
      <c r="L9578">
        <v>1</v>
      </c>
      <c r="M9578">
        <v>1008</v>
      </c>
      <c r="O9578" t="s">
        <v>28</v>
      </c>
      <c r="R9578" t="s">
        <v>44</v>
      </c>
      <c r="S9578" s="49" t="str">
        <f t="shared" si="1193"/>
        <v>Card</v>
      </c>
      <c r="T9578" s="3">
        <v>0.03</v>
      </c>
      <c r="U9578" s="2">
        <v>2.7225000000000001</v>
      </c>
      <c r="V9578" s="2">
        <v>0.87</v>
      </c>
      <c r="W9578" s="54">
        <f>_xlfn.XLOOKUP(M9578,Market!A:A,Market!F:F,0)</f>
        <v>8.8999999999999996E-2</v>
      </c>
      <c r="X9578" s="55">
        <f t="shared" si="1194"/>
        <v>8.1674999999999998E-2</v>
      </c>
      <c r="Y9578" s="55">
        <f t="shared" si="1195"/>
        <v>1.8525</v>
      </c>
      <c r="Z9578" s="54">
        <f t="shared" si="1196"/>
        <v>0.68044077134986225</v>
      </c>
      <c r="AA9578" s="49" t="str">
        <f t="shared" ca="1" si="1197"/>
        <v>Y</v>
      </c>
      <c r="AB9578" s="49">
        <f t="shared" ca="1" si="1198"/>
        <v>6</v>
      </c>
      <c r="AC9578" s="49" t="str">
        <f t="shared" ca="1" si="1199"/>
        <v>Y</v>
      </c>
    </row>
    <row r="9579" spans="1:29" x14ac:dyDescent="0.25">
      <c r="A9579">
        <v>11298</v>
      </c>
      <c r="B9579" s="9">
        <v>43191</v>
      </c>
      <c r="C9579" s="50" t="str">
        <f t="shared" si="1192"/>
        <v>Y</v>
      </c>
      <c r="D9579" s="52">
        <f>_xlfn.XLOOKUP(B9579,Cal_Date!B:B,Cal_Date!A:A,0)</f>
        <v>1</v>
      </c>
      <c r="E9579">
        <v>2018</v>
      </c>
      <c r="F9579" t="s">
        <v>127</v>
      </c>
      <c r="G9579" t="s">
        <v>130</v>
      </c>
      <c r="H9579" t="s">
        <v>11</v>
      </c>
      <c r="I9579" t="s">
        <v>11</v>
      </c>
      <c r="J9579" t="s">
        <v>15</v>
      </c>
      <c r="K9579" t="s">
        <v>42</v>
      </c>
      <c r="L9579">
        <v>2</v>
      </c>
      <c r="M9579">
        <v>1008</v>
      </c>
      <c r="O9579" t="s">
        <v>28</v>
      </c>
      <c r="R9579" t="s">
        <v>44</v>
      </c>
      <c r="S9579" s="49" t="str">
        <f t="shared" si="1193"/>
        <v>Card</v>
      </c>
      <c r="T9579" s="3">
        <v>0.03</v>
      </c>
      <c r="U9579" s="2">
        <v>5.4450000000000003</v>
      </c>
      <c r="V9579" s="2">
        <v>1.74</v>
      </c>
      <c r="W9579" s="54">
        <f>_xlfn.XLOOKUP(M9579,Market!A:A,Market!F:F,0)</f>
        <v>8.8999999999999996E-2</v>
      </c>
      <c r="X9579" s="55">
        <f t="shared" si="1194"/>
        <v>0.16335</v>
      </c>
      <c r="Y9579" s="55">
        <f t="shared" si="1195"/>
        <v>3.7050000000000001</v>
      </c>
      <c r="Z9579" s="54">
        <f t="shared" si="1196"/>
        <v>0.68044077134986225</v>
      </c>
      <c r="AA9579" s="49" t="str">
        <f t="shared" ca="1" si="1197"/>
        <v>Y</v>
      </c>
      <c r="AB9579" s="49">
        <f t="shared" ca="1" si="1198"/>
        <v>6</v>
      </c>
      <c r="AC9579" s="49" t="str">
        <f t="shared" ca="1" si="1199"/>
        <v>Y</v>
      </c>
    </row>
    <row r="9580" spans="1:29" x14ac:dyDescent="0.25">
      <c r="A9580">
        <v>11299</v>
      </c>
      <c r="B9580" s="9">
        <v>43191</v>
      </c>
      <c r="C9580" s="50" t="str">
        <f t="shared" si="1192"/>
        <v>Y</v>
      </c>
      <c r="D9580" s="52">
        <f>_xlfn.XLOOKUP(B9580,Cal_Date!B:B,Cal_Date!A:A,0)</f>
        <v>1</v>
      </c>
      <c r="E9580">
        <v>2018</v>
      </c>
      <c r="F9580" t="s">
        <v>127</v>
      </c>
      <c r="G9580" t="s">
        <v>130</v>
      </c>
      <c r="H9580" t="s">
        <v>48</v>
      </c>
      <c r="I9580" t="s">
        <v>18</v>
      </c>
      <c r="J9580" t="s">
        <v>10</v>
      </c>
      <c r="K9580" t="s">
        <v>43</v>
      </c>
      <c r="L9580">
        <v>1</v>
      </c>
      <c r="M9580">
        <v>1009</v>
      </c>
      <c r="O9580" t="s">
        <v>28</v>
      </c>
      <c r="R9580" t="s">
        <v>44</v>
      </c>
      <c r="S9580" s="49" t="str">
        <f t="shared" si="1193"/>
        <v>Card</v>
      </c>
      <c r="T9580" s="3">
        <v>0.03</v>
      </c>
      <c r="U9580" s="2">
        <v>7.6229999999999993</v>
      </c>
      <c r="V9580" s="2">
        <v>1.46</v>
      </c>
      <c r="W9580" s="54">
        <f>_xlfn.XLOOKUP(M9580,Market!A:A,Market!F:F,0)</f>
        <v>8.8999999999999996E-2</v>
      </c>
      <c r="X9580" s="55">
        <f t="shared" si="1194"/>
        <v>0.22868999999999998</v>
      </c>
      <c r="Y9580" s="55">
        <f t="shared" si="1195"/>
        <v>6.1629999999999994</v>
      </c>
      <c r="Z9580" s="54">
        <f t="shared" si="1196"/>
        <v>0.80847435392889933</v>
      </c>
      <c r="AA9580" s="49" t="str">
        <f t="shared" ca="1" si="1197"/>
        <v>Y</v>
      </c>
      <c r="AB9580" s="49">
        <f t="shared" ca="1" si="1198"/>
        <v>6</v>
      </c>
      <c r="AC9580" s="49" t="str">
        <f t="shared" ca="1" si="1199"/>
        <v>Y</v>
      </c>
    </row>
    <row r="9581" spans="1:29" x14ac:dyDescent="0.25">
      <c r="A9581">
        <v>11300</v>
      </c>
      <c r="B9581" s="9">
        <v>43191</v>
      </c>
      <c r="C9581" s="50" t="str">
        <f t="shared" si="1192"/>
        <v>Y</v>
      </c>
      <c r="D9581" s="52">
        <f>_xlfn.XLOOKUP(B9581,Cal_Date!B:B,Cal_Date!A:A,0)</f>
        <v>1</v>
      </c>
      <c r="E9581">
        <v>2018</v>
      </c>
      <c r="F9581" t="s">
        <v>127</v>
      </c>
      <c r="G9581" t="s">
        <v>130</v>
      </c>
      <c r="H9581" t="s">
        <v>48</v>
      </c>
      <c r="I9581" t="s">
        <v>18</v>
      </c>
      <c r="J9581" t="s">
        <v>10</v>
      </c>
      <c r="K9581" t="s">
        <v>43</v>
      </c>
      <c r="L9581">
        <v>1</v>
      </c>
      <c r="M9581">
        <v>1010</v>
      </c>
      <c r="O9581" t="s">
        <v>25</v>
      </c>
      <c r="R9581" t="s">
        <v>44</v>
      </c>
      <c r="S9581" s="49" t="str">
        <f t="shared" si="1193"/>
        <v>Card</v>
      </c>
      <c r="T9581" s="3">
        <v>0.03</v>
      </c>
      <c r="U9581" s="2">
        <v>7.5600000000000005</v>
      </c>
      <c r="V9581" s="2">
        <v>1.46</v>
      </c>
      <c r="W9581" s="54">
        <f>_xlfn.XLOOKUP(M9581,Market!A:A,Market!F:F,0)</f>
        <v>0.08</v>
      </c>
      <c r="X9581" s="55">
        <f t="shared" si="1194"/>
        <v>0.2268</v>
      </c>
      <c r="Y9581" s="55">
        <f t="shared" si="1195"/>
        <v>6.1000000000000005</v>
      </c>
      <c r="Z9581" s="54">
        <f t="shared" si="1196"/>
        <v>0.80687830687830686</v>
      </c>
      <c r="AA9581" s="49" t="str">
        <f t="shared" ca="1" si="1197"/>
        <v>Y</v>
      </c>
      <c r="AB9581" s="49">
        <f t="shared" ca="1" si="1198"/>
        <v>6</v>
      </c>
      <c r="AC9581" s="49" t="str">
        <f t="shared" ca="1" si="1199"/>
        <v>Y</v>
      </c>
    </row>
    <row r="9582" spans="1:29" x14ac:dyDescent="0.25">
      <c r="A9582">
        <v>11301</v>
      </c>
      <c r="B9582" s="9">
        <v>43191</v>
      </c>
      <c r="C9582" s="50" t="str">
        <f t="shared" si="1192"/>
        <v>Y</v>
      </c>
      <c r="D9582" s="52">
        <f>_xlfn.XLOOKUP(B9582,Cal_Date!B:B,Cal_Date!A:A,0)</f>
        <v>1</v>
      </c>
      <c r="E9582">
        <v>2018</v>
      </c>
      <c r="F9582" t="s">
        <v>127</v>
      </c>
      <c r="G9582" t="s">
        <v>130</v>
      </c>
      <c r="H9582" t="s">
        <v>14</v>
      </c>
      <c r="I9582" t="s">
        <v>18</v>
      </c>
      <c r="J9582" t="s">
        <v>15</v>
      </c>
      <c r="K9582" t="s">
        <v>43</v>
      </c>
      <c r="L9582">
        <v>1</v>
      </c>
      <c r="M9582">
        <v>1008</v>
      </c>
      <c r="O9582" t="s">
        <v>28</v>
      </c>
      <c r="R9582" t="s">
        <v>44</v>
      </c>
      <c r="S9582" s="49" t="str">
        <f t="shared" si="1193"/>
        <v>Card</v>
      </c>
      <c r="T9582" s="3">
        <v>0.03</v>
      </c>
      <c r="U9582" s="2">
        <v>5.4450000000000003</v>
      </c>
      <c r="V9582" s="2">
        <v>2.2200000000000002</v>
      </c>
      <c r="W9582" s="54">
        <f>_xlfn.XLOOKUP(M9582,Market!A:A,Market!F:F,0)</f>
        <v>8.8999999999999996E-2</v>
      </c>
      <c r="X9582" s="55">
        <f t="shared" si="1194"/>
        <v>0.16335</v>
      </c>
      <c r="Y9582" s="55">
        <f t="shared" si="1195"/>
        <v>3.2250000000000001</v>
      </c>
      <c r="Z9582" s="54">
        <f t="shared" si="1196"/>
        <v>0.59228650137741046</v>
      </c>
      <c r="AA9582" s="49" t="str">
        <f t="shared" ca="1" si="1197"/>
        <v>Y</v>
      </c>
      <c r="AB9582" s="49">
        <f t="shared" ca="1" si="1198"/>
        <v>6</v>
      </c>
      <c r="AC9582" s="49" t="str">
        <f t="shared" ca="1" si="1199"/>
        <v>Y</v>
      </c>
    </row>
    <row r="9583" spans="1:29" x14ac:dyDescent="0.25">
      <c r="A9583">
        <v>11302</v>
      </c>
      <c r="B9583" s="9">
        <v>43191</v>
      </c>
      <c r="C9583" s="50" t="str">
        <f t="shared" si="1192"/>
        <v>Y</v>
      </c>
      <c r="D9583" s="52">
        <f>_xlfn.XLOOKUP(B9583,Cal_Date!B:B,Cal_Date!A:A,0)</f>
        <v>1</v>
      </c>
      <c r="E9583">
        <v>2018</v>
      </c>
      <c r="F9583" t="s">
        <v>127</v>
      </c>
      <c r="G9583" t="s">
        <v>130</v>
      </c>
      <c r="H9583" t="s">
        <v>48</v>
      </c>
      <c r="I9583" t="s">
        <v>18</v>
      </c>
      <c r="J9583" t="s">
        <v>10</v>
      </c>
      <c r="K9583" t="s">
        <v>43</v>
      </c>
      <c r="L9583">
        <v>1</v>
      </c>
      <c r="M9583">
        <v>1008</v>
      </c>
      <c r="O9583" t="s">
        <v>28</v>
      </c>
      <c r="R9583" t="s">
        <v>44</v>
      </c>
      <c r="S9583" s="49" t="str">
        <f t="shared" si="1193"/>
        <v>Card</v>
      </c>
      <c r="T9583" s="3">
        <v>0.03</v>
      </c>
      <c r="U9583" s="2">
        <v>7.6229999999999993</v>
      </c>
      <c r="V9583" s="2">
        <v>1.46</v>
      </c>
      <c r="W9583" s="54">
        <f>_xlfn.XLOOKUP(M9583,Market!A:A,Market!F:F,0)</f>
        <v>8.8999999999999996E-2</v>
      </c>
      <c r="X9583" s="55">
        <f t="shared" si="1194"/>
        <v>0.22868999999999998</v>
      </c>
      <c r="Y9583" s="55">
        <f t="shared" si="1195"/>
        <v>6.1629999999999994</v>
      </c>
      <c r="Z9583" s="54">
        <f t="shared" si="1196"/>
        <v>0.80847435392889933</v>
      </c>
      <c r="AA9583" s="49" t="str">
        <f t="shared" ca="1" si="1197"/>
        <v>Y</v>
      </c>
      <c r="AB9583" s="49">
        <f t="shared" ca="1" si="1198"/>
        <v>6</v>
      </c>
      <c r="AC9583" s="49" t="str">
        <f t="shared" ca="1" si="1199"/>
        <v>Y</v>
      </c>
    </row>
    <row r="9584" spans="1:29" x14ac:dyDescent="0.25">
      <c r="A9584">
        <v>11303</v>
      </c>
      <c r="B9584" s="9">
        <v>43191</v>
      </c>
      <c r="C9584" s="50" t="str">
        <f t="shared" si="1192"/>
        <v>Y</v>
      </c>
      <c r="D9584" s="52">
        <f>_xlfn.XLOOKUP(B9584,Cal_Date!B:B,Cal_Date!A:A,0)</f>
        <v>1</v>
      </c>
      <c r="E9584">
        <v>2018</v>
      </c>
      <c r="F9584" t="s">
        <v>127</v>
      </c>
      <c r="G9584" t="s">
        <v>130</v>
      </c>
      <c r="H9584" t="s">
        <v>11</v>
      </c>
      <c r="I9584" t="s">
        <v>18</v>
      </c>
      <c r="J9584" t="s">
        <v>15</v>
      </c>
      <c r="K9584" t="s">
        <v>42</v>
      </c>
      <c r="L9584">
        <v>1</v>
      </c>
      <c r="M9584">
        <v>1008</v>
      </c>
      <c r="O9584" t="s">
        <v>28</v>
      </c>
      <c r="R9584" t="s">
        <v>44</v>
      </c>
      <c r="S9584" s="49" t="str">
        <f t="shared" si="1193"/>
        <v>Card</v>
      </c>
      <c r="T9584" s="3">
        <v>0.03</v>
      </c>
      <c r="U9584" s="2">
        <v>2.7225000000000001</v>
      </c>
      <c r="V9584" s="2">
        <v>1.4</v>
      </c>
      <c r="W9584" s="54">
        <f>_xlfn.XLOOKUP(M9584,Market!A:A,Market!F:F,0)</f>
        <v>8.8999999999999996E-2</v>
      </c>
      <c r="X9584" s="55">
        <f t="shared" si="1194"/>
        <v>8.1674999999999998E-2</v>
      </c>
      <c r="Y9584" s="55">
        <f t="shared" si="1195"/>
        <v>1.3225000000000002</v>
      </c>
      <c r="Z9584" s="54">
        <f t="shared" si="1196"/>
        <v>0.48576675849403128</v>
      </c>
      <c r="AA9584" s="49" t="str">
        <f t="shared" ca="1" si="1197"/>
        <v>Y</v>
      </c>
      <c r="AB9584" s="49">
        <f t="shared" ca="1" si="1198"/>
        <v>6</v>
      </c>
      <c r="AC9584" s="49" t="str">
        <f t="shared" ca="1" si="1199"/>
        <v>Y</v>
      </c>
    </row>
    <row r="9585" spans="1:29" x14ac:dyDescent="0.25">
      <c r="A9585">
        <v>11304</v>
      </c>
      <c r="B9585" s="9">
        <v>43191</v>
      </c>
      <c r="C9585" s="50" t="str">
        <f t="shared" si="1192"/>
        <v>Y</v>
      </c>
      <c r="D9585" s="52">
        <f>_xlfn.XLOOKUP(B9585,Cal_Date!B:B,Cal_Date!A:A,0)</f>
        <v>1</v>
      </c>
      <c r="E9585">
        <v>2018</v>
      </c>
      <c r="F9585" t="s">
        <v>127</v>
      </c>
      <c r="G9585" t="s">
        <v>130</v>
      </c>
      <c r="H9585" t="s">
        <v>11</v>
      </c>
      <c r="I9585" t="s">
        <v>11</v>
      </c>
      <c r="J9585" t="s">
        <v>15</v>
      </c>
      <c r="K9585" t="s">
        <v>42</v>
      </c>
      <c r="L9585">
        <v>2</v>
      </c>
      <c r="M9585">
        <v>1004</v>
      </c>
      <c r="O9585" t="s">
        <v>28</v>
      </c>
      <c r="R9585" t="s">
        <v>44</v>
      </c>
      <c r="S9585" s="49" t="str">
        <f t="shared" si="1193"/>
        <v>Card</v>
      </c>
      <c r="T9585" s="3">
        <v>0.03</v>
      </c>
      <c r="U9585" s="2">
        <v>5.3000000000000007</v>
      </c>
      <c r="V9585" s="2">
        <v>1.74</v>
      </c>
      <c r="W9585" s="54">
        <f>_xlfn.XLOOKUP(M9585,Market!A:A,Market!F:F,0)</f>
        <v>0.06</v>
      </c>
      <c r="X9585" s="55">
        <f t="shared" si="1194"/>
        <v>0.159</v>
      </c>
      <c r="Y9585" s="55">
        <f t="shared" si="1195"/>
        <v>3.5600000000000005</v>
      </c>
      <c r="Z9585" s="54">
        <f t="shared" si="1196"/>
        <v>0.67169811320754713</v>
      </c>
      <c r="AA9585" s="49" t="str">
        <f t="shared" ca="1" si="1197"/>
        <v>Y</v>
      </c>
      <c r="AB9585" s="49">
        <f t="shared" ca="1" si="1198"/>
        <v>6</v>
      </c>
      <c r="AC9585" s="49" t="str">
        <f t="shared" ca="1" si="1199"/>
        <v>Y</v>
      </c>
    </row>
    <row r="9586" spans="1:29" x14ac:dyDescent="0.25">
      <c r="A9586">
        <v>11305</v>
      </c>
      <c r="B9586" s="9">
        <v>43191</v>
      </c>
      <c r="C9586" s="50" t="str">
        <f t="shared" si="1192"/>
        <v>Y</v>
      </c>
      <c r="D9586" s="52">
        <f>_xlfn.XLOOKUP(B9586,Cal_Date!B:B,Cal_Date!A:A,0)</f>
        <v>1</v>
      </c>
      <c r="E9586">
        <v>2018</v>
      </c>
      <c r="F9586" t="s">
        <v>127</v>
      </c>
      <c r="G9586" t="s">
        <v>130</v>
      </c>
      <c r="H9586" t="s">
        <v>48</v>
      </c>
      <c r="I9586" t="s">
        <v>18</v>
      </c>
      <c r="J9586" t="s">
        <v>10</v>
      </c>
      <c r="K9586" t="s">
        <v>43</v>
      </c>
      <c r="L9586">
        <v>2</v>
      </c>
      <c r="M9586">
        <v>1009</v>
      </c>
      <c r="O9586" t="s">
        <v>28</v>
      </c>
      <c r="R9586" t="s">
        <v>44</v>
      </c>
      <c r="S9586" s="49" t="str">
        <f t="shared" si="1193"/>
        <v>Card</v>
      </c>
      <c r="T9586" s="3">
        <v>0.03</v>
      </c>
      <c r="U9586" s="2">
        <v>15.245999999999999</v>
      </c>
      <c r="V9586" s="2">
        <v>2.92</v>
      </c>
      <c r="W9586" s="54">
        <f>_xlfn.XLOOKUP(M9586,Market!A:A,Market!F:F,0)</f>
        <v>8.8999999999999996E-2</v>
      </c>
      <c r="X9586" s="55">
        <f t="shared" si="1194"/>
        <v>0.45737999999999995</v>
      </c>
      <c r="Y9586" s="55">
        <f t="shared" si="1195"/>
        <v>12.325999999999999</v>
      </c>
      <c r="Z9586" s="54">
        <f t="shared" si="1196"/>
        <v>0.80847435392889933</v>
      </c>
      <c r="AA9586" s="49" t="str">
        <f t="shared" ca="1" si="1197"/>
        <v>Y</v>
      </c>
      <c r="AB9586" s="49">
        <f t="shared" ca="1" si="1198"/>
        <v>6</v>
      </c>
      <c r="AC9586" s="49" t="str">
        <f t="shared" ca="1" si="1199"/>
        <v>Y</v>
      </c>
    </row>
    <row r="9587" spans="1:29" x14ac:dyDescent="0.25">
      <c r="A9587">
        <v>11306</v>
      </c>
      <c r="B9587" s="9">
        <v>43191</v>
      </c>
      <c r="C9587" s="50" t="str">
        <f t="shared" si="1192"/>
        <v>Y</v>
      </c>
      <c r="D9587" s="52">
        <f>_xlfn.XLOOKUP(B9587,Cal_Date!B:B,Cal_Date!A:A,0)</f>
        <v>1</v>
      </c>
      <c r="E9587">
        <v>2018</v>
      </c>
      <c r="F9587" t="s">
        <v>127</v>
      </c>
      <c r="G9587" t="s">
        <v>130</v>
      </c>
      <c r="H9587" t="s">
        <v>48</v>
      </c>
      <c r="I9587" t="s">
        <v>18</v>
      </c>
      <c r="J9587" t="s">
        <v>10</v>
      </c>
      <c r="K9587" t="s">
        <v>43</v>
      </c>
      <c r="L9587">
        <v>1</v>
      </c>
      <c r="M9587">
        <v>1010</v>
      </c>
      <c r="O9587" t="s">
        <v>25</v>
      </c>
      <c r="R9587" t="s">
        <v>44</v>
      </c>
      <c r="S9587" s="49" t="str">
        <f t="shared" si="1193"/>
        <v>Card</v>
      </c>
      <c r="T9587" s="3">
        <v>0.03</v>
      </c>
      <c r="U9587" s="2">
        <v>7.5600000000000005</v>
      </c>
      <c r="V9587" s="2">
        <v>1.46</v>
      </c>
      <c r="W9587" s="54">
        <f>_xlfn.XLOOKUP(M9587,Market!A:A,Market!F:F,0)</f>
        <v>0.08</v>
      </c>
      <c r="X9587" s="55">
        <f t="shared" si="1194"/>
        <v>0.2268</v>
      </c>
      <c r="Y9587" s="55">
        <f t="shared" si="1195"/>
        <v>6.1000000000000005</v>
      </c>
      <c r="Z9587" s="54">
        <f t="shared" si="1196"/>
        <v>0.80687830687830686</v>
      </c>
      <c r="AA9587" s="49" t="str">
        <f t="shared" ca="1" si="1197"/>
        <v>Y</v>
      </c>
      <c r="AB9587" s="49">
        <f t="shared" ca="1" si="1198"/>
        <v>6</v>
      </c>
      <c r="AC9587" s="49" t="str">
        <f t="shared" ca="1" si="1199"/>
        <v>Y</v>
      </c>
    </row>
    <row r="9588" spans="1:29" x14ac:dyDescent="0.25">
      <c r="A9588">
        <v>11307</v>
      </c>
      <c r="B9588" s="9">
        <v>43191</v>
      </c>
      <c r="C9588" s="50" t="str">
        <f t="shared" si="1192"/>
        <v>Y</v>
      </c>
      <c r="D9588" s="52">
        <f>_xlfn.XLOOKUP(B9588,Cal_Date!B:B,Cal_Date!A:A,0)</f>
        <v>1</v>
      </c>
      <c r="E9588">
        <v>2018</v>
      </c>
      <c r="F9588" t="s">
        <v>127</v>
      </c>
      <c r="G9588" t="s">
        <v>130</v>
      </c>
      <c r="H9588" t="s">
        <v>48</v>
      </c>
      <c r="I9588" t="s">
        <v>18</v>
      </c>
      <c r="J9588" t="s">
        <v>10</v>
      </c>
      <c r="K9588" t="s">
        <v>43</v>
      </c>
      <c r="L9588">
        <v>1</v>
      </c>
      <c r="M9588">
        <v>1011</v>
      </c>
      <c r="O9588" t="s">
        <v>25</v>
      </c>
      <c r="R9588" t="s">
        <v>47</v>
      </c>
      <c r="S9588" s="49" t="str">
        <f t="shared" si="1193"/>
        <v>Card</v>
      </c>
      <c r="T9588" s="3">
        <v>3.5000000000000003E-2</v>
      </c>
      <c r="U9588" s="2">
        <v>7.42</v>
      </c>
      <c r="V9588" s="2">
        <v>1.46</v>
      </c>
      <c r="W9588" s="54">
        <f>_xlfn.XLOOKUP(M9588,Market!A:A,Market!F:F,0)</f>
        <v>0.06</v>
      </c>
      <c r="X9588" s="55">
        <f t="shared" si="1194"/>
        <v>0.25970000000000004</v>
      </c>
      <c r="Y9588" s="55">
        <f t="shared" si="1195"/>
        <v>5.96</v>
      </c>
      <c r="Z9588" s="54">
        <f t="shared" si="1196"/>
        <v>0.80323450134770891</v>
      </c>
      <c r="AA9588" s="49" t="str">
        <f t="shared" ca="1" si="1197"/>
        <v>Y</v>
      </c>
      <c r="AB9588" s="49">
        <f t="shared" ca="1" si="1198"/>
        <v>6</v>
      </c>
      <c r="AC9588" s="49" t="str">
        <f t="shared" ca="1" si="1199"/>
        <v>Y</v>
      </c>
    </row>
    <row r="9589" spans="1:29" x14ac:dyDescent="0.25">
      <c r="A9589">
        <v>11308</v>
      </c>
      <c r="B9589" s="9">
        <v>43191</v>
      </c>
      <c r="C9589" s="50" t="str">
        <f t="shared" si="1192"/>
        <v>Y</v>
      </c>
      <c r="D9589" s="52">
        <f>_xlfn.XLOOKUP(B9589,Cal_Date!B:B,Cal_Date!A:A,0)</f>
        <v>1</v>
      </c>
      <c r="E9589">
        <v>2018</v>
      </c>
      <c r="F9589" t="s">
        <v>127</v>
      </c>
      <c r="G9589" t="s">
        <v>130</v>
      </c>
      <c r="H9589" t="s">
        <v>48</v>
      </c>
      <c r="I9589" t="s">
        <v>18</v>
      </c>
      <c r="J9589" t="s">
        <v>10</v>
      </c>
      <c r="K9589" t="s">
        <v>43</v>
      </c>
      <c r="L9589">
        <v>1</v>
      </c>
      <c r="M9589">
        <v>1011</v>
      </c>
      <c r="O9589" t="s">
        <v>25</v>
      </c>
      <c r="R9589" t="s">
        <v>44</v>
      </c>
      <c r="S9589" s="49" t="str">
        <f t="shared" si="1193"/>
        <v>Card</v>
      </c>
      <c r="T9589" s="3">
        <v>0.03</v>
      </c>
      <c r="U9589" s="2">
        <v>7.42</v>
      </c>
      <c r="V9589" s="2">
        <v>1.46</v>
      </c>
      <c r="W9589" s="54">
        <f>_xlfn.XLOOKUP(M9589,Market!A:A,Market!F:F,0)</f>
        <v>0.06</v>
      </c>
      <c r="X9589" s="55">
        <f t="shared" si="1194"/>
        <v>0.22259999999999999</v>
      </c>
      <c r="Y9589" s="55">
        <f t="shared" si="1195"/>
        <v>5.96</v>
      </c>
      <c r="Z9589" s="54">
        <f t="shared" si="1196"/>
        <v>0.80323450134770891</v>
      </c>
      <c r="AA9589" s="49" t="str">
        <f t="shared" ca="1" si="1197"/>
        <v>Y</v>
      </c>
      <c r="AB9589" s="49">
        <f t="shared" ca="1" si="1198"/>
        <v>6</v>
      </c>
      <c r="AC9589" s="49" t="str">
        <f t="shared" ca="1" si="1199"/>
        <v>Y</v>
      </c>
    </row>
    <row r="9590" spans="1:29" x14ac:dyDescent="0.25">
      <c r="A9590">
        <v>11309</v>
      </c>
      <c r="B9590" s="9">
        <v>43191</v>
      </c>
      <c r="C9590" s="50" t="str">
        <f t="shared" si="1192"/>
        <v>Y</v>
      </c>
      <c r="D9590" s="52">
        <f>_xlfn.XLOOKUP(B9590,Cal_Date!B:B,Cal_Date!A:A,0)</f>
        <v>1</v>
      </c>
      <c r="E9590">
        <v>2018</v>
      </c>
      <c r="F9590" t="s">
        <v>127</v>
      </c>
      <c r="G9590" t="s">
        <v>130</v>
      </c>
      <c r="H9590" t="s">
        <v>11</v>
      </c>
      <c r="I9590" t="s">
        <v>18</v>
      </c>
      <c r="J9590" t="s">
        <v>15</v>
      </c>
      <c r="K9590" t="s">
        <v>42</v>
      </c>
      <c r="L9590">
        <v>2</v>
      </c>
      <c r="M9590">
        <v>1011</v>
      </c>
      <c r="O9590" t="s">
        <v>25</v>
      </c>
      <c r="R9590" t="s">
        <v>44</v>
      </c>
      <c r="S9590" s="49" t="str">
        <f t="shared" si="1193"/>
        <v>Card</v>
      </c>
      <c r="T9590" s="3">
        <v>0.03</v>
      </c>
      <c r="U9590" s="2">
        <v>5.3000000000000007</v>
      </c>
      <c r="V9590" s="2">
        <v>2.8</v>
      </c>
      <c r="W9590" s="54">
        <f>_xlfn.XLOOKUP(M9590,Market!A:A,Market!F:F,0)</f>
        <v>0.06</v>
      </c>
      <c r="X9590" s="55">
        <f t="shared" si="1194"/>
        <v>0.159</v>
      </c>
      <c r="Y9590" s="55">
        <f t="shared" si="1195"/>
        <v>2.5000000000000009</v>
      </c>
      <c r="Z9590" s="54">
        <f t="shared" si="1196"/>
        <v>0.47169811320754729</v>
      </c>
      <c r="AA9590" s="49" t="str">
        <f t="shared" ca="1" si="1197"/>
        <v>Y</v>
      </c>
      <c r="AB9590" s="49">
        <f t="shared" ca="1" si="1198"/>
        <v>6</v>
      </c>
      <c r="AC9590" s="49" t="str">
        <f t="shared" ca="1" si="1199"/>
        <v>Y</v>
      </c>
    </row>
    <row r="9591" spans="1:29" x14ac:dyDescent="0.25">
      <c r="A9591">
        <v>11310</v>
      </c>
      <c r="B9591" s="9">
        <v>43191</v>
      </c>
      <c r="C9591" s="50" t="str">
        <f t="shared" si="1192"/>
        <v>Y</v>
      </c>
      <c r="D9591" s="52">
        <f>_xlfn.XLOOKUP(B9591,Cal_Date!B:B,Cal_Date!A:A,0)</f>
        <v>1</v>
      </c>
      <c r="E9591">
        <v>2018</v>
      </c>
      <c r="F9591" t="s">
        <v>127</v>
      </c>
      <c r="G9591" t="s">
        <v>130</v>
      </c>
      <c r="H9591" t="s">
        <v>48</v>
      </c>
      <c r="I9591" t="s">
        <v>18</v>
      </c>
      <c r="J9591" t="s">
        <v>10</v>
      </c>
      <c r="K9591" t="s">
        <v>43</v>
      </c>
      <c r="L9591">
        <v>1</v>
      </c>
      <c r="M9591">
        <v>1001</v>
      </c>
      <c r="O9591" t="s">
        <v>25</v>
      </c>
      <c r="R9591" t="s">
        <v>44</v>
      </c>
      <c r="S9591" s="49" t="str">
        <f t="shared" si="1193"/>
        <v>Card</v>
      </c>
      <c r="T9591" s="3">
        <v>0.03</v>
      </c>
      <c r="U9591" s="2">
        <v>7.42</v>
      </c>
      <c r="V9591" s="2">
        <v>1.46</v>
      </c>
      <c r="W9591" s="54">
        <f>_xlfn.XLOOKUP(M9591,Market!A:A,Market!F:F,0)</f>
        <v>0.06</v>
      </c>
      <c r="X9591" s="55">
        <f t="shared" si="1194"/>
        <v>0.22259999999999999</v>
      </c>
      <c r="Y9591" s="55">
        <f t="shared" si="1195"/>
        <v>5.96</v>
      </c>
      <c r="Z9591" s="54">
        <f t="shared" si="1196"/>
        <v>0.80323450134770891</v>
      </c>
      <c r="AA9591" s="49" t="str">
        <f t="shared" ca="1" si="1197"/>
        <v>Y</v>
      </c>
      <c r="AB9591" s="49">
        <f t="shared" ca="1" si="1198"/>
        <v>6</v>
      </c>
      <c r="AC9591" s="49" t="str">
        <f t="shared" ca="1" si="1199"/>
        <v>Y</v>
      </c>
    </row>
    <row r="9592" spans="1:29" x14ac:dyDescent="0.25">
      <c r="A9592">
        <v>11311</v>
      </c>
      <c r="B9592" s="9">
        <v>43191</v>
      </c>
      <c r="C9592" s="50" t="str">
        <f t="shared" si="1192"/>
        <v>Y</v>
      </c>
      <c r="D9592" s="52">
        <f>_xlfn.XLOOKUP(B9592,Cal_Date!B:B,Cal_Date!A:A,0)</f>
        <v>1</v>
      </c>
      <c r="E9592">
        <v>2018</v>
      </c>
      <c r="F9592" t="s">
        <v>127</v>
      </c>
      <c r="G9592" t="s">
        <v>130</v>
      </c>
      <c r="H9592" t="s">
        <v>48</v>
      </c>
      <c r="I9592" t="s">
        <v>18</v>
      </c>
      <c r="J9592" t="s">
        <v>10</v>
      </c>
      <c r="K9592" t="s">
        <v>43</v>
      </c>
      <c r="L9592">
        <v>2</v>
      </c>
      <c r="M9592">
        <v>1000</v>
      </c>
      <c r="O9592" t="s">
        <v>25</v>
      </c>
      <c r="R9592" t="s">
        <v>44</v>
      </c>
      <c r="S9592" s="49" t="str">
        <f t="shared" si="1193"/>
        <v>Card</v>
      </c>
      <c r="T9592" s="3">
        <v>0.03</v>
      </c>
      <c r="U9592" s="2">
        <v>15.120000000000001</v>
      </c>
      <c r="V9592" s="2">
        <v>2.92</v>
      </c>
      <c r="W9592" s="54">
        <f>_xlfn.XLOOKUP(M9592,Market!A:A,Market!F:F,0)</f>
        <v>0.08</v>
      </c>
      <c r="X9592" s="55">
        <f t="shared" si="1194"/>
        <v>0.4536</v>
      </c>
      <c r="Y9592" s="55">
        <f t="shared" si="1195"/>
        <v>12.200000000000001</v>
      </c>
      <c r="Z9592" s="54">
        <f t="shared" si="1196"/>
        <v>0.80687830687830686</v>
      </c>
      <c r="AA9592" s="49" t="str">
        <f t="shared" ca="1" si="1197"/>
        <v>Y</v>
      </c>
      <c r="AB9592" s="49">
        <f t="shared" ca="1" si="1198"/>
        <v>6</v>
      </c>
      <c r="AC9592" s="49" t="str">
        <f t="shared" ca="1" si="1199"/>
        <v>Y</v>
      </c>
    </row>
    <row r="9593" spans="1:29" x14ac:dyDescent="0.25">
      <c r="A9593">
        <v>11312</v>
      </c>
      <c r="B9593" s="9">
        <v>43191</v>
      </c>
      <c r="C9593" s="50" t="str">
        <f t="shared" si="1192"/>
        <v>Y</v>
      </c>
      <c r="D9593" s="52">
        <f>_xlfn.XLOOKUP(B9593,Cal_Date!B:B,Cal_Date!A:A,0)</f>
        <v>1</v>
      </c>
      <c r="E9593">
        <v>2018</v>
      </c>
      <c r="F9593" t="s">
        <v>127</v>
      </c>
      <c r="G9593" t="s">
        <v>130</v>
      </c>
      <c r="H9593" t="s">
        <v>48</v>
      </c>
      <c r="I9593" t="s">
        <v>18</v>
      </c>
      <c r="J9593" t="s">
        <v>10</v>
      </c>
      <c r="K9593" t="s">
        <v>43</v>
      </c>
      <c r="L9593">
        <v>1</v>
      </c>
      <c r="M9593">
        <v>1000</v>
      </c>
      <c r="O9593" t="s">
        <v>25</v>
      </c>
      <c r="R9593" t="s">
        <v>44</v>
      </c>
      <c r="S9593" s="49" t="str">
        <f t="shared" si="1193"/>
        <v>Card</v>
      </c>
      <c r="T9593" s="3">
        <v>0.03</v>
      </c>
      <c r="U9593" s="2">
        <v>7.5600000000000005</v>
      </c>
      <c r="V9593" s="2">
        <v>1.46</v>
      </c>
      <c r="W9593" s="54">
        <f>_xlfn.XLOOKUP(M9593,Market!A:A,Market!F:F,0)</f>
        <v>0.08</v>
      </c>
      <c r="X9593" s="55">
        <f t="shared" si="1194"/>
        <v>0.2268</v>
      </c>
      <c r="Y9593" s="55">
        <f t="shared" si="1195"/>
        <v>6.1000000000000005</v>
      </c>
      <c r="Z9593" s="54">
        <f t="shared" si="1196"/>
        <v>0.80687830687830686</v>
      </c>
      <c r="AA9593" s="49" t="str">
        <f t="shared" ca="1" si="1197"/>
        <v>Y</v>
      </c>
      <c r="AB9593" s="49">
        <f t="shared" ca="1" si="1198"/>
        <v>6</v>
      </c>
      <c r="AC9593" s="49" t="str">
        <f t="shared" ca="1" si="1199"/>
        <v>Y</v>
      </c>
    </row>
    <row r="9594" spans="1:29" x14ac:dyDescent="0.25">
      <c r="A9594">
        <v>11313</v>
      </c>
      <c r="B9594" s="9">
        <v>43191</v>
      </c>
      <c r="C9594" s="50" t="str">
        <f t="shared" si="1192"/>
        <v>Y</v>
      </c>
      <c r="D9594" s="52">
        <f>_xlfn.XLOOKUP(B9594,Cal_Date!B:B,Cal_Date!A:A,0)</f>
        <v>1</v>
      </c>
      <c r="E9594">
        <v>2018</v>
      </c>
      <c r="F9594" t="s">
        <v>127</v>
      </c>
      <c r="G9594" t="s">
        <v>130</v>
      </c>
      <c r="H9594" t="s">
        <v>14</v>
      </c>
      <c r="I9594" t="s">
        <v>13</v>
      </c>
      <c r="J9594" t="s">
        <v>15</v>
      </c>
      <c r="K9594" t="s">
        <v>43</v>
      </c>
      <c r="L9594">
        <v>2</v>
      </c>
      <c r="M9594">
        <v>1002</v>
      </c>
      <c r="O9594" t="s">
        <v>28</v>
      </c>
      <c r="R9594" t="s">
        <v>44</v>
      </c>
      <c r="S9594" s="49" t="str">
        <f t="shared" si="1193"/>
        <v>Card</v>
      </c>
      <c r="T9594" s="3">
        <v>0.03</v>
      </c>
      <c r="U9594" s="2">
        <v>10.600000000000001</v>
      </c>
      <c r="V9594" s="2">
        <v>4.4800000000000004</v>
      </c>
      <c r="W9594" s="54">
        <f>_xlfn.XLOOKUP(M9594,Market!A:A,Market!F:F,0)</f>
        <v>0.06</v>
      </c>
      <c r="X9594" s="55">
        <f t="shared" si="1194"/>
        <v>0.318</v>
      </c>
      <c r="Y9594" s="55">
        <f t="shared" si="1195"/>
        <v>6.120000000000001</v>
      </c>
      <c r="Z9594" s="54">
        <f t="shared" si="1196"/>
        <v>0.57735849056603772</v>
      </c>
      <c r="AA9594" s="49" t="str">
        <f t="shared" ca="1" si="1197"/>
        <v>Y</v>
      </c>
      <c r="AB9594" s="49">
        <f t="shared" ca="1" si="1198"/>
        <v>6</v>
      </c>
      <c r="AC9594" s="49" t="str">
        <f t="shared" ca="1" si="1199"/>
        <v>Y</v>
      </c>
    </row>
    <row r="9595" spans="1:29" x14ac:dyDescent="0.25">
      <c r="A9595">
        <v>11314</v>
      </c>
      <c r="B9595" s="9">
        <v>43191</v>
      </c>
      <c r="C9595" s="50" t="str">
        <f t="shared" si="1192"/>
        <v>Y</v>
      </c>
      <c r="D9595" s="52">
        <f>_xlfn.XLOOKUP(B9595,Cal_Date!B:B,Cal_Date!A:A,0)</f>
        <v>1</v>
      </c>
      <c r="E9595">
        <v>2018</v>
      </c>
      <c r="F9595" t="s">
        <v>127</v>
      </c>
      <c r="G9595" t="s">
        <v>130</v>
      </c>
      <c r="H9595" t="s">
        <v>14</v>
      </c>
      <c r="I9595" t="s">
        <v>13</v>
      </c>
      <c r="J9595" t="s">
        <v>15</v>
      </c>
      <c r="K9595" t="s">
        <v>43</v>
      </c>
      <c r="L9595">
        <v>1</v>
      </c>
      <c r="M9595">
        <v>1003</v>
      </c>
      <c r="O9595" t="s">
        <v>25</v>
      </c>
      <c r="R9595" t="s">
        <v>44</v>
      </c>
      <c r="S9595" s="49" t="str">
        <f t="shared" si="1193"/>
        <v>Card</v>
      </c>
      <c r="T9595" s="3">
        <v>0.03</v>
      </c>
      <c r="U9595" s="2">
        <v>5.3000000000000007</v>
      </c>
      <c r="V9595" s="2">
        <v>2.2400000000000002</v>
      </c>
      <c r="W9595" s="54">
        <f>_xlfn.XLOOKUP(M9595,Market!A:A,Market!F:F,0)</f>
        <v>0.06</v>
      </c>
      <c r="X9595" s="55">
        <f t="shared" si="1194"/>
        <v>0.159</v>
      </c>
      <c r="Y9595" s="55">
        <f t="shared" si="1195"/>
        <v>3.0600000000000005</v>
      </c>
      <c r="Z9595" s="54">
        <f t="shared" si="1196"/>
        <v>0.57735849056603772</v>
      </c>
      <c r="AA9595" s="49" t="str">
        <f t="shared" ca="1" si="1197"/>
        <v>Y</v>
      </c>
      <c r="AB9595" s="49">
        <f t="shared" ca="1" si="1198"/>
        <v>6</v>
      </c>
      <c r="AC9595" s="49" t="str">
        <f t="shared" ca="1" si="1199"/>
        <v>Y</v>
      </c>
    </row>
    <row r="9596" spans="1:29" x14ac:dyDescent="0.25">
      <c r="A9596">
        <v>11315</v>
      </c>
      <c r="B9596" s="9">
        <v>43191</v>
      </c>
      <c r="C9596" s="50" t="str">
        <f t="shared" si="1192"/>
        <v>Y</v>
      </c>
      <c r="D9596" s="52">
        <f>_xlfn.XLOOKUP(B9596,Cal_Date!B:B,Cal_Date!A:A,0)</f>
        <v>1</v>
      </c>
      <c r="E9596">
        <v>2018</v>
      </c>
      <c r="F9596" t="s">
        <v>127</v>
      </c>
      <c r="G9596" t="s">
        <v>130</v>
      </c>
      <c r="H9596" t="s">
        <v>11</v>
      </c>
      <c r="I9596" t="s">
        <v>18</v>
      </c>
      <c r="J9596" t="s">
        <v>15</v>
      </c>
      <c r="K9596" t="s">
        <v>42</v>
      </c>
      <c r="L9596">
        <v>1</v>
      </c>
      <c r="M9596">
        <v>1005</v>
      </c>
      <c r="O9596" t="s">
        <v>25</v>
      </c>
      <c r="R9596" t="s">
        <v>44</v>
      </c>
      <c r="S9596" s="49" t="str">
        <f t="shared" si="1193"/>
        <v>Card</v>
      </c>
      <c r="T9596" s="3">
        <v>0.03</v>
      </c>
      <c r="U9596" s="2">
        <v>2.7225000000000001</v>
      </c>
      <c r="V9596" s="2">
        <v>1.4</v>
      </c>
      <c r="W9596" s="54">
        <f>_xlfn.XLOOKUP(M9596,Market!A:A,Market!F:F,0)</f>
        <v>8.8999999999999996E-2</v>
      </c>
      <c r="X9596" s="55">
        <f t="shared" si="1194"/>
        <v>8.1674999999999998E-2</v>
      </c>
      <c r="Y9596" s="55">
        <f t="shared" si="1195"/>
        <v>1.3225000000000002</v>
      </c>
      <c r="Z9596" s="54">
        <f t="shared" si="1196"/>
        <v>0.48576675849403128</v>
      </c>
      <c r="AA9596" s="49" t="str">
        <f t="shared" ca="1" si="1197"/>
        <v>Y</v>
      </c>
      <c r="AB9596" s="49">
        <f t="shared" ca="1" si="1198"/>
        <v>6</v>
      </c>
      <c r="AC9596" s="49" t="str">
        <f t="shared" ca="1" si="1199"/>
        <v>Y</v>
      </c>
    </row>
    <row r="9597" spans="1:29" x14ac:dyDescent="0.25">
      <c r="A9597">
        <v>11316</v>
      </c>
      <c r="B9597" s="9">
        <v>43191</v>
      </c>
      <c r="C9597" s="50" t="str">
        <f t="shared" si="1192"/>
        <v>Y</v>
      </c>
      <c r="D9597" s="52">
        <f>_xlfn.XLOOKUP(B9597,Cal_Date!B:B,Cal_Date!A:A,0)</f>
        <v>1</v>
      </c>
      <c r="E9597">
        <v>2018</v>
      </c>
      <c r="F9597" t="s">
        <v>127</v>
      </c>
      <c r="G9597" t="s">
        <v>130</v>
      </c>
      <c r="H9597" t="s">
        <v>11</v>
      </c>
      <c r="I9597" t="s">
        <v>18</v>
      </c>
      <c r="J9597" t="s">
        <v>15</v>
      </c>
      <c r="K9597" t="s">
        <v>42</v>
      </c>
      <c r="L9597">
        <v>1</v>
      </c>
      <c r="M9597">
        <v>1005</v>
      </c>
      <c r="O9597" t="s">
        <v>25</v>
      </c>
      <c r="R9597" t="s">
        <v>47</v>
      </c>
      <c r="S9597" s="49" t="str">
        <f t="shared" si="1193"/>
        <v>Card</v>
      </c>
      <c r="T9597" s="3">
        <v>3.5000000000000003E-2</v>
      </c>
      <c r="U9597" s="2">
        <v>2.7225000000000001</v>
      </c>
      <c r="V9597" s="2">
        <v>1.4</v>
      </c>
      <c r="W9597" s="54">
        <f>_xlfn.XLOOKUP(M9597,Market!A:A,Market!F:F,0)</f>
        <v>8.8999999999999996E-2</v>
      </c>
      <c r="X9597" s="55">
        <f t="shared" si="1194"/>
        <v>9.5287500000000011E-2</v>
      </c>
      <c r="Y9597" s="55">
        <f t="shared" si="1195"/>
        <v>1.3225000000000002</v>
      </c>
      <c r="Z9597" s="54">
        <f t="shared" si="1196"/>
        <v>0.48576675849403128</v>
      </c>
      <c r="AA9597" s="49" t="str">
        <f t="shared" ca="1" si="1197"/>
        <v>Y</v>
      </c>
      <c r="AB9597" s="49">
        <f t="shared" ca="1" si="1198"/>
        <v>6</v>
      </c>
      <c r="AC9597" s="49" t="str">
        <f t="shared" ca="1" si="1199"/>
        <v>Y</v>
      </c>
    </row>
    <row r="9598" spans="1:29" x14ac:dyDescent="0.25">
      <c r="A9598">
        <v>11317</v>
      </c>
      <c r="B9598" s="9">
        <v>43191</v>
      </c>
      <c r="C9598" s="50" t="str">
        <f t="shared" si="1192"/>
        <v>Y</v>
      </c>
      <c r="D9598" s="52">
        <f>_xlfn.XLOOKUP(B9598,Cal_Date!B:B,Cal_Date!A:A,0)</f>
        <v>1</v>
      </c>
      <c r="E9598">
        <v>2018</v>
      </c>
      <c r="F9598" t="s">
        <v>127</v>
      </c>
      <c r="G9598" t="s">
        <v>130</v>
      </c>
      <c r="H9598" t="s">
        <v>48</v>
      </c>
      <c r="I9598" t="s">
        <v>18</v>
      </c>
      <c r="J9598" t="s">
        <v>10</v>
      </c>
      <c r="K9598" t="s">
        <v>43</v>
      </c>
      <c r="L9598">
        <v>1</v>
      </c>
      <c r="M9598">
        <v>1006</v>
      </c>
      <c r="O9598" t="s">
        <v>28</v>
      </c>
      <c r="R9598" t="s">
        <v>44</v>
      </c>
      <c r="S9598" s="49" t="str">
        <f t="shared" si="1193"/>
        <v>Card</v>
      </c>
      <c r="T9598" s="3">
        <v>0.03</v>
      </c>
      <c r="U9598" s="2">
        <v>7.6229999999999993</v>
      </c>
      <c r="V9598" s="2">
        <v>1.46</v>
      </c>
      <c r="W9598" s="54">
        <f>_xlfn.XLOOKUP(M9598,Market!A:A,Market!F:F,0)</f>
        <v>8.8999999999999996E-2</v>
      </c>
      <c r="X9598" s="55">
        <f t="shared" si="1194"/>
        <v>0.22868999999999998</v>
      </c>
      <c r="Y9598" s="55">
        <f t="shared" si="1195"/>
        <v>6.1629999999999994</v>
      </c>
      <c r="Z9598" s="54">
        <f t="shared" si="1196"/>
        <v>0.80847435392889933</v>
      </c>
      <c r="AA9598" s="49" t="str">
        <f t="shared" ca="1" si="1197"/>
        <v>Y</v>
      </c>
      <c r="AB9598" s="49">
        <f t="shared" ca="1" si="1198"/>
        <v>6</v>
      </c>
      <c r="AC9598" s="49" t="str">
        <f t="shared" ca="1" si="1199"/>
        <v>Y</v>
      </c>
    </row>
    <row r="9599" spans="1:29" x14ac:dyDescent="0.25">
      <c r="A9599">
        <v>11318</v>
      </c>
      <c r="B9599" s="9">
        <v>43191</v>
      </c>
      <c r="C9599" s="50" t="str">
        <f t="shared" si="1192"/>
        <v>Y</v>
      </c>
      <c r="D9599" s="52">
        <f>_xlfn.XLOOKUP(B9599,Cal_Date!B:B,Cal_Date!A:A,0)</f>
        <v>1</v>
      </c>
      <c r="E9599">
        <v>2018</v>
      </c>
      <c r="F9599" t="s">
        <v>127</v>
      </c>
      <c r="G9599" t="s">
        <v>130</v>
      </c>
      <c r="H9599" t="s">
        <v>48</v>
      </c>
      <c r="I9599" t="s">
        <v>18</v>
      </c>
      <c r="J9599" t="s">
        <v>10</v>
      </c>
      <c r="K9599" t="s">
        <v>43</v>
      </c>
      <c r="L9599">
        <v>2</v>
      </c>
      <c r="M9599">
        <v>1007</v>
      </c>
      <c r="O9599" t="s">
        <v>28</v>
      </c>
      <c r="R9599" t="s">
        <v>44</v>
      </c>
      <c r="S9599" s="49" t="str">
        <f t="shared" si="1193"/>
        <v>Card</v>
      </c>
      <c r="T9599" s="3">
        <v>0.03</v>
      </c>
      <c r="U9599" s="2">
        <v>15.245999999999999</v>
      </c>
      <c r="V9599" s="2">
        <v>2.92</v>
      </c>
      <c r="W9599" s="54">
        <f>_xlfn.XLOOKUP(M9599,Market!A:A,Market!F:F,0)</f>
        <v>8.8999999999999996E-2</v>
      </c>
      <c r="X9599" s="55">
        <f t="shared" si="1194"/>
        <v>0.45737999999999995</v>
      </c>
      <c r="Y9599" s="55">
        <f t="shared" si="1195"/>
        <v>12.325999999999999</v>
      </c>
      <c r="Z9599" s="54">
        <f t="shared" si="1196"/>
        <v>0.80847435392889933</v>
      </c>
      <c r="AA9599" s="49" t="str">
        <f t="shared" ca="1" si="1197"/>
        <v>Y</v>
      </c>
      <c r="AB9599" s="49">
        <f t="shared" ca="1" si="1198"/>
        <v>6</v>
      </c>
      <c r="AC9599" s="49" t="str">
        <f t="shared" ca="1" si="1199"/>
        <v>Y</v>
      </c>
    </row>
    <row r="9600" spans="1:29" x14ac:dyDescent="0.25">
      <c r="A9600">
        <v>11319</v>
      </c>
      <c r="B9600" s="9">
        <v>43191</v>
      </c>
      <c r="C9600" s="50" t="str">
        <f t="shared" si="1192"/>
        <v>Y</v>
      </c>
      <c r="D9600" s="52">
        <f>_xlfn.XLOOKUP(B9600,Cal_Date!B:B,Cal_Date!A:A,0)</f>
        <v>1</v>
      </c>
      <c r="E9600">
        <v>2018</v>
      </c>
      <c r="F9600" t="s">
        <v>127</v>
      </c>
      <c r="G9600" t="s">
        <v>130</v>
      </c>
      <c r="H9600" t="s">
        <v>48</v>
      </c>
      <c r="I9600" t="s">
        <v>18</v>
      </c>
      <c r="J9600" t="s">
        <v>10</v>
      </c>
      <c r="K9600" t="s">
        <v>43</v>
      </c>
      <c r="L9600">
        <v>1</v>
      </c>
      <c r="M9600">
        <v>1008</v>
      </c>
      <c r="O9600" t="s">
        <v>28</v>
      </c>
      <c r="R9600" t="s">
        <v>44</v>
      </c>
      <c r="S9600" s="49" t="str">
        <f t="shared" si="1193"/>
        <v>Card</v>
      </c>
      <c r="T9600" s="3">
        <v>0.03</v>
      </c>
      <c r="U9600" s="2">
        <v>7.6229999999999993</v>
      </c>
      <c r="V9600" s="2">
        <v>1.46</v>
      </c>
      <c r="W9600" s="54">
        <f>_xlfn.XLOOKUP(M9600,Market!A:A,Market!F:F,0)</f>
        <v>8.8999999999999996E-2</v>
      </c>
      <c r="X9600" s="55">
        <f t="shared" si="1194"/>
        <v>0.22868999999999998</v>
      </c>
      <c r="Y9600" s="55">
        <f t="shared" si="1195"/>
        <v>6.1629999999999994</v>
      </c>
      <c r="Z9600" s="54">
        <f t="shared" si="1196"/>
        <v>0.80847435392889933</v>
      </c>
      <c r="AA9600" s="49" t="str">
        <f t="shared" ca="1" si="1197"/>
        <v>Y</v>
      </c>
      <c r="AB9600" s="49">
        <f t="shared" ca="1" si="1198"/>
        <v>6</v>
      </c>
      <c r="AC9600" s="49" t="str">
        <f t="shared" ca="1" si="1199"/>
        <v>Y</v>
      </c>
    </row>
    <row r="9601" spans="1:29" x14ac:dyDescent="0.25">
      <c r="A9601">
        <v>11320</v>
      </c>
      <c r="B9601" s="9">
        <v>43191</v>
      </c>
      <c r="C9601" s="50" t="str">
        <f t="shared" si="1192"/>
        <v>Y</v>
      </c>
      <c r="D9601" s="52">
        <f>_xlfn.XLOOKUP(B9601,Cal_Date!B:B,Cal_Date!A:A,0)</f>
        <v>1</v>
      </c>
      <c r="E9601">
        <v>2018</v>
      </c>
      <c r="F9601" t="s">
        <v>127</v>
      </c>
      <c r="G9601" t="s">
        <v>130</v>
      </c>
      <c r="H9601" t="s">
        <v>48</v>
      </c>
      <c r="I9601" t="s">
        <v>18</v>
      </c>
      <c r="J9601" t="s">
        <v>10</v>
      </c>
      <c r="K9601" t="s">
        <v>43</v>
      </c>
      <c r="L9601">
        <v>1</v>
      </c>
      <c r="M9601">
        <v>1009</v>
      </c>
      <c r="O9601" t="s">
        <v>28</v>
      </c>
      <c r="R9601" t="s">
        <v>44</v>
      </c>
      <c r="S9601" s="49" t="str">
        <f t="shared" si="1193"/>
        <v>Card</v>
      </c>
      <c r="T9601" s="3">
        <v>0.03</v>
      </c>
      <c r="U9601" s="2">
        <v>7.6229999999999993</v>
      </c>
      <c r="V9601" s="2">
        <v>1.46</v>
      </c>
      <c r="W9601" s="54">
        <f>_xlfn.XLOOKUP(M9601,Market!A:A,Market!F:F,0)</f>
        <v>8.8999999999999996E-2</v>
      </c>
      <c r="X9601" s="55">
        <f t="shared" si="1194"/>
        <v>0.22868999999999998</v>
      </c>
      <c r="Y9601" s="55">
        <f t="shared" si="1195"/>
        <v>6.1629999999999994</v>
      </c>
      <c r="Z9601" s="54">
        <f t="shared" si="1196"/>
        <v>0.80847435392889933</v>
      </c>
      <c r="AA9601" s="49" t="str">
        <f t="shared" ca="1" si="1197"/>
        <v>Y</v>
      </c>
      <c r="AB9601" s="49">
        <f t="shared" ca="1" si="1198"/>
        <v>6</v>
      </c>
      <c r="AC9601" s="49" t="str">
        <f t="shared" ca="1" si="1199"/>
        <v>Y</v>
      </c>
    </row>
    <row r="9602" spans="1:29" x14ac:dyDescent="0.25">
      <c r="A9602">
        <v>11321</v>
      </c>
      <c r="B9602" s="9">
        <v>43191</v>
      </c>
      <c r="C9602" s="50" t="str">
        <f t="shared" si="1192"/>
        <v>Y</v>
      </c>
      <c r="D9602" s="52">
        <f>_xlfn.XLOOKUP(B9602,Cal_Date!B:B,Cal_Date!A:A,0)</f>
        <v>1</v>
      </c>
      <c r="E9602">
        <v>2018</v>
      </c>
      <c r="F9602" t="s">
        <v>127</v>
      </c>
      <c r="G9602" t="s">
        <v>130</v>
      </c>
      <c r="H9602" t="s">
        <v>48</v>
      </c>
      <c r="I9602" t="s">
        <v>18</v>
      </c>
      <c r="J9602" t="s">
        <v>10</v>
      </c>
      <c r="K9602" t="s">
        <v>43</v>
      </c>
      <c r="L9602">
        <v>1</v>
      </c>
      <c r="M9602">
        <v>1006</v>
      </c>
      <c r="O9602" t="s">
        <v>28</v>
      </c>
      <c r="R9602" t="s">
        <v>44</v>
      </c>
      <c r="S9602" s="49" t="str">
        <f t="shared" si="1193"/>
        <v>Card</v>
      </c>
      <c r="T9602" s="3">
        <v>0.03</v>
      </c>
      <c r="U9602" s="2">
        <v>7.6229999999999993</v>
      </c>
      <c r="V9602" s="2">
        <v>1.46</v>
      </c>
      <c r="W9602" s="54">
        <f>_xlfn.XLOOKUP(M9602,Market!A:A,Market!F:F,0)</f>
        <v>8.8999999999999996E-2</v>
      </c>
      <c r="X9602" s="55">
        <f t="shared" si="1194"/>
        <v>0.22868999999999998</v>
      </c>
      <c r="Y9602" s="55">
        <f t="shared" si="1195"/>
        <v>6.1629999999999994</v>
      </c>
      <c r="Z9602" s="54">
        <f t="shared" si="1196"/>
        <v>0.80847435392889933</v>
      </c>
      <c r="AA9602" s="49" t="str">
        <f t="shared" ca="1" si="1197"/>
        <v>Y</v>
      </c>
      <c r="AB9602" s="49">
        <f t="shared" ca="1" si="1198"/>
        <v>6</v>
      </c>
      <c r="AC9602" s="49" t="str">
        <f t="shared" ca="1" si="1199"/>
        <v>Y</v>
      </c>
    </row>
    <row r="9603" spans="1:29" x14ac:dyDescent="0.25">
      <c r="A9603">
        <v>11322</v>
      </c>
      <c r="B9603" s="9">
        <v>43191</v>
      </c>
      <c r="C9603" s="50" t="str">
        <f t="shared" ref="C9603:C9666" si="1200">IF(OR(B9603="04/01/2018"+0,B9603="04/02/2018"+0),"Y","N")</f>
        <v>Y</v>
      </c>
      <c r="D9603" s="52">
        <f>_xlfn.XLOOKUP(B9603,Cal_Date!B:B,Cal_Date!A:A,0)</f>
        <v>1</v>
      </c>
      <c r="E9603">
        <v>2018</v>
      </c>
      <c r="F9603" t="s">
        <v>127</v>
      </c>
      <c r="G9603" t="s">
        <v>130</v>
      </c>
      <c r="H9603" t="s">
        <v>11</v>
      </c>
      <c r="I9603" t="s">
        <v>11</v>
      </c>
      <c r="J9603" t="s">
        <v>15</v>
      </c>
      <c r="K9603" t="s">
        <v>42</v>
      </c>
      <c r="L9603">
        <v>1</v>
      </c>
      <c r="M9603">
        <v>1007</v>
      </c>
      <c r="O9603" t="s">
        <v>28</v>
      </c>
      <c r="R9603" t="s">
        <v>44</v>
      </c>
      <c r="S9603" s="49" t="str">
        <f t="shared" ref="S9603:S9666" si="1201">IF(R9603="Cash","Cash","Card")</f>
        <v>Card</v>
      </c>
      <c r="T9603" s="3">
        <v>0.03</v>
      </c>
      <c r="U9603" s="2">
        <v>2.7225000000000001</v>
      </c>
      <c r="V9603" s="2">
        <v>0.87</v>
      </c>
      <c r="W9603" s="54">
        <f>_xlfn.XLOOKUP(M9603,Market!A:A,Market!F:F,0)</f>
        <v>8.8999999999999996E-2</v>
      </c>
      <c r="X9603" s="55">
        <f t="shared" ref="X9603:X9666" si="1202">T9603*U9603</f>
        <v>8.1674999999999998E-2</v>
      </c>
      <c r="Y9603" s="55">
        <f t="shared" ref="Y9603:Y9666" si="1203">U9603-V9603</f>
        <v>1.8525</v>
      </c>
      <c r="Z9603" s="54">
        <f t="shared" ref="Z9603:Z9666" si="1204">Y9603/U9603</f>
        <v>0.68044077134986225</v>
      </c>
      <c r="AA9603" s="49" t="str">
        <f t="shared" ref="AA9603:AA9666" ca="1" si="1205">IF(DATEDIF(B9603,TODAY(),"y")&gt;5,"Y","N")</f>
        <v>Y</v>
      </c>
      <c r="AB9603" s="49">
        <f t="shared" ref="AB9603:AB9666" ca="1" si="1206">DATEDIF(B9603,TODAY(),"y")</f>
        <v>6</v>
      </c>
      <c r="AC9603" s="49" t="str">
        <f t="shared" ref="AC9603:AC9666" ca="1" si="1207">IF(AB9603&gt;5,"Y","N")</f>
        <v>Y</v>
      </c>
    </row>
    <row r="9604" spans="1:29" x14ac:dyDescent="0.25">
      <c r="A9604">
        <v>11323</v>
      </c>
      <c r="B9604" s="9">
        <v>43191</v>
      </c>
      <c r="C9604" s="50" t="str">
        <f t="shared" si="1200"/>
        <v>Y</v>
      </c>
      <c r="D9604" s="52">
        <f>_xlfn.XLOOKUP(B9604,Cal_Date!B:B,Cal_Date!A:A,0)</f>
        <v>1</v>
      </c>
      <c r="E9604">
        <v>2018</v>
      </c>
      <c r="F9604" t="s">
        <v>127</v>
      </c>
      <c r="G9604" t="s">
        <v>130</v>
      </c>
      <c r="H9604" t="s">
        <v>11</v>
      </c>
      <c r="I9604" t="s">
        <v>11</v>
      </c>
      <c r="J9604" t="s">
        <v>15</v>
      </c>
      <c r="K9604" t="s">
        <v>42</v>
      </c>
      <c r="L9604">
        <v>1</v>
      </c>
      <c r="M9604">
        <v>1007</v>
      </c>
      <c r="O9604" t="s">
        <v>28</v>
      </c>
      <c r="R9604" t="s">
        <v>44</v>
      </c>
      <c r="S9604" s="49" t="str">
        <f t="shared" si="1201"/>
        <v>Card</v>
      </c>
      <c r="T9604" s="3">
        <v>0.03</v>
      </c>
      <c r="U9604" s="2">
        <v>2.7225000000000001</v>
      </c>
      <c r="V9604" s="2">
        <v>0.87</v>
      </c>
      <c r="W9604" s="54">
        <f>_xlfn.XLOOKUP(M9604,Market!A:A,Market!F:F,0)</f>
        <v>8.8999999999999996E-2</v>
      </c>
      <c r="X9604" s="55">
        <f t="shared" si="1202"/>
        <v>8.1674999999999998E-2</v>
      </c>
      <c r="Y9604" s="55">
        <f t="shared" si="1203"/>
        <v>1.8525</v>
      </c>
      <c r="Z9604" s="54">
        <f t="shared" si="1204"/>
        <v>0.68044077134986225</v>
      </c>
      <c r="AA9604" s="49" t="str">
        <f t="shared" ca="1" si="1205"/>
        <v>Y</v>
      </c>
      <c r="AB9604" s="49">
        <f t="shared" ca="1" si="1206"/>
        <v>6</v>
      </c>
      <c r="AC9604" s="49" t="str">
        <f t="shared" ca="1" si="1207"/>
        <v>Y</v>
      </c>
    </row>
    <row r="9605" spans="1:29" x14ac:dyDescent="0.25">
      <c r="A9605">
        <v>11324</v>
      </c>
      <c r="B9605" s="9">
        <v>43191</v>
      </c>
      <c r="C9605" s="50" t="str">
        <f t="shared" si="1200"/>
        <v>Y</v>
      </c>
      <c r="D9605" s="52">
        <f>_xlfn.XLOOKUP(B9605,Cal_Date!B:B,Cal_Date!A:A,0)</f>
        <v>1</v>
      </c>
      <c r="E9605">
        <v>2018</v>
      </c>
      <c r="F9605" t="s">
        <v>127</v>
      </c>
      <c r="G9605" t="s">
        <v>130</v>
      </c>
      <c r="H9605" t="s">
        <v>48</v>
      </c>
      <c r="I9605" t="s">
        <v>18</v>
      </c>
      <c r="J9605" t="s">
        <v>10</v>
      </c>
      <c r="K9605" t="s">
        <v>43</v>
      </c>
      <c r="L9605">
        <v>2</v>
      </c>
      <c r="M9605">
        <v>1007</v>
      </c>
      <c r="O9605" t="s">
        <v>28</v>
      </c>
      <c r="R9605" t="s">
        <v>44</v>
      </c>
      <c r="S9605" s="49" t="str">
        <f t="shared" si="1201"/>
        <v>Card</v>
      </c>
      <c r="T9605" s="3">
        <v>0.03</v>
      </c>
      <c r="U9605" s="2">
        <v>15.245999999999999</v>
      </c>
      <c r="V9605" s="2">
        <v>2.92</v>
      </c>
      <c r="W9605" s="54">
        <f>_xlfn.XLOOKUP(M9605,Market!A:A,Market!F:F,0)</f>
        <v>8.8999999999999996E-2</v>
      </c>
      <c r="X9605" s="55">
        <f t="shared" si="1202"/>
        <v>0.45737999999999995</v>
      </c>
      <c r="Y9605" s="55">
        <f t="shared" si="1203"/>
        <v>12.325999999999999</v>
      </c>
      <c r="Z9605" s="54">
        <f t="shared" si="1204"/>
        <v>0.80847435392889933</v>
      </c>
      <c r="AA9605" s="49" t="str">
        <f t="shared" ca="1" si="1205"/>
        <v>Y</v>
      </c>
      <c r="AB9605" s="49">
        <f t="shared" ca="1" si="1206"/>
        <v>6</v>
      </c>
      <c r="AC9605" s="49" t="str">
        <f t="shared" ca="1" si="1207"/>
        <v>Y</v>
      </c>
    </row>
    <row r="9606" spans="1:29" x14ac:dyDescent="0.25">
      <c r="A9606">
        <v>11325</v>
      </c>
      <c r="B9606" s="9">
        <v>43191</v>
      </c>
      <c r="C9606" s="50" t="str">
        <f t="shared" si="1200"/>
        <v>Y</v>
      </c>
      <c r="D9606" s="52">
        <f>_xlfn.XLOOKUP(B9606,Cal_Date!B:B,Cal_Date!A:A,0)</f>
        <v>1</v>
      </c>
      <c r="E9606">
        <v>2018</v>
      </c>
      <c r="F9606" t="s">
        <v>127</v>
      </c>
      <c r="G9606" t="s">
        <v>130</v>
      </c>
      <c r="H9606" t="s">
        <v>48</v>
      </c>
      <c r="I9606" t="s">
        <v>18</v>
      </c>
      <c r="J9606" t="s">
        <v>10</v>
      </c>
      <c r="K9606" t="s">
        <v>43</v>
      </c>
      <c r="L9606">
        <v>2</v>
      </c>
      <c r="M9606">
        <v>1005</v>
      </c>
      <c r="O9606" t="s">
        <v>25</v>
      </c>
      <c r="R9606" t="s">
        <v>44</v>
      </c>
      <c r="S9606" s="49" t="str">
        <f t="shared" si="1201"/>
        <v>Card</v>
      </c>
      <c r="T9606" s="3">
        <v>0.03</v>
      </c>
      <c r="U9606" s="2">
        <v>15.245999999999999</v>
      </c>
      <c r="V9606" s="2">
        <v>2.92</v>
      </c>
      <c r="W9606" s="54">
        <f>_xlfn.XLOOKUP(M9606,Market!A:A,Market!F:F,0)</f>
        <v>8.8999999999999996E-2</v>
      </c>
      <c r="X9606" s="55">
        <f t="shared" si="1202"/>
        <v>0.45737999999999995</v>
      </c>
      <c r="Y9606" s="55">
        <f t="shared" si="1203"/>
        <v>12.325999999999999</v>
      </c>
      <c r="Z9606" s="54">
        <f t="shared" si="1204"/>
        <v>0.80847435392889933</v>
      </c>
      <c r="AA9606" s="49" t="str">
        <f t="shared" ca="1" si="1205"/>
        <v>Y</v>
      </c>
      <c r="AB9606" s="49">
        <f t="shared" ca="1" si="1206"/>
        <v>6</v>
      </c>
      <c r="AC9606" s="49" t="str">
        <f t="shared" ca="1" si="1207"/>
        <v>Y</v>
      </c>
    </row>
    <row r="9607" spans="1:29" x14ac:dyDescent="0.25">
      <c r="A9607">
        <v>11326</v>
      </c>
      <c r="B9607" s="9">
        <v>43191</v>
      </c>
      <c r="C9607" s="50" t="str">
        <f t="shared" si="1200"/>
        <v>Y</v>
      </c>
      <c r="D9607" s="52">
        <f>_xlfn.XLOOKUP(B9607,Cal_Date!B:B,Cal_Date!A:A,0)</f>
        <v>1</v>
      </c>
      <c r="E9607">
        <v>2018</v>
      </c>
      <c r="F9607" t="s">
        <v>127</v>
      </c>
      <c r="G9607" t="s">
        <v>130</v>
      </c>
      <c r="H9607" t="s">
        <v>48</v>
      </c>
      <c r="I9607" t="s">
        <v>18</v>
      </c>
      <c r="J9607" t="s">
        <v>10</v>
      </c>
      <c r="K9607" t="s">
        <v>43</v>
      </c>
      <c r="L9607">
        <v>1</v>
      </c>
      <c r="M9607">
        <v>1005</v>
      </c>
      <c r="O9607" t="s">
        <v>25</v>
      </c>
      <c r="R9607" t="s">
        <v>44</v>
      </c>
      <c r="S9607" s="49" t="str">
        <f t="shared" si="1201"/>
        <v>Card</v>
      </c>
      <c r="T9607" s="3">
        <v>0.03</v>
      </c>
      <c r="U9607" s="2">
        <v>7.6229999999999993</v>
      </c>
      <c r="V9607" s="2">
        <v>1.46</v>
      </c>
      <c r="W9607" s="54">
        <f>_xlfn.XLOOKUP(M9607,Market!A:A,Market!F:F,0)</f>
        <v>8.8999999999999996E-2</v>
      </c>
      <c r="X9607" s="55">
        <f t="shared" si="1202"/>
        <v>0.22868999999999998</v>
      </c>
      <c r="Y9607" s="55">
        <f t="shared" si="1203"/>
        <v>6.1629999999999994</v>
      </c>
      <c r="Z9607" s="54">
        <f t="shared" si="1204"/>
        <v>0.80847435392889933</v>
      </c>
      <c r="AA9607" s="49" t="str">
        <f t="shared" ca="1" si="1205"/>
        <v>Y</v>
      </c>
      <c r="AB9607" s="49">
        <f t="shared" ca="1" si="1206"/>
        <v>6</v>
      </c>
      <c r="AC9607" s="49" t="str">
        <f t="shared" ca="1" si="1207"/>
        <v>Y</v>
      </c>
    </row>
    <row r="9608" spans="1:29" x14ac:dyDescent="0.25">
      <c r="A9608">
        <v>11327</v>
      </c>
      <c r="B9608" s="9">
        <v>43191</v>
      </c>
      <c r="C9608" s="50" t="str">
        <f t="shared" si="1200"/>
        <v>Y</v>
      </c>
      <c r="D9608" s="52">
        <f>_xlfn.XLOOKUP(B9608,Cal_Date!B:B,Cal_Date!A:A,0)</f>
        <v>1</v>
      </c>
      <c r="E9608">
        <v>2018</v>
      </c>
      <c r="F9608" t="s">
        <v>127</v>
      </c>
      <c r="G9608" t="s">
        <v>130</v>
      </c>
      <c r="H9608" t="s">
        <v>14</v>
      </c>
      <c r="I9608" t="s">
        <v>18</v>
      </c>
      <c r="J9608" t="s">
        <v>15</v>
      </c>
      <c r="K9608" t="s">
        <v>43</v>
      </c>
      <c r="L9608">
        <v>1</v>
      </c>
      <c r="M9608">
        <v>1002</v>
      </c>
      <c r="O9608" t="s">
        <v>28</v>
      </c>
      <c r="R9608" t="s">
        <v>44</v>
      </c>
      <c r="S9608" s="49" t="str">
        <f t="shared" si="1201"/>
        <v>Card</v>
      </c>
      <c r="T9608" s="3">
        <v>0.03</v>
      </c>
      <c r="U9608" s="2">
        <v>5.3000000000000007</v>
      </c>
      <c r="V9608" s="2">
        <v>2.2200000000000002</v>
      </c>
      <c r="W9608" s="54">
        <f>_xlfn.XLOOKUP(M9608,Market!A:A,Market!F:F,0)</f>
        <v>0.06</v>
      </c>
      <c r="X9608" s="55">
        <f t="shared" si="1202"/>
        <v>0.159</v>
      </c>
      <c r="Y9608" s="55">
        <f t="shared" si="1203"/>
        <v>3.0800000000000005</v>
      </c>
      <c r="Z9608" s="54">
        <f t="shared" si="1204"/>
        <v>0.5811320754716981</v>
      </c>
      <c r="AA9608" s="49" t="str">
        <f t="shared" ca="1" si="1205"/>
        <v>Y</v>
      </c>
      <c r="AB9608" s="49">
        <f t="shared" ca="1" si="1206"/>
        <v>6</v>
      </c>
      <c r="AC9608" s="49" t="str">
        <f t="shared" ca="1" si="1207"/>
        <v>Y</v>
      </c>
    </row>
    <row r="9609" spans="1:29" x14ac:dyDescent="0.25">
      <c r="A9609">
        <v>11328</v>
      </c>
      <c r="B9609" s="9">
        <v>43191</v>
      </c>
      <c r="C9609" s="50" t="str">
        <f t="shared" si="1200"/>
        <v>Y</v>
      </c>
      <c r="D9609" s="52">
        <f>_xlfn.XLOOKUP(B9609,Cal_Date!B:B,Cal_Date!A:A,0)</f>
        <v>1</v>
      </c>
      <c r="E9609">
        <v>2018</v>
      </c>
      <c r="F9609" t="s">
        <v>127</v>
      </c>
      <c r="G9609" t="s">
        <v>130</v>
      </c>
      <c r="H9609" t="s">
        <v>14</v>
      </c>
      <c r="I9609" t="s">
        <v>18</v>
      </c>
      <c r="J9609" t="s">
        <v>15</v>
      </c>
      <c r="K9609" t="s">
        <v>43</v>
      </c>
      <c r="L9609">
        <v>1</v>
      </c>
      <c r="M9609">
        <v>1004</v>
      </c>
      <c r="O9609" t="s">
        <v>28</v>
      </c>
      <c r="R9609" t="s">
        <v>44</v>
      </c>
      <c r="S9609" s="49" t="str">
        <f t="shared" si="1201"/>
        <v>Card</v>
      </c>
      <c r="T9609" s="3">
        <v>0.03</v>
      </c>
      <c r="U9609" s="2">
        <v>5.3000000000000007</v>
      </c>
      <c r="V9609" s="2">
        <v>2.2200000000000002</v>
      </c>
      <c r="W9609" s="54">
        <f>_xlfn.XLOOKUP(M9609,Market!A:A,Market!F:F,0)</f>
        <v>0.06</v>
      </c>
      <c r="X9609" s="55">
        <f t="shared" si="1202"/>
        <v>0.159</v>
      </c>
      <c r="Y9609" s="55">
        <f t="shared" si="1203"/>
        <v>3.0800000000000005</v>
      </c>
      <c r="Z9609" s="54">
        <f t="shared" si="1204"/>
        <v>0.5811320754716981</v>
      </c>
      <c r="AA9609" s="49" t="str">
        <f t="shared" ca="1" si="1205"/>
        <v>Y</v>
      </c>
      <c r="AB9609" s="49">
        <f t="shared" ca="1" si="1206"/>
        <v>6</v>
      </c>
      <c r="AC9609" s="49" t="str">
        <f t="shared" ca="1" si="1207"/>
        <v>Y</v>
      </c>
    </row>
    <row r="9610" spans="1:29" x14ac:dyDescent="0.25">
      <c r="A9610">
        <v>11329</v>
      </c>
      <c r="B9610" s="9">
        <v>43191</v>
      </c>
      <c r="C9610" s="50" t="str">
        <f t="shared" si="1200"/>
        <v>Y</v>
      </c>
      <c r="D9610" s="52">
        <f>_xlfn.XLOOKUP(B9610,Cal_Date!B:B,Cal_Date!A:A,0)</f>
        <v>1</v>
      </c>
      <c r="E9610">
        <v>2018</v>
      </c>
      <c r="F9610" t="s">
        <v>127</v>
      </c>
      <c r="G9610" t="s">
        <v>130</v>
      </c>
      <c r="H9610" t="s">
        <v>14</v>
      </c>
      <c r="I9610" t="s">
        <v>18</v>
      </c>
      <c r="J9610" t="s">
        <v>15</v>
      </c>
      <c r="K9610" t="s">
        <v>43</v>
      </c>
      <c r="L9610">
        <v>2</v>
      </c>
      <c r="M9610">
        <v>1005</v>
      </c>
      <c r="O9610" t="s">
        <v>25</v>
      </c>
      <c r="R9610" t="s">
        <v>44</v>
      </c>
      <c r="S9610" s="49" t="str">
        <f t="shared" si="1201"/>
        <v>Card</v>
      </c>
      <c r="T9610" s="3">
        <v>0.03</v>
      </c>
      <c r="U9610" s="2">
        <v>10.89</v>
      </c>
      <c r="V9610" s="2">
        <v>4.2</v>
      </c>
      <c r="W9610" s="54">
        <f>_xlfn.XLOOKUP(M9610,Market!A:A,Market!F:F,0)</f>
        <v>8.8999999999999996E-2</v>
      </c>
      <c r="X9610" s="55">
        <f t="shared" si="1202"/>
        <v>0.32669999999999999</v>
      </c>
      <c r="Y9610" s="55">
        <f t="shared" si="1203"/>
        <v>6.69</v>
      </c>
      <c r="Z9610" s="54">
        <f t="shared" si="1204"/>
        <v>0.61432506887052341</v>
      </c>
      <c r="AA9610" s="49" t="str">
        <f t="shared" ca="1" si="1205"/>
        <v>Y</v>
      </c>
      <c r="AB9610" s="49">
        <f t="shared" ca="1" si="1206"/>
        <v>6</v>
      </c>
      <c r="AC9610" s="49" t="str">
        <f t="shared" ca="1" si="1207"/>
        <v>Y</v>
      </c>
    </row>
    <row r="9611" spans="1:29" x14ac:dyDescent="0.25">
      <c r="A9611">
        <v>11330</v>
      </c>
      <c r="B9611" s="9">
        <v>43191</v>
      </c>
      <c r="C9611" s="50" t="str">
        <f t="shared" si="1200"/>
        <v>Y</v>
      </c>
      <c r="D9611" s="52">
        <f>_xlfn.XLOOKUP(B9611,Cal_Date!B:B,Cal_Date!A:A,0)</f>
        <v>1</v>
      </c>
      <c r="E9611">
        <v>2018</v>
      </c>
      <c r="F9611" t="s">
        <v>127</v>
      </c>
      <c r="G9611" t="s">
        <v>130</v>
      </c>
      <c r="H9611" t="s">
        <v>11</v>
      </c>
      <c r="I9611" t="s">
        <v>11</v>
      </c>
      <c r="J9611" t="s">
        <v>15</v>
      </c>
      <c r="K9611" t="s">
        <v>42</v>
      </c>
      <c r="L9611">
        <v>1</v>
      </c>
      <c r="M9611">
        <v>1001</v>
      </c>
      <c r="O9611" t="s">
        <v>25</v>
      </c>
      <c r="R9611" t="s">
        <v>47</v>
      </c>
      <c r="S9611" s="49" t="str">
        <f t="shared" si="1201"/>
        <v>Card</v>
      </c>
      <c r="T9611" s="3">
        <v>3.5000000000000003E-2</v>
      </c>
      <c r="U9611" s="2">
        <v>2.6500000000000004</v>
      </c>
      <c r="V9611" s="2">
        <v>0.87</v>
      </c>
      <c r="W9611" s="54">
        <f>_xlfn.XLOOKUP(M9611,Market!A:A,Market!F:F,0)</f>
        <v>0.06</v>
      </c>
      <c r="X9611" s="55">
        <f t="shared" si="1202"/>
        <v>9.2750000000000027E-2</v>
      </c>
      <c r="Y9611" s="55">
        <f t="shared" si="1203"/>
        <v>1.7800000000000002</v>
      </c>
      <c r="Z9611" s="54">
        <f t="shared" si="1204"/>
        <v>0.67169811320754713</v>
      </c>
      <c r="AA9611" s="49" t="str">
        <f t="shared" ca="1" si="1205"/>
        <v>Y</v>
      </c>
      <c r="AB9611" s="49">
        <f t="shared" ca="1" si="1206"/>
        <v>6</v>
      </c>
      <c r="AC9611" s="49" t="str">
        <f t="shared" ca="1" si="1207"/>
        <v>Y</v>
      </c>
    </row>
    <row r="9612" spans="1:29" x14ac:dyDescent="0.25">
      <c r="A9612">
        <v>11331</v>
      </c>
      <c r="B9612" s="9">
        <v>43191</v>
      </c>
      <c r="C9612" s="50" t="str">
        <f t="shared" si="1200"/>
        <v>Y</v>
      </c>
      <c r="D9612" s="52">
        <f>_xlfn.XLOOKUP(B9612,Cal_Date!B:B,Cal_Date!A:A,0)</f>
        <v>1</v>
      </c>
      <c r="E9612">
        <v>2018</v>
      </c>
      <c r="F9612" t="s">
        <v>127</v>
      </c>
      <c r="G9612" t="s">
        <v>130</v>
      </c>
      <c r="H9612" t="s">
        <v>14</v>
      </c>
      <c r="I9612" t="s">
        <v>18</v>
      </c>
      <c r="J9612" t="s">
        <v>15</v>
      </c>
      <c r="K9612" t="s">
        <v>43</v>
      </c>
      <c r="L9612">
        <v>2</v>
      </c>
      <c r="M9612">
        <v>1010</v>
      </c>
      <c r="O9612" t="s">
        <v>25</v>
      </c>
      <c r="R9612" t="s">
        <v>44</v>
      </c>
      <c r="S9612" s="49" t="str">
        <f t="shared" si="1201"/>
        <v>Card</v>
      </c>
      <c r="T9612" s="3">
        <v>0.03</v>
      </c>
      <c r="U9612" s="2">
        <v>10.8</v>
      </c>
      <c r="V9612" s="2">
        <v>4.4400000000000004</v>
      </c>
      <c r="W9612" s="54">
        <f>_xlfn.XLOOKUP(M9612,Market!A:A,Market!F:F,0)</f>
        <v>0.08</v>
      </c>
      <c r="X9612" s="55">
        <f t="shared" si="1202"/>
        <v>0.32400000000000001</v>
      </c>
      <c r="Y9612" s="55">
        <f t="shared" si="1203"/>
        <v>6.36</v>
      </c>
      <c r="Z9612" s="54">
        <f t="shared" si="1204"/>
        <v>0.58888888888888891</v>
      </c>
      <c r="AA9612" s="49" t="str">
        <f t="shared" ca="1" si="1205"/>
        <v>Y</v>
      </c>
      <c r="AB9612" s="49">
        <f t="shared" ca="1" si="1206"/>
        <v>6</v>
      </c>
      <c r="AC9612" s="49" t="str">
        <f t="shared" ca="1" si="1207"/>
        <v>Y</v>
      </c>
    </row>
    <row r="9613" spans="1:29" x14ac:dyDescent="0.25">
      <c r="A9613">
        <v>11332</v>
      </c>
      <c r="B9613" s="9">
        <v>43191</v>
      </c>
      <c r="C9613" s="50" t="str">
        <f t="shared" si="1200"/>
        <v>Y</v>
      </c>
      <c r="D9613" s="52">
        <f>_xlfn.XLOOKUP(B9613,Cal_Date!B:B,Cal_Date!A:A,0)</f>
        <v>1</v>
      </c>
      <c r="E9613">
        <v>2018</v>
      </c>
      <c r="F9613" t="s">
        <v>127</v>
      </c>
      <c r="G9613" t="s">
        <v>130</v>
      </c>
      <c r="H9613" t="s">
        <v>48</v>
      </c>
      <c r="I9613" t="s">
        <v>18</v>
      </c>
      <c r="J9613" t="s">
        <v>10</v>
      </c>
      <c r="K9613" t="s">
        <v>43</v>
      </c>
      <c r="L9613">
        <v>1</v>
      </c>
      <c r="M9613">
        <v>1011</v>
      </c>
      <c r="O9613" t="s">
        <v>25</v>
      </c>
      <c r="R9613" t="s">
        <v>44</v>
      </c>
      <c r="S9613" s="49" t="str">
        <f t="shared" si="1201"/>
        <v>Card</v>
      </c>
      <c r="T9613" s="3">
        <v>0.03</v>
      </c>
      <c r="U9613" s="2">
        <v>7.42</v>
      </c>
      <c r="V9613" s="2">
        <v>1.46</v>
      </c>
      <c r="W9613" s="54">
        <f>_xlfn.XLOOKUP(M9613,Market!A:A,Market!F:F,0)</f>
        <v>0.06</v>
      </c>
      <c r="X9613" s="55">
        <f t="shared" si="1202"/>
        <v>0.22259999999999999</v>
      </c>
      <c r="Y9613" s="55">
        <f t="shared" si="1203"/>
        <v>5.96</v>
      </c>
      <c r="Z9613" s="54">
        <f t="shared" si="1204"/>
        <v>0.80323450134770891</v>
      </c>
      <c r="AA9613" s="49" t="str">
        <f t="shared" ca="1" si="1205"/>
        <v>Y</v>
      </c>
      <c r="AB9613" s="49">
        <f t="shared" ca="1" si="1206"/>
        <v>6</v>
      </c>
      <c r="AC9613" s="49" t="str">
        <f t="shared" ca="1" si="1207"/>
        <v>Y</v>
      </c>
    </row>
    <row r="9614" spans="1:29" x14ac:dyDescent="0.25">
      <c r="A9614">
        <v>11333</v>
      </c>
      <c r="B9614" s="9">
        <v>43191</v>
      </c>
      <c r="C9614" s="50" t="str">
        <f t="shared" si="1200"/>
        <v>Y</v>
      </c>
      <c r="D9614" s="52">
        <f>_xlfn.XLOOKUP(B9614,Cal_Date!B:B,Cal_Date!A:A,0)</f>
        <v>1</v>
      </c>
      <c r="E9614">
        <v>2018</v>
      </c>
      <c r="F9614" t="s">
        <v>127</v>
      </c>
      <c r="G9614" t="s">
        <v>130</v>
      </c>
      <c r="H9614" t="s">
        <v>48</v>
      </c>
      <c r="I9614" t="s">
        <v>18</v>
      </c>
      <c r="J9614" t="s">
        <v>10</v>
      </c>
      <c r="K9614" t="s">
        <v>43</v>
      </c>
      <c r="L9614">
        <v>2</v>
      </c>
      <c r="M9614">
        <v>1011</v>
      </c>
      <c r="O9614" t="s">
        <v>25</v>
      </c>
      <c r="R9614" t="s">
        <v>44</v>
      </c>
      <c r="S9614" s="49" t="str">
        <f t="shared" si="1201"/>
        <v>Card</v>
      </c>
      <c r="T9614" s="3">
        <v>0.03</v>
      </c>
      <c r="U9614" s="2">
        <v>14.84</v>
      </c>
      <c r="V9614" s="2">
        <v>2.92</v>
      </c>
      <c r="W9614" s="54">
        <f>_xlfn.XLOOKUP(M9614,Market!A:A,Market!F:F,0)</f>
        <v>0.06</v>
      </c>
      <c r="X9614" s="55">
        <f t="shared" si="1202"/>
        <v>0.44519999999999998</v>
      </c>
      <c r="Y9614" s="55">
        <f t="shared" si="1203"/>
        <v>11.92</v>
      </c>
      <c r="Z9614" s="54">
        <f t="shared" si="1204"/>
        <v>0.80323450134770891</v>
      </c>
      <c r="AA9614" s="49" t="str">
        <f t="shared" ca="1" si="1205"/>
        <v>Y</v>
      </c>
      <c r="AB9614" s="49">
        <f t="shared" ca="1" si="1206"/>
        <v>6</v>
      </c>
      <c r="AC9614" s="49" t="str">
        <f t="shared" ca="1" si="1207"/>
        <v>Y</v>
      </c>
    </row>
    <row r="9615" spans="1:29" x14ac:dyDescent="0.25">
      <c r="A9615">
        <v>11334</v>
      </c>
      <c r="B9615" s="9">
        <v>43191</v>
      </c>
      <c r="C9615" s="50" t="str">
        <f t="shared" si="1200"/>
        <v>Y</v>
      </c>
      <c r="D9615" s="52">
        <f>_xlfn.XLOOKUP(B9615,Cal_Date!B:B,Cal_Date!A:A,0)</f>
        <v>1</v>
      </c>
      <c r="E9615">
        <v>2018</v>
      </c>
      <c r="F9615" t="s">
        <v>127</v>
      </c>
      <c r="G9615" t="s">
        <v>130</v>
      </c>
      <c r="H9615" t="s">
        <v>14</v>
      </c>
      <c r="I9615" t="s">
        <v>18</v>
      </c>
      <c r="J9615" t="s">
        <v>15</v>
      </c>
      <c r="K9615" t="s">
        <v>43</v>
      </c>
      <c r="L9615">
        <v>1</v>
      </c>
      <c r="M9615">
        <v>1001</v>
      </c>
      <c r="O9615" t="s">
        <v>25</v>
      </c>
      <c r="R9615" t="s">
        <v>44</v>
      </c>
      <c r="S9615" s="49" t="str">
        <f t="shared" si="1201"/>
        <v>Card</v>
      </c>
      <c r="T9615" s="3">
        <v>0.03</v>
      </c>
      <c r="U9615" s="2">
        <v>5.3000000000000007</v>
      </c>
      <c r="V9615" s="2">
        <v>2.2200000000000002</v>
      </c>
      <c r="W9615" s="54">
        <f>_xlfn.XLOOKUP(M9615,Market!A:A,Market!F:F,0)</f>
        <v>0.06</v>
      </c>
      <c r="X9615" s="55">
        <f t="shared" si="1202"/>
        <v>0.159</v>
      </c>
      <c r="Y9615" s="55">
        <f t="shared" si="1203"/>
        <v>3.0800000000000005</v>
      </c>
      <c r="Z9615" s="54">
        <f t="shared" si="1204"/>
        <v>0.5811320754716981</v>
      </c>
      <c r="AA9615" s="49" t="str">
        <f t="shared" ca="1" si="1205"/>
        <v>Y</v>
      </c>
      <c r="AB9615" s="49">
        <f t="shared" ca="1" si="1206"/>
        <v>6</v>
      </c>
      <c r="AC9615" s="49" t="str">
        <f t="shared" ca="1" si="1207"/>
        <v>Y</v>
      </c>
    </row>
    <row r="9616" spans="1:29" x14ac:dyDescent="0.25">
      <c r="A9616">
        <v>11335</v>
      </c>
      <c r="B9616" s="9">
        <v>43191</v>
      </c>
      <c r="C9616" s="50" t="str">
        <f t="shared" si="1200"/>
        <v>Y</v>
      </c>
      <c r="D9616" s="52">
        <f>_xlfn.XLOOKUP(B9616,Cal_Date!B:B,Cal_Date!A:A,0)</f>
        <v>1</v>
      </c>
      <c r="E9616">
        <v>2018</v>
      </c>
      <c r="F9616" t="s">
        <v>127</v>
      </c>
      <c r="G9616" t="s">
        <v>130</v>
      </c>
      <c r="H9616" t="s">
        <v>14</v>
      </c>
      <c r="I9616" t="s">
        <v>18</v>
      </c>
      <c r="J9616" t="s">
        <v>15</v>
      </c>
      <c r="K9616" t="s">
        <v>43</v>
      </c>
      <c r="L9616">
        <v>1</v>
      </c>
      <c r="M9616">
        <v>1003</v>
      </c>
      <c r="O9616" t="s">
        <v>25</v>
      </c>
      <c r="R9616" t="s">
        <v>44</v>
      </c>
      <c r="S9616" s="49" t="str">
        <f t="shared" si="1201"/>
        <v>Card</v>
      </c>
      <c r="T9616" s="3">
        <v>0.03</v>
      </c>
      <c r="U9616" s="2">
        <v>5.3000000000000007</v>
      </c>
      <c r="V9616" s="2">
        <v>2.2200000000000002</v>
      </c>
      <c r="W9616" s="54">
        <f>_xlfn.XLOOKUP(M9616,Market!A:A,Market!F:F,0)</f>
        <v>0.06</v>
      </c>
      <c r="X9616" s="55">
        <f t="shared" si="1202"/>
        <v>0.159</v>
      </c>
      <c r="Y9616" s="55">
        <f t="shared" si="1203"/>
        <v>3.0800000000000005</v>
      </c>
      <c r="Z9616" s="54">
        <f t="shared" si="1204"/>
        <v>0.5811320754716981</v>
      </c>
      <c r="AA9616" s="49" t="str">
        <f t="shared" ca="1" si="1205"/>
        <v>Y</v>
      </c>
      <c r="AB9616" s="49">
        <f t="shared" ca="1" si="1206"/>
        <v>6</v>
      </c>
      <c r="AC9616" s="49" t="str">
        <f t="shared" ca="1" si="1207"/>
        <v>Y</v>
      </c>
    </row>
    <row r="9617" spans="1:29" x14ac:dyDescent="0.25">
      <c r="A9617">
        <v>11336</v>
      </c>
      <c r="B9617" s="9">
        <v>43191</v>
      </c>
      <c r="C9617" s="50" t="str">
        <f t="shared" si="1200"/>
        <v>Y</v>
      </c>
      <c r="D9617" s="52">
        <f>_xlfn.XLOOKUP(B9617,Cal_Date!B:B,Cal_Date!A:A,0)</f>
        <v>1</v>
      </c>
      <c r="E9617">
        <v>2018</v>
      </c>
      <c r="F9617" t="s">
        <v>127</v>
      </c>
      <c r="G9617" t="s">
        <v>130</v>
      </c>
      <c r="H9617" t="s">
        <v>14</v>
      </c>
      <c r="I9617" t="s">
        <v>18</v>
      </c>
      <c r="J9617" t="s">
        <v>15</v>
      </c>
      <c r="K9617" t="s">
        <v>43</v>
      </c>
      <c r="L9617">
        <v>1</v>
      </c>
      <c r="M9617">
        <v>1005</v>
      </c>
      <c r="O9617" t="s">
        <v>25</v>
      </c>
      <c r="R9617" t="s">
        <v>44</v>
      </c>
      <c r="S9617" s="49" t="str">
        <f t="shared" si="1201"/>
        <v>Card</v>
      </c>
      <c r="T9617" s="3">
        <v>0.03</v>
      </c>
      <c r="U9617" s="2">
        <v>5.4450000000000003</v>
      </c>
      <c r="V9617" s="2">
        <v>2.2200000000000002</v>
      </c>
      <c r="W9617" s="54">
        <f>_xlfn.XLOOKUP(M9617,Market!A:A,Market!F:F,0)</f>
        <v>8.8999999999999996E-2</v>
      </c>
      <c r="X9617" s="55">
        <f t="shared" si="1202"/>
        <v>0.16335</v>
      </c>
      <c r="Y9617" s="55">
        <f t="shared" si="1203"/>
        <v>3.2250000000000001</v>
      </c>
      <c r="Z9617" s="54">
        <f t="shared" si="1204"/>
        <v>0.59228650137741046</v>
      </c>
      <c r="AA9617" s="49" t="str">
        <f t="shared" ca="1" si="1205"/>
        <v>Y</v>
      </c>
      <c r="AB9617" s="49">
        <f t="shared" ca="1" si="1206"/>
        <v>6</v>
      </c>
      <c r="AC9617" s="49" t="str">
        <f t="shared" ca="1" si="1207"/>
        <v>Y</v>
      </c>
    </row>
    <row r="9618" spans="1:29" x14ac:dyDescent="0.25">
      <c r="A9618">
        <v>11337</v>
      </c>
      <c r="B9618" s="9">
        <v>43191</v>
      </c>
      <c r="C9618" s="50" t="str">
        <f t="shared" si="1200"/>
        <v>Y</v>
      </c>
      <c r="D9618" s="52">
        <f>_xlfn.XLOOKUP(B9618,Cal_Date!B:B,Cal_Date!A:A,0)</f>
        <v>1</v>
      </c>
      <c r="E9618">
        <v>2018</v>
      </c>
      <c r="F9618" t="s">
        <v>127</v>
      </c>
      <c r="G9618" t="s">
        <v>130</v>
      </c>
      <c r="H9618" t="s">
        <v>48</v>
      </c>
      <c r="I9618" t="s">
        <v>18</v>
      </c>
      <c r="J9618" t="s">
        <v>10</v>
      </c>
      <c r="K9618" t="s">
        <v>43</v>
      </c>
      <c r="L9618">
        <v>1</v>
      </c>
      <c r="M9618">
        <v>1005</v>
      </c>
      <c r="O9618" t="s">
        <v>25</v>
      </c>
      <c r="R9618" t="s">
        <v>44</v>
      </c>
      <c r="S9618" s="49" t="str">
        <f t="shared" si="1201"/>
        <v>Card</v>
      </c>
      <c r="T9618" s="3">
        <v>0.03</v>
      </c>
      <c r="U9618" s="2">
        <v>7.6229999999999993</v>
      </c>
      <c r="V9618" s="2">
        <v>1.46</v>
      </c>
      <c r="W9618" s="54">
        <f>_xlfn.XLOOKUP(M9618,Market!A:A,Market!F:F,0)</f>
        <v>8.8999999999999996E-2</v>
      </c>
      <c r="X9618" s="55">
        <f t="shared" si="1202"/>
        <v>0.22868999999999998</v>
      </c>
      <c r="Y9618" s="55">
        <f t="shared" si="1203"/>
        <v>6.1629999999999994</v>
      </c>
      <c r="Z9618" s="54">
        <f t="shared" si="1204"/>
        <v>0.80847435392889933</v>
      </c>
      <c r="AA9618" s="49" t="str">
        <f t="shared" ca="1" si="1205"/>
        <v>Y</v>
      </c>
      <c r="AB9618" s="49">
        <f t="shared" ca="1" si="1206"/>
        <v>6</v>
      </c>
      <c r="AC9618" s="49" t="str">
        <f t="shared" ca="1" si="1207"/>
        <v>Y</v>
      </c>
    </row>
    <row r="9619" spans="1:29" x14ac:dyDescent="0.25">
      <c r="A9619">
        <v>11338</v>
      </c>
      <c r="B9619" s="9">
        <v>43191</v>
      </c>
      <c r="C9619" s="50" t="str">
        <f t="shared" si="1200"/>
        <v>Y</v>
      </c>
      <c r="D9619" s="52">
        <f>_xlfn.XLOOKUP(B9619,Cal_Date!B:B,Cal_Date!A:A,0)</f>
        <v>1</v>
      </c>
      <c r="E9619">
        <v>2018</v>
      </c>
      <c r="F9619" t="s">
        <v>127</v>
      </c>
      <c r="G9619" t="s">
        <v>130</v>
      </c>
      <c r="H9619" t="s">
        <v>11</v>
      </c>
      <c r="I9619" t="s">
        <v>11</v>
      </c>
      <c r="J9619" t="s">
        <v>15</v>
      </c>
      <c r="K9619" t="s">
        <v>42</v>
      </c>
      <c r="L9619">
        <v>2</v>
      </c>
      <c r="M9619">
        <v>1006</v>
      </c>
      <c r="O9619" t="s">
        <v>28</v>
      </c>
      <c r="R9619" t="s">
        <v>44</v>
      </c>
      <c r="S9619" s="49" t="str">
        <f t="shared" si="1201"/>
        <v>Card</v>
      </c>
      <c r="T9619" s="3">
        <v>0.03</v>
      </c>
      <c r="U9619" s="2">
        <v>5.4450000000000003</v>
      </c>
      <c r="V9619" s="2">
        <v>1.74</v>
      </c>
      <c r="W9619" s="54">
        <f>_xlfn.XLOOKUP(M9619,Market!A:A,Market!F:F,0)</f>
        <v>8.8999999999999996E-2</v>
      </c>
      <c r="X9619" s="55">
        <f t="shared" si="1202"/>
        <v>0.16335</v>
      </c>
      <c r="Y9619" s="55">
        <f t="shared" si="1203"/>
        <v>3.7050000000000001</v>
      </c>
      <c r="Z9619" s="54">
        <f t="shared" si="1204"/>
        <v>0.68044077134986225</v>
      </c>
      <c r="AA9619" s="49" t="str">
        <f t="shared" ca="1" si="1205"/>
        <v>Y</v>
      </c>
      <c r="AB9619" s="49">
        <f t="shared" ca="1" si="1206"/>
        <v>6</v>
      </c>
      <c r="AC9619" s="49" t="str">
        <f t="shared" ca="1" si="1207"/>
        <v>Y</v>
      </c>
    </row>
    <row r="9620" spans="1:29" x14ac:dyDescent="0.25">
      <c r="A9620">
        <v>11339</v>
      </c>
      <c r="B9620" s="9">
        <v>43191</v>
      </c>
      <c r="C9620" s="50" t="str">
        <f t="shared" si="1200"/>
        <v>Y</v>
      </c>
      <c r="D9620" s="52">
        <f>_xlfn.XLOOKUP(B9620,Cal_Date!B:B,Cal_Date!A:A,0)</f>
        <v>1</v>
      </c>
      <c r="E9620">
        <v>2018</v>
      </c>
      <c r="F9620" t="s">
        <v>127</v>
      </c>
      <c r="G9620" t="s">
        <v>130</v>
      </c>
      <c r="H9620" t="s">
        <v>48</v>
      </c>
      <c r="I9620" t="s">
        <v>18</v>
      </c>
      <c r="J9620" t="s">
        <v>10</v>
      </c>
      <c r="K9620" t="s">
        <v>43</v>
      </c>
      <c r="L9620">
        <v>1</v>
      </c>
      <c r="M9620">
        <v>1002</v>
      </c>
      <c r="O9620" t="s">
        <v>28</v>
      </c>
      <c r="R9620" t="s">
        <v>44</v>
      </c>
      <c r="S9620" s="49" t="str">
        <f t="shared" si="1201"/>
        <v>Card</v>
      </c>
      <c r="T9620" s="3">
        <v>0.03</v>
      </c>
      <c r="U9620" s="2">
        <v>7.42</v>
      </c>
      <c r="V9620" s="2">
        <v>1.46</v>
      </c>
      <c r="W9620" s="54">
        <f>_xlfn.XLOOKUP(M9620,Market!A:A,Market!F:F,0)</f>
        <v>0.06</v>
      </c>
      <c r="X9620" s="55">
        <f t="shared" si="1202"/>
        <v>0.22259999999999999</v>
      </c>
      <c r="Y9620" s="55">
        <f t="shared" si="1203"/>
        <v>5.96</v>
      </c>
      <c r="Z9620" s="54">
        <f t="shared" si="1204"/>
        <v>0.80323450134770891</v>
      </c>
      <c r="AA9620" s="49" t="str">
        <f t="shared" ca="1" si="1205"/>
        <v>Y</v>
      </c>
      <c r="AB9620" s="49">
        <f t="shared" ca="1" si="1206"/>
        <v>6</v>
      </c>
      <c r="AC9620" s="49" t="str">
        <f t="shared" ca="1" si="1207"/>
        <v>Y</v>
      </c>
    </row>
    <row r="9621" spans="1:29" x14ac:dyDescent="0.25">
      <c r="A9621">
        <v>11340</v>
      </c>
      <c r="B9621" s="9">
        <v>43191</v>
      </c>
      <c r="C9621" s="50" t="str">
        <f t="shared" si="1200"/>
        <v>Y</v>
      </c>
      <c r="D9621" s="52">
        <f>_xlfn.XLOOKUP(B9621,Cal_Date!B:B,Cal_Date!A:A,0)</f>
        <v>1</v>
      </c>
      <c r="E9621">
        <v>2018</v>
      </c>
      <c r="F9621" t="s">
        <v>127</v>
      </c>
      <c r="G9621" t="s">
        <v>130</v>
      </c>
      <c r="H9621" t="s">
        <v>48</v>
      </c>
      <c r="I9621" t="s">
        <v>18</v>
      </c>
      <c r="J9621" t="s">
        <v>10</v>
      </c>
      <c r="K9621" t="s">
        <v>43</v>
      </c>
      <c r="L9621">
        <v>1</v>
      </c>
      <c r="M9621">
        <v>1001</v>
      </c>
      <c r="O9621" t="s">
        <v>25</v>
      </c>
      <c r="R9621" t="s">
        <v>44</v>
      </c>
      <c r="S9621" s="49" t="str">
        <f t="shared" si="1201"/>
        <v>Card</v>
      </c>
      <c r="T9621" s="3">
        <v>0.03</v>
      </c>
      <c r="U9621" s="2">
        <v>7.42</v>
      </c>
      <c r="V9621" s="2">
        <v>1.46</v>
      </c>
      <c r="W9621" s="54">
        <f>_xlfn.XLOOKUP(M9621,Market!A:A,Market!F:F,0)</f>
        <v>0.06</v>
      </c>
      <c r="X9621" s="55">
        <f t="shared" si="1202"/>
        <v>0.22259999999999999</v>
      </c>
      <c r="Y9621" s="55">
        <f t="shared" si="1203"/>
        <v>5.96</v>
      </c>
      <c r="Z9621" s="54">
        <f t="shared" si="1204"/>
        <v>0.80323450134770891</v>
      </c>
      <c r="AA9621" s="49" t="str">
        <f t="shared" ca="1" si="1205"/>
        <v>Y</v>
      </c>
      <c r="AB9621" s="49">
        <f t="shared" ca="1" si="1206"/>
        <v>6</v>
      </c>
      <c r="AC9621" s="49" t="str">
        <f t="shared" ca="1" si="1207"/>
        <v>Y</v>
      </c>
    </row>
    <row r="9622" spans="1:29" x14ac:dyDescent="0.25">
      <c r="A9622">
        <v>11341</v>
      </c>
      <c r="B9622" s="9">
        <v>43191</v>
      </c>
      <c r="C9622" s="50" t="str">
        <f t="shared" si="1200"/>
        <v>Y</v>
      </c>
      <c r="D9622" s="52">
        <f>_xlfn.XLOOKUP(B9622,Cal_Date!B:B,Cal_Date!A:A,0)</f>
        <v>1</v>
      </c>
      <c r="E9622">
        <v>2018</v>
      </c>
      <c r="F9622" t="s">
        <v>127</v>
      </c>
      <c r="G9622" t="s">
        <v>130</v>
      </c>
      <c r="H9622" t="s">
        <v>48</v>
      </c>
      <c r="I9622" t="s">
        <v>18</v>
      </c>
      <c r="J9622" t="s">
        <v>10</v>
      </c>
      <c r="K9622" t="s">
        <v>43</v>
      </c>
      <c r="L9622">
        <v>1</v>
      </c>
      <c r="M9622">
        <v>1003</v>
      </c>
      <c r="O9622" t="s">
        <v>25</v>
      </c>
      <c r="R9622" t="s">
        <v>44</v>
      </c>
      <c r="S9622" s="49" t="str">
        <f t="shared" si="1201"/>
        <v>Card</v>
      </c>
      <c r="T9622" s="3">
        <v>0.03</v>
      </c>
      <c r="U9622" s="2">
        <v>7.42</v>
      </c>
      <c r="V9622" s="2">
        <v>1.46</v>
      </c>
      <c r="W9622" s="54">
        <f>_xlfn.XLOOKUP(M9622,Market!A:A,Market!F:F,0)</f>
        <v>0.06</v>
      </c>
      <c r="X9622" s="55">
        <f t="shared" si="1202"/>
        <v>0.22259999999999999</v>
      </c>
      <c r="Y9622" s="55">
        <f t="shared" si="1203"/>
        <v>5.96</v>
      </c>
      <c r="Z9622" s="54">
        <f t="shared" si="1204"/>
        <v>0.80323450134770891</v>
      </c>
      <c r="AA9622" s="49" t="str">
        <f t="shared" ca="1" si="1205"/>
        <v>Y</v>
      </c>
      <c r="AB9622" s="49">
        <f t="shared" ca="1" si="1206"/>
        <v>6</v>
      </c>
      <c r="AC9622" s="49" t="str">
        <f t="shared" ca="1" si="1207"/>
        <v>Y</v>
      </c>
    </row>
    <row r="9623" spans="1:29" x14ac:dyDescent="0.25">
      <c r="A9623">
        <v>11342</v>
      </c>
      <c r="B9623" s="9">
        <v>43191</v>
      </c>
      <c r="C9623" s="50" t="str">
        <f t="shared" si="1200"/>
        <v>Y</v>
      </c>
      <c r="D9623" s="52">
        <f>_xlfn.XLOOKUP(B9623,Cal_Date!B:B,Cal_Date!A:A,0)</f>
        <v>1</v>
      </c>
      <c r="E9623">
        <v>2018</v>
      </c>
      <c r="F9623" t="s">
        <v>127</v>
      </c>
      <c r="G9623" t="s">
        <v>130</v>
      </c>
      <c r="H9623" t="s">
        <v>48</v>
      </c>
      <c r="I9623" t="s">
        <v>18</v>
      </c>
      <c r="J9623" t="s">
        <v>10</v>
      </c>
      <c r="K9623" t="s">
        <v>43</v>
      </c>
      <c r="L9623">
        <v>1</v>
      </c>
      <c r="M9623">
        <v>1004</v>
      </c>
      <c r="O9623" t="s">
        <v>28</v>
      </c>
      <c r="R9623" t="s">
        <v>44</v>
      </c>
      <c r="S9623" s="49" t="str">
        <f t="shared" si="1201"/>
        <v>Card</v>
      </c>
      <c r="T9623" s="3">
        <v>0.03</v>
      </c>
      <c r="U9623" s="2">
        <v>7.42</v>
      </c>
      <c r="V9623" s="2">
        <v>1.46</v>
      </c>
      <c r="W9623" s="54">
        <f>_xlfn.XLOOKUP(M9623,Market!A:A,Market!F:F,0)</f>
        <v>0.06</v>
      </c>
      <c r="X9623" s="55">
        <f t="shared" si="1202"/>
        <v>0.22259999999999999</v>
      </c>
      <c r="Y9623" s="55">
        <f t="shared" si="1203"/>
        <v>5.96</v>
      </c>
      <c r="Z9623" s="54">
        <f t="shared" si="1204"/>
        <v>0.80323450134770891</v>
      </c>
      <c r="AA9623" s="49" t="str">
        <f t="shared" ca="1" si="1205"/>
        <v>Y</v>
      </c>
      <c r="AB9623" s="49">
        <f t="shared" ca="1" si="1206"/>
        <v>6</v>
      </c>
      <c r="AC9623" s="49" t="str">
        <f t="shared" ca="1" si="1207"/>
        <v>Y</v>
      </c>
    </row>
    <row r="9624" spans="1:29" x14ac:dyDescent="0.25">
      <c r="A9624">
        <v>11343</v>
      </c>
      <c r="B9624" s="9">
        <v>43191</v>
      </c>
      <c r="C9624" s="50" t="str">
        <f t="shared" si="1200"/>
        <v>Y</v>
      </c>
      <c r="D9624" s="52">
        <f>_xlfn.XLOOKUP(B9624,Cal_Date!B:B,Cal_Date!A:A,0)</f>
        <v>1</v>
      </c>
      <c r="E9624">
        <v>2018</v>
      </c>
      <c r="F9624" t="s">
        <v>127</v>
      </c>
      <c r="G9624" t="s">
        <v>130</v>
      </c>
      <c r="H9624" t="s">
        <v>14</v>
      </c>
      <c r="I9624" t="s">
        <v>18</v>
      </c>
      <c r="J9624" t="s">
        <v>15</v>
      </c>
      <c r="K9624" t="s">
        <v>43</v>
      </c>
      <c r="L9624">
        <v>1</v>
      </c>
      <c r="M9624">
        <v>1003</v>
      </c>
      <c r="O9624" t="s">
        <v>25</v>
      </c>
      <c r="R9624" t="s">
        <v>44</v>
      </c>
      <c r="S9624" s="49" t="str">
        <f t="shared" si="1201"/>
        <v>Card</v>
      </c>
      <c r="T9624" s="3">
        <v>0.03</v>
      </c>
      <c r="U9624" s="2">
        <v>5.3000000000000007</v>
      </c>
      <c r="V9624" s="2">
        <v>2.1</v>
      </c>
      <c r="W9624" s="54">
        <f>_xlfn.XLOOKUP(M9624,Market!A:A,Market!F:F,0)</f>
        <v>0.06</v>
      </c>
      <c r="X9624" s="55">
        <f t="shared" si="1202"/>
        <v>0.159</v>
      </c>
      <c r="Y9624" s="55">
        <f t="shared" si="1203"/>
        <v>3.2000000000000006</v>
      </c>
      <c r="Z9624" s="54">
        <f t="shared" si="1204"/>
        <v>0.60377358490566047</v>
      </c>
      <c r="AA9624" s="49" t="str">
        <f t="shared" ca="1" si="1205"/>
        <v>Y</v>
      </c>
      <c r="AB9624" s="49">
        <f t="shared" ca="1" si="1206"/>
        <v>6</v>
      </c>
      <c r="AC9624" s="49" t="str">
        <f t="shared" ca="1" si="1207"/>
        <v>Y</v>
      </c>
    </row>
    <row r="9625" spans="1:29" x14ac:dyDescent="0.25">
      <c r="A9625">
        <v>11344</v>
      </c>
      <c r="B9625" s="9">
        <v>43191</v>
      </c>
      <c r="C9625" s="50" t="str">
        <f t="shared" si="1200"/>
        <v>Y</v>
      </c>
      <c r="D9625" s="52">
        <f>_xlfn.XLOOKUP(B9625,Cal_Date!B:B,Cal_Date!A:A,0)</f>
        <v>1</v>
      </c>
      <c r="E9625">
        <v>2018</v>
      </c>
      <c r="F9625" t="s">
        <v>127</v>
      </c>
      <c r="G9625" t="s">
        <v>130</v>
      </c>
      <c r="H9625" t="s">
        <v>14</v>
      </c>
      <c r="I9625" t="s">
        <v>18</v>
      </c>
      <c r="J9625" t="s">
        <v>15</v>
      </c>
      <c r="K9625" t="s">
        <v>43</v>
      </c>
      <c r="L9625">
        <v>2</v>
      </c>
      <c r="M9625">
        <v>1005</v>
      </c>
      <c r="O9625" t="s">
        <v>25</v>
      </c>
      <c r="R9625" t="s">
        <v>44</v>
      </c>
      <c r="S9625" s="49" t="str">
        <f t="shared" si="1201"/>
        <v>Card</v>
      </c>
      <c r="T9625" s="3">
        <v>0.03</v>
      </c>
      <c r="U9625" s="2">
        <v>10.89</v>
      </c>
      <c r="V9625" s="2">
        <v>4.2</v>
      </c>
      <c r="W9625" s="54">
        <f>_xlfn.XLOOKUP(M9625,Market!A:A,Market!F:F,0)</f>
        <v>8.8999999999999996E-2</v>
      </c>
      <c r="X9625" s="55">
        <f t="shared" si="1202"/>
        <v>0.32669999999999999</v>
      </c>
      <c r="Y9625" s="55">
        <f t="shared" si="1203"/>
        <v>6.69</v>
      </c>
      <c r="Z9625" s="54">
        <f t="shared" si="1204"/>
        <v>0.61432506887052341</v>
      </c>
      <c r="AA9625" s="49" t="str">
        <f t="shared" ca="1" si="1205"/>
        <v>Y</v>
      </c>
      <c r="AB9625" s="49">
        <f t="shared" ca="1" si="1206"/>
        <v>6</v>
      </c>
      <c r="AC9625" s="49" t="str">
        <f t="shared" ca="1" si="1207"/>
        <v>Y</v>
      </c>
    </row>
    <row r="9626" spans="1:29" x14ac:dyDescent="0.25">
      <c r="A9626">
        <v>11345</v>
      </c>
      <c r="B9626" s="9">
        <v>43191</v>
      </c>
      <c r="C9626" s="50" t="str">
        <f t="shared" si="1200"/>
        <v>Y</v>
      </c>
      <c r="D9626" s="52">
        <f>_xlfn.XLOOKUP(B9626,Cal_Date!B:B,Cal_Date!A:A,0)</f>
        <v>1</v>
      </c>
      <c r="E9626">
        <v>2018</v>
      </c>
      <c r="F9626" t="s">
        <v>127</v>
      </c>
      <c r="G9626" t="s">
        <v>130</v>
      </c>
      <c r="H9626" t="s">
        <v>14</v>
      </c>
      <c r="I9626" t="s">
        <v>18</v>
      </c>
      <c r="J9626" t="s">
        <v>15</v>
      </c>
      <c r="K9626" t="s">
        <v>43</v>
      </c>
      <c r="L9626">
        <v>2</v>
      </c>
      <c r="M9626">
        <v>1007</v>
      </c>
      <c r="O9626" t="s">
        <v>28</v>
      </c>
      <c r="R9626" t="s">
        <v>44</v>
      </c>
      <c r="S9626" s="49" t="str">
        <f t="shared" si="1201"/>
        <v>Card</v>
      </c>
      <c r="T9626" s="3">
        <v>0.03</v>
      </c>
      <c r="U9626" s="2">
        <v>10.89</v>
      </c>
      <c r="V9626" s="2">
        <v>4.4400000000000004</v>
      </c>
      <c r="W9626" s="54">
        <f>_xlfn.XLOOKUP(M9626,Market!A:A,Market!F:F,0)</f>
        <v>8.8999999999999996E-2</v>
      </c>
      <c r="X9626" s="55">
        <f t="shared" si="1202"/>
        <v>0.32669999999999999</v>
      </c>
      <c r="Y9626" s="55">
        <f t="shared" si="1203"/>
        <v>6.45</v>
      </c>
      <c r="Z9626" s="54">
        <f t="shared" si="1204"/>
        <v>0.59228650137741046</v>
      </c>
      <c r="AA9626" s="49" t="str">
        <f t="shared" ca="1" si="1205"/>
        <v>Y</v>
      </c>
      <c r="AB9626" s="49">
        <f t="shared" ca="1" si="1206"/>
        <v>6</v>
      </c>
      <c r="AC9626" s="49" t="str">
        <f t="shared" ca="1" si="1207"/>
        <v>Y</v>
      </c>
    </row>
    <row r="9627" spans="1:29" x14ac:dyDescent="0.25">
      <c r="A9627">
        <v>11346</v>
      </c>
      <c r="B9627" s="9">
        <v>43191</v>
      </c>
      <c r="C9627" s="50" t="str">
        <f t="shared" si="1200"/>
        <v>Y</v>
      </c>
      <c r="D9627" s="52">
        <f>_xlfn.XLOOKUP(B9627,Cal_Date!B:B,Cal_Date!A:A,0)</f>
        <v>1</v>
      </c>
      <c r="E9627">
        <v>2018</v>
      </c>
      <c r="F9627" t="s">
        <v>127</v>
      </c>
      <c r="G9627" t="s">
        <v>130</v>
      </c>
      <c r="H9627" t="s">
        <v>48</v>
      </c>
      <c r="I9627" t="s">
        <v>18</v>
      </c>
      <c r="J9627" t="s">
        <v>10</v>
      </c>
      <c r="K9627" t="s">
        <v>43</v>
      </c>
      <c r="L9627">
        <v>1</v>
      </c>
      <c r="M9627">
        <v>1009</v>
      </c>
      <c r="O9627" t="s">
        <v>28</v>
      </c>
      <c r="R9627" t="s">
        <v>44</v>
      </c>
      <c r="S9627" s="49" t="str">
        <f t="shared" si="1201"/>
        <v>Card</v>
      </c>
      <c r="T9627" s="3">
        <v>0.03</v>
      </c>
      <c r="U9627" s="2">
        <v>7.6229999999999993</v>
      </c>
      <c r="V9627" s="2">
        <v>1.46</v>
      </c>
      <c r="W9627" s="54">
        <f>_xlfn.XLOOKUP(M9627,Market!A:A,Market!F:F,0)</f>
        <v>8.8999999999999996E-2</v>
      </c>
      <c r="X9627" s="55">
        <f t="shared" si="1202"/>
        <v>0.22868999999999998</v>
      </c>
      <c r="Y9627" s="55">
        <f t="shared" si="1203"/>
        <v>6.1629999999999994</v>
      </c>
      <c r="Z9627" s="54">
        <f t="shared" si="1204"/>
        <v>0.80847435392889933</v>
      </c>
      <c r="AA9627" s="49" t="str">
        <f t="shared" ca="1" si="1205"/>
        <v>Y</v>
      </c>
      <c r="AB9627" s="49">
        <f t="shared" ca="1" si="1206"/>
        <v>6</v>
      </c>
      <c r="AC9627" s="49" t="str">
        <f t="shared" ca="1" si="1207"/>
        <v>Y</v>
      </c>
    </row>
    <row r="9628" spans="1:29" x14ac:dyDescent="0.25">
      <c r="A9628">
        <v>11347</v>
      </c>
      <c r="B9628" s="9">
        <v>43191</v>
      </c>
      <c r="C9628" s="50" t="str">
        <f t="shared" si="1200"/>
        <v>Y</v>
      </c>
      <c r="D9628" s="52">
        <f>_xlfn.XLOOKUP(B9628,Cal_Date!B:B,Cal_Date!A:A,0)</f>
        <v>1</v>
      </c>
      <c r="E9628">
        <v>2018</v>
      </c>
      <c r="F9628" t="s">
        <v>127</v>
      </c>
      <c r="G9628" t="s">
        <v>130</v>
      </c>
      <c r="H9628" t="s">
        <v>48</v>
      </c>
      <c r="I9628" t="s">
        <v>18</v>
      </c>
      <c r="J9628" t="s">
        <v>10</v>
      </c>
      <c r="K9628" t="s">
        <v>43</v>
      </c>
      <c r="L9628">
        <v>1</v>
      </c>
      <c r="M9628">
        <v>1001</v>
      </c>
      <c r="O9628" t="s">
        <v>25</v>
      </c>
      <c r="R9628" t="s">
        <v>44</v>
      </c>
      <c r="S9628" s="49" t="str">
        <f t="shared" si="1201"/>
        <v>Card</v>
      </c>
      <c r="T9628" s="3">
        <v>0.03</v>
      </c>
      <c r="U9628" s="2">
        <v>7.42</v>
      </c>
      <c r="V9628" s="2">
        <v>1.46</v>
      </c>
      <c r="W9628" s="54">
        <f>_xlfn.XLOOKUP(M9628,Market!A:A,Market!F:F,0)</f>
        <v>0.06</v>
      </c>
      <c r="X9628" s="55">
        <f t="shared" si="1202"/>
        <v>0.22259999999999999</v>
      </c>
      <c r="Y9628" s="55">
        <f t="shared" si="1203"/>
        <v>5.96</v>
      </c>
      <c r="Z9628" s="54">
        <f t="shared" si="1204"/>
        <v>0.80323450134770891</v>
      </c>
      <c r="AA9628" s="49" t="str">
        <f t="shared" ca="1" si="1205"/>
        <v>Y</v>
      </c>
      <c r="AB9628" s="49">
        <f t="shared" ca="1" si="1206"/>
        <v>6</v>
      </c>
      <c r="AC9628" s="49" t="str">
        <f t="shared" ca="1" si="1207"/>
        <v>Y</v>
      </c>
    </row>
    <row r="9629" spans="1:29" x14ac:dyDescent="0.25">
      <c r="A9629">
        <v>11348</v>
      </c>
      <c r="B9629" s="9">
        <v>43191</v>
      </c>
      <c r="C9629" s="50" t="str">
        <f t="shared" si="1200"/>
        <v>Y</v>
      </c>
      <c r="D9629" s="52">
        <f>_xlfn.XLOOKUP(B9629,Cal_Date!B:B,Cal_Date!A:A,0)</f>
        <v>1</v>
      </c>
      <c r="E9629">
        <v>2018</v>
      </c>
      <c r="F9629" t="s">
        <v>127</v>
      </c>
      <c r="G9629" t="s">
        <v>130</v>
      </c>
      <c r="H9629" t="s">
        <v>48</v>
      </c>
      <c r="I9629" t="s">
        <v>18</v>
      </c>
      <c r="J9629" t="s">
        <v>10</v>
      </c>
      <c r="K9629" t="s">
        <v>43</v>
      </c>
      <c r="L9629">
        <v>1</v>
      </c>
      <c r="M9629">
        <v>1010</v>
      </c>
      <c r="O9629" t="s">
        <v>25</v>
      </c>
      <c r="R9629" t="s">
        <v>47</v>
      </c>
      <c r="S9629" s="49" t="str">
        <f t="shared" si="1201"/>
        <v>Card</v>
      </c>
      <c r="T9629" s="3">
        <v>3.5000000000000003E-2</v>
      </c>
      <c r="U9629" s="2">
        <v>7.5600000000000005</v>
      </c>
      <c r="V9629" s="2">
        <v>1.46</v>
      </c>
      <c r="W9629" s="54">
        <f>_xlfn.XLOOKUP(M9629,Market!A:A,Market!F:F,0)</f>
        <v>0.08</v>
      </c>
      <c r="X9629" s="55">
        <f t="shared" si="1202"/>
        <v>0.26460000000000006</v>
      </c>
      <c r="Y9629" s="55">
        <f t="shared" si="1203"/>
        <v>6.1000000000000005</v>
      </c>
      <c r="Z9629" s="54">
        <f t="shared" si="1204"/>
        <v>0.80687830687830686</v>
      </c>
      <c r="AA9629" s="49" t="str">
        <f t="shared" ca="1" si="1205"/>
        <v>Y</v>
      </c>
      <c r="AB9629" s="49">
        <f t="shared" ca="1" si="1206"/>
        <v>6</v>
      </c>
      <c r="AC9629" s="49" t="str">
        <f t="shared" ca="1" si="1207"/>
        <v>Y</v>
      </c>
    </row>
    <row r="9630" spans="1:29" x14ac:dyDescent="0.25">
      <c r="A9630">
        <v>11349</v>
      </c>
      <c r="B9630" s="9">
        <v>43191</v>
      </c>
      <c r="C9630" s="50" t="str">
        <f t="shared" si="1200"/>
        <v>Y</v>
      </c>
      <c r="D9630" s="52">
        <f>_xlfn.XLOOKUP(B9630,Cal_Date!B:B,Cal_Date!A:A,0)</f>
        <v>1</v>
      </c>
      <c r="E9630">
        <v>2018</v>
      </c>
      <c r="F9630" t="s">
        <v>127</v>
      </c>
      <c r="G9630" t="s">
        <v>130</v>
      </c>
      <c r="H9630" t="s">
        <v>48</v>
      </c>
      <c r="I9630" t="s">
        <v>18</v>
      </c>
      <c r="J9630" t="s">
        <v>10</v>
      </c>
      <c r="K9630" t="s">
        <v>43</v>
      </c>
      <c r="L9630">
        <v>2</v>
      </c>
      <c r="M9630">
        <v>1010</v>
      </c>
      <c r="O9630" t="s">
        <v>25</v>
      </c>
      <c r="R9630" t="s">
        <v>46</v>
      </c>
      <c r="S9630" s="49" t="str">
        <f t="shared" si="1201"/>
        <v>Card</v>
      </c>
      <c r="T9630" s="3">
        <v>0.04</v>
      </c>
      <c r="U9630" s="2">
        <v>15.120000000000001</v>
      </c>
      <c r="V9630" s="2">
        <v>2.92</v>
      </c>
      <c r="W9630" s="54">
        <f>_xlfn.XLOOKUP(M9630,Market!A:A,Market!F:F,0)</f>
        <v>0.08</v>
      </c>
      <c r="X9630" s="55">
        <f t="shared" si="1202"/>
        <v>0.6048</v>
      </c>
      <c r="Y9630" s="55">
        <f t="shared" si="1203"/>
        <v>12.200000000000001</v>
      </c>
      <c r="Z9630" s="54">
        <f t="shared" si="1204"/>
        <v>0.80687830687830686</v>
      </c>
      <c r="AA9630" s="49" t="str">
        <f t="shared" ca="1" si="1205"/>
        <v>Y</v>
      </c>
      <c r="AB9630" s="49">
        <f t="shared" ca="1" si="1206"/>
        <v>6</v>
      </c>
      <c r="AC9630" s="49" t="str">
        <f t="shared" ca="1" si="1207"/>
        <v>Y</v>
      </c>
    </row>
    <row r="9631" spans="1:29" x14ac:dyDescent="0.25">
      <c r="A9631">
        <v>11350</v>
      </c>
      <c r="B9631" s="9">
        <v>43191</v>
      </c>
      <c r="C9631" s="50" t="str">
        <f t="shared" si="1200"/>
        <v>Y</v>
      </c>
      <c r="D9631" s="52">
        <f>_xlfn.XLOOKUP(B9631,Cal_Date!B:B,Cal_Date!A:A,0)</f>
        <v>1</v>
      </c>
      <c r="E9631">
        <v>2018</v>
      </c>
      <c r="F9631" t="s">
        <v>127</v>
      </c>
      <c r="G9631" t="s">
        <v>130</v>
      </c>
      <c r="H9631" t="s">
        <v>48</v>
      </c>
      <c r="I9631" t="s">
        <v>18</v>
      </c>
      <c r="J9631" t="s">
        <v>10</v>
      </c>
      <c r="K9631" t="s">
        <v>43</v>
      </c>
      <c r="L9631">
        <v>1</v>
      </c>
      <c r="M9631">
        <v>1010</v>
      </c>
      <c r="O9631" t="s">
        <v>25</v>
      </c>
      <c r="R9631" t="s">
        <v>44</v>
      </c>
      <c r="S9631" s="49" t="str">
        <f t="shared" si="1201"/>
        <v>Card</v>
      </c>
      <c r="T9631" s="3">
        <v>0.03</v>
      </c>
      <c r="U9631" s="2">
        <v>7.5600000000000005</v>
      </c>
      <c r="V9631" s="2">
        <v>1.46</v>
      </c>
      <c r="W9631" s="54">
        <f>_xlfn.XLOOKUP(M9631,Market!A:A,Market!F:F,0)</f>
        <v>0.08</v>
      </c>
      <c r="X9631" s="55">
        <f t="shared" si="1202"/>
        <v>0.2268</v>
      </c>
      <c r="Y9631" s="55">
        <f t="shared" si="1203"/>
        <v>6.1000000000000005</v>
      </c>
      <c r="Z9631" s="54">
        <f t="shared" si="1204"/>
        <v>0.80687830687830686</v>
      </c>
      <c r="AA9631" s="49" t="str">
        <f t="shared" ca="1" si="1205"/>
        <v>Y</v>
      </c>
      <c r="AB9631" s="49">
        <f t="shared" ca="1" si="1206"/>
        <v>6</v>
      </c>
      <c r="AC9631" s="49" t="str">
        <f t="shared" ca="1" si="1207"/>
        <v>Y</v>
      </c>
    </row>
    <row r="9632" spans="1:29" x14ac:dyDescent="0.25">
      <c r="A9632">
        <v>11351</v>
      </c>
      <c r="B9632" s="9">
        <v>43191</v>
      </c>
      <c r="C9632" s="50" t="str">
        <f t="shared" si="1200"/>
        <v>Y</v>
      </c>
      <c r="D9632" s="52">
        <f>_xlfn.XLOOKUP(B9632,Cal_Date!B:B,Cal_Date!A:A,0)</f>
        <v>1</v>
      </c>
      <c r="E9632">
        <v>2018</v>
      </c>
      <c r="F9632" t="s">
        <v>127</v>
      </c>
      <c r="G9632" t="s">
        <v>130</v>
      </c>
      <c r="H9632" t="s">
        <v>48</v>
      </c>
      <c r="I9632" t="s">
        <v>18</v>
      </c>
      <c r="J9632" t="s">
        <v>10</v>
      </c>
      <c r="K9632" t="s">
        <v>43</v>
      </c>
      <c r="L9632">
        <v>2</v>
      </c>
      <c r="M9632">
        <v>1010</v>
      </c>
      <c r="O9632" t="s">
        <v>25</v>
      </c>
      <c r="R9632" t="s">
        <v>44</v>
      </c>
      <c r="S9632" s="49" t="str">
        <f t="shared" si="1201"/>
        <v>Card</v>
      </c>
      <c r="T9632" s="3">
        <v>0.03</v>
      </c>
      <c r="U9632" s="2">
        <v>15.120000000000001</v>
      </c>
      <c r="V9632" s="2">
        <v>2.92</v>
      </c>
      <c r="W9632" s="54">
        <f>_xlfn.XLOOKUP(M9632,Market!A:A,Market!F:F,0)</f>
        <v>0.08</v>
      </c>
      <c r="X9632" s="55">
        <f t="shared" si="1202"/>
        <v>0.4536</v>
      </c>
      <c r="Y9632" s="55">
        <f t="shared" si="1203"/>
        <v>12.200000000000001</v>
      </c>
      <c r="Z9632" s="54">
        <f t="shared" si="1204"/>
        <v>0.80687830687830686</v>
      </c>
      <c r="AA9632" s="49" t="str">
        <f t="shared" ca="1" si="1205"/>
        <v>Y</v>
      </c>
      <c r="AB9632" s="49">
        <f t="shared" ca="1" si="1206"/>
        <v>6</v>
      </c>
      <c r="AC9632" s="49" t="str">
        <f t="shared" ca="1" si="1207"/>
        <v>Y</v>
      </c>
    </row>
    <row r="9633" spans="1:29" x14ac:dyDescent="0.25">
      <c r="A9633">
        <v>11352</v>
      </c>
      <c r="B9633" s="9">
        <v>43191</v>
      </c>
      <c r="C9633" s="50" t="str">
        <f t="shared" si="1200"/>
        <v>Y</v>
      </c>
      <c r="D9633" s="52">
        <f>_xlfn.XLOOKUP(B9633,Cal_Date!B:B,Cal_Date!A:A,0)</f>
        <v>1</v>
      </c>
      <c r="E9633">
        <v>2018</v>
      </c>
      <c r="F9633" t="s">
        <v>127</v>
      </c>
      <c r="G9633" t="s">
        <v>130</v>
      </c>
      <c r="H9633" t="s">
        <v>11</v>
      </c>
      <c r="I9633" t="s">
        <v>18</v>
      </c>
      <c r="J9633" t="s">
        <v>15</v>
      </c>
      <c r="K9633" t="s">
        <v>42</v>
      </c>
      <c r="L9633">
        <v>1</v>
      </c>
      <c r="M9633">
        <v>1011</v>
      </c>
      <c r="O9633" t="s">
        <v>25</v>
      </c>
      <c r="R9633" t="s">
        <v>44</v>
      </c>
      <c r="S9633" s="49" t="str">
        <f t="shared" si="1201"/>
        <v>Card</v>
      </c>
      <c r="T9633" s="3">
        <v>0.03</v>
      </c>
      <c r="U9633" s="2">
        <v>2.6500000000000004</v>
      </c>
      <c r="V9633" s="2">
        <v>1.4</v>
      </c>
      <c r="W9633" s="54">
        <f>_xlfn.XLOOKUP(M9633,Market!A:A,Market!F:F,0)</f>
        <v>0.06</v>
      </c>
      <c r="X9633" s="55">
        <f t="shared" si="1202"/>
        <v>7.9500000000000001E-2</v>
      </c>
      <c r="Y9633" s="55">
        <f t="shared" si="1203"/>
        <v>1.2500000000000004</v>
      </c>
      <c r="Z9633" s="54">
        <f t="shared" si="1204"/>
        <v>0.47169811320754729</v>
      </c>
      <c r="AA9633" s="49" t="str">
        <f t="shared" ca="1" si="1205"/>
        <v>Y</v>
      </c>
      <c r="AB9633" s="49">
        <f t="shared" ca="1" si="1206"/>
        <v>6</v>
      </c>
      <c r="AC9633" s="49" t="str">
        <f t="shared" ca="1" si="1207"/>
        <v>Y</v>
      </c>
    </row>
    <row r="9634" spans="1:29" x14ac:dyDescent="0.25">
      <c r="A9634">
        <v>11353</v>
      </c>
      <c r="B9634" s="9">
        <v>43191</v>
      </c>
      <c r="C9634" s="50" t="str">
        <f t="shared" si="1200"/>
        <v>Y</v>
      </c>
      <c r="D9634" s="52">
        <f>_xlfn.XLOOKUP(B9634,Cal_Date!B:B,Cal_Date!A:A,0)</f>
        <v>1</v>
      </c>
      <c r="E9634">
        <v>2018</v>
      </c>
      <c r="F9634" t="s">
        <v>127</v>
      </c>
      <c r="G9634" t="s">
        <v>130</v>
      </c>
      <c r="H9634" t="s">
        <v>48</v>
      </c>
      <c r="I9634" t="s">
        <v>18</v>
      </c>
      <c r="J9634" t="s">
        <v>10</v>
      </c>
      <c r="K9634" t="s">
        <v>43</v>
      </c>
      <c r="L9634">
        <v>2</v>
      </c>
      <c r="M9634">
        <v>1007</v>
      </c>
      <c r="O9634" t="s">
        <v>28</v>
      </c>
      <c r="R9634" t="s">
        <v>44</v>
      </c>
      <c r="S9634" s="49" t="str">
        <f t="shared" si="1201"/>
        <v>Card</v>
      </c>
      <c r="T9634" s="3">
        <v>0.03</v>
      </c>
      <c r="U9634" s="2">
        <v>15.245999999999999</v>
      </c>
      <c r="V9634" s="2">
        <v>2.92</v>
      </c>
      <c r="W9634" s="54">
        <f>_xlfn.XLOOKUP(M9634,Market!A:A,Market!F:F,0)</f>
        <v>8.8999999999999996E-2</v>
      </c>
      <c r="X9634" s="55">
        <f t="shared" si="1202"/>
        <v>0.45737999999999995</v>
      </c>
      <c r="Y9634" s="55">
        <f t="shared" si="1203"/>
        <v>12.325999999999999</v>
      </c>
      <c r="Z9634" s="54">
        <f t="shared" si="1204"/>
        <v>0.80847435392889933</v>
      </c>
      <c r="AA9634" s="49" t="str">
        <f t="shared" ca="1" si="1205"/>
        <v>Y</v>
      </c>
      <c r="AB9634" s="49">
        <f t="shared" ca="1" si="1206"/>
        <v>6</v>
      </c>
      <c r="AC9634" s="49" t="str">
        <f t="shared" ca="1" si="1207"/>
        <v>Y</v>
      </c>
    </row>
    <row r="9635" spans="1:29" x14ac:dyDescent="0.25">
      <c r="A9635">
        <v>11354</v>
      </c>
      <c r="B9635" s="9">
        <v>43191</v>
      </c>
      <c r="C9635" s="50" t="str">
        <f t="shared" si="1200"/>
        <v>Y</v>
      </c>
      <c r="D9635" s="52">
        <f>_xlfn.XLOOKUP(B9635,Cal_Date!B:B,Cal_Date!A:A,0)</f>
        <v>1</v>
      </c>
      <c r="E9635">
        <v>2018</v>
      </c>
      <c r="F9635" t="s">
        <v>127</v>
      </c>
      <c r="G9635" t="s">
        <v>130</v>
      </c>
      <c r="H9635" t="s">
        <v>48</v>
      </c>
      <c r="I9635" t="s">
        <v>18</v>
      </c>
      <c r="J9635" t="s">
        <v>10</v>
      </c>
      <c r="K9635" t="s">
        <v>43</v>
      </c>
      <c r="L9635">
        <v>1</v>
      </c>
      <c r="M9635">
        <v>1007</v>
      </c>
      <c r="O9635" t="s">
        <v>28</v>
      </c>
      <c r="R9635" t="s">
        <v>44</v>
      </c>
      <c r="S9635" s="49" t="str">
        <f t="shared" si="1201"/>
        <v>Card</v>
      </c>
      <c r="T9635" s="3">
        <v>0.03</v>
      </c>
      <c r="U9635" s="2">
        <v>7.6229999999999993</v>
      </c>
      <c r="V9635" s="2">
        <v>1.46</v>
      </c>
      <c r="W9635" s="54">
        <f>_xlfn.XLOOKUP(M9635,Market!A:A,Market!F:F,0)</f>
        <v>8.8999999999999996E-2</v>
      </c>
      <c r="X9635" s="55">
        <f t="shared" si="1202"/>
        <v>0.22868999999999998</v>
      </c>
      <c r="Y9635" s="55">
        <f t="shared" si="1203"/>
        <v>6.1629999999999994</v>
      </c>
      <c r="Z9635" s="54">
        <f t="shared" si="1204"/>
        <v>0.80847435392889933</v>
      </c>
      <c r="AA9635" s="49" t="str">
        <f t="shared" ca="1" si="1205"/>
        <v>Y</v>
      </c>
      <c r="AB9635" s="49">
        <f t="shared" ca="1" si="1206"/>
        <v>6</v>
      </c>
      <c r="AC9635" s="49" t="str">
        <f t="shared" ca="1" si="1207"/>
        <v>Y</v>
      </c>
    </row>
    <row r="9636" spans="1:29" x14ac:dyDescent="0.25">
      <c r="A9636">
        <v>11355</v>
      </c>
      <c r="B9636" s="9">
        <v>43191</v>
      </c>
      <c r="C9636" s="50" t="str">
        <f t="shared" si="1200"/>
        <v>Y</v>
      </c>
      <c r="D9636" s="52">
        <f>_xlfn.XLOOKUP(B9636,Cal_Date!B:B,Cal_Date!A:A,0)</f>
        <v>1</v>
      </c>
      <c r="E9636">
        <v>2018</v>
      </c>
      <c r="F9636" t="s">
        <v>127</v>
      </c>
      <c r="G9636" t="s">
        <v>130</v>
      </c>
      <c r="H9636" t="s">
        <v>14</v>
      </c>
      <c r="I9636" t="s">
        <v>18</v>
      </c>
      <c r="J9636" t="s">
        <v>15</v>
      </c>
      <c r="K9636" t="s">
        <v>43</v>
      </c>
      <c r="L9636">
        <v>1</v>
      </c>
      <c r="M9636">
        <v>1008</v>
      </c>
      <c r="O9636" t="s">
        <v>28</v>
      </c>
      <c r="R9636" t="s">
        <v>44</v>
      </c>
      <c r="S9636" s="49" t="str">
        <f t="shared" si="1201"/>
        <v>Card</v>
      </c>
      <c r="T9636" s="3">
        <v>0.03</v>
      </c>
      <c r="U9636" s="2">
        <v>5.4450000000000003</v>
      </c>
      <c r="V9636" s="2">
        <v>2.2200000000000002</v>
      </c>
      <c r="W9636" s="54">
        <f>_xlfn.XLOOKUP(M9636,Market!A:A,Market!F:F,0)</f>
        <v>8.8999999999999996E-2</v>
      </c>
      <c r="X9636" s="55">
        <f t="shared" si="1202"/>
        <v>0.16335</v>
      </c>
      <c r="Y9636" s="55">
        <f t="shared" si="1203"/>
        <v>3.2250000000000001</v>
      </c>
      <c r="Z9636" s="54">
        <f t="shared" si="1204"/>
        <v>0.59228650137741046</v>
      </c>
      <c r="AA9636" s="49" t="str">
        <f t="shared" ca="1" si="1205"/>
        <v>Y</v>
      </c>
      <c r="AB9636" s="49">
        <f t="shared" ca="1" si="1206"/>
        <v>6</v>
      </c>
      <c r="AC9636" s="49" t="str">
        <f t="shared" ca="1" si="1207"/>
        <v>Y</v>
      </c>
    </row>
    <row r="9637" spans="1:29" x14ac:dyDescent="0.25">
      <c r="A9637">
        <v>11356</v>
      </c>
      <c r="B9637" s="9">
        <v>43191</v>
      </c>
      <c r="C9637" s="50" t="str">
        <f t="shared" si="1200"/>
        <v>Y</v>
      </c>
      <c r="D9637" s="52">
        <f>_xlfn.XLOOKUP(B9637,Cal_Date!B:B,Cal_Date!A:A,0)</f>
        <v>1</v>
      </c>
      <c r="E9637">
        <v>2018</v>
      </c>
      <c r="F9637" t="s">
        <v>127</v>
      </c>
      <c r="G9637" t="s">
        <v>130</v>
      </c>
      <c r="H9637" t="s">
        <v>48</v>
      </c>
      <c r="I9637" t="s">
        <v>18</v>
      </c>
      <c r="J9637" t="s">
        <v>10</v>
      </c>
      <c r="K9637" t="s">
        <v>43</v>
      </c>
      <c r="L9637">
        <v>1</v>
      </c>
      <c r="M9637">
        <v>1004</v>
      </c>
      <c r="O9637" t="s">
        <v>28</v>
      </c>
      <c r="R9637" t="s">
        <v>44</v>
      </c>
      <c r="S9637" s="49" t="str">
        <f t="shared" si="1201"/>
        <v>Card</v>
      </c>
      <c r="T9637" s="3">
        <v>0.03</v>
      </c>
      <c r="U9637" s="2">
        <v>7.42</v>
      </c>
      <c r="V9637" s="2">
        <v>1.46</v>
      </c>
      <c r="W9637" s="54">
        <f>_xlfn.XLOOKUP(M9637,Market!A:A,Market!F:F,0)</f>
        <v>0.06</v>
      </c>
      <c r="X9637" s="55">
        <f t="shared" si="1202"/>
        <v>0.22259999999999999</v>
      </c>
      <c r="Y9637" s="55">
        <f t="shared" si="1203"/>
        <v>5.96</v>
      </c>
      <c r="Z9637" s="54">
        <f t="shared" si="1204"/>
        <v>0.80323450134770891</v>
      </c>
      <c r="AA9637" s="49" t="str">
        <f t="shared" ca="1" si="1205"/>
        <v>Y</v>
      </c>
      <c r="AB9637" s="49">
        <f t="shared" ca="1" si="1206"/>
        <v>6</v>
      </c>
      <c r="AC9637" s="49" t="str">
        <f t="shared" ca="1" si="1207"/>
        <v>Y</v>
      </c>
    </row>
    <row r="9638" spans="1:29" x14ac:dyDescent="0.25">
      <c r="A9638">
        <v>11357</v>
      </c>
      <c r="B9638" s="9">
        <v>43191</v>
      </c>
      <c r="C9638" s="50" t="str">
        <f t="shared" si="1200"/>
        <v>Y</v>
      </c>
      <c r="D9638" s="52">
        <f>_xlfn.XLOOKUP(B9638,Cal_Date!B:B,Cal_Date!A:A,0)</f>
        <v>1</v>
      </c>
      <c r="E9638">
        <v>2018</v>
      </c>
      <c r="F9638" t="s">
        <v>127</v>
      </c>
      <c r="G9638" t="s">
        <v>130</v>
      </c>
      <c r="H9638" t="s">
        <v>48</v>
      </c>
      <c r="I9638" t="s">
        <v>18</v>
      </c>
      <c r="J9638" t="s">
        <v>10</v>
      </c>
      <c r="K9638" t="s">
        <v>43</v>
      </c>
      <c r="L9638">
        <v>1</v>
      </c>
      <c r="M9638">
        <v>1003</v>
      </c>
      <c r="O9638" t="s">
        <v>25</v>
      </c>
      <c r="R9638" t="s">
        <v>44</v>
      </c>
      <c r="S9638" s="49" t="str">
        <f t="shared" si="1201"/>
        <v>Card</v>
      </c>
      <c r="T9638" s="3">
        <v>0.03</v>
      </c>
      <c r="U9638" s="2">
        <v>7.42</v>
      </c>
      <c r="V9638" s="2">
        <v>1.46</v>
      </c>
      <c r="W9638" s="54">
        <f>_xlfn.XLOOKUP(M9638,Market!A:A,Market!F:F,0)</f>
        <v>0.06</v>
      </c>
      <c r="X9638" s="55">
        <f t="shared" si="1202"/>
        <v>0.22259999999999999</v>
      </c>
      <c r="Y9638" s="55">
        <f t="shared" si="1203"/>
        <v>5.96</v>
      </c>
      <c r="Z9638" s="54">
        <f t="shared" si="1204"/>
        <v>0.80323450134770891</v>
      </c>
      <c r="AA9638" s="49" t="str">
        <f t="shared" ca="1" si="1205"/>
        <v>Y</v>
      </c>
      <c r="AB9638" s="49">
        <f t="shared" ca="1" si="1206"/>
        <v>6</v>
      </c>
      <c r="AC9638" s="49" t="str">
        <f t="shared" ca="1" si="1207"/>
        <v>Y</v>
      </c>
    </row>
    <row r="9639" spans="1:29" x14ac:dyDescent="0.25">
      <c r="A9639">
        <v>11358</v>
      </c>
      <c r="B9639" s="9">
        <v>43191</v>
      </c>
      <c r="C9639" s="50" t="str">
        <f t="shared" si="1200"/>
        <v>Y</v>
      </c>
      <c r="D9639" s="52">
        <f>_xlfn.XLOOKUP(B9639,Cal_Date!B:B,Cal_Date!A:A,0)</f>
        <v>1</v>
      </c>
      <c r="E9639">
        <v>2018</v>
      </c>
      <c r="F9639" t="s">
        <v>127</v>
      </c>
      <c r="G9639" t="s">
        <v>130</v>
      </c>
      <c r="H9639" t="s">
        <v>11</v>
      </c>
      <c r="I9639" t="s">
        <v>18</v>
      </c>
      <c r="J9639" t="s">
        <v>15</v>
      </c>
      <c r="K9639" t="s">
        <v>42</v>
      </c>
      <c r="L9639">
        <v>2</v>
      </c>
      <c r="M9639">
        <v>1002</v>
      </c>
      <c r="O9639" t="s">
        <v>28</v>
      </c>
      <c r="R9639" t="s">
        <v>44</v>
      </c>
      <c r="S9639" s="49" t="str">
        <f t="shared" si="1201"/>
        <v>Card</v>
      </c>
      <c r="T9639" s="3">
        <v>0.03</v>
      </c>
      <c r="U9639" s="2">
        <v>5.3000000000000007</v>
      </c>
      <c r="V9639" s="2">
        <v>2.8</v>
      </c>
      <c r="W9639" s="54">
        <f>_xlfn.XLOOKUP(M9639,Market!A:A,Market!F:F,0)</f>
        <v>0.06</v>
      </c>
      <c r="X9639" s="55">
        <f t="shared" si="1202"/>
        <v>0.159</v>
      </c>
      <c r="Y9639" s="55">
        <f t="shared" si="1203"/>
        <v>2.5000000000000009</v>
      </c>
      <c r="Z9639" s="54">
        <f t="shared" si="1204"/>
        <v>0.47169811320754729</v>
      </c>
      <c r="AA9639" s="49" t="str">
        <f t="shared" ca="1" si="1205"/>
        <v>Y</v>
      </c>
      <c r="AB9639" s="49">
        <f t="shared" ca="1" si="1206"/>
        <v>6</v>
      </c>
      <c r="AC9639" s="49" t="str">
        <f t="shared" ca="1" si="1207"/>
        <v>Y</v>
      </c>
    </row>
    <row r="9640" spans="1:29" x14ac:dyDescent="0.25">
      <c r="A9640">
        <v>11359</v>
      </c>
      <c r="B9640" s="9">
        <v>43191</v>
      </c>
      <c r="C9640" s="50" t="str">
        <f t="shared" si="1200"/>
        <v>Y</v>
      </c>
      <c r="D9640" s="52">
        <f>_xlfn.XLOOKUP(B9640,Cal_Date!B:B,Cal_Date!A:A,0)</f>
        <v>1</v>
      </c>
      <c r="E9640">
        <v>2018</v>
      </c>
      <c r="F9640" t="s">
        <v>127</v>
      </c>
      <c r="G9640" t="s">
        <v>130</v>
      </c>
      <c r="H9640" t="s">
        <v>48</v>
      </c>
      <c r="I9640" t="s">
        <v>18</v>
      </c>
      <c r="J9640" t="s">
        <v>10</v>
      </c>
      <c r="K9640" t="s">
        <v>43</v>
      </c>
      <c r="L9640">
        <v>1</v>
      </c>
      <c r="M9640">
        <v>1007</v>
      </c>
      <c r="O9640" t="s">
        <v>28</v>
      </c>
      <c r="R9640" t="s">
        <v>47</v>
      </c>
      <c r="S9640" s="49" t="str">
        <f t="shared" si="1201"/>
        <v>Card</v>
      </c>
      <c r="T9640" s="3">
        <v>3.5000000000000003E-2</v>
      </c>
      <c r="U9640" s="2">
        <v>7.6229999999999993</v>
      </c>
      <c r="V9640" s="2">
        <v>1.46</v>
      </c>
      <c r="W9640" s="54">
        <f>_xlfn.XLOOKUP(M9640,Market!A:A,Market!F:F,0)</f>
        <v>8.8999999999999996E-2</v>
      </c>
      <c r="X9640" s="55">
        <f t="shared" si="1202"/>
        <v>0.26680500000000001</v>
      </c>
      <c r="Y9640" s="55">
        <f t="shared" si="1203"/>
        <v>6.1629999999999994</v>
      </c>
      <c r="Z9640" s="54">
        <f t="shared" si="1204"/>
        <v>0.80847435392889933</v>
      </c>
      <c r="AA9640" s="49" t="str">
        <f t="shared" ca="1" si="1205"/>
        <v>Y</v>
      </c>
      <c r="AB9640" s="49">
        <f t="shared" ca="1" si="1206"/>
        <v>6</v>
      </c>
      <c r="AC9640" s="49" t="str">
        <f t="shared" ca="1" si="1207"/>
        <v>Y</v>
      </c>
    </row>
    <row r="9641" spans="1:29" x14ac:dyDescent="0.25">
      <c r="A9641">
        <v>11360</v>
      </c>
      <c r="B9641" s="9">
        <v>43191</v>
      </c>
      <c r="C9641" s="50" t="str">
        <f t="shared" si="1200"/>
        <v>Y</v>
      </c>
      <c r="D9641" s="52">
        <f>_xlfn.XLOOKUP(B9641,Cal_Date!B:B,Cal_Date!A:A,0)</f>
        <v>1</v>
      </c>
      <c r="E9641">
        <v>2018</v>
      </c>
      <c r="F9641" t="s">
        <v>127</v>
      </c>
      <c r="G9641" t="s">
        <v>130</v>
      </c>
      <c r="H9641" t="s">
        <v>14</v>
      </c>
      <c r="I9641" t="s">
        <v>18</v>
      </c>
      <c r="J9641" t="s">
        <v>15</v>
      </c>
      <c r="K9641" t="s">
        <v>43</v>
      </c>
      <c r="L9641">
        <v>1</v>
      </c>
      <c r="M9641">
        <v>1008</v>
      </c>
      <c r="O9641" t="s">
        <v>28</v>
      </c>
      <c r="R9641" t="s">
        <v>44</v>
      </c>
      <c r="S9641" s="49" t="str">
        <f t="shared" si="1201"/>
        <v>Card</v>
      </c>
      <c r="T9641" s="3">
        <v>0.03</v>
      </c>
      <c r="U9641" s="2">
        <v>5.4450000000000003</v>
      </c>
      <c r="V9641" s="2">
        <v>2.1</v>
      </c>
      <c r="W9641" s="54">
        <f>_xlfn.XLOOKUP(M9641,Market!A:A,Market!F:F,0)</f>
        <v>8.8999999999999996E-2</v>
      </c>
      <c r="X9641" s="55">
        <f t="shared" si="1202"/>
        <v>0.16335</v>
      </c>
      <c r="Y9641" s="55">
        <f t="shared" si="1203"/>
        <v>3.3450000000000002</v>
      </c>
      <c r="Z9641" s="54">
        <f t="shared" si="1204"/>
        <v>0.61432506887052341</v>
      </c>
      <c r="AA9641" s="49" t="str">
        <f t="shared" ca="1" si="1205"/>
        <v>Y</v>
      </c>
      <c r="AB9641" s="49">
        <f t="shared" ca="1" si="1206"/>
        <v>6</v>
      </c>
      <c r="AC9641" s="49" t="str">
        <f t="shared" ca="1" si="1207"/>
        <v>Y</v>
      </c>
    </row>
    <row r="9642" spans="1:29" x14ac:dyDescent="0.25">
      <c r="A9642">
        <v>11361</v>
      </c>
      <c r="B9642" s="9">
        <v>43191</v>
      </c>
      <c r="C9642" s="50" t="str">
        <f t="shared" si="1200"/>
        <v>Y</v>
      </c>
      <c r="D9642" s="52">
        <f>_xlfn.XLOOKUP(B9642,Cal_Date!B:B,Cal_Date!A:A,0)</f>
        <v>1</v>
      </c>
      <c r="E9642">
        <v>2018</v>
      </c>
      <c r="F9642" t="s">
        <v>127</v>
      </c>
      <c r="G9642" t="s">
        <v>130</v>
      </c>
      <c r="H9642" t="s">
        <v>48</v>
      </c>
      <c r="I9642" t="s">
        <v>18</v>
      </c>
      <c r="J9642" t="s">
        <v>10</v>
      </c>
      <c r="K9642" t="s">
        <v>43</v>
      </c>
      <c r="L9642">
        <v>1</v>
      </c>
      <c r="M9642">
        <v>1008</v>
      </c>
      <c r="O9642" t="s">
        <v>28</v>
      </c>
      <c r="R9642" t="s">
        <v>44</v>
      </c>
      <c r="S9642" s="49" t="str">
        <f t="shared" si="1201"/>
        <v>Card</v>
      </c>
      <c r="T9642" s="3">
        <v>0.03</v>
      </c>
      <c r="U9642" s="2">
        <v>7.6229999999999993</v>
      </c>
      <c r="V9642" s="2">
        <v>1.46</v>
      </c>
      <c r="W9642" s="54">
        <f>_xlfn.XLOOKUP(M9642,Market!A:A,Market!F:F,0)</f>
        <v>8.8999999999999996E-2</v>
      </c>
      <c r="X9642" s="55">
        <f t="shared" si="1202"/>
        <v>0.22868999999999998</v>
      </c>
      <c r="Y9642" s="55">
        <f t="shared" si="1203"/>
        <v>6.1629999999999994</v>
      </c>
      <c r="Z9642" s="54">
        <f t="shared" si="1204"/>
        <v>0.80847435392889933</v>
      </c>
      <c r="AA9642" s="49" t="str">
        <f t="shared" ca="1" si="1205"/>
        <v>Y</v>
      </c>
      <c r="AB9642" s="49">
        <f t="shared" ca="1" si="1206"/>
        <v>6</v>
      </c>
      <c r="AC9642" s="49" t="str">
        <f t="shared" ca="1" si="1207"/>
        <v>Y</v>
      </c>
    </row>
    <row r="9643" spans="1:29" x14ac:dyDescent="0.25">
      <c r="A9643">
        <v>11362</v>
      </c>
      <c r="B9643" s="9">
        <v>43191</v>
      </c>
      <c r="C9643" s="50" t="str">
        <f t="shared" si="1200"/>
        <v>Y</v>
      </c>
      <c r="D9643" s="52">
        <f>_xlfn.XLOOKUP(B9643,Cal_Date!B:B,Cal_Date!A:A,0)</f>
        <v>1</v>
      </c>
      <c r="E9643">
        <v>2018</v>
      </c>
      <c r="F9643" t="s">
        <v>127</v>
      </c>
      <c r="G9643" t="s">
        <v>130</v>
      </c>
      <c r="H9643" t="s">
        <v>48</v>
      </c>
      <c r="I9643" t="s">
        <v>18</v>
      </c>
      <c r="J9643" t="s">
        <v>10</v>
      </c>
      <c r="K9643" t="s">
        <v>43</v>
      </c>
      <c r="L9643">
        <v>1</v>
      </c>
      <c r="M9643">
        <v>1000</v>
      </c>
      <c r="O9643" t="s">
        <v>25</v>
      </c>
      <c r="R9643" t="s">
        <v>44</v>
      </c>
      <c r="S9643" s="49" t="str">
        <f t="shared" si="1201"/>
        <v>Card</v>
      </c>
      <c r="T9643" s="3">
        <v>0.03</v>
      </c>
      <c r="U9643" s="2">
        <v>7.5600000000000005</v>
      </c>
      <c r="V9643" s="2">
        <v>1.46</v>
      </c>
      <c r="W9643" s="54">
        <f>_xlfn.XLOOKUP(M9643,Market!A:A,Market!F:F,0)</f>
        <v>0.08</v>
      </c>
      <c r="X9643" s="55">
        <f t="shared" si="1202"/>
        <v>0.2268</v>
      </c>
      <c r="Y9643" s="55">
        <f t="shared" si="1203"/>
        <v>6.1000000000000005</v>
      </c>
      <c r="Z9643" s="54">
        <f t="shared" si="1204"/>
        <v>0.80687830687830686</v>
      </c>
      <c r="AA9643" s="49" t="str">
        <f t="shared" ca="1" si="1205"/>
        <v>Y</v>
      </c>
      <c r="AB9643" s="49">
        <f t="shared" ca="1" si="1206"/>
        <v>6</v>
      </c>
      <c r="AC9643" s="49" t="str">
        <f t="shared" ca="1" si="1207"/>
        <v>Y</v>
      </c>
    </row>
    <row r="9644" spans="1:29" x14ac:dyDescent="0.25">
      <c r="A9644">
        <v>11363</v>
      </c>
      <c r="B9644" s="9">
        <v>43191</v>
      </c>
      <c r="C9644" s="50" t="str">
        <f t="shared" si="1200"/>
        <v>Y</v>
      </c>
      <c r="D9644" s="52">
        <f>_xlfn.XLOOKUP(B9644,Cal_Date!B:B,Cal_Date!A:A,0)</f>
        <v>1</v>
      </c>
      <c r="E9644">
        <v>2018</v>
      </c>
      <c r="F9644" t="s">
        <v>127</v>
      </c>
      <c r="G9644" t="s">
        <v>130</v>
      </c>
      <c r="H9644" t="s">
        <v>48</v>
      </c>
      <c r="I9644" t="s">
        <v>18</v>
      </c>
      <c r="J9644" t="s">
        <v>10</v>
      </c>
      <c r="K9644" t="s">
        <v>43</v>
      </c>
      <c r="L9644">
        <v>1</v>
      </c>
      <c r="M9644">
        <v>1000</v>
      </c>
      <c r="O9644" t="s">
        <v>25</v>
      </c>
      <c r="R9644" t="s">
        <v>44</v>
      </c>
      <c r="S9644" s="49" t="str">
        <f t="shared" si="1201"/>
        <v>Card</v>
      </c>
      <c r="T9644" s="3">
        <v>0.03</v>
      </c>
      <c r="U9644" s="2">
        <v>7.5600000000000005</v>
      </c>
      <c r="V9644" s="2">
        <v>1.46</v>
      </c>
      <c r="W9644" s="54">
        <f>_xlfn.XLOOKUP(M9644,Market!A:A,Market!F:F,0)</f>
        <v>0.08</v>
      </c>
      <c r="X9644" s="55">
        <f t="shared" si="1202"/>
        <v>0.2268</v>
      </c>
      <c r="Y9644" s="55">
        <f t="shared" si="1203"/>
        <v>6.1000000000000005</v>
      </c>
      <c r="Z9644" s="54">
        <f t="shared" si="1204"/>
        <v>0.80687830687830686</v>
      </c>
      <c r="AA9644" s="49" t="str">
        <f t="shared" ca="1" si="1205"/>
        <v>Y</v>
      </c>
      <c r="AB9644" s="49">
        <f t="shared" ca="1" si="1206"/>
        <v>6</v>
      </c>
      <c r="AC9644" s="49" t="str">
        <f t="shared" ca="1" si="1207"/>
        <v>Y</v>
      </c>
    </row>
    <row r="9645" spans="1:29" x14ac:dyDescent="0.25">
      <c r="A9645">
        <v>11364</v>
      </c>
      <c r="B9645" s="9">
        <v>43191</v>
      </c>
      <c r="C9645" s="50" t="str">
        <f t="shared" si="1200"/>
        <v>Y</v>
      </c>
      <c r="D9645" s="52">
        <f>_xlfn.XLOOKUP(B9645,Cal_Date!B:B,Cal_Date!A:A,0)</f>
        <v>1</v>
      </c>
      <c r="E9645">
        <v>2018</v>
      </c>
      <c r="F9645" t="s">
        <v>127</v>
      </c>
      <c r="G9645" t="s">
        <v>130</v>
      </c>
      <c r="H9645" t="s">
        <v>48</v>
      </c>
      <c r="I9645" t="s">
        <v>18</v>
      </c>
      <c r="J9645" t="s">
        <v>10</v>
      </c>
      <c r="K9645" t="s">
        <v>43</v>
      </c>
      <c r="L9645">
        <v>2</v>
      </c>
      <c r="M9645">
        <v>1000</v>
      </c>
      <c r="O9645" t="s">
        <v>25</v>
      </c>
      <c r="R9645" t="s">
        <v>46</v>
      </c>
      <c r="S9645" s="49" t="str">
        <f t="shared" si="1201"/>
        <v>Card</v>
      </c>
      <c r="T9645" s="3">
        <v>0.04</v>
      </c>
      <c r="U9645" s="2">
        <v>15.120000000000001</v>
      </c>
      <c r="V9645" s="2">
        <v>2.92</v>
      </c>
      <c r="W9645" s="54">
        <f>_xlfn.XLOOKUP(M9645,Market!A:A,Market!F:F,0)</f>
        <v>0.08</v>
      </c>
      <c r="X9645" s="55">
        <f t="shared" si="1202"/>
        <v>0.6048</v>
      </c>
      <c r="Y9645" s="55">
        <f t="shared" si="1203"/>
        <v>12.200000000000001</v>
      </c>
      <c r="Z9645" s="54">
        <f t="shared" si="1204"/>
        <v>0.80687830687830686</v>
      </c>
      <c r="AA9645" s="49" t="str">
        <f t="shared" ca="1" si="1205"/>
        <v>Y</v>
      </c>
      <c r="AB9645" s="49">
        <f t="shared" ca="1" si="1206"/>
        <v>6</v>
      </c>
      <c r="AC9645" s="49" t="str">
        <f t="shared" ca="1" si="1207"/>
        <v>Y</v>
      </c>
    </row>
    <row r="9646" spans="1:29" x14ac:dyDescent="0.25">
      <c r="A9646">
        <v>11365</v>
      </c>
      <c r="B9646" s="9">
        <v>43191</v>
      </c>
      <c r="C9646" s="50" t="str">
        <f t="shared" si="1200"/>
        <v>Y</v>
      </c>
      <c r="D9646" s="52">
        <f>_xlfn.XLOOKUP(B9646,Cal_Date!B:B,Cal_Date!A:A,0)</f>
        <v>1</v>
      </c>
      <c r="E9646">
        <v>2018</v>
      </c>
      <c r="F9646" t="s">
        <v>127</v>
      </c>
      <c r="G9646" t="s">
        <v>130</v>
      </c>
      <c r="H9646" t="s">
        <v>11</v>
      </c>
      <c r="I9646" t="s">
        <v>11</v>
      </c>
      <c r="J9646" t="s">
        <v>15</v>
      </c>
      <c r="K9646" t="s">
        <v>42</v>
      </c>
      <c r="L9646">
        <v>2</v>
      </c>
      <c r="M9646">
        <v>1001</v>
      </c>
      <c r="O9646" t="s">
        <v>25</v>
      </c>
      <c r="R9646" t="s">
        <v>47</v>
      </c>
      <c r="S9646" s="49" t="str">
        <f t="shared" si="1201"/>
        <v>Card</v>
      </c>
      <c r="T9646" s="3">
        <v>3.5000000000000003E-2</v>
      </c>
      <c r="U9646" s="2">
        <v>5.3000000000000007</v>
      </c>
      <c r="V9646" s="2">
        <v>1.74</v>
      </c>
      <c r="W9646" s="54">
        <f>_xlfn.XLOOKUP(M9646,Market!A:A,Market!F:F,0)</f>
        <v>0.06</v>
      </c>
      <c r="X9646" s="55">
        <f t="shared" si="1202"/>
        <v>0.18550000000000005</v>
      </c>
      <c r="Y9646" s="55">
        <f t="shared" si="1203"/>
        <v>3.5600000000000005</v>
      </c>
      <c r="Z9646" s="54">
        <f t="shared" si="1204"/>
        <v>0.67169811320754713</v>
      </c>
      <c r="AA9646" s="49" t="str">
        <f t="shared" ca="1" si="1205"/>
        <v>Y</v>
      </c>
      <c r="AB9646" s="49">
        <f t="shared" ca="1" si="1206"/>
        <v>6</v>
      </c>
      <c r="AC9646" s="49" t="str">
        <f t="shared" ca="1" si="1207"/>
        <v>Y</v>
      </c>
    </row>
    <row r="9647" spans="1:29" x14ac:dyDescent="0.25">
      <c r="A9647">
        <v>11366</v>
      </c>
      <c r="B9647" s="9">
        <v>43191</v>
      </c>
      <c r="C9647" s="50" t="str">
        <f t="shared" si="1200"/>
        <v>Y</v>
      </c>
      <c r="D9647" s="52">
        <f>_xlfn.XLOOKUP(B9647,Cal_Date!B:B,Cal_Date!A:A,0)</f>
        <v>1</v>
      </c>
      <c r="E9647">
        <v>2018</v>
      </c>
      <c r="F9647" t="s">
        <v>127</v>
      </c>
      <c r="G9647" t="s">
        <v>130</v>
      </c>
      <c r="H9647" t="s">
        <v>14</v>
      </c>
      <c r="I9647" t="s">
        <v>18</v>
      </c>
      <c r="J9647" t="s">
        <v>15</v>
      </c>
      <c r="K9647" t="s">
        <v>43</v>
      </c>
      <c r="L9647">
        <v>1</v>
      </c>
      <c r="M9647">
        <v>1000</v>
      </c>
      <c r="O9647" t="s">
        <v>25</v>
      </c>
      <c r="R9647" t="s">
        <v>44</v>
      </c>
      <c r="S9647" s="49" t="str">
        <f t="shared" si="1201"/>
        <v>Card</v>
      </c>
      <c r="T9647" s="3">
        <v>0.03</v>
      </c>
      <c r="U9647" s="2">
        <v>5.4</v>
      </c>
      <c r="V9647" s="2">
        <v>2.1</v>
      </c>
      <c r="W9647" s="54">
        <f>_xlfn.XLOOKUP(M9647,Market!A:A,Market!F:F,0)</f>
        <v>0.08</v>
      </c>
      <c r="X9647" s="55">
        <f t="shared" si="1202"/>
        <v>0.16200000000000001</v>
      </c>
      <c r="Y9647" s="55">
        <f t="shared" si="1203"/>
        <v>3.3000000000000003</v>
      </c>
      <c r="Z9647" s="54">
        <f t="shared" si="1204"/>
        <v>0.61111111111111116</v>
      </c>
      <c r="AA9647" s="49" t="str">
        <f t="shared" ca="1" si="1205"/>
        <v>Y</v>
      </c>
      <c r="AB9647" s="49">
        <f t="shared" ca="1" si="1206"/>
        <v>6</v>
      </c>
      <c r="AC9647" s="49" t="str">
        <f t="shared" ca="1" si="1207"/>
        <v>Y</v>
      </c>
    </row>
    <row r="9648" spans="1:29" x14ac:dyDescent="0.25">
      <c r="A9648">
        <v>11367</v>
      </c>
      <c r="B9648" s="9">
        <v>43191</v>
      </c>
      <c r="C9648" s="50" t="str">
        <f t="shared" si="1200"/>
        <v>Y</v>
      </c>
      <c r="D9648" s="52">
        <f>_xlfn.XLOOKUP(B9648,Cal_Date!B:B,Cal_Date!A:A,0)</f>
        <v>1</v>
      </c>
      <c r="E9648">
        <v>2018</v>
      </c>
      <c r="F9648" t="s">
        <v>127</v>
      </c>
      <c r="G9648" t="s">
        <v>130</v>
      </c>
      <c r="H9648" t="s">
        <v>48</v>
      </c>
      <c r="I9648" t="s">
        <v>18</v>
      </c>
      <c r="J9648" t="s">
        <v>10</v>
      </c>
      <c r="K9648" t="s">
        <v>43</v>
      </c>
      <c r="L9648">
        <v>1</v>
      </c>
      <c r="M9648">
        <v>1000</v>
      </c>
      <c r="O9648" t="s">
        <v>25</v>
      </c>
      <c r="R9648" t="s">
        <v>47</v>
      </c>
      <c r="S9648" s="49" t="str">
        <f t="shared" si="1201"/>
        <v>Card</v>
      </c>
      <c r="T9648" s="3">
        <v>3.5000000000000003E-2</v>
      </c>
      <c r="U9648" s="2">
        <v>7.5600000000000005</v>
      </c>
      <c r="V9648" s="2">
        <v>1.46</v>
      </c>
      <c r="W9648" s="54">
        <f>_xlfn.XLOOKUP(M9648,Market!A:A,Market!F:F,0)</f>
        <v>0.08</v>
      </c>
      <c r="X9648" s="55">
        <f t="shared" si="1202"/>
        <v>0.26460000000000006</v>
      </c>
      <c r="Y9648" s="55">
        <f t="shared" si="1203"/>
        <v>6.1000000000000005</v>
      </c>
      <c r="Z9648" s="54">
        <f t="shared" si="1204"/>
        <v>0.80687830687830686</v>
      </c>
      <c r="AA9648" s="49" t="str">
        <f t="shared" ca="1" si="1205"/>
        <v>Y</v>
      </c>
      <c r="AB9648" s="49">
        <f t="shared" ca="1" si="1206"/>
        <v>6</v>
      </c>
      <c r="AC9648" s="49" t="str">
        <f t="shared" ca="1" si="1207"/>
        <v>Y</v>
      </c>
    </row>
    <row r="9649" spans="1:29" x14ac:dyDescent="0.25">
      <c r="A9649">
        <v>11368</v>
      </c>
      <c r="B9649" s="9">
        <v>43191</v>
      </c>
      <c r="C9649" s="50" t="str">
        <f t="shared" si="1200"/>
        <v>Y</v>
      </c>
      <c r="D9649" s="52">
        <f>_xlfn.XLOOKUP(B9649,Cal_Date!B:B,Cal_Date!A:A,0)</f>
        <v>1</v>
      </c>
      <c r="E9649">
        <v>2018</v>
      </c>
      <c r="F9649" t="s">
        <v>127</v>
      </c>
      <c r="G9649" t="s">
        <v>130</v>
      </c>
      <c r="H9649" t="s">
        <v>48</v>
      </c>
      <c r="I9649" t="s">
        <v>18</v>
      </c>
      <c r="J9649" t="s">
        <v>10</v>
      </c>
      <c r="K9649" t="s">
        <v>43</v>
      </c>
      <c r="L9649">
        <v>1</v>
      </c>
      <c r="M9649">
        <v>1004</v>
      </c>
      <c r="O9649" t="s">
        <v>28</v>
      </c>
      <c r="R9649" t="s">
        <v>44</v>
      </c>
      <c r="S9649" s="49" t="str">
        <f t="shared" si="1201"/>
        <v>Card</v>
      </c>
      <c r="T9649" s="3">
        <v>0.03</v>
      </c>
      <c r="U9649" s="2">
        <v>7.42</v>
      </c>
      <c r="V9649" s="2">
        <v>1.46</v>
      </c>
      <c r="W9649" s="54">
        <f>_xlfn.XLOOKUP(M9649,Market!A:A,Market!F:F,0)</f>
        <v>0.06</v>
      </c>
      <c r="X9649" s="55">
        <f t="shared" si="1202"/>
        <v>0.22259999999999999</v>
      </c>
      <c r="Y9649" s="55">
        <f t="shared" si="1203"/>
        <v>5.96</v>
      </c>
      <c r="Z9649" s="54">
        <f t="shared" si="1204"/>
        <v>0.80323450134770891</v>
      </c>
      <c r="AA9649" s="49" t="str">
        <f t="shared" ca="1" si="1205"/>
        <v>Y</v>
      </c>
      <c r="AB9649" s="49">
        <f t="shared" ca="1" si="1206"/>
        <v>6</v>
      </c>
      <c r="AC9649" s="49" t="str">
        <f t="shared" ca="1" si="1207"/>
        <v>Y</v>
      </c>
    </row>
    <row r="9650" spans="1:29" x14ac:dyDescent="0.25">
      <c r="A9650">
        <v>11369</v>
      </c>
      <c r="B9650" s="9">
        <v>43191</v>
      </c>
      <c r="C9650" s="50" t="str">
        <f t="shared" si="1200"/>
        <v>Y</v>
      </c>
      <c r="D9650" s="52">
        <f>_xlfn.XLOOKUP(B9650,Cal_Date!B:B,Cal_Date!A:A,0)</f>
        <v>1</v>
      </c>
      <c r="E9650">
        <v>2018</v>
      </c>
      <c r="F9650" t="s">
        <v>127</v>
      </c>
      <c r="G9650" t="s">
        <v>130</v>
      </c>
      <c r="H9650" t="s">
        <v>48</v>
      </c>
      <c r="I9650" t="s">
        <v>18</v>
      </c>
      <c r="J9650" t="s">
        <v>10</v>
      </c>
      <c r="K9650" t="s">
        <v>43</v>
      </c>
      <c r="L9650">
        <v>2</v>
      </c>
      <c r="M9650">
        <v>1005</v>
      </c>
      <c r="O9650" t="s">
        <v>25</v>
      </c>
      <c r="R9650" t="s">
        <v>44</v>
      </c>
      <c r="S9650" s="49" t="str">
        <f t="shared" si="1201"/>
        <v>Card</v>
      </c>
      <c r="T9650" s="3">
        <v>0.03</v>
      </c>
      <c r="U9650" s="2">
        <v>15.245999999999999</v>
      </c>
      <c r="V9650" s="2">
        <v>2.92</v>
      </c>
      <c r="W9650" s="54">
        <f>_xlfn.XLOOKUP(M9650,Market!A:A,Market!F:F,0)</f>
        <v>8.8999999999999996E-2</v>
      </c>
      <c r="X9650" s="55">
        <f t="shared" si="1202"/>
        <v>0.45737999999999995</v>
      </c>
      <c r="Y9650" s="55">
        <f t="shared" si="1203"/>
        <v>12.325999999999999</v>
      </c>
      <c r="Z9650" s="54">
        <f t="shared" si="1204"/>
        <v>0.80847435392889933</v>
      </c>
      <c r="AA9650" s="49" t="str">
        <f t="shared" ca="1" si="1205"/>
        <v>Y</v>
      </c>
      <c r="AB9650" s="49">
        <f t="shared" ca="1" si="1206"/>
        <v>6</v>
      </c>
      <c r="AC9650" s="49" t="str">
        <f t="shared" ca="1" si="1207"/>
        <v>Y</v>
      </c>
    </row>
    <row r="9651" spans="1:29" x14ac:dyDescent="0.25">
      <c r="A9651">
        <v>11370</v>
      </c>
      <c r="B9651" s="9">
        <v>43191</v>
      </c>
      <c r="C9651" s="50" t="str">
        <f t="shared" si="1200"/>
        <v>Y</v>
      </c>
      <c r="D9651" s="52">
        <f>_xlfn.XLOOKUP(B9651,Cal_Date!B:B,Cal_Date!A:A,0)</f>
        <v>1</v>
      </c>
      <c r="E9651">
        <v>2018</v>
      </c>
      <c r="F9651" t="s">
        <v>127</v>
      </c>
      <c r="G9651" t="s">
        <v>130</v>
      </c>
      <c r="H9651" t="s">
        <v>48</v>
      </c>
      <c r="I9651" t="s">
        <v>18</v>
      </c>
      <c r="J9651" t="s">
        <v>10</v>
      </c>
      <c r="K9651" t="s">
        <v>43</v>
      </c>
      <c r="L9651">
        <v>1</v>
      </c>
      <c r="M9651">
        <v>1000</v>
      </c>
      <c r="O9651" t="s">
        <v>25</v>
      </c>
      <c r="R9651" t="s">
        <v>44</v>
      </c>
      <c r="S9651" s="49" t="str">
        <f t="shared" si="1201"/>
        <v>Card</v>
      </c>
      <c r="T9651" s="3">
        <v>0.03</v>
      </c>
      <c r="U9651" s="2">
        <v>7.5600000000000005</v>
      </c>
      <c r="V9651" s="2">
        <v>1.46</v>
      </c>
      <c r="W9651" s="54">
        <f>_xlfn.XLOOKUP(M9651,Market!A:A,Market!F:F,0)</f>
        <v>0.08</v>
      </c>
      <c r="X9651" s="55">
        <f t="shared" si="1202"/>
        <v>0.2268</v>
      </c>
      <c r="Y9651" s="55">
        <f t="shared" si="1203"/>
        <v>6.1000000000000005</v>
      </c>
      <c r="Z9651" s="54">
        <f t="shared" si="1204"/>
        <v>0.80687830687830686</v>
      </c>
      <c r="AA9651" s="49" t="str">
        <f t="shared" ca="1" si="1205"/>
        <v>Y</v>
      </c>
      <c r="AB9651" s="49">
        <f t="shared" ca="1" si="1206"/>
        <v>6</v>
      </c>
      <c r="AC9651" s="49" t="str">
        <f t="shared" ca="1" si="1207"/>
        <v>Y</v>
      </c>
    </row>
    <row r="9652" spans="1:29" x14ac:dyDescent="0.25">
      <c r="A9652">
        <v>11371</v>
      </c>
      <c r="B9652" s="9">
        <v>43191</v>
      </c>
      <c r="C9652" s="50" t="str">
        <f t="shared" si="1200"/>
        <v>Y</v>
      </c>
      <c r="D9652" s="52">
        <f>_xlfn.XLOOKUP(B9652,Cal_Date!B:B,Cal_Date!A:A,0)</f>
        <v>1</v>
      </c>
      <c r="E9652">
        <v>2018</v>
      </c>
      <c r="F9652" t="s">
        <v>127</v>
      </c>
      <c r="G9652" t="s">
        <v>130</v>
      </c>
      <c r="H9652" t="s">
        <v>48</v>
      </c>
      <c r="I9652" t="s">
        <v>18</v>
      </c>
      <c r="J9652" t="s">
        <v>10</v>
      </c>
      <c r="K9652" t="s">
        <v>43</v>
      </c>
      <c r="L9652">
        <v>2</v>
      </c>
      <c r="M9652">
        <v>1006</v>
      </c>
      <c r="O9652" t="s">
        <v>28</v>
      </c>
      <c r="R9652" t="s">
        <v>47</v>
      </c>
      <c r="S9652" s="49" t="str">
        <f t="shared" si="1201"/>
        <v>Card</v>
      </c>
      <c r="T9652" s="3">
        <v>3.5000000000000003E-2</v>
      </c>
      <c r="U9652" s="2">
        <v>15.245999999999999</v>
      </c>
      <c r="V9652" s="2">
        <v>2.92</v>
      </c>
      <c r="W9652" s="54">
        <f>_xlfn.XLOOKUP(M9652,Market!A:A,Market!F:F,0)</f>
        <v>8.8999999999999996E-2</v>
      </c>
      <c r="X9652" s="55">
        <f t="shared" si="1202"/>
        <v>0.53361000000000003</v>
      </c>
      <c r="Y9652" s="55">
        <f t="shared" si="1203"/>
        <v>12.325999999999999</v>
      </c>
      <c r="Z9652" s="54">
        <f t="shared" si="1204"/>
        <v>0.80847435392889933</v>
      </c>
      <c r="AA9652" s="49" t="str">
        <f t="shared" ca="1" si="1205"/>
        <v>Y</v>
      </c>
      <c r="AB9652" s="49">
        <f t="shared" ca="1" si="1206"/>
        <v>6</v>
      </c>
      <c r="AC9652" s="49" t="str">
        <f t="shared" ca="1" si="1207"/>
        <v>Y</v>
      </c>
    </row>
    <row r="9653" spans="1:29" x14ac:dyDescent="0.25">
      <c r="A9653">
        <v>11372</v>
      </c>
      <c r="B9653" s="9">
        <v>43191</v>
      </c>
      <c r="C9653" s="50" t="str">
        <f t="shared" si="1200"/>
        <v>Y</v>
      </c>
      <c r="D9653" s="52">
        <f>_xlfn.XLOOKUP(B9653,Cal_Date!B:B,Cal_Date!A:A,0)</f>
        <v>1</v>
      </c>
      <c r="E9653">
        <v>2018</v>
      </c>
      <c r="F9653" t="s">
        <v>127</v>
      </c>
      <c r="G9653" t="s">
        <v>130</v>
      </c>
      <c r="H9653" t="s">
        <v>14</v>
      </c>
      <c r="I9653" t="s">
        <v>18</v>
      </c>
      <c r="J9653" t="s">
        <v>15</v>
      </c>
      <c r="K9653" t="s">
        <v>43</v>
      </c>
      <c r="L9653">
        <v>1</v>
      </c>
      <c r="M9653">
        <v>1000</v>
      </c>
      <c r="O9653" t="s">
        <v>25</v>
      </c>
      <c r="R9653" t="s">
        <v>44</v>
      </c>
      <c r="S9653" s="49" t="str">
        <f t="shared" si="1201"/>
        <v>Card</v>
      </c>
      <c r="T9653" s="3">
        <v>0.03</v>
      </c>
      <c r="U9653" s="2">
        <v>5.4</v>
      </c>
      <c r="V9653" s="2">
        <v>2.2200000000000002</v>
      </c>
      <c r="W9653" s="54">
        <f>_xlfn.XLOOKUP(M9653,Market!A:A,Market!F:F,0)</f>
        <v>0.08</v>
      </c>
      <c r="X9653" s="55">
        <f t="shared" si="1202"/>
        <v>0.16200000000000001</v>
      </c>
      <c r="Y9653" s="55">
        <f t="shared" si="1203"/>
        <v>3.18</v>
      </c>
      <c r="Z9653" s="54">
        <f t="shared" si="1204"/>
        <v>0.58888888888888891</v>
      </c>
      <c r="AA9653" s="49" t="str">
        <f t="shared" ca="1" si="1205"/>
        <v>Y</v>
      </c>
      <c r="AB9653" s="49">
        <f t="shared" ca="1" si="1206"/>
        <v>6</v>
      </c>
      <c r="AC9653" s="49" t="str">
        <f t="shared" ca="1" si="1207"/>
        <v>Y</v>
      </c>
    </row>
    <row r="9654" spans="1:29" x14ac:dyDescent="0.25">
      <c r="A9654">
        <v>11373</v>
      </c>
      <c r="B9654" s="9">
        <v>43191</v>
      </c>
      <c r="C9654" s="50" t="str">
        <f t="shared" si="1200"/>
        <v>Y</v>
      </c>
      <c r="D9654" s="52">
        <f>_xlfn.XLOOKUP(B9654,Cal_Date!B:B,Cal_Date!A:A,0)</f>
        <v>1</v>
      </c>
      <c r="E9654">
        <v>2018</v>
      </c>
      <c r="F9654" t="s">
        <v>127</v>
      </c>
      <c r="G9654" t="s">
        <v>130</v>
      </c>
      <c r="H9654" t="s">
        <v>48</v>
      </c>
      <c r="I9654" t="s">
        <v>18</v>
      </c>
      <c r="J9654" t="s">
        <v>10</v>
      </c>
      <c r="K9654" t="s">
        <v>43</v>
      </c>
      <c r="L9654">
        <v>2</v>
      </c>
      <c r="M9654">
        <v>1001</v>
      </c>
      <c r="O9654" t="s">
        <v>25</v>
      </c>
      <c r="R9654" t="s">
        <v>44</v>
      </c>
      <c r="S9654" s="49" t="str">
        <f t="shared" si="1201"/>
        <v>Card</v>
      </c>
      <c r="T9654" s="3">
        <v>0.03</v>
      </c>
      <c r="U9654" s="2">
        <v>14.84</v>
      </c>
      <c r="V9654" s="2">
        <v>2.92</v>
      </c>
      <c r="W9654" s="54">
        <f>_xlfn.XLOOKUP(M9654,Market!A:A,Market!F:F,0)</f>
        <v>0.06</v>
      </c>
      <c r="X9654" s="55">
        <f t="shared" si="1202"/>
        <v>0.44519999999999998</v>
      </c>
      <c r="Y9654" s="55">
        <f t="shared" si="1203"/>
        <v>11.92</v>
      </c>
      <c r="Z9654" s="54">
        <f t="shared" si="1204"/>
        <v>0.80323450134770891</v>
      </c>
      <c r="AA9654" s="49" t="str">
        <f t="shared" ca="1" si="1205"/>
        <v>Y</v>
      </c>
      <c r="AB9654" s="49">
        <f t="shared" ca="1" si="1206"/>
        <v>6</v>
      </c>
      <c r="AC9654" s="49" t="str">
        <f t="shared" ca="1" si="1207"/>
        <v>Y</v>
      </c>
    </row>
    <row r="9655" spans="1:29" x14ac:dyDescent="0.25">
      <c r="A9655">
        <v>11374</v>
      </c>
      <c r="B9655" s="9">
        <v>43191</v>
      </c>
      <c r="C9655" s="50" t="str">
        <f t="shared" si="1200"/>
        <v>Y</v>
      </c>
      <c r="D9655" s="52">
        <f>_xlfn.XLOOKUP(B9655,Cal_Date!B:B,Cal_Date!A:A,0)</f>
        <v>1</v>
      </c>
      <c r="E9655">
        <v>2018</v>
      </c>
      <c r="F9655" t="s">
        <v>127</v>
      </c>
      <c r="G9655" t="s">
        <v>130</v>
      </c>
      <c r="H9655" t="s">
        <v>11</v>
      </c>
      <c r="I9655" t="s">
        <v>11</v>
      </c>
      <c r="J9655" t="s">
        <v>15</v>
      </c>
      <c r="K9655" t="s">
        <v>42</v>
      </c>
      <c r="L9655">
        <v>1</v>
      </c>
      <c r="M9655">
        <v>1008</v>
      </c>
      <c r="O9655" t="s">
        <v>28</v>
      </c>
      <c r="R9655" t="s">
        <v>44</v>
      </c>
      <c r="S9655" s="49" t="str">
        <f t="shared" si="1201"/>
        <v>Card</v>
      </c>
      <c r="T9655" s="3">
        <v>0.03</v>
      </c>
      <c r="U9655" s="2">
        <v>2.7225000000000001</v>
      </c>
      <c r="V9655" s="2">
        <v>0.87</v>
      </c>
      <c r="W9655" s="54">
        <f>_xlfn.XLOOKUP(M9655,Market!A:A,Market!F:F,0)</f>
        <v>8.8999999999999996E-2</v>
      </c>
      <c r="X9655" s="55">
        <f t="shared" si="1202"/>
        <v>8.1674999999999998E-2</v>
      </c>
      <c r="Y9655" s="55">
        <f t="shared" si="1203"/>
        <v>1.8525</v>
      </c>
      <c r="Z9655" s="54">
        <f t="shared" si="1204"/>
        <v>0.68044077134986225</v>
      </c>
      <c r="AA9655" s="49" t="str">
        <f t="shared" ca="1" si="1205"/>
        <v>Y</v>
      </c>
      <c r="AB9655" s="49">
        <f t="shared" ca="1" si="1206"/>
        <v>6</v>
      </c>
      <c r="AC9655" s="49" t="str">
        <f t="shared" ca="1" si="1207"/>
        <v>Y</v>
      </c>
    </row>
    <row r="9656" spans="1:29" x14ac:dyDescent="0.25">
      <c r="A9656">
        <v>11375</v>
      </c>
      <c r="B9656" s="9">
        <v>43191</v>
      </c>
      <c r="C9656" s="50" t="str">
        <f t="shared" si="1200"/>
        <v>Y</v>
      </c>
      <c r="D9656" s="52">
        <f>_xlfn.XLOOKUP(B9656,Cal_Date!B:B,Cal_Date!A:A,0)</f>
        <v>1</v>
      </c>
      <c r="E9656">
        <v>2018</v>
      </c>
      <c r="F9656" t="s">
        <v>127</v>
      </c>
      <c r="G9656" t="s">
        <v>130</v>
      </c>
      <c r="H9656" t="s">
        <v>11</v>
      </c>
      <c r="I9656" t="s">
        <v>18</v>
      </c>
      <c r="J9656" t="s">
        <v>15</v>
      </c>
      <c r="K9656" t="s">
        <v>42</v>
      </c>
      <c r="L9656">
        <v>1</v>
      </c>
      <c r="M9656">
        <v>1009</v>
      </c>
      <c r="O9656" t="s">
        <v>28</v>
      </c>
      <c r="R9656" t="s">
        <v>44</v>
      </c>
      <c r="S9656" s="49" t="str">
        <f t="shared" si="1201"/>
        <v>Card</v>
      </c>
      <c r="T9656" s="3">
        <v>0.03</v>
      </c>
      <c r="U9656" s="2">
        <v>2.7225000000000001</v>
      </c>
      <c r="V9656" s="2">
        <v>1.4</v>
      </c>
      <c r="W9656" s="54">
        <f>_xlfn.XLOOKUP(M9656,Market!A:A,Market!F:F,0)</f>
        <v>8.8999999999999996E-2</v>
      </c>
      <c r="X9656" s="55">
        <f t="shared" si="1202"/>
        <v>8.1674999999999998E-2</v>
      </c>
      <c r="Y9656" s="55">
        <f t="shared" si="1203"/>
        <v>1.3225000000000002</v>
      </c>
      <c r="Z9656" s="54">
        <f t="shared" si="1204"/>
        <v>0.48576675849403128</v>
      </c>
      <c r="AA9656" s="49" t="str">
        <f t="shared" ca="1" si="1205"/>
        <v>Y</v>
      </c>
      <c r="AB9656" s="49">
        <f t="shared" ca="1" si="1206"/>
        <v>6</v>
      </c>
      <c r="AC9656" s="49" t="str">
        <f t="shared" ca="1" si="1207"/>
        <v>Y</v>
      </c>
    </row>
    <row r="9657" spans="1:29" x14ac:dyDescent="0.25">
      <c r="A9657">
        <v>11376</v>
      </c>
      <c r="B9657" s="9">
        <v>43191</v>
      </c>
      <c r="C9657" s="50" t="str">
        <f t="shared" si="1200"/>
        <v>Y</v>
      </c>
      <c r="D9657" s="52">
        <f>_xlfn.XLOOKUP(B9657,Cal_Date!B:B,Cal_Date!A:A,0)</f>
        <v>1</v>
      </c>
      <c r="E9657">
        <v>2018</v>
      </c>
      <c r="F9657" t="s">
        <v>127</v>
      </c>
      <c r="G9657" t="s">
        <v>130</v>
      </c>
      <c r="H9657" t="s">
        <v>11</v>
      </c>
      <c r="I9657" t="s">
        <v>11</v>
      </c>
      <c r="J9657" t="s">
        <v>15</v>
      </c>
      <c r="K9657" t="s">
        <v>42</v>
      </c>
      <c r="L9657">
        <v>1</v>
      </c>
      <c r="M9657">
        <v>1001</v>
      </c>
      <c r="O9657" t="s">
        <v>25</v>
      </c>
      <c r="R9657" t="s">
        <v>44</v>
      </c>
      <c r="S9657" s="49" t="str">
        <f t="shared" si="1201"/>
        <v>Card</v>
      </c>
      <c r="T9657" s="3">
        <v>0.03</v>
      </c>
      <c r="U9657" s="2">
        <v>2.6500000000000004</v>
      </c>
      <c r="V9657" s="2">
        <v>0.87</v>
      </c>
      <c r="W9657" s="54">
        <f>_xlfn.XLOOKUP(M9657,Market!A:A,Market!F:F,0)</f>
        <v>0.06</v>
      </c>
      <c r="X9657" s="55">
        <f t="shared" si="1202"/>
        <v>7.9500000000000001E-2</v>
      </c>
      <c r="Y9657" s="55">
        <f t="shared" si="1203"/>
        <v>1.7800000000000002</v>
      </c>
      <c r="Z9657" s="54">
        <f t="shared" si="1204"/>
        <v>0.67169811320754713</v>
      </c>
      <c r="AA9657" s="49" t="str">
        <f t="shared" ca="1" si="1205"/>
        <v>Y</v>
      </c>
      <c r="AB9657" s="49">
        <f t="shared" ca="1" si="1206"/>
        <v>6</v>
      </c>
      <c r="AC9657" s="49" t="str">
        <f t="shared" ca="1" si="1207"/>
        <v>Y</v>
      </c>
    </row>
    <row r="9658" spans="1:29" x14ac:dyDescent="0.25">
      <c r="A9658">
        <v>11377</v>
      </c>
      <c r="B9658" s="9">
        <v>43191</v>
      </c>
      <c r="C9658" s="50" t="str">
        <f t="shared" si="1200"/>
        <v>Y</v>
      </c>
      <c r="D9658" s="52">
        <f>_xlfn.XLOOKUP(B9658,Cal_Date!B:B,Cal_Date!A:A,0)</f>
        <v>1</v>
      </c>
      <c r="E9658">
        <v>2018</v>
      </c>
      <c r="F9658" t="s">
        <v>127</v>
      </c>
      <c r="G9658" t="s">
        <v>130</v>
      </c>
      <c r="H9658" t="s">
        <v>11</v>
      </c>
      <c r="I9658" t="s">
        <v>11</v>
      </c>
      <c r="J9658" t="s">
        <v>15</v>
      </c>
      <c r="K9658" t="s">
        <v>42</v>
      </c>
      <c r="L9658">
        <v>1</v>
      </c>
      <c r="M9658">
        <v>1001</v>
      </c>
      <c r="O9658" t="s">
        <v>25</v>
      </c>
      <c r="R9658" t="s">
        <v>44</v>
      </c>
      <c r="S9658" s="49" t="str">
        <f t="shared" si="1201"/>
        <v>Card</v>
      </c>
      <c r="T9658" s="3">
        <v>0.03</v>
      </c>
      <c r="U9658" s="2">
        <v>2.6500000000000004</v>
      </c>
      <c r="V9658" s="2">
        <v>0.87</v>
      </c>
      <c r="W9658" s="54">
        <f>_xlfn.XLOOKUP(M9658,Market!A:A,Market!F:F,0)</f>
        <v>0.06</v>
      </c>
      <c r="X9658" s="55">
        <f t="shared" si="1202"/>
        <v>7.9500000000000001E-2</v>
      </c>
      <c r="Y9658" s="55">
        <f t="shared" si="1203"/>
        <v>1.7800000000000002</v>
      </c>
      <c r="Z9658" s="54">
        <f t="shared" si="1204"/>
        <v>0.67169811320754713</v>
      </c>
      <c r="AA9658" s="49" t="str">
        <f t="shared" ca="1" si="1205"/>
        <v>Y</v>
      </c>
      <c r="AB9658" s="49">
        <f t="shared" ca="1" si="1206"/>
        <v>6</v>
      </c>
      <c r="AC9658" s="49" t="str">
        <f t="shared" ca="1" si="1207"/>
        <v>Y</v>
      </c>
    </row>
    <row r="9659" spans="1:29" x14ac:dyDescent="0.25">
      <c r="A9659">
        <v>11378</v>
      </c>
      <c r="B9659" s="9">
        <v>43191</v>
      </c>
      <c r="C9659" s="50" t="str">
        <f t="shared" si="1200"/>
        <v>Y</v>
      </c>
      <c r="D9659" s="52">
        <f>_xlfn.XLOOKUP(B9659,Cal_Date!B:B,Cal_Date!A:A,0)</f>
        <v>1</v>
      </c>
      <c r="E9659">
        <v>2018</v>
      </c>
      <c r="F9659" t="s">
        <v>127</v>
      </c>
      <c r="G9659" t="s">
        <v>130</v>
      </c>
      <c r="H9659" t="s">
        <v>14</v>
      </c>
      <c r="I9659" t="s">
        <v>18</v>
      </c>
      <c r="J9659" t="s">
        <v>15</v>
      </c>
      <c r="K9659" t="s">
        <v>43</v>
      </c>
      <c r="L9659">
        <v>2</v>
      </c>
      <c r="M9659">
        <v>1001</v>
      </c>
      <c r="O9659" t="s">
        <v>25</v>
      </c>
      <c r="R9659" t="s">
        <v>44</v>
      </c>
      <c r="S9659" s="49" t="str">
        <f t="shared" si="1201"/>
        <v>Card</v>
      </c>
      <c r="T9659" s="3">
        <v>0.03</v>
      </c>
      <c r="U9659" s="2">
        <v>10.600000000000001</v>
      </c>
      <c r="V9659" s="2">
        <v>4.4400000000000004</v>
      </c>
      <c r="W9659" s="54">
        <f>_xlfn.XLOOKUP(M9659,Market!A:A,Market!F:F,0)</f>
        <v>0.06</v>
      </c>
      <c r="X9659" s="55">
        <f t="shared" si="1202"/>
        <v>0.318</v>
      </c>
      <c r="Y9659" s="55">
        <f t="shared" si="1203"/>
        <v>6.160000000000001</v>
      </c>
      <c r="Z9659" s="54">
        <f t="shared" si="1204"/>
        <v>0.5811320754716981</v>
      </c>
      <c r="AA9659" s="49" t="str">
        <f t="shared" ca="1" si="1205"/>
        <v>Y</v>
      </c>
      <c r="AB9659" s="49">
        <f t="shared" ca="1" si="1206"/>
        <v>6</v>
      </c>
      <c r="AC9659" s="49" t="str">
        <f t="shared" ca="1" si="1207"/>
        <v>Y</v>
      </c>
    </row>
    <row r="9660" spans="1:29" x14ac:dyDescent="0.25">
      <c r="A9660">
        <v>11379</v>
      </c>
      <c r="B9660" s="9">
        <v>43191</v>
      </c>
      <c r="C9660" s="50" t="str">
        <f t="shared" si="1200"/>
        <v>Y</v>
      </c>
      <c r="D9660" s="52">
        <f>_xlfn.XLOOKUP(B9660,Cal_Date!B:B,Cal_Date!A:A,0)</f>
        <v>1</v>
      </c>
      <c r="E9660">
        <v>2018</v>
      </c>
      <c r="F9660" t="s">
        <v>127</v>
      </c>
      <c r="G9660" t="s">
        <v>130</v>
      </c>
      <c r="H9660" t="s">
        <v>48</v>
      </c>
      <c r="I9660" t="s">
        <v>18</v>
      </c>
      <c r="J9660" t="s">
        <v>10</v>
      </c>
      <c r="K9660" t="s">
        <v>43</v>
      </c>
      <c r="L9660">
        <v>1</v>
      </c>
      <c r="M9660">
        <v>1002</v>
      </c>
      <c r="O9660" t="s">
        <v>28</v>
      </c>
      <c r="R9660" t="s">
        <v>44</v>
      </c>
      <c r="S9660" s="49" t="str">
        <f t="shared" si="1201"/>
        <v>Card</v>
      </c>
      <c r="T9660" s="3">
        <v>0.03</v>
      </c>
      <c r="U9660" s="2">
        <v>7.42</v>
      </c>
      <c r="V9660" s="2">
        <v>1.46</v>
      </c>
      <c r="W9660" s="54">
        <f>_xlfn.XLOOKUP(M9660,Market!A:A,Market!F:F,0)</f>
        <v>0.06</v>
      </c>
      <c r="X9660" s="55">
        <f t="shared" si="1202"/>
        <v>0.22259999999999999</v>
      </c>
      <c r="Y9660" s="55">
        <f t="shared" si="1203"/>
        <v>5.96</v>
      </c>
      <c r="Z9660" s="54">
        <f t="shared" si="1204"/>
        <v>0.80323450134770891</v>
      </c>
      <c r="AA9660" s="49" t="str">
        <f t="shared" ca="1" si="1205"/>
        <v>Y</v>
      </c>
      <c r="AB9660" s="49">
        <f t="shared" ca="1" si="1206"/>
        <v>6</v>
      </c>
      <c r="AC9660" s="49" t="str">
        <f t="shared" ca="1" si="1207"/>
        <v>Y</v>
      </c>
    </row>
    <row r="9661" spans="1:29" x14ac:dyDescent="0.25">
      <c r="A9661">
        <v>11380</v>
      </c>
      <c r="B9661" s="9">
        <v>43191</v>
      </c>
      <c r="C9661" s="50" t="str">
        <f t="shared" si="1200"/>
        <v>Y</v>
      </c>
      <c r="D9661" s="52">
        <f>_xlfn.XLOOKUP(B9661,Cal_Date!B:B,Cal_Date!A:A,0)</f>
        <v>1</v>
      </c>
      <c r="E9661">
        <v>2018</v>
      </c>
      <c r="F9661" t="s">
        <v>127</v>
      </c>
      <c r="G9661" t="s">
        <v>130</v>
      </c>
      <c r="H9661" t="s">
        <v>11</v>
      </c>
      <c r="I9661" t="s">
        <v>11</v>
      </c>
      <c r="J9661" t="s">
        <v>15</v>
      </c>
      <c r="K9661" t="s">
        <v>42</v>
      </c>
      <c r="L9661">
        <v>1</v>
      </c>
      <c r="M9661">
        <v>1003</v>
      </c>
      <c r="O9661" t="s">
        <v>25</v>
      </c>
      <c r="R9661" t="s">
        <v>44</v>
      </c>
      <c r="S9661" s="49" t="str">
        <f t="shared" si="1201"/>
        <v>Card</v>
      </c>
      <c r="T9661" s="3">
        <v>0.03</v>
      </c>
      <c r="U9661" s="2">
        <v>2.6500000000000004</v>
      </c>
      <c r="V9661" s="2">
        <v>0.87</v>
      </c>
      <c r="W9661" s="54">
        <f>_xlfn.XLOOKUP(M9661,Market!A:A,Market!F:F,0)</f>
        <v>0.06</v>
      </c>
      <c r="X9661" s="55">
        <f t="shared" si="1202"/>
        <v>7.9500000000000001E-2</v>
      </c>
      <c r="Y9661" s="55">
        <f t="shared" si="1203"/>
        <v>1.7800000000000002</v>
      </c>
      <c r="Z9661" s="54">
        <f t="shared" si="1204"/>
        <v>0.67169811320754713</v>
      </c>
      <c r="AA9661" s="49" t="str">
        <f t="shared" ca="1" si="1205"/>
        <v>Y</v>
      </c>
      <c r="AB9661" s="49">
        <f t="shared" ca="1" si="1206"/>
        <v>6</v>
      </c>
      <c r="AC9661" s="49" t="str">
        <f t="shared" ca="1" si="1207"/>
        <v>Y</v>
      </c>
    </row>
    <row r="9662" spans="1:29" x14ac:dyDescent="0.25">
      <c r="A9662">
        <v>11381</v>
      </c>
      <c r="B9662" s="9">
        <v>43191</v>
      </c>
      <c r="C9662" s="50" t="str">
        <f t="shared" si="1200"/>
        <v>Y</v>
      </c>
      <c r="D9662" s="52">
        <f>_xlfn.XLOOKUP(B9662,Cal_Date!B:B,Cal_Date!A:A,0)</f>
        <v>1</v>
      </c>
      <c r="E9662">
        <v>2018</v>
      </c>
      <c r="F9662" t="s">
        <v>127</v>
      </c>
      <c r="G9662" t="s">
        <v>130</v>
      </c>
      <c r="H9662" t="s">
        <v>11</v>
      </c>
      <c r="I9662" t="s">
        <v>11</v>
      </c>
      <c r="J9662" t="s">
        <v>15</v>
      </c>
      <c r="K9662" t="s">
        <v>42</v>
      </c>
      <c r="L9662">
        <v>1</v>
      </c>
      <c r="M9662">
        <v>1003</v>
      </c>
      <c r="O9662" t="s">
        <v>25</v>
      </c>
      <c r="R9662" t="s">
        <v>44</v>
      </c>
      <c r="S9662" s="49" t="str">
        <f t="shared" si="1201"/>
        <v>Card</v>
      </c>
      <c r="T9662" s="3">
        <v>0.03</v>
      </c>
      <c r="U9662" s="2">
        <v>2.6500000000000004</v>
      </c>
      <c r="V9662" s="2">
        <v>0.87</v>
      </c>
      <c r="W9662" s="54">
        <f>_xlfn.XLOOKUP(M9662,Market!A:A,Market!F:F,0)</f>
        <v>0.06</v>
      </c>
      <c r="X9662" s="55">
        <f t="shared" si="1202"/>
        <v>7.9500000000000001E-2</v>
      </c>
      <c r="Y9662" s="55">
        <f t="shared" si="1203"/>
        <v>1.7800000000000002</v>
      </c>
      <c r="Z9662" s="54">
        <f t="shared" si="1204"/>
        <v>0.67169811320754713</v>
      </c>
      <c r="AA9662" s="49" t="str">
        <f t="shared" ca="1" si="1205"/>
        <v>Y</v>
      </c>
      <c r="AB9662" s="49">
        <f t="shared" ca="1" si="1206"/>
        <v>6</v>
      </c>
      <c r="AC9662" s="49" t="str">
        <f t="shared" ca="1" si="1207"/>
        <v>Y</v>
      </c>
    </row>
    <row r="9663" spans="1:29" x14ac:dyDescent="0.25">
      <c r="A9663">
        <v>11382</v>
      </c>
      <c r="B9663" s="9">
        <v>43191</v>
      </c>
      <c r="C9663" s="50" t="str">
        <f t="shared" si="1200"/>
        <v>Y</v>
      </c>
      <c r="D9663" s="52">
        <f>_xlfn.XLOOKUP(B9663,Cal_Date!B:B,Cal_Date!A:A,0)</f>
        <v>1</v>
      </c>
      <c r="E9663">
        <v>2018</v>
      </c>
      <c r="F9663" t="s">
        <v>127</v>
      </c>
      <c r="G9663" t="s">
        <v>130</v>
      </c>
      <c r="H9663" t="s">
        <v>48</v>
      </c>
      <c r="I9663" t="s">
        <v>18</v>
      </c>
      <c r="J9663" t="s">
        <v>10</v>
      </c>
      <c r="K9663" t="s">
        <v>43</v>
      </c>
      <c r="L9663">
        <v>1</v>
      </c>
      <c r="M9663">
        <v>1003</v>
      </c>
      <c r="O9663" t="s">
        <v>25</v>
      </c>
      <c r="R9663" t="s">
        <v>44</v>
      </c>
      <c r="S9663" s="49" t="str">
        <f t="shared" si="1201"/>
        <v>Card</v>
      </c>
      <c r="T9663" s="3">
        <v>0.03</v>
      </c>
      <c r="U9663" s="2">
        <v>7.42</v>
      </c>
      <c r="V9663" s="2">
        <v>1.46</v>
      </c>
      <c r="W9663" s="54">
        <f>_xlfn.XLOOKUP(M9663,Market!A:A,Market!F:F,0)</f>
        <v>0.06</v>
      </c>
      <c r="X9663" s="55">
        <f t="shared" si="1202"/>
        <v>0.22259999999999999</v>
      </c>
      <c r="Y9663" s="55">
        <f t="shared" si="1203"/>
        <v>5.96</v>
      </c>
      <c r="Z9663" s="54">
        <f t="shared" si="1204"/>
        <v>0.80323450134770891</v>
      </c>
      <c r="AA9663" s="49" t="str">
        <f t="shared" ca="1" si="1205"/>
        <v>Y</v>
      </c>
      <c r="AB9663" s="49">
        <f t="shared" ca="1" si="1206"/>
        <v>6</v>
      </c>
      <c r="AC9663" s="49" t="str">
        <f t="shared" ca="1" si="1207"/>
        <v>Y</v>
      </c>
    </row>
    <row r="9664" spans="1:29" x14ac:dyDescent="0.25">
      <c r="A9664">
        <v>11383</v>
      </c>
      <c r="B9664" s="9">
        <v>43191</v>
      </c>
      <c r="C9664" s="50" t="str">
        <f t="shared" si="1200"/>
        <v>Y</v>
      </c>
      <c r="D9664" s="52">
        <f>_xlfn.XLOOKUP(B9664,Cal_Date!B:B,Cal_Date!A:A,0)</f>
        <v>1</v>
      </c>
      <c r="E9664">
        <v>2018</v>
      </c>
      <c r="F9664" t="s">
        <v>127</v>
      </c>
      <c r="G9664" t="s">
        <v>130</v>
      </c>
      <c r="H9664" t="s">
        <v>48</v>
      </c>
      <c r="I9664" t="s">
        <v>18</v>
      </c>
      <c r="J9664" t="s">
        <v>10</v>
      </c>
      <c r="K9664" t="s">
        <v>43</v>
      </c>
      <c r="L9664">
        <v>1</v>
      </c>
      <c r="M9664">
        <v>1004</v>
      </c>
      <c r="O9664" t="s">
        <v>28</v>
      </c>
      <c r="R9664" t="s">
        <v>44</v>
      </c>
      <c r="S9664" s="49" t="str">
        <f t="shared" si="1201"/>
        <v>Card</v>
      </c>
      <c r="T9664" s="3">
        <v>0.03</v>
      </c>
      <c r="U9664" s="2">
        <v>7.42</v>
      </c>
      <c r="V9664" s="2">
        <v>1.46</v>
      </c>
      <c r="W9664" s="54">
        <f>_xlfn.XLOOKUP(M9664,Market!A:A,Market!F:F,0)</f>
        <v>0.06</v>
      </c>
      <c r="X9664" s="55">
        <f t="shared" si="1202"/>
        <v>0.22259999999999999</v>
      </c>
      <c r="Y9664" s="55">
        <f t="shared" si="1203"/>
        <v>5.96</v>
      </c>
      <c r="Z9664" s="54">
        <f t="shared" si="1204"/>
        <v>0.80323450134770891</v>
      </c>
      <c r="AA9664" s="49" t="str">
        <f t="shared" ca="1" si="1205"/>
        <v>Y</v>
      </c>
      <c r="AB9664" s="49">
        <f t="shared" ca="1" si="1206"/>
        <v>6</v>
      </c>
      <c r="AC9664" s="49" t="str">
        <f t="shared" ca="1" si="1207"/>
        <v>Y</v>
      </c>
    </row>
    <row r="9665" spans="1:29" x14ac:dyDescent="0.25">
      <c r="A9665">
        <v>11384</v>
      </c>
      <c r="B9665" s="9">
        <v>43191</v>
      </c>
      <c r="C9665" s="50" t="str">
        <f t="shared" si="1200"/>
        <v>Y</v>
      </c>
      <c r="D9665" s="52">
        <f>_xlfn.XLOOKUP(B9665,Cal_Date!B:B,Cal_Date!A:A,0)</f>
        <v>1</v>
      </c>
      <c r="E9665">
        <v>2018</v>
      </c>
      <c r="F9665" t="s">
        <v>127</v>
      </c>
      <c r="G9665" t="s">
        <v>130</v>
      </c>
      <c r="H9665" t="s">
        <v>11</v>
      </c>
      <c r="I9665" t="s">
        <v>18</v>
      </c>
      <c r="J9665" t="s">
        <v>15</v>
      </c>
      <c r="K9665" t="s">
        <v>42</v>
      </c>
      <c r="L9665">
        <v>2</v>
      </c>
      <c r="M9665">
        <v>1005</v>
      </c>
      <c r="O9665" t="s">
        <v>25</v>
      </c>
      <c r="R9665" t="s">
        <v>44</v>
      </c>
      <c r="S9665" s="49" t="str">
        <f t="shared" si="1201"/>
        <v>Card</v>
      </c>
      <c r="T9665" s="3">
        <v>0.03</v>
      </c>
      <c r="U9665" s="2">
        <v>5.4450000000000003</v>
      </c>
      <c r="V9665" s="2">
        <v>2.8</v>
      </c>
      <c r="W9665" s="54">
        <f>_xlfn.XLOOKUP(M9665,Market!A:A,Market!F:F,0)</f>
        <v>8.8999999999999996E-2</v>
      </c>
      <c r="X9665" s="55">
        <f t="shared" si="1202"/>
        <v>0.16335</v>
      </c>
      <c r="Y9665" s="55">
        <f t="shared" si="1203"/>
        <v>2.6450000000000005</v>
      </c>
      <c r="Z9665" s="54">
        <f t="shared" si="1204"/>
        <v>0.48576675849403128</v>
      </c>
      <c r="AA9665" s="49" t="str">
        <f t="shared" ca="1" si="1205"/>
        <v>Y</v>
      </c>
      <c r="AB9665" s="49">
        <f t="shared" ca="1" si="1206"/>
        <v>6</v>
      </c>
      <c r="AC9665" s="49" t="str">
        <f t="shared" ca="1" si="1207"/>
        <v>Y</v>
      </c>
    </row>
    <row r="9666" spans="1:29" x14ac:dyDescent="0.25">
      <c r="A9666">
        <v>11385</v>
      </c>
      <c r="B9666" s="9">
        <v>43191</v>
      </c>
      <c r="C9666" s="50" t="str">
        <f t="shared" si="1200"/>
        <v>Y</v>
      </c>
      <c r="D9666" s="52">
        <f>_xlfn.XLOOKUP(B9666,Cal_Date!B:B,Cal_Date!A:A,0)</f>
        <v>1</v>
      </c>
      <c r="E9666">
        <v>2018</v>
      </c>
      <c r="F9666" t="s">
        <v>127</v>
      </c>
      <c r="G9666" t="s">
        <v>130</v>
      </c>
      <c r="H9666" t="s">
        <v>14</v>
      </c>
      <c r="I9666" t="s">
        <v>18</v>
      </c>
      <c r="J9666" t="s">
        <v>15</v>
      </c>
      <c r="K9666" t="s">
        <v>43</v>
      </c>
      <c r="L9666">
        <v>2</v>
      </c>
      <c r="M9666">
        <v>1005</v>
      </c>
      <c r="O9666" t="s">
        <v>25</v>
      </c>
      <c r="R9666" t="s">
        <v>44</v>
      </c>
      <c r="S9666" s="49" t="str">
        <f t="shared" si="1201"/>
        <v>Card</v>
      </c>
      <c r="T9666" s="3">
        <v>0.03</v>
      </c>
      <c r="U9666" s="2">
        <v>10.89</v>
      </c>
      <c r="V9666" s="2">
        <v>4.2</v>
      </c>
      <c r="W9666" s="54">
        <f>_xlfn.XLOOKUP(M9666,Market!A:A,Market!F:F,0)</f>
        <v>8.8999999999999996E-2</v>
      </c>
      <c r="X9666" s="55">
        <f t="shared" si="1202"/>
        <v>0.32669999999999999</v>
      </c>
      <c r="Y9666" s="55">
        <f t="shared" si="1203"/>
        <v>6.69</v>
      </c>
      <c r="Z9666" s="54">
        <f t="shared" si="1204"/>
        <v>0.61432506887052341</v>
      </c>
      <c r="AA9666" s="49" t="str">
        <f t="shared" ca="1" si="1205"/>
        <v>Y</v>
      </c>
      <c r="AB9666" s="49">
        <f t="shared" ca="1" si="1206"/>
        <v>6</v>
      </c>
      <c r="AC9666" s="49" t="str">
        <f t="shared" ca="1" si="1207"/>
        <v>Y</v>
      </c>
    </row>
    <row r="9667" spans="1:29" x14ac:dyDescent="0.25">
      <c r="A9667">
        <v>11386</v>
      </c>
      <c r="B9667" s="9">
        <v>43191</v>
      </c>
      <c r="C9667" s="50" t="str">
        <f t="shared" ref="C9667:C9730" si="1208">IF(OR(B9667="04/01/2018"+0,B9667="04/02/2018"+0),"Y","N")</f>
        <v>Y</v>
      </c>
      <c r="D9667" s="52">
        <f>_xlfn.XLOOKUP(B9667,Cal_Date!B:B,Cal_Date!A:A,0)</f>
        <v>1</v>
      </c>
      <c r="E9667">
        <v>2018</v>
      </c>
      <c r="F9667" t="s">
        <v>127</v>
      </c>
      <c r="G9667" t="s">
        <v>130</v>
      </c>
      <c r="H9667" t="s">
        <v>48</v>
      </c>
      <c r="I9667" t="s">
        <v>18</v>
      </c>
      <c r="J9667" t="s">
        <v>10</v>
      </c>
      <c r="K9667" t="s">
        <v>43</v>
      </c>
      <c r="L9667">
        <v>1</v>
      </c>
      <c r="M9667">
        <v>1003</v>
      </c>
      <c r="O9667" t="s">
        <v>25</v>
      </c>
      <c r="R9667" t="s">
        <v>47</v>
      </c>
      <c r="S9667" s="49" t="str">
        <f t="shared" ref="S9667:S9730" si="1209">IF(R9667="Cash","Cash","Card")</f>
        <v>Card</v>
      </c>
      <c r="T9667" s="3">
        <v>3.5000000000000003E-2</v>
      </c>
      <c r="U9667" s="2">
        <v>7.42</v>
      </c>
      <c r="V9667" s="2">
        <v>1.46</v>
      </c>
      <c r="W9667" s="54">
        <f>_xlfn.XLOOKUP(M9667,Market!A:A,Market!F:F,0)</f>
        <v>0.06</v>
      </c>
      <c r="X9667" s="55">
        <f t="shared" ref="X9667:X9730" si="1210">T9667*U9667</f>
        <v>0.25970000000000004</v>
      </c>
      <c r="Y9667" s="55">
        <f t="shared" ref="Y9667:Y9730" si="1211">U9667-V9667</f>
        <v>5.96</v>
      </c>
      <c r="Z9667" s="54">
        <f t="shared" ref="Z9667:Z9730" si="1212">Y9667/U9667</f>
        <v>0.80323450134770891</v>
      </c>
      <c r="AA9667" s="49" t="str">
        <f t="shared" ref="AA9667:AA9730" ca="1" si="1213">IF(DATEDIF(B9667,TODAY(),"y")&gt;5,"Y","N")</f>
        <v>Y</v>
      </c>
      <c r="AB9667" s="49">
        <f t="shared" ref="AB9667:AB9730" ca="1" si="1214">DATEDIF(B9667,TODAY(),"y")</f>
        <v>6</v>
      </c>
      <c r="AC9667" s="49" t="str">
        <f t="shared" ref="AC9667:AC9730" ca="1" si="1215">IF(AB9667&gt;5,"Y","N")</f>
        <v>Y</v>
      </c>
    </row>
    <row r="9668" spans="1:29" x14ac:dyDescent="0.25">
      <c r="A9668">
        <v>11387</v>
      </c>
      <c r="B9668" s="9">
        <v>43191</v>
      </c>
      <c r="C9668" s="50" t="str">
        <f t="shared" si="1208"/>
        <v>Y</v>
      </c>
      <c r="D9668" s="52">
        <f>_xlfn.XLOOKUP(B9668,Cal_Date!B:B,Cal_Date!A:A,0)</f>
        <v>1</v>
      </c>
      <c r="E9668">
        <v>2018</v>
      </c>
      <c r="F9668" t="s">
        <v>127</v>
      </c>
      <c r="G9668" t="s">
        <v>130</v>
      </c>
      <c r="H9668" t="s">
        <v>48</v>
      </c>
      <c r="I9668" t="s">
        <v>18</v>
      </c>
      <c r="J9668" t="s">
        <v>10</v>
      </c>
      <c r="K9668" t="s">
        <v>43</v>
      </c>
      <c r="L9668">
        <v>1</v>
      </c>
      <c r="M9668">
        <v>1007</v>
      </c>
      <c r="O9668" t="s">
        <v>28</v>
      </c>
      <c r="R9668" t="s">
        <v>44</v>
      </c>
      <c r="S9668" s="49" t="str">
        <f t="shared" si="1209"/>
        <v>Card</v>
      </c>
      <c r="T9668" s="3">
        <v>0.03</v>
      </c>
      <c r="U9668" s="2">
        <v>7.6229999999999993</v>
      </c>
      <c r="V9668" s="2">
        <v>1.46</v>
      </c>
      <c r="W9668" s="54">
        <f>_xlfn.XLOOKUP(M9668,Market!A:A,Market!F:F,0)</f>
        <v>8.8999999999999996E-2</v>
      </c>
      <c r="X9668" s="55">
        <f t="shared" si="1210"/>
        <v>0.22868999999999998</v>
      </c>
      <c r="Y9668" s="55">
        <f t="shared" si="1211"/>
        <v>6.1629999999999994</v>
      </c>
      <c r="Z9668" s="54">
        <f t="shared" si="1212"/>
        <v>0.80847435392889933</v>
      </c>
      <c r="AA9668" s="49" t="str">
        <f t="shared" ca="1" si="1213"/>
        <v>Y</v>
      </c>
      <c r="AB9668" s="49">
        <f t="shared" ca="1" si="1214"/>
        <v>6</v>
      </c>
      <c r="AC9668" s="49" t="str">
        <f t="shared" ca="1" si="1215"/>
        <v>Y</v>
      </c>
    </row>
    <row r="9669" spans="1:29" x14ac:dyDescent="0.25">
      <c r="A9669">
        <v>11388</v>
      </c>
      <c r="B9669" s="9">
        <v>43191</v>
      </c>
      <c r="C9669" s="50" t="str">
        <f t="shared" si="1208"/>
        <v>Y</v>
      </c>
      <c r="D9669" s="52">
        <f>_xlfn.XLOOKUP(B9669,Cal_Date!B:B,Cal_Date!A:A,0)</f>
        <v>1</v>
      </c>
      <c r="E9669">
        <v>2018</v>
      </c>
      <c r="F9669" t="s">
        <v>127</v>
      </c>
      <c r="G9669" t="s">
        <v>130</v>
      </c>
      <c r="H9669" t="s">
        <v>11</v>
      </c>
      <c r="I9669" t="s">
        <v>11</v>
      </c>
      <c r="J9669" t="s">
        <v>15</v>
      </c>
      <c r="K9669" t="s">
        <v>42</v>
      </c>
      <c r="L9669">
        <v>1</v>
      </c>
      <c r="M9669">
        <v>1006</v>
      </c>
      <c r="O9669" t="s">
        <v>28</v>
      </c>
      <c r="R9669" t="s">
        <v>44</v>
      </c>
      <c r="S9669" s="49" t="str">
        <f t="shared" si="1209"/>
        <v>Card</v>
      </c>
      <c r="T9669" s="3">
        <v>0.03</v>
      </c>
      <c r="U9669" s="2">
        <v>2.7225000000000001</v>
      </c>
      <c r="V9669" s="2">
        <v>0.87</v>
      </c>
      <c r="W9669" s="54">
        <f>_xlfn.XLOOKUP(M9669,Market!A:A,Market!F:F,0)</f>
        <v>8.8999999999999996E-2</v>
      </c>
      <c r="X9669" s="55">
        <f t="shared" si="1210"/>
        <v>8.1674999999999998E-2</v>
      </c>
      <c r="Y9669" s="55">
        <f t="shared" si="1211"/>
        <v>1.8525</v>
      </c>
      <c r="Z9669" s="54">
        <f t="shared" si="1212"/>
        <v>0.68044077134986225</v>
      </c>
      <c r="AA9669" s="49" t="str">
        <f t="shared" ca="1" si="1213"/>
        <v>Y</v>
      </c>
      <c r="AB9669" s="49">
        <f t="shared" ca="1" si="1214"/>
        <v>6</v>
      </c>
      <c r="AC9669" s="49" t="str">
        <f t="shared" ca="1" si="1215"/>
        <v>Y</v>
      </c>
    </row>
    <row r="9670" spans="1:29" x14ac:dyDescent="0.25">
      <c r="A9670">
        <v>11389</v>
      </c>
      <c r="B9670" s="9">
        <v>43191</v>
      </c>
      <c r="C9670" s="50" t="str">
        <f t="shared" si="1208"/>
        <v>Y</v>
      </c>
      <c r="D9670" s="52">
        <f>_xlfn.XLOOKUP(B9670,Cal_Date!B:B,Cal_Date!A:A,0)</f>
        <v>1</v>
      </c>
      <c r="E9670">
        <v>2018</v>
      </c>
      <c r="F9670" t="s">
        <v>127</v>
      </c>
      <c r="G9670" t="s">
        <v>130</v>
      </c>
      <c r="H9670" t="s">
        <v>48</v>
      </c>
      <c r="I9670" t="s">
        <v>18</v>
      </c>
      <c r="J9670" t="s">
        <v>10</v>
      </c>
      <c r="K9670" t="s">
        <v>43</v>
      </c>
      <c r="L9670">
        <v>2</v>
      </c>
      <c r="M9670">
        <v>1006</v>
      </c>
      <c r="O9670" t="s">
        <v>28</v>
      </c>
      <c r="R9670" t="s">
        <v>44</v>
      </c>
      <c r="S9670" s="49" t="str">
        <f t="shared" si="1209"/>
        <v>Card</v>
      </c>
      <c r="T9670" s="3">
        <v>0.03</v>
      </c>
      <c r="U9670" s="2">
        <v>15.245999999999999</v>
      </c>
      <c r="V9670" s="2">
        <v>2.92</v>
      </c>
      <c r="W9670" s="54">
        <f>_xlfn.XLOOKUP(M9670,Market!A:A,Market!F:F,0)</f>
        <v>8.8999999999999996E-2</v>
      </c>
      <c r="X9670" s="55">
        <f t="shared" si="1210"/>
        <v>0.45737999999999995</v>
      </c>
      <c r="Y9670" s="55">
        <f t="shared" si="1211"/>
        <v>12.325999999999999</v>
      </c>
      <c r="Z9670" s="54">
        <f t="shared" si="1212"/>
        <v>0.80847435392889933</v>
      </c>
      <c r="AA9670" s="49" t="str">
        <f t="shared" ca="1" si="1213"/>
        <v>Y</v>
      </c>
      <c r="AB9670" s="49">
        <f t="shared" ca="1" si="1214"/>
        <v>6</v>
      </c>
      <c r="AC9670" s="49" t="str">
        <f t="shared" ca="1" si="1215"/>
        <v>Y</v>
      </c>
    </row>
    <row r="9671" spans="1:29" x14ac:dyDescent="0.25">
      <c r="A9671">
        <v>11390</v>
      </c>
      <c r="B9671" s="9">
        <v>43191</v>
      </c>
      <c r="C9671" s="50" t="str">
        <f t="shared" si="1208"/>
        <v>Y</v>
      </c>
      <c r="D9671" s="52">
        <f>_xlfn.XLOOKUP(B9671,Cal_Date!B:B,Cal_Date!A:A,0)</f>
        <v>1</v>
      </c>
      <c r="E9671">
        <v>2018</v>
      </c>
      <c r="F9671" t="s">
        <v>127</v>
      </c>
      <c r="G9671" t="s">
        <v>130</v>
      </c>
      <c r="H9671" t="s">
        <v>14</v>
      </c>
      <c r="I9671" t="s">
        <v>18</v>
      </c>
      <c r="J9671" t="s">
        <v>15</v>
      </c>
      <c r="K9671" t="s">
        <v>43</v>
      </c>
      <c r="L9671">
        <v>1</v>
      </c>
      <c r="M9671">
        <v>1006</v>
      </c>
      <c r="O9671" t="s">
        <v>28</v>
      </c>
      <c r="R9671" t="s">
        <v>44</v>
      </c>
      <c r="S9671" s="49" t="str">
        <f t="shared" si="1209"/>
        <v>Card</v>
      </c>
      <c r="T9671" s="3">
        <v>0.03</v>
      </c>
      <c r="U9671" s="2">
        <v>5.4450000000000003</v>
      </c>
      <c r="V9671" s="2">
        <v>2.2200000000000002</v>
      </c>
      <c r="W9671" s="54">
        <f>_xlfn.XLOOKUP(M9671,Market!A:A,Market!F:F,0)</f>
        <v>8.8999999999999996E-2</v>
      </c>
      <c r="X9671" s="55">
        <f t="shared" si="1210"/>
        <v>0.16335</v>
      </c>
      <c r="Y9671" s="55">
        <f t="shared" si="1211"/>
        <v>3.2250000000000001</v>
      </c>
      <c r="Z9671" s="54">
        <f t="shared" si="1212"/>
        <v>0.59228650137741046</v>
      </c>
      <c r="AA9671" s="49" t="str">
        <f t="shared" ca="1" si="1213"/>
        <v>Y</v>
      </c>
      <c r="AB9671" s="49">
        <f t="shared" ca="1" si="1214"/>
        <v>6</v>
      </c>
      <c r="AC9671" s="49" t="str">
        <f t="shared" ca="1" si="1215"/>
        <v>Y</v>
      </c>
    </row>
    <row r="9672" spans="1:29" x14ac:dyDescent="0.25">
      <c r="A9672">
        <v>11391</v>
      </c>
      <c r="B9672" s="9">
        <v>43191</v>
      </c>
      <c r="C9672" s="50" t="str">
        <f t="shared" si="1208"/>
        <v>Y</v>
      </c>
      <c r="D9672" s="52">
        <f>_xlfn.XLOOKUP(B9672,Cal_Date!B:B,Cal_Date!A:A,0)</f>
        <v>1</v>
      </c>
      <c r="E9672">
        <v>2018</v>
      </c>
      <c r="F9672" t="s">
        <v>127</v>
      </c>
      <c r="G9672" t="s">
        <v>130</v>
      </c>
      <c r="H9672" t="s">
        <v>14</v>
      </c>
      <c r="I9672" t="s">
        <v>18</v>
      </c>
      <c r="J9672" t="s">
        <v>15</v>
      </c>
      <c r="K9672" t="s">
        <v>43</v>
      </c>
      <c r="L9672">
        <v>2</v>
      </c>
      <c r="M9672">
        <v>1004</v>
      </c>
      <c r="O9672" t="s">
        <v>28</v>
      </c>
      <c r="R9672" t="s">
        <v>44</v>
      </c>
      <c r="S9672" s="49" t="str">
        <f t="shared" si="1209"/>
        <v>Card</v>
      </c>
      <c r="T9672" s="3">
        <v>0.03</v>
      </c>
      <c r="U9672" s="2">
        <v>10.600000000000001</v>
      </c>
      <c r="V9672" s="2">
        <v>4.4400000000000004</v>
      </c>
      <c r="W9672" s="54">
        <f>_xlfn.XLOOKUP(M9672,Market!A:A,Market!F:F,0)</f>
        <v>0.06</v>
      </c>
      <c r="X9672" s="55">
        <f t="shared" si="1210"/>
        <v>0.318</v>
      </c>
      <c r="Y9672" s="55">
        <f t="shared" si="1211"/>
        <v>6.160000000000001</v>
      </c>
      <c r="Z9672" s="54">
        <f t="shared" si="1212"/>
        <v>0.5811320754716981</v>
      </c>
      <c r="AA9672" s="49" t="str">
        <f t="shared" ca="1" si="1213"/>
        <v>Y</v>
      </c>
      <c r="AB9672" s="49">
        <f t="shared" ca="1" si="1214"/>
        <v>6</v>
      </c>
      <c r="AC9672" s="49" t="str">
        <f t="shared" ca="1" si="1215"/>
        <v>Y</v>
      </c>
    </row>
    <row r="9673" spans="1:29" x14ac:dyDescent="0.25">
      <c r="A9673">
        <v>11392</v>
      </c>
      <c r="B9673" s="9">
        <v>43191</v>
      </c>
      <c r="C9673" s="50" t="str">
        <f t="shared" si="1208"/>
        <v>Y</v>
      </c>
      <c r="D9673" s="52">
        <f>_xlfn.XLOOKUP(B9673,Cal_Date!B:B,Cal_Date!A:A,0)</f>
        <v>1</v>
      </c>
      <c r="E9673">
        <v>2018</v>
      </c>
      <c r="F9673" t="s">
        <v>127</v>
      </c>
      <c r="G9673" t="s">
        <v>130</v>
      </c>
      <c r="H9673" t="s">
        <v>48</v>
      </c>
      <c r="I9673" t="s">
        <v>18</v>
      </c>
      <c r="J9673" t="s">
        <v>10</v>
      </c>
      <c r="K9673" t="s">
        <v>43</v>
      </c>
      <c r="L9673">
        <v>1</v>
      </c>
      <c r="M9673">
        <v>1004</v>
      </c>
      <c r="O9673" t="s">
        <v>28</v>
      </c>
      <c r="R9673" t="s">
        <v>44</v>
      </c>
      <c r="S9673" s="49" t="str">
        <f t="shared" si="1209"/>
        <v>Card</v>
      </c>
      <c r="T9673" s="3">
        <v>0.03</v>
      </c>
      <c r="U9673" s="2">
        <v>7.42</v>
      </c>
      <c r="V9673" s="2">
        <v>1.46</v>
      </c>
      <c r="W9673" s="54">
        <f>_xlfn.XLOOKUP(M9673,Market!A:A,Market!F:F,0)</f>
        <v>0.06</v>
      </c>
      <c r="X9673" s="55">
        <f t="shared" si="1210"/>
        <v>0.22259999999999999</v>
      </c>
      <c r="Y9673" s="55">
        <f t="shared" si="1211"/>
        <v>5.96</v>
      </c>
      <c r="Z9673" s="54">
        <f t="shared" si="1212"/>
        <v>0.80323450134770891</v>
      </c>
      <c r="AA9673" s="49" t="str">
        <f t="shared" ca="1" si="1213"/>
        <v>Y</v>
      </c>
      <c r="AB9673" s="49">
        <f t="shared" ca="1" si="1214"/>
        <v>6</v>
      </c>
      <c r="AC9673" s="49" t="str">
        <f t="shared" ca="1" si="1215"/>
        <v>Y</v>
      </c>
    </row>
    <row r="9674" spans="1:29" x14ac:dyDescent="0.25">
      <c r="A9674">
        <v>11393</v>
      </c>
      <c r="B9674" s="9">
        <v>43191</v>
      </c>
      <c r="C9674" s="50" t="str">
        <f t="shared" si="1208"/>
        <v>Y</v>
      </c>
      <c r="D9674" s="52">
        <f>_xlfn.XLOOKUP(B9674,Cal_Date!B:B,Cal_Date!A:A,0)</f>
        <v>1</v>
      </c>
      <c r="E9674">
        <v>2018</v>
      </c>
      <c r="F9674" t="s">
        <v>127</v>
      </c>
      <c r="G9674" t="s">
        <v>130</v>
      </c>
      <c r="H9674" t="s">
        <v>11</v>
      </c>
      <c r="I9674" t="s">
        <v>11</v>
      </c>
      <c r="J9674" t="s">
        <v>15</v>
      </c>
      <c r="K9674" t="s">
        <v>42</v>
      </c>
      <c r="L9674">
        <v>2</v>
      </c>
      <c r="M9674">
        <v>1000</v>
      </c>
      <c r="O9674" t="s">
        <v>25</v>
      </c>
      <c r="R9674" t="s">
        <v>44</v>
      </c>
      <c r="S9674" s="49" t="str">
        <f t="shared" si="1209"/>
        <v>Card</v>
      </c>
      <c r="T9674" s="3">
        <v>0.03</v>
      </c>
      <c r="U9674" s="2">
        <v>5.4</v>
      </c>
      <c r="V9674" s="2">
        <v>1.74</v>
      </c>
      <c r="W9674" s="54">
        <f>_xlfn.XLOOKUP(M9674,Market!A:A,Market!F:F,0)</f>
        <v>0.08</v>
      </c>
      <c r="X9674" s="55">
        <f t="shared" si="1210"/>
        <v>0.16200000000000001</v>
      </c>
      <c r="Y9674" s="55">
        <f t="shared" si="1211"/>
        <v>3.66</v>
      </c>
      <c r="Z9674" s="54">
        <f t="shared" si="1212"/>
        <v>0.67777777777777781</v>
      </c>
      <c r="AA9674" s="49" t="str">
        <f t="shared" ca="1" si="1213"/>
        <v>Y</v>
      </c>
      <c r="AB9674" s="49">
        <f t="shared" ca="1" si="1214"/>
        <v>6</v>
      </c>
      <c r="AC9674" s="49" t="str">
        <f t="shared" ca="1" si="1215"/>
        <v>Y</v>
      </c>
    </row>
    <row r="9675" spans="1:29" x14ac:dyDescent="0.25">
      <c r="A9675">
        <v>11394</v>
      </c>
      <c r="B9675" s="9">
        <v>43191</v>
      </c>
      <c r="C9675" s="50" t="str">
        <f t="shared" si="1208"/>
        <v>Y</v>
      </c>
      <c r="D9675" s="52">
        <f>_xlfn.XLOOKUP(B9675,Cal_Date!B:B,Cal_Date!A:A,0)</f>
        <v>1</v>
      </c>
      <c r="E9675">
        <v>2018</v>
      </c>
      <c r="F9675" t="s">
        <v>127</v>
      </c>
      <c r="G9675" t="s">
        <v>130</v>
      </c>
      <c r="H9675" t="s">
        <v>11</v>
      </c>
      <c r="I9675" t="s">
        <v>11</v>
      </c>
      <c r="J9675" t="s">
        <v>15</v>
      </c>
      <c r="K9675" t="s">
        <v>42</v>
      </c>
      <c r="L9675">
        <v>1</v>
      </c>
      <c r="M9675">
        <v>1000</v>
      </c>
      <c r="O9675" t="s">
        <v>25</v>
      </c>
      <c r="R9675" t="s">
        <v>44</v>
      </c>
      <c r="S9675" s="49" t="str">
        <f t="shared" si="1209"/>
        <v>Card</v>
      </c>
      <c r="T9675" s="3">
        <v>0.03</v>
      </c>
      <c r="U9675" s="2">
        <v>2.7</v>
      </c>
      <c r="V9675" s="2">
        <v>0.87</v>
      </c>
      <c r="W9675" s="54">
        <f>_xlfn.XLOOKUP(M9675,Market!A:A,Market!F:F,0)</f>
        <v>0.08</v>
      </c>
      <c r="X9675" s="55">
        <f t="shared" si="1210"/>
        <v>8.1000000000000003E-2</v>
      </c>
      <c r="Y9675" s="55">
        <f t="shared" si="1211"/>
        <v>1.83</v>
      </c>
      <c r="Z9675" s="54">
        <f t="shared" si="1212"/>
        <v>0.67777777777777781</v>
      </c>
      <c r="AA9675" s="49" t="str">
        <f t="shared" ca="1" si="1213"/>
        <v>Y</v>
      </c>
      <c r="AB9675" s="49">
        <f t="shared" ca="1" si="1214"/>
        <v>6</v>
      </c>
      <c r="AC9675" s="49" t="str">
        <f t="shared" ca="1" si="1215"/>
        <v>Y</v>
      </c>
    </row>
    <row r="9676" spans="1:29" x14ac:dyDescent="0.25">
      <c r="A9676">
        <v>11395</v>
      </c>
      <c r="B9676" s="9">
        <v>43191</v>
      </c>
      <c r="C9676" s="50" t="str">
        <f t="shared" si="1208"/>
        <v>Y</v>
      </c>
      <c r="D9676" s="52">
        <f>_xlfn.XLOOKUP(B9676,Cal_Date!B:B,Cal_Date!A:A,0)</f>
        <v>1</v>
      </c>
      <c r="E9676">
        <v>2018</v>
      </c>
      <c r="F9676" t="s">
        <v>127</v>
      </c>
      <c r="G9676" t="s">
        <v>130</v>
      </c>
      <c r="H9676" t="s">
        <v>11</v>
      </c>
      <c r="I9676" t="s">
        <v>18</v>
      </c>
      <c r="J9676" t="s">
        <v>15</v>
      </c>
      <c r="K9676" t="s">
        <v>42</v>
      </c>
      <c r="L9676">
        <v>1</v>
      </c>
      <c r="M9676">
        <v>1000</v>
      </c>
      <c r="O9676" t="s">
        <v>25</v>
      </c>
      <c r="R9676" t="s">
        <v>44</v>
      </c>
      <c r="S9676" s="49" t="str">
        <f t="shared" si="1209"/>
        <v>Card</v>
      </c>
      <c r="T9676" s="3">
        <v>0.03</v>
      </c>
      <c r="U9676" s="2">
        <v>2.7</v>
      </c>
      <c r="V9676" s="2">
        <v>1.4</v>
      </c>
      <c r="W9676" s="54">
        <f>_xlfn.XLOOKUP(M9676,Market!A:A,Market!F:F,0)</f>
        <v>0.08</v>
      </c>
      <c r="X9676" s="55">
        <f t="shared" si="1210"/>
        <v>8.1000000000000003E-2</v>
      </c>
      <c r="Y9676" s="55">
        <f t="shared" si="1211"/>
        <v>1.3000000000000003</v>
      </c>
      <c r="Z9676" s="54">
        <f t="shared" si="1212"/>
        <v>0.48148148148148157</v>
      </c>
      <c r="AA9676" s="49" t="str">
        <f t="shared" ca="1" si="1213"/>
        <v>Y</v>
      </c>
      <c r="AB9676" s="49">
        <f t="shared" ca="1" si="1214"/>
        <v>6</v>
      </c>
      <c r="AC9676" s="49" t="str">
        <f t="shared" ca="1" si="1215"/>
        <v>Y</v>
      </c>
    </row>
    <row r="9677" spans="1:29" x14ac:dyDescent="0.25">
      <c r="A9677">
        <v>11396</v>
      </c>
      <c r="B9677" s="9">
        <v>43191</v>
      </c>
      <c r="C9677" s="50" t="str">
        <f t="shared" si="1208"/>
        <v>Y</v>
      </c>
      <c r="D9677" s="52">
        <f>_xlfn.XLOOKUP(B9677,Cal_Date!B:B,Cal_Date!A:A,0)</f>
        <v>1</v>
      </c>
      <c r="E9677">
        <v>2018</v>
      </c>
      <c r="F9677" t="s">
        <v>127</v>
      </c>
      <c r="G9677" t="s">
        <v>130</v>
      </c>
      <c r="H9677" t="s">
        <v>11</v>
      </c>
      <c r="I9677" t="s">
        <v>11</v>
      </c>
      <c r="J9677" t="s">
        <v>15</v>
      </c>
      <c r="K9677" t="s">
        <v>42</v>
      </c>
      <c r="L9677">
        <v>1</v>
      </c>
      <c r="M9677">
        <v>1008</v>
      </c>
      <c r="O9677" t="s">
        <v>28</v>
      </c>
      <c r="R9677" t="s">
        <v>44</v>
      </c>
      <c r="S9677" s="49" t="str">
        <f t="shared" si="1209"/>
        <v>Card</v>
      </c>
      <c r="T9677" s="3">
        <v>0.03</v>
      </c>
      <c r="U9677" s="2">
        <v>2.7225000000000001</v>
      </c>
      <c r="V9677" s="2">
        <v>0.87</v>
      </c>
      <c r="W9677" s="54">
        <f>_xlfn.XLOOKUP(M9677,Market!A:A,Market!F:F,0)</f>
        <v>8.8999999999999996E-2</v>
      </c>
      <c r="X9677" s="55">
        <f t="shared" si="1210"/>
        <v>8.1674999999999998E-2</v>
      </c>
      <c r="Y9677" s="55">
        <f t="shared" si="1211"/>
        <v>1.8525</v>
      </c>
      <c r="Z9677" s="54">
        <f t="shared" si="1212"/>
        <v>0.68044077134986225</v>
      </c>
      <c r="AA9677" s="49" t="str">
        <f t="shared" ca="1" si="1213"/>
        <v>Y</v>
      </c>
      <c r="AB9677" s="49">
        <f t="shared" ca="1" si="1214"/>
        <v>6</v>
      </c>
      <c r="AC9677" s="49" t="str">
        <f t="shared" ca="1" si="1215"/>
        <v>Y</v>
      </c>
    </row>
    <row r="9678" spans="1:29" x14ac:dyDescent="0.25">
      <c r="A9678">
        <v>11397</v>
      </c>
      <c r="B9678" s="9">
        <v>43191</v>
      </c>
      <c r="C9678" s="50" t="str">
        <f t="shared" si="1208"/>
        <v>Y</v>
      </c>
      <c r="D9678" s="52">
        <f>_xlfn.XLOOKUP(B9678,Cal_Date!B:B,Cal_Date!A:A,0)</f>
        <v>1</v>
      </c>
      <c r="E9678">
        <v>2018</v>
      </c>
      <c r="F9678" t="s">
        <v>127</v>
      </c>
      <c r="G9678" t="s">
        <v>130</v>
      </c>
      <c r="H9678" t="s">
        <v>48</v>
      </c>
      <c r="I9678" t="s">
        <v>18</v>
      </c>
      <c r="J9678" t="s">
        <v>10</v>
      </c>
      <c r="K9678" t="s">
        <v>43</v>
      </c>
      <c r="L9678">
        <v>1</v>
      </c>
      <c r="M9678">
        <v>1008</v>
      </c>
      <c r="O9678" t="s">
        <v>28</v>
      </c>
      <c r="R9678" t="s">
        <v>47</v>
      </c>
      <c r="S9678" s="49" t="str">
        <f t="shared" si="1209"/>
        <v>Card</v>
      </c>
      <c r="T9678" s="3">
        <v>3.5000000000000003E-2</v>
      </c>
      <c r="U9678" s="2">
        <v>7.6229999999999993</v>
      </c>
      <c r="V9678" s="2">
        <v>1.46</v>
      </c>
      <c r="W9678" s="54">
        <f>_xlfn.XLOOKUP(M9678,Market!A:A,Market!F:F,0)</f>
        <v>8.8999999999999996E-2</v>
      </c>
      <c r="X9678" s="55">
        <f t="shared" si="1210"/>
        <v>0.26680500000000001</v>
      </c>
      <c r="Y9678" s="55">
        <f t="shared" si="1211"/>
        <v>6.1629999999999994</v>
      </c>
      <c r="Z9678" s="54">
        <f t="shared" si="1212"/>
        <v>0.80847435392889933</v>
      </c>
      <c r="AA9678" s="49" t="str">
        <f t="shared" ca="1" si="1213"/>
        <v>Y</v>
      </c>
      <c r="AB9678" s="49">
        <f t="shared" ca="1" si="1214"/>
        <v>6</v>
      </c>
      <c r="AC9678" s="49" t="str">
        <f t="shared" ca="1" si="1215"/>
        <v>Y</v>
      </c>
    </row>
    <row r="9679" spans="1:29" x14ac:dyDescent="0.25">
      <c r="A9679">
        <v>11398</v>
      </c>
      <c r="B9679" s="9">
        <v>43191</v>
      </c>
      <c r="C9679" s="50" t="str">
        <f t="shared" si="1208"/>
        <v>Y</v>
      </c>
      <c r="D9679" s="52">
        <f>_xlfn.XLOOKUP(B9679,Cal_Date!B:B,Cal_Date!A:A,0)</f>
        <v>1</v>
      </c>
      <c r="E9679">
        <v>2018</v>
      </c>
      <c r="F9679" t="s">
        <v>127</v>
      </c>
      <c r="G9679" t="s">
        <v>130</v>
      </c>
      <c r="H9679" t="s">
        <v>48</v>
      </c>
      <c r="I9679" t="s">
        <v>18</v>
      </c>
      <c r="J9679" t="s">
        <v>10</v>
      </c>
      <c r="K9679" t="s">
        <v>43</v>
      </c>
      <c r="L9679">
        <v>2</v>
      </c>
      <c r="M9679">
        <v>1009</v>
      </c>
      <c r="O9679" t="s">
        <v>28</v>
      </c>
      <c r="R9679" t="s">
        <v>44</v>
      </c>
      <c r="S9679" s="49" t="str">
        <f t="shared" si="1209"/>
        <v>Card</v>
      </c>
      <c r="T9679" s="3">
        <v>0.03</v>
      </c>
      <c r="U9679" s="2">
        <v>15.245999999999999</v>
      </c>
      <c r="V9679" s="2">
        <v>2.92</v>
      </c>
      <c r="W9679" s="54">
        <f>_xlfn.XLOOKUP(M9679,Market!A:A,Market!F:F,0)</f>
        <v>8.8999999999999996E-2</v>
      </c>
      <c r="X9679" s="55">
        <f t="shared" si="1210"/>
        <v>0.45737999999999995</v>
      </c>
      <c r="Y9679" s="55">
        <f t="shared" si="1211"/>
        <v>12.325999999999999</v>
      </c>
      <c r="Z9679" s="54">
        <f t="shared" si="1212"/>
        <v>0.80847435392889933</v>
      </c>
      <c r="AA9679" s="49" t="str">
        <f t="shared" ca="1" si="1213"/>
        <v>Y</v>
      </c>
      <c r="AB9679" s="49">
        <f t="shared" ca="1" si="1214"/>
        <v>6</v>
      </c>
      <c r="AC9679" s="49" t="str">
        <f t="shared" ca="1" si="1215"/>
        <v>Y</v>
      </c>
    </row>
    <row r="9680" spans="1:29" x14ac:dyDescent="0.25">
      <c r="A9680">
        <v>11399</v>
      </c>
      <c r="B9680" s="9">
        <v>43191</v>
      </c>
      <c r="C9680" s="50" t="str">
        <f t="shared" si="1208"/>
        <v>Y</v>
      </c>
      <c r="D9680" s="52">
        <f>_xlfn.XLOOKUP(B9680,Cal_Date!B:B,Cal_Date!A:A,0)</f>
        <v>1</v>
      </c>
      <c r="E9680">
        <v>2018</v>
      </c>
      <c r="F9680" t="s">
        <v>127</v>
      </c>
      <c r="G9680" t="s">
        <v>130</v>
      </c>
      <c r="H9680" t="s">
        <v>48</v>
      </c>
      <c r="I9680" t="s">
        <v>18</v>
      </c>
      <c r="J9680" t="s">
        <v>10</v>
      </c>
      <c r="K9680" t="s">
        <v>43</v>
      </c>
      <c r="L9680">
        <v>1</v>
      </c>
      <c r="M9680">
        <v>1010</v>
      </c>
      <c r="O9680" t="s">
        <v>25</v>
      </c>
      <c r="R9680" t="s">
        <v>47</v>
      </c>
      <c r="S9680" s="49" t="str">
        <f t="shared" si="1209"/>
        <v>Card</v>
      </c>
      <c r="T9680" s="3">
        <v>3.5000000000000003E-2</v>
      </c>
      <c r="U9680" s="2">
        <v>7.5600000000000005</v>
      </c>
      <c r="V9680" s="2">
        <v>1.46</v>
      </c>
      <c r="W9680" s="54">
        <f>_xlfn.XLOOKUP(M9680,Market!A:A,Market!F:F,0)</f>
        <v>0.08</v>
      </c>
      <c r="X9680" s="55">
        <f t="shared" si="1210"/>
        <v>0.26460000000000006</v>
      </c>
      <c r="Y9680" s="55">
        <f t="shared" si="1211"/>
        <v>6.1000000000000005</v>
      </c>
      <c r="Z9680" s="54">
        <f t="shared" si="1212"/>
        <v>0.80687830687830686</v>
      </c>
      <c r="AA9680" s="49" t="str">
        <f t="shared" ca="1" si="1213"/>
        <v>Y</v>
      </c>
      <c r="AB9680" s="49">
        <f t="shared" ca="1" si="1214"/>
        <v>6</v>
      </c>
      <c r="AC9680" s="49" t="str">
        <f t="shared" ca="1" si="1215"/>
        <v>Y</v>
      </c>
    </row>
    <row r="9681" spans="1:29" x14ac:dyDescent="0.25">
      <c r="A9681">
        <v>11400</v>
      </c>
      <c r="B9681" s="9">
        <v>43191</v>
      </c>
      <c r="C9681" s="50" t="str">
        <f t="shared" si="1208"/>
        <v>Y</v>
      </c>
      <c r="D9681" s="52">
        <f>_xlfn.XLOOKUP(B9681,Cal_Date!B:B,Cal_Date!A:A,0)</f>
        <v>1</v>
      </c>
      <c r="E9681">
        <v>2018</v>
      </c>
      <c r="F9681" t="s">
        <v>127</v>
      </c>
      <c r="G9681" t="s">
        <v>130</v>
      </c>
      <c r="H9681" t="s">
        <v>11</v>
      </c>
      <c r="I9681" t="s">
        <v>18</v>
      </c>
      <c r="J9681" t="s">
        <v>15</v>
      </c>
      <c r="K9681" t="s">
        <v>42</v>
      </c>
      <c r="L9681">
        <v>1</v>
      </c>
      <c r="M9681">
        <v>1008</v>
      </c>
      <c r="O9681" t="s">
        <v>28</v>
      </c>
      <c r="R9681" t="s">
        <v>44</v>
      </c>
      <c r="S9681" s="49" t="str">
        <f t="shared" si="1209"/>
        <v>Card</v>
      </c>
      <c r="T9681" s="3">
        <v>0.03</v>
      </c>
      <c r="U9681" s="2">
        <v>2.7225000000000001</v>
      </c>
      <c r="V9681" s="2">
        <v>1.4</v>
      </c>
      <c r="W9681" s="54">
        <f>_xlfn.XLOOKUP(M9681,Market!A:A,Market!F:F,0)</f>
        <v>8.8999999999999996E-2</v>
      </c>
      <c r="X9681" s="55">
        <f t="shared" si="1210"/>
        <v>8.1674999999999998E-2</v>
      </c>
      <c r="Y9681" s="55">
        <f t="shared" si="1211"/>
        <v>1.3225000000000002</v>
      </c>
      <c r="Z9681" s="54">
        <f t="shared" si="1212"/>
        <v>0.48576675849403128</v>
      </c>
      <c r="AA9681" s="49" t="str">
        <f t="shared" ca="1" si="1213"/>
        <v>Y</v>
      </c>
      <c r="AB9681" s="49">
        <f t="shared" ca="1" si="1214"/>
        <v>6</v>
      </c>
      <c r="AC9681" s="49" t="str">
        <f t="shared" ca="1" si="1215"/>
        <v>Y</v>
      </c>
    </row>
    <row r="9682" spans="1:29" x14ac:dyDescent="0.25">
      <c r="A9682">
        <v>11401</v>
      </c>
      <c r="B9682" s="9">
        <v>43191</v>
      </c>
      <c r="C9682" s="50" t="str">
        <f t="shared" si="1208"/>
        <v>Y</v>
      </c>
      <c r="D9682" s="52">
        <f>_xlfn.XLOOKUP(B9682,Cal_Date!B:B,Cal_Date!A:A,0)</f>
        <v>1</v>
      </c>
      <c r="E9682">
        <v>2018</v>
      </c>
      <c r="F9682" t="s">
        <v>127</v>
      </c>
      <c r="G9682" t="s">
        <v>130</v>
      </c>
      <c r="H9682" t="s">
        <v>11</v>
      </c>
      <c r="I9682" t="s">
        <v>11</v>
      </c>
      <c r="J9682" t="s">
        <v>15</v>
      </c>
      <c r="K9682" t="s">
        <v>42</v>
      </c>
      <c r="L9682">
        <v>1</v>
      </c>
      <c r="M9682">
        <v>1008</v>
      </c>
      <c r="O9682" t="s">
        <v>28</v>
      </c>
      <c r="R9682" t="s">
        <v>47</v>
      </c>
      <c r="S9682" s="49" t="str">
        <f t="shared" si="1209"/>
        <v>Card</v>
      </c>
      <c r="T9682" s="3">
        <v>3.5000000000000003E-2</v>
      </c>
      <c r="U9682" s="2">
        <v>2.7225000000000001</v>
      </c>
      <c r="V9682" s="2">
        <v>0.87</v>
      </c>
      <c r="W9682" s="54">
        <f>_xlfn.XLOOKUP(M9682,Market!A:A,Market!F:F,0)</f>
        <v>8.8999999999999996E-2</v>
      </c>
      <c r="X9682" s="55">
        <f t="shared" si="1210"/>
        <v>9.5287500000000011E-2</v>
      </c>
      <c r="Y9682" s="55">
        <f t="shared" si="1211"/>
        <v>1.8525</v>
      </c>
      <c r="Z9682" s="54">
        <f t="shared" si="1212"/>
        <v>0.68044077134986225</v>
      </c>
      <c r="AA9682" s="49" t="str">
        <f t="shared" ca="1" si="1213"/>
        <v>Y</v>
      </c>
      <c r="AB9682" s="49">
        <f t="shared" ca="1" si="1214"/>
        <v>6</v>
      </c>
      <c r="AC9682" s="49" t="str">
        <f t="shared" ca="1" si="1215"/>
        <v>Y</v>
      </c>
    </row>
    <row r="9683" spans="1:29" x14ac:dyDescent="0.25">
      <c r="A9683">
        <v>11402</v>
      </c>
      <c r="B9683" s="9">
        <v>43191</v>
      </c>
      <c r="C9683" s="50" t="str">
        <f t="shared" si="1208"/>
        <v>Y</v>
      </c>
      <c r="D9683" s="52">
        <f>_xlfn.XLOOKUP(B9683,Cal_Date!B:B,Cal_Date!A:A,0)</f>
        <v>1</v>
      </c>
      <c r="E9683">
        <v>2018</v>
      </c>
      <c r="F9683" t="s">
        <v>127</v>
      </c>
      <c r="G9683" t="s">
        <v>130</v>
      </c>
      <c r="H9683" t="s">
        <v>11</v>
      </c>
      <c r="I9683" t="s">
        <v>11</v>
      </c>
      <c r="J9683" t="s">
        <v>15</v>
      </c>
      <c r="K9683" t="s">
        <v>42</v>
      </c>
      <c r="L9683">
        <v>1</v>
      </c>
      <c r="M9683">
        <v>1008</v>
      </c>
      <c r="O9683" t="s">
        <v>28</v>
      </c>
      <c r="R9683" t="s">
        <v>47</v>
      </c>
      <c r="S9683" s="49" t="str">
        <f t="shared" si="1209"/>
        <v>Card</v>
      </c>
      <c r="T9683" s="3">
        <v>3.5000000000000003E-2</v>
      </c>
      <c r="U9683" s="2">
        <v>2.7225000000000001</v>
      </c>
      <c r="V9683" s="2">
        <v>0.87</v>
      </c>
      <c r="W9683" s="54">
        <f>_xlfn.XLOOKUP(M9683,Market!A:A,Market!F:F,0)</f>
        <v>8.8999999999999996E-2</v>
      </c>
      <c r="X9683" s="55">
        <f t="shared" si="1210"/>
        <v>9.5287500000000011E-2</v>
      </c>
      <c r="Y9683" s="55">
        <f t="shared" si="1211"/>
        <v>1.8525</v>
      </c>
      <c r="Z9683" s="54">
        <f t="shared" si="1212"/>
        <v>0.68044077134986225</v>
      </c>
      <c r="AA9683" s="49" t="str">
        <f t="shared" ca="1" si="1213"/>
        <v>Y</v>
      </c>
      <c r="AB9683" s="49">
        <f t="shared" ca="1" si="1214"/>
        <v>6</v>
      </c>
      <c r="AC9683" s="49" t="str">
        <f t="shared" ca="1" si="1215"/>
        <v>Y</v>
      </c>
    </row>
    <row r="9684" spans="1:29" x14ac:dyDescent="0.25">
      <c r="A9684">
        <v>11403</v>
      </c>
      <c r="B9684" s="9">
        <v>43191</v>
      </c>
      <c r="C9684" s="50" t="str">
        <f t="shared" si="1208"/>
        <v>Y</v>
      </c>
      <c r="D9684" s="52">
        <f>_xlfn.XLOOKUP(B9684,Cal_Date!B:B,Cal_Date!A:A,0)</f>
        <v>1</v>
      </c>
      <c r="E9684">
        <v>2018</v>
      </c>
      <c r="F9684" t="s">
        <v>127</v>
      </c>
      <c r="G9684" t="s">
        <v>130</v>
      </c>
      <c r="H9684" t="s">
        <v>14</v>
      </c>
      <c r="I9684" t="s">
        <v>18</v>
      </c>
      <c r="J9684" t="s">
        <v>15</v>
      </c>
      <c r="K9684" t="s">
        <v>43</v>
      </c>
      <c r="L9684">
        <v>1</v>
      </c>
      <c r="M9684">
        <v>1004</v>
      </c>
      <c r="O9684" t="s">
        <v>28</v>
      </c>
      <c r="R9684" t="s">
        <v>46</v>
      </c>
      <c r="S9684" s="49" t="str">
        <f t="shared" si="1209"/>
        <v>Card</v>
      </c>
      <c r="T9684" s="3">
        <v>0.04</v>
      </c>
      <c r="U9684" s="2">
        <v>5.3000000000000007</v>
      </c>
      <c r="V9684" s="2">
        <v>2.2200000000000002</v>
      </c>
      <c r="W9684" s="54">
        <f>_xlfn.XLOOKUP(M9684,Market!A:A,Market!F:F,0)</f>
        <v>0.06</v>
      </c>
      <c r="X9684" s="55">
        <f t="shared" si="1210"/>
        <v>0.21200000000000002</v>
      </c>
      <c r="Y9684" s="55">
        <f t="shared" si="1211"/>
        <v>3.0800000000000005</v>
      </c>
      <c r="Z9684" s="54">
        <f t="shared" si="1212"/>
        <v>0.5811320754716981</v>
      </c>
      <c r="AA9684" s="49" t="str">
        <f t="shared" ca="1" si="1213"/>
        <v>Y</v>
      </c>
      <c r="AB9684" s="49">
        <f t="shared" ca="1" si="1214"/>
        <v>6</v>
      </c>
      <c r="AC9684" s="49" t="str">
        <f t="shared" ca="1" si="1215"/>
        <v>Y</v>
      </c>
    </row>
    <row r="9685" spans="1:29" x14ac:dyDescent="0.25">
      <c r="A9685">
        <v>11404</v>
      </c>
      <c r="B9685" s="9">
        <v>43191</v>
      </c>
      <c r="C9685" s="50" t="str">
        <f t="shared" si="1208"/>
        <v>Y</v>
      </c>
      <c r="D9685" s="52">
        <f>_xlfn.XLOOKUP(B9685,Cal_Date!B:B,Cal_Date!A:A,0)</f>
        <v>1</v>
      </c>
      <c r="E9685">
        <v>2018</v>
      </c>
      <c r="F9685" t="s">
        <v>127</v>
      </c>
      <c r="G9685" t="s">
        <v>130</v>
      </c>
      <c r="H9685" t="s">
        <v>14</v>
      </c>
      <c r="I9685" t="s">
        <v>18</v>
      </c>
      <c r="J9685" t="s">
        <v>15</v>
      </c>
      <c r="K9685" t="s">
        <v>43</v>
      </c>
      <c r="L9685">
        <v>2</v>
      </c>
      <c r="M9685">
        <v>1009</v>
      </c>
      <c r="O9685" t="s">
        <v>28</v>
      </c>
      <c r="R9685" t="s">
        <v>44</v>
      </c>
      <c r="S9685" s="49" t="str">
        <f t="shared" si="1209"/>
        <v>Card</v>
      </c>
      <c r="T9685" s="3">
        <v>0.03</v>
      </c>
      <c r="U9685" s="2">
        <v>10.89</v>
      </c>
      <c r="V9685" s="2">
        <v>4.2</v>
      </c>
      <c r="W9685" s="54">
        <f>_xlfn.XLOOKUP(M9685,Market!A:A,Market!F:F,0)</f>
        <v>8.8999999999999996E-2</v>
      </c>
      <c r="X9685" s="55">
        <f t="shared" si="1210"/>
        <v>0.32669999999999999</v>
      </c>
      <c r="Y9685" s="55">
        <f t="shared" si="1211"/>
        <v>6.69</v>
      </c>
      <c r="Z9685" s="54">
        <f t="shared" si="1212"/>
        <v>0.61432506887052341</v>
      </c>
      <c r="AA9685" s="49" t="str">
        <f t="shared" ca="1" si="1213"/>
        <v>Y</v>
      </c>
      <c r="AB9685" s="49">
        <f t="shared" ca="1" si="1214"/>
        <v>6</v>
      </c>
      <c r="AC9685" s="49" t="str">
        <f t="shared" ca="1" si="1215"/>
        <v>Y</v>
      </c>
    </row>
    <row r="9686" spans="1:29" x14ac:dyDescent="0.25">
      <c r="A9686">
        <v>11405</v>
      </c>
      <c r="B9686" s="9">
        <v>43191</v>
      </c>
      <c r="C9686" s="50" t="str">
        <f t="shared" si="1208"/>
        <v>Y</v>
      </c>
      <c r="D9686" s="52">
        <f>_xlfn.XLOOKUP(B9686,Cal_Date!B:B,Cal_Date!A:A,0)</f>
        <v>1</v>
      </c>
      <c r="E9686">
        <v>2018</v>
      </c>
      <c r="F9686" t="s">
        <v>127</v>
      </c>
      <c r="G9686" t="s">
        <v>130</v>
      </c>
      <c r="H9686" t="s">
        <v>14</v>
      </c>
      <c r="I9686" t="s">
        <v>18</v>
      </c>
      <c r="J9686" t="s">
        <v>15</v>
      </c>
      <c r="K9686" t="s">
        <v>43</v>
      </c>
      <c r="L9686">
        <v>2</v>
      </c>
      <c r="M9686">
        <v>1010</v>
      </c>
      <c r="O9686" t="s">
        <v>25</v>
      </c>
      <c r="R9686" t="s">
        <v>44</v>
      </c>
      <c r="S9686" s="49" t="str">
        <f t="shared" si="1209"/>
        <v>Card</v>
      </c>
      <c r="T9686" s="3">
        <v>0.03</v>
      </c>
      <c r="U9686" s="2">
        <v>10.8</v>
      </c>
      <c r="V9686" s="2">
        <v>4.2</v>
      </c>
      <c r="W9686" s="54">
        <f>_xlfn.XLOOKUP(M9686,Market!A:A,Market!F:F,0)</f>
        <v>0.08</v>
      </c>
      <c r="X9686" s="55">
        <f t="shared" si="1210"/>
        <v>0.32400000000000001</v>
      </c>
      <c r="Y9686" s="55">
        <f t="shared" si="1211"/>
        <v>6.6000000000000005</v>
      </c>
      <c r="Z9686" s="54">
        <f t="shared" si="1212"/>
        <v>0.61111111111111116</v>
      </c>
      <c r="AA9686" s="49" t="str">
        <f t="shared" ca="1" si="1213"/>
        <v>Y</v>
      </c>
      <c r="AB9686" s="49">
        <f t="shared" ca="1" si="1214"/>
        <v>6</v>
      </c>
      <c r="AC9686" s="49" t="str">
        <f t="shared" ca="1" si="1215"/>
        <v>Y</v>
      </c>
    </row>
    <row r="9687" spans="1:29" x14ac:dyDescent="0.25">
      <c r="A9687">
        <v>11406</v>
      </c>
      <c r="B9687" s="9">
        <v>43191</v>
      </c>
      <c r="C9687" s="50" t="str">
        <f t="shared" si="1208"/>
        <v>Y</v>
      </c>
      <c r="D9687" s="52">
        <f>_xlfn.XLOOKUP(B9687,Cal_Date!B:B,Cal_Date!A:A,0)</f>
        <v>1</v>
      </c>
      <c r="E9687">
        <v>2018</v>
      </c>
      <c r="F9687" t="s">
        <v>127</v>
      </c>
      <c r="G9687" t="s">
        <v>130</v>
      </c>
      <c r="H9687" t="s">
        <v>14</v>
      </c>
      <c r="I9687" t="s">
        <v>18</v>
      </c>
      <c r="J9687" t="s">
        <v>15</v>
      </c>
      <c r="K9687" t="s">
        <v>43</v>
      </c>
      <c r="L9687">
        <v>1</v>
      </c>
      <c r="M9687">
        <v>1011</v>
      </c>
      <c r="O9687" t="s">
        <v>25</v>
      </c>
      <c r="R9687" t="s">
        <v>44</v>
      </c>
      <c r="S9687" s="49" t="str">
        <f t="shared" si="1209"/>
        <v>Card</v>
      </c>
      <c r="T9687" s="3">
        <v>0.03</v>
      </c>
      <c r="U9687" s="2">
        <v>5.3000000000000007</v>
      </c>
      <c r="V9687" s="2">
        <v>2.2200000000000002</v>
      </c>
      <c r="W9687" s="54">
        <f>_xlfn.XLOOKUP(M9687,Market!A:A,Market!F:F,0)</f>
        <v>0.06</v>
      </c>
      <c r="X9687" s="55">
        <f t="shared" si="1210"/>
        <v>0.159</v>
      </c>
      <c r="Y9687" s="55">
        <f t="shared" si="1211"/>
        <v>3.0800000000000005</v>
      </c>
      <c r="Z9687" s="54">
        <f t="shared" si="1212"/>
        <v>0.5811320754716981</v>
      </c>
      <c r="AA9687" s="49" t="str">
        <f t="shared" ca="1" si="1213"/>
        <v>Y</v>
      </c>
      <c r="AB9687" s="49">
        <f t="shared" ca="1" si="1214"/>
        <v>6</v>
      </c>
      <c r="AC9687" s="49" t="str">
        <f t="shared" ca="1" si="1215"/>
        <v>Y</v>
      </c>
    </row>
    <row r="9688" spans="1:29" x14ac:dyDescent="0.25">
      <c r="A9688">
        <v>11407</v>
      </c>
      <c r="B9688" s="9">
        <v>43191</v>
      </c>
      <c r="C9688" s="50" t="str">
        <f t="shared" si="1208"/>
        <v>Y</v>
      </c>
      <c r="D9688" s="52">
        <f>_xlfn.XLOOKUP(B9688,Cal_Date!B:B,Cal_Date!A:A,0)</f>
        <v>1</v>
      </c>
      <c r="E9688">
        <v>2018</v>
      </c>
      <c r="F9688" t="s">
        <v>127</v>
      </c>
      <c r="G9688" t="s">
        <v>130</v>
      </c>
      <c r="H9688" t="s">
        <v>14</v>
      </c>
      <c r="I9688" t="s">
        <v>18</v>
      </c>
      <c r="J9688" t="s">
        <v>15</v>
      </c>
      <c r="K9688" t="s">
        <v>43</v>
      </c>
      <c r="L9688">
        <v>1</v>
      </c>
      <c r="M9688">
        <v>1011</v>
      </c>
      <c r="O9688" t="s">
        <v>25</v>
      </c>
      <c r="R9688" t="s">
        <v>44</v>
      </c>
      <c r="S9688" s="49" t="str">
        <f t="shared" si="1209"/>
        <v>Card</v>
      </c>
      <c r="T9688" s="3">
        <v>0.03</v>
      </c>
      <c r="U9688" s="2">
        <v>5.3000000000000007</v>
      </c>
      <c r="V9688" s="2">
        <v>2.2200000000000002</v>
      </c>
      <c r="W9688" s="54">
        <f>_xlfn.XLOOKUP(M9688,Market!A:A,Market!F:F,0)</f>
        <v>0.06</v>
      </c>
      <c r="X9688" s="55">
        <f t="shared" si="1210"/>
        <v>0.159</v>
      </c>
      <c r="Y9688" s="55">
        <f t="shared" si="1211"/>
        <v>3.0800000000000005</v>
      </c>
      <c r="Z9688" s="54">
        <f t="shared" si="1212"/>
        <v>0.5811320754716981</v>
      </c>
      <c r="AA9688" s="49" t="str">
        <f t="shared" ca="1" si="1213"/>
        <v>Y</v>
      </c>
      <c r="AB9688" s="49">
        <f t="shared" ca="1" si="1214"/>
        <v>6</v>
      </c>
      <c r="AC9688" s="49" t="str">
        <f t="shared" ca="1" si="1215"/>
        <v>Y</v>
      </c>
    </row>
    <row r="9689" spans="1:29" x14ac:dyDescent="0.25">
      <c r="A9689">
        <v>11408</v>
      </c>
      <c r="B9689" s="9">
        <v>43191</v>
      </c>
      <c r="C9689" s="50" t="str">
        <f t="shared" si="1208"/>
        <v>Y</v>
      </c>
      <c r="D9689" s="52">
        <f>_xlfn.XLOOKUP(B9689,Cal_Date!B:B,Cal_Date!A:A,0)</f>
        <v>1</v>
      </c>
      <c r="E9689">
        <v>2018</v>
      </c>
      <c r="F9689" t="s">
        <v>127</v>
      </c>
      <c r="G9689" t="s">
        <v>130</v>
      </c>
      <c r="H9689" t="s">
        <v>48</v>
      </c>
      <c r="I9689" t="s">
        <v>18</v>
      </c>
      <c r="J9689" t="s">
        <v>10</v>
      </c>
      <c r="K9689" t="s">
        <v>43</v>
      </c>
      <c r="L9689">
        <v>1</v>
      </c>
      <c r="M9689">
        <v>1011</v>
      </c>
      <c r="O9689" t="s">
        <v>25</v>
      </c>
      <c r="R9689" t="s">
        <v>47</v>
      </c>
      <c r="S9689" s="49" t="str">
        <f t="shared" si="1209"/>
        <v>Card</v>
      </c>
      <c r="T9689" s="3">
        <v>3.5000000000000003E-2</v>
      </c>
      <c r="U9689" s="2">
        <v>7.42</v>
      </c>
      <c r="V9689" s="2">
        <v>1.46</v>
      </c>
      <c r="W9689" s="54">
        <f>_xlfn.XLOOKUP(M9689,Market!A:A,Market!F:F,0)</f>
        <v>0.06</v>
      </c>
      <c r="X9689" s="55">
        <f t="shared" si="1210"/>
        <v>0.25970000000000004</v>
      </c>
      <c r="Y9689" s="55">
        <f t="shared" si="1211"/>
        <v>5.96</v>
      </c>
      <c r="Z9689" s="54">
        <f t="shared" si="1212"/>
        <v>0.80323450134770891</v>
      </c>
      <c r="AA9689" s="49" t="str">
        <f t="shared" ca="1" si="1213"/>
        <v>Y</v>
      </c>
      <c r="AB9689" s="49">
        <f t="shared" ca="1" si="1214"/>
        <v>6</v>
      </c>
      <c r="AC9689" s="49" t="str">
        <f t="shared" ca="1" si="1215"/>
        <v>Y</v>
      </c>
    </row>
    <row r="9690" spans="1:29" x14ac:dyDescent="0.25">
      <c r="A9690">
        <v>11409</v>
      </c>
      <c r="B9690" s="9">
        <v>43191</v>
      </c>
      <c r="C9690" s="50" t="str">
        <f t="shared" si="1208"/>
        <v>Y</v>
      </c>
      <c r="D9690" s="52">
        <f>_xlfn.XLOOKUP(B9690,Cal_Date!B:B,Cal_Date!A:A,0)</f>
        <v>1</v>
      </c>
      <c r="E9690">
        <v>2018</v>
      </c>
      <c r="F9690" t="s">
        <v>127</v>
      </c>
      <c r="G9690" t="s">
        <v>130</v>
      </c>
      <c r="H9690" t="s">
        <v>11</v>
      </c>
      <c r="I9690" t="s">
        <v>11</v>
      </c>
      <c r="J9690" t="s">
        <v>15</v>
      </c>
      <c r="K9690" t="s">
        <v>42</v>
      </c>
      <c r="L9690">
        <v>2</v>
      </c>
      <c r="M9690">
        <v>1001</v>
      </c>
      <c r="O9690" t="s">
        <v>25</v>
      </c>
      <c r="R9690" t="s">
        <v>47</v>
      </c>
      <c r="S9690" s="49" t="str">
        <f t="shared" si="1209"/>
        <v>Card</v>
      </c>
      <c r="T9690" s="3">
        <v>3.5000000000000003E-2</v>
      </c>
      <c r="U9690" s="2">
        <v>5.3000000000000007</v>
      </c>
      <c r="V9690" s="2">
        <v>1.74</v>
      </c>
      <c r="W9690" s="54">
        <f>_xlfn.XLOOKUP(M9690,Market!A:A,Market!F:F,0)</f>
        <v>0.06</v>
      </c>
      <c r="X9690" s="55">
        <f t="shared" si="1210"/>
        <v>0.18550000000000005</v>
      </c>
      <c r="Y9690" s="55">
        <f t="shared" si="1211"/>
        <v>3.5600000000000005</v>
      </c>
      <c r="Z9690" s="54">
        <f t="shared" si="1212"/>
        <v>0.67169811320754713</v>
      </c>
      <c r="AA9690" s="49" t="str">
        <f t="shared" ca="1" si="1213"/>
        <v>Y</v>
      </c>
      <c r="AB9690" s="49">
        <f t="shared" ca="1" si="1214"/>
        <v>6</v>
      </c>
      <c r="AC9690" s="49" t="str">
        <f t="shared" ca="1" si="1215"/>
        <v>Y</v>
      </c>
    </row>
    <row r="9691" spans="1:29" x14ac:dyDescent="0.25">
      <c r="A9691">
        <v>11410</v>
      </c>
      <c r="B9691" s="9">
        <v>43191</v>
      </c>
      <c r="C9691" s="50" t="str">
        <f t="shared" si="1208"/>
        <v>Y</v>
      </c>
      <c r="D9691" s="52">
        <f>_xlfn.XLOOKUP(B9691,Cal_Date!B:B,Cal_Date!A:A,0)</f>
        <v>1</v>
      </c>
      <c r="E9691">
        <v>2018</v>
      </c>
      <c r="F9691" t="s">
        <v>127</v>
      </c>
      <c r="G9691" t="s">
        <v>130</v>
      </c>
      <c r="H9691" t="s">
        <v>11</v>
      </c>
      <c r="I9691" t="s">
        <v>11</v>
      </c>
      <c r="J9691" t="s">
        <v>15</v>
      </c>
      <c r="K9691" t="s">
        <v>42</v>
      </c>
      <c r="L9691">
        <v>1</v>
      </c>
      <c r="M9691">
        <v>1000</v>
      </c>
      <c r="O9691" t="s">
        <v>25</v>
      </c>
      <c r="R9691" t="s">
        <v>44</v>
      </c>
      <c r="S9691" s="49" t="str">
        <f t="shared" si="1209"/>
        <v>Card</v>
      </c>
      <c r="T9691" s="3">
        <v>0.03</v>
      </c>
      <c r="U9691" s="2">
        <v>2.7</v>
      </c>
      <c r="V9691" s="2">
        <v>0.87</v>
      </c>
      <c r="W9691" s="54">
        <f>_xlfn.XLOOKUP(M9691,Market!A:A,Market!F:F,0)</f>
        <v>0.08</v>
      </c>
      <c r="X9691" s="55">
        <f t="shared" si="1210"/>
        <v>8.1000000000000003E-2</v>
      </c>
      <c r="Y9691" s="55">
        <f t="shared" si="1211"/>
        <v>1.83</v>
      </c>
      <c r="Z9691" s="54">
        <f t="shared" si="1212"/>
        <v>0.67777777777777781</v>
      </c>
      <c r="AA9691" s="49" t="str">
        <f t="shared" ca="1" si="1213"/>
        <v>Y</v>
      </c>
      <c r="AB9691" s="49">
        <f t="shared" ca="1" si="1214"/>
        <v>6</v>
      </c>
      <c r="AC9691" s="49" t="str">
        <f t="shared" ca="1" si="1215"/>
        <v>Y</v>
      </c>
    </row>
    <row r="9692" spans="1:29" x14ac:dyDescent="0.25">
      <c r="A9692">
        <v>11411</v>
      </c>
      <c r="B9692" s="9">
        <v>43192</v>
      </c>
      <c r="C9692" s="50" t="str">
        <f t="shared" si="1208"/>
        <v>Y</v>
      </c>
      <c r="D9692" s="52">
        <f>_xlfn.XLOOKUP(B9692,Cal_Date!B:B,Cal_Date!A:A,0)</f>
        <v>1</v>
      </c>
      <c r="E9692">
        <v>2018</v>
      </c>
      <c r="F9692" t="s">
        <v>121</v>
      </c>
      <c r="G9692" t="s">
        <v>129</v>
      </c>
      <c r="H9692" t="s">
        <v>14</v>
      </c>
      <c r="I9692" t="s">
        <v>18</v>
      </c>
      <c r="J9692" t="s">
        <v>15</v>
      </c>
      <c r="K9692" t="s">
        <v>43</v>
      </c>
      <c r="L9692">
        <v>2</v>
      </c>
      <c r="M9692">
        <v>1000</v>
      </c>
      <c r="O9692" t="s">
        <v>25</v>
      </c>
      <c r="R9692" t="s">
        <v>47</v>
      </c>
      <c r="S9692" s="49" t="str">
        <f t="shared" si="1209"/>
        <v>Card</v>
      </c>
      <c r="T9692" s="3">
        <v>3.5000000000000003E-2</v>
      </c>
      <c r="U9692" s="2">
        <v>10.8</v>
      </c>
      <c r="V9692" s="2">
        <v>4.4400000000000004</v>
      </c>
      <c r="W9692" s="54">
        <f>_xlfn.XLOOKUP(M9692,Market!A:A,Market!F:F,0)</f>
        <v>0.08</v>
      </c>
      <c r="X9692" s="55">
        <f t="shared" si="1210"/>
        <v>0.37800000000000006</v>
      </c>
      <c r="Y9692" s="55">
        <f t="shared" si="1211"/>
        <v>6.36</v>
      </c>
      <c r="Z9692" s="54">
        <f t="shared" si="1212"/>
        <v>0.58888888888888891</v>
      </c>
      <c r="AA9692" s="49" t="str">
        <f t="shared" ca="1" si="1213"/>
        <v>Y</v>
      </c>
      <c r="AB9692" s="49">
        <f t="shared" ca="1" si="1214"/>
        <v>6</v>
      </c>
      <c r="AC9692" s="49" t="str">
        <f t="shared" ca="1" si="1215"/>
        <v>Y</v>
      </c>
    </row>
    <row r="9693" spans="1:29" x14ac:dyDescent="0.25">
      <c r="A9693">
        <v>11412</v>
      </c>
      <c r="B9693" s="9">
        <v>43192</v>
      </c>
      <c r="C9693" s="50" t="str">
        <f t="shared" si="1208"/>
        <v>Y</v>
      </c>
      <c r="D9693" s="52">
        <f>_xlfn.XLOOKUP(B9693,Cal_Date!B:B,Cal_Date!A:A,0)</f>
        <v>1</v>
      </c>
      <c r="E9693">
        <v>2018</v>
      </c>
      <c r="F9693" t="s">
        <v>121</v>
      </c>
      <c r="G9693" t="s">
        <v>129</v>
      </c>
      <c r="H9693" t="s">
        <v>14</v>
      </c>
      <c r="I9693" t="s">
        <v>18</v>
      </c>
      <c r="J9693" t="s">
        <v>15</v>
      </c>
      <c r="K9693" t="s">
        <v>43</v>
      </c>
      <c r="L9693">
        <v>1</v>
      </c>
      <c r="M9693">
        <v>1002</v>
      </c>
      <c r="O9693" t="s">
        <v>28</v>
      </c>
      <c r="R9693" t="s">
        <v>47</v>
      </c>
      <c r="S9693" s="49" t="str">
        <f t="shared" si="1209"/>
        <v>Card</v>
      </c>
      <c r="T9693" s="3">
        <v>3.5000000000000003E-2</v>
      </c>
      <c r="U9693" s="2">
        <v>5.3000000000000007</v>
      </c>
      <c r="V9693" s="2">
        <v>2.1</v>
      </c>
      <c r="W9693" s="54">
        <f>_xlfn.XLOOKUP(M9693,Market!A:A,Market!F:F,0)</f>
        <v>0.06</v>
      </c>
      <c r="X9693" s="55">
        <f t="shared" si="1210"/>
        <v>0.18550000000000005</v>
      </c>
      <c r="Y9693" s="55">
        <f t="shared" si="1211"/>
        <v>3.2000000000000006</v>
      </c>
      <c r="Z9693" s="54">
        <f t="shared" si="1212"/>
        <v>0.60377358490566047</v>
      </c>
      <c r="AA9693" s="49" t="str">
        <f t="shared" ca="1" si="1213"/>
        <v>Y</v>
      </c>
      <c r="AB9693" s="49">
        <f t="shared" ca="1" si="1214"/>
        <v>6</v>
      </c>
      <c r="AC9693" s="49" t="str">
        <f t="shared" ca="1" si="1215"/>
        <v>Y</v>
      </c>
    </row>
    <row r="9694" spans="1:29" x14ac:dyDescent="0.25">
      <c r="A9694">
        <v>11413</v>
      </c>
      <c r="B9694" s="9">
        <v>43192</v>
      </c>
      <c r="C9694" s="50" t="str">
        <f t="shared" si="1208"/>
        <v>Y</v>
      </c>
      <c r="D9694" s="52">
        <f>_xlfn.XLOOKUP(B9694,Cal_Date!B:B,Cal_Date!A:A,0)</f>
        <v>1</v>
      </c>
      <c r="E9694">
        <v>2018</v>
      </c>
      <c r="F9694" t="s">
        <v>121</v>
      </c>
      <c r="G9694" t="s">
        <v>129</v>
      </c>
      <c r="H9694" t="s">
        <v>14</v>
      </c>
      <c r="I9694" t="s">
        <v>18</v>
      </c>
      <c r="J9694" t="s">
        <v>15</v>
      </c>
      <c r="K9694" t="s">
        <v>43</v>
      </c>
      <c r="L9694">
        <v>2</v>
      </c>
      <c r="M9694">
        <v>1003</v>
      </c>
      <c r="O9694" t="s">
        <v>25</v>
      </c>
      <c r="R9694" t="s">
        <v>44</v>
      </c>
      <c r="S9694" s="49" t="str">
        <f t="shared" si="1209"/>
        <v>Card</v>
      </c>
      <c r="T9694" s="3">
        <v>0.03</v>
      </c>
      <c r="U9694" s="2">
        <v>10.600000000000001</v>
      </c>
      <c r="V9694" s="2">
        <v>4.4400000000000004</v>
      </c>
      <c r="W9694" s="54">
        <f>_xlfn.XLOOKUP(M9694,Market!A:A,Market!F:F,0)</f>
        <v>0.06</v>
      </c>
      <c r="X9694" s="55">
        <f t="shared" si="1210"/>
        <v>0.318</v>
      </c>
      <c r="Y9694" s="55">
        <f t="shared" si="1211"/>
        <v>6.160000000000001</v>
      </c>
      <c r="Z9694" s="54">
        <f t="shared" si="1212"/>
        <v>0.5811320754716981</v>
      </c>
      <c r="AA9694" s="49" t="str">
        <f t="shared" ca="1" si="1213"/>
        <v>Y</v>
      </c>
      <c r="AB9694" s="49">
        <f t="shared" ca="1" si="1214"/>
        <v>6</v>
      </c>
      <c r="AC9694" s="49" t="str">
        <f t="shared" ca="1" si="1215"/>
        <v>Y</v>
      </c>
    </row>
    <row r="9695" spans="1:29" x14ac:dyDescent="0.25">
      <c r="A9695">
        <v>11414</v>
      </c>
      <c r="B9695" s="9">
        <v>43192</v>
      </c>
      <c r="C9695" s="50" t="str">
        <f t="shared" si="1208"/>
        <v>Y</v>
      </c>
      <c r="D9695" s="52">
        <f>_xlfn.XLOOKUP(B9695,Cal_Date!B:B,Cal_Date!A:A,0)</f>
        <v>1</v>
      </c>
      <c r="E9695">
        <v>2018</v>
      </c>
      <c r="F9695" t="s">
        <v>121</v>
      </c>
      <c r="G9695" t="s">
        <v>129</v>
      </c>
      <c r="H9695" t="s">
        <v>48</v>
      </c>
      <c r="I9695" t="s">
        <v>18</v>
      </c>
      <c r="J9695" t="s">
        <v>10</v>
      </c>
      <c r="K9695" t="s">
        <v>43</v>
      </c>
      <c r="L9695">
        <v>1</v>
      </c>
      <c r="M9695">
        <v>1005</v>
      </c>
      <c r="O9695" t="s">
        <v>25</v>
      </c>
      <c r="R9695" t="s">
        <v>47</v>
      </c>
      <c r="S9695" s="49" t="str">
        <f t="shared" si="1209"/>
        <v>Card</v>
      </c>
      <c r="T9695" s="3">
        <v>3.5000000000000003E-2</v>
      </c>
      <c r="U9695" s="2">
        <v>7.6229999999999993</v>
      </c>
      <c r="V9695" s="2">
        <v>1.46</v>
      </c>
      <c r="W9695" s="54">
        <f>_xlfn.XLOOKUP(M9695,Market!A:A,Market!F:F,0)</f>
        <v>8.8999999999999996E-2</v>
      </c>
      <c r="X9695" s="55">
        <f t="shared" si="1210"/>
        <v>0.26680500000000001</v>
      </c>
      <c r="Y9695" s="55">
        <f t="shared" si="1211"/>
        <v>6.1629999999999994</v>
      </c>
      <c r="Z9695" s="54">
        <f t="shared" si="1212"/>
        <v>0.80847435392889933</v>
      </c>
      <c r="AA9695" s="49" t="str">
        <f t="shared" ca="1" si="1213"/>
        <v>Y</v>
      </c>
      <c r="AB9695" s="49">
        <f t="shared" ca="1" si="1214"/>
        <v>6</v>
      </c>
      <c r="AC9695" s="49" t="str">
        <f t="shared" ca="1" si="1215"/>
        <v>Y</v>
      </c>
    </row>
    <row r="9696" spans="1:29" x14ac:dyDescent="0.25">
      <c r="A9696">
        <v>11415</v>
      </c>
      <c r="B9696" s="9">
        <v>43192</v>
      </c>
      <c r="C9696" s="50" t="str">
        <f t="shared" si="1208"/>
        <v>Y</v>
      </c>
      <c r="D9696" s="52">
        <f>_xlfn.XLOOKUP(B9696,Cal_Date!B:B,Cal_Date!A:A,0)</f>
        <v>1</v>
      </c>
      <c r="E9696">
        <v>2018</v>
      </c>
      <c r="F9696" t="s">
        <v>121</v>
      </c>
      <c r="G9696" t="s">
        <v>129</v>
      </c>
      <c r="H9696" t="s">
        <v>48</v>
      </c>
      <c r="I9696" t="s">
        <v>18</v>
      </c>
      <c r="J9696" t="s">
        <v>10</v>
      </c>
      <c r="K9696" t="s">
        <v>43</v>
      </c>
      <c r="L9696">
        <v>1</v>
      </c>
      <c r="M9696">
        <v>1005</v>
      </c>
      <c r="O9696" t="s">
        <v>25</v>
      </c>
      <c r="R9696" t="s">
        <v>44</v>
      </c>
      <c r="S9696" s="49" t="str">
        <f t="shared" si="1209"/>
        <v>Card</v>
      </c>
      <c r="T9696" s="3">
        <v>0.03</v>
      </c>
      <c r="U9696" s="2">
        <v>7.6229999999999993</v>
      </c>
      <c r="V9696" s="2">
        <v>1.46</v>
      </c>
      <c r="W9696" s="54">
        <f>_xlfn.XLOOKUP(M9696,Market!A:A,Market!F:F,0)</f>
        <v>8.8999999999999996E-2</v>
      </c>
      <c r="X9696" s="55">
        <f t="shared" si="1210"/>
        <v>0.22868999999999998</v>
      </c>
      <c r="Y9696" s="55">
        <f t="shared" si="1211"/>
        <v>6.1629999999999994</v>
      </c>
      <c r="Z9696" s="54">
        <f t="shared" si="1212"/>
        <v>0.80847435392889933</v>
      </c>
      <c r="AA9696" s="49" t="str">
        <f t="shared" ca="1" si="1213"/>
        <v>Y</v>
      </c>
      <c r="AB9696" s="49">
        <f t="shared" ca="1" si="1214"/>
        <v>6</v>
      </c>
      <c r="AC9696" s="49" t="str">
        <f t="shared" ca="1" si="1215"/>
        <v>Y</v>
      </c>
    </row>
    <row r="9697" spans="1:29" x14ac:dyDescent="0.25">
      <c r="A9697">
        <v>11416</v>
      </c>
      <c r="B9697" s="9">
        <v>43192</v>
      </c>
      <c r="C9697" s="50" t="str">
        <f t="shared" si="1208"/>
        <v>Y</v>
      </c>
      <c r="D9697" s="52">
        <f>_xlfn.XLOOKUP(B9697,Cal_Date!B:B,Cal_Date!A:A,0)</f>
        <v>1</v>
      </c>
      <c r="E9697">
        <v>2018</v>
      </c>
      <c r="F9697" t="s">
        <v>121</v>
      </c>
      <c r="G9697" t="s">
        <v>129</v>
      </c>
      <c r="H9697" t="s">
        <v>11</v>
      </c>
      <c r="I9697" t="s">
        <v>11</v>
      </c>
      <c r="J9697" t="s">
        <v>15</v>
      </c>
      <c r="K9697" t="s">
        <v>42</v>
      </c>
      <c r="L9697">
        <v>1</v>
      </c>
      <c r="M9697">
        <v>1006</v>
      </c>
      <c r="O9697" t="s">
        <v>28</v>
      </c>
      <c r="R9697" t="s">
        <v>44</v>
      </c>
      <c r="S9697" s="49" t="str">
        <f t="shared" si="1209"/>
        <v>Card</v>
      </c>
      <c r="T9697" s="3">
        <v>0.03</v>
      </c>
      <c r="U9697" s="2">
        <v>2.7225000000000001</v>
      </c>
      <c r="V9697" s="2">
        <v>0.87</v>
      </c>
      <c r="W9697" s="54">
        <f>_xlfn.XLOOKUP(M9697,Market!A:A,Market!F:F,0)</f>
        <v>8.8999999999999996E-2</v>
      </c>
      <c r="X9697" s="55">
        <f t="shared" si="1210"/>
        <v>8.1674999999999998E-2</v>
      </c>
      <c r="Y9697" s="55">
        <f t="shared" si="1211"/>
        <v>1.8525</v>
      </c>
      <c r="Z9697" s="54">
        <f t="shared" si="1212"/>
        <v>0.68044077134986225</v>
      </c>
      <c r="AA9697" s="49" t="str">
        <f t="shared" ca="1" si="1213"/>
        <v>Y</v>
      </c>
      <c r="AB9697" s="49">
        <f t="shared" ca="1" si="1214"/>
        <v>6</v>
      </c>
      <c r="AC9697" s="49" t="str">
        <f t="shared" ca="1" si="1215"/>
        <v>Y</v>
      </c>
    </row>
    <row r="9698" spans="1:29" x14ac:dyDescent="0.25">
      <c r="A9698">
        <v>11417</v>
      </c>
      <c r="B9698" s="9">
        <v>43192</v>
      </c>
      <c r="C9698" s="50" t="str">
        <f t="shared" si="1208"/>
        <v>Y</v>
      </c>
      <c r="D9698" s="52">
        <f>_xlfn.XLOOKUP(B9698,Cal_Date!B:B,Cal_Date!A:A,0)</f>
        <v>1</v>
      </c>
      <c r="E9698">
        <v>2018</v>
      </c>
      <c r="F9698" t="s">
        <v>121</v>
      </c>
      <c r="G9698" t="s">
        <v>129</v>
      </c>
      <c r="H9698" t="s">
        <v>11</v>
      </c>
      <c r="I9698" t="s">
        <v>18</v>
      </c>
      <c r="J9698" t="s">
        <v>15</v>
      </c>
      <c r="K9698" t="s">
        <v>42</v>
      </c>
      <c r="L9698">
        <v>1</v>
      </c>
      <c r="M9698">
        <v>1007</v>
      </c>
      <c r="O9698" t="s">
        <v>28</v>
      </c>
      <c r="R9698" t="s">
        <v>44</v>
      </c>
      <c r="S9698" s="49" t="str">
        <f t="shared" si="1209"/>
        <v>Card</v>
      </c>
      <c r="T9698" s="3">
        <v>0.03</v>
      </c>
      <c r="U9698" s="2">
        <v>2.7225000000000001</v>
      </c>
      <c r="V9698" s="2">
        <v>1.4</v>
      </c>
      <c r="W9698" s="54">
        <f>_xlfn.XLOOKUP(M9698,Market!A:A,Market!F:F,0)</f>
        <v>8.8999999999999996E-2</v>
      </c>
      <c r="X9698" s="55">
        <f t="shared" si="1210"/>
        <v>8.1674999999999998E-2</v>
      </c>
      <c r="Y9698" s="55">
        <f t="shared" si="1211"/>
        <v>1.3225000000000002</v>
      </c>
      <c r="Z9698" s="54">
        <f t="shared" si="1212"/>
        <v>0.48576675849403128</v>
      </c>
      <c r="AA9698" s="49" t="str">
        <f t="shared" ca="1" si="1213"/>
        <v>Y</v>
      </c>
      <c r="AB9698" s="49">
        <f t="shared" ca="1" si="1214"/>
        <v>6</v>
      </c>
      <c r="AC9698" s="49" t="str">
        <f t="shared" ca="1" si="1215"/>
        <v>Y</v>
      </c>
    </row>
    <row r="9699" spans="1:29" x14ac:dyDescent="0.25">
      <c r="A9699">
        <v>11418</v>
      </c>
      <c r="B9699" s="9">
        <v>43192</v>
      </c>
      <c r="C9699" s="50" t="str">
        <f t="shared" si="1208"/>
        <v>Y</v>
      </c>
      <c r="D9699" s="52">
        <f>_xlfn.XLOOKUP(B9699,Cal_Date!B:B,Cal_Date!A:A,0)</f>
        <v>1</v>
      </c>
      <c r="E9699">
        <v>2018</v>
      </c>
      <c r="F9699" t="s">
        <v>121</v>
      </c>
      <c r="G9699" t="s">
        <v>129</v>
      </c>
      <c r="H9699" t="s">
        <v>11</v>
      </c>
      <c r="I9699" t="s">
        <v>11</v>
      </c>
      <c r="J9699" t="s">
        <v>15</v>
      </c>
      <c r="K9699" t="s">
        <v>42</v>
      </c>
      <c r="L9699">
        <v>2</v>
      </c>
      <c r="M9699">
        <v>1008</v>
      </c>
      <c r="O9699" t="s">
        <v>28</v>
      </c>
      <c r="R9699" t="s">
        <v>44</v>
      </c>
      <c r="S9699" s="49" t="str">
        <f t="shared" si="1209"/>
        <v>Card</v>
      </c>
      <c r="T9699" s="3">
        <v>0.03</v>
      </c>
      <c r="U9699" s="2">
        <v>5.4450000000000003</v>
      </c>
      <c r="V9699" s="2">
        <v>1.74</v>
      </c>
      <c r="W9699" s="54">
        <f>_xlfn.XLOOKUP(M9699,Market!A:A,Market!F:F,0)</f>
        <v>8.8999999999999996E-2</v>
      </c>
      <c r="X9699" s="55">
        <f t="shared" si="1210"/>
        <v>0.16335</v>
      </c>
      <c r="Y9699" s="55">
        <f t="shared" si="1211"/>
        <v>3.7050000000000001</v>
      </c>
      <c r="Z9699" s="54">
        <f t="shared" si="1212"/>
        <v>0.68044077134986225</v>
      </c>
      <c r="AA9699" s="49" t="str">
        <f t="shared" ca="1" si="1213"/>
        <v>Y</v>
      </c>
      <c r="AB9699" s="49">
        <f t="shared" ca="1" si="1214"/>
        <v>6</v>
      </c>
      <c r="AC9699" s="49" t="str">
        <f t="shared" ca="1" si="1215"/>
        <v>Y</v>
      </c>
    </row>
    <row r="9700" spans="1:29" x14ac:dyDescent="0.25">
      <c r="A9700">
        <v>11419</v>
      </c>
      <c r="B9700" s="9">
        <v>43192</v>
      </c>
      <c r="C9700" s="50" t="str">
        <f t="shared" si="1208"/>
        <v>Y</v>
      </c>
      <c r="D9700" s="52">
        <f>_xlfn.XLOOKUP(B9700,Cal_Date!B:B,Cal_Date!A:A,0)</f>
        <v>1</v>
      </c>
      <c r="E9700">
        <v>2018</v>
      </c>
      <c r="F9700" t="s">
        <v>121</v>
      </c>
      <c r="G9700" t="s">
        <v>129</v>
      </c>
      <c r="H9700" t="s">
        <v>48</v>
      </c>
      <c r="I9700" t="s">
        <v>18</v>
      </c>
      <c r="J9700" t="s">
        <v>10</v>
      </c>
      <c r="K9700" t="s">
        <v>43</v>
      </c>
      <c r="L9700">
        <v>1</v>
      </c>
      <c r="M9700">
        <v>1009</v>
      </c>
      <c r="O9700" t="s">
        <v>28</v>
      </c>
      <c r="R9700" t="s">
        <v>44</v>
      </c>
      <c r="S9700" s="49" t="str">
        <f t="shared" si="1209"/>
        <v>Card</v>
      </c>
      <c r="T9700" s="3">
        <v>0.03</v>
      </c>
      <c r="U9700" s="2">
        <v>7.6229999999999993</v>
      </c>
      <c r="V9700" s="2">
        <v>1.46</v>
      </c>
      <c r="W9700" s="54">
        <f>_xlfn.XLOOKUP(M9700,Market!A:A,Market!F:F,0)</f>
        <v>8.8999999999999996E-2</v>
      </c>
      <c r="X9700" s="55">
        <f t="shared" si="1210"/>
        <v>0.22868999999999998</v>
      </c>
      <c r="Y9700" s="55">
        <f t="shared" si="1211"/>
        <v>6.1629999999999994</v>
      </c>
      <c r="Z9700" s="54">
        <f t="shared" si="1212"/>
        <v>0.80847435392889933</v>
      </c>
      <c r="AA9700" s="49" t="str">
        <f t="shared" ca="1" si="1213"/>
        <v>Y</v>
      </c>
      <c r="AB9700" s="49">
        <f t="shared" ca="1" si="1214"/>
        <v>6</v>
      </c>
      <c r="AC9700" s="49" t="str">
        <f t="shared" ca="1" si="1215"/>
        <v>Y</v>
      </c>
    </row>
    <row r="9701" spans="1:29" x14ac:dyDescent="0.25">
      <c r="A9701">
        <v>11420</v>
      </c>
      <c r="B9701" s="9">
        <v>43192</v>
      </c>
      <c r="C9701" s="50" t="str">
        <f t="shared" si="1208"/>
        <v>Y</v>
      </c>
      <c r="D9701" s="52">
        <f>_xlfn.XLOOKUP(B9701,Cal_Date!B:B,Cal_Date!A:A,0)</f>
        <v>1</v>
      </c>
      <c r="E9701">
        <v>2018</v>
      </c>
      <c r="F9701" t="s">
        <v>121</v>
      </c>
      <c r="G9701" t="s">
        <v>129</v>
      </c>
      <c r="H9701" t="s">
        <v>14</v>
      </c>
      <c r="I9701" t="s">
        <v>18</v>
      </c>
      <c r="J9701" t="s">
        <v>15</v>
      </c>
      <c r="K9701" t="s">
        <v>43</v>
      </c>
      <c r="L9701">
        <v>1</v>
      </c>
      <c r="M9701">
        <v>1006</v>
      </c>
      <c r="O9701" t="s">
        <v>28</v>
      </c>
      <c r="R9701" t="s">
        <v>44</v>
      </c>
      <c r="S9701" s="49" t="str">
        <f t="shared" si="1209"/>
        <v>Card</v>
      </c>
      <c r="T9701" s="3">
        <v>0.03</v>
      </c>
      <c r="U9701" s="2">
        <v>5.4450000000000003</v>
      </c>
      <c r="V9701" s="2">
        <v>2.1</v>
      </c>
      <c r="W9701" s="54">
        <f>_xlfn.XLOOKUP(M9701,Market!A:A,Market!F:F,0)</f>
        <v>8.8999999999999996E-2</v>
      </c>
      <c r="X9701" s="55">
        <f t="shared" si="1210"/>
        <v>0.16335</v>
      </c>
      <c r="Y9701" s="55">
        <f t="shared" si="1211"/>
        <v>3.3450000000000002</v>
      </c>
      <c r="Z9701" s="54">
        <f t="shared" si="1212"/>
        <v>0.61432506887052341</v>
      </c>
      <c r="AA9701" s="49" t="str">
        <f t="shared" ca="1" si="1213"/>
        <v>Y</v>
      </c>
      <c r="AB9701" s="49">
        <f t="shared" ca="1" si="1214"/>
        <v>6</v>
      </c>
      <c r="AC9701" s="49" t="str">
        <f t="shared" ca="1" si="1215"/>
        <v>Y</v>
      </c>
    </row>
    <row r="9702" spans="1:29" x14ac:dyDescent="0.25">
      <c r="A9702">
        <v>11421</v>
      </c>
      <c r="B9702" s="9">
        <v>43192</v>
      </c>
      <c r="C9702" s="50" t="str">
        <f t="shared" si="1208"/>
        <v>Y</v>
      </c>
      <c r="D9702" s="52">
        <f>_xlfn.XLOOKUP(B9702,Cal_Date!B:B,Cal_Date!A:A,0)</f>
        <v>1</v>
      </c>
      <c r="E9702">
        <v>2018</v>
      </c>
      <c r="F9702" t="s">
        <v>121</v>
      </c>
      <c r="G9702" t="s">
        <v>129</v>
      </c>
      <c r="H9702" t="s">
        <v>14</v>
      </c>
      <c r="I9702" t="s">
        <v>18</v>
      </c>
      <c r="J9702" t="s">
        <v>15</v>
      </c>
      <c r="K9702" t="s">
        <v>43</v>
      </c>
      <c r="L9702">
        <v>1</v>
      </c>
      <c r="M9702">
        <v>1007</v>
      </c>
      <c r="O9702" t="s">
        <v>28</v>
      </c>
      <c r="R9702" t="s">
        <v>44</v>
      </c>
      <c r="S9702" s="49" t="str">
        <f t="shared" si="1209"/>
        <v>Card</v>
      </c>
      <c r="T9702" s="3">
        <v>0.03</v>
      </c>
      <c r="U9702" s="2">
        <v>5.4450000000000003</v>
      </c>
      <c r="V9702" s="2">
        <v>2.2200000000000002</v>
      </c>
      <c r="W9702" s="54">
        <f>_xlfn.XLOOKUP(M9702,Market!A:A,Market!F:F,0)</f>
        <v>8.8999999999999996E-2</v>
      </c>
      <c r="X9702" s="55">
        <f t="shared" si="1210"/>
        <v>0.16335</v>
      </c>
      <c r="Y9702" s="55">
        <f t="shared" si="1211"/>
        <v>3.2250000000000001</v>
      </c>
      <c r="Z9702" s="54">
        <f t="shared" si="1212"/>
        <v>0.59228650137741046</v>
      </c>
      <c r="AA9702" s="49" t="str">
        <f t="shared" ca="1" si="1213"/>
        <v>Y</v>
      </c>
      <c r="AB9702" s="49">
        <f t="shared" ca="1" si="1214"/>
        <v>6</v>
      </c>
      <c r="AC9702" s="49" t="str">
        <f t="shared" ca="1" si="1215"/>
        <v>Y</v>
      </c>
    </row>
    <row r="9703" spans="1:29" x14ac:dyDescent="0.25">
      <c r="A9703">
        <v>11422</v>
      </c>
      <c r="B9703" s="9">
        <v>43192</v>
      </c>
      <c r="C9703" s="50" t="str">
        <f t="shared" si="1208"/>
        <v>Y</v>
      </c>
      <c r="D9703" s="52">
        <f>_xlfn.XLOOKUP(B9703,Cal_Date!B:B,Cal_Date!A:A,0)</f>
        <v>1</v>
      </c>
      <c r="E9703">
        <v>2018</v>
      </c>
      <c r="F9703" t="s">
        <v>121</v>
      </c>
      <c r="G9703" t="s">
        <v>129</v>
      </c>
      <c r="H9703" t="s">
        <v>11</v>
      </c>
      <c r="I9703" t="s">
        <v>11</v>
      </c>
      <c r="J9703" t="s">
        <v>15</v>
      </c>
      <c r="K9703" t="s">
        <v>42</v>
      </c>
      <c r="L9703">
        <v>1</v>
      </c>
      <c r="M9703">
        <v>1007</v>
      </c>
      <c r="O9703" t="s">
        <v>28</v>
      </c>
      <c r="R9703" t="s">
        <v>44</v>
      </c>
      <c r="S9703" s="49" t="str">
        <f t="shared" si="1209"/>
        <v>Card</v>
      </c>
      <c r="T9703" s="3">
        <v>0.03</v>
      </c>
      <c r="U9703" s="2">
        <v>2.7225000000000001</v>
      </c>
      <c r="V9703" s="2">
        <v>0.87</v>
      </c>
      <c r="W9703" s="54">
        <f>_xlfn.XLOOKUP(M9703,Market!A:A,Market!F:F,0)</f>
        <v>8.8999999999999996E-2</v>
      </c>
      <c r="X9703" s="55">
        <f t="shared" si="1210"/>
        <v>8.1674999999999998E-2</v>
      </c>
      <c r="Y9703" s="55">
        <f t="shared" si="1211"/>
        <v>1.8525</v>
      </c>
      <c r="Z9703" s="54">
        <f t="shared" si="1212"/>
        <v>0.68044077134986225</v>
      </c>
      <c r="AA9703" s="49" t="str">
        <f t="shared" ca="1" si="1213"/>
        <v>Y</v>
      </c>
      <c r="AB9703" s="49">
        <f t="shared" ca="1" si="1214"/>
        <v>6</v>
      </c>
      <c r="AC9703" s="49" t="str">
        <f t="shared" ca="1" si="1215"/>
        <v>Y</v>
      </c>
    </row>
    <row r="9704" spans="1:29" x14ac:dyDescent="0.25">
      <c r="A9704">
        <v>11423</v>
      </c>
      <c r="B9704" s="9">
        <v>43192</v>
      </c>
      <c r="C9704" s="50" t="str">
        <f t="shared" si="1208"/>
        <v>Y</v>
      </c>
      <c r="D9704" s="52">
        <f>_xlfn.XLOOKUP(B9704,Cal_Date!B:B,Cal_Date!A:A,0)</f>
        <v>1</v>
      </c>
      <c r="E9704">
        <v>2018</v>
      </c>
      <c r="F9704" t="s">
        <v>121</v>
      </c>
      <c r="G9704" t="s">
        <v>129</v>
      </c>
      <c r="H9704" t="s">
        <v>11</v>
      </c>
      <c r="I9704" t="s">
        <v>11</v>
      </c>
      <c r="J9704" t="s">
        <v>15</v>
      </c>
      <c r="K9704" t="s">
        <v>42</v>
      </c>
      <c r="L9704">
        <v>1</v>
      </c>
      <c r="M9704">
        <v>1007</v>
      </c>
      <c r="O9704" t="s">
        <v>28</v>
      </c>
      <c r="R9704" t="s">
        <v>44</v>
      </c>
      <c r="S9704" s="49" t="str">
        <f t="shared" si="1209"/>
        <v>Card</v>
      </c>
      <c r="T9704" s="3">
        <v>0.03</v>
      </c>
      <c r="U9704" s="2">
        <v>2.7225000000000001</v>
      </c>
      <c r="V9704" s="2">
        <v>0.87</v>
      </c>
      <c r="W9704" s="54">
        <f>_xlfn.XLOOKUP(M9704,Market!A:A,Market!F:F,0)</f>
        <v>8.8999999999999996E-2</v>
      </c>
      <c r="X9704" s="55">
        <f t="shared" si="1210"/>
        <v>8.1674999999999998E-2</v>
      </c>
      <c r="Y9704" s="55">
        <f t="shared" si="1211"/>
        <v>1.8525</v>
      </c>
      <c r="Z9704" s="54">
        <f t="shared" si="1212"/>
        <v>0.68044077134986225</v>
      </c>
      <c r="AA9704" s="49" t="str">
        <f t="shared" ca="1" si="1213"/>
        <v>Y</v>
      </c>
      <c r="AB9704" s="49">
        <f t="shared" ca="1" si="1214"/>
        <v>6</v>
      </c>
      <c r="AC9704" s="49" t="str">
        <f t="shared" ca="1" si="1215"/>
        <v>Y</v>
      </c>
    </row>
    <row r="9705" spans="1:29" x14ac:dyDescent="0.25">
      <c r="A9705">
        <v>11424</v>
      </c>
      <c r="B9705" s="9">
        <v>43192</v>
      </c>
      <c r="C9705" s="50" t="str">
        <f t="shared" si="1208"/>
        <v>Y</v>
      </c>
      <c r="D9705" s="52">
        <f>_xlfn.XLOOKUP(B9705,Cal_Date!B:B,Cal_Date!A:A,0)</f>
        <v>1</v>
      </c>
      <c r="E9705">
        <v>2018</v>
      </c>
      <c r="F9705" t="s">
        <v>121</v>
      </c>
      <c r="G9705" t="s">
        <v>129</v>
      </c>
      <c r="H9705" t="s">
        <v>48</v>
      </c>
      <c r="I9705" t="s">
        <v>18</v>
      </c>
      <c r="J9705" t="s">
        <v>10</v>
      </c>
      <c r="K9705" t="s">
        <v>43</v>
      </c>
      <c r="L9705">
        <v>2</v>
      </c>
      <c r="M9705">
        <v>1005</v>
      </c>
      <c r="O9705" t="s">
        <v>25</v>
      </c>
      <c r="R9705" t="s">
        <v>44</v>
      </c>
      <c r="S9705" s="49" t="str">
        <f t="shared" si="1209"/>
        <v>Card</v>
      </c>
      <c r="T9705" s="3">
        <v>0.03</v>
      </c>
      <c r="U9705" s="2">
        <v>15.245999999999999</v>
      </c>
      <c r="V9705" s="2">
        <v>2.92</v>
      </c>
      <c r="W9705" s="54">
        <f>_xlfn.XLOOKUP(M9705,Market!A:A,Market!F:F,0)</f>
        <v>8.8999999999999996E-2</v>
      </c>
      <c r="X9705" s="55">
        <f t="shared" si="1210"/>
        <v>0.45737999999999995</v>
      </c>
      <c r="Y9705" s="55">
        <f t="shared" si="1211"/>
        <v>12.325999999999999</v>
      </c>
      <c r="Z9705" s="54">
        <f t="shared" si="1212"/>
        <v>0.80847435392889933</v>
      </c>
      <c r="AA9705" s="49" t="str">
        <f t="shared" ca="1" si="1213"/>
        <v>Y</v>
      </c>
      <c r="AB9705" s="49">
        <f t="shared" ca="1" si="1214"/>
        <v>6</v>
      </c>
      <c r="AC9705" s="49" t="str">
        <f t="shared" ca="1" si="1215"/>
        <v>Y</v>
      </c>
    </row>
    <row r="9706" spans="1:29" x14ac:dyDescent="0.25">
      <c r="A9706">
        <v>11425</v>
      </c>
      <c r="B9706" s="9">
        <v>43192</v>
      </c>
      <c r="C9706" s="50" t="str">
        <f t="shared" si="1208"/>
        <v>Y</v>
      </c>
      <c r="D9706" s="52">
        <f>_xlfn.XLOOKUP(B9706,Cal_Date!B:B,Cal_Date!A:A,0)</f>
        <v>1</v>
      </c>
      <c r="E9706">
        <v>2018</v>
      </c>
      <c r="F9706" t="s">
        <v>121</v>
      </c>
      <c r="G9706" t="s">
        <v>129</v>
      </c>
      <c r="H9706" t="s">
        <v>48</v>
      </c>
      <c r="I9706" t="s">
        <v>18</v>
      </c>
      <c r="J9706" t="s">
        <v>10</v>
      </c>
      <c r="K9706" t="s">
        <v>43</v>
      </c>
      <c r="L9706">
        <v>2</v>
      </c>
      <c r="M9706">
        <v>1005</v>
      </c>
      <c r="O9706" t="s">
        <v>25</v>
      </c>
      <c r="R9706" t="s">
        <v>44</v>
      </c>
      <c r="S9706" s="49" t="str">
        <f t="shared" si="1209"/>
        <v>Card</v>
      </c>
      <c r="T9706" s="3">
        <v>0.03</v>
      </c>
      <c r="U9706" s="2">
        <v>15.245999999999999</v>
      </c>
      <c r="V9706" s="2">
        <v>2.92</v>
      </c>
      <c r="W9706" s="54">
        <f>_xlfn.XLOOKUP(M9706,Market!A:A,Market!F:F,0)</f>
        <v>8.8999999999999996E-2</v>
      </c>
      <c r="X9706" s="55">
        <f t="shared" si="1210"/>
        <v>0.45737999999999995</v>
      </c>
      <c r="Y9706" s="55">
        <f t="shared" si="1211"/>
        <v>12.325999999999999</v>
      </c>
      <c r="Z9706" s="54">
        <f t="shared" si="1212"/>
        <v>0.80847435392889933</v>
      </c>
      <c r="AA9706" s="49" t="str">
        <f t="shared" ca="1" si="1213"/>
        <v>Y</v>
      </c>
      <c r="AB9706" s="49">
        <f t="shared" ca="1" si="1214"/>
        <v>6</v>
      </c>
      <c r="AC9706" s="49" t="str">
        <f t="shared" ca="1" si="1215"/>
        <v>Y</v>
      </c>
    </row>
    <row r="9707" spans="1:29" x14ac:dyDescent="0.25">
      <c r="A9707">
        <v>11426</v>
      </c>
      <c r="B9707" s="9">
        <v>43192</v>
      </c>
      <c r="C9707" s="50" t="str">
        <f t="shared" si="1208"/>
        <v>Y</v>
      </c>
      <c r="D9707" s="52">
        <f>_xlfn.XLOOKUP(B9707,Cal_Date!B:B,Cal_Date!A:A,0)</f>
        <v>1</v>
      </c>
      <c r="E9707">
        <v>2018</v>
      </c>
      <c r="F9707" t="s">
        <v>121</v>
      </c>
      <c r="G9707" t="s">
        <v>129</v>
      </c>
      <c r="H9707" t="s">
        <v>48</v>
      </c>
      <c r="I9707" t="s">
        <v>18</v>
      </c>
      <c r="J9707" t="s">
        <v>10</v>
      </c>
      <c r="K9707" t="s">
        <v>43</v>
      </c>
      <c r="L9707">
        <v>1</v>
      </c>
      <c r="M9707">
        <v>1002</v>
      </c>
      <c r="O9707" t="s">
        <v>28</v>
      </c>
      <c r="R9707" t="s">
        <v>44</v>
      </c>
      <c r="S9707" s="49" t="str">
        <f t="shared" si="1209"/>
        <v>Card</v>
      </c>
      <c r="T9707" s="3">
        <v>0.03</v>
      </c>
      <c r="U9707" s="2">
        <v>7.42</v>
      </c>
      <c r="V9707" s="2">
        <v>1.46</v>
      </c>
      <c r="W9707" s="54">
        <f>_xlfn.XLOOKUP(M9707,Market!A:A,Market!F:F,0)</f>
        <v>0.06</v>
      </c>
      <c r="X9707" s="55">
        <f t="shared" si="1210"/>
        <v>0.22259999999999999</v>
      </c>
      <c r="Y9707" s="55">
        <f t="shared" si="1211"/>
        <v>5.96</v>
      </c>
      <c r="Z9707" s="54">
        <f t="shared" si="1212"/>
        <v>0.80323450134770891</v>
      </c>
      <c r="AA9707" s="49" t="str">
        <f t="shared" ca="1" si="1213"/>
        <v>Y</v>
      </c>
      <c r="AB9707" s="49">
        <f t="shared" ca="1" si="1214"/>
        <v>6</v>
      </c>
      <c r="AC9707" s="49" t="str">
        <f t="shared" ca="1" si="1215"/>
        <v>Y</v>
      </c>
    </row>
    <row r="9708" spans="1:29" x14ac:dyDescent="0.25">
      <c r="A9708">
        <v>11427</v>
      </c>
      <c r="B9708" s="9">
        <v>43192</v>
      </c>
      <c r="C9708" s="50" t="str">
        <f t="shared" si="1208"/>
        <v>Y</v>
      </c>
      <c r="D9708" s="52">
        <f>_xlfn.XLOOKUP(B9708,Cal_Date!B:B,Cal_Date!A:A,0)</f>
        <v>1</v>
      </c>
      <c r="E9708">
        <v>2018</v>
      </c>
      <c r="F9708" t="s">
        <v>121</v>
      </c>
      <c r="G9708" t="s">
        <v>129</v>
      </c>
      <c r="H9708" t="s">
        <v>14</v>
      </c>
      <c r="I9708" t="s">
        <v>18</v>
      </c>
      <c r="J9708" t="s">
        <v>15</v>
      </c>
      <c r="K9708" t="s">
        <v>43</v>
      </c>
      <c r="L9708">
        <v>1</v>
      </c>
      <c r="M9708">
        <v>1004</v>
      </c>
      <c r="O9708" t="s">
        <v>28</v>
      </c>
      <c r="R9708" t="s">
        <v>44</v>
      </c>
      <c r="S9708" s="49" t="str">
        <f t="shared" si="1209"/>
        <v>Card</v>
      </c>
      <c r="T9708" s="3">
        <v>0.03</v>
      </c>
      <c r="U9708" s="2">
        <v>5.3000000000000007</v>
      </c>
      <c r="V9708" s="2">
        <v>2.1</v>
      </c>
      <c r="W9708" s="54">
        <f>_xlfn.XLOOKUP(M9708,Market!A:A,Market!F:F,0)</f>
        <v>0.06</v>
      </c>
      <c r="X9708" s="55">
        <f t="shared" si="1210"/>
        <v>0.159</v>
      </c>
      <c r="Y9708" s="55">
        <f t="shared" si="1211"/>
        <v>3.2000000000000006</v>
      </c>
      <c r="Z9708" s="54">
        <f t="shared" si="1212"/>
        <v>0.60377358490566047</v>
      </c>
      <c r="AA9708" s="49" t="str">
        <f t="shared" ca="1" si="1213"/>
        <v>Y</v>
      </c>
      <c r="AB9708" s="49">
        <f t="shared" ca="1" si="1214"/>
        <v>6</v>
      </c>
      <c r="AC9708" s="49" t="str">
        <f t="shared" ca="1" si="1215"/>
        <v>Y</v>
      </c>
    </row>
    <row r="9709" spans="1:29" x14ac:dyDescent="0.25">
      <c r="A9709">
        <v>11428</v>
      </c>
      <c r="B9709" s="9">
        <v>43192</v>
      </c>
      <c r="C9709" s="50" t="str">
        <f t="shared" si="1208"/>
        <v>Y</v>
      </c>
      <c r="D9709" s="52">
        <f>_xlfn.XLOOKUP(B9709,Cal_Date!B:B,Cal_Date!A:A,0)</f>
        <v>1</v>
      </c>
      <c r="E9709">
        <v>2018</v>
      </c>
      <c r="F9709" t="s">
        <v>121</v>
      </c>
      <c r="G9709" t="s">
        <v>129</v>
      </c>
      <c r="H9709" t="s">
        <v>11</v>
      </c>
      <c r="I9709" t="s">
        <v>11</v>
      </c>
      <c r="J9709" t="s">
        <v>15</v>
      </c>
      <c r="K9709" t="s">
        <v>42</v>
      </c>
      <c r="L9709">
        <v>1</v>
      </c>
      <c r="M9709">
        <v>1005</v>
      </c>
      <c r="O9709" t="s">
        <v>25</v>
      </c>
      <c r="R9709" t="s">
        <v>44</v>
      </c>
      <c r="S9709" s="49" t="str">
        <f t="shared" si="1209"/>
        <v>Card</v>
      </c>
      <c r="T9709" s="3">
        <v>0.03</v>
      </c>
      <c r="U9709" s="2">
        <v>2.7225000000000001</v>
      </c>
      <c r="V9709" s="2">
        <v>0.87</v>
      </c>
      <c r="W9709" s="54">
        <f>_xlfn.XLOOKUP(M9709,Market!A:A,Market!F:F,0)</f>
        <v>8.8999999999999996E-2</v>
      </c>
      <c r="X9709" s="55">
        <f t="shared" si="1210"/>
        <v>8.1674999999999998E-2</v>
      </c>
      <c r="Y9709" s="55">
        <f t="shared" si="1211"/>
        <v>1.8525</v>
      </c>
      <c r="Z9709" s="54">
        <f t="shared" si="1212"/>
        <v>0.68044077134986225</v>
      </c>
      <c r="AA9709" s="49" t="str">
        <f t="shared" ca="1" si="1213"/>
        <v>Y</v>
      </c>
      <c r="AB9709" s="49">
        <f t="shared" ca="1" si="1214"/>
        <v>6</v>
      </c>
      <c r="AC9709" s="49" t="str">
        <f t="shared" ca="1" si="1215"/>
        <v>Y</v>
      </c>
    </row>
    <row r="9710" spans="1:29" x14ac:dyDescent="0.25">
      <c r="A9710">
        <v>11429</v>
      </c>
      <c r="B9710" s="9">
        <v>43192</v>
      </c>
      <c r="C9710" s="50" t="str">
        <f t="shared" si="1208"/>
        <v>Y</v>
      </c>
      <c r="D9710" s="52">
        <f>_xlfn.XLOOKUP(B9710,Cal_Date!B:B,Cal_Date!A:A,0)</f>
        <v>1</v>
      </c>
      <c r="E9710">
        <v>2018</v>
      </c>
      <c r="F9710" t="s">
        <v>121</v>
      </c>
      <c r="G9710" t="s">
        <v>129</v>
      </c>
      <c r="H9710" t="s">
        <v>48</v>
      </c>
      <c r="I9710" t="s">
        <v>18</v>
      </c>
      <c r="J9710" t="s">
        <v>10</v>
      </c>
      <c r="K9710" t="s">
        <v>43</v>
      </c>
      <c r="L9710">
        <v>2</v>
      </c>
      <c r="M9710">
        <v>1001</v>
      </c>
      <c r="O9710" t="s">
        <v>25</v>
      </c>
      <c r="R9710" t="s">
        <v>44</v>
      </c>
      <c r="S9710" s="49" t="str">
        <f t="shared" si="1209"/>
        <v>Card</v>
      </c>
      <c r="T9710" s="3">
        <v>0.03</v>
      </c>
      <c r="U9710" s="2">
        <v>14.84</v>
      </c>
      <c r="V9710" s="2">
        <v>2.92</v>
      </c>
      <c r="W9710" s="54">
        <f>_xlfn.XLOOKUP(M9710,Market!A:A,Market!F:F,0)</f>
        <v>0.06</v>
      </c>
      <c r="X9710" s="55">
        <f t="shared" si="1210"/>
        <v>0.44519999999999998</v>
      </c>
      <c r="Y9710" s="55">
        <f t="shared" si="1211"/>
        <v>11.92</v>
      </c>
      <c r="Z9710" s="54">
        <f t="shared" si="1212"/>
        <v>0.80323450134770891</v>
      </c>
      <c r="AA9710" s="49" t="str">
        <f t="shared" ca="1" si="1213"/>
        <v>Y</v>
      </c>
      <c r="AB9710" s="49">
        <f t="shared" ca="1" si="1214"/>
        <v>6</v>
      </c>
      <c r="AC9710" s="49" t="str">
        <f t="shared" ca="1" si="1215"/>
        <v>Y</v>
      </c>
    </row>
    <row r="9711" spans="1:29" x14ac:dyDescent="0.25">
      <c r="A9711">
        <v>11430</v>
      </c>
      <c r="B9711" s="9">
        <v>43192</v>
      </c>
      <c r="C9711" s="50" t="str">
        <f t="shared" si="1208"/>
        <v>Y</v>
      </c>
      <c r="D9711" s="52">
        <f>_xlfn.XLOOKUP(B9711,Cal_Date!B:B,Cal_Date!A:A,0)</f>
        <v>1</v>
      </c>
      <c r="E9711">
        <v>2018</v>
      </c>
      <c r="F9711" t="s">
        <v>121</v>
      </c>
      <c r="G9711" t="s">
        <v>129</v>
      </c>
      <c r="H9711" t="s">
        <v>48</v>
      </c>
      <c r="I9711" t="s">
        <v>18</v>
      </c>
      <c r="J9711" t="s">
        <v>10</v>
      </c>
      <c r="K9711" t="s">
        <v>43</v>
      </c>
      <c r="L9711">
        <v>1</v>
      </c>
      <c r="M9711">
        <v>1010</v>
      </c>
      <c r="O9711" t="s">
        <v>25</v>
      </c>
      <c r="R9711" t="s">
        <v>44</v>
      </c>
      <c r="S9711" s="49" t="str">
        <f t="shared" si="1209"/>
        <v>Card</v>
      </c>
      <c r="T9711" s="3">
        <v>0.03</v>
      </c>
      <c r="U9711" s="2">
        <v>7.5600000000000005</v>
      </c>
      <c r="V9711" s="2">
        <v>1.46</v>
      </c>
      <c r="W9711" s="54">
        <f>_xlfn.XLOOKUP(M9711,Market!A:A,Market!F:F,0)</f>
        <v>0.08</v>
      </c>
      <c r="X9711" s="55">
        <f t="shared" si="1210"/>
        <v>0.2268</v>
      </c>
      <c r="Y9711" s="55">
        <f t="shared" si="1211"/>
        <v>6.1000000000000005</v>
      </c>
      <c r="Z9711" s="54">
        <f t="shared" si="1212"/>
        <v>0.80687830687830686</v>
      </c>
      <c r="AA9711" s="49" t="str">
        <f t="shared" ca="1" si="1213"/>
        <v>Y</v>
      </c>
      <c r="AB9711" s="49">
        <f t="shared" ca="1" si="1214"/>
        <v>6</v>
      </c>
      <c r="AC9711" s="49" t="str">
        <f t="shared" ca="1" si="1215"/>
        <v>Y</v>
      </c>
    </row>
    <row r="9712" spans="1:29" x14ac:dyDescent="0.25">
      <c r="A9712">
        <v>11431</v>
      </c>
      <c r="B9712" s="9">
        <v>43192</v>
      </c>
      <c r="C9712" s="50" t="str">
        <f t="shared" si="1208"/>
        <v>Y</v>
      </c>
      <c r="D9712" s="52">
        <f>_xlfn.XLOOKUP(B9712,Cal_Date!B:B,Cal_Date!A:A,0)</f>
        <v>1</v>
      </c>
      <c r="E9712">
        <v>2018</v>
      </c>
      <c r="F9712" t="s">
        <v>121</v>
      </c>
      <c r="G9712" t="s">
        <v>129</v>
      </c>
      <c r="H9712" t="s">
        <v>11</v>
      </c>
      <c r="I9712" t="s">
        <v>11</v>
      </c>
      <c r="J9712" t="s">
        <v>15</v>
      </c>
      <c r="K9712" t="s">
        <v>42</v>
      </c>
      <c r="L9712">
        <v>2</v>
      </c>
      <c r="M9712">
        <v>1011</v>
      </c>
      <c r="O9712" t="s">
        <v>25</v>
      </c>
      <c r="R9712" t="s">
        <v>44</v>
      </c>
      <c r="S9712" s="49" t="str">
        <f t="shared" si="1209"/>
        <v>Card</v>
      </c>
      <c r="T9712" s="3">
        <v>0.03</v>
      </c>
      <c r="U9712" s="2">
        <v>5.3000000000000007</v>
      </c>
      <c r="V9712" s="2">
        <v>1.74</v>
      </c>
      <c r="W9712" s="54">
        <f>_xlfn.XLOOKUP(M9712,Market!A:A,Market!F:F,0)</f>
        <v>0.06</v>
      </c>
      <c r="X9712" s="55">
        <f t="shared" si="1210"/>
        <v>0.159</v>
      </c>
      <c r="Y9712" s="55">
        <f t="shared" si="1211"/>
        <v>3.5600000000000005</v>
      </c>
      <c r="Z9712" s="54">
        <f t="shared" si="1212"/>
        <v>0.67169811320754713</v>
      </c>
      <c r="AA9712" s="49" t="str">
        <f t="shared" ca="1" si="1213"/>
        <v>Y</v>
      </c>
      <c r="AB9712" s="49">
        <f t="shared" ca="1" si="1214"/>
        <v>6</v>
      </c>
      <c r="AC9712" s="49" t="str">
        <f t="shared" ca="1" si="1215"/>
        <v>Y</v>
      </c>
    </row>
    <row r="9713" spans="1:29" x14ac:dyDescent="0.25">
      <c r="A9713">
        <v>11432</v>
      </c>
      <c r="B9713" s="9">
        <v>43192</v>
      </c>
      <c r="C9713" s="50" t="str">
        <f t="shared" si="1208"/>
        <v>Y</v>
      </c>
      <c r="D9713" s="52">
        <f>_xlfn.XLOOKUP(B9713,Cal_Date!B:B,Cal_Date!A:A,0)</f>
        <v>1</v>
      </c>
      <c r="E9713">
        <v>2018</v>
      </c>
      <c r="F9713" t="s">
        <v>121</v>
      </c>
      <c r="G9713" t="s">
        <v>129</v>
      </c>
      <c r="H9713" t="s">
        <v>11</v>
      </c>
      <c r="I9713" t="s">
        <v>11</v>
      </c>
      <c r="J9713" t="s">
        <v>15</v>
      </c>
      <c r="K9713" t="s">
        <v>42</v>
      </c>
      <c r="L9713">
        <v>1</v>
      </c>
      <c r="M9713">
        <v>1011</v>
      </c>
      <c r="O9713" t="s">
        <v>25</v>
      </c>
      <c r="R9713" t="s">
        <v>44</v>
      </c>
      <c r="S9713" s="49" t="str">
        <f t="shared" si="1209"/>
        <v>Card</v>
      </c>
      <c r="T9713" s="3">
        <v>0.03</v>
      </c>
      <c r="U9713" s="2">
        <v>2.6500000000000004</v>
      </c>
      <c r="V9713" s="2">
        <v>0.87</v>
      </c>
      <c r="W9713" s="54">
        <f>_xlfn.XLOOKUP(M9713,Market!A:A,Market!F:F,0)</f>
        <v>0.06</v>
      </c>
      <c r="X9713" s="55">
        <f t="shared" si="1210"/>
        <v>7.9500000000000001E-2</v>
      </c>
      <c r="Y9713" s="55">
        <f t="shared" si="1211"/>
        <v>1.7800000000000002</v>
      </c>
      <c r="Z9713" s="54">
        <f t="shared" si="1212"/>
        <v>0.67169811320754713</v>
      </c>
      <c r="AA9713" s="49" t="str">
        <f t="shared" ca="1" si="1213"/>
        <v>Y</v>
      </c>
      <c r="AB9713" s="49">
        <f t="shared" ca="1" si="1214"/>
        <v>6</v>
      </c>
      <c r="AC9713" s="49" t="str">
        <f t="shared" ca="1" si="1215"/>
        <v>Y</v>
      </c>
    </row>
    <row r="9714" spans="1:29" x14ac:dyDescent="0.25">
      <c r="A9714">
        <v>11433</v>
      </c>
      <c r="B9714" s="9">
        <v>43192</v>
      </c>
      <c r="C9714" s="50" t="str">
        <f t="shared" si="1208"/>
        <v>Y</v>
      </c>
      <c r="D9714" s="52">
        <f>_xlfn.XLOOKUP(B9714,Cal_Date!B:B,Cal_Date!A:A,0)</f>
        <v>1</v>
      </c>
      <c r="E9714">
        <v>2018</v>
      </c>
      <c r="F9714" t="s">
        <v>121</v>
      </c>
      <c r="G9714" t="s">
        <v>129</v>
      </c>
      <c r="H9714" t="s">
        <v>11</v>
      </c>
      <c r="I9714" t="s">
        <v>11</v>
      </c>
      <c r="J9714" t="s">
        <v>15</v>
      </c>
      <c r="K9714" t="s">
        <v>42</v>
      </c>
      <c r="L9714">
        <v>2</v>
      </c>
      <c r="M9714">
        <v>1001</v>
      </c>
      <c r="O9714" t="s">
        <v>25</v>
      </c>
      <c r="R9714" t="s">
        <v>44</v>
      </c>
      <c r="S9714" s="49" t="str">
        <f t="shared" si="1209"/>
        <v>Card</v>
      </c>
      <c r="T9714" s="3">
        <v>0.03</v>
      </c>
      <c r="U9714" s="2">
        <v>5.3000000000000007</v>
      </c>
      <c r="V9714" s="2">
        <v>1.74</v>
      </c>
      <c r="W9714" s="54">
        <f>_xlfn.XLOOKUP(M9714,Market!A:A,Market!F:F,0)</f>
        <v>0.06</v>
      </c>
      <c r="X9714" s="55">
        <f t="shared" si="1210"/>
        <v>0.159</v>
      </c>
      <c r="Y9714" s="55">
        <f t="shared" si="1211"/>
        <v>3.5600000000000005</v>
      </c>
      <c r="Z9714" s="54">
        <f t="shared" si="1212"/>
        <v>0.67169811320754713</v>
      </c>
      <c r="AA9714" s="49" t="str">
        <f t="shared" ca="1" si="1213"/>
        <v>Y</v>
      </c>
      <c r="AB9714" s="49">
        <f t="shared" ca="1" si="1214"/>
        <v>6</v>
      </c>
      <c r="AC9714" s="49" t="str">
        <f t="shared" ca="1" si="1215"/>
        <v>Y</v>
      </c>
    </row>
    <row r="9715" spans="1:29" x14ac:dyDescent="0.25">
      <c r="A9715">
        <v>11434</v>
      </c>
      <c r="B9715" s="9">
        <v>43192</v>
      </c>
      <c r="C9715" s="50" t="str">
        <f t="shared" si="1208"/>
        <v>Y</v>
      </c>
      <c r="D9715" s="52">
        <f>_xlfn.XLOOKUP(B9715,Cal_Date!B:B,Cal_Date!A:A,0)</f>
        <v>1</v>
      </c>
      <c r="E9715">
        <v>2018</v>
      </c>
      <c r="F9715" t="s">
        <v>121</v>
      </c>
      <c r="G9715" t="s">
        <v>129</v>
      </c>
      <c r="H9715" t="s">
        <v>48</v>
      </c>
      <c r="I9715" t="s">
        <v>18</v>
      </c>
      <c r="J9715" t="s">
        <v>10</v>
      </c>
      <c r="K9715" t="s">
        <v>43</v>
      </c>
      <c r="L9715">
        <v>1</v>
      </c>
      <c r="M9715">
        <v>1003</v>
      </c>
      <c r="O9715" t="s">
        <v>25</v>
      </c>
      <c r="R9715" t="s">
        <v>44</v>
      </c>
      <c r="S9715" s="49" t="str">
        <f t="shared" si="1209"/>
        <v>Card</v>
      </c>
      <c r="T9715" s="3">
        <v>0.03</v>
      </c>
      <c r="U9715" s="2">
        <v>7.42</v>
      </c>
      <c r="V9715" s="2">
        <v>1.46</v>
      </c>
      <c r="W9715" s="54">
        <f>_xlfn.XLOOKUP(M9715,Market!A:A,Market!F:F,0)</f>
        <v>0.06</v>
      </c>
      <c r="X9715" s="55">
        <f t="shared" si="1210"/>
        <v>0.22259999999999999</v>
      </c>
      <c r="Y9715" s="55">
        <f t="shared" si="1211"/>
        <v>5.96</v>
      </c>
      <c r="Z9715" s="54">
        <f t="shared" si="1212"/>
        <v>0.80323450134770891</v>
      </c>
      <c r="AA9715" s="49" t="str">
        <f t="shared" ca="1" si="1213"/>
        <v>Y</v>
      </c>
      <c r="AB9715" s="49">
        <f t="shared" ca="1" si="1214"/>
        <v>6</v>
      </c>
      <c r="AC9715" s="49" t="str">
        <f t="shared" ca="1" si="1215"/>
        <v>Y</v>
      </c>
    </row>
    <row r="9716" spans="1:29" x14ac:dyDescent="0.25">
      <c r="A9716">
        <v>11435</v>
      </c>
      <c r="B9716" s="9">
        <v>43192</v>
      </c>
      <c r="C9716" s="50" t="str">
        <f t="shared" si="1208"/>
        <v>Y</v>
      </c>
      <c r="D9716" s="52">
        <f>_xlfn.XLOOKUP(B9716,Cal_Date!B:B,Cal_Date!A:A,0)</f>
        <v>1</v>
      </c>
      <c r="E9716">
        <v>2018</v>
      </c>
      <c r="F9716" t="s">
        <v>121</v>
      </c>
      <c r="G9716" t="s">
        <v>129</v>
      </c>
      <c r="H9716" t="s">
        <v>48</v>
      </c>
      <c r="I9716" t="s">
        <v>18</v>
      </c>
      <c r="J9716" t="s">
        <v>10</v>
      </c>
      <c r="K9716" t="s">
        <v>43</v>
      </c>
      <c r="L9716">
        <v>1</v>
      </c>
      <c r="M9716">
        <v>1005</v>
      </c>
      <c r="O9716" t="s">
        <v>25</v>
      </c>
      <c r="R9716" t="s">
        <v>44</v>
      </c>
      <c r="S9716" s="49" t="str">
        <f t="shared" si="1209"/>
        <v>Card</v>
      </c>
      <c r="T9716" s="3">
        <v>0.03</v>
      </c>
      <c r="U9716" s="2">
        <v>7.6229999999999993</v>
      </c>
      <c r="V9716" s="2">
        <v>1.46</v>
      </c>
      <c r="W9716" s="54">
        <f>_xlfn.XLOOKUP(M9716,Market!A:A,Market!F:F,0)</f>
        <v>8.8999999999999996E-2</v>
      </c>
      <c r="X9716" s="55">
        <f t="shared" si="1210"/>
        <v>0.22868999999999998</v>
      </c>
      <c r="Y9716" s="55">
        <f t="shared" si="1211"/>
        <v>6.1629999999999994</v>
      </c>
      <c r="Z9716" s="54">
        <f t="shared" si="1212"/>
        <v>0.80847435392889933</v>
      </c>
      <c r="AA9716" s="49" t="str">
        <f t="shared" ca="1" si="1213"/>
        <v>Y</v>
      </c>
      <c r="AB9716" s="49">
        <f t="shared" ca="1" si="1214"/>
        <v>6</v>
      </c>
      <c r="AC9716" s="49" t="str">
        <f t="shared" ca="1" si="1215"/>
        <v>Y</v>
      </c>
    </row>
    <row r="9717" spans="1:29" x14ac:dyDescent="0.25">
      <c r="A9717">
        <v>11436</v>
      </c>
      <c r="B9717" s="9">
        <v>43192</v>
      </c>
      <c r="C9717" s="50" t="str">
        <f t="shared" si="1208"/>
        <v>Y</v>
      </c>
      <c r="D9717" s="52">
        <f>_xlfn.XLOOKUP(B9717,Cal_Date!B:B,Cal_Date!A:A,0)</f>
        <v>1</v>
      </c>
      <c r="E9717">
        <v>2018</v>
      </c>
      <c r="F9717" t="s">
        <v>121</v>
      </c>
      <c r="G9717" t="s">
        <v>129</v>
      </c>
      <c r="H9717" t="s">
        <v>48</v>
      </c>
      <c r="I9717" t="s">
        <v>18</v>
      </c>
      <c r="J9717" t="s">
        <v>10</v>
      </c>
      <c r="K9717" t="s">
        <v>43</v>
      </c>
      <c r="L9717">
        <v>1</v>
      </c>
      <c r="M9717">
        <v>1005</v>
      </c>
      <c r="O9717" t="s">
        <v>25</v>
      </c>
      <c r="R9717" t="s">
        <v>47</v>
      </c>
      <c r="S9717" s="49" t="str">
        <f t="shared" si="1209"/>
        <v>Card</v>
      </c>
      <c r="T9717" s="3">
        <v>3.5000000000000003E-2</v>
      </c>
      <c r="U9717" s="2">
        <v>7.6229999999999993</v>
      </c>
      <c r="V9717" s="2">
        <v>1.46</v>
      </c>
      <c r="W9717" s="54">
        <f>_xlfn.XLOOKUP(M9717,Market!A:A,Market!F:F,0)</f>
        <v>8.8999999999999996E-2</v>
      </c>
      <c r="X9717" s="55">
        <f t="shared" si="1210"/>
        <v>0.26680500000000001</v>
      </c>
      <c r="Y9717" s="55">
        <f t="shared" si="1211"/>
        <v>6.1629999999999994</v>
      </c>
      <c r="Z9717" s="54">
        <f t="shared" si="1212"/>
        <v>0.80847435392889933</v>
      </c>
      <c r="AA9717" s="49" t="str">
        <f t="shared" ca="1" si="1213"/>
        <v>Y</v>
      </c>
      <c r="AB9717" s="49">
        <f t="shared" ca="1" si="1214"/>
        <v>6</v>
      </c>
      <c r="AC9717" s="49" t="str">
        <f t="shared" ca="1" si="1215"/>
        <v>Y</v>
      </c>
    </row>
    <row r="9718" spans="1:29" x14ac:dyDescent="0.25">
      <c r="A9718">
        <v>11437</v>
      </c>
      <c r="B9718" s="9">
        <v>43192</v>
      </c>
      <c r="C9718" s="50" t="str">
        <f t="shared" si="1208"/>
        <v>Y</v>
      </c>
      <c r="D9718" s="52">
        <f>_xlfn.XLOOKUP(B9718,Cal_Date!B:B,Cal_Date!A:A,0)</f>
        <v>1</v>
      </c>
      <c r="E9718">
        <v>2018</v>
      </c>
      <c r="F9718" t="s">
        <v>121</v>
      </c>
      <c r="G9718" t="s">
        <v>129</v>
      </c>
      <c r="H9718" t="s">
        <v>14</v>
      </c>
      <c r="I9718" t="s">
        <v>18</v>
      </c>
      <c r="J9718" t="s">
        <v>15</v>
      </c>
      <c r="K9718" t="s">
        <v>43</v>
      </c>
      <c r="L9718">
        <v>1</v>
      </c>
      <c r="M9718">
        <v>1006</v>
      </c>
      <c r="O9718" t="s">
        <v>28</v>
      </c>
      <c r="R9718" t="s">
        <v>44</v>
      </c>
      <c r="S9718" s="49" t="str">
        <f t="shared" si="1209"/>
        <v>Card</v>
      </c>
      <c r="T9718" s="3">
        <v>0.03</v>
      </c>
      <c r="U9718" s="2">
        <v>5.4450000000000003</v>
      </c>
      <c r="V9718" s="2">
        <v>2.2200000000000002</v>
      </c>
      <c r="W9718" s="54">
        <f>_xlfn.XLOOKUP(M9718,Market!A:A,Market!F:F,0)</f>
        <v>8.8999999999999996E-2</v>
      </c>
      <c r="X9718" s="55">
        <f t="shared" si="1210"/>
        <v>0.16335</v>
      </c>
      <c r="Y9718" s="55">
        <f t="shared" si="1211"/>
        <v>3.2250000000000001</v>
      </c>
      <c r="Z9718" s="54">
        <f t="shared" si="1212"/>
        <v>0.59228650137741046</v>
      </c>
      <c r="AA9718" s="49" t="str">
        <f t="shared" ca="1" si="1213"/>
        <v>Y</v>
      </c>
      <c r="AB9718" s="49">
        <f t="shared" ca="1" si="1214"/>
        <v>6</v>
      </c>
      <c r="AC9718" s="49" t="str">
        <f t="shared" ca="1" si="1215"/>
        <v>Y</v>
      </c>
    </row>
    <row r="9719" spans="1:29" x14ac:dyDescent="0.25">
      <c r="A9719">
        <v>11438</v>
      </c>
      <c r="B9719" s="9">
        <v>43192</v>
      </c>
      <c r="C9719" s="50" t="str">
        <f t="shared" si="1208"/>
        <v>Y</v>
      </c>
      <c r="D9719" s="52">
        <f>_xlfn.XLOOKUP(B9719,Cal_Date!B:B,Cal_Date!A:A,0)</f>
        <v>1</v>
      </c>
      <c r="E9719">
        <v>2018</v>
      </c>
      <c r="F9719" t="s">
        <v>121</v>
      </c>
      <c r="G9719" t="s">
        <v>129</v>
      </c>
      <c r="H9719" t="s">
        <v>11</v>
      </c>
      <c r="I9719" t="s">
        <v>11</v>
      </c>
      <c r="J9719" t="s">
        <v>15</v>
      </c>
      <c r="K9719" t="s">
        <v>42</v>
      </c>
      <c r="L9719">
        <v>2</v>
      </c>
      <c r="M9719">
        <v>1002</v>
      </c>
      <c r="O9719" t="s">
        <v>28</v>
      </c>
      <c r="R9719" t="s">
        <v>44</v>
      </c>
      <c r="S9719" s="49" t="str">
        <f t="shared" si="1209"/>
        <v>Card</v>
      </c>
      <c r="T9719" s="3">
        <v>0.03</v>
      </c>
      <c r="U9719" s="2">
        <v>5.3000000000000007</v>
      </c>
      <c r="V9719" s="2">
        <v>1.74</v>
      </c>
      <c r="W9719" s="54">
        <f>_xlfn.XLOOKUP(M9719,Market!A:A,Market!F:F,0)</f>
        <v>0.06</v>
      </c>
      <c r="X9719" s="55">
        <f t="shared" si="1210"/>
        <v>0.159</v>
      </c>
      <c r="Y9719" s="55">
        <f t="shared" si="1211"/>
        <v>3.5600000000000005</v>
      </c>
      <c r="Z9719" s="54">
        <f t="shared" si="1212"/>
        <v>0.67169811320754713</v>
      </c>
      <c r="AA9719" s="49" t="str">
        <f t="shared" ca="1" si="1213"/>
        <v>Y</v>
      </c>
      <c r="AB9719" s="49">
        <f t="shared" ca="1" si="1214"/>
        <v>6</v>
      </c>
      <c r="AC9719" s="49" t="str">
        <f t="shared" ca="1" si="1215"/>
        <v>Y</v>
      </c>
    </row>
    <row r="9720" spans="1:29" x14ac:dyDescent="0.25">
      <c r="A9720">
        <v>11439</v>
      </c>
      <c r="B9720" s="9">
        <v>43192</v>
      </c>
      <c r="C9720" s="50" t="str">
        <f t="shared" si="1208"/>
        <v>Y</v>
      </c>
      <c r="D9720" s="52">
        <f>_xlfn.XLOOKUP(B9720,Cal_Date!B:B,Cal_Date!A:A,0)</f>
        <v>1</v>
      </c>
      <c r="E9720">
        <v>2018</v>
      </c>
      <c r="F9720" t="s">
        <v>121</v>
      </c>
      <c r="G9720" t="s">
        <v>129</v>
      </c>
      <c r="H9720" t="s">
        <v>11</v>
      </c>
      <c r="I9720" t="s">
        <v>11</v>
      </c>
      <c r="J9720" t="s">
        <v>15</v>
      </c>
      <c r="K9720" t="s">
        <v>42</v>
      </c>
      <c r="L9720">
        <v>1</v>
      </c>
      <c r="M9720">
        <v>1001</v>
      </c>
      <c r="O9720" t="s">
        <v>25</v>
      </c>
      <c r="R9720" t="s">
        <v>44</v>
      </c>
      <c r="S9720" s="49" t="str">
        <f t="shared" si="1209"/>
        <v>Card</v>
      </c>
      <c r="T9720" s="3">
        <v>0.03</v>
      </c>
      <c r="U9720" s="2">
        <v>2.6500000000000004</v>
      </c>
      <c r="V9720" s="2">
        <v>0.87</v>
      </c>
      <c r="W9720" s="54">
        <f>_xlfn.XLOOKUP(M9720,Market!A:A,Market!F:F,0)</f>
        <v>0.06</v>
      </c>
      <c r="X9720" s="55">
        <f t="shared" si="1210"/>
        <v>7.9500000000000001E-2</v>
      </c>
      <c r="Y9720" s="55">
        <f t="shared" si="1211"/>
        <v>1.7800000000000002</v>
      </c>
      <c r="Z9720" s="54">
        <f t="shared" si="1212"/>
        <v>0.67169811320754713</v>
      </c>
      <c r="AA9720" s="49" t="str">
        <f t="shared" ca="1" si="1213"/>
        <v>Y</v>
      </c>
      <c r="AB9720" s="49">
        <f t="shared" ca="1" si="1214"/>
        <v>6</v>
      </c>
      <c r="AC9720" s="49" t="str">
        <f t="shared" ca="1" si="1215"/>
        <v>Y</v>
      </c>
    </row>
    <row r="9721" spans="1:29" x14ac:dyDescent="0.25">
      <c r="A9721">
        <v>11440</v>
      </c>
      <c r="B9721" s="9">
        <v>43192</v>
      </c>
      <c r="C9721" s="50" t="str">
        <f t="shared" si="1208"/>
        <v>Y</v>
      </c>
      <c r="D9721" s="52">
        <f>_xlfn.XLOOKUP(B9721,Cal_Date!B:B,Cal_Date!A:A,0)</f>
        <v>1</v>
      </c>
      <c r="E9721">
        <v>2018</v>
      </c>
      <c r="F9721" t="s">
        <v>121</v>
      </c>
      <c r="G9721" t="s">
        <v>129</v>
      </c>
      <c r="H9721" t="s">
        <v>11</v>
      </c>
      <c r="I9721" t="s">
        <v>18</v>
      </c>
      <c r="J9721" t="s">
        <v>15</v>
      </c>
      <c r="K9721" t="s">
        <v>42</v>
      </c>
      <c r="L9721">
        <v>1</v>
      </c>
      <c r="M9721">
        <v>1003</v>
      </c>
      <c r="O9721" t="s">
        <v>25</v>
      </c>
      <c r="R9721" t="s">
        <v>44</v>
      </c>
      <c r="S9721" s="49" t="str">
        <f t="shared" si="1209"/>
        <v>Card</v>
      </c>
      <c r="T9721" s="3">
        <v>0.03</v>
      </c>
      <c r="U9721" s="2">
        <v>2.6500000000000004</v>
      </c>
      <c r="V9721" s="2">
        <v>1.4</v>
      </c>
      <c r="W9721" s="54">
        <f>_xlfn.XLOOKUP(M9721,Market!A:A,Market!F:F,0)</f>
        <v>0.06</v>
      </c>
      <c r="X9721" s="55">
        <f t="shared" si="1210"/>
        <v>7.9500000000000001E-2</v>
      </c>
      <c r="Y9721" s="55">
        <f t="shared" si="1211"/>
        <v>1.2500000000000004</v>
      </c>
      <c r="Z9721" s="54">
        <f t="shared" si="1212"/>
        <v>0.47169811320754729</v>
      </c>
      <c r="AA9721" s="49" t="str">
        <f t="shared" ca="1" si="1213"/>
        <v>Y</v>
      </c>
      <c r="AB9721" s="49">
        <f t="shared" ca="1" si="1214"/>
        <v>6</v>
      </c>
      <c r="AC9721" s="49" t="str">
        <f t="shared" ca="1" si="1215"/>
        <v>Y</v>
      </c>
    </row>
    <row r="9722" spans="1:29" x14ac:dyDescent="0.25">
      <c r="A9722">
        <v>11441</v>
      </c>
      <c r="B9722" s="9">
        <v>43192</v>
      </c>
      <c r="C9722" s="50" t="str">
        <f t="shared" si="1208"/>
        <v>Y</v>
      </c>
      <c r="D9722" s="52">
        <f>_xlfn.XLOOKUP(B9722,Cal_Date!B:B,Cal_Date!A:A,0)</f>
        <v>1</v>
      </c>
      <c r="E9722">
        <v>2018</v>
      </c>
      <c r="F9722" t="s">
        <v>121</v>
      </c>
      <c r="G9722" t="s">
        <v>129</v>
      </c>
      <c r="H9722" t="s">
        <v>48</v>
      </c>
      <c r="I9722" t="s">
        <v>18</v>
      </c>
      <c r="J9722" t="s">
        <v>10</v>
      </c>
      <c r="K9722" t="s">
        <v>43</v>
      </c>
      <c r="L9722">
        <v>1</v>
      </c>
      <c r="M9722">
        <v>1004</v>
      </c>
      <c r="O9722" t="s">
        <v>28</v>
      </c>
      <c r="R9722" t="s">
        <v>44</v>
      </c>
      <c r="S9722" s="49" t="str">
        <f t="shared" si="1209"/>
        <v>Card</v>
      </c>
      <c r="T9722" s="3">
        <v>0.03</v>
      </c>
      <c r="U9722" s="2">
        <v>7.42</v>
      </c>
      <c r="V9722" s="2">
        <v>1.46</v>
      </c>
      <c r="W9722" s="54">
        <f>_xlfn.XLOOKUP(M9722,Market!A:A,Market!F:F,0)</f>
        <v>0.06</v>
      </c>
      <c r="X9722" s="55">
        <f t="shared" si="1210"/>
        <v>0.22259999999999999</v>
      </c>
      <c r="Y9722" s="55">
        <f t="shared" si="1211"/>
        <v>5.96</v>
      </c>
      <c r="Z9722" s="54">
        <f t="shared" si="1212"/>
        <v>0.80323450134770891</v>
      </c>
      <c r="AA9722" s="49" t="str">
        <f t="shared" ca="1" si="1213"/>
        <v>Y</v>
      </c>
      <c r="AB9722" s="49">
        <f t="shared" ca="1" si="1214"/>
        <v>6</v>
      </c>
      <c r="AC9722" s="49" t="str">
        <f t="shared" ca="1" si="1215"/>
        <v>Y</v>
      </c>
    </row>
    <row r="9723" spans="1:29" x14ac:dyDescent="0.25">
      <c r="A9723">
        <v>11442</v>
      </c>
      <c r="B9723" s="9">
        <v>43192</v>
      </c>
      <c r="C9723" s="50" t="str">
        <f t="shared" si="1208"/>
        <v>Y</v>
      </c>
      <c r="D9723" s="52">
        <f>_xlfn.XLOOKUP(B9723,Cal_Date!B:B,Cal_Date!A:A,0)</f>
        <v>1</v>
      </c>
      <c r="E9723">
        <v>2018</v>
      </c>
      <c r="F9723" t="s">
        <v>121</v>
      </c>
      <c r="G9723" t="s">
        <v>129</v>
      </c>
      <c r="H9723" t="s">
        <v>14</v>
      </c>
      <c r="I9723" t="s">
        <v>18</v>
      </c>
      <c r="J9723" t="s">
        <v>15</v>
      </c>
      <c r="K9723" t="s">
        <v>43</v>
      </c>
      <c r="L9723">
        <v>1</v>
      </c>
      <c r="M9723">
        <v>1003</v>
      </c>
      <c r="O9723" t="s">
        <v>25</v>
      </c>
      <c r="R9723" t="s">
        <v>44</v>
      </c>
      <c r="S9723" s="49" t="str">
        <f t="shared" si="1209"/>
        <v>Card</v>
      </c>
      <c r="T9723" s="3">
        <v>0.03</v>
      </c>
      <c r="U9723" s="2">
        <v>5.3000000000000007</v>
      </c>
      <c r="V9723" s="2">
        <v>2.2200000000000002</v>
      </c>
      <c r="W9723" s="54">
        <f>_xlfn.XLOOKUP(M9723,Market!A:A,Market!F:F,0)</f>
        <v>0.06</v>
      </c>
      <c r="X9723" s="55">
        <f t="shared" si="1210"/>
        <v>0.159</v>
      </c>
      <c r="Y9723" s="55">
        <f t="shared" si="1211"/>
        <v>3.0800000000000005</v>
      </c>
      <c r="Z9723" s="54">
        <f t="shared" si="1212"/>
        <v>0.5811320754716981</v>
      </c>
      <c r="AA9723" s="49" t="str">
        <f t="shared" ca="1" si="1213"/>
        <v>Y</v>
      </c>
      <c r="AB9723" s="49">
        <f t="shared" ca="1" si="1214"/>
        <v>6</v>
      </c>
      <c r="AC9723" s="49" t="str">
        <f t="shared" ca="1" si="1215"/>
        <v>Y</v>
      </c>
    </row>
    <row r="9724" spans="1:29" x14ac:dyDescent="0.25">
      <c r="A9724">
        <v>11443</v>
      </c>
      <c r="B9724" s="9">
        <v>43192</v>
      </c>
      <c r="C9724" s="50" t="str">
        <f t="shared" si="1208"/>
        <v>Y</v>
      </c>
      <c r="D9724" s="52">
        <f>_xlfn.XLOOKUP(B9724,Cal_Date!B:B,Cal_Date!A:A,0)</f>
        <v>1</v>
      </c>
      <c r="E9724">
        <v>2018</v>
      </c>
      <c r="F9724" t="s">
        <v>121</v>
      </c>
      <c r="G9724" t="s">
        <v>129</v>
      </c>
      <c r="H9724" t="s">
        <v>11</v>
      </c>
      <c r="I9724" t="s">
        <v>11</v>
      </c>
      <c r="J9724" t="s">
        <v>15</v>
      </c>
      <c r="K9724" t="s">
        <v>42</v>
      </c>
      <c r="L9724">
        <v>1</v>
      </c>
      <c r="M9724">
        <v>1005</v>
      </c>
      <c r="O9724" t="s">
        <v>25</v>
      </c>
      <c r="R9724" t="s">
        <v>44</v>
      </c>
      <c r="S9724" s="49" t="str">
        <f t="shared" si="1209"/>
        <v>Card</v>
      </c>
      <c r="T9724" s="3">
        <v>0.03</v>
      </c>
      <c r="U9724" s="2">
        <v>2.7225000000000001</v>
      </c>
      <c r="V9724" s="2">
        <v>0.87</v>
      </c>
      <c r="W9724" s="54">
        <f>_xlfn.XLOOKUP(M9724,Market!A:A,Market!F:F,0)</f>
        <v>8.8999999999999996E-2</v>
      </c>
      <c r="X9724" s="55">
        <f t="shared" si="1210"/>
        <v>8.1674999999999998E-2</v>
      </c>
      <c r="Y9724" s="55">
        <f t="shared" si="1211"/>
        <v>1.8525</v>
      </c>
      <c r="Z9724" s="54">
        <f t="shared" si="1212"/>
        <v>0.68044077134986225</v>
      </c>
      <c r="AA9724" s="49" t="str">
        <f t="shared" ca="1" si="1213"/>
        <v>Y</v>
      </c>
      <c r="AB9724" s="49">
        <f t="shared" ca="1" si="1214"/>
        <v>6</v>
      </c>
      <c r="AC9724" s="49" t="str">
        <f t="shared" ca="1" si="1215"/>
        <v>Y</v>
      </c>
    </row>
    <row r="9725" spans="1:29" x14ac:dyDescent="0.25">
      <c r="A9725">
        <v>11444</v>
      </c>
      <c r="B9725" s="9">
        <v>43192</v>
      </c>
      <c r="C9725" s="50" t="str">
        <f t="shared" si="1208"/>
        <v>Y</v>
      </c>
      <c r="D9725" s="52">
        <f>_xlfn.XLOOKUP(B9725,Cal_Date!B:B,Cal_Date!A:A,0)</f>
        <v>1</v>
      </c>
      <c r="E9725">
        <v>2018</v>
      </c>
      <c r="F9725" t="s">
        <v>121</v>
      </c>
      <c r="G9725" t="s">
        <v>129</v>
      </c>
      <c r="H9725" t="s">
        <v>11</v>
      </c>
      <c r="I9725" t="s">
        <v>11</v>
      </c>
      <c r="J9725" t="s">
        <v>15</v>
      </c>
      <c r="K9725" t="s">
        <v>42</v>
      </c>
      <c r="L9725">
        <v>2</v>
      </c>
      <c r="M9725">
        <v>1007</v>
      </c>
      <c r="O9725" t="s">
        <v>28</v>
      </c>
      <c r="R9725" t="s">
        <v>44</v>
      </c>
      <c r="S9725" s="49" t="str">
        <f t="shared" si="1209"/>
        <v>Card</v>
      </c>
      <c r="T9725" s="3">
        <v>0.03</v>
      </c>
      <c r="U9725" s="2">
        <v>5.4450000000000003</v>
      </c>
      <c r="V9725" s="2">
        <v>1.74</v>
      </c>
      <c r="W9725" s="54">
        <f>_xlfn.XLOOKUP(M9725,Market!A:A,Market!F:F,0)</f>
        <v>8.8999999999999996E-2</v>
      </c>
      <c r="X9725" s="55">
        <f t="shared" si="1210"/>
        <v>0.16335</v>
      </c>
      <c r="Y9725" s="55">
        <f t="shared" si="1211"/>
        <v>3.7050000000000001</v>
      </c>
      <c r="Z9725" s="54">
        <f t="shared" si="1212"/>
        <v>0.68044077134986225</v>
      </c>
      <c r="AA9725" s="49" t="str">
        <f t="shared" ca="1" si="1213"/>
        <v>Y</v>
      </c>
      <c r="AB9725" s="49">
        <f t="shared" ca="1" si="1214"/>
        <v>6</v>
      </c>
      <c r="AC9725" s="49" t="str">
        <f t="shared" ca="1" si="1215"/>
        <v>Y</v>
      </c>
    </row>
    <row r="9726" spans="1:29" x14ac:dyDescent="0.25">
      <c r="A9726">
        <v>11445</v>
      </c>
      <c r="B9726" s="9">
        <v>43192</v>
      </c>
      <c r="C9726" s="50" t="str">
        <f t="shared" si="1208"/>
        <v>Y</v>
      </c>
      <c r="D9726" s="52">
        <f>_xlfn.XLOOKUP(B9726,Cal_Date!B:B,Cal_Date!A:A,0)</f>
        <v>1</v>
      </c>
      <c r="E9726">
        <v>2018</v>
      </c>
      <c r="F9726" t="s">
        <v>121</v>
      </c>
      <c r="G9726" t="s">
        <v>129</v>
      </c>
      <c r="H9726" t="s">
        <v>48</v>
      </c>
      <c r="I9726" t="s">
        <v>18</v>
      </c>
      <c r="J9726" t="s">
        <v>10</v>
      </c>
      <c r="K9726" t="s">
        <v>43</v>
      </c>
      <c r="L9726">
        <v>2</v>
      </c>
      <c r="M9726">
        <v>1009</v>
      </c>
      <c r="O9726" t="s">
        <v>28</v>
      </c>
      <c r="R9726" t="s">
        <v>44</v>
      </c>
      <c r="S9726" s="49" t="str">
        <f t="shared" si="1209"/>
        <v>Card</v>
      </c>
      <c r="T9726" s="3">
        <v>0.03</v>
      </c>
      <c r="U9726" s="2">
        <v>15.245999999999999</v>
      </c>
      <c r="V9726" s="2">
        <v>2.92</v>
      </c>
      <c r="W9726" s="54">
        <f>_xlfn.XLOOKUP(M9726,Market!A:A,Market!F:F,0)</f>
        <v>8.8999999999999996E-2</v>
      </c>
      <c r="X9726" s="55">
        <f t="shared" si="1210"/>
        <v>0.45737999999999995</v>
      </c>
      <c r="Y9726" s="55">
        <f t="shared" si="1211"/>
        <v>12.325999999999999</v>
      </c>
      <c r="Z9726" s="54">
        <f t="shared" si="1212"/>
        <v>0.80847435392889933</v>
      </c>
      <c r="AA9726" s="49" t="str">
        <f t="shared" ca="1" si="1213"/>
        <v>Y</v>
      </c>
      <c r="AB9726" s="49">
        <f t="shared" ca="1" si="1214"/>
        <v>6</v>
      </c>
      <c r="AC9726" s="49" t="str">
        <f t="shared" ca="1" si="1215"/>
        <v>Y</v>
      </c>
    </row>
    <row r="9727" spans="1:29" x14ac:dyDescent="0.25">
      <c r="A9727">
        <v>11446</v>
      </c>
      <c r="B9727" s="9">
        <v>43192</v>
      </c>
      <c r="C9727" s="50" t="str">
        <f t="shared" si="1208"/>
        <v>Y</v>
      </c>
      <c r="D9727" s="52">
        <f>_xlfn.XLOOKUP(B9727,Cal_Date!B:B,Cal_Date!A:A,0)</f>
        <v>1</v>
      </c>
      <c r="E9727">
        <v>2018</v>
      </c>
      <c r="F9727" t="s">
        <v>121</v>
      </c>
      <c r="G9727" t="s">
        <v>129</v>
      </c>
      <c r="H9727" t="s">
        <v>48</v>
      </c>
      <c r="I9727" t="s">
        <v>18</v>
      </c>
      <c r="J9727" t="s">
        <v>10</v>
      </c>
      <c r="K9727" t="s">
        <v>43</v>
      </c>
      <c r="L9727">
        <v>1</v>
      </c>
      <c r="M9727">
        <v>1001</v>
      </c>
      <c r="O9727" t="s">
        <v>25</v>
      </c>
      <c r="R9727" t="s">
        <v>44</v>
      </c>
      <c r="S9727" s="49" t="str">
        <f t="shared" si="1209"/>
        <v>Card</v>
      </c>
      <c r="T9727" s="3">
        <v>0.03</v>
      </c>
      <c r="U9727" s="2">
        <v>7.42</v>
      </c>
      <c r="V9727" s="2">
        <v>1.46</v>
      </c>
      <c r="W9727" s="54">
        <f>_xlfn.XLOOKUP(M9727,Market!A:A,Market!F:F,0)</f>
        <v>0.06</v>
      </c>
      <c r="X9727" s="55">
        <f t="shared" si="1210"/>
        <v>0.22259999999999999</v>
      </c>
      <c r="Y9727" s="55">
        <f t="shared" si="1211"/>
        <v>5.96</v>
      </c>
      <c r="Z9727" s="54">
        <f t="shared" si="1212"/>
        <v>0.80323450134770891</v>
      </c>
      <c r="AA9727" s="49" t="str">
        <f t="shared" ca="1" si="1213"/>
        <v>Y</v>
      </c>
      <c r="AB9727" s="49">
        <f t="shared" ca="1" si="1214"/>
        <v>6</v>
      </c>
      <c r="AC9727" s="49" t="str">
        <f t="shared" ca="1" si="1215"/>
        <v>Y</v>
      </c>
    </row>
    <row r="9728" spans="1:29" x14ac:dyDescent="0.25">
      <c r="A9728">
        <v>11447</v>
      </c>
      <c r="B9728" s="9">
        <v>43192</v>
      </c>
      <c r="C9728" s="50" t="str">
        <f t="shared" si="1208"/>
        <v>Y</v>
      </c>
      <c r="D9728" s="52">
        <f>_xlfn.XLOOKUP(B9728,Cal_Date!B:B,Cal_Date!A:A,0)</f>
        <v>1</v>
      </c>
      <c r="E9728">
        <v>2018</v>
      </c>
      <c r="F9728" t="s">
        <v>121</v>
      </c>
      <c r="G9728" t="s">
        <v>129</v>
      </c>
      <c r="H9728" t="s">
        <v>11</v>
      </c>
      <c r="I9728" t="s">
        <v>11</v>
      </c>
      <c r="J9728" t="s">
        <v>15</v>
      </c>
      <c r="K9728" t="s">
        <v>42</v>
      </c>
      <c r="L9728">
        <v>1</v>
      </c>
      <c r="M9728">
        <v>1010</v>
      </c>
      <c r="O9728" t="s">
        <v>25</v>
      </c>
      <c r="R9728" t="s">
        <v>44</v>
      </c>
      <c r="S9728" s="49" t="str">
        <f t="shared" si="1209"/>
        <v>Card</v>
      </c>
      <c r="T9728" s="3">
        <v>0.03</v>
      </c>
      <c r="U9728" s="2">
        <v>2.7</v>
      </c>
      <c r="V9728" s="2">
        <v>0.87</v>
      </c>
      <c r="W9728" s="54">
        <f>_xlfn.XLOOKUP(M9728,Market!A:A,Market!F:F,0)</f>
        <v>0.08</v>
      </c>
      <c r="X9728" s="55">
        <f t="shared" si="1210"/>
        <v>8.1000000000000003E-2</v>
      </c>
      <c r="Y9728" s="55">
        <f t="shared" si="1211"/>
        <v>1.83</v>
      </c>
      <c r="Z9728" s="54">
        <f t="shared" si="1212"/>
        <v>0.67777777777777781</v>
      </c>
      <c r="AA9728" s="49" t="str">
        <f t="shared" ca="1" si="1213"/>
        <v>Y</v>
      </c>
      <c r="AB9728" s="49">
        <f t="shared" ca="1" si="1214"/>
        <v>6</v>
      </c>
      <c r="AC9728" s="49" t="str">
        <f t="shared" ca="1" si="1215"/>
        <v>Y</v>
      </c>
    </row>
    <row r="9729" spans="1:29" x14ac:dyDescent="0.25">
      <c r="A9729">
        <v>11448</v>
      </c>
      <c r="B9729" s="9">
        <v>43192</v>
      </c>
      <c r="C9729" s="50" t="str">
        <f t="shared" si="1208"/>
        <v>Y</v>
      </c>
      <c r="D9729" s="52">
        <f>_xlfn.XLOOKUP(B9729,Cal_Date!B:B,Cal_Date!A:A,0)</f>
        <v>1</v>
      </c>
      <c r="E9729">
        <v>2018</v>
      </c>
      <c r="F9729" t="s">
        <v>121</v>
      </c>
      <c r="G9729" t="s">
        <v>129</v>
      </c>
      <c r="H9729" t="s">
        <v>48</v>
      </c>
      <c r="I9729" t="s">
        <v>18</v>
      </c>
      <c r="J9729" t="s">
        <v>10</v>
      </c>
      <c r="K9729" t="s">
        <v>43</v>
      </c>
      <c r="L9729">
        <v>1</v>
      </c>
      <c r="M9729">
        <v>1010</v>
      </c>
      <c r="O9729" t="s">
        <v>25</v>
      </c>
      <c r="R9729" t="s">
        <v>44</v>
      </c>
      <c r="S9729" s="49" t="str">
        <f t="shared" si="1209"/>
        <v>Card</v>
      </c>
      <c r="T9729" s="3">
        <v>0.03</v>
      </c>
      <c r="U9729" s="2">
        <v>7.5600000000000005</v>
      </c>
      <c r="V9729" s="2">
        <v>1.46</v>
      </c>
      <c r="W9729" s="54">
        <f>_xlfn.XLOOKUP(M9729,Market!A:A,Market!F:F,0)</f>
        <v>0.08</v>
      </c>
      <c r="X9729" s="55">
        <f t="shared" si="1210"/>
        <v>0.2268</v>
      </c>
      <c r="Y9729" s="55">
        <f t="shared" si="1211"/>
        <v>6.1000000000000005</v>
      </c>
      <c r="Z9729" s="54">
        <f t="shared" si="1212"/>
        <v>0.80687830687830686</v>
      </c>
      <c r="AA9729" s="49" t="str">
        <f t="shared" ca="1" si="1213"/>
        <v>Y</v>
      </c>
      <c r="AB9729" s="49">
        <f t="shared" ca="1" si="1214"/>
        <v>6</v>
      </c>
      <c r="AC9729" s="49" t="str">
        <f t="shared" ca="1" si="1215"/>
        <v>Y</v>
      </c>
    </row>
    <row r="9730" spans="1:29" x14ac:dyDescent="0.25">
      <c r="A9730">
        <v>11449</v>
      </c>
      <c r="B9730" s="9">
        <v>43192</v>
      </c>
      <c r="C9730" s="50" t="str">
        <f t="shared" si="1208"/>
        <v>Y</v>
      </c>
      <c r="D9730" s="52">
        <f>_xlfn.XLOOKUP(B9730,Cal_Date!B:B,Cal_Date!A:A,0)</f>
        <v>1</v>
      </c>
      <c r="E9730">
        <v>2018</v>
      </c>
      <c r="F9730" t="s">
        <v>121</v>
      </c>
      <c r="G9730" t="s">
        <v>129</v>
      </c>
      <c r="H9730" t="s">
        <v>14</v>
      </c>
      <c r="I9730" t="s">
        <v>18</v>
      </c>
      <c r="J9730" t="s">
        <v>15</v>
      </c>
      <c r="K9730" t="s">
        <v>43</v>
      </c>
      <c r="L9730">
        <v>2</v>
      </c>
      <c r="M9730">
        <v>1010</v>
      </c>
      <c r="O9730" t="s">
        <v>25</v>
      </c>
      <c r="R9730" t="s">
        <v>47</v>
      </c>
      <c r="S9730" s="49" t="str">
        <f t="shared" si="1209"/>
        <v>Card</v>
      </c>
      <c r="T9730" s="3">
        <v>3.5000000000000003E-2</v>
      </c>
      <c r="U9730" s="2">
        <v>10.8</v>
      </c>
      <c r="V9730" s="2">
        <v>4.2</v>
      </c>
      <c r="W9730" s="54">
        <f>_xlfn.XLOOKUP(M9730,Market!A:A,Market!F:F,0)</f>
        <v>0.08</v>
      </c>
      <c r="X9730" s="55">
        <f t="shared" si="1210"/>
        <v>0.37800000000000006</v>
      </c>
      <c r="Y9730" s="55">
        <f t="shared" si="1211"/>
        <v>6.6000000000000005</v>
      </c>
      <c r="Z9730" s="54">
        <f t="shared" si="1212"/>
        <v>0.61111111111111116</v>
      </c>
      <c r="AA9730" s="49" t="str">
        <f t="shared" ca="1" si="1213"/>
        <v>Y</v>
      </c>
      <c r="AB9730" s="49">
        <f t="shared" ca="1" si="1214"/>
        <v>6</v>
      </c>
      <c r="AC9730" s="49" t="str">
        <f t="shared" ca="1" si="1215"/>
        <v>Y</v>
      </c>
    </row>
    <row r="9731" spans="1:29" x14ac:dyDescent="0.25">
      <c r="A9731">
        <v>11450</v>
      </c>
      <c r="B9731" s="9">
        <v>43192</v>
      </c>
      <c r="C9731" s="50" t="str">
        <f t="shared" ref="C9731:C9794" si="1216">IF(OR(B9731="04/01/2018"+0,B9731="04/02/2018"+0),"Y","N")</f>
        <v>Y</v>
      </c>
      <c r="D9731" s="52">
        <f>_xlfn.XLOOKUP(B9731,Cal_Date!B:B,Cal_Date!A:A,0)</f>
        <v>1</v>
      </c>
      <c r="E9731">
        <v>2018</v>
      </c>
      <c r="F9731" t="s">
        <v>121</v>
      </c>
      <c r="G9731" t="s">
        <v>129</v>
      </c>
      <c r="H9731" t="s">
        <v>48</v>
      </c>
      <c r="I9731" t="s">
        <v>18</v>
      </c>
      <c r="J9731" t="s">
        <v>10</v>
      </c>
      <c r="K9731" t="s">
        <v>43</v>
      </c>
      <c r="L9731">
        <v>1</v>
      </c>
      <c r="M9731">
        <v>1010</v>
      </c>
      <c r="O9731" t="s">
        <v>25</v>
      </c>
      <c r="R9731" t="s">
        <v>44</v>
      </c>
      <c r="S9731" s="49" t="str">
        <f t="shared" ref="S9731:S9794" si="1217">IF(R9731="Cash","Cash","Card")</f>
        <v>Card</v>
      </c>
      <c r="T9731" s="3">
        <v>0.03</v>
      </c>
      <c r="U9731" s="2">
        <v>7.5600000000000005</v>
      </c>
      <c r="V9731" s="2">
        <v>1.46</v>
      </c>
      <c r="W9731" s="54">
        <f>_xlfn.XLOOKUP(M9731,Market!A:A,Market!F:F,0)</f>
        <v>0.08</v>
      </c>
      <c r="X9731" s="55">
        <f t="shared" ref="X9731:X9794" si="1218">T9731*U9731</f>
        <v>0.2268</v>
      </c>
      <c r="Y9731" s="55">
        <f t="shared" ref="Y9731:Y9794" si="1219">U9731-V9731</f>
        <v>6.1000000000000005</v>
      </c>
      <c r="Z9731" s="54">
        <f t="shared" ref="Z9731:Z9794" si="1220">Y9731/U9731</f>
        <v>0.80687830687830686</v>
      </c>
      <c r="AA9731" s="49" t="str">
        <f t="shared" ref="AA9731:AA9794" ca="1" si="1221">IF(DATEDIF(B9731,TODAY(),"y")&gt;5,"Y","N")</f>
        <v>Y</v>
      </c>
      <c r="AB9731" s="49">
        <f t="shared" ref="AB9731:AB9794" ca="1" si="1222">DATEDIF(B9731,TODAY(),"y")</f>
        <v>6</v>
      </c>
      <c r="AC9731" s="49" t="str">
        <f t="shared" ref="AC9731:AC9794" ca="1" si="1223">IF(AB9731&gt;5,"Y","N")</f>
        <v>Y</v>
      </c>
    </row>
    <row r="9732" spans="1:29" x14ac:dyDescent="0.25">
      <c r="A9732">
        <v>11451</v>
      </c>
      <c r="B9732" s="9">
        <v>43192</v>
      </c>
      <c r="C9732" s="50" t="str">
        <f t="shared" si="1216"/>
        <v>Y</v>
      </c>
      <c r="D9732" s="52">
        <f>_xlfn.XLOOKUP(B9732,Cal_Date!B:B,Cal_Date!A:A,0)</f>
        <v>1</v>
      </c>
      <c r="E9732">
        <v>2018</v>
      </c>
      <c r="F9732" t="s">
        <v>121</v>
      </c>
      <c r="G9732" t="s">
        <v>129</v>
      </c>
      <c r="H9732" t="s">
        <v>11</v>
      </c>
      <c r="I9732" t="s">
        <v>18</v>
      </c>
      <c r="J9732" t="s">
        <v>15</v>
      </c>
      <c r="K9732" t="s">
        <v>42</v>
      </c>
      <c r="L9732">
        <v>2</v>
      </c>
      <c r="M9732">
        <v>1011</v>
      </c>
      <c r="O9732" t="s">
        <v>25</v>
      </c>
      <c r="R9732" t="s">
        <v>44</v>
      </c>
      <c r="S9732" s="49" t="str">
        <f t="shared" si="1217"/>
        <v>Card</v>
      </c>
      <c r="T9732" s="3">
        <v>0.03</v>
      </c>
      <c r="U9732" s="2">
        <v>5.3000000000000007</v>
      </c>
      <c r="V9732" s="2">
        <v>2.8</v>
      </c>
      <c r="W9732" s="54">
        <f>_xlfn.XLOOKUP(M9732,Market!A:A,Market!F:F,0)</f>
        <v>0.06</v>
      </c>
      <c r="X9732" s="55">
        <f t="shared" si="1218"/>
        <v>0.159</v>
      </c>
      <c r="Y9732" s="55">
        <f t="shared" si="1219"/>
        <v>2.5000000000000009</v>
      </c>
      <c r="Z9732" s="54">
        <f t="shared" si="1220"/>
        <v>0.47169811320754729</v>
      </c>
      <c r="AA9732" s="49" t="str">
        <f t="shared" ca="1" si="1221"/>
        <v>Y</v>
      </c>
      <c r="AB9732" s="49">
        <f t="shared" ca="1" si="1222"/>
        <v>6</v>
      </c>
      <c r="AC9732" s="49" t="str">
        <f t="shared" ca="1" si="1223"/>
        <v>Y</v>
      </c>
    </row>
    <row r="9733" spans="1:29" x14ac:dyDescent="0.25">
      <c r="A9733">
        <v>11452</v>
      </c>
      <c r="B9733" s="9">
        <v>43192</v>
      </c>
      <c r="C9733" s="50" t="str">
        <f t="shared" si="1216"/>
        <v>Y</v>
      </c>
      <c r="D9733" s="52">
        <f>_xlfn.XLOOKUP(B9733,Cal_Date!B:B,Cal_Date!A:A,0)</f>
        <v>1</v>
      </c>
      <c r="E9733">
        <v>2018</v>
      </c>
      <c r="F9733" t="s">
        <v>121</v>
      </c>
      <c r="G9733" t="s">
        <v>129</v>
      </c>
      <c r="H9733" t="s">
        <v>11</v>
      </c>
      <c r="I9733" t="s">
        <v>18</v>
      </c>
      <c r="J9733" t="s">
        <v>15</v>
      </c>
      <c r="K9733" t="s">
        <v>42</v>
      </c>
      <c r="L9733">
        <v>1</v>
      </c>
      <c r="M9733">
        <v>1007</v>
      </c>
      <c r="O9733" t="s">
        <v>28</v>
      </c>
      <c r="R9733" t="s">
        <v>44</v>
      </c>
      <c r="S9733" s="49" t="str">
        <f t="shared" si="1217"/>
        <v>Card</v>
      </c>
      <c r="T9733" s="3">
        <v>0.03</v>
      </c>
      <c r="U9733" s="2">
        <v>2.7225000000000001</v>
      </c>
      <c r="V9733" s="2">
        <v>1.4</v>
      </c>
      <c r="W9733" s="54">
        <f>_xlfn.XLOOKUP(M9733,Market!A:A,Market!F:F,0)</f>
        <v>8.8999999999999996E-2</v>
      </c>
      <c r="X9733" s="55">
        <f t="shared" si="1218"/>
        <v>8.1674999999999998E-2</v>
      </c>
      <c r="Y9733" s="55">
        <f t="shared" si="1219"/>
        <v>1.3225000000000002</v>
      </c>
      <c r="Z9733" s="54">
        <f t="shared" si="1220"/>
        <v>0.48576675849403128</v>
      </c>
      <c r="AA9733" s="49" t="str">
        <f t="shared" ca="1" si="1221"/>
        <v>Y</v>
      </c>
      <c r="AB9733" s="49">
        <f t="shared" ca="1" si="1222"/>
        <v>6</v>
      </c>
      <c r="AC9733" s="49" t="str">
        <f t="shared" ca="1" si="1223"/>
        <v>Y</v>
      </c>
    </row>
    <row r="9734" spans="1:29" x14ac:dyDescent="0.25">
      <c r="A9734">
        <v>11453</v>
      </c>
      <c r="B9734" s="9">
        <v>43192</v>
      </c>
      <c r="C9734" s="50" t="str">
        <f t="shared" si="1216"/>
        <v>Y</v>
      </c>
      <c r="D9734" s="52">
        <f>_xlfn.XLOOKUP(B9734,Cal_Date!B:B,Cal_Date!A:A,0)</f>
        <v>1</v>
      </c>
      <c r="E9734">
        <v>2018</v>
      </c>
      <c r="F9734" t="s">
        <v>121</v>
      </c>
      <c r="G9734" t="s">
        <v>129</v>
      </c>
      <c r="H9734" t="s">
        <v>48</v>
      </c>
      <c r="I9734" t="s">
        <v>18</v>
      </c>
      <c r="J9734" t="s">
        <v>10</v>
      </c>
      <c r="K9734" t="s">
        <v>43</v>
      </c>
      <c r="L9734">
        <v>2</v>
      </c>
      <c r="M9734">
        <v>1007</v>
      </c>
      <c r="O9734" t="s">
        <v>28</v>
      </c>
      <c r="R9734" t="s">
        <v>44</v>
      </c>
      <c r="S9734" s="49" t="str">
        <f t="shared" si="1217"/>
        <v>Card</v>
      </c>
      <c r="T9734" s="3">
        <v>0.03</v>
      </c>
      <c r="U9734" s="2">
        <v>15.245999999999999</v>
      </c>
      <c r="V9734" s="2">
        <v>2.92</v>
      </c>
      <c r="W9734" s="54">
        <f>_xlfn.XLOOKUP(M9734,Market!A:A,Market!F:F,0)</f>
        <v>8.8999999999999996E-2</v>
      </c>
      <c r="X9734" s="55">
        <f t="shared" si="1218"/>
        <v>0.45737999999999995</v>
      </c>
      <c r="Y9734" s="55">
        <f t="shared" si="1219"/>
        <v>12.325999999999999</v>
      </c>
      <c r="Z9734" s="54">
        <f t="shared" si="1220"/>
        <v>0.80847435392889933</v>
      </c>
      <c r="AA9734" s="49" t="str">
        <f t="shared" ca="1" si="1221"/>
        <v>Y</v>
      </c>
      <c r="AB9734" s="49">
        <f t="shared" ca="1" si="1222"/>
        <v>6</v>
      </c>
      <c r="AC9734" s="49" t="str">
        <f t="shared" ca="1" si="1223"/>
        <v>Y</v>
      </c>
    </row>
    <row r="9735" spans="1:29" x14ac:dyDescent="0.25">
      <c r="A9735">
        <v>11454</v>
      </c>
      <c r="B9735" s="9">
        <v>43192</v>
      </c>
      <c r="C9735" s="50" t="str">
        <f t="shared" si="1216"/>
        <v>Y</v>
      </c>
      <c r="D9735" s="52">
        <f>_xlfn.XLOOKUP(B9735,Cal_Date!B:B,Cal_Date!A:A,0)</f>
        <v>1</v>
      </c>
      <c r="E9735">
        <v>2018</v>
      </c>
      <c r="F9735" t="s">
        <v>121</v>
      </c>
      <c r="G9735" t="s">
        <v>129</v>
      </c>
      <c r="H9735" t="s">
        <v>48</v>
      </c>
      <c r="I9735" t="s">
        <v>18</v>
      </c>
      <c r="J9735" t="s">
        <v>10</v>
      </c>
      <c r="K9735" t="s">
        <v>43</v>
      </c>
      <c r="L9735">
        <v>1</v>
      </c>
      <c r="M9735">
        <v>1008</v>
      </c>
      <c r="O9735" t="s">
        <v>28</v>
      </c>
      <c r="R9735" t="s">
        <v>44</v>
      </c>
      <c r="S9735" s="49" t="str">
        <f t="shared" si="1217"/>
        <v>Card</v>
      </c>
      <c r="T9735" s="3">
        <v>0.03</v>
      </c>
      <c r="U9735" s="2">
        <v>7.6229999999999993</v>
      </c>
      <c r="V9735" s="2">
        <v>1.46</v>
      </c>
      <c r="W9735" s="54">
        <f>_xlfn.XLOOKUP(M9735,Market!A:A,Market!F:F,0)</f>
        <v>8.8999999999999996E-2</v>
      </c>
      <c r="X9735" s="55">
        <f t="shared" si="1218"/>
        <v>0.22868999999999998</v>
      </c>
      <c r="Y9735" s="55">
        <f t="shared" si="1219"/>
        <v>6.1629999999999994</v>
      </c>
      <c r="Z9735" s="54">
        <f t="shared" si="1220"/>
        <v>0.80847435392889933</v>
      </c>
      <c r="AA9735" s="49" t="str">
        <f t="shared" ca="1" si="1221"/>
        <v>Y</v>
      </c>
      <c r="AB9735" s="49">
        <f t="shared" ca="1" si="1222"/>
        <v>6</v>
      </c>
      <c r="AC9735" s="49" t="str">
        <f t="shared" ca="1" si="1223"/>
        <v>Y</v>
      </c>
    </row>
    <row r="9736" spans="1:29" x14ac:dyDescent="0.25">
      <c r="A9736">
        <v>11455</v>
      </c>
      <c r="B9736" s="9">
        <v>43192</v>
      </c>
      <c r="C9736" s="50" t="str">
        <f t="shared" si="1216"/>
        <v>Y</v>
      </c>
      <c r="D9736" s="52">
        <f>_xlfn.XLOOKUP(B9736,Cal_Date!B:B,Cal_Date!A:A,0)</f>
        <v>1</v>
      </c>
      <c r="E9736">
        <v>2018</v>
      </c>
      <c r="F9736" t="s">
        <v>121</v>
      </c>
      <c r="G9736" t="s">
        <v>129</v>
      </c>
      <c r="H9736" t="s">
        <v>14</v>
      </c>
      <c r="I9736" t="s">
        <v>18</v>
      </c>
      <c r="J9736" t="s">
        <v>15</v>
      </c>
      <c r="K9736" t="s">
        <v>43</v>
      </c>
      <c r="L9736">
        <v>1</v>
      </c>
      <c r="M9736">
        <v>1004</v>
      </c>
      <c r="O9736" t="s">
        <v>28</v>
      </c>
      <c r="R9736" t="s">
        <v>44</v>
      </c>
      <c r="S9736" s="49" t="str">
        <f t="shared" si="1217"/>
        <v>Card</v>
      </c>
      <c r="T9736" s="3">
        <v>0.03</v>
      </c>
      <c r="U9736" s="2">
        <v>5.3000000000000007</v>
      </c>
      <c r="V9736" s="2">
        <v>2.1</v>
      </c>
      <c r="W9736" s="54">
        <f>_xlfn.XLOOKUP(M9736,Market!A:A,Market!F:F,0)</f>
        <v>0.06</v>
      </c>
      <c r="X9736" s="55">
        <f t="shared" si="1218"/>
        <v>0.159</v>
      </c>
      <c r="Y9736" s="55">
        <f t="shared" si="1219"/>
        <v>3.2000000000000006</v>
      </c>
      <c r="Z9736" s="54">
        <f t="shared" si="1220"/>
        <v>0.60377358490566047</v>
      </c>
      <c r="AA9736" s="49" t="str">
        <f t="shared" ca="1" si="1221"/>
        <v>Y</v>
      </c>
      <c r="AB9736" s="49">
        <f t="shared" ca="1" si="1222"/>
        <v>6</v>
      </c>
      <c r="AC9736" s="49" t="str">
        <f t="shared" ca="1" si="1223"/>
        <v>Y</v>
      </c>
    </row>
    <row r="9737" spans="1:29" x14ac:dyDescent="0.25">
      <c r="A9737">
        <v>11456</v>
      </c>
      <c r="B9737" s="9">
        <v>43192</v>
      </c>
      <c r="C9737" s="50" t="str">
        <f t="shared" si="1216"/>
        <v>Y</v>
      </c>
      <c r="D9737" s="52">
        <f>_xlfn.XLOOKUP(B9737,Cal_Date!B:B,Cal_Date!A:A,0)</f>
        <v>1</v>
      </c>
      <c r="E9737">
        <v>2018</v>
      </c>
      <c r="F9737" t="s">
        <v>121</v>
      </c>
      <c r="G9737" t="s">
        <v>129</v>
      </c>
      <c r="H9737" t="s">
        <v>11</v>
      </c>
      <c r="I9737" t="s">
        <v>11</v>
      </c>
      <c r="J9737" t="s">
        <v>15</v>
      </c>
      <c r="K9737" t="s">
        <v>42</v>
      </c>
      <c r="L9737">
        <v>1</v>
      </c>
      <c r="M9737">
        <v>1003</v>
      </c>
      <c r="O9737" t="s">
        <v>25</v>
      </c>
      <c r="R9737" t="s">
        <v>44</v>
      </c>
      <c r="S9737" s="49" t="str">
        <f t="shared" si="1217"/>
        <v>Card</v>
      </c>
      <c r="T9737" s="3">
        <v>0.03</v>
      </c>
      <c r="U9737" s="2">
        <v>2.6500000000000004</v>
      </c>
      <c r="V9737" s="2">
        <v>0.87</v>
      </c>
      <c r="W9737" s="54">
        <f>_xlfn.XLOOKUP(M9737,Market!A:A,Market!F:F,0)</f>
        <v>0.06</v>
      </c>
      <c r="X9737" s="55">
        <f t="shared" si="1218"/>
        <v>7.9500000000000001E-2</v>
      </c>
      <c r="Y9737" s="55">
        <f t="shared" si="1219"/>
        <v>1.7800000000000002</v>
      </c>
      <c r="Z9737" s="54">
        <f t="shared" si="1220"/>
        <v>0.67169811320754713</v>
      </c>
      <c r="AA9737" s="49" t="str">
        <f t="shared" ca="1" si="1221"/>
        <v>Y</v>
      </c>
      <c r="AB9737" s="49">
        <f t="shared" ca="1" si="1222"/>
        <v>6</v>
      </c>
      <c r="AC9737" s="49" t="str">
        <f t="shared" ca="1" si="1223"/>
        <v>Y</v>
      </c>
    </row>
    <row r="9738" spans="1:29" x14ac:dyDescent="0.25">
      <c r="A9738">
        <v>11457</v>
      </c>
      <c r="B9738" s="9">
        <v>43192</v>
      </c>
      <c r="C9738" s="50" t="str">
        <f t="shared" si="1216"/>
        <v>Y</v>
      </c>
      <c r="D9738" s="52">
        <f>_xlfn.XLOOKUP(B9738,Cal_Date!B:B,Cal_Date!A:A,0)</f>
        <v>1</v>
      </c>
      <c r="E9738">
        <v>2018</v>
      </c>
      <c r="F9738" t="s">
        <v>121</v>
      </c>
      <c r="G9738" t="s">
        <v>129</v>
      </c>
      <c r="H9738" t="s">
        <v>48</v>
      </c>
      <c r="I9738" t="s">
        <v>18</v>
      </c>
      <c r="J9738" t="s">
        <v>10</v>
      </c>
      <c r="K9738" t="s">
        <v>43</v>
      </c>
      <c r="L9738">
        <v>1</v>
      </c>
      <c r="M9738">
        <v>1002</v>
      </c>
      <c r="O9738" t="s">
        <v>28</v>
      </c>
      <c r="R9738" t="s">
        <v>44</v>
      </c>
      <c r="S9738" s="49" t="str">
        <f t="shared" si="1217"/>
        <v>Card</v>
      </c>
      <c r="T9738" s="3">
        <v>0.03</v>
      </c>
      <c r="U9738" s="2">
        <v>7.42</v>
      </c>
      <c r="V9738" s="2">
        <v>1.46</v>
      </c>
      <c r="W9738" s="54">
        <f>_xlfn.XLOOKUP(M9738,Market!A:A,Market!F:F,0)</f>
        <v>0.06</v>
      </c>
      <c r="X9738" s="55">
        <f t="shared" si="1218"/>
        <v>0.22259999999999999</v>
      </c>
      <c r="Y9738" s="55">
        <f t="shared" si="1219"/>
        <v>5.96</v>
      </c>
      <c r="Z9738" s="54">
        <f t="shared" si="1220"/>
        <v>0.80323450134770891</v>
      </c>
      <c r="AA9738" s="49" t="str">
        <f t="shared" ca="1" si="1221"/>
        <v>Y</v>
      </c>
      <c r="AB9738" s="49">
        <f t="shared" ca="1" si="1222"/>
        <v>6</v>
      </c>
      <c r="AC9738" s="49" t="str">
        <f t="shared" ca="1" si="1223"/>
        <v>Y</v>
      </c>
    </row>
    <row r="9739" spans="1:29" x14ac:dyDescent="0.25">
      <c r="A9739">
        <v>11458</v>
      </c>
      <c r="B9739" s="9">
        <v>43192</v>
      </c>
      <c r="C9739" s="50" t="str">
        <f t="shared" si="1216"/>
        <v>Y</v>
      </c>
      <c r="D9739" s="52">
        <f>_xlfn.XLOOKUP(B9739,Cal_Date!B:B,Cal_Date!A:A,0)</f>
        <v>1</v>
      </c>
      <c r="E9739">
        <v>2018</v>
      </c>
      <c r="F9739" t="s">
        <v>121</v>
      </c>
      <c r="G9739" t="s">
        <v>129</v>
      </c>
      <c r="H9739" t="s">
        <v>48</v>
      </c>
      <c r="I9739" t="s">
        <v>18</v>
      </c>
      <c r="J9739" t="s">
        <v>10</v>
      </c>
      <c r="K9739" t="s">
        <v>43</v>
      </c>
      <c r="L9739">
        <v>2</v>
      </c>
      <c r="M9739">
        <v>1007</v>
      </c>
      <c r="O9739" t="s">
        <v>28</v>
      </c>
      <c r="R9739" t="s">
        <v>44</v>
      </c>
      <c r="S9739" s="49" t="str">
        <f t="shared" si="1217"/>
        <v>Card</v>
      </c>
      <c r="T9739" s="3">
        <v>0.03</v>
      </c>
      <c r="U9739" s="2">
        <v>15.245999999999999</v>
      </c>
      <c r="V9739" s="2">
        <v>2.92</v>
      </c>
      <c r="W9739" s="54">
        <f>_xlfn.XLOOKUP(M9739,Market!A:A,Market!F:F,0)</f>
        <v>8.8999999999999996E-2</v>
      </c>
      <c r="X9739" s="55">
        <f t="shared" si="1218"/>
        <v>0.45737999999999995</v>
      </c>
      <c r="Y9739" s="55">
        <f t="shared" si="1219"/>
        <v>12.325999999999999</v>
      </c>
      <c r="Z9739" s="54">
        <f t="shared" si="1220"/>
        <v>0.80847435392889933</v>
      </c>
      <c r="AA9739" s="49" t="str">
        <f t="shared" ca="1" si="1221"/>
        <v>Y</v>
      </c>
      <c r="AB9739" s="49">
        <f t="shared" ca="1" si="1222"/>
        <v>6</v>
      </c>
      <c r="AC9739" s="49" t="str">
        <f t="shared" ca="1" si="1223"/>
        <v>Y</v>
      </c>
    </row>
    <row r="9740" spans="1:29" x14ac:dyDescent="0.25">
      <c r="A9740">
        <v>11459</v>
      </c>
      <c r="B9740" s="9">
        <v>43192</v>
      </c>
      <c r="C9740" s="50" t="str">
        <f t="shared" si="1216"/>
        <v>Y</v>
      </c>
      <c r="D9740" s="52">
        <f>_xlfn.XLOOKUP(B9740,Cal_Date!B:B,Cal_Date!A:A,0)</f>
        <v>1</v>
      </c>
      <c r="E9740">
        <v>2018</v>
      </c>
      <c r="F9740" t="s">
        <v>121</v>
      </c>
      <c r="G9740" t="s">
        <v>129</v>
      </c>
      <c r="H9740" t="s">
        <v>11</v>
      </c>
      <c r="I9740" t="s">
        <v>11</v>
      </c>
      <c r="J9740" t="s">
        <v>15</v>
      </c>
      <c r="K9740" t="s">
        <v>42</v>
      </c>
      <c r="L9740">
        <v>1</v>
      </c>
      <c r="M9740">
        <v>1008</v>
      </c>
      <c r="O9740" t="s">
        <v>28</v>
      </c>
      <c r="R9740" t="s">
        <v>44</v>
      </c>
      <c r="S9740" s="49" t="str">
        <f t="shared" si="1217"/>
        <v>Card</v>
      </c>
      <c r="T9740" s="3">
        <v>0.03</v>
      </c>
      <c r="U9740" s="2">
        <v>2.7225000000000001</v>
      </c>
      <c r="V9740" s="2">
        <v>0.87</v>
      </c>
      <c r="W9740" s="54">
        <f>_xlfn.XLOOKUP(M9740,Market!A:A,Market!F:F,0)</f>
        <v>8.8999999999999996E-2</v>
      </c>
      <c r="X9740" s="55">
        <f t="shared" si="1218"/>
        <v>8.1674999999999998E-2</v>
      </c>
      <c r="Y9740" s="55">
        <f t="shared" si="1219"/>
        <v>1.8525</v>
      </c>
      <c r="Z9740" s="54">
        <f t="shared" si="1220"/>
        <v>0.68044077134986225</v>
      </c>
      <c r="AA9740" s="49" t="str">
        <f t="shared" ca="1" si="1221"/>
        <v>Y</v>
      </c>
      <c r="AB9740" s="49">
        <f t="shared" ca="1" si="1222"/>
        <v>6</v>
      </c>
      <c r="AC9740" s="49" t="str">
        <f t="shared" ca="1" si="1223"/>
        <v>Y</v>
      </c>
    </row>
    <row r="9741" spans="1:29" x14ac:dyDescent="0.25">
      <c r="A9741">
        <v>11460</v>
      </c>
      <c r="B9741" s="9">
        <v>43192</v>
      </c>
      <c r="C9741" s="50" t="str">
        <f t="shared" si="1216"/>
        <v>Y</v>
      </c>
      <c r="D9741" s="52">
        <f>_xlfn.XLOOKUP(B9741,Cal_Date!B:B,Cal_Date!A:A,0)</f>
        <v>1</v>
      </c>
      <c r="E9741">
        <v>2018</v>
      </c>
      <c r="F9741" t="s">
        <v>121</v>
      </c>
      <c r="G9741" t="s">
        <v>129</v>
      </c>
      <c r="H9741" t="s">
        <v>11</v>
      </c>
      <c r="I9741" t="s">
        <v>11</v>
      </c>
      <c r="J9741" t="s">
        <v>15</v>
      </c>
      <c r="K9741" t="s">
        <v>42</v>
      </c>
      <c r="L9741">
        <v>1</v>
      </c>
      <c r="M9741">
        <v>1008</v>
      </c>
      <c r="O9741" t="s">
        <v>28</v>
      </c>
      <c r="R9741" t="s">
        <v>44</v>
      </c>
      <c r="S9741" s="49" t="str">
        <f t="shared" si="1217"/>
        <v>Card</v>
      </c>
      <c r="T9741" s="3">
        <v>0.03</v>
      </c>
      <c r="U9741" s="2">
        <v>2.7225000000000001</v>
      </c>
      <c r="V9741" s="2">
        <v>0.87</v>
      </c>
      <c r="W9741" s="54">
        <f>_xlfn.XLOOKUP(M9741,Market!A:A,Market!F:F,0)</f>
        <v>8.8999999999999996E-2</v>
      </c>
      <c r="X9741" s="55">
        <f t="shared" si="1218"/>
        <v>8.1674999999999998E-2</v>
      </c>
      <c r="Y9741" s="55">
        <f t="shared" si="1219"/>
        <v>1.8525</v>
      </c>
      <c r="Z9741" s="54">
        <f t="shared" si="1220"/>
        <v>0.68044077134986225</v>
      </c>
      <c r="AA9741" s="49" t="str">
        <f t="shared" ca="1" si="1221"/>
        <v>Y</v>
      </c>
      <c r="AB9741" s="49">
        <f t="shared" ca="1" si="1222"/>
        <v>6</v>
      </c>
      <c r="AC9741" s="49" t="str">
        <f t="shared" ca="1" si="1223"/>
        <v>Y</v>
      </c>
    </row>
    <row r="9742" spans="1:29" x14ac:dyDescent="0.25">
      <c r="A9742">
        <v>11461</v>
      </c>
      <c r="B9742" s="9">
        <v>43192</v>
      </c>
      <c r="C9742" s="50" t="str">
        <f t="shared" si="1216"/>
        <v>Y</v>
      </c>
      <c r="D9742" s="52">
        <f>_xlfn.XLOOKUP(B9742,Cal_Date!B:B,Cal_Date!A:A,0)</f>
        <v>1</v>
      </c>
      <c r="E9742">
        <v>2018</v>
      </c>
      <c r="F9742" t="s">
        <v>121</v>
      </c>
      <c r="G9742" t="s">
        <v>129</v>
      </c>
      <c r="H9742" t="s">
        <v>48</v>
      </c>
      <c r="I9742" t="s">
        <v>18</v>
      </c>
      <c r="J9742" t="s">
        <v>10</v>
      </c>
      <c r="K9742" t="s">
        <v>43</v>
      </c>
      <c r="L9742">
        <v>1</v>
      </c>
      <c r="M9742">
        <v>1000</v>
      </c>
      <c r="O9742" t="s">
        <v>25</v>
      </c>
      <c r="R9742" t="s">
        <v>44</v>
      </c>
      <c r="S9742" s="49" t="str">
        <f t="shared" si="1217"/>
        <v>Card</v>
      </c>
      <c r="T9742" s="3">
        <v>0.03</v>
      </c>
      <c r="U9742" s="2">
        <v>7.5600000000000005</v>
      </c>
      <c r="V9742" s="2">
        <v>1.46</v>
      </c>
      <c r="W9742" s="54">
        <f>_xlfn.XLOOKUP(M9742,Market!A:A,Market!F:F,0)</f>
        <v>0.08</v>
      </c>
      <c r="X9742" s="55">
        <f t="shared" si="1218"/>
        <v>0.2268</v>
      </c>
      <c r="Y9742" s="55">
        <f t="shared" si="1219"/>
        <v>6.1000000000000005</v>
      </c>
      <c r="Z9742" s="54">
        <f t="shared" si="1220"/>
        <v>0.80687830687830686</v>
      </c>
      <c r="AA9742" s="49" t="str">
        <f t="shared" ca="1" si="1221"/>
        <v>Y</v>
      </c>
      <c r="AB9742" s="49">
        <f t="shared" ca="1" si="1222"/>
        <v>6</v>
      </c>
      <c r="AC9742" s="49" t="str">
        <f t="shared" ca="1" si="1223"/>
        <v>Y</v>
      </c>
    </row>
    <row r="9743" spans="1:29" x14ac:dyDescent="0.25">
      <c r="A9743">
        <v>11462</v>
      </c>
      <c r="B9743" s="9">
        <v>43192</v>
      </c>
      <c r="C9743" s="50" t="str">
        <f t="shared" si="1216"/>
        <v>Y</v>
      </c>
      <c r="D9743" s="52">
        <f>_xlfn.XLOOKUP(B9743,Cal_Date!B:B,Cal_Date!A:A,0)</f>
        <v>1</v>
      </c>
      <c r="E9743">
        <v>2018</v>
      </c>
      <c r="F9743" t="s">
        <v>121</v>
      </c>
      <c r="G9743" t="s">
        <v>129</v>
      </c>
      <c r="H9743" t="s">
        <v>48</v>
      </c>
      <c r="I9743" t="s">
        <v>18</v>
      </c>
      <c r="J9743" t="s">
        <v>10</v>
      </c>
      <c r="K9743" t="s">
        <v>43</v>
      </c>
      <c r="L9743">
        <v>1</v>
      </c>
      <c r="M9743">
        <v>1000</v>
      </c>
      <c r="O9743" t="s">
        <v>25</v>
      </c>
      <c r="R9743" t="s">
        <v>44</v>
      </c>
      <c r="S9743" s="49" t="str">
        <f t="shared" si="1217"/>
        <v>Card</v>
      </c>
      <c r="T9743" s="3">
        <v>0.03</v>
      </c>
      <c r="U9743" s="2">
        <v>7.5600000000000005</v>
      </c>
      <c r="V9743" s="2">
        <v>1.46</v>
      </c>
      <c r="W9743" s="54">
        <f>_xlfn.XLOOKUP(M9743,Market!A:A,Market!F:F,0)</f>
        <v>0.08</v>
      </c>
      <c r="X9743" s="55">
        <f t="shared" si="1218"/>
        <v>0.2268</v>
      </c>
      <c r="Y9743" s="55">
        <f t="shared" si="1219"/>
        <v>6.1000000000000005</v>
      </c>
      <c r="Z9743" s="54">
        <f t="shared" si="1220"/>
        <v>0.80687830687830686</v>
      </c>
      <c r="AA9743" s="49" t="str">
        <f t="shared" ca="1" si="1221"/>
        <v>Y</v>
      </c>
      <c r="AB9743" s="49">
        <f t="shared" ca="1" si="1222"/>
        <v>6</v>
      </c>
      <c r="AC9743" s="49" t="str">
        <f t="shared" ca="1" si="1223"/>
        <v>Y</v>
      </c>
    </row>
    <row r="9744" spans="1:29" x14ac:dyDescent="0.25">
      <c r="A9744">
        <v>11463</v>
      </c>
      <c r="B9744" s="9">
        <v>43192</v>
      </c>
      <c r="C9744" s="50" t="str">
        <f t="shared" si="1216"/>
        <v>Y</v>
      </c>
      <c r="D9744" s="52">
        <f>_xlfn.XLOOKUP(B9744,Cal_Date!B:B,Cal_Date!A:A,0)</f>
        <v>1</v>
      </c>
      <c r="E9744">
        <v>2018</v>
      </c>
      <c r="F9744" t="s">
        <v>121</v>
      </c>
      <c r="G9744" t="s">
        <v>129</v>
      </c>
      <c r="H9744" t="s">
        <v>11</v>
      </c>
      <c r="I9744" t="s">
        <v>11</v>
      </c>
      <c r="J9744" t="s">
        <v>15</v>
      </c>
      <c r="K9744" t="s">
        <v>42</v>
      </c>
      <c r="L9744">
        <v>1</v>
      </c>
      <c r="M9744">
        <v>1000</v>
      </c>
      <c r="O9744" t="s">
        <v>25</v>
      </c>
      <c r="R9744" t="s">
        <v>44</v>
      </c>
      <c r="S9744" s="49" t="str">
        <f t="shared" si="1217"/>
        <v>Card</v>
      </c>
      <c r="T9744" s="3">
        <v>0.03</v>
      </c>
      <c r="U9744" s="2">
        <v>2.7</v>
      </c>
      <c r="V9744" s="2">
        <v>0.87</v>
      </c>
      <c r="W9744" s="54">
        <f>_xlfn.XLOOKUP(M9744,Market!A:A,Market!F:F,0)</f>
        <v>0.08</v>
      </c>
      <c r="X9744" s="55">
        <f t="shared" si="1218"/>
        <v>8.1000000000000003E-2</v>
      </c>
      <c r="Y9744" s="55">
        <f t="shared" si="1219"/>
        <v>1.83</v>
      </c>
      <c r="Z9744" s="54">
        <f t="shared" si="1220"/>
        <v>0.67777777777777781</v>
      </c>
      <c r="AA9744" s="49" t="str">
        <f t="shared" ca="1" si="1221"/>
        <v>Y</v>
      </c>
      <c r="AB9744" s="49">
        <f t="shared" ca="1" si="1222"/>
        <v>6</v>
      </c>
      <c r="AC9744" s="49" t="str">
        <f t="shared" ca="1" si="1223"/>
        <v>Y</v>
      </c>
    </row>
    <row r="9745" spans="1:29" x14ac:dyDescent="0.25">
      <c r="A9745">
        <v>11464</v>
      </c>
      <c r="B9745" s="9">
        <v>43192</v>
      </c>
      <c r="C9745" s="50" t="str">
        <f t="shared" si="1216"/>
        <v>Y</v>
      </c>
      <c r="D9745" s="52">
        <f>_xlfn.XLOOKUP(B9745,Cal_Date!B:B,Cal_Date!A:A,0)</f>
        <v>1</v>
      </c>
      <c r="E9745">
        <v>2018</v>
      </c>
      <c r="F9745" t="s">
        <v>121</v>
      </c>
      <c r="G9745" t="s">
        <v>129</v>
      </c>
      <c r="H9745" t="s">
        <v>48</v>
      </c>
      <c r="I9745" t="s">
        <v>18</v>
      </c>
      <c r="J9745" t="s">
        <v>10</v>
      </c>
      <c r="K9745" t="s">
        <v>43</v>
      </c>
      <c r="L9745">
        <v>2</v>
      </c>
      <c r="M9745">
        <v>1001</v>
      </c>
      <c r="O9745" t="s">
        <v>25</v>
      </c>
      <c r="R9745" t="s">
        <v>44</v>
      </c>
      <c r="S9745" s="49" t="str">
        <f t="shared" si="1217"/>
        <v>Card</v>
      </c>
      <c r="T9745" s="3">
        <v>0.03</v>
      </c>
      <c r="U9745" s="2">
        <v>14.84</v>
      </c>
      <c r="V9745" s="2">
        <v>2.92</v>
      </c>
      <c r="W9745" s="54">
        <f>_xlfn.XLOOKUP(M9745,Market!A:A,Market!F:F,0)</f>
        <v>0.06</v>
      </c>
      <c r="X9745" s="55">
        <f t="shared" si="1218"/>
        <v>0.44519999999999998</v>
      </c>
      <c r="Y9745" s="55">
        <f t="shared" si="1219"/>
        <v>11.92</v>
      </c>
      <c r="Z9745" s="54">
        <f t="shared" si="1220"/>
        <v>0.80323450134770891</v>
      </c>
      <c r="AA9745" s="49" t="str">
        <f t="shared" ca="1" si="1221"/>
        <v>Y</v>
      </c>
      <c r="AB9745" s="49">
        <f t="shared" ca="1" si="1222"/>
        <v>6</v>
      </c>
      <c r="AC9745" s="49" t="str">
        <f t="shared" ca="1" si="1223"/>
        <v>Y</v>
      </c>
    </row>
    <row r="9746" spans="1:29" x14ac:dyDescent="0.25">
      <c r="A9746">
        <v>11465</v>
      </c>
      <c r="B9746" s="9">
        <v>43192</v>
      </c>
      <c r="C9746" s="50" t="str">
        <f t="shared" si="1216"/>
        <v>Y</v>
      </c>
      <c r="D9746" s="52">
        <f>_xlfn.XLOOKUP(B9746,Cal_Date!B:B,Cal_Date!A:A,0)</f>
        <v>1</v>
      </c>
      <c r="E9746">
        <v>2018</v>
      </c>
      <c r="F9746" t="s">
        <v>121</v>
      </c>
      <c r="G9746" t="s">
        <v>129</v>
      </c>
      <c r="H9746" t="s">
        <v>11</v>
      </c>
      <c r="I9746" t="s">
        <v>11</v>
      </c>
      <c r="J9746" t="s">
        <v>15</v>
      </c>
      <c r="K9746" t="s">
        <v>42</v>
      </c>
      <c r="L9746">
        <v>2</v>
      </c>
      <c r="M9746">
        <v>1000</v>
      </c>
      <c r="O9746" t="s">
        <v>25</v>
      </c>
      <c r="R9746" t="s">
        <v>44</v>
      </c>
      <c r="S9746" s="49" t="str">
        <f t="shared" si="1217"/>
        <v>Card</v>
      </c>
      <c r="T9746" s="3">
        <v>0.03</v>
      </c>
      <c r="U9746" s="2">
        <v>5.4</v>
      </c>
      <c r="V9746" s="2">
        <v>1.74</v>
      </c>
      <c r="W9746" s="54">
        <f>_xlfn.XLOOKUP(M9746,Market!A:A,Market!F:F,0)</f>
        <v>0.08</v>
      </c>
      <c r="X9746" s="55">
        <f t="shared" si="1218"/>
        <v>0.16200000000000001</v>
      </c>
      <c r="Y9746" s="55">
        <f t="shared" si="1219"/>
        <v>3.66</v>
      </c>
      <c r="Z9746" s="54">
        <f t="shared" si="1220"/>
        <v>0.67777777777777781</v>
      </c>
      <c r="AA9746" s="49" t="str">
        <f t="shared" ca="1" si="1221"/>
        <v>Y</v>
      </c>
      <c r="AB9746" s="49">
        <f t="shared" ca="1" si="1222"/>
        <v>6</v>
      </c>
      <c r="AC9746" s="49" t="str">
        <f t="shared" ca="1" si="1223"/>
        <v>Y</v>
      </c>
    </row>
    <row r="9747" spans="1:29" x14ac:dyDescent="0.25">
      <c r="A9747">
        <v>11466</v>
      </c>
      <c r="B9747" s="9">
        <v>43192</v>
      </c>
      <c r="C9747" s="50" t="str">
        <f t="shared" si="1216"/>
        <v>Y</v>
      </c>
      <c r="D9747" s="52">
        <f>_xlfn.XLOOKUP(B9747,Cal_Date!B:B,Cal_Date!A:A,0)</f>
        <v>1</v>
      </c>
      <c r="E9747">
        <v>2018</v>
      </c>
      <c r="F9747" t="s">
        <v>121</v>
      </c>
      <c r="G9747" t="s">
        <v>129</v>
      </c>
      <c r="H9747" t="s">
        <v>48</v>
      </c>
      <c r="I9747" t="s">
        <v>18</v>
      </c>
      <c r="J9747" t="s">
        <v>10</v>
      </c>
      <c r="K9747" t="s">
        <v>43</v>
      </c>
      <c r="L9747">
        <v>1</v>
      </c>
      <c r="M9747">
        <v>1000</v>
      </c>
      <c r="O9747" t="s">
        <v>25</v>
      </c>
      <c r="R9747" t="s">
        <v>44</v>
      </c>
      <c r="S9747" s="49" t="str">
        <f t="shared" si="1217"/>
        <v>Card</v>
      </c>
      <c r="T9747" s="3">
        <v>0.03</v>
      </c>
      <c r="U9747" s="2">
        <v>7.5600000000000005</v>
      </c>
      <c r="V9747" s="2">
        <v>1.46</v>
      </c>
      <c r="W9747" s="54">
        <f>_xlfn.XLOOKUP(M9747,Market!A:A,Market!F:F,0)</f>
        <v>0.08</v>
      </c>
      <c r="X9747" s="55">
        <f t="shared" si="1218"/>
        <v>0.2268</v>
      </c>
      <c r="Y9747" s="55">
        <f t="shared" si="1219"/>
        <v>6.1000000000000005</v>
      </c>
      <c r="Z9747" s="54">
        <f t="shared" si="1220"/>
        <v>0.80687830687830686</v>
      </c>
      <c r="AA9747" s="49" t="str">
        <f t="shared" ca="1" si="1221"/>
        <v>Y</v>
      </c>
      <c r="AB9747" s="49">
        <f t="shared" ca="1" si="1222"/>
        <v>6</v>
      </c>
      <c r="AC9747" s="49" t="str">
        <f t="shared" ca="1" si="1223"/>
        <v>Y</v>
      </c>
    </row>
    <row r="9748" spans="1:29" x14ac:dyDescent="0.25">
      <c r="A9748">
        <v>11467</v>
      </c>
      <c r="B9748" s="9">
        <v>43192</v>
      </c>
      <c r="C9748" s="50" t="str">
        <f t="shared" si="1216"/>
        <v>Y</v>
      </c>
      <c r="D9748" s="52">
        <f>_xlfn.XLOOKUP(B9748,Cal_Date!B:B,Cal_Date!A:A,0)</f>
        <v>1</v>
      </c>
      <c r="E9748">
        <v>2018</v>
      </c>
      <c r="F9748" t="s">
        <v>121</v>
      </c>
      <c r="G9748" t="s">
        <v>129</v>
      </c>
      <c r="H9748" t="s">
        <v>14</v>
      </c>
      <c r="I9748" t="s">
        <v>18</v>
      </c>
      <c r="J9748" t="s">
        <v>15</v>
      </c>
      <c r="K9748" t="s">
        <v>43</v>
      </c>
      <c r="L9748">
        <v>1</v>
      </c>
      <c r="M9748">
        <v>1004</v>
      </c>
      <c r="O9748" t="s">
        <v>28</v>
      </c>
      <c r="R9748" t="s">
        <v>44</v>
      </c>
      <c r="S9748" s="49" t="str">
        <f t="shared" si="1217"/>
        <v>Card</v>
      </c>
      <c r="T9748" s="3">
        <v>0.03</v>
      </c>
      <c r="U9748" s="2">
        <v>5.3000000000000007</v>
      </c>
      <c r="V9748" s="2">
        <v>2.1</v>
      </c>
      <c r="W9748" s="54">
        <f>_xlfn.XLOOKUP(M9748,Market!A:A,Market!F:F,0)</f>
        <v>0.06</v>
      </c>
      <c r="X9748" s="55">
        <f t="shared" si="1218"/>
        <v>0.159</v>
      </c>
      <c r="Y9748" s="55">
        <f t="shared" si="1219"/>
        <v>3.2000000000000006</v>
      </c>
      <c r="Z9748" s="54">
        <f t="shared" si="1220"/>
        <v>0.60377358490566047</v>
      </c>
      <c r="AA9748" s="49" t="str">
        <f t="shared" ca="1" si="1221"/>
        <v>Y</v>
      </c>
      <c r="AB9748" s="49">
        <f t="shared" ca="1" si="1222"/>
        <v>6</v>
      </c>
      <c r="AC9748" s="49" t="str">
        <f t="shared" ca="1" si="1223"/>
        <v>Y</v>
      </c>
    </row>
    <row r="9749" spans="1:29" x14ac:dyDescent="0.25">
      <c r="A9749">
        <v>11468</v>
      </c>
      <c r="B9749" s="9">
        <v>43192</v>
      </c>
      <c r="C9749" s="50" t="str">
        <f t="shared" si="1216"/>
        <v>Y</v>
      </c>
      <c r="D9749" s="52">
        <f>_xlfn.XLOOKUP(B9749,Cal_Date!B:B,Cal_Date!A:A,0)</f>
        <v>1</v>
      </c>
      <c r="E9749">
        <v>2018</v>
      </c>
      <c r="F9749" t="s">
        <v>121</v>
      </c>
      <c r="G9749" t="s">
        <v>129</v>
      </c>
      <c r="H9749" t="s">
        <v>48</v>
      </c>
      <c r="I9749" t="s">
        <v>18</v>
      </c>
      <c r="J9749" t="s">
        <v>10</v>
      </c>
      <c r="K9749" t="s">
        <v>43</v>
      </c>
      <c r="L9749">
        <v>1</v>
      </c>
      <c r="M9749">
        <v>1005</v>
      </c>
      <c r="O9749" t="s">
        <v>25</v>
      </c>
      <c r="R9749" t="s">
        <v>44</v>
      </c>
      <c r="S9749" s="49" t="str">
        <f t="shared" si="1217"/>
        <v>Card</v>
      </c>
      <c r="T9749" s="3">
        <v>0.03</v>
      </c>
      <c r="U9749" s="2">
        <v>7.6229999999999993</v>
      </c>
      <c r="V9749" s="2">
        <v>1.46</v>
      </c>
      <c r="W9749" s="54">
        <f>_xlfn.XLOOKUP(M9749,Market!A:A,Market!F:F,0)</f>
        <v>8.8999999999999996E-2</v>
      </c>
      <c r="X9749" s="55">
        <f t="shared" si="1218"/>
        <v>0.22868999999999998</v>
      </c>
      <c r="Y9749" s="55">
        <f t="shared" si="1219"/>
        <v>6.1629999999999994</v>
      </c>
      <c r="Z9749" s="54">
        <f t="shared" si="1220"/>
        <v>0.80847435392889933</v>
      </c>
      <c r="AA9749" s="49" t="str">
        <f t="shared" ca="1" si="1221"/>
        <v>Y</v>
      </c>
      <c r="AB9749" s="49">
        <f t="shared" ca="1" si="1222"/>
        <v>6</v>
      </c>
      <c r="AC9749" s="49" t="str">
        <f t="shared" ca="1" si="1223"/>
        <v>Y</v>
      </c>
    </row>
    <row r="9750" spans="1:29" x14ac:dyDescent="0.25">
      <c r="A9750">
        <v>11469</v>
      </c>
      <c r="B9750" s="9">
        <v>43192</v>
      </c>
      <c r="C9750" s="50" t="str">
        <f t="shared" si="1216"/>
        <v>Y</v>
      </c>
      <c r="D9750" s="52">
        <f>_xlfn.XLOOKUP(B9750,Cal_Date!B:B,Cal_Date!A:A,0)</f>
        <v>1</v>
      </c>
      <c r="E9750">
        <v>2018</v>
      </c>
      <c r="F9750" t="s">
        <v>121</v>
      </c>
      <c r="G9750" t="s">
        <v>129</v>
      </c>
      <c r="H9750" t="s">
        <v>11</v>
      </c>
      <c r="I9750" t="s">
        <v>11</v>
      </c>
      <c r="J9750" t="s">
        <v>15</v>
      </c>
      <c r="K9750" t="s">
        <v>42</v>
      </c>
      <c r="L9750">
        <v>2</v>
      </c>
      <c r="M9750">
        <v>1000</v>
      </c>
      <c r="O9750" t="s">
        <v>25</v>
      </c>
      <c r="R9750" t="s">
        <v>44</v>
      </c>
      <c r="S9750" s="49" t="str">
        <f t="shared" si="1217"/>
        <v>Card</v>
      </c>
      <c r="T9750" s="3">
        <v>0.03</v>
      </c>
      <c r="U9750" s="2">
        <v>5.4</v>
      </c>
      <c r="V9750" s="2">
        <v>1.74</v>
      </c>
      <c r="W9750" s="54">
        <f>_xlfn.XLOOKUP(M9750,Market!A:A,Market!F:F,0)</f>
        <v>0.08</v>
      </c>
      <c r="X9750" s="55">
        <f t="shared" si="1218"/>
        <v>0.16200000000000001</v>
      </c>
      <c r="Y9750" s="55">
        <f t="shared" si="1219"/>
        <v>3.66</v>
      </c>
      <c r="Z9750" s="54">
        <f t="shared" si="1220"/>
        <v>0.67777777777777781</v>
      </c>
      <c r="AA9750" s="49" t="str">
        <f t="shared" ca="1" si="1221"/>
        <v>Y</v>
      </c>
      <c r="AB9750" s="49">
        <f t="shared" ca="1" si="1222"/>
        <v>6</v>
      </c>
      <c r="AC9750" s="49" t="str">
        <f t="shared" ca="1" si="1223"/>
        <v>Y</v>
      </c>
    </row>
    <row r="9751" spans="1:29" x14ac:dyDescent="0.25">
      <c r="A9751">
        <v>11470</v>
      </c>
      <c r="B9751" s="9">
        <v>43192</v>
      </c>
      <c r="C9751" s="50" t="str">
        <f t="shared" si="1216"/>
        <v>Y</v>
      </c>
      <c r="D9751" s="52">
        <f>_xlfn.XLOOKUP(B9751,Cal_Date!B:B,Cal_Date!A:A,0)</f>
        <v>1</v>
      </c>
      <c r="E9751">
        <v>2018</v>
      </c>
      <c r="F9751" t="s">
        <v>121</v>
      </c>
      <c r="G9751" t="s">
        <v>129</v>
      </c>
      <c r="H9751" t="s">
        <v>11</v>
      </c>
      <c r="I9751" t="s">
        <v>18</v>
      </c>
      <c r="J9751" t="s">
        <v>15</v>
      </c>
      <c r="K9751" t="s">
        <v>42</v>
      </c>
      <c r="L9751">
        <v>1</v>
      </c>
      <c r="M9751">
        <v>1006</v>
      </c>
      <c r="O9751" t="s">
        <v>28</v>
      </c>
      <c r="R9751" t="s">
        <v>44</v>
      </c>
      <c r="S9751" s="49" t="str">
        <f t="shared" si="1217"/>
        <v>Card</v>
      </c>
      <c r="T9751" s="3">
        <v>0.03</v>
      </c>
      <c r="U9751" s="2">
        <v>2.7225000000000001</v>
      </c>
      <c r="V9751" s="2">
        <v>1.4</v>
      </c>
      <c r="W9751" s="54">
        <f>_xlfn.XLOOKUP(M9751,Market!A:A,Market!F:F,0)</f>
        <v>8.8999999999999996E-2</v>
      </c>
      <c r="X9751" s="55">
        <f t="shared" si="1218"/>
        <v>8.1674999999999998E-2</v>
      </c>
      <c r="Y9751" s="55">
        <f t="shared" si="1219"/>
        <v>1.3225000000000002</v>
      </c>
      <c r="Z9751" s="54">
        <f t="shared" si="1220"/>
        <v>0.48576675849403128</v>
      </c>
      <c r="AA9751" s="49" t="str">
        <f t="shared" ca="1" si="1221"/>
        <v>Y</v>
      </c>
      <c r="AB9751" s="49">
        <f t="shared" ca="1" si="1222"/>
        <v>6</v>
      </c>
      <c r="AC9751" s="49" t="str">
        <f t="shared" ca="1" si="1223"/>
        <v>Y</v>
      </c>
    </row>
    <row r="9752" spans="1:29" x14ac:dyDescent="0.25">
      <c r="A9752">
        <v>11471</v>
      </c>
      <c r="B9752" s="9">
        <v>43192</v>
      </c>
      <c r="C9752" s="50" t="str">
        <f t="shared" si="1216"/>
        <v>Y</v>
      </c>
      <c r="D9752" s="52">
        <f>_xlfn.XLOOKUP(B9752,Cal_Date!B:B,Cal_Date!A:A,0)</f>
        <v>1</v>
      </c>
      <c r="E9752">
        <v>2018</v>
      </c>
      <c r="F9752" t="s">
        <v>121</v>
      </c>
      <c r="G9752" t="s">
        <v>129</v>
      </c>
      <c r="H9752" t="s">
        <v>48</v>
      </c>
      <c r="I9752" t="s">
        <v>18</v>
      </c>
      <c r="J9752" t="s">
        <v>10</v>
      </c>
      <c r="K9752" t="s">
        <v>43</v>
      </c>
      <c r="L9752">
        <v>2</v>
      </c>
      <c r="M9752">
        <v>1000</v>
      </c>
      <c r="O9752" t="s">
        <v>25</v>
      </c>
      <c r="R9752" t="s">
        <v>44</v>
      </c>
      <c r="S9752" s="49" t="str">
        <f t="shared" si="1217"/>
        <v>Card</v>
      </c>
      <c r="T9752" s="3">
        <v>0.03</v>
      </c>
      <c r="U9752" s="2">
        <v>15.120000000000001</v>
      </c>
      <c r="V9752" s="2">
        <v>2.92</v>
      </c>
      <c r="W9752" s="54">
        <f>_xlfn.XLOOKUP(M9752,Market!A:A,Market!F:F,0)</f>
        <v>0.08</v>
      </c>
      <c r="X9752" s="55">
        <f t="shared" si="1218"/>
        <v>0.4536</v>
      </c>
      <c r="Y9752" s="55">
        <f t="shared" si="1219"/>
        <v>12.200000000000001</v>
      </c>
      <c r="Z9752" s="54">
        <f t="shared" si="1220"/>
        <v>0.80687830687830686</v>
      </c>
      <c r="AA9752" s="49" t="str">
        <f t="shared" ca="1" si="1221"/>
        <v>Y</v>
      </c>
      <c r="AB9752" s="49">
        <f t="shared" ca="1" si="1222"/>
        <v>6</v>
      </c>
      <c r="AC9752" s="49" t="str">
        <f t="shared" ca="1" si="1223"/>
        <v>Y</v>
      </c>
    </row>
    <row r="9753" spans="1:29" x14ac:dyDescent="0.25">
      <c r="A9753">
        <v>11472</v>
      </c>
      <c r="B9753" s="9">
        <v>43192</v>
      </c>
      <c r="C9753" s="50" t="str">
        <f t="shared" si="1216"/>
        <v>Y</v>
      </c>
      <c r="D9753" s="52">
        <f>_xlfn.XLOOKUP(B9753,Cal_Date!B:B,Cal_Date!A:A,0)</f>
        <v>1</v>
      </c>
      <c r="E9753">
        <v>2018</v>
      </c>
      <c r="F9753" t="s">
        <v>121</v>
      </c>
      <c r="G9753" t="s">
        <v>129</v>
      </c>
      <c r="H9753" t="s">
        <v>48</v>
      </c>
      <c r="I9753" t="s">
        <v>18</v>
      </c>
      <c r="J9753" t="s">
        <v>10</v>
      </c>
      <c r="K9753" t="s">
        <v>43</v>
      </c>
      <c r="L9753">
        <v>1</v>
      </c>
      <c r="M9753">
        <v>1001</v>
      </c>
      <c r="O9753" t="s">
        <v>25</v>
      </c>
      <c r="R9753" t="s">
        <v>44</v>
      </c>
      <c r="S9753" s="49" t="str">
        <f t="shared" si="1217"/>
        <v>Card</v>
      </c>
      <c r="T9753" s="3">
        <v>0.03</v>
      </c>
      <c r="U9753" s="2">
        <v>7.42</v>
      </c>
      <c r="V9753" s="2">
        <v>1.46</v>
      </c>
      <c r="W9753" s="54">
        <f>_xlfn.XLOOKUP(M9753,Market!A:A,Market!F:F,0)</f>
        <v>0.06</v>
      </c>
      <c r="X9753" s="55">
        <f t="shared" si="1218"/>
        <v>0.22259999999999999</v>
      </c>
      <c r="Y9753" s="55">
        <f t="shared" si="1219"/>
        <v>5.96</v>
      </c>
      <c r="Z9753" s="54">
        <f t="shared" si="1220"/>
        <v>0.80323450134770891</v>
      </c>
      <c r="AA9753" s="49" t="str">
        <f t="shared" ca="1" si="1221"/>
        <v>Y</v>
      </c>
      <c r="AB9753" s="49">
        <f t="shared" ca="1" si="1222"/>
        <v>6</v>
      </c>
      <c r="AC9753" s="49" t="str">
        <f t="shared" ca="1" si="1223"/>
        <v>Y</v>
      </c>
    </row>
    <row r="9754" spans="1:29" x14ac:dyDescent="0.25">
      <c r="A9754">
        <v>11473</v>
      </c>
      <c r="B9754" s="9">
        <v>43192</v>
      </c>
      <c r="C9754" s="50" t="str">
        <f t="shared" si="1216"/>
        <v>Y</v>
      </c>
      <c r="D9754" s="52">
        <f>_xlfn.XLOOKUP(B9754,Cal_Date!B:B,Cal_Date!A:A,0)</f>
        <v>1</v>
      </c>
      <c r="E9754">
        <v>2018</v>
      </c>
      <c r="F9754" t="s">
        <v>121</v>
      </c>
      <c r="G9754" t="s">
        <v>129</v>
      </c>
      <c r="H9754" t="s">
        <v>11</v>
      </c>
      <c r="I9754" t="s">
        <v>11</v>
      </c>
      <c r="J9754" t="s">
        <v>15</v>
      </c>
      <c r="K9754" t="s">
        <v>42</v>
      </c>
      <c r="L9754">
        <v>2</v>
      </c>
      <c r="M9754">
        <v>1008</v>
      </c>
      <c r="O9754" t="s">
        <v>28</v>
      </c>
      <c r="R9754" t="s">
        <v>44</v>
      </c>
      <c r="S9754" s="49" t="str">
        <f t="shared" si="1217"/>
        <v>Card</v>
      </c>
      <c r="T9754" s="3">
        <v>0.03</v>
      </c>
      <c r="U9754" s="2">
        <v>5.4450000000000003</v>
      </c>
      <c r="V9754" s="2">
        <v>1.74</v>
      </c>
      <c r="W9754" s="54">
        <f>_xlfn.XLOOKUP(M9754,Market!A:A,Market!F:F,0)</f>
        <v>8.8999999999999996E-2</v>
      </c>
      <c r="X9754" s="55">
        <f t="shared" si="1218"/>
        <v>0.16335</v>
      </c>
      <c r="Y9754" s="55">
        <f t="shared" si="1219"/>
        <v>3.7050000000000001</v>
      </c>
      <c r="Z9754" s="54">
        <f t="shared" si="1220"/>
        <v>0.68044077134986225</v>
      </c>
      <c r="AA9754" s="49" t="str">
        <f t="shared" ca="1" si="1221"/>
        <v>Y</v>
      </c>
      <c r="AB9754" s="49">
        <f t="shared" ca="1" si="1222"/>
        <v>6</v>
      </c>
      <c r="AC9754" s="49" t="str">
        <f t="shared" ca="1" si="1223"/>
        <v>Y</v>
      </c>
    </row>
    <row r="9755" spans="1:29" x14ac:dyDescent="0.25">
      <c r="A9755">
        <v>11474</v>
      </c>
      <c r="B9755" s="9">
        <v>43192</v>
      </c>
      <c r="C9755" s="50" t="str">
        <f t="shared" si="1216"/>
        <v>Y</v>
      </c>
      <c r="D9755" s="52">
        <f>_xlfn.XLOOKUP(B9755,Cal_Date!B:B,Cal_Date!A:A,0)</f>
        <v>1</v>
      </c>
      <c r="E9755">
        <v>2018</v>
      </c>
      <c r="F9755" t="s">
        <v>121</v>
      </c>
      <c r="G9755" t="s">
        <v>129</v>
      </c>
      <c r="H9755" t="s">
        <v>11</v>
      </c>
      <c r="I9755" t="s">
        <v>11</v>
      </c>
      <c r="J9755" t="s">
        <v>15</v>
      </c>
      <c r="K9755" t="s">
        <v>42</v>
      </c>
      <c r="L9755">
        <v>1</v>
      </c>
      <c r="M9755">
        <v>1001</v>
      </c>
      <c r="O9755" t="s">
        <v>25</v>
      </c>
      <c r="R9755" t="s">
        <v>44</v>
      </c>
      <c r="S9755" s="49" t="str">
        <f t="shared" si="1217"/>
        <v>Card</v>
      </c>
      <c r="T9755" s="3">
        <v>0.03</v>
      </c>
      <c r="U9755" s="2">
        <v>2.6500000000000004</v>
      </c>
      <c r="V9755" s="2">
        <v>0.87</v>
      </c>
      <c r="W9755" s="54">
        <f>_xlfn.XLOOKUP(M9755,Market!A:A,Market!F:F,0)</f>
        <v>0.06</v>
      </c>
      <c r="X9755" s="55">
        <f t="shared" si="1218"/>
        <v>7.9500000000000001E-2</v>
      </c>
      <c r="Y9755" s="55">
        <f t="shared" si="1219"/>
        <v>1.7800000000000002</v>
      </c>
      <c r="Z9755" s="54">
        <f t="shared" si="1220"/>
        <v>0.67169811320754713</v>
      </c>
      <c r="AA9755" s="49" t="str">
        <f t="shared" ca="1" si="1221"/>
        <v>Y</v>
      </c>
      <c r="AB9755" s="49">
        <f t="shared" ca="1" si="1222"/>
        <v>6</v>
      </c>
      <c r="AC9755" s="49" t="str">
        <f t="shared" ca="1" si="1223"/>
        <v>Y</v>
      </c>
    </row>
    <row r="9756" spans="1:29" x14ac:dyDescent="0.25">
      <c r="A9756">
        <v>11475</v>
      </c>
      <c r="B9756" s="9">
        <v>43192</v>
      </c>
      <c r="C9756" s="50" t="str">
        <f t="shared" si="1216"/>
        <v>Y</v>
      </c>
      <c r="D9756" s="52">
        <f>_xlfn.XLOOKUP(B9756,Cal_Date!B:B,Cal_Date!A:A,0)</f>
        <v>1</v>
      </c>
      <c r="E9756">
        <v>2018</v>
      </c>
      <c r="F9756" t="s">
        <v>121</v>
      </c>
      <c r="G9756" t="s">
        <v>129</v>
      </c>
      <c r="H9756" t="s">
        <v>48</v>
      </c>
      <c r="I9756" t="s">
        <v>18</v>
      </c>
      <c r="J9756" t="s">
        <v>10</v>
      </c>
      <c r="K9756" t="s">
        <v>43</v>
      </c>
      <c r="L9756">
        <v>1</v>
      </c>
      <c r="M9756">
        <v>1001</v>
      </c>
      <c r="O9756" t="s">
        <v>25</v>
      </c>
      <c r="R9756" t="s">
        <v>44</v>
      </c>
      <c r="S9756" s="49" t="str">
        <f t="shared" si="1217"/>
        <v>Card</v>
      </c>
      <c r="T9756" s="3">
        <v>0.03</v>
      </c>
      <c r="U9756" s="2">
        <v>7.42</v>
      </c>
      <c r="V9756" s="2">
        <v>1.46</v>
      </c>
      <c r="W9756" s="54">
        <f>_xlfn.XLOOKUP(M9756,Market!A:A,Market!F:F,0)</f>
        <v>0.06</v>
      </c>
      <c r="X9756" s="55">
        <f t="shared" si="1218"/>
        <v>0.22259999999999999</v>
      </c>
      <c r="Y9756" s="55">
        <f t="shared" si="1219"/>
        <v>5.96</v>
      </c>
      <c r="Z9756" s="54">
        <f t="shared" si="1220"/>
        <v>0.80323450134770891</v>
      </c>
      <c r="AA9756" s="49" t="str">
        <f t="shared" ca="1" si="1221"/>
        <v>Y</v>
      </c>
      <c r="AB9756" s="49">
        <f t="shared" ca="1" si="1222"/>
        <v>6</v>
      </c>
      <c r="AC9756" s="49" t="str">
        <f t="shared" ca="1" si="1223"/>
        <v>Y</v>
      </c>
    </row>
    <row r="9757" spans="1:29" x14ac:dyDescent="0.25">
      <c r="A9757">
        <v>11476</v>
      </c>
      <c r="B9757" s="9">
        <v>43192</v>
      </c>
      <c r="C9757" s="50" t="str">
        <f t="shared" si="1216"/>
        <v>Y</v>
      </c>
      <c r="D9757" s="52">
        <f>_xlfn.XLOOKUP(B9757,Cal_Date!B:B,Cal_Date!A:A,0)</f>
        <v>1</v>
      </c>
      <c r="E9757">
        <v>2018</v>
      </c>
      <c r="F9757" t="s">
        <v>121</v>
      </c>
      <c r="G9757" t="s">
        <v>129</v>
      </c>
      <c r="H9757" t="s">
        <v>48</v>
      </c>
      <c r="I9757" t="s">
        <v>18</v>
      </c>
      <c r="J9757" t="s">
        <v>10</v>
      </c>
      <c r="K9757" t="s">
        <v>43</v>
      </c>
      <c r="L9757">
        <v>1</v>
      </c>
      <c r="M9757">
        <v>1001</v>
      </c>
      <c r="O9757" t="s">
        <v>25</v>
      </c>
      <c r="R9757" t="s">
        <v>44</v>
      </c>
      <c r="S9757" s="49" t="str">
        <f t="shared" si="1217"/>
        <v>Card</v>
      </c>
      <c r="T9757" s="3">
        <v>0.03</v>
      </c>
      <c r="U9757" s="2">
        <v>7.42</v>
      </c>
      <c r="V9757" s="2">
        <v>1.46</v>
      </c>
      <c r="W9757" s="54">
        <f>_xlfn.XLOOKUP(M9757,Market!A:A,Market!F:F,0)</f>
        <v>0.06</v>
      </c>
      <c r="X9757" s="55">
        <f t="shared" si="1218"/>
        <v>0.22259999999999999</v>
      </c>
      <c r="Y9757" s="55">
        <f t="shared" si="1219"/>
        <v>5.96</v>
      </c>
      <c r="Z9757" s="54">
        <f t="shared" si="1220"/>
        <v>0.80323450134770891</v>
      </c>
      <c r="AA9757" s="49" t="str">
        <f t="shared" ca="1" si="1221"/>
        <v>Y</v>
      </c>
      <c r="AB9757" s="49">
        <f t="shared" ca="1" si="1222"/>
        <v>6</v>
      </c>
      <c r="AC9757" s="49" t="str">
        <f t="shared" ca="1" si="1223"/>
        <v>Y</v>
      </c>
    </row>
    <row r="9758" spans="1:29" x14ac:dyDescent="0.25">
      <c r="A9758">
        <v>11477</v>
      </c>
      <c r="B9758" s="9">
        <v>43192</v>
      </c>
      <c r="C9758" s="50" t="str">
        <f t="shared" si="1216"/>
        <v>Y</v>
      </c>
      <c r="D9758" s="52">
        <f>_xlfn.XLOOKUP(B9758,Cal_Date!B:B,Cal_Date!A:A,0)</f>
        <v>1</v>
      </c>
      <c r="E9758">
        <v>2018</v>
      </c>
      <c r="F9758" t="s">
        <v>121</v>
      </c>
      <c r="G9758" t="s">
        <v>129</v>
      </c>
      <c r="H9758" t="s">
        <v>48</v>
      </c>
      <c r="I9758" t="s">
        <v>18</v>
      </c>
      <c r="J9758" t="s">
        <v>10</v>
      </c>
      <c r="K9758" t="s">
        <v>43</v>
      </c>
      <c r="L9758">
        <v>1</v>
      </c>
      <c r="M9758">
        <v>1002</v>
      </c>
      <c r="O9758" t="s">
        <v>28</v>
      </c>
      <c r="R9758" t="s">
        <v>44</v>
      </c>
      <c r="S9758" s="49" t="str">
        <f t="shared" si="1217"/>
        <v>Card</v>
      </c>
      <c r="T9758" s="3">
        <v>0.03</v>
      </c>
      <c r="U9758" s="2">
        <v>7.42</v>
      </c>
      <c r="V9758" s="2">
        <v>1.46</v>
      </c>
      <c r="W9758" s="54">
        <f>_xlfn.XLOOKUP(M9758,Market!A:A,Market!F:F,0)</f>
        <v>0.06</v>
      </c>
      <c r="X9758" s="55">
        <f t="shared" si="1218"/>
        <v>0.22259999999999999</v>
      </c>
      <c r="Y9758" s="55">
        <f t="shared" si="1219"/>
        <v>5.96</v>
      </c>
      <c r="Z9758" s="54">
        <f t="shared" si="1220"/>
        <v>0.80323450134770891</v>
      </c>
      <c r="AA9758" s="49" t="str">
        <f t="shared" ca="1" si="1221"/>
        <v>Y</v>
      </c>
      <c r="AB9758" s="49">
        <f t="shared" ca="1" si="1222"/>
        <v>6</v>
      </c>
      <c r="AC9758" s="49" t="str">
        <f t="shared" ca="1" si="1223"/>
        <v>Y</v>
      </c>
    </row>
    <row r="9759" spans="1:29" x14ac:dyDescent="0.25">
      <c r="A9759">
        <v>11478</v>
      </c>
      <c r="B9759" s="9">
        <v>43192</v>
      </c>
      <c r="C9759" s="50" t="str">
        <f t="shared" si="1216"/>
        <v>Y</v>
      </c>
      <c r="D9759" s="52">
        <f>_xlfn.XLOOKUP(B9759,Cal_Date!B:B,Cal_Date!A:A,0)</f>
        <v>1</v>
      </c>
      <c r="E9759">
        <v>2018</v>
      </c>
      <c r="F9759" t="s">
        <v>121</v>
      </c>
      <c r="G9759" t="s">
        <v>129</v>
      </c>
      <c r="H9759" t="s">
        <v>11</v>
      </c>
      <c r="I9759" t="s">
        <v>11</v>
      </c>
      <c r="J9759" t="s">
        <v>15</v>
      </c>
      <c r="K9759" t="s">
        <v>42</v>
      </c>
      <c r="L9759">
        <v>2</v>
      </c>
      <c r="M9759">
        <v>1003</v>
      </c>
      <c r="O9759" t="s">
        <v>25</v>
      </c>
      <c r="R9759" t="s">
        <v>44</v>
      </c>
      <c r="S9759" s="49" t="str">
        <f t="shared" si="1217"/>
        <v>Card</v>
      </c>
      <c r="T9759" s="3">
        <v>0.03</v>
      </c>
      <c r="U9759" s="2">
        <v>5.3000000000000007</v>
      </c>
      <c r="V9759" s="2">
        <v>1.74</v>
      </c>
      <c r="W9759" s="54">
        <f>_xlfn.XLOOKUP(M9759,Market!A:A,Market!F:F,0)</f>
        <v>0.06</v>
      </c>
      <c r="X9759" s="55">
        <f t="shared" si="1218"/>
        <v>0.159</v>
      </c>
      <c r="Y9759" s="55">
        <f t="shared" si="1219"/>
        <v>3.5600000000000005</v>
      </c>
      <c r="Z9759" s="54">
        <f t="shared" si="1220"/>
        <v>0.67169811320754713</v>
      </c>
      <c r="AA9759" s="49" t="str">
        <f t="shared" ca="1" si="1221"/>
        <v>Y</v>
      </c>
      <c r="AB9759" s="49">
        <f t="shared" ca="1" si="1222"/>
        <v>6</v>
      </c>
      <c r="AC9759" s="49" t="str">
        <f t="shared" ca="1" si="1223"/>
        <v>Y</v>
      </c>
    </row>
    <row r="9760" spans="1:29" x14ac:dyDescent="0.25">
      <c r="A9760">
        <v>11479</v>
      </c>
      <c r="B9760" s="9">
        <v>43192</v>
      </c>
      <c r="C9760" s="50" t="str">
        <f t="shared" si="1216"/>
        <v>Y</v>
      </c>
      <c r="D9760" s="52">
        <f>_xlfn.XLOOKUP(B9760,Cal_Date!B:B,Cal_Date!A:A,0)</f>
        <v>1</v>
      </c>
      <c r="E9760">
        <v>2018</v>
      </c>
      <c r="F9760" t="s">
        <v>121</v>
      </c>
      <c r="G9760" t="s">
        <v>129</v>
      </c>
      <c r="H9760" t="s">
        <v>14</v>
      </c>
      <c r="I9760" t="s">
        <v>18</v>
      </c>
      <c r="J9760" t="s">
        <v>15</v>
      </c>
      <c r="K9760" t="s">
        <v>43</v>
      </c>
      <c r="L9760">
        <v>1</v>
      </c>
      <c r="M9760">
        <v>1003</v>
      </c>
      <c r="O9760" t="s">
        <v>25</v>
      </c>
      <c r="R9760" t="s">
        <v>44</v>
      </c>
      <c r="S9760" s="49" t="str">
        <f t="shared" si="1217"/>
        <v>Card</v>
      </c>
      <c r="T9760" s="3">
        <v>0.03</v>
      </c>
      <c r="U9760" s="2">
        <v>5.3000000000000007</v>
      </c>
      <c r="V9760" s="2">
        <v>2.1</v>
      </c>
      <c r="W9760" s="54">
        <f>_xlfn.XLOOKUP(M9760,Market!A:A,Market!F:F,0)</f>
        <v>0.06</v>
      </c>
      <c r="X9760" s="55">
        <f t="shared" si="1218"/>
        <v>0.159</v>
      </c>
      <c r="Y9760" s="55">
        <f t="shared" si="1219"/>
        <v>3.2000000000000006</v>
      </c>
      <c r="Z9760" s="54">
        <f t="shared" si="1220"/>
        <v>0.60377358490566047</v>
      </c>
      <c r="AA9760" s="49" t="str">
        <f t="shared" ca="1" si="1221"/>
        <v>Y</v>
      </c>
      <c r="AB9760" s="49">
        <f t="shared" ca="1" si="1222"/>
        <v>6</v>
      </c>
      <c r="AC9760" s="49" t="str">
        <f t="shared" ca="1" si="1223"/>
        <v>Y</v>
      </c>
    </row>
    <row r="9761" spans="1:29" x14ac:dyDescent="0.25">
      <c r="A9761">
        <v>11480</v>
      </c>
      <c r="B9761" s="9">
        <v>43192</v>
      </c>
      <c r="C9761" s="50" t="str">
        <f t="shared" si="1216"/>
        <v>Y</v>
      </c>
      <c r="D9761" s="52">
        <f>_xlfn.XLOOKUP(B9761,Cal_Date!B:B,Cal_Date!A:A,0)</f>
        <v>1</v>
      </c>
      <c r="E9761">
        <v>2018</v>
      </c>
      <c r="F9761" t="s">
        <v>121</v>
      </c>
      <c r="G9761" t="s">
        <v>129</v>
      </c>
      <c r="H9761" t="s">
        <v>14</v>
      </c>
      <c r="I9761" t="s">
        <v>18</v>
      </c>
      <c r="J9761" t="s">
        <v>15</v>
      </c>
      <c r="K9761" t="s">
        <v>43</v>
      </c>
      <c r="L9761">
        <v>1</v>
      </c>
      <c r="M9761">
        <v>1003</v>
      </c>
      <c r="O9761" t="s">
        <v>25</v>
      </c>
      <c r="R9761" t="s">
        <v>44</v>
      </c>
      <c r="S9761" s="49" t="str">
        <f t="shared" si="1217"/>
        <v>Card</v>
      </c>
      <c r="T9761" s="3">
        <v>0.03</v>
      </c>
      <c r="U9761" s="2">
        <v>5.3000000000000007</v>
      </c>
      <c r="V9761" s="2">
        <v>2.1</v>
      </c>
      <c r="W9761" s="54">
        <f>_xlfn.XLOOKUP(M9761,Market!A:A,Market!F:F,0)</f>
        <v>0.06</v>
      </c>
      <c r="X9761" s="55">
        <f t="shared" si="1218"/>
        <v>0.159</v>
      </c>
      <c r="Y9761" s="55">
        <f t="shared" si="1219"/>
        <v>3.2000000000000006</v>
      </c>
      <c r="Z9761" s="54">
        <f t="shared" si="1220"/>
        <v>0.60377358490566047</v>
      </c>
      <c r="AA9761" s="49" t="str">
        <f t="shared" ca="1" si="1221"/>
        <v>Y</v>
      </c>
      <c r="AB9761" s="49">
        <f t="shared" ca="1" si="1222"/>
        <v>6</v>
      </c>
      <c r="AC9761" s="49" t="str">
        <f t="shared" ca="1" si="1223"/>
        <v>Y</v>
      </c>
    </row>
    <row r="9762" spans="1:29" x14ac:dyDescent="0.25">
      <c r="A9762">
        <v>11481</v>
      </c>
      <c r="B9762" s="9">
        <v>43192</v>
      </c>
      <c r="C9762" s="50" t="str">
        <f t="shared" si="1216"/>
        <v>Y</v>
      </c>
      <c r="D9762" s="52">
        <f>_xlfn.XLOOKUP(B9762,Cal_Date!B:B,Cal_Date!A:A,0)</f>
        <v>1</v>
      </c>
      <c r="E9762">
        <v>2018</v>
      </c>
      <c r="F9762" t="s">
        <v>121</v>
      </c>
      <c r="G9762" t="s">
        <v>129</v>
      </c>
      <c r="H9762" t="s">
        <v>14</v>
      </c>
      <c r="I9762" t="s">
        <v>18</v>
      </c>
      <c r="J9762" t="s">
        <v>15</v>
      </c>
      <c r="K9762" t="s">
        <v>43</v>
      </c>
      <c r="L9762">
        <v>1</v>
      </c>
      <c r="M9762">
        <v>1004</v>
      </c>
      <c r="O9762" t="s">
        <v>28</v>
      </c>
      <c r="R9762" t="s">
        <v>44</v>
      </c>
      <c r="S9762" s="49" t="str">
        <f t="shared" si="1217"/>
        <v>Card</v>
      </c>
      <c r="T9762" s="3">
        <v>0.03</v>
      </c>
      <c r="U9762" s="2">
        <v>5.3000000000000007</v>
      </c>
      <c r="V9762" s="2">
        <v>2.2200000000000002</v>
      </c>
      <c r="W9762" s="54">
        <f>_xlfn.XLOOKUP(M9762,Market!A:A,Market!F:F,0)</f>
        <v>0.06</v>
      </c>
      <c r="X9762" s="55">
        <f t="shared" si="1218"/>
        <v>0.159</v>
      </c>
      <c r="Y9762" s="55">
        <f t="shared" si="1219"/>
        <v>3.0800000000000005</v>
      </c>
      <c r="Z9762" s="54">
        <f t="shared" si="1220"/>
        <v>0.5811320754716981</v>
      </c>
      <c r="AA9762" s="49" t="str">
        <f t="shared" ca="1" si="1221"/>
        <v>Y</v>
      </c>
      <c r="AB9762" s="49">
        <f t="shared" ca="1" si="1222"/>
        <v>6</v>
      </c>
      <c r="AC9762" s="49" t="str">
        <f t="shared" ca="1" si="1223"/>
        <v>Y</v>
      </c>
    </row>
    <row r="9763" spans="1:29" x14ac:dyDescent="0.25">
      <c r="A9763">
        <v>11482</v>
      </c>
      <c r="B9763" s="9">
        <v>43192</v>
      </c>
      <c r="C9763" s="50" t="str">
        <f t="shared" si="1216"/>
        <v>Y</v>
      </c>
      <c r="D9763" s="52">
        <f>_xlfn.XLOOKUP(B9763,Cal_Date!B:B,Cal_Date!A:A,0)</f>
        <v>1</v>
      </c>
      <c r="E9763">
        <v>2018</v>
      </c>
      <c r="F9763" t="s">
        <v>121</v>
      </c>
      <c r="G9763" t="s">
        <v>129</v>
      </c>
      <c r="H9763" t="s">
        <v>14</v>
      </c>
      <c r="I9763" t="s">
        <v>18</v>
      </c>
      <c r="J9763" t="s">
        <v>15</v>
      </c>
      <c r="K9763" t="s">
        <v>43</v>
      </c>
      <c r="L9763">
        <v>1</v>
      </c>
      <c r="M9763">
        <v>1005</v>
      </c>
      <c r="O9763" t="s">
        <v>25</v>
      </c>
      <c r="R9763" t="s">
        <v>47</v>
      </c>
      <c r="S9763" s="49" t="str">
        <f t="shared" si="1217"/>
        <v>Card</v>
      </c>
      <c r="T9763" s="3">
        <v>3.5000000000000003E-2</v>
      </c>
      <c r="U9763" s="2">
        <v>5.4450000000000003</v>
      </c>
      <c r="V9763" s="2">
        <v>2.1</v>
      </c>
      <c r="W9763" s="54">
        <f>_xlfn.XLOOKUP(M9763,Market!A:A,Market!F:F,0)</f>
        <v>8.8999999999999996E-2</v>
      </c>
      <c r="X9763" s="55">
        <f t="shared" si="1218"/>
        <v>0.19057500000000002</v>
      </c>
      <c r="Y9763" s="55">
        <f t="shared" si="1219"/>
        <v>3.3450000000000002</v>
      </c>
      <c r="Z9763" s="54">
        <f t="shared" si="1220"/>
        <v>0.61432506887052341</v>
      </c>
      <c r="AA9763" s="49" t="str">
        <f t="shared" ca="1" si="1221"/>
        <v>Y</v>
      </c>
      <c r="AB9763" s="49">
        <f t="shared" ca="1" si="1222"/>
        <v>6</v>
      </c>
      <c r="AC9763" s="49" t="str">
        <f t="shared" ca="1" si="1223"/>
        <v>Y</v>
      </c>
    </row>
    <row r="9764" spans="1:29" x14ac:dyDescent="0.25">
      <c r="A9764">
        <v>11483</v>
      </c>
      <c r="B9764" s="9">
        <v>43192</v>
      </c>
      <c r="C9764" s="50" t="str">
        <f t="shared" si="1216"/>
        <v>Y</v>
      </c>
      <c r="D9764" s="52">
        <f>_xlfn.XLOOKUP(B9764,Cal_Date!B:B,Cal_Date!A:A,0)</f>
        <v>1</v>
      </c>
      <c r="E9764">
        <v>2018</v>
      </c>
      <c r="F9764" t="s">
        <v>121</v>
      </c>
      <c r="G9764" t="s">
        <v>129</v>
      </c>
      <c r="H9764" t="s">
        <v>11</v>
      </c>
      <c r="I9764" t="s">
        <v>18</v>
      </c>
      <c r="J9764" t="s">
        <v>15</v>
      </c>
      <c r="K9764" t="s">
        <v>42</v>
      </c>
      <c r="L9764">
        <v>1</v>
      </c>
      <c r="M9764">
        <v>1005</v>
      </c>
      <c r="O9764" t="s">
        <v>25</v>
      </c>
      <c r="R9764" t="s">
        <v>44</v>
      </c>
      <c r="S9764" s="49" t="str">
        <f t="shared" si="1217"/>
        <v>Card</v>
      </c>
      <c r="T9764" s="3">
        <v>0.03</v>
      </c>
      <c r="U9764" s="2">
        <v>2.7225000000000001</v>
      </c>
      <c r="V9764" s="2">
        <v>1.4</v>
      </c>
      <c r="W9764" s="54">
        <f>_xlfn.XLOOKUP(M9764,Market!A:A,Market!F:F,0)</f>
        <v>8.8999999999999996E-2</v>
      </c>
      <c r="X9764" s="55">
        <f t="shared" si="1218"/>
        <v>8.1674999999999998E-2</v>
      </c>
      <c r="Y9764" s="55">
        <f t="shared" si="1219"/>
        <v>1.3225000000000002</v>
      </c>
      <c r="Z9764" s="54">
        <f t="shared" si="1220"/>
        <v>0.48576675849403128</v>
      </c>
      <c r="AA9764" s="49" t="str">
        <f t="shared" ca="1" si="1221"/>
        <v>Y</v>
      </c>
      <c r="AB9764" s="49">
        <f t="shared" ca="1" si="1222"/>
        <v>6</v>
      </c>
      <c r="AC9764" s="49" t="str">
        <f t="shared" ca="1" si="1223"/>
        <v>Y</v>
      </c>
    </row>
    <row r="9765" spans="1:29" x14ac:dyDescent="0.25">
      <c r="A9765">
        <v>11484</v>
      </c>
      <c r="B9765" s="9">
        <v>43192</v>
      </c>
      <c r="C9765" s="50" t="str">
        <f t="shared" si="1216"/>
        <v>Y</v>
      </c>
      <c r="D9765" s="52">
        <f>_xlfn.XLOOKUP(B9765,Cal_Date!B:B,Cal_Date!A:A,0)</f>
        <v>1</v>
      </c>
      <c r="E9765">
        <v>2018</v>
      </c>
      <c r="F9765" t="s">
        <v>121</v>
      </c>
      <c r="G9765" t="s">
        <v>129</v>
      </c>
      <c r="H9765" t="s">
        <v>14</v>
      </c>
      <c r="I9765" t="s">
        <v>18</v>
      </c>
      <c r="J9765" t="s">
        <v>15</v>
      </c>
      <c r="K9765" t="s">
        <v>43</v>
      </c>
      <c r="L9765">
        <v>2</v>
      </c>
      <c r="M9765">
        <v>1003</v>
      </c>
      <c r="O9765" t="s">
        <v>25</v>
      </c>
      <c r="R9765" t="s">
        <v>44</v>
      </c>
      <c r="S9765" s="49" t="str">
        <f t="shared" si="1217"/>
        <v>Card</v>
      </c>
      <c r="T9765" s="3">
        <v>0.03</v>
      </c>
      <c r="U9765" s="2">
        <v>10.600000000000001</v>
      </c>
      <c r="V9765" s="2">
        <v>4.2</v>
      </c>
      <c r="W9765" s="54">
        <f>_xlfn.XLOOKUP(M9765,Market!A:A,Market!F:F,0)</f>
        <v>0.06</v>
      </c>
      <c r="X9765" s="55">
        <f t="shared" si="1218"/>
        <v>0.318</v>
      </c>
      <c r="Y9765" s="55">
        <f t="shared" si="1219"/>
        <v>6.4000000000000012</v>
      </c>
      <c r="Z9765" s="54">
        <f t="shared" si="1220"/>
        <v>0.60377358490566047</v>
      </c>
      <c r="AA9765" s="49" t="str">
        <f t="shared" ca="1" si="1221"/>
        <v>Y</v>
      </c>
      <c r="AB9765" s="49">
        <f t="shared" ca="1" si="1222"/>
        <v>6</v>
      </c>
      <c r="AC9765" s="49" t="str">
        <f t="shared" ca="1" si="1223"/>
        <v>Y</v>
      </c>
    </row>
    <row r="9766" spans="1:29" x14ac:dyDescent="0.25">
      <c r="A9766">
        <v>11485</v>
      </c>
      <c r="B9766" s="9">
        <v>43193</v>
      </c>
      <c r="C9766" s="50" t="str">
        <f t="shared" si="1216"/>
        <v>N</v>
      </c>
      <c r="D9766" s="52">
        <f>_xlfn.XLOOKUP(B9766,Cal_Date!B:B,Cal_Date!A:A,0)</f>
        <v>1</v>
      </c>
      <c r="E9766">
        <v>2018</v>
      </c>
      <c r="F9766" t="s">
        <v>122</v>
      </c>
      <c r="G9766" t="s">
        <v>129</v>
      </c>
      <c r="H9766" t="s">
        <v>48</v>
      </c>
      <c r="I9766" t="s">
        <v>18</v>
      </c>
      <c r="J9766" t="s">
        <v>10</v>
      </c>
      <c r="K9766" t="s">
        <v>43</v>
      </c>
      <c r="L9766">
        <v>2</v>
      </c>
      <c r="M9766">
        <v>1007</v>
      </c>
      <c r="O9766" t="s">
        <v>28</v>
      </c>
      <c r="R9766" t="s">
        <v>44</v>
      </c>
      <c r="S9766" s="49" t="str">
        <f t="shared" si="1217"/>
        <v>Card</v>
      </c>
      <c r="T9766" s="3">
        <v>0.03</v>
      </c>
      <c r="U9766" s="2">
        <v>15.245999999999999</v>
      </c>
      <c r="V9766" s="2">
        <v>2.92</v>
      </c>
      <c r="W9766" s="54">
        <f>_xlfn.XLOOKUP(M9766,Market!A:A,Market!F:F,0)</f>
        <v>8.8999999999999996E-2</v>
      </c>
      <c r="X9766" s="55">
        <f t="shared" si="1218"/>
        <v>0.45737999999999995</v>
      </c>
      <c r="Y9766" s="55">
        <f t="shared" si="1219"/>
        <v>12.325999999999999</v>
      </c>
      <c r="Z9766" s="54">
        <f t="shared" si="1220"/>
        <v>0.80847435392889933</v>
      </c>
      <c r="AA9766" s="49" t="str">
        <f t="shared" ca="1" si="1221"/>
        <v>Y</v>
      </c>
      <c r="AB9766" s="49">
        <f t="shared" ca="1" si="1222"/>
        <v>6</v>
      </c>
      <c r="AC9766" s="49" t="str">
        <f t="shared" ca="1" si="1223"/>
        <v>Y</v>
      </c>
    </row>
    <row r="9767" spans="1:29" x14ac:dyDescent="0.25">
      <c r="A9767">
        <v>11486</v>
      </c>
      <c r="B9767" s="9">
        <v>43193</v>
      </c>
      <c r="C9767" s="50" t="str">
        <f t="shared" si="1216"/>
        <v>N</v>
      </c>
      <c r="D9767" s="52">
        <f>_xlfn.XLOOKUP(B9767,Cal_Date!B:B,Cal_Date!A:A,0)</f>
        <v>1</v>
      </c>
      <c r="E9767">
        <v>2018</v>
      </c>
      <c r="F9767" t="s">
        <v>122</v>
      </c>
      <c r="G9767" t="s">
        <v>129</v>
      </c>
      <c r="H9767" t="s">
        <v>48</v>
      </c>
      <c r="I9767" t="s">
        <v>18</v>
      </c>
      <c r="J9767" t="s">
        <v>10</v>
      </c>
      <c r="K9767" t="s">
        <v>43</v>
      </c>
      <c r="L9767">
        <v>1</v>
      </c>
      <c r="M9767">
        <v>1006</v>
      </c>
      <c r="O9767" t="s">
        <v>28</v>
      </c>
      <c r="R9767" t="s">
        <v>46</v>
      </c>
      <c r="S9767" s="49" t="str">
        <f t="shared" si="1217"/>
        <v>Card</v>
      </c>
      <c r="T9767" s="3">
        <v>0.04</v>
      </c>
      <c r="U9767" s="2">
        <v>7.6229999999999993</v>
      </c>
      <c r="V9767" s="2">
        <v>1.46</v>
      </c>
      <c r="W9767" s="54">
        <f>_xlfn.XLOOKUP(M9767,Market!A:A,Market!F:F,0)</f>
        <v>8.8999999999999996E-2</v>
      </c>
      <c r="X9767" s="55">
        <f t="shared" si="1218"/>
        <v>0.30491999999999997</v>
      </c>
      <c r="Y9767" s="55">
        <f t="shared" si="1219"/>
        <v>6.1629999999999994</v>
      </c>
      <c r="Z9767" s="54">
        <f t="shared" si="1220"/>
        <v>0.80847435392889933</v>
      </c>
      <c r="AA9767" s="49" t="str">
        <f t="shared" ca="1" si="1221"/>
        <v>Y</v>
      </c>
      <c r="AB9767" s="49">
        <f t="shared" ca="1" si="1222"/>
        <v>6</v>
      </c>
      <c r="AC9767" s="49" t="str">
        <f t="shared" ca="1" si="1223"/>
        <v>Y</v>
      </c>
    </row>
    <row r="9768" spans="1:29" x14ac:dyDescent="0.25">
      <c r="A9768">
        <v>11487</v>
      </c>
      <c r="B9768" s="9">
        <v>43193</v>
      </c>
      <c r="C9768" s="50" t="str">
        <f t="shared" si="1216"/>
        <v>N</v>
      </c>
      <c r="D9768" s="52">
        <f>_xlfn.XLOOKUP(B9768,Cal_Date!B:B,Cal_Date!A:A,0)</f>
        <v>1</v>
      </c>
      <c r="E9768">
        <v>2018</v>
      </c>
      <c r="F9768" t="s">
        <v>122</v>
      </c>
      <c r="G9768" t="s">
        <v>129</v>
      </c>
      <c r="H9768" t="s">
        <v>48</v>
      </c>
      <c r="I9768" t="s">
        <v>18</v>
      </c>
      <c r="J9768" t="s">
        <v>10</v>
      </c>
      <c r="K9768" t="s">
        <v>43</v>
      </c>
      <c r="L9768">
        <v>1</v>
      </c>
      <c r="M9768">
        <v>1006</v>
      </c>
      <c r="O9768" t="s">
        <v>28</v>
      </c>
      <c r="R9768" t="s">
        <v>44</v>
      </c>
      <c r="S9768" s="49" t="str">
        <f t="shared" si="1217"/>
        <v>Card</v>
      </c>
      <c r="T9768" s="3">
        <v>0.03</v>
      </c>
      <c r="U9768" s="2">
        <v>7.6229999999999993</v>
      </c>
      <c r="V9768" s="2">
        <v>1.46</v>
      </c>
      <c r="W9768" s="54">
        <f>_xlfn.XLOOKUP(M9768,Market!A:A,Market!F:F,0)</f>
        <v>8.8999999999999996E-2</v>
      </c>
      <c r="X9768" s="55">
        <f t="shared" si="1218"/>
        <v>0.22868999999999998</v>
      </c>
      <c r="Y9768" s="55">
        <f t="shared" si="1219"/>
        <v>6.1629999999999994</v>
      </c>
      <c r="Z9768" s="54">
        <f t="shared" si="1220"/>
        <v>0.80847435392889933</v>
      </c>
      <c r="AA9768" s="49" t="str">
        <f t="shared" ca="1" si="1221"/>
        <v>Y</v>
      </c>
      <c r="AB9768" s="49">
        <f t="shared" ca="1" si="1222"/>
        <v>6</v>
      </c>
      <c r="AC9768" s="49" t="str">
        <f t="shared" ca="1" si="1223"/>
        <v>Y</v>
      </c>
    </row>
    <row r="9769" spans="1:29" x14ac:dyDescent="0.25">
      <c r="A9769">
        <v>11488</v>
      </c>
      <c r="B9769" s="9">
        <v>43193</v>
      </c>
      <c r="C9769" s="50" t="str">
        <f t="shared" si="1216"/>
        <v>N</v>
      </c>
      <c r="D9769" s="52">
        <f>_xlfn.XLOOKUP(B9769,Cal_Date!B:B,Cal_Date!A:A,0)</f>
        <v>1</v>
      </c>
      <c r="E9769">
        <v>2018</v>
      </c>
      <c r="F9769" t="s">
        <v>122</v>
      </c>
      <c r="G9769" t="s">
        <v>129</v>
      </c>
      <c r="H9769" t="s">
        <v>14</v>
      </c>
      <c r="I9769" t="s">
        <v>18</v>
      </c>
      <c r="J9769" t="s">
        <v>15</v>
      </c>
      <c r="K9769" t="s">
        <v>43</v>
      </c>
      <c r="L9769">
        <v>1</v>
      </c>
      <c r="M9769">
        <v>1006</v>
      </c>
      <c r="O9769" t="s">
        <v>28</v>
      </c>
      <c r="R9769" t="s">
        <v>44</v>
      </c>
      <c r="S9769" s="49" t="str">
        <f t="shared" si="1217"/>
        <v>Card</v>
      </c>
      <c r="T9769" s="3">
        <v>0.03</v>
      </c>
      <c r="U9769" s="2">
        <v>5.4450000000000003</v>
      </c>
      <c r="V9769" s="2">
        <v>2.1</v>
      </c>
      <c r="W9769" s="54">
        <f>_xlfn.XLOOKUP(M9769,Market!A:A,Market!F:F,0)</f>
        <v>8.8999999999999996E-2</v>
      </c>
      <c r="X9769" s="55">
        <f t="shared" si="1218"/>
        <v>0.16335</v>
      </c>
      <c r="Y9769" s="55">
        <f t="shared" si="1219"/>
        <v>3.3450000000000002</v>
      </c>
      <c r="Z9769" s="54">
        <f t="shared" si="1220"/>
        <v>0.61432506887052341</v>
      </c>
      <c r="AA9769" s="49" t="str">
        <f t="shared" ca="1" si="1221"/>
        <v>Y</v>
      </c>
      <c r="AB9769" s="49">
        <f t="shared" ca="1" si="1222"/>
        <v>6</v>
      </c>
      <c r="AC9769" s="49" t="str">
        <f t="shared" ca="1" si="1223"/>
        <v>Y</v>
      </c>
    </row>
    <row r="9770" spans="1:29" x14ac:dyDescent="0.25">
      <c r="A9770">
        <v>11489</v>
      </c>
      <c r="B9770" s="9">
        <v>43193</v>
      </c>
      <c r="C9770" s="50" t="str">
        <f t="shared" si="1216"/>
        <v>N</v>
      </c>
      <c r="D9770" s="52">
        <f>_xlfn.XLOOKUP(B9770,Cal_Date!B:B,Cal_Date!A:A,0)</f>
        <v>1</v>
      </c>
      <c r="E9770">
        <v>2018</v>
      </c>
      <c r="F9770" t="s">
        <v>122</v>
      </c>
      <c r="G9770" t="s">
        <v>129</v>
      </c>
      <c r="H9770" t="s">
        <v>14</v>
      </c>
      <c r="I9770" t="s">
        <v>18</v>
      </c>
      <c r="J9770" t="s">
        <v>15</v>
      </c>
      <c r="K9770" t="s">
        <v>43</v>
      </c>
      <c r="L9770">
        <v>2</v>
      </c>
      <c r="M9770">
        <v>1004</v>
      </c>
      <c r="O9770" t="s">
        <v>28</v>
      </c>
      <c r="R9770" t="s">
        <v>44</v>
      </c>
      <c r="S9770" s="49" t="str">
        <f t="shared" si="1217"/>
        <v>Card</v>
      </c>
      <c r="T9770" s="3">
        <v>0.03</v>
      </c>
      <c r="U9770" s="2">
        <v>10.600000000000001</v>
      </c>
      <c r="V9770" s="2">
        <v>4.4400000000000004</v>
      </c>
      <c r="W9770" s="54">
        <f>_xlfn.XLOOKUP(M9770,Market!A:A,Market!F:F,0)</f>
        <v>0.06</v>
      </c>
      <c r="X9770" s="55">
        <f t="shared" si="1218"/>
        <v>0.318</v>
      </c>
      <c r="Y9770" s="55">
        <f t="shared" si="1219"/>
        <v>6.160000000000001</v>
      </c>
      <c r="Z9770" s="54">
        <f t="shared" si="1220"/>
        <v>0.5811320754716981</v>
      </c>
      <c r="AA9770" s="49" t="str">
        <f t="shared" ca="1" si="1221"/>
        <v>Y</v>
      </c>
      <c r="AB9770" s="49">
        <f t="shared" ca="1" si="1222"/>
        <v>6</v>
      </c>
      <c r="AC9770" s="49" t="str">
        <f t="shared" ca="1" si="1223"/>
        <v>Y</v>
      </c>
    </row>
    <row r="9771" spans="1:29" x14ac:dyDescent="0.25">
      <c r="A9771">
        <v>11490</v>
      </c>
      <c r="B9771" s="9">
        <v>43193</v>
      </c>
      <c r="C9771" s="50" t="str">
        <f t="shared" si="1216"/>
        <v>N</v>
      </c>
      <c r="D9771" s="52">
        <f>_xlfn.XLOOKUP(B9771,Cal_Date!B:B,Cal_Date!A:A,0)</f>
        <v>1</v>
      </c>
      <c r="E9771">
        <v>2018</v>
      </c>
      <c r="F9771" t="s">
        <v>122</v>
      </c>
      <c r="G9771" t="s">
        <v>129</v>
      </c>
      <c r="H9771" t="s">
        <v>48</v>
      </c>
      <c r="I9771" t="s">
        <v>18</v>
      </c>
      <c r="J9771" t="s">
        <v>10</v>
      </c>
      <c r="K9771" t="s">
        <v>43</v>
      </c>
      <c r="L9771">
        <v>1</v>
      </c>
      <c r="M9771">
        <v>1004</v>
      </c>
      <c r="O9771" t="s">
        <v>28</v>
      </c>
      <c r="R9771" t="s">
        <v>44</v>
      </c>
      <c r="S9771" s="49" t="str">
        <f t="shared" si="1217"/>
        <v>Card</v>
      </c>
      <c r="T9771" s="3">
        <v>0.03</v>
      </c>
      <c r="U9771" s="2">
        <v>7.42</v>
      </c>
      <c r="V9771" s="2">
        <v>1.46</v>
      </c>
      <c r="W9771" s="54">
        <f>_xlfn.XLOOKUP(M9771,Market!A:A,Market!F:F,0)</f>
        <v>0.06</v>
      </c>
      <c r="X9771" s="55">
        <f t="shared" si="1218"/>
        <v>0.22259999999999999</v>
      </c>
      <c r="Y9771" s="55">
        <f t="shared" si="1219"/>
        <v>5.96</v>
      </c>
      <c r="Z9771" s="54">
        <f t="shared" si="1220"/>
        <v>0.80323450134770891</v>
      </c>
      <c r="AA9771" s="49" t="str">
        <f t="shared" ca="1" si="1221"/>
        <v>Y</v>
      </c>
      <c r="AB9771" s="49">
        <f t="shared" ca="1" si="1222"/>
        <v>6</v>
      </c>
      <c r="AC9771" s="49" t="str">
        <f t="shared" ca="1" si="1223"/>
        <v>Y</v>
      </c>
    </row>
    <row r="9772" spans="1:29" x14ac:dyDescent="0.25">
      <c r="A9772">
        <v>11491</v>
      </c>
      <c r="B9772" s="9">
        <v>43193</v>
      </c>
      <c r="C9772" s="50" t="str">
        <f t="shared" si="1216"/>
        <v>N</v>
      </c>
      <c r="D9772" s="52">
        <f>_xlfn.XLOOKUP(B9772,Cal_Date!B:B,Cal_Date!A:A,0)</f>
        <v>1</v>
      </c>
      <c r="E9772">
        <v>2018</v>
      </c>
      <c r="F9772" t="s">
        <v>122</v>
      </c>
      <c r="G9772" t="s">
        <v>129</v>
      </c>
      <c r="H9772" t="s">
        <v>48</v>
      </c>
      <c r="I9772" t="s">
        <v>18</v>
      </c>
      <c r="J9772" t="s">
        <v>10</v>
      </c>
      <c r="K9772" t="s">
        <v>43</v>
      </c>
      <c r="L9772">
        <v>2</v>
      </c>
      <c r="M9772">
        <v>1000</v>
      </c>
      <c r="O9772" t="s">
        <v>25</v>
      </c>
      <c r="R9772" t="s">
        <v>44</v>
      </c>
      <c r="S9772" s="49" t="str">
        <f t="shared" si="1217"/>
        <v>Card</v>
      </c>
      <c r="T9772" s="3">
        <v>0.03</v>
      </c>
      <c r="U9772" s="2">
        <v>15.120000000000001</v>
      </c>
      <c r="V9772" s="2">
        <v>2.92</v>
      </c>
      <c r="W9772" s="54">
        <f>_xlfn.XLOOKUP(M9772,Market!A:A,Market!F:F,0)</f>
        <v>0.08</v>
      </c>
      <c r="X9772" s="55">
        <f t="shared" si="1218"/>
        <v>0.4536</v>
      </c>
      <c r="Y9772" s="55">
        <f t="shared" si="1219"/>
        <v>12.200000000000001</v>
      </c>
      <c r="Z9772" s="54">
        <f t="shared" si="1220"/>
        <v>0.80687830687830686</v>
      </c>
      <c r="AA9772" s="49" t="str">
        <f t="shared" ca="1" si="1221"/>
        <v>Y</v>
      </c>
      <c r="AB9772" s="49">
        <f t="shared" ca="1" si="1222"/>
        <v>6</v>
      </c>
      <c r="AC9772" s="49" t="str">
        <f t="shared" ca="1" si="1223"/>
        <v>Y</v>
      </c>
    </row>
    <row r="9773" spans="1:29" x14ac:dyDescent="0.25">
      <c r="A9773">
        <v>11492</v>
      </c>
      <c r="B9773" s="9">
        <v>43193</v>
      </c>
      <c r="C9773" s="50" t="str">
        <f t="shared" si="1216"/>
        <v>N</v>
      </c>
      <c r="D9773" s="52">
        <f>_xlfn.XLOOKUP(B9773,Cal_Date!B:B,Cal_Date!A:A,0)</f>
        <v>1</v>
      </c>
      <c r="E9773">
        <v>2018</v>
      </c>
      <c r="F9773" t="s">
        <v>122</v>
      </c>
      <c r="G9773" t="s">
        <v>129</v>
      </c>
      <c r="H9773" t="s">
        <v>48</v>
      </c>
      <c r="I9773" t="s">
        <v>18</v>
      </c>
      <c r="J9773" t="s">
        <v>10</v>
      </c>
      <c r="K9773" t="s">
        <v>43</v>
      </c>
      <c r="L9773">
        <v>1</v>
      </c>
      <c r="M9773">
        <v>1000</v>
      </c>
      <c r="O9773" t="s">
        <v>25</v>
      </c>
      <c r="R9773" t="s">
        <v>44</v>
      </c>
      <c r="S9773" s="49" t="str">
        <f t="shared" si="1217"/>
        <v>Card</v>
      </c>
      <c r="T9773" s="3">
        <v>0.03</v>
      </c>
      <c r="U9773" s="2">
        <v>7.5600000000000005</v>
      </c>
      <c r="V9773" s="2">
        <v>1.46</v>
      </c>
      <c r="W9773" s="54">
        <f>_xlfn.XLOOKUP(M9773,Market!A:A,Market!F:F,0)</f>
        <v>0.08</v>
      </c>
      <c r="X9773" s="55">
        <f t="shared" si="1218"/>
        <v>0.2268</v>
      </c>
      <c r="Y9773" s="55">
        <f t="shared" si="1219"/>
        <v>6.1000000000000005</v>
      </c>
      <c r="Z9773" s="54">
        <f t="shared" si="1220"/>
        <v>0.80687830687830686</v>
      </c>
      <c r="AA9773" s="49" t="str">
        <f t="shared" ca="1" si="1221"/>
        <v>Y</v>
      </c>
      <c r="AB9773" s="49">
        <f t="shared" ca="1" si="1222"/>
        <v>6</v>
      </c>
      <c r="AC9773" s="49" t="str">
        <f t="shared" ca="1" si="1223"/>
        <v>Y</v>
      </c>
    </row>
    <row r="9774" spans="1:29" x14ac:dyDescent="0.25">
      <c r="A9774">
        <v>11493</v>
      </c>
      <c r="B9774" s="9">
        <v>43193</v>
      </c>
      <c r="C9774" s="50" t="str">
        <f t="shared" si="1216"/>
        <v>N</v>
      </c>
      <c r="D9774" s="52">
        <f>_xlfn.XLOOKUP(B9774,Cal_Date!B:B,Cal_Date!A:A,0)</f>
        <v>1</v>
      </c>
      <c r="E9774">
        <v>2018</v>
      </c>
      <c r="F9774" t="s">
        <v>122</v>
      </c>
      <c r="G9774" t="s">
        <v>129</v>
      </c>
      <c r="H9774" t="s">
        <v>48</v>
      </c>
      <c r="I9774" t="s">
        <v>18</v>
      </c>
      <c r="J9774" t="s">
        <v>10</v>
      </c>
      <c r="K9774" t="s">
        <v>43</v>
      </c>
      <c r="L9774">
        <v>2</v>
      </c>
      <c r="M9774">
        <v>1000</v>
      </c>
      <c r="O9774" t="s">
        <v>25</v>
      </c>
      <c r="R9774" t="s">
        <v>44</v>
      </c>
      <c r="S9774" s="49" t="str">
        <f t="shared" si="1217"/>
        <v>Card</v>
      </c>
      <c r="T9774" s="3">
        <v>0.03</v>
      </c>
      <c r="U9774" s="2">
        <v>15.120000000000001</v>
      </c>
      <c r="V9774" s="2">
        <v>2.92</v>
      </c>
      <c r="W9774" s="54">
        <f>_xlfn.XLOOKUP(M9774,Market!A:A,Market!F:F,0)</f>
        <v>0.08</v>
      </c>
      <c r="X9774" s="55">
        <f t="shared" si="1218"/>
        <v>0.4536</v>
      </c>
      <c r="Y9774" s="55">
        <f t="shared" si="1219"/>
        <v>12.200000000000001</v>
      </c>
      <c r="Z9774" s="54">
        <f t="shared" si="1220"/>
        <v>0.80687830687830686</v>
      </c>
      <c r="AA9774" s="49" t="str">
        <f t="shared" ca="1" si="1221"/>
        <v>Y</v>
      </c>
      <c r="AB9774" s="49">
        <f t="shared" ca="1" si="1222"/>
        <v>6</v>
      </c>
      <c r="AC9774" s="49" t="str">
        <f t="shared" ca="1" si="1223"/>
        <v>Y</v>
      </c>
    </row>
    <row r="9775" spans="1:29" x14ac:dyDescent="0.25">
      <c r="A9775">
        <v>11494</v>
      </c>
      <c r="B9775" s="9">
        <v>43193</v>
      </c>
      <c r="C9775" s="50" t="str">
        <f t="shared" si="1216"/>
        <v>N</v>
      </c>
      <c r="D9775" s="52">
        <f>_xlfn.XLOOKUP(B9775,Cal_Date!B:B,Cal_Date!A:A,0)</f>
        <v>1</v>
      </c>
      <c r="E9775">
        <v>2018</v>
      </c>
      <c r="F9775" t="s">
        <v>122</v>
      </c>
      <c r="G9775" t="s">
        <v>129</v>
      </c>
      <c r="H9775" t="s">
        <v>11</v>
      </c>
      <c r="I9775" t="s">
        <v>11</v>
      </c>
      <c r="J9775" t="s">
        <v>15</v>
      </c>
      <c r="K9775" t="s">
        <v>42</v>
      </c>
      <c r="L9775">
        <v>1</v>
      </c>
      <c r="M9775">
        <v>1008</v>
      </c>
      <c r="O9775" t="s">
        <v>28</v>
      </c>
      <c r="R9775" t="s">
        <v>44</v>
      </c>
      <c r="S9775" s="49" t="str">
        <f t="shared" si="1217"/>
        <v>Card</v>
      </c>
      <c r="T9775" s="3">
        <v>0.03</v>
      </c>
      <c r="U9775" s="2">
        <v>2.7225000000000001</v>
      </c>
      <c r="V9775" s="2">
        <v>0.87</v>
      </c>
      <c r="W9775" s="54">
        <f>_xlfn.XLOOKUP(M9775,Market!A:A,Market!F:F,0)</f>
        <v>8.8999999999999996E-2</v>
      </c>
      <c r="X9775" s="55">
        <f t="shared" si="1218"/>
        <v>8.1674999999999998E-2</v>
      </c>
      <c r="Y9775" s="55">
        <f t="shared" si="1219"/>
        <v>1.8525</v>
      </c>
      <c r="Z9775" s="54">
        <f t="shared" si="1220"/>
        <v>0.68044077134986225</v>
      </c>
      <c r="AA9775" s="49" t="str">
        <f t="shared" ca="1" si="1221"/>
        <v>Y</v>
      </c>
      <c r="AB9775" s="49">
        <f t="shared" ca="1" si="1222"/>
        <v>6</v>
      </c>
      <c r="AC9775" s="49" t="str">
        <f t="shared" ca="1" si="1223"/>
        <v>Y</v>
      </c>
    </row>
    <row r="9776" spans="1:29" x14ac:dyDescent="0.25">
      <c r="A9776">
        <v>11495</v>
      </c>
      <c r="B9776" s="9">
        <v>43193</v>
      </c>
      <c r="C9776" s="50" t="str">
        <f t="shared" si="1216"/>
        <v>N</v>
      </c>
      <c r="D9776" s="52">
        <f>_xlfn.XLOOKUP(B9776,Cal_Date!B:B,Cal_Date!A:A,0)</f>
        <v>1</v>
      </c>
      <c r="E9776">
        <v>2018</v>
      </c>
      <c r="F9776" t="s">
        <v>122</v>
      </c>
      <c r="G9776" t="s">
        <v>129</v>
      </c>
      <c r="H9776" t="s">
        <v>11</v>
      </c>
      <c r="I9776" t="s">
        <v>11</v>
      </c>
      <c r="J9776" t="s">
        <v>15</v>
      </c>
      <c r="K9776" t="s">
        <v>42</v>
      </c>
      <c r="L9776">
        <v>1</v>
      </c>
      <c r="M9776">
        <v>1008</v>
      </c>
      <c r="O9776" t="s">
        <v>28</v>
      </c>
      <c r="R9776" t="s">
        <v>44</v>
      </c>
      <c r="S9776" s="49" t="str">
        <f t="shared" si="1217"/>
        <v>Card</v>
      </c>
      <c r="T9776" s="3">
        <v>0.03</v>
      </c>
      <c r="U9776" s="2">
        <v>2.7225000000000001</v>
      </c>
      <c r="V9776" s="2">
        <v>0.87</v>
      </c>
      <c r="W9776" s="54">
        <f>_xlfn.XLOOKUP(M9776,Market!A:A,Market!F:F,0)</f>
        <v>8.8999999999999996E-2</v>
      </c>
      <c r="X9776" s="55">
        <f t="shared" si="1218"/>
        <v>8.1674999999999998E-2</v>
      </c>
      <c r="Y9776" s="55">
        <f t="shared" si="1219"/>
        <v>1.8525</v>
      </c>
      <c r="Z9776" s="54">
        <f t="shared" si="1220"/>
        <v>0.68044077134986225</v>
      </c>
      <c r="AA9776" s="49" t="str">
        <f t="shared" ca="1" si="1221"/>
        <v>Y</v>
      </c>
      <c r="AB9776" s="49">
        <f t="shared" ca="1" si="1222"/>
        <v>6</v>
      </c>
      <c r="AC9776" s="49" t="str">
        <f t="shared" ca="1" si="1223"/>
        <v>Y</v>
      </c>
    </row>
    <row r="9777" spans="1:29" x14ac:dyDescent="0.25">
      <c r="A9777">
        <v>11496</v>
      </c>
      <c r="B9777" s="9">
        <v>43193</v>
      </c>
      <c r="C9777" s="50" t="str">
        <f t="shared" si="1216"/>
        <v>N</v>
      </c>
      <c r="D9777" s="52">
        <f>_xlfn.XLOOKUP(B9777,Cal_Date!B:B,Cal_Date!A:A,0)</f>
        <v>1</v>
      </c>
      <c r="E9777">
        <v>2018</v>
      </c>
      <c r="F9777" t="s">
        <v>122</v>
      </c>
      <c r="G9777" t="s">
        <v>129</v>
      </c>
      <c r="H9777" t="s">
        <v>14</v>
      </c>
      <c r="I9777" t="s">
        <v>18</v>
      </c>
      <c r="J9777" t="s">
        <v>15</v>
      </c>
      <c r="K9777" t="s">
        <v>43</v>
      </c>
      <c r="L9777">
        <v>1</v>
      </c>
      <c r="M9777">
        <v>1009</v>
      </c>
      <c r="O9777" t="s">
        <v>28</v>
      </c>
      <c r="R9777" t="s">
        <v>44</v>
      </c>
      <c r="S9777" s="49" t="str">
        <f t="shared" si="1217"/>
        <v>Card</v>
      </c>
      <c r="T9777" s="3">
        <v>0.03</v>
      </c>
      <c r="U9777" s="2">
        <v>5.4450000000000003</v>
      </c>
      <c r="V9777" s="2">
        <v>2.2200000000000002</v>
      </c>
      <c r="W9777" s="54">
        <f>_xlfn.XLOOKUP(M9777,Market!A:A,Market!F:F,0)</f>
        <v>8.8999999999999996E-2</v>
      </c>
      <c r="X9777" s="55">
        <f t="shared" si="1218"/>
        <v>0.16335</v>
      </c>
      <c r="Y9777" s="55">
        <f t="shared" si="1219"/>
        <v>3.2250000000000001</v>
      </c>
      <c r="Z9777" s="54">
        <f t="shared" si="1220"/>
        <v>0.59228650137741046</v>
      </c>
      <c r="AA9777" s="49" t="str">
        <f t="shared" ca="1" si="1221"/>
        <v>Y</v>
      </c>
      <c r="AB9777" s="49">
        <f t="shared" ca="1" si="1222"/>
        <v>6</v>
      </c>
      <c r="AC9777" s="49" t="str">
        <f t="shared" ca="1" si="1223"/>
        <v>Y</v>
      </c>
    </row>
    <row r="9778" spans="1:29" x14ac:dyDescent="0.25">
      <c r="A9778">
        <v>11497</v>
      </c>
      <c r="B9778" s="9">
        <v>43193</v>
      </c>
      <c r="C9778" s="50" t="str">
        <f t="shared" si="1216"/>
        <v>N</v>
      </c>
      <c r="D9778" s="52">
        <f>_xlfn.XLOOKUP(B9778,Cal_Date!B:B,Cal_Date!A:A,0)</f>
        <v>1</v>
      </c>
      <c r="E9778">
        <v>2018</v>
      </c>
      <c r="F9778" t="s">
        <v>122</v>
      </c>
      <c r="G9778" t="s">
        <v>129</v>
      </c>
      <c r="H9778" t="s">
        <v>14</v>
      </c>
      <c r="I9778" t="s">
        <v>18</v>
      </c>
      <c r="J9778" t="s">
        <v>15</v>
      </c>
      <c r="K9778" t="s">
        <v>43</v>
      </c>
      <c r="L9778">
        <v>1</v>
      </c>
      <c r="M9778">
        <v>1010</v>
      </c>
      <c r="O9778" t="s">
        <v>25</v>
      </c>
      <c r="R9778" t="s">
        <v>44</v>
      </c>
      <c r="S9778" s="49" t="str">
        <f t="shared" si="1217"/>
        <v>Card</v>
      </c>
      <c r="T9778" s="3">
        <v>0.03</v>
      </c>
      <c r="U9778" s="2">
        <v>5.4</v>
      </c>
      <c r="V9778" s="2">
        <v>2.2200000000000002</v>
      </c>
      <c r="W9778" s="54">
        <f>_xlfn.XLOOKUP(M9778,Market!A:A,Market!F:F,0)</f>
        <v>0.08</v>
      </c>
      <c r="X9778" s="55">
        <f t="shared" si="1218"/>
        <v>0.16200000000000001</v>
      </c>
      <c r="Y9778" s="55">
        <f t="shared" si="1219"/>
        <v>3.18</v>
      </c>
      <c r="Z9778" s="54">
        <f t="shared" si="1220"/>
        <v>0.58888888888888891</v>
      </c>
      <c r="AA9778" s="49" t="str">
        <f t="shared" ca="1" si="1221"/>
        <v>Y</v>
      </c>
      <c r="AB9778" s="49">
        <f t="shared" ca="1" si="1222"/>
        <v>6</v>
      </c>
      <c r="AC9778" s="49" t="str">
        <f t="shared" ca="1" si="1223"/>
        <v>Y</v>
      </c>
    </row>
    <row r="9779" spans="1:29" x14ac:dyDescent="0.25">
      <c r="A9779">
        <v>11498</v>
      </c>
      <c r="B9779" s="9">
        <v>43193</v>
      </c>
      <c r="C9779" s="50" t="str">
        <f t="shared" si="1216"/>
        <v>N</v>
      </c>
      <c r="D9779" s="52">
        <f>_xlfn.XLOOKUP(B9779,Cal_Date!B:B,Cal_Date!A:A,0)</f>
        <v>1</v>
      </c>
      <c r="E9779">
        <v>2018</v>
      </c>
      <c r="F9779" t="s">
        <v>122</v>
      </c>
      <c r="G9779" t="s">
        <v>129</v>
      </c>
      <c r="H9779" t="s">
        <v>48</v>
      </c>
      <c r="I9779" t="s">
        <v>18</v>
      </c>
      <c r="J9779" t="s">
        <v>10</v>
      </c>
      <c r="K9779" t="s">
        <v>43</v>
      </c>
      <c r="L9779">
        <v>2</v>
      </c>
      <c r="M9779">
        <v>1008</v>
      </c>
      <c r="O9779" t="s">
        <v>28</v>
      </c>
      <c r="R9779" t="s">
        <v>44</v>
      </c>
      <c r="S9779" s="49" t="str">
        <f t="shared" si="1217"/>
        <v>Card</v>
      </c>
      <c r="T9779" s="3">
        <v>0.03</v>
      </c>
      <c r="U9779" s="2">
        <v>15.245999999999999</v>
      </c>
      <c r="V9779" s="2">
        <v>2.92</v>
      </c>
      <c r="W9779" s="54">
        <f>_xlfn.XLOOKUP(M9779,Market!A:A,Market!F:F,0)</f>
        <v>8.8999999999999996E-2</v>
      </c>
      <c r="X9779" s="55">
        <f t="shared" si="1218"/>
        <v>0.45737999999999995</v>
      </c>
      <c r="Y9779" s="55">
        <f t="shared" si="1219"/>
        <v>12.325999999999999</v>
      </c>
      <c r="Z9779" s="54">
        <f t="shared" si="1220"/>
        <v>0.80847435392889933</v>
      </c>
      <c r="AA9779" s="49" t="str">
        <f t="shared" ca="1" si="1221"/>
        <v>Y</v>
      </c>
      <c r="AB9779" s="49">
        <f t="shared" ca="1" si="1222"/>
        <v>6</v>
      </c>
      <c r="AC9779" s="49" t="str">
        <f t="shared" ca="1" si="1223"/>
        <v>Y</v>
      </c>
    </row>
    <row r="9780" spans="1:29" x14ac:dyDescent="0.25">
      <c r="A9780">
        <v>11499</v>
      </c>
      <c r="B9780" s="9">
        <v>43193</v>
      </c>
      <c r="C9780" s="50" t="str">
        <f t="shared" si="1216"/>
        <v>N</v>
      </c>
      <c r="D9780" s="52">
        <f>_xlfn.XLOOKUP(B9780,Cal_Date!B:B,Cal_Date!A:A,0)</f>
        <v>1</v>
      </c>
      <c r="E9780">
        <v>2018</v>
      </c>
      <c r="F9780" t="s">
        <v>122</v>
      </c>
      <c r="G9780" t="s">
        <v>129</v>
      </c>
      <c r="H9780" t="s">
        <v>48</v>
      </c>
      <c r="I9780" t="s">
        <v>18</v>
      </c>
      <c r="J9780" t="s">
        <v>10</v>
      </c>
      <c r="K9780" t="s">
        <v>43</v>
      </c>
      <c r="L9780">
        <v>1</v>
      </c>
      <c r="M9780">
        <v>1008</v>
      </c>
      <c r="O9780" t="s">
        <v>28</v>
      </c>
      <c r="R9780" t="s">
        <v>44</v>
      </c>
      <c r="S9780" s="49" t="str">
        <f t="shared" si="1217"/>
        <v>Card</v>
      </c>
      <c r="T9780" s="3">
        <v>0.03</v>
      </c>
      <c r="U9780" s="2">
        <v>7.6229999999999993</v>
      </c>
      <c r="V9780" s="2">
        <v>1.46</v>
      </c>
      <c r="W9780" s="54">
        <f>_xlfn.XLOOKUP(M9780,Market!A:A,Market!F:F,0)</f>
        <v>8.8999999999999996E-2</v>
      </c>
      <c r="X9780" s="55">
        <f t="shared" si="1218"/>
        <v>0.22868999999999998</v>
      </c>
      <c r="Y9780" s="55">
        <f t="shared" si="1219"/>
        <v>6.1629999999999994</v>
      </c>
      <c r="Z9780" s="54">
        <f t="shared" si="1220"/>
        <v>0.80847435392889933</v>
      </c>
      <c r="AA9780" s="49" t="str">
        <f t="shared" ca="1" si="1221"/>
        <v>Y</v>
      </c>
      <c r="AB9780" s="49">
        <f t="shared" ca="1" si="1222"/>
        <v>6</v>
      </c>
      <c r="AC9780" s="49" t="str">
        <f t="shared" ca="1" si="1223"/>
        <v>Y</v>
      </c>
    </row>
    <row r="9781" spans="1:29" x14ac:dyDescent="0.25">
      <c r="A9781">
        <v>11500</v>
      </c>
      <c r="B9781" s="9">
        <v>43193</v>
      </c>
      <c r="C9781" s="50" t="str">
        <f t="shared" si="1216"/>
        <v>N</v>
      </c>
      <c r="D9781" s="52">
        <f>_xlfn.XLOOKUP(B9781,Cal_Date!B:B,Cal_Date!A:A,0)</f>
        <v>1</v>
      </c>
      <c r="E9781">
        <v>2018</v>
      </c>
      <c r="F9781" t="s">
        <v>122</v>
      </c>
      <c r="G9781" t="s">
        <v>129</v>
      </c>
      <c r="H9781" t="s">
        <v>11</v>
      </c>
      <c r="I9781" t="s">
        <v>11</v>
      </c>
      <c r="J9781" t="s">
        <v>15</v>
      </c>
      <c r="K9781" t="s">
        <v>42</v>
      </c>
      <c r="L9781">
        <v>1</v>
      </c>
      <c r="M9781">
        <v>1008</v>
      </c>
      <c r="O9781" t="s">
        <v>28</v>
      </c>
      <c r="R9781" t="s">
        <v>44</v>
      </c>
      <c r="S9781" s="49" t="str">
        <f t="shared" si="1217"/>
        <v>Card</v>
      </c>
      <c r="T9781" s="3">
        <v>0.03</v>
      </c>
      <c r="U9781" s="2">
        <v>2.7225000000000001</v>
      </c>
      <c r="V9781" s="2">
        <v>0.87</v>
      </c>
      <c r="W9781" s="54">
        <f>_xlfn.XLOOKUP(M9781,Market!A:A,Market!F:F,0)</f>
        <v>8.8999999999999996E-2</v>
      </c>
      <c r="X9781" s="55">
        <f t="shared" si="1218"/>
        <v>8.1674999999999998E-2</v>
      </c>
      <c r="Y9781" s="55">
        <f t="shared" si="1219"/>
        <v>1.8525</v>
      </c>
      <c r="Z9781" s="54">
        <f t="shared" si="1220"/>
        <v>0.68044077134986225</v>
      </c>
      <c r="AA9781" s="49" t="str">
        <f t="shared" ca="1" si="1221"/>
        <v>Y</v>
      </c>
      <c r="AB9781" s="49">
        <f t="shared" ca="1" si="1222"/>
        <v>6</v>
      </c>
      <c r="AC9781" s="49" t="str">
        <f t="shared" ca="1" si="1223"/>
        <v>Y</v>
      </c>
    </row>
    <row r="9782" spans="1:29" x14ac:dyDescent="0.25">
      <c r="A9782">
        <v>11501</v>
      </c>
      <c r="B9782" s="9">
        <v>43193</v>
      </c>
      <c r="C9782" s="50" t="str">
        <f t="shared" si="1216"/>
        <v>N</v>
      </c>
      <c r="D9782" s="52">
        <f>_xlfn.XLOOKUP(B9782,Cal_Date!B:B,Cal_Date!A:A,0)</f>
        <v>1</v>
      </c>
      <c r="E9782">
        <v>2018</v>
      </c>
      <c r="F9782" t="s">
        <v>122</v>
      </c>
      <c r="G9782" t="s">
        <v>129</v>
      </c>
      <c r="H9782" t="s">
        <v>11</v>
      </c>
      <c r="I9782" t="s">
        <v>18</v>
      </c>
      <c r="J9782" t="s">
        <v>15</v>
      </c>
      <c r="K9782" t="s">
        <v>42</v>
      </c>
      <c r="L9782">
        <v>1</v>
      </c>
      <c r="M9782">
        <v>1004</v>
      </c>
      <c r="O9782" t="s">
        <v>28</v>
      </c>
      <c r="R9782" t="s">
        <v>44</v>
      </c>
      <c r="S9782" s="49" t="str">
        <f t="shared" si="1217"/>
        <v>Card</v>
      </c>
      <c r="T9782" s="3">
        <v>0.03</v>
      </c>
      <c r="U9782" s="2">
        <v>2.6500000000000004</v>
      </c>
      <c r="V9782" s="2">
        <v>1.4</v>
      </c>
      <c r="W9782" s="54">
        <f>_xlfn.XLOOKUP(M9782,Market!A:A,Market!F:F,0)</f>
        <v>0.06</v>
      </c>
      <c r="X9782" s="55">
        <f t="shared" si="1218"/>
        <v>7.9500000000000001E-2</v>
      </c>
      <c r="Y9782" s="55">
        <f t="shared" si="1219"/>
        <v>1.2500000000000004</v>
      </c>
      <c r="Z9782" s="54">
        <f t="shared" si="1220"/>
        <v>0.47169811320754729</v>
      </c>
      <c r="AA9782" s="49" t="str">
        <f t="shared" ca="1" si="1221"/>
        <v>Y</v>
      </c>
      <c r="AB9782" s="49">
        <f t="shared" ca="1" si="1222"/>
        <v>6</v>
      </c>
      <c r="AC9782" s="49" t="str">
        <f t="shared" ca="1" si="1223"/>
        <v>Y</v>
      </c>
    </row>
    <row r="9783" spans="1:29" x14ac:dyDescent="0.25">
      <c r="A9783">
        <v>11502</v>
      </c>
      <c r="B9783" s="9">
        <v>43193</v>
      </c>
      <c r="C9783" s="50" t="str">
        <f t="shared" si="1216"/>
        <v>N</v>
      </c>
      <c r="D9783" s="52">
        <f>_xlfn.XLOOKUP(B9783,Cal_Date!B:B,Cal_Date!A:A,0)</f>
        <v>1</v>
      </c>
      <c r="E9783">
        <v>2018</v>
      </c>
      <c r="F9783" t="s">
        <v>122</v>
      </c>
      <c r="G9783" t="s">
        <v>129</v>
      </c>
      <c r="H9783" t="s">
        <v>48</v>
      </c>
      <c r="I9783" t="s">
        <v>18</v>
      </c>
      <c r="J9783" t="s">
        <v>10</v>
      </c>
      <c r="K9783" t="s">
        <v>43</v>
      </c>
      <c r="L9783">
        <v>1</v>
      </c>
      <c r="M9783">
        <v>1009</v>
      </c>
      <c r="O9783" t="s">
        <v>28</v>
      </c>
      <c r="R9783" t="s">
        <v>44</v>
      </c>
      <c r="S9783" s="49" t="str">
        <f t="shared" si="1217"/>
        <v>Card</v>
      </c>
      <c r="T9783" s="3">
        <v>0.03</v>
      </c>
      <c r="U9783" s="2">
        <v>7.6229999999999993</v>
      </c>
      <c r="V9783" s="2">
        <v>1.46</v>
      </c>
      <c r="W9783" s="54">
        <f>_xlfn.XLOOKUP(M9783,Market!A:A,Market!F:F,0)</f>
        <v>8.8999999999999996E-2</v>
      </c>
      <c r="X9783" s="55">
        <f t="shared" si="1218"/>
        <v>0.22868999999999998</v>
      </c>
      <c r="Y9783" s="55">
        <f t="shared" si="1219"/>
        <v>6.1629999999999994</v>
      </c>
      <c r="Z9783" s="54">
        <f t="shared" si="1220"/>
        <v>0.80847435392889933</v>
      </c>
      <c r="AA9783" s="49" t="str">
        <f t="shared" ca="1" si="1221"/>
        <v>Y</v>
      </c>
      <c r="AB9783" s="49">
        <f t="shared" ca="1" si="1222"/>
        <v>6</v>
      </c>
      <c r="AC9783" s="49" t="str">
        <f t="shared" ca="1" si="1223"/>
        <v>Y</v>
      </c>
    </row>
    <row r="9784" spans="1:29" x14ac:dyDescent="0.25">
      <c r="A9784">
        <v>11503</v>
      </c>
      <c r="B9784" s="9">
        <v>43193</v>
      </c>
      <c r="C9784" s="50" t="str">
        <f t="shared" si="1216"/>
        <v>N</v>
      </c>
      <c r="D9784" s="52">
        <f>_xlfn.XLOOKUP(B9784,Cal_Date!B:B,Cal_Date!A:A,0)</f>
        <v>1</v>
      </c>
      <c r="E9784">
        <v>2018</v>
      </c>
      <c r="F9784" t="s">
        <v>122</v>
      </c>
      <c r="G9784" t="s">
        <v>129</v>
      </c>
      <c r="H9784" t="s">
        <v>14</v>
      </c>
      <c r="I9784" t="s">
        <v>18</v>
      </c>
      <c r="J9784" t="s">
        <v>15</v>
      </c>
      <c r="K9784" t="s">
        <v>43</v>
      </c>
      <c r="L9784">
        <v>1</v>
      </c>
      <c r="M9784">
        <v>1010</v>
      </c>
      <c r="O9784" t="s">
        <v>25</v>
      </c>
      <c r="R9784" t="s">
        <v>44</v>
      </c>
      <c r="S9784" s="49" t="str">
        <f t="shared" si="1217"/>
        <v>Card</v>
      </c>
      <c r="T9784" s="3">
        <v>0.03</v>
      </c>
      <c r="U9784" s="2">
        <v>5.4</v>
      </c>
      <c r="V9784" s="2">
        <v>2.2200000000000002</v>
      </c>
      <c r="W9784" s="54">
        <f>_xlfn.XLOOKUP(M9784,Market!A:A,Market!F:F,0)</f>
        <v>0.08</v>
      </c>
      <c r="X9784" s="55">
        <f t="shared" si="1218"/>
        <v>0.16200000000000001</v>
      </c>
      <c r="Y9784" s="55">
        <f t="shared" si="1219"/>
        <v>3.18</v>
      </c>
      <c r="Z9784" s="54">
        <f t="shared" si="1220"/>
        <v>0.58888888888888891</v>
      </c>
      <c r="AA9784" s="49" t="str">
        <f t="shared" ca="1" si="1221"/>
        <v>Y</v>
      </c>
      <c r="AB9784" s="49">
        <f t="shared" ca="1" si="1222"/>
        <v>6</v>
      </c>
      <c r="AC9784" s="49" t="str">
        <f t="shared" ca="1" si="1223"/>
        <v>Y</v>
      </c>
    </row>
    <row r="9785" spans="1:29" x14ac:dyDescent="0.25">
      <c r="A9785">
        <v>11504</v>
      </c>
      <c r="B9785" s="9">
        <v>43193</v>
      </c>
      <c r="C9785" s="50" t="str">
        <f t="shared" si="1216"/>
        <v>N</v>
      </c>
      <c r="D9785" s="52">
        <f>_xlfn.XLOOKUP(B9785,Cal_Date!B:B,Cal_Date!A:A,0)</f>
        <v>1</v>
      </c>
      <c r="E9785">
        <v>2018</v>
      </c>
      <c r="F9785" t="s">
        <v>122</v>
      </c>
      <c r="G9785" t="s">
        <v>129</v>
      </c>
      <c r="H9785" t="s">
        <v>48</v>
      </c>
      <c r="I9785" t="s">
        <v>18</v>
      </c>
      <c r="J9785" t="s">
        <v>10</v>
      </c>
      <c r="K9785" t="s">
        <v>43</v>
      </c>
      <c r="L9785">
        <v>2</v>
      </c>
      <c r="M9785">
        <v>1011</v>
      </c>
      <c r="O9785" t="s">
        <v>25</v>
      </c>
      <c r="R9785" t="s">
        <v>46</v>
      </c>
      <c r="S9785" s="49" t="str">
        <f t="shared" si="1217"/>
        <v>Card</v>
      </c>
      <c r="T9785" s="3">
        <v>0.04</v>
      </c>
      <c r="U9785" s="2">
        <v>14.84</v>
      </c>
      <c r="V9785" s="2">
        <v>2.92</v>
      </c>
      <c r="W9785" s="54">
        <f>_xlfn.XLOOKUP(M9785,Market!A:A,Market!F:F,0)</f>
        <v>0.06</v>
      </c>
      <c r="X9785" s="55">
        <f t="shared" si="1218"/>
        <v>0.59360000000000002</v>
      </c>
      <c r="Y9785" s="55">
        <f t="shared" si="1219"/>
        <v>11.92</v>
      </c>
      <c r="Z9785" s="54">
        <f t="shared" si="1220"/>
        <v>0.80323450134770891</v>
      </c>
      <c r="AA9785" s="49" t="str">
        <f t="shared" ca="1" si="1221"/>
        <v>Y</v>
      </c>
      <c r="AB9785" s="49">
        <f t="shared" ca="1" si="1222"/>
        <v>6</v>
      </c>
      <c r="AC9785" s="49" t="str">
        <f t="shared" ca="1" si="1223"/>
        <v>Y</v>
      </c>
    </row>
    <row r="9786" spans="1:29" x14ac:dyDescent="0.25">
      <c r="A9786">
        <v>11505</v>
      </c>
      <c r="B9786" s="9">
        <v>43193</v>
      </c>
      <c r="C9786" s="50" t="str">
        <f t="shared" si="1216"/>
        <v>N</v>
      </c>
      <c r="D9786" s="52">
        <f>_xlfn.XLOOKUP(B9786,Cal_Date!B:B,Cal_Date!A:A,0)</f>
        <v>1</v>
      </c>
      <c r="E9786">
        <v>2018</v>
      </c>
      <c r="F9786" t="s">
        <v>122</v>
      </c>
      <c r="G9786" t="s">
        <v>129</v>
      </c>
      <c r="H9786" t="s">
        <v>48</v>
      </c>
      <c r="I9786" t="s">
        <v>18</v>
      </c>
      <c r="J9786" t="s">
        <v>10</v>
      </c>
      <c r="K9786" t="s">
        <v>43</v>
      </c>
      <c r="L9786">
        <v>2</v>
      </c>
      <c r="M9786">
        <v>1011</v>
      </c>
      <c r="O9786" t="s">
        <v>25</v>
      </c>
      <c r="R9786" t="s">
        <v>44</v>
      </c>
      <c r="S9786" s="49" t="str">
        <f t="shared" si="1217"/>
        <v>Card</v>
      </c>
      <c r="T9786" s="3">
        <v>0.03</v>
      </c>
      <c r="U9786" s="2">
        <v>14.84</v>
      </c>
      <c r="V9786" s="2">
        <v>2.92</v>
      </c>
      <c r="W9786" s="54">
        <f>_xlfn.XLOOKUP(M9786,Market!A:A,Market!F:F,0)</f>
        <v>0.06</v>
      </c>
      <c r="X9786" s="55">
        <f t="shared" si="1218"/>
        <v>0.44519999999999998</v>
      </c>
      <c r="Y9786" s="55">
        <f t="shared" si="1219"/>
        <v>11.92</v>
      </c>
      <c r="Z9786" s="54">
        <f t="shared" si="1220"/>
        <v>0.80323450134770891</v>
      </c>
      <c r="AA9786" s="49" t="str">
        <f t="shared" ca="1" si="1221"/>
        <v>Y</v>
      </c>
      <c r="AB9786" s="49">
        <f t="shared" ca="1" si="1222"/>
        <v>6</v>
      </c>
      <c r="AC9786" s="49" t="str">
        <f t="shared" ca="1" si="1223"/>
        <v>Y</v>
      </c>
    </row>
    <row r="9787" spans="1:29" x14ac:dyDescent="0.25">
      <c r="A9787">
        <v>11506</v>
      </c>
      <c r="B9787" s="9">
        <v>43193</v>
      </c>
      <c r="C9787" s="50" t="str">
        <f t="shared" si="1216"/>
        <v>N</v>
      </c>
      <c r="D9787" s="52">
        <f>_xlfn.XLOOKUP(B9787,Cal_Date!B:B,Cal_Date!A:A,0)</f>
        <v>1</v>
      </c>
      <c r="E9787">
        <v>2018</v>
      </c>
      <c r="F9787" t="s">
        <v>122</v>
      </c>
      <c r="G9787" t="s">
        <v>129</v>
      </c>
      <c r="H9787" t="s">
        <v>11</v>
      </c>
      <c r="I9787" t="s">
        <v>18</v>
      </c>
      <c r="J9787" t="s">
        <v>15</v>
      </c>
      <c r="K9787" t="s">
        <v>42</v>
      </c>
      <c r="L9787">
        <v>1</v>
      </c>
      <c r="M9787">
        <v>1011</v>
      </c>
      <c r="O9787" t="s">
        <v>25</v>
      </c>
      <c r="R9787" t="s">
        <v>44</v>
      </c>
      <c r="S9787" s="49" t="str">
        <f t="shared" si="1217"/>
        <v>Card</v>
      </c>
      <c r="T9787" s="3">
        <v>0.03</v>
      </c>
      <c r="U9787" s="2">
        <v>2.6500000000000004</v>
      </c>
      <c r="V9787" s="2">
        <v>1.4</v>
      </c>
      <c r="W9787" s="54">
        <f>_xlfn.XLOOKUP(M9787,Market!A:A,Market!F:F,0)</f>
        <v>0.06</v>
      </c>
      <c r="X9787" s="55">
        <f t="shared" si="1218"/>
        <v>7.9500000000000001E-2</v>
      </c>
      <c r="Y9787" s="55">
        <f t="shared" si="1219"/>
        <v>1.2500000000000004</v>
      </c>
      <c r="Z9787" s="54">
        <f t="shared" si="1220"/>
        <v>0.47169811320754729</v>
      </c>
      <c r="AA9787" s="49" t="str">
        <f t="shared" ca="1" si="1221"/>
        <v>Y</v>
      </c>
      <c r="AB9787" s="49">
        <f t="shared" ca="1" si="1222"/>
        <v>6</v>
      </c>
      <c r="AC9787" s="49" t="str">
        <f t="shared" ca="1" si="1223"/>
        <v>Y</v>
      </c>
    </row>
    <row r="9788" spans="1:29" x14ac:dyDescent="0.25">
      <c r="A9788">
        <v>11507</v>
      </c>
      <c r="B9788" s="9">
        <v>43193</v>
      </c>
      <c r="C9788" s="50" t="str">
        <f t="shared" si="1216"/>
        <v>N</v>
      </c>
      <c r="D9788" s="52">
        <f>_xlfn.XLOOKUP(B9788,Cal_Date!B:B,Cal_Date!A:A,0)</f>
        <v>1</v>
      </c>
      <c r="E9788">
        <v>2018</v>
      </c>
      <c r="F9788" t="s">
        <v>122</v>
      </c>
      <c r="G9788" t="s">
        <v>129</v>
      </c>
      <c r="H9788" t="s">
        <v>11</v>
      </c>
      <c r="I9788" t="s">
        <v>11</v>
      </c>
      <c r="J9788" t="s">
        <v>15</v>
      </c>
      <c r="K9788" t="s">
        <v>42</v>
      </c>
      <c r="L9788">
        <v>1</v>
      </c>
      <c r="M9788">
        <v>1001</v>
      </c>
      <c r="O9788" t="s">
        <v>25</v>
      </c>
      <c r="R9788" t="s">
        <v>44</v>
      </c>
      <c r="S9788" s="49" t="str">
        <f t="shared" si="1217"/>
        <v>Card</v>
      </c>
      <c r="T9788" s="3">
        <v>0.03</v>
      </c>
      <c r="U9788" s="2">
        <v>2.6500000000000004</v>
      </c>
      <c r="V9788" s="2">
        <v>0.87</v>
      </c>
      <c r="W9788" s="54">
        <f>_xlfn.XLOOKUP(M9788,Market!A:A,Market!F:F,0)</f>
        <v>0.06</v>
      </c>
      <c r="X9788" s="55">
        <f t="shared" si="1218"/>
        <v>7.9500000000000001E-2</v>
      </c>
      <c r="Y9788" s="55">
        <f t="shared" si="1219"/>
        <v>1.7800000000000002</v>
      </c>
      <c r="Z9788" s="54">
        <f t="shared" si="1220"/>
        <v>0.67169811320754713</v>
      </c>
      <c r="AA9788" s="49" t="str">
        <f t="shared" ca="1" si="1221"/>
        <v>Y</v>
      </c>
      <c r="AB9788" s="49">
        <f t="shared" ca="1" si="1222"/>
        <v>6</v>
      </c>
      <c r="AC9788" s="49" t="str">
        <f t="shared" ca="1" si="1223"/>
        <v>Y</v>
      </c>
    </row>
    <row r="9789" spans="1:29" x14ac:dyDescent="0.25">
      <c r="A9789">
        <v>11508</v>
      </c>
      <c r="B9789" s="9">
        <v>43193</v>
      </c>
      <c r="C9789" s="50" t="str">
        <f t="shared" si="1216"/>
        <v>N</v>
      </c>
      <c r="D9789" s="52">
        <f>_xlfn.XLOOKUP(B9789,Cal_Date!B:B,Cal_Date!A:A,0)</f>
        <v>1</v>
      </c>
      <c r="E9789">
        <v>2018</v>
      </c>
      <c r="F9789" t="s">
        <v>122</v>
      </c>
      <c r="G9789" t="s">
        <v>129</v>
      </c>
      <c r="H9789" t="s">
        <v>14</v>
      </c>
      <c r="I9789" t="s">
        <v>18</v>
      </c>
      <c r="J9789" t="s">
        <v>15</v>
      </c>
      <c r="K9789" t="s">
        <v>43</v>
      </c>
      <c r="L9789">
        <v>1</v>
      </c>
      <c r="M9789">
        <v>1000</v>
      </c>
      <c r="O9789" t="s">
        <v>25</v>
      </c>
      <c r="R9789" t="s">
        <v>44</v>
      </c>
      <c r="S9789" s="49" t="str">
        <f t="shared" si="1217"/>
        <v>Card</v>
      </c>
      <c r="T9789" s="3">
        <v>0.03</v>
      </c>
      <c r="U9789" s="2">
        <v>5.4</v>
      </c>
      <c r="V9789" s="2">
        <v>2.2200000000000002</v>
      </c>
      <c r="W9789" s="54">
        <f>_xlfn.XLOOKUP(M9789,Market!A:A,Market!F:F,0)</f>
        <v>0.08</v>
      </c>
      <c r="X9789" s="55">
        <f t="shared" si="1218"/>
        <v>0.16200000000000001</v>
      </c>
      <c r="Y9789" s="55">
        <f t="shared" si="1219"/>
        <v>3.18</v>
      </c>
      <c r="Z9789" s="54">
        <f t="shared" si="1220"/>
        <v>0.58888888888888891</v>
      </c>
      <c r="AA9789" s="49" t="str">
        <f t="shared" ca="1" si="1221"/>
        <v>Y</v>
      </c>
      <c r="AB9789" s="49">
        <f t="shared" ca="1" si="1222"/>
        <v>6</v>
      </c>
      <c r="AC9789" s="49" t="str">
        <f t="shared" ca="1" si="1223"/>
        <v>Y</v>
      </c>
    </row>
    <row r="9790" spans="1:29" x14ac:dyDescent="0.25">
      <c r="A9790">
        <v>11509</v>
      </c>
      <c r="B9790" s="9">
        <v>43193</v>
      </c>
      <c r="C9790" s="50" t="str">
        <f t="shared" si="1216"/>
        <v>N</v>
      </c>
      <c r="D9790" s="52">
        <f>_xlfn.XLOOKUP(B9790,Cal_Date!B:B,Cal_Date!A:A,0)</f>
        <v>1</v>
      </c>
      <c r="E9790">
        <v>2018</v>
      </c>
      <c r="F9790" t="s">
        <v>122</v>
      </c>
      <c r="G9790" t="s">
        <v>129</v>
      </c>
      <c r="H9790" t="s">
        <v>48</v>
      </c>
      <c r="I9790" t="s">
        <v>18</v>
      </c>
      <c r="J9790" t="s">
        <v>10</v>
      </c>
      <c r="K9790" t="s">
        <v>43</v>
      </c>
      <c r="L9790">
        <v>2</v>
      </c>
      <c r="M9790">
        <v>1000</v>
      </c>
      <c r="O9790" t="s">
        <v>25</v>
      </c>
      <c r="R9790" t="s">
        <v>44</v>
      </c>
      <c r="S9790" s="49" t="str">
        <f t="shared" si="1217"/>
        <v>Card</v>
      </c>
      <c r="T9790" s="3">
        <v>0.03</v>
      </c>
      <c r="U9790" s="2">
        <v>15.120000000000001</v>
      </c>
      <c r="V9790" s="2">
        <v>2.92</v>
      </c>
      <c r="W9790" s="54">
        <f>_xlfn.XLOOKUP(M9790,Market!A:A,Market!F:F,0)</f>
        <v>0.08</v>
      </c>
      <c r="X9790" s="55">
        <f t="shared" si="1218"/>
        <v>0.4536</v>
      </c>
      <c r="Y9790" s="55">
        <f t="shared" si="1219"/>
        <v>12.200000000000001</v>
      </c>
      <c r="Z9790" s="54">
        <f t="shared" si="1220"/>
        <v>0.80687830687830686</v>
      </c>
      <c r="AA9790" s="49" t="str">
        <f t="shared" ca="1" si="1221"/>
        <v>Y</v>
      </c>
      <c r="AB9790" s="49">
        <f t="shared" ca="1" si="1222"/>
        <v>6</v>
      </c>
      <c r="AC9790" s="49" t="str">
        <f t="shared" ca="1" si="1223"/>
        <v>Y</v>
      </c>
    </row>
    <row r="9791" spans="1:29" x14ac:dyDescent="0.25">
      <c r="A9791">
        <v>11510</v>
      </c>
      <c r="B9791" s="9">
        <v>43193</v>
      </c>
      <c r="C9791" s="50" t="str">
        <f t="shared" si="1216"/>
        <v>N</v>
      </c>
      <c r="D9791" s="52">
        <f>_xlfn.XLOOKUP(B9791,Cal_Date!B:B,Cal_Date!A:A,0)</f>
        <v>1</v>
      </c>
      <c r="E9791">
        <v>2018</v>
      </c>
      <c r="F9791" t="s">
        <v>122</v>
      </c>
      <c r="G9791" t="s">
        <v>129</v>
      </c>
      <c r="H9791" t="s">
        <v>48</v>
      </c>
      <c r="I9791" t="s">
        <v>18</v>
      </c>
      <c r="J9791" t="s">
        <v>10</v>
      </c>
      <c r="K9791" t="s">
        <v>43</v>
      </c>
      <c r="L9791">
        <v>1</v>
      </c>
      <c r="M9791">
        <v>1002</v>
      </c>
      <c r="O9791" t="s">
        <v>28</v>
      </c>
      <c r="R9791" t="s">
        <v>44</v>
      </c>
      <c r="S9791" s="49" t="str">
        <f t="shared" si="1217"/>
        <v>Card</v>
      </c>
      <c r="T9791" s="3">
        <v>0.03</v>
      </c>
      <c r="U9791" s="2">
        <v>7.42</v>
      </c>
      <c r="V9791" s="2">
        <v>1.46</v>
      </c>
      <c r="W9791" s="54">
        <f>_xlfn.XLOOKUP(M9791,Market!A:A,Market!F:F,0)</f>
        <v>0.06</v>
      </c>
      <c r="X9791" s="55">
        <f t="shared" si="1218"/>
        <v>0.22259999999999999</v>
      </c>
      <c r="Y9791" s="55">
        <f t="shared" si="1219"/>
        <v>5.96</v>
      </c>
      <c r="Z9791" s="54">
        <f t="shared" si="1220"/>
        <v>0.80323450134770891</v>
      </c>
      <c r="AA9791" s="49" t="str">
        <f t="shared" ca="1" si="1221"/>
        <v>Y</v>
      </c>
      <c r="AB9791" s="49">
        <f t="shared" ca="1" si="1222"/>
        <v>6</v>
      </c>
      <c r="AC9791" s="49" t="str">
        <f t="shared" ca="1" si="1223"/>
        <v>Y</v>
      </c>
    </row>
    <row r="9792" spans="1:29" x14ac:dyDescent="0.25">
      <c r="A9792">
        <v>11511</v>
      </c>
      <c r="B9792" s="9">
        <v>43193</v>
      </c>
      <c r="C9792" s="50" t="str">
        <f t="shared" si="1216"/>
        <v>N</v>
      </c>
      <c r="D9792" s="52">
        <f>_xlfn.XLOOKUP(B9792,Cal_Date!B:B,Cal_Date!A:A,0)</f>
        <v>1</v>
      </c>
      <c r="E9792">
        <v>2018</v>
      </c>
      <c r="F9792" t="s">
        <v>122</v>
      </c>
      <c r="G9792" t="s">
        <v>129</v>
      </c>
      <c r="H9792" t="s">
        <v>48</v>
      </c>
      <c r="I9792" t="s">
        <v>18</v>
      </c>
      <c r="J9792" t="s">
        <v>10</v>
      </c>
      <c r="K9792" t="s">
        <v>43</v>
      </c>
      <c r="L9792">
        <v>2</v>
      </c>
      <c r="M9792">
        <v>1003</v>
      </c>
      <c r="O9792" t="s">
        <v>25</v>
      </c>
      <c r="R9792" t="s">
        <v>44</v>
      </c>
      <c r="S9792" s="49" t="str">
        <f t="shared" si="1217"/>
        <v>Card</v>
      </c>
      <c r="T9792" s="3">
        <v>0.03</v>
      </c>
      <c r="U9792" s="2">
        <v>14.84</v>
      </c>
      <c r="V9792" s="2">
        <v>2.92</v>
      </c>
      <c r="W9792" s="54">
        <f>_xlfn.XLOOKUP(M9792,Market!A:A,Market!F:F,0)</f>
        <v>0.06</v>
      </c>
      <c r="X9792" s="55">
        <f t="shared" si="1218"/>
        <v>0.44519999999999998</v>
      </c>
      <c r="Y9792" s="55">
        <f t="shared" si="1219"/>
        <v>11.92</v>
      </c>
      <c r="Z9792" s="54">
        <f t="shared" si="1220"/>
        <v>0.80323450134770891</v>
      </c>
      <c r="AA9792" s="49" t="str">
        <f t="shared" ca="1" si="1221"/>
        <v>Y</v>
      </c>
      <c r="AB9792" s="49">
        <f t="shared" ca="1" si="1222"/>
        <v>6</v>
      </c>
      <c r="AC9792" s="49" t="str">
        <f t="shared" ca="1" si="1223"/>
        <v>Y</v>
      </c>
    </row>
    <row r="9793" spans="1:29" x14ac:dyDescent="0.25">
      <c r="A9793">
        <v>11512</v>
      </c>
      <c r="B9793" s="9">
        <v>43193</v>
      </c>
      <c r="C9793" s="50" t="str">
        <f t="shared" si="1216"/>
        <v>N</v>
      </c>
      <c r="D9793" s="52">
        <f>_xlfn.XLOOKUP(B9793,Cal_Date!B:B,Cal_Date!A:A,0)</f>
        <v>1</v>
      </c>
      <c r="E9793">
        <v>2018</v>
      </c>
      <c r="F9793" t="s">
        <v>122</v>
      </c>
      <c r="G9793" t="s">
        <v>129</v>
      </c>
      <c r="H9793" t="s">
        <v>48</v>
      </c>
      <c r="I9793" t="s">
        <v>18</v>
      </c>
      <c r="J9793" t="s">
        <v>10</v>
      </c>
      <c r="K9793" t="s">
        <v>43</v>
      </c>
      <c r="L9793">
        <v>1</v>
      </c>
      <c r="M9793">
        <v>1005</v>
      </c>
      <c r="O9793" t="s">
        <v>25</v>
      </c>
      <c r="R9793" t="s">
        <v>44</v>
      </c>
      <c r="S9793" s="49" t="str">
        <f t="shared" si="1217"/>
        <v>Card</v>
      </c>
      <c r="T9793" s="3">
        <v>0.03</v>
      </c>
      <c r="U9793" s="2">
        <v>7.6229999999999993</v>
      </c>
      <c r="V9793" s="2">
        <v>1.46</v>
      </c>
      <c r="W9793" s="54">
        <f>_xlfn.XLOOKUP(M9793,Market!A:A,Market!F:F,0)</f>
        <v>8.8999999999999996E-2</v>
      </c>
      <c r="X9793" s="55">
        <f t="shared" si="1218"/>
        <v>0.22868999999999998</v>
      </c>
      <c r="Y9793" s="55">
        <f t="shared" si="1219"/>
        <v>6.1629999999999994</v>
      </c>
      <c r="Z9793" s="54">
        <f t="shared" si="1220"/>
        <v>0.80847435392889933</v>
      </c>
      <c r="AA9793" s="49" t="str">
        <f t="shared" ca="1" si="1221"/>
        <v>Y</v>
      </c>
      <c r="AB9793" s="49">
        <f t="shared" ca="1" si="1222"/>
        <v>6</v>
      </c>
      <c r="AC9793" s="49" t="str">
        <f t="shared" ca="1" si="1223"/>
        <v>Y</v>
      </c>
    </row>
    <row r="9794" spans="1:29" x14ac:dyDescent="0.25">
      <c r="A9794">
        <v>11513</v>
      </c>
      <c r="B9794" s="9">
        <v>43193</v>
      </c>
      <c r="C9794" s="50" t="str">
        <f t="shared" si="1216"/>
        <v>N</v>
      </c>
      <c r="D9794" s="52">
        <f>_xlfn.XLOOKUP(B9794,Cal_Date!B:B,Cal_Date!A:A,0)</f>
        <v>1</v>
      </c>
      <c r="E9794">
        <v>2018</v>
      </c>
      <c r="F9794" t="s">
        <v>122</v>
      </c>
      <c r="G9794" t="s">
        <v>129</v>
      </c>
      <c r="H9794" t="s">
        <v>14</v>
      </c>
      <c r="I9794" t="s">
        <v>18</v>
      </c>
      <c r="J9794" t="s">
        <v>15</v>
      </c>
      <c r="K9794" t="s">
        <v>43</v>
      </c>
      <c r="L9794">
        <v>2</v>
      </c>
      <c r="M9794">
        <v>1005</v>
      </c>
      <c r="O9794" t="s">
        <v>25</v>
      </c>
      <c r="R9794" t="s">
        <v>44</v>
      </c>
      <c r="S9794" s="49" t="str">
        <f t="shared" si="1217"/>
        <v>Card</v>
      </c>
      <c r="T9794" s="3">
        <v>0.03</v>
      </c>
      <c r="U9794" s="2">
        <v>10.89</v>
      </c>
      <c r="V9794" s="2">
        <v>4.2</v>
      </c>
      <c r="W9794" s="54">
        <f>_xlfn.XLOOKUP(M9794,Market!A:A,Market!F:F,0)</f>
        <v>8.8999999999999996E-2</v>
      </c>
      <c r="X9794" s="55">
        <f t="shared" si="1218"/>
        <v>0.32669999999999999</v>
      </c>
      <c r="Y9794" s="55">
        <f t="shared" si="1219"/>
        <v>6.69</v>
      </c>
      <c r="Z9794" s="54">
        <f t="shared" si="1220"/>
        <v>0.61432506887052341</v>
      </c>
      <c r="AA9794" s="49" t="str">
        <f t="shared" ca="1" si="1221"/>
        <v>Y</v>
      </c>
      <c r="AB9794" s="49">
        <f t="shared" ca="1" si="1222"/>
        <v>6</v>
      </c>
      <c r="AC9794" s="49" t="str">
        <f t="shared" ca="1" si="1223"/>
        <v>Y</v>
      </c>
    </row>
    <row r="9795" spans="1:29" x14ac:dyDescent="0.25">
      <c r="A9795">
        <v>11514</v>
      </c>
      <c r="B9795" s="9">
        <v>43193</v>
      </c>
      <c r="C9795" s="50" t="str">
        <f t="shared" ref="C9795:C9858" si="1224">IF(OR(B9795="04/01/2018"+0,B9795="04/02/2018"+0),"Y","N")</f>
        <v>N</v>
      </c>
      <c r="D9795" s="52">
        <f>_xlfn.XLOOKUP(B9795,Cal_Date!B:B,Cal_Date!A:A,0)</f>
        <v>1</v>
      </c>
      <c r="E9795">
        <v>2018</v>
      </c>
      <c r="F9795" t="s">
        <v>122</v>
      </c>
      <c r="G9795" t="s">
        <v>129</v>
      </c>
      <c r="H9795" t="s">
        <v>11</v>
      </c>
      <c r="I9795" t="s">
        <v>11</v>
      </c>
      <c r="J9795" t="s">
        <v>15</v>
      </c>
      <c r="K9795" t="s">
        <v>42</v>
      </c>
      <c r="L9795">
        <v>1</v>
      </c>
      <c r="M9795">
        <v>1006</v>
      </c>
      <c r="O9795" t="s">
        <v>28</v>
      </c>
      <c r="R9795" t="s">
        <v>44</v>
      </c>
      <c r="S9795" s="49" t="str">
        <f t="shared" ref="S9795:S9858" si="1225">IF(R9795="Cash","Cash","Card")</f>
        <v>Card</v>
      </c>
      <c r="T9795" s="3">
        <v>0.03</v>
      </c>
      <c r="U9795" s="2">
        <v>2.7225000000000001</v>
      </c>
      <c r="V9795" s="2">
        <v>0.87</v>
      </c>
      <c r="W9795" s="54">
        <f>_xlfn.XLOOKUP(M9795,Market!A:A,Market!F:F,0)</f>
        <v>8.8999999999999996E-2</v>
      </c>
      <c r="X9795" s="55">
        <f t="shared" ref="X9795:X9858" si="1226">T9795*U9795</f>
        <v>8.1674999999999998E-2</v>
      </c>
      <c r="Y9795" s="55">
        <f t="shared" ref="Y9795:Y9858" si="1227">U9795-V9795</f>
        <v>1.8525</v>
      </c>
      <c r="Z9795" s="54">
        <f t="shared" ref="Z9795:Z9858" si="1228">Y9795/U9795</f>
        <v>0.68044077134986225</v>
      </c>
      <c r="AA9795" s="49" t="str">
        <f t="shared" ref="AA9795:AA9858" ca="1" si="1229">IF(DATEDIF(B9795,TODAY(),"y")&gt;5,"Y","N")</f>
        <v>Y</v>
      </c>
      <c r="AB9795" s="49">
        <f t="shared" ref="AB9795:AB9858" ca="1" si="1230">DATEDIF(B9795,TODAY(),"y")</f>
        <v>6</v>
      </c>
      <c r="AC9795" s="49" t="str">
        <f t="shared" ref="AC9795:AC9858" ca="1" si="1231">IF(AB9795&gt;5,"Y","N")</f>
        <v>Y</v>
      </c>
    </row>
    <row r="9796" spans="1:29" x14ac:dyDescent="0.25">
      <c r="A9796">
        <v>11515</v>
      </c>
      <c r="B9796" s="9">
        <v>43193</v>
      </c>
      <c r="C9796" s="50" t="str">
        <f t="shared" si="1224"/>
        <v>N</v>
      </c>
      <c r="D9796" s="52">
        <f>_xlfn.XLOOKUP(B9796,Cal_Date!B:B,Cal_Date!A:A,0)</f>
        <v>1</v>
      </c>
      <c r="E9796">
        <v>2018</v>
      </c>
      <c r="F9796" t="s">
        <v>122</v>
      </c>
      <c r="G9796" t="s">
        <v>129</v>
      </c>
      <c r="H9796" t="s">
        <v>11</v>
      </c>
      <c r="I9796" t="s">
        <v>18</v>
      </c>
      <c r="J9796" t="s">
        <v>15</v>
      </c>
      <c r="K9796" t="s">
        <v>42</v>
      </c>
      <c r="L9796">
        <v>1</v>
      </c>
      <c r="M9796">
        <v>1007</v>
      </c>
      <c r="O9796" t="s">
        <v>28</v>
      </c>
      <c r="R9796" t="s">
        <v>44</v>
      </c>
      <c r="S9796" s="49" t="str">
        <f t="shared" si="1225"/>
        <v>Card</v>
      </c>
      <c r="T9796" s="3">
        <v>0.03</v>
      </c>
      <c r="U9796" s="2">
        <v>2.7225000000000001</v>
      </c>
      <c r="V9796" s="2">
        <v>1.4</v>
      </c>
      <c r="W9796" s="54">
        <f>_xlfn.XLOOKUP(M9796,Market!A:A,Market!F:F,0)</f>
        <v>8.8999999999999996E-2</v>
      </c>
      <c r="X9796" s="55">
        <f t="shared" si="1226"/>
        <v>8.1674999999999998E-2</v>
      </c>
      <c r="Y9796" s="55">
        <f t="shared" si="1227"/>
        <v>1.3225000000000002</v>
      </c>
      <c r="Z9796" s="54">
        <f t="shared" si="1228"/>
        <v>0.48576675849403128</v>
      </c>
      <c r="AA9796" s="49" t="str">
        <f t="shared" ca="1" si="1229"/>
        <v>Y</v>
      </c>
      <c r="AB9796" s="49">
        <f t="shared" ca="1" si="1230"/>
        <v>6</v>
      </c>
      <c r="AC9796" s="49" t="str">
        <f t="shared" ca="1" si="1231"/>
        <v>Y</v>
      </c>
    </row>
    <row r="9797" spans="1:29" x14ac:dyDescent="0.25">
      <c r="A9797">
        <v>11516</v>
      </c>
      <c r="B9797" s="9">
        <v>43193</v>
      </c>
      <c r="C9797" s="50" t="str">
        <f t="shared" si="1224"/>
        <v>N</v>
      </c>
      <c r="D9797" s="52">
        <f>_xlfn.XLOOKUP(B9797,Cal_Date!B:B,Cal_Date!A:A,0)</f>
        <v>1</v>
      </c>
      <c r="E9797">
        <v>2018</v>
      </c>
      <c r="F9797" t="s">
        <v>122</v>
      </c>
      <c r="G9797" t="s">
        <v>129</v>
      </c>
      <c r="H9797" t="s">
        <v>11</v>
      </c>
      <c r="I9797" t="s">
        <v>18</v>
      </c>
      <c r="J9797" t="s">
        <v>15</v>
      </c>
      <c r="K9797" t="s">
        <v>42</v>
      </c>
      <c r="L9797">
        <v>1</v>
      </c>
      <c r="M9797">
        <v>1008</v>
      </c>
      <c r="O9797" t="s">
        <v>28</v>
      </c>
      <c r="R9797" t="s">
        <v>44</v>
      </c>
      <c r="S9797" s="49" t="str">
        <f t="shared" si="1225"/>
        <v>Card</v>
      </c>
      <c r="T9797" s="3">
        <v>0.03</v>
      </c>
      <c r="U9797" s="2">
        <v>2.7225000000000001</v>
      </c>
      <c r="V9797" s="2">
        <v>1.4</v>
      </c>
      <c r="W9797" s="54">
        <f>_xlfn.XLOOKUP(M9797,Market!A:A,Market!F:F,0)</f>
        <v>8.8999999999999996E-2</v>
      </c>
      <c r="X9797" s="55">
        <f t="shared" si="1226"/>
        <v>8.1674999999999998E-2</v>
      </c>
      <c r="Y9797" s="55">
        <f t="shared" si="1227"/>
        <v>1.3225000000000002</v>
      </c>
      <c r="Z9797" s="54">
        <f t="shared" si="1228"/>
        <v>0.48576675849403128</v>
      </c>
      <c r="AA9797" s="49" t="str">
        <f t="shared" ca="1" si="1229"/>
        <v>Y</v>
      </c>
      <c r="AB9797" s="49">
        <f t="shared" ca="1" si="1230"/>
        <v>6</v>
      </c>
      <c r="AC9797" s="49" t="str">
        <f t="shared" ca="1" si="1231"/>
        <v>Y</v>
      </c>
    </row>
    <row r="9798" spans="1:29" x14ac:dyDescent="0.25">
      <c r="A9798">
        <v>11517</v>
      </c>
      <c r="B9798" s="9">
        <v>43193</v>
      </c>
      <c r="C9798" s="50" t="str">
        <f t="shared" si="1224"/>
        <v>N</v>
      </c>
      <c r="D9798" s="52">
        <f>_xlfn.XLOOKUP(B9798,Cal_Date!B:B,Cal_Date!A:A,0)</f>
        <v>1</v>
      </c>
      <c r="E9798">
        <v>2018</v>
      </c>
      <c r="F9798" t="s">
        <v>122</v>
      </c>
      <c r="G9798" t="s">
        <v>129</v>
      </c>
      <c r="H9798" t="s">
        <v>48</v>
      </c>
      <c r="I9798" t="s">
        <v>18</v>
      </c>
      <c r="J9798" t="s">
        <v>10</v>
      </c>
      <c r="K9798" t="s">
        <v>43</v>
      </c>
      <c r="L9798">
        <v>1</v>
      </c>
      <c r="M9798">
        <v>1009</v>
      </c>
      <c r="O9798" t="s">
        <v>28</v>
      </c>
      <c r="R9798" t="s">
        <v>44</v>
      </c>
      <c r="S9798" s="49" t="str">
        <f t="shared" si="1225"/>
        <v>Card</v>
      </c>
      <c r="T9798" s="3">
        <v>0.03</v>
      </c>
      <c r="U9798" s="2">
        <v>7.6229999999999993</v>
      </c>
      <c r="V9798" s="2">
        <v>1.46</v>
      </c>
      <c r="W9798" s="54">
        <f>_xlfn.XLOOKUP(M9798,Market!A:A,Market!F:F,0)</f>
        <v>8.8999999999999996E-2</v>
      </c>
      <c r="X9798" s="55">
        <f t="shared" si="1226"/>
        <v>0.22868999999999998</v>
      </c>
      <c r="Y9798" s="55">
        <f t="shared" si="1227"/>
        <v>6.1629999999999994</v>
      </c>
      <c r="Z9798" s="54">
        <f t="shared" si="1228"/>
        <v>0.80847435392889933</v>
      </c>
      <c r="AA9798" s="49" t="str">
        <f t="shared" ca="1" si="1229"/>
        <v>Y</v>
      </c>
      <c r="AB9798" s="49">
        <f t="shared" ca="1" si="1230"/>
        <v>6</v>
      </c>
      <c r="AC9798" s="49" t="str">
        <f t="shared" ca="1" si="1231"/>
        <v>Y</v>
      </c>
    </row>
    <row r="9799" spans="1:29" x14ac:dyDescent="0.25">
      <c r="A9799">
        <v>11518</v>
      </c>
      <c r="B9799" s="9">
        <v>43193</v>
      </c>
      <c r="C9799" s="50" t="str">
        <f t="shared" si="1224"/>
        <v>N</v>
      </c>
      <c r="D9799" s="52">
        <f>_xlfn.XLOOKUP(B9799,Cal_Date!B:B,Cal_Date!A:A,0)</f>
        <v>1</v>
      </c>
      <c r="E9799">
        <v>2018</v>
      </c>
      <c r="F9799" t="s">
        <v>122</v>
      </c>
      <c r="G9799" t="s">
        <v>129</v>
      </c>
      <c r="H9799" t="s">
        <v>14</v>
      </c>
      <c r="I9799" t="s">
        <v>18</v>
      </c>
      <c r="J9799" t="s">
        <v>15</v>
      </c>
      <c r="K9799" t="s">
        <v>43</v>
      </c>
      <c r="L9799">
        <v>2</v>
      </c>
      <c r="M9799">
        <v>1006</v>
      </c>
      <c r="O9799" t="s">
        <v>28</v>
      </c>
      <c r="R9799" t="s">
        <v>44</v>
      </c>
      <c r="S9799" s="49" t="str">
        <f t="shared" si="1225"/>
        <v>Card</v>
      </c>
      <c r="T9799" s="3">
        <v>0.03</v>
      </c>
      <c r="U9799" s="2">
        <v>10.89</v>
      </c>
      <c r="V9799" s="2">
        <v>4.4400000000000004</v>
      </c>
      <c r="W9799" s="54">
        <f>_xlfn.XLOOKUP(M9799,Market!A:A,Market!F:F,0)</f>
        <v>8.8999999999999996E-2</v>
      </c>
      <c r="X9799" s="55">
        <f t="shared" si="1226"/>
        <v>0.32669999999999999</v>
      </c>
      <c r="Y9799" s="55">
        <f t="shared" si="1227"/>
        <v>6.45</v>
      </c>
      <c r="Z9799" s="54">
        <f t="shared" si="1228"/>
        <v>0.59228650137741046</v>
      </c>
      <c r="AA9799" s="49" t="str">
        <f t="shared" ca="1" si="1229"/>
        <v>Y</v>
      </c>
      <c r="AB9799" s="49">
        <f t="shared" ca="1" si="1230"/>
        <v>6</v>
      </c>
      <c r="AC9799" s="49" t="str">
        <f t="shared" ca="1" si="1231"/>
        <v>Y</v>
      </c>
    </row>
    <row r="9800" spans="1:29" x14ac:dyDescent="0.25">
      <c r="A9800">
        <v>11519</v>
      </c>
      <c r="B9800" s="9">
        <v>43193</v>
      </c>
      <c r="C9800" s="50" t="str">
        <f t="shared" si="1224"/>
        <v>N</v>
      </c>
      <c r="D9800" s="52">
        <f>_xlfn.XLOOKUP(B9800,Cal_Date!B:B,Cal_Date!A:A,0)</f>
        <v>1</v>
      </c>
      <c r="E9800">
        <v>2018</v>
      </c>
      <c r="F9800" t="s">
        <v>122</v>
      </c>
      <c r="G9800" t="s">
        <v>129</v>
      </c>
      <c r="H9800" t="s">
        <v>48</v>
      </c>
      <c r="I9800" t="s">
        <v>18</v>
      </c>
      <c r="J9800" t="s">
        <v>10</v>
      </c>
      <c r="K9800" t="s">
        <v>43</v>
      </c>
      <c r="L9800">
        <v>1</v>
      </c>
      <c r="M9800">
        <v>1007</v>
      </c>
      <c r="O9800" t="s">
        <v>28</v>
      </c>
      <c r="R9800" t="s">
        <v>44</v>
      </c>
      <c r="S9800" s="49" t="str">
        <f t="shared" si="1225"/>
        <v>Card</v>
      </c>
      <c r="T9800" s="3">
        <v>0.03</v>
      </c>
      <c r="U9800" s="2">
        <v>7.6229999999999993</v>
      </c>
      <c r="V9800" s="2">
        <v>1.46</v>
      </c>
      <c r="W9800" s="54">
        <f>_xlfn.XLOOKUP(M9800,Market!A:A,Market!F:F,0)</f>
        <v>8.8999999999999996E-2</v>
      </c>
      <c r="X9800" s="55">
        <f t="shared" si="1226"/>
        <v>0.22868999999999998</v>
      </c>
      <c r="Y9800" s="55">
        <f t="shared" si="1227"/>
        <v>6.1629999999999994</v>
      </c>
      <c r="Z9800" s="54">
        <f t="shared" si="1228"/>
        <v>0.80847435392889933</v>
      </c>
      <c r="AA9800" s="49" t="str">
        <f t="shared" ca="1" si="1229"/>
        <v>Y</v>
      </c>
      <c r="AB9800" s="49">
        <f t="shared" ca="1" si="1230"/>
        <v>6</v>
      </c>
      <c r="AC9800" s="49" t="str">
        <f t="shared" ca="1" si="1231"/>
        <v>Y</v>
      </c>
    </row>
    <row r="9801" spans="1:29" x14ac:dyDescent="0.25">
      <c r="A9801">
        <v>11520</v>
      </c>
      <c r="B9801" s="9">
        <v>43193</v>
      </c>
      <c r="C9801" s="50" t="str">
        <f t="shared" si="1224"/>
        <v>N</v>
      </c>
      <c r="D9801" s="52">
        <f>_xlfn.XLOOKUP(B9801,Cal_Date!B:B,Cal_Date!A:A,0)</f>
        <v>1</v>
      </c>
      <c r="E9801">
        <v>2018</v>
      </c>
      <c r="F9801" t="s">
        <v>122</v>
      </c>
      <c r="G9801" t="s">
        <v>129</v>
      </c>
      <c r="H9801" t="s">
        <v>48</v>
      </c>
      <c r="I9801" t="s">
        <v>18</v>
      </c>
      <c r="J9801" t="s">
        <v>10</v>
      </c>
      <c r="K9801" t="s">
        <v>43</v>
      </c>
      <c r="L9801">
        <v>1</v>
      </c>
      <c r="M9801">
        <v>1007</v>
      </c>
      <c r="O9801" t="s">
        <v>28</v>
      </c>
      <c r="R9801" t="s">
        <v>44</v>
      </c>
      <c r="S9801" s="49" t="str">
        <f t="shared" si="1225"/>
        <v>Card</v>
      </c>
      <c r="T9801" s="3">
        <v>0.03</v>
      </c>
      <c r="U9801" s="2">
        <v>7.6229999999999993</v>
      </c>
      <c r="V9801" s="2">
        <v>1.46</v>
      </c>
      <c r="W9801" s="54">
        <f>_xlfn.XLOOKUP(M9801,Market!A:A,Market!F:F,0)</f>
        <v>8.8999999999999996E-2</v>
      </c>
      <c r="X9801" s="55">
        <f t="shared" si="1226"/>
        <v>0.22868999999999998</v>
      </c>
      <c r="Y9801" s="55">
        <f t="shared" si="1227"/>
        <v>6.1629999999999994</v>
      </c>
      <c r="Z9801" s="54">
        <f t="shared" si="1228"/>
        <v>0.80847435392889933</v>
      </c>
      <c r="AA9801" s="49" t="str">
        <f t="shared" ca="1" si="1229"/>
        <v>Y</v>
      </c>
      <c r="AB9801" s="49">
        <f t="shared" ca="1" si="1230"/>
        <v>6</v>
      </c>
      <c r="AC9801" s="49" t="str">
        <f t="shared" ca="1" si="1231"/>
        <v>Y</v>
      </c>
    </row>
    <row r="9802" spans="1:29" x14ac:dyDescent="0.25">
      <c r="A9802">
        <v>11521</v>
      </c>
      <c r="B9802" s="9">
        <v>43193</v>
      </c>
      <c r="C9802" s="50" t="str">
        <f t="shared" si="1224"/>
        <v>N</v>
      </c>
      <c r="D9802" s="52">
        <f>_xlfn.XLOOKUP(B9802,Cal_Date!B:B,Cal_Date!A:A,0)</f>
        <v>1</v>
      </c>
      <c r="E9802">
        <v>2018</v>
      </c>
      <c r="F9802" t="s">
        <v>122</v>
      </c>
      <c r="G9802" t="s">
        <v>129</v>
      </c>
      <c r="H9802" t="s">
        <v>48</v>
      </c>
      <c r="I9802" t="s">
        <v>18</v>
      </c>
      <c r="J9802" t="s">
        <v>10</v>
      </c>
      <c r="K9802" t="s">
        <v>43</v>
      </c>
      <c r="L9802">
        <v>1</v>
      </c>
      <c r="M9802">
        <v>1007</v>
      </c>
      <c r="O9802" t="s">
        <v>28</v>
      </c>
      <c r="R9802" t="s">
        <v>44</v>
      </c>
      <c r="S9802" s="49" t="str">
        <f t="shared" si="1225"/>
        <v>Card</v>
      </c>
      <c r="T9802" s="3">
        <v>0.03</v>
      </c>
      <c r="U9802" s="2">
        <v>7.6229999999999993</v>
      </c>
      <c r="V9802" s="2">
        <v>1.46</v>
      </c>
      <c r="W9802" s="54">
        <f>_xlfn.XLOOKUP(M9802,Market!A:A,Market!F:F,0)</f>
        <v>8.8999999999999996E-2</v>
      </c>
      <c r="X9802" s="55">
        <f t="shared" si="1226"/>
        <v>0.22868999999999998</v>
      </c>
      <c r="Y9802" s="55">
        <f t="shared" si="1227"/>
        <v>6.1629999999999994</v>
      </c>
      <c r="Z9802" s="54">
        <f t="shared" si="1228"/>
        <v>0.80847435392889933</v>
      </c>
      <c r="AA9802" s="49" t="str">
        <f t="shared" ca="1" si="1229"/>
        <v>Y</v>
      </c>
      <c r="AB9802" s="49">
        <f t="shared" ca="1" si="1230"/>
        <v>6</v>
      </c>
      <c r="AC9802" s="49" t="str">
        <f t="shared" ca="1" si="1231"/>
        <v>Y</v>
      </c>
    </row>
    <row r="9803" spans="1:29" x14ac:dyDescent="0.25">
      <c r="A9803">
        <v>11522</v>
      </c>
      <c r="B9803" s="9">
        <v>43194</v>
      </c>
      <c r="C9803" s="50" t="str">
        <f t="shared" si="1224"/>
        <v>N</v>
      </c>
      <c r="D9803" s="52">
        <f>_xlfn.XLOOKUP(B9803,Cal_Date!B:B,Cal_Date!A:A,0)</f>
        <v>1</v>
      </c>
      <c r="E9803">
        <v>2018</v>
      </c>
      <c r="F9803" t="s">
        <v>123</v>
      </c>
      <c r="G9803" t="s">
        <v>129</v>
      </c>
      <c r="H9803" t="s">
        <v>48</v>
      </c>
      <c r="I9803" t="s">
        <v>18</v>
      </c>
      <c r="J9803" t="s">
        <v>10</v>
      </c>
      <c r="K9803" t="s">
        <v>43</v>
      </c>
      <c r="L9803">
        <v>1</v>
      </c>
      <c r="M9803">
        <v>1005</v>
      </c>
      <c r="O9803" t="s">
        <v>25</v>
      </c>
      <c r="R9803" t="s">
        <v>44</v>
      </c>
      <c r="S9803" s="49" t="str">
        <f t="shared" si="1225"/>
        <v>Card</v>
      </c>
      <c r="T9803" s="3">
        <v>0.03</v>
      </c>
      <c r="U9803" s="2">
        <v>7.6229999999999993</v>
      </c>
      <c r="V9803" s="2">
        <v>1.46</v>
      </c>
      <c r="W9803" s="54">
        <f>_xlfn.XLOOKUP(M9803,Market!A:A,Market!F:F,0)</f>
        <v>8.8999999999999996E-2</v>
      </c>
      <c r="X9803" s="55">
        <f t="shared" si="1226"/>
        <v>0.22868999999999998</v>
      </c>
      <c r="Y9803" s="55">
        <f t="shared" si="1227"/>
        <v>6.1629999999999994</v>
      </c>
      <c r="Z9803" s="54">
        <f t="shared" si="1228"/>
        <v>0.80847435392889933</v>
      </c>
      <c r="AA9803" s="49" t="str">
        <f t="shared" ca="1" si="1229"/>
        <v>Y</v>
      </c>
      <c r="AB9803" s="49">
        <f t="shared" ca="1" si="1230"/>
        <v>6</v>
      </c>
      <c r="AC9803" s="49" t="str">
        <f t="shared" ca="1" si="1231"/>
        <v>Y</v>
      </c>
    </row>
    <row r="9804" spans="1:29" x14ac:dyDescent="0.25">
      <c r="A9804">
        <v>11523</v>
      </c>
      <c r="B9804" s="9">
        <v>43194</v>
      </c>
      <c r="C9804" s="50" t="str">
        <f t="shared" si="1224"/>
        <v>N</v>
      </c>
      <c r="D9804" s="52">
        <f>_xlfn.XLOOKUP(B9804,Cal_Date!B:B,Cal_Date!A:A,0)</f>
        <v>1</v>
      </c>
      <c r="E9804">
        <v>2018</v>
      </c>
      <c r="F9804" t="s">
        <v>123</v>
      </c>
      <c r="G9804" t="s">
        <v>129</v>
      </c>
      <c r="H9804" t="s">
        <v>11</v>
      </c>
      <c r="I9804" t="s">
        <v>11</v>
      </c>
      <c r="J9804" t="s">
        <v>15</v>
      </c>
      <c r="K9804" t="s">
        <v>42</v>
      </c>
      <c r="L9804">
        <v>1</v>
      </c>
      <c r="M9804">
        <v>1005</v>
      </c>
      <c r="O9804" t="s">
        <v>25</v>
      </c>
      <c r="R9804" t="s">
        <v>44</v>
      </c>
      <c r="S9804" s="49" t="str">
        <f t="shared" si="1225"/>
        <v>Card</v>
      </c>
      <c r="T9804" s="3">
        <v>0.03</v>
      </c>
      <c r="U9804" s="2">
        <v>2.7225000000000001</v>
      </c>
      <c r="V9804" s="2">
        <v>0.87</v>
      </c>
      <c r="W9804" s="54">
        <f>_xlfn.XLOOKUP(M9804,Market!A:A,Market!F:F,0)</f>
        <v>8.8999999999999996E-2</v>
      </c>
      <c r="X9804" s="55">
        <f t="shared" si="1226"/>
        <v>8.1674999999999998E-2</v>
      </c>
      <c r="Y9804" s="55">
        <f t="shared" si="1227"/>
        <v>1.8525</v>
      </c>
      <c r="Z9804" s="54">
        <f t="shared" si="1228"/>
        <v>0.68044077134986225</v>
      </c>
      <c r="AA9804" s="49" t="str">
        <f t="shared" ca="1" si="1229"/>
        <v>Y</v>
      </c>
      <c r="AB9804" s="49">
        <f t="shared" ca="1" si="1230"/>
        <v>6</v>
      </c>
      <c r="AC9804" s="49" t="str">
        <f t="shared" ca="1" si="1231"/>
        <v>Y</v>
      </c>
    </row>
    <row r="9805" spans="1:29" x14ac:dyDescent="0.25">
      <c r="A9805">
        <v>11524</v>
      </c>
      <c r="B9805" s="9">
        <v>43194</v>
      </c>
      <c r="C9805" s="50" t="str">
        <f t="shared" si="1224"/>
        <v>N</v>
      </c>
      <c r="D9805" s="52">
        <f>_xlfn.XLOOKUP(B9805,Cal_Date!B:B,Cal_Date!A:A,0)</f>
        <v>1</v>
      </c>
      <c r="E9805">
        <v>2018</v>
      </c>
      <c r="F9805" t="s">
        <v>123</v>
      </c>
      <c r="G9805" t="s">
        <v>129</v>
      </c>
      <c r="H9805" t="s">
        <v>11</v>
      </c>
      <c r="I9805" t="s">
        <v>11</v>
      </c>
      <c r="J9805" t="s">
        <v>15</v>
      </c>
      <c r="K9805" t="s">
        <v>42</v>
      </c>
      <c r="L9805">
        <v>2</v>
      </c>
      <c r="M9805">
        <v>1002</v>
      </c>
      <c r="O9805" t="s">
        <v>28</v>
      </c>
      <c r="R9805" t="s">
        <v>44</v>
      </c>
      <c r="S9805" s="49" t="str">
        <f t="shared" si="1225"/>
        <v>Card</v>
      </c>
      <c r="T9805" s="3">
        <v>0.03</v>
      </c>
      <c r="U9805" s="2">
        <v>5.3000000000000007</v>
      </c>
      <c r="V9805" s="2">
        <v>1.74</v>
      </c>
      <c r="W9805" s="54">
        <f>_xlfn.XLOOKUP(M9805,Market!A:A,Market!F:F,0)</f>
        <v>0.06</v>
      </c>
      <c r="X9805" s="55">
        <f t="shared" si="1226"/>
        <v>0.159</v>
      </c>
      <c r="Y9805" s="55">
        <f t="shared" si="1227"/>
        <v>3.5600000000000005</v>
      </c>
      <c r="Z9805" s="54">
        <f t="shared" si="1228"/>
        <v>0.67169811320754713</v>
      </c>
      <c r="AA9805" s="49" t="str">
        <f t="shared" ca="1" si="1229"/>
        <v>Y</v>
      </c>
      <c r="AB9805" s="49">
        <f t="shared" ca="1" si="1230"/>
        <v>6</v>
      </c>
      <c r="AC9805" s="49" t="str">
        <f t="shared" ca="1" si="1231"/>
        <v>Y</v>
      </c>
    </row>
    <row r="9806" spans="1:29" x14ac:dyDescent="0.25">
      <c r="A9806">
        <v>11525</v>
      </c>
      <c r="B9806" s="9">
        <v>43194</v>
      </c>
      <c r="C9806" s="50" t="str">
        <f t="shared" si="1224"/>
        <v>N</v>
      </c>
      <c r="D9806" s="52">
        <f>_xlfn.XLOOKUP(B9806,Cal_Date!B:B,Cal_Date!A:A,0)</f>
        <v>1</v>
      </c>
      <c r="E9806">
        <v>2018</v>
      </c>
      <c r="F9806" t="s">
        <v>123</v>
      </c>
      <c r="G9806" t="s">
        <v>129</v>
      </c>
      <c r="H9806" t="s">
        <v>48</v>
      </c>
      <c r="I9806" t="s">
        <v>18</v>
      </c>
      <c r="J9806" t="s">
        <v>10</v>
      </c>
      <c r="K9806" t="s">
        <v>43</v>
      </c>
      <c r="L9806">
        <v>2</v>
      </c>
      <c r="M9806">
        <v>1004</v>
      </c>
      <c r="O9806" t="s">
        <v>28</v>
      </c>
      <c r="R9806" t="s">
        <v>44</v>
      </c>
      <c r="S9806" s="49" t="str">
        <f t="shared" si="1225"/>
        <v>Card</v>
      </c>
      <c r="T9806" s="3">
        <v>0.03</v>
      </c>
      <c r="U9806" s="2">
        <v>14.84</v>
      </c>
      <c r="V9806" s="2">
        <v>2.92</v>
      </c>
      <c r="W9806" s="54">
        <f>_xlfn.XLOOKUP(M9806,Market!A:A,Market!F:F,0)</f>
        <v>0.06</v>
      </c>
      <c r="X9806" s="55">
        <f t="shared" si="1226"/>
        <v>0.44519999999999998</v>
      </c>
      <c r="Y9806" s="55">
        <f t="shared" si="1227"/>
        <v>11.92</v>
      </c>
      <c r="Z9806" s="54">
        <f t="shared" si="1228"/>
        <v>0.80323450134770891</v>
      </c>
      <c r="AA9806" s="49" t="str">
        <f t="shared" ca="1" si="1229"/>
        <v>Y</v>
      </c>
      <c r="AB9806" s="49">
        <f t="shared" ca="1" si="1230"/>
        <v>6</v>
      </c>
      <c r="AC9806" s="49" t="str">
        <f t="shared" ca="1" si="1231"/>
        <v>Y</v>
      </c>
    </row>
    <row r="9807" spans="1:29" x14ac:dyDescent="0.25">
      <c r="A9807">
        <v>11526</v>
      </c>
      <c r="B9807" s="9">
        <v>43194</v>
      </c>
      <c r="C9807" s="50" t="str">
        <f t="shared" si="1224"/>
        <v>N</v>
      </c>
      <c r="D9807" s="52">
        <f>_xlfn.XLOOKUP(B9807,Cal_Date!B:B,Cal_Date!A:A,0)</f>
        <v>1</v>
      </c>
      <c r="E9807">
        <v>2018</v>
      </c>
      <c r="F9807" t="s">
        <v>123</v>
      </c>
      <c r="G9807" t="s">
        <v>129</v>
      </c>
      <c r="H9807" t="s">
        <v>48</v>
      </c>
      <c r="I9807" t="s">
        <v>18</v>
      </c>
      <c r="J9807" t="s">
        <v>10</v>
      </c>
      <c r="K9807" t="s">
        <v>43</v>
      </c>
      <c r="L9807">
        <v>1</v>
      </c>
      <c r="M9807">
        <v>1005</v>
      </c>
      <c r="O9807" t="s">
        <v>25</v>
      </c>
      <c r="R9807" t="s">
        <v>44</v>
      </c>
      <c r="S9807" s="49" t="str">
        <f t="shared" si="1225"/>
        <v>Card</v>
      </c>
      <c r="T9807" s="3">
        <v>0.03</v>
      </c>
      <c r="U9807" s="2">
        <v>7.6229999999999993</v>
      </c>
      <c r="V9807" s="2">
        <v>1.46</v>
      </c>
      <c r="W9807" s="54">
        <f>_xlfn.XLOOKUP(M9807,Market!A:A,Market!F:F,0)</f>
        <v>8.8999999999999996E-2</v>
      </c>
      <c r="X9807" s="55">
        <f t="shared" si="1226"/>
        <v>0.22868999999999998</v>
      </c>
      <c r="Y9807" s="55">
        <f t="shared" si="1227"/>
        <v>6.1629999999999994</v>
      </c>
      <c r="Z9807" s="54">
        <f t="shared" si="1228"/>
        <v>0.80847435392889933</v>
      </c>
      <c r="AA9807" s="49" t="str">
        <f t="shared" ca="1" si="1229"/>
        <v>Y</v>
      </c>
      <c r="AB9807" s="49">
        <f t="shared" ca="1" si="1230"/>
        <v>6</v>
      </c>
      <c r="AC9807" s="49" t="str">
        <f t="shared" ca="1" si="1231"/>
        <v>Y</v>
      </c>
    </row>
    <row r="9808" spans="1:29" x14ac:dyDescent="0.25">
      <c r="A9808">
        <v>11527</v>
      </c>
      <c r="B9808" s="9">
        <v>43194</v>
      </c>
      <c r="C9808" s="50" t="str">
        <f t="shared" si="1224"/>
        <v>N</v>
      </c>
      <c r="D9808" s="52">
        <f>_xlfn.XLOOKUP(B9808,Cal_Date!B:B,Cal_Date!A:A,0)</f>
        <v>1</v>
      </c>
      <c r="E9808">
        <v>2018</v>
      </c>
      <c r="F9808" t="s">
        <v>123</v>
      </c>
      <c r="G9808" t="s">
        <v>129</v>
      </c>
      <c r="H9808" t="s">
        <v>48</v>
      </c>
      <c r="I9808" t="s">
        <v>18</v>
      </c>
      <c r="J9808" t="s">
        <v>10</v>
      </c>
      <c r="K9808" t="s">
        <v>43</v>
      </c>
      <c r="L9808">
        <v>1</v>
      </c>
      <c r="M9808">
        <v>1001</v>
      </c>
      <c r="O9808" t="s">
        <v>25</v>
      </c>
      <c r="R9808" t="s">
        <v>44</v>
      </c>
      <c r="S9808" s="49" t="str">
        <f t="shared" si="1225"/>
        <v>Card</v>
      </c>
      <c r="T9808" s="3">
        <v>0.03</v>
      </c>
      <c r="U9808" s="2">
        <v>7.42</v>
      </c>
      <c r="V9808" s="2">
        <v>1.46</v>
      </c>
      <c r="W9808" s="54">
        <f>_xlfn.XLOOKUP(M9808,Market!A:A,Market!F:F,0)</f>
        <v>0.06</v>
      </c>
      <c r="X9808" s="55">
        <f t="shared" si="1226"/>
        <v>0.22259999999999999</v>
      </c>
      <c r="Y9808" s="55">
        <f t="shared" si="1227"/>
        <v>5.96</v>
      </c>
      <c r="Z9808" s="54">
        <f t="shared" si="1228"/>
        <v>0.80323450134770891</v>
      </c>
      <c r="AA9808" s="49" t="str">
        <f t="shared" ca="1" si="1229"/>
        <v>Y</v>
      </c>
      <c r="AB9808" s="49">
        <f t="shared" ca="1" si="1230"/>
        <v>6</v>
      </c>
      <c r="AC9808" s="49" t="str">
        <f t="shared" ca="1" si="1231"/>
        <v>Y</v>
      </c>
    </row>
    <row r="9809" spans="1:29" x14ac:dyDescent="0.25">
      <c r="A9809">
        <v>11528</v>
      </c>
      <c r="B9809" s="9">
        <v>43194</v>
      </c>
      <c r="C9809" s="50" t="str">
        <f t="shared" si="1224"/>
        <v>N</v>
      </c>
      <c r="D9809" s="52">
        <f>_xlfn.XLOOKUP(B9809,Cal_Date!B:B,Cal_Date!A:A,0)</f>
        <v>1</v>
      </c>
      <c r="E9809">
        <v>2018</v>
      </c>
      <c r="F9809" t="s">
        <v>123</v>
      </c>
      <c r="G9809" t="s">
        <v>129</v>
      </c>
      <c r="H9809" t="s">
        <v>48</v>
      </c>
      <c r="I9809" t="s">
        <v>18</v>
      </c>
      <c r="J9809" t="s">
        <v>10</v>
      </c>
      <c r="K9809" t="s">
        <v>43</v>
      </c>
      <c r="L9809">
        <v>1</v>
      </c>
      <c r="M9809">
        <v>1010</v>
      </c>
      <c r="O9809" t="s">
        <v>25</v>
      </c>
      <c r="R9809" t="s">
        <v>44</v>
      </c>
      <c r="S9809" s="49" t="str">
        <f t="shared" si="1225"/>
        <v>Card</v>
      </c>
      <c r="T9809" s="3">
        <v>0.03</v>
      </c>
      <c r="U9809" s="2">
        <v>7.5600000000000005</v>
      </c>
      <c r="V9809" s="2">
        <v>1.46</v>
      </c>
      <c r="W9809" s="54">
        <f>_xlfn.XLOOKUP(M9809,Market!A:A,Market!F:F,0)</f>
        <v>0.08</v>
      </c>
      <c r="X9809" s="55">
        <f t="shared" si="1226"/>
        <v>0.2268</v>
      </c>
      <c r="Y9809" s="55">
        <f t="shared" si="1227"/>
        <v>6.1000000000000005</v>
      </c>
      <c r="Z9809" s="54">
        <f t="shared" si="1228"/>
        <v>0.80687830687830686</v>
      </c>
      <c r="AA9809" s="49" t="str">
        <f t="shared" ca="1" si="1229"/>
        <v>Y</v>
      </c>
      <c r="AB9809" s="49">
        <f t="shared" ca="1" si="1230"/>
        <v>6</v>
      </c>
      <c r="AC9809" s="49" t="str">
        <f t="shared" ca="1" si="1231"/>
        <v>Y</v>
      </c>
    </row>
    <row r="9810" spans="1:29" x14ac:dyDescent="0.25">
      <c r="A9810">
        <v>11529</v>
      </c>
      <c r="B9810" s="9">
        <v>43194</v>
      </c>
      <c r="C9810" s="50" t="str">
        <f t="shared" si="1224"/>
        <v>N</v>
      </c>
      <c r="D9810" s="52">
        <f>_xlfn.XLOOKUP(B9810,Cal_Date!B:B,Cal_Date!A:A,0)</f>
        <v>1</v>
      </c>
      <c r="E9810">
        <v>2018</v>
      </c>
      <c r="F9810" t="s">
        <v>123</v>
      </c>
      <c r="G9810" t="s">
        <v>129</v>
      </c>
      <c r="H9810" t="s">
        <v>11</v>
      </c>
      <c r="I9810" t="s">
        <v>11</v>
      </c>
      <c r="J9810" t="s">
        <v>15</v>
      </c>
      <c r="K9810" t="s">
        <v>42</v>
      </c>
      <c r="L9810">
        <v>2</v>
      </c>
      <c r="M9810">
        <v>1011</v>
      </c>
      <c r="O9810" t="s">
        <v>25</v>
      </c>
      <c r="R9810" t="s">
        <v>44</v>
      </c>
      <c r="S9810" s="49" t="str">
        <f t="shared" si="1225"/>
        <v>Card</v>
      </c>
      <c r="T9810" s="3">
        <v>0.03</v>
      </c>
      <c r="U9810" s="2">
        <v>5.3000000000000007</v>
      </c>
      <c r="V9810" s="2">
        <v>1.74</v>
      </c>
      <c r="W9810" s="54">
        <f>_xlfn.XLOOKUP(M9810,Market!A:A,Market!F:F,0)</f>
        <v>0.06</v>
      </c>
      <c r="X9810" s="55">
        <f t="shared" si="1226"/>
        <v>0.159</v>
      </c>
      <c r="Y9810" s="55">
        <f t="shared" si="1227"/>
        <v>3.5600000000000005</v>
      </c>
      <c r="Z9810" s="54">
        <f t="shared" si="1228"/>
        <v>0.67169811320754713</v>
      </c>
      <c r="AA9810" s="49" t="str">
        <f t="shared" ca="1" si="1229"/>
        <v>Y</v>
      </c>
      <c r="AB9810" s="49">
        <f t="shared" ca="1" si="1230"/>
        <v>6</v>
      </c>
      <c r="AC9810" s="49" t="str">
        <f t="shared" ca="1" si="1231"/>
        <v>Y</v>
      </c>
    </row>
    <row r="9811" spans="1:29" x14ac:dyDescent="0.25">
      <c r="A9811">
        <v>11530</v>
      </c>
      <c r="B9811" s="9">
        <v>43194</v>
      </c>
      <c r="C9811" s="50" t="str">
        <f t="shared" si="1224"/>
        <v>N</v>
      </c>
      <c r="D9811" s="52">
        <f>_xlfn.XLOOKUP(B9811,Cal_Date!B:B,Cal_Date!A:A,0)</f>
        <v>1</v>
      </c>
      <c r="E9811">
        <v>2018</v>
      </c>
      <c r="F9811" t="s">
        <v>123</v>
      </c>
      <c r="G9811" t="s">
        <v>129</v>
      </c>
      <c r="H9811" t="s">
        <v>11</v>
      </c>
      <c r="I9811" t="s">
        <v>11</v>
      </c>
      <c r="J9811" t="s">
        <v>15</v>
      </c>
      <c r="K9811" t="s">
        <v>42</v>
      </c>
      <c r="L9811">
        <v>1</v>
      </c>
      <c r="M9811">
        <v>1011</v>
      </c>
      <c r="O9811" t="s">
        <v>25</v>
      </c>
      <c r="R9811" t="s">
        <v>47</v>
      </c>
      <c r="S9811" s="49" t="str">
        <f t="shared" si="1225"/>
        <v>Card</v>
      </c>
      <c r="T9811" s="3">
        <v>3.5000000000000003E-2</v>
      </c>
      <c r="U9811" s="2">
        <v>2.6500000000000004</v>
      </c>
      <c r="V9811" s="2">
        <v>0.87</v>
      </c>
      <c r="W9811" s="54">
        <f>_xlfn.XLOOKUP(M9811,Market!A:A,Market!F:F,0)</f>
        <v>0.06</v>
      </c>
      <c r="X9811" s="55">
        <f t="shared" si="1226"/>
        <v>9.2750000000000027E-2</v>
      </c>
      <c r="Y9811" s="55">
        <f t="shared" si="1227"/>
        <v>1.7800000000000002</v>
      </c>
      <c r="Z9811" s="54">
        <f t="shared" si="1228"/>
        <v>0.67169811320754713</v>
      </c>
      <c r="AA9811" s="49" t="str">
        <f t="shared" ca="1" si="1229"/>
        <v>Y</v>
      </c>
      <c r="AB9811" s="49">
        <f t="shared" ca="1" si="1230"/>
        <v>6</v>
      </c>
      <c r="AC9811" s="49" t="str">
        <f t="shared" ca="1" si="1231"/>
        <v>Y</v>
      </c>
    </row>
    <row r="9812" spans="1:29" x14ac:dyDescent="0.25">
      <c r="A9812">
        <v>11531</v>
      </c>
      <c r="B9812" s="9">
        <v>43194</v>
      </c>
      <c r="C9812" s="50" t="str">
        <f t="shared" si="1224"/>
        <v>N</v>
      </c>
      <c r="D9812" s="52">
        <f>_xlfn.XLOOKUP(B9812,Cal_Date!B:B,Cal_Date!A:A,0)</f>
        <v>1</v>
      </c>
      <c r="E9812">
        <v>2018</v>
      </c>
      <c r="F9812" t="s">
        <v>123</v>
      </c>
      <c r="G9812" t="s">
        <v>129</v>
      </c>
      <c r="H9812" t="s">
        <v>48</v>
      </c>
      <c r="I9812" t="s">
        <v>18</v>
      </c>
      <c r="J9812" t="s">
        <v>10</v>
      </c>
      <c r="K9812" t="s">
        <v>43</v>
      </c>
      <c r="L9812">
        <v>2</v>
      </c>
      <c r="M9812">
        <v>1001</v>
      </c>
      <c r="O9812" t="s">
        <v>25</v>
      </c>
      <c r="R9812" t="s">
        <v>44</v>
      </c>
      <c r="S9812" s="49" t="str">
        <f t="shared" si="1225"/>
        <v>Card</v>
      </c>
      <c r="T9812" s="3">
        <v>0.03</v>
      </c>
      <c r="U9812" s="2">
        <v>14.84</v>
      </c>
      <c r="V9812" s="2">
        <v>2.92</v>
      </c>
      <c r="W9812" s="54">
        <f>_xlfn.XLOOKUP(M9812,Market!A:A,Market!F:F,0)</f>
        <v>0.06</v>
      </c>
      <c r="X9812" s="55">
        <f t="shared" si="1226"/>
        <v>0.44519999999999998</v>
      </c>
      <c r="Y9812" s="55">
        <f t="shared" si="1227"/>
        <v>11.92</v>
      </c>
      <c r="Z9812" s="54">
        <f t="shared" si="1228"/>
        <v>0.80323450134770891</v>
      </c>
      <c r="AA9812" s="49" t="str">
        <f t="shared" ca="1" si="1229"/>
        <v>Y</v>
      </c>
      <c r="AB9812" s="49">
        <f t="shared" ca="1" si="1230"/>
        <v>6</v>
      </c>
      <c r="AC9812" s="49" t="str">
        <f t="shared" ca="1" si="1231"/>
        <v>Y</v>
      </c>
    </row>
    <row r="9813" spans="1:29" x14ac:dyDescent="0.25">
      <c r="A9813">
        <v>11532</v>
      </c>
      <c r="B9813" s="9">
        <v>43194</v>
      </c>
      <c r="C9813" s="50" t="str">
        <f t="shared" si="1224"/>
        <v>N</v>
      </c>
      <c r="D9813" s="52">
        <f>_xlfn.XLOOKUP(B9813,Cal_Date!B:B,Cal_Date!A:A,0)</f>
        <v>1</v>
      </c>
      <c r="E9813">
        <v>2018</v>
      </c>
      <c r="F9813" t="s">
        <v>123</v>
      </c>
      <c r="G9813" t="s">
        <v>129</v>
      </c>
      <c r="H9813" t="s">
        <v>48</v>
      </c>
      <c r="I9813" t="s">
        <v>18</v>
      </c>
      <c r="J9813" t="s">
        <v>10</v>
      </c>
      <c r="K9813" t="s">
        <v>43</v>
      </c>
      <c r="L9813">
        <v>1</v>
      </c>
      <c r="M9813">
        <v>1003</v>
      </c>
      <c r="O9813" t="s">
        <v>25</v>
      </c>
      <c r="R9813" t="s">
        <v>44</v>
      </c>
      <c r="S9813" s="49" t="str">
        <f t="shared" si="1225"/>
        <v>Card</v>
      </c>
      <c r="T9813" s="3">
        <v>0.03</v>
      </c>
      <c r="U9813" s="2">
        <v>7.42</v>
      </c>
      <c r="V9813" s="2">
        <v>1.46</v>
      </c>
      <c r="W9813" s="54">
        <f>_xlfn.XLOOKUP(M9813,Market!A:A,Market!F:F,0)</f>
        <v>0.06</v>
      </c>
      <c r="X9813" s="55">
        <f t="shared" si="1226"/>
        <v>0.22259999999999999</v>
      </c>
      <c r="Y9813" s="55">
        <f t="shared" si="1227"/>
        <v>5.96</v>
      </c>
      <c r="Z9813" s="54">
        <f t="shared" si="1228"/>
        <v>0.80323450134770891</v>
      </c>
      <c r="AA9813" s="49" t="str">
        <f t="shared" ca="1" si="1229"/>
        <v>Y</v>
      </c>
      <c r="AB9813" s="49">
        <f t="shared" ca="1" si="1230"/>
        <v>6</v>
      </c>
      <c r="AC9813" s="49" t="str">
        <f t="shared" ca="1" si="1231"/>
        <v>Y</v>
      </c>
    </row>
    <row r="9814" spans="1:29" x14ac:dyDescent="0.25">
      <c r="A9814">
        <v>11533</v>
      </c>
      <c r="B9814" s="9">
        <v>43194</v>
      </c>
      <c r="C9814" s="50" t="str">
        <f t="shared" si="1224"/>
        <v>N</v>
      </c>
      <c r="D9814" s="52">
        <f>_xlfn.XLOOKUP(B9814,Cal_Date!B:B,Cal_Date!A:A,0)</f>
        <v>1</v>
      </c>
      <c r="E9814">
        <v>2018</v>
      </c>
      <c r="F9814" t="s">
        <v>123</v>
      </c>
      <c r="G9814" t="s">
        <v>129</v>
      </c>
      <c r="H9814" t="s">
        <v>48</v>
      </c>
      <c r="I9814" t="s">
        <v>18</v>
      </c>
      <c r="J9814" t="s">
        <v>10</v>
      </c>
      <c r="K9814" t="s">
        <v>43</v>
      </c>
      <c r="L9814">
        <v>2</v>
      </c>
      <c r="M9814">
        <v>1005</v>
      </c>
      <c r="O9814" t="s">
        <v>25</v>
      </c>
      <c r="R9814" t="s">
        <v>44</v>
      </c>
      <c r="S9814" s="49" t="str">
        <f t="shared" si="1225"/>
        <v>Card</v>
      </c>
      <c r="T9814" s="3">
        <v>0.03</v>
      </c>
      <c r="U9814" s="2">
        <v>15.245999999999999</v>
      </c>
      <c r="V9814" s="2">
        <v>2.92</v>
      </c>
      <c r="W9814" s="54">
        <f>_xlfn.XLOOKUP(M9814,Market!A:A,Market!F:F,0)</f>
        <v>8.8999999999999996E-2</v>
      </c>
      <c r="X9814" s="55">
        <f t="shared" si="1226"/>
        <v>0.45737999999999995</v>
      </c>
      <c r="Y9814" s="55">
        <f t="shared" si="1227"/>
        <v>12.325999999999999</v>
      </c>
      <c r="Z9814" s="54">
        <f t="shared" si="1228"/>
        <v>0.80847435392889933</v>
      </c>
      <c r="AA9814" s="49" t="str">
        <f t="shared" ca="1" si="1229"/>
        <v>Y</v>
      </c>
      <c r="AB9814" s="49">
        <f t="shared" ca="1" si="1230"/>
        <v>6</v>
      </c>
      <c r="AC9814" s="49" t="str">
        <f t="shared" ca="1" si="1231"/>
        <v>Y</v>
      </c>
    </row>
    <row r="9815" spans="1:29" x14ac:dyDescent="0.25">
      <c r="A9815">
        <v>11534</v>
      </c>
      <c r="B9815" s="9">
        <v>43194</v>
      </c>
      <c r="C9815" s="50" t="str">
        <f t="shared" si="1224"/>
        <v>N</v>
      </c>
      <c r="D9815" s="52">
        <f>_xlfn.XLOOKUP(B9815,Cal_Date!B:B,Cal_Date!A:A,0)</f>
        <v>1</v>
      </c>
      <c r="E9815">
        <v>2018</v>
      </c>
      <c r="F9815" t="s">
        <v>123</v>
      </c>
      <c r="G9815" t="s">
        <v>129</v>
      </c>
      <c r="H9815" t="s">
        <v>48</v>
      </c>
      <c r="I9815" t="s">
        <v>18</v>
      </c>
      <c r="J9815" t="s">
        <v>10</v>
      </c>
      <c r="K9815" t="s">
        <v>43</v>
      </c>
      <c r="L9815">
        <v>1</v>
      </c>
      <c r="M9815">
        <v>1005</v>
      </c>
      <c r="O9815" t="s">
        <v>25</v>
      </c>
      <c r="R9815" t="s">
        <v>44</v>
      </c>
      <c r="S9815" s="49" t="str">
        <f t="shared" si="1225"/>
        <v>Card</v>
      </c>
      <c r="T9815" s="3">
        <v>0.03</v>
      </c>
      <c r="U9815" s="2">
        <v>7.6229999999999993</v>
      </c>
      <c r="V9815" s="2">
        <v>1.46</v>
      </c>
      <c r="W9815" s="54">
        <f>_xlfn.XLOOKUP(M9815,Market!A:A,Market!F:F,0)</f>
        <v>8.8999999999999996E-2</v>
      </c>
      <c r="X9815" s="55">
        <f t="shared" si="1226"/>
        <v>0.22868999999999998</v>
      </c>
      <c r="Y9815" s="55">
        <f t="shared" si="1227"/>
        <v>6.1629999999999994</v>
      </c>
      <c r="Z9815" s="54">
        <f t="shared" si="1228"/>
        <v>0.80847435392889933</v>
      </c>
      <c r="AA9815" s="49" t="str">
        <f t="shared" ca="1" si="1229"/>
        <v>Y</v>
      </c>
      <c r="AB9815" s="49">
        <f t="shared" ca="1" si="1230"/>
        <v>6</v>
      </c>
      <c r="AC9815" s="49" t="str">
        <f t="shared" ca="1" si="1231"/>
        <v>Y</v>
      </c>
    </row>
    <row r="9816" spans="1:29" x14ac:dyDescent="0.25">
      <c r="A9816">
        <v>11535</v>
      </c>
      <c r="B9816" s="9">
        <v>43194</v>
      </c>
      <c r="C9816" s="50" t="str">
        <f t="shared" si="1224"/>
        <v>N</v>
      </c>
      <c r="D9816" s="52">
        <f>_xlfn.XLOOKUP(B9816,Cal_Date!B:B,Cal_Date!A:A,0)</f>
        <v>1</v>
      </c>
      <c r="E9816">
        <v>2018</v>
      </c>
      <c r="F9816" t="s">
        <v>123</v>
      </c>
      <c r="G9816" t="s">
        <v>129</v>
      </c>
      <c r="H9816" t="s">
        <v>11</v>
      </c>
      <c r="I9816" t="s">
        <v>11</v>
      </c>
      <c r="J9816" t="s">
        <v>15</v>
      </c>
      <c r="K9816" t="s">
        <v>42</v>
      </c>
      <c r="L9816">
        <v>1</v>
      </c>
      <c r="M9816">
        <v>1006</v>
      </c>
      <c r="O9816" t="s">
        <v>28</v>
      </c>
      <c r="R9816" t="s">
        <v>44</v>
      </c>
      <c r="S9816" s="49" t="str">
        <f t="shared" si="1225"/>
        <v>Card</v>
      </c>
      <c r="T9816" s="3">
        <v>0.03</v>
      </c>
      <c r="U9816" s="2">
        <v>2.7225000000000001</v>
      </c>
      <c r="V9816" s="2">
        <v>0.87</v>
      </c>
      <c r="W9816" s="54">
        <f>_xlfn.XLOOKUP(M9816,Market!A:A,Market!F:F,0)</f>
        <v>8.8999999999999996E-2</v>
      </c>
      <c r="X9816" s="55">
        <f t="shared" si="1226"/>
        <v>8.1674999999999998E-2</v>
      </c>
      <c r="Y9816" s="55">
        <f t="shared" si="1227"/>
        <v>1.8525</v>
      </c>
      <c r="Z9816" s="54">
        <f t="shared" si="1228"/>
        <v>0.68044077134986225</v>
      </c>
      <c r="AA9816" s="49" t="str">
        <f t="shared" ca="1" si="1229"/>
        <v>Y</v>
      </c>
      <c r="AB9816" s="49">
        <f t="shared" ca="1" si="1230"/>
        <v>6</v>
      </c>
      <c r="AC9816" s="49" t="str">
        <f t="shared" ca="1" si="1231"/>
        <v>Y</v>
      </c>
    </row>
    <row r="9817" spans="1:29" x14ac:dyDescent="0.25">
      <c r="A9817">
        <v>11536</v>
      </c>
      <c r="B9817" s="9">
        <v>43194</v>
      </c>
      <c r="C9817" s="50" t="str">
        <f t="shared" si="1224"/>
        <v>N</v>
      </c>
      <c r="D9817" s="52">
        <f>_xlfn.XLOOKUP(B9817,Cal_Date!B:B,Cal_Date!A:A,0)</f>
        <v>1</v>
      </c>
      <c r="E9817">
        <v>2018</v>
      </c>
      <c r="F9817" t="s">
        <v>123</v>
      </c>
      <c r="G9817" t="s">
        <v>129</v>
      </c>
      <c r="H9817" t="s">
        <v>48</v>
      </c>
      <c r="I9817" t="s">
        <v>18</v>
      </c>
      <c r="J9817" t="s">
        <v>10</v>
      </c>
      <c r="K9817" t="s">
        <v>43</v>
      </c>
      <c r="L9817">
        <v>1</v>
      </c>
      <c r="M9817">
        <v>1002</v>
      </c>
      <c r="O9817" t="s">
        <v>28</v>
      </c>
      <c r="R9817" t="s">
        <v>44</v>
      </c>
      <c r="S9817" s="49" t="str">
        <f t="shared" si="1225"/>
        <v>Card</v>
      </c>
      <c r="T9817" s="3">
        <v>0.03</v>
      </c>
      <c r="U9817" s="2">
        <v>7.42</v>
      </c>
      <c r="V9817" s="2">
        <v>1.46</v>
      </c>
      <c r="W9817" s="54">
        <f>_xlfn.XLOOKUP(M9817,Market!A:A,Market!F:F,0)</f>
        <v>0.06</v>
      </c>
      <c r="X9817" s="55">
        <f t="shared" si="1226"/>
        <v>0.22259999999999999</v>
      </c>
      <c r="Y9817" s="55">
        <f t="shared" si="1227"/>
        <v>5.96</v>
      </c>
      <c r="Z9817" s="54">
        <f t="shared" si="1228"/>
        <v>0.80323450134770891</v>
      </c>
      <c r="AA9817" s="49" t="str">
        <f t="shared" ca="1" si="1229"/>
        <v>Y</v>
      </c>
      <c r="AB9817" s="49">
        <f t="shared" ca="1" si="1230"/>
        <v>6</v>
      </c>
      <c r="AC9817" s="49" t="str">
        <f t="shared" ca="1" si="1231"/>
        <v>Y</v>
      </c>
    </row>
    <row r="9818" spans="1:29" x14ac:dyDescent="0.25">
      <c r="A9818">
        <v>11537</v>
      </c>
      <c r="B9818" s="9">
        <v>43194</v>
      </c>
      <c r="C9818" s="50" t="str">
        <f t="shared" si="1224"/>
        <v>N</v>
      </c>
      <c r="D9818" s="52">
        <f>_xlfn.XLOOKUP(B9818,Cal_Date!B:B,Cal_Date!A:A,0)</f>
        <v>1</v>
      </c>
      <c r="E9818">
        <v>2018</v>
      </c>
      <c r="F9818" t="s">
        <v>123</v>
      </c>
      <c r="G9818" t="s">
        <v>129</v>
      </c>
      <c r="H9818" t="s">
        <v>14</v>
      </c>
      <c r="I9818" t="s">
        <v>18</v>
      </c>
      <c r="J9818" t="s">
        <v>15</v>
      </c>
      <c r="K9818" t="s">
        <v>43</v>
      </c>
      <c r="L9818">
        <v>1</v>
      </c>
      <c r="M9818">
        <v>1001</v>
      </c>
      <c r="O9818" t="s">
        <v>25</v>
      </c>
      <c r="R9818" t="s">
        <v>44</v>
      </c>
      <c r="S9818" s="49" t="str">
        <f t="shared" si="1225"/>
        <v>Card</v>
      </c>
      <c r="T9818" s="3">
        <v>0.03</v>
      </c>
      <c r="U9818" s="2">
        <v>5.3000000000000007</v>
      </c>
      <c r="V9818" s="2">
        <v>2.2200000000000002</v>
      </c>
      <c r="W9818" s="54">
        <f>_xlfn.XLOOKUP(M9818,Market!A:A,Market!F:F,0)</f>
        <v>0.06</v>
      </c>
      <c r="X9818" s="55">
        <f t="shared" si="1226"/>
        <v>0.159</v>
      </c>
      <c r="Y9818" s="55">
        <f t="shared" si="1227"/>
        <v>3.0800000000000005</v>
      </c>
      <c r="Z9818" s="54">
        <f t="shared" si="1228"/>
        <v>0.5811320754716981</v>
      </c>
      <c r="AA9818" s="49" t="str">
        <f t="shared" ca="1" si="1229"/>
        <v>Y</v>
      </c>
      <c r="AB9818" s="49">
        <f t="shared" ca="1" si="1230"/>
        <v>6</v>
      </c>
      <c r="AC9818" s="49" t="str">
        <f t="shared" ca="1" si="1231"/>
        <v>Y</v>
      </c>
    </row>
    <row r="9819" spans="1:29" x14ac:dyDescent="0.25">
      <c r="A9819">
        <v>11538</v>
      </c>
      <c r="B9819" s="9">
        <v>43194</v>
      </c>
      <c r="C9819" s="50" t="str">
        <f t="shared" si="1224"/>
        <v>N</v>
      </c>
      <c r="D9819" s="52">
        <f>_xlfn.XLOOKUP(B9819,Cal_Date!B:B,Cal_Date!A:A,0)</f>
        <v>1</v>
      </c>
      <c r="E9819">
        <v>2018</v>
      </c>
      <c r="F9819" t="s">
        <v>123</v>
      </c>
      <c r="G9819" t="s">
        <v>129</v>
      </c>
      <c r="H9819" t="s">
        <v>48</v>
      </c>
      <c r="I9819" t="s">
        <v>18</v>
      </c>
      <c r="J9819" t="s">
        <v>10</v>
      </c>
      <c r="K9819" t="s">
        <v>43</v>
      </c>
      <c r="L9819">
        <v>2</v>
      </c>
      <c r="M9819">
        <v>1003</v>
      </c>
      <c r="O9819" t="s">
        <v>25</v>
      </c>
      <c r="R9819" t="s">
        <v>44</v>
      </c>
      <c r="S9819" s="49" t="str">
        <f t="shared" si="1225"/>
        <v>Card</v>
      </c>
      <c r="T9819" s="3">
        <v>0.03</v>
      </c>
      <c r="U9819" s="2">
        <v>14.84</v>
      </c>
      <c r="V9819" s="2">
        <v>2.92</v>
      </c>
      <c r="W9819" s="54">
        <f>_xlfn.XLOOKUP(M9819,Market!A:A,Market!F:F,0)</f>
        <v>0.06</v>
      </c>
      <c r="X9819" s="55">
        <f t="shared" si="1226"/>
        <v>0.44519999999999998</v>
      </c>
      <c r="Y9819" s="55">
        <f t="shared" si="1227"/>
        <v>11.92</v>
      </c>
      <c r="Z9819" s="54">
        <f t="shared" si="1228"/>
        <v>0.80323450134770891</v>
      </c>
      <c r="AA9819" s="49" t="str">
        <f t="shared" ca="1" si="1229"/>
        <v>Y</v>
      </c>
      <c r="AB9819" s="49">
        <f t="shared" ca="1" si="1230"/>
        <v>6</v>
      </c>
      <c r="AC9819" s="49" t="str">
        <f t="shared" ca="1" si="1231"/>
        <v>Y</v>
      </c>
    </row>
    <row r="9820" spans="1:29" x14ac:dyDescent="0.25">
      <c r="A9820">
        <v>11539</v>
      </c>
      <c r="B9820" s="9">
        <v>43194</v>
      </c>
      <c r="C9820" s="50" t="str">
        <f t="shared" si="1224"/>
        <v>N</v>
      </c>
      <c r="D9820" s="52">
        <f>_xlfn.XLOOKUP(B9820,Cal_Date!B:B,Cal_Date!A:A,0)</f>
        <v>1</v>
      </c>
      <c r="E9820">
        <v>2018</v>
      </c>
      <c r="F9820" t="s">
        <v>123</v>
      </c>
      <c r="G9820" t="s">
        <v>129</v>
      </c>
      <c r="H9820" t="s">
        <v>48</v>
      </c>
      <c r="I9820" t="s">
        <v>18</v>
      </c>
      <c r="J9820" t="s">
        <v>10</v>
      </c>
      <c r="K9820" t="s">
        <v>43</v>
      </c>
      <c r="L9820">
        <v>1</v>
      </c>
      <c r="M9820">
        <v>1004</v>
      </c>
      <c r="O9820" t="s">
        <v>28</v>
      </c>
      <c r="R9820" t="s">
        <v>44</v>
      </c>
      <c r="S9820" s="49" t="str">
        <f t="shared" si="1225"/>
        <v>Card</v>
      </c>
      <c r="T9820" s="3">
        <v>0.03</v>
      </c>
      <c r="U9820" s="2">
        <v>7.42</v>
      </c>
      <c r="V9820" s="2">
        <v>1.46</v>
      </c>
      <c r="W9820" s="54">
        <f>_xlfn.XLOOKUP(M9820,Market!A:A,Market!F:F,0)</f>
        <v>0.06</v>
      </c>
      <c r="X9820" s="55">
        <f t="shared" si="1226"/>
        <v>0.22259999999999999</v>
      </c>
      <c r="Y9820" s="55">
        <f t="shared" si="1227"/>
        <v>5.96</v>
      </c>
      <c r="Z9820" s="54">
        <f t="shared" si="1228"/>
        <v>0.80323450134770891</v>
      </c>
      <c r="AA9820" s="49" t="str">
        <f t="shared" ca="1" si="1229"/>
        <v>Y</v>
      </c>
      <c r="AB9820" s="49">
        <f t="shared" ca="1" si="1230"/>
        <v>6</v>
      </c>
      <c r="AC9820" s="49" t="str">
        <f t="shared" ca="1" si="1231"/>
        <v>Y</v>
      </c>
    </row>
    <row r="9821" spans="1:29" x14ac:dyDescent="0.25">
      <c r="A9821">
        <v>11540</v>
      </c>
      <c r="B9821" s="9">
        <v>43194</v>
      </c>
      <c r="C9821" s="50" t="str">
        <f t="shared" si="1224"/>
        <v>N</v>
      </c>
      <c r="D9821" s="52">
        <f>_xlfn.XLOOKUP(B9821,Cal_Date!B:B,Cal_Date!A:A,0)</f>
        <v>1</v>
      </c>
      <c r="E9821">
        <v>2018</v>
      </c>
      <c r="F9821" t="s">
        <v>123</v>
      </c>
      <c r="G9821" t="s">
        <v>129</v>
      </c>
      <c r="H9821" t="s">
        <v>48</v>
      </c>
      <c r="I9821" t="s">
        <v>18</v>
      </c>
      <c r="J9821" t="s">
        <v>10</v>
      </c>
      <c r="K9821" t="s">
        <v>43</v>
      </c>
      <c r="L9821">
        <v>1</v>
      </c>
      <c r="M9821">
        <v>1003</v>
      </c>
      <c r="O9821" t="s">
        <v>25</v>
      </c>
      <c r="R9821" t="s">
        <v>44</v>
      </c>
      <c r="S9821" s="49" t="str">
        <f t="shared" si="1225"/>
        <v>Card</v>
      </c>
      <c r="T9821" s="3">
        <v>0.03</v>
      </c>
      <c r="U9821" s="2">
        <v>7.42</v>
      </c>
      <c r="V9821" s="2">
        <v>1.46</v>
      </c>
      <c r="W9821" s="54">
        <f>_xlfn.XLOOKUP(M9821,Market!A:A,Market!F:F,0)</f>
        <v>0.06</v>
      </c>
      <c r="X9821" s="55">
        <f t="shared" si="1226"/>
        <v>0.22259999999999999</v>
      </c>
      <c r="Y9821" s="55">
        <f t="shared" si="1227"/>
        <v>5.96</v>
      </c>
      <c r="Z9821" s="54">
        <f t="shared" si="1228"/>
        <v>0.80323450134770891</v>
      </c>
      <c r="AA9821" s="49" t="str">
        <f t="shared" ca="1" si="1229"/>
        <v>Y</v>
      </c>
      <c r="AB9821" s="49">
        <f t="shared" ca="1" si="1230"/>
        <v>6</v>
      </c>
      <c r="AC9821" s="49" t="str">
        <f t="shared" ca="1" si="1231"/>
        <v>Y</v>
      </c>
    </row>
    <row r="9822" spans="1:29" x14ac:dyDescent="0.25">
      <c r="A9822">
        <v>11541</v>
      </c>
      <c r="B9822" s="9">
        <v>43194</v>
      </c>
      <c r="C9822" s="50" t="str">
        <f t="shared" si="1224"/>
        <v>N</v>
      </c>
      <c r="D9822" s="52">
        <f>_xlfn.XLOOKUP(B9822,Cal_Date!B:B,Cal_Date!A:A,0)</f>
        <v>1</v>
      </c>
      <c r="E9822">
        <v>2018</v>
      </c>
      <c r="F9822" t="s">
        <v>123</v>
      </c>
      <c r="G9822" t="s">
        <v>129</v>
      </c>
      <c r="H9822" t="s">
        <v>11</v>
      </c>
      <c r="I9822" t="s">
        <v>11</v>
      </c>
      <c r="J9822" t="s">
        <v>15</v>
      </c>
      <c r="K9822" t="s">
        <v>42</v>
      </c>
      <c r="L9822">
        <v>1</v>
      </c>
      <c r="M9822">
        <v>1005</v>
      </c>
      <c r="O9822" t="s">
        <v>25</v>
      </c>
      <c r="R9822" t="s">
        <v>44</v>
      </c>
      <c r="S9822" s="49" t="str">
        <f t="shared" si="1225"/>
        <v>Card</v>
      </c>
      <c r="T9822" s="3">
        <v>0.03</v>
      </c>
      <c r="U9822" s="2">
        <v>2.7225000000000001</v>
      </c>
      <c r="V9822" s="2">
        <v>0.87</v>
      </c>
      <c r="W9822" s="54">
        <f>_xlfn.XLOOKUP(M9822,Market!A:A,Market!F:F,0)</f>
        <v>8.8999999999999996E-2</v>
      </c>
      <c r="X9822" s="55">
        <f t="shared" si="1226"/>
        <v>8.1674999999999998E-2</v>
      </c>
      <c r="Y9822" s="55">
        <f t="shared" si="1227"/>
        <v>1.8525</v>
      </c>
      <c r="Z9822" s="54">
        <f t="shared" si="1228"/>
        <v>0.68044077134986225</v>
      </c>
      <c r="AA9822" s="49" t="str">
        <f t="shared" ca="1" si="1229"/>
        <v>Y</v>
      </c>
      <c r="AB9822" s="49">
        <f t="shared" ca="1" si="1230"/>
        <v>6</v>
      </c>
      <c r="AC9822" s="49" t="str">
        <f t="shared" ca="1" si="1231"/>
        <v>Y</v>
      </c>
    </row>
    <row r="9823" spans="1:29" x14ac:dyDescent="0.25">
      <c r="A9823">
        <v>11542</v>
      </c>
      <c r="B9823" s="9">
        <v>43194</v>
      </c>
      <c r="C9823" s="50" t="str">
        <f t="shared" si="1224"/>
        <v>N</v>
      </c>
      <c r="D9823" s="52">
        <f>_xlfn.XLOOKUP(B9823,Cal_Date!B:B,Cal_Date!A:A,0)</f>
        <v>1</v>
      </c>
      <c r="E9823">
        <v>2018</v>
      </c>
      <c r="F9823" t="s">
        <v>123</v>
      </c>
      <c r="G9823" t="s">
        <v>129</v>
      </c>
      <c r="H9823" t="s">
        <v>11</v>
      </c>
      <c r="I9823" t="s">
        <v>11</v>
      </c>
      <c r="J9823" t="s">
        <v>15</v>
      </c>
      <c r="K9823" t="s">
        <v>42</v>
      </c>
      <c r="L9823">
        <v>1</v>
      </c>
      <c r="M9823">
        <v>1007</v>
      </c>
      <c r="O9823" t="s">
        <v>28</v>
      </c>
      <c r="R9823" t="s">
        <v>44</v>
      </c>
      <c r="S9823" s="49" t="str">
        <f t="shared" si="1225"/>
        <v>Card</v>
      </c>
      <c r="T9823" s="3">
        <v>0.03</v>
      </c>
      <c r="U9823" s="2">
        <v>2.7225000000000001</v>
      </c>
      <c r="V9823" s="2">
        <v>0.87</v>
      </c>
      <c r="W9823" s="54">
        <f>_xlfn.XLOOKUP(M9823,Market!A:A,Market!F:F,0)</f>
        <v>8.8999999999999996E-2</v>
      </c>
      <c r="X9823" s="55">
        <f t="shared" si="1226"/>
        <v>8.1674999999999998E-2</v>
      </c>
      <c r="Y9823" s="55">
        <f t="shared" si="1227"/>
        <v>1.8525</v>
      </c>
      <c r="Z9823" s="54">
        <f t="shared" si="1228"/>
        <v>0.68044077134986225</v>
      </c>
      <c r="AA9823" s="49" t="str">
        <f t="shared" ca="1" si="1229"/>
        <v>Y</v>
      </c>
      <c r="AB9823" s="49">
        <f t="shared" ca="1" si="1230"/>
        <v>6</v>
      </c>
      <c r="AC9823" s="49" t="str">
        <f t="shared" ca="1" si="1231"/>
        <v>Y</v>
      </c>
    </row>
    <row r="9824" spans="1:29" x14ac:dyDescent="0.25">
      <c r="A9824">
        <v>11543</v>
      </c>
      <c r="B9824" s="9">
        <v>43194</v>
      </c>
      <c r="C9824" s="50" t="str">
        <f t="shared" si="1224"/>
        <v>N</v>
      </c>
      <c r="D9824" s="52">
        <f>_xlfn.XLOOKUP(B9824,Cal_Date!B:B,Cal_Date!A:A,0)</f>
        <v>1</v>
      </c>
      <c r="E9824">
        <v>2018</v>
      </c>
      <c r="F9824" t="s">
        <v>123</v>
      </c>
      <c r="G9824" t="s">
        <v>129</v>
      </c>
      <c r="H9824" t="s">
        <v>14</v>
      </c>
      <c r="I9824" t="s">
        <v>18</v>
      </c>
      <c r="J9824" t="s">
        <v>15</v>
      </c>
      <c r="K9824" t="s">
        <v>43</v>
      </c>
      <c r="L9824">
        <v>1</v>
      </c>
      <c r="M9824">
        <v>1009</v>
      </c>
      <c r="O9824" t="s">
        <v>28</v>
      </c>
      <c r="R9824" t="s">
        <v>44</v>
      </c>
      <c r="S9824" s="49" t="str">
        <f t="shared" si="1225"/>
        <v>Card</v>
      </c>
      <c r="T9824" s="3">
        <v>0.03</v>
      </c>
      <c r="U9824" s="2">
        <v>5.4450000000000003</v>
      </c>
      <c r="V9824" s="2">
        <v>2.2200000000000002</v>
      </c>
      <c r="W9824" s="54">
        <f>_xlfn.XLOOKUP(M9824,Market!A:A,Market!F:F,0)</f>
        <v>8.8999999999999996E-2</v>
      </c>
      <c r="X9824" s="55">
        <f t="shared" si="1226"/>
        <v>0.16335</v>
      </c>
      <c r="Y9824" s="55">
        <f t="shared" si="1227"/>
        <v>3.2250000000000001</v>
      </c>
      <c r="Z9824" s="54">
        <f t="shared" si="1228"/>
        <v>0.59228650137741046</v>
      </c>
      <c r="AA9824" s="49" t="str">
        <f t="shared" ca="1" si="1229"/>
        <v>Y</v>
      </c>
      <c r="AB9824" s="49">
        <f t="shared" ca="1" si="1230"/>
        <v>6</v>
      </c>
      <c r="AC9824" s="49" t="str">
        <f t="shared" ca="1" si="1231"/>
        <v>Y</v>
      </c>
    </row>
    <row r="9825" spans="1:29" x14ac:dyDescent="0.25">
      <c r="A9825">
        <v>11544</v>
      </c>
      <c r="B9825" s="9">
        <v>43194</v>
      </c>
      <c r="C9825" s="50" t="str">
        <f t="shared" si="1224"/>
        <v>N</v>
      </c>
      <c r="D9825" s="52">
        <f>_xlfn.XLOOKUP(B9825,Cal_Date!B:B,Cal_Date!A:A,0)</f>
        <v>1</v>
      </c>
      <c r="E9825">
        <v>2018</v>
      </c>
      <c r="F9825" t="s">
        <v>123</v>
      </c>
      <c r="G9825" t="s">
        <v>129</v>
      </c>
      <c r="H9825" t="s">
        <v>14</v>
      </c>
      <c r="I9825" t="s">
        <v>18</v>
      </c>
      <c r="J9825" t="s">
        <v>15</v>
      </c>
      <c r="K9825" t="s">
        <v>43</v>
      </c>
      <c r="L9825">
        <v>2</v>
      </c>
      <c r="M9825">
        <v>1001</v>
      </c>
      <c r="O9825" t="s">
        <v>25</v>
      </c>
      <c r="R9825" t="s">
        <v>46</v>
      </c>
      <c r="S9825" s="49" t="str">
        <f t="shared" si="1225"/>
        <v>Card</v>
      </c>
      <c r="T9825" s="3">
        <v>0.04</v>
      </c>
      <c r="U9825" s="2">
        <v>10.600000000000001</v>
      </c>
      <c r="V9825" s="2">
        <v>4.4400000000000004</v>
      </c>
      <c r="W9825" s="54">
        <f>_xlfn.XLOOKUP(M9825,Market!A:A,Market!F:F,0)</f>
        <v>0.06</v>
      </c>
      <c r="X9825" s="55">
        <f t="shared" si="1226"/>
        <v>0.42400000000000004</v>
      </c>
      <c r="Y9825" s="55">
        <f t="shared" si="1227"/>
        <v>6.160000000000001</v>
      </c>
      <c r="Z9825" s="54">
        <f t="shared" si="1228"/>
        <v>0.5811320754716981</v>
      </c>
      <c r="AA9825" s="49" t="str">
        <f t="shared" ca="1" si="1229"/>
        <v>Y</v>
      </c>
      <c r="AB9825" s="49">
        <f t="shared" ca="1" si="1230"/>
        <v>6</v>
      </c>
      <c r="AC9825" s="49" t="str">
        <f t="shared" ca="1" si="1231"/>
        <v>Y</v>
      </c>
    </row>
    <row r="9826" spans="1:29" x14ac:dyDescent="0.25">
      <c r="A9826">
        <v>11545</v>
      </c>
      <c r="B9826" s="9">
        <v>43194</v>
      </c>
      <c r="C9826" s="50" t="str">
        <f t="shared" si="1224"/>
        <v>N</v>
      </c>
      <c r="D9826" s="52">
        <f>_xlfn.XLOOKUP(B9826,Cal_Date!B:B,Cal_Date!A:A,0)</f>
        <v>1</v>
      </c>
      <c r="E9826">
        <v>2018</v>
      </c>
      <c r="F9826" t="s">
        <v>123</v>
      </c>
      <c r="G9826" t="s">
        <v>129</v>
      </c>
      <c r="H9826" t="s">
        <v>48</v>
      </c>
      <c r="I9826" t="s">
        <v>18</v>
      </c>
      <c r="J9826" t="s">
        <v>10</v>
      </c>
      <c r="K9826" t="s">
        <v>43</v>
      </c>
      <c r="L9826">
        <v>2</v>
      </c>
      <c r="M9826">
        <v>1010</v>
      </c>
      <c r="O9826" t="s">
        <v>25</v>
      </c>
      <c r="R9826" t="s">
        <v>47</v>
      </c>
      <c r="S9826" s="49" t="str">
        <f t="shared" si="1225"/>
        <v>Card</v>
      </c>
      <c r="T9826" s="3">
        <v>3.5000000000000003E-2</v>
      </c>
      <c r="U9826" s="2">
        <v>15.120000000000001</v>
      </c>
      <c r="V9826" s="2">
        <v>2.92</v>
      </c>
      <c r="W9826" s="54">
        <f>_xlfn.XLOOKUP(M9826,Market!A:A,Market!F:F,0)</f>
        <v>0.08</v>
      </c>
      <c r="X9826" s="55">
        <f t="shared" si="1226"/>
        <v>0.52920000000000011</v>
      </c>
      <c r="Y9826" s="55">
        <f t="shared" si="1227"/>
        <v>12.200000000000001</v>
      </c>
      <c r="Z9826" s="54">
        <f t="shared" si="1228"/>
        <v>0.80687830687830686</v>
      </c>
      <c r="AA9826" s="49" t="str">
        <f t="shared" ca="1" si="1229"/>
        <v>Y</v>
      </c>
      <c r="AB9826" s="49">
        <f t="shared" ca="1" si="1230"/>
        <v>6</v>
      </c>
      <c r="AC9826" s="49" t="str">
        <f t="shared" ca="1" si="1231"/>
        <v>Y</v>
      </c>
    </row>
    <row r="9827" spans="1:29" x14ac:dyDescent="0.25">
      <c r="A9827">
        <v>11546</v>
      </c>
      <c r="B9827" s="9">
        <v>43194</v>
      </c>
      <c r="C9827" s="50" t="str">
        <f t="shared" si="1224"/>
        <v>N</v>
      </c>
      <c r="D9827" s="52">
        <f>_xlfn.XLOOKUP(B9827,Cal_Date!B:B,Cal_Date!A:A,0)</f>
        <v>1</v>
      </c>
      <c r="E9827">
        <v>2018</v>
      </c>
      <c r="F9827" t="s">
        <v>123</v>
      </c>
      <c r="G9827" t="s">
        <v>129</v>
      </c>
      <c r="H9827" t="s">
        <v>48</v>
      </c>
      <c r="I9827" t="s">
        <v>18</v>
      </c>
      <c r="J9827" t="s">
        <v>10</v>
      </c>
      <c r="K9827" t="s">
        <v>43</v>
      </c>
      <c r="L9827">
        <v>1</v>
      </c>
      <c r="M9827">
        <v>1010</v>
      </c>
      <c r="O9827" t="s">
        <v>25</v>
      </c>
      <c r="R9827" t="s">
        <v>44</v>
      </c>
      <c r="S9827" s="49" t="str">
        <f t="shared" si="1225"/>
        <v>Card</v>
      </c>
      <c r="T9827" s="3">
        <v>0.03</v>
      </c>
      <c r="U9827" s="2">
        <v>7.5600000000000005</v>
      </c>
      <c r="V9827" s="2">
        <v>1.46</v>
      </c>
      <c r="W9827" s="54">
        <f>_xlfn.XLOOKUP(M9827,Market!A:A,Market!F:F,0)</f>
        <v>0.08</v>
      </c>
      <c r="X9827" s="55">
        <f t="shared" si="1226"/>
        <v>0.2268</v>
      </c>
      <c r="Y9827" s="55">
        <f t="shared" si="1227"/>
        <v>6.1000000000000005</v>
      </c>
      <c r="Z9827" s="54">
        <f t="shared" si="1228"/>
        <v>0.80687830687830686</v>
      </c>
      <c r="AA9827" s="49" t="str">
        <f t="shared" ca="1" si="1229"/>
        <v>Y</v>
      </c>
      <c r="AB9827" s="49">
        <f t="shared" ca="1" si="1230"/>
        <v>6</v>
      </c>
      <c r="AC9827" s="49" t="str">
        <f t="shared" ca="1" si="1231"/>
        <v>Y</v>
      </c>
    </row>
    <row r="9828" spans="1:29" x14ac:dyDescent="0.25">
      <c r="A9828">
        <v>11547</v>
      </c>
      <c r="B9828" s="9">
        <v>43194</v>
      </c>
      <c r="C9828" s="50" t="str">
        <f t="shared" si="1224"/>
        <v>N</v>
      </c>
      <c r="D9828" s="52">
        <f>_xlfn.XLOOKUP(B9828,Cal_Date!B:B,Cal_Date!A:A,0)</f>
        <v>1</v>
      </c>
      <c r="E9828">
        <v>2018</v>
      </c>
      <c r="F9828" t="s">
        <v>123</v>
      </c>
      <c r="G9828" t="s">
        <v>129</v>
      </c>
      <c r="H9828" t="s">
        <v>48</v>
      </c>
      <c r="I9828" t="s">
        <v>18</v>
      </c>
      <c r="J9828" t="s">
        <v>10</v>
      </c>
      <c r="K9828" t="s">
        <v>43</v>
      </c>
      <c r="L9828">
        <v>1</v>
      </c>
      <c r="M9828">
        <v>1010</v>
      </c>
      <c r="O9828" t="s">
        <v>25</v>
      </c>
      <c r="R9828" t="s">
        <v>44</v>
      </c>
      <c r="S9828" s="49" t="str">
        <f t="shared" si="1225"/>
        <v>Card</v>
      </c>
      <c r="T9828" s="3">
        <v>0.03</v>
      </c>
      <c r="U9828" s="2">
        <v>7.5600000000000005</v>
      </c>
      <c r="V9828" s="2">
        <v>1.46</v>
      </c>
      <c r="W9828" s="54">
        <f>_xlfn.XLOOKUP(M9828,Market!A:A,Market!F:F,0)</f>
        <v>0.08</v>
      </c>
      <c r="X9828" s="55">
        <f t="shared" si="1226"/>
        <v>0.2268</v>
      </c>
      <c r="Y9828" s="55">
        <f t="shared" si="1227"/>
        <v>6.1000000000000005</v>
      </c>
      <c r="Z9828" s="54">
        <f t="shared" si="1228"/>
        <v>0.80687830687830686</v>
      </c>
      <c r="AA9828" s="49" t="str">
        <f t="shared" ca="1" si="1229"/>
        <v>Y</v>
      </c>
      <c r="AB9828" s="49">
        <f t="shared" ca="1" si="1230"/>
        <v>6</v>
      </c>
      <c r="AC9828" s="49" t="str">
        <f t="shared" ca="1" si="1231"/>
        <v>Y</v>
      </c>
    </row>
    <row r="9829" spans="1:29" x14ac:dyDescent="0.25">
      <c r="A9829">
        <v>11548</v>
      </c>
      <c r="B9829" s="9">
        <v>43194</v>
      </c>
      <c r="C9829" s="50" t="str">
        <f t="shared" si="1224"/>
        <v>N</v>
      </c>
      <c r="D9829" s="52">
        <f>_xlfn.XLOOKUP(B9829,Cal_Date!B:B,Cal_Date!A:A,0)</f>
        <v>1</v>
      </c>
      <c r="E9829">
        <v>2018</v>
      </c>
      <c r="F9829" t="s">
        <v>123</v>
      </c>
      <c r="G9829" t="s">
        <v>129</v>
      </c>
      <c r="H9829" t="s">
        <v>11</v>
      </c>
      <c r="I9829" t="s">
        <v>11</v>
      </c>
      <c r="J9829" t="s">
        <v>15</v>
      </c>
      <c r="K9829" t="s">
        <v>42</v>
      </c>
      <c r="L9829">
        <v>1</v>
      </c>
      <c r="M9829">
        <v>1010</v>
      </c>
      <c r="O9829" t="s">
        <v>25</v>
      </c>
      <c r="R9829" t="s">
        <v>44</v>
      </c>
      <c r="S9829" s="49" t="str">
        <f t="shared" si="1225"/>
        <v>Card</v>
      </c>
      <c r="T9829" s="3">
        <v>0.03</v>
      </c>
      <c r="U9829" s="2">
        <v>2.7</v>
      </c>
      <c r="V9829" s="2">
        <v>0.87</v>
      </c>
      <c r="W9829" s="54">
        <f>_xlfn.XLOOKUP(M9829,Market!A:A,Market!F:F,0)</f>
        <v>0.08</v>
      </c>
      <c r="X9829" s="55">
        <f t="shared" si="1226"/>
        <v>8.1000000000000003E-2</v>
      </c>
      <c r="Y9829" s="55">
        <f t="shared" si="1227"/>
        <v>1.83</v>
      </c>
      <c r="Z9829" s="54">
        <f t="shared" si="1228"/>
        <v>0.67777777777777781</v>
      </c>
      <c r="AA9829" s="49" t="str">
        <f t="shared" ca="1" si="1229"/>
        <v>Y</v>
      </c>
      <c r="AB9829" s="49">
        <f t="shared" ca="1" si="1230"/>
        <v>6</v>
      </c>
      <c r="AC9829" s="49" t="str">
        <f t="shared" ca="1" si="1231"/>
        <v>Y</v>
      </c>
    </row>
    <row r="9830" spans="1:29" x14ac:dyDescent="0.25">
      <c r="A9830">
        <v>11549</v>
      </c>
      <c r="B9830" s="9">
        <v>43194</v>
      </c>
      <c r="C9830" s="50" t="str">
        <f t="shared" si="1224"/>
        <v>N</v>
      </c>
      <c r="D9830" s="52">
        <f>_xlfn.XLOOKUP(B9830,Cal_Date!B:B,Cal_Date!A:A,0)</f>
        <v>1</v>
      </c>
      <c r="E9830">
        <v>2018</v>
      </c>
      <c r="F9830" t="s">
        <v>123</v>
      </c>
      <c r="G9830" t="s">
        <v>129</v>
      </c>
      <c r="H9830" t="s">
        <v>11</v>
      </c>
      <c r="I9830" t="s">
        <v>11</v>
      </c>
      <c r="J9830" t="s">
        <v>15</v>
      </c>
      <c r="K9830" t="s">
        <v>42</v>
      </c>
      <c r="L9830">
        <v>2</v>
      </c>
      <c r="M9830">
        <v>1011</v>
      </c>
      <c r="O9830" t="s">
        <v>25</v>
      </c>
      <c r="R9830" t="s">
        <v>47</v>
      </c>
      <c r="S9830" s="49" t="str">
        <f t="shared" si="1225"/>
        <v>Card</v>
      </c>
      <c r="T9830" s="3">
        <v>3.5000000000000003E-2</v>
      </c>
      <c r="U9830" s="2">
        <v>5.3000000000000007</v>
      </c>
      <c r="V9830" s="2">
        <v>1.74</v>
      </c>
      <c r="W9830" s="54">
        <f>_xlfn.XLOOKUP(M9830,Market!A:A,Market!F:F,0)</f>
        <v>0.06</v>
      </c>
      <c r="X9830" s="55">
        <f t="shared" si="1226"/>
        <v>0.18550000000000005</v>
      </c>
      <c r="Y9830" s="55">
        <f t="shared" si="1227"/>
        <v>3.5600000000000005</v>
      </c>
      <c r="Z9830" s="54">
        <f t="shared" si="1228"/>
        <v>0.67169811320754713</v>
      </c>
      <c r="AA9830" s="49" t="str">
        <f t="shared" ca="1" si="1229"/>
        <v>Y</v>
      </c>
      <c r="AB9830" s="49">
        <f t="shared" ca="1" si="1230"/>
        <v>6</v>
      </c>
      <c r="AC9830" s="49" t="str">
        <f t="shared" ca="1" si="1231"/>
        <v>Y</v>
      </c>
    </row>
    <row r="9831" spans="1:29" x14ac:dyDescent="0.25">
      <c r="A9831">
        <v>11550</v>
      </c>
      <c r="B9831" s="9">
        <v>43194</v>
      </c>
      <c r="C9831" s="50" t="str">
        <f t="shared" si="1224"/>
        <v>N</v>
      </c>
      <c r="D9831" s="52">
        <f>_xlfn.XLOOKUP(B9831,Cal_Date!B:B,Cal_Date!A:A,0)</f>
        <v>1</v>
      </c>
      <c r="E9831">
        <v>2018</v>
      </c>
      <c r="F9831" t="s">
        <v>123</v>
      </c>
      <c r="G9831" t="s">
        <v>129</v>
      </c>
      <c r="H9831" t="s">
        <v>48</v>
      </c>
      <c r="I9831" t="s">
        <v>18</v>
      </c>
      <c r="J9831" t="s">
        <v>10</v>
      </c>
      <c r="K9831" t="s">
        <v>43</v>
      </c>
      <c r="L9831">
        <v>1</v>
      </c>
      <c r="M9831">
        <v>1007</v>
      </c>
      <c r="O9831" t="s">
        <v>28</v>
      </c>
      <c r="R9831" t="s">
        <v>44</v>
      </c>
      <c r="S9831" s="49" t="str">
        <f t="shared" si="1225"/>
        <v>Card</v>
      </c>
      <c r="T9831" s="3">
        <v>0.03</v>
      </c>
      <c r="U9831" s="2">
        <v>7.6229999999999993</v>
      </c>
      <c r="V9831" s="2">
        <v>1.46</v>
      </c>
      <c r="W9831" s="54">
        <f>_xlfn.XLOOKUP(M9831,Market!A:A,Market!F:F,0)</f>
        <v>8.8999999999999996E-2</v>
      </c>
      <c r="X9831" s="55">
        <f t="shared" si="1226"/>
        <v>0.22868999999999998</v>
      </c>
      <c r="Y9831" s="55">
        <f t="shared" si="1227"/>
        <v>6.1629999999999994</v>
      </c>
      <c r="Z9831" s="54">
        <f t="shared" si="1228"/>
        <v>0.80847435392889933</v>
      </c>
      <c r="AA9831" s="49" t="str">
        <f t="shared" ca="1" si="1229"/>
        <v>Y</v>
      </c>
      <c r="AB9831" s="49">
        <f t="shared" ca="1" si="1230"/>
        <v>6</v>
      </c>
      <c r="AC9831" s="49" t="str">
        <f t="shared" ca="1" si="1231"/>
        <v>Y</v>
      </c>
    </row>
    <row r="9832" spans="1:29" x14ac:dyDescent="0.25">
      <c r="A9832">
        <v>11551</v>
      </c>
      <c r="B9832" s="9">
        <v>43194</v>
      </c>
      <c r="C9832" s="50" t="str">
        <f t="shared" si="1224"/>
        <v>N</v>
      </c>
      <c r="D9832" s="52">
        <f>_xlfn.XLOOKUP(B9832,Cal_Date!B:B,Cal_Date!A:A,0)</f>
        <v>1</v>
      </c>
      <c r="E9832">
        <v>2018</v>
      </c>
      <c r="F9832" t="s">
        <v>123</v>
      </c>
      <c r="G9832" t="s">
        <v>129</v>
      </c>
      <c r="H9832" t="s">
        <v>48</v>
      </c>
      <c r="I9832" t="s">
        <v>18</v>
      </c>
      <c r="J9832" t="s">
        <v>10</v>
      </c>
      <c r="K9832" t="s">
        <v>43</v>
      </c>
      <c r="L9832">
        <v>2</v>
      </c>
      <c r="M9832">
        <v>1007</v>
      </c>
      <c r="O9832" t="s">
        <v>28</v>
      </c>
      <c r="R9832" t="s">
        <v>44</v>
      </c>
      <c r="S9832" s="49" t="str">
        <f t="shared" si="1225"/>
        <v>Card</v>
      </c>
      <c r="T9832" s="3">
        <v>0.03</v>
      </c>
      <c r="U9832" s="2">
        <v>15.245999999999999</v>
      </c>
      <c r="V9832" s="2">
        <v>2.92</v>
      </c>
      <c r="W9832" s="54">
        <f>_xlfn.XLOOKUP(M9832,Market!A:A,Market!F:F,0)</f>
        <v>8.8999999999999996E-2</v>
      </c>
      <c r="X9832" s="55">
        <f t="shared" si="1226"/>
        <v>0.45737999999999995</v>
      </c>
      <c r="Y9832" s="55">
        <f t="shared" si="1227"/>
        <v>12.325999999999999</v>
      </c>
      <c r="Z9832" s="54">
        <f t="shared" si="1228"/>
        <v>0.80847435392889933</v>
      </c>
      <c r="AA9832" s="49" t="str">
        <f t="shared" ca="1" si="1229"/>
        <v>Y</v>
      </c>
      <c r="AB9832" s="49">
        <f t="shared" ca="1" si="1230"/>
        <v>6</v>
      </c>
      <c r="AC9832" s="49" t="str">
        <f t="shared" ca="1" si="1231"/>
        <v>Y</v>
      </c>
    </row>
    <row r="9833" spans="1:29" x14ac:dyDescent="0.25">
      <c r="A9833">
        <v>11552</v>
      </c>
      <c r="B9833" s="9">
        <v>43194</v>
      </c>
      <c r="C9833" s="50" t="str">
        <f t="shared" si="1224"/>
        <v>N</v>
      </c>
      <c r="D9833" s="52">
        <f>_xlfn.XLOOKUP(B9833,Cal_Date!B:B,Cal_Date!A:A,0)</f>
        <v>1</v>
      </c>
      <c r="E9833">
        <v>2018</v>
      </c>
      <c r="F9833" t="s">
        <v>123</v>
      </c>
      <c r="G9833" t="s">
        <v>129</v>
      </c>
      <c r="H9833" t="s">
        <v>48</v>
      </c>
      <c r="I9833" t="s">
        <v>18</v>
      </c>
      <c r="J9833" t="s">
        <v>10</v>
      </c>
      <c r="K9833" t="s">
        <v>43</v>
      </c>
      <c r="L9833">
        <v>1</v>
      </c>
      <c r="M9833">
        <v>1008</v>
      </c>
      <c r="O9833" t="s">
        <v>28</v>
      </c>
      <c r="R9833" t="s">
        <v>44</v>
      </c>
      <c r="S9833" s="49" t="str">
        <f t="shared" si="1225"/>
        <v>Card</v>
      </c>
      <c r="T9833" s="3">
        <v>0.03</v>
      </c>
      <c r="U9833" s="2">
        <v>7.6229999999999993</v>
      </c>
      <c r="V9833" s="2">
        <v>1.46</v>
      </c>
      <c r="W9833" s="54">
        <f>_xlfn.XLOOKUP(M9833,Market!A:A,Market!F:F,0)</f>
        <v>8.8999999999999996E-2</v>
      </c>
      <c r="X9833" s="55">
        <f t="shared" si="1226"/>
        <v>0.22868999999999998</v>
      </c>
      <c r="Y9833" s="55">
        <f t="shared" si="1227"/>
        <v>6.1629999999999994</v>
      </c>
      <c r="Z9833" s="54">
        <f t="shared" si="1228"/>
        <v>0.80847435392889933</v>
      </c>
      <c r="AA9833" s="49" t="str">
        <f t="shared" ca="1" si="1229"/>
        <v>Y</v>
      </c>
      <c r="AB9833" s="49">
        <f t="shared" ca="1" si="1230"/>
        <v>6</v>
      </c>
      <c r="AC9833" s="49" t="str">
        <f t="shared" ca="1" si="1231"/>
        <v>Y</v>
      </c>
    </row>
    <row r="9834" spans="1:29" x14ac:dyDescent="0.25">
      <c r="A9834">
        <v>11553</v>
      </c>
      <c r="B9834" s="9">
        <v>43194</v>
      </c>
      <c r="C9834" s="50" t="str">
        <f t="shared" si="1224"/>
        <v>N</v>
      </c>
      <c r="D9834" s="52">
        <f>_xlfn.XLOOKUP(B9834,Cal_Date!B:B,Cal_Date!A:A,0)</f>
        <v>1</v>
      </c>
      <c r="E9834">
        <v>2018</v>
      </c>
      <c r="F9834" t="s">
        <v>123</v>
      </c>
      <c r="G9834" t="s">
        <v>129</v>
      </c>
      <c r="H9834" t="s">
        <v>48</v>
      </c>
      <c r="I9834" t="s">
        <v>18</v>
      </c>
      <c r="J9834" t="s">
        <v>10</v>
      </c>
      <c r="K9834" t="s">
        <v>43</v>
      </c>
      <c r="L9834">
        <v>2</v>
      </c>
      <c r="M9834">
        <v>1004</v>
      </c>
      <c r="O9834" t="s">
        <v>28</v>
      </c>
      <c r="R9834" t="s">
        <v>44</v>
      </c>
      <c r="S9834" s="49" t="str">
        <f t="shared" si="1225"/>
        <v>Card</v>
      </c>
      <c r="T9834" s="3">
        <v>0.03</v>
      </c>
      <c r="U9834" s="2">
        <v>14.84</v>
      </c>
      <c r="V9834" s="2">
        <v>2.92</v>
      </c>
      <c r="W9834" s="54">
        <f>_xlfn.XLOOKUP(M9834,Market!A:A,Market!F:F,0)</f>
        <v>0.06</v>
      </c>
      <c r="X9834" s="55">
        <f t="shared" si="1226"/>
        <v>0.44519999999999998</v>
      </c>
      <c r="Y9834" s="55">
        <f t="shared" si="1227"/>
        <v>11.92</v>
      </c>
      <c r="Z9834" s="54">
        <f t="shared" si="1228"/>
        <v>0.80323450134770891</v>
      </c>
      <c r="AA9834" s="49" t="str">
        <f t="shared" ca="1" si="1229"/>
        <v>Y</v>
      </c>
      <c r="AB9834" s="49">
        <f t="shared" ca="1" si="1230"/>
        <v>6</v>
      </c>
      <c r="AC9834" s="49" t="str">
        <f t="shared" ca="1" si="1231"/>
        <v>Y</v>
      </c>
    </row>
    <row r="9835" spans="1:29" x14ac:dyDescent="0.25">
      <c r="A9835">
        <v>11554</v>
      </c>
      <c r="B9835" s="9">
        <v>43194</v>
      </c>
      <c r="C9835" s="50" t="str">
        <f t="shared" si="1224"/>
        <v>N</v>
      </c>
      <c r="D9835" s="52">
        <f>_xlfn.XLOOKUP(B9835,Cal_Date!B:B,Cal_Date!A:A,0)</f>
        <v>1</v>
      </c>
      <c r="E9835">
        <v>2018</v>
      </c>
      <c r="F9835" t="s">
        <v>123</v>
      </c>
      <c r="G9835" t="s">
        <v>129</v>
      </c>
      <c r="H9835" t="s">
        <v>48</v>
      </c>
      <c r="I9835" t="s">
        <v>18</v>
      </c>
      <c r="J9835" t="s">
        <v>10</v>
      </c>
      <c r="K9835" t="s">
        <v>43</v>
      </c>
      <c r="L9835">
        <v>1</v>
      </c>
      <c r="M9835">
        <v>1003</v>
      </c>
      <c r="O9835" t="s">
        <v>25</v>
      </c>
      <c r="R9835" t="s">
        <v>44</v>
      </c>
      <c r="S9835" s="49" t="str">
        <f t="shared" si="1225"/>
        <v>Card</v>
      </c>
      <c r="T9835" s="3">
        <v>0.03</v>
      </c>
      <c r="U9835" s="2">
        <v>7.42</v>
      </c>
      <c r="V9835" s="2">
        <v>1.46</v>
      </c>
      <c r="W9835" s="54">
        <f>_xlfn.XLOOKUP(M9835,Market!A:A,Market!F:F,0)</f>
        <v>0.06</v>
      </c>
      <c r="X9835" s="55">
        <f t="shared" si="1226"/>
        <v>0.22259999999999999</v>
      </c>
      <c r="Y9835" s="55">
        <f t="shared" si="1227"/>
        <v>5.96</v>
      </c>
      <c r="Z9835" s="54">
        <f t="shared" si="1228"/>
        <v>0.80323450134770891</v>
      </c>
      <c r="AA9835" s="49" t="str">
        <f t="shared" ca="1" si="1229"/>
        <v>Y</v>
      </c>
      <c r="AB9835" s="49">
        <f t="shared" ca="1" si="1230"/>
        <v>6</v>
      </c>
      <c r="AC9835" s="49" t="str">
        <f t="shared" ca="1" si="1231"/>
        <v>Y</v>
      </c>
    </row>
    <row r="9836" spans="1:29" x14ac:dyDescent="0.25">
      <c r="A9836">
        <v>11555</v>
      </c>
      <c r="B9836" s="9">
        <v>43194</v>
      </c>
      <c r="C9836" s="50" t="str">
        <f t="shared" si="1224"/>
        <v>N</v>
      </c>
      <c r="D9836" s="52">
        <f>_xlfn.XLOOKUP(B9836,Cal_Date!B:B,Cal_Date!A:A,0)</f>
        <v>1</v>
      </c>
      <c r="E9836">
        <v>2018</v>
      </c>
      <c r="F9836" t="s">
        <v>123</v>
      </c>
      <c r="G9836" t="s">
        <v>129</v>
      </c>
      <c r="H9836" t="s">
        <v>11</v>
      </c>
      <c r="I9836" t="s">
        <v>11</v>
      </c>
      <c r="J9836" t="s">
        <v>15</v>
      </c>
      <c r="K9836" t="s">
        <v>42</v>
      </c>
      <c r="L9836">
        <v>1</v>
      </c>
      <c r="M9836">
        <v>1002</v>
      </c>
      <c r="O9836" t="s">
        <v>28</v>
      </c>
      <c r="R9836" t="s">
        <v>44</v>
      </c>
      <c r="S9836" s="49" t="str">
        <f t="shared" si="1225"/>
        <v>Card</v>
      </c>
      <c r="T9836" s="3">
        <v>0.03</v>
      </c>
      <c r="U9836" s="2">
        <v>2.6500000000000004</v>
      </c>
      <c r="V9836" s="2">
        <v>0.87</v>
      </c>
      <c r="W9836" s="54">
        <f>_xlfn.XLOOKUP(M9836,Market!A:A,Market!F:F,0)</f>
        <v>0.06</v>
      </c>
      <c r="X9836" s="55">
        <f t="shared" si="1226"/>
        <v>7.9500000000000001E-2</v>
      </c>
      <c r="Y9836" s="55">
        <f t="shared" si="1227"/>
        <v>1.7800000000000002</v>
      </c>
      <c r="Z9836" s="54">
        <f t="shared" si="1228"/>
        <v>0.67169811320754713</v>
      </c>
      <c r="AA9836" s="49" t="str">
        <f t="shared" ca="1" si="1229"/>
        <v>Y</v>
      </c>
      <c r="AB9836" s="49">
        <f t="shared" ca="1" si="1230"/>
        <v>6</v>
      </c>
      <c r="AC9836" s="49" t="str">
        <f t="shared" ca="1" si="1231"/>
        <v>Y</v>
      </c>
    </row>
    <row r="9837" spans="1:29" x14ac:dyDescent="0.25">
      <c r="A9837">
        <v>11556</v>
      </c>
      <c r="B9837" s="9">
        <v>43194</v>
      </c>
      <c r="C9837" s="50" t="str">
        <f t="shared" si="1224"/>
        <v>N</v>
      </c>
      <c r="D9837" s="52">
        <f>_xlfn.XLOOKUP(B9837,Cal_Date!B:B,Cal_Date!A:A,0)</f>
        <v>1</v>
      </c>
      <c r="E9837">
        <v>2018</v>
      </c>
      <c r="F9837" t="s">
        <v>123</v>
      </c>
      <c r="G9837" t="s">
        <v>129</v>
      </c>
      <c r="H9837" t="s">
        <v>14</v>
      </c>
      <c r="I9837" t="s">
        <v>18</v>
      </c>
      <c r="J9837" t="s">
        <v>15</v>
      </c>
      <c r="K9837" t="s">
        <v>43</v>
      </c>
      <c r="L9837">
        <v>1</v>
      </c>
      <c r="M9837">
        <v>1007</v>
      </c>
      <c r="O9837" t="s">
        <v>28</v>
      </c>
      <c r="R9837" t="s">
        <v>44</v>
      </c>
      <c r="S9837" s="49" t="str">
        <f t="shared" si="1225"/>
        <v>Card</v>
      </c>
      <c r="T9837" s="3">
        <v>0.03</v>
      </c>
      <c r="U9837" s="2">
        <v>5.4450000000000003</v>
      </c>
      <c r="V9837" s="2">
        <v>2.1</v>
      </c>
      <c r="W9837" s="54">
        <f>_xlfn.XLOOKUP(M9837,Market!A:A,Market!F:F,0)</f>
        <v>8.8999999999999996E-2</v>
      </c>
      <c r="X9837" s="55">
        <f t="shared" si="1226"/>
        <v>0.16335</v>
      </c>
      <c r="Y9837" s="55">
        <f t="shared" si="1227"/>
        <v>3.3450000000000002</v>
      </c>
      <c r="Z9837" s="54">
        <f t="shared" si="1228"/>
        <v>0.61432506887052341</v>
      </c>
      <c r="AA9837" s="49" t="str">
        <f t="shared" ca="1" si="1229"/>
        <v>Y</v>
      </c>
      <c r="AB9837" s="49">
        <f t="shared" ca="1" si="1230"/>
        <v>6</v>
      </c>
      <c r="AC9837" s="49" t="str">
        <f t="shared" ca="1" si="1231"/>
        <v>Y</v>
      </c>
    </row>
    <row r="9838" spans="1:29" x14ac:dyDescent="0.25">
      <c r="A9838">
        <v>11557</v>
      </c>
      <c r="B9838" s="9">
        <v>43194</v>
      </c>
      <c r="C9838" s="50" t="str">
        <f t="shared" si="1224"/>
        <v>N</v>
      </c>
      <c r="D9838" s="52">
        <f>_xlfn.XLOOKUP(B9838,Cal_Date!B:B,Cal_Date!A:A,0)</f>
        <v>1</v>
      </c>
      <c r="E9838">
        <v>2018</v>
      </c>
      <c r="F9838" t="s">
        <v>123</v>
      </c>
      <c r="G9838" t="s">
        <v>129</v>
      </c>
      <c r="H9838" t="s">
        <v>14</v>
      </c>
      <c r="I9838" t="s">
        <v>18</v>
      </c>
      <c r="J9838" t="s">
        <v>15</v>
      </c>
      <c r="K9838" t="s">
        <v>43</v>
      </c>
      <c r="L9838">
        <v>1</v>
      </c>
      <c r="M9838">
        <v>1008</v>
      </c>
      <c r="O9838" t="s">
        <v>28</v>
      </c>
      <c r="R9838" t="s">
        <v>47</v>
      </c>
      <c r="S9838" s="49" t="str">
        <f t="shared" si="1225"/>
        <v>Card</v>
      </c>
      <c r="T9838" s="3">
        <v>3.5000000000000003E-2</v>
      </c>
      <c r="U9838" s="2">
        <v>5.4450000000000003</v>
      </c>
      <c r="V9838" s="2">
        <v>2.2200000000000002</v>
      </c>
      <c r="W9838" s="54">
        <f>_xlfn.XLOOKUP(M9838,Market!A:A,Market!F:F,0)</f>
        <v>8.8999999999999996E-2</v>
      </c>
      <c r="X9838" s="55">
        <f t="shared" si="1226"/>
        <v>0.19057500000000002</v>
      </c>
      <c r="Y9838" s="55">
        <f t="shared" si="1227"/>
        <v>3.2250000000000001</v>
      </c>
      <c r="Z9838" s="54">
        <f t="shared" si="1228"/>
        <v>0.59228650137741046</v>
      </c>
      <c r="AA9838" s="49" t="str">
        <f t="shared" ca="1" si="1229"/>
        <v>Y</v>
      </c>
      <c r="AB9838" s="49">
        <f t="shared" ca="1" si="1230"/>
        <v>6</v>
      </c>
      <c r="AC9838" s="49" t="str">
        <f t="shared" ca="1" si="1231"/>
        <v>Y</v>
      </c>
    </row>
    <row r="9839" spans="1:29" x14ac:dyDescent="0.25">
      <c r="A9839">
        <v>11558</v>
      </c>
      <c r="B9839" s="9">
        <v>43194</v>
      </c>
      <c r="C9839" s="50" t="str">
        <f t="shared" si="1224"/>
        <v>N</v>
      </c>
      <c r="D9839" s="52">
        <f>_xlfn.XLOOKUP(B9839,Cal_Date!B:B,Cal_Date!A:A,0)</f>
        <v>1</v>
      </c>
      <c r="E9839">
        <v>2018</v>
      </c>
      <c r="F9839" t="s">
        <v>123</v>
      </c>
      <c r="G9839" t="s">
        <v>129</v>
      </c>
      <c r="H9839" t="s">
        <v>14</v>
      </c>
      <c r="I9839" t="s">
        <v>18</v>
      </c>
      <c r="J9839" t="s">
        <v>15</v>
      </c>
      <c r="K9839" t="s">
        <v>43</v>
      </c>
      <c r="L9839">
        <v>2</v>
      </c>
      <c r="M9839">
        <v>1008</v>
      </c>
      <c r="O9839" t="s">
        <v>28</v>
      </c>
      <c r="R9839" t="s">
        <v>44</v>
      </c>
      <c r="S9839" s="49" t="str">
        <f t="shared" si="1225"/>
        <v>Card</v>
      </c>
      <c r="T9839" s="3">
        <v>0.03</v>
      </c>
      <c r="U9839" s="2">
        <v>10.89</v>
      </c>
      <c r="V9839" s="2">
        <v>4.4400000000000004</v>
      </c>
      <c r="W9839" s="54">
        <f>_xlfn.XLOOKUP(M9839,Market!A:A,Market!F:F,0)</f>
        <v>8.8999999999999996E-2</v>
      </c>
      <c r="X9839" s="55">
        <f t="shared" si="1226"/>
        <v>0.32669999999999999</v>
      </c>
      <c r="Y9839" s="55">
        <f t="shared" si="1227"/>
        <v>6.45</v>
      </c>
      <c r="Z9839" s="54">
        <f t="shared" si="1228"/>
        <v>0.59228650137741046</v>
      </c>
      <c r="AA9839" s="49" t="str">
        <f t="shared" ca="1" si="1229"/>
        <v>Y</v>
      </c>
      <c r="AB9839" s="49">
        <f t="shared" ca="1" si="1230"/>
        <v>6</v>
      </c>
      <c r="AC9839" s="49" t="str">
        <f t="shared" ca="1" si="1231"/>
        <v>Y</v>
      </c>
    </row>
    <row r="9840" spans="1:29" x14ac:dyDescent="0.25">
      <c r="A9840">
        <v>11559</v>
      </c>
      <c r="B9840" s="9">
        <v>43194</v>
      </c>
      <c r="C9840" s="50" t="str">
        <f t="shared" si="1224"/>
        <v>N</v>
      </c>
      <c r="D9840" s="52">
        <f>_xlfn.XLOOKUP(B9840,Cal_Date!B:B,Cal_Date!A:A,0)</f>
        <v>1</v>
      </c>
      <c r="E9840">
        <v>2018</v>
      </c>
      <c r="F9840" t="s">
        <v>123</v>
      </c>
      <c r="G9840" t="s">
        <v>129</v>
      </c>
      <c r="H9840" t="s">
        <v>14</v>
      </c>
      <c r="I9840" t="s">
        <v>18</v>
      </c>
      <c r="J9840" t="s">
        <v>15</v>
      </c>
      <c r="K9840" t="s">
        <v>43</v>
      </c>
      <c r="L9840">
        <v>1</v>
      </c>
      <c r="M9840">
        <v>1000</v>
      </c>
      <c r="O9840" t="s">
        <v>25</v>
      </c>
      <c r="R9840" t="s">
        <v>46</v>
      </c>
      <c r="S9840" s="49" t="str">
        <f t="shared" si="1225"/>
        <v>Card</v>
      </c>
      <c r="T9840" s="3">
        <v>0.04</v>
      </c>
      <c r="U9840" s="2">
        <v>5.4</v>
      </c>
      <c r="V9840" s="2">
        <v>2.2200000000000002</v>
      </c>
      <c r="W9840" s="54">
        <f>_xlfn.XLOOKUP(M9840,Market!A:A,Market!F:F,0)</f>
        <v>0.08</v>
      </c>
      <c r="X9840" s="55">
        <f t="shared" si="1226"/>
        <v>0.21600000000000003</v>
      </c>
      <c r="Y9840" s="55">
        <f t="shared" si="1227"/>
        <v>3.18</v>
      </c>
      <c r="Z9840" s="54">
        <f t="shared" si="1228"/>
        <v>0.58888888888888891</v>
      </c>
      <c r="AA9840" s="49" t="str">
        <f t="shared" ca="1" si="1229"/>
        <v>Y</v>
      </c>
      <c r="AB9840" s="49">
        <f t="shared" ca="1" si="1230"/>
        <v>6</v>
      </c>
      <c r="AC9840" s="49" t="str">
        <f t="shared" ca="1" si="1231"/>
        <v>Y</v>
      </c>
    </row>
    <row r="9841" spans="1:29" x14ac:dyDescent="0.25">
      <c r="A9841">
        <v>11560</v>
      </c>
      <c r="B9841" s="9">
        <v>43194</v>
      </c>
      <c r="C9841" s="50" t="str">
        <f t="shared" si="1224"/>
        <v>N</v>
      </c>
      <c r="D9841" s="52">
        <f>_xlfn.XLOOKUP(B9841,Cal_Date!B:B,Cal_Date!A:A,0)</f>
        <v>1</v>
      </c>
      <c r="E9841">
        <v>2018</v>
      </c>
      <c r="F9841" t="s">
        <v>123</v>
      </c>
      <c r="G9841" t="s">
        <v>129</v>
      </c>
      <c r="H9841" t="s">
        <v>14</v>
      </c>
      <c r="I9841" t="s">
        <v>18</v>
      </c>
      <c r="J9841" t="s">
        <v>15</v>
      </c>
      <c r="K9841" t="s">
        <v>43</v>
      </c>
      <c r="L9841">
        <v>1</v>
      </c>
      <c r="M9841">
        <v>1000</v>
      </c>
      <c r="O9841" t="s">
        <v>25</v>
      </c>
      <c r="R9841" t="s">
        <v>44</v>
      </c>
      <c r="S9841" s="49" t="str">
        <f t="shared" si="1225"/>
        <v>Card</v>
      </c>
      <c r="T9841" s="3">
        <v>0.03</v>
      </c>
      <c r="U9841" s="2">
        <v>5.4</v>
      </c>
      <c r="V9841" s="2">
        <v>2.2200000000000002</v>
      </c>
      <c r="W9841" s="54">
        <f>_xlfn.XLOOKUP(M9841,Market!A:A,Market!F:F,0)</f>
        <v>0.08</v>
      </c>
      <c r="X9841" s="55">
        <f t="shared" si="1226"/>
        <v>0.16200000000000001</v>
      </c>
      <c r="Y9841" s="55">
        <f t="shared" si="1227"/>
        <v>3.18</v>
      </c>
      <c r="Z9841" s="54">
        <f t="shared" si="1228"/>
        <v>0.58888888888888891</v>
      </c>
      <c r="AA9841" s="49" t="str">
        <f t="shared" ca="1" si="1229"/>
        <v>Y</v>
      </c>
      <c r="AB9841" s="49">
        <f t="shared" ca="1" si="1230"/>
        <v>6</v>
      </c>
      <c r="AC9841" s="49" t="str">
        <f t="shared" ca="1" si="1231"/>
        <v>Y</v>
      </c>
    </row>
    <row r="9842" spans="1:29" x14ac:dyDescent="0.25">
      <c r="A9842">
        <v>11561</v>
      </c>
      <c r="B9842" s="9">
        <v>43194</v>
      </c>
      <c r="C9842" s="50" t="str">
        <f t="shared" si="1224"/>
        <v>N</v>
      </c>
      <c r="D9842" s="52">
        <f>_xlfn.XLOOKUP(B9842,Cal_Date!B:B,Cal_Date!A:A,0)</f>
        <v>1</v>
      </c>
      <c r="E9842">
        <v>2018</v>
      </c>
      <c r="F9842" t="s">
        <v>123</v>
      </c>
      <c r="G9842" t="s">
        <v>129</v>
      </c>
      <c r="H9842" t="s">
        <v>48</v>
      </c>
      <c r="I9842" t="s">
        <v>18</v>
      </c>
      <c r="J9842" t="s">
        <v>10</v>
      </c>
      <c r="K9842" t="s">
        <v>43</v>
      </c>
      <c r="L9842">
        <v>1</v>
      </c>
      <c r="M9842">
        <v>1000</v>
      </c>
      <c r="O9842" t="s">
        <v>25</v>
      </c>
      <c r="R9842" t="s">
        <v>44</v>
      </c>
      <c r="S9842" s="49" t="str">
        <f t="shared" si="1225"/>
        <v>Card</v>
      </c>
      <c r="T9842" s="3">
        <v>0.03</v>
      </c>
      <c r="U9842" s="2">
        <v>7.5600000000000005</v>
      </c>
      <c r="V9842" s="2">
        <v>1.46</v>
      </c>
      <c r="W9842" s="54">
        <f>_xlfn.XLOOKUP(M9842,Market!A:A,Market!F:F,0)</f>
        <v>0.08</v>
      </c>
      <c r="X9842" s="55">
        <f t="shared" si="1226"/>
        <v>0.2268</v>
      </c>
      <c r="Y9842" s="55">
        <f t="shared" si="1227"/>
        <v>6.1000000000000005</v>
      </c>
      <c r="Z9842" s="54">
        <f t="shared" si="1228"/>
        <v>0.80687830687830686</v>
      </c>
      <c r="AA9842" s="49" t="str">
        <f t="shared" ca="1" si="1229"/>
        <v>Y</v>
      </c>
      <c r="AB9842" s="49">
        <f t="shared" ca="1" si="1230"/>
        <v>6</v>
      </c>
      <c r="AC9842" s="49" t="str">
        <f t="shared" ca="1" si="1231"/>
        <v>Y</v>
      </c>
    </row>
    <row r="9843" spans="1:29" x14ac:dyDescent="0.25">
      <c r="A9843">
        <v>11562</v>
      </c>
      <c r="B9843" s="9">
        <v>43194</v>
      </c>
      <c r="C9843" s="50" t="str">
        <f t="shared" si="1224"/>
        <v>N</v>
      </c>
      <c r="D9843" s="52">
        <f>_xlfn.XLOOKUP(B9843,Cal_Date!B:B,Cal_Date!A:A,0)</f>
        <v>1</v>
      </c>
      <c r="E9843">
        <v>2018</v>
      </c>
      <c r="F9843" t="s">
        <v>123</v>
      </c>
      <c r="G9843" t="s">
        <v>129</v>
      </c>
      <c r="H9843" t="s">
        <v>48</v>
      </c>
      <c r="I9843" t="s">
        <v>18</v>
      </c>
      <c r="J9843" t="s">
        <v>10</v>
      </c>
      <c r="K9843" t="s">
        <v>43</v>
      </c>
      <c r="L9843">
        <v>1</v>
      </c>
      <c r="M9843">
        <v>1001</v>
      </c>
      <c r="O9843" t="s">
        <v>25</v>
      </c>
      <c r="R9843" t="s">
        <v>46</v>
      </c>
      <c r="S9843" s="49" t="str">
        <f t="shared" si="1225"/>
        <v>Card</v>
      </c>
      <c r="T9843" s="3">
        <v>0.04</v>
      </c>
      <c r="U9843" s="2">
        <v>7.42</v>
      </c>
      <c r="V9843" s="2">
        <v>1.46</v>
      </c>
      <c r="W9843" s="54">
        <f>_xlfn.XLOOKUP(M9843,Market!A:A,Market!F:F,0)</f>
        <v>0.06</v>
      </c>
      <c r="X9843" s="55">
        <f t="shared" si="1226"/>
        <v>0.29680000000000001</v>
      </c>
      <c r="Y9843" s="55">
        <f t="shared" si="1227"/>
        <v>5.96</v>
      </c>
      <c r="Z9843" s="54">
        <f t="shared" si="1228"/>
        <v>0.80323450134770891</v>
      </c>
      <c r="AA9843" s="49" t="str">
        <f t="shared" ca="1" si="1229"/>
        <v>Y</v>
      </c>
      <c r="AB9843" s="49">
        <f t="shared" ca="1" si="1230"/>
        <v>6</v>
      </c>
      <c r="AC9843" s="49" t="str">
        <f t="shared" ca="1" si="1231"/>
        <v>Y</v>
      </c>
    </row>
    <row r="9844" spans="1:29" x14ac:dyDescent="0.25">
      <c r="A9844">
        <v>11563</v>
      </c>
      <c r="B9844" s="9">
        <v>43194</v>
      </c>
      <c r="C9844" s="50" t="str">
        <f t="shared" si="1224"/>
        <v>N</v>
      </c>
      <c r="D9844" s="52">
        <f>_xlfn.XLOOKUP(B9844,Cal_Date!B:B,Cal_Date!A:A,0)</f>
        <v>1</v>
      </c>
      <c r="E9844">
        <v>2018</v>
      </c>
      <c r="F9844" t="s">
        <v>123</v>
      </c>
      <c r="G9844" t="s">
        <v>129</v>
      </c>
      <c r="H9844" t="s">
        <v>48</v>
      </c>
      <c r="I9844" t="s">
        <v>18</v>
      </c>
      <c r="J9844" t="s">
        <v>10</v>
      </c>
      <c r="K9844" t="s">
        <v>43</v>
      </c>
      <c r="L9844">
        <v>1</v>
      </c>
      <c r="M9844">
        <v>1000</v>
      </c>
      <c r="O9844" t="s">
        <v>25</v>
      </c>
      <c r="R9844" t="s">
        <v>46</v>
      </c>
      <c r="S9844" s="49" t="str">
        <f t="shared" si="1225"/>
        <v>Card</v>
      </c>
      <c r="T9844" s="3">
        <v>0.04</v>
      </c>
      <c r="U9844" s="2">
        <v>7.5600000000000005</v>
      </c>
      <c r="V9844" s="2">
        <v>1.46</v>
      </c>
      <c r="W9844" s="54">
        <f>_xlfn.XLOOKUP(M9844,Market!A:A,Market!F:F,0)</f>
        <v>0.08</v>
      </c>
      <c r="X9844" s="55">
        <f t="shared" si="1226"/>
        <v>0.3024</v>
      </c>
      <c r="Y9844" s="55">
        <f t="shared" si="1227"/>
        <v>6.1000000000000005</v>
      </c>
      <c r="Z9844" s="54">
        <f t="shared" si="1228"/>
        <v>0.80687830687830686</v>
      </c>
      <c r="AA9844" s="49" t="str">
        <f t="shared" ca="1" si="1229"/>
        <v>Y</v>
      </c>
      <c r="AB9844" s="49">
        <f t="shared" ca="1" si="1230"/>
        <v>6</v>
      </c>
      <c r="AC9844" s="49" t="str">
        <f t="shared" ca="1" si="1231"/>
        <v>Y</v>
      </c>
    </row>
    <row r="9845" spans="1:29" x14ac:dyDescent="0.25">
      <c r="A9845">
        <v>11564</v>
      </c>
      <c r="B9845" s="9">
        <v>43194</v>
      </c>
      <c r="C9845" s="50" t="str">
        <f t="shared" si="1224"/>
        <v>N</v>
      </c>
      <c r="D9845" s="52">
        <f>_xlfn.XLOOKUP(B9845,Cal_Date!B:B,Cal_Date!A:A,0)</f>
        <v>1</v>
      </c>
      <c r="E9845">
        <v>2018</v>
      </c>
      <c r="F9845" t="s">
        <v>123</v>
      </c>
      <c r="G9845" t="s">
        <v>129</v>
      </c>
      <c r="H9845" t="s">
        <v>11</v>
      </c>
      <c r="I9845" t="s">
        <v>11</v>
      </c>
      <c r="J9845" t="s">
        <v>15</v>
      </c>
      <c r="K9845" t="s">
        <v>42</v>
      </c>
      <c r="L9845">
        <v>2</v>
      </c>
      <c r="M9845">
        <v>1000</v>
      </c>
      <c r="O9845" t="s">
        <v>25</v>
      </c>
      <c r="R9845" t="s">
        <v>46</v>
      </c>
      <c r="S9845" s="49" t="str">
        <f t="shared" si="1225"/>
        <v>Card</v>
      </c>
      <c r="T9845" s="3">
        <v>0.04</v>
      </c>
      <c r="U9845" s="2">
        <v>5.4</v>
      </c>
      <c r="V9845" s="2">
        <v>1.74</v>
      </c>
      <c r="W9845" s="54">
        <f>_xlfn.XLOOKUP(M9845,Market!A:A,Market!F:F,0)</f>
        <v>0.08</v>
      </c>
      <c r="X9845" s="55">
        <f t="shared" si="1226"/>
        <v>0.21600000000000003</v>
      </c>
      <c r="Y9845" s="55">
        <f t="shared" si="1227"/>
        <v>3.66</v>
      </c>
      <c r="Z9845" s="54">
        <f t="shared" si="1228"/>
        <v>0.67777777777777781</v>
      </c>
      <c r="AA9845" s="49" t="str">
        <f t="shared" ca="1" si="1229"/>
        <v>Y</v>
      </c>
      <c r="AB9845" s="49">
        <f t="shared" ca="1" si="1230"/>
        <v>6</v>
      </c>
      <c r="AC9845" s="49" t="str">
        <f t="shared" ca="1" si="1231"/>
        <v>Y</v>
      </c>
    </row>
    <row r="9846" spans="1:29" x14ac:dyDescent="0.25">
      <c r="A9846">
        <v>11565</v>
      </c>
      <c r="B9846" s="9">
        <v>43194</v>
      </c>
      <c r="C9846" s="50" t="str">
        <f t="shared" si="1224"/>
        <v>N</v>
      </c>
      <c r="D9846" s="52">
        <f>_xlfn.XLOOKUP(B9846,Cal_Date!B:B,Cal_Date!A:A,0)</f>
        <v>1</v>
      </c>
      <c r="E9846">
        <v>2018</v>
      </c>
      <c r="F9846" t="s">
        <v>123</v>
      </c>
      <c r="G9846" t="s">
        <v>129</v>
      </c>
      <c r="H9846" t="s">
        <v>14</v>
      </c>
      <c r="I9846" t="s">
        <v>18</v>
      </c>
      <c r="J9846" t="s">
        <v>15</v>
      </c>
      <c r="K9846" t="s">
        <v>43</v>
      </c>
      <c r="L9846">
        <v>2</v>
      </c>
      <c r="M9846">
        <v>1004</v>
      </c>
      <c r="O9846" t="s">
        <v>28</v>
      </c>
      <c r="R9846" t="s">
        <v>44</v>
      </c>
      <c r="S9846" s="49" t="str">
        <f t="shared" si="1225"/>
        <v>Card</v>
      </c>
      <c r="T9846" s="3">
        <v>0.03</v>
      </c>
      <c r="U9846" s="2">
        <v>10.600000000000001</v>
      </c>
      <c r="V9846" s="2">
        <v>4.4400000000000004</v>
      </c>
      <c r="W9846" s="54">
        <f>_xlfn.XLOOKUP(M9846,Market!A:A,Market!F:F,0)</f>
        <v>0.06</v>
      </c>
      <c r="X9846" s="55">
        <f t="shared" si="1226"/>
        <v>0.318</v>
      </c>
      <c r="Y9846" s="55">
        <f t="shared" si="1227"/>
        <v>6.160000000000001</v>
      </c>
      <c r="Z9846" s="54">
        <f t="shared" si="1228"/>
        <v>0.5811320754716981</v>
      </c>
      <c r="AA9846" s="49" t="str">
        <f t="shared" ca="1" si="1229"/>
        <v>Y</v>
      </c>
      <c r="AB9846" s="49">
        <f t="shared" ca="1" si="1230"/>
        <v>6</v>
      </c>
      <c r="AC9846" s="49" t="str">
        <f t="shared" ca="1" si="1231"/>
        <v>Y</v>
      </c>
    </row>
    <row r="9847" spans="1:29" x14ac:dyDescent="0.25">
      <c r="A9847">
        <v>11566</v>
      </c>
      <c r="B9847" s="9">
        <v>43194</v>
      </c>
      <c r="C9847" s="50" t="str">
        <f t="shared" si="1224"/>
        <v>N</v>
      </c>
      <c r="D9847" s="52">
        <f>_xlfn.XLOOKUP(B9847,Cal_Date!B:B,Cal_Date!A:A,0)</f>
        <v>1</v>
      </c>
      <c r="E9847">
        <v>2018</v>
      </c>
      <c r="F9847" t="s">
        <v>123</v>
      </c>
      <c r="G9847" t="s">
        <v>129</v>
      </c>
      <c r="H9847" t="s">
        <v>48</v>
      </c>
      <c r="I9847" t="s">
        <v>18</v>
      </c>
      <c r="J9847" t="s">
        <v>10</v>
      </c>
      <c r="K9847" t="s">
        <v>43</v>
      </c>
      <c r="L9847">
        <v>1</v>
      </c>
      <c r="M9847">
        <v>1005</v>
      </c>
      <c r="O9847" t="s">
        <v>25</v>
      </c>
      <c r="R9847" t="s">
        <v>44</v>
      </c>
      <c r="S9847" s="49" t="str">
        <f t="shared" si="1225"/>
        <v>Card</v>
      </c>
      <c r="T9847" s="3">
        <v>0.03</v>
      </c>
      <c r="U9847" s="2">
        <v>7.6229999999999993</v>
      </c>
      <c r="V9847" s="2">
        <v>1.46</v>
      </c>
      <c r="W9847" s="54">
        <f>_xlfn.XLOOKUP(M9847,Market!A:A,Market!F:F,0)</f>
        <v>8.8999999999999996E-2</v>
      </c>
      <c r="X9847" s="55">
        <f t="shared" si="1226"/>
        <v>0.22868999999999998</v>
      </c>
      <c r="Y9847" s="55">
        <f t="shared" si="1227"/>
        <v>6.1629999999999994</v>
      </c>
      <c r="Z9847" s="54">
        <f t="shared" si="1228"/>
        <v>0.80847435392889933</v>
      </c>
      <c r="AA9847" s="49" t="str">
        <f t="shared" ca="1" si="1229"/>
        <v>Y</v>
      </c>
      <c r="AB9847" s="49">
        <f t="shared" ca="1" si="1230"/>
        <v>6</v>
      </c>
      <c r="AC9847" s="49" t="str">
        <f t="shared" ca="1" si="1231"/>
        <v>Y</v>
      </c>
    </row>
    <row r="9848" spans="1:29" x14ac:dyDescent="0.25">
      <c r="A9848">
        <v>11567</v>
      </c>
      <c r="B9848" s="9">
        <v>43194</v>
      </c>
      <c r="C9848" s="50" t="str">
        <f t="shared" si="1224"/>
        <v>N</v>
      </c>
      <c r="D9848" s="52">
        <f>_xlfn.XLOOKUP(B9848,Cal_Date!B:B,Cal_Date!A:A,0)</f>
        <v>1</v>
      </c>
      <c r="E9848">
        <v>2018</v>
      </c>
      <c r="F9848" t="s">
        <v>123</v>
      </c>
      <c r="G9848" t="s">
        <v>129</v>
      </c>
      <c r="H9848" t="s">
        <v>48</v>
      </c>
      <c r="I9848" t="s">
        <v>18</v>
      </c>
      <c r="J9848" t="s">
        <v>10</v>
      </c>
      <c r="K9848" t="s">
        <v>43</v>
      </c>
      <c r="L9848">
        <v>1</v>
      </c>
      <c r="M9848">
        <v>1000</v>
      </c>
      <c r="O9848" t="s">
        <v>25</v>
      </c>
      <c r="R9848" t="s">
        <v>44</v>
      </c>
      <c r="S9848" s="49" t="str">
        <f t="shared" si="1225"/>
        <v>Card</v>
      </c>
      <c r="T9848" s="3">
        <v>0.03</v>
      </c>
      <c r="U9848" s="2">
        <v>7.5600000000000005</v>
      </c>
      <c r="V9848" s="2">
        <v>1.46</v>
      </c>
      <c r="W9848" s="54">
        <f>_xlfn.XLOOKUP(M9848,Market!A:A,Market!F:F,0)</f>
        <v>0.08</v>
      </c>
      <c r="X9848" s="55">
        <f t="shared" si="1226"/>
        <v>0.2268</v>
      </c>
      <c r="Y9848" s="55">
        <f t="shared" si="1227"/>
        <v>6.1000000000000005</v>
      </c>
      <c r="Z9848" s="54">
        <f t="shared" si="1228"/>
        <v>0.80687830687830686</v>
      </c>
      <c r="AA9848" s="49" t="str">
        <f t="shared" ca="1" si="1229"/>
        <v>Y</v>
      </c>
      <c r="AB9848" s="49">
        <f t="shared" ca="1" si="1230"/>
        <v>6</v>
      </c>
      <c r="AC9848" s="49" t="str">
        <f t="shared" ca="1" si="1231"/>
        <v>Y</v>
      </c>
    </row>
    <row r="9849" spans="1:29" x14ac:dyDescent="0.25">
      <c r="A9849">
        <v>11568</v>
      </c>
      <c r="B9849" s="9">
        <v>43194</v>
      </c>
      <c r="C9849" s="50" t="str">
        <f t="shared" si="1224"/>
        <v>N</v>
      </c>
      <c r="D9849" s="52">
        <f>_xlfn.XLOOKUP(B9849,Cal_Date!B:B,Cal_Date!A:A,0)</f>
        <v>1</v>
      </c>
      <c r="E9849">
        <v>2018</v>
      </c>
      <c r="F9849" t="s">
        <v>123</v>
      </c>
      <c r="G9849" t="s">
        <v>129</v>
      </c>
      <c r="H9849" t="s">
        <v>48</v>
      </c>
      <c r="I9849" t="s">
        <v>18</v>
      </c>
      <c r="J9849" t="s">
        <v>10</v>
      </c>
      <c r="K9849" t="s">
        <v>43</v>
      </c>
      <c r="L9849">
        <v>1</v>
      </c>
      <c r="M9849">
        <v>1006</v>
      </c>
      <c r="O9849" t="s">
        <v>28</v>
      </c>
      <c r="R9849" t="s">
        <v>44</v>
      </c>
      <c r="S9849" s="49" t="str">
        <f t="shared" si="1225"/>
        <v>Card</v>
      </c>
      <c r="T9849" s="3">
        <v>0.03</v>
      </c>
      <c r="U9849" s="2">
        <v>7.6229999999999993</v>
      </c>
      <c r="V9849" s="2">
        <v>1.46</v>
      </c>
      <c r="W9849" s="54">
        <f>_xlfn.XLOOKUP(M9849,Market!A:A,Market!F:F,0)</f>
        <v>8.8999999999999996E-2</v>
      </c>
      <c r="X9849" s="55">
        <f t="shared" si="1226"/>
        <v>0.22868999999999998</v>
      </c>
      <c r="Y9849" s="55">
        <f t="shared" si="1227"/>
        <v>6.1629999999999994</v>
      </c>
      <c r="Z9849" s="54">
        <f t="shared" si="1228"/>
        <v>0.80847435392889933</v>
      </c>
      <c r="AA9849" s="49" t="str">
        <f t="shared" ca="1" si="1229"/>
        <v>Y</v>
      </c>
      <c r="AB9849" s="49">
        <f t="shared" ca="1" si="1230"/>
        <v>6</v>
      </c>
      <c r="AC9849" s="49" t="str">
        <f t="shared" ca="1" si="1231"/>
        <v>Y</v>
      </c>
    </row>
    <row r="9850" spans="1:29" x14ac:dyDescent="0.25">
      <c r="A9850">
        <v>11569</v>
      </c>
      <c r="B9850" s="9">
        <v>43194</v>
      </c>
      <c r="C9850" s="50" t="str">
        <f t="shared" si="1224"/>
        <v>N</v>
      </c>
      <c r="D9850" s="52">
        <f>_xlfn.XLOOKUP(B9850,Cal_Date!B:B,Cal_Date!A:A,0)</f>
        <v>1</v>
      </c>
      <c r="E9850">
        <v>2018</v>
      </c>
      <c r="F9850" t="s">
        <v>123</v>
      </c>
      <c r="G9850" t="s">
        <v>129</v>
      </c>
      <c r="H9850" t="s">
        <v>11</v>
      </c>
      <c r="I9850" t="s">
        <v>11</v>
      </c>
      <c r="J9850" t="s">
        <v>15</v>
      </c>
      <c r="K9850" t="s">
        <v>42</v>
      </c>
      <c r="L9850">
        <v>2</v>
      </c>
      <c r="M9850">
        <v>1000</v>
      </c>
      <c r="O9850" t="s">
        <v>25</v>
      </c>
      <c r="R9850" t="s">
        <v>47</v>
      </c>
      <c r="S9850" s="49" t="str">
        <f t="shared" si="1225"/>
        <v>Card</v>
      </c>
      <c r="T9850" s="3">
        <v>3.5000000000000003E-2</v>
      </c>
      <c r="U9850" s="2">
        <v>5.4</v>
      </c>
      <c r="V9850" s="2">
        <v>1.74</v>
      </c>
      <c r="W9850" s="54">
        <f>_xlfn.XLOOKUP(M9850,Market!A:A,Market!F:F,0)</f>
        <v>0.08</v>
      </c>
      <c r="X9850" s="55">
        <f t="shared" si="1226"/>
        <v>0.18900000000000003</v>
      </c>
      <c r="Y9850" s="55">
        <f t="shared" si="1227"/>
        <v>3.66</v>
      </c>
      <c r="Z9850" s="54">
        <f t="shared" si="1228"/>
        <v>0.67777777777777781</v>
      </c>
      <c r="AA9850" s="49" t="str">
        <f t="shared" ca="1" si="1229"/>
        <v>Y</v>
      </c>
      <c r="AB9850" s="49">
        <f t="shared" ca="1" si="1230"/>
        <v>6</v>
      </c>
      <c r="AC9850" s="49" t="str">
        <f t="shared" ca="1" si="1231"/>
        <v>Y</v>
      </c>
    </row>
    <row r="9851" spans="1:29" x14ac:dyDescent="0.25">
      <c r="A9851">
        <v>11570</v>
      </c>
      <c r="B9851" s="9">
        <v>43194</v>
      </c>
      <c r="C9851" s="50" t="str">
        <f t="shared" si="1224"/>
        <v>N</v>
      </c>
      <c r="D9851" s="52">
        <f>_xlfn.XLOOKUP(B9851,Cal_Date!B:B,Cal_Date!A:A,0)</f>
        <v>1</v>
      </c>
      <c r="E9851">
        <v>2018</v>
      </c>
      <c r="F9851" t="s">
        <v>123</v>
      </c>
      <c r="G9851" t="s">
        <v>129</v>
      </c>
      <c r="H9851" t="s">
        <v>11</v>
      </c>
      <c r="I9851" t="s">
        <v>11</v>
      </c>
      <c r="J9851" t="s">
        <v>15</v>
      </c>
      <c r="K9851" t="s">
        <v>42</v>
      </c>
      <c r="L9851">
        <v>1</v>
      </c>
      <c r="M9851">
        <v>1001</v>
      </c>
      <c r="O9851" t="s">
        <v>25</v>
      </c>
      <c r="R9851" t="s">
        <v>44</v>
      </c>
      <c r="S9851" s="49" t="str">
        <f t="shared" si="1225"/>
        <v>Card</v>
      </c>
      <c r="T9851" s="3">
        <v>0.03</v>
      </c>
      <c r="U9851" s="2">
        <v>2.6500000000000004</v>
      </c>
      <c r="V9851" s="2">
        <v>0.87</v>
      </c>
      <c r="W9851" s="54">
        <f>_xlfn.XLOOKUP(M9851,Market!A:A,Market!F:F,0)</f>
        <v>0.06</v>
      </c>
      <c r="X9851" s="55">
        <f t="shared" si="1226"/>
        <v>7.9500000000000001E-2</v>
      </c>
      <c r="Y9851" s="55">
        <f t="shared" si="1227"/>
        <v>1.7800000000000002</v>
      </c>
      <c r="Z9851" s="54">
        <f t="shared" si="1228"/>
        <v>0.67169811320754713</v>
      </c>
      <c r="AA9851" s="49" t="str">
        <f t="shared" ca="1" si="1229"/>
        <v>Y</v>
      </c>
      <c r="AB9851" s="49">
        <f t="shared" ca="1" si="1230"/>
        <v>6</v>
      </c>
      <c r="AC9851" s="49" t="str">
        <f t="shared" ca="1" si="1231"/>
        <v>Y</v>
      </c>
    </row>
    <row r="9852" spans="1:29" x14ac:dyDescent="0.25">
      <c r="A9852">
        <v>11571</v>
      </c>
      <c r="B9852" s="9">
        <v>43194</v>
      </c>
      <c r="C9852" s="50" t="str">
        <f t="shared" si="1224"/>
        <v>N</v>
      </c>
      <c r="D9852" s="52">
        <f>_xlfn.XLOOKUP(B9852,Cal_Date!B:B,Cal_Date!A:A,0)</f>
        <v>1</v>
      </c>
      <c r="E9852">
        <v>2018</v>
      </c>
      <c r="F9852" t="s">
        <v>123</v>
      </c>
      <c r="G9852" t="s">
        <v>129</v>
      </c>
      <c r="H9852" t="s">
        <v>48</v>
      </c>
      <c r="I9852" t="s">
        <v>18</v>
      </c>
      <c r="J9852" t="s">
        <v>10</v>
      </c>
      <c r="K9852" t="s">
        <v>43</v>
      </c>
      <c r="L9852">
        <v>2</v>
      </c>
      <c r="M9852">
        <v>1008</v>
      </c>
      <c r="O9852" t="s">
        <v>28</v>
      </c>
      <c r="R9852" t="s">
        <v>44</v>
      </c>
      <c r="S9852" s="49" t="str">
        <f t="shared" si="1225"/>
        <v>Card</v>
      </c>
      <c r="T9852" s="3">
        <v>0.03</v>
      </c>
      <c r="U9852" s="2">
        <v>15.245999999999999</v>
      </c>
      <c r="V9852" s="2">
        <v>2.92</v>
      </c>
      <c r="W9852" s="54">
        <f>_xlfn.XLOOKUP(M9852,Market!A:A,Market!F:F,0)</f>
        <v>8.8999999999999996E-2</v>
      </c>
      <c r="X9852" s="55">
        <f t="shared" si="1226"/>
        <v>0.45737999999999995</v>
      </c>
      <c r="Y9852" s="55">
        <f t="shared" si="1227"/>
        <v>12.325999999999999</v>
      </c>
      <c r="Z9852" s="54">
        <f t="shared" si="1228"/>
        <v>0.80847435392889933</v>
      </c>
      <c r="AA9852" s="49" t="str">
        <f t="shared" ca="1" si="1229"/>
        <v>Y</v>
      </c>
      <c r="AB9852" s="49">
        <f t="shared" ca="1" si="1230"/>
        <v>6</v>
      </c>
      <c r="AC9852" s="49" t="str">
        <f t="shared" ca="1" si="1231"/>
        <v>Y</v>
      </c>
    </row>
    <row r="9853" spans="1:29" x14ac:dyDescent="0.25">
      <c r="A9853">
        <v>11572</v>
      </c>
      <c r="B9853" s="9">
        <v>43194</v>
      </c>
      <c r="C9853" s="50" t="str">
        <f t="shared" si="1224"/>
        <v>N</v>
      </c>
      <c r="D9853" s="52">
        <f>_xlfn.XLOOKUP(B9853,Cal_Date!B:B,Cal_Date!A:A,0)</f>
        <v>1</v>
      </c>
      <c r="E9853">
        <v>2018</v>
      </c>
      <c r="F9853" t="s">
        <v>123</v>
      </c>
      <c r="G9853" t="s">
        <v>129</v>
      </c>
      <c r="H9853" t="s">
        <v>48</v>
      </c>
      <c r="I9853" t="s">
        <v>18</v>
      </c>
      <c r="J9853" t="s">
        <v>10</v>
      </c>
      <c r="K9853" t="s">
        <v>43</v>
      </c>
      <c r="L9853">
        <v>1</v>
      </c>
      <c r="M9853">
        <v>1009</v>
      </c>
      <c r="O9853" t="s">
        <v>28</v>
      </c>
      <c r="R9853" t="s">
        <v>44</v>
      </c>
      <c r="S9853" s="49" t="str">
        <f t="shared" si="1225"/>
        <v>Card</v>
      </c>
      <c r="T9853" s="3">
        <v>0.03</v>
      </c>
      <c r="U9853" s="2">
        <v>7.6229999999999993</v>
      </c>
      <c r="V9853" s="2">
        <v>1.46</v>
      </c>
      <c r="W9853" s="54">
        <f>_xlfn.XLOOKUP(M9853,Market!A:A,Market!F:F,0)</f>
        <v>8.8999999999999996E-2</v>
      </c>
      <c r="X9853" s="55">
        <f t="shared" si="1226"/>
        <v>0.22868999999999998</v>
      </c>
      <c r="Y9853" s="55">
        <f t="shared" si="1227"/>
        <v>6.1629999999999994</v>
      </c>
      <c r="Z9853" s="54">
        <f t="shared" si="1228"/>
        <v>0.80847435392889933</v>
      </c>
      <c r="AA9853" s="49" t="str">
        <f t="shared" ca="1" si="1229"/>
        <v>Y</v>
      </c>
      <c r="AB9853" s="49">
        <f t="shared" ca="1" si="1230"/>
        <v>6</v>
      </c>
      <c r="AC9853" s="49" t="str">
        <f t="shared" ca="1" si="1231"/>
        <v>Y</v>
      </c>
    </row>
    <row r="9854" spans="1:29" x14ac:dyDescent="0.25">
      <c r="A9854">
        <v>11573</v>
      </c>
      <c r="B9854" s="9">
        <v>43194</v>
      </c>
      <c r="C9854" s="50" t="str">
        <f t="shared" si="1224"/>
        <v>N</v>
      </c>
      <c r="D9854" s="52">
        <f>_xlfn.XLOOKUP(B9854,Cal_Date!B:B,Cal_Date!A:A,0)</f>
        <v>1</v>
      </c>
      <c r="E9854">
        <v>2018</v>
      </c>
      <c r="F9854" t="s">
        <v>123</v>
      </c>
      <c r="G9854" t="s">
        <v>129</v>
      </c>
      <c r="H9854" t="s">
        <v>14</v>
      </c>
      <c r="I9854" t="s">
        <v>18</v>
      </c>
      <c r="J9854" t="s">
        <v>15</v>
      </c>
      <c r="K9854" t="s">
        <v>43</v>
      </c>
      <c r="L9854">
        <v>2</v>
      </c>
      <c r="M9854">
        <v>1001</v>
      </c>
      <c r="O9854" t="s">
        <v>25</v>
      </c>
      <c r="R9854" t="s">
        <v>44</v>
      </c>
      <c r="S9854" s="49" t="str">
        <f t="shared" si="1225"/>
        <v>Card</v>
      </c>
      <c r="T9854" s="3">
        <v>0.03</v>
      </c>
      <c r="U9854" s="2">
        <v>10.600000000000001</v>
      </c>
      <c r="V9854" s="2">
        <v>4.4400000000000004</v>
      </c>
      <c r="W9854" s="54">
        <f>_xlfn.XLOOKUP(M9854,Market!A:A,Market!F:F,0)</f>
        <v>0.06</v>
      </c>
      <c r="X9854" s="55">
        <f t="shared" si="1226"/>
        <v>0.318</v>
      </c>
      <c r="Y9854" s="55">
        <f t="shared" si="1227"/>
        <v>6.160000000000001</v>
      </c>
      <c r="Z9854" s="54">
        <f t="shared" si="1228"/>
        <v>0.5811320754716981</v>
      </c>
      <c r="AA9854" s="49" t="str">
        <f t="shared" ca="1" si="1229"/>
        <v>Y</v>
      </c>
      <c r="AB9854" s="49">
        <f t="shared" ca="1" si="1230"/>
        <v>6</v>
      </c>
      <c r="AC9854" s="49" t="str">
        <f t="shared" ca="1" si="1231"/>
        <v>Y</v>
      </c>
    </row>
    <row r="9855" spans="1:29" x14ac:dyDescent="0.25">
      <c r="A9855">
        <v>11574</v>
      </c>
      <c r="B9855" s="9">
        <v>43194</v>
      </c>
      <c r="C9855" s="50" t="str">
        <f t="shared" si="1224"/>
        <v>N</v>
      </c>
      <c r="D9855" s="52">
        <f>_xlfn.XLOOKUP(B9855,Cal_Date!B:B,Cal_Date!A:A,0)</f>
        <v>1</v>
      </c>
      <c r="E9855">
        <v>2018</v>
      </c>
      <c r="F9855" t="s">
        <v>123</v>
      </c>
      <c r="G9855" t="s">
        <v>129</v>
      </c>
      <c r="H9855" t="s">
        <v>14</v>
      </c>
      <c r="I9855" t="s">
        <v>18</v>
      </c>
      <c r="J9855" t="s">
        <v>15</v>
      </c>
      <c r="K9855" t="s">
        <v>43</v>
      </c>
      <c r="L9855">
        <v>1</v>
      </c>
      <c r="M9855">
        <v>1001</v>
      </c>
      <c r="O9855" t="s">
        <v>25</v>
      </c>
      <c r="R9855" t="s">
        <v>47</v>
      </c>
      <c r="S9855" s="49" t="str">
        <f t="shared" si="1225"/>
        <v>Card</v>
      </c>
      <c r="T9855" s="3">
        <v>3.5000000000000003E-2</v>
      </c>
      <c r="U9855" s="2">
        <v>5.3000000000000007</v>
      </c>
      <c r="V9855" s="2">
        <v>2.1</v>
      </c>
      <c r="W9855" s="54">
        <f>_xlfn.XLOOKUP(M9855,Market!A:A,Market!F:F,0)</f>
        <v>0.06</v>
      </c>
      <c r="X9855" s="55">
        <f t="shared" si="1226"/>
        <v>0.18550000000000005</v>
      </c>
      <c r="Y9855" s="55">
        <f t="shared" si="1227"/>
        <v>3.2000000000000006</v>
      </c>
      <c r="Z9855" s="54">
        <f t="shared" si="1228"/>
        <v>0.60377358490566047</v>
      </c>
      <c r="AA9855" s="49" t="str">
        <f t="shared" ca="1" si="1229"/>
        <v>Y</v>
      </c>
      <c r="AB9855" s="49">
        <f t="shared" ca="1" si="1230"/>
        <v>6</v>
      </c>
      <c r="AC9855" s="49" t="str">
        <f t="shared" ca="1" si="1231"/>
        <v>Y</v>
      </c>
    </row>
    <row r="9856" spans="1:29" x14ac:dyDescent="0.25">
      <c r="A9856">
        <v>11575</v>
      </c>
      <c r="B9856" s="9">
        <v>43194</v>
      </c>
      <c r="C9856" s="50" t="str">
        <f t="shared" si="1224"/>
        <v>N</v>
      </c>
      <c r="D9856" s="52">
        <f>_xlfn.XLOOKUP(B9856,Cal_Date!B:B,Cal_Date!A:A,0)</f>
        <v>1</v>
      </c>
      <c r="E9856">
        <v>2018</v>
      </c>
      <c r="F9856" t="s">
        <v>123</v>
      </c>
      <c r="G9856" t="s">
        <v>129</v>
      </c>
      <c r="H9856" t="s">
        <v>48</v>
      </c>
      <c r="I9856" t="s">
        <v>18</v>
      </c>
      <c r="J9856" t="s">
        <v>10</v>
      </c>
      <c r="K9856" t="s">
        <v>43</v>
      </c>
      <c r="L9856">
        <v>1</v>
      </c>
      <c r="M9856">
        <v>1001</v>
      </c>
      <c r="O9856" t="s">
        <v>25</v>
      </c>
      <c r="R9856" t="s">
        <v>47</v>
      </c>
      <c r="S9856" s="49" t="str">
        <f t="shared" si="1225"/>
        <v>Card</v>
      </c>
      <c r="T9856" s="3">
        <v>3.5000000000000003E-2</v>
      </c>
      <c r="U9856" s="2">
        <v>7.42</v>
      </c>
      <c r="V9856" s="2">
        <v>1.46</v>
      </c>
      <c r="W9856" s="54">
        <f>_xlfn.XLOOKUP(M9856,Market!A:A,Market!F:F,0)</f>
        <v>0.06</v>
      </c>
      <c r="X9856" s="55">
        <f t="shared" si="1226"/>
        <v>0.25970000000000004</v>
      </c>
      <c r="Y9856" s="55">
        <f t="shared" si="1227"/>
        <v>5.96</v>
      </c>
      <c r="Z9856" s="54">
        <f t="shared" si="1228"/>
        <v>0.80323450134770891</v>
      </c>
      <c r="AA9856" s="49" t="str">
        <f t="shared" ca="1" si="1229"/>
        <v>Y</v>
      </c>
      <c r="AB9856" s="49">
        <f t="shared" ca="1" si="1230"/>
        <v>6</v>
      </c>
      <c r="AC9856" s="49" t="str">
        <f t="shared" ca="1" si="1231"/>
        <v>Y</v>
      </c>
    </row>
    <row r="9857" spans="1:29" x14ac:dyDescent="0.25">
      <c r="A9857">
        <v>11576</v>
      </c>
      <c r="B9857" s="9">
        <v>43194</v>
      </c>
      <c r="C9857" s="50" t="str">
        <f t="shared" si="1224"/>
        <v>N</v>
      </c>
      <c r="D9857" s="52">
        <f>_xlfn.XLOOKUP(B9857,Cal_Date!B:B,Cal_Date!A:A,0)</f>
        <v>1</v>
      </c>
      <c r="E9857">
        <v>2018</v>
      </c>
      <c r="F9857" t="s">
        <v>123</v>
      </c>
      <c r="G9857" t="s">
        <v>129</v>
      </c>
      <c r="H9857" t="s">
        <v>48</v>
      </c>
      <c r="I9857" t="s">
        <v>18</v>
      </c>
      <c r="J9857" t="s">
        <v>10</v>
      </c>
      <c r="K9857" t="s">
        <v>43</v>
      </c>
      <c r="L9857">
        <v>1</v>
      </c>
      <c r="M9857">
        <v>1002</v>
      </c>
      <c r="O9857" t="s">
        <v>28</v>
      </c>
      <c r="R9857" t="s">
        <v>47</v>
      </c>
      <c r="S9857" s="49" t="str">
        <f t="shared" si="1225"/>
        <v>Card</v>
      </c>
      <c r="T9857" s="3">
        <v>3.5000000000000003E-2</v>
      </c>
      <c r="U9857" s="2">
        <v>7.42</v>
      </c>
      <c r="V9857" s="2">
        <v>1.46</v>
      </c>
      <c r="W9857" s="54">
        <f>_xlfn.XLOOKUP(M9857,Market!A:A,Market!F:F,0)</f>
        <v>0.06</v>
      </c>
      <c r="X9857" s="55">
        <f t="shared" si="1226"/>
        <v>0.25970000000000004</v>
      </c>
      <c r="Y9857" s="55">
        <f t="shared" si="1227"/>
        <v>5.96</v>
      </c>
      <c r="Z9857" s="54">
        <f t="shared" si="1228"/>
        <v>0.80323450134770891</v>
      </c>
      <c r="AA9857" s="49" t="str">
        <f t="shared" ca="1" si="1229"/>
        <v>Y</v>
      </c>
      <c r="AB9857" s="49">
        <f t="shared" ca="1" si="1230"/>
        <v>6</v>
      </c>
      <c r="AC9857" s="49" t="str">
        <f t="shared" ca="1" si="1231"/>
        <v>Y</v>
      </c>
    </row>
    <row r="9858" spans="1:29" x14ac:dyDescent="0.25">
      <c r="A9858">
        <v>11577</v>
      </c>
      <c r="B9858" s="9">
        <v>43194</v>
      </c>
      <c r="C9858" s="50" t="str">
        <f t="shared" si="1224"/>
        <v>N</v>
      </c>
      <c r="D9858" s="52">
        <f>_xlfn.XLOOKUP(B9858,Cal_Date!B:B,Cal_Date!A:A,0)</f>
        <v>1</v>
      </c>
      <c r="E9858">
        <v>2018</v>
      </c>
      <c r="F9858" t="s">
        <v>123</v>
      </c>
      <c r="G9858" t="s">
        <v>129</v>
      </c>
      <c r="H9858" t="s">
        <v>48</v>
      </c>
      <c r="I9858" t="s">
        <v>18</v>
      </c>
      <c r="J9858" t="s">
        <v>10</v>
      </c>
      <c r="K9858" t="s">
        <v>43</v>
      </c>
      <c r="L9858">
        <v>1</v>
      </c>
      <c r="M9858">
        <v>1003</v>
      </c>
      <c r="O9858" t="s">
        <v>25</v>
      </c>
      <c r="R9858" t="s">
        <v>47</v>
      </c>
      <c r="S9858" s="49" t="str">
        <f t="shared" si="1225"/>
        <v>Card</v>
      </c>
      <c r="T9858" s="3">
        <v>3.5000000000000003E-2</v>
      </c>
      <c r="U9858" s="2">
        <v>7.42</v>
      </c>
      <c r="V9858" s="2">
        <v>1.46</v>
      </c>
      <c r="W9858" s="54">
        <f>_xlfn.XLOOKUP(M9858,Market!A:A,Market!F:F,0)</f>
        <v>0.06</v>
      </c>
      <c r="X9858" s="55">
        <f t="shared" si="1226"/>
        <v>0.25970000000000004</v>
      </c>
      <c r="Y9858" s="55">
        <f t="shared" si="1227"/>
        <v>5.96</v>
      </c>
      <c r="Z9858" s="54">
        <f t="shared" si="1228"/>
        <v>0.80323450134770891</v>
      </c>
      <c r="AA9858" s="49" t="str">
        <f t="shared" ca="1" si="1229"/>
        <v>Y</v>
      </c>
      <c r="AB9858" s="49">
        <f t="shared" ca="1" si="1230"/>
        <v>6</v>
      </c>
      <c r="AC9858" s="49" t="str">
        <f t="shared" ca="1" si="1231"/>
        <v>Y</v>
      </c>
    </row>
    <row r="9859" spans="1:29" x14ac:dyDescent="0.25">
      <c r="A9859">
        <v>11578</v>
      </c>
      <c r="B9859" s="9">
        <v>43194</v>
      </c>
      <c r="C9859" s="50" t="str">
        <f t="shared" ref="C9859:C9922" si="1232">IF(OR(B9859="04/01/2018"+0,B9859="04/02/2018"+0),"Y","N")</f>
        <v>N</v>
      </c>
      <c r="D9859" s="52">
        <f>_xlfn.XLOOKUP(B9859,Cal_Date!B:B,Cal_Date!A:A,0)</f>
        <v>1</v>
      </c>
      <c r="E9859">
        <v>2018</v>
      </c>
      <c r="F9859" t="s">
        <v>123</v>
      </c>
      <c r="G9859" t="s">
        <v>129</v>
      </c>
      <c r="H9859" t="s">
        <v>11</v>
      </c>
      <c r="I9859" t="s">
        <v>11</v>
      </c>
      <c r="J9859" t="s">
        <v>15</v>
      </c>
      <c r="K9859" t="s">
        <v>42</v>
      </c>
      <c r="L9859">
        <v>2</v>
      </c>
      <c r="M9859">
        <v>1003</v>
      </c>
      <c r="O9859" t="s">
        <v>25</v>
      </c>
      <c r="R9859" t="s">
        <v>46</v>
      </c>
      <c r="S9859" s="49" t="str">
        <f t="shared" ref="S9859:S9922" si="1233">IF(R9859="Cash","Cash","Card")</f>
        <v>Card</v>
      </c>
      <c r="T9859" s="3">
        <v>0.04</v>
      </c>
      <c r="U9859" s="2">
        <v>5.3000000000000007</v>
      </c>
      <c r="V9859" s="2">
        <v>1.74</v>
      </c>
      <c r="W9859" s="54">
        <f>_xlfn.XLOOKUP(M9859,Market!A:A,Market!F:F,0)</f>
        <v>0.06</v>
      </c>
      <c r="X9859" s="55">
        <f t="shared" ref="X9859:X9922" si="1234">T9859*U9859</f>
        <v>0.21200000000000002</v>
      </c>
      <c r="Y9859" s="55">
        <f t="shared" ref="Y9859:Y9922" si="1235">U9859-V9859</f>
        <v>3.5600000000000005</v>
      </c>
      <c r="Z9859" s="54">
        <f t="shared" ref="Z9859:Z9922" si="1236">Y9859/U9859</f>
        <v>0.67169811320754713</v>
      </c>
      <c r="AA9859" s="49" t="str">
        <f t="shared" ref="AA9859:AA9922" ca="1" si="1237">IF(DATEDIF(B9859,TODAY(),"y")&gt;5,"Y","N")</f>
        <v>Y</v>
      </c>
      <c r="AB9859" s="49">
        <f t="shared" ref="AB9859:AB9922" ca="1" si="1238">DATEDIF(B9859,TODAY(),"y")</f>
        <v>6</v>
      </c>
      <c r="AC9859" s="49" t="str">
        <f t="shared" ref="AC9859:AC9922" ca="1" si="1239">IF(AB9859&gt;5,"Y","N")</f>
        <v>Y</v>
      </c>
    </row>
    <row r="9860" spans="1:29" x14ac:dyDescent="0.25">
      <c r="A9860">
        <v>11579</v>
      </c>
      <c r="B9860" s="9">
        <v>43194</v>
      </c>
      <c r="C9860" s="50" t="str">
        <f t="shared" si="1232"/>
        <v>N</v>
      </c>
      <c r="D9860" s="52">
        <f>_xlfn.XLOOKUP(B9860,Cal_Date!B:B,Cal_Date!A:A,0)</f>
        <v>1</v>
      </c>
      <c r="E9860">
        <v>2018</v>
      </c>
      <c r="F9860" t="s">
        <v>123</v>
      </c>
      <c r="G9860" t="s">
        <v>129</v>
      </c>
      <c r="H9860" t="s">
        <v>48</v>
      </c>
      <c r="I9860" t="s">
        <v>18</v>
      </c>
      <c r="J9860" t="s">
        <v>10</v>
      </c>
      <c r="K9860" t="s">
        <v>43</v>
      </c>
      <c r="L9860">
        <v>1</v>
      </c>
      <c r="M9860">
        <v>1003</v>
      </c>
      <c r="O9860" t="s">
        <v>25</v>
      </c>
      <c r="R9860" t="s">
        <v>44</v>
      </c>
      <c r="S9860" s="49" t="str">
        <f t="shared" si="1233"/>
        <v>Card</v>
      </c>
      <c r="T9860" s="3">
        <v>0.03</v>
      </c>
      <c r="U9860" s="2">
        <v>7.42</v>
      </c>
      <c r="V9860" s="2">
        <v>1.46</v>
      </c>
      <c r="W9860" s="54">
        <f>_xlfn.XLOOKUP(M9860,Market!A:A,Market!F:F,0)</f>
        <v>0.06</v>
      </c>
      <c r="X9860" s="55">
        <f t="shared" si="1234"/>
        <v>0.22259999999999999</v>
      </c>
      <c r="Y9860" s="55">
        <f t="shared" si="1235"/>
        <v>5.96</v>
      </c>
      <c r="Z9860" s="54">
        <f t="shared" si="1236"/>
        <v>0.80323450134770891</v>
      </c>
      <c r="AA9860" s="49" t="str">
        <f t="shared" ca="1" si="1237"/>
        <v>Y</v>
      </c>
      <c r="AB9860" s="49">
        <f t="shared" ca="1" si="1238"/>
        <v>6</v>
      </c>
      <c r="AC9860" s="49" t="str">
        <f t="shared" ca="1" si="1239"/>
        <v>Y</v>
      </c>
    </row>
    <row r="9861" spans="1:29" x14ac:dyDescent="0.25">
      <c r="A9861">
        <v>11580</v>
      </c>
      <c r="B9861" s="9">
        <v>43194</v>
      </c>
      <c r="C9861" s="50" t="str">
        <f t="shared" si="1232"/>
        <v>N</v>
      </c>
      <c r="D9861" s="52">
        <f>_xlfn.XLOOKUP(B9861,Cal_Date!B:B,Cal_Date!A:A,0)</f>
        <v>1</v>
      </c>
      <c r="E9861">
        <v>2018</v>
      </c>
      <c r="F9861" t="s">
        <v>123</v>
      </c>
      <c r="G9861" t="s">
        <v>129</v>
      </c>
      <c r="H9861" t="s">
        <v>48</v>
      </c>
      <c r="I9861" t="s">
        <v>18</v>
      </c>
      <c r="J9861" t="s">
        <v>10</v>
      </c>
      <c r="K9861" t="s">
        <v>43</v>
      </c>
      <c r="L9861">
        <v>1</v>
      </c>
      <c r="M9861">
        <v>1004</v>
      </c>
      <c r="O9861" t="s">
        <v>28</v>
      </c>
      <c r="R9861" t="s">
        <v>44</v>
      </c>
      <c r="S9861" s="49" t="str">
        <f t="shared" si="1233"/>
        <v>Card</v>
      </c>
      <c r="T9861" s="3">
        <v>0.03</v>
      </c>
      <c r="U9861" s="2">
        <v>7.42</v>
      </c>
      <c r="V9861" s="2">
        <v>1.46</v>
      </c>
      <c r="W9861" s="54">
        <f>_xlfn.XLOOKUP(M9861,Market!A:A,Market!F:F,0)</f>
        <v>0.06</v>
      </c>
      <c r="X9861" s="55">
        <f t="shared" si="1234"/>
        <v>0.22259999999999999</v>
      </c>
      <c r="Y9861" s="55">
        <f t="shared" si="1235"/>
        <v>5.96</v>
      </c>
      <c r="Z9861" s="54">
        <f t="shared" si="1236"/>
        <v>0.80323450134770891</v>
      </c>
      <c r="AA9861" s="49" t="str">
        <f t="shared" ca="1" si="1237"/>
        <v>Y</v>
      </c>
      <c r="AB9861" s="49">
        <f t="shared" ca="1" si="1238"/>
        <v>6</v>
      </c>
      <c r="AC9861" s="49" t="str">
        <f t="shared" ca="1" si="1239"/>
        <v>Y</v>
      </c>
    </row>
    <row r="9862" spans="1:29" x14ac:dyDescent="0.25">
      <c r="A9862">
        <v>11581</v>
      </c>
      <c r="B9862" s="9">
        <v>43194</v>
      </c>
      <c r="C9862" s="50" t="str">
        <f t="shared" si="1232"/>
        <v>N</v>
      </c>
      <c r="D9862" s="52">
        <f>_xlfn.XLOOKUP(B9862,Cal_Date!B:B,Cal_Date!A:A,0)</f>
        <v>1</v>
      </c>
      <c r="E9862">
        <v>2018</v>
      </c>
      <c r="F9862" t="s">
        <v>123</v>
      </c>
      <c r="G9862" t="s">
        <v>129</v>
      </c>
      <c r="H9862" t="s">
        <v>48</v>
      </c>
      <c r="I9862" t="s">
        <v>18</v>
      </c>
      <c r="J9862" t="s">
        <v>10</v>
      </c>
      <c r="K9862" t="s">
        <v>43</v>
      </c>
      <c r="L9862">
        <v>1</v>
      </c>
      <c r="M9862">
        <v>1005</v>
      </c>
      <c r="O9862" t="s">
        <v>25</v>
      </c>
      <c r="R9862" t="s">
        <v>44</v>
      </c>
      <c r="S9862" s="49" t="str">
        <f t="shared" si="1233"/>
        <v>Card</v>
      </c>
      <c r="T9862" s="3">
        <v>0.03</v>
      </c>
      <c r="U9862" s="2">
        <v>7.6229999999999993</v>
      </c>
      <c r="V9862" s="2">
        <v>1.46</v>
      </c>
      <c r="W9862" s="54">
        <f>_xlfn.XLOOKUP(M9862,Market!A:A,Market!F:F,0)</f>
        <v>8.8999999999999996E-2</v>
      </c>
      <c r="X9862" s="55">
        <f t="shared" si="1234"/>
        <v>0.22868999999999998</v>
      </c>
      <c r="Y9862" s="55">
        <f t="shared" si="1235"/>
        <v>6.1629999999999994</v>
      </c>
      <c r="Z9862" s="54">
        <f t="shared" si="1236"/>
        <v>0.80847435392889933</v>
      </c>
      <c r="AA9862" s="49" t="str">
        <f t="shared" ca="1" si="1237"/>
        <v>Y</v>
      </c>
      <c r="AB9862" s="49">
        <f t="shared" ca="1" si="1238"/>
        <v>6</v>
      </c>
      <c r="AC9862" s="49" t="str">
        <f t="shared" ca="1" si="1239"/>
        <v>Y</v>
      </c>
    </row>
    <row r="9863" spans="1:29" x14ac:dyDescent="0.25">
      <c r="A9863">
        <v>11582</v>
      </c>
      <c r="B9863" s="9">
        <v>43194</v>
      </c>
      <c r="C9863" s="50" t="str">
        <f t="shared" si="1232"/>
        <v>N</v>
      </c>
      <c r="D9863" s="52">
        <f>_xlfn.XLOOKUP(B9863,Cal_Date!B:B,Cal_Date!A:A,0)</f>
        <v>1</v>
      </c>
      <c r="E9863">
        <v>2018</v>
      </c>
      <c r="F9863" t="s">
        <v>123</v>
      </c>
      <c r="G9863" t="s">
        <v>129</v>
      </c>
      <c r="H9863" t="s">
        <v>48</v>
      </c>
      <c r="I9863" t="s">
        <v>18</v>
      </c>
      <c r="J9863" t="s">
        <v>10</v>
      </c>
      <c r="K9863" t="s">
        <v>43</v>
      </c>
      <c r="L9863">
        <v>1</v>
      </c>
      <c r="M9863">
        <v>1005</v>
      </c>
      <c r="O9863" t="s">
        <v>25</v>
      </c>
      <c r="R9863" t="s">
        <v>47</v>
      </c>
      <c r="S9863" s="49" t="str">
        <f t="shared" si="1233"/>
        <v>Card</v>
      </c>
      <c r="T9863" s="3">
        <v>3.5000000000000003E-2</v>
      </c>
      <c r="U9863" s="2">
        <v>7.6229999999999993</v>
      </c>
      <c r="V9863" s="2">
        <v>1.46</v>
      </c>
      <c r="W9863" s="54">
        <f>_xlfn.XLOOKUP(M9863,Market!A:A,Market!F:F,0)</f>
        <v>8.8999999999999996E-2</v>
      </c>
      <c r="X9863" s="55">
        <f t="shared" si="1234"/>
        <v>0.26680500000000001</v>
      </c>
      <c r="Y9863" s="55">
        <f t="shared" si="1235"/>
        <v>6.1629999999999994</v>
      </c>
      <c r="Z9863" s="54">
        <f t="shared" si="1236"/>
        <v>0.80847435392889933</v>
      </c>
      <c r="AA9863" s="49" t="str">
        <f t="shared" ca="1" si="1237"/>
        <v>Y</v>
      </c>
      <c r="AB9863" s="49">
        <f t="shared" ca="1" si="1238"/>
        <v>6</v>
      </c>
      <c r="AC9863" s="49" t="str">
        <f t="shared" ca="1" si="1239"/>
        <v>Y</v>
      </c>
    </row>
    <row r="9864" spans="1:29" x14ac:dyDescent="0.25">
      <c r="A9864">
        <v>11583</v>
      </c>
      <c r="B9864" s="9">
        <v>43195</v>
      </c>
      <c r="C9864" s="50" t="str">
        <f t="shared" si="1232"/>
        <v>N</v>
      </c>
      <c r="D9864" s="52">
        <f>_xlfn.XLOOKUP(B9864,Cal_Date!B:B,Cal_Date!A:A,0)</f>
        <v>1</v>
      </c>
      <c r="E9864">
        <v>2018</v>
      </c>
      <c r="F9864" t="s">
        <v>124</v>
      </c>
      <c r="G9864" t="s">
        <v>129</v>
      </c>
      <c r="H9864" t="s">
        <v>48</v>
      </c>
      <c r="I9864" t="s">
        <v>18</v>
      </c>
      <c r="J9864" t="s">
        <v>10</v>
      </c>
      <c r="K9864" t="s">
        <v>43</v>
      </c>
      <c r="L9864">
        <v>1</v>
      </c>
      <c r="M9864">
        <v>1003</v>
      </c>
      <c r="O9864" t="s">
        <v>25</v>
      </c>
      <c r="R9864" t="s">
        <v>44</v>
      </c>
      <c r="S9864" s="49" t="str">
        <f t="shared" si="1233"/>
        <v>Card</v>
      </c>
      <c r="T9864" s="3">
        <v>0.03</v>
      </c>
      <c r="U9864" s="2">
        <v>7.42</v>
      </c>
      <c r="V9864" s="2">
        <v>1.46</v>
      </c>
      <c r="W9864" s="54">
        <f>_xlfn.XLOOKUP(M9864,Market!A:A,Market!F:F,0)</f>
        <v>0.06</v>
      </c>
      <c r="X9864" s="55">
        <f t="shared" si="1234"/>
        <v>0.22259999999999999</v>
      </c>
      <c r="Y9864" s="55">
        <f t="shared" si="1235"/>
        <v>5.96</v>
      </c>
      <c r="Z9864" s="54">
        <f t="shared" si="1236"/>
        <v>0.80323450134770891</v>
      </c>
      <c r="AA9864" s="49" t="str">
        <f t="shared" ca="1" si="1237"/>
        <v>Y</v>
      </c>
      <c r="AB9864" s="49">
        <f t="shared" ca="1" si="1238"/>
        <v>6</v>
      </c>
      <c r="AC9864" s="49" t="str">
        <f t="shared" ca="1" si="1239"/>
        <v>Y</v>
      </c>
    </row>
    <row r="9865" spans="1:29" x14ac:dyDescent="0.25">
      <c r="A9865">
        <v>11584</v>
      </c>
      <c r="B9865" s="9">
        <v>43195</v>
      </c>
      <c r="C9865" s="50" t="str">
        <f t="shared" si="1232"/>
        <v>N</v>
      </c>
      <c r="D9865" s="52">
        <f>_xlfn.XLOOKUP(B9865,Cal_Date!B:B,Cal_Date!A:A,0)</f>
        <v>1</v>
      </c>
      <c r="E9865">
        <v>2018</v>
      </c>
      <c r="F9865" t="s">
        <v>124</v>
      </c>
      <c r="G9865" t="s">
        <v>129</v>
      </c>
      <c r="H9865" t="s">
        <v>14</v>
      </c>
      <c r="I9865" t="s">
        <v>18</v>
      </c>
      <c r="J9865" t="s">
        <v>15</v>
      </c>
      <c r="K9865" t="s">
        <v>43</v>
      </c>
      <c r="L9865">
        <v>2</v>
      </c>
      <c r="M9865">
        <v>1007</v>
      </c>
      <c r="O9865" t="s">
        <v>28</v>
      </c>
      <c r="R9865" t="s">
        <v>44</v>
      </c>
      <c r="S9865" s="49" t="str">
        <f t="shared" si="1233"/>
        <v>Card</v>
      </c>
      <c r="T9865" s="3">
        <v>0.03</v>
      </c>
      <c r="U9865" s="2">
        <v>10.89</v>
      </c>
      <c r="V9865" s="2">
        <v>4.2</v>
      </c>
      <c r="W9865" s="54">
        <f>_xlfn.XLOOKUP(M9865,Market!A:A,Market!F:F,0)</f>
        <v>8.8999999999999996E-2</v>
      </c>
      <c r="X9865" s="55">
        <f t="shared" si="1234"/>
        <v>0.32669999999999999</v>
      </c>
      <c r="Y9865" s="55">
        <f t="shared" si="1235"/>
        <v>6.69</v>
      </c>
      <c r="Z9865" s="54">
        <f t="shared" si="1236"/>
        <v>0.61432506887052341</v>
      </c>
      <c r="AA9865" s="49" t="str">
        <f t="shared" ca="1" si="1237"/>
        <v>Y</v>
      </c>
      <c r="AB9865" s="49">
        <f t="shared" ca="1" si="1238"/>
        <v>6</v>
      </c>
      <c r="AC9865" s="49" t="str">
        <f t="shared" ca="1" si="1239"/>
        <v>Y</v>
      </c>
    </row>
    <row r="9866" spans="1:29" x14ac:dyDescent="0.25">
      <c r="A9866">
        <v>11585</v>
      </c>
      <c r="B9866" s="9">
        <v>43195</v>
      </c>
      <c r="C9866" s="50" t="str">
        <f t="shared" si="1232"/>
        <v>N</v>
      </c>
      <c r="D9866" s="52">
        <f>_xlfn.XLOOKUP(B9866,Cal_Date!B:B,Cal_Date!A:A,0)</f>
        <v>1</v>
      </c>
      <c r="E9866">
        <v>2018</v>
      </c>
      <c r="F9866" t="s">
        <v>124</v>
      </c>
      <c r="G9866" t="s">
        <v>129</v>
      </c>
      <c r="H9866" t="s">
        <v>48</v>
      </c>
      <c r="I9866" t="s">
        <v>18</v>
      </c>
      <c r="J9866" t="s">
        <v>10</v>
      </c>
      <c r="K9866" t="s">
        <v>43</v>
      </c>
      <c r="L9866">
        <v>2</v>
      </c>
      <c r="M9866">
        <v>1006</v>
      </c>
      <c r="O9866" t="s">
        <v>28</v>
      </c>
      <c r="R9866" t="s">
        <v>44</v>
      </c>
      <c r="S9866" s="49" t="str">
        <f t="shared" si="1233"/>
        <v>Card</v>
      </c>
      <c r="T9866" s="3">
        <v>0.03</v>
      </c>
      <c r="U9866" s="2">
        <v>15.245999999999999</v>
      </c>
      <c r="V9866" s="2">
        <v>2.92</v>
      </c>
      <c r="W9866" s="54">
        <f>_xlfn.XLOOKUP(M9866,Market!A:A,Market!F:F,0)</f>
        <v>8.8999999999999996E-2</v>
      </c>
      <c r="X9866" s="55">
        <f t="shared" si="1234"/>
        <v>0.45737999999999995</v>
      </c>
      <c r="Y9866" s="55">
        <f t="shared" si="1235"/>
        <v>12.325999999999999</v>
      </c>
      <c r="Z9866" s="54">
        <f t="shared" si="1236"/>
        <v>0.80847435392889933</v>
      </c>
      <c r="AA9866" s="49" t="str">
        <f t="shared" ca="1" si="1237"/>
        <v>Y</v>
      </c>
      <c r="AB9866" s="49">
        <f t="shared" ca="1" si="1238"/>
        <v>6</v>
      </c>
      <c r="AC9866" s="49" t="str">
        <f t="shared" ca="1" si="1239"/>
        <v>Y</v>
      </c>
    </row>
    <row r="9867" spans="1:29" x14ac:dyDescent="0.25">
      <c r="A9867">
        <v>11586</v>
      </c>
      <c r="B9867" s="9">
        <v>43195</v>
      </c>
      <c r="C9867" s="50" t="str">
        <f t="shared" si="1232"/>
        <v>N</v>
      </c>
      <c r="D9867" s="52">
        <f>_xlfn.XLOOKUP(B9867,Cal_Date!B:B,Cal_Date!A:A,0)</f>
        <v>1</v>
      </c>
      <c r="E9867">
        <v>2018</v>
      </c>
      <c r="F9867" t="s">
        <v>124</v>
      </c>
      <c r="G9867" t="s">
        <v>129</v>
      </c>
      <c r="H9867" t="s">
        <v>48</v>
      </c>
      <c r="I9867" t="s">
        <v>18</v>
      </c>
      <c r="J9867" t="s">
        <v>10</v>
      </c>
      <c r="K9867" t="s">
        <v>43</v>
      </c>
      <c r="L9867">
        <v>1</v>
      </c>
      <c r="M9867">
        <v>1006</v>
      </c>
      <c r="O9867" t="s">
        <v>28</v>
      </c>
      <c r="R9867" t="s">
        <v>44</v>
      </c>
      <c r="S9867" s="49" t="str">
        <f t="shared" si="1233"/>
        <v>Card</v>
      </c>
      <c r="T9867" s="3">
        <v>0.03</v>
      </c>
      <c r="U9867" s="2">
        <v>7.6229999999999993</v>
      </c>
      <c r="V9867" s="2">
        <v>1.46</v>
      </c>
      <c r="W9867" s="54">
        <f>_xlfn.XLOOKUP(M9867,Market!A:A,Market!F:F,0)</f>
        <v>8.8999999999999996E-2</v>
      </c>
      <c r="X9867" s="55">
        <f t="shared" si="1234"/>
        <v>0.22868999999999998</v>
      </c>
      <c r="Y9867" s="55">
        <f t="shared" si="1235"/>
        <v>6.1629999999999994</v>
      </c>
      <c r="Z9867" s="54">
        <f t="shared" si="1236"/>
        <v>0.80847435392889933</v>
      </c>
      <c r="AA9867" s="49" t="str">
        <f t="shared" ca="1" si="1237"/>
        <v>Y</v>
      </c>
      <c r="AB9867" s="49">
        <f t="shared" ca="1" si="1238"/>
        <v>6</v>
      </c>
      <c r="AC9867" s="49" t="str">
        <f t="shared" ca="1" si="1239"/>
        <v>Y</v>
      </c>
    </row>
    <row r="9868" spans="1:29" x14ac:dyDescent="0.25">
      <c r="A9868">
        <v>11587</v>
      </c>
      <c r="B9868" s="9">
        <v>43195</v>
      </c>
      <c r="C9868" s="50" t="str">
        <f t="shared" si="1232"/>
        <v>N</v>
      </c>
      <c r="D9868" s="52">
        <f>_xlfn.XLOOKUP(B9868,Cal_Date!B:B,Cal_Date!A:A,0)</f>
        <v>1</v>
      </c>
      <c r="E9868">
        <v>2018</v>
      </c>
      <c r="F9868" t="s">
        <v>124</v>
      </c>
      <c r="G9868" t="s">
        <v>129</v>
      </c>
      <c r="H9868" t="s">
        <v>48</v>
      </c>
      <c r="I9868" t="s">
        <v>18</v>
      </c>
      <c r="J9868" t="s">
        <v>10</v>
      </c>
      <c r="K9868" t="s">
        <v>43</v>
      </c>
      <c r="L9868">
        <v>1</v>
      </c>
      <c r="M9868">
        <v>1006</v>
      </c>
      <c r="O9868" t="s">
        <v>28</v>
      </c>
      <c r="R9868" t="s">
        <v>46</v>
      </c>
      <c r="S9868" s="49" t="str">
        <f t="shared" si="1233"/>
        <v>Card</v>
      </c>
      <c r="T9868" s="3">
        <v>0.04</v>
      </c>
      <c r="U9868" s="2">
        <v>7.6229999999999993</v>
      </c>
      <c r="V9868" s="2">
        <v>1.46</v>
      </c>
      <c r="W9868" s="54">
        <f>_xlfn.XLOOKUP(M9868,Market!A:A,Market!F:F,0)</f>
        <v>8.8999999999999996E-2</v>
      </c>
      <c r="X9868" s="55">
        <f t="shared" si="1234"/>
        <v>0.30491999999999997</v>
      </c>
      <c r="Y9868" s="55">
        <f t="shared" si="1235"/>
        <v>6.1629999999999994</v>
      </c>
      <c r="Z9868" s="54">
        <f t="shared" si="1236"/>
        <v>0.80847435392889933</v>
      </c>
      <c r="AA9868" s="49" t="str">
        <f t="shared" ca="1" si="1237"/>
        <v>Y</v>
      </c>
      <c r="AB9868" s="49">
        <f t="shared" ca="1" si="1238"/>
        <v>6</v>
      </c>
      <c r="AC9868" s="49" t="str">
        <f t="shared" ca="1" si="1239"/>
        <v>Y</v>
      </c>
    </row>
    <row r="9869" spans="1:29" x14ac:dyDescent="0.25">
      <c r="A9869">
        <v>11588</v>
      </c>
      <c r="B9869" s="9">
        <v>43195</v>
      </c>
      <c r="C9869" s="50" t="str">
        <f t="shared" si="1232"/>
        <v>N</v>
      </c>
      <c r="D9869" s="52">
        <f>_xlfn.XLOOKUP(B9869,Cal_Date!B:B,Cal_Date!A:A,0)</f>
        <v>1</v>
      </c>
      <c r="E9869">
        <v>2018</v>
      </c>
      <c r="F9869" t="s">
        <v>124</v>
      </c>
      <c r="G9869" t="s">
        <v>129</v>
      </c>
      <c r="H9869" t="s">
        <v>48</v>
      </c>
      <c r="I9869" t="s">
        <v>18</v>
      </c>
      <c r="J9869" t="s">
        <v>10</v>
      </c>
      <c r="K9869" t="s">
        <v>43</v>
      </c>
      <c r="L9869">
        <v>1</v>
      </c>
      <c r="M9869">
        <v>1004</v>
      </c>
      <c r="O9869" t="s">
        <v>28</v>
      </c>
      <c r="R9869" t="s">
        <v>46</v>
      </c>
      <c r="S9869" s="49" t="str">
        <f t="shared" si="1233"/>
        <v>Card</v>
      </c>
      <c r="T9869" s="3">
        <v>0.04</v>
      </c>
      <c r="U9869" s="2">
        <v>7.42</v>
      </c>
      <c r="V9869" s="2">
        <v>1.46</v>
      </c>
      <c r="W9869" s="54">
        <f>_xlfn.XLOOKUP(M9869,Market!A:A,Market!F:F,0)</f>
        <v>0.06</v>
      </c>
      <c r="X9869" s="55">
        <f t="shared" si="1234"/>
        <v>0.29680000000000001</v>
      </c>
      <c r="Y9869" s="55">
        <f t="shared" si="1235"/>
        <v>5.96</v>
      </c>
      <c r="Z9869" s="54">
        <f t="shared" si="1236"/>
        <v>0.80323450134770891</v>
      </c>
      <c r="AA9869" s="49" t="str">
        <f t="shared" ca="1" si="1237"/>
        <v>Y</v>
      </c>
      <c r="AB9869" s="49">
        <f t="shared" ca="1" si="1238"/>
        <v>6</v>
      </c>
      <c r="AC9869" s="49" t="str">
        <f t="shared" ca="1" si="1239"/>
        <v>Y</v>
      </c>
    </row>
    <row r="9870" spans="1:29" x14ac:dyDescent="0.25">
      <c r="A9870">
        <v>11589</v>
      </c>
      <c r="B9870" s="9">
        <v>43195</v>
      </c>
      <c r="C9870" s="50" t="str">
        <f t="shared" si="1232"/>
        <v>N</v>
      </c>
      <c r="D9870" s="52">
        <f>_xlfn.XLOOKUP(B9870,Cal_Date!B:B,Cal_Date!A:A,0)</f>
        <v>1</v>
      </c>
      <c r="E9870">
        <v>2018</v>
      </c>
      <c r="F9870" t="s">
        <v>124</v>
      </c>
      <c r="G9870" t="s">
        <v>129</v>
      </c>
      <c r="H9870" t="s">
        <v>48</v>
      </c>
      <c r="I9870" t="s">
        <v>18</v>
      </c>
      <c r="J9870" t="s">
        <v>10</v>
      </c>
      <c r="K9870" t="s">
        <v>43</v>
      </c>
      <c r="L9870">
        <v>2</v>
      </c>
      <c r="M9870">
        <v>1004</v>
      </c>
      <c r="O9870" t="s">
        <v>28</v>
      </c>
      <c r="R9870" t="s">
        <v>46</v>
      </c>
      <c r="S9870" s="49" t="str">
        <f t="shared" si="1233"/>
        <v>Card</v>
      </c>
      <c r="T9870" s="3">
        <v>0.04</v>
      </c>
      <c r="U9870" s="2">
        <v>14.84</v>
      </c>
      <c r="V9870" s="2">
        <v>2.92</v>
      </c>
      <c r="W9870" s="54">
        <f>_xlfn.XLOOKUP(M9870,Market!A:A,Market!F:F,0)</f>
        <v>0.06</v>
      </c>
      <c r="X9870" s="55">
        <f t="shared" si="1234"/>
        <v>0.59360000000000002</v>
      </c>
      <c r="Y9870" s="55">
        <f t="shared" si="1235"/>
        <v>11.92</v>
      </c>
      <c r="Z9870" s="54">
        <f t="shared" si="1236"/>
        <v>0.80323450134770891</v>
      </c>
      <c r="AA9870" s="49" t="str">
        <f t="shared" ca="1" si="1237"/>
        <v>Y</v>
      </c>
      <c r="AB9870" s="49">
        <f t="shared" ca="1" si="1238"/>
        <v>6</v>
      </c>
      <c r="AC9870" s="49" t="str">
        <f t="shared" ca="1" si="1239"/>
        <v>Y</v>
      </c>
    </row>
    <row r="9871" spans="1:29" x14ac:dyDescent="0.25">
      <c r="A9871">
        <v>11590</v>
      </c>
      <c r="B9871" s="9">
        <v>43195</v>
      </c>
      <c r="C9871" s="50" t="str">
        <f t="shared" si="1232"/>
        <v>N</v>
      </c>
      <c r="D9871" s="52">
        <f>_xlfn.XLOOKUP(B9871,Cal_Date!B:B,Cal_Date!A:A,0)</f>
        <v>1</v>
      </c>
      <c r="E9871">
        <v>2018</v>
      </c>
      <c r="F9871" t="s">
        <v>124</v>
      </c>
      <c r="G9871" t="s">
        <v>129</v>
      </c>
      <c r="H9871" t="s">
        <v>48</v>
      </c>
      <c r="I9871" t="s">
        <v>18</v>
      </c>
      <c r="J9871" t="s">
        <v>10</v>
      </c>
      <c r="K9871" t="s">
        <v>43</v>
      </c>
      <c r="L9871">
        <v>1</v>
      </c>
      <c r="M9871">
        <v>1000</v>
      </c>
      <c r="O9871" t="s">
        <v>25</v>
      </c>
      <c r="R9871" t="s">
        <v>47</v>
      </c>
      <c r="S9871" s="49" t="str">
        <f t="shared" si="1233"/>
        <v>Card</v>
      </c>
      <c r="T9871" s="3">
        <v>3.5000000000000003E-2</v>
      </c>
      <c r="U9871" s="2">
        <v>7.5600000000000005</v>
      </c>
      <c r="V9871" s="2">
        <v>1.46</v>
      </c>
      <c r="W9871" s="54">
        <f>_xlfn.XLOOKUP(M9871,Market!A:A,Market!F:F,0)</f>
        <v>0.08</v>
      </c>
      <c r="X9871" s="55">
        <f t="shared" si="1234"/>
        <v>0.26460000000000006</v>
      </c>
      <c r="Y9871" s="55">
        <f t="shared" si="1235"/>
        <v>6.1000000000000005</v>
      </c>
      <c r="Z9871" s="54">
        <f t="shared" si="1236"/>
        <v>0.80687830687830686</v>
      </c>
      <c r="AA9871" s="49" t="str">
        <f t="shared" ca="1" si="1237"/>
        <v>Y</v>
      </c>
      <c r="AB9871" s="49">
        <f t="shared" ca="1" si="1238"/>
        <v>6</v>
      </c>
      <c r="AC9871" s="49" t="str">
        <f t="shared" ca="1" si="1239"/>
        <v>Y</v>
      </c>
    </row>
    <row r="9872" spans="1:29" x14ac:dyDescent="0.25">
      <c r="A9872">
        <v>11591</v>
      </c>
      <c r="B9872" s="9">
        <v>43195</v>
      </c>
      <c r="C9872" s="50" t="str">
        <f t="shared" si="1232"/>
        <v>N</v>
      </c>
      <c r="D9872" s="52">
        <f>_xlfn.XLOOKUP(B9872,Cal_Date!B:B,Cal_Date!A:A,0)</f>
        <v>1</v>
      </c>
      <c r="E9872">
        <v>2018</v>
      </c>
      <c r="F9872" t="s">
        <v>124</v>
      </c>
      <c r="G9872" t="s">
        <v>129</v>
      </c>
      <c r="H9872" t="s">
        <v>11</v>
      </c>
      <c r="I9872" t="s">
        <v>11</v>
      </c>
      <c r="J9872" t="s">
        <v>15</v>
      </c>
      <c r="K9872" t="s">
        <v>42</v>
      </c>
      <c r="L9872">
        <v>2</v>
      </c>
      <c r="M9872">
        <v>1000</v>
      </c>
      <c r="O9872" t="s">
        <v>25</v>
      </c>
      <c r="R9872" t="s">
        <v>46</v>
      </c>
      <c r="S9872" s="49" t="str">
        <f t="shared" si="1233"/>
        <v>Card</v>
      </c>
      <c r="T9872" s="3">
        <v>0.04</v>
      </c>
      <c r="U9872" s="2">
        <v>5.4</v>
      </c>
      <c r="V9872" s="2">
        <v>1.74</v>
      </c>
      <c r="W9872" s="54">
        <f>_xlfn.XLOOKUP(M9872,Market!A:A,Market!F:F,0)</f>
        <v>0.08</v>
      </c>
      <c r="X9872" s="55">
        <f t="shared" si="1234"/>
        <v>0.21600000000000003</v>
      </c>
      <c r="Y9872" s="55">
        <f t="shared" si="1235"/>
        <v>3.66</v>
      </c>
      <c r="Z9872" s="54">
        <f t="shared" si="1236"/>
        <v>0.67777777777777781</v>
      </c>
      <c r="AA9872" s="49" t="str">
        <f t="shared" ca="1" si="1237"/>
        <v>Y</v>
      </c>
      <c r="AB9872" s="49">
        <f t="shared" ca="1" si="1238"/>
        <v>6</v>
      </c>
      <c r="AC9872" s="49" t="str">
        <f t="shared" ca="1" si="1239"/>
        <v>Y</v>
      </c>
    </row>
    <row r="9873" spans="1:29" x14ac:dyDescent="0.25">
      <c r="A9873">
        <v>11592</v>
      </c>
      <c r="B9873" s="9">
        <v>43195</v>
      </c>
      <c r="C9873" s="50" t="str">
        <f t="shared" si="1232"/>
        <v>N</v>
      </c>
      <c r="D9873" s="52">
        <f>_xlfn.XLOOKUP(B9873,Cal_Date!B:B,Cal_Date!A:A,0)</f>
        <v>1</v>
      </c>
      <c r="E9873">
        <v>2018</v>
      </c>
      <c r="F9873" t="s">
        <v>124</v>
      </c>
      <c r="G9873" t="s">
        <v>129</v>
      </c>
      <c r="H9873" t="s">
        <v>48</v>
      </c>
      <c r="I9873" t="s">
        <v>18</v>
      </c>
      <c r="J9873" t="s">
        <v>10</v>
      </c>
      <c r="K9873" t="s">
        <v>43</v>
      </c>
      <c r="L9873">
        <v>1</v>
      </c>
      <c r="M9873">
        <v>1000</v>
      </c>
      <c r="O9873" t="s">
        <v>25</v>
      </c>
      <c r="R9873" t="s">
        <v>47</v>
      </c>
      <c r="S9873" s="49" t="str">
        <f t="shared" si="1233"/>
        <v>Card</v>
      </c>
      <c r="T9873" s="3">
        <v>3.5000000000000003E-2</v>
      </c>
      <c r="U9873" s="2">
        <v>7.5600000000000005</v>
      </c>
      <c r="V9873" s="2">
        <v>1.46</v>
      </c>
      <c r="W9873" s="54">
        <f>_xlfn.XLOOKUP(M9873,Market!A:A,Market!F:F,0)</f>
        <v>0.08</v>
      </c>
      <c r="X9873" s="55">
        <f t="shared" si="1234"/>
        <v>0.26460000000000006</v>
      </c>
      <c r="Y9873" s="55">
        <f t="shared" si="1235"/>
        <v>6.1000000000000005</v>
      </c>
      <c r="Z9873" s="54">
        <f t="shared" si="1236"/>
        <v>0.80687830687830686</v>
      </c>
      <c r="AA9873" s="49" t="str">
        <f t="shared" ca="1" si="1237"/>
        <v>Y</v>
      </c>
      <c r="AB9873" s="49">
        <f t="shared" ca="1" si="1238"/>
        <v>6</v>
      </c>
      <c r="AC9873" s="49" t="str">
        <f t="shared" ca="1" si="1239"/>
        <v>Y</v>
      </c>
    </row>
    <row r="9874" spans="1:29" x14ac:dyDescent="0.25">
      <c r="A9874">
        <v>11593</v>
      </c>
      <c r="B9874" s="9">
        <v>43195</v>
      </c>
      <c r="C9874" s="50" t="str">
        <f t="shared" si="1232"/>
        <v>N</v>
      </c>
      <c r="D9874" s="52">
        <f>_xlfn.XLOOKUP(B9874,Cal_Date!B:B,Cal_Date!A:A,0)</f>
        <v>1</v>
      </c>
      <c r="E9874">
        <v>2018</v>
      </c>
      <c r="F9874" t="s">
        <v>124</v>
      </c>
      <c r="G9874" t="s">
        <v>129</v>
      </c>
      <c r="H9874" t="s">
        <v>48</v>
      </c>
      <c r="I9874" t="s">
        <v>18</v>
      </c>
      <c r="J9874" t="s">
        <v>10</v>
      </c>
      <c r="K9874" t="s">
        <v>43</v>
      </c>
      <c r="L9874">
        <v>2</v>
      </c>
      <c r="M9874">
        <v>1008</v>
      </c>
      <c r="O9874" t="s">
        <v>28</v>
      </c>
      <c r="R9874" t="s">
        <v>46</v>
      </c>
      <c r="S9874" s="49" t="str">
        <f t="shared" si="1233"/>
        <v>Card</v>
      </c>
      <c r="T9874" s="3">
        <v>0.04</v>
      </c>
      <c r="U9874" s="2">
        <v>15.245999999999999</v>
      </c>
      <c r="V9874" s="2">
        <v>2.92</v>
      </c>
      <c r="W9874" s="54">
        <f>_xlfn.XLOOKUP(M9874,Market!A:A,Market!F:F,0)</f>
        <v>8.8999999999999996E-2</v>
      </c>
      <c r="X9874" s="55">
        <f t="shared" si="1234"/>
        <v>0.60983999999999994</v>
      </c>
      <c r="Y9874" s="55">
        <f t="shared" si="1235"/>
        <v>12.325999999999999</v>
      </c>
      <c r="Z9874" s="54">
        <f t="shared" si="1236"/>
        <v>0.80847435392889933</v>
      </c>
      <c r="AA9874" s="49" t="str">
        <f t="shared" ca="1" si="1237"/>
        <v>Y</v>
      </c>
      <c r="AB9874" s="49">
        <f t="shared" ca="1" si="1238"/>
        <v>6</v>
      </c>
      <c r="AC9874" s="49" t="str">
        <f t="shared" ca="1" si="1239"/>
        <v>Y</v>
      </c>
    </row>
    <row r="9875" spans="1:29" x14ac:dyDescent="0.25">
      <c r="A9875">
        <v>11594</v>
      </c>
      <c r="B9875" s="9">
        <v>43195</v>
      </c>
      <c r="C9875" s="50" t="str">
        <f t="shared" si="1232"/>
        <v>N</v>
      </c>
      <c r="D9875" s="52">
        <f>_xlfn.XLOOKUP(B9875,Cal_Date!B:B,Cal_Date!A:A,0)</f>
        <v>1</v>
      </c>
      <c r="E9875">
        <v>2018</v>
      </c>
      <c r="F9875" t="s">
        <v>124</v>
      </c>
      <c r="G9875" t="s">
        <v>129</v>
      </c>
      <c r="H9875" t="s">
        <v>48</v>
      </c>
      <c r="I9875" t="s">
        <v>18</v>
      </c>
      <c r="J9875" t="s">
        <v>10</v>
      </c>
      <c r="K9875" t="s">
        <v>43</v>
      </c>
      <c r="L9875">
        <v>1</v>
      </c>
      <c r="M9875">
        <v>1008</v>
      </c>
      <c r="O9875" t="s">
        <v>28</v>
      </c>
      <c r="R9875" t="s">
        <v>44</v>
      </c>
      <c r="S9875" s="49" t="str">
        <f t="shared" si="1233"/>
        <v>Card</v>
      </c>
      <c r="T9875" s="3">
        <v>0.03</v>
      </c>
      <c r="U9875" s="2">
        <v>7.6229999999999993</v>
      </c>
      <c r="V9875" s="2">
        <v>1.46</v>
      </c>
      <c r="W9875" s="54">
        <f>_xlfn.XLOOKUP(M9875,Market!A:A,Market!F:F,0)</f>
        <v>8.8999999999999996E-2</v>
      </c>
      <c r="X9875" s="55">
        <f t="shared" si="1234"/>
        <v>0.22868999999999998</v>
      </c>
      <c r="Y9875" s="55">
        <f t="shared" si="1235"/>
        <v>6.1629999999999994</v>
      </c>
      <c r="Z9875" s="54">
        <f t="shared" si="1236"/>
        <v>0.80847435392889933</v>
      </c>
      <c r="AA9875" s="49" t="str">
        <f t="shared" ca="1" si="1237"/>
        <v>Y</v>
      </c>
      <c r="AB9875" s="49">
        <f t="shared" ca="1" si="1238"/>
        <v>6</v>
      </c>
      <c r="AC9875" s="49" t="str">
        <f t="shared" ca="1" si="1239"/>
        <v>Y</v>
      </c>
    </row>
    <row r="9876" spans="1:29" x14ac:dyDescent="0.25">
      <c r="A9876">
        <v>11595</v>
      </c>
      <c r="B9876" s="9">
        <v>43195</v>
      </c>
      <c r="C9876" s="50" t="str">
        <f t="shared" si="1232"/>
        <v>N</v>
      </c>
      <c r="D9876" s="52">
        <f>_xlfn.XLOOKUP(B9876,Cal_Date!B:B,Cal_Date!A:A,0)</f>
        <v>1</v>
      </c>
      <c r="E9876">
        <v>2018</v>
      </c>
      <c r="F9876" t="s">
        <v>124</v>
      </c>
      <c r="G9876" t="s">
        <v>129</v>
      </c>
      <c r="H9876" t="s">
        <v>14</v>
      </c>
      <c r="I9876" t="s">
        <v>18</v>
      </c>
      <c r="J9876" t="s">
        <v>15</v>
      </c>
      <c r="K9876" t="s">
        <v>43</v>
      </c>
      <c r="L9876">
        <v>1</v>
      </c>
      <c r="M9876">
        <v>1009</v>
      </c>
      <c r="O9876" t="s">
        <v>28</v>
      </c>
      <c r="R9876" t="s">
        <v>46</v>
      </c>
      <c r="S9876" s="49" t="str">
        <f t="shared" si="1233"/>
        <v>Card</v>
      </c>
      <c r="T9876" s="3">
        <v>0.04</v>
      </c>
      <c r="U9876" s="2">
        <v>5.4450000000000003</v>
      </c>
      <c r="V9876" s="2">
        <v>2.2200000000000002</v>
      </c>
      <c r="W9876" s="54">
        <f>_xlfn.XLOOKUP(M9876,Market!A:A,Market!F:F,0)</f>
        <v>8.8999999999999996E-2</v>
      </c>
      <c r="X9876" s="55">
        <f t="shared" si="1234"/>
        <v>0.21780000000000002</v>
      </c>
      <c r="Y9876" s="55">
        <f t="shared" si="1235"/>
        <v>3.2250000000000001</v>
      </c>
      <c r="Z9876" s="54">
        <f t="shared" si="1236"/>
        <v>0.59228650137741046</v>
      </c>
      <c r="AA9876" s="49" t="str">
        <f t="shared" ca="1" si="1237"/>
        <v>Y</v>
      </c>
      <c r="AB9876" s="49">
        <f t="shared" ca="1" si="1238"/>
        <v>6</v>
      </c>
      <c r="AC9876" s="49" t="str">
        <f t="shared" ca="1" si="1239"/>
        <v>Y</v>
      </c>
    </row>
    <row r="9877" spans="1:29" x14ac:dyDescent="0.25">
      <c r="A9877">
        <v>11596</v>
      </c>
      <c r="B9877" s="9">
        <v>43195</v>
      </c>
      <c r="C9877" s="50" t="str">
        <f t="shared" si="1232"/>
        <v>N</v>
      </c>
      <c r="D9877" s="52">
        <f>_xlfn.XLOOKUP(B9877,Cal_Date!B:B,Cal_Date!A:A,0)</f>
        <v>1</v>
      </c>
      <c r="E9877">
        <v>2018</v>
      </c>
      <c r="F9877" t="s">
        <v>124</v>
      </c>
      <c r="G9877" t="s">
        <v>129</v>
      </c>
      <c r="H9877" t="s">
        <v>48</v>
      </c>
      <c r="I9877" t="s">
        <v>18</v>
      </c>
      <c r="J9877" t="s">
        <v>10</v>
      </c>
      <c r="K9877" t="s">
        <v>43</v>
      </c>
      <c r="L9877">
        <v>1</v>
      </c>
      <c r="M9877">
        <v>1010</v>
      </c>
      <c r="O9877" t="s">
        <v>25</v>
      </c>
      <c r="R9877" t="s">
        <v>44</v>
      </c>
      <c r="S9877" s="49" t="str">
        <f t="shared" si="1233"/>
        <v>Card</v>
      </c>
      <c r="T9877" s="3">
        <v>0.03</v>
      </c>
      <c r="U9877" s="2">
        <v>7.5600000000000005</v>
      </c>
      <c r="V9877" s="2">
        <v>1.46</v>
      </c>
      <c r="W9877" s="54">
        <f>_xlfn.XLOOKUP(M9877,Market!A:A,Market!F:F,0)</f>
        <v>0.08</v>
      </c>
      <c r="X9877" s="55">
        <f t="shared" si="1234"/>
        <v>0.2268</v>
      </c>
      <c r="Y9877" s="55">
        <f t="shared" si="1235"/>
        <v>6.1000000000000005</v>
      </c>
      <c r="Z9877" s="54">
        <f t="shared" si="1236"/>
        <v>0.80687830687830686</v>
      </c>
      <c r="AA9877" s="49" t="str">
        <f t="shared" ca="1" si="1237"/>
        <v>Y</v>
      </c>
      <c r="AB9877" s="49">
        <f t="shared" ca="1" si="1238"/>
        <v>6</v>
      </c>
      <c r="AC9877" s="49" t="str">
        <f t="shared" ca="1" si="1239"/>
        <v>Y</v>
      </c>
    </row>
    <row r="9878" spans="1:29" x14ac:dyDescent="0.25">
      <c r="A9878">
        <v>11597</v>
      </c>
      <c r="B9878" s="9">
        <v>43195</v>
      </c>
      <c r="C9878" s="50" t="str">
        <f t="shared" si="1232"/>
        <v>N</v>
      </c>
      <c r="D9878" s="52">
        <f>_xlfn.XLOOKUP(B9878,Cal_Date!B:B,Cal_Date!A:A,0)</f>
        <v>1</v>
      </c>
      <c r="E9878">
        <v>2018</v>
      </c>
      <c r="F9878" t="s">
        <v>124</v>
      </c>
      <c r="G9878" t="s">
        <v>129</v>
      </c>
      <c r="H9878" t="s">
        <v>48</v>
      </c>
      <c r="I9878" t="s">
        <v>18</v>
      </c>
      <c r="J9878" t="s">
        <v>10</v>
      </c>
      <c r="K9878" t="s">
        <v>43</v>
      </c>
      <c r="L9878">
        <v>1</v>
      </c>
      <c r="M9878">
        <v>1008</v>
      </c>
      <c r="O9878" t="s">
        <v>28</v>
      </c>
      <c r="R9878" t="s">
        <v>47</v>
      </c>
      <c r="S9878" s="49" t="str">
        <f t="shared" si="1233"/>
        <v>Card</v>
      </c>
      <c r="T9878" s="3">
        <v>3.5000000000000003E-2</v>
      </c>
      <c r="U9878" s="2">
        <v>7.6229999999999993</v>
      </c>
      <c r="V9878" s="2">
        <v>1.46</v>
      </c>
      <c r="W9878" s="54">
        <f>_xlfn.XLOOKUP(M9878,Market!A:A,Market!F:F,0)</f>
        <v>8.8999999999999996E-2</v>
      </c>
      <c r="X9878" s="55">
        <f t="shared" si="1234"/>
        <v>0.26680500000000001</v>
      </c>
      <c r="Y9878" s="55">
        <f t="shared" si="1235"/>
        <v>6.1629999999999994</v>
      </c>
      <c r="Z9878" s="54">
        <f t="shared" si="1236"/>
        <v>0.80847435392889933</v>
      </c>
      <c r="AA9878" s="49" t="str">
        <f t="shared" ca="1" si="1237"/>
        <v>Y</v>
      </c>
      <c r="AB9878" s="49">
        <f t="shared" ca="1" si="1238"/>
        <v>6</v>
      </c>
      <c r="AC9878" s="49" t="str">
        <f t="shared" ca="1" si="1239"/>
        <v>Y</v>
      </c>
    </row>
    <row r="9879" spans="1:29" x14ac:dyDescent="0.25">
      <c r="A9879">
        <v>11598</v>
      </c>
      <c r="B9879" s="9">
        <v>43195</v>
      </c>
      <c r="C9879" s="50" t="str">
        <f t="shared" si="1232"/>
        <v>N</v>
      </c>
      <c r="D9879" s="52">
        <f>_xlfn.XLOOKUP(B9879,Cal_Date!B:B,Cal_Date!A:A,0)</f>
        <v>1</v>
      </c>
      <c r="E9879">
        <v>2018</v>
      </c>
      <c r="F9879" t="s">
        <v>124</v>
      </c>
      <c r="G9879" t="s">
        <v>129</v>
      </c>
      <c r="H9879" t="s">
        <v>48</v>
      </c>
      <c r="I9879" t="s">
        <v>18</v>
      </c>
      <c r="J9879" t="s">
        <v>10</v>
      </c>
      <c r="K9879" t="s">
        <v>43</v>
      </c>
      <c r="L9879">
        <v>2</v>
      </c>
      <c r="M9879">
        <v>1008</v>
      </c>
      <c r="O9879" t="s">
        <v>28</v>
      </c>
      <c r="R9879" t="s">
        <v>46</v>
      </c>
      <c r="S9879" s="49" t="str">
        <f t="shared" si="1233"/>
        <v>Card</v>
      </c>
      <c r="T9879" s="3">
        <v>0.04</v>
      </c>
      <c r="U9879" s="2">
        <v>15.245999999999999</v>
      </c>
      <c r="V9879" s="2">
        <v>2.92</v>
      </c>
      <c r="W9879" s="54">
        <f>_xlfn.XLOOKUP(M9879,Market!A:A,Market!F:F,0)</f>
        <v>8.8999999999999996E-2</v>
      </c>
      <c r="X9879" s="55">
        <f t="shared" si="1234"/>
        <v>0.60983999999999994</v>
      </c>
      <c r="Y9879" s="55">
        <f t="shared" si="1235"/>
        <v>12.325999999999999</v>
      </c>
      <c r="Z9879" s="54">
        <f t="shared" si="1236"/>
        <v>0.80847435392889933</v>
      </c>
      <c r="AA9879" s="49" t="str">
        <f t="shared" ca="1" si="1237"/>
        <v>Y</v>
      </c>
      <c r="AB9879" s="49">
        <f t="shared" ca="1" si="1238"/>
        <v>6</v>
      </c>
      <c r="AC9879" s="49" t="str">
        <f t="shared" ca="1" si="1239"/>
        <v>Y</v>
      </c>
    </row>
    <row r="9880" spans="1:29" x14ac:dyDescent="0.25">
      <c r="A9880">
        <v>11599</v>
      </c>
      <c r="B9880" s="9">
        <v>43195</v>
      </c>
      <c r="C9880" s="50" t="str">
        <f t="shared" si="1232"/>
        <v>N</v>
      </c>
      <c r="D9880" s="52">
        <f>_xlfn.XLOOKUP(B9880,Cal_Date!B:B,Cal_Date!A:A,0)</f>
        <v>1</v>
      </c>
      <c r="E9880">
        <v>2018</v>
      </c>
      <c r="F9880" t="s">
        <v>124</v>
      </c>
      <c r="G9880" t="s">
        <v>129</v>
      </c>
      <c r="H9880" t="s">
        <v>48</v>
      </c>
      <c r="I9880" t="s">
        <v>18</v>
      </c>
      <c r="J9880" t="s">
        <v>10</v>
      </c>
      <c r="K9880" t="s">
        <v>43</v>
      </c>
      <c r="L9880">
        <v>1</v>
      </c>
      <c r="M9880">
        <v>1008</v>
      </c>
      <c r="O9880" t="s">
        <v>28</v>
      </c>
      <c r="R9880" t="s">
        <v>46</v>
      </c>
      <c r="S9880" s="49" t="str">
        <f t="shared" si="1233"/>
        <v>Card</v>
      </c>
      <c r="T9880" s="3">
        <v>0.04</v>
      </c>
      <c r="U9880" s="2">
        <v>7.6229999999999993</v>
      </c>
      <c r="V9880" s="2">
        <v>1.46</v>
      </c>
      <c r="W9880" s="54">
        <f>_xlfn.XLOOKUP(M9880,Market!A:A,Market!F:F,0)</f>
        <v>8.8999999999999996E-2</v>
      </c>
      <c r="X9880" s="55">
        <f t="shared" si="1234"/>
        <v>0.30491999999999997</v>
      </c>
      <c r="Y9880" s="55">
        <f t="shared" si="1235"/>
        <v>6.1629999999999994</v>
      </c>
      <c r="Z9880" s="54">
        <f t="shared" si="1236"/>
        <v>0.80847435392889933</v>
      </c>
      <c r="AA9880" s="49" t="str">
        <f t="shared" ca="1" si="1237"/>
        <v>Y</v>
      </c>
      <c r="AB9880" s="49">
        <f t="shared" ca="1" si="1238"/>
        <v>6</v>
      </c>
      <c r="AC9880" s="49" t="str">
        <f t="shared" ca="1" si="1239"/>
        <v>Y</v>
      </c>
    </row>
    <row r="9881" spans="1:29" x14ac:dyDescent="0.25">
      <c r="A9881">
        <v>11600</v>
      </c>
      <c r="B9881" s="9">
        <v>43195</v>
      </c>
      <c r="C9881" s="50" t="str">
        <f t="shared" si="1232"/>
        <v>N</v>
      </c>
      <c r="D9881" s="52">
        <f>_xlfn.XLOOKUP(B9881,Cal_Date!B:B,Cal_Date!A:A,0)</f>
        <v>1</v>
      </c>
      <c r="E9881">
        <v>2018</v>
      </c>
      <c r="F9881" t="s">
        <v>124</v>
      </c>
      <c r="G9881" t="s">
        <v>129</v>
      </c>
      <c r="H9881" t="s">
        <v>11</v>
      </c>
      <c r="I9881" t="s">
        <v>11</v>
      </c>
      <c r="J9881" t="s">
        <v>15</v>
      </c>
      <c r="K9881" t="s">
        <v>42</v>
      </c>
      <c r="L9881">
        <v>1</v>
      </c>
      <c r="M9881">
        <v>1004</v>
      </c>
      <c r="O9881" t="s">
        <v>28</v>
      </c>
      <c r="R9881" t="s">
        <v>44</v>
      </c>
      <c r="S9881" s="49" t="str">
        <f t="shared" si="1233"/>
        <v>Card</v>
      </c>
      <c r="T9881" s="3">
        <v>0.03</v>
      </c>
      <c r="U9881" s="2">
        <v>2.6500000000000004</v>
      </c>
      <c r="V9881" s="2">
        <v>0.87</v>
      </c>
      <c r="W9881" s="54">
        <f>_xlfn.XLOOKUP(M9881,Market!A:A,Market!F:F,0)</f>
        <v>0.06</v>
      </c>
      <c r="X9881" s="55">
        <f t="shared" si="1234"/>
        <v>7.9500000000000001E-2</v>
      </c>
      <c r="Y9881" s="55">
        <f t="shared" si="1235"/>
        <v>1.7800000000000002</v>
      </c>
      <c r="Z9881" s="54">
        <f t="shared" si="1236"/>
        <v>0.67169811320754713</v>
      </c>
      <c r="AA9881" s="49" t="str">
        <f t="shared" ca="1" si="1237"/>
        <v>Y</v>
      </c>
      <c r="AB9881" s="49">
        <f t="shared" ca="1" si="1238"/>
        <v>6</v>
      </c>
      <c r="AC9881" s="49" t="str">
        <f t="shared" ca="1" si="1239"/>
        <v>Y</v>
      </c>
    </row>
    <row r="9882" spans="1:29" x14ac:dyDescent="0.25">
      <c r="A9882">
        <v>11601</v>
      </c>
      <c r="B9882" s="9">
        <v>43195</v>
      </c>
      <c r="C9882" s="50" t="str">
        <f t="shared" si="1232"/>
        <v>N</v>
      </c>
      <c r="D9882" s="52">
        <f>_xlfn.XLOOKUP(B9882,Cal_Date!B:B,Cal_Date!A:A,0)</f>
        <v>1</v>
      </c>
      <c r="E9882">
        <v>2018</v>
      </c>
      <c r="F9882" t="s">
        <v>124</v>
      </c>
      <c r="G9882" t="s">
        <v>129</v>
      </c>
      <c r="H9882" t="s">
        <v>14</v>
      </c>
      <c r="I9882" t="s">
        <v>18</v>
      </c>
      <c r="J9882" t="s">
        <v>15</v>
      </c>
      <c r="K9882" t="s">
        <v>43</v>
      </c>
      <c r="L9882">
        <v>1</v>
      </c>
      <c r="M9882">
        <v>1009</v>
      </c>
      <c r="O9882" t="s">
        <v>28</v>
      </c>
      <c r="R9882" t="s">
        <v>44</v>
      </c>
      <c r="S9882" s="49" t="str">
        <f t="shared" si="1233"/>
        <v>Card</v>
      </c>
      <c r="T9882" s="3">
        <v>0.03</v>
      </c>
      <c r="U9882" s="2">
        <v>5.4450000000000003</v>
      </c>
      <c r="V9882" s="2">
        <v>2.1</v>
      </c>
      <c r="W9882" s="54">
        <f>_xlfn.XLOOKUP(M9882,Market!A:A,Market!F:F,0)</f>
        <v>8.8999999999999996E-2</v>
      </c>
      <c r="X9882" s="55">
        <f t="shared" si="1234"/>
        <v>0.16335</v>
      </c>
      <c r="Y9882" s="55">
        <f t="shared" si="1235"/>
        <v>3.3450000000000002</v>
      </c>
      <c r="Z9882" s="54">
        <f t="shared" si="1236"/>
        <v>0.61432506887052341</v>
      </c>
      <c r="AA9882" s="49" t="str">
        <f t="shared" ca="1" si="1237"/>
        <v>Y</v>
      </c>
      <c r="AB9882" s="49">
        <f t="shared" ca="1" si="1238"/>
        <v>6</v>
      </c>
      <c r="AC9882" s="49" t="str">
        <f t="shared" ca="1" si="1239"/>
        <v>Y</v>
      </c>
    </row>
    <row r="9883" spans="1:29" x14ac:dyDescent="0.25">
      <c r="A9883">
        <v>11602</v>
      </c>
      <c r="B9883" s="9">
        <v>43195</v>
      </c>
      <c r="C9883" s="50" t="str">
        <f t="shared" si="1232"/>
        <v>N</v>
      </c>
      <c r="D9883" s="52">
        <f>_xlfn.XLOOKUP(B9883,Cal_Date!B:B,Cal_Date!A:A,0)</f>
        <v>1</v>
      </c>
      <c r="E9883">
        <v>2018</v>
      </c>
      <c r="F9883" t="s">
        <v>124</v>
      </c>
      <c r="G9883" t="s">
        <v>129</v>
      </c>
      <c r="H9883" t="s">
        <v>11</v>
      </c>
      <c r="I9883" t="s">
        <v>18</v>
      </c>
      <c r="J9883" t="s">
        <v>15</v>
      </c>
      <c r="K9883" t="s">
        <v>42</v>
      </c>
      <c r="L9883">
        <v>1</v>
      </c>
      <c r="M9883">
        <v>1010</v>
      </c>
      <c r="O9883" t="s">
        <v>25</v>
      </c>
      <c r="R9883" t="s">
        <v>46</v>
      </c>
      <c r="S9883" s="49" t="str">
        <f t="shared" si="1233"/>
        <v>Card</v>
      </c>
      <c r="T9883" s="3">
        <v>0.04</v>
      </c>
      <c r="U9883" s="2">
        <v>2.7</v>
      </c>
      <c r="V9883" s="2">
        <v>1.4</v>
      </c>
      <c r="W9883" s="54">
        <f>_xlfn.XLOOKUP(M9883,Market!A:A,Market!F:F,0)</f>
        <v>0.08</v>
      </c>
      <c r="X9883" s="55">
        <f t="shared" si="1234"/>
        <v>0.10800000000000001</v>
      </c>
      <c r="Y9883" s="55">
        <f t="shared" si="1235"/>
        <v>1.3000000000000003</v>
      </c>
      <c r="Z9883" s="54">
        <f t="shared" si="1236"/>
        <v>0.48148148148148157</v>
      </c>
      <c r="AA9883" s="49" t="str">
        <f t="shared" ca="1" si="1237"/>
        <v>Y</v>
      </c>
      <c r="AB9883" s="49">
        <f t="shared" ca="1" si="1238"/>
        <v>6</v>
      </c>
      <c r="AC9883" s="49" t="str">
        <f t="shared" ca="1" si="1239"/>
        <v>Y</v>
      </c>
    </row>
    <row r="9884" spans="1:29" x14ac:dyDescent="0.25">
      <c r="A9884">
        <v>11603</v>
      </c>
      <c r="B9884" s="9">
        <v>43195</v>
      </c>
      <c r="C9884" s="50" t="str">
        <f t="shared" si="1232"/>
        <v>N</v>
      </c>
      <c r="D9884" s="52">
        <f>_xlfn.XLOOKUP(B9884,Cal_Date!B:B,Cal_Date!A:A,0)</f>
        <v>1</v>
      </c>
      <c r="E9884">
        <v>2018</v>
      </c>
      <c r="F9884" t="s">
        <v>124</v>
      </c>
      <c r="G9884" t="s">
        <v>129</v>
      </c>
      <c r="H9884" t="s">
        <v>11</v>
      </c>
      <c r="I9884" t="s">
        <v>11</v>
      </c>
      <c r="J9884" t="s">
        <v>15</v>
      </c>
      <c r="K9884" t="s">
        <v>42</v>
      </c>
      <c r="L9884">
        <v>1</v>
      </c>
      <c r="M9884">
        <v>1011</v>
      </c>
      <c r="O9884" t="s">
        <v>25</v>
      </c>
      <c r="R9884" t="s">
        <v>47</v>
      </c>
      <c r="S9884" s="49" t="str">
        <f t="shared" si="1233"/>
        <v>Card</v>
      </c>
      <c r="T9884" s="3">
        <v>3.5000000000000003E-2</v>
      </c>
      <c r="U9884" s="2">
        <v>2.6500000000000004</v>
      </c>
      <c r="V9884" s="2">
        <v>0.87</v>
      </c>
      <c r="W9884" s="54">
        <f>_xlfn.XLOOKUP(M9884,Market!A:A,Market!F:F,0)</f>
        <v>0.06</v>
      </c>
      <c r="X9884" s="55">
        <f t="shared" si="1234"/>
        <v>9.2750000000000027E-2</v>
      </c>
      <c r="Y9884" s="55">
        <f t="shared" si="1235"/>
        <v>1.7800000000000002</v>
      </c>
      <c r="Z9884" s="54">
        <f t="shared" si="1236"/>
        <v>0.67169811320754713</v>
      </c>
      <c r="AA9884" s="49" t="str">
        <f t="shared" ca="1" si="1237"/>
        <v>Y</v>
      </c>
      <c r="AB9884" s="49">
        <f t="shared" ca="1" si="1238"/>
        <v>6</v>
      </c>
      <c r="AC9884" s="49" t="str">
        <f t="shared" ca="1" si="1239"/>
        <v>Y</v>
      </c>
    </row>
    <row r="9885" spans="1:29" x14ac:dyDescent="0.25">
      <c r="A9885">
        <v>11604</v>
      </c>
      <c r="B9885" s="9">
        <v>43195</v>
      </c>
      <c r="C9885" s="50" t="str">
        <f t="shared" si="1232"/>
        <v>N</v>
      </c>
      <c r="D9885" s="52">
        <f>_xlfn.XLOOKUP(B9885,Cal_Date!B:B,Cal_Date!A:A,0)</f>
        <v>1</v>
      </c>
      <c r="E9885">
        <v>2018</v>
      </c>
      <c r="F9885" t="s">
        <v>124</v>
      </c>
      <c r="G9885" t="s">
        <v>129</v>
      </c>
      <c r="H9885" t="s">
        <v>48</v>
      </c>
      <c r="I9885" t="s">
        <v>18</v>
      </c>
      <c r="J9885" t="s">
        <v>10</v>
      </c>
      <c r="K9885" t="s">
        <v>43</v>
      </c>
      <c r="L9885">
        <v>2</v>
      </c>
      <c r="M9885">
        <v>1011</v>
      </c>
      <c r="O9885" t="s">
        <v>25</v>
      </c>
      <c r="R9885" t="s">
        <v>46</v>
      </c>
      <c r="S9885" s="49" t="str">
        <f t="shared" si="1233"/>
        <v>Card</v>
      </c>
      <c r="T9885" s="3">
        <v>0.04</v>
      </c>
      <c r="U9885" s="2">
        <v>14.84</v>
      </c>
      <c r="V9885" s="2">
        <v>2.92</v>
      </c>
      <c r="W9885" s="54">
        <f>_xlfn.XLOOKUP(M9885,Market!A:A,Market!F:F,0)</f>
        <v>0.06</v>
      </c>
      <c r="X9885" s="55">
        <f t="shared" si="1234"/>
        <v>0.59360000000000002</v>
      </c>
      <c r="Y9885" s="55">
        <f t="shared" si="1235"/>
        <v>11.92</v>
      </c>
      <c r="Z9885" s="54">
        <f t="shared" si="1236"/>
        <v>0.80323450134770891</v>
      </c>
      <c r="AA9885" s="49" t="str">
        <f t="shared" ca="1" si="1237"/>
        <v>Y</v>
      </c>
      <c r="AB9885" s="49">
        <f t="shared" ca="1" si="1238"/>
        <v>6</v>
      </c>
      <c r="AC9885" s="49" t="str">
        <f t="shared" ca="1" si="1239"/>
        <v>Y</v>
      </c>
    </row>
    <row r="9886" spans="1:29" x14ac:dyDescent="0.25">
      <c r="A9886">
        <v>11605</v>
      </c>
      <c r="B9886" s="9">
        <v>43195</v>
      </c>
      <c r="C9886" s="50" t="str">
        <f t="shared" si="1232"/>
        <v>N</v>
      </c>
      <c r="D9886" s="52">
        <f>_xlfn.XLOOKUP(B9886,Cal_Date!B:B,Cal_Date!A:A,0)</f>
        <v>1</v>
      </c>
      <c r="E9886">
        <v>2018</v>
      </c>
      <c r="F9886" t="s">
        <v>124</v>
      </c>
      <c r="G9886" t="s">
        <v>129</v>
      </c>
      <c r="H9886" t="s">
        <v>48</v>
      </c>
      <c r="I9886" t="s">
        <v>18</v>
      </c>
      <c r="J9886" t="s">
        <v>10</v>
      </c>
      <c r="K9886" t="s">
        <v>43</v>
      </c>
      <c r="L9886">
        <v>2</v>
      </c>
      <c r="M9886">
        <v>1011</v>
      </c>
      <c r="O9886" t="s">
        <v>25</v>
      </c>
      <c r="R9886" t="s">
        <v>46</v>
      </c>
      <c r="S9886" s="49" t="str">
        <f t="shared" si="1233"/>
        <v>Card</v>
      </c>
      <c r="T9886" s="3">
        <v>0.04</v>
      </c>
      <c r="U9886" s="2">
        <v>14.84</v>
      </c>
      <c r="V9886" s="2">
        <v>2.92</v>
      </c>
      <c r="W9886" s="54">
        <f>_xlfn.XLOOKUP(M9886,Market!A:A,Market!F:F,0)</f>
        <v>0.06</v>
      </c>
      <c r="X9886" s="55">
        <f t="shared" si="1234"/>
        <v>0.59360000000000002</v>
      </c>
      <c r="Y9886" s="55">
        <f t="shared" si="1235"/>
        <v>11.92</v>
      </c>
      <c r="Z9886" s="54">
        <f t="shared" si="1236"/>
        <v>0.80323450134770891</v>
      </c>
      <c r="AA9886" s="49" t="str">
        <f t="shared" ca="1" si="1237"/>
        <v>Y</v>
      </c>
      <c r="AB9886" s="49">
        <f t="shared" ca="1" si="1238"/>
        <v>6</v>
      </c>
      <c r="AC9886" s="49" t="str">
        <f t="shared" ca="1" si="1239"/>
        <v>Y</v>
      </c>
    </row>
    <row r="9887" spans="1:29" x14ac:dyDescent="0.25">
      <c r="A9887">
        <v>11606</v>
      </c>
      <c r="B9887" s="9">
        <v>43195</v>
      </c>
      <c r="C9887" s="50" t="str">
        <f t="shared" si="1232"/>
        <v>N</v>
      </c>
      <c r="D9887" s="52">
        <f>_xlfn.XLOOKUP(B9887,Cal_Date!B:B,Cal_Date!A:A,0)</f>
        <v>1</v>
      </c>
      <c r="E9887">
        <v>2018</v>
      </c>
      <c r="F9887" t="s">
        <v>124</v>
      </c>
      <c r="G9887" t="s">
        <v>129</v>
      </c>
      <c r="H9887" t="s">
        <v>11</v>
      </c>
      <c r="I9887" t="s">
        <v>11</v>
      </c>
      <c r="J9887" t="s">
        <v>15</v>
      </c>
      <c r="K9887" t="s">
        <v>42</v>
      </c>
      <c r="L9887">
        <v>1</v>
      </c>
      <c r="M9887">
        <v>1001</v>
      </c>
      <c r="O9887" t="s">
        <v>25</v>
      </c>
      <c r="R9887" t="s">
        <v>44</v>
      </c>
      <c r="S9887" s="49" t="str">
        <f t="shared" si="1233"/>
        <v>Card</v>
      </c>
      <c r="T9887" s="3">
        <v>0.03</v>
      </c>
      <c r="U9887" s="2">
        <v>2.6500000000000004</v>
      </c>
      <c r="V9887" s="2">
        <v>0.87</v>
      </c>
      <c r="W9887" s="54">
        <f>_xlfn.XLOOKUP(M9887,Market!A:A,Market!F:F,0)</f>
        <v>0.06</v>
      </c>
      <c r="X9887" s="55">
        <f t="shared" si="1234"/>
        <v>7.9500000000000001E-2</v>
      </c>
      <c r="Y9887" s="55">
        <f t="shared" si="1235"/>
        <v>1.7800000000000002</v>
      </c>
      <c r="Z9887" s="54">
        <f t="shared" si="1236"/>
        <v>0.67169811320754713</v>
      </c>
      <c r="AA9887" s="49" t="str">
        <f t="shared" ca="1" si="1237"/>
        <v>Y</v>
      </c>
      <c r="AB9887" s="49">
        <f t="shared" ca="1" si="1238"/>
        <v>6</v>
      </c>
      <c r="AC9887" s="49" t="str">
        <f t="shared" ca="1" si="1239"/>
        <v>Y</v>
      </c>
    </row>
    <row r="9888" spans="1:29" x14ac:dyDescent="0.25">
      <c r="A9888">
        <v>11607</v>
      </c>
      <c r="B9888" s="9">
        <v>43195</v>
      </c>
      <c r="C9888" s="50" t="str">
        <f t="shared" si="1232"/>
        <v>N</v>
      </c>
      <c r="D9888" s="52">
        <f>_xlfn.XLOOKUP(B9888,Cal_Date!B:B,Cal_Date!A:A,0)</f>
        <v>1</v>
      </c>
      <c r="E9888">
        <v>2018</v>
      </c>
      <c r="F9888" t="s">
        <v>124</v>
      </c>
      <c r="G9888" t="s">
        <v>129</v>
      </c>
      <c r="H9888" t="s">
        <v>14</v>
      </c>
      <c r="I9888" t="s">
        <v>18</v>
      </c>
      <c r="J9888" t="s">
        <v>15</v>
      </c>
      <c r="K9888" t="s">
        <v>43</v>
      </c>
      <c r="L9888">
        <v>1</v>
      </c>
      <c r="M9888">
        <v>1000</v>
      </c>
      <c r="O9888" t="s">
        <v>25</v>
      </c>
      <c r="R9888" t="s">
        <v>46</v>
      </c>
      <c r="S9888" s="49" t="str">
        <f t="shared" si="1233"/>
        <v>Card</v>
      </c>
      <c r="T9888" s="3">
        <v>0.04</v>
      </c>
      <c r="U9888" s="2">
        <v>5.4</v>
      </c>
      <c r="V9888" s="2">
        <v>2.1</v>
      </c>
      <c r="W9888" s="54">
        <f>_xlfn.XLOOKUP(M9888,Market!A:A,Market!F:F,0)</f>
        <v>0.08</v>
      </c>
      <c r="X9888" s="55">
        <f t="shared" si="1234"/>
        <v>0.21600000000000003</v>
      </c>
      <c r="Y9888" s="55">
        <f t="shared" si="1235"/>
        <v>3.3000000000000003</v>
      </c>
      <c r="Z9888" s="54">
        <f t="shared" si="1236"/>
        <v>0.61111111111111116</v>
      </c>
      <c r="AA9888" s="49" t="str">
        <f t="shared" ca="1" si="1237"/>
        <v>Y</v>
      </c>
      <c r="AB9888" s="49">
        <f t="shared" ca="1" si="1238"/>
        <v>6</v>
      </c>
      <c r="AC9888" s="49" t="str">
        <f t="shared" ca="1" si="1239"/>
        <v>Y</v>
      </c>
    </row>
    <row r="9889" spans="1:29" x14ac:dyDescent="0.25">
      <c r="A9889">
        <v>11608</v>
      </c>
      <c r="B9889" s="9">
        <v>43195</v>
      </c>
      <c r="C9889" s="50" t="str">
        <f t="shared" si="1232"/>
        <v>N</v>
      </c>
      <c r="D9889" s="52">
        <f>_xlfn.XLOOKUP(B9889,Cal_Date!B:B,Cal_Date!A:A,0)</f>
        <v>1</v>
      </c>
      <c r="E9889">
        <v>2018</v>
      </c>
      <c r="F9889" t="s">
        <v>124</v>
      </c>
      <c r="G9889" t="s">
        <v>129</v>
      </c>
      <c r="H9889" t="s">
        <v>48</v>
      </c>
      <c r="I9889" t="s">
        <v>18</v>
      </c>
      <c r="J9889" t="s">
        <v>10</v>
      </c>
      <c r="K9889" t="s">
        <v>43</v>
      </c>
      <c r="L9889">
        <v>1</v>
      </c>
      <c r="M9889">
        <v>1000</v>
      </c>
      <c r="O9889" t="s">
        <v>25</v>
      </c>
      <c r="R9889" t="s">
        <v>47</v>
      </c>
      <c r="S9889" s="49" t="str">
        <f t="shared" si="1233"/>
        <v>Card</v>
      </c>
      <c r="T9889" s="3">
        <v>3.5000000000000003E-2</v>
      </c>
      <c r="U9889" s="2">
        <v>7.5600000000000005</v>
      </c>
      <c r="V9889" s="2">
        <v>1.46</v>
      </c>
      <c r="W9889" s="54">
        <f>_xlfn.XLOOKUP(M9889,Market!A:A,Market!F:F,0)</f>
        <v>0.08</v>
      </c>
      <c r="X9889" s="55">
        <f t="shared" si="1234"/>
        <v>0.26460000000000006</v>
      </c>
      <c r="Y9889" s="55">
        <f t="shared" si="1235"/>
        <v>6.1000000000000005</v>
      </c>
      <c r="Z9889" s="54">
        <f t="shared" si="1236"/>
        <v>0.80687830687830686</v>
      </c>
      <c r="AA9889" s="49" t="str">
        <f t="shared" ca="1" si="1237"/>
        <v>Y</v>
      </c>
      <c r="AB9889" s="49">
        <f t="shared" ca="1" si="1238"/>
        <v>6</v>
      </c>
      <c r="AC9889" s="49" t="str">
        <f t="shared" ca="1" si="1239"/>
        <v>Y</v>
      </c>
    </row>
    <row r="9890" spans="1:29" x14ac:dyDescent="0.25">
      <c r="A9890">
        <v>11609</v>
      </c>
      <c r="B9890" s="9">
        <v>43195</v>
      </c>
      <c r="C9890" s="50" t="str">
        <f t="shared" si="1232"/>
        <v>N</v>
      </c>
      <c r="D9890" s="52">
        <f>_xlfn.XLOOKUP(B9890,Cal_Date!B:B,Cal_Date!A:A,0)</f>
        <v>1</v>
      </c>
      <c r="E9890">
        <v>2018</v>
      </c>
      <c r="F9890" t="s">
        <v>124</v>
      </c>
      <c r="G9890" t="s">
        <v>129</v>
      </c>
      <c r="H9890" t="s">
        <v>48</v>
      </c>
      <c r="I9890" t="s">
        <v>18</v>
      </c>
      <c r="J9890" t="s">
        <v>10</v>
      </c>
      <c r="K9890" t="s">
        <v>43</v>
      </c>
      <c r="L9890">
        <v>2</v>
      </c>
      <c r="M9890">
        <v>1002</v>
      </c>
      <c r="O9890" t="s">
        <v>28</v>
      </c>
      <c r="R9890" t="s">
        <v>47</v>
      </c>
      <c r="S9890" s="49" t="str">
        <f t="shared" si="1233"/>
        <v>Card</v>
      </c>
      <c r="T9890" s="3">
        <v>3.5000000000000003E-2</v>
      </c>
      <c r="U9890" s="2">
        <v>14.84</v>
      </c>
      <c r="V9890" s="2">
        <v>2.92</v>
      </c>
      <c r="W9890" s="54">
        <f>_xlfn.XLOOKUP(M9890,Market!A:A,Market!F:F,0)</f>
        <v>0.06</v>
      </c>
      <c r="X9890" s="55">
        <f t="shared" si="1234"/>
        <v>0.51940000000000008</v>
      </c>
      <c r="Y9890" s="55">
        <f t="shared" si="1235"/>
        <v>11.92</v>
      </c>
      <c r="Z9890" s="54">
        <f t="shared" si="1236"/>
        <v>0.80323450134770891</v>
      </c>
      <c r="AA9890" s="49" t="str">
        <f t="shared" ca="1" si="1237"/>
        <v>Y</v>
      </c>
      <c r="AB9890" s="49">
        <f t="shared" ca="1" si="1238"/>
        <v>6</v>
      </c>
      <c r="AC9890" s="49" t="str">
        <f t="shared" ca="1" si="1239"/>
        <v>Y</v>
      </c>
    </row>
    <row r="9891" spans="1:29" x14ac:dyDescent="0.25">
      <c r="A9891">
        <v>11610</v>
      </c>
      <c r="B9891" s="9">
        <v>43195</v>
      </c>
      <c r="C9891" s="50" t="str">
        <f t="shared" si="1232"/>
        <v>N</v>
      </c>
      <c r="D9891" s="52">
        <f>_xlfn.XLOOKUP(B9891,Cal_Date!B:B,Cal_Date!A:A,0)</f>
        <v>1</v>
      </c>
      <c r="E9891">
        <v>2018</v>
      </c>
      <c r="F9891" t="s">
        <v>124</v>
      </c>
      <c r="G9891" t="s">
        <v>129</v>
      </c>
      <c r="H9891" t="s">
        <v>11</v>
      </c>
      <c r="I9891" t="s">
        <v>18</v>
      </c>
      <c r="J9891" t="s">
        <v>15</v>
      </c>
      <c r="K9891" t="s">
        <v>42</v>
      </c>
      <c r="L9891">
        <v>1</v>
      </c>
      <c r="M9891">
        <v>1003</v>
      </c>
      <c r="O9891" t="s">
        <v>25</v>
      </c>
      <c r="R9891" t="s">
        <v>46</v>
      </c>
      <c r="S9891" s="49" t="str">
        <f t="shared" si="1233"/>
        <v>Card</v>
      </c>
      <c r="T9891" s="3">
        <v>0.04</v>
      </c>
      <c r="U9891" s="2">
        <v>2.6500000000000004</v>
      </c>
      <c r="V9891" s="2">
        <v>1.4</v>
      </c>
      <c r="W9891" s="54">
        <f>_xlfn.XLOOKUP(M9891,Market!A:A,Market!F:F,0)</f>
        <v>0.06</v>
      </c>
      <c r="X9891" s="55">
        <f t="shared" si="1234"/>
        <v>0.10600000000000001</v>
      </c>
      <c r="Y9891" s="55">
        <f t="shared" si="1235"/>
        <v>1.2500000000000004</v>
      </c>
      <c r="Z9891" s="54">
        <f t="shared" si="1236"/>
        <v>0.47169811320754729</v>
      </c>
      <c r="AA9891" s="49" t="str">
        <f t="shared" ca="1" si="1237"/>
        <v>Y</v>
      </c>
      <c r="AB9891" s="49">
        <f t="shared" ca="1" si="1238"/>
        <v>6</v>
      </c>
      <c r="AC9891" s="49" t="str">
        <f t="shared" ca="1" si="1239"/>
        <v>Y</v>
      </c>
    </row>
    <row r="9892" spans="1:29" x14ac:dyDescent="0.25">
      <c r="A9892">
        <v>11611</v>
      </c>
      <c r="B9892" s="9">
        <v>43195</v>
      </c>
      <c r="C9892" s="50" t="str">
        <f t="shared" si="1232"/>
        <v>N</v>
      </c>
      <c r="D9892" s="52">
        <f>_xlfn.XLOOKUP(B9892,Cal_Date!B:B,Cal_Date!A:A,0)</f>
        <v>1</v>
      </c>
      <c r="E9892">
        <v>2018</v>
      </c>
      <c r="F9892" t="s">
        <v>124</v>
      </c>
      <c r="G9892" t="s">
        <v>129</v>
      </c>
      <c r="H9892" t="s">
        <v>11</v>
      </c>
      <c r="I9892" t="s">
        <v>18</v>
      </c>
      <c r="J9892" t="s">
        <v>15</v>
      </c>
      <c r="K9892" t="s">
        <v>42</v>
      </c>
      <c r="L9892">
        <v>2</v>
      </c>
      <c r="M9892">
        <v>1005</v>
      </c>
      <c r="O9892" t="s">
        <v>25</v>
      </c>
      <c r="R9892" t="s">
        <v>44</v>
      </c>
      <c r="S9892" s="49" t="str">
        <f t="shared" si="1233"/>
        <v>Card</v>
      </c>
      <c r="T9892" s="3">
        <v>0.03</v>
      </c>
      <c r="U9892" s="2">
        <v>5.4450000000000003</v>
      </c>
      <c r="V9892" s="2">
        <v>2.8</v>
      </c>
      <c r="W9892" s="54">
        <f>_xlfn.XLOOKUP(M9892,Market!A:A,Market!F:F,0)</f>
        <v>8.8999999999999996E-2</v>
      </c>
      <c r="X9892" s="55">
        <f t="shared" si="1234"/>
        <v>0.16335</v>
      </c>
      <c r="Y9892" s="55">
        <f t="shared" si="1235"/>
        <v>2.6450000000000005</v>
      </c>
      <c r="Z9892" s="54">
        <f t="shared" si="1236"/>
        <v>0.48576675849403128</v>
      </c>
      <c r="AA9892" s="49" t="str">
        <f t="shared" ca="1" si="1237"/>
        <v>Y</v>
      </c>
      <c r="AB9892" s="49">
        <f t="shared" ca="1" si="1238"/>
        <v>6</v>
      </c>
      <c r="AC9892" s="49" t="str">
        <f t="shared" ca="1" si="1239"/>
        <v>Y</v>
      </c>
    </row>
    <row r="9893" spans="1:29" x14ac:dyDescent="0.25">
      <c r="A9893">
        <v>11612</v>
      </c>
      <c r="B9893" s="9">
        <v>43195</v>
      </c>
      <c r="C9893" s="50" t="str">
        <f t="shared" si="1232"/>
        <v>N</v>
      </c>
      <c r="D9893" s="52">
        <f>_xlfn.XLOOKUP(B9893,Cal_Date!B:B,Cal_Date!A:A,0)</f>
        <v>1</v>
      </c>
      <c r="E9893">
        <v>2018</v>
      </c>
      <c r="F9893" t="s">
        <v>124</v>
      </c>
      <c r="G9893" t="s">
        <v>129</v>
      </c>
      <c r="H9893" t="s">
        <v>48</v>
      </c>
      <c r="I9893" t="s">
        <v>18</v>
      </c>
      <c r="J9893" t="s">
        <v>10</v>
      </c>
      <c r="K9893" t="s">
        <v>43</v>
      </c>
      <c r="L9893">
        <v>1</v>
      </c>
      <c r="M9893">
        <v>1005</v>
      </c>
      <c r="O9893" t="s">
        <v>25</v>
      </c>
      <c r="R9893" t="s">
        <v>47</v>
      </c>
      <c r="S9893" s="49" t="str">
        <f t="shared" si="1233"/>
        <v>Card</v>
      </c>
      <c r="T9893" s="3">
        <v>3.5000000000000003E-2</v>
      </c>
      <c r="U9893" s="2">
        <v>7.6229999999999993</v>
      </c>
      <c r="V9893" s="2">
        <v>1.46</v>
      </c>
      <c r="W9893" s="54">
        <f>_xlfn.XLOOKUP(M9893,Market!A:A,Market!F:F,0)</f>
        <v>8.8999999999999996E-2</v>
      </c>
      <c r="X9893" s="55">
        <f t="shared" si="1234"/>
        <v>0.26680500000000001</v>
      </c>
      <c r="Y9893" s="55">
        <f t="shared" si="1235"/>
        <v>6.1629999999999994</v>
      </c>
      <c r="Z9893" s="54">
        <f t="shared" si="1236"/>
        <v>0.80847435392889933</v>
      </c>
      <c r="AA9893" s="49" t="str">
        <f t="shared" ca="1" si="1237"/>
        <v>Y</v>
      </c>
      <c r="AB9893" s="49">
        <f t="shared" ca="1" si="1238"/>
        <v>6</v>
      </c>
      <c r="AC9893" s="49" t="str">
        <f t="shared" ca="1" si="1239"/>
        <v>Y</v>
      </c>
    </row>
    <row r="9894" spans="1:29" x14ac:dyDescent="0.25">
      <c r="A9894">
        <v>11613</v>
      </c>
      <c r="B9894" s="9">
        <v>43195</v>
      </c>
      <c r="C9894" s="50" t="str">
        <f t="shared" si="1232"/>
        <v>N</v>
      </c>
      <c r="D9894" s="52">
        <f>_xlfn.XLOOKUP(B9894,Cal_Date!B:B,Cal_Date!A:A,0)</f>
        <v>1</v>
      </c>
      <c r="E9894">
        <v>2018</v>
      </c>
      <c r="F9894" t="s">
        <v>124</v>
      </c>
      <c r="G9894" t="s">
        <v>129</v>
      </c>
      <c r="H9894" t="s">
        <v>14</v>
      </c>
      <c r="I9894" t="s">
        <v>18</v>
      </c>
      <c r="J9894" t="s">
        <v>15</v>
      </c>
      <c r="K9894" t="s">
        <v>43</v>
      </c>
      <c r="L9894">
        <v>2</v>
      </c>
      <c r="M9894">
        <v>1006</v>
      </c>
      <c r="O9894" t="s">
        <v>28</v>
      </c>
      <c r="R9894" t="s">
        <v>47</v>
      </c>
      <c r="S9894" s="49" t="str">
        <f t="shared" si="1233"/>
        <v>Card</v>
      </c>
      <c r="T9894" s="3">
        <v>3.5000000000000003E-2</v>
      </c>
      <c r="U9894" s="2">
        <v>10.89</v>
      </c>
      <c r="V9894" s="2">
        <v>4.4400000000000004</v>
      </c>
      <c r="W9894" s="54">
        <f>_xlfn.XLOOKUP(M9894,Market!A:A,Market!F:F,0)</f>
        <v>8.8999999999999996E-2</v>
      </c>
      <c r="X9894" s="55">
        <f t="shared" si="1234"/>
        <v>0.38115000000000004</v>
      </c>
      <c r="Y9894" s="55">
        <f t="shared" si="1235"/>
        <v>6.45</v>
      </c>
      <c r="Z9894" s="54">
        <f t="shared" si="1236"/>
        <v>0.59228650137741046</v>
      </c>
      <c r="AA9894" s="49" t="str">
        <f t="shared" ca="1" si="1237"/>
        <v>Y</v>
      </c>
      <c r="AB9894" s="49">
        <f t="shared" ca="1" si="1238"/>
        <v>6</v>
      </c>
      <c r="AC9894" s="49" t="str">
        <f t="shared" ca="1" si="1239"/>
        <v>Y</v>
      </c>
    </row>
    <row r="9895" spans="1:29" x14ac:dyDescent="0.25">
      <c r="A9895">
        <v>11614</v>
      </c>
      <c r="B9895" s="9">
        <v>43195</v>
      </c>
      <c r="C9895" s="50" t="str">
        <f t="shared" si="1232"/>
        <v>N</v>
      </c>
      <c r="D9895" s="52">
        <f>_xlfn.XLOOKUP(B9895,Cal_Date!B:B,Cal_Date!A:A,0)</f>
        <v>1</v>
      </c>
      <c r="E9895">
        <v>2018</v>
      </c>
      <c r="F9895" t="s">
        <v>124</v>
      </c>
      <c r="G9895" t="s">
        <v>129</v>
      </c>
      <c r="H9895" t="s">
        <v>11</v>
      </c>
      <c r="I9895" t="s">
        <v>11</v>
      </c>
      <c r="J9895" t="s">
        <v>15</v>
      </c>
      <c r="K9895" t="s">
        <v>42</v>
      </c>
      <c r="L9895">
        <v>1</v>
      </c>
      <c r="M9895">
        <v>1007</v>
      </c>
      <c r="O9895" t="s">
        <v>28</v>
      </c>
      <c r="R9895" t="s">
        <v>47</v>
      </c>
      <c r="S9895" s="49" t="str">
        <f t="shared" si="1233"/>
        <v>Card</v>
      </c>
      <c r="T9895" s="3">
        <v>3.5000000000000003E-2</v>
      </c>
      <c r="U9895" s="2">
        <v>2.7225000000000001</v>
      </c>
      <c r="V9895" s="2">
        <v>0.87</v>
      </c>
      <c r="W9895" s="54">
        <f>_xlfn.XLOOKUP(M9895,Market!A:A,Market!F:F,0)</f>
        <v>8.8999999999999996E-2</v>
      </c>
      <c r="X9895" s="55">
        <f t="shared" si="1234"/>
        <v>9.5287500000000011E-2</v>
      </c>
      <c r="Y9895" s="55">
        <f t="shared" si="1235"/>
        <v>1.8525</v>
      </c>
      <c r="Z9895" s="54">
        <f t="shared" si="1236"/>
        <v>0.68044077134986225</v>
      </c>
      <c r="AA9895" s="49" t="str">
        <f t="shared" ca="1" si="1237"/>
        <v>Y</v>
      </c>
      <c r="AB9895" s="49">
        <f t="shared" ca="1" si="1238"/>
        <v>6</v>
      </c>
      <c r="AC9895" s="49" t="str">
        <f t="shared" ca="1" si="1239"/>
        <v>Y</v>
      </c>
    </row>
    <row r="9896" spans="1:29" x14ac:dyDescent="0.25">
      <c r="A9896">
        <v>11615</v>
      </c>
      <c r="B9896" s="9">
        <v>43195</v>
      </c>
      <c r="C9896" s="50" t="str">
        <f t="shared" si="1232"/>
        <v>N</v>
      </c>
      <c r="D9896" s="52">
        <f>_xlfn.XLOOKUP(B9896,Cal_Date!B:B,Cal_Date!A:A,0)</f>
        <v>1</v>
      </c>
      <c r="E9896">
        <v>2018</v>
      </c>
      <c r="F9896" t="s">
        <v>124</v>
      </c>
      <c r="G9896" t="s">
        <v>129</v>
      </c>
      <c r="H9896" t="s">
        <v>48</v>
      </c>
      <c r="I9896" t="s">
        <v>18</v>
      </c>
      <c r="J9896" t="s">
        <v>10</v>
      </c>
      <c r="K9896" t="s">
        <v>43</v>
      </c>
      <c r="L9896">
        <v>1</v>
      </c>
      <c r="M9896">
        <v>1008</v>
      </c>
      <c r="O9896" t="s">
        <v>28</v>
      </c>
      <c r="R9896" t="s">
        <v>46</v>
      </c>
      <c r="S9896" s="49" t="str">
        <f t="shared" si="1233"/>
        <v>Card</v>
      </c>
      <c r="T9896" s="3">
        <v>0.04</v>
      </c>
      <c r="U9896" s="2">
        <v>7.6229999999999993</v>
      </c>
      <c r="V9896" s="2">
        <v>1.46</v>
      </c>
      <c r="W9896" s="54">
        <f>_xlfn.XLOOKUP(M9896,Market!A:A,Market!F:F,0)</f>
        <v>8.8999999999999996E-2</v>
      </c>
      <c r="X9896" s="55">
        <f t="shared" si="1234"/>
        <v>0.30491999999999997</v>
      </c>
      <c r="Y9896" s="55">
        <f t="shared" si="1235"/>
        <v>6.1629999999999994</v>
      </c>
      <c r="Z9896" s="54">
        <f t="shared" si="1236"/>
        <v>0.80847435392889933</v>
      </c>
      <c r="AA9896" s="49" t="str">
        <f t="shared" ca="1" si="1237"/>
        <v>Y</v>
      </c>
      <c r="AB9896" s="49">
        <f t="shared" ca="1" si="1238"/>
        <v>6</v>
      </c>
      <c r="AC9896" s="49" t="str">
        <f t="shared" ca="1" si="1239"/>
        <v>Y</v>
      </c>
    </row>
    <row r="9897" spans="1:29" x14ac:dyDescent="0.25">
      <c r="A9897">
        <v>11616</v>
      </c>
      <c r="B9897" s="9">
        <v>43195</v>
      </c>
      <c r="C9897" s="50" t="str">
        <f t="shared" si="1232"/>
        <v>N</v>
      </c>
      <c r="D9897" s="52">
        <f>_xlfn.XLOOKUP(B9897,Cal_Date!B:B,Cal_Date!A:A,0)</f>
        <v>1</v>
      </c>
      <c r="E9897">
        <v>2018</v>
      </c>
      <c r="F9897" t="s">
        <v>124</v>
      </c>
      <c r="G9897" t="s">
        <v>129</v>
      </c>
      <c r="H9897" t="s">
        <v>48</v>
      </c>
      <c r="I9897" t="s">
        <v>18</v>
      </c>
      <c r="J9897" t="s">
        <v>10</v>
      </c>
      <c r="K9897" t="s">
        <v>43</v>
      </c>
      <c r="L9897">
        <v>1</v>
      </c>
      <c r="M9897">
        <v>1009</v>
      </c>
      <c r="O9897" t="s">
        <v>28</v>
      </c>
      <c r="R9897" t="s">
        <v>46</v>
      </c>
      <c r="S9897" s="49" t="str">
        <f t="shared" si="1233"/>
        <v>Card</v>
      </c>
      <c r="T9897" s="3">
        <v>0.04</v>
      </c>
      <c r="U9897" s="2">
        <v>7.6229999999999993</v>
      </c>
      <c r="V9897" s="2">
        <v>1.46</v>
      </c>
      <c r="W9897" s="54">
        <f>_xlfn.XLOOKUP(M9897,Market!A:A,Market!F:F,0)</f>
        <v>8.8999999999999996E-2</v>
      </c>
      <c r="X9897" s="55">
        <f t="shared" si="1234"/>
        <v>0.30491999999999997</v>
      </c>
      <c r="Y9897" s="55">
        <f t="shared" si="1235"/>
        <v>6.1629999999999994</v>
      </c>
      <c r="Z9897" s="54">
        <f t="shared" si="1236"/>
        <v>0.80847435392889933</v>
      </c>
      <c r="AA9897" s="49" t="str">
        <f t="shared" ca="1" si="1237"/>
        <v>Y</v>
      </c>
      <c r="AB9897" s="49">
        <f t="shared" ca="1" si="1238"/>
        <v>6</v>
      </c>
      <c r="AC9897" s="49" t="str">
        <f t="shared" ca="1" si="1239"/>
        <v>Y</v>
      </c>
    </row>
    <row r="9898" spans="1:29" x14ac:dyDescent="0.25">
      <c r="A9898">
        <v>11617</v>
      </c>
      <c r="B9898" s="9">
        <v>43195</v>
      </c>
      <c r="C9898" s="50" t="str">
        <f t="shared" si="1232"/>
        <v>N</v>
      </c>
      <c r="D9898" s="52">
        <f>_xlfn.XLOOKUP(B9898,Cal_Date!B:B,Cal_Date!A:A,0)</f>
        <v>1</v>
      </c>
      <c r="E9898">
        <v>2018</v>
      </c>
      <c r="F9898" t="s">
        <v>124</v>
      </c>
      <c r="G9898" t="s">
        <v>129</v>
      </c>
      <c r="H9898" t="s">
        <v>48</v>
      </c>
      <c r="I9898" t="s">
        <v>18</v>
      </c>
      <c r="J9898" t="s">
        <v>10</v>
      </c>
      <c r="K9898" t="s">
        <v>43</v>
      </c>
      <c r="L9898">
        <v>1</v>
      </c>
      <c r="M9898">
        <v>1006</v>
      </c>
      <c r="O9898" t="s">
        <v>28</v>
      </c>
      <c r="R9898" t="s">
        <v>46</v>
      </c>
      <c r="S9898" s="49" t="str">
        <f t="shared" si="1233"/>
        <v>Card</v>
      </c>
      <c r="T9898" s="3">
        <v>0.04</v>
      </c>
      <c r="U9898" s="2">
        <v>7.6229999999999993</v>
      </c>
      <c r="V9898" s="2">
        <v>1.46</v>
      </c>
      <c r="W9898" s="54">
        <f>_xlfn.XLOOKUP(M9898,Market!A:A,Market!F:F,0)</f>
        <v>8.8999999999999996E-2</v>
      </c>
      <c r="X9898" s="55">
        <f t="shared" si="1234"/>
        <v>0.30491999999999997</v>
      </c>
      <c r="Y9898" s="55">
        <f t="shared" si="1235"/>
        <v>6.1629999999999994</v>
      </c>
      <c r="Z9898" s="54">
        <f t="shared" si="1236"/>
        <v>0.80847435392889933</v>
      </c>
      <c r="AA9898" s="49" t="str">
        <f t="shared" ca="1" si="1237"/>
        <v>Y</v>
      </c>
      <c r="AB9898" s="49">
        <f t="shared" ca="1" si="1238"/>
        <v>6</v>
      </c>
      <c r="AC9898" s="49" t="str">
        <f t="shared" ca="1" si="1239"/>
        <v>Y</v>
      </c>
    </row>
    <row r="9899" spans="1:29" x14ac:dyDescent="0.25">
      <c r="A9899">
        <v>11618</v>
      </c>
      <c r="B9899" s="9">
        <v>43195</v>
      </c>
      <c r="C9899" s="50" t="str">
        <f t="shared" si="1232"/>
        <v>N</v>
      </c>
      <c r="D9899" s="52">
        <f>_xlfn.XLOOKUP(B9899,Cal_Date!B:B,Cal_Date!A:A,0)</f>
        <v>1</v>
      </c>
      <c r="E9899">
        <v>2018</v>
      </c>
      <c r="F9899" t="s">
        <v>124</v>
      </c>
      <c r="G9899" t="s">
        <v>129</v>
      </c>
      <c r="H9899" t="s">
        <v>14</v>
      </c>
      <c r="I9899" t="s">
        <v>18</v>
      </c>
      <c r="J9899" t="s">
        <v>15</v>
      </c>
      <c r="K9899" t="s">
        <v>43</v>
      </c>
      <c r="L9899">
        <v>2</v>
      </c>
      <c r="M9899">
        <v>1007</v>
      </c>
      <c r="O9899" t="s">
        <v>28</v>
      </c>
      <c r="R9899" t="s">
        <v>47</v>
      </c>
      <c r="S9899" s="49" t="str">
        <f t="shared" si="1233"/>
        <v>Card</v>
      </c>
      <c r="T9899" s="3">
        <v>3.5000000000000003E-2</v>
      </c>
      <c r="U9899" s="2">
        <v>10.89</v>
      </c>
      <c r="V9899" s="2">
        <v>4.4400000000000004</v>
      </c>
      <c r="W9899" s="54">
        <f>_xlfn.XLOOKUP(M9899,Market!A:A,Market!F:F,0)</f>
        <v>8.8999999999999996E-2</v>
      </c>
      <c r="X9899" s="55">
        <f t="shared" si="1234"/>
        <v>0.38115000000000004</v>
      </c>
      <c r="Y9899" s="55">
        <f t="shared" si="1235"/>
        <v>6.45</v>
      </c>
      <c r="Z9899" s="54">
        <f t="shared" si="1236"/>
        <v>0.59228650137741046</v>
      </c>
      <c r="AA9899" s="49" t="str">
        <f t="shared" ca="1" si="1237"/>
        <v>Y</v>
      </c>
      <c r="AB9899" s="49">
        <f t="shared" ca="1" si="1238"/>
        <v>6</v>
      </c>
      <c r="AC9899" s="49" t="str">
        <f t="shared" ca="1" si="1239"/>
        <v>Y</v>
      </c>
    </row>
    <row r="9900" spans="1:29" x14ac:dyDescent="0.25">
      <c r="A9900">
        <v>11619</v>
      </c>
      <c r="B9900" s="9">
        <v>43195</v>
      </c>
      <c r="C9900" s="50" t="str">
        <f t="shared" si="1232"/>
        <v>N</v>
      </c>
      <c r="D9900" s="52">
        <f>_xlfn.XLOOKUP(B9900,Cal_Date!B:B,Cal_Date!A:A,0)</f>
        <v>1</v>
      </c>
      <c r="E9900">
        <v>2018</v>
      </c>
      <c r="F9900" t="s">
        <v>124</v>
      </c>
      <c r="G9900" t="s">
        <v>129</v>
      </c>
      <c r="H9900" t="s">
        <v>14</v>
      </c>
      <c r="I9900" t="s">
        <v>18</v>
      </c>
      <c r="J9900" t="s">
        <v>15</v>
      </c>
      <c r="K9900" t="s">
        <v>43</v>
      </c>
      <c r="L9900">
        <v>1</v>
      </c>
      <c r="M9900">
        <v>1007</v>
      </c>
      <c r="O9900" t="s">
        <v>28</v>
      </c>
      <c r="R9900" t="s">
        <v>47</v>
      </c>
      <c r="S9900" s="49" t="str">
        <f t="shared" si="1233"/>
        <v>Card</v>
      </c>
      <c r="T9900" s="3">
        <v>3.5000000000000003E-2</v>
      </c>
      <c r="U9900" s="2">
        <v>5.4450000000000003</v>
      </c>
      <c r="V9900" s="2">
        <v>2.1</v>
      </c>
      <c r="W9900" s="54">
        <f>_xlfn.XLOOKUP(M9900,Market!A:A,Market!F:F,0)</f>
        <v>8.8999999999999996E-2</v>
      </c>
      <c r="X9900" s="55">
        <f t="shared" si="1234"/>
        <v>0.19057500000000002</v>
      </c>
      <c r="Y9900" s="55">
        <f t="shared" si="1235"/>
        <v>3.3450000000000002</v>
      </c>
      <c r="Z9900" s="54">
        <f t="shared" si="1236"/>
        <v>0.61432506887052341</v>
      </c>
      <c r="AA9900" s="49" t="str">
        <f t="shared" ca="1" si="1237"/>
        <v>Y</v>
      </c>
      <c r="AB9900" s="49">
        <f t="shared" ca="1" si="1238"/>
        <v>6</v>
      </c>
      <c r="AC9900" s="49" t="str">
        <f t="shared" ca="1" si="1239"/>
        <v>Y</v>
      </c>
    </row>
    <row r="9901" spans="1:29" x14ac:dyDescent="0.25">
      <c r="A9901">
        <v>11620</v>
      </c>
      <c r="B9901" s="9">
        <v>43195</v>
      </c>
      <c r="C9901" s="50" t="str">
        <f t="shared" si="1232"/>
        <v>N</v>
      </c>
      <c r="D9901" s="52">
        <f>_xlfn.XLOOKUP(B9901,Cal_Date!B:B,Cal_Date!A:A,0)</f>
        <v>1</v>
      </c>
      <c r="E9901">
        <v>2018</v>
      </c>
      <c r="F9901" t="s">
        <v>124</v>
      </c>
      <c r="G9901" t="s">
        <v>129</v>
      </c>
      <c r="H9901" t="s">
        <v>11</v>
      </c>
      <c r="I9901" t="s">
        <v>11</v>
      </c>
      <c r="J9901" t="s">
        <v>15</v>
      </c>
      <c r="K9901" t="s">
        <v>42</v>
      </c>
      <c r="L9901">
        <v>1</v>
      </c>
      <c r="M9901">
        <v>1007</v>
      </c>
      <c r="O9901" t="s">
        <v>28</v>
      </c>
      <c r="R9901" t="s">
        <v>44</v>
      </c>
      <c r="S9901" s="49" t="str">
        <f t="shared" si="1233"/>
        <v>Card</v>
      </c>
      <c r="T9901" s="3">
        <v>0.03</v>
      </c>
      <c r="U9901" s="2">
        <v>2.7225000000000001</v>
      </c>
      <c r="V9901" s="2">
        <v>0.87</v>
      </c>
      <c r="W9901" s="54">
        <f>_xlfn.XLOOKUP(M9901,Market!A:A,Market!F:F,0)</f>
        <v>8.8999999999999996E-2</v>
      </c>
      <c r="X9901" s="55">
        <f t="shared" si="1234"/>
        <v>8.1674999999999998E-2</v>
      </c>
      <c r="Y9901" s="55">
        <f t="shared" si="1235"/>
        <v>1.8525</v>
      </c>
      <c r="Z9901" s="54">
        <f t="shared" si="1236"/>
        <v>0.68044077134986225</v>
      </c>
      <c r="AA9901" s="49" t="str">
        <f t="shared" ca="1" si="1237"/>
        <v>Y</v>
      </c>
      <c r="AB9901" s="49">
        <f t="shared" ca="1" si="1238"/>
        <v>6</v>
      </c>
      <c r="AC9901" s="49" t="str">
        <f t="shared" ca="1" si="1239"/>
        <v>Y</v>
      </c>
    </row>
    <row r="9902" spans="1:29" x14ac:dyDescent="0.25">
      <c r="A9902">
        <v>11621</v>
      </c>
      <c r="B9902" s="9">
        <v>43195</v>
      </c>
      <c r="C9902" s="50" t="str">
        <f t="shared" si="1232"/>
        <v>N</v>
      </c>
      <c r="D9902" s="52">
        <f>_xlfn.XLOOKUP(B9902,Cal_Date!B:B,Cal_Date!A:A,0)</f>
        <v>1</v>
      </c>
      <c r="E9902">
        <v>2018</v>
      </c>
      <c r="F9902" t="s">
        <v>124</v>
      </c>
      <c r="G9902" t="s">
        <v>129</v>
      </c>
      <c r="H9902" t="s">
        <v>11</v>
      </c>
      <c r="I9902" t="s">
        <v>11</v>
      </c>
      <c r="J9902" t="s">
        <v>15</v>
      </c>
      <c r="K9902" t="s">
        <v>42</v>
      </c>
      <c r="L9902">
        <v>1</v>
      </c>
      <c r="M9902">
        <v>1005</v>
      </c>
      <c r="O9902" t="s">
        <v>25</v>
      </c>
      <c r="R9902" t="s">
        <v>44</v>
      </c>
      <c r="S9902" s="49" t="str">
        <f t="shared" si="1233"/>
        <v>Card</v>
      </c>
      <c r="T9902" s="3">
        <v>0.03</v>
      </c>
      <c r="U9902" s="2">
        <v>2.7225000000000001</v>
      </c>
      <c r="V9902" s="2">
        <v>0.87</v>
      </c>
      <c r="W9902" s="54">
        <f>_xlfn.XLOOKUP(M9902,Market!A:A,Market!F:F,0)</f>
        <v>8.8999999999999996E-2</v>
      </c>
      <c r="X9902" s="55">
        <f t="shared" si="1234"/>
        <v>8.1674999999999998E-2</v>
      </c>
      <c r="Y9902" s="55">
        <f t="shared" si="1235"/>
        <v>1.8525</v>
      </c>
      <c r="Z9902" s="54">
        <f t="shared" si="1236"/>
        <v>0.68044077134986225</v>
      </c>
      <c r="AA9902" s="49" t="str">
        <f t="shared" ca="1" si="1237"/>
        <v>Y</v>
      </c>
      <c r="AB9902" s="49">
        <f t="shared" ca="1" si="1238"/>
        <v>6</v>
      </c>
      <c r="AC9902" s="49" t="str">
        <f t="shared" ca="1" si="1239"/>
        <v>Y</v>
      </c>
    </row>
    <row r="9903" spans="1:29" x14ac:dyDescent="0.25">
      <c r="A9903">
        <v>11622</v>
      </c>
      <c r="B9903" s="9">
        <v>43195</v>
      </c>
      <c r="C9903" s="50" t="str">
        <f t="shared" si="1232"/>
        <v>N</v>
      </c>
      <c r="D9903" s="52">
        <f>_xlfn.XLOOKUP(B9903,Cal_Date!B:B,Cal_Date!A:A,0)</f>
        <v>1</v>
      </c>
      <c r="E9903">
        <v>2018</v>
      </c>
      <c r="F9903" t="s">
        <v>124</v>
      </c>
      <c r="G9903" t="s">
        <v>129</v>
      </c>
      <c r="H9903" t="s">
        <v>11</v>
      </c>
      <c r="I9903" t="s">
        <v>11</v>
      </c>
      <c r="J9903" t="s">
        <v>15</v>
      </c>
      <c r="K9903" t="s">
        <v>42</v>
      </c>
      <c r="L9903">
        <v>1</v>
      </c>
      <c r="M9903">
        <v>1005</v>
      </c>
      <c r="O9903" t="s">
        <v>25</v>
      </c>
      <c r="R9903" t="s">
        <v>46</v>
      </c>
      <c r="S9903" s="49" t="str">
        <f t="shared" si="1233"/>
        <v>Card</v>
      </c>
      <c r="T9903" s="3">
        <v>0.04</v>
      </c>
      <c r="U9903" s="2">
        <v>2.7225000000000001</v>
      </c>
      <c r="V9903" s="2">
        <v>0.87</v>
      </c>
      <c r="W9903" s="54">
        <f>_xlfn.XLOOKUP(M9903,Market!A:A,Market!F:F,0)</f>
        <v>8.8999999999999996E-2</v>
      </c>
      <c r="X9903" s="55">
        <f t="shared" si="1234"/>
        <v>0.10890000000000001</v>
      </c>
      <c r="Y9903" s="55">
        <f t="shared" si="1235"/>
        <v>1.8525</v>
      </c>
      <c r="Z9903" s="54">
        <f t="shared" si="1236"/>
        <v>0.68044077134986225</v>
      </c>
      <c r="AA9903" s="49" t="str">
        <f t="shared" ca="1" si="1237"/>
        <v>Y</v>
      </c>
      <c r="AB9903" s="49">
        <f t="shared" ca="1" si="1238"/>
        <v>6</v>
      </c>
      <c r="AC9903" s="49" t="str">
        <f t="shared" ca="1" si="1239"/>
        <v>Y</v>
      </c>
    </row>
    <row r="9904" spans="1:29" x14ac:dyDescent="0.25">
      <c r="A9904">
        <v>11623</v>
      </c>
      <c r="B9904" s="9">
        <v>43195</v>
      </c>
      <c r="C9904" s="50" t="str">
        <f t="shared" si="1232"/>
        <v>N</v>
      </c>
      <c r="D9904" s="52">
        <f>_xlfn.XLOOKUP(B9904,Cal_Date!B:B,Cal_Date!A:A,0)</f>
        <v>1</v>
      </c>
      <c r="E9904">
        <v>2018</v>
      </c>
      <c r="F9904" t="s">
        <v>124</v>
      </c>
      <c r="G9904" t="s">
        <v>129</v>
      </c>
      <c r="H9904" t="s">
        <v>48</v>
      </c>
      <c r="I9904" t="s">
        <v>18</v>
      </c>
      <c r="J9904" t="s">
        <v>10</v>
      </c>
      <c r="K9904" t="s">
        <v>43</v>
      </c>
      <c r="L9904">
        <v>1</v>
      </c>
      <c r="M9904">
        <v>1002</v>
      </c>
      <c r="O9904" t="s">
        <v>28</v>
      </c>
      <c r="R9904" t="s">
        <v>46</v>
      </c>
      <c r="S9904" s="49" t="str">
        <f t="shared" si="1233"/>
        <v>Card</v>
      </c>
      <c r="T9904" s="3">
        <v>0.04</v>
      </c>
      <c r="U9904" s="2">
        <v>7.42</v>
      </c>
      <c r="V9904" s="2">
        <v>1.46</v>
      </c>
      <c r="W9904" s="54">
        <f>_xlfn.XLOOKUP(M9904,Market!A:A,Market!F:F,0)</f>
        <v>0.06</v>
      </c>
      <c r="X9904" s="55">
        <f t="shared" si="1234"/>
        <v>0.29680000000000001</v>
      </c>
      <c r="Y9904" s="55">
        <f t="shared" si="1235"/>
        <v>5.96</v>
      </c>
      <c r="Z9904" s="54">
        <f t="shared" si="1236"/>
        <v>0.80323450134770891</v>
      </c>
      <c r="AA9904" s="49" t="str">
        <f t="shared" ca="1" si="1237"/>
        <v>Y</v>
      </c>
      <c r="AB9904" s="49">
        <f t="shared" ca="1" si="1238"/>
        <v>6</v>
      </c>
      <c r="AC9904" s="49" t="str">
        <f t="shared" ca="1" si="1239"/>
        <v>Y</v>
      </c>
    </row>
    <row r="9905" spans="1:29" x14ac:dyDescent="0.25">
      <c r="A9905">
        <v>11624</v>
      </c>
      <c r="B9905" s="9">
        <v>43195</v>
      </c>
      <c r="C9905" s="50" t="str">
        <f t="shared" si="1232"/>
        <v>N</v>
      </c>
      <c r="D9905" s="52">
        <f>_xlfn.XLOOKUP(B9905,Cal_Date!B:B,Cal_Date!A:A,0)</f>
        <v>1</v>
      </c>
      <c r="E9905">
        <v>2018</v>
      </c>
      <c r="F9905" t="s">
        <v>124</v>
      </c>
      <c r="G9905" t="s">
        <v>129</v>
      </c>
      <c r="H9905" t="s">
        <v>48</v>
      </c>
      <c r="I9905" t="s">
        <v>18</v>
      </c>
      <c r="J9905" t="s">
        <v>10</v>
      </c>
      <c r="K9905" t="s">
        <v>43</v>
      </c>
      <c r="L9905">
        <v>2</v>
      </c>
      <c r="M9905">
        <v>1004</v>
      </c>
      <c r="O9905" t="s">
        <v>28</v>
      </c>
      <c r="R9905" t="s">
        <v>44</v>
      </c>
      <c r="S9905" s="49" t="str">
        <f t="shared" si="1233"/>
        <v>Card</v>
      </c>
      <c r="T9905" s="3">
        <v>0.03</v>
      </c>
      <c r="U9905" s="2">
        <v>14.84</v>
      </c>
      <c r="V9905" s="2">
        <v>2.92</v>
      </c>
      <c r="W9905" s="54">
        <f>_xlfn.XLOOKUP(M9905,Market!A:A,Market!F:F,0)</f>
        <v>0.06</v>
      </c>
      <c r="X9905" s="55">
        <f t="shared" si="1234"/>
        <v>0.44519999999999998</v>
      </c>
      <c r="Y9905" s="55">
        <f t="shared" si="1235"/>
        <v>11.92</v>
      </c>
      <c r="Z9905" s="54">
        <f t="shared" si="1236"/>
        <v>0.80323450134770891</v>
      </c>
      <c r="AA9905" s="49" t="str">
        <f t="shared" ca="1" si="1237"/>
        <v>Y</v>
      </c>
      <c r="AB9905" s="49">
        <f t="shared" ca="1" si="1238"/>
        <v>6</v>
      </c>
      <c r="AC9905" s="49" t="str">
        <f t="shared" ca="1" si="1239"/>
        <v>Y</v>
      </c>
    </row>
    <row r="9906" spans="1:29" x14ac:dyDescent="0.25">
      <c r="A9906">
        <v>11625</v>
      </c>
      <c r="B9906" s="9">
        <v>43195</v>
      </c>
      <c r="C9906" s="50" t="str">
        <f t="shared" si="1232"/>
        <v>N</v>
      </c>
      <c r="D9906" s="52">
        <f>_xlfn.XLOOKUP(B9906,Cal_Date!B:B,Cal_Date!A:A,0)</f>
        <v>1</v>
      </c>
      <c r="E9906">
        <v>2018</v>
      </c>
      <c r="F9906" t="s">
        <v>124</v>
      </c>
      <c r="G9906" t="s">
        <v>129</v>
      </c>
      <c r="H9906" t="s">
        <v>48</v>
      </c>
      <c r="I9906" t="s">
        <v>18</v>
      </c>
      <c r="J9906" t="s">
        <v>10</v>
      </c>
      <c r="K9906" t="s">
        <v>43</v>
      </c>
      <c r="L9906">
        <v>2</v>
      </c>
      <c r="M9906">
        <v>1005</v>
      </c>
      <c r="O9906" t="s">
        <v>25</v>
      </c>
      <c r="R9906" t="s">
        <v>44</v>
      </c>
      <c r="S9906" s="49" t="str">
        <f t="shared" si="1233"/>
        <v>Card</v>
      </c>
      <c r="T9906" s="3">
        <v>0.03</v>
      </c>
      <c r="U9906" s="2">
        <v>15.245999999999999</v>
      </c>
      <c r="V9906" s="2">
        <v>2.92</v>
      </c>
      <c r="W9906" s="54">
        <f>_xlfn.XLOOKUP(M9906,Market!A:A,Market!F:F,0)</f>
        <v>8.8999999999999996E-2</v>
      </c>
      <c r="X9906" s="55">
        <f t="shared" si="1234"/>
        <v>0.45737999999999995</v>
      </c>
      <c r="Y9906" s="55">
        <f t="shared" si="1235"/>
        <v>12.325999999999999</v>
      </c>
      <c r="Z9906" s="54">
        <f t="shared" si="1236"/>
        <v>0.80847435392889933</v>
      </c>
      <c r="AA9906" s="49" t="str">
        <f t="shared" ca="1" si="1237"/>
        <v>Y</v>
      </c>
      <c r="AB9906" s="49">
        <f t="shared" ca="1" si="1238"/>
        <v>6</v>
      </c>
      <c r="AC9906" s="49" t="str">
        <f t="shared" ca="1" si="1239"/>
        <v>Y</v>
      </c>
    </row>
    <row r="9907" spans="1:29" x14ac:dyDescent="0.25">
      <c r="A9907">
        <v>11626</v>
      </c>
      <c r="B9907" s="9">
        <v>43195</v>
      </c>
      <c r="C9907" s="50" t="str">
        <f t="shared" si="1232"/>
        <v>N</v>
      </c>
      <c r="D9907" s="52">
        <f>_xlfn.XLOOKUP(B9907,Cal_Date!B:B,Cal_Date!A:A,0)</f>
        <v>1</v>
      </c>
      <c r="E9907">
        <v>2018</v>
      </c>
      <c r="F9907" t="s">
        <v>124</v>
      </c>
      <c r="G9907" t="s">
        <v>129</v>
      </c>
      <c r="H9907" t="s">
        <v>11</v>
      </c>
      <c r="I9907" t="s">
        <v>11</v>
      </c>
      <c r="J9907" t="s">
        <v>15</v>
      </c>
      <c r="K9907" t="s">
        <v>42</v>
      </c>
      <c r="L9907">
        <v>1</v>
      </c>
      <c r="M9907">
        <v>1001</v>
      </c>
      <c r="O9907" t="s">
        <v>25</v>
      </c>
      <c r="R9907" t="s">
        <v>44</v>
      </c>
      <c r="S9907" s="49" t="str">
        <f t="shared" si="1233"/>
        <v>Card</v>
      </c>
      <c r="T9907" s="3">
        <v>0.03</v>
      </c>
      <c r="U9907" s="2">
        <v>2.6500000000000004</v>
      </c>
      <c r="V9907" s="2">
        <v>0.87</v>
      </c>
      <c r="W9907" s="54">
        <f>_xlfn.XLOOKUP(M9907,Market!A:A,Market!F:F,0)</f>
        <v>0.06</v>
      </c>
      <c r="X9907" s="55">
        <f t="shared" si="1234"/>
        <v>7.9500000000000001E-2</v>
      </c>
      <c r="Y9907" s="55">
        <f t="shared" si="1235"/>
        <v>1.7800000000000002</v>
      </c>
      <c r="Z9907" s="54">
        <f t="shared" si="1236"/>
        <v>0.67169811320754713</v>
      </c>
      <c r="AA9907" s="49" t="str">
        <f t="shared" ca="1" si="1237"/>
        <v>Y</v>
      </c>
      <c r="AB9907" s="49">
        <f t="shared" ca="1" si="1238"/>
        <v>6</v>
      </c>
      <c r="AC9907" s="49" t="str">
        <f t="shared" ca="1" si="1239"/>
        <v>Y</v>
      </c>
    </row>
    <row r="9908" spans="1:29" x14ac:dyDescent="0.25">
      <c r="A9908">
        <v>11627</v>
      </c>
      <c r="B9908" s="9">
        <v>43195</v>
      </c>
      <c r="C9908" s="50" t="str">
        <f t="shared" si="1232"/>
        <v>N</v>
      </c>
      <c r="D9908" s="52">
        <f>_xlfn.XLOOKUP(B9908,Cal_Date!B:B,Cal_Date!A:A,0)</f>
        <v>1</v>
      </c>
      <c r="E9908">
        <v>2018</v>
      </c>
      <c r="F9908" t="s">
        <v>124</v>
      </c>
      <c r="G9908" t="s">
        <v>129</v>
      </c>
      <c r="H9908" t="s">
        <v>11</v>
      </c>
      <c r="I9908" t="s">
        <v>11</v>
      </c>
      <c r="J9908" t="s">
        <v>15</v>
      </c>
      <c r="K9908" t="s">
        <v>42</v>
      </c>
      <c r="L9908">
        <v>1</v>
      </c>
      <c r="M9908">
        <v>1010</v>
      </c>
      <c r="O9908" t="s">
        <v>25</v>
      </c>
      <c r="R9908" t="s">
        <v>44</v>
      </c>
      <c r="S9908" s="49" t="str">
        <f t="shared" si="1233"/>
        <v>Card</v>
      </c>
      <c r="T9908" s="3">
        <v>0.03</v>
      </c>
      <c r="U9908" s="2">
        <v>2.7</v>
      </c>
      <c r="V9908" s="2">
        <v>0.87</v>
      </c>
      <c r="W9908" s="54">
        <f>_xlfn.XLOOKUP(M9908,Market!A:A,Market!F:F,0)</f>
        <v>0.08</v>
      </c>
      <c r="X9908" s="55">
        <f t="shared" si="1234"/>
        <v>8.1000000000000003E-2</v>
      </c>
      <c r="Y9908" s="55">
        <f t="shared" si="1235"/>
        <v>1.83</v>
      </c>
      <c r="Z9908" s="54">
        <f t="shared" si="1236"/>
        <v>0.67777777777777781</v>
      </c>
      <c r="AA9908" s="49" t="str">
        <f t="shared" ca="1" si="1237"/>
        <v>Y</v>
      </c>
      <c r="AB9908" s="49">
        <f t="shared" ca="1" si="1238"/>
        <v>6</v>
      </c>
      <c r="AC9908" s="49" t="str">
        <f t="shared" ca="1" si="1239"/>
        <v>Y</v>
      </c>
    </row>
    <row r="9909" spans="1:29" x14ac:dyDescent="0.25">
      <c r="A9909">
        <v>11628</v>
      </c>
      <c r="B9909" s="9">
        <v>43195</v>
      </c>
      <c r="C9909" s="50" t="str">
        <f t="shared" si="1232"/>
        <v>N</v>
      </c>
      <c r="D9909" s="52">
        <f>_xlfn.XLOOKUP(B9909,Cal_Date!B:B,Cal_Date!A:A,0)</f>
        <v>1</v>
      </c>
      <c r="E9909">
        <v>2018</v>
      </c>
      <c r="F9909" t="s">
        <v>124</v>
      </c>
      <c r="G9909" t="s">
        <v>129</v>
      </c>
      <c r="H9909" t="s">
        <v>11</v>
      </c>
      <c r="I9909" t="s">
        <v>11</v>
      </c>
      <c r="J9909" t="s">
        <v>15</v>
      </c>
      <c r="K9909" t="s">
        <v>42</v>
      </c>
      <c r="L9909">
        <v>1</v>
      </c>
      <c r="M9909">
        <v>1011</v>
      </c>
      <c r="O9909" t="s">
        <v>25</v>
      </c>
      <c r="R9909" t="s">
        <v>44</v>
      </c>
      <c r="S9909" s="49" t="str">
        <f t="shared" si="1233"/>
        <v>Card</v>
      </c>
      <c r="T9909" s="3">
        <v>0.03</v>
      </c>
      <c r="U9909" s="2">
        <v>2.6500000000000004</v>
      </c>
      <c r="V9909" s="2">
        <v>0.87</v>
      </c>
      <c r="W9909" s="54">
        <f>_xlfn.XLOOKUP(M9909,Market!A:A,Market!F:F,0)</f>
        <v>0.06</v>
      </c>
      <c r="X9909" s="55">
        <f t="shared" si="1234"/>
        <v>7.9500000000000001E-2</v>
      </c>
      <c r="Y9909" s="55">
        <f t="shared" si="1235"/>
        <v>1.7800000000000002</v>
      </c>
      <c r="Z9909" s="54">
        <f t="shared" si="1236"/>
        <v>0.67169811320754713</v>
      </c>
      <c r="AA9909" s="49" t="str">
        <f t="shared" ca="1" si="1237"/>
        <v>Y</v>
      </c>
      <c r="AB9909" s="49">
        <f t="shared" ca="1" si="1238"/>
        <v>6</v>
      </c>
      <c r="AC9909" s="49" t="str">
        <f t="shared" ca="1" si="1239"/>
        <v>Y</v>
      </c>
    </row>
    <row r="9910" spans="1:29" x14ac:dyDescent="0.25">
      <c r="A9910">
        <v>11629</v>
      </c>
      <c r="B9910" s="9">
        <v>43195</v>
      </c>
      <c r="C9910" s="50" t="str">
        <f t="shared" si="1232"/>
        <v>N</v>
      </c>
      <c r="D9910" s="52">
        <f>_xlfn.XLOOKUP(B9910,Cal_Date!B:B,Cal_Date!A:A,0)</f>
        <v>1</v>
      </c>
      <c r="E9910">
        <v>2018</v>
      </c>
      <c r="F9910" t="s">
        <v>124</v>
      </c>
      <c r="G9910" t="s">
        <v>129</v>
      </c>
      <c r="H9910" t="s">
        <v>48</v>
      </c>
      <c r="I9910" t="s">
        <v>18</v>
      </c>
      <c r="J9910" t="s">
        <v>10</v>
      </c>
      <c r="K9910" t="s">
        <v>43</v>
      </c>
      <c r="L9910">
        <v>2</v>
      </c>
      <c r="M9910">
        <v>1011</v>
      </c>
      <c r="O9910" t="s">
        <v>25</v>
      </c>
      <c r="R9910" t="s">
        <v>44</v>
      </c>
      <c r="S9910" s="49" t="str">
        <f t="shared" si="1233"/>
        <v>Card</v>
      </c>
      <c r="T9910" s="3">
        <v>0.03</v>
      </c>
      <c r="U9910" s="2">
        <v>14.84</v>
      </c>
      <c r="V9910" s="2">
        <v>2.92</v>
      </c>
      <c r="W9910" s="54">
        <f>_xlfn.XLOOKUP(M9910,Market!A:A,Market!F:F,0)</f>
        <v>0.06</v>
      </c>
      <c r="X9910" s="55">
        <f t="shared" si="1234"/>
        <v>0.44519999999999998</v>
      </c>
      <c r="Y9910" s="55">
        <f t="shared" si="1235"/>
        <v>11.92</v>
      </c>
      <c r="Z9910" s="54">
        <f t="shared" si="1236"/>
        <v>0.80323450134770891</v>
      </c>
      <c r="AA9910" s="49" t="str">
        <f t="shared" ca="1" si="1237"/>
        <v>Y</v>
      </c>
      <c r="AB9910" s="49">
        <f t="shared" ca="1" si="1238"/>
        <v>6</v>
      </c>
      <c r="AC9910" s="49" t="str">
        <f t="shared" ca="1" si="1239"/>
        <v>Y</v>
      </c>
    </row>
    <row r="9911" spans="1:29" x14ac:dyDescent="0.25">
      <c r="A9911">
        <v>11630</v>
      </c>
      <c r="B9911" s="9">
        <v>43195</v>
      </c>
      <c r="C9911" s="50" t="str">
        <f t="shared" si="1232"/>
        <v>N</v>
      </c>
      <c r="D9911" s="52">
        <f>_xlfn.XLOOKUP(B9911,Cal_Date!B:B,Cal_Date!A:A,0)</f>
        <v>1</v>
      </c>
      <c r="E9911">
        <v>2018</v>
      </c>
      <c r="F9911" t="s">
        <v>124</v>
      </c>
      <c r="G9911" t="s">
        <v>129</v>
      </c>
      <c r="H9911" t="s">
        <v>11</v>
      </c>
      <c r="I9911" t="s">
        <v>11</v>
      </c>
      <c r="J9911" t="s">
        <v>15</v>
      </c>
      <c r="K9911" t="s">
        <v>42</v>
      </c>
      <c r="L9911">
        <v>1</v>
      </c>
      <c r="M9911">
        <v>1001</v>
      </c>
      <c r="O9911" t="s">
        <v>25</v>
      </c>
      <c r="R9911" t="s">
        <v>44</v>
      </c>
      <c r="S9911" s="49" t="str">
        <f t="shared" si="1233"/>
        <v>Card</v>
      </c>
      <c r="T9911" s="3">
        <v>0.03</v>
      </c>
      <c r="U9911" s="2">
        <v>2.6500000000000004</v>
      </c>
      <c r="V9911" s="2">
        <v>0.87</v>
      </c>
      <c r="W9911" s="54">
        <f>_xlfn.XLOOKUP(M9911,Market!A:A,Market!F:F,0)</f>
        <v>0.06</v>
      </c>
      <c r="X9911" s="55">
        <f t="shared" si="1234"/>
        <v>7.9500000000000001E-2</v>
      </c>
      <c r="Y9911" s="55">
        <f t="shared" si="1235"/>
        <v>1.7800000000000002</v>
      </c>
      <c r="Z9911" s="54">
        <f t="shared" si="1236"/>
        <v>0.67169811320754713</v>
      </c>
      <c r="AA9911" s="49" t="str">
        <f t="shared" ca="1" si="1237"/>
        <v>Y</v>
      </c>
      <c r="AB9911" s="49">
        <f t="shared" ca="1" si="1238"/>
        <v>6</v>
      </c>
      <c r="AC9911" s="49" t="str">
        <f t="shared" ca="1" si="1239"/>
        <v>Y</v>
      </c>
    </row>
    <row r="9912" spans="1:29" x14ac:dyDescent="0.25">
      <c r="A9912">
        <v>11631</v>
      </c>
      <c r="B9912" s="9">
        <v>43195</v>
      </c>
      <c r="C9912" s="50" t="str">
        <f t="shared" si="1232"/>
        <v>N</v>
      </c>
      <c r="D9912" s="52">
        <f>_xlfn.XLOOKUP(B9912,Cal_Date!B:B,Cal_Date!A:A,0)</f>
        <v>1</v>
      </c>
      <c r="E9912">
        <v>2018</v>
      </c>
      <c r="F9912" t="s">
        <v>124</v>
      </c>
      <c r="G9912" t="s">
        <v>129</v>
      </c>
      <c r="H9912" t="s">
        <v>11</v>
      </c>
      <c r="I9912" t="s">
        <v>18</v>
      </c>
      <c r="J9912" t="s">
        <v>15</v>
      </c>
      <c r="K9912" t="s">
        <v>42</v>
      </c>
      <c r="L9912">
        <v>2</v>
      </c>
      <c r="M9912">
        <v>1003</v>
      </c>
      <c r="O9912" t="s">
        <v>25</v>
      </c>
      <c r="R9912" t="s">
        <v>46</v>
      </c>
      <c r="S9912" s="49" t="str">
        <f t="shared" si="1233"/>
        <v>Card</v>
      </c>
      <c r="T9912" s="3">
        <v>0.04</v>
      </c>
      <c r="U9912" s="2">
        <v>5.3000000000000007</v>
      </c>
      <c r="V9912" s="2">
        <v>2.8</v>
      </c>
      <c r="W9912" s="54">
        <f>_xlfn.XLOOKUP(M9912,Market!A:A,Market!F:F,0)</f>
        <v>0.06</v>
      </c>
      <c r="X9912" s="55">
        <f t="shared" si="1234"/>
        <v>0.21200000000000002</v>
      </c>
      <c r="Y9912" s="55">
        <f t="shared" si="1235"/>
        <v>2.5000000000000009</v>
      </c>
      <c r="Z9912" s="54">
        <f t="shared" si="1236"/>
        <v>0.47169811320754729</v>
      </c>
      <c r="AA9912" s="49" t="str">
        <f t="shared" ca="1" si="1237"/>
        <v>Y</v>
      </c>
      <c r="AB9912" s="49">
        <f t="shared" ca="1" si="1238"/>
        <v>6</v>
      </c>
      <c r="AC9912" s="49" t="str">
        <f t="shared" ca="1" si="1239"/>
        <v>Y</v>
      </c>
    </row>
    <row r="9913" spans="1:29" x14ac:dyDescent="0.25">
      <c r="A9913">
        <v>11632</v>
      </c>
      <c r="B9913" s="9">
        <v>43195</v>
      </c>
      <c r="C9913" s="50" t="str">
        <f t="shared" si="1232"/>
        <v>N</v>
      </c>
      <c r="D9913" s="52">
        <f>_xlfn.XLOOKUP(B9913,Cal_Date!B:B,Cal_Date!A:A,0)</f>
        <v>1</v>
      </c>
      <c r="E9913">
        <v>2018</v>
      </c>
      <c r="F9913" t="s">
        <v>124</v>
      </c>
      <c r="G9913" t="s">
        <v>129</v>
      </c>
      <c r="H9913" t="s">
        <v>14</v>
      </c>
      <c r="I9913" t="s">
        <v>18</v>
      </c>
      <c r="J9913" t="s">
        <v>15</v>
      </c>
      <c r="K9913" t="s">
        <v>43</v>
      </c>
      <c r="L9913">
        <v>1</v>
      </c>
      <c r="M9913">
        <v>1005</v>
      </c>
      <c r="O9913" t="s">
        <v>25</v>
      </c>
      <c r="R9913" t="s">
        <v>46</v>
      </c>
      <c r="S9913" s="49" t="str">
        <f t="shared" si="1233"/>
        <v>Card</v>
      </c>
      <c r="T9913" s="3">
        <v>0.04</v>
      </c>
      <c r="U9913" s="2">
        <v>5.4450000000000003</v>
      </c>
      <c r="V9913" s="2">
        <v>2.2200000000000002</v>
      </c>
      <c r="W9913" s="54">
        <f>_xlfn.XLOOKUP(M9913,Market!A:A,Market!F:F,0)</f>
        <v>8.8999999999999996E-2</v>
      </c>
      <c r="X9913" s="55">
        <f t="shared" si="1234"/>
        <v>0.21780000000000002</v>
      </c>
      <c r="Y9913" s="55">
        <f t="shared" si="1235"/>
        <v>3.2250000000000001</v>
      </c>
      <c r="Z9913" s="54">
        <f t="shared" si="1236"/>
        <v>0.59228650137741046</v>
      </c>
      <c r="AA9913" s="49" t="str">
        <f t="shared" ca="1" si="1237"/>
        <v>Y</v>
      </c>
      <c r="AB9913" s="49">
        <f t="shared" ca="1" si="1238"/>
        <v>6</v>
      </c>
      <c r="AC9913" s="49" t="str">
        <f t="shared" ca="1" si="1239"/>
        <v>Y</v>
      </c>
    </row>
    <row r="9914" spans="1:29" x14ac:dyDescent="0.25">
      <c r="A9914">
        <v>11633</v>
      </c>
      <c r="B9914" s="9">
        <v>43196</v>
      </c>
      <c r="C9914" s="50" t="str">
        <f t="shared" si="1232"/>
        <v>N</v>
      </c>
      <c r="D9914" s="52">
        <f>_xlfn.XLOOKUP(B9914,Cal_Date!B:B,Cal_Date!A:A,0)</f>
        <v>1</v>
      </c>
      <c r="E9914">
        <v>2018</v>
      </c>
      <c r="F9914" t="s">
        <v>125</v>
      </c>
      <c r="G9914" t="s">
        <v>129</v>
      </c>
      <c r="H9914" t="s">
        <v>14</v>
      </c>
      <c r="I9914" t="s">
        <v>18</v>
      </c>
      <c r="J9914" t="s">
        <v>15</v>
      </c>
      <c r="K9914" t="s">
        <v>43</v>
      </c>
      <c r="L9914">
        <v>2</v>
      </c>
      <c r="M9914">
        <v>1005</v>
      </c>
      <c r="O9914" t="s">
        <v>25</v>
      </c>
      <c r="R9914" t="s">
        <v>46</v>
      </c>
      <c r="S9914" s="49" t="str">
        <f t="shared" si="1233"/>
        <v>Card</v>
      </c>
      <c r="T9914" s="3">
        <v>0.04</v>
      </c>
      <c r="U9914" s="2">
        <v>10.89</v>
      </c>
      <c r="V9914" s="2">
        <v>4.4400000000000004</v>
      </c>
      <c r="W9914" s="54">
        <f>_xlfn.XLOOKUP(M9914,Market!A:A,Market!F:F,0)</f>
        <v>8.8999999999999996E-2</v>
      </c>
      <c r="X9914" s="55">
        <f t="shared" si="1234"/>
        <v>0.43560000000000004</v>
      </c>
      <c r="Y9914" s="55">
        <f t="shared" si="1235"/>
        <v>6.45</v>
      </c>
      <c r="Z9914" s="54">
        <f t="shared" si="1236"/>
        <v>0.59228650137741046</v>
      </c>
      <c r="AA9914" s="49" t="str">
        <f t="shared" ca="1" si="1237"/>
        <v>Y</v>
      </c>
      <c r="AB9914" s="49">
        <f t="shared" ca="1" si="1238"/>
        <v>6</v>
      </c>
      <c r="AC9914" s="49" t="str">
        <f t="shared" ca="1" si="1239"/>
        <v>Y</v>
      </c>
    </row>
    <row r="9915" spans="1:29" x14ac:dyDescent="0.25">
      <c r="A9915">
        <v>11634</v>
      </c>
      <c r="B9915" s="9">
        <v>43196</v>
      </c>
      <c r="C9915" s="50" t="str">
        <f t="shared" si="1232"/>
        <v>N</v>
      </c>
      <c r="D9915" s="52">
        <f>_xlfn.XLOOKUP(B9915,Cal_Date!B:B,Cal_Date!A:A,0)</f>
        <v>1</v>
      </c>
      <c r="E9915">
        <v>2018</v>
      </c>
      <c r="F9915" t="s">
        <v>125</v>
      </c>
      <c r="G9915" t="s">
        <v>129</v>
      </c>
      <c r="H9915" t="s">
        <v>14</v>
      </c>
      <c r="I9915" t="s">
        <v>18</v>
      </c>
      <c r="J9915" t="s">
        <v>15</v>
      </c>
      <c r="K9915" t="s">
        <v>43</v>
      </c>
      <c r="L9915">
        <v>1</v>
      </c>
      <c r="M9915">
        <v>1006</v>
      </c>
      <c r="O9915" t="s">
        <v>28</v>
      </c>
      <c r="R9915" t="s">
        <v>46</v>
      </c>
      <c r="S9915" s="49" t="str">
        <f t="shared" si="1233"/>
        <v>Card</v>
      </c>
      <c r="T9915" s="3">
        <v>0.04</v>
      </c>
      <c r="U9915" s="2">
        <v>5.4450000000000003</v>
      </c>
      <c r="V9915" s="2">
        <v>2.2200000000000002</v>
      </c>
      <c r="W9915" s="54">
        <f>_xlfn.XLOOKUP(M9915,Market!A:A,Market!F:F,0)</f>
        <v>8.8999999999999996E-2</v>
      </c>
      <c r="X9915" s="55">
        <f t="shared" si="1234"/>
        <v>0.21780000000000002</v>
      </c>
      <c r="Y9915" s="55">
        <f t="shared" si="1235"/>
        <v>3.2250000000000001</v>
      </c>
      <c r="Z9915" s="54">
        <f t="shared" si="1236"/>
        <v>0.59228650137741046</v>
      </c>
      <c r="AA9915" s="49" t="str">
        <f t="shared" ca="1" si="1237"/>
        <v>Y</v>
      </c>
      <c r="AB9915" s="49">
        <f t="shared" ca="1" si="1238"/>
        <v>6</v>
      </c>
      <c r="AC9915" s="49" t="str">
        <f t="shared" ca="1" si="1239"/>
        <v>Y</v>
      </c>
    </row>
    <row r="9916" spans="1:29" x14ac:dyDescent="0.25">
      <c r="A9916">
        <v>11635</v>
      </c>
      <c r="B9916" s="9">
        <v>43196</v>
      </c>
      <c r="C9916" s="50" t="str">
        <f t="shared" si="1232"/>
        <v>N</v>
      </c>
      <c r="D9916" s="52">
        <f>_xlfn.XLOOKUP(B9916,Cal_Date!B:B,Cal_Date!A:A,0)</f>
        <v>1</v>
      </c>
      <c r="E9916">
        <v>2018</v>
      </c>
      <c r="F9916" t="s">
        <v>125</v>
      </c>
      <c r="G9916" t="s">
        <v>129</v>
      </c>
      <c r="H9916" t="s">
        <v>14</v>
      </c>
      <c r="I9916" t="s">
        <v>18</v>
      </c>
      <c r="J9916" t="s">
        <v>15</v>
      </c>
      <c r="K9916" t="s">
        <v>43</v>
      </c>
      <c r="L9916">
        <v>1</v>
      </c>
      <c r="M9916">
        <v>1002</v>
      </c>
      <c r="O9916" t="s">
        <v>28</v>
      </c>
      <c r="R9916" t="s">
        <v>44</v>
      </c>
      <c r="S9916" s="49" t="str">
        <f t="shared" si="1233"/>
        <v>Card</v>
      </c>
      <c r="T9916" s="3">
        <v>0.03</v>
      </c>
      <c r="U9916" s="2">
        <v>5.3000000000000007</v>
      </c>
      <c r="V9916" s="2">
        <v>2.1</v>
      </c>
      <c r="W9916" s="54">
        <f>_xlfn.XLOOKUP(M9916,Market!A:A,Market!F:F,0)</f>
        <v>0.06</v>
      </c>
      <c r="X9916" s="55">
        <f t="shared" si="1234"/>
        <v>0.159</v>
      </c>
      <c r="Y9916" s="55">
        <f t="shared" si="1235"/>
        <v>3.2000000000000006</v>
      </c>
      <c r="Z9916" s="54">
        <f t="shared" si="1236"/>
        <v>0.60377358490566047</v>
      </c>
      <c r="AA9916" s="49" t="str">
        <f t="shared" ca="1" si="1237"/>
        <v>Y</v>
      </c>
      <c r="AB9916" s="49">
        <f t="shared" ca="1" si="1238"/>
        <v>6</v>
      </c>
      <c r="AC9916" s="49" t="str">
        <f t="shared" ca="1" si="1239"/>
        <v>Y</v>
      </c>
    </row>
    <row r="9917" spans="1:29" x14ac:dyDescent="0.25">
      <c r="A9917">
        <v>11636</v>
      </c>
      <c r="B9917" s="9">
        <v>43196</v>
      </c>
      <c r="C9917" s="50" t="str">
        <f t="shared" si="1232"/>
        <v>N</v>
      </c>
      <c r="D9917" s="52">
        <f>_xlfn.XLOOKUP(B9917,Cal_Date!B:B,Cal_Date!A:A,0)</f>
        <v>1</v>
      </c>
      <c r="E9917">
        <v>2018</v>
      </c>
      <c r="F9917" t="s">
        <v>125</v>
      </c>
      <c r="G9917" t="s">
        <v>129</v>
      </c>
      <c r="H9917" t="s">
        <v>11</v>
      </c>
      <c r="I9917" t="s">
        <v>11</v>
      </c>
      <c r="J9917" t="s">
        <v>15</v>
      </c>
      <c r="K9917" t="s">
        <v>42</v>
      </c>
      <c r="L9917">
        <v>1</v>
      </c>
      <c r="M9917">
        <v>1001</v>
      </c>
      <c r="O9917" t="s">
        <v>25</v>
      </c>
      <c r="R9917" t="s">
        <v>46</v>
      </c>
      <c r="S9917" s="49" t="str">
        <f t="shared" si="1233"/>
        <v>Card</v>
      </c>
      <c r="T9917" s="3">
        <v>0.04</v>
      </c>
      <c r="U9917" s="2">
        <v>2.6500000000000004</v>
      </c>
      <c r="V9917" s="2">
        <v>0.87</v>
      </c>
      <c r="W9917" s="54">
        <f>_xlfn.XLOOKUP(M9917,Market!A:A,Market!F:F,0)</f>
        <v>0.06</v>
      </c>
      <c r="X9917" s="55">
        <f t="shared" si="1234"/>
        <v>0.10600000000000001</v>
      </c>
      <c r="Y9917" s="55">
        <f t="shared" si="1235"/>
        <v>1.7800000000000002</v>
      </c>
      <c r="Z9917" s="54">
        <f t="shared" si="1236"/>
        <v>0.67169811320754713</v>
      </c>
      <c r="AA9917" s="49" t="str">
        <f t="shared" ca="1" si="1237"/>
        <v>Y</v>
      </c>
      <c r="AB9917" s="49">
        <f t="shared" ca="1" si="1238"/>
        <v>6</v>
      </c>
      <c r="AC9917" s="49" t="str">
        <f t="shared" ca="1" si="1239"/>
        <v>Y</v>
      </c>
    </row>
    <row r="9918" spans="1:29" x14ac:dyDescent="0.25">
      <c r="A9918">
        <v>11637</v>
      </c>
      <c r="B9918" s="9">
        <v>43196</v>
      </c>
      <c r="C9918" s="50" t="str">
        <f t="shared" si="1232"/>
        <v>N</v>
      </c>
      <c r="D9918" s="52">
        <f>_xlfn.XLOOKUP(B9918,Cal_Date!B:B,Cal_Date!A:A,0)</f>
        <v>1</v>
      </c>
      <c r="E9918">
        <v>2018</v>
      </c>
      <c r="F9918" t="s">
        <v>125</v>
      </c>
      <c r="G9918" t="s">
        <v>129</v>
      </c>
      <c r="H9918" t="s">
        <v>48</v>
      </c>
      <c r="I9918" t="s">
        <v>18</v>
      </c>
      <c r="J9918" t="s">
        <v>10</v>
      </c>
      <c r="K9918" t="s">
        <v>43</v>
      </c>
      <c r="L9918">
        <v>1</v>
      </c>
      <c r="M9918">
        <v>1003</v>
      </c>
      <c r="O9918" t="s">
        <v>25</v>
      </c>
      <c r="R9918" t="s">
        <v>46</v>
      </c>
      <c r="S9918" s="49" t="str">
        <f t="shared" si="1233"/>
        <v>Card</v>
      </c>
      <c r="T9918" s="3">
        <v>0.04</v>
      </c>
      <c r="U9918" s="2">
        <v>7.42</v>
      </c>
      <c r="V9918" s="2">
        <v>1.46</v>
      </c>
      <c r="W9918" s="54">
        <f>_xlfn.XLOOKUP(M9918,Market!A:A,Market!F:F,0)</f>
        <v>0.06</v>
      </c>
      <c r="X9918" s="55">
        <f t="shared" si="1234"/>
        <v>0.29680000000000001</v>
      </c>
      <c r="Y9918" s="55">
        <f t="shared" si="1235"/>
        <v>5.96</v>
      </c>
      <c r="Z9918" s="54">
        <f t="shared" si="1236"/>
        <v>0.80323450134770891</v>
      </c>
      <c r="AA9918" s="49" t="str">
        <f t="shared" ca="1" si="1237"/>
        <v>Y</v>
      </c>
      <c r="AB9918" s="49">
        <f t="shared" ca="1" si="1238"/>
        <v>6</v>
      </c>
      <c r="AC9918" s="49" t="str">
        <f t="shared" ca="1" si="1239"/>
        <v>Y</v>
      </c>
    </row>
    <row r="9919" spans="1:29" x14ac:dyDescent="0.25">
      <c r="A9919">
        <v>11638</v>
      </c>
      <c r="B9919" s="9">
        <v>43196</v>
      </c>
      <c r="C9919" s="50" t="str">
        <f t="shared" si="1232"/>
        <v>N</v>
      </c>
      <c r="D9919" s="52">
        <f>_xlfn.XLOOKUP(B9919,Cal_Date!B:B,Cal_Date!A:A,0)</f>
        <v>1</v>
      </c>
      <c r="E9919">
        <v>2018</v>
      </c>
      <c r="F9919" t="s">
        <v>125</v>
      </c>
      <c r="G9919" t="s">
        <v>129</v>
      </c>
      <c r="H9919" t="s">
        <v>11</v>
      </c>
      <c r="I9919" t="s">
        <v>11</v>
      </c>
      <c r="J9919" t="s">
        <v>15</v>
      </c>
      <c r="K9919" t="s">
        <v>42</v>
      </c>
      <c r="L9919">
        <v>2</v>
      </c>
      <c r="M9919">
        <v>1004</v>
      </c>
      <c r="O9919" t="s">
        <v>28</v>
      </c>
      <c r="R9919" t="s">
        <v>44</v>
      </c>
      <c r="S9919" s="49" t="str">
        <f t="shared" si="1233"/>
        <v>Card</v>
      </c>
      <c r="T9919" s="3">
        <v>0.03</v>
      </c>
      <c r="U9919" s="2">
        <v>5.3000000000000007</v>
      </c>
      <c r="V9919" s="2">
        <v>1.74</v>
      </c>
      <c r="W9919" s="54">
        <f>_xlfn.XLOOKUP(M9919,Market!A:A,Market!F:F,0)</f>
        <v>0.06</v>
      </c>
      <c r="X9919" s="55">
        <f t="shared" si="1234"/>
        <v>0.159</v>
      </c>
      <c r="Y9919" s="55">
        <f t="shared" si="1235"/>
        <v>3.5600000000000005</v>
      </c>
      <c r="Z9919" s="54">
        <f t="shared" si="1236"/>
        <v>0.67169811320754713</v>
      </c>
      <c r="AA9919" s="49" t="str">
        <f t="shared" ca="1" si="1237"/>
        <v>Y</v>
      </c>
      <c r="AB9919" s="49">
        <f t="shared" ca="1" si="1238"/>
        <v>6</v>
      </c>
      <c r="AC9919" s="49" t="str">
        <f t="shared" ca="1" si="1239"/>
        <v>Y</v>
      </c>
    </row>
    <row r="9920" spans="1:29" x14ac:dyDescent="0.25">
      <c r="A9920">
        <v>11639</v>
      </c>
      <c r="B9920" s="9">
        <v>43196</v>
      </c>
      <c r="C9920" s="50" t="str">
        <f t="shared" si="1232"/>
        <v>N</v>
      </c>
      <c r="D9920" s="52">
        <f>_xlfn.XLOOKUP(B9920,Cal_Date!B:B,Cal_Date!A:A,0)</f>
        <v>1</v>
      </c>
      <c r="E9920">
        <v>2018</v>
      </c>
      <c r="F9920" t="s">
        <v>125</v>
      </c>
      <c r="G9920" t="s">
        <v>129</v>
      </c>
      <c r="H9920" t="s">
        <v>48</v>
      </c>
      <c r="I9920" t="s">
        <v>18</v>
      </c>
      <c r="J9920" t="s">
        <v>10</v>
      </c>
      <c r="K9920" t="s">
        <v>43</v>
      </c>
      <c r="L9920">
        <v>1</v>
      </c>
      <c r="M9920">
        <v>1003</v>
      </c>
      <c r="O9920" t="s">
        <v>25</v>
      </c>
      <c r="R9920" t="s">
        <v>44</v>
      </c>
      <c r="S9920" s="49" t="str">
        <f t="shared" si="1233"/>
        <v>Card</v>
      </c>
      <c r="T9920" s="3">
        <v>0.03</v>
      </c>
      <c r="U9920" s="2">
        <v>7.42</v>
      </c>
      <c r="V9920" s="2">
        <v>1.46</v>
      </c>
      <c r="W9920" s="54">
        <f>_xlfn.XLOOKUP(M9920,Market!A:A,Market!F:F,0)</f>
        <v>0.06</v>
      </c>
      <c r="X9920" s="55">
        <f t="shared" si="1234"/>
        <v>0.22259999999999999</v>
      </c>
      <c r="Y9920" s="55">
        <f t="shared" si="1235"/>
        <v>5.96</v>
      </c>
      <c r="Z9920" s="54">
        <f t="shared" si="1236"/>
        <v>0.80323450134770891</v>
      </c>
      <c r="AA9920" s="49" t="str">
        <f t="shared" ca="1" si="1237"/>
        <v>Y</v>
      </c>
      <c r="AB9920" s="49">
        <f t="shared" ca="1" si="1238"/>
        <v>6</v>
      </c>
      <c r="AC9920" s="49" t="str">
        <f t="shared" ca="1" si="1239"/>
        <v>Y</v>
      </c>
    </row>
    <row r="9921" spans="1:29" x14ac:dyDescent="0.25">
      <c r="A9921">
        <v>11640</v>
      </c>
      <c r="B9921" s="9">
        <v>43196</v>
      </c>
      <c r="C9921" s="50" t="str">
        <f t="shared" si="1232"/>
        <v>N</v>
      </c>
      <c r="D9921" s="52">
        <f>_xlfn.XLOOKUP(B9921,Cal_Date!B:B,Cal_Date!A:A,0)</f>
        <v>1</v>
      </c>
      <c r="E9921">
        <v>2018</v>
      </c>
      <c r="F9921" t="s">
        <v>125</v>
      </c>
      <c r="G9921" t="s">
        <v>129</v>
      </c>
      <c r="H9921" t="s">
        <v>14</v>
      </c>
      <c r="I9921" t="s">
        <v>18</v>
      </c>
      <c r="J9921" t="s">
        <v>15</v>
      </c>
      <c r="K9921" t="s">
        <v>43</v>
      </c>
      <c r="L9921">
        <v>1</v>
      </c>
      <c r="M9921">
        <v>1005</v>
      </c>
      <c r="O9921" t="s">
        <v>25</v>
      </c>
      <c r="R9921" t="s">
        <v>46</v>
      </c>
      <c r="S9921" s="49" t="str">
        <f t="shared" si="1233"/>
        <v>Card</v>
      </c>
      <c r="T9921" s="3">
        <v>0.04</v>
      </c>
      <c r="U9921" s="2">
        <v>5.4450000000000003</v>
      </c>
      <c r="V9921" s="2">
        <v>2.1</v>
      </c>
      <c r="W9921" s="54">
        <f>_xlfn.XLOOKUP(M9921,Market!A:A,Market!F:F,0)</f>
        <v>8.8999999999999996E-2</v>
      </c>
      <c r="X9921" s="55">
        <f t="shared" si="1234"/>
        <v>0.21780000000000002</v>
      </c>
      <c r="Y9921" s="55">
        <f t="shared" si="1235"/>
        <v>3.3450000000000002</v>
      </c>
      <c r="Z9921" s="54">
        <f t="shared" si="1236"/>
        <v>0.61432506887052341</v>
      </c>
      <c r="AA9921" s="49" t="str">
        <f t="shared" ca="1" si="1237"/>
        <v>Y</v>
      </c>
      <c r="AB9921" s="49">
        <f t="shared" ca="1" si="1238"/>
        <v>6</v>
      </c>
      <c r="AC9921" s="49" t="str">
        <f t="shared" ca="1" si="1239"/>
        <v>Y</v>
      </c>
    </row>
    <row r="9922" spans="1:29" x14ac:dyDescent="0.25">
      <c r="A9922">
        <v>11641</v>
      </c>
      <c r="B9922" s="9">
        <v>43196</v>
      </c>
      <c r="C9922" s="50" t="str">
        <f t="shared" si="1232"/>
        <v>N</v>
      </c>
      <c r="D9922" s="52">
        <f>_xlfn.XLOOKUP(B9922,Cal_Date!B:B,Cal_Date!A:A,0)</f>
        <v>1</v>
      </c>
      <c r="E9922">
        <v>2018</v>
      </c>
      <c r="F9922" t="s">
        <v>125</v>
      </c>
      <c r="G9922" t="s">
        <v>129</v>
      </c>
      <c r="H9922" t="s">
        <v>14</v>
      </c>
      <c r="I9922" t="s">
        <v>18</v>
      </c>
      <c r="J9922" t="s">
        <v>15</v>
      </c>
      <c r="K9922" t="s">
        <v>43</v>
      </c>
      <c r="L9922">
        <v>1</v>
      </c>
      <c r="M9922">
        <v>1007</v>
      </c>
      <c r="O9922" t="s">
        <v>28</v>
      </c>
      <c r="R9922" t="s">
        <v>46</v>
      </c>
      <c r="S9922" s="49" t="str">
        <f t="shared" si="1233"/>
        <v>Card</v>
      </c>
      <c r="T9922" s="3">
        <v>0.04</v>
      </c>
      <c r="U9922" s="2">
        <v>5.4450000000000003</v>
      </c>
      <c r="V9922" s="2">
        <v>2.1</v>
      </c>
      <c r="W9922" s="54">
        <f>_xlfn.XLOOKUP(M9922,Market!A:A,Market!F:F,0)</f>
        <v>8.8999999999999996E-2</v>
      </c>
      <c r="X9922" s="55">
        <f t="shared" si="1234"/>
        <v>0.21780000000000002</v>
      </c>
      <c r="Y9922" s="55">
        <f t="shared" si="1235"/>
        <v>3.3450000000000002</v>
      </c>
      <c r="Z9922" s="54">
        <f t="shared" si="1236"/>
        <v>0.61432506887052341</v>
      </c>
      <c r="AA9922" s="49" t="str">
        <f t="shared" ca="1" si="1237"/>
        <v>Y</v>
      </c>
      <c r="AB9922" s="49">
        <f t="shared" ca="1" si="1238"/>
        <v>6</v>
      </c>
      <c r="AC9922" s="49" t="str">
        <f t="shared" ca="1" si="1239"/>
        <v>Y</v>
      </c>
    </row>
    <row r="9923" spans="1:29" x14ac:dyDescent="0.25">
      <c r="A9923">
        <v>11642</v>
      </c>
      <c r="B9923" s="9">
        <v>43196</v>
      </c>
      <c r="C9923" s="50" t="str">
        <f t="shared" ref="C9923:C9986" si="1240">IF(OR(B9923="04/01/2018"+0,B9923="04/02/2018"+0),"Y","N")</f>
        <v>N</v>
      </c>
      <c r="D9923" s="52">
        <f>_xlfn.XLOOKUP(B9923,Cal_Date!B:B,Cal_Date!A:A,0)</f>
        <v>1</v>
      </c>
      <c r="E9923">
        <v>2018</v>
      </c>
      <c r="F9923" t="s">
        <v>125</v>
      </c>
      <c r="G9923" t="s">
        <v>129</v>
      </c>
      <c r="H9923" t="s">
        <v>14</v>
      </c>
      <c r="I9923" t="s">
        <v>18</v>
      </c>
      <c r="J9923" t="s">
        <v>15</v>
      </c>
      <c r="K9923" t="s">
        <v>43</v>
      </c>
      <c r="L9923">
        <v>1</v>
      </c>
      <c r="M9923">
        <v>1009</v>
      </c>
      <c r="O9923" t="s">
        <v>28</v>
      </c>
      <c r="R9923" t="s">
        <v>46</v>
      </c>
      <c r="S9923" s="49" t="str">
        <f t="shared" ref="S9923:S9986" si="1241">IF(R9923="Cash","Cash","Card")</f>
        <v>Card</v>
      </c>
      <c r="T9923" s="3">
        <v>0.04</v>
      </c>
      <c r="U9923" s="2">
        <v>5.4450000000000003</v>
      </c>
      <c r="V9923" s="2">
        <v>2.1</v>
      </c>
      <c r="W9923" s="54">
        <f>_xlfn.XLOOKUP(M9923,Market!A:A,Market!F:F,0)</f>
        <v>8.8999999999999996E-2</v>
      </c>
      <c r="X9923" s="55">
        <f t="shared" ref="X9923:X9986" si="1242">T9923*U9923</f>
        <v>0.21780000000000002</v>
      </c>
      <c r="Y9923" s="55">
        <f t="shared" ref="Y9923:Y9986" si="1243">U9923-V9923</f>
        <v>3.3450000000000002</v>
      </c>
      <c r="Z9923" s="54">
        <f t="shared" ref="Z9923:Z9986" si="1244">Y9923/U9923</f>
        <v>0.61432506887052341</v>
      </c>
      <c r="AA9923" s="49" t="str">
        <f t="shared" ref="AA9923:AA9986" ca="1" si="1245">IF(DATEDIF(B9923,TODAY(),"y")&gt;5,"Y","N")</f>
        <v>Y</v>
      </c>
      <c r="AB9923" s="49">
        <f t="shared" ref="AB9923:AB9986" ca="1" si="1246">DATEDIF(B9923,TODAY(),"y")</f>
        <v>6</v>
      </c>
      <c r="AC9923" s="49" t="str">
        <f t="shared" ref="AC9923:AC9986" ca="1" si="1247">IF(AB9923&gt;5,"Y","N")</f>
        <v>Y</v>
      </c>
    </row>
    <row r="9924" spans="1:29" x14ac:dyDescent="0.25">
      <c r="A9924">
        <v>11643</v>
      </c>
      <c r="B9924" s="9">
        <v>43196</v>
      </c>
      <c r="C9924" s="50" t="str">
        <f t="shared" si="1240"/>
        <v>N</v>
      </c>
      <c r="D9924" s="52">
        <f>_xlfn.XLOOKUP(B9924,Cal_Date!B:B,Cal_Date!A:A,0)</f>
        <v>1</v>
      </c>
      <c r="E9924">
        <v>2018</v>
      </c>
      <c r="F9924" t="s">
        <v>125</v>
      </c>
      <c r="G9924" t="s">
        <v>129</v>
      </c>
      <c r="H9924" t="s">
        <v>11</v>
      </c>
      <c r="I9924" t="s">
        <v>18</v>
      </c>
      <c r="J9924" t="s">
        <v>15</v>
      </c>
      <c r="K9924" t="s">
        <v>42</v>
      </c>
      <c r="L9924">
        <v>1</v>
      </c>
      <c r="M9924">
        <v>1001</v>
      </c>
      <c r="O9924" t="s">
        <v>25</v>
      </c>
      <c r="R9924" t="s">
        <v>44</v>
      </c>
      <c r="S9924" s="49" t="str">
        <f t="shared" si="1241"/>
        <v>Card</v>
      </c>
      <c r="T9924" s="3">
        <v>0.03</v>
      </c>
      <c r="U9924" s="2">
        <v>3.18</v>
      </c>
      <c r="V9924" s="2">
        <v>1.52</v>
      </c>
      <c r="W9924" s="54">
        <f>_xlfn.XLOOKUP(M9924,Market!A:A,Market!F:F,0)</f>
        <v>0.06</v>
      </c>
      <c r="X9924" s="55">
        <f t="shared" si="1242"/>
        <v>9.5399999999999999E-2</v>
      </c>
      <c r="Y9924" s="55">
        <f t="shared" si="1243"/>
        <v>1.6600000000000001</v>
      </c>
      <c r="Z9924" s="54">
        <f t="shared" si="1244"/>
        <v>0.5220125786163522</v>
      </c>
      <c r="AA9924" s="49" t="str">
        <f t="shared" ca="1" si="1245"/>
        <v>Y</v>
      </c>
      <c r="AB9924" s="49">
        <f t="shared" ca="1" si="1246"/>
        <v>6</v>
      </c>
      <c r="AC9924" s="49" t="str">
        <f t="shared" ca="1" si="1247"/>
        <v>Y</v>
      </c>
    </row>
    <row r="9925" spans="1:29" x14ac:dyDescent="0.25">
      <c r="A9925">
        <v>11644</v>
      </c>
      <c r="B9925" s="9">
        <v>43196</v>
      </c>
      <c r="C9925" s="50" t="str">
        <f t="shared" si="1240"/>
        <v>N</v>
      </c>
      <c r="D9925" s="52">
        <f>_xlfn.XLOOKUP(B9925,Cal_Date!B:B,Cal_Date!A:A,0)</f>
        <v>1</v>
      </c>
      <c r="E9925">
        <v>2018</v>
      </c>
      <c r="F9925" t="s">
        <v>125</v>
      </c>
      <c r="G9925" t="s">
        <v>129</v>
      </c>
      <c r="H9925" t="s">
        <v>11</v>
      </c>
      <c r="I9925" t="s">
        <v>18</v>
      </c>
      <c r="J9925" t="s">
        <v>15</v>
      </c>
      <c r="K9925" t="s">
        <v>42</v>
      </c>
      <c r="L9925">
        <v>2</v>
      </c>
      <c r="M9925">
        <v>1010</v>
      </c>
      <c r="O9925" t="s">
        <v>25</v>
      </c>
      <c r="R9925" t="s">
        <v>46</v>
      </c>
      <c r="S9925" s="49" t="str">
        <f t="shared" si="1241"/>
        <v>Card</v>
      </c>
      <c r="T9925" s="3">
        <v>0.04</v>
      </c>
      <c r="U9925" s="2">
        <v>6.48</v>
      </c>
      <c r="V9925" s="2">
        <v>3.04</v>
      </c>
      <c r="W9925" s="54">
        <f>_xlfn.XLOOKUP(M9925,Market!A:A,Market!F:F,0)</f>
        <v>0.08</v>
      </c>
      <c r="X9925" s="55">
        <f t="shared" si="1242"/>
        <v>0.25920000000000004</v>
      </c>
      <c r="Y9925" s="55">
        <f t="shared" si="1243"/>
        <v>3.4400000000000004</v>
      </c>
      <c r="Z9925" s="54">
        <f t="shared" si="1244"/>
        <v>0.53086419753086422</v>
      </c>
      <c r="AA9925" s="49" t="str">
        <f t="shared" ca="1" si="1245"/>
        <v>Y</v>
      </c>
      <c r="AB9925" s="49">
        <f t="shared" ca="1" si="1246"/>
        <v>6</v>
      </c>
      <c r="AC9925" s="49" t="str">
        <f t="shared" ca="1" si="1247"/>
        <v>Y</v>
      </c>
    </row>
    <row r="9926" spans="1:29" x14ac:dyDescent="0.25">
      <c r="A9926">
        <v>11645</v>
      </c>
      <c r="B9926" s="9">
        <v>43196</v>
      </c>
      <c r="C9926" s="50" t="str">
        <f t="shared" si="1240"/>
        <v>N</v>
      </c>
      <c r="D9926" s="52">
        <f>_xlfn.XLOOKUP(B9926,Cal_Date!B:B,Cal_Date!A:A,0)</f>
        <v>1</v>
      </c>
      <c r="E9926">
        <v>2018</v>
      </c>
      <c r="F9926" t="s">
        <v>125</v>
      </c>
      <c r="G9926" t="s">
        <v>129</v>
      </c>
      <c r="H9926" t="s">
        <v>48</v>
      </c>
      <c r="I9926" t="s">
        <v>18</v>
      </c>
      <c r="J9926" t="s">
        <v>10</v>
      </c>
      <c r="K9926" t="s">
        <v>43</v>
      </c>
      <c r="L9926">
        <v>2</v>
      </c>
      <c r="M9926">
        <v>1010</v>
      </c>
      <c r="O9926" t="s">
        <v>25</v>
      </c>
      <c r="R9926" t="s">
        <v>46</v>
      </c>
      <c r="S9926" s="49" t="str">
        <f t="shared" si="1241"/>
        <v>Card</v>
      </c>
      <c r="T9926" s="3">
        <v>0.04</v>
      </c>
      <c r="U9926" s="2">
        <v>15.120000000000001</v>
      </c>
      <c r="V9926" s="2">
        <v>2.92</v>
      </c>
      <c r="W9926" s="54">
        <f>_xlfn.XLOOKUP(M9926,Market!A:A,Market!F:F,0)</f>
        <v>0.08</v>
      </c>
      <c r="X9926" s="55">
        <f t="shared" si="1242"/>
        <v>0.6048</v>
      </c>
      <c r="Y9926" s="55">
        <f t="shared" si="1243"/>
        <v>12.200000000000001</v>
      </c>
      <c r="Z9926" s="54">
        <f t="shared" si="1244"/>
        <v>0.80687830687830686</v>
      </c>
      <c r="AA9926" s="49" t="str">
        <f t="shared" ca="1" si="1245"/>
        <v>Y</v>
      </c>
      <c r="AB9926" s="49">
        <f t="shared" ca="1" si="1246"/>
        <v>6</v>
      </c>
      <c r="AC9926" s="49" t="str">
        <f t="shared" ca="1" si="1247"/>
        <v>Y</v>
      </c>
    </row>
    <row r="9927" spans="1:29" x14ac:dyDescent="0.25">
      <c r="A9927">
        <v>11646</v>
      </c>
      <c r="B9927" s="9">
        <v>43196</v>
      </c>
      <c r="C9927" s="50" t="str">
        <f t="shared" si="1240"/>
        <v>N</v>
      </c>
      <c r="D9927" s="52">
        <f>_xlfn.XLOOKUP(B9927,Cal_Date!B:B,Cal_Date!A:A,0)</f>
        <v>1</v>
      </c>
      <c r="E9927">
        <v>2018</v>
      </c>
      <c r="F9927" t="s">
        <v>125</v>
      </c>
      <c r="G9927" t="s">
        <v>129</v>
      </c>
      <c r="H9927" t="s">
        <v>48</v>
      </c>
      <c r="I9927" t="s">
        <v>18</v>
      </c>
      <c r="J9927" t="s">
        <v>10</v>
      </c>
      <c r="K9927" t="s">
        <v>43</v>
      </c>
      <c r="L9927">
        <v>1</v>
      </c>
      <c r="M9927">
        <v>1010</v>
      </c>
      <c r="O9927" t="s">
        <v>25</v>
      </c>
      <c r="R9927" t="s">
        <v>44</v>
      </c>
      <c r="S9927" s="49" t="str">
        <f t="shared" si="1241"/>
        <v>Card</v>
      </c>
      <c r="T9927" s="3">
        <v>0.03</v>
      </c>
      <c r="U9927" s="2">
        <v>7.5600000000000005</v>
      </c>
      <c r="V9927" s="2">
        <v>1.46</v>
      </c>
      <c r="W9927" s="54">
        <f>_xlfn.XLOOKUP(M9927,Market!A:A,Market!F:F,0)</f>
        <v>0.08</v>
      </c>
      <c r="X9927" s="55">
        <f t="shared" si="1242"/>
        <v>0.2268</v>
      </c>
      <c r="Y9927" s="55">
        <f t="shared" si="1243"/>
        <v>6.1000000000000005</v>
      </c>
      <c r="Z9927" s="54">
        <f t="shared" si="1244"/>
        <v>0.80687830687830686</v>
      </c>
      <c r="AA9927" s="49" t="str">
        <f t="shared" ca="1" si="1245"/>
        <v>Y</v>
      </c>
      <c r="AB9927" s="49">
        <f t="shared" ca="1" si="1246"/>
        <v>6</v>
      </c>
      <c r="AC9927" s="49" t="str">
        <f t="shared" ca="1" si="1247"/>
        <v>Y</v>
      </c>
    </row>
    <row r="9928" spans="1:29" x14ac:dyDescent="0.25">
      <c r="A9928">
        <v>11647</v>
      </c>
      <c r="B9928" s="9">
        <v>43196</v>
      </c>
      <c r="C9928" s="50" t="str">
        <f t="shared" si="1240"/>
        <v>N</v>
      </c>
      <c r="D9928" s="52">
        <f>_xlfn.XLOOKUP(B9928,Cal_Date!B:B,Cal_Date!A:A,0)</f>
        <v>1</v>
      </c>
      <c r="E9928">
        <v>2018</v>
      </c>
      <c r="F9928" t="s">
        <v>125</v>
      </c>
      <c r="G9928" t="s">
        <v>129</v>
      </c>
      <c r="H9928" t="s">
        <v>48</v>
      </c>
      <c r="I9928" t="s">
        <v>18</v>
      </c>
      <c r="J9928" t="s">
        <v>10</v>
      </c>
      <c r="K9928" t="s">
        <v>43</v>
      </c>
      <c r="L9928">
        <v>1</v>
      </c>
      <c r="M9928">
        <v>1010</v>
      </c>
      <c r="O9928" t="s">
        <v>25</v>
      </c>
      <c r="R9928" t="s">
        <v>44</v>
      </c>
      <c r="S9928" s="49" t="str">
        <f t="shared" si="1241"/>
        <v>Card</v>
      </c>
      <c r="T9928" s="3">
        <v>0.03</v>
      </c>
      <c r="U9928" s="2">
        <v>7.5600000000000005</v>
      </c>
      <c r="V9928" s="2">
        <v>1.46</v>
      </c>
      <c r="W9928" s="54">
        <f>_xlfn.XLOOKUP(M9928,Market!A:A,Market!F:F,0)</f>
        <v>0.08</v>
      </c>
      <c r="X9928" s="55">
        <f t="shared" si="1242"/>
        <v>0.2268</v>
      </c>
      <c r="Y9928" s="55">
        <f t="shared" si="1243"/>
        <v>6.1000000000000005</v>
      </c>
      <c r="Z9928" s="54">
        <f t="shared" si="1244"/>
        <v>0.80687830687830686</v>
      </c>
      <c r="AA9928" s="49" t="str">
        <f t="shared" ca="1" si="1245"/>
        <v>Y</v>
      </c>
      <c r="AB9928" s="49">
        <f t="shared" ca="1" si="1246"/>
        <v>6</v>
      </c>
      <c r="AC9928" s="49" t="str">
        <f t="shared" ca="1" si="1247"/>
        <v>Y</v>
      </c>
    </row>
    <row r="9929" spans="1:29" x14ac:dyDescent="0.25">
      <c r="A9929">
        <v>11648</v>
      </c>
      <c r="B9929" s="9">
        <v>43196</v>
      </c>
      <c r="C9929" s="50" t="str">
        <f t="shared" si="1240"/>
        <v>N</v>
      </c>
      <c r="D9929" s="52">
        <f>_xlfn.XLOOKUP(B9929,Cal_Date!B:B,Cal_Date!A:A,0)</f>
        <v>1</v>
      </c>
      <c r="E9929">
        <v>2018</v>
      </c>
      <c r="F9929" t="s">
        <v>125</v>
      </c>
      <c r="G9929" t="s">
        <v>129</v>
      </c>
      <c r="H9929" t="s">
        <v>48</v>
      </c>
      <c r="I9929" t="s">
        <v>18</v>
      </c>
      <c r="J9929" t="s">
        <v>10</v>
      </c>
      <c r="K9929" t="s">
        <v>43</v>
      </c>
      <c r="L9929">
        <v>1</v>
      </c>
      <c r="M9929">
        <v>1011</v>
      </c>
      <c r="O9929" t="s">
        <v>25</v>
      </c>
      <c r="R9929" t="s">
        <v>46</v>
      </c>
      <c r="S9929" s="49" t="str">
        <f t="shared" si="1241"/>
        <v>Card</v>
      </c>
      <c r="T9929" s="3">
        <v>0.04</v>
      </c>
      <c r="U9929" s="2">
        <v>7.42</v>
      </c>
      <c r="V9929" s="2">
        <v>1.46</v>
      </c>
      <c r="W9929" s="54">
        <f>_xlfn.XLOOKUP(M9929,Market!A:A,Market!F:F,0)</f>
        <v>0.06</v>
      </c>
      <c r="X9929" s="55">
        <f t="shared" si="1242"/>
        <v>0.29680000000000001</v>
      </c>
      <c r="Y9929" s="55">
        <f t="shared" si="1243"/>
        <v>5.96</v>
      </c>
      <c r="Z9929" s="54">
        <f t="shared" si="1244"/>
        <v>0.80323450134770891</v>
      </c>
      <c r="AA9929" s="49" t="str">
        <f t="shared" ca="1" si="1245"/>
        <v>Y</v>
      </c>
      <c r="AB9929" s="49">
        <f t="shared" ca="1" si="1246"/>
        <v>6</v>
      </c>
      <c r="AC9929" s="49" t="str">
        <f t="shared" ca="1" si="1247"/>
        <v>Y</v>
      </c>
    </row>
    <row r="9930" spans="1:29" x14ac:dyDescent="0.25">
      <c r="A9930">
        <v>11649</v>
      </c>
      <c r="B9930" s="9">
        <v>43196</v>
      </c>
      <c r="C9930" s="50" t="str">
        <f t="shared" si="1240"/>
        <v>N</v>
      </c>
      <c r="D9930" s="52">
        <f>_xlfn.XLOOKUP(B9930,Cal_Date!B:B,Cal_Date!A:A,0)</f>
        <v>1</v>
      </c>
      <c r="E9930">
        <v>2018</v>
      </c>
      <c r="F9930" t="s">
        <v>125</v>
      </c>
      <c r="G9930" t="s">
        <v>129</v>
      </c>
      <c r="H9930" t="s">
        <v>14</v>
      </c>
      <c r="I9930" t="s">
        <v>18</v>
      </c>
      <c r="J9930" t="s">
        <v>15</v>
      </c>
      <c r="K9930" t="s">
        <v>43</v>
      </c>
      <c r="L9930">
        <v>2</v>
      </c>
      <c r="M9930">
        <v>1007</v>
      </c>
      <c r="O9930" t="s">
        <v>28</v>
      </c>
      <c r="R9930" t="s">
        <v>46</v>
      </c>
      <c r="S9930" s="49" t="str">
        <f t="shared" si="1241"/>
        <v>Card</v>
      </c>
      <c r="T9930" s="3">
        <v>0.04</v>
      </c>
      <c r="U9930" s="2">
        <v>10.89</v>
      </c>
      <c r="V9930" s="2">
        <v>4.4400000000000004</v>
      </c>
      <c r="W9930" s="54">
        <f>_xlfn.XLOOKUP(M9930,Market!A:A,Market!F:F,0)</f>
        <v>8.8999999999999996E-2</v>
      </c>
      <c r="X9930" s="55">
        <f t="shared" si="1242"/>
        <v>0.43560000000000004</v>
      </c>
      <c r="Y9930" s="55">
        <f t="shared" si="1243"/>
        <v>6.45</v>
      </c>
      <c r="Z9930" s="54">
        <f t="shared" si="1244"/>
        <v>0.59228650137741046</v>
      </c>
      <c r="AA9930" s="49" t="str">
        <f t="shared" ca="1" si="1245"/>
        <v>Y</v>
      </c>
      <c r="AB9930" s="49">
        <f t="shared" ca="1" si="1246"/>
        <v>6</v>
      </c>
      <c r="AC9930" s="49" t="str">
        <f t="shared" ca="1" si="1247"/>
        <v>Y</v>
      </c>
    </row>
    <row r="9931" spans="1:29" x14ac:dyDescent="0.25">
      <c r="A9931">
        <v>11650</v>
      </c>
      <c r="B9931" s="9">
        <v>43196</v>
      </c>
      <c r="C9931" s="50" t="str">
        <f t="shared" si="1240"/>
        <v>N</v>
      </c>
      <c r="D9931" s="52">
        <f>_xlfn.XLOOKUP(B9931,Cal_Date!B:B,Cal_Date!A:A,0)</f>
        <v>1</v>
      </c>
      <c r="E9931">
        <v>2018</v>
      </c>
      <c r="F9931" t="s">
        <v>125</v>
      </c>
      <c r="G9931" t="s">
        <v>129</v>
      </c>
      <c r="H9931" t="s">
        <v>14</v>
      </c>
      <c r="I9931" t="s">
        <v>18</v>
      </c>
      <c r="J9931" t="s">
        <v>15</v>
      </c>
      <c r="K9931" t="s">
        <v>43</v>
      </c>
      <c r="L9931">
        <v>1</v>
      </c>
      <c r="M9931">
        <v>1007</v>
      </c>
      <c r="O9931" t="s">
        <v>28</v>
      </c>
      <c r="R9931" t="s">
        <v>46</v>
      </c>
      <c r="S9931" s="49" t="str">
        <f t="shared" si="1241"/>
        <v>Card</v>
      </c>
      <c r="T9931" s="3">
        <v>0.04</v>
      </c>
      <c r="U9931" s="2">
        <v>5.4450000000000003</v>
      </c>
      <c r="V9931" s="2">
        <v>2.1</v>
      </c>
      <c r="W9931" s="54">
        <f>_xlfn.XLOOKUP(M9931,Market!A:A,Market!F:F,0)</f>
        <v>8.8999999999999996E-2</v>
      </c>
      <c r="X9931" s="55">
        <f t="shared" si="1242"/>
        <v>0.21780000000000002</v>
      </c>
      <c r="Y9931" s="55">
        <f t="shared" si="1243"/>
        <v>3.3450000000000002</v>
      </c>
      <c r="Z9931" s="54">
        <f t="shared" si="1244"/>
        <v>0.61432506887052341</v>
      </c>
      <c r="AA9931" s="49" t="str">
        <f t="shared" ca="1" si="1245"/>
        <v>Y</v>
      </c>
      <c r="AB9931" s="49">
        <f t="shared" ca="1" si="1246"/>
        <v>6</v>
      </c>
      <c r="AC9931" s="49" t="str">
        <f t="shared" ca="1" si="1247"/>
        <v>Y</v>
      </c>
    </row>
    <row r="9932" spans="1:29" x14ac:dyDescent="0.25">
      <c r="A9932">
        <v>11651</v>
      </c>
      <c r="B9932" s="9">
        <v>43196</v>
      </c>
      <c r="C9932" s="50" t="str">
        <f t="shared" si="1240"/>
        <v>N</v>
      </c>
      <c r="D9932" s="52">
        <f>_xlfn.XLOOKUP(B9932,Cal_Date!B:B,Cal_Date!A:A,0)</f>
        <v>1</v>
      </c>
      <c r="E9932">
        <v>2018</v>
      </c>
      <c r="F9932" t="s">
        <v>125</v>
      </c>
      <c r="G9932" t="s">
        <v>129</v>
      </c>
      <c r="H9932" t="s">
        <v>48</v>
      </c>
      <c r="I9932" t="s">
        <v>18</v>
      </c>
      <c r="J9932" t="s">
        <v>10</v>
      </c>
      <c r="K9932" t="s">
        <v>43</v>
      </c>
      <c r="L9932">
        <v>2</v>
      </c>
      <c r="M9932">
        <v>1008</v>
      </c>
      <c r="O9932" t="s">
        <v>28</v>
      </c>
      <c r="R9932" t="s">
        <v>44</v>
      </c>
      <c r="S9932" s="49" t="str">
        <f t="shared" si="1241"/>
        <v>Card</v>
      </c>
      <c r="T9932" s="3">
        <v>0.03</v>
      </c>
      <c r="U9932" s="2">
        <v>15.245999999999999</v>
      </c>
      <c r="V9932" s="2">
        <v>2.92</v>
      </c>
      <c r="W9932" s="54">
        <f>_xlfn.XLOOKUP(M9932,Market!A:A,Market!F:F,0)</f>
        <v>8.8999999999999996E-2</v>
      </c>
      <c r="X9932" s="55">
        <f t="shared" si="1242"/>
        <v>0.45737999999999995</v>
      </c>
      <c r="Y9932" s="55">
        <f t="shared" si="1243"/>
        <v>12.325999999999999</v>
      </c>
      <c r="Z9932" s="54">
        <f t="shared" si="1244"/>
        <v>0.80847435392889933</v>
      </c>
      <c r="AA9932" s="49" t="str">
        <f t="shared" ca="1" si="1245"/>
        <v>Y</v>
      </c>
      <c r="AB9932" s="49">
        <f t="shared" ca="1" si="1246"/>
        <v>6</v>
      </c>
      <c r="AC9932" s="49" t="str">
        <f t="shared" ca="1" si="1247"/>
        <v>Y</v>
      </c>
    </row>
    <row r="9933" spans="1:29" x14ac:dyDescent="0.25">
      <c r="A9933">
        <v>11652</v>
      </c>
      <c r="B9933" s="9">
        <v>43196</v>
      </c>
      <c r="C9933" s="50" t="str">
        <f t="shared" si="1240"/>
        <v>N</v>
      </c>
      <c r="D9933" s="52">
        <f>_xlfn.XLOOKUP(B9933,Cal_Date!B:B,Cal_Date!A:A,0)</f>
        <v>1</v>
      </c>
      <c r="E9933">
        <v>2018</v>
      </c>
      <c r="F9933" t="s">
        <v>125</v>
      </c>
      <c r="G9933" t="s">
        <v>129</v>
      </c>
      <c r="H9933" t="s">
        <v>48</v>
      </c>
      <c r="I9933" t="s">
        <v>18</v>
      </c>
      <c r="J9933" t="s">
        <v>10</v>
      </c>
      <c r="K9933" t="s">
        <v>43</v>
      </c>
      <c r="L9933">
        <v>1</v>
      </c>
      <c r="M9933">
        <v>1004</v>
      </c>
      <c r="O9933" t="s">
        <v>28</v>
      </c>
      <c r="R9933" t="s">
        <v>47</v>
      </c>
      <c r="S9933" s="49" t="str">
        <f t="shared" si="1241"/>
        <v>Card</v>
      </c>
      <c r="T9933" s="3">
        <v>3.5000000000000003E-2</v>
      </c>
      <c r="U9933" s="2">
        <v>7.42</v>
      </c>
      <c r="V9933" s="2">
        <v>1.46</v>
      </c>
      <c r="W9933" s="54">
        <f>_xlfn.XLOOKUP(M9933,Market!A:A,Market!F:F,0)</f>
        <v>0.06</v>
      </c>
      <c r="X9933" s="55">
        <f t="shared" si="1242"/>
        <v>0.25970000000000004</v>
      </c>
      <c r="Y9933" s="55">
        <f t="shared" si="1243"/>
        <v>5.96</v>
      </c>
      <c r="Z9933" s="54">
        <f t="shared" si="1244"/>
        <v>0.80323450134770891</v>
      </c>
      <c r="AA9933" s="49" t="str">
        <f t="shared" ca="1" si="1245"/>
        <v>Y</v>
      </c>
      <c r="AB9933" s="49">
        <f t="shared" ca="1" si="1246"/>
        <v>6</v>
      </c>
      <c r="AC9933" s="49" t="str">
        <f t="shared" ca="1" si="1247"/>
        <v>Y</v>
      </c>
    </row>
    <row r="9934" spans="1:29" x14ac:dyDescent="0.25">
      <c r="A9934">
        <v>11653</v>
      </c>
      <c r="B9934" s="9">
        <v>43196</v>
      </c>
      <c r="C9934" s="50" t="str">
        <f t="shared" si="1240"/>
        <v>N</v>
      </c>
      <c r="D9934" s="52">
        <f>_xlfn.XLOOKUP(B9934,Cal_Date!B:B,Cal_Date!A:A,0)</f>
        <v>1</v>
      </c>
      <c r="E9934">
        <v>2018</v>
      </c>
      <c r="F9934" t="s">
        <v>125</v>
      </c>
      <c r="G9934" t="s">
        <v>129</v>
      </c>
      <c r="H9934" t="s">
        <v>48</v>
      </c>
      <c r="I9934" t="s">
        <v>18</v>
      </c>
      <c r="J9934" t="s">
        <v>10</v>
      </c>
      <c r="K9934" t="s">
        <v>43</v>
      </c>
      <c r="L9934">
        <v>2</v>
      </c>
      <c r="M9934">
        <v>1003</v>
      </c>
      <c r="O9934" t="s">
        <v>25</v>
      </c>
      <c r="R9934" t="s">
        <v>44</v>
      </c>
      <c r="S9934" s="49" t="str">
        <f t="shared" si="1241"/>
        <v>Card</v>
      </c>
      <c r="T9934" s="3">
        <v>0.03</v>
      </c>
      <c r="U9934" s="2">
        <v>14.84</v>
      </c>
      <c r="V9934" s="2">
        <v>2.92</v>
      </c>
      <c r="W9934" s="54">
        <f>_xlfn.XLOOKUP(M9934,Market!A:A,Market!F:F,0)</f>
        <v>0.06</v>
      </c>
      <c r="X9934" s="55">
        <f t="shared" si="1242"/>
        <v>0.44519999999999998</v>
      </c>
      <c r="Y9934" s="55">
        <f t="shared" si="1243"/>
        <v>11.92</v>
      </c>
      <c r="Z9934" s="54">
        <f t="shared" si="1244"/>
        <v>0.80323450134770891</v>
      </c>
      <c r="AA9934" s="49" t="str">
        <f t="shared" ca="1" si="1245"/>
        <v>Y</v>
      </c>
      <c r="AB9934" s="49">
        <f t="shared" ca="1" si="1246"/>
        <v>6</v>
      </c>
      <c r="AC9934" s="49" t="str">
        <f t="shared" ca="1" si="1247"/>
        <v>Y</v>
      </c>
    </row>
    <row r="9935" spans="1:29" x14ac:dyDescent="0.25">
      <c r="A9935">
        <v>11654</v>
      </c>
      <c r="B9935" s="9">
        <v>43196</v>
      </c>
      <c r="C9935" s="50" t="str">
        <f t="shared" si="1240"/>
        <v>N</v>
      </c>
      <c r="D9935" s="52">
        <f>_xlfn.XLOOKUP(B9935,Cal_Date!B:B,Cal_Date!A:A,0)</f>
        <v>1</v>
      </c>
      <c r="E9935">
        <v>2018</v>
      </c>
      <c r="F9935" t="s">
        <v>125</v>
      </c>
      <c r="G9935" t="s">
        <v>129</v>
      </c>
      <c r="H9935" t="s">
        <v>11</v>
      </c>
      <c r="I9935" t="s">
        <v>11</v>
      </c>
      <c r="J9935" t="s">
        <v>15</v>
      </c>
      <c r="K9935" t="s">
        <v>42</v>
      </c>
      <c r="L9935">
        <v>1</v>
      </c>
      <c r="M9935">
        <v>1002</v>
      </c>
      <c r="O9935" t="s">
        <v>28</v>
      </c>
      <c r="R9935" t="s">
        <v>44</v>
      </c>
      <c r="S9935" s="49" t="str">
        <f t="shared" si="1241"/>
        <v>Card</v>
      </c>
      <c r="T9935" s="3">
        <v>0.03</v>
      </c>
      <c r="U9935" s="2">
        <v>3.18</v>
      </c>
      <c r="V9935" s="2">
        <v>0.99</v>
      </c>
      <c r="W9935" s="54">
        <f>_xlfn.XLOOKUP(M9935,Market!A:A,Market!F:F,0)</f>
        <v>0.06</v>
      </c>
      <c r="X9935" s="55">
        <f t="shared" si="1242"/>
        <v>9.5399999999999999E-2</v>
      </c>
      <c r="Y9935" s="55">
        <f t="shared" si="1243"/>
        <v>2.1900000000000004</v>
      </c>
      <c r="Z9935" s="54">
        <f t="shared" si="1244"/>
        <v>0.68867924528301894</v>
      </c>
      <c r="AA9935" s="49" t="str">
        <f t="shared" ca="1" si="1245"/>
        <v>Y</v>
      </c>
      <c r="AB9935" s="49">
        <f t="shared" ca="1" si="1246"/>
        <v>6</v>
      </c>
      <c r="AC9935" s="49" t="str">
        <f t="shared" ca="1" si="1247"/>
        <v>Y</v>
      </c>
    </row>
    <row r="9936" spans="1:29" x14ac:dyDescent="0.25">
      <c r="A9936">
        <v>11655</v>
      </c>
      <c r="B9936" s="9">
        <v>43196</v>
      </c>
      <c r="C9936" s="50" t="str">
        <f t="shared" si="1240"/>
        <v>N</v>
      </c>
      <c r="D9936" s="52">
        <f>_xlfn.XLOOKUP(B9936,Cal_Date!B:B,Cal_Date!A:A,0)</f>
        <v>1</v>
      </c>
      <c r="E9936">
        <v>2018</v>
      </c>
      <c r="F9936" t="s">
        <v>125</v>
      </c>
      <c r="G9936" t="s">
        <v>129</v>
      </c>
      <c r="H9936" t="s">
        <v>14</v>
      </c>
      <c r="I9936" t="s">
        <v>18</v>
      </c>
      <c r="J9936" t="s">
        <v>15</v>
      </c>
      <c r="K9936" t="s">
        <v>43</v>
      </c>
      <c r="L9936">
        <v>1</v>
      </c>
      <c r="M9936">
        <v>1007</v>
      </c>
      <c r="O9936" t="s">
        <v>28</v>
      </c>
      <c r="R9936" t="s">
        <v>44</v>
      </c>
      <c r="S9936" s="49" t="str">
        <f t="shared" si="1241"/>
        <v>Card</v>
      </c>
      <c r="T9936" s="3">
        <v>0.03</v>
      </c>
      <c r="U9936" s="2">
        <v>5.4450000000000003</v>
      </c>
      <c r="V9936" s="2">
        <v>2.2200000000000002</v>
      </c>
      <c r="W9936" s="54">
        <f>_xlfn.XLOOKUP(M9936,Market!A:A,Market!F:F,0)</f>
        <v>8.8999999999999996E-2</v>
      </c>
      <c r="X9936" s="55">
        <f t="shared" si="1242"/>
        <v>0.16335</v>
      </c>
      <c r="Y9936" s="55">
        <f t="shared" si="1243"/>
        <v>3.2250000000000001</v>
      </c>
      <c r="Z9936" s="54">
        <f t="shared" si="1244"/>
        <v>0.59228650137741046</v>
      </c>
      <c r="AA9936" s="49" t="str">
        <f t="shared" ca="1" si="1245"/>
        <v>Y</v>
      </c>
      <c r="AB9936" s="49">
        <f t="shared" ca="1" si="1246"/>
        <v>6</v>
      </c>
      <c r="AC9936" s="49" t="str">
        <f t="shared" ca="1" si="1247"/>
        <v>Y</v>
      </c>
    </row>
    <row r="9937" spans="1:29" x14ac:dyDescent="0.25">
      <c r="A9937">
        <v>11656</v>
      </c>
      <c r="B9937" s="9">
        <v>43196</v>
      </c>
      <c r="C9937" s="50" t="str">
        <f t="shared" si="1240"/>
        <v>N</v>
      </c>
      <c r="D9937" s="52">
        <f>_xlfn.XLOOKUP(B9937,Cal_Date!B:B,Cal_Date!A:A,0)</f>
        <v>1</v>
      </c>
      <c r="E9937">
        <v>2018</v>
      </c>
      <c r="F9937" t="s">
        <v>125</v>
      </c>
      <c r="G9937" t="s">
        <v>129</v>
      </c>
      <c r="H9937" t="s">
        <v>48</v>
      </c>
      <c r="I9937" t="s">
        <v>18</v>
      </c>
      <c r="J9937" t="s">
        <v>10</v>
      </c>
      <c r="K9937" t="s">
        <v>43</v>
      </c>
      <c r="L9937">
        <v>1</v>
      </c>
      <c r="M9937">
        <v>1008</v>
      </c>
      <c r="O9937" t="s">
        <v>28</v>
      </c>
      <c r="R9937" t="s">
        <v>44</v>
      </c>
      <c r="S9937" s="49" t="str">
        <f t="shared" si="1241"/>
        <v>Card</v>
      </c>
      <c r="T9937" s="3">
        <v>0.03</v>
      </c>
      <c r="U9937" s="2">
        <v>7.6229999999999993</v>
      </c>
      <c r="V9937" s="2">
        <v>1.46</v>
      </c>
      <c r="W9937" s="54">
        <f>_xlfn.XLOOKUP(M9937,Market!A:A,Market!F:F,0)</f>
        <v>8.8999999999999996E-2</v>
      </c>
      <c r="X9937" s="55">
        <f t="shared" si="1242"/>
        <v>0.22868999999999998</v>
      </c>
      <c r="Y9937" s="55">
        <f t="shared" si="1243"/>
        <v>6.1629999999999994</v>
      </c>
      <c r="Z9937" s="54">
        <f t="shared" si="1244"/>
        <v>0.80847435392889933</v>
      </c>
      <c r="AA9937" s="49" t="str">
        <f t="shared" ca="1" si="1245"/>
        <v>Y</v>
      </c>
      <c r="AB9937" s="49">
        <f t="shared" ca="1" si="1246"/>
        <v>6</v>
      </c>
      <c r="AC9937" s="49" t="str">
        <f t="shared" ca="1" si="1247"/>
        <v>Y</v>
      </c>
    </row>
    <row r="9938" spans="1:29" x14ac:dyDescent="0.25">
      <c r="A9938">
        <v>11657</v>
      </c>
      <c r="B9938" s="9">
        <v>43196</v>
      </c>
      <c r="C9938" s="50" t="str">
        <f t="shared" si="1240"/>
        <v>N</v>
      </c>
      <c r="D9938" s="52">
        <f>_xlfn.XLOOKUP(B9938,Cal_Date!B:B,Cal_Date!A:A,0)</f>
        <v>1</v>
      </c>
      <c r="E9938">
        <v>2018</v>
      </c>
      <c r="F9938" t="s">
        <v>125</v>
      </c>
      <c r="G9938" t="s">
        <v>129</v>
      </c>
      <c r="H9938" t="s">
        <v>11</v>
      </c>
      <c r="I9938" t="s">
        <v>11</v>
      </c>
      <c r="J9938" t="s">
        <v>15</v>
      </c>
      <c r="K9938" t="s">
        <v>42</v>
      </c>
      <c r="L9938">
        <v>1</v>
      </c>
      <c r="M9938">
        <v>1008</v>
      </c>
      <c r="O9938" t="s">
        <v>28</v>
      </c>
      <c r="R9938" t="s">
        <v>44</v>
      </c>
      <c r="S9938" s="49" t="str">
        <f t="shared" si="1241"/>
        <v>Card</v>
      </c>
      <c r="T9938" s="3">
        <v>0.03</v>
      </c>
      <c r="U9938" s="2">
        <v>3.2669999999999999</v>
      </c>
      <c r="V9938" s="2">
        <v>0.99</v>
      </c>
      <c r="W9938" s="54">
        <f>_xlfn.XLOOKUP(M9938,Market!A:A,Market!F:F,0)</f>
        <v>8.8999999999999996E-2</v>
      </c>
      <c r="X9938" s="55">
        <f t="shared" si="1242"/>
        <v>9.801E-2</v>
      </c>
      <c r="Y9938" s="55">
        <f t="shared" si="1243"/>
        <v>2.2770000000000001</v>
      </c>
      <c r="Z9938" s="54">
        <f t="shared" si="1244"/>
        <v>0.69696969696969702</v>
      </c>
      <c r="AA9938" s="49" t="str">
        <f t="shared" ca="1" si="1245"/>
        <v>Y</v>
      </c>
      <c r="AB9938" s="49">
        <f t="shared" ca="1" si="1246"/>
        <v>6</v>
      </c>
      <c r="AC9938" s="49" t="str">
        <f t="shared" ca="1" si="1247"/>
        <v>Y</v>
      </c>
    </row>
    <row r="9939" spans="1:29" x14ac:dyDescent="0.25">
      <c r="A9939">
        <v>11658</v>
      </c>
      <c r="B9939" s="9">
        <v>43196</v>
      </c>
      <c r="C9939" s="50" t="str">
        <f t="shared" si="1240"/>
        <v>N</v>
      </c>
      <c r="D9939" s="52">
        <f>_xlfn.XLOOKUP(B9939,Cal_Date!B:B,Cal_Date!A:A,0)</f>
        <v>1</v>
      </c>
      <c r="E9939">
        <v>2018</v>
      </c>
      <c r="F9939" t="s">
        <v>125</v>
      </c>
      <c r="G9939" t="s">
        <v>129</v>
      </c>
      <c r="H9939" t="s">
        <v>11</v>
      </c>
      <c r="I9939" t="s">
        <v>11</v>
      </c>
      <c r="J9939" t="s">
        <v>15</v>
      </c>
      <c r="K9939" t="s">
        <v>42</v>
      </c>
      <c r="L9939">
        <v>2</v>
      </c>
      <c r="M9939">
        <v>1000</v>
      </c>
      <c r="O9939" t="s">
        <v>25</v>
      </c>
      <c r="R9939" t="s">
        <v>44</v>
      </c>
      <c r="S9939" s="49" t="str">
        <f t="shared" si="1241"/>
        <v>Card</v>
      </c>
      <c r="T9939" s="3">
        <v>0.03</v>
      </c>
      <c r="U9939" s="2">
        <v>6.48</v>
      </c>
      <c r="V9939" s="2">
        <v>1.98</v>
      </c>
      <c r="W9939" s="54">
        <f>_xlfn.XLOOKUP(M9939,Market!A:A,Market!F:F,0)</f>
        <v>0.08</v>
      </c>
      <c r="X9939" s="55">
        <f t="shared" si="1242"/>
        <v>0.19440000000000002</v>
      </c>
      <c r="Y9939" s="55">
        <f t="shared" si="1243"/>
        <v>4.5</v>
      </c>
      <c r="Z9939" s="54">
        <f t="shared" si="1244"/>
        <v>0.69444444444444442</v>
      </c>
      <c r="AA9939" s="49" t="str">
        <f t="shared" ca="1" si="1245"/>
        <v>Y</v>
      </c>
      <c r="AB9939" s="49">
        <f t="shared" ca="1" si="1246"/>
        <v>6</v>
      </c>
      <c r="AC9939" s="49" t="str">
        <f t="shared" ca="1" si="1247"/>
        <v>Y</v>
      </c>
    </row>
    <row r="9940" spans="1:29" x14ac:dyDescent="0.25">
      <c r="A9940">
        <v>11659</v>
      </c>
      <c r="B9940" s="9">
        <v>43196</v>
      </c>
      <c r="C9940" s="50" t="str">
        <f t="shared" si="1240"/>
        <v>N</v>
      </c>
      <c r="D9940" s="52">
        <f>_xlfn.XLOOKUP(B9940,Cal_Date!B:B,Cal_Date!A:A,0)</f>
        <v>1</v>
      </c>
      <c r="E9940">
        <v>2018</v>
      </c>
      <c r="F9940" t="s">
        <v>125</v>
      </c>
      <c r="G9940" t="s">
        <v>129</v>
      </c>
      <c r="H9940" t="s">
        <v>48</v>
      </c>
      <c r="I9940" t="s">
        <v>18</v>
      </c>
      <c r="J9940" t="s">
        <v>10</v>
      </c>
      <c r="K9940" t="s">
        <v>43</v>
      </c>
      <c r="L9940">
        <v>1</v>
      </c>
      <c r="M9940">
        <v>1000</v>
      </c>
      <c r="O9940" t="s">
        <v>25</v>
      </c>
      <c r="R9940" t="s">
        <v>47</v>
      </c>
      <c r="S9940" s="49" t="str">
        <f t="shared" si="1241"/>
        <v>Card</v>
      </c>
      <c r="T9940" s="3">
        <v>3.5000000000000003E-2</v>
      </c>
      <c r="U9940" s="2">
        <v>7.5600000000000005</v>
      </c>
      <c r="V9940" s="2">
        <v>1.46</v>
      </c>
      <c r="W9940" s="54">
        <f>_xlfn.XLOOKUP(M9940,Market!A:A,Market!F:F,0)</f>
        <v>0.08</v>
      </c>
      <c r="X9940" s="55">
        <f t="shared" si="1242"/>
        <v>0.26460000000000006</v>
      </c>
      <c r="Y9940" s="55">
        <f t="shared" si="1243"/>
        <v>6.1000000000000005</v>
      </c>
      <c r="Z9940" s="54">
        <f t="shared" si="1244"/>
        <v>0.80687830687830686</v>
      </c>
      <c r="AA9940" s="49" t="str">
        <f t="shared" ca="1" si="1245"/>
        <v>Y</v>
      </c>
      <c r="AB9940" s="49">
        <f t="shared" ca="1" si="1246"/>
        <v>6</v>
      </c>
      <c r="AC9940" s="49" t="str">
        <f t="shared" ca="1" si="1247"/>
        <v>Y</v>
      </c>
    </row>
    <row r="9941" spans="1:29" x14ac:dyDescent="0.25">
      <c r="A9941">
        <v>11660</v>
      </c>
      <c r="B9941" s="9">
        <v>43196</v>
      </c>
      <c r="C9941" s="50" t="str">
        <f t="shared" si="1240"/>
        <v>N</v>
      </c>
      <c r="D9941" s="52">
        <f>_xlfn.XLOOKUP(B9941,Cal_Date!B:B,Cal_Date!A:A,0)</f>
        <v>1</v>
      </c>
      <c r="E9941">
        <v>2018</v>
      </c>
      <c r="F9941" t="s">
        <v>125</v>
      </c>
      <c r="G9941" t="s">
        <v>129</v>
      </c>
      <c r="H9941" t="s">
        <v>48</v>
      </c>
      <c r="I9941" t="s">
        <v>18</v>
      </c>
      <c r="J9941" t="s">
        <v>10</v>
      </c>
      <c r="K9941" t="s">
        <v>43</v>
      </c>
      <c r="L9941">
        <v>1</v>
      </c>
      <c r="M9941">
        <v>1000</v>
      </c>
      <c r="O9941" t="s">
        <v>25</v>
      </c>
      <c r="R9941" t="s">
        <v>46</v>
      </c>
      <c r="S9941" s="49" t="str">
        <f t="shared" si="1241"/>
        <v>Card</v>
      </c>
      <c r="T9941" s="3">
        <v>0.04</v>
      </c>
      <c r="U9941" s="2">
        <v>7.5600000000000005</v>
      </c>
      <c r="V9941" s="2">
        <v>1.46</v>
      </c>
      <c r="W9941" s="54">
        <f>_xlfn.XLOOKUP(M9941,Market!A:A,Market!F:F,0)</f>
        <v>0.08</v>
      </c>
      <c r="X9941" s="55">
        <f t="shared" si="1242"/>
        <v>0.3024</v>
      </c>
      <c r="Y9941" s="55">
        <f t="shared" si="1243"/>
        <v>6.1000000000000005</v>
      </c>
      <c r="Z9941" s="54">
        <f t="shared" si="1244"/>
        <v>0.80687830687830686</v>
      </c>
      <c r="AA9941" s="49" t="str">
        <f t="shared" ca="1" si="1245"/>
        <v>Y</v>
      </c>
      <c r="AB9941" s="49">
        <f t="shared" ca="1" si="1246"/>
        <v>6</v>
      </c>
      <c r="AC9941" s="49" t="str">
        <f t="shared" ca="1" si="1247"/>
        <v>Y</v>
      </c>
    </row>
    <row r="9942" spans="1:29" x14ac:dyDescent="0.25">
      <c r="A9942">
        <v>11661</v>
      </c>
      <c r="B9942" s="9">
        <v>43196</v>
      </c>
      <c r="C9942" s="50" t="str">
        <f t="shared" si="1240"/>
        <v>N</v>
      </c>
      <c r="D9942" s="52">
        <f>_xlfn.XLOOKUP(B9942,Cal_Date!B:B,Cal_Date!A:A,0)</f>
        <v>1</v>
      </c>
      <c r="E9942">
        <v>2018</v>
      </c>
      <c r="F9942" t="s">
        <v>125</v>
      </c>
      <c r="G9942" t="s">
        <v>129</v>
      </c>
      <c r="H9942" t="s">
        <v>14</v>
      </c>
      <c r="I9942" t="s">
        <v>18</v>
      </c>
      <c r="J9942" t="s">
        <v>15</v>
      </c>
      <c r="K9942" t="s">
        <v>43</v>
      </c>
      <c r="L9942">
        <v>1</v>
      </c>
      <c r="M9942">
        <v>1001</v>
      </c>
      <c r="O9942" t="s">
        <v>25</v>
      </c>
      <c r="R9942" t="s">
        <v>44</v>
      </c>
      <c r="S9942" s="49" t="str">
        <f t="shared" si="1241"/>
        <v>Card</v>
      </c>
      <c r="T9942" s="3">
        <v>0.03</v>
      </c>
      <c r="U9942" s="2">
        <v>5.3000000000000007</v>
      </c>
      <c r="V9942" s="2">
        <v>2.2200000000000002</v>
      </c>
      <c r="W9942" s="54">
        <f>_xlfn.XLOOKUP(M9942,Market!A:A,Market!F:F,0)</f>
        <v>0.06</v>
      </c>
      <c r="X9942" s="55">
        <f t="shared" si="1242"/>
        <v>0.159</v>
      </c>
      <c r="Y9942" s="55">
        <f t="shared" si="1243"/>
        <v>3.0800000000000005</v>
      </c>
      <c r="Z9942" s="54">
        <f t="shared" si="1244"/>
        <v>0.5811320754716981</v>
      </c>
      <c r="AA9942" s="49" t="str">
        <f t="shared" ca="1" si="1245"/>
        <v>Y</v>
      </c>
      <c r="AB9942" s="49">
        <f t="shared" ca="1" si="1246"/>
        <v>6</v>
      </c>
      <c r="AC9942" s="49" t="str">
        <f t="shared" ca="1" si="1247"/>
        <v>Y</v>
      </c>
    </row>
    <row r="9943" spans="1:29" x14ac:dyDescent="0.25">
      <c r="A9943">
        <v>11662</v>
      </c>
      <c r="B9943" s="9">
        <v>43196</v>
      </c>
      <c r="C9943" s="50" t="str">
        <f t="shared" si="1240"/>
        <v>N</v>
      </c>
      <c r="D9943" s="52">
        <f>_xlfn.XLOOKUP(B9943,Cal_Date!B:B,Cal_Date!A:A,0)</f>
        <v>1</v>
      </c>
      <c r="E9943">
        <v>2018</v>
      </c>
      <c r="F9943" t="s">
        <v>125</v>
      </c>
      <c r="G9943" t="s">
        <v>129</v>
      </c>
      <c r="H9943" t="s">
        <v>11</v>
      </c>
      <c r="I9943" t="s">
        <v>18</v>
      </c>
      <c r="J9943" t="s">
        <v>15</v>
      </c>
      <c r="K9943" t="s">
        <v>42</v>
      </c>
      <c r="L9943">
        <v>1</v>
      </c>
      <c r="M9943">
        <v>1000</v>
      </c>
      <c r="O9943" t="s">
        <v>25</v>
      </c>
      <c r="R9943" t="s">
        <v>47</v>
      </c>
      <c r="S9943" s="49" t="str">
        <f t="shared" si="1241"/>
        <v>Card</v>
      </c>
      <c r="T9943" s="3">
        <v>3.5000000000000003E-2</v>
      </c>
      <c r="U9943" s="2">
        <v>3.24</v>
      </c>
      <c r="V9943" s="2">
        <v>1.52</v>
      </c>
      <c r="W9943" s="54">
        <f>_xlfn.XLOOKUP(M9943,Market!A:A,Market!F:F,0)</f>
        <v>0.08</v>
      </c>
      <c r="X9943" s="55">
        <f t="shared" si="1242"/>
        <v>0.11340000000000001</v>
      </c>
      <c r="Y9943" s="55">
        <f t="shared" si="1243"/>
        <v>1.7200000000000002</v>
      </c>
      <c r="Z9943" s="54">
        <f t="shared" si="1244"/>
        <v>0.53086419753086422</v>
      </c>
      <c r="AA9943" s="49" t="str">
        <f t="shared" ca="1" si="1245"/>
        <v>Y</v>
      </c>
      <c r="AB9943" s="49">
        <f t="shared" ca="1" si="1246"/>
        <v>6</v>
      </c>
      <c r="AC9943" s="49" t="str">
        <f t="shared" ca="1" si="1247"/>
        <v>Y</v>
      </c>
    </row>
    <row r="9944" spans="1:29" x14ac:dyDescent="0.25">
      <c r="A9944">
        <v>11663</v>
      </c>
      <c r="B9944" s="9">
        <v>43196</v>
      </c>
      <c r="C9944" s="50" t="str">
        <f t="shared" si="1240"/>
        <v>N</v>
      </c>
      <c r="D9944" s="52">
        <f>_xlfn.XLOOKUP(B9944,Cal_Date!B:B,Cal_Date!A:A,0)</f>
        <v>1</v>
      </c>
      <c r="E9944">
        <v>2018</v>
      </c>
      <c r="F9944" t="s">
        <v>125</v>
      </c>
      <c r="G9944" t="s">
        <v>129</v>
      </c>
      <c r="H9944" t="s">
        <v>48</v>
      </c>
      <c r="I9944" t="s">
        <v>18</v>
      </c>
      <c r="J9944" t="s">
        <v>10</v>
      </c>
      <c r="K9944" t="s">
        <v>43</v>
      </c>
      <c r="L9944">
        <v>1</v>
      </c>
      <c r="M9944">
        <v>1000</v>
      </c>
      <c r="O9944" t="s">
        <v>25</v>
      </c>
      <c r="R9944" t="s">
        <v>46</v>
      </c>
      <c r="S9944" s="49" t="str">
        <f t="shared" si="1241"/>
        <v>Card</v>
      </c>
      <c r="T9944" s="3">
        <v>0.04</v>
      </c>
      <c r="U9944" s="2">
        <v>7.5600000000000005</v>
      </c>
      <c r="V9944" s="2">
        <v>1.46</v>
      </c>
      <c r="W9944" s="54">
        <f>_xlfn.XLOOKUP(M9944,Market!A:A,Market!F:F,0)</f>
        <v>0.08</v>
      </c>
      <c r="X9944" s="55">
        <f t="shared" si="1242"/>
        <v>0.3024</v>
      </c>
      <c r="Y9944" s="55">
        <f t="shared" si="1243"/>
        <v>6.1000000000000005</v>
      </c>
      <c r="Z9944" s="54">
        <f t="shared" si="1244"/>
        <v>0.80687830687830686</v>
      </c>
      <c r="AA9944" s="49" t="str">
        <f t="shared" ca="1" si="1245"/>
        <v>Y</v>
      </c>
      <c r="AB9944" s="49">
        <f t="shared" ca="1" si="1246"/>
        <v>6</v>
      </c>
      <c r="AC9944" s="49" t="str">
        <f t="shared" ca="1" si="1247"/>
        <v>Y</v>
      </c>
    </row>
    <row r="9945" spans="1:29" x14ac:dyDescent="0.25">
      <c r="A9945">
        <v>11664</v>
      </c>
      <c r="B9945" s="9">
        <v>43196</v>
      </c>
      <c r="C9945" s="50" t="str">
        <f t="shared" si="1240"/>
        <v>N</v>
      </c>
      <c r="D9945" s="52">
        <f>_xlfn.XLOOKUP(B9945,Cal_Date!B:B,Cal_Date!A:A,0)</f>
        <v>1</v>
      </c>
      <c r="E9945">
        <v>2018</v>
      </c>
      <c r="F9945" t="s">
        <v>125</v>
      </c>
      <c r="G9945" t="s">
        <v>129</v>
      </c>
      <c r="H9945" t="s">
        <v>11</v>
      </c>
      <c r="I9945" t="s">
        <v>11</v>
      </c>
      <c r="J9945" t="s">
        <v>15</v>
      </c>
      <c r="K9945" t="s">
        <v>42</v>
      </c>
      <c r="L9945">
        <v>2</v>
      </c>
      <c r="M9945">
        <v>1004</v>
      </c>
      <c r="O9945" t="s">
        <v>28</v>
      </c>
      <c r="R9945" t="s">
        <v>46</v>
      </c>
      <c r="S9945" s="49" t="str">
        <f t="shared" si="1241"/>
        <v>Card</v>
      </c>
      <c r="T9945" s="3">
        <v>0.04</v>
      </c>
      <c r="U9945" s="2">
        <v>6.36</v>
      </c>
      <c r="V9945" s="2">
        <v>1.98</v>
      </c>
      <c r="W9945" s="54">
        <f>_xlfn.XLOOKUP(M9945,Market!A:A,Market!F:F,0)</f>
        <v>0.06</v>
      </c>
      <c r="X9945" s="55">
        <f t="shared" si="1242"/>
        <v>0.25440000000000002</v>
      </c>
      <c r="Y9945" s="55">
        <f t="shared" si="1243"/>
        <v>4.3800000000000008</v>
      </c>
      <c r="Z9945" s="54">
        <f t="shared" si="1244"/>
        <v>0.68867924528301894</v>
      </c>
      <c r="AA9945" s="49" t="str">
        <f t="shared" ca="1" si="1245"/>
        <v>Y</v>
      </c>
      <c r="AB9945" s="49">
        <f t="shared" ca="1" si="1246"/>
        <v>6</v>
      </c>
      <c r="AC9945" s="49" t="str">
        <f t="shared" ca="1" si="1247"/>
        <v>Y</v>
      </c>
    </row>
    <row r="9946" spans="1:29" x14ac:dyDescent="0.25">
      <c r="A9946">
        <v>11665</v>
      </c>
      <c r="B9946" s="9">
        <v>43196</v>
      </c>
      <c r="C9946" s="50" t="str">
        <f t="shared" si="1240"/>
        <v>N</v>
      </c>
      <c r="D9946" s="52">
        <f>_xlfn.XLOOKUP(B9946,Cal_Date!B:B,Cal_Date!A:A,0)</f>
        <v>1</v>
      </c>
      <c r="E9946">
        <v>2018</v>
      </c>
      <c r="F9946" t="s">
        <v>125</v>
      </c>
      <c r="G9946" t="s">
        <v>129</v>
      </c>
      <c r="H9946" t="s">
        <v>48</v>
      </c>
      <c r="I9946" t="s">
        <v>18</v>
      </c>
      <c r="J9946" t="s">
        <v>10</v>
      </c>
      <c r="K9946" t="s">
        <v>43</v>
      </c>
      <c r="L9946">
        <v>2</v>
      </c>
      <c r="M9946">
        <v>1005</v>
      </c>
      <c r="O9946" t="s">
        <v>25</v>
      </c>
      <c r="R9946" t="s">
        <v>44</v>
      </c>
      <c r="S9946" s="49" t="str">
        <f t="shared" si="1241"/>
        <v>Card</v>
      </c>
      <c r="T9946" s="3">
        <v>0.03</v>
      </c>
      <c r="U9946" s="2">
        <v>15.245999999999999</v>
      </c>
      <c r="V9946" s="2">
        <v>2.92</v>
      </c>
      <c r="W9946" s="54">
        <f>_xlfn.XLOOKUP(M9946,Market!A:A,Market!F:F,0)</f>
        <v>8.8999999999999996E-2</v>
      </c>
      <c r="X9946" s="55">
        <f t="shared" si="1242"/>
        <v>0.45737999999999995</v>
      </c>
      <c r="Y9946" s="55">
        <f t="shared" si="1243"/>
        <v>12.325999999999999</v>
      </c>
      <c r="Z9946" s="54">
        <f t="shared" si="1244"/>
        <v>0.80847435392889933</v>
      </c>
      <c r="AA9946" s="49" t="str">
        <f t="shared" ca="1" si="1245"/>
        <v>Y</v>
      </c>
      <c r="AB9946" s="49">
        <f t="shared" ca="1" si="1246"/>
        <v>6</v>
      </c>
      <c r="AC9946" s="49" t="str">
        <f t="shared" ca="1" si="1247"/>
        <v>Y</v>
      </c>
    </row>
    <row r="9947" spans="1:29" x14ac:dyDescent="0.25">
      <c r="A9947">
        <v>11666</v>
      </c>
      <c r="B9947" s="9">
        <v>43196</v>
      </c>
      <c r="C9947" s="50" t="str">
        <f t="shared" si="1240"/>
        <v>N</v>
      </c>
      <c r="D9947" s="52">
        <f>_xlfn.XLOOKUP(B9947,Cal_Date!B:B,Cal_Date!A:A,0)</f>
        <v>1</v>
      </c>
      <c r="E9947">
        <v>2018</v>
      </c>
      <c r="F9947" t="s">
        <v>125</v>
      </c>
      <c r="G9947" t="s">
        <v>129</v>
      </c>
      <c r="H9947" t="s">
        <v>14</v>
      </c>
      <c r="I9947" t="s">
        <v>18</v>
      </c>
      <c r="J9947" t="s">
        <v>15</v>
      </c>
      <c r="K9947" t="s">
        <v>43</v>
      </c>
      <c r="L9947">
        <v>1</v>
      </c>
      <c r="M9947">
        <v>1000</v>
      </c>
      <c r="O9947" t="s">
        <v>25</v>
      </c>
      <c r="R9947" t="s">
        <v>46</v>
      </c>
      <c r="S9947" s="49" t="str">
        <f t="shared" si="1241"/>
        <v>Card</v>
      </c>
      <c r="T9947" s="3">
        <v>0.04</v>
      </c>
      <c r="U9947" s="2">
        <v>5.4</v>
      </c>
      <c r="V9947" s="2">
        <v>2.1</v>
      </c>
      <c r="W9947" s="54">
        <f>_xlfn.XLOOKUP(M9947,Market!A:A,Market!F:F,0)</f>
        <v>0.08</v>
      </c>
      <c r="X9947" s="55">
        <f t="shared" si="1242"/>
        <v>0.21600000000000003</v>
      </c>
      <c r="Y9947" s="55">
        <f t="shared" si="1243"/>
        <v>3.3000000000000003</v>
      </c>
      <c r="Z9947" s="54">
        <f t="shared" si="1244"/>
        <v>0.61111111111111116</v>
      </c>
      <c r="AA9947" s="49" t="str">
        <f t="shared" ca="1" si="1245"/>
        <v>Y</v>
      </c>
      <c r="AB9947" s="49">
        <f t="shared" ca="1" si="1246"/>
        <v>6</v>
      </c>
      <c r="AC9947" s="49" t="str">
        <f t="shared" ca="1" si="1247"/>
        <v>Y</v>
      </c>
    </row>
    <row r="9948" spans="1:29" x14ac:dyDescent="0.25">
      <c r="A9948">
        <v>11667</v>
      </c>
      <c r="B9948" s="9">
        <v>43196</v>
      </c>
      <c r="C9948" s="50" t="str">
        <f t="shared" si="1240"/>
        <v>N</v>
      </c>
      <c r="D9948" s="52">
        <f>_xlfn.XLOOKUP(B9948,Cal_Date!B:B,Cal_Date!A:A,0)</f>
        <v>1</v>
      </c>
      <c r="E9948">
        <v>2018</v>
      </c>
      <c r="F9948" t="s">
        <v>125</v>
      </c>
      <c r="G9948" t="s">
        <v>129</v>
      </c>
      <c r="H9948" t="s">
        <v>11</v>
      </c>
      <c r="I9948" t="s">
        <v>18</v>
      </c>
      <c r="J9948" t="s">
        <v>15</v>
      </c>
      <c r="K9948" t="s">
        <v>42</v>
      </c>
      <c r="L9948">
        <v>1</v>
      </c>
      <c r="M9948">
        <v>1006</v>
      </c>
      <c r="O9948" t="s">
        <v>28</v>
      </c>
      <c r="R9948" t="s">
        <v>46</v>
      </c>
      <c r="S9948" s="49" t="str">
        <f t="shared" si="1241"/>
        <v>Card</v>
      </c>
      <c r="T9948" s="3">
        <v>0.04</v>
      </c>
      <c r="U9948" s="2">
        <v>3.2669999999999999</v>
      </c>
      <c r="V9948" s="2">
        <v>1.52</v>
      </c>
      <c r="W9948" s="54">
        <f>_xlfn.XLOOKUP(M9948,Market!A:A,Market!F:F,0)</f>
        <v>8.8999999999999996E-2</v>
      </c>
      <c r="X9948" s="55">
        <f t="shared" si="1242"/>
        <v>0.13067999999999999</v>
      </c>
      <c r="Y9948" s="55">
        <f t="shared" si="1243"/>
        <v>1.7469999999999999</v>
      </c>
      <c r="Z9948" s="54">
        <f t="shared" si="1244"/>
        <v>0.53474135292317104</v>
      </c>
      <c r="AA9948" s="49" t="str">
        <f t="shared" ca="1" si="1245"/>
        <v>Y</v>
      </c>
      <c r="AB9948" s="49">
        <f t="shared" ca="1" si="1246"/>
        <v>6</v>
      </c>
      <c r="AC9948" s="49" t="str">
        <f t="shared" ca="1" si="1247"/>
        <v>Y</v>
      </c>
    </row>
    <row r="9949" spans="1:29" x14ac:dyDescent="0.25">
      <c r="A9949">
        <v>11668</v>
      </c>
      <c r="B9949" s="9">
        <v>43196</v>
      </c>
      <c r="C9949" s="50" t="str">
        <f t="shared" si="1240"/>
        <v>N</v>
      </c>
      <c r="D9949" s="52">
        <f>_xlfn.XLOOKUP(B9949,Cal_Date!B:B,Cal_Date!A:A,0)</f>
        <v>1</v>
      </c>
      <c r="E9949">
        <v>2018</v>
      </c>
      <c r="F9949" t="s">
        <v>125</v>
      </c>
      <c r="G9949" t="s">
        <v>129</v>
      </c>
      <c r="H9949" t="s">
        <v>11</v>
      </c>
      <c r="I9949" t="s">
        <v>11</v>
      </c>
      <c r="J9949" t="s">
        <v>15</v>
      </c>
      <c r="K9949" t="s">
        <v>42</v>
      </c>
      <c r="L9949">
        <v>1</v>
      </c>
      <c r="M9949">
        <v>1000</v>
      </c>
      <c r="O9949" t="s">
        <v>25</v>
      </c>
      <c r="R9949" t="s">
        <v>46</v>
      </c>
      <c r="S9949" s="49" t="str">
        <f t="shared" si="1241"/>
        <v>Card</v>
      </c>
      <c r="T9949" s="3">
        <v>0.04</v>
      </c>
      <c r="U9949" s="2">
        <v>3.24</v>
      </c>
      <c r="V9949" s="2">
        <v>0.99</v>
      </c>
      <c r="W9949" s="54">
        <f>_xlfn.XLOOKUP(M9949,Market!A:A,Market!F:F,0)</f>
        <v>0.08</v>
      </c>
      <c r="X9949" s="55">
        <f t="shared" si="1242"/>
        <v>0.12960000000000002</v>
      </c>
      <c r="Y9949" s="55">
        <f t="shared" si="1243"/>
        <v>2.25</v>
      </c>
      <c r="Z9949" s="54">
        <f t="shared" si="1244"/>
        <v>0.69444444444444442</v>
      </c>
      <c r="AA9949" s="49" t="str">
        <f t="shared" ca="1" si="1245"/>
        <v>Y</v>
      </c>
      <c r="AB9949" s="49">
        <f t="shared" ca="1" si="1246"/>
        <v>6</v>
      </c>
      <c r="AC9949" s="49" t="str">
        <f t="shared" ca="1" si="1247"/>
        <v>Y</v>
      </c>
    </row>
    <row r="9950" spans="1:29" x14ac:dyDescent="0.25">
      <c r="A9950">
        <v>11669</v>
      </c>
      <c r="B9950" s="9">
        <v>43196</v>
      </c>
      <c r="C9950" s="50" t="str">
        <f t="shared" si="1240"/>
        <v>N</v>
      </c>
      <c r="D9950" s="52">
        <f>_xlfn.XLOOKUP(B9950,Cal_Date!B:B,Cal_Date!A:A,0)</f>
        <v>1</v>
      </c>
      <c r="E9950">
        <v>2018</v>
      </c>
      <c r="F9950" t="s">
        <v>125</v>
      </c>
      <c r="G9950" t="s">
        <v>129</v>
      </c>
      <c r="H9950" t="s">
        <v>11</v>
      </c>
      <c r="I9950" t="s">
        <v>11</v>
      </c>
      <c r="J9950" t="s">
        <v>15</v>
      </c>
      <c r="K9950" t="s">
        <v>42</v>
      </c>
      <c r="L9950">
        <v>2</v>
      </c>
      <c r="M9950">
        <v>1001</v>
      </c>
      <c r="O9950" t="s">
        <v>25</v>
      </c>
      <c r="R9950" t="s">
        <v>44</v>
      </c>
      <c r="S9950" s="49" t="str">
        <f t="shared" si="1241"/>
        <v>Card</v>
      </c>
      <c r="T9950" s="3">
        <v>0.03</v>
      </c>
      <c r="U9950" s="2">
        <v>6.36</v>
      </c>
      <c r="V9950" s="2">
        <v>1.98</v>
      </c>
      <c r="W9950" s="54">
        <f>_xlfn.XLOOKUP(M9950,Market!A:A,Market!F:F,0)</f>
        <v>0.06</v>
      </c>
      <c r="X9950" s="55">
        <f t="shared" si="1242"/>
        <v>0.1908</v>
      </c>
      <c r="Y9950" s="55">
        <f t="shared" si="1243"/>
        <v>4.3800000000000008</v>
      </c>
      <c r="Z9950" s="54">
        <f t="shared" si="1244"/>
        <v>0.68867924528301894</v>
      </c>
      <c r="AA9950" s="49" t="str">
        <f t="shared" ca="1" si="1245"/>
        <v>Y</v>
      </c>
      <c r="AB9950" s="49">
        <f t="shared" ca="1" si="1246"/>
        <v>6</v>
      </c>
      <c r="AC9950" s="49" t="str">
        <f t="shared" ca="1" si="1247"/>
        <v>Y</v>
      </c>
    </row>
    <row r="9951" spans="1:29" x14ac:dyDescent="0.25">
      <c r="A9951">
        <v>11670</v>
      </c>
      <c r="B9951" s="9">
        <v>43196</v>
      </c>
      <c r="C9951" s="50" t="str">
        <f t="shared" si="1240"/>
        <v>N</v>
      </c>
      <c r="D9951" s="52">
        <f>_xlfn.XLOOKUP(B9951,Cal_Date!B:B,Cal_Date!A:A,0)</f>
        <v>1</v>
      </c>
      <c r="E9951">
        <v>2018</v>
      </c>
      <c r="F9951" t="s">
        <v>125</v>
      </c>
      <c r="G9951" t="s">
        <v>129</v>
      </c>
      <c r="H9951" t="s">
        <v>11</v>
      </c>
      <c r="I9951" t="s">
        <v>11</v>
      </c>
      <c r="J9951" t="s">
        <v>15</v>
      </c>
      <c r="K9951" t="s">
        <v>42</v>
      </c>
      <c r="L9951">
        <v>1</v>
      </c>
      <c r="M9951">
        <v>1008</v>
      </c>
      <c r="O9951" t="s">
        <v>28</v>
      </c>
      <c r="R9951" t="s">
        <v>46</v>
      </c>
      <c r="S9951" s="49" t="str">
        <f t="shared" si="1241"/>
        <v>Card</v>
      </c>
      <c r="T9951" s="3">
        <v>0.04</v>
      </c>
      <c r="U9951" s="2">
        <v>3.2669999999999999</v>
      </c>
      <c r="V9951" s="2">
        <v>0.99</v>
      </c>
      <c r="W9951" s="54">
        <f>_xlfn.XLOOKUP(M9951,Market!A:A,Market!F:F,0)</f>
        <v>8.8999999999999996E-2</v>
      </c>
      <c r="X9951" s="55">
        <f t="shared" si="1242"/>
        <v>0.13067999999999999</v>
      </c>
      <c r="Y9951" s="55">
        <f t="shared" si="1243"/>
        <v>2.2770000000000001</v>
      </c>
      <c r="Z9951" s="54">
        <f t="shared" si="1244"/>
        <v>0.69696969696969702</v>
      </c>
      <c r="AA9951" s="49" t="str">
        <f t="shared" ca="1" si="1245"/>
        <v>Y</v>
      </c>
      <c r="AB9951" s="49">
        <f t="shared" ca="1" si="1246"/>
        <v>6</v>
      </c>
      <c r="AC9951" s="49" t="str">
        <f t="shared" ca="1" si="1247"/>
        <v>Y</v>
      </c>
    </row>
    <row r="9952" spans="1:29" x14ac:dyDescent="0.25">
      <c r="A9952">
        <v>11671</v>
      </c>
      <c r="B9952" s="9">
        <v>43196</v>
      </c>
      <c r="C9952" s="50" t="str">
        <f t="shared" si="1240"/>
        <v>N</v>
      </c>
      <c r="D9952" s="52">
        <f>_xlfn.XLOOKUP(B9952,Cal_Date!B:B,Cal_Date!A:A,0)</f>
        <v>1</v>
      </c>
      <c r="E9952">
        <v>2018</v>
      </c>
      <c r="F9952" t="s">
        <v>125</v>
      </c>
      <c r="G9952" t="s">
        <v>129</v>
      </c>
      <c r="H9952" t="s">
        <v>48</v>
      </c>
      <c r="I9952" t="s">
        <v>18</v>
      </c>
      <c r="J9952" t="s">
        <v>10</v>
      </c>
      <c r="K9952" t="s">
        <v>43</v>
      </c>
      <c r="L9952">
        <v>2</v>
      </c>
      <c r="M9952">
        <v>1009</v>
      </c>
      <c r="O9952" t="s">
        <v>28</v>
      </c>
      <c r="R9952" t="s">
        <v>46</v>
      </c>
      <c r="S9952" s="49" t="str">
        <f t="shared" si="1241"/>
        <v>Card</v>
      </c>
      <c r="T9952" s="3">
        <v>0.04</v>
      </c>
      <c r="U9952" s="2">
        <v>15.245999999999999</v>
      </c>
      <c r="V9952" s="2">
        <v>2.92</v>
      </c>
      <c r="W9952" s="54">
        <f>_xlfn.XLOOKUP(M9952,Market!A:A,Market!F:F,0)</f>
        <v>8.8999999999999996E-2</v>
      </c>
      <c r="X9952" s="55">
        <f t="shared" si="1242"/>
        <v>0.60983999999999994</v>
      </c>
      <c r="Y9952" s="55">
        <f t="shared" si="1243"/>
        <v>12.325999999999999</v>
      </c>
      <c r="Z9952" s="54">
        <f t="shared" si="1244"/>
        <v>0.80847435392889933</v>
      </c>
      <c r="AA9952" s="49" t="str">
        <f t="shared" ca="1" si="1245"/>
        <v>Y</v>
      </c>
      <c r="AB9952" s="49">
        <f t="shared" ca="1" si="1246"/>
        <v>6</v>
      </c>
      <c r="AC9952" s="49" t="str">
        <f t="shared" ca="1" si="1247"/>
        <v>Y</v>
      </c>
    </row>
    <row r="9953" spans="1:29" x14ac:dyDescent="0.25">
      <c r="A9953">
        <v>11672</v>
      </c>
      <c r="B9953" s="9">
        <v>43196</v>
      </c>
      <c r="C9953" s="50" t="str">
        <f t="shared" si="1240"/>
        <v>N</v>
      </c>
      <c r="D9953" s="52">
        <f>_xlfn.XLOOKUP(B9953,Cal_Date!B:B,Cal_Date!A:A,0)</f>
        <v>1</v>
      </c>
      <c r="E9953">
        <v>2018</v>
      </c>
      <c r="F9953" t="s">
        <v>125</v>
      </c>
      <c r="G9953" t="s">
        <v>129</v>
      </c>
      <c r="H9953" t="s">
        <v>48</v>
      </c>
      <c r="I9953" t="s">
        <v>18</v>
      </c>
      <c r="J9953" t="s">
        <v>10</v>
      </c>
      <c r="K9953" t="s">
        <v>43</v>
      </c>
      <c r="L9953">
        <v>1</v>
      </c>
      <c r="M9953">
        <v>1001</v>
      </c>
      <c r="O9953" t="s">
        <v>25</v>
      </c>
      <c r="R9953" t="s">
        <v>46</v>
      </c>
      <c r="S9953" s="49" t="str">
        <f t="shared" si="1241"/>
        <v>Card</v>
      </c>
      <c r="T9953" s="3">
        <v>0.04</v>
      </c>
      <c r="U9953" s="2">
        <v>7.42</v>
      </c>
      <c r="V9953" s="2">
        <v>1.46</v>
      </c>
      <c r="W9953" s="54">
        <f>_xlfn.XLOOKUP(M9953,Market!A:A,Market!F:F,0)</f>
        <v>0.06</v>
      </c>
      <c r="X9953" s="55">
        <f t="shared" si="1242"/>
        <v>0.29680000000000001</v>
      </c>
      <c r="Y9953" s="55">
        <f t="shared" si="1243"/>
        <v>5.96</v>
      </c>
      <c r="Z9953" s="54">
        <f t="shared" si="1244"/>
        <v>0.80323450134770891</v>
      </c>
      <c r="AA9953" s="49" t="str">
        <f t="shared" ca="1" si="1245"/>
        <v>Y</v>
      </c>
      <c r="AB9953" s="49">
        <f t="shared" ca="1" si="1246"/>
        <v>6</v>
      </c>
      <c r="AC9953" s="49" t="str">
        <f t="shared" ca="1" si="1247"/>
        <v>Y</v>
      </c>
    </row>
    <row r="9954" spans="1:29" x14ac:dyDescent="0.25">
      <c r="A9954">
        <v>11673</v>
      </c>
      <c r="B9954" s="9">
        <v>43196</v>
      </c>
      <c r="C9954" s="50" t="str">
        <f t="shared" si="1240"/>
        <v>N</v>
      </c>
      <c r="D9954" s="52">
        <f>_xlfn.XLOOKUP(B9954,Cal_Date!B:B,Cal_Date!A:A,0)</f>
        <v>1</v>
      </c>
      <c r="E9954">
        <v>2018</v>
      </c>
      <c r="F9954" t="s">
        <v>125</v>
      </c>
      <c r="G9954" t="s">
        <v>129</v>
      </c>
      <c r="H9954" t="s">
        <v>11</v>
      </c>
      <c r="I9954" t="s">
        <v>18</v>
      </c>
      <c r="J9954" t="s">
        <v>15</v>
      </c>
      <c r="K9954" t="s">
        <v>42</v>
      </c>
      <c r="L9954">
        <v>2</v>
      </c>
      <c r="M9954">
        <v>1001</v>
      </c>
      <c r="O9954" t="s">
        <v>25</v>
      </c>
      <c r="R9954" t="s">
        <v>44</v>
      </c>
      <c r="S9954" s="49" t="str">
        <f t="shared" si="1241"/>
        <v>Card</v>
      </c>
      <c r="T9954" s="3">
        <v>0.03</v>
      </c>
      <c r="U9954" s="2">
        <v>6.36</v>
      </c>
      <c r="V9954" s="2">
        <v>3.04</v>
      </c>
      <c r="W9954" s="54">
        <f>_xlfn.XLOOKUP(M9954,Market!A:A,Market!F:F,0)</f>
        <v>0.06</v>
      </c>
      <c r="X9954" s="55">
        <f t="shared" si="1242"/>
        <v>0.1908</v>
      </c>
      <c r="Y9954" s="55">
        <f t="shared" si="1243"/>
        <v>3.3200000000000003</v>
      </c>
      <c r="Z9954" s="54">
        <f t="shared" si="1244"/>
        <v>0.5220125786163522</v>
      </c>
      <c r="AA9954" s="49" t="str">
        <f t="shared" ca="1" si="1245"/>
        <v>Y</v>
      </c>
      <c r="AB9954" s="49">
        <f t="shared" ca="1" si="1246"/>
        <v>6</v>
      </c>
      <c r="AC9954" s="49" t="str">
        <f t="shared" ca="1" si="1247"/>
        <v>Y</v>
      </c>
    </row>
    <row r="9955" spans="1:29" x14ac:dyDescent="0.25">
      <c r="A9955">
        <v>11674</v>
      </c>
      <c r="B9955" s="9">
        <v>43196</v>
      </c>
      <c r="C9955" s="50" t="str">
        <f t="shared" si="1240"/>
        <v>N</v>
      </c>
      <c r="D9955" s="52">
        <f>_xlfn.XLOOKUP(B9955,Cal_Date!B:B,Cal_Date!A:A,0)</f>
        <v>1</v>
      </c>
      <c r="E9955">
        <v>2018</v>
      </c>
      <c r="F9955" t="s">
        <v>125</v>
      </c>
      <c r="G9955" t="s">
        <v>129</v>
      </c>
      <c r="H9955" t="s">
        <v>11</v>
      </c>
      <c r="I9955" t="s">
        <v>11</v>
      </c>
      <c r="J9955" t="s">
        <v>15</v>
      </c>
      <c r="K9955" t="s">
        <v>42</v>
      </c>
      <c r="L9955">
        <v>1</v>
      </c>
      <c r="M9955">
        <v>1001</v>
      </c>
      <c r="O9955" t="s">
        <v>25</v>
      </c>
      <c r="R9955" t="s">
        <v>46</v>
      </c>
      <c r="S9955" s="49" t="str">
        <f t="shared" si="1241"/>
        <v>Card</v>
      </c>
      <c r="T9955" s="3">
        <v>0.04</v>
      </c>
      <c r="U9955" s="2">
        <v>3.18</v>
      </c>
      <c r="V9955" s="2">
        <v>0.99</v>
      </c>
      <c r="W9955" s="54">
        <f>_xlfn.XLOOKUP(M9955,Market!A:A,Market!F:F,0)</f>
        <v>0.06</v>
      </c>
      <c r="X9955" s="55">
        <f t="shared" si="1242"/>
        <v>0.12720000000000001</v>
      </c>
      <c r="Y9955" s="55">
        <f t="shared" si="1243"/>
        <v>2.1900000000000004</v>
      </c>
      <c r="Z9955" s="54">
        <f t="shared" si="1244"/>
        <v>0.68867924528301894</v>
      </c>
      <c r="AA9955" s="49" t="str">
        <f t="shared" ca="1" si="1245"/>
        <v>Y</v>
      </c>
      <c r="AB9955" s="49">
        <f t="shared" ca="1" si="1246"/>
        <v>6</v>
      </c>
      <c r="AC9955" s="49" t="str">
        <f t="shared" ca="1" si="1247"/>
        <v>Y</v>
      </c>
    </row>
    <row r="9956" spans="1:29" x14ac:dyDescent="0.25">
      <c r="A9956">
        <v>11675</v>
      </c>
      <c r="B9956" s="9">
        <v>43196</v>
      </c>
      <c r="C9956" s="50" t="str">
        <f t="shared" si="1240"/>
        <v>N</v>
      </c>
      <c r="D9956" s="52">
        <f>_xlfn.XLOOKUP(B9956,Cal_Date!B:B,Cal_Date!A:A,0)</f>
        <v>1</v>
      </c>
      <c r="E9956">
        <v>2018</v>
      </c>
      <c r="F9956" t="s">
        <v>125</v>
      </c>
      <c r="G9956" t="s">
        <v>129</v>
      </c>
      <c r="H9956" t="s">
        <v>11</v>
      </c>
      <c r="I9956" t="s">
        <v>11</v>
      </c>
      <c r="J9956" t="s">
        <v>15</v>
      </c>
      <c r="K9956" t="s">
        <v>42</v>
      </c>
      <c r="L9956">
        <v>1</v>
      </c>
      <c r="M9956">
        <v>1002</v>
      </c>
      <c r="O9956" t="s">
        <v>28</v>
      </c>
      <c r="R9956" t="s">
        <v>46</v>
      </c>
      <c r="S9956" s="49" t="str">
        <f t="shared" si="1241"/>
        <v>Card</v>
      </c>
      <c r="T9956" s="3">
        <v>0.04</v>
      </c>
      <c r="U9956" s="2">
        <v>3.18</v>
      </c>
      <c r="V9956" s="2">
        <v>0.99</v>
      </c>
      <c r="W9956" s="54">
        <f>_xlfn.XLOOKUP(M9956,Market!A:A,Market!F:F,0)</f>
        <v>0.06</v>
      </c>
      <c r="X9956" s="55">
        <f t="shared" si="1242"/>
        <v>0.12720000000000001</v>
      </c>
      <c r="Y9956" s="55">
        <f t="shared" si="1243"/>
        <v>2.1900000000000004</v>
      </c>
      <c r="Z9956" s="54">
        <f t="shared" si="1244"/>
        <v>0.68867924528301894</v>
      </c>
      <c r="AA9956" s="49" t="str">
        <f t="shared" ca="1" si="1245"/>
        <v>Y</v>
      </c>
      <c r="AB9956" s="49">
        <f t="shared" ca="1" si="1246"/>
        <v>6</v>
      </c>
      <c r="AC9956" s="49" t="str">
        <f t="shared" ca="1" si="1247"/>
        <v>Y</v>
      </c>
    </row>
    <row r="9957" spans="1:29" x14ac:dyDescent="0.25">
      <c r="A9957">
        <v>11676</v>
      </c>
      <c r="B9957" s="9">
        <v>43196</v>
      </c>
      <c r="C9957" s="50" t="str">
        <f t="shared" si="1240"/>
        <v>N</v>
      </c>
      <c r="D9957" s="52">
        <f>_xlfn.XLOOKUP(B9957,Cal_Date!B:B,Cal_Date!A:A,0)</f>
        <v>1</v>
      </c>
      <c r="E9957">
        <v>2018</v>
      </c>
      <c r="F9957" t="s">
        <v>125</v>
      </c>
      <c r="G9957" t="s">
        <v>129</v>
      </c>
      <c r="H9957" t="s">
        <v>48</v>
      </c>
      <c r="I9957" t="s">
        <v>18</v>
      </c>
      <c r="J9957" t="s">
        <v>10</v>
      </c>
      <c r="K9957" t="s">
        <v>43</v>
      </c>
      <c r="L9957">
        <v>1</v>
      </c>
      <c r="M9957">
        <v>1003</v>
      </c>
      <c r="O9957" t="s">
        <v>25</v>
      </c>
      <c r="R9957" t="s">
        <v>44</v>
      </c>
      <c r="S9957" s="49" t="str">
        <f t="shared" si="1241"/>
        <v>Card</v>
      </c>
      <c r="T9957" s="3">
        <v>0.03</v>
      </c>
      <c r="U9957" s="2">
        <v>7.42</v>
      </c>
      <c r="V9957" s="2">
        <v>1.46</v>
      </c>
      <c r="W9957" s="54">
        <f>_xlfn.XLOOKUP(M9957,Market!A:A,Market!F:F,0)</f>
        <v>0.06</v>
      </c>
      <c r="X9957" s="55">
        <f t="shared" si="1242"/>
        <v>0.22259999999999999</v>
      </c>
      <c r="Y9957" s="55">
        <f t="shared" si="1243"/>
        <v>5.96</v>
      </c>
      <c r="Z9957" s="54">
        <f t="shared" si="1244"/>
        <v>0.80323450134770891</v>
      </c>
      <c r="AA9957" s="49" t="str">
        <f t="shared" ca="1" si="1245"/>
        <v>Y</v>
      </c>
      <c r="AB9957" s="49">
        <f t="shared" ca="1" si="1246"/>
        <v>6</v>
      </c>
      <c r="AC9957" s="49" t="str">
        <f t="shared" ca="1" si="1247"/>
        <v>Y</v>
      </c>
    </row>
    <row r="9958" spans="1:29" x14ac:dyDescent="0.25">
      <c r="A9958">
        <v>11677</v>
      </c>
      <c r="B9958" s="9">
        <v>43196</v>
      </c>
      <c r="C9958" s="50" t="str">
        <f t="shared" si="1240"/>
        <v>N</v>
      </c>
      <c r="D9958" s="52">
        <f>_xlfn.XLOOKUP(B9958,Cal_Date!B:B,Cal_Date!A:A,0)</f>
        <v>1</v>
      </c>
      <c r="E9958">
        <v>2018</v>
      </c>
      <c r="F9958" t="s">
        <v>125</v>
      </c>
      <c r="G9958" t="s">
        <v>129</v>
      </c>
      <c r="H9958" t="s">
        <v>14</v>
      </c>
      <c r="I9958" t="s">
        <v>18</v>
      </c>
      <c r="J9958" t="s">
        <v>15</v>
      </c>
      <c r="K9958" t="s">
        <v>43</v>
      </c>
      <c r="L9958">
        <v>1</v>
      </c>
      <c r="M9958">
        <v>1003</v>
      </c>
      <c r="O9958" t="s">
        <v>25</v>
      </c>
      <c r="R9958" t="s">
        <v>46</v>
      </c>
      <c r="S9958" s="49" t="str">
        <f t="shared" si="1241"/>
        <v>Card</v>
      </c>
      <c r="T9958" s="3">
        <v>0.04</v>
      </c>
      <c r="U9958" s="2">
        <v>5.3000000000000007</v>
      </c>
      <c r="V9958" s="2">
        <v>2.1</v>
      </c>
      <c r="W9958" s="54">
        <f>_xlfn.XLOOKUP(M9958,Market!A:A,Market!F:F,0)</f>
        <v>0.06</v>
      </c>
      <c r="X9958" s="55">
        <f t="shared" si="1242"/>
        <v>0.21200000000000002</v>
      </c>
      <c r="Y9958" s="55">
        <f t="shared" si="1243"/>
        <v>3.2000000000000006</v>
      </c>
      <c r="Z9958" s="54">
        <f t="shared" si="1244"/>
        <v>0.60377358490566047</v>
      </c>
      <c r="AA9958" s="49" t="str">
        <f t="shared" ca="1" si="1245"/>
        <v>Y</v>
      </c>
      <c r="AB9958" s="49">
        <f t="shared" ca="1" si="1246"/>
        <v>6</v>
      </c>
      <c r="AC9958" s="49" t="str">
        <f t="shared" ca="1" si="1247"/>
        <v>Y</v>
      </c>
    </row>
    <row r="9959" spans="1:29" x14ac:dyDescent="0.25">
      <c r="A9959">
        <v>11678</v>
      </c>
      <c r="B9959" s="9">
        <v>43196</v>
      </c>
      <c r="C9959" s="50" t="str">
        <f t="shared" si="1240"/>
        <v>N</v>
      </c>
      <c r="D9959" s="52">
        <f>_xlfn.XLOOKUP(B9959,Cal_Date!B:B,Cal_Date!A:A,0)</f>
        <v>1</v>
      </c>
      <c r="E9959">
        <v>2018</v>
      </c>
      <c r="F9959" t="s">
        <v>125</v>
      </c>
      <c r="G9959" t="s">
        <v>129</v>
      </c>
      <c r="H9959" t="s">
        <v>48</v>
      </c>
      <c r="I9959" t="s">
        <v>18</v>
      </c>
      <c r="J9959" t="s">
        <v>10</v>
      </c>
      <c r="K9959" t="s">
        <v>43</v>
      </c>
      <c r="L9959">
        <v>2</v>
      </c>
      <c r="M9959">
        <v>1003</v>
      </c>
      <c r="O9959" t="s">
        <v>25</v>
      </c>
      <c r="R9959" t="s">
        <v>44</v>
      </c>
      <c r="S9959" s="49" t="str">
        <f t="shared" si="1241"/>
        <v>Card</v>
      </c>
      <c r="T9959" s="3">
        <v>0.03</v>
      </c>
      <c r="U9959" s="2">
        <v>14.84</v>
      </c>
      <c r="V9959" s="2">
        <v>2.92</v>
      </c>
      <c r="W9959" s="54">
        <f>_xlfn.XLOOKUP(M9959,Market!A:A,Market!F:F,0)</f>
        <v>0.06</v>
      </c>
      <c r="X9959" s="55">
        <f t="shared" si="1242"/>
        <v>0.44519999999999998</v>
      </c>
      <c r="Y9959" s="55">
        <f t="shared" si="1243"/>
        <v>11.92</v>
      </c>
      <c r="Z9959" s="54">
        <f t="shared" si="1244"/>
        <v>0.80323450134770891</v>
      </c>
      <c r="AA9959" s="49" t="str">
        <f t="shared" ca="1" si="1245"/>
        <v>Y</v>
      </c>
      <c r="AB9959" s="49">
        <f t="shared" ca="1" si="1246"/>
        <v>6</v>
      </c>
      <c r="AC9959" s="49" t="str">
        <f t="shared" ca="1" si="1247"/>
        <v>Y</v>
      </c>
    </row>
    <row r="9960" spans="1:29" x14ac:dyDescent="0.25">
      <c r="A9960">
        <v>11679</v>
      </c>
      <c r="B9960" s="9">
        <v>43196</v>
      </c>
      <c r="C9960" s="50" t="str">
        <f t="shared" si="1240"/>
        <v>N</v>
      </c>
      <c r="D9960" s="52">
        <f>_xlfn.XLOOKUP(B9960,Cal_Date!B:B,Cal_Date!A:A,0)</f>
        <v>1</v>
      </c>
      <c r="E9960">
        <v>2018</v>
      </c>
      <c r="F9960" t="s">
        <v>125</v>
      </c>
      <c r="G9960" t="s">
        <v>129</v>
      </c>
      <c r="H9960" t="s">
        <v>11</v>
      </c>
      <c r="I9960" t="s">
        <v>11</v>
      </c>
      <c r="J9960" t="s">
        <v>15</v>
      </c>
      <c r="K9960" t="s">
        <v>42</v>
      </c>
      <c r="L9960">
        <v>1</v>
      </c>
      <c r="M9960">
        <v>1004</v>
      </c>
      <c r="O9960" t="s">
        <v>28</v>
      </c>
      <c r="R9960" t="s">
        <v>46</v>
      </c>
      <c r="S9960" s="49" t="str">
        <f t="shared" si="1241"/>
        <v>Card</v>
      </c>
      <c r="T9960" s="3">
        <v>0.04</v>
      </c>
      <c r="U9960" s="2">
        <v>3.18</v>
      </c>
      <c r="V9960" s="2">
        <v>0.99</v>
      </c>
      <c r="W9960" s="54">
        <f>_xlfn.XLOOKUP(M9960,Market!A:A,Market!F:F,0)</f>
        <v>0.06</v>
      </c>
      <c r="X9960" s="55">
        <f t="shared" si="1242"/>
        <v>0.12720000000000001</v>
      </c>
      <c r="Y9960" s="55">
        <f t="shared" si="1243"/>
        <v>2.1900000000000004</v>
      </c>
      <c r="Z9960" s="54">
        <f t="shared" si="1244"/>
        <v>0.68867924528301894</v>
      </c>
      <c r="AA9960" s="49" t="str">
        <f t="shared" ca="1" si="1245"/>
        <v>Y</v>
      </c>
      <c r="AB9960" s="49">
        <f t="shared" ca="1" si="1246"/>
        <v>6</v>
      </c>
      <c r="AC9960" s="49" t="str">
        <f t="shared" ca="1" si="1247"/>
        <v>Y</v>
      </c>
    </row>
    <row r="9961" spans="1:29" x14ac:dyDescent="0.25">
      <c r="A9961">
        <v>11680</v>
      </c>
      <c r="B9961" s="9">
        <v>43196</v>
      </c>
      <c r="C9961" s="50" t="str">
        <f t="shared" si="1240"/>
        <v>N</v>
      </c>
      <c r="D9961" s="52">
        <f>_xlfn.XLOOKUP(B9961,Cal_Date!B:B,Cal_Date!A:A,0)</f>
        <v>1</v>
      </c>
      <c r="E9961">
        <v>2018</v>
      </c>
      <c r="F9961" t="s">
        <v>125</v>
      </c>
      <c r="G9961" t="s">
        <v>129</v>
      </c>
      <c r="H9961" t="s">
        <v>11</v>
      </c>
      <c r="I9961" t="s">
        <v>11</v>
      </c>
      <c r="J9961" t="s">
        <v>15</v>
      </c>
      <c r="K9961" t="s">
        <v>42</v>
      </c>
      <c r="L9961">
        <v>1</v>
      </c>
      <c r="M9961">
        <v>1005</v>
      </c>
      <c r="O9961" t="s">
        <v>25</v>
      </c>
      <c r="R9961" t="s">
        <v>46</v>
      </c>
      <c r="S9961" s="49" t="str">
        <f t="shared" si="1241"/>
        <v>Card</v>
      </c>
      <c r="T9961" s="3">
        <v>0.04</v>
      </c>
      <c r="U9961" s="2">
        <v>3.2669999999999999</v>
      </c>
      <c r="V9961" s="2">
        <v>0.99</v>
      </c>
      <c r="W9961" s="54">
        <f>_xlfn.XLOOKUP(M9961,Market!A:A,Market!F:F,0)</f>
        <v>8.8999999999999996E-2</v>
      </c>
      <c r="X9961" s="55">
        <f t="shared" si="1242"/>
        <v>0.13067999999999999</v>
      </c>
      <c r="Y9961" s="55">
        <f t="shared" si="1243"/>
        <v>2.2770000000000001</v>
      </c>
      <c r="Z9961" s="54">
        <f t="shared" si="1244"/>
        <v>0.69696969696969702</v>
      </c>
      <c r="AA9961" s="49" t="str">
        <f t="shared" ca="1" si="1245"/>
        <v>Y</v>
      </c>
      <c r="AB9961" s="49">
        <f t="shared" ca="1" si="1246"/>
        <v>6</v>
      </c>
      <c r="AC9961" s="49" t="str">
        <f t="shared" ca="1" si="1247"/>
        <v>Y</v>
      </c>
    </row>
    <row r="9962" spans="1:29" x14ac:dyDescent="0.25">
      <c r="A9962">
        <v>11681</v>
      </c>
      <c r="B9962" s="9">
        <v>43196</v>
      </c>
      <c r="C9962" s="50" t="str">
        <f t="shared" si="1240"/>
        <v>N</v>
      </c>
      <c r="D9962" s="52">
        <f>_xlfn.XLOOKUP(B9962,Cal_Date!B:B,Cal_Date!A:A,0)</f>
        <v>1</v>
      </c>
      <c r="E9962">
        <v>2018</v>
      </c>
      <c r="F9962" t="s">
        <v>125</v>
      </c>
      <c r="G9962" t="s">
        <v>129</v>
      </c>
      <c r="H9962" t="s">
        <v>11</v>
      </c>
      <c r="I9962" t="s">
        <v>11</v>
      </c>
      <c r="J9962" t="s">
        <v>15</v>
      </c>
      <c r="K9962" t="s">
        <v>42</v>
      </c>
      <c r="L9962">
        <v>1</v>
      </c>
      <c r="M9962">
        <v>1005</v>
      </c>
      <c r="O9962" t="s">
        <v>25</v>
      </c>
      <c r="R9962" t="s">
        <v>46</v>
      </c>
      <c r="S9962" s="49" t="str">
        <f t="shared" si="1241"/>
        <v>Card</v>
      </c>
      <c r="T9962" s="3">
        <v>0.04</v>
      </c>
      <c r="U9962" s="2">
        <v>3.2669999999999999</v>
      </c>
      <c r="V9962" s="2">
        <v>0.99</v>
      </c>
      <c r="W9962" s="54">
        <f>_xlfn.XLOOKUP(M9962,Market!A:A,Market!F:F,0)</f>
        <v>8.8999999999999996E-2</v>
      </c>
      <c r="X9962" s="55">
        <f t="shared" si="1242"/>
        <v>0.13067999999999999</v>
      </c>
      <c r="Y9962" s="55">
        <f t="shared" si="1243"/>
        <v>2.2770000000000001</v>
      </c>
      <c r="Z9962" s="54">
        <f t="shared" si="1244"/>
        <v>0.69696969696969702</v>
      </c>
      <c r="AA9962" s="49" t="str">
        <f t="shared" ca="1" si="1245"/>
        <v>Y</v>
      </c>
      <c r="AB9962" s="49">
        <f t="shared" ca="1" si="1246"/>
        <v>6</v>
      </c>
      <c r="AC9962" s="49" t="str">
        <f t="shared" ca="1" si="1247"/>
        <v>Y</v>
      </c>
    </row>
    <row r="9963" spans="1:29" x14ac:dyDescent="0.25">
      <c r="A9963">
        <v>11682</v>
      </c>
      <c r="B9963" s="9">
        <v>43196</v>
      </c>
      <c r="C9963" s="50" t="str">
        <f t="shared" si="1240"/>
        <v>N</v>
      </c>
      <c r="D9963" s="52">
        <f>_xlfn.XLOOKUP(B9963,Cal_Date!B:B,Cal_Date!A:A,0)</f>
        <v>1</v>
      </c>
      <c r="E9963">
        <v>2018</v>
      </c>
      <c r="F9963" t="s">
        <v>125</v>
      </c>
      <c r="G9963" t="s">
        <v>129</v>
      </c>
      <c r="H9963" t="s">
        <v>11</v>
      </c>
      <c r="I9963" t="s">
        <v>11</v>
      </c>
      <c r="J9963" t="s">
        <v>15</v>
      </c>
      <c r="K9963" t="s">
        <v>42</v>
      </c>
      <c r="L9963">
        <v>1</v>
      </c>
      <c r="M9963">
        <v>1003</v>
      </c>
      <c r="O9963" t="s">
        <v>25</v>
      </c>
      <c r="R9963" t="s">
        <v>44</v>
      </c>
      <c r="S9963" s="49" t="str">
        <f t="shared" si="1241"/>
        <v>Card</v>
      </c>
      <c r="T9963" s="3">
        <v>0.03</v>
      </c>
      <c r="U9963" s="2">
        <v>3.18</v>
      </c>
      <c r="V9963" s="2">
        <v>0.99</v>
      </c>
      <c r="W9963" s="54">
        <f>_xlfn.XLOOKUP(M9963,Market!A:A,Market!F:F,0)</f>
        <v>0.06</v>
      </c>
      <c r="X9963" s="55">
        <f t="shared" si="1242"/>
        <v>9.5399999999999999E-2</v>
      </c>
      <c r="Y9963" s="55">
        <f t="shared" si="1243"/>
        <v>2.1900000000000004</v>
      </c>
      <c r="Z9963" s="54">
        <f t="shared" si="1244"/>
        <v>0.68867924528301894</v>
      </c>
      <c r="AA9963" s="49" t="str">
        <f t="shared" ca="1" si="1245"/>
        <v>Y</v>
      </c>
      <c r="AB9963" s="49">
        <f t="shared" ca="1" si="1246"/>
        <v>6</v>
      </c>
      <c r="AC9963" s="49" t="str">
        <f t="shared" ca="1" si="1247"/>
        <v>Y</v>
      </c>
    </row>
    <row r="9964" spans="1:29" x14ac:dyDescent="0.25">
      <c r="A9964">
        <v>11683</v>
      </c>
      <c r="B9964" s="9">
        <v>43196</v>
      </c>
      <c r="C9964" s="50" t="str">
        <f t="shared" si="1240"/>
        <v>N</v>
      </c>
      <c r="D9964" s="52">
        <f>_xlfn.XLOOKUP(B9964,Cal_Date!B:B,Cal_Date!A:A,0)</f>
        <v>1</v>
      </c>
      <c r="E9964">
        <v>2018</v>
      </c>
      <c r="F9964" t="s">
        <v>125</v>
      </c>
      <c r="G9964" t="s">
        <v>129</v>
      </c>
      <c r="H9964" t="s">
        <v>14</v>
      </c>
      <c r="I9964" t="s">
        <v>18</v>
      </c>
      <c r="J9964" t="s">
        <v>15</v>
      </c>
      <c r="K9964" t="s">
        <v>43</v>
      </c>
      <c r="L9964">
        <v>1</v>
      </c>
      <c r="M9964">
        <v>1007</v>
      </c>
      <c r="O9964" t="s">
        <v>28</v>
      </c>
      <c r="R9964" t="s">
        <v>46</v>
      </c>
      <c r="S9964" s="49" t="str">
        <f t="shared" si="1241"/>
        <v>Card</v>
      </c>
      <c r="T9964" s="3">
        <v>0.04</v>
      </c>
      <c r="U9964" s="2">
        <v>5.4450000000000003</v>
      </c>
      <c r="V9964" s="2">
        <v>2.1</v>
      </c>
      <c r="W9964" s="54">
        <f>_xlfn.XLOOKUP(M9964,Market!A:A,Market!F:F,0)</f>
        <v>8.8999999999999996E-2</v>
      </c>
      <c r="X9964" s="55">
        <f t="shared" si="1242"/>
        <v>0.21780000000000002</v>
      </c>
      <c r="Y9964" s="55">
        <f t="shared" si="1243"/>
        <v>3.3450000000000002</v>
      </c>
      <c r="Z9964" s="54">
        <f t="shared" si="1244"/>
        <v>0.61432506887052341</v>
      </c>
      <c r="AA9964" s="49" t="str">
        <f t="shared" ca="1" si="1245"/>
        <v>Y</v>
      </c>
      <c r="AB9964" s="49">
        <f t="shared" ca="1" si="1246"/>
        <v>6</v>
      </c>
      <c r="AC9964" s="49" t="str">
        <f t="shared" ca="1" si="1247"/>
        <v>Y</v>
      </c>
    </row>
    <row r="9965" spans="1:29" x14ac:dyDescent="0.25">
      <c r="A9965">
        <v>11684</v>
      </c>
      <c r="B9965" s="9">
        <v>43196</v>
      </c>
      <c r="C9965" s="50" t="str">
        <f t="shared" si="1240"/>
        <v>N</v>
      </c>
      <c r="D9965" s="52">
        <f>_xlfn.XLOOKUP(B9965,Cal_Date!B:B,Cal_Date!A:A,0)</f>
        <v>1</v>
      </c>
      <c r="E9965">
        <v>2018</v>
      </c>
      <c r="F9965" t="s">
        <v>125</v>
      </c>
      <c r="G9965" t="s">
        <v>129</v>
      </c>
      <c r="H9965" t="s">
        <v>11</v>
      </c>
      <c r="I9965" t="s">
        <v>11</v>
      </c>
      <c r="J9965" t="s">
        <v>15</v>
      </c>
      <c r="K9965" t="s">
        <v>42</v>
      </c>
      <c r="L9965">
        <v>2</v>
      </c>
      <c r="M9965">
        <v>1006</v>
      </c>
      <c r="O9965" t="s">
        <v>28</v>
      </c>
      <c r="R9965" t="s">
        <v>47</v>
      </c>
      <c r="S9965" s="49" t="str">
        <f t="shared" si="1241"/>
        <v>Card</v>
      </c>
      <c r="T9965" s="3">
        <v>3.5000000000000003E-2</v>
      </c>
      <c r="U9965" s="2">
        <v>6.5339999999999998</v>
      </c>
      <c r="V9965" s="2">
        <v>1.98</v>
      </c>
      <c r="W9965" s="54">
        <f>_xlfn.XLOOKUP(M9965,Market!A:A,Market!F:F,0)</f>
        <v>8.8999999999999996E-2</v>
      </c>
      <c r="X9965" s="55">
        <f t="shared" si="1242"/>
        <v>0.22869</v>
      </c>
      <c r="Y9965" s="55">
        <f t="shared" si="1243"/>
        <v>4.5540000000000003</v>
      </c>
      <c r="Z9965" s="54">
        <f t="shared" si="1244"/>
        <v>0.69696969696969702</v>
      </c>
      <c r="AA9965" s="49" t="str">
        <f t="shared" ca="1" si="1245"/>
        <v>Y</v>
      </c>
      <c r="AB9965" s="49">
        <f t="shared" ca="1" si="1246"/>
        <v>6</v>
      </c>
      <c r="AC9965" s="49" t="str">
        <f t="shared" ca="1" si="1247"/>
        <v>Y</v>
      </c>
    </row>
    <row r="9966" spans="1:29" x14ac:dyDescent="0.25">
      <c r="A9966">
        <v>11685</v>
      </c>
      <c r="B9966" s="9">
        <v>43196</v>
      </c>
      <c r="C9966" s="50" t="str">
        <f t="shared" si="1240"/>
        <v>N</v>
      </c>
      <c r="D9966" s="52">
        <f>_xlfn.XLOOKUP(B9966,Cal_Date!B:B,Cal_Date!A:A,0)</f>
        <v>1</v>
      </c>
      <c r="E9966">
        <v>2018</v>
      </c>
      <c r="F9966" t="s">
        <v>125</v>
      </c>
      <c r="G9966" t="s">
        <v>129</v>
      </c>
      <c r="H9966" t="s">
        <v>11</v>
      </c>
      <c r="I9966" t="s">
        <v>11</v>
      </c>
      <c r="J9966" t="s">
        <v>15</v>
      </c>
      <c r="K9966" t="s">
        <v>42</v>
      </c>
      <c r="L9966">
        <v>2</v>
      </c>
      <c r="M9966">
        <v>1006</v>
      </c>
      <c r="O9966" t="s">
        <v>28</v>
      </c>
      <c r="R9966" t="s">
        <v>44</v>
      </c>
      <c r="S9966" s="49" t="str">
        <f t="shared" si="1241"/>
        <v>Card</v>
      </c>
      <c r="T9966" s="3">
        <v>0.03</v>
      </c>
      <c r="U9966" s="2">
        <v>6.5339999999999998</v>
      </c>
      <c r="V9966" s="2">
        <v>1.98</v>
      </c>
      <c r="W9966" s="54">
        <f>_xlfn.XLOOKUP(M9966,Market!A:A,Market!F:F,0)</f>
        <v>8.8999999999999996E-2</v>
      </c>
      <c r="X9966" s="55">
        <f t="shared" si="1242"/>
        <v>0.19602</v>
      </c>
      <c r="Y9966" s="55">
        <f t="shared" si="1243"/>
        <v>4.5540000000000003</v>
      </c>
      <c r="Z9966" s="54">
        <f t="shared" si="1244"/>
        <v>0.69696969696969702</v>
      </c>
      <c r="AA9966" s="49" t="str">
        <f t="shared" ca="1" si="1245"/>
        <v>Y</v>
      </c>
      <c r="AB9966" s="49">
        <f t="shared" ca="1" si="1246"/>
        <v>6</v>
      </c>
      <c r="AC9966" s="49" t="str">
        <f t="shared" ca="1" si="1247"/>
        <v>Y</v>
      </c>
    </row>
    <row r="9967" spans="1:29" x14ac:dyDescent="0.25">
      <c r="A9967">
        <v>11686</v>
      </c>
      <c r="B9967" s="9">
        <v>43196</v>
      </c>
      <c r="C9967" s="50" t="str">
        <f t="shared" si="1240"/>
        <v>N</v>
      </c>
      <c r="D9967" s="52">
        <f>_xlfn.XLOOKUP(B9967,Cal_Date!B:B,Cal_Date!A:A,0)</f>
        <v>1</v>
      </c>
      <c r="E9967">
        <v>2018</v>
      </c>
      <c r="F9967" t="s">
        <v>125</v>
      </c>
      <c r="G9967" t="s">
        <v>129</v>
      </c>
      <c r="H9967" t="s">
        <v>48</v>
      </c>
      <c r="I9967" t="s">
        <v>18</v>
      </c>
      <c r="J9967" t="s">
        <v>10</v>
      </c>
      <c r="K9967" t="s">
        <v>43</v>
      </c>
      <c r="L9967">
        <v>1</v>
      </c>
      <c r="M9967">
        <v>1006</v>
      </c>
      <c r="O9967" t="s">
        <v>28</v>
      </c>
      <c r="R9967" t="s">
        <v>46</v>
      </c>
      <c r="S9967" s="49" t="str">
        <f t="shared" si="1241"/>
        <v>Card</v>
      </c>
      <c r="T9967" s="3">
        <v>0.04</v>
      </c>
      <c r="U9967" s="2">
        <v>7.6229999999999993</v>
      </c>
      <c r="V9967" s="2">
        <v>1.46</v>
      </c>
      <c r="W9967" s="54">
        <f>_xlfn.XLOOKUP(M9967,Market!A:A,Market!F:F,0)</f>
        <v>8.8999999999999996E-2</v>
      </c>
      <c r="X9967" s="55">
        <f t="shared" si="1242"/>
        <v>0.30491999999999997</v>
      </c>
      <c r="Y9967" s="55">
        <f t="shared" si="1243"/>
        <v>6.1629999999999994</v>
      </c>
      <c r="Z9967" s="54">
        <f t="shared" si="1244"/>
        <v>0.80847435392889933</v>
      </c>
      <c r="AA9967" s="49" t="str">
        <f t="shared" ca="1" si="1245"/>
        <v>Y</v>
      </c>
      <c r="AB9967" s="49">
        <f t="shared" ca="1" si="1246"/>
        <v>6</v>
      </c>
      <c r="AC9967" s="49" t="str">
        <f t="shared" ca="1" si="1247"/>
        <v>Y</v>
      </c>
    </row>
    <row r="9968" spans="1:29" x14ac:dyDescent="0.25">
      <c r="A9968">
        <v>11687</v>
      </c>
      <c r="B9968" s="9">
        <v>43196</v>
      </c>
      <c r="C9968" s="50" t="str">
        <f t="shared" si="1240"/>
        <v>N</v>
      </c>
      <c r="D9968" s="52">
        <f>_xlfn.XLOOKUP(B9968,Cal_Date!B:B,Cal_Date!A:A,0)</f>
        <v>1</v>
      </c>
      <c r="E9968">
        <v>2018</v>
      </c>
      <c r="F9968" t="s">
        <v>125</v>
      </c>
      <c r="G9968" t="s">
        <v>129</v>
      </c>
      <c r="H9968" t="s">
        <v>11</v>
      </c>
      <c r="I9968" t="s">
        <v>11</v>
      </c>
      <c r="J9968" t="s">
        <v>15</v>
      </c>
      <c r="K9968" t="s">
        <v>42</v>
      </c>
      <c r="L9968">
        <v>1</v>
      </c>
      <c r="M9968">
        <v>1004</v>
      </c>
      <c r="O9968" t="s">
        <v>28</v>
      </c>
      <c r="R9968" t="s">
        <v>47</v>
      </c>
      <c r="S9968" s="49" t="str">
        <f t="shared" si="1241"/>
        <v>Card</v>
      </c>
      <c r="T9968" s="3">
        <v>3.5000000000000003E-2</v>
      </c>
      <c r="U9968" s="2">
        <v>3.18</v>
      </c>
      <c r="V9968" s="2">
        <v>0.99</v>
      </c>
      <c r="W9968" s="54">
        <f>_xlfn.XLOOKUP(M9968,Market!A:A,Market!F:F,0)</f>
        <v>0.06</v>
      </c>
      <c r="X9968" s="55">
        <f t="shared" si="1242"/>
        <v>0.11130000000000001</v>
      </c>
      <c r="Y9968" s="55">
        <f t="shared" si="1243"/>
        <v>2.1900000000000004</v>
      </c>
      <c r="Z9968" s="54">
        <f t="shared" si="1244"/>
        <v>0.68867924528301894</v>
      </c>
      <c r="AA9968" s="49" t="str">
        <f t="shared" ca="1" si="1245"/>
        <v>Y</v>
      </c>
      <c r="AB9968" s="49">
        <f t="shared" ca="1" si="1246"/>
        <v>6</v>
      </c>
      <c r="AC9968" s="49" t="str">
        <f t="shared" ca="1" si="1247"/>
        <v>Y</v>
      </c>
    </row>
    <row r="9969" spans="1:29" x14ac:dyDescent="0.25">
      <c r="A9969">
        <v>11688</v>
      </c>
      <c r="B9969" s="9">
        <v>43196</v>
      </c>
      <c r="C9969" s="50" t="str">
        <f t="shared" si="1240"/>
        <v>N</v>
      </c>
      <c r="D9969" s="52">
        <f>_xlfn.XLOOKUP(B9969,Cal_Date!B:B,Cal_Date!A:A,0)</f>
        <v>1</v>
      </c>
      <c r="E9969">
        <v>2018</v>
      </c>
      <c r="F9969" t="s">
        <v>125</v>
      </c>
      <c r="G9969" t="s">
        <v>129</v>
      </c>
      <c r="H9969" t="s">
        <v>48</v>
      </c>
      <c r="I9969" t="s">
        <v>18</v>
      </c>
      <c r="J9969" t="s">
        <v>10</v>
      </c>
      <c r="K9969" t="s">
        <v>43</v>
      </c>
      <c r="L9969">
        <v>1</v>
      </c>
      <c r="M9969">
        <v>1004</v>
      </c>
      <c r="O9969" t="s">
        <v>28</v>
      </c>
      <c r="R9969" t="s">
        <v>46</v>
      </c>
      <c r="S9969" s="49" t="str">
        <f t="shared" si="1241"/>
        <v>Card</v>
      </c>
      <c r="T9969" s="3">
        <v>0.04</v>
      </c>
      <c r="U9969" s="2">
        <v>7.42</v>
      </c>
      <c r="V9969" s="2">
        <v>1.46</v>
      </c>
      <c r="W9969" s="54">
        <f>_xlfn.XLOOKUP(M9969,Market!A:A,Market!F:F,0)</f>
        <v>0.06</v>
      </c>
      <c r="X9969" s="55">
        <f t="shared" si="1242"/>
        <v>0.29680000000000001</v>
      </c>
      <c r="Y9969" s="55">
        <f t="shared" si="1243"/>
        <v>5.96</v>
      </c>
      <c r="Z9969" s="54">
        <f t="shared" si="1244"/>
        <v>0.80323450134770891</v>
      </c>
      <c r="AA9969" s="49" t="str">
        <f t="shared" ca="1" si="1245"/>
        <v>Y</v>
      </c>
      <c r="AB9969" s="49">
        <f t="shared" ca="1" si="1246"/>
        <v>6</v>
      </c>
      <c r="AC9969" s="49" t="str">
        <f t="shared" ca="1" si="1247"/>
        <v>Y</v>
      </c>
    </row>
    <row r="9970" spans="1:29" x14ac:dyDescent="0.25">
      <c r="A9970">
        <v>11689</v>
      </c>
      <c r="B9970" s="9">
        <v>43196</v>
      </c>
      <c r="C9970" s="50" t="str">
        <f t="shared" si="1240"/>
        <v>N</v>
      </c>
      <c r="D9970" s="52">
        <f>_xlfn.XLOOKUP(B9970,Cal_Date!B:B,Cal_Date!A:A,0)</f>
        <v>1</v>
      </c>
      <c r="E9970">
        <v>2018</v>
      </c>
      <c r="F9970" t="s">
        <v>125</v>
      </c>
      <c r="G9970" t="s">
        <v>129</v>
      </c>
      <c r="H9970" t="s">
        <v>14</v>
      </c>
      <c r="I9970" t="s">
        <v>18</v>
      </c>
      <c r="J9970" t="s">
        <v>15</v>
      </c>
      <c r="K9970" t="s">
        <v>43</v>
      </c>
      <c r="L9970">
        <v>2</v>
      </c>
      <c r="M9970">
        <v>1000</v>
      </c>
      <c r="O9970" t="s">
        <v>25</v>
      </c>
      <c r="R9970" t="s">
        <v>46</v>
      </c>
      <c r="S9970" s="49" t="str">
        <f t="shared" si="1241"/>
        <v>Card</v>
      </c>
      <c r="T9970" s="3">
        <v>0.04</v>
      </c>
      <c r="U9970" s="2">
        <v>10.8</v>
      </c>
      <c r="V9970" s="2">
        <v>4.4400000000000004</v>
      </c>
      <c r="W9970" s="54">
        <f>_xlfn.XLOOKUP(M9970,Market!A:A,Market!F:F,0)</f>
        <v>0.08</v>
      </c>
      <c r="X9970" s="55">
        <f t="shared" si="1242"/>
        <v>0.43200000000000005</v>
      </c>
      <c r="Y9970" s="55">
        <f t="shared" si="1243"/>
        <v>6.36</v>
      </c>
      <c r="Z9970" s="54">
        <f t="shared" si="1244"/>
        <v>0.58888888888888891</v>
      </c>
      <c r="AA9970" s="49" t="str">
        <f t="shared" ca="1" si="1245"/>
        <v>Y</v>
      </c>
      <c r="AB9970" s="49">
        <f t="shared" ca="1" si="1246"/>
        <v>6</v>
      </c>
      <c r="AC9970" s="49" t="str">
        <f t="shared" ca="1" si="1247"/>
        <v>Y</v>
      </c>
    </row>
    <row r="9971" spans="1:29" x14ac:dyDescent="0.25">
      <c r="A9971">
        <v>11690</v>
      </c>
      <c r="B9971" s="9">
        <v>43196</v>
      </c>
      <c r="C9971" s="50" t="str">
        <f t="shared" si="1240"/>
        <v>N</v>
      </c>
      <c r="D9971" s="52">
        <f>_xlfn.XLOOKUP(B9971,Cal_Date!B:B,Cal_Date!A:A,0)</f>
        <v>1</v>
      </c>
      <c r="E9971">
        <v>2018</v>
      </c>
      <c r="F9971" t="s">
        <v>125</v>
      </c>
      <c r="G9971" t="s">
        <v>129</v>
      </c>
      <c r="H9971" t="s">
        <v>48</v>
      </c>
      <c r="I9971" t="s">
        <v>18</v>
      </c>
      <c r="J9971" t="s">
        <v>10</v>
      </c>
      <c r="K9971" t="s">
        <v>43</v>
      </c>
      <c r="L9971">
        <v>1</v>
      </c>
      <c r="M9971">
        <v>1000</v>
      </c>
      <c r="O9971" t="s">
        <v>25</v>
      </c>
      <c r="R9971" t="s">
        <v>44</v>
      </c>
      <c r="S9971" s="49" t="str">
        <f t="shared" si="1241"/>
        <v>Card</v>
      </c>
      <c r="T9971" s="3">
        <v>0.03</v>
      </c>
      <c r="U9971" s="2">
        <v>7.5600000000000005</v>
      </c>
      <c r="V9971" s="2">
        <v>1.46</v>
      </c>
      <c r="W9971" s="54">
        <f>_xlfn.XLOOKUP(M9971,Market!A:A,Market!F:F,0)</f>
        <v>0.08</v>
      </c>
      <c r="X9971" s="55">
        <f t="shared" si="1242"/>
        <v>0.2268</v>
      </c>
      <c r="Y9971" s="55">
        <f t="shared" si="1243"/>
        <v>6.1000000000000005</v>
      </c>
      <c r="Z9971" s="54">
        <f t="shared" si="1244"/>
        <v>0.80687830687830686</v>
      </c>
      <c r="AA9971" s="49" t="str">
        <f t="shared" ca="1" si="1245"/>
        <v>Y</v>
      </c>
      <c r="AB9971" s="49">
        <f t="shared" ca="1" si="1246"/>
        <v>6</v>
      </c>
      <c r="AC9971" s="49" t="str">
        <f t="shared" ca="1" si="1247"/>
        <v>Y</v>
      </c>
    </row>
    <row r="9972" spans="1:29" x14ac:dyDescent="0.25">
      <c r="A9972">
        <v>11691</v>
      </c>
      <c r="B9972" s="9">
        <v>43196</v>
      </c>
      <c r="C9972" s="50" t="str">
        <f t="shared" si="1240"/>
        <v>N</v>
      </c>
      <c r="D9972" s="52">
        <f>_xlfn.XLOOKUP(B9972,Cal_Date!B:B,Cal_Date!A:A,0)</f>
        <v>1</v>
      </c>
      <c r="E9972">
        <v>2018</v>
      </c>
      <c r="F9972" t="s">
        <v>125</v>
      </c>
      <c r="G9972" t="s">
        <v>129</v>
      </c>
      <c r="H9972" t="s">
        <v>48</v>
      </c>
      <c r="I9972" t="s">
        <v>18</v>
      </c>
      <c r="J9972" t="s">
        <v>10</v>
      </c>
      <c r="K9972" t="s">
        <v>43</v>
      </c>
      <c r="L9972">
        <v>2</v>
      </c>
      <c r="M9972">
        <v>1000</v>
      </c>
      <c r="O9972" t="s">
        <v>25</v>
      </c>
      <c r="R9972" t="s">
        <v>46</v>
      </c>
      <c r="S9972" s="49" t="str">
        <f t="shared" si="1241"/>
        <v>Card</v>
      </c>
      <c r="T9972" s="3">
        <v>0.04</v>
      </c>
      <c r="U9972" s="2">
        <v>15.120000000000001</v>
      </c>
      <c r="V9972" s="2">
        <v>2.92</v>
      </c>
      <c r="W9972" s="54">
        <f>_xlfn.XLOOKUP(M9972,Market!A:A,Market!F:F,0)</f>
        <v>0.08</v>
      </c>
      <c r="X9972" s="55">
        <f t="shared" si="1242"/>
        <v>0.6048</v>
      </c>
      <c r="Y9972" s="55">
        <f t="shared" si="1243"/>
        <v>12.200000000000001</v>
      </c>
      <c r="Z9972" s="54">
        <f t="shared" si="1244"/>
        <v>0.80687830687830686</v>
      </c>
      <c r="AA9972" s="49" t="str">
        <f t="shared" ca="1" si="1245"/>
        <v>Y</v>
      </c>
      <c r="AB9972" s="49">
        <f t="shared" ca="1" si="1246"/>
        <v>6</v>
      </c>
      <c r="AC9972" s="49" t="str">
        <f t="shared" ca="1" si="1247"/>
        <v>Y</v>
      </c>
    </row>
    <row r="9973" spans="1:29" x14ac:dyDescent="0.25">
      <c r="A9973">
        <v>11692</v>
      </c>
      <c r="B9973" s="9">
        <v>43196</v>
      </c>
      <c r="C9973" s="50" t="str">
        <f t="shared" si="1240"/>
        <v>N</v>
      </c>
      <c r="D9973" s="52">
        <f>_xlfn.XLOOKUP(B9973,Cal_Date!B:B,Cal_Date!A:A,0)</f>
        <v>1</v>
      </c>
      <c r="E9973">
        <v>2018</v>
      </c>
      <c r="F9973" t="s">
        <v>125</v>
      </c>
      <c r="G9973" t="s">
        <v>129</v>
      </c>
      <c r="H9973" t="s">
        <v>48</v>
      </c>
      <c r="I9973" t="s">
        <v>18</v>
      </c>
      <c r="J9973" t="s">
        <v>10</v>
      </c>
      <c r="K9973" t="s">
        <v>43</v>
      </c>
      <c r="L9973">
        <v>1</v>
      </c>
      <c r="M9973">
        <v>1008</v>
      </c>
      <c r="O9973" t="s">
        <v>28</v>
      </c>
      <c r="R9973" t="s">
        <v>46</v>
      </c>
      <c r="S9973" s="49" t="str">
        <f t="shared" si="1241"/>
        <v>Card</v>
      </c>
      <c r="T9973" s="3">
        <v>0.04</v>
      </c>
      <c r="U9973" s="2">
        <v>7.6229999999999993</v>
      </c>
      <c r="V9973" s="2">
        <v>1.46</v>
      </c>
      <c r="W9973" s="54">
        <f>_xlfn.XLOOKUP(M9973,Market!A:A,Market!F:F,0)</f>
        <v>8.8999999999999996E-2</v>
      </c>
      <c r="X9973" s="55">
        <f t="shared" si="1242"/>
        <v>0.30491999999999997</v>
      </c>
      <c r="Y9973" s="55">
        <f t="shared" si="1243"/>
        <v>6.1629999999999994</v>
      </c>
      <c r="Z9973" s="54">
        <f t="shared" si="1244"/>
        <v>0.80847435392889933</v>
      </c>
      <c r="AA9973" s="49" t="str">
        <f t="shared" ca="1" si="1245"/>
        <v>Y</v>
      </c>
      <c r="AB9973" s="49">
        <f t="shared" ca="1" si="1246"/>
        <v>6</v>
      </c>
      <c r="AC9973" s="49" t="str">
        <f t="shared" ca="1" si="1247"/>
        <v>Y</v>
      </c>
    </row>
    <row r="9974" spans="1:29" x14ac:dyDescent="0.25">
      <c r="A9974">
        <v>11693</v>
      </c>
      <c r="B9974" s="9">
        <v>43196</v>
      </c>
      <c r="C9974" s="50" t="str">
        <f t="shared" si="1240"/>
        <v>N</v>
      </c>
      <c r="D9974" s="52">
        <f>_xlfn.XLOOKUP(B9974,Cal_Date!B:B,Cal_Date!A:A,0)</f>
        <v>1</v>
      </c>
      <c r="E9974">
        <v>2018</v>
      </c>
      <c r="F9974" t="s">
        <v>125</v>
      </c>
      <c r="G9974" t="s">
        <v>129</v>
      </c>
      <c r="H9974" t="s">
        <v>48</v>
      </c>
      <c r="I9974" t="s">
        <v>18</v>
      </c>
      <c r="J9974" t="s">
        <v>10</v>
      </c>
      <c r="K9974" t="s">
        <v>43</v>
      </c>
      <c r="L9974">
        <v>2</v>
      </c>
      <c r="M9974">
        <v>1008</v>
      </c>
      <c r="O9974" t="s">
        <v>28</v>
      </c>
      <c r="R9974" t="s">
        <v>46</v>
      </c>
      <c r="S9974" s="49" t="str">
        <f t="shared" si="1241"/>
        <v>Card</v>
      </c>
      <c r="T9974" s="3">
        <v>0.04</v>
      </c>
      <c r="U9974" s="2">
        <v>15.245999999999999</v>
      </c>
      <c r="V9974" s="2">
        <v>2.92</v>
      </c>
      <c r="W9974" s="54">
        <f>_xlfn.XLOOKUP(M9974,Market!A:A,Market!F:F,0)</f>
        <v>8.8999999999999996E-2</v>
      </c>
      <c r="X9974" s="55">
        <f t="shared" si="1242"/>
        <v>0.60983999999999994</v>
      </c>
      <c r="Y9974" s="55">
        <f t="shared" si="1243"/>
        <v>12.325999999999999</v>
      </c>
      <c r="Z9974" s="54">
        <f t="shared" si="1244"/>
        <v>0.80847435392889933</v>
      </c>
      <c r="AA9974" s="49" t="str">
        <f t="shared" ca="1" si="1245"/>
        <v>Y</v>
      </c>
      <c r="AB9974" s="49">
        <f t="shared" ca="1" si="1246"/>
        <v>6</v>
      </c>
      <c r="AC9974" s="49" t="str">
        <f t="shared" ca="1" si="1247"/>
        <v>Y</v>
      </c>
    </row>
    <row r="9975" spans="1:29" x14ac:dyDescent="0.25">
      <c r="A9975">
        <v>11694</v>
      </c>
      <c r="B9975" s="9">
        <v>43196</v>
      </c>
      <c r="C9975" s="50" t="str">
        <f t="shared" si="1240"/>
        <v>N</v>
      </c>
      <c r="D9975" s="52">
        <f>_xlfn.XLOOKUP(B9975,Cal_Date!B:B,Cal_Date!A:A,0)</f>
        <v>1</v>
      </c>
      <c r="E9975">
        <v>2018</v>
      </c>
      <c r="F9975" t="s">
        <v>125</v>
      </c>
      <c r="G9975" t="s">
        <v>129</v>
      </c>
      <c r="H9975" t="s">
        <v>48</v>
      </c>
      <c r="I9975" t="s">
        <v>18</v>
      </c>
      <c r="J9975" t="s">
        <v>10</v>
      </c>
      <c r="K9975" t="s">
        <v>43</v>
      </c>
      <c r="L9975">
        <v>1</v>
      </c>
      <c r="M9975">
        <v>1009</v>
      </c>
      <c r="O9975" t="s">
        <v>28</v>
      </c>
      <c r="R9975" t="s">
        <v>44</v>
      </c>
      <c r="S9975" s="49" t="str">
        <f t="shared" si="1241"/>
        <v>Card</v>
      </c>
      <c r="T9975" s="3">
        <v>0.03</v>
      </c>
      <c r="U9975" s="2">
        <v>7.6229999999999993</v>
      </c>
      <c r="V9975" s="2">
        <v>1.46</v>
      </c>
      <c r="W9975" s="54">
        <f>_xlfn.XLOOKUP(M9975,Market!A:A,Market!F:F,0)</f>
        <v>8.8999999999999996E-2</v>
      </c>
      <c r="X9975" s="55">
        <f t="shared" si="1242"/>
        <v>0.22868999999999998</v>
      </c>
      <c r="Y9975" s="55">
        <f t="shared" si="1243"/>
        <v>6.1629999999999994</v>
      </c>
      <c r="Z9975" s="54">
        <f t="shared" si="1244"/>
        <v>0.80847435392889933</v>
      </c>
      <c r="AA9975" s="49" t="str">
        <f t="shared" ca="1" si="1245"/>
        <v>Y</v>
      </c>
      <c r="AB9975" s="49">
        <f t="shared" ca="1" si="1246"/>
        <v>6</v>
      </c>
      <c r="AC9975" s="49" t="str">
        <f t="shared" ca="1" si="1247"/>
        <v>Y</v>
      </c>
    </row>
    <row r="9976" spans="1:29" x14ac:dyDescent="0.25">
      <c r="A9976">
        <v>11695</v>
      </c>
      <c r="B9976" s="9">
        <v>43196</v>
      </c>
      <c r="C9976" s="50" t="str">
        <f t="shared" si="1240"/>
        <v>N</v>
      </c>
      <c r="D9976" s="52">
        <f>_xlfn.XLOOKUP(B9976,Cal_Date!B:B,Cal_Date!A:A,0)</f>
        <v>1</v>
      </c>
      <c r="E9976">
        <v>2018</v>
      </c>
      <c r="F9976" t="s">
        <v>125</v>
      </c>
      <c r="G9976" t="s">
        <v>129</v>
      </c>
      <c r="H9976" t="s">
        <v>14</v>
      </c>
      <c r="I9976" t="s">
        <v>18</v>
      </c>
      <c r="J9976" t="s">
        <v>15</v>
      </c>
      <c r="K9976" t="s">
        <v>43</v>
      </c>
      <c r="L9976">
        <v>1</v>
      </c>
      <c r="M9976">
        <v>1010</v>
      </c>
      <c r="O9976" t="s">
        <v>25</v>
      </c>
      <c r="R9976" t="s">
        <v>46</v>
      </c>
      <c r="S9976" s="49" t="str">
        <f t="shared" si="1241"/>
        <v>Card</v>
      </c>
      <c r="T9976" s="3">
        <v>0.04</v>
      </c>
      <c r="U9976" s="2">
        <v>5.4</v>
      </c>
      <c r="V9976" s="2">
        <v>2.2200000000000002</v>
      </c>
      <c r="W9976" s="54">
        <f>_xlfn.XLOOKUP(M9976,Market!A:A,Market!F:F,0)</f>
        <v>0.08</v>
      </c>
      <c r="X9976" s="55">
        <f t="shared" si="1242"/>
        <v>0.21600000000000003</v>
      </c>
      <c r="Y9976" s="55">
        <f t="shared" si="1243"/>
        <v>3.18</v>
      </c>
      <c r="Z9976" s="54">
        <f t="shared" si="1244"/>
        <v>0.58888888888888891</v>
      </c>
      <c r="AA9976" s="49" t="str">
        <f t="shared" ca="1" si="1245"/>
        <v>Y</v>
      </c>
      <c r="AB9976" s="49">
        <f t="shared" ca="1" si="1246"/>
        <v>6</v>
      </c>
      <c r="AC9976" s="49" t="str">
        <f t="shared" ca="1" si="1247"/>
        <v>Y</v>
      </c>
    </row>
    <row r="9977" spans="1:29" x14ac:dyDescent="0.25">
      <c r="A9977">
        <v>11696</v>
      </c>
      <c r="B9977" s="9">
        <v>43196</v>
      </c>
      <c r="C9977" s="50" t="str">
        <f t="shared" si="1240"/>
        <v>N</v>
      </c>
      <c r="D9977" s="52">
        <f>_xlfn.XLOOKUP(B9977,Cal_Date!B:B,Cal_Date!A:A,0)</f>
        <v>1</v>
      </c>
      <c r="E9977">
        <v>2018</v>
      </c>
      <c r="F9977" t="s">
        <v>125</v>
      </c>
      <c r="G9977" t="s">
        <v>129</v>
      </c>
      <c r="H9977" t="s">
        <v>11</v>
      </c>
      <c r="I9977" t="s">
        <v>11</v>
      </c>
      <c r="J9977" t="s">
        <v>15</v>
      </c>
      <c r="K9977" t="s">
        <v>42</v>
      </c>
      <c r="L9977">
        <v>1</v>
      </c>
      <c r="M9977">
        <v>1008</v>
      </c>
      <c r="O9977" t="s">
        <v>28</v>
      </c>
      <c r="R9977" t="s">
        <v>46</v>
      </c>
      <c r="S9977" s="49" t="str">
        <f t="shared" si="1241"/>
        <v>Card</v>
      </c>
      <c r="T9977" s="3">
        <v>0.04</v>
      </c>
      <c r="U9977" s="2">
        <v>3.2669999999999999</v>
      </c>
      <c r="V9977" s="2">
        <v>0.99</v>
      </c>
      <c r="W9977" s="54">
        <f>_xlfn.XLOOKUP(M9977,Market!A:A,Market!F:F,0)</f>
        <v>8.8999999999999996E-2</v>
      </c>
      <c r="X9977" s="55">
        <f t="shared" si="1242"/>
        <v>0.13067999999999999</v>
      </c>
      <c r="Y9977" s="55">
        <f t="shared" si="1243"/>
        <v>2.2770000000000001</v>
      </c>
      <c r="Z9977" s="54">
        <f t="shared" si="1244"/>
        <v>0.69696969696969702</v>
      </c>
      <c r="AA9977" s="49" t="str">
        <f t="shared" ca="1" si="1245"/>
        <v>Y</v>
      </c>
      <c r="AB9977" s="49">
        <f t="shared" ca="1" si="1246"/>
        <v>6</v>
      </c>
      <c r="AC9977" s="49" t="str">
        <f t="shared" ca="1" si="1247"/>
        <v>Y</v>
      </c>
    </row>
    <row r="9978" spans="1:29" x14ac:dyDescent="0.25">
      <c r="A9978">
        <v>11697</v>
      </c>
      <c r="B9978" s="9">
        <v>43196</v>
      </c>
      <c r="C9978" s="50" t="str">
        <f t="shared" si="1240"/>
        <v>N</v>
      </c>
      <c r="D9978" s="52">
        <f>_xlfn.XLOOKUP(B9978,Cal_Date!B:B,Cal_Date!A:A,0)</f>
        <v>1</v>
      </c>
      <c r="E9978">
        <v>2018</v>
      </c>
      <c r="F9978" t="s">
        <v>125</v>
      </c>
      <c r="G9978" t="s">
        <v>129</v>
      </c>
      <c r="H9978" t="s">
        <v>11</v>
      </c>
      <c r="I9978" t="s">
        <v>11</v>
      </c>
      <c r="J9978" t="s">
        <v>15</v>
      </c>
      <c r="K9978" t="s">
        <v>42</v>
      </c>
      <c r="L9978">
        <v>1</v>
      </c>
      <c r="M9978">
        <v>1008</v>
      </c>
      <c r="O9978" t="s">
        <v>28</v>
      </c>
      <c r="R9978" t="s">
        <v>47</v>
      </c>
      <c r="S9978" s="49" t="str">
        <f t="shared" si="1241"/>
        <v>Card</v>
      </c>
      <c r="T9978" s="3">
        <v>3.5000000000000003E-2</v>
      </c>
      <c r="U9978" s="2">
        <v>3.2669999999999999</v>
      </c>
      <c r="V9978" s="2">
        <v>0.99</v>
      </c>
      <c r="W9978" s="54">
        <f>_xlfn.XLOOKUP(M9978,Market!A:A,Market!F:F,0)</f>
        <v>8.8999999999999996E-2</v>
      </c>
      <c r="X9978" s="55">
        <f t="shared" si="1242"/>
        <v>0.114345</v>
      </c>
      <c r="Y9978" s="55">
        <f t="shared" si="1243"/>
        <v>2.2770000000000001</v>
      </c>
      <c r="Z9978" s="54">
        <f t="shared" si="1244"/>
        <v>0.69696969696969702</v>
      </c>
      <c r="AA9978" s="49" t="str">
        <f t="shared" ca="1" si="1245"/>
        <v>Y</v>
      </c>
      <c r="AB9978" s="49">
        <f t="shared" ca="1" si="1246"/>
        <v>6</v>
      </c>
      <c r="AC9978" s="49" t="str">
        <f t="shared" ca="1" si="1247"/>
        <v>Y</v>
      </c>
    </row>
    <row r="9979" spans="1:29" x14ac:dyDescent="0.25">
      <c r="A9979">
        <v>11698</v>
      </c>
      <c r="B9979" s="9">
        <v>43196</v>
      </c>
      <c r="C9979" s="50" t="str">
        <f t="shared" si="1240"/>
        <v>N</v>
      </c>
      <c r="D9979" s="52">
        <f>_xlfn.XLOOKUP(B9979,Cal_Date!B:B,Cal_Date!A:A,0)</f>
        <v>1</v>
      </c>
      <c r="E9979">
        <v>2018</v>
      </c>
      <c r="F9979" t="s">
        <v>125</v>
      </c>
      <c r="G9979" t="s">
        <v>129</v>
      </c>
      <c r="H9979" t="s">
        <v>48</v>
      </c>
      <c r="I9979" t="s">
        <v>18</v>
      </c>
      <c r="J9979" t="s">
        <v>10</v>
      </c>
      <c r="K9979" t="s">
        <v>43</v>
      </c>
      <c r="L9979">
        <v>2</v>
      </c>
      <c r="M9979">
        <v>1008</v>
      </c>
      <c r="O9979" t="s">
        <v>28</v>
      </c>
      <c r="R9979" t="s">
        <v>44</v>
      </c>
      <c r="S9979" s="49" t="str">
        <f t="shared" si="1241"/>
        <v>Card</v>
      </c>
      <c r="T9979" s="3">
        <v>0.03</v>
      </c>
      <c r="U9979" s="2">
        <v>15.245999999999999</v>
      </c>
      <c r="V9979" s="2">
        <v>2.92</v>
      </c>
      <c r="W9979" s="54">
        <f>_xlfn.XLOOKUP(M9979,Market!A:A,Market!F:F,0)</f>
        <v>8.8999999999999996E-2</v>
      </c>
      <c r="X9979" s="55">
        <f t="shared" si="1242"/>
        <v>0.45737999999999995</v>
      </c>
      <c r="Y9979" s="55">
        <f t="shared" si="1243"/>
        <v>12.325999999999999</v>
      </c>
      <c r="Z9979" s="54">
        <f t="shared" si="1244"/>
        <v>0.80847435392889933</v>
      </c>
      <c r="AA9979" s="49" t="str">
        <f t="shared" ca="1" si="1245"/>
        <v>Y</v>
      </c>
      <c r="AB9979" s="49">
        <f t="shared" ca="1" si="1246"/>
        <v>6</v>
      </c>
      <c r="AC9979" s="49" t="str">
        <f t="shared" ca="1" si="1247"/>
        <v>Y</v>
      </c>
    </row>
    <row r="9980" spans="1:29" x14ac:dyDescent="0.25">
      <c r="A9980">
        <v>11699</v>
      </c>
      <c r="B9980" s="9">
        <v>43196</v>
      </c>
      <c r="C9980" s="50" t="str">
        <f t="shared" si="1240"/>
        <v>N</v>
      </c>
      <c r="D9980" s="52">
        <f>_xlfn.XLOOKUP(B9980,Cal_Date!B:B,Cal_Date!A:A,0)</f>
        <v>1</v>
      </c>
      <c r="E9980">
        <v>2018</v>
      </c>
      <c r="F9980" t="s">
        <v>125</v>
      </c>
      <c r="G9980" t="s">
        <v>129</v>
      </c>
      <c r="H9980" t="s">
        <v>48</v>
      </c>
      <c r="I9980" t="s">
        <v>18</v>
      </c>
      <c r="J9980" t="s">
        <v>10</v>
      </c>
      <c r="K9980" t="s">
        <v>43</v>
      </c>
      <c r="L9980">
        <v>1</v>
      </c>
      <c r="M9980">
        <v>1004</v>
      </c>
      <c r="O9980" t="s">
        <v>28</v>
      </c>
      <c r="R9980" t="s">
        <v>44</v>
      </c>
      <c r="S9980" s="49" t="str">
        <f t="shared" si="1241"/>
        <v>Card</v>
      </c>
      <c r="T9980" s="3">
        <v>0.03</v>
      </c>
      <c r="U9980" s="2">
        <v>7.42</v>
      </c>
      <c r="V9980" s="2">
        <v>1.46</v>
      </c>
      <c r="W9980" s="54">
        <f>_xlfn.XLOOKUP(M9980,Market!A:A,Market!F:F,0)</f>
        <v>0.06</v>
      </c>
      <c r="X9980" s="55">
        <f t="shared" si="1242"/>
        <v>0.22259999999999999</v>
      </c>
      <c r="Y9980" s="55">
        <f t="shared" si="1243"/>
        <v>5.96</v>
      </c>
      <c r="Z9980" s="54">
        <f t="shared" si="1244"/>
        <v>0.80323450134770891</v>
      </c>
      <c r="AA9980" s="49" t="str">
        <f t="shared" ca="1" si="1245"/>
        <v>Y</v>
      </c>
      <c r="AB9980" s="49">
        <f t="shared" ca="1" si="1246"/>
        <v>6</v>
      </c>
      <c r="AC9980" s="49" t="str">
        <f t="shared" ca="1" si="1247"/>
        <v>Y</v>
      </c>
    </row>
    <row r="9981" spans="1:29" x14ac:dyDescent="0.25">
      <c r="A9981">
        <v>11700</v>
      </c>
      <c r="B9981" s="9">
        <v>43196</v>
      </c>
      <c r="C9981" s="50" t="str">
        <f t="shared" si="1240"/>
        <v>N</v>
      </c>
      <c r="D9981" s="52">
        <f>_xlfn.XLOOKUP(B9981,Cal_Date!B:B,Cal_Date!A:A,0)</f>
        <v>1</v>
      </c>
      <c r="E9981">
        <v>2018</v>
      </c>
      <c r="F9981" t="s">
        <v>125</v>
      </c>
      <c r="G9981" t="s">
        <v>129</v>
      </c>
      <c r="H9981" t="s">
        <v>11</v>
      </c>
      <c r="I9981" t="s">
        <v>18</v>
      </c>
      <c r="J9981" t="s">
        <v>15</v>
      </c>
      <c r="K9981" t="s">
        <v>42</v>
      </c>
      <c r="L9981">
        <v>1</v>
      </c>
      <c r="M9981">
        <v>1009</v>
      </c>
      <c r="O9981" t="s">
        <v>28</v>
      </c>
      <c r="R9981" t="s">
        <v>44</v>
      </c>
      <c r="S9981" s="49" t="str">
        <f t="shared" si="1241"/>
        <v>Card</v>
      </c>
      <c r="T9981" s="3">
        <v>0.03</v>
      </c>
      <c r="U9981" s="2">
        <v>3.2669999999999999</v>
      </c>
      <c r="V9981" s="2">
        <v>1.52</v>
      </c>
      <c r="W9981" s="54">
        <f>_xlfn.XLOOKUP(M9981,Market!A:A,Market!F:F,0)</f>
        <v>8.8999999999999996E-2</v>
      </c>
      <c r="X9981" s="55">
        <f t="shared" si="1242"/>
        <v>9.801E-2</v>
      </c>
      <c r="Y9981" s="55">
        <f t="shared" si="1243"/>
        <v>1.7469999999999999</v>
      </c>
      <c r="Z9981" s="54">
        <f t="shared" si="1244"/>
        <v>0.53474135292317104</v>
      </c>
      <c r="AA9981" s="49" t="str">
        <f t="shared" ca="1" si="1245"/>
        <v>Y</v>
      </c>
      <c r="AB9981" s="49">
        <f t="shared" ca="1" si="1246"/>
        <v>6</v>
      </c>
      <c r="AC9981" s="49" t="str">
        <f t="shared" ca="1" si="1247"/>
        <v>Y</v>
      </c>
    </row>
    <row r="9982" spans="1:29" x14ac:dyDescent="0.25">
      <c r="A9982">
        <v>11701</v>
      </c>
      <c r="B9982" s="9">
        <v>43196</v>
      </c>
      <c r="C9982" s="50" t="str">
        <f t="shared" si="1240"/>
        <v>N</v>
      </c>
      <c r="D9982" s="52">
        <f>_xlfn.XLOOKUP(B9982,Cal_Date!B:B,Cal_Date!A:A,0)</f>
        <v>1</v>
      </c>
      <c r="E9982">
        <v>2018</v>
      </c>
      <c r="F9982" t="s">
        <v>125</v>
      </c>
      <c r="G9982" t="s">
        <v>129</v>
      </c>
      <c r="H9982" t="s">
        <v>48</v>
      </c>
      <c r="I9982" t="s">
        <v>18</v>
      </c>
      <c r="J9982" t="s">
        <v>10</v>
      </c>
      <c r="K9982" t="s">
        <v>43</v>
      </c>
      <c r="L9982">
        <v>1</v>
      </c>
      <c r="M9982">
        <v>1010</v>
      </c>
      <c r="O9982" t="s">
        <v>25</v>
      </c>
      <c r="R9982" t="s">
        <v>44</v>
      </c>
      <c r="S9982" s="49" t="str">
        <f t="shared" si="1241"/>
        <v>Card</v>
      </c>
      <c r="T9982" s="3">
        <v>0.03</v>
      </c>
      <c r="U9982" s="2">
        <v>7.5600000000000005</v>
      </c>
      <c r="V9982" s="2">
        <v>1.46</v>
      </c>
      <c r="W9982" s="54">
        <f>_xlfn.XLOOKUP(M9982,Market!A:A,Market!F:F,0)</f>
        <v>0.08</v>
      </c>
      <c r="X9982" s="55">
        <f t="shared" si="1242"/>
        <v>0.2268</v>
      </c>
      <c r="Y9982" s="55">
        <f t="shared" si="1243"/>
        <v>6.1000000000000005</v>
      </c>
      <c r="Z9982" s="54">
        <f t="shared" si="1244"/>
        <v>0.80687830687830686</v>
      </c>
      <c r="AA9982" s="49" t="str">
        <f t="shared" ca="1" si="1245"/>
        <v>Y</v>
      </c>
      <c r="AB9982" s="49">
        <f t="shared" ca="1" si="1246"/>
        <v>6</v>
      </c>
      <c r="AC9982" s="49" t="str">
        <f t="shared" ca="1" si="1247"/>
        <v>Y</v>
      </c>
    </row>
    <row r="9983" spans="1:29" x14ac:dyDescent="0.25">
      <c r="A9983">
        <v>11702</v>
      </c>
      <c r="B9983" s="9">
        <v>43196</v>
      </c>
      <c r="C9983" s="50" t="str">
        <f t="shared" si="1240"/>
        <v>N</v>
      </c>
      <c r="D9983" s="52">
        <f>_xlfn.XLOOKUP(B9983,Cal_Date!B:B,Cal_Date!A:A,0)</f>
        <v>1</v>
      </c>
      <c r="E9983">
        <v>2018</v>
      </c>
      <c r="F9983" t="s">
        <v>125</v>
      </c>
      <c r="G9983" t="s">
        <v>129</v>
      </c>
      <c r="H9983" t="s">
        <v>48</v>
      </c>
      <c r="I9983" t="s">
        <v>18</v>
      </c>
      <c r="J9983" t="s">
        <v>10</v>
      </c>
      <c r="K9983" t="s">
        <v>43</v>
      </c>
      <c r="L9983">
        <v>1</v>
      </c>
      <c r="M9983">
        <v>1011</v>
      </c>
      <c r="O9983" t="s">
        <v>25</v>
      </c>
      <c r="R9983" t="s">
        <v>46</v>
      </c>
      <c r="S9983" s="49" t="str">
        <f t="shared" si="1241"/>
        <v>Card</v>
      </c>
      <c r="T9983" s="3">
        <v>0.04</v>
      </c>
      <c r="U9983" s="2">
        <v>7.42</v>
      </c>
      <c r="V9983" s="2">
        <v>1.46</v>
      </c>
      <c r="W9983" s="54">
        <f>_xlfn.XLOOKUP(M9983,Market!A:A,Market!F:F,0)</f>
        <v>0.06</v>
      </c>
      <c r="X9983" s="55">
        <f t="shared" si="1242"/>
        <v>0.29680000000000001</v>
      </c>
      <c r="Y9983" s="55">
        <f t="shared" si="1243"/>
        <v>5.96</v>
      </c>
      <c r="Z9983" s="54">
        <f t="shared" si="1244"/>
        <v>0.80323450134770891</v>
      </c>
      <c r="AA9983" s="49" t="str">
        <f t="shared" ca="1" si="1245"/>
        <v>Y</v>
      </c>
      <c r="AB9983" s="49">
        <f t="shared" ca="1" si="1246"/>
        <v>6</v>
      </c>
      <c r="AC9983" s="49" t="str">
        <f t="shared" ca="1" si="1247"/>
        <v>Y</v>
      </c>
    </row>
    <row r="9984" spans="1:29" x14ac:dyDescent="0.25">
      <c r="A9984">
        <v>11703</v>
      </c>
      <c r="B9984" s="9">
        <v>43196</v>
      </c>
      <c r="C9984" s="50" t="str">
        <f t="shared" si="1240"/>
        <v>N</v>
      </c>
      <c r="D9984" s="52">
        <f>_xlfn.XLOOKUP(B9984,Cal_Date!B:B,Cal_Date!A:A,0)</f>
        <v>1</v>
      </c>
      <c r="E9984">
        <v>2018</v>
      </c>
      <c r="F9984" t="s">
        <v>125</v>
      </c>
      <c r="G9984" t="s">
        <v>129</v>
      </c>
      <c r="H9984" t="s">
        <v>48</v>
      </c>
      <c r="I9984" t="s">
        <v>18</v>
      </c>
      <c r="J9984" t="s">
        <v>10</v>
      </c>
      <c r="K9984" t="s">
        <v>43</v>
      </c>
      <c r="L9984">
        <v>1</v>
      </c>
      <c r="M9984">
        <v>1011</v>
      </c>
      <c r="O9984" t="s">
        <v>25</v>
      </c>
      <c r="R9984" t="s">
        <v>44</v>
      </c>
      <c r="S9984" s="49" t="str">
        <f t="shared" si="1241"/>
        <v>Card</v>
      </c>
      <c r="T9984" s="3">
        <v>0.03</v>
      </c>
      <c r="U9984" s="2">
        <v>7.42</v>
      </c>
      <c r="V9984" s="2">
        <v>1.46</v>
      </c>
      <c r="W9984" s="54">
        <f>_xlfn.XLOOKUP(M9984,Market!A:A,Market!F:F,0)</f>
        <v>0.06</v>
      </c>
      <c r="X9984" s="55">
        <f t="shared" si="1242"/>
        <v>0.22259999999999999</v>
      </c>
      <c r="Y9984" s="55">
        <f t="shared" si="1243"/>
        <v>5.96</v>
      </c>
      <c r="Z9984" s="54">
        <f t="shared" si="1244"/>
        <v>0.80323450134770891</v>
      </c>
      <c r="AA9984" s="49" t="str">
        <f t="shared" ca="1" si="1245"/>
        <v>Y</v>
      </c>
      <c r="AB9984" s="49">
        <f t="shared" ca="1" si="1246"/>
        <v>6</v>
      </c>
      <c r="AC9984" s="49" t="str">
        <f t="shared" ca="1" si="1247"/>
        <v>Y</v>
      </c>
    </row>
    <row r="9985" spans="1:29" x14ac:dyDescent="0.25">
      <c r="A9985">
        <v>11704</v>
      </c>
      <c r="B9985" s="9">
        <v>43196</v>
      </c>
      <c r="C9985" s="50" t="str">
        <f t="shared" si="1240"/>
        <v>N</v>
      </c>
      <c r="D9985" s="52">
        <f>_xlfn.XLOOKUP(B9985,Cal_Date!B:B,Cal_Date!A:A,0)</f>
        <v>1</v>
      </c>
      <c r="E9985">
        <v>2018</v>
      </c>
      <c r="F9985" t="s">
        <v>125</v>
      </c>
      <c r="G9985" t="s">
        <v>129</v>
      </c>
      <c r="H9985" t="s">
        <v>48</v>
      </c>
      <c r="I9985" t="s">
        <v>18</v>
      </c>
      <c r="J9985" t="s">
        <v>10</v>
      </c>
      <c r="K9985" t="s">
        <v>43</v>
      </c>
      <c r="L9985">
        <v>2</v>
      </c>
      <c r="M9985">
        <v>1011</v>
      </c>
      <c r="O9985" t="s">
        <v>25</v>
      </c>
      <c r="R9985" t="s">
        <v>46</v>
      </c>
      <c r="S9985" s="49" t="str">
        <f t="shared" si="1241"/>
        <v>Card</v>
      </c>
      <c r="T9985" s="3">
        <v>0.04</v>
      </c>
      <c r="U9985" s="2">
        <v>14.84</v>
      </c>
      <c r="V9985" s="2">
        <v>2.92</v>
      </c>
      <c r="W9985" s="54">
        <f>_xlfn.XLOOKUP(M9985,Market!A:A,Market!F:F,0)</f>
        <v>0.06</v>
      </c>
      <c r="X9985" s="55">
        <f t="shared" si="1242"/>
        <v>0.59360000000000002</v>
      </c>
      <c r="Y9985" s="55">
        <f t="shared" si="1243"/>
        <v>11.92</v>
      </c>
      <c r="Z9985" s="54">
        <f t="shared" si="1244"/>
        <v>0.80323450134770891</v>
      </c>
      <c r="AA9985" s="49" t="str">
        <f t="shared" ca="1" si="1245"/>
        <v>Y</v>
      </c>
      <c r="AB9985" s="49">
        <f t="shared" ca="1" si="1246"/>
        <v>6</v>
      </c>
      <c r="AC9985" s="49" t="str">
        <f t="shared" ca="1" si="1247"/>
        <v>Y</v>
      </c>
    </row>
    <row r="9986" spans="1:29" x14ac:dyDescent="0.25">
      <c r="A9986">
        <v>11705</v>
      </c>
      <c r="B9986" s="9">
        <v>43196</v>
      </c>
      <c r="C9986" s="50" t="str">
        <f t="shared" si="1240"/>
        <v>N</v>
      </c>
      <c r="D9986" s="52">
        <f>_xlfn.XLOOKUP(B9986,Cal_Date!B:B,Cal_Date!A:A,0)</f>
        <v>1</v>
      </c>
      <c r="E9986">
        <v>2018</v>
      </c>
      <c r="F9986" t="s">
        <v>125</v>
      </c>
      <c r="G9986" t="s">
        <v>129</v>
      </c>
      <c r="H9986" t="s">
        <v>11</v>
      </c>
      <c r="I9986" t="s">
        <v>11</v>
      </c>
      <c r="J9986" t="s">
        <v>15</v>
      </c>
      <c r="K9986" t="s">
        <v>42</v>
      </c>
      <c r="L9986">
        <v>2</v>
      </c>
      <c r="M9986">
        <v>1001</v>
      </c>
      <c r="O9986" t="s">
        <v>25</v>
      </c>
      <c r="R9986" t="s">
        <v>46</v>
      </c>
      <c r="S9986" s="49" t="str">
        <f t="shared" si="1241"/>
        <v>Card</v>
      </c>
      <c r="T9986" s="3">
        <v>0.04</v>
      </c>
      <c r="U9986" s="2">
        <v>6.36</v>
      </c>
      <c r="V9986" s="2">
        <v>1.98</v>
      </c>
      <c r="W9986" s="54">
        <f>_xlfn.XLOOKUP(M9986,Market!A:A,Market!F:F,0)</f>
        <v>0.06</v>
      </c>
      <c r="X9986" s="55">
        <f t="shared" si="1242"/>
        <v>0.25440000000000002</v>
      </c>
      <c r="Y9986" s="55">
        <f t="shared" si="1243"/>
        <v>4.3800000000000008</v>
      </c>
      <c r="Z9986" s="54">
        <f t="shared" si="1244"/>
        <v>0.68867924528301894</v>
      </c>
      <c r="AA9986" s="49" t="str">
        <f t="shared" ca="1" si="1245"/>
        <v>Y</v>
      </c>
      <c r="AB9986" s="49">
        <f t="shared" ca="1" si="1246"/>
        <v>6</v>
      </c>
      <c r="AC9986" s="49" t="str">
        <f t="shared" ca="1" si="1247"/>
        <v>Y</v>
      </c>
    </row>
    <row r="9987" spans="1:29" x14ac:dyDescent="0.25">
      <c r="A9987">
        <v>11706</v>
      </c>
      <c r="B9987" s="9">
        <v>43196</v>
      </c>
      <c r="C9987" s="50" t="str">
        <f t="shared" ref="C9987:C10050" si="1248">IF(OR(B9987="04/01/2018"+0,B9987="04/02/2018"+0),"Y","N")</f>
        <v>N</v>
      </c>
      <c r="D9987" s="52">
        <f>_xlfn.XLOOKUP(B9987,Cal_Date!B:B,Cal_Date!A:A,0)</f>
        <v>1</v>
      </c>
      <c r="E9987">
        <v>2018</v>
      </c>
      <c r="F9987" t="s">
        <v>125</v>
      </c>
      <c r="G9987" t="s">
        <v>129</v>
      </c>
      <c r="H9987" t="s">
        <v>48</v>
      </c>
      <c r="I9987" t="s">
        <v>18</v>
      </c>
      <c r="J9987" t="s">
        <v>10</v>
      </c>
      <c r="K9987" t="s">
        <v>43</v>
      </c>
      <c r="L9987">
        <v>1</v>
      </c>
      <c r="M9987">
        <v>1000</v>
      </c>
      <c r="O9987" t="s">
        <v>25</v>
      </c>
      <c r="R9987" t="s">
        <v>44</v>
      </c>
      <c r="S9987" s="49" t="str">
        <f t="shared" ref="S9987:S10050" si="1249">IF(R9987="Cash","Cash","Card")</f>
        <v>Card</v>
      </c>
      <c r="T9987" s="3">
        <v>0.03</v>
      </c>
      <c r="U9987" s="2">
        <v>7.5600000000000005</v>
      </c>
      <c r="V9987" s="2">
        <v>1.46</v>
      </c>
      <c r="W9987" s="54">
        <f>_xlfn.XLOOKUP(M9987,Market!A:A,Market!F:F,0)</f>
        <v>0.08</v>
      </c>
      <c r="X9987" s="55">
        <f t="shared" ref="X9987:X10050" si="1250">T9987*U9987</f>
        <v>0.2268</v>
      </c>
      <c r="Y9987" s="55">
        <f t="shared" ref="Y9987:Y10050" si="1251">U9987-V9987</f>
        <v>6.1000000000000005</v>
      </c>
      <c r="Z9987" s="54">
        <f t="shared" ref="Z9987:Z10050" si="1252">Y9987/U9987</f>
        <v>0.80687830687830686</v>
      </c>
      <c r="AA9987" s="49" t="str">
        <f t="shared" ref="AA9987:AA10050" ca="1" si="1253">IF(DATEDIF(B9987,TODAY(),"y")&gt;5,"Y","N")</f>
        <v>Y</v>
      </c>
      <c r="AB9987" s="49">
        <f t="shared" ref="AB9987:AB10050" ca="1" si="1254">DATEDIF(B9987,TODAY(),"y")</f>
        <v>6</v>
      </c>
      <c r="AC9987" s="49" t="str">
        <f t="shared" ref="AC9987:AC10050" ca="1" si="1255">IF(AB9987&gt;5,"Y","N")</f>
        <v>Y</v>
      </c>
    </row>
    <row r="9988" spans="1:29" x14ac:dyDescent="0.25">
      <c r="A9988">
        <v>11707</v>
      </c>
      <c r="B9988" s="9">
        <v>43196</v>
      </c>
      <c r="C9988" s="50" t="str">
        <f t="shared" si="1248"/>
        <v>N</v>
      </c>
      <c r="D9988" s="52">
        <f>_xlfn.XLOOKUP(B9988,Cal_Date!B:B,Cal_Date!A:A,0)</f>
        <v>1</v>
      </c>
      <c r="E9988">
        <v>2018</v>
      </c>
      <c r="F9988" t="s">
        <v>125</v>
      </c>
      <c r="G9988" t="s">
        <v>129</v>
      </c>
      <c r="H9988" t="s">
        <v>48</v>
      </c>
      <c r="I9988" t="s">
        <v>18</v>
      </c>
      <c r="J9988" t="s">
        <v>10</v>
      </c>
      <c r="K9988" t="s">
        <v>43</v>
      </c>
      <c r="L9988">
        <v>1</v>
      </c>
      <c r="M9988">
        <v>1000</v>
      </c>
      <c r="O9988" t="s">
        <v>25</v>
      </c>
      <c r="R9988" t="s">
        <v>47</v>
      </c>
      <c r="S9988" s="49" t="str">
        <f t="shared" si="1249"/>
        <v>Card</v>
      </c>
      <c r="T9988" s="3">
        <v>3.5000000000000003E-2</v>
      </c>
      <c r="U9988" s="2">
        <v>7.5600000000000005</v>
      </c>
      <c r="V9988" s="2">
        <v>1.46</v>
      </c>
      <c r="W9988" s="54">
        <f>_xlfn.XLOOKUP(M9988,Market!A:A,Market!F:F,0)</f>
        <v>0.08</v>
      </c>
      <c r="X9988" s="55">
        <f t="shared" si="1250"/>
        <v>0.26460000000000006</v>
      </c>
      <c r="Y9988" s="55">
        <f t="shared" si="1251"/>
        <v>6.1000000000000005</v>
      </c>
      <c r="Z9988" s="54">
        <f t="shared" si="1252"/>
        <v>0.80687830687830686</v>
      </c>
      <c r="AA9988" s="49" t="str">
        <f t="shared" ca="1" si="1253"/>
        <v>Y</v>
      </c>
      <c r="AB9988" s="49">
        <f t="shared" ca="1" si="1254"/>
        <v>6</v>
      </c>
      <c r="AC9988" s="49" t="str">
        <f t="shared" ca="1" si="1255"/>
        <v>Y</v>
      </c>
    </row>
    <row r="9989" spans="1:29" x14ac:dyDescent="0.25">
      <c r="A9989">
        <v>11708</v>
      </c>
      <c r="B9989" s="9">
        <v>43196</v>
      </c>
      <c r="C9989" s="50" t="str">
        <f t="shared" si="1248"/>
        <v>N</v>
      </c>
      <c r="D9989" s="52">
        <f>_xlfn.XLOOKUP(B9989,Cal_Date!B:B,Cal_Date!A:A,0)</f>
        <v>1</v>
      </c>
      <c r="E9989">
        <v>2018</v>
      </c>
      <c r="F9989" t="s">
        <v>125</v>
      </c>
      <c r="G9989" t="s">
        <v>129</v>
      </c>
      <c r="H9989" t="s">
        <v>48</v>
      </c>
      <c r="I9989" t="s">
        <v>18</v>
      </c>
      <c r="J9989" t="s">
        <v>10</v>
      </c>
      <c r="K9989" t="s">
        <v>43</v>
      </c>
      <c r="L9989">
        <v>1</v>
      </c>
      <c r="M9989">
        <v>1002</v>
      </c>
      <c r="O9989" t="s">
        <v>28</v>
      </c>
      <c r="R9989" t="s">
        <v>46</v>
      </c>
      <c r="S9989" s="49" t="str">
        <f t="shared" si="1249"/>
        <v>Card</v>
      </c>
      <c r="T9989" s="3">
        <v>0.04</v>
      </c>
      <c r="U9989" s="2">
        <v>7.42</v>
      </c>
      <c r="V9989" s="2">
        <v>1.46</v>
      </c>
      <c r="W9989" s="54">
        <f>_xlfn.XLOOKUP(M9989,Market!A:A,Market!F:F,0)</f>
        <v>0.06</v>
      </c>
      <c r="X9989" s="55">
        <f t="shared" si="1250"/>
        <v>0.29680000000000001</v>
      </c>
      <c r="Y9989" s="55">
        <f t="shared" si="1251"/>
        <v>5.96</v>
      </c>
      <c r="Z9989" s="54">
        <f t="shared" si="1252"/>
        <v>0.80323450134770891</v>
      </c>
      <c r="AA9989" s="49" t="str">
        <f t="shared" ca="1" si="1253"/>
        <v>Y</v>
      </c>
      <c r="AB9989" s="49">
        <f t="shared" ca="1" si="1254"/>
        <v>6</v>
      </c>
      <c r="AC9989" s="49" t="str">
        <f t="shared" ca="1" si="1255"/>
        <v>Y</v>
      </c>
    </row>
    <row r="9990" spans="1:29" x14ac:dyDescent="0.25">
      <c r="A9990">
        <v>11709</v>
      </c>
      <c r="B9990" s="9">
        <v>43196</v>
      </c>
      <c r="C9990" s="50" t="str">
        <f t="shared" si="1248"/>
        <v>N</v>
      </c>
      <c r="D9990" s="52">
        <f>_xlfn.XLOOKUP(B9990,Cal_Date!B:B,Cal_Date!A:A,0)</f>
        <v>1</v>
      </c>
      <c r="E9990">
        <v>2018</v>
      </c>
      <c r="F9990" t="s">
        <v>125</v>
      </c>
      <c r="G9990" t="s">
        <v>129</v>
      </c>
      <c r="H9990" t="s">
        <v>14</v>
      </c>
      <c r="I9990" t="s">
        <v>18</v>
      </c>
      <c r="J9990" t="s">
        <v>15</v>
      </c>
      <c r="K9990" t="s">
        <v>43</v>
      </c>
      <c r="L9990">
        <v>2</v>
      </c>
      <c r="M9990">
        <v>1003</v>
      </c>
      <c r="O9990" t="s">
        <v>25</v>
      </c>
      <c r="R9990" t="s">
        <v>44</v>
      </c>
      <c r="S9990" s="49" t="str">
        <f t="shared" si="1249"/>
        <v>Card</v>
      </c>
      <c r="T9990" s="3">
        <v>0.03</v>
      </c>
      <c r="U9990" s="2">
        <v>10.600000000000001</v>
      </c>
      <c r="V9990" s="2">
        <v>4.4400000000000004</v>
      </c>
      <c r="W9990" s="54">
        <f>_xlfn.XLOOKUP(M9990,Market!A:A,Market!F:F,0)</f>
        <v>0.06</v>
      </c>
      <c r="X9990" s="55">
        <f t="shared" si="1250"/>
        <v>0.318</v>
      </c>
      <c r="Y9990" s="55">
        <f t="shared" si="1251"/>
        <v>6.160000000000001</v>
      </c>
      <c r="Z9990" s="54">
        <f t="shared" si="1252"/>
        <v>0.5811320754716981</v>
      </c>
      <c r="AA9990" s="49" t="str">
        <f t="shared" ca="1" si="1253"/>
        <v>Y</v>
      </c>
      <c r="AB9990" s="49">
        <f t="shared" ca="1" si="1254"/>
        <v>6</v>
      </c>
      <c r="AC9990" s="49" t="str">
        <f t="shared" ca="1" si="1255"/>
        <v>Y</v>
      </c>
    </row>
    <row r="9991" spans="1:29" x14ac:dyDescent="0.25">
      <c r="A9991">
        <v>11710</v>
      </c>
      <c r="B9991" s="9">
        <v>43196</v>
      </c>
      <c r="C9991" s="50" t="str">
        <f t="shared" si="1248"/>
        <v>N</v>
      </c>
      <c r="D9991" s="52">
        <f>_xlfn.XLOOKUP(B9991,Cal_Date!B:B,Cal_Date!A:A,0)</f>
        <v>1</v>
      </c>
      <c r="E9991">
        <v>2018</v>
      </c>
      <c r="F9991" t="s">
        <v>125</v>
      </c>
      <c r="G9991" t="s">
        <v>129</v>
      </c>
      <c r="H9991" t="s">
        <v>14</v>
      </c>
      <c r="I9991" t="s">
        <v>18</v>
      </c>
      <c r="J9991" t="s">
        <v>15</v>
      </c>
      <c r="K9991" t="s">
        <v>43</v>
      </c>
      <c r="L9991">
        <v>1</v>
      </c>
      <c r="M9991">
        <v>1005</v>
      </c>
      <c r="O9991" t="s">
        <v>25</v>
      </c>
      <c r="R9991" t="s">
        <v>46</v>
      </c>
      <c r="S9991" s="49" t="str">
        <f t="shared" si="1249"/>
        <v>Card</v>
      </c>
      <c r="T9991" s="3">
        <v>0.04</v>
      </c>
      <c r="U9991" s="2">
        <v>5.4450000000000003</v>
      </c>
      <c r="V9991" s="2">
        <v>2.1</v>
      </c>
      <c r="W9991" s="54">
        <f>_xlfn.XLOOKUP(M9991,Market!A:A,Market!F:F,0)</f>
        <v>8.8999999999999996E-2</v>
      </c>
      <c r="X9991" s="55">
        <f t="shared" si="1250"/>
        <v>0.21780000000000002</v>
      </c>
      <c r="Y9991" s="55">
        <f t="shared" si="1251"/>
        <v>3.3450000000000002</v>
      </c>
      <c r="Z9991" s="54">
        <f t="shared" si="1252"/>
        <v>0.61432506887052341</v>
      </c>
      <c r="AA9991" s="49" t="str">
        <f t="shared" ca="1" si="1253"/>
        <v>Y</v>
      </c>
      <c r="AB9991" s="49">
        <f t="shared" ca="1" si="1254"/>
        <v>6</v>
      </c>
      <c r="AC9991" s="49" t="str">
        <f t="shared" ca="1" si="1255"/>
        <v>Y</v>
      </c>
    </row>
    <row r="9992" spans="1:29" x14ac:dyDescent="0.25">
      <c r="A9992">
        <v>11711</v>
      </c>
      <c r="B9992" s="9">
        <v>43196</v>
      </c>
      <c r="C9992" s="50" t="str">
        <f t="shared" si="1248"/>
        <v>N</v>
      </c>
      <c r="D9992" s="52">
        <f>_xlfn.XLOOKUP(B9992,Cal_Date!B:B,Cal_Date!A:A,0)</f>
        <v>1</v>
      </c>
      <c r="E9992">
        <v>2018</v>
      </c>
      <c r="F9992" t="s">
        <v>125</v>
      </c>
      <c r="G9992" t="s">
        <v>129</v>
      </c>
      <c r="H9992" t="s">
        <v>14</v>
      </c>
      <c r="I9992" t="s">
        <v>18</v>
      </c>
      <c r="J9992" t="s">
        <v>15</v>
      </c>
      <c r="K9992" t="s">
        <v>43</v>
      </c>
      <c r="L9992">
        <v>2</v>
      </c>
      <c r="M9992">
        <v>1005</v>
      </c>
      <c r="O9992" t="s">
        <v>25</v>
      </c>
      <c r="R9992" t="s">
        <v>44</v>
      </c>
      <c r="S9992" s="49" t="str">
        <f t="shared" si="1249"/>
        <v>Card</v>
      </c>
      <c r="T9992" s="3">
        <v>0.03</v>
      </c>
      <c r="U9992" s="2">
        <v>10.89</v>
      </c>
      <c r="V9992" s="2">
        <v>4.4400000000000004</v>
      </c>
      <c r="W9992" s="54">
        <f>_xlfn.XLOOKUP(M9992,Market!A:A,Market!F:F,0)</f>
        <v>8.8999999999999996E-2</v>
      </c>
      <c r="X9992" s="55">
        <f t="shared" si="1250"/>
        <v>0.32669999999999999</v>
      </c>
      <c r="Y9992" s="55">
        <f t="shared" si="1251"/>
        <v>6.45</v>
      </c>
      <c r="Z9992" s="54">
        <f t="shared" si="1252"/>
        <v>0.59228650137741046</v>
      </c>
      <c r="AA9992" s="49" t="str">
        <f t="shared" ca="1" si="1253"/>
        <v>Y</v>
      </c>
      <c r="AB9992" s="49">
        <f t="shared" ca="1" si="1254"/>
        <v>6</v>
      </c>
      <c r="AC9992" s="49" t="str">
        <f t="shared" ca="1" si="1255"/>
        <v>Y</v>
      </c>
    </row>
    <row r="9993" spans="1:29" x14ac:dyDescent="0.25">
      <c r="A9993">
        <v>11712</v>
      </c>
      <c r="B9993" s="9">
        <v>43196</v>
      </c>
      <c r="C9993" s="50" t="str">
        <f t="shared" si="1248"/>
        <v>N</v>
      </c>
      <c r="D9993" s="52">
        <f>_xlfn.XLOOKUP(B9993,Cal_Date!B:B,Cal_Date!A:A,0)</f>
        <v>1</v>
      </c>
      <c r="E9993">
        <v>2018</v>
      </c>
      <c r="F9993" t="s">
        <v>125</v>
      </c>
      <c r="G9993" t="s">
        <v>129</v>
      </c>
      <c r="H9993" t="s">
        <v>48</v>
      </c>
      <c r="I9993" t="s">
        <v>18</v>
      </c>
      <c r="J9993" t="s">
        <v>10</v>
      </c>
      <c r="K9993" t="s">
        <v>43</v>
      </c>
      <c r="L9993">
        <v>1</v>
      </c>
      <c r="M9993">
        <v>1006</v>
      </c>
      <c r="O9993" t="s">
        <v>28</v>
      </c>
      <c r="R9993" t="s">
        <v>46</v>
      </c>
      <c r="S9993" s="49" t="str">
        <f t="shared" si="1249"/>
        <v>Card</v>
      </c>
      <c r="T9993" s="3">
        <v>0.04</v>
      </c>
      <c r="U9993" s="2">
        <v>7.6229999999999993</v>
      </c>
      <c r="V9993" s="2">
        <v>1.46</v>
      </c>
      <c r="W9993" s="54">
        <f>_xlfn.XLOOKUP(M9993,Market!A:A,Market!F:F,0)</f>
        <v>8.8999999999999996E-2</v>
      </c>
      <c r="X9993" s="55">
        <f t="shared" si="1250"/>
        <v>0.30491999999999997</v>
      </c>
      <c r="Y9993" s="55">
        <f t="shared" si="1251"/>
        <v>6.1629999999999994</v>
      </c>
      <c r="Z9993" s="54">
        <f t="shared" si="1252"/>
        <v>0.80847435392889933</v>
      </c>
      <c r="AA9993" s="49" t="str">
        <f t="shared" ca="1" si="1253"/>
        <v>Y</v>
      </c>
      <c r="AB9993" s="49">
        <f t="shared" ca="1" si="1254"/>
        <v>6</v>
      </c>
      <c r="AC9993" s="49" t="str">
        <f t="shared" ca="1" si="1255"/>
        <v>Y</v>
      </c>
    </row>
    <row r="9994" spans="1:29" x14ac:dyDescent="0.25">
      <c r="A9994">
        <v>11713</v>
      </c>
      <c r="B9994" s="9">
        <v>43196</v>
      </c>
      <c r="C9994" s="50" t="str">
        <f t="shared" si="1248"/>
        <v>N</v>
      </c>
      <c r="D9994" s="52">
        <f>_xlfn.XLOOKUP(B9994,Cal_Date!B:B,Cal_Date!A:A,0)</f>
        <v>1</v>
      </c>
      <c r="E9994">
        <v>2018</v>
      </c>
      <c r="F9994" t="s">
        <v>125</v>
      </c>
      <c r="G9994" t="s">
        <v>129</v>
      </c>
      <c r="H9994" t="s">
        <v>14</v>
      </c>
      <c r="I9994" t="s">
        <v>18</v>
      </c>
      <c r="J9994" t="s">
        <v>15</v>
      </c>
      <c r="K9994" t="s">
        <v>43</v>
      </c>
      <c r="L9994">
        <v>2</v>
      </c>
      <c r="M9994">
        <v>1007</v>
      </c>
      <c r="O9994" t="s">
        <v>28</v>
      </c>
      <c r="R9994" t="s">
        <v>46</v>
      </c>
      <c r="S9994" s="49" t="str">
        <f t="shared" si="1249"/>
        <v>Card</v>
      </c>
      <c r="T9994" s="3">
        <v>0.04</v>
      </c>
      <c r="U9994" s="2">
        <v>10.89</v>
      </c>
      <c r="V9994" s="2">
        <v>4.2</v>
      </c>
      <c r="W9994" s="54">
        <f>_xlfn.XLOOKUP(M9994,Market!A:A,Market!F:F,0)</f>
        <v>8.8999999999999996E-2</v>
      </c>
      <c r="X9994" s="55">
        <f t="shared" si="1250"/>
        <v>0.43560000000000004</v>
      </c>
      <c r="Y9994" s="55">
        <f t="shared" si="1251"/>
        <v>6.69</v>
      </c>
      <c r="Z9994" s="54">
        <f t="shared" si="1252"/>
        <v>0.61432506887052341</v>
      </c>
      <c r="AA9994" s="49" t="str">
        <f t="shared" ca="1" si="1253"/>
        <v>Y</v>
      </c>
      <c r="AB9994" s="49">
        <f t="shared" ca="1" si="1254"/>
        <v>6</v>
      </c>
      <c r="AC9994" s="49" t="str">
        <f t="shared" ca="1" si="1255"/>
        <v>Y</v>
      </c>
    </row>
    <row r="9995" spans="1:29" x14ac:dyDescent="0.25">
      <c r="A9995">
        <v>11714</v>
      </c>
      <c r="B9995" s="9">
        <v>43196</v>
      </c>
      <c r="C9995" s="50" t="str">
        <f t="shared" si="1248"/>
        <v>N</v>
      </c>
      <c r="D9995" s="52">
        <f>_xlfn.XLOOKUP(B9995,Cal_Date!B:B,Cal_Date!A:A,0)</f>
        <v>1</v>
      </c>
      <c r="E9995">
        <v>2018</v>
      </c>
      <c r="F9995" t="s">
        <v>125</v>
      </c>
      <c r="G9995" t="s">
        <v>129</v>
      </c>
      <c r="H9995" t="s">
        <v>11</v>
      </c>
      <c r="I9995" t="s">
        <v>11</v>
      </c>
      <c r="J9995" t="s">
        <v>15</v>
      </c>
      <c r="K9995" t="s">
        <v>42</v>
      </c>
      <c r="L9995">
        <v>1</v>
      </c>
      <c r="M9995">
        <v>1008</v>
      </c>
      <c r="O9995" t="s">
        <v>28</v>
      </c>
      <c r="R9995" t="s">
        <v>44</v>
      </c>
      <c r="S9995" s="49" t="str">
        <f t="shared" si="1249"/>
        <v>Card</v>
      </c>
      <c r="T9995" s="3">
        <v>0.03</v>
      </c>
      <c r="U9995" s="2">
        <v>3.2669999999999999</v>
      </c>
      <c r="V9995" s="2">
        <v>0.99</v>
      </c>
      <c r="W9995" s="54">
        <f>_xlfn.XLOOKUP(M9995,Market!A:A,Market!F:F,0)</f>
        <v>8.8999999999999996E-2</v>
      </c>
      <c r="X9995" s="55">
        <f t="shared" si="1250"/>
        <v>9.801E-2</v>
      </c>
      <c r="Y9995" s="55">
        <f t="shared" si="1251"/>
        <v>2.2770000000000001</v>
      </c>
      <c r="Z9995" s="54">
        <f t="shared" si="1252"/>
        <v>0.69696969696969702</v>
      </c>
      <c r="AA9995" s="49" t="str">
        <f t="shared" ca="1" si="1253"/>
        <v>Y</v>
      </c>
      <c r="AB9995" s="49">
        <f t="shared" ca="1" si="1254"/>
        <v>6</v>
      </c>
      <c r="AC9995" s="49" t="str">
        <f t="shared" ca="1" si="1255"/>
        <v>Y</v>
      </c>
    </row>
    <row r="9996" spans="1:29" x14ac:dyDescent="0.25">
      <c r="A9996">
        <v>11715</v>
      </c>
      <c r="B9996" s="9">
        <v>43196</v>
      </c>
      <c r="C9996" s="50" t="str">
        <f t="shared" si="1248"/>
        <v>N</v>
      </c>
      <c r="D9996" s="52">
        <f>_xlfn.XLOOKUP(B9996,Cal_Date!B:B,Cal_Date!A:A,0)</f>
        <v>1</v>
      </c>
      <c r="E9996">
        <v>2018</v>
      </c>
      <c r="F9996" t="s">
        <v>125</v>
      </c>
      <c r="G9996" t="s">
        <v>129</v>
      </c>
      <c r="H9996" t="s">
        <v>11</v>
      </c>
      <c r="I9996" t="s">
        <v>18</v>
      </c>
      <c r="J9996" t="s">
        <v>15</v>
      </c>
      <c r="K9996" t="s">
        <v>42</v>
      </c>
      <c r="L9996">
        <v>1</v>
      </c>
      <c r="M9996">
        <v>1009</v>
      </c>
      <c r="O9996" t="s">
        <v>28</v>
      </c>
      <c r="R9996" t="s">
        <v>44</v>
      </c>
      <c r="S9996" s="49" t="str">
        <f t="shared" si="1249"/>
        <v>Card</v>
      </c>
      <c r="T9996" s="3">
        <v>0.03</v>
      </c>
      <c r="U9996" s="2">
        <v>3.2669999999999999</v>
      </c>
      <c r="V9996" s="2">
        <v>1.52</v>
      </c>
      <c r="W9996" s="54">
        <f>_xlfn.XLOOKUP(M9996,Market!A:A,Market!F:F,0)</f>
        <v>8.8999999999999996E-2</v>
      </c>
      <c r="X9996" s="55">
        <f t="shared" si="1250"/>
        <v>9.801E-2</v>
      </c>
      <c r="Y9996" s="55">
        <f t="shared" si="1251"/>
        <v>1.7469999999999999</v>
      </c>
      <c r="Z9996" s="54">
        <f t="shared" si="1252"/>
        <v>0.53474135292317104</v>
      </c>
      <c r="AA9996" s="49" t="str">
        <f t="shared" ca="1" si="1253"/>
        <v>Y</v>
      </c>
      <c r="AB9996" s="49">
        <f t="shared" ca="1" si="1254"/>
        <v>6</v>
      </c>
      <c r="AC9996" s="49" t="str">
        <f t="shared" ca="1" si="1255"/>
        <v>Y</v>
      </c>
    </row>
    <row r="9997" spans="1:29" x14ac:dyDescent="0.25">
      <c r="A9997">
        <v>11716</v>
      </c>
      <c r="B9997" s="9">
        <v>43196</v>
      </c>
      <c r="C9997" s="50" t="str">
        <f t="shared" si="1248"/>
        <v>N</v>
      </c>
      <c r="D9997" s="52">
        <f>_xlfn.XLOOKUP(B9997,Cal_Date!B:B,Cal_Date!A:A,0)</f>
        <v>1</v>
      </c>
      <c r="E9997">
        <v>2018</v>
      </c>
      <c r="F9997" t="s">
        <v>125</v>
      </c>
      <c r="G9997" t="s">
        <v>129</v>
      </c>
      <c r="H9997" t="s">
        <v>11</v>
      </c>
      <c r="I9997" t="s">
        <v>11</v>
      </c>
      <c r="J9997" t="s">
        <v>15</v>
      </c>
      <c r="K9997" t="s">
        <v>42</v>
      </c>
      <c r="L9997">
        <v>1</v>
      </c>
      <c r="M9997">
        <v>1006</v>
      </c>
      <c r="O9997" t="s">
        <v>28</v>
      </c>
      <c r="R9997" t="s">
        <v>44</v>
      </c>
      <c r="S9997" s="49" t="str">
        <f t="shared" si="1249"/>
        <v>Card</v>
      </c>
      <c r="T9997" s="3">
        <v>0.03</v>
      </c>
      <c r="U9997" s="2">
        <v>3.2669999999999999</v>
      </c>
      <c r="V9997" s="2">
        <v>0.99</v>
      </c>
      <c r="W9997" s="54">
        <f>_xlfn.XLOOKUP(M9997,Market!A:A,Market!F:F,0)</f>
        <v>8.8999999999999996E-2</v>
      </c>
      <c r="X9997" s="55">
        <f t="shared" si="1250"/>
        <v>9.801E-2</v>
      </c>
      <c r="Y9997" s="55">
        <f t="shared" si="1251"/>
        <v>2.2770000000000001</v>
      </c>
      <c r="Z9997" s="54">
        <f t="shared" si="1252"/>
        <v>0.69696969696969702</v>
      </c>
      <c r="AA9997" s="49" t="str">
        <f t="shared" ca="1" si="1253"/>
        <v>Y</v>
      </c>
      <c r="AB9997" s="49">
        <f t="shared" ca="1" si="1254"/>
        <v>6</v>
      </c>
      <c r="AC9997" s="49" t="str">
        <f t="shared" ca="1" si="1255"/>
        <v>Y</v>
      </c>
    </row>
    <row r="9998" spans="1:29" x14ac:dyDescent="0.25">
      <c r="A9998">
        <v>11717</v>
      </c>
      <c r="B9998" s="9">
        <v>43196</v>
      </c>
      <c r="C9998" s="50" t="str">
        <f t="shared" si="1248"/>
        <v>N</v>
      </c>
      <c r="D9998" s="52">
        <f>_xlfn.XLOOKUP(B9998,Cal_Date!B:B,Cal_Date!A:A,0)</f>
        <v>1</v>
      </c>
      <c r="E9998">
        <v>2018</v>
      </c>
      <c r="F9998" t="s">
        <v>125</v>
      </c>
      <c r="G9998" t="s">
        <v>129</v>
      </c>
      <c r="H9998" t="s">
        <v>14</v>
      </c>
      <c r="I9998" t="s">
        <v>18</v>
      </c>
      <c r="J9998" t="s">
        <v>15</v>
      </c>
      <c r="K9998" t="s">
        <v>43</v>
      </c>
      <c r="L9998">
        <v>1</v>
      </c>
      <c r="M9998">
        <v>1007</v>
      </c>
      <c r="O9998" t="s">
        <v>28</v>
      </c>
      <c r="R9998" t="s">
        <v>44</v>
      </c>
      <c r="S9998" s="49" t="str">
        <f t="shared" si="1249"/>
        <v>Card</v>
      </c>
      <c r="T9998" s="3">
        <v>0.03</v>
      </c>
      <c r="U9998" s="2">
        <v>5.4450000000000003</v>
      </c>
      <c r="V9998" s="2">
        <v>2.1</v>
      </c>
      <c r="W9998" s="54">
        <f>_xlfn.XLOOKUP(M9998,Market!A:A,Market!F:F,0)</f>
        <v>8.8999999999999996E-2</v>
      </c>
      <c r="X9998" s="55">
        <f t="shared" si="1250"/>
        <v>0.16335</v>
      </c>
      <c r="Y9998" s="55">
        <f t="shared" si="1251"/>
        <v>3.3450000000000002</v>
      </c>
      <c r="Z9998" s="54">
        <f t="shared" si="1252"/>
        <v>0.61432506887052341</v>
      </c>
      <c r="AA9998" s="49" t="str">
        <f t="shared" ca="1" si="1253"/>
        <v>Y</v>
      </c>
      <c r="AB9998" s="49">
        <f t="shared" ca="1" si="1254"/>
        <v>6</v>
      </c>
      <c r="AC9998" s="49" t="str">
        <f t="shared" ca="1" si="1255"/>
        <v>Y</v>
      </c>
    </row>
    <row r="9999" spans="1:29" x14ac:dyDescent="0.25">
      <c r="A9999">
        <v>11718</v>
      </c>
      <c r="B9999" s="9">
        <v>43196</v>
      </c>
      <c r="C9999" s="50" t="str">
        <f t="shared" si="1248"/>
        <v>N</v>
      </c>
      <c r="D9999" s="52">
        <f>_xlfn.XLOOKUP(B9999,Cal_Date!B:B,Cal_Date!A:A,0)</f>
        <v>1</v>
      </c>
      <c r="E9999">
        <v>2018</v>
      </c>
      <c r="F9999" t="s">
        <v>125</v>
      </c>
      <c r="G9999" t="s">
        <v>129</v>
      </c>
      <c r="H9999" t="s">
        <v>14</v>
      </c>
      <c r="I9999" t="s">
        <v>18</v>
      </c>
      <c r="J9999" t="s">
        <v>15</v>
      </c>
      <c r="K9999" t="s">
        <v>43</v>
      </c>
      <c r="L9999">
        <v>2</v>
      </c>
      <c r="M9999">
        <v>1007</v>
      </c>
      <c r="O9999" t="s">
        <v>28</v>
      </c>
      <c r="R9999" t="s">
        <v>47</v>
      </c>
      <c r="S9999" s="49" t="str">
        <f t="shared" si="1249"/>
        <v>Card</v>
      </c>
      <c r="T9999" s="3">
        <v>3.5000000000000003E-2</v>
      </c>
      <c r="U9999" s="2">
        <v>10.89</v>
      </c>
      <c r="V9999" s="2">
        <v>4.2</v>
      </c>
      <c r="W9999" s="54">
        <f>_xlfn.XLOOKUP(M9999,Market!A:A,Market!F:F,0)</f>
        <v>8.8999999999999996E-2</v>
      </c>
      <c r="X9999" s="55">
        <f t="shared" si="1250"/>
        <v>0.38115000000000004</v>
      </c>
      <c r="Y9999" s="55">
        <f t="shared" si="1251"/>
        <v>6.69</v>
      </c>
      <c r="Z9999" s="54">
        <f t="shared" si="1252"/>
        <v>0.61432506887052341</v>
      </c>
      <c r="AA9999" s="49" t="str">
        <f t="shared" ca="1" si="1253"/>
        <v>Y</v>
      </c>
      <c r="AB9999" s="49">
        <f t="shared" ca="1" si="1254"/>
        <v>6</v>
      </c>
      <c r="AC9999" s="49" t="str">
        <f t="shared" ca="1" si="1255"/>
        <v>Y</v>
      </c>
    </row>
    <row r="10000" spans="1:29" x14ac:dyDescent="0.25">
      <c r="A10000">
        <v>11719</v>
      </c>
      <c r="B10000" s="9">
        <v>43196</v>
      </c>
      <c r="C10000" s="50" t="str">
        <f t="shared" si="1248"/>
        <v>N</v>
      </c>
      <c r="D10000" s="52">
        <f>_xlfn.XLOOKUP(B10000,Cal_Date!B:B,Cal_Date!A:A,0)</f>
        <v>1</v>
      </c>
      <c r="E10000">
        <v>2018</v>
      </c>
      <c r="F10000" t="s">
        <v>125</v>
      </c>
      <c r="G10000" t="s">
        <v>129</v>
      </c>
      <c r="H10000" t="s">
        <v>11</v>
      </c>
      <c r="I10000" t="s">
        <v>11</v>
      </c>
      <c r="J10000" t="s">
        <v>15</v>
      </c>
      <c r="K10000" t="s">
        <v>42</v>
      </c>
      <c r="L10000">
        <v>1</v>
      </c>
      <c r="M10000">
        <v>1007</v>
      </c>
      <c r="O10000" t="s">
        <v>28</v>
      </c>
      <c r="R10000" t="s">
        <v>44</v>
      </c>
      <c r="S10000" s="49" t="str">
        <f t="shared" si="1249"/>
        <v>Card</v>
      </c>
      <c r="T10000" s="3">
        <v>0.03</v>
      </c>
      <c r="U10000" s="2">
        <v>3.2669999999999999</v>
      </c>
      <c r="V10000" s="2">
        <v>0.99</v>
      </c>
      <c r="W10000" s="54">
        <f>_xlfn.XLOOKUP(M10000,Market!A:A,Market!F:F,0)</f>
        <v>8.8999999999999996E-2</v>
      </c>
      <c r="X10000" s="55">
        <f t="shared" si="1250"/>
        <v>9.801E-2</v>
      </c>
      <c r="Y10000" s="55">
        <f t="shared" si="1251"/>
        <v>2.2770000000000001</v>
      </c>
      <c r="Z10000" s="54">
        <f t="shared" si="1252"/>
        <v>0.69696969696969702</v>
      </c>
      <c r="AA10000" s="49" t="str">
        <f t="shared" ca="1" si="1253"/>
        <v>Y</v>
      </c>
      <c r="AB10000" s="49">
        <f t="shared" ca="1" si="1254"/>
        <v>6</v>
      </c>
      <c r="AC10000" s="49" t="str">
        <f t="shared" ca="1" si="1255"/>
        <v>Y</v>
      </c>
    </row>
    <row r="10001" spans="1:29" x14ac:dyDescent="0.25">
      <c r="A10001">
        <v>11720</v>
      </c>
      <c r="B10001" s="9">
        <v>43196</v>
      </c>
      <c r="C10001" s="50" t="str">
        <f t="shared" si="1248"/>
        <v>N</v>
      </c>
      <c r="D10001" s="52">
        <f>_xlfn.XLOOKUP(B10001,Cal_Date!B:B,Cal_Date!A:A,0)</f>
        <v>1</v>
      </c>
      <c r="E10001">
        <v>2018</v>
      </c>
      <c r="F10001" t="s">
        <v>125</v>
      </c>
      <c r="G10001" t="s">
        <v>129</v>
      </c>
      <c r="H10001" t="s">
        <v>11</v>
      </c>
      <c r="I10001" t="s">
        <v>18</v>
      </c>
      <c r="J10001" t="s">
        <v>15</v>
      </c>
      <c r="K10001" t="s">
        <v>42</v>
      </c>
      <c r="L10001">
        <v>1</v>
      </c>
      <c r="M10001">
        <v>1005</v>
      </c>
      <c r="O10001" t="s">
        <v>25</v>
      </c>
      <c r="R10001" t="s">
        <v>46</v>
      </c>
      <c r="S10001" s="49" t="str">
        <f t="shared" si="1249"/>
        <v>Card</v>
      </c>
      <c r="T10001" s="3">
        <v>0.04</v>
      </c>
      <c r="U10001" s="2">
        <v>3.2669999999999999</v>
      </c>
      <c r="V10001" s="2">
        <v>1.52</v>
      </c>
      <c r="W10001" s="54">
        <f>_xlfn.XLOOKUP(M10001,Market!A:A,Market!F:F,0)</f>
        <v>8.8999999999999996E-2</v>
      </c>
      <c r="X10001" s="55">
        <f t="shared" si="1250"/>
        <v>0.13067999999999999</v>
      </c>
      <c r="Y10001" s="55">
        <f t="shared" si="1251"/>
        <v>1.7469999999999999</v>
      </c>
      <c r="Z10001" s="54">
        <f t="shared" si="1252"/>
        <v>0.53474135292317104</v>
      </c>
      <c r="AA10001" s="49" t="str">
        <f t="shared" ca="1" si="1253"/>
        <v>Y</v>
      </c>
      <c r="AB10001" s="49">
        <f t="shared" ca="1" si="1254"/>
        <v>6</v>
      </c>
      <c r="AC10001" s="49" t="str">
        <f t="shared" ca="1" si="1255"/>
        <v>Y</v>
      </c>
    </row>
    <row r="10002" spans="1:29" x14ac:dyDescent="0.25">
      <c r="A10002">
        <v>11721</v>
      </c>
      <c r="B10002" s="9">
        <v>43196</v>
      </c>
      <c r="C10002" s="50" t="str">
        <f t="shared" si="1248"/>
        <v>N</v>
      </c>
      <c r="D10002" s="52">
        <f>_xlfn.XLOOKUP(B10002,Cal_Date!B:B,Cal_Date!A:A,0)</f>
        <v>1</v>
      </c>
      <c r="E10002">
        <v>2018</v>
      </c>
      <c r="F10002" t="s">
        <v>125</v>
      </c>
      <c r="G10002" t="s">
        <v>129</v>
      </c>
      <c r="H10002" t="s">
        <v>11</v>
      </c>
      <c r="I10002" t="s">
        <v>11</v>
      </c>
      <c r="J10002" t="s">
        <v>15</v>
      </c>
      <c r="K10002" t="s">
        <v>42</v>
      </c>
      <c r="L10002">
        <v>1</v>
      </c>
      <c r="M10002">
        <v>1005</v>
      </c>
      <c r="O10002" t="s">
        <v>25</v>
      </c>
      <c r="R10002" t="s">
        <v>47</v>
      </c>
      <c r="S10002" s="49" t="str">
        <f t="shared" si="1249"/>
        <v>Card</v>
      </c>
      <c r="T10002" s="3">
        <v>3.5000000000000003E-2</v>
      </c>
      <c r="U10002" s="2">
        <v>3.2669999999999999</v>
      </c>
      <c r="V10002" s="2">
        <v>0.99</v>
      </c>
      <c r="W10002" s="54">
        <f>_xlfn.XLOOKUP(M10002,Market!A:A,Market!F:F,0)</f>
        <v>8.8999999999999996E-2</v>
      </c>
      <c r="X10002" s="55">
        <f t="shared" si="1250"/>
        <v>0.114345</v>
      </c>
      <c r="Y10002" s="55">
        <f t="shared" si="1251"/>
        <v>2.2770000000000001</v>
      </c>
      <c r="Z10002" s="54">
        <f t="shared" si="1252"/>
        <v>0.69696969696969702</v>
      </c>
      <c r="AA10002" s="49" t="str">
        <f t="shared" ca="1" si="1253"/>
        <v>Y</v>
      </c>
      <c r="AB10002" s="49">
        <f t="shared" ca="1" si="1254"/>
        <v>6</v>
      </c>
      <c r="AC10002" s="49" t="str">
        <f t="shared" ca="1" si="1255"/>
        <v>Y</v>
      </c>
    </row>
    <row r="10003" spans="1:29" x14ac:dyDescent="0.25">
      <c r="A10003">
        <v>11722</v>
      </c>
      <c r="B10003" s="9">
        <v>43196</v>
      </c>
      <c r="C10003" s="50" t="str">
        <f t="shared" si="1248"/>
        <v>N</v>
      </c>
      <c r="D10003" s="52">
        <f>_xlfn.XLOOKUP(B10003,Cal_Date!B:B,Cal_Date!A:A,0)</f>
        <v>1</v>
      </c>
      <c r="E10003">
        <v>2018</v>
      </c>
      <c r="F10003" t="s">
        <v>125</v>
      </c>
      <c r="G10003" t="s">
        <v>129</v>
      </c>
      <c r="H10003" t="s">
        <v>11</v>
      </c>
      <c r="I10003" t="s">
        <v>18</v>
      </c>
      <c r="J10003" t="s">
        <v>15</v>
      </c>
      <c r="K10003" t="s">
        <v>42</v>
      </c>
      <c r="L10003">
        <v>1</v>
      </c>
      <c r="M10003">
        <v>1002</v>
      </c>
      <c r="O10003" t="s">
        <v>28</v>
      </c>
      <c r="R10003" t="s">
        <v>46</v>
      </c>
      <c r="S10003" s="49" t="str">
        <f t="shared" si="1249"/>
        <v>Card</v>
      </c>
      <c r="T10003" s="3">
        <v>0.04</v>
      </c>
      <c r="U10003" s="2">
        <v>3.18</v>
      </c>
      <c r="V10003" s="2">
        <v>1.52</v>
      </c>
      <c r="W10003" s="54">
        <f>_xlfn.XLOOKUP(M10003,Market!A:A,Market!F:F,0)</f>
        <v>0.06</v>
      </c>
      <c r="X10003" s="55">
        <f t="shared" si="1250"/>
        <v>0.12720000000000001</v>
      </c>
      <c r="Y10003" s="55">
        <f t="shared" si="1251"/>
        <v>1.6600000000000001</v>
      </c>
      <c r="Z10003" s="54">
        <f t="shared" si="1252"/>
        <v>0.5220125786163522</v>
      </c>
      <c r="AA10003" s="49" t="str">
        <f t="shared" ca="1" si="1253"/>
        <v>Y</v>
      </c>
      <c r="AB10003" s="49">
        <f t="shared" ca="1" si="1254"/>
        <v>6</v>
      </c>
      <c r="AC10003" s="49" t="str">
        <f t="shared" ca="1" si="1255"/>
        <v>Y</v>
      </c>
    </row>
    <row r="10004" spans="1:29" x14ac:dyDescent="0.25">
      <c r="A10004">
        <v>11723</v>
      </c>
      <c r="B10004" s="9">
        <v>43196</v>
      </c>
      <c r="C10004" s="50" t="str">
        <f t="shared" si="1248"/>
        <v>N</v>
      </c>
      <c r="D10004" s="52">
        <f>_xlfn.XLOOKUP(B10004,Cal_Date!B:B,Cal_Date!A:A,0)</f>
        <v>1</v>
      </c>
      <c r="E10004">
        <v>2018</v>
      </c>
      <c r="F10004" t="s">
        <v>125</v>
      </c>
      <c r="G10004" t="s">
        <v>129</v>
      </c>
      <c r="H10004" t="s">
        <v>48</v>
      </c>
      <c r="I10004" t="s">
        <v>18</v>
      </c>
      <c r="J10004" t="s">
        <v>10</v>
      </c>
      <c r="K10004" t="s">
        <v>43</v>
      </c>
      <c r="L10004">
        <v>1</v>
      </c>
      <c r="M10004">
        <v>1004</v>
      </c>
      <c r="O10004" t="s">
        <v>28</v>
      </c>
      <c r="R10004" t="s">
        <v>46</v>
      </c>
      <c r="S10004" s="49" t="str">
        <f t="shared" si="1249"/>
        <v>Card</v>
      </c>
      <c r="T10004" s="3">
        <v>0.04</v>
      </c>
      <c r="U10004" s="2">
        <v>7.42</v>
      </c>
      <c r="V10004" s="2">
        <v>1.46</v>
      </c>
      <c r="W10004" s="54">
        <f>_xlfn.XLOOKUP(M10004,Market!A:A,Market!F:F,0)</f>
        <v>0.06</v>
      </c>
      <c r="X10004" s="55">
        <f t="shared" si="1250"/>
        <v>0.29680000000000001</v>
      </c>
      <c r="Y10004" s="55">
        <f t="shared" si="1251"/>
        <v>5.96</v>
      </c>
      <c r="Z10004" s="54">
        <f t="shared" si="1252"/>
        <v>0.80323450134770891</v>
      </c>
      <c r="AA10004" s="49" t="str">
        <f t="shared" ca="1" si="1253"/>
        <v>Y</v>
      </c>
      <c r="AB10004" s="49">
        <f t="shared" ca="1" si="1254"/>
        <v>6</v>
      </c>
      <c r="AC10004" s="49" t="str">
        <f t="shared" ca="1" si="1255"/>
        <v>Y</v>
      </c>
    </row>
    <row r="10005" spans="1:29" x14ac:dyDescent="0.25">
      <c r="A10005">
        <v>11724</v>
      </c>
      <c r="B10005" s="9">
        <v>43196</v>
      </c>
      <c r="C10005" s="50" t="str">
        <f t="shared" si="1248"/>
        <v>N</v>
      </c>
      <c r="D10005" s="52">
        <f>_xlfn.XLOOKUP(B10005,Cal_Date!B:B,Cal_Date!A:A,0)</f>
        <v>1</v>
      </c>
      <c r="E10005">
        <v>2018</v>
      </c>
      <c r="F10005" t="s">
        <v>125</v>
      </c>
      <c r="G10005" t="s">
        <v>129</v>
      </c>
      <c r="H10005" t="s">
        <v>48</v>
      </c>
      <c r="I10005" t="s">
        <v>18</v>
      </c>
      <c r="J10005" t="s">
        <v>10</v>
      </c>
      <c r="K10005" t="s">
        <v>43</v>
      </c>
      <c r="L10005">
        <v>2</v>
      </c>
      <c r="M10005">
        <v>1005</v>
      </c>
      <c r="O10005" t="s">
        <v>25</v>
      </c>
      <c r="R10005" t="s">
        <v>44</v>
      </c>
      <c r="S10005" s="49" t="str">
        <f t="shared" si="1249"/>
        <v>Card</v>
      </c>
      <c r="T10005" s="3">
        <v>0.03</v>
      </c>
      <c r="U10005" s="2">
        <v>15.245999999999999</v>
      </c>
      <c r="V10005" s="2">
        <v>2.92</v>
      </c>
      <c r="W10005" s="54">
        <f>_xlfn.XLOOKUP(M10005,Market!A:A,Market!F:F,0)</f>
        <v>8.8999999999999996E-2</v>
      </c>
      <c r="X10005" s="55">
        <f t="shared" si="1250"/>
        <v>0.45737999999999995</v>
      </c>
      <c r="Y10005" s="55">
        <f t="shared" si="1251"/>
        <v>12.325999999999999</v>
      </c>
      <c r="Z10005" s="54">
        <f t="shared" si="1252"/>
        <v>0.80847435392889933</v>
      </c>
      <c r="AA10005" s="49" t="str">
        <f t="shared" ca="1" si="1253"/>
        <v>Y</v>
      </c>
      <c r="AB10005" s="49">
        <f t="shared" ca="1" si="1254"/>
        <v>6</v>
      </c>
      <c r="AC10005" s="49" t="str">
        <f t="shared" ca="1" si="1255"/>
        <v>Y</v>
      </c>
    </row>
    <row r="10006" spans="1:29" x14ac:dyDescent="0.25">
      <c r="A10006">
        <v>11725</v>
      </c>
      <c r="B10006" s="9">
        <v>43196</v>
      </c>
      <c r="C10006" s="50" t="str">
        <f t="shared" si="1248"/>
        <v>N</v>
      </c>
      <c r="D10006" s="52">
        <f>_xlfn.XLOOKUP(B10006,Cal_Date!B:B,Cal_Date!A:A,0)</f>
        <v>1</v>
      </c>
      <c r="E10006">
        <v>2018</v>
      </c>
      <c r="F10006" t="s">
        <v>125</v>
      </c>
      <c r="G10006" t="s">
        <v>129</v>
      </c>
      <c r="H10006" t="s">
        <v>14</v>
      </c>
      <c r="I10006" t="s">
        <v>18</v>
      </c>
      <c r="J10006" t="s">
        <v>15</v>
      </c>
      <c r="K10006" t="s">
        <v>43</v>
      </c>
      <c r="L10006">
        <v>2</v>
      </c>
      <c r="M10006">
        <v>1001</v>
      </c>
      <c r="O10006" t="s">
        <v>25</v>
      </c>
      <c r="R10006" t="s">
        <v>44</v>
      </c>
      <c r="S10006" s="49" t="str">
        <f t="shared" si="1249"/>
        <v>Card</v>
      </c>
      <c r="T10006" s="3">
        <v>0.03</v>
      </c>
      <c r="U10006" s="2">
        <v>10.600000000000001</v>
      </c>
      <c r="V10006" s="2">
        <v>4.4400000000000004</v>
      </c>
      <c r="W10006" s="54">
        <f>_xlfn.XLOOKUP(M10006,Market!A:A,Market!F:F,0)</f>
        <v>0.06</v>
      </c>
      <c r="X10006" s="55">
        <f t="shared" si="1250"/>
        <v>0.318</v>
      </c>
      <c r="Y10006" s="55">
        <f t="shared" si="1251"/>
        <v>6.160000000000001</v>
      </c>
      <c r="Z10006" s="54">
        <f t="shared" si="1252"/>
        <v>0.5811320754716981</v>
      </c>
      <c r="AA10006" s="49" t="str">
        <f t="shared" ca="1" si="1253"/>
        <v>Y</v>
      </c>
      <c r="AB10006" s="49">
        <f t="shared" ca="1" si="1254"/>
        <v>6</v>
      </c>
      <c r="AC10006" s="49" t="str">
        <f t="shared" ca="1" si="1255"/>
        <v>Y</v>
      </c>
    </row>
    <row r="10007" spans="1:29" x14ac:dyDescent="0.25">
      <c r="A10007">
        <v>11726</v>
      </c>
      <c r="B10007" s="9">
        <v>43196</v>
      </c>
      <c r="C10007" s="50" t="str">
        <f t="shared" si="1248"/>
        <v>N</v>
      </c>
      <c r="D10007" s="52">
        <f>_xlfn.XLOOKUP(B10007,Cal_Date!B:B,Cal_Date!A:A,0)</f>
        <v>1</v>
      </c>
      <c r="E10007">
        <v>2018</v>
      </c>
      <c r="F10007" t="s">
        <v>125</v>
      </c>
      <c r="G10007" t="s">
        <v>129</v>
      </c>
      <c r="H10007" t="s">
        <v>14</v>
      </c>
      <c r="I10007" t="s">
        <v>18</v>
      </c>
      <c r="J10007" t="s">
        <v>15</v>
      </c>
      <c r="K10007" t="s">
        <v>43</v>
      </c>
      <c r="L10007">
        <v>1</v>
      </c>
      <c r="M10007">
        <v>1010</v>
      </c>
      <c r="O10007" t="s">
        <v>25</v>
      </c>
      <c r="R10007" t="s">
        <v>46</v>
      </c>
      <c r="S10007" s="49" t="str">
        <f t="shared" si="1249"/>
        <v>Card</v>
      </c>
      <c r="T10007" s="3">
        <v>0.04</v>
      </c>
      <c r="U10007" s="2">
        <v>5.4</v>
      </c>
      <c r="V10007" s="2">
        <v>2.1</v>
      </c>
      <c r="W10007" s="54">
        <f>_xlfn.XLOOKUP(M10007,Market!A:A,Market!F:F,0)</f>
        <v>0.08</v>
      </c>
      <c r="X10007" s="55">
        <f t="shared" si="1250"/>
        <v>0.21600000000000003</v>
      </c>
      <c r="Y10007" s="55">
        <f t="shared" si="1251"/>
        <v>3.3000000000000003</v>
      </c>
      <c r="Z10007" s="54">
        <f t="shared" si="1252"/>
        <v>0.61111111111111116</v>
      </c>
      <c r="AA10007" s="49" t="str">
        <f t="shared" ca="1" si="1253"/>
        <v>Y</v>
      </c>
      <c r="AB10007" s="49">
        <f t="shared" ca="1" si="1254"/>
        <v>6</v>
      </c>
      <c r="AC10007" s="49" t="str">
        <f t="shared" ca="1" si="1255"/>
        <v>Y</v>
      </c>
    </row>
    <row r="10008" spans="1:29" x14ac:dyDescent="0.25">
      <c r="A10008">
        <v>11727</v>
      </c>
      <c r="B10008" s="9">
        <v>43196</v>
      </c>
      <c r="C10008" s="50" t="str">
        <f t="shared" si="1248"/>
        <v>N</v>
      </c>
      <c r="D10008" s="52">
        <f>_xlfn.XLOOKUP(B10008,Cal_Date!B:B,Cal_Date!A:A,0)</f>
        <v>1</v>
      </c>
      <c r="E10008">
        <v>2018</v>
      </c>
      <c r="F10008" t="s">
        <v>125</v>
      </c>
      <c r="G10008" t="s">
        <v>129</v>
      </c>
      <c r="H10008" t="s">
        <v>11</v>
      </c>
      <c r="I10008" t="s">
        <v>18</v>
      </c>
      <c r="J10008" t="s">
        <v>15</v>
      </c>
      <c r="K10008" t="s">
        <v>42</v>
      </c>
      <c r="L10008">
        <v>1</v>
      </c>
      <c r="M10008">
        <v>1011</v>
      </c>
      <c r="O10008" t="s">
        <v>25</v>
      </c>
      <c r="R10008" t="s">
        <v>44</v>
      </c>
      <c r="S10008" s="49" t="str">
        <f t="shared" si="1249"/>
        <v>Card</v>
      </c>
      <c r="T10008" s="3">
        <v>0.03</v>
      </c>
      <c r="U10008" s="2">
        <v>3.18</v>
      </c>
      <c r="V10008" s="2">
        <v>1.52</v>
      </c>
      <c r="W10008" s="54">
        <f>_xlfn.XLOOKUP(M10008,Market!A:A,Market!F:F,0)</f>
        <v>0.06</v>
      </c>
      <c r="X10008" s="55">
        <f t="shared" si="1250"/>
        <v>9.5399999999999999E-2</v>
      </c>
      <c r="Y10008" s="55">
        <f t="shared" si="1251"/>
        <v>1.6600000000000001</v>
      </c>
      <c r="Z10008" s="54">
        <f t="shared" si="1252"/>
        <v>0.5220125786163522</v>
      </c>
      <c r="AA10008" s="49" t="str">
        <f t="shared" ca="1" si="1253"/>
        <v>Y</v>
      </c>
      <c r="AB10008" s="49">
        <f t="shared" ca="1" si="1254"/>
        <v>6</v>
      </c>
      <c r="AC10008" s="49" t="str">
        <f t="shared" ca="1" si="1255"/>
        <v>Y</v>
      </c>
    </row>
    <row r="10009" spans="1:29" x14ac:dyDescent="0.25">
      <c r="A10009">
        <v>11728</v>
      </c>
      <c r="B10009" s="9">
        <v>43196</v>
      </c>
      <c r="C10009" s="50" t="str">
        <f t="shared" si="1248"/>
        <v>N</v>
      </c>
      <c r="D10009" s="52">
        <f>_xlfn.XLOOKUP(B10009,Cal_Date!B:B,Cal_Date!A:A,0)</f>
        <v>1</v>
      </c>
      <c r="E10009">
        <v>2018</v>
      </c>
      <c r="F10009" t="s">
        <v>125</v>
      </c>
      <c r="G10009" t="s">
        <v>129</v>
      </c>
      <c r="H10009" t="s">
        <v>11</v>
      </c>
      <c r="I10009" t="s">
        <v>18</v>
      </c>
      <c r="J10009" t="s">
        <v>15</v>
      </c>
      <c r="K10009" t="s">
        <v>42</v>
      </c>
      <c r="L10009">
        <v>1</v>
      </c>
      <c r="M10009">
        <v>1011</v>
      </c>
      <c r="O10009" t="s">
        <v>25</v>
      </c>
      <c r="R10009" t="s">
        <v>44</v>
      </c>
      <c r="S10009" s="49" t="str">
        <f t="shared" si="1249"/>
        <v>Card</v>
      </c>
      <c r="T10009" s="3">
        <v>0.03</v>
      </c>
      <c r="U10009" s="2">
        <v>3.18</v>
      </c>
      <c r="V10009" s="2">
        <v>1.52</v>
      </c>
      <c r="W10009" s="54">
        <f>_xlfn.XLOOKUP(M10009,Market!A:A,Market!F:F,0)</f>
        <v>0.06</v>
      </c>
      <c r="X10009" s="55">
        <f t="shared" si="1250"/>
        <v>9.5399999999999999E-2</v>
      </c>
      <c r="Y10009" s="55">
        <f t="shared" si="1251"/>
        <v>1.6600000000000001</v>
      </c>
      <c r="Z10009" s="54">
        <f t="shared" si="1252"/>
        <v>0.5220125786163522</v>
      </c>
      <c r="AA10009" s="49" t="str">
        <f t="shared" ca="1" si="1253"/>
        <v>Y</v>
      </c>
      <c r="AB10009" s="49">
        <f t="shared" ca="1" si="1254"/>
        <v>6</v>
      </c>
      <c r="AC10009" s="49" t="str">
        <f t="shared" ca="1" si="1255"/>
        <v>Y</v>
      </c>
    </row>
    <row r="10010" spans="1:29" x14ac:dyDescent="0.25">
      <c r="A10010">
        <v>11729</v>
      </c>
      <c r="B10010" s="9">
        <v>43196</v>
      </c>
      <c r="C10010" s="50" t="str">
        <f t="shared" si="1248"/>
        <v>N</v>
      </c>
      <c r="D10010" s="52">
        <f>_xlfn.XLOOKUP(B10010,Cal_Date!B:B,Cal_Date!A:A,0)</f>
        <v>1</v>
      </c>
      <c r="E10010">
        <v>2018</v>
      </c>
      <c r="F10010" t="s">
        <v>125</v>
      </c>
      <c r="G10010" t="s">
        <v>129</v>
      </c>
      <c r="H10010" t="s">
        <v>11</v>
      </c>
      <c r="I10010" t="s">
        <v>11</v>
      </c>
      <c r="J10010" t="s">
        <v>15</v>
      </c>
      <c r="K10010" t="s">
        <v>42</v>
      </c>
      <c r="L10010">
        <v>2</v>
      </c>
      <c r="M10010">
        <v>1001</v>
      </c>
      <c r="O10010" t="s">
        <v>25</v>
      </c>
      <c r="R10010" t="s">
        <v>46</v>
      </c>
      <c r="S10010" s="49" t="str">
        <f t="shared" si="1249"/>
        <v>Card</v>
      </c>
      <c r="T10010" s="3">
        <v>0.04</v>
      </c>
      <c r="U10010" s="2">
        <v>6.36</v>
      </c>
      <c r="V10010" s="2">
        <v>1.98</v>
      </c>
      <c r="W10010" s="54">
        <f>_xlfn.XLOOKUP(M10010,Market!A:A,Market!F:F,0)</f>
        <v>0.06</v>
      </c>
      <c r="X10010" s="55">
        <f t="shared" si="1250"/>
        <v>0.25440000000000002</v>
      </c>
      <c r="Y10010" s="55">
        <f t="shared" si="1251"/>
        <v>4.3800000000000008</v>
      </c>
      <c r="Z10010" s="54">
        <f t="shared" si="1252"/>
        <v>0.68867924528301894</v>
      </c>
      <c r="AA10010" s="49" t="str">
        <f t="shared" ca="1" si="1253"/>
        <v>Y</v>
      </c>
      <c r="AB10010" s="49">
        <f t="shared" ca="1" si="1254"/>
        <v>6</v>
      </c>
      <c r="AC10010" s="49" t="str">
        <f t="shared" ca="1" si="1255"/>
        <v>Y</v>
      </c>
    </row>
    <row r="10011" spans="1:29" x14ac:dyDescent="0.25">
      <c r="A10011">
        <v>11730</v>
      </c>
      <c r="B10011" s="9">
        <v>43196</v>
      </c>
      <c r="C10011" s="50" t="str">
        <f t="shared" si="1248"/>
        <v>N</v>
      </c>
      <c r="D10011" s="52">
        <f>_xlfn.XLOOKUP(B10011,Cal_Date!B:B,Cal_Date!A:A,0)</f>
        <v>1</v>
      </c>
      <c r="E10011">
        <v>2018</v>
      </c>
      <c r="F10011" t="s">
        <v>125</v>
      </c>
      <c r="G10011" t="s">
        <v>129</v>
      </c>
      <c r="H10011" t="s">
        <v>11</v>
      </c>
      <c r="I10011" t="s">
        <v>11</v>
      </c>
      <c r="J10011" t="s">
        <v>15</v>
      </c>
      <c r="K10011" t="s">
        <v>42</v>
      </c>
      <c r="L10011">
        <v>1</v>
      </c>
      <c r="M10011">
        <v>1003</v>
      </c>
      <c r="O10011" t="s">
        <v>25</v>
      </c>
      <c r="R10011" t="s">
        <v>46</v>
      </c>
      <c r="S10011" s="49" t="str">
        <f t="shared" si="1249"/>
        <v>Card</v>
      </c>
      <c r="T10011" s="3">
        <v>0.04</v>
      </c>
      <c r="U10011" s="2">
        <v>3.18</v>
      </c>
      <c r="V10011" s="2">
        <v>0.99</v>
      </c>
      <c r="W10011" s="54">
        <f>_xlfn.XLOOKUP(M10011,Market!A:A,Market!F:F,0)</f>
        <v>0.06</v>
      </c>
      <c r="X10011" s="55">
        <f t="shared" si="1250"/>
        <v>0.12720000000000001</v>
      </c>
      <c r="Y10011" s="55">
        <f t="shared" si="1251"/>
        <v>2.1900000000000004</v>
      </c>
      <c r="Z10011" s="54">
        <f t="shared" si="1252"/>
        <v>0.68867924528301894</v>
      </c>
      <c r="AA10011" s="49" t="str">
        <f t="shared" ca="1" si="1253"/>
        <v>Y</v>
      </c>
      <c r="AB10011" s="49">
        <f t="shared" ca="1" si="1254"/>
        <v>6</v>
      </c>
      <c r="AC10011" s="49" t="str">
        <f t="shared" ca="1" si="1255"/>
        <v>Y</v>
      </c>
    </row>
    <row r="10012" spans="1:29" x14ac:dyDescent="0.25">
      <c r="A10012">
        <v>11731</v>
      </c>
      <c r="B10012" s="9">
        <v>43196</v>
      </c>
      <c r="C10012" s="50" t="str">
        <f t="shared" si="1248"/>
        <v>N</v>
      </c>
      <c r="D10012" s="52">
        <f>_xlfn.XLOOKUP(B10012,Cal_Date!B:B,Cal_Date!A:A,0)</f>
        <v>1</v>
      </c>
      <c r="E10012">
        <v>2018</v>
      </c>
      <c r="F10012" t="s">
        <v>125</v>
      </c>
      <c r="G10012" t="s">
        <v>129</v>
      </c>
      <c r="H10012" t="s">
        <v>48</v>
      </c>
      <c r="I10012" t="s">
        <v>18</v>
      </c>
      <c r="J10012" t="s">
        <v>10</v>
      </c>
      <c r="K10012" t="s">
        <v>43</v>
      </c>
      <c r="L10012">
        <v>2</v>
      </c>
      <c r="M10012">
        <v>1005</v>
      </c>
      <c r="O10012" t="s">
        <v>25</v>
      </c>
      <c r="R10012" t="s">
        <v>46</v>
      </c>
      <c r="S10012" s="49" t="str">
        <f t="shared" si="1249"/>
        <v>Card</v>
      </c>
      <c r="T10012" s="3">
        <v>0.04</v>
      </c>
      <c r="U10012" s="2">
        <v>15.245999999999999</v>
      </c>
      <c r="V10012" s="2">
        <v>2.92</v>
      </c>
      <c r="W10012" s="54">
        <f>_xlfn.XLOOKUP(M10012,Market!A:A,Market!F:F,0)</f>
        <v>8.8999999999999996E-2</v>
      </c>
      <c r="X10012" s="55">
        <f t="shared" si="1250"/>
        <v>0.60983999999999994</v>
      </c>
      <c r="Y10012" s="55">
        <f t="shared" si="1251"/>
        <v>12.325999999999999</v>
      </c>
      <c r="Z10012" s="54">
        <f t="shared" si="1252"/>
        <v>0.80847435392889933</v>
      </c>
      <c r="AA10012" s="49" t="str">
        <f t="shared" ca="1" si="1253"/>
        <v>Y</v>
      </c>
      <c r="AB10012" s="49">
        <f t="shared" ca="1" si="1254"/>
        <v>6</v>
      </c>
      <c r="AC10012" s="49" t="str">
        <f t="shared" ca="1" si="1255"/>
        <v>Y</v>
      </c>
    </row>
    <row r="10013" spans="1:29" x14ac:dyDescent="0.25">
      <c r="A10013">
        <v>11732</v>
      </c>
      <c r="B10013" s="9">
        <v>43196</v>
      </c>
      <c r="C10013" s="50" t="str">
        <f t="shared" si="1248"/>
        <v>N</v>
      </c>
      <c r="D10013" s="52">
        <f>_xlfn.XLOOKUP(B10013,Cal_Date!B:B,Cal_Date!A:A,0)</f>
        <v>1</v>
      </c>
      <c r="E10013">
        <v>2018</v>
      </c>
      <c r="F10013" t="s">
        <v>125</v>
      </c>
      <c r="G10013" t="s">
        <v>129</v>
      </c>
      <c r="H10013" t="s">
        <v>14</v>
      </c>
      <c r="I10013" t="s">
        <v>18</v>
      </c>
      <c r="J10013" t="s">
        <v>15</v>
      </c>
      <c r="K10013" t="s">
        <v>43</v>
      </c>
      <c r="L10013">
        <v>1</v>
      </c>
      <c r="M10013">
        <v>1005</v>
      </c>
      <c r="O10013" t="s">
        <v>25</v>
      </c>
      <c r="R10013" t="s">
        <v>46</v>
      </c>
      <c r="S10013" s="49" t="str">
        <f t="shared" si="1249"/>
        <v>Card</v>
      </c>
      <c r="T10013" s="3">
        <v>0.04</v>
      </c>
      <c r="U10013" s="2">
        <v>5.4450000000000003</v>
      </c>
      <c r="V10013" s="2">
        <v>2.2200000000000002</v>
      </c>
      <c r="W10013" s="54">
        <f>_xlfn.XLOOKUP(M10013,Market!A:A,Market!F:F,0)</f>
        <v>8.8999999999999996E-2</v>
      </c>
      <c r="X10013" s="55">
        <f t="shared" si="1250"/>
        <v>0.21780000000000002</v>
      </c>
      <c r="Y10013" s="55">
        <f t="shared" si="1251"/>
        <v>3.2250000000000001</v>
      </c>
      <c r="Z10013" s="54">
        <f t="shared" si="1252"/>
        <v>0.59228650137741046</v>
      </c>
      <c r="AA10013" s="49" t="str">
        <f t="shared" ca="1" si="1253"/>
        <v>Y</v>
      </c>
      <c r="AB10013" s="49">
        <f t="shared" ca="1" si="1254"/>
        <v>6</v>
      </c>
      <c r="AC10013" s="49" t="str">
        <f t="shared" ca="1" si="1255"/>
        <v>Y</v>
      </c>
    </row>
    <row r="10014" spans="1:29" x14ac:dyDescent="0.25">
      <c r="A10014">
        <v>11733</v>
      </c>
      <c r="B10014" s="9">
        <v>43196</v>
      </c>
      <c r="C10014" s="50" t="str">
        <f t="shared" si="1248"/>
        <v>N</v>
      </c>
      <c r="D10014" s="52">
        <f>_xlfn.XLOOKUP(B10014,Cal_Date!B:B,Cal_Date!A:A,0)</f>
        <v>1</v>
      </c>
      <c r="E10014">
        <v>2018</v>
      </c>
      <c r="F10014" t="s">
        <v>125</v>
      </c>
      <c r="G10014" t="s">
        <v>129</v>
      </c>
      <c r="H10014" t="s">
        <v>11</v>
      </c>
      <c r="I10014" t="s">
        <v>11</v>
      </c>
      <c r="J10014" t="s">
        <v>15</v>
      </c>
      <c r="K10014" t="s">
        <v>42</v>
      </c>
      <c r="L10014">
        <v>2</v>
      </c>
      <c r="M10014">
        <v>1006</v>
      </c>
      <c r="O10014" t="s">
        <v>28</v>
      </c>
      <c r="R10014" t="s">
        <v>44</v>
      </c>
      <c r="S10014" s="49" t="str">
        <f t="shared" si="1249"/>
        <v>Card</v>
      </c>
      <c r="T10014" s="3">
        <v>0.03</v>
      </c>
      <c r="U10014" s="2">
        <v>6.5339999999999998</v>
      </c>
      <c r="V10014" s="2">
        <v>1.98</v>
      </c>
      <c r="W10014" s="54">
        <f>_xlfn.XLOOKUP(M10014,Market!A:A,Market!F:F,0)</f>
        <v>8.8999999999999996E-2</v>
      </c>
      <c r="X10014" s="55">
        <f t="shared" si="1250"/>
        <v>0.19602</v>
      </c>
      <c r="Y10014" s="55">
        <f t="shared" si="1251"/>
        <v>4.5540000000000003</v>
      </c>
      <c r="Z10014" s="54">
        <f t="shared" si="1252"/>
        <v>0.69696969696969702</v>
      </c>
      <c r="AA10014" s="49" t="str">
        <f t="shared" ca="1" si="1253"/>
        <v>Y</v>
      </c>
      <c r="AB10014" s="49">
        <f t="shared" ca="1" si="1254"/>
        <v>6</v>
      </c>
      <c r="AC10014" s="49" t="str">
        <f t="shared" ca="1" si="1255"/>
        <v>Y</v>
      </c>
    </row>
    <row r="10015" spans="1:29" x14ac:dyDescent="0.25">
      <c r="A10015">
        <v>11734</v>
      </c>
      <c r="B10015" s="9">
        <v>43196</v>
      </c>
      <c r="C10015" s="50" t="str">
        <f t="shared" si="1248"/>
        <v>N</v>
      </c>
      <c r="D10015" s="52">
        <f>_xlfn.XLOOKUP(B10015,Cal_Date!B:B,Cal_Date!A:A,0)</f>
        <v>1</v>
      </c>
      <c r="E10015">
        <v>2018</v>
      </c>
      <c r="F10015" t="s">
        <v>125</v>
      </c>
      <c r="G10015" t="s">
        <v>129</v>
      </c>
      <c r="H10015" t="s">
        <v>11</v>
      </c>
      <c r="I10015" t="s">
        <v>11</v>
      </c>
      <c r="J10015" t="s">
        <v>15</v>
      </c>
      <c r="K10015" t="s">
        <v>42</v>
      </c>
      <c r="L10015">
        <v>1</v>
      </c>
      <c r="M10015">
        <v>1002</v>
      </c>
      <c r="O10015" t="s">
        <v>28</v>
      </c>
      <c r="R10015" t="s">
        <v>44</v>
      </c>
      <c r="S10015" s="49" t="str">
        <f t="shared" si="1249"/>
        <v>Card</v>
      </c>
      <c r="T10015" s="3">
        <v>0.03</v>
      </c>
      <c r="U10015" s="2">
        <v>3.18</v>
      </c>
      <c r="V10015" s="2">
        <v>0.99</v>
      </c>
      <c r="W10015" s="54">
        <f>_xlfn.XLOOKUP(M10015,Market!A:A,Market!F:F,0)</f>
        <v>0.06</v>
      </c>
      <c r="X10015" s="55">
        <f t="shared" si="1250"/>
        <v>9.5399999999999999E-2</v>
      </c>
      <c r="Y10015" s="55">
        <f t="shared" si="1251"/>
        <v>2.1900000000000004</v>
      </c>
      <c r="Z10015" s="54">
        <f t="shared" si="1252"/>
        <v>0.68867924528301894</v>
      </c>
      <c r="AA10015" s="49" t="str">
        <f t="shared" ca="1" si="1253"/>
        <v>Y</v>
      </c>
      <c r="AB10015" s="49">
        <f t="shared" ca="1" si="1254"/>
        <v>6</v>
      </c>
      <c r="AC10015" s="49" t="str">
        <f t="shared" ca="1" si="1255"/>
        <v>Y</v>
      </c>
    </row>
    <row r="10016" spans="1:29" x14ac:dyDescent="0.25">
      <c r="A10016">
        <v>11735</v>
      </c>
      <c r="B10016" s="9">
        <v>43196</v>
      </c>
      <c r="C10016" s="50" t="str">
        <f t="shared" si="1248"/>
        <v>N</v>
      </c>
      <c r="D10016" s="52">
        <f>_xlfn.XLOOKUP(B10016,Cal_Date!B:B,Cal_Date!A:A,0)</f>
        <v>1</v>
      </c>
      <c r="E10016">
        <v>2018</v>
      </c>
      <c r="F10016" t="s">
        <v>125</v>
      </c>
      <c r="G10016" t="s">
        <v>129</v>
      </c>
      <c r="H10016" t="s">
        <v>11</v>
      </c>
      <c r="I10016" t="s">
        <v>11</v>
      </c>
      <c r="J10016" t="s">
        <v>15</v>
      </c>
      <c r="K10016" t="s">
        <v>42</v>
      </c>
      <c r="L10016">
        <v>1</v>
      </c>
      <c r="M10016">
        <v>1001</v>
      </c>
      <c r="O10016" t="s">
        <v>25</v>
      </c>
      <c r="R10016" t="s">
        <v>46</v>
      </c>
      <c r="S10016" s="49" t="str">
        <f t="shared" si="1249"/>
        <v>Card</v>
      </c>
      <c r="T10016" s="3">
        <v>0.04</v>
      </c>
      <c r="U10016" s="2">
        <v>3.18</v>
      </c>
      <c r="V10016" s="2">
        <v>0.99</v>
      </c>
      <c r="W10016" s="54">
        <f>_xlfn.XLOOKUP(M10016,Market!A:A,Market!F:F,0)</f>
        <v>0.06</v>
      </c>
      <c r="X10016" s="55">
        <f t="shared" si="1250"/>
        <v>0.12720000000000001</v>
      </c>
      <c r="Y10016" s="55">
        <f t="shared" si="1251"/>
        <v>2.1900000000000004</v>
      </c>
      <c r="Z10016" s="54">
        <f t="shared" si="1252"/>
        <v>0.68867924528301894</v>
      </c>
      <c r="AA10016" s="49" t="str">
        <f t="shared" ca="1" si="1253"/>
        <v>Y</v>
      </c>
      <c r="AB10016" s="49">
        <f t="shared" ca="1" si="1254"/>
        <v>6</v>
      </c>
      <c r="AC10016" s="49" t="str">
        <f t="shared" ca="1" si="1255"/>
        <v>Y</v>
      </c>
    </row>
    <row r="10017" spans="1:29" x14ac:dyDescent="0.25">
      <c r="A10017">
        <v>11736</v>
      </c>
      <c r="B10017" s="9">
        <v>43196</v>
      </c>
      <c r="C10017" s="50" t="str">
        <f t="shared" si="1248"/>
        <v>N</v>
      </c>
      <c r="D10017" s="52">
        <f>_xlfn.XLOOKUP(B10017,Cal_Date!B:B,Cal_Date!A:A,0)</f>
        <v>1</v>
      </c>
      <c r="E10017">
        <v>2018</v>
      </c>
      <c r="F10017" t="s">
        <v>125</v>
      </c>
      <c r="G10017" t="s">
        <v>129</v>
      </c>
      <c r="H10017" t="s">
        <v>11</v>
      </c>
      <c r="I10017" t="s">
        <v>11</v>
      </c>
      <c r="J10017" t="s">
        <v>15</v>
      </c>
      <c r="K10017" t="s">
        <v>42</v>
      </c>
      <c r="L10017">
        <v>1</v>
      </c>
      <c r="M10017">
        <v>1003</v>
      </c>
      <c r="O10017" t="s">
        <v>25</v>
      </c>
      <c r="R10017" t="s">
        <v>46</v>
      </c>
      <c r="S10017" s="49" t="str">
        <f t="shared" si="1249"/>
        <v>Card</v>
      </c>
      <c r="T10017" s="3">
        <v>0.04</v>
      </c>
      <c r="U10017" s="2">
        <v>3.18</v>
      </c>
      <c r="V10017" s="2">
        <v>0.99</v>
      </c>
      <c r="W10017" s="54">
        <f>_xlfn.XLOOKUP(M10017,Market!A:A,Market!F:F,0)</f>
        <v>0.06</v>
      </c>
      <c r="X10017" s="55">
        <f t="shared" si="1250"/>
        <v>0.12720000000000001</v>
      </c>
      <c r="Y10017" s="55">
        <f t="shared" si="1251"/>
        <v>2.1900000000000004</v>
      </c>
      <c r="Z10017" s="54">
        <f t="shared" si="1252"/>
        <v>0.68867924528301894</v>
      </c>
      <c r="AA10017" s="49" t="str">
        <f t="shared" ca="1" si="1253"/>
        <v>Y</v>
      </c>
      <c r="AB10017" s="49">
        <f t="shared" ca="1" si="1254"/>
        <v>6</v>
      </c>
      <c r="AC10017" s="49" t="str">
        <f t="shared" ca="1" si="1255"/>
        <v>Y</v>
      </c>
    </row>
    <row r="10018" spans="1:29" x14ac:dyDescent="0.25">
      <c r="A10018">
        <v>11737</v>
      </c>
      <c r="B10018" s="9">
        <v>43196</v>
      </c>
      <c r="C10018" s="50" t="str">
        <f t="shared" si="1248"/>
        <v>N</v>
      </c>
      <c r="D10018" s="52">
        <f>_xlfn.XLOOKUP(B10018,Cal_Date!B:B,Cal_Date!A:A,0)</f>
        <v>1</v>
      </c>
      <c r="E10018">
        <v>2018</v>
      </c>
      <c r="F10018" t="s">
        <v>125</v>
      </c>
      <c r="G10018" t="s">
        <v>129</v>
      </c>
      <c r="H10018" t="s">
        <v>48</v>
      </c>
      <c r="I10018" t="s">
        <v>18</v>
      </c>
      <c r="J10018" t="s">
        <v>10</v>
      </c>
      <c r="K10018" t="s">
        <v>43</v>
      </c>
      <c r="L10018">
        <v>1</v>
      </c>
      <c r="M10018">
        <v>1004</v>
      </c>
      <c r="O10018" t="s">
        <v>28</v>
      </c>
      <c r="R10018" t="s">
        <v>46</v>
      </c>
      <c r="S10018" s="49" t="str">
        <f t="shared" si="1249"/>
        <v>Card</v>
      </c>
      <c r="T10018" s="3">
        <v>0.04</v>
      </c>
      <c r="U10018" s="2">
        <v>7.42</v>
      </c>
      <c r="V10018" s="2">
        <v>1.46</v>
      </c>
      <c r="W10018" s="54">
        <f>_xlfn.XLOOKUP(M10018,Market!A:A,Market!F:F,0)</f>
        <v>0.06</v>
      </c>
      <c r="X10018" s="55">
        <f t="shared" si="1250"/>
        <v>0.29680000000000001</v>
      </c>
      <c r="Y10018" s="55">
        <f t="shared" si="1251"/>
        <v>5.96</v>
      </c>
      <c r="Z10018" s="54">
        <f t="shared" si="1252"/>
        <v>0.80323450134770891</v>
      </c>
      <c r="AA10018" s="49" t="str">
        <f t="shared" ca="1" si="1253"/>
        <v>Y</v>
      </c>
      <c r="AB10018" s="49">
        <f t="shared" ca="1" si="1254"/>
        <v>6</v>
      </c>
      <c r="AC10018" s="49" t="str">
        <f t="shared" ca="1" si="1255"/>
        <v>Y</v>
      </c>
    </row>
    <row r="10019" spans="1:29" x14ac:dyDescent="0.25">
      <c r="A10019">
        <v>11738</v>
      </c>
      <c r="B10019" s="9">
        <v>43196</v>
      </c>
      <c r="C10019" s="50" t="str">
        <f t="shared" si="1248"/>
        <v>N</v>
      </c>
      <c r="D10019" s="52">
        <f>_xlfn.XLOOKUP(B10019,Cal_Date!B:B,Cal_Date!A:A,0)</f>
        <v>1</v>
      </c>
      <c r="E10019">
        <v>2018</v>
      </c>
      <c r="F10019" t="s">
        <v>125</v>
      </c>
      <c r="G10019" t="s">
        <v>129</v>
      </c>
      <c r="H10019" t="s">
        <v>11</v>
      </c>
      <c r="I10019" t="s">
        <v>11</v>
      </c>
      <c r="J10019" t="s">
        <v>15</v>
      </c>
      <c r="K10019" t="s">
        <v>42</v>
      </c>
      <c r="L10019">
        <v>2</v>
      </c>
      <c r="M10019">
        <v>1003</v>
      </c>
      <c r="O10019" t="s">
        <v>25</v>
      </c>
      <c r="R10019" t="s">
        <v>44</v>
      </c>
      <c r="S10019" s="49" t="str">
        <f t="shared" si="1249"/>
        <v>Card</v>
      </c>
      <c r="T10019" s="3">
        <v>0.03</v>
      </c>
      <c r="U10019" s="2">
        <v>6.36</v>
      </c>
      <c r="V10019" s="2">
        <v>1.98</v>
      </c>
      <c r="W10019" s="54">
        <f>_xlfn.XLOOKUP(M10019,Market!A:A,Market!F:F,0)</f>
        <v>0.06</v>
      </c>
      <c r="X10019" s="55">
        <f t="shared" si="1250"/>
        <v>0.1908</v>
      </c>
      <c r="Y10019" s="55">
        <f t="shared" si="1251"/>
        <v>4.3800000000000008</v>
      </c>
      <c r="Z10019" s="54">
        <f t="shared" si="1252"/>
        <v>0.68867924528301894</v>
      </c>
      <c r="AA10019" s="49" t="str">
        <f t="shared" ca="1" si="1253"/>
        <v>Y</v>
      </c>
      <c r="AB10019" s="49">
        <f t="shared" ca="1" si="1254"/>
        <v>6</v>
      </c>
      <c r="AC10019" s="49" t="str">
        <f t="shared" ca="1" si="1255"/>
        <v>Y</v>
      </c>
    </row>
    <row r="10020" spans="1:29" x14ac:dyDescent="0.25">
      <c r="A10020">
        <v>11739</v>
      </c>
      <c r="B10020" s="9">
        <v>43196</v>
      </c>
      <c r="C10020" s="50" t="str">
        <f t="shared" si="1248"/>
        <v>N</v>
      </c>
      <c r="D10020" s="52">
        <f>_xlfn.XLOOKUP(B10020,Cal_Date!B:B,Cal_Date!A:A,0)</f>
        <v>1</v>
      </c>
      <c r="E10020">
        <v>2018</v>
      </c>
      <c r="F10020" t="s">
        <v>125</v>
      </c>
      <c r="G10020" t="s">
        <v>129</v>
      </c>
      <c r="H10020" t="s">
        <v>11</v>
      </c>
      <c r="I10020" t="s">
        <v>18</v>
      </c>
      <c r="J10020" t="s">
        <v>15</v>
      </c>
      <c r="K10020" t="s">
        <v>42</v>
      </c>
      <c r="L10020">
        <v>1</v>
      </c>
      <c r="M10020">
        <v>1005</v>
      </c>
      <c r="O10020" t="s">
        <v>25</v>
      </c>
      <c r="R10020" t="s">
        <v>46</v>
      </c>
      <c r="S10020" s="49" t="str">
        <f t="shared" si="1249"/>
        <v>Card</v>
      </c>
      <c r="T10020" s="3">
        <v>0.04</v>
      </c>
      <c r="U10020" s="2">
        <v>3.2669999999999999</v>
      </c>
      <c r="V10020" s="2">
        <v>1.52</v>
      </c>
      <c r="W10020" s="54">
        <f>_xlfn.XLOOKUP(M10020,Market!A:A,Market!F:F,0)</f>
        <v>8.8999999999999996E-2</v>
      </c>
      <c r="X10020" s="55">
        <f t="shared" si="1250"/>
        <v>0.13067999999999999</v>
      </c>
      <c r="Y10020" s="55">
        <f t="shared" si="1251"/>
        <v>1.7469999999999999</v>
      </c>
      <c r="Z10020" s="54">
        <f t="shared" si="1252"/>
        <v>0.53474135292317104</v>
      </c>
      <c r="AA10020" s="49" t="str">
        <f t="shared" ca="1" si="1253"/>
        <v>Y</v>
      </c>
      <c r="AB10020" s="49">
        <f t="shared" ca="1" si="1254"/>
        <v>6</v>
      </c>
      <c r="AC10020" s="49" t="str">
        <f t="shared" ca="1" si="1255"/>
        <v>Y</v>
      </c>
    </row>
    <row r="10021" spans="1:29" x14ac:dyDescent="0.25">
      <c r="A10021">
        <v>11740</v>
      </c>
      <c r="B10021" s="9">
        <v>43196</v>
      </c>
      <c r="C10021" s="50" t="str">
        <f t="shared" si="1248"/>
        <v>N</v>
      </c>
      <c r="D10021" s="52">
        <f>_xlfn.XLOOKUP(B10021,Cal_Date!B:B,Cal_Date!A:A,0)</f>
        <v>1</v>
      </c>
      <c r="E10021">
        <v>2018</v>
      </c>
      <c r="F10021" t="s">
        <v>125</v>
      </c>
      <c r="G10021" t="s">
        <v>129</v>
      </c>
      <c r="H10021" t="s">
        <v>11</v>
      </c>
      <c r="I10021" t="s">
        <v>18</v>
      </c>
      <c r="J10021" t="s">
        <v>15</v>
      </c>
      <c r="K10021" t="s">
        <v>42</v>
      </c>
      <c r="L10021">
        <v>1</v>
      </c>
      <c r="M10021">
        <v>1007</v>
      </c>
      <c r="O10021" t="s">
        <v>28</v>
      </c>
      <c r="R10021" t="s">
        <v>46</v>
      </c>
      <c r="S10021" s="49" t="str">
        <f t="shared" si="1249"/>
        <v>Card</v>
      </c>
      <c r="T10021" s="3">
        <v>0.04</v>
      </c>
      <c r="U10021" s="2">
        <v>3.2669999999999999</v>
      </c>
      <c r="V10021" s="2">
        <v>1.52</v>
      </c>
      <c r="W10021" s="54">
        <f>_xlfn.XLOOKUP(M10021,Market!A:A,Market!F:F,0)</f>
        <v>8.8999999999999996E-2</v>
      </c>
      <c r="X10021" s="55">
        <f t="shared" si="1250"/>
        <v>0.13067999999999999</v>
      </c>
      <c r="Y10021" s="55">
        <f t="shared" si="1251"/>
        <v>1.7469999999999999</v>
      </c>
      <c r="Z10021" s="54">
        <f t="shared" si="1252"/>
        <v>0.53474135292317104</v>
      </c>
      <c r="AA10021" s="49" t="str">
        <f t="shared" ca="1" si="1253"/>
        <v>Y</v>
      </c>
      <c r="AB10021" s="49">
        <f t="shared" ca="1" si="1254"/>
        <v>6</v>
      </c>
      <c r="AC10021" s="49" t="str">
        <f t="shared" ca="1" si="1255"/>
        <v>Y</v>
      </c>
    </row>
    <row r="10022" spans="1:29" x14ac:dyDescent="0.25">
      <c r="A10022">
        <v>11741</v>
      </c>
      <c r="B10022" s="9">
        <v>43196</v>
      </c>
      <c r="C10022" s="50" t="str">
        <f t="shared" si="1248"/>
        <v>N</v>
      </c>
      <c r="D10022" s="52">
        <f>_xlfn.XLOOKUP(B10022,Cal_Date!B:B,Cal_Date!A:A,0)</f>
        <v>1</v>
      </c>
      <c r="E10022">
        <v>2018</v>
      </c>
      <c r="F10022" t="s">
        <v>125</v>
      </c>
      <c r="G10022" t="s">
        <v>129</v>
      </c>
      <c r="H10022" t="s">
        <v>11</v>
      </c>
      <c r="I10022" t="s">
        <v>11</v>
      </c>
      <c r="J10022" t="s">
        <v>15</v>
      </c>
      <c r="K10022" t="s">
        <v>42</v>
      </c>
      <c r="L10022">
        <v>1</v>
      </c>
      <c r="M10022">
        <v>1009</v>
      </c>
      <c r="O10022" t="s">
        <v>28</v>
      </c>
      <c r="R10022" t="s">
        <v>44</v>
      </c>
      <c r="S10022" s="49" t="str">
        <f t="shared" si="1249"/>
        <v>Card</v>
      </c>
      <c r="T10022" s="3">
        <v>0.03</v>
      </c>
      <c r="U10022" s="2">
        <v>3.2669999999999999</v>
      </c>
      <c r="V10022" s="2">
        <v>0.99</v>
      </c>
      <c r="W10022" s="54">
        <f>_xlfn.XLOOKUP(M10022,Market!A:A,Market!F:F,0)</f>
        <v>8.8999999999999996E-2</v>
      </c>
      <c r="X10022" s="55">
        <f t="shared" si="1250"/>
        <v>9.801E-2</v>
      </c>
      <c r="Y10022" s="55">
        <f t="shared" si="1251"/>
        <v>2.2770000000000001</v>
      </c>
      <c r="Z10022" s="54">
        <f t="shared" si="1252"/>
        <v>0.69696969696969702</v>
      </c>
      <c r="AA10022" s="49" t="str">
        <f t="shared" ca="1" si="1253"/>
        <v>Y</v>
      </c>
      <c r="AB10022" s="49">
        <f t="shared" ca="1" si="1254"/>
        <v>6</v>
      </c>
      <c r="AC10022" s="49" t="str">
        <f t="shared" ca="1" si="1255"/>
        <v>Y</v>
      </c>
    </row>
    <row r="10023" spans="1:29" x14ac:dyDescent="0.25">
      <c r="A10023">
        <v>11742</v>
      </c>
      <c r="B10023" s="9">
        <v>43196</v>
      </c>
      <c r="C10023" s="50" t="str">
        <f t="shared" si="1248"/>
        <v>N</v>
      </c>
      <c r="D10023" s="52">
        <f>_xlfn.XLOOKUP(B10023,Cal_Date!B:B,Cal_Date!A:A,0)</f>
        <v>1</v>
      </c>
      <c r="E10023">
        <v>2018</v>
      </c>
      <c r="F10023" t="s">
        <v>125</v>
      </c>
      <c r="G10023" t="s">
        <v>129</v>
      </c>
      <c r="H10023" t="s">
        <v>11</v>
      </c>
      <c r="I10023" t="s">
        <v>11</v>
      </c>
      <c r="J10023" t="s">
        <v>15</v>
      </c>
      <c r="K10023" t="s">
        <v>42</v>
      </c>
      <c r="L10023">
        <v>1</v>
      </c>
      <c r="M10023">
        <v>1001</v>
      </c>
      <c r="O10023" t="s">
        <v>25</v>
      </c>
      <c r="R10023" t="s">
        <v>46</v>
      </c>
      <c r="S10023" s="49" t="str">
        <f t="shared" si="1249"/>
        <v>Card</v>
      </c>
      <c r="T10023" s="3">
        <v>0.04</v>
      </c>
      <c r="U10023" s="2">
        <v>3.18</v>
      </c>
      <c r="V10023" s="2">
        <v>0.99</v>
      </c>
      <c r="W10023" s="54">
        <f>_xlfn.XLOOKUP(M10023,Market!A:A,Market!F:F,0)</f>
        <v>0.06</v>
      </c>
      <c r="X10023" s="55">
        <f t="shared" si="1250"/>
        <v>0.12720000000000001</v>
      </c>
      <c r="Y10023" s="55">
        <f t="shared" si="1251"/>
        <v>2.1900000000000004</v>
      </c>
      <c r="Z10023" s="54">
        <f t="shared" si="1252"/>
        <v>0.68867924528301894</v>
      </c>
      <c r="AA10023" s="49" t="str">
        <f t="shared" ca="1" si="1253"/>
        <v>Y</v>
      </c>
      <c r="AB10023" s="49">
        <f t="shared" ca="1" si="1254"/>
        <v>6</v>
      </c>
      <c r="AC10023" s="49" t="str">
        <f t="shared" ca="1" si="1255"/>
        <v>Y</v>
      </c>
    </row>
    <row r="10024" spans="1:29" x14ac:dyDescent="0.25">
      <c r="A10024">
        <v>11743</v>
      </c>
      <c r="B10024" s="9">
        <v>43196</v>
      </c>
      <c r="C10024" s="50" t="str">
        <f t="shared" si="1248"/>
        <v>N</v>
      </c>
      <c r="D10024" s="52">
        <f>_xlfn.XLOOKUP(B10024,Cal_Date!B:B,Cal_Date!A:A,0)</f>
        <v>1</v>
      </c>
      <c r="E10024">
        <v>2018</v>
      </c>
      <c r="F10024" t="s">
        <v>125</v>
      </c>
      <c r="G10024" t="s">
        <v>129</v>
      </c>
      <c r="H10024" t="s">
        <v>11</v>
      </c>
      <c r="I10024" t="s">
        <v>18</v>
      </c>
      <c r="J10024" t="s">
        <v>15</v>
      </c>
      <c r="K10024" t="s">
        <v>42</v>
      </c>
      <c r="L10024">
        <v>1</v>
      </c>
      <c r="M10024">
        <v>1010</v>
      </c>
      <c r="O10024" t="s">
        <v>25</v>
      </c>
      <c r="R10024" t="s">
        <v>46</v>
      </c>
      <c r="S10024" s="49" t="str">
        <f t="shared" si="1249"/>
        <v>Card</v>
      </c>
      <c r="T10024" s="3">
        <v>0.04</v>
      </c>
      <c r="U10024" s="2">
        <v>3.24</v>
      </c>
      <c r="V10024" s="2">
        <v>1.52</v>
      </c>
      <c r="W10024" s="54">
        <f>_xlfn.XLOOKUP(M10024,Market!A:A,Market!F:F,0)</f>
        <v>0.08</v>
      </c>
      <c r="X10024" s="55">
        <f t="shared" si="1250"/>
        <v>0.12960000000000002</v>
      </c>
      <c r="Y10024" s="55">
        <f t="shared" si="1251"/>
        <v>1.7200000000000002</v>
      </c>
      <c r="Z10024" s="54">
        <f t="shared" si="1252"/>
        <v>0.53086419753086422</v>
      </c>
      <c r="AA10024" s="49" t="str">
        <f t="shared" ca="1" si="1253"/>
        <v>Y</v>
      </c>
      <c r="AB10024" s="49">
        <f t="shared" ca="1" si="1254"/>
        <v>6</v>
      </c>
      <c r="AC10024" s="49" t="str">
        <f t="shared" ca="1" si="1255"/>
        <v>Y</v>
      </c>
    </row>
    <row r="10025" spans="1:29" x14ac:dyDescent="0.25">
      <c r="A10025">
        <v>11744</v>
      </c>
      <c r="B10025" s="9">
        <v>43196</v>
      </c>
      <c r="C10025" s="50" t="str">
        <f t="shared" si="1248"/>
        <v>N</v>
      </c>
      <c r="D10025" s="52">
        <f>_xlfn.XLOOKUP(B10025,Cal_Date!B:B,Cal_Date!A:A,0)</f>
        <v>1</v>
      </c>
      <c r="E10025">
        <v>2018</v>
      </c>
      <c r="F10025" t="s">
        <v>125</v>
      </c>
      <c r="G10025" t="s">
        <v>129</v>
      </c>
      <c r="H10025" t="s">
        <v>11</v>
      </c>
      <c r="I10025" t="s">
        <v>11</v>
      </c>
      <c r="J10025" t="s">
        <v>15</v>
      </c>
      <c r="K10025" t="s">
        <v>42</v>
      </c>
      <c r="L10025">
        <v>2</v>
      </c>
      <c r="M10025">
        <v>1010</v>
      </c>
      <c r="O10025" t="s">
        <v>25</v>
      </c>
      <c r="R10025" t="s">
        <v>44</v>
      </c>
      <c r="S10025" s="49" t="str">
        <f t="shared" si="1249"/>
        <v>Card</v>
      </c>
      <c r="T10025" s="3">
        <v>0.03</v>
      </c>
      <c r="U10025" s="2">
        <v>6.48</v>
      </c>
      <c r="V10025" s="2">
        <v>1.98</v>
      </c>
      <c r="W10025" s="54">
        <f>_xlfn.XLOOKUP(M10025,Market!A:A,Market!F:F,0)</f>
        <v>0.08</v>
      </c>
      <c r="X10025" s="55">
        <f t="shared" si="1250"/>
        <v>0.19440000000000002</v>
      </c>
      <c r="Y10025" s="55">
        <f t="shared" si="1251"/>
        <v>4.5</v>
      </c>
      <c r="Z10025" s="54">
        <f t="shared" si="1252"/>
        <v>0.69444444444444442</v>
      </c>
      <c r="AA10025" s="49" t="str">
        <f t="shared" ca="1" si="1253"/>
        <v>Y</v>
      </c>
      <c r="AB10025" s="49">
        <f t="shared" ca="1" si="1254"/>
        <v>6</v>
      </c>
      <c r="AC10025" s="49" t="str">
        <f t="shared" ca="1" si="1255"/>
        <v>Y</v>
      </c>
    </row>
    <row r="10026" spans="1:29" x14ac:dyDescent="0.25">
      <c r="A10026">
        <v>11745</v>
      </c>
      <c r="B10026" s="9">
        <v>43196</v>
      </c>
      <c r="C10026" s="50" t="str">
        <f t="shared" si="1248"/>
        <v>N</v>
      </c>
      <c r="D10026" s="52">
        <f>_xlfn.XLOOKUP(B10026,Cal_Date!B:B,Cal_Date!A:A,0)</f>
        <v>1</v>
      </c>
      <c r="E10026">
        <v>2018</v>
      </c>
      <c r="F10026" t="s">
        <v>125</v>
      </c>
      <c r="G10026" t="s">
        <v>129</v>
      </c>
      <c r="H10026" t="s">
        <v>48</v>
      </c>
      <c r="I10026" t="s">
        <v>18</v>
      </c>
      <c r="J10026" t="s">
        <v>10</v>
      </c>
      <c r="K10026" t="s">
        <v>43</v>
      </c>
      <c r="L10026">
        <v>2</v>
      </c>
      <c r="M10026">
        <v>1010</v>
      </c>
      <c r="O10026" t="s">
        <v>25</v>
      </c>
      <c r="R10026" t="s">
        <v>47</v>
      </c>
      <c r="S10026" s="49" t="str">
        <f t="shared" si="1249"/>
        <v>Card</v>
      </c>
      <c r="T10026" s="3">
        <v>3.5000000000000003E-2</v>
      </c>
      <c r="U10026" s="2">
        <v>15.120000000000001</v>
      </c>
      <c r="V10026" s="2">
        <v>2.92</v>
      </c>
      <c r="W10026" s="54">
        <f>_xlfn.XLOOKUP(M10026,Market!A:A,Market!F:F,0)</f>
        <v>0.08</v>
      </c>
      <c r="X10026" s="55">
        <f t="shared" si="1250"/>
        <v>0.52920000000000011</v>
      </c>
      <c r="Y10026" s="55">
        <f t="shared" si="1251"/>
        <v>12.200000000000001</v>
      </c>
      <c r="Z10026" s="54">
        <f t="shared" si="1252"/>
        <v>0.80687830687830686</v>
      </c>
      <c r="AA10026" s="49" t="str">
        <f t="shared" ca="1" si="1253"/>
        <v>Y</v>
      </c>
      <c r="AB10026" s="49">
        <f t="shared" ca="1" si="1254"/>
        <v>6</v>
      </c>
      <c r="AC10026" s="49" t="str">
        <f t="shared" ca="1" si="1255"/>
        <v>Y</v>
      </c>
    </row>
    <row r="10027" spans="1:29" x14ac:dyDescent="0.25">
      <c r="A10027">
        <v>11746</v>
      </c>
      <c r="B10027" s="9">
        <v>43196</v>
      </c>
      <c r="C10027" s="50" t="str">
        <f t="shared" si="1248"/>
        <v>N</v>
      </c>
      <c r="D10027" s="52">
        <f>_xlfn.XLOOKUP(B10027,Cal_Date!B:B,Cal_Date!A:A,0)</f>
        <v>1</v>
      </c>
      <c r="E10027">
        <v>2018</v>
      </c>
      <c r="F10027" t="s">
        <v>125</v>
      </c>
      <c r="G10027" t="s">
        <v>129</v>
      </c>
      <c r="H10027" t="s">
        <v>14</v>
      </c>
      <c r="I10027" t="s">
        <v>18</v>
      </c>
      <c r="J10027" t="s">
        <v>15</v>
      </c>
      <c r="K10027" t="s">
        <v>43</v>
      </c>
      <c r="L10027">
        <v>1</v>
      </c>
      <c r="M10027">
        <v>1010</v>
      </c>
      <c r="O10027" t="s">
        <v>25</v>
      </c>
      <c r="R10027" t="s">
        <v>46</v>
      </c>
      <c r="S10027" s="49" t="str">
        <f t="shared" si="1249"/>
        <v>Card</v>
      </c>
      <c r="T10027" s="3">
        <v>0.04</v>
      </c>
      <c r="U10027" s="2">
        <v>5.4</v>
      </c>
      <c r="V10027" s="2">
        <v>2.1</v>
      </c>
      <c r="W10027" s="54">
        <f>_xlfn.XLOOKUP(M10027,Market!A:A,Market!F:F,0)</f>
        <v>0.08</v>
      </c>
      <c r="X10027" s="55">
        <f t="shared" si="1250"/>
        <v>0.21600000000000003</v>
      </c>
      <c r="Y10027" s="55">
        <f t="shared" si="1251"/>
        <v>3.3000000000000003</v>
      </c>
      <c r="Z10027" s="54">
        <f t="shared" si="1252"/>
        <v>0.61111111111111116</v>
      </c>
      <c r="AA10027" s="49" t="str">
        <f t="shared" ca="1" si="1253"/>
        <v>Y</v>
      </c>
      <c r="AB10027" s="49">
        <f t="shared" ca="1" si="1254"/>
        <v>6</v>
      </c>
      <c r="AC10027" s="49" t="str">
        <f t="shared" ca="1" si="1255"/>
        <v>Y</v>
      </c>
    </row>
    <row r="10028" spans="1:29" x14ac:dyDescent="0.25">
      <c r="A10028">
        <v>11747</v>
      </c>
      <c r="B10028" s="9">
        <v>43196</v>
      </c>
      <c r="C10028" s="50" t="str">
        <f t="shared" si="1248"/>
        <v>N</v>
      </c>
      <c r="D10028" s="52">
        <f>_xlfn.XLOOKUP(B10028,Cal_Date!B:B,Cal_Date!A:A,0)</f>
        <v>1</v>
      </c>
      <c r="E10028">
        <v>2018</v>
      </c>
      <c r="F10028" t="s">
        <v>125</v>
      </c>
      <c r="G10028" t="s">
        <v>129</v>
      </c>
      <c r="H10028" t="s">
        <v>11</v>
      </c>
      <c r="I10028" t="s">
        <v>11</v>
      </c>
      <c r="J10028" t="s">
        <v>15</v>
      </c>
      <c r="K10028" t="s">
        <v>42</v>
      </c>
      <c r="L10028">
        <v>1</v>
      </c>
      <c r="M10028">
        <v>1011</v>
      </c>
      <c r="O10028" t="s">
        <v>25</v>
      </c>
      <c r="R10028" t="s">
        <v>46</v>
      </c>
      <c r="S10028" s="49" t="str">
        <f t="shared" si="1249"/>
        <v>Card</v>
      </c>
      <c r="T10028" s="3">
        <v>0.04</v>
      </c>
      <c r="U10028" s="2">
        <v>3.18</v>
      </c>
      <c r="V10028" s="2">
        <v>0.99</v>
      </c>
      <c r="W10028" s="54">
        <f>_xlfn.XLOOKUP(M10028,Market!A:A,Market!F:F,0)</f>
        <v>0.06</v>
      </c>
      <c r="X10028" s="55">
        <f t="shared" si="1250"/>
        <v>0.12720000000000001</v>
      </c>
      <c r="Y10028" s="55">
        <f t="shared" si="1251"/>
        <v>2.1900000000000004</v>
      </c>
      <c r="Z10028" s="54">
        <f t="shared" si="1252"/>
        <v>0.68867924528301894</v>
      </c>
      <c r="AA10028" s="49" t="str">
        <f t="shared" ca="1" si="1253"/>
        <v>Y</v>
      </c>
      <c r="AB10028" s="49">
        <f t="shared" ca="1" si="1254"/>
        <v>6</v>
      </c>
      <c r="AC10028" s="49" t="str">
        <f t="shared" ca="1" si="1255"/>
        <v>Y</v>
      </c>
    </row>
    <row r="10029" spans="1:29" x14ac:dyDescent="0.25">
      <c r="A10029">
        <v>11748</v>
      </c>
      <c r="B10029" s="9">
        <v>43196</v>
      </c>
      <c r="C10029" s="50" t="str">
        <f t="shared" si="1248"/>
        <v>N</v>
      </c>
      <c r="D10029" s="52">
        <f>_xlfn.XLOOKUP(B10029,Cal_Date!B:B,Cal_Date!A:A,0)</f>
        <v>1</v>
      </c>
      <c r="E10029">
        <v>2018</v>
      </c>
      <c r="F10029" t="s">
        <v>125</v>
      </c>
      <c r="G10029" t="s">
        <v>129</v>
      </c>
      <c r="H10029" t="s">
        <v>11</v>
      </c>
      <c r="I10029" t="s">
        <v>11</v>
      </c>
      <c r="J10029" t="s">
        <v>15</v>
      </c>
      <c r="K10029" t="s">
        <v>42</v>
      </c>
      <c r="L10029">
        <v>1</v>
      </c>
      <c r="M10029">
        <v>1007</v>
      </c>
      <c r="O10029" t="s">
        <v>28</v>
      </c>
      <c r="R10029" t="s">
        <v>47</v>
      </c>
      <c r="S10029" s="49" t="str">
        <f t="shared" si="1249"/>
        <v>Card</v>
      </c>
      <c r="T10029" s="3">
        <v>3.5000000000000003E-2</v>
      </c>
      <c r="U10029" s="2">
        <v>3.2669999999999999</v>
      </c>
      <c r="V10029" s="2">
        <v>0.99</v>
      </c>
      <c r="W10029" s="54">
        <f>_xlfn.XLOOKUP(M10029,Market!A:A,Market!F:F,0)</f>
        <v>8.8999999999999996E-2</v>
      </c>
      <c r="X10029" s="55">
        <f t="shared" si="1250"/>
        <v>0.114345</v>
      </c>
      <c r="Y10029" s="55">
        <f t="shared" si="1251"/>
        <v>2.2770000000000001</v>
      </c>
      <c r="Z10029" s="54">
        <f t="shared" si="1252"/>
        <v>0.69696969696969702</v>
      </c>
      <c r="AA10029" s="49" t="str">
        <f t="shared" ca="1" si="1253"/>
        <v>Y</v>
      </c>
      <c r="AB10029" s="49">
        <f t="shared" ca="1" si="1254"/>
        <v>6</v>
      </c>
      <c r="AC10029" s="49" t="str">
        <f t="shared" ca="1" si="1255"/>
        <v>Y</v>
      </c>
    </row>
    <row r="10030" spans="1:29" x14ac:dyDescent="0.25">
      <c r="A10030">
        <v>11749</v>
      </c>
      <c r="B10030" s="9">
        <v>43196</v>
      </c>
      <c r="C10030" s="50" t="str">
        <f t="shared" si="1248"/>
        <v>N</v>
      </c>
      <c r="D10030" s="52">
        <f>_xlfn.XLOOKUP(B10030,Cal_Date!B:B,Cal_Date!A:A,0)</f>
        <v>1</v>
      </c>
      <c r="E10030">
        <v>2018</v>
      </c>
      <c r="F10030" t="s">
        <v>125</v>
      </c>
      <c r="G10030" t="s">
        <v>129</v>
      </c>
      <c r="H10030" t="s">
        <v>11</v>
      </c>
      <c r="I10030" t="s">
        <v>11</v>
      </c>
      <c r="J10030" t="s">
        <v>15</v>
      </c>
      <c r="K10030" t="s">
        <v>42</v>
      </c>
      <c r="L10030">
        <v>2</v>
      </c>
      <c r="M10030">
        <v>1007</v>
      </c>
      <c r="O10030" t="s">
        <v>28</v>
      </c>
      <c r="R10030" t="s">
        <v>46</v>
      </c>
      <c r="S10030" s="49" t="str">
        <f t="shared" si="1249"/>
        <v>Card</v>
      </c>
      <c r="T10030" s="3">
        <v>0.04</v>
      </c>
      <c r="U10030" s="2">
        <v>6.5339999999999998</v>
      </c>
      <c r="V10030" s="2">
        <v>1.98</v>
      </c>
      <c r="W10030" s="54">
        <f>_xlfn.XLOOKUP(M10030,Market!A:A,Market!F:F,0)</f>
        <v>8.8999999999999996E-2</v>
      </c>
      <c r="X10030" s="55">
        <f t="shared" si="1250"/>
        <v>0.26135999999999998</v>
      </c>
      <c r="Y10030" s="55">
        <f t="shared" si="1251"/>
        <v>4.5540000000000003</v>
      </c>
      <c r="Z10030" s="54">
        <f t="shared" si="1252"/>
        <v>0.69696969696969702</v>
      </c>
      <c r="AA10030" s="49" t="str">
        <f t="shared" ca="1" si="1253"/>
        <v>Y</v>
      </c>
      <c r="AB10030" s="49">
        <f t="shared" ca="1" si="1254"/>
        <v>6</v>
      </c>
      <c r="AC10030" s="49" t="str">
        <f t="shared" ca="1" si="1255"/>
        <v>Y</v>
      </c>
    </row>
    <row r="10031" spans="1:29" x14ac:dyDescent="0.25">
      <c r="A10031">
        <v>11750</v>
      </c>
      <c r="B10031" s="9">
        <v>43196</v>
      </c>
      <c r="C10031" s="50" t="str">
        <f t="shared" si="1248"/>
        <v>N</v>
      </c>
      <c r="D10031" s="52">
        <f>_xlfn.XLOOKUP(B10031,Cal_Date!B:B,Cal_Date!A:A,0)</f>
        <v>1</v>
      </c>
      <c r="E10031">
        <v>2018</v>
      </c>
      <c r="F10031" t="s">
        <v>125</v>
      </c>
      <c r="G10031" t="s">
        <v>129</v>
      </c>
      <c r="H10031" t="s">
        <v>48</v>
      </c>
      <c r="I10031" t="s">
        <v>18</v>
      </c>
      <c r="J10031" t="s">
        <v>10</v>
      </c>
      <c r="K10031" t="s">
        <v>43</v>
      </c>
      <c r="L10031">
        <v>1</v>
      </c>
      <c r="M10031">
        <v>1008</v>
      </c>
      <c r="O10031" t="s">
        <v>28</v>
      </c>
      <c r="R10031" t="s">
        <v>44</v>
      </c>
      <c r="S10031" s="49" t="str">
        <f t="shared" si="1249"/>
        <v>Card</v>
      </c>
      <c r="T10031" s="3">
        <v>0.03</v>
      </c>
      <c r="U10031" s="2">
        <v>7.6229999999999993</v>
      </c>
      <c r="V10031" s="2">
        <v>1.46</v>
      </c>
      <c r="W10031" s="54">
        <f>_xlfn.XLOOKUP(M10031,Market!A:A,Market!F:F,0)</f>
        <v>8.8999999999999996E-2</v>
      </c>
      <c r="X10031" s="55">
        <f t="shared" si="1250"/>
        <v>0.22868999999999998</v>
      </c>
      <c r="Y10031" s="55">
        <f t="shared" si="1251"/>
        <v>6.1629999999999994</v>
      </c>
      <c r="Z10031" s="54">
        <f t="shared" si="1252"/>
        <v>0.80847435392889933</v>
      </c>
      <c r="AA10031" s="49" t="str">
        <f t="shared" ca="1" si="1253"/>
        <v>Y</v>
      </c>
      <c r="AB10031" s="49">
        <f t="shared" ca="1" si="1254"/>
        <v>6</v>
      </c>
      <c r="AC10031" s="49" t="str">
        <f t="shared" ca="1" si="1255"/>
        <v>Y</v>
      </c>
    </row>
    <row r="10032" spans="1:29" x14ac:dyDescent="0.25">
      <c r="A10032">
        <v>11751</v>
      </c>
      <c r="B10032" s="9">
        <v>43196</v>
      </c>
      <c r="C10032" s="50" t="str">
        <f t="shared" si="1248"/>
        <v>N</v>
      </c>
      <c r="D10032" s="52">
        <f>_xlfn.XLOOKUP(B10032,Cal_Date!B:B,Cal_Date!A:A,0)</f>
        <v>1</v>
      </c>
      <c r="E10032">
        <v>2018</v>
      </c>
      <c r="F10032" t="s">
        <v>125</v>
      </c>
      <c r="G10032" t="s">
        <v>129</v>
      </c>
      <c r="H10032" t="s">
        <v>48</v>
      </c>
      <c r="I10032" t="s">
        <v>18</v>
      </c>
      <c r="J10032" t="s">
        <v>10</v>
      </c>
      <c r="K10032" t="s">
        <v>43</v>
      </c>
      <c r="L10032">
        <v>2</v>
      </c>
      <c r="M10032">
        <v>1004</v>
      </c>
      <c r="O10032" t="s">
        <v>28</v>
      </c>
      <c r="R10032" t="s">
        <v>44</v>
      </c>
      <c r="S10032" s="49" t="str">
        <f t="shared" si="1249"/>
        <v>Card</v>
      </c>
      <c r="T10032" s="3">
        <v>0.03</v>
      </c>
      <c r="U10032" s="2">
        <v>14.84</v>
      </c>
      <c r="V10032" s="2">
        <v>2.92</v>
      </c>
      <c r="W10032" s="54">
        <f>_xlfn.XLOOKUP(M10032,Market!A:A,Market!F:F,0)</f>
        <v>0.06</v>
      </c>
      <c r="X10032" s="55">
        <f t="shared" si="1250"/>
        <v>0.44519999999999998</v>
      </c>
      <c r="Y10032" s="55">
        <f t="shared" si="1251"/>
        <v>11.92</v>
      </c>
      <c r="Z10032" s="54">
        <f t="shared" si="1252"/>
        <v>0.80323450134770891</v>
      </c>
      <c r="AA10032" s="49" t="str">
        <f t="shared" ca="1" si="1253"/>
        <v>Y</v>
      </c>
      <c r="AB10032" s="49">
        <f t="shared" ca="1" si="1254"/>
        <v>6</v>
      </c>
      <c r="AC10032" s="49" t="str">
        <f t="shared" ca="1" si="1255"/>
        <v>Y</v>
      </c>
    </row>
    <row r="10033" spans="1:29" x14ac:dyDescent="0.25">
      <c r="A10033">
        <v>11752</v>
      </c>
      <c r="B10033" s="9">
        <v>43196</v>
      </c>
      <c r="C10033" s="50" t="str">
        <f t="shared" si="1248"/>
        <v>N</v>
      </c>
      <c r="D10033" s="52">
        <f>_xlfn.XLOOKUP(B10033,Cal_Date!B:B,Cal_Date!A:A,0)</f>
        <v>1</v>
      </c>
      <c r="E10033">
        <v>2018</v>
      </c>
      <c r="F10033" t="s">
        <v>125</v>
      </c>
      <c r="G10033" t="s">
        <v>129</v>
      </c>
      <c r="H10033" t="s">
        <v>14</v>
      </c>
      <c r="I10033" t="s">
        <v>18</v>
      </c>
      <c r="J10033" t="s">
        <v>15</v>
      </c>
      <c r="K10033" t="s">
        <v>43</v>
      </c>
      <c r="L10033">
        <v>1</v>
      </c>
      <c r="M10033">
        <v>1003</v>
      </c>
      <c r="O10033" t="s">
        <v>25</v>
      </c>
      <c r="R10033" t="s">
        <v>46</v>
      </c>
      <c r="S10033" s="49" t="str">
        <f t="shared" si="1249"/>
        <v>Card</v>
      </c>
      <c r="T10033" s="3">
        <v>0.04</v>
      </c>
      <c r="U10033" s="2">
        <v>5.3000000000000007</v>
      </c>
      <c r="V10033" s="2">
        <v>2.2200000000000002</v>
      </c>
      <c r="W10033" s="54">
        <f>_xlfn.XLOOKUP(M10033,Market!A:A,Market!F:F,0)</f>
        <v>0.06</v>
      </c>
      <c r="X10033" s="55">
        <f t="shared" si="1250"/>
        <v>0.21200000000000002</v>
      </c>
      <c r="Y10033" s="55">
        <f t="shared" si="1251"/>
        <v>3.0800000000000005</v>
      </c>
      <c r="Z10033" s="54">
        <f t="shared" si="1252"/>
        <v>0.5811320754716981</v>
      </c>
      <c r="AA10033" s="49" t="str">
        <f t="shared" ca="1" si="1253"/>
        <v>Y</v>
      </c>
      <c r="AB10033" s="49">
        <f t="shared" ca="1" si="1254"/>
        <v>6</v>
      </c>
      <c r="AC10033" s="49" t="str">
        <f t="shared" ca="1" si="1255"/>
        <v>Y</v>
      </c>
    </row>
    <row r="10034" spans="1:29" x14ac:dyDescent="0.25">
      <c r="A10034">
        <v>11753</v>
      </c>
      <c r="B10034" s="9">
        <v>43196</v>
      </c>
      <c r="C10034" s="50" t="str">
        <f t="shared" si="1248"/>
        <v>N</v>
      </c>
      <c r="D10034" s="52">
        <f>_xlfn.XLOOKUP(B10034,Cal_Date!B:B,Cal_Date!A:A,0)</f>
        <v>1</v>
      </c>
      <c r="E10034">
        <v>2018</v>
      </c>
      <c r="F10034" t="s">
        <v>125</v>
      </c>
      <c r="G10034" t="s">
        <v>129</v>
      </c>
      <c r="H10034" t="s">
        <v>11</v>
      </c>
      <c r="I10034" t="s">
        <v>11</v>
      </c>
      <c r="J10034" t="s">
        <v>15</v>
      </c>
      <c r="K10034" t="s">
        <v>42</v>
      </c>
      <c r="L10034">
        <v>2</v>
      </c>
      <c r="M10034">
        <v>1002</v>
      </c>
      <c r="O10034" t="s">
        <v>28</v>
      </c>
      <c r="R10034" t="s">
        <v>44</v>
      </c>
      <c r="S10034" s="49" t="str">
        <f t="shared" si="1249"/>
        <v>Card</v>
      </c>
      <c r="T10034" s="3">
        <v>0.03</v>
      </c>
      <c r="U10034" s="2">
        <v>6.36</v>
      </c>
      <c r="V10034" s="2">
        <v>1.98</v>
      </c>
      <c r="W10034" s="54">
        <f>_xlfn.XLOOKUP(M10034,Market!A:A,Market!F:F,0)</f>
        <v>0.06</v>
      </c>
      <c r="X10034" s="55">
        <f t="shared" si="1250"/>
        <v>0.1908</v>
      </c>
      <c r="Y10034" s="55">
        <f t="shared" si="1251"/>
        <v>4.3800000000000008</v>
      </c>
      <c r="Z10034" s="54">
        <f t="shared" si="1252"/>
        <v>0.68867924528301894</v>
      </c>
      <c r="AA10034" s="49" t="str">
        <f t="shared" ca="1" si="1253"/>
        <v>Y</v>
      </c>
      <c r="AB10034" s="49">
        <f t="shared" ca="1" si="1254"/>
        <v>6</v>
      </c>
      <c r="AC10034" s="49" t="str">
        <f t="shared" ca="1" si="1255"/>
        <v>Y</v>
      </c>
    </row>
    <row r="10035" spans="1:29" x14ac:dyDescent="0.25">
      <c r="A10035">
        <v>11754</v>
      </c>
      <c r="B10035" s="9">
        <v>43197</v>
      </c>
      <c r="C10035" s="50" t="str">
        <f t="shared" si="1248"/>
        <v>N</v>
      </c>
      <c r="D10035" s="52">
        <f>_xlfn.XLOOKUP(B10035,Cal_Date!B:B,Cal_Date!A:A,0)</f>
        <v>1</v>
      </c>
      <c r="E10035">
        <v>2018</v>
      </c>
      <c r="F10035" t="s">
        <v>126</v>
      </c>
      <c r="G10035" t="s">
        <v>130</v>
      </c>
      <c r="H10035" t="s">
        <v>48</v>
      </c>
      <c r="I10035" t="s">
        <v>18</v>
      </c>
      <c r="J10035" t="s">
        <v>10</v>
      </c>
      <c r="K10035" t="s">
        <v>43</v>
      </c>
      <c r="L10035">
        <v>1</v>
      </c>
      <c r="M10035">
        <v>1007</v>
      </c>
      <c r="O10035" t="s">
        <v>28</v>
      </c>
      <c r="R10035" t="s">
        <v>46</v>
      </c>
      <c r="S10035" s="49" t="str">
        <f t="shared" si="1249"/>
        <v>Card</v>
      </c>
      <c r="T10035" s="3">
        <v>0.04</v>
      </c>
      <c r="U10035" s="2">
        <v>7.6229999999999993</v>
      </c>
      <c r="V10035" s="2">
        <v>1.46</v>
      </c>
      <c r="W10035" s="54">
        <f>_xlfn.XLOOKUP(M10035,Market!A:A,Market!F:F,0)</f>
        <v>8.8999999999999996E-2</v>
      </c>
      <c r="X10035" s="55">
        <f t="shared" si="1250"/>
        <v>0.30491999999999997</v>
      </c>
      <c r="Y10035" s="55">
        <f t="shared" si="1251"/>
        <v>6.1629999999999994</v>
      </c>
      <c r="Z10035" s="54">
        <f t="shared" si="1252"/>
        <v>0.80847435392889933</v>
      </c>
      <c r="AA10035" s="49" t="str">
        <f t="shared" ca="1" si="1253"/>
        <v>Y</v>
      </c>
      <c r="AB10035" s="49">
        <f t="shared" ca="1" si="1254"/>
        <v>6</v>
      </c>
      <c r="AC10035" s="49" t="str">
        <f t="shared" ca="1" si="1255"/>
        <v>Y</v>
      </c>
    </row>
    <row r="10036" spans="1:29" x14ac:dyDescent="0.25">
      <c r="A10036">
        <v>11755</v>
      </c>
      <c r="B10036" s="9">
        <v>43197</v>
      </c>
      <c r="C10036" s="50" t="str">
        <f t="shared" si="1248"/>
        <v>N</v>
      </c>
      <c r="D10036" s="52">
        <f>_xlfn.XLOOKUP(B10036,Cal_Date!B:B,Cal_Date!A:A,0)</f>
        <v>1</v>
      </c>
      <c r="E10036">
        <v>2018</v>
      </c>
      <c r="F10036" t="s">
        <v>126</v>
      </c>
      <c r="G10036" t="s">
        <v>130</v>
      </c>
      <c r="H10036" t="s">
        <v>11</v>
      </c>
      <c r="I10036" t="s">
        <v>11</v>
      </c>
      <c r="J10036" t="s">
        <v>15</v>
      </c>
      <c r="K10036" t="s">
        <v>42</v>
      </c>
      <c r="L10036">
        <v>1</v>
      </c>
      <c r="M10036">
        <v>1008</v>
      </c>
      <c r="O10036" t="s">
        <v>28</v>
      </c>
      <c r="R10036" t="s">
        <v>44</v>
      </c>
      <c r="S10036" s="49" t="str">
        <f t="shared" si="1249"/>
        <v>Card</v>
      </c>
      <c r="T10036" s="3">
        <v>0.03</v>
      </c>
      <c r="U10036" s="2">
        <v>3.2669999999999999</v>
      </c>
      <c r="V10036" s="2">
        <v>0.99</v>
      </c>
      <c r="W10036" s="54">
        <f>_xlfn.XLOOKUP(M10036,Market!A:A,Market!F:F,0)</f>
        <v>8.8999999999999996E-2</v>
      </c>
      <c r="X10036" s="55">
        <f t="shared" si="1250"/>
        <v>9.801E-2</v>
      </c>
      <c r="Y10036" s="55">
        <f t="shared" si="1251"/>
        <v>2.2770000000000001</v>
      </c>
      <c r="Z10036" s="54">
        <f t="shared" si="1252"/>
        <v>0.69696969696969702</v>
      </c>
      <c r="AA10036" s="49" t="str">
        <f t="shared" ca="1" si="1253"/>
        <v>Y</v>
      </c>
      <c r="AB10036" s="49">
        <f t="shared" ca="1" si="1254"/>
        <v>6</v>
      </c>
      <c r="AC10036" s="49" t="str">
        <f t="shared" ca="1" si="1255"/>
        <v>Y</v>
      </c>
    </row>
    <row r="10037" spans="1:29" x14ac:dyDescent="0.25">
      <c r="A10037">
        <v>11756</v>
      </c>
      <c r="B10037" s="9">
        <v>43197</v>
      </c>
      <c r="C10037" s="50" t="str">
        <f t="shared" si="1248"/>
        <v>N</v>
      </c>
      <c r="D10037" s="52">
        <f>_xlfn.XLOOKUP(B10037,Cal_Date!B:B,Cal_Date!A:A,0)</f>
        <v>1</v>
      </c>
      <c r="E10037">
        <v>2018</v>
      </c>
      <c r="F10037" t="s">
        <v>126</v>
      </c>
      <c r="G10037" t="s">
        <v>130</v>
      </c>
      <c r="H10037" t="s">
        <v>11</v>
      </c>
      <c r="I10037" t="s">
        <v>11</v>
      </c>
      <c r="J10037" t="s">
        <v>15</v>
      </c>
      <c r="K10037" t="s">
        <v>42</v>
      </c>
      <c r="L10037">
        <v>1</v>
      </c>
      <c r="M10037">
        <v>1008</v>
      </c>
      <c r="O10037" t="s">
        <v>28</v>
      </c>
      <c r="R10037" t="s">
        <v>47</v>
      </c>
      <c r="S10037" s="49" t="str">
        <f t="shared" si="1249"/>
        <v>Card</v>
      </c>
      <c r="T10037" s="3">
        <v>3.5000000000000003E-2</v>
      </c>
      <c r="U10037" s="2">
        <v>3.2669999999999999</v>
      </c>
      <c r="V10037" s="2">
        <v>0.99</v>
      </c>
      <c r="W10037" s="54">
        <f>_xlfn.XLOOKUP(M10037,Market!A:A,Market!F:F,0)</f>
        <v>8.8999999999999996E-2</v>
      </c>
      <c r="X10037" s="55">
        <f t="shared" si="1250"/>
        <v>0.114345</v>
      </c>
      <c r="Y10037" s="55">
        <f t="shared" si="1251"/>
        <v>2.2770000000000001</v>
      </c>
      <c r="Z10037" s="54">
        <f t="shared" si="1252"/>
        <v>0.69696969696969702</v>
      </c>
      <c r="AA10037" s="49" t="str">
        <f t="shared" ca="1" si="1253"/>
        <v>Y</v>
      </c>
      <c r="AB10037" s="49">
        <f t="shared" ca="1" si="1254"/>
        <v>6</v>
      </c>
      <c r="AC10037" s="49" t="str">
        <f t="shared" ca="1" si="1255"/>
        <v>Y</v>
      </c>
    </row>
    <row r="10038" spans="1:29" x14ac:dyDescent="0.25">
      <c r="A10038">
        <v>11757</v>
      </c>
      <c r="B10038" s="9">
        <v>43197</v>
      </c>
      <c r="C10038" s="50" t="str">
        <f t="shared" si="1248"/>
        <v>N</v>
      </c>
      <c r="D10038" s="52">
        <f>_xlfn.XLOOKUP(B10038,Cal_Date!B:B,Cal_Date!A:A,0)</f>
        <v>1</v>
      </c>
      <c r="E10038">
        <v>2018</v>
      </c>
      <c r="F10038" t="s">
        <v>126</v>
      </c>
      <c r="G10038" t="s">
        <v>130</v>
      </c>
      <c r="H10038" t="s">
        <v>11</v>
      </c>
      <c r="I10038" t="s">
        <v>18</v>
      </c>
      <c r="J10038" t="s">
        <v>15</v>
      </c>
      <c r="K10038" t="s">
        <v>42</v>
      </c>
      <c r="L10038">
        <v>1</v>
      </c>
      <c r="M10038">
        <v>1000</v>
      </c>
      <c r="O10038" t="s">
        <v>25</v>
      </c>
      <c r="R10038" t="s">
        <v>44</v>
      </c>
      <c r="S10038" s="49" t="str">
        <f t="shared" si="1249"/>
        <v>Card</v>
      </c>
      <c r="T10038" s="3">
        <v>0.03</v>
      </c>
      <c r="U10038" s="2">
        <v>3.24</v>
      </c>
      <c r="V10038" s="2">
        <v>1.52</v>
      </c>
      <c r="W10038" s="54">
        <f>_xlfn.XLOOKUP(M10038,Market!A:A,Market!F:F,0)</f>
        <v>0.08</v>
      </c>
      <c r="X10038" s="55">
        <f t="shared" si="1250"/>
        <v>9.7200000000000009E-2</v>
      </c>
      <c r="Y10038" s="55">
        <f t="shared" si="1251"/>
        <v>1.7200000000000002</v>
      </c>
      <c r="Z10038" s="54">
        <f t="shared" si="1252"/>
        <v>0.53086419753086422</v>
      </c>
      <c r="AA10038" s="49" t="str">
        <f t="shared" ca="1" si="1253"/>
        <v>Y</v>
      </c>
      <c r="AB10038" s="49">
        <f t="shared" ca="1" si="1254"/>
        <v>6</v>
      </c>
      <c r="AC10038" s="49" t="str">
        <f t="shared" ca="1" si="1255"/>
        <v>Y</v>
      </c>
    </row>
    <row r="10039" spans="1:29" x14ac:dyDescent="0.25">
      <c r="A10039">
        <v>11758</v>
      </c>
      <c r="B10039" s="9">
        <v>43197</v>
      </c>
      <c r="C10039" s="50" t="str">
        <f t="shared" si="1248"/>
        <v>N</v>
      </c>
      <c r="D10039" s="52">
        <f>_xlfn.XLOOKUP(B10039,Cal_Date!B:B,Cal_Date!A:A,0)</f>
        <v>1</v>
      </c>
      <c r="E10039">
        <v>2018</v>
      </c>
      <c r="F10039" t="s">
        <v>126</v>
      </c>
      <c r="G10039" t="s">
        <v>130</v>
      </c>
      <c r="H10039" t="s">
        <v>14</v>
      </c>
      <c r="I10039" t="s">
        <v>18</v>
      </c>
      <c r="J10039" t="s">
        <v>15</v>
      </c>
      <c r="K10039" t="s">
        <v>43</v>
      </c>
      <c r="L10039">
        <v>2</v>
      </c>
      <c r="M10039">
        <v>1000</v>
      </c>
      <c r="O10039" t="s">
        <v>25</v>
      </c>
      <c r="R10039" t="s">
        <v>44</v>
      </c>
      <c r="S10039" s="49" t="str">
        <f t="shared" si="1249"/>
        <v>Card</v>
      </c>
      <c r="T10039" s="3">
        <v>0.03</v>
      </c>
      <c r="U10039" s="2">
        <v>10.8</v>
      </c>
      <c r="V10039" s="2">
        <v>4.4400000000000004</v>
      </c>
      <c r="W10039" s="54">
        <f>_xlfn.XLOOKUP(M10039,Market!A:A,Market!F:F,0)</f>
        <v>0.08</v>
      </c>
      <c r="X10039" s="55">
        <f t="shared" si="1250"/>
        <v>0.32400000000000001</v>
      </c>
      <c r="Y10039" s="55">
        <f t="shared" si="1251"/>
        <v>6.36</v>
      </c>
      <c r="Z10039" s="54">
        <f t="shared" si="1252"/>
        <v>0.58888888888888891</v>
      </c>
      <c r="AA10039" s="49" t="str">
        <f t="shared" ca="1" si="1253"/>
        <v>Y</v>
      </c>
      <c r="AB10039" s="49">
        <f t="shared" ca="1" si="1254"/>
        <v>6</v>
      </c>
      <c r="AC10039" s="49" t="str">
        <f t="shared" ca="1" si="1255"/>
        <v>Y</v>
      </c>
    </row>
    <row r="10040" spans="1:29" x14ac:dyDescent="0.25">
      <c r="A10040">
        <v>11759</v>
      </c>
      <c r="B10040" s="9">
        <v>43197</v>
      </c>
      <c r="C10040" s="50" t="str">
        <f t="shared" si="1248"/>
        <v>N</v>
      </c>
      <c r="D10040" s="52">
        <f>_xlfn.XLOOKUP(B10040,Cal_Date!B:B,Cal_Date!A:A,0)</f>
        <v>1</v>
      </c>
      <c r="E10040">
        <v>2018</v>
      </c>
      <c r="F10040" t="s">
        <v>126</v>
      </c>
      <c r="G10040" t="s">
        <v>130</v>
      </c>
      <c r="H10040" t="s">
        <v>11</v>
      </c>
      <c r="I10040" t="s">
        <v>11</v>
      </c>
      <c r="J10040" t="s">
        <v>15</v>
      </c>
      <c r="K10040" t="s">
        <v>42</v>
      </c>
      <c r="L10040">
        <v>1</v>
      </c>
      <c r="M10040">
        <v>1000</v>
      </c>
      <c r="O10040" t="s">
        <v>25</v>
      </c>
      <c r="R10040" t="s">
        <v>46</v>
      </c>
      <c r="S10040" s="49" t="str">
        <f t="shared" si="1249"/>
        <v>Card</v>
      </c>
      <c r="T10040" s="3">
        <v>0.04</v>
      </c>
      <c r="U10040" s="2">
        <v>3.24</v>
      </c>
      <c r="V10040" s="2">
        <v>0.99</v>
      </c>
      <c r="W10040" s="54">
        <f>_xlfn.XLOOKUP(M10040,Market!A:A,Market!F:F,0)</f>
        <v>0.08</v>
      </c>
      <c r="X10040" s="55">
        <f t="shared" si="1250"/>
        <v>0.12960000000000002</v>
      </c>
      <c r="Y10040" s="55">
        <f t="shared" si="1251"/>
        <v>2.25</v>
      </c>
      <c r="Z10040" s="54">
        <f t="shared" si="1252"/>
        <v>0.69444444444444442</v>
      </c>
      <c r="AA10040" s="49" t="str">
        <f t="shared" ca="1" si="1253"/>
        <v>Y</v>
      </c>
      <c r="AB10040" s="49">
        <f t="shared" ca="1" si="1254"/>
        <v>6</v>
      </c>
      <c r="AC10040" s="49" t="str">
        <f t="shared" ca="1" si="1255"/>
        <v>Y</v>
      </c>
    </row>
    <row r="10041" spans="1:29" x14ac:dyDescent="0.25">
      <c r="A10041">
        <v>11760</v>
      </c>
      <c r="B10041" s="9">
        <v>43197</v>
      </c>
      <c r="C10041" s="50" t="str">
        <f t="shared" si="1248"/>
        <v>N</v>
      </c>
      <c r="D10041" s="52">
        <f>_xlfn.XLOOKUP(B10041,Cal_Date!B:B,Cal_Date!A:A,0)</f>
        <v>1</v>
      </c>
      <c r="E10041">
        <v>2018</v>
      </c>
      <c r="F10041" t="s">
        <v>126</v>
      </c>
      <c r="G10041" t="s">
        <v>130</v>
      </c>
      <c r="H10041" t="s">
        <v>11</v>
      </c>
      <c r="I10041" t="s">
        <v>11</v>
      </c>
      <c r="J10041" t="s">
        <v>15</v>
      </c>
      <c r="K10041" t="s">
        <v>42</v>
      </c>
      <c r="L10041">
        <v>1</v>
      </c>
      <c r="M10041">
        <v>1001</v>
      </c>
      <c r="O10041" t="s">
        <v>25</v>
      </c>
      <c r="R10041" t="s">
        <v>46</v>
      </c>
      <c r="S10041" s="49" t="str">
        <f t="shared" si="1249"/>
        <v>Card</v>
      </c>
      <c r="T10041" s="3">
        <v>0.04</v>
      </c>
      <c r="U10041" s="2">
        <v>3.18</v>
      </c>
      <c r="V10041" s="2">
        <v>0.99</v>
      </c>
      <c r="W10041" s="54">
        <f>_xlfn.XLOOKUP(M10041,Market!A:A,Market!F:F,0)</f>
        <v>0.06</v>
      </c>
      <c r="X10041" s="55">
        <f t="shared" si="1250"/>
        <v>0.12720000000000001</v>
      </c>
      <c r="Y10041" s="55">
        <f t="shared" si="1251"/>
        <v>2.1900000000000004</v>
      </c>
      <c r="Z10041" s="54">
        <f t="shared" si="1252"/>
        <v>0.68867924528301894</v>
      </c>
      <c r="AA10041" s="49" t="str">
        <f t="shared" ca="1" si="1253"/>
        <v>Y</v>
      </c>
      <c r="AB10041" s="49">
        <f t="shared" ca="1" si="1254"/>
        <v>6</v>
      </c>
      <c r="AC10041" s="49" t="str">
        <f t="shared" ca="1" si="1255"/>
        <v>Y</v>
      </c>
    </row>
    <row r="10042" spans="1:29" x14ac:dyDescent="0.25">
      <c r="A10042">
        <v>11761</v>
      </c>
      <c r="B10042" s="9">
        <v>43197</v>
      </c>
      <c r="C10042" s="50" t="str">
        <f t="shared" si="1248"/>
        <v>N</v>
      </c>
      <c r="D10042" s="52">
        <f>_xlfn.XLOOKUP(B10042,Cal_Date!B:B,Cal_Date!A:A,0)</f>
        <v>1</v>
      </c>
      <c r="E10042">
        <v>2018</v>
      </c>
      <c r="F10042" t="s">
        <v>126</v>
      </c>
      <c r="G10042" t="s">
        <v>130</v>
      </c>
      <c r="H10042" t="s">
        <v>48</v>
      </c>
      <c r="I10042" t="s">
        <v>18</v>
      </c>
      <c r="J10042" t="s">
        <v>10</v>
      </c>
      <c r="K10042" t="s">
        <v>43</v>
      </c>
      <c r="L10042">
        <v>1</v>
      </c>
      <c r="M10042">
        <v>1000</v>
      </c>
      <c r="O10042" t="s">
        <v>25</v>
      </c>
      <c r="R10042" t="s">
        <v>46</v>
      </c>
      <c r="S10042" s="49" t="str">
        <f t="shared" si="1249"/>
        <v>Card</v>
      </c>
      <c r="T10042" s="3">
        <v>0.04</v>
      </c>
      <c r="U10042" s="2">
        <v>7.5600000000000005</v>
      </c>
      <c r="V10042" s="2">
        <v>1.46</v>
      </c>
      <c r="W10042" s="54">
        <f>_xlfn.XLOOKUP(M10042,Market!A:A,Market!F:F,0)</f>
        <v>0.08</v>
      </c>
      <c r="X10042" s="55">
        <f t="shared" si="1250"/>
        <v>0.3024</v>
      </c>
      <c r="Y10042" s="55">
        <f t="shared" si="1251"/>
        <v>6.1000000000000005</v>
      </c>
      <c r="Z10042" s="54">
        <f t="shared" si="1252"/>
        <v>0.80687830687830686</v>
      </c>
      <c r="AA10042" s="49" t="str">
        <f t="shared" ca="1" si="1253"/>
        <v>Y</v>
      </c>
      <c r="AB10042" s="49">
        <f t="shared" ca="1" si="1254"/>
        <v>6</v>
      </c>
      <c r="AC10042" s="49" t="str">
        <f t="shared" ca="1" si="1255"/>
        <v>Y</v>
      </c>
    </row>
    <row r="10043" spans="1:29" x14ac:dyDescent="0.25">
      <c r="A10043">
        <v>11762</v>
      </c>
      <c r="B10043" s="9">
        <v>43197</v>
      </c>
      <c r="C10043" s="50" t="str">
        <f t="shared" si="1248"/>
        <v>N</v>
      </c>
      <c r="D10043" s="52">
        <f>_xlfn.XLOOKUP(B10043,Cal_Date!B:B,Cal_Date!A:A,0)</f>
        <v>1</v>
      </c>
      <c r="E10043">
        <v>2018</v>
      </c>
      <c r="F10043" t="s">
        <v>126</v>
      </c>
      <c r="G10043" t="s">
        <v>130</v>
      </c>
      <c r="H10043" t="s">
        <v>11</v>
      </c>
      <c r="I10043" t="s">
        <v>11</v>
      </c>
      <c r="J10043" t="s">
        <v>15</v>
      </c>
      <c r="K10043" t="s">
        <v>42</v>
      </c>
      <c r="L10043">
        <v>1</v>
      </c>
      <c r="M10043">
        <v>1000</v>
      </c>
      <c r="O10043" t="s">
        <v>25</v>
      </c>
      <c r="R10043" t="s">
        <v>46</v>
      </c>
      <c r="S10043" s="49" t="str">
        <f t="shared" si="1249"/>
        <v>Card</v>
      </c>
      <c r="T10043" s="3">
        <v>0.04</v>
      </c>
      <c r="U10043" s="2">
        <v>3.24</v>
      </c>
      <c r="V10043" s="2">
        <v>0.99</v>
      </c>
      <c r="W10043" s="54">
        <f>_xlfn.XLOOKUP(M10043,Market!A:A,Market!F:F,0)</f>
        <v>0.08</v>
      </c>
      <c r="X10043" s="55">
        <f t="shared" si="1250"/>
        <v>0.12960000000000002</v>
      </c>
      <c r="Y10043" s="55">
        <f t="shared" si="1251"/>
        <v>2.25</v>
      </c>
      <c r="Z10043" s="54">
        <f t="shared" si="1252"/>
        <v>0.69444444444444442</v>
      </c>
      <c r="AA10043" s="49" t="str">
        <f t="shared" ca="1" si="1253"/>
        <v>Y</v>
      </c>
      <c r="AB10043" s="49">
        <f t="shared" ca="1" si="1254"/>
        <v>6</v>
      </c>
      <c r="AC10043" s="49" t="str">
        <f t="shared" ca="1" si="1255"/>
        <v>Y</v>
      </c>
    </row>
    <row r="10044" spans="1:29" x14ac:dyDescent="0.25">
      <c r="A10044">
        <v>11763</v>
      </c>
      <c r="B10044" s="9">
        <v>43197</v>
      </c>
      <c r="C10044" s="50" t="str">
        <f t="shared" si="1248"/>
        <v>N</v>
      </c>
      <c r="D10044" s="52">
        <f>_xlfn.XLOOKUP(B10044,Cal_Date!B:B,Cal_Date!A:A,0)</f>
        <v>1</v>
      </c>
      <c r="E10044">
        <v>2018</v>
      </c>
      <c r="F10044" t="s">
        <v>126</v>
      </c>
      <c r="G10044" t="s">
        <v>130</v>
      </c>
      <c r="H10044" t="s">
        <v>11</v>
      </c>
      <c r="I10044" t="s">
        <v>11</v>
      </c>
      <c r="J10044" t="s">
        <v>15</v>
      </c>
      <c r="K10044" t="s">
        <v>42</v>
      </c>
      <c r="L10044">
        <v>1</v>
      </c>
      <c r="M10044">
        <v>1004</v>
      </c>
      <c r="O10044" t="s">
        <v>28</v>
      </c>
      <c r="R10044" t="s">
        <v>44</v>
      </c>
      <c r="S10044" s="49" t="str">
        <f t="shared" si="1249"/>
        <v>Card</v>
      </c>
      <c r="T10044" s="3">
        <v>0.03</v>
      </c>
      <c r="U10044" s="2">
        <v>3.18</v>
      </c>
      <c r="V10044" s="2">
        <v>0.99</v>
      </c>
      <c r="W10044" s="54">
        <f>_xlfn.XLOOKUP(M10044,Market!A:A,Market!F:F,0)</f>
        <v>0.06</v>
      </c>
      <c r="X10044" s="55">
        <f t="shared" si="1250"/>
        <v>9.5399999999999999E-2</v>
      </c>
      <c r="Y10044" s="55">
        <f t="shared" si="1251"/>
        <v>2.1900000000000004</v>
      </c>
      <c r="Z10044" s="54">
        <f t="shared" si="1252"/>
        <v>0.68867924528301894</v>
      </c>
      <c r="AA10044" s="49" t="str">
        <f t="shared" ca="1" si="1253"/>
        <v>Y</v>
      </c>
      <c r="AB10044" s="49">
        <f t="shared" ca="1" si="1254"/>
        <v>6</v>
      </c>
      <c r="AC10044" s="49" t="str">
        <f t="shared" ca="1" si="1255"/>
        <v>Y</v>
      </c>
    </row>
    <row r="10045" spans="1:29" x14ac:dyDescent="0.25">
      <c r="A10045">
        <v>11764</v>
      </c>
      <c r="B10045" s="9">
        <v>43197</v>
      </c>
      <c r="C10045" s="50" t="str">
        <f t="shared" si="1248"/>
        <v>N</v>
      </c>
      <c r="D10045" s="52">
        <f>_xlfn.XLOOKUP(B10045,Cal_Date!B:B,Cal_Date!A:A,0)</f>
        <v>1</v>
      </c>
      <c r="E10045">
        <v>2018</v>
      </c>
      <c r="F10045" t="s">
        <v>126</v>
      </c>
      <c r="G10045" t="s">
        <v>130</v>
      </c>
      <c r="H10045" t="s">
        <v>48</v>
      </c>
      <c r="I10045" t="s">
        <v>18</v>
      </c>
      <c r="J10045" t="s">
        <v>10</v>
      </c>
      <c r="K10045" t="s">
        <v>43</v>
      </c>
      <c r="L10045">
        <v>2</v>
      </c>
      <c r="M10045">
        <v>1005</v>
      </c>
      <c r="O10045" t="s">
        <v>25</v>
      </c>
      <c r="R10045" t="s">
        <v>46</v>
      </c>
      <c r="S10045" s="49" t="str">
        <f t="shared" si="1249"/>
        <v>Card</v>
      </c>
      <c r="T10045" s="3">
        <v>0.04</v>
      </c>
      <c r="U10045" s="2">
        <v>15.245999999999999</v>
      </c>
      <c r="V10045" s="2">
        <v>2.92</v>
      </c>
      <c r="W10045" s="54">
        <f>_xlfn.XLOOKUP(M10045,Market!A:A,Market!F:F,0)</f>
        <v>8.8999999999999996E-2</v>
      </c>
      <c r="X10045" s="55">
        <f t="shared" si="1250"/>
        <v>0.60983999999999994</v>
      </c>
      <c r="Y10045" s="55">
        <f t="shared" si="1251"/>
        <v>12.325999999999999</v>
      </c>
      <c r="Z10045" s="54">
        <f t="shared" si="1252"/>
        <v>0.80847435392889933</v>
      </c>
      <c r="AA10045" s="49" t="str">
        <f t="shared" ca="1" si="1253"/>
        <v>Y</v>
      </c>
      <c r="AB10045" s="49">
        <f t="shared" ca="1" si="1254"/>
        <v>6</v>
      </c>
      <c r="AC10045" s="49" t="str">
        <f t="shared" ca="1" si="1255"/>
        <v>Y</v>
      </c>
    </row>
    <row r="10046" spans="1:29" x14ac:dyDescent="0.25">
      <c r="A10046">
        <v>11765</v>
      </c>
      <c r="B10046" s="9">
        <v>43197</v>
      </c>
      <c r="C10046" s="50" t="str">
        <f t="shared" si="1248"/>
        <v>N</v>
      </c>
      <c r="D10046" s="52">
        <f>_xlfn.XLOOKUP(B10046,Cal_Date!B:B,Cal_Date!A:A,0)</f>
        <v>1</v>
      </c>
      <c r="E10046">
        <v>2018</v>
      </c>
      <c r="F10046" t="s">
        <v>126</v>
      </c>
      <c r="G10046" t="s">
        <v>130</v>
      </c>
      <c r="H10046" t="s">
        <v>14</v>
      </c>
      <c r="I10046" t="s">
        <v>18</v>
      </c>
      <c r="J10046" t="s">
        <v>15</v>
      </c>
      <c r="K10046" t="s">
        <v>43</v>
      </c>
      <c r="L10046">
        <v>2</v>
      </c>
      <c r="M10046">
        <v>1000</v>
      </c>
      <c r="O10046" t="s">
        <v>25</v>
      </c>
      <c r="R10046" t="s">
        <v>46</v>
      </c>
      <c r="S10046" s="49" t="str">
        <f t="shared" si="1249"/>
        <v>Card</v>
      </c>
      <c r="T10046" s="3">
        <v>0.04</v>
      </c>
      <c r="U10046" s="2">
        <v>10.8</v>
      </c>
      <c r="V10046" s="2">
        <v>4.4400000000000004</v>
      </c>
      <c r="W10046" s="54">
        <f>_xlfn.XLOOKUP(M10046,Market!A:A,Market!F:F,0)</f>
        <v>0.08</v>
      </c>
      <c r="X10046" s="55">
        <f t="shared" si="1250"/>
        <v>0.43200000000000005</v>
      </c>
      <c r="Y10046" s="55">
        <f t="shared" si="1251"/>
        <v>6.36</v>
      </c>
      <c r="Z10046" s="54">
        <f t="shared" si="1252"/>
        <v>0.58888888888888891</v>
      </c>
      <c r="AA10046" s="49" t="str">
        <f t="shared" ca="1" si="1253"/>
        <v>Y</v>
      </c>
      <c r="AB10046" s="49">
        <f t="shared" ca="1" si="1254"/>
        <v>6</v>
      </c>
      <c r="AC10046" s="49" t="str">
        <f t="shared" ca="1" si="1255"/>
        <v>Y</v>
      </c>
    </row>
    <row r="10047" spans="1:29" x14ac:dyDescent="0.25">
      <c r="A10047">
        <v>11766</v>
      </c>
      <c r="B10047" s="9">
        <v>43197</v>
      </c>
      <c r="C10047" s="50" t="str">
        <f t="shared" si="1248"/>
        <v>N</v>
      </c>
      <c r="D10047" s="52">
        <f>_xlfn.XLOOKUP(B10047,Cal_Date!B:B,Cal_Date!A:A,0)</f>
        <v>1</v>
      </c>
      <c r="E10047">
        <v>2018</v>
      </c>
      <c r="F10047" t="s">
        <v>126</v>
      </c>
      <c r="G10047" t="s">
        <v>130</v>
      </c>
      <c r="H10047" t="s">
        <v>11</v>
      </c>
      <c r="I10047" t="s">
        <v>11</v>
      </c>
      <c r="J10047" t="s">
        <v>15</v>
      </c>
      <c r="K10047" t="s">
        <v>42</v>
      </c>
      <c r="L10047">
        <v>1</v>
      </c>
      <c r="M10047">
        <v>1006</v>
      </c>
      <c r="O10047" t="s">
        <v>28</v>
      </c>
      <c r="R10047" t="s">
        <v>46</v>
      </c>
      <c r="S10047" s="49" t="str">
        <f t="shared" si="1249"/>
        <v>Card</v>
      </c>
      <c r="T10047" s="3">
        <v>0.04</v>
      </c>
      <c r="U10047" s="2">
        <v>3.2669999999999999</v>
      </c>
      <c r="V10047" s="2">
        <v>0.99</v>
      </c>
      <c r="W10047" s="54">
        <f>_xlfn.XLOOKUP(M10047,Market!A:A,Market!F:F,0)</f>
        <v>8.8999999999999996E-2</v>
      </c>
      <c r="X10047" s="55">
        <f t="shared" si="1250"/>
        <v>0.13067999999999999</v>
      </c>
      <c r="Y10047" s="55">
        <f t="shared" si="1251"/>
        <v>2.2770000000000001</v>
      </c>
      <c r="Z10047" s="54">
        <f t="shared" si="1252"/>
        <v>0.69696969696969702</v>
      </c>
      <c r="AA10047" s="49" t="str">
        <f t="shared" ca="1" si="1253"/>
        <v>Y</v>
      </c>
      <c r="AB10047" s="49">
        <f t="shared" ca="1" si="1254"/>
        <v>6</v>
      </c>
      <c r="AC10047" s="49" t="str">
        <f t="shared" ca="1" si="1255"/>
        <v>Y</v>
      </c>
    </row>
    <row r="10048" spans="1:29" x14ac:dyDescent="0.25">
      <c r="A10048">
        <v>11767</v>
      </c>
      <c r="B10048" s="9">
        <v>43197</v>
      </c>
      <c r="C10048" s="50" t="str">
        <f t="shared" si="1248"/>
        <v>N</v>
      </c>
      <c r="D10048" s="52">
        <f>_xlfn.XLOOKUP(B10048,Cal_Date!B:B,Cal_Date!A:A,0)</f>
        <v>1</v>
      </c>
      <c r="E10048">
        <v>2018</v>
      </c>
      <c r="F10048" t="s">
        <v>126</v>
      </c>
      <c r="G10048" t="s">
        <v>130</v>
      </c>
      <c r="H10048" t="s">
        <v>11</v>
      </c>
      <c r="I10048" t="s">
        <v>11</v>
      </c>
      <c r="J10048" t="s">
        <v>15</v>
      </c>
      <c r="K10048" t="s">
        <v>42</v>
      </c>
      <c r="L10048">
        <v>1</v>
      </c>
      <c r="M10048">
        <v>1000</v>
      </c>
      <c r="O10048" t="s">
        <v>25</v>
      </c>
      <c r="R10048" t="s">
        <v>44</v>
      </c>
      <c r="S10048" s="49" t="str">
        <f t="shared" si="1249"/>
        <v>Card</v>
      </c>
      <c r="T10048" s="3">
        <v>0.03</v>
      </c>
      <c r="U10048" s="2">
        <v>3.24</v>
      </c>
      <c r="V10048" s="2">
        <v>0.99</v>
      </c>
      <c r="W10048" s="54">
        <f>_xlfn.XLOOKUP(M10048,Market!A:A,Market!F:F,0)</f>
        <v>0.08</v>
      </c>
      <c r="X10048" s="55">
        <f t="shared" si="1250"/>
        <v>9.7200000000000009E-2</v>
      </c>
      <c r="Y10048" s="55">
        <f t="shared" si="1251"/>
        <v>2.25</v>
      </c>
      <c r="Z10048" s="54">
        <f t="shared" si="1252"/>
        <v>0.69444444444444442</v>
      </c>
      <c r="AA10048" s="49" t="str">
        <f t="shared" ca="1" si="1253"/>
        <v>Y</v>
      </c>
      <c r="AB10048" s="49">
        <f t="shared" ca="1" si="1254"/>
        <v>6</v>
      </c>
      <c r="AC10048" s="49" t="str">
        <f t="shared" ca="1" si="1255"/>
        <v>Y</v>
      </c>
    </row>
    <row r="10049" spans="1:29" x14ac:dyDescent="0.25">
      <c r="A10049">
        <v>11768</v>
      </c>
      <c r="B10049" s="9">
        <v>43197</v>
      </c>
      <c r="C10049" s="50" t="str">
        <f t="shared" si="1248"/>
        <v>N</v>
      </c>
      <c r="D10049" s="52">
        <f>_xlfn.XLOOKUP(B10049,Cal_Date!B:B,Cal_Date!A:A,0)</f>
        <v>1</v>
      </c>
      <c r="E10049">
        <v>2018</v>
      </c>
      <c r="F10049" t="s">
        <v>126</v>
      </c>
      <c r="G10049" t="s">
        <v>130</v>
      </c>
      <c r="H10049" t="s">
        <v>11</v>
      </c>
      <c r="I10049" t="s">
        <v>11</v>
      </c>
      <c r="J10049" t="s">
        <v>15</v>
      </c>
      <c r="K10049" t="s">
        <v>42</v>
      </c>
      <c r="L10049">
        <v>1</v>
      </c>
      <c r="M10049">
        <v>1001</v>
      </c>
      <c r="O10049" t="s">
        <v>25</v>
      </c>
      <c r="R10049" t="s">
        <v>47</v>
      </c>
      <c r="S10049" s="49" t="str">
        <f t="shared" si="1249"/>
        <v>Card</v>
      </c>
      <c r="T10049" s="3">
        <v>3.5000000000000003E-2</v>
      </c>
      <c r="U10049" s="2">
        <v>3.18</v>
      </c>
      <c r="V10049" s="2">
        <v>0.99</v>
      </c>
      <c r="W10049" s="54">
        <f>_xlfn.XLOOKUP(M10049,Market!A:A,Market!F:F,0)</f>
        <v>0.06</v>
      </c>
      <c r="X10049" s="55">
        <f t="shared" si="1250"/>
        <v>0.11130000000000001</v>
      </c>
      <c r="Y10049" s="55">
        <f t="shared" si="1251"/>
        <v>2.1900000000000004</v>
      </c>
      <c r="Z10049" s="54">
        <f t="shared" si="1252"/>
        <v>0.68867924528301894</v>
      </c>
      <c r="AA10049" s="49" t="str">
        <f t="shared" ca="1" si="1253"/>
        <v>Y</v>
      </c>
      <c r="AB10049" s="49">
        <f t="shared" ca="1" si="1254"/>
        <v>6</v>
      </c>
      <c r="AC10049" s="49" t="str">
        <f t="shared" ca="1" si="1255"/>
        <v>Y</v>
      </c>
    </row>
    <row r="10050" spans="1:29" x14ac:dyDescent="0.25">
      <c r="A10050">
        <v>11769</v>
      </c>
      <c r="B10050" s="9">
        <v>43197</v>
      </c>
      <c r="C10050" s="50" t="str">
        <f t="shared" si="1248"/>
        <v>N</v>
      </c>
      <c r="D10050" s="52">
        <f>_xlfn.XLOOKUP(B10050,Cal_Date!B:B,Cal_Date!A:A,0)</f>
        <v>1</v>
      </c>
      <c r="E10050">
        <v>2018</v>
      </c>
      <c r="F10050" t="s">
        <v>126</v>
      </c>
      <c r="G10050" t="s">
        <v>130</v>
      </c>
      <c r="H10050" t="s">
        <v>11</v>
      </c>
      <c r="I10050" t="s">
        <v>18</v>
      </c>
      <c r="J10050" t="s">
        <v>15</v>
      </c>
      <c r="K10050" t="s">
        <v>42</v>
      </c>
      <c r="L10050">
        <v>2</v>
      </c>
      <c r="M10050">
        <v>1008</v>
      </c>
      <c r="O10050" t="s">
        <v>28</v>
      </c>
      <c r="R10050" t="s">
        <v>47</v>
      </c>
      <c r="S10050" s="49" t="str">
        <f t="shared" si="1249"/>
        <v>Card</v>
      </c>
      <c r="T10050" s="3">
        <v>3.5000000000000003E-2</v>
      </c>
      <c r="U10050" s="2">
        <v>6.5339999999999998</v>
      </c>
      <c r="V10050" s="2">
        <v>3.04</v>
      </c>
      <c r="W10050" s="54">
        <f>_xlfn.XLOOKUP(M10050,Market!A:A,Market!F:F,0)</f>
        <v>8.8999999999999996E-2</v>
      </c>
      <c r="X10050" s="55">
        <f t="shared" si="1250"/>
        <v>0.22869</v>
      </c>
      <c r="Y10050" s="55">
        <f t="shared" si="1251"/>
        <v>3.4939999999999998</v>
      </c>
      <c r="Z10050" s="54">
        <f t="shared" si="1252"/>
        <v>0.53474135292317104</v>
      </c>
      <c r="AA10050" s="49" t="str">
        <f t="shared" ca="1" si="1253"/>
        <v>Y</v>
      </c>
      <c r="AB10050" s="49">
        <f t="shared" ca="1" si="1254"/>
        <v>6</v>
      </c>
      <c r="AC10050" s="49" t="str">
        <f t="shared" ca="1" si="1255"/>
        <v>Y</v>
      </c>
    </row>
    <row r="10051" spans="1:29" x14ac:dyDescent="0.25">
      <c r="A10051">
        <v>11770</v>
      </c>
      <c r="B10051" s="9">
        <v>43197</v>
      </c>
      <c r="C10051" s="50" t="str">
        <f t="shared" ref="C10051:C10114" si="1256">IF(OR(B10051="04/01/2018"+0,B10051="04/02/2018"+0),"Y","N")</f>
        <v>N</v>
      </c>
      <c r="D10051" s="52">
        <f>_xlfn.XLOOKUP(B10051,Cal_Date!B:B,Cal_Date!A:A,0)</f>
        <v>1</v>
      </c>
      <c r="E10051">
        <v>2018</v>
      </c>
      <c r="F10051" t="s">
        <v>126</v>
      </c>
      <c r="G10051" t="s">
        <v>130</v>
      </c>
      <c r="H10051" t="s">
        <v>11</v>
      </c>
      <c r="I10051" t="s">
        <v>11</v>
      </c>
      <c r="J10051" t="s">
        <v>15</v>
      </c>
      <c r="K10051" t="s">
        <v>42</v>
      </c>
      <c r="L10051">
        <v>1</v>
      </c>
      <c r="M10051">
        <v>1009</v>
      </c>
      <c r="O10051" t="s">
        <v>28</v>
      </c>
      <c r="R10051" t="s">
        <v>47</v>
      </c>
      <c r="S10051" s="49" t="str">
        <f t="shared" ref="S10051:S10114" si="1257">IF(R10051="Cash","Cash","Card")</f>
        <v>Card</v>
      </c>
      <c r="T10051" s="3">
        <v>3.5000000000000003E-2</v>
      </c>
      <c r="U10051" s="2">
        <v>3.2669999999999999</v>
      </c>
      <c r="V10051" s="2">
        <v>0.99</v>
      </c>
      <c r="W10051" s="54">
        <f>_xlfn.XLOOKUP(M10051,Market!A:A,Market!F:F,0)</f>
        <v>8.8999999999999996E-2</v>
      </c>
      <c r="X10051" s="55">
        <f t="shared" ref="X10051:X10114" si="1258">T10051*U10051</f>
        <v>0.114345</v>
      </c>
      <c r="Y10051" s="55">
        <f t="shared" ref="Y10051:Y10114" si="1259">U10051-V10051</f>
        <v>2.2770000000000001</v>
      </c>
      <c r="Z10051" s="54">
        <f t="shared" ref="Z10051:Z10114" si="1260">Y10051/U10051</f>
        <v>0.69696969696969702</v>
      </c>
      <c r="AA10051" s="49" t="str">
        <f t="shared" ref="AA10051:AA10114" ca="1" si="1261">IF(DATEDIF(B10051,TODAY(),"y")&gt;5,"Y","N")</f>
        <v>Y</v>
      </c>
      <c r="AB10051" s="49">
        <f t="shared" ref="AB10051:AB10114" ca="1" si="1262">DATEDIF(B10051,TODAY(),"y")</f>
        <v>6</v>
      </c>
      <c r="AC10051" s="49" t="str">
        <f t="shared" ref="AC10051:AC10114" ca="1" si="1263">IF(AB10051&gt;5,"Y","N")</f>
        <v>Y</v>
      </c>
    </row>
    <row r="10052" spans="1:29" x14ac:dyDescent="0.25">
      <c r="A10052">
        <v>11771</v>
      </c>
      <c r="B10052" s="9">
        <v>43197</v>
      </c>
      <c r="C10052" s="50" t="str">
        <f t="shared" si="1256"/>
        <v>N</v>
      </c>
      <c r="D10052" s="52">
        <f>_xlfn.XLOOKUP(B10052,Cal_Date!B:B,Cal_Date!A:A,0)</f>
        <v>1</v>
      </c>
      <c r="E10052">
        <v>2018</v>
      </c>
      <c r="F10052" t="s">
        <v>126</v>
      </c>
      <c r="G10052" t="s">
        <v>130</v>
      </c>
      <c r="H10052" t="s">
        <v>48</v>
      </c>
      <c r="I10052" t="s">
        <v>18</v>
      </c>
      <c r="J10052" t="s">
        <v>10</v>
      </c>
      <c r="K10052" t="s">
        <v>43</v>
      </c>
      <c r="L10052">
        <v>2</v>
      </c>
      <c r="M10052">
        <v>1001</v>
      </c>
      <c r="O10052" t="s">
        <v>25</v>
      </c>
      <c r="R10052" t="s">
        <v>47</v>
      </c>
      <c r="S10052" s="49" t="str">
        <f t="shared" si="1257"/>
        <v>Card</v>
      </c>
      <c r="T10052" s="3">
        <v>3.5000000000000003E-2</v>
      </c>
      <c r="U10052" s="2">
        <v>14.84</v>
      </c>
      <c r="V10052" s="2">
        <v>2.92</v>
      </c>
      <c r="W10052" s="54">
        <f>_xlfn.XLOOKUP(M10052,Market!A:A,Market!F:F,0)</f>
        <v>0.06</v>
      </c>
      <c r="X10052" s="55">
        <f t="shared" si="1258"/>
        <v>0.51940000000000008</v>
      </c>
      <c r="Y10052" s="55">
        <f t="shared" si="1259"/>
        <v>11.92</v>
      </c>
      <c r="Z10052" s="54">
        <f t="shared" si="1260"/>
        <v>0.80323450134770891</v>
      </c>
      <c r="AA10052" s="49" t="str">
        <f t="shared" ca="1" si="1261"/>
        <v>Y</v>
      </c>
      <c r="AB10052" s="49">
        <f t="shared" ca="1" si="1262"/>
        <v>6</v>
      </c>
      <c r="AC10052" s="49" t="str">
        <f t="shared" ca="1" si="1263"/>
        <v>Y</v>
      </c>
    </row>
    <row r="10053" spans="1:29" x14ac:dyDescent="0.25">
      <c r="A10053">
        <v>11772</v>
      </c>
      <c r="B10053" s="9">
        <v>43197</v>
      </c>
      <c r="C10053" s="50" t="str">
        <f t="shared" si="1256"/>
        <v>N</v>
      </c>
      <c r="D10053" s="52">
        <f>_xlfn.XLOOKUP(B10053,Cal_Date!B:B,Cal_Date!A:A,0)</f>
        <v>1</v>
      </c>
      <c r="E10053">
        <v>2018</v>
      </c>
      <c r="F10053" t="s">
        <v>126</v>
      </c>
      <c r="G10053" t="s">
        <v>130</v>
      </c>
      <c r="H10053" t="s">
        <v>14</v>
      </c>
      <c r="I10053" t="s">
        <v>18</v>
      </c>
      <c r="J10053" t="s">
        <v>15</v>
      </c>
      <c r="K10053" t="s">
        <v>43</v>
      </c>
      <c r="L10053">
        <v>1</v>
      </c>
      <c r="M10053">
        <v>1001</v>
      </c>
      <c r="O10053" t="s">
        <v>25</v>
      </c>
      <c r="R10053" t="s">
        <v>47</v>
      </c>
      <c r="S10053" s="49" t="str">
        <f t="shared" si="1257"/>
        <v>Card</v>
      </c>
      <c r="T10053" s="3">
        <v>3.5000000000000003E-2</v>
      </c>
      <c r="U10053" s="2">
        <v>5.3000000000000007</v>
      </c>
      <c r="V10053" s="2">
        <v>2.2200000000000002</v>
      </c>
      <c r="W10053" s="54">
        <f>_xlfn.XLOOKUP(M10053,Market!A:A,Market!F:F,0)</f>
        <v>0.06</v>
      </c>
      <c r="X10053" s="55">
        <f t="shared" si="1258"/>
        <v>0.18550000000000005</v>
      </c>
      <c r="Y10053" s="55">
        <f t="shared" si="1259"/>
        <v>3.0800000000000005</v>
      </c>
      <c r="Z10053" s="54">
        <f t="shared" si="1260"/>
        <v>0.5811320754716981</v>
      </c>
      <c r="AA10053" s="49" t="str">
        <f t="shared" ca="1" si="1261"/>
        <v>Y</v>
      </c>
      <c r="AB10053" s="49">
        <f t="shared" ca="1" si="1262"/>
        <v>6</v>
      </c>
      <c r="AC10053" s="49" t="str">
        <f t="shared" ca="1" si="1263"/>
        <v>Y</v>
      </c>
    </row>
    <row r="10054" spans="1:29" x14ac:dyDescent="0.25">
      <c r="A10054">
        <v>11773</v>
      </c>
      <c r="B10054" s="9">
        <v>43197</v>
      </c>
      <c r="C10054" s="50" t="str">
        <f t="shared" si="1256"/>
        <v>N</v>
      </c>
      <c r="D10054" s="52">
        <f>_xlfn.XLOOKUP(B10054,Cal_Date!B:B,Cal_Date!A:A,0)</f>
        <v>1</v>
      </c>
      <c r="E10054">
        <v>2018</v>
      </c>
      <c r="F10054" t="s">
        <v>126</v>
      </c>
      <c r="G10054" t="s">
        <v>130</v>
      </c>
      <c r="H10054" t="s">
        <v>11</v>
      </c>
      <c r="I10054" t="s">
        <v>11</v>
      </c>
      <c r="J10054" t="s">
        <v>15</v>
      </c>
      <c r="K10054" t="s">
        <v>42</v>
      </c>
      <c r="L10054">
        <v>2</v>
      </c>
      <c r="M10054">
        <v>1001</v>
      </c>
      <c r="O10054" t="s">
        <v>25</v>
      </c>
      <c r="R10054" t="s">
        <v>47</v>
      </c>
      <c r="S10054" s="49" t="str">
        <f t="shared" si="1257"/>
        <v>Card</v>
      </c>
      <c r="T10054" s="3">
        <v>3.5000000000000003E-2</v>
      </c>
      <c r="U10054" s="2">
        <v>6.36</v>
      </c>
      <c r="V10054" s="2">
        <v>1.98</v>
      </c>
      <c r="W10054" s="54">
        <f>_xlfn.XLOOKUP(M10054,Market!A:A,Market!F:F,0)</f>
        <v>0.06</v>
      </c>
      <c r="X10054" s="55">
        <f t="shared" si="1258"/>
        <v>0.22260000000000002</v>
      </c>
      <c r="Y10054" s="55">
        <f t="shared" si="1259"/>
        <v>4.3800000000000008</v>
      </c>
      <c r="Z10054" s="54">
        <f t="shared" si="1260"/>
        <v>0.68867924528301894</v>
      </c>
      <c r="AA10054" s="49" t="str">
        <f t="shared" ca="1" si="1261"/>
        <v>Y</v>
      </c>
      <c r="AB10054" s="49">
        <f t="shared" ca="1" si="1262"/>
        <v>6</v>
      </c>
      <c r="AC10054" s="49" t="str">
        <f t="shared" ca="1" si="1263"/>
        <v>Y</v>
      </c>
    </row>
    <row r="10055" spans="1:29" x14ac:dyDescent="0.25">
      <c r="A10055">
        <v>11774</v>
      </c>
      <c r="B10055" s="9">
        <v>43197</v>
      </c>
      <c r="C10055" s="50" t="str">
        <f t="shared" si="1256"/>
        <v>N</v>
      </c>
      <c r="D10055" s="52">
        <f>_xlfn.XLOOKUP(B10055,Cal_Date!B:B,Cal_Date!A:A,0)</f>
        <v>1</v>
      </c>
      <c r="E10055">
        <v>2018</v>
      </c>
      <c r="F10055" t="s">
        <v>126</v>
      </c>
      <c r="G10055" t="s">
        <v>130</v>
      </c>
      <c r="H10055" t="s">
        <v>11</v>
      </c>
      <c r="I10055" t="s">
        <v>11</v>
      </c>
      <c r="J10055" t="s">
        <v>15</v>
      </c>
      <c r="K10055" t="s">
        <v>42</v>
      </c>
      <c r="L10055">
        <v>1</v>
      </c>
      <c r="M10055">
        <v>1002</v>
      </c>
      <c r="O10055" t="s">
        <v>28</v>
      </c>
      <c r="R10055" t="s">
        <v>44</v>
      </c>
      <c r="S10055" s="49" t="str">
        <f t="shared" si="1257"/>
        <v>Card</v>
      </c>
      <c r="T10055" s="3">
        <v>0.03</v>
      </c>
      <c r="U10055" s="2">
        <v>3.18</v>
      </c>
      <c r="V10055" s="2">
        <v>0.99</v>
      </c>
      <c r="W10055" s="54">
        <f>_xlfn.XLOOKUP(M10055,Market!A:A,Market!F:F,0)</f>
        <v>0.06</v>
      </c>
      <c r="X10055" s="55">
        <f t="shared" si="1258"/>
        <v>9.5399999999999999E-2</v>
      </c>
      <c r="Y10055" s="55">
        <f t="shared" si="1259"/>
        <v>2.1900000000000004</v>
      </c>
      <c r="Z10055" s="54">
        <f t="shared" si="1260"/>
        <v>0.68867924528301894</v>
      </c>
      <c r="AA10055" s="49" t="str">
        <f t="shared" ca="1" si="1261"/>
        <v>Y</v>
      </c>
      <c r="AB10055" s="49">
        <f t="shared" ca="1" si="1262"/>
        <v>6</v>
      </c>
      <c r="AC10055" s="49" t="str">
        <f t="shared" ca="1" si="1263"/>
        <v>Y</v>
      </c>
    </row>
    <row r="10056" spans="1:29" x14ac:dyDescent="0.25">
      <c r="A10056">
        <v>11775</v>
      </c>
      <c r="B10056" s="9">
        <v>43197</v>
      </c>
      <c r="C10056" s="50" t="str">
        <f t="shared" si="1256"/>
        <v>N</v>
      </c>
      <c r="D10056" s="52">
        <f>_xlfn.XLOOKUP(B10056,Cal_Date!B:B,Cal_Date!A:A,0)</f>
        <v>1</v>
      </c>
      <c r="E10056">
        <v>2018</v>
      </c>
      <c r="F10056" t="s">
        <v>126</v>
      </c>
      <c r="G10056" t="s">
        <v>130</v>
      </c>
      <c r="H10056" t="s">
        <v>11</v>
      </c>
      <c r="I10056" t="s">
        <v>11</v>
      </c>
      <c r="J10056" t="s">
        <v>15</v>
      </c>
      <c r="K10056" t="s">
        <v>42</v>
      </c>
      <c r="L10056">
        <v>1</v>
      </c>
      <c r="M10056">
        <v>1003</v>
      </c>
      <c r="O10056" t="s">
        <v>25</v>
      </c>
      <c r="R10056" t="s">
        <v>47</v>
      </c>
      <c r="S10056" s="49" t="str">
        <f t="shared" si="1257"/>
        <v>Card</v>
      </c>
      <c r="T10056" s="3">
        <v>3.5000000000000003E-2</v>
      </c>
      <c r="U10056" s="2">
        <v>3.18</v>
      </c>
      <c r="V10056" s="2">
        <v>0.99</v>
      </c>
      <c r="W10056" s="54">
        <f>_xlfn.XLOOKUP(M10056,Market!A:A,Market!F:F,0)</f>
        <v>0.06</v>
      </c>
      <c r="X10056" s="55">
        <f t="shared" si="1258"/>
        <v>0.11130000000000001</v>
      </c>
      <c r="Y10056" s="55">
        <f t="shared" si="1259"/>
        <v>2.1900000000000004</v>
      </c>
      <c r="Z10056" s="54">
        <f t="shared" si="1260"/>
        <v>0.68867924528301894</v>
      </c>
      <c r="AA10056" s="49" t="str">
        <f t="shared" ca="1" si="1261"/>
        <v>Y</v>
      </c>
      <c r="AB10056" s="49">
        <f t="shared" ca="1" si="1262"/>
        <v>6</v>
      </c>
      <c r="AC10056" s="49" t="str">
        <f t="shared" ca="1" si="1263"/>
        <v>Y</v>
      </c>
    </row>
    <row r="10057" spans="1:29" x14ac:dyDescent="0.25">
      <c r="A10057">
        <v>11776</v>
      </c>
      <c r="B10057" s="9">
        <v>43197</v>
      </c>
      <c r="C10057" s="50" t="str">
        <f t="shared" si="1256"/>
        <v>N</v>
      </c>
      <c r="D10057" s="52">
        <f>_xlfn.XLOOKUP(B10057,Cal_Date!B:B,Cal_Date!A:A,0)</f>
        <v>1</v>
      </c>
      <c r="E10057">
        <v>2018</v>
      </c>
      <c r="F10057" t="s">
        <v>126</v>
      </c>
      <c r="G10057" t="s">
        <v>130</v>
      </c>
      <c r="H10057" t="s">
        <v>48</v>
      </c>
      <c r="I10057" t="s">
        <v>18</v>
      </c>
      <c r="J10057" t="s">
        <v>10</v>
      </c>
      <c r="K10057" t="s">
        <v>43</v>
      </c>
      <c r="L10057">
        <v>1</v>
      </c>
      <c r="M10057">
        <v>1003</v>
      </c>
      <c r="O10057" t="s">
        <v>25</v>
      </c>
      <c r="R10057" t="s">
        <v>47</v>
      </c>
      <c r="S10057" s="49" t="str">
        <f t="shared" si="1257"/>
        <v>Card</v>
      </c>
      <c r="T10057" s="3">
        <v>3.5000000000000003E-2</v>
      </c>
      <c r="U10057" s="2">
        <v>7.42</v>
      </c>
      <c r="V10057" s="2">
        <v>1.46</v>
      </c>
      <c r="W10057" s="54">
        <f>_xlfn.XLOOKUP(M10057,Market!A:A,Market!F:F,0)</f>
        <v>0.06</v>
      </c>
      <c r="X10057" s="55">
        <f t="shared" si="1258"/>
        <v>0.25970000000000004</v>
      </c>
      <c r="Y10057" s="55">
        <f t="shared" si="1259"/>
        <v>5.96</v>
      </c>
      <c r="Z10057" s="54">
        <f t="shared" si="1260"/>
        <v>0.80323450134770891</v>
      </c>
      <c r="AA10057" s="49" t="str">
        <f t="shared" ca="1" si="1261"/>
        <v>Y</v>
      </c>
      <c r="AB10057" s="49">
        <f t="shared" ca="1" si="1262"/>
        <v>6</v>
      </c>
      <c r="AC10057" s="49" t="str">
        <f t="shared" ca="1" si="1263"/>
        <v>Y</v>
      </c>
    </row>
    <row r="10058" spans="1:29" x14ac:dyDescent="0.25">
      <c r="A10058">
        <v>11777</v>
      </c>
      <c r="B10058" s="9">
        <v>43197</v>
      </c>
      <c r="C10058" s="50" t="str">
        <f t="shared" si="1256"/>
        <v>N</v>
      </c>
      <c r="D10058" s="52">
        <f>_xlfn.XLOOKUP(B10058,Cal_Date!B:B,Cal_Date!A:A,0)</f>
        <v>1</v>
      </c>
      <c r="E10058">
        <v>2018</v>
      </c>
      <c r="F10058" t="s">
        <v>126</v>
      </c>
      <c r="G10058" t="s">
        <v>130</v>
      </c>
      <c r="H10058" t="s">
        <v>48</v>
      </c>
      <c r="I10058" t="s">
        <v>18</v>
      </c>
      <c r="J10058" t="s">
        <v>10</v>
      </c>
      <c r="K10058" t="s">
        <v>43</v>
      </c>
      <c r="L10058">
        <v>1</v>
      </c>
      <c r="M10058">
        <v>1003</v>
      </c>
      <c r="O10058" t="s">
        <v>25</v>
      </c>
      <c r="R10058" t="s">
        <v>47</v>
      </c>
      <c r="S10058" s="49" t="str">
        <f t="shared" si="1257"/>
        <v>Card</v>
      </c>
      <c r="T10058" s="3">
        <v>3.5000000000000003E-2</v>
      </c>
      <c r="U10058" s="2">
        <v>7.42</v>
      </c>
      <c r="V10058" s="2">
        <v>1.46</v>
      </c>
      <c r="W10058" s="54">
        <f>_xlfn.XLOOKUP(M10058,Market!A:A,Market!F:F,0)</f>
        <v>0.06</v>
      </c>
      <c r="X10058" s="55">
        <f t="shared" si="1258"/>
        <v>0.25970000000000004</v>
      </c>
      <c r="Y10058" s="55">
        <f t="shared" si="1259"/>
        <v>5.96</v>
      </c>
      <c r="Z10058" s="54">
        <f t="shared" si="1260"/>
        <v>0.80323450134770891</v>
      </c>
      <c r="AA10058" s="49" t="str">
        <f t="shared" ca="1" si="1261"/>
        <v>Y</v>
      </c>
      <c r="AB10058" s="49">
        <f t="shared" ca="1" si="1262"/>
        <v>6</v>
      </c>
      <c r="AC10058" s="49" t="str">
        <f t="shared" ca="1" si="1263"/>
        <v>Y</v>
      </c>
    </row>
    <row r="10059" spans="1:29" x14ac:dyDescent="0.25">
      <c r="A10059">
        <v>11778</v>
      </c>
      <c r="B10059" s="9">
        <v>43197</v>
      </c>
      <c r="C10059" s="50" t="str">
        <f t="shared" si="1256"/>
        <v>N</v>
      </c>
      <c r="D10059" s="52">
        <f>_xlfn.XLOOKUP(B10059,Cal_Date!B:B,Cal_Date!A:A,0)</f>
        <v>1</v>
      </c>
      <c r="E10059">
        <v>2018</v>
      </c>
      <c r="F10059" t="s">
        <v>126</v>
      </c>
      <c r="G10059" t="s">
        <v>130</v>
      </c>
      <c r="H10059" t="s">
        <v>48</v>
      </c>
      <c r="I10059" t="s">
        <v>18</v>
      </c>
      <c r="J10059" t="s">
        <v>10</v>
      </c>
      <c r="K10059" t="s">
        <v>43</v>
      </c>
      <c r="L10059">
        <v>2</v>
      </c>
      <c r="M10059">
        <v>1004</v>
      </c>
      <c r="O10059" t="s">
        <v>28</v>
      </c>
      <c r="R10059" t="s">
        <v>44</v>
      </c>
      <c r="S10059" s="49" t="str">
        <f t="shared" si="1257"/>
        <v>Card</v>
      </c>
      <c r="T10059" s="3">
        <v>0.03</v>
      </c>
      <c r="U10059" s="2">
        <v>14.84</v>
      </c>
      <c r="V10059" s="2">
        <v>2.92</v>
      </c>
      <c r="W10059" s="54">
        <f>_xlfn.XLOOKUP(M10059,Market!A:A,Market!F:F,0)</f>
        <v>0.06</v>
      </c>
      <c r="X10059" s="55">
        <f t="shared" si="1258"/>
        <v>0.44519999999999998</v>
      </c>
      <c r="Y10059" s="55">
        <f t="shared" si="1259"/>
        <v>11.92</v>
      </c>
      <c r="Z10059" s="54">
        <f t="shared" si="1260"/>
        <v>0.80323450134770891</v>
      </c>
      <c r="AA10059" s="49" t="str">
        <f t="shared" ca="1" si="1261"/>
        <v>Y</v>
      </c>
      <c r="AB10059" s="49">
        <f t="shared" ca="1" si="1262"/>
        <v>6</v>
      </c>
      <c r="AC10059" s="49" t="str">
        <f t="shared" ca="1" si="1263"/>
        <v>Y</v>
      </c>
    </row>
    <row r="10060" spans="1:29" x14ac:dyDescent="0.25">
      <c r="A10060">
        <v>11779</v>
      </c>
      <c r="B10060" s="9">
        <v>43197</v>
      </c>
      <c r="C10060" s="50" t="str">
        <f t="shared" si="1256"/>
        <v>N</v>
      </c>
      <c r="D10060" s="52">
        <f>_xlfn.XLOOKUP(B10060,Cal_Date!B:B,Cal_Date!A:A,0)</f>
        <v>1</v>
      </c>
      <c r="E10060">
        <v>2018</v>
      </c>
      <c r="F10060" t="s">
        <v>126</v>
      </c>
      <c r="G10060" t="s">
        <v>130</v>
      </c>
      <c r="H10060" t="s">
        <v>11</v>
      </c>
      <c r="I10060" t="s">
        <v>11</v>
      </c>
      <c r="J10060" t="s">
        <v>15</v>
      </c>
      <c r="K10060" t="s">
        <v>42</v>
      </c>
      <c r="L10060">
        <v>1</v>
      </c>
      <c r="M10060">
        <v>1005</v>
      </c>
      <c r="O10060" t="s">
        <v>25</v>
      </c>
      <c r="R10060" t="s">
        <v>44</v>
      </c>
      <c r="S10060" s="49" t="str">
        <f t="shared" si="1257"/>
        <v>Card</v>
      </c>
      <c r="T10060" s="3">
        <v>0.03</v>
      </c>
      <c r="U10060" s="2">
        <v>3.2669999999999999</v>
      </c>
      <c r="V10060" s="2">
        <v>0.99</v>
      </c>
      <c r="W10060" s="54">
        <f>_xlfn.XLOOKUP(M10060,Market!A:A,Market!F:F,0)</f>
        <v>8.8999999999999996E-2</v>
      </c>
      <c r="X10060" s="55">
        <f t="shared" si="1258"/>
        <v>9.801E-2</v>
      </c>
      <c r="Y10060" s="55">
        <f t="shared" si="1259"/>
        <v>2.2770000000000001</v>
      </c>
      <c r="Z10060" s="54">
        <f t="shared" si="1260"/>
        <v>0.69696969696969702</v>
      </c>
      <c r="AA10060" s="49" t="str">
        <f t="shared" ca="1" si="1261"/>
        <v>Y</v>
      </c>
      <c r="AB10060" s="49">
        <f t="shared" ca="1" si="1262"/>
        <v>6</v>
      </c>
      <c r="AC10060" s="49" t="str">
        <f t="shared" ca="1" si="1263"/>
        <v>Y</v>
      </c>
    </row>
    <row r="10061" spans="1:29" x14ac:dyDescent="0.25">
      <c r="A10061">
        <v>11780</v>
      </c>
      <c r="B10061" s="9">
        <v>43197</v>
      </c>
      <c r="C10061" s="50" t="str">
        <f t="shared" si="1256"/>
        <v>N</v>
      </c>
      <c r="D10061" s="52">
        <f>_xlfn.XLOOKUP(B10061,Cal_Date!B:B,Cal_Date!A:A,0)</f>
        <v>1</v>
      </c>
      <c r="E10061">
        <v>2018</v>
      </c>
      <c r="F10061" t="s">
        <v>126</v>
      </c>
      <c r="G10061" t="s">
        <v>130</v>
      </c>
      <c r="H10061" t="s">
        <v>11</v>
      </c>
      <c r="I10061" t="s">
        <v>18</v>
      </c>
      <c r="J10061" t="s">
        <v>15</v>
      </c>
      <c r="K10061" t="s">
        <v>42</v>
      </c>
      <c r="L10061">
        <v>1</v>
      </c>
      <c r="M10061">
        <v>1005</v>
      </c>
      <c r="O10061" t="s">
        <v>25</v>
      </c>
      <c r="R10061" t="s">
        <v>47</v>
      </c>
      <c r="S10061" s="49" t="str">
        <f t="shared" si="1257"/>
        <v>Card</v>
      </c>
      <c r="T10061" s="3">
        <v>3.5000000000000003E-2</v>
      </c>
      <c r="U10061" s="2">
        <v>3.2669999999999999</v>
      </c>
      <c r="V10061" s="2">
        <v>1.52</v>
      </c>
      <c r="W10061" s="54">
        <f>_xlfn.XLOOKUP(M10061,Market!A:A,Market!F:F,0)</f>
        <v>8.8999999999999996E-2</v>
      </c>
      <c r="X10061" s="55">
        <f t="shared" si="1258"/>
        <v>0.114345</v>
      </c>
      <c r="Y10061" s="55">
        <f t="shared" si="1259"/>
        <v>1.7469999999999999</v>
      </c>
      <c r="Z10061" s="54">
        <f t="shared" si="1260"/>
        <v>0.53474135292317104</v>
      </c>
      <c r="AA10061" s="49" t="str">
        <f t="shared" ca="1" si="1261"/>
        <v>Y</v>
      </c>
      <c r="AB10061" s="49">
        <f t="shared" ca="1" si="1262"/>
        <v>6</v>
      </c>
      <c r="AC10061" s="49" t="str">
        <f t="shared" ca="1" si="1263"/>
        <v>Y</v>
      </c>
    </row>
    <row r="10062" spans="1:29" x14ac:dyDescent="0.25">
      <c r="A10062">
        <v>11781</v>
      </c>
      <c r="B10062" s="9">
        <v>43197</v>
      </c>
      <c r="C10062" s="50" t="str">
        <f t="shared" si="1256"/>
        <v>N</v>
      </c>
      <c r="D10062" s="52">
        <f>_xlfn.XLOOKUP(B10062,Cal_Date!B:B,Cal_Date!A:A,0)</f>
        <v>1</v>
      </c>
      <c r="E10062">
        <v>2018</v>
      </c>
      <c r="F10062" t="s">
        <v>126</v>
      </c>
      <c r="G10062" t="s">
        <v>130</v>
      </c>
      <c r="H10062" t="s">
        <v>48</v>
      </c>
      <c r="I10062" t="s">
        <v>18</v>
      </c>
      <c r="J10062" t="s">
        <v>10</v>
      </c>
      <c r="K10062" t="s">
        <v>43</v>
      </c>
      <c r="L10062">
        <v>1</v>
      </c>
      <c r="M10062">
        <v>1003</v>
      </c>
      <c r="O10062" t="s">
        <v>25</v>
      </c>
      <c r="R10062" t="s">
        <v>46</v>
      </c>
      <c r="S10062" s="49" t="str">
        <f t="shared" si="1257"/>
        <v>Card</v>
      </c>
      <c r="T10062" s="3">
        <v>0.04</v>
      </c>
      <c r="U10062" s="2">
        <v>7.42</v>
      </c>
      <c r="V10062" s="2">
        <v>1.46</v>
      </c>
      <c r="W10062" s="54">
        <f>_xlfn.XLOOKUP(M10062,Market!A:A,Market!F:F,0)</f>
        <v>0.06</v>
      </c>
      <c r="X10062" s="55">
        <f t="shared" si="1258"/>
        <v>0.29680000000000001</v>
      </c>
      <c r="Y10062" s="55">
        <f t="shared" si="1259"/>
        <v>5.96</v>
      </c>
      <c r="Z10062" s="54">
        <f t="shared" si="1260"/>
        <v>0.80323450134770891</v>
      </c>
      <c r="AA10062" s="49" t="str">
        <f t="shared" ca="1" si="1261"/>
        <v>Y</v>
      </c>
      <c r="AB10062" s="49">
        <f t="shared" ca="1" si="1262"/>
        <v>6</v>
      </c>
      <c r="AC10062" s="49" t="str">
        <f t="shared" ca="1" si="1263"/>
        <v>Y</v>
      </c>
    </row>
    <row r="10063" spans="1:29" x14ac:dyDescent="0.25">
      <c r="A10063">
        <v>11782</v>
      </c>
      <c r="B10063" s="9">
        <v>43197</v>
      </c>
      <c r="C10063" s="50" t="str">
        <f t="shared" si="1256"/>
        <v>N</v>
      </c>
      <c r="D10063" s="52">
        <f>_xlfn.XLOOKUP(B10063,Cal_Date!B:B,Cal_Date!A:A,0)</f>
        <v>1</v>
      </c>
      <c r="E10063">
        <v>2018</v>
      </c>
      <c r="F10063" t="s">
        <v>126</v>
      </c>
      <c r="G10063" t="s">
        <v>130</v>
      </c>
      <c r="H10063" t="s">
        <v>11</v>
      </c>
      <c r="I10063" t="s">
        <v>18</v>
      </c>
      <c r="J10063" t="s">
        <v>15</v>
      </c>
      <c r="K10063" t="s">
        <v>42</v>
      </c>
      <c r="L10063">
        <v>1</v>
      </c>
      <c r="M10063">
        <v>1007</v>
      </c>
      <c r="O10063" t="s">
        <v>28</v>
      </c>
      <c r="R10063" t="s">
        <v>44</v>
      </c>
      <c r="S10063" s="49" t="str">
        <f t="shared" si="1257"/>
        <v>Card</v>
      </c>
      <c r="T10063" s="3">
        <v>0.03</v>
      </c>
      <c r="U10063" s="2">
        <v>3.2669999999999999</v>
      </c>
      <c r="V10063" s="2">
        <v>1.52</v>
      </c>
      <c r="W10063" s="54">
        <f>_xlfn.XLOOKUP(M10063,Market!A:A,Market!F:F,0)</f>
        <v>8.8999999999999996E-2</v>
      </c>
      <c r="X10063" s="55">
        <f t="shared" si="1258"/>
        <v>9.801E-2</v>
      </c>
      <c r="Y10063" s="55">
        <f t="shared" si="1259"/>
        <v>1.7469999999999999</v>
      </c>
      <c r="Z10063" s="54">
        <f t="shared" si="1260"/>
        <v>0.53474135292317104</v>
      </c>
      <c r="AA10063" s="49" t="str">
        <f t="shared" ca="1" si="1261"/>
        <v>Y</v>
      </c>
      <c r="AB10063" s="49">
        <f t="shared" ca="1" si="1262"/>
        <v>6</v>
      </c>
      <c r="AC10063" s="49" t="str">
        <f t="shared" ca="1" si="1263"/>
        <v>Y</v>
      </c>
    </row>
    <row r="10064" spans="1:29" x14ac:dyDescent="0.25">
      <c r="A10064">
        <v>11783</v>
      </c>
      <c r="B10064" s="9">
        <v>43197</v>
      </c>
      <c r="C10064" s="50" t="str">
        <f t="shared" si="1256"/>
        <v>N</v>
      </c>
      <c r="D10064" s="52">
        <f>_xlfn.XLOOKUP(B10064,Cal_Date!B:B,Cal_Date!A:A,0)</f>
        <v>1</v>
      </c>
      <c r="E10064">
        <v>2018</v>
      </c>
      <c r="F10064" t="s">
        <v>126</v>
      </c>
      <c r="G10064" t="s">
        <v>130</v>
      </c>
      <c r="H10064" t="s">
        <v>48</v>
      </c>
      <c r="I10064" t="s">
        <v>18</v>
      </c>
      <c r="J10064" t="s">
        <v>10</v>
      </c>
      <c r="K10064" t="s">
        <v>43</v>
      </c>
      <c r="L10064">
        <v>1</v>
      </c>
      <c r="M10064">
        <v>1006</v>
      </c>
      <c r="O10064" t="s">
        <v>28</v>
      </c>
      <c r="R10064" t="s">
        <v>44</v>
      </c>
      <c r="S10064" s="49" t="str">
        <f t="shared" si="1257"/>
        <v>Card</v>
      </c>
      <c r="T10064" s="3">
        <v>0.03</v>
      </c>
      <c r="U10064" s="2">
        <v>7.6229999999999993</v>
      </c>
      <c r="V10064" s="2">
        <v>1.46</v>
      </c>
      <c r="W10064" s="54">
        <f>_xlfn.XLOOKUP(M10064,Market!A:A,Market!F:F,0)</f>
        <v>8.8999999999999996E-2</v>
      </c>
      <c r="X10064" s="55">
        <f t="shared" si="1258"/>
        <v>0.22868999999999998</v>
      </c>
      <c r="Y10064" s="55">
        <f t="shared" si="1259"/>
        <v>6.1629999999999994</v>
      </c>
      <c r="Z10064" s="54">
        <f t="shared" si="1260"/>
        <v>0.80847435392889933</v>
      </c>
      <c r="AA10064" s="49" t="str">
        <f t="shared" ca="1" si="1261"/>
        <v>Y</v>
      </c>
      <c r="AB10064" s="49">
        <f t="shared" ca="1" si="1262"/>
        <v>6</v>
      </c>
      <c r="AC10064" s="49" t="str">
        <f t="shared" ca="1" si="1263"/>
        <v>Y</v>
      </c>
    </row>
    <row r="10065" spans="1:29" x14ac:dyDescent="0.25">
      <c r="A10065">
        <v>11784</v>
      </c>
      <c r="B10065" s="9">
        <v>43197</v>
      </c>
      <c r="C10065" s="50" t="str">
        <f t="shared" si="1256"/>
        <v>N</v>
      </c>
      <c r="D10065" s="52">
        <f>_xlfn.XLOOKUP(B10065,Cal_Date!B:B,Cal_Date!A:A,0)</f>
        <v>1</v>
      </c>
      <c r="E10065">
        <v>2018</v>
      </c>
      <c r="F10065" t="s">
        <v>126</v>
      </c>
      <c r="G10065" t="s">
        <v>130</v>
      </c>
      <c r="H10065" t="s">
        <v>48</v>
      </c>
      <c r="I10065" t="s">
        <v>18</v>
      </c>
      <c r="J10065" t="s">
        <v>10</v>
      </c>
      <c r="K10065" t="s">
        <v>43</v>
      </c>
      <c r="L10065">
        <v>2</v>
      </c>
      <c r="M10065">
        <v>1006</v>
      </c>
      <c r="O10065" t="s">
        <v>28</v>
      </c>
      <c r="R10065" t="s">
        <v>46</v>
      </c>
      <c r="S10065" s="49" t="str">
        <f t="shared" si="1257"/>
        <v>Card</v>
      </c>
      <c r="T10065" s="3">
        <v>0.04</v>
      </c>
      <c r="U10065" s="2">
        <v>15.245999999999999</v>
      </c>
      <c r="V10065" s="2">
        <v>2.92</v>
      </c>
      <c r="W10065" s="54">
        <f>_xlfn.XLOOKUP(M10065,Market!A:A,Market!F:F,0)</f>
        <v>8.8999999999999996E-2</v>
      </c>
      <c r="X10065" s="55">
        <f t="shared" si="1258"/>
        <v>0.60983999999999994</v>
      </c>
      <c r="Y10065" s="55">
        <f t="shared" si="1259"/>
        <v>12.325999999999999</v>
      </c>
      <c r="Z10065" s="54">
        <f t="shared" si="1260"/>
        <v>0.80847435392889933</v>
      </c>
      <c r="AA10065" s="49" t="str">
        <f t="shared" ca="1" si="1261"/>
        <v>Y</v>
      </c>
      <c r="AB10065" s="49">
        <f t="shared" ca="1" si="1262"/>
        <v>6</v>
      </c>
      <c r="AC10065" s="49" t="str">
        <f t="shared" ca="1" si="1263"/>
        <v>Y</v>
      </c>
    </row>
    <row r="10066" spans="1:29" x14ac:dyDescent="0.25">
      <c r="A10066">
        <v>11785</v>
      </c>
      <c r="B10066" s="9">
        <v>43197</v>
      </c>
      <c r="C10066" s="50" t="str">
        <f t="shared" si="1256"/>
        <v>N</v>
      </c>
      <c r="D10066" s="52">
        <f>_xlfn.XLOOKUP(B10066,Cal_Date!B:B,Cal_Date!A:A,0)</f>
        <v>1</v>
      </c>
      <c r="E10066">
        <v>2018</v>
      </c>
      <c r="F10066" t="s">
        <v>126</v>
      </c>
      <c r="G10066" t="s">
        <v>130</v>
      </c>
      <c r="H10066" t="s">
        <v>14</v>
      </c>
      <c r="I10066" t="s">
        <v>18</v>
      </c>
      <c r="J10066" t="s">
        <v>15</v>
      </c>
      <c r="K10066" t="s">
        <v>43</v>
      </c>
      <c r="L10066">
        <v>2</v>
      </c>
      <c r="M10066">
        <v>1006</v>
      </c>
      <c r="O10066" t="s">
        <v>28</v>
      </c>
      <c r="R10066" t="s">
        <v>46</v>
      </c>
      <c r="S10066" s="49" t="str">
        <f t="shared" si="1257"/>
        <v>Card</v>
      </c>
      <c r="T10066" s="3">
        <v>0.04</v>
      </c>
      <c r="U10066" s="2">
        <v>10.89</v>
      </c>
      <c r="V10066" s="2">
        <v>4.2</v>
      </c>
      <c r="W10066" s="54">
        <f>_xlfn.XLOOKUP(M10066,Market!A:A,Market!F:F,0)</f>
        <v>8.8999999999999996E-2</v>
      </c>
      <c r="X10066" s="55">
        <f t="shared" si="1258"/>
        <v>0.43560000000000004</v>
      </c>
      <c r="Y10066" s="55">
        <f t="shared" si="1259"/>
        <v>6.69</v>
      </c>
      <c r="Z10066" s="54">
        <f t="shared" si="1260"/>
        <v>0.61432506887052341</v>
      </c>
      <c r="AA10066" s="49" t="str">
        <f t="shared" ca="1" si="1261"/>
        <v>Y</v>
      </c>
      <c r="AB10066" s="49">
        <f t="shared" ca="1" si="1262"/>
        <v>6</v>
      </c>
      <c r="AC10066" s="49" t="str">
        <f t="shared" ca="1" si="1263"/>
        <v>Y</v>
      </c>
    </row>
    <row r="10067" spans="1:29" x14ac:dyDescent="0.25">
      <c r="A10067">
        <v>11786</v>
      </c>
      <c r="B10067" s="9">
        <v>43197</v>
      </c>
      <c r="C10067" s="50" t="str">
        <f t="shared" si="1256"/>
        <v>N</v>
      </c>
      <c r="D10067" s="52">
        <f>_xlfn.XLOOKUP(B10067,Cal_Date!B:B,Cal_Date!A:A,0)</f>
        <v>1</v>
      </c>
      <c r="E10067">
        <v>2018</v>
      </c>
      <c r="F10067" t="s">
        <v>126</v>
      </c>
      <c r="G10067" t="s">
        <v>130</v>
      </c>
      <c r="H10067" t="s">
        <v>14</v>
      </c>
      <c r="I10067" t="s">
        <v>18</v>
      </c>
      <c r="J10067" t="s">
        <v>15</v>
      </c>
      <c r="K10067" t="s">
        <v>43</v>
      </c>
      <c r="L10067">
        <v>1</v>
      </c>
      <c r="M10067">
        <v>1004</v>
      </c>
      <c r="O10067" t="s">
        <v>28</v>
      </c>
      <c r="R10067" t="s">
        <v>44</v>
      </c>
      <c r="S10067" s="49" t="str">
        <f t="shared" si="1257"/>
        <v>Card</v>
      </c>
      <c r="T10067" s="3">
        <v>0.03</v>
      </c>
      <c r="U10067" s="2">
        <v>5.3000000000000007</v>
      </c>
      <c r="V10067" s="2">
        <v>2.1</v>
      </c>
      <c r="W10067" s="54">
        <f>_xlfn.XLOOKUP(M10067,Market!A:A,Market!F:F,0)</f>
        <v>0.06</v>
      </c>
      <c r="X10067" s="55">
        <f t="shared" si="1258"/>
        <v>0.159</v>
      </c>
      <c r="Y10067" s="55">
        <f t="shared" si="1259"/>
        <v>3.2000000000000006</v>
      </c>
      <c r="Z10067" s="54">
        <f t="shared" si="1260"/>
        <v>0.60377358490566047</v>
      </c>
      <c r="AA10067" s="49" t="str">
        <f t="shared" ca="1" si="1261"/>
        <v>Y</v>
      </c>
      <c r="AB10067" s="49">
        <f t="shared" ca="1" si="1262"/>
        <v>6</v>
      </c>
      <c r="AC10067" s="49" t="str">
        <f t="shared" ca="1" si="1263"/>
        <v>Y</v>
      </c>
    </row>
    <row r="10068" spans="1:29" x14ac:dyDescent="0.25">
      <c r="A10068">
        <v>11787</v>
      </c>
      <c r="B10068" s="9">
        <v>43197</v>
      </c>
      <c r="C10068" s="50" t="str">
        <f t="shared" si="1256"/>
        <v>N</v>
      </c>
      <c r="D10068" s="52">
        <f>_xlfn.XLOOKUP(B10068,Cal_Date!B:B,Cal_Date!A:A,0)</f>
        <v>1</v>
      </c>
      <c r="E10068">
        <v>2018</v>
      </c>
      <c r="F10068" t="s">
        <v>126</v>
      </c>
      <c r="G10068" t="s">
        <v>130</v>
      </c>
      <c r="H10068" t="s">
        <v>14</v>
      </c>
      <c r="I10068" t="s">
        <v>18</v>
      </c>
      <c r="J10068" t="s">
        <v>15</v>
      </c>
      <c r="K10068" t="s">
        <v>43</v>
      </c>
      <c r="L10068">
        <v>1</v>
      </c>
      <c r="M10068">
        <v>1004</v>
      </c>
      <c r="O10068" t="s">
        <v>28</v>
      </c>
      <c r="R10068" t="s">
        <v>46</v>
      </c>
      <c r="S10068" s="49" t="str">
        <f t="shared" si="1257"/>
        <v>Card</v>
      </c>
      <c r="T10068" s="3">
        <v>0.04</v>
      </c>
      <c r="U10068" s="2">
        <v>5.3000000000000007</v>
      </c>
      <c r="V10068" s="2">
        <v>2.1</v>
      </c>
      <c r="W10068" s="54">
        <f>_xlfn.XLOOKUP(M10068,Market!A:A,Market!F:F,0)</f>
        <v>0.06</v>
      </c>
      <c r="X10068" s="55">
        <f t="shared" si="1258"/>
        <v>0.21200000000000002</v>
      </c>
      <c r="Y10068" s="55">
        <f t="shared" si="1259"/>
        <v>3.2000000000000006</v>
      </c>
      <c r="Z10068" s="54">
        <f t="shared" si="1260"/>
        <v>0.60377358490566047</v>
      </c>
      <c r="AA10068" s="49" t="str">
        <f t="shared" ca="1" si="1261"/>
        <v>Y</v>
      </c>
      <c r="AB10068" s="49">
        <f t="shared" ca="1" si="1262"/>
        <v>6</v>
      </c>
      <c r="AC10068" s="49" t="str">
        <f t="shared" ca="1" si="1263"/>
        <v>Y</v>
      </c>
    </row>
    <row r="10069" spans="1:29" x14ac:dyDescent="0.25">
      <c r="A10069">
        <v>11788</v>
      </c>
      <c r="B10069" s="9">
        <v>43197</v>
      </c>
      <c r="C10069" s="50" t="str">
        <f t="shared" si="1256"/>
        <v>N</v>
      </c>
      <c r="D10069" s="52">
        <f>_xlfn.XLOOKUP(B10069,Cal_Date!B:B,Cal_Date!A:A,0)</f>
        <v>1</v>
      </c>
      <c r="E10069">
        <v>2018</v>
      </c>
      <c r="F10069" t="s">
        <v>126</v>
      </c>
      <c r="G10069" t="s">
        <v>130</v>
      </c>
      <c r="H10069" t="s">
        <v>48</v>
      </c>
      <c r="I10069" t="s">
        <v>18</v>
      </c>
      <c r="J10069" t="s">
        <v>10</v>
      </c>
      <c r="K10069" t="s">
        <v>43</v>
      </c>
      <c r="L10069">
        <v>1</v>
      </c>
      <c r="M10069">
        <v>1000</v>
      </c>
      <c r="O10069" t="s">
        <v>25</v>
      </c>
      <c r="R10069" t="s">
        <v>46</v>
      </c>
      <c r="S10069" s="49" t="str">
        <f t="shared" si="1257"/>
        <v>Card</v>
      </c>
      <c r="T10069" s="3">
        <v>0.04</v>
      </c>
      <c r="U10069" s="2">
        <v>7.5600000000000005</v>
      </c>
      <c r="V10069" s="2">
        <v>1.46</v>
      </c>
      <c r="W10069" s="54">
        <f>_xlfn.XLOOKUP(M10069,Market!A:A,Market!F:F,0)</f>
        <v>0.08</v>
      </c>
      <c r="X10069" s="55">
        <f t="shared" si="1258"/>
        <v>0.3024</v>
      </c>
      <c r="Y10069" s="55">
        <f t="shared" si="1259"/>
        <v>6.1000000000000005</v>
      </c>
      <c r="Z10069" s="54">
        <f t="shared" si="1260"/>
        <v>0.80687830687830686</v>
      </c>
      <c r="AA10069" s="49" t="str">
        <f t="shared" ca="1" si="1261"/>
        <v>Y</v>
      </c>
      <c r="AB10069" s="49">
        <f t="shared" ca="1" si="1262"/>
        <v>6</v>
      </c>
      <c r="AC10069" s="49" t="str">
        <f t="shared" ca="1" si="1263"/>
        <v>Y</v>
      </c>
    </row>
    <row r="10070" spans="1:29" x14ac:dyDescent="0.25">
      <c r="A10070">
        <v>11789</v>
      </c>
      <c r="B10070" s="9">
        <v>43197</v>
      </c>
      <c r="C10070" s="50" t="str">
        <f t="shared" si="1256"/>
        <v>N</v>
      </c>
      <c r="D10070" s="52">
        <f>_xlfn.XLOOKUP(B10070,Cal_Date!B:B,Cal_Date!A:A,0)</f>
        <v>1</v>
      </c>
      <c r="E10070">
        <v>2018</v>
      </c>
      <c r="F10070" t="s">
        <v>126</v>
      </c>
      <c r="G10070" t="s">
        <v>130</v>
      </c>
      <c r="H10070" t="s">
        <v>48</v>
      </c>
      <c r="I10070" t="s">
        <v>18</v>
      </c>
      <c r="J10070" t="s">
        <v>10</v>
      </c>
      <c r="K10070" t="s">
        <v>43</v>
      </c>
      <c r="L10070">
        <v>2</v>
      </c>
      <c r="M10070">
        <v>1000</v>
      </c>
      <c r="O10070" t="s">
        <v>25</v>
      </c>
      <c r="R10070" t="s">
        <v>44</v>
      </c>
      <c r="S10070" s="49" t="str">
        <f t="shared" si="1257"/>
        <v>Card</v>
      </c>
      <c r="T10070" s="3">
        <v>0.03</v>
      </c>
      <c r="U10070" s="2">
        <v>15.120000000000001</v>
      </c>
      <c r="V10070" s="2">
        <v>2.92</v>
      </c>
      <c r="W10070" s="54">
        <f>_xlfn.XLOOKUP(M10070,Market!A:A,Market!F:F,0)</f>
        <v>0.08</v>
      </c>
      <c r="X10070" s="55">
        <f t="shared" si="1258"/>
        <v>0.4536</v>
      </c>
      <c r="Y10070" s="55">
        <f t="shared" si="1259"/>
        <v>12.200000000000001</v>
      </c>
      <c r="Z10070" s="54">
        <f t="shared" si="1260"/>
        <v>0.80687830687830686</v>
      </c>
      <c r="AA10070" s="49" t="str">
        <f t="shared" ca="1" si="1261"/>
        <v>Y</v>
      </c>
      <c r="AB10070" s="49">
        <f t="shared" ca="1" si="1262"/>
        <v>6</v>
      </c>
      <c r="AC10070" s="49" t="str">
        <f t="shared" ca="1" si="1263"/>
        <v>Y</v>
      </c>
    </row>
    <row r="10071" spans="1:29" x14ac:dyDescent="0.25">
      <c r="A10071">
        <v>11790</v>
      </c>
      <c r="B10071" s="9">
        <v>43197</v>
      </c>
      <c r="C10071" s="50" t="str">
        <f t="shared" si="1256"/>
        <v>N</v>
      </c>
      <c r="D10071" s="52">
        <f>_xlfn.XLOOKUP(B10071,Cal_Date!B:B,Cal_Date!A:A,0)</f>
        <v>1</v>
      </c>
      <c r="E10071">
        <v>2018</v>
      </c>
      <c r="F10071" t="s">
        <v>126</v>
      </c>
      <c r="G10071" t="s">
        <v>130</v>
      </c>
      <c r="H10071" t="s">
        <v>48</v>
      </c>
      <c r="I10071" t="s">
        <v>18</v>
      </c>
      <c r="J10071" t="s">
        <v>10</v>
      </c>
      <c r="K10071" t="s">
        <v>43</v>
      </c>
      <c r="L10071">
        <v>1</v>
      </c>
      <c r="M10071">
        <v>1000</v>
      </c>
      <c r="O10071" t="s">
        <v>25</v>
      </c>
      <c r="R10071" t="s">
        <v>47</v>
      </c>
      <c r="S10071" s="49" t="str">
        <f t="shared" si="1257"/>
        <v>Card</v>
      </c>
      <c r="T10071" s="3">
        <v>3.5000000000000003E-2</v>
      </c>
      <c r="U10071" s="2">
        <v>7.5600000000000005</v>
      </c>
      <c r="V10071" s="2">
        <v>1.46</v>
      </c>
      <c r="W10071" s="54">
        <f>_xlfn.XLOOKUP(M10071,Market!A:A,Market!F:F,0)</f>
        <v>0.08</v>
      </c>
      <c r="X10071" s="55">
        <f t="shared" si="1258"/>
        <v>0.26460000000000006</v>
      </c>
      <c r="Y10071" s="55">
        <f t="shared" si="1259"/>
        <v>6.1000000000000005</v>
      </c>
      <c r="Z10071" s="54">
        <f t="shared" si="1260"/>
        <v>0.80687830687830686</v>
      </c>
      <c r="AA10071" s="49" t="str">
        <f t="shared" ca="1" si="1261"/>
        <v>Y</v>
      </c>
      <c r="AB10071" s="49">
        <f t="shared" ca="1" si="1262"/>
        <v>6</v>
      </c>
      <c r="AC10071" s="49" t="str">
        <f t="shared" ca="1" si="1263"/>
        <v>Y</v>
      </c>
    </row>
    <row r="10072" spans="1:29" x14ac:dyDescent="0.25">
      <c r="A10072">
        <v>11791</v>
      </c>
      <c r="B10072" s="9">
        <v>43197</v>
      </c>
      <c r="C10072" s="50" t="str">
        <f t="shared" si="1256"/>
        <v>N</v>
      </c>
      <c r="D10072" s="52">
        <f>_xlfn.XLOOKUP(B10072,Cal_Date!B:B,Cal_Date!A:A,0)</f>
        <v>1</v>
      </c>
      <c r="E10072">
        <v>2018</v>
      </c>
      <c r="F10072" t="s">
        <v>126</v>
      </c>
      <c r="G10072" t="s">
        <v>130</v>
      </c>
      <c r="H10072" t="s">
        <v>14</v>
      </c>
      <c r="I10072" t="s">
        <v>18</v>
      </c>
      <c r="J10072" t="s">
        <v>15</v>
      </c>
      <c r="K10072" t="s">
        <v>43</v>
      </c>
      <c r="L10072">
        <v>2</v>
      </c>
      <c r="M10072">
        <v>1008</v>
      </c>
      <c r="O10072" t="s">
        <v>28</v>
      </c>
      <c r="R10072" t="s">
        <v>47</v>
      </c>
      <c r="S10072" s="49" t="str">
        <f t="shared" si="1257"/>
        <v>Card</v>
      </c>
      <c r="T10072" s="3">
        <v>3.5000000000000003E-2</v>
      </c>
      <c r="U10072" s="2">
        <v>10.89</v>
      </c>
      <c r="V10072" s="2">
        <v>4.2</v>
      </c>
      <c r="W10072" s="54">
        <f>_xlfn.XLOOKUP(M10072,Market!A:A,Market!F:F,0)</f>
        <v>8.8999999999999996E-2</v>
      </c>
      <c r="X10072" s="55">
        <f t="shared" si="1258"/>
        <v>0.38115000000000004</v>
      </c>
      <c r="Y10072" s="55">
        <f t="shared" si="1259"/>
        <v>6.69</v>
      </c>
      <c r="Z10072" s="54">
        <f t="shared" si="1260"/>
        <v>0.61432506887052341</v>
      </c>
      <c r="AA10072" s="49" t="str">
        <f t="shared" ca="1" si="1261"/>
        <v>Y</v>
      </c>
      <c r="AB10072" s="49">
        <f t="shared" ca="1" si="1262"/>
        <v>6</v>
      </c>
      <c r="AC10072" s="49" t="str">
        <f t="shared" ca="1" si="1263"/>
        <v>Y</v>
      </c>
    </row>
    <row r="10073" spans="1:29" x14ac:dyDescent="0.25">
      <c r="A10073">
        <v>11792</v>
      </c>
      <c r="B10073" s="9">
        <v>43197</v>
      </c>
      <c r="C10073" s="50" t="str">
        <f t="shared" si="1256"/>
        <v>N</v>
      </c>
      <c r="D10073" s="52">
        <f>_xlfn.XLOOKUP(B10073,Cal_Date!B:B,Cal_Date!A:A,0)</f>
        <v>1</v>
      </c>
      <c r="E10073">
        <v>2018</v>
      </c>
      <c r="F10073" t="s">
        <v>126</v>
      </c>
      <c r="G10073" t="s">
        <v>130</v>
      </c>
      <c r="H10073" t="s">
        <v>14</v>
      </c>
      <c r="I10073" t="s">
        <v>18</v>
      </c>
      <c r="J10073" t="s">
        <v>15</v>
      </c>
      <c r="K10073" t="s">
        <v>43</v>
      </c>
      <c r="L10073">
        <v>1</v>
      </c>
      <c r="M10073">
        <v>1008</v>
      </c>
      <c r="O10073" t="s">
        <v>28</v>
      </c>
      <c r="R10073" t="s">
        <v>47</v>
      </c>
      <c r="S10073" s="49" t="str">
        <f t="shared" si="1257"/>
        <v>Card</v>
      </c>
      <c r="T10073" s="3">
        <v>3.5000000000000003E-2</v>
      </c>
      <c r="U10073" s="2">
        <v>5.4450000000000003</v>
      </c>
      <c r="V10073" s="2">
        <v>2.1</v>
      </c>
      <c r="W10073" s="54">
        <f>_xlfn.XLOOKUP(M10073,Market!A:A,Market!F:F,0)</f>
        <v>8.8999999999999996E-2</v>
      </c>
      <c r="X10073" s="55">
        <f t="shared" si="1258"/>
        <v>0.19057500000000002</v>
      </c>
      <c r="Y10073" s="55">
        <f t="shared" si="1259"/>
        <v>3.3450000000000002</v>
      </c>
      <c r="Z10073" s="54">
        <f t="shared" si="1260"/>
        <v>0.61432506887052341</v>
      </c>
      <c r="AA10073" s="49" t="str">
        <f t="shared" ca="1" si="1261"/>
        <v>Y</v>
      </c>
      <c r="AB10073" s="49">
        <f t="shared" ca="1" si="1262"/>
        <v>6</v>
      </c>
      <c r="AC10073" s="49" t="str">
        <f t="shared" ca="1" si="1263"/>
        <v>Y</v>
      </c>
    </row>
    <row r="10074" spans="1:29" x14ac:dyDescent="0.25">
      <c r="A10074">
        <v>11793</v>
      </c>
      <c r="B10074" s="9">
        <v>43197</v>
      </c>
      <c r="C10074" s="50" t="str">
        <f t="shared" si="1256"/>
        <v>N</v>
      </c>
      <c r="D10074" s="52">
        <f>_xlfn.XLOOKUP(B10074,Cal_Date!B:B,Cal_Date!A:A,0)</f>
        <v>1</v>
      </c>
      <c r="E10074">
        <v>2018</v>
      </c>
      <c r="F10074" t="s">
        <v>126</v>
      </c>
      <c r="G10074" t="s">
        <v>130</v>
      </c>
      <c r="H10074" t="s">
        <v>14</v>
      </c>
      <c r="I10074" t="s">
        <v>18</v>
      </c>
      <c r="J10074" t="s">
        <v>15</v>
      </c>
      <c r="K10074" t="s">
        <v>43</v>
      </c>
      <c r="L10074">
        <v>2</v>
      </c>
      <c r="M10074">
        <v>1009</v>
      </c>
      <c r="O10074" t="s">
        <v>28</v>
      </c>
      <c r="R10074" t="s">
        <v>44</v>
      </c>
      <c r="S10074" s="49" t="str">
        <f t="shared" si="1257"/>
        <v>Card</v>
      </c>
      <c r="T10074" s="3">
        <v>0.03</v>
      </c>
      <c r="U10074" s="2">
        <v>10.89</v>
      </c>
      <c r="V10074" s="2">
        <v>4.4400000000000004</v>
      </c>
      <c r="W10074" s="54">
        <f>_xlfn.XLOOKUP(M10074,Market!A:A,Market!F:F,0)</f>
        <v>8.8999999999999996E-2</v>
      </c>
      <c r="X10074" s="55">
        <f t="shared" si="1258"/>
        <v>0.32669999999999999</v>
      </c>
      <c r="Y10074" s="55">
        <f t="shared" si="1259"/>
        <v>6.45</v>
      </c>
      <c r="Z10074" s="54">
        <f t="shared" si="1260"/>
        <v>0.59228650137741046</v>
      </c>
      <c r="AA10074" s="49" t="str">
        <f t="shared" ca="1" si="1261"/>
        <v>Y</v>
      </c>
      <c r="AB10074" s="49">
        <f t="shared" ca="1" si="1262"/>
        <v>6</v>
      </c>
      <c r="AC10074" s="49" t="str">
        <f t="shared" ca="1" si="1263"/>
        <v>Y</v>
      </c>
    </row>
    <row r="10075" spans="1:29" x14ac:dyDescent="0.25">
      <c r="A10075">
        <v>11794</v>
      </c>
      <c r="B10075" s="9">
        <v>43197</v>
      </c>
      <c r="C10075" s="50" t="str">
        <f t="shared" si="1256"/>
        <v>N</v>
      </c>
      <c r="D10075" s="52">
        <f>_xlfn.XLOOKUP(B10075,Cal_Date!B:B,Cal_Date!A:A,0)</f>
        <v>1</v>
      </c>
      <c r="E10075">
        <v>2018</v>
      </c>
      <c r="F10075" t="s">
        <v>126</v>
      </c>
      <c r="G10075" t="s">
        <v>130</v>
      </c>
      <c r="H10075" t="s">
        <v>11</v>
      </c>
      <c r="I10075" t="s">
        <v>11</v>
      </c>
      <c r="J10075" t="s">
        <v>15</v>
      </c>
      <c r="K10075" t="s">
        <v>42</v>
      </c>
      <c r="L10075">
        <v>1</v>
      </c>
      <c r="M10075">
        <v>1010</v>
      </c>
      <c r="O10075" t="s">
        <v>25</v>
      </c>
      <c r="R10075" t="s">
        <v>46</v>
      </c>
      <c r="S10075" s="49" t="str">
        <f t="shared" si="1257"/>
        <v>Card</v>
      </c>
      <c r="T10075" s="3">
        <v>0.04</v>
      </c>
      <c r="U10075" s="2">
        <v>3.24</v>
      </c>
      <c r="V10075" s="2">
        <v>0.99</v>
      </c>
      <c r="W10075" s="54">
        <f>_xlfn.XLOOKUP(M10075,Market!A:A,Market!F:F,0)</f>
        <v>0.08</v>
      </c>
      <c r="X10075" s="55">
        <f t="shared" si="1258"/>
        <v>0.12960000000000002</v>
      </c>
      <c r="Y10075" s="55">
        <f t="shared" si="1259"/>
        <v>2.25</v>
      </c>
      <c r="Z10075" s="54">
        <f t="shared" si="1260"/>
        <v>0.69444444444444442</v>
      </c>
      <c r="AA10075" s="49" t="str">
        <f t="shared" ca="1" si="1261"/>
        <v>Y</v>
      </c>
      <c r="AB10075" s="49">
        <f t="shared" ca="1" si="1262"/>
        <v>6</v>
      </c>
      <c r="AC10075" s="49" t="str">
        <f t="shared" ca="1" si="1263"/>
        <v>Y</v>
      </c>
    </row>
    <row r="10076" spans="1:29" x14ac:dyDescent="0.25">
      <c r="A10076">
        <v>11795</v>
      </c>
      <c r="B10076" s="9">
        <v>43197</v>
      </c>
      <c r="C10076" s="50" t="str">
        <f t="shared" si="1256"/>
        <v>N</v>
      </c>
      <c r="D10076" s="52">
        <f>_xlfn.XLOOKUP(B10076,Cal_Date!B:B,Cal_Date!A:A,0)</f>
        <v>1</v>
      </c>
      <c r="E10076">
        <v>2018</v>
      </c>
      <c r="F10076" t="s">
        <v>126</v>
      </c>
      <c r="G10076" t="s">
        <v>130</v>
      </c>
      <c r="H10076" t="s">
        <v>48</v>
      </c>
      <c r="I10076" t="s">
        <v>18</v>
      </c>
      <c r="J10076" t="s">
        <v>10</v>
      </c>
      <c r="K10076" t="s">
        <v>43</v>
      </c>
      <c r="L10076">
        <v>1</v>
      </c>
      <c r="M10076">
        <v>1008</v>
      </c>
      <c r="O10076" t="s">
        <v>28</v>
      </c>
      <c r="R10076" t="s">
        <v>46</v>
      </c>
      <c r="S10076" s="49" t="str">
        <f t="shared" si="1257"/>
        <v>Card</v>
      </c>
      <c r="T10076" s="3">
        <v>0.04</v>
      </c>
      <c r="U10076" s="2">
        <v>7.6229999999999993</v>
      </c>
      <c r="V10076" s="2">
        <v>1.46</v>
      </c>
      <c r="W10076" s="54">
        <f>_xlfn.XLOOKUP(M10076,Market!A:A,Market!F:F,0)</f>
        <v>8.8999999999999996E-2</v>
      </c>
      <c r="X10076" s="55">
        <f t="shared" si="1258"/>
        <v>0.30491999999999997</v>
      </c>
      <c r="Y10076" s="55">
        <f t="shared" si="1259"/>
        <v>6.1629999999999994</v>
      </c>
      <c r="Z10076" s="54">
        <f t="shared" si="1260"/>
        <v>0.80847435392889933</v>
      </c>
      <c r="AA10076" s="49" t="str">
        <f t="shared" ca="1" si="1261"/>
        <v>Y</v>
      </c>
      <c r="AB10076" s="49">
        <f t="shared" ca="1" si="1262"/>
        <v>6</v>
      </c>
      <c r="AC10076" s="49" t="str">
        <f t="shared" ca="1" si="1263"/>
        <v>Y</v>
      </c>
    </row>
    <row r="10077" spans="1:29" x14ac:dyDescent="0.25">
      <c r="A10077">
        <v>11796</v>
      </c>
      <c r="B10077" s="9">
        <v>43197</v>
      </c>
      <c r="C10077" s="50" t="str">
        <f t="shared" si="1256"/>
        <v>N</v>
      </c>
      <c r="D10077" s="52">
        <f>_xlfn.XLOOKUP(B10077,Cal_Date!B:B,Cal_Date!A:A,0)</f>
        <v>1</v>
      </c>
      <c r="E10077">
        <v>2018</v>
      </c>
      <c r="F10077" t="s">
        <v>126</v>
      </c>
      <c r="G10077" t="s">
        <v>130</v>
      </c>
      <c r="H10077" t="s">
        <v>11</v>
      </c>
      <c r="I10077" t="s">
        <v>11</v>
      </c>
      <c r="J10077" t="s">
        <v>15</v>
      </c>
      <c r="K10077" t="s">
        <v>42</v>
      </c>
      <c r="L10077">
        <v>1</v>
      </c>
      <c r="M10077">
        <v>1008</v>
      </c>
      <c r="O10077" t="s">
        <v>28</v>
      </c>
      <c r="R10077" t="s">
        <v>44</v>
      </c>
      <c r="S10077" s="49" t="str">
        <f t="shared" si="1257"/>
        <v>Card</v>
      </c>
      <c r="T10077" s="3">
        <v>0.03</v>
      </c>
      <c r="U10077" s="2">
        <v>3.2669999999999999</v>
      </c>
      <c r="V10077" s="2">
        <v>0.99</v>
      </c>
      <c r="W10077" s="54">
        <f>_xlfn.XLOOKUP(M10077,Market!A:A,Market!F:F,0)</f>
        <v>8.8999999999999996E-2</v>
      </c>
      <c r="X10077" s="55">
        <f t="shared" si="1258"/>
        <v>9.801E-2</v>
      </c>
      <c r="Y10077" s="55">
        <f t="shared" si="1259"/>
        <v>2.2770000000000001</v>
      </c>
      <c r="Z10077" s="54">
        <f t="shared" si="1260"/>
        <v>0.69696969696969702</v>
      </c>
      <c r="AA10077" s="49" t="str">
        <f t="shared" ca="1" si="1261"/>
        <v>Y</v>
      </c>
      <c r="AB10077" s="49">
        <f t="shared" ca="1" si="1262"/>
        <v>6</v>
      </c>
      <c r="AC10077" s="49" t="str">
        <f t="shared" ca="1" si="1263"/>
        <v>Y</v>
      </c>
    </row>
    <row r="10078" spans="1:29" x14ac:dyDescent="0.25">
      <c r="A10078">
        <v>11797</v>
      </c>
      <c r="B10078" s="9">
        <v>43197</v>
      </c>
      <c r="C10078" s="50" t="str">
        <f t="shared" si="1256"/>
        <v>N</v>
      </c>
      <c r="D10078" s="52">
        <f>_xlfn.XLOOKUP(B10078,Cal_Date!B:B,Cal_Date!A:A,0)</f>
        <v>1</v>
      </c>
      <c r="E10078">
        <v>2018</v>
      </c>
      <c r="F10078" t="s">
        <v>126</v>
      </c>
      <c r="G10078" t="s">
        <v>130</v>
      </c>
      <c r="H10078" t="s">
        <v>11</v>
      </c>
      <c r="I10078" t="s">
        <v>18</v>
      </c>
      <c r="J10078" t="s">
        <v>15</v>
      </c>
      <c r="K10078" t="s">
        <v>42</v>
      </c>
      <c r="L10078">
        <v>1</v>
      </c>
      <c r="M10078">
        <v>1008</v>
      </c>
      <c r="O10078" t="s">
        <v>28</v>
      </c>
      <c r="R10078" t="s">
        <v>46</v>
      </c>
      <c r="S10078" s="49" t="str">
        <f t="shared" si="1257"/>
        <v>Card</v>
      </c>
      <c r="T10078" s="3">
        <v>0.04</v>
      </c>
      <c r="U10078" s="2">
        <v>3.2669999999999999</v>
      </c>
      <c r="V10078" s="2">
        <v>1.52</v>
      </c>
      <c r="W10078" s="54">
        <f>_xlfn.XLOOKUP(M10078,Market!A:A,Market!F:F,0)</f>
        <v>8.8999999999999996E-2</v>
      </c>
      <c r="X10078" s="55">
        <f t="shared" si="1258"/>
        <v>0.13067999999999999</v>
      </c>
      <c r="Y10078" s="55">
        <f t="shared" si="1259"/>
        <v>1.7469999999999999</v>
      </c>
      <c r="Z10078" s="54">
        <f t="shared" si="1260"/>
        <v>0.53474135292317104</v>
      </c>
      <c r="AA10078" s="49" t="str">
        <f t="shared" ca="1" si="1261"/>
        <v>Y</v>
      </c>
      <c r="AB10078" s="49">
        <f t="shared" ca="1" si="1262"/>
        <v>6</v>
      </c>
      <c r="AC10078" s="49" t="str">
        <f t="shared" ca="1" si="1263"/>
        <v>Y</v>
      </c>
    </row>
    <row r="10079" spans="1:29" x14ac:dyDescent="0.25">
      <c r="A10079">
        <v>11798</v>
      </c>
      <c r="B10079" s="9">
        <v>43197</v>
      </c>
      <c r="C10079" s="50" t="str">
        <f t="shared" si="1256"/>
        <v>N</v>
      </c>
      <c r="D10079" s="52">
        <f>_xlfn.XLOOKUP(B10079,Cal_Date!B:B,Cal_Date!A:A,0)</f>
        <v>1</v>
      </c>
      <c r="E10079">
        <v>2018</v>
      </c>
      <c r="F10079" t="s">
        <v>126</v>
      </c>
      <c r="G10079" t="s">
        <v>130</v>
      </c>
      <c r="H10079" t="s">
        <v>48</v>
      </c>
      <c r="I10079" t="s">
        <v>18</v>
      </c>
      <c r="J10079" t="s">
        <v>10</v>
      </c>
      <c r="K10079" t="s">
        <v>43</v>
      </c>
      <c r="L10079">
        <v>2</v>
      </c>
      <c r="M10079">
        <v>1004</v>
      </c>
      <c r="O10079" t="s">
        <v>28</v>
      </c>
      <c r="R10079" t="s">
        <v>46</v>
      </c>
      <c r="S10079" s="49" t="str">
        <f t="shared" si="1257"/>
        <v>Card</v>
      </c>
      <c r="T10079" s="3">
        <v>0.04</v>
      </c>
      <c r="U10079" s="2">
        <v>14.84</v>
      </c>
      <c r="V10079" s="2">
        <v>2.92</v>
      </c>
      <c r="W10079" s="54">
        <f>_xlfn.XLOOKUP(M10079,Market!A:A,Market!F:F,0)</f>
        <v>0.06</v>
      </c>
      <c r="X10079" s="55">
        <f t="shared" si="1258"/>
        <v>0.59360000000000002</v>
      </c>
      <c r="Y10079" s="55">
        <f t="shared" si="1259"/>
        <v>11.92</v>
      </c>
      <c r="Z10079" s="54">
        <f t="shared" si="1260"/>
        <v>0.80323450134770891</v>
      </c>
      <c r="AA10079" s="49" t="str">
        <f t="shared" ca="1" si="1261"/>
        <v>Y</v>
      </c>
      <c r="AB10079" s="49">
        <f t="shared" ca="1" si="1262"/>
        <v>6</v>
      </c>
      <c r="AC10079" s="49" t="str">
        <f t="shared" ca="1" si="1263"/>
        <v>Y</v>
      </c>
    </row>
    <row r="10080" spans="1:29" x14ac:dyDescent="0.25">
      <c r="A10080">
        <v>11799</v>
      </c>
      <c r="B10080" s="9">
        <v>43197</v>
      </c>
      <c r="C10080" s="50" t="str">
        <f t="shared" si="1256"/>
        <v>N</v>
      </c>
      <c r="D10080" s="52">
        <f>_xlfn.XLOOKUP(B10080,Cal_Date!B:B,Cal_Date!A:A,0)</f>
        <v>1</v>
      </c>
      <c r="E10080">
        <v>2018</v>
      </c>
      <c r="F10080" t="s">
        <v>126</v>
      </c>
      <c r="G10080" t="s">
        <v>130</v>
      </c>
      <c r="H10080" t="s">
        <v>48</v>
      </c>
      <c r="I10080" t="s">
        <v>18</v>
      </c>
      <c r="J10080" t="s">
        <v>10</v>
      </c>
      <c r="K10080" t="s">
        <v>43</v>
      </c>
      <c r="L10080">
        <v>1</v>
      </c>
      <c r="M10080">
        <v>1009</v>
      </c>
      <c r="O10080" t="s">
        <v>28</v>
      </c>
      <c r="R10080" t="s">
        <v>46</v>
      </c>
      <c r="S10080" s="49" t="str">
        <f t="shared" si="1257"/>
        <v>Card</v>
      </c>
      <c r="T10080" s="3">
        <v>0.04</v>
      </c>
      <c r="U10080" s="2">
        <v>7.6229999999999993</v>
      </c>
      <c r="V10080" s="2">
        <v>1.46</v>
      </c>
      <c r="W10080" s="54">
        <f>_xlfn.XLOOKUP(M10080,Market!A:A,Market!F:F,0)</f>
        <v>8.8999999999999996E-2</v>
      </c>
      <c r="X10080" s="55">
        <f t="shared" si="1258"/>
        <v>0.30491999999999997</v>
      </c>
      <c r="Y10080" s="55">
        <f t="shared" si="1259"/>
        <v>6.1629999999999994</v>
      </c>
      <c r="Z10080" s="54">
        <f t="shared" si="1260"/>
        <v>0.80847435392889933</v>
      </c>
      <c r="AA10080" s="49" t="str">
        <f t="shared" ca="1" si="1261"/>
        <v>Y</v>
      </c>
      <c r="AB10080" s="49">
        <f t="shared" ca="1" si="1262"/>
        <v>6</v>
      </c>
      <c r="AC10080" s="49" t="str">
        <f t="shared" ca="1" si="1263"/>
        <v>Y</v>
      </c>
    </row>
    <row r="10081" spans="1:29" x14ac:dyDescent="0.25">
      <c r="A10081">
        <v>11800</v>
      </c>
      <c r="B10081" s="9">
        <v>43197</v>
      </c>
      <c r="C10081" s="50" t="str">
        <f t="shared" si="1256"/>
        <v>N</v>
      </c>
      <c r="D10081" s="52">
        <f>_xlfn.XLOOKUP(B10081,Cal_Date!B:B,Cal_Date!A:A,0)</f>
        <v>1</v>
      </c>
      <c r="E10081">
        <v>2018</v>
      </c>
      <c r="F10081" t="s">
        <v>126</v>
      </c>
      <c r="G10081" t="s">
        <v>130</v>
      </c>
      <c r="H10081" t="s">
        <v>14</v>
      </c>
      <c r="I10081" t="s">
        <v>18</v>
      </c>
      <c r="J10081" t="s">
        <v>15</v>
      </c>
      <c r="K10081" t="s">
        <v>43</v>
      </c>
      <c r="L10081">
        <v>1</v>
      </c>
      <c r="M10081">
        <v>1010</v>
      </c>
      <c r="O10081" t="s">
        <v>25</v>
      </c>
      <c r="R10081" t="s">
        <v>44</v>
      </c>
      <c r="S10081" s="49" t="str">
        <f t="shared" si="1257"/>
        <v>Card</v>
      </c>
      <c r="T10081" s="3">
        <v>0.03</v>
      </c>
      <c r="U10081" s="2">
        <v>5.4</v>
      </c>
      <c r="V10081" s="2">
        <v>2.2200000000000002</v>
      </c>
      <c r="W10081" s="54">
        <f>_xlfn.XLOOKUP(M10081,Market!A:A,Market!F:F,0)</f>
        <v>0.08</v>
      </c>
      <c r="X10081" s="55">
        <f t="shared" si="1258"/>
        <v>0.16200000000000001</v>
      </c>
      <c r="Y10081" s="55">
        <f t="shared" si="1259"/>
        <v>3.18</v>
      </c>
      <c r="Z10081" s="54">
        <f t="shared" si="1260"/>
        <v>0.58888888888888891</v>
      </c>
      <c r="AA10081" s="49" t="str">
        <f t="shared" ca="1" si="1261"/>
        <v>Y</v>
      </c>
      <c r="AB10081" s="49">
        <f t="shared" ca="1" si="1262"/>
        <v>6</v>
      </c>
      <c r="AC10081" s="49" t="str">
        <f t="shared" ca="1" si="1263"/>
        <v>Y</v>
      </c>
    </row>
    <row r="10082" spans="1:29" x14ac:dyDescent="0.25">
      <c r="A10082">
        <v>11801</v>
      </c>
      <c r="B10082" s="9">
        <v>43197</v>
      </c>
      <c r="C10082" s="50" t="str">
        <f t="shared" si="1256"/>
        <v>N</v>
      </c>
      <c r="D10082" s="52">
        <f>_xlfn.XLOOKUP(B10082,Cal_Date!B:B,Cal_Date!A:A,0)</f>
        <v>1</v>
      </c>
      <c r="E10082">
        <v>2018</v>
      </c>
      <c r="F10082" t="s">
        <v>126</v>
      </c>
      <c r="G10082" t="s">
        <v>130</v>
      </c>
      <c r="H10082" t="s">
        <v>14</v>
      </c>
      <c r="I10082" t="s">
        <v>18</v>
      </c>
      <c r="J10082" t="s">
        <v>15</v>
      </c>
      <c r="K10082" t="s">
        <v>43</v>
      </c>
      <c r="L10082">
        <v>1</v>
      </c>
      <c r="M10082">
        <v>1011</v>
      </c>
      <c r="O10082" t="s">
        <v>25</v>
      </c>
      <c r="R10082" t="s">
        <v>46</v>
      </c>
      <c r="S10082" s="49" t="str">
        <f t="shared" si="1257"/>
        <v>Card</v>
      </c>
      <c r="T10082" s="3">
        <v>0.04</v>
      </c>
      <c r="U10082" s="2">
        <v>5.3000000000000007</v>
      </c>
      <c r="V10082" s="2">
        <v>2.2200000000000002</v>
      </c>
      <c r="W10082" s="54">
        <f>_xlfn.XLOOKUP(M10082,Market!A:A,Market!F:F,0)</f>
        <v>0.06</v>
      </c>
      <c r="X10082" s="55">
        <f t="shared" si="1258"/>
        <v>0.21200000000000002</v>
      </c>
      <c r="Y10082" s="55">
        <f t="shared" si="1259"/>
        <v>3.0800000000000005</v>
      </c>
      <c r="Z10082" s="54">
        <f t="shared" si="1260"/>
        <v>0.5811320754716981</v>
      </c>
      <c r="AA10082" s="49" t="str">
        <f t="shared" ca="1" si="1261"/>
        <v>Y</v>
      </c>
      <c r="AB10082" s="49">
        <f t="shared" ca="1" si="1262"/>
        <v>6</v>
      </c>
      <c r="AC10082" s="49" t="str">
        <f t="shared" ca="1" si="1263"/>
        <v>Y</v>
      </c>
    </row>
    <row r="10083" spans="1:29" x14ac:dyDescent="0.25">
      <c r="A10083">
        <v>11802</v>
      </c>
      <c r="B10083" s="9">
        <v>43197</v>
      </c>
      <c r="C10083" s="50" t="str">
        <f t="shared" si="1256"/>
        <v>N</v>
      </c>
      <c r="D10083" s="52">
        <f>_xlfn.XLOOKUP(B10083,Cal_Date!B:B,Cal_Date!A:A,0)</f>
        <v>1</v>
      </c>
      <c r="E10083">
        <v>2018</v>
      </c>
      <c r="F10083" t="s">
        <v>126</v>
      </c>
      <c r="G10083" t="s">
        <v>130</v>
      </c>
      <c r="H10083" t="s">
        <v>14</v>
      </c>
      <c r="I10083" t="s">
        <v>18</v>
      </c>
      <c r="J10083" t="s">
        <v>15</v>
      </c>
      <c r="K10083" t="s">
        <v>43</v>
      </c>
      <c r="L10083">
        <v>1</v>
      </c>
      <c r="M10083">
        <v>1011</v>
      </c>
      <c r="O10083" t="s">
        <v>25</v>
      </c>
      <c r="R10083" t="s">
        <v>46</v>
      </c>
      <c r="S10083" s="49" t="str">
        <f t="shared" si="1257"/>
        <v>Card</v>
      </c>
      <c r="T10083" s="3">
        <v>0.04</v>
      </c>
      <c r="U10083" s="2">
        <v>5.3000000000000007</v>
      </c>
      <c r="V10083" s="2">
        <v>2.2200000000000002</v>
      </c>
      <c r="W10083" s="54">
        <f>_xlfn.XLOOKUP(M10083,Market!A:A,Market!F:F,0)</f>
        <v>0.06</v>
      </c>
      <c r="X10083" s="55">
        <f t="shared" si="1258"/>
        <v>0.21200000000000002</v>
      </c>
      <c r="Y10083" s="55">
        <f t="shared" si="1259"/>
        <v>3.0800000000000005</v>
      </c>
      <c r="Z10083" s="54">
        <f t="shared" si="1260"/>
        <v>0.5811320754716981</v>
      </c>
      <c r="AA10083" s="49" t="str">
        <f t="shared" ca="1" si="1261"/>
        <v>Y</v>
      </c>
      <c r="AB10083" s="49">
        <f t="shared" ca="1" si="1262"/>
        <v>6</v>
      </c>
      <c r="AC10083" s="49" t="str">
        <f t="shared" ca="1" si="1263"/>
        <v>Y</v>
      </c>
    </row>
    <row r="10084" spans="1:29" x14ac:dyDescent="0.25">
      <c r="A10084">
        <v>11803</v>
      </c>
      <c r="B10084" s="9">
        <v>43197</v>
      </c>
      <c r="C10084" s="50" t="str">
        <f t="shared" si="1256"/>
        <v>N</v>
      </c>
      <c r="D10084" s="52">
        <f>_xlfn.XLOOKUP(B10084,Cal_Date!B:B,Cal_Date!A:A,0)</f>
        <v>1</v>
      </c>
      <c r="E10084">
        <v>2018</v>
      </c>
      <c r="F10084" t="s">
        <v>126</v>
      </c>
      <c r="G10084" t="s">
        <v>130</v>
      </c>
      <c r="H10084" t="s">
        <v>11</v>
      </c>
      <c r="I10084" t="s">
        <v>11</v>
      </c>
      <c r="J10084" t="s">
        <v>15</v>
      </c>
      <c r="K10084" t="s">
        <v>42</v>
      </c>
      <c r="L10084">
        <v>1</v>
      </c>
      <c r="M10084">
        <v>1011</v>
      </c>
      <c r="O10084" t="s">
        <v>25</v>
      </c>
      <c r="R10084" t="s">
        <v>44</v>
      </c>
      <c r="S10084" s="49" t="str">
        <f t="shared" si="1257"/>
        <v>Card</v>
      </c>
      <c r="T10084" s="3">
        <v>0.03</v>
      </c>
      <c r="U10084" s="2">
        <v>3.18</v>
      </c>
      <c r="V10084" s="2">
        <v>0.99</v>
      </c>
      <c r="W10084" s="54">
        <f>_xlfn.XLOOKUP(M10084,Market!A:A,Market!F:F,0)</f>
        <v>0.06</v>
      </c>
      <c r="X10084" s="55">
        <f t="shared" si="1258"/>
        <v>9.5399999999999999E-2</v>
      </c>
      <c r="Y10084" s="55">
        <f t="shared" si="1259"/>
        <v>2.1900000000000004</v>
      </c>
      <c r="Z10084" s="54">
        <f t="shared" si="1260"/>
        <v>0.68867924528301894</v>
      </c>
      <c r="AA10084" s="49" t="str">
        <f t="shared" ca="1" si="1261"/>
        <v>Y</v>
      </c>
      <c r="AB10084" s="49">
        <f t="shared" ca="1" si="1262"/>
        <v>6</v>
      </c>
      <c r="AC10084" s="49" t="str">
        <f t="shared" ca="1" si="1263"/>
        <v>Y</v>
      </c>
    </row>
    <row r="10085" spans="1:29" x14ac:dyDescent="0.25">
      <c r="A10085">
        <v>11804</v>
      </c>
      <c r="B10085" s="9">
        <v>43197</v>
      </c>
      <c r="C10085" s="50" t="str">
        <f t="shared" si="1256"/>
        <v>N</v>
      </c>
      <c r="D10085" s="52">
        <f>_xlfn.XLOOKUP(B10085,Cal_Date!B:B,Cal_Date!A:A,0)</f>
        <v>1</v>
      </c>
      <c r="E10085">
        <v>2018</v>
      </c>
      <c r="F10085" t="s">
        <v>126</v>
      </c>
      <c r="G10085" t="s">
        <v>130</v>
      </c>
      <c r="H10085" t="s">
        <v>11</v>
      </c>
      <c r="I10085" t="s">
        <v>11</v>
      </c>
      <c r="J10085" t="s">
        <v>15</v>
      </c>
      <c r="K10085" t="s">
        <v>42</v>
      </c>
      <c r="L10085">
        <v>2</v>
      </c>
      <c r="M10085">
        <v>1001</v>
      </c>
      <c r="O10085" t="s">
        <v>25</v>
      </c>
      <c r="R10085" t="s">
        <v>44</v>
      </c>
      <c r="S10085" s="49" t="str">
        <f t="shared" si="1257"/>
        <v>Card</v>
      </c>
      <c r="T10085" s="3">
        <v>0.03</v>
      </c>
      <c r="U10085" s="2">
        <v>6.36</v>
      </c>
      <c r="V10085" s="2">
        <v>1.98</v>
      </c>
      <c r="W10085" s="54">
        <f>_xlfn.XLOOKUP(M10085,Market!A:A,Market!F:F,0)</f>
        <v>0.06</v>
      </c>
      <c r="X10085" s="55">
        <f t="shared" si="1258"/>
        <v>0.1908</v>
      </c>
      <c r="Y10085" s="55">
        <f t="shared" si="1259"/>
        <v>4.3800000000000008</v>
      </c>
      <c r="Z10085" s="54">
        <f t="shared" si="1260"/>
        <v>0.68867924528301894</v>
      </c>
      <c r="AA10085" s="49" t="str">
        <f t="shared" ca="1" si="1261"/>
        <v>Y</v>
      </c>
      <c r="AB10085" s="49">
        <f t="shared" ca="1" si="1262"/>
        <v>6</v>
      </c>
      <c r="AC10085" s="49" t="str">
        <f t="shared" ca="1" si="1263"/>
        <v>Y</v>
      </c>
    </row>
    <row r="10086" spans="1:29" x14ac:dyDescent="0.25">
      <c r="A10086">
        <v>11805</v>
      </c>
      <c r="B10086" s="9">
        <v>43197</v>
      </c>
      <c r="C10086" s="50" t="str">
        <f t="shared" si="1256"/>
        <v>N</v>
      </c>
      <c r="D10086" s="52">
        <f>_xlfn.XLOOKUP(B10086,Cal_Date!B:B,Cal_Date!A:A,0)</f>
        <v>1</v>
      </c>
      <c r="E10086">
        <v>2018</v>
      </c>
      <c r="F10086" t="s">
        <v>126</v>
      </c>
      <c r="G10086" t="s">
        <v>130</v>
      </c>
      <c r="H10086" t="s">
        <v>48</v>
      </c>
      <c r="I10086" t="s">
        <v>18</v>
      </c>
      <c r="J10086" t="s">
        <v>10</v>
      </c>
      <c r="K10086" t="s">
        <v>43</v>
      </c>
      <c r="L10086">
        <v>2</v>
      </c>
      <c r="M10086">
        <v>1000</v>
      </c>
      <c r="O10086" t="s">
        <v>25</v>
      </c>
      <c r="R10086" t="s">
        <v>46</v>
      </c>
      <c r="S10086" s="49" t="str">
        <f t="shared" si="1257"/>
        <v>Card</v>
      </c>
      <c r="T10086" s="3">
        <v>0.04</v>
      </c>
      <c r="U10086" s="2">
        <v>15.120000000000001</v>
      </c>
      <c r="V10086" s="2">
        <v>2.92</v>
      </c>
      <c r="W10086" s="54">
        <f>_xlfn.XLOOKUP(M10086,Market!A:A,Market!F:F,0)</f>
        <v>0.08</v>
      </c>
      <c r="X10086" s="55">
        <f t="shared" si="1258"/>
        <v>0.6048</v>
      </c>
      <c r="Y10086" s="55">
        <f t="shared" si="1259"/>
        <v>12.200000000000001</v>
      </c>
      <c r="Z10086" s="54">
        <f t="shared" si="1260"/>
        <v>0.80687830687830686</v>
      </c>
      <c r="AA10086" s="49" t="str">
        <f t="shared" ca="1" si="1261"/>
        <v>Y</v>
      </c>
      <c r="AB10086" s="49">
        <f t="shared" ca="1" si="1262"/>
        <v>6</v>
      </c>
      <c r="AC10086" s="49" t="str">
        <f t="shared" ca="1" si="1263"/>
        <v>Y</v>
      </c>
    </row>
    <row r="10087" spans="1:29" x14ac:dyDescent="0.25">
      <c r="A10087">
        <v>11806</v>
      </c>
      <c r="B10087" s="9">
        <v>43197</v>
      </c>
      <c r="C10087" s="50" t="str">
        <f t="shared" si="1256"/>
        <v>N</v>
      </c>
      <c r="D10087" s="52">
        <f>_xlfn.XLOOKUP(B10087,Cal_Date!B:B,Cal_Date!A:A,0)</f>
        <v>1</v>
      </c>
      <c r="E10087">
        <v>2018</v>
      </c>
      <c r="F10087" t="s">
        <v>126</v>
      </c>
      <c r="G10087" t="s">
        <v>130</v>
      </c>
      <c r="H10087" t="s">
        <v>11</v>
      </c>
      <c r="I10087" t="s">
        <v>11</v>
      </c>
      <c r="J10087" t="s">
        <v>15</v>
      </c>
      <c r="K10087" t="s">
        <v>42</v>
      </c>
      <c r="L10087">
        <v>1</v>
      </c>
      <c r="M10087">
        <v>1000</v>
      </c>
      <c r="O10087" t="s">
        <v>25</v>
      </c>
      <c r="R10087" t="s">
        <v>44</v>
      </c>
      <c r="S10087" s="49" t="str">
        <f t="shared" si="1257"/>
        <v>Card</v>
      </c>
      <c r="T10087" s="3">
        <v>0.03</v>
      </c>
      <c r="U10087" s="2">
        <v>3.24</v>
      </c>
      <c r="V10087" s="2">
        <v>0.99</v>
      </c>
      <c r="W10087" s="54">
        <f>_xlfn.XLOOKUP(M10087,Market!A:A,Market!F:F,0)</f>
        <v>0.08</v>
      </c>
      <c r="X10087" s="55">
        <f t="shared" si="1258"/>
        <v>9.7200000000000009E-2</v>
      </c>
      <c r="Y10087" s="55">
        <f t="shared" si="1259"/>
        <v>2.25</v>
      </c>
      <c r="Z10087" s="54">
        <f t="shared" si="1260"/>
        <v>0.69444444444444442</v>
      </c>
      <c r="AA10087" s="49" t="str">
        <f t="shared" ca="1" si="1261"/>
        <v>Y</v>
      </c>
      <c r="AB10087" s="49">
        <f t="shared" ca="1" si="1262"/>
        <v>6</v>
      </c>
      <c r="AC10087" s="49" t="str">
        <f t="shared" ca="1" si="1263"/>
        <v>Y</v>
      </c>
    </row>
    <row r="10088" spans="1:29" x14ac:dyDescent="0.25">
      <c r="A10088">
        <v>11807</v>
      </c>
      <c r="B10088" s="9">
        <v>43197</v>
      </c>
      <c r="C10088" s="50" t="str">
        <f t="shared" si="1256"/>
        <v>N</v>
      </c>
      <c r="D10088" s="52">
        <f>_xlfn.XLOOKUP(B10088,Cal_Date!B:B,Cal_Date!A:A,0)</f>
        <v>1</v>
      </c>
      <c r="E10088">
        <v>2018</v>
      </c>
      <c r="F10088" t="s">
        <v>126</v>
      </c>
      <c r="G10088" t="s">
        <v>130</v>
      </c>
      <c r="H10088" t="s">
        <v>14</v>
      </c>
      <c r="I10088" t="s">
        <v>18</v>
      </c>
      <c r="J10088" t="s">
        <v>15</v>
      </c>
      <c r="K10088" t="s">
        <v>43</v>
      </c>
      <c r="L10088">
        <v>1</v>
      </c>
      <c r="M10088">
        <v>1002</v>
      </c>
      <c r="O10088" t="s">
        <v>28</v>
      </c>
      <c r="R10088" t="s">
        <v>44</v>
      </c>
      <c r="S10088" s="49" t="str">
        <f t="shared" si="1257"/>
        <v>Card</v>
      </c>
      <c r="T10088" s="3">
        <v>0.03</v>
      </c>
      <c r="U10088" s="2">
        <v>5.3000000000000007</v>
      </c>
      <c r="V10088" s="2">
        <v>2.2200000000000002</v>
      </c>
      <c r="W10088" s="54">
        <f>_xlfn.XLOOKUP(M10088,Market!A:A,Market!F:F,0)</f>
        <v>0.06</v>
      </c>
      <c r="X10088" s="55">
        <f t="shared" si="1258"/>
        <v>0.159</v>
      </c>
      <c r="Y10088" s="55">
        <f t="shared" si="1259"/>
        <v>3.0800000000000005</v>
      </c>
      <c r="Z10088" s="54">
        <f t="shared" si="1260"/>
        <v>0.5811320754716981</v>
      </c>
      <c r="AA10088" s="49" t="str">
        <f t="shared" ca="1" si="1261"/>
        <v>Y</v>
      </c>
      <c r="AB10088" s="49">
        <f t="shared" ca="1" si="1262"/>
        <v>6</v>
      </c>
      <c r="AC10088" s="49" t="str">
        <f t="shared" ca="1" si="1263"/>
        <v>Y</v>
      </c>
    </row>
    <row r="10089" spans="1:29" x14ac:dyDescent="0.25">
      <c r="A10089">
        <v>11808</v>
      </c>
      <c r="B10089" s="9">
        <v>43197</v>
      </c>
      <c r="C10089" s="50" t="str">
        <f t="shared" si="1256"/>
        <v>N</v>
      </c>
      <c r="D10089" s="52">
        <f>_xlfn.XLOOKUP(B10089,Cal_Date!B:B,Cal_Date!A:A,0)</f>
        <v>1</v>
      </c>
      <c r="E10089">
        <v>2018</v>
      </c>
      <c r="F10089" t="s">
        <v>126</v>
      </c>
      <c r="G10089" t="s">
        <v>130</v>
      </c>
      <c r="H10089" t="s">
        <v>11</v>
      </c>
      <c r="I10089" t="s">
        <v>18</v>
      </c>
      <c r="J10089" t="s">
        <v>15</v>
      </c>
      <c r="K10089" t="s">
        <v>42</v>
      </c>
      <c r="L10089">
        <v>1</v>
      </c>
      <c r="M10089">
        <v>1003</v>
      </c>
      <c r="O10089" t="s">
        <v>25</v>
      </c>
      <c r="R10089" t="s">
        <v>47</v>
      </c>
      <c r="S10089" s="49" t="str">
        <f t="shared" si="1257"/>
        <v>Card</v>
      </c>
      <c r="T10089" s="3">
        <v>3.5000000000000003E-2</v>
      </c>
      <c r="U10089" s="2">
        <v>3.18</v>
      </c>
      <c r="V10089" s="2">
        <v>1.52</v>
      </c>
      <c r="W10089" s="54">
        <f>_xlfn.XLOOKUP(M10089,Market!A:A,Market!F:F,0)</f>
        <v>0.06</v>
      </c>
      <c r="X10089" s="55">
        <f t="shared" si="1258"/>
        <v>0.11130000000000001</v>
      </c>
      <c r="Y10089" s="55">
        <f t="shared" si="1259"/>
        <v>1.6600000000000001</v>
      </c>
      <c r="Z10089" s="54">
        <f t="shared" si="1260"/>
        <v>0.5220125786163522</v>
      </c>
      <c r="AA10089" s="49" t="str">
        <f t="shared" ca="1" si="1261"/>
        <v>Y</v>
      </c>
      <c r="AB10089" s="49">
        <f t="shared" ca="1" si="1262"/>
        <v>6</v>
      </c>
      <c r="AC10089" s="49" t="str">
        <f t="shared" ca="1" si="1263"/>
        <v>Y</v>
      </c>
    </row>
    <row r="10090" spans="1:29" x14ac:dyDescent="0.25">
      <c r="A10090">
        <v>11809</v>
      </c>
      <c r="B10090" s="9">
        <v>43197</v>
      </c>
      <c r="C10090" s="50" t="str">
        <f t="shared" si="1256"/>
        <v>N</v>
      </c>
      <c r="D10090" s="52">
        <f>_xlfn.XLOOKUP(B10090,Cal_Date!B:B,Cal_Date!A:A,0)</f>
        <v>1</v>
      </c>
      <c r="E10090">
        <v>2018</v>
      </c>
      <c r="F10090" t="s">
        <v>126</v>
      </c>
      <c r="G10090" t="s">
        <v>130</v>
      </c>
      <c r="H10090" t="s">
        <v>11</v>
      </c>
      <c r="I10090" t="s">
        <v>11</v>
      </c>
      <c r="J10090" t="s">
        <v>15</v>
      </c>
      <c r="K10090" t="s">
        <v>42</v>
      </c>
      <c r="L10090">
        <v>2</v>
      </c>
      <c r="M10090">
        <v>1005</v>
      </c>
      <c r="O10090" t="s">
        <v>25</v>
      </c>
      <c r="R10090" t="s">
        <v>47</v>
      </c>
      <c r="S10090" s="49" t="str">
        <f t="shared" si="1257"/>
        <v>Card</v>
      </c>
      <c r="T10090" s="3">
        <v>3.5000000000000003E-2</v>
      </c>
      <c r="U10090" s="2">
        <v>6.5339999999999998</v>
      </c>
      <c r="V10090" s="2">
        <v>1.98</v>
      </c>
      <c r="W10090" s="54">
        <f>_xlfn.XLOOKUP(M10090,Market!A:A,Market!F:F,0)</f>
        <v>8.8999999999999996E-2</v>
      </c>
      <c r="X10090" s="55">
        <f t="shared" si="1258"/>
        <v>0.22869</v>
      </c>
      <c r="Y10090" s="55">
        <f t="shared" si="1259"/>
        <v>4.5540000000000003</v>
      </c>
      <c r="Z10090" s="54">
        <f t="shared" si="1260"/>
        <v>0.69696969696969702</v>
      </c>
      <c r="AA10090" s="49" t="str">
        <f t="shared" ca="1" si="1261"/>
        <v>Y</v>
      </c>
      <c r="AB10090" s="49">
        <f t="shared" ca="1" si="1262"/>
        <v>6</v>
      </c>
      <c r="AC10090" s="49" t="str">
        <f t="shared" ca="1" si="1263"/>
        <v>Y</v>
      </c>
    </row>
    <row r="10091" spans="1:29" x14ac:dyDescent="0.25">
      <c r="A10091">
        <v>11810</v>
      </c>
      <c r="B10091" s="9">
        <v>43197</v>
      </c>
      <c r="C10091" s="50" t="str">
        <f t="shared" si="1256"/>
        <v>N</v>
      </c>
      <c r="D10091" s="52">
        <f>_xlfn.XLOOKUP(B10091,Cal_Date!B:B,Cal_Date!A:A,0)</f>
        <v>1</v>
      </c>
      <c r="E10091">
        <v>2018</v>
      </c>
      <c r="F10091" t="s">
        <v>126</v>
      </c>
      <c r="G10091" t="s">
        <v>130</v>
      </c>
      <c r="H10091" t="s">
        <v>11</v>
      </c>
      <c r="I10091" t="s">
        <v>11</v>
      </c>
      <c r="J10091" t="s">
        <v>15</v>
      </c>
      <c r="K10091" t="s">
        <v>42</v>
      </c>
      <c r="L10091">
        <v>1</v>
      </c>
      <c r="M10091">
        <v>1005</v>
      </c>
      <c r="O10091" t="s">
        <v>25</v>
      </c>
      <c r="R10091" t="s">
        <v>46</v>
      </c>
      <c r="S10091" s="49" t="str">
        <f t="shared" si="1257"/>
        <v>Card</v>
      </c>
      <c r="T10091" s="3">
        <v>0.04</v>
      </c>
      <c r="U10091" s="2">
        <v>3.2669999999999999</v>
      </c>
      <c r="V10091" s="2">
        <v>0.99</v>
      </c>
      <c r="W10091" s="54">
        <f>_xlfn.XLOOKUP(M10091,Market!A:A,Market!F:F,0)</f>
        <v>8.8999999999999996E-2</v>
      </c>
      <c r="X10091" s="55">
        <f t="shared" si="1258"/>
        <v>0.13067999999999999</v>
      </c>
      <c r="Y10091" s="55">
        <f t="shared" si="1259"/>
        <v>2.2770000000000001</v>
      </c>
      <c r="Z10091" s="54">
        <f t="shared" si="1260"/>
        <v>0.69696969696969702</v>
      </c>
      <c r="AA10091" s="49" t="str">
        <f t="shared" ca="1" si="1261"/>
        <v>Y</v>
      </c>
      <c r="AB10091" s="49">
        <f t="shared" ca="1" si="1262"/>
        <v>6</v>
      </c>
      <c r="AC10091" s="49" t="str">
        <f t="shared" ca="1" si="1263"/>
        <v>Y</v>
      </c>
    </row>
    <row r="10092" spans="1:29" x14ac:dyDescent="0.25">
      <c r="A10092">
        <v>11811</v>
      </c>
      <c r="B10092" s="9">
        <v>43197</v>
      </c>
      <c r="C10092" s="50" t="str">
        <f t="shared" si="1256"/>
        <v>N</v>
      </c>
      <c r="D10092" s="52">
        <f>_xlfn.XLOOKUP(B10092,Cal_Date!B:B,Cal_Date!A:A,0)</f>
        <v>1</v>
      </c>
      <c r="E10092">
        <v>2018</v>
      </c>
      <c r="F10092" t="s">
        <v>126</v>
      </c>
      <c r="G10092" t="s">
        <v>130</v>
      </c>
      <c r="H10092" t="s">
        <v>14</v>
      </c>
      <c r="I10092" t="s">
        <v>18</v>
      </c>
      <c r="J10092" t="s">
        <v>15</v>
      </c>
      <c r="K10092" t="s">
        <v>43</v>
      </c>
      <c r="L10092">
        <v>2</v>
      </c>
      <c r="M10092">
        <v>1006</v>
      </c>
      <c r="O10092" t="s">
        <v>28</v>
      </c>
      <c r="R10092" t="s">
        <v>46</v>
      </c>
      <c r="S10092" s="49" t="str">
        <f t="shared" si="1257"/>
        <v>Card</v>
      </c>
      <c r="T10092" s="3">
        <v>0.04</v>
      </c>
      <c r="U10092" s="2">
        <v>10.89</v>
      </c>
      <c r="V10092" s="2">
        <v>4.4400000000000004</v>
      </c>
      <c r="W10092" s="54">
        <f>_xlfn.XLOOKUP(M10092,Market!A:A,Market!F:F,0)</f>
        <v>8.8999999999999996E-2</v>
      </c>
      <c r="X10092" s="55">
        <f t="shared" si="1258"/>
        <v>0.43560000000000004</v>
      </c>
      <c r="Y10092" s="55">
        <f t="shared" si="1259"/>
        <v>6.45</v>
      </c>
      <c r="Z10092" s="54">
        <f t="shared" si="1260"/>
        <v>0.59228650137741046</v>
      </c>
      <c r="AA10092" s="49" t="str">
        <f t="shared" ca="1" si="1261"/>
        <v>Y</v>
      </c>
      <c r="AB10092" s="49">
        <f t="shared" ca="1" si="1262"/>
        <v>6</v>
      </c>
      <c r="AC10092" s="49" t="str">
        <f t="shared" ca="1" si="1263"/>
        <v>Y</v>
      </c>
    </row>
    <row r="10093" spans="1:29" x14ac:dyDescent="0.25">
      <c r="A10093">
        <v>11812</v>
      </c>
      <c r="B10093" s="9">
        <v>43197</v>
      </c>
      <c r="C10093" s="50" t="str">
        <f t="shared" si="1256"/>
        <v>N</v>
      </c>
      <c r="D10093" s="52">
        <f>_xlfn.XLOOKUP(B10093,Cal_Date!B:B,Cal_Date!A:A,0)</f>
        <v>1</v>
      </c>
      <c r="E10093">
        <v>2018</v>
      </c>
      <c r="F10093" t="s">
        <v>126</v>
      </c>
      <c r="G10093" t="s">
        <v>130</v>
      </c>
      <c r="H10093" t="s">
        <v>48</v>
      </c>
      <c r="I10093" t="s">
        <v>18</v>
      </c>
      <c r="J10093" t="s">
        <v>10</v>
      </c>
      <c r="K10093" t="s">
        <v>43</v>
      </c>
      <c r="L10093">
        <v>1</v>
      </c>
      <c r="M10093">
        <v>1007</v>
      </c>
      <c r="O10093" t="s">
        <v>28</v>
      </c>
      <c r="R10093" t="s">
        <v>44</v>
      </c>
      <c r="S10093" s="49" t="str">
        <f t="shared" si="1257"/>
        <v>Card</v>
      </c>
      <c r="T10093" s="3">
        <v>0.03</v>
      </c>
      <c r="U10093" s="2">
        <v>7.6229999999999993</v>
      </c>
      <c r="V10093" s="2">
        <v>1.46</v>
      </c>
      <c r="W10093" s="54">
        <f>_xlfn.XLOOKUP(M10093,Market!A:A,Market!F:F,0)</f>
        <v>8.8999999999999996E-2</v>
      </c>
      <c r="X10093" s="55">
        <f t="shared" si="1258"/>
        <v>0.22868999999999998</v>
      </c>
      <c r="Y10093" s="55">
        <f t="shared" si="1259"/>
        <v>6.1629999999999994</v>
      </c>
      <c r="Z10093" s="54">
        <f t="shared" si="1260"/>
        <v>0.80847435392889933</v>
      </c>
      <c r="AA10093" s="49" t="str">
        <f t="shared" ca="1" si="1261"/>
        <v>Y</v>
      </c>
      <c r="AB10093" s="49">
        <f t="shared" ca="1" si="1262"/>
        <v>6</v>
      </c>
      <c r="AC10093" s="49" t="str">
        <f t="shared" ca="1" si="1263"/>
        <v>Y</v>
      </c>
    </row>
    <row r="10094" spans="1:29" x14ac:dyDescent="0.25">
      <c r="A10094">
        <v>11813</v>
      </c>
      <c r="B10094" s="9">
        <v>43197</v>
      </c>
      <c r="C10094" s="50" t="str">
        <f t="shared" si="1256"/>
        <v>N</v>
      </c>
      <c r="D10094" s="52">
        <f>_xlfn.XLOOKUP(B10094,Cal_Date!B:B,Cal_Date!A:A,0)</f>
        <v>1</v>
      </c>
      <c r="E10094">
        <v>2018</v>
      </c>
      <c r="F10094" t="s">
        <v>126</v>
      </c>
      <c r="G10094" t="s">
        <v>130</v>
      </c>
      <c r="H10094" t="s">
        <v>11</v>
      </c>
      <c r="I10094" t="s">
        <v>11</v>
      </c>
      <c r="J10094" t="s">
        <v>15</v>
      </c>
      <c r="K10094" t="s">
        <v>42</v>
      </c>
      <c r="L10094">
        <v>2</v>
      </c>
      <c r="M10094">
        <v>1008</v>
      </c>
      <c r="O10094" t="s">
        <v>28</v>
      </c>
      <c r="R10094" t="s">
        <v>47</v>
      </c>
      <c r="S10094" s="49" t="str">
        <f t="shared" si="1257"/>
        <v>Card</v>
      </c>
      <c r="T10094" s="3">
        <v>3.5000000000000003E-2</v>
      </c>
      <c r="U10094" s="2">
        <v>6.5339999999999998</v>
      </c>
      <c r="V10094" s="2">
        <v>1.98</v>
      </c>
      <c r="W10094" s="54">
        <f>_xlfn.XLOOKUP(M10094,Market!A:A,Market!F:F,0)</f>
        <v>8.8999999999999996E-2</v>
      </c>
      <c r="X10094" s="55">
        <f t="shared" si="1258"/>
        <v>0.22869</v>
      </c>
      <c r="Y10094" s="55">
        <f t="shared" si="1259"/>
        <v>4.5540000000000003</v>
      </c>
      <c r="Z10094" s="54">
        <f t="shared" si="1260"/>
        <v>0.69696969696969702</v>
      </c>
      <c r="AA10094" s="49" t="str">
        <f t="shared" ca="1" si="1261"/>
        <v>Y</v>
      </c>
      <c r="AB10094" s="49">
        <f t="shared" ca="1" si="1262"/>
        <v>6</v>
      </c>
      <c r="AC10094" s="49" t="str">
        <f t="shared" ca="1" si="1263"/>
        <v>Y</v>
      </c>
    </row>
    <row r="10095" spans="1:29" x14ac:dyDescent="0.25">
      <c r="A10095">
        <v>11814</v>
      </c>
      <c r="B10095" s="9">
        <v>43197</v>
      </c>
      <c r="C10095" s="50" t="str">
        <f t="shared" si="1256"/>
        <v>N</v>
      </c>
      <c r="D10095" s="52">
        <f>_xlfn.XLOOKUP(B10095,Cal_Date!B:B,Cal_Date!A:A,0)</f>
        <v>1</v>
      </c>
      <c r="E10095">
        <v>2018</v>
      </c>
      <c r="F10095" t="s">
        <v>126</v>
      </c>
      <c r="G10095" t="s">
        <v>130</v>
      </c>
      <c r="H10095" t="s">
        <v>11</v>
      </c>
      <c r="I10095" t="s">
        <v>11</v>
      </c>
      <c r="J10095" t="s">
        <v>15</v>
      </c>
      <c r="K10095" t="s">
        <v>42</v>
      </c>
      <c r="L10095">
        <v>1</v>
      </c>
      <c r="M10095">
        <v>1009</v>
      </c>
      <c r="O10095" t="s">
        <v>28</v>
      </c>
      <c r="R10095" t="s">
        <v>47</v>
      </c>
      <c r="S10095" s="49" t="str">
        <f t="shared" si="1257"/>
        <v>Card</v>
      </c>
      <c r="T10095" s="3">
        <v>3.5000000000000003E-2</v>
      </c>
      <c r="U10095" s="2">
        <v>3.2669999999999999</v>
      </c>
      <c r="V10095" s="2">
        <v>0.99</v>
      </c>
      <c r="W10095" s="54">
        <f>_xlfn.XLOOKUP(M10095,Market!A:A,Market!F:F,0)</f>
        <v>8.8999999999999996E-2</v>
      </c>
      <c r="X10095" s="55">
        <f t="shared" si="1258"/>
        <v>0.114345</v>
      </c>
      <c r="Y10095" s="55">
        <f t="shared" si="1259"/>
        <v>2.2770000000000001</v>
      </c>
      <c r="Z10095" s="54">
        <f t="shared" si="1260"/>
        <v>0.69696969696969702</v>
      </c>
      <c r="AA10095" s="49" t="str">
        <f t="shared" ca="1" si="1261"/>
        <v>Y</v>
      </c>
      <c r="AB10095" s="49">
        <f t="shared" ca="1" si="1262"/>
        <v>6</v>
      </c>
      <c r="AC10095" s="49" t="str">
        <f t="shared" ca="1" si="1263"/>
        <v>Y</v>
      </c>
    </row>
    <row r="10096" spans="1:29" x14ac:dyDescent="0.25">
      <c r="A10096">
        <v>11815</v>
      </c>
      <c r="B10096" s="9">
        <v>43197</v>
      </c>
      <c r="C10096" s="50" t="str">
        <f t="shared" si="1256"/>
        <v>N</v>
      </c>
      <c r="D10096" s="52">
        <f>_xlfn.XLOOKUP(B10096,Cal_Date!B:B,Cal_Date!A:A,0)</f>
        <v>1</v>
      </c>
      <c r="E10096">
        <v>2018</v>
      </c>
      <c r="F10096" t="s">
        <v>126</v>
      </c>
      <c r="G10096" t="s">
        <v>130</v>
      </c>
      <c r="H10096" t="s">
        <v>11</v>
      </c>
      <c r="I10096" t="s">
        <v>11</v>
      </c>
      <c r="J10096" t="s">
        <v>15</v>
      </c>
      <c r="K10096" t="s">
        <v>42</v>
      </c>
      <c r="L10096">
        <v>1</v>
      </c>
      <c r="M10096">
        <v>1006</v>
      </c>
      <c r="O10096" t="s">
        <v>28</v>
      </c>
      <c r="R10096" t="s">
        <v>47</v>
      </c>
      <c r="S10096" s="49" t="str">
        <f t="shared" si="1257"/>
        <v>Card</v>
      </c>
      <c r="T10096" s="3">
        <v>3.5000000000000003E-2</v>
      </c>
      <c r="U10096" s="2">
        <v>3.2669999999999999</v>
      </c>
      <c r="V10096" s="2">
        <v>0.99</v>
      </c>
      <c r="W10096" s="54">
        <f>_xlfn.XLOOKUP(M10096,Market!A:A,Market!F:F,0)</f>
        <v>8.8999999999999996E-2</v>
      </c>
      <c r="X10096" s="55">
        <f t="shared" si="1258"/>
        <v>0.114345</v>
      </c>
      <c r="Y10096" s="55">
        <f t="shared" si="1259"/>
        <v>2.2770000000000001</v>
      </c>
      <c r="Z10096" s="54">
        <f t="shared" si="1260"/>
        <v>0.69696969696969702</v>
      </c>
      <c r="AA10096" s="49" t="str">
        <f t="shared" ca="1" si="1261"/>
        <v>Y</v>
      </c>
      <c r="AB10096" s="49">
        <f t="shared" ca="1" si="1262"/>
        <v>6</v>
      </c>
      <c r="AC10096" s="49" t="str">
        <f t="shared" ca="1" si="1263"/>
        <v>Y</v>
      </c>
    </row>
    <row r="10097" spans="1:29" x14ac:dyDescent="0.25">
      <c r="A10097">
        <v>11816</v>
      </c>
      <c r="B10097" s="9">
        <v>43197</v>
      </c>
      <c r="C10097" s="50" t="str">
        <f t="shared" si="1256"/>
        <v>N</v>
      </c>
      <c r="D10097" s="52">
        <f>_xlfn.XLOOKUP(B10097,Cal_Date!B:B,Cal_Date!A:A,0)</f>
        <v>1</v>
      </c>
      <c r="E10097">
        <v>2018</v>
      </c>
      <c r="F10097" t="s">
        <v>126</v>
      </c>
      <c r="G10097" t="s">
        <v>130</v>
      </c>
      <c r="H10097" t="s">
        <v>48</v>
      </c>
      <c r="I10097" t="s">
        <v>18</v>
      </c>
      <c r="J10097" t="s">
        <v>10</v>
      </c>
      <c r="K10097" t="s">
        <v>43</v>
      </c>
      <c r="L10097">
        <v>1</v>
      </c>
      <c r="M10097">
        <v>1007</v>
      </c>
      <c r="O10097" t="s">
        <v>28</v>
      </c>
      <c r="R10097" t="s">
        <v>47</v>
      </c>
      <c r="S10097" s="49" t="str">
        <f t="shared" si="1257"/>
        <v>Card</v>
      </c>
      <c r="T10097" s="3">
        <v>3.5000000000000003E-2</v>
      </c>
      <c r="U10097" s="2">
        <v>7.6229999999999993</v>
      </c>
      <c r="V10097" s="2">
        <v>1.46</v>
      </c>
      <c r="W10097" s="54">
        <f>_xlfn.XLOOKUP(M10097,Market!A:A,Market!F:F,0)</f>
        <v>8.8999999999999996E-2</v>
      </c>
      <c r="X10097" s="55">
        <f t="shared" si="1258"/>
        <v>0.26680500000000001</v>
      </c>
      <c r="Y10097" s="55">
        <f t="shared" si="1259"/>
        <v>6.1629999999999994</v>
      </c>
      <c r="Z10097" s="54">
        <f t="shared" si="1260"/>
        <v>0.80847435392889933</v>
      </c>
      <c r="AA10097" s="49" t="str">
        <f t="shared" ca="1" si="1261"/>
        <v>Y</v>
      </c>
      <c r="AB10097" s="49">
        <f t="shared" ca="1" si="1262"/>
        <v>6</v>
      </c>
      <c r="AC10097" s="49" t="str">
        <f t="shared" ca="1" si="1263"/>
        <v>Y</v>
      </c>
    </row>
    <row r="10098" spans="1:29" x14ac:dyDescent="0.25">
      <c r="A10098">
        <v>11817</v>
      </c>
      <c r="B10098" s="9">
        <v>43197</v>
      </c>
      <c r="C10098" s="50" t="str">
        <f t="shared" si="1256"/>
        <v>N</v>
      </c>
      <c r="D10098" s="52">
        <f>_xlfn.XLOOKUP(B10098,Cal_Date!B:B,Cal_Date!A:A,0)</f>
        <v>1</v>
      </c>
      <c r="E10098">
        <v>2018</v>
      </c>
      <c r="F10098" t="s">
        <v>126</v>
      </c>
      <c r="G10098" t="s">
        <v>130</v>
      </c>
      <c r="H10098" t="s">
        <v>11</v>
      </c>
      <c r="I10098" t="s">
        <v>11</v>
      </c>
      <c r="J10098" t="s">
        <v>15</v>
      </c>
      <c r="K10098" t="s">
        <v>42</v>
      </c>
      <c r="L10098">
        <v>1</v>
      </c>
      <c r="M10098">
        <v>1007</v>
      </c>
      <c r="O10098" t="s">
        <v>28</v>
      </c>
      <c r="R10098" t="s">
        <v>46</v>
      </c>
      <c r="S10098" s="49" t="str">
        <f t="shared" si="1257"/>
        <v>Card</v>
      </c>
      <c r="T10098" s="3">
        <v>0.04</v>
      </c>
      <c r="U10098" s="2">
        <v>3.2669999999999999</v>
      </c>
      <c r="V10098" s="2">
        <v>0.99</v>
      </c>
      <c r="W10098" s="54">
        <f>_xlfn.XLOOKUP(M10098,Market!A:A,Market!F:F,0)</f>
        <v>8.8999999999999996E-2</v>
      </c>
      <c r="X10098" s="55">
        <f t="shared" si="1258"/>
        <v>0.13067999999999999</v>
      </c>
      <c r="Y10098" s="55">
        <f t="shared" si="1259"/>
        <v>2.2770000000000001</v>
      </c>
      <c r="Z10098" s="54">
        <f t="shared" si="1260"/>
        <v>0.69696969696969702</v>
      </c>
      <c r="AA10098" s="49" t="str">
        <f t="shared" ca="1" si="1261"/>
        <v>Y</v>
      </c>
      <c r="AB10098" s="49">
        <f t="shared" ca="1" si="1262"/>
        <v>6</v>
      </c>
      <c r="AC10098" s="49" t="str">
        <f t="shared" ca="1" si="1263"/>
        <v>Y</v>
      </c>
    </row>
    <row r="10099" spans="1:29" x14ac:dyDescent="0.25">
      <c r="A10099">
        <v>11818</v>
      </c>
      <c r="B10099" s="9">
        <v>43197</v>
      </c>
      <c r="C10099" s="50" t="str">
        <f t="shared" si="1256"/>
        <v>N</v>
      </c>
      <c r="D10099" s="52">
        <f>_xlfn.XLOOKUP(B10099,Cal_Date!B:B,Cal_Date!A:A,0)</f>
        <v>1</v>
      </c>
      <c r="E10099">
        <v>2018</v>
      </c>
      <c r="F10099" t="s">
        <v>126</v>
      </c>
      <c r="G10099" t="s">
        <v>130</v>
      </c>
      <c r="H10099" t="s">
        <v>11</v>
      </c>
      <c r="I10099" t="s">
        <v>11</v>
      </c>
      <c r="J10099" t="s">
        <v>15</v>
      </c>
      <c r="K10099" t="s">
        <v>42</v>
      </c>
      <c r="L10099">
        <v>2</v>
      </c>
      <c r="M10099">
        <v>1007</v>
      </c>
      <c r="O10099" t="s">
        <v>28</v>
      </c>
      <c r="R10099" t="s">
        <v>44</v>
      </c>
      <c r="S10099" s="49" t="str">
        <f t="shared" si="1257"/>
        <v>Card</v>
      </c>
      <c r="T10099" s="3">
        <v>0.03</v>
      </c>
      <c r="U10099" s="2">
        <v>6.5339999999999998</v>
      </c>
      <c r="V10099" s="2">
        <v>1.98</v>
      </c>
      <c r="W10099" s="54">
        <f>_xlfn.XLOOKUP(M10099,Market!A:A,Market!F:F,0)</f>
        <v>8.8999999999999996E-2</v>
      </c>
      <c r="X10099" s="55">
        <f t="shared" si="1258"/>
        <v>0.19602</v>
      </c>
      <c r="Y10099" s="55">
        <f t="shared" si="1259"/>
        <v>4.5540000000000003</v>
      </c>
      <c r="Z10099" s="54">
        <f t="shared" si="1260"/>
        <v>0.69696969696969702</v>
      </c>
      <c r="AA10099" s="49" t="str">
        <f t="shared" ca="1" si="1261"/>
        <v>Y</v>
      </c>
      <c r="AB10099" s="49">
        <f t="shared" ca="1" si="1262"/>
        <v>6</v>
      </c>
      <c r="AC10099" s="49" t="str">
        <f t="shared" ca="1" si="1263"/>
        <v>Y</v>
      </c>
    </row>
    <row r="10100" spans="1:29" x14ac:dyDescent="0.25">
      <c r="A10100">
        <v>11819</v>
      </c>
      <c r="B10100" s="9">
        <v>43197</v>
      </c>
      <c r="C10100" s="50" t="str">
        <f t="shared" si="1256"/>
        <v>N</v>
      </c>
      <c r="D10100" s="52">
        <f>_xlfn.XLOOKUP(B10100,Cal_Date!B:B,Cal_Date!A:A,0)</f>
        <v>1</v>
      </c>
      <c r="E10100">
        <v>2018</v>
      </c>
      <c r="F10100" t="s">
        <v>126</v>
      </c>
      <c r="G10100" t="s">
        <v>130</v>
      </c>
      <c r="H10100" t="s">
        <v>11</v>
      </c>
      <c r="I10100" t="s">
        <v>18</v>
      </c>
      <c r="J10100" t="s">
        <v>15</v>
      </c>
      <c r="K10100" t="s">
        <v>42</v>
      </c>
      <c r="L10100">
        <v>1</v>
      </c>
      <c r="M10100">
        <v>1005</v>
      </c>
      <c r="O10100" t="s">
        <v>25</v>
      </c>
      <c r="R10100" t="s">
        <v>47</v>
      </c>
      <c r="S10100" s="49" t="str">
        <f t="shared" si="1257"/>
        <v>Card</v>
      </c>
      <c r="T10100" s="3">
        <v>3.5000000000000003E-2</v>
      </c>
      <c r="U10100" s="2">
        <v>3.2669999999999999</v>
      </c>
      <c r="V10100" s="2">
        <v>1.52</v>
      </c>
      <c r="W10100" s="54">
        <f>_xlfn.XLOOKUP(M10100,Market!A:A,Market!F:F,0)</f>
        <v>8.8999999999999996E-2</v>
      </c>
      <c r="X10100" s="55">
        <f t="shared" si="1258"/>
        <v>0.114345</v>
      </c>
      <c r="Y10100" s="55">
        <f t="shared" si="1259"/>
        <v>1.7469999999999999</v>
      </c>
      <c r="Z10100" s="54">
        <f t="shared" si="1260"/>
        <v>0.53474135292317104</v>
      </c>
      <c r="AA10100" s="49" t="str">
        <f t="shared" ca="1" si="1261"/>
        <v>Y</v>
      </c>
      <c r="AB10100" s="49">
        <f t="shared" ca="1" si="1262"/>
        <v>6</v>
      </c>
      <c r="AC10100" s="49" t="str">
        <f t="shared" ca="1" si="1263"/>
        <v>Y</v>
      </c>
    </row>
    <row r="10101" spans="1:29" x14ac:dyDescent="0.25">
      <c r="A10101">
        <v>11820</v>
      </c>
      <c r="B10101" s="9">
        <v>43197</v>
      </c>
      <c r="C10101" s="50" t="str">
        <f t="shared" si="1256"/>
        <v>N</v>
      </c>
      <c r="D10101" s="52">
        <f>_xlfn.XLOOKUP(B10101,Cal_Date!B:B,Cal_Date!A:A,0)</f>
        <v>1</v>
      </c>
      <c r="E10101">
        <v>2018</v>
      </c>
      <c r="F10101" t="s">
        <v>126</v>
      </c>
      <c r="G10101" t="s">
        <v>130</v>
      </c>
      <c r="H10101" t="s">
        <v>48</v>
      </c>
      <c r="I10101" t="s">
        <v>18</v>
      </c>
      <c r="J10101" t="s">
        <v>10</v>
      </c>
      <c r="K10101" t="s">
        <v>43</v>
      </c>
      <c r="L10101">
        <v>1</v>
      </c>
      <c r="M10101">
        <v>1005</v>
      </c>
      <c r="O10101" t="s">
        <v>25</v>
      </c>
      <c r="R10101" t="s">
        <v>44</v>
      </c>
      <c r="S10101" s="49" t="str">
        <f t="shared" si="1257"/>
        <v>Card</v>
      </c>
      <c r="T10101" s="3">
        <v>0.03</v>
      </c>
      <c r="U10101" s="2">
        <v>7.6229999999999993</v>
      </c>
      <c r="V10101" s="2">
        <v>1.46</v>
      </c>
      <c r="W10101" s="54">
        <f>_xlfn.XLOOKUP(M10101,Market!A:A,Market!F:F,0)</f>
        <v>8.8999999999999996E-2</v>
      </c>
      <c r="X10101" s="55">
        <f t="shared" si="1258"/>
        <v>0.22868999999999998</v>
      </c>
      <c r="Y10101" s="55">
        <f t="shared" si="1259"/>
        <v>6.1629999999999994</v>
      </c>
      <c r="Z10101" s="54">
        <f t="shared" si="1260"/>
        <v>0.80847435392889933</v>
      </c>
      <c r="AA10101" s="49" t="str">
        <f t="shared" ca="1" si="1261"/>
        <v>Y</v>
      </c>
      <c r="AB10101" s="49">
        <f t="shared" ca="1" si="1262"/>
        <v>6</v>
      </c>
      <c r="AC10101" s="49" t="str">
        <f t="shared" ca="1" si="1263"/>
        <v>Y</v>
      </c>
    </row>
    <row r="10102" spans="1:29" x14ac:dyDescent="0.25">
      <c r="A10102">
        <v>11821</v>
      </c>
      <c r="B10102" s="9">
        <v>43197</v>
      </c>
      <c r="C10102" s="50" t="str">
        <f t="shared" si="1256"/>
        <v>N</v>
      </c>
      <c r="D10102" s="52">
        <f>_xlfn.XLOOKUP(B10102,Cal_Date!B:B,Cal_Date!A:A,0)</f>
        <v>1</v>
      </c>
      <c r="E10102">
        <v>2018</v>
      </c>
      <c r="F10102" t="s">
        <v>126</v>
      </c>
      <c r="G10102" t="s">
        <v>130</v>
      </c>
      <c r="H10102" t="s">
        <v>14</v>
      </c>
      <c r="I10102" t="s">
        <v>18</v>
      </c>
      <c r="J10102" t="s">
        <v>15</v>
      </c>
      <c r="K10102" t="s">
        <v>43</v>
      </c>
      <c r="L10102">
        <v>1</v>
      </c>
      <c r="M10102">
        <v>1002</v>
      </c>
      <c r="O10102" t="s">
        <v>28</v>
      </c>
      <c r="R10102" t="s">
        <v>44</v>
      </c>
      <c r="S10102" s="49" t="str">
        <f t="shared" si="1257"/>
        <v>Card</v>
      </c>
      <c r="T10102" s="3">
        <v>0.03</v>
      </c>
      <c r="U10102" s="2">
        <v>5.3000000000000007</v>
      </c>
      <c r="V10102" s="2">
        <v>2.1</v>
      </c>
      <c r="W10102" s="54">
        <f>_xlfn.XLOOKUP(M10102,Market!A:A,Market!F:F,0)</f>
        <v>0.06</v>
      </c>
      <c r="X10102" s="55">
        <f t="shared" si="1258"/>
        <v>0.159</v>
      </c>
      <c r="Y10102" s="55">
        <f t="shared" si="1259"/>
        <v>3.2000000000000006</v>
      </c>
      <c r="Z10102" s="54">
        <f t="shared" si="1260"/>
        <v>0.60377358490566047</v>
      </c>
      <c r="AA10102" s="49" t="str">
        <f t="shared" ca="1" si="1261"/>
        <v>Y</v>
      </c>
      <c r="AB10102" s="49">
        <f t="shared" ca="1" si="1262"/>
        <v>6</v>
      </c>
      <c r="AC10102" s="49" t="str">
        <f t="shared" ca="1" si="1263"/>
        <v>Y</v>
      </c>
    </row>
    <row r="10103" spans="1:29" x14ac:dyDescent="0.25">
      <c r="A10103">
        <v>11822</v>
      </c>
      <c r="B10103" s="9">
        <v>43197</v>
      </c>
      <c r="C10103" s="50" t="str">
        <f t="shared" si="1256"/>
        <v>N</v>
      </c>
      <c r="D10103" s="52">
        <f>_xlfn.XLOOKUP(B10103,Cal_Date!B:B,Cal_Date!A:A,0)</f>
        <v>1</v>
      </c>
      <c r="E10103">
        <v>2018</v>
      </c>
      <c r="F10103" t="s">
        <v>126</v>
      </c>
      <c r="G10103" t="s">
        <v>130</v>
      </c>
      <c r="H10103" t="s">
        <v>11</v>
      </c>
      <c r="I10103" t="s">
        <v>11</v>
      </c>
      <c r="J10103" t="s">
        <v>15</v>
      </c>
      <c r="K10103" t="s">
        <v>42</v>
      </c>
      <c r="L10103">
        <v>1</v>
      </c>
      <c r="M10103">
        <v>1004</v>
      </c>
      <c r="O10103" t="s">
        <v>28</v>
      </c>
      <c r="R10103" t="s">
        <v>44</v>
      </c>
      <c r="S10103" s="49" t="str">
        <f t="shared" si="1257"/>
        <v>Card</v>
      </c>
      <c r="T10103" s="3">
        <v>0.03</v>
      </c>
      <c r="U10103" s="2">
        <v>3.18</v>
      </c>
      <c r="V10103" s="2">
        <v>0.99</v>
      </c>
      <c r="W10103" s="54">
        <f>_xlfn.XLOOKUP(M10103,Market!A:A,Market!F:F,0)</f>
        <v>0.06</v>
      </c>
      <c r="X10103" s="55">
        <f t="shared" si="1258"/>
        <v>9.5399999999999999E-2</v>
      </c>
      <c r="Y10103" s="55">
        <f t="shared" si="1259"/>
        <v>2.1900000000000004</v>
      </c>
      <c r="Z10103" s="54">
        <f t="shared" si="1260"/>
        <v>0.68867924528301894</v>
      </c>
      <c r="AA10103" s="49" t="str">
        <f t="shared" ca="1" si="1261"/>
        <v>Y</v>
      </c>
      <c r="AB10103" s="49">
        <f t="shared" ca="1" si="1262"/>
        <v>6</v>
      </c>
      <c r="AC10103" s="49" t="str">
        <f t="shared" ca="1" si="1263"/>
        <v>Y</v>
      </c>
    </row>
    <row r="10104" spans="1:29" x14ac:dyDescent="0.25">
      <c r="A10104">
        <v>11823</v>
      </c>
      <c r="B10104" s="9">
        <v>43197</v>
      </c>
      <c r="C10104" s="50" t="str">
        <f t="shared" si="1256"/>
        <v>N</v>
      </c>
      <c r="D10104" s="52">
        <f>_xlfn.XLOOKUP(B10104,Cal_Date!B:B,Cal_Date!A:A,0)</f>
        <v>1</v>
      </c>
      <c r="E10104">
        <v>2018</v>
      </c>
      <c r="F10104" t="s">
        <v>126</v>
      </c>
      <c r="G10104" t="s">
        <v>130</v>
      </c>
      <c r="H10104" t="s">
        <v>11</v>
      </c>
      <c r="I10104" t="s">
        <v>11</v>
      </c>
      <c r="J10104" t="s">
        <v>15</v>
      </c>
      <c r="K10104" t="s">
        <v>42</v>
      </c>
      <c r="L10104">
        <v>1</v>
      </c>
      <c r="M10104">
        <v>1005</v>
      </c>
      <c r="O10104" t="s">
        <v>25</v>
      </c>
      <c r="R10104" t="s">
        <v>44</v>
      </c>
      <c r="S10104" s="49" t="str">
        <f t="shared" si="1257"/>
        <v>Card</v>
      </c>
      <c r="T10104" s="3">
        <v>0.03</v>
      </c>
      <c r="U10104" s="2">
        <v>3.2669999999999999</v>
      </c>
      <c r="V10104" s="2">
        <v>0.99</v>
      </c>
      <c r="W10104" s="54">
        <f>_xlfn.XLOOKUP(M10104,Market!A:A,Market!F:F,0)</f>
        <v>8.8999999999999996E-2</v>
      </c>
      <c r="X10104" s="55">
        <f t="shared" si="1258"/>
        <v>9.801E-2</v>
      </c>
      <c r="Y10104" s="55">
        <f t="shared" si="1259"/>
        <v>2.2770000000000001</v>
      </c>
      <c r="Z10104" s="54">
        <f t="shared" si="1260"/>
        <v>0.69696969696969702</v>
      </c>
      <c r="AA10104" s="49" t="str">
        <f t="shared" ca="1" si="1261"/>
        <v>Y</v>
      </c>
      <c r="AB10104" s="49">
        <f t="shared" ca="1" si="1262"/>
        <v>6</v>
      </c>
      <c r="AC10104" s="49" t="str">
        <f t="shared" ca="1" si="1263"/>
        <v>Y</v>
      </c>
    </row>
    <row r="10105" spans="1:29" x14ac:dyDescent="0.25">
      <c r="A10105">
        <v>11824</v>
      </c>
      <c r="B10105" s="9">
        <v>43197</v>
      </c>
      <c r="C10105" s="50" t="str">
        <f t="shared" si="1256"/>
        <v>N</v>
      </c>
      <c r="D10105" s="52">
        <f>_xlfn.XLOOKUP(B10105,Cal_Date!B:B,Cal_Date!A:A,0)</f>
        <v>1</v>
      </c>
      <c r="E10105">
        <v>2018</v>
      </c>
      <c r="F10105" t="s">
        <v>126</v>
      </c>
      <c r="G10105" t="s">
        <v>130</v>
      </c>
      <c r="H10105" t="s">
        <v>48</v>
      </c>
      <c r="I10105" t="s">
        <v>18</v>
      </c>
      <c r="J10105" t="s">
        <v>10</v>
      </c>
      <c r="K10105" t="s">
        <v>43</v>
      </c>
      <c r="L10105">
        <v>2</v>
      </c>
      <c r="M10105">
        <v>1001</v>
      </c>
      <c r="O10105" t="s">
        <v>25</v>
      </c>
      <c r="R10105" t="s">
        <v>46</v>
      </c>
      <c r="S10105" s="49" t="str">
        <f t="shared" si="1257"/>
        <v>Card</v>
      </c>
      <c r="T10105" s="3">
        <v>0.04</v>
      </c>
      <c r="U10105" s="2">
        <v>14.84</v>
      </c>
      <c r="V10105" s="2">
        <v>2.92</v>
      </c>
      <c r="W10105" s="54">
        <f>_xlfn.XLOOKUP(M10105,Market!A:A,Market!F:F,0)</f>
        <v>0.06</v>
      </c>
      <c r="X10105" s="55">
        <f t="shared" si="1258"/>
        <v>0.59360000000000002</v>
      </c>
      <c r="Y10105" s="55">
        <f t="shared" si="1259"/>
        <v>11.92</v>
      </c>
      <c r="Z10105" s="54">
        <f t="shared" si="1260"/>
        <v>0.80323450134770891</v>
      </c>
      <c r="AA10105" s="49" t="str">
        <f t="shared" ca="1" si="1261"/>
        <v>Y</v>
      </c>
      <c r="AB10105" s="49">
        <f t="shared" ca="1" si="1262"/>
        <v>6</v>
      </c>
      <c r="AC10105" s="49" t="str">
        <f t="shared" ca="1" si="1263"/>
        <v>Y</v>
      </c>
    </row>
    <row r="10106" spans="1:29" x14ac:dyDescent="0.25">
      <c r="A10106">
        <v>11825</v>
      </c>
      <c r="B10106" s="9">
        <v>43197</v>
      </c>
      <c r="C10106" s="50" t="str">
        <f t="shared" si="1256"/>
        <v>N</v>
      </c>
      <c r="D10106" s="52">
        <f>_xlfn.XLOOKUP(B10106,Cal_Date!B:B,Cal_Date!A:A,0)</f>
        <v>1</v>
      </c>
      <c r="E10106">
        <v>2018</v>
      </c>
      <c r="F10106" t="s">
        <v>126</v>
      </c>
      <c r="G10106" t="s">
        <v>130</v>
      </c>
      <c r="H10106" t="s">
        <v>11</v>
      </c>
      <c r="I10106" t="s">
        <v>11</v>
      </c>
      <c r="J10106" t="s">
        <v>15</v>
      </c>
      <c r="K10106" t="s">
        <v>42</v>
      </c>
      <c r="L10106">
        <v>2</v>
      </c>
      <c r="M10106">
        <v>1010</v>
      </c>
      <c r="O10106" t="s">
        <v>25</v>
      </c>
      <c r="R10106" t="s">
        <v>46</v>
      </c>
      <c r="S10106" s="49" t="str">
        <f t="shared" si="1257"/>
        <v>Card</v>
      </c>
      <c r="T10106" s="3">
        <v>0.04</v>
      </c>
      <c r="U10106" s="2">
        <v>6.48</v>
      </c>
      <c r="V10106" s="2">
        <v>1.98</v>
      </c>
      <c r="W10106" s="54">
        <f>_xlfn.XLOOKUP(M10106,Market!A:A,Market!F:F,0)</f>
        <v>0.08</v>
      </c>
      <c r="X10106" s="55">
        <f t="shared" si="1258"/>
        <v>0.25920000000000004</v>
      </c>
      <c r="Y10106" s="55">
        <f t="shared" si="1259"/>
        <v>4.5</v>
      </c>
      <c r="Z10106" s="54">
        <f t="shared" si="1260"/>
        <v>0.69444444444444442</v>
      </c>
      <c r="AA10106" s="49" t="str">
        <f t="shared" ca="1" si="1261"/>
        <v>Y</v>
      </c>
      <c r="AB10106" s="49">
        <f t="shared" ca="1" si="1262"/>
        <v>6</v>
      </c>
      <c r="AC10106" s="49" t="str">
        <f t="shared" ca="1" si="1263"/>
        <v>Y</v>
      </c>
    </row>
    <row r="10107" spans="1:29" x14ac:dyDescent="0.25">
      <c r="A10107">
        <v>11826</v>
      </c>
      <c r="B10107" s="9">
        <v>43197</v>
      </c>
      <c r="C10107" s="50" t="str">
        <f t="shared" si="1256"/>
        <v>N</v>
      </c>
      <c r="D10107" s="52">
        <f>_xlfn.XLOOKUP(B10107,Cal_Date!B:B,Cal_Date!A:A,0)</f>
        <v>1</v>
      </c>
      <c r="E10107">
        <v>2018</v>
      </c>
      <c r="F10107" t="s">
        <v>126</v>
      </c>
      <c r="G10107" t="s">
        <v>130</v>
      </c>
      <c r="H10107" t="s">
        <v>11</v>
      </c>
      <c r="I10107" t="s">
        <v>11</v>
      </c>
      <c r="J10107" t="s">
        <v>15</v>
      </c>
      <c r="K10107" t="s">
        <v>42</v>
      </c>
      <c r="L10107">
        <v>1</v>
      </c>
      <c r="M10107">
        <v>1011</v>
      </c>
      <c r="O10107" t="s">
        <v>25</v>
      </c>
      <c r="R10107" t="s">
        <v>44</v>
      </c>
      <c r="S10107" s="49" t="str">
        <f t="shared" si="1257"/>
        <v>Card</v>
      </c>
      <c r="T10107" s="3">
        <v>0.03</v>
      </c>
      <c r="U10107" s="2">
        <v>3.18</v>
      </c>
      <c r="V10107" s="2">
        <v>0.99</v>
      </c>
      <c r="W10107" s="54">
        <f>_xlfn.XLOOKUP(M10107,Market!A:A,Market!F:F,0)</f>
        <v>0.06</v>
      </c>
      <c r="X10107" s="55">
        <f t="shared" si="1258"/>
        <v>9.5399999999999999E-2</v>
      </c>
      <c r="Y10107" s="55">
        <f t="shared" si="1259"/>
        <v>2.1900000000000004</v>
      </c>
      <c r="Z10107" s="54">
        <f t="shared" si="1260"/>
        <v>0.68867924528301894</v>
      </c>
      <c r="AA10107" s="49" t="str">
        <f t="shared" ca="1" si="1261"/>
        <v>Y</v>
      </c>
      <c r="AB10107" s="49">
        <f t="shared" ca="1" si="1262"/>
        <v>6</v>
      </c>
      <c r="AC10107" s="49" t="str">
        <f t="shared" ca="1" si="1263"/>
        <v>Y</v>
      </c>
    </row>
    <row r="10108" spans="1:29" x14ac:dyDescent="0.25">
      <c r="A10108">
        <v>11827</v>
      </c>
      <c r="B10108" s="9">
        <v>43197</v>
      </c>
      <c r="C10108" s="50" t="str">
        <f t="shared" si="1256"/>
        <v>N</v>
      </c>
      <c r="D10108" s="52">
        <f>_xlfn.XLOOKUP(B10108,Cal_Date!B:B,Cal_Date!A:A,0)</f>
        <v>1</v>
      </c>
      <c r="E10108">
        <v>2018</v>
      </c>
      <c r="F10108" t="s">
        <v>126</v>
      </c>
      <c r="G10108" t="s">
        <v>130</v>
      </c>
      <c r="H10108" t="s">
        <v>11</v>
      </c>
      <c r="I10108" t="s">
        <v>18</v>
      </c>
      <c r="J10108" t="s">
        <v>15</v>
      </c>
      <c r="K10108" t="s">
        <v>42</v>
      </c>
      <c r="L10108">
        <v>1</v>
      </c>
      <c r="M10108">
        <v>1011</v>
      </c>
      <c r="O10108" t="s">
        <v>25</v>
      </c>
      <c r="R10108" t="s">
        <v>46</v>
      </c>
      <c r="S10108" s="49" t="str">
        <f t="shared" si="1257"/>
        <v>Card</v>
      </c>
      <c r="T10108" s="3">
        <v>0.04</v>
      </c>
      <c r="U10108" s="2">
        <v>3.18</v>
      </c>
      <c r="V10108" s="2">
        <v>1.52</v>
      </c>
      <c r="W10108" s="54">
        <f>_xlfn.XLOOKUP(M10108,Market!A:A,Market!F:F,0)</f>
        <v>0.06</v>
      </c>
      <c r="X10108" s="55">
        <f t="shared" si="1258"/>
        <v>0.12720000000000001</v>
      </c>
      <c r="Y10108" s="55">
        <f t="shared" si="1259"/>
        <v>1.6600000000000001</v>
      </c>
      <c r="Z10108" s="54">
        <f t="shared" si="1260"/>
        <v>0.5220125786163522</v>
      </c>
      <c r="AA10108" s="49" t="str">
        <f t="shared" ca="1" si="1261"/>
        <v>Y</v>
      </c>
      <c r="AB10108" s="49">
        <f t="shared" ca="1" si="1262"/>
        <v>6</v>
      </c>
      <c r="AC10108" s="49" t="str">
        <f t="shared" ca="1" si="1263"/>
        <v>Y</v>
      </c>
    </row>
    <row r="10109" spans="1:29" x14ac:dyDescent="0.25">
      <c r="A10109">
        <v>11828</v>
      </c>
      <c r="B10109" s="9">
        <v>43198</v>
      </c>
      <c r="C10109" s="50" t="str">
        <f t="shared" si="1256"/>
        <v>N</v>
      </c>
      <c r="D10109" s="52">
        <f>_xlfn.XLOOKUP(B10109,Cal_Date!B:B,Cal_Date!A:A,0)</f>
        <v>2</v>
      </c>
      <c r="E10109">
        <v>2018</v>
      </c>
      <c r="F10109" t="s">
        <v>127</v>
      </c>
      <c r="G10109" t="s">
        <v>130</v>
      </c>
      <c r="H10109" t="s">
        <v>14</v>
      </c>
      <c r="I10109" t="s">
        <v>18</v>
      </c>
      <c r="J10109" t="s">
        <v>15</v>
      </c>
      <c r="K10109" t="s">
        <v>43</v>
      </c>
      <c r="L10109">
        <v>1</v>
      </c>
      <c r="M10109">
        <v>1001</v>
      </c>
      <c r="O10109" t="s">
        <v>25</v>
      </c>
      <c r="R10109" t="s">
        <v>46</v>
      </c>
      <c r="S10109" s="49" t="str">
        <f t="shared" si="1257"/>
        <v>Card</v>
      </c>
      <c r="T10109" s="3">
        <v>0.04</v>
      </c>
      <c r="U10109" s="2">
        <v>5.3000000000000007</v>
      </c>
      <c r="V10109" s="2">
        <v>2.1</v>
      </c>
      <c r="W10109" s="54">
        <f>_xlfn.XLOOKUP(M10109,Market!A:A,Market!F:F,0)</f>
        <v>0.06</v>
      </c>
      <c r="X10109" s="55">
        <f t="shared" si="1258"/>
        <v>0.21200000000000002</v>
      </c>
      <c r="Y10109" s="55">
        <f t="shared" si="1259"/>
        <v>3.2000000000000006</v>
      </c>
      <c r="Z10109" s="54">
        <f t="shared" si="1260"/>
        <v>0.60377358490566047</v>
      </c>
      <c r="AA10109" s="49" t="str">
        <f t="shared" ca="1" si="1261"/>
        <v>Y</v>
      </c>
      <c r="AB10109" s="49">
        <f t="shared" ca="1" si="1262"/>
        <v>6</v>
      </c>
      <c r="AC10109" s="49" t="str">
        <f t="shared" ca="1" si="1263"/>
        <v>Y</v>
      </c>
    </row>
    <row r="10110" spans="1:29" x14ac:dyDescent="0.25">
      <c r="A10110">
        <v>11829</v>
      </c>
      <c r="B10110" s="9">
        <v>43198</v>
      </c>
      <c r="C10110" s="50" t="str">
        <f t="shared" si="1256"/>
        <v>N</v>
      </c>
      <c r="D10110" s="52">
        <f>_xlfn.XLOOKUP(B10110,Cal_Date!B:B,Cal_Date!A:A,0)</f>
        <v>2</v>
      </c>
      <c r="E10110">
        <v>2018</v>
      </c>
      <c r="F10110" t="s">
        <v>127</v>
      </c>
      <c r="G10110" t="s">
        <v>130</v>
      </c>
      <c r="H10110" t="s">
        <v>48</v>
      </c>
      <c r="I10110" t="s">
        <v>18</v>
      </c>
      <c r="J10110" t="s">
        <v>10</v>
      </c>
      <c r="K10110" t="s">
        <v>43</v>
      </c>
      <c r="L10110">
        <v>2</v>
      </c>
      <c r="M10110">
        <v>1003</v>
      </c>
      <c r="O10110" t="s">
        <v>25</v>
      </c>
      <c r="R10110" t="s">
        <v>46</v>
      </c>
      <c r="S10110" s="49" t="str">
        <f t="shared" si="1257"/>
        <v>Card</v>
      </c>
      <c r="T10110" s="3">
        <v>0.04</v>
      </c>
      <c r="U10110" s="2">
        <v>14.84</v>
      </c>
      <c r="V10110" s="2">
        <v>2.92</v>
      </c>
      <c r="W10110" s="54">
        <f>_xlfn.XLOOKUP(M10110,Market!A:A,Market!F:F,0)</f>
        <v>0.06</v>
      </c>
      <c r="X10110" s="55">
        <f t="shared" si="1258"/>
        <v>0.59360000000000002</v>
      </c>
      <c r="Y10110" s="55">
        <f t="shared" si="1259"/>
        <v>11.92</v>
      </c>
      <c r="Z10110" s="54">
        <f t="shared" si="1260"/>
        <v>0.80323450134770891</v>
      </c>
      <c r="AA10110" s="49" t="str">
        <f t="shared" ca="1" si="1261"/>
        <v>Y</v>
      </c>
      <c r="AB10110" s="49">
        <f t="shared" ca="1" si="1262"/>
        <v>6</v>
      </c>
      <c r="AC10110" s="49" t="str">
        <f t="shared" ca="1" si="1263"/>
        <v>Y</v>
      </c>
    </row>
    <row r="10111" spans="1:29" x14ac:dyDescent="0.25">
      <c r="A10111">
        <v>11830</v>
      </c>
      <c r="B10111" s="9">
        <v>43198</v>
      </c>
      <c r="C10111" s="50" t="str">
        <f t="shared" si="1256"/>
        <v>N</v>
      </c>
      <c r="D10111" s="52">
        <f>_xlfn.XLOOKUP(B10111,Cal_Date!B:B,Cal_Date!A:A,0)</f>
        <v>2</v>
      </c>
      <c r="E10111">
        <v>2018</v>
      </c>
      <c r="F10111" t="s">
        <v>127</v>
      </c>
      <c r="G10111" t="s">
        <v>130</v>
      </c>
      <c r="H10111" t="s">
        <v>11</v>
      </c>
      <c r="I10111" t="s">
        <v>11</v>
      </c>
      <c r="J10111" t="s">
        <v>15</v>
      </c>
      <c r="K10111" t="s">
        <v>42</v>
      </c>
      <c r="L10111">
        <v>1</v>
      </c>
      <c r="M10111">
        <v>1005</v>
      </c>
      <c r="O10111" t="s">
        <v>25</v>
      </c>
      <c r="R10111" t="s">
        <v>46</v>
      </c>
      <c r="S10111" s="49" t="str">
        <f t="shared" si="1257"/>
        <v>Card</v>
      </c>
      <c r="T10111" s="3">
        <v>0.04</v>
      </c>
      <c r="U10111" s="2">
        <v>3.2669999999999999</v>
      </c>
      <c r="V10111" s="2">
        <v>0.99</v>
      </c>
      <c r="W10111" s="54">
        <f>_xlfn.XLOOKUP(M10111,Market!A:A,Market!F:F,0)</f>
        <v>8.8999999999999996E-2</v>
      </c>
      <c r="X10111" s="55">
        <f t="shared" si="1258"/>
        <v>0.13067999999999999</v>
      </c>
      <c r="Y10111" s="55">
        <f t="shared" si="1259"/>
        <v>2.2770000000000001</v>
      </c>
      <c r="Z10111" s="54">
        <f t="shared" si="1260"/>
        <v>0.69696969696969702</v>
      </c>
      <c r="AA10111" s="49" t="str">
        <f t="shared" ca="1" si="1261"/>
        <v>Y</v>
      </c>
      <c r="AB10111" s="49">
        <f t="shared" ca="1" si="1262"/>
        <v>6</v>
      </c>
      <c r="AC10111" s="49" t="str">
        <f t="shared" ca="1" si="1263"/>
        <v>Y</v>
      </c>
    </row>
    <row r="10112" spans="1:29" x14ac:dyDescent="0.25">
      <c r="A10112">
        <v>11831</v>
      </c>
      <c r="B10112" s="9">
        <v>43198</v>
      </c>
      <c r="C10112" s="50" t="str">
        <f t="shared" si="1256"/>
        <v>N</v>
      </c>
      <c r="D10112" s="52">
        <f>_xlfn.XLOOKUP(B10112,Cal_Date!B:B,Cal_Date!A:A,0)</f>
        <v>2</v>
      </c>
      <c r="E10112">
        <v>2018</v>
      </c>
      <c r="F10112" t="s">
        <v>127</v>
      </c>
      <c r="G10112" t="s">
        <v>130</v>
      </c>
      <c r="H10112" t="s">
        <v>11</v>
      </c>
      <c r="I10112" t="s">
        <v>11</v>
      </c>
      <c r="J10112" t="s">
        <v>15</v>
      </c>
      <c r="K10112" t="s">
        <v>42</v>
      </c>
      <c r="L10112">
        <v>2</v>
      </c>
      <c r="M10112">
        <v>1005</v>
      </c>
      <c r="O10112" t="s">
        <v>25</v>
      </c>
      <c r="R10112" t="s">
        <v>46</v>
      </c>
      <c r="S10112" s="49" t="str">
        <f t="shared" si="1257"/>
        <v>Card</v>
      </c>
      <c r="T10112" s="3">
        <v>0.04</v>
      </c>
      <c r="U10112" s="2">
        <v>6.5339999999999998</v>
      </c>
      <c r="V10112" s="2">
        <v>1.98</v>
      </c>
      <c r="W10112" s="54">
        <f>_xlfn.XLOOKUP(M10112,Market!A:A,Market!F:F,0)</f>
        <v>8.8999999999999996E-2</v>
      </c>
      <c r="X10112" s="55">
        <f t="shared" si="1258"/>
        <v>0.26135999999999998</v>
      </c>
      <c r="Y10112" s="55">
        <f t="shared" si="1259"/>
        <v>4.5540000000000003</v>
      </c>
      <c r="Z10112" s="54">
        <f t="shared" si="1260"/>
        <v>0.69696969696969702</v>
      </c>
      <c r="AA10112" s="49" t="str">
        <f t="shared" ca="1" si="1261"/>
        <v>Y</v>
      </c>
      <c r="AB10112" s="49">
        <f t="shared" ca="1" si="1262"/>
        <v>6</v>
      </c>
      <c r="AC10112" s="49" t="str">
        <f t="shared" ca="1" si="1263"/>
        <v>Y</v>
      </c>
    </row>
    <row r="10113" spans="1:29" x14ac:dyDescent="0.25">
      <c r="A10113">
        <v>11832</v>
      </c>
      <c r="B10113" s="9">
        <v>43198</v>
      </c>
      <c r="C10113" s="50" t="str">
        <f t="shared" si="1256"/>
        <v>N</v>
      </c>
      <c r="D10113" s="52">
        <f>_xlfn.XLOOKUP(B10113,Cal_Date!B:B,Cal_Date!A:A,0)</f>
        <v>2</v>
      </c>
      <c r="E10113">
        <v>2018</v>
      </c>
      <c r="F10113" t="s">
        <v>127</v>
      </c>
      <c r="G10113" t="s">
        <v>130</v>
      </c>
      <c r="H10113" t="s">
        <v>11</v>
      </c>
      <c r="I10113" t="s">
        <v>11</v>
      </c>
      <c r="J10113" t="s">
        <v>15</v>
      </c>
      <c r="K10113" t="s">
        <v>42</v>
      </c>
      <c r="L10113">
        <v>1</v>
      </c>
      <c r="M10113">
        <v>1006</v>
      </c>
      <c r="O10113" t="s">
        <v>28</v>
      </c>
      <c r="R10113" t="s">
        <v>44</v>
      </c>
      <c r="S10113" s="49" t="str">
        <f t="shared" si="1257"/>
        <v>Card</v>
      </c>
      <c r="T10113" s="3">
        <v>0.03</v>
      </c>
      <c r="U10113" s="2">
        <v>3.2669999999999999</v>
      </c>
      <c r="V10113" s="2">
        <v>0.99</v>
      </c>
      <c r="W10113" s="54">
        <f>_xlfn.XLOOKUP(M10113,Market!A:A,Market!F:F,0)</f>
        <v>8.8999999999999996E-2</v>
      </c>
      <c r="X10113" s="55">
        <f t="shared" si="1258"/>
        <v>9.801E-2</v>
      </c>
      <c r="Y10113" s="55">
        <f t="shared" si="1259"/>
        <v>2.2770000000000001</v>
      </c>
      <c r="Z10113" s="54">
        <f t="shared" si="1260"/>
        <v>0.69696969696969702</v>
      </c>
      <c r="AA10113" s="49" t="str">
        <f t="shared" ca="1" si="1261"/>
        <v>Y</v>
      </c>
      <c r="AB10113" s="49">
        <f t="shared" ca="1" si="1262"/>
        <v>6</v>
      </c>
      <c r="AC10113" s="49" t="str">
        <f t="shared" ca="1" si="1263"/>
        <v>Y</v>
      </c>
    </row>
    <row r="10114" spans="1:29" x14ac:dyDescent="0.25">
      <c r="A10114">
        <v>11833</v>
      </c>
      <c r="B10114" s="9">
        <v>43198</v>
      </c>
      <c r="C10114" s="50" t="str">
        <f t="shared" si="1256"/>
        <v>N</v>
      </c>
      <c r="D10114" s="52">
        <f>_xlfn.XLOOKUP(B10114,Cal_Date!B:B,Cal_Date!A:A,0)</f>
        <v>2</v>
      </c>
      <c r="E10114">
        <v>2018</v>
      </c>
      <c r="F10114" t="s">
        <v>127</v>
      </c>
      <c r="G10114" t="s">
        <v>130</v>
      </c>
      <c r="H10114" t="s">
        <v>11</v>
      </c>
      <c r="I10114" t="s">
        <v>11</v>
      </c>
      <c r="J10114" t="s">
        <v>15</v>
      </c>
      <c r="K10114" t="s">
        <v>42</v>
      </c>
      <c r="L10114">
        <v>2</v>
      </c>
      <c r="M10114">
        <v>1002</v>
      </c>
      <c r="O10114" t="s">
        <v>28</v>
      </c>
      <c r="R10114" t="s">
        <v>46</v>
      </c>
      <c r="S10114" s="49" t="str">
        <f t="shared" si="1257"/>
        <v>Card</v>
      </c>
      <c r="T10114" s="3">
        <v>0.04</v>
      </c>
      <c r="U10114" s="2">
        <v>6.36</v>
      </c>
      <c r="V10114" s="2">
        <v>1.98</v>
      </c>
      <c r="W10114" s="54">
        <f>_xlfn.XLOOKUP(M10114,Market!A:A,Market!F:F,0)</f>
        <v>0.06</v>
      </c>
      <c r="X10114" s="55">
        <f t="shared" si="1258"/>
        <v>0.25440000000000002</v>
      </c>
      <c r="Y10114" s="55">
        <f t="shared" si="1259"/>
        <v>4.3800000000000008</v>
      </c>
      <c r="Z10114" s="54">
        <f t="shared" si="1260"/>
        <v>0.68867924528301894</v>
      </c>
      <c r="AA10114" s="49" t="str">
        <f t="shared" ca="1" si="1261"/>
        <v>Y</v>
      </c>
      <c r="AB10114" s="49">
        <f t="shared" ca="1" si="1262"/>
        <v>6</v>
      </c>
      <c r="AC10114" s="49" t="str">
        <f t="shared" ca="1" si="1263"/>
        <v>Y</v>
      </c>
    </row>
    <row r="10115" spans="1:29" x14ac:dyDescent="0.25">
      <c r="A10115">
        <v>11834</v>
      </c>
      <c r="B10115" s="9">
        <v>43198</v>
      </c>
      <c r="C10115" s="50" t="str">
        <f t="shared" ref="C10115:C10178" si="1264">IF(OR(B10115="04/01/2018"+0,B10115="04/02/2018"+0),"Y","N")</f>
        <v>N</v>
      </c>
      <c r="D10115" s="52">
        <f>_xlfn.XLOOKUP(B10115,Cal_Date!B:B,Cal_Date!A:A,0)</f>
        <v>2</v>
      </c>
      <c r="E10115">
        <v>2018</v>
      </c>
      <c r="F10115" t="s">
        <v>127</v>
      </c>
      <c r="G10115" t="s">
        <v>130</v>
      </c>
      <c r="H10115" t="s">
        <v>14</v>
      </c>
      <c r="I10115" t="s">
        <v>18</v>
      </c>
      <c r="J10115" t="s">
        <v>15</v>
      </c>
      <c r="K10115" t="s">
        <v>43</v>
      </c>
      <c r="L10115">
        <v>1</v>
      </c>
      <c r="M10115">
        <v>1001</v>
      </c>
      <c r="O10115" t="s">
        <v>25</v>
      </c>
      <c r="R10115" t="s">
        <v>46</v>
      </c>
      <c r="S10115" s="49" t="str">
        <f t="shared" ref="S10115:S10178" si="1265">IF(R10115="Cash","Cash","Card")</f>
        <v>Card</v>
      </c>
      <c r="T10115" s="3">
        <v>0.04</v>
      </c>
      <c r="U10115" s="2">
        <v>5.3000000000000007</v>
      </c>
      <c r="V10115" s="2">
        <v>2.1</v>
      </c>
      <c r="W10115" s="54">
        <f>_xlfn.XLOOKUP(M10115,Market!A:A,Market!F:F,0)</f>
        <v>0.06</v>
      </c>
      <c r="X10115" s="55">
        <f t="shared" ref="X10115:X10178" si="1266">T10115*U10115</f>
        <v>0.21200000000000002</v>
      </c>
      <c r="Y10115" s="55">
        <f t="shared" ref="Y10115:Y10178" si="1267">U10115-V10115</f>
        <v>3.2000000000000006</v>
      </c>
      <c r="Z10115" s="54">
        <f t="shared" ref="Z10115:Z10178" si="1268">Y10115/U10115</f>
        <v>0.60377358490566047</v>
      </c>
      <c r="AA10115" s="49" t="str">
        <f t="shared" ref="AA10115:AA10178" ca="1" si="1269">IF(DATEDIF(B10115,TODAY(),"y")&gt;5,"Y","N")</f>
        <v>Y</v>
      </c>
      <c r="AB10115" s="49">
        <f t="shared" ref="AB10115:AB10178" ca="1" si="1270">DATEDIF(B10115,TODAY(),"y")</f>
        <v>6</v>
      </c>
      <c r="AC10115" s="49" t="str">
        <f t="shared" ref="AC10115:AC10178" ca="1" si="1271">IF(AB10115&gt;5,"Y","N")</f>
        <v>Y</v>
      </c>
    </row>
    <row r="10116" spans="1:29" x14ac:dyDescent="0.25">
      <c r="A10116">
        <v>11835</v>
      </c>
      <c r="B10116" s="9">
        <v>43198</v>
      </c>
      <c r="C10116" s="50" t="str">
        <f t="shared" si="1264"/>
        <v>N</v>
      </c>
      <c r="D10116" s="52">
        <f>_xlfn.XLOOKUP(B10116,Cal_Date!B:B,Cal_Date!A:A,0)</f>
        <v>2</v>
      </c>
      <c r="E10116">
        <v>2018</v>
      </c>
      <c r="F10116" t="s">
        <v>127</v>
      </c>
      <c r="G10116" t="s">
        <v>130</v>
      </c>
      <c r="H10116" t="s">
        <v>11</v>
      </c>
      <c r="I10116" t="s">
        <v>11</v>
      </c>
      <c r="J10116" t="s">
        <v>15</v>
      </c>
      <c r="K10116" t="s">
        <v>42</v>
      </c>
      <c r="L10116">
        <v>1</v>
      </c>
      <c r="M10116">
        <v>1003</v>
      </c>
      <c r="O10116" t="s">
        <v>25</v>
      </c>
      <c r="R10116" t="s">
        <v>46</v>
      </c>
      <c r="S10116" s="49" t="str">
        <f t="shared" si="1265"/>
        <v>Card</v>
      </c>
      <c r="T10116" s="3">
        <v>0.04</v>
      </c>
      <c r="U10116" s="2">
        <v>3.18</v>
      </c>
      <c r="V10116" s="2">
        <v>0.99</v>
      </c>
      <c r="W10116" s="54">
        <f>_xlfn.XLOOKUP(M10116,Market!A:A,Market!F:F,0)</f>
        <v>0.06</v>
      </c>
      <c r="X10116" s="55">
        <f t="shared" si="1266"/>
        <v>0.12720000000000001</v>
      </c>
      <c r="Y10116" s="55">
        <f t="shared" si="1267"/>
        <v>2.1900000000000004</v>
      </c>
      <c r="Z10116" s="54">
        <f t="shared" si="1268"/>
        <v>0.68867924528301894</v>
      </c>
      <c r="AA10116" s="49" t="str">
        <f t="shared" ca="1" si="1269"/>
        <v>Y</v>
      </c>
      <c r="AB10116" s="49">
        <f t="shared" ca="1" si="1270"/>
        <v>6</v>
      </c>
      <c r="AC10116" s="49" t="str">
        <f t="shared" ca="1" si="1271"/>
        <v>Y</v>
      </c>
    </row>
    <row r="10117" spans="1:29" x14ac:dyDescent="0.25">
      <c r="A10117">
        <v>11836</v>
      </c>
      <c r="B10117" s="9">
        <v>43198</v>
      </c>
      <c r="C10117" s="50" t="str">
        <f t="shared" si="1264"/>
        <v>N</v>
      </c>
      <c r="D10117" s="52">
        <f>_xlfn.XLOOKUP(B10117,Cal_Date!B:B,Cal_Date!A:A,0)</f>
        <v>2</v>
      </c>
      <c r="E10117">
        <v>2018</v>
      </c>
      <c r="F10117" t="s">
        <v>127</v>
      </c>
      <c r="G10117" t="s">
        <v>130</v>
      </c>
      <c r="H10117" t="s">
        <v>11</v>
      </c>
      <c r="I10117" t="s">
        <v>18</v>
      </c>
      <c r="J10117" t="s">
        <v>15</v>
      </c>
      <c r="K10117" t="s">
        <v>42</v>
      </c>
      <c r="L10117">
        <v>1</v>
      </c>
      <c r="M10117">
        <v>1004</v>
      </c>
      <c r="O10117" t="s">
        <v>28</v>
      </c>
      <c r="R10117" t="s">
        <v>44</v>
      </c>
      <c r="S10117" s="49" t="str">
        <f t="shared" si="1265"/>
        <v>Card</v>
      </c>
      <c r="T10117" s="3">
        <v>0.03</v>
      </c>
      <c r="U10117" s="2">
        <v>3.18</v>
      </c>
      <c r="V10117" s="2">
        <v>1.52</v>
      </c>
      <c r="W10117" s="54">
        <f>_xlfn.XLOOKUP(M10117,Market!A:A,Market!F:F,0)</f>
        <v>0.06</v>
      </c>
      <c r="X10117" s="55">
        <f t="shared" si="1266"/>
        <v>9.5399999999999999E-2</v>
      </c>
      <c r="Y10117" s="55">
        <f t="shared" si="1267"/>
        <v>1.6600000000000001</v>
      </c>
      <c r="Z10117" s="54">
        <f t="shared" si="1268"/>
        <v>0.5220125786163522</v>
      </c>
      <c r="AA10117" s="49" t="str">
        <f t="shared" ca="1" si="1269"/>
        <v>Y</v>
      </c>
      <c r="AB10117" s="49">
        <f t="shared" ca="1" si="1270"/>
        <v>6</v>
      </c>
      <c r="AC10117" s="49" t="str">
        <f t="shared" ca="1" si="1271"/>
        <v>Y</v>
      </c>
    </row>
    <row r="10118" spans="1:29" x14ac:dyDescent="0.25">
      <c r="A10118">
        <v>11837</v>
      </c>
      <c r="B10118" s="9">
        <v>43198</v>
      </c>
      <c r="C10118" s="50" t="str">
        <f t="shared" si="1264"/>
        <v>N</v>
      </c>
      <c r="D10118" s="52">
        <f>_xlfn.XLOOKUP(B10118,Cal_Date!B:B,Cal_Date!A:A,0)</f>
        <v>2</v>
      </c>
      <c r="E10118">
        <v>2018</v>
      </c>
      <c r="F10118" t="s">
        <v>127</v>
      </c>
      <c r="G10118" t="s">
        <v>130</v>
      </c>
      <c r="H10118" t="s">
        <v>48</v>
      </c>
      <c r="I10118" t="s">
        <v>18</v>
      </c>
      <c r="J10118" t="s">
        <v>10</v>
      </c>
      <c r="K10118" t="s">
        <v>43</v>
      </c>
      <c r="L10118">
        <v>1</v>
      </c>
      <c r="M10118">
        <v>1003</v>
      </c>
      <c r="O10118" t="s">
        <v>25</v>
      </c>
      <c r="R10118" t="s">
        <v>46</v>
      </c>
      <c r="S10118" s="49" t="str">
        <f t="shared" si="1265"/>
        <v>Card</v>
      </c>
      <c r="T10118" s="3">
        <v>0.04</v>
      </c>
      <c r="U10118" s="2">
        <v>7.42</v>
      </c>
      <c r="V10118" s="2">
        <v>1.46</v>
      </c>
      <c r="W10118" s="54">
        <f>_xlfn.XLOOKUP(M10118,Market!A:A,Market!F:F,0)</f>
        <v>0.06</v>
      </c>
      <c r="X10118" s="55">
        <f t="shared" si="1266"/>
        <v>0.29680000000000001</v>
      </c>
      <c r="Y10118" s="55">
        <f t="shared" si="1267"/>
        <v>5.96</v>
      </c>
      <c r="Z10118" s="54">
        <f t="shared" si="1268"/>
        <v>0.80323450134770891</v>
      </c>
      <c r="AA10118" s="49" t="str">
        <f t="shared" ca="1" si="1269"/>
        <v>Y</v>
      </c>
      <c r="AB10118" s="49">
        <f t="shared" ca="1" si="1270"/>
        <v>6</v>
      </c>
      <c r="AC10118" s="49" t="str">
        <f t="shared" ca="1" si="1271"/>
        <v>Y</v>
      </c>
    </row>
    <row r="10119" spans="1:29" x14ac:dyDescent="0.25">
      <c r="A10119">
        <v>11838</v>
      </c>
      <c r="B10119" s="9">
        <v>43198</v>
      </c>
      <c r="C10119" s="50" t="str">
        <f t="shared" si="1264"/>
        <v>N</v>
      </c>
      <c r="D10119" s="52">
        <f>_xlfn.XLOOKUP(B10119,Cal_Date!B:B,Cal_Date!A:A,0)</f>
        <v>2</v>
      </c>
      <c r="E10119">
        <v>2018</v>
      </c>
      <c r="F10119" t="s">
        <v>127</v>
      </c>
      <c r="G10119" t="s">
        <v>130</v>
      </c>
      <c r="H10119" t="s">
        <v>11</v>
      </c>
      <c r="I10119" t="s">
        <v>18</v>
      </c>
      <c r="J10119" t="s">
        <v>15</v>
      </c>
      <c r="K10119" t="s">
        <v>42</v>
      </c>
      <c r="L10119">
        <v>2</v>
      </c>
      <c r="M10119">
        <v>1005</v>
      </c>
      <c r="O10119" t="s">
        <v>25</v>
      </c>
      <c r="R10119" t="s">
        <v>47</v>
      </c>
      <c r="S10119" s="49" t="str">
        <f t="shared" si="1265"/>
        <v>Card</v>
      </c>
      <c r="T10119" s="3">
        <v>3.5000000000000003E-2</v>
      </c>
      <c r="U10119" s="2">
        <v>6.5339999999999998</v>
      </c>
      <c r="V10119" s="2">
        <v>3.04</v>
      </c>
      <c r="W10119" s="54">
        <f>_xlfn.XLOOKUP(M10119,Market!A:A,Market!F:F,0)</f>
        <v>8.8999999999999996E-2</v>
      </c>
      <c r="X10119" s="55">
        <f t="shared" si="1266"/>
        <v>0.22869</v>
      </c>
      <c r="Y10119" s="55">
        <f t="shared" si="1267"/>
        <v>3.4939999999999998</v>
      </c>
      <c r="Z10119" s="54">
        <f t="shared" si="1268"/>
        <v>0.53474135292317104</v>
      </c>
      <c r="AA10119" s="49" t="str">
        <f t="shared" ca="1" si="1269"/>
        <v>Y</v>
      </c>
      <c r="AB10119" s="49">
        <f t="shared" ca="1" si="1270"/>
        <v>6</v>
      </c>
      <c r="AC10119" s="49" t="str">
        <f t="shared" ca="1" si="1271"/>
        <v>Y</v>
      </c>
    </row>
    <row r="10120" spans="1:29" x14ac:dyDescent="0.25">
      <c r="A10120">
        <v>11839</v>
      </c>
      <c r="B10120" s="9">
        <v>43198</v>
      </c>
      <c r="C10120" s="50" t="str">
        <f t="shared" si="1264"/>
        <v>N</v>
      </c>
      <c r="D10120" s="52">
        <f>_xlfn.XLOOKUP(B10120,Cal_Date!B:B,Cal_Date!A:A,0)</f>
        <v>2</v>
      </c>
      <c r="E10120">
        <v>2018</v>
      </c>
      <c r="F10120" t="s">
        <v>127</v>
      </c>
      <c r="G10120" t="s">
        <v>130</v>
      </c>
      <c r="H10120" t="s">
        <v>11</v>
      </c>
      <c r="I10120" t="s">
        <v>18</v>
      </c>
      <c r="J10120" t="s">
        <v>15</v>
      </c>
      <c r="K10120" t="s">
        <v>42</v>
      </c>
      <c r="L10120">
        <v>1</v>
      </c>
      <c r="M10120">
        <v>1007</v>
      </c>
      <c r="O10120" t="s">
        <v>28</v>
      </c>
      <c r="R10120" t="s">
        <v>46</v>
      </c>
      <c r="S10120" s="49" t="str">
        <f t="shared" si="1265"/>
        <v>Card</v>
      </c>
      <c r="T10120" s="3">
        <v>0.04</v>
      </c>
      <c r="U10120" s="2">
        <v>3.2669999999999999</v>
      </c>
      <c r="V10120" s="2">
        <v>1.52</v>
      </c>
      <c r="W10120" s="54">
        <f>_xlfn.XLOOKUP(M10120,Market!A:A,Market!F:F,0)</f>
        <v>8.8999999999999996E-2</v>
      </c>
      <c r="X10120" s="55">
        <f t="shared" si="1266"/>
        <v>0.13067999999999999</v>
      </c>
      <c r="Y10120" s="55">
        <f t="shared" si="1267"/>
        <v>1.7469999999999999</v>
      </c>
      <c r="Z10120" s="54">
        <f t="shared" si="1268"/>
        <v>0.53474135292317104</v>
      </c>
      <c r="AA10120" s="49" t="str">
        <f t="shared" ca="1" si="1269"/>
        <v>Y</v>
      </c>
      <c r="AB10120" s="49">
        <f t="shared" ca="1" si="1270"/>
        <v>6</v>
      </c>
      <c r="AC10120" s="49" t="str">
        <f t="shared" ca="1" si="1271"/>
        <v>Y</v>
      </c>
    </row>
    <row r="10121" spans="1:29" x14ac:dyDescent="0.25">
      <c r="A10121">
        <v>11840</v>
      </c>
      <c r="B10121" s="9">
        <v>43198</v>
      </c>
      <c r="C10121" s="50" t="str">
        <f t="shared" si="1264"/>
        <v>N</v>
      </c>
      <c r="D10121" s="52">
        <f>_xlfn.XLOOKUP(B10121,Cal_Date!B:B,Cal_Date!A:A,0)</f>
        <v>2</v>
      </c>
      <c r="E10121">
        <v>2018</v>
      </c>
      <c r="F10121" t="s">
        <v>127</v>
      </c>
      <c r="G10121" t="s">
        <v>130</v>
      </c>
      <c r="H10121" t="s">
        <v>48</v>
      </c>
      <c r="I10121" t="s">
        <v>18</v>
      </c>
      <c r="J10121" t="s">
        <v>10</v>
      </c>
      <c r="K10121" t="s">
        <v>43</v>
      </c>
      <c r="L10121">
        <v>1</v>
      </c>
      <c r="M10121">
        <v>1009</v>
      </c>
      <c r="O10121" t="s">
        <v>28</v>
      </c>
      <c r="R10121" t="s">
        <v>46</v>
      </c>
      <c r="S10121" s="49" t="str">
        <f t="shared" si="1265"/>
        <v>Card</v>
      </c>
      <c r="T10121" s="3">
        <v>0.04</v>
      </c>
      <c r="U10121" s="2">
        <v>7.6229999999999993</v>
      </c>
      <c r="V10121" s="2">
        <v>1.46</v>
      </c>
      <c r="W10121" s="54">
        <f>_xlfn.XLOOKUP(M10121,Market!A:A,Market!F:F,0)</f>
        <v>8.8999999999999996E-2</v>
      </c>
      <c r="X10121" s="55">
        <f t="shared" si="1266"/>
        <v>0.30491999999999997</v>
      </c>
      <c r="Y10121" s="55">
        <f t="shared" si="1267"/>
        <v>6.1629999999999994</v>
      </c>
      <c r="Z10121" s="54">
        <f t="shared" si="1268"/>
        <v>0.80847435392889933</v>
      </c>
      <c r="AA10121" s="49" t="str">
        <f t="shared" ca="1" si="1269"/>
        <v>Y</v>
      </c>
      <c r="AB10121" s="49">
        <f t="shared" ca="1" si="1270"/>
        <v>6</v>
      </c>
      <c r="AC10121" s="49" t="str">
        <f t="shared" ca="1" si="1271"/>
        <v>Y</v>
      </c>
    </row>
    <row r="10122" spans="1:29" x14ac:dyDescent="0.25">
      <c r="A10122">
        <v>11841</v>
      </c>
      <c r="B10122" s="9">
        <v>43198</v>
      </c>
      <c r="C10122" s="50" t="str">
        <f t="shared" si="1264"/>
        <v>N</v>
      </c>
      <c r="D10122" s="52">
        <f>_xlfn.XLOOKUP(B10122,Cal_Date!B:B,Cal_Date!A:A,0)</f>
        <v>2</v>
      </c>
      <c r="E10122">
        <v>2018</v>
      </c>
      <c r="F10122" t="s">
        <v>127</v>
      </c>
      <c r="G10122" t="s">
        <v>130</v>
      </c>
      <c r="H10122" t="s">
        <v>14</v>
      </c>
      <c r="I10122" t="s">
        <v>18</v>
      </c>
      <c r="J10122" t="s">
        <v>15</v>
      </c>
      <c r="K10122" t="s">
        <v>43</v>
      </c>
      <c r="L10122">
        <v>1</v>
      </c>
      <c r="M10122">
        <v>1001</v>
      </c>
      <c r="O10122" t="s">
        <v>25</v>
      </c>
      <c r="R10122" t="s">
        <v>44</v>
      </c>
      <c r="S10122" s="49" t="str">
        <f t="shared" si="1265"/>
        <v>Card</v>
      </c>
      <c r="T10122" s="3">
        <v>0.03</v>
      </c>
      <c r="U10122" s="2">
        <v>5.3000000000000007</v>
      </c>
      <c r="V10122" s="2">
        <v>2.2200000000000002</v>
      </c>
      <c r="W10122" s="54">
        <f>_xlfn.XLOOKUP(M10122,Market!A:A,Market!F:F,0)</f>
        <v>0.06</v>
      </c>
      <c r="X10122" s="55">
        <f t="shared" si="1266"/>
        <v>0.159</v>
      </c>
      <c r="Y10122" s="55">
        <f t="shared" si="1267"/>
        <v>3.0800000000000005</v>
      </c>
      <c r="Z10122" s="54">
        <f t="shared" si="1268"/>
        <v>0.5811320754716981</v>
      </c>
      <c r="AA10122" s="49" t="str">
        <f t="shared" ca="1" si="1269"/>
        <v>Y</v>
      </c>
      <c r="AB10122" s="49">
        <f t="shared" ca="1" si="1270"/>
        <v>6</v>
      </c>
      <c r="AC10122" s="49" t="str">
        <f t="shared" ca="1" si="1271"/>
        <v>Y</v>
      </c>
    </row>
    <row r="10123" spans="1:29" x14ac:dyDescent="0.25">
      <c r="A10123">
        <v>11842</v>
      </c>
      <c r="B10123" s="9">
        <v>43198</v>
      </c>
      <c r="C10123" s="50" t="str">
        <f t="shared" si="1264"/>
        <v>N</v>
      </c>
      <c r="D10123" s="52">
        <f>_xlfn.XLOOKUP(B10123,Cal_Date!B:B,Cal_Date!A:A,0)</f>
        <v>2</v>
      </c>
      <c r="E10123">
        <v>2018</v>
      </c>
      <c r="F10123" t="s">
        <v>127</v>
      </c>
      <c r="G10123" t="s">
        <v>130</v>
      </c>
      <c r="H10123" t="s">
        <v>48</v>
      </c>
      <c r="I10123" t="s">
        <v>18</v>
      </c>
      <c r="J10123" t="s">
        <v>10</v>
      </c>
      <c r="K10123" t="s">
        <v>43</v>
      </c>
      <c r="L10123">
        <v>1</v>
      </c>
      <c r="M10123">
        <v>1010</v>
      </c>
      <c r="O10123" t="s">
        <v>25</v>
      </c>
      <c r="R10123" t="s">
        <v>46</v>
      </c>
      <c r="S10123" s="49" t="str">
        <f t="shared" si="1265"/>
        <v>Card</v>
      </c>
      <c r="T10123" s="3">
        <v>0.04</v>
      </c>
      <c r="U10123" s="2">
        <v>7.5600000000000005</v>
      </c>
      <c r="V10123" s="2">
        <v>1.46</v>
      </c>
      <c r="W10123" s="54">
        <f>_xlfn.XLOOKUP(M10123,Market!A:A,Market!F:F,0)</f>
        <v>0.08</v>
      </c>
      <c r="X10123" s="55">
        <f t="shared" si="1266"/>
        <v>0.3024</v>
      </c>
      <c r="Y10123" s="55">
        <f t="shared" si="1267"/>
        <v>6.1000000000000005</v>
      </c>
      <c r="Z10123" s="54">
        <f t="shared" si="1268"/>
        <v>0.80687830687830686</v>
      </c>
      <c r="AA10123" s="49" t="str">
        <f t="shared" ca="1" si="1269"/>
        <v>Y</v>
      </c>
      <c r="AB10123" s="49">
        <f t="shared" ca="1" si="1270"/>
        <v>6</v>
      </c>
      <c r="AC10123" s="49" t="str">
        <f t="shared" ca="1" si="1271"/>
        <v>Y</v>
      </c>
    </row>
    <row r="10124" spans="1:29" x14ac:dyDescent="0.25">
      <c r="A10124">
        <v>11843</v>
      </c>
      <c r="B10124" s="9">
        <v>43198</v>
      </c>
      <c r="C10124" s="50" t="str">
        <f t="shared" si="1264"/>
        <v>N</v>
      </c>
      <c r="D10124" s="52">
        <f>_xlfn.XLOOKUP(B10124,Cal_Date!B:B,Cal_Date!A:A,0)</f>
        <v>2</v>
      </c>
      <c r="E10124">
        <v>2018</v>
      </c>
      <c r="F10124" t="s">
        <v>127</v>
      </c>
      <c r="G10124" t="s">
        <v>130</v>
      </c>
      <c r="H10124" t="s">
        <v>11</v>
      </c>
      <c r="I10124" t="s">
        <v>18</v>
      </c>
      <c r="J10124" t="s">
        <v>15</v>
      </c>
      <c r="K10124" t="s">
        <v>42</v>
      </c>
      <c r="L10124">
        <v>1</v>
      </c>
      <c r="M10124">
        <v>1010</v>
      </c>
      <c r="O10124" t="s">
        <v>25</v>
      </c>
      <c r="R10124" t="s">
        <v>46</v>
      </c>
      <c r="S10124" s="49" t="str">
        <f t="shared" si="1265"/>
        <v>Card</v>
      </c>
      <c r="T10124" s="3">
        <v>0.04</v>
      </c>
      <c r="U10124" s="2">
        <v>3.24</v>
      </c>
      <c r="V10124" s="2">
        <v>1.52</v>
      </c>
      <c r="W10124" s="54">
        <f>_xlfn.XLOOKUP(M10124,Market!A:A,Market!F:F,0)</f>
        <v>0.08</v>
      </c>
      <c r="X10124" s="55">
        <f t="shared" si="1266"/>
        <v>0.12960000000000002</v>
      </c>
      <c r="Y10124" s="55">
        <f t="shared" si="1267"/>
        <v>1.7200000000000002</v>
      </c>
      <c r="Z10124" s="54">
        <f t="shared" si="1268"/>
        <v>0.53086419753086422</v>
      </c>
      <c r="AA10124" s="49" t="str">
        <f t="shared" ca="1" si="1269"/>
        <v>Y</v>
      </c>
      <c r="AB10124" s="49">
        <f t="shared" ca="1" si="1270"/>
        <v>6</v>
      </c>
      <c r="AC10124" s="49" t="str">
        <f t="shared" ca="1" si="1271"/>
        <v>Y</v>
      </c>
    </row>
    <row r="10125" spans="1:29" x14ac:dyDescent="0.25">
      <c r="A10125">
        <v>11844</v>
      </c>
      <c r="B10125" s="9">
        <v>43198</v>
      </c>
      <c r="C10125" s="50" t="str">
        <f t="shared" si="1264"/>
        <v>N</v>
      </c>
      <c r="D10125" s="52">
        <f>_xlfn.XLOOKUP(B10125,Cal_Date!B:B,Cal_Date!A:A,0)</f>
        <v>2</v>
      </c>
      <c r="E10125">
        <v>2018</v>
      </c>
      <c r="F10125" t="s">
        <v>127</v>
      </c>
      <c r="G10125" t="s">
        <v>130</v>
      </c>
      <c r="H10125" t="s">
        <v>48</v>
      </c>
      <c r="I10125" t="s">
        <v>18</v>
      </c>
      <c r="J10125" t="s">
        <v>10</v>
      </c>
      <c r="K10125" t="s">
        <v>43</v>
      </c>
      <c r="L10125">
        <v>2</v>
      </c>
      <c r="M10125">
        <v>1010</v>
      </c>
      <c r="O10125" t="s">
        <v>25</v>
      </c>
      <c r="R10125" t="s">
        <v>46</v>
      </c>
      <c r="S10125" s="49" t="str">
        <f t="shared" si="1265"/>
        <v>Card</v>
      </c>
      <c r="T10125" s="3">
        <v>0.04</v>
      </c>
      <c r="U10125" s="2">
        <v>15.120000000000001</v>
      </c>
      <c r="V10125" s="2">
        <v>2.92</v>
      </c>
      <c r="W10125" s="54">
        <f>_xlfn.XLOOKUP(M10125,Market!A:A,Market!F:F,0)</f>
        <v>0.08</v>
      </c>
      <c r="X10125" s="55">
        <f t="shared" si="1266"/>
        <v>0.6048</v>
      </c>
      <c r="Y10125" s="55">
        <f t="shared" si="1267"/>
        <v>12.200000000000001</v>
      </c>
      <c r="Z10125" s="54">
        <f t="shared" si="1268"/>
        <v>0.80687830687830686</v>
      </c>
      <c r="AA10125" s="49" t="str">
        <f t="shared" ca="1" si="1269"/>
        <v>Y</v>
      </c>
      <c r="AB10125" s="49">
        <f t="shared" ca="1" si="1270"/>
        <v>6</v>
      </c>
      <c r="AC10125" s="49" t="str">
        <f t="shared" ca="1" si="1271"/>
        <v>Y</v>
      </c>
    </row>
    <row r="10126" spans="1:29" x14ac:dyDescent="0.25">
      <c r="A10126">
        <v>11845</v>
      </c>
      <c r="B10126" s="9">
        <v>43198</v>
      </c>
      <c r="C10126" s="50" t="str">
        <f t="shared" si="1264"/>
        <v>N</v>
      </c>
      <c r="D10126" s="52">
        <f>_xlfn.XLOOKUP(B10126,Cal_Date!B:B,Cal_Date!A:A,0)</f>
        <v>2</v>
      </c>
      <c r="E10126">
        <v>2018</v>
      </c>
      <c r="F10126" t="s">
        <v>127</v>
      </c>
      <c r="G10126" t="s">
        <v>130</v>
      </c>
      <c r="H10126" t="s">
        <v>11</v>
      </c>
      <c r="I10126" t="s">
        <v>11</v>
      </c>
      <c r="J10126" t="s">
        <v>15</v>
      </c>
      <c r="K10126" t="s">
        <v>42</v>
      </c>
      <c r="L10126">
        <v>2</v>
      </c>
      <c r="M10126">
        <v>1010</v>
      </c>
      <c r="O10126" t="s">
        <v>25</v>
      </c>
      <c r="R10126" t="s">
        <v>44</v>
      </c>
      <c r="S10126" s="49" t="str">
        <f t="shared" si="1265"/>
        <v>Card</v>
      </c>
      <c r="T10126" s="3">
        <v>0.03</v>
      </c>
      <c r="U10126" s="2">
        <v>6.48</v>
      </c>
      <c r="V10126" s="2">
        <v>1.98</v>
      </c>
      <c r="W10126" s="54">
        <f>_xlfn.XLOOKUP(M10126,Market!A:A,Market!F:F,0)</f>
        <v>0.08</v>
      </c>
      <c r="X10126" s="55">
        <f t="shared" si="1266"/>
        <v>0.19440000000000002</v>
      </c>
      <c r="Y10126" s="55">
        <f t="shared" si="1267"/>
        <v>4.5</v>
      </c>
      <c r="Z10126" s="54">
        <f t="shared" si="1268"/>
        <v>0.69444444444444442</v>
      </c>
      <c r="AA10126" s="49" t="str">
        <f t="shared" ca="1" si="1269"/>
        <v>Y</v>
      </c>
      <c r="AB10126" s="49">
        <f t="shared" ca="1" si="1270"/>
        <v>6</v>
      </c>
      <c r="AC10126" s="49" t="str">
        <f t="shared" ca="1" si="1271"/>
        <v>Y</v>
      </c>
    </row>
    <row r="10127" spans="1:29" x14ac:dyDescent="0.25">
      <c r="A10127">
        <v>11846</v>
      </c>
      <c r="B10127" s="9">
        <v>43198</v>
      </c>
      <c r="C10127" s="50" t="str">
        <f t="shared" si="1264"/>
        <v>N</v>
      </c>
      <c r="D10127" s="52">
        <f>_xlfn.XLOOKUP(B10127,Cal_Date!B:B,Cal_Date!A:A,0)</f>
        <v>2</v>
      </c>
      <c r="E10127">
        <v>2018</v>
      </c>
      <c r="F10127" t="s">
        <v>127</v>
      </c>
      <c r="G10127" t="s">
        <v>130</v>
      </c>
      <c r="H10127" t="s">
        <v>14</v>
      </c>
      <c r="I10127" t="s">
        <v>18</v>
      </c>
      <c r="J10127" t="s">
        <v>15</v>
      </c>
      <c r="K10127" t="s">
        <v>43</v>
      </c>
      <c r="L10127">
        <v>1</v>
      </c>
      <c r="M10127">
        <v>1011</v>
      </c>
      <c r="O10127" t="s">
        <v>25</v>
      </c>
      <c r="R10127" t="s">
        <v>47</v>
      </c>
      <c r="S10127" s="49" t="str">
        <f t="shared" si="1265"/>
        <v>Card</v>
      </c>
      <c r="T10127" s="3">
        <v>3.5000000000000003E-2</v>
      </c>
      <c r="U10127" s="2">
        <v>5.3000000000000007</v>
      </c>
      <c r="V10127" s="2">
        <v>2.1</v>
      </c>
      <c r="W10127" s="54">
        <f>_xlfn.XLOOKUP(M10127,Market!A:A,Market!F:F,0)</f>
        <v>0.06</v>
      </c>
      <c r="X10127" s="55">
        <f t="shared" si="1266"/>
        <v>0.18550000000000005</v>
      </c>
      <c r="Y10127" s="55">
        <f t="shared" si="1267"/>
        <v>3.2000000000000006</v>
      </c>
      <c r="Z10127" s="54">
        <f t="shared" si="1268"/>
        <v>0.60377358490566047</v>
      </c>
      <c r="AA10127" s="49" t="str">
        <f t="shared" ca="1" si="1269"/>
        <v>Y</v>
      </c>
      <c r="AB10127" s="49">
        <f t="shared" ca="1" si="1270"/>
        <v>6</v>
      </c>
      <c r="AC10127" s="49" t="str">
        <f t="shared" ca="1" si="1271"/>
        <v>Y</v>
      </c>
    </row>
    <row r="10128" spans="1:29" x14ac:dyDescent="0.25">
      <c r="A10128">
        <v>11847</v>
      </c>
      <c r="B10128" s="9">
        <v>43198</v>
      </c>
      <c r="C10128" s="50" t="str">
        <f t="shared" si="1264"/>
        <v>N</v>
      </c>
      <c r="D10128" s="52">
        <f>_xlfn.XLOOKUP(B10128,Cal_Date!B:B,Cal_Date!A:A,0)</f>
        <v>2</v>
      </c>
      <c r="E10128">
        <v>2018</v>
      </c>
      <c r="F10128" t="s">
        <v>127</v>
      </c>
      <c r="G10128" t="s">
        <v>130</v>
      </c>
      <c r="H10128" t="s">
        <v>14</v>
      </c>
      <c r="I10128" t="s">
        <v>18</v>
      </c>
      <c r="J10128" t="s">
        <v>15</v>
      </c>
      <c r="K10128" t="s">
        <v>43</v>
      </c>
      <c r="L10128">
        <v>1</v>
      </c>
      <c r="M10128">
        <v>1007</v>
      </c>
      <c r="O10128" t="s">
        <v>28</v>
      </c>
      <c r="R10128" t="s">
        <v>46</v>
      </c>
      <c r="S10128" s="49" t="str">
        <f t="shared" si="1265"/>
        <v>Card</v>
      </c>
      <c r="T10128" s="3">
        <v>0.04</v>
      </c>
      <c r="U10128" s="2">
        <v>5.4450000000000003</v>
      </c>
      <c r="V10128" s="2">
        <v>2.2200000000000002</v>
      </c>
      <c r="W10128" s="54">
        <f>_xlfn.XLOOKUP(M10128,Market!A:A,Market!F:F,0)</f>
        <v>8.8999999999999996E-2</v>
      </c>
      <c r="X10128" s="55">
        <f t="shared" si="1266"/>
        <v>0.21780000000000002</v>
      </c>
      <c r="Y10128" s="55">
        <f t="shared" si="1267"/>
        <v>3.2250000000000001</v>
      </c>
      <c r="Z10128" s="54">
        <f t="shared" si="1268"/>
        <v>0.59228650137741046</v>
      </c>
      <c r="AA10128" s="49" t="str">
        <f t="shared" ca="1" si="1269"/>
        <v>Y</v>
      </c>
      <c r="AB10128" s="49">
        <f t="shared" ca="1" si="1270"/>
        <v>6</v>
      </c>
      <c r="AC10128" s="49" t="str">
        <f t="shared" ca="1" si="1271"/>
        <v>Y</v>
      </c>
    </row>
    <row r="10129" spans="1:29" x14ac:dyDescent="0.25">
      <c r="A10129">
        <v>11848</v>
      </c>
      <c r="B10129" s="9">
        <v>43198</v>
      </c>
      <c r="C10129" s="50" t="str">
        <f t="shared" si="1264"/>
        <v>N</v>
      </c>
      <c r="D10129" s="52">
        <f>_xlfn.XLOOKUP(B10129,Cal_Date!B:B,Cal_Date!A:A,0)</f>
        <v>2</v>
      </c>
      <c r="E10129">
        <v>2018</v>
      </c>
      <c r="F10129" t="s">
        <v>127</v>
      </c>
      <c r="G10129" t="s">
        <v>130</v>
      </c>
      <c r="H10129" t="s">
        <v>11</v>
      </c>
      <c r="I10129" t="s">
        <v>18</v>
      </c>
      <c r="J10129" t="s">
        <v>15</v>
      </c>
      <c r="K10129" t="s">
        <v>42</v>
      </c>
      <c r="L10129">
        <v>1</v>
      </c>
      <c r="M10129">
        <v>1007</v>
      </c>
      <c r="O10129" t="s">
        <v>28</v>
      </c>
      <c r="R10129" t="s">
        <v>46</v>
      </c>
      <c r="S10129" s="49" t="str">
        <f t="shared" si="1265"/>
        <v>Card</v>
      </c>
      <c r="T10129" s="3">
        <v>0.04</v>
      </c>
      <c r="U10129" s="2">
        <v>3.2669999999999999</v>
      </c>
      <c r="V10129" s="2">
        <v>1.52</v>
      </c>
      <c r="W10129" s="54">
        <f>_xlfn.XLOOKUP(M10129,Market!A:A,Market!F:F,0)</f>
        <v>8.8999999999999996E-2</v>
      </c>
      <c r="X10129" s="55">
        <f t="shared" si="1266"/>
        <v>0.13067999999999999</v>
      </c>
      <c r="Y10129" s="55">
        <f t="shared" si="1267"/>
        <v>1.7469999999999999</v>
      </c>
      <c r="Z10129" s="54">
        <f t="shared" si="1268"/>
        <v>0.53474135292317104</v>
      </c>
      <c r="AA10129" s="49" t="str">
        <f t="shared" ca="1" si="1269"/>
        <v>Y</v>
      </c>
      <c r="AB10129" s="49">
        <f t="shared" ca="1" si="1270"/>
        <v>6</v>
      </c>
      <c r="AC10129" s="49" t="str">
        <f t="shared" ca="1" si="1271"/>
        <v>Y</v>
      </c>
    </row>
    <row r="10130" spans="1:29" x14ac:dyDescent="0.25">
      <c r="A10130">
        <v>11849</v>
      </c>
      <c r="B10130" s="9">
        <v>43198</v>
      </c>
      <c r="C10130" s="50" t="str">
        <f t="shared" si="1264"/>
        <v>N</v>
      </c>
      <c r="D10130" s="52">
        <f>_xlfn.XLOOKUP(B10130,Cal_Date!B:B,Cal_Date!A:A,0)</f>
        <v>2</v>
      </c>
      <c r="E10130">
        <v>2018</v>
      </c>
      <c r="F10130" t="s">
        <v>127</v>
      </c>
      <c r="G10130" t="s">
        <v>130</v>
      </c>
      <c r="H10130" t="s">
        <v>48</v>
      </c>
      <c r="I10130" t="s">
        <v>18</v>
      </c>
      <c r="J10130" t="s">
        <v>10</v>
      </c>
      <c r="K10130" t="s">
        <v>43</v>
      </c>
      <c r="L10130">
        <v>2</v>
      </c>
      <c r="M10130">
        <v>1008</v>
      </c>
      <c r="O10130" t="s">
        <v>28</v>
      </c>
      <c r="R10130" t="s">
        <v>46</v>
      </c>
      <c r="S10130" s="49" t="str">
        <f t="shared" si="1265"/>
        <v>Card</v>
      </c>
      <c r="T10130" s="3">
        <v>0.04</v>
      </c>
      <c r="U10130" s="2">
        <v>15.245999999999999</v>
      </c>
      <c r="V10130" s="2">
        <v>2.92</v>
      </c>
      <c r="W10130" s="54">
        <f>_xlfn.XLOOKUP(M10130,Market!A:A,Market!F:F,0)</f>
        <v>8.8999999999999996E-2</v>
      </c>
      <c r="X10130" s="55">
        <f t="shared" si="1266"/>
        <v>0.60983999999999994</v>
      </c>
      <c r="Y10130" s="55">
        <f t="shared" si="1267"/>
        <v>12.325999999999999</v>
      </c>
      <c r="Z10130" s="54">
        <f t="shared" si="1268"/>
        <v>0.80847435392889933</v>
      </c>
      <c r="AA10130" s="49" t="str">
        <f t="shared" ca="1" si="1269"/>
        <v>Y</v>
      </c>
      <c r="AB10130" s="49">
        <f t="shared" ca="1" si="1270"/>
        <v>6</v>
      </c>
      <c r="AC10130" s="49" t="str">
        <f t="shared" ca="1" si="1271"/>
        <v>Y</v>
      </c>
    </row>
    <row r="10131" spans="1:29" x14ac:dyDescent="0.25">
      <c r="A10131">
        <v>11850</v>
      </c>
      <c r="B10131" s="9">
        <v>43198</v>
      </c>
      <c r="C10131" s="50" t="str">
        <f t="shared" si="1264"/>
        <v>N</v>
      </c>
      <c r="D10131" s="52">
        <f>_xlfn.XLOOKUP(B10131,Cal_Date!B:B,Cal_Date!A:A,0)</f>
        <v>2</v>
      </c>
      <c r="E10131">
        <v>2018</v>
      </c>
      <c r="F10131" t="s">
        <v>127</v>
      </c>
      <c r="G10131" t="s">
        <v>130</v>
      </c>
      <c r="H10131" t="s">
        <v>48</v>
      </c>
      <c r="I10131" t="s">
        <v>18</v>
      </c>
      <c r="J10131" t="s">
        <v>10</v>
      </c>
      <c r="K10131" t="s">
        <v>43</v>
      </c>
      <c r="L10131">
        <v>1</v>
      </c>
      <c r="M10131">
        <v>1004</v>
      </c>
      <c r="O10131" t="s">
        <v>28</v>
      </c>
      <c r="R10131" t="s">
        <v>44</v>
      </c>
      <c r="S10131" s="49" t="str">
        <f t="shared" si="1265"/>
        <v>Card</v>
      </c>
      <c r="T10131" s="3">
        <v>0.03</v>
      </c>
      <c r="U10131" s="2">
        <v>7.42</v>
      </c>
      <c r="V10131" s="2">
        <v>1.46</v>
      </c>
      <c r="W10131" s="54">
        <f>_xlfn.XLOOKUP(M10131,Market!A:A,Market!F:F,0)</f>
        <v>0.06</v>
      </c>
      <c r="X10131" s="55">
        <f t="shared" si="1266"/>
        <v>0.22259999999999999</v>
      </c>
      <c r="Y10131" s="55">
        <f t="shared" si="1267"/>
        <v>5.96</v>
      </c>
      <c r="Z10131" s="54">
        <f t="shared" si="1268"/>
        <v>0.80323450134770891</v>
      </c>
      <c r="AA10131" s="49" t="str">
        <f t="shared" ca="1" si="1269"/>
        <v>Y</v>
      </c>
      <c r="AB10131" s="49">
        <f t="shared" ca="1" si="1270"/>
        <v>6</v>
      </c>
      <c r="AC10131" s="49" t="str">
        <f t="shared" ca="1" si="1271"/>
        <v>Y</v>
      </c>
    </row>
    <row r="10132" spans="1:29" x14ac:dyDescent="0.25">
      <c r="A10132">
        <v>11851</v>
      </c>
      <c r="B10132" s="9">
        <v>43198</v>
      </c>
      <c r="C10132" s="50" t="str">
        <f t="shared" si="1264"/>
        <v>N</v>
      </c>
      <c r="D10132" s="52">
        <f>_xlfn.XLOOKUP(B10132,Cal_Date!B:B,Cal_Date!A:A,0)</f>
        <v>2</v>
      </c>
      <c r="E10132">
        <v>2018</v>
      </c>
      <c r="F10132" t="s">
        <v>127</v>
      </c>
      <c r="G10132" t="s">
        <v>130</v>
      </c>
      <c r="H10132" t="s">
        <v>48</v>
      </c>
      <c r="I10132" t="s">
        <v>18</v>
      </c>
      <c r="J10132" t="s">
        <v>10</v>
      </c>
      <c r="K10132" t="s">
        <v>43</v>
      </c>
      <c r="L10132">
        <v>2</v>
      </c>
      <c r="M10132">
        <v>1003</v>
      </c>
      <c r="O10132" t="s">
        <v>25</v>
      </c>
      <c r="R10132" t="s">
        <v>46</v>
      </c>
      <c r="S10132" s="49" t="str">
        <f t="shared" si="1265"/>
        <v>Card</v>
      </c>
      <c r="T10132" s="3">
        <v>0.04</v>
      </c>
      <c r="U10132" s="2">
        <v>14.84</v>
      </c>
      <c r="V10132" s="2">
        <v>2.92</v>
      </c>
      <c r="W10132" s="54">
        <f>_xlfn.XLOOKUP(M10132,Market!A:A,Market!F:F,0)</f>
        <v>0.06</v>
      </c>
      <c r="X10132" s="55">
        <f t="shared" si="1266"/>
        <v>0.59360000000000002</v>
      </c>
      <c r="Y10132" s="55">
        <f t="shared" si="1267"/>
        <v>11.92</v>
      </c>
      <c r="Z10132" s="54">
        <f t="shared" si="1268"/>
        <v>0.80323450134770891</v>
      </c>
      <c r="AA10132" s="49" t="str">
        <f t="shared" ca="1" si="1269"/>
        <v>Y</v>
      </c>
      <c r="AB10132" s="49">
        <f t="shared" ca="1" si="1270"/>
        <v>6</v>
      </c>
      <c r="AC10132" s="49" t="str">
        <f t="shared" ca="1" si="1271"/>
        <v>Y</v>
      </c>
    </row>
    <row r="10133" spans="1:29" x14ac:dyDescent="0.25">
      <c r="A10133">
        <v>11852</v>
      </c>
      <c r="B10133" s="9">
        <v>43198</v>
      </c>
      <c r="C10133" s="50" t="str">
        <f t="shared" si="1264"/>
        <v>N</v>
      </c>
      <c r="D10133" s="52">
        <f>_xlfn.XLOOKUP(B10133,Cal_Date!B:B,Cal_Date!A:A,0)</f>
        <v>2</v>
      </c>
      <c r="E10133">
        <v>2018</v>
      </c>
      <c r="F10133" t="s">
        <v>127</v>
      </c>
      <c r="G10133" t="s">
        <v>130</v>
      </c>
      <c r="H10133" t="s">
        <v>48</v>
      </c>
      <c r="I10133" t="s">
        <v>18</v>
      </c>
      <c r="J10133" t="s">
        <v>10</v>
      </c>
      <c r="K10133" t="s">
        <v>43</v>
      </c>
      <c r="L10133">
        <v>1</v>
      </c>
      <c r="M10133">
        <v>1002</v>
      </c>
      <c r="O10133" t="s">
        <v>28</v>
      </c>
      <c r="R10133" t="s">
        <v>44</v>
      </c>
      <c r="S10133" s="49" t="str">
        <f t="shared" si="1265"/>
        <v>Card</v>
      </c>
      <c r="T10133" s="3">
        <v>0.03</v>
      </c>
      <c r="U10133" s="2">
        <v>7.42</v>
      </c>
      <c r="V10133" s="2">
        <v>1.46</v>
      </c>
      <c r="W10133" s="54">
        <f>_xlfn.XLOOKUP(M10133,Market!A:A,Market!F:F,0)</f>
        <v>0.06</v>
      </c>
      <c r="X10133" s="55">
        <f t="shared" si="1266"/>
        <v>0.22259999999999999</v>
      </c>
      <c r="Y10133" s="55">
        <f t="shared" si="1267"/>
        <v>5.96</v>
      </c>
      <c r="Z10133" s="54">
        <f t="shared" si="1268"/>
        <v>0.80323450134770891</v>
      </c>
      <c r="AA10133" s="49" t="str">
        <f t="shared" ca="1" si="1269"/>
        <v>Y</v>
      </c>
      <c r="AB10133" s="49">
        <f t="shared" ca="1" si="1270"/>
        <v>6</v>
      </c>
      <c r="AC10133" s="49" t="str">
        <f t="shared" ca="1" si="1271"/>
        <v>Y</v>
      </c>
    </row>
    <row r="10134" spans="1:29" x14ac:dyDescent="0.25">
      <c r="A10134">
        <v>11853</v>
      </c>
      <c r="B10134" s="9">
        <v>43198</v>
      </c>
      <c r="C10134" s="50" t="str">
        <f t="shared" si="1264"/>
        <v>N</v>
      </c>
      <c r="D10134" s="52">
        <f>_xlfn.XLOOKUP(B10134,Cal_Date!B:B,Cal_Date!A:A,0)</f>
        <v>2</v>
      </c>
      <c r="E10134">
        <v>2018</v>
      </c>
      <c r="F10134" t="s">
        <v>127</v>
      </c>
      <c r="G10134" t="s">
        <v>130</v>
      </c>
      <c r="H10134" t="s">
        <v>11</v>
      </c>
      <c r="I10134" t="s">
        <v>11</v>
      </c>
      <c r="J10134" t="s">
        <v>15</v>
      </c>
      <c r="K10134" t="s">
        <v>42</v>
      </c>
      <c r="L10134">
        <v>2</v>
      </c>
      <c r="M10134">
        <v>1007</v>
      </c>
      <c r="O10134" t="s">
        <v>28</v>
      </c>
      <c r="R10134" t="s">
        <v>47</v>
      </c>
      <c r="S10134" s="49" t="str">
        <f t="shared" si="1265"/>
        <v>Card</v>
      </c>
      <c r="T10134" s="3">
        <v>3.5000000000000003E-2</v>
      </c>
      <c r="U10134" s="2">
        <v>6.5339999999999998</v>
      </c>
      <c r="V10134" s="2">
        <v>1.98</v>
      </c>
      <c r="W10134" s="54">
        <f>_xlfn.XLOOKUP(M10134,Market!A:A,Market!F:F,0)</f>
        <v>8.8999999999999996E-2</v>
      </c>
      <c r="X10134" s="55">
        <f t="shared" si="1266"/>
        <v>0.22869</v>
      </c>
      <c r="Y10134" s="55">
        <f t="shared" si="1267"/>
        <v>4.5540000000000003</v>
      </c>
      <c r="Z10134" s="54">
        <f t="shared" si="1268"/>
        <v>0.69696969696969702</v>
      </c>
      <c r="AA10134" s="49" t="str">
        <f t="shared" ca="1" si="1269"/>
        <v>Y</v>
      </c>
      <c r="AB10134" s="49">
        <f t="shared" ca="1" si="1270"/>
        <v>6</v>
      </c>
      <c r="AC10134" s="49" t="str">
        <f t="shared" ca="1" si="1271"/>
        <v>Y</v>
      </c>
    </row>
    <row r="10135" spans="1:29" x14ac:dyDescent="0.25">
      <c r="A10135">
        <v>11854</v>
      </c>
      <c r="B10135" s="9">
        <v>43198</v>
      </c>
      <c r="C10135" s="50" t="str">
        <f t="shared" si="1264"/>
        <v>N</v>
      </c>
      <c r="D10135" s="52">
        <f>_xlfn.XLOOKUP(B10135,Cal_Date!B:B,Cal_Date!A:A,0)</f>
        <v>2</v>
      </c>
      <c r="E10135">
        <v>2018</v>
      </c>
      <c r="F10135" t="s">
        <v>127</v>
      </c>
      <c r="G10135" t="s">
        <v>130</v>
      </c>
      <c r="H10135" t="s">
        <v>11</v>
      </c>
      <c r="I10135" t="s">
        <v>18</v>
      </c>
      <c r="J10135" t="s">
        <v>15</v>
      </c>
      <c r="K10135" t="s">
        <v>42</v>
      </c>
      <c r="L10135">
        <v>1</v>
      </c>
      <c r="M10135">
        <v>1008</v>
      </c>
      <c r="O10135" t="s">
        <v>28</v>
      </c>
      <c r="R10135" t="s">
        <v>46</v>
      </c>
      <c r="S10135" s="49" t="str">
        <f t="shared" si="1265"/>
        <v>Card</v>
      </c>
      <c r="T10135" s="3">
        <v>0.04</v>
      </c>
      <c r="U10135" s="2">
        <v>3.2669999999999999</v>
      </c>
      <c r="V10135" s="2">
        <v>1.52</v>
      </c>
      <c r="W10135" s="54">
        <f>_xlfn.XLOOKUP(M10135,Market!A:A,Market!F:F,0)</f>
        <v>8.8999999999999996E-2</v>
      </c>
      <c r="X10135" s="55">
        <f t="shared" si="1266"/>
        <v>0.13067999999999999</v>
      </c>
      <c r="Y10135" s="55">
        <f t="shared" si="1267"/>
        <v>1.7469999999999999</v>
      </c>
      <c r="Z10135" s="54">
        <f t="shared" si="1268"/>
        <v>0.53474135292317104</v>
      </c>
      <c r="AA10135" s="49" t="str">
        <f t="shared" ca="1" si="1269"/>
        <v>Y</v>
      </c>
      <c r="AB10135" s="49">
        <f t="shared" ca="1" si="1270"/>
        <v>6</v>
      </c>
      <c r="AC10135" s="49" t="str">
        <f t="shared" ca="1" si="1271"/>
        <v>Y</v>
      </c>
    </row>
    <row r="10136" spans="1:29" x14ac:dyDescent="0.25">
      <c r="A10136">
        <v>11855</v>
      </c>
      <c r="B10136" s="9">
        <v>43198</v>
      </c>
      <c r="C10136" s="50" t="str">
        <f t="shared" si="1264"/>
        <v>N</v>
      </c>
      <c r="D10136" s="52">
        <f>_xlfn.XLOOKUP(B10136,Cal_Date!B:B,Cal_Date!A:A,0)</f>
        <v>2</v>
      </c>
      <c r="E10136">
        <v>2018</v>
      </c>
      <c r="F10136" t="s">
        <v>127</v>
      </c>
      <c r="G10136" t="s">
        <v>130</v>
      </c>
      <c r="H10136" t="s">
        <v>11</v>
      </c>
      <c r="I10136" t="s">
        <v>11</v>
      </c>
      <c r="J10136" t="s">
        <v>15</v>
      </c>
      <c r="K10136" t="s">
        <v>42</v>
      </c>
      <c r="L10136">
        <v>1</v>
      </c>
      <c r="M10136">
        <v>1008</v>
      </c>
      <c r="O10136" t="s">
        <v>28</v>
      </c>
      <c r="R10136" t="s">
        <v>44</v>
      </c>
      <c r="S10136" s="49" t="str">
        <f t="shared" si="1265"/>
        <v>Card</v>
      </c>
      <c r="T10136" s="3">
        <v>0.03</v>
      </c>
      <c r="U10136" s="2">
        <v>3.2669999999999999</v>
      </c>
      <c r="V10136" s="2">
        <v>0.99</v>
      </c>
      <c r="W10136" s="54">
        <f>_xlfn.XLOOKUP(M10136,Market!A:A,Market!F:F,0)</f>
        <v>8.8999999999999996E-2</v>
      </c>
      <c r="X10136" s="55">
        <f t="shared" si="1266"/>
        <v>9.801E-2</v>
      </c>
      <c r="Y10136" s="55">
        <f t="shared" si="1267"/>
        <v>2.2770000000000001</v>
      </c>
      <c r="Z10136" s="54">
        <f t="shared" si="1268"/>
        <v>0.69696969696969702</v>
      </c>
      <c r="AA10136" s="49" t="str">
        <f t="shared" ca="1" si="1269"/>
        <v>Y</v>
      </c>
      <c r="AB10136" s="49">
        <f t="shared" ca="1" si="1270"/>
        <v>6</v>
      </c>
      <c r="AC10136" s="49" t="str">
        <f t="shared" ca="1" si="1271"/>
        <v>Y</v>
      </c>
    </row>
    <row r="10137" spans="1:29" x14ac:dyDescent="0.25">
      <c r="A10137">
        <v>11856</v>
      </c>
      <c r="B10137" s="9">
        <v>43198</v>
      </c>
      <c r="C10137" s="50" t="str">
        <f t="shared" si="1264"/>
        <v>N</v>
      </c>
      <c r="D10137" s="52">
        <f>_xlfn.XLOOKUP(B10137,Cal_Date!B:B,Cal_Date!A:A,0)</f>
        <v>2</v>
      </c>
      <c r="E10137">
        <v>2018</v>
      </c>
      <c r="F10137" t="s">
        <v>127</v>
      </c>
      <c r="G10137" t="s">
        <v>130</v>
      </c>
      <c r="H10137" t="s">
        <v>11</v>
      </c>
      <c r="I10137" t="s">
        <v>11</v>
      </c>
      <c r="J10137" t="s">
        <v>15</v>
      </c>
      <c r="K10137" t="s">
        <v>42</v>
      </c>
      <c r="L10137">
        <v>1</v>
      </c>
      <c r="M10137">
        <v>1000</v>
      </c>
      <c r="O10137" t="s">
        <v>25</v>
      </c>
      <c r="R10137" t="s">
        <v>46</v>
      </c>
      <c r="S10137" s="49" t="str">
        <f t="shared" si="1265"/>
        <v>Card</v>
      </c>
      <c r="T10137" s="3">
        <v>0.04</v>
      </c>
      <c r="U10137" s="2">
        <v>3.24</v>
      </c>
      <c r="V10137" s="2">
        <v>0.99</v>
      </c>
      <c r="W10137" s="54">
        <f>_xlfn.XLOOKUP(M10137,Market!A:A,Market!F:F,0)</f>
        <v>0.08</v>
      </c>
      <c r="X10137" s="55">
        <f t="shared" si="1266"/>
        <v>0.12960000000000002</v>
      </c>
      <c r="Y10137" s="55">
        <f t="shared" si="1267"/>
        <v>2.25</v>
      </c>
      <c r="Z10137" s="54">
        <f t="shared" si="1268"/>
        <v>0.69444444444444442</v>
      </c>
      <c r="AA10137" s="49" t="str">
        <f t="shared" ca="1" si="1269"/>
        <v>Y</v>
      </c>
      <c r="AB10137" s="49">
        <f t="shared" ca="1" si="1270"/>
        <v>6</v>
      </c>
      <c r="AC10137" s="49" t="str">
        <f t="shared" ca="1" si="1271"/>
        <v>Y</v>
      </c>
    </row>
    <row r="10138" spans="1:29" x14ac:dyDescent="0.25">
      <c r="A10138">
        <v>11857</v>
      </c>
      <c r="B10138" s="9">
        <v>43198</v>
      </c>
      <c r="C10138" s="50" t="str">
        <f t="shared" si="1264"/>
        <v>N</v>
      </c>
      <c r="D10138" s="52">
        <f>_xlfn.XLOOKUP(B10138,Cal_Date!B:B,Cal_Date!A:A,0)</f>
        <v>2</v>
      </c>
      <c r="E10138">
        <v>2018</v>
      </c>
      <c r="F10138" t="s">
        <v>127</v>
      </c>
      <c r="G10138" t="s">
        <v>130</v>
      </c>
      <c r="H10138" t="s">
        <v>11</v>
      </c>
      <c r="I10138" t="s">
        <v>11</v>
      </c>
      <c r="J10138" t="s">
        <v>15</v>
      </c>
      <c r="K10138" t="s">
        <v>42</v>
      </c>
      <c r="L10138">
        <v>1</v>
      </c>
      <c r="M10138">
        <v>1000</v>
      </c>
      <c r="O10138" t="s">
        <v>25</v>
      </c>
      <c r="R10138" t="s">
        <v>46</v>
      </c>
      <c r="S10138" s="49" t="str">
        <f t="shared" si="1265"/>
        <v>Card</v>
      </c>
      <c r="T10138" s="3">
        <v>0.04</v>
      </c>
      <c r="U10138" s="2">
        <v>3.24</v>
      </c>
      <c r="V10138" s="2">
        <v>0.99</v>
      </c>
      <c r="W10138" s="54">
        <f>_xlfn.XLOOKUP(M10138,Market!A:A,Market!F:F,0)</f>
        <v>0.08</v>
      </c>
      <c r="X10138" s="55">
        <f t="shared" si="1266"/>
        <v>0.12960000000000002</v>
      </c>
      <c r="Y10138" s="55">
        <f t="shared" si="1267"/>
        <v>2.25</v>
      </c>
      <c r="Z10138" s="54">
        <f t="shared" si="1268"/>
        <v>0.69444444444444442</v>
      </c>
      <c r="AA10138" s="49" t="str">
        <f t="shared" ca="1" si="1269"/>
        <v>Y</v>
      </c>
      <c r="AB10138" s="49">
        <f t="shared" ca="1" si="1270"/>
        <v>6</v>
      </c>
      <c r="AC10138" s="49" t="str">
        <f t="shared" ca="1" si="1271"/>
        <v>Y</v>
      </c>
    </row>
    <row r="10139" spans="1:29" x14ac:dyDescent="0.25">
      <c r="A10139">
        <v>11858</v>
      </c>
      <c r="B10139" s="9">
        <v>43198</v>
      </c>
      <c r="C10139" s="50" t="str">
        <f t="shared" si="1264"/>
        <v>N</v>
      </c>
      <c r="D10139" s="52">
        <f>_xlfn.XLOOKUP(B10139,Cal_Date!B:B,Cal_Date!A:A,0)</f>
        <v>2</v>
      </c>
      <c r="E10139">
        <v>2018</v>
      </c>
      <c r="F10139" t="s">
        <v>127</v>
      </c>
      <c r="G10139" t="s">
        <v>130</v>
      </c>
      <c r="H10139" t="s">
        <v>48</v>
      </c>
      <c r="I10139" t="s">
        <v>18</v>
      </c>
      <c r="J10139" t="s">
        <v>10</v>
      </c>
      <c r="K10139" t="s">
        <v>43</v>
      </c>
      <c r="L10139">
        <v>2</v>
      </c>
      <c r="M10139">
        <v>1000</v>
      </c>
      <c r="O10139" t="s">
        <v>25</v>
      </c>
      <c r="R10139" t="s">
        <v>47</v>
      </c>
      <c r="S10139" s="49" t="str">
        <f t="shared" si="1265"/>
        <v>Card</v>
      </c>
      <c r="T10139" s="3">
        <v>3.5000000000000003E-2</v>
      </c>
      <c r="U10139" s="2">
        <v>15.120000000000001</v>
      </c>
      <c r="V10139" s="2">
        <v>2.92</v>
      </c>
      <c r="W10139" s="54">
        <f>_xlfn.XLOOKUP(M10139,Market!A:A,Market!F:F,0)</f>
        <v>0.08</v>
      </c>
      <c r="X10139" s="55">
        <f t="shared" si="1266"/>
        <v>0.52920000000000011</v>
      </c>
      <c r="Y10139" s="55">
        <f t="shared" si="1267"/>
        <v>12.200000000000001</v>
      </c>
      <c r="Z10139" s="54">
        <f t="shared" si="1268"/>
        <v>0.80687830687830686</v>
      </c>
      <c r="AA10139" s="49" t="str">
        <f t="shared" ca="1" si="1269"/>
        <v>Y</v>
      </c>
      <c r="AB10139" s="49">
        <f t="shared" ca="1" si="1270"/>
        <v>6</v>
      </c>
      <c r="AC10139" s="49" t="str">
        <f t="shared" ca="1" si="1271"/>
        <v>Y</v>
      </c>
    </row>
    <row r="10140" spans="1:29" x14ac:dyDescent="0.25">
      <c r="A10140">
        <v>11859</v>
      </c>
      <c r="B10140" s="9">
        <v>43198</v>
      </c>
      <c r="C10140" s="50" t="str">
        <f t="shared" si="1264"/>
        <v>N</v>
      </c>
      <c r="D10140" s="52">
        <f>_xlfn.XLOOKUP(B10140,Cal_Date!B:B,Cal_Date!A:A,0)</f>
        <v>2</v>
      </c>
      <c r="E10140">
        <v>2018</v>
      </c>
      <c r="F10140" t="s">
        <v>127</v>
      </c>
      <c r="G10140" t="s">
        <v>130</v>
      </c>
      <c r="H10140" t="s">
        <v>11</v>
      </c>
      <c r="I10140" t="s">
        <v>11</v>
      </c>
      <c r="J10140" t="s">
        <v>15</v>
      </c>
      <c r="K10140" t="s">
        <v>42</v>
      </c>
      <c r="L10140">
        <v>1</v>
      </c>
      <c r="M10140">
        <v>1001</v>
      </c>
      <c r="O10140" t="s">
        <v>25</v>
      </c>
      <c r="R10140" t="s">
        <v>47</v>
      </c>
      <c r="S10140" s="49" t="str">
        <f t="shared" si="1265"/>
        <v>Card</v>
      </c>
      <c r="T10140" s="3">
        <v>3.5000000000000003E-2</v>
      </c>
      <c r="U10140" s="2">
        <v>3.18</v>
      </c>
      <c r="V10140" s="2">
        <v>0.99</v>
      </c>
      <c r="W10140" s="54">
        <f>_xlfn.XLOOKUP(M10140,Market!A:A,Market!F:F,0)</f>
        <v>0.06</v>
      </c>
      <c r="X10140" s="55">
        <f t="shared" si="1266"/>
        <v>0.11130000000000001</v>
      </c>
      <c r="Y10140" s="55">
        <f t="shared" si="1267"/>
        <v>2.1900000000000004</v>
      </c>
      <c r="Z10140" s="54">
        <f t="shared" si="1268"/>
        <v>0.68867924528301894</v>
      </c>
      <c r="AA10140" s="49" t="str">
        <f t="shared" ca="1" si="1269"/>
        <v>Y</v>
      </c>
      <c r="AB10140" s="49">
        <f t="shared" ca="1" si="1270"/>
        <v>6</v>
      </c>
      <c r="AC10140" s="49" t="str">
        <f t="shared" ca="1" si="1271"/>
        <v>Y</v>
      </c>
    </row>
    <row r="10141" spans="1:29" x14ac:dyDescent="0.25">
      <c r="A10141">
        <v>11860</v>
      </c>
      <c r="B10141" s="9">
        <v>43198</v>
      </c>
      <c r="C10141" s="50" t="str">
        <f t="shared" si="1264"/>
        <v>N</v>
      </c>
      <c r="D10141" s="52">
        <f>_xlfn.XLOOKUP(B10141,Cal_Date!B:B,Cal_Date!A:A,0)</f>
        <v>2</v>
      </c>
      <c r="E10141">
        <v>2018</v>
      </c>
      <c r="F10141" t="s">
        <v>127</v>
      </c>
      <c r="G10141" t="s">
        <v>130</v>
      </c>
      <c r="H10141" t="s">
        <v>14</v>
      </c>
      <c r="I10141" t="s">
        <v>18</v>
      </c>
      <c r="J10141" t="s">
        <v>15</v>
      </c>
      <c r="K10141" t="s">
        <v>43</v>
      </c>
      <c r="L10141">
        <v>1</v>
      </c>
      <c r="M10141">
        <v>1000</v>
      </c>
      <c r="O10141" t="s">
        <v>25</v>
      </c>
      <c r="R10141" t="s">
        <v>47</v>
      </c>
      <c r="S10141" s="49" t="str">
        <f t="shared" si="1265"/>
        <v>Card</v>
      </c>
      <c r="T10141" s="3">
        <v>3.5000000000000003E-2</v>
      </c>
      <c r="U10141" s="2">
        <v>5.4</v>
      </c>
      <c r="V10141" s="2">
        <v>2.1</v>
      </c>
      <c r="W10141" s="54">
        <f>_xlfn.XLOOKUP(M10141,Market!A:A,Market!F:F,0)</f>
        <v>0.08</v>
      </c>
      <c r="X10141" s="55">
        <f t="shared" si="1266"/>
        <v>0.18900000000000003</v>
      </c>
      <c r="Y10141" s="55">
        <f t="shared" si="1267"/>
        <v>3.3000000000000003</v>
      </c>
      <c r="Z10141" s="54">
        <f t="shared" si="1268"/>
        <v>0.61111111111111116</v>
      </c>
      <c r="AA10141" s="49" t="str">
        <f t="shared" ca="1" si="1269"/>
        <v>Y</v>
      </c>
      <c r="AB10141" s="49">
        <f t="shared" ca="1" si="1270"/>
        <v>6</v>
      </c>
      <c r="AC10141" s="49" t="str">
        <f t="shared" ca="1" si="1271"/>
        <v>Y</v>
      </c>
    </row>
    <row r="10142" spans="1:29" x14ac:dyDescent="0.25">
      <c r="A10142">
        <v>11861</v>
      </c>
      <c r="B10142" s="9">
        <v>43198</v>
      </c>
      <c r="C10142" s="50" t="str">
        <f t="shared" si="1264"/>
        <v>N</v>
      </c>
      <c r="D10142" s="52">
        <f>_xlfn.XLOOKUP(B10142,Cal_Date!B:B,Cal_Date!A:A,0)</f>
        <v>2</v>
      </c>
      <c r="E10142">
        <v>2018</v>
      </c>
      <c r="F10142" t="s">
        <v>127</v>
      </c>
      <c r="G10142" t="s">
        <v>130</v>
      </c>
      <c r="H10142" t="s">
        <v>14</v>
      </c>
      <c r="I10142" t="s">
        <v>18</v>
      </c>
      <c r="J10142" t="s">
        <v>15</v>
      </c>
      <c r="K10142" t="s">
        <v>43</v>
      </c>
      <c r="L10142">
        <v>1</v>
      </c>
      <c r="M10142">
        <v>1000</v>
      </c>
      <c r="O10142" t="s">
        <v>25</v>
      </c>
      <c r="R10142" t="s">
        <v>47</v>
      </c>
      <c r="S10142" s="49" t="str">
        <f t="shared" si="1265"/>
        <v>Card</v>
      </c>
      <c r="T10142" s="3">
        <v>3.5000000000000003E-2</v>
      </c>
      <c r="U10142" s="2">
        <v>5.4</v>
      </c>
      <c r="V10142" s="2">
        <v>2.2200000000000002</v>
      </c>
      <c r="W10142" s="54">
        <f>_xlfn.XLOOKUP(M10142,Market!A:A,Market!F:F,0)</f>
        <v>0.08</v>
      </c>
      <c r="X10142" s="55">
        <f t="shared" si="1266"/>
        <v>0.18900000000000003</v>
      </c>
      <c r="Y10142" s="55">
        <f t="shared" si="1267"/>
        <v>3.18</v>
      </c>
      <c r="Z10142" s="54">
        <f t="shared" si="1268"/>
        <v>0.58888888888888891</v>
      </c>
      <c r="AA10142" s="49" t="str">
        <f t="shared" ca="1" si="1269"/>
        <v>Y</v>
      </c>
      <c r="AB10142" s="49">
        <f t="shared" ca="1" si="1270"/>
        <v>6</v>
      </c>
      <c r="AC10142" s="49" t="str">
        <f t="shared" ca="1" si="1271"/>
        <v>Y</v>
      </c>
    </row>
    <row r="10143" spans="1:29" x14ac:dyDescent="0.25">
      <c r="A10143">
        <v>11862</v>
      </c>
      <c r="B10143" s="9">
        <v>43198</v>
      </c>
      <c r="C10143" s="50" t="str">
        <f t="shared" si="1264"/>
        <v>N</v>
      </c>
      <c r="D10143" s="52">
        <f>_xlfn.XLOOKUP(B10143,Cal_Date!B:B,Cal_Date!A:A,0)</f>
        <v>2</v>
      </c>
      <c r="E10143">
        <v>2018</v>
      </c>
      <c r="F10143" t="s">
        <v>127</v>
      </c>
      <c r="G10143" t="s">
        <v>130</v>
      </c>
      <c r="H10143" t="s">
        <v>14</v>
      </c>
      <c r="I10143" t="s">
        <v>18</v>
      </c>
      <c r="J10143" t="s">
        <v>15</v>
      </c>
      <c r="K10143" t="s">
        <v>43</v>
      </c>
      <c r="L10143">
        <v>1</v>
      </c>
      <c r="M10143">
        <v>1004</v>
      </c>
      <c r="O10143" t="s">
        <v>28</v>
      </c>
      <c r="R10143" t="s">
        <v>46</v>
      </c>
      <c r="S10143" s="49" t="str">
        <f t="shared" si="1265"/>
        <v>Card</v>
      </c>
      <c r="T10143" s="3">
        <v>0.04</v>
      </c>
      <c r="U10143" s="2">
        <v>5.3000000000000007</v>
      </c>
      <c r="V10143" s="2">
        <v>2.2200000000000002</v>
      </c>
      <c r="W10143" s="54">
        <f>_xlfn.XLOOKUP(M10143,Market!A:A,Market!F:F,0)</f>
        <v>0.06</v>
      </c>
      <c r="X10143" s="55">
        <f t="shared" si="1266"/>
        <v>0.21200000000000002</v>
      </c>
      <c r="Y10143" s="55">
        <f t="shared" si="1267"/>
        <v>3.0800000000000005</v>
      </c>
      <c r="Z10143" s="54">
        <f t="shared" si="1268"/>
        <v>0.5811320754716981</v>
      </c>
      <c r="AA10143" s="49" t="str">
        <f t="shared" ca="1" si="1269"/>
        <v>Y</v>
      </c>
      <c r="AB10143" s="49">
        <f t="shared" ca="1" si="1270"/>
        <v>6</v>
      </c>
      <c r="AC10143" s="49" t="str">
        <f t="shared" ca="1" si="1271"/>
        <v>Y</v>
      </c>
    </row>
    <row r="10144" spans="1:29" x14ac:dyDescent="0.25">
      <c r="A10144">
        <v>11863</v>
      </c>
      <c r="B10144" s="9">
        <v>43198</v>
      </c>
      <c r="C10144" s="50" t="str">
        <f t="shared" si="1264"/>
        <v>N</v>
      </c>
      <c r="D10144" s="52">
        <f>_xlfn.XLOOKUP(B10144,Cal_Date!B:B,Cal_Date!A:A,0)</f>
        <v>2</v>
      </c>
      <c r="E10144">
        <v>2018</v>
      </c>
      <c r="F10144" t="s">
        <v>127</v>
      </c>
      <c r="G10144" t="s">
        <v>130</v>
      </c>
      <c r="H10144" t="s">
        <v>11</v>
      </c>
      <c r="I10144" t="s">
        <v>11</v>
      </c>
      <c r="J10144" t="s">
        <v>15</v>
      </c>
      <c r="K10144" t="s">
        <v>42</v>
      </c>
      <c r="L10144">
        <v>1</v>
      </c>
      <c r="M10144">
        <v>1005</v>
      </c>
      <c r="O10144" t="s">
        <v>25</v>
      </c>
      <c r="R10144" t="s">
        <v>46</v>
      </c>
      <c r="S10144" s="49" t="str">
        <f t="shared" si="1265"/>
        <v>Card</v>
      </c>
      <c r="T10144" s="3">
        <v>0.04</v>
      </c>
      <c r="U10144" s="2">
        <v>3.2669999999999999</v>
      </c>
      <c r="V10144" s="2">
        <v>0.99</v>
      </c>
      <c r="W10144" s="54">
        <f>_xlfn.XLOOKUP(M10144,Market!A:A,Market!F:F,0)</f>
        <v>8.8999999999999996E-2</v>
      </c>
      <c r="X10144" s="55">
        <f t="shared" si="1266"/>
        <v>0.13067999999999999</v>
      </c>
      <c r="Y10144" s="55">
        <f t="shared" si="1267"/>
        <v>2.2770000000000001</v>
      </c>
      <c r="Z10144" s="54">
        <f t="shared" si="1268"/>
        <v>0.69696969696969702</v>
      </c>
      <c r="AA10144" s="49" t="str">
        <f t="shared" ca="1" si="1269"/>
        <v>Y</v>
      </c>
      <c r="AB10144" s="49">
        <f t="shared" ca="1" si="1270"/>
        <v>6</v>
      </c>
      <c r="AC10144" s="49" t="str">
        <f t="shared" ca="1" si="1271"/>
        <v>Y</v>
      </c>
    </row>
    <row r="10145" spans="1:29" x14ac:dyDescent="0.25">
      <c r="A10145">
        <v>11864</v>
      </c>
      <c r="B10145" s="9">
        <v>43198</v>
      </c>
      <c r="C10145" s="50" t="str">
        <f t="shared" si="1264"/>
        <v>N</v>
      </c>
      <c r="D10145" s="52">
        <f>_xlfn.XLOOKUP(B10145,Cal_Date!B:B,Cal_Date!A:A,0)</f>
        <v>2</v>
      </c>
      <c r="E10145">
        <v>2018</v>
      </c>
      <c r="F10145" t="s">
        <v>127</v>
      </c>
      <c r="G10145" t="s">
        <v>130</v>
      </c>
      <c r="H10145" t="s">
        <v>11</v>
      </c>
      <c r="I10145" t="s">
        <v>11</v>
      </c>
      <c r="J10145" t="s">
        <v>15</v>
      </c>
      <c r="K10145" t="s">
        <v>42</v>
      </c>
      <c r="L10145">
        <v>2</v>
      </c>
      <c r="M10145">
        <v>1000</v>
      </c>
      <c r="O10145" t="s">
        <v>25</v>
      </c>
      <c r="R10145" t="s">
        <v>46</v>
      </c>
      <c r="S10145" s="49" t="str">
        <f t="shared" si="1265"/>
        <v>Card</v>
      </c>
      <c r="T10145" s="3">
        <v>0.04</v>
      </c>
      <c r="U10145" s="2">
        <v>6.48</v>
      </c>
      <c r="V10145" s="2">
        <v>1.98</v>
      </c>
      <c r="W10145" s="54">
        <f>_xlfn.XLOOKUP(M10145,Market!A:A,Market!F:F,0)</f>
        <v>0.08</v>
      </c>
      <c r="X10145" s="55">
        <f t="shared" si="1266"/>
        <v>0.25920000000000004</v>
      </c>
      <c r="Y10145" s="55">
        <f t="shared" si="1267"/>
        <v>4.5</v>
      </c>
      <c r="Z10145" s="54">
        <f t="shared" si="1268"/>
        <v>0.69444444444444442</v>
      </c>
      <c r="AA10145" s="49" t="str">
        <f t="shared" ca="1" si="1269"/>
        <v>Y</v>
      </c>
      <c r="AB10145" s="49">
        <f t="shared" ca="1" si="1270"/>
        <v>6</v>
      </c>
      <c r="AC10145" s="49" t="str">
        <f t="shared" ca="1" si="1271"/>
        <v>Y</v>
      </c>
    </row>
    <row r="10146" spans="1:29" x14ac:dyDescent="0.25">
      <c r="A10146">
        <v>11865</v>
      </c>
      <c r="B10146" s="9">
        <v>43199</v>
      </c>
      <c r="C10146" s="50" t="str">
        <f t="shared" si="1264"/>
        <v>N</v>
      </c>
      <c r="D10146" s="52">
        <f>_xlfn.XLOOKUP(B10146,Cal_Date!B:B,Cal_Date!A:A,0)</f>
        <v>2</v>
      </c>
      <c r="E10146">
        <v>2018</v>
      </c>
      <c r="F10146" t="s">
        <v>121</v>
      </c>
      <c r="G10146" t="s">
        <v>129</v>
      </c>
      <c r="H10146" t="s">
        <v>48</v>
      </c>
      <c r="I10146" t="s">
        <v>18</v>
      </c>
      <c r="J10146" t="s">
        <v>10</v>
      </c>
      <c r="K10146" t="s">
        <v>43</v>
      </c>
      <c r="L10146">
        <v>2</v>
      </c>
      <c r="M10146">
        <v>1006</v>
      </c>
      <c r="O10146" t="s">
        <v>28</v>
      </c>
      <c r="R10146" t="s">
        <v>46</v>
      </c>
      <c r="S10146" s="49" t="str">
        <f t="shared" si="1265"/>
        <v>Card</v>
      </c>
      <c r="T10146" s="3">
        <v>0.04</v>
      </c>
      <c r="U10146" s="2">
        <v>15.245999999999999</v>
      </c>
      <c r="V10146" s="2">
        <v>2.92</v>
      </c>
      <c r="W10146" s="54">
        <f>_xlfn.XLOOKUP(M10146,Market!A:A,Market!F:F,0)</f>
        <v>8.8999999999999996E-2</v>
      </c>
      <c r="X10146" s="55">
        <f t="shared" si="1266"/>
        <v>0.60983999999999994</v>
      </c>
      <c r="Y10146" s="55">
        <f t="shared" si="1267"/>
        <v>12.325999999999999</v>
      </c>
      <c r="Z10146" s="54">
        <f t="shared" si="1268"/>
        <v>0.80847435392889933</v>
      </c>
      <c r="AA10146" s="49" t="str">
        <f t="shared" ca="1" si="1269"/>
        <v>Y</v>
      </c>
      <c r="AB10146" s="49">
        <f t="shared" ca="1" si="1270"/>
        <v>6</v>
      </c>
      <c r="AC10146" s="49" t="str">
        <f t="shared" ca="1" si="1271"/>
        <v>Y</v>
      </c>
    </row>
    <row r="10147" spans="1:29" x14ac:dyDescent="0.25">
      <c r="A10147">
        <v>11866</v>
      </c>
      <c r="B10147" s="9">
        <v>43199</v>
      </c>
      <c r="C10147" s="50" t="str">
        <f t="shared" si="1264"/>
        <v>N</v>
      </c>
      <c r="D10147" s="52">
        <f>_xlfn.XLOOKUP(B10147,Cal_Date!B:B,Cal_Date!A:A,0)</f>
        <v>2</v>
      </c>
      <c r="E10147">
        <v>2018</v>
      </c>
      <c r="F10147" t="s">
        <v>121</v>
      </c>
      <c r="G10147" t="s">
        <v>129</v>
      </c>
      <c r="H10147" t="s">
        <v>48</v>
      </c>
      <c r="I10147" t="s">
        <v>18</v>
      </c>
      <c r="J10147" t="s">
        <v>10</v>
      </c>
      <c r="K10147" t="s">
        <v>43</v>
      </c>
      <c r="L10147">
        <v>1</v>
      </c>
      <c r="M10147">
        <v>1000</v>
      </c>
      <c r="O10147" t="s">
        <v>25</v>
      </c>
      <c r="R10147" t="s">
        <v>44</v>
      </c>
      <c r="S10147" s="49" t="str">
        <f t="shared" si="1265"/>
        <v>Card</v>
      </c>
      <c r="T10147" s="3">
        <v>0.03</v>
      </c>
      <c r="U10147" s="2">
        <v>7.5600000000000005</v>
      </c>
      <c r="V10147" s="2">
        <v>1.46</v>
      </c>
      <c r="W10147" s="54">
        <f>_xlfn.XLOOKUP(M10147,Market!A:A,Market!F:F,0)</f>
        <v>0.08</v>
      </c>
      <c r="X10147" s="55">
        <f t="shared" si="1266"/>
        <v>0.2268</v>
      </c>
      <c r="Y10147" s="55">
        <f t="shared" si="1267"/>
        <v>6.1000000000000005</v>
      </c>
      <c r="Z10147" s="54">
        <f t="shared" si="1268"/>
        <v>0.80687830687830686</v>
      </c>
      <c r="AA10147" s="49" t="str">
        <f t="shared" ca="1" si="1269"/>
        <v>Y</v>
      </c>
      <c r="AB10147" s="49">
        <f t="shared" ca="1" si="1270"/>
        <v>6</v>
      </c>
      <c r="AC10147" s="49" t="str">
        <f t="shared" ca="1" si="1271"/>
        <v>Y</v>
      </c>
    </row>
    <row r="10148" spans="1:29" x14ac:dyDescent="0.25">
      <c r="A10148">
        <v>11867</v>
      </c>
      <c r="B10148" s="9">
        <v>43199</v>
      </c>
      <c r="C10148" s="50" t="str">
        <f t="shared" si="1264"/>
        <v>N</v>
      </c>
      <c r="D10148" s="52">
        <f>_xlfn.XLOOKUP(B10148,Cal_Date!B:B,Cal_Date!A:A,0)</f>
        <v>2</v>
      </c>
      <c r="E10148">
        <v>2018</v>
      </c>
      <c r="F10148" t="s">
        <v>121</v>
      </c>
      <c r="G10148" t="s">
        <v>129</v>
      </c>
      <c r="H10148" t="s">
        <v>14</v>
      </c>
      <c r="I10148" t="s">
        <v>18</v>
      </c>
      <c r="J10148" t="s">
        <v>15</v>
      </c>
      <c r="K10148" t="s">
        <v>43</v>
      </c>
      <c r="L10148">
        <v>1</v>
      </c>
      <c r="M10148">
        <v>1001</v>
      </c>
      <c r="O10148" t="s">
        <v>25</v>
      </c>
      <c r="R10148" t="s">
        <v>46</v>
      </c>
      <c r="S10148" s="49" t="str">
        <f t="shared" si="1265"/>
        <v>Card</v>
      </c>
      <c r="T10148" s="3">
        <v>0.04</v>
      </c>
      <c r="U10148" s="2">
        <v>5.3000000000000007</v>
      </c>
      <c r="V10148" s="2">
        <v>2.1</v>
      </c>
      <c r="W10148" s="54">
        <f>_xlfn.XLOOKUP(M10148,Market!A:A,Market!F:F,0)</f>
        <v>0.06</v>
      </c>
      <c r="X10148" s="55">
        <f t="shared" si="1266"/>
        <v>0.21200000000000002</v>
      </c>
      <c r="Y10148" s="55">
        <f t="shared" si="1267"/>
        <v>3.2000000000000006</v>
      </c>
      <c r="Z10148" s="54">
        <f t="shared" si="1268"/>
        <v>0.60377358490566047</v>
      </c>
      <c r="AA10148" s="49" t="str">
        <f t="shared" ca="1" si="1269"/>
        <v>Y</v>
      </c>
      <c r="AB10148" s="49">
        <f t="shared" ca="1" si="1270"/>
        <v>6</v>
      </c>
      <c r="AC10148" s="49" t="str">
        <f t="shared" ca="1" si="1271"/>
        <v>Y</v>
      </c>
    </row>
    <row r="10149" spans="1:29" x14ac:dyDescent="0.25">
      <c r="A10149">
        <v>11868</v>
      </c>
      <c r="B10149" s="9">
        <v>43199</v>
      </c>
      <c r="C10149" s="50" t="str">
        <f t="shared" si="1264"/>
        <v>N</v>
      </c>
      <c r="D10149" s="52">
        <f>_xlfn.XLOOKUP(B10149,Cal_Date!B:B,Cal_Date!A:A,0)</f>
        <v>2</v>
      </c>
      <c r="E10149">
        <v>2018</v>
      </c>
      <c r="F10149" t="s">
        <v>121</v>
      </c>
      <c r="G10149" t="s">
        <v>129</v>
      </c>
      <c r="H10149" t="s">
        <v>14</v>
      </c>
      <c r="I10149" t="s">
        <v>18</v>
      </c>
      <c r="J10149" t="s">
        <v>15</v>
      </c>
      <c r="K10149" t="s">
        <v>43</v>
      </c>
      <c r="L10149">
        <v>1</v>
      </c>
      <c r="M10149">
        <v>1008</v>
      </c>
      <c r="O10149" t="s">
        <v>28</v>
      </c>
      <c r="R10149" t="s">
        <v>46</v>
      </c>
      <c r="S10149" s="49" t="str">
        <f t="shared" si="1265"/>
        <v>Card</v>
      </c>
      <c r="T10149" s="3">
        <v>0.04</v>
      </c>
      <c r="U10149" s="2">
        <v>5.4450000000000003</v>
      </c>
      <c r="V10149" s="2">
        <v>2.1</v>
      </c>
      <c r="W10149" s="54">
        <f>_xlfn.XLOOKUP(M10149,Market!A:A,Market!F:F,0)</f>
        <v>8.8999999999999996E-2</v>
      </c>
      <c r="X10149" s="55">
        <f t="shared" si="1266"/>
        <v>0.21780000000000002</v>
      </c>
      <c r="Y10149" s="55">
        <f t="shared" si="1267"/>
        <v>3.3450000000000002</v>
      </c>
      <c r="Z10149" s="54">
        <f t="shared" si="1268"/>
        <v>0.61432506887052341</v>
      </c>
      <c r="AA10149" s="49" t="str">
        <f t="shared" ca="1" si="1269"/>
        <v>Y</v>
      </c>
      <c r="AB10149" s="49">
        <f t="shared" ca="1" si="1270"/>
        <v>6</v>
      </c>
      <c r="AC10149" s="49" t="str">
        <f t="shared" ca="1" si="1271"/>
        <v>Y</v>
      </c>
    </row>
    <row r="10150" spans="1:29" x14ac:dyDescent="0.25">
      <c r="A10150">
        <v>11869</v>
      </c>
      <c r="B10150" s="9">
        <v>43199</v>
      </c>
      <c r="C10150" s="50" t="str">
        <f t="shared" si="1264"/>
        <v>N</v>
      </c>
      <c r="D10150" s="52">
        <f>_xlfn.XLOOKUP(B10150,Cal_Date!B:B,Cal_Date!A:A,0)</f>
        <v>2</v>
      </c>
      <c r="E10150">
        <v>2018</v>
      </c>
      <c r="F10150" t="s">
        <v>121</v>
      </c>
      <c r="G10150" t="s">
        <v>129</v>
      </c>
      <c r="H10150" t="s">
        <v>11</v>
      </c>
      <c r="I10150" t="s">
        <v>11</v>
      </c>
      <c r="J10150" t="s">
        <v>15</v>
      </c>
      <c r="K10150" t="s">
        <v>42</v>
      </c>
      <c r="L10150">
        <v>2</v>
      </c>
      <c r="M10150">
        <v>1009</v>
      </c>
      <c r="O10150" t="s">
        <v>28</v>
      </c>
      <c r="R10150" t="s">
        <v>46</v>
      </c>
      <c r="S10150" s="49" t="str">
        <f t="shared" si="1265"/>
        <v>Card</v>
      </c>
      <c r="T10150" s="3">
        <v>0.04</v>
      </c>
      <c r="U10150" s="2">
        <v>6.5339999999999998</v>
      </c>
      <c r="V10150" s="2">
        <v>1.98</v>
      </c>
      <c r="W10150" s="54">
        <f>_xlfn.XLOOKUP(M10150,Market!A:A,Market!F:F,0)</f>
        <v>8.8999999999999996E-2</v>
      </c>
      <c r="X10150" s="55">
        <f t="shared" si="1266"/>
        <v>0.26135999999999998</v>
      </c>
      <c r="Y10150" s="55">
        <f t="shared" si="1267"/>
        <v>4.5540000000000003</v>
      </c>
      <c r="Z10150" s="54">
        <f t="shared" si="1268"/>
        <v>0.69696969696969702</v>
      </c>
      <c r="AA10150" s="49" t="str">
        <f t="shared" ca="1" si="1269"/>
        <v>Y</v>
      </c>
      <c r="AB10150" s="49">
        <f t="shared" ca="1" si="1270"/>
        <v>6</v>
      </c>
      <c r="AC10150" s="49" t="str">
        <f t="shared" ca="1" si="1271"/>
        <v>Y</v>
      </c>
    </row>
    <row r="10151" spans="1:29" x14ac:dyDescent="0.25">
      <c r="A10151">
        <v>11870</v>
      </c>
      <c r="B10151" s="9">
        <v>43199</v>
      </c>
      <c r="C10151" s="50" t="str">
        <f t="shared" si="1264"/>
        <v>N</v>
      </c>
      <c r="D10151" s="52">
        <f>_xlfn.XLOOKUP(B10151,Cal_Date!B:B,Cal_Date!A:A,0)</f>
        <v>2</v>
      </c>
      <c r="E10151">
        <v>2018</v>
      </c>
      <c r="F10151" t="s">
        <v>121</v>
      </c>
      <c r="G10151" t="s">
        <v>129</v>
      </c>
      <c r="H10151" t="s">
        <v>11</v>
      </c>
      <c r="I10151" t="s">
        <v>11</v>
      </c>
      <c r="J10151" t="s">
        <v>15</v>
      </c>
      <c r="K10151" t="s">
        <v>42</v>
      </c>
      <c r="L10151">
        <v>1</v>
      </c>
      <c r="M10151">
        <v>1001</v>
      </c>
      <c r="O10151" t="s">
        <v>25</v>
      </c>
      <c r="R10151" t="s">
        <v>46</v>
      </c>
      <c r="S10151" s="49" t="str">
        <f t="shared" si="1265"/>
        <v>Card</v>
      </c>
      <c r="T10151" s="3">
        <v>0.04</v>
      </c>
      <c r="U10151" s="2">
        <v>3.18</v>
      </c>
      <c r="V10151" s="2">
        <v>0.99</v>
      </c>
      <c r="W10151" s="54">
        <f>_xlfn.XLOOKUP(M10151,Market!A:A,Market!F:F,0)</f>
        <v>0.06</v>
      </c>
      <c r="X10151" s="55">
        <f t="shared" si="1266"/>
        <v>0.12720000000000001</v>
      </c>
      <c r="Y10151" s="55">
        <f t="shared" si="1267"/>
        <v>2.1900000000000004</v>
      </c>
      <c r="Z10151" s="54">
        <f t="shared" si="1268"/>
        <v>0.68867924528301894</v>
      </c>
      <c r="AA10151" s="49" t="str">
        <f t="shared" ca="1" si="1269"/>
        <v>Y</v>
      </c>
      <c r="AB10151" s="49">
        <f t="shared" ca="1" si="1270"/>
        <v>6</v>
      </c>
      <c r="AC10151" s="49" t="str">
        <f t="shared" ca="1" si="1271"/>
        <v>Y</v>
      </c>
    </row>
    <row r="10152" spans="1:29" x14ac:dyDescent="0.25">
      <c r="A10152">
        <v>11871</v>
      </c>
      <c r="B10152" s="9">
        <v>43199</v>
      </c>
      <c r="C10152" s="50" t="str">
        <f t="shared" si="1264"/>
        <v>N</v>
      </c>
      <c r="D10152" s="52">
        <f>_xlfn.XLOOKUP(B10152,Cal_Date!B:B,Cal_Date!A:A,0)</f>
        <v>2</v>
      </c>
      <c r="E10152">
        <v>2018</v>
      </c>
      <c r="F10152" t="s">
        <v>121</v>
      </c>
      <c r="G10152" t="s">
        <v>129</v>
      </c>
      <c r="H10152" t="s">
        <v>11</v>
      </c>
      <c r="I10152" t="s">
        <v>11</v>
      </c>
      <c r="J10152" t="s">
        <v>15</v>
      </c>
      <c r="K10152" t="s">
        <v>42</v>
      </c>
      <c r="L10152">
        <v>2</v>
      </c>
      <c r="M10152">
        <v>1001</v>
      </c>
      <c r="O10152" t="s">
        <v>25</v>
      </c>
      <c r="R10152" t="s">
        <v>46</v>
      </c>
      <c r="S10152" s="49" t="str">
        <f t="shared" si="1265"/>
        <v>Card</v>
      </c>
      <c r="T10152" s="3">
        <v>0.04</v>
      </c>
      <c r="U10152" s="2">
        <v>6.36</v>
      </c>
      <c r="V10152" s="2">
        <v>1.98</v>
      </c>
      <c r="W10152" s="54">
        <f>_xlfn.XLOOKUP(M10152,Market!A:A,Market!F:F,0)</f>
        <v>0.06</v>
      </c>
      <c r="X10152" s="55">
        <f t="shared" si="1266"/>
        <v>0.25440000000000002</v>
      </c>
      <c r="Y10152" s="55">
        <f t="shared" si="1267"/>
        <v>4.3800000000000008</v>
      </c>
      <c r="Z10152" s="54">
        <f t="shared" si="1268"/>
        <v>0.68867924528301894</v>
      </c>
      <c r="AA10152" s="49" t="str">
        <f t="shared" ca="1" si="1269"/>
        <v>Y</v>
      </c>
      <c r="AB10152" s="49">
        <f t="shared" ca="1" si="1270"/>
        <v>6</v>
      </c>
      <c r="AC10152" s="49" t="str">
        <f t="shared" ca="1" si="1271"/>
        <v>Y</v>
      </c>
    </row>
    <row r="10153" spans="1:29" x14ac:dyDescent="0.25">
      <c r="A10153">
        <v>11872</v>
      </c>
      <c r="B10153" s="9">
        <v>43199</v>
      </c>
      <c r="C10153" s="50" t="str">
        <f t="shared" si="1264"/>
        <v>N</v>
      </c>
      <c r="D10153" s="52">
        <f>_xlfn.XLOOKUP(B10153,Cal_Date!B:B,Cal_Date!A:A,0)</f>
        <v>2</v>
      </c>
      <c r="E10153">
        <v>2018</v>
      </c>
      <c r="F10153" t="s">
        <v>121</v>
      </c>
      <c r="G10153" t="s">
        <v>129</v>
      </c>
      <c r="H10153" t="s">
        <v>11</v>
      </c>
      <c r="I10153" t="s">
        <v>18</v>
      </c>
      <c r="J10153" t="s">
        <v>15</v>
      </c>
      <c r="K10153" t="s">
        <v>42</v>
      </c>
      <c r="L10153">
        <v>1</v>
      </c>
      <c r="M10153">
        <v>1001</v>
      </c>
      <c r="O10153" t="s">
        <v>25</v>
      </c>
      <c r="R10153" t="s">
        <v>44</v>
      </c>
      <c r="S10153" s="49" t="str">
        <f t="shared" si="1265"/>
        <v>Card</v>
      </c>
      <c r="T10153" s="3">
        <v>0.03</v>
      </c>
      <c r="U10153" s="2">
        <v>3.18</v>
      </c>
      <c r="V10153" s="2">
        <v>1.52</v>
      </c>
      <c r="W10153" s="54">
        <f>_xlfn.XLOOKUP(M10153,Market!A:A,Market!F:F,0)</f>
        <v>0.06</v>
      </c>
      <c r="X10153" s="55">
        <f t="shared" si="1266"/>
        <v>9.5399999999999999E-2</v>
      </c>
      <c r="Y10153" s="55">
        <f t="shared" si="1267"/>
        <v>1.6600000000000001</v>
      </c>
      <c r="Z10153" s="54">
        <f t="shared" si="1268"/>
        <v>0.5220125786163522</v>
      </c>
      <c r="AA10153" s="49" t="str">
        <f t="shared" ca="1" si="1269"/>
        <v>Y</v>
      </c>
      <c r="AB10153" s="49">
        <f t="shared" ca="1" si="1270"/>
        <v>6</v>
      </c>
      <c r="AC10153" s="49" t="str">
        <f t="shared" ca="1" si="1271"/>
        <v>Y</v>
      </c>
    </row>
    <row r="10154" spans="1:29" x14ac:dyDescent="0.25">
      <c r="A10154">
        <v>11873</v>
      </c>
      <c r="B10154" s="9">
        <v>43199</v>
      </c>
      <c r="C10154" s="50" t="str">
        <f t="shared" si="1264"/>
        <v>N</v>
      </c>
      <c r="D10154" s="52">
        <f>_xlfn.XLOOKUP(B10154,Cal_Date!B:B,Cal_Date!A:A,0)</f>
        <v>2</v>
      </c>
      <c r="E10154">
        <v>2018</v>
      </c>
      <c r="F10154" t="s">
        <v>121</v>
      </c>
      <c r="G10154" t="s">
        <v>129</v>
      </c>
      <c r="H10154" t="s">
        <v>48</v>
      </c>
      <c r="I10154" t="s">
        <v>18</v>
      </c>
      <c r="J10154" t="s">
        <v>10</v>
      </c>
      <c r="K10154" t="s">
        <v>43</v>
      </c>
      <c r="L10154">
        <v>2</v>
      </c>
      <c r="M10154">
        <v>1002</v>
      </c>
      <c r="O10154" t="s">
        <v>28</v>
      </c>
      <c r="R10154" t="s">
        <v>46</v>
      </c>
      <c r="S10154" s="49" t="str">
        <f t="shared" si="1265"/>
        <v>Card</v>
      </c>
      <c r="T10154" s="3">
        <v>0.04</v>
      </c>
      <c r="U10154" s="2">
        <v>14.84</v>
      </c>
      <c r="V10154" s="2">
        <v>2.92</v>
      </c>
      <c r="W10154" s="54">
        <f>_xlfn.XLOOKUP(M10154,Market!A:A,Market!F:F,0)</f>
        <v>0.06</v>
      </c>
      <c r="X10154" s="55">
        <f t="shared" si="1266"/>
        <v>0.59360000000000002</v>
      </c>
      <c r="Y10154" s="55">
        <f t="shared" si="1267"/>
        <v>11.92</v>
      </c>
      <c r="Z10154" s="54">
        <f t="shared" si="1268"/>
        <v>0.80323450134770891</v>
      </c>
      <c r="AA10154" s="49" t="str">
        <f t="shared" ca="1" si="1269"/>
        <v>Y</v>
      </c>
      <c r="AB10154" s="49">
        <f t="shared" ca="1" si="1270"/>
        <v>6</v>
      </c>
      <c r="AC10154" s="49" t="str">
        <f t="shared" ca="1" si="1271"/>
        <v>Y</v>
      </c>
    </row>
    <row r="10155" spans="1:29" x14ac:dyDescent="0.25">
      <c r="A10155">
        <v>11874</v>
      </c>
      <c r="B10155" s="9">
        <v>43199</v>
      </c>
      <c r="C10155" s="50" t="str">
        <f t="shared" si="1264"/>
        <v>N</v>
      </c>
      <c r="D10155" s="52">
        <f>_xlfn.XLOOKUP(B10155,Cal_Date!B:B,Cal_Date!A:A,0)</f>
        <v>2</v>
      </c>
      <c r="E10155">
        <v>2018</v>
      </c>
      <c r="F10155" t="s">
        <v>121</v>
      </c>
      <c r="G10155" t="s">
        <v>129</v>
      </c>
      <c r="H10155" t="s">
        <v>11</v>
      </c>
      <c r="I10155" t="s">
        <v>18</v>
      </c>
      <c r="J10155" t="s">
        <v>15</v>
      </c>
      <c r="K10155" t="s">
        <v>42</v>
      </c>
      <c r="L10155">
        <v>1</v>
      </c>
      <c r="M10155">
        <v>1003</v>
      </c>
      <c r="O10155" t="s">
        <v>25</v>
      </c>
      <c r="R10155" t="s">
        <v>46</v>
      </c>
      <c r="S10155" s="49" t="str">
        <f t="shared" si="1265"/>
        <v>Card</v>
      </c>
      <c r="T10155" s="3">
        <v>0.04</v>
      </c>
      <c r="U10155" s="2">
        <v>3.18</v>
      </c>
      <c r="V10155" s="2">
        <v>1.52</v>
      </c>
      <c r="W10155" s="54">
        <f>_xlfn.XLOOKUP(M10155,Market!A:A,Market!F:F,0)</f>
        <v>0.06</v>
      </c>
      <c r="X10155" s="55">
        <f t="shared" si="1266"/>
        <v>0.12720000000000001</v>
      </c>
      <c r="Y10155" s="55">
        <f t="shared" si="1267"/>
        <v>1.6600000000000001</v>
      </c>
      <c r="Z10155" s="54">
        <f t="shared" si="1268"/>
        <v>0.5220125786163522</v>
      </c>
      <c r="AA10155" s="49" t="str">
        <f t="shared" ca="1" si="1269"/>
        <v>Y</v>
      </c>
      <c r="AB10155" s="49">
        <f t="shared" ca="1" si="1270"/>
        <v>6</v>
      </c>
      <c r="AC10155" s="49" t="str">
        <f t="shared" ca="1" si="1271"/>
        <v>Y</v>
      </c>
    </row>
    <row r="10156" spans="1:29" x14ac:dyDescent="0.25">
      <c r="A10156">
        <v>11875</v>
      </c>
      <c r="B10156" s="9">
        <v>43199</v>
      </c>
      <c r="C10156" s="50" t="str">
        <f t="shared" si="1264"/>
        <v>N</v>
      </c>
      <c r="D10156" s="52">
        <f>_xlfn.XLOOKUP(B10156,Cal_Date!B:B,Cal_Date!A:A,0)</f>
        <v>2</v>
      </c>
      <c r="E10156">
        <v>2018</v>
      </c>
      <c r="F10156" t="s">
        <v>121</v>
      </c>
      <c r="G10156" t="s">
        <v>129</v>
      </c>
      <c r="H10156" t="s">
        <v>48</v>
      </c>
      <c r="I10156" t="s">
        <v>18</v>
      </c>
      <c r="J10156" t="s">
        <v>10</v>
      </c>
      <c r="K10156" t="s">
        <v>43</v>
      </c>
      <c r="L10156">
        <v>1</v>
      </c>
      <c r="M10156">
        <v>1003</v>
      </c>
      <c r="O10156" t="s">
        <v>25</v>
      </c>
      <c r="R10156" t="s">
        <v>46</v>
      </c>
      <c r="S10156" s="49" t="str">
        <f t="shared" si="1265"/>
        <v>Card</v>
      </c>
      <c r="T10156" s="3">
        <v>0.04</v>
      </c>
      <c r="U10156" s="2">
        <v>7.42</v>
      </c>
      <c r="V10156" s="2">
        <v>1.46</v>
      </c>
      <c r="W10156" s="54">
        <f>_xlfn.XLOOKUP(M10156,Market!A:A,Market!F:F,0)</f>
        <v>0.06</v>
      </c>
      <c r="X10156" s="55">
        <f t="shared" si="1266"/>
        <v>0.29680000000000001</v>
      </c>
      <c r="Y10156" s="55">
        <f t="shared" si="1267"/>
        <v>5.96</v>
      </c>
      <c r="Z10156" s="54">
        <f t="shared" si="1268"/>
        <v>0.80323450134770891</v>
      </c>
      <c r="AA10156" s="49" t="str">
        <f t="shared" ca="1" si="1269"/>
        <v>Y</v>
      </c>
      <c r="AB10156" s="49">
        <f t="shared" ca="1" si="1270"/>
        <v>6</v>
      </c>
      <c r="AC10156" s="49" t="str">
        <f t="shared" ca="1" si="1271"/>
        <v>Y</v>
      </c>
    </row>
    <row r="10157" spans="1:29" x14ac:dyDescent="0.25">
      <c r="A10157">
        <v>11876</v>
      </c>
      <c r="B10157" s="9">
        <v>43199</v>
      </c>
      <c r="C10157" s="50" t="str">
        <f t="shared" si="1264"/>
        <v>N</v>
      </c>
      <c r="D10157" s="52">
        <f>_xlfn.XLOOKUP(B10157,Cal_Date!B:B,Cal_Date!A:A,0)</f>
        <v>2</v>
      </c>
      <c r="E10157">
        <v>2018</v>
      </c>
      <c r="F10157" t="s">
        <v>121</v>
      </c>
      <c r="G10157" t="s">
        <v>129</v>
      </c>
      <c r="H10157" t="s">
        <v>14</v>
      </c>
      <c r="I10157" t="s">
        <v>18</v>
      </c>
      <c r="J10157" t="s">
        <v>15</v>
      </c>
      <c r="K10157" t="s">
        <v>43</v>
      </c>
      <c r="L10157">
        <v>1</v>
      </c>
      <c r="M10157">
        <v>1003</v>
      </c>
      <c r="O10157" t="s">
        <v>25</v>
      </c>
      <c r="R10157" t="s">
        <v>46</v>
      </c>
      <c r="S10157" s="49" t="str">
        <f t="shared" si="1265"/>
        <v>Card</v>
      </c>
      <c r="T10157" s="3">
        <v>0.04</v>
      </c>
      <c r="U10157" s="2">
        <v>5.3000000000000007</v>
      </c>
      <c r="V10157" s="2">
        <v>2.1</v>
      </c>
      <c r="W10157" s="54">
        <f>_xlfn.XLOOKUP(M10157,Market!A:A,Market!F:F,0)</f>
        <v>0.06</v>
      </c>
      <c r="X10157" s="55">
        <f t="shared" si="1266"/>
        <v>0.21200000000000002</v>
      </c>
      <c r="Y10157" s="55">
        <f t="shared" si="1267"/>
        <v>3.2000000000000006</v>
      </c>
      <c r="Z10157" s="54">
        <f t="shared" si="1268"/>
        <v>0.60377358490566047</v>
      </c>
      <c r="AA10157" s="49" t="str">
        <f t="shared" ca="1" si="1269"/>
        <v>Y</v>
      </c>
      <c r="AB10157" s="49">
        <f t="shared" ca="1" si="1270"/>
        <v>6</v>
      </c>
      <c r="AC10157" s="49" t="str">
        <f t="shared" ca="1" si="1271"/>
        <v>Y</v>
      </c>
    </row>
    <row r="10158" spans="1:29" x14ac:dyDescent="0.25">
      <c r="A10158">
        <v>11877</v>
      </c>
      <c r="B10158" s="9">
        <v>43199</v>
      </c>
      <c r="C10158" s="50" t="str">
        <f t="shared" si="1264"/>
        <v>N</v>
      </c>
      <c r="D10158" s="52">
        <f>_xlfn.XLOOKUP(B10158,Cal_Date!B:B,Cal_Date!A:A,0)</f>
        <v>2</v>
      </c>
      <c r="E10158">
        <v>2018</v>
      </c>
      <c r="F10158" t="s">
        <v>121</v>
      </c>
      <c r="G10158" t="s">
        <v>129</v>
      </c>
      <c r="H10158" t="s">
        <v>14</v>
      </c>
      <c r="I10158" t="s">
        <v>18</v>
      </c>
      <c r="J10158" t="s">
        <v>15</v>
      </c>
      <c r="K10158" t="s">
        <v>43</v>
      </c>
      <c r="L10158">
        <v>1</v>
      </c>
      <c r="M10158">
        <v>1004</v>
      </c>
      <c r="O10158" t="s">
        <v>28</v>
      </c>
      <c r="R10158" t="s">
        <v>46</v>
      </c>
      <c r="S10158" s="49" t="str">
        <f t="shared" si="1265"/>
        <v>Card</v>
      </c>
      <c r="T10158" s="3">
        <v>0.04</v>
      </c>
      <c r="U10158" s="2">
        <v>5.3000000000000007</v>
      </c>
      <c r="V10158" s="2">
        <v>2.1</v>
      </c>
      <c r="W10158" s="54">
        <f>_xlfn.XLOOKUP(M10158,Market!A:A,Market!F:F,0)</f>
        <v>0.06</v>
      </c>
      <c r="X10158" s="55">
        <f t="shared" si="1266"/>
        <v>0.21200000000000002</v>
      </c>
      <c r="Y10158" s="55">
        <f t="shared" si="1267"/>
        <v>3.2000000000000006</v>
      </c>
      <c r="Z10158" s="54">
        <f t="shared" si="1268"/>
        <v>0.60377358490566047</v>
      </c>
      <c r="AA10158" s="49" t="str">
        <f t="shared" ca="1" si="1269"/>
        <v>Y</v>
      </c>
      <c r="AB10158" s="49">
        <f t="shared" ca="1" si="1270"/>
        <v>6</v>
      </c>
      <c r="AC10158" s="49" t="str">
        <f t="shared" ca="1" si="1271"/>
        <v>Y</v>
      </c>
    </row>
    <row r="10159" spans="1:29" x14ac:dyDescent="0.25">
      <c r="A10159">
        <v>11878</v>
      </c>
      <c r="B10159" s="9">
        <v>43199</v>
      </c>
      <c r="C10159" s="50" t="str">
        <f t="shared" si="1264"/>
        <v>N</v>
      </c>
      <c r="D10159" s="52">
        <f>_xlfn.XLOOKUP(B10159,Cal_Date!B:B,Cal_Date!A:A,0)</f>
        <v>2</v>
      </c>
      <c r="E10159">
        <v>2018</v>
      </c>
      <c r="F10159" t="s">
        <v>121</v>
      </c>
      <c r="G10159" t="s">
        <v>129</v>
      </c>
      <c r="H10159" t="s">
        <v>11</v>
      </c>
      <c r="I10159" t="s">
        <v>18</v>
      </c>
      <c r="J10159" t="s">
        <v>15</v>
      </c>
      <c r="K10159" t="s">
        <v>42</v>
      </c>
      <c r="L10159">
        <v>2</v>
      </c>
      <c r="M10159">
        <v>1005</v>
      </c>
      <c r="O10159" t="s">
        <v>25</v>
      </c>
      <c r="R10159" t="s">
        <v>44</v>
      </c>
      <c r="S10159" s="49" t="str">
        <f t="shared" si="1265"/>
        <v>Card</v>
      </c>
      <c r="T10159" s="3">
        <v>0.03</v>
      </c>
      <c r="U10159" s="2">
        <v>6.5339999999999998</v>
      </c>
      <c r="V10159" s="2">
        <v>3.04</v>
      </c>
      <c r="W10159" s="54">
        <f>_xlfn.XLOOKUP(M10159,Market!A:A,Market!F:F,0)</f>
        <v>8.8999999999999996E-2</v>
      </c>
      <c r="X10159" s="55">
        <f t="shared" si="1266"/>
        <v>0.19602</v>
      </c>
      <c r="Y10159" s="55">
        <f t="shared" si="1267"/>
        <v>3.4939999999999998</v>
      </c>
      <c r="Z10159" s="54">
        <f t="shared" si="1268"/>
        <v>0.53474135292317104</v>
      </c>
      <c r="AA10159" s="49" t="str">
        <f t="shared" ca="1" si="1269"/>
        <v>Y</v>
      </c>
      <c r="AB10159" s="49">
        <f t="shared" ca="1" si="1270"/>
        <v>6</v>
      </c>
      <c r="AC10159" s="49" t="str">
        <f t="shared" ca="1" si="1271"/>
        <v>Y</v>
      </c>
    </row>
    <row r="10160" spans="1:29" x14ac:dyDescent="0.25">
      <c r="A10160">
        <v>11879</v>
      </c>
      <c r="B10160" s="9">
        <v>43199</v>
      </c>
      <c r="C10160" s="50" t="str">
        <f t="shared" si="1264"/>
        <v>N</v>
      </c>
      <c r="D10160" s="52">
        <f>_xlfn.XLOOKUP(B10160,Cal_Date!B:B,Cal_Date!A:A,0)</f>
        <v>2</v>
      </c>
      <c r="E10160">
        <v>2018</v>
      </c>
      <c r="F10160" t="s">
        <v>121</v>
      </c>
      <c r="G10160" t="s">
        <v>129</v>
      </c>
      <c r="H10160" t="s">
        <v>48</v>
      </c>
      <c r="I10160" t="s">
        <v>18</v>
      </c>
      <c r="J10160" t="s">
        <v>10</v>
      </c>
      <c r="K10160" t="s">
        <v>43</v>
      </c>
      <c r="L10160">
        <v>1</v>
      </c>
      <c r="M10160">
        <v>1005</v>
      </c>
      <c r="O10160" t="s">
        <v>25</v>
      </c>
      <c r="R10160" t="s">
        <v>44</v>
      </c>
      <c r="S10160" s="49" t="str">
        <f t="shared" si="1265"/>
        <v>Card</v>
      </c>
      <c r="T10160" s="3">
        <v>0.03</v>
      </c>
      <c r="U10160" s="2">
        <v>7.6229999999999993</v>
      </c>
      <c r="V10160" s="2">
        <v>1.46</v>
      </c>
      <c r="W10160" s="54">
        <f>_xlfn.XLOOKUP(M10160,Market!A:A,Market!F:F,0)</f>
        <v>8.8999999999999996E-2</v>
      </c>
      <c r="X10160" s="55">
        <f t="shared" si="1266"/>
        <v>0.22868999999999998</v>
      </c>
      <c r="Y10160" s="55">
        <f t="shared" si="1267"/>
        <v>6.1629999999999994</v>
      </c>
      <c r="Z10160" s="54">
        <f t="shared" si="1268"/>
        <v>0.80847435392889933</v>
      </c>
      <c r="AA10160" s="49" t="str">
        <f t="shared" ca="1" si="1269"/>
        <v>Y</v>
      </c>
      <c r="AB10160" s="49">
        <f t="shared" ca="1" si="1270"/>
        <v>6</v>
      </c>
      <c r="AC10160" s="49" t="str">
        <f t="shared" ca="1" si="1271"/>
        <v>Y</v>
      </c>
    </row>
    <row r="10161" spans="1:29" x14ac:dyDescent="0.25">
      <c r="A10161">
        <v>11880</v>
      </c>
      <c r="B10161" s="9">
        <v>43199</v>
      </c>
      <c r="C10161" s="50" t="str">
        <f t="shared" si="1264"/>
        <v>N</v>
      </c>
      <c r="D10161" s="52">
        <f>_xlfn.XLOOKUP(B10161,Cal_Date!B:B,Cal_Date!A:A,0)</f>
        <v>2</v>
      </c>
      <c r="E10161">
        <v>2018</v>
      </c>
      <c r="F10161" t="s">
        <v>121</v>
      </c>
      <c r="G10161" t="s">
        <v>129</v>
      </c>
      <c r="H10161" t="s">
        <v>48</v>
      </c>
      <c r="I10161" t="s">
        <v>18</v>
      </c>
      <c r="J10161" t="s">
        <v>10</v>
      </c>
      <c r="K10161" t="s">
        <v>43</v>
      </c>
      <c r="L10161">
        <v>1</v>
      </c>
      <c r="M10161">
        <v>1003</v>
      </c>
      <c r="O10161" t="s">
        <v>25</v>
      </c>
      <c r="R10161" t="s">
        <v>46</v>
      </c>
      <c r="S10161" s="49" t="str">
        <f t="shared" si="1265"/>
        <v>Card</v>
      </c>
      <c r="T10161" s="3">
        <v>0.04</v>
      </c>
      <c r="U10161" s="2">
        <v>7.42</v>
      </c>
      <c r="V10161" s="2">
        <v>1.46</v>
      </c>
      <c r="W10161" s="54">
        <f>_xlfn.XLOOKUP(M10161,Market!A:A,Market!F:F,0)</f>
        <v>0.06</v>
      </c>
      <c r="X10161" s="55">
        <f t="shared" si="1266"/>
        <v>0.29680000000000001</v>
      </c>
      <c r="Y10161" s="55">
        <f t="shared" si="1267"/>
        <v>5.96</v>
      </c>
      <c r="Z10161" s="54">
        <f t="shared" si="1268"/>
        <v>0.80323450134770891</v>
      </c>
      <c r="AA10161" s="49" t="str">
        <f t="shared" ca="1" si="1269"/>
        <v>Y</v>
      </c>
      <c r="AB10161" s="49">
        <f t="shared" ca="1" si="1270"/>
        <v>6</v>
      </c>
      <c r="AC10161" s="49" t="str">
        <f t="shared" ca="1" si="1271"/>
        <v>Y</v>
      </c>
    </row>
    <row r="10162" spans="1:29" x14ac:dyDescent="0.25">
      <c r="A10162">
        <v>11881</v>
      </c>
      <c r="B10162" s="9">
        <v>43199</v>
      </c>
      <c r="C10162" s="50" t="str">
        <f t="shared" si="1264"/>
        <v>N</v>
      </c>
      <c r="D10162" s="52">
        <f>_xlfn.XLOOKUP(B10162,Cal_Date!B:B,Cal_Date!A:A,0)</f>
        <v>2</v>
      </c>
      <c r="E10162">
        <v>2018</v>
      </c>
      <c r="F10162" t="s">
        <v>121</v>
      </c>
      <c r="G10162" t="s">
        <v>129</v>
      </c>
      <c r="H10162" t="s">
        <v>48</v>
      </c>
      <c r="I10162" t="s">
        <v>18</v>
      </c>
      <c r="J10162" t="s">
        <v>10</v>
      </c>
      <c r="K10162" t="s">
        <v>43</v>
      </c>
      <c r="L10162">
        <v>1</v>
      </c>
      <c r="M10162">
        <v>1007</v>
      </c>
      <c r="O10162" t="s">
        <v>28</v>
      </c>
      <c r="R10162" t="s">
        <v>46</v>
      </c>
      <c r="S10162" s="49" t="str">
        <f t="shared" si="1265"/>
        <v>Card</v>
      </c>
      <c r="T10162" s="3">
        <v>0.04</v>
      </c>
      <c r="U10162" s="2">
        <v>7.6229999999999993</v>
      </c>
      <c r="V10162" s="2">
        <v>1.46</v>
      </c>
      <c r="W10162" s="54">
        <f>_xlfn.XLOOKUP(M10162,Market!A:A,Market!F:F,0)</f>
        <v>8.8999999999999996E-2</v>
      </c>
      <c r="X10162" s="55">
        <f t="shared" si="1266"/>
        <v>0.30491999999999997</v>
      </c>
      <c r="Y10162" s="55">
        <f t="shared" si="1267"/>
        <v>6.1629999999999994</v>
      </c>
      <c r="Z10162" s="54">
        <f t="shared" si="1268"/>
        <v>0.80847435392889933</v>
      </c>
      <c r="AA10162" s="49" t="str">
        <f t="shared" ca="1" si="1269"/>
        <v>Y</v>
      </c>
      <c r="AB10162" s="49">
        <f t="shared" ca="1" si="1270"/>
        <v>6</v>
      </c>
      <c r="AC10162" s="49" t="str">
        <f t="shared" ca="1" si="1271"/>
        <v>Y</v>
      </c>
    </row>
    <row r="10163" spans="1:29" x14ac:dyDescent="0.25">
      <c r="A10163">
        <v>11882</v>
      </c>
      <c r="B10163" s="9">
        <v>43199</v>
      </c>
      <c r="C10163" s="50" t="str">
        <f t="shared" si="1264"/>
        <v>N</v>
      </c>
      <c r="D10163" s="52">
        <f>_xlfn.XLOOKUP(B10163,Cal_Date!B:B,Cal_Date!A:A,0)</f>
        <v>2</v>
      </c>
      <c r="E10163">
        <v>2018</v>
      </c>
      <c r="F10163" t="s">
        <v>121</v>
      </c>
      <c r="G10163" t="s">
        <v>129</v>
      </c>
      <c r="H10163" t="s">
        <v>48</v>
      </c>
      <c r="I10163" t="s">
        <v>18</v>
      </c>
      <c r="J10163" t="s">
        <v>10</v>
      </c>
      <c r="K10163" t="s">
        <v>43</v>
      </c>
      <c r="L10163">
        <v>1</v>
      </c>
      <c r="M10163">
        <v>1006</v>
      </c>
      <c r="O10163" t="s">
        <v>28</v>
      </c>
      <c r="R10163" t="s">
        <v>46</v>
      </c>
      <c r="S10163" s="49" t="str">
        <f t="shared" si="1265"/>
        <v>Card</v>
      </c>
      <c r="T10163" s="3">
        <v>0.04</v>
      </c>
      <c r="U10163" s="2">
        <v>7.6229999999999993</v>
      </c>
      <c r="V10163" s="2">
        <v>1.46</v>
      </c>
      <c r="W10163" s="54">
        <f>_xlfn.XLOOKUP(M10163,Market!A:A,Market!F:F,0)</f>
        <v>8.8999999999999996E-2</v>
      </c>
      <c r="X10163" s="55">
        <f t="shared" si="1266"/>
        <v>0.30491999999999997</v>
      </c>
      <c r="Y10163" s="55">
        <f t="shared" si="1267"/>
        <v>6.1629999999999994</v>
      </c>
      <c r="Z10163" s="54">
        <f t="shared" si="1268"/>
        <v>0.80847435392889933</v>
      </c>
      <c r="AA10163" s="49" t="str">
        <f t="shared" ca="1" si="1269"/>
        <v>Y</v>
      </c>
      <c r="AB10163" s="49">
        <f t="shared" ca="1" si="1270"/>
        <v>6</v>
      </c>
      <c r="AC10163" s="49" t="str">
        <f t="shared" ca="1" si="1271"/>
        <v>Y</v>
      </c>
    </row>
    <row r="10164" spans="1:29" x14ac:dyDescent="0.25">
      <c r="A10164">
        <v>11883</v>
      </c>
      <c r="B10164" s="9">
        <v>43199</v>
      </c>
      <c r="C10164" s="50" t="str">
        <f t="shared" si="1264"/>
        <v>N</v>
      </c>
      <c r="D10164" s="52">
        <f>_xlfn.XLOOKUP(B10164,Cal_Date!B:B,Cal_Date!A:A,0)</f>
        <v>2</v>
      </c>
      <c r="E10164">
        <v>2018</v>
      </c>
      <c r="F10164" t="s">
        <v>121</v>
      </c>
      <c r="G10164" t="s">
        <v>129</v>
      </c>
      <c r="H10164" t="s">
        <v>14</v>
      </c>
      <c r="I10164" t="s">
        <v>18</v>
      </c>
      <c r="J10164" t="s">
        <v>15</v>
      </c>
      <c r="K10164" t="s">
        <v>43</v>
      </c>
      <c r="L10164">
        <v>1</v>
      </c>
      <c r="M10164">
        <v>1006</v>
      </c>
      <c r="O10164" t="s">
        <v>28</v>
      </c>
      <c r="R10164" t="s">
        <v>46</v>
      </c>
      <c r="S10164" s="49" t="str">
        <f t="shared" si="1265"/>
        <v>Card</v>
      </c>
      <c r="T10164" s="3">
        <v>0.04</v>
      </c>
      <c r="U10164" s="2">
        <v>5.4450000000000003</v>
      </c>
      <c r="V10164" s="2">
        <v>2.2200000000000002</v>
      </c>
      <c r="W10164" s="54">
        <f>_xlfn.XLOOKUP(M10164,Market!A:A,Market!F:F,0)</f>
        <v>8.8999999999999996E-2</v>
      </c>
      <c r="X10164" s="55">
        <f t="shared" si="1266"/>
        <v>0.21780000000000002</v>
      </c>
      <c r="Y10164" s="55">
        <f t="shared" si="1267"/>
        <v>3.2250000000000001</v>
      </c>
      <c r="Z10164" s="54">
        <f t="shared" si="1268"/>
        <v>0.59228650137741046</v>
      </c>
      <c r="AA10164" s="49" t="str">
        <f t="shared" ca="1" si="1269"/>
        <v>Y</v>
      </c>
      <c r="AB10164" s="49">
        <f t="shared" ca="1" si="1270"/>
        <v>6</v>
      </c>
      <c r="AC10164" s="49" t="str">
        <f t="shared" ca="1" si="1271"/>
        <v>Y</v>
      </c>
    </row>
    <row r="10165" spans="1:29" x14ac:dyDescent="0.25">
      <c r="A10165">
        <v>11884</v>
      </c>
      <c r="B10165" s="9">
        <v>43199</v>
      </c>
      <c r="C10165" s="50" t="str">
        <f t="shared" si="1264"/>
        <v>N</v>
      </c>
      <c r="D10165" s="52">
        <f>_xlfn.XLOOKUP(B10165,Cal_Date!B:B,Cal_Date!A:A,0)</f>
        <v>2</v>
      </c>
      <c r="E10165">
        <v>2018</v>
      </c>
      <c r="F10165" t="s">
        <v>121</v>
      </c>
      <c r="G10165" t="s">
        <v>129</v>
      </c>
      <c r="H10165" t="s">
        <v>48</v>
      </c>
      <c r="I10165" t="s">
        <v>18</v>
      </c>
      <c r="J10165" t="s">
        <v>10</v>
      </c>
      <c r="K10165" t="s">
        <v>43</v>
      </c>
      <c r="L10165">
        <v>2</v>
      </c>
      <c r="M10165">
        <v>1006</v>
      </c>
      <c r="O10165" t="s">
        <v>28</v>
      </c>
      <c r="R10165" t="s">
        <v>44</v>
      </c>
      <c r="S10165" s="49" t="str">
        <f t="shared" si="1265"/>
        <v>Card</v>
      </c>
      <c r="T10165" s="3">
        <v>0.03</v>
      </c>
      <c r="U10165" s="2">
        <v>15.245999999999999</v>
      </c>
      <c r="V10165" s="2">
        <v>2.92</v>
      </c>
      <c r="W10165" s="54">
        <f>_xlfn.XLOOKUP(M10165,Market!A:A,Market!F:F,0)</f>
        <v>8.8999999999999996E-2</v>
      </c>
      <c r="X10165" s="55">
        <f t="shared" si="1266"/>
        <v>0.45737999999999995</v>
      </c>
      <c r="Y10165" s="55">
        <f t="shared" si="1267"/>
        <v>12.325999999999999</v>
      </c>
      <c r="Z10165" s="54">
        <f t="shared" si="1268"/>
        <v>0.80847435392889933</v>
      </c>
      <c r="AA10165" s="49" t="str">
        <f t="shared" ca="1" si="1269"/>
        <v>Y</v>
      </c>
      <c r="AB10165" s="49">
        <f t="shared" ca="1" si="1270"/>
        <v>6</v>
      </c>
      <c r="AC10165" s="49" t="str">
        <f t="shared" ca="1" si="1271"/>
        <v>Y</v>
      </c>
    </row>
    <row r="10166" spans="1:29" x14ac:dyDescent="0.25">
      <c r="A10166">
        <v>11885</v>
      </c>
      <c r="B10166" s="9">
        <v>43199</v>
      </c>
      <c r="C10166" s="50" t="str">
        <f t="shared" si="1264"/>
        <v>N</v>
      </c>
      <c r="D10166" s="52">
        <f>_xlfn.XLOOKUP(B10166,Cal_Date!B:B,Cal_Date!A:A,0)</f>
        <v>2</v>
      </c>
      <c r="E10166">
        <v>2018</v>
      </c>
      <c r="F10166" t="s">
        <v>121</v>
      </c>
      <c r="G10166" t="s">
        <v>129</v>
      </c>
      <c r="H10166" t="s">
        <v>11</v>
      </c>
      <c r="I10166" t="s">
        <v>18</v>
      </c>
      <c r="J10166" t="s">
        <v>15</v>
      </c>
      <c r="K10166" t="s">
        <v>42</v>
      </c>
      <c r="L10166">
        <v>2</v>
      </c>
      <c r="M10166">
        <v>1004</v>
      </c>
      <c r="O10166" t="s">
        <v>28</v>
      </c>
      <c r="R10166" t="s">
        <v>47</v>
      </c>
      <c r="S10166" s="49" t="str">
        <f t="shared" si="1265"/>
        <v>Card</v>
      </c>
      <c r="T10166" s="3">
        <v>3.5000000000000003E-2</v>
      </c>
      <c r="U10166" s="2">
        <v>6.36</v>
      </c>
      <c r="V10166" s="2">
        <v>3.04</v>
      </c>
      <c r="W10166" s="54">
        <f>_xlfn.XLOOKUP(M10166,Market!A:A,Market!F:F,0)</f>
        <v>0.06</v>
      </c>
      <c r="X10166" s="55">
        <f t="shared" si="1266"/>
        <v>0.22260000000000002</v>
      </c>
      <c r="Y10166" s="55">
        <f t="shared" si="1267"/>
        <v>3.3200000000000003</v>
      </c>
      <c r="Z10166" s="54">
        <f t="shared" si="1268"/>
        <v>0.5220125786163522</v>
      </c>
      <c r="AA10166" s="49" t="str">
        <f t="shared" ca="1" si="1269"/>
        <v>Y</v>
      </c>
      <c r="AB10166" s="49">
        <f t="shared" ca="1" si="1270"/>
        <v>6</v>
      </c>
      <c r="AC10166" s="49" t="str">
        <f t="shared" ca="1" si="1271"/>
        <v>Y</v>
      </c>
    </row>
    <row r="10167" spans="1:29" x14ac:dyDescent="0.25">
      <c r="A10167">
        <v>11886</v>
      </c>
      <c r="B10167" s="9">
        <v>43199</v>
      </c>
      <c r="C10167" s="50" t="str">
        <f t="shared" si="1264"/>
        <v>N</v>
      </c>
      <c r="D10167" s="52">
        <f>_xlfn.XLOOKUP(B10167,Cal_Date!B:B,Cal_Date!A:A,0)</f>
        <v>2</v>
      </c>
      <c r="E10167">
        <v>2018</v>
      </c>
      <c r="F10167" t="s">
        <v>121</v>
      </c>
      <c r="G10167" t="s">
        <v>129</v>
      </c>
      <c r="H10167" t="s">
        <v>48</v>
      </c>
      <c r="I10167" t="s">
        <v>18</v>
      </c>
      <c r="J10167" t="s">
        <v>10</v>
      </c>
      <c r="K10167" t="s">
        <v>43</v>
      </c>
      <c r="L10167">
        <v>1</v>
      </c>
      <c r="M10167">
        <v>1004</v>
      </c>
      <c r="O10167" t="s">
        <v>28</v>
      </c>
      <c r="R10167" t="s">
        <v>44</v>
      </c>
      <c r="S10167" s="49" t="str">
        <f t="shared" si="1265"/>
        <v>Card</v>
      </c>
      <c r="T10167" s="3">
        <v>0.03</v>
      </c>
      <c r="U10167" s="2">
        <v>7.42</v>
      </c>
      <c r="V10167" s="2">
        <v>1.46</v>
      </c>
      <c r="W10167" s="54">
        <f>_xlfn.XLOOKUP(M10167,Market!A:A,Market!F:F,0)</f>
        <v>0.06</v>
      </c>
      <c r="X10167" s="55">
        <f t="shared" si="1266"/>
        <v>0.22259999999999999</v>
      </c>
      <c r="Y10167" s="55">
        <f t="shared" si="1267"/>
        <v>5.96</v>
      </c>
      <c r="Z10167" s="54">
        <f t="shared" si="1268"/>
        <v>0.80323450134770891</v>
      </c>
      <c r="AA10167" s="49" t="str">
        <f t="shared" ca="1" si="1269"/>
        <v>Y</v>
      </c>
      <c r="AB10167" s="49">
        <f t="shared" ca="1" si="1270"/>
        <v>6</v>
      </c>
      <c r="AC10167" s="49" t="str">
        <f t="shared" ca="1" si="1271"/>
        <v>Y</v>
      </c>
    </row>
    <row r="10168" spans="1:29" x14ac:dyDescent="0.25">
      <c r="A10168">
        <v>11887</v>
      </c>
      <c r="B10168" s="9">
        <v>43199</v>
      </c>
      <c r="C10168" s="50" t="str">
        <f t="shared" si="1264"/>
        <v>N</v>
      </c>
      <c r="D10168" s="52">
        <f>_xlfn.XLOOKUP(B10168,Cal_Date!B:B,Cal_Date!A:A,0)</f>
        <v>2</v>
      </c>
      <c r="E10168">
        <v>2018</v>
      </c>
      <c r="F10168" t="s">
        <v>121</v>
      </c>
      <c r="G10168" t="s">
        <v>129</v>
      </c>
      <c r="H10168" t="s">
        <v>14</v>
      </c>
      <c r="I10168" t="s">
        <v>18</v>
      </c>
      <c r="J10168" t="s">
        <v>15</v>
      </c>
      <c r="K10168" t="s">
        <v>43</v>
      </c>
      <c r="L10168">
        <v>1</v>
      </c>
      <c r="M10168">
        <v>1000</v>
      </c>
      <c r="O10168" t="s">
        <v>25</v>
      </c>
      <c r="R10168" t="s">
        <v>44</v>
      </c>
      <c r="S10168" s="49" t="str">
        <f t="shared" si="1265"/>
        <v>Card</v>
      </c>
      <c r="T10168" s="3">
        <v>0.03</v>
      </c>
      <c r="U10168" s="2">
        <v>5.4</v>
      </c>
      <c r="V10168" s="2">
        <v>2.1</v>
      </c>
      <c r="W10168" s="54">
        <f>_xlfn.XLOOKUP(M10168,Market!A:A,Market!F:F,0)</f>
        <v>0.08</v>
      </c>
      <c r="X10168" s="55">
        <f t="shared" si="1266"/>
        <v>0.16200000000000001</v>
      </c>
      <c r="Y10168" s="55">
        <f t="shared" si="1267"/>
        <v>3.3000000000000003</v>
      </c>
      <c r="Z10168" s="54">
        <f t="shared" si="1268"/>
        <v>0.61111111111111116</v>
      </c>
      <c r="AA10168" s="49" t="str">
        <f t="shared" ca="1" si="1269"/>
        <v>Y</v>
      </c>
      <c r="AB10168" s="49">
        <f t="shared" ca="1" si="1270"/>
        <v>6</v>
      </c>
      <c r="AC10168" s="49" t="str">
        <f t="shared" ca="1" si="1271"/>
        <v>Y</v>
      </c>
    </row>
    <row r="10169" spans="1:29" x14ac:dyDescent="0.25">
      <c r="A10169">
        <v>11888</v>
      </c>
      <c r="B10169" s="9">
        <v>43199</v>
      </c>
      <c r="C10169" s="50" t="str">
        <f t="shared" si="1264"/>
        <v>N</v>
      </c>
      <c r="D10169" s="52">
        <f>_xlfn.XLOOKUP(B10169,Cal_Date!B:B,Cal_Date!A:A,0)</f>
        <v>2</v>
      </c>
      <c r="E10169">
        <v>2018</v>
      </c>
      <c r="F10169" t="s">
        <v>121</v>
      </c>
      <c r="G10169" t="s">
        <v>129</v>
      </c>
      <c r="H10169" t="s">
        <v>11</v>
      </c>
      <c r="I10169" t="s">
        <v>11</v>
      </c>
      <c r="J10169" t="s">
        <v>15</v>
      </c>
      <c r="K10169" t="s">
        <v>42</v>
      </c>
      <c r="L10169">
        <v>1</v>
      </c>
      <c r="M10169">
        <v>1000</v>
      </c>
      <c r="O10169" t="s">
        <v>25</v>
      </c>
      <c r="R10169" t="s">
        <v>44</v>
      </c>
      <c r="S10169" s="49" t="str">
        <f t="shared" si="1265"/>
        <v>Card</v>
      </c>
      <c r="T10169" s="3">
        <v>0.03</v>
      </c>
      <c r="U10169" s="2">
        <v>3.24</v>
      </c>
      <c r="V10169" s="2">
        <v>0.99</v>
      </c>
      <c r="W10169" s="54">
        <f>_xlfn.XLOOKUP(M10169,Market!A:A,Market!F:F,0)</f>
        <v>0.08</v>
      </c>
      <c r="X10169" s="55">
        <f t="shared" si="1266"/>
        <v>9.7200000000000009E-2</v>
      </c>
      <c r="Y10169" s="55">
        <f t="shared" si="1267"/>
        <v>2.25</v>
      </c>
      <c r="Z10169" s="54">
        <f t="shared" si="1268"/>
        <v>0.69444444444444442</v>
      </c>
      <c r="AA10169" s="49" t="str">
        <f t="shared" ca="1" si="1269"/>
        <v>Y</v>
      </c>
      <c r="AB10169" s="49">
        <f t="shared" ca="1" si="1270"/>
        <v>6</v>
      </c>
      <c r="AC10169" s="49" t="str">
        <f t="shared" ca="1" si="1271"/>
        <v>Y</v>
      </c>
    </row>
    <row r="10170" spans="1:29" x14ac:dyDescent="0.25">
      <c r="A10170">
        <v>11889</v>
      </c>
      <c r="B10170" s="9">
        <v>43199</v>
      </c>
      <c r="C10170" s="50" t="str">
        <f t="shared" si="1264"/>
        <v>N</v>
      </c>
      <c r="D10170" s="52">
        <f>_xlfn.XLOOKUP(B10170,Cal_Date!B:B,Cal_Date!A:A,0)</f>
        <v>2</v>
      </c>
      <c r="E10170">
        <v>2018</v>
      </c>
      <c r="F10170" t="s">
        <v>121</v>
      </c>
      <c r="G10170" t="s">
        <v>129</v>
      </c>
      <c r="H10170" t="s">
        <v>11</v>
      </c>
      <c r="I10170" t="s">
        <v>18</v>
      </c>
      <c r="J10170" t="s">
        <v>15</v>
      </c>
      <c r="K10170" t="s">
        <v>42</v>
      </c>
      <c r="L10170">
        <v>2</v>
      </c>
      <c r="M10170">
        <v>1000</v>
      </c>
      <c r="O10170" t="s">
        <v>25</v>
      </c>
      <c r="R10170" t="s">
        <v>44</v>
      </c>
      <c r="S10170" s="49" t="str">
        <f t="shared" si="1265"/>
        <v>Card</v>
      </c>
      <c r="T10170" s="3">
        <v>0.03</v>
      </c>
      <c r="U10170" s="2">
        <v>6.48</v>
      </c>
      <c r="V10170" s="2">
        <v>3.04</v>
      </c>
      <c r="W10170" s="54">
        <f>_xlfn.XLOOKUP(M10170,Market!A:A,Market!F:F,0)</f>
        <v>0.08</v>
      </c>
      <c r="X10170" s="55">
        <f t="shared" si="1266"/>
        <v>0.19440000000000002</v>
      </c>
      <c r="Y10170" s="55">
        <f t="shared" si="1267"/>
        <v>3.4400000000000004</v>
      </c>
      <c r="Z10170" s="54">
        <f t="shared" si="1268"/>
        <v>0.53086419753086422</v>
      </c>
      <c r="AA10170" s="49" t="str">
        <f t="shared" ca="1" si="1269"/>
        <v>Y</v>
      </c>
      <c r="AB10170" s="49">
        <f t="shared" ca="1" si="1270"/>
        <v>6</v>
      </c>
      <c r="AC10170" s="49" t="str">
        <f t="shared" ca="1" si="1271"/>
        <v>Y</v>
      </c>
    </row>
    <row r="10171" spans="1:29" x14ac:dyDescent="0.25">
      <c r="A10171">
        <v>11890</v>
      </c>
      <c r="B10171" s="9">
        <v>43199</v>
      </c>
      <c r="C10171" s="50" t="str">
        <f t="shared" si="1264"/>
        <v>N</v>
      </c>
      <c r="D10171" s="52">
        <f>_xlfn.XLOOKUP(B10171,Cal_Date!B:B,Cal_Date!A:A,0)</f>
        <v>2</v>
      </c>
      <c r="E10171">
        <v>2018</v>
      </c>
      <c r="F10171" t="s">
        <v>121</v>
      </c>
      <c r="G10171" t="s">
        <v>129</v>
      </c>
      <c r="H10171" t="s">
        <v>11</v>
      </c>
      <c r="I10171" t="s">
        <v>11</v>
      </c>
      <c r="J10171" t="s">
        <v>15</v>
      </c>
      <c r="K10171" t="s">
        <v>42</v>
      </c>
      <c r="L10171">
        <v>1</v>
      </c>
      <c r="M10171">
        <v>1008</v>
      </c>
      <c r="O10171" t="s">
        <v>28</v>
      </c>
      <c r="R10171" t="s">
        <v>44</v>
      </c>
      <c r="S10171" s="49" t="str">
        <f t="shared" si="1265"/>
        <v>Card</v>
      </c>
      <c r="T10171" s="3">
        <v>0.03</v>
      </c>
      <c r="U10171" s="2">
        <v>3.2669999999999999</v>
      </c>
      <c r="V10171" s="2">
        <v>0.99</v>
      </c>
      <c r="W10171" s="54">
        <f>_xlfn.XLOOKUP(M10171,Market!A:A,Market!F:F,0)</f>
        <v>8.8999999999999996E-2</v>
      </c>
      <c r="X10171" s="55">
        <f t="shared" si="1266"/>
        <v>9.801E-2</v>
      </c>
      <c r="Y10171" s="55">
        <f t="shared" si="1267"/>
        <v>2.2770000000000001</v>
      </c>
      <c r="Z10171" s="54">
        <f t="shared" si="1268"/>
        <v>0.69696969696969702</v>
      </c>
      <c r="AA10171" s="49" t="str">
        <f t="shared" ca="1" si="1269"/>
        <v>Y</v>
      </c>
      <c r="AB10171" s="49">
        <f t="shared" ca="1" si="1270"/>
        <v>6</v>
      </c>
      <c r="AC10171" s="49" t="str">
        <f t="shared" ca="1" si="1271"/>
        <v>Y</v>
      </c>
    </row>
    <row r="10172" spans="1:29" x14ac:dyDescent="0.25">
      <c r="A10172">
        <v>11891</v>
      </c>
      <c r="B10172" s="9">
        <v>43199</v>
      </c>
      <c r="C10172" s="50" t="str">
        <f t="shared" si="1264"/>
        <v>N</v>
      </c>
      <c r="D10172" s="52">
        <f>_xlfn.XLOOKUP(B10172,Cal_Date!B:B,Cal_Date!A:A,0)</f>
        <v>2</v>
      </c>
      <c r="E10172">
        <v>2018</v>
      </c>
      <c r="F10172" t="s">
        <v>121</v>
      </c>
      <c r="G10172" t="s">
        <v>129</v>
      </c>
      <c r="H10172" t="s">
        <v>14</v>
      </c>
      <c r="I10172" t="s">
        <v>18</v>
      </c>
      <c r="J10172" t="s">
        <v>15</v>
      </c>
      <c r="K10172" t="s">
        <v>43</v>
      </c>
      <c r="L10172">
        <v>2</v>
      </c>
      <c r="M10172">
        <v>1008</v>
      </c>
      <c r="O10172" t="s">
        <v>28</v>
      </c>
      <c r="R10172" t="s">
        <v>46</v>
      </c>
      <c r="S10172" s="49" t="str">
        <f t="shared" si="1265"/>
        <v>Card</v>
      </c>
      <c r="T10172" s="3">
        <v>0.04</v>
      </c>
      <c r="U10172" s="2">
        <v>10.89</v>
      </c>
      <c r="V10172" s="2">
        <v>4.2</v>
      </c>
      <c r="W10172" s="54">
        <f>_xlfn.XLOOKUP(M10172,Market!A:A,Market!F:F,0)</f>
        <v>8.8999999999999996E-2</v>
      </c>
      <c r="X10172" s="55">
        <f t="shared" si="1266"/>
        <v>0.43560000000000004</v>
      </c>
      <c r="Y10172" s="55">
        <f t="shared" si="1267"/>
        <v>6.69</v>
      </c>
      <c r="Z10172" s="54">
        <f t="shared" si="1268"/>
        <v>0.61432506887052341</v>
      </c>
      <c r="AA10172" s="49" t="str">
        <f t="shared" ca="1" si="1269"/>
        <v>Y</v>
      </c>
      <c r="AB10172" s="49">
        <f t="shared" ca="1" si="1270"/>
        <v>6</v>
      </c>
      <c r="AC10172" s="49" t="str">
        <f t="shared" ca="1" si="1271"/>
        <v>Y</v>
      </c>
    </row>
    <row r="10173" spans="1:29" x14ac:dyDescent="0.25">
      <c r="A10173">
        <v>11892</v>
      </c>
      <c r="B10173" s="9">
        <v>43199</v>
      </c>
      <c r="C10173" s="50" t="str">
        <f t="shared" si="1264"/>
        <v>N</v>
      </c>
      <c r="D10173" s="52">
        <f>_xlfn.XLOOKUP(B10173,Cal_Date!B:B,Cal_Date!A:A,0)</f>
        <v>2</v>
      </c>
      <c r="E10173">
        <v>2018</v>
      </c>
      <c r="F10173" t="s">
        <v>121</v>
      </c>
      <c r="G10173" t="s">
        <v>129</v>
      </c>
      <c r="H10173" t="s">
        <v>11</v>
      </c>
      <c r="I10173" t="s">
        <v>18</v>
      </c>
      <c r="J10173" t="s">
        <v>15</v>
      </c>
      <c r="K10173" t="s">
        <v>42</v>
      </c>
      <c r="L10173">
        <v>1</v>
      </c>
      <c r="M10173">
        <v>1009</v>
      </c>
      <c r="O10173" t="s">
        <v>28</v>
      </c>
      <c r="R10173" t="s">
        <v>46</v>
      </c>
      <c r="S10173" s="49" t="str">
        <f t="shared" si="1265"/>
        <v>Card</v>
      </c>
      <c r="T10173" s="3">
        <v>0.04</v>
      </c>
      <c r="U10173" s="2">
        <v>3.2669999999999999</v>
      </c>
      <c r="V10173" s="2">
        <v>1.52</v>
      </c>
      <c r="W10173" s="54">
        <f>_xlfn.XLOOKUP(M10173,Market!A:A,Market!F:F,0)</f>
        <v>8.8999999999999996E-2</v>
      </c>
      <c r="X10173" s="55">
        <f t="shared" si="1266"/>
        <v>0.13067999999999999</v>
      </c>
      <c r="Y10173" s="55">
        <f t="shared" si="1267"/>
        <v>1.7469999999999999</v>
      </c>
      <c r="Z10173" s="54">
        <f t="shared" si="1268"/>
        <v>0.53474135292317104</v>
      </c>
      <c r="AA10173" s="49" t="str">
        <f t="shared" ca="1" si="1269"/>
        <v>Y</v>
      </c>
      <c r="AB10173" s="49">
        <f t="shared" ca="1" si="1270"/>
        <v>6</v>
      </c>
      <c r="AC10173" s="49" t="str">
        <f t="shared" ca="1" si="1271"/>
        <v>Y</v>
      </c>
    </row>
    <row r="10174" spans="1:29" x14ac:dyDescent="0.25">
      <c r="A10174">
        <v>11893</v>
      </c>
      <c r="B10174" s="9">
        <v>43199</v>
      </c>
      <c r="C10174" s="50" t="str">
        <f t="shared" si="1264"/>
        <v>N</v>
      </c>
      <c r="D10174" s="52">
        <f>_xlfn.XLOOKUP(B10174,Cal_Date!B:B,Cal_Date!A:A,0)</f>
        <v>2</v>
      </c>
      <c r="E10174">
        <v>2018</v>
      </c>
      <c r="F10174" t="s">
        <v>121</v>
      </c>
      <c r="G10174" t="s">
        <v>129</v>
      </c>
      <c r="H10174" t="s">
        <v>11</v>
      </c>
      <c r="I10174" t="s">
        <v>11</v>
      </c>
      <c r="J10174" t="s">
        <v>15</v>
      </c>
      <c r="K10174" t="s">
        <v>42</v>
      </c>
      <c r="L10174">
        <v>2</v>
      </c>
      <c r="M10174">
        <v>1010</v>
      </c>
      <c r="O10174" t="s">
        <v>25</v>
      </c>
      <c r="R10174" t="s">
        <v>46</v>
      </c>
      <c r="S10174" s="49" t="str">
        <f t="shared" si="1265"/>
        <v>Card</v>
      </c>
      <c r="T10174" s="3">
        <v>0.04</v>
      </c>
      <c r="U10174" s="2">
        <v>6.48</v>
      </c>
      <c r="V10174" s="2">
        <v>1.98</v>
      </c>
      <c r="W10174" s="54">
        <f>_xlfn.XLOOKUP(M10174,Market!A:A,Market!F:F,0)</f>
        <v>0.08</v>
      </c>
      <c r="X10174" s="55">
        <f t="shared" si="1266"/>
        <v>0.25920000000000004</v>
      </c>
      <c r="Y10174" s="55">
        <f t="shared" si="1267"/>
        <v>4.5</v>
      </c>
      <c r="Z10174" s="54">
        <f t="shared" si="1268"/>
        <v>0.69444444444444442</v>
      </c>
      <c r="AA10174" s="49" t="str">
        <f t="shared" ca="1" si="1269"/>
        <v>Y</v>
      </c>
      <c r="AB10174" s="49">
        <f t="shared" ca="1" si="1270"/>
        <v>6</v>
      </c>
      <c r="AC10174" s="49" t="str">
        <f t="shared" ca="1" si="1271"/>
        <v>Y</v>
      </c>
    </row>
    <row r="10175" spans="1:29" x14ac:dyDescent="0.25">
      <c r="A10175">
        <v>11894</v>
      </c>
      <c r="B10175" s="9">
        <v>43199</v>
      </c>
      <c r="C10175" s="50" t="str">
        <f t="shared" si="1264"/>
        <v>N</v>
      </c>
      <c r="D10175" s="52">
        <f>_xlfn.XLOOKUP(B10175,Cal_Date!B:B,Cal_Date!A:A,0)</f>
        <v>2</v>
      </c>
      <c r="E10175">
        <v>2018</v>
      </c>
      <c r="F10175" t="s">
        <v>121</v>
      </c>
      <c r="G10175" t="s">
        <v>129</v>
      </c>
      <c r="H10175" t="s">
        <v>11</v>
      </c>
      <c r="I10175" t="s">
        <v>11</v>
      </c>
      <c r="J10175" t="s">
        <v>15</v>
      </c>
      <c r="K10175" t="s">
        <v>42</v>
      </c>
      <c r="L10175">
        <v>1</v>
      </c>
      <c r="M10175">
        <v>1008</v>
      </c>
      <c r="O10175" t="s">
        <v>28</v>
      </c>
      <c r="R10175" t="s">
        <v>44</v>
      </c>
      <c r="S10175" s="49" t="str">
        <f t="shared" si="1265"/>
        <v>Card</v>
      </c>
      <c r="T10175" s="3">
        <v>0.03</v>
      </c>
      <c r="U10175" s="2">
        <v>3.2669999999999999</v>
      </c>
      <c r="V10175" s="2">
        <v>0.99</v>
      </c>
      <c r="W10175" s="54">
        <f>_xlfn.XLOOKUP(M10175,Market!A:A,Market!F:F,0)</f>
        <v>8.8999999999999996E-2</v>
      </c>
      <c r="X10175" s="55">
        <f t="shared" si="1266"/>
        <v>9.801E-2</v>
      </c>
      <c r="Y10175" s="55">
        <f t="shared" si="1267"/>
        <v>2.2770000000000001</v>
      </c>
      <c r="Z10175" s="54">
        <f t="shared" si="1268"/>
        <v>0.69696969696969702</v>
      </c>
      <c r="AA10175" s="49" t="str">
        <f t="shared" ca="1" si="1269"/>
        <v>Y</v>
      </c>
      <c r="AB10175" s="49">
        <f t="shared" ca="1" si="1270"/>
        <v>6</v>
      </c>
      <c r="AC10175" s="49" t="str">
        <f t="shared" ca="1" si="1271"/>
        <v>Y</v>
      </c>
    </row>
    <row r="10176" spans="1:29" x14ac:dyDescent="0.25">
      <c r="A10176">
        <v>11895</v>
      </c>
      <c r="B10176" s="9">
        <v>43199</v>
      </c>
      <c r="C10176" s="50" t="str">
        <f t="shared" si="1264"/>
        <v>N</v>
      </c>
      <c r="D10176" s="52">
        <f>_xlfn.XLOOKUP(B10176,Cal_Date!B:B,Cal_Date!A:A,0)</f>
        <v>2</v>
      </c>
      <c r="E10176">
        <v>2018</v>
      </c>
      <c r="F10176" t="s">
        <v>121</v>
      </c>
      <c r="G10176" t="s">
        <v>129</v>
      </c>
      <c r="H10176" t="s">
        <v>48</v>
      </c>
      <c r="I10176" t="s">
        <v>18</v>
      </c>
      <c r="J10176" t="s">
        <v>10</v>
      </c>
      <c r="K10176" t="s">
        <v>43</v>
      </c>
      <c r="L10176">
        <v>1</v>
      </c>
      <c r="M10176">
        <v>1008</v>
      </c>
      <c r="O10176" t="s">
        <v>28</v>
      </c>
      <c r="R10176" t="s">
        <v>44</v>
      </c>
      <c r="S10176" s="49" t="str">
        <f t="shared" si="1265"/>
        <v>Card</v>
      </c>
      <c r="T10176" s="3">
        <v>0.03</v>
      </c>
      <c r="U10176" s="2">
        <v>7.6229999999999993</v>
      </c>
      <c r="V10176" s="2">
        <v>1.46</v>
      </c>
      <c r="W10176" s="54">
        <f>_xlfn.XLOOKUP(M10176,Market!A:A,Market!F:F,0)</f>
        <v>8.8999999999999996E-2</v>
      </c>
      <c r="X10176" s="55">
        <f t="shared" si="1266"/>
        <v>0.22868999999999998</v>
      </c>
      <c r="Y10176" s="55">
        <f t="shared" si="1267"/>
        <v>6.1629999999999994</v>
      </c>
      <c r="Z10176" s="54">
        <f t="shared" si="1268"/>
        <v>0.80847435392889933</v>
      </c>
      <c r="AA10176" s="49" t="str">
        <f t="shared" ca="1" si="1269"/>
        <v>Y</v>
      </c>
      <c r="AB10176" s="49">
        <f t="shared" ca="1" si="1270"/>
        <v>6</v>
      </c>
      <c r="AC10176" s="49" t="str">
        <f t="shared" ca="1" si="1271"/>
        <v>Y</v>
      </c>
    </row>
    <row r="10177" spans="1:29" x14ac:dyDescent="0.25">
      <c r="A10177">
        <v>11896</v>
      </c>
      <c r="B10177" s="9">
        <v>43199</v>
      </c>
      <c r="C10177" s="50" t="str">
        <f t="shared" si="1264"/>
        <v>N</v>
      </c>
      <c r="D10177" s="52">
        <f>_xlfn.XLOOKUP(B10177,Cal_Date!B:B,Cal_Date!A:A,0)</f>
        <v>2</v>
      </c>
      <c r="E10177">
        <v>2018</v>
      </c>
      <c r="F10177" t="s">
        <v>121</v>
      </c>
      <c r="G10177" t="s">
        <v>129</v>
      </c>
      <c r="H10177" t="s">
        <v>48</v>
      </c>
      <c r="I10177" t="s">
        <v>18</v>
      </c>
      <c r="J10177" t="s">
        <v>10</v>
      </c>
      <c r="K10177" t="s">
        <v>43</v>
      </c>
      <c r="L10177">
        <v>1</v>
      </c>
      <c r="M10177">
        <v>1008</v>
      </c>
      <c r="O10177" t="s">
        <v>28</v>
      </c>
      <c r="R10177" t="s">
        <v>46</v>
      </c>
      <c r="S10177" s="49" t="str">
        <f t="shared" si="1265"/>
        <v>Card</v>
      </c>
      <c r="T10177" s="3">
        <v>0.04</v>
      </c>
      <c r="U10177" s="2">
        <v>7.6229999999999993</v>
      </c>
      <c r="V10177" s="2">
        <v>1.46</v>
      </c>
      <c r="W10177" s="54">
        <f>_xlfn.XLOOKUP(M10177,Market!A:A,Market!F:F,0)</f>
        <v>8.8999999999999996E-2</v>
      </c>
      <c r="X10177" s="55">
        <f t="shared" si="1266"/>
        <v>0.30491999999999997</v>
      </c>
      <c r="Y10177" s="55">
        <f t="shared" si="1267"/>
        <v>6.1629999999999994</v>
      </c>
      <c r="Z10177" s="54">
        <f t="shared" si="1268"/>
        <v>0.80847435392889933</v>
      </c>
      <c r="AA10177" s="49" t="str">
        <f t="shared" ca="1" si="1269"/>
        <v>Y</v>
      </c>
      <c r="AB10177" s="49">
        <f t="shared" ca="1" si="1270"/>
        <v>6</v>
      </c>
      <c r="AC10177" s="49" t="str">
        <f t="shared" ca="1" si="1271"/>
        <v>Y</v>
      </c>
    </row>
    <row r="10178" spans="1:29" x14ac:dyDescent="0.25">
      <c r="A10178">
        <v>11897</v>
      </c>
      <c r="B10178" s="9">
        <v>43199</v>
      </c>
      <c r="C10178" s="50" t="str">
        <f t="shared" si="1264"/>
        <v>N</v>
      </c>
      <c r="D10178" s="52">
        <f>_xlfn.XLOOKUP(B10178,Cal_Date!B:B,Cal_Date!A:A,0)</f>
        <v>2</v>
      </c>
      <c r="E10178">
        <v>2018</v>
      </c>
      <c r="F10178" t="s">
        <v>121</v>
      </c>
      <c r="G10178" t="s">
        <v>129</v>
      </c>
      <c r="H10178" t="s">
        <v>14</v>
      </c>
      <c r="I10178" t="s">
        <v>18</v>
      </c>
      <c r="J10178" t="s">
        <v>15</v>
      </c>
      <c r="K10178" t="s">
        <v>43</v>
      </c>
      <c r="L10178">
        <v>1</v>
      </c>
      <c r="M10178">
        <v>1004</v>
      </c>
      <c r="O10178" t="s">
        <v>28</v>
      </c>
      <c r="R10178" t="s">
        <v>47</v>
      </c>
      <c r="S10178" s="49" t="str">
        <f t="shared" si="1265"/>
        <v>Card</v>
      </c>
      <c r="T10178" s="3">
        <v>3.5000000000000003E-2</v>
      </c>
      <c r="U10178" s="2">
        <v>5.3000000000000007</v>
      </c>
      <c r="V10178" s="2">
        <v>2.1</v>
      </c>
      <c r="W10178" s="54">
        <f>_xlfn.XLOOKUP(M10178,Market!A:A,Market!F:F,0)</f>
        <v>0.06</v>
      </c>
      <c r="X10178" s="55">
        <f t="shared" si="1266"/>
        <v>0.18550000000000005</v>
      </c>
      <c r="Y10178" s="55">
        <f t="shared" si="1267"/>
        <v>3.2000000000000006</v>
      </c>
      <c r="Z10178" s="54">
        <f t="shared" si="1268"/>
        <v>0.60377358490566047</v>
      </c>
      <c r="AA10178" s="49" t="str">
        <f t="shared" ca="1" si="1269"/>
        <v>Y</v>
      </c>
      <c r="AB10178" s="49">
        <f t="shared" ca="1" si="1270"/>
        <v>6</v>
      </c>
      <c r="AC10178" s="49" t="str">
        <f t="shared" ca="1" si="1271"/>
        <v>Y</v>
      </c>
    </row>
    <row r="10179" spans="1:29" x14ac:dyDescent="0.25">
      <c r="A10179">
        <v>11898</v>
      </c>
      <c r="B10179" s="9">
        <v>43199</v>
      </c>
      <c r="C10179" s="50" t="str">
        <f t="shared" ref="C10179:C10242" si="1272">IF(OR(B10179="04/01/2018"+0,B10179="04/02/2018"+0),"Y","N")</f>
        <v>N</v>
      </c>
      <c r="D10179" s="52">
        <f>_xlfn.XLOOKUP(B10179,Cal_Date!B:B,Cal_Date!A:A,0)</f>
        <v>2</v>
      </c>
      <c r="E10179">
        <v>2018</v>
      </c>
      <c r="F10179" t="s">
        <v>121</v>
      </c>
      <c r="G10179" t="s">
        <v>129</v>
      </c>
      <c r="H10179" t="s">
        <v>11</v>
      </c>
      <c r="I10179" t="s">
        <v>11</v>
      </c>
      <c r="J10179" t="s">
        <v>15</v>
      </c>
      <c r="K10179" t="s">
        <v>42</v>
      </c>
      <c r="L10179">
        <v>2</v>
      </c>
      <c r="M10179">
        <v>1009</v>
      </c>
      <c r="O10179" t="s">
        <v>28</v>
      </c>
      <c r="R10179" t="s">
        <v>46</v>
      </c>
      <c r="S10179" s="49" t="str">
        <f t="shared" ref="S10179:S10242" si="1273">IF(R10179="Cash","Cash","Card")</f>
        <v>Card</v>
      </c>
      <c r="T10179" s="3">
        <v>0.04</v>
      </c>
      <c r="U10179" s="2">
        <v>6.5339999999999998</v>
      </c>
      <c r="V10179" s="2">
        <v>1.98</v>
      </c>
      <c r="W10179" s="54">
        <f>_xlfn.XLOOKUP(M10179,Market!A:A,Market!F:F,0)</f>
        <v>8.8999999999999996E-2</v>
      </c>
      <c r="X10179" s="55">
        <f t="shared" ref="X10179:X10242" si="1274">T10179*U10179</f>
        <v>0.26135999999999998</v>
      </c>
      <c r="Y10179" s="55">
        <f t="shared" ref="Y10179:Y10242" si="1275">U10179-V10179</f>
        <v>4.5540000000000003</v>
      </c>
      <c r="Z10179" s="54">
        <f t="shared" ref="Z10179:Z10242" si="1276">Y10179/U10179</f>
        <v>0.69696969696969702</v>
      </c>
      <c r="AA10179" s="49" t="str">
        <f t="shared" ref="AA10179:AA10242" ca="1" si="1277">IF(DATEDIF(B10179,TODAY(),"y")&gt;5,"Y","N")</f>
        <v>Y</v>
      </c>
      <c r="AB10179" s="49">
        <f t="shared" ref="AB10179:AB10242" ca="1" si="1278">DATEDIF(B10179,TODAY(),"y")</f>
        <v>6</v>
      </c>
      <c r="AC10179" s="49" t="str">
        <f t="shared" ref="AC10179:AC10242" ca="1" si="1279">IF(AB10179&gt;5,"Y","N")</f>
        <v>Y</v>
      </c>
    </row>
    <row r="10180" spans="1:29" x14ac:dyDescent="0.25">
      <c r="A10180">
        <v>11899</v>
      </c>
      <c r="B10180" s="9">
        <v>43199</v>
      </c>
      <c r="C10180" s="50" t="str">
        <f t="shared" si="1272"/>
        <v>N</v>
      </c>
      <c r="D10180" s="52">
        <f>_xlfn.XLOOKUP(B10180,Cal_Date!B:B,Cal_Date!A:A,0)</f>
        <v>2</v>
      </c>
      <c r="E10180">
        <v>2018</v>
      </c>
      <c r="F10180" t="s">
        <v>121</v>
      </c>
      <c r="G10180" t="s">
        <v>129</v>
      </c>
      <c r="H10180" t="s">
        <v>48</v>
      </c>
      <c r="I10180" t="s">
        <v>18</v>
      </c>
      <c r="J10180" t="s">
        <v>10</v>
      </c>
      <c r="K10180" t="s">
        <v>43</v>
      </c>
      <c r="L10180">
        <v>1</v>
      </c>
      <c r="M10180">
        <v>1010</v>
      </c>
      <c r="O10180" t="s">
        <v>25</v>
      </c>
      <c r="R10180" t="s">
        <v>44</v>
      </c>
      <c r="S10180" s="49" t="str">
        <f t="shared" si="1273"/>
        <v>Card</v>
      </c>
      <c r="T10180" s="3">
        <v>0.03</v>
      </c>
      <c r="U10180" s="2">
        <v>7.5600000000000005</v>
      </c>
      <c r="V10180" s="2">
        <v>1.46</v>
      </c>
      <c r="W10180" s="54">
        <f>_xlfn.XLOOKUP(M10180,Market!A:A,Market!F:F,0)</f>
        <v>0.08</v>
      </c>
      <c r="X10180" s="55">
        <f t="shared" si="1274"/>
        <v>0.2268</v>
      </c>
      <c r="Y10180" s="55">
        <f t="shared" si="1275"/>
        <v>6.1000000000000005</v>
      </c>
      <c r="Z10180" s="54">
        <f t="shared" si="1276"/>
        <v>0.80687830687830686</v>
      </c>
      <c r="AA10180" s="49" t="str">
        <f t="shared" ca="1" si="1277"/>
        <v>Y</v>
      </c>
      <c r="AB10180" s="49">
        <f t="shared" ca="1" si="1278"/>
        <v>6</v>
      </c>
      <c r="AC10180" s="49" t="str">
        <f t="shared" ca="1" si="1279"/>
        <v>Y</v>
      </c>
    </row>
    <row r="10181" spans="1:29" x14ac:dyDescent="0.25">
      <c r="A10181">
        <v>11900</v>
      </c>
      <c r="B10181" s="9">
        <v>43199</v>
      </c>
      <c r="C10181" s="50" t="str">
        <f t="shared" si="1272"/>
        <v>N</v>
      </c>
      <c r="D10181" s="52">
        <f>_xlfn.XLOOKUP(B10181,Cal_Date!B:B,Cal_Date!A:A,0)</f>
        <v>2</v>
      </c>
      <c r="E10181">
        <v>2018</v>
      </c>
      <c r="F10181" t="s">
        <v>121</v>
      </c>
      <c r="G10181" t="s">
        <v>129</v>
      </c>
      <c r="H10181" t="s">
        <v>11</v>
      </c>
      <c r="I10181" t="s">
        <v>18</v>
      </c>
      <c r="J10181" t="s">
        <v>15</v>
      </c>
      <c r="K10181" t="s">
        <v>42</v>
      </c>
      <c r="L10181">
        <v>1</v>
      </c>
      <c r="M10181">
        <v>1011</v>
      </c>
      <c r="O10181" t="s">
        <v>25</v>
      </c>
      <c r="R10181" t="s">
        <v>44</v>
      </c>
      <c r="S10181" s="49" t="str">
        <f t="shared" si="1273"/>
        <v>Card</v>
      </c>
      <c r="T10181" s="3">
        <v>0.03</v>
      </c>
      <c r="U10181" s="2">
        <v>3.18</v>
      </c>
      <c r="V10181" s="2">
        <v>1.52</v>
      </c>
      <c r="W10181" s="54">
        <f>_xlfn.XLOOKUP(M10181,Market!A:A,Market!F:F,0)</f>
        <v>0.06</v>
      </c>
      <c r="X10181" s="55">
        <f t="shared" si="1274"/>
        <v>9.5399999999999999E-2</v>
      </c>
      <c r="Y10181" s="55">
        <f t="shared" si="1275"/>
        <v>1.6600000000000001</v>
      </c>
      <c r="Z10181" s="54">
        <f t="shared" si="1276"/>
        <v>0.5220125786163522</v>
      </c>
      <c r="AA10181" s="49" t="str">
        <f t="shared" ca="1" si="1277"/>
        <v>Y</v>
      </c>
      <c r="AB10181" s="49">
        <f t="shared" ca="1" si="1278"/>
        <v>6</v>
      </c>
      <c r="AC10181" s="49" t="str">
        <f t="shared" ca="1" si="1279"/>
        <v>Y</v>
      </c>
    </row>
    <row r="10182" spans="1:29" x14ac:dyDescent="0.25">
      <c r="A10182">
        <v>11901</v>
      </c>
      <c r="B10182" s="9">
        <v>43199</v>
      </c>
      <c r="C10182" s="50" t="str">
        <f t="shared" si="1272"/>
        <v>N</v>
      </c>
      <c r="D10182" s="52">
        <f>_xlfn.XLOOKUP(B10182,Cal_Date!B:B,Cal_Date!A:A,0)</f>
        <v>2</v>
      </c>
      <c r="E10182">
        <v>2018</v>
      </c>
      <c r="F10182" t="s">
        <v>121</v>
      </c>
      <c r="G10182" t="s">
        <v>129</v>
      </c>
      <c r="H10182" t="s">
        <v>48</v>
      </c>
      <c r="I10182" t="s">
        <v>18</v>
      </c>
      <c r="J10182" t="s">
        <v>10</v>
      </c>
      <c r="K10182" t="s">
        <v>43</v>
      </c>
      <c r="L10182">
        <v>1</v>
      </c>
      <c r="M10182">
        <v>1011</v>
      </c>
      <c r="O10182" t="s">
        <v>25</v>
      </c>
      <c r="R10182" t="s">
        <v>46</v>
      </c>
      <c r="S10182" s="49" t="str">
        <f t="shared" si="1273"/>
        <v>Card</v>
      </c>
      <c r="T10182" s="3">
        <v>0.04</v>
      </c>
      <c r="U10182" s="2">
        <v>7.42</v>
      </c>
      <c r="V10182" s="2">
        <v>1.46</v>
      </c>
      <c r="W10182" s="54">
        <f>_xlfn.XLOOKUP(M10182,Market!A:A,Market!F:F,0)</f>
        <v>0.06</v>
      </c>
      <c r="X10182" s="55">
        <f t="shared" si="1274"/>
        <v>0.29680000000000001</v>
      </c>
      <c r="Y10182" s="55">
        <f t="shared" si="1275"/>
        <v>5.96</v>
      </c>
      <c r="Z10182" s="54">
        <f t="shared" si="1276"/>
        <v>0.80323450134770891</v>
      </c>
      <c r="AA10182" s="49" t="str">
        <f t="shared" ca="1" si="1277"/>
        <v>Y</v>
      </c>
      <c r="AB10182" s="49">
        <f t="shared" ca="1" si="1278"/>
        <v>6</v>
      </c>
      <c r="AC10182" s="49" t="str">
        <f t="shared" ca="1" si="1279"/>
        <v>Y</v>
      </c>
    </row>
    <row r="10183" spans="1:29" x14ac:dyDescent="0.25">
      <c r="A10183">
        <v>11902</v>
      </c>
      <c r="B10183" s="9">
        <v>43199</v>
      </c>
      <c r="C10183" s="50" t="str">
        <f t="shared" si="1272"/>
        <v>N</v>
      </c>
      <c r="D10183" s="52">
        <f>_xlfn.XLOOKUP(B10183,Cal_Date!B:B,Cal_Date!A:A,0)</f>
        <v>2</v>
      </c>
      <c r="E10183">
        <v>2018</v>
      </c>
      <c r="F10183" t="s">
        <v>121</v>
      </c>
      <c r="G10183" t="s">
        <v>129</v>
      </c>
      <c r="H10183" t="s">
        <v>48</v>
      </c>
      <c r="I10183" t="s">
        <v>18</v>
      </c>
      <c r="J10183" t="s">
        <v>10</v>
      </c>
      <c r="K10183" t="s">
        <v>43</v>
      </c>
      <c r="L10183">
        <v>1</v>
      </c>
      <c r="M10183">
        <v>1011</v>
      </c>
      <c r="O10183" t="s">
        <v>25</v>
      </c>
      <c r="R10183" t="s">
        <v>47</v>
      </c>
      <c r="S10183" s="49" t="str">
        <f t="shared" si="1273"/>
        <v>Card</v>
      </c>
      <c r="T10183" s="3">
        <v>3.5000000000000003E-2</v>
      </c>
      <c r="U10183" s="2">
        <v>7.42</v>
      </c>
      <c r="V10183" s="2">
        <v>1.46</v>
      </c>
      <c r="W10183" s="54">
        <f>_xlfn.XLOOKUP(M10183,Market!A:A,Market!F:F,0)</f>
        <v>0.06</v>
      </c>
      <c r="X10183" s="55">
        <f t="shared" si="1274"/>
        <v>0.25970000000000004</v>
      </c>
      <c r="Y10183" s="55">
        <f t="shared" si="1275"/>
        <v>5.96</v>
      </c>
      <c r="Z10183" s="54">
        <f t="shared" si="1276"/>
        <v>0.80323450134770891</v>
      </c>
      <c r="AA10183" s="49" t="str">
        <f t="shared" ca="1" si="1277"/>
        <v>Y</v>
      </c>
      <c r="AB10183" s="49">
        <f t="shared" ca="1" si="1278"/>
        <v>6</v>
      </c>
      <c r="AC10183" s="49" t="str">
        <f t="shared" ca="1" si="1279"/>
        <v>Y</v>
      </c>
    </row>
    <row r="10184" spans="1:29" x14ac:dyDescent="0.25">
      <c r="A10184">
        <v>11903</v>
      </c>
      <c r="B10184" s="9">
        <v>43199</v>
      </c>
      <c r="C10184" s="50" t="str">
        <f t="shared" si="1272"/>
        <v>N</v>
      </c>
      <c r="D10184" s="52">
        <f>_xlfn.XLOOKUP(B10184,Cal_Date!B:B,Cal_Date!A:A,0)</f>
        <v>2</v>
      </c>
      <c r="E10184">
        <v>2018</v>
      </c>
      <c r="F10184" t="s">
        <v>121</v>
      </c>
      <c r="G10184" t="s">
        <v>129</v>
      </c>
      <c r="H10184" t="s">
        <v>48</v>
      </c>
      <c r="I10184" t="s">
        <v>18</v>
      </c>
      <c r="J10184" t="s">
        <v>10</v>
      </c>
      <c r="K10184" t="s">
        <v>43</v>
      </c>
      <c r="L10184">
        <v>1</v>
      </c>
      <c r="M10184">
        <v>1001</v>
      </c>
      <c r="O10184" t="s">
        <v>25</v>
      </c>
      <c r="R10184" t="s">
        <v>46</v>
      </c>
      <c r="S10184" s="49" t="str">
        <f t="shared" si="1273"/>
        <v>Card</v>
      </c>
      <c r="T10184" s="3">
        <v>0.04</v>
      </c>
      <c r="U10184" s="2">
        <v>7.42</v>
      </c>
      <c r="V10184" s="2">
        <v>1.46</v>
      </c>
      <c r="W10184" s="54">
        <f>_xlfn.XLOOKUP(M10184,Market!A:A,Market!F:F,0)</f>
        <v>0.06</v>
      </c>
      <c r="X10184" s="55">
        <f t="shared" si="1274"/>
        <v>0.29680000000000001</v>
      </c>
      <c r="Y10184" s="55">
        <f t="shared" si="1275"/>
        <v>5.96</v>
      </c>
      <c r="Z10184" s="54">
        <f t="shared" si="1276"/>
        <v>0.80323450134770891</v>
      </c>
      <c r="AA10184" s="49" t="str">
        <f t="shared" ca="1" si="1277"/>
        <v>Y</v>
      </c>
      <c r="AB10184" s="49">
        <f t="shared" ca="1" si="1278"/>
        <v>6</v>
      </c>
      <c r="AC10184" s="49" t="str">
        <f t="shared" ca="1" si="1279"/>
        <v>Y</v>
      </c>
    </row>
    <row r="10185" spans="1:29" x14ac:dyDescent="0.25">
      <c r="A10185">
        <v>11904</v>
      </c>
      <c r="B10185" s="9">
        <v>43199</v>
      </c>
      <c r="C10185" s="50" t="str">
        <f t="shared" si="1272"/>
        <v>N</v>
      </c>
      <c r="D10185" s="52">
        <f>_xlfn.XLOOKUP(B10185,Cal_Date!B:B,Cal_Date!A:A,0)</f>
        <v>2</v>
      </c>
      <c r="E10185">
        <v>2018</v>
      </c>
      <c r="F10185" t="s">
        <v>121</v>
      </c>
      <c r="G10185" t="s">
        <v>129</v>
      </c>
      <c r="H10185" t="s">
        <v>11</v>
      </c>
      <c r="I10185" t="s">
        <v>11</v>
      </c>
      <c r="J10185" t="s">
        <v>15</v>
      </c>
      <c r="K10185" t="s">
        <v>42</v>
      </c>
      <c r="L10185">
        <v>2</v>
      </c>
      <c r="M10185">
        <v>1000</v>
      </c>
      <c r="O10185" t="s">
        <v>25</v>
      </c>
      <c r="R10185" t="s">
        <v>46</v>
      </c>
      <c r="S10185" s="49" t="str">
        <f t="shared" si="1273"/>
        <v>Card</v>
      </c>
      <c r="T10185" s="3">
        <v>0.04</v>
      </c>
      <c r="U10185" s="2">
        <v>6.48</v>
      </c>
      <c r="V10185" s="2">
        <v>1.98</v>
      </c>
      <c r="W10185" s="54">
        <f>_xlfn.XLOOKUP(M10185,Market!A:A,Market!F:F,0)</f>
        <v>0.08</v>
      </c>
      <c r="X10185" s="55">
        <f t="shared" si="1274"/>
        <v>0.25920000000000004</v>
      </c>
      <c r="Y10185" s="55">
        <f t="shared" si="1275"/>
        <v>4.5</v>
      </c>
      <c r="Z10185" s="54">
        <f t="shared" si="1276"/>
        <v>0.69444444444444442</v>
      </c>
      <c r="AA10185" s="49" t="str">
        <f t="shared" ca="1" si="1277"/>
        <v>Y</v>
      </c>
      <c r="AB10185" s="49">
        <f t="shared" ca="1" si="1278"/>
        <v>6</v>
      </c>
      <c r="AC10185" s="49" t="str">
        <f t="shared" ca="1" si="1279"/>
        <v>Y</v>
      </c>
    </row>
    <row r="10186" spans="1:29" x14ac:dyDescent="0.25">
      <c r="A10186">
        <v>11905</v>
      </c>
      <c r="B10186" s="9">
        <v>43199</v>
      </c>
      <c r="C10186" s="50" t="str">
        <f t="shared" si="1272"/>
        <v>N</v>
      </c>
      <c r="D10186" s="52">
        <f>_xlfn.XLOOKUP(B10186,Cal_Date!B:B,Cal_Date!A:A,0)</f>
        <v>2</v>
      </c>
      <c r="E10186">
        <v>2018</v>
      </c>
      <c r="F10186" t="s">
        <v>121</v>
      </c>
      <c r="G10186" t="s">
        <v>129</v>
      </c>
      <c r="H10186" t="s">
        <v>48</v>
      </c>
      <c r="I10186" t="s">
        <v>18</v>
      </c>
      <c r="J10186" t="s">
        <v>10</v>
      </c>
      <c r="K10186" t="s">
        <v>43</v>
      </c>
      <c r="L10186">
        <v>2</v>
      </c>
      <c r="M10186">
        <v>1000</v>
      </c>
      <c r="O10186" t="s">
        <v>25</v>
      </c>
      <c r="R10186" t="s">
        <v>46</v>
      </c>
      <c r="S10186" s="49" t="str">
        <f t="shared" si="1273"/>
        <v>Card</v>
      </c>
      <c r="T10186" s="3">
        <v>0.04</v>
      </c>
      <c r="U10186" s="2">
        <v>15.120000000000001</v>
      </c>
      <c r="V10186" s="2">
        <v>2.92</v>
      </c>
      <c r="W10186" s="54">
        <f>_xlfn.XLOOKUP(M10186,Market!A:A,Market!F:F,0)</f>
        <v>0.08</v>
      </c>
      <c r="X10186" s="55">
        <f t="shared" si="1274"/>
        <v>0.6048</v>
      </c>
      <c r="Y10186" s="55">
        <f t="shared" si="1275"/>
        <v>12.200000000000001</v>
      </c>
      <c r="Z10186" s="54">
        <f t="shared" si="1276"/>
        <v>0.80687830687830686</v>
      </c>
      <c r="AA10186" s="49" t="str">
        <f t="shared" ca="1" si="1277"/>
        <v>Y</v>
      </c>
      <c r="AB10186" s="49">
        <f t="shared" ca="1" si="1278"/>
        <v>6</v>
      </c>
      <c r="AC10186" s="49" t="str">
        <f t="shared" ca="1" si="1279"/>
        <v>Y</v>
      </c>
    </row>
    <row r="10187" spans="1:29" x14ac:dyDescent="0.25">
      <c r="A10187">
        <v>11906</v>
      </c>
      <c r="B10187" s="9">
        <v>43199</v>
      </c>
      <c r="C10187" s="50" t="str">
        <f t="shared" si="1272"/>
        <v>N</v>
      </c>
      <c r="D10187" s="52">
        <f>_xlfn.XLOOKUP(B10187,Cal_Date!B:B,Cal_Date!A:A,0)</f>
        <v>2</v>
      </c>
      <c r="E10187">
        <v>2018</v>
      </c>
      <c r="F10187" t="s">
        <v>121</v>
      </c>
      <c r="G10187" t="s">
        <v>129</v>
      </c>
      <c r="H10187" t="s">
        <v>48</v>
      </c>
      <c r="I10187" t="s">
        <v>18</v>
      </c>
      <c r="J10187" t="s">
        <v>10</v>
      </c>
      <c r="K10187" t="s">
        <v>43</v>
      </c>
      <c r="L10187">
        <v>1</v>
      </c>
      <c r="M10187">
        <v>1002</v>
      </c>
      <c r="O10187" t="s">
        <v>28</v>
      </c>
      <c r="R10187" t="s">
        <v>44</v>
      </c>
      <c r="S10187" s="49" t="str">
        <f t="shared" si="1273"/>
        <v>Card</v>
      </c>
      <c r="T10187" s="3">
        <v>0.03</v>
      </c>
      <c r="U10187" s="2">
        <v>7.42</v>
      </c>
      <c r="V10187" s="2">
        <v>1.46</v>
      </c>
      <c r="W10187" s="54">
        <f>_xlfn.XLOOKUP(M10187,Market!A:A,Market!F:F,0)</f>
        <v>0.06</v>
      </c>
      <c r="X10187" s="55">
        <f t="shared" si="1274"/>
        <v>0.22259999999999999</v>
      </c>
      <c r="Y10187" s="55">
        <f t="shared" si="1275"/>
        <v>5.96</v>
      </c>
      <c r="Z10187" s="54">
        <f t="shared" si="1276"/>
        <v>0.80323450134770891</v>
      </c>
      <c r="AA10187" s="49" t="str">
        <f t="shared" ca="1" si="1277"/>
        <v>Y</v>
      </c>
      <c r="AB10187" s="49">
        <f t="shared" ca="1" si="1278"/>
        <v>6</v>
      </c>
      <c r="AC10187" s="49" t="str">
        <f t="shared" ca="1" si="1279"/>
        <v>Y</v>
      </c>
    </row>
    <row r="10188" spans="1:29" x14ac:dyDescent="0.25">
      <c r="A10188">
        <v>11907</v>
      </c>
      <c r="B10188" s="9">
        <v>43199</v>
      </c>
      <c r="C10188" s="50" t="str">
        <f t="shared" si="1272"/>
        <v>N</v>
      </c>
      <c r="D10188" s="52">
        <f>_xlfn.XLOOKUP(B10188,Cal_Date!B:B,Cal_Date!A:A,0)</f>
        <v>2</v>
      </c>
      <c r="E10188">
        <v>2018</v>
      </c>
      <c r="F10188" t="s">
        <v>121</v>
      </c>
      <c r="G10188" t="s">
        <v>129</v>
      </c>
      <c r="H10188" t="s">
        <v>11</v>
      </c>
      <c r="I10188" t="s">
        <v>11</v>
      </c>
      <c r="J10188" t="s">
        <v>15</v>
      </c>
      <c r="K10188" t="s">
        <v>42</v>
      </c>
      <c r="L10188">
        <v>1</v>
      </c>
      <c r="M10188">
        <v>1003</v>
      </c>
      <c r="O10188" t="s">
        <v>25</v>
      </c>
      <c r="R10188" t="s">
        <v>47</v>
      </c>
      <c r="S10188" s="49" t="str">
        <f t="shared" si="1273"/>
        <v>Card</v>
      </c>
      <c r="T10188" s="3">
        <v>3.5000000000000003E-2</v>
      </c>
      <c r="U10188" s="2">
        <v>3.18</v>
      </c>
      <c r="V10188" s="2">
        <v>0.99</v>
      </c>
      <c r="W10188" s="54">
        <f>_xlfn.XLOOKUP(M10188,Market!A:A,Market!F:F,0)</f>
        <v>0.06</v>
      </c>
      <c r="X10188" s="55">
        <f t="shared" si="1274"/>
        <v>0.11130000000000001</v>
      </c>
      <c r="Y10188" s="55">
        <f t="shared" si="1275"/>
        <v>2.1900000000000004</v>
      </c>
      <c r="Z10188" s="54">
        <f t="shared" si="1276"/>
        <v>0.68867924528301894</v>
      </c>
      <c r="AA10188" s="49" t="str">
        <f t="shared" ca="1" si="1277"/>
        <v>Y</v>
      </c>
      <c r="AB10188" s="49">
        <f t="shared" ca="1" si="1278"/>
        <v>6</v>
      </c>
      <c r="AC10188" s="49" t="str">
        <f t="shared" ca="1" si="1279"/>
        <v>Y</v>
      </c>
    </row>
    <row r="10189" spans="1:29" x14ac:dyDescent="0.25">
      <c r="A10189">
        <v>11908</v>
      </c>
      <c r="B10189" s="9">
        <v>43199</v>
      </c>
      <c r="C10189" s="50" t="str">
        <f t="shared" si="1272"/>
        <v>N</v>
      </c>
      <c r="D10189" s="52">
        <f>_xlfn.XLOOKUP(B10189,Cal_Date!B:B,Cal_Date!A:A,0)</f>
        <v>2</v>
      </c>
      <c r="E10189">
        <v>2018</v>
      </c>
      <c r="F10189" t="s">
        <v>121</v>
      </c>
      <c r="G10189" t="s">
        <v>129</v>
      </c>
      <c r="H10189" t="s">
        <v>11</v>
      </c>
      <c r="I10189" t="s">
        <v>11</v>
      </c>
      <c r="J10189" t="s">
        <v>15</v>
      </c>
      <c r="K10189" t="s">
        <v>42</v>
      </c>
      <c r="L10189">
        <v>1</v>
      </c>
      <c r="M10189">
        <v>1005</v>
      </c>
      <c r="O10189" t="s">
        <v>25</v>
      </c>
      <c r="R10189" t="s">
        <v>47</v>
      </c>
      <c r="S10189" s="49" t="str">
        <f t="shared" si="1273"/>
        <v>Card</v>
      </c>
      <c r="T10189" s="3">
        <v>3.5000000000000003E-2</v>
      </c>
      <c r="U10189" s="2">
        <v>3.2669999999999999</v>
      </c>
      <c r="V10189" s="2">
        <v>0.99</v>
      </c>
      <c r="W10189" s="54">
        <f>_xlfn.XLOOKUP(M10189,Market!A:A,Market!F:F,0)</f>
        <v>8.8999999999999996E-2</v>
      </c>
      <c r="X10189" s="55">
        <f t="shared" si="1274"/>
        <v>0.114345</v>
      </c>
      <c r="Y10189" s="55">
        <f t="shared" si="1275"/>
        <v>2.2770000000000001</v>
      </c>
      <c r="Z10189" s="54">
        <f t="shared" si="1276"/>
        <v>0.69696969696969702</v>
      </c>
      <c r="AA10189" s="49" t="str">
        <f t="shared" ca="1" si="1277"/>
        <v>Y</v>
      </c>
      <c r="AB10189" s="49">
        <f t="shared" ca="1" si="1278"/>
        <v>6</v>
      </c>
      <c r="AC10189" s="49" t="str">
        <f t="shared" ca="1" si="1279"/>
        <v>Y</v>
      </c>
    </row>
    <row r="10190" spans="1:29" x14ac:dyDescent="0.25">
      <c r="A10190">
        <v>11909</v>
      </c>
      <c r="B10190" s="9">
        <v>43199</v>
      </c>
      <c r="C10190" s="50" t="str">
        <f t="shared" si="1272"/>
        <v>N</v>
      </c>
      <c r="D10190" s="52">
        <f>_xlfn.XLOOKUP(B10190,Cal_Date!B:B,Cal_Date!A:A,0)</f>
        <v>2</v>
      </c>
      <c r="E10190">
        <v>2018</v>
      </c>
      <c r="F10190" t="s">
        <v>121</v>
      </c>
      <c r="G10190" t="s">
        <v>129</v>
      </c>
      <c r="H10190" t="s">
        <v>14</v>
      </c>
      <c r="I10190" t="s">
        <v>18</v>
      </c>
      <c r="J10190" t="s">
        <v>15</v>
      </c>
      <c r="K10190" t="s">
        <v>43</v>
      </c>
      <c r="L10190">
        <v>2</v>
      </c>
      <c r="M10190">
        <v>1005</v>
      </c>
      <c r="O10190" t="s">
        <v>25</v>
      </c>
      <c r="R10190" t="s">
        <v>47</v>
      </c>
      <c r="S10190" s="49" t="str">
        <f t="shared" si="1273"/>
        <v>Card</v>
      </c>
      <c r="T10190" s="3">
        <v>3.5000000000000003E-2</v>
      </c>
      <c r="U10190" s="2">
        <v>10.89</v>
      </c>
      <c r="V10190" s="2">
        <v>4.2</v>
      </c>
      <c r="W10190" s="54">
        <f>_xlfn.XLOOKUP(M10190,Market!A:A,Market!F:F,0)</f>
        <v>8.8999999999999996E-2</v>
      </c>
      <c r="X10190" s="55">
        <f t="shared" si="1274"/>
        <v>0.38115000000000004</v>
      </c>
      <c r="Y10190" s="55">
        <f t="shared" si="1275"/>
        <v>6.69</v>
      </c>
      <c r="Z10190" s="54">
        <f t="shared" si="1276"/>
        <v>0.61432506887052341</v>
      </c>
      <c r="AA10190" s="49" t="str">
        <f t="shared" ca="1" si="1277"/>
        <v>Y</v>
      </c>
      <c r="AB10190" s="49">
        <f t="shared" ca="1" si="1278"/>
        <v>6</v>
      </c>
      <c r="AC10190" s="49" t="str">
        <f t="shared" ca="1" si="1279"/>
        <v>Y</v>
      </c>
    </row>
    <row r="10191" spans="1:29" x14ac:dyDescent="0.25">
      <c r="A10191">
        <v>11910</v>
      </c>
      <c r="B10191" s="9">
        <v>43199</v>
      </c>
      <c r="C10191" s="50" t="str">
        <f t="shared" si="1272"/>
        <v>N</v>
      </c>
      <c r="D10191" s="52">
        <f>_xlfn.XLOOKUP(B10191,Cal_Date!B:B,Cal_Date!A:A,0)</f>
        <v>2</v>
      </c>
      <c r="E10191">
        <v>2018</v>
      </c>
      <c r="F10191" t="s">
        <v>121</v>
      </c>
      <c r="G10191" t="s">
        <v>129</v>
      </c>
      <c r="H10191" t="s">
        <v>11</v>
      </c>
      <c r="I10191" t="s">
        <v>18</v>
      </c>
      <c r="J10191" t="s">
        <v>15</v>
      </c>
      <c r="K10191" t="s">
        <v>42</v>
      </c>
      <c r="L10191">
        <v>1</v>
      </c>
      <c r="M10191">
        <v>1006</v>
      </c>
      <c r="O10191" t="s">
        <v>28</v>
      </c>
      <c r="R10191" t="s">
        <v>46</v>
      </c>
      <c r="S10191" s="49" t="str">
        <f t="shared" si="1273"/>
        <v>Card</v>
      </c>
      <c r="T10191" s="3">
        <v>0.04</v>
      </c>
      <c r="U10191" s="2">
        <v>3.2669999999999999</v>
      </c>
      <c r="V10191" s="2">
        <v>1.52</v>
      </c>
      <c r="W10191" s="54">
        <f>_xlfn.XLOOKUP(M10191,Market!A:A,Market!F:F,0)</f>
        <v>8.8999999999999996E-2</v>
      </c>
      <c r="X10191" s="55">
        <f t="shared" si="1274"/>
        <v>0.13067999999999999</v>
      </c>
      <c r="Y10191" s="55">
        <f t="shared" si="1275"/>
        <v>1.7469999999999999</v>
      </c>
      <c r="Z10191" s="54">
        <f t="shared" si="1276"/>
        <v>0.53474135292317104</v>
      </c>
      <c r="AA10191" s="49" t="str">
        <f t="shared" ca="1" si="1277"/>
        <v>Y</v>
      </c>
      <c r="AB10191" s="49">
        <f t="shared" ca="1" si="1278"/>
        <v>6</v>
      </c>
      <c r="AC10191" s="49" t="str">
        <f t="shared" ca="1" si="1279"/>
        <v>Y</v>
      </c>
    </row>
    <row r="10192" spans="1:29" x14ac:dyDescent="0.25">
      <c r="A10192">
        <v>11911</v>
      </c>
      <c r="B10192" s="9">
        <v>43199</v>
      </c>
      <c r="C10192" s="50" t="str">
        <f t="shared" si="1272"/>
        <v>N</v>
      </c>
      <c r="D10192" s="52">
        <f>_xlfn.XLOOKUP(B10192,Cal_Date!B:B,Cal_Date!A:A,0)</f>
        <v>2</v>
      </c>
      <c r="E10192">
        <v>2018</v>
      </c>
      <c r="F10192" t="s">
        <v>121</v>
      </c>
      <c r="G10192" t="s">
        <v>129</v>
      </c>
      <c r="H10192" t="s">
        <v>11</v>
      </c>
      <c r="I10192" t="s">
        <v>11</v>
      </c>
      <c r="J10192" t="s">
        <v>15</v>
      </c>
      <c r="K10192" t="s">
        <v>42</v>
      </c>
      <c r="L10192">
        <v>2</v>
      </c>
      <c r="M10192">
        <v>1007</v>
      </c>
      <c r="O10192" t="s">
        <v>28</v>
      </c>
      <c r="R10192" t="s">
        <v>46</v>
      </c>
      <c r="S10192" s="49" t="str">
        <f t="shared" si="1273"/>
        <v>Card</v>
      </c>
      <c r="T10192" s="3">
        <v>0.04</v>
      </c>
      <c r="U10192" s="2">
        <v>6.5339999999999998</v>
      </c>
      <c r="V10192" s="2">
        <v>1.98</v>
      </c>
      <c r="W10192" s="54">
        <f>_xlfn.XLOOKUP(M10192,Market!A:A,Market!F:F,0)</f>
        <v>8.8999999999999996E-2</v>
      </c>
      <c r="X10192" s="55">
        <f t="shared" si="1274"/>
        <v>0.26135999999999998</v>
      </c>
      <c r="Y10192" s="55">
        <f t="shared" si="1275"/>
        <v>4.5540000000000003</v>
      </c>
      <c r="Z10192" s="54">
        <f t="shared" si="1276"/>
        <v>0.69696969696969702</v>
      </c>
      <c r="AA10192" s="49" t="str">
        <f t="shared" ca="1" si="1277"/>
        <v>Y</v>
      </c>
      <c r="AB10192" s="49">
        <f t="shared" ca="1" si="1278"/>
        <v>6</v>
      </c>
      <c r="AC10192" s="49" t="str">
        <f t="shared" ca="1" si="1279"/>
        <v>Y</v>
      </c>
    </row>
    <row r="10193" spans="1:29" x14ac:dyDescent="0.25">
      <c r="A10193">
        <v>11912</v>
      </c>
      <c r="B10193" s="9">
        <v>43199</v>
      </c>
      <c r="C10193" s="50" t="str">
        <f t="shared" si="1272"/>
        <v>N</v>
      </c>
      <c r="D10193" s="52">
        <f>_xlfn.XLOOKUP(B10193,Cal_Date!B:B,Cal_Date!A:A,0)</f>
        <v>2</v>
      </c>
      <c r="E10193">
        <v>2018</v>
      </c>
      <c r="F10193" t="s">
        <v>121</v>
      </c>
      <c r="G10193" t="s">
        <v>129</v>
      </c>
      <c r="H10193" t="s">
        <v>11</v>
      </c>
      <c r="I10193" t="s">
        <v>18</v>
      </c>
      <c r="J10193" t="s">
        <v>15</v>
      </c>
      <c r="K10193" t="s">
        <v>42</v>
      </c>
      <c r="L10193">
        <v>1</v>
      </c>
      <c r="M10193">
        <v>1008</v>
      </c>
      <c r="O10193" t="s">
        <v>28</v>
      </c>
      <c r="R10193" t="s">
        <v>44</v>
      </c>
      <c r="S10193" s="49" t="str">
        <f t="shared" si="1273"/>
        <v>Card</v>
      </c>
      <c r="T10193" s="3">
        <v>0.03</v>
      </c>
      <c r="U10193" s="2">
        <v>3.2669999999999999</v>
      </c>
      <c r="V10193" s="2">
        <v>1.52</v>
      </c>
      <c r="W10193" s="54">
        <f>_xlfn.XLOOKUP(M10193,Market!A:A,Market!F:F,0)</f>
        <v>8.8999999999999996E-2</v>
      </c>
      <c r="X10193" s="55">
        <f t="shared" si="1274"/>
        <v>9.801E-2</v>
      </c>
      <c r="Y10193" s="55">
        <f t="shared" si="1275"/>
        <v>1.7469999999999999</v>
      </c>
      <c r="Z10193" s="54">
        <f t="shared" si="1276"/>
        <v>0.53474135292317104</v>
      </c>
      <c r="AA10193" s="49" t="str">
        <f t="shared" ca="1" si="1277"/>
        <v>Y</v>
      </c>
      <c r="AB10193" s="49">
        <f t="shared" ca="1" si="1278"/>
        <v>6</v>
      </c>
      <c r="AC10193" s="49" t="str">
        <f t="shared" ca="1" si="1279"/>
        <v>Y</v>
      </c>
    </row>
    <row r="10194" spans="1:29" x14ac:dyDescent="0.25">
      <c r="A10194">
        <v>11913</v>
      </c>
      <c r="B10194" s="9">
        <v>43199</v>
      </c>
      <c r="C10194" s="50" t="str">
        <f t="shared" si="1272"/>
        <v>N</v>
      </c>
      <c r="D10194" s="52">
        <f>_xlfn.XLOOKUP(B10194,Cal_Date!B:B,Cal_Date!A:A,0)</f>
        <v>2</v>
      </c>
      <c r="E10194">
        <v>2018</v>
      </c>
      <c r="F10194" t="s">
        <v>121</v>
      </c>
      <c r="G10194" t="s">
        <v>129</v>
      </c>
      <c r="H10194" t="s">
        <v>48</v>
      </c>
      <c r="I10194" t="s">
        <v>18</v>
      </c>
      <c r="J10194" t="s">
        <v>10</v>
      </c>
      <c r="K10194" t="s">
        <v>43</v>
      </c>
      <c r="L10194">
        <v>2</v>
      </c>
      <c r="M10194">
        <v>1009</v>
      </c>
      <c r="O10194" t="s">
        <v>28</v>
      </c>
      <c r="R10194" t="s">
        <v>46</v>
      </c>
      <c r="S10194" s="49" t="str">
        <f t="shared" si="1273"/>
        <v>Card</v>
      </c>
      <c r="T10194" s="3">
        <v>0.04</v>
      </c>
      <c r="U10194" s="2">
        <v>15.245999999999999</v>
      </c>
      <c r="V10194" s="2">
        <v>2.92</v>
      </c>
      <c r="W10194" s="54">
        <f>_xlfn.XLOOKUP(M10194,Market!A:A,Market!F:F,0)</f>
        <v>8.8999999999999996E-2</v>
      </c>
      <c r="X10194" s="55">
        <f t="shared" si="1274"/>
        <v>0.60983999999999994</v>
      </c>
      <c r="Y10194" s="55">
        <f t="shared" si="1275"/>
        <v>12.325999999999999</v>
      </c>
      <c r="Z10194" s="54">
        <f t="shared" si="1276"/>
        <v>0.80847435392889933</v>
      </c>
      <c r="AA10194" s="49" t="str">
        <f t="shared" ca="1" si="1277"/>
        <v>Y</v>
      </c>
      <c r="AB10194" s="49">
        <f t="shared" ca="1" si="1278"/>
        <v>6</v>
      </c>
      <c r="AC10194" s="49" t="str">
        <f t="shared" ca="1" si="1279"/>
        <v>Y</v>
      </c>
    </row>
    <row r="10195" spans="1:29" x14ac:dyDescent="0.25">
      <c r="A10195">
        <v>11914</v>
      </c>
      <c r="B10195" s="9">
        <v>43199</v>
      </c>
      <c r="C10195" s="50" t="str">
        <f t="shared" si="1272"/>
        <v>N</v>
      </c>
      <c r="D10195" s="52">
        <f>_xlfn.XLOOKUP(B10195,Cal_Date!B:B,Cal_Date!A:A,0)</f>
        <v>2</v>
      </c>
      <c r="E10195">
        <v>2018</v>
      </c>
      <c r="F10195" t="s">
        <v>121</v>
      </c>
      <c r="G10195" t="s">
        <v>129</v>
      </c>
      <c r="H10195" t="s">
        <v>48</v>
      </c>
      <c r="I10195" t="s">
        <v>18</v>
      </c>
      <c r="J10195" t="s">
        <v>10</v>
      </c>
      <c r="K10195" t="s">
        <v>43</v>
      </c>
      <c r="L10195">
        <v>1</v>
      </c>
      <c r="M10195">
        <v>1006</v>
      </c>
      <c r="O10195" t="s">
        <v>28</v>
      </c>
      <c r="R10195" t="s">
        <v>46</v>
      </c>
      <c r="S10195" s="49" t="str">
        <f t="shared" si="1273"/>
        <v>Card</v>
      </c>
      <c r="T10195" s="3">
        <v>0.04</v>
      </c>
      <c r="U10195" s="2">
        <v>7.6229999999999993</v>
      </c>
      <c r="V10195" s="2">
        <v>1.46</v>
      </c>
      <c r="W10195" s="54">
        <f>_xlfn.XLOOKUP(M10195,Market!A:A,Market!F:F,0)</f>
        <v>8.8999999999999996E-2</v>
      </c>
      <c r="X10195" s="55">
        <f t="shared" si="1274"/>
        <v>0.30491999999999997</v>
      </c>
      <c r="Y10195" s="55">
        <f t="shared" si="1275"/>
        <v>6.1629999999999994</v>
      </c>
      <c r="Z10195" s="54">
        <f t="shared" si="1276"/>
        <v>0.80847435392889933</v>
      </c>
      <c r="AA10195" s="49" t="str">
        <f t="shared" ca="1" si="1277"/>
        <v>Y</v>
      </c>
      <c r="AB10195" s="49">
        <f t="shared" ca="1" si="1278"/>
        <v>6</v>
      </c>
      <c r="AC10195" s="49" t="str">
        <f t="shared" ca="1" si="1279"/>
        <v>Y</v>
      </c>
    </row>
    <row r="10196" spans="1:29" x14ac:dyDescent="0.25">
      <c r="A10196">
        <v>11915</v>
      </c>
      <c r="B10196" s="9">
        <v>43199</v>
      </c>
      <c r="C10196" s="50" t="str">
        <f t="shared" si="1272"/>
        <v>N</v>
      </c>
      <c r="D10196" s="52">
        <f>_xlfn.XLOOKUP(B10196,Cal_Date!B:B,Cal_Date!A:A,0)</f>
        <v>2</v>
      </c>
      <c r="E10196">
        <v>2018</v>
      </c>
      <c r="F10196" t="s">
        <v>121</v>
      </c>
      <c r="G10196" t="s">
        <v>129</v>
      </c>
      <c r="H10196" t="s">
        <v>14</v>
      </c>
      <c r="I10196" t="s">
        <v>18</v>
      </c>
      <c r="J10196" t="s">
        <v>15</v>
      </c>
      <c r="K10196" t="s">
        <v>43</v>
      </c>
      <c r="L10196">
        <v>1</v>
      </c>
      <c r="M10196">
        <v>1007</v>
      </c>
      <c r="O10196" t="s">
        <v>28</v>
      </c>
      <c r="R10196" t="s">
        <v>44</v>
      </c>
      <c r="S10196" s="49" t="str">
        <f t="shared" si="1273"/>
        <v>Card</v>
      </c>
      <c r="T10196" s="3">
        <v>0.03</v>
      </c>
      <c r="U10196" s="2">
        <v>5.4450000000000003</v>
      </c>
      <c r="V10196" s="2">
        <v>2.1</v>
      </c>
      <c r="W10196" s="54">
        <f>_xlfn.XLOOKUP(M10196,Market!A:A,Market!F:F,0)</f>
        <v>8.8999999999999996E-2</v>
      </c>
      <c r="X10196" s="55">
        <f t="shared" si="1274"/>
        <v>0.16335</v>
      </c>
      <c r="Y10196" s="55">
        <f t="shared" si="1275"/>
        <v>3.3450000000000002</v>
      </c>
      <c r="Z10196" s="54">
        <f t="shared" si="1276"/>
        <v>0.61432506887052341</v>
      </c>
      <c r="AA10196" s="49" t="str">
        <f t="shared" ca="1" si="1277"/>
        <v>Y</v>
      </c>
      <c r="AB10196" s="49">
        <f t="shared" ca="1" si="1278"/>
        <v>6</v>
      </c>
      <c r="AC10196" s="49" t="str">
        <f t="shared" ca="1" si="1279"/>
        <v>Y</v>
      </c>
    </row>
    <row r="10197" spans="1:29" x14ac:dyDescent="0.25">
      <c r="A10197">
        <v>11916</v>
      </c>
      <c r="B10197" s="9">
        <v>43199</v>
      </c>
      <c r="C10197" s="50" t="str">
        <f t="shared" si="1272"/>
        <v>N</v>
      </c>
      <c r="D10197" s="52">
        <f>_xlfn.XLOOKUP(B10197,Cal_Date!B:B,Cal_Date!A:A,0)</f>
        <v>2</v>
      </c>
      <c r="E10197">
        <v>2018</v>
      </c>
      <c r="F10197" t="s">
        <v>121</v>
      </c>
      <c r="G10197" t="s">
        <v>129</v>
      </c>
      <c r="H10197" t="s">
        <v>11</v>
      </c>
      <c r="I10197" t="s">
        <v>18</v>
      </c>
      <c r="J10197" t="s">
        <v>15</v>
      </c>
      <c r="K10197" t="s">
        <v>42</v>
      </c>
      <c r="L10197">
        <v>1</v>
      </c>
      <c r="M10197">
        <v>1007</v>
      </c>
      <c r="O10197" t="s">
        <v>28</v>
      </c>
      <c r="R10197" t="s">
        <v>46</v>
      </c>
      <c r="S10197" s="49" t="str">
        <f t="shared" si="1273"/>
        <v>Card</v>
      </c>
      <c r="T10197" s="3">
        <v>0.04</v>
      </c>
      <c r="U10197" s="2">
        <v>3.2669999999999999</v>
      </c>
      <c r="V10197" s="2">
        <v>1.52</v>
      </c>
      <c r="W10197" s="54">
        <f>_xlfn.XLOOKUP(M10197,Market!A:A,Market!F:F,0)</f>
        <v>8.8999999999999996E-2</v>
      </c>
      <c r="X10197" s="55">
        <f t="shared" si="1274"/>
        <v>0.13067999999999999</v>
      </c>
      <c r="Y10197" s="55">
        <f t="shared" si="1275"/>
        <v>1.7469999999999999</v>
      </c>
      <c r="Z10197" s="54">
        <f t="shared" si="1276"/>
        <v>0.53474135292317104</v>
      </c>
      <c r="AA10197" s="49" t="str">
        <f t="shared" ca="1" si="1277"/>
        <v>Y</v>
      </c>
      <c r="AB10197" s="49">
        <f t="shared" ca="1" si="1278"/>
        <v>6</v>
      </c>
      <c r="AC10197" s="49" t="str">
        <f t="shared" ca="1" si="1279"/>
        <v>Y</v>
      </c>
    </row>
    <row r="10198" spans="1:29" x14ac:dyDescent="0.25">
      <c r="A10198">
        <v>11917</v>
      </c>
      <c r="B10198" s="9">
        <v>43199</v>
      </c>
      <c r="C10198" s="50" t="str">
        <f t="shared" si="1272"/>
        <v>N</v>
      </c>
      <c r="D10198" s="52">
        <f>_xlfn.XLOOKUP(B10198,Cal_Date!B:B,Cal_Date!A:A,0)</f>
        <v>2</v>
      </c>
      <c r="E10198">
        <v>2018</v>
      </c>
      <c r="F10198" t="s">
        <v>121</v>
      </c>
      <c r="G10198" t="s">
        <v>129</v>
      </c>
      <c r="H10198" t="s">
        <v>48</v>
      </c>
      <c r="I10198" t="s">
        <v>18</v>
      </c>
      <c r="J10198" t="s">
        <v>10</v>
      </c>
      <c r="K10198" t="s">
        <v>43</v>
      </c>
      <c r="L10198">
        <v>1</v>
      </c>
      <c r="M10198">
        <v>1007</v>
      </c>
      <c r="O10198" t="s">
        <v>28</v>
      </c>
      <c r="R10198" t="s">
        <v>46</v>
      </c>
      <c r="S10198" s="49" t="str">
        <f t="shared" si="1273"/>
        <v>Card</v>
      </c>
      <c r="T10198" s="3">
        <v>0.04</v>
      </c>
      <c r="U10198" s="2">
        <v>7.6229999999999993</v>
      </c>
      <c r="V10198" s="2">
        <v>1.46</v>
      </c>
      <c r="W10198" s="54">
        <f>_xlfn.XLOOKUP(M10198,Market!A:A,Market!F:F,0)</f>
        <v>8.8999999999999996E-2</v>
      </c>
      <c r="X10198" s="55">
        <f t="shared" si="1274"/>
        <v>0.30491999999999997</v>
      </c>
      <c r="Y10198" s="55">
        <f t="shared" si="1275"/>
        <v>6.1629999999999994</v>
      </c>
      <c r="Z10198" s="54">
        <f t="shared" si="1276"/>
        <v>0.80847435392889933</v>
      </c>
      <c r="AA10198" s="49" t="str">
        <f t="shared" ca="1" si="1277"/>
        <v>Y</v>
      </c>
      <c r="AB10198" s="49">
        <f t="shared" ca="1" si="1278"/>
        <v>6</v>
      </c>
      <c r="AC10198" s="49" t="str">
        <f t="shared" ca="1" si="1279"/>
        <v>Y</v>
      </c>
    </row>
    <row r="10199" spans="1:29" x14ac:dyDescent="0.25">
      <c r="A10199">
        <v>11918</v>
      </c>
      <c r="B10199" s="9">
        <v>43199</v>
      </c>
      <c r="C10199" s="50" t="str">
        <f t="shared" si="1272"/>
        <v>N</v>
      </c>
      <c r="D10199" s="52">
        <f>_xlfn.XLOOKUP(B10199,Cal_Date!B:B,Cal_Date!A:A,0)</f>
        <v>2</v>
      </c>
      <c r="E10199">
        <v>2018</v>
      </c>
      <c r="F10199" t="s">
        <v>121</v>
      </c>
      <c r="G10199" t="s">
        <v>129</v>
      </c>
      <c r="H10199" t="s">
        <v>11</v>
      </c>
      <c r="I10199" t="s">
        <v>18</v>
      </c>
      <c r="J10199" t="s">
        <v>15</v>
      </c>
      <c r="K10199" t="s">
        <v>42</v>
      </c>
      <c r="L10199">
        <v>2</v>
      </c>
      <c r="M10199">
        <v>1005</v>
      </c>
      <c r="O10199" t="s">
        <v>25</v>
      </c>
      <c r="R10199" t="s">
        <v>44</v>
      </c>
      <c r="S10199" s="49" t="str">
        <f t="shared" si="1273"/>
        <v>Card</v>
      </c>
      <c r="T10199" s="3">
        <v>0.03</v>
      </c>
      <c r="U10199" s="2">
        <v>6.5339999999999998</v>
      </c>
      <c r="V10199" s="2">
        <v>3.04</v>
      </c>
      <c r="W10199" s="54">
        <f>_xlfn.XLOOKUP(M10199,Market!A:A,Market!F:F,0)</f>
        <v>8.8999999999999996E-2</v>
      </c>
      <c r="X10199" s="55">
        <f t="shared" si="1274"/>
        <v>0.19602</v>
      </c>
      <c r="Y10199" s="55">
        <f t="shared" si="1275"/>
        <v>3.4939999999999998</v>
      </c>
      <c r="Z10199" s="54">
        <f t="shared" si="1276"/>
        <v>0.53474135292317104</v>
      </c>
      <c r="AA10199" s="49" t="str">
        <f t="shared" ca="1" si="1277"/>
        <v>Y</v>
      </c>
      <c r="AB10199" s="49">
        <f t="shared" ca="1" si="1278"/>
        <v>6</v>
      </c>
      <c r="AC10199" s="49" t="str">
        <f t="shared" ca="1" si="1279"/>
        <v>Y</v>
      </c>
    </row>
    <row r="10200" spans="1:29" x14ac:dyDescent="0.25">
      <c r="A10200">
        <v>11919</v>
      </c>
      <c r="B10200" s="9">
        <v>43199</v>
      </c>
      <c r="C10200" s="50" t="str">
        <f t="shared" si="1272"/>
        <v>N</v>
      </c>
      <c r="D10200" s="52">
        <f>_xlfn.XLOOKUP(B10200,Cal_Date!B:B,Cal_Date!A:A,0)</f>
        <v>2</v>
      </c>
      <c r="E10200">
        <v>2018</v>
      </c>
      <c r="F10200" t="s">
        <v>121</v>
      </c>
      <c r="G10200" t="s">
        <v>129</v>
      </c>
      <c r="H10200" t="s">
        <v>11</v>
      </c>
      <c r="I10200" t="s">
        <v>18</v>
      </c>
      <c r="J10200" t="s">
        <v>15</v>
      </c>
      <c r="K10200" t="s">
        <v>42</v>
      </c>
      <c r="L10200">
        <v>1</v>
      </c>
      <c r="M10200">
        <v>1005</v>
      </c>
      <c r="O10200" t="s">
        <v>25</v>
      </c>
      <c r="R10200" t="s">
        <v>44</v>
      </c>
      <c r="S10200" s="49" t="str">
        <f t="shared" si="1273"/>
        <v>Card</v>
      </c>
      <c r="T10200" s="3">
        <v>0.03</v>
      </c>
      <c r="U10200" s="2">
        <v>3.2669999999999999</v>
      </c>
      <c r="V10200" s="2">
        <v>1.52</v>
      </c>
      <c r="W10200" s="54">
        <f>_xlfn.XLOOKUP(M10200,Market!A:A,Market!F:F,0)</f>
        <v>8.8999999999999996E-2</v>
      </c>
      <c r="X10200" s="55">
        <f t="shared" si="1274"/>
        <v>9.801E-2</v>
      </c>
      <c r="Y10200" s="55">
        <f t="shared" si="1275"/>
        <v>1.7469999999999999</v>
      </c>
      <c r="Z10200" s="54">
        <f t="shared" si="1276"/>
        <v>0.53474135292317104</v>
      </c>
      <c r="AA10200" s="49" t="str">
        <f t="shared" ca="1" si="1277"/>
        <v>Y</v>
      </c>
      <c r="AB10200" s="49">
        <f t="shared" ca="1" si="1278"/>
        <v>6</v>
      </c>
      <c r="AC10200" s="49" t="str">
        <f t="shared" ca="1" si="1279"/>
        <v>Y</v>
      </c>
    </row>
    <row r="10201" spans="1:29" x14ac:dyDescent="0.25">
      <c r="A10201">
        <v>11920</v>
      </c>
      <c r="B10201" s="9">
        <v>43199</v>
      </c>
      <c r="C10201" s="50" t="str">
        <f t="shared" si="1272"/>
        <v>N</v>
      </c>
      <c r="D10201" s="52">
        <f>_xlfn.XLOOKUP(B10201,Cal_Date!B:B,Cal_Date!A:A,0)</f>
        <v>2</v>
      </c>
      <c r="E10201">
        <v>2018</v>
      </c>
      <c r="F10201" t="s">
        <v>121</v>
      </c>
      <c r="G10201" t="s">
        <v>129</v>
      </c>
      <c r="H10201" t="s">
        <v>14</v>
      </c>
      <c r="I10201" t="s">
        <v>18</v>
      </c>
      <c r="J10201" t="s">
        <v>15</v>
      </c>
      <c r="K10201" t="s">
        <v>43</v>
      </c>
      <c r="L10201">
        <v>1</v>
      </c>
      <c r="M10201">
        <v>1002</v>
      </c>
      <c r="O10201" t="s">
        <v>28</v>
      </c>
      <c r="R10201" t="s">
        <v>46</v>
      </c>
      <c r="S10201" s="49" t="str">
        <f t="shared" si="1273"/>
        <v>Card</v>
      </c>
      <c r="T10201" s="3">
        <v>0.04</v>
      </c>
      <c r="U10201" s="2">
        <v>5.3000000000000007</v>
      </c>
      <c r="V10201" s="2">
        <v>2.2200000000000002</v>
      </c>
      <c r="W10201" s="54">
        <f>_xlfn.XLOOKUP(M10201,Market!A:A,Market!F:F,0)</f>
        <v>0.06</v>
      </c>
      <c r="X10201" s="55">
        <f t="shared" si="1274"/>
        <v>0.21200000000000002</v>
      </c>
      <c r="Y10201" s="55">
        <f t="shared" si="1275"/>
        <v>3.0800000000000005</v>
      </c>
      <c r="Z10201" s="54">
        <f t="shared" si="1276"/>
        <v>0.5811320754716981</v>
      </c>
      <c r="AA10201" s="49" t="str">
        <f t="shared" ca="1" si="1277"/>
        <v>Y</v>
      </c>
      <c r="AB10201" s="49">
        <f t="shared" ca="1" si="1278"/>
        <v>6</v>
      </c>
      <c r="AC10201" s="49" t="str">
        <f t="shared" ca="1" si="1279"/>
        <v>Y</v>
      </c>
    </row>
    <row r="10202" spans="1:29" x14ac:dyDescent="0.25">
      <c r="A10202">
        <v>11921</v>
      </c>
      <c r="B10202" s="9">
        <v>43199</v>
      </c>
      <c r="C10202" s="50" t="str">
        <f t="shared" si="1272"/>
        <v>N</v>
      </c>
      <c r="D10202" s="52">
        <f>_xlfn.XLOOKUP(B10202,Cal_Date!B:B,Cal_Date!A:A,0)</f>
        <v>2</v>
      </c>
      <c r="E10202">
        <v>2018</v>
      </c>
      <c r="F10202" t="s">
        <v>121</v>
      </c>
      <c r="G10202" t="s">
        <v>129</v>
      </c>
      <c r="H10202" t="s">
        <v>14</v>
      </c>
      <c r="I10202" t="s">
        <v>18</v>
      </c>
      <c r="J10202" t="s">
        <v>15</v>
      </c>
      <c r="K10202" t="s">
        <v>43</v>
      </c>
      <c r="L10202">
        <v>1</v>
      </c>
      <c r="M10202">
        <v>1004</v>
      </c>
      <c r="O10202" t="s">
        <v>28</v>
      </c>
      <c r="R10202" t="s">
        <v>44</v>
      </c>
      <c r="S10202" s="49" t="str">
        <f t="shared" si="1273"/>
        <v>Card</v>
      </c>
      <c r="T10202" s="3">
        <v>0.03</v>
      </c>
      <c r="U10202" s="2">
        <v>5.3000000000000007</v>
      </c>
      <c r="V10202" s="2">
        <v>2.2200000000000002</v>
      </c>
      <c r="W10202" s="54">
        <f>_xlfn.XLOOKUP(M10202,Market!A:A,Market!F:F,0)</f>
        <v>0.06</v>
      </c>
      <c r="X10202" s="55">
        <f t="shared" si="1274"/>
        <v>0.159</v>
      </c>
      <c r="Y10202" s="55">
        <f t="shared" si="1275"/>
        <v>3.0800000000000005</v>
      </c>
      <c r="Z10202" s="54">
        <f t="shared" si="1276"/>
        <v>0.5811320754716981</v>
      </c>
      <c r="AA10202" s="49" t="str">
        <f t="shared" ca="1" si="1277"/>
        <v>Y</v>
      </c>
      <c r="AB10202" s="49">
        <f t="shared" ca="1" si="1278"/>
        <v>6</v>
      </c>
      <c r="AC10202" s="49" t="str">
        <f t="shared" ca="1" si="1279"/>
        <v>Y</v>
      </c>
    </row>
    <row r="10203" spans="1:29" x14ac:dyDescent="0.25">
      <c r="A10203">
        <v>11922</v>
      </c>
      <c r="B10203" s="9">
        <v>43199</v>
      </c>
      <c r="C10203" s="50" t="str">
        <f t="shared" si="1272"/>
        <v>N</v>
      </c>
      <c r="D10203" s="52">
        <f>_xlfn.XLOOKUP(B10203,Cal_Date!B:B,Cal_Date!A:A,0)</f>
        <v>2</v>
      </c>
      <c r="E10203">
        <v>2018</v>
      </c>
      <c r="F10203" t="s">
        <v>121</v>
      </c>
      <c r="G10203" t="s">
        <v>129</v>
      </c>
      <c r="H10203" t="s">
        <v>48</v>
      </c>
      <c r="I10203" t="s">
        <v>18</v>
      </c>
      <c r="J10203" t="s">
        <v>10</v>
      </c>
      <c r="K10203" t="s">
        <v>43</v>
      </c>
      <c r="L10203">
        <v>1</v>
      </c>
      <c r="M10203">
        <v>1005</v>
      </c>
      <c r="O10203" t="s">
        <v>25</v>
      </c>
      <c r="R10203" t="s">
        <v>46</v>
      </c>
      <c r="S10203" s="49" t="str">
        <f t="shared" si="1273"/>
        <v>Card</v>
      </c>
      <c r="T10203" s="3">
        <v>0.04</v>
      </c>
      <c r="U10203" s="2">
        <v>7.6229999999999993</v>
      </c>
      <c r="V10203" s="2">
        <v>1.46</v>
      </c>
      <c r="W10203" s="54">
        <f>_xlfn.XLOOKUP(M10203,Market!A:A,Market!F:F,0)</f>
        <v>8.8999999999999996E-2</v>
      </c>
      <c r="X10203" s="55">
        <f t="shared" si="1274"/>
        <v>0.30491999999999997</v>
      </c>
      <c r="Y10203" s="55">
        <f t="shared" si="1275"/>
        <v>6.1629999999999994</v>
      </c>
      <c r="Z10203" s="54">
        <f t="shared" si="1276"/>
        <v>0.80847435392889933</v>
      </c>
      <c r="AA10203" s="49" t="str">
        <f t="shared" ca="1" si="1277"/>
        <v>Y</v>
      </c>
      <c r="AB10203" s="49">
        <f t="shared" ca="1" si="1278"/>
        <v>6</v>
      </c>
      <c r="AC10203" s="49" t="str">
        <f t="shared" ca="1" si="1279"/>
        <v>Y</v>
      </c>
    </row>
    <row r="10204" spans="1:29" x14ac:dyDescent="0.25">
      <c r="A10204">
        <v>11923</v>
      </c>
      <c r="B10204" s="9">
        <v>43199</v>
      </c>
      <c r="C10204" s="50" t="str">
        <f t="shared" si="1272"/>
        <v>N</v>
      </c>
      <c r="D10204" s="52">
        <f>_xlfn.XLOOKUP(B10204,Cal_Date!B:B,Cal_Date!A:A,0)</f>
        <v>2</v>
      </c>
      <c r="E10204">
        <v>2018</v>
      </c>
      <c r="F10204" t="s">
        <v>121</v>
      </c>
      <c r="G10204" t="s">
        <v>129</v>
      </c>
      <c r="H10204" t="s">
        <v>11</v>
      </c>
      <c r="I10204" t="s">
        <v>18</v>
      </c>
      <c r="J10204" t="s">
        <v>15</v>
      </c>
      <c r="K10204" t="s">
        <v>42</v>
      </c>
      <c r="L10204">
        <v>1</v>
      </c>
      <c r="M10204">
        <v>1001</v>
      </c>
      <c r="O10204" t="s">
        <v>25</v>
      </c>
      <c r="R10204" t="s">
        <v>46</v>
      </c>
      <c r="S10204" s="49" t="str">
        <f t="shared" si="1273"/>
        <v>Card</v>
      </c>
      <c r="T10204" s="3">
        <v>0.04</v>
      </c>
      <c r="U10204" s="2">
        <v>3.18</v>
      </c>
      <c r="V10204" s="2">
        <v>1.52</v>
      </c>
      <c r="W10204" s="54">
        <f>_xlfn.XLOOKUP(M10204,Market!A:A,Market!F:F,0)</f>
        <v>0.06</v>
      </c>
      <c r="X10204" s="55">
        <f t="shared" si="1274"/>
        <v>0.12720000000000001</v>
      </c>
      <c r="Y10204" s="55">
        <f t="shared" si="1275"/>
        <v>1.6600000000000001</v>
      </c>
      <c r="Z10204" s="54">
        <f t="shared" si="1276"/>
        <v>0.5220125786163522</v>
      </c>
      <c r="AA10204" s="49" t="str">
        <f t="shared" ca="1" si="1277"/>
        <v>Y</v>
      </c>
      <c r="AB10204" s="49">
        <f t="shared" ca="1" si="1278"/>
        <v>6</v>
      </c>
      <c r="AC10204" s="49" t="str">
        <f t="shared" ca="1" si="1279"/>
        <v>Y</v>
      </c>
    </row>
    <row r="10205" spans="1:29" x14ac:dyDescent="0.25">
      <c r="A10205">
        <v>11924</v>
      </c>
      <c r="B10205" s="9">
        <v>43199</v>
      </c>
      <c r="C10205" s="50" t="str">
        <f t="shared" si="1272"/>
        <v>N</v>
      </c>
      <c r="D10205" s="52">
        <f>_xlfn.XLOOKUP(B10205,Cal_Date!B:B,Cal_Date!A:A,0)</f>
        <v>2</v>
      </c>
      <c r="E10205">
        <v>2018</v>
      </c>
      <c r="F10205" t="s">
        <v>121</v>
      </c>
      <c r="G10205" t="s">
        <v>129</v>
      </c>
      <c r="H10205" t="s">
        <v>11</v>
      </c>
      <c r="I10205" t="s">
        <v>11</v>
      </c>
      <c r="J10205" t="s">
        <v>15</v>
      </c>
      <c r="K10205" t="s">
        <v>42</v>
      </c>
      <c r="L10205">
        <v>2</v>
      </c>
      <c r="M10205">
        <v>1010</v>
      </c>
      <c r="O10205" t="s">
        <v>25</v>
      </c>
      <c r="R10205" t="s">
        <v>47</v>
      </c>
      <c r="S10205" s="49" t="str">
        <f t="shared" si="1273"/>
        <v>Card</v>
      </c>
      <c r="T10205" s="3">
        <v>3.5000000000000003E-2</v>
      </c>
      <c r="U10205" s="2">
        <v>6.48</v>
      </c>
      <c r="V10205" s="2">
        <v>1.98</v>
      </c>
      <c r="W10205" s="54">
        <f>_xlfn.XLOOKUP(M10205,Market!A:A,Market!F:F,0)</f>
        <v>0.08</v>
      </c>
      <c r="X10205" s="55">
        <f t="shared" si="1274"/>
        <v>0.22680000000000003</v>
      </c>
      <c r="Y10205" s="55">
        <f t="shared" si="1275"/>
        <v>4.5</v>
      </c>
      <c r="Z10205" s="54">
        <f t="shared" si="1276"/>
        <v>0.69444444444444442</v>
      </c>
      <c r="AA10205" s="49" t="str">
        <f t="shared" ca="1" si="1277"/>
        <v>Y</v>
      </c>
      <c r="AB10205" s="49">
        <f t="shared" ca="1" si="1278"/>
        <v>6</v>
      </c>
      <c r="AC10205" s="49" t="str">
        <f t="shared" ca="1" si="1279"/>
        <v>Y</v>
      </c>
    </row>
    <row r="10206" spans="1:29" x14ac:dyDescent="0.25">
      <c r="A10206">
        <v>11925</v>
      </c>
      <c r="B10206" s="9">
        <v>43199</v>
      </c>
      <c r="C10206" s="50" t="str">
        <f t="shared" si="1272"/>
        <v>N</v>
      </c>
      <c r="D10206" s="52">
        <f>_xlfn.XLOOKUP(B10206,Cal_Date!B:B,Cal_Date!A:A,0)</f>
        <v>2</v>
      </c>
      <c r="E10206">
        <v>2018</v>
      </c>
      <c r="F10206" t="s">
        <v>121</v>
      </c>
      <c r="G10206" t="s">
        <v>129</v>
      </c>
      <c r="H10206" t="s">
        <v>11</v>
      </c>
      <c r="I10206" t="s">
        <v>11</v>
      </c>
      <c r="J10206" t="s">
        <v>15</v>
      </c>
      <c r="K10206" t="s">
        <v>42</v>
      </c>
      <c r="L10206">
        <v>2</v>
      </c>
      <c r="M10206">
        <v>1011</v>
      </c>
      <c r="O10206" t="s">
        <v>25</v>
      </c>
      <c r="R10206" t="s">
        <v>46</v>
      </c>
      <c r="S10206" s="49" t="str">
        <f t="shared" si="1273"/>
        <v>Card</v>
      </c>
      <c r="T10206" s="3">
        <v>0.04</v>
      </c>
      <c r="U10206" s="2">
        <v>6.36</v>
      </c>
      <c r="V10206" s="2">
        <v>1.98</v>
      </c>
      <c r="W10206" s="54">
        <f>_xlfn.XLOOKUP(M10206,Market!A:A,Market!F:F,0)</f>
        <v>0.06</v>
      </c>
      <c r="X10206" s="55">
        <f t="shared" si="1274"/>
        <v>0.25440000000000002</v>
      </c>
      <c r="Y10206" s="55">
        <f t="shared" si="1275"/>
        <v>4.3800000000000008</v>
      </c>
      <c r="Z10206" s="54">
        <f t="shared" si="1276"/>
        <v>0.68867924528301894</v>
      </c>
      <c r="AA10206" s="49" t="str">
        <f t="shared" ca="1" si="1277"/>
        <v>Y</v>
      </c>
      <c r="AB10206" s="49">
        <f t="shared" ca="1" si="1278"/>
        <v>6</v>
      </c>
      <c r="AC10206" s="49" t="str">
        <f t="shared" ca="1" si="1279"/>
        <v>Y</v>
      </c>
    </row>
    <row r="10207" spans="1:29" x14ac:dyDescent="0.25">
      <c r="A10207">
        <v>11926</v>
      </c>
      <c r="B10207" s="9">
        <v>43200</v>
      </c>
      <c r="C10207" s="50" t="str">
        <f t="shared" si="1272"/>
        <v>N</v>
      </c>
      <c r="D10207" s="52">
        <f>_xlfn.XLOOKUP(B10207,Cal_Date!B:B,Cal_Date!A:A,0)</f>
        <v>2</v>
      </c>
      <c r="E10207">
        <v>2018</v>
      </c>
      <c r="F10207" t="s">
        <v>122</v>
      </c>
      <c r="G10207" t="s">
        <v>129</v>
      </c>
      <c r="H10207" t="s">
        <v>48</v>
      </c>
      <c r="I10207" t="s">
        <v>18</v>
      </c>
      <c r="J10207" t="s">
        <v>10</v>
      </c>
      <c r="K10207" t="s">
        <v>43</v>
      </c>
      <c r="L10207">
        <v>1</v>
      </c>
      <c r="M10207">
        <v>1011</v>
      </c>
      <c r="O10207" t="s">
        <v>25</v>
      </c>
      <c r="R10207" t="s">
        <v>44</v>
      </c>
      <c r="S10207" s="49" t="str">
        <f t="shared" si="1273"/>
        <v>Card</v>
      </c>
      <c r="T10207" s="3">
        <v>0.03</v>
      </c>
      <c r="U10207" s="2">
        <v>7.42</v>
      </c>
      <c r="V10207" s="2">
        <v>1.46</v>
      </c>
      <c r="W10207" s="54">
        <f>_xlfn.XLOOKUP(M10207,Market!A:A,Market!F:F,0)</f>
        <v>0.06</v>
      </c>
      <c r="X10207" s="55">
        <f t="shared" si="1274"/>
        <v>0.22259999999999999</v>
      </c>
      <c r="Y10207" s="55">
        <f t="shared" si="1275"/>
        <v>5.96</v>
      </c>
      <c r="Z10207" s="54">
        <f t="shared" si="1276"/>
        <v>0.80323450134770891</v>
      </c>
      <c r="AA10207" s="49" t="str">
        <f t="shared" ca="1" si="1277"/>
        <v>Y</v>
      </c>
      <c r="AB10207" s="49">
        <f t="shared" ca="1" si="1278"/>
        <v>6</v>
      </c>
      <c r="AC10207" s="49" t="str">
        <f t="shared" ca="1" si="1279"/>
        <v>Y</v>
      </c>
    </row>
    <row r="10208" spans="1:29" x14ac:dyDescent="0.25">
      <c r="A10208">
        <v>11927</v>
      </c>
      <c r="B10208" s="9">
        <v>43200</v>
      </c>
      <c r="C10208" s="50" t="str">
        <f t="shared" si="1272"/>
        <v>N</v>
      </c>
      <c r="D10208" s="52">
        <f>_xlfn.XLOOKUP(B10208,Cal_Date!B:B,Cal_Date!A:A,0)</f>
        <v>2</v>
      </c>
      <c r="E10208">
        <v>2018</v>
      </c>
      <c r="F10208" t="s">
        <v>122</v>
      </c>
      <c r="G10208" t="s">
        <v>129</v>
      </c>
      <c r="H10208" t="s">
        <v>11</v>
      </c>
      <c r="I10208" t="s">
        <v>11</v>
      </c>
      <c r="J10208" t="s">
        <v>15</v>
      </c>
      <c r="K10208" t="s">
        <v>42</v>
      </c>
      <c r="L10208">
        <v>1</v>
      </c>
      <c r="M10208">
        <v>1001</v>
      </c>
      <c r="O10208" t="s">
        <v>25</v>
      </c>
      <c r="R10208" t="s">
        <v>46</v>
      </c>
      <c r="S10208" s="49" t="str">
        <f t="shared" si="1273"/>
        <v>Card</v>
      </c>
      <c r="T10208" s="3">
        <v>0.04</v>
      </c>
      <c r="U10208" s="2">
        <v>3.18</v>
      </c>
      <c r="V10208" s="2">
        <v>0.99</v>
      </c>
      <c r="W10208" s="54">
        <f>_xlfn.XLOOKUP(M10208,Market!A:A,Market!F:F,0)</f>
        <v>0.06</v>
      </c>
      <c r="X10208" s="55">
        <f t="shared" si="1274"/>
        <v>0.12720000000000001</v>
      </c>
      <c r="Y10208" s="55">
        <f t="shared" si="1275"/>
        <v>2.1900000000000004</v>
      </c>
      <c r="Z10208" s="54">
        <f t="shared" si="1276"/>
        <v>0.68867924528301894</v>
      </c>
      <c r="AA10208" s="49" t="str">
        <f t="shared" ca="1" si="1277"/>
        <v>Y</v>
      </c>
      <c r="AB10208" s="49">
        <f t="shared" ca="1" si="1278"/>
        <v>6</v>
      </c>
      <c r="AC10208" s="49" t="str">
        <f t="shared" ca="1" si="1279"/>
        <v>Y</v>
      </c>
    </row>
    <row r="10209" spans="1:29" x14ac:dyDescent="0.25">
      <c r="A10209">
        <v>11928</v>
      </c>
      <c r="B10209" s="9">
        <v>43200</v>
      </c>
      <c r="C10209" s="50" t="str">
        <f t="shared" si="1272"/>
        <v>N</v>
      </c>
      <c r="D10209" s="52">
        <f>_xlfn.XLOOKUP(B10209,Cal_Date!B:B,Cal_Date!A:A,0)</f>
        <v>2</v>
      </c>
      <c r="E10209">
        <v>2018</v>
      </c>
      <c r="F10209" t="s">
        <v>122</v>
      </c>
      <c r="G10209" t="s">
        <v>129</v>
      </c>
      <c r="H10209" t="s">
        <v>48</v>
      </c>
      <c r="I10209" t="s">
        <v>18</v>
      </c>
      <c r="J10209" t="s">
        <v>10</v>
      </c>
      <c r="K10209" t="s">
        <v>43</v>
      </c>
      <c r="L10209">
        <v>1</v>
      </c>
      <c r="M10209">
        <v>1003</v>
      </c>
      <c r="O10209" t="s">
        <v>25</v>
      </c>
      <c r="R10209" t="s">
        <v>47</v>
      </c>
      <c r="S10209" s="49" t="str">
        <f t="shared" si="1273"/>
        <v>Card</v>
      </c>
      <c r="T10209" s="3">
        <v>3.5000000000000003E-2</v>
      </c>
      <c r="U10209" s="2">
        <v>7.42</v>
      </c>
      <c r="V10209" s="2">
        <v>1.46</v>
      </c>
      <c r="W10209" s="54">
        <f>_xlfn.XLOOKUP(M10209,Market!A:A,Market!F:F,0)</f>
        <v>0.06</v>
      </c>
      <c r="X10209" s="55">
        <f t="shared" si="1274"/>
        <v>0.25970000000000004</v>
      </c>
      <c r="Y10209" s="55">
        <f t="shared" si="1275"/>
        <v>5.96</v>
      </c>
      <c r="Z10209" s="54">
        <f t="shared" si="1276"/>
        <v>0.80323450134770891</v>
      </c>
      <c r="AA10209" s="49" t="str">
        <f t="shared" ca="1" si="1277"/>
        <v>Y</v>
      </c>
      <c r="AB10209" s="49">
        <f t="shared" ca="1" si="1278"/>
        <v>6</v>
      </c>
      <c r="AC10209" s="49" t="str">
        <f t="shared" ca="1" si="1279"/>
        <v>Y</v>
      </c>
    </row>
    <row r="10210" spans="1:29" x14ac:dyDescent="0.25">
      <c r="A10210">
        <v>11929</v>
      </c>
      <c r="B10210" s="9">
        <v>43200</v>
      </c>
      <c r="C10210" s="50" t="str">
        <f t="shared" si="1272"/>
        <v>N</v>
      </c>
      <c r="D10210" s="52">
        <f>_xlfn.XLOOKUP(B10210,Cal_Date!B:B,Cal_Date!A:A,0)</f>
        <v>2</v>
      </c>
      <c r="E10210">
        <v>2018</v>
      </c>
      <c r="F10210" t="s">
        <v>122</v>
      </c>
      <c r="G10210" t="s">
        <v>129</v>
      </c>
      <c r="H10210" t="s">
        <v>11</v>
      </c>
      <c r="I10210" t="s">
        <v>11</v>
      </c>
      <c r="J10210" t="s">
        <v>15</v>
      </c>
      <c r="K10210" t="s">
        <v>42</v>
      </c>
      <c r="L10210">
        <v>2</v>
      </c>
      <c r="M10210">
        <v>1005</v>
      </c>
      <c r="O10210" t="s">
        <v>25</v>
      </c>
      <c r="R10210" t="s">
        <v>46</v>
      </c>
      <c r="S10210" s="49" t="str">
        <f t="shared" si="1273"/>
        <v>Card</v>
      </c>
      <c r="T10210" s="3">
        <v>0.04</v>
      </c>
      <c r="U10210" s="2">
        <v>6.5339999999999998</v>
      </c>
      <c r="V10210" s="2">
        <v>1.98</v>
      </c>
      <c r="W10210" s="54">
        <f>_xlfn.XLOOKUP(M10210,Market!A:A,Market!F:F,0)</f>
        <v>8.8999999999999996E-2</v>
      </c>
      <c r="X10210" s="55">
        <f t="shared" si="1274"/>
        <v>0.26135999999999998</v>
      </c>
      <c r="Y10210" s="55">
        <f t="shared" si="1275"/>
        <v>4.5540000000000003</v>
      </c>
      <c r="Z10210" s="54">
        <f t="shared" si="1276"/>
        <v>0.69696969696969702</v>
      </c>
      <c r="AA10210" s="49" t="str">
        <f t="shared" ca="1" si="1277"/>
        <v>Y</v>
      </c>
      <c r="AB10210" s="49">
        <f t="shared" ca="1" si="1278"/>
        <v>6</v>
      </c>
      <c r="AC10210" s="49" t="str">
        <f t="shared" ca="1" si="1279"/>
        <v>Y</v>
      </c>
    </row>
    <row r="10211" spans="1:29" x14ac:dyDescent="0.25">
      <c r="A10211">
        <v>11930</v>
      </c>
      <c r="B10211" s="9">
        <v>43200</v>
      </c>
      <c r="C10211" s="50" t="str">
        <f t="shared" si="1272"/>
        <v>N</v>
      </c>
      <c r="D10211" s="52">
        <f>_xlfn.XLOOKUP(B10211,Cal_Date!B:B,Cal_Date!A:A,0)</f>
        <v>2</v>
      </c>
      <c r="E10211">
        <v>2018</v>
      </c>
      <c r="F10211" t="s">
        <v>122</v>
      </c>
      <c r="G10211" t="s">
        <v>129</v>
      </c>
      <c r="H10211" t="s">
        <v>11</v>
      </c>
      <c r="I10211" t="s">
        <v>11</v>
      </c>
      <c r="J10211" t="s">
        <v>15</v>
      </c>
      <c r="K10211" t="s">
        <v>42</v>
      </c>
      <c r="L10211">
        <v>1</v>
      </c>
      <c r="M10211">
        <v>1005</v>
      </c>
      <c r="O10211" t="s">
        <v>25</v>
      </c>
      <c r="R10211" t="s">
        <v>46</v>
      </c>
      <c r="S10211" s="49" t="str">
        <f t="shared" si="1273"/>
        <v>Card</v>
      </c>
      <c r="T10211" s="3">
        <v>0.04</v>
      </c>
      <c r="U10211" s="2">
        <v>3.2669999999999999</v>
      </c>
      <c r="V10211" s="2">
        <v>0.99</v>
      </c>
      <c r="W10211" s="54">
        <f>_xlfn.XLOOKUP(M10211,Market!A:A,Market!F:F,0)</f>
        <v>8.8999999999999996E-2</v>
      </c>
      <c r="X10211" s="55">
        <f t="shared" si="1274"/>
        <v>0.13067999999999999</v>
      </c>
      <c r="Y10211" s="55">
        <f t="shared" si="1275"/>
        <v>2.2770000000000001</v>
      </c>
      <c r="Z10211" s="54">
        <f t="shared" si="1276"/>
        <v>0.69696969696969702</v>
      </c>
      <c r="AA10211" s="49" t="str">
        <f t="shared" ca="1" si="1277"/>
        <v>Y</v>
      </c>
      <c r="AB10211" s="49">
        <f t="shared" ca="1" si="1278"/>
        <v>6</v>
      </c>
      <c r="AC10211" s="49" t="str">
        <f t="shared" ca="1" si="1279"/>
        <v>Y</v>
      </c>
    </row>
    <row r="10212" spans="1:29" x14ac:dyDescent="0.25">
      <c r="A10212">
        <v>11931</v>
      </c>
      <c r="B10212" s="9">
        <v>43200</v>
      </c>
      <c r="C10212" s="50" t="str">
        <f t="shared" si="1272"/>
        <v>N</v>
      </c>
      <c r="D10212" s="52">
        <f>_xlfn.XLOOKUP(B10212,Cal_Date!B:B,Cal_Date!A:A,0)</f>
        <v>2</v>
      </c>
      <c r="E10212">
        <v>2018</v>
      </c>
      <c r="F10212" t="s">
        <v>122</v>
      </c>
      <c r="G10212" t="s">
        <v>129</v>
      </c>
      <c r="H10212" t="s">
        <v>48</v>
      </c>
      <c r="I10212" t="s">
        <v>18</v>
      </c>
      <c r="J10212" t="s">
        <v>10</v>
      </c>
      <c r="K10212" t="s">
        <v>43</v>
      </c>
      <c r="L10212">
        <v>2</v>
      </c>
      <c r="M10212">
        <v>1006</v>
      </c>
      <c r="O10212" t="s">
        <v>28</v>
      </c>
      <c r="R10212" t="s">
        <v>46</v>
      </c>
      <c r="S10212" s="49" t="str">
        <f t="shared" si="1273"/>
        <v>Card</v>
      </c>
      <c r="T10212" s="3">
        <v>0.04</v>
      </c>
      <c r="U10212" s="2">
        <v>15.245999999999999</v>
      </c>
      <c r="V10212" s="2">
        <v>2.92</v>
      </c>
      <c r="W10212" s="54">
        <f>_xlfn.XLOOKUP(M10212,Market!A:A,Market!F:F,0)</f>
        <v>8.8999999999999996E-2</v>
      </c>
      <c r="X10212" s="55">
        <f t="shared" si="1274"/>
        <v>0.60983999999999994</v>
      </c>
      <c r="Y10212" s="55">
        <f t="shared" si="1275"/>
        <v>12.325999999999999</v>
      </c>
      <c r="Z10212" s="54">
        <f t="shared" si="1276"/>
        <v>0.80847435392889933</v>
      </c>
      <c r="AA10212" s="49" t="str">
        <f t="shared" ca="1" si="1277"/>
        <v>Y</v>
      </c>
      <c r="AB10212" s="49">
        <f t="shared" ca="1" si="1278"/>
        <v>6</v>
      </c>
      <c r="AC10212" s="49" t="str">
        <f t="shared" ca="1" si="1279"/>
        <v>Y</v>
      </c>
    </row>
    <row r="10213" spans="1:29" x14ac:dyDescent="0.25">
      <c r="A10213">
        <v>11932</v>
      </c>
      <c r="B10213" s="9">
        <v>43200</v>
      </c>
      <c r="C10213" s="50" t="str">
        <f t="shared" si="1272"/>
        <v>N</v>
      </c>
      <c r="D10213" s="52">
        <f>_xlfn.XLOOKUP(B10213,Cal_Date!B:B,Cal_Date!A:A,0)</f>
        <v>2</v>
      </c>
      <c r="E10213">
        <v>2018</v>
      </c>
      <c r="F10213" t="s">
        <v>122</v>
      </c>
      <c r="G10213" t="s">
        <v>129</v>
      </c>
      <c r="H10213" t="s">
        <v>11</v>
      </c>
      <c r="I10213" t="s">
        <v>11</v>
      </c>
      <c r="J10213" t="s">
        <v>15</v>
      </c>
      <c r="K10213" t="s">
        <v>42</v>
      </c>
      <c r="L10213">
        <v>1</v>
      </c>
      <c r="M10213">
        <v>1002</v>
      </c>
      <c r="O10213" t="s">
        <v>28</v>
      </c>
      <c r="R10213" t="s">
        <v>46</v>
      </c>
      <c r="S10213" s="49" t="str">
        <f t="shared" si="1273"/>
        <v>Card</v>
      </c>
      <c r="T10213" s="3">
        <v>0.04</v>
      </c>
      <c r="U10213" s="2">
        <v>3.18</v>
      </c>
      <c r="V10213" s="2">
        <v>0.99</v>
      </c>
      <c r="W10213" s="54">
        <f>_xlfn.XLOOKUP(M10213,Market!A:A,Market!F:F,0)</f>
        <v>0.06</v>
      </c>
      <c r="X10213" s="55">
        <f t="shared" si="1274"/>
        <v>0.12720000000000001</v>
      </c>
      <c r="Y10213" s="55">
        <f t="shared" si="1275"/>
        <v>2.1900000000000004</v>
      </c>
      <c r="Z10213" s="54">
        <f t="shared" si="1276"/>
        <v>0.68867924528301894</v>
      </c>
      <c r="AA10213" s="49" t="str">
        <f t="shared" ca="1" si="1277"/>
        <v>Y</v>
      </c>
      <c r="AB10213" s="49">
        <f t="shared" ca="1" si="1278"/>
        <v>6</v>
      </c>
      <c r="AC10213" s="49" t="str">
        <f t="shared" ca="1" si="1279"/>
        <v>Y</v>
      </c>
    </row>
    <row r="10214" spans="1:29" x14ac:dyDescent="0.25">
      <c r="A10214">
        <v>11933</v>
      </c>
      <c r="B10214" s="9">
        <v>43200</v>
      </c>
      <c r="C10214" s="50" t="str">
        <f t="shared" si="1272"/>
        <v>N</v>
      </c>
      <c r="D10214" s="52">
        <f>_xlfn.XLOOKUP(B10214,Cal_Date!B:B,Cal_Date!A:A,0)</f>
        <v>2</v>
      </c>
      <c r="E10214">
        <v>2018</v>
      </c>
      <c r="F10214" t="s">
        <v>122</v>
      </c>
      <c r="G10214" t="s">
        <v>129</v>
      </c>
      <c r="H10214" t="s">
        <v>11</v>
      </c>
      <c r="I10214" t="s">
        <v>11</v>
      </c>
      <c r="J10214" t="s">
        <v>15</v>
      </c>
      <c r="K10214" t="s">
        <v>42</v>
      </c>
      <c r="L10214">
        <v>2</v>
      </c>
      <c r="M10214">
        <v>1001</v>
      </c>
      <c r="O10214" t="s">
        <v>25</v>
      </c>
      <c r="R10214" t="s">
        <v>44</v>
      </c>
      <c r="S10214" s="49" t="str">
        <f t="shared" si="1273"/>
        <v>Card</v>
      </c>
      <c r="T10214" s="3">
        <v>0.03</v>
      </c>
      <c r="U10214" s="2">
        <v>6.36</v>
      </c>
      <c r="V10214" s="2">
        <v>1.98</v>
      </c>
      <c r="W10214" s="54">
        <f>_xlfn.XLOOKUP(M10214,Market!A:A,Market!F:F,0)</f>
        <v>0.06</v>
      </c>
      <c r="X10214" s="55">
        <f t="shared" si="1274"/>
        <v>0.1908</v>
      </c>
      <c r="Y10214" s="55">
        <f t="shared" si="1275"/>
        <v>4.3800000000000008</v>
      </c>
      <c r="Z10214" s="54">
        <f t="shared" si="1276"/>
        <v>0.68867924528301894</v>
      </c>
      <c r="AA10214" s="49" t="str">
        <f t="shared" ca="1" si="1277"/>
        <v>Y</v>
      </c>
      <c r="AB10214" s="49">
        <f t="shared" ca="1" si="1278"/>
        <v>6</v>
      </c>
      <c r="AC10214" s="49" t="str">
        <f t="shared" ca="1" si="1279"/>
        <v>Y</v>
      </c>
    </row>
    <row r="10215" spans="1:29" x14ac:dyDescent="0.25">
      <c r="A10215">
        <v>11934</v>
      </c>
      <c r="B10215" s="9">
        <v>43200</v>
      </c>
      <c r="C10215" s="50" t="str">
        <f t="shared" si="1272"/>
        <v>N</v>
      </c>
      <c r="D10215" s="52">
        <f>_xlfn.XLOOKUP(B10215,Cal_Date!B:B,Cal_Date!A:A,0)</f>
        <v>2</v>
      </c>
      <c r="E10215">
        <v>2018</v>
      </c>
      <c r="F10215" t="s">
        <v>122</v>
      </c>
      <c r="G10215" t="s">
        <v>129</v>
      </c>
      <c r="H10215" t="s">
        <v>14</v>
      </c>
      <c r="I10215" t="s">
        <v>18</v>
      </c>
      <c r="J10215" t="s">
        <v>15</v>
      </c>
      <c r="K10215" t="s">
        <v>43</v>
      </c>
      <c r="L10215">
        <v>1</v>
      </c>
      <c r="M10215">
        <v>1003</v>
      </c>
      <c r="O10215" t="s">
        <v>25</v>
      </c>
      <c r="R10215" t="s">
        <v>44</v>
      </c>
      <c r="S10215" s="49" t="str">
        <f t="shared" si="1273"/>
        <v>Card</v>
      </c>
      <c r="T10215" s="3">
        <v>0.03</v>
      </c>
      <c r="U10215" s="2">
        <v>5.3000000000000007</v>
      </c>
      <c r="V10215" s="2">
        <v>2.1</v>
      </c>
      <c r="W10215" s="54">
        <f>_xlfn.XLOOKUP(M10215,Market!A:A,Market!F:F,0)</f>
        <v>0.06</v>
      </c>
      <c r="X10215" s="55">
        <f t="shared" si="1274"/>
        <v>0.159</v>
      </c>
      <c r="Y10215" s="55">
        <f t="shared" si="1275"/>
        <v>3.2000000000000006</v>
      </c>
      <c r="Z10215" s="54">
        <f t="shared" si="1276"/>
        <v>0.60377358490566047</v>
      </c>
      <c r="AA10215" s="49" t="str">
        <f t="shared" ca="1" si="1277"/>
        <v>Y</v>
      </c>
      <c r="AB10215" s="49">
        <f t="shared" ca="1" si="1278"/>
        <v>6</v>
      </c>
      <c r="AC10215" s="49" t="str">
        <f t="shared" ca="1" si="1279"/>
        <v>Y</v>
      </c>
    </row>
    <row r="10216" spans="1:29" x14ac:dyDescent="0.25">
      <c r="A10216">
        <v>11935</v>
      </c>
      <c r="B10216" s="9">
        <v>43200</v>
      </c>
      <c r="C10216" s="50" t="str">
        <f t="shared" si="1272"/>
        <v>N</v>
      </c>
      <c r="D10216" s="52">
        <f>_xlfn.XLOOKUP(B10216,Cal_Date!B:B,Cal_Date!A:A,0)</f>
        <v>2</v>
      </c>
      <c r="E10216">
        <v>2018</v>
      </c>
      <c r="F10216" t="s">
        <v>122</v>
      </c>
      <c r="G10216" t="s">
        <v>129</v>
      </c>
      <c r="H10216" t="s">
        <v>14</v>
      </c>
      <c r="I10216" t="s">
        <v>18</v>
      </c>
      <c r="J10216" t="s">
        <v>15</v>
      </c>
      <c r="K10216" t="s">
        <v>43</v>
      </c>
      <c r="L10216">
        <v>1</v>
      </c>
      <c r="M10216">
        <v>1004</v>
      </c>
      <c r="O10216" t="s">
        <v>28</v>
      </c>
      <c r="R10216" t="s">
        <v>46</v>
      </c>
      <c r="S10216" s="49" t="str">
        <f t="shared" si="1273"/>
        <v>Card</v>
      </c>
      <c r="T10216" s="3">
        <v>0.04</v>
      </c>
      <c r="U10216" s="2">
        <v>5.3000000000000007</v>
      </c>
      <c r="V10216" s="2">
        <v>2.2200000000000002</v>
      </c>
      <c r="W10216" s="54">
        <f>_xlfn.XLOOKUP(M10216,Market!A:A,Market!F:F,0)</f>
        <v>0.06</v>
      </c>
      <c r="X10216" s="55">
        <f t="shared" si="1274"/>
        <v>0.21200000000000002</v>
      </c>
      <c r="Y10216" s="55">
        <f t="shared" si="1275"/>
        <v>3.0800000000000005</v>
      </c>
      <c r="Z10216" s="54">
        <f t="shared" si="1276"/>
        <v>0.5811320754716981</v>
      </c>
      <c r="AA10216" s="49" t="str">
        <f t="shared" ca="1" si="1277"/>
        <v>Y</v>
      </c>
      <c r="AB10216" s="49">
        <f t="shared" ca="1" si="1278"/>
        <v>6</v>
      </c>
      <c r="AC10216" s="49" t="str">
        <f t="shared" ca="1" si="1279"/>
        <v>Y</v>
      </c>
    </row>
    <row r="10217" spans="1:29" x14ac:dyDescent="0.25">
      <c r="A10217">
        <v>11936</v>
      </c>
      <c r="B10217" s="9">
        <v>43200</v>
      </c>
      <c r="C10217" s="50" t="str">
        <f t="shared" si="1272"/>
        <v>N</v>
      </c>
      <c r="D10217" s="52">
        <f>_xlfn.XLOOKUP(B10217,Cal_Date!B:B,Cal_Date!A:A,0)</f>
        <v>2</v>
      </c>
      <c r="E10217">
        <v>2018</v>
      </c>
      <c r="F10217" t="s">
        <v>122</v>
      </c>
      <c r="G10217" t="s">
        <v>129</v>
      </c>
      <c r="H10217" t="s">
        <v>14</v>
      </c>
      <c r="I10217" t="s">
        <v>18</v>
      </c>
      <c r="J10217" t="s">
        <v>15</v>
      </c>
      <c r="K10217" t="s">
        <v>43</v>
      </c>
      <c r="L10217">
        <v>1</v>
      </c>
      <c r="M10217">
        <v>1003</v>
      </c>
      <c r="O10217" t="s">
        <v>25</v>
      </c>
      <c r="R10217" t="s">
        <v>46</v>
      </c>
      <c r="S10217" s="49" t="str">
        <f t="shared" si="1273"/>
        <v>Card</v>
      </c>
      <c r="T10217" s="3">
        <v>0.04</v>
      </c>
      <c r="U10217" s="2">
        <v>5.3000000000000007</v>
      </c>
      <c r="V10217" s="2">
        <v>2.1</v>
      </c>
      <c r="W10217" s="54">
        <f>_xlfn.XLOOKUP(M10217,Market!A:A,Market!F:F,0)</f>
        <v>0.06</v>
      </c>
      <c r="X10217" s="55">
        <f t="shared" si="1274"/>
        <v>0.21200000000000002</v>
      </c>
      <c r="Y10217" s="55">
        <f t="shared" si="1275"/>
        <v>3.2000000000000006</v>
      </c>
      <c r="Z10217" s="54">
        <f t="shared" si="1276"/>
        <v>0.60377358490566047</v>
      </c>
      <c r="AA10217" s="49" t="str">
        <f t="shared" ca="1" si="1277"/>
        <v>Y</v>
      </c>
      <c r="AB10217" s="49">
        <f t="shared" ca="1" si="1278"/>
        <v>6</v>
      </c>
      <c r="AC10217" s="49" t="str">
        <f t="shared" ca="1" si="1279"/>
        <v>Y</v>
      </c>
    </row>
    <row r="10218" spans="1:29" x14ac:dyDescent="0.25">
      <c r="A10218">
        <v>11937</v>
      </c>
      <c r="B10218" s="9">
        <v>43200</v>
      </c>
      <c r="C10218" s="50" t="str">
        <f t="shared" si="1272"/>
        <v>N</v>
      </c>
      <c r="D10218" s="52">
        <f>_xlfn.XLOOKUP(B10218,Cal_Date!B:B,Cal_Date!A:A,0)</f>
        <v>2</v>
      </c>
      <c r="E10218">
        <v>2018</v>
      </c>
      <c r="F10218" t="s">
        <v>122</v>
      </c>
      <c r="G10218" t="s">
        <v>129</v>
      </c>
      <c r="H10218" t="s">
        <v>14</v>
      </c>
      <c r="I10218" t="s">
        <v>18</v>
      </c>
      <c r="J10218" t="s">
        <v>15</v>
      </c>
      <c r="K10218" t="s">
        <v>43</v>
      </c>
      <c r="L10218">
        <v>1</v>
      </c>
      <c r="M10218">
        <v>1005</v>
      </c>
      <c r="O10218" t="s">
        <v>25</v>
      </c>
      <c r="R10218" t="s">
        <v>46</v>
      </c>
      <c r="S10218" s="49" t="str">
        <f t="shared" si="1273"/>
        <v>Card</v>
      </c>
      <c r="T10218" s="3">
        <v>0.04</v>
      </c>
      <c r="U10218" s="2">
        <v>5.4450000000000003</v>
      </c>
      <c r="V10218" s="2">
        <v>2.2200000000000002</v>
      </c>
      <c r="W10218" s="54">
        <f>_xlfn.XLOOKUP(M10218,Market!A:A,Market!F:F,0)</f>
        <v>8.8999999999999996E-2</v>
      </c>
      <c r="X10218" s="55">
        <f t="shared" si="1274"/>
        <v>0.21780000000000002</v>
      </c>
      <c r="Y10218" s="55">
        <f t="shared" si="1275"/>
        <v>3.2250000000000001</v>
      </c>
      <c r="Z10218" s="54">
        <f t="shared" si="1276"/>
        <v>0.59228650137741046</v>
      </c>
      <c r="AA10218" s="49" t="str">
        <f t="shared" ca="1" si="1277"/>
        <v>Y</v>
      </c>
      <c r="AB10218" s="49">
        <f t="shared" ca="1" si="1278"/>
        <v>6</v>
      </c>
      <c r="AC10218" s="49" t="str">
        <f t="shared" ca="1" si="1279"/>
        <v>Y</v>
      </c>
    </row>
    <row r="10219" spans="1:29" x14ac:dyDescent="0.25">
      <c r="A10219">
        <v>11938</v>
      </c>
      <c r="B10219" s="9">
        <v>43200</v>
      </c>
      <c r="C10219" s="50" t="str">
        <f t="shared" si="1272"/>
        <v>N</v>
      </c>
      <c r="D10219" s="52">
        <f>_xlfn.XLOOKUP(B10219,Cal_Date!B:B,Cal_Date!A:A,0)</f>
        <v>2</v>
      </c>
      <c r="E10219">
        <v>2018</v>
      </c>
      <c r="F10219" t="s">
        <v>122</v>
      </c>
      <c r="G10219" t="s">
        <v>129</v>
      </c>
      <c r="H10219" t="s">
        <v>48</v>
      </c>
      <c r="I10219" t="s">
        <v>18</v>
      </c>
      <c r="J10219" t="s">
        <v>10</v>
      </c>
      <c r="K10219" t="s">
        <v>43</v>
      </c>
      <c r="L10219">
        <v>2</v>
      </c>
      <c r="M10219">
        <v>1007</v>
      </c>
      <c r="O10219" t="s">
        <v>28</v>
      </c>
      <c r="R10219" t="s">
        <v>46</v>
      </c>
      <c r="S10219" s="49" t="str">
        <f t="shared" si="1273"/>
        <v>Card</v>
      </c>
      <c r="T10219" s="3">
        <v>0.04</v>
      </c>
      <c r="U10219" s="2">
        <v>15.245999999999999</v>
      </c>
      <c r="V10219" s="2">
        <v>2.92</v>
      </c>
      <c r="W10219" s="54">
        <f>_xlfn.XLOOKUP(M10219,Market!A:A,Market!F:F,0)</f>
        <v>8.8999999999999996E-2</v>
      </c>
      <c r="X10219" s="55">
        <f t="shared" si="1274"/>
        <v>0.60983999999999994</v>
      </c>
      <c r="Y10219" s="55">
        <f t="shared" si="1275"/>
        <v>12.325999999999999</v>
      </c>
      <c r="Z10219" s="54">
        <f t="shared" si="1276"/>
        <v>0.80847435392889933</v>
      </c>
      <c r="AA10219" s="49" t="str">
        <f t="shared" ca="1" si="1277"/>
        <v>Y</v>
      </c>
      <c r="AB10219" s="49">
        <f t="shared" ca="1" si="1278"/>
        <v>6</v>
      </c>
      <c r="AC10219" s="49" t="str">
        <f t="shared" ca="1" si="1279"/>
        <v>Y</v>
      </c>
    </row>
    <row r="10220" spans="1:29" x14ac:dyDescent="0.25">
      <c r="A10220">
        <v>11939</v>
      </c>
      <c r="B10220" s="9">
        <v>43200</v>
      </c>
      <c r="C10220" s="50" t="str">
        <f t="shared" si="1272"/>
        <v>N</v>
      </c>
      <c r="D10220" s="52">
        <f>_xlfn.XLOOKUP(B10220,Cal_Date!B:B,Cal_Date!A:A,0)</f>
        <v>2</v>
      </c>
      <c r="E10220">
        <v>2018</v>
      </c>
      <c r="F10220" t="s">
        <v>122</v>
      </c>
      <c r="G10220" t="s">
        <v>129</v>
      </c>
      <c r="H10220" t="s">
        <v>11</v>
      </c>
      <c r="I10220" t="s">
        <v>11</v>
      </c>
      <c r="J10220" t="s">
        <v>15</v>
      </c>
      <c r="K10220" t="s">
        <v>42</v>
      </c>
      <c r="L10220">
        <v>1</v>
      </c>
      <c r="M10220">
        <v>1009</v>
      </c>
      <c r="O10220" t="s">
        <v>28</v>
      </c>
      <c r="R10220" t="s">
        <v>46</v>
      </c>
      <c r="S10220" s="49" t="str">
        <f t="shared" si="1273"/>
        <v>Card</v>
      </c>
      <c r="T10220" s="3">
        <v>0.04</v>
      </c>
      <c r="U10220" s="2">
        <v>3.2669999999999999</v>
      </c>
      <c r="V10220" s="2">
        <v>0.99</v>
      </c>
      <c r="W10220" s="54">
        <f>_xlfn.XLOOKUP(M10220,Market!A:A,Market!F:F,0)</f>
        <v>8.8999999999999996E-2</v>
      </c>
      <c r="X10220" s="55">
        <f t="shared" si="1274"/>
        <v>0.13067999999999999</v>
      </c>
      <c r="Y10220" s="55">
        <f t="shared" si="1275"/>
        <v>2.2770000000000001</v>
      </c>
      <c r="Z10220" s="54">
        <f t="shared" si="1276"/>
        <v>0.69696969696969702</v>
      </c>
      <c r="AA10220" s="49" t="str">
        <f t="shared" ca="1" si="1277"/>
        <v>Y</v>
      </c>
      <c r="AB10220" s="49">
        <f t="shared" ca="1" si="1278"/>
        <v>6</v>
      </c>
      <c r="AC10220" s="49" t="str">
        <f t="shared" ca="1" si="1279"/>
        <v>Y</v>
      </c>
    </row>
    <row r="10221" spans="1:29" x14ac:dyDescent="0.25">
      <c r="A10221">
        <v>11940</v>
      </c>
      <c r="B10221" s="9">
        <v>43200</v>
      </c>
      <c r="C10221" s="50" t="str">
        <f t="shared" si="1272"/>
        <v>N</v>
      </c>
      <c r="D10221" s="52">
        <f>_xlfn.XLOOKUP(B10221,Cal_Date!B:B,Cal_Date!A:A,0)</f>
        <v>2</v>
      </c>
      <c r="E10221">
        <v>2018</v>
      </c>
      <c r="F10221" t="s">
        <v>122</v>
      </c>
      <c r="G10221" t="s">
        <v>129</v>
      </c>
      <c r="H10221" t="s">
        <v>11</v>
      </c>
      <c r="I10221" t="s">
        <v>11</v>
      </c>
      <c r="J10221" t="s">
        <v>15</v>
      </c>
      <c r="K10221" t="s">
        <v>42</v>
      </c>
      <c r="L10221">
        <v>1</v>
      </c>
      <c r="M10221">
        <v>1001</v>
      </c>
      <c r="O10221" t="s">
        <v>25</v>
      </c>
      <c r="R10221" t="s">
        <v>44</v>
      </c>
      <c r="S10221" s="49" t="str">
        <f t="shared" si="1273"/>
        <v>Card</v>
      </c>
      <c r="T10221" s="3">
        <v>0.03</v>
      </c>
      <c r="U10221" s="2">
        <v>3.18</v>
      </c>
      <c r="V10221" s="2">
        <v>0.99</v>
      </c>
      <c r="W10221" s="54">
        <f>_xlfn.XLOOKUP(M10221,Market!A:A,Market!F:F,0)</f>
        <v>0.06</v>
      </c>
      <c r="X10221" s="55">
        <f t="shared" si="1274"/>
        <v>9.5399999999999999E-2</v>
      </c>
      <c r="Y10221" s="55">
        <f t="shared" si="1275"/>
        <v>2.1900000000000004</v>
      </c>
      <c r="Z10221" s="54">
        <f t="shared" si="1276"/>
        <v>0.68867924528301894</v>
      </c>
      <c r="AA10221" s="49" t="str">
        <f t="shared" ca="1" si="1277"/>
        <v>Y</v>
      </c>
      <c r="AB10221" s="49">
        <f t="shared" ca="1" si="1278"/>
        <v>6</v>
      </c>
      <c r="AC10221" s="49" t="str">
        <f t="shared" ca="1" si="1279"/>
        <v>Y</v>
      </c>
    </row>
    <row r="10222" spans="1:29" x14ac:dyDescent="0.25">
      <c r="A10222">
        <v>11941</v>
      </c>
      <c r="B10222" s="9">
        <v>43200</v>
      </c>
      <c r="C10222" s="50" t="str">
        <f t="shared" si="1272"/>
        <v>N</v>
      </c>
      <c r="D10222" s="52">
        <f>_xlfn.XLOOKUP(B10222,Cal_Date!B:B,Cal_Date!A:A,0)</f>
        <v>2</v>
      </c>
      <c r="E10222">
        <v>2018</v>
      </c>
      <c r="F10222" t="s">
        <v>122</v>
      </c>
      <c r="G10222" t="s">
        <v>129</v>
      </c>
      <c r="H10222" t="s">
        <v>11</v>
      </c>
      <c r="I10222" t="s">
        <v>18</v>
      </c>
      <c r="J10222" t="s">
        <v>15</v>
      </c>
      <c r="K10222" t="s">
        <v>42</v>
      </c>
      <c r="L10222">
        <v>1</v>
      </c>
      <c r="M10222">
        <v>1010</v>
      </c>
      <c r="O10222" t="s">
        <v>25</v>
      </c>
      <c r="R10222" t="s">
        <v>47</v>
      </c>
      <c r="S10222" s="49" t="str">
        <f t="shared" si="1273"/>
        <v>Card</v>
      </c>
      <c r="T10222" s="3">
        <v>3.5000000000000003E-2</v>
      </c>
      <c r="U10222" s="2">
        <v>3.24</v>
      </c>
      <c r="V10222" s="2">
        <v>1.52</v>
      </c>
      <c r="W10222" s="54">
        <f>_xlfn.XLOOKUP(M10222,Market!A:A,Market!F:F,0)</f>
        <v>0.08</v>
      </c>
      <c r="X10222" s="55">
        <f t="shared" si="1274"/>
        <v>0.11340000000000001</v>
      </c>
      <c r="Y10222" s="55">
        <f t="shared" si="1275"/>
        <v>1.7200000000000002</v>
      </c>
      <c r="Z10222" s="54">
        <f t="shared" si="1276"/>
        <v>0.53086419753086422</v>
      </c>
      <c r="AA10222" s="49" t="str">
        <f t="shared" ca="1" si="1277"/>
        <v>Y</v>
      </c>
      <c r="AB10222" s="49">
        <f t="shared" ca="1" si="1278"/>
        <v>6</v>
      </c>
      <c r="AC10222" s="49" t="str">
        <f t="shared" ca="1" si="1279"/>
        <v>Y</v>
      </c>
    </row>
    <row r="10223" spans="1:29" x14ac:dyDescent="0.25">
      <c r="A10223">
        <v>11942</v>
      </c>
      <c r="B10223" s="9">
        <v>43200</v>
      </c>
      <c r="C10223" s="50" t="str">
        <f t="shared" si="1272"/>
        <v>N</v>
      </c>
      <c r="D10223" s="52">
        <f>_xlfn.XLOOKUP(B10223,Cal_Date!B:B,Cal_Date!A:A,0)</f>
        <v>2</v>
      </c>
      <c r="E10223">
        <v>2018</v>
      </c>
      <c r="F10223" t="s">
        <v>122</v>
      </c>
      <c r="G10223" t="s">
        <v>129</v>
      </c>
      <c r="H10223" t="s">
        <v>48</v>
      </c>
      <c r="I10223" t="s">
        <v>18</v>
      </c>
      <c r="J10223" t="s">
        <v>10</v>
      </c>
      <c r="K10223" t="s">
        <v>43</v>
      </c>
      <c r="L10223">
        <v>1</v>
      </c>
      <c r="M10223">
        <v>1010</v>
      </c>
      <c r="O10223" t="s">
        <v>25</v>
      </c>
      <c r="R10223" t="s">
        <v>46</v>
      </c>
      <c r="S10223" s="49" t="str">
        <f t="shared" si="1273"/>
        <v>Card</v>
      </c>
      <c r="T10223" s="3">
        <v>0.04</v>
      </c>
      <c r="U10223" s="2">
        <v>7.5600000000000005</v>
      </c>
      <c r="V10223" s="2">
        <v>1.46</v>
      </c>
      <c r="W10223" s="54">
        <f>_xlfn.XLOOKUP(M10223,Market!A:A,Market!F:F,0)</f>
        <v>0.08</v>
      </c>
      <c r="X10223" s="55">
        <f t="shared" si="1274"/>
        <v>0.3024</v>
      </c>
      <c r="Y10223" s="55">
        <f t="shared" si="1275"/>
        <v>6.1000000000000005</v>
      </c>
      <c r="Z10223" s="54">
        <f t="shared" si="1276"/>
        <v>0.80687830687830686</v>
      </c>
      <c r="AA10223" s="49" t="str">
        <f t="shared" ca="1" si="1277"/>
        <v>Y</v>
      </c>
      <c r="AB10223" s="49">
        <f t="shared" ca="1" si="1278"/>
        <v>6</v>
      </c>
      <c r="AC10223" s="49" t="str">
        <f t="shared" ca="1" si="1279"/>
        <v>Y</v>
      </c>
    </row>
    <row r="10224" spans="1:29" x14ac:dyDescent="0.25">
      <c r="A10224">
        <v>11943</v>
      </c>
      <c r="B10224" s="9">
        <v>43200</v>
      </c>
      <c r="C10224" s="50" t="str">
        <f t="shared" si="1272"/>
        <v>N</v>
      </c>
      <c r="D10224" s="52">
        <f>_xlfn.XLOOKUP(B10224,Cal_Date!B:B,Cal_Date!A:A,0)</f>
        <v>2</v>
      </c>
      <c r="E10224">
        <v>2018</v>
      </c>
      <c r="F10224" t="s">
        <v>122</v>
      </c>
      <c r="G10224" t="s">
        <v>129</v>
      </c>
      <c r="H10224" t="s">
        <v>14</v>
      </c>
      <c r="I10224" t="s">
        <v>18</v>
      </c>
      <c r="J10224" t="s">
        <v>15</v>
      </c>
      <c r="K10224" t="s">
        <v>43</v>
      </c>
      <c r="L10224">
        <v>1</v>
      </c>
      <c r="M10224">
        <v>1010</v>
      </c>
      <c r="O10224" t="s">
        <v>25</v>
      </c>
      <c r="R10224" t="s">
        <v>46</v>
      </c>
      <c r="S10224" s="49" t="str">
        <f t="shared" si="1273"/>
        <v>Card</v>
      </c>
      <c r="T10224" s="3">
        <v>0.04</v>
      </c>
      <c r="U10224" s="2">
        <v>5.4</v>
      </c>
      <c r="V10224" s="2">
        <v>2.2200000000000002</v>
      </c>
      <c r="W10224" s="54">
        <f>_xlfn.XLOOKUP(M10224,Market!A:A,Market!F:F,0)</f>
        <v>0.08</v>
      </c>
      <c r="X10224" s="55">
        <f t="shared" si="1274"/>
        <v>0.21600000000000003</v>
      </c>
      <c r="Y10224" s="55">
        <f t="shared" si="1275"/>
        <v>3.18</v>
      </c>
      <c r="Z10224" s="54">
        <f t="shared" si="1276"/>
        <v>0.58888888888888891</v>
      </c>
      <c r="AA10224" s="49" t="str">
        <f t="shared" ca="1" si="1277"/>
        <v>Y</v>
      </c>
      <c r="AB10224" s="49">
        <f t="shared" ca="1" si="1278"/>
        <v>6</v>
      </c>
      <c r="AC10224" s="49" t="str">
        <f t="shared" ca="1" si="1279"/>
        <v>Y</v>
      </c>
    </row>
    <row r="10225" spans="1:29" x14ac:dyDescent="0.25">
      <c r="A10225">
        <v>11944</v>
      </c>
      <c r="B10225" s="9">
        <v>43200</v>
      </c>
      <c r="C10225" s="50" t="str">
        <f t="shared" si="1272"/>
        <v>N</v>
      </c>
      <c r="D10225" s="52">
        <f>_xlfn.XLOOKUP(B10225,Cal_Date!B:B,Cal_Date!A:A,0)</f>
        <v>2</v>
      </c>
      <c r="E10225">
        <v>2018</v>
      </c>
      <c r="F10225" t="s">
        <v>122</v>
      </c>
      <c r="G10225" t="s">
        <v>129</v>
      </c>
      <c r="H10225" t="s">
        <v>14</v>
      </c>
      <c r="I10225" t="s">
        <v>18</v>
      </c>
      <c r="J10225" t="s">
        <v>15</v>
      </c>
      <c r="K10225" t="s">
        <v>43</v>
      </c>
      <c r="L10225">
        <v>2</v>
      </c>
      <c r="M10225">
        <v>1010</v>
      </c>
      <c r="O10225" t="s">
        <v>25</v>
      </c>
      <c r="R10225" t="s">
        <v>46</v>
      </c>
      <c r="S10225" s="49" t="str">
        <f t="shared" si="1273"/>
        <v>Card</v>
      </c>
      <c r="T10225" s="3">
        <v>0.04</v>
      </c>
      <c r="U10225" s="2">
        <v>10.8</v>
      </c>
      <c r="V10225" s="2">
        <v>4.4400000000000004</v>
      </c>
      <c r="W10225" s="54">
        <f>_xlfn.XLOOKUP(M10225,Market!A:A,Market!F:F,0)</f>
        <v>0.08</v>
      </c>
      <c r="X10225" s="55">
        <f t="shared" si="1274"/>
        <v>0.43200000000000005</v>
      </c>
      <c r="Y10225" s="55">
        <f t="shared" si="1275"/>
        <v>6.36</v>
      </c>
      <c r="Z10225" s="54">
        <f t="shared" si="1276"/>
        <v>0.58888888888888891</v>
      </c>
      <c r="AA10225" s="49" t="str">
        <f t="shared" ca="1" si="1277"/>
        <v>Y</v>
      </c>
      <c r="AB10225" s="49">
        <f t="shared" ca="1" si="1278"/>
        <v>6</v>
      </c>
      <c r="AC10225" s="49" t="str">
        <f t="shared" ca="1" si="1279"/>
        <v>Y</v>
      </c>
    </row>
    <row r="10226" spans="1:29" x14ac:dyDescent="0.25">
      <c r="A10226">
        <v>11945</v>
      </c>
      <c r="B10226" s="9">
        <v>43200</v>
      </c>
      <c r="C10226" s="50" t="str">
        <f t="shared" si="1272"/>
        <v>N</v>
      </c>
      <c r="D10226" s="52">
        <f>_xlfn.XLOOKUP(B10226,Cal_Date!B:B,Cal_Date!A:A,0)</f>
        <v>2</v>
      </c>
      <c r="E10226">
        <v>2018</v>
      </c>
      <c r="F10226" t="s">
        <v>122</v>
      </c>
      <c r="G10226" t="s">
        <v>129</v>
      </c>
      <c r="H10226" t="s">
        <v>48</v>
      </c>
      <c r="I10226" t="s">
        <v>18</v>
      </c>
      <c r="J10226" t="s">
        <v>10</v>
      </c>
      <c r="K10226" t="s">
        <v>43</v>
      </c>
      <c r="L10226">
        <v>2</v>
      </c>
      <c r="M10226">
        <v>1011</v>
      </c>
      <c r="O10226" t="s">
        <v>25</v>
      </c>
      <c r="R10226" t="s">
        <v>44</v>
      </c>
      <c r="S10226" s="49" t="str">
        <f t="shared" si="1273"/>
        <v>Card</v>
      </c>
      <c r="T10226" s="3">
        <v>0.03</v>
      </c>
      <c r="U10226" s="2">
        <v>14.84</v>
      </c>
      <c r="V10226" s="2">
        <v>2.92</v>
      </c>
      <c r="W10226" s="54">
        <f>_xlfn.XLOOKUP(M10226,Market!A:A,Market!F:F,0)</f>
        <v>0.06</v>
      </c>
      <c r="X10226" s="55">
        <f t="shared" si="1274"/>
        <v>0.44519999999999998</v>
      </c>
      <c r="Y10226" s="55">
        <f t="shared" si="1275"/>
        <v>11.92</v>
      </c>
      <c r="Z10226" s="54">
        <f t="shared" si="1276"/>
        <v>0.80323450134770891</v>
      </c>
      <c r="AA10226" s="49" t="str">
        <f t="shared" ca="1" si="1277"/>
        <v>Y</v>
      </c>
      <c r="AB10226" s="49">
        <f t="shared" ca="1" si="1278"/>
        <v>6</v>
      </c>
      <c r="AC10226" s="49" t="str">
        <f t="shared" ca="1" si="1279"/>
        <v>Y</v>
      </c>
    </row>
    <row r="10227" spans="1:29" x14ac:dyDescent="0.25">
      <c r="A10227">
        <v>11946</v>
      </c>
      <c r="B10227" s="9">
        <v>43200</v>
      </c>
      <c r="C10227" s="50" t="str">
        <f t="shared" si="1272"/>
        <v>N</v>
      </c>
      <c r="D10227" s="52">
        <f>_xlfn.XLOOKUP(B10227,Cal_Date!B:B,Cal_Date!A:A,0)</f>
        <v>2</v>
      </c>
      <c r="E10227">
        <v>2018</v>
      </c>
      <c r="F10227" t="s">
        <v>122</v>
      </c>
      <c r="G10227" t="s">
        <v>129</v>
      </c>
      <c r="H10227" t="s">
        <v>48</v>
      </c>
      <c r="I10227" t="s">
        <v>18</v>
      </c>
      <c r="J10227" t="s">
        <v>10</v>
      </c>
      <c r="K10227" t="s">
        <v>43</v>
      </c>
      <c r="L10227">
        <v>1</v>
      </c>
      <c r="M10227">
        <v>1007</v>
      </c>
      <c r="O10227" t="s">
        <v>28</v>
      </c>
      <c r="R10227" t="s">
        <v>44</v>
      </c>
      <c r="S10227" s="49" t="str">
        <f t="shared" si="1273"/>
        <v>Card</v>
      </c>
      <c r="T10227" s="3">
        <v>0.03</v>
      </c>
      <c r="U10227" s="2">
        <v>7.6229999999999993</v>
      </c>
      <c r="V10227" s="2">
        <v>1.46</v>
      </c>
      <c r="W10227" s="54">
        <f>_xlfn.XLOOKUP(M10227,Market!A:A,Market!F:F,0)</f>
        <v>8.8999999999999996E-2</v>
      </c>
      <c r="X10227" s="55">
        <f t="shared" si="1274"/>
        <v>0.22868999999999998</v>
      </c>
      <c r="Y10227" s="55">
        <f t="shared" si="1275"/>
        <v>6.1629999999999994</v>
      </c>
      <c r="Z10227" s="54">
        <f t="shared" si="1276"/>
        <v>0.80847435392889933</v>
      </c>
      <c r="AA10227" s="49" t="str">
        <f t="shared" ca="1" si="1277"/>
        <v>Y</v>
      </c>
      <c r="AB10227" s="49">
        <f t="shared" ca="1" si="1278"/>
        <v>6</v>
      </c>
      <c r="AC10227" s="49" t="str">
        <f t="shared" ca="1" si="1279"/>
        <v>Y</v>
      </c>
    </row>
    <row r="10228" spans="1:29" x14ac:dyDescent="0.25">
      <c r="A10228">
        <v>11947</v>
      </c>
      <c r="B10228" s="9">
        <v>43200</v>
      </c>
      <c r="C10228" s="50" t="str">
        <f t="shared" si="1272"/>
        <v>N</v>
      </c>
      <c r="D10228" s="52">
        <f>_xlfn.XLOOKUP(B10228,Cal_Date!B:B,Cal_Date!A:A,0)</f>
        <v>2</v>
      </c>
      <c r="E10228">
        <v>2018</v>
      </c>
      <c r="F10228" t="s">
        <v>122</v>
      </c>
      <c r="G10228" t="s">
        <v>129</v>
      </c>
      <c r="H10228" t="s">
        <v>11</v>
      </c>
      <c r="I10228" t="s">
        <v>11</v>
      </c>
      <c r="J10228" t="s">
        <v>15</v>
      </c>
      <c r="K10228" t="s">
        <v>42</v>
      </c>
      <c r="L10228">
        <v>1</v>
      </c>
      <c r="M10228">
        <v>1007</v>
      </c>
      <c r="O10228" t="s">
        <v>28</v>
      </c>
      <c r="R10228" t="s">
        <v>46</v>
      </c>
      <c r="S10228" s="49" t="str">
        <f t="shared" si="1273"/>
        <v>Card</v>
      </c>
      <c r="T10228" s="3">
        <v>0.04</v>
      </c>
      <c r="U10228" s="2">
        <v>3.2669999999999999</v>
      </c>
      <c r="V10228" s="2">
        <v>0.99</v>
      </c>
      <c r="W10228" s="54">
        <f>_xlfn.XLOOKUP(M10228,Market!A:A,Market!F:F,0)</f>
        <v>8.8999999999999996E-2</v>
      </c>
      <c r="X10228" s="55">
        <f t="shared" si="1274"/>
        <v>0.13067999999999999</v>
      </c>
      <c r="Y10228" s="55">
        <f t="shared" si="1275"/>
        <v>2.2770000000000001</v>
      </c>
      <c r="Z10228" s="54">
        <f t="shared" si="1276"/>
        <v>0.69696969696969702</v>
      </c>
      <c r="AA10228" s="49" t="str">
        <f t="shared" ca="1" si="1277"/>
        <v>Y</v>
      </c>
      <c r="AB10228" s="49">
        <f t="shared" ca="1" si="1278"/>
        <v>6</v>
      </c>
      <c r="AC10228" s="49" t="str">
        <f t="shared" ca="1" si="1279"/>
        <v>Y</v>
      </c>
    </row>
    <row r="10229" spans="1:29" x14ac:dyDescent="0.25">
      <c r="A10229">
        <v>11948</v>
      </c>
      <c r="B10229" s="9">
        <v>43200</v>
      </c>
      <c r="C10229" s="50" t="str">
        <f t="shared" si="1272"/>
        <v>N</v>
      </c>
      <c r="D10229" s="52">
        <f>_xlfn.XLOOKUP(B10229,Cal_Date!B:B,Cal_Date!A:A,0)</f>
        <v>2</v>
      </c>
      <c r="E10229">
        <v>2018</v>
      </c>
      <c r="F10229" t="s">
        <v>122</v>
      </c>
      <c r="G10229" t="s">
        <v>129</v>
      </c>
      <c r="H10229" t="s">
        <v>11</v>
      </c>
      <c r="I10229" t="s">
        <v>11</v>
      </c>
      <c r="J10229" t="s">
        <v>15</v>
      </c>
      <c r="K10229" t="s">
        <v>42</v>
      </c>
      <c r="L10229">
        <v>1</v>
      </c>
      <c r="M10229">
        <v>1008</v>
      </c>
      <c r="O10229" t="s">
        <v>28</v>
      </c>
      <c r="R10229" t="s">
        <v>44</v>
      </c>
      <c r="S10229" s="49" t="str">
        <f t="shared" si="1273"/>
        <v>Card</v>
      </c>
      <c r="T10229" s="3">
        <v>0.03</v>
      </c>
      <c r="U10229" s="2">
        <v>3.2669999999999999</v>
      </c>
      <c r="V10229" s="2">
        <v>0.99</v>
      </c>
      <c r="W10229" s="54">
        <f>_xlfn.XLOOKUP(M10229,Market!A:A,Market!F:F,0)</f>
        <v>8.8999999999999996E-2</v>
      </c>
      <c r="X10229" s="55">
        <f t="shared" si="1274"/>
        <v>9.801E-2</v>
      </c>
      <c r="Y10229" s="55">
        <f t="shared" si="1275"/>
        <v>2.2770000000000001</v>
      </c>
      <c r="Z10229" s="54">
        <f t="shared" si="1276"/>
        <v>0.69696969696969702</v>
      </c>
      <c r="AA10229" s="49" t="str">
        <f t="shared" ca="1" si="1277"/>
        <v>Y</v>
      </c>
      <c r="AB10229" s="49">
        <f t="shared" ca="1" si="1278"/>
        <v>6</v>
      </c>
      <c r="AC10229" s="49" t="str">
        <f t="shared" ca="1" si="1279"/>
        <v>Y</v>
      </c>
    </row>
    <row r="10230" spans="1:29" x14ac:dyDescent="0.25">
      <c r="A10230">
        <v>11949</v>
      </c>
      <c r="B10230" s="9">
        <v>43200</v>
      </c>
      <c r="C10230" s="50" t="str">
        <f t="shared" si="1272"/>
        <v>N</v>
      </c>
      <c r="D10230" s="52">
        <f>_xlfn.XLOOKUP(B10230,Cal_Date!B:B,Cal_Date!A:A,0)</f>
        <v>2</v>
      </c>
      <c r="E10230">
        <v>2018</v>
      </c>
      <c r="F10230" t="s">
        <v>122</v>
      </c>
      <c r="G10230" t="s">
        <v>129</v>
      </c>
      <c r="H10230" t="s">
        <v>11</v>
      </c>
      <c r="I10230" t="s">
        <v>18</v>
      </c>
      <c r="J10230" t="s">
        <v>15</v>
      </c>
      <c r="K10230" t="s">
        <v>42</v>
      </c>
      <c r="L10230">
        <v>2</v>
      </c>
      <c r="M10230">
        <v>1004</v>
      </c>
      <c r="O10230" t="s">
        <v>28</v>
      </c>
      <c r="R10230" t="s">
        <v>46</v>
      </c>
      <c r="S10230" s="49" t="str">
        <f t="shared" si="1273"/>
        <v>Card</v>
      </c>
      <c r="T10230" s="3">
        <v>0.04</v>
      </c>
      <c r="U10230" s="2">
        <v>6.36</v>
      </c>
      <c r="V10230" s="2">
        <v>3.04</v>
      </c>
      <c r="W10230" s="54">
        <f>_xlfn.XLOOKUP(M10230,Market!A:A,Market!F:F,0)</f>
        <v>0.06</v>
      </c>
      <c r="X10230" s="55">
        <f t="shared" si="1274"/>
        <v>0.25440000000000002</v>
      </c>
      <c r="Y10230" s="55">
        <f t="shared" si="1275"/>
        <v>3.3200000000000003</v>
      </c>
      <c r="Z10230" s="54">
        <f t="shared" si="1276"/>
        <v>0.5220125786163522</v>
      </c>
      <c r="AA10230" s="49" t="str">
        <f t="shared" ca="1" si="1277"/>
        <v>Y</v>
      </c>
      <c r="AB10230" s="49">
        <f t="shared" ca="1" si="1278"/>
        <v>6</v>
      </c>
      <c r="AC10230" s="49" t="str">
        <f t="shared" ca="1" si="1279"/>
        <v>Y</v>
      </c>
    </row>
    <row r="10231" spans="1:29" x14ac:dyDescent="0.25">
      <c r="A10231">
        <v>11950</v>
      </c>
      <c r="B10231" s="9">
        <v>43200</v>
      </c>
      <c r="C10231" s="50" t="str">
        <f t="shared" si="1272"/>
        <v>N</v>
      </c>
      <c r="D10231" s="52">
        <f>_xlfn.XLOOKUP(B10231,Cal_Date!B:B,Cal_Date!A:A,0)</f>
        <v>2</v>
      </c>
      <c r="E10231">
        <v>2018</v>
      </c>
      <c r="F10231" t="s">
        <v>122</v>
      </c>
      <c r="G10231" t="s">
        <v>129</v>
      </c>
      <c r="H10231" t="s">
        <v>48</v>
      </c>
      <c r="I10231" t="s">
        <v>18</v>
      </c>
      <c r="J10231" t="s">
        <v>10</v>
      </c>
      <c r="K10231" t="s">
        <v>43</v>
      </c>
      <c r="L10231">
        <v>1</v>
      </c>
      <c r="M10231">
        <v>1003</v>
      </c>
      <c r="O10231" t="s">
        <v>25</v>
      </c>
      <c r="R10231" t="s">
        <v>44</v>
      </c>
      <c r="S10231" s="49" t="str">
        <f t="shared" si="1273"/>
        <v>Card</v>
      </c>
      <c r="T10231" s="3">
        <v>0.03</v>
      </c>
      <c r="U10231" s="2">
        <v>7.42</v>
      </c>
      <c r="V10231" s="2">
        <v>1.46</v>
      </c>
      <c r="W10231" s="54">
        <f>_xlfn.XLOOKUP(M10231,Market!A:A,Market!F:F,0)</f>
        <v>0.06</v>
      </c>
      <c r="X10231" s="55">
        <f t="shared" si="1274"/>
        <v>0.22259999999999999</v>
      </c>
      <c r="Y10231" s="55">
        <f t="shared" si="1275"/>
        <v>5.96</v>
      </c>
      <c r="Z10231" s="54">
        <f t="shared" si="1276"/>
        <v>0.80323450134770891</v>
      </c>
      <c r="AA10231" s="49" t="str">
        <f t="shared" ca="1" si="1277"/>
        <v>Y</v>
      </c>
      <c r="AB10231" s="49">
        <f t="shared" ca="1" si="1278"/>
        <v>6</v>
      </c>
      <c r="AC10231" s="49" t="str">
        <f t="shared" ca="1" si="1279"/>
        <v>Y</v>
      </c>
    </row>
    <row r="10232" spans="1:29" x14ac:dyDescent="0.25">
      <c r="A10232">
        <v>11951</v>
      </c>
      <c r="B10232" s="9">
        <v>43200</v>
      </c>
      <c r="C10232" s="50" t="str">
        <f t="shared" si="1272"/>
        <v>N</v>
      </c>
      <c r="D10232" s="52">
        <f>_xlfn.XLOOKUP(B10232,Cal_Date!B:B,Cal_Date!A:A,0)</f>
        <v>2</v>
      </c>
      <c r="E10232">
        <v>2018</v>
      </c>
      <c r="F10232" t="s">
        <v>122</v>
      </c>
      <c r="G10232" t="s">
        <v>129</v>
      </c>
      <c r="H10232" t="s">
        <v>14</v>
      </c>
      <c r="I10232" t="s">
        <v>18</v>
      </c>
      <c r="J10232" t="s">
        <v>15</v>
      </c>
      <c r="K10232" t="s">
        <v>43</v>
      </c>
      <c r="L10232">
        <v>2</v>
      </c>
      <c r="M10232">
        <v>1002</v>
      </c>
      <c r="O10232" t="s">
        <v>28</v>
      </c>
      <c r="R10232" t="s">
        <v>47</v>
      </c>
      <c r="S10232" s="49" t="str">
        <f t="shared" si="1273"/>
        <v>Card</v>
      </c>
      <c r="T10232" s="3">
        <v>3.5000000000000003E-2</v>
      </c>
      <c r="U10232" s="2">
        <v>10.600000000000001</v>
      </c>
      <c r="V10232" s="2">
        <v>4.2</v>
      </c>
      <c r="W10232" s="54">
        <f>_xlfn.XLOOKUP(M10232,Market!A:A,Market!F:F,0)</f>
        <v>0.06</v>
      </c>
      <c r="X10232" s="55">
        <f t="shared" si="1274"/>
        <v>0.37100000000000011</v>
      </c>
      <c r="Y10232" s="55">
        <f t="shared" si="1275"/>
        <v>6.4000000000000012</v>
      </c>
      <c r="Z10232" s="54">
        <f t="shared" si="1276"/>
        <v>0.60377358490566047</v>
      </c>
      <c r="AA10232" s="49" t="str">
        <f t="shared" ca="1" si="1277"/>
        <v>Y</v>
      </c>
      <c r="AB10232" s="49">
        <f t="shared" ca="1" si="1278"/>
        <v>6</v>
      </c>
      <c r="AC10232" s="49" t="str">
        <f t="shared" ca="1" si="1279"/>
        <v>Y</v>
      </c>
    </row>
    <row r="10233" spans="1:29" x14ac:dyDescent="0.25">
      <c r="A10233">
        <v>11952</v>
      </c>
      <c r="B10233" s="9">
        <v>43200</v>
      </c>
      <c r="C10233" s="50" t="str">
        <f t="shared" si="1272"/>
        <v>N</v>
      </c>
      <c r="D10233" s="52">
        <f>_xlfn.XLOOKUP(B10233,Cal_Date!B:B,Cal_Date!A:A,0)</f>
        <v>2</v>
      </c>
      <c r="E10233">
        <v>2018</v>
      </c>
      <c r="F10233" t="s">
        <v>122</v>
      </c>
      <c r="G10233" t="s">
        <v>129</v>
      </c>
      <c r="H10233" t="s">
        <v>14</v>
      </c>
      <c r="I10233" t="s">
        <v>18</v>
      </c>
      <c r="J10233" t="s">
        <v>15</v>
      </c>
      <c r="K10233" t="s">
        <v>43</v>
      </c>
      <c r="L10233">
        <v>1</v>
      </c>
      <c r="M10233">
        <v>1007</v>
      </c>
      <c r="O10233" t="s">
        <v>28</v>
      </c>
      <c r="R10233" t="s">
        <v>47</v>
      </c>
      <c r="S10233" s="49" t="str">
        <f t="shared" si="1273"/>
        <v>Card</v>
      </c>
      <c r="T10233" s="3">
        <v>3.5000000000000003E-2</v>
      </c>
      <c r="U10233" s="2">
        <v>5.4450000000000003</v>
      </c>
      <c r="V10233" s="2">
        <v>2.1</v>
      </c>
      <c r="W10233" s="54">
        <f>_xlfn.XLOOKUP(M10233,Market!A:A,Market!F:F,0)</f>
        <v>8.8999999999999996E-2</v>
      </c>
      <c r="X10233" s="55">
        <f t="shared" si="1274"/>
        <v>0.19057500000000002</v>
      </c>
      <c r="Y10233" s="55">
        <f t="shared" si="1275"/>
        <v>3.3450000000000002</v>
      </c>
      <c r="Z10233" s="54">
        <f t="shared" si="1276"/>
        <v>0.61432506887052341</v>
      </c>
      <c r="AA10233" s="49" t="str">
        <f t="shared" ca="1" si="1277"/>
        <v>Y</v>
      </c>
      <c r="AB10233" s="49">
        <f t="shared" ca="1" si="1278"/>
        <v>6</v>
      </c>
      <c r="AC10233" s="49" t="str">
        <f t="shared" ca="1" si="1279"/>
        <v>Y</v>
      </c>
    </row>
    <row r="10234" spans="1:29" x14ac:dyDescent="0.25">
      <c r="A10234">
        <v>11953</v>
      </c>
      <c r="B10234" s="9">
        <v>43200</v>
      </c>
      <c r="C10234" s="50" t="str">
        <f t="shared" si="1272"/>
        <v>N</v>
      </c>
      <c r="D10234" s="52">
        <f>_xlfn.XLOOKUP(B10234,Cal_Date!B:B,Cal_Date!A:A,0)</f>
        <v>2</v>
      </c>
      <c r="E10234">
        <v>2018</v>
      </c>
      <c r="F10234" t="s">
        <v>122</v>
      </c>
      <c r="G10234" t="s">
        <v>129</v>
      </c>
      <c r="H10234" t="s">
        <v>11</v>
      </c>
      <c r="I10234" t="s">
        <v>18</v>
      </c>
      <c r="J10234" t="s">
        <v>15</v>
      </c>
      <c r="K10234" t="s">
        <v>42</v>
      </c>
      <c r="L10234">
        <v>2</v>
      </c>
      <c r="M10234">
        <v>1008</v>
      </c>
      <c r="O10234" t="s">
        <v>28</v>
      </c>
      <c r="R10234" t="s">
        <v>46</v>
      </c>
      <c r="S10234" s="49" t="str">
        <f t="shared" si="1273"/>
        <v>Card</v>
      </c>
      <c r="T10234" s="3">
        <v>0.04</v>
      </c>
      <c r="U10234" s="2">
        <v>6.5339999999999998</v>
      </c>
      <c r="V10234" s="2">
        <v>3.04</v>
      </c>
      <c r="W10234" s="54">
        <f>_xlfn.XLOOKUP(M10234,Market!A:A,Market!F:F,0)</f>
        <v>8.8999999999999996E-2</v>
      </c>
      <c r="X10234" s="55">
        <f t="shared" si="1274"/>
        <v>0.26135999999999998</v>
      </c>
      <c r="Y10234" s="55">
        <f t="shared" si="1275"/>
        <v>3.4939999999999998</v>
      </c>
      <c r="Z10234" s="54">
        <f t="shared" si="1276"/>
        <v>0.53474135292317104</v>
      </c>
      <c r="AA10234" s="49" t="str">
        <f t="shared" ca="1" si="1277"/>
        <v>Y</v>
      </c>
      <c r="AB10234" s="49">
        <f t="shared" ca="1" si="1278"/>
        <v>6</v>
      </c>
      <c r="AC10234" s="49" t="str">
        <f t="shared" ca="1" si="1279"/>
        <v>Y</v>
      </c>
    </row>
    <row r="10235" spans="1:29" x14ac:dyDescent="0.25">
      <c r="A10235">
        <v>11954</v>
      </c>
      <c r="B10235" s="9">
        <v>43200</v>
      </c>
      <c r="C10235" s="50" t="str">
        <f t="shared" si="1272"/>
        <v>N</v>
      </c>
      <c r="D10235" s="52">
        <f>_xlfn.XLOOKUP(B10235,Cal_Date!B:B,Cal_Date!A:A,0)</f>
        <v>2</v>
      </c>
      <c r="E10235">
        <v>2018</v>
      </c>
      <c r="F10235" t="s">
        <v>122</v>
      </c>
      <c r="G10235" t="s">
        <v>129</v>
      </c>
      <c r="H10235" t="s">
        <v>11</v>
      </c>
      <c r="I10235" t="s">
        <v>11</v>
      </c>
      <c r="J10235" t="s">
        <v>15</v>
      </c>
      <c r="K10235" t="s">
        <v>42</v>
      </c>
      <c r="L10235">
        <v>1</v>
      </c>
      <c r="M10235">
        <v>1008</v>
      </c>
      <c r="O10235" t="s">
        <v>28</v>
      </c>
      <c r="R10235" t="s">
        <v>46</v>
      </c>
      <c r="S10235" s="49" t="str">
        <f t="shared" si="1273"/>
        <v>Card</v>
      </c>
      <c r="T10235" s="3">
        <v>0.04</v>
      </c>
      <c r="U10235" s="2">
        <v>3.2669999999999999</v>
      </c>
      <c r="V10235" s="2">
        <v>0.99</v>
      </c>
      <c r="W10235" s="54">
        <f>_xlfn.XLOOKUP(M10235,Market!A:A,Market!F:F,0)</f>
        <v>8.8999999999999996E-2</v>
      </c>
      <c r="X10235" s="55">
        <f t="shared" si="1274"/>
        <v>0.13067999999999999</v>
      </c>
      <c r="Y10235" s="55">
        <f t="shared" si="1275"/>
        <v>2.2770000000000001</v>
      </c>
      <c r="Z10235" s="54">
        <f t="shared" si="1276"/>
        <v>0.69696969696969702</v>
      </c>
      <c r="AA10235" s="49" t="str">
        <f t="shared" ca="1" si="1277"/>
        <v>Y</v>
      </c>
      <c r="AB10235" s="49">
        <f t="shared" ca="1" si="1278"/>
        <v>6</v>
      </c>
      <c r="AC10235" s="49" t="str">
        <f t="shared" ca="1" si="1279"/>
        <v>Y</v>
      </c>
    </row>
    <row r="10236" spans="1:29" x14ac:dyDescent="0.25">
      <c r="A10236">
        <v>11955</v>
      </c>
      <c r="B10236" s="9">
        <v>43200</v>
      </c>
      <c r="C10236" s="50" t="str">
        <f t="shared" si="1272"/>
        <v>N</v>
      </c>
      <c r="D10236" s="52">
        <f>_xlfn.XLOOKUP(B10236,Cal_Date!B:B,Cal_Date!A:A,0)</f>
        <v>2</v>
      </c>
      <c r="E10236">
        <v>2018</v>
      </c>
      <c r="F10236" t="s">
        <v>122</v>
      </c>
      <c r="G10236" t="s">
        <v>129</v>
      </c>
      <c r="H10236" t="s">
        <v>11</v>
      </c>
      <c r="I10236" t="s">
        <v>11</v>
      </c>
      <c r="J10236" t="s">
        <v>15</v>
      </c>
      <c r="K10236" t="s">
        <v>42</v>
      </c>
      <c r="L10236">
        <v>1</v>
      </c>
      <c r="M10236">
        <v>1000</v>
      </c>
      <c r="O10236" t="s">
        <v>25</v>
      </c>
      <c r="R10236" t="s">
        <v>44</v>
      </c>
      <c r="S10236" s="49" t="str">
        <f t="shared" si="1273"/>
        <v>Card</v>
      </c>
      <c r="T10236" s="3">
        <v>0.03</v>
      </c>
      <c r="U10236" s="2">
        <v>3.24</v>
      </c>
      <c r="V10236" s="2">
        <v>0.99</v>
      </c>
      <c r="W10236" s="54">
        <f>_xlfn.XLOOKUP(M10236,Market!A:A,Market!F:F,0)</f>
        <v>0.08</v>
      </c>
      <c r="X10236" s="55">
        <f t="shared" si="1274"/>
        <v>9.7200000000000009E-2</v>
      </c>
      <c r="Y10236" s="55">
        <f t="shared" si="1275"/>
        <v>2.25</v>
      </c>
      <c r="Z10236" s="54">
        <f t="shared" si="1276"/>
        <v>0.69444444444444442</v>
      </c>
      <c r="AA10236" s="49" t="str">
        <f t="shared" ca="1" si="1277"/>
        <v>Y</v>
      </c>
      <c r="AB10236" s="49">
        <f t="shared" ca="1" si="1278"/>
        <v>6</v>
      </c>
      <c r="AC10236" s="49" t="str">
        <f t="shared" ca="1" si="1279"/>
        <v>Y</v>
      </c>
    </row>
    <row r="10237" spans="1:29" x14ac:dyDescent="0.25">
      <c r="A10237">
        <v>11956</v>
      </c>
      <c r="B10237" s="9">
        <v>43200</v>
      </c>
      <c r="C10237" s="50" t="str">
        <f t="shared" si="1272"/>
        <v>N</v>
      </c>
      <c r="D10237" s="52">
        <f>_xlfn.XLOOKUP(B10237,Cal_Date!B:B,Cal_Date!A:A,0)</f>
        <v>2</v>
      </c>
      <c r="E10237">
        <v>2018</v>
      </c>
      <c r="F10237" t="s">
        <v>122</v>
      </c>
      <c r="G10237" t="s">
        <v>129</v>
      </c>
      <c r="H10237" t="s">
        <v>11</v>
      </c>
      <c r="I10237" t="s">
        <v>11</v>
      </c>
      <c r="J10237" t="s">
        <v>15</v>
      </c>
      <c r="K10237" t="s">
        <v>42</v>
      </c>
      <c r="L10237">
        <v>1</v>
      </c>
      <c r="M10237">
        <v>1000</v>
      </c>
      <c r="O10237" t="s">
        <v>25</v>
      </c>
      <c r="R10237" t="s">
        <v>46</v>
      </c>
      <c r="S10237" s="49" t="str">
        <f t="shared" si="1273"/>
        <v>Card</v>
      </c>
      <c r="T10237" s="3">
        <v>0.04</v>
      </c>
      <c r="U10237" s="2">
        <v>3.24</v>
      </c>
      <c r="V10237" s="2">
        <v>0.99</v>
      </c>
      <c r="W10237" s="54">
        <f>_xlfn.XLOOKUP(M10237,Market!A:A,Market!F:F,0)</f>
        <v>0.08</v>
      </c>
      <c r="X10237" s="55">
        <f t="shared" si="1274"/>
        <v>0.12960000000000002</v>
      </c>
      <c r="Y10237" s="55">
        <f t="shared" si="1275"/>
        <v>2.25</v>
      </c>
      <c r="Z10237" s="54">
        <f t="shared" si="1276"/>
        <v>0.69444444444444442</v>
      </c>
      <c r="AA10237" s="49" t="str">
        <f t="shared" ca="1" si="1277"/>
        <v>Y</v>
      </c>
      <c r="AB10237" s="49">
        <f t="shared" ca="1" si="1278"/>
        <v>6</v>
      </c>
      <c r="AC10237" s="49" t="str">
        <f t="shared" ca="1" si="1279"/>
        <v>Y</v>
      </c>
    </row>
    <row r="10238" spans="1:29" x14ac:dyDescent="0.25">
      <c r="A10238">
        <v>11957</v>
      </c>
      <c r="B10238" s="9">
        <v>43200</v>
      </c>
      <c r="C10238" s="50" t="str">
        <f t="shared" si="1272"/>
        <v>N</v>
      </c>
      <c r="D10238" s="52">
        <f>_xlfn.XLOOKUP(B10238,Cal_Date!B:B,Cal_Date!A:A,0)</f>
        <v>2</v>
      </c>
      <c r="E10238">
        <v>2018</v>
      </c>
      <c r="F10238" t="s">
        <v>122</v>
      </c>
      <c r="G10238" t="s">
        <v>129</v>
      </c>
      <c r="H10238" t="s">
        <v>11</v>
      </c>
      <c r="I10238" t="s">
        <v>11</v>
      </c>
      <c r="J10238" t="s">
        <v>15</v>
      </c>
      <c r="K10238" t="s">
        <v>42</v>
      </c>
      <c r="L10238">
        <v>1</v>
      </c>
      <c r="M10238">
        <v>1000</v>
      </c>
      <c r="O10238" t="s">
        <v>25</v>
      </c>
      <c r="R10238" t="s">
        <v>47</v>
      </c>
      <c r="S10238" s="49" t="str">
        <f t="shared" si="1273"/>
        <v>Card</v>
      </c>
      <c r="T10238" s="3">
        <v>3.5000000000000003E-2</v>
      </c>
      <c r="U10238" s="2">
        <v>3.24</v>
      </c>
      <c r="V10238" s="2">
        <v>0.99</v>
      </c>
      <c r="W10238" s="54">
        <f>_xlfn.XLOOKUP(M10238,Market!A:A,Market!F:F,0)</f>
        <v>0.08</v>
      </c>
      <c r="X10238" s="55">
        <f t="shared" si="1274"/>
        <v>0.11340000000000001</v>
      </c>
      <c r="Y10238" s="55">
        <f t="shared" si="1275"/>
        <v>2.25</v>
      </c>
      <c r="Z10238" s="54">
        <f t="shared" si="1276"/>
        <v>0.69444444444444442</v>
      </c>
      <c r="AA10238" s="49" t="str">
        <f t="shared" ca="1" si="1277"/>
        <v>Y</v>
      </c>
      <c r="AB10238" s="49">
        <f t="shared" ca="1" si="1278"/>
        <v>6</v>
      </c>
      <c r="AC10238" s="49" t="str">
        <f t="shared" ca="1" si="1279"/>
        <v>Y</v>
      </c>
    </row>
    <row r="10239" spans="1:29" x14ac:dyDescent="0.25">
      <c r="A10239">
        <v>11958</v>
      </c>
      <c r="B10239" s="9">
        <v>43200</v>
      </c>
      <c r="C10239" s="50" t="str">
        <f t="shared" si="1272"/>
        <v>N</v>
      </c>
      <c r="D10239" s="52">
        <f>_xlfn.XLOOKUP(B10239,Cal_Date!B:B,Cal_Date!A:A,0)</f>
        <v>2</v>
      </c>
      <c r="E10239">
        <v>2018</v>
      </c>
      <c r="F10239" t="s">
        <v>122</v>
      </c>
      <c r="G10239" t="s">
        <v>129</v>
      </c>
      <c r="H10239" t="s">
        <v>48</v>
      </c>
      <c r="I10239" t="s">
        <v>18</v>
      </c>
      <c r="J10239" t="s">
        <v>10</v>
      </c>
      <c r="K10239" t="s">
        <v>43</v>
      </c>
      <c r="L10239">
        <v>2</v>
      </c>
      <c r="M10239">
        <v>1001</v>
      </c>
      <c r="O10239" t="s">
        <v>25</v>
      </c>
      <c r="R10239" t="s">
        <v>44</v>
      </c>
      <c r="S10239" s="49" t="str">
        <f t="shared" si="1273"/>
        <v>Card</v>
      </c>
      <c r="T10239" s="3">
        <v>0.03</v>
      </c>
      <c r="U10239" s="2">
        <v>14.84</v>
      </c>
      <c r="V10239" s="2">
        <v>2.92</v>
      </c>
      <c r="W10239" s="54">
        <f>_xlfn.XLOOKUP(M10239,Market!A:A,Market!F:F,0)</f>
        <v>0.06</v>
      </c>
      <c r="X10239" s="55">
        <f t="shared" si="1274"/>
        <v>0.44519999999999998</v>
      </c>
      <c r="Y10239" s="55">
        <f t="shared" si="1275"/>
        <v>11.92</v>
      </c>
      <c r="Z10239" s="54">
        <f t="shared" si="1276"/>
        <v>0.80323450134770891</v>
      </c>
      <c r="AA10239" s="49" t="str">
        <f t="shared" ca="1" si="1277"/>
        <v>Y</v>
      </c>
      <c r="AB10239" s="49">
        <f t="shared" ca="1" si="1278"/>
        <v>6</v>
      </c>
      <c r="AC10239" s="49" t="str">
        <f t="shared" ca="1" si="1279"/>
        <v>Y</v>
      </c>
    </row>
    <row r="10240" spans="1:29" x14ac:dyDescent="0.25">
      <c r="A10240">
        <v>11959</v>
      </c>
      <c r="B10240" s="9">
        <v>43200</v>
      </c>
      <c r="C10240" s="50" t="str">
        <f t="shared" si="1272"/>
        <v>N</v>
      </c>
      <c r="D10240" s="52">
        <f>_xlfn.XLOOKUP(B10240,Cal_Date!B:B,Cal_Date!A:A,0)</f>
        <v>2</v>
      </c>
      <c r="E10240">
        <v>2018</v>
      </c>
      <c r="F10240" t="s">
        <v>122</v>
      </c>
      <c r="G10240" t="s">
        <v>129</v>
      </c>
      <c r="H10240" t="s">
        <v>14</v>
      </c>
      <c r="I10240" t="s">
        <v>18</v>
      </c>
      <c r="J10240" t="s">
        <v>15</v>
      </c>
      <c r="K10240" t="s">
        <v>43</v>
      </c>
      <c r="L10240">
        <v>1</v>
      </c>
      <c r="M10240">
        <v>1000</v>
      </c>
      <c r="O10240" t="s">
        <v>25</v>
      </c>
      <c r="R10240" t="s">
        <v>47</v>
      </c>
      <c r="S10240" s="49" t="str">
        <f t="shared" si="1273"/>
        <v>Card</v>
      </c>
      <c r="T10240" s="3">
        <v>3.5000000000000003E-2</v>
      </c>
      <c r="U10240" s="2">
        <v>5.4</v>
      </c>
      <c r="V10240" s="2">
        <v>2.2200000000000002</v>
      </c>
      <c r="W10240" s="54">
        <f>_xlfn.XLOOKUP(M10240,Market!A:A,Market!F:F,0)</f>
        <v>0.08</v>
      </c>
      <c r="X10240" s="55">
        <f t="shared" si="1274"/>
        <v>0.18900000000000003</v>
      </c>
      <c r="Y10240" s="55">
        <f t="shared" si="1275"/>
        <v>3.18</v>
      </c>
      <c r="Z10240" s="54">
        <f t="shared" si="1276"/>
        <v>0.58888888888888891</v>
      </c>
      <c r="AA10240" s="49" t="str">
        <f t="shared" ca="1" si="1277"/>
        <v>Y</v>
      </c>
      <c r="AB10240" s="49">
        <f t="shared" ca="1" si="1278"/>
        <v>6</v>
      </c>
      <c r="AC10240" s="49" t="str">
        <f t="shared" ca="1" si="1279"/>
        <v>Y</v>
      </c>
    </row>
    <row r="10241" spans="1:29" x14ac:dyDescent="0.25">
      <c r="A10241">
        <v>11960</v>
      </c>
      <c r="B10241" s="9">
        <v>43200</v>
      </c>
      <c r="C10241" s="50" t="str">
        <f t="shared" si="1272"/>
        <v>N</v>
      </c>
      <c r="D10241" s="52">
        <f>_xlfn.XLOOKUP(B10241,Cal_Date!B:B,Cal_Date!A:A,0)</f>
        <v>2</v>
      </c>
      <c r="E10241">
        <v>2018</v>
      </c>
      <c r="F10241" t="s">
        <v>122</v>
      </c>
      <c r="G10241" t="s">
        <v>129</v>
      </c>
      <c r="H10241" t="s">
        <v>48</v>
      </c>
      <c r="I10241" t="s">
        <v>18</v>
      </c>
      <c r="J10241" t="s">
        <v>10</v>
      </c>
      <c r="K10241" t="s">
        <v>43</v>
      </c>
      <c r="L10241">
        <v>1</v>
      </c>
      <c r="M10241">
        <v>1000</v>
      </c>
      <c r="O10241" t="s">
        <v>25</v>
      </c>
      <c r="R10241" t="s">
        <v>47</v>
      </c>
      <c r="S10241" s="49" t="str">
        <f t="shared" si="1273"/>
        <v>Card</v>
      </c>
      <c r="T10241" s="3">
        <v>3.5000000000000003E-2</v>
      </c>
      <c r="U10241" s="2">
        <v>7.5600000000000005</v>
      </c>
      <c r="V10241" s="2">
        <v>1.46</v>
      </c>
      <c r="W10241" s="54">
        <f>_xlfn.XLOOKUP(M10241,Market!A:A,Market!F:F,0)</f>
        <v>0.08</v>
      </c>
      <c r="X10241" s="55">
        <f t="shared" si="1274"/>
        <v>0.26460000000000006</v>
      </c>
      <c r="Y10241" s="55">
        <f t="shared" si="1275"/>
        <v>6.1000000000000005</v>
      </c>
      <c r="Z10241" s="54">
        <f t="shared" si="1276"/>
        <v>0.80687830687830686</v>
      </c>
      <c r="AA10241" s="49" t="str">
        <f t="shared" ca="1" si="1277"/>
        <v>Y</v>
      </c>
      <c r="AB10241" s="49">
        <f t="shared" ca="1" si="1278"/>
        <v>6</v>
      </c>
      <c r="AC10241" s="49" t="str">
        <f t="shared" ca="1" si="1279"/>
        <v>Y</v>
      </c>
    </row>
    <row r="10242" spans="1:29" x14ac:dyDescent="0.25">
      <c r="A10242">
        <v>11961</v>
      </c>
      <c r="B10242" s="9">
        <v>43200</v>
      </c>
      <c r="C10242" s="50" t="str">
        <f t="shared" si="1272"/>
        <v>N</v>
      </c>
      <c r="D10242" s="52">
        <f>_xlfn.XLOOKUP(B10242,Cal_Date!B:B,Cal_Date!A:A,0)</f>
        <v>2</v>
      </c>
      <c r="E10242">
        <v>2018</v>
      </c>
      <c r="F10242" t="s">
        <v>122</v>
      </c>
      <c r="G10242" t="s">
        <v>129</v>
      </c>
      <c r="H10242" t="s">
        <v>11</v>
      </c>
      <c r="I10242" t="s">
        <v>11</v>
      </c>
      <c r="J10242" t="s">
        <v>15</v>
      </c>
      <c r="K10242" t="s">
        <v>42</v>
      </c>
      <c r="L10242">
        <v>1</v>
      </c>
      <c r="M10242">
        <v>1004</v>
      </c>
      <c r="O10242" t="s">
        <v>28</v>
      </c>
      <c r="R10242" t="s">
        <v>44</v>
      </c>
      <c r="S10242" s="49" t="str">
        <f t="shared" si="1273"/>
        <v>Card</v>
      </c>
      <c r="T10242" s="3">
        <v>0.03</v>
      </c>
      <c r="U10242" s="2">
        <v>3.18</v>
      </c>
      <c r="V10242" s="2">
        <v>0.99</v>
      </c>
      <c r="W10242" s="54">
        <f>_xlfn.XLOOKUP(M10242,Market!A:A,Market!F:F,0)</f>
        <v>0.06</v>
      </c>
      <c r="X10242" s="55">
        <f t="shared" si="1274"/>
        <v>9.5399999999999999E-2</v>
      </c>
      <c r="Y10242" s="55">
        <f t="shared" si="1275"/>
        <v>2.1900000000000004</v>
      </c>
      <c r="Z10242" s="54">
        <f t="shared" si="1276"/>
        <v>0.68867924528301894</v>
      </c>
      <c r="AA10242" s="49" t="str">
        <f t="shared" ca="1" si="1277"/>
        <v>Y</v>
      </c>
      <c r="AB10242" s="49">
        <f t="shared" ca="1" si="1278"/>
        <v>6</v>
      </c>
      <c r="AC10242" s="49" t="str">
        <f t="shared" ca="1" si="1279"/>
        <v>Y</v>
      </c>
    </row>
    <row r="10243" spans="1:29" x14ac:dyDescent="0.25">
      <c r="A10243">
        <v>11962</v>
      </c>
      <c r="B10243" s="9">
        <v>43200</v>
      </c>
      <c r="C10243" s="50" t="str">
        <f t="shared" ref="C10243:C10306" si="1280">IF(OR(B10243="04/01/2018"+0,B10243="04/02/2018"+0),"Y","N")</f>
        <v>N</v>
      </c>
      <c r="D10243" s="52">
        <f>_xlfn.XLOOKUP(B10243,Cal_Date!B:B,Cal_Date!A:A,0)</f>
        <v>2</v>
      </c>
      <c r="E10243">
        <v>2018</v>
      </c>
      <c r="F10243" t="s">
        <v>122</v>
      </c>
      <c r="G10243" t="s">
        <v>129</v>
      </c>
      <c r="H10243" t="s">
        <v>48</v>
      </c>
      <c r="I10243" t="s">
        <v>18</v>
      </c>
      <c r="J10243" t="s">
        <v>10</v>
      </c>
      <c r="K10243" t="s">
        <v>43</v>
      </c>
      <c r="L10243">
        <v>1</v>
      </c>
      <c r="M10243">
        <v>1005</v>
      </c>
      <c r="O10243" t="s">
        <v>25</v>
      </c>
      <c r="R10243" t="s">
        <v>44</v>
      </c>
      <c r="S10243" s="49" t="str">
        <f t="shared" ref="S10243:S10306" si="1281">IF(R10243="Cash","Cash","Card")</f>
        <v>Card</v>
      </c>
      <c r="T10243" s="3">
        <v>0.03</v>
      </c>
      <c r="U10243" s="2">
        <v>7.6229999999999993</v>
      </c>
      <c r="V10243" s="2">
        <v>1.46</v>
      </c>
      <c r="W10243" s="54">
        <f>_xlfn.XLOOKUP(M10243,Market!A:A,Market!F:F,0)</f>
        <v>8.8999999999999996E-2</v>
      </c>
      <c r="X10243" s="55">
        <f t="shared" ref="X10243:X10306" si="1282">T10243*U10243</f>
        <v>0.22868999999999998</v>
      </c>
      <c r="Y10243" s="55">
        <f t="shared" ref="Y10243:Y10306" si="1283">U10243-V10243</f>
        <v>6.1629999999999994</v>
      </c>
      <c r="Z10243" s="54">
        <f t="shared" ref="Z10243:Z10306" si="1284">Y10243/U10243</f>
        <v>0.80847435392889933</v>
      </c>
      <c r="AA10243" s="49" t="str">
        <f t="shared" ref="AA10243:AA10306" ca="1" si="1285">IF(DATEDIF(B10243,TODAY(),"y")&gt;5,"Y","N")</f>
        <v>Y</v>
      </c>
      <c r="AB10243" s="49">
        <f t="shared" ref="AB10243:AB10306" ca="1" si="1286">DATEDIF(B10243,TODAY(),"y")</f>
        <v>6</v>
      </c>
      <c r="AC10243" s="49" t="str">
        <f t="shared" ref="AC10243:AC10306" ca="1" si="1287">IF(AB10243&gt;5,"Y","N")</f>
        <v>Y</v>
      </c>
    </row>
    <row r="10244" spans="1:29" x14ac:dyDescent="0.25">
      <c r="A10244">
        <v>11963</v>
      </c>
      <c r="B10244" s="9">
        <v>43200</v>
      </c>
      <c r="C10244" s="50" t="str">
        <f t="shared" si="1280"/>
        <v>N</v>
      </c>
      <c r="D10244" s="52">
        <f>_xlfn.XLOOKUP(B10244,Cal_Date!B:B,Cal_Date!A:A,0)</f>
        <v>2</v>
      </c>
      <c r="E10244">
        <v>2018</v>
      </c>
      <c r="F10244" t="s">
        <v>122</v>
      </c>
      <c r="G10244" t="s">
        <v>129</v>
      </c>
      <c r="H10244" t="s">
        <v>14</v>
      </c>
      <c r="I10244" t="s">
        <v>18</v>
      </c>
      <c r="J10244" t="s">
        <v>15</v>
      </c>
      <c r="K10244" t="s">
        <v>43</v>
      </c>
      <c r="L10244">
        <v>1</v>
      </c>
      <c r="M10244">
        <v>1000</v>
      </c>
      <c r="O10244" t="s">
        <v>25</v>
      </c>
      <c r="R10244" t="s">
        <v>46</v>
      </c>
      <c r="S10244" s="49" t="str">
        <f t="shared" si="1281"/>
        <v>Card</v>
      </c>
      <c r="T10244" s="3">
        <v>0.04</v>
      </c>
      <c r="U10244" s="2">
        <v>5.4</v>
      </c>
      <c r="V10244" s="2">
        <v>2.1</v>
      </c>
      <c r="W10244" s="54">
        <f>_xlfn.XLOOKUP(M10244,Market!A:A,Market!F:F,0)</f>
        <v>0.08</v>
      </c>
      <c r="X10244" s="55">
        <f t="shared" si="1282"/>
        <v>0.21600000000000003</v>
      </c>
      <c r="Y10244" s="55">
        <f t="shared" si="1283"/>
        <v>3.3000000000000003</v>
      </c>
      <c r="Z10244" s="54">
        <f t="shared" si="1284"/>
        <v>0.61111111111111116</v>
      </c>
      <c r="AA10244" s="49" t="str">
        <f t="shared" ca="1" si="1285"/>
        <v>Y</v>
      </c>
      <c r="AB10244" s="49">
        <f t="shared" ca="1" si="1286"/>
        <v>6</v>
      </c>
      <c r="AC10244" s="49" t="str">
        <f t="shared" ca="1" si="1287"/>
        <v>Y</v>
      </c>
    </row>
    <row r="10245" spans="1:29" x14ac:dyDescent="0.25">
      <c r="A10245">
        <v>11964</v>
      </c>
      <c r="B10245" s="9">
        <v>43200</v>
      </c>
      <c r="C10245" s="50" t="str">
        <f t="shared" si="1280"/>
        <v>N</v>
      </c>
      <c r="D10245" s="52">
        <f>_xlfn.XLOOKUP(B10245,Cal_Date!B:B,Cal_Date!A:A,0)</f>
        <v>2</v>
      </c>
      <c r="E10245">
        <v>2018</v>
      </c>
      <c r="F10245" t="s">
        <v>122</v>
      </c>
      <c r="G10245" t="s">
        <v>129</v>
      </c>
      <c r="H10245" t="s">
        <v>48</v>
      </c>
      <c r="I10245" t="s">
        <v>18</v>
      </c>
      <c r="J10245" t="s">
        <v>10</v>
      </c>
      <c r="K10245" t="s">
        <v>43</v>
      </c>
      <c r="L10245">
        <v>2</v>
      </c>
      <c r="M10245">
        <v>1006</v>
      </c>
      <c r="O10245" t="s">
        <v>28</v>
      </c>
      <c r="R10245" t="s">
        <v>46</v>
      </c>
      <c r="S10245" s="49" t="str">
        <f t="shared" si="1281"/>
        <v>Card</v>
      </c>
      <c r="T10245" s="3">
        <v>0.04</v>
      </c>
      <c r="U10245" s="2">
        <v>15.245999999999999</v>
      </c>
      <c r="V10245" s="2">
        <v>2.92</v>
      </c>
      <c r="W10245" s="54">
        <f>_xlfn.XLOOKUP(M10245,Market!A:A,Market!F:F,0)</f>
        <v>8.8999999999999996E-2</v>
      </c>
      <c r="X10245" s="55">
        <f t="shared" si="1282"/>
        <v>0.60983999999999994</v>
      </c>
      <c r="Y10245" s="55">
        <f t="shared" si="1283"/>
        <v>12.325999999999999</v>
      </c>
      <c r="Z10245" s="54">
        <f t="shared" si="1284"/>
        <v>0.80847435392889933</v>
      </c>
      <c r="AA10245" s="49" t="str">
        <f t="shared" ca="1" si="1285"/>
        <v>Y</v>
      </c>
      <c r="AB10245" s="49">
        <f t="shared" ca="1" si="1286"/>
        <v>6</v>
      </c>
      <c r="AC10245" s="49" t="str">
        <f t="shared" ca="1" si="1287"/>
        <v>Y</v>
      </c>
    </row>
    <row r="10246" spans="1:29" x14ac:dyDescent="0.25">
      <c r="A10246">
        <v>11965</v>
      </c>
      <c r="B10246" s="9">
        <v>43200</v>
      </c>
      <c r="C10246" s="50" t="str">
        <f t="shared" si="1280"/>
        <v>N</v>
      </c>
      <c r="D10246" s="52">
        <f>_xlfn.XLOOKUP(B10246,Cal_Date!B:B,Cal_Date!A:A,0)</f>
        <v>2</v>
      </c>
      <c r="E10246">
        <v>2018</v>
      </c>
      <c r="F10246" t="s">
        <v>122</v>
      </c>
      <c r="G10246" t="s">
        <v>129</v>
      </c>
      <c r="H10246" t="s">
        <v>48</v>
      </c>
      <c r="I10246" t="s">
        <v>18</v>
      </c>
      <c r="J10246" t="s">
        <v>10</v>
      </c>
      <c r="K10246" t="s">
        <v>43</v>
      </c>
      <c r="L10246">
        <v>2</v>
      </c>
      <c r="M10246">
        <v>1000</v>
      </c>
      <c r="O10246" t="s">
        <v>25</v>
      </c>
      <c r="R10246" t="s">
        <v>44</v>
      </c>
      <c r="S10246" s="49" t="str">
        <f t="shared" si="1281"/>
        <v>Card</v>
      </c>
      <c r="T10246" s="3">
        <v>0.03</v>
      </c>
      <c r="U10246" s="2">
        <v>15.120000000000001</v>
      </c>
      <c r="V10246" s="2">
        <v>2.92</v>
      </c>
      <c r="W10246" s="54">
        <f>_xlfn.XLOOKUP(M10246,Market!A:A,Market!F:F,0)</f>
        <v>0.08</v>
      </c>
      <c r="X10246" s="55">
        <f t="shared" si="1282"/>
        <v>0.4536</v>
      </c>
      <c r="Y10246" s="55">
        <f t="shared" si="1283"/>
        <v>12.200000000000001</v>
      </c>
      <c r="Z10246" s="54">
        <f t="shared" si="1284"/>
        <v>0.80687830687830686</v>
      </c>
      <c r="AA10246" s="49" t="str">
        <f t="shared" ca="1" si="1285"/>
        <v>Y</v>
      </c>
      <c r="AB10246" s="49">
        <f t="shared" ca="1" si="1286"/>
        <v>6</v>
      </c>
      <c r="AC10246" s="49" t="str">
        <f t="shared" ca="1" si="1287"/>
        <v>Y</v>
      </c>
    </row>
    <row r="10247" spans="1:29" x14ac:dyDescent="0.25">
      <c r="A10247">
        <v>11966</v>
      </c>
      <c r="B10247" s="9">
        <v>43200</v>
      </c>
      <c r="C10247" s="50" t="str">
        <f t="shared" si="1280"/>
        <v>N</v>
      </c>
      <c r="D10247" s="52">
        <f>_xlfn.XLOOKUP(B10247,Cal_Date!B:B,Cal_Date!A:A,0)</f>
        <v>2</v>
      </c>
      <c r="E10247">
        <v>2018</v>
      </c>
      <c r="F10247" t="s">
        <v>122</v>
      </c>
      <c r="G10247" t="s">
        <v>129</v>
      </c>
      <c r="H10247" t="s">
        <v>11</v>
      </c>
      <c r="I10247" t="s">
        <v>11</v>
      </c>
      <c r="J10247" t="s">
        <v>15</v>
      </c>
      <c r="K10247" t="s">
        <v>42</v>
      </c>
      <c r="L10247">
        <v>1</v>
      </c>
      <c r="M10247">
        <v>1001</v>
      </c>
      <c r="O10247" t="s">
        <v>25</v>
      </c>
      <c r="R10247" t="s">
        <v>46</v>
      </c>
      <c r="S10247" s="49" t="str">
        <f t="shared" si="1281"/>
        <v>Card</v>
      </c>
      <c r="T10247" s="3">
        <v>0.04</v>
      </c>
      <c r="U10247" s="2">
        <v>3.18</v>
      </c>
      <c r="V10247" s="2">
        <v>0.99</v>
      </c>
      <c r="W10247" s="54">
        <f>_xlfn.XLOOKUP(M10247,Market!A:A,Market!F:F,0)</f>
        <v>0.06</v>
      </c>
      <c r="X10247" s="55">
        <f t="shared" si="1282"/>
        <v>0.12720000000000001</v>
      </c>
      <c r="Y10247" s="55">
        <f t="shared" si="1283"/>
        <v>2.1900000000000004</v>
      </c>
      <c r="Z10247" s="54">
        <f t="shared" si="1284"/>
        <v>0.68867924528301894</v>
      </c>
      <c r="AA10247" s="49" t="str">
        <f t="shared" ca="1" si="1285"/>
        <v>Y</v>
      </c>
      <c r="AB10247" s="49">
        <f t="shared" ca="1" si="1286"/>
        <v>6</v>
      </c>
      <c r="AC10247" s="49" t="str">
        <f t="shared" ca="1" si="1287"/>
        <v>Y</v>
      </c>
    </row>
    <row r="10248" spans="1:29" x14ac:dyDescent="0.25">
      <c r="A10248">
        <v>11967</v>
      </c>
      <c r="B10248" s="9">
        <v>43200</v>
      </c>
      <c r="C10248" s="50" t="str">
        <f t="shared" si="1280"/>
        <v>N</v>
      </c>
      <c r="D10248" s="52">
        <f>_xlfn.XLOOKUP(B10248,Cal_Date!B:B,Cal_Date!A:A,0)</f>
        <v>2</v>
      </c>
      <c r="E10248">
        <v>2018</v>
      </c>
      <c r="F10248" t="s">
        <v>122</v>
      </c>
      <c r="G10248" t="s">
        <v>129</v>
      </c>
      <c r="H10248" t="s">
        <v>11</v>
      </c>
      <c r="I10248" t="s">
        <v>11</v>
      </c>
      <c r="J10248" t="s">
        <v>15</v>
      </c>
      <c r="K10248" t="s">
        <v>42</v>
      </c>
      <c r="L10248">
        <v>1</v>
      </c>
      <c r="M10248">
        <v>1008</v>
      </c>
      <c r="O10248" t="s">
        <v>28</v>
      </c>
      <c r="R10248" t="s">
        <v>46</v>
      </c>
      <c r="S10248" s="49" t="str">
        <f t="shared" si="1281"/>
        <v>Card</v>
      </c>
      <c r="T10248" s="3">
        <v>0.04</v>
      </c>
      <c r="U10248" s="2">
        <v>3.2669999999999999</v>
      </c>
      <c r="V10248" s="2">
        <v>0.99</v>
      </c>
      <c r="W10248" s="54">
        <f>_xlfn.XLOOKUP(M10248,Market!A:A,Market!F:F,0)</f>
        <v>8.8999999999999996E-2</v>
      </c>
      <c r="X10248" s="55">
        <f t="shared" si="1282"/>
        <v>0.13067999999999999</v>
      </c>
      <c r="Y10248" s="55">
        <f t="shared" si="1283"/>
        <v>2.2770000000000001</v>
      </c>
      <c r="Z10248" s="54">
        <f t="shared" si="1284"/>
        <v>0.69696969696969702</v>
      </c>
      <c r="AA10248" s="49" t="str">
        <f t="shared" ca="1" si="1285"/>
        <v>Y</v>
      </c>
      <c r="AB10248" s="49">
        <f t="shared" ca="1" si="1286"/>
        <v>6</v>
      </c>
      <c r="AC10248" s="49" t="str">
        <f t="shared" ca="1" si="1287"/>
        <v>Y</v>
      </c>
    </row>
    <row r="10249" spans="1:29" x14ac:dyDescent="0.25">
      <c r="A10249">
        <v>11968</v>
      </c>
      <c r="B10249" s="9">
        <v>43200</v>
      </c>
      <c r="C10249" s="50" t="str">
        <f t="shared" si="1280"/>
        <v>N</v>
      </c>
      <c r="D10249" s="52">
        <f>_xlfn.XLOOKUP(B10249,Cal_Date!B:B,Cal_Date!A:A,0)</f>
        <v>2</v>
      </c>
      <c r="E10249">
        <v>2018</v>
      </c>
      <c r="F10249" t="s">
        <v>122</v>
      </c>
      <c r="G10249" t="s">
        <v>129</v>
      </c>
      <c r="H10249" t="s">
        <v>14</v>
      </c>
      <c r="I10249" t="s">
        <v>18</v>
      </c>
      <c r="J10249" t="s">
        <v>15</v>
      </c>
      <c r="K10249" t="s">
        <v>43</v>
      </c>
      <c r="L10249">
        <v>1</v>
      </c>
      <c r="M10249">
        <v>1009</v>
      </c>
      <c r="O10249" t="s">
        <v>28</v>
      </c>
      <c r="R10249" t="s">
        <v>47</v>
      </c>
      <c r="S10249" s="49" t="str">
        <f t="shared" si="1281"/>
        <v>Card</v>
      </c>
      <c r="T10249" s="3">
        <v>3.5000000000000003E-2</v>
      </c>
      <c r="U10249" s="2">
        <v>5.4450000000000003</v>
      </c>
      <c r="V10249" s="2">
        <v>2.1</v>
      </c>
      <c r="W10249" s="54">
        <f>_xlfn.XLOOKUP(M10249,Market!A:A,Market!F:F,0)</f>
        <v>8.8999999999999996E-2</v>
      </c>
      <c r="X10249" s="55">
        <f t="shared" si="1282"/>
        <v>0.19057500000000002</v>
      </c>
      <c r="Y10249" s="55">
        <f t="shared" si="1283"/>
        <v>3.3450000000000002</v>
      </c>
      <c r="Z10249" s="54">
        <f t="shared" si="1284"/>
        <v>0.61432506887052341</v>
      </c>
      <c r="AA10249" s="49" t="str">
        <f t="shared" ca="1" si="1285"/>
        <v>Y</v>
      </c>
      <c r="AB10249" s="49">
        <f t="shared" ca="1" si="1286"/>
        <v>6</v>
      </c>
      <c r="AC10249" s="49" t="str">
        <f t="shared" ca="1" si="1287"/>
        <v>Y</v>
      </c>
    </row>
    <row r="10250" spans="1:29" x14ac:dyDescent="0.25">
      <c r="A10250">
        <v>11969</v>
      </c>
      <c r="B10250" s="9">
        <v>43200</v>
      </c>
      <c r="C10250" s="50" t="str">
        <f t="shared" si="1280"/>
        <v>N</v>
      </c>
      <c r="D10250" s="52">
        <f>_xlfn.XLOOKUP(B10250,Cal_Date!B:B,Cal_Date!A:A,0)</f>
        <v>2</v>
      </c>
      <c r="E10250">
        <v>2018</v>
      </c>
      <c r="F10250" t="s">
        <v>122</v>
      </c>
      <c r="G10250" t="s">
        <v>129</v>
      </c>
      <c r="H10250" t="s">
        <v>48</v>
      </c>
      <c r="I10250" t="s">
        <v>18</v>
      </c>
      <c r="J10250" t="s">
        <v>10</v>
      </c>
      <c r="K10250" t="s">
        <v>43</v>
      </c>
      <c r="L10250">
        <v>2</v>
      </c>
      <c r="M10250">
        <v>1001</v>
      </c>
      <c r="O10250" t="s">
        <v>25</v>
      </c>
      <c r="R10250" t="s">
        <v>44</v>
      </c>
      <c r="S10250" s="49" t="str">
        <f t="shared" si="1281"/>
        <v>Card</v>
      </c>
      <c r="T10250" s="3">
        <v>0.03</v>
      </c>
      <c r="U10250" s="2">
        <v>14.84</v>
      </c>
      <c r="V10250" s="2">
        <v>2.92</v>
      </c>
      <c r="W10250" s="54">
        <f>_xlfn.XLOOKUP(M10250,Market!A:A,Market!F:F,0)</f>
        <v>0.06</v>
      </c>
      <c r="X10250" s="55">
        <f t="shared" si="1282"/>
        <v>0.44519999999999998</v>
      </c>
      <c r="Y10250" s="55">
        <f t="shared" si="1283"/>
        <v>11.92</v>
      </c>
      <c r="Z10250" s="54">
        <f t="shared" si="1284"/>
        <v>0.80323450134770891</v>
      </c>
      <c r="AA10250" s="49" t="str">
        <f t="shared" ca="1" si="1285"/>
        <v>Y</v>
      </c>
      <c r="AB10250" s="49">
        <f t="shared" ca="1" si="1286"/>
        <v>6</v>
      </c>
      <c r="AC10250" s="49" t="str">
        <f t="shared" ca="1" si="1287"/>
        <v>Y</v>
      </c>
    </row>
    <row r="10251" spans="1:29" x14ac:dyDescent="0.25">
      <c r="A10251">
        <v>11970</v>
      </c>
      <c r="B10251" s="9">
        <v>43200</v>
      </c>
      <c r="C10251" s="50" t="str">
        <f t="shared" si="1280"/>
        <v>N</v>
      </c>
      <c r="D10251" s="52">
        <f>_xlfn.XLOOKUP(B10251,Cal_Date!B:B,Cal_Date!A:A,0)</f>
        <v>2</v>
      </c>
      <c r="E10251">
        <v>2018</v>
      </c>
      <c r="F10251" t="s">
        <v>122</v>
      </c>
      <c r="G10251" t="s">
        <v>129</v>
      </c>
      <c r="H10251" t="s">
        <v>11</v>
      </c>
      <c r="I10251" t="s">
        <v>11</v>
      </c>
      <c r="J10251" t="s">
        <v>15</v>
      </c>
      <c r="K10251" t="s">
        <v>42</v>
      </c>
      <c r="L10251">
        <v>1</v>
      </c>
      <c r="M10251">
        <v>1001</v>
      </c>
      <c r="O10251" t="s">
        <v>25</v>
      </c>
      <c r="R10251" t="s">
        <v>47</v>
      </c>
      <c r="S10251" s="49" t="str">
        <f t="shared" si="1281"/>
        <v>Card</v>
      </c>
      <c r="T10251" s="3">
        <v>3.5000000000000003E-2</v>
      </c>
      <c r="U10251" s="2">
        <v>3.18</v>
      </c>
      <c r="V10251" s="2">
        <v>0.99</v>
      </c>
      <c r="W10251" s="54">
        <f>_xlfn.XLOOKUP(M10251,Market!A:A,Market!F:F,0)</f>
        <v>0.06</v>
      </c>
      <c r="X10251" s="55">
        <f t="shared" si="1282"/>
        <v>0.11130000000000001</v>
      </c>
      <c r="Y10251" s="55">
        <f t="shared" si="1283"/>
        <v>2.1900000000000004</v>
      </c>
      <c r="Z10251" s="54">
        <f t="shared" si="1284"/>
        <v>0.68867924528301894</v>
      </c>
      <c r="AA10251" s="49" t="str">
        <f t="shared" ca="1" si="1285"/>
        <v>Y</v>
      </c>
      <c r="AB10251" s="49">
        <f t="shared" ca="1" si="1286"/>
        <v>6</v>
      </c>
      <c r="AC10251" s="49" t="str">
        <f t="shared" ca="1" si="1287"/>
        <v>Y</v>
      </c>
    </row>
    <row r="10252" spans="1:29" x14ac:dyDescent="0.25">
      <c r="A10252">
        <v>11971</v>
      </c>
      <c r="B10252" s="9">
        <v>43200</v>
      </c>
      <c r="C10252" s="50" t="str">
        <f t="shared" si="1280"/>
        <v>N</v>
      </c>
      <c r="D10252" s="52">
        <f>_xlfn.XLOOKUP(B10252,Cal_Date!B:B,Cal_Date!A:A,0)</f>
        <v>2</v>
      </c>
      <c r="E10252">
        <v>2018</v>
      </c>
      <c r="F10252" t="s">
        <v>122</v>
      </c>
      <c r="G10252" t="s">
        <v>129</v>
      </c>
      <c r="H10252" t="s">
        <v>11</v>
      </c>
      <c r="I10252" t="s">
        <v>11</v>
      </c>
      <c r="J10252" t="s">
        <v>15</v>
      </c>
      <c r="K10252" t="s">
        <v>42</v>
      </c>
      <c r="L10252">
        <v>2</v>
      </c>
      <c r="M10252">
        <v>1001</v>
      </c>
      <c r="O10252" t="s">
        <v>25</v>
      </c>
      <c r="R10252" t="s">
        <v>44</v>
      </c>
      <c r="S10252" s="49" t="str">
        <f t="shared" si="1281"/>
        <v>Card</v>
      </c>
      <c r="T10252" s="3">
        <v>0.03</v>
      </c>
      <c r="U10252" s="2">
        <v>6.36</v>
      </c>
      <c r="V10252" s="2">
        <v>1.98</v>
      </c>
      <c r="W10252" s="54">
        <f>_xlfn.XLOOKUP(M10252,Market!A:A,Market!F:F,0)</f>
        <v>0.06</v>
      </c>
      <c r="X10252" s="55">
        <f t="shared" si="1282"/>
        <v>0.1908</v>
      </c>
      <c r="Y10252" s="55">
        <f t="shared" si="1283"/>
        <v>4.3800000000000008</v>
      </c>
      <c r="Z10252" s="54">
        <f t="shared" si="1284"/>
        <v>0.68867924528301894</v>
      </c>
      <c r="AA10252" s="49" t="str">
        <f t="shared" ca="1" si="1285"/>
        <v>Y</v>
      </c>
      <c r="AB10252" s="49">
        <f t="shared" ca="1" si="1286"/>
        <v>6</v>
      </c>
      <c r="AC10252" s="49" t="str">
        <f t="shared" ca="1" si="1287"/>
        <v>Y</v>
      </c>
    </row>
    <row r="10253" spans="1:29" x14ac:dyDescent="0.25">
      <c r="A10253">
        <v>11972</v>
      </c>
      <c r="B10253" s="9">
        <v>43200</v>
      </c>
      <c r="C10253" s="50" t="str">
        <f t="shared" si="1280"/>
        <v>N</v>
      </c>
      <c r="D10253" s="52">
        <f>_xlfn.XLOOKUP(B10253,Cal_Date!B:B,Cal_Date!A:A,0)</f>
        <v>2</v>
      </c>
      <c r="E10253">
        <v>2018</v>
      </c>
      <c r="F10253" t="s">
        <v>122</v>
      </c>
      <c r="G10253" t="s">
        <v>129</v>
      </c>
      <c r="H10253" t="s">
        <v>48</v>
      </c>
      <c r="I10253" t="s">
        <v>18</v>
      </c>
      <c r="J10253" t="s">
        <v>10</v>
      </c>
      <c r="K10253" t="s">
        <v>43</v>
      </c>
      <c r="L10253">
        <v>1</v>
      </c>
      <c r="M10253">
        <v>1002</v>
      </c>
      <c r="O10253" t="s">
        <v>28</v>
      </c>
      <c r="R10253" t="s">
        <v>46</v>
      </c>
      <c r="S10253" s="49" t="str">
        <f t="shared" si="1281"/>
        <v>Card</v>
      </c>
      <c r="T10253" s="3">
        <v>0.04</v>
      </c>
      <c r="U10253" s="2">
        <v>7.42</v>
      </c>
      <c r="V10253" s="2">
        <v>1.46</v>
      </c>
      <c r="W10253" s="54">
        <f>_xlfn.XLOOKUP(M10253,Market!A:A,Market!F:F,0)</f>
        <v>0.06</v>
      </c>
      <c r="X10253" s="55">
        <f t="shared" si="1282"/>
        <v>0.29680000000000001</v>
      </c>
      <c r="Y10253" s="55">
        <f t="shared" si="1283"/>
        <v>5.96</v>
      </c>
      <c r="Z10253" s="54">
        <f t="shared" si="1284"/>
        <v>0.80323450134770891</v>
      </c>
      <c r="AA10253" s="49" t="str">
        <f t="shared" ca="1" si="1285"/>
        <v>Y</v>
      </c>
      <c r="AB10253" s="49">
        <f t="shared" ca="1" si="1286"/>
        <v>6</v>
      </c>
      <c r="AC10253" s="49" t="str">
        <f t="shared" ca="1" si="1287"/>
        <v>Y</v>
      </c>
    </row>
    <row r="10254" spans="1:29" x14ac:dyDescent="0.25">
      <c r="A10254">
        <v>11973</v>
      </c>
      <c r="B10254" s="9">
        <v>43200</v>
      </c>
      <c r="C10254" s="50" t="str">
        <f t="shared" si="1280"/>
        <v>N</v>
      </c>
      <c r="D10254" s="52">
        <f>_xlfn.XLOOKUP(B10254,Cal_Date!B:B,Cal_Date!A:A,0)</f>
        <v>2</v>
      </c>
      <c r="E10254">
        <v>2018</v>
      </c>
      <c r="F10254" t="s">
        <v>122</v>
      </c>
      <c r="G10254" t="s">
        <v>129</v>
      </c>
      <c r="H10254" t="s">
        <v>48</v>
      </c>
      <c r="I10254" t="s">
        <v>18</v>
      </c>
      <c r="J10254" t="s">
        <v>10</v>
      </c>
      <c r="K10254" t="s">
        <v>43</v>
      </c>
      <c r="L10254">
        <v>2</v>
      </c>
      <c r="M10254">
        <v>1003</v>
      </c>
      <c r="O10254" t="s">
        <v>25</v>
      </c>
      <c r="R10254" t="s">
        <v>47</v>
      </c>
      <c r="S10254" s="49" t="str">
        <f t="shared" si="1281"/>
        <v>Card</v>
      </c>
      <c r="T10254" s="3">
        <v>3.5000000000000003E-2</v>
      </c>
      <c r="U10254" s="2">
        <v>14.84</v>
      </c>
      <c r="V10254" s="2">
        <v>2.92</v>
      </c>
      <c r="W10254" s="54">
        <f>_xlfn.XLOOKUP(M10254,Market!A:A,Market!F:F,0)</f>
        <v>0.06</v>
      </c>
      <c r="X10254" s="55">
        <f t="shared" si="1282"/>
        <v>0.51940000000000008</v>
      </c>
      <c r="Y10254" s="55">
        <f t="shared" si="1283"/>
        <v>11.92</v>
      </c>
      <c r="Z10254" s="54">
        <f t="shared" si="1284"/>
        <v>0.80323450134770891</v>
      </c>
      <c r="AA10254" s="49" t="str">
        <f t="shared" ca="1" si="1285"/>
        <v>Y</v>
      </c>
      <c r="AB10254" s="49">
        <f t="shared" ca="1" si="1286"/>
        <v>6</v>
      </c>
      <c r="AC10254" s="49" t="str">
        <f t="shared" ca="1" si="1287"/>
        <v>Y</v>
      </c>
    </row>
    <row r="10255" spans="1:29" x14ac:dyDescent="0.25">
      <c r="A10255">
        <v>11974</v>
      </c>
      <c r="B10255" s="9">
        <v>43200</v>
      </c>
      <c r="C10255" s="50" t="str">
        <f t="shared" si="1280"/>
        <v>N</v>
      </c>
      <c r="D10255" s="52">
        <f>_xlfn.XLOOKUP(B10255,Cal_Date!B:B,Cal_Date!A:A,0)</f>
        <v>2</v>
      </c>
      <c r="E10255">
        <v>2018</v>
      </c>
      <c r="F10255" t="s">
        <v>122</v>
      </c>
      <c r="G10255" t="s">
        <v>129</v>
      </c>
      <c r="H10255" t="s">
        <v>14</v>
      </c>
      <c r="I10255" t="s">
        <v>18</v>
      </c>
      <c r="J10255" t="s">
        <v>15</v>
      </c>
      <c r="K10255" t="s">
        <v>43</v>
      </c>
      <c r="L10255">
        <v>1</v>
      </c>
      <c r="M10255">
        <v>1003</v>
      </c>
      <c r="O10255" t="s">
        <v>25</v>
      </c>
      <c r="R10255" t="s">
        <v>47</v>
      </c>
      <c r="S10255" s="49" t="str">
        <f t="shared" si="1281"/>
        <v>Card</v>
      </c>
      <c r="T10255" s="3">
        <v>3.5000000000000003E-2</v>
      </c>
      <c r="U10255" s="2">
        <v>5.3000000000000007</v>
      </c>
      <c r="V10255" s="2">
        <v>2.2200000000000002</v>
      </c>
      <c r="W10255" s="54">
        <f>_xlfn.XLOOKUP(M10255,Market!A:A,Market!F:F,0)</f>
        <v>0.06</v>
      </c>
      <c r="X10255" s="55">
        <f t="shared" si="1282"/>
        <v>0.18550000000000005</v>
      </c>
      <c r="Y10255" s="55">
        <f t="shared" si="1283"/>
        <v>3.0800000000000005</v>
      </c>
      <c r="Z10255" s="54">
        <f t="shared" si="1284"/>
        <v>0.5811320754716981</v>
      </c>
      <c r="AA10255" s="49" t="str">
        <f t="shared" ca="1" si="1285"/>
        <v>Y</v>
      </c>
      <c r="AB10255" s="49">
        <f t="shared" ca="1" si="1286"/>
        <v>6</v>
      </c>
      <c r="AC10255" s="49" t="str">
        <f t="shared" ca="1" si="1287"/>
        <v>Y</v>
      </c>
    </row>
    <row r="10256" spans="1:29" x14ac:dyDescent="0.25">
      <c r="A10256">
        <v>11975</v>
      </c>
      <c r="B10256" s="9">
        <v>43200</v>
      </c>
      <c r="C10256" s="50" t="str">
        <f t="shared" si="1280"/>
        <v>N</v>
      </c>
      <c r="D10256" s="52">
        <f>_xlfn.XLOOKUP(B10256,Cal_Date!B:B,Cal_Date!A:A,0)</f>
        <v>2</v>
      </c>
      <c r="E10256">
        <v>2018</v>
      </c>
      <c r="F10256" t="s">
        <v>122</v>
      </c>
      <c r="G10256" t="s">
        <v>129</v>
      </c>
      <c r="H10256" t="s">
        <v>11</v>
      </c>
      <c r="I10256" t="s">
        <v>11</v>
      </c>
      <c r="J10256" t="s">
        <v>15</v>
      </c>
      <c r="K10256" t="s">
        <v>42</v>
      </c>
      <c r="L10256">
        <v>1</v>
      </c>
      <c r="M10256">
        <v>1003</v>
      </c>
      <c r="O10256" t="s">
        <v>25</v>
      </c>
      <c r="R10256" t="s">
        <v>44</v>
      </c>
      <c r="S10256" s="49" t="str">
        <f t="shared" si="1281"/>
        <v>Card</v>
      </c>
      <c r="T10256" s="3">
        <v>0.03</v>
      </c>
      <c r="U10256" s="2">
        <v>3.18</v>
      </c>
      <c r="V10256" s="2">
        <v>0.99</v>
      </c>
      <c r="W10256" s="54">
        <f>_xlfn.XLOOKUP(M10256,Market!A:A,Market!F:F,0)</f>
        <v>0.06</v>
      </c>
      <c r="X10256" s="55">
        <f t="shared" si="1282"/>
        <v>9.5399999999999999E-2</v>
      </c>
      <c r="Y10256" s="55">
        <f t="shared" si="1283"/>
        <v>2.1900000000000004</v>
      </c>
      <c r="Z10256" s="54">
        <f t="shared" si="1284"/>
        <v>0.68867924528301894</v>
      </c>
      <c r="AA10256" s="49" t="str">
        <f t="shared" ca="1" si="1285"/>
        <v>Y</v>
      </c>
      <c r="AB10256" s="49">
        <f t="shared" ca="1" si="1286"/>
        <v>6</v>
      </c>
      <c r="AC10256" s="49" t="str">
        <f t="shared" ca="1" si="1287"/>
        <v>Y</v>
      </c>
    </row>
    <row r="10257" spans="1:29" x14ac:dyDescent="0.25">
      <c r="A10257">
        <v>11976</v>
      </c>
      <c r="B10257" s="9">
        <v>43201</v>
      </c>
      <c r="C10257" s="50" t="str">
        <f t="shared" si="1280"/>
        <v>N</v>
      </c>
      <c r="D10257" s="52">
        <f>_xlfn.XLOOKUP(B10257,Cal_Date!B:B,Cal_Date!A:A,0)</f>
        <v>2</v>
      </c>
      <c r="E10257">
        <v>2018</v>
      </c>
      <c r="F10257" t="s">
        <v>123</v>
      </c>
      <c r="G10257" t="s">
        <v>129</v>
      </c>
      <c r="H10257" t="s">
        <v>11</v>
      </c>
      <c r="I10257" t="s">
        <v>18</v>
      </c>
      <c r="J10257" t="s">
        <v>15</v>
      </c>
      <c r="K10257" t="s">
        <v>42</v>
      </c>
      <c r="L10257">
        <v>1</v>
      </c>
      <c r="M10257">
        <v>1004</v>
      </c>
      <c r="O10257" t="s">
        <v>28</v>
      </c>
      <c r="R10257" t="s">
        <v>44</v>
      </c>
      <c r="S10257" s="49" t="str">
        <f t="shared" si="1281"/>
        <v>Card</v>
      </c>
      <c r="T10257" s="3">
        <v>0.03</v>
      </c>
      <c r="U10257" s="2">
        <v>3.18</v>
      </c>
      <c r="V10257" s="2">
        <v>1.52</v>
      </c>
      <c r="W10257" s="54">
        <f>_xlfn.XLOOKUP(M10257,Market!A:A,Market!F:F,0)</f>
        <v>0.06</v>
      </c>
      <c r="X10257" s="55">
        <f t="shared" si="1282"/>
        <v>9.5399999999999999E-2</v>
      </c>
      <c r="Y10257" s="55">
        <f t="shared" si="1283"/>
        <v>1.6600000000000001</v>
      </c>
      <c r="Z10257" s="54">
        <f t="shared" si="1284"/>
        <v>0.5220125786163522</v>
      </c>
      <c r="AA10257" s="49" t="str">
        <f t="shared" ca="1" si="1285"/>
        <v>Y</v>
      </c>
      <c r="AB10257" s="49">
        <f t="shared" ca="1" si="1286"/>
        <v>6</v>
      </c>
      <c r="AC10257" s="49" t="str">
        <f t="shared" ca="1" si="1287"/>
        <v>Y</v>
      </c>
    </row>
    <row r="10258" spans="1:29" x14ac:dyDescent="0.25">
      <c r="A10258">
        <v>11977</v>
      </c>
      <c r="B10258" s="9">
        <v>43201</v>
      </c>
      <c r="C10258" s="50" t="str">
        <f t="shared" si="1280"/>
        <v>N</v>
      </c>
      <c r="D10258" s="52">
        <f>_xlfn.XLOOKUP(B10258,Cal_Date!B:B,Cal_Date!A:A,0)</f>
        <v>2</v>
      </c>
      <c r="E10258">
        <v>2018</v>
      </c>
      <c r="F10258" t="s">
        <v>123</v>
      </c>
      <c r="G10258" t="s">
        <v>129</v>
      </c>
      <c r="H10258" t="s">
        <v>11</v>
      </c>
      <c r="I10258" t="s">
        <v>11</v>
      </c>
      <c r="J10258" t="s">
        <v>15</v>
      </c>
      <c r="K10258" t="s">
        <v>42</v>
      </c>
      <c r="L10258">
        <v>1</v>
      </c>
      <c r="M10258">
        <v>1005</v>
      </c>
      <c r="O10258" t="s">
        <v>25</v>
      </c>
      <c r="R10258" t="s">
        <v>44</v>
      </c>
      <c r="S10258" s="49" t="str">
        <f t="shared" si="1281"/>
        <v>Card</v>
      </c>
      <c r="T10258" s="3">
        <v>0.03</v>
      </c>
      <c r="U10258" s="2">
        <v>3.2669999999999999</v>
      </c>
      <c r="V10258" s="2">
        <v>0.99</v>
      </c>
      <c r="W10258" s="54">
        <f>_xlfn.XLOOKUP(M10258,Market!A:A,Market!F:F,0)</f>
        <v>8.8999999999999996E-2</v>
      </c>
      <c r="X10258" s="55">
        <f t="shared" si="1282"/>
        <v>9.801E-2</v>
      </c>
      <c r="Y10258" s="55">
        <f t="shared" si="1283"/>
        <v>2.2770000000000001</v>
      </c>
      <c r="Z10258" s="54">
        <f t="shared" si="1284"/>
        <v>0.69696969696969702</v>
      </c>
      <c r="AA10258" s="49" t="str">
        <f t="shared" ca="1" si="1285"/>
        <v>Y</v>
      </c>
      <c r="AB10258" s="49">
        <f t="shared" ca="1" si="1286"/>
        <v>6</v>
      </c>
      <c r="AC10258" s="49" t="str">
        <f t="shared" ca="1" si="1287"/>
        <v>Y</v>
      </c>
    </row>
    <row r="10259" spans="1:29" x14ac:dyDescent="0.25">
      <c r="A10259">
        <v>11978</v>
      </c>
      <c r="B10259" s="9">
        <v>43201</v>
      </c>
      <c r="C10259" s="50" t="str">
        <f t="shared" si="1280"/>
        <v>N</v>
      </c>
      <c r="D10259" s="52">
        <f>_xlfn.XLOOKUP(B10259,Cal_Date!B:B,Cal_Date!A:A,0)</f>
        <v>2</v>
      </c>
      <c r="E10259">
        <v>2018</v>
      </c>
      <c r="F10259" t="s">
        <v>123</v>
      </c>
      <c r="G10259" t="s">
        <v>129</v>
      </c>
      <c r="H10259" t="s">
        <v>48</v>
      </c>
      <c r="I10259" t="s">
        <v>18</v>
      </c>
      <c r="J10259" t="s">
        <v>10</v>
      </c>
      <c r="K10259" t="s">
        <v>43</v>
      </c>
      <c r="L10259">
        <v>2</v>
      </c>
      <c r="M10259">
        <v>1005</v>
      </c>
      <c r="O10259" t="s">
        <v>25</v>
      </c>
      <c r="R10259" t="s">
        <v>46</v>
      </c>
      <c r="S10259" s="49" t="str">
        <f t="shared" si="1281"/>
        <v>Card</v>
      </c>
      <c r="T10259" s="3">
        <v>0.04</v>
      </c>
      <c r="U10259" s="2">
        <v>15.245999999999999</v>
      </c>
      <c r="V10259" s="2">
        <v>2.92</v>
      </c>
      <c r="W10259" s="54">
        <f>_xlfn.XLOOKUP(M10259,Market!A:A,Market!F:F,0)</f>
        <v>8.8999999999999996E-2</v>
      </c>
      <c r="X10259" s="55">
        <f t="shared" si="1282"/>
        <v>0.60983999999999994</v>
      </c>
      <c r="Y10259" s="55">
        <f t="shared" si="1283"/>
        <v>12.325999999999999</v>
      </c>
      <c r="Z10259" s="54">
        <f t="shared" si="1284"/>
        <v>0.80847435392889933</v>
      </c>
      <c r="AA10259" s="49" t="str">
        <f t="shared" ca="1" si="1285"/>
        <v>Y</v>
      </c>
      <c r="AB10259" s="49">
        <f t="shared" ca="1" si="1286"/>
        <v>6</v>
      </c>
      <c r="AC10259" s="49" t="str">
        <f t="shared" ca="1" si="1287"/>
        <v>Y</v>
      </c>
    </row>
    <row r="10260" spans="1:29" x14ac:dyDescent="0.25">
      <c r="A10260">
        <v>11979</v>
      </c>
      <c r="B10260" s="9">
        <v>43201</v>
      </c>
      <c r="C10260" s="50" t="str">
        <f t="shared" si="1280"/>
        <v>N</v>
      </c>
      <c r="D10260" s="52">
        <f>_xlfn.XLOOKUP(B10260,Cal_Date!B:B,Cal_Date!A:A,0)</f>
        <v>2</v>
      </c>
      <c r="E10260">
        <v>2018</v>
      </c>
      <c r="F10260" t="s">
        <v>123</v>
      </c>
      <c r="G10260" t="s">
        <v>129</v>
      </c>
      <c r="H10260" t="s">
        <v>48</v>
      </c>
      <c r="I10260" t="s">
        <v>18</v>
      </c>
      <c r="J10260" t="s">
        <v>10</v>
      </c>
      <c r="K10260" t="s">
        <v>43</v>
      </c>
      <c r="L10260">
        <v>1</v>
      </c>
      <c r="M10260">
        <v>1003</v>
      </c>
      <c r="O10260" t="s">
        <v>25</v>
      </c>
      <c r="R10260" t="s">
        <v>47</v>
      </c>
      <c r="S10260" s="49" t="str">
        <f t="shared" si="1281"/>
        <v>Card</v>
      </c>
      <c r="T10260" s="3">
        <v>3.5000000000000003E-2</v>
      </c>
      <c r="U10260" s="2">
        <v>7.42</v>
      </c>
      <c r="V10260" s="2">
        <v>1.46</v>
      </c>
      <c r="W10260" s="54">
        <f>_xlfn.XLOOKUP(M10260,Market!A:A,Market!F:F,0)</f>
        <v>0.06</v>
      </c>
      <c r="X10260" s="55">
        <f t="shared" si="1282"/>
        <v>0.25970000000000004</v>
      </c>
      <c r="Y10260" s="55">
        <f t="shared" si="1283"/>
        <v>5.96</v>
      </c>
      <c r="Z10260" s="54">
        <f t="shared" si="1284"/>
        <v>0.80323450134770891</v>
      </c>
      <c r="AA10260" s="49" t="str">
        <f t="shared" ca="1" si="1285"/>
        <v>Y</v>
      </c>
      <c r="AB10260" s="49">
        <f t="shared" ca="1" si="1286"/>
        <v>6</v>
      </c>
      <c r="AC10260" s="49" t="str">
        <f t="shared" ca="1" si="1287"/>
        <v>Y</v>
      </c>
    </row>
    <row r="10261" spans="1:29" x14ac:dyDescent="0.25">
      <c r="A10261">
        <v>11980</v>
      </c>
      <c r="B10261" s="9">
        <v>43201</v>
      </c>
      <c r="C10261" s="50" t="str">
        <f t="shared" si="1280"/>
        <v>N</v>
      </c>
      <c r="D10261" s="52">
        <f>_xlfn.XLOOKUP(B10261,Cal_Date!B:B,Cal_Date!A:A,0)</f>
        <v>2</v>
      </c>
      <c r="E10261">
        <v>2018</v>
      </c>
      <c r="F10261" t="s">
        <v>123</v>
      </c>
      <c r="G10261" t="s">
        <v>129</v>
      </c>
      <c r="H10261" t="s">
        <v>14</v>
      </c>
      <c r="I10261" t="s">
        <v>18</v>
      </c>
      <c r="J10261" t="s">
        <v>15</v>
      </c>
      <c r="K10261" t="s">
        <v>43</v>
      </c>
      <c r="L10261">
        <v>1</v>
      </c>
      <c r="M10261">
        <v>1007</v>
      </c>
      <c r="O10261" t="s">
        <v>28</v>
      </c>
      <c r="R10261" t="s">
        <v>47</v>
      </c>
      <c r="S10261" s="49" t="str">
        <f t="shared" si="1281"/>
        <v>Card</v>
      </c>
      <c r="T10261" s="3">
        <v>3.5000000000000003E-2</v>
      </c>
      <c r="U10261" s="2">
        <v>5.4450000000000003</v>
      </c>
      <c r="V10261" s="2">
        <v>2.1</v>
      </c>
      <c r="W10261" s="54">
        <f>_xlfn.XLOOKUP(M10261,Market!A:A,Market!F:F,0)</f>
        <v>8.8999999999999996E-2</v>
      </c>
      <c r="X10261" s="55">
        <f t="shared" si="1282"/>
        <v>0.19057500000000002</v>
      </c>
      <c r="Y10261" s="55">
        <f t="shared" si="1283"/>
        <v>3.3450000000000002</v>
      </c>
      <c r="Z10261" s="54">
        <f t="shared" si="1284"/>
        <v>0.61432506887052341</v>
      </c>
      <c r="AA10261" s="49" t="str">
        <f t="shared" ca="1" si="1285"/>
        <v>Y</v>
      </c>
      <c r="AB10261" s="49">
        <f t="shared" ca="1" si="1286"/>
        <v>6</v>
      </c>
      <c r="AC10261" s="49" t="str">
        <f t="shared" ca="1" si="1287"/>
        <v>Y</v>
      </c>
    </row>
    <row r="10262" spans="1:29" x14ac:dyDescent="0.25">
      <c r="A10262">
        <v>11981</v>
      </c>
      <c r="B10262" s="9">
        <v>43201</v>
      </c>
      <c r="C10262" s="50" t="str">
        <f t="shared" si="1280"/>
        <v>N</v>
      </c>
      <c r="D10262" s="52">
        <f>_xlfn.XLOOKUP(B10262,Cal_Date!B:B,Cal_Date!A:A,0)</f>
        <v>2</v>
      </c>
      <c r="E10262">
        <v>2018</v>
      </c>
      <c r="F10262" t="s">
        <v>123</v>
      </c>
      <c r="G10262" t="s">
        <v>129</v>
      </c>
      <c r="H10262" t="s">
        <v>48</v>
      </c>
      <c r="I10262" t="s">
        <v>18</v>
      </c>
      <c r="J10262" t="s">
        <v>10</v>
      </c>
      <c r="K10262" t="s">
        <v>43</v>
      </c>
      <c r="L10262">
        <v>1</v>
      </c>
      <c r="M10262">
        <v>1006</v>
      </c>
      <c r="O10262" t="s">
        <v>28</v>
      </c>
      <c r="R10262" t="s">
        <v>44</v>
      </c>
      <c r="S10262" s="49" t="str">
        <f t="shared" si="1281"/>
        <v>Card</v>
      </c>
      <c r="T10262" s="3">
        <v>0.03</v>
      </c>
      <c r="U10262" s="2">
        <v>7.6229999999999993</v>
      </c>
      <c r="V10262" s="2">
        <v>1.46</v>
      </c>
      <c r="W10262" s="54">
        <f>_xlfn.XLOOKUP(M10262,Market!A:A,Market!F:F,0)</f>
        <v>8.8999999999999996E-2</v>
      </c>
      <c r="X10262" s="55">
        <f t="shared" si="1282"/>
        <v>0.22868999999999998</v>
      </c>
      <c r="Y10262" s="55">
        <f t="shared" si="1283"/>
        <v>6.1629999999999994</v>
      </c>
      <c r="Z10262" s="54">
        <f t="shared" si="1284"/>
        <v>0.80847435392889933</v>
      </c>
      <c r="AA10262" s="49" t="str">
        <f t="shared" ca="1" si="1285"/>
        <v>Y</v>
      </c>
      <c r="AB10262" s="49">
        <f t="shared" ca="1" si="1286"/>
        <v>6</v>
      </c>
      <c r="AC10262" s="49" t="str">
        <f t="shared" ca="1" si="1287"/>
        <v>Y</v>
      </c>
    </row>
    <row r="10263" spans="1:29" x14ac:dyDescent="0.25">
      <c r="A10263">
        <v>11982</v>
      </c>
      <c r="B10263" s="9">
        <v>43201</v>
      </c>
      <c r="C10263" s="50" t="str">
        <f t="shared" si="1280"/>
        <v>N</v>
      </c>
      <c r="D10263" s="52">
        <f>_xlfn.XLOOKUP(B10263,Cal_Date!B:B,Cal_Date!A:A,0)</f>
        <v>2</v>
      </c>
      <c r="E10263">
        <v>2018</v>
      </c>
      <c r="F10263" t="s">
        <v>123</v>
      </c>
      <c r="G10263" t="s">
        <v>129</v>
      </c>
      <c r="H10263" t="s">
        <v>48</v>
      </c>
      <c r="I10263" t="s">
        <v>18</v>
      </c>
      <c r="J10263" t="s">
        <v>10</v>
      </c>
      <c r="K10263" t="s">
        <v>43</v>
      </c>
      <c r="L10263">
        <v>1</v>
      </c>
      <c r="M10263">
        <v>1006</v>
      </c>
      <c r="O10263" t="s">
        <v>28</v>
      </c>
      <c r="R10263" t="s">
        <v>44</v>
      </c>
      <c r="S10263" s="49" t="str">
        <f t="shared" si="1281"/>
        <v>Card</v>
      </c>
      <c r="T10263" s="3">
        <v>0.03</v>
      </c>
      <c r="U10263" s="2">
        <v>7.6229999999999993</v>
      </c>
      <c r="V10263" s="2">
        <v>1.46</v>
      </c>
      <c r="W10263" s="54">
        <f>_xlfn.XLOOKUP(M10263,Market!A:A,Market!F:F,0)</f>
        <v>8.8999999999999996E-2</v>
      </c>
      <c r="X10263" s="55">
        <f t="shared" si="1282"/>
        <v>0.22868999999999998</v>
      </c>
      <c r="Y10263" s="55">
        <f t="shared" si="1283"/>
        <v>6.1629999999999994</v>
      </c>
      <c r="Z10263" s="54">
        <f t="shared" si="1284"/>
        <v>0.80847435392889933</v>
      </c>
      <c r="AA10263" s="49" t="str">
        <f t="shared" ca="1" si="1285"/>
        <v>Y</v>
      </c>
      <c r="AB10263" s="49">
        <f t="shared" ca="1" si="1286"/>
        <v>6</v>
      </c>
      <c r="AC10263" s="49" t="str">
        <f t="shared" ca="1" si="1287"/>
        <v>Y</v>
      </c>
    </row>
    <row r="10264" spans="1:29" x14ac:dyDescent="0.25">
      <c r="A10264">
        <v>11983</v>
      </c>
      <c r="B10264" s="9">
        <v>43201</v>
      </c>
      <c r="C10264" s="50" t="str">
        <f t="shared" si="1280"/>
        <v>N</v>
      </c>
      <c r="D10264" s="52">
        <f>_xlfn.XLOOKUP(B10264,Cal_Date!B:B,Cal_Date!A:A,0)</f>
        <v>2</v>
      </c>
      <c r="E10264">
        <v>2018</v>
      </c>
      <c r="F10264" t="s">
        <v>123</v>
      </c>
      <c r="G10264" t="s">
        <v>129</v>
      </c>
      <c r="H10264" t="s">
        <v>11</v>
      </c>
      <c r="I10264" t="s">
        <v>18</v>
      </c>
      <c r="J10264" t="s">
        <v>15</v>
      </c>
      <c r="K10264" t="s">
        <v>42</v>
      </c>
      <c r="L10264">
        <v>1</v>
      </c>
      <c r="M10264">
        <v>1006</v>
      </c>
      <c r="O10264" t="s">
        <v>28</v>
      </c>
      <c r="R10264" t="s">
        <v>46</v>
      </c>
      <c r="S10264" s="49" t="str">
        <f t="shared" si="1281"/>
        <v>Card</v>
      </c>
      <c r="T10264" s="3">
        <v>0.04</v>
      </c>
      <c r="U10264" s="2">
        <v>3.2669999999999999</v>
      </c>
      <c r="V10264" s="2">
        <v>1.52</v>
      </c>
      <c r="W10264" s="54">
        <f>_xlfn.XLOOKUP(M10264,Market!A:A,Market!F:F,0)</f>
        <v>8.8999999999999996E-2</v>
      </c>
      <c r="X10264" s="55">
        <f t="shared" si="1282"/>
        <v>0.13067999999999999</v>
      </c>
      <c r="Y10264" s="55">
        <f t="shared" si="1283"/>
        <v>1.7469999999999999</v>
      </c>
      <c r="Z10264" s="54">
        <f t="shared" si="1284"/>
        <v>0.53474135292317104</v>
      </c>
      <c r="AA10264" s="49" t="str">
        <f t="shared" ca="1" si="1285"/>
        <v>Y</v>
      </c>
      <c r="AB10264" s="49">
        <f t="shared" ca="1" si="1286"/>
        <v>6</v>
      </c>
      <c r="AC10264" s="49" t="str">
        <f t="shared" ca="1" si="1287"/>
        <v>Y</v>
      </c>
    </row>
    <row r="10265" spans="1:29" x14ac:dyDescent="0.25">
      <c r="A10265">
        <v>11984</v>
      </c>
      <c r="B10265" s="9">
        <v>43201</v>
      </c>
      <c r="C10265" s="50" t="str">
        <f t="shared" si="1280"/>
        <v>N</v>
      </c>
      <c r="D10265" s="52">
        <f>_xlfn.XLOOKUP(B10265,Cal_Date!B:B,Cal_Date!A:A,0)</f>
        <v>2</v>
      </c>
      <c r="E10265">
        <v>2018</v>
      </c>
      <c r="F10265" t="s">
        <v>123</v>
      </c>
      <c r="G10265" t="s">
        <v>129</v>
      </c>
      <c r="H10265" t="s">
        <v>48</v>
      </c>
      <c r="I10265" t="s">
        <v>18</v>
      </c>
      <c r="J10265" t="s">
        <v>10</v>
      </c>
      <c r="K10265" t="s">
        <v>43</v>
      </c>
      <c r="L10265">
        <v>2</v>
      </c>
      <c r="M10265">
        <v>1004</v>
      </c>
      <c r="O10265" t="s">
        <v>28</v>
      </c>
      <c r="R10265" t="s">
        <v>44</v>
      </c>
      <c r="S10265" s="49" t="str">
        <f t="shared" si="1281"/>
        <v>Card</v>
      </c>
      <c r="T10265" s="3">
        <v>0.03</v>
      </c>
      <c r="U10265" s="2">
        <v>14.84</v>
      </c>
      <c r="V10265" s="2">
        <v>2.92</v>
      </c>
      <c r="W10265" s="54">
        <f>_xlfn.XLOOKUP(M10265,Market!A:A,Market!F:F,0)</f>
        <v>0.06</v>
      </c>
      <c r="X10265" s="55">
        <f t="shared" si="1282"/>
        <v>0.44519999999999998</v>
      </c>
      <c r="Y10265" s="55">
        <f t="shared" si="1283"/>
        <v>11.92</v>
      </c>
      <c r="Z10265" s="54">
        <f t="shared" si="1284"/>
        <v>0.80323450134770891</v>
      </c>
      <c r="AA10265" s="49" t="str">
        <f t="shared" ca="1" si="1285"/>
        <v>Y</v>
      </c>
      <c r="AB10265" s="49">
        <f t="shared" ca="1" si="1286"/>
        <v>6</v>
      </c>
      <c r="AC10265" s="49" t="str">
        <f t="shared" ca="1" si="1287"/>
        <v>Y</v>
      </c>
    </row>
    <row r="10266" spans="1:29" x14ac:dyDescent="0.25">
      <c r="A10266">
        <v>11985</v>
      </c>
      <c r="B10266" s="9">
        <v>43201</v>
      </c>
      <c r="C10266" s="50" t="str">
        <f t="shared" si="1280"/>
        <v>N</v>
      </c>
      <c r="D10266" s="52">
        <f>_xlfn.XLOOKUP(B10266,Cal_Date!B:B,Cal_Date!A:A,0)</f>
        <v>2</v>
      </c>
      <c r="E10266">
        <v>2018</v>
      </c>
      <c r="F10266" t="s">
        <v>123</v>
      </c>
      <c r="G10266" t="s">
        <v>129</v>
      </c>
      <c r="H10266" t="s">
        <v>11</v>
      </c>
      <c r="I10266" t="s">
        <v>11</v>
      </c>
      <c r="J10266" t="s">
        <v>15</v>
      </c>
      <c r="K10266" t="s">
        <v>42</v>
      </c>
      <c r="L10266">
        <v>2</v>
      </c>
      <c r="M10266">
        <v>1004</v>
      </c>
      <c r="O10266" t="s">
        <v>28</v>
      </c>
      <c r="R10266" t="s">
        <v>46</v>
      </c>
      <c r="S10266" s="49" t="str">
        <f t="shared" si="1281"/>
        <v>Card</v>
      </c>
      <c r="T10266" s="3">
        <v>0.04</v>
      </c>
      <c r="U10266" s="2">
        <v>6.36</v>
      </c>
      <c r="V10266" s="2">
        <v>1.98</v>
      </c>
      <c r="W10266" s="54">
        <f>_xlfn.XLOOKUP(M10266,Market!A:A,Market!F:F,0)</f>
        <v>0.06</v>
      </c>
      <c r="X10266" s="55">
        <f t="shared" si="1282"/>
        <v>0.25440000000000002</v>
      </c>
      <c r="Y10266" s="55">
        <f t="shared" si="1283"/>
        <v>4.3800000000000008</v>
      </c>
      <c r="Z10266" s="54">
        <f t="shared" si="1284"/>
        <v>0.68867924528301894</v>
      </c>
      <c r="AA10266" s="49" t="str">
        <f t="shared" ca="1" si="1285"/>
        <v>Y</v>
      </c>
      <c r="AB10266" s="49">
        <f t="shared" ca="1" si="1286"/>
        <v>6</v>
      </c>
      <c r="AC10266" s="49" t="str">
        <f t="shared" ca="1" si="1287"/>
        <v>Y</v>
      </c>
    </row>
    <row r="10267" spans="1:29" x14ac:dyDescent="0.25">
      <c r="A10267">
        <v>11986</v>
      </c>
      <c r="B10267" s="9">
        <v>43201</v>
      </c>
      <c r="C10267" s="50" t="str">
        <f t="shared" si="1280"/>
        <v>N</v>
      </c>
      <c r="D10267" s="52">
        <f>_xlfn.XLOOKUP(B10267,Cal_Date!B:B,Cal_Date!A:A,0)</f>
        <v>2</v>
      </c>
      <c r="E10267">
        <v>2018</v>
      </c>
      <c r="F10267" t="s">
        <v>123</v>
      </c>
      <c r="G10267" t="s">
        <v>129</v>
      </c>
      <c r="H10267" t="s">
        <v>14</v>
      </c>
      <c r="I10267" t="s">
        <v>18</v>
      </c>
      <c r="J10267" t="s">
        <v>15</v>
      </c>
      <c r="K10267" t="s">
        <v>43</v>
      </c>
      <c r="L10267">
        <v>1</v>
      </c>
      <c r="M10267">
        <v>1000</v>
      </c>
      <c r="O10267" t="s">
        <v>25</v>
      </c>
      <c r="R10267" t="s">
        <v>46</v>
      </c>
      <c r="S10267" s="49" t="str">
        <f t="shared" si="1281"/>
        <v>Card</v>
      </c>
      <c r="T10267" s="3">
        <v>0.04</v>
      </c>
      <c r="U10267" s="2">
        <v>5.4</v>
      </c>
      <c r="V10267" s="2">
        <v>2.1</v>
      </c>
      <c r="W10267" s="54">
        <f>_xlfn.XLOOKUP(M10267,Market!A:A,Market!F:F,0)</f>
        <v>0.08</v>
      </c>
      <c r="X10267" s="55">
        <f t="shared" si="1282"/>
        <v>0.21600000000000003</v>
      </c>
      <c r="Y10267" s="55">
        <f t="shared" si="1283"/>
        <v>3.3000000000000003</v>
      </c>
      <c r="Z10267" s="54">
        <f t="shared" si="1284"/>
        <v>0.61111111111111116</v>
      </c>
      <c r="AA10267" s="49" t="str">
        <f t="shared" ca="1" si="1285"/>
        <v>Y</v>
      </c>
      <c r="AB10267" s="49">
        <f t="shared" ca="1" si="1286"/>
        <v>6</v>
      </c>
      <c r="AC10267" s="49" t="str">
        <f t="shared" ca="1" si="1287"/>
        <v>Y</v>
      </c>
    </row>
    <row r="10268" spans="1:29" x14ac:dyDescent="0.25">
      <c r="A10268">
        <v>11987</v>
      </c>
      <c r="B10268" s="9">
        <v>43201</v>
      </c>
      <c r="C10268" s="50" t="str">
        <f t="shared" si="1280"/>
        <v>N</v>
      </c>
      <c r="D10268" s="52">
        <f>_xlfn.XLOOKUP(B10268,Cal_Date!B:B,Cal_Date!A:A,0)</f>
        <v>2</v>
      </c>
      <c r="E10268">
        <v>2018</v>
      </c>
      <c r="F10268" t="s">
        <v>123</v>
      </c>
      <c r="G10268" t="s">
        <v>129</v>
      </c>
      <c r="H10268" t="s">
        <v>11</v>
      </c>
      <c r="I10268" t="s">
        <v>11</v>
      </c>
      <c r="J10268" t="s">
        <v>15</v>
      </c>
      <c r="K10268" t="s">
        <v>42</v>
      </c>
      <c r="L10268">
        <v>1</v>
      </c>
      <c r="M10268">
        <v>1000</v>
      </c>
      <c r="O10268" t="s">
        <v>25</v>
      </c>
      <c r="R10268" t="s">
        <v>44</v>
      </c>
      <c r="S10268" s="49" t="str">
        <f t="shared" si="1281"/>
        <v>Card</v>
      </c>
      <c r="T10268" s="3">
        <v>0.03</v>
      </c>
      <c r="U10268" s="2">
        <v>3.24</v>
      </c>
      <c r="V10268" s="2">
        <v>0.99</v>
      </c>
      <c r="W10268" s="54">
        <f>_xlfn.XLOOKUP(M10268,Market!A:A,Market!F:F,0)</f>
        <v>0.08</v>
      </c>
      <c r="X10268" s="55">
        <f t="shared" si="1282"/>
        <v>9.7200000000000009E-2</v>
      </c>
      <c r="Y10268" s="55">
        <f t="shared" si="1283"/>
        <v>2.25</v>
      </c>
      <c r="Z10268" s="54">
        <f t="shared" si="1284"/>
        <v>0.69444444444444442</v>
      </c>
      <c r="AA10268" s="49" t="str">
        <f t="shared" ca="1" si="1285"/>
        <v>Y</v>
      </c>
      <c r="AB10268" s="49">
        <f t="shared" ca="1" si="1286"/>
        <v>6</v>
      </c>
      <c r="AC10268" s="49" t="str">
        <f t="shared" ca="1" si="1287"/>
        <v>Y</v>
      </c>
    </row>
    <row r="10269" spans="1:29" x14ac:dyDescent="0.25">
      <c r="A10269">
        <v>11988</v>
      </c>
      <c r="B10269" s="9">
        <v>43201</v>
      </c>
      <c r="C10269" s="50" t="str">
        <f t="shared" si="1280"/>
        <v>N</v>
      </c>
      <c r="D10269" s="52">
        <f>_xlfn.XLOOKUP(B10269,Cal_Date!B:B,Cal_Date!A:A,0)</f>
        <v>2</v>
      </c>
      <c r="E10269">
        <v>2018</v>
      </c>
      <c r="F10269" t="s">
        <v>123</v>
      </c>
      <c r="G10269" t="s">
        <v>129</v>
      </c>
      <c r="H10269" t="s">
        <v>48</v>
      </c>
      <c r="I10269" t="s">
        <v>18</v>
      </c>
      <c r="J10269" t="s">
        <v>10</v>
      </c>
      <c r="K10269" t="s">
        <v>43</v>
      </c>
      <c r="L10269">
        <v>1</v>
      </c>
      <c r="M10269">
        <v>1000</v>
      </c>
      <c r="O10269" t="s">
        <v>25</v>
      </c>
      <c r="R10269" t="s">
        <v>46</v>
      </c>
      <c r="S10269" s="49" t="str">
        <f t="shared" si="1281"/>
        <v>Card</v>
      </c>
      <c r="T10269" s="3">
        <v>0.04</v>
      </c>
      <c r="U10269" s="2">
        <v>7.5600000000000005</v>
      </c>
      <c r="V10269" s="2">
        <v>1.46</v>
      </c>
      <c r="W10269" s="54">
        <f>_xlfn.XLOOKUP(M10269,Market!A:A,Market!F:F,0)</f>
        <v>0.08</v>
      </c>
      <c r="X10269" s="55">
        <f t="shared" si="1282"/>
        <v>0.3024</v>
      </c>
      <c r="Y10269" s="55">
        <f t="shared" si="1283"/>
        <v>6.1000000000000005</v>
      </c>
      <c r="Z10269" s="54">
        <f t="shared" si="1284"/>
        <v>0.80687830687830686</v>
      </c>
      <c r="AA10269" s="49" t="str">
        <f t="shared" ca="1" si="1285"/>
        <v>Y</v>
      </c>
      <c r="AB10269" s="49">
        <f t="shared" ca="1" si="1286"/>
        <v>6</v>
      </c>
      <c r="AC10269" s="49" t="str">
        <f t="shared" ca="1" si="1287"/>
        <v>Y</v>
      </c>
    </row>
    <row r="10270" spans="1:29" x14ac:dyDescent="0.25">
      <c r="A10270">
        <v>11989</v>
      </c>
      <c r="B10270" s="9">
        <v>43201</v>
      </c>
      <c r="C10270" s="50" t="str">
        <f t="shared" si="1280"/>
        <v>N</v>
      </c>
      <c r="D10270" s="52">
        <f>_xlfn.XLOOKUP(B10270,Cal_Date!B:B,Cal_Date!A:A,0)</f>
        <v>2</v>
      </c>
      <c r="E10270">
        <v>2018</v>
      </c>
      <c r="F10270" t="s">
        <v>123</v>
      </c>
      <c r="G10270" t="s">
        <v>129</v>
      </c>
      <c r="H10270" t="s">
        <v>11</v>
      </c>
      <c r="I10270" t="s">
        <v>11</v>
      </c>
      <c r="J10270" t="s">
        <v>15</v>
      </c>
      <c r="K10270" t="s">
        <v>42</v>
      </c>
      <c r="L10270">
        <v>2</v>
      </c>
      <c r="M10270">
        <v>1008</v>
      </c>
      <c r="O10270" t="s">
        <v>28</v>
      </c>
      <c r="R10270" t="s">
        <v>46</v>
      </c>
      <c r="S10270" s="49" t="str">
        <f t="shared" si="1281"/>
        <v>Card</v>
      </c>
      <c r="T10270" s="3">
        <v>0.04</v>
      </c>
      <c r="U10270" s="2">
        <v>6.5339999999999998</v>
      </c>
      <c r="V10270" s="2">
        <v>1.98</v>
      </c>
      <c r="W10270" s="54">
        <f>_xlfn.XLOOKUP(M10270,Market!A:A,Market!F:F,0)</f>
        <v>8.8999999999999996E-2</v>
      </c>
      <c r="X10270" s="55">
        <f t="shared" si="1282"/>
        <v>0.26135999999999998</v>
      </c>
      <c r="Y10270" s="55">
        <f t="shared" si="1283"/>
        <v>4.5540000000000003</v>
      </c>
      <c r="Z10270" s="54">
        <f t="shared" si="1284"/>
        <v>0.69696969696969702</v>
      </c>
      <c r="AA10270" s="49" t="str">
        <f t="shared" ca="1" si="1285"/>
        <v>Y</v>
      </c>
      <c r="AB10270" s="49">
        <f t="shared" ca="1" si="1286"/>
        <v>6</v>
      </c>
      <c r="AC10270" s="49" t="str">
        <f t="shared" ca="1" si="1287"/>
        <v>Y</v>
      </c>
    </row>
    <row r="10271" spans="1:29" x14ac:dyDescent="0.25">
      <c r="A10271">
        <v>11990</v>
      </c>
      <c r="B10271" s="9">
        <v>43201</v>
      </c>
      <c r="C10271" s="50" t="str">
        <f t="shared" si="1280"/>
        <v>N</v>
      </c>
      <c r="D10271" s="52">
        <f>_xlfn.XLOOKUP(B10271,Cal_Date!B:B,Cal_Date!A:A,0)</f>
        <v>2</v>
      </c>
      <c r="E10271">
        <v>2018</v>
      </c>
      <c r="F10271" t="s">
        <v>123</v>
      </c>
      <c r="G10271" t="s">
        <v>129</v>
      </c>
      <c r="H10271" t="s">
        <v>11</v>
      </c>
      <c r="I10271" t="s">
        <v>11</v>
      </c>
      <c r="J10271" t="s">
        <v>15</v>
      </c>
      <c r="K10271" t="s">
        <v>42</v>
      </c>
      <c r="L10271">
        <v>1</v>
      </c>
      <c r="M10271">
        <v>1008</v>
      </c>
      <c r="O10271" t="s">
        <v>28</v>
      </c>
      <c r="R10271" t="s">
        <v>47</v>
      </c>
      <c r="S10271" s="49" t="str">
        <f t="shared" si="1281"/>
        <v>Card</v>
      </c>
      <c r="T10271" s="3">
        <v>3.5000000000000003E-2</v>
      </c>
      <c r="U10271" s="2">
        <v>3.2669999999999999</v>
      </c>
      <c r="V10271" s="2">
        <v>0.99</v>
      </c>
      <c r="W10271" s="54">
        <f>_xlfn.XLOOKUP(M10271,Market!A:A,Market!F:F,0)</f>
        <v>8.8999999999999996E-2</v>
      </c>
      <c r="X10271" s="55">
        <f t="shared" si="1282"/>
        <v>0.114345</v>
      </c>
      <c r="Y10271" s="55">
        <f t="shared" si="1283"/>
        <v>2.2770000000000001</v>
      </c>
      <c r="Z10271" s="54">
        <f t="shared" si="1284"/>
        <v>0.69696969696969702</v>
      </c>
      <c r="AA10271" s="49" t="str">
        <f t="shared" ca="1" si="1285"/>
        <v>Y</v>
      </c>
      <c r="AB10271" s="49">
        <f t="shared" ca="1" si="1286"/>
        <v>6</v>
      </c>
      <c r="AC10271" s="49" t="str">
        <f t="shared" ca="1" si="1287"/>
        <v>Y</v>
      </c>
    </row>
    <row r="10272" spans="1:29" x14ac:dyDescent="0.25">
      <c r="A10272">
        <v>11991</v>
      </c>
      <c r="B10272" s="9">
        <v>43201</v>
      </c>
      <c r="C10272" s="50" t="str">
        <f t="shared" si="1280"/>
        <v>N</v>
      </c>
      <c r="D10272" s="52">
        <f>_xlfn.XLOOKUP(B10272,Cal_Date!B:B,Cal_Date!A:A,0)</f>
        <v>2</v>
      </c>
      <c r="E10272">
        <v>2018</v>
      </c>
      <c r="F10272" t="s">
        <v>123</v>
      </c>
      <c r="G10272" t="s">
        <v>129</v>
      </c>
      <c r="H10272" t="s">
        <v>11</v>
      </c>
      <c r="I10272" t="s">
        <v>18</v>
      </c>
      <c r="J10272" t="s">
        <v>15</v>
      </c>
      <c r="K10272" t="s">
        <v>42</v>
      </c>
      <c r="L10272">
        <v>2</v>
      </c>
      <c r="M10272">
        <v>1009</v>
      </c>
      <c r="O10272" t="s">
        <v>28</v>
      </c>
      <c r="R10272" t="s">
        <v>46</v>
      </c>
      <c r="S10272" s="49" t="str">
        <f t="shared" si="1281"/>
        <v>Card</v>
      </c>
      <c r="T10272" s="3">
        <v>0.04</v>
      </c>
      <c r="U10272" s="2">
        <v>6.5339999999999998</v>
      </c>
      <c r="V10272" s="2">
        <v>3.04</v>
      </c>
      <c r="W10272" s="54">
        <f>_xlfn.XLOOKUP(M10272,Market!A:A,Market!F:F,0)</f>
        <v>8.8999999999999996E-2</v>
      </c>
      <c r="X10272" s="55">
        <f t="shared" si="1282"/>
        <v>0.26135999999999998</v>
      </c>
      <c r="Y10272" s="55">
        <f t="shared" si="1283"/>
        <v>3.4939999999999998</v>
      </c>
      <c r="Z10272" s="54">
        <f t="shared" si="1284"/>
        <v>0.53474135292317104</v>
      </c>
      <c r="AA10272" s="49" t="str">
        <f t="shared" ca="1" si="1285"/>
        <v>Y</v>
      </c>
      <c r="AB10272" s="49">
        <f t="shared" ca="1" si="1286"/>
        <v>6</v>
      </c>
      <c r="AC10272" s="49" t="str">
        <f t="shared" ca="1" si="1287"/>
        <v>Y</v>
      </c>
    </row>
    <row r="10273" spans="1:29" x14ac:dyDescent="0.25">
      <c r="A10273">
        <v>11992</v>
      </c>
      <c r="B10273" s="9">
        <v>43201</v>
      </c>
      <c r="C10273" s="50" t="str">
        <f t="shared" si="1280"/>
        <v>N</v>
      </c>
      <c r="D10273" s="52">
        <f>_xlfn.XLOOKUP(B10273,Cal_Date!B:B,Cal_Date!A:A,0)</f>
        <v>2</v>
      </c>
      <c r="E10273">
        <v>2018</v>
      </c>
      <c r="F10273" t="s">
        <v>123</v>
      </c>
      <c r="G10273" t="s">
        <v>129</v>
      </c>
      <c r="H10273" t="s">
        <v>11</v>
      </c>
      <c r="I10273" t="s">
        <v>11</v>
      </c>
      <c r="J10273" t="s">
        <v>15</v>
      </c>
      <c r="K10273" t="s">
        <v>42</v>
      </c>
      <c r="L10273">
        <v>1</v>
      </c>
      <c r="M10273">
        <v>1010</v>
      </c>
      <c r="O10273" t="s">
        <v>25</v>
      </c>
      <c r="R10273" t="s">
        <v>46</v>
      </c>
      <c r="S10273" s="49" t="str">
        <f t="shared" si="1281"/>
        <v>Card</v>
      </c>
      <c r="T10273" s="3">
        <v>0.04</v>
      </c>
      <c r="U10273" s="2">
        <v>3.24</v>
      </c>
      <c r="V10273" s="2">
        <v>0.99</v>
      </c>
      <c r="W10273" s="54">
        <f>_xlfn.XLOOKUP(M10273,Market!A:A,Market!F:F,0)</f>
        <v>0.08</v>
      </c>
      <c r="X10273" s="55">
        <f t="shared" si="1282"/>
        <v>0.12960000000000002</v>
      </c>
      <c r="Y10273" s="55">
        <f t="shared" si="1283"/>
        <v>2.25</v>
      </c>
      <c r="Z10273" s="54">
        <f t="shared" si="1284"/>
        <v>0.69444444444444442</v>
      </c>
      <c r="AA10273" s="49" t="str">
        <f t="shared" ca="1" si="1285"/>
        <v>Y</v>
      </c>
      <c r="AB10273" s="49">
        <f t="shared" ca="1" si="1286"/>
        <v>6</v>
      </c>
      <c r="AC10273" s="49" t="str">
        <f t="shared" ca="1" si="1287"/>
        <v>Y</v>
      </c>
    </row>
    <row r="10274" spans="1:29" x14ac:dyDescent="0.25">
      <c r="A10274">
        <v>11993</v>
      </c>
      <c r="B10274" s="9">
        <v>43201</v>
      </c>
      <c r="C10274" s="50" t="str">
        <f t="shared" si="1280"/>
        <v>N</v>
      </c>
      <c r="D10274" s="52">
        <f>_xlfn.XLOOKUP(B10274,Cal_Date!B:B,Cal_Date!A:A,0)</f>
        <v>2</v>
      </c>
      <c r="E10274">
        <v>2018</v>
      </c>
      <c r="F10274" t="s">
        <v>123</v>
      </c>
      <c r="G10274" t="s">
        <v>129</v>
      </c>
      <c r="H10274" t="s">
        <v>48</v>
      </c>
      <c r="I10274" t="s">
        <v>18</v>
      </c>
      <c r="J10274" t="s">
        <v>10</v>
      </c>
      <c r="K10274" t="s">
        <v>43</v>
      </c>
      <c r="L10274">
        <v>2</v>
      </c>
      <c r="M10274">
        <v>1008</v>
      </c>
      <c r="O10274" t="s">
        <v>28</v>
      </c>
      <c r="R10274" t="s">
        <v>47</v>
      </c>
      <c r="S10274" s="49" t="str">
        <f t="shared" si="1281"/>
        <v>Card</v>
      </c>
      <c r="T10274" s="3">
        <v>3.5000000000000003E-2</v>
      </c>
      <c r="U10274" s="2">
        <v>15.245999999999999</v>
      </c>
      <c r="V10274" s="2">
        <v>2.92</v>
      </c>
      <c r="W10274" s="54">
        <f>_xlfn.XLOOKUP(M10274,Market!A:A,Market!F:F,0)</f>
        <v>8.8999999999999996E-2</v>
      </c>
      <c r="X10274" s="55">
        <f t="shared" si="1282"/>
        <v>0.53361000000000003</v>
      </c>
      <c r="Y10274" s="55">
        <f t="shared" si="1283"/>
        <v>12.325999999999999</v>
      </c>
      <c r="Z10274" s="54">
        <f t="shared" si="1284"/>
        <v>0.80847435392889933</v>
      </c>
      <c r="AA10274" s="49" t="str">
        <f t="shared" ca="1" si="1285"/>
        <v>Y</v>
      </c>
      <c r="AB10274" s="49">
        <f t="shared" ca="1" si="1286"/>
        <v>6</v>
      </c>
      <c r="AC10274" s="49" t="str">
        <f t="shared" ca="1" si="1287"/>
        <v>Y</v>
      </c>
    </row>
    <row r="10275" spans="1:29" x14ac:dyDescent="0.25">
      <c r="A10275">
        <v>11994</v>
      </c>
      <c r="B10275" s="9">
        <v>43201</v>
      </c>
      <c r="C10275" s="50" t="str">
        <f t="shared" si="1280"/>
        <v>N</v>
      </c>
      <c r="D10275" s="52">
        <f>_xlfn.XLOOKUP(B10275,Cal_Date!B:B,Cal_Date!A:A,0)</f>
        <v>2</v>
      </c>
      <c r="E10275">
        <v>2018</v>
      </c>
      <c r="F10275" t="s">
        <v>123</v>
      </c>
      <c r="G10275" t="s">
        <v>129</v>
      </c>
      <c r="H10275" t="s">
        <v>48</v>
      </c>
      <c r="I10275" t="s">
        <v>18</v>
      </c>
      <c r="J10275" t="s">
        <v>10</v>
      </c>
      <c r="K10275" t="s">
        <v>43</v>
      </c>
      <c r="L10275">
        <v>1</v>
      </c>
      <c r="M10275">
        <v>1008</v>
      </c>
      <c r="O10275" t="s">
        <v>28</v>
      </c>
      <c r="R10275" t="s">
        <v>44</v>
      </c>
      <c r="S10275" s="49" t="str">
        <f t="shared" si="1281"/>
        <v>Card</v>
      </c>
      <c r="T10275" s="3">
        <v>0.03</v>
      </c>
      <c r="U10275" s="2">
        <v>7.6229999999999993</v>
      </c>
      <c r="V10275" s="2">
        <v>1.46</v>
      </c>
      <c r="W10275" s="54">
        <f>_xlfn.XLOOKUP(M10275,Market!A:A,Market!F:F,0)</f>
        <v>8.8999999999999996E-2</v>
      </c>
      <c r="X10275" s="55">
        <f t="shared" si="1282"/>
        <v>0.22868999999999998</v>
      </c>
      <c r="Y10275" s="55">
        <f t="shared" si="1283"/>
        <v>6.1629999999999994</v>
      </c>
      <c r="Z10275" s="54">
        <f t="shared" si="1284"/>
        <v>0.80847435392889933</v>
      </c>
      <c r="AA10275" s="49" t="str">
        <f t="shared" ca="1" si="1285"/>
        <v>Y</v>
      </c>
      <c r="AB10275" s="49">
        <f t="shared" ca="1" si="1286"/>
        <v>6</v>
      </c>
      <c r="AC10275" s="49" t="str">
        <f t="shared" ca="1" si="1287"/>
        <v>Y</v>
      </c>
    </row>
    <row r="10276" spans="1:29" x14ac:dyDescent="0.25">
      <c r="A10276">
        <v>11995</v>
      </c>
      <c r="B10276" s="9">
        <v>43201</v>
      </c>
      <c r="C10276" s="50" t="str">
        <f t="shared" si="1280"/>
        <v>N</v>
      </c>
      <c r="D10276" s="52">
        <f>_xlfn.XLOOKUP(B10276,Cal_Date!B:B,Cal_Date!A:A,0)</f>
        <v>2</v>
      </c>
      <c r="E10276">
        <v>2018</v>
      </c>
      <c r="F10276" t="s">
        <v>123</v>
      </c>
      <c r="G10276" t="s">
        <v>129</v>
      </c>
      <c r="H10276" t="s">
        <v>11</v>
      </c>
      <c r="I10276" t="s">
        <v>11</v>
      </c>
      <c r="J10276" t="s">
        <v>15</v>
      </c>
      <c r="K10276" t="s">
        <v>42</v>
      </c>
      <c r="L10276">
        <v>1</v>
      </c>
      <c r="M10276">
        <v>1008</v>
      </c>
      <c r="O10276" t="s">
        <v>28</v>
      </c>
      <c r="R10276" t="s">
        <v>46</v>
      </c>
      <c r="S10276" s="49" t="str">
        <f t="shared" si="1281"/>
        <v>Card</v>
      </c>
      <c r="T10276" s="3">
        <v>0.04</v>
      </c>
      <c r="U10276" s="2">
        <v>3.2669999999999999</v>
      </c>
      <c r="V10276" s="2">
        <v>0.99</v>
      </c>
      <c r="W10276" s="54">
        <f>_xlfn.XLOOKUP(M10276,Market!A:A,Market!F:F,0)</f>
        <v>8.8999999999999996E-2</v>
      </c>
      <c r="X10276" s="55">
        <f t="shared" si="1282"/>
        <v>0.13067999999999999</v>
      </c>
      <c r="Y10276" s="55">
        <f t="shared" si="1283"/>
        <v>2.2770000000000001</v>
      </c>
      <c r="Z10276" s="54">
        <f t="shared" si="1284"/>
        <v>0.69696969696969702</v>
      </c>
      <c r="AA10276" s="49" t="str">
        <f t="shared" ca="1" si="1285"/>
        <v>Y</v>
      </c>
      <c r="AB10276" s="49">
        <f t="shared" ca="1" si="1286"/>
        <v>6</v>
      </c>
      <c r="AC10276" s="49" t="str">
        <f t="shared" ca="1" si="1287"/>
        <v>Y</v>
      </c>
    </row>
    <row r="10277" spans="1:29" x14ac:dyDescent="0.25">
      <c r="A10277">
        <v>11996</v>
      </c>
      <c r="B10277" s="9">
        <v>43201</v>
      </c>
      <c r="C10277" s="50" t="str">
        <f t="shared" si="1280"/>
        <v>N</v>
      </c>
      <c r="D10277" s="52">
        <f>_xlfn.XLOOKUP(B10277,Cal_Date!B:B,Cal_Date!A:A,0)</f>
        <v>2</v>
      </c>
      <c r="E10277">
        <v>2018</v>
      </c>
      <c r="F10277" t="s">
        <v>123</v>
      </c>
      <c r="G10277" t="s">
        <v>129</v>
      </c>
      <c r="H10277" t="s">
        <v>11</v>
      </c>
      <c r="I10277" t="s">
        <v>11</v>
      </c>
      <c r="J10277" t="s">
        <v>15</v>
      </c>
      <c r="K10277" t="s">
        <v>42</v>
      </c>
      <c r="L10277">
        <v>1</v>
      </c>
      <c r="M10277">
        <v>1004</v>
      </c>
      <c r="O10277" t="s">
        <v>28</v>
      </c>
      <c r="R10277" t="s">
        <v>46</v>
      </c>
      <c r="S10277" s="49" t="str">
        <f t="shared" si="1281"/>
        <v>Card</v>
      </c>
      <c r="T10277" s="3">
        <v>0.04</v>
      </c>
      <c r="U10277" s="2">
        <v>3.18</v>
      </c>
      <c r="V10277" s="2">
        <v>0.99</v>
      </c>
      <c r="W10277" s="54">
        <f>_xlfn.XLOOKUP(M10277,Market!A:A,Market!F:F,0)</f>
        <v>0.06</v>
      </c>
      <c r="X10277" s="55">
        <f t="shared" si="1282"/>
        <v>0.12720000000000001</v>
      </c>
      <c r="Y10277" s="55">
        <f t="shared" si="1283"/>
        <v>2.1900000000000004</v>
      </c>
      <c r="Z10277" s="54">
        <f t="shared" si="1284"/>
        <v>0.68867924528301894</v>
      </c>
      <c r="AA10277" s="49" t="str">
        <f t="shared" ca="1" si="1285"/>
        <v>Y</v>
      </c>
      <c r="AB10277" s="49">
        <f t="shared" ca="1" si="1286"/>
        <v>6</v>
      </c>
      <c r="AC10277" s="49" t="str">
        <f t="shared" ca="1" si="1287"/>
        <v>Y</v>
      </c>
    </row>
    <row r="10278" spans="1:29" x14ac:dyDescent="0.25">
      <c r="A10278">
        <v>11997</v>
      </c>
      <c r="B10278" s="9">
        <v>43201</v>
      </c>
      <c r="C10278" s="50" t="str">
        <f t="shared" si="1280"/>
        <v>N</v>
      </c>
      <c r="D10278" s="52">
        <f>_xlfn.XLOOKUP(B10278,Cal_Date!B:B,Cal_Date!A:A,0)</f>
        <v>2</v>
      </c>
      <c r="E10278">
        <v>2018</v>
      </c>
      <c r="F10278" t="s">
        <v>123</v>
      </c>
      <c r="G10278" t="s">
        <v>129</v>
      </c>
      <c r="H10278" t="s">
        <v>14</v>
      </c>
      <c r="I10278" t="s">
        <v>18</v>
      </c>
      <c r="J10278" t="s">
        <v>15</v>
      </c>
      <c r="K10278" t="s">
        <v>43</v>
      </c>
      <c r="L10278">
        <v>1</v>
      </c>
      <c r="M10278">
        <v>1009</v>
      </c>
      <c r="O10278" t="s">
        <v>28</v>
      </c>
      <c r="R10278" t="s">
        <v>47</v>
      </c>
      <c r="S10278" s="49" t="str">
        <f t="shared" si="1281"/>
        <v>Card</v>
      </c>
      <c r="T10278" s="3">
        <v>3.5000000000000003E-2</v>
      </c>
      <c r="U10278" s="2">
        <v>5.4450000000000003</v>
      </c>
      <c r="V10278" s="2">
        <v>2.1</v>
      </c>
      <c r="W10278" s="54">
        <f>_xlfn.XLOOKUP(M10278,Market!A:A,Market!F:F,0)</f>
        <v>8.8999999999999996E-2</v>
      </c>
      <c r="X10278" s="55">
        <f t="shared" si="1282"/>
        <v>0.19057500000000002</v>
      </c>
      <c r="Y10278" s="55">
        <f t="shared" si="1283"/>
        <v>3.3450000000000002</v>
      </c>
      <c r="Z10278" s="54">
        <f t="shared" si="1284"/>
        <v>0.61432506887052341</v>
      </c>
      <c r="AA10278" s="49" t="str">
        <f t="shared" ca="1" si="1285"/>
        <v>Y</v>
      </c>
      <c r="AB10278" s="49">
        <f t="shared" ca="1" si="1286"/>
        <v>6</v>
      </c>
      <c r="AC10278" s="49" t="str">
        <f t="shared" ca="1" si="1287"/>
        <v>Y</v>
      </c>
    </row>
    <row r="10279" spans="1:29" x14ac:dyDescent="0.25">
      <c r="A10279">
        <v>11998</v>
      </c>
      <c r="B10279" s="9">
        <v>43201</v>
      </c>
      <c r="C10279" s="50" t="str">
        <f t="shared" si="1280"/>
        <v>N</v>
      </c>
      <c r="D10279" s="52">
        <f>_xlfn.XLOOKUP(B10279,Cal_Date!B:B,Cal_Date!A:A,0)</f>
        <v>2</v>
      </c>
      <c r="E10279">
        <v>2018</v>
      </c>
      <c r="F10279" t="s">
        <v>123</v>
      </c>
      <c r="G10279" t="s">
        <v>129</v>
      </c>
      <c r="H10279" t="s">
        <v>14</v>
      </c>
      <c r="I10279" t="s">
        <v>18</v>
      </c>
      <c r="J10279" t="s">
        <v>15</v>
      </c>
      <c r="K10279" t="s">
        <v>43</v>
      </c>
      <c r="L10279">
        <v>2</v>
      </c>
      <c r="M10279">
        <v>1010</v>
      </c>
      <c r="O10279" t="s">
        <v>25</v>
      </c>
      <c r="R10279" t="s">
        <v>44</v>
      </c>
      <c r="S10279" s="49" t="str">
        <f t="shared" si="1281"/>
        <v>Card</v>
      </c>
      <c r="T10279" s="3">
        <v>0.03</v>
      </c>
      <c r="U10279" s="2">
        <v>10.8</v>
      </c>
      <c r="V10279" s="2">
        <v>4.4400000000000004</v>
      </c>
      <c r="W10279" s="54">
        <f>_xlfn.XLOOKUP(M10279,Market!A:A,Market!F:F,0)</f>
        <v>0.08</v>
      </c>
      <c r="X10279" s="55">
        <f t="shared" si="1282"/>
        <v>0.32400000000000001</v>
      </c>
      <c r="Y10279" s="55">
        <f t="shared" si="1283"/>
        <v>6.36</v>
      </c>
      <c r="Z10279" s="54">
        <f t="shared" si="1284"/>
        <v>0.58888888888888891</v>
      </c>
      <c r="AA10279" s="49" t="str">
        <f t="shared" ca="1" si="1285"/>
        <v>Y</v>
      </c>
      <c r="AB10279" s="49">
        <f t="shared" ca="1" si="1286"/>
        <v>6</v>
      </c>
      <c r="AC10279" s="49" t="str">
        <f t="shared" ca="1" si="1287"/>
        <v>Y</v>
      </c>
    </row>
    <row r="10280" spans="1:29" x14ac:dyDescent="0.25">
      <c r="A10280">
        <v>11999</v>
      </c>
      <c r="B10280" s="9">
        <v>43201</v>
      </c>
      <c r="C10280" s="50" t="str">
        <f t="shared" si="1280"/>
        <v>N</v>
      </c>
      <c r="D10280" s="52">
        <f>_xlfn.XLOOKUP(B10280,Cal_Date!B:B,Cal_Date!A:A,0)</f>
        <v>2</v>
      </c>
      <c r="E10280">
        <v>2018</v>
      </c>
      <c r="F10280" t="s">
        <v>123</v>
      </c>
      <c r="G10280" t="s">
        <v>129</v>
      </c>
      <c r="H10280" t="s">
        <v>48</v>
      </c>
      <c r="I10280" t="s">
        <v>18</v>
      </c>
      <c r="J10280" t="s">
        <v>10</v>
      </c>
      <c r="K10280" t="s">
        <v>43</v>
      </c>
      <c r="L10280">
        <v>1</v>
      </c>
      <c r="M10280">
        <v>1011</v>
      </c>
      <c r="O10280" t="s">
        <v>25</v>
      </c>
      <c r="R10280" t="s">
        <v>46</v>
      </c>
      <c r="S10280" s="49" t="str">
        <f t="shared" si="1281"/>
        <v>Card</v>
      </c>
      <c r="T10280" s="3">
        <v>0.04</v>
      </c>
      <c r="U10280" s="2">
        <v>7.42</v>
      </c>
      <c r="V10280" s="2">
        <v>1.46</v>
      </c>
      <c r="W10280" s="54">
        <f>_xlfn.XLOOKUP(M10280,Market!A:A,Market!F:F,0)</f>
        <v>0.06</v>
      </c>
      <c r="X10280" s="55">
        <f t="shared" si="1282"/>
        <v>0.29680000000000001</v>
      </c>
      <c r="Y10280" s="55">
        <f t="shared" si="1283"/>
        <v>5.96</v>
      </c>
      <c r="Z10280" s="54">
        <f t="shared" si="1284"/>
        <v>0.80323450134770891</v>
      </c>
      <c r="AA10280" s="49" t="str">
        <f t="shared" ca="1" si="1285"/>
        <v>Y</v>
      </c>
      <c r="AB10280" s="49">
        <f t="shared" ca="1" si="1286"/>
        <v>6</v>
      </c>
      <c r="AC10280" s="49" t="str">
        <f t="shared" ca="1" si="1287"/>
        <v>Y</v>
      </c>
    </row>
    <row r="10281" spans="1:29" x14ac:dyDescent="0.25">
      <c r="A10281">
        <v>12000</v>
      </c>
      <c r="B10281" s="9">
        <v>43201</v>
      </c>
      <c r="C10281" s="50" t="str">
        <f t="shared" si="1280"/>
        <v>N</v>
      </c>
      <c r="D10281" s="52">
        <f>_xlfn.XLOOKUP(B10281,Cal_Date!B:B,Cal_Date!A:A,0)</f>
        <v>2</v>
      </c>
      <c r="E10281">
        <v>2018</v>
      </c>
      <c r="F10281" t="s">
        <v>123</v>
      </c>
      <c r="G10281" t="s">
        <v>129</v>
      </c>
      <c r="H10281" t="s">
        <v>11</v>
      </c>
      <c r="I10281" t="s">
        <v>18</v>
      </c>
      <c r="J10281" t="s">
        <v>15</v>
      </c>
      <c r="K10281" t="s">
        <v>42</v>
      </c>
      <c r="L10281">
        <v>1</v>
      </c>
      <c r="M10281">
        <v>1011</v>
      </c>
      <c r="O10281" t="s">
        <v>25</v>
      </c>
      <c r="R10281" t="s">
        <v>46</v>
      </c>
      <c r="S10281" s="49" t="str">
        <f t="shared" si="1281"/>
        <v>Card</v>
      </c>
      <c r="T10281" s="3">
        <v>0.04</v>
      </c>
      <c r="U10281" s="2">
        <v>3.18</v>
      </c>
      <c r="V10281" s="2">
        <v>1.52</v>
      </c>
      <c r="W10281" s="54">
        <f>_xlfn.XLOOKUP(M10281,Market!A:A,Market!F:F,0)</f>
        <v>0.06</v>
      </c>
      <c r="X10281" s="55">
        <f t="shared" si="1282"/>
        <v>0.12720000000000001</v>
      </c>
      <c r="Y10281" s="55">
        <f t="shared" si="1283"/>
        <v>1.6600000000000001</v>
      </c>
      <c r="Z10281" s="54">
        <f t="shared" si="1284"/>
        <v>0.5220125786163522</v>
      </c>
      <c r="AA10281" s="49" t="str">
        <f t="shared" ca="1" si="1285"/>
        <v>Y</v>
      </c>
      <c r="AB10281" s="49">
        <f t="shared" ca="1" si="1286"/>
        <v>6</v>
      </c>
      <c r="AC10281" s="49" t="str">
        <f t="shared" ca="1" si="1287"/>
        <v>Y</v>
      </c>
    </row>
    <row r="10282" spans="1:29" x14ac:dyDescent="0.25">
      <c r="A10282">
        <v>12001</v>
      </c>
      <c r="B10282" s="9">
        <v>43201</v>
      </c>
      <c r="C10282" s="50" t="str">
        <f t="shared" si="1280"/>
        <v>N</v>
      </c>
      <c r="D10282" s="52">
        <f>_xlfn.XLOOKUP(B10282,Cal_Date!B:B,Cal_Date!A:A,0)</f>
        <v>2</v>
      </c>
      <c r="E10282">
        <v>2018</v>
      </c>
      <c r="F10282" t="s">
        <v>123</v>
      </c>
      <c r="G10282" t="s">
        <v>129</v>
      </c>
      <c r="H10282" t="s">
        <v>48</v>
      </c>
      <c r="I10282" t="s">
        <v>18</v>
      </c>
      <c r="J10282" t="s">
        <v>10</v>
      </c>
      <c r="K10282" t="s">
        <v>43</v>
      </c>
      <c r="L10282">
        <v>1</v>
      </c>
      <c r="M10282">
        <v>1011</v>
      </c>
      <c r="O10282" t="s">
        <v>25</v>
      </c>
      <c r="R10282" t="s">
        <v>44</v>
      </c>
      <c r="S10282" s="49" t="str">
        <f t="shared" si="1281"/>
        <v>Card</v>
      </c>
      <c r="T10282" s="3">
        <v>0.03</v>
      </c>
      <c r="U10282" s="2">
        <v>7.42</v>
      </c>
      <c r="V10282" s="2">
        <v>1.46</v>
      </c>
      <c r="W10282" s="54">
        <f>_xlfn.XLOOKUP(M10282,Market!A:A,Market!F:F,0)</f>
        <v>0.06</v>
      </c>
      <c r="X10282" s="55">
        <f t="shared" si="1282"/>
        <v>0.22259999999999999</v>
      </c>
      <c r="Y10282" s="55">
        <f t="shared" si="1283"/>
        <v>5.96</v>
      </c>
      <c r="Z10282" s="54">
        <f t="shared" si="1284"/>
        <v>0.80323450134770891</v>
      </c>
      <c r="AA10282" s="49" t="str">
        <f t="shared" ca="1" si="1285"/>
        <v>Y</v>
      </c>
      <c r="AB10282" s="49">
        <f t="shared" ca="1" si="1286"/>
        <v>6</v>
      </c>
      <c r="AC10282" s="49" t="str">
        <f t="shared" ca="1" si="1287"/>
        <v>Y</v>
      </c>
    </row>
    <row r="10283" spans="1:29" x14ac:dyDescent="0.25">
      <c r="A10283">
        <v>12002</v>
      </c>
      <c r="B10283" s="9">
        <v>43201</v>
      </c>
      <c r="C10283" s="50" t="str">
        <f t="shared" si="1280"/>
        <v>N</v>
      </c>
      <c r="D10283" s="52">
        <f>_xlfn.XLOOKUP(B10283,Cal_Date!B:B,Cal_Date!A:A,0)</f>
        <v>2</v>
      </c>
      <c r="E10283">
        <v>2018</v>
      </c>
      <c r="F10283" t="s">
        <v>123</v>
      </c>
      <c r="G10283" t="s">
        <v>129</v>
      </c>
      <c r="H10283" t="s">
        <v>11</v>
      </c>
      <c r="I10283" t="s">
        <v>11</v>
      </c>
      <c r="J10283" t="s">
        <v>15</v>
      </c>
      <c r="K10283" t="s">
        <v>42</v>
      </c>
      <c r="L10283">
        <v>1</v>
      </c>
      <c r="M10283">
        <v>1001</v>
      </c>
      <c r="O10283" t="s">
        <v>25</v>
      </c>
      <c r="R10283" t="s">
        <v>44</v>
      </c>
      <c r="S10283" s="49" t="str">
        <f t="shared" si="1281"/>
        <v>Card</v>
      </c>
      <c r="T10283" s="3">
        <v>0.03</v>
      </c>
      <c r="U10283" s="2">
        <v>3.18</v>
      </c>
      <c r="V10283" s="2">
        <v>0.99</v>
      </c>
      <c r="W10283" s="54">
        <f>_xlfn.XLOOKUP(M10283,Market!A:A,Market!F:F,0)</f>
        <v>0.06</v>
      </c>
      <c r="X10283" s="55">
        <f t="shared" si="1282"/>
        <v>9.5399999999999999E-2</v>
      </c>
      <c r="Y10283" s="55">
        <f t="shared" si="1283"/>
        <v>2.1900000000000004</v>
      </c>
      <c r="Z10283" s="54">
        <f t="shared" si="1284"/>
        <v>0.68867924528301894</v>
      </c>
      <c r="AA10283" s="49" t="str">
        <f t="shared" ca="1" si="1285"/>
        <v>Y</v>
      </c>
      <c r="AB10283" s="49">
        <f t="shared" ca="1" si="1286"/>
        <v>6</v>
      </c>
      <c r="AC10283" s="49" t="str">
        <f t="shared" ca="1" si="1287"/>
        <v>Y</v>
      </c>
    </row>
    <row r="10284" spans="1:29" x14ac:dyDescent="0.25">
      <c r="A10284">
        <v>12003</v>
      </c>
      <c r="B10284" s="9">
        <v>43201</v>
      </c>
      <c r="C10284" s="50" t="str">
        <f t="shared" si="1280"/>
        <v>N</v>
      </c>
      <c r="D10284" s="52">
        <f>_xlfn.XLOOKUP(B10284,Cal_Date!B:B,Cal_Date!A:A,0)</f>
        <v>2</v>
      </c>
      <c r="E10284">
        <v>2018</v>
      </c>
      <c r="F10284" t="s">
        <v>123</v>
      </c>
      <c r="G10284" t="s">
        <v>129</v>
      </c>
      <c r="H10284" t="s">
        <v>48</v>
      </c>
      <c r="I10284" t="s">
        <v>18</v>
      </c>
      <c r="J10284" t="s">
        <v>10</v>
      </c>
      <c r="K10284" t="s">
        <v>43</v>
      </c>
      <c r="L10284">
        <v>1</v>
      </c>
      <c r="M10284">
        <v>1000</v>
      </c>
      <c r="O10284" t="s">
        <v>25</v>
      </c>
      <c r="R10284" t="s">
        <v>47</v>
      </c>
      <c r="S10284" s="49" t="str">
        <f t="shared" si="1281"/>
        <v>Card</v>
      </c>
      <c r="T10284" s="3">
        <v>3.5000000000000003E-2</v>
      </c>
      <c r="U10284" s="2">
        <v>7.5600000000000005</v>
      </c>
      <c r="V10284" s="2">
        <v>1.46</v>
      </c>
      <c r="W10284" s="54">
        <f>_xlfn.XLOOKUP(M10284,Market!A:A,Market!F:F,0)</f>
        <v>0.08</v>
      </c>
      <c r="X10284" s="55">
        <f t="shared" si="1282"/>
        <v>0.26460000000000006</v>
      </c>
      <c r="Y10284" s="55">
        <f t="shared" si="1283"/>
        <v>6.1000000000000005</v>
      </c>
      <c r="Z10284" s="54">
        <f t="shared" si="1284"/>
        <v>0.80687830687830686</v>
      </c>
      <c r="AA10284" s="49" t="str">
        <f t="shared" ca="1" si="1285"/>
        <v>Y</v>
      </c>
      <c r="AB10284" s="49">
        <f t="shared" ca="1" si="1286"/>
        <v>6</v>
      </c>
      <c r="AC10284" s="49" t="str">
        <f t="shared" ca="1" si="1287"/>
        <v>Y</v>
      </c>
    </row>
    <row r="10285" spans="1:29" x14ac:dyDescent="0.25">
      <c r="A10285">
        <v>12004</v>
      </c>
      <c r="B10285" s="9">
        <v>43201</v>
      </c>
      <c r="C10285" s="50" t="str">
        <f t="shared" si="1280"/>
        <v>N</v>
      </c>
      <c r="D10285" s="52">
        <f>_xlfn.XLOOKUP(B10285,Cal_Date!B:B,Cal_Date!A:A,0)</f>
        <v>2</v>
      </c>
      <c r="E10285">
        <v>2018</v>
      </c>
      <c r="F10285" t="s">
        <v>123</v>
      </c>
      <c r="G10285" t="s">
        <v>129</v>
      </c>
      <c r="H10285" t="s">
        <v>11</v>
      </c>
      <c r="I10285" t="s">
        <v>11</v>
      </c>
      <c r="J10285" t="s">
        <v>15</v>
      </c>
      <c r="K10285" t="s">
        <v>42</v>
      </c>
      <c r="L10285">
        <v>2</v>
      </c>
      <c r="M10285">
        <v>1000</v>
      </c>
      <c r="O10285" t="s">
        <v>25</v>
      </c>
      <c r="R10285" t="s">
        <v>44</v>
      </c>
      <c r="S10285" s="49" t="str">
        <f t="shared" si="1281"/>
        <v>Card</v>
      </c>
      <c r="T10285" s="3">
        <v>0.03</v>
      </c>
      <c r="U10285" s="2">
        <v>6.48</v>
      </c>
      <c r="V10285" s="2">
        <v>1.98</v>
      </c>
      <c r="W10285" s="54">
        <f>_xlfn.XLOOKUP(M10285,Market!A:A,Market!F:F,0)</f>
        <v>0.08</v>
      </c>
      <c r="X10285" s="55">
        <f t="shared" si="1282"/>
        <v>0.19440000000000002</v>
      </c>
      <c r="Y10285" s="55">
        <f t="shared" si="1283"/>
        <v>4.5</v>
      </c>
      <c r="Z10285" s="54">
        <f t="shared" si="1284"/>
        <v>0.69444444444444442</v>
      </c>
      <c r="AA10285" s="49" t="str">
        <f t="shared" ca="1" si="1285"/>
        <v>Y</v>
      </c>
      <c r="AB10285" s="49">
        <f t="shared" ca="1" si="1286"/>
        <v>6</v>
      </c>
      <c r="AC10285" s="49" t="str">
        <f t="shared" ca="1" si="1287"/>
        <v>Y</v>
      </c>
    </row>
    <row r="10286" spans="1:29" x14ac:dyDescent="0.25">
      <c r="A10286">
        <v>12005</v>
      </c>
      <c r="B10286" s="9">
        <v>43201</v>
      </c>
      <c r="C10286" s="50" t="str">
        <f t="shared" si="1280"/>
        <v>N</v>
      </c>
      <c r="D10286" s="52">
        <f>_xlfn.XLOOKUP(B10286,Cal_Date!B:B,Cal_Date!A:A,0)</f>
        <v>2</v>
      </c>
      <c r="E10286">
        <v>2018</v>
      </c>
      <c r="F10286" t="s">
        <v>123</v>
      </c>
      <c r="G10286" t="s">
        <v>129</v>
      </c>
      <c r="H10286" t="s">
        <v>48</v>
      </c>
      <c r="I10286" t="s">
        <v>18</v>
      </c>
      <c r="J10286" t="s">
        <v>10</v>
      </c>
      <c r="K10286" t="s">
        <v>43</v>
      </c>
      <c r="L10286">
        <v>2</v>
      </c>
      <c r="M10286">
        <v>1002</v>
      </c>
      <c r="O10286" t="s">
        <v>28</v>
      </c>
      <c r="R10286" t="s">
        <v>44</v>
      </c>
      <c r="S10286" s="49" t="str">
        <f t="shared" si="1281"/>
        <v>Card</v>
      </c>
      <c r="T10286" s="3">
        <v>0.03</v>
      </c>
      <c r="U10286" s="2">
        <v>14.84</v>
      </c>
      <c r="V10286" s="2">
        <v>2.92</v>
      </c>
      <c r="W10286" s="54">
        <f>_xlfn.XLOOKUP(M10286,Market!A:A,Market!F:F,0)</f>
        <v>0.06</v>
      </c>
      <c r="X10286" s="55">
        <f t="shared" si="1282"/>
        <v>0.44519999999999998</v>
      </c>
      <c r="Y10286" s="55">
        <f t="shared" si="1283"/>
        <v>11.92</v>
      </c>
      <c r="Z10286" s="54">
        <f t="shared" si="1284"/>
        <v>0.80323450134770891</v>
      </c>
      <c r="AA10286" s="49" t="str">
        <f t="shared" ca="1" si="1285"/>
        <v>Y</v>
      </c>
      <c r="AB10286" s="49">
        <f t="shared" ca="1" si="1286"/>
        <v>6</v>
      </c>
      <c r="AC10286" s="49" t="str">
        <f t="shared" ca="1" si="1287"/>
        <v>Y</v>
      </c>
    </row>
    <row r="10287" spans="1:29" x14ac:dyDescent="0.25">
      <c r="A10287">
        <v>12006</v>
      </c>
      <c r="B10287" s="9">
        <v>43201</v>
      </c>
      <c r="C10287" s="50" t="str">
        <f t="shared" si="1280"/>
        <v>N</v>
      </c>
      <c r="D10287" s="52">
        <f>_xlfn.XLOOKUP(B10287,Cal_Date!B:B,Cal_Date!A:A,0)</f>
        <v>2</v>
      </c>
      <c r="E10287">
        <v>2018</v>
      </c>
      <c r="F10287" t="s">
        <v>123</v>
      </c>
      <c r="G10287" t="s">
        <v>129</v>
      </c>
      <c r="H10287" t="s">
        <v>11</v>
      </c>
      <c r="I10287" t="s">
        <v>11</v>
      </c>
      <c r="J10287" t="s">
        <v>15</v>
      </c>
      <c r="K10287" t="s">
        <v>42</v>
      </c>
      <c r="L10287">
        <v>1</v>
      </c>
      <c r="M10287">
        <v>1003</v>
      </c>
      <c r="O10287" t="s">
        <v>25</v>
      </c>
      <c r="R10287" t="s">
        <v>46</v>
      </c>
      <c r="S10287" s="49" t="str">
        <f t="shared" si="1281"/>
        <v>Card</v>
      </c>
      <c r="T10287" s="3">
        <v>0.04</v>
      </c>
      <c r="U10287" s="2">
        <v>3.18</v>
      </c>
      <c r="V10287" s="2">
        <v>0.99</v>
      </c>
      <c r="W10287" s="54">
        <f>_xlfn.XLOOKUP(M10287,Market!A:A,Market!F:F,0)</f>
        <v>0.06</v>
      </c>
      <c r="X10287" s="55">
        <f t="shared" si="1282"/>
        <v>0.12720000000000001</v>
      </c>
      <c r="Y10287" s="55">
        <f t="shared" si="1283"/>
        <v>2.1900000000000004</v>
      </c>
      <c r="Z10287" s="54">
        <f t="shared" si="1284"/>
        <v>0.68867924528301894</v>
      </c>
      <c r="AA10287" s="49" t="str">
        <f t="shared" ca="1" si="1285"/>
        <v>Y</v>
      </c>
      <c r="AB10287" s="49">
        <f t="shared" ca="1" si="1286"/>
        <v>6</v>
      </c>
      <c r="AC10287" s="49" t="str">
        <f t="shared" ca="1" si="1287"/>
        <v>Y</v>
      </c>
    </row>
    <row r="10288" spans="1:29" x14ac:dyDescent="0.25">
      <c r="A10288">
        <v>12007</v>
      </c>
      <c r="B10288" s="9">
        <v>43201</v>
      </c>
      <c r="C10288" s="50" t="str">
        <f t="shared" si="1280"/>
        <v>N</v>
      </c>
      <c r="D10288" s="52">
        <f>_xlfn.XLOOKUP(B10288,Cal_Date!B:B,Cal_Date!A:A,0)</f>
        <v>2</v>
      </c>
      <c r="E10288">
        <v>2018</v>
      </c>
      <c r="F10288" t="s">
        <v>123</v>
      </c>
      <c r="G10288" t="s">
        <v>129</v>
      </c>
      <c r="H10288" t="s">
        <v>11</v>
      </c>
      <c r="I10288" t="s">
        <v>11</v>
      </c>
      <c r="J10288" t="s">
        <v>15</v>
      </c>
      <c r="K10288" t="s">
        <v>42</v>
      </c>
      <c r="L10288">
        <v>1</v>
      </c>
      <c r="M10288">
        <v>1005</v>
      </c>
      <c r="O10288" t="s">
        <v>25</v>
      </c>
      <c r="R10288" t="s">
        <v>46</v>
      </c>
      <c r="S10288" s="49" t="str">
        <f t="shared" si="1281"/>
        <v>Card</v>
      </c>
      <c r="T10288" s="3">
        <v>0.04</v>
      </c>
      <c r="U10288" s="2">
        <v>3.2669999999999999</v>
      </c>
      <c r="V10288" s="2">
        <v>0.99</v>
      </c>
      <c r="W10288" s="54">
        <f>_xlfn.XLOOKUP(M10288,Market!A:A,Market!F:F,0)</f>
        <v>8.8999999999999996E-2</v>
      </c>
      <c r="X10288" s="55">
        <f t="shared" si="1282"/>
        <v>0.13067999999999999</v>
      </c>
      <c r="Y10288" s="55">
        <f t="shared" si="1283"/>
        <v>2.2770000000000001</v>
      </c>
      <c r="Z10288" s="54">
        <f t="shared" si="1284"/>
        <v>0.69696969696969702</v>
      </c>
      <c r="AA10288" s="49" t="str">
        <f t="shared" ca="1" si="1285"/>
        <v>Y</v>
      </c>
      <c r="AB10288" s="49">
        <f t="shared" ca="1" si="1286"/>
        <v>6</v>
      </c>
      <c r="AC10288" s="49" t="str">
        <f t="shared" ca="1" si="1287"/>
        <v>Y</v>
      </c>
    </row>
    <row r="10289" spans="1:29" x14ac:dyDescent="0.25">
      <c r="A10289">
        <v>12008</v>
      </c>
      <c r="B10289" s="9">
        <v>43201</v>
      </c>
      <c r="C10289" s="50" t="str">
        <f t="shared" si="1280"/>
        <v>N</v>
      </c>
      <c r="D10289" s="52">
        <f>_xlfn.XLOOKUP(B10289,Cal_Date!B:B,Cal_Date!A:A,0)</f>
        <v>2</v>
      </c>
      <c r="E10289">
        <v>2018</v>
      </c>
      <c r="F10289" t="s">
        <v>123</v>
      </c>
      <c r="G10289" t="s">
        <v>129</v>
      </c>
      <c r="H10289" t="s">
        <v>11</v>
      </c>
      <c r="I10289" t="s">
        <v>11</v>
      </c>
      <c r="J10289" t="s">
        <v>15</v>
      </c>
      <c r="K10289" t="s">
        <v>42</v>
      </c>
      <c r="L10289">
        <v>1</v>
      </c>
      <c r="M10289">
        <v>1005</v>
      </c>
      <c r="O10289" t="s">
        <v>25</v>
      </c>
      <c r="R10289" t="s">
        <v>47</v>
      </c>
      <c r="S10289" s="49" t="str">
        <f t="shared" si="1281"/>
        <v>Card</v>
      </c>
      <c r="T10289" s="3">
        <v>3.5000000000000003E-2</v>
      </c>
      <c r="U10289" s="2">
        <v>3.2669999999999999</v>
      </c>
      <c r="V10289" s="2">
        <v>0.99</v>
      </c>
      <c r="W10289" s="54">
        <f>_xlfn.XLOOKUP(M10289,Market!A:A,Market!F:F,0)</f>
        <v>8.8999999999999996E-2</v>
      </c>
      <c r="X10289" s="55">
        <f t="shared" si="1282"/>
        <v>0.114345</v>
      </c>
      <c r="Y10289" s="55">
        <f t="shared" si="1283"/>
        <v>2.2770000000000001</v>
      </c>
      <c r="Z10289" s="54">
        <f t="shared" si="1284"/>
        <v>0.69696969696969702</v>
      </c>
      <c r="AA10289" s="49" t="str">
        <f t="shared" ca="1" si="1285"/>
        <v>Y</v>
      </c>
      <c r="AB10289" s="49">
        <f t="shared" ca="1" si="1286"/>
        <v>6</v>
      </c>
      <c r="AC10289" s="49" t="str">
        <f t="shared" ca="1" si="1287"/>
        <v>Y</v>
      </c>
    </row>
    <row r="10290" spans="1:29" x14ac:dyDescent="0.25">
      <c r="A10290">
        <v>12009</v>
      </c>
      <c r="B10290" s="9">
        <v>43201</v>
      </c>
      <c r="C10290" s="50" t="str">
        <f t="shared" si="1280"/>
        <v>N</v>
      </c>
      <c r="D10290" s="52">
        <f>_xlfn.XLOOKUP(B10290,Cal_Date!B:B,Cal_Date!A:A,0)</f>
        <v>2</v>
      </c>
      <c r="E10290">
        <v>2018</v>
      </c>
      <c r="F10290" t="s">
        <v>123</v>
      </c>
      <c r="G10290" t="s">
        <v>129</v>
      </c>
      <c r="H10290" t="s">
        <v>11</v>
      </c>
      <c r="I10290" t="s">
        <v>11</v>
      </c>
      <c r="J10290" t="s">
        <v>15</v>
      </c>
      <c r="K10290" t="s">
        <v>42</v>
      </c>
      <c r="L10290">
        <v>2</v>
      </c>
      <c r="M10290">
        <v>1006</v>
      </c>
      <c r="O10290" t="s">
        <v>28</v>
      </c>
      <c r="R10290" t="s">
        <v>44</v>
      </c>
      <c r="S10290" s="49" t="str">
        <f t="shared" si="1281"/>
        <v>Card</v>
      </c>
      <c r="T10290" s="3">
        <v>0.03</v>
      </c>
      <c r="U10290" s="2">
        <v>6.5339999999999998</v>
      </c>
      <c r="V10290" s="2">
        <v>1.98</v>
      </c>
      <c r="W10290" s="54">
        <f>_xlfn.XLOOKUP(M10290,Market!A:A,Market!F:F,0)</f>
        <v>8.8999999999999996E-2</v>
      </c>
      <c r="X10290" s="55">
        <f t="shared" si="1282"/>
        <v>0.19602</v>
      </c>
      <c r="Y10290" s="55">
        <f t="shared" si="1283"/>
        <v>4.5540000000000003</v>
      </c>
      <c r="Z10290" s="54">
        <f t="shared" si="1284"/>
        <v>0.69696969696969702</v>
      </c>
      <c r="AA10290" s="49" t="str">
        <f t="shared" ca="1" si="1285"/>
        <v>Y</v>
      </c>
      <c r="AB10290" s="49">
        <f t="shared" ca="1" si="1286"/>
        <v>6</v>
      </c>
      <c r="AC10290" s="49" t="str">
        <f t="shared" ca="1" si="1287"/>
        <v>Y</v>
      </c>
    </row>
    <row r="10291" spans="1:29" x14ac:dyDescent="0.25">
      <c r="A10291">
        <v>12010</v>
      </c>
      <c r="B10291" s="9">
        <v>43201</v>
      </c>
      <c r="C10291" s="50" t="str">
        <f t="shared" si="1280"/>
        <v>N</v>
      </c>
      <c r="D10291" s="52">
        <f>_xlfn.XLOOKUP(B10291,Cal_Date!B:B,Cal_Date!A:A,0)</f>
        <v>2</v>
      </c>
      <c r="E10291">
        <v>2018</v>
      </c>
      <c r="F10291" t="s">
        <v>123</v>
      </c>
      <c r="G10291" t="s">
        <v>129</v>
      </c>
      <c r="H10291" t="s">
        <v>11</v>
      </c>
      <c r="I10291" t="s">
        <v>11</v>
      </c>
      <c r="J10291" t="s">
        <v>15</v>
      </c>
      <c r="K10291" t="s">
        <v>42</v>
      </c>
      <c r="L10291">
        <v>1</v>
      </c>
      <c r="M10291">
        <v>1007</v>
      </c>
      <c r="O10291" t="s">
        <v>28</v>
      </c>
      <c r="R10291" t="s">
        <v>44</v>
      </c>
      <c r="S10291" s="49" t="str">
        <f t="shared" si="1281"/>
        <v>Card</v>
      </c>
      <c r="T10291" s="3">
        <v>0.03</v>
      </c>
      <c r="U10291" s="2">
        <v>3.2669999999999999</v>
      </c>
      <c r="V10291" s="2">
        <v>0.99</v>
      </c>
      <c r="W10291" s="54">
        <f>_xlfn.XLOOKUP(M10291,Market!A:A,Market!F:F,0)</f>
        <v>8.8999999999999996E-2</v>
      </c>
      <c r="X10291" s="55">
        <f t="shared" si="1282"/>
        <v>9.801E-2</v>
      </c>
      <c r="Y10291" s="55">
        <f t="shared" si="1283"/>
        <v>2.2770000000000001</v>
      </c>
      <c r="Z10291" s="54">
        <f t="shared" si="1284"/>
        <v>0.69696969696969702</v>
      </c>
      <c r="AA10291" s="49" t="str">
        <f t="shared" ca="1" si="1285"/>
        <v>Y</v>
      </c>
      <c r="AB10291" s="49">
        <f t="shared" ca="1" si="1286"/>
        <v>6</v>
      </c>
      <c r="AC10291" s="49" t="str">
        <f t="shared" ca="1" si="1287"/>
        <v>Y</v>
      </c>
    </row>
    <row r="10292" spans="1:29" x14ac:dyDescent="0.25">
      <c r="A10292">
        <v>12011</v>
      </c>
      <c r="B10292" s="9">
        <v>43201</v>
      </c>
      <c r="C10292" s="50" t="str">
        <f t="shared" si="1280"/>
        <v>N</v>
      </c>
      <c r="D10292" s="52">
        <f>_xlfn.XLOOKUP(B10292,Cal_Date!B:B,Cal_Date!A:A,0)</f>
        <v>2</v>
      </c>
      <c r="E10292">
        <v>2018</v>
      </c>
      <c r="F10292" t="s">
        <v>123</v>
      </c>
      <c r="G10292" t="s">
        <v>129</v>
      </c>
      <c r="H10292" t="s">
        <v>14</v>
      </c>
      <c r="I10292" t="s">
        <v>18</v>
      </c>
      <c r="J10292" t="s">
        <v>15</v>
      </c>
      <c r="K10292" t="s">
        <v>43</v>
      </c>
      <c r="L10292">
        <v>2</v>
      </c>
      <c r="M10292">
        <v>1008</v>
      </c>
      <c r="O10292" t="s">
        <v>28</v>
      </c>
      <c r="R10292" t="s">
        <v>46</v>
      </c>
      <c r="S10292" s="49" t="str">
        <f t="shared" si="1281"/>
        <v>Card</v>
      </c>
      <c r="T10292" s="3">
        <v>0.04</v>
      </c>
      <c r="U10292" s="2">
        <v>10.89</v>
      </c>
      <c r="V10292" s="2">
        <v>4.2</v>
      </c>
      <c r="W10292" s="54">
        <f>_xlfn.XLOOKUP(M10292,Market!A:A,Market!F:F,0)</f>
        <v>8.8999999999999996E-2</v>
      </c>
      <c r="X10292" s="55">
        <f t="shared" si="1282"/>
        <v>0.43560000000000004</v>
      </c>
      <c r="Y10292" s="55">
        <f t="shared" si="1283"/>
        <v>6.69</v>
      </c>
      <c r="Z10292" s="54">
        <f t="shared" si="1284"/>
        <v>0.61432506887052341</v>
      </c>
      <c r="AA10292" s="49" t="str">
        <f t="shared" ca="1" si="1285"/>
        <v>Y</v>
      </c>
      <c r="AB10292" s="49">
        <f t="shared" ca="1" si="1286"/>
        <v>6</v>
      </c>
      <c r="AC10292" s="49" t="str">
        <f t="shared" ca="1" si="1287"/>
        <v>Y</v>
      </c>
    </row>
    <row r="10293" spans="1:29" x14ac:dyDescent="0.25">
      <c r="A10293">
        <v>12012</v>
      </c>
      <c r="B10293" s="9">
        <v>43201</v>
      </c>
      <c r="C10293" s="50" t="str">
        <f t="shared" si="1280"/>
        <v>N</v>
      </c>
      <c r="D10293" s="52">
        <f>_xlfn.XLOOKUP(B10293,Cal_Date!B:B,Cal_Date!A:A,0)</f>
        <v>2</v>
      </c>
      <c r="E10293">
        <v>2018</v>
      </c>
      <c r="F10293" t="s">
        <v>123</v>
      </c>
      <c r="G10293" t="s">
        <v>129</v>
      </c>
      <c r="H10293" t="s">
        <v>14</v>
      </c>
      <c r="I10293" t="s">
        <v>18</v>
      </c>
      <c r="J10293" t="s">
        <v>15</v>
      </c>
      <c r="K10293" t="s">
        <v>43</v>
      </c>
      <c r="L10293">
        <v>1</v>
      </c>
      <c r="M10293">
        <v>1009</v>
      </c>
      <c r="O10293" t="s">
        <v>28</v>
      </c>
      <c r="R10293" t="s">
        <v>47</v>
      </c>
      <c r="S10293" s="49" t="str">
        <f t="shared" si="1281"/>
        <v>Card</v>
      </c>
      <c r="T10293" s="3">
        <v>3.5000000000000003E-2</v>
      </c>
      <c r="U10293" s="2">
        <v>5.4450000000000003</v>
      </c>
      <c r="V10293" s="2">
        <v>2.1</v>
      </c>
      <c r="W10293" s="54">
        <f>_xlfn.XLOOKUP(M10293,Market!A:A,Market!F:F,0)</f>
        <v>8.8999999999999996E-2</v>
      </c>
      <c r="X10293" s="55">
        <f t="shared" si="1282"/>
        <v>0.19057500000000002</v>
      </c>
      <c r="Y10293" s="55">
        <f t="shared" si="1283"/>
        <v>3.3450000000000002</v>
      </c>
      <c r="Z10293" s="54">
        <f t="shared" si="1284"/>
        <v>0.61432506887052341</v>
      </c>
      <c r="AA10293" s="49" t="str">
        <f t="shared" ca="1" si="1285"/>
        <v>Y</v>
      </c>
      <c r="AB10293" s="49">
        <f t="shared" ca="1" si="1286"/>
        <v>6</v>
      </c>
      <c r="AC10293" s="49" t="str">
        <f t="shared" ca="1" si="1287"/>
        <v>Y</v>
      </c>
    </row>
    <row r="10294" spans="1:29" x14ac:dyDescent="0.25">
      <c r="A10294">
        <v>12013</v>
      </c>
      <c r="B10294" s="9">
        <v>43201</v>
      </c>
      <c r="C10294" s="50" t="str">
        <f t="shared" si="1280"/>
        <v>N</v>
      </c>
      <c r="D10294" s="52">
        <f>_xlfn.XLOOKUP(B10294,Cal_Date!B:B,Cal_Date!A:A,0)</f>
        <v>2</v>
      </c>
      <c r="E10294">
        <v>2018</v>
      </c>
      <c r="F10294" t="s">
        <v>123</v>
      </c>
      <c r="G10294" t="s">
        <v>129</v>
      </c>
      <c r="H10294" t="s">
        <v>14</v>
      </c>
      <c r="I10294" t="s">
        <v>18</v>
      </c>
      <c r="J10294" t="s">
        <v>15</v>
      </c>
      <c r="K10294" t="s">
        <v>43</v>
      </c>
      <c r="L10294">
        <v>2</v>
      </c>
      <c r="M10294">
        <v>1006</v>
      </c>
      <c r="O10294" t="s">
        <v>28</v>
      </c>
      <c r="R10294" t="s">
        <v>44</v>
      </c>
      <c r="S10294" s="49" t="str">
        <f t="shared" si="1281"/>
        <v>Card</v>
      </c>
      <c r="T10294" s="3">
        <v>0.03</v>
      </c>
      <c r="U10294" s="2">
        <v>10.89</v>
      </c>
      <c r="V10294" s="2">
        <v>4.2</v>
      </c>
      <c r="W10294" s="54">
        <f>_xlfn.XLOOKUP(M10294,Market!A:A,Market!F:F,0)</f>
        <v>8.8999999999999996E-2</v>
      </c>
      <c r="X10294" s="55">
        <f t="shared" si="1282"/>
        <v>0.32669999999999999</v>
      </c>
      <c r="Y10294" s="55">
        <f t="shared" si="1283"/>
        <v>6.69</v>
      </c>
      <c r="Z10294" s="54">
        <f t="shared" si="1284"/>
        <v>0.61432506887052341</v>
      </c>
      <c r="AA10294" s="49" t="str">
        <f t="shared" ca="1" si="1285"/>
        <v>Y</v>
      </c>
      <c r="AB10294" s="49">
        <f t="shared" ca="1" si="1286"/>
        <v>6</v>
      </c>
      <c r="AC10294" s="49" t="str">
        <f t="shared" ca="1" si="1287"/>
        <v>Y</v>
      </c>
    </row>
    <row r="10295" spans="1:29" x14ac:dyDescent="0.25">
      <c r="A10295">
        <v>12014</v>
      </c>
      <c r="B10295" s="9">
        <v>43201</v>
      </c>
      <c r="C10295" s="50" t="str">
        <f t="shared" si="1280"/>
        <v>N</v>
      </c>
      <c r="D10295" s="52">
        <f>_xlfn.XLOOKUP(B10295,Cal_Date!B:B,Cal_Date!A:A,0)</f>
        <v>2</v>
      </c>
      <c r="E10295">
        <v>2018</v>
      </c>
      <c r="F10295" t="s">
        <v>123</v>
      </c>
      <c r="G10295" t="s">
        <v>129</v>
      </c>
      <c r="H10295" t="s">
        <v>11</v>
      </c>
      <c r="I10295" t="s">
        <v>18</v>
      </c>
      <c r="J10295" t="s">
        <v>15</v>
      </c>
      <c r="K10295" t="s">
        <v>42</v>
      </c>
      <c r="L10295">
        <v>1</v>
      </c>
      <c r="M10295">
        <v>1007</v>
      </c>
      <c r="O10295" t="s">
        <v>28</v>
      </c>
      <c r="R10295" t="s">
        <v>44</v>
      </c>
      <c r="S10295" s="49" t="str">
        <f t="shared" si="1281"/>
        <v>Card</v>
      </c>
      <c r="T10295" s="3">
        <v>0.03</v>
      </c>
      <c r="U10295" s="2">
        <v>3.2669999999999999</v>
      </c>
      <c r="V10295" s="2">
        <v>1.52</v>
      </c>
      <c r="W10295" s="54">
        <f>_xlfn.XLOOKUP(M10295,Market!A:A,Market!F:F,0)</f>
        <v>8.8999999999999996E-2</v>
      </c>
      <c r="X10295" s="55">
        <f t="shared" si="1282"/>
        <v>9.801E-2</v>
      </c>
      <c r="Y10295" s="55">
        <f t="shared" si="1283"/>
        <v>1.7469999999999999</v>
      </c>
      <c r="Z10295" s="54">
        <f t="shared" si="1284"/>
        <v>0.53474135292317104</v>
      </c>
      <c r="AA10295" s="49" t="str">
        <f t="shared" ca="1" si="1285"/>
        <v>Y</v>
      </c>
      <c r="AB10295" s="49">
        <f t="shared" ca="1" si="1286"/>
        <v>6</v>
      </c>
      <c r="AC10295" s="49" t="str">
        <f t="shared" ca="1" si="1287"/>
        <v>Y</v>
      </c>
    </row>
    <row r="10296" spans="1:29" x14ac:dyDescent="0.25">
      <c r="A10296">
        <v>12015</v>
      </c>
      <c r="B10296" s="9">
        <v>43201</v>
      </c>
      <c r="C10296" s="50" t="str">
        <f t="shared" si="1280"/>
        <v>N</v>
      </c>
      <c r="D10296" s="52">
        <f>_xlfn.XLOOKUP(B10296,Cal_Date!B:B,Cal_Date!A:A,0)</f>
        <v>2</v>
      </c>
      <c r="E10296">
        <v>2018</v>
      </c>
      <c r="F10296" t="s">
        <v>123</v>
      </c>
      <c r="G10296" t="s">
        <v>129</v>
      </c>
      <c r="H10296" t="s">
        <v>14</v>
      </c>
      <c r="I10296" t="s">
        <v>18</v>
      </c>
      <c r="J10296" t="s">
        <v>15</v>
      </c>
      <c r="K10296" t="s">
        <v>43</v>
      </c>
      <c r="L10296">
        <v>1</v>
      </c>
      <c r="M10296">
        <v>1007</v>
      </c>
      <c r="O10296" t="s">
        <v>28</v>
      </c>
      <c r="R10296" t="s">
        <v>47</v>
      </c>
      <c r="S10296" s="49" t="str">
        <f t="shared" si="1281"/>
        <v>Card</v>
      </c>
      <c r="T10296" s="3">
        <v>3.5000000000000003E-2</v>
      </c>
      <c r="U10296" s="2">
        <v>5.4450000000000003</v>
      </c>
      <c r="V10296" s="2">
        <v>2.2200000000000002</v>
      </c>
      <c r="W10296" s="54">
        <f>_xlfn.XLOOKUP(M10296,Market!A:A,Market!F:F,0)</f>
        <v>8.8999999999999996E-2</v>
      </c>
      <c r="X10296" s="55">
        <f t="shared" si="1282"/>
        <v>0.19057500000000002</v>
      </c>
      <c r="Y10296" s="55">
        <f t="shared" si="1283"/>
        <v>3.2250000000000001</v>
      </c>
      <c r="Z10296" s="54">
        <f t="shared" si="1284"/>
        <v>0.59228650137741046</v>
      </c>
      <c r="AA10296" s="49" t="str">
        <f t="shared" ca="1" si="1285"/>
        <v>Y</v>
      </c>
      <c r="AB10296" s="49">
        <f t="shared" ca="1" si="1286"/>
        <v>6</v>
      </c>
      <c r="AC10296" s="49" t="str">
        <f t="shared" ca="1" si="1287"/>
        <v>Y</v>
      </c>
    </row>
    <row r="10297" spans="1:29" x14ac:dyDescent="0.25">
      <c r="A10297">
        <v>12016</v>
      </c>
      <c r="B10297" s="9">
        <v>43201</v>
      </c>
      <c r="C10297" s="50" t="str">
        <f t="shared" si="1280"/>
        <v>N</v>
      </c>
      <c r="D10297" s="52">
        <f>_xlfn.XLOOKUP(B10297,Cal_Date!B:B,Cal_Date!A:A,0)</f>
        <v>2</v>
      </c>
      <c r="E10297">
        <v>2018</v>
      </c>
      <c r="F10297" t="s">
        <v>123</v>
      </c>
      <c r="G10297" t="s">
        <v>129</v>
      </c>
      <c r="H10297" t="s">
        <v>11</v>
      </c>
      <c r="I10297" t="s">
        <v>11</v>
      </c>
      <c r="J10297" t="s">
        <v>15</v>
      </c>
      <c r="K10297" t="s">
        <v>42</v>
      </c>
      <c r="L10297">
        <v>1</v>
      </c>
      <c r="M10297">
        <v>1007</v>
      </c>
      <c r="O10297" t="s">
        <v>28</v>
      </c>
      <c r="R10297" t="s">
        <v>47</v>
      </c>
      <c r="S10297" s="49" t="str">
        <f t="shared" si="1281"/>
        <v>Card</v>
      </c>
      <c r="T10297" s="3">
        <v>3.5000000000000003E-2</v>
      </c>
      <c r="U10297" s="2">
        <v>3.2669999999999999</v>
      </c>
      <c r="V10297" s="2">
        <v>0.99</v>
      </c>
      <c r="W10297" s="54">
        <f>_xlfn.XLOOKUP(M10297,Market!A:A,Market!F:F,0)</f>
        <v>8.8999999999999996E-2</v>
      </c>
      <c r="X10297" s="55">
        <f t="shared" si="1282"/>
        <v>0.114345</v>
      </c>
      <c r="Y10297" s="55">
        <f t="shared" si="1283"/>
        <v>2.2770000000000001</v>
      </c>
      <c r="Z10297" s="54">
        <f t="shared" si="1284"/>
        <v>0.69696969696969702</v>
      </c>
      <c r="AA10297" s="49" t="str">
        <f t="shared" ca="1" si="1285"/>
        <v>Y</v>
      </c>
      <c r="AB10297" s="49">
        <f t="shared" ca="1" si="1286"/>
        <v>6</v>
      </c>
      <c r="AC10297" s="49" t="str">
        <f t="shared" ca="1" si="1287"/>
        <v>Y</v>
      </c>
    </row>
    <row r="10298" spans="1:29" x14ac:dyDescent="0.25">
      <c r="A10298">
        <v>12017</v>
      </c>
      <c r="B10298" s="9">
        <v>43201</v>
      </c>
      <c r="C10298" s="50" t="str">
        <f t="shared" si="1280"/>
        <v>N</v>
      </c>
      <c r="D10298" s="52">
        <f>_xlfn.XLOOKUP(B10298,Cal_Date!B:B,Cal_Date!A:A,0)</f>
        <v>2</v>
      </c>
      <c r="E10298">
        <v>2018</v>
      </c>
      <c r="F10298" t="s">
        <v>123</v>
      </c>
      <c r="G10298" t="s">
        <v>129</v>
      </c>
      <c r="H10298" t="s">
        <v>11</v>
      </c>
      <c r="I10298" t="s">
        <v>18</v>
      </c>
      <c r="J10298" t="s">
        <v>15</v>
      </c>
      <c r="K10298" t="s">
        <v>42</v>
      </c>
      <c r="L10298">
        <v>1</v>
      </c>
      <c r="M10298">
        <v>1005</v>
      </c>
      <c r="O10298" t="s">
        <v>25</v>
      </c>
      <c r="R10298" t="s">
        <v>46</v>
      </c>
      <c r="S10298" s="49" t="str">
        <f t="shared" si="1281"/>
        <v>Card</v>
      </c>
      <c r="T10298" s="3">
        <v>0.04</v>
      </c>
      <c r="U10298" s="2">
        <v>3.2669999999999999</v>
      </c>
      <c r="V10298" s="2">
        <v>1.52</v>
      </c>
      <c r="W10298" s="54">
        <f>_xlfn.XLOOKUP(M10298,Market!A:A,Market!F:F,0)</f>
        <v>8.8999999999999996E-2</v>
      </c>
      <c r="X10298" s="55">
        <f t="shared" si="1282"/>
        <v>0.13067999999999999</v>
      </c>
      <c r="Y10298" s="55">
        <f t="shared" si="1283"/>
        <v>1.7469999999999999</v>
      </c>
      <c r="Z10298" s="54">
        <f t="shared" si="1284"/>
        <v>0.53474135292317104</v>
      </c>
      <c r="AA10298" s="49" t="str">
        <f t="shared" ca="1" si="1285"/>
        <v>Y</v>
      </c>
      <c r="AB10298" s="49">
        <f t="shared" ca="1" si="1286"/>
        <v>6</v>
      </c>
      <c r="AC10298" s="49" t="str">
        <f t="shared" ca="1" si="1287"/>
        <v>Y</v>
      </c>
    </row>
    <row r="10299" spans="1:29" x14ac:dyDescent="0.25">
      <c r="A10299">
        <v>12018</v>
      </c>
      <c r="B10299" s="9">
        <v>43201</v>
      </c>
      <c r="C10299" s="50" t="str">
        <f t="shared" si="1280"/>
        <v>N</v>
      </c>
      <c r="D10299" s="52">
        <f>_xlfn.XLOOKUP(B10299,Cal_Date!B:B,Cal_Date!A:A,0)</f>
        <v>2</v>
      </c>
      <c r="E10299">
        <v>2018</v>
      </c>
      <c r="F10299" t="s">
        <v>123</v>
      </c>
      <c r="G10299" t="s">
        <v>129</v>
      </c>
      <c r="H10299" t="s">
        <v>14</v>
      </c>
      <c r="I10299" t="s">
        <v>18</v>
      </c>
      <c r="J10299" t="s">
        <v>15</v>
      </c>
      <c r="K10299" t="s">
        <v>43</v>
      </c>
      <c r="L10299">
        <v>2</v>
      </c>
      <c r="M10299">
        <v>1005</v>
      </c>
      <c r="O10299" t="s">
        <v>25</v>
      </c>
      <c r="R10299" t="s">
        <v>47</v>
      </c>
      <c r="S10299" s="49" t="str">
        <f t="shared" si="1281"/>
        <v>Card</v>
      </c>
      <c r="T10299" s="3">
        <v>3.5000000000000003E-2</v>
      </c>
      <c r="U10299" s="2">
        <v>10.89</v>
      </c>
      <c r="V10299" s="2">
        <v>4.2</v>
      </c>
      <c r="W10299" s="54">
        <f>_xlfn.XLOOKUP(M10299,Market!A:A,Market!F:F,0)</f>
        <v>8.8999999999999996E-2</v>
      </c>
      <c r="X10299" s="55">
        <f t="shared" si="1282"/>
        <v>0.38115000000000004</v>
      </c>
      <c r="Y10299" s="55">
        <f t="shared" si="1283"/>
        <v>6.69</v>
      </c>
      <c r="Z10299" s="54">
        <f t="shared" si="1284"/>
        <v>0.61432506887052341</v>
      </c>
      <c r="AA10299" s="49" t="str">
        <f t="shared" ca="1" si="1285"/>
        <v>Y</v>
      </c>
      <c r="AB10299" s="49">
        <f t="shared" ca="1" si="1286"/>
        <v>6</v>
      </c>
      <c r="AC10299" s="49" t="str">
        <f t="shared" ca="1" si="1287"/>
        <v>Y</v>
      </c>
    </row>
    <row r="10300" spans="1:29" x14ac:dyDescent="0.25">
      <c r="A10300">
        <v>12019</v>
      </c>
      <c r="B10300" s="9">
        <v>43201</v>
      </c>
      <c r="C10300" s="50" t="str">
        <f t="shared" si="1280"/>
        <v>N</v>
      </c>
      <c r="D10300" s="52">
        <f>_xlfn.XLOOKUP(B10300,Cal_Date!B:B,Cal_Date!A:A,0)</f>
        <v>2</v>
      </c>
      <c r="E10300">
        <v>2018</v>
      </c>
      <c r="F10300" t="s">
        <v>123</v>
      </c>
      <c r="G10300" t="s">
        <v>129</v>
      </c>
      <c r="H10300" t="s">
        <v>14</v>
      </c>
      <c r="I10300" t="s">
        <v>18</v>
      </c>
      <c r="J10300" t="s">
        <v>15</v>
      </c>
      <c r="K10300" t="s">
        <v>43</v>
      </c>
      <c r="L10300">
        <v>1</v>
      </c>
      <c r="M10300">
        <v>1002</v>
      </c>
      <c r="O10300" t="s">
        <v>28</v>
      </c>
      <c r="R10300" t="s">
        <v>44</v>
      </c>
      <c r="S10300" s="49" t="str">
        <f t="shared" si="1281"/>
        <v>Card</v>
      </c>
      <c r="T10300" s="3">
        <v>0.03</v>
      </c>
      <c r="U10300" s="2">
        <v>5.3000000000000007</v>
      </c>
      <c r="V10300" s="2">
        <v>2.1</v>
      </c>
      <c r="W10300" s="54">
        <f>_xlfn.XLOOKUP(M10300,Market!A:A,Market!F:F,0)</f>
        <v>0.06</v>
      </c>
      <c r="X10300" s="55">
        <f t="shared" si="1282"/>
        <v>0.159</v>
      </c>
      <c r="Y10300" s="55">
        <f t="shared" si="1283"/>
        <v>3.2000000000000006</v>
      </c>
      <c r="Z10300" s="54">
        <f t="shared" si="1284"/>
        <v>0.60377358490566047</v>
      </c>
      <c r="AA10300" s="49" t="str">
        <f t="shared" ca="1" si="1285"/>
        <v>Y</v>
      </c>
      <c r="AB10300" s="49">
        <f t="shared" ca="1" si="1286"/>
        <v>6</v>
      </c>
      <c r="AC10300" s="49" t="str">
        <f t="shared" ca="1" si="1287"/>
        <v>Y</v>
      </c>
    </row>
    <row r="10301" spans="1:29" x14ac:dyDescent="0.25">
      <c r="A10301">
        <v>12020</v>
      </c>
      <c r="B10301" s="9">
        <v>43201</v>
      </c>
      <c r="C10301" s="50" t="str">
        <f t="shared" si="1280"/>
        <v>N</v>
      </c>
      <c r="D10301" s="52">
        <f>_xlfn.XLOOKUP(B10301,Cal_Date!B:B,Cal_Date!A:A,0)</f>
        <v>2</v>
      </c>
      <c r="E10301">
        <v>2018</v>
      </c>
      <c r="F10301" t="s">
        <v>123</v>
      </c>
      <c r="G10301" t="s">
        <v>129</v>
      </c>
      <c r="H10301" t="s">
        <v>14</v>
      </c>
      <c r="I10301" t="s">
        <v>18</v>
      </c>
      <c r="J10301" t="s">
        <v>15</v>
      </c>
      <c r="K10301" t="s">
        <v>43</v>
      </c>
      <c r="L10301">
        <v>1</v>
      </c>
      <c r="M10301">
        <v>1004</v>
      </c>
      <c r="O10301" t="s">
        <v>28</v>
      </c>
      <c r="R10301" t="s">
        <v>47</v>
      </c>
      <c r="S10301" s="49" t="str">
        <f t="shared" si="1281"/>
        <v>Card</v>
      </c>
      <c r="T10301" s="3">
        <v>3.5000000000000003E-2</v>
      </c>
      <c r="U10301" s="2">
        <v>5.3000000000000007</v>
      </c>
      <c r="V10301" s="2">
        <v>2.1</v>
      </c>
      <c r="W10301" s="54">
        <f>_xlfn.XLOOKUP(M10301,Market!A:A,Market!F:F,0)</f>
        <v>0.06</v>
      </c>
      <c r="X10301" s="55">
        <f t="shared" si="1282"/>
        <v>0.18550000000000005</v>
      </c>
      <c r="Y10301" s="55">
        <f t="shared" si="1283"/>
        <v>3.2000000000000006</v>
      </c>
      <c r="Z10301" s="54">
        <f t="shared" si="1284"/>
        <v>0.60377358490566047</v>
      </c>
      <c r="AA10301" s="49" t="str">
        <f t="shared" ca="1" si="1285"/>
        <v>Y</v>
      </c>
      <c r="AB10301" s="49">
        <f t="shared" ca="1" si="1286"/>
        <v>6</v>
      </c>
      <c r="AC10301" s="49" t="str">
        <f t="shared" ca="1" si="1287"/>
        <v>Y</v>
      </c>
    </row>
    <row r="10302" spans="1:29" x14ac:dyDescent="0.25">
      <c r="A10302">
        <v>12021</v>
      </c>
      <c r="B10302" s="9">
        <v>43201</v>
      </c>
      <c r="C10302" s="50" t="str">
        <f t="shared" si="1280"/>
        <v>N</v>
      </c>
      <c r="D10302" s="52">
        <f>_xlfn.XLOOKUP(B10302,Cal_Date!B:B,Cal_Date!A:A,0)</f>
        <v>2</v>
      </c>
      <c r="E10302">
        <v>2018</v>
      </c>
      <c r="F10302" t="s">
        <v>123</v>
      </c>
      <c r="G10302" t="s">
        <v>129</v>
      </c>
      <c r="H10302" t="s">
        <v>11</v>
      </c>
      <c r="I10302" t="s">
        <v>18</v>
      </c>
      <c r="J10302" t="s">
        <v>15</v>
      </c>
      <c r="K10302" t="s">
        <v>42</v>
      </c>
      <c r="L10302">
        <v>1</v>
      </c>
      <c r="M10302">
        <v>1005</v>
      </c>
      <c r="O10302" t="s">
        <v>25</v>
      </c>
      <c r="R10302" t="s">
        <v>46</v>
      </c>
      <c r="S10302" s="49" t="str">
        <f t="shared" si="1281"/>
        <v>Card</v>
      </c>
      <c r="T10302" s="3">
        <v>0.04</v>
      </c>
      <c r="U10302" s="2">
        <v>2.7225000000000001</v>
      </c>
      <c r="V10302" s="2">
        <v>1.4</v>
      </c>
      <c r="W10302" s="54">
        <f>_xlfn.XLOOKUP(M10302,Market!A:A,Market!F:F,0)</f>
        <v>8.8999999999999996E-2</v>
      </c>
      <c r="X10302" s="55">
        <f t="shared" si="1282"/>
        <v>0.10890000000000001</v>
      </c>
      <c r="Y10302" s="55">
        <f t="shared" si="1283"/>
        <v>1.3225000000000002</v>
      </c>
      <c r="Z10302" s="54">
        <f t="shared" si="1284"/>
        <v>0.48576675849403128</v>
      </c>
      <c r="AA10302" s="49" t="str">
        <f t="shared" ca="1" si="1285"/>
        <v>Y</v>
      </c>
      <c r="AB10302" s="49">
        <f t="shared" ca="1" si="1286"/>
        <v>6</v>
      </c>
      <c r="AC10302" s="49" t="str">
        <f t="shared" ca="1" si="1287"/>
        <v>Y</v>
      </c>
    </row>
    <row r="10303" spans="1:29" x14ac:dyDescent="0.25">
      <c r="A10303">
        <v>12022</v>
      </c>
      <c r="B10303" s="9">
        <v>43201</v>
      </c>
      <c r="C10303" s="50" t="str">
        <f t="shared" si="1280"/>
        <v>N</v>
      </c>
      <c r="D10303" s="52">
        <f>_xlfn.XLOOKUP(B10303,Cal_Date!B:B,Cal_Date!A:A,0)</f>
        <v>2</v>
      </c>
      <c r="E10303">
        <v>2018</v>
      </c>
      <c r="F10303" t="s">
        <v>123</v>
      </c>
      <c r="G10303" t="s">
        <v>129</v>
      </c>
      <c r="H10303" t="s">
        <v>48</v>
      </c>
      <c r="I10303" t="s">
        <v>18</v>
      </c>
      <c r="J10303" t="s">
        <v>10</v>
      </c>
      <c r="K10303" t="s">
        <v>43</v>
      </c>
      <c r="L10303">
        <v>1</v>
      </c>
      <c r="M10303">
        <v>1001</v>
      </c>
      <c r="O10303" t="s">
        <v>25</v>
      </c>
      <c r="R10303" t="s">
        <v>46</v>
      </c>
      <c r="S10303" s="49" t="str">
        <f t="shared" si="1281"/>
        <v>Card</v>
      </c>
      <c r="T10303" s="3">
        <v>0.04</v>
      </c>
      <c r="U10303" s="2">
        <v>7.42</v>
      </c>
      <c r="V10303" s="2">
        <v>1.46</v>
      </c>
      <c r="W10303" s="54">
        <f>_xlfn.XLOOKUP(M10303,Market!A:A,Market!F:F,0)</f>
        <v>0.06</v>
      </c>
      <c r="X10303" s="55">
        <f t="shared" si="1282"/>
        <v>0.29680000000000001</v>
      </c>
      <c r="Y10303" s="55">
        <f t="shared" si="1283"/>
        <v>5.96</v>
      </c>
      <c r="Z10303" s="54">
        <f t="shared" si="1284"/>
        <v>0.80323450134770891</v>
      </c>
      <c r="AA10303" s="49" t="str">
        <f t="shared" ca="1" si="1285"/>
        <v>Y</v>
      </c>
      <c r="AB10303" s="49">
        <f t="shared" ca="1" si="1286"/>
        <v>6</v>
      </c>
      <c r="AC10303" s="49" t="str">
        <f t="shared" ca="1" si="1287"/>
        <v>Y</v>
      </c>
    </row>
    <row r="10304" spans="1:29" x14ac:dyDescent="0.25">
      <c r="A10304">
        <v>12023</v>
      </c>
      <c r="B10304" s="9">
        <v>43201</v>
      </c>
      <c r="C10304" s="50" t="str">
        <f t="shared" si="1280"/>
        <v>N</v>
      </c>
      <c r="D10304" s="52">
        <f>_xlfn.XLOOKUP(B10304,Cal_Date!B:B,Cal_Date!A:A,0)</f>
        <v>2</v>
      </c>
      <c r="E10304">
        <v>2018</v>
      </c>
      <c r="F10304" t="s">
        <v>123</v>
      </c>
      <c r="G10304" t="s">
        <v>129</v>
      </c>
      <c r="H10304" t="s">
        <v>48</v>
      </c>
      <c r="I10304" t="s">
        <v>18</v>
      </c>
      <c r="J10304" t="s">
        <v>10</v>
      </c>
      <c r="K10304" t="s">
        <v>43</v>
      </c>
      <c r="L10304">
        <v>1</v>
      </c>
      <c r="M10304">
        <v>1010</v>
      </c>
      <c r="O10304" t="s">
        <v>25</v>
      </c>
      <c r="R10304" t="s">
        <v>46</v>
      </c>
      <c r="S10304" s="49" t="str">
        <f t="shared" si="1281"/>
        <v>Card</v>
      </c>
      <c r="T10304" s="3">
        <v>0.04</v>
      </c>
      <c r="U10304" s="2">
        <v>7.5600000000000005</v>
      </c>
      <c r="V10304" s="2">
        <v>1.46</v>
      </c>
      <c r="W10304" s="54">
        <f>_xlfn.XLOOKUP(M10304,Market!A:A,Market!F:F,0)</f>
        <v>0.08</v>
      </c>
      <c r="X10304" s="55">
        <f t="shared" si="1282"/>
        <v>0.3024</v>
      </c>
      <c r="Y10304" s="55">
        <f t="shared" si="1283"/>
        <v>6.1000000000000005</v>
      </c>
      <c r="Z10304" s="54">
        <f t="shared" si="1284"/>
        <v>0.80687830687830686</v>
      </c>
      <c r="AA10304" s="49" t="str">
        <f t="shared" ca="1" si="1285"/>
        <v>Y</v>
      </c>
      <c r="AB10304" s="49">
        <f t="shared" ca="1" si="1286"/>
        <v>6</v>
      </c>
      <c r="AC10304" s="49" t="str">
        <f t="shared" ca="1" si="1287"/>
        <v>Y</v>
      </c>
    </row>
    <row r="10305" spans="1:29" x14ac:dyDescent="0.25">
      <c r="A10305">
        <v>12024</v>
      </c>
      <c r="B10305" s="9">
        <v>43201</v>
      </c>
      <c r="C10305" s="50" t="str">
        <f t="shared" si="1280"/>
        <v>N</v>
      </c>
      <c r="D10305" s="52">
        <f>_xlfn.XLOOKUP(B10305,Cal_Date!B:B,Cal_Date!A:A,0)</f>
        <v>2</v>
      </c>
      <c r="E10305">
        <v>2018</v>
      </c>
      <c r="F10305" t="s">
        <v>123</v>
      </c>
      <c r="G10305" t="s">
        <v>129</v>
      </c>
      <c r="H10305" t="s">
        <v>48</v>
      </c>
      <c r="I10305" t="s">
        <v>18</v>
      </c>
      <c r="J10305" t="s">
        <v>10</v>
      </c>
      <c r="K10305" t="s">
        <v>43</v>
      </c>
      <c r="L10305">
        <v>2</v>
      </c>
      <c r="M10305">
        <v>1011</v>
      </c>
      <c r="O10305" t="s">
        <v>25</v>
      </c>
      <c r="R10305" t="s">
        <v>46</v>
      </c>
      <c r="S10305" s="49" t="str">
        <f t="shared" si="1281"/>
        <v>Card</v>
      </c>
      <c r="T10305" s="3">
        <v>0.04</v>
      </c>
      <c r="U10305" s="2">
        <v>14.84</v>
      </c>
      <c r="V10305" s="2">
        <v>2.92</v>
      </c>
      <c r="W10305" s="54">
        <f>_xlfn.XLOOKUP(M10305,Market!A:A,Market!F:F,0)</f>
        <v>0.06</v>
      </c>
      <c r="X10305" s="55">
        <f t="shared" si="1282"/>
        <v>0.59360000000000002</v>
      </c>
      <c r="Y10305" s="55">
        <f t="shared" si="1283"/>
        <v>11.92</v>
      </c>
      <c r="Z10305" s="54">
        <f t="shared" si="1284"/>
        <v>0.80323450134770891</v>
      </c>
      <c r="AA10305" s="49" t="str">
        <f t="shared" ca="1" si="1285"/>
        <v>Y</v>
      </c>
      <c r="AB10305" s="49">
        <f t="shared" ca="1" si="1286"/>
        <v>6</v>
      </c>
      <c r="AC10305" s="49" t="str">
        <f t="shared" ca="1" si="1287"/>
        <v>Y</v>
      </c>
    </row>
    <row r="10306" spans="1:29" x14ac:dyDescent="0.25">
      <c r="A10306">
        <v>12025</v>
      </c>
      <c r="B10306" s="9">
        <v>43201</v>
      </c>
      <c r="C10306" s="50" t="str">
        <f t="shared" si="1280"/>
        <v>N</v>
      </c>
      <c r="D10306" s="52">
        <f>_xlfn.XLOOKUP(B10306,Cal_Date!B:B,Cal_Date!A:A,0)</f>
        <v>2</v>
      </c>
      <c r="E10306">
        <v>2018</v>
      </c>
      <c r="F10306" t="s">
        <v>123</v>
      </c>
      <c r="G10306" t="s">
        <v>129</v>
      </c>
      <c r="H10306" t="s">
        <v>11</v>
      </c>
      <c r="I10306" t="s">
        <v>11</v>
      </c>
      <c r="J10306" t="s">
        <v>15</v>
      </c>
      <c r="K10306" t="s">
        <v>42</v>
      </c>
      <c r="L10306">
        <v>2</v>
      </c>
      <c r="M10306">
        <v>1011</v>
      </c>
      <c r="O10306" t="s">
        <v>25</v>
      </c>
      <c r="R10306" t="s">
        <v>44</v>
      </c>
      <c r="S10306" s="49" t="str">
        <f t="shared" si="1281"/>
        <v>Card</v>
      </c>
      <c r="T10306" s="3">
        <v>0.03</v>
      </c>
      <c r="U10306" s="2">
        <v>5.3000000000000007</v>
      </c>
      <c r="V10306" s="2">
        <v>1.74</v>
      </c>
      <c r="W10306" s="54">
        <f>_xlfn.XLOOKUP(M10306,Market!A:A,Market!F:F,0)</f>
        <v>0.06</v>
      </c>
      <c r="X10306" s="55">
        <f t="shared" si="1282"/>
        <v>0.159</v>
      </c>
      <c r="Y10306" s="55">
        <f t="shared" si="1283"/>
        <v>3.5600000000000005</v>
      </c>
      <c r="Z10306" s="54">
        <f t="shared" si="1284"/>
        <v>0.67169811320754713</v>
      </c>
      <c r="AA10306" s="49" t="str">
        <f t="shared" ca="1" si="1285"/>
        <v>Y</v>
      </c>
      <c r="AB10306" s="49">
        <f t="shared" ca="1" si="1286"/>
        <v>6</v>
      </c>
      <c r="AC10306" s="49" t="str">
        <f t="shared" ca="1" si="1287"/>
        <v>Y</v>
      </c>
    </row>
    <row r="10307" spans="1:29" x14ac:dyDescent="0.25">
      <c r="A10307">
        <v>12026</v>
      </c>
      <c r="B10307" s="9">
        <v>43201</v>
      </c>
      <c r="C10307" s="50" t="str">
        <f t="shared" ref="C10307:C10370" si="1288">IF(OR(B10307="04/01/2018"+0,B10307="04/02/2018"+0),"Y","N")</f>
        <v>N</v>
      </c>
      <c r="D10307" s="52">
        <f>_xlfn.XLOOKUP(B10307,Cal_Date!B:B,Cal_Date!A:A,0)</f>
        <v>2</v>
      </c>
      <c r="E10307">
        <v>2018</v>
      </c>
      <c r="F10307" t="s">
        <v>123</v>
      </c>
      <c r="G10307" t="s">
        <v>129</v>
      </c>
      <c r="H10307" t="s">
        <v>14</v>
      </c>
      <c r="I10307" t="s">
        <v>18</v>
      </c>
      <c r="J10307" t="s">
        <v>15</v>
      </c>
      <c r="K10307" t="s">
        <v>43</v>
      </c>
      <c r="L10307">
        <v>1</v>
      </c>
      <c r="M10307">
        <v>1001</v>
      </c>
      <c r="O10307" t="s">
        <v>25</v>
      </c>
      <c r="R10307" t="s">
        <v>46</v>
      </c>
      <c r="S10307" s="49" t="str">
        <f t="shared" ref="S10307:S10370" si="1289">IF(R10307="Cash","Cash","Card")</f>
        <v>Card</v>
      </c>
      <c r="T10307" s="3">
        <v>0.04</v>
      </c>
      <c r="U10307" s="2">
        <v>5.3000000000000007</v>
      </c>
      <c r="V10307" s="2">
        <v>2.1</v>
      </c>
      <c r="W10307" s="54">
        <f>_xlfn.XLOOKUP(M10307,Market!A:A,Market!F:F,0)</f>
        <v>0.06</v>
      </c>
      <c r="X10307" s="55">
        <f t="shared" ref="X10307:X10370" si="1290">T10307*U10307</f>
        <v>0.21200000000000002</v>
      </c>
      <c r="Y10307" s="55">
        <f t="shared" ref="Y10307:Y10370" si="1291">U10307-V10307</f>
        <v>3.2000000000000006</v>
      </c>
      <c r="Z10307" s="54">
        <f t="shared" ref="Z10307:Z10370" si="1292">Y10307/U10307</f>
        <v>0.60377358490566047</v>
      </c>
      <c r="AA10307" s="49" t="str">
        <f t="shared" ref="AA10307:AA10370" ca="1" si="1293">IF(DATEDIF(B10307,TODAY(),"y")&gt;5,"Y","N")</f>
        <v>Y</v>
      </c>
      <c r="AB10307" s="49">
        <f t="shared" ref="AB10307:AB10370" ca="1" si="1294">DATEDIF(B10307,TODAY(),"y")</f>
        <v>6</v>
      </c>
      <c r="AC10307" s="49" t="str">
        <f t="shared" ref="AC10307:AC10370" ca="1" si="1295">IF(AB10307&gt;5,"Y","N")</f>
        <v>Y</v>
      </c>
    </row>
    <row r="10308" spans="1:29" x14ac:dyDescent="0.25">
      <c r="A10308">
        <v>12027</v>
      </c>
      <c r="B10308" s="9">
        <v>43201</v>
      </c>
      <c r="C10308" s="50" t="str">
        <f t="shared" si="1288"/>
        <v>N</v>
      </c>
      <c r="D10308" s="52">
        <f>_xlfn.XLOOKUP(B10308,Cal_Date!B:B,Cal_Date!A:A,0)</f>
        <v>2</v>
      </c>
      <c r="E10308">
        <v>2018</v>
      </c>
      <c r="F10308" t="s">
        <v>123</v>
      </c>
      <c r="G10308" t="s">
        <v>129</v>
      </c>
      <c r="H10308" t="s">
        <v>14</v>
      </c>
      <c r="I10308" t="s">
        <v>18</v>
      </c>
      <c r="J10308" t="s">
        <v>15</v>
      </c>
      <c r="K10308" t="s">
        <v>43</v>
      </c>
      <c r="L10308">
        <v>1</v>
      </c>
      <c r="M10308">
        <v>1003</v>
      </c>
      <c r="O10308" t="s">
        <v>25</v>
      </c>
      <c r="R10308" t="s">
        <v>46</v>
      </c>
      <c r="S10308" s="49" t="str">
        <f t="shared" si="1289"/>
        <v>Card</v>
      </c>
      <c r="T10308" s="3">
        <v>0.04</v>
      </c>
      <c r="U10308" s="2">
        <v>5.3000000000000007</v>
      </c>
      <c r="V10308" s="2">
        <v>2.1</v>
      </c>
      <c r="W10308" s="54">
        <f>_xlfn.XLOOKUP(M10308,Market!A:A,Market!F:F,0)</f>
        <v>0.06</v>
      </c>
      <c r="X10308" s="55">
        <f t="shared" si="1290"/>
        <v>0.21200000000000002</v>
      </c>
      <c r="Y10308" s="55">
        <f t="shared" si="1291"/>
        <v>3.2000000000000006</v>
      </c>
      <c r="Z10308" s="54">
        <f t="shared" si="1292"/>
        <v>0.60377358490566047</v>
      </c>
      <c r="AA10308" s="49" t="str">
        <f t="shared" ca="1" si="1293"/>
        <v>Y</v>
      </c>
      <c r="AB10308" s="49">
        <f t="shared" ca="1" si="1294"/>
        <v>6</v>
      </c>
      <c r="AC10308" s="49" t="str">
        <f t="shared" ca="1" si="1295"/>
        <v>Y</v>
      </c>
    </row>
    <row r="10309" spans="1:29" x14ac:dyDescent="0.25">
      <c r="A10309">
        <v>12028</v>
      </c>
      <c r="B10309" s="9">
        <v>43201</v>
      </c>
      <c r="C10309" s="50" t="str">
        <f t="shared" si="1288"/>
        <v>N</v>
      </c>
      <c r="D10309" s="52">
        <f>_xlfn.XLOOKUP(B10309,Cal_Date!B:B,Cal_Date!A:A,0)</f>
        <v>2</v>
      </c>
      <c r="E10309">
        <v>2018</v>
      </c>
      <c r="F10309" t="s">
        <v>123</v>
      </c>
      <c r="G10309" t="s">
        <v>129</v>
      </c>
      <c r="H10309" t="s">
        <v>14</v>
      </c>
      <c r="I10309" t="s">
        <v>18</v>
      </c>
      <c r="J10309" t="s">
        <v>15</v>
      </c>
      <c r="K10309" t="s">
        <v>43</v>
      </c>
      <c r="L10309">
        <v>1</v>
      </c>
      <c r="M10309">
        <v>1005</v>
      </c>
      <c r="O10309" t="s">
        <v>25</v>
      </c>
      <c r="R10309" t="s">
        <v>46</v>
      </c>
      <c r="S10309" s="49" t="str">
        <f t="shared" si="1289"/>
        <v>Card</v>
      </c>
      <c r="T10309" s="3">
        <v>0.04</v>
      </c>
      <c r="U10309" s="2">
        <v>5.4450000000000003</v>
      </c>
      <c r="V10309" s="2">
        <v>2.2200000000000002</v>
      </c>
      <c r="W10309" s="54">
        <f>_xlfn.XLOOKUP(M10309,Market!A:A,Market!F:F,0)</f>
        <v>8.8999999999999996E-2</v>
      </c>
      <c r="X10309" s="55">
        <f t="shared" si="1290"/>
        <v>0.21780000000000002</v>
      </c>
      <c r="Y10309" s="55">
        <f t="shared" si="1291"/>
        <v>3.2250000000000001</v>
      </c>
      <c r="Z10309" s="54">
        <f t="shared" si="1292"/>
        <v>0.59228650137741046</v>
      </c>
      <c r="AA10309" s="49" t="str">
        <f t="shared" ca="1" si="1293"/>
        <v>Y</v>
      </c>
      <c r="AB10309" s="49">
        <f t="shared" ca="1" si="1294"/>
        <v>6</v>
      </c>
      <c r="AC10309" s="49" t="str">
        <f t="shared" ca="1" si="1295"/>
        <v>Y</v>
      </c>
    </row>
    <row r="10310" spans="1:29" x14ac:dyDescent="0.25">
      <c r="A10310">
        <v>12029</v>
      </c>
      <c r="B10310" s="9">
        <v>43201</v>
      </c>
      <c r="C10310" s="50" t="str">
        <f t="shared" si="1288"/>
        <v>N</v>
      </c>
      <c r="D10310" s="52">
        <f>_xlfn.XLOOKUP(B10310,Cal_Date!B:B,Cal_Date!A:A,0)</f>
        <v>2</v>
      </c>
      <c r="E10310">
        <v>2018</v>
      </c>
      <c r="F10310" t="s">
        <v>123</v>
      </c>
      <c r="G10310" t="s">
        <v>129</v>
      </c>
      <c r="H10310" t="s">
        <v>48</v>
      </c>
      <c r="I10310" t="s">
        <v>18</v>
      </c>
      <c r="J10310" t="s">
        <v>10</v>
      </c>
      <c r="K10310" t="s">
        <v>43</v>
      </c>
      <c r="L10310">
        <v>2</v>
      </c>
      <c r="M10310">
        <v>1005</v>
      </c>
      <c r="O10310" t="s">
        <v>25</v>
      </c>
      <c r="R10310" t="s">
        <v>46</v>
      </c>
      <c r="S10310" s="49" t="str">
        <f t="shared" si="1289"/>
        <v>Card</v>
      </c>
      <c r="T10310" s="3">
        <v>0.04</v>
      </c>
      <c r="U10310" s="2">
        <v>15.245999999999999</v>
      </c>
      <c r="V10310" s="2">
        <v>2.92</v>
      </c>
      <c r="W10310" s="54">
        <f>_xlfn.XLOOKUP(M10310,Market!A:A,Market!F:F,0)</f>
        <v>8.8999999999999996E-2</v>
      </c>
      <c r="X10310" s="55">
        <f t="shared" si="1290"/>
        <v>0.60983999999999994</v>
      </c>
      <c r="Y10310" s="55">
        <f t="shared" si="1291"/>
        <v>12.325999999999999</v>
      </c>
      <c r="Z10310" s="54">
        <f t="shared" si="1292"/>
        <v>0.80847435392889933</v>
      </c>
      <c r="AA10310" s="49" t="str">
        <f t="shared" ca="1" si="1293"/>
        <v>Y</v>
      </c>
      <c r="AB10310" s="49">
        <f t="shared" ca="1" si="1294"/>
        <v>6</v>
      </c>
      <c r="AC10310" s="49" t="str">
        <f t="shared" ca="1" si="1295"/>
        <v>Y</v>
      </c>
    </row>
    <row r="10311" spans="1:29" x14ac:dyDescent="0.25">
      <c r="A10311">
        <v>12030</v>
      </c>
      <c r="B10311" s="9">
        <v>43201</v>
      </c>
      <c r="C10311" s="50" t="str">
        <f t="shared" si="1288"/>
        <v>N</v>
      </c>
      <c r="D10311" s="52">
        <f>_xlfn.XLOOKUP(B10311,Cal_Date!B:B,Cal_Date!A:A,0)</f>
        <v>2</v>
      </c>
      <c r="E10311">
        <v>2018</v>
      </c>
      <c r="F10311" t="s">
        <v>123</v>
      </c>
      <c r="G10311" t="s">
        <v>129</v>
      </c>
      <c r="H10311" t="s">
        <v>48</v>
      </c>
      <c r="I10311" t="s">
        <v>18</v>
      </c>
      <c r="J10311" t="s">
        <v>10</v>
      </c>
      <c r="K10311" t="s">
        <v>43</v>
      </c>
      <c r="L10311">
        <v>1</v>
      </c>
      <c r="M10311">
        <v>1006</v>
      </c>
      <c r="O10311" t="s">
        <v>28</v>
      </c>
      <c r="R10311" t="s">
        <v>46</v>
      </c>
      <c r="S10311" s="49" t="str">
        <f t="shared" si="1289"/>
        <v>Card</v>
      </c>
      <c r="T10311" s="3">
        <v>0.04</v>
      </c>
      <c r="U10311" s="2">
        <v>7.6229999999999993</v>
      </c>
      <c r="V10311" s="2">
        <v>1.46</v>
      </c>
      <c r="W10311" s="54">
        <f>_xlfn.XLOOKUP(M10311,Market!A:A,Market!F:F,0)</f>
        <v>8.8999999999999996E-2</v>
      </c>
      <c r="X10311" s="55">
        <f t="shared" si="1290"/>
        <v>0.30491999999999997</v>
      </c>
      <c r="Y10311" s="55">
        <f t="shared" si="1291"/>
        <v>6.1629999999999994</v>
      </c>
      <c r="Z10311" s="54">
        <f t="shared" si="1292"/>
        <v>0.80847435392889933</v>
      </c>
      <c r="AA10311" s="49" t="str">
        <f t="shared" ca="1" si="1293"/>
        <v>Y</v>
      </c>
      <c r="AB10311" s="49">
        <f t="shared" ca="1" si="1294"/>
        <v>6</v>
      </c>
      <c r="AC10311" s="49" t="str">
        <f t="shared" ca="1" si="1295"/>
        <v>Y</v>
      </c>
    </row>
    <row r="10312" spans="1:29" x14ac:dyDescent="0.25">
      <c r="A10312">
        <v>12031</v>
      </c>
      <c r="B10312" s="9">
        <v>43201</v>
      </c>
      <c r="C10312" s="50" t="str">
        <f t="shared" si="1288"/>
        <v>N</v>
      </c>
      <c r="D10312" s="52">
        <f>_xlfn.XLOOKUP(B10312,Cal_Date!B:B,Cal_Date!A:A,0)</f>
        <v>2</v>
      </c>
      <c r="E10312">
        <v>2018</v>
      </c>
      <c r="F10312" t="s">
        <v>123</v>
      </c>
      <c r="G10312" t="s">
        <v>129</v>
      </c>
      <c r="H10312" t="s">
        <v>48</v>
      </c>
      <c r="I10312" t="s">
        <v>18</v>
      </c>
      <c r="J10312" t="s">
        <v>10</v>
      </c>
      <c r="K10312" t="s">
        <v>43</v>
      </c>
      <c r="L10312">
        <v>2</v>
      </c>
      <c r="M10312">
        <v>1002</v>
      </c>
      <c r="O10312" t="s">
        <v>28</v>
      </c>
      <c r="R10312" t="s">
        <v>46</v>
      </c>
      <c r="S10312" s="49" t="str">
        <f t="shared" si="1289"/>
        <v>Card</v>
      </c>
      <c r="T10312" s="3">
        <v>0.04</v>
      </c>
      <c r="U10312" s="2">
        <v>14.84</v>
      </c>
      <c r="V10312" s="2">
        <v>2.92</v>
      </c>
      <c r="W10312" s="54">
        <f>_xlfn.XLOOKUP(M10312,Market!A:A,Market!F:F,0)</f>
        <v>0.06</v>
      </c>
      <c r="X10312" s="55">
        <f t="shared" si="1290"/>
        <v>0.59360000000000002</v>
      </c>
      <c r="Y10312" s="55">
        <f t="shared" si="1291"/>
        <v>11.92</v>
      </c>
      <c r="Z10312" s="54">
        <f t="shared" si="1292"/>
        <v>0.80323450134770891</v>
      </c>
      <c r="AA10312" s="49" t="str">
        <f t="shared" ca="1" si="1293"/>
        <v>Y</v>
      </c>
      <c r="AB10312" s="49">
        <f t="shared" ca="1" si="1294"/>
        <v>6</v>
      </c>
      <c r="AC10312" s="49" t="str">
        <f t="shared" ca="1" si="1295"/>
        <v>Y</v>
      </c>
    </row>
    <row r="10313" spans="1:29" x14ac:dyDescent="0.25">
      <c r="A10313">
        <v>12032</v>
      </c>
      <c r="B10313" s="9">
        <v>43201</v>
      </c>
      <c r="C10313" s="50" t="str">
        <f t="shared" si="1288"/>
        <v>N</v>
      </c>
      <c r="D10313" s="52">
        <f>_xlfn.XLOOKUP(B10313,Cal_Date!B:B,Cal_Date!A:A,0)</f>
        <v>2</v>
      </c>
      <c r="E10313">
        <v>2018</v>
      </c>
      <c r="F10313" t="s">
        <v>123</v>
      </c>
      <c r="G10313" t="s">
        <v>129</v>
      </c>
      <c r="H10313" t="s">
        <v>48</v>
      </c>
      <c r="I10313" t="s">
        <v>18</v>
      </c>
      <c r="J10313" t="s">
        <v>10</v>
      </c>
      <c r="K10313" t="s">
        <v>43</v>
      </c>
      <c r="L10313">
        <v>1</v>
      </c>
      <c r="M10313">
        <v>1001</v>
      </c>
      <c r="O10313" t="s">
        <v>25</v>
      </c>
      <c r="R10313" t="s">
        <v>46</v>
      </c>
      <c r="S10313" s="49" t="str">
        <f t="shared" si="1289"/>
        <v>Card</v>
      </c>
      <c r="T10313" s="3">
        <v>0.04</v>
      </c>
      <c r="U10313" s="2">
        <v>7.42</v>
      </c>
      <c r="V10313" s="2">
        <v>1.46</v>
      </c>
      <c r="W10313" s="54">
        <f>_xlfn.XLOOKUP(M10313,Market!A:A,Market!F:F,0)</f>
        <v>0.06</v>
      </c>
      <c r="X10313" s="55">
        <f t="shared" si="1290"/>
        <v>0.29680000000000001</v>
      </c>
      <c r="Y10313" s="55">
        <f t="shared" si="1291"/>
        <v>5.96</v>
      </c>
      <c r="Z10313" s="54">
        <f t="shared" si="1292"/>
        <v>0.80323450134770891</v>
      </c>
      <c r="AA10313" s="49" t="str">
        <f t="shared" ca="1" si="1293"/>
        <v>Y</v>
      </c>
      <c r="AB10313" s="49">
        <f t="shared" ca="1" si="1294"/>
        <v>6</v>
      </c>
      <c r="AC10313" s="49" t="str">
        <f t="shared" ca="1" si="1295"/>
        <v>Y</v>
      </c>
    </row>
    <row r="10314" spans="1:29" x14ac:dyDescent="0.25">
      <c r="A10314">
        <v>12033</v>
      </c>
      <c r="B10314" s="9">
        <v>43201</v>
      </c>
      <c r="C10314" s="50" t="str">
        <f t="shared" si="1288"/>
        <v>N</v>
      </c>
      <c r="D10314" s="52">
        <f>_xlfn.XLOOKUP(B10314,Cal_Date!B:B,Cal_Date!A:A,0)</f>
        <v>2</v>
      </c>
      <c r="E10314">
        <v>2018</v>
      </c>
      <c r="F10314" t="s">
        <v>123</v>
      </c>
      <c r="G10314" t="s">
        <v>129</v>
      </c>
      <c r="H10314" t="s">
        <v>14</v>
      </c>
      <c r="I10314" t="s">
        <v>18</v>
      </c>
      <c r="J10314" t="s">
        <v>15</v>
      </c>
      <c r="K10314" t="s">
        <v>43</v>
      </c>
      <c r="L10314">
        <v>2</v>
      </c>
      <c r="M10314">
        <v>1003</v>
      </c>
      <c r="O10314" t="s">
        <v>25</v>
      </c>
      <c r="R10314" t="s">
        <v>46</v>
      </c>
      <c r="S10314" s="49" t="str">
        <f t="shared" si="1289"/>
        <v>Card</v>
      </c>
      <c r="T10314" s="3">
        <v>0.04</v>
      </c>
      <c r="U10314" s="2">
        <v>10.600000000000001</v>
      </c>
      <c r="V10314" s="2">
        <v>4.2</v>
      </c>
      <c r="W10314" s="54">
        <f>_xlfn.XLOOKUP(M10314,Market!A:A,Market!F:F,0)</f>
        <v>0.06</v>
      </c>
      <c r="X10314" s="55">
        <f t="shared" si="1290"/>
        <v>0.42400000000000004</v>
      </c>
      <c r="Y10314" s="55">
        <f t="shared" si="1291"/>
        <v>6.4000000000000012</v>
      </c>
      <c r="Z10314" s="54">
        <f t="shared" si="1292"/>
        <v>0.60377358490566047</v>
      </c>
      <c r="AA10314" s="49" t="str">
        <f t="shared" ca="1" si="1293"/>
        <v>Y</v>
      </c>
      <c r="AB10314" s="49">
        <f t="shared" ca="1" si="1294"/>
        <v>6</v>
      </c>
      <c r="AC10314" s="49" t="str">
        <f t="shared" ca="1" si="1295"/>
        <v>Y</v>
      </c>
    </row>
    <row r="10315" spans="1:29" x14ac:dyDescent="0.25">
      <c r="A10315">
        <v>12034</v>
      </c>
      <c r="B10315" s="9">
        <v>43201</v>
      </c>
      <c r="C10315" s="50" t="str">
        <f t="shared" si="1288"/>
        <v>N</v>
      </c>
      <c r="D10315" s="52">
        <f>_xlfn.XLOOKUP(B10315,Cal_Date!B:B,Cal_Date!A:A,0)</f>
        <v>2</v>
      </c>
      <c r="E10315">
        <v>2018</v>
      </c>
      <c r="F10315" t="s">
        <v>123</v>
      </c>
      <c r="G10315" t="s">
        <v>129</v>
      </c>
      <c r="H10315" t="s">
        <v>11</v>
      </c>
      <c r="I10315" t="s">
        <v>11</v>
      </c>
      <c r="J10315" t="s">
        <v>15</v>
      </c>
      <c r="K10315" t="s">
        <v>42</v>
      </c>
      <c r="L10315">
        <v>1</v>
      </c>
      <c r="M10315">
        <v>1004</v>
      </c>
      <c r="O10315" t="s">
        <v>28</v>
      </c>
      <c r="R10315" t="s">
        <v>46</v>
      </c>
      <c r="S10315" s="49" t="str">
        <f t="shared" si="1289"/>
        <v>Card</v>
      </c>
      <c r="T10315" s="3">
        <v>0.04</v>
      </c>
      <c r="U10315" s="2">
        <v>2.6500000000000004</v>
      </c>
      <c r="V10315" s="2">
        <v>0.87</v>
      </c>
      <c r="W10315" s="54">
        <f>_xlfn.XLOOKUP(M10315,Market!A:A,Market!F:F,0)</f>
        <v>0.06</v>
      </c>
      <c r="X10315" s="55">
        <f t="shared" si="1290"/>
        <v>0.10600000000000001</v>
      </c>
      <c r="Y10315" s="55">
        <f t="shared" si="1291"/>
        <v>1.7800000000000002</v>
      </c>
      <c r="Z10315" s="54">
        <f t="shared" si="1292"/>
        <v>0.67169811320754713</v>
      </c>
      <c r="AA10315" s="49" t="str">
        <f t="shared" ca="1" si="1293"/>
        <v>Y</v>
      </c>
      <c r="AB10315" s="49">
        <f t="shared" ca="1" si="1294"/>
        <v>6</v>
      </c>
      <c r="AC10315" s="49" t="str">
        <f t="shared" ca="1" si="1295"/>
        <v>Y</v>
      </c>
    </row>
    <row r="10316" spans="1:29" x14ac:dyDescent="0.25">
      <c r="A10316">
        <v>12035</v>
      </c>
      <c r="B10316" s="9">
        <v>43201</v>
      </c>
      <c r="C10316" s="50" t="str">
        <f t="shared" si="1288"/>
        <v>N</v>
      </c>
      <c r="D10316" s="52">
        <f>_xlfn.XLOOKUP(B10316,Cal_Date!B:B,Cal_Date!A:A,0)</f>
        <v>2</v>
      </c>
      <c r="E10316">
        <v>2018</v>
      </c>
      <c r="F10316" t="s">
        <v>123</v>
      </c>
      <c r="G10316" t="s">
        <v>129</v>
      </c>
      <c r="H10316" t="s">
        <v>11</v>
      </c>
      <c r="I10316" t="s">
        <v>18</v>
      </c>
      <c r="J10316" t="s">
        <v>15</v>
      </c>
      <c r="K10316" t="s">
        <v>42</v>
      </c>
      <c r="L10316">
        <v>1</v>
      </c>
      <c r="M10316">
        <v>1003</v>
      </c>
      <c r="O10316" t="s">
        <v>25</v>
      </c>
      <c r="R10316" t="s">
        <v>46</v>
      </c>
      <c r="S10316" s="49" t="str">
        <f t="shared" si="1289"/>
        <v>Card</v>
      </c>
      <c r="T10316" s="3">
        <v>0.04</v>
      </c>
      <c r="U10316" s="2">
        <v>2.6500000000000004</v>
      </c>
      <c r="V10316" s="2">
        <v>1.4</v>
      </c>
      <c r="W10316" s="54">
        <f>_xlfn.XLOOKUP(M10316,Market!A:A,Market!F:F,0)</f>
        <v>0.06</v>
      </c>
      <c r="X10316" s="55">
        <f t="shared" si="1290"/>
        <v>0.10600000000000001</v>
      </c>
      <c r="Y10316" s="55">
        <f t="shared" si="1291"/>
        <v>1.2500000000000004</v>
      </c>
      <c r="Z10316" s="54">
        <f t="shared" si="1292"/>
        <v>0.47169811320754729</v>
      </c>
      <c r="AA10316" s="49" t="str">
        <f t="shared" ca="1" si="1293"/>
        <v>Y</v>
      </c>
      <c r="AB10316" s="49">
        <f t="shared" ca="1" si="1294"/>
        <v>6</v>
      </c>
      <c r="AC10316" s="49" t="str">
        <f t="shared" ca="1" si="1295"/>
        <v>Y</v>
      </c>
    </row>
    <row r="10317" spans="1:29" x14ac:dyDescent="0.25">
      <c r="A10317">
        <v>12036</v>
      </c>
      <c r="B10317" s="9">
        <v>43201</v>
      </c>
      <c r="C10317" s="50" t="str">
        <f t="shared" si="1288"/>
        <v>N</v>
      </c>
      <c r="D10317" s="52">
        <f>_xlfn.XLOOKUP(B10317,Cal_Date!B:B,Cal_Date!A:A,0)</f>
        <v>2</v>
      </c>
      <c r="E10317">
        <v>2018</v>
      </c>
      <c r="F10317" t="s">
        <v>123</v>
      </c>
      <c r="G10317" t="s">
        <v>129</v>
      </c>
      <c r="H10317" t="s">
        <v>14</v>
      </c>
      <c r="I10317" t="s">
        <v>18</v>
      </c>
      <c r="J10317" t="s">
        <v>15</v>
      </c>
      <c r="K10317" t="s">
        <v>43</v>
      </c>
      <c r="L10317">
        <v>1</v>
      </c>
      <c r="M10317">
        <v>1005</v>
      </c>
      <c r="O10317" t="s">
        <v>25</v>
      </c>
      <c r="R10317" t="s">
        <v>44</v>
      </c>
      <c r="S10317" s="49" t="str">
        <f t="shared" si="1289"/>
        <v>Card</v>
      </c>
      <c r="T10317" s="3">
        <v>0.03</v>
      </c>
      <c r="U10317" s="2">
        <v>5.4450000000000003</v>
      </c>
      <c r="V10317" s="2">
        <v>2.1</v>
      </c>
      <c r="W10317" s="54">
        <f>_xlfn.XLOOKUP(M10317,Market!A:A,Market!F:F,0)</f>
        <v>8.8999999999999996E-2</v>
      </c>
      <c r="X10317" s="55">
        <f t="shared" si="1290"/>
        <v>0.16335</v>
      </c>
      <c r="Y10317" s="55">
        <f t="shared" si="1291"/>
        <v>3.3450000000000002</v>
      </c>
      <c r="Z10317" s="54">
        <f t="shared" si="1292"/>
        <v>0.61432506887052341</v>
      </c>
      <c r="AA10317" s="49" t="str">
        <f t="shared" ca="1" si="1293"/>
        <v>Y</v>
      </c>
      <c r="AB10317" s="49">
        <f t="shared" ca="1" si="1294"/>
        <v>6</v>
      </c>
      <c r="AC10317" s="49" t="str">
        <f t="shared" ca="1" si="1295"/>
        <v>Y</v>
      </c>
    </row>
    <row r="10318" spans="1:29" x14ac:dyDescent="0.25">
      <c r="A10318">
        <v>12037</v>
      </c>
      <c r="B10318" s="9">
        <v>43201</v>
      </c>
      <c r="C10318" s="50" t="str">
        <f t="shared" si="1288"/>
        <v>N</v>
      </c>
      <c r="D10318" s="52">
        <f>_xlfn.XLOOKUP(B10318,Cal_Date!B:B,Cal_Date!A:A,0)</f>
        <v>2</v>
      </c>
      <c r="E10318">
        <v>2018</v>
      </c>
      <c r="F10318" t="s">
        <v>123</v>
      </c>
      <c r="G10318" t="s">
        <v>129</v>
      </c>
      <c r="H10318" t="s">
        <v>48</v>
      </c>
      <c r="I10318" t="s">
        <v>18</v>
      </c>
      <c r="J10318" t="s">
        <v>10</v>
      </c>
      <c r="K10318" t="s">
        <v>43</v>
      </c>
      <c r="L10318">
        <v>1</v>
      </c>
      <c r="M10318">
        <v>1007</v>
      </c>
      <c r="O10318" t="s">
        <v>28</v>
      </c>
      <c r="R10318" t="s">
        <v>46</v>
      </c>
      <c r="S10318" s="49" t="str">
        <f t="shared" si="1289"/>
        <v>Card</v>
      </c>
      <c r="T10318" s="3">
        <v>0.04</v>
      </c>
      <c r="U10318" s="2">
        <v>7.6229999999999993</v>
      </c>
      <c r="V10318" s="2">
        <v>1.46</v>
      </c>
      <c r="W10318" s="54">
        <f>_xlfn.XLOOKUP(M10318,Market!A:A,Market!F:F,0)</f>
        <v>8.8999999999999996E-2</v>
      </c>
      <c r="X10318" s="55">
        <f t="shared" si="1290"/>
        <v>0.30491999999999997</v>
      </c>
      <c r="Y10318" s="55">
        <f t="shared" si="1291"/>
        <v>6.1629999999999994</v>
      </c>
      <c r="Z10318" s="54">
        <f t="shared" si="1292"/>
        <v>0.80847435392889933</v>
      </c>
      <c r="AA10318" s="49" t="str">
        <f t="shared" ca="1" si="1293"/>
        <v>Y</v>
      </c>
      <c r="AB10318" s="49">
        <f t="shared" ca="1" si="1294"/>
        <v>6</v>
      </c>
      <c r="AC10318" s="49" t="str">
        <f t="shared" ca="1" si="1295"/>
        <v>Y</v>
      </c>
    </row>
    <row r="10319" spans="1:29" x14ac:dyDescent="0.25">
      <c r="A10319">
        <v>12038</v>
      </c>
      <c r="B10319" s="9">
        <v>43201</v>
      </c>
      <c r="C10319" s="50" t="str">
        <f t="shared" si="1288"/>
        <v>N</v>
      </c>
      <c r="D10319" s="52">
        <f>_xlfn.XLOOKUP(B10319,Cal_Date!B:B,Cal_Date!A:A,0)</f>
        <v>2</v>
      </c>
      <c r="E10319">
        <v>2018</v>
      </c>
      <c r="F10319" t="s">
        <v>123</v>
      </c>
      <c r="G10319" t="s">
        <v>129</v>
      </c>
      <c r="H10319" t="s">
        <v>11</v>
      </c>
      <c r="I10319" t="s">
        <v>11</v>
      </c>
      <c r="J10319" t="s">
        <v>15</v>
      </c>
      <c r="K10319" t="s">
        <v>42</v>
      </c>
      <c r="L10319">
        <v>2</v>
      </c>
      <c r="M10319">
        <v>1009</v>
      </c>
      <c r="O10319" t="s">
        <v>28</v>
      </c>
      <c r="R10319" t="s">
        <v>44</v>
      </c>
      <c r="S10319" s="49" t="str">
        <f t="shared" si="1289"/>
        <v>Card</v>
      </c>
      <c r="T10319" s="3">
        <v>0.03</v>
      </c>
      <c r="U10319" s="2">
        <v>5.4450000000000003</v>
      </c>
      <c r="V10319" s="2">
        <v>1.74</v>
      </c>
      <c r="W10319" s="54">
        <f>_xlfn.XLOOKUP(M10319,Market!A:A,Market!F:F,0)</f>
        <v>8.8999999999999996E-2</v>
      </c>
      <c r="X10319" s="55">
        <f t="shared" si="1290"/>
        <v>0.16335</v>
      </c>
      <c r="Y10319" s="55">
        <f t="shared" si="1291"/>
        <v>3.7050000000000001</v>
      </c>
      <c r="Z10319" s="54">
        <f t="shared" si="1292"/>
        <v>0.68044077134986225</v>
      </c>
      <c r="AA10319" s="49" t="str">
        <f t="shared" ca="1" si="1293"/>
        <v>Y</v>
      </c>
      <c r="AB10319" s="49">
        <f t="shared" ca="1" si="1294"/>
        <v>6</v>
      </c>
      <c r="AC10319" s="49" t="str">
        <f t="shared" ca="1" si="1295"/>
        <v>Y</v>
      </c>
    </row>
    <row r="10320" spans="1:29" x14ac:dyDescent="0.25">
      <c r="A10320">
        <v>12039</v>
      </c>
      <c r="B10320" s="9">
        <v>43201</v>
      </c>
      <c r="C10320" s="50" t="str">
        <f t="shared" si="1288"/>
        <v>N</v>
      </c>
      <c r="D10320" s="52">
        <f>_xlfn.XLOOKUP(B10320,Cal_Date!B:B,Cal_Date!A:A,0)</f>
        <v>2</v>
      </c>
      <c r="E10320">
        <v>2018</v>
      </c>
      <c r="F10320" t="s">
        <v>123</v>
      </c>
      <c r="G10320" t="s">
        <v>129</v>
      </c>
      <c r="H10320" t="s">
        <v>48</v>
      </c>
      <c r="I10320" t="s">
        <v>18</v>
      </c>
      <c r="J10320" t="s">
        <v>10</v>
      </c>
      <c r="K10320" t="s">
        <v>43</v>
      </c>
      <c r="L10320">
        <v>1</v>
      </c>
      <c r="M10320">
        <v>1001</v>
      </c>
      <c r="O10320" t="s">
        <v>25</v>
      </c>
      <c r="R10320" t="s">
        <v>46</v>
      </c>
      <c r="S10320" s="49" t="str">
        <f t="shared" si="1289"/>
        <v>Card</v>
      </c>
      <c r="T10320" s="3">
        <v>0.04</v>
      </c>
      <c r="U10320" s="2">
        <v>7.42</v>
      </c>
      <c r="V10320" s="2">
        <v>1.46</v>
      </c>
      <c r="W10320" s="54">
        <f>_xlfn.XLOOKUP(M10320,Market!A:A,Market!F:F,0)</f>
        <v>0.06</v>
      </c>
      <c r="X10320" s="55">
        <f t="shared" si="1290"/>
        <v>0.29680000000000001</v>
      </c>
      <c r="Y10320" s="55">
        <f t="shared" si="1291"/>
        <v>5.96</v>
      </c>
      <c r="Z10320" s="54">
        <f t="shared" si="1292"/>
        <v>0.80323450134770891</v>
      </c>
      <c r="AA10320" s="49" t="str">
        <f t="shared" ca="1" si="1293"/>
        <v>Y</v>
      </c>
      <c r="AB10320" s="49">
        <f t="shared" ca="1" si="1294"/>
        <v>6</v>
      </c>
      <c r="AC10320" s="49" t="str">
        <f t="shared" ca="1" si="1295"/>
        <v>Y</v>
      </c>
    </row>
    <row r="10321" spans="1:29" x14ac:dyDescent="0.25">
      <c r="A10321">
        <v>12040</v>
      </c>
      <c r="B10321" s="9">
        <v>43201</v>
      </c>
      <c r="C10321" s="50" t="str">
        <f t="shared" si="1288"/>
        <v>N</v>
      </c>
      <c r="D10321" s="52">
        <f>_xlfn.XLOOKUP(B10321,Cal_Date!B:B,Cal_Date!A:A,0)</f>
        <v>2</v>
      </c>
      <c r="E10321">
        <v>2018</v>
      </c>
      <c r="F10321" t="s">
        <v>123</v>
      </c>
      <c r="G10321" t="s">
        <v>129</v>
      </c>
      <c r="H10321" t="s">
        <v>11</v>
      </c>
      <c r="I10321" t="s">
        <v>11</v>
      </c>
      <c r="J10321" t="s">
        <v>15</v>
      </c>
      <c r="K10321" t="s">
        <v>42</v>
      </c>
      <c r="L10321">
        <v>1</v>
      </c>
      <c r="M10321">
        <v>1010</v>
      </c>
      <c r="O10321" t="s">
        <v>25</v>
      </c>
      <c r="R10321" t="s">
        <v>46</v>
      </c>
      <c r="S10321" s="49" t="str">
        <f t="shared" si="1289"/>
        <v>Card</v>
      </c>
      <c r="T10321" s="3">
        <v>0.04</v>
      </c>
      <c r="U10321" s="2">
        <v>2.7</v>
      </c>
      <c r="V10321" s="2">
        <v>0.87</v>
      </c>
      <c r="W10321" s="54">
        <f>_xlfn.XLOOKUP(M10321,Market!A:A,Market!F:F,0)</f>
        <v>0.08</v>
      </c>
      <c r="X10321" s="55">
        <f t="shared" si="1290"/>
        <v>0.10800000000000001</v>
      </c>
      <c r="Y10321" s="55">
        <f t="shared" si="1291"/>
        <v>1.83</v>
      </c>
      <c r="Z10321" s="54">
        <f t="shared" si="1292"/>
        <v>0.67777777777777781</v>
      </c>
      <c r="AA10321" s="49" t="str">
        <f t="shared" ca="1" si="1293"/>
        <v>Y</v>
      </c>
      <c r="AB10321" s="49">
        <f t="shared" ca="1" si="1294"/>
        <v>6</v>
      </c>
      <c r="AC10321" s="49" t="str">
        <f t="shared" ca="1" si="1295"/>
        <v>Y</v>
      </c>
    </row>
    <row r="10322" spans="1:29" x14ac:dyDescent="0.25">
      <c r="A10322">
        <v>12041</v>
      </c>
      <c r="B10322" s="9">
        <v>43201</v>
      </c>
      <c r="C10322" s="50" t="str">
        <f t="shared" si="1288"/>
        <v>N</v>
      </c>
      <c r="D10322" s="52">
        <f>_xlfn.XLOOKUP(B10322,Cal_Date!B:B,Cal_Date!A:A,0)</f>
        <v>2</v>
      </c>
      <c r="E10322">
        <v>2018</v>
      </c>
      <c r="F10322" t="s">
        <v>123</v>
      </c>
      <c r="G10322" t="s">
        <v>129</v>
      </c>
      <c r="H10322" t="s">
        <v>14</v>
      </c>
      <c r="I10322" t="s">
        <v>18</v>
      </c>
      <c r="J10322" t="s">
        <v>15</v>
      </c>
      <c r="K10322" t="s">
        <v>43</v>
      </c>
      <c r="L10322">
        <v>1</v>
      </c>
      <c r="M10322">
        <v>1010</v>
      </c>
      <c r="O10322" t="s">
        <v>25</v>
      </c>
      <c r="R10322" t="s">
        <v>46</v>
      </c>
      <c r="S10322" s="49" t="str">
        <f t="shared" si="1289"/>
        <v>Card</v>
      </c>
      <c r="T10322" s="3">
        <v>0.04</v>
      </c>
      <c r="U10322" s="2">
        <v>5.4</v>
      </c>
      <c r="V10322" s="2">
        <v>2.1</v>
      </c>
      <c r="W10322" s="54">
        <f>_xlfn.XLOOKUP(M10322,Market!A:A,Market!F:F,0)</f>
        <v>0.08</v>
      </c>
      <c r="X10322" s="55">
        <f t="shared" si="1290"/>
        <v>0.21600000000000003</v>
      </c>
      <c r="Y10322" s="55">
        <f t="shared" si="1291"/>
        <v>3.3000000000000003</v>
      </c>
      <c r="Z10322" s="54">
        <f t="shared" si="1292"/>
        <v>0.61111111111111116</v>
      </c>
      <c r="AA10322" s="49" t="str">
        <f t="shared" ca="1" si="1293"/>
        <v>Y</v>
      </c>
      <c r="AB10322" s="49">
        <f t="shared" ca="1" si="1294"/>
        <v>6</v>
      </c>
      <c r="AC10322" s="49" t="str">
        <f t="shared" ca="1" si="1295"/>
        <v>Y</v>
      </c>
    </row>
    <row r="10323" spans="1:29" x14ac:dyDescent="0.25">
      <c r="A10323">
        <v>12042</v>
      </c>
      <c r="B10323" s="9">
        <v>43201</v>
      </c>
      <c r="C10323" s="50" t="str">
        <f t="shared" si="1288"/>
        <v>N</v>
      </c>
      <c r="D10323" s="52">
        <f>_xlfn.XLOOKUP(B10323,Cal_Date!B:B,Cal_Date!A:A,0)</f>
        <v>2</v>
      </c>
      <c r="E10323">
        <v>2018</v>
      </c>
      <c r="F10323" t="s">
        <v>123</v>
      </c>
      <c r="G10323" t="s">
        <v>129</v>
      </c>
      <c r="H10323" t="s">
        <v>11</v>
      </c>
      <c r="I10323" t="s">
        <v>18</v>
      </c>
      <c r="J10323" t="s">
        <v>15</v>
      </c>
      <c r="K10323" t="s">
        <v>42</v>
      </c>
      <c r="L10323">
        <v>1</v>
      </c>
      <c r="M10323">
        <v>1010</v>
      </c>
      <c r="O10323" t="s">
        <v>25</v>
      </c>
      <c r="R10323" t="s">
        <v>46</v>
      </c>
      <c r="S10323" s="49" t="str">
        <f t="shared" si="1289"/>
        <v>Card</v>
      </c>
      <c r="T10323" s="3">
        <v>0.04</v>
      </c>
      <c r="U10323" s="2">
        <v>2.7</v>
      </c>
      <c r="V10323" s="2">
        <v>1.4</v>
      </c>
      <c r="W10323" s="54">
        <f>_xlfn.XLOOKUP(M10323,Market!A:A,Market!F:F,0)</f>
        <v>0.08</v>
      </c>
      <c r="X10323" s="55">
        <f t="shared" si="1290"/>
        <v>0.10800000000000001</v>
      </c>
      <c r="Y10323" s="55">
        <f t="shared" si="1291"/>
        <v>1.3000000000000003</v>
      </c>
      <c r="Z10323" s="54">
        <f t="shared" si="1292"/>
        <v>0.48148148148148157</v>
      </c>
      <c r="AA10323" s="49" t="str">
        <f t="shared" ca="1" si="1293"/>
        <v>Y</v>
      </c>
      <c r="AB10323" s="49">
        <f t="shared" ca="1" si="1294"/>
        <v>6</v>
      </c>
      <c r="AC10323" s="49" t="str">
        <f t="shared" ca="1" si="1295"/>
        <v>Y</v>
      </c>
    </row>
    <row r="10324" spans="1:29" x14ac:dyDescent="0.25">
      <c r="A10324">
        <v>12043</v>
      </c>
      <c r="B10324" s="9">
        <v>43201</v>
      </c>
      <c r="C10324" s="50" t="str">
        <f t="shared" si="1288"/>
        <v>N</v>
      </c>
      <c r="D10324" s="52">
        <f>_xlfn.XLOOKUP(B10324,Cal_Date!B:B,Cal_Date!A:A,0)</f>
        <v>2</v>
      </c>
      <c r="E10324">
        <v>2018</v>
      </c>
      <c r="F10324" t="s">
        <v>123</v>
      </c>
      <c r="G10324" t="s">
        <v>129</v>
      </c>
      <c r="H10324" t="s">
        <v>48</v>
      </c>
      <c r="I10324" t="s">
        <v>18</v>
      </c>
      <c r="J10324" t="s">
        <v>10</v>
      </c>
      <c r="K10324" t="s">
        <v>43</v>
      </c>
      <c r="L10324">
        <v>1</v>
      </c>
      <c r="M10324">
        <v>1010</v>
      </c>
      <c r="O10324" t="s">
        <v>25</v>
      </c>
      <c r="R10324" t="s">
        <v>44</v>
      </c>
      <c r="S10324" s="49" t="str">
        <f t="shared" si="1289"/>
        <v>Card</v>
      </c>
      <c r="T10324" s="3">
        <v>0.03</v>
      </c>
      <c r="U10324" s="2">
        <v>7.5600000000000005</v>
      </c>
      <c r="V10324" s="2">
        <v>1.46</v>
      </c>
      <c r="W10324" s="54">
        <f>_xlfn.XLOOKUP(M10324,Market!A:A,Market!F:F,0)</f>
        <v>0.08</v>
      </c>
      <c r="X10324" s="55">
        <f t="shared" si="1290"/>
        <v>0.2268</v>
      </c>
      <c r="Y10324" s="55">
        <f t="shared" si="1291"/>
        <v>6.1000000000000005</v>
      </c>
      <c r="Z10324" s="54">
        <f t="shared" si="1292"/>
        <v>0.80687830687830686</v>
      </c>
      <c r="AA10324" s="49" t="str">
        <f t="shared" ca="1" si="1293"/>
        <v>Y</v>
      </c>
      <c r="AB10324" s="49">
        <f t="shared" ca="1" si="1294"/>
        <v>6</v>
      </c>
      <c r="AC10324" s="49" t="str">
        <f t="shared" ca="1" si="1295"/>
        <v>Y</v>
      </c>
    </row>
    <row r="10325" spans="1:29" x14ac:dyDescent="0.25">
      <c r="A10325">
        <v>12044</v>
      </c>
      <c r="B10325" s="9">
        <v>43201</v>
      </c>
      <c r="C10325" s="50" t="str">
        <f t="shared" si="1288"/>
        <v>N</v>
      </c>
      <c r="D10325" s="52">
        <f>_xlfn.XLOOKUP(B10325,Cal_Date!B:B,Cal_Date!A:A,0)</f>
        <v>2</v>
      </c>
      <c r="E10325">
        <v>2018</v>
      </c>
      <c r="F10325" t="s">
        <v>123</v>
      </c>
      <c r="G10325" t="s">
        <v>129</v>
      </c>
      <c r="H10325" t="s">
        <v>48</v>
      </c>
      <c r="I10325" t="s">
        <v>18</v>
      </c>
      <c r="J10325" t="s">
        <v>10</v>
      </c>
      <c r="K10325" t="s">
        <v>43</v>
      </c>
      <c r="L10325">
        <v>2</v>
      </c>
      <c r="M10325">
        <v>1011</v>
      </c>
      <c r="O10325" t="s">
        <v>25</v>
      </c>
      <c r="R10325" t="s">
        <v>46</v>
      </c>
      <c r="S10325" s="49" t="str">
        <f t="shared" si="1289"/>
        <v>Card</v>
      </c>
      <c r="T10325" s="3">
        <v>0.04</v>
      </c>
      <c r="U10325" s="2">
        <v>14.84</v>
      </c>
      <c r="V10325" s="2">
        <v>2.92</v>
      </c>
      <c r="W10325" s="54">
        <f>_xlfn.XLOOKUP(M10325,Market!A:A,Market!F:F,0)</f>
        <v>0.06</v>
      </c>
      <c r="X10325" s="55">
        <f t="shared" si="1290"/>
        <v>0.59360000000000002</v>
      </c>
      <c r="Y10325" s="55">
        <f t="shared" si="1291"/>
        <v>11.92</v>
      </c>
      <c r="Z10325" s="54">
        <f t="shared" si="1292"/>
        <v>0.80323450134770891</v>
      </c>
      <c r="AA10325" s="49" t="str">
        <f t="shared" ca="1" si="1293"/>
        <v>Y</v>
      </c>
      <c r="AB10325" s="49">
        <f t="shared" ca="1" si="1294"/>
        <v>6</v>
      </c>
      <c r="AC10325" s="49" t="str">
        <f t="shared" ca="1" si="1295"/>
        <v>Y</v>
      </c>
    </row>
    <row r="10326" spans="1:29" x14ac:dyDescent="0.25">
      <c r="A10326">
        <v>12045</v>
      </c>
      <c r="B10326" s="9">
        <v>43201</v>
      </c>
      <c r="C10326" s="50" t="str">
        <f t="shared" si="1288"/>
        <v>N</v>
      </c>
      <c r="D10326" s="52">
        <f>_xlfn.XLOOKUP(B10326,Cal_Date!B:B,Cal_Date!A:A,0)</f>
        <v>2</v>
      </c>
      <c r="E10326">
        <v>2018</v>
      </c>
      <c r="F10326" t="s">
        <v>123</v>
      </c>
      <c r="G10326" t="s">
        <v>129</v>
      </c>
      <c r="H10326" t="s">
        <v>11</v>
      </c>
      <c r="I10326" t="s">
        <v>11</v>
      </c>
      <c r="J10326" t="s">
        <v>15</v>
      </c>
      <c r="K10326" t="s">
        <v>42</v>
      </c>
      <c r="L10326">
        <v>2</v>
      </c>
      <c r="M10326">
        <v>1007</v>
      </c>
      <c r="O10326" t="s">
        <v>28</v>
      </c>
      <c r="R10326" t="s">
        <v>46</v>
      </c>
      <c r="S10326" s="49" t="str">
        <f t="shared" si="1289"/>
        <v>Card</v>
      </c>
      <c r="T10326" s="3">
        <v>0.04</v>
      </c>
      <c r="U10326" s="2">
        <v>5.4450000000000003</v>
      </c>
      <c r="V10326" s="2">
        <v>1.74</v>
      </c>
      <c r="W10326" s="54">
        <f>_xlfn.XLOOKUP(M10326,Market!A:A,Market!F:F,0)</f>
        <v>8.8999999999999996E-2</v>
      </c>
      <c r="X10326" s="55">
        <f t="shared" si="1290"/>
        <v>0.21780000000000002</v>
      </c>
      <c r="Y10326" s="55">
        <f t="shared" si="1291"/>
        <v>3.7050000000000001</v>
      </c>
      <c r="Z10326" s="54">
        <f t="shared" si="1292"/>
        <v>0.68044077134986225</v>
      </c>
      <c r="AA10326" s="49" t="str">
        <f t="shared" ca="1" si="1293"/>
        <v>Y</v>
      </c>
      <c r="AB10326" s="49">
        <f t="shared" ca="1" si="1294"/>
        <v>6</v>
      </c>
      <c r="AC10326" s="49" t="str">
        <f t="shared" ca="1" si="1295"/>
        <v>Y</v>
      </c>
    </row>
    <row r="10327" spans="1:29" x14ac:dyDescent="0.25">
      <c r="A10327">
        <v>12046</v>
      </c>
      <c r="B10327" s="9">
        <v>43201</v>
      </c>
      <c r="C10327" s="50" t="str">
        <f t="shared" si="1288"/>
        <v>N</v>
      </c>
      <c r="D10327" s="52">
        <f>_xlfn.XLOOKUP(B10327,Cal_Date!B:B,Cal_Date!A:A,0)</f>
        <v>2</v>
      </c>
      <c r="E10327">
        <v>2018</v>
      </c>
      <c r="F10327" t="s">
        <v>123</v>
      </c>
      <c r="G10327" t="s">
        <v>129</v>
      </c>
      <c r="H10327" t="s">
        <v>48</v>
      </c>
      <c r="I10327" t="s">
        <v>18</v>
      </c>
      <c r="J10327" t="s">
        <v>10</v>
      </c>
      <c r="K10327" t="s">
        <v>43</v>
      </c>
      <c r="L10327">
        <v>1</v>
      </c>
      <c r="M10327">
        <v>1007</v>
      </c>
      <c r="O10327" t="s">
        <v>28</v>
      </c>
      <c r="R10327" t="s">
        <v>47</v>
      </c>
      <c r="S10327" s="49" t="str">
        <f t="shared" si="1289"/>
        <v>Card</v>
      </c>
      <c r="T10327" s="3">
        <v>3.5000000000000003E-2</v>
      </c>
      <c r="U10327" s="2">
        <v>7.6229999999999993</v>
      </c>
      <c r="V10327" s="2">
        <v>1.46</v>
      </c>
      <c r="W10327" s="54">
        <f>_xlfn.XLOOKUP(M10327,Market!A:A,Market!F:F,0)</f>
        <v>8.8999999999999996E-2</v>
      </c>
      <c r="X10327" s="55">
        <f t="shared" si="1290"/>
        <v>0.26680500000000001</v>
      </c>
      <c r="Y10327" s="55">
        <f t="shared" si="1291"/>
        <v>6.1629999999999994</v>
      </c>
      <c r="Z10327" s="54">
        <f t="shared" si="1292"/>
        <v>0.80847435392889933</v>
      </c>
      <c r="AA10327" s="49" t="str">
        <f t="shared" ca="1" si="1293"/>
        <v>Y</v>
      </c>
      <c r="AB10327" s="49">
        <f t="shared" ca="1" si="1294"/>
        <v>6</v>
      </c>
      <c r="AC10327" s="49" t="str">
        <f t="shared" ca="1" si="1295"/>
        <v>Y</v>
      </c>
    </row>
    <row r="10328" spans="1:29" x14ac:dyDescent="0.25">
      <c r="A10328">
        <v>12047</v>
      </c>
      <c r="B10328" s="9">
        <v>43201</v>
      </c>
      <c r="C10328" s="50" t="str">
        <f t="shared" si="1288"/>
        <v>N</v>
      </c>
      <c r="D10328" s="52">
        <f>_xlfn.XLOOKUP(B10328,Cal_Date!B:B,Cal_Date!A:A,0)</f>
        <v>2</v>
      </c>
      <c r="E10328">
        <v>2018</v>
      </c>
      <c r="F10328" t="s">
        <v>123</v>
      </c>
      <c r="G10328" t="s">
        <v>129</v>
      </c>
      <c r="H10328" t="s">
        <v>14</v>
      </c>
      <c r="I10328" t="s">
        <v>18</v>
      </c>
      <c r="J10328" t="s">
        <v>15</v>
      </c>
      <c r="K10328" t="s">
        <v>43</v>
      </c>
      <c r="L10328">
        <v>1</v>
      </c>
      <c r="M10328">
        <v>1008</v>
      </c>
      <c r="O10328" t="s">
        <v>28</v>
      </c>
      <c r="R10328" t="s">
        <v>46</v>
      </c>
      <c r="S10328" s="49" t="str">
        <f t="shared" si="1289"/>
        <v>Card</v>
      </c>
      <c r="T10328" s="3">
        <v>0.04</v>
      </c>
      <c r="U10328" s="2">
        <v>5.4450000000000003</v>
      </c>
      <c r="V10328" s="2">
        <v>2.2200000000000002</v>
      </c>
      <c r="W10328" s="54">
        <f>_xlfn.XLOOKUP(M10328,Market!A:A,Market!F:F,0)</f>
        <v>8.8999999999999996E-2</v>
      </c>
      <c r="X10328" s="55">
        <f t="shared" si="1290"/>
        <v>0.21780000000000002</v>
      </c>
      <c r="Y10328" s="55">
        <f t="shared" si="1291"/>
        <v>3.2250000000000001</v>
      </c>
      <c r="Z10328" s="54">
        <f t="shared" si="1292"/>
        <v>0.59228650137741046</v>
      </c>
      <c r="AA10328" s="49" t="str">
        <f t="shared" ca="1" si="1293"/>
        <v>Y</v>
      </c>
      <c r="AB10328" s="49">
        <f t="shared" ca="1" si="1294"/>
        <v>6</v>
      </c>
      <c r="AC10328" s="49" t="str">
        <f t="shared" ca="1" si="1295"/>
        <v>Y</v>
      </c>
    </row>
    <row r="10329" spans="1:29" x14ac:dyDescent="0.25">
      <c r="A10329">
        <v>12048</v>
      </c>
      <c r="B10329" s="9">
        <v>43201</v>
      </c>
      <c r="C10329" s="50" t="str">
        <f t="shared" si="1288"/>
        <v>N</v>
      </c>
      <c r="D10329" s="52">
        <f>_xlfn.XLOOKUP(B10329,Cal_Date!B:B,Cal_Date!A:A,0)</f>
        <v>2</v>
      </c>
      <c r="E10329">
        <v>2018</v>
      </c>
      <c r="F10329" t="s">
        <v>123</v>
      </c>
      <c r="G10329" t="s">
        <v>129</v>
      </c>
      <c r="H10329" t="s">
        <v>48</v>
      </c>
      <c r="I10329" t="s">
        <v>18</v>
      </c>
      <c r="J10329" t="s">
        <v>10</v>
      </c>
      <c r="K10329" t="s">
        <v>43</v>
      </c>
      <c r="L10329">
        <v>1</v>
      </c>
      <c r="M10329">
        <v>1004</v>
      </c>
      <c r="O10329" t="s">
        <v>28</v>
      </c>
      <c r="R10329" t="s">
        <v>46</v>
      </c>
      <c r="S10329" s="49" t="str">
        <f t="shared" si="1289"/>
        <v>Card</v>
      </c>
      <c r="T10329" s="3">
        <v>0.04</v>
      </c>
      <c r="U10329" s="2">
        <v>7.42</v>
      </c>
      <c r="V10329" s="2">
        <v>1.46</v>
      </c>
      <c r="W10329" s="54">
        <f>_xlfn.XLOOKUP(M10329,Market!A:A,Market!F:F,0)</f>
        <v>0.06</v>
      </c>
      <c r="X10329" s="55">
        <f t="shared" si="1290"/>
        <v>0.29680000000000001</v>
      </c>
      <c r="Y10329" s="55">
        <f t="shared" si="1291"/>
        <v>5.96</v>
      </c>
      <c r="Z10329" s="54">
        <f t="shared" si="1292"/>
        <v>0.80323450134770891</v>
      </c>
      <c r="AA10329" s="49" t="str">
        <f t="shared" ca="1" si="1293"/>
        <v>Y</v>
      </c>
      <c r="AB10329" s="49">
        <f t="shared" ca="1" si="1294"/>
        <v>6</v>
      </c>
      <c r="AC10329" s="49" t="str">
        <f t="shared" ca="1" si="1295"/>
        <v>Y</v>
      </c>
    </row>
    <row r="10330" spans="1:29" x14ac:dyDescent="0.25">
      <c r="A10330">
        <v>12049</v>
      </c>
      <c r="B10330" s="9">
        <v>43201</v>
      </c>
      <c r="C10330" s="50" t="str">
        <f t="shared" si="1288"/>
        <v>N</v>
      </c>
      <c r="D10330" s="52">
        <f>_xlfn.XLOOKUP(B10330,Cal_Date!B:B,Cal_Date!A:A,0)</f>
        <v>2</v>
      </c>
      <c r="E10330">
        <v>2018</v>
      </c>
      <c r="F10330" t="s">
        <v>123</v>
      </c>
      <c r="G10330" t="s">
        <v>129</v>
      </c>
      <c r="H10330" t="s">
        <v>11</v>
      </c>
      <c r="I10330" t="s">
        <v>11</v>
      </c>
      <c r="J10330" t="s">
        <v>15</v>
      </c>
      <c r="K10330" t="s">
        <v>42</v>
      </c>
      <c r="L10330">
        <v>2</v>
      </c>
      <c r="M10330">
        <v>1003</v>
      </c>
      <c r="O10330" t="s">
        <v>25</v>
      </c>
      <c r="R10330" t="s">
        <v>46</v>
      </c>
      <c r="S10330" s="49" t="str">
        <f t="shared" si="1289"/>
        <v>Card</v>
      </c>
      <c r="T10330" s="3">
        <v>0.04</v>
      </c>
      <c r="U10330" s="2">
        <v>5.3000000000000007</v>
      </c>
      <c r="V10330" s="2">
        <v>1.74</v>
      </c>
      <c r="W10330" s="54">
        <f>_xlfn.XLOOKUP(M10330,Market!A:A,Market!F:F,0)</f>
        <v>0.06</v>
      </c>
      <c r="X10330" s="55">
        <f t="shared" si="1290"/>
        <v>0.21200000000000002</v>
      </c>
      <c r="Y10330" s="55">
        <f t="shared" si="1291"/>
        <v>3.5600000000000005</v>
      </c>
      <c r="Z10330" s="54">
        <f t="shared" si="1292"/>
        <v>0.67169811320754713</v>
      </c>
      <c r="AA10330" s="49" t="str">
        <f t="shared" ca="1" si="1293"/>
        <v>Y</v>
      </c>
      <c r="AB10330" s="49">
        <f t="shared" ca="1" si="1294"/>
        <v>6</v>
      </c>
      <c r="AC10330" s="49" t="str">
        <f t="shared" ca="1" si="1295"/>
        <v>Y</v>
      </c>
    </row>
    <row r="10331" spans="1:29" x14ac:dyDescent="0.25">
      <c r="A10331">
        <v>12050</v>
      </c>
      <c r="B10331" s="9">
        <v>43201</v>
      </c>
      <c r="C10331" s="50" t="str">
        <f t="shared" si="1288"/>
        <v>N</v>
      </c>
      <c r="D10331" s="52">
        <f>_xlfn.XLOOKUP(B10331,Cal_Date!B:B,Cal_Date!A:A,0)</f>
        <v>2</v>
      </c>
      <c r="E10331">
        <v>2018</v>
      </c>
      <c r="F10331" t="s">
        <v>123</v>
      </c>
      <c r="G10331" t="s">
        <v>129</v>
      </c>
      <c r="H10331" t="s">
        <v>11</v>
      </c>
      <c r="I10331" t="s">
        <v>18</v>
      </c>
      <c r="J10331" t="s">
        <v>15</v>
      </c>
      <c r="K10331" t="s">
        <v>42</v>
      </c>
      <c r="L10331">
        <v>1</v>
      </c>
      <c r="M10331">
        <v>1002</v>
      </c>
      <c r="O10331" t="s">
        <v>28</v>
      </c>
      <c r="R10331" t="s">
        <v>46</v>
      </c>
      <c r="S10331" s="49" t="str">
        <f t="shared" si="1289"/>
        <v>Card</v>
      </c>
      <c r="T10331" s="3">
        <v>0.04</v>
      </c>
      <c r="U10331" s="2">
        <v>2.6500000000000004</v>
      </c>
      <c r="V10331" s="2">
        <v>1.4</v>
      </c>
      <c r="W10331" s="54">
        <f>_xlfn.XLOOKUP(M10331,Market!A:A,Market!F:F,0)</f>
        <v>0.06</v>
      </c>
      <c r="X10331" s="55">
        <f t="shared" si="1290"/>
        <v>0.10600000000000001</v>
      </c>
      <c r="Y10331" s="55">
        <f t="shared" si="1291"/>
        <v>1.2500000000000004</v>
      </c>
      <c r="Z10331" s="54">
        <f t="shared" si="1292"/>
        <v>0.47169811320754729</v>
      </c>
      <c r="AA10331" s="49" t="str">
        <f t="shared" ca="1" si="1293"/>
        <v>Y</v>
      </c>
      <c r="AB10331" s="49">
        <f t="shared" ca="1" si="1294"/>
        <v>6</v>
      </c>
      <c r="AC10331" s="49" t="str">
        <f t="shared" ca="1" si="1295"/>
        <v>Y</v>
      </c>
    </row>
    <row r="10332" spans="1:29" x14ac:dyDescent="0.25">
      <c r="A10332">
        <v>12051</v>
      </c>
      <c r="B10332" s="9">
        <v>43201</v>
      </c>
      <c r="C10332" s="50" t="str">
        <f t="shared" si="1288"/>
        <v>N</v>
      </c>
      <c r="D10332" s="52">
        <f>_xlfn.XLOOKUP(B10332,Cal_Date!B:B,Cal_Date!A:A,0)</f>
        <v>2</v>
      </c>
      <c r="E10332">
        <v>2018</v>
      </c>
      <c r="F10332" t="s">
        <v>123</v>
      </c>
      <c r="G10332" t="s">
        <v>129</v>
      </c>
      <c r="H10332" t="s">
        <v>48</v>
      </c>
      <c r="I10332" t="s">
        <v>18</v>
      </c>
      <c r="J10332" t="s">
        <v>10</v>
      </c>
      <c r="K10332" t="s">
        <v>43</v>
      </c>
      <c r="L10332">
        <v>2</v>
      </c>
      <c r="M10332">
        <v>1007</v>
      </c>
      <c r="O10332" t="s">
        <v>28</v>
      </c>
      <c r="R10332" t="s">
        <v>46</v>
      </c>
      <c r="S10332" s="49" t="str">
        <f t="shared" si="1289"/>
        <v>Card</v>
      </c>
      <c r="T10332" s="3">
        <v>0.04</v>
      </c>
      <c r="U10332" s="2">
        <v>15.245999999999999</v>
      </c>
      <c r="V10332" s="2">
        <v>2.92</v>
      </c>
      <c r="W10332" s="54">
        <f>_xlfn.XLOOKUP(M10332,Market!A:A,Market!F:F,0)</f>
        <v>8.8999999999999996E-2</v>
      </c>
      <c r="X10332" s="55">
        <f t="shared" si="1290"/>
        <v>0.60983999999999994</v>
      </c>
      <c r="Y10332" s="55">
        <f t="shared" si="1291"/>
        <v>12.325999999999999</v>
      </c>
      <c r="Z10332" s="54">
        <f t="shared" si="1292"/>
        <v>0.80847435392889933</v>
      </c>
      <c r="AA10332" s="49" t="str">
        <f t="shared" ca="1" si="1293"/>
        <v>Y</v>
      </c>
      <c r="AB10332" s="49">
        <f t="shared" ca="1" si="1294"/>
        <v>6</v>
      </c>
      <c r="AC10332" s="49" t="str">
        <f t="shared" ca="1" si="1295"/>
        <v>Y</v>
      </c>
    </row>
    <row r="10333" spans="1:29" x14ac:dyDescent="0.25">
      <c r="A10333">
        <v>12052</v>
      </c>
      <c r="B10333" s="9">
        <v>43201</v>
      </c>
      <c r="C10333" s="50" t="str">
        <f t="shared" si="1288"/>
        <v>N</v>
      </c>
      <c r="D10333" s="52">
        <f>_xlfn.XLOOKUP(B10333,Cal_Date!B:B,Cal_Date!A:A,0)</f>
        <v>2</v>
      </c>
      <c r="E10333">
        <v>2018</v>
      </c>
      <c r="F10333" t="s">
        <v>123</v>
      </c>
      <c r="G10333" t="s">
        <v>129</v>
      </c>
      <c r="H10333" t="s">
        <v>14</v>
      </c>
      <c r="I10333" t="s">
        <v>18</v>
      </c>
      <c r="J10333" t="s">
        <v>15</v>
      </c>
      <c r="K10333" t="s">
        <v>43</v>
      </c>
      <c r="L10333">
        <v>1</v>
      </c>
      <c r="M10333">
        <v>1008</v>
      </c>
      <c r="O10333" t="s">
        <v>28</v>
      </c>
      <c r="R10333" t="s">
        <v>44</v>
      </c>
      <c r="S10333" s="49" t="str">
        <f t="shared" si="1289"/>
        <v>Card</v>
      </c>
      <c r="T10333" s="3">
        <v>0.03</v>
      </c>
      <c r="U10333" s="2">
        <v>5.4450000000000003</v>
      </c>
      <c r="V10333" s="2">
        <v>2.1</v>
      </c>
      <c r="W10333" s="54">
        <f>_xlfn.XLOOKUP(M10333,Market!A:A,Market!F:F,0)</f>
        <v>8.8999999999999996E-2</v>
      </c>
      <c r="X10333" s="55">
        <f t="shared" si="1290"/>
        <v>0.16335</v>
      </c>
      <c r="Y10333" s="55">
        <f t="shared" si="1291"/>
        <v>3.3450000000000002</v>
      </c>
      <c r="Z10333" s="54">
        <f t="shared" si="1292"/>
        <v>0.61432506887052341</v>
      </c>
      <c r="AA10333" s="49" t="str">
        <f t="shared" ca="1" si="1293"/>
        <v>Y</v>
      </c>
      <c r="AB10333" s="49">
        <f t="shared" ca="1" si="1294"/>
        <v>6</v>
      </c>
      <c r="AC10333" s="49" t="str">
        <f t="shared" ca="1" si="1295"/>
        <v>Y</v>
      </c>
    </row>
    <row r="10334" spans="1:29" x14ac:dyDescent="0.25">
      <c r="A10334">
        <v>12053</v>
      </c>
      <c r="B10334" s="9">
        <v>43201</v>
      </c>
      <c r="C10334" s="50" t="str">
        <f t="shared" si="1288"/>
        <v>N</v>
      </c>
      <c r="D10334" s="52">
        <f>_xlfn.XLOOKUP(B10334,Cal_Date!B:B,Cal_Date!A:A,0)</f>
        <v>2</v>
      </c>
      <c r="E10334">
        <v>2018</v>
      </c>
      <c r="F10334" t="s">
        <v>123</v>
      </c>
      <c r="G10334" t="s">
        <v>129</v>
      </c>
      <c r="H10334" t="s">
        <v>11</v>
      </c>
      <c r="I10334" t="s">
        <v>11</v>
      </c>
      <c r="J10334" t="s">
        <v>15</v>
      </c>
      <c r="K10334" t="s">
        <v>42</v>
      </c>
      <c r="L10334">
        <v>2</v>
      </c>
      <c r="M10334">
        <v>1008</v>
      </c>
      <c r="O10334" t="s">
        <v>28</v>
      </c>
      <c r="R10334" t="s">
        <v>47</v>
      </c>
      <c r="S10334" s="49" t="str">
        <f t="shared" si="1289"/>
        <v>Card</v>
      </c>
      <c r="T10334" s="3">
        <v>3.5000000000000003E-2</v>
      </c>
      <c r="U10334" s="2">
        <v>5.4450000000000003</v>
      </c>
      <c r="V10334" s="2">
        <v>1.74</v>
      </c>
      <c r="W10334" s="54">
        <f>_xlfn.XLOOKUP(M10334,Market!A:A,Market!F:F,0)</f>
        <v>8.8999999999999996E-2</v>
      </c>
      <c r="X10334" s="55">
        <f t="shared" si="1290"/>
        <v>0.19057500000000002</v>
      </c>
      <c r="Y10334" s="55">
        <f t="shared" si="1291"/>
        <v>3.7050000000000001</v>
      </c>
      <c r="Z10334" s="54">
        <f t="shared" si="1292"/>
        <v>0.68044077134986225</v>
      </c>
      <c r="AA10334" s="49" t="str">
        <f t="shared" ca="1" si="1293"/>
        <v>Y</v>
      </c>
      <c r="AB10334" s="49">
        <f t="shared" ca="1" si="1294"/>
        <v>6</v>
      </c>
      <c r="AC10334" s="49" t="str">
        <f t="shared" ca="1" si="1295"/>
        <v>Y</v>
      </c>
    </row>
    <row r="10335" spans="1:29" x14ac:dyDescent="0.25">
      <c r="A10335">
        <v>12054</v>
      </c>
      <c r="B10335" s="9">
        <v>43201</v>
      </c>
      <c r="C10335" s="50" t="str">
        <f t="shared" si="1288"/>
        <v>N</v>
      </c>
      <c r="D10335" s="52">
        <f>_xlfn.XLOOKUP(B10335,Cal_Date!B:B,Cal_Date!A:A,0)</f>
        <v>2</v>
      </c>
      <c r="E10335">
        <v>2018</v>
      </c>
      <c r="F10335" t="s">
        <v>123</v>
      </c>
      <c r="G10335" t="s">
        <v>129</v>
      </c>
      <c r="H10335" t="s">
        <v>11</v>
      </c>
      <c r="I10335" t="s">
        <v>18</v>
      </c>
      <c r="J10335" t="s">
        <v>15</v>
      </c>
      <c r="K10335" t="s">
        <v>42</v>
      </c>
      <c r="L10335">
        <v>1</v>
      </c>
      <c r="M10335">
        <v>1000</v>
      </c>
      <c r="O10335" t="s">
        <v>25</v>
      </c>
      <c r="R10335" t="s">
        <v>46</v>
      </c>
      <c r="S10335" s="49" t="str">
        <f t="shared" si="1289"/>
        <v>Card</v>
      </c>
      <c r="T10335" s="3">
        <v>0.04</v>
      </c>
      <c r="U10335" s="2">
        <v>2.7</v>
      </c>
      <c r="V10335" s="2">
        <v>1.4</v>
      </c>
      <c r="W10335" s="54">
        <f>_xlfn.XLOOKUP(M10335,Market!A:A,Market!F:F,0)</f>
        <v>0.08</v>
      </c>
      <c r="X10335" s="55">
        <f t="shared" si="1290"/>
        <v>0.10800000000000001</v>
      </c>
      <c r="Y10335" s="55">
        <f t="shared" si="1291"/>
        <v>1.3000000000000003</v>
      </c>
      <c r="Z10335" s="54">
        <f t="shared" si="1292"/>
        <v>0.48148148148148157</v>
      </c>
      <c r="AA10335" s="49" t="str">
        <f t="shared" ca="1" si="1293"/>
        <v>Y</v>
      </c>
      <c r="AB10335" s="49">
        <f t="shared" ca="1" si="1294"/>
        <v>6</v>
      </c>
      <c r="AC10335" s="49" t="str">
        <f t="shared" ca="1" si="1295"/>
        <v>Y</v>
      </c>
    </row>
    <row r="10336" spans="1:29" x14ac:dyDescent="0.25">
      <c r="A10336">
        <v>12055</v>
      </c>
      <c r="B10336" s="9">
        <v>43201</v>
      </c>
      <c r="C10336" s="50" t="str">
        <f t="shared" si="1288"/>
        <v>N</v>
      </c>
      <c r="D10336" s="52">
        <f>_xlfn.XLOOKUP(B10336,Cal_Date!B:B,Cal_Date!A:A,0)</f>
        <v>2</v>
      </c>
      <c r="E10336">
        <v>2018</v>
      </c>
      <c r="F10336" t="s">
        <v>123</v>
      </c>
      <c r="G10336" t="s">
        <v>129</v>
      </c>
      <c r="H10336" t="s">
        <v>48</v>
      </c>
      <c r="I10336" t="s">
        <v>18</v>
      </c>
      <c r="J10336" t="s">
        <v>10</v>
      </c>
      <c r="K10336" t="s">
        <v>43</v>
      </c>
      <c r="L10336">
        <v>1</v>
      </c>
      <c r="M10336">
        <v>1000</v>
      </c>
      <c r="O10336" t="s">
        <v>25</v>
      </c>
      <c r="R10336" t="s">
        <v>46</v>
      </c>
      <c r="S10336" s="49" t="str">
        <f t="shared" si="1289"/>
        <v>Card</v>
      </c>
      <c r="T10336" s="3">
        <v>0.04</v>
      </c>
      <c r="U10336" s="2">
        <v>7.5600000000000005</v>
      </c>
      <c r="V10336" s="2">
        <v>1.46</v>
      </c>
      <c r="W10336" s="54">
        <f>_xlfn.XLOOKUP(M10336,Market!A:A,Market!F:F,0)</f>
        <v>0.08</v>
      </c>
      <c r="X10336" s="55">
        <f t="shared" si="1290"/>
        <v>0.3024</v>
      </c>
      <c r="Y10336" s="55">
        <f t="shared" si="1291"/>
        <v>6.1000000000000005</v>
      </c>
      <c r="Z10336" s="54">
        <f t="shared" si="1292"/>
        <v>0.80687830687830686</v>
      </c>
      <c r="AA10336" s="49" t="str">
        <f t="shared" ca="1" si="1293"/>
        <v>Y</v>
      </c>
      <c r="AB10336" s="49">
        <f t="shared" ca="1" si="1294"/>
        <v>6</v>
      </c>
      <c r="AC10336" s="49" t="str">
        <f t="shared" ca="1" si="1295"/>
        <v>Y</v>
      </c>
    </row>
    <row r="10337" spans="1:29" x14ac:dyDescent="0.25">
      <c r="A10337">
        <v>12056</v>
      </c>
      <c r="B10337" s="9">
        <v>43201</v>
      </c>
      <c r="C10337" s="50" t="str">
        <f t="shared" si="1288"/>
        <v>N</v>
      </c>
      <c r="D10337" s="52">
        <f>_xlfn.XLOOKUP(B10337,Cal_Date!B:B,Cal_Date!A:A,0)</f>
        <v>2</v>
      </c>
      <c r="E10337">
        <v>2018</v>
      </c>
      <c r="F10337" t="s">
        <v>123</v>
      </c>
      <c r="G10337" t="s">
        <v>129</v>
      </c>
      <c r="H10337" t="s">
        <v>48</v>
      </c>
      <c r="I10337" t="s">
        <v>18</v>
      </c>
      <c r="J10337" t="s">
        <v>10</v>
      </c>
      <c r="K10337" t="s">
        <v>43</v>
      </c>
      <c r="L10337">
        <v>1</v>
      </c>
      <c r="M10337">
        <v>1000</v>
      </c>
      <c r="O10337" t="s">
        <v>25</v>
      </c>
      <c r="R10337" t="s">
        <v>44</v>
      </c>
      <c r="S10337" s="49" t="str">
        <f t="shared" si="1289"/>
        <v>Card</v>
      </c>
      <c r="T10337" s="3">
        <v>0.03</v>
      </c>
      <c r="U10337" s="2">
        <v>7.5600000000000005</v>
      </c>
      <c r="V10337" s="2">
        <v>1.46</v>
      </c>
      <c r="W10337" s="54">
        <f>_xlfn.XLOOKUP(M10337,Market!A:A,Market!F:F,0)</f>
        <v>0.08</v>
      </c>
      <c r="X10337" s="55">
        <f t="shared" si="1290"/>
        <v>0.2268</v>
      </c>
      <c r="Y10337" s="55">
        <f t="shared" si="1291"/>
        <v>6.1000000000000005</v>
      </c>
      <c r="Z10337" s="54">
        <f t="shared" si="1292"/>
        <v>0.80687830687830686</v>
      </c>
      <c r="AA10337" s="49" t="str">
        <f t="shared" ca="1" si="1293"/>
        <v>Y</v>
      </c>
      <c r="AB10337" s="49">
        <f t="shared" ca="1" si="1294"/>
        <v>6</v>
      </c>
      <c r="AC10337" s="49" t="str">
        <f t="shared" ca="1" si="1295"/>
        <v>Y</v>
      </c>
    </row>
    <row r="10338" spans="1:29" x14ac:dyDescent="0.25">
      <c r="A10338">
        <v>12057</v>
      </c>
      <c r="B10338" s="9">
        <v>43201</v>
      </c>
      <c r="C10338" s="50" t="str">
        <f t="shared" si="1288"/>
        <v>N</v>
      </c>
      <c r="D10338" s="52">
        <f>_xlfn.XLOOKUP(B10338,Cal_Date!B:B,Cal_Date!A:A,0)</f>
        <v>2</v>
      </c>
      <c r="E10338">
        <v>2018</v>
      </c>
      <c r="F10338" t="s">
        <v>123</v>
      </c>
      <c r="G10338" t="s">
        <v>129</v>
      </c>
      <c r="H10338" t="s">
        <v>11</v>
      </c>
      <c r="I10338" t="s">
        <v>11</v>
      </c>
      <c r="J10338" t="s">
        <v>15</v>
      </c>
      <c r="K10338" t="s">
        <v>42</v>
      </c>
      <c r="L10338">
        <v>1</v>
      </c>
      <c r="M10338">
        <v>1001</v>
      </c>
      <c r="O10338" t="s">
        <v>25</v>
      </c>
      <c r="R10338" t="s">
        <v>46</v>
      </c>
      <c r="S10338" s="49" t="str">
        <f t="shared" si="1289"/>
        <v>Card</v>
      </c>
      <c r="T10338" s="3">
        <v>0.04</v>
      </c>
      <c r="U10338" s="2">
        <v>2.6500000000000004</v>
      </c>
      <c r="V10338" s="2">
        <v>0.87</v>
      </c>
      <c r="W10338" s="54">
        <f>_xlfn.XLOOKUP(M10338,Market!A:A,Market!F:F,0)</f>
        <v>0.06</v>
      </c>
      <c r="X10338" s="55">
        <f t="shared" si="1290"/>
        <v>0.10600000000000001</v>
      </c>
      <c r="Y10338" s="55">
        <f t="shared" si="1291"/>
        <v>1.7800000000000002</v>
      </c>
      <c r="Z10338" s="54">
        <f t="shared" si="1292"/>
        <v>0.67169811320754713</v>
      </c>
      <c r="AA10338" s="49" t="str">
        <f t="shared" ca="1" si="1293"/>
        <v>Y</v>
      </c>
      <c r="AB10338" s="49">
        <f t="shared" ca="1" si="1294"/>
        <v>6</v>
      </c>
      <c r="AC10338" s="49" t="str">
        <f t="shared" ca="1" si="1295"/>
        <v>Y</v>
      </c>
    </row>
    <row r="10339" spans="1:29" x14ac:dyDescent="0.25">
      <c r="A10339">
        <v>12058</v>
      </c>
      <c r="B10339" s="9">
        <v>43201</v>
      </c>
      <c r="C10339" s="50" t="str">
        <f t="shared" si="1288"/>
        <v>N</v>
      </c>
      <c r="D10339" s="52">
        <f>_xlfn.XLOOKUP(B10339,Cal_Date!B:B,Cal_Date!A:A,0)</f>
        <v>2</v>
      </c>
      <c r="E10339">
        <v>2018</v>
      </c>
      <c r="F10339" t="s">
        <v>123</v>
      </c>
      <c r="G10339" t="s">
        <v>129</v>
      </c>
      <c r="H10339" t="s">
        <v>48</v>
      </c>
      <c r="I10339" t="s">
        <v>18</v>
      </c>
      <c r="J10339" t="s">
        <v>10</v>
      </c>
      <c r="K10339" t="s">
        <v>43</v>
      </c>
      <c r="L10339">
        <v>2</v>
      </c>
      <c r="M10339">
        <v>1000</v>
      </c>
      <c r="O10339" t="s">
        <v>25</v>
      </c>
      <c r="R10339" t="s">
        <v>46</v>
      </c>
      <c r="S10339" s="49" t="str">
        <f t="shared" si="1289"/>
        <v>Card</v>
      </c>
      <c r="T10339" s="3">
        <v>0.04</v>
      </c>
      <c r="U10339" s="2">
        <v>15.120000000000001</v>
      </c>
      <c r="V10339" s="2">
        <v>2.92</v>
      </c>
      <c r="W10339" s="54">
        <f>_xlfn.XLOOKUP(M10339,Market!A:A,Market!F:F,0)</f>
        <v>0.08</v>
      </c>
      <c r="X10339" s="55">
        <f t="shared" si="1290"/>
        <v>0.6048</v>
      </c>
      <c r="Y10339" s="55">
        <f t="shared" si="1291"/>
        <v>12.200000000000001</v>
      </c>
      <c r="Z10339" s="54">
        <f t="shared" si="1292"/>
        <v>0.80687830687830686</v>
      </c>
      <c r="AA10339" s="49" t="str">
        <f t="shared" ca="1" si="1293"/>
        <v>Y</v>
      </c>
      <c r="AB10339" s="49">
        <f t="shared" ca="1" si="1294"/>
        <v>6</v>
      </c>
      <c r="AC10339" s="49" t="str">
        <f t="shared" ca="1" si="1295"/>
        <v>Y</v>
      </c>
    </row>
    <row r="10340" spans="1:29" x14ac:dyDescent="0.25">
      <c r="A10340">
        <v>12059</v>
      </c>
      <c r="B10340" s="9">
        <v>43201</v>
      </c>
      <c r="C10340" s="50" t="str">
        <f t="shared" si="1288"/>
        <v>N</v>
      </c>
      <c r="D10340" s="52">
        <f>_xlfn.XLOOKUP(B10340,Cal_Date!B:B,Cal_Date!A:A,0)</f>
        <v>2</v>
      </c>
      <c r="E10340">
        <v>2018</v>
      </c>
      <c r="F10340" t="s">
        <v>123</v>
      </c>
      <c r="G10340" t="s">
        <v>129</v>
      </c>
      <c r="H10340" t="s">
        <v>48</v>
      </c>
      <c r="I10340" t="s">
        <v>18</v>
      </c>
      <c r="J10340" t="s">
        <v>10</v>
      </c>
      <c r="K10340" t="s">
        <v>43</v>
      </c>
      <c r="L10340">
        <v>1</v>
      </c>
      <c r="M10340">
        <v>1000</v>
      </c>
      <c r="O10340" t="s">
        <v>25</v>
      </c>
      <c r="R10340" t="s">
        <v>47</v>
      </c>
      <c r="S10340" s="49" t="str">
        <f t="shared" si="1289"/>
        <v>Card</v>
      </c>
      <c r="T10340" s="3">
        <v>3.5000000000000003E-2</v>
      </c>
      <c r="U10340" s="2">
        <v>7.5600000000000005</v>
      </c>
      <c r="V10340" s="2">
        <v>1.46</v>
      </c>
      <c r="W10340" s="54">
        <f>_xlfn.XLOOKUP(M10340,Market!A:A,Market!F:F,0)</f>
        <v>0.08</v>
      </c>
      <c r="X10340" s="55">
        <f t="shared" si="1290"/>
        <v>0.26460000000000006</v>
      </c>
      <c r="Y10340" s="55">
        <f t="shared" si="1291"/>
        <v>6.1000000000000005</v>
      </c>
      <c r="Z10340" s="54">
        <f t="shared" si="1292"/>
        <v>0.80687830687830686</v>
      </c>
      <c r="AA10340" s="49" t="str">
        <f t="shared" ca="1" si="1293"/>
        <v>Y</v>
      </c>
      <c r="AB10340" s="49">
        <f t="shared" ca="1" si="1294"/>
        <v>6</v>
      </c>
      <c r="AC10340" s="49" t="str">
        <f t="shared" ca="1" si="1295"/>
        <v>Y</v>
      </c>
    </row>
    <row r="10341" spans="1:29" x14ac:dyDescent="0.25">
      <c r="A10341">
        <v>12060</v>
      </c>
      <c r="B10341" s="9">
        <v>43201</v>
      </c>
      <c r="C10341" s="50" t="str">
        <f t="shared" si="1288"/>
        <v>N</v>
      </c>
      <c r="D10341" s="52">
        <f>_xlfn.XLOOKUP(B10341,Cal_Date!B:B,Cal_Date!A:A,0)</f>
        <v>2</v>
      </c>
      <c r="E10341">
        <v>2018</v>
      </c>
      <c r="F10341" t="s">
        <v>123</v>
      </c>
      <c r="G10341" t="s">
        <v>129</v>
      </c>
      <c r="H10341" t="s">
        <v>48</v>
      </c>
      <c r="I10341" t="s">
        <v>18</v>
      </c>
      <c r="J10341" t="s">
        <v>10</v>
      </c>
      <c r="K10341" t="s">
        <v>43</v>
      </c>
      <c r="L10341">
        <v>1</v>
      </c>
      <c r="M10341">
        <v>1004</v>
      </c>
      <c r="O10341" t="s">
        <v>28</v>
      </c>
      <c r="R10341" t="s">
        <v>44</v>
      </c>
      <c r="S10341" s="49" t="str">
        <f t="shared" si="1289"/>
        <v>Card</v>
      </c>
      <c r="T10341" s="3">
        <v>0.03</v>
      </c>
      <c r="U10341" s="2">
        <v>7.42</v>
      </c>
      <c r="V10341" s="2">
        <v>1.46</v>
      </c>
      <c r="W10341" s="54">
        <f>_xlfn.XLOOKUP(M10341,Market!A:A,Market!F:F,0)</f>
        <v>0.06</v>
      </c>
      <c r="X10341" s="55">
        <f t="shared" si="1290"/>
        <v>0.22259999999999999</v>
      </c>
      <c r="Y10341" s="55">
        <f t="shared" si="1291"/>
        <v>5.96</v>
      </c>
      <c r="Z10341" s="54">
        <f t="shared" si="1292"/>
        <v>0.80323450134770891</v>
      </c>
      <c r="AA10341" s="49" t="str">
        <f t="shared" ca="1" si="1293"/>
        <v>Y</v>
      </c>
      <c r="AB10341" s="49">
        <f t="shared" ca="1" si="1294"/>
        <v>6</v>
      </c>
      <c r="AC10341" s="49" t="str">
        <f t="shared" ca="1" si="1295"/>
        <v>Y</v>
      </c>
    </row>
    <row r="10342" spans="1:29" x14ac:dyDescent="0.25">
      <c r="A10342">
        <v>12061</v>
      </c>
      <c r="B10342" s="9">
        <v>43201</v>
      </c>
      <c r="C10342" s="50" t="str">
        <f t="shared" si="1288"/>
        <v>N</v>
      </c>
      <c r="D10342" s="52">
        <f>_xlfn.XLOOKUP(B10342,Cal_Date!B:B,Cal_Date!A:A,0)</f>
        <v>2</v>
      </c>
      <c r="E10342">
        <v>2018</v>
      </c>
      <c r="F10342" t="s">
        <v>123</v>
      </c>
      <c r="G10342" t="s">
        <v>129</v>
      </c>
      <c r="H10342" t="s">
        <v>48</v>
      </c>
      <c r="I10342" t="s">
        <v>18</v>
      </c>
      <c r="J10342" t="s">
        <v>10</v>
      </c>
      <c r="K10342" t="s">
        <v>43</v>
      </c>
      <c r="L10342">
        <v>1</v>
      </c>
      <c r="M10342">
        <v>1005</v>
      </c>
      <c r="O10342" t="s">
        <v>25</v>
      </c>
      <c r="R10342" t="s">
        <v>47</v>
      </c>
      <c r="S10342" s="49" t="str">
        <f t="shared" si="1289"/>
        <v>Card</v>
      </c>
      <c r="T10342" s="3">
        <v>3.5000000000000003E-2</v>
      </c>
      <c r="U10342" s="2">
        <v>7.6229999999999993</v>
      </c>
      <c r="V10342" s="2">
        <v>1.46</v>
      </c>
      <c r="W10342" s="54">
        <f>_xlfn.XLOOKUP(M10342,Market!A:A,Market!F:F,0)</f>
        <v>8.8999999999999996E-2</v>
      </c>
      <c r="X10342" s="55">
        <f t="shared" si="1290"/>
        <v>0.26680500000000001</v>
      </c>
      <c r="Y10342" s="55">
        <f t="shared" si="1291"/>
        <v>6.1629999999999994</v>
      </c>
      <c r="Z10342" s="54">
        <f t="shared" si="1292"/>
        <v>0.80847435392889933</v>
      </c>
      <c r="AA10342" s="49" t="str">
        <f t="shared" ca="1" si="1293"/>
        <v>Y</v>
      </c>
      <c r="AB10342" s="49">
        <f t="shared" ca="1" si="1294"/>
        <v>6</v>
      </c>
      <c r="AC10342" s="49" t="str">
        <f t="shared" ca="1" si="1295"/>
        <v>Y</v>
      </c>
    </row>
    <row r="10343" spans="1:29" x14ac:dyDescent="0.25">
      <c r="A10343">
        <v>12062</v>
      </c>
      <c r="B10343" s="9">
        <v>43201</v>
      </c>
      <c r="C10343" s="50" t="str">
        <f t="shared" si="1288"/>
        <v>N</v>
      </c>
      <c r="D10343" s="52">
        <f>_xlfn.XLOOKUP(B10343,Cal_Date!B:B,Cal_Date!A:A,0)</f>
        <v>2</v>
      </c>
      <c r="E10343">
        <v>2018</v>
      </c>
      <c r="F10343" t="s">
        <v>123</v>
      </c>
      <c r="G10343" t="s">
        <v>129</v>
      </c>
      <c r="H10343" t="s">
        <v>11</v>
      </c>
      <c r="I10343" t="s">
        <v>11</v>
      </c>
      <c r="J10343" t="s">
        <v>15</v>
      </c>
      <c r="K10343" t="s">
        <v>42</v>
      </c>
      <c r="L10343">
        <v>1</v>
      </c>
      <c r="M10343">
        <v>1000</v>
      </c>
      <c r="O10343" t="s">
        <v>25</v>
      </c>
      <c r="R10343" t="s">
        <v>47</v>
      </c>
      <c r="S10343" s="49" t="str">
        <f t="shared" si="1289"/>
        <v>Card</v>
      </c>
      <c r="T10343" s="3">
        <v>3.5000000000000003E-2</v>
      </c>
      <c r="U10343" s="2">
        <v>2.7</v>
      </c>
      <c r="V10343" s="2">
        <v>0.87</v>
      </c>
      <c r="W10343" s="54">
        <f>_xlfn.XLOOKUP(M10343,Market!A:A,Market!F:F,0)</f>
        <v>0.08</v>
      </c>
      <c r="X10343" s="55">
        <f t="shared" si="1290"/>
        <v>9.4500000000000015E-2</v>
      </c>
      <c r="Y10343" s="55">
        <f t="shared" si="1291"/>
        <v>1.83</v>
      </c>
      <c r="Z10343" s="54">
        <f t="shared" si="1292"/>
        <v>0.67777777777777781</v>
      </c>
      <c r="AA10343" s="49" t="str">
        <f t="shared" ca="1" si="1293"/>
        <v>Y</v>
      </c>
      <c r="AB10343" s="49">
        <f t="shared" ca="1" si="1294"/>
        <v>6</v>
      </c>
      <c r="AC10343" s="49" t="str">
        <f t="shared" ca="1" si="1295"/>
        <v>Y</v>
      </c>
    </row>
    <row r="10344" spans="1:29" x14ac:dyDescent="0.25">
      <c r="A10344">
        <v>12063</v>
      </c>
      <c r="B10344" s="9">
        <v>43201</v>
      </c>
      <c r="C10344" s="50" t="str">
        <f t="shared" si="1288"/>
        <v>N</v>
      </c>
      <c r="D10344" s="52">
        <f>_xlfn.XLOOKUP(B10344,Cal_Date!B:B,Cal_Date!A:A,0)</f>
        <v>2</v>
      </c>
      <c r="E10344">
        <v>2018</v>
      </c>
      <c r="F10344" t="s">
        <v>123</v>
      </c>
      <c r="G10344" t="s">
        <v>129</v>
      </c>
      <c r="H10344" t="s">
        <v>11</v>
      </c>
      <c r="I10344" t="s">
        <v>18</v>
      </c>
      <c r="J10344" t="s">
        <v>15</v>
      </c>
      <c r="K10344" t="s">
        <v>42</v>
      </c>
      <c r="L10344">
        <v>1</v>
      </c>
      <c r="M10344">
        <v>1006</v>
      </c>
      <c r="O10344" t="s">
        <v>28</v>
      </c>
      <c r="R10344" t="s">
        <v>46</v>
      </c>
      <c r="S10344" s="49" t="str">
        <f t="shared" si="1289"/>
        <v>Card</v>
      </c>
      <c r="T10344" s="3">
        <v>0.04</v>
      </c>
      <c r="U10344" s="2">
        <v>2.7225000000000001</v>
      </c>
      <c r="V10344" s="2">
        <v>1.4</v>
      </c>
      <c r="W10344" s="54">
        <f>_xlfn.XLOOKUP(M10344,Market!A:A,Market!F:F,0)</f>
        <v>8.8999999999999996E-2</v>
      </c>
      <c r="X10344" s="55">
        <f t="shared" si="1290"/>
        <v>0.10890000000000001</v>
      </c>
      <c r="Y10344" s="55">
        <f t="shared" si="1291"/>
        <v>1.3225000000000002</v>
      </c>
      <c r="Z10344" s="54">
        <f t="shared" si="1292"/>
        <v>0.48576675849403128</v>
      </c>
      <c r="AA10344" s="49" t="str">
        <f t="shared" ca="1" si="1293"/>
        <v>Y</v>
      </c>
      <c r="AB10344" s="49">
        <f t="shared" ca="1" si="1294"/>
        <v>6</v>
      </c>
      <c r="AC10344" s="49" t="str">
        <f t="shared" ca="1" si="1295"/>
        <v>Y</v>
      </c>
    </row>
    <row r="10345" spans="1:29" x14ac:dyDescent="0.25">
      <c r="A10345">
        <v>12064</v>
      </c>
      <c r="B10345" s="9">
        <v>43201</v>
      </c>
      <c r="C10345" s="50" t="str">
        <f t="shared" si="1288"/>
        <v>N</v>
      </c>
      <c r="D10345" s="52">
        <f>_xlfn.XLOOKUP(B10345,Cal_Date!B:B,Cal_Date!A:A,0)</f>
        <v>2</v>
      </c>
      <c r="E10345">
        <v>2018</v>
      </c>
      <c r="F10345" t="s">
        <v>123</v>
      </c>
      <c r="G10345" t="s">
        <v>129</v>
      </c>
      <c r="H10345" t="s">
        <v>11</v>
      </c>
      <c r="I10345" t="s">
        <v>11</v>
      </c>
      <c r="J10345" t="s">
        <v>15</v>
      </c>
      <c r="K10345" t="s">
        <v>42</v>
      </c>
      <c r="L10345">
        <v>2</v>
      </c>
      <c r="M10345">
        <v>1000</v>
      </c>
      <c r="O10345" t="s">
        <v>25</v>
      </c>
      <c r="R10345" t="s">
        <v>44</v>
      </c>
      <c r="S10345" s="49" t="str">
        <f t="shared" si="1289"/>
        <v>Card</v>
      </c>
      <c r="T10345" s="3">
        <v>0.03</v>
      </c>
      <c r="U10345" s="2">
        <v>5.4</v>
      </c>
      <c r="V10345" s="2">
        <v>1.74</v>
      </c>
      <c r="W10345" s="54">
        <f>_xlfn.XLOOKUP(M10345,Market!A:A,Market!F:F,0)</f>
        <v>0.08</v>
      </c>
      <c r="X10345" s="55">
        <f t="shared" si="1290"/>
        <v>0.16200000000000001</v>
      </c>
      <c r="Y10345" s="55">
        <f t="shared" si="1291"/>
        <v>3.66</v>
      </c>
      <c r="Z10345" s="54">
        <f t="shared" si="1292"/>
        <v>0.67777777777777781</v>
      </c>
      <c r="AA10345" s="49" t="str">
        <f t="shared" ca="1" si="1293"/>
        <v>Y</v>
      </c>
      <c r="AB10345" s="49">
        <f t="shared" ca="1" si="1294"/>
        <v>6</v>
      </c>
      <c r="AC10345" s="49" t="str">
        <f t="shared" ca="1" si="1295"/>
        <v>Y</v>
      </c>
    </row>
    <row r="10346" spans="1:29" x14ac:dyDescent="0.25">
      <c r="A10346">
        <v>12065</v>
      </c>
      <c r="B10346" s="9">
        <v>43201</v>
      </c>
      <c r="C10346" s="50" t="str">
        <f t="shared" si="1288"/>
        <v>N</v>
      </c>
      <c r="D10346" s="52">
        <f>_xlfn.XLOOKUP(B10346,Cal_Date!B:B,Cal_Date!A:A,0)</f>
        <v>2</v>
      </c>
      <c r="E10346">
        <v>2018</v>
      </c>
      <c r="F10346" t="s">
        <v>123</v>
      </c>
      <c r="G10346" t="s">
        <v>129</v>
      </c>
      <c r="H10346" t="s">
        <v>14</v>
      </c>
      <c r="I10346" t="s">
        <v>18</v>
      </c>
      <c r="J10346" t="s">
        <v>15</v>
      </c>
      <c r="K10346" t="s">
        <v>43</v>
      </c>
      <c r="L10346">
        <v>2</v>
      </c>
      <c r="M10346">
        <v>1001</v>
      </c>
      <c r="O10346" t="s">
        <v>25</v>
      </c>
      <c r="R10346" t="s">
        <v>44</v>
      </c>
      <c r="S10346" s="49" t="str">
        <f t="shared" si="1289"/>
        <v>Card</v>
      </c>
      <c r="T10346" s="3">
        <v>0.03</v>
      </c>
      <c r="U10346" s="2">
        <v>10.600000000000001</v>
      </c>
      <c r="V10346" s="2">
        <v>4.2</v>
      </c>
      <c r="W10346" s="54">
        <f>_xlfn.XLOOKUP(M10346,Market!A:A,Market!F:F,0)</f>
        <v>0.06</v>
      </c>
      <c r="X10346" s="55">
        <f t="shared" si="1290"/>
        <v>0.318</v>
      </c>
      <c r="Y10346" s="55">
        <f t="shared" si="1291"/>
        <v>6.4000000000000012</v>
      </c>
      <c r="Z10346" s="54">
        <f t="shared" si="1292"/>
        <v>0.60377358490566047</v>
      </c>
      <c r="AA10346" s="49" t="str">
        <f t="shared" ca="1" si="1293"/>
        <v>Y</v>
      </c>
      <c r="AB10346" s="49">
        <f t="shared" ca="1" si="1294"/>
        <v>6</v>
      </c>
      <c r="AC10346" s="49" t="str">
        <f t="shared" ca="1" si="1295"/>
        <v>Y</v>
      </c>
    </row>
    <row r="10347" spans="1:29" x14ac:dyDescent="0.25">
      <c r="A10347">
        <v>12066</v>
      </c>
      <c r="B10347" s="9">
        <v>43201</v>
      </c>
      <c r="C10347" s="50" t="str">
        <f t="shared" si="1288"/>
        <v>N</v>
      </c>
      <c r="D10347" s="52">
        <f>_xlfn.XLOOKUP(B10347,Cal_Date!B:B,Cal_Date!A:A,0)</f>
        <v>2</v>
      </c>
      <c r="E10347">
        <v>2018</v>
      </c>
      <c r="F10347" t="s">
        <v>123</v>
      </c>
      <c r="G10347" t="s">
        <v>129</v>
      </c>
      <c r="H10347" t="s">
        <v>11</v>
      </c>
      <c r="I10347" t="s">
        <v>11</v>
      </c>
      <c r="J10347" t="s">
        <v>15</v>
      </c>
      <c r="K10347" t="s">
        <v>42</v>
      </c>
      <c r="L10347">
        <v>1</v>
      </c>
      <c r="M10347">
        <v>1008</v>
      </c>
      <c r="O10347" t="s">
        <v>28</v>
      </c>
      <c r="R10347" t="s">
        <v>46</v>
      </c>
      <c r="S10347" s="49" t="str">
        <f t="shared" si="1289"/>
        <v>Card</v>
      </c>
      <c r="T10347" s="3">
        <v>0.04</v>
      </c>
      <c r="U10347" s="2">
        <v>2.7225000000000001</v>
      </c>
      <c r="V10347" s="2">
        <v>0.87</v>
      </c>
      <c r="W10347" s="54">
        <f>_xlfn.XLOOKUP(M10347,Market!A:A,Market!F:F,0)</f>
        <v>8.8999999999999996E-2</v>
      </c>
      <c r="X10347" s="55">
        <f t="shared" si="1290"/>
        <v>0.10890000000000001</v>
      </c>
      <c r="Y10347" s="55">
        <f t="shared" si="1291"/>
        <v>1.8525</v>
      </c>
      <c r="Z10347" s="54">
        <f t="shared" si="1292"/>
        <v>0.68044077134986225</v>
      </c>
      <c r="AA10347" s="49" t="str">
        <f t="shared" ca="1" si="1293"/>
        <v>Y</v>
      </c>
      <c r="AB10347" s="49">
        <f t="shared" ca="1" si="1294"/>
        <v>6</v>
      </c>
      <c r="AC10347" s="49" t="str">
        <f t="shared" ca="1" si="1295"/>
        <v>Y</v>
      </c>
    </row>
    <row r="10348" spans="1:29" x14ac:dyDescent="0.25">
      <c r="A10348">
        <v>12067</v>
      </c>
      <c r="B10348" s="9">
        <v>43201</v>
      </c>
      <c r="C10348" s="50" t="str">
        <f t="shared" si="1288"/>
        <v>N</v>
      </c>
      <c r="D10348" s="52">
        <f>_xlfn.XLOOKUP(B10348,Cal_Date!B:B,Cal_Date!A:A,0)</f>
        <v>2</v>
      </c>
      <c r="E10348">
        <v>2018</v>
      </c>
      <c r="F10348" t="s">
        <v>123</v>
      </c>
      <c r="G10348" t="s">
        <v>129</v>
      </c>
      <c r="H10348" t="s">
        <v>11</v>
      </c>
      <c r="I10348" t="s">
        <v>18</v>
      </c>
      <c r="J10348" t="s">
        <v>15</v>
      </c>
      <c r="K10348" t="s">
        <v>42</v>
      </c>
      <c r="L10348">
        <v>1</v>
      </c>
      <c r="M10348">
        <v>1009</v>
      </c>
      <c r="O10348" t="s">
        <v>28</v>
      </c>
      <c r="R10348" t="s">
        <v>46</v>
      </c>
      <c r="S10348" s="49" t="str">
        <f t="shared" si="1289"/>
        <v>Card</v>
      </c>
      <c r="T10348" s="3">
        <v>0.04</v>
      </c>
      <c r="U10348" s="2">
        <v>2.7225000000000001</v>
      </c>
      <c r="V10348" s="2">
        <v>1.4</v>
      </c>
      <c r="W10348" s="54">
        <f>_xlfn.XLOOKUP(M10348,Market!A:A,Market!F:F,0)</f>
        <v>8.8999999999999996E-2</v>
      </c>
      <c r="X10348" s="55">
        <f t="shared" si="1290"/>
        <v>0.10890000000000001</v>
      </c>
      <c r="Y10348" s="55">
        <f t="shared" si="1291"/>
        <v>1.3225000000000002</v>
      </c>
      <c r="Z10348" s="54">
        <f t="shared" si="1292"/>
        <v>0.48576675849403128</v>
      </c>
      <c r="AA10348" s="49" t="str">
        <f t="shared" ca="1" si="1293"/>
        <v>Y</v>
      </c>
      <c r="AB10348" s="49">
        <f t="shared" ca="1" si="1294"/>
        <v>6</v>
      </c>
      <c r="AC10348" s="49" t="str">
        <f t="shared" ca="1" si="1295"/>
        <v>Y</v>
      </c>
    </row>
    <row r="10349" spans="1:29" x14ac:dyDescent="0.25">
      <c r="A10349">
        <v>12068</v>
      </c>
      <c r="B10349" s="9">
        <v>43201</v>
      </c>
      <c r="C10349" s="50" t="str">
        <f t="shared" si="1288"/>
        <v>N</v>
      </c>
      <c r="D10349" s="52">
        <f>_xlfn.XLOOKUP(B10349,Cal_Date!B:B,Cal_Date!A:A,0)</f>
        <v>2</v>
      </c>
      <c r="E10349">
        <v>2018</v>
      </c>
      <c r="F10349" t="s">
        <v>123</v>
      </c>
      <c r="G10349" t="s">
        <v>129</v>
      </c>
      <c r="H10349" t="s">
        <v>11</v>
      </c>
      <c r="I10349" t="s">
        <v>11</v>
      </c>
      <c r="J10349" t="s">
        <v>15</v>
      </c>
      <c r="K10349" t="s">
        <v>42</v>
      </c>
      <c r="L10349">
        <v>1</v>
      </c>
      <c r="M10349">
        <v>1001</v>
      </c>
      <c r="O10349" t="s">
        <v>25</v>
      </c>
      <c r="R10349" t="s">
        <v>44</v>
      </c>
      <c r="S10349" s="49" t="str">
        <f t="shared" si="1289"/>
        <v>Card</v>
      </c>
      <c r="T10349" s="3">
        <v>0.03</v>
      </c>
      <c r="U10349" s="2">
        <v>2.6500000000000004</v>
      </c>
      <c r="V10349" s="2">
        <v>0.87</v>
      </c>
      <c r="W10349" s="54">
        <f>_xlfn.XLOOKUP(M10349,Market!A:A,Market!F:F,0)</f>
        <v>0.06</v>
      </c>
      <c r="X10349" s="55">
        <f t="shared" si="1290"/>
        <v>7.9500000000000001E-2</v>
      </c>
      <c r="Y10349" s="55">
        <f t="shared" si="1291"/>
        <v>1.7800000000000002</v>
      </c>
      <c r="Z10349" s="54">
        <f t="shared" si="1292"/>
        <v>0.67169811320754713</v>
      </c>
      <c r="AA10349" s="49" t="str">
        <f t="shared" ca="1" si="1293"/>
        <v>Y</v>
      </c>
      <c r="AB10349" s="49">
        <f t="shared" ca="1" si="1294"/>
        <v>6</v>
      </c>
      <c r="AC10349" s="49" t="str">
        <f t="shared" ca="1" si="1295"/>
        <v>Y</v>
      </c>
    </row>
    <row r="10350" spans="1:29" x14ac:dyDescent="0.25">
      <c r="A10350">
        <v>12069</v>
      </c>
      <c r="B10350" s="9">
        <v>43201</v>
      </c>
      <c r="C10350" s="50" t="str">
        <f t="shared" si="1288"/>
        <v>N</v>
      </c>
      <c r="D10350" s="52">
        <f>_xlfn.XLOOKUP(B10350,Cal_Date!B:B,Cal_Date!A:A,0)</f>
        <v>2</v>
      </c>
      <c r="E10350">
        <v>2018</v>
      </c>
      <c r="F10350" t="s">
        <v>123</v>
      </c>
      <c r="G10350" t="s">
        <v>129</v>
      </c>
      <c r="H10350" t="s">
        <v>11</v>
      </c>
      <c r="I10350" t="s">
        <v>11</v>
      </c>
      <c r="J10350" t="s">
        <v>15</v>
      </c>
      <c r="K10350" t="s">
        <v>42</v>
      </c>
      <c r="L10350">
        <v>2</v>
      </c>
      <c r="M10350">
        <v>1001</v>
      </c>
      <c r="O10350" t="s">
        <v>25</v>
      </c>
      <c r="R10350" t="s">
        <v>46</v>
      </c>
      <c r="S10350" s="49" t="str">
        <f t="shared" si="1289"/>
        <v>Card</v>
      </c>
      <c r="T10350" s="3">
        <v>0.04</v>
      </c>
      <c r="U10350" s="2">
        <v>5.3000000000000007</v>
      </c>
      <c r="V10350" s="2">
        <v>1.74</v>
      </c>
      <c r="W10350" s="54">
        <f>_xlfn.XLOOKUP(M10350,Market!A:A,Market!F:F,0)</f>
        <v>0.06</v>
      </c>
      <c r="X10350" s="55">
        <f t="shared" si="1290"/>
        <v>0.21200000000000002</v>
      </c>
      <c r="Y10350" s="55">
        <f t="shared" si="1291"/>
        <v>3.5600000000000005</v>
      </c>
      <c r="Z10350" s="54">
        <f t="shared" si="1292"/>
        <v>0.67169811320754713</v>
      </c>
      <c r="AA10350" s="49" t="str">
        <f t="shared" ca="1" si="1293"/>
        <v>Y</v>
      </c>
      <c r="AB10350" s="49">
        <f t="shared" ca="1" si="1294"/>
        <v>6</v>
      </c>
      <c r="AC10350" s="49" t="str">
        <f t="shared" ca="1" si="1295"/>
        <v>Y</v>
      </c>
    </row>
    <row r="10351" spans="1:29" x14ac:dyDescent="0.25">
      <c r="A10351">
        <v>12070</v>
      </c>
      <c r="B10351" s="9">
        <v>43201</v>
      </c>
      <c r="C10351" s="50" t="str">
        <f t="shared" si="1288"/>
        <v>N</v>
      </c>
      <c r="D10351" s="52">
        <f>_xlfn.XLOOKUP(B10351,Cal_Date!B:B,Cal_Date!A:A,0)</f>
        <v>2</v>
      </c>
      <c r="E10351">
        <v>2018</v>
      </c>
      <c r="F10351" t="s">
        <v>123</v>
      </c>
      <c r="G10351" t="s">
        <v>129</v>
      </c>
      <c r="H10351" t="s">
        <v>14</v>
      </c>
      <c r="I10351" t="s">
        <v>18</v>
      </c>
      <c r="J10351" t="s">
        <v>15</v>
      </c>
      <c r="K10351" t="s">
        <v>43</v>
      </c>
      <c r="L10351">
        <v>1</v>
      </c>
      <c r="M10351">
        <v>1001</v>
      </c>
      <c r="O10351" t="s">
        <v>25</v>
      </c>
      <c r="R10351" t="s">
        <v>46</v>
      </c>
      <c r="S10351" s="49" t="str">
        <f t="shared" si="1289"/>
        <v>Card</v>
      </c>
      <c r="T10351" s="3">
        <v>0.04</v>
      </c>
      <c r="U10351" s="2">
        <v>5.3000000000000007</v>
      </c>
      <c r="V10351" s="2">
        <v>2.1</v>
      </c>
      <c r="W10351" s="54">
        <f>_xlfn.XLOOKUP(M10351,Market!A:A,Market!F:F,0)</f>
        <v>0.06</v>
      </c>
      <c r="X10351" s="55">
        <f t="shared" si="1290"/>
        <v>0.21200000000000002</v>
      </c>
      <c r="Y10351" s="55">
        <f t="shared" si="1291"/>
        <v>3.2000000000000006</v>
      </c>
      <c r="Z10351" s="54">
        <f t="shared" si="1292"/>
        <v>0.60377358490566047</v>
      </c>
      <c r="AA10351" s="49" t="str">
        <f t="shared" ca="1" si="1293"/>
        <v>Y</v>
      </c>
      <c r="AB10351" s="49">
        <f t="shared" ca="1" si="1294"/>
        <v>6</v>
      </c>
      <c r="AC10351" s="49" t="str">
        <f t="shared" ca="1" si="1295"/>
        <v>Y</v>
      </c>
    </row>
    <row r="10352" spans="1:29" x14ac:dyDescent="0.25">
      <c r="A10352">
        <v>12071</v>
      </c>
      <c r="B10352" s="9">
        <v>43201</v>
      </c>
      <c r="C10352" s="50" t="str">
        <f t="shared" si="1288"/>
        <v>N</v>
      </c>
      <c r="D10352" s="52">
        <f>_xlfn.XLOOKUP(B10352,Cal_Date!B:B,Cal_Date!A:A,0)</f>
        <v>2</v>
      </c>
      <c r="E10352">
        <v>2018</v>
      </c>
      <c r="F10352" t="s">
        <v>123</v>
      </c>
      <c r="G10352" t="s">
        <v>129</v>
      </c>
      <c r="H10352" t="s">
        <v>48</v>
      </c>
      <c r="I10352" t="s">
        <v>18</v>
      </c>
      <c r="J10352" t="s">
        <v>10</v>
      </c>
      <c r="K10352" t="s">
        <v>43</v>
      </c>
      <c r="L10352">
        <v>2</v>
      </c>
      <c r="M10352">
        <v>1002</v>
      </c>
      <c r="O10352" t="s">
        <v>28</v>
      </c>
      <c r="R10352" t="s">
        <v>46</v>
      </c>
      <c r="S10352" s="49" t="str">
        <f t="shared" si="1289"/>
        <v>Card</v>
      </c>
      <c r="T10352" s="3">
        <v>0.04</v>
      </c>
      <c r="U10352" s="2">
        <v>14.84</v>
      </c>
      <c r="V10352" s="2">
        <v>2.92</v>
      </c>
      <c r="W10352" s="54">
        <f>_xlfn.XLOOKUP(M10352,Market!A:A,Market!F:F,0)</f>
        <v>0.06</v>
      </c>
      <c r="X10352" s="55">
        <f t="shared" si="1290"/>
        <v>0.59360000000000002</v>
      </c>
      <c r="Y10352" s="55">
        <f t="shared" si="1291"/>
        <v>11.92</v>
      </c>
      <c r="Z10352" s="54">
        <f t="shared" si="1292"/>
        <v>0.80323450134770891</v>
      </c>
      <c r="AA10352" s="49" t="str">
        <f t="shared" ca="1" si="1293"/>
        <v>Y</v>
      </c>
      <c r="AB10352" s="49">
        <f t="shared" ca="1" si="1294"/>
        <v>6</v>
      </c>
      <c r="AC10352" s="49" t="str">
        <f t="shared" ca="1" si="1295"/>
        <v>Y</v>
      </c>
    </row>
    <row r="10353" spans="1:29" x14ac:dyDescent="0.25">
      <c r="A10353">
        <v>12072</v>
      </c>
      <c r="B10353" s="9">
        <v>43201</v>
      </c>
      <c r="C10353" s="50" t="str">
        <f t="shared" si="1288"/>
        <v>N</v>
      </c>
      <c r="D10353" s="52">
        <f>_xlfn.XLOOKUP(B10353,Cal_Date!B:B,Cal_Date!A:A,0)</f>
        <v>2</v>
      </c>
      <c r="E10353">
        <v>2018</v>
      </c>
      <c r="F10353" t="s">
        <v>123</v>
      </c>
      <c r="G10353" t="s">
        <v>129</v>
      </c>
      <c r="H10353" t="s">
        <v>48</v>
      </c>
      <c r="I10353" t="s">
        <v>18</v>
      </c>
      <c r="J10353" t="s">
        <v>10</v>
      </c>
      <c r="K10353" t="s">
        <v>43</v>
      </c>
      <c r="L10353">
        <v>1</v>
      </c>
      <c r="M10353">
        <v>1003</v>
      </c>
      <c r="O10353" t="s">
        <v>25</v>
      </c>
      <c r="R10353" t="s">
        <v>44</v>
      </c>
      <c r="S10353" s="49" t="str">
        <f t="shared" si="1289"/>
        <v>Card</v>
      </c>
      <c r="T10353" s="3">
        <v>0.03</v>
      </c>
      <c r="U10353" s="2">
        <v>7.42</v>
      </c>
      <c r="V10353" s="2">
        <v>1.46</v>
      </c>
      <c r="W10353" s="54">
        <f>_xlfn.XLOOKUP(M10353,Market!A:A,Market!F:F,0)</f>
        <v>0.06</v>
      </c>
      <c r="X10353" s="55">
        <f t="shared" si="1290"/>
        <v>0.22259999999999999</v>
      </c>
      <c r="Y10353" s="55">
        <f t="shared" si="1291"/>
        <v>5.96</v>
      </c>
      <c r="Z10353" s="54">
        <f t="shared" si="1292"/>
        <v>0.80323450134770891</v>
      </c>
      <c r="AA10353" s="49" t="str">
        <f t="shared" ca="1" si="1293"/>
        <v>Y</v>
      </c>
      <c r="AB10353" s="49">
        <f t="shared" ca="1" si="1294"/>
        <v>6</v>
      </c>
      <c r="AC10353" s="49" t="str">
        <f t="shared" ca="1" si="1295"/>
        <v>Y</v>
      </c>
    </row>
    <row r="10354" spans="1:29" x14ac:dyDescent="0.25">
      <c r="A10354">
        <v>12073</v>
      </c>
      <c r="B10354" s="9">
        <v>43201</v>
      </c>
      <c r="C10354" s="50" t="str">
        <f t="shared" si="1288"/>
        <v>N</v>
      </c>
      <c r="D10354" s="52">
        <f>_xlfn.XLOOKUP(B10354,Cal_Date!B:B,Cal_Date!A:A,0)</f>
        <v>2</v>
      </c>
      <c r="E10354">
        <v>2018</v>
      </c>
      <c r="F10354" t="s">
        <v>123</v>
      </c>
      <c r="G10354" t="s">
        <v>129</v>
      </c>
      <c r="H10354" t="s">
        <v>48</v>
      </c>
      <c r="I10354" t="s">
        <v>18</v>
      </c>
      <c r="J10354" t="s">
        <v>10</v>
      </c>
      <c r="K10354" t="s">
        <v>43</v>
      </c>
      <c r="L10354">
        <v>2</v>
      </c>
      <c r="M10354">
        <v>1003</v>
      </c>
      <c r="O10354" t="s">
        <v>25</v>
      </c>
      <c r="R10354" t="s">
        <v>46</v>
      </c>
      <c r="S10354" s="49" t="str">
        <f t="shared" si="1289"/>
        <v>Card</v>
      </c>
      <c r="T10354" s="3">
        <v>0.04</v>
      </c>
      <c r="U10354" s="2">
        <v>14.84</v>
      </c>
      <c r="V10354" s="2">
        <v>2.92</v>
      </c>
      <c r="W10354" s="54">
        <f>_xlfn.XLOOKUP(M10354,Market!A:A,Market!F:F,0)</f>
        <v>0.06</v>
      </c>
      <c r="X10354" s="55">
        <f t="shared" si="1290"/>
        <v>0.59360000000000002</v>
      </c>
      <c r="Y10354" s="55">
        <f t="shared" si="1291"/>
        <v>11.92</v>
      </c>
      <c r="Z10354" s="54">
        <f t="shared" si="1292"/>
        <v>0.80323450134770891</v>
      </c>
      <c r="AA10354" s="49" t="str">
        <f t="shared" ca="1" si="1293"/>
        <v>Y</v>
      </c>
      <c r="AB10354" s="49">
        <f t="shared" ca="1" si="1294"/>
        <v>6</v>
      </c>
      <c r="AC10354" s="49" t="str">
        <f t="shared" ca="1" si="1295"/>
        <v>Y</v>
      </c>
    </row>
    <row r="10355" spans="1:29" x14ac:dyDescent="0.25">
      <c r="A10355">
        <v>12074</v>
      </c>
      <c r="B10355" s="9">
        <v>43201</v>
      </c>
      <c r="C10355" s="50" t="str">
        <f t="shared" si="1288"/>
        <v>N</v>
      </c>
      <c r="D10355" s="52">
        <f>_xlfn.XLOOKUP(B10355,Cal_Date!B:B,Cal_Date!A:A,0)</f>
        <v>2</v>
      </c>
      <c r="E10355">
        <v>2018</v>
      </c>
      <c r="F10355" t="s">
        <v>123</v>
      </c>
      <c r="G10355" t="s">
        <v>129</v>
      </c>
      <c r="H10355" t="s">
        <v>48</v>
      </c>
      <c r="I10355" t="s">
        <v>18</v>
      </c>
      <c r="J10355" t="s">
        <v>10</v>
      </c>
      <c r="K10355" t="s">
        <v>43</v>
      </c>
      <c r="L10355">
        <v>1</v>
      </c>
      <c r="M10355">
        <v>1003</v>
      </c>
      <c r="O10355" t="s">
        <v>25</v>
      </c>
      <c r="R10355" t="s">
        <v>46</v>
      </c>
      <c r="S10355" s="49" t="str">
        <f t="shared" si="1289"/>
        <v>Card</v>
      </c>
      <c r="T10355" s="3">
        <v>0.04</v>
      </c>
      <c r="U10355" s="2">
        <v>7.42</v>
      </c>
      <c r="V10355" s="2">
        <v>1.46</v>
      </c>
      <c r="W10355" s="54">
        <f>_xlfn.XLOOKUP(M10355,Market!A:A,Market!F:F,0)</f>
        <v>0.06</v>
      </c>
      <c r="X10355" s="55">
        <f t="shared" si="1290"/>
        <v>0.29680000000000001</v>
      </c>
      <c r="Y10355" s="55">
        <f t="shared" si="1291"/>
        <v>5.96</v>
      </c>
      <c r="Z10355" s="54">
        <f t="shared" si="1292"/>
        <v>0.80323450134770891</v>
      </c>
      <c r="AA10355" s="49" t="str">
        <f t="shared" ca="1" si="1293"/>
        <v>Y</v>
      </c>
      <c r="AB10355" s="49">
        <f t="shared" ca="1" si="1294"/>
        <v>6</v>
      </c>
      <c r="AC10355" s="49" t="str">
        <f t="shared" ca="1" si="1295"/>
        <v>Y</v>
      </c>
    </row>
    <row r="10356" spans="1:29" x14ac:dyDescent="0.25">
      <c r="A10356">
        <v>12075</v>
      </c>
      <c r="B10356" s="9">
        <v>43201</v>
      </c>
      <c r="C10356" s="50" t="str">
        <f t="shared" si="1288"/>
        <v>N</v>
      </c>
      <c r="D10356" s="52">
        <f>_xlfn.XLOOKUP(B10356,Cal_Date!B:B,Cal_Date!A:A,0)</f>
        <v>2</v>
      </c>
      <c r="E10356">
        <v>2018</v>
      </c>
      <c r="F10356" t="s">
        <v>123</v>
      </c>
      <c r="G10356" t="s">
        <v>129</v>
      </c>
      <c r="H10356" t="s">
        <v>11</v>
      </c>
      <c r="I10356" t="s">
        <v>11</v>
      </c>
      <c r="J10356" t="s">
        <v>15</v>
      </c>
      <c r="K10356" t="s">
        <v>42</v>
      </c>
      <c r="L10356">
        <v>1</v>
      </c>
      <c r="M10356">
        <v>1004</v>
      </c>
      <c r="O10356" t="s">
        <v>28</v>
      </c>
      <c r="R10356" t="s">
        <v>46</v>
      </c>
      <c r="S10356" s="49" t="str">
        <f t="shared" si="1289"/>
        <v>Card</v>
      </c>
      <c r="T10356" s="3">
        <v>0.04</v>
      </c>
      <c r="U10356" s="2">
        <v>2.6500000000000004</v>
      </c>
      <c r="V10356" s="2">
        <v>0.87</v>
      </c>
      <c r="W10356" s="54">
        <f>_xlfn.XLOOKUP(M10356,Market!A:A,Market!F:F,0)</f>
        <v>0.06</v>
      </c>
      <c r="X10356" s="55">
        <f t="shared" si="1290"/>
        <v>0.10600000000000001</v>
      </c>
      <c r="Y10356" s="55">
        <f t="shared" si="1291"/>
        <v>1.7800000000000002</v>
      </c>
      <c r="Z10356" s="54">
        <f t="shared" si="1292"/>
        <v>0.67169811320754713</v>
      </c>
      <c r="AA10356" s="49" t="str">
        <f t="shared" ca="1" si="1293"/>
        <v>Y</v>
      </c>
      <c r="AB10356" s="49">
        <f t="shared" ca="1" si="1294"/>
        <v>6</v>
      </c>
      <c r="AC10356" s="49" t="str">
        <f t="shared" ca="1" si="1295"/>
        <v>Y</v>
      </c>
    </row>
    <row r="10357" spans="1:29" x14ac:dyDescent="0.25">
      <c r="A10357">
        <v>12076</v>
      </c>
      <c r="B10357" s="9">
        <v>43201</v>
      </c>
      <c r="C10357" s="50" t="str">
        <f t="shared" si="1288"/>
        <v>N</v>
      </c>
      <c r="D10357" s="52">
        <f>_xlfn.XLOOKUP(B10357,Cal_Date!B:B,Cal_Date!A:A,0)</f>
        <v>2</v>
      </c>
      <c r="E10357">
        <v>2018</v>
      </c>
      <c r="F10357" t="s">
        <v>123</v>
      </c>
      <c r="G10357" t="s">
        <v>129</v>
      </c>
      <c r="H10357" t="s">
        <v>11</v>
      </c>
      <c r="I10357" t="s">
        <v>11</v>
      </c>
      <c r="J10357" t="s">
        <v>15</v>
      </c>
      <c r="K10357" t="s">
        <v>42</v>
      </c>
      <c r="L10357">
        <v>1</v>
      </c>
      <c r="M10357">
        <v>1005</v>
      </c>
      <c r="O10357" t="s">
        <v>25</v>
      </c>
      <c r="R10357" t="s">
        <v>46</v>
      </c>
      <c r="S10357" s="49" t="str">
        <f t="shared" si="1289"/>
        <v>Card</v>
      </c>
      <c r="T10357" s="3">
        <v>0.04</v>
      </c>
      <c r="U10357" s="2">
        <v>2.7225000000000001</v>
      </c>
      <c r="V10357" s="2">
        <v>0.87</v>
      </c>
      <c r="W10357" s="54">
        <f>_xlfn.XLOOKUP(M10357,Market!A:A,Market!F:F,0)</f>
        <v>8.8999999999999996E-2</v>
      </c>
      <c r="X10357" s="55">
        <f t="shared" si="1290"/>
        <v>0.10890000000000001</v>
      </c>
      <c r="Y10357" s="55">
        <f t="shared" si="1291"/>
        <v>1.8525</v>
      </c>
      <c r="Z10357" s="54">
        <f t="shared" si="1292"/>
        <v>0.68044077134986225</v>
      </c>
      <c r="AA10357" s="49" t="str">
        <f t="shared" ca="1" si="1293"/>
        <v>Y</v>
      </c>
      <c r="AB10357" s="49">
        <f t="shared" ca="1" si="1294"/>
        <v>6</v>
      </c>
      <c r="AC10357" s="49" t="str">
        <f t="shared" ca="1" si="1295"/>
        <v>Y</v>
      </c>
    </row>
    <row r="10358" spans="1:29" x14ac:dyDescent="0.25">
      <c r="A10358">
        <v>12077</v>
      </c>
      <c r="B10358" s="9">
        <v>43201</v>
      </c>
      <c r="C10358" s="50" t="str">
        <f t="shared" si="1288"/>
        <v>N</v>
      </c>
      <c r="D10358" s="52">
        <f>_xlfn.XLOOKUP(B10358,Cal_Date!B:B,Cal_Date!A:A,0)</f>
        <v>2</v>
      </c>
      <c r="E10358">
        <v>2018</v>
      </c>
      <c r="F10358" t="s">
        <v>123</v>
      </c>
      <c r="G10358" t="s">
        <v>129</v>
      </c>
      <c r="H10358" t="s">
        <v>48</v>
      </c>
      <c r="I10358" t="s">
        <v>18</v>
      </c>
      <c r="J10358" t="s">
        <v>10</v>
      </c>
      <c r="K10358" t="s">
        <v>43</v>
      </c>
      <c r="L10358">
        <v>1</v>
      </c>
      <c r="M10358">
        <v>1005</v>
      </c>
      <c r="O10358" t="s">
        <v>25</v>
      </c>
      <c r="R10358" t="s">
        <v>44</v>
      </c>
      <c r="S10358" s="49" t="str">
        <f t="shared" si="1289"/>
        <v>Card</v>
      </c>
      <c r="T10358" s="3">
        <v>0.03</v>
      </c>
      <c r="U10358" s="2">
        <v>7.6229999999999993</v>
      </c>
      <c r="V10358" s="2">
        <v>1.46</v>
      </c>
      <c r="W10358" s="54">
        <f>_xlfn.XLOOKUP(M10358,Market!A:A,Market!F:F,0)</f>
        <v>8.8999999999999996E-2</v>
      </c>
      <c r="X10358" s="55">
        <f t="shared" si="1290"/>
        <v>0.22868999999999998</v>
      </c>
      <c r="Y10358" s="55">
        <f t="shared" si="1291"/>
        <v>6.1629999999999994</v>
      </c>
      <c r="Z10358" s="54">
        <f t="shared" si="1292"/>
        <v>0.80847435392889933</v>
      </c>
      <c r="AA10358" s="49" t="str">
        <f t="shared" ca="1" si="1293"/>
        <v>Y</v>
      </c>
      <c r="AB10358" s="49">
        <f t="shared" ca="1" si="1294"/>
        <v>6</v>
      </c>
      <c r="AC10358" s="49" t="str">
        <f t="shared" ca="1" si="1295"/>
        <v>Y</v>
      </c>
    </row>
    <row r="10359" spans="1:29" x14ac:dyDescent="0.25">
      <c r="A10359">
        <v>12078</v>
      </c>
      <c r="B10359" s="9">
        <v>43201</v>
      </c>
      <c r="C10359" s="50" t="str">
        <f t="shared" si="1288"/>
        <v>N</v>
      </c>
      <c r="D10359" s="52">
        <f>_xlfn.XLOOKUP(B10359,Cal_Date!B:B,Cal_Date!A:A,0)</f>
        <v>2</v>
      </c>
      <c r="E10359">
        <v>2018</v>
      </c>
      <c r="F10359" t="s">
        <v>123</v>
      </c>
      <c r="G10359" t="s">
        <v>129</v>
      </c>
      <c r="H10359" t="s">
        <v>48</v>
      </c>
      <c r="I10359" t="s">
        <v>18</v>
      </c>
      <c r="J10359" t="s">
        <v>10</v>
      </c>
      <c r="K10359" t="s">
        <v>43</v>
      </c>
      <c r="L10359">
        <v>2</v>
      </c>
      <c r="M10359">
        <v>1003</v>
      </c>
      <c r="O10359" t="s">
        <v>25</v>
      </c>
      <c r="R10359" t="s">
        <v>44</v>
      </c>
      <c r="S10359" s="49" t="str">
        <f t="shared" si="1289"/>
        <v>Card</v>
      </c>
      <c r="T10359" s="3">
        <v>0.03</v>
      </c>
      <c r="U10359" s="2">
        <v>14.84</v>
      </c>
      <c r="V10359" s="2">
        <v>2.92</v>
      </c>
      <c r="W10359" s="54">
        <f>_xlfn.XLOOKUP(M10359,Market!A:A,Market!F:F,0)</f>
        <v>0.06</v>
      </c>
      <c r="X10359" s="55">
        <f t="shared" si="1290"/>
        <v>0.44519999999999998</v>
      </c>
      <c r="Y10359" s="55">
        <f t="shared" si="1291"/>
        <v>11.92</v>
      </c>
      <c r="Z10359" s="54">
        <f t="shared" si="1292"/>
        <v>0.80323450134770891</v>
      </c>
      <c r="AA10359" s="49" t="str">
        <f t="shared" ca="1" si="1293"/>
        <v>Y</v>
      </c>
      <c r="AB10359" s="49">
        <f t="shared" ca="1" si="1294"/>
        <v>6</v>
      </c>
      <c r="AC10359" s="49" t="str">
        <f t="shared" ca="1" si="1295"/>
        <v>Y</v>
      </c>
    </row>
    <row r="10360" spans="1:29" x14ac:dyDescent="0.25">
      <c r="A10360">
        <v>12079</v>
      </c>
      <c r="B10360" s="9">
        <v>43201</v>
      </c>
      <c r="C10360" s="50" t="str">
        <f t="shared" si="1288"/>
        <v>N</v>
      </c>
      <c r="D10360" s="52">
        <f>_xlfn.XLOOKUP(B10360,Cal_Date!B:B,Cal_Date!A:A,0)</f>
        <v>2</v>
      </c>
      <c r="E10360">
        <v>2018</v>
      </c>
      <c r="F10360" t="s">
        <v>123</v>
      </c>
      <c r="G10360" t="s">
        <v>129</v>
      </c>
      <c r="H10360" t="s">
        <v>11</v>
      </c>
      <c r="I10360" t="s">
        <v>11</v>
      </c>
      <c r="J10360" t="s">
        <v>15</v>
      </c>
      <c r="K10360" t="s">
        <v>42</v>
      </c>
      <c r="L10360">
        <v>1</v>
      </c>
      <c r="M10360">
        <v>1007</v>
      </c>
      <c r="O10360" t="s">
        <v>28</v>
      </c>
      <c r="R10360" t="s">
        <v>46</v>
      </c>
      <c r="S10360" s="49" t="str">
        <f t="shared" si="1289"/>
        <v>Card</v>
      </c>
      <c r="T10360" s="3">
        <v>0.04</v>
      </c>
      <c r="U10360" s="2">
        <v>2.7225000000000001</v>
      </c>
      <c r="V10360" s="2">
        <v>0.87</v>
      </c>
      <c r="W10360" s="54">
        <f>_xlfn.XLOOKUP(M10360,Market!A:A,Market!F:F,0)</f>
        <v>8.8999999999999996E-2</v>
      </c>
      <c r="X10360" s="55">
        <f t="shared" si="1290"/>
        <v>0.10890000000000001</v>
      </c>
      <c r="Y10360" s="55">
        <f t="shared" si="1291"/>
        <v>1.8525</v>
      </c>
      <c r="Z10360" s="54">
        <f t="shared" si="1292"/>
        <v>0.68044077134986225</v>
      </c>
      <c r="AA10360" s="49" t="str">
        <f t="shared" ca="1" si="1293"/>
        <v>Y</v>
      </c>
      <c r="AB10360" s="49">
        <f t="shared" ca="1" si="1294"/>
        <v>6</v>
      </c>
      <c r="AC10360" s="49" t="str">
        <f t="shared" ca="1" si="1295"/>
        <v>Y</v>
      </c>
    </row>
    <row r="10361" spans="1:29" x14ac:dyDescent="0.25">
      <c r="A10361">
        <v>12080</v>
      </c>
      <c r="B10361" s="9">
        <v>43201</v>
      </c>
      <c r="C10361" s="50" t="str">
        <f t="shared" si="1288"/>
        <v>N</v>
      </c>
      <c r="D10361" s="52">
        <f>_xlfn.XLOOKUP(B10361,Cal_Date!B:B,Cal_Date!A:A,0)</f>
        <v>2</v>
      </c>
      <c r="E10361">
        <v>2018</v>
      </c>
      <c r="F10361" t="s">
        <v>123</v>
      </c>
      <c r="G10361" t="s">
        <v>129</v>
      </c>
      <c r="H10361" t="s">
        <v>11</v>
      </c>
      <c r="I10361" t="s">
        <v>18</v>
      </c>
      <c r="J10361" t="s">
        <v>15</v>
      </c>
      <c r="K10361" t="s">
        <v>42</v>
      </c>
      <c r="L10361">
        <v>1</v>
      </c>
      <c r="M10361">
        <v>1006</v>
      </c>
      <c r="O10361" t="s">
        <v>28</v>
      </c>
      <c r="R10361" t="s">
        <v>46</v>
      </c>
      <c r="S10361" s="49" t="str">
        <f t="shared" si="1289"/>
        <v>Card</v>
      </c>
      <c r="T10361" s="3">
        <v>0.04</v>
      </c>
      <c r="U10361" s="2">
        <v>2.7225000000000001</v>
      </c>
      <c r="V10361" s="2">
        <v>1.4</v>
      </c>
      <c r="W10361" s="54">
        <f>_xlfn.XLOOKUP(M10361,Market!A:A,Market!F:F,0)</f>
        <v>8.8999999999999996E-2</v>
      </c>
      <c r="X10361" s="55">
        <f t="shared" si="1290"/>
        <v>0.10890000000000001</v>
      </c>
      <c r="Y10361" s="55">
        <f t="shared" si="1291"/>
        <v>1.3225000000000002</v>
      </c>
      <c r="Z10361" s="54">
        <f t="shared" si="1292"/>
        <v>0.48576675849403128</v>
      </c>
      <c r="AA10361" s="49" t="str">
        <f t="shared" ca="1" si="1293"/>
        <v>Y</v>
      </c>
      <c r="AB10361" s="49">
        <f t="shared" ca="1" si="1294"/>
        <v>6</v>
      </c>
      <c r="AC10361" s="49" t="str">
        <f t="shared" ca="1" si="1295"/>
        <v>Y</v>
      </c>
    </row>
    <row r="10362" spans="1:29" x14ac:dyDescent="0.25">
      <c r="A10362">
        <v>12081</v>
      </c>
      <c r="B10362" s="9">
        <v>43201</v>
      </c>
      <c r="C10362" s="50" t="str">
        <f t="shared" si="1288"/>
        <v>N</v>
      </c>
      <c r="D10362" s="52">
        <f>_xlfn.XLOOKUP(B10362,Cal_Date!B:B,Cal_Date!A:A,0)</f>
        <v>2</v>
      </c>
      <c r="E10362">
        <v>2018</v>
      </c>
      <c r="F10362" t="s">
        <v>123</v>
      </c>
      <c r="G10362" t="s">
        <v>129</v>
      </c>
      <c r="H10362" t="s">
        <v>11</v>
      </c>
      <c r="I10362" t="s">
        <v>11</v>
      </c>
      <c r="J10362" t="s">
        <v>15</v>
      </c>
      <c r="K10362" t="s">
        <v>42</v>
      </c>
      <c r="L10362">
        <v>1</v>
      </c>
      <c r="M10362">
        <v>1006</v>
      </c>
      <c r="O10362" t="s">
        <v>28</v>
      </c>
      <c r="R10362" t="s">
        <v>46</v>
      </c>
      <c r="S10362" s="49" t="str">
        <f t="shared" si="1289"/>
        <v>Card</v>
      </c>
      <c r="T10362" s="3">
        <v>0.04</v>
      </c>
      <c r="U10362" s="2">
        <v>2.7225000000000001</v>
      </c>
      <c r="V10362" s="2">
        <v>0.87</v>
      </c>
      <c r="W10362" s="54">
        <f>_xlfn.XLOOKUP(M10362,Market!A:A,Market!F:F,0)</f>
        <v>8.8999999999999996E-2</v>
      </c>
      <c r="X10362" s="55">
        <f t="shared" si="1290"/>
        <v>0.10890000000000001</v>
      </c>
      <c r="Y10362" s="55">
        <f t="shared" si="1291"/>
        <v>1.8525</v>
      </c>
      <c r="Z10362" s="54">
        <f t="shared" si="1292"/>
        <v>0.68044077134986225</v>
      </c>
      <c r="AA10362" s="49" t="str">
        <f t="shared" ca="1" si="1293"/>
        <v>Y</v>
      </c>
      <c r="AB10362" s="49">
        <f t="shared" ca="1" si="1294"/>
        <v>6</v>
      </c>
      <c r="AC10362" s="49" t="str">
        <f t="shared" ca="1" si="1295"/>
        <v>Y</v>
      </c>
    </row>
    <row r="10363" spans="1:29" x14ac:dyDescent="0.25">
      <c r="A10363">
        <v>12082</v>
      </c>
      <c r="B10363" s="9">
        <v>43201</v>
      </c>
      <c r="C10363" s="50" t="str">
        <f t="shared" si="1288"/>
        <v>N</v>
      </c>
      <c r="D10363" s="52">
        <f>_xlfn.XLOOKUP(B10363,Cal_Date!B:B,Cal_Date!A:A,0)</f>
        <v>2</v>
      </c>
      <c r="E10363">
        <v>2018</v>
      </c>
      <c r="F10363" t="s">
        <v>123</v>
      </c>
      <c r="G10363" t="s">
        <v>129</v>
      </c>
      <c r="H10363" t="s">
        <v>14</v>
      </c>
      <c r="I10363" t="s">
        <v>18</v>
      </c>
      <c r="J10363" t="s">
        <v>15</v>
      </c>
      <c r="K10363" t="s">
        <v>43</v>
      </c>
      <c r="L10363">
        <v>1</v>
      </c>
      <c r="M10363">
        <v>1006</v>
      </c>
      <c r="O10363" t="s">
        <v>28</v>
      </c>
      <c r="R10363" t="s">
        <v>46</v>
      </c>
      <c r="S10363" s="49" t="str">
        <f t="shared" si="1289"/>
        <v>Card</v>
      </c>
      <c r="T10363" s="3">
        <v>0.04</v>
      </c>
      <c r="U10363" s="2">
        <v>5.4450000000000003</v>
      </c>
      <c r="V10363" s="2">
        <v>2.1</v>
      </c>
      <c r="W10363" s="54">
        <f>_xlfn.XLOOKUP(M10363,Market!A:A,Market!F:F,0)</f>
        <v>8.8999999999999996E-2</v>
      </c>
      <c r="X10363" s="55">
        <f t="shared" si="1290"/>
        <v>0.21780000000000002</v>
      </c>
      <c r="Y10363" s="55">
        <f t="shared" si="1291"/>
        <v>3.3450000000000002</v>
      </c>
      <c r="Z10363" s="54">
        <f t="shared" si="1292"/>
        <v>0.61432506887052341</v>
      </c>
      <c r="AA10363" s="49" t="str">
        <f t="shared" ca="1" si="1293"/>
        <v>Y</v>
      </c>
      <c r="AB10363" s="49">
        <f t="shared" ca="1" si="1294"/>
        <v>6</v>
      </c>
      <c r="AC10363" s="49" t="str">
        <f t="shared" ca="1" si="1295"/>
        <v>Y</v>
      </c>
    </row>
    <row r="10364" spans="1:29" x14ac:dyDescent="0.25">
      <c r="A10364">
        <v>12083</v>
      </c>
      <c r="B10364" s="9">
        <v>43201</v>
      </c>
      <c r="C10364" s="50" t="str">
        <f t="shared" si="1288"/>
        <v>N</v>
      </c>
      <c r="D10364" s="52">
        <f>_xlfn.XLOOKUP(B10364,Cal_Date!B:B,Cal_Date!A:A,0)</f>
        <v>2</v>
      </c>
      <c r="E10364">
        <v>2018</v>
      </c>
      <c r="F10364" t="s">
        <v>123</v>
      </c>
      <c r="G10364" t="s">
        <v>129</v>
      </c>
      <c r="H10364" t="s">
        <v>14</v>
      </c>
      <c r="I10364" t="s">
        <v>18</v>
      </c>
      <c r="J10364" t="s">
        <v>15</v>
      </c>
      <c r="K10364" t="s">
        <v>43</v>
      </c>
      <c r="L10364">
        <v>1</v>
      </c>
      <c r="M10364">
        <v>1004</v>
      </c>
      <c r="O10364" t="s">
        <v>28</v>
      </c>
      <c r="R10364" t="s">
        <v>44</v>
      </c>
      <c r="S10364" s="49" t="str">
        <f t="shared" si="1289"/>
        <v>Card</v>
      </c>
      <c r="T10364" s="3">
        <v>0.03</v>
      </c>
      <c r="U10364" s="2">
        <v>5.3000000000000007</v>
      </c>
      <c r="V10364" s="2">
        <v>2.1</v>
      </c>
      <c r="W10364" s="54">
        <f>_xlfn.XLOOKUP(M10364,Market!A:A,Market!F:F,0)</f>
        <v>0.06</v>
      </c>
      <c r="X10364" s="55">
        <f t="shared" si="1290"/>
        <v>0.159</v>
      </c>
      <c r="Y10364" s="55">
        <f t="shared" si="1291"/>
        <v>3.2000000000000006</v>
      </c>
      <c r="Z10364" s="54">
        <f t="shared" si="1292"/>
        <v>0.60377358490566047</v>
      </c>
      <c r="AA10364" s="49" t="str">
        <f t="shared" ca="1" si="1293"/>
        <v>Y</v>
      </c>
      <c r="AB10364" s="49">
        <f t="shared" ca="1" si="1294"/>
        <v>6</v>
      </c>
      <c r="AC10364" s="49" t="str">
        <f t="shared" ca="1" si="1295"/>
        <v>Y</v>
      </c>
    </row>
    <row r="10365" spans="1:29" x14ac:dyDescent="0.25">
      <c r="A10365">
        <v>12084</v>
      </c>
      <c r="B10365" s="9">
        <v>43201</v>
      </c>
      <c r="C10365" s="50" t="str">
        <f t="shared" si="1288"/>
        <v>N</v>
      </c>
      <c r="D10365" s="52">
        <f>_xlfn.XLOOKUP(B10365,Cal_Date!B:B,Cal_Date!A:A,0)</f>
        <v>2</v>
      </c>
      <c r="E10365">
        <v>2018</v>
      </c>
      <c r="F10365" t="s">
        <v>123</v>
      </c>
      <c r="G10365" t="s">
        <v>129</v>
      </c>
      <c r="H10365" t="s">
        <v>14</v>
      </c>
      <c r="I10365" t="s">
        <v>18</v>
      </c>
      <c r="J10365" t="s">
        <v>15</v>
      </c>
      <c r="K10365" t="s">
        <v>43</v>
      </c>
      <c r="L10365">
        <v>2</v>
      </c>
      <c r="M10365">
        <v>1004</v>
      </c>
      <c r="O10365" t="s">
        <v>28</v>
      </c>
      <c r="R10365" t="s">
        <v>47</v>
      </c>
      <c r="S10365" s="49" t="str">
        <f t="shared" si="1289"/>
        <v>Card</v>
      </c>
      <c r="T10365" s="3">
        <v>3.5000000000000003E-2</v>
      </c>
      <c r="U10365" s="2">
        <v>10.600000000000001</v>
      </c>
      <c r="V10365" s="2">
        <v>4.4400000000000004</v>
      </c>
      <c r="W10365" s="54">
        <f>_xlfn.XLOOKUP(M10365,Market!A:A,Market!F:F,0)</f>
        <v>0.06</v>
      </c>
      <c r="X10365" s="55">
        <f t="shared" si="1290"/>
        <v>0.37100000000000011</v>
      </c>
      <c r="Y10365" s="55">
        <f t="shared" si="1291"/>
        <v>6.160000000000001</v>
      </c>
      <c r="Z10365" s="54">
        <f t="shared" si="1292"/>
        <v>0.5811320754716981</v>
      </c>
      <c r="AA10365" s="49" t="str">
        <f t="shared" ca="1" si="1293"/>
        <v>Y</v>
      </c>
      <c r="AB10365" s="49">
        <f t="shared" ca="1" si="1294"/>
        <v>6</v>
      </c>
      <c r="AC10365" s="49" t="str">
        <f t="shared" ca="1" si="1295"/>
        <v>Y</v>
      </c>
    </row>
    <row r="10366" spans="1:29" x14ac:dyDescent="0.25">
      <c r="A10366">
        <v>12085</v>
      </c>
      <c r="B10366" s="9">
        <v>43201</v>
      </c>
      <c r="C10366" s="50" t="str">
        <f t="shared" si="1288"/>
        <v>N</v>
      </c>
      <c r="D10366" s="52">
        <f>_xlfn.XLOOKUP(B10366,Cal_Date!B:B,Cal_Date!A:A,0)</f>
        <v>2</v>
      </c>
      <c r="E10366">
        <v>2018</v>
      </c>
      <c r="F10366" t="s">
        <v>123</v>
      </c>
      <c r="G10366" t="s">
        <v>129</v>
      </c>
      <c r="H10366" t="s">
        <v>48</v>
      </c>
      <c r="I10366" t="s">
        <v>18</v>
      </c>
      <c r="J10366" t="s">
        <v>10</v>
      </c>
      <c r="K10366" t="s">
        <v>43</v>
      </c>
      <c r="L10366">
        <v>2</v>
      </c>
      <c r="M10366">
        <v>1000</v>
      </c>
      <c r="O10366" t="s">
        <v>25</v>
      </c>
      <c r="R10366" t="s">
        <v>47</v>
      </c>
      <c r="S10366" s="49" t="str">
        <f t="shared" si="1289"/>
        <v>Card</v>
      </c>
      <c r="T10366" s="3">
        <v>3.5000000000000003E-2</v>
      </c>
      <c r="U10366" s="2">
        <v>15.120000000000001</v>
      </c>
      <c r="V10366" s="2">
        <v>2.92</v>
      </c>
      <c r="W10366" s="54">
        <f>_xlfn.XLOOKUP(M10366,Market!A:A,Market!F:F,0)</f>
        <v>0.08</v>
      </c>
      <c r="X10366" s="55">
        <f t="shared" si="1290"/>
        <v>0.52920000000000011</v>
      </c>
      <c r="Y10366" s="55">
        <f t="shared" si="1291"/>
        <v>12.200000000000001</v>
      </c>
      <c r="Z10366" s="54">
        <f t="shared" si="1292"/>
        <v>0.80687830687830686</v>
      </c>
      <c r="AA10366" s="49" t="str">
        <f t="shared" ca="1" si="1293"/>
        <v>Y</v>
      </c>
      <c r="AB10366" s="49">
        <f t="shared" ca="1" si="1294"/>
        <v>6</v>
      </c>
      <c r="AC10366" s="49" t="str">
        <f t="shared" ca="1" si="1295"/>
        <v>Y</v>
      </c>
    </row>
    <row r="10367" spans="1:29" x14ac:dyDescent="0.25">
      <c r="A10367">
        <v>12086</v>
      </c>
      <c r="B10367" s="9">
        <v>43201</v>
      </c>
      <c r="C10367" s="50" t="str">
        <f t="shared" si="1288"/>
        <v>N</v>
      </c>
      <c r="D10367" s="52">
        <f>_xlfn.XLOOKUP(B10367,Cal_Date!B:B,Cal_Date!A:A,0)</f>
        <v>2</v>
      </c>
      <c r="E10367">
        <v>2018</v>
      </c>
      <c r="F10367" t="s">
        <v>123</v>
      </c>
      <c r="G10367" t="s">
        <v>129</v>
      </c>
      <c r="H10367" t="s">
        <v>14</v>
      </c>
      <c r="I10367" t="s">
        <v>18</v>
      </c>
      <c r="J10367" t="s">
        <v>15</v>
      </c>
      <c r="K10367" t="s">
        <v>43</v>
      </c>
      <c r="L10367">
        <v>1</v>
      </c>
      <c r="M10367">
        <v>1000</v>
      </c>
      <c r="O10367" t="s">
        <v>25</v>
      </c>
      <c r="R10367" t="s">
        <v>46</v>
      </c>
      <c r="S10367" s="49" t="str">
        <f t="shared" si="1289"/>
        <v>Card</v>
      </c>
      <c r="T10367" s="3">
        <v>0.04</v>
      </c>
      <c r="U10367" s="2">
        <v>5.4</v>
      </c>
      <c r="V10367" s="2">
        <v>2.2200000000000002</v>
      </c>
      <c r="W10367" s="54">
        <f>_xlfn.XLOOKUP(M10367,Market!A:A,Market!F:F,0)</f>
        <v>0.08</v>
      </c>
      <c r="X10367" s="55">
        <f t="shared" si="1290"/>
        <v>0.21600000000000003</v>
      </c>
      <c r="Y10367" s="55">
        <f t="shared" si="1291"/>
        <v>3.18</v>
      </c>
      <c r="Z10367" s="54">
        <f t="shared" si="1292"/>
        <v>0.58888888888888891</v>
      </c>
      <c r="AA10367" s="49" t="str">
        <f t="shared" ca="1" si="1293"/>
        <v>Y</v>
      </c>
      <c r="AB10367" s="49">
        <f t="shared" ca="1" si="1294"/>
        <v>6</v>
      </c>
      <c r="AC10367" s="49" t="str">
        <f t="shared" ca="1" si="1295"/>
        <v>Y</v>
      </c>
    </row>
    <row r="10368" spans="1:29" x14ac:dyDescent="0.25">
      <c r="A10368">
        <v>12087</v>
      </c>
      <c r="B10368" s="9">
        <v>43201</v>
      </c>
      <c r="C10368" s="50" t="str">
        <f t="shared" si="1288"/>
        <v>N</v>
      </c>
      <c r="D10368" s="52">
        <f>_xlfn.XLOOKUP(B10368,Cal_Date!B:B,Cal_Date!A:A,0)</f>
        <v>2</v>
      </c>
      <c r="E10368">
        <v>2018</v>
      </c>
      <c r="F10368" t="s">
        <v>123</v>
      </c>
      <c r="G10368" t="s">
        <v>129</v>
      </c>
      <c r="H10368" t="s">
        <v>48</v>
      </c>
      <c r="I10368" t="s">
        <v>18</v>
      </c>
      <c r="J10368" t="s">
        <v>10</v>
      </c>
      <c r="K10368" t="s">
        <v>43</v>
      </c>
      <c r="L10368">
        <v>1</v>
      </c>
      <c r="M10368">
        <v>1000</v>
      </c>
      <c r="O10368" t="s">
        <v>25</v>
      </c>
      <c r="R10368" t="s">
        <v>47</v>
      </c>
      <c r="S10368" s="49" t="str">
        <f t="shared" si="1289"/>
        <v>Card</v>
      </c>
      <c r="T10368" s="3">
        <v>3.5000000000000003E-2</v>
      </c>
      <c r="U10368" s="2">
        <v>7.5600000000000005</v>
      </c>
      <c r="V10368" s="2">
        <v>1.46</v>
      </c>
      <c r="W10368" s="54">
        <f>_xlfn.XLOOKUP(M10368,Market!A:A,Market!F:F,0)</f>
        <v>0.08</v>
      </c>
      <c r="X10368" s="55">
        <f t="shared" si="1290"/>
        <v>0.26460000000000006</v>
      </c>
      <c r="Y10368" s="55">
        <f t="shared" si="1291"/>
        <v>6.1000000000000005</v>
      </c>
      <c r="Z10368" s="54">
        <f t="shared" si="1292"/>
        <v>0.80687830687830686</v>
      </c>
      <c r="AA10368" s="49" t="str">
        <f t="shared" ca="1" si="1293"/>
        <v>Y</v>
      </c>
      <c r="AB10368" s="49">
        <f t="shared" ca="1" si="1294"/>
        <v>6</v>
      </c>
      <c r="AC10368" s="49" t="str">
        <f t="shared" ca="1" si="1295"/>
        <v>Y</v>
      </c>
    </row>
    <row r="10369" spans="1:29" x14ac:dyDescent="0.25">
      <c r="A10369">
        <v>12088</v>
      </c>
      <c r="B10369" s="9">
        <v>43201</v>
      </c>
      <c r="C10369" s="50" t="str">
        <f t="shared" si="1288"/>
        <v>N</v>
      </c>
      <c r="D10369" s="52">
        <f>_xlfn.XLOOKUP(B10369,Cal_Date!B:B,Cal_Date!A:A,0)</f>
        <v>2</v>
      </c>
      <c r="E10369">
        <v>2018</v>
      </c>
      <c r="F10369" t="s">
        <v>123</v>
      </c>
      <c r="G10369" t="s">
        <v>129</v>
      </c>
      <c r="H10369" t="s">
        <v>48</v>
      </c>
      <c r="I10369" t="s">
        <v>18</v>
      </c>
      <c r="J10369" t="s">
        <v>10</v>
      </c>
      <c r="K10369" t="s">
        <v>43</v>
      </c>
      <c r="L10369">
        <v>1</v>
      </c>
      <c r="M10369">
        <v>1008</v>
      </c>
      <c r="O10369" t="s">
        <v>28</v>
      </c>
      <c r="R10369" t="s">
        <v>46</v>
      </c>
      <c r="S10369" s="49" t="str">
        <f t="shared" si="1289"/>
        <v>Card</v>
      </c>
      <c r="T10369" s="3">
        <v>0.04</v>
      </c>
      <c r="U10369" s="2">
        <v>7.6229999999999993</v>
      </c>
      <c r="V10369" s="2">
        <v>1.46</v>
      </c>
      <c r="W10369" s="54">
        <f>_xlfn.XLOOKUP(M10369,Market!A:A,Market!F:F,0)</f>
        <v>8.8999999999999996E-2</v>
      </c>
      <c r="X10369" s="55">
        <f t="shared" si="1290"/>
        <v>0.30491999999999997</v>
      </c>
      <c r="Y10369" s="55">
        <f t="shared" si="1291"/>
        <v>6.1629999999999994</v>
      </c>
      <c r="Z10369" s="54">
        <f t="shared" si="1292"/>
        <v>0.80847435392889933</v>
      </c>
      <c r="AA10369" s="49" t="str">
        <f t="shared" ca="1" si="1293"/>
        <v>Y</v>
      </c>
      <c r="AB10369" s="49">
        <f t="shared" ca="1" si="1294"/>
        <v>6</v>
      </c>
      <c r="AC10369" s="49" t="str">
        <f t="shared" ca="1" si="1295"/>
        <v>Y</v>
      </c>
    </row>
    <row r="10370" spans="1:29" x14ac:dyDescent="0.25">
      <c r="A10370">
        <v>12089</v>
      </c>
      <c r="B10370" s="9">
        <v>43201</v>
      </c>
      <c r="C10370" s="50" t="str">
        <f t="shared" si="1288"/>
        <v>N</v>
      </c>
      <c r="D10370" s="52">
        <f>_xlfn.XLOOKUP(B10370,Cal_Date!B:B,Cal_Date!A:A,0)</f>
        <v>2</v>
      </c>
      <c r="E10370">
        <v>2018</v>
      </c>
      <c r="F10370" t="s">
        <v>123</v>
      </c>
      <c r="G10370" t="s">
        <v>129</v>
      </c>
      <c r="H10370" t="s">
        <v>11</v>
      </c>
      <c r="I10370" t="s">
        <v>11</v>
      </c>
      <c r="J10370" t="s">
        <v>15</v>
      </c>
      <c r="K10370" t="s">
        <v>42</v>
      </c>
      <c r="L10370">
        <v>2</v>
      </c>
      <c r="M10370">
        <v>1008</v>
      </c>
      <c r="O10370" t="s">
        <v>28</v>
      </c>
      <c r="R10370" t="s">
        <v>46</v>
      </c>
      <c r="S10370" s="49" t="str">
        <f t="shared" si="1289"/>
        <v>Card</v>
      </c>
      <c r="T10370" s="3">
        <v>0.04</v>
      </c>
      <c r="U10370" s="2">
        <v>5.4450000000000003</v>
      </c>
      <c r="V10370" s="2">
        <v>1.74</v>
      </c>
      <c r="W10370" s="54">
        <f>_xlfn.XLOOKUP(M10370,Market!A:A,Market!F:F,0)</f>
        <v>8.8999999999999996E-2</v>
      </c>
      <c r="X10370" s="55">
        <f t="shared" si="1290"/>
        <v>0.21780000000000002</v>
      </c>
      <c r="Y10370" s="55">
        <f t="shared" si="1291"/>
        <v>3.7050000000000001</v>
      </c>
      <c r="Z10370" s="54">
        <f t="shared" si="1292"/>
        <v>0.68044077134986225</v>
      </c>
      <c r="AA10370" s="49" t="str">
        <f t="shared" ca="1" si="1293"/>
        <v>Y</v>
      </c>
      <c r="AB10370" s="49">
        <f t="shared" ca="1" si="1294"/>
        <v>6</v>
      </c>
      <c r="AC10370" s="49" t="str">
        <f t="shared" ca="1" si="1295"/>
        <v>Y</v>
      </c>
    </row>
    <row r="10371" spans="1:29" x14ac:dyDescent="0.25">
      <c r="A10371">
        <v>12090</v>
      </c>
      <c r="B10371" s="9">
        <v>43201</v>
      </c>
      <c r="C10371" s="50" t="str">
        <f t="shared" ref="C10371:C10434" si="1296">IF(OR(B10371="04/01/2018"+0,B10371="04/02/2018"+0),"Y","N")</f>
        <v>N</v>
      </c>
      <c r="D10371" s="52">
        <f>_xlfn.XLOOKUP(B10371,Cal_Date!B:B,Cal_Date!A:A,0)</f>
        <v>2</v>
      </c>
      <c r="E10371">
        <v>2018</v>
      </c>
      <c r="F10371" t="s">
        <v>123</v>
      </c>
      <c r="G10371" t="s">
        <v>129</v>
      </c>
      <c r="H10371" t="s">
        <v>14</v>
      </c>
      <c r="I10371" t="s">
        <v>18</v>
      </c>
      <c r="J10371" t="s">
        <v>15</v>
      </c>
      <c r="K10371" t="s">
        <v>43</v>
      </c>
      <c r="L10371">
        <v>1</v>
      </c>
      <c r="M10371">
        <v>1009</v>
      </c>
      <c r="O10371" t="s">
        <v>28</v>
      </c>
      <c r="R10371" t="s">
        <v>46</v>
      </c>
      <c r="S10371" s="49" t="str">
        <f t="shared" ref="S10371:S10434" si="1297">IF(R10371="Cash","Cash","Card")</f>
        <v>Card</v>
      </c>
      <c r="T10371" s="3">
        <v>0.04</v>
      </c>
      <c r="U10371" s="2">
        <v>5.4450000000000003</v>
      </c>
      <c r="V10371" s="2">
        <v>2.2200000000000002</v>
      </c>
      <c r="W10371" s="54">
        <f>_xlfn.XLOOKUP(M10371,Market!A:A,Market!F:F,0)</f>
        <v>8.8999999999999996E-2</v>
      </c>
      <c r="X10371" s="55">
        <f t="shared" ref="X10371:X10434" si="1298">T10371*U10371</f>
        <v>0.21780000000000002</v>
      </c>
      <c r="Y10371" s="55">
        <f t="shared" ref="Y10371:Y10434" si="1299">U10371-V10371</f>
        <v>3.2250000000000001</v>
      </c>
      <c r="Z10371" s="54">
        <f t="shared" ref="Z10371:Z10434" si="1300">Y10371/U10371</f>
        <v>0.59228650137741046</v>
      </c>
      <c r="AA10371" s="49" t="str">
        <f t="shared" ref="AA10371:AA10434" ca="1" si="1301">IF(DATEDIF(B10371,TODAY(),"y")&gt;5,"Y","N")</f>
        <v>Y</v>
      </c>
      <c r="AB10371" s="49">
        <f t="shared" ref="AB10371:AB10434" ca="1" si="1302">DATEDIF(B10371,TODAY(),"y")</f>
        <v>6</v>
      </c>
      <c r="AC10371" s="49" t="str">
        <f t="shared" ref="AC10371:AC10434" ca="1" si="1303">IF(AB10371&gt;5,"Y","N")</f>
        <v>Y</v>
      </c>
    </row>
    <row r="10372" spans="1:29" x14ac:dyDescent="0.25">
      <c r="A10372">
        <v>12091</v>
      </c>
      <c r="B10372" s="9">
        <v>43201</v>
      </c>
      <c r="C10372" s="50" t="str">
        <f t="shared" si="1296"/>
        <v>N</v>
      </c>
      <c r="D10372" s="52">
        <f>_xlfn.XLOOKUP(B10372,Cal_Date!B:B,Cal_Date!A:A,0)</f>
        <v>2</v>
      </c>
      <c r="E10372">
        <v>2018</v>
      </c>
      <c r="F10372" t="s">
        <v>123</v>
      </c>
      <c r="G10372" t="s">
        <v>129</v>
      </c>
      <c r="H10372" t="s">
        <v>14</v>
      </c>
      <c r="I10372" t="s">
        <v>18</v>
      </c>
      <c r="J10372" t="s">
        <v>15</v>
      </c>
      <c r="K10372" t="s">
        <v>43</v>
      </c>
      <c r="L10372">
        <v>2</v>
      </c>
      <c r="M10372">
        <v>1010</v>
      </c>
      <c r="O10372" t="s">
        <v>25</v>
      </c>
      <c r="R10372" t="s">
        <v>46</v>
      </c>
      <c r="S10372" s="49" t="str">
        <f t="shared" si="1297"/>
        <v>Card</v>
      </c>
      <c r="T10372" s="3">
        <v>0.04</v>
      </c>
      <c r="U10372" s="2">
        <v>10.8</v>
      </c>
      <c r="V10372" s="2">
        <v>4.2</v>
      </c>
      <c r="W10372" s="54">
        <f>_xlfn.XLOOKUP(M10372,Market!A:A,Market!F:F,0)</f>
        <v>0.08</v>
      </c>
      <c r="X10372" s="55">
        <f t="shared" si="1298"/>
        <v>0.43200000000000005</v>
      </c>
      <c r="Y10372" s="55">
        <f t="shared" si="1299"/>
        <v>6.6000000000000005</v>
      </c>
      <c r="Z10372" s="54">
        <f t="shared" si="1300"/>
        <v>0.61111111111111116</v>
      </c>
      <c r="AA10372" s="49" t="str">
        <f t="shared" ca="1" si="1301"/>
        <v>Y</v>
      </c>
      <c r="AB10372" s="49">
        <f t="shared" ca="1" si="1302"/>
        <v>6</v>
      </c>
      <c r="AC10372" s="49" t="str">
        <f t="shared" ca="1" si="1303"/>
        <v>Y</v>
      </c>
    </row>
    <row r="10373" spans="1:29" x14ac:dyDescent="0.25">
      <c r="A10373">
        <v>12092</v>
      </c>
      <c r="B10373" s="9">
        <v>43201</v>
      </c>
      <c r="C10373" s="50" t="str">
        <f t="shared" si="1296"/>
        <v>N</v>
      </c>
      <c r="D10373" s="52">
        <f>_xlfn.XLOOKUP(B10373,Cal_Date!B:B,Cal_Date!A:A,0)</f>
        <v>2</v>
      </c>
      <c r="E10373">
        <v>2018</v>
      </c>
      <c r="F10373" t="s">
        <v>123</v>
      </c>
      <c r="G10373" t="s">
        <v>129</v>
      </c>
      <c r="H10373" t="s">
        <v>11</v>
      </c>
      <c r="I10373" t="s">
        <v>11</v>
      </c>
      <c r="J10373" t="s">
        <v>15</v>
      </c>
      <c r="K10373" t="s">
        <v>42</v>
      </c>
      <c r="L10373">
        <v>1</v>
      </c>
      <c r="M10373">
        <v>1008</v>
      </c>
      <c r="O10373" t="s">
        <v>28</v>
      </c>
      <c r="R10373" t="s">
        <v>44</v>
      </c>
      <c r="S10373" s="49" t="str">
        <f t="shared" si="1297"/>
        <v>Card</v>
      </c>
      <c r="T10373" s="3">
        <v>0.03</v>
      </c>
      <c r="U10373" s="2">
        <v>2.7225000000000001</v>
      </c>
      <c r="V10373" s="2">
        <v>0.87</v>
      </c>
      <c r="W10373" s="54">
        <f>_xlfn.XLOOKUP(M10373,Market!A:A,Market!F:F,0)</f>
        <v>8.8999999999999996E-2</v>
      </c>
      <c r="X10373" s="55">
        <f t="shared" si="1298"/>
        <v>8.1674999999999998E-2</v>
      </c>
      <c r="Y10373" s="55">
        <f t="shared" si="1299"/>
        <v>1.8525</v>
      </c>
      <c r="Z10373" s="54">
        <f t="shared" si="1300"/>
        <v>0.68044077134986225</v>
      </c>
      <c r="AA10373" s="49" t="str">
        <f t="shared" ca="1" si="1301"/>
        <v>Y</v>
      </c>
      <c r="AB10373" s="49">
        <f t="shared" ca="1" si="1302"/>
        <v>6</v>
      </c>
      <c r="AC10373" s="49" t="str">
        <f t="shared" ca="1" si="1303"/>
        <v>Y</v>
      </c>
    </row>
    <row r="10374" spans="1:29" x14ac:dyDescent="0.25">
      <c r="A10374">
        <v>12093</v>
      </c>
      <c r="B10374" s="9">
        <v>43201</v>
      </c>
      <c r="C10374" s="50" t="str">
        <f t="shared" si="1296"/>
        <v>N</v>
      </c>
      <c r="D10374" s="52">
        <f>_xlfn.XLOOKUP(B10374,Cal_Date!B:B,Cal_Date!A:A,0)</f>
        <v>2</v>
      </c>
      <c r="E10374">
        <v>2018</v>
      </c>
      <c r="F10374" t="s">
        <v>123</v>
      </c>
      <c r="G10374" t="s">
        <v>129</v>
      </c>
      <c r="H10374" t="s">
        <v>11</v>
      </c>
      <c r="I10374" t="s">
        <v>11</v>
      </c>
      <c r="J10374" t="s">
        <v>15</v>
      </c>
      <c r="K10374" t="s">
        <v>42</v>
      </c>
      <c r="L10374">
        <v>2</v>
      </c>
      <c r="M10374">
        <v>1008</v>
      </c>
      <c r="O10374" t="s">
        <v>28</v>
      </c>
      <c r="R10374" t="s">
        <v>46</v>
      </c>
      <c r="S10374" s="49" t="str">
        <f t="shared" si="1297"/>
        <v>Card</v>
      </c>
      <c r="T10374" s="3">
        <v>0.04</v>
      </c>
      <c r="U10374" s="2">
        <v>5.4450000000000003</v>
      </c>
      <c r="V10374" s="2">
        <v>1.74</v>
      </c>
      <c r="W10374" s="54">
        <f>_xlfn.XLOOKUP(M10374,Market!A:A,Market!F:F,0)</f>
        <v>8.8999999999999996E-2</v>
      </c>
      <c r="X10374" s="55">
        <f t="shared" si="1298"/>
        <v>0.21780000000000002</v>
      </c>
      <c r="Y10374" s="55">
        <f t="shared" si="1299"/>
        <v>3.7050000000000001</v>
      </c>
      <c r="Z10374" s="54">
        <f t="shared" si="1300"/>
        <v>0.68044077134986225</v>
      </c>
      <c r="AA10374" s="49" t="str">
        <f t="shared" ca="1" si="1301"/>
        <v>Y</v>
      </c>
      <c r="AB10374" s="49">
        <f t="shared" ca="1" si="1302"/>
        <v>6</v>
      </c>
      <c r="AC10374" s="49" t="str">
        <f t="shared" ca="1" si="1303"/>
        <v>Y</v>
      </c>
    </row>
    <row r="10375" spans="1:29" x14ac:dyDescent="0.25">
      <c r="A10375">
        <v>12094</v>
      </c>
      <c r="B10375" s="9">
        <v>43201</v>
      </c>
      <c r="C10375" s="50" t="str">
        <f t="shared" si="1296"/>
        <v>N</v>
      </c>
      <c r="D10375" s="52">
        <f>_xlfn.XLOOKUP(B10375,Cal_Date!B:B,Cal_Date!A:A,0)</f>
        <v>2</v>
      </c>
      <c r="E10375">
        <v>2018</v>
      </c>
      <c r="F10375" t="s">
        <v>123</v>
      </c>
      <c r="G10375" t="s">
        <v>129</v>
      </c>
      <c r="H10375" t="s">
        <v>11</v>
      </c>
      <c r="I10375" t="s">
        <v>18</v>
      </c>
      <c r="J10375" t="s">
        <v>15</v>
      </c>
      <c r="K10375" t="s">
        <v>42</v>
      </c>
      <c r="L10375">
        <v>1</v>
      </c>
      <c r="M10375">
        <v>1008</v>
      </c>
      <c r="O10375" t="s">
        <v>28</v>
      </c>
      <c r="R10375" t="s">
        <v>46</v>
      </c>
      <c r="S10375" s="49" t="str">
        <f t="shared" si="1297"/>
        <v>Card</v>
      </c>
      <c r="T10375" s="3">
        <v>0.04</v>
      </c>
      <c r="U10375" s="2">
        <v>2.7225000000000001</v>
      </c>
      <c r="V10375" s="2">
        <v>1.4</v>
      </c>
      <c r="W10375" s="54">
        <f>_xlfn.XLOOKUP(M10375,Market!A:A,Market!F:F,0)</f>
        <v>8.8999999999999996E-2</v>
      </c>
      <c r="X10375" s="55">
        <f t="shared" si="1298"/>
        <v>0.10890000000000001</v>
      </c>
      <c r="Y10375" s="55">
        <f t="shared" si="1299"/>
        <v>1.3225000000000002</v>
      </c>
      <c r="Z10375" s="54">
        <f t="shared" si="1300"/>
        <v>0.48576675849403128</v>
      </c>
      <c r="AA10375" s="49" t="str">
        <f t="shared" ca="1" si="1301"/>
        <v>Y</v>
      </c>
      <c r="AB10375" s="49">
        <f t="shared" ca="1" si="1302"/>
        <v>6</v>
      </c>
      <c r="AC10375" s="49" t="str">
        <f t="shared" ca="1" si="1303"/>
        <v>Y</v>
      </c>
    </row>
    <row r="10376" spans="1:29" x14ac:dyDescent="0.25">
      <c r="A10376">
        <v>12095</v>
      </c>
      <c r="B10376" s="9">
        <v>43201</v>
      </c>
      <c r="C10376" s="50" t="str">
        <f t="shared" si="1296"/>
        <v>N</v>
      </c>
      <c r="D10376" s="52">
        <f>_xlfn.XLOOKUP(B10376,Cal_Date!B:B,Cal_Date!A:A,0)</f>
        <v>2</v>
      </c>
      <c r="E10376">
        <v>2018</v>
      </c>
      <c r="F10376" t="s">
        <v>123</v>
      </c>
      <c r="G10376" t="s">
        <v>129</v>
      </c>
      <c r="H10376" t="s">
        <v>11</v>
      </c>
      <c r="I10376" t="s">
        <v>11</v>
      </c>
      <c r="J10376" t="s">
        <v>15</v>
      </c>
      <c r="K10376" t="s">
        <v>42</v>
      </c>
      <c r="L10376">
        <v>1</v>
      </c>
      <c r="M10376">
        <v>1004</v>
      </c>
      <c r="O10376" t="s">
        <v>28</v>
      </c>
      <c r="R10376" t="s">
        <v>46</v>
      </c>
      <c r="S10376" s="49" t="str">
        <f t="shared" si="1297"/>
        <v>Card</v>
      </c>
      <c r="T10376" s="3">
        <v>0.04</v>
      </c>
      <c r="U10376" s="2">
        <v>2.6500000000000004</v>
      </c>
      <c r="V10376" s="2">
        <v>0.87</v>
      </c>
      <c r="W10376" s="54">
        <f>_xlfn.XLOOKUP(M10376,Market!A:A,Market!F:F,0)</f>
        <v>0.06</v>
      </c>
      <c r="X10376" s="55">
        <f t="shared" si="1298"/>
        <v>0.10600000000000001</v>
      </c>
      <c r="Y10376" s="55">
        <f t="shared" si="1299"/>
        <v>1.7800000000000002</v>
      </c>
      <c r="Z10376" s="54">
        <f t="shared" si="1300"/>
        <v>0.67169811320754713</v>
      </c>
      <c r="AA10376" s="49" t="str">
        <f t="shared" ca="1" si="1301"/>
        <v>Y</v>
      </c>
      <c r="AB10376" s="49">
        <f t="shared" ca="1" si="1302"/>
        <v>6</v>
      </c>
      <c r="AC10376" s="49" t="str">
        <f t="shared" ca="1" si="1303"/>
        <v>Y</v>
      </c>
    </row>
    <row r="10377" spans="1:29" x14ac:dyDescent="0.25">
      <c r="A10377">
        <v>12096</v>
      </c>
      <c r="B10377" s="9">
        <v>43201</v>
      </c>
      <c r="C10377" s="50" t="str">
        <f t="shared" si="1296"/>
        <v>N</v>
      </c>
      <c r="D10377" s="52">
        <f>_xlfn.XLOOKUP(B10377,Cal_Date!B:B,Cal_Date!A:A,0)</f>
        <v>2</v>
      </c>
      <c r="E10377">
        <v>2018</v>
      </c>
      <c r="F10377" t="s">
        <v>123</v>
      </c>
      <c r="G10377" t="s">
        <v>129</v>
      </c>
      <c r="H10377" t="s">
        <v>11</v>
      </c>
      <c r="I10377" t="s">
        <v>11</v>
      </c>
      <c r="J10377" t="s">
        <v>15</v>
      </c>
      <c r="K10377" t="s">
        <v>42</v>
      </c>
      <c r="L10377">
        <v>1</v>
      </c>
      <c r="M10377">
        <v>1009</v>
      </c>
      <c r="O10377" t="s">
        <v>28</v>
      </c>
      <c r="R10377" t="s">
        <v>46</v>
      </c>
      <c r="S10377" s="49" t="str">
        <f t="shared" si="1297"/>
        <v>Card</v>
      </c>
      <c r="T10377" s="3">
        <v>0.04</v>
      </c>
      <c r="U10377" s="2">
        <v>2.7225000000000001</v>
      </c>
      <c r="V10377" s="2">
        <v>0.87</v>
      </c>
      <c r="W10377" s="54">
        <f>_xlfn.XLOOKUP(M10377,Market!A:A,Market!F:F,0)</f>
        <v>8.8999999999999996E-2</v>
      </c>
      <c r="X10377" s="55">
        <f t="shared" si="1298"/>
        <v>0.10890000000000001</v>
      </c>
      <c r="Y10377" s="55">
        <f t="shared" si="1299"/>
        <v>1.8525</v>
      </c>
      <c r="Z10377" s="54">
        <f t="shared" si="1300"/>
        <v>0.68044077134986225</v>
      </c>
      <c r="AA10377" s="49" t="str">
        <f t="shared" ca="1" si="1301"/>
        <v>Y</v>
      </c>
      <c r="AB10377" s="49">
        <f t="shared" ca="1" si="1302"/>
        <v>6</v>
      </c>
      <c r="AC10377" s="49" t="str">
        <f t="shared" ca="1" si="1303"/>
        <v>Y</v>
      </c>
    </row>
    <row r="10378" spans="1:29" x14ac:dyDescent="0.25">
      <c r="A10378">
        <v>12097</v>
      </c>
      <c r="B10378" s="9">
        <v>43202</v>
      </c>
      <c r="C10378" s="50" t="str">
        <f t="shared" si="1296"/>
        <v>N</v>
      </c>
      <c r="D10378" s="52">
        <f>_xlfn.XLOOKUP(B10378,Cal_Date!B:B,Cal_Date!A:A,0)</f>
        <v>2</v>
      </c>
      <c r="E10378">
        <v>2018</v>
      </c>
      <c r="F10378" t="s">
        <v>124</v>
      </c>
      <c r="G10378" t="s">
        <v>129</v>
      </c>
      <c r="H10378" t="s">
        <v>11</v>
      </c>
      <c r="I10378" t="s">
        <v>11</v>
      </c>
      <c r="J10378" t="s">
        <v>15</v>
      </c>
      <c r="K10378" t="s">
        <v>42</v>
      </c>
      <c r="L10378">
        <v>1</v>
      </c>
      <c r="M10378">
        <v>1010</v>
      </c>
      <c r="O10378" t="s">
        <v>25</v>
      </c>
      <c r="R10378" t="s">
        <v>47</v>
      </c>
      <c r="S10378" s="49" t="str">
        <f t="shared" si="1297"/>
        <v>Card</v>
      </c>
      <c r="T10378" s="3">
        <v>3.5000000000000003E-2</v>
      </c>
      <c r="U10378" s="2">
        <v>2.7</v>
      </c>
      <c r="V10378" s="2">
        <v>0.87</v>
      </c>
      <c r="W10378" s="54">
        <f>_xlfn.XLOOKUP(M10378,Market!A:A,Market!F:F,0)</f>
        <v>0.08</v>
      </c>
      <c r="X10378" s="55">
        <f t="shared" si="1298"/>
        <v>9.4500000000000015E-2</v>
      </c>
      <c r="Y10378" s="55">
        <f t="shared" si="1299"/>
        <v>1.83</v>
      </c>
      <c r="Z10378" s="54">
        <f t="shared" si="1300"/>
        <v>0.67777777777777781</v>
      </c>
      <c r="AA10378" s="49" t="str">
        <f t="shared" ca="1" si="1301"/>
        <v>Y</v>
      </c>
      <c r="AB10378" s="49">
        <f t="shared" ca="1" si="1302"/>
        <v>6</v>
      </c>
      <c r="AC10378" s="49" t="str">
        <f t="shared" ca="1" si="1303"/>
        <v>Y</v>
      </c>
    </row>
    <row r="10379" spans="1:29" x14ac:dyDescent="0.25">
      <c r="A10379">
        <v>12098</v>
      </c>
      <c r="B10379" s="9">
        <v>43202</v>
      </c>
      <c r="C10379" s="50" t="str">
        <f t="shared" si="1296"/>
        <v>N</v>
      </c>
      <c r="D10379" s="52">
        <f>_xlfn.XLOOKUP(B10379,Cal_Date!B:B,Cal_Date!A:A,0)</f>
        <v>2</v>
      </c>
      <c r="E10379">
        <v>2018</v>
      </c>
      <c r="F10379" t="s">
        <v>124</v>
      </c>
      <c r="G10379" t="s">
        <v>129</v>
      </c>
      <c r="H10379" t="s">
        <v>14</v>
      </c>
      <c r="I10379" t="s">
        <v>18</v>
      </c>
      <c r="J10379" t="s">
        <v>15</v>
      </c>
      <c r="K10379" t="s">
        <v>43</v>
      </c>
      <c r="L10379">
        <v>2</v>
      </c>
      <c r="M10379">
        <v>1011</v>
      </c>
      <c r="O10379" t="s">
        <v>25</v>
      </c>
      <c r="R10379" t="s">
        <v>46</v>
      </c>
      <c r="S10379" s="49" t="str">
        <f t="shared" si="1297"/>
        <v>Card</v>
      </c>
      <c r="T10379" s="3">
        <v>0.04</v>
      </c>
      <c r="U10379" s="2">
        <v>10.600000000000001</v>
      </c>
      <c r="V10379" s="2">
        <v>4.2</v>
      </c>
      <c r="W10379" s="54">
        <f>_xlfn.XLOOKUP(M10379,Market!A:A,Market!F:F,0)</f>
        <v>0.06</v>
      </c>
      <c r="X10379" s="55">
        <f t="shared" si="1298"/>
        <v>0.42400000000000004</v>
      </c>
      <c r="Y10379" s="55">
        <f t="shared" si="1299"/>
        <v>6.4000000000000012</v>
      </c>
      <c r="Z10379" s="54">
        <f t="shared" si="1300"/>
        <v>0.60377358490566047</v>
      </c>
      <c r="AA10379" s="49" t="str">
        <f t="shared" ca="1" si="1301"/>
        <v>Y</v>
      </c>
      <c r="AB10379" s="49">
        <f t="shared" ca="1" si="1302"/>
        <v>6</v>
      </c>
      <c r="AC10379" s="49" t="str">
        <f t="shared" ca="1" si="1303"/>
        <v>Y</v>
      </c>
    </row>
    <row r="10380" spans="1:29" x14ac:dyDescent="0.25">
      <c r="A10380">
        <v>12099</v>
      </c>
      <c r="B10380" s="9">
        <v>43202</v>
      </c>
      <c r="C10380" s="50" t="str">
        <f t="shared" si="1296"/>
        <v>N</v>
      </c>
      <c r="D10380" s="52">
        <f>_xlfn.XLOOKUP(B10380,Cal_Date!B:B,Cal_Date!A:A,0)</f>
        <v>2</v>
      </c>
      <c r="E10380">
        <v>2018</v>
      </c>
      <c r="F10380" t="s">
        <v>124</v>
      </c>
      <c r="G10380" t="s">
        <v>129</v>
      </c>
      <c r="H10380" t="s">
        <v>14</v>
      </c>
      <c r="I10380" t="s">
        <v>18</v>
      </c>
      <c r="J10380" t="s">
        <v>15</v>
      </c>
      <c r="K10380" t="s">
        <v>43</v>
      </c>
      <c r="L10380">
        <v>1</v>
      </c>
      <c r="M10380">
        <v>1011</v>
      </c>
      <c r="O10380" t="s">
        <v>25</v>
      </c>
      <c r="R10380" t="s">
        <v>46</v>
      </c>
      <c r="S10380" s="49" t="str">
        <f t="shared" si="1297"/>
        <v>Card</v>
      </c>
      <c r="T10380" s="3">
        <v>0.04</v>
      </c>
      <c r="U10380" s="2">
        <v>5.3000000000000007</v>
      </c>
      <c r="V10380" s="2">
        <v>2.2200000000000002</v>
      </c>
      <c r="W10380" s="54">
        <f>_xlfn.XLOOKUP(M10380,Market!A:A,Market!F:F,0)</f>
        <v>0.06</v>
      </c>
      <c r="X10380" s="55">
        <f t="shared" si="1298"/>
        <v>0.21200000000000002</v>
      </c>
      <c r="Y10380" s="55">
        <f t="shared" si="1299"/>
        <v>3.0800000000000005</v>
      </c>
      <c r="Z10380" s="54">
        <f t="shared" si="1300"/>
        <v>0.5811320754716981</v>
      </c>
      <c r="AA10380" s="49" t="str">
        <f t="shared" ca="1" si="1301"/>
        <v>Y</v>
      </c>
      <c r="AB10380" s="49">
        <f t="shared" ca="1" si="1302"/>
        <v>6</v>
      </c>
      <c r="AC10380" s="49" t="str">
        <f t="shared" ca="1" si="1303"/>
        <v>Y</v>
      </c>
    </row>
    <row r="10381" spans="1:29" x14ac:dyDescent="0.25">
      <c r="A10381">
        <v>12100</v>
      </c>
      <c r="B10381" s="9">
        <v>43202</v>
      </c>
      <c r="C10381" s="50" t="str">
        <f t="shared" si="1296"/>
        <v>N</v>
      </c>
      <c r="D10381" s="52">
        <f>_xlfn.XLOOKUP(B10381,Cal_Date!B:B,Cal_Date!A:A,0)</f>
        <v>2</v>
      </c>
      <c r="E10381">
        <v>2018</v>
      </c>
      <c r="F10381" t="s">
        <v>124</v>
      </c>
      <c r="G10381" t="s">
        <v>129</v>
      </c>
      <c r="H10381" t="s">
        <v>11</v>
      </c>
      <c r="I10381" t="s">
        <v>11</v>
      </c>
      <c r="J10381" t="s">
        <v>15</v>
      </c>
      <c r="K10381" t="s">
        <v>42</v>
      </c>
      <c r="L10381">
        <v>1</v>
      </c>
      <c r="M10381">
        <v>1011</v>
      </c>
      <c r="O10381" t="s">
        <v>25</v>
      </c>
      <c r="R10381" t="s">
        <v>44</v>
      </c>
      <c r="S10381" s="49" t="str">
        <f t="shared" si="1297"/>
        <v>Card</v>
      </c>
      <c r="T10381" s="3">
        <v>0.03</v>
      </c>
      <c r="U10381" s="2">
        <v>2.6500000000000004</v>
      </c>
      <c r="V10381" s="2">
        <v>0.87</v>
      </c>
      <c r="W10381" s="54">
        <f>_xlfn.XLOOKUP(M10381,Market!A:A,Market!F:F,0)</f>
        <v>0.06</v>
      </c>
      <c r="X10381" s="55">
        <f t="shared" si="1298"/>
        <v>7.9500000000000001E-2</v>
      </c>
      <c r="Y10381" s="55">
        <f t="shared" si="1299"/>
        <v>1.7800000000000002</v>
      </c>
      <c r="Z10381" s="54">
        <f t="shared" si="1300"/>
        <v>0.67169811320754713</v>
      </c>
      <c r="AA10381" s="49" t="str">
        <f t="shared" ca="1" si="1301"/>
        <v>Y</v>
      </c>
      <c r="AB10381" s="49">
        <f t="shared" ca="1" si="1302"/>
        <v>6</v>
      </c>
      <c r="AC10381" s="49" t="str">
        <f t="shared" ca="1" si="1303"/>
        <v>Y</v>
      </c>
    </row>
    <row r="10382" spans="1:29" x14ac:dyDescent="0.25">
      <c r="A10382">
        <v>12101</v>
      </c>
      <c r="B10382" s="9">
        <v>43202</v>
      </c>
      <c r="C10382" s="50" t="str">
        <f t="shared" si="1296"/>
        <v>N</v>
      </c>
      <c r="D10382" s="52">
        <f>_xlfn.XLOOKUP(B10382,Cal_Date!B:B,Cal_Date!A:A,0)</f>
        <v>2</v>
      </c>
      <c r="E10382">
        <v>2018</v>
      </c>
      <c r="F10382" t="s">
        <v>124</v>
      </c>
      <c r="G10382" t="s">
        <v>129</v>
      </c>
      <c r="H10382" t="s">
        <v>48</v>
      </c>
      <c r="I10382" t="s">
        <v>18</v>
      </c>
      <c r="J10382" t="s">
        <v>10</v>
      </c>
      <c r="K10382" t="s">
        <v>43</v>
      </c>
      <c r="L10382">
        <v>1</v>
      </c>
      <c r="M10382">
        <v>1001</v>
      </c>
      <c r="O10382" t="s">
        <v>25</v>
      </c>
      <c r="R10382" t="s">
        <v>46</v>
      </c>
      <c r="S10382" s="49" t="str">
        <f t="shared" si="1297"/>
        <v>Card</v>
      </c>
      <c r="T10382" s="3">
        <v>0.04</v>
      </c>
      <c r="U10382" s="2">
        <v>7.42</v>
      </c>
      <c r="V10382" s="2">
        <v>1.46</v>
      </c>
      <c r="W10382" s="54">
        <f>_xlfn.XLOOKUP(M10382,Market!A:A,Market!F:F,0)</f>
        <v>0.06</v>
      </c>
      <c r="X10382" s="55">
        <f t="shared" si="1298"/>
        <v>0.29680000000000001</v>
      </c>
      <c r="Y10382" s="55">
        <f t="shared" si="1299"/>
        <v>5.96</v>
      </c>
      <c r="Z10382" s="54">
        <f t="shared" si="1300"/>
        <v>0.80323450134770891</v>
      </c>
      <c r="AA10382" s="49" t="str">
        <f t="shared" ca="1" si="1301"/>
        <v>Y</v>
      </c>
      <c r="AB10382" s="49">
        <f t="shared" ca="1" si="1302"/>
        <v>6</v>
      </c>
      <c r="AC10382" s="49" t="str">
        <f t="shared" ca="1" si="1303"/>
        <v>Y</v>
      </c>
    </row>
    <row r="10383" spans="1:29" x14ac:dyDescent="0.25">
      <c r="A10383">
        <v>12102</v>
      </c>
      <c r="B10383" s="9">
        <v>43202</v>
      </c>
      <c r="C10383" s="50" t="str">
        <f t="shared" si="1296"/>
        <v>N</v>
      </c>
      <c r="D10383" s="52">
        <f>_xlfn.XLOOKUP(B10383,Cal_Date!B:B,Cal_Date!A:A,0)</f>
        <v>2</v>
      </c>
      <c r="E10383">
        <v>2018</v>
      </c>
      <c r="F10383" t="s">
        <v>124</v>
      </c>
      <c r="G10383" t="s">
        <v>129</v>
      </c>
      <c r="H10383" t="s">
        <v>11</v>
      </c>
      <c r="I10383" t="s">
        <v>11</v>
      </c>
      <c r="J10383" t="s">
        <v>15</v>
      </c>
      <c r="K10383" t="s">
        <v>42</v>
      </c>
      <c r="L10383">
        <v>1</v>
      </c>
      <c r="M10383">
        <v>1000</v>
      </c>
      <c r="O10383" t="s">
        <v>25</v>
      </c>
      <c r="R10383" t="s">
        <v>47</v>
      </c>
      <c r="S10383" s="49" t="str">
        <f t="shared" si="1297"/>
        <v>Card</v>
      </c>
      <c r="T10383" s="3">
        <v>3.5000000000000003E-2</v>
      </c>
      <c r="U10383" s="2">
        <v>2.7</v>
      </c>
      <c r="V10383" s="2">
        <v>0.87</v>
      </c>
      <c r="W10383" s="54">
        <f>_xlfn.XLOOKUP(M10383,Market!A:A,Market!F:F,0)</f>
        <v>0.08</v>
      </c>
      <c r="X10383" s="55">
        <f t="shared" si="1298"/>
        <v>9.4500000000000015E-2</v>
      </c>
      <c r="Y10383" s="55">
        <f t="shared" si="1299"/>
        <v>1.83</v>
      </c>
      <c r="Z10383" s="54">
        <f t="shared" si="1300"/>
        <v>0.67777777777777781</v>
      </c>
      <c r="AA10383" s="49" t="str">
        <f t="shared" ca="1" si="1301"/>
        <v>Y</v>
      </c>
      <c r="AB10383" s="49">
        <f t="shared" ca="1" si="1302"/>
        <v>6</v>
      </c>
      <c r="AC10383" s="49" t="str">
        <f t="shared" ca="1" si="1303"/>
        <v>Y</v>
      </c>
    </row>
    <row r="10384" spans="1:29" x14ac:dyDescent="0.25">
      <c r="A10384">
        <v>12103</v>
      </c>
      <c r="B10384" s="9">
        <v>43202</v>
      </c>
      <c r="C10384" s="50" t="str">
        <f t="shared" si="1296"/>
        <v>N</v>
      </c>
      <c r="D10384" s="52">
        <f>_xlfn.XLOOKUP(B10384,Cal_Date!B:B,Cal_Date!A:A,0)</f>
        <v>2</v>
      </c>
      <c r="E10384">
        <v>2018</v>
      </c>
      <c r="F10384" t="s">
        <v>124</v>
      </c>
      <c r="G10384" t="s">
        <v>129</v>
      </c>
      <c r="H10384" t="s">
        <v>11</v>
      </c>
      <c r="I10384" t="s">
        <v>11</v>
      </c>
      <c r="J10384" t="s">
        <v>15</v>
      </c>
      <c r="K10384" t="s">
        <v>42</v>
      </c>
      <c r="L10384">
        <v>1</v>
      </c>
      <c r="M10384">
        <v>1000</v>
      </c>
      <c r="O10384" t="s">
        <v>25</v>
      </c>
      <c r="R10384" t="s">
        <v>46</v>
      </c>
      <c r="S10384" s="49" t="str">
        <f t="shared" si="1297"/>
        <v>Card</v>
      </c>
      <c r="T10384" s="3">
        <v>0.04</v>
      </c>
      <c r="U10384" s="2">
        <v>2.7</v>
      </c>
      <c r="V10384" s="2">
        <v>0.87</v>
      </c>
      <c r="W10384" s="54">
        <f>_xlfn.XLOOKUP(M10384,Market!A:A,Market!F:F,0)</f>
        <v>0.08</v>
      </c>
      <c r="X10384" s="55">
        <f t="shared" si="1298"/>
        <v>0.10800000000000001</v>
      </c>
      <c r="Y10384" s="55">
        <f t="shared" si="1299"/>
        <v>1.83</v>
      </c>
      <c r="Z10384" s="54">
        <f t="shared" si="1300"/>
        <v>0.67777777777777781</v>
      </c>
      <c r="AA10384" s="49" t="str">
        <f t="shared" ca="1" si="1301"/>
        <v>Y</v>
      </c>
      <c r="AB10384" s="49">
        <f t="shared" ca="1" si="1302"/>
        <v>6</v>
      </c>
      <c r="AC10384" s="49" t="str">
        <f t="shared" ca="1" si="1303"/>
        <v>Y</v>
      </c>
    </row>
    <row r="10385" spans="1:29" x14ac:dyDescent="0.25">
      <c r="A10385">
        <v>12104</v>
      </c>
      <c r="B10385" s="9">
        <v>43202</v>
      </c>
      <c r="C10385" s="50" t="str">
        <f t="shared" si="1296"/>
        <v>N</v>
      </c>
      <c r="D10385" s="52">
        <f>_xlfn.XLOOKUP(B10385,Cal_Date!B:B,Cal_Date!A:A,0)</f>
        <v>2</v>
      </c>
      <c r="E10385">
        <v>2018</v>
      </c>
      <c r="F10385" t="s">
        <v>124</v>
      </c>
      <c r="G10385" t="s">
        <v>129</v>
      </c>
      <c r="H10385" t="s">
        <v>11</v>
      </c>
      <c r="I10385" t="s">
        <v>11</v>
      </c>
      <c r="J10385" t="s">
        <v>15</v>
      </c>
      <c r="K10385" t="s">
        <v>42</v>
      </c>
      <c r="L10385">
        <v>2</v>
      </c>
      <c r="M10385">
        <v>1002</v>
      </c>
      <c r="O10385" t="s">
        <v>28</v>
      </c>
      <c r="R10385" t="s">
        <v>46</v>
      </c>
      <c r="S10385" s="49" t="str">
        <f t="shared" si="1297"/>
        <v>Card</v>
      </c>
      <c r="T10385" s="3">
        <v>0.04</v>
      </c>
      <c r="U10385" s="2">
        <v>5.3000000000000007</v>
      </c>
      <c r="V10385" s="2">
        <v>1.74</v>
      </c>
      <c r="W10385" s="54">
        <f>_xlfn.XLOOKUP(M10385,Market!A:A,Market!F:F,0)</f>
        <v>0.06</v>
      </c>
      <c r="X10385" s="55">
        <f t="shared" si="1298"/>
        <v>0.21200000000000002</v>
      </c>
      <c r="Y10385" s="55">
        <f t="shared" si="1299"/>
        <v>3.5600000000000005</v>
      </c>
      <c r="Z10385" s="54">
        <f t="shared" si="1300"/>
        <v>0.67169811320754713</v>
      </c>
      <c r="AA10385" s="49" t="str">
        <f t="shared" ca="1" si="1301"/>
        <v>Y</v>
      </c>
      <c r="AB10385" s="49">
        <f t="shared" ca="1" si="1302"/>
        <v>6</v>
      </c>
      <c r="AC10385" s="49" t="str">
        <f t="shared" ca="1" si="1303"/>
        <v>Y</v>
      </c>
    </row>
    <row r="10386" spans="1:29" x14ac:dyDescent="0.25">
      <c r="A10386">
        <v>12105</v>
      </c>
      <c r="B10386" s="9">
        <v>43202</v>
      </c>
      <c r="C10386" s="50" t="str">
        <f t="shared" si="1296"/>
        <v>N</v>
      </c>
      <c r="D10386" s="52">
        <f>_xlfn.XLOOKUP(B10386,Cal_Date!B:B,Cal_Date!A:A,0)</f>
        <v>2</v>
      </c>
      <c r="E10386">
        <v>2018</v>
      </c>
      <c r="F10386" t="s">
        <v>124</v>
      </c>
      <c r="G10386" t="s">
        <v>129</v>
      </c>
      <c r="H10386" t="s">
        <v>14</v>
      </c>
      <c r="I10386" t="s">
        <v>18</v>
      </c>
      <c r="J10386" t="s">
        <v>15</v>
      </c>
      <c r="K10386" t="s">
        <v>43</v>
      </c>
      <c r="L10386">
        <v>2</v>
      </c>
      <c r="M10386">
        <v>1003</v>
      </c>
      <c r="O10386" t="s">
        <v>25</v>
      </c>
      <c r="R10386" t="s">
        <v>46</v>
      </c>
      <c r="S10386" s="49" t="str">
        <f t="shared" si="1297"/>
        <v>Card</v>
      </c>
      <c r="T10386" s="3">
        <v>0.04</v>
      </c>
      <c r="U10386" s="2">
        <v>10.600000000000001</v>
      </c>
      <c r="V10386" s="2">
        <v>4.2</v>
      </c>
      <c r="W10386" s="54">
        <f>_xlfn.XLOOKUP(M10386,Market!A:A,Market!F:F,0)</f>
        <v>0.06</v>
      </c>
      <c r="X10386" s="55">
        <f t="shared" si="1298"/>
        <v>0.42400000000000004</v>
      </c>
      <c r="Y10386" s="55">
        <f t="shared" si="1299"/>
        <v>6.4000000000000012</v>
      </c>
      <c r="Z10386" s="54">
        <f t="shared" si="1300"/>
        <v>0.60377358490566047</v>
      </c>
      <c r="AA10386" s="49" t="str">
        <f t="shared" ca="1" si="1301"/>
        <v>Y</v>
      </c>
      <c r="AB10386" s="49">
        <f t="shared" ca="1" si="1302"/>
        <v>6</v>
      </c>
      <c r="AC10386" s="49" t="str">
        <f t="shared" ca="1" si="1303"/>
        <v>Y</v>
      </c>
    </row>
    <row r="10387" spans="1:29" x14ac:dyDescent="0.25">
      <c r="A10387">
        <v>12106</v>
      </c>
      <c r="B10387" s="9">
        <v>43202</v>
      </c>
      <c r="C10387" s="50" t="str">
        <f t="shared" si="1296"/>
        <v>N</v>
      </c>
      <c r="D10387" s="52">
        <f>_xlfn.XLOOKUP(B10387,Cal_Date!B:B,Cal_Date!A:A,0)</f>
        <v>2</v>
      </c>
      <c r="E10387">
        <v>2018</v>
      </c>
      <c r="F10387" t="s">
        <v>124</v>
      </c>
      <c r="G10387" t="s">
        <v>129</v>
      </c>
      <c r="H10387" t="s">
        <v>11</v>
      </c>
      <c r="I10387" t="s">
        <v>11</v>
      </c>
      <c r="J10387" t="s">
        <v>15</v>
      </c>
      <c r="K10387" t="s">
        <v>42</v>
      </c>
      <c r="L10387">
        <v>1</v>
      </c>
      <c r="M10387">
        <v>1005</v>
      </c>
      <c r="O10387" t="s">
        <v>25</v>
      </c>
      <c r="R10387" t="s">
        <v>44</v>
      </c>
      <c r="S10387" s="49" t="str">
        <f t="shared" si="1297"/>
        <v>Card</v>
      </c>
      <c r="T10387" s="3">
        <v>0.03</v>
      </c>
      <c r="U10387" s="2">
        <v>2.7225000000000001</v>
      </c>
      <c r="V10387" s="2">
        <v>0.87</v>
      </c>
      <c r="W10387" s="54">
        <f>_xlfn.XLOOKUP(M10387,Market!A:A,Market!F:F,0)</f>
        <v>8.8999999999999996E-2</v>
      </c>
      <c r="X10387" s="55">
        <f t="shared" si="1298"/>
        <v>8.1674999999999998E-2</v>
      </c>
      <c r="Y10387" s="55">
        <f t="shared" si="1299"/>
        <v>1.8525</v>
      </c>
      <c r="Z10387" s="54">
        <f t="shared" si="1300"/>
        <v>0.68044077134986225</v>
      </c>
      <c r="AA10387" s="49" t="str">
        <f t="shared" ca="1" si="1301"/>
        <v>Y</v>
      </c>
      <c r="AB10387" s="49">
        <f t="shared" ca="1" si="1302"/>
        <v>6</v>
      </c>
      <c r="AC10387" s="49" t="str">
        <f t="shared" ca="1" si="1303"/>
        <v>Y</v>
      </c>
    </row>
    <row r="10388" spans="1:29" x14ac:dyDescent="0.25">
      <c r="A10388">
        <v>12107</v>
      </c>
      <c r="B10388" s="9">
        <v>43202</v>
      </c>
      <c r="C10388" s="50" t="str">
        <f t="shared" si="1296"/>
        <v>N</v>
      </c>
      <c r="D10388" s="52">
        <f>_xlfn.XLOOKUP(B10388,Cal_Date!B:B,Cal_Date!A:A,0)</f>
        <v>2</v>
      </c>
      <c r="E10388">
        <v>2018</v>
      </c>
      <c r="F10388" t="s">
        <v>124</v>
      </c>
      <c r="G10388" t="s">
        <v>129</v>
      </c>
      <c r="H10388" t="s">
        <v>48</v>
      </c>
      <c r="I10388" t="s">
        <v>18</v>
      </c>
      <c r="J10388" t="s">
        <v>10</v>
      </c>
      <c r="K10388" t="s">
        <v>43</v>
      </c>
      <c r="L10388">
        <v>1</v>
      </c>
      <c r="M10388">
        <v>1005</v>
      </c>
      <c r="O10388" t="s">
        <v>25</v>
      </c>
      <c r="R10388" t="s">
        <v>47</v>
      </c>
      <c r="S10388" s="49" t="str">
        <f t="shared" si="1297"/>
        <v>Card</v>
      </c>
      <c r="T10388" s="3">
        <v>3.5000000000000003E-2</v>
      </c>
      <c r="U10388" s="2">
        <v>7.6229999999999993</v>
      </c>
      <c r="V10388" s="2">
        <v>1.46</v>
      </c>
      <c r="W10388" s="54">
        <f>_xlfn.XLOOKUP(M10388,Market!A:A,Market!F:F,0)</f>
        <v>8.8999999999999996E-2</v>
      </c>
      <c r="X10388" s="55">
        <f t="shared" si="1298"/>
        <v>0.26680500000000001</v>
      </c>
      <c r="Y10388" s="55">
        <f t="shared" si="1299"/>
        <v>6.1629999999999994</v>
      </c>
      <c r="Z10388" s="54">
        <f t="shared" si="1300"/>
        <v>0.80847435392889933</v>
      </c>
      <c r="AA10388" s="49" t="str">
        <f t="shared" ca="1" si="1301"/>
        <v>Y</v>
      </c>
      <c r="AB10388" s="49">
        <f t="shared" ca="1" si="1302"/>
        <v>6</v>
      </c>
      <c r="AC10388" s="49" t="str">
        <f t="shared" ca="1" si="1303"/>
        <v>Y</v>
      </c>
    </row>
    <row r="10389" spans="1:29" x14ac:dyDescent="0.25">
      <c r="A10389">
        <v>12108</v>
      </c>
      <c r="B10389" s="9">
        <v>43202</v>
      </c>
      <c r="C10389" s="50" t="str">
        <f t="shared" si="1296"/>
        <v>N</v>
      </c>
      <c r="D10389" s="52">
        <f>_xlfn.XLOOKUP(B10389,Cal_Date!B:B,Cal_Date!A:A,0)</f>
        <v>2</v>
      </c>
      <c r="E10389">
        <v>2018</v>
      </c>
      <c r="F10389" t="s">
        <v>124</v>
      </c>
      <c r="G10389" t="s">
        <v>129</v>
      </c>
      <c r="H10389" t="s">
        <v>11</v>
      </c>
      <c r="I10389" t="s">
        <v>18</v>
      </c>
      <c r="J10389" t="s">
        <v>15</v>
      </c>
      <c r="K10389" t="s">
        <v>42</v>
      </c>
      <c r="L10389">
        <v>1</v>
      </c>
      <c r="M10389">
        <v>1006</v>
      </c>
      <c r="O10389" t="s">
        <v>28</v>
      </c>
      <c r="R10389" t="s">
        <v>44</v>
      </c>
      <c r="S10389" s="49" t="str">
        <f t="shared" si="1297"/>
        <v>Card</v>
      </c>
      <c r="T10389" s="3">
        <v>0.03</v>
      </c>
      <c r="U10389" s="2">
        <v>2.7225000000000001</v>
      </c>
      <c r="V10389" s="2">
        <v>1.4</v>
      </c>
      <c r="W10389" s="54">
        <f>_xlfn.XLOOKUP(M10389,Market!A:A,Market!F:F,0)</f>
        <v>8.8999999999999996E-2</v>
      </c>
      <c r="X10389" s="55">
        <f t="shared" si="1298"/>
        <v>8.1674999999999998E-2</v>
      </c>
      <c r="Y10389" s="55">
        <f t="shared" si="1299"/>
        <v>1.3225000000000002</v>
      </c>
      <c r="Z10389" s="54">
        <f t="shared" si="1300"/>
        <v>0.48576675849403128</v>
      </c>
      <c r="AA10389" s="49" t="str">
        <f t="shared" ca="1" si="1301"/>
        <v>Y</v>
      </c>
      <c r="AB10389" s="49">
        <f t="shared" ca="1" si="1302"/>
        <v>6</v>
      </c>
      <c r="AC10389" s="49" t="str">
        <f t="shared" ca="1" si="1303"/>
        <v>Y</v>
      </c>
    </row>
    <row r="10390" spans="1:29" x14ac:dyDescent="0.25">
      <c r="A10390">
        <v>12109</v>
      </c>
      <c r="B10390" s="9">
        <v>43202</v>
      </c>
      <c r="C10390" s="50" t="str">
        <f t="shared" si="1296"/>
        <v>N</v>
      </c>
      <c r="D10390" s="52">
        <f>_xlfn.XLOOKUP(B10390,Cal_Date!B:B,Cal_Date!A:A,0)</f>
        <v>2</v>
      </c>
      <c r="E10390">
        <v>2018</v>
      </c>
      <c r="F10390" t="s">
        <v>124</v>
      </c>
      <c r="G10390" t="s">
        <v>129</v>
      </c>
      <c r="H10390" t="s">
        <v>11</v>
      </c>
      <c r="I10390" t="s">
        <v>11</v>
      </c>
      <c r="J10390" t="s">
        <v>15</v>
      </c>
      <c r="K10390" t="s">
        <v>42</v>
      </c>
      <c r="L10390">
        <v>2</v>
      </c>
      <c r="M10390">
        <v>1007</v>
      </c>
      <c r="O10390" t="s">
        <v>28</v>
      </c>
      <c r="R10390" t="s">
        <v>47</v>
      </c>
      <c r="S10390" s="49" t="str">
        <f t="shared" si="1297"/>
        <v>Card</v>
      </c>
      <c r="T10390" s="3">
        <v>3.5000000000000003E-2</v>
      </c>
      <c r="U10390" s="2">
        <v>5.4450000000000003</v>
      </c>
      <c r="V10390" s="2">
        <v>1.74</v>
      </c>
      <c r="W10390" s="54">
        <f>_xlfn.XLOOKUP(M10390,Market!A:A,Market!F:F,0)</f>
        <v>8.8999999999999996E-2</v>
      </c>
      <c r="X10390" s="55">
        <f t="shared" si="1298"/>
        <v>0.19057500000000002</v>
      </c>
      <c r="Y10390" s="55">
        <f t="shared" si="1299"/>
        <v>3.7050000000000001</v>
      </c>
      <c r="Z10390" s="54">
        <f t="shared" si="1300"/>
        <v>0.68044077134986225</v>
      </c>
      <c r="AA10390" s="49" t="str">
        <f t="shared" ca="1" si="1301"/>
        <v>Y</v>
      </c>
      <c r="AB10390" s="49">
        <f t="shared" ca="1" si="1302"/>
        <v>6</v>
      </c>
      <c r="AC10390" s="49" t="str">
        <f t="shared" ca="1" si="1303"/>
        <v>Y</v>
      </c>
    </row>
    <row r="10391" spans="1:29" x14ac:dyDescent="0.25">
      <c r="A10391">
        <v>12110</v>
      </c>
      <c r="B10391" s="9">
        <v>43202</v>
      </c>
      <c r="C10391" s="50" t="str">
        <f t="shared" si="1296"/>
        <v>N</v>
      </c>
      <c r="D10391" s="52">
        <f>_xlfn.XLOOKUP(B10391,Cal_Date!B:B,Cal_Date!A:A,0)</f>
        <v>2</v>
      </c>
      <c r="E10391">
        <v>2018</v>
      </c>
      <c r="F10391" t="s">
        <v>124</v>
      </c>
      <c r="G10391" t="s">
        <v>129</v>
      </c>
      <c r="H10391" t="s">
        <v>11</v>
      </c>
      <c r="I10391" t="s">
        <v>11</v>
      </c>
      <c r="J10391" t="s">
        <v>15</v>
      </c>
      <c r="K10391" t="s">
        <v>42</v>
      </c>
      <c r="L10391">
        <v>1</v>
      </c>
      <c r="M10391">
        <v>1008</v>
      </c>
      <c r="O10391" t="s">
        <v>28</v>
      </c>
      <c r="R10391" t="s">
        <v>44</v>
      </c>
      <c r="S10391" s="49" t="str">
        <f t="shared" si="1297"/>
        <v>Card</v>
      </c>
      <c r="T10391" s="3">
        <v>0.03</v>
      </c>
      <c r="U10391" s="2">
        <v>2.7225000000000001</v>
      </c>
      <c r="V10391" s="2">
        <v>0.87</v>
      </c>
      <c r="W10391" s="54">
        <f>_xlfn.XLOOKUP(M10391,Market!A:A,Market!F:F,0)</f>
        <v>8.8999999999999996E-2</v>
      </c>
      <c r="X10391" s="55">
        <f t="shared" si="1298"/>
        <v>8.1674999999999998E-2</v>
      </c>
      <c r="Y10391" s="55">
        <f t="shared" si="1299"/>
        <v>1.8525</v>
      </c>
      <c r="Z10391" s="54">
        <f t="shared" si="1300"/>
        <v>0.68044077134986225</v>
      </c>
      <c r="AA10391" s="49" t="str">
        <f t="shared" ca="1" si="1301"/>
        <v>Y</v>
      </c>
      <c r="AB10391" s="49">
        <f t="shared" ca="1" si="1302"/>
        <v>6</v>
      </c>
      <c r="AC10391" s="49" t="str">
        <f t="shared" ca="1" si="1303"/>
        <v>Y</v>
      </c>
    </row>
    <row r="10392" spans="1:29" x14ac:dyDescent="0.25">
      <c r="A10392">
        <v>12111</v>
      </c>
      <c r="B10392" s="9">
        <v>43202</v>
      </c>
      <c r="C10392" s="50" t="str">
        <f t="shared" si="1296"/>
        <v>N</v>
      </c>
      <c r="D10392" s="52">
        <f>_xlfn.XLOOKUP(B10392,Cal_Date!B:B,Cal_Date!A:A,0)</f>
        <v>2</v>
      </c>
      <c r="E10392">
        <v>2018</v>
      </c>
      <c r="F10392" t="s">
        <v>124</v>
      </c>
      <c r="G10392" t="s">
        <v>129</v>
      </c>
      <c r="H10392" t="s">
        <v>11</v>
      </c>
      <c r="I10392" t="s">
        <v>18</v>
      </c>
      <c r="J10392" t="s">
        <v>15</v>
      </c>
      <c r="K10392" t="s">
        <v>42</v>
      </c>
      <c r="L10392">
        <v>2</v>
      </c>
      <c r="M10392">
        <v>1009</v>
      </c>
      <c r="O10392" t="s">
        <v>28</v>
      </c>
      <c r="R10392" t="s">
        <v>46</v>
      </c>
      <c r="S10392" s="49" t="str">
        <f t="shared" si="1297"/>
        <v>Card</v>
      </c>
      <c r="T10392" s="3">
        <v>0.04</v>
      </c>
      <c r="U10392" s="2">
        <v>5.4450000000000003</v>
      </c>
      <c r="V10392" s="2">
        <v>2.8</v>
      </c>
      <c r="W10392" s="54">
        <f>_xlfn.XLOOKUP(M10392,Market!A:A,Market!F:F,0)</f>
        <v>8.8999999999999996E-2</v>
      </c>
      <c r="X10392" s="55">
        <f t="shared" si="1298"/>
        <v>0.21780000000000002</v>
      </c>
      <c r="Y10392" s="55">
        <f t="shared" si="1299"/>
        <v>2.6450000000000005</v>
      </c>
      <c r="Z10392" s="54">
        <f t="shared" si="1300"/>
        <v>0.48576675849403128</v>
      </c>
      <c r="AA10392" s="49" t="str">
        <f t="shared" ca="1" si="1301"/>
        <v>Y</v>
      </c>
      <c r="AB10392" s="49">
        <f t="shared" ca="1" si="1302"/>
        <v>6</v>
      </c>
      <c r="AC10392" s="49" t="str">
        <f t="shared" ca="1" si="1303"/>
        <v>Y</v>
      </c>
    </row>
    <row r="10393" spans="1:29" x14ac:dyDescent="0.25">
      <c r="A10393">
        <v>12112</v>
      </c>
      <c r="B10393" s="9">
        <v>43202</v>
      </c>
      <c r="C10393" s="50" t="str">
        <f t="shared" si="1296"/>
        <v>N</v>
      </c>
      <c r="D10393" s="52">
        <f>_xlfn.XLOOKUP(B10393,Cal_Date!B:B,Cal_Date!A:A,0)</f>
        <v>2</v>
      </c>
      <c r="E10393">
        <v>2018</v>
      </c>
      <c r="F10393" t="s">
        <v>124</v>
      </c>
      <c r="G10393" t="s">
        <v>129</v>
      </c>
      <c r="H10393" t="s">
        <v>11</v>
      </c>
      <c r="I10393" t="s">
        <v>11</v>
      </c>
      <c r="J10393" t="s">
        <v>15</v>
      </c>
      <c r="K10393" t="s">
        <v>42</v>
      </c>
      <c r="L10393">
        <v>1</v>
      </c>
      <c r="M10393">
        <v>1006</v>
      </c>
      <c r="O10393" t="s">
        <v>28</v>
      </c>
      <c r="R10393" t="s">
        <v>46</v>
      </c>
      <c r="S10393" s="49" t="str">
        <f t="shared" si="1297"/>
        <v>Card</v>
      </c>
      <c r="T10393" s="3">
        <v>0.04</v>
      </c>
      <c r="U10393" s="2">
        <v>2.7225000000000001</v>
      </c>
      <c r="V10393" s="2">
        <v>0.87</v>
      </c>
      <c r="W10393" s="54">
        <f>_xlfn.XLOOKUP(M10393,Market!A:A,Market!F:F,0)</f>
        <v>8.8999999999999996E-2</v>
      </c>
      <c r="X10393" s="55">
        <f t="shared" si="1298"/>
        <v>0.10890000000000001</v>
      </c>
      <c r="Y10393" s="55">
        <f t="shared" si="1299"/>
        <v>1.8525</v>
      </c>
      <c r="Z10393" s="54">
        <f t="shared" si="1300"/>
        <v>0.68044077134986225</v>
      </c>
      <c r="AA10393" s="49" t="str">
        <f t="shared" ca="1" si="1301"/>
        <v>Y</v>
      </c>
      <c r="AB10393" s="49">
        <f t="shared" ca="1" si="1302"/>
        <v>6</v>
      </c>
      <c r="AC10393" s="49" t="str">
        <f t="shared" ca="1" si="1303"/>
        <v>Y</v>
      </c>
    </row>
    <row r="10394" spans="1:29" x14ac:dyDescent="0.25">
      <c r="A10394">
        <v>12113</v>
      </c>
      <c r="B10394" s="9">
        <v>43202</v>
      </c>
      <c r="C10394" s="50" t="str">
        <f t="shared" si="1296"/>
        <v>N</v>
      </c>
      <c r="D10394" s="52">
        <f>_xlfn.XLOOKUP(B10394,Cal_Date!B:B,Cal_Date!A:A,0)</f>
        <v>2</v>
      </c>
      <c r="E10394">
        <v>2018</v>
      </c>
      <c r="F10394" t="s">
        <v>124</v>
      </c>
      <c r="G10394" t="s">
        <v>129</v>
      </c>
      <c r="H10394" t="s">
        <v>11</v>
      </c>
      <c r="I10394" t="s">
        <v>18</v>
      </c>
      <c r="J10394" t="s">
        <v>15</v>
      </c>
      <c r="K10394" t="s">
        <v>42</v>
      </c>
      <c r="L10394">
        <v>2</v>
      </c>
      <c r="M10394">
        <v>1007</v>
      </c>
      <c r="O10394" t="s">
        <v>28</v>
      </c>
      <c r="R10394" t="s">
        <v>46</v>
      </c>
      <c r="S10394" s="49" t="str">
        <f t="shared" si="1297"/>
        <v>Card</v>
      </c>
      <c r="T10394" s="3">
        <v>0.04</v>
      </c>
      <c r="U10394" s="2">
        <v>5.4450000000000003</v>
      </c>
      <c r="V10394" s="2">
        <v>2.8</v>
      </c>
      <c r="W10394" s="54">
        <f>_xlfn.XLOOKUP(M10394,Market!A:A,Market!F:F,0)</f>
        <v>8.8999999999999996E-2</v>
      </c>
      <c r="X10394" s="55">
        <f t="shared" si="1298"/>
        <v>0.21780000000000002</v>
      </c>
      <c r="Y10394" s="55">
        <f t="shared" si="1299"/>
        <v>2.6450000000000005</v>
      </c>
      <c r="Z10394" s="54">
        <f t="shared" si="1300"/>
        <v>0.48576675849403128</v>
      </c>
      <c r="AA10394" s="49" t="str">
        <f t="shared" ca="1" si="1301"/>
        <v>Y</v>
      </c>
      <c r="AB10394" s="49">
        <f t="shared" ca="1" si="1302"/>
        <v>6</v>
      </c>
      <c r="AC10394" s="49" t="str">
        <f t="shared" ca="1" si="1303"/>
        <v>Y</v>
      </c>
    </row>
    <row r="10395" spans="1:29" x14ac:dyDescent="0.25">
      <c r="A10395">
        <v>12114</v>
      </c>
      <c r="B10395" s="9">
        <v>43202</v>
      </c>
      <c r="C10395" s="50" t="str">
        <f t="shared" si="1296"/>
        <v>N</v>
      </c>
      <c r="D10395" s="52">
        <f>_xlfn.XLOOKUP(B10395,Cal_Date!B:B,Cal_Date!A:A,0)</f>
        <v>2</v>
      </c>
      <c r="E10395">
        <v>2018</v>
      </c>
      <c r="F10395" t="s">
        <v>124</v>
      </c>
      <c r="G10395" t="s">
        <v>129</v>
      </c>
      <c r="H10395" t="s">
        <v>11</v>
      </c>
      <c r="I10395" t="s">
        <v>11</v>
      </c>
      <c r="J10395" t="s">
        <v>15</v>
      </c>
      <c r="K10395" t="s">
        <v>42</v>
      </c>
      <c r="L10395">
        <v>1</v>
      </c>
      <c r="M10395">
        <v>1007</v>
      </c>
      <c r="O10395" t="s">
        <v>28</v>
      </c>
      <c r="R10395" t="s">
        <v>46</v>
      </c>
      <c r="S10395" s="49" t="str">
        <f t="shared" si="1297"/>
        <v>Card</v>
      </c>
      <c r="T10395" s="3">
        <v>0.04</v>
      </c>
      <c r="U10395" s="2">
        <v>2.7225000000000001</v>
      </c>
      <c r="V10395" s="2">
        <v>0.87</v>
      </c>
      <c r="W10395" s="54">
        <f>_xlfn.XLOOKUP(M10395,Market!A:A,Market!F:F,0)</f>
        <v>8.8999999999999996E-2</v>
      </c>
      <c r="X10395" s="55">
        <f t="shared" si="1298"/>
        <v>0.10890000000000001</v>
      </c>
      <c r="Y10395" s="55">
        <f t="shared" si="1299"/>
        <v>1.8525</v>
      </c>
      <c r="Z10395" s="54">
        <f t="shared" si="1300"/>
        <v>0.68044077134986225</v>
      </c>
      <c r="AA10395" s="49" t="str">
        <f t="shared" ca="1" si="1301"/>
        <v>Y</v>
      </c>
      <c r="AB10395" s="49">
        <f t="shared" ca="1" si="1302"/>
        <v>6</v>
      </c>
      <c r="AC10395" s="49" t="str">
        <f t="shared" ca="1" si="1303"/>
        <v>Y</v>
      </c>
    </row>
    <row r="10396" spans="1:29" x14ac:dyDescent="0.25">
      <c r="A10396">
        <v>12115</v>
      </c>
      <c r="B10396" s="9">
        <v>43202</v>
      </c>
      <c r="C10396" s="50" t="str">
        <f t="shared" si="1296"/>
        <v>N</v>
      </c>
      <c r="D10396" s="52">
        <f>_xlfn.XLOOKUP(B10396,Cal_Date!B:B,Cal_Date!A:A,0)</f>
        <v>2</v>
      </c>
      <c r="E10396">
        <v>2018</v>
      </c>
      <c r="F10396" t="s">
        <v>124</v>
      </c>
      <c r="G10396" t="s">
        <v>129</v>
      </c>
      <c r="H10396" t="s">
        <v>11</v>
      </c>
      <c r="I10396" t="s">
        <v>11</v>
      </c>
      <c r="J10396" t="s">
        <v>15</v>
      </c>
      <c r="K10396" t="s">
        <v>42</v>
      </c>
      <c r="L10396">
        <v>1</v>
      </c>
      <c r="M10396">
        <v>1007</v>
      </c>
      <c r="O10396" t="s">
        <v>28</v>
      </c>
      <c r="R10396" t="s">
        <v>47</v>
      </c>
      <c r="S10396" s="49" t="str">
        <f t="shared" si="1297"/>
        <v>Card</v>
      </c>
      <c r="T10396" s="3">
        <v>3.5000000000000003E-2</v>
      </c>
      <c r="U10396" s="2">
        <v>2.7225000000000001</v>
      </c>
      <c r="V10396" s="2">
        <v>0.87</v>
      </c>
      <c r="W10396" s="54">
        <f>_xlfn.XLOOKUP(M10396,Market!A:A,Market!F:F,0)</f>
        <v>8.8999999999999996E-2</v>
      </c>
      <c r="X10396" s="55">
        <f t="shared" si="1298"/>
        <v>9.5287500000000011E-2</v>
      </c>
      <c r="Y10396" s="55">
        <f t="shared" si="1299"/>
        <v>1.8525</v>
      </c>
      <c r="Z10396" s="54">
        <f t="shared" si="1300"/>
        <v>0.68044077134986225</v>
      </c>
      <c r="AA10396" s="49" t="str">
        <f t="shared" ca="1" si="1301"/>
        <v>Y</v>
      </c>
      <c r="AB10396" s="49">
        <f t="shared" ca="1" si="1302"/>
        <v>6</v>
      </c>
      <c r="AC10396" s="49" t="str">
        <f t="shared" ca="1" si="1303"/>
        <v>Y</v>
      </c>
    </row>
    <row r="10397" spans="1:29" x14ac:dyDescent="0.25">
      <c r="A10397">
        <v>12116</v>
      </c>
      <c r="B10397" s="9">
        <v>43202</v>
      </c>
      <c r="C10397" s="50" t="str">
        <f t="shared" si="1296"/>
        <v>N</v>
      </c>
      <c r="D10397" s="52">
        <f>_xlfn.XLOOKUP(B10397,Cal_Date!B:B,Cal_Date!A:A,0)</f>
        <v>2</v>
      </c>
      <c r="E10397">
        <v>2018</v>
      </c>
      <c r="F10397" t="s">
        <v>124</v>
      </c>
      <c r="G10397" t="s">
        <v>129</v>
      </c>
      <c r="H10397" t="s">
        <v>11</v>
      </c>
      <c r="I10397" t="s">
        <v>11</v>
      </c>
      <c r="J10397" t="s">
        <v>15</v>
      </c>
      <c r="K10397" t="s">
        <v>42</v>
      </c>
      <c r="L10397">
        <v>1</v>
      </c>
      <c r="M10397">
        <v>1005</v>
      </c>
      <c r="O10397" t="s">
        <v>25</v>
      </c>
      <c r="R10397" t="s">
        <v>44</v>
      </c>
      <c r="S10397" s="49" t="str">
        <f t="shared" si="1297"/>
        <v>Card</v>
      </c>
      <c r="T10397" s="3">
        <v>0.03</v>
      </c>
      <c r="U10397" s="2">
        <v>2.7225000000000001</v>
      </c>
      <c r="V10397" s="2">
        <v>0.87</v>
      </c>
      <c r="W10397" s="54">
        <f>_xlfn.XLOOKUP(M10397,Market!A:A,Market!F:F,0)</f>
        <v>8.8999999999999996E-2</v>
      </c>
      <c r="X10397" s="55">
        <f t="shared" si="1298"/>
        <v>8.1674999999999998E-2</v>
      </c>
      <c r="Y10397" s="55">
        <f t="shared" si="1299"/>
        <v>1.8525</v>
      </c>
      <c r="Z10397" s="54">
        <f t="shared" si="1300"/>
        <v>0.68044077134986225</v>
      </c>
      <c r="AA10397" s="49" t="str">
        <f t="shared" ca="1" si="1301"/>
        <v>Y</v>
      </c>
      <c r="AB10397" s="49">
        <f t="shared" ca="1" si="1302"/>
        <v>6</v>
      </c>
      <c r="AC10397" s="49" t="str">
        <f t="shared" ca="1" si="1303"/>
        <v>Y</v>
      </c>
    </row>
    <row r="10398" spans="1:29" x14ac:dyDescent="0.25">
      <c r="A10398">
        <v>12117</v>
      </c>
      <c r="B10398" s="9">
        <v>43202</v>
      </c>
      <c r="C10398" s="50" t="str">
        <f t="shared" si="1296"/>
        <v>N</v>
      </c>
      <c r="D10398" s="52">
        <f>_xlfn.XLOOKUP(B10398,Cal_Date!B:B,Cal_Date!A:A,0)</f>
        <v>2</v>
      </c>
      <c r="E10398">
        <v>2018</v>
      </c>
      <c r="F10398" t="s">
        <v>124</v>
      </c>
      <c r="G10398" t="s">
        <v>129</v>
      </c>
      <c r="H10398" t="s">
        <v>11</v>
      </c>
      <c r="I10398" t="s">
        <v>18</v>
      </c>
      <c r="J10398" t="s">
        <v>15</v>
      </c>
      <c r="K10398" t="s">
        <v>42</v>
      </c>
      <c r="L10398">
        <v>1</v>
      </c>
      <c r="M10398">
        <v>1005</v>
      </c>
      <c r="O10398" t="s">
        <v>25</v>
      </c>
      <c r="R10398" t="s">
        <v>46</v>
      </c>
      <c r="S10398" s="49" t="str">
        <f t="shared" si="1297"/>
        <v>Card</v>
      </c>
      <c r="T10398" s="3">
        <v>0.04</v>
      </c>
      <c r="U10398" s="2">
        <v>2.7225000000000001</v>
      </c>
      <c r="V10398" s="2">
        <v>1.4</v>
      </c>
      <c r="W10398" s="54">
        <f>_xlfn.XLOOKUP(M10398,Market!A:A,Market!F:F,0)</f>
        <v>8.8999999999999996E-2</v>
      </c>
      <c r="X10398" s="55">
        <f t="shared" si="1298"/>
        <v>0.10890000000000001</v>
      </c>
      <c r="Y10398" s="55">
        <f t="shared" si="1299"/>
        <v>1.3225000000000002</v>
      </c>
      <c r="Z10398" s="54">
        <f t="shared" si="1300"/>
        <v>0.48576675849403128</v>
      </c>
      <c r="AA10398" s="49" t="str">
        <f t="shared" ca="1" si="1301"/>
        <v>Y</v>
      </c>
      <c r="AB10398" s="49">
        <f t="shared" ca="1" si="1302"/>
        <v>6</v>
      </c>
      <c r="AC10398" s="49" t="str">
        <f t="shared" ca="1" si="1303"/>
        <v>Y</v>
      </c>
    </row>
    <row r="10399" spans="1:29" x14ac:dyDescent="0.25">
      <c r="A10399">
        <v>12118</v>
      </c>
      <c r="B10399" s="9">
        <v>43202</v>
      </c>
      <c r="C10399" s="50" t="str">
        <f t="shared" si="1296"/>
        <v>N</v>
      </c>
      <c r="D10399" s="52">
        <f>_xlfn.XLOOKUP(B10399,Cal_Date!B:B,Cal_Date!A:A,0)</f>
        <v>2</v>
      </c>
      <c r="E10399">
        <v>2018</v>
      </c>
      <c r="F10399" t="s">
        <v>124</v>
      </c>
      <c r="G10399" t="s">
        <v>129</v>
      </c>
      <c r="H10399" t="s">
        <v>48</v>
      </c>
      <c r="I10399" t="s">
        <v>18</v>
      </c>
      <c r="J10399" t="s">
        <v>10</v>
      </c>
      <c r="K10399" t="s">
        <v>43</v>
      </c>
      <c r="L10399">
        <v>2</v>
      </c>
      <c r="M10399">
        <v>1002</v>
      </c>
      <c r="O10399" t="s">
        <v>28</v>
      </c>
      <c r="R10399" t="s">
        <v>44</v>
      </c>
      <c r="S10399" s="49" t="str">
        <f t="shared" si="1297"/>
        <v>Card</v>
      </c>
      <c r="T10399" s="3">
        <v>0.03</v>
      </c>
      <c r="U10399" s="2">
        <v>14.84</v>
      </c>
      <c r="V10399" s="2">
        <v>2.92</v>
      </c>
      <c r="W10399" s="54">
        <f>_xlfn.XLOOKUP(M10399,Market!A:A,Market!F:F,0)</f>
        <v>0.06</v>
      </c>
      <c r="X10399" s="55">
        <f t="shared" si="1298"/>
        <v>0.44519999999999998</v>
      </c>
      <c r="Y10399" s="55">
        <f t="shared" si="1299"/>
        <v>11.92</v>
      </c>
      <c r="Z10399" s="54">
        <f t="shared" si="1300"/>
        <v>0.80323450134770891</v>
      </c>
      <c r="AA10399" s="49" t="str">
        <f t="shared" ca="1" si="1301"/>
        <v>Y</v>
      </c>
      <c r="AB10399" s="49">
        <f t="shared" ca="1" si="1302"/>
        <v>6</v>
      </c>
      <c r="AC10399" s="49" t="str">
        <f t="shared" ca="1" si="1303"/>
        <v>Y</v>
      </c>
    </row>
    <row r="10400" spans="1:29" x14ac:dyDescent="0.25">
      <c r="A10400">
        <v>12119</v>
      </c>
      <c r="B10400" s="9">
        <v>43202</v>
      </c>
      <c r="C10400" s="50" t="str">
        <f t="shared" si="1296"/>
        <v>N</v>
      </c>
      <c r="D10400" s="52">
        <f>_xlfn.XLOOKUP(B10400,Cal_Date!B:B,Cal_Date!A:A,0)</f>
        <v>2</v>
      </c>
      <c r="E10400">
        <v>2018</v>
      </c>
      <c r="F10400" t="s">
        <v>124</v>
      </c>
      <c r="G10400" t="s">
        <v>129</v>
      </c>
      <c r="H10400" t="s">
        <v>14</v>
      </c>
      <c r="I10400" t="s">
        <v>18</v>
      </c>
      <c r="J10400" t="s">
        <v>15</v>
      </c>
      <c r="K10400" t="s">
        <v>43</v>
      </c>
      <c r="L10400">
        <v>1</v>
      </c>
      <c r="M10400">
        <v>1004</v>
      </c>
      <c r="O10400" t="s">
        <v>28</v>
      </c>
      <c r="R10400" t="s">
        <v>46</v>
      </c>
      <c r="S10400" s="49" t="str">
        <f t="shared" si="1297"/>
        <v>Card</v>
      </c>
      <c r="T10400" s="3">
        <v>0.04</v>
      </c>
      <c r="U10400" s="2">
        <v>5.3000000000000007</v>
      </c>
      <c r="V10400" s="2">
        <v>2.1</v>
      </c>
      <c r="W10400" s="54">
        <f>_xlfn.XLOOKUP(M10400,Market!A:A,Market!F:F,0)</f>
        <v>0.06</v>
      </c>
      <c r="X10400" s="55">
        <f t="shared" si="1298"/>
        <v>0.21200000000000002</v>
      </c>
      <c r="Y10400" s="55">
        <f t="shared" si="1299"/>
        <v>3.2000000000000006</v>
      </c>
      <c r="Z10400" s="54">
        <f t="shared" si="1300"/>
        <v>0.60377358490566047</v>
      </c>
      <c r="AA10400" s="49" t="str">
        <f t="shared" ca="1" si="1301"/>
        <v>Y</v>
      </c>
      <c r="AB10400" s="49">
        <f t="shared" ca="1" si="1302"/>
        <v>6</v>
      </c>
      <c r="AC10400" s="49" t="str">
        <f t="shared" ca="1" si="1303"/>
        <v>Y</v>
      </c>
    </row>
    <row r="10401" spans="1:29" x14ac:dyDescent="0.25">
      <c r="A10401">
        <v>12120</v>
      </c>
      <c r="B10401" s="9">
        <v>43202</v>
      </c>
      <c r="C10401" s="50" t="str">
        <f t="shared" si="1296"/>
        <v>N</v>
      </c>
      <c r="D10401" s="52">
        <f>_xlfn.XLOOKUP(B10401,Cal_Date!B:B,Cal_Date!A:A,0)</f>
        <v>2</v>
      </c>
      <c r="E10401">
        <v>2018</v>
      </c>
      <c r="F10401" t="s">
        <v>124</v>
      </c>
      <c r="G10401" t="s">
        <v>129</v>
      </c>
      <c r="H10401" t="s">
        <v>11</v>
      </c>
      <c r="I10401" t="s">
        <v>11</v>
      </c>
      <c r="J10401" t="s">
        <v>15</v>
      </c>
      <c r="K10401" t="s">
        <v>42</v>
      </c>
      <c r="L10401">
        <v>1</v>
      </c>
      <c r="M10401">
        <v>1005</v>
      </c>
      <c r="O10401" t="s">
        <v>25</v>
      </c>
      <c r="R10401" t="s">
        <v>46</v>
      </c>
      <c r="S10401" s="49" t="str">
        <f t="shared" si="1297"/>
        <v>Card</v>
      </c>
      <c r="T10401" s="3">
        <v>0.04</v>
      </c>
      <c r="U10401" s="2">
        <v>2.7225000000000001</v>
      </c>
      <c r="V10401" s="2">
        <v>0.87</v>
      </c>
      <c r="W10401" s="54">
        <f>_xlfn.XLOOKUP(M10401,Market!A:A,Market!F:F,0)</f>
        <v>8.8999999999999996E-2</v>
      </c>
      <c r="X10401" s="55">
        <f t="shared" si="1298"/>
        <v>0.10890000000000001</v>
      </c>
      <c r="Y10401" s="55">
        <f t="shared" si="1299"/>
        <v>1.8525</v>
      </c>
      <c r="Z10401" s="54">
        <f t="shared" si="1300"/>
        <v>0.68044077134986225</v>
      </c>
      <c r="AA10401" s="49" t="str">
        <f t="shared" ca="1" si="1301"/>
        <v>Y</v>
      </c>
      <c r="AB10401" s="49">
        <f t="shared" ca="1" si="1302"/>
        <v>6</v>
      </c>
      <c r="AC10401" s="49" t="str">
        <f t="shared" ca="1" si="1303"/>
        <v>Y</v>
      </c>
    </row>
    <row r="10402" spans="1:29" x14ac:dyDescent="0.25">
      <c r="A10402">
        <v>12121</v>
      </c>
      <c r="B10402" s="9">
        <v>43202</v>
      </c>
      <c r="C10402" s="50" t="str">
        <f t="shared" si="1296"/>
        <v>N</v>
      </c>
      <c r="D10402" s="52">
        <f>_xlfn.XLOOKUP(B10402,Cal_Date!B:B,Cal_Date!A:A,0)</f>
        <v>2</v>
      </c>
      <c r="E10402">
        <v>2018</v>
      </c>
      <c r="F10402" t="s">
        <v>124</v>
      </c>
      <c r="G10402" t="s">
        <v>129</v>
      </c>
      <c r="H10402" t="s">
        <v>48</v>
      </c>
      <c r="I10402" t="s">
        <v>18</v>
      </c>
      <c r="J10402" t="s">
        <v>10</v>
      </c>
      <c r="K10402" t="s">
        <v>43</v>
      </c>
      <c r="L10402">
        <v>1</v>
      </c>
      <c r="M10402">
        <v>1001</v>
      </c>
      <c r="O10402" t="s">
        <v>25</v>
      </c>
      <c r="R10402" t="s">
        <v>47</v>
      </c>
      <c r="S10402" s="49" t="str">
        <f t="shared" si="1297"/>
        <v>Card</v>
      </c>
      <c r="T10402" s="3">
        <v>3.5000000000000003E-2</v>
      </c>
      <c r="U10402" s="2">
        <v>7.42</v>
      </c>
      <c r="V10402" s="2">
        <v>1.46</v>
      </c>
      <c r="W10402" s="54">
        <f>_xlfn.XLOOKUP(M10402,Market!A:A,Market!F:F,0)</f>
        <v>0.06</v>
      </c>
      <c r="X10402" s="55">
        <f t="shared" si="1298"/>
        <v>0.25970000000000004</v>
      </c>
      <c r="Y10402" s="55">
        <f t="shared" si="1299"/>
        <v>5.96</v>
      </c>
      <c r="Z10402" s="54">
        <f t="shared" si="1300"/>
        <v>0.80323450134770891</v>
      </c>
      <c r="AA10402" s="49" t="str">
        <f t="shared" ca="1" si="1301"/>
        <v>Y</v>
      </c>
      <c r="AB10402" s="49">
        <f t="shared" ca="1" si="1302"/>
        <v>6</v>
      </c>
      <c r="AC10402" s="49" t="str">
        <f t="shared" ca="1" si="1303"/>
        <v>Y</v>
      </c>
    </row>
    <row r="10403" spans="1:29" x14ac:dyDescent="0.25">
      <c r="A10403">
        <v>12122</v>
      </c>
      <c r="B10403" s="9">
        <v>43202</v>
      </c>
      <c r="C10403" s="50" t="str">
        <f t="shared" si="1296"/>
        <v>N</v>
      </c>
      <c r="D10403" s="52">
        <f>_xlfn.XLOOKUP(B10403,Cal_Date!B:B,Cal_Date!A:A,0)</f>
        <v>2</v>
      </c>
      <c r="E10403">
        <v>2018</v>
      </c>
      <c r="F10403" t="s">
        <v>124</v>
      </c>
      <c r="G10403" t="s">
        <v>129</v>
      </c>
      <c r="H10403" t="s">
        <v>11</v>
      </c>
      <c r="I10403" t="s">
        <v>11</v>
      </c>
      <c r="J10403" t="s">
        <v>15</v>
      </c>
      <c r="K10403" t="s">
        <v>42</v>
      </c>
      <c r="L10403">
        <v>1</v>
      </c>
      <c r="M10403">
        <v>1010</v>
      </c>
      <c r="O10403" t="s">
        <v>25</v>
      </c>
      <c r="R10403" t="s">
        <v>46</v>
      </c>
      <c r="S10403" s="49" t="str">
        <f t="shared" si="1297"/>
        <v>Card</v>
      </c>
      <c r="T10403" s="3">
        <v>0.04</v>
      </c>
      <c r="U10403" s="2">
        <v>2.7</v>
      </c>
      <c r="V10403" s="2">
        <v>0.87</v>
      </c>
      <c r="W10403" s="54">
        <f>_xlfn.XLOOKUP(M10403,Market!A:A,Market!F:F,0)</f>
        <v>0.08</v>
      </c>
      <c r="X10403" s="55">
        <f t="shared" si="1298"/>
        <v>0.10800000000000001</v>
      </c>
      <c r="Y10403" s="55">
        <f t="shared" si="1299"/>
        <v>1.83</v>
      </c>
      <c r="Z10403" s="54">
        <f t="shared" si="1300"/>
        <v>0.67777777777777781</v>
      </c>
      <c r="AA10403" s="49" t="str">
        <f t="shared" ca="1" si="1301"/>
        <v>Y</v>
      </c>
      <c r="AB10403" s="49">
        <f t="shared" ca="1" si="1302"/>
        <v>6</v>
      </c>
      <c r="AC10403" s="49" t="str">
        <f t="shared" ca="1" si="1303"/>
        <v>Y</v>
      </c>
    </row>
    <row r="10404" spans="1:29" x14ac:dyDescent="0.25">
      <c r="A10404">
        <v>12123</v>
      </c>
      <c r="B10404" s="9">
        <v>43202</v>
      </c>
      <c r="C10404" s="50" t="str">
        <f t="shared" si="1296"/>
        <v>N</v>
      </c>
      <c r="D10404" s="52">
        <f>_xlfn.XLOOKUP(B10404,Cal_Date!B:B,Cal_Date!A:A,0)</f>
        <v>2</v>
      </c>
      <c r="E10404">
        <v>2018</v>
      </c>
      <c r="F10404" t="s">
        <v>124</v>
      </c>
      <c r="G10404" t="s">
        <v>129</v>
      </c>
      <c r="H10404" t="s">
        <v>48</v>
      </c>
      <c r="I10404" t="s">
        <v>18</v>
      </c>
      <c r="J10404" t="s">
        <v>10</v>
      </c>
      <c r="K10404" t="s">
        <v>43</v>
      </c>
      <c r="L10404">
        <v>1</v>
      </c>
      <c r="M10404">
        <v>1011</v>
      </c>
      <c r="O10404" t="s">
        <v>25</v>
      </c>
      <c r="R10404" t="s">
        <v>44</v>
      </c>
      <c r="S10404" s="49" t="str">
        <f t="shared" si="1297"/>
        <v>Card</v>
      </c>
      <c r="T10404" s="3">
        <v>0.03</v>
      </c>
      <c r="U10404" s="2">
        <v>7.42</v>
      </c>
      <c r="V10404" s="2">
        <v>1.46</v>
      </c>
      <c r="W10404" s="54">
        <f>_xlfn.XLOOKUP(M10404,Market!A:A,Market!F:F,0)</f>
        <v>0.06</v>
      </c>
      <c r="X10404" s="55">
        <f t="shared" si="1298"/>
        <v>0.22259999999999999</v>
      </c>
      <c r="Y10404" s="55">
        <f t="shared" si="1299"/>
        <v>5.96</v>
      </c>
      <c r="Z10404" s="54">
        <f t="shared" si="1300"/>
        <v>0.80323450134770891</v>
      </c>
      <c r="AA10404" s="49" t="str">
        <f t="shared" ca="1" si="1301"/>
        <v>Y</v>
      </c>
      <c r="AB10404" s="49">
        <f t="shared" ca="1" si="1302"/>
        <v>6</v>
      </c>
      <c r="AC10404" s="49" t="str">
        <f t="shared" ca="1" si="1303"/>
        <v>Y</v>
      </c>
    </row>
    <row r="10405" spans="1:29" x14ac:dyDescent="0.25">
      <c r="A10405">
        <v>12124</v>
      </c>
      <c r="B10405" s="9">
        <v>43202</v>
      </c>
      <c r="C10405" s="50" t="str">
        <f t="shared" si="1296"/>
        <v>N</v>
      </c>
      <c r="D10405" s="52">
        <f>_xlfn.XLOOKUP(B10405,Cal_Date!B:B,Cal_Date!A:A,0)</f>
        <v>2</v>
      </c>
      <c r="E10405">
        <v>2018</v>
      </c>
      <c r="F10405" t="s">
        <v>124</v>
      </c>
      <c r="G10405" t="s">
        <v>129</v>
      </c>
      <c r="H10405" t="s">
        <v>11</v>
      </c>
      <c r="I10405" t="s">
        <v>11</v>
      </c>
      <c r="J10405" t="s">
        <v>15</v>
      </c>
      <c r="K10405" t="s">
        <v>42</v>
      </c>
      <c r="L10405">
        <v>2</v>
      </c>
      <c r="M10405">
        <v>1011</v>
      </c>
      <c r="O10405" t="s">
        <v>25</v>
      </c>
      <c r="R10405" t="s">
        <v>46</v>
      </c>
      <c r="S10405" s="49" t="str">
        <f t="shared" si="1297"/>
        <v>Card</v>
      </c>
      <c r="T10405" s="3">
        <v>0.04</v>
      </c>
      <c r="U10405" s="2">
        <v>5.3000000000000007</v>
      </c>
      <c r="V10405" s="2">
        <v>1.74</v>
      </c>
      <c r="W10405" s="54">
        <f>_xlfn.XLOOKUP(M10405,Market!A:A,Market!F:F,0)</f>
        <v>0.06</v>
      </c>
      <c r="X10405" s="55">
        <f t="shared" si="1298"/>
        <v>0.21200000000000002</v>
      </c>
      <c r="Y10405" s="55">
        <f t="shared" si="1299"/>
        <v>3.5600000000000005</v>
      </c>
      <c r="Z10405" s="54">
        <f t="shared" si="1300"/>
        <v>0.67169811320754713</v>
      </c>
      <c r="AA10405" s="49" t="str">
        <f t="shared" ca="1" si="1301"/>
        <v>Y</v>
      </c>
      <c r="AB10405" s="49">
        <f t="shared" ca="1" si="1302"/>
        <v>6</v>
      </c>
      <c r="AC10405" s="49" t="str">
        <f t="shared" ca="1" si="1303"/>
        <v>Y</v>
      </c>
    </row>
    <row r="10406" spans="1:29" x14ac:dyDescent="0.25">
      <c r="A10406">
        <v>12125</v>
      </c>
      <c r="B10406" s="9">
        <v>43202</v>
      </c>
      <c r="C10406" s="50" t="str">
        <f t="shared" si="1296"/>
        <v>N</v>
      </c>
      <c r="D10406" s="52">
        <f>_xlfn.XLOOKUP(B10406,Cal_Date!B:B,Cal_Date!A:A,0)</f>
        <v>2</v>
      </c>
      <c r="E10406">
        <v>2018</v>
      </c>
      <c r="F10406" t="s">
        <v>124</v>
      </c>
      <c r="G10406" t="s">
        <v>129</v>
      </c>
      <c r="H10406" t="s">
        <v>14</v>
      </c>
      <c r="I10406" t="s">
        <v>18</v>
      </c>
      <c r="J10406" t="s">
        <v>15</v>
      </c>
      <c r="K10406" t="s">
        <v>43</v>
      </c>
      <c r="L10406">
        <v>2</v>
      </c>
      <c r="M10406">
        <v>1001</v>
      </c>
      <c r="O10406" t="s">
        <v>25</v>
      </c>
      <c r="R10406" t="s">
        <v>44</v>
      </c>
      <c r="S10406" s="49" t="str">
        <f t="shared" si="1297"/>
        <v>Card</v>
      </c>
      <c r="T10406" s="3">
        <v>0.03</v>
      </c>
      <c r="U10406" s="2">
        <v>10.600000000000001</v>
      </c>
      <c r="V10406" s="2">
        <v>4.2</v>
      </c>
      <c r="W10406" s="54">
        <f>_xlfn.XLOOKUP(M10406,Market!A:A,Market!F:F,0)</f>
        <v>0.06</v>
      </c>
      <c r="X10406" s="55">
        <f t="shared" si="1298"/>
        <v>0.318</v>
      </c>
      <c r="Y10406" s="55">
        <f t="shared" si="1299"/>
        <v>6.4000000000000012</v>
      </c>
      <c r="Z10406" s="54">
        <f t="shared" si="1300"/>
        <v>0.60377358490566047</v>
      </c>
      <c r="AA10406" s="49" t="str">
        <f t="shared" ca="1" si="1301"/>
        <v>Y</v>
      </c>
      <c r="AB10406" s="49">
        <f t="shared" ca="1" si="1302"/>
        <v>6</v>
      </c>
      <c r="AC10406" s="49" t="str">
        <f t="shared" ca="1" si="1303"/>
        <v>Y</v>
      </c>
    </row>
    <row r="10407" spans="1:29" x14ac:dyDescent="0.25">
      <c r="A10407">
        <v>12126</v>
      </c>
      <c r="B10407" s="9">
        <v>43202</v>
      </c>
      <c r="C10407" s="50" t="str">
        <f t="shared" si="1296"/>
        <v>N</v>
      </c>
      <c r="D10407" s="52">
        <f>_xlfn.XLOOKUP(B10407,Cal_Date!B:B,Cal_Date!A:A,0)</f>
        <v>2</v>
      </c>
      <c r="E10407">
        <v>2018</v>
      </c>
      <c r="F10407" t="s">
        <v>124</v>
      </c>
      <c r="G10407" t="s">
        <v>129</v>
      </c>
      <c r="H10407" t="s">
        <v>48</v>
      </c>
      <c r="I10407" t="s">
        <v>18</v>
      </c>
      <c r="J10407" t="s">
        <v>10</v>
      </c>
      <c r="K10407" t="s">
        <v>43</v>
      </c>
      <c r="L10407">
        <v>1</v>
      </c>
      <c r="M10407">
        <v>1003</v>
      </c>
      <c r="O10407" t="s">
        <v>25</v>
      </c>
      <c r="R10407" t="s">
        <v>44</v>
      </c>
      <c r="S10407" s="49" t="str">
        <f t="shared" si="1297"/>
        <v>Card</v>
      </c>
      <c r="T10407" s="3">
        <v>0.03</v>
      </c>
      <c r="U10407" s="2">
        <v>7.42</v>
      </c>
      <c r="V10407" s="2">
        <v>1.46</v>
      </c>
      <c r="W10407" s="54">
        <f>_xlfn.XLOOKUP(M10407,Market!A:A,Market!F:F,0)</f>
        <v>0.06</v>
      </c>
      <c r="X10407" s="55">
        <f t="shared" si="1298"/>
        <v>0.22259999999999999</v>
      </c>
      <c r="Y10407" s="55">
        <f t="shared" si="1299"/>
        <v>5.96</v>
      </c>
      <c r="Z10407" s="54">
        <f t="shared" si="1300"/>
        <v>0.80323450134770891</v>
      </c>
      <c r="AA10407" s="49" t="str">
        <f t="shared" ca="1" si="1301"/>
        <v>Y</v>
      </c>
      <c r="AB10407" s="49">
        <f t="shared" ca="1" si="1302"/>
        <v>6</v>
      </c>
      <c r="AC10407" s="49" t="str">
        <f t="shared" ca="1" si="1303"/>
        <v>Y</v>
      </c>
    </row>
    <row r="10408" spans="1:29" x14ac:dyDescent="0.25">
      <c r="A10408">
        <v>12127</v>
      </c>
      <c r="B10408" s="9">
        <v>43202</v>
      </c>
      <c r="C10408" s="50" t="str">
        <f t="shared" si="1296"/>
        <v>N</v>
      </c>
      <c r="D10408" s="52">
        <f>_xlfn.XLOOKUP(B10408,Cal_Date!B:B,Cal_Date!A:A,0)</f>
        <v>2</v>
      </c>
      <c r="E10408">
        <v>2018</v>
      </c>
      <c r="F10408" t="s">
        <v>124</v>
      </c>
      <c r="G10408" t="s">
        <v>129</v>
      </c>
      <c r="H10408" t="s">
        <v>11</v>
      </c>
      <c r="I10408" t="s">
        <v>11</v>
      </c>
      <c r="J10408" t="s">
        <v>15</v>
      </c>
      <c r="K10408" t="s">
        <v>42</v>
      </c>
      <c r="L10408">
        <v>1</v>
      </c>
      <c r="M10408">
        <v>1005</v>
      </c>
      <c r="O10408" t="s">
        <v>25</v>
      </c>
      <c r="R10408" t="s">
        <v>46</v>
      </c>
      <c r="S10408" s="49" t="str">
        <f t="shared" si="1297"/>
        <v>Card</v>
      </c>
      <c r="T10408" s="3">
        <v>0.04</v>
      </c>
      <c r="U10408" s="2">
        <v>2.7225000000000001</v>
      </c>
      <c r="V10408" s="2">
        <v>0.87</v>
      </c>
      <c r="W10408" s="54">
        <f>_xlfn.XLOOKUP(M10408,Market!A:A,Market!F:F,0)</f>
        <v>8.8999999999999996E-2</v>
      </c>
      <c r="X10408" s="55">
        <f t="shared" si="1298"/>
        <v>0.10890000000000001</v>
      </c>
      <c r="Y10408" s="55">
        <f t="shared" si="1299"/>
        <v>1.8525</v>
      </c>
      <c r="Z10408" s="54">
        <f t="shared" si="1300"/>
        <v>0.68044077134986225</v>
      </c>
      <c r="AA10408" s="49" t="str">
        <f t="shared" ca="1" si="1301"/>
        <v>Y</v>
      </c>
      <c r="AB10408" s="49">
        <f t="shared" ca="1" si="1302"/>
        <v>6</v>
      </c>
      <c r="AC10408" s="49" t="str">
        <f t="shared" ca="1" si="1303"/>
        <v>Y</v>
      </c>
    </row>
    <row r="10409" spans="1:29" x14ac:dyDescent="0.25">
      <c r="A10409">
        <v>12128</v>
      </c>
      <c r="B10409" s="9">
        <v>43202</v>
      </c>
      <c r="C10409" s="50" t="str">
        <f t="shared" si="1296"/>
        <v>N</v>
      </c>
      <c r="D10409" s="52">
        <f>_xlfn.XLOOKUP(B10409,Cal_Date!B:B,Cal_Date!A:A,0)</f>
        <v>2</v>
      </c>
      <c r="E10409">
        <v>2018</v>
      </c>
      <c r="F10409" t="s">
        <v>124</v>
      </c>
      <c r="G10409" t="s">
        <v>129</v>
      </c>
      <c r="H10409" t="s">
        <v>48</v>
      </c>
      <c r="I10409" t="s">
        <v>18</v>
      </c>
      <c r="J10409" t="s">
        <v>10</v>
      </c>
      <c r="K10409" t="s">
        <v>43</v>
      </c>
      <c r="L10409">
        <v>1</v>
      </c>
      <c r="M10409">
        <v>1005</v>
      </c>
      <c r="O10409" t="s">
        <v>25</v>
      </c>
      <c r="R10409" t="s">
        <v>46</v>
      </c>
      <c r="S10409" s="49" t="str">
        <f t="shared" si="1297"/>
        <v>Card</v>
      </c>
      <c r="T10409" s="3">
        <v>0.04</v>
      </c>
      <c r="U10409" s="2">
        <v>7.6229999999999993</v>
      </c>
      <c r="V10409" s="2">
        <v>1.46</v>
      </c>
      <c r="W10409" s="54">
        <f>_xlfn.XLOOKUP(M10409,Market!A:A,Market!F:F,0)</f>
        <v>8.8999999999999996E-2</v>
      </c>
      <c r="X10409" s="55">
        <f t="shared" si="1298"/>
        <v>0.30491999999999997</v>
      </c>
      <c r="Y10409" s="55">
        <f t="shared" si="1299"/>
        <v>6.1629999999999994</v>
      </c>
      <c r="Z10409" s="54">
        <f t="shared" si="1300"/>
        <v>0.80847435392889933</v>
      </c>
      <c r="AA10409" s="49" t="str">
        <f t="shared" ca="1" si="1301"/>
        <v>Y</v>
      </c>
      <c r="AB10409" s="49">
        <f t="shared" ca="1" si="1302"/>
        <v>6</v>
      </c>
      <c r="AC10409" s="49" t="str">
        <f t="shared" ca="1" si="1303"/>
        <v>Y</v>
      </c>
    </row>
    <row r="10410" spans="1:29" x14ac:dyDescent="0.25">
      <c r="A10410">
        <v>12129</v>
      </c>
      <c r="B10410" s="9">
        <v>43202</v>
      </c>
      <c r="C10410" s="50" t="str">
        <f t="shared" si="1296"/>
        <v>N</v>
      </c>
      <c r="D10410" s="52">
        <f>_xlfn.XLOOKUP(B10410,Cal_Date!B:B,Cal_Date!A:A,0)</f>
        <v>2</v>
      </c>
      <c r="E10410">
        <v>2018</v>
      </c>
      <c r="F10410" t="s">
        <v>124</v>
      </c>
      <c r="G10410" t="s">
        <v>129</v>
      </c>
      <c r="H10410" t="s">
        <v>11</v>
      </c>
      <c r="I10410" t="s">
        <v>11</v>
      </c>
      <c r="J10410" t="s">
        <v>15</v>
      </c>
      <c r="K10410" t="s">
        <v>42</v>
      </c>
      <c r="L10410">
        <v>2</v>
      </c>
      <c r="M10410">
        <v>1006</v>
      </c>
      <c r="O10410" t="s">
        <v>28</v>
      </c>
      <c r="R10410" t="s">
        <v>44</v>
      </c>
      <c r="S10410" s="49" t="str">
        <f t="shared" si="1297"/>
        <v>Card</v>
      </c>
      <c r="T10410" s="3">
        <v>0.03</v>
      </c>
      <c r="U10410" s="2">
        <v>5.4450000000000003</v>
      </c>
      <c r="V10410" s="2">
        <v>1.74</v>
      </c>
      <c r="W10410" s="54">
        <f>_xlfn.XLOOKUP(M10410,Market!A:A,Market!F:F,0)</f>
        <v>8.8999999999999996E-2</v>
      </c>
      <c r="X10410" s="55">
        <f t="shared" si="1298"/>
        <v>0.16335</v>
      </c>
      <c r="Y10410" s="55">
        <f t="shared" si="1299"/>
        <v>3.7050000000000001</v>
      </c>
      <c r="Z10410" s="54">
        <f t="shared" si="1300"/>
        <v>0.68044077134986225</v>
      </c>
      <c r="AA10410" s="49" t="str">
        <f t="shared" ca="1" si="1301"/>
        <v>Y</v>
      </c>
      <c r="AB10410" s="49">
        <f t="shared" ca="1" si="1302"/>
        <v>6</v>
      </c>
      <c r="AC10410" s="49" t="str">
        <f t="shared" ca="1" si="1303"/>
        <v>Y</v>
      </c>
    </row>
    <row r="10411" spans="1:29" x14ac:dyDescent="0.25">
      <c r="A10411">
        <v>12130</v>
      </c>
      <c r="B10411" s="9">
        <v>43202</v>
      </c>
      <c r="C10411" s="50" t="str">
        <f t="shared" si="1296"/>
        <v>N</v>
      </c>
      <c r="D10411" s="52">
        <f>_xlfn.XLOOKUP(B10411,Cal_Date!B:B,Cal_Date!A:A,0)</f>
        <v>2</v>
      </c>
      <c r="E10411">
        <v>2018</v>
      </c>
      <c r="F10411" t="s">
        <v>124</v>
      </c>
      <c r="G10411" t="s">
        <v>129</v>
      </c>
      <c r="H10411" t="s">
        <v>11</v>
      </c>
      <c r="I10411" t="s">
        <v>11</v>
      </c>
      <c r="J10411" t="s">
        <v>15</v>
      </c>
      <c r="K10411" t="s">
        <v>42</v>
      </c>
      <c r="L10411">
        <v>1</v>
      </c>
      <c r="M10411">
        <v>1002</v>
      </c>
      <c r="O10411" t="s">
        <v>28</v>
      </c>
      <c r="R10411" t="s">
        <v>46</v>
      </c>
      <c r="S10411" s="49" t="str">
        <f t="shared" si="1297"/>
        <v>Card</v>
      </c>
      <c r="T10411" s="3">
        <v>0.04</v>
      </c>
      <c r="U10411" s="2">
        <v>2.6500000000000004</v>
      </c>
      <c r="V10411" s="2">
        <v>0.87</v>
      </c>
      <c r="W10411" s="54">
        <f>_xlfn.XLOOKUP(M10411,Market!A:A,Market!F:F,0)</f>
        <v>0.06</v>
      </c>
      <c r="X10411" s="55">
        <f t="shared" si="1298"/>
        <v>0.10600000000000001</v>
      </c>
      <c r="Y10411" s="55">
        <f t="shared" si="1299"/>
        <v>1.7800000000000002</v>
      </c>
      <c r="Z10411" s="54">
        <f t="shared" si="1300"/>
        <v>0.67169811320754713</v>
      </c>
      <c r="AA10411" s="49" t="str">
        <f t="shared" ca="1" si="1301"/>
        <v>Y</v>
      </c>
      <c r="AB10411" s="49">
        <f t="shared" ca="1" si="1302"/>
        <v>6</v>
      </c>
      <c r="AC10411" s="49" t="str">
        <f t="shared" ca="1" si="1303"/>
        <v>Y</v>
      </c>
    </row>
    <row r="10412" spans="1:29" x14ac:dyDescent="0.25">
      <c r="A10412">
        <v>12131</v>
      </c>
      <c r="B10412" s="9">
        <v>43202</v>
      </c>
      <c r="C10412" s="50" t="str">
        <f t="shared" si="1296"/>
        <v>N</v>
      </c>
      <c r="D10412" s="52">
        <f>_xlfn.XLOOKUP(B10412,Cal_Date!B:B,Cal_Date!A:A,0)</f>
        <v>2</v>
      </c>
      <c r="E10412">
        <v>2018</v>
      </c>
      <c r="F10412" t="s">
        <v>124</v>
      </c>
      <c r="G10412" t="s">
        <v>129</v>
      </c>
      <c r="H10412" t="s">
        <v>11</v>
      </c>
      <c r="I10412" t="s">
        <v>11</v>
      </c>
      <c r="J10412" t="s">
        <v>15</v>
      </c>
      <c r="K10412" t="s">
        <v>42</v>
      </c>
      <c r="L10412">
        <v>2</v>
      </c>
      <c r="M10412">
        <v>1001</v>
      </c>
      <c r="O10412" t="s">
        <v>25</v>
      </c>
      <c r="R10412" t="s">
        <v>46</v>
      </c>
      <c r="S10412" s="49" t="str">
        <f t="shared" si="1297"/>
        <v>Card</v>
      </c>
      <c r="T10412" s="3">
        <v>0.04</v>
      </c>
      <c r="U10412" s="2">
        <v>5.3000000000000007</v>
      </c>
      <c r="V10412" s="2">
        <v>1.74</v>
      </c>
      <c r="W10412" s="54">
        <f>_xlfn.XLOOKUP(M10412,Market!A:A,Market!F:F,0)</f>
        <v>0.06</v>
      </c>
      <c r="X10412" s="55">
        <f t="shared" si="1298"/>
        <v>0.21200000000000002</v>
      </c>
      <c r="Y10412" s="55">
        <f t="shared" si="1299"/>
        <v>3.5600000000000005</v>
      </c>
      <c r="Z10412" s="54">
        <f t="shared" si="1300"/>
        <v>0.67169811320754713</v>
      </c>
      <c r="AA10412" s="49" t="str">
        <f t="shared" ca="1" si="1301"/>
        <v>Y</v>
      </c>
      <c r="AB10412" s="49">
        <f t="shared" ca="1" si="1302"/>
        <v>6</v>
      </c>
      <c r="AC10412" s="49" t="str">
        <f t="shared" ca="1" si="1303"/>
        <v>Y</v>
      </c>
    </row>
    <row r="10413" spans="1:29" x14ac:dyDescent="0.25">
      <c r="A10413">
        <v>12132</v>
      </c>
      <c r="B10413" s="9">
        <v>43202</v>
      </c>
      <c r="C10413" s="50" t="str">
        <f t="shared" si="1296"/>
        <v>N</v>
      </c>
      <c r="D10413" s="52">
        <f>_xlfn.XLOOKUP(B10413,Cal_Date!B:B,Cal_Date!A:A,0)</f>
        <v>2</v>
      </c>
      <c r="E10413">
        <v>2018</v>
      </c>
      <c r="F10413" t="s">
        <v>124</v>
      </c>
      <c r="G10413" t="s">
        <v>129</v>
      </c>
      <c r="H10413" t="s">
        <v>11</v>
      </c>
      <c r="I10413" t="s">
        <v>18</v>
      </c>
      <c r="J10413" t="s">
        <v>15</v>
      </c>
      <c r="K10413" t="s">
        <v>42</v>
      </c>
      <c r="L10413">
        <v>1</v>
      </c>
      <c r="M10413">
        <v>1003</v>
      </c>
      <c r="O10413" t="s">
        <v>25</v>
      </c>
      <c r="R10413" t="s">
        <v>46</v>
      </c>
      <c r="S10413" s="49" t="str">
        <f t="shared" si="1297"/>
        <v>Card</v>
      </c>
      <c r="T10413" s="3">
        <v>0.04</v>
      </c>
      <c r="U10413" s="2">
        <v>2.6500000000000004</v>
      </c>
      <c r="V10413" s="2">
        <v>1.4</v>
      </c>
      <c r="W10413" s="54">
        <f>_xlfn.XLOOKUP(M10413,Market!A:A,Market!F:F,0)</f>
        <v>0.06</v>
      </c>
      <c r="X10413" s="55">
        <f t="shared" si="1298"/>
        <v>0.10600000000000001</v>
      </c>
      <c r="Y10413" s="55">
        <f t="shared" si="1299"/>
        <v>1.2500000000000004</v>
      </c>
      <c r="Z10413" s="54">
        <f t="shared" si="1300"/>
        <v>0.47169811320754729</v>
      </c>
      <c r="AA10413" s="49" t="str">
        <f t="shared" ca="1" si="1301"/>
        <v>Y</v>
      </c>
      <c r="AB10413" s="49">
        <f t="shared" ca="1" si="1302"/>
        <v>6</v>
      </c>
      <c r="AC10413" s="49" t="str">
        <f t="shared" ca="1" si="1303"/>
        <v>Y</v>
      </c>
    </row>
    <row r="10414" spans="1:29" x14ac:dyDescent="0.25">
      <c r="A10414">
        <v>12133</v>
      </c>
      <c r="B10414" s="9">
        <v>43202</v>
      </c>
      <c r="C10414" s="50" t="str">
        <f t="shared" si="1296"/>
        <v>N</v>
      </c>
      <c r="D10414" s="52">
        <f>_xlfn.XLOOKUP(B10414,Cal_Date!B:B,Cal_Date!A:A,0)</f>
        <v>2</v>
      </c>
      <c r="E10414">
        <v>2018</v>
      </c>
      <c r="F10414" t="s">
        <v>124</v>
      </c>
      <c r="G10414" t="s">
        <v>129</v>
      </c>
      <c r="H10414" t="s">
        <v>11</v>
      </c>
      <c r="I10414" t="s">
        <v>18</v>
      </c>
      <c r="J10414" t="s">
        <v>15</v>
      </c>
      <c r="K10414" t="s">
        <v>42</v>
      </c>
      <c r="L10414">
        <v>2</v>
      </c>
      <c r="M10414">
        <v>1004</v>
      </c>
      <c r="O10414" t="s">
        <v>28</v>
      </c>
      <c r="R10414" t="s">
        <v>46</v>
      </c>
      <c r="S10414" s="49" t="str">
        <f t="shared" si="1297"/>
        <v>Card</v>
      </c>
      <c r="T10414" s="3">
        <v>0.04</v>
      </c>
      <c r="U10414" s="2">
        <v>5.3000000000000007</v>
      </c>
      <c r="V10414" s="2">
        <v>2.8</v>
      </c>
      <c r="W10414" s="54">
        <f>_xlfn.XLOOKUP(M10414,Market!A:A,Market!F:F,0)</f>
        <v>0.06</v>
      </c>
      <c r="X10414" s="55">
        <f t="shared" si="1298"/>
        <v>0.21200000000000002</v>
      </c>
      <c r="Y10414" s="55">
        <f t="shared" si="1299"/>
        <v>2.5000000000000009</v>
      </c>
      <c r="Z10414" s="54">
        <f t="shared" si="1300"/>
        <v>0.47169811320754729</v>
      </c>
      <c r="AA10414" s="49" t="str">
        <f t="shared" ca="1" si="1301"/>
        <v>Y</v>
      </c>
      <c r="AB10414" s="49">
        <f t="shared" ca="1" si="1302"/>
        <v>6</v>
      </c>
      <c r="AC10414" s="49" t="str">
        <f t="shared" ca="1" si="1303"/>
        <v>Y</v>
      </c>
    </row>
    <row r="10415" spans="1:29" x14ac:dyDescent="0.25">
      <c r="A10415">
        <v>12134</v>
      </c>
      <c r="B10415" s="9">
        <v>43202</v>
      </c>
      <c r="C10415" s="50" t="str">
        <f t="shared" si="1296"/>
        <v>N</v>
      </c>
      <c r="D10415" s="52">
        <f>_xlfn.XLOOKUP(B10415,Cal_Date!B:B,Cal_Date!A:A,0)</f>
        <v>2</v>
      </c>
      <c r="E10415">
        <v>2018</v>
      </c>
      <c r="F10415" t="s">
        <v>124</v>
      </c>
      <c r="G10415" t="s">
        <v>129</v>
      </c>
      <c r="H10415" t="s">
        <v>11</v>
      </c>
      <c r="I10415" t="s">
        <v>11</v>
      </c>
      <c r="J10415" t="s">
        <v>15</v>
      </c>
      <c r="K10415" t="s">
        <v>42</v>
      </c>
      <c r="L10415">
        <v>1</v>
      </c>
      <c r="M10415">
        <v>1003</v>
      </c>
      <c r="O10415" t="s">
        <v>25</v>
      </c>
      <c r="R10415" t="s">
        <v>46</v>
      </c>
      <c r="S10415" s="49" t="str">
        <f t="shared" si="1297"/>
        <v>Card</v>
      </c>
      <c r="T10415" s="3">
        <v>0.04</v>
      </c>
      <c r="U10415" s="2">
        <v>2.6500000000000004</v>
      </c>
      <c r="V10415" s="2">
        <v>0.87</v>
      </c>
      <c r="W10415" s="54">
        <f>_xlfn.XLOOKUP(M10415,Market!A:A,Market!F:F,0)</f>
        <v>0.06</v>
      </c>
      <c r="X10415" s="55">
        <f t="shared" si="1298"/>
        <v>0.10600000000000001</v>
      </c>
      <c r="Y10415" s="55">
        <f t="shared" si="1299"/>
        <v>1.7800000000000002</v>
      </c>
      <c r="Z10415" s="54">
        <f t="shared" si="1300"/>
        <v>0.67169811320754713</v>
      </c>
      <c r="AA10415" s="49" t="str">
        <f t="shared" ca="1" si="1301"/>
        <v>Y</v>
      </c>
      <c r="AB10415" s="49">
        <f t="shared" ca="1" si="1302"/>
        <v>6</v>
      </c>
      <c r="AC10415" s="49" t="str">
        <f t="shared" ca="1" si="1303"/>
        <v>Y</v>
      </c>
    </row>
    <row r="10416" spans="1:29" x14ac:dyDescent="0.25">
      <c r="A10416">
        <v>12135</v>
      </c>
      <c r="B10416" s="9">
        <v>43202</v>
      </c>
      <c r="C10416" s="50" t="str">
        <f t="shared" si="1296"/>
        <v>N</v>
      </c>
      <c r="D10416" s="52">
        <f>_xlfn.XLOOKUP(B10416,Cal_Date!B:B,Cal_Date!A:A,0)</f>
        <v>2</v>
      </c>
      <c r="E10416">
        <v>2018</v>
      </c>
      <c r="F10416" t="s">
        <v>124</v>
      </c>
      <c r="G10416" t="s">
        <v>129</v>
      </c>
      <c r="H10416" t="s">
        <v>48</v>
      </c>
      <c r="I10416" t="s">
        <v>18</v>
      </c>
      <c r="J10416" t="s">
        <v>10</v>
      </c>
      <c r="K10416" t="s">
        <v>43</v>
      </c>
      <c r="L10416">
        <v>1</v>
      </c>
      <c r="M10416">
        <v>1005</v>
      </c>
      <c r="O10416" t="s">
        <v>25</v>
      </c>
      <c r="R10416" t="s">
        <v>46</v>
      </c>
      <c r="S10416" s="49" t="str">
        <f t="shared" si="1297"/>
        <v>Card</v>
      </c>
      <c r="T10416" s="3">
        <v>0.04</v>
      </c>
      <c r="U10416" s="2">
        <v>7.6229999999999993</v>
      </c>
      <c r="V10416" s="2">
        <v>1.46</v>
      </c>
      <c r="W10416" s="54">
        <f>_xlfn.XLOOKUP(M10416,Market!A:A,Market!F:F,0)</f>
        <v>8.8999999999999996E-2</v>
      </c>
      <c r="X10416" s="55">
        <f t="shared" si="1298"/>
        <v>0.30491999999999997</v>
      </c>
      <c r="Y10416" s="55">
        <f t="shared" si="1299"/>
        <v>6.1629999999999994</v>
      </c>
      <c r="Z10416" s="54">
        <f t="shared" si="1300"/>
        <v>0.80847435392889933</v>
      </c>
      <c r="AA10416" s="49" t="str">
        <f t="shared" ca="1" si="1301"/>
        <v>Y</v>
      </c>
      <c r="AB10416" s="49">
        <f t="shared" ca="1" si="1302"/>
        <v>6</v>
      </c>
      <c r="AC10416" s="49" t="str">
        <f t="shared" ca="1" si="1303"/>
        <v>Y</v>
      </c>
    </row>
    <row r="10417" spans="1:29" x14ac:dyDescent="0.25">
      <c r="A10417">
        <v>12136</v>
      </c>
      <c r="B10417" s="9">
        <v>43202</v>
      </c>
      <c r="C10417" s="50" t="str">
        <f t="shared" si="1296"/>
        <v>N</v>
      </c>
      <c r="D10417" s="52">
        <f>_xlfn.XLOOKUP(B10417,Cal_Date!B:B,Cal_Date!A:A,0)</f>
        <v>2</v>
      </c>
      <c r="E10417">
        <v>2018</v>
      </c>
      <c r="F10417" t="s">
        <v>124</v>
      </c>
      <c r="G10417" t="s">
        <v>129</v>
      </c>
      <c r="H10417" t="s">
        <v>48</v>
      </c>
      <c r="I10417" t="s">
        <v>18</v>
      </c>
      <c r="J10417" t="s">
        <v>10</v>
      </c>
      <c r="K10417" t="s">
        <v>43</v>
      </c>
      <c r="L10417">
        <v>1</v>
      </c>
      <c r="M10417">
        <v>1007</v>
      </c>
      <c r="O10417" t="s">
        <v>28</v>
      </c>
      <c r="R10417" t="s">
        <v>46</v>
      </c>
      <c r="S10417" s="49" t="str">
        <f t="shared" si="1297"/>
        <v>Card</v>
      </c>
      <c r="T10417" s="3">
        <v>0.04</v>
      </c>
      <c r="U10417" s="2">
        <v>7.6229999999999993</v>
      </c>
      <c r="V10417" s="2">
        <v>1.46</v>
      </c>
      <c r="W10417" s="54">
        <f>_xlfn.XLOOKUP(M10417,Market!A:A,Market!F:F,0)</f>
        <v>8.8999999999999996E-2</v>
      </c>
      <c r="X10417" s="55">
        <f t="shared" si="1298"/>
        <v>0.30491999999999997</v>
      </c>
      <c r="Y10417" s="55">
        <f t="shared" si="1299"/>
        <v>6.1629999999999994</v>
      </c>
      <c r="Z10417" s="54">
        <f t="shared" si="1300"/>
        <v>0.80847435392889933</v>
      </c>
      <c r="AA10417" s="49" t="str">
        <f t="shared" ca="1" si="1301"/>
        <v>Y</v>
      </c>
      <c r="AB10417" s="49">
        <f t="shared" ca="1" si="1302"/>
        <v>6</v>
      </c>
      <c r="AC10417" s="49" t="str">
        <f t="shared" ca="1" si="1303"/>
        <v>Y</v>
      </c>
    </row>
    <row r="10418" spans="1:29" x14ac:dyDescent="0.25">
      <c r="A10418">
        <v>12137</v>
      </c>
      <c r="B10418" s="9">
        <v>43202</v>
      </c>
      <c r="C10418" s="50" t="str">
        <f t="shared" si="1296"/>
        <v>N</v>
      </c>
      <c r="D10418" s="52">
        <f>_xlfn.XLOOKUP(B10418,Cal_Date!B:B,Cal_Date!A:A,0)</f>
        <v>2</v>
      </c>
      <c r="E10418">
        <v>2018</v>
      </c>
      <c r="F10418" t="s">
        <v>124</v>
      </c>
      <c r="G10418" t="s">
        <v>129</v>
      </c>
      <c r="H10418" t="s">
        <v>48</v>
      </c>
      <c r="I10418" t="s">
        <v>18</v>
      </c>
      <c r="J10418" t="s">
        <v>10</v>
      </c>
      <c r="K10418" t="s">
        <v>43</v>
      </c>
      <c r="L10418">
        <v>1</v>
      </c>
      <c r="M10418">
        <v>1009</v>
      </c>
      <c r="O10418" t="s">
        <v>28</v>
      </c>
      <c r="R10418" t="s">
        <v>44</v>
      </c>
      <c r="S10418" s="49" t="str">
        <f t="shared" si="1297"/>
        <v>Card</v>
      </c>
      <c r="T10418" s="3">
        <v>0.03</v>
      </c>
      <c r="U10418" s="2">
        <v>7.6229999999999993</v>
      </c>
      <c r="V10418" s="2">
        <v>1.46</v>
      </c>
      <c r="W10418" s="54">
        <f>_xlfn.XLOOKUP(M10418,Market!A:A,Market!F:F,0)</f>
        <v>8.8999999999999996E-2</v>
      </c>
      <c r="X10418" s="55">
        <f t="shared" si="1298"/>
        <v>0.22868999999999998</v>
      </c>
      <c r="Y10418" s="55">
        <f t="shared" si="1299"/>
        <v>6.1629999999999994</v>
      </c>
      <c r="Z10418" s="54">
        <f t="shared" si="1300"/>
        <v>0.80847435392889933</v>
      </c>
      <c r="AA10418" s="49" t="str">
        <f t="shared" ca="1" si="1301"/>
        <v>Y</v>
      </c>
      <c r="AB10418" s="49">
        <f t="shared" ca="1" si="1302"/>
        <v>6</v>
      </c>
      <c r="AC10418" s="49" t="str">
        <f t="shared" ca="1" si="1303"/>
        <v>Y</v>
      </c>
    </row>
    <row r="10419" spans="1:29" x14ac:dyDescent="0.25">
      <c r="A10419">
        <v>12138</v>
      </c>
      <c r="B10419" s="9">
        <v>43202</v>
      </c>
      <c r="C10419" s="50" t="str">
        <f t="shared" si="1296"/>
        <v>N</v>
      </c>
      <c r="D10419" s="52">
        <f>_xlfn.XLOOKUP(B10419,Cal_Date!B:B,Cal_Date!A:A,0)</f>
        <v>2</v>
      </c>
      <c r="E10419">
        <v>2018</v>
      </c>
      <c r="F10419" t="s">
        <v>124</v>
      </c>
      <c r="G10419" t="s">
        <v>129</v>
      </c>
      <c r="H10419" t="s">
        <v>14</v>
      </c>
      <c r="I10419" t="s">
        <v>13</v>
      </c>
      <c r="J10419" t="s">
        <v>15</v>
      </c>
      <c r="K10419" t="s">
        <v>43</v>
      </c>
      <c r="L10419">
        <v>2</v>
      </c>
      <c r="M10419">
        <v>1001</v>
      </c>
      <c r="O10419" t="s">
        <v>25</v>
      </c>
      <c r="R10419" t="s">
        <v>46</v>
      </c>
      <c r="S10419" s="49" t="str">
        <f t="shared" si="1297"/>
        <v>Card</v>
      </c>
      <c r="T10419" s="3">
        <v>0.04</v>
      </c>
      <c r="U10419" s="2">
        <v>10.600000000000001</v>
      </c>
      <c r="V10419" s="2">
        <v>4.24</v>
      </c>
      <c r="W10419" s="54">
        <f>_xlfn.XLOOKUP(M10419,Market!A:A,Market!F:F,0)</f>
        <v>0.06</v>
      </c>
      <c r="X10419" s="55">
        <f t="shared" si="1298"/>
        <v>0.42400000000000004</v>
      </c>
      <c r="Y10419" s="55">
        <f t="shared" si="1299"/>
        <v>6.3600000000000012</v>
      </c>
      <c r="Z10419" s="54">
        <f t="shared" si="1300"/>
        <v>0.60000000000000009</v>
      </c>
      <c r="AA10419" s="49" t="str">
        <f t="shared" ca="1" si="1301"/>
        <v>Y</v>
      </c>
      <c r="AB10419" s="49">
        <f t="shared" ca="1" si="1302"/>
        <v>6</v>
      </c>
      <c r="AC10419" s="49" t="str">
        <f t="shared" ca="1" si="1303"/>
        <v>Y</v>
      </c>
    </row>
    <row r="10420" spans="1:29" x14ac:dyDescent="0.25">
      <c r="A10420">
        <v>12139</v>
      </c>
      <c r="B10420" s="9">
        <v>43202</v>
      </c>
      <c r="C10420" s="50" t="str">
        <f t="shared" si="1296"/>
        <v>N</v>
      </c>
      <c r="D10420" s="52">
        <f>_xlfn.XLOOKUP(B10420,Cal_Date!B:B,Cal_Date!A:A,0)</f>
        <v>2</v>
      </c>
      <c r="E10420">
        <v>2018</v>
      </c>
      <c r="F10420" t="s">
        <v>124</v>
      </c>
      <c r="G10420" t="s">
        <v>129</v>
      </c>
      <c r="H10420" t="s">
        <v>11</v>
      </c>
      <c r="I10420" t="s">
        <v>11</v>
      </c>
      <c r="J10420" t="s">
        <v>15</v>
      </c>
      <c r="K10420" t="s">
        <v>42</v>
      </c>
      <c r="L10420">
        <v>1</v>
      </c>
      <c r="M10420">
        <v>1010</v>
      </c>
      <c r="O10420" t="s">
        <v>25</v>
      </c>
      <c r="R10420" t="s">
        <v>46</v>
      </c>
      <c r="S10420" s="49" t="str">
        <f t="shared" si="1297"/>
        <v>Card</v>
      </c>
      <c r="T10420" s="3">
        <v>0.04</v>
      </c>
      <c r="U10420" s="2">
        <v>2.7</v>
      </c>
      <c r="V10420" s="2">
        <v>0.87</v>
      </c>
      <c r="W10420" s="54">
        <f>_xlfn.XLOOKUP(M10420,Market!A:A,Market!F:F,0)</f>
        <v>0.08</v>
      </c>
      <c r="X10420" s="55">
        <f t="shared" si="1298"/>
        <v>0.10800000000000001</v>
      </c>
      <c r="Y10420" s="55">
        <f t="shared" si="1299"/>
        <v>1.83</v>
      </c>
      <c r="Z10420" s="54">
        <f t="shared" si="1300"/>
        <v>0.67777777777777781</v>
      </c>
      <c r="AA10420" s="49" t="str">
        <f t="shared" ca="1" si="1301"/>
        <v>Y</v>
      </c>
      <c r="AB10420" s="49">
        <f t="shared" ca="1" si="1302"/>
        <v>6</v>
      </c>
      <c r="AC10420" s="49" t="str">
        <f t="shared" ca="1" si="1303"/>
        <v>Y</v>
      </c>
    </row>
    <row r="10421" spans="1:29" x14ac:dyDescent="0.25">
      <c r="A10421">
        <v>12140</v>
      </c>
      <c r="B10421" s="9">
        <v>43202</v>
      </c>
      <c r="C10421" s="50" t="str">
        <f t="shared" si="1296"/>
        <v>N</v>
      </c>
      <c r="D10421" s="52">
        <f>_xlfn.XLOOKUP(B10421,Cal_Date!B:B,Cal_Date!A:A,0)</f>
        <v>2</v>
      </c>
      <c r="E10421">
        <v>2018</v>
      </c>
      <c r="F10421" t="s">
        <v>124</v>
      </c>
      <c r="G10421" t="s">
        <v>129</v>
      </c>
      <c r="H10421" t="s">
        <v>11</v>
      </c>
      <c r="I10421" t="s">
        <v>11</v>
      </c>
      <c r="J10421" t="s">
        <v>15</v>
      </c>
      <c r="K10421" t="s">
        <v>42</v>
      </c>
      <c r="L10421">
        <v>1</v>
      </c>
      <c r="M10421">
        <v>1010</v>
      </c>
      <c r="O10421" t="s">
        <v>25</v>
      </c>
      <c r="R10421" t="s">
        <v>46</v>
      </c>
      <c r="S10421" s="49" t="str">
        <f t="shared" si="1297"/>
        <v>Card</v>
      </c>
      <c r="T10421" s="3">
        <v>0.04</v>
      </c>
      <c r="U10421" s="2">
        <v>2.7</v>
      </c>
      <c r="V10421" s="2">
        <v>0.87</v>
      </c>
      <c r="W10421" s="54">
        <f>_xlfn.XLOOKUP(M10421,Market!A:A,Market!F:F,0)</f>
        <v>0.08</v>
      </c>
      <c r="X10421" s="55">
        <f t="shared" si="1298"/>
        <v>0.10800000000000001</v>
      </c>
      <c r="Y10421" s="55">
        <f t="shared" si="1299"/>
        <v>1.83</v>
      </c>
      <c r="Z10421" s="54">
        <f t="shared" si="1300"/>
        <v>0.67777777777777781</v>
      </c>
      <c r="AA10421" s="49" t="str">
        <f t="shared" ca="1" si="1301"/>
        <v>Y</v>
      </c>
      <c r="AB10421" s="49">
        <f t="shared" ca="1" si="1302"/>
        <v>6</v>
      </c>
      <c r="AC10421" s="49" t="str">
        <f t="shared" ca="1" si="1303"/>
        <v>Y</v>
      </c>
    </row>
    <row r="10422" spans="1:29" x14ac:dyDescent="0.25">
      <c r="A10422">
        <v>12141</v>
      </c>
      <c r="B10422" s="9">
        <v>43202</v>
      </c>
      <c r="C10422" s="50" t="str">
        <f t="shared" si="1296"/>
        <v>N</v>
      </c>
      <c r="D10422" s="52">
        <f>_xlfn.XLOOKUP(B10422,Cal_Date!B:B,Cal_Date!A:A,0)</f>
        <v>2</v>
      </c>
      <c r="E10422">
        <v>2018</v>
      </c>
      <c r="F10422" t="s">
        <v>124</v>
      </c>
      <c r="G10422" t="s">
        <v>129</v>
      </c>
      <c r="H10422" t="s">
        <v>11</v>
      </c>
      <c r="I10422" t="s">
        <v>11</v>
      </c>
      <c r="J10422" t="s">
        <v>15</v>
      </c>
      <c r="K10422" t="s">
        <v>42</v>
      </c>
      <c r="L10422">
        <v>1</v>
      </c>
      <c r="M10422">
        <v>1010</v>
      </c>
      <c r="O10422" t="s">
        <v>25</v>
      </c>
      <c r="R10422" t="s">
        <v>44</v>
      </c>
      <c r="S10422" s="49" t="str">
        <f t="shared" si="1297"/>
        <v>Card</v>
      </c>
      <c r="T10422" s="3">
        <v>0.03</v>
      </c>
      <c r="U10422" s="2">
        <v>2.7</v>
      </c>
      <c r="V10422" s="2">
        <v>0.87</v>
      </c>
      <c r="W10422" s="54">
        <f>_xlfn.XLOOKUP(M10422,Market!A:A,Market!F:F,0)</f>
        <v>0.08</v>
      </c>
      <c r="X10422" s="55">
        <f t="shared" si="1298"/>
        <v>8.1000000000000003E-2</v>
      </c>
      <c r="Y10422" s="55">
        <f t="shared" si="1299"/>
        <v>1.83</v>
      </c>
      <c r="Z10422" s="54">
        <f t="shared" si="1300"/>
        <v>0.67777777777777781</v>
      </c>
      <c r="AA10422" s="49" t="str">
        <f t="shared" ca="1" si="1301"/>
        <v>Y</v>
      </c>
      <c r="AB10422" s="49">
        <f t="shared" ca="1" si="1302"/>
        <v>6</v>
      </c>
      <c r="AC10422" s="49" t="str">
        <f t="shared" ca="1" si="1303"/>
        <v>Y</v>
      </c>
    </row>
    <row r="10423" spans="1:29" x14ac:dyDescent="0.25">
      <c r="A10423">
        <v>12142</v>
      </c>
      <c r="B10423" s="9">
        <v>43202</v>
      </c>
      <c r="C10423" s="50" t="str">
        <f t="shared" si="1296"/>
        <v>N</v>
      </c>
      <c r="D10423" s="52">
        <f>_xlfn.XLOOKUP(B10423,Cal_Date!B:B,Cal_Date!A:A,0)</f>
        <v>2</v>
      </c>
      <c r="E10423">
        <v>2018</v>
      </c>
      <c r="F10423" t="s">
        <v>124</v>
      </c>
      <c r="G10423" t="s">
        <v>129</v>
      </c>
      <c r="H10423" t="s">
        <v>48</v>
      </c>
      <c r="I10423" t="s">
        <v>18</v>
      </c>
      <c r="J10423" t="s">
        <v>10</v>
      </c>
      <c r="K10423" t="s">
        <v>43</v>
      </c>
      <c r="L10423">
        <v>1</v>
      </c>
      <c r="M10423">
        <v>1010</v>
      </c>
      <c r="O10423" t="s">
        <v>25</v>
      </c>
      <c r="R10423" t="s">
        <v>46</v>
      </c>
      <c r="S10423" s="49" t="str">
        <f t="shared" si="1297"/>
        <v>Card</v>
      </c>
      <c r="T10423" s="3">
        <v>0.04</v>
      </c>
      <c r="U10423" s="2">
        <v>7.5600000000000005</v>
      </c>
      <c r="V10423" s="2">
        <v>1.46</v>
      </c>
      <c r="W10423" s="54">
        <f>_xlfn.XLOOKUP(M10423,Market!A:A,Market!F:F,0)</f>
        <v>0.08</v>
      </c>
      <c r="X10423" s="55">
        <f t="shared" si="1298"/>
        <v>0.3024</v>
      </c>
      <c r="Y10423" s="55">
        <f t="shared" si="1299"/>
        <v>6.1000000000000005</v>
      </c>
      <c r="Z10423" s="54">
        <f t="shared" si="1300"/>
        <v>0.80687830687830686</v>
      </c>
      <c r="AA10423" s="49" t="str">
        <f t="shared" ca="1" si="1301"/>
        <v>Y</v>
      </c>
      <c r="AB10423" s="49">
        <f t="shared" ca="1" si="1302"/>
        <v>6</v>
      </c>
      <c r="AC10423" s="49" t="str">
        <f t="shared" ca="1" si="1303"/>
        <v>Y</v>
      </c>
    </row>
    <row r="10424" spans="1:29" x14ac:dyDescent="0.25">
      <c r="A10424">
        <v>12143</v>
      </c>
      <c r="B10424" s="9">
        <v>43202</v>
      </c>
      <c r="C10424" s="50" t="str">
        <f t="shared" si="1296"/>
        <v>N</v>
      </c>
      <c r="D10424" s="52">
        <f>_xlfn.XLOOKUP(B10424,Cal_Date!B:B,Cal_Date!A:A,0)</f>
        <v>2</v>
      </c>
      <c r="E10424">
        <v>2018</v>
      </c>
      <c r="F10424" t="s">
        <v>124</v>
      </c>
      <c r="G10424" t="s">
        <v>129</v>
      </c>
      <c r="H10424" t="s">
        <v>14</v>
      </c>
      <c r="I10424" t="s">
        <v>13</v>
      </c>
      <c r="J10424" t="s">
        <v>15</v>
      </c>
      <c r="K10424" t="s">
        <v>43</v>
      </c>
      <c r="L10424">
        <v>1</v>
      </c>
      <c r="M10424">
        <v>1011</v>
      </c>
      <c r="O10424" t="s">
        <v>25</v>
      </c>
      <c r="R10424" t="s">
        <v>46</v>
      </c>
      <c r="S10424" s="49" t="str">
        <f t="shared" si="1297"/>
        <v>Card</v>
      </c>
      <c r="T10424" s="3">
        <v>0.04</v>
      </c>
      <c r="U10424" s="2">
        <v>5.3000000000000007</v>
      </c>
      <c r="V10424" s="2">
        <v>2.12</v>
      </c>
      <c r="W10424" s="54">
        <f>_xlfn.XLOOKUP(M10424,Market!A:A,Market!F:F,0)</f>
        <v>0.06</v>
      </c>
      <c r="X10424" s="55">
        <f t="shared" si="1298"/>
        <v>0.21200000000000002</v>
      </c>
      <c r="Y10424" s="55">
        <f t="shared" si="1299"/>
        <v>3.1800000000000006</v>
      </c>
      <c r="Z10424" s="54">
        <f t="shared" si="1300"/>
        <v>0.60000000000000009</v>
      </c>
      <c r="AA10424" s="49" t="str">
        <f t="shared" ca="1" si="1301"/>
        <v>Y</v>
      </c>
      <c r="AB10424" s="49">
        <f t="shared" ca="1" si="1302"/>
        <v>6</v>
      </c>
      <c r="AC10424" s="49" t="str">
        <f t="shared" ca="1" si="1303"/>
        <v>Y</v>
      </c>
    </row>
    <row r="10425" spans="1:29" x14ac:dyDescent="0.25">
      <c r="A10425">
        <v>12144</v>
      </c>
      <c r="B10425" s="9">
        <v>43202</v>
      </c>
      <c r="C10425" s="50" t="str">
        <f t="shared" si="1296"/>
        <v>N</v>
      </c>
      <c r="D10425" s="52">
        <f>_xlfn.XLOOKUP(B10425,Cal_Date!B:B,Cal_Date!A:A,0)</f>
        <v>2</v>
      </c>
      <c r="E10425">
        <v>2018</v>
      </c>
      <c r="F10425" t="s">
        <v>124</v>
      </c>
      <c r="G10425" t="s">
        <v>129</v>
      </c>
      <c r="H10425" t="s">
        <v>14</v>
      </c>
      <c r="I10425" t="s">
        <v>13</v>
      </c>
      <c r="J10425" t="s">
        <v>15</v>
      </c>
      <c r="K10425" t="s">
        <v>43</v>
      </c>
      <c r="L10425">
        <v>2</v>
      </c>
      <c r="M10425">
        <v>1007</v>
      </c>
      <c r="O10425" t="s">
        <v>28</v>
      </c>
      <c r="R10425" t="s">
        <v>46</v>
      </c>
      <c r="S10425" s="49" t="str">
        <f t="shared" si="1297"/>
        <v>Card</v>
      </c>
      <c r="T10425" s="3">
        <v>0.04</v>
      </c>
      <c r="U10425" s="2">
        <v>10.89</v>
      </c>
      <c r="V10425" s="2">
        <v>4.4800000000000004</v>
      </c>
      <c r="W10425" s="54">
        <f>_xlfn.XLOOKUP(M10425,Market!A:A,Market!F:F,0)</f>
        <v>8.8999999999999996E-2</v>
      </c>
      <c r="X10425" s="55">
        <f t="shared" si="1298"/>
        <v>0.43560000000000004</v>
      </c>
      <c r="Y10425" s="55">
        <f t="shared" si="1299"/>
        <v>6.41</v>
      </c>
      <c r="Z10425" s="54">
        <f t="shared" si="1300"/>
        <v>0.588613406795225</v>
      </c>
      <c r="AA10425" s="49" t="str">
        <f t="shared" ca="1" si="1301"/>
        <v>Y</v>
      </c>
      <c r="AB10425" s="49">
        <f t="shared" ca="1" si="1302"/>
        <v>6</v>
      </c>
      <c r="AC10425" s="49" t="str">
        <f t="shared" ca="1" si="1303"/>
        <v>Y</v>
      </c>
    </row>
    <row r="10426" spans="1:29" x14ac:dyDescent="0.25">
      <c r="A10426">
        <v>12145</v>
      </c>
      <c r="B10426" s="9">
        <v>43202</v>
      </c>
      <c r="C10426" s="50" t="str">
        <f t="shared" si="1296"/>
        <v>N</v>
      </c>
      <c r="D10426" s="52">
        <f>_xlfn.XLOOKUP(B10426,Cal_Date!B:B,Cal_Date!A:A,0)</f>
        <v>2</v>
      </c>
      <c r="E10426">
        <v>2018</v>
      </c>
      <c r="F10426" t="s">
        <v>124</v>
      </c>
      <c r="G10426" t="s">
        <v>129</v>
      </c>
      <c r="H10426" t="s">
        <v>11</v>
      </c>
      <c r="I10426" t="s">
        <v>11</v>
      </c>
      <c r="J10426" t="s">
        <v>15</v>
      </c>
      <c r="K10426" t="s">
        <v>42</v>
      </c>
      <c r="L10426">
        <v>2</v>
      </c>
      <c r="M10426">
        <v>1007</v>
      </c>
      <c r="O10426" t="s">
        <v>28</v>
      </c>
      <c r="R10426" t="s">
        <v>44</v>
      </c>
      <c r="S10426" s="49" t="str">
        <f t="shared" si="1297"/>
        <v>Card</v>
      </c>
      <c r="T10426" s="3">
        <v>0.03</v>
      </c>
      <c r="U10426" s="2">
        <v>5.4450000000000003</v>
      </c>
      <c r="V10426" s="2">
        <v>1.74</v>
      </c>
      <c r="W10426" s="54">
        <f>_xlfn.XLOOKUP(M10426,Market!A:A,Market!F:F,0)</f>
        <v>8.8999999999999996E-2</v>
      </c>
      <c r="X10426" s="55">
        <f t="shared" si="1298"/>
        <v>0.16335</v>
      </c>
      <c r="Y10426" s="55">
        <f t="shared" si="1299"/>
        <v>3.7050000000000001</v>
      </c>
      <c r="Z10426" s="54">
        <f t="shared" si="1300"/>
        <v>0.68044077134986225</v>
      </c>
      <c r="AA10426" s="49" t="str">
        <f t="shared" ca="1" si="1301"/>
        <v>Y</v>
      </c>
      <c r="AB10426" s="49">
        <f t="shared" ca="1" si="1302"/>
        <v>6</v>
      </c>
      <c r="AC10426" s="49" t="str">
        <f t="shared" ca="1" si="1303"/>
        <v>Y</v>
      </c>
    </row>
    <row r="10427" spans="1:29" x14ac:dyDescent="0.25">
      <c r="A10427">
        <v>12146</v>
      </c>
      <c r="B10427" s="9">
        <v>43202</v>
      </c>
      <c r="C10427" s="50" t="str">
        <f t="shared" si="1296"/>
        <v>N</v>
      </c>
      <c r="D10427" s="52">
        <f>_xlfn.XLOOKUP(B10427,Cal_Date!B:B,Cal_Date!A:A,0)</f>
        <v>2</v>
      </c>
      <c r="E10427">
        <v>2018</v>
      </c>
      <c r="F10427" t="s">
        <v>124</v>
      </c>
      <c r="G10427" t="s">
        <v>129</v>
      </c>
      <c r="H10427" t="s">
        <v>11</v>
      </c>
      <c r="I10427" t="s">
        <v>11</v>
      </c>
      <c r="J10427" t="s">
        <v>15</v>
      </c>
      <c r="K10427" t="s">
        <v>42</v>
      </c>
      <c r="L10427">
        <v>1</v>
      </c>
      <c r="M10427">
        <v>1008</v>
      </c>
      <c r="O10427" t="s">
        <v>28</v>
      </c>
      <c r="R10427" t="s">
        <v>44</v>
      </c>
      <c r="S10427" s="49" t="str">
        <f t="shared" si="1297"/>
        <v>Card</v>
      </c>
      <c r="T10427" s="3">
        <v>0.03</v>
      </c>
      <c r="U10427" s="2">
        <v>2.7225000000000001</v>
      </c>
      <c r="V10427" s="2">
        <v>0.87</v>
      </c>
      <c r="W10427" s="54">
        <f>_xlfn.XLOOKUP(M10427,Market!A:A,Market!F:F,0)</f>
        <v>8.8999999999999996E-2</v>
      </c>
      <c r="X10427" s="55">
        <f t="shared" si="1298"/>
        <v>8.1674999999999998E-2</v>
      </c>
      <c r="Y10427" s="55">
        <f t="shared" si="1299"/>
        <v>1.8525</v>
      </c>
      <c r="Z10427" s="54">
        <f t="shared" si="1300"/>
        <v>0.68044077134986225</v>
      </c>
      <c r="AA10427" s="49" t="str">
        <f t="shared" ca="1" si="1301"/>
        <v>Y</v>
      </c>
      <c r="AB10427" s="49">
        <f t="shared" ca="1" si="1302"/>
        <v>6</v>
      </c>
      <c r="AC10427" s="49" t="str">
        <f t="shared" ca="1" si="1303"/>
        <v>Y</v>
      </c>
    </row>
    <row r="10428" spans="1:29" x14ac:dyDescent="0.25">
      <c r="A10428">
        <v>12147</v>
      </c>
      <c r="B10428" s="9">
        <v>43202</v>
      </c>
      <c r="C10428" s="50" t="str">
        <f t="shared" si="1296"/>
        <v>N</v>
      </c>
      <c r="D10428" s="52">
        <f>_xlfn.XLOOKUP(B10428,Cal_Date!B:B,Cal_Date!A:A,0)</f>
        <v>2</v>
      </c>
      <c r="E10428">
        <v>2018</v>
      </c>
      <c r="F10428" t="s">
        <v>124</v>
      </c>
      <c r="G10428" t="s">
        <v>129</v>
      </c>
      <c r="H10428" t="s">
        <v>48</v>
      </c>
      <c r="I10428" t="s">
        <v>18</v>
      </c>
      <c r="J10428" t="s">
        <v>10</v>
      </c>
      <c r="K10428" t="s">
        <v>43</v>
      </c>
      <c r="L10428">
        <v>1</v>
      </c>
      <c r="M10428">
        <v>1004</v>
      </c>
      <c r="O10428" t="s">
        <v>28</v>
      </c>
      <c r="R10428" t="s">
        <v>46</v>
      </c>
      <c r="S10428" s="49" t="str">
        <f t="shared" si="1297"/>
        <v>Card</v>
      </c>
      <c r="T10428" s="3">
        <v>0.04</v>
      </c>
      <c r="U10428" s="2">
        <v>7.42</v>
      </c>
      <c r="V10428" s="2">
        <v>1.46</v>
      </c>
      <c r="W10428" s="54">
        <f>_xlfn.XLOOKUP(M10428,Market!A:A,Market!F:F,0)</f>
        <v>0.06</v>
      </c>
      <c r="X10428" s="55">
        <f t="shared" si="1298"/>
        <v>0.29680000000000001</v>
      </c>
      <c r="Y10428" s="55">
        <f t="shared" si="1299"/>
        <v>5.96</v>
      </c>
      <c r="Z10428" s="54">
        <f t="shared" si="1300"/>
        <v>0.80323450134770891</v>
      </c>
      <c r="AA10428" s="49" t="str">
        <f t="shared" ca="1" si="1301"/>
        <v>Y</v>
      </c>
      <c r="AB10428" s="49">
        <f t="shared" ca="1" si="1302"/>
        <v>6</v>
      </c>
      <c r="AC10428" s="49" t="str">
        <f t="shared" ca="1" si="1303"/>
        <v>Y</v>
      </c>
    </row>
    <row r="10429" spans="1:29" x14ac:dyDescent="0.25">
      <c r="A10429">
        <v>12148</v>
      </c>
      <c r="B10429" s="9">
        <v>43202</v>
      </c>
      <c r="C10429" s="50" t="str">
        <f t="shared" si="1296"/>
        <v>N</v>
      </c>
      <c r="D10429" s="52">
        <f>_xlfn.XLOOKUP(B10429,Cal_Date!B:B,Cal_Date!A:A,0)</f>
        <v>2</v>
      </c>
      <c r="E10429">
        <v>2018</v>
      </c>
      <c r="F10429" t="s">
        <v>124</v>
      </c>
      <c r="G10429" t="s">
        <v>129</v>
      </c>
      <c r="H10429" t="s">
        <v>48</v>
      </c>
      <c r="I10429" t="s">
        <v>18</v>
      </c>
      <c r="J10429" t="s">
        <v>10</v>
      </c>
      <c r="K10429" t="s">
        <v>43</v>
      </c>
      <c r="L10429">
        <v>1</v>
      </c>
      <c r="M10429">
        <v>1003</v>
      </c>
      <c r="O10429" t="s">
        <v>25</v>
      </c>
      <c r="R10429" t="s">
        <v>47</v>
      </c>
      <c r="S10429" s="49" t="str">
        <f t="shared" si="1297"/>
        <v>Card</v>
      </c>
      <c r="T10429" s="3">
        <v>3.5000000000000003E-2</v>
      </c>
      <c r="U10429" s="2">
        <v>7.42</v>
      </c>
      <c r="V10429" s="2">
        <v>1.46</v>
      </c>
      <c r="W10429" s="54">
        <f>_xlfn.XLOOKUP(M10429,Market!A:A,Market!F:F,0)</f>
        <v>0.06</v>
      </c>
      <c r="X10429" s="55">
        <f t="shared" si="1298"/>
        <v>0.25970000000000004</v>
      </c>
      <c r="Y10429" s="55">
        <f t="shared" si="1299"/>
        <v>5.96</v>
      </c>
      <c r="Z10429" s="54">
        <f t="shared" si="1300"/>
        <v>0.80323450134770891</v>
      </c>
      <c r="AA10429" s="49" t="str">
        <f t="shared" ca="1" si="1301"/>
        <v>Y</v>
      </c>
      <c r="AB10429" s="49">
        <f t="shared" ca="1" si="1302"/>
        <v>6</v>
      </c>
      <c r="AC10429" s="49" t="str">
        <f t="shared" ca="1" si="1303"/>
        <v>Y</v>
      </c>
    </row>
    <row r="10430" spans="1:29" x14ac:dyDescent="0.25">
      <c r="A10430">
        <v>12149</v>
      </c>
      <c r="B10430" s="9">
        <v>43202</v>
      </c>
      <c r="C10430" s="50" t="str">
        <f t="shared" si="1296"/>
        <v>N</v>
      </c>
      <c r="D10430" s="52">
        <f>_xlfn.XLOOKUP(B10430,Cal_Date!B:B,Cal_Date!A:A,0)</f>
        <v>2</v>
      </c>
      <c r="E10430">
        <v>2018</v>
      </c>
      <c r="F10430" t="s">
        <v>124</v>
      </c>
      <c r="G10430" t="s">
        <v>129</v>
      </c>
      <c r="H10430" t="s">
        <v>11</v>
      </c>
      <c r="I10430" t="s">
        <v>11</v>
      </c>
      <c r="J10430" t="s">
        <v>15</v>
      </c>
      <c r="K10430" t="s">
        <v>42</v>
      </c>
      <c r="L10430">
        <v>2</v>
      </c>
      <c r="M10430">
        <v>1002</v>
      </c>
      <c r="O10430" t="s">
        <v>28</v>
      </c>
      <c r="R10430" t="s">
        <v>46</v>
      </c>
      <c r="S10430" s="49" t="str">
        <f t="shared" si="1297"/>
        <v>Card</v>
      </c>
      <c r="T10430" s="3">
        <v>0.04</v>
      </c>
      <c r="U10430" s="2">
        <v>5.3000000000000007</v>
      </c>
      <c r="V10430" s="2">
        <v>1.74</v>
      </c>
      <c r="W10430" s="54">
        <f>_xlfn.XLOOKUP(M10430,Market!A:A,Market!F:F,0)</f>
        <v>0.06</v>
      </c>
      <c r="X10430" s="55">
        <f t="shared" si="1298"/>
        <v>0.21200000000000002</v>
      </c>
      <c r="Y10430" s="55">
        <f t="shared" si="1299"/>
        <v>3.5600000000000005</v>
      </c>
      <c r="Z10430" s="54">
        <f t="shared" si="1300"/>
        <v>0.67169811320754713</v>
      </c>
      <c r="AA10430" s="49" t="str">
        <f t="shared" ca="1" si="1301"/>
        <v>Y</v>
      </c>
      <c r="AB10430" s="49">
        <f t="shared" ca="1" si="1302"/>
        <v>6</v>
      </c>
      <c r="AC10430" s="49" t="str">
        <f t="shared" ca="1" si="1303"/>
        <v>Y</v>
      </c>
    </row>
    <row r="10431" spans="1:29" x14ac:dyDescent="0.25">
      <c r="A10431">
        <v>12150</v>
      </c>
      <c r="B10431" s="9">
        <v>43202</v>
      </c>
      <c r="C10431" s="50" t="str">
        <f t="shared" si="1296"/>
        <v>N</v>
      </c>
      <c r="D10431" s="52">
        <f>_xlfn.XLOOKUP(B10431,Cal_Date!B:B,Cal_Date!A:A,0)</f>
        <v>2</v>
      </c>
      <c r="E10431">
        <v>2018</v>
      </c>
      <c r="F10431" t="s">
        <v>124</v>
      </c>
      <c r="G10431" t="s">
        <v>129</v>
      </c>
      <c r="H10431" t="s">
        <v>48</v>
      </c>
      <c r="I10431" t="s">
        <v>18</v>
      </c>
      <c r="J10431" t="s">
        <v>10</v>
      </c>
      <c r="K10431" t="s">
        <v>43</v>
      </c>
      <c r="L10431">
        <v>1</v>
      </c>
      <c r="M10431">
        <v>1007</v>
      </c>
      <c r="O10431" t="s">
        <v>28</v>
      </c>
      <c r="R10431" t="s">
        <v>46</v>
      </c>
      <c r="S10431" s="49" t="str">
        <f t="shared" si="1297"/>
        <v>Card</v>
      </c>
      <c r="T10431" s="3">
        <v>0.04</v>
      </c>
      <c r="U10431" s="2">
        <v>7.6229999999999993</v>
      </c>
      <c r="V10431" s="2">
        <v>1.46</v>
      </c>
      <c r="W10431" s="54">
        <f>_xlfn.XLOOKUP(M10431,Market!A:A,Market!F:F,0)</f>
        <v>8.8999999999999996E-2</v>
      </c>
      <c r="X10431" s="55">
        <f t="shared" si="1298"/>
        <v>0.30491999999999997</v>
      </c>
      <c r="Y10431" s="55">
        <f t="shared" si="1299"/>
        <v>6.1629999999999994</v>
      </c>
      <c r="Z10431" s="54">
        <f t="shared" si="1300"/>
        <v>0.80847435392889933</v>
      </c>
      <c r="AA10431" s="49" t="str">
        <f t="shared" ca="1" si="1301"/>
        <v>Y</v>
      </c>
      <c r="AB10431" s="49">
        <f t="shared" ca="1" si="1302"/>
        <v>6</v>
      </c>
      <c r="AC10431" s="49" t="str">
        <f t="shared" ca="1" si="1303"/>
        <v>Y</v>
      </c>
    </row>
    <row r="10432" spans="1:29" x14ac:dyDescent="0.25">
      <c r="A10432">
        <v>12151</v>
      </c>
      <c r="B10432" s="9">
        <v>43202</v>
      </c>
      <c r="C10432" s="50" t="str">
        <f t="shared" si="1296"/>
        <v>N</v>
      </c>
      <c r="D10432" s="52">
        <f>_xlfn.XLOOKUP(B10432,Cal_Date!B:B,Cal_Date!A:A,0)</f>
        <v>2</v>
      </c>
      <c r="E10432">
        <v>2018</v>
      </c>
      <c r="F10432" t="s">
        <v>124</v>
      </c>
      <c r="G10432" t="s">
        <v>129</v>
      </c>
      <c r="H10432" t="s">
        <v>11</v>
      </c>
      <c r="I10432" t="s">
        <v>11</v>
      </c>
      <c r="J10432" t="s">
        <v>15</v>
      </c>
      <c r="K10432" t="s">
        <v>42</v>
      </c>
      <c r="L10432">
        <v>2</v>
      </c>
      <c r="M10432">
        <v>1008</v>
      </c>
      <c r="O10432" t="s">
        <v>28</v>
      </c>
      <c r="R10432" t="s">
        <v>44</v>
      </c>
      <c r="S10432" s="49" t="str">
        <f t="shared" si="1297"/>
        <v>Card</v>
      </c>
      <c r="T10432" s="3">
        <v>0.03</v>
      </c>
      <c r="U10432" s="2">
        <v>5.4450000000000003</v>
      </c>
      <c r="V10432" s="2">
        <v>1.74</v>
      </c>
      <c r="W10432" s="54">
        <f>_xlfn.XLOOKUP(M10432,Market!A:A,Market!F:F,0)</f>
        <v>8.8999999999999996E-2</v>
      </c>
      <c r="X10432" s="55">
        <f t="shared" si="1298"/>
        <v>0.16335</v>
      </c>
      <c r="Y10432" s="55">
        <f t="shared" si="1299"/>
        <v>3.7050000000000001</v>
      </c>
      <c r="Z10432" s="54">
        <f t="shared" si="1300"/>
        <v>0.68044077134986225</v>
      </c>
      <c r="AA10432" s="49" t="str">
        <f t="shared" ca="1" si="1301"/>
        <v>Y</v>
      </c>
      <c r="AB10432" s="49">
        <f t="shared" ca="1" si="1302"/>
        <v>6</v>
      </c>
      <c r="AC10432" s="49" t="str">
        <f t="shared" ca="1" si="1303"/>
        <v>Y</v>
      </c>
    </row>
    <row r="10433" spans="1:29" x14ac:dyDescent="0.25">
      <c r="A10433">
        <v>12152</v>
      </c>
      <c r="B10433" s="9">
        <v>43202</v>
      </c>
      <c r="C10433" s="50" t="str">
        <f t="shared" si="1296"/>
        <v>N</v>
      </c>
      <c r="D10433" s="52">
        <f>_xlfn.XLOOKUP(B10433,Cal_Date!B:B,Cal_Date!A:A,0)</f>
        <v>2</v>
      </c>
      <c r="E10433">
        <v>2018</v>
      </c>
      <c r="F10433" t="s">
        <v>124</v>
      </c>
      <c r="G10433" t="s">
        <v>129</v>
      </c>
      <c r="H10433" t="s">
        <v>11</v>
      </c>
      <c r="I10433" t="s">
        <v>11</v>
      </c>
      <c r="J10433" t="s">
        <v>15</v>
      </c>
      <c r="K10433" t="s">
        <v>42</v>
      </c>
      <c r="L10433">
        <v>1</v>
      </c>
      <c r="M10433">
        <v>1008</v>
      </c>
      <c r="O10433" t="s">
        <v>28</v>
      </c>
      <c r="R10433" t="s">
        <v>46</v>
      </c>
      <c r="S10433" s="49" t="str">
        <f t="shared" si="1297"/>
        <v>Card</v>
      </c>
      <c r="T10433" s="3">
        <v>0.04</v>
      </c>
      <c r="U10433" s="2">
        <v>2.7225000000000001</v>
      </c>
      <c r="V10433" s="2">
        <v>0.87</v>
      </c>
      <c r="W10433" s="54">
        <f>_xlfn.XLOOKUP(M10433,Market!A:A,Market!F:F,0)</f>
        <v>8.8999999999999996E-2</v>
      </c>
      <c r="X10433" s="55">
        <f t="shared" si="1298"/>
        <v>0.10890000000000001</v>
      </c>
      <c r="Y10433" s="55">
        <f t="shared" si="1299"/>
        <v>1.8525</v>
      </c>
      <c r="Z10433" s="54">
        <f t="shared" si="1300"/>
        <v>0.68044077134986225</v>
      </c>
      <c r="AA10433" s="49" t="str">
        <f t="shared" ca="1" si="1301"/>
        <v>Y</v>
      </c>
      <c r="AB10433" s="49">
        <f t="shared" ca="1" si="1302"/>
        <v>6</v>
      </c>
      <c r="AC10433" s="49" t="str">
        <f t="shared" ca="1" si="1303"/>
        <v>Y</v>
      </c>
    </row>
    <row r="10434" spans="1:29" x14ac:dyDescent="0.25">
      <c r="A10434">
        <v>12153</v>
      </c>
      <c r="B10434" s="9">
        <v>43202</v>
      </c>
      <c r="C10434" s="50" t="str">
        <f t="shared" si="1296"/>
        <v>N</v>
      </c>
      <c r="D10434" s="52">
        <f>_xlfn.XLOOKUP(B10434,Cal_Date!B:B,Cal_Date!A:A,0)</f>
        <v>2</v>
      </c>
      <c r="E10434">
        <v>2018</v>
      </c>
      <c r="F10434" t="s">
        <v>124</v>
      </c>
      <c r="G10434" t="s">
        <v>129</v>
      </c>
      <c r="H10434" t="s">
        <v>11</v>
      </c>
      <c r="I10434" t="s">
        <v>11</v>
      </c>
      <c r="J10434" t="s">
        <v>15</v>
      </c>
      <c r="K10434" t="s">
        <v>42</v>
      </c>
      <c r="L10434">
        <v>2</v>
      </c>
      <c r="M10434">
        <v>1000</v>
      </c>
      <c r="O10434" t="s">
        <v>25</v>
      </c>
      <c r="R10434" t="s">
        <v>46</v>
      </c>
      <c r="S10434" s="49" t="str">
        <f t="shared" si="1297"/>
        <v>Card</v>
      </c>
      <c r="T10434" s="3">
        <v>0.04</v>
      </c>
      <c r="U10434" s="2">
        <v>5.4</v>
      </c>
      <c r="V10434" s="2">
        <v>1.74</v>
      </c>
      <c r="W10434" s="54">
        <f>_xlfn.XLOOKUP(M10434,Market!A:A,Market!F:F,0)</f>
        <v>0.08</v>
      </c>
      <c r="X10434" s="55">
        <f t="shared" si="1298"/>
        <v>0.21600000000000003</v>
      </c>
      <c r="Y10434" s="55">
        <f t="shared" si="1299"/>
        <v>3.66</v>
      </c>
      <c r="Z10434" s="54">
        <f t="shared" si="1300"/>
        <v>0.67777777777777781</v>
      </c>
      <c r="AA10434" s="49" t="str">
        <f t="shared" ca="1" si="1301"/>
        <v>Y</v>
      </c>
      <c r="AB10434" s="49">
        <f t="shared" ca="1" si="1302"/>
        <v>6</v>
      </c>
      <c r="AC10434" s="49" t="str">
        <f t="shared" ca="1" si="1303"/>
        <v>Y</v>
      </c>
    </row>
    <row r="10435" spans="1:29" x14ac:dyDescent="0.25">
      <c r="A10435">
        <v>12154</v>
      </c>
      <c r="B10435" s="9">
        <v>43202</v>
      </c>
      <c r="C10435" s="50" t="str">
        <f t="shared" ref="C10435:C10498" si="1304">IF(OR(B10435="04/01/2018"+0,B10435="04/02/2018"+0),"Y","N")</f>
        <v>N</v>
      </c>
      <c r="D10435" s="52">
        <f>_xlfn.XLOOKUP(B10435,Cal_Date!B:B,Cal_Date!A:A,0)</f>
        <v>2</v>
      </c>
      <c r="E10435">
        <v>2018</v>
      </c>
      <c r="F10435" t="s">
        <v>124</v>
      </c>
      <c r="G10435" t="s">
        <v>129</v>
      </c>
      <c r="H10435" t="s">
        <v>11</v>
      </c>
      <c r="I10435" t="s">
        <v>11</v>
      </c>
      <c r="J10435" t="s">
        <v>15</v>
      </c>
      <c r="K10435" t="s">
        <v>42</v>
      </c>
      <c r="L10435">
        <v>1</v>
      </c>
      <c r="M10435">
        <v>1000</v>
      </c>
      <c r="O10435" t="s">
        <v>25</v>
      </c>
      <c r="R10435" t="s">
        <v>44</v>
      </c>
      <c r="S10435" s="49" t="str">
        <f t="shared" ref="S10435:S10498" si="1305">IF(R10435="Cash","Cash","Card")</f>
        <v>Card</v>
      </c>
      <c r="T10435" s="3">
        <v>0.03</v>
      </c>
      <c r="U10435" s="2">
        <v>2.7</v>
      </c>
      <c r="V10435" s="2">
        <v>0.87</v>
      </c>
      <c r="W10435" s="54">
        <f>_xlfn.XLOOKUP(M10435,Market!A:A,Market!F:F,0)</f>
        <v>0.08</v>
      </c>
      <c r="X10435" s="55">
        <f t="shared" ref="X10435:X10498" si="1306">T10435*U10435</f>
        <v>8.1000000000000003E-2</v>
      </c>
      <c r="Y10435" s="55">
        <f t="shared" ref="Y10435:Y10498" si="1307">U10435-V10435</f>
        <v>1.83</v>
      </c>
      <c r="Z10435" s="54">
        <f t="shared" ref="Z10435:Z10498" si="1308">Y10435/U10435</f>
        <v>0.67777777777777781</v>
      </c>
      <c r="AA10435" s="49" t="str">
        <f t="shared" ref="AA10435:AA10498" ca="1" si="1309">IF(DATEDIF(B10435,TODAY(),"y")&gt;5,"Y","N")</f>
        <v>Y</v>
      </c>
      <c r="AB10435" s="49">
        <f t="shared" ref="AB10435:AB10498" ca="1" si="1310">DATEDIF(B10435,TODAY(),"y")</f>
        <v>6</v>
      </c>
      <c r="AC10435" s="49" t="str">
        <f t="shared" ref="AC10435:AC10498" ca="1" si="1311">IF(AB10435&gt;5,"Y","N")</f>
        <v>Y</v>
      </c>
    </row>
    <row r="10436" spans="1:29" x14ac:dyDescent="0.25">
      <c r="A10436">
        <v>12155</v>
      </c>
      <c r="B10436" s="9">
        <v>43202</v>
      </c>
      <c r="C10436" s="50" t="str">
        <f t="shared" si="1304"/>
        <v>N</v>
      </c>
      <c r="D10436" s="52">
        <f>_xlfn.XLOOKUP(B10436,Cal_Date!B:B,Cal_Date!A:A,0)</f>
        <v>2</v>
      </c>
      <c r="E10436">
        <v>2018</v>
      </c>
      <c r="F10436" t="s">
        <v>124</v>
      </c>
      <c r="G10436" t="s">
        <v>129</v>
      </c>
      <c r="H10436" t="s">
        <v>48</v>
      </c>
      <c r="I10436" t="s">
        <v>18</v>
      </c>
      <c r="J10436" t="s">
        <v>10</v>
      </c>
      <c r="K10436" t="s">
        <v>43</v>
      </c>
      <c r="L10436">
        <v>1</v>
      </c>
      <c r="M10436">
        <v>1000</v>
      </c>
      <c r="O10436" t="s">
        <v>25</v>
      </c>
      <c r="R10436" t="s">
        <v>47</v>
      </c>
      <c r="S10436" s="49" t="str">
        <f t="shared" si="1305"/>
        <v>Card</v>
      </c>
      <c r="T10436" s="3">
        <v>3.5000000000000003E-2</v>
      </c>
      <c r="U10436" s="2">
        <v>7.5600000000000005</v>
      </c>
      <c r="V10436" s="2">
        <v>1.46</v>
      </c>
      <c r="W10436" s="54">
        <f>_xlfn.XLOOKUP(M10436,Market!A:A,Market!F:F,0)</f>
        <v>0.08</v>
      </c>
      <c r="X10436" s="55">
        <f t="shared" si="1306"/>
        <v>0.26460000000000006</v>
      </c>
      <c r="Y10436" s="55">
        <f t="shared" si="1307"/>
        <v>6.1000000000000005</v>
      </c>
      <c r="Z10436" s="54">
        <f t="shared" si="1308"/>
        <v>0.80687830687830686</v>
      </c>
      <c r="AA10436" s="49" t="str">
        <f t="shared" ca="1" si="1309"/>
        <v>Y</v>
      </c>
      <c r="AB10436" s="49">
        <f t="shared" ca="1" si="1310"/>
        <v>6</v>
      </c>
      <c r="AC10436" s="49" t="str">
        <f t="shared" ca="1" si="1311"/>
        <v>Y</v>
      </c>
    </row>
    <row r="10437" spans="1:29" x14ac:dyDescent="0.25">
      <c r="A10437">
        <v>12156</v>
      </c>
      <c r="B10437" s="9">
        <v>43202</v>
      </c>
      <c r="C10437" s="50" t="str">
        <f t="shared" si="1304"/>
        <v>N</v>
      </c>
      <c r="D10437" s="52">
        <f>_xlfn.XLOOKUP(B10437,Cal_Date!B:B,Cal_Date!A:A,0)</f>
        <v>2</v>
      </c>
      <c r="E10437">
        <v>2018</v>
      </c>
      <c r="F10437" t="s">
        <v>124</v>
      </c>
      <c r="G10437" t="s">
        <v>129</v>
      </c>
      <c r="H10437" t="s">
        <v>48</v>
      </c>
      <c r="I10437" t="s">
        <v>18</v>
      </c>
      <c r="J10437" t="s">
        <v>10</v>
      </c>
      <c r="K10437" t="s">
        <v>43</v>
      </c>
      <c r="L10437">
        <v>1</v>
      </c>
      <c r="M10437">
        <v>1001</v>
      </c>
      <c r="O10437" t="s">
        <v>25</v>
      </c>
      <c r="R10437" t="s">
        <v>44</v>
      </c>
      <c r="S10437" s="49" t="str">
        <f t="shared" si="1305"/>
        <v>Card</v>
      </c>
      <c r="T10437" s="3">
        <v>0.03</v>
      </c>
      <c r="U10437" s="2">
        <v>7.42</v>
      </c>
      <c r="V10437" s="2">
        <v>1.46</v>
      </c>
      <c r="W10437" s="54">
        <f>_xlfn.XLOOKUP(M10437,Market!A:A,Market!F:F,0)</f>
        <v>0.06</v>
      </c>
      <c r="X10437" s="55">
        <f t="shared" si="1306"/>
        <v>0.22259999999999999</v>
      </c>
      <c r="Y10437" s="55">
        <f t="shared" si="1307"/>
        <v>5.96</v>
      </c>
      <c r="Z10437" s="54">
        <f t="shared" si="1308"/>
        <v>0.80323450134770891</v>
      </c>
      <c r="AA10437" s="49" t="str">
        <f t="shared" ca="1" si="1309"/>
        <v>Y</v>
      </c>
      <c r="AB10437" s="49">
        <f t="shared" ca="1" si="1310"/>
        <v>6</v>
      </c>
      <c r="AC10437" s="49" t="str">
        <f t="shared" ca="1" si="1311"/>
        <v>Y</v>
      </c>
    </row>
    <row r="10438" spans="1:29" x14ac:dyDescent="0.25">
      <c r="A10438">
        <v>12157</v>
      </c>
      <c r="B10438" s="9">
        <v>43202</v>
      </c>
      <c r="C10438" s="50" t="str">
        <f t="shared" si="1304"/>
        <v>N</v>
      </c>
      <c r="D10438" s="52">
        <f>_xlfn.XLOOKUP(B10438,Cal_Date!B:B,Cal_Date!A:A,0)</f>
        <v>2</v>
      </c>
      <c r="E10438">
        <v>2018</v>
      </c>
      <c r="F10438" t="s">
        <v>124</v>
      </c>
      <c r="G10438" t="s">
        <v>129</v>
      </c>
      <c r="H10438" t="s">
        <v>14</v>
      </c>
      <c r="I10438" t="s">
        <v>13</v>
      </c>
      <c r="J10438" t="s">
        <v>15</v>
      </c>
      <c r="K10438" t="s">
        <v>43</v>
      </c>
      <c r="L10438">
        <v>1</v>
      </c>
      <c r="M10438">
        <v>1000</v>
      </c>
      <c r="O10438" t="s">
        <v>25</v>
      </c>
      <c r="R10438" t="s">
        <v>47</v>
      </c>
      <c r="S10438" s="49" t="str">
        <f t="shared" si="1305"/>
        <v>Card</v>
      </c>
      <c r="T10438" s="3">
        <v>3.5000000000000003E-2</v>
      </c>
      <c r="U10438" s="2">
        <v>5.4</v>
      </c>
      <c r="V10438" s="2">
        <v>2.12</v>
      </c>
      <c r="W10438" s="54">
        <f>_xlfn.XLOOKUP(M10438,Market!A:A,Market!F:F,0)</f>
        <v>0.08</v>
      </c>
      <c r="X10438" s="55">
        <f t="shared" si="1306"/>
        <v>0.18900000000000003</v>
      </c>
      <c r="Y10438" s="55">
        <f t="shared" si="1307"/>
        <v>3.2800000000000002</v>
      </c>
      <c r="Z10438" s="54">
        <f t="shared" si="1308"/>
        <v>0.6074074074074074</v>
      </c>
      <c r="AA10438" s="49" t="str">
        <f t="shared" ca="1" si="1309"/>
        <v>Y</v>
      </c>
      <c r="AB10438" s="49">
        <f t="shared" ca="1" si="1310"/>
        <v>6</v>
      </c>
      <c r="AC10438" s="49" t="str">
        <f t="shared" ca="1" si="1311"/>
        <v>Y</v>
      </c>
    </row>
    <row r="10439" spans="1:29" x14ac:dyDescent="0.25">
      <c r="A10439">
        <v>12158</v>
      </c>
      <c r="B10439" s="9">
        <v>43202</v>
      </c>
      <c r="C10439" s="50" t="str">
        <f t="shared" si="1304"/>
        <v>N</v>
      </c>
      <c r="D10439" s="52">
        <f>_xlfn.XLOOKUP(B10439,Cal_Date!B:B,Cal_Date!A:A,0)</f>
        <v>2</v>
      </c>
      <c r="E10439">
        <v>2018</v>
      </c>
      <c r="F10439" t="s">
        <v>124</v>
      </c>
      <c r="G10439" t="s">
        <v>129</v>
      </c>
      <c r="H10439" t="s">
        <v>14</v>
      </c>
      <c r="I10439" t="s">
        <v>13</v>
      </c>
      <c r="J10439" t="s">
        <v>15</v>
      </c>
      <c r="K10439" t="s">
        <v>43</v>
      </c>
      <c r="L10439">
        <v>2</v>
      </c>
      <c r="M10439">
        <v>1000</v>
      </c>
      <c r="O10439" t="s">
        <v>25</v>
      </c>
      <c r="R10439" t="s">
        <v>47</v>
      </c>
      <c r="S10439" s="49" t="str">
        <f t="shared" si="1305"/>
        <v>Card</v>
      </c>
      <c r="T10439" s="3">
        <v>3.5000000000000003E-2</v>
      </c>
      <c r="U10439" s="2">
        <v>10.8</v>
      </c>
      <c r="V10439" s="2">
        <v>4.4800000000000004</v>
      </c>
      <c r="W10439" s="54">
        <f>_xlfn.XLOOKUP(M10439,Market!A:A,Market!F:F,0)</f>
        <v>0.08</v>
      </c>
      <c r="X10439" s="55">
        <f t="shared" si="1306"/>
        <v>0.37800000000000006</v>
      </c>
      <c r="Y10439" s="55">
        <f t="shared" si="1307"/>
        <v>6.32</v>
      </c>
      <c r="Z10439" s="54">
        <f t="shared" si="1308"/>
        <v>0.58518518518518514</v>
      </c>
      <c r="AA10439" s="49" t="str">
        <f t="shared" ca="1" si="1309"/>
        <v>Y</v>
      </c>
      <c r="AB10439" s="49">
        <f t="shared" ca="1" si="1310"/>
        <v>6</v>
      </c>
      <c r="AC10439" s="49" t="str">
        <f t="shared" ca="1" si="1311"/>
        <v>Y</v>
      </c>
    </row>
    <row r="10440" spans="1:29" x14ac:dyDescent="0.25">
      <c r="A10440">
        <v>12159</v>
      </c>
      <c r="B10440" s="9">
        <v>43202</v>
      </c>
      <c r="C10440" s="50" t="str">
        <f t="shared" si="1304"/>
        <v>N</v>
      </c>
      <c r="D10440" s="52">
        <f>_xlfn.XLOOKUP(B10440,Cal_Date!B:B,Cal_Date!A:A,0)</f>
        <v>2</v>
      </c>
      <c r="E10440">
        <v>2018</v>
      </c>
      <c r="F10440" t="s">
        <v>124</v>
      </c>
      <c r="G10440" t="s">
        <v>129</v>
      </c>
      <c r="H10440" t="s">
        <v>14</v>
      </c>
      <c r="I10440" t="s">
        <v>13</v>
      </c>
      <c r="J10440" t="s">
        <v>15</v>
      </c>
      <c r="K10440" t="s">
        <v>43</v>
      </c>
      <c r="L10440">
        <v>1</v>
      </c>
      <c r="M10440">
        <v>1004</v>
      </c>
      <c r="O10440" t="s">
        <v>28</v>
      </c>
      <c r="R10440" t="s">
        <v>44</v>
      </c>
      <c r="S10440" s="49" t="str">
        <f t="shared" si="1305"/>
        <v>Card</v>
      </c>
      <c r="T10440" s="3">
        <v>0.03</v>
      </c>
      <c r="U10440" s="2">
        <v>5.3000000000000007</v>
      </c>
      <c r="V10440" s="2">
        <v>2.12</v>
      </c>
      <c r="W10440" s="54">
        <f>_xlfn.XLOOKUP(M10440,Market!A:A,Market!F:F,0)</f>
        <v>0.06</v>
      </c>
      <c r="X10440" s="55">
        <f t="shared" si="1306"/>
        <v>0.159</v>
      </c>
      <c r="Y10440" s="55">
        <f t="shared" si="1307"/>
        <v>3.1800000000000006</v>
      </c>
      <c r="Z10440" s="54">
        <f t="shared" si="1308"/>
        <v>0.60000000000000009</v>
      </c>
      <c r="AA10440" s="49" t="str">
        <f t="shared" ca="1" si="1309"/>
        <v>Y</v>
      </c>
      <c r="AB10440" s="49">
        <f t="shared" ca="1" si="1310"/>
        <v>6</v>
      </c>
      <c r="AC10440" s="49" t="str">
        <f t="shared" ca="1" si="1311"/>
        <v>Y</v>
      </c>
    </row>
    <row r="10441" spans="1:29" x14ac:dyDescent="0.25">
      <c r="A10441">
        <v>12160</v>
      </c>
      <c r="B10441" s="9">
        <v>43202</v>
      </c>
      <c r="C10441" s="50" t="str">
        <f t="shared" si="1304"/>
        <v>N</v>
      </c>
      <c r="D10441" s="52">
        <f>_xlfn.XLOOKUP(B10441,Cal_Date!B:B,Cal_Date!A:A,0)</f>
        <v>2</v>
      </c>
      <c r="E10441">
        <v>2018</v>
      </c>
      <c r="F10441" t="s">
        <v>124</v>
      </c>
      <c r="G10441" t="s">
        <v>129</v>
      </c>
      <c r="H10441" t="s">
        <v>48</v>
      </c>
      <c r="I10441" t="s">
        <v>18</v>
      </c>
      <c r="J10441" t="s">
        <v>10</v>
      </c>
      <c r="K10441" t="s">
        <v>43</v>
      </c>
      <c r="L10441">
        <v>1</v>
      </c>
      <c r="M10441">
        <v>1005</v>
      </c>
      <c r="O10441" t="s">
        <v>25</v>
      </c>
      <c r="R10441" t="s">
        <v>47</v>
      </c>
      <c r="S10441" s="49" t="str">
        <f t="shared" si="1305"/>
        <v>Card</v>
      </c>
      <c r="T10441" s="3">
        <v>3.5000000000000003E-2</v>
      </c>
      <c r="U10441" s="2">
        <v>7.6229999999999993</v>
      </c>
      <c r="V10441" s="2">
        <v>1.46</v>
      </c>
      <c r="W10441" s="54">
        <f>_xlfn.XLOOKUP(M10441,Market!A:A,Market!F:F,0)</f>
        <v>8.8999999999999996E-2</v>
      </c>
      <c r="X10441" s="55">
        <f t="shared" si="1306"/>
        <v>0.26680500000000001</v>
      </c>
      <c r="Y10441" s="55">
        <f t="shared" si="1307"/>
        <v>6.1629999999999994</v>
      </c>
      <c r="Z10441" s="54">
        <f t="shared" si="1308"/>
        <v>0.80847435392889933</v>
      </c>
      <c r="AA10441" s="49" t="str">
        <f t="shared" ca="1" si="1309"/>
        <v>Y</v>
      </c>
      <c r="AB10441" s="49">
        <f t="shared" ca="1" si="1310"/>
        <v>6</v>
      </c>
      <c r="AC10441" s="49" t="str">
        <f t="shared" ca="1" si="1311"/>
        <v>Y</v>
      </c>
    </row>
    <row r="10442" spans="1:29" x14ac:dyDescent="0.25">
      <c r="A10442">
        <v>12161</v>
      </c>
      <c r="B10442" s="9">
        <v>43202</v>
      </c>
      <c r="C10442" s="50" t="str">
        <f t="shared" si="1304"/>
        <v>N</v>
      </c>
      <c r="D10442" s="52">
        <f>_xlfn.XLOOKUP(B10442,Cal_Date!B:B,Cal_Date!A:A,0)</f>
        <v>2</v>
      </c>
      <c r="E10442">
        <v>2018</v>
      </c>
      <c r="F10442" t="s">
        <v>124</v>
      </c>
      <c r="G10442" t="s">
        <v>129</v>
      </c>
      <c r="H10442" t="s">
        <v>14</v>
      </c>
      <c r="I10442" t="s">
        <v>13</v>
      </c>
      <c r="J10442" t="s">
        <v>15</v>
      </c>
      <c r="K10442" t="s">
        <v>43</v>
      </c>
      <c r="L10442">
        <v>1</v>
      </c>
      <c r="M10442">
        <v>1000</v>
      </c>
      <c r="O10442" t="s">
        <v>25</v>
      </c>
      <c r="R10442" t="s">
        <v>46</v>
      </c>
      <c r="S10442" s="49" t="str">
        <f t="shared" si="1305"/>
        <v>Card</v>
      </c>
      <c r="T10442" s="3">
        <v>0.04</v>
      </c>
      <c r="U10442" s="2">
        <v>5.4</v>
      </c>
      <c r="V10442" s="2">
        <v>2.12</v>
      </c>
      <c r="W10442" s="54">
        <f>_xlfn.XLOOKUP(M10442,Market!A:A,Market!F:F,0)</f>
        <v>0.08</v>
      </c>
      <c r="X10442" s="55">
        <f t="shared" si="1306"/>
        <v>0.21600000000000003</v>
      </c>
      <c r="Y10442" s="55">
        <f t="shared" si="1307"/>
        <v>3.2800000000000002</v>
      </c>
      <c r="Z10442" s="54">
        <f t="shared" si="1308"/>
        <v>0.6074074074074074</v>
      </c>
      <c r="AA10442" s="49" t="str">
        <f t="shared" ca="1" si="1309"/>
        <v>Y</v>
      </c>
      <c r="AB10442" s="49">
        <f t="shared" ca="1" si="1310"/>
        <v>6</v>
      </c>
      <c r="AC10442" s="49" t="str">
        <f t="shared" ca="1" si="1311"/>
        <v>Y</v>
      </c>
    </row>
    <row r="10443" spans="1:29" x14ac:dyDescent="0.25">
      <c r="A10443">
        <v>12162</v>
      </c>
      <c r="B10443" s="9">
        <v>43202</v>
      </c>
      <c r="C10443" s="50" t="str">
        <f t="shared" si="1304"/>
        <v>N</v>
      </c>
      <c r="D10443" s="52">
        <f>_xlfn.XLOOKUP(B10443,Cal_Date!B:B,Cal_Date!A:A,0)</f>
        <v>2</v>
      </c>
      <c r="E10443">
        <v>2018</v>
      </c>
      <c r="F10443" t="s">
        <v>124</v>
      </c>
      <c r="G10443" t="s">
        <v>129</v>
      </c>
      <c r="H10443" t="s">
        <v>11</v>
      </c>
      <c r="I10443" t="s">
        <v>11</v>
      </c>
      <c r="J10443" t="s">
        <v>15</v>
      </c>
      <c r="K10443" t="s">
        <v>42</v>
      </c>
      <c r="L10443">
        <v>1</v>
      </c>
      <c r="M10443">
        <v>1006</v>
      </c>
      <c r="O10443" t="s">
        <v>28</v>
      </c>
      <c r="R10443" t="s">
        <v>46</v>
      </c>
      <c r="S10443" s="49" t="str">
        <f t="shared" si="1305"/>
        <v>Card</v>
      </c>
      <c r="T10443" s="3">
        <v>0.04</v>
      </c>
      <c r="U10443" s="2">
        <v>2.7225000000000001</v>
      </c>
      <c r="V10443" s="2">
        <v>0.87</v>
      </c>
      <c r="W10443" s="54">
        <f>_xlfn.XLOOKUP(M10443,Market!A:A,Market!F:F,0)</f>
        <v>8.8999999999999996E-2</v>
      </c>
      <c r="X10443" s="55">
        <f t="shared" si="1306"/>
        <v>0.10890000000000001</v>
      </c>
      <c r="Y10443" s="55">
        <f t="shared" si="1307"/>
        <v>1.8525</v>
      </c>
      <c r="Z10443" s="54">
        <f t="shared" si="1308"/>
        <v>0.68044077134986225</v>
      </c>
      <c r="AA10443" s="49" t="str">
        <f t="shared" ca="1" si="1309"/>
        <v>Y</v>
      </c>
      <c r="AB10443" s="49">
        <f t="shared" ca="1" si="1310"/>
        <v>6</v>
      </c>
      <c r="AC10443" s="49" t="str">
        <f t="shared" ca="1" si="1311"/>
        <v>Y</v>
      </c>
    </row>
    <row r="10444" spans="1:29" x14ac:dyDescent="0.25">
      <c r="A10444">
        <v>12163</v>
      </c>
      <c r="B10444" s="9">
        <v>43202</v>
      </c>
      <c r="C10444" s="50" t="str">
        <f t="shared" si="1304"/>
        <v>N</v>
      </c>
      <c r="D10444" s="52">
        <f>_xlfn.XLOOKUP(B10444,Cal_Date!B:B,Cal_Date!A:A,0)</f>
        <v>2</v>
      </c>
      <c r="E10444">
        <v>2018</v>
      </c>
      <c r="F10444" t="s">
        <v>124</v>
      </c>
      <c r="G10444" t="s">
        <v>129</v>
      </c>
      <c r="H10444" t="s">
        <v>11</v>
      </c>
      <c r="I10444" t="s">
        <v>11</v>
      </c>
      <c r="J10444" t="s">
        <v>15</v>
      </c>
      <c r="K10444" t="s">
        <v>42</v>
      </c>
      <c r="L10444">
        <v>1</v>
      </c>
      <c r="M10444">
        <v>1000</v>
      </c>
      <c r="O10444" t="s">
        <v>25</v>
      </c>
      <c r="R10444" t="s">
        <v>46</v>
      </c>
      <c r="S10444" s="49" t="str">
        <f t="shared" si="1305"/>
        <v>Card</v>
      </c>
      <c r="T10444" s="3">
        <v>0.04</v>
      </c>
      <c r="U10444" s="2">
        <v>2.7</v>
      </c>
      <c r="V10444" s="2">
        <v>0.87</v>
      </c>
      <c r="W10444" s="54">
        <f>_xlfn.XLOOKUP(M10444,Market!A:A,Market!F:F,0)</f>
        <v>0.08</v>
      </c>
      <c r="X10444" s="55">
        <f t="shared" si="1306"/>
        <v>0.10800000000000001</v>
      </c>
      <c r="Y10444" s="55">
        <f t="shared" si="1307"/>
        <v>1.83</v>
      </c>
      <c r="Z10444" s="54">
        <f t="shared" si="1308"/>
        <v>0.67777777777777781</v>
      </c>
      <c r="AA10444" s="49" t="str">
        <f t="shared" ca="1" si="1309"/>
        <v>Y</v>
      </c>
      <c r="AB10444" s="49">
        <f t="shared" ca="1" si="1310"/>
        <v>6</v>
      </c>
      <c r="AC10444" s="49" t="str">
        <f t="shared" ca="1" si="1311"/>
        <v>Y</v>
      </c>
    </row>
    <row r="10445" spans="1:29" x14ac:dyDescent="0.25">
      <c r="A10445">
        <v>12164</v>
      </c>
      <c r="B10445" s="9">
        <v>43202</v>
      </c>
      <c r="C10445" s="50" t="str">
        <f t="shared" si="1304"/>
        <v>N</v>
      </c>
      <c r="D10445" s="52">
        <f>_xlfn.XLOOKUP(B10445,Cal_Date!B:B,Cal_Date!A:A,0)</f>
        <v>2</v>
      </c>
      <c r="E10445">
        <v>2018</v>
      </c>
      <c r="F10445" t="s">
        <v>124</v>
      </c>
      <c r="G10445" t="s">
        <v>129</v>
      </c>
      <c r="H10445" t="s">
        <v>11</v>
      </c>
      <c r="I10445" t="s">
        <v>11</v>
      </c>
      <c r="J10445" t="s">
        <v>15</v>
      </c>
      <c r="K10445" t="s">
        <v>42</v>
      </c>
      <c r="L10445">
        <v>2</v>
      </c>
      <c r="M10445">
        <v>1001</v>
      </c>
      <c r="O10445" t="s">
        <v>25</v>
      </c>
      <c r="R10445" t="s">
        <v>46</v>
      </c>
      <c r="S10445" s="49" t="str">
        <f t="shared" si="1305"/>
        <v>Card</v>
      </c>
      <c r="T10445" s="3">
        <v>0.04</v>
      </c>
      <c r="U10445" s="2">
        <v>5.3000000000000007</v>
      </c>
      <c r="V10445" s="2">
        <v>1.74</v>
      </c>
      <c r="W10445" s="54">
        <f>_xlfn.XLOOKUP(M10445,Market!A:A,Market!F:F,0)</f>
        <v>0.06</v>
      </c>
      <c r="X10445" s="55">
        <f t="shared" si="1306"/>
        <v>0.21200000000000002</v>
      </c>
      <c r="Y10445" s="55">
        <f t="shared" si="1307"/>
        <v>3.5600000000000005</v>
      </c>
      <c r="Z10445" s="54">
        <f t="shared" si="1308"/>
        <v>0.67169811320754713</v>
      </c>
      <c r="AA10445" s="49" t="str">
        <f t="shared" ca="1" si="1309"/>
        <v>Y</v>
      </c>
      <c r="AB10445" s="49">
        <f t="shared" ca="1" si="1310"/>
        <v>6</v>
      </c>
      <c r="AC10445" s="49" t="str">
        <f t="shared" ca="1" si="1311"/>
        <v>Y</v>
      </c>
    </row>
    <row r="10446" spans="1:29" x14ac:dyDescent="0.25">
      <c r="A10446">
        <v>12165</v>
      </c>
      <c r="B10446" s="9">
        <v>43202</v>
      </c>
      <c r="C10446" s="50" t="str">
        <f t="shared" si="1304"/>
        <v>N</v>
      </c>
      <c r="D10446" s="52">
        <f>_xlfn.XLOOKUP(B10446,Cal_Date!B:B,Cal_Date!A:A,0)</f>
        <v>2</v>
      </c>
      <c r="E10446">
        <v>2018</v>
      </c>
      <c r="F10446" t="s">
        <v>124</v>
      </c>
      <c r="G10446" t="s">
        <v>129</v>
      </c>
      <c r="H10446" t="s">
        <v>14</v>
      </c>
      <c r="I10446" t="s">
        <v>13</v>
      </c>
      <c r="J10446" t="s">
        <v>15</v>
      </c>
      <c r="K10446" t="s">
        <v>43</v>
      </c>
      <c r="L10446">
        <v>2</v>
      </c>
      <c r="M10446">
        <v>1008</v>
      </c>
      <c r="O10446" t="s">
        <v>28</v>
      </c>
      <c r="R10446" t="s">
        <v>44</v>
      </c>
      <c r="S10446" s="49" t="str">
        <f t="shared" si="1305"/>
        <v>Card</v>
      </c>
      <c r="T10446" s="3">
        <v>0.03</v>
      </c>
      <c r="U10446" s="2">
        <v>10.89</v>
      </c>
      <c r="V10446" s="2">
        <v>4.24</v>
      </c>
      <c r="W10446" s="54">
        <f>_xlfn.XLOOKUP(M10446,Market!A:A,Market!F:F,0)</f>
        <v>8.8999999999999996E-2</v>
      </c>
      <c r="X10446" s="55">
        <f t="shared" si="1306"/>
        <v>0.32669999999999999</v>
      </c>
      <c r="Y10446" s="55">
        <f t="shared" si="1307"/>
        <v>6.65</v>
      </c>
      <c r="Z10446" s="54">
        <f t="shared" si="1308"/>
        <v>0.61065197428833795</v>
      </c>
      <c r="AA10446" s="49" t="str">
        <f t="shared" ca="1" si="1309"/>
        <v>Y</v>
      </c>
      <c r="AB10446" s="49">
        <f t="shared" ca="1" si="1310"/>
        <v>6</v>
      </c>
      <c r="AC10446" s="49" t="str">
        <f t="shared" ca="1" si="1311"/>
        <v>Y</v>
      </c>
    </row>
    <row r="10447" spans="1:29" x14ac:dyDescent="0.25">
      <c r="A10447">
        <v>12166</v>
      </c>
      <c r="B10447" s="9">
        <v>43202</v>
      </c>
      <c r="C10447" s="50" t="str">
        <f t="shared" si="1304"/>
        <v>N</v>
      </c>
      <c r="D10447" s="52">
        <f>_xlfn.XLOOKUP(B10447,Cal_Date!B:B,Cal_Date!A:A,0)</f>
        <v>2</v>
      </c>
      <c r="E10447">
        <v>2018</v>
      </c>
      <c r="F10447" t="s">
        <v>124</v>
      </c>
      <c r="G10447" t="s">
        <v>129</v>
      </c>
      <c r="H10447" t="s">
        <v>48</v>
      </c>
      <c r="I10447" t="s">
        <v>18</v>
      </c>
      <c r="J10447" t="s">
        <v>10</v>
      </c>
      <c r="K10447" t="s">
        <v>43</v>
      </c>
      <c r="L10447">
        <v>1</v>
      </c>
      <c r="M10447">
        <v>1001</v>
      </c>
      <c r="O10447" t="s">
        <v>25</v>
      </c>
      <c r="R10447" t="s">
        <v>44</v>
      </c>
      <c r="S10447" s="49" t="str">
        <f t="shared" si="1305"/>
        <v>Card</v>
      </c>
      <c r="T10447" s="3">
        <v>0.03</v>
      </c>
      <c r="U10447" s="2">
        <v>7.42</v>
      </c>
      <c r="V10447" s="2">
        <v>1.46</v>
      </c>
      <c r="W10447" s="54">
        <f>_xlfn.XLOOKUP(M10447,Market!A:A,Market!F:F,0)</f>
        <v>0.06</v>
      </c>
      <c r="X10447" s="55">
        <f t="shared" si="1306"/>
        <v>0.22259999999999999</v>
      </c>
      <c r="Y10447" s="55">
        <f t="shared" si="1307"/>
        <v>5.96</v>
      </c>
      <c r="Z10447" s="54">
        <f t="shared" si="1308"/>
        <v>0.80323450134770891</v>
      </c>
      <c r="AA10447" s="49" t="str">
        <f t="shared" ca="1" si="1309"/>
        <v>Y</v>
      </c>
      <c r="AB10447" s="49">
        <f t="shared" ca="1" si="1310"/>
        <v>6</v>
      </c>
      <c r="AC10447" s="49" t="str">
        <f t="shared" ca="1" si="1311"/>
        <v>Y</v>
      </c>
    </row>
    <row r="10448" spans="1:29" x14ac:dyDescent="0.25">
      <c r="A10448">
        <v>12167</v>
      </c>
      <c r="B10448" s="9">
        <v>43202</v>
      </c>
      <c r="C10448" s="50" t="str">
        <f t="shared" si="1304"/>
        <v>N</v>
      </c>
      <c r="D10448" s="52">
        <f>_xlfn.XLOOKUP(B10448,Cal_Date!B:B,Cal_Date!A:A,0)</f>
        <v>2</v>
      </c>
      <c r="E10448">
        <v>2018</v>
      </c>
      <c r="F10448" t="s">
        <v>124</v>
      </c>
      <c r="G10448" t="s">
        <v>129</v>
      </c>
      <c r="H10448" t="s">
        <v>48</v>
      </c>
      <c r="I10448" t="s">
        <v>18</v>
      </c>
      <c r="J10448" t="s">
        <v>10</v>
      </c>
      <c r="K10448" t="s">
        <v>43</v>
      </c>
      <c r="L10448">
        <v>1</v>
      </c>
      <c r="M10448">
        <v>1001</v>
      </c>
      <c r="O10448" t="s">
        <v>25</v>
      </c>
      <c r="R10448" t="s">
        <v>44</v>
      </c>
      <c r="S10448" s="49" t="str">
        <f t="shared" si="1305"/>
        <v>Card</v>
      </c>
      <c r="T10448" s="3">
        <v>0.03</v>
      </c>
      <c r="U10448" s="2">
        <v>7.42</v>
      </c>
      <c r="V10448" s="2">
        <v>1.46</v>
      </c>
      <c r="W10448" s="54">
        <f>_xlfn.XLOOKUP(M10448,Market!A:A,Market!F:F,0)</f>
        <v>0.06</v>
      </c>
      <c r="X10448" s="55">
        <f t="shared" si="1306"/>
        <v>0.22259999999999999</v>
      </c>
      <c r="Y10448" s="55">
        <f t="shared" si="1307"/>
        <v>5.96</v>
      </c>
      <c r="Z10448" s="54">
        <f t="shared" si="1308"/>
        <v>0.80323450134770891</v>
      </c>
      <c r="AA10448" s="49" t="str">
        <f t="shared" ca="1" si="1309"/>
        <v>Y</v>
      </c>
      <c r="AB10448" s="49">
        <f t="shared" ca="1" si="1310"/>
        <v>6</v>
      </c>
      <c r="AC10448" s="49" t="str">
        <f t="shared" ca="1" si="1311"/>
        <v>Y</v>
      </c>
    </row>
    <row r="10449" spans="1:29" x14ac:dyDescent="0.25">
      <c r="A10449">
        <v>12168</v>
      </c>
      <c r="B10449" s="9">
        <v>43202</v>
      </c>
      <c r="C10449" s="50" t="str">
        <f t="shared" si="1304"/>
        <v>N</v>
      </c>
      <c r="D10449" s="52">
        <f>_xlfn.XLOOKUP(B10449,Cal_Date!B:B,Cal_Date!A:A,0)</f>
        <v>2</v>
      </c>
      <c r="E10449">
        <v>2018</v>
      </c>
      <c r="F10449" t="s">
        <v>124</v>
      </c>
      <c r="G10449" t="s">
        <v>129</v>
      </c>
      <c r="H10449" t="s">
        <v>11</v>
      </c>
      <c r="I10449" t="s">
        <v>11</v>
      </c>
      <c r="J10449" t="s">
        <v>15</v>
      </c>
      <c r="K10449" t="s">
        <v>42</v>
      </c>
      <c r="L10449">
        <v>1</v>
      </c>
      <c r="M10449">
        <v>1001</v>
      </c>
      <c r="O10449" t="s">
        <v>25</v>
      </c>
      <c r="R10449" t="s">
        <v>44</v>
      </c>
      <c r="S10449" s="49" t="str">
        <f t="shared" si="1305"/>
        <v>Card</v>
      </c>
      <c r="T10449" s="3">
        <v>0.03</v>
      </c>
      <c r="U10449" s="2">
        <v>2.6500000000000004</v>
      </c>
      <c r="V10449" s="2">
        <v>0.87</v>
      </c>
      <c r="W10449" s="54">
        <f>_xlfn.XLOOKUP(M10449,Market!A:A,Market!F:F,0)</f>
        <v>0.06</v>
      </c>
      <c r="X10449" s="55">
        <f t="shared" si="1306"/>
        <v>7.9500000000000001E-2</v>
      </c>
      <c r="Y10449" s="55">
        <f t="shared" si="1307"/>
        <v>1.7800000000000002</v>
      </c>
      <c r="Z10449" s="54">
        <f t="shared" si="1308"/>
        <v>0.67169811320754713</v>
      </c>
      <c r="AA10449" s="49" t="str">
        <f t="shared" ca="1" si="1309"/>
        <v>Y</v>
      </c>
      <c r="AB10449" s="49">
        <f t="shared" ca="1" si="1310"/>
        <v>6</v>
      </c>
      <c r="AC10449" s="49" t="str">
        <f t="shared" ca="1" si="1311"/>
        <v>Y</v>
      </c>
    </row>
    <row r="10450" spans="1:29" x14ac:dyDescent="0.25">
      <c r="A10450">
        <v>12169</v>
      </c>
      <c r="B10450" s="9">
        <v>43202</v>
      </c>
      <c r="C10450" s="50" t="str">
        <f t="shared" si="1304"/>
        <v>N</v>
      </c>
      <c r="D10450" s="52">
        <f>_xlfn.XLOOKUP(B10450,Cal_Date!B:B,Cal_Date!A:A,0)</f>
        <v>2</v>
      </c>
      <c r="E10450">
        <v>2018</v>
      </c>
      <c r="F10450" t="s">
        <v>124</v>
      </c>
      <c r="G10450" t="s">
        <v>129</v>
      </c>
      <c r="H10450" t="s">
        <v>11</v>
      </c>
      <c r="I10450" t="s">
        <v>11</v>
      </c>
      <c r="J10450" t="s">
        <v>15</v>
      </c>
      <c r="K10450" t="s">
        <v>42</v>
      </c>
      <c r="L10450">
        <v>2</v>
      </c>
      <c r="M10450">
        <v>1002</v>
      </c>
      <c r="O10450" t="s">
        <v>28</v>
      </c>
      <c r="R10450" t="s">
        <v>46</v>
      </c>
      <c r="S10450" s="49" t="str">
        <f t="shared" si="1305"/>
        <v>Card</v>
      </c>
      <c r="T10450" s="3">
        <v>0.04</v>
      </c>
      <c r="U10450" s="2">
        <v>5.3000000000000007</v>
      </c>
      <c r="V10450" s="2">
        <v>1.74</v>
      </c>
      <c r="W10450" s="54">
        <f>_xlfn.XLOOKUP(M10450,Market!A:A,Market!F:F,0)</f>
        <v>0.06</v>
      </c>
      <c r="X10450" s="55">
        <f t="shared" si="1306"/>
        <v>0.21200000000000002</v>
      </c>
      <c r="Y10450" s="55">
        <f t="shared" si="1307"/>
        <v>3.5600000000000005</v>
      </c>
      <c r="Z10450" s="54">
        <f t="shared" si="1308"/>
        <v>0.67169811320754713</v>
      </c>
      <c r="AA10450" s="49" t="str">
        <f t="shared" ca="1" si="1309"/>
        <v>Y</v>
      </c>
      <c r="AB10450" s="49">
        <f t="shared" ca="1" si="1310"/>
        <v>6</v>
      </c>
      <c r="AC10450" s="49" t="str">
        <f t="shared" ca="1" si="1311"/>
        <v>Y</v>
      </c>
    </row>
    <row r="10451" spans="1:29" x14ac:dyDescent="0.25">
      <c r="A10451">
        <v>12170</v>
      </c>
      <c r="B10451" s="9">
        <v>43202</v>
      </c>
      <c r="C10451" s="50" t="str">
        <f t="shared" si="1304"/>
        <v>N</v>
      </c>
      <c r="D10451" s="52">
        <f>_xlfn.XLOOKUP(B10451,Cal_Date!B:B,Cal_Date!A:A,0)</f>
        <v>2</v>
      </c>
      <c r="E10451">
        <v>2018</v>
      </c>
      <c r="F10451" t="s">
        <v>124</v>
      </c>
      <c r="G10451" t="s">
        <v>129</v>
      </c>
      <c r="H10451" t="s">
        <v>11</v>
      </c>
      <c r="I10451" t="s">
        <v>11</v>
      </c>
      <c r="J10451" t="s">
        <v>15</v>
      </c>
      <c r="K10451" t="s">
        <v>42</v>
      </c>
      <c r="L10451">
        <v>1</v>
      </c>
      <c r="M10451">
        <v>1003</v>
      </c>
      <c r="O10451" t="s">
        <v>25</v>
      </c>
      <c r="R10451" t="s">
        <v>44</v>
      </c>
      <c r="S10451" s="49" t="str">
        <f t="shared" si="1305"/>
        <v>Card</v>
      </c>
      <c r="T10451" s="3">
        <v>0.03</v>
      </c>
      <c r="U10451" s="2">
        <v>2.6500000000000004</v>
      </c>
      <c r="V10451" s="2">
        <v>0.87</v>
      </c>
      <c r="W10451" s="54">
        <f>_xlfn.XLOOKUP(M10451,Market!A:A,Market!F:F,0)</f>
        <v>0.06</v>
      </c>
      <c r="X10451" s="55">
        <f t="shared" si="1306"/>
        <v>7.9500000000000001E-2</v>
      </c>
      <c r="Y10451" s="55">
        <f t="shared" si="1307"/>
        <v>1.7800000000000002</v>
      </c>
      <c r="Z10451" s="54">
        <f t="shared" si="1308"/>
        <v>0.67169811320754713</v>
      </c>
      <c r="AA10451" s="49" t="str">
        <f t="shared" ca="1" si="1309"/>
        <v>Y</v>
      </c>
      <c r="AB10451" s="49">
        <f t="shared" ca="1" si="1310"/>
        <v>6</v>
      </c>
      <c r="AC10451" s="49" t="str">
        <f t="shared" ca="1" si="1311"/>
        <v>Y</v>
      </c>
    </row>
    <row r="10452" spans="1:29" x14ac:dyDescent="0.25">
      <c r="A10452">
        <v>12171</v>
      </c>
      <c r="B10452" s="9">
        <v>43203</v>
      </c>
      <c r="C10452" s="50" t="str">
        <f t="shared" si="1304"/>
        <v>N</v>
      </c>
      <c r="D10452" s="52">
        <f>_xlfn.XLOOKUP(B10452,Cal_Date!B:B,Cal_Date!A:A,0)</f>
        <v>2</v>
      </c>
      <c r="E10452">
        <v>2018</v>
      </c>
      <c r="F10452" t="s">
        <v>125</v>
      </c>
      <c r="G10452" t="s">
        <v>129</v>
      </c>
      <c r="H10452" t="s">
        <v>11</v>
      </c>
      <c r="I10452" t="s">
        <v>11</v>
      </c>
      <c r="J10452" t="s">
        <v>15</v>
      </c>
      <c r="K10452" t="s">
        <v>42</v>
      </c>
      <c r="L10452">
        <v>2</v>
      </c>
      <c r="M10452">
        <v>1003</v>
      </c>
      <c r="O10452" t="s">
        <v>25</v>
      </c>
      <c r="R10452" t="s">
        <v>44</v>
      </c>
      <c r="S10452" s="49" t="str">
        <f t="shared" si="1305"/>
        <v>Card</v>
      </c>
      <c r="T10452" s="3">
        <v>0.03</v>
      </c>
      <c r="U10452" s="2">
        <v>5.3000000000000007</v>
      </c>
      <c r="V10452" s="2">
        <v>1.74</v>
      </c>
      <c r="W10452" s="54">
        <f>_xlfn.XLOOKUP(M10452,Market!A:A,Market!F:F,0)</f>
        <v>0.06</v>
      </c>
      <c r="X10452" s="55">
        <f t="shared" si="1306"/>
        <v>0.159</v>
      </c>
      <c r="Y10452" s="55">
        <f t="shared" si="1307"/>
        <v>3.5600000000000005</v>
      </c>
      <c r="Z10452" s="54">
        <f t="shared" si="1308"/>
        <v>0.67169811320754713</v>
      </c>
      <c r="AA10452" s="49" t="str">
        <f t="shared" ca="1" si="1309"/>
        <v>Y</v>
      </c>
      <c r="AB10452" s="49">
        <f t="shared" ca="1" si="1310"/>
        <v>6</v>
      </c>
      <c r="AC10452" s="49" t="str">
        <f t="shared" ca="1" si="1311"/>
        <v>Y</v>
      </c>
    </row>
    <row r="10453" spans="1:29" x14ac:dyDescent="0.25">
      <c r="A10453">
        <v>12172</v>
      </c>
      <c r="B10453" s="9">
        <v>43203</v>
      </c>
      <c r="C10453" s="50" t="str">
        <f t="shared" si="1304"/>
        <v>N</v>
      </c>
      <c r="D10453" s="52">
        <f>_xlfn.XLOOKUP(B10453,Cal_Date!B:B,Cal_Date!A:A,0)</f>
        <v>2</v>
      </c>
      <c r="E10453">
        <v>2018</v>
      </c>
      <c r="F10453" t="s">
        <v>125</v>
      </c>
      <c r="G10453" t="s">
        <v>129</v>
      </c>
      <c r="H10453" t="s">
        <v>14</v>
      </c>
      <c r="I10453" t="s">
        <v>13</v>
      </c>
      <c r="J10453" t="s">
        <v>15</v>
      </c>
      <c r="K10453" t="s">
        <v>43</v>
      </c>
      <c r="L10453">
        <v>1</v>
      </c>
      <c r="M10453">
        <v>1003</v>
      </c>
      <c r="O10453" t="s">
        <v>25</v>
      </c>
      <c r="R10453" t="s">
        <v>46</v>
      </c>
      <c r="S10453" s="49" t="str">
        <f t="shared" si="1305"/>
        <v>Card</v>
      </c>
      <c r="T10453" s="3">
        <v>0.04</v>
      </c>
      <c r="U10453" s="2">
        <v>5.3000000000000007</v>
      </c>
      <c r="V10453" s="2">
        <v>2.12</v>
      </c>
      <c r="W10453" s="54">
        <f>_xlfn.XLOOKUP(M10453,Market!A:A,Market!F:F,0)</f>
        <v>0.06</v>
      </c>
      <c r="X10453" s="55">
        <f t="shared" si="1306"/>
        <v>0.21200000000000002</v>
      </c>
      <c r="Y10453" s="55">
        <f t="shared" si="1307"/>
        <v>3.1800000000000006</v>
      </c>
      <c r="Z10453" s="54">
        <f t="shared" si="1308"/>
        <v>0.60000000000000009</v>
      </c>
      <c r="AA10453" s="49" t="str">
        <f t="shared" ca="1" si="1309"/>
        <v>Y</v>
      </c>
      <c r="AB10453" s="49">
        <f t="shared" ca="1" si="1310"/>
        <v>6</v>
      </c>
      <c r="AC10453" s="49" t="str">
        <f t="shared" ca="1" si="1311"/>
        <v>Y</v>
      </c>
    </row>
    <row r="10454" spans="1:29" x14ac:dyDescent="0.25">
      <c r="A10454">
        <v>12173</v>
      </c>
      <c r="B10454" s="9">
        <v>43203</v>
      </c>
      <c r="C10454" s="50" t="str">
        <f t="shared" si="1304"/>
        <v>N</v>
      </c>
      <c r="D10454" s="52">
        <f>_xlfn.XLOOKUP(B10454,Cal_Date!B:B,Cal_Date!A:A,0)</f>
        <v>2</v>
      </c>
      <c r="E10454">
        <v>2018</v>
      </c>
      <c r="F10454" t="s">
        <v>125</v>
      </c>
      <c r="G10454" t="s">
        <v>129</v>
      </c>
      <c r="H10454" t="s">
        <v>14</v>
      </c>
      <c r="I10454" t="s">
        <v>13</v>
      </c>
      <c r="J10454" t="s">
        <v>15</v>
      </c>
      <c r="K10454" t="s">
        <v>43</v>
      </c>
      <c r="L10454">
        <v>2</v>
      </c>
      <c r="M10454">
        <v>1004</v>
      </c>
      <c r="O10454" t="s">
        <v>28</v>
      </c>
      <c r="R10454" t="s">
        <v>46</v>
      </c>
      <c r="S10454" s="49" t="str">
        <f t="shared" si="1305"/>
        <v>Card</v>
      </c>
      <c r="T10454" s="3">
        <v>0.04</v>
      </c>
      <c r="U10454" s="2">
        <v>10.600000000000001</v>
      </c>
      <c r="V10454" s="2">
        <v>4.4800000000000004</v>
      </c>
      <c r="W10454" s="54">
        <f>_xlfn.XLOOKUP(M10454,Market!A:A,Market!F:F,0)</f>
        <v>0.06</v>
      </c>
      <c r="X10454" s="55">
        <f t="shared" si="1306"/>
        <v>0.42400000000000004</v>
      </c>
      <c r="Y10454" s="55">
        <f t="shared" si="1307"/>
        <v>6.120000000000001</v>
      </c>
      <c r="Z10454" s="54">
        <f t="shared" si="1308"/>
        <v>0.57735849056603772</v>
      </c>
      <c r="AA10454" s="49" t="str">
        <f t="shared" ca="1" si="1309"/>
        <v>Y</v>
      </c>
      <c r="AB10454" s="49">
        <f t="shared" ca="1" si="1310"/>
        <v>6</v>
      </c>
      <c r="AC10454" s="49" t="str">
        <f t="shared" ca="1" si="1311"/>
        <v>Y</v>
      </c>
    </row>
    <row r="10455" spans="1:29" x14ac:dyDescent="0.25">
      <c r="A10455">
        <v>12174</v>
      </c>
      <c r="B10455" s="9">
        <v>43203</v>
      </c>
      <c r="C10455" s="50" t="str">
        <f t="shared" si="1304"/>
        <v>N</v>
      </c>
      <c r="D10455" s="52">
        <f>_xlfn.XLOOKUP(B10455,Cal_Date!B:B,Cal_Date!A:A,0)</f>
        <v>2</v>
      </c>
      <c r="E10455">
        <v>2018</v>
      </c>
      <c r="F10455" t="s">
        <v>125</v>
      </c>
      <c r="G10455" t="s">
        <v>129</v>
      </c>
      <c r="H10455" t="s">
        <v>14</v>
      </c>
      <c r="I10455" t="s">
        <v>13</v>
      </c>
      <c r="J10455" t="s">
        <v>15</v>
      </c>
      <c r="K10455" t="s">
        <v>43</v>
      </c>
      <c r="L10455">
        <v>1</v>
      </c>
      <c r="M10455">
        <v>1005</v>
      </c>
      <c r="O10455" t="s">
        <v>25</v>
      </c>
      <c r="R10455" t="s">
        <v>47</v>
      </c>
      <c r="S10455" s="49" t="str">
        <f t="shared" si="1305"/>
        <v>Card</v>
      </c>
      <c r="T10455" s="3">
        <v>3.5000000000000003E-2</v>
      </c>
      <c r="U10455" s="2">
        <v>5.4450000000000003</v>
      </c>
      <c r="V10455" s="2">
        <v>2.12</v>
      </c>
      <c r="W10455" s="54">
        <f>_xlfn.XLOOKUP(M10455,Market!A:A,Market!F:F,0)</f>
        <v>8.8999999999999996E-2</v>
      </c>
      <c r="X10455" s="55">
        <f t="shared" si="1306"/>
        <v>0.19057500000000002</v>
      </c>
      <c r="Y10455" s="55">
        <f t="shared" si="1307"/>
        <v>3.3250000000000002</v>
      </c>
      <c r="Z10455" s="54">
        <f t="shared" si="1308"/>
        <v>0.61065197428833795</v>
      </c>
      <c r="AA10455" s="49" t="str">
        <f t="shared" ca="1" si="1309"/>
        <v>Y</v>
      </c>
      <c r="AB10455" s="49">
        <f t="shared" ca="1" si="1310"/>
        <v>6</v>
      </c>
      <c r="AC10455" s="49" t="str">
        <f t="shared" ca="1" si="1311"/>
        <v>Y</v>
      </c>
    </row>
    <row r="10456" spans="1:29" x14ac:dyDescent="0.25">
      <c r="A10456">
        <v>12175</v>
      </c>
      <c r="B10456" s="9">
        <v>43203</v>
      </c>
      <c r="C10456" s="50" t="str">
        <f t="shared" si="1304"/>
        <v>N</v>
      </c>
      <c r="D10456" s="52">
        <f>_xlfn.XLOOKUP(B10456,Cal_Date!B:B,Cal_Date!A:A,0)</f>
        <v>2</v>
      </c>
      <c r="E10456">
        <v>2018</v>
      </c>
      <c r="F10456" t="s">
        <v>125</v>
      </c>
      <c r="G10456" t="s">
        <v>129</v>
      </c>
      <c r="H10456" t="s">
        <v>11</v>
      </c>
      <c r="I10456" t="s">
        <v>11</v>
      </c>
      <c r="J10456" t="s">
        <v>15</v>
      </c>
      <c r="K10456" t="s">
        <v>42</v>
      </c>
      <c r="L10456">
        <v>1</v>
      </c>
      <c r="M10456">
        <v>1005</v>
      </c>
      <c r="O10456" t="s">
        <v>25</v>
      </c>
      <c r="R10456" t="s">
        <v>47</v>
      </c>
      <c r="S10456" s="49" t="str">
        <f t="shared" si="1305"/>
        <v>Card</v>
      </c>
      <c r="T10456" s="3">
        <v>3.5000000000000003E-2</v>
      </c>
      <c r="U10456" s="2">
        <v>2.7225000000000001</v>
      </c>
      <c r="V10456" s="2">
        <v>0.87</v>
      </c>
      <c r="W10456" s="54">
        <f>_xlfn.XLOOKUP(M10456,Market!A:A,Market!F:F,0)</f>
        <v>8.8999999999999996E-2</v>
      </c>
      <c r="X10456" s="55">
        <f t="shared" si="1306"/>
        <v>9.5287500000000011E-2</v>
      </c>
      <c r="Y10456" s="55">
        <f t="shared" si="1307"/>
        <v>1.8525</v>
      </c>
      <c r="Z10456" s="54">
        <f t="shared" si="1308"/>
        <v>0.68044077134986225</v>
      </c>
      <c r="AA10456" s="49" t="str">
        <f t="shared" ca="1" si="1309"/>
        <v>Y</v>
      </c>
      <c r="AB10456" s="49">
        <f t="shared" ca="1" si="1310"/>
        <v>6</v>
      </c>
      <c r="AC10456" s="49" t="str">
        <f t="shared" ca="1" si="1311"/>
        <v>Y</v>
      </c>
    </row>
    <row r="10457" spans="1:29" x14ac:dyDescent="0.25">
      <c r="A10457">
        <v>12176</v>
      </c>
      <c r="B10457" s="9">
        <v>43203</v>
      </c>
      <c r="C10457" s="50" t="str">
        <f t="shared" si="1304"/>
        <v>N</v>
      </c>
      <c r="D10457" s="52">
        <f>_xlfn.XLOOKUP(B10457,Cal_Date!B:B,Cal_Date!A:A,0)</f>
        <v>2</v>
      </c>
      <c r="E10457">
        <v>2018</v>
      </c>
      <c r="F10457" t="s">
        <v>125</v>
      </c>
      <c r="G10457" t="s">
        <v>129</v>
      </c>
      <c r="H10457" t="s">
        <v>11</v>
      </c>
      <c r="I10457" t="s">
        <v>11</v>
      </c>
      <c r="J10457" t="s">
        <v>15</v>
      </c>
      <c r="K10457" t="s">
        <v>42</v>
      </c>
      <c r="L10457">
        <v>1</v>
      </c>
      <c r="M10457">
        <v>1003</v>
      </c>
      <c r="O10457" t="s">
        <v>25</v>
      </c>
      <c r="R10457" t="s">
        <v>47</v>
      </c>
      <c r="S10457" s="49" t="str">
        <f t="shared" si="1305"/>
        <v>Card</v>
      </c>
      <c r="T10457" s="3">
        <v>3.5000000000000003E-2</v>
      </c>
      <c r="U10457" s="2">
        <v>2.6500000000000004</v>
      </c>
      <c r="V10457" s="2">
        <v>0.87</v>
      </c>
      <c r="W10457" s="54">
        <f>_xlfn.XLOOKUP(M10457,Market!A:A,Market!F:F,0)</f>
        <v>0.06</v>
      </c>
      <c r="X10457" s="55">
        <f t="shared" si="1306"/>
        <v>9.2750000000000027E-2</v>
      </c>
      <c r="Y10457" s="55">
        <f t="shared" si="1307"/>
        <v>1.7800000000000002</v>
      </c>
      <c r="Z10457" s="54">
        <f t="shared" si="1308"/>
        <v>0.67169811320754713</v>
      </c>
      <c r="AA10457" s="49" t="str">
        <f t="shared" ca="1" si="1309"/>
        <v>Y</v>
      </c>
      <c r="AB10457" s="49">
        <f t="shared" ca="1" si="1310"/>
        <v>6</v>
      </c>
      <c r="AC10457" s="49" t="str">
        <f t="shared" ca="1" si="1311"/>
        <v>Y</v>
      </c>
    </row>
    <row r="10458" spans="1:29" x14ac:dyDescent="0.25">
      <c r="A10458">
        <v>12177</v>
      </c>
      <c r="B10458" s="9">
        <v>43203</v>
      </c>
      <c r="C10458" s="50" t="str">
        <f t="shared" si="1304"/>
        <v>N</v>
      </c>
      <c r="D10458" s="52">
        <f>_xlfn.XLOOKUP(B10458,Cal_Date!B:B,Cal_Date!A:A,0)</f>
        <v>2</v>
      </c>
      <c r="E10458">
        <v>2018</v>
      </c>
      <c r="F10458" t="s">
        <v>125</v>
      </c>
      <c r="G10458" t="s">
        <v>129</v>
      </c>
      <c r="H10458" t="s">
        <v>11</v>
      </c>
      <c r="I10458" t="s">
        <v>11</v>
      </c>
      <c r="J10458" t="s">
        <v>15</v>
      </c>
      <c r="K10458" t="s">
        <v>42</v>
      </c>
      <c r="L10458">
        <v>1</v>
      </c>
      <c r="M10458">
        <v>1007</v>
      </c>
      <c r="O10458" t="s">
        <v>28</v>
      </c>
      <c r="R10458" t="s">
        <v>46</v>
      </c>
      <c r="S10458" s="49" t="str">
        <f t="shared" si="1305"/>
        <v>Card</v>
      </c>
      <c r="T10458" s="3">
        <v>0.04</v>
      </c>
      <c r="U10458" s="2">
        <v>2.7225000000000001</v>
      </c>
      <c r="V10458" s="2">
        <v>0.87</v>
      </c>
      <c r="W10458" s="54">
        <f>_xlfn.XLOOKUP(M10458,Market!A:A,Market!F:F,0)</f>
        <v>8.8999999999999996E-2</v>
      </c>
      <c r="X10458" s="55">
        <f t="shared" si="1306"/>
        <v>0.10890000000000001</v>
      </c>
      <c r="Y10458" s="55">
        <f t="shared" si="1307"/>
        <v>1.8525</v>
      </c>
      <c r="Z10458" s="54">
        <f t="shared" si="1308"/>
        <v>0.68044077134986225</v>
      </c>
      <c r="AA10458" s="49" t="str">
        <f t="shared" ca="1" si="1309"/>
        <v>Y</v>
      </c>
      <c r="AB10458" s="49">
        <f t="shared" ca="1" si="1310"/>
        <v>6</v>
      </c>
      <c r="AC10458" s="49" t="str">
        <f t="shared" ca="1" si="1311"/>
        <v>Y</v>
      </c>
    </row>
    <row r="10459" spans="1:29" x14ac:dyDescent="0.25">
      <c r="A10459">
        <v>12178</v>
      </c>
      <c r="B10459" s="9">
        <v>43203</v>
      </c>
      <c r="C10459" s="50" t="str">
        <f t="shared" si="1304"/>
        <v>N</v>
      </c>
      <c r="D10459" s="52">
        <f>_xlfn.XLOOKUP(B10459,Cal_Date!B:B,Cal_Date!A:A,0)</f>
        <v>2</v>
      </c>
      <c r="E10459">
        <v>2018</v>
      </c>
      <c r="F10459" t="s">
        <v>125</v>
      </c>
      <c r="G10459" t="s">
        <v>129</v>
      </c>
      <c r="H10459" t="s">
        <v>48</v>
      </c>
      <c r="I10459" t="s">
        <v>18</v>
      </c>
      <c r="J10459" t="s">
        <v>10</v>
      </c>
      <c r="K10459" t="s">
        <v>43</v>
      </c>
      <c r="L10459">
        <v>2</v>
      </c>
      <c r="M10459">
        <v>1006</v>
      </c>
      <c r="O10459" t="s">
        <v>28</v>
      </c>
      <c r="R10459" t="s">
        <v>47</v>
      </c>
      <c r="S10459" s="49" t="str">
        <f t="shared" si="1305"/>
        <v>Card</v>
      </c>
      <c r="T10459" s="3">
        <v>3.5000000000000003E-2</v>
      </c>
      <c r="U10459" s="2">
        <v>15.245999999999999</v>
      </c>
      <c r="V10459" s="2">
        <v>2.92</v>
      </c>
      <c r="W10459" s="54">
        <f>_xlfn.XLOOKUP(M10459,Market!A:A,Market!F:F,0)</f>
        <v>8.8999999999999996E-2</v>
      </c>
      <c r="X10459" s="55">
        <f t="shared" si="1306"/>
        <v>0.53361000000000003</v>
      </c>
      <c r="Y10459" s="55">
        <f t="shared" si="1307"/>
        <v>12.325999999999999</v>
      </c>
      <c r="Z10459" s="54">
        <f t="shared" si="1308"/>
        <v>0.80847435392889933</v>
      </c>
      <c r="AA10459" s="49" t="str">
        <f t="shared" ca="1" si="1309"/>
        <v>Y</v>
      </c>
      <c r="AB10459" s="49">
        <f t="shared" ca="1" si="1310"/>
        <v>6</v>
      </c>
      <c r="AC10459" s="49" t="str">
        <f t="shared" ca="1" si="1311"/>
        <v>Y</v>
      </c>
    </row>
    <row r="10460" spans="1:29" x14ac:dyDescent="0.25">
      <c r="A10460">
        <v>12179</v>
      </c>
      <c r="B10460" s="9">
        <v>43203</v>
      </c>
      <c r="C10460" s="50" t="str">
        <f t="shared" si="1304"/>
        <v>N</v>
      </c>
      <c r="D10460" s="52">
        <f>_xlfn.XLOOKUP(B10460,Cal_Date!B:B,Cal_Date!A:A,0)</f>
        <v>2</v>
      </c>
      <c r="E10460">
        <v>2018</v>
      </c>
      <c r="F10460" t="s">
        <v>125</v>
      </c>
      <c r="G10460" t="s">
        <v>129</v>
      </c>
      <c r="H10460" t="s">
        <v>48</v>
      </c>
      <c r="I10460" t="s">
        <v>18</v>
      </c>
      <c r="J10460" t="s">
        <v>10</v>
      </c>
      <c r="K10460" t="s">
        <v>43</v>
      </c>
      <c r="L10460">
        <v>1</v>
      </c>
      <c r="M10460">
        <v>1006</v>
      </c>
      <c r="O10460" t="s">
        <v>28</v>
      </c>
      <c r="R10460" t="s">
        <v>47</v>
      </c>
      <c r="S10460" s="49" t="str">
        <f t="shared" si="1305"/>
        <v>Card</v>
      </c>
      <c r="T10460" s="3">
        <v>3.5000000000000003E-2</v>
      </c>
      <c r="U10460" s="2">
        <v>7.6229999999999993</v>
      </c>
      <c r="V10460" s="2">
        <v>1.46</v>
      </c>
      <c r="W10460" s="54">
        <f>_xlfn.XLOOKUP(M10460,Market!A:A,Market!F:F,0)</f>
        <v>8.8999999999999996E-2</v>
      </c>
      <c r="X10460" s="55">
        <f t="shared" si="1306"/>
        <v>0.26680500000000001</v>
      </c>
      <c r="Y10460" s="55">
        <f t="shared" si="1307"/>
        <v>6.1629999999999994</v>
      </c>
      <c r="Z10460" s="54">
        <f t="shared" si="1308"/>
        <v>0.80847435392889933</v>
      </c>
      <c r="AA10460" s="49" t="str">
        <f t="shared" ca="1" si="1309"/>
        <v>Y</v>
      </c>
      <c r="AB10460" s="49">
        <f t="shared" ca="1" si="1310"/>
        <v>6</v>
      </c>
      <c r="AC10460" s="49" t="str">
        <f t="shared" ca="1" si="1311"/>
        <v>Y</v>
      </c>
    </row>
    <row r="10461" spans="1:29" x14ac:dyDescent="0.25">
      <c r="A10461">
        <v>12180</v>
      </c>
      <c r="B10461" s="9">
        <v>43203</v>
      </c>
      <c r="C10461" s="50" t="str">
        <f t="shared" si="1304"/>
        <v>N</v>
      </c>
      <c r="D10461" s="52">
        <f>_xlfn.XLOOKUP(B10461,Cal_Date!B:B,Cal_Date!A:A,0)</f>
        <v>2</v>
      </c>
      <c r="E10461">
        <v>2018</v>
      </c>
      <c r="F10461" t="s">
        <v>125</v>
      </c>
      <c r="G10461" t="s">
        <v>129</v>
      </c>
      <c r="H10461" t="s">
        <v>48</v>
      </c>
      <c r="I10461" t="s">
        <v>18</v>
      </c>
      <c r="J10461" t="s">
        <v>10</v>
      </c>
      <c r="K10461" t="s">
        <v>43</v>
      </c>
      <c r="L10461">
        <v>1</v>
      </c>
      <c r="M10461">
        <v>1006</v>
      </c>
      <c r="O10461" t="s">
        <v>28</v>
      </c>
      <c r="R10461" t="s">
        <v>46</v>
      </c>
      <c r="S10461" s="49" t="str">
        <f t="shared" si="1305"/>
        <v>Card</v>
      </c>
      <c r="T10461" s="3">
        <v>0.04</v>
      </c>
      <c r="U10461" s="2">
        <v>7.6229999999999993</v>
      </c>
      <c r="V10461" s="2">
        <v>1.46</v>
      </c>
      <c r="W10461" s="54">
        <f>_xlfn.XLOOKUP(M10461,Market!A:A,Market!F:F,0)</f>
        <v>8.8999999999999996E-2</v>
      </c>
      <c r="X10461" s="55">
        <f t="shared" si="1306"/>
        <v>0.30491999999999997</v>
      </c>
      <c r="Y10461" s="55">
        <f t="shared" si="1307"/>
        <v>6.1629999999999994</v>
      </c>
      <c r="Z10461" s="54">
        <f t="shared" si="1308"/>
        <v>0.80847435392889933</v>
      </c>
      <c r="AA10461" s="49" t="str">
        <f t="shared" ca="1" si="1309"/>
        <v>Y</v>
      </c>
      <c r="AB10461" s="49">
        <f t="shared" ca="1" si="1310"/>
        <v>6</v>
      </c>
      <c r="AC10461" s="49" t="str">
        <f t="shared" ca="1" si="1311"/>
        <v>Y</v>
      </c>
    </row>
    <row r="10462" spans="1:29" x14ac:dyDescent="0.25">
      <c r="A10462">
        <v>12181</v>
      </c>
      <c r="B10462" s="9">
        <v>43203</v>
      </c>
      <c r="C10462" s="50" t="str">
        <f t="shared" si="1304"/>
        <v>N</v>
      </c>
      <c r="D10462" s="52">
        <f>_xlfn.XLOOKUP(B10462,Cal_Date!B:B,Cal_Date!A:A,0)</f>
        <v>2</v>
      </c>
      <c r="E10462">
        <v>2018</v>
      </c>
      <c r="F10462" t="s">
        <v>125</v>
      </c>
      <c r="G10462" t="s">
        <v>129</v>
      </c>
      <c r="H10462" t="s">
        <v>11</v>
      </c>
      <c r="I10462" t="s">
        <v>11</v>
      </c>
      <c r="J10462" t="s">
        <v>15</v>
      </c>
      <c r="K10462" t="s">
        <v>42</v>
      </c>
      <c r="L10462">
        <v>1</v>
      </c>
      <c r="M10462">
        <v>1004</v>
      </c>
      <c r="O10462" t="s">
        <v>28</v>
      </c>
      <c r="R10462" t="s">
        <v>44</v>
      </c>
      <c r="S10462" s="49" t="str">
        <f t="shared" si="1305"/>
        <v>Card</v>
      </c>
      <c r="T10462" s="3">
        <v>0.03</v>
      </c>
      <c r="U10462" s="2">
        <v>2.6500000000000004</v>
      </c>
      <c r="V10462" s="2">
        <v>0.87</v>
      </c>
      <c r="W10462" s="54">
        <f>_xlfn.XLOOKUP(M10462,Market!A:A,Market!F:F,0)</f>
        <v>0.06</v>
      </c>
      <c r="X10462" s="55">
        <f t="shared" si="1306"/>
        <v>7.9500000000000001E-2</v>
      </c>
      <c r="Y10462" s="55">
        <f t="shared" si="1307"/>
        <v>1.7800000000000002</v>
      </c>
      <c r="Z10462" s="54">
        <f t="shared" si="1308"/>
        <v>0.67169811320754713</v>
      </c>
      <c r="AA10462" s="49" t="str">
        <f t="shared" ca="1" si="1309"/>
        <v>Y</v>
      </c>
      <c r="AB10462" s="49">
        <f t="shared" ca="1" si="1310"/>
        <v>6</v>
      </c>
      <c r="AC10462" s="49" t="str">
        <f t="shared" ca="1" si="1311"/>
        <v>Y</v>
      </c>
    </row>
    <row r="10463" spans="1:29" x14ac:dyDescent="0.25">
      <c r="A10463">
        <v>12182</v>
      </c>
      <c r="B10463" s="9">
        <v>43203</v>
      </c>
      <c r="C10463" s="50" t="str">
        <f t="shared" si="1304"/>
        <v>N</v>
      </c>
      <c r="D10463" s="52">
        <f>_xlfn.XLOOKUP(B10463,Cal_Date!B:B,Cal_Date!A:A,0)</f>
        <v>2</v>
      </c>
      <c r="E10463">
        <v>2018</v>
      </c>
      <c r="F10463" t="s">
        <v>125</v>
      </c>
      <c r="G10463" t="s">
        <v>129</v>
      </c>
      <c r="H10463" t="s">
        <v>48</v>
      </c>
      <c r="I10463" t="s">
        <v>18</v>
      </c>
      <c r="J10463" t="s">
        <v>10</v>
      </c>
      <c r="K10463" t="s">
        <v>43</v>
      </c>
      <c r="L10463">
        <v>1</v>
      </c>
      <c r="M10463">
        <v>1004</v>
      </c>
      <c r="O10463" t="s">
        <v>28</v>
      </c>
      <c r="R10463" t="s">
        <v>44</v>
      </c>
      <c r="S10463" s="49" t="str">
        <f t="shared" si="1305"/>
        <v>Card</v>
      </c>
      <c r="T10463" s="3">
        <v>0.03</v>
      </c>
      <c r="U10463" s="2">
        <v>7.42</v>
      </c>
      <c r="V10463" s="2">
        <v>1.46</v>
      </c>
      <c r="W10463" s="54">
        <f>_xlfn.XLOOKUP(M10463,Market!A:A,Market!F:F,0)</f>
        <v>0.06</v>
      </c>
      <c r="X10463" s="55">
        <f t="shared" si="1306"/>
        <v>0.22259999999999999</v>
      </c>
      <c r="Y10463" s="55">
        <f t="shared" si="1307"/>
        <v>5.96</v>
      </c>
      <c r="Z10463" s="54">
        <f t="shared" si="1308"/>
        <v>0.80323450134770891</v>
      </c>
      <c r="AA10463" s="49" t="str">
        <f t="shared" ca="1" si="1309"/>
        <v>Y</v>
      </c>
      <c r="AB10463" s="49">
        <f t="shared" ca="1" si="1310"/>
        <v>6</v>
      </c>
      <c r="AC10463" s="49" t="str">
        <f t="shared" ca="1" si="1311"/>
        <v>Y</v>
      </c>
    </row>
    <row r="10464" spans="1:29" x14ac:dyDescent="0.25">
      <c r="A10464">
        <v>12183</v>
      </c>
      <c r="B10464" s="9">
        <v>43203</v>
      </c>
      <c r="C10464" s="50" t="str">
        <f t="shared" si="1304"/>
        <v>N</v>
      </c>
      <c r="D10464" s="52">
        <f>_xlfn.XLOOKUP(B10464,Cal_Date!B:B,Cal_Date!A:A,0)</f>
        <v>2</v>
      </c>
      <c r="E10464">
        <v>2018</v>
      </c>
      <c r="F10464" t="s">
        <v>125</v>
      </c>
      <c r="G10464" t="s">
        <v>129</v>
      </c>
      <c r="H10464" t="s">
        <v>48</v>
      </c>
      <c r="I10464" t="s">
        <v>18</v>
      </c>
      <c r="J10464" t="s">
        <v>10</v>
      </c>
      <c r="K10464" t="s">
        <v>43</v>
      </c>
      <c r="L10464">
        <v>1</v>
      </c>
      <c r="M10464">
        <v>1000</v>
      </c>
      <c r="O10464" t="s">
        <v>25</v>
      </c>
      <c r="R10464" t="s">
        <v>44</v>
      </c>
      <c r="S10464" s="49" t="str">
        <f t="shared" si="1305"/>
        <v>Card</v>
      </c>
      <c r="T10464" s="3">
        <v>0.03</v>
      </c>
      <c r="U10464" s="2">
        <v>7.5600000000000005</v>
      </c>
      <c r="V10464" s="2">
        <v>1.46</v>
      </c>
      <c r="W10464" s="54">
        <f>_xlfn.XLOOKUP(M10464,Market!A:A,Market!F:F,0)</f>
        <v>0.08</v>
      </c>
      <c r="X10464" s="55">
        <f t="shared" si="1306"/>
        <v>0.2268</v>
      </c>
      <c r="Y10464" s="55">
        <f t="shared" si="1307"/>
        <v>6.1000000000000005</v>
      </c>
      <c r="Z10464" s="54">
        <f t="shared" si="1308"/>
        <v>0.80687830687830686</v>
      </c>
      <c r="AA10464" s="49" t="str">
        <f t="shared" ca="1" si="1309"/>
        <v>Y</v>
      </c>
      <c r="AB10464" s="49">
        <f t="shared" ca="1" si="1310"/>
        <v>6</v>
      </c>
      <c r="AC10464" s="49" t="str">
        <f t="shared" ca="1" si="1311"/>
        <v>Y</v>
      </c>
    </row>
    <row r="10465" spans="1:29" x14ac:dyDescent="0.25">
      <c r="A10465">
        <v>12184</v>
      </c>
      <c r="B10465" s="9">
        <v>43203</v>
      </c>
      <c r="C10465" s="50" t="str">
        <f t="shared" si="1304"/>
        <v>N</v>
      </c>
      <c r="D10465" s="52">
        <f>_xlfn.XLOOKUP(B10465,Cal_Date!B:B,Cal_Date!A:A,0)</f>
        <v>2</v>
      </c>
      <c r="E10465">
        <v>2018</v>
      </c>
      <c r="F10465" t="s">
        <v>125</v>
      </c>
      <c r="G10465" t="s">
        <v>129</v>
      </c>
      <c r="H10465" t="s">
        <v>11</v>
      </c>
      <c r="I10465" t="s">
        <v>11</v>
      </c>
      <c r="J10465" t="s">
        <v>15</v>
      </c>
      <c r="K10465" t="s">
        <v>42</v>
      </c>
      <c r="L10465">
        <v>2</v>
      </c>
      <c r="M10465">
        <v>1000</v>
      </c>
      <c r="O10465" t="s">
        <v>25</v>
      </c>
      <c r="R10465" t="s">
        <v>44</v>
      </c>
      <c r="S10465" s="49" t="str">
        <f t="shared" si="1305"/>
        <v>Card</v>
      </c>
      <c r="T10465" s="3">
        <v>0.03</v>
      </c>
      <c r="U10465" s="2">
        <v>5.4</v>
      </c>
      <c r="V10465" s="2">
        <v>1.74</v>
      </c>
      <c r="W10465" s="54">
        <f>_xlfn.XLOOKUP(M10465,Market!A:A,Market!F:F,0)</f>
        <v>0.08</v>
      </c>
      <c r="X10465" s="55">
        <f t="shared" si="1306"/>
        <v>0.16200000000000001</v>
      </c>
      <c r="Y10465" s="55">
        <f t="shared" si="1307"/>
        <v>3.66</v>
      </c>
      <c r="Z10465" s="54">
        <f t="shared" si="1308"/>
        <v>0.67777777777777781</v>
      </c>
      <c r="AA10465" s="49" t="str">
        <f t="shared" ca="1" si="1309"/>
        <v>Y</v>
      </c>
      <c r="AB10465" s="49">
        <f t="shared" ca="1" si="1310"/>
        <v>6</v>
      </c>
      <c r="AC10465" s="49" t="str">
        <f t="shared" ca="1" si="1311"/>
        <v>Y</v>
      </c>
    </row>
    <row r="10466" spans="1:29" x14ac:dyDescent="0.25">
      <c r="A10466">
        <v>12185</v>
      </c>
      <c r="B10466" s="9">
        <v>43203</v>
      </c>
      <c r="C10466" s="50" t="str">
        <f t="shared" si="1304"/>
        <v>N</v>
      </c>
      <c r="D10466" s="52">
        <f>_xlfn.XLOOKUP(B10466,Cal_Date!B:B,Cal_Date!A:A,0)</f>
        <v>2</v>
      </c>
      <c r="E10466">
        <v>2018</v>
      </c>
      <c r="F10466" t="s">
        <v>125</v>
      </c>
      <c r="G10466" t="s">
        <v>129</v>
      </c>
      <c r="H10466" t="s">
        <v>14</v>
      </c>
      <c r="I10466" t="s">
        <v>13</v>
      </c>
      <c r="J10466" t="s">
        <v>15</v>
      </c>
      <c r="K10466" t="s">
        <v>43</v>
      </c>
      <c r="L10466">
        <v>2</v>
      </c>
      <c r="M10466">
        <v>1000</v>
      </c>
      <c r="O10466" t="s">
        <v>25</v>
      </c>
      <c r="R10466" t="s">
        <v>44</v>
      </c>
      <c r="S10466" s="49" t="str">
        <f t="shared" si="1305"/>
        <v>Card</v>
      </c>
      <c r="T10466" s="3">
        <v>0.03</v>
      </c>
      <c r="U10466" s="2">
        <v>10.8</v>
      </c>
      <c r="V10466" s="2">
        <v>4.24</v>
      </c>
      <c r="W10466" s="54">
        <f>_xlfn.XLOOKUP(M10466,Market!A:A,Market!F:F,0)</f>
        <v>0.08</v>
      </c>
      <c r="X10466" s="55">
        <f t="shared" si="1306"/>
        <v>0.32400000000000001</v>
      </c>
      <c r="Y10466" s="55">
        <f t="shared" si="1307"/>
        <v>6.5600000000000005</v>
      </c>
      <c r="Z10466" s="54">
        <f t="shared" si="1308"/>
        <v>0.6074074074074074</v>
      </c>
      <c r="AA10466" s="49" t="str">
        <f t="shared" ca="1" si="1309"/>
        <v>Y</v>
      </c>
      <c r="AB10466" s="49">
        <f t="shared" ca="1" si="1310"/>
        <v>6</v>
      </c>
      <c r="AC10466" s="49" t="str">
        <f t="shared" ca="1" si="1311"/>
        <v>Y</v>
      </c>
    </row>
    <row r="10467" spans="1:29" x14ac:dyDescent="0.25">
      <c r="A10467">
        <v>12186</v>
      </c>
      <c r="B10467" s="9">
        <v>43203</v>
      </c>
      <c r="C10467" s="50" t="str">
        <f t="shared" si="1304"/>
        <v>N</v>
      </c>
      <c r="D10467" s="52">
        <f>_xlfn.XLOOKUP(B10467,Cal_Date!B:B,Cal_Date!A:A,0)</f>
        <v>2</v>
      </c>
      <c r="E10467">
        <v>2018</v>
      </c>
      <c r="F10467" t="s">
        <v>125</v>
      </c>
      <c r="G10467" t="s">
        <v>129</v>
      </c>
      <c r="H10467" t="s">
        <v>48</v>
      </c>
      <c r="I10467" t="s">
        <v>18</v>
      </c>
      <c r="J10467" t="s">
        <v>10</v>
      </c>
      <c r="K10467" t="s">
        <v>43</v>
      </c>
      <c r="L10467">
        <v>1</v>
      </c>
      <c r="M10467">
        <v>1008</v>
      </c>
      <c r="O10467" t="s">
        <v>28</v>
      </c>
      <c r="R10467" t="s">
        <v>44</v>
      </c>
      <c r="S10467" s="49" t="str">
        <f t="shared" si="1305"/>
        <v>Card</v>
      </c>
      <c r="T10467" s="3">
        <v>0.03</v>
      </c>
      <c r="U10467" s="2">
        <v>7.6229999999999993</v>
      </c>
      <c r="V10467" s="2">
        <v>1.46</v>
      </c>
      <c r="W10467" s="54">
        <f>_xlfn.XLOOKUP(M10467,Market!A:A,Market!F:F,0)</f>
        <v>8.8999999999999996E-2</v>
      </c>
      <c r="X10467" s="55">
        <f t="shared" si="1306"/>
        <v>0.22868999999999998</v>
      </c>
      <c r="Y10467" s="55">
        <f t="shared" si="1307"/>
        <v>6.1629999999999994</v>
      </c>
      <c r="Z10467" s="54">
        <f t="shared" si="1308"/>
        <v>0.80847435392889933</v>
      </c>
      <c r="AA10467" s="49" t="str">
        <f t="shared" ca="1" si="1309"/>
        <v>Y</v>
      </c>
      <c r="AB10467" s="49">
        <f t="shared" ca="1" si="1310"/>
        <v>6</v>
      </c>
      <c r="AC10467" s="49" t="str">
        <f t="shared" ca="1" si="1311"/>
        <v>Y</v>
      </c>
    </row>
    <row r="10468" spans="1:29" x14ac:dyDescent="0.25">
      <c r="A10468">
        <v>12187</v>
      </c>
      <c r="B10468" s="9">
        <v>43203</v>
      </c>
      <c r="C10468" s="50" t="str">
        <f t="shared" si="1304"/>
        <v>N</v>
      </c>
      <c r="D10468" s="52">
        <f>_xlfn.XLOOKUP(B10468,Cal_Date!B:B,Cal_Date!A:A,0)</f>
        <v>2</v>
      </c>
      <c r="E10468">
        <v>2018</v>
      </c>
      <c r="F10468" t="s">
        <v>125</v>
      </c>
      <c r="G10468" t="s">
        <v>129</v>
      </c>
      <c r="H10468" t="s">
        <v>48</v>
      </c>
      <c r="I10468" t="s">
        <v>18</v>
      </c>
      <c r="J10468" t="s">
        <v>10</v>
      </c>
      <c r="K10468" t="s">
        <v>43</v>
      </c>
      <c r="L10468">
        <v>1</v>
      </c>
      <c r="M10468">
        <v>1008</v>
      </c>
      <c r="O10468" t="s">
        <v>28</v>
      </c>
      <c r="R10468" t="s">
        <v>44</v>
      </c>
      <c r="S10468" s="49" t="str">
        <f t="shared" si="1305"/>
        <v>Card</v>
      </c>
      <c r="T10468" s="3">
        <v>0.03</v>
      </c>
      <c r="U10468" s="2">
        <v>7.6229999999999993</v>
      </c>
      <c r="V10468" s="2">
        <v>1.46</v>
      </c>
      <c r="W10468" s="54">
        <f>_xlfn.XLOOKUP(M10468,Market!A:A,Market!F:F,0)</f>
        <v>8.8999999999999996E-2</v>
      </c>
      <c r="X10468" s="55">
        <f t="shared" si="1306"/>
        <v>0.22868999999999998</v>
      </c>
      <c r="Y10468" s="55">
        <f t="shared" si="1307"/>
        <v>6.1629999999999994</v>
      </c>
      <c r="Z10468" s="54">
        <f t="shared" si="1308"/>
        <v>0.80847435392889933</v>
      </c>
      <c r="AA10468" s="49" t="str">
        <f t="shared" ca="1" si="1309"/>
        <v>Y</v>
      </c>
      <c r="AB10468" s="49">
        <f t="shared" ca="1" si="1310"/>
        <v>6</v>
      </c>
      <c r="AC10468" s="49" t="str">
        <f t="shared" ca="1" si="1311"/>
        <v>Y</v>
      </c>
    </row>
    <row r="10469" spans="1:29" x14ac:dyDescent="0.25">
      <c r="A10469">
        <v>12188</v>
      </c>
      <c r="B10469" s="9">
        <v>43203</v>
      </c>
      <c r="C10469" s="50" t="str">
        <f t="shared" si="1304"/>
        <v>N</v>
      </c>
      <c r="D10469" s="52">
        <f>_xlfn.XLOOKUP(B10469,Cal_Date!B:B,Cal_Date!A:A,0)</f>
        <v>2</v>
      </c>
      <c r="E10469">
        <v>2018</v>
      </c>
      <c r="F10469" t="s">
        <v>125</v>
      </c>
      <c r="G10469" t="s">
        <v>129</v>
      </c>
      <c r="H10469" t="s">
        <v>48</v>
      </c>
      <c r="I10469" t="s">
        <v>18</v>
      </c>
      <c r="J10469" t="s">
        <v>10</v>
      </c>
      <c r="K10469" t="s">
        <v>43</v>
      </c>
      <c r="L10469">
        <v>1</v>
      </c>
      <c r="M10469">
        <v>1009</v>
      </c>
      <c r="O10469" t="s">
        <v>28</v>
      </c>
      <c r="R10469" t="s">
        <v>44</v>
      </c>
      <c r="S10469" s="49" t="str">
        <f t="shared" si="1305"/>
        <v>Card</v>
      </c>
      <c r="T10469" s="3">
        <v>0.03</v>
      </c>
      <c r="U10469" s="2">
        <v>7.6229999999999993</v>
      </c>
      <c r="V10469" s="2">
        <v>1.46</v>
      </c>
      <c r="W10469" s="54">
        <f>_xlfn.XLOOKUP(M10469,Market!A:A,Market!F:F,0)</f>
        <v>8.8999999999999996E-2</v>
      </c>
      <c r="X10469" s="55">
        <f t="shared" si="1306"/>
        <v>0.22868999999999998</v>
      </c>
      <c r="Y10469" s="55">
        <f t="shared" si="1307"/>
        <v>6.1629999999999994</v>
      </c>
      <c r="Z10469" s="54">
        <f t="shared" si="1308"/>
        <v>0.80847435392889933</v>
      </c>
      <c r="AA10469" s="49" t="str">
        <f t="shared" ca="1" si="1309"/>
        <v>Y</v>
      </c>
      <c r="AB10469" s="49">
        <f t="shared" ca="1" si="1310"/>
        <v>6</v>
      </c>
      <c r="AC10469" s="49" t="str">
        <f t="shared" ca="1" si="1311"/>
        <v>Y</v>
      </c>
    </row>
    <row r="10470" spans="1:29" x14ac:dyDescent="0.25">
      <c r="A10470">
        <v>12189</v>
      </c>
      <c r="B10470" s="9">
        <v>43203</v>
      </c>
      <c r="C10470" s="50" t="str">
        <f t="shared" si="1304"/>
        <v>N</v>
      </c>
      <c r="D10470" s="52">
        <f>_xlfn.XLOOKUP(B10470,Cal_Date!B:B,Cal_Date!A:A,0)</f>
        <v>2</v>
      </c>
      <c r="E10470">
        <v>2018</v>
      </c>
      <c r="F10470" t="s">
        <v>125</v>
      </c>
      <c r="G10470" t="s">
        <v>129</v>
      </c>
      <c r="H10470" t="s">
        <v>48</v>
      </c>
      <c r="I10470" t="s">
        <v>18</v>
      </c>
      <c r="J10470" t="s">
        <v>10</v>
      </c>
      <c r="K10470" t="s">
        <v>43</v>
      </c>
      <c r="L10470">
        <v>2</v>
      </c>
      <c r="M10470">
        <v>1010</v>
      </c>
      <c r="O10470" t="s">
        <v>25</v>
      </c>
      <c r="R10470" t="s">
        <v>46</v>
      </c>
      <c r="S10470" s="49" t="str">
        <f t="shared" si="1305"/>
        <v>Card</v>
      </c>
      <c r="T10470" s="3">
        <v>0.04</v>
      </c>
      <c r="U10470" s="2">
        <v>15.120000000000001</v>
      </c>
      <c r="V10470" s="2">
        <v>2.92</v>
      </c>
      <c r="W10470" s="54">
        <f>_xlfn.XLOOKUP(M10470,Market!A:A,Market!F:F,0)</f>
        <v>0.08</v>
      </c>
      <c r="X10470" s="55">
        <f t="shared" si="1306"/>
        <v>0.6048</v>
      </c>
      <c r="Y10470" s="55">
        <f t="shared" si="1307"/>
        <v>12.200000000000001</v>
      </c>
      <c r="Z10470" s="54">
        <f t="shared" si="1308"/>
        <v>0.80687830687830686</v>
      </c>
      <c r="AA10470" s="49" t="str">
        <f t="shared" ca="1" si="1309"/>
        <v>Y</v>
      </c>
      <c r="AB10470" s="49">
        <f t="shared" ca="1" si="1310"/>
        <v>6</v>
      </c>
      <c r="AC10470" s="49" t="str">
        <f t="shared" ca="1" si="1311"/>
        <v>Y</v>
      </c>
    </row>
    <row r="10471" spans="1:29" x14ac:dyDescent="0.25">
      <c r="A10471">
        <v>12190</v>
      </c>
      <c r="B10471" s="9">
        <v>43203</v>
      </c>
      <c r="C10471" s="50" t="str">
        <f t="shared" si="1304"/>
        <v>N</v>
      </c>
      <c r="D10471" s="52">
        <f>_xlfn.XLOOKUP(B10471,Cal_Date!B:B,Cal_Date!A:A,0)</f>
        <v>2</v>
      </c>
      <c r="E10471">
        <v>2018</v>
      </c>
      <c r="F10471" t="s">
        <v>125</v>
      </c>
      <c r="G10471" t="s">
        <v>129</v>
      </c>
      <c r="H10471" t="s">
        <v>14</v>
      </c>
      <c r="I10471" t="s">
        <v>13</v>
      </c>
      <c r="J10471" t="s">
        <v>15</v>
      </c>
      <c r="K10471" t="s">
        <v>43</v>
      </c>
      <c r="L10471">
        <v>1</v>
      </c>
      <c r="M10471">
        <v>1008</v>
      </c>
      <c r="O10471" t="s">
        <v>28</v>
      </c>
      <c r="R10471" t="s">
        <v>44</v>
      </c>
      <c r="S10471" s="49" t="str">
        <f t="shared" si="1305"/>
        <v>Card</v>
      </c>
      <c r="T10471" s="3">
        <v>0.03</v>
      </c>
      <c r="U10471" s="2">
        <v>5.4450000000000003</v>
      </c>
      <c r="V10471" s="2">
        <v>2.2400000000000002</v>
      </c>
      <c r="W10471" s="54">
        <f>_xlfn.XLOOKUP(M10471,Market!A:A,Market!F:F,0)</f>
        <v>8.8999999999999996E-2</v>
      </c>
      <c r="X10471" s="55">
        <f t="shared" si="1306"/>
        <v>0.16335</v>
      </c>
      <c r="Y10471" s="55">
        <f t="shared" si="1307"/>
        <v>3.2050000000000001</v>
      </c>
      <c r="Z10471" s="54">
        <f t="shared" si="1308"/>
        <v>0.588613406795225</v>
      </c>
      <c r="AA10471" s="49" t="str">
        <f t="shared" ca="1" si="1309"/>
        <v>Y</v>
      </c>
      <c r="AB10471" s="49">
        <f t="shared" ca="1" si="1310"/>
        <v>6</v>
      </c>
      <c r="AC10471" s="49" t="str">
        <f t="shared" ca="1" si="1311"/>
        <v>Y</v>
      </c>
    </row>
    <row r="10472" spans="1:29" x14ac:dyDescent="0.25">
      <c r="A10472">
        <v>12191</v>
      </c>
      <c r="B10472" s="9">
        <v>43203</v>
      </c>
      <c r="C10472" s="50" t="str">
        <f t="shared" si="1304"/>
        <v>N</v>
      </c>
      <c r="D10472" s="52">
        <f>_xlfn.XLOOKUP(B10472,Cal_Date!B:B,Cal_Date!A:A,0)</f>
        <v>2</v>
      </c>
      <c r="E10472">
        <v>2018</v>
      </c>
      <c r="F10472" t="s">
        <v>125</v>
      </c>
      <c r="G10472" t="s">
        <v>129</v>
      </c>
      <c r="H10472" t="s">
        <v>11</v>
      </c>
      <c r="I10472" t="s">
        <v>11</v>
      </c>
      <c r="J10472" t="s">
        <v>15</v>
      </c>
      <c r="K10472" t="s">
        <v>42</v>
      </c>
      <c r="L10472">
        <v>2</v>
      </c>
      <c r="M10472">
        <v>1008</v>
      </c>
      <c r="O10472" t="s">
        <v>28</v>
      </c>
      <c r="R10472" t="s">
        <v>46</v>
      </c>
      <c r="S10472" s="49" t="str">
        <f t="shared" si="1305"/>
        <v>Card</v>
      </c>
      <c r="T10472" s="3">
        <v>0.04</v>
      </c>
      <c r="U10472" s="2">
        <v>5.4450000000000003</v>
      </c>
      <c r="V10472" s="2">
        <v>1.74</v>
      </c>
      <c r="W10472" s="54">
        <f>_xlfn.XLOOKUP(M10472,Market!A:A,Market!F:F,0)</f>
        <v>8.8999999999999996E-2</v>
      </c>
      <c r="X10472" s="55">
        <f t="shared" si="1306"/>
        <v>0.21780000000000002</v>
      </c>
      <c r="Y10472" s="55">
        <f t="shared" si="1307"/>
        <v>3.7050000000000001</v>
      </c>
      <c r="Z10472" s="54">
        <f t="shared" si="1308"/>
        <v>0.68044077134986225</v>
      </c>
      <c r="AA10472" s="49" t="str">
        <f t="shared" ca="1" si="1309"/>
        <v>Y</v>
      </c>
      <c r="AB10472" s="49">
        <f t="shared" ca="1" si="1310"/>
        <v>6</v>
      </c>
      <c r="AC10472" s="49" t="str">
        <f t="shared" ca="1" si="1311"/>
        <v>Y</v>
      </c>
    </row>
    <row r="10473" spans="1:29" x14ac:dyDescent="0.25">
      <c r="A10473">
        <v>12192</v>
      </c>
      <c r="B10473" s="9">
        <v>43203</v>
      </c>
      <c r="C10473" s="50" t="str">
        <f t="shared" si="1304"/>
        <v>N</v>
      </c>
      <c r="D10473" s="52">
        <f>_xlfn.XLOOKUP(B10473,Cal_Date!B:B,Cal_Date!A:A,0)</f>
        <v>2</v>
      </c>
      <c r="E10473">
        <v>2018</v>
      </c>
      <c r="F10473" t="s">
        <v>125</v>
      </c>
      <c r="G10473" t="s">
        <v>129</v>
      </c>
      <c r="H10473" t="s">
        <v>48</v>
      </c>
      <c r="I10473" t="s">
        <v>18</v>
      </c>
      <c r="J10473" t="s">
        <v>10</v>
      </c>
      <c r="K10473" t="s">
        <v>43</v>
      </c>
      <c r="L10473">
        <v>1</v>
      </c>
      <c r="M10473">
        <v>1008</v>
      </c>
      <c r="O10473" t="s">
        <v>28</v>
      </c>
      <c r="R10473" t="s">
        <v>44</v>
      </c>
      <c r="S10473" s="49" t="str">
        <f t="shared" si="1305"/>
        <v>Card</v>
      </c>
      <c r="T10473" s="3">
        <v>0.03</v>
      </c>
      <c r="U10473" s="2">
        <v>7.6229999999999993</v>
      </c>
      <c r="V10473" s="2">
        <v>1.46</v>
      </c>
      <c r="W10473" s="54">
        <f>_xlfn.XLOOKUP(M10473,Market!A:A,Market!F:F,0)</f>
        <v>8.8999999999999996E-2</v>
      </c>
      <c r="X10473" s="55">
        <f t="shared" si="1306"/>
        <v>0.22868999999999998</v>
      </c>
      <c r="Y10473" s="55">
        <f t="shared" si="1307"/>
        <v>6.1629999999999994</v>
      </c>
      <c r="Z10473" s="54">
        <f t="shared" si="1308"/>
        <v>0.80847435392889933</v>
      </c>
      <c r="AA10473" s="49" t="str">
        <f t="shared" ca="1" si="1309"/>
        <v>Y</v>
      </c>
      <c r="AB10473" s="49">
        <f t="shared" ca="1" si="1310"/>
        <v>6</v>
      </c>
      <c r="AC10473" s="49" t="str">
        <f t="shared" ca="1" si="1311"/>
        <v>Y</v>
      </c>
    </row>
    <row r="10474" spans="1:29" x14ac:dyDescent="0.25">
      <c r="A10474">
        <v>12193</v>
      </c>
      <c r="B10474" s="9">
        <v>43203</v>
      </c>
      <c r="C10474" s="50" t="str">
        <f t="shared" si="1304"/>
        <v>N</v>
      </c>
      <c r="D10474" s="52">
        <f>_xlfn.XLOOKUP(B10474,Cal_Date!B:B,Cal_Date!A:A,0)</f>
        <v>2</v>
      </c>
      <c r="E10474">
        <v>2018</v>
      </c>
      <c r="F10474" t="s">
        <v>125</v>
      </c>
      <c r="G10474" t="s">
        <v>129</v>
      </c>
      <c r="H10474" t="s">
        <v>48</v>
      </c>
      <c r="I10474" t="s">
        <v>18</v>
      </c>
      <c r="J10474" t="s">
        <v>10</v>
      </c>
      <c r="K10474" t="s">
        <v>43</v>
      </c>
      <c r="L10474">
        <v>2</v>
      </c>
      <c r="M10474">
        <v>1004</v>
      </c>
      <c r="O10474" t="s">
        <v>28</v>
      </c>
      <c r="R10474" t="s">
        <v>44</v>
      </c>
      <c r="S10474" s="49" t="str">
        <f t="shared" si="1305"/>
        <v>Card</v>
      </c>
      <c r="T10474" s="3">
        <v>0.03</v>
      </c>
      <c r="U10474" s="2">
        <v>14.84</v>
      </c>
      <c r="V10474" s="2">
        <v>2.92</v>
      </c>
      <c r="W10474" s="54">
        <f>_xlfn.XLOOKUP(M10474,Market!A:A,Market!F:F,0)</f>
        <v>0.06</v>
      </c>
      <c r="X10474" s="55">
        <f t="shared" si="1306"/>
        <v>0.44519999999999998</v>
      </c>
      <c r="Y10474" s="55">
        <f t="shared" si="1307"/>
        <v>11.92</v>
      </c>
      <c r="Z10474" s="54">
        <f t="shared" si="1308"/>
        <v>0.80323450134770891</v>
      </c>
      <c r="AA10474" s="49" t="str">
        <f t="shared" ca="1" si="1309"/>
        <v>Y</v>
      </c>
      <c r="AB10474" s="49">
        <f t="shared" ca="1" si="1310"/>
        <v>6</v>
      </c>
      <c r="AC10474" s="49" t="str">
        <f t="shared" ca="1" si="1311"/>
        <v>Y</v>
      </c>
    </row>
    <row r="10475" spans="1:29" x14ac:dyDescent="0.25">
      <c r="A10475">
        <v>12194</v>
      </c>
      <c r="B10475" s="9">
        <v>43203</v>
      </c>
      <c r="C10475" s="50" t="str">
        <f t="shared" si="1304"/>
        <v>N</v>
      </c>
      <c r="D10475" s="52">
        <f>_xlfn.XLOOKUP(B10475,Cal_Date!B:B,Cal_Date!A:A,0)</f>
        <v>2</v>
      </c>
      <c r="E10475">
        <v>2018</v>
      </c>
      <c r="F10475" t="s">
        <v>125</v>
      </c>
      <c r="G10475" t="s">
        <v>129</v>
      </c>
      <c r="H10475" t="s">
        <v>14</v>
      </c>
      <c r="I10475" t="s">
        <v>13</v>
      </c>
      <c r="J10475" t="s">
        <v>15</v>
      </c>
      <c r="K10475" t="s">
        <v>43</v>
      </c>
      <c r="L10475">
        <v>1</v>
      </c>
      <c r="M10475">
        <v>1009</v>
      </c>
      <c r="O10475" t="s">
        <v>28</v>
      </c>
      <c r="R10475" t="s">
        <v>46</v>
      </c>
      <c r="S10475" s="49" t="str">
        <f t="shared" si="1305"/>
        <v>Card</v>
      </c>
      <c r="T10475" s="3">
        <v>0.04</v>
      </c>
      <c r="U10475" s="2">
        <v>5.4450000000000003</v>
      </c>
      <c r="V10475" s="2">
        <v>2.12</v>
      </c>
      <c r="W10475" s="54">
        <f>_xlfn.XLOOKUP(M10475,Market!A:A,Market!F:F,0)</f>
        <v>8.8999999999999996E-2</v>
      </c>
      <c r="X10475" s="55">
        <f t="shared" si="1306"/>
        <v>0.21780000000000002</v>
      </c>
      <c r="Y10475" s="55">
        <f t="shared" si="1307"/>
        <v>3.3250000000000002</v>
      </c>
      <c r="Z10475" s="54">
        <f t="shared" si="1308"/>
        <v>0.61065197428833795</v>
      </c>
      <c r="AA10475" s="49" t="str">
        <f t="shared" ca="1" si="1309"/>
        <v>Y</v>
      </c>
      <c r="AB10475" s="49">
        <f t="shared" ca="1" si="1310"/>
        <v>6</v>
      </c>
      <c r="AC10475" s="49" t="str">
        <f t="shared" ca="1" si="1311"/>
        <v>Y</v>
      </c>
    </row>
    <row r="10476" spans="1:29" x14ac:dyDescent="0.25">
      <c r="A10476">
        <v>12195</v>
      </c>
      <c r="B10476" s="9">
        <v>43203</v>
      </c>
      <c r="C10476" s="50" t="str">
        <f t="shared" si="1304"/>
        <v>N</v>
      </c>
      <c r="D10476" s="52">
        <f>_xlfn.XLOOKUP(B10476,Cal_Date!B:B,Cal_Date!A:A,0)</f>
        <v>2</v>
      </c>
      <c r="E10476">
        <v>2018</v>
      </c>
      <c r="F10476" t="s">
        <v>125</v>
      </c>
      <c r="G10476" t="s">
        <v>129</v>
      </c>
      <c r="H10476" t="s">
        <v>11</v>
      </c>
      <c r="I10476" t="s">
        <v>11</v>
      </c>
      <c r="J10476" t="s">
        <v>15</v>
      </c>
      <c r="K10476" t="s">
        <v>42</v>
      </c>
      <c r="L10476">
        <v>1</v>
      </c>
      <c r="M10476">
        <v>1010</v>
      </c>
      <c r="O10476" t="s">
        <v>25</v>
      </c>
      <c r="R10476" t="s">
        <v>46</v>
      </c>
      <c r="S10476" s="49" t="str">
        <f t="shared" si="1305"/>
        <v>Card</v>
      </c>
      <c r="T10476" s="3">
        <v>0.04</v>
      </c>
      <c r="U10476" s="2">
        <v>2.7</v>
      </c>
      <c r="V10476" s="2">
        <v>0.87</v>
      </c>
      <c r="W10476" s="54">
        <f>_xlfn.XLOOKUP(M10476,Market!A:A,Market!F:F,0)</f>
        <v>0.08</v>
      </c>
      <c r="X10476" s="55">
        <f t="shared" si="1306"/>
        <v>0.10800000000000001</v>
      </c>
      <c r="Y10476" s="55">
        <f t="shared" si="1307"/>
        <v>1.83</v>
      </c>
      <c r="Z10476" s="54">
        <f t="shared" si="1308"/>
        <v>0.67777777777777781</v>
      </c>
      <c r="AA10476" s="49" t="str">
        <f t="shared" ca="1" si="1309"/>
        <v>Y</v>
      </c>
      <c r="AB10476" s="49">
        <f t="shared" ca="1" si="1310"/>
        <v>6</v>
      </c>
      <c r="AC10476" s="49" t="str">
        <f t="shared" ca="1" si="1311"/>
        <v>Y</v>
      </c>
    </row>
    <row r="10477" spans="1:29" x14ac:dyDescent="0.25">
      <c r="A10477">
        <v>12196</v>
      </c>
      <c r="B10477" s="9">
        <v>43203</v>
      </c>
      <c r="C10477" s="50" t="str">
        <f t="shared" si="1304"/>
        <v>N</v>
      </c>
      <c r="D10477" s="52">
        <f>_xlfn.XLOOKUP(B10477,Cal_Date!B:B,Cal_Date!A:A,0)</f>
        <v>2</v>
      </c>
      <c r="E10477">
        <v>2018</v>
      </c>
      <c r="F10477" t="s">
        <v>125</v>
      </c>
      <c r="G10477" t="s">
        <v>129</v>
      </c>
      <c r="H10477" t="s">
        <v>11</v>
      </c>
      <c r="I10477" t="s">
        <v>11</v>
      </c>
      <c r="J10477" t="s">
        <v>15</v>
      </c>
      <c r="K10477" t="s">
        <v>42</v>
      </c>
      <c r="L10477">
        <v>1</v>
      </c>
      <c r="M10477">
        <v>1011</v>
      </c>
      <c r="O10477" t="s">
        <v>25</v>
      </c>
      <c r="R10477" t="s">
        <v>46</v>
      </c>
      <c r="S10477" s="49" t="str">
        <f t="shared" si="1305"/>
        <v>Card</v>
      </c>
      <c r="T10477" s="3">
        <v>0.04</v>
      </c>
      <c r="U10477" s="2">
        <v>2.6500000000000004</v>
      </c>
      <c r="V10477" s="2">
        <v>0.87</v>
      </c>
      <c r="W10477" s="54">
        <f>_xlfn.XLOOKUP(M10477,Market!A:A,Market!F:F,0)</f>
        <v>0.06</v>
      </c>
      <c r="X10477" s="55">
        <f t="shared" si="1306"/>
        <v>0.10600000000000001</v>
      </c>
      <c r="Y10477" s="55">
        <f t="shared" si="1307"/>
        <v>1.7800000000000002</v>
      </c>
      <c r="Z10477" s="54">
        <f t="shared" si="1308"/>
        <v>0.67169811320754713</v>
      </c>
      <c r="AA10477" s="49" t="str">
        <f t="shared" ca="1" si="1309"/>
        <v>Y</v>
      </c>
      <c r="AB10477" s="49">
        <f t="shared" ca="1" si="1310"/>
        <v>6</v>
      </c>
      <c r="AC10477" s="49" t="str">
        <f t="shared" ca="1" si="1311"/>
        <v>Y</v>
      </c>
    </row>
    <row r="10478" spans="1:29" x14ac:dyDescent="0.25">
      <c r="A10478">
        <v>12197</v>
      </c>
      <c r="B10478" s="9">
        <v>43203</v>
      </c>
      <c r="C10478" s="50" t="str">
        <f t="shared" si="1304"/>
        <v>N</v>
      </c>
      <c r="D10478" s="52">
        <f>_xlfn.XLOOKUP(B10478,Cal_Date!B:B,Cal_Date!A:A,0)</f>
        <v>2</v>
      </c>
      <c r="E10478">
        <v>2018</v>
      </c>
      <c r="F10478" t="s">
        <v>125</v>
      </c>
      <c r="G10478" t="s">
        <v>129</v>
      </c>
      <c r="H10478" t="s">
        <v>11</v>
      </c>
      <c r="I10478" t="s">
        <v>11</v>
      </c>
      <c r="J10478" t="s">
        <v>15</v>
      </c>
      <c r="K10478" t="s">
        <v>42</v>
      </c>
      <c r="L10478">
        <v>1</v>
      </c>
      <c r="M10478">
        <v>1011</v>
      </c>
      <c r="O10478" t="s">
        <v>25</v>
      </c>
      <c r="R10478" t="s">
        <v>44</v>
      </c>
      <c r="S10478" s="49" t="str">
        <f t="shared" si="1305"/>
        <v>Card</v>
      </c>
      <c r="T10478" s="3">
        <v>0.03</v>
      </c>
      <c r="U10478" s="2">
        <v>2.6500000000000004</v>
      </c>
      <c r="V10478" s="2">
        <v>0.87</v>
      </c>
      <c r="W10478" s="54">
        <f>_xlfn.XLOOKUP(M10478,Market!A:A,Market!F:F,0)</f>
        <v>0.06</v>
      </c>
      <c r="X10478" s="55">
        <f t="shared" si="1306"/>
        <v>7.9500000000000001E-2</v>
      </c>
      <c r="Y10478" s="55">
        <f t="shared" si="1307"/>
        <v>1.7800000000000002</v>
      </c>
      <c r="Z10478" s="54">
        <f t="shared" si="1308"/>
        <v>0.67169811320754713</v>
      </c>
      <c r="AA10478" s="49" t="str">
        <f t="shared" ca="1" si="1309"/>
        <v>Y</v>
      </c>
      <c r="AB10478" s="49">
        <f t="shared" ca="1" si="1310"/>
        <v>6</v>
      </c>
      <c r="AC10478" s="49" t="str">
        <f t="shared" ca="1" si="1311"/>
        <v>Y</v>
      </c>
    </row>
    <row r="10479" spans="1:29" x14ac:dyDescent="0.25">
      <c r="A10479">
        <v>12198</v>
      </c>
      <c r="B10479" s="9">
        <v>43203</v>
      </c>
      <c r="C10479" s="50" t="str">
        <f t="shared" si="1304"/>
        <v>N</v>
      </c>
      <c r="D10479" s="52">
        <f>_xlfn.XLOOKUP(B10479,Cal_Date!B:B,Cal_Date!A:A,0)</f>
        <v>2</v>
      </c>
      <c r="E10479">
        <v>2018</v>
      </c>
      <c r="F10479" t="s">
        <v>125</v>
      </c>
      <c r="G10479" t="s">
        <v>129</v>
      </c>
      <c r="H10479" t="s">
        <v>11</v>
      </c>
      <c r="I10479" t="s">
        <v>11</v>
      </c>
      <c r="J10479" t="s">
        <v>15</v>
      </c>
      <c r="K10479" t="s">
        <v>42</v>
      </c>
      <c r="L10479">
        <v>2</v>
      </c>
      <c r="M10479">
        <v>1011</v>
      </c>
      <c r="O10479" t="s">
        <v>25</v>
      </c>
      <c r="R10479" t="s">
        <v>44</v>
      </c>
      <c r="S10479" s="49" t="str">
        <f t="shared" si="1305"/>
        <v>Card</v>
      </c>
      <c r="T10479" s="3">
        <v>0.03</v>
      </c>
      <c r="U10479" s="2">
        <v>5.3000000000000007</v>
      </c>
      <c r="V10479" s="2">
        <v>1.74</v>
      </c>
      <c r="W10479" s="54">
        <f>_xlfn.XLOOKUP(M10479,Market!A:A,Market!F:F,0)</f>
        <v>0.06</v>
      </c>
      <c r="X10479" s="55">
        <f t="shared" si="1306"/>
        <v>0.159</v>
      </c>
      <c r="Y10479" s="55">
        <f t="shared" si="1307"/>
        <v>3.5600000000000005</v>
      </c>
      <c r="Z10479" s="54">
        <f t="shared" si="1308"/>
        <v>0.67169811320754713</v>
      </c>
      <c r="AA10479" s="49" t="str">
        <f t="shared" ca="1" si="1309"/>
        <v>Y</v>
      </c>
      <c r="AB10479" s="49">
        <f t="shared" ca="1" si="1310"/>
        <v>6</v>
      </c>
      <c r="AC10479" s="49" t="str">
        <f t="shared" ca="1" si="1311"/>
        <v>Y</v>
      </c>
    </row>
    <row r="10480" spans="1:29" x14ac:dyDescent="0.25">
      <c r="A10480">
        <v>12199</v>
      </c>
      <c r="B10480" s="9">
        <v>43203</v>
      </c>
      <c r="C10480" s="50" t="str">
        <f t="shared" si="1304"/>
        <v>N</v>
      </c>
      <c r="D10480" s="52">
        <f>_xlfn.XLOOKUP(B10480,Cal_Date!B:B,Cal_Date!A:A,0)</f>
        <v>2</v>
      </c>
      <c r="E10480">
        <v>2018</v>
      </c>
      <c r="F10480" t="s">
        <v>125</v>
      </c>
      <c r="G10480" t="s">
        <v>129</v>
      </c>
      <c r="H10480" t="s">
        <v>11</v>
      </c>
      <c r="I10480" t="s">
        <v>11</v>
      </c>
      <c r="J10480" t="s">
        <v>15</v>
      </c>
      <c r="K10480" t="s">
        <v>42</v>
      </c>
      <c r="L10480">
        <v>1</v>
      </c>
      <c r="M10480">
        <v>1001</v>
      </c>
      <c r="O10480" t="s">
        <v>25</v>
      </c>
      <c r="R10480" t="s">
        <v>44</v>
      </c>
      <c r="S10480" s="49" t="str">
        <f t="shared" si="1305"/>
        <v>Card</v>
      </c>
      <c r="T10480" s="3">
        <v>0.03</v>
      </c>
      <c r="U10480" s="2">
        <v>2.6500000000000004</v>
      </c>
      <c r="V10480" s="2">
        <v>0.87</v>
      </c>
      <c r="W10480" s="54">
        <f>_xlfn.XLOOKUP(M10480,Market!A:A,Market!F:F,0)</f>
        <v>0.06</v>
      </c>
      <c r="X10480" s="55">
        <f t="shared" si="1306"/>
        <v>7.9500000000000001E-2</v>
      </c>
      <c r="Y10480" s="55">
        <f t="shared" si="1307"/>
        <v>1.7800000000000002</v>
      </c>
      <c r="Z10480" s="54">
        <f t="shared" si="1308"/>
        <v>0.67169811320754713</v>
      </c>
      <c r="AA10480" s="49" t="str">
        <f t="shared" ca="1" si="1309"/>
        <v>Y</v>
      </c>
      <c r="AB10480" s="49">
        <f t="shared" ca="1" si="1310"/>
        <v>6</v>
      </c>
      <c r="AC10480" s="49" t="str">
        <f t="shared" ca="1" si="1311"/>
        <v>Y</v>
      </c>
    </row>
    <row r="10481" spans="1:29" x14ac:dyDescent="0.25">
      <c r="A10481">
        <v>12200</v>
      </c>
      <c r="B10481" s="9">
        <v>43203</v>
      </c>
      <c r="C10481" s="50" t="str">
        <f t="shared" si="1304"/>
        <v>N</v>
      </c>
      <c r="D10481" s="52">
        <f>_xlfn.XLOOKUP(B10481,Cal_Date!B:B,Cal_Date!A:A,0)</f>
        <v>2</v>
      </c>
      <c r="E10481">
        <v>2018</v>
      </c>
      <c r="F10481" t="s">
        <v>125</v>
      </c>
      <c r="G10481" t="s">
        <v>129</v>
      </c>
      <c r="H10481" t="s">
        <v>11</v>
      </c>
      <c r="I10481" t="s">
        <v>11</v>
      </c>
      <c r="J10481" t="s">
        <v>15</v>
      </c>
      <c r="K10481" t="s">
        <v>42</v>
      </c>
      <c r="L10481">
        <v>1</v>
      </c>
      <c r="M10481">
        <v>1000</v>
      </c>
      <c r="O10481" t="s">
        <v>25</v>
      </c>
      <c r="R10481" t="s">
        <v>46</v>
      </c>
      <c r="S10481" s="49" t="str">
        <f t="shared" si="1305"/>
        <v>Card</v>
      </c>
      <c r="T10481" s="3">
        <v>0.04</v>
      </c>
      <c r="U10481" s="2">
        <v>2.7</v>
      </c>
      <c r="V10481" s="2">
        <v>0.87</v>
      </c>
      <c r="W10481" s="54">
        <f>_xlfn.XLOOKUP(M10481,Market!A:A,Market!F:F,0)</f>
        <v>0.08</v>
      </c>
      <c r="X10481" s="55">
        <f t="shared" si="1306"/>
        <v>0.10800000000000001</v>
      </c>
      <c r="Y10481" s="55">
        <f t="shared" si="1307"/>
        <v>1.83</v>
      </c>
      <c r="Z10481" s="54">
        <f t="shared" si="1308"/>
        <v>0.67777777777777781</v>
      </c>
      <c r="AA10481" s="49" t="str">
        <f t="shared" ca="1" si="1309"/>
        <v>Y</v>
      </c>
      <c r="AB10481" s="49">
        <f t="shared" ca="1" si="1310"/>
        <v>6</v>
      </c>
      <c r="AC10481" s="49" t="str">
        <f t="shared" ca="1" si="1311"/>
        <v>Y</v>
      </c>
    </row>
    <row r="10482" spans="1:29" x14ac:dyDescent="0.25">
      <c r="A10482">
        <v>12201</v>
      </c>
      <c r="B10482" s="9">
        <v>43203</v>
      </c>
      <c r="C10482" s="50" t="str">
        <f t="shared" si="1304"/>
        <v>N</v>
      </c>
      <c r="D10482" s="52">
        <f>_xlfn.XLOOKUP(B10482,Cal_Date!B:B,Cal_Date!A:A,0)</f>
        <v>2</v>
      </c>
      <c r="E10482">
        <v>2018</v>
      </c>
      <c r="F10482" t="s">
        <v>125</v>
      </c>
      <c r="G10482" t="s">
        <v>129</v>
      </c>
      <c r="H10482" t="s">
        <v>14</v>
      </c>
      <c r="I10482" t="s">
        <v>13</v>
      </c>
      <c r="J10482" t="s">
        <v>15</v>
      </c>
      <c r="K10482" t="s">
        <v>43</v>
      </c>
      <c r="L10482">
        <v>1</v>
      </c>
      <c r="M10482">
        <v>1000</v>
      </c>
      <c r="O10482" t="s">
        <v>25</v>
      </c>
      <c r="R10482" t="s">
        <v>46</v>
      </c>
      <c r="S10482" s="49" t="str">
        <f t="shared" si="1305"/>
        <v>Card</v>
      </c>
      <c r="T10482" s="3">
        <v>0.04</v>
      </c>
      <c r="U10482" s="2">
        <v>5.4</v>
      </c>
      <c r="V10482" s="2">
        <v>2.12</v>
      </c>
      <c r="W10482" s="54">
        <f>_xlfn.XLOOKUP(M10482,Market!A:A,Market!F:F,0)</f>
        <v>0.08</v>
      </c>
      <c r="X10482" s="55">
        <f t="shared" si="1306"/>
        <v>0.21600000000000003</v>
      </c>
      <c r="Y10482" s="55">
        <f t="shared" si="1307"/>
        <v>3.2800000000000002</v>
      </c>
      <c r="Z10482" s="54">
        <f t="shared" si="1308"/>
        <v>0.6074074074074074</v>
      </c>
      <c r="AA10482" s="49" t="str">
        <f t="shared" ca="1" si="1309"/>
        <v>Y</v>
      </c>
      <c r="AB10482" s="49">
        <f t="shared" ca="1" si="1310"/>
        <v>6</v>
      </c>
      <c r="AC10482" s="49" t="str">
        <f t="shared" ca="1" si="1311"/>
        <v>Y</v>
      </c>
    </row>
    <row r="10483" spans="1:29" x14ac:dyDescent="0.25">
      <c r="A10483">
        <v>12202</v>
      </c>
      <c r="B10483" s="9">
        <v>43203</v>
      </c>
      <c r="C10483" s="50" t="str">
        <f t="shared" si="1304"/>
        <v>N</v>
      </c>
      <c r="D10483" s="52">
        <f>_xlfn.XLOOKUP(B10483,Cal_Date!B:B,Cal_Date!A:A,0)</f>
        <v>2</v>
      </c>
      <c r="E10483">
        <v>2018</v>
      </c>
      <c r="F10483" t="s">
        <v>125</v>
      </c>
      <c r="G10483" t="s">
        <v>129</v>
      </c>
      <c r="H10483" t="s">
        <v>48</v>
      </c>
      <c r="I10483" t="s">
        <v>18</v>
      </c>
      <c r="J10483" t="s">
        <v>10</v>
      </c>
      <c r="K10483" t="s">
        <v>43</v>
      </c>
      <c r="L10483">
        <v>1</v>
      </c>
      <c r="M10483">
        <v>1002</v>
      </c>
      <c r="O10483" t="s">
        <v>28</v>
      </c>
      <c r="R10483" t="s">
        <v>46</v>
      </c>
      <c r="S10483" s="49" t="str">
        <f t="shared" si="1305"/>
        <v>Card</v>
      </c>
      <c r="T10483" s="3">
        <v>0.04</v>
      </c>
      <c r="U10483" s="2">
        <v>7.42</v>
      </c>
      <c r="V10483" s="2">
        <v>1.46</v>
      </c>
      <c r="W10483" s="54">
        <f>_xlfn.XLOOKUP(M10483,Market!A:A,Market!F:F,0)</f>
        <v>0.06</v>
      </c>
      <c r="X10483" s="55">
        <f t="shared" si="1306"/>
        <v>0.29680000000000001</v>
      </c>
      <c r="Y10483" s="55">
        <f t="shared" si="1307"/>
        <v>5.96</v>
      </c>
      <c r="Z10483" s="54">
        <f t="shared" si="1308"/>
        <v>0.80323450134770891</v>
      </c>
      <c r="AA10483" s="49" t="str">
        <f t="shared" ca="1" si="1309"/>
        <v>Y</v>
      </c>
      <c r="AB10483" s="49">
        <f t="shared" ca="1" si="1310"/>
        <v>6</v>
      </c>
      <c r="AC10483" s="49" t="str">
        <f t="shared" ca="1" si="1311"/>
        <v>Y</v>
      </c>
    </row>
    <row r="10484" spans="1:29" x14ac:dyDescent="0.25">
      <c r="A10484">
        <v>12203</v>
      </c>
      <c r="B10484" s="9">
        <v>43203</v>
      </c>
      <c r="C10484" s="50" t="str">
        <f t="shared" si="1304"/>
        <v>N</v>
      </c>
      <c r="D10484" s="52">
        <f>_xlfn.XLOOKUP(B10484,Cal_Date!B:B,Cal_Date!A:A,0)</f>
        <v>2</v>
      </c>
      <c r="E10484">
        <v>2018</v>
      </c>
      <c r="F10484" t="s">
        <v>125</v>
      </c>
      <c r="G10484" t="s">
        <v>129</v>
      </c>
      <c r="H10484" t="s">
        <v>11</v>
      </c>
      <c r="I10484" t="s">
        <v>11</v>
      </c>
      <c r="J10484" t="s">
        <v>15</v>
      </c>
      <c r="K10484" t="s">
        <v>42</v>
      </c>
      <c r="L10484">
        <v>1</v>
      </c>
      <c r="M10484">
        <v>1003</v>
      </c>
      <c r="O10484" t="s">
        <v>25</v>
      </c>
      <c r="R10484" t="s">
        <v>44</v>
      </c>
      <c r="S10484" s="49" t="str">
        <f t="shared" si="1305"/>
        <v>Card</v>
      </c>
      <c r="T10484" s="3">
        <v>0.03</v>
      </c>
      <c r="U10484" s="2">
        <v>2.6500000000000004</v>
      </c>
      <c r="V10484" s="2">
        <v>0.87</v>
      </c>
      <c r="W10484" s="54">
        <f>_xlfn.XLOOKUP(M10484,Market!A:A,Market!F:F,0)</f>
        <v>0.06</v>
      </c>
      <c r="X10484" s="55">
        <f t="shared" si="1306"/>
        <v>7.9500000000000001E-2</v>
      </c>
      <c r="Y10484" s="55">
        <f t="shared" si="1307"/>
        <v>1.7800000000000002</v>
      </c>
      <c r="Z10484" s="54">
        <f t="shared" si="1308"/>
        <v>0.67169811320754713</v>
      </c>
      <c r="AA10484" s="49" t="str">
        <f t="shared" ca="1" si="1309"/>
        <v>Y</v>
      </c>
      <c r="AB10484" s="49">
        <f t="shared" ca="1" si="1310"/>
        <v>6</v>
      </c>
      <c r="AC10484" s="49" t="str">
        <f t="shared" ca="1" si="1311"/>
        <v>Y</v>
      </c>
    </row>
    <row r="10485" spans="1:29" x14ac:dyDescent="0.25">
      <c r="A10485">
        <v>12204</v>
      </c>
      <c r="B10485" s="9">
        <v>43203</v>
      </c>
      <c r="C10485" s="50" t="str">
        <f t="shared" si="1304"/>
        <v>N</v>
      </c>
      <c r="D10485" s="52">
        <f>_xlfn.XLOOKUP(B10485,Cal_Date!B:B,Cal_Date!A:A,0)</f>
        <v>2</v>
      </c>
      <c r="E10485">
        <v>2018</v>
      </c>
      <c r="F10485" t="s">
        <v>125</v>
      </c>
      <c r="G10485" t="s">
        <v>129</v>
      </c>
      <c r="H10485" t="s">
        <v>48</v>
      </c>
      <c r="I10485" t="s">
        <v>18</v>
      </c>
      <c r="J10485" t="s">
        <v>10</v>
      </c>
      <c r="K10485" t="s">
        <v>43</v>
      </c>
      <c r="L10485">
        <v>2</v>
      </c>
      <c r="M10485">
        <v>1005</v>
      </c>
      <c r="O10485" t="s">
        <v>25</v>
      </c>
      <c r="R10485" t="s">
        <v>46</v>
      </c>
      <c r="S10485" s="49" t="str">
        <f t="shared" si="1305"/>
        <v>Card</v>
      </c>
      <c r="T10485" s="3">
        <v>0.04</v>
      </c>
      <c r="U10485" s="2">
        <v>15.245999999999999</v>
      </c>
      <c r="V10485" s="2">
        <v>2.92</v>
      </c>
      <c r="W10485" s="54">
        <f>_xlfn.XLOOKUP(M10485,Market!A:A,Market!F:F,0)</f>
        <v>8.8999999999999996E-2</v>
      </c>
      <c r="X10485" s="55">
        <f t="shared" si="1306"/>
        <v>0.60983999999999994</v>
      </c>
      <c r="Y10485" s="55">
        <f t="shared" si="1307"/>
        <v>12.325999999999999</v>
      </c>
      <c r="Z10485" s="54">
        <f t="shared" si="1308"/>
        <v>0.80847435392889933</v>
      </c>
      <c r="AA10485" s="49" t="str">
        <f t="shared" ca="1" si="1309"/>
        <v>Y</v>
      </c>
      <c r="AB10485" s="49">
        <f t="shared" ca="1" si="1310"/>
        <v>6</v>
      </c>
      <c r="AC10485" s="49" t="str">
        <f t="shared" ca="1" si="1311"/>
        <v>Y</v>
      </c>
    </row>
    <row r="10486" spans="1:29" x14ac:dyDescent="0.25">
      <c r="A10486">
        <v>12205</v>
      </c>
      <c r="B10486" s="9">
        <v>43203</v>
      </c>
      <c r="C10486" s="50" t="str">
        <f t="shared" si="1304"/>
        <v>N</v>
      </c>
      <c r="D10486" s="52">
        <f>_xlfn.XLOOKUP(B10486,Cal_Date!B:B,Cal_Date!A:A,0)</f>
        <v>2</v>
      </c>
      <c r="E10486">
        <v>2018</v>
      </c>
      <c r="F10486" t="s">
        <v>125</v>
      </c>
      <c r="G10486" t="s">
        <v>129</v>
      </c>
      <c r="H10486" t="s">
        <v>48</v>
      </c>
      <c r="I10486" t="s">
        <v>18</v>
      </c>
      <c r="J10486" t="s">
        <v>10</v>
      </c>
      <c r="K10486" t="s">
        <v>43</v>
      </c>
      <c r="L10486">
        <v>2</v>
      </c>
      <c r="M10486">
        <v>1005</v>
      </c>
      <c r="O10486" t="s">
        <v>25</v>
      </c>
      <c r="R10486" t="s">
        <v>44</v>
      </c>
      <c r="S10486" s="49" t="str">
        <f t="shared" si="1305"/>
        <v>Card</v>
      </c>
      <c r="T10486" s="3">
        <v>0.03</v>
      </c>
      <c r="U10486" s="2">
        <v>15.245999999999999</v>
      </c>
      <c r="V10486" s="2">
        <v>2.92</v>
      </c>
      <c r="W10486" s="54">
        <f>_xlfn.XLOOKUP(M10486,Market!A:A,Market!F:F,0)</f>
        <v>8.8999999999999996E-2</v>
      </c>
      <c r="X10486" s="55">
        <f t="shared" si="1306"/>
        <v>0.45737999999999995</v>
      </c>
      <c r="Y10486" s="55">
        <f t="shared" si="1307"/>
        <v>12.325999999999999</v>
      </c>
      <c r="Z10486" s="54">
        <f t="shared" si="1308"/>
        <v>0.80847435392889933</v>
      </c>
      <c r="AA10486" s="49" t="str">
        <f t="shared" ca="1" si="1309"/>
        <v>Y</v>
      </c>
      <c r="AB10486" s="49">
        <f t="shared" ca="1" si="1310"/>
        <v>6</v>
      </c>
      <c r="AC10486" s="49" t="str">
        <f t="shared" ca="1" si="1311"/>
        <v>Y</v>
      </c>
    </row>
    <row r="10487" spans="1:29" x14ac:dyDescent="0.25">
      <c r="A10487">
        <v>12206</v>
      </c>
      <c r="B10487" s="9">
        <v>43203</v>
      </c>
      <c r="C10487" s="50" t="str">
        <f t="shared" si="1304"/>
        <v>N</v>
      </c>
      <c r="D10487" s="52">
        <f>_xlfn.XLOOKUP(B10487,Cal_Date!B:B,Cal_Date!A:A,0)</f>
        <v>2</v>
      </c>
      <c r="E10487">
        <v>2018</v>
      </c>
      <c r="F10487" t="s">
        <v>125</v>
      </c>
      <c r="G10487" t="s">
        <v>129</v>
      </c>
      <c r="H10487" t="s">
        <v>14</v>
      </c>
      <c r="I10487" t="s">
        <v>13</v>
      </c>
      <c r="J10487" t="s">
        <v>15</v>
      </c>
      <c r="K10487" t="s">
        <v>43</v>
      </c>
      <c r="L10487">
        <v>1</v>
      </c>
      <c r="M10487">
        <v>1006</v>
      </c>
      <c r="O10487" t="s">
        <v>28</v>
      </c>
      <c r="R10487" t="s">
        <v>46</v>
      </c>
      <c r="S10487" s="49" t="str">
        <f t="shared" si="1305"/>
        <v>Card</v>
      </c>
      <c r="T10487" s="3">
        <v>0.04</v>
      </c>
      <c r="U10487" s="2">
        <v>5.4450000000000003</v>
      </c>
      <c r="V10487" s="2">
        <v>2.2400000000000002</v>
      </c>
      <c r="W10487" s="54">
        <f>_xlfn.XLOOKUP(M10487,Market!A:A,Market!F:F,0)</f>
        <v>8.8999999999999996E-2</v>
      </c>
      <c r="X10487" s="55">
        <f t="shared" si="1306"/>
        <v>0.21780000000000002</v>
      </c>
      <c r="Y10487" s="55">
        <f t="shared" si="1307"/>
        <v>3.2050000000000001</v>
      </c>
      <c r="Z10487" s="54">
        <f t="shared" si="1308"/>
        <v>0.588613406795225</v>
      </c>
      <c r="AA10487" s="49" t="str">
        <f t="shared" ca="1" si="1309"/>
        <v>Y</v>
      </c>
      <c r="AB10487" s="49">
        <f t="shared" ca="1" si="1310"/>
        <v>6</v>
      </c>
      <c r="AC10487" s="49" t="str">
        <f t="shared" ca="1" si="1311"/>
        <v>Y</v>
      </c>
    </row>
    <row r="10488" spans="1:29" x14ac:dyDescent="0.25">
      <c r="A10488">
        <v>12207</v>
      </c>
      <c r="B10488" s="9">
        <v>43203</v>
      </c>
      <c r="C10488" s="50" t="str">
        <f t="shared" si="1304"/>
        <v>N</v>
      </c>
      <c r="D10488" s="52">
        <f>_xlfn.XLOOKUP(B10488,Cal_Date!B:B,Cal_Date!A:A,0)</f>
        <v>2</v>
      </c>
      <c r="E10488">
        <v>2018</v>
      </c>
      <c r="F10488" t="s">
        <v>125</v>
      </c>
      <c r="G10488" t="s">
        <v>129</v>
      </c>
      <c r="H10488" t="s">
        <v>11</v>
      </c>
      <c r="I10488" t="s">
        <v>11</v>
      </c>
      <c r="J10488" t="s">
        <v>15</v>
      </c>
      <c r="K10488" t="s">
        <v>42</v>
      </c>
      <c r="L10488">
        <v>1</v>
      </c>
      <c r="M10488">
        <v>1007</v>
      </c>
      <c r="O10488" t="s">
        <v>28</v>
      </c>
      <c r="R10488" t="s">
        <v>46</v>
      </c>
      <c r="S10488" s="49" t="str">
        <f t="shared" si="1305"/>
        <v>Card</v>
      </c>
      <c r="T10488" s="3">
        <v>0.04</v>
      </c>
      <c r="U10488" s="2">
        <v>2.7225000000000001</v>
      </c>
      <c r="V10488" s="2">
        <v>0.87</v>
      </c>
      <c r="W10488" s="54">
        <f>_xlfn.XLOOKUP(M10488,Market!A:A,Market!F:F,0)</f>
        <v>8.8999999999999996E-2</v>
      </c>
      <c r="X10488" s="55">
        <f t="shared" si="1306"/>
        <v>0.10890000000000001</v>
      </c>
      <c r="Y10488" s="55">
        <f t="shared" si="1307"/>
        <v>1.8525</v>
      </c>
      <c r="Z10488" s="54">
        <f t="shared" si="1308"/>
        <v>0.68044077134986225</v>
      </c>
      <c r="AA10488" s="49" t="str">
        <f t="shared" ca="1" si="1309"/>
        <v>Y</v>
      </c>
      <c r="AB10488" s="49">
        <f t="shared" ca="1" si="1310"/>
        <v>6</v>
      </c>
      <c r="AC10488" s="49" t="str">
        <f t="shared" ca="1" si="1311"/>
        <v>Y</v>
      </c>
    </row>
    <row r="10489" spans="1:29" x14ac:dyDescent="0.25">
      <c r="A10489">
        <v>12208</v>
      </c>
      <c r="B10489" s="9">
        <v>43204</v>
      </c>
      <c r="C10489" s="50" t="str">
        <f t="shared" si="1304"/>
        <v>N</v>
      </c>
      <c r="D10489" s="52">
        <f>_xlfn.XLOOKUP(B10489,Cal_Date!B:B,Cal_Date!A:A,0)</f>
        <v>2</v>
      </c>
      <c r="E10489">
        <v>2018</v>
      </c>
      <c r="F10489" t="s">
        <v>126</v>
      </c>
      <c r="G10489" t="s">
        <v>130</v>
      </c>
      <c r="H10489" t="s">
        <v>11</v>
      </c>
      <c r="I10489" t="s">
        <v>11</v>
      </c>
      <c r="J10489" t="s">
        <v>15</v>
      </c>
      <c r="K10489" t="s">
        <v>42</v>
      </c>
      <c r="L10489">
        <v>1</v>
      </c>
      <c r="M10489">
        <v>1008</v>
      </c>
      <c r="O10489" t="s">
        <v>28</v>
      </c>
      <c r="R10489" t="s">
        <v>47</v>
      </c>
      <c r="S10489" s="49" t="str">
        <f t="shared" si="1305"/>
        <v>Card</v>
      </c>
      <c r="T10489" s="3">
        <v>3.5000000000000003E-2</v>
      </c>
      <c r="U10489" s="2">
        <v>2.7225000000000001</v>
      </c>
      <c r="V10489" s="2">
        <v>0.87</v>
      </c>
      <c r="W10489" s="54">
        <f>_xlfn.XLOOKUP(M10489,Market!A:A,Market!F:F,0)</f>
        <v>8.8999999999999996E-2</v>
      </c>
      <c r="X10489" s="55">
        <f t="shared" si="1306"/>
        <v>9.5287500000000011E-2</v>
      </c>
      <c r="Y10489" s="55">
        <f t="shared" si="1307"/>
        <v>1.8525</v>
      </c>
      <c r="Z10489" s="54">
        <f t="shared" si="1308"/>
        <v>0.68044077134986225</v>
      </c>
      <c r="AA10489" s="49" t="str">
        <f t="shared" ca="1" si="1309"/>
        <v>Y</v>
      </c>
      <c r="AB10489" s="49">
        <f t="shared" ca="1" si="1310"/>
        <v>6</v>
      </c>
      <c r="AC10489" s="49" t="str">
        <f t="shared" ca="1" si="1311"/>
        <v>Y</v>
      </c>
    </row>
    <row r="10490" spans="1:29" x14ac:dyDescent="0.25">
      <c r="A10490">
        <v>12209</v>
      </c>
      <c r="B10490" s="9">
        <v>43204</v>
      </c>
      <c r="C10490" s="50" t="str">
        <f t="shared" si="1304"/>
        <v>N</v>
      </c>
      <c r="D10490" s="52">
        <f>_xlfn.XLOOKUP(B10490,Cal_Date!B:B,Cal_Date!A:A,0)</f>
        <v>2</v>
      </c>
      <c r="E10490">
        <v>2018</v>
      </c>
      <c r="F10490" t="s">
        <v>126</v>
      </c>
      <c r="G10490" t="s">
        <v>130</v>
      </c>
      <c r="H10490" t="s">
        <v>48</v>
      </c>
      <c r="I10490" t="s">
        <v>18</v>
      </c>
      <c r="J10490" t="s">
        <v>10</v>
      </c>
      <c r="K10490" t="s">
        <v>43</v>
      </c>
      <c r="L10490">
        <v>2</v>
      </c>
      <c r="M10490">
        <v>1009</v>
      </c>
      <c r="O10490" t="s">
        <v>28</v>
      </c>
      <c r="R10490" t="s">
        <v>44</v>
      </c>
      <c r="S10490" s="49" t="str">
        <f t="shared" si="1305"/>
        <v>Card</v>
      </c>
      <c r="T10490" s="3">
        <v>0.03</v>
      </c>
      <c r="U10490" s="2">
        <v>15.245999999999999</v>
      </c>
      <c r="V10490" s="2">
        <v>2.92</v>
      </c>
      <c r="W10490" s="54">
        <f>_xlfn.XLOOKUP(M10490,Market!A:A,Market!F:F,0)</f>
        <v>8.8999999999999996E-2</v>
      </c>
      <c r="X10490" s="55">
        <f t="shared" si="1306"/>
        <v>0.45737999999999995</v>
      </c>
      <c r="Y10490" s="55">
        <f t="shared" si="1307"/>
        <v>12.325999999999999</v>
      </c>
      <c r="Z10490" s="54">
        <f t="shared" si="1308"/>
        <v>0.80847435392889933</v>
      </c>
      <c r="AA10490" s="49" t="str">
        <f t="shared" ca="1" si="1309"/>
        <v>Y</v>
      </c>
      <c r="AB10490" s="49">
        <f t="shared" ca="1" si="1310"/>
        <v>6</v>
      </c>
      <c r="AC10490" s="49" t="str">
        <f t="shared" ca="1" si="1311"/>
        <v>Y</v>
      </c>
    </row>
    <row r="10491" spans="1:29" x14ac:dyDescent="0.25">
      <c r="A10491">
        <v>12210</v>
      </c>
      <c r="B10491" s="9">
        <v>43204</v>
      </c>
      <c r="C10491" s="50" t="str">
        <f t="shared" si="1304"/>
        <v>N</v>
      </c>
      <c r="D10491" s="52">
        <f>_xlfn.XLOOKUP(B10491,Cal_Date!B:B,Cal_Date!A:A,0)</f>
        <v>2</v>
      </c>
      <c r="E10491">
        <v>2018</v>
      </c>
      <c r="F10491" t="s">
        <v>126</v>
      </c>
      <c r="G10491" t="s">
        <v>130</v>
      </c>
      <c r="H10491" t="s">
        <v>11</v>
      </c>
      <c r="I10491" t="s">
        <v>11</v>
      </c>
      <c r="J10491" t="s">
        <v>15</v>
      </c>
      <c r="K10491" t="s">
        <v>42</v>
      </c>
      <c r="L10491">
        <v>1</v>
      </c>
      <c r="M10491">
        <v>1006</v>
      </c>
      <c r="O10491" t="s">
        <v>28</v>
      </c>
      <c r="R10491" t="s">
        <v>46</v>
      </c>
      <c r="S10491" s="49" t="str">
        <f t="shared" si="1305"/>
        <v>Card</v>
      </c>
      <c r="T10491" s="3">
        <v>0.04</v>
      </c>
      <c r="U10491" s="2">
        <v>2.7225000000000001</v>
      </c>
      <c r="V10491" s="2">
        <v>0.87</v>
      </c>
      <c r="W10491" s="54">
        <f>_xlfn.XLOOKUP(M10491,Market!A:A,Market!F:F,0)</f>
        <v>8.8999999999999996E-2</v>
      </c>
      <c r="X10491" s="55">
        <f t="shared" si="1306"/>
        <v>0.10890000000000001</v>
      </c>
      <c r="Y10491" s="55">
        <f t="shared" si="1307"/>
        <v>1.8525</v>
      </c>
      <c r="Z10491" s="54">
        <f t="shared" si="1308"/>
        <v>0.68044077134986225</v>
      </c>
      <c r="AA10491" s="49" t="str">
        <f t="shared" ca="1" si="1309"/>
        <v>Y</v>
      </c>
      <c r="AB10491" s="49">
        <f t="shared" ca="1" si="1310"/>
        <v>6</v>
      </c>
      <c r="AC10491" s="49" t="str">
        <f t="shared" ca="1" si="1311"/>
        <v>Y</v>
      </c>
    </row>
    <row r="10492" spans="1:29" x14ac:dyDescent="0.25">
      <c r="A10492">
        <v>12211</v>
      </c>
      <c r="B10492" s="9">
        <v>43204</v>
      </c>
      <c r="C10492" s="50" t="str">
        <f t="shared" si="1304"/>
        <v>N</v>
      </c>
      <c r="D10492" s="52">
        <f>_xlfn.XLOOKUP(B10492,Cal_Date!B:B,Cal_Date!A:A,0)</f>
        <v>2</v>
      </c>
      <c r="E10492">
        <v>2018</v>
      </c>
      <c r="F10492" t="s">
        <v>126</v>
      </c>
      <c r="G10492" t="s">
        <v>130</v>
      </c>
      <c r="H10492" t="s">
        <v>11</v>
      </c>
      <c r="I10492" t="s">
        <v>11</v>
      </c>
      <c r="J10492" t="s">
        <v>15</v>
      </c>
      <c r="K10492" t="s">
        <v>42</v>
      </c>
      <c r="L10492">
        <v>2</v>
      </c>
      <c r="M10492">
        <v>1007</v>
      </c>
      <c r="O10492" t="s">
        <v>28</v>
      </c>
      <c r="R10492" t="s">
        <v>44</v>
      </c>
      <c r="S10492" s="49" t="str">
        <f t="shared" si="1305"/>
        <v>Card</v>
      </c>
      <c r="T10492" s="3">
        <v>0.03</v>
      </c>
      <c r="U10492" s="2">
        <v>5.4450000000000003</v>
      </c>
      <c r="V10492" s="2">
        <v>1.74</v>
      </c>
      <c r="W10492" s="54">
        <f>_xlfn.XLOOKUP(M10492,Market!A:A,Market!F:F,0)</f>
        <v>8.8999999999999996E-2</v>
      </c>
      <c r="X10492" s="55">
        <f t="shared" si="1306"/>
        <v>0.16335</v>
      </c>
      <c r="Y10492" s="55">
        <f t="shared" si="1307"/>
        <v>3.7050000000000001</v>
      </c>
      <c r="Z10492" s="54">
        <f t="shared" si="1308"/>
        <v>0.68044077134986225</v>
      </c>
      <c r="AA10492" s="49" t="str">
        <f t="shared" ca="1" si="1309"/>
        <v>Y</v>
      </c>
      <c r="AB10492" s="49">
        <f t="shared" ca="1" si="1310"/>
        <v>6</v>
      </c>
      <c r="AC10492" s="49" t="str">
        <f t="shared" ca="1" si="1311"/>
        <v>Y</v>
      </c>
    </row>
    <row r="10493" spans="1:29" x14ac:dyDescent="0.25">
      <c r="A10493">
        <v>12212</v>
      </c>
      <c r="B10493" s="9">
        <v>43204</v>
      </c>
      <c r="C10493" s="50" t="str">
        <f t="shared" si="1304"/>
        <v>N</v>
      </c>
      <c r="D10493" s="52">
        <f>_xlfn.XLOOKUP(B10493,Cal_Date!B:B,Cal_Date!A:A,0)</f>
        <v>2</v>
      </c>
      <c r="E10493">
        <v>2018</v>
      </c>
      <c r="F10493" t="s">
        <v>126</v>
      </c>
      <c r="G10493" t="s">
        <v>130</v>
      </c>
      <c r="H10493" t="s">
        <v>11</v>
      </c>
      <c r="I10493" t="s">
        <v>11</v>
      </c>
      <c r="J10493" t="s">
        <v>15</v>
      </c>
      <c r="K10493" t="s">
        <v>42</v>
      </c>
      <c r="L10493">
        <v>1</v>
      </c>
      <c r="M10493">
        <v>1007</v>
      </c>
      <c r="O10493" t="s">
        <v>28</v>
      </c>
      <c r="R10493" t="s">
        <v>44</v>
      </c>
      <c r="S10493" s="49" t="str">
        <f t="shared" si="1305"/>
        <v>Card</v>
      </c>
      <c r="T10493" s="3">
        <v>0.03</v>
      </c>
      <c r="U10493" s="2">
        <v>2.7225000000000001</v>
      </c>
      <c r="V10493" s="2">
        <v>0.87</v>
      </c>
      <c r="W10493" s="54">
        <f>_xlfn.XLOOKUP(M10493,Market!A:A,Market!F:F,0)</f>
        <v>8.8999999999999996E-2</v>
      </c>
      <c r="X10493" s="55">
        <f t="shared" si="1306"/>
        <v>8.1674999999999998E-2</v>
      </c>
      <c r="Y10493" s="55">
        <f t="shared" si="1307"/>
        <v>1.8525</v>
      </c>
      <c r="Z10493" s="54">
        <f t="shared" si="1308"/>
        <v>0.68044077134986225</v>
      </c>
      <c r="AA10493" s="49" t="str">
        <f t="shared" ca="1" si="1309"/>
        <v>Y</v>
      </c>
      <c r="AB10493" s="49">
        <f t="shared" ca="1" si="1310"/>
        <v>6</v>
      </c>
      <c r="AC10493" s="49" t="str">
        <f t="shared" ca="1" si="1311"/>
        <v>Y</v>
      </c>
    </row>
    <row r="10494" spans="1:29" x14ac:dyDescent="0.25">
      <c r="A10494">
        <v>12213</v>
      </c>
      <c r="B10494" s="9">
        <v>43204</v>
      </c>
      <c r="C10494" s="50" t="str">
        <f t="shared" si="1304"/>
        <v>N</v>
      </c>
      <c r="D10494" s="52">
        <f>_xlfn.XLOOKUP(B10494,Cal_Date!B:B,Cal_Date!A:A,0)</f>
        <v>2</v>
      </c>
      <c r="E10494">
        <v>2018</v>
      </c>
      <c r="F10494" t="s">
        <v>126</v>
      </c>
      <c r="G10494" t="s">
        <v>130</v>
      </c>
      <c r="H10494" t="s">
        <v>11</v>
      </c>
      <c r="I10494" t="s">
        <v>11</v>
      </c>
      <c r="J10494" t="s">
        <v>15</v>
      </c>
      <c r="K10494" t="s">
        <v>42</v>
      </c>
      <c r="L10494">
        <v>2</v>
      </c>
      <c r="M10494">
        <v>1007</v>
      </c>
      <c r="O10494" t="s">
        <v>28</v>
      </c>
      <c r="R10494" t="s">
        <v>44</v>
      </c>
      <c r="S10494" s="49" t="str">
        <f t="shared" si="1305"/>
        <v>Card</v>
      </c>
      <c r="T10494" s="3">
        <v>0.03</v>
      </c>
      <c r="U10494" s="2">
        <v>5.4450000000000003</v>
      </c>
      <c r="V10494" s="2">
        <v>1.74</v>
      </c>
      <c r="W10494" s="54">
        <f>_xlfn.XLOOKUP(M10494,Market!A:A,Market!F:F,0)</f>
        <v>8.8999999999999996E-2</v>
      </c>
      <c r="X10494" s="55">
        <f t="shared" si="1306"/>
        <v>0.16335</v>
      </c>
      <c r="Y10494" s="55">
        <f t="shared" si="1307"/>
        <v>3.7050000000000001</v>
      </c>
      <c r="Z10494" s="54">
        <f t="shared" si="1308"/>
        <v>0.68044077134986225</v>
      </c>
      <c r="AA10494" s="49" t="str">
        <f t="shared" ca="1" si="1309"/>
        <v>Y</v>
      </c>
      <c r="AB10494" s="49">
        <f t="shared" ca="1" si="1310"/>
        <v>6</v>
      </c>
      <c r="AC10494" s="49" t="str">
        <f t="shared" ca="1" si="1311"/>
        <v>Y</v>
      </c>
    </row>
    <row r="10495" spans="1:29" x14ac:dyDescent="0.25">
      <c r="A10495">
        <v>12214</v>
      </c>
      <c r="B10495" s="9">
        <v>43204</v>
      </c>
      <c r="C10495" s="50" t="str">
        <f t="shared" si="1304"/>
        <v>N</v>
      </c>
      <c r="D10495" s="52">
        <f>_xlfn.XLOOKUP(B10495,Cal_Date!B:B,Cal_Date!A:A,0)</f>
        <v>2</v>
      </c>
      <c r="E10495">
        <v>2018</v>
      </c>
      <c r="F10495" t="s">
        <v>126</v>
      </c>
      <c r="G10495" t="s">
        <v>130</v>
      </c>
      <c r="H10495" t="s">
        <v>14</v>
      </c>
      <c r="I10495" t="s">
        <v>13</v>
      </c>
      <c r="J10495" t="s">
        <v>15</v>
      </c>
      <c r="K10495" t="s">
        <v>43</v>
      </c>
      <c r="L10495">
        <v>1</v>
      </c>
      <c r="M10495">
        <v>1005</v>
      </c>
      <c r="O10495" t="s">
        <v>25</v>
      </c>
      <c r="R10495" t="s">
        <v>46</v>
      </c>
      <c r="S10495" s="49" t="str">
        <f t="shared" si="1305"/>
        <v>Card</v>
      </c>
      <c r="T10495" s="3">
        <v>0.04</v>
      </c>
      <c r="U10495" s="2">
        <v>5.4450000000000003</v>
      </c>
      <c r="V10495" s="2">
        <v>2.12</v>
      </c>
      <c r="W10495" s="54">
        <f>_xlfn.XLOOKUP(M10495,Market!A:A,Market!F:F,0)</f>
        <v>8.8999999999999996E-2</v>
      </c>
      <c r="X10495" s="55">
        <f t="shared" si="1306"/>
        <v>0.21780000000000002</v>
      </c>
      <c r="Y10495" s="55">
        <f t="shared" si="1307"/>
        <v>3.3250000000000002</v>
      </c>
      <c r="Z10495" s="54">
        <f t="shared" si="1308"/>
        <v>0.61065197428833795</v>
      </c>
      <c r="AA10495" s="49" t="str">
        <f t="shared" ca="1" si="1309"/>
        <v>Y</v>
      </c>
      <c r="AB10495" s="49">
        <f t="shared" ca="1" si="1310"/>
        <v>6</v>
      </c>
      <c r="AC10495" s="49" t="str">
        <f t="shared" ca="1" si="1311"/>
        <v>Y</v>
      </c>
    </row>
    <row r="10496" spans="1:29" x14ac:dyDescent="0.25">
      <c r="A10496">
        <v>12215</v>
      </c>
      <c r="B10496" s="9">
        <v>43204</v>
      </c>
      <c r="C10496" s="50" t="str">
        <f t="shared" si="1304"/>
        <v>N</v>
      </c>
      <c r="D10496" s="52">
        <f>_xlfn.XLOOKUP(B10496,Cal_Date!B:B,Cal_Date!A:A,0)</f>
        <v>2</v>
      </c>
      <c r="E10496">
        <v>2018</v>
      </c>
      <c r="F10496" t="s">
        <v>126</v>
      </c>
      <c r="G10496" t="s">
        <v>130</v>
      </c>
      <c r="H10496" t="s">
        <v>11</v>
      </c>
      <c r="I10496" t="s">
        <v>11</v>
      </c>
      <c r="J10496" t="s">
        <v>15</v>
      </c>
      <c r="K10496" t="s">
        <v>42</v>
      </c>
      <c r="L10496">
        <v>1</v>
      </c>
      <c r="M10496">
        <v>1005</v>
      </c>
      <c r="O10496" t="s">
        <v>25</v>
      </c>
      <c r="R10496" t="s">
        <v>47</v>
      </c>
      <c r="S10496" s="49" t="str">
        <f t="shared" si="1305"/>
        <v>Card</v>
      </c>
      <c r="T10496" s="3">
        <v>3.5000000000000003E-2</v>
      </c>
      <c r="U10496" s="2">
        <v>2.7225000000000001</v>
      </c>
      <c r="V10496" s="2">
        <v>0.87</v>
      </c>
      <c r="W10496" s="54">
        <f>_xlfn.XLOOKUP(M10496,Market!A:A,Market!F:F,0)</f>
        <v>8.8999999999999996E-2</v>
      </c>
      <c r="X10496" s="55">
        <f t="shared" si="1306"/>
        <v>9.5287500000000011E-2</v>
      </c>
      <c r="Y10496" s="55">
        <f t="shared" si="1307"/>
        <v>1.8525</v>
      </c>
      <c r="Z10496" s="54">
        <f t="shared" si="1308"/>
        <v>0.68044077134986225</v>
      </c>
      <c r="AA10496" s="49" t="str">
        <f t="shared" ca="1" si="1309"/>
        <v>Y</v>
      </c>
      <c r="AB10496" s="49">
        <f t="shared" ca="1" si="1310"/>
        <v>6</v>
      </c>
      <c r="AC10496" s="49" t="str">
        <f t="shared" ca="1" si="1311"/>
        <v>Y</v>
      </c>
    </row>
    <row r="10497" spans="1:29" x14ac:dyDescent="0.25">
      <c r="A10497">
        <v>12216</v>
      </c>
      <c r="B10497" s="9">
        <v>43204</v>
      </c>
      <c r="C10497" s="50" t="str">
        <f t="shared" si="1304"/>
        <v>N</v>
      </c>
      <c r="D10497" s="52">
        <f>_xlfn.XLOOKUP(B10497,Cal_Date!B:B,Cal_Date!A:A,0)</f>
        <v>2</v>
      </c>
      <c r="E10497">
        <v>2018</v>
      </c>
      <c r="F10497" t="s">
        <v>126</v>
      </c>
      <c r="G10497" t="s">
        <v>130</v>
      </c>
      <c r="H10497" t="s">
        <v>11</v>
      </c>
      <c r="I10497" t="s">
        <v>11</v>
      </c>
      <c r="J10497" t="s">
        <v>15</v>
      </c>
      <c r="K10497" t="s">
        <v>42</v>
      </c>
      <c r="L10497">
        <v>1</v>
      </c>
      <c r="M10497">
        <v>1002</v>
      </c>
      <c r="O10497" t="s">
        <v>28</v>
      </c>
      <c r="R10497" t="s">
        <v>44</v>
      </c>
      <c r="S10497" s="49" t="str">
        <f t="shared" si="1305"/>
        <v>Card</v>
      </c>
      <c r="T10497" s="3">
        <v>0.03</v>
      </c>
      <c r="U10497" s="2">
        <v>2.6500000000000004</v>
      </c>
      <c r="V10497" s="2">
        <v>0.87</v>
      </c>
      <c r="W10497" s="54">
        <f>_xlfn.XLOOKUP(M10497,Market!A:A,Market!F:F,0)</f>
        <v>0.06</v>
      </c>
      <c r="X10497" s="55">
        <f t="shared" si="1306"/>
        <v>7.9500000000000001E-2</v>
      </c>
      <c r="Y10497" s="55">
        <f t="shared" si="1307"/>
        <v>1.7800000000000002</v>
      </c>
      <c r="Z10497" s="54">
        <f t="shared" si="1308"/>
        <v>0.67169811320754713</v>
      </c>
      <c r="AA10497" s="49" t="str">
        <f t="shared" ca="1" si="1309"/>
        <v>Y</v>
      </c>
      <c r="AB10497" s="49">
        <f t="shared" ca="1" si="1310"/>
        <v>6</v>
      </c>
      <c r="AC10497" s="49" t="str">
        <f t="shared" ca="1" si="1311"/>
        <v>Y</v>
      </c>
    </row>
    <row r="10498" spans="1:29" x14ac:dyDescent="0.25">
      <c r="A10498">
        <v>12217</v>
      </c>
      <c r="B10498" s="9">
        <v>43204</v>
      </c>
      <c r="C10498" s="50" t="str">
        <f t="shared" si="1304"/>
        <v>N</v>
      </c>
      <c r="D10498" s="52">
        <f>_xlfn.XLOOKUP(B10498,Cal_Date!B:B,Cal_Date!A:A,0)</f>
        <v>2</v>
      </c>
      <c r="E10498">
        <v>2018</v>
      </c>
      <c r="F10498" t="s">
        <v>126</v>
      </c>
      <c r="G10498" t="s">
        <v>130</v>
      </c>
      <c r="H10498" t="s">
        <v>48</v>
      </c>
      <c r="I10498" t="s">
        <v>18</v>
      </c>
      <c r="J10498" t="s">
        <v>10</v>
      </c>
      <c r="K10498" t="s">
        <v>43</v>
      </c>
      <c r="L10498">
        <v>1</v>
      </c>
      <c r="M10498">
        <v>1004</v>
      </c>
      <c r="O10498" t="s">
        <v>28</v>
      </c>
      <c r="R10498" t="s">
        <v>47</v>
      </c>
      <c r="S10498" s="49" t="str">
        <f t="shared" si="1305"/>
        <v>Card</v>
      </c>
      <c r="T10498" s="3">
        <v>3.5000000000000003E-2</v>
      </c>
      <c r="U10498" s="2">
        <v>7.42</v>
      </c>
      <c r="V10498" s="2">
        <v>1.46</v>
      </c>
      <c r="W10498" s="54">
        <f>_xlfn.XLOOKUP(M10498,Market!A:A,Market!F:F,0)</f>
        <v>0.06</v>
      </c>
      <c r="X10498" s="55">
        <f t="shared" si="1306"/>
        <v>0.25970000000000004</v>
      </c>
      <c r="Y10498" s="55">
        <f t="shared" si="1307"/>
        <v>5.96</v>
      </c>
      <c r="Z10498" s="54">
        <f t="shared" si="1308"/>
        <v>0.80323450134770891</v>
      </c>
      <c r="AA10498" s="49" t="str">
        <f t="shared" ca="1" si="1309"/>
        <v>Y</v>
      </c>
      <c r="AB10498" s="49">
        <f t="shared" ca="1" si="1310"/>
        <v>6</v>
      </c>
      <c r="AC10498" s="49" t="str">
        <f t="shared" ca="1" si="1311"/>
        <v>Y</v>
      </c>
    </row>
    <row r="10499" spans="1:29" x14ac:dyDescent="0.25">
      <c r="A10499">
        <v>12218</v>
      </c>
      <c r="B10499" s="9">
        <v>43204</v>
      </c>
      <c r="C10499" s="50" t="str">
        <f t="shared" ref="C10499:C10562" si="1312">IF(OR(B10499="04/01/2018"+0,B10499="04/02/2018"+0),"Y","N")</f>
        <v>N</v>
      </c>
      <c r="D10499" s="52">
        <f>_xlfn.XLOOKUP(B10499,Cal_Date!B:B,Cal_Date!A:A,0)</f>
        <v>2</v>
      </c>
      <c r="E10499">
        <v>2018</v>
      </c>
      <c r="F10499" t="s">
        <v>126</v>
      </c>
      <c r="G10499" t="s">
        <v>130</v>
      </c>
      <c r="H10499" t="s">
        <v>11</v>
      </c>
      <c r="I10499" t="s">
        <v>11</v>
      </c>
      <c r="J10499" t="s">
        <v>15</v>
      </c>
      <c r="K10499" t="s">
        <v>42</v>
      </c>
      <c r="L10499">
        <v>2</v>
      </c>
      <c r="M10499">
        <v>1005</v>
      </c>
      <c r="O10499" t="s">
        <v>25</v>
      </c>
      <c r="R10499" t="s">
        <v>44</v>
      </c>
      <c r="S10499" s="49" t="str">
        <f t="shared" ref="S10499:S10562" si="1313">IF(R10499="Cash","Cash","Card")</f>
        <v>Card</v>
      </c>
      <c r="T10499" s="3">
        <v>0.03</v>
      </c>
      <c r="U10499" s="2">
        <v>5.4450000000000003</v>
      </c>
      <c r="V10499" s="2">
        <v>1.74</v>
      </c>
      <c r="W10499" s="54">
        <f>_xlfn.XLOOKUP(M10499,Market!A:A,Market!F:F,0)</f>
        <v>8.8999999999999996E-2</v>
      </c>
      <c r="X10499" s="55">
        <f t="shared" ref="X10499:X10562" si="1314">T10499*U10499</f>
        <v>0.16335</v>
      </c>
      <c r="Y10499" s="55">
        <f t="shared" ref="Y10499:Y10562" si="1315">U10499-V10499</f>
        <v>3.7050000000000001</v>
      </c>
      <c r="Z10499" s="54">
        <f t="shared" ref="Z10499:Z10562" si="1316">Y10499/U10499</f>
        <v>0.68044077134986225</v>
      </c>
      <c r="AA10499" s="49" t="str">
        <f t="shared" ref="AA10499:AA10562" ca="1" si="1317">IF(DATEDIF(B10499,TODAY(),"y")&gt;5,"Y","N")</f>
        <v>Y</v>
      </c>
      <c r="AB10499" s="49">
        <f t="shared" ref="AB10499:AB10562" ca="1" si="1318">DATEDIF(B10499,TODAY(),"y")</f>
        <v>6</v>
      </c>
      <c r="AC10499" s="49" t="str">
        <f t="shared" ref="AC10499:AC10562" ca="1" si="1319">IF(AB10499&gt;5,"Y","N")</f>
        <v>Y</v>
      </c>
    </row>
    <row r="10500" spans="1:29" x14ac:dyDescent="0.25">
      <c r="A10500">
        <v>12219</v>
      </c>
      <c r="B10500" s="9">
        <v>43204</v>
      </c>
      <c r="C10500" s="50" t="str">
        <f t="shared" si="1312"/>
        <v>N</v>
      </c>
      <c r="D10500" s="52">
        <f>_xlfn.XLOOKUP(B10500,Cal_Date!B:B,Cal_Date!A:A,0)</f>
        <v>2</v>
      </c>
      <c r="E10500">
        <v>2018</v>
      </c>
      <c r="F10500" t="s">
        <v>126</v>
      </c>
      <c r="G10500" t="s">
        <v>130</v>
      </c>
      <c r="H10500" t="s">
        <v>11</v>
      </c>
      <c r="I10500" t="s">
        <v>11</v>
      </c>
      <c r="J10500" t="s">
        <v>15</v>
      </c>
      <c r="K10500" t="s">
        <v>42</v>
      </c>
      <c r="L10500">
        <v>1</v>
      </c>
      <c r="M10500">
        <v>1001</v>
      </c>
      <c r="O10500" t="s">
        <v>25</v>
      </c>
      <c r="R10500" t="s">
        <v>44</v>
      </c>
      <c r="S10500" s="49" t="str">
        <f t="shared" si="1313"/>
        <v>Card</v>
      </c>
      <c r="T10500" s="3">
        <v>0.03</v>
      </c>
      <c r="U10500" s="2">
        <v>2.6500000000000004</v>
      </c>
      <c r="V10500" s="2">
        <v>0.87</v>
      </c>
      <c r="W10500" s="54">
        <f>_xlfn.XLOOKUP(M10500,Market!A:A,Market!F:F,0)</f>
        <v>0.06</v>
      </c>
      <c r="X10500" s="55">
        <f t="shared" si="1314"/>
        <v>7.9500000000000001E-2</v>
      </c>
      <c r="Y10500" s="55">
        <f t="shared" si="1315"/>
        <v>1.7800000000000002</v>
      </c>
      <c r="Z10500" s="54">
        <f t="shared" si="1316"/>
        <v>0.67169811320754713</v>
      </c>
      <c r="AA10500" s="49" t="str">
        <f t="shared" ca="1" si="1317"/>
        <v>Y</v>
      </c>
      <c r="AB10500" s="49">
        <f t="shared" ca="1" si="1318"/>
        <v>6</v>
      </c>
      <c r="AC10500" s="49" t="str">
        <f t="shared" ca="1" si="1319"/>
        <v>Y</v>
      </c>
    </row>
    <row r="10501" spans="1:29" x14ac:dyDescent="0.25">
      <c r="A10501">
        <v>12220</v>
      </c>
      <c r="B10501" s="9">
        <v>43204</v>
      </c>
      <c r="C10501" s="50" t="str">
        <f t="shared" si="1312"/>
        <v>N</v>
      </c>
      <c r="D10501" s="52">
        <f>_xlfn.XLOOKUP(B10501,Cal_Date!B:B,Cal_Date!A:A,0)</f>
        <v>2</v>
      </c>
      <c r="E10501">
        <v>2018</v>
      </c>
      <c r="F10501" t="s">
        <v>126</v>
      </c>
      <c r="G10501" t="s">
        <v>130</v>
      </c>
      <c r="H10501" t="s">
        <v>14</v>
      </c>
      <c r="I10501" t="s">
        <v>13</v>
      </c>
      <c r="J10501" t="s">
        <v>15</v>
      </c>
      <c r="K10501" t="s">
        <v>43</v>
      </c>
      <c r="L10501">
        <v>1</v>
      </c>
      <c r="M10501">
        <v>1010</v>
      </c>
      <c r="O10501" t="s">
        <v>25</v>
      </c>
      <c r="R10501" t="s">
        <v>44</v>
      </c>
      <c r="S10501" s="49" t="str">
        <f t="shared" si="1313"/>
        <v>Card</v>
      </c>
      <c r="T10501" s="3">
        <v>0.03</v>
      </c>
      <c r="U10501" s="2">
        <v>5.4</v>
      </c>
      <c r="V10501" s="2">
        <v>2.2400000000000002</v>
      </c>
      <c r="W10501" s="54">
        <f>_xlfn.XLOOKUP(M10501,Market!A:A,Market!F:F,0)</f>
        <v>0.08</v>
      </c>
      <c r="X10501" s="55">
        <f t="shared" si="1314"/>
        <v>0.16200000000000001</v>
      </c>
      <c r="Y10501" s="55">
        <f t="shared" si="1315"/>
        <v>3.16</v>
      </c>
      <c r="Z10501" s="54">
        <f t="shared" si="1316"/>
        <v>0.58518518518518514</v>
      </c>
      <c r="AA10501" s="49" t="str">
        <f t="shared" ca="1" si="1317"/>
        <v>Y</v>
      </c>
      <c r="AB10501" s="49">
        <f t="shared" ca="1" si="1318"/>
        <v>6</v>
      </c>
      <c r="AC10501" s="49" t="str">
        <f t="shared" ca="1" si="1319"/>
        <v>Y</v>
      </c>
    </row>
    <row r="10502" spans="1:29" x14ac:dyDescent="0.25">
      <c r="A10502">
        <v>12221</v>
      </c>
      <c r="B10502" s="9">
        <v>43204</v>
      </c>
      <c r="C10502" s="50" t="str">
        <f t="shared" si="1312"/>
        <v>N</v>
      </c>
      <c r="D10502" s="52">
        <f>_xlfn.XLOOKUP(B10502,Cal_Date!B:B,Cal_Date!A:A,0)</f>
        <v>2</v>
      </c>
      <c r="E10502">
        <v>2018</v>
      </c>
      <c r="F10502" t="s">
        <v>126</v>
      </c>
      <c r="G10502" t="s">
        <v>130</v>
      </c>
      <c r="H10502" t="s">
        <v>14</v>
      </c>
      <c r="I10502" t="s">
        <v>13</v>
      </c>
      <c r="J10502" t="s">
        <v>15</v>
      </c>
      <c r="K10502" t="s">
        <v>43</v>
      </c>
      <c r="L10502">
        <v>1</v>
      </c>
      <c r="M10502">
        <v>1011</v>
      </c>
      <c r="O10502" t="s">
        <v>25</v>
      </c>
      <c r="R10502" t="s">
        <v>46</v>
      </c>
      <c r="S10502" s="49" t="str">
        <f t="shared" si="1313"/>
        <v>Card</v>
      </c>
      <c r="T10502" s="3">
        <v>0.04</v>
      </c>
      <c r="U10502" s="2">
        <v>5.3000000000000007</v>
      </c>
      <c r="V10502" s="2">
        <v>2.12</v>
      </c>
      <c r="W10502" s="54">
        <f>_xlfn.XLOOKUP(M10502,Market!A:A,Market!F:F,0)</f>
        <v>0.06</v>
      </c>
      <c r="X10502" s="55">
        <f t="shared" si="1314"/>
        <v>0.21200000000000002</v>
      </c>
      <c r="Y10502" s="55">
        <f t="shared" si="1315"/>
        <v>3.1800000000000006</v>
      </c>
      <c r="Z10502" s="54">
        <f t="shared" si="1316"/>
        <v>0.60000000000000009</v>
      </c>
      <c r="AA10502" s="49" t="str">
        <f t="shared" ca="1" si="1317"/>
        <v>Y</v>
      </c>
      <c r="AB10502" s="49">
        <f t="shared" ca="1" si="1318"/>
        <v>6</v>
      </c>
      <c r="AC10502" s="49" t="str">
        <f t="shared" ca="1" si="1319"/>
        <v>Y</v>
      </c>
    </row>
    <row r="10503" spans="1:29" x14ac:dyDescent="0.25">
      <c r="A10503">
        <v>12222</v>
      </c>
      <c r="B10503" s="9">
        <v>43204</v>
      </c>
      <c r="C10503" s="50" t="str">
        <f t="shared" si="1312"/>
        <v>N</v>
      </c>
      <c r="D10503" s="52">
        <f>_xlfn.XLOOKUP(B10503,Cal_Date!B:B,Cal_Date!A:A,0)</f>
        <v>2</v>
      </c>
      <c r="E10503">
        <v>2018</v>
      </c>
      <c r="F10503" t="s">
        <v>126</v>
      </c>
      <c r="G10503" t="s">
        <v>130</v>
      </c>
      <c r="H10503" t="s">
        <v>11</v>
      </c>
      <c r="I10503" t="s">
        <v>11</v>
      </c>
      <c r="J10503" t="s">
        <v>15</v>
      </c>
      <c r="K10503" t="s">
        <v>42</v>
      </c>
      <c r="L10503">
        <v>1</v>
      </c>
      <c r="M10503">
        <v>1011</v>
      </c>
      <c r="O10503" t="s">
        <v>25</v>
      </c>
      <c r="R10503" t="s">
        <v>46</v>
      </c>
      <c r="S10503" s="49" t="str">
        <f t="shared" si="1313"/>
        <v>Card</v>
      </c>
      <c r="T10503" s="3">
        <v>0.04</v>
      </c>
      <c r="U10503" s="2">
        <v>2.6500000000000004</v>
      </c>
      <c r="V10503" s="2">
        <v>0.87</v>
      </c>
      <c r="W10503" s="54">
        <f>_xlfn.XLOOKUP(M10503,Market!A:A,Market!F:F,0)</f>
        <v>0.06</v>
      </c>
      <c r="X10503" s="55">
        <f t="shared" si="1314"/>
        <v>0.10600000000000001</v>
      </c>
      <c r="Y10503" s="55">
        <f t="shared" si="1315"/>
        <v>1.7800000000000002</v>
      </c>
      <c r="Z10503" s="54">
        <f t="shared" si="1316"/>
        <v>0.67169811320754713</v>
      </c>
      <c r="AA10503" s="49" t="str">
        <f t="shared" ca="1" si="1317"/>
        <v>Y</v>
      </c>
      <c r="AB10503" s="49">
        <f t="shared" ca="1" si="1318"/>
        <v>6</v>
      </c>
      <c r="AC10503" s="49" t="str">
        <f t="shared" ca="1" si="1319"/>
        <v>Y</v>
      </c>
    </row>
    <row r="10504" spans="1:29" x14ac:dyDescent="0.25">
      <c r="A10504">
        <v>12223</v>
      </c>
      <c r="B10504" s="9">
        <v>43204</v>
      </c>
      <c r="C10504" s="50" t="str">
        <f t="shared" si="1312"/>
        <v>N</v>
      </c>
      <c r="D10504" s="52">
        <f>_xlfn.XLOOKUP(B10504,Cal_Date!B:B,Cal_Date!A:A,0)</f>
        <v>2</v>
      </c>
      <c r="E10504">
        <v>2018</v>
      </c>
      <c r="F10504" t="s">
        <v>126</v>
      </c>
      <c r="G10504" t="s">
        <v>130</v>
      </c>
      <c r="H10504" t="s">
        <v>48</v>
      </c>
      <c r="I10504" t="s">
        <v>18</v>
      </c>
      <c r="J10504" t="s">
        <v>10</v>
      </c>
      <c r="K10504" t="s">
        <v>43</v>
      </c>
      <c r="L10504">
        <v>1</v>
      </c>
      <c r="M10504">
        <v>1001</v>
      </c>
      <c r="O10504" t="s">
        <v>25</v>
      </c>
      <c r="R10504" t="s">
        <v>46</v>
      </c>
      <c r="S10504" s="49" t="str">
        <f t="shared" si="1313"/>
        <v>Card</v>
      </c>
      <c r="T10504" s="3">
        <v>0.04</v>
      </c>
      <c r="U10504" s="2">
        <v>7.42</v>
      </c>
      <c r="V10504" s="2">
        <v>1.46</v>
      </c>
      <c r="W10504" s="54">
        <f>_xlfn.XLOOKUP(M10504,Market!A:A,Market!F:F,0)</f>
        <v>0.06</v>
      </c>
      <c r="X10504" s="55">
        <f t="shared" si="1314"/>
        <v>0.29680000000000001</v>
      </c>
      <c r="Y10504" s="55">
        <f t="shared" si="1315"/>
        <v>5.96</v>
      </c>
      <c r="Z10504" s="54">
        <f t="shared" si="1316"/>
        <v>0.80323450134770891</v>
      </c>
      <c r="AA10504" s="49" t="str">
        <f t="shared" ca="1" si="1317"/>
        <v>Y</v>
      </c>
      <c r="AB10504" s="49">
        <f t="shared" ca="1" si="1318"/>
        <v>6</v>
      </c>
      <c r="AC10504" s="49" t="str">
        <f t="shared" ca="1" si="1319"/>
        <v>Y</v>
      </c>
    </row>
    <row r="10505" spans="1:29" x14ac:dyDescent="0.25">
      <c r="A10505">
        <v>12224</v>
      </c>
      <c r="B10505" s="9">
        <v>43204</v>
      </c>
      <c r="C10505" s="50" t="str">
        <f t="shared" si="1312"/>
        <v>N</v>
      </c>
      <c r="D10505" s="52">
        <f>_xlfn.XLOOKUP(B10505,Cal_Date!B:B,Cal_Date!A:A,0)</f>
        <v>2</v>
      </c>
      <c r="E10505">
        <v>2018</v>
      </c>
      <c r="F10505" t="s">
        <v>126</v>
      </c>
      <c r="G10505" t="s">
        <v>130</v>
      </c>
      <c r="H10505" t="s">
        <v>11</v>
      </c>
      <c r="I10505" t="s">
        <v>11</v>
      </c>
      <c r="J10505" t="s">
        <v>15</v>
      </c>
      <c r="K10505" t="s">
        <v>42</v>
      </c>
      <c r="L10505">
        <v>2</v>
      </c>
      <c r="M10505">
        <v>1003</v>
      </c>
      <c r="O10505" t="s">
        <v>25</v>
      </c>
      <c r="R10505" t="s">
        <v>44</v>
      </c>
      <c r="S10505" s="49" t="str">
        <f t="shared" si="1313"/>
        <v>Card</v>
      </c>
      <c r="T10505" s="3">
        <v>0.03</v>
      </c>
      <c r="U10505" s="2">
        <v>5.3000000000000007</v>
      </c>
      <c r="V10505" s="2">
        <v>1.74</v>
      </c>
      <c r="W10505" s="54">
        <f>_xlfn.XLOOKUP(M10505,Market!A:A,Market!F:F,0)</f>
        <v>0.06</v>
      </c>
      <c r="X10505" s="55">
        <f t="shared" si="1314"/>
        <v>0.159</v>
      </c>
      <c r="Y10505" s="55">
        <f t="shared" si="1315"/>
        <v>3.5600000000000005</v>
      </c>
      <c r="Z10505" s="54">
        <f t="shared" si="1316"/>
        <v>0.67169811320754713</v>
      </c>
      <c r="AA10505" s="49" t="str">
        <f t="shared" ca="1" si="1317"/>
        <v>Y</v>
      </c>
      <c r="AB10505" s="49">
        <f t="shared" ca="1" si="1318"/>
        <v>6</v>
      </c>
      <c r="AC10505" s="49" t="str">
        <f t="shared" ca="1" si="1319"/>
        <v>Y</v>
      </c>
    </row>
    <row r="10506" spans="1:29" x14ac:dyDescent="0.25">
      <c r="A10506">
        <v>12225</v>
      </c>
      <c r="B10506" s="9">
        <v>43204</v>
      </c>
      <c r="C10506" s="50" t="str">
        <f t="shared" si="1312"/>
        <v>N</v>
      </c>
      <c r="D10506" s="52">
        <f>_xlfn.XLOOKUP(B10506,Cal_Date!B:B,Cal_Date!A:A,0)</f>
        <v>2</v>
      </c>
      <c r="E10506">
        <v>2018</v>
      </c>
      <c r="F10506" t="s">
        <v>126</v>
      </c>
      <c r="G10506" t="s">
        <v>130</v>
      </c>
      <c r="H10506" t="s">
        <v>11</v>
      </c>
      <c r="I10506" t="s">
        <v>11</v>
      </c>
      <c r="J10506" t="s">
        <v>15</v>
      </c>
      <c r="K10506" t="s">
        <v>42</v>
      </c>
      <c r="L10506">
        <v>2</v>
      </c>
      <c r="M10506">
        <v>1005</v>
      </c>
      <c r="O10506" t="s">
        <v>25</v>
      </c>
      <c r="R10506" t="s">
        <v>44</v>
      </c>
      <c r="S10506" s="49" t="str">
        <f t="shared" si="1313"/>
        <v>Card</v>
      </c>
      <c r="T10506" s="3">
        <v>0.03</v>
      </c>
      <c r="U10506" s="2">
        <v>5.4450000000000003</v>
      </c>
      <c r="V10506" s="2">
        <v>1.74</v>
      </c>
      <c r="W10506" s="54">
        <f>_xlfn.XLOOKUP(M10506,Market!A:A,Market!F:F,0)</f>
        <v>8.8999999999999996E-2</v>
      </c>
      <c r="X10506" s="55">
        <f t="shared" si="1314"/>
        <v>0.16335</v>
      </c>
      <c r="Y10506" s="55">
        <f t="shared" si="1315"/>
        <v>3.7050000000000001</v>
      </c>
      <c r="Z10506" s="54">
        <f t="shared" si="1316"/>
        <v>0.68044077134986225</v>
      </c>
      <c r="AA10506" s="49" t="str">
        <f t="shared" ca="1" si="1317"/>
        <v>Y</v>
      </c>
      <c r="AB10506" s="49">
        <f t="shared" ca="1" si="1318"/>
        <v>6</v>
      </c>
      <c r="AC10506" s="49" t="str">
        <f t="shared" ca="1" si="1319"/>
        <v>Y</v>
      </c>
    </row>
    <row r="10507" spans="1:29" x14ac:dyDescent="0.25">
      <c r="A10507">
        <v>12226</v>
      </c>
      <c r="B10507" s="9">
        <v>43204</v>
      </c>
      <c r="C10507" s="50" t="str">
        <f t="shared" si="1312"/>
        <v>N</v>
      </c>
      <c r="D10507" s="52">
        <f>_xlfn.XLOOKUP(B10507,Cal_Date!B:B,Cal_Date!A:A,0)</f>
        <v>2</v>
      </c>
      <c r="E10507">
        <v>2018</v>
      </c>
      <c r="F10507" t="s">
        <v>126</v>
      </c>
      <c r="G10507" t="s">
        <v>130</v>
      </c>
      <c r="H10507" t="s">
        <v>48</v>
      </c>
      <c r="I10507" t="s">
        <v>18</v>
      </c>
      <c r="J10507" t="s">
        <v>10</v>
      </c>
      <c r="K10507" t="s">
        <v>43</v>
      </c>
      <c r="L10507">
        <v>1</v>
      </c>
      <c r="M10507">
        <v>1005</v>
      </c>
      <c r="O10507" t="s">
        <v>25</v>
      </c>
      <c r="R10507" t="s">
        <v>46</v>
      </c>
      <c r="S10507" s="49" t="str">
        <f t="shared" si="1313"/>
        <v>Card</v>
      </c>
      <c r="T10507" s="3">
        <v>0.04</v>
      </c>
      <c r="U10507" s="2">
        <v>7.6229999999999993</v>
      </c>
      <c r="V10507" s="2">
        <v>1.46</v>
      </c>
      <c r="W10507" s="54">
        <f>_xlfn.XLOOKUP(M10507,Market!A:A,Market!F:F,0)</f>
        <v>8.8999999999999996E-2</v>
      </c>
      <c r="X10507" s="55">
        <f t="shared" si="1314"/>
        <v>0.30491999999999997</v>
      </c>
      <c r="Y10507" s="55">
        <f t="shared" si="1315"/>
        <v>6.1629999999999994</v>
      </c>
      <c r="Z10507" s="54">
        <f t="shared" si="1316"/>
        <v>0.80847435392889933</v>
      </c>
      <c r="AA10507" s="49" t="str">
        <f t="shared" ca="1" si="1317"/>
        <v>Y</v>
      </c>
      <c r="AB10507" s="49">
        <f t="shared" ca="1" si="1318"/>
        <v>6</v>
      </c>
      <c r="AC10507" s="49" t="str">
        <f t="shared" ca="1" si="1319"/>
        <v>Y</v>
      </c>
    </row>
    <row r="10508" spans="1:29" x14ac:dyDescent="0.25">
      <c r="A10508">
        <v>12227</v>
      </c>
      <c r="B10508" s="9">
        <v>43204</v>
      </c>
      <c r="C10508" s="50" t="str">
        <f t="shared" si="1312"/>
        <v>N</v>
      </c>
      <c r="D10508" s="52">
        <f>_xlfn.XLOOKUP(B10508,Cal_Date!B:B,Cal_Date!A:A,0)</f>
        <v>2</v>
      </c>
      <c r="E10508">
        <v>2018</v>
      </c>
      <c r="F10508" t="s">
        <v>126</v>
      </c>
      <c r="G10508" t="s">
        <v>130</v>
      </c>
      <c r="H10508" t="s">
        <v>48</v>
      </c>
      <c r="I10508" t="s">
        <v>18</v>
      </c>
      <c r="J10508" t="s">
        <v>10</v>
      </c>
      <c r="K10508" t="s">
        <v>43</v>
      </c>
      <c r="L10508">
        <v>1</v>
      </c>
      <c r="M10508">
        <v>1006</v>
      </c>
      <c r="O10508" t="s">
        <v>28</v>
      </c>
      <c r="R10508" t="s">
        <v>46</v>
      </c>
      <c r="S10508" s="49" t="str">
        <f t="shared" si="1313"/>
        <v>Card</v>
      </c>
      <c r="T10508" s="3">
        <v>0.04</v>
      </c>
      <c r="U10508" s="2">
        <v>7.6229999999999993</v>
      </c>
      <c r="V10508" s="2">
        <v>1.46</v>
      </c>
      <c r="W10508" s="54">
        <f>_xlfn.XLOOKUP(M10508,Market!A:A,Market!F:F,0)</f>
        <v>8.8999999999999996E-2</v>
      </c>
      <c r="X10508" s="55">
        <f t="shared" si="1314"/>
        <v>0.30491999999999997</v>
      </c>
      <c r="Y10508" s="55">
        <f t="shared" si="1315"/>
        <v>6.1629999999999994</v>
      </c>
      <c r="Z10508" s="54">
        <f t="shared" si="1316"/>
        <v>0.80847435392889933</v>
      </c>
      <c r="AA10508" s="49" t="str">
        <f t="shared" ca="1" si="1317"/>
        <v>Y</v>
      </c>
      <c r="AB10508" s="49">
        <f t="shared" ca="1" si="1318"/>
        <v>6</v>
      </c>
      <c r="AC10508" s="49" t="str">
        <f t="shared" ca="1" si="1319"/>
        <v>Y</v>
      </c>
    </row>
    <row r="10509" spans="1:29" x14ac:dyDescent="0.25">
      <c r="A10509">
        <v>12228</v>
      </c>
      <c r="B10509" s="9">
        <v>43204</v>
      </c>
      <c r="C10509" s="50" t="str">
        <f t="shared" si="1312"/>
        <v>N</v>
      </c>
      <c r="D10509" s="52">
        <f>_xlfn.XLOOKUP(B10509,Cal_Date!B:B,Cal_Date!A:A,0)</f>
        <v>2</v>
      </c>
      <c r="E10509">
        <v>2018</v>
      </c>
      <c r="F10509" t="s">
        <v>126</v>
      </c>
      <c r="G10509" t="s">
        <v>130</v>
      </c>
      <c r="H10509" t="s">
        <v>48</v>
      </c>
      <c r="I10509" t="s">
        <v>18</v>
      </c>
      <c r="J10509" t="s">
        <v>10</v>
      </c>
      <c r="K10509" t="s">
        <v>43</v>
      </c>
      <c r="L10509">
        <v>1</v>
      </c>
      <c r="M10509">
        <v>1002</v>
      </c>
      <c r="O10509" t="s">
        <v>28</v>
      </c>
      <c r="R10509" t="s">
        <v>45</v>
      </c>
      <c r="S10509" s="49" t="str">
        <f t="shared" si="1313"/>
        <v>Cash</v>
      </c>
      <c r="T10509" s="3">
        <v>0</v>
      </c>
      <c r="U10509" s="2">
        <v>7.42</v>
      </c>
      <c r="V10509" s="2">
        <v>1.46</v>
      </c>
      <c r="W10509" s="54">
        <f>_xlfn.XLOOKUP(M10509,Market!A:A,Market!F:F,0)</f>
        <v>0.06</v>
      </c>
      <c r="X10509" s="55">
        <f t="shared" si="1314"/>
        <v>0</v>
      </c>
      <c r="Y10509" s="55">
        <f t="shared" si="1315"/>
        <v>5.96</v>
      </c>
      <c r="Z10509" s="54">
        <f t="shared" si="1316"/>
        <v>0.80323450134770891</v>
      </c>
      <c r="AA10509" s="49" t="str">
        <f t="shared" ca="1" si="1317"/>
        <v>Y</v>
      </c>
      <c r="AB10509" s="49">
        <f t="shared" ca="1" si="1318"/>
        <v>6</v>
      </c>
      <c r="AC10509" s="49" t="str">
        <f t="shared" ca="1" si="1319"/>
        <v>Y</v>
      </c>
    </row>
    <row r="10510" spans="1:29" x14ac:dyDescent="0.25">
      <c r="A10510">
        <v>12229</v>
      </c>
      <c r="B10510" s="9">
        <v>43204</v>
      </c>
      <c r="C10510" s="50" t="str">
        <f t="shared" si="1312"/>
        <v>N</v>
      </c>
      <c r="D10510" s="52">
        <f>_xlfn.XLOOKUP(B10510,Cal_Date!B:B,Cal_Date!A:A,0)</f>
        <v>2</v>
      </c>
      <c r="E10510">
        <v>2018</v>
      </c>
      <c r="F10510" t="s">
        <v>126</v>
      </c>
      <c r="G10510" t="s">
        <v>130</v>
      </c>
      <c r="H10510" t="s">
        <v>11</v>
      </c>
      <c r="I10510" t="s">
        <v>11</v>
      </c>
      <c r="J10510" t="s">
        <v>15</v>
      </c>
      <c r="K10510" t="s">
        <v>42</v>
      </c>
      <c r="L10510">
        <v>2</v>
      </c>
      <c r="M10510">
        <v>1001</v>
      </c>
      <c r="O10510" t="s">
        <v>25</v>
      </c>
      <c r="R10510" t="s">
        <v>44</v>
      </c>
      <c r="S10510" s="49" t="str">
        <f t="shared" si="1313"/>
        <v>Card</v>
      </c>
      <c r="T10510" s="3">
        <v>0.03</v>
      </c>
      <c r="U10510" s="2">
        <v>5.3000000000000007</v>
      </c>
      <c r="V10510" s="2">
        <v>1.74</v>
      </c>
      <c r="W10510" s="54">
        <f>_xlfn.XLOOKUP(M10510,Market!A:A,Market!F:F,0)</f>
        <v>0.06</v>
      </c>
      <c r="X10510" s="55">
        <f t="shared" si="1314"/>
        <v>0.159</v>
      </c>
      <c r="Y10510" s="55">
        <f t="shared" si="1315"/>
        <v>3.5600000000000005</v>
      </c>
      <c r="Z10510" s="54">
        <f t="shared" si="1316"/>
        <v>0.67169811320754713</v>
      </c>
      <c r="AA10510" s="49" t="str">
        <f t="shared" ca="1" si="1317"/>
        <v>Y</v>
      </c>
      <c r="AB10510" s="49">
        <f t="shared" ca="1" si="1318"/>
        <v>6</v>
      </c>
      <c r="AC10510" s="49" t="str">
        <f t="shared" ca="1" si="1319"/>
        <v>Y</v>
      </c>
    </row>
    <row r="10511" spans="1:29" x14ac:dyDescent="0.25">
      <c r="A10511">
        <v>12230</v>
      </c>
      <c r="B10511" s="9">
        <v>43204</v>
      </c>
      <c r="C10511" s="50" t="str">
        <f t="shared" si="1312"/>
        <v>N</v>
      </c>
      <c r="D10511" s="52">
        <f>_xlfn.XLOOKUP(B10511,Cal_Date!B:B,Cal_Date!A:A,0)</f>
        <v>2</v>
      </c>
      <c r="E10511">
        <v>2018</v>
      </c>
      <c r="F10511" t="s">
        <v>126</v>
      </c>
      <c r="G10511" t="s">
        <v>130</v>
      </c>
      <c r="H10511" t="s">
        <v>11</v>
      </c>
      <c r="I10511" t="s">
        <v>11</v>
      </c>
      <c r="J10511" t="s">
        <v>15</v>
      </c>
      <c r="K10511" t="s">
        <v>42</v>
      </c>
      <c r="L10511">
        <v>1</v>
      </c>
      <c r="M10511">
        <v>1003</v>
      </c>
      <c r="O10511" t="s">
        <v>25</v>
      </c>
      <c r="R10511" t="s">
        <v>45</v>
      </c>
      <c r="S10511" s="49" t="str">
        <f t="shared" si="1313"/>
        <v>Cash</v>
      </c>
      <c r="T10511" s="3">
        <v>0</v>
      </c>
      <c r="U10511" s="2">
        <v>2.6500000000000004</v>
      </c>
      <c r="V10511" s="2">
        <v>0.87</v>
      </c>
      <c r="W10511" s="54">
        <f>_xlfn.XLOOKUP(M10511,Market!A:A,Market!F:F,0)</f>
        <v>0.06</v>
      </c>
      <c r="X10511" s="55">
        <f t="shared" si="1314"/>
        <v>0</v>
      </c>
      <c r="Y10511" s="55">
        <f t="shared" si="1315"/>
        <v>1.7800000000000002</v>
      </c>
      <c r="Z10511" s="54">
        <f t="shared" si="1316"/>
        <v>0.67169811320754713</v>
      </c>
      <c r="AA10511" s="49" t="str">
        <f t="shared" ca="1" si="1317"/>
        <v>Y</v>
      </c>
      <c r="AB10511" s="49">
        <f t="shared" ca="1" si="1318"/>
        <v>6</v>
      </c>
      <c r="AC10511" s="49" t="str">
        <f t="shared" ca="1" si="1319"/>
        <v>Y</v>
      </c>
    </row>
    <row r="10512" spans="1:29" x14ac:dyDescent="0.25">
      <c r="A10512">
        <v>12231</v>
      </c>
      <c r="B10512" s="9">
        <v>43204</v>
      </c>
      <c r="C10512" s="50" t="str">
        <f t="shared" si="1312"/>
        <v>N</v>
      </c>
      <c r="D10512" s="52">
        <f>_xlfn.XLOOKUP(B10512,Cal_Date!B:B,Cal_Date!A:A,0)</f>
        <v>2</v>
      </c>
      <c r="E10512">
        <v>2018</v>
      </c>
      <c r="F10512" t="s">
        <v>126</v>
      </c>
      <c r="G10512" t="s">
        <v>130</v>
      </c>
      <c r="H10512" t="s">
        <v>48</v>
      </c>
      <c r="I10512" t="s">
        <v>18</v>
      </c>
      <c r="J10512" t="s">
        <v>10</v>
      </c>
      <c r="K10512" t="s">
        <v>43</v>
      </c>
      <c r="L10512">
        <v>2</v>
      </c>
      <c r="M10512">
        <v>1004</v>
      </c>
      <c r="O10512" t="s">
        <v>28</v>
      </c>
      <c r="R10512" t="s">
        <v>45</v>
      </c>
      <c r="S10512" s="49" t="str">
        <f t="shared" si="1313"/>
        <v>Cash</v>
      </c>
      <c r="T10512" s="3">
        <v>0</v>
      </c>
      <c r="U10512" s="2">
        <v>14.84</v>
      </c>
      <c r="V10512" s="2">
        <v>2.92</v>
      </c>
      <c r="W10512" s="54">
        <f>_xlfn.XLOOKUP(M10512,Market!A:A,Market!F:F,0)</f>
        <v>0.06</v>
      </c>
      <c r="X10512" s="55">
        <f t="shared" si="1314"/>
        <v>0</v>
      </c>
      <c r="Y10512" s="55">
        <f t="shared" si="1315"/>
        <v>11.92</v>
      </c>
      <c r="Z10512" s="54">
        <f t="shared" si="1316"/>
        <v>0.80323450134770891</v>
      </c>
      <c r="AA10512" s="49" t="str">
        <f t="shared" ca="1" si="1317"/>
        <v>Y</v>
      </c>
      <c r="AB10512" s="49">
        <f t="shared" ca="1" si="1318"/>
        <v>6</v>
      </c>
      <c r="AC10512" s="49" t="str">
        <f t="shared" ca="1" si="1319"/>
        <v>Y</v>
      </c>
    </row>
    <row r="10513" spans="1:29" x14ac:dyDescent="0.25">
      <c r="A10513">
        <v>12232</v>
      </c>
      <c r="B10513" s="9">
        <v>43204</v>
      </c>
      <c r="C10513" s="50" t="str">
        <f t="shared" si="1312"/>
        <v>N</v>
      </c>
      <c r="D10513" s="52">
        <f>_xlfn.XLOOKUP(B10513,Cal_Date!B:B,Cal_Date!A:A,0)</f>
        <v>2</v>
      </c>
      <c r="E10513">
        <v>2018</v>
      </c>
      <c r="F10513" t="s">
        <v>126</v>
      </c>
      <c r="G10513" t="s">
        <v>130</v>
      </c>
      <c r="H10513" t="s">
        <v>48</v>
      </c>
      <c r="I10513" t="s">
        <v>18</v>
      </c>
      <c r="J10513" t="s">
        <v>10</v>
      </c>
      <c r="K10513" t="s">
        <v>43</v>
      </c>
      <c r="L10513">
        <v>1</v>
      </c>
      <c r="M10513">
        <v>1003</v>
      </c>
      <c r="O10513" t="s">
        <v>25</v>
      </c>
      <c r="R10513" t="s">
        <v>44</v>
      </c>
      <c r="S10513" s="49" t="str">
        <f t="shared" si="1313"/>
        <v>Card</v>
      </c>
      <c r="T10513" s="3">
        <v>0.03</v>
      </c>
      <c r="U10513" s="2">
        <v>7.42</v>
      </c>
      <c r="V10513" s="2">
        <v>1.46</v>
      </c>
      <c r="W10513" s="54">
        <f>_xlfn.XLOOKUP(M10513,Market!A:A,Market!F:F,0)</f>
        <v>0.06</v>
      </c>
      <c r="X10513" s="55">
        <f t="shared" si="1314"/>
        <v>0.22259999999999999</v>
      </c>
      <c r="Y10513" s="55">
        <f t="shared" si="1315"/>
        <v>5.96</v>
      </c>
      <c r="Z10513" s="54">
        <f t="shared" si="1316"/>
        <v>0.80323450134770891</v>
      </c>
      <c r="AA10513" s="49" t="str">
        <f t="shared" ca="1" si="1317"/>
        <v>Y</v>
      </c>
      <c r="AB10513" s="49">
        <f t="shared" ca="1" si="1318"/>
        <v>6</v>
      </c>
      <c r="AC10513" s="49" t="str">
        <f t="shared" ca="1" si="1319"/>
        <v>Y</v>
      </c>
    </row>
    <row r="10514" spans="1:29" x14ac:dyDescent="0.25">
      <c r="A10514">
        <v>12233</v>
      </c>
      <c r="B10514" s="9">
        <v>43204</v>
      </c>
      <c r="C10514" s="50" t="str">
        <f t="shared" si="1312"/>
        <v>N</v>
      </c>
      <c r="D10514" s="52">
        <f>_xlfn.XLOOKUP(B10514,Cal_Date!B:B,Cal_Date!A:A,0)</f>
        <v>2</v>
      </c>
      <c r="E10514">
        <v>2018</v>
      </c>
      <c r="F10514" t="s">
        <v>126</v>
      </c>
      <c r="G10514" t="s">
        <v>130</v>
      </c>
      <c r="H10514" t="s">
        <v>14</v>
      </c>
      <c r="I10514" t="s">
        <v>13</v>
      </c>
      <c r="J10514" t="s">
        <v>15</v>
      </c>
      <c r="K10514" t="s">
        <v>43</v>
      </c>
      <c r="L10514">
        <v>2</v>
      </c>
      <c r="M10514">
        <v>1005</v>
      </c>
      <c r="O10514" t="s">
        <v>25</v>
      </c>
      <c r="R10514" t="s">
        <v>44</v>
      </c>
      <c r="S10514" s="49" t="str">
        <f t="shared" si="1313"/>
        <v>Card</v>
      </c>
      <c r="T10514" s="3">
        <v>0.03</v>
      </c>
      <c r="U10514" s="2">
        <v>10.89</v>
      </c>
      <c r="V10514" s="2">
        <v>4.24</v>
      </c>
      <c r="W10514" s="54">
        <f>_xlfn.XLOOKUP(M10514,Market!A:A,Market!F:F,0)</f>
        <v>8.8999999999999996E-2</v>
      </c>
      <c r="X10514" s="55">
        <f t="shared" si="1314"/>
        <v>0.32669999999999999</v>
      </c>
      <c r="Y10514" s="55">
        <f t="shared" si="1315"/>
        <v>6.65</v>
      </c>
      <c r="Z10514" s="54">
        <f t="shared" si="1316"/>
        <v>0.61065197428833795</v>
      </c>
      <c r="AA10514" s="49" t="str">
        <f t="shared" ca="1" si="1317"/>
        <v>Y</v>
      </c>
      <c r="AB10514" s="49">
        <f t="shared" ca="1" si="1318"/>
        <v>6</v>
      </c>
      <c r="AC10514" s="49" t="str">
        <f t="shared" ca="1" si="1319"/>
        <v>Y</v>
      </c>
    </row>
    <row r="10515" spans="1:29" x14ac:dyDescent="0.25">
      <c r="A10515">
        <v>12234</v>
      </c>
      <c r="B10515" s="9">
        <v>43204</v>
      </c>
      <c r="C10515" s="50" t="str">
        <f t="shared" si="1312"/>
        <v>N</v>
      </c>
      <c r="D10515" s="52">
        <f>_xlfn.XLOOKUP(B10515,Cal_Date!B:B,Cal_Date!A:A,0)</f>
        <v>2</v>
      </c>
      <c r="E10515">
        <v>2018</v>
      </c>
      <c r="F10515" t="s">
        <v>126</v>
      </c>
      <c r="G10515" t="s">
        <v>130</v>
      </c>
      <c r="H10515" t="s">
        <v>14</v>
      </c>
      <c r="I10515" t="s">
        <v>13</v>
      </c>
      <c r="J10515" t="s">
        <v>15</v>
      </c>
      <c r="K10515" t="s">
        <v>43</v>
      </c>
      <c r="L10515">
        <v>1</v>
      </c>
      <c r="M10515">
        <v>1007</v>
      </c>
      <c r="O10515" t="s">
        <v>28</v>
      </c>
      <c r="R10515" t="s">
        <v>45</v>
      </c>
      <c r="S10515" s="49" t="str">
        <f t="shared" si="1313"/>
        <v>Cash</v>
      </c>
      <c r="T10515" s="3">
        <v>0</v>
      </c>
      <c r="U10515" s="2">
        <v>5.4450000000000003</v>
      </c>
      <c r="V10515" s="2">
        <v>2.12</v>
      </c>
      <c r="W10515" s="54">
        <f>_xlfn.XLOOKUP(M10515,Market!A:A,Market!F:F,0)</f>
        <v>8.8999999999999996E-2</v>
      </c>
      <c r="X10515" s="55">
        <f t="shared" si="1314"/>
        <v>0</v>
      </c>
      <c r="Y10515" s="55">
        <f t="shared" si="1315"/>
        <v>3.3250000000000002</v>
      </c>
      <c r="Z10515" s="54">
        <f t="shared" si="1316"/>
        <v>0.61065197428833795</v>
      </c>
      <c r="AA10515" s="49" t="str">
        <f t="shared" ca="1" si="1317"/>
        <v>Y</v>
      </c>
      <c r="AB10515" s="49">
        <f t="shared" ca="1" si="1318"/>
        <v>6</v>
      </c>
      <c r="AC10515" s="49" t="str">
        <f t="shared" ca="1" si="1319"/>
        <v>Y</v>
      </c>
    </row>
    <row r="10516" spans="1:29" x14ac:dyDescent="0.25">
      <c r="A10516">
        <v>12235</v>
      </c>
      <c r="B10516" s="9">
        <v>43204</v>
      </c>
      <c r="C10516" s="50" t="str">
        <f t="shared" si="1312"/>
        <v>N</v>
      </c>
      <c r="D10516" s="52">
        <f>_xlfn.XLOOKUP(B10516,Cal_Date!B:B,Cal_Date!A:A,0)</f>
        <v>2</v>
      </c>
      <c r="E10516">
        <v>2018</v>
      </c>
      <c r="F10516" t="s">
        <v>126</v>
      </c>
      <c r="G10516" t="s">
        <v>130</v>
      </c>
      <c r="H10516" t="s">
        <v>14</v>
      </c>
      <c r="I10516" t="s">
        <v>13</v>
      </c>
      <c r="J10516" t="s">
        <v>15</v>
      </c>
      <c r="K10516" t="s">
        <v>43</v>
      </c>
      <c r="L10516">
        <v>1</v>
      </c>
      <c r="M10516">
        <v>1009</v>
      </c>
      <c r="O10516" t="s">
        <v>28</v>
      </c>
      <c r="R10516" t="s">
        <v>45</v>
      </c>
      <c r="S10516" s="49" t="str">
        <f t="shared" si="1313"/>
        <v>Cash</v>
      </c>
      <c r="T10516" s="3">
        <v>0</v>
      </c>
      <c r="U10516" s="2">
        <v>5.4450000000000003</v>
      </c>
      <c r="V10516" s="2">
        <v>2.12</v>
      </c>
      <c r="W10516" s="54">
        <f>_xlfn.XLOOKUP(M10516,Market!A:A,Market!F:F,0)</f>
        <v>8.8999999999999996E-2</v>
      </c>
      <c r="X10516" s="55">
        <f t="shared" si="1314"/>
        <v>0</v>
      </c>
      <c r="Y10516" s="55">
        <f t="shared" si="1315"/>
        <v>3.3250000000000002</v>
      </c>
      <c r="Z10516" s="54">
        <f t="shared" si="1316"/>
        <v>0.61065197428833795</v>
      </c>
      <c r="AA10516" s="49" t="str">
        <f t="shared" ca="1" si="1317"/>
        <v>Y</v>
      </c>
      <c r="AB10516" s="49">
        <f t="shared" ca="1" si="1318"/>
        <v>6</v>
      </c>
      <c r="AC10516" s="49" t="str">
        <f t="shared" ca="1" si="1319"/>
        <v>Y</v>
      </c>
    </row>
    <row r="10517" spans="1:29" x14ac:dyDescent="0.25">
      <c r="A10517">
        <v>12236</v>
      </c>
      <c r="B10517" s="9">
        <v>43204</v>
      </c>
      <c r="C10517" s="50" t="str">
        <f t="shared" si="1312"/>
        <v>N</v>
      </c>
      <c r="D10517" s="52">
        <f>_xlfn.XLOOKUP(B10517,Cal_Date!B:B,Cal_Date!A:A,0)</f>
        <v>2</v>
      </c>
      <c r="E10517">
        <v>2018</v>
      </c>
      <c r="F10517" t="s">
        <v>126</v>
      </c>
      <c r="G10517" t="s">
        <v>130</v>
      </c>
      <c r="H10517" t="s">
        <v>11</v>
      </c>
      <c r="I10517" t="s">
        <v>11</v>
      </c>
      <c r="J10517" t="s">
        <v>15</v>
      </c>
      <c r="K10517" t="s">
        <v>42</v>
      </c>
      <c r="L10517">
        <v>1</v>
      </c>
      <c r="M10517">
        <v>1001</v>
      </c>
      <c r="O10517" t="s">
        <v>25</v>
      </c>
      <c r="R10517" t="s">
        <v>45</v>
      </c>
      <c r="S10517" s="49" t="str">
        <f t="shared" si="1313"/>
        <v>Cash</v>
      </c>
      <c r="T10517" s="3">
        <v>0</v>
      </c>
      <c r="U10517" s="2">
        <v>2.6500000000000004</v>
      </c>
      <c r="V10517" s="2">
        <v>0.87</v>
      </c>
      <c r="W10517" s="54">
        <f>_xlfn.XLOOKUP(M10517,Market!A:A,Market!F:F,0)</f>
        <v>0.06</v>
      </c>
      <c r="X10517" s="55">
        <f t="shared" si="1314"/>
        <v>0</v>
      </c>
      <c r="Y10517" s="55">
        <f t="shared" si="1315"/>
        <v>1.7800000000000002</v>
      </c>
      <c r="Z10517" s="54">
        <f t="shared" si="1316"/>
        <v>0.67169811320754713</v>
      </c>
      <c r="AA10517" s="49" t="str">
        <f t="shared" ca="1" si="1317"/>
        <v>Y</v>
      </c>
      <c r="AB10517" s="49">
        <f t="shared" ca="1" si="1318"/>
        <v>6</v>
      </c>
      <c r="AC10517" s="49" t="str">
        <f t="shared" ca="1" si="1319"/>
        <v>Y</v>
      </c>
    </row>
    <row r="10518" spans="1:29" x14ac:dyDescent="0.25">
      <c r="A10518">
        <v>12237</v>
      </c>
      <c r="B10518" s="9">
        <v>43204</v>
      </c>
      <c r="C10518" s="50" t="str">
        <f t="shared" si="1312"/>
        <v>N</v>
      </c>
      <c r="D10518" s="52">
        <f>_xlfn.XLOOKUP(B10518,Cal_Date!B:B,Cal_Date!A:A,0)</f>
        <v>2</v>
      </c>
      <c r="E10518">
        <v>2018</v>
      </c>
      <c r="F10518" t="s">
        <v>126</v>
      </c>
      <c r="G10518" t="s">
        <v>130</v>
      </c>
      <c r="H10518" t="s">
        <v>14</v>
      </c>
      <c r="I10518" t="s">
        <v>13</v>
      </c>
      <c r="J10518" t="s">
        <v>15</v>
      </c>
      <c r="K10518" t="s">
        <v>43</v>
      </c>
      <c r="L10518">
        <v>1</v>
      </c>
      <c r="M10518">
        <v>1010</v>
      </c>
      <c r="O10518" t="s">
        <v>25</v>
      </c>
      <c r="R10518" t="s">
        <v>45</v>
      </c>
      <c r="S10518" s="49" t="str">
        <f t="shared" si="1313"/>
        <v>Cash</v>
      </c>
      <c r="T10518" s="3">
        <v>0</v>
      </c>
      <c r="U10518" s="2">
        <v>5.4</v>
      </c>
      <c r="V10518" s="2">
        <v>2.2400000000000002</v>
      </c>
      <c r="W10518" s="54">
        <f>_xlfn.XLOOKUP(M10518,Market!A:A,Market!F:F,0)</f>
        <v>0.08</v>
      </c>
      <c r="X10518" s="55">
        <f t="shared" si="1314"/>
        <v>0</v>
      </c>
      <c r="Y10518" s="55">
        <f t="shared" si="1315"/>
        <v>3.16</v>
      </c>
      <c r="Z10518" s="54">
        <f t="shared" si="1316"/>
        <v>0.58518518518518514</v>
      </c>
      <c r="AA10518" s="49" t="str">
        <f t="shared" ca="1" si="1317"/>
        <v>Y</v>
      </c>
      <c r="AB10518" s="49">
        <f t="shared" ca="1" si="1318"/>
        <v>6</v>
      </c>
      <c r="AC10518" s="49" t="str">
        <f t="shared" ca="1" si="1319"/>
        <v>Y</v>
      </c>
    </row>
    <row r="10519" spans="1:29" x14ac:dyDescent="0.25">
      <c r="A10519">
        <v>12238</v>
      </c>
      <c r="B10519" s="9">
        <v>43204</v>
      </c>
      <c r="C10519" s="50" t="str">
        <f t="shared" si="1312"/>
        <v>N</v>
      </c>
      <c r="D10519" s="52">
        <f>_xlfn.XLOOKUP(B10519,Cal_Date!B:B,Cal_Date!A:A,0)</f>
        <v>2</v>
      </c>
      <c r="E10519">
        <v>2018</v>
      </c>
      <c r="F10519" t="s">
        <v>126</v>
      </c>
      <c r="G10519" t="s">
        <v>130</v>
      </c>
      <c r="H10519" t="s">
        <v>11</v>
      </c>
      <c r="I10519" t="s">
        <v>11</v>
      </c>
      <c r="J10519" t="s">
        <v>15</v>
      </c>
      <c r="K10519" t="s">
        <v>42</v>
      </c>
      <c r="L10519">
        <v>2</v>
      </c>
      <c r="M10519">
        <v>1010</v>
      </c>
      <c r="O10519" t="s">
        <v>25</v>
      </c>
      <c r="R10519" t="s">
        <v>44</v>
      </c>
      <c r="S10519" s="49" t="str">
        <f t="shared" si="1313"/>
        <v>Card</v>
      </c>
      <c r="T10519" s="3">
        <v>0.03</v>
      </c>
      <c r="U10519" s="2">
        <v>5.4</v>
      </c>
      <c r="V10519" s="2">
        <v>1.74</v>
      </c>
      <c r="W10519" s="54">
        <f>_xlfn.XLOOKUP(M10519,Market!A:A,Market!F:F,0)</f>
        <v>0.08</v>
      </c>
      <c r="X10519" s="55">
        <f t="shared" si="1314"/>
        <v>0.16200000000000001</v>
      </c>
      <c r="Y10519" s="55">
        <f t="shared" si="1315"/>
        <v>3.66</v>
      </c>
      <c r="Z10519" s="54">
        <f t="shared" si="1316"/>
        <v>0.67777777777777781</v>
      </c>
      <c r="AA10519" s="49" t="str">
        <f t="shared" ca="1" si="1317"/>
        <v>Y</v>
      </c>
      <c r="AB10519" s="49">
        <f t="shared" ca="1" si="1318"/>
        <v>6</v>
      </c>
      <c r="AC10519" s="49" t="str">
        <f t="shared" ca="1" si="1319"/>
        <v>Y</v>
      </c>
    </row>
    <row r="10520" spans="1:29" x14ac:dyDescent="0.25">
      <c r="A10520">
        <v>12239</v>
      </c>
      <c r="B10520" s="9">
        <v>43204</v>
      </c>
      <c r="C10520" s="50" t="str">
        <f t="shared" si="1312"/>
        <v>N</v>
      </c>
      <c r="D10520" s="52">
        <f>_xlfn.XLOOKUP(B10520,Cal_Date!B:B,Cal_Date!A:A,0)</f>
        <v>2</v>
      </c>
      <c r="E10520">
        <v>2018</v>
      </c>
      <c r="F10520" t="s">
        <v>126</v>
      </c>
      <c r="G10520" t="s">
        <v>130</v>
      </c>
      <c r="H10520" t="s">
        <v>48</v>
      </c>
      <c r="I10520" t="s">
        <v>18</v>
      </c>
      <c r="J10520" t="s">
        <v>10</v>
      </c>
      <c r="K10520" t="s">
        <v>43</v>
      </c>
      <c r="L10520">
        <v>1</v>
      </c>
      <c r="M10520">
        <v>1010</v>
      </c>
      <c r="O10520" t="s">
        <v>25</v>
      </c>
      <c r="R10520" t="s">
        <v>44</v>
      </c>
      <c r="S10520" s="49" t="str">
        <f t="shared" si="1313"/>
        <v>Card</v>
      </c>
      <c r="T10520" s="3">
        <v>0.03</v>
      </c>
      <c r="U10520" s="2">
        <v>7.5600000000000005</v>
      </c>
      <c r="V10520" s="2">
        <v>1.46</v>
      </c>
      <c r="W10520" s="54">
        <f>_xlfn.XLOOKUP(M10520,Market!A:A,Market!F:F,0)</f>
        <v>0.08</v>
      </c>
      <c r="X10520" s="55">
        <f t="shared" si="1314"/>
        <v>0.2268</v>
      </c>
      <c r="Y10520" s="55">
        <f t="shared" si="1315"/>
        <v>6.1000000000000005</v>
      </c>
      <c r="Z10520" s="54">
        <f t="shared" si="1316"/>
        <v>0.80687830687830686</v>
      </c>
      <c r="AA10520" s="49" t="str">
        <f t="shared" ca="1" si="1317"/>
        <v>Y</v>
      </c>
      <c r="AB10520" s="49">
        <f t="shared" ca="1" si="1318"/>
        <v>6</v>
      </c>
      <c r="AC10520" s="49" t="str">
        <f t="shared" ca="1" si="1319"/>
        <v>Y</v>
      </c>
    </row>
    <row r="10521" spans="1:29" x14ac:dyDescent="0.25">
      <c r="A10521">
        <v>12240</v>
      </c>
      <c r="B10521" s="9">
        <v>43204</v>
      </c>
      <c r="C10521" s="50" t="str">
        <f t="shared" si="1312"/>
        <v>N</v>
      </c>
      <c r="D10521" s="52">
        <f>_xlfn.XLOOKUP(B10521,Cal_Date!B:B,Cal_Date!A:A,0)</f>
        <v>2</v>
      </c>
      <c r="E10521">
        <v>2018</v>
      </c>
      <c r="F10521" t="s">
        <v>126</v>
      </c>
      <c r="G10521" t="s">
        <v>130</v>
      </c>
      <c r="H10521" t="s">
        <v>11</v>
      </c>
      <c r="I10521" t="s">
        <v>11</v>
      </c>
      <c r="J10521" t="s">
        <v>15</v>
      </c>
      <c r="K10521" t="s">
        <v>42</v>
      </c>
      <c r="L10521">
        <v>1</v>
      </c>
      <c r="M10521">
        <v>1010</v>
      </c>
      <c r="O10521" t="s">
        <v>25</v>
      </c>
      <c r="R10521" t="s">
        <v>44</v>
      </c>
      <c r="S10521" s="49" t="str">
        <f t="shared" si="1313"/>
        <v>Card</v>
      </c>
      <c r="T10521" s="3">
        <v>0.03</v>
      </c>
      <c r="U10521" s="2">
        <v>2.7</v>
      </c>
      <c r="V10521" s="2">
        <v>0.87</v>
      </c>
      <c r="W10521" s="54">
        <f>_xlfn.XLOOKUP(M10521,Market!A:A,Market!F:F,0)</f>
        <v>0.08</v>
      </c>
      <c r="X10521" s="55">
        <f t="shared" si="1314"/>
        <v>8.1000000000000003E-2</v>
      </c>
      <c r="Y10521" s="55">
        <f t="shared" si="1315"/>
        <v>1.83</v>
      </c>
      <c r="Z10521" s="54">
        <f t="shared" si="1316"/>
        <v>0.67777777777777781</v>
      </c>
      <c r="AA10521" s="49" t="str">
        <f t="shared" ca="1" si="1317"/>
        <v>Y</v>
      </c>
      <c r="AB10521" s="49">
        <f t="shared" ca="1" si="1318"/>
        <v>6</v>
      </c>
      <c r="AC10521" s="49" t="str">
        <f t="shared" ca="1" si="1319"/>
        <v>Y</v>
      </c>
    </row>
    <row r="10522" spans="1:29" x14ac:dyDescent="0.25">
      <c r="A10522">
        <v>12241</v>
      </c>
      <c r="B10522" s="9">
        <v>43204</v>
      </c>
      <c r="C10522" s="50" t="str">
        <f t="shared" si="1312"/>
        <v>N</v>
      </c>
      <c r="D10522" s="52">
        <f>_xlfn.XLOOKUP(B10522,Cal_Date!B:B,Cal_Date!A:A,0)</f>
        <v>2</v>
      </c>
      <c r="E10522">
        <v>2018</v>
      </c>
      <c r="F10522" t="s">
        <v>126</v>
      </c>
      <c r="G10522" t="s">
        <v>130</v>
      </c>
      <c r="H10522" t="s">
        <v>14</v>
      </c>
      <c r="I10522" t="s">
        <v>13</v>
      </c>
      <c r="J10522" t="s">
        <v>15</v>
      </c>
      <c r="K10522" t="s">
        <v>43</v>
      </c>
      <c r="L10522">
        <v>1</v>
      </c>
      <c r="M10522">
        <v>1011</v>
      </c>
      <c r="O10522" t="s">
        <v>25</v>
      </c>
      <c r="R10522" t="s">
        <v>45</v>
      </c>
      <c r="S10522" s="49" t="str">
        <f t="shared" si="1313"/>
        <v>Cash</v>
      </c>
      <c r="T10522" s="3">
        <v>0</v>
      </c>
      <c r="U10522" s="2">
        <v>5.3000000000000007</v>
      </c>
      <c r="V10522" s="2">
        <v>2.12</v>
      </c>
      <c r="W10522" s="54">
        <f>_xlfn.XLOOKUP(M10522,Market!A:A,Market!F:F,0)</f>
        <v>0.06</v>
      </c>
      <c r="X10522" s="55">
        <f t="shared" si="1314"/>
        <v>0</v>
      </c>
      <c r="Y10522" s="55">
        <f t="shared" si="1315"/>
        <v>3.1800000000000006</v>
      </c>
      <c r="Z10522" s="54">
        <f t="shared" si="1316"/>
        <v>0.60000000000000009</v>
      </c>
      <c r="AA10522" s="49" t="str">
        <f t="shared" ca="1" si="1317"/>
        <v>Y</v>
      </c>
      <c r="AB10522" s="49">
        <f t="shared" ca="1" si="1318"/>
        <v>6</v>
      </c>
      <c r="AC10522" s="49" t="str">
        <f t="shared" ca="1" si="1319"/>
        <v>Y</v>
      </c>
    </row>
    <row r="10523" spans="1:29" x14ac:dyDescent="0.25">
      <c r="A10523">
        <v>12242</v>
      </c>
      <c r="B10523" s="9">
        <v>43204</v>
      </c>
      <c r="C10523" s="50" t="str">
        <f t="shared" si="1312"/>
        <v>N</v>
      </c>
      <c r="D10523" s="52">
        <f>_xlfn.XLOOKUP(B10523,Cal_Date!B:B,Cal_Date!A:A,0)</f>
        <v>2</v>
      </c>
      <c r="E10523">
        <v>2018</v>
      </c>
      <c r="F10523" t="s">
        <v>126</v>
      </c>
      <c r="G10523" t="s">
        <v>130</v>
      </c>
      <c r="H10523" t="s">
        <v>14</v>
      </c>
      <c r="I10523" t="s">
        <v>13</v>
      </c>
      <c r="J10523" t="s">
        <v>15</v>
      </c>
      <c r="K10523" t="s">
        <v>43</v>
      </c>
      <c r="L10523">
        <v>1</v>
      </c>
      <c r="M10523">
        <v>1007</v>
      </c>
      <c r="O10523" t="s">
        <v>28</v>
      </c>
      <c r="R10523" t="s">
        <v>45</v>
      </c>
      <c r="S10523" s="49" t="str">
        <f t="shared" si="1313"/>
        <v>Cash</v>
      </c>
      <c r="T10523" s="3">
        <v>0</v>
      </c>
      <c r="U10523" s="2">
        <v>5.4450000000000003</v>
      </c>
      <c r="V10523" s="2">
        <v>2.12</v>
      </c>
      <c r="W10523" s="54">
        <f>_xlfn.XLOOKUP(M10523,Market!A:A,Market!F:F,0)</f>
        <v>8.8999999999999996E-2</v>
      </c>
      <c r="X10523" s="55">
        <f t="shared" si="1314"/>
        <v>0</v>
      </c>
      <c r="Y10523" s="55">
        <f t="shared" si="1315"/>
        <v>3.3250000000000002</v>
      </c>
      <c r="Z10523" s="54">
        <f t="shared" si="1316"/>
        <v>0.61065197428833795</v>
      </c>
      <c r="AA10523" s="49" t="str">
        <f t="shared" ca="1" si="1317"/>
        <v>Y</v>
      </c>
      <c r="AB10523" s="49">
        <f t="shared" ca="1" si="1318"/>
        <v>6</v>
      </c>
      <c r="AC10523" s="49" t="str">
        <f t="shared" ca="1" si="1319"/>
        <v>Y</v>
      </c>
    </row>
    <row r="10524" spans="1:29" x14ac:dyDescent="0.25">
      <c r="A10524">
        <v>12243</v>
      </c>
      <c r="B10524" s="9">
        <v>43204</v>
      </c>
      <c r="C10524" s="50" t="str">
        <f t="shared" si="1312"/>
        <v>N</v>
      </c>
      <c r="D10524" s="52">
        <f>_xlfn.XLOOKUP(B10524,Cal_Date!B:B,Cal_Date!A:A,0)</f>
        <v>2</v>
      </c>
      <c r="E10524">
        <v>2018</v>
      </c>
      <c r="F10524" t="s">
        <v>126</v>
      </c>
      <c r="G10524" t="s">
        <v>130</v>
      </c>
      <c r="H10524" t="s">
        <v>48</v>
      </c>
      <c r="I10524" t="s">
        <v>18</v>
      </c>
      <c r="J10524" t="s">
        <v>10</v>
      </c>
      <c r="K10524" t="s">
        <v>43</v>
      </c>
      <c r="L10524">
        <v>1</v>
      </c>
      <c r="M10524">
        <v>1007</v>
      </c>
      <c r="O10524" t="s">
        <v>28</v>
      </c>
      <c r="R10524" t="s">
        <v>45</v>
      </c>
      <c r="S10524" s="49" t="str">
        <f t="shared" si="1313"/>
        <v>Cash</v>
      </c>
      <c r="T10524" s="3">
        <v>0</v>
      </c>
      <c r="U10524" s="2">
        <v>7.6229999999999993</v>
      </c>
      <c r="V10524" s="2">
        <v>1.46</v>
      </c>
      <c r="W10524" s="54">
        <f>_xlfn.XLOOKUP(M10524,Market!A:A,Market!F:F,0)</f>
        <v>8.8999999999999996E-2</v>
      </c>
      <c r="X10524" s="55">
        <f t="shared" si="1314"/>
        <v>0</v>
      </c>
      <c r="Y10524" s="55">
        <f t="shared" si="1315"/>
        <v>6.1629999999999994</v>
      </c>
      <c r="Z10524" s="54">
        <f t="shared" si="1316"/>
        <v>0.80847435392889933</v>
      </c>
      <c r="AA10524" s="49" t="str">
        <f t="shared" ca="1" si="1317"/>
        <v>Y</v>
      </c>
      <c r="AB10524" s="49">
        <f t="shared" ca="1" si="1318"/>
        <v>6</v>
      </c>
      <c r="AC10524" s="49" t="str">
        <f t="shared" ca="1" si="1319"/>
        <v>Y</v>
      </c>
    </row>
    <row r="10525" spans="1:29" x14ac:dyDescent="0.25">
      <c r="A10525">
        <v>12244</v>
      </c>
      <c r="B10525" s="9">
        <v>43204</v>
      </c>
      <c r="C10525" s="50" t="str">
        <f t="shared" si="1312"/>
        <v>N</v>
      </c>
      <c r="D10525" s="52">
        <f>_xlfn.XLOOKUP(B10525,Cal_Date!B:B,Cal_Date!A:A,0)</f>
        <v>2</v>
      </c>
      <c r="E10525">
        <v>2018</v>
      </c>
      <c r="F10525" t="s">
        <v>126</v>
      </c>
      <c r="G10525" t="s">
        <v>130</v>
      </c>
      <c r="H10525" t="s">
        <v>11</v>
      </c>
      <c r="I10525" t="s">
        <v>11</v>
      </c>
      <c r="J10525" t="s">
        <v>15</v>
      </c>
      <c r="K10525" t="s">
        <v>42</v>
      </c>
      <c r="L10525">
        <v>2</v>
      </c>
      <c r="M10525">
        <v>1008</v>
      </c>
      <c r="O10525" t="s">
        <v>28</v>
      </c>
      <c r="R10525" t="s">
        <v>44</v>
      </c>
      <c r="S10525" s="49" t="str">
        <f t="shared" si="1313"/>
        <v>Card</v>
      </c>
      <c r="T10525" s="3">
        <v>0.03</v>
      </c>
      <c r="U10525" s="2">
        <v>5.4450000000000003</v>
      </c>
      <c r="V10525" s="2">
        <v>1.74</v>
      </c>
      <c r="W10525" s="54">
        <f>_xlfn.XLOOKUP(M10525,Market!A:A,Market!F:F,0)</f>
        <v>8.8999999999999996E-2</v>
      </c>
      <c r="X10525" s="55">
        <f t="shared" si="1314"/>
        <v>0.16335</v>
      </c>
      <c r="Y10525" s="55">
        <f t="shared" si="1315"/>
        <v>3.7050000000000001</v>
      </c>
      <c r="Z10525" s="54">
        <f t="shared" si="1316"/>
        <v>0.68044077134986225</v>
      </c>
      <c r="AA10525" s="49" t="str">
        <f t="shared" ca="1" si="1317"/>
        <v>Y</v>
      </c>
      <c r="AB10525" s="49">
        <f t="shared" ca="1" si="1318"/>
        <v>6</v>
      </c>
      <c r="AC10525" s="49" t="str">
        <f t="shared" ca="1" si="1319"/>
        <v>Y</v>
      </c>
    </row>
    <row r="10526" spans="1:29" x14ac:dyDescent="0.25">
      <c r="A10526">
        <v>12245</v>
      </c>
      <c r="B10526" s="9">
        <v>43204</v>
      </c>
      <c r="C10526" s="50" t="str">
        <f t="shared" si="1312"/>
        <v>N</v>
      </c>
      <c r="D10526" s="52">
        <f>_xlfn.XLOOKUP(B10526,Cal_Date!B:B,Cal_Date!A:A,0)</f>
        <v>2</v>
      </c>
      <c r="E10526">
        <v>2018</v>
      </c>
      <c r="F10526" t="s">
        <v>126</v>
      </c>
      <c r="G10526" t="s">
        <v>130</v>
      </c>
      <c r="H10526" t="s">
        <v>48</v>
      </c>
      <c r="I10526" t="s">
        <v>18</v>
      </c>
      <c r="J10526" t="s">
        <v>10</v>
      </c>
      <c r="K10526" t="s">
        <v>43</v>
      </c>
      <c r="L10526">
        <v>2</v>
      </c>
      <c r="M10526">
        <v>1004</v>
      </c>
      <c r="O10526" t="s">
        <v>28</v>
      </c>
      <c r="R10526" t="s">
        <v>45</v>
      </c>
      <c r="S10526" s="49" t="str">
        <f t="shared" si="1313"/>
        <v>Cash</v>
      </c>
      <c r="T10526" s="3">
        <v>0</v>
      </c>
      <c r="U10526" s="2">
        <v>14.84</v>
      </c>
      <c r="V10526" s="2">
        <v>2.92</v>
      </c>
      <c r="W10526" s="54">
        <f>_xlfn.XLOOKUP(M10526,Market!A:A,Market!F:F,0)</f>
        <v>0.06</v>
      </c>
      <c r="X10526" s="55">
        <f t="shared" si="1314"/>
        <v>0</v>
      </c>
      <c r="Y10526" s="55">
        <f t="shared" si="1315"/>
        <v>11.92</v>
      </c>
      <c r="Z10526" s="54">
        <f t="shared" si="1316"/>
        <v>0.80323450134770891</v>
      </c>
      <c r="AA10526" s="49" t="str">
        <f t="shared" ca="1" si="1317"/>
        <v>Y</v>
      </c>
      <c r="AB10526" s="49">
        <f t="shared" ca="1" si="1318"/>
        <v>6</v>
      </c>
      <c r="AC10526" s="49" t="str">
        <f t="shared" ca="1" si="1319"/>
        <v>Y</v>
      </c>
    </row>
    <row r="10527" spans="1:29" x14ac:dyDescent="0.25">
      <c r="A10527">
        <v>12246</v>
      </c>
      <c r="B10527" s="9">
        <v>43204</v>
      </c>
      <c r="C10527" s="50" t="str">
        <f t="shared" si="1312"/>
        <v>N</v>
      </c>
      <c r="D10527" s="52">
        <f>_xlfn.XLOOKUP(B10527,Cal_Date!B:B,Cal_Date!A:A,0)</f>
        <v>2</v>
      </c>
      <c r="E10527">
        <v>2018</v>
      </c>
      <c r="F10527" t="s">
        <v>126</v>
      </c>
      <c r="G10527" t="s">
        <v>130</v>
      </c>
      <c r="H10527" t="s">
        <v>48</v>
      </c>
      <c r="I10527" t="s">
        <v>18</v>
      </c>
      <c r="J10527" t="s">
        <v>10</v>
      </c>
      <c r="K10527" t="s">
        <v>43</v>
      </c>
      <c r="L10527">
        <v>1</v>
      </c>
      <c r="M10527">
        <v>1003</v>
      </c>
      <c r="O10527" t="s">
        <v>25</v>
      </c>
      <c r="R10527" t="s">
        <v>47</v>
      </c>
      <c r="S10527" s="49" t="str">
        <f t="shared" si="1313"/>
        <v>Card</v>
      </c>
      <c r="T10527" s="3">
        <v>3.5000000000000003E-2</v>
      </c>
      <c r="U10527" s="2">
        <v>7.42</v>
      </c>
      <c r="V10527" s="2">
        <v>1.46</v>
      </c>
      <c r="W10527" s="54">
        <f>_xlfn.XLOOKUP(M10527,Market!A:A,Market!F:F,0)</f>
        <v>0.06</v>
      </c>
      <c r="X10527" s="55">
        <f t="shared" si="1314"/>
        <v>0.25970000000000004</v>
      </c>
      <c r="Y10527" s="55">
        <f t="shared" si="1315"/>
        <v>5.96</v>
      </c>
      <c r="Z10527" s="54">
        <f t="shared" si="1316"/>
        <v>0.80323450134770891</v>
      </c>
      <c r="AA10527" s="49" t="str">
        <f t="shared" ca="1" si="1317"/>
        <v>Y</v>
      </c>
      <c r="AB10527" s="49">
        <f t="shared" ca="1" si="1318"/>
        <v>6</v>
      </c>
      <c r="AC10527" s="49" t="str">
        <f t="shared" ca="1" si="1319"/>
        <v>Y</v>
      </c>
    </row>
    <row r="10528" spans="1:29" x14ac:dyDescent="0.25">
      <c r="A10528">
        <v>12247</v>
      </c>
      <c r="B10528" s="9">
        <v>43204</v>
      </c>
      <c r="C10528" s="50" t="str">
        <f t="shared" si="1312"/>
        <v>N</v>
      </c>
      <c r="D10528" s="52">
        <f>_xlfn.XLOOKUP(B10528,Cal_Date!B:B,Cal_Date!A:A,0)</f>
        <v>2</v>
      </c>
      <c r="E10528">
        <v>2018</v>
      </c>
      <c r="F10528" t="s">
        <v>126</v>
      </c>
      <c r="G10528" t="s">
        <v>130</v>
      </c>
      <c r="H10528" t="s">
        <v>11</v>
      </c>
      <c r="I10528" t="s">
        <v>11</v>
      </c>
      <c r="J10528" t="s">
        <v>15</v>
      </c>
      <c r="K10528" t="s">
        <v>42</v>
      </c>
      <c r="L10528">
        <v>1</v>
      </c>
      <c r="M10528">
        <v>1002</v>
      </c>
      <c r="O10528" t="s">
        <v>28</v>
      </c>
      <c r="R10528" t="s">
        <v>45</v>
      </c>
      <c r="S10528" s="49" t="str">
        <f t="shared" si="1313"/>
        <v>Cash</v>
      </c>
      <c r="T10528" s="3">
        <v>0</v>
      </c>
      <c r="U10528" s="2">
        <v>2.6500000000000004</v>
      </c>
      <c r="V10528" s="2">
        <v>0.87</v>
      </c>
      <c r="W10528" s="54">
        <f>_xlfn.XLOOKUP(M10528,Market!A:A,Market!F:F,0)</f>
        <v>0.06</v>
      </c>
      <c r="X10528" s="55">
        <f t="shared" si="1314"/>
        <v>0</v>
      </c>
      <c r="Y10528" s="55">
        <f t="shared" si="1315"/>
        <v>1.7800000000000002</v>
      </c>
      <c r="Z10528" s="54">
        <f t="shared" si="1316"/>
        <v>0.67169811320754713</v>
      </c>
      <c r="AA10528" s="49" t="str">
        <f t="shared" ca="1" si="1317"/>
        <v>Y</v>
      </c>
      <c r="AB10528" s="49">
        <f t="shared" ca="1" si="1318"/>
        <v>6</v>
      </c>
      <c r="AC10528" s="49" t="str">
        <f t="shared" ca="1" si="1319"/>
        <v>Y</v>
      </c>
    </row>
    <row r="10529" spans="1:29" x14ac:dyDescent="0.25">
      <c r="A10529">
        <v>12248</v>
      </c>
      <c r="B10529" s="9">
        <v>43204</v>
      </c>
      <c r="C10529" s="50" t="str">
        <f t="shared" si="1312"/>
        <v>N</v>
      </c>
      <c r="D10529" s="52">
        <f>_xlfn.XLOOKUP(B10529,Cal_Date!B:B,Cal_Date!A:A,0)</f>
        <v>2</v>
      </c>
      <c r="E10529">
        <v>2018</v>
      </c>
      <c r="F10529" t="s">
        <v>126</v>
      </c>
      <c r="G10529" t="s">
        <v>130</v>
      </c>
      <c r="H10529" t="s">
        <v>11</v>
      </c>
      <c r="I10529" t="s">
        <v>11</v>
      </c>
      <c r="J10529" t="s">
        <v>15</v>
      </c>
      <c r="K10529" t="s">
        <v>42</v>
      </c>
      <c r="L10529">
        <v>1</v>
      </c>
      <c r="M10529">
        <v>1007</v>
      </c>
      <c r="O10529" t="s">
        <v>28</v>
      </c>
      <c r="R10529" t="s">
        <v>44</v>
      </c>
      <c r="S10529" s="49" t="str">
        <f t="shared" si="1313"/>
        <v>Card</v>
      </c>
      <c r="T10529" s="3">
        <v>0.03</v>
      </c>
      <c r="U10529" s="2">
        <v>2.7225000000000001</v>
      </c>
      <c r="V10529" s="2">
        <v>0.87</v>
      </c>
      <c r="W10529" s="54">
        <f>_xlfn.XLOOKUP(M10529,Market!A:A,Market!F:F,0)</f>
        <v>8.8999999999999996E-2</v>
      </c>
      <c r="X10529" s="55">
        <f t="shared" si="1314"/>
        <v>8.1674999999999998E-2</v>
      </c>
      <c r="Y10529" s="55">
        <f t="shared" si="1315"/>
        <v>1.8525</v>
      </c>
      <c r="Z10529" s="54">
        <f t="shared" si="1316"/>
        <v>0.68044077134986225</v>
      </c>
      <c r="AA10529" s="49" t="str">
        <f t="shared" ca="1" si="1317"/>
        <v>Y</v>
      </c>
      <c r="AB10529" s="49">
        <f t="shared" ca="1" si="1318"/>
        <v>6</v>
      </c>
      <c r="AC10529" s="49" t="str">
        <f t="shared" ca="1" si="1319"/>
        <v>Y</v>
      </c>
    </row>
    <row r="10530" spans="1:29" x14ac:dyDescent="0.25">
      <c r="A10530">
        <v>12249</v>
      </c>
      <c r="B10530" s="9">
        <v>43204</v>
      </c>
      <c r="C10530" s="50" t="str">
        <f t="shared" si="1312"/>
        <v>N</v>
      </c>
      <c r="D10530" s="52">
        <f>_xlfn.XLOOKUP(B10530,Cal_Date!B:B,Cal_Date!A:A,0)</f>
        <v>2</v>
      </c>
      <c r="E10530">
        <v>2018</v>
      </c>
      <c r="F10530" t="s">
        <v>126</v>
      </c>
      <c r="G10530" t="s">
        <v>130</v>
      </c>
      <c r="H10530" t="s">
        <v>11</v>
      </c>
      <c r="I10530" t="s">
        <v>11</v>
      </c>
      <c r="J10530" t="s">
        <v>15</v>
      </c>
      <c r="K10530" t="s">
        <v>42</v>
      </c>
      <c r="L10530">
        <v>2</v>
      </c>
      <c r="M10530">
        <v>1008</v>
      </c>
      <c r="O10530" t="s">
        <v>28</v>
      </c>
      <c r="R10530" t="s">
        <v>45</v>
      </c>
      <c r="S10530" s="49" t="str">
        <f t="shared" si="1313"/>
        <v>Cash</v>
      </c>
      <c r="T10530" s="3">
        <v>0</v>
      </c>
      <c r="U10530" s="2">
        <v>5.4450000000000003</v>
      </c>
      <c r="V10530" s="2">
        <v>1.74</v>
      </c>
      <c r="W10530" s="54">
        <f>_xlfn.XLOOKUP(M10530,Market!A:A,Market!F:F,0)</f>
        <v>8.8999999999999996E-2</v>
      </c>
      <c r="X10530" s="55">
        <f t="shared" si="1314"/>
        <v>0</v>
      </c>
      <c r="Y10530" s="55">
        <f t="shared" si="1315"/>
        <v>3.7050000000000001</v>
      </c>
      <c r="Z10530" s="54">
        <f t="shared" si="1316"/>
        <v>0.68044077134986225</v>
      </c>
      <c r="AA10530" s="49" t="str">
        <f t="shared" ca="1" si="1317"/>
        <v>Y</v>
      </c>
      <c r="AB10530" s="49">
        <f t="shared" ca="1" si="1318"/>
        <v>6</v>
      </c>
      <c r="AC10530" s="49" t="str">
        <f t="shared" ca="1" si="1319"/>
        <v>Y</v>
      </c>
    </row>
    <row r="10531" spans="1:29" x14ac:dyDescent="0.25">
      <c r="A10531">
        <v>12250</v>
      </c>
      <c r="B10531" s="9">
        <v>43204</v>
      </c>
      <c r="C10531" s="50" t="str">
        <f t="shared" si="1312"/>
        <v>N</v>
      </c>
      <c r="D10531" s="52">
        <f>_xlfn.XLOOKUP(B10531,Cal_Date!B:B,Cal_Date!A:A,0)</f>
        <v>2</v>
      </c>
      <c r="E10531">
        <v>2018</v>
      </c>
      <c r="F10531" t="s">
        <v>126</v>
      </c>
      <c r="G10531" t="s">
        <v>130</v>
      </c>
      <c r="H10531" t="s">
        <v>14</v>
      </c>
      <c r="I10531" t="s">
        <v>13</v>
      </c>
      <c r="J10531" t="s">
        <v>15</v>
      </c>
      <c r="K10531" t="s">
        <v>43</v>
      </c>
      <c r="L10531">
        <v>1</v>
      </c>
      <c r="M10531">
        <v>1008</v>
      </c>
      <c r="O10531" t="s">
        <v>28</v>
      </c>
      <c r="R10531" t="s">
        <v>45</v>
      </c>
      <c r="S10531" s="49" t="str">
        <f t="shared" si="1313"/>
        <v>Cash</v>
      </c>
      <c r="T10531" s="3">
        <v>0</v>
      </c>
      <c r="U10531" s="2">
        <v>5.4450000000000003</v>
      </c>
      <c r="V10531" s="2">
        <v>2.12</v>
      </c>
      <c r="W10531" s="54">
        <f>_xlfn.XLOOKUP(M10531,Market!A:A,Market!F:F,0)</f>
        <v>8.8999999999999996E-2</v>
      </c>
      <c r="X10531" s="55">
        <f t="shared" si="1314"/>
        <v>0</v>
      </c>
      <c r="Y10531" s="55">
        <f t="shared" si="1315"/>
        <v>3.3250000000000002</v>
      </c>
      <c r="Z10531" s="54">
        <f t="shared" si="1316"/>
        <v>0.61065197428833795</v>
      </c>
      <c r="AA10531" s="49" t="str">
        <f t="shared" ca="1" si="1317"/>
        <v>Y</v>
      </c>
      <c r="AB10531" s="49">
        <f t="shared" ca="1" si="1318"/>
        <v>6</v>
      </c>
      <c r="AC10531" s="49" t="str">
        <f t="shared" ca="1" si="1319"/>
        <v>Y</v>
      </c>
    </row>
    <row r="10532" spans="1:29" x14ac:dyDescent="0.25">
      <c r="A10532">
        <v>12251</v>
      </c>
      <c r="B10532" s="9">
        <v>43204</v>
      </c>
      <c r="C10532" s="50" t="str">
        <f t="shared" si="1312"/>
        <v>N</v>
      </c>
      <c r="D10532" s="52">
        <f>_xlfn.XLOOKUP(B10532,Cal_Date!B:B,Cal_Date!A:A,0)</f>
        <v>2</v>
      </c>
      <c r="E10532">
        <v>2018</v>
      </c>
      <c r="F10532" t="s">
        <v>126</v>
      </c>
      <c r="G10532" t="s">
        <v>130</v>
      </c>
      <c r="H10532" t="s">
        <v>14</v>
      </c>
      <c r="I10532" t="s">
        <v>13</v>
      </c>
      <c r="J10532" t="s">
        <v>15</v>
      </c>
      <c r="K10532" t="s">
        <v>43</v>
      </c>
      <c r="L10532">
        <v>2</v>
      </c>
      <c r="M10532">
        <v>1000</v>
      </c>
      <c r="O10532" t="s">
        <v>25</v>
      </c>
      <c r="R10532" t="s">
        <v>45</v>
      </c>
      <c r="S10532" s="49" t="str">
        <f t="shared" si="1313"/>
        <v>Cash</v>
      </c>
      <c r="T10532" s="3">
        <v>0</v>
      </c>
      <c r="U10532" s="2">
        <v>10.8</v>
      </c>
      <c r="V10532" s="2">
        <v>4.24</v>
      </c>
      <c r="W10532" s="54">
        <f>_xlfn.XLOOKUP(M10532,Market!A:A,Market!F:F,0)</f>
        <v>0.08</v>
      </c>
      <c r="X10532" s="55">
        <f t="shared" si="1314"/>
        <v>0</v>
      </c>
      <c r="Y10532" s="55">
        <f t="shared" si="1315"/>
        <v>6.5600000000000005</v>
      </c>
      <c r="Z10532" s="54">
        <f t="shared" si="1316"/>
        <v>0.6074074074074074</v>
      </c>
      <c r="AA10532" s="49" t="str">
        <f t="shared" ca="1" si="1317"/>
        <v>Y</v>
      </c>
      <c r="AB10532" s="49">
        <f t="shared" ca="1" si="1318"/>
        <v>6</v>
      </c>
      <c r="AC10532" s="49" t="str">
        <f t="shared" ca="1" si="1319"/>
        <v>Y</v>
      </c>
    </row>
    <row r="10533" spans="1:29" x14ac:dyDescent="0.25">
      <c r="A10533">
        <v>12252</v>
      </c>
      <c r="B10533" s="9">
        <v>43204</v>
      </c>
      <c r="C10533" s="50" t="str">
        <f t="shared" si="1312"/>
        <v>N</v>
      </c>
      <c r="D10533" s="52">
        <f>_xlfn.XLOOKUP(B10533,Cal_Date!B:B,Cal_Date!A:A,0)</f>
        <v>2</v>
      </c>
      <c r="E10533">
        <v>2018</v>
      </c>
      <c r="F10533" t="s">
        <v>126</v>
      </c>
      <c r="G10533" t="s">
        <v>130</v>
      </c>
      <c r="H10533" t="s">
        <v>14</v>
      </c>
      <c r="I10533" t="s">
        <v>13</v>
      </c>
      <c r="J10533" t="s">
        <v>15</v>
      </c>
      <c r="K10533" t="s">
        <v>43</v>
      </c>
      <c r="L10533">
        <v>1</v>
      </c>
      <c r="M10533">
        <v>1000</v>
      </c>
      <c r="O10533" t="s">
        <v>25</v>
      </c>
      <c r="R10533" t="s">
        <v>45</v>
      </c>
      <c r="S10533" s="49" t="str">
        <f t="shared" si="1313"/>
        <v>Cash</v>
      </c>
      <c r="T10533" s="3">
        <v>0</v>
      </c>
      <c r="U10533" s="2">
        <v>5.4</v>
      </c>
      <c r="V10533" s="2">
        <v>2.12</v>
      </c>
      <c r="W10533" s="54">
        <f>_xlfn.XLOOKUP(M10533,Market!A:A,Market!F:F,0)</f>
        <v>0.08</v>
      </c>
      <c r="X10533" s="55">
        <f t="shared" si="1314"/>
        <v>0</v>
      </c>
      <c r="Y10533" s="55">
        <f t="shared" si="1315"/>
        <v>3.2800000000000002</v>
      </c>
      <c r="Z10533" s="54">
        <f t="shared" si="1316"/>
        <v>0.6074074074074074</v>
      </c>
      <c r="AA10533" s="49" t="str">
        <f t="shared" ca="1" si="1317"/>
        <v>Y</v>
      </c>
      <c r="AB10533" s="49">
        <f t="shared" ca="1" si="1318"/>
        <v>6</v>
      </c>
      <c r="AC10533" s="49" t="str">
        <f t="shared" ca="1" si="1319"/>
        <v>Y</v>
      </c>
    </row>
    <row r="10534" spans="1:29" x14ac:dyDescent="0.25">
      <c r="A10534">
        <v>12253</v>
      </c>
      <c r="B10534" s="9">
        <v>43204</v>
      </c>
      <c r="C10534" s="50" t="str">
        <f t="shared" si="1312"/>
        <v>N</v>
      </c>
      <c r="D10534" s="52">
        <f>_xlfn.XLOOKUP(B10534,Cal_Date!B:B,Cal_Date!A:A,0)</f>
        <v>2</v>
      </c>
      <c r="E10534">
        <v>2018</v>
      </c>
      <c r="F10534" t="s">
        <v>126</v>
      </c>
      <c r="G10534" t="s">
        <v>130</v>
      </c>
      <c r="H10534" t="s">
        <v>48</v>
      </c>
      <c r="I10534" t="s">
        <v>18</v>
      </c>
      <c r="J10534" t="s">
        <v>10</v>
      </c>
      <c r="K10534" t="s">
        <v>43</v>
      </c>
      <c r="L10534">
        <v>2</v>
      </c>
      <c r="M10534">
        <v>1000</v>
      </c>
      <c r="O10534" t="s">
        <v>25</v>
      </c>
      <c r="R10534" t="s">
        <v>44</v>
      </c>
      <c r="S10534" s="49" t="str">
        <f t="shared" si="1313"/>
        <v>Card</v>
      </c>
      <c r="T10534" s="3">
        <v>0.03</v>
      </c>
      <c r="U10534" s="2">
        <v>15.120000000000001</v>
      </c>
      <c r="V10534" s="2">
        <v>2.92</v>
      </c>
      <c r="W10534" s="54">
        <f>_xlfn.XLOOKUP(M10534,Market!A:A,Market!F:F,0)</f>
        <v>0.08</v>
      </c>
      <c r="X10534" s="55">
        <f t="shared" si="1314"/>
        <v>0.4536</v>
      </c>
      <c r="Y10534" s="55">
        <f t="shared" si="1315"/>
        <v>12.200000000000001</v>
      </c>
      <c r="Z10534" s="54">
        <f t="shared" si="1316"/>
        <v>0.80687830687830686</v>
      </c>
      <c r="AA10534" s="49" t="str">
        <f t="shared" ca="1" si="1317"/>
        <v>Y</v>
      </c>
      <c r="AB10534" s="49">
        <f t="shared" ca="1" si="1318"/>
        <v>6</v>
      </c>
      <c r="AC10534" s="49" t="str">
        <f t="shared" ca="1" si="1319"/>
        <v>Y</v>
      </c>
    </row>
    <row r="10535" spans="1:29" x14ac:dyDescent="0.25">
      <c r="A10535">
        <v>12254</v>
      </c>
      <c r="B10535" s="9">
        <v>43204</v>
      </c>
      <c r="C10535" s="50" t="str">
        <f t="shared" si="1312"/>
        <v>N</v>
      </c>
      <c r="D10535" s="52">
        <f>_xlfn.XLOOKUP(B10535,Cal_Date!B:B,Cal_Date!A:A,0)</f>
        <v>2</v>
      </c>
      <c r="E10535">
        <v>2018</v>
      </c>
      <c r="F10535" t="s">
        <v>126</v>
      </c>
      <c r="G10535" t="s">
        <v>130</v>
      </c>
      <c r="H10535" t="s">
        <v>11</v>
      </c>
      <c r="I10535" t="s">
        <v>11</v>
      </c>
      <c r="J10535" t="s">
        <v>15</v>
      </c>
      <c r="K10535" t="s">
        <v>42</v>
      </c>
      <c r="L10535">
        <v>1</v>
      </c>
      <c r="M10535">
        <v>1001</v>
      </c>
      <c r="O10535" t="s">
        <v>25</v>
      </c>
      <c r="R10535" t="s">
        <v>44</v>
      </c>
      <c r="S10535" s="49" t="str">
        <f t="shared" si="1313"/>
        <v>Card</v>
      </c>
      <c r="T10535" s="3">
        <v>0.03</v>
      </c>
      <c r="U10535" s="2">
        <v>2.6500000000000004</v>
      </c>
      <c r="V10535" s="2">
        <v>0.87</v>
      </c>
      <c r="W10535" s="54">
        <f>_xlfn.XLOOKUP(M10535,Market!A:A,Market!F:F,0)</f>
        <v>0.06</v>
      </c>
      <c r="X10535" s="55">
        <f t="shared" si="1314"/>
        <v>7.9500000000000001E-2</v>
      </c>
      <c r="Y10535" s="55">
        <f t="shared" si="1315"/>
        <v>1.7800000000000002</v>
      </c>
      <c r="Z10535" s="54">
        <f t="shared" si="1316"/>
        <v>0.67169811320754713</v>
      </c>
      <c r="AA10535" s="49" t="str">
        <f t="shared" ca="1" si="1317"/>
        <v>Y</v>
      </c>
      <c r="AB10535" s="49">
        <f t="shared" ca="1" si="1318"/>
        <v>6</v>
      </c>
      <c r="AC10535" s="49" t="str">
        <f t="shared" ca="1" si="1319"/>
        <v>Y</v>
      </c>
    </row>
    <row r="10536" spans="1:29" x14ac:dyDescent="0.25">
      <c r="A10536">
        <v>12255</v>
      </c>
      <c r="B10536" s="9">
        <v>43204</v>
      </c>
      <c r="C10536" s="50" t="str">
        <f t="shared" si="1312"/>
        <v>N</v>
      </c>
      <c r="D10536" s="52">
        <f>_xlfn.XLOOKUP(B10536,Cal_Date!B:B,Cal_Date!A:A,0)</f>
        <v>2</v>
      </c>
      <c r="E10536">
        <v>2018</v>
      </c>
      <c r="F10536" t="s">
        <v>126</v>
      </c>
      <c r="G10536" t="s">
        <v>130</v>
      </c>
      <c r="H10536" t="s">
        <v>11</v>
      </c>
      <c r="I10536" t="s">
        <v>11</v>
      </c>
      <c r="J10536" t="s">
        <v>15</v>
      </c>
      <c r="K10536" t="s">
        <v>42</v>
      </c>
      <c r="L10536">
        <v>1</v>
      </c>
      <c r="M10536">
        <v>1000</v>
      </c>
      <c r="O10536" t="s">
        <v>25</v>
      </c>
      <c r="R10536" t="s">
        <v>45</v>
      </c>
      <c r="S10536" s="49" t="str">
        <f t="shared" si="1313"/>
        <v>Cash</v>
      </c>
      <c r="T10536" s="3">
        <v>0</v>
      </c>
      <c r="U10536" s="2">
        <v>2.7</v>
      </c>
      <c r="V10536" s="2">
        <v>0.87</v>
      </c>
      <c r="W10536" s="54">
        <f>_xlfn.XLOOKUP(M10536,Market!A:A,Market!F:F,0)</f>
        <v>0.08</v>
      </c>
      <c r="X10536" s="55">
        <f t="shared" si="1314"/>
        <v>0</v>
      </c>
      <c r="Y10536" s="55">
        <f t="shared" si="1315"/>
        <v>1.83</v>
      </c>
      <c r="Z10536" s="54">
        <f t="shared" si="1316"/>
        <v>0.67777777777777781</v>
      </c>
      <c r="AA10536" s="49" t="str">
        <f t="shared" ca="1" si="1317"/>
        <v>Y</v>
      </c>
      <c r="AB10536" s="49">
        <f t="shared" ca="1" si="1318"/>
        <v>6</v>
      </c>
      <c r="AC10536" s="49" t="str">
        <f t="shared" ca="1" si="1319"/>
        <v>Y</v>
      </c>
    </row>
    <row r="10537" spans="1:29" x14ac:dyDescent="0.25">
      <c r="A10537">
        <v>12256</v>
      </c>
      <c r="B10537" s="9">
        <v>43204</v>
      </c>
      <c r="C10537" s="50" t="str">
        <f t="shared" si="1312"/>
        <v>N</v>
      </c>
      <c r="D10537" s="52">
        <f>_xlfn.XLOOKUP(B10537,Cal_Date!B:B,Cal_Date!A:A,0)</f>
        <v>2</v>
      </c>
      <c r="E10537">
        <v>2018</v>
      </c>
      <c r="F10537" t="s">
        <v>126</v>
      </c>
      <c r="G10537" t="s">
        <v>130</v>
      </c>
      <c r="H10537" t="s">
        <v>11</v>
      </c>
      <c r="I10537" t="s">
        <v>11</v>
      </c>
      <c r="J10537" t="s">
        <v>15</v>
      </c>
      <c r="K10537" t="s">
        <v>42</v>
      </c>
      <c r="L10537">
        <v>1</v>
      </c>
      <c r="M10537">
        <v>1000</v>
      </c>
      <c r="O10537" t="s">
        <v>25</v>
      </c>
      <c r="R10537" t="s">
        <v>45</v>
      </c>
      <c r="S10537" s="49" t="str">
        <f t="shared" si="1313"/>
        <v>Cash</v>
      </c>
      <c r="T10537" s="3">
        <v>0</v>
      </c>
      <c r="U10537" s="2">
        <v>2.7</v>
      </c>
      <c r="V10537" s="2">
        <v>0.87</v>
      </c>
      <c r="W10537" s="54">
        <f>_xlfn.XLOOKUP(M10537,Market!A:A,Market!F:F,0)</f>
        <v>0.08</v>
      </c>
      <c r="X10537" s="55">
        <f t="shared" si="1314"/>
        <v>0</v>
      </c>
      <c r="Y10537" s="55">
        <f t="shared" si="1315"/>
        <v>1.83</v>
      </c>
      <c r="Z10537" s="54">
        <f t="shared" si="1316"/>
        <v>0.67777777777777781</v>
      </c>
      <c r="AA10537" s="49" t="str">
        <f t="shared" ca="1" si="1317"/>
        <v>Y</v>
      </c>
      <c r="AB10537" s="49">
        <f t="shared" ca="1" si="1318"/>
        <v>6</v>
      </c>
      <c r="AC10537" s="49" t="str">
        <f t="shared" ca="1" si="1319"/>
        <v>Y</v>
      </c>
    </row>
    <row r="10538" spans="1:29" x14ac:dyDescent="0.25">
      <c r="A10538">
        <v>12257</v>
      </c>
      <c r="B10538" s="9">
        <v>43204</v>
      </c>
      <c r="C10538" s="50" t="str">
        <f t="shared" si="1312"/>
        <v>N</v>
      </c>
      <c r="D10538" s="52">
        <f>_xlfn.XLOOKUP(B10538,Cal_Date!B:B,Cal_Date!A:A,0)</f>
        <v>2</v>
      </c>
      <c r="E10538">
        <v>2018</v>
      </c>
      <c r="F10538" t="s">
        <v>126</v>
      </c>
      <c r="G10538" t="s">
        <v>130</v>
      </c>
      <c r="H10538" t="s">
        <v>48</v>
      </c>
      <c r="I10538" t="s">
        <v>18</v>
      </c>
      <c r="J10538" t="s">
        <v>10</v>
      </c>
      <c r="K10538" t="s">
        <v>43</v>
      </c>
      <c r="L10538">
        <v>1</v>
      </c>
      <c r="M10538">
        <v>1004</v>
      </c>
      <c r="O10538" t="s">
        <v>28</v>
      </c>
      <c r="R10538" t="s">
        <v>45</v>
      </c>
      <c r="S10538" s="49" t="str">
        <f t="shared" si="1313"/>
        <v>Cash</v>
      </c>
      <c r="T10538" s="3">
        <v>0</v>
      </c>
      <c r="U10538" s="2">
        <v>7.42</v>
      </c>
      <c r="V10538" s="2">
        <v>1.46</v>
      </c>
      <c r="W10538" s="54">
        <f>_xlfn.XLOOKUP(M10538,Market!A:A,Market!F:F,0)</f>
        <v>0.06</v>
      </c>
      <c r="X10538" s="55">
        <f t="shared" si="1314"/>
        <v>0</v>
      </c>
      <c r="Y10538" s="55">
        <f t="shared" si="1315"/>
        <v>5.96</v>
      </c>
      <c r="Z10538" s="54">
        <f t="shared" si="1316"/>
        <v>0.80323450134770891</v>
      </c>
      <c r="AA10538" s="49" t="str">
        <f t="shared" ca="1" si="1317"/>
        <v>Y</v>
      </c>
      <c r="AB10538" s="49">
        <f t="shared" ca="1" si="1318"/>
        <v>6</v>
      </c>
      <c r="AC10538" s="49" t="str">
        <f t="shared" ca="1" si="1319"/>
        <v>Y</v>
      </c>
    </row>
    <row r="10539" spans="1:29" x14ac:dyDescent="0.25">
      <c r="A10539">
        <v>12258</v>
      </c>
      <c r="B10539" s="9">
        <v>43204</v>
      </c>
      <c r="C10539" s="50" t="str">
        <f t="shared" si="1312"/>
        <v>N</v>
      </c>
      <c r="D10539" s="52">
        <f>_xlfn.XLOOKUP(B10539,Cal_Date!B:B,Cal_Date!A:A,0)</f>
        <v>2</v>
      </c>
      <c r="E10539">
        <v>2018</v>
      </c>
      <c r="F10539" t="s">
        <v>126</v>
      </c>
      <c r="G10539" t="s">
        <v>130</v>
      </c>
      <c r="H10539" t="s">
        <v>11</v>
      </c>
      <c r="I10539" t="s">
        <v>11</v>
      </c>
      <c r="J10539" t="s">
        <v>15</v>
      </c>
      <c r="K10539" t="s">
        <v>42</v>
      </c>
      <c r="L10539">
        <v>2</v>
      </c>
      <c r="M10539">
        <v>1005</v>
      </c>
      <c r="O10539" t="s">
        <v>25</v>
      </c>
      <c r="R10539" t="s">
        <v>47</v>
      </c>
      <c r="S10539" s="49" t="str">
        <f t="shared" si="1313"/>
        <v>Card</v>
      </c>
      <c r="T10539" s="3">
        <v>3.5000000000000003E-2</v>
      </c>
      <c r="U10539" s="2">
        <v>5.4450000000000003</v>
      </c>
      <c r="V10539" s="2">
        <v>1.74</v>
      </c>
      <c r="W10539" s="54">
        <f>_xlfn.XLOOKUP(M10539,Market!A:A,Market!F:F,0)</f>
        <v>8.8999999999999996E-2</v>
      </c>
      <c r="X10539" s="55">
        <f t="shared" si="1314"/>
        <v>0.19057500000000002</v>
      </c>
      <c r="Y10539" s="55">
        <f t="shared" si="1315"/>
        <v>3.7050000000000001</v>
      </c>
      <c r="Z10539" s="54">
        <f t="shared" si="1316"/>
        <v>0.68044077134986225</v>
      </c>
      <c r="AA10539" s="49" t="str">
        <f t="shared" ca="1" si="1317"/>
        <v>Y</v>
      </c>
      <c r="AB10539" s="49">
        <f t="shared" ca="1" si="1318"/>
        <v>6</v>
      </c>
      <c r="AC10539" s="49" t="str">
        <f t="shared" ca="1" si="1319"/>
        <v>Y</v>
      </c>
    </row>
    <row r="10540" spans="1:29" x14ac:dyDescent="0.25">
      <c r="A10540">
        <v>12259</v>
      </c>
      <c r="B10540" s="9">
        <v>43204</v>
      </c>
      <c r="C10540" s="50" t="str">
        <f t="shared" si="1312"/>
        <v>N</v>
      </c>
      <c r="D10540" s="52">
        <f>_xlfn.XLOOKUP(B10540,Cal_Date!B:B,Cal_Date!A:A,0)</f>
        <v>2</v>
      </c>
      <c r="E10540">
        <v>2018</v>
      </c>
      <c r="F10540" t="s">
        <v>126</v>
      </c>
      <c r="G10540" t="s">
        <v>130</v>
      </c>
      <c r="H10540" t="s">
        <v>11</v>
      </c>
      <c r="I10540" t="s">
        <v>11</v>
      </c>
      <c r="J10540" t="s">
        <v>15</v>
      </c>
      <c r="K10540" t="s">
        <v>42</v>
      </c>
      <c r="L10540">
        <v>1</v>
      </c>
      <c r="M10540">
        <v>1000</v>
      </c>
      <c r="O10540" t="s">
        <v>25</v>
      </c>
      <c r="R10540" t="s">
        <v>44</v>
      </c>
      <c r="S10540" s="49" t="str">
        <f t="shared" si="1313"/>
        <v>Card</v>
      </c>
      <c r="T10540" s="3">
        <v>0.03</v>
      </c>
      <c r="U10540" s="2">
        <v>2.7</v>
      </c>
      <c r="V10540" s="2">
        <v>0.87</v>
      </c>
      <c r="W10540" s="54">
        <f>_xlfn.XLOOKUP(M10540,Market!A:A,Market!F:F,0)</f>
        <v>0.08</v>
      </c>
      <c r="X10540" s="55">
        <f t="shared" si="1314"/>
        <v>8.1000000000000003E-2</v>
      </c>
      <c r="Y10540" s="55">
        <f t="shared" si="1315"/>
        <v>1.83</v>
      </c>
      <c r="Z10540" s="54">
        <f t="shared" si="1316"/>
        <v>0.67777777777777781</v>
      </c>
      <c r="AA10540" s="49" t="str">
        <f t="shared" ca="1" si="1317"/>
        <v>Y</v>
      </c>
      <c r="AB10540" s="49">
        <f t="shared" ca="1" si="1318"/>
        <v>6</v>
      </c>
      <c r="AC10540" s="49" t="str">
        <f t="shared" ca="1" si="1319"/>
        <v>Y</v>
      </c>
    </row>
    <row r="10541" spans="1:29" x14ac:dyDescent="0.25">
      <c r="A10541">
        <v>12260</v>
      </c>
      <c r="B10541" s="9">
        <v>43204</v>
      </c>
      <c r="C10541" s="50" t="str">
        <f t="shared" si="1312"/>
        <v>N</v>
      </c>
      <c r="D10541" s="52">
        <f>_xlfn.XLOOKUP(B10541,Cal_Date!B:B,Cal_Date!A:A,0)</f>
        <v>2</v>
      </c>
      <c r="E10541">
        <v>2018</v>
      </c>
      <c r="F10541" t="s">
        <v>126</v>
      </c>
      <c r="G10541" t="s">
        <v>130</v>
      </c>
      <c r="H10541" t="s">
        <v>11</v>
      </c>
      <c r="I10541" t="s">
        <v>11</v>
      </c>
      <c r="J10541" t="s">
        <v>15</v>
      </c>
      <c r="K10541" t="s">
        <v>42</v>
      </c>
      <c r="L10541">
        <v>1</v>
      </c>
      <c r="M10541">
        <v>1006</v>
      </c>
      <c r="O10541" t="s">
        <v>28</v>
      </c>
      <c r="R10541" t="s">
        <v>47</v>
      </c>
      <c r="S10541" s="49" t="str">
        <f t="shared" si="1313"/>
        <v>Card</v>
      </c>
      <c r="T10541" s="3">
        <v>3.5000000000000003E-2</v>
      </c>
      <c r="U10541" s="2">
        <v>2.7225000000000001</v>
      </c>
      <c r="V10541" s="2">
        <v>0.87</v>
      </c>
      <c r="W10541" s="54">
        <f>_xlfn.XLOOKUP(M10541,Market!A:A,Market!F:F,0)</f>
        <v>8.8999999999999996E-2</v>
      </c>
      <c r="X10541" s="55">
        <f t="shared" si="1314"/>
        <v>9.5287500000000011E-2</v>
      </c>
      <c r="Y10541" s="55">
        <f t="shared" si="1315"/>
        <v>1.8525</v>
      </c>
      <c r="Z10541" s="54">
        <f t="shared" si="1316"/>
        <v>0.68044077134986225</v>
      </c>
      <c r="AA10541" s="49" t="str">
        <f t="shared" ca="1" si="1317"/>
        <v>Y</v>
      </c>
      <c r="AB10541" s="49">
        <f t="shared" ca="1" si="1318"/>
        <v>6</v>
      </c>
      <c r="AC10541" s="49" t="str">
        <f t="shared" ca="1" si="1319"/>
        <v>Y</v>
      </c>
    </row>
    <row r="10542" spans="1:29" x14ac:dyDescent="0.25">
      <c r="A10542">
        <v>12261</v>
      </c>
      <c r="B10542" s="9">
        <v>43204</v>
      </c>
      <c r="C10542" s="50" t="str">
        <f t="shared" si="1312"/>
        <v>N</v>
      </c>
      <c r="D10542" s="52">
        <f>_xlfn.XLOOKUP(B10542,Cal_Date!B:B,Cal_Date!A:A,0)</f>
        <v>2</v>
      </c>
      <c r="E10542">
        <v>2018</v>
      </c>
      <c r="F10542" t="s">
        <v>126</v>
      </c>
      <c r="G10542" t="s">
        <v>130</v>
      </c>
      <c r="H10542" t="s">
        <v>48</v>
      </c>
      <c r="I10542" t="s">
        <v>18</v>
      </c>
      <c r="J10542" t="s">
        <v>10</v>
      </c>
      <c r="K10542" t="s">
        <v>43</v>
      </c>
      <c r="L10542">
        <v>1</v>
      </c>
      <c r="M10542">
        <v>1000</v>
      </c>
      <c r="O10542" t="s">
        <v>25</v>
      </c>
      <c r="R10542" t="s">
        <v>47</v>
      </c>
      <c r="S10542" s="49" t="str">
        <f t="shared" si="1313"/>
        <v>Card</v>
      </c>
      <c r="T10542" s="3">
        <v>3.5000000000000003E-2</v>
      </c>
      <c r="U10542" s="2">
        <v>7.5600000000000005</v>
      </c>
      <c r="V10542" s="2">
        <v>1.46</v>
      </c>
      <c r="W10542" s="54">
        <f>_xlfn.XLOOKUP(M10542,Market!A:A,Market!F:F,0)</f>
        <v>0.08</v>
      </c>
      <c r="X10542" s="55">
        <f t="shared" si="1314"/>
        <v>0.26460000000000006</v>
      </c>
      <c r="Y10542" s="55">
        <f t="shared" si="1315"/>
        <v>6.1000000000000005</v>
      </c>
      <c r="Z10542" s="54">
        <f t="shared" si="1316"/>
        <v>0.80687830687830686</v>
      </c>
      <c r="AA10542" s="49" t="str">
        <f t="shared" ca="1" si="1317"/>
        <v>Y</v>
      </c>
      <c r="AB10542" s="49">
        <f t="shared" ca="1" si="1318"/>
        <v>6</v>
      </c>
      <c r="AC10542" s="49" t="str">
        <f t="shared" ca="1" si="1319"/>
        <v>Y</v>
      </c>
    </row>
    <row r="10543" spans="1:29" x14ac:dyDescent="0.25">
      <c r="A10543">
        <v>12262</v>
      </c>
      <c r="B10543" s="9">
        <v>43204</v>
      </c>
      <c r="C10543" s="50" t="str">
        <f t="shared" si="1312"/>
        <v>N</v>
      </c>
      <c r="D10543" s="52">
        <f>_xlfn.XLOOKUP(B10543,Cal_Date!B:B,Cal_Date!A:A,0)</f>
        <v>2</v>
      </c>
      <c r="E10543">
        <v>2018</v>
      </c>
      <c r="F10543" t="s">
        <v>126</v>
      </c>
      <c r="G10543" t="s">
        <v>130</v>
      </c>
      <c r="H10543" t="s">
        <v>48</v>
      </c>
      <c r="I10543" t="s">
        <v>18</v>
      </c>
      <c r="J10543" t="s">
        <v>10</v>
      </c>
      <c r="K10543" t="s">
        <v>43</v>
      </c>
      <c r="L10543">
        <v>1</v>
      </c>
      <c r="M10543">
        <v>1001</v>
      </c>
      <c r="O10543" t="s">
        <v>25</v>
      </c>
      <c r="R10543" t="s">
        <v>44</v>
      </c>
      <c r="S10543" s="49" t="str">
        <f t="shared" si="1313"/>
        <v>Card</v>
      </c>
      <c r="T10543" s="3">
        <v>0.03</v>
      </c>
      <c r="U10543" s="2">
        <v>7.42</v>
      </c>
      <c r="V10543" s="2">
        <v>1.46</v>
      </c>
      <c r="W10543" s="54">
        <f>_xlfn.XLOOKUP(M10543,Market!A:A,Market!F:F,0)</f>
        <v>0.06</v>
      </c>
      <c r="X10543" s="55">
        <f t="shared" si="1314"/>
        <v>0.22259999999999999</v>
      </c>
      <c r="Y10543" s="55">
        <f t="shared" si="1315"/>
        <v>5.96</v>
      </c>
      <c r="Z10543" s="54">
        <f t="shared" si="1316"/>
        <v>0.80323450134770891</v>
      </c>
      <c r="AA10543" s="49" t="str">
        <f t="shared" ca="1" si="1317"/>
        <v>Y</v>
      </c>
      <c r="AB10543" s="49">
        <f t="shared" ca="1" si="1318"/>
        <v>6</v>
      </c>
      <c r="AC10543" s="49" t="str">
        <f t="shared" ca="1" si="1319"/>
        <v>Y</v>
      </c>
    </row>
    <row r="10544" spans="1:29" x14ac:dyDescent="0.25">
      <c r="A10544">
        <v>12263</v>
      </c>
      <c r="B10544" s="9">
        <v>43204</v>
      </c>
      <c r="C10544" s="50" t="str">
        <f t="shared" si="1312"/>
        <v>N</v>
      </c>
      <c r="D10544" s="52">
        <f>_xlfn.XLOOKUP(B10544,Cal_Date!B:B,Cal_Date!A:A,0)</f>
        <v>2</v>
      </c>
      <c r="E10544">
        <v>2018</v>
      </c>
      <c r="F10544" t="s">
        <v>126</v>
      </c>
      <c r="G10544" t="s">
        <v>130</v>
      </c>
      <c r="H10544" t="s">
        <v>11</v>
      </c>
      <c r="I10544" t="s">
        <v>11</v>
      </c>
      <c r="J10544" t="s">
        <v>15</v>
      </c>
      <c r="K10544" t="s">
        <v>42</v>
      </c>
      <c r="L10544">
        <v>1</v>
      </c>
      <c r="M10544">
        <v>1008</v>
      </c>
      <c r="O10544" t="s">
        <v>28</v>
      </c>
      <c r="R10544" t="s">
        <v>44</v>
      </c>
      <c r="S10544" s="49" t="str">
        <f t="shared" si="1313"/>
        <v>Card</v>
      </c>
      <c r="T10544" s="3">
        <v>0.03</v>
      </c>
      <c r="U10544" s="2">
        <v>2.7225000000000001</v>
      </c>
      <c r="V10544" s="2">
        <v>0.87</v>
      </c>
      <c r="W10544" s="54">
        <f>_xlfn.XLOOKUP(M10544,Market!A:A,Market!F:F,0)</f>
        <v>8.8999999999999996E-2</v>
      </c>
      <c r="X10544" s="55">
        <f t="shared" si="1314"/>
        <v>8.1674999999999998E-2</v>
      </c>
      <c r="Y10544" s="55">
        <f t="shared" si="1315"/>
        <v>1.8525</v>
      </c>
      <c r="Z10544" s="54">
        <f t="shared" si="1316"/>
        <v>0.68044077134986225</v>
      </c>
      <c r="AA10544" s="49" t="str">
        <f t="shared" ca="1" si="1317"/>
        <v>Y</v>
      </c>
      <c r="AB10544" s="49">
        <f t="shared" ca="1" si="1318"/>
        <v>6</v>
      </c>
      <c r="AC10544" s="49" t="str">
        <f t="shared" ca="1" si="1319"/>
        <v>Y</v>
      </c>
    </row>
    <row r="10545" spans="1:29" x14ac:dyDescent="0.25">
      <c r="A10545">
        <v>12264</v>
      </c>
      <c r="B10545" s="9">
        <v>43204</v>
      </c>
      <c r="C10545" s="50" t="str">
        <f t="shared" si="1312"/>
        <v>N</v>
      </c>
      <c r="D10545" s="52">
        <f>_xlfn.XLOOKUP(B10545,Cal_Date!B:B,Cal_Date!A:A,0)</f>
        <v>2</v>
      </c>
      <c r="E10545">
        <v>2018</v>
      </c>
      <c r="F10545" t="s">
        <v>126</v>
      </c>
      <c r="G10545" t="s">
        <v>130</v>
      </c>
      <c r="H10545" t="s">
        <v>48</v>
      </c>
      <c r="I10545" t="s">
        <v>18</v>
      </c>
      <c r="J10545" t="s">
        <v>10</v>
      </c>
      <c r="K10545" t="s">
        <v>43</v>
      </c>
      <c r="L10545">
        <v>2</v>
      </c>
      <c r="M10545">
        <v>1009</v>
      </c>
      <c r="O10545" t="s">
        <v>28</v>
      </c>
      <c r="R10545" t="s">
        <v>45</v>
      </c>
      <c r="S10545" s="49" t="str">
        <f t="shared" si="1313"/>
        <v>Cash</v>
      </c>
      <c r="T10545" s="3">
        <v>0</v>
      </c>
      <c r="U10545" s="2">
        <v>15.245999999999999</v>
      </c>
      <c r="V10545" s="2">
        <v>2.92</v>
      </c>
      <c r="W10545" s="54">
        <f>_xlfn.XLOOKUP(M10545,Market!A:A,Market!F:F,0)</f>
        <v>8.8999999999999996E-2</v>
      </c>
      <c r="X10545" s="55">
        <f t="shared" si="1314"/>
        <v>0</v>
      </c>
      <c r="Y10545" s="55">
        <f t="shared" si="1315"/>
        <v>12.325999999999999</v>
      </c>
      <c r="Z10545" s="54">
        <f t="shared" si="1316"/>
        <v>0.80847435392889933</v>
      </c>
      <c r="AA10545" s="49" t="str">
        <f t="shared" ca="1" si="1317"/>
        <v>Y</v>
      </c>
      <c r="AB10545" s="49">
        <f t="shared" ca="1" si="1318"/>
        <v>6</v>
      </c>
      <c r="AC10545" s="49" t="str">
        <f t="shared" ca="1" si="1319"/>
        <v>Y</v>
      </c>
    </row>
    <row r="10546" spans="1:29" x14ac:dyDescent="0.25">
      <c r="A10546">
        <v>12265</v>
      </c>
      <c r="B10546" s="9">
        <v>43204</v>
      </c>
      <c r="C10546" s="50" t="str">
        <f t="shared" si="1312"/>
        <v>N</v>
      </c>
      <c r="D10546" s="52">
        <f>_xlfn.XLOOKUP(B10546,Cal_Date!B:B,Cal_Date!A:A,0)</f>
        <v>2</v>
      </c>
      <c r="E10546">
        <v>2018</v>
      </c>
      <c r="F10546" t="s">
        <v>126</v>
      </c>
      <c r="G10546" t="s">
        <v>130</v>
      </c>
      <c r="H10546" t="s">
        <v>48</v>
      </c>
      <c r="I10546" t="s">
        <v>18</v>
      </c>
      <c r="J10546" t="s">
        <v>10</v>
      </c>
      <c r="K10546" t="s">
        <v>43</v>
      </c>
      <c r="L10546">
        <v>2</v>
      </c>
      <c r="M10546">
        <v>1001</v>
      </c>
      <c r="O10546" t="s">
        <v>25</v>
      </c>
      <c r="R10546" t="s">
        <v>45</v>
      </c>
      <c r="S10546" s="49" t="str">
        <f t="shared" si="1313"/>
        <v>Cash</v>
      </c>
      <c r="T10546" s="3">
        <v>0</v>
      </c>
      <c r="U10546" s="2">
        <v>14.84</v>
      </c>
      <c r="V10546" s="2">
        <v>2.92</v>
      </c>
      <c r="W10546" s="54">
        <f>_xlfn.XLOOKUP(M10546,Market!A:A,Market!F:F,0)</f>
        <v>0.06</v>
      </c>
      <c r="X10546" s="55">
        <f t="shared" si="1314"/>
        <v>0</v>
      </c>
      <c r="Y10546" s="55">
        <f t="shared" si="1315"/>
        <v>11.92</v>
      </c>
      <c r="Z10546" s="54">
        <f t="shared" si="1316"/>
        <v>0.80323450134770891</v>
      </c>
      <c r="AA10546" s="49" t="str">
        <f t="shared" ca="1" si="1317"/>
        <v>Y</v>
      </c>
      <c r="AB10546" s="49">
        <f t="shared" ca="1" si="1318"/>
        <v>6</v>
      </c>
      <c r="AC10546" s="49" t="str">
        <f t="shared" ca="1" si="1319"/>
        <v>Y</v>
      </c>
    </row>
    <row r="10547" spans="1:29" x14ac:dyDescent="0.25">
      <c r="A10547">
        <v>12266</v>
      </c>
      <c r="B10547" s="9">
        <v>43204</v>
      </c>
      <c r="C10547" s="50" t="str">
        <f t="shared" si="1312"/>
        <v>N</v>
      </c>
      <c r="D10547" s="52">
        <f>_xlfn.XLOOKUP(B10547,Cal_Date!B:B,Cal_Date!A:A,0)</f>
        <v>2</v>
      </c>
      <c r="E10547">
        <v>2018</v>
      </c>
      <c r="F10547" t="s">
        <v>126</v>
      </c>
      <c r="G10547" t="s">
        <v>130</v>
      </c>
      <c r="H10547" t="s">
        <v>11</v>
      </c>
      <c r="I10547" t="s">
        <v>11</v>
      </c>
      <c r="J10547" t="s">
        <v>15</v>
      </c>
      <c r="K10547" t="s">
        <v>42</v>
      </c>
      <c r="L10547">
        <v>1</v>
      </c>
      <c r="M10547">
        <v>1001</v>
      </c>
      <c r="O10547" t="s">
        <v>25</v>
      </c>
      <c r="R10547" t="s">
        <v>45</v>
      </c>
      <c r="S10547" s="49" t="str">
        <f t="shared" si="1313"/>
        <v>Cash</v>
      </c>
      <c r="T10547" s="3">
        <v>0</v>
      </c>
      <c r="U10547" s="2">
        <v>2.6500000000000004</v>
      </c>
      <c r="V10547" s="2">
        <v>0.87</v>
      </c>
      <c r="W10547" s="54">
        <f>_xlfn.XLOOKUP(M10547,Market!A:A,Market!F:F,0)</f>
        <v>0.06</v>
      </c>
      <c r="X10547" s="55">
        <f t="shared" si="1314"/>
        <v>0</v>
      </c>
      <c r="Y10547" s="55">
        <f t="shared" si="1315"/>
        <v>1.7800000000000002</v>
      </c>
      <c r="Z10547" s="54">
        <f t="shared" si="1316"/>
        <v>0.67169811320754713</v>
      </c>
      <c r="AA10547" s="49" t="str">
        <f t="shared" ca="1" si="1317"/>
        <v>Y</v>
      </c>
      <c r="AB10547" s="49">
        <f t="shared" ca="1" si="1318"/>
        <v>6</v>
      </c>
      <c r="AC10547" s="49" t="str">
        <f t="shared" ca="1" si="1319"/>
        <v>Y</v>
      </c>
    </row>
    <row r="10548" spans="1:29" x14ac:dyDescent="0.25">
      <c r="A10548">
        <v>12267</v>
      </c>
      <c r="B10548" s="9">
        <v>43204</v>
      </c>
      <c r="C10548" s="50" t="str">
        <f t="shared" si="1312"/>
        <v>N</v>
      </c>
      <c r="D10548" s="52">
        <f>_xlfn.XLOOKUP(B10548,Cal_Date!B:B,Cal_Date!A:A,0)</f>
        <v>2</v>
      </c>
      <c r="E10548">
        <v>2018</v>
      </c>
      <c r="F10548" t="s">
        <v>126</v>
      </c>
      <c r="G10548" t="s">
        <v>130</v>
      </c>
      <c r="H10548" t="s">
        <v>14</v>
      </c>
      <c r="I10548" t="s">
        <v>13</v>
      </c>
      <c r="J10548" t="s">
        <v>15</v>
      </c>
      <c r="K10548" t="s">
        <v>43</v>
      </c>
      <c r="L10548">
        <v>1</v>
      </c>
      <c r="M10548">
        <v>1001</v>
      </c>
      <c r="O10548" t="s">
        <v>25</v>
      </c>
      <c r="R10548" t="s">
        <v>44</v>
      </c>
      <c r="S10548" s="49" t="str">
        <f t="shared" si="1313"/>
        <v>Card</v>
      </c>
      <c r="T10548" s="3">
        <v>0.03</v>
      </c>
      <c r="U10548" s="2">
        <v>5.3000000000000007</v>
      </c>
      <c r="V10548" s="2">
        <v>2.12</v>
      </c>
      <c r="W10548" s="54">
        <f>_xlfn.XLOOKUP(M10548,Market!A:A,Market!F:F,0)</f>
        <v>0.06</v>
      </c>
      <c r="X10548" s="55">
        <f t="shared" si="1314"/>
        <v>0.159</v>
      </c>
      <c r="Y10548" s="55">
        <f t="shared" si="1315"/>
        <v>3.1800000000000006</v>
      </c>
      <c r="Z10548" s="54">
        <f t="shared" si="1316"/>
        <v>0.60000000000000009</v>
      </c>
      <c r="AA10548" s="49" t="str">
        <f t="shared" ca="1" si="1317"/>
        <v>Y</v>
      </c>
      <c r="AB10548" s="49">
        <f t="shared" ca="1" si="1318"/>
        <v>6</v>
      </c>
      <c r="AC10548" s="49" t="str">
        <f t="shared" ca="1" si="1319"/>
        <v>Y</v>
      </c>
    </row>
    <row r="10549" spans="1:29" x14ac:dyDescent="0.25">
      <c r="A10549">
        <v>12268</v>
      </c>
      <c r="B10549" s="9">
        <v>43204</v>
      </c>
      <c r="C10549" s="50" t="str">
        <f t="shared" si="1312"/>
        <v>N</v>
      </c>
      <c r="D10549" s="52">
        <f>_xlfn.XLOOKUP(B10549,Cal_Date!B:B,Cal_Date!A:A,0)</f>
        <v>2</v>
      </c>
      <c r="E10549">
        <v>2018</v>
      </c>
      <c r="F10549" t="s">
        <v>126</v>
      </c>
      <c r="G10549" t="s">
        <v>130</v>
      </c>
      <c r="H10549" t="s">
        <v>11</v>
      </c>
      <c r="I10549" t="s">
        <v>11</v>
      </c>
      <c r="J10549" t="s">
        <v>15</v>
      </c>
      <c r="K10549" t="s">
        <v>42</v>
      </c>
      <c r="L10549">
        <v>1</v>
      </c>
      <c r="M10549">
        <v>1002</v>
      </c>
      <c r="O10549" t="s">
        <v>28</v>
      </c>
      <c r="R10549" t="s">
        <v>45</v>
      </c>
      <c r="S10549" s="49" t="str">
        <f t="shared" si="1313"/>
        <v>Cash</v>
      </c>
      <c r="T10549" s="3">
        <v>0</v>
      </c>
      <c r="U10549" s="2">
        <v>2.6500000000000004</v>
      </c>
      <c r="V10549" s="2">
        <v>0.87</v>
      </c>
      <c r="W10549" s="54">
        <f>_xlfn.XLOOKUP(M10549,Market!A:A,Market!F:F,0)</f>
        <v>0.06</v>
      </c>
      <c r="X10549" s="55">
        <f t="shared" si="1314"/>
        <v>0</v>
      </c>
      <c r="Y10549" s="55">
        <f t="shared" si="1315"/>
        <v>1.7800000000000002</v>
      </c>
      <c r="Z10549" s="54">
        <f t="shared" si="1316"/>
        <v>0.67169811320754713</v>
      </c>
      <c r="AA10549" s="49" t="str">
        <f t="shared" ca="1" si="1317"/>
        <v>Y</v>
      </c>
      <c r="AB10549" s="49">
        <f t="shared" ca="1" si="1318"/>
        <v>6</v>
      </c>
      <c r="AC10549" s="49" t="str">
        <f t="shared" ca="1" si="1319"/>
        <v>Y</v>
      </c>
    </row>
    <row r="10550" spans="1:29" x14ac:dyDescent="0.25">
      <c r="A10550">
        <v>12269</v>
      </c>
      <c r="B10550" s="9">
        <v>43205</v>
      </c>
      <c r="C10550" s="50" t="str">
        <f t="shared" si="1312"/>
        <v>N</v>
      </c>
      <c r="D10550" s="52">
        <f>_xlfn.XLOOKUP(B10550,Cal_Date!B:B,Cal_Date!A:A,0)</f>
        <v>3</v>
      </c>
      <c r="E10550">
        <v>2018</v>
      </c>
      <c r="F10550" t="s">
        <v>127</v>
      </c>
      <c r="G10550" t="s">
        <v>130</v>
      </c>
      <c r="H10550" t="s">
        <v>11</v>
      </c>
      <c r="I10550" t="s">
        <v>11</v>
      </c>
      <c r="J10550" t="s">
        <v>15</v>
      </c>
      <c r="K10550" t="s">
        <v>42</v>
      </c>
      <c r="L10550">
        <v>2</v>
      </c>
      <c r="M10550">
        <v>1003</v>
      </c>
      <c r="O10550" t="s">
        <v>25</v>
      </c>
      <c r="R10550" t="s">
        <v>45</v>
      </c>
      <c r="S10550" s="49" t="str">
        <f t="shared" si="1313"/>
        <v>Cash</v>
      </c>
      <c r="T10550" s="3">
        <v>0</v>
      </c>
      <c r="U10550" s="2">
        <v>5.3000000000000007</v>
      </c>
      <c r="V10550" s="2">
        <v>1.74</v>
      </c>
      <c r="W10550" s="54">
        <f>_xlfn.XLOOKUP(M10550,Market!A:A,Market!F:F,0)</f>
        <v>0.06</v>
      </c>
      <c r="X10550" s="55">
        <f t="shared" si="1314"/>
        <v>0</v>
      </c>
      <c r="Y10550" s="55">
        <f t="shared" si="1315"/>
        <v>3.5600000000000005</v>
      </c>
      <c r="Z10550" s="54">
        <f t="shared" si="1316"/>
        <v>0.67169811320754713</v>
      </c>
      <c r="AA10550" s="49" t="str">
        <f t="shared" ca="1" si="1317"/>
        <v>Y</v>
      </c>
      <c r="AB10550" s="49">
        <f t="shared" ca="1" si="1318"/>
        <v>6</v>
      </c>
      <c r="AC10550" s="49" t="str">
        <f t="shared" ca="1" si="1319"/>
        <v>Y</v>
      </c>
    </row>
    <row r="10551" spans="1:29" x14ac:dyDescent="0.25">
      <c r="A10551">
        <v>12270</v>
      </c>
      <c r="B10551" s="9">
        <v>43205</v>
      </c>
      <c r="C10551" s="50" t="str">
        <f t="shared" si="1312"/>
        <v>N</v>
      </c>
      <c r="D10551" s="52">
        <f>_xlfn.XLOOKUP(B10551,Cal_Date!B:B,Cal_Date!A:A,0)</f>
        <v>3</v>
      </c>
      <c r="E10551">
        <v>2018</v>
      </c>
      <c r="F10551" t="s">
        <v>127</v>
      </c>
      <c r="G10551" t="s">
        <v>130</v>
      </c>
      <c r="H10551" t="s">
        <v>48</v>
      </c>
      <c r="I10551" t="s">
        <v>18</v>
      </c>
      <c r="J10551" t="s">
        <v>10</v>
      </c>
      <c r="K10551" t="s">
        <v>43</v>
      </c>
      <c r="L10551">
        <v>1</v>
      </c>
      <c r="M10551">
        <v>1003</v>
      </c>
      <c r="O10551" t="s">
        <v>25</v>
      </c>
      <c r="R10551" t="s">
        <v>44</v>
      </c>
      <c r="S10551" s="49" t="str">
        <f t="shared" si="1313"/>
        <v>Card</v>
      </c>
      <c r="T10551" s="3">
        <v>0.03</v>
      </c>
      <c r="U10551" s="2">
        <v>7.42</v>
      </c>
      <c r="V10551" s="2">
        <v>1.46</v>
      </c>
      <c r="W10551" s="54">
        <f>_xlfn.XLOOKUP(M10551,Market!A:A,Market!F:F,0)</f>
        <v>0.06</v>
      </c>
      <c r="X10551" s="55">
        <f t="shared" si="1314"/>
        <v>0.22259999999999999</v>
      </c>
      <c r="Y10551" s="55">
        <f t="shared" si="1315"/>
        <v>5.96</v>
      </c>
      <c r="Z10551" s="54">
        <f t="shared" si="1316"/>
        <v>0.80323450134770891</v>
      </c>
      <c r="AA10551" s="49" t="str">
        <f t="shared" ca="1" si="1317"/>
        <v>Y</v>
      </c>
      <c r="AB10551" s="49">
        <f t="shared" ca="1" si="1318"/>
        <v>6</v>
      </c>
      <c r="AC10551" s="49" t="str">
        <f t="shared" ca="1" si="1319"/>
        <v>Y</v>
      </c>
    </row>
    <row r="10552" spans="1:29" x14ac:dyDescent="0.25">
      <c r="A10552">
        <v>12271</v>
      </c>
      <c r="B10552" s="9">
        <v>43205</v>
      </c>
      <c r="C10552" s="50" t="str">
        <f t="shared" si="1312"/>
        <v>N</v>
      </c>
      <c r="D10552" s="52">
        <f>_xlfn.XLOOKUP(B10552,Cal_Date!B:B,Cal_Date!A:A,0)</f>
        <v>3</v>
      </c>
      <c r="E10552">
        <v>2018</v>
      </c>
      <c r="F10552" t="s">
        <v>127</v>
      </c>
      <c r="G10552" t="s">
        <v>130</v>
      </c>
      <c r="H10552" t="s">
        <v>11</v>
      </c>
      <c r="I10552" t="s">
        <v>11</v>
      </c>
      <c r="J10552" t="s">
        <v>15</v>
      </c>
      <c r="K10552" t="s">
        <v>42</v>
      </c>
      <c r="L10552">
        <v>2</v>
      </c>
      <c r="M10552">
        <v>1003</v>
      </c>
      <c r="O10552" t="s">
        <v>25</v>
      </c>
      <c r="R10552" t="s">
        <v>44</v>
      </c>
      <c r="S10552" s="49" t="str">
        <f t="shared" si="1313"/>
        <v>Card</v>
      </c>
      <c r="T10552" s="3">
        <v>0.03</v>
      </c>
      <c r="U10552" s="2">
        <v>5.3000000000000007</v>
      </c>
      <c r="V10552" s="2">
        <v>1.74</v>
      </c>
      <c r="W10552" s="54">
        <f>_xlfn.XLOOKUP(M10552,Market!A:A,Market!F:F,0)</f>
        <v>0.06</v>
      </c>
      <c r="X10552" s="55">
        <f t="shared" si="1314"/>
        <v>0.159</v>
      </c>
      <c r="Y10552" s="55">
        <f t="shared" si="1315"/>
        <v>3.5600000000000005</v>
      </c>
      <c r="Z10552" s="54">
        <f t="shared" si="1316"/>
        <v>0.67169811320754713</v>
      </c>
      <c r="AA10552" s="49" t="str">
        <f t="shared" ca="1" si="1317"/>
        <v>Y</v>
      </c>
      <c r="AB10552" s="49">
        <f t="shared" ca="1" si="1318"/>
        <v>6</v>
      </c>
      <c r="AC10552" s="49" t="str">
        <f t="shared" ca="1" si="1319"/>
        <v>Y</v>
      </c>
    </row>
    <row r="10553" spans="1:29" x14ac:dyDescent="0.25">
      <c r="A10553">
        <v>12272</v>
      </c>
      <c r="B10553" s="9">
        <v>43205</v>
      </c>
      <c r="C10553" s="50" t="str">
        <f t="shared" si="1312"/>
        <v>N</v>
      </c>
      <c r="D10553" s="52">
        <f>_xlfn.XLOOKUP(B10553,Cal_Date!B:B,Cal_Date!A:A,0)</f>
        <v>3</v>
      </c>
      <c r="E10553">
        <v>2018</v>
      </c>
      <c r="F10553" t="s">
        <v>127</v>
      </c>
      <c r="G10553" t="s">
        <v>130</v>
      </c>
      <c r="H10553" t="s">
        <v>11</v>
      </c>
      <c r="I10553" t="s">
        <v>11</v>
      </c>
      <c r="J10553" t="s">
        <v>15</v>
      </c>
      <c r="K10553" t="s">
        <v>42</v>
      </c>
      <c r="L10553">
        <v>1</v>
      </c>
      <c r="M10553">
        <v>1004</v>
      </c>
      <c r="O10553" t="s">
        <v>28</v>
      </c>
      <c r="R10553" t="s">
        <v>44</v>
      </c>
      <c r="S10553" s="49" t="str">
        <f t="shared" si="1313"/>
        <v>Card</v>
      </c>
      <c r="T10553" s="3">
        <v>0.03</v>
      </c>
      <c r="U10553" s="2">
        <v>2.6500000000000004</v>
      </c>
      <c r="V10553" s="2">
        <v>0.87</v>
      </c>
      <c r="W10553" s="54">
        <f>_xlfn.XLOOKUP(M10553,Market!A:A,Market!F:F,0)</f>
        <v>0.06</v>
      </c>
      <c r="X10553" s="55">
        <f t="shared" si="1314"/>
        <v>7.9500000000000001E-2</v>
      </c>
      <c r="Y10553" s="55">
        <f t="shared" si="1315"/>
        <v>1.7800000000000002</v>
      </c>
      <c r="Z10553" s="54">
        <f t="shared" si="1316"/>
        <v>0.67169811320754713</v>
      </c>
      <c r="AA10553" s="49" t="str">
        <f t="shared" ca="1" si="1317"/>
        <v>Y</v>
      </c>
      <c r="AB10553" s="49">
        <f t="shared" ca="1" si="1318"/>
        <v>6</v>
      </c>
      <c r="AC10553" s="49" t="str">
        <f t="shared" ca="1" si="1319"/>
        <v>Y</v>
      </c>
    </row>
    <row r="10554" spans="1:29" x14ac:dyDescent="0.25">
      <c r="A10554">
        <v>12273</v>
      </c>
      <c r="B10554" s="9">
        <v>43205</v>
      </c>
      <c r="C10554" s="50" t="str">
        <f t="shared" si="1312"/>
        <v>N</v>
      </c>
      <c r="D10554" s="52">
        <f>_xlfn.XLOOKUP(B10554,Cal_Date!B:B,Cal_Date!A:A,0)</f>
        <v>3</v>
      </c>
      <c r="E10554">
        <v>2018</v>
      </c>
      <c r="F10554" t="s">
        <v>127</v>
      </c>
      <c r="G10554" t="s">
        <v>130</v>
      </c>
      <c r="H10554" t="s">
        <v>48</v>
      </c>
      <c r="I10554" t="s">
        <v>18</v>
      </c>
      <c r="J10554" t="s">
        <v>10</v>
      </c>
      <c r="K10554" t="s">
        <v>43</v>
      </c>
      <c r="L10554">
        <v>2</v>
      </c>
      <c r="M10554">
        <v>1005</v>
      </c>
      <c r="O10554" t="s">
        <v>25</v>
      </c>
      <c r="R10554" t="s">
        <v>44</v>
      </c>
      <c r="S10554" s="49" t="str">
        <f t="shared" si="1313"/>
        <v>Card</v>
      </c>
      <c r="T10554" s="3">
        <v>0.03</v>
      </c>
      <c r="U10554" s="2">
        <v>15.245999999999999</v>
      </c>
      <c r="V10554" s="2">
        <v>2.92</v>
      </c>
      <c r="W10554" s="54">
        <f>_xlfn.XLOOKUP(M10554,Market!A:A,Market!F:F,0)</f>
        <v>8.8999999999999996E-2</v>
      </c>
      <c r="X10554" s="55">
        <f t="shared" si="1314"/>
        <v>0.45737999999999995</v>
      </c>
      <c r="Y10554" s="55">
        <f t="shared" si="1315"/>
        <v>12.325999999999999</v>
      </c>
      <c r="Z10554" s="54">
        <f t="shared" si="1316"/>
        <v>0.80847435392889933</v>
      </c>
      <c r="AA10554" s="49" t="str">
        <f t="shared" ca="1" si="1317"/>
        <v>Y</v>
      </c>
      <c r="AB10554" s="49">
        <f t="shared" ca="1" si="1318"/>
        <v>6</v>
      </c>
      <c r="AC10554" s="49" t="str">
        <f t="shared" ca="1" si="1319"/>
        <v>Y</v>
      </c>
    </row>
    <row r="10555" spans="1:29" x14ac:dyDescent="0.25">
      <c r="A10555">
        <v>12274</v>
      </c>
      <c r="B10555" s="9">
        <v>43205</v>
      </c>
      <c r="C10555" s="50" t="str">
        <f t="shared" si="1312"/>
        <v>N</v>
      </c>
      <c r="D10555" s="52">
        <f>_xlfn.XLOOKUP(B10555,Cal_Date!B:B,Cal_Date!A:A,0)</f>
        <v>3</v>
      </c>
      <c r="E10555">
        <v>2018</v>
      </c>
      <c r="F10555" t="s">
        <v>127</v>
      </c>
      <c r="G10555" t="s">
        <v>130</v>
      </c>
      <c r="H10555" t="s">
        <v>11</v>
      </c>
      <c r="I10555" t="s">
        <v>11</v>
      </c>
      <c r="J10555" t="s">
        <v>15</v>
      </c>
      <c r="K10555" t="s">
        <v>42</v>
      </c>
      <c r="L10555">
        <v>1</v>
      </c>
      <c r="M10555">
        <v>1005</v>
      </c>
      <c r="O10555" t="s">
        <v>25</v>
      </c>
      <c r="R10555" t="s">
        <v>44</v>
      </c>
      <c r="S10555" s="49" t="str">
        <f t="shared" si="1313"/>
        <v>Card</v>
      </c>
      <c r="T10555" s="3">
        <v>0.03</v>
      </c>
      <c r="U10555" s="2">
        <v>2.7225000000000001</v>
      </c>
      <c r="V10555" s="2">
        <v>0.87</v>
      </c>
      <c r="W10555" s="54">
        <f>_xlfn.XLOOKUP(M10555,Market!A:A,Market!F:F,0)</f>
        <v>8.8999999999999996E-2</v>
      </c>
      <c r="X10555" s="55">
        <f t="shared" si="1314"/>
        <v>8.1674999999999998E-2</v>
      </c>
      <c r="Y10555" s="55">
        <f t="shared" si="1315"/>
        <v>1.8525</v>
      </c>
      <c r="Z10555" s="54">
        <f t="shared" si="1316"/>
        <v>0.68044077134986225</v>
      </c>
      <c r="AA10555" s="49" t="str">
        <f t="shared" ca="1" si="1317"/>
        <v>Y</v>
      </c>
      <c r="AB10555" s="49">
        <f t="shared" ca="1" si="1318"/>
        <v>6</v>
      </c>
      <c r="AC10555" s="49" t="str">
        <f t="shared" ca="1" si="1319"/>
        <v>Y</v>
      </c>
    </row>
    <row r="10556" spans="1:29" x14ac:dyDescent="0.25">
      <c r="A10556">
        <v>12275</v>
      </c>
      <c r="B10556" s="9">
        <v>43205</v>
      </c>
      <c r="C10556" s="50" t="str">
        <f t="shared" si="1312"/>
        <v>N</v>
      </c>
      <c r="D10556" s="52">
        <f>_xlfn.XLOOKUP(B10556,Cal_Date!B:B,Cal_Date!A:A,0)</f>
        <v>3</v>
      </c>
      <c r="E10556">
        <v>2018</v>
      </c>
      <c r="F10556" t="s">
        <v>127</v>
      </c>
      <c r="G10556" t="s">
        <v>130</v>
      </c>
      <c r="H10556" t="s">
        <v>48</v>
      </c>
      <c r="I10556" t="s">
        <v>18</v>
      </c>
      <c r="J10556" t="s">
        <v>10</v>
      </c>
      <c r="K10556" t="s">
        <v>43</v>
      </c>
      <c r="L10556">
        <v>1</v>
      </c>
      <c r="M10556">
        <v>1003</v>
      </c>
      <c r="O10556" t="s">
        <v>25</v>
      </c>
      <c r="R10556" t="s">
        <v>44</v>
      </c>
      <c r="S10556" s="49" t="str">
        <f t="shared" si="1313"/>
        <v>Card</v>
      </c>
      <c r="T10556" s="3">
        <v>0.03</v>
      </c>
      <c r="U10556" s="2">
        <v>7.42</v>
      </c>
      <c r="V10556" s="2">
        <v>1.46</v>
      </c>
      <c r="W10556" s="54">
        <f>_xlfn.XLOOKUP(M10556,Market!A:A,Market!F:F,0)</f>
        <v>0.06</v>
      </c>
      <c r="X10556" s="55">
        <f t="shared" si="1314"/>
        <v>0.22259999999999999</v>
      </c>
      <c r="Y10556" s="55">
        <f t="shared" si="1315"/>
        <v>5.96</v>
      </c>
      <c r="Z10556" s="54">
        <f t="shared" si="1316"/>
        <v>0.80323450134770891</v>
      </c>
      <c r="AA10556" s="49" t="str">
        <f t="shared" ca="1" si="1317"/>
        <v>Y</v>
      </c>
      <c r="AB10556" s="49">
        <f t="shared" ca="1" si="1318"/>
        <v>6</v>
      </c>
      <c r="AC10556" s="49" t="str">
        <f t="shared" ca="1" si="1319"/>
        <v>Y</v>
      </c>
    </row>
    <row r="10557" spans="1:29" x14ac:dyDescent="0.25">
      <c r="A10557">
        <v>12276</v>
      </c>
      <c r="B10557" s="9">
        <v>43205</v>
      </c>
      <c r="C10557" s="50" t="str">
        <f t="shared" si="1312"/>
        <v>N</v>
      </c>
      <c r="D10557" s="52">
        <f>_xlfn.XLOOKUP(B10557,Cal_Date!B:B,Cal_Date!A:A,0)</f>
        <v>3</v>
      </c>
      <c r="E10557">
        <v>2018</v>
      </c>
      <c r="F10557" t="s">
        <v>127</v>
      </c>
      <c r="G10557" t="s">
        <v>130</v>
      </c>
      <c r="H10557" t="s">
        <v>11</v>
      </c>
      <c r="I10557" t="s">
        <v>11</v>
      </c>
      <c r="J10557" t="s">
        <v>15</v>
      </c>
      <c r="K10557" t="s">
        <v>42</v>
      </c>
      <c r="L10557">
        <v>1</v>
      </c>
      <c r="M10557">
        <v>1007</v>
      </c>
      <c r="O10557" t="s">
        <v>28</v>
      </c>
      <c r="R10557" t="s">
        <v>45</v>
      </c>
      <c r="S10557" s="49" t="str">
        <f t="shared" si="1313"/>
        <v>Cash</v>
      </c>
      <c r="T10557" s="3">
        <v>0</v>
      </c>
      <c r="U10557" s="2">
        <v>2.7225000000000001</v>
      </c>
      <c r="V10557" s="2">
        <v>0.87</v>
      </c>
      <c r="W10557" s="54">
        <f>_xlfn.XLOOKUP(M10557,Market!A:A,Market!F:F,0)</f>
        <v>8.8999999999999996E-2</v>
      </c>
      <c r="X10557" s="55">
        <f t="shared" si="1314"/>
        <v>0</v>
      </c>
      <c r="Y10557" s="55">
        <f t="shared" si="1315"/>
        <v>1.8525</v>
      </c>
      <c r="Z10557" s="54">
        <f t="shared" si="1316"/>
        <v>0.68044077134986225</v>
      </c>
      <c r="AA10557" s="49" t="str">
        <f t="shared" ca="1" si="1317"/>
        <v>Y</v>
      </c>
      <c r="AB10557" s="49">
        <f t="shared" ca="1" si="1318"/>
        <v>6</v>
      </c>
      <c r="AC10557" s="49" t="str">
        <f t="shared" ca="1" si="1319"/>
        <v>Y</v>
      </c>
    </row>
    <row r="10558" spans="1:29" x14ac:dyDescent="0.25">
      <c r="A10558">
        <v>12277</v>
      </c>
      <c r="B10558" s="9">
        <v>43205</v>
      </c>
      <c r="C10558" s="50" t="str">
        <f t="shared" si="1312"/>
        <v>N</v>
      </c>
      <c r="D10558" s="52">
        <f>_xlfn.XLOOKUP(B10558,Cal_Date!B:B,Cal_Date!A:A,0)</f>
        <v>3</v>
      </c>
      <c r="E10558">
        <v>2018</v>
      </c>
      <c r="F10558" t="s">
        <v>127</v>
      </c>
      <c r="G10558" t="s">
        <v>130</v>
      </c>
      <c r="H10558" t="s">
        <v>14</v>
      </c>
      <c r="I10558" t="s">
        <v>13</v>
      </c>
      <c r="J10558" t="s">
        <v>15</v>
      </c>
      <c r="K10558" t="s">
        <v>43</v>
      </c>
      <c r="L10558">
        <v>1</v>
      </c>
      <c r="M10558">
        <v>1006</v>
      </c>
      <c r="O10558" t="s">
        <v>28</v>
      </c>
      <c r="R10558" t="s">
        <v>45</v>
      </c>
      <c r="S10558" s="49" t="str">
        <f t="shared" si="1313"/>
        <v>Cash</v>
      </c>
      <c r="T10558" s="3">
        <v>0</v>
      </c>
      <c r="U10558" s="2">
        <v>5.4450000000000003</v>
      </c>
      <c r="V10558" s="2">
        <v>2.12</v>
      </c>
      <c r="W10558" s="54">
        <f>_xlfn.XLOOKUP(M10558,Market!A:A,Market!F:F,0)</f>
        <v>8.8999999999999996E-2</v>
      </c>
      <c r="X10558" s="55">
        <f t="shared" si="1314"/>
        <v>0</v>
      </c>
      <c r="Y10558" s="55">
        <f t="shared" si="1315"/>
        <v>3.3250000000000002</v>
      </c>
      <c r="Z10558" s="54">
        <f t="shared" si="1316"/>
        <v>0.61065197428833795</v>
      </c>
      <c r="AA10558" s="49" t="str">
        <f t="shared" ca="1" si="1317"/>
        <v>Y</v>
      </c>
      <c r="AB10558" s="49">
        <f t="shared" ca="1" si="1318"/>
        <v>6</v>
      </c>
      <c r="AC10558" s="49" t="str">
        <f t="shared" ca="1" si="1319"/>
        <v>Y</v>
      </c>
    </row>
    <row r="10559" spans="1:29" x14ac:dyDescent="0.25">
      <c r="A10559">
        <v>12278</v>
      </c>
      <c r="B10559" s="9">
        <v>43205</v>
      </c>
      <c r="C10559" s="50" t="str">
        <f t="shared" si="1312"/>
        <v>N</v>
      </c>
      <c r="D10559" s="52">
        <f>_xlfn.XLOOKUP(B10559,Cal_Date!B:B,Cal_Date!A:A,0)</f>
        <v>3</v>
      </c>
      <c r="E10559">
        <v>2018</v>
      </c>
      <c r="F10559" t="s">
        <v>127</v>
      </c>
      <c r="G10559" t="s">
        <v>130</v>
      </c>
      <c r="H10559" t="s">
        <v>11</v>
      </c>
      <c r="I10559" t="s">
        <v>11</v>
      </c>
      <c r="J10559" t="s">
        <v>15</v>
      </c>
      <c r="K10559" t="s">
        <v>42</v>
      </c>
      <c r="L10559">
        <v>2</v>
      </c>
      <c r="M10559">
        <v>1006</v>
      </c>
      <c r="O10559" t="s">
        <v>28</v>
      </c>
      <c r="R10559" t="s">
        <v>44</v>
      </c>
      <c r="S10559" s="49" t="str">
        <f t="shared" si="1313"/>
        <v>Card</v>
      </c>
      <c r="T10559" s="3">
        <v>0.03</v>
      </c>
      <c r="U10559" s="2">
        <v>5.4450000000000003</v>
      </c>
      <c r="V10559" s="2">
        <v>1.74</v>
      </c>
      <c r="W10559" s="54">
        <f>_xlfn.XLOOKUP(M10559,Market!A:A,Market!F:F,0)</f>
        <v>8.8999999999999996E-2</v>
      </c>
      <c r="X10559" s="55">
        <f t="shared" si="1314"/>
        <v>0.16335</v>
      </c>
      <c r="Y10559" s="55">
        <f t="shared" si="1315"/>
        <v>3.7050000000000001</v>
      </c>
      <c r="Z10559" s="54">
        <f t="shared" si="1316"/>
        <v>0.68044077134986225</v>
      </c>
      <c r="AA10559" s="49" t="str">
        <f t="shared" ca="1" si="1317"/>
        <v>Y</v>
      </c>
      <c r="AB10559" s="49">
        <f t="shared" ca="1" si="1318"/>
        <v>6</v>
      </c>
      <c r="AC10559" s="49" t="str">
        <f t="shared" ca="1" si="1319"/>
        <v>Y</v>
      </c>
    </row>
    <row r="10560" spans="1:29" x14ac:dyDescent="0.25">
      <c r="A10560">
        <v>12279</v>
      </c>
      <c r="B10560" s="9">
        <v>43205</v>
      </c>
      <c r="C10560" s="50" t="str">
        <f t="shared" si="1312"/>
        <v>N</v>
      </c>
      <c r="D10560" s="52">
        <f>_xlfn.XLOOKUP(B10560,Cal_Date!B:B,Cal_Date!A:A,0)</f>
        <v>3</v>
      </c>
      <c r="E10560">
        <v>2018</v>
      </c>
      <c r="F10560" t="s">
        <v>127</v>
      </c>
      <c r="G10560" t="s">
        <v>130</v>
      </c>
      <c r="H10560" t="s">
        <v>48</v>
      </c>
      <c r="I10560" t="s">
        <v>18</v>
      </c>
      <c r="J10560" t="s">
        <v>10</v>
      </c>
      <c r="K10560" t="s">
        <v>43</v>
      </c>
      <c r="L10560">
        <v>1</v>
      </c>
      <c r="M10560">
        <v>1006</v>
      </c>
      <c r="O10560" t="s">
        <v>28</v>
      </c>
      <c r="R10560" t="s">
        <v>45</v>
      </c>
      <c r="S10560" s="49" t="str">
        <f t="shared" si="1313"/>
        <v>Cash</v>
      </c>
      <c r="T10560" s="3">
        <v>0</v>
      </c>
      <c r="U10560" s="2">
        <v>7.6229999999999993</v>
      </c>
      <c r="V10560" s="2">
        <v>1.46</v>
      </c>
      <c r="W10560" s="54">
        <f>_xlfn.XLOOKUP(M10560,Market!A:A,Market!F:F,0)</f>
        <v>8.8999999999999996E-2</v>
      </c>
      <c r="X10560" s="55">
        <f t="shared" si="1314"/>
        <v>0</v>
      </c>
      <c r="Y10560" s="55">
        <f t="shared" si="1315"/>
        <v>6.1629999999999994</v>
      </c>
      <c r="Z10560" s="54">
        <f t="shared" si="1316"/>
        <v>0.80847435392889933</v>
      </c>
      <c r="AA10560" s="49" t="str">
        <f t="shared" ca="1" si="1317"/>
        <v>Y</v>
      </c>
      <c r="AB10560" s="49">
        <f t="shared" ca="1" si="1318"/>
        <v>6</v>
      </c>
      <c r="AC10560" s="49" t="str">
        <f t="shared" ca="1" si="1319"/>
        <v>Y</v>
      </c>
    </row>
    <row r="10561" spans="1:29" x14ac:dyDescent="0.25">
      <c r="A10561">
        <v>12280</v>
      </c>
      <c r="B10561" s="9">
        <v>43205</v>
      </c>
      <c r="C10561" s="50" t="str">
        <f t="shared" si="1312"/>
        <v>N</v>
      </c>
      <c r="D10561" s="52">
        <f>_xlfn.XLOOKUP(B10561,Cal_Date!B:B,Cal_Date!A:A,0)</f>
        <v>3</v>
      </c>
      <c r="E10561">
        <v>2018</v>
      </c>
      <c r="F10561" t="s">
        <v>127</v>
      </c>
      <c r="G10561" t="s">
        <v>130</v>
      </c>
      <c r="H10561" t="s">
        <v>11</v>
      </c>
      <c r="I10561" t="s">
        <v>11</v>
      </c>
      <c r="J10561" t="s">
        <v>15</v>
      </c>
      <c r="K10561" t="s">
        <v>42</v>
      </c>
      <c r="L10561">
        <v>1</v>
      </c>
      <c r="M10561">
        <v>1004</v>
      </c>
      <c r="O10561" t="s">
        <v>28</v>
      </c>
      <c r="R10561" t="s">
        <v>44</v>
      </c>
      <c r="S10561" s="49" t="str">
        <f t="shared" si="1313"/>
        <v>Card</v>
      </c>
      <c r="T10561" s="3">
        <v>0.03</v>
      </c>
      <c r="U10561" s="2">
        <v>2.6500000000000004</v>
      </c>
      <c r="V10561" s="2">
        <v>0.87</v>
      </c>
      <c r="W10561" s="54">
        <f>_xlfn.XLOOKUP(M10561,Market!A:A,Market!F:F,0)</f>
        <v>0.06</v>
      </c>
      <c r="X10561" s="55">
        <f t="shared" si="1314"/>
        <v>7.9500000000000001E-2</v>
      </c>
      <c r="Y10561" s="55">
        <f t="shared" si="1315"/>
        <v>1.7800000000000002</v>
      </c>
      <c r="Z10561" s="54">
        <f t="shared" si="1316"/>
        <v>0.67169811320754713</v>
      </c>
      <c r="AA10561" s="49" t="str">
        <f t="shared" ca="1" si="1317"/>
        <v>Y</v>
      </c>
      <c r="AB10561" s="49">
        <f t="shared" ca="1" si="1318"/>
        <v>6</v>
      </c>
      <c r="AC10561" s="49" t="str">
        <f t="shared" ca="1" si="1319"/>
        <v>Y</v>
      </c>
    </row>
    <row r="10562" spans="1:29" x14ac:dyDescent="0.25">
      <c r="A10562">
        <v>12281</v>
      </c>
      <c r="B10562" s="9">
        <v>43205</v>
      </c>
      <c r="C10562" s="50" t="str">
        <f t="shared" si="1312"/>
        <v>N</v>
      </c>
      <c r="D10562" s="52">
        <f>_xlfn.XLOOKUP(B10562,Cal_Date!B:B,Cal_Date!A:A,0)</f>
        <v>3</v>
      </c>
      <c r="E10562">
        <v>2018</v>
      </c>
      <c r="F10562" t="s">
        <v>127</v>
      </c>
      <c r="G10562" t="s">
        <v>130</v>
      </c>
      <c r="H10562" t="s">
        <v>11</v>
      </c>
      <c r="I10562" t="s">
        <v>11</v>
      </c>
      <c r="J10562" t="s">
        <v>15</v>
      </c>
      <c r="K10562" t="s">
        <v>42</v>
      </c>
      <c r="L10562">
        <v>1</v>
      </c>
      <c r="M10562">
        <v>1004</v>
      </c>
      <c r="O10562" t="s">
        <v>28</v>
      </c>
      <c r="R10562" t="s">
        <v>44</v>
      </c>
      <c r="S10562" s="49" t="str">
        <f t="shared" si="1313"/>
        <v>Card</v>
      </c>
      <c r="T10562" s="3">
        <v>0.03</v>
      </c>
      <c r="U10562" s="2">
        <v>2.6500000000000004</v>
      </c>
      <c r="V10562" s="2">
        <v>0.87</v>
      </c>
      <c r="W10562" s="54">
        <f>_xlfn.XLOOKUP(M10562,Market!A:A,Market!F:F,0)</f>
        <v>0.06</v>
      </c>
      <c r="X10562" s="55">
        <f t="shared" si="1314"/>
        <v>7.9500000000000001E-2</v>
      </c>
      <c r="Y10562" s="55">
        <f t="shared" si="1315"/>
        <v>1.7800000000000002</v>
      </c>
      <c r="Z10562" s="54">
        <f t="shared" si="1316"/>
        <v>0.67169811320754713</v>
      </c>
      <c r="AA10562" s="49" t="str">
        <f t="shared" ca="1" si="1317"/>
        <v>Y</v>
      </c>
      <c r="AB10562" s="49">
        <f t="shared" ca="1" si="1318"/>
        <v>6</v>
      </c>
      <c r="AC10562" s="49" t="str">
        <f t="shared" ca="1" si="1319"/>
        <v>Y</v>
      </c>
    </row>
    <row r="10563" spans="1:29" x14ac:dyDescent="0.25">
      <c r="A10563">
        <v>12282</v>
      </c>
      <c r="B10563" s="9">
        <v>43205</v>
      </c>
      <c r="C10563" s="50" t="str">
        <f t="shared" ref="C10563:C10626" si="1320">IF(OR(B10563="04/01/2018"+0,B10563="04/02/2018"+0),"Y","N")</f>
        <v>N</v>
      </c>
      <c r="D10563" s="52">
        <f>_xlfn.XLOOKUP(B10563,Cal_Date!B:B,Cal_Date!A:A,0)</f>
        <v>3</v>
      </c>
      <c r="E10563">
        <v>2018</v>
      </c>
      <c r="F10563" t="s">
        <v>127</v>
      </c>
      <c r="G10563" t="s">
        <v>130</v>
      </c>
      <c r="H10563" t="s">
        <v>48</v>
      </c>
      <c r="I10563" t="s">
        <v>18</v>
      </c>
      <c r="J10563" t="s">
        <v>10</v>
      </c>
      <c r="K10563" t="s">
        <v>43</v>
      </c>
      <c r="L10563">
        <v>1</v>
      </c>
      <c r="M10563">
        <v>1000</v>
      </c>
      <c r="O10563" t="s">
        <v>25</v>
      </c>
      <c r="R10563" t="s">
        <v>44</v>
      </c>
      <c r="S10563" s="49" t="str">
        <f t="shared" ref="S10563:S10626" si="1321">IF(R10563="Cash","Cash","Card")</f>
        <v>Card</v>
      </c>
      <c r="T10563" s="3">
        <v>0.03</v>
      </c>
      <c r="U10563" s="2">
        <v>7.5600000000000005</v>
      </c>
      <c r="V10563" s="2">
        <v>1.46</v>
      </c>
      <c r="W10563" s="54">
        <f>_xlfn.XLOOKUP(M10563,Market!A:A,Market!F:F,0)</f>
        <v>0.08</v>
      </c>
      <c r="X10563" s="55">
        <f t="shared" ref="X10563:X10626" si="1322">T10563*U10563</f>
        <v>0.2268</v>
      </c>
      <c r="Y10563" s="55">
        <f t="shared" ref="Y10563:Y10626" si="1323">U10563-V10563</f>
        <v>6.1000000000000005</v>
      </c>
      <c r="Z10563" s="54">
        <f t="shared" ref="Z10563:Z10626" si="1324">Y10563/U10563</f>
        <v>0.80687830687830686</v>
      </c>
      <c r="AA10563" s="49" t="str">
        <f t="shared" ref="AA10563:AA10626" ca="1" si="1325">IF(DATEDIF(B10563,TODAY(),"y")&gt;5,"Y","N")</f>
        <v>Y</v>
      </c>
      <c r="AB10563" s="49">
        <f t="shared" ref="AB10563:AB10626" ca="1" si="1326">DATEDIF(B10563,TODAY(),"y")</f>
        <v>6</v>
      </c>
      <c r="AC10563" s="49" t="str">
        <f t="shared" ref="AC10563:AC10626" ca="1" si="1327">IF(AB10563&gt;5,"Y","N")</f>
        <v>Y</v>
      </c>
    </row>
    <row r="10564" spans="1:29" x14ac:dyDescent="0.25">
      <c r="A10564">
        <v>12283</v>
      </c>
      <c r="B10564" s="9">
        <v>43205</v>
      </c>
      <c r="C10564" s="50" t="str">
        <f t="shared" si="1320"/>
        <v>N</v>
      </c>
      <c r="D10564" s="52">
        <f>_xlfn.XLOOKUP(B10564,Cal_Date!B:B,Cal_Date!A:A,0)</f>
        <v>3</v>
      </c>
      <c r="E10564">
        <v>2018</v>
      </c>
      <c r="F10564" t="s">
        <v>127</v>
      </c>
      <c r="G10564" t="s">
        <v>130</v>
      </c>
      <c r="H10564" t="s">
        <v>11</v>
      </c>
      <c r="I10564" t="s">
        <v>11</v>
      </c>
      <c r="J10564" t="s">
        <v>15</v>
      </c>
      <c r="K10564" t="s">
        <v>42</v>
      </c>
      <c r="L10564">
        <v>1</v>
      </c>
      <c r="M10564">
        <v>1000</v>
      </c>
      <c r="O10564" t="s">
        <v>25</v>
      </c>
      <c r="R10564" t="s">
        <v>44</v>
      </c>
      <c r="S10564" s="49" t="str">
        <f t="shared" si="1321"/>
        <v>Card</v>
      </c>
      <c r="T10564" s="3">
        <v>0.03</v>
      </c>
      <c r="U10564" s="2">
        <v>2.7</v>
      </c>
      <c r="V10564" s="2">
        <v>0.87</v>
      </c>
      <c r="W10564" s="54">
        <f>_xlfn.XLOOKUP(M10564,Market!A:A,Market!F:F,0)</f>
        <v>0.08</v>
      </c>
      <c r="X10564" s="55">
        <f t="shared" si="1322"/>
        <v>8.1000000000000003E-2</v>
      </c>
      <c r="Y10564" s="55">
        <f t="shared" si="1323"/>
        <v>1.83</v>
      </c>
      <c r="Z10564" s="54">
        <f t="shared" si="1324"/>
        <v>0.67777777777777781</v>
      </c>
      <c r="AA10564" s="49" t="str">
        <f t="shared" ca="1" si="1325"/>
        <v>Y</v>
      </c>
      <c r="AB10564" s="49">
        <f t="shared" ca="1" si="1326"/>
        <v>6</v>
      </c>
      <c r="AC10564" s="49" t="str">
        <f t="shared" ca="1" si="1327"/>
        <v>Y</v>
      </c>
    </row>
    <row r="10565" spans="1:29" x14ac:dyDescent="0.25">
      <c r="A10565">
        <v>12284</v>
      </c>
      <c r="B10565" s="9">
        <v>43205</v>
      </c>
      <c r="C10565" s="50" t="str">
        <f t="shared" si="1320"/>
        <v>N</v>
      </c>
      <c r="D10565" s="52">
        <f>_xlfn.XLOOKUP(B10565,Cal_Date!B:B,Cal_Date!A:A,0)</f>
        <v>3</v>
      </c>
      <c r="E10565">
        <v>2018</v>
      </c>
      <c r="F10565" t="s">
        <v>127</v>
      </c>
      <c r="G10565" t="s">
        <v>130</v>
      </c>
      <c r="H10565" t="s">
        <v>11</v>
      </c>
      <c r="I10565" t="s">
        <v>11</v>
      </c>
      <c r="J10565" t="s">
        <v>15</v>
      </c>
      <c r="K10565" t="s">
        <v>42</v>
      </c>
      <c r="L10565">
        <v>2</v>
      </c>
      <c r="M10565">
        <v>1000</v>
      </c>
      <c r="O10565" t="s">
        <v>25</v>
      </c>
      <c r="R10565" t="s">
        <v>47</v>
      </c>
      <c r="S10565" s="49" t="str">
        <f t="shared" si="1321"/>
        <v>Card</v>
      </c>
      <c r="T10565" s="3">
        <v>3.5000000000000003E-2</v>
      </c>
      <c r="U10565" s="2">
        <v>5.4</v>
      </c>
      <c r="V10565" s="2">
        <v>1.74</v>
      </c>
      <c r="W10565" s="54">
        <f>_xlfn.XLOOKUP(M10565,Market!A:A,Market!F:F,0)</f>
        <v>0.08</v>
      </c>
      <c r="X10565" s="55">
        <f t="shared" si="1322"/>
        <v>0.18900000000000003</v>
      </c>
      <c r="Y10565" s="55">
        <f t="shared" si="1323"/>
        <v>3.66</v>
      </c>
      <c r="Z10565" s="54">
        <f t="shared" si="1324"/>
        <v>0.67777777777777781</v>
      </c>
      <c r="AA10565" s="49" t="str">
        <f t="shared" ca="1" si="1325"/>
        <v>Y</v>
      </c>
      <c r="AB10565" s="49">
        <f t="shared" ca="1" si="1326"/>
        <v>6</v>
      </c>
      <c r="AC10565" s="49" t="str">
        <f t="shared" ca="1" si="1327"/>
        <v>Y</v>
      </c>
    </row>
    <row r="10566" spans="1:29" x14ac:dyDescent="0.25">
      <c r="A10566">
        <v>12285</v>
      </c>
      <c r="B10566" s="9">
        <v>43205</v>
      </c>
      <c r="C10566" s="50" t="str">
        <f t="shared" si="1320"/>
        <v>N</v>
      </c>
      <c r="D10566" s="52">
        <f>_xlfn.XLOOKUP(B10566,Cal_Date!B:B,Cal_Date!A:A,0)</f>
        <v>3</v>
      </c>
      <c r="E10566">
        <v>2018</v>
      </c>
      <c r="F10566" t="s">
        <v>127</v>
      </c>
      <c r="G10566" t="s">
        <v>130</v>
      </c>
      <c r="H10566" t="s">
        <v>14</v>
      </c>
      <c r="I10566" t="s">
        <v>13</v>
      </c>
      <c r="J10566" t="s">
        <v>15</v>
      </c>
      <c r="K10566" t="s">
        <v>43</v>
      </c>
      <c r="L10566">
        <v>2</v>
      </c>
      <c r="M10566">
        <v>1008</v>
      </c>
      <c r="O10566" t="s">
        <v>28</v>
      </c>
      <c r="R10566" t="s">
        <v>45</v>
      </c>
      <c r="S10566" s="49" t="str">
        <f t="shared" si="1321"/>
        <v>Cash</v>
      </c>
      <c r="T10566" s="3">
        <v>0</v>
      </c>
      <c r="U10566" s="2">
        <v>10.89</v>
      </c>
      <c r="V10566" s="2">
        <v>4.24</v>
      </c>
      <c r="W10566" s="54">
        <f>_xlfn.XLOOKUP(M10566,Market!A:A,Market!F:F,0)</f>
        <v>8.8999999999999996E-2</v>
      </c>
      <c r="X10566" s="55">
        <f t="shared" si="1322"/>
        <v>0</v>
      </c>
      <c r="Y10566" s="55">
        <f t="shared" si="1323"/>
        <v>6.65</v>
      </c>
      <c r="Z10566" s="54">
        <f t="shared" si="1324"/>
        <v>0.61065197428833795</v>
      </c>
      <c r="AA10566" s="49" t="str">
        <f t="shared" ca="1" si="1325"/>
        <v>Y</v>
      </c>
      <c r="AB10566" s="49">
        <f t="shared" ca="1" si="1326"/>
        <v>6</v>
      </c>
      <c r="AC10566" s="49" t="str">
        <f t="shared" ca="1" si="1327"/>
        <v>Y</v>
      </c>
    </row>
    <row r="10567" spans="1:29" x14ac:dyDescent="0.25">
      <c r="A10567">
        <v>12286</v>
      </c>
      <c r="B10567" s="9">
        <v>43205</v>
      </c>
      <c r="C10567" s="50" t="str">
        <f t="shared" si="1320"/>
        <v>N</v>
      </c>
      <c r="D10567" s="52">
        <f>_xlfn.XLOOKUP(B10567,Cal_Date!B:B,Cal_Date!A:A,0)</f>
        <v>3</v>
      </c>
      <c r="E10567">
        <v>2018</v>
      </c>
      <c r="F10567" t="s">
        <v>127</v>
      </c>
      <c r="G10567" t="s">
        <v>130</v>
      </c>
      <c r="H10567" t="s">
        <v>11</v>
      </c>
      <c r="I10567" t="s">
        <v>11</v>
      </c>
      <c r="J10567" t="s">
        <v>15</v>
      </c>
      <c r="K10567" t="s">
        <v>42</v>
      </c>
      <c r="L10567">
        <v>1</v>
      </c>
      <c r="M10567">
        <v>1008</v>
      </c>
      <c r="O10567" t="s">
        <v>28</v>
      </c>
      <c r="R10567" t="s">
        <v>45</v>
      </c>
      <c r="S10567" s="49" t="str">
        <f t="shared" si="1321"/>
        <v>Cash</v>
      </c>
      <c r="T10567" s="3">
        <v>0</v>
      </c>
      <c r="U10567" s="2">
        <v>2.7225000000000001</v>
      </c>
      <c r="V10567" s="2">
        <v>0.87</v>
      </c>
      <c r="W10567" s="54">
        <f>_xlfn.XLOOKUP(M10567,Market!A:A,Market!F:F,0)</f>
        <v>8.8999999999999996E-2</v>
      </c>
      <c r="X10567" s="55">
        <f t="shared" si="1322"/>
        <v>0</v>
      </c>
      <c r="Y10567" s="55">
        <f t="shared" si="1323"/>
        <v>1.8525</v>
      </c>
      <c r="Z10567" s="54">
        <f t="shared" si="1324"/>
        <v>0.68044077134986225</v>
      </c>
      <c r="AA10567" s="49" t="str">
        <f t="shared" ca="1" si="1325"/>
        <v>Y</v>
      </c>
      <c r="AB10567" s="49">
        <f t="shared" ca="1" si="1326"/>
        <v>6</v>
      </c>
      <c r="AC10567" s="49" t="str">
        <f t="shared" ca="1" si="1327"/>
        <v>Y</v>
      </c>
    </row>
    <row r="10568" spans="1:29" x14ac:dyDescent="0.25">
      <c r="A10568">
        <v>12287</v>
      </c>
      <c r="B10568" s="9">
        <v>43205</v>
      </c>
      <c r="C10568" s="50" t="str">
        <f t="shared" si="1320"/>
        <v>N</v>
      </c>
      <c r="D10568" s="52">
        <f>_xlfn.XLOOKUP(B10568,Cal_Date!B:B,Cal_Date!A:A,0)</f>
        <v>3</v>
      </c>
      <c r="E10568">
        <v>2018</v>
      </c>
      <c r="F10568" t="s">
        <v>127</v>
      </c>
      <c r="G10568" t="s">
        <v>130</v>
      </c>
      <c r="H10568" t="s">
        <v>48</v>
      </c>
      <c r="I10568" t="s">
        <v>18</v>
      </c>
      <c r="J10568" t="s">
        <v>10</v>
      </c>
      <c r="K10568" t="s">
        <v>43</v>
      </c>
      <c r="L10568">
        <v>1</v>
      </c>
      <c r="M10568">
        <v>1009</v>
      </c>
      <c r="O10568" t="s">
        <v>28</v>
      </c>
      <c r="R10568" t="s">
        <v>47</v>
      </c>
      <c r="S10568" s="49" t="str">
        <f t="shared" si="1321"/>
        <v>Card</v>
      </c>
      <c r="T10568" s="3">
        <v>3.5000000000000003E-2</v>
      </c>
      <c r="U10568" s="2">
        <v>7.6229999999999993</v>
      </c>
      <c r="V10568" s="2">
        <v>1.46</v>
      </c>
      <c r="W10568" s="54">
        <f>_xlfn.XLOOKUP(M10568,Market!A:A,Market!F:F,0)</f>
        <v>8.8999999999999996E-2</v>
      </c>
      <c r="X10568" s="55">
        <f t="shared" si="1322"/>
        <v>0.26680500000000001</v>
      </c>
      <c r="Y10568" s="55">
        <f t="shared" si="1323"/>
        <v>6.1629999999999994</v>
      </c>
      <c r="Z10568" s="54">
        <f t="shared" si="1324"/>
        <v>0.80847435392889933</v>
      </c>
      <c r="AA10568" s="49" t="str">
        <f t="shared" ca="1" si="1325"/>
        <v>Y</v>
      </c>
      <c r="AB10568" s="49">
        <f t="shared" ca="1" si="1326"/>
        <v>6</v>
      </c>
      <c r="AC10568" s="49" t="str">
        <f t="shared" ca="1" si="1327"/>
        <v>Y</v>
      </c>
    </row>
    <row r="10569" spans="1:29" x14ac:dyDescent="0.25">
      <c r="A10569">
        <v>12288</v>
      </c>
      <c r="B10569" s="9">
        <v>43205</v>
      </c>
      <c r="C10569" s="50" t="str">
        <f t="shared" si="1320"/>
        <v>N</v>
      </c>
      <c r="D10569" s="52">
        <f>_xlfn.XLOOKUP(B10569,Cal_Date!B:B,Cal_Date!A:A,0)</f>
        <v>3</v>
      </c>
      <c r="E10569">
        <v>2018</v>
      </c>
      <c r="F10569" t="s">
        <v>127</v>
      </c>
      <c r="G10569" t="s">
        <v>130</v>
      </c>
      <c r="H10569" t="s">
        <v>11</v>
      </c>
      <c r="I10569" t="s">
        <v>11</v>
      </c>
      <c r="J10569" t="s">
        <v>15</v>
      </c>
      <c r="K10569" t="s">
        <v>42</v>
      </c>
      <c r="L10569">
        <v>1</v>
      </c>
      <c r="M10569">
        <v>1010</v>
      </c>
      <c r="O10569" t="s">
        <v>25</v>
      </c>
      <c r="R10569" t="s">
        <v>44</v>
      </c>
      <c r="S10569" s="49" t="str">
        <f t="shared" si="1321"/>
        <v>Card</v>
      </c>
      <c r="T10569" s="3">
        <v>0.03</v>
      </c>
      <c r="U10569" s="2">
        <v>2.7</v>
      </c>
      <c r="V10569" s="2">
        <v>0.87</v>
      </c>
      <c r="W10569" s="54">
        <f>_xlfn.XLOOKUP(M10569,Market!A:A,Market!F:F,0)</f>
        <v>0.08</v>
      </c>
      <c r="X10569" s="55">
        <f t="shared" si="1322"/>
        <v>8.1000000000000003E-2</v>
      </c>
      <c r="Y10569" s="55">
        <f t="shared" si="1323"/>
        <v>1.83</v>
      </c>
      <c r="Z10569" s="54">
        <f t="shared" si="1324"/>
        <v>0.67777777777777781</v>
      </c>
      <c r="AA10569" s="49" t="str">
        <f t="shared" ca="1" si="1325"/>
        <v>Y</v>
      </c>
      <c r="AB10569" s="49">
        <f t="shared" ca="1" si="1326"/>
        <v>6</v>
      </c>
      <c r="AC10569" s="49" t="str">
        <f t="shared" ca="1" si="1327"/>
        <v>Y</v>
      </c>
    </row>
    <row r="10570" spans="1:29" x14ac:dyDescent="0.25">
      <c r="A10570">
        <v>12289</v>
      </c>
      <c r="B10570" s="9">
        <v>43205</v>
      </c>
      <c r="C10570" s="50" t="str">
        <f t="shared" si="1320"/>
        <v>N</v>
      </c>
      <c r="D10570" s="52">
        <f>_xlfn.XLOOKUP(B10570,Cal_Date!B:B,Cal_Date!A:A,0)</f>
        <v>3</v>
      </c>
      <c r="E10570">
        <v>2018</v>
      </c>
      <c r="F10570" t="s">
        <v>127</v>
      </c>
      <c r="G10570" t="s">
        <v>130</v>
      </c>
      <c r="H10570" t="s">
        <v>48</v>
      </c>
      <c r="I10570" t="s">
        <v>18</v>
      </c>
      <c r="J10570" t="s">
        <v>10</v>
      </c>
      <c r="K10570" t="s">
        <v>43</v>
      </c>
      <c r="L10570">
        <v>2</v>
      </c>
      <c r="M10570">
        <v>1008</v>
      </c>
      <c r="O10570" t="s">
        <v>28</v>
      </c>
      <c r="R10570" t="s">
        <v>44</v>
      </c>
      <c r="S10570" s="49" t="str">
        <f t="shared" si="1321"/>
        <v>Card</v>
      </c>
      <c r="T10570" s="3">
        <v>0.03</v>
      </c>
      <c r="U10570" s="2">
        <v>15.245999999999999</v>
      </c>
      <c r="V10570" s="2">
        <v>2.92</v>
      </c>
      <c r="W10570" s="54">
        <f>_xlfn.XLOOKUP(M10570,Market!A:A,Market!F:F,0)</f>
        <v>8.8999999999999996E-2</v>
      </c>
      <c r="X10570" s="55">
        <f t="shared" si="1322"/>
        <v>0.45737999999999995</v>
      </c>
      <c r="Y10570" s="55">
        <f t="shared" si="1323"/>
        <v>12.325999999999999</v>
      </c>
      <c r="Z10570" s="54">
        <f t="shared" si="1324"/>
        <v>0.80847435392889933</v>
      </c>
      <c r="AA10570" s="49" t="str">
        <f t="shared" ca="1" si="1325"/>
        <v>Y</v>
      </c>
      <c r="AB10570" s="49">
        <f t="shared" ca="1" si="1326"/>
        <v>6</v>
      </c>
      <c r="AC10570" s="49" t="str">
        <f t="shared" ca="1" si="1327"/>
        <v>Y</v>
      </c>
    </row>
    <row r="10571" spans="1:29" x14ac:dyDescent="0.25">
      <c r="A10571">
        <v>12290</v>
      </c>
      <c r="B10571" s="9">
        <v>43205</v>
      </c>
      <c r="C10571" s="50" t="str">
        <f t="shared" si="1320"/>
        <v>N</v>
      </c>
      <c r="D10571" s="52">
        <f>_xlfn.XLOOKUP(B10571,Cal_Date!B:B,Cal_Date!A:A,0)</f>
        <v>3</v>
      </c>
      <c r="E10571">
        <v>2018</v>
      </c>
      <c r="F10571" t="s">
        <v>127</v>
      </c>
      <c r="G10571" t="s">
        <v>130</v>
      </c>
      <c r="H10571" t="s">
        <v>11</v>
      </c>
      <c r="I10571" t="s">
        <v>11</v>
      </c>
      <c r="J10571" t="s">
        <v>15</v>
      </c>
      <c r="K10571" t="s">
        <v>42</v>
      </c>
      <c r="L10571">
        <v>1</v>
      </c>
      <c r="M10571">
        <v>1008</v>
      </c>
      <c r="O10571" t="s">
        <v>28</v>
      </c>
      <c r="R10571" t="s">
        <v>44</v>
      </c>
      <c r="S10571" s="49" t="str">
        <f t="shared" si="1321"/>
        <v>Card</v>
      </c>
      <c r="T10571" s="3">
        <v>0.03</v>
      </c>
      <c r="U10571" s="2">
        <v>2.7225000000000001</v>
      </c>
      <c r="V10571" s="2">
        <v>0.87</v>
      </c>
      <c r="W10571" s="54">
        <f>_xlfn.XLOOKUP(M10571,Market!A:A,Market!F:F,0)</f>
        <v>8.8999999999999996E-2</v>
      </c>
      <c r="X10571" s="55">
        <f t="shared" si="1322"/>
        <v>8.1674999999999998E-2</v>
      </c>
      <c r="Y10571" s="55">
        <f t="shared" si="1323"/>
        <v>1.8525</v>
      </c>
      <c r="Z10571" s="54">
        <f t="shared" si="1324"/>
        <v>0.68044077134986225</v>
      </c>
      <c r="AA10571" s="49" t="str">
        <f t="shared" ca="1" si="1325"/>
        <v>Y</v>
      </c>
      <c r="AB10571" s="49">
        <f t="shared" ca="1" si="1326"/>
        <v>6</v>
      </c>
      <c r="AC10571" s="49" t="str">
        <f t="shared" ca="1" si="1327"/>
        <v>Y</v>
      </c>
    </row>
    <row r="10572" spans="1:29" x14ac:dyDescent="0.25">
      <c r="A10572">
        <v>12291</v>
      </c>
      <c r="B10572" s="9">
        <v>43205</v>
      </c>
      <c r="C10572" s="50" t="str">
        <f t="shared" si="1320"/>
        <v>N</v>
      </c>
      <c r="D10572" s="52">
        <f>_xlfn.XLOOKUP(B10572,Cal_Date!B:B,Cal_Date!A:A,0)</f>
        <v>3</v>
      </c>
      <c r="E10572">
        <v>2018</v>
      </c>
      <c r="F10572" t="s">
        <v>127</v>
      </c>
      <c r="G10572" t="s">
        <v>130</v>
      </c>
      <c r="H10572" t="s">
        <v>48</v>
      </c>
      <c r="I10572" t="s">
        <v>18</v>
      </c>
      <c r="J10572" t="s">
        <v>10</v>
      </c>
      <c r="K10572" t="s">
        <v>43</v>
      </c>
      <c r="L10572">
        <v>2</v>
      </c>
      <c r="M10572">
        <v>1008</v>
      </c>
      <c r="O10572" t="s">
        <v>28</v>
      </c>
      <c r="R10572" t="s">
        <v>44</v>
      </c>
      <c r="S10572" s="49" t="str">
        <f t="shared" si="1321"/>
        <v>Card</v>
      </c>
      <c r="T10572" s="3">
        <v>0.03</v>
      </c>
      <c r="U10572" s="2">
        <v>15.245999999999999</v>
      </c>
      <c r="V10572" s="2">
        <v>2.92</v>
      </c>
      <c r="W10572" s="54">
        <f>_xlfn.XLOOKUP(M10572,Market!A:A,Market!F:F,0)</f>
        <v>8.8999999999999996E-2</v>
      </c>
      <c r="X10572" s="55">
        <f t="shared" si="1322"/>
        <v>0.45737999999999995</v>
      </c>
      <c r="Y10572" s="55">
        <f t="shared" si="1323"/>
        <v>12.325999999999999</v>
      </c>
      <c r="Z10572" s="54">
        <f t="shared" si="1324"/>
        <v>0.80847435392889933</v>
      </c>
      <c r="AA10572" s="49" t="str">
        <f t="shared" ca="1" si="1325"/>
        <v>Y</v>
      </c>
      <c r="AB10572" s="49">
        <f t="shared" ca="1" si="1326"/>
        <v>6</v>
      </c>
      <c r="AC10572" s="49" t="str">
        <f t="shared" ca="1" si="1327"/>
        <v>Y</v>
      </c>
    </row>
    <row r="10573" spans="1:29" x14ac:dyDescent="0.25">
      <c r="A10573">
        <v>12292</v>
      </c>
      <c r="B10573" s="9">
        <v>43205</v>
      </c>
      <c r="C10573" s="50" t="str">
        <f t="shared" si="1320"/>
        <v>N</v>
      </c>
      <c r="D10573" s="52">
        <f>_xlfn.XLOOKUP(B10573,Cal_Date!B:B,Cal_Date!A:A,0)</f>
        <v>3</v>
      </c>
      <c r="E10573">
        <v>2018</v>
      </c>
      <c r="F10573" t="s">
        <v>127</v>
      </c>
      <c r="G10573" t="s">
        <v>130</v>
      </c>
      <c r="H10573" t="s">
        <v>11</v>
      </c>
      <c r="I10573" t="s">
        <v>11</v>
      </c>
      <c r="J10573" t="s">
        <v>15</v>
      </c>
      <c r="K10573" t="s">
        <v>42</v>
      </c>
      <c r="L10573">
        <v>1</v>
      </c>
      <c r="M10573">
        <v>1004</v>
      </c>
      <c r="O10573" t="s">
        <v>28</v>
      </c>
      <c r="R10573" t="s">
        <v>44</v>
      </c>
      <c r="S10573" s="49" t="str">
        <f t="shared" si="1321"/>
        <v>Card</v>
      </c>
      <c r="T10573" s="3">
        <v>0.03</v>
      </c>
      <c r="U10573" s="2">
        <v>2.6500000000000004</v>
      </c>
      <c r="V10573" s="2">
        <v>0.87</v>
      </c>
      <c r="W10573" s="54">
        <f>_xlfn.XLOOKUP(M10573,Market!A:A,Market!F:F,0)</f>
        <v>0.06</v>
      </c>
      <c r="X10573" s="55">
        <f t="shared" si="1322"/>
        <v>7.9500000000000001E-2</v>
      </c>
      <c r="Y10573" s="55">
        <f t="shared" si="1323"/>
        <v>1.7800000000000002</v>
      </c>
      <c r="Z10573" s="54">
        <f t="shared" si="1324"/>
        <v>0.67169811320754713</v>
      </c>
      <c r="AA10573" s="49" t="str">
        <f t="shared" ca="1" si="1325"/>
        <v>Y</v>
      </c>
      <c r="AB10573" s="49">
        <f t="shared" ca="1" si="1326"/>
        <v>6</v>
      </c>
      <c r="AC10573" s="49" t="str">
        <f t="shared" ca="1" si="1327"/>
        <v>Y</v>
      </c>
    </row>
    <row r="10574" spans="1:29" x14ac:dyDescent="0.25">
      <c r="A10574">
        <v>12293</v>
      </c>
      <c r="B10574" s="9">
        <v>43205</v>
      </c>
      <c r="C10574" s="50" t="str">
        <f t="shared" si="1320"/>
        <v>N</v>
      </c>
      <c r="D10574" s="52">
        <f>_xlfn.XLOOKUP(B10574,Cal_Date!B:B,Cal_Date!A:A,0)</f>
        <v>3</v>
      </c>
      <c r="E10574">
        <v>2018</v>
      </c>
      <c r="F10574" t="s">
        <v>127</v>
      </c>
      <c r="G10574" t="s">
        <v>130</v>
      </c>
      <c r="H10574" t="s">
        <v>11</v>
      </c>
      <c r="I10574" t="s">
        <v>11</v>
      </c>
      <c r="J10574" t="s">
        <v>15</v>
      </c>
      <c r="K10574" t="s">
        <v>42</v>
      </c>
      <c r="L10574">
        <v>2</v>
      </c>
      <c r="M10574">
        <v>1009</v>
      </c>
      <c r="O10574" t="s">
        <v>28</v>
      </c>
      <c r="R10574" t="s">
        <v>47</v>
      </c>
      <c r="S10574" s="49" t="str">
        <f t="shared" si="1321"/>
        <v>Card</v>
      </c>
      <c r="T10574" s="3">
        <v>3.5000000000000003E-2</v>
      </c>
      <c r="U10574" s="2">
        <v>5.4450000000000003</v>
      </c>
      <c r="V10574" s="2">
        <v>1.74</v>
      </c>
      <c r="W10574" s="54">
        <f>_xlfn.XLOOKUP(M10574,Market!A:A,Market!F:F,0)</f>
        <v>8.8999999999999996E-2</v>
      </c>
      <c r="X10574" s="55">
        <f t="shared" si="1322"/>
        <v>0.19057500000000002</v>
      </c>
      <c r="Y10574" s="55">
        <f t="shared" si="1323"/>
        <v>3.7050000000000001</v>
      </c>
      <c r="Z10574" s="54">
        <f t="shared" si="1324"/>
        <v>0.68044077134986225</v>
      </c>
      <c r="AA10574" s="49" t="str">
        <f t="shared" ca="1" si="1325"/>
        <v>Y</v>
      </c>
      <c r="AB10574" s="49">
        <f t="shared" ca="1" si="1326"/>
        <v>6</v>
      </c>
      <c r="AC10574" s="49" t="str">
        <f t="shared" ca="1" si="1327"/>
        <v>Y</v>
      </c>
    </row>
    <row r="10575" spans="1:29" x14ac:dyDescent="0.25">
      <c r="A10575">
        <v>12294</v>
      </c>
      <c r="B10575" s="9">
        <v>43205</v>
      </c>
      <c r="C10575" s="50" t="str">
        <f t="shared" si="1320"/>
        <v>N</v>
      </c>
      <c r="D10575" s="52">
        <f>_xlfn.XLOOKUP(B10575,Cal_Date!B:B,Cal_Date!A:A,0)</f>
        <v>3</v>
      </c>
      <c r="E10575">
        <v>2018</v>
      </c>
      <c r="F10575" t="s">
        <v>127</v>
      </c>
      <c r="G10575" t="s">
        <v>130</v>
      </c>
      <c r="H10575" t="s">
        <v>11</v>
      </c>
      <c r="I10575" t="s">
        <v>11</v>
      </c>
      <c r="J10575" t="s">
        <v>15</v>
      </c>
      <c r="K10575" t="s">
        <v>42</v>
      </c>
      <c r="L10575">
        <v>1</v>
      </c>
      <c r="M10575">
        <v>1010</v>
      </c>
      <c r="O10575" t="s">
        <v>25</v>
      </c>
      <c r="R10575" t="s">
        <v>44</v>
      </c>
      <c r="S10575" s="49" t="str">
        <f t="shared" si="1321"/>
        <v>Card</v>
      </c>
      <c r="T10575" s="3">
        <v>0.03</v>
      </c>
      <c r="U10575" s="2">
        <v>2.7</v>
      </c>
      <c r="V10575" s="2">
        <v>0.87</v>
      </c>
      <c r="W10575" s="54">
        <f>_xlfn.XLOOKUP(M10575,Market!A:A,Market!F:F,0)</f>
        <v>0.08</v>
      </c>
      <c r="X10575" s="55">
        <f t="shared" si="1322"/>
        <v>8.1000000000000003E-2</v>
      </c>
      <c r="Y10575" s="55">
        <f t="shared" si="1323"/>
        <v>1.83</v>
      </c>
      <c r="Z10575" s="54">
        <f t="shared" si="1324"/>
        <v>0.67777777777777781</v>
      </c>
      <c r="AA10575" s="49" t="str">
        <f t="shared" ca="1" si="1325"/>
        <v>Y</v>
      </c>
      <c r="AB10575" s="49">
        <f t="shared" ca="1" si="1326"/>
        <v>6</v>
      </c>
      <c r="AC10575" s="49" t="str">
        <f t="shared" ca="1" si="1327"/>
        <v>Y</v>
      </c>
    </row>
    <row r="10576" spans="1:29" x14ac:dyDescent="0.25">
      <c r="A10576">
        <v>12295</v>
      </c>
      <c r="B10576" s="9">
        <v>43205</v>
      </c>
      <c r="C10576" s="50" t="str">
        <f t="shared" si="1320"/>
        <v>N</v>
      </c>
      <c r="D10576" s="52">
        <f>_xlfn.XLOOKUP(B10576,Cal_Date!B:B,Cal_Date!A:A,0)</f>
        <v>3</v>
      </c>
      <c r="E10576">
        <v>2018</v>
      </c>
      <c r="F10576" t="s">
        <v>127</v>
      </c>
      <c r="G10576" t="s">
        <v>130</v>
      </c>
      <c r="H10576" t="s">
        <v>11</v>
      </c>
      <c r="I10576" t="s">
        <v>11</v>
      </c>
      <c r="J10576" t="s">
        <v>15</v>
      </c>
      <c r="K10576" t="s">
        <v>42</v>
      </c>
      <c r="L10576">
        <v>1</v>
      </c>
      <c r="M10576">
        <v>1011</v>
      </c>
      <c r="O10576" t="s">
        <v>25</v>
      </c>
      <c r="R10576" t="s">
        <v>45</v>
      </c>
      <c r="S10576" s="49" t="str">
        <f t="shared" si="1321"/>
        <v>Cash</v>
      </c>
      <c r="T10576" s="3">
        <v>0</v>
      </c>
      <c r="U10576" s="2">
        <v>2.6500000000000004</v>
      </c>
      <c r="V10576" s="2">
        <v>0.87</v>
      </c>
      <c r="W10576" s="54">
        <f>_xlfn.XLOOKUP(M10576,Market!A:A,Market!F:F,0)</f>
        <v>0.06</v>
      </c>
      <c r="X10576" s="55">
        <f t="shared" si="1322"/>
        <v>0</v>
      </c>
      <c r="Y10576" s="55">
        <f t="shared" si="1323"/>
        <v>1.7800000000000002</v>
      </c>
      <c r="Z10576" s="54">
        <f t="shared" si="1324"/>
        <v>0.67169811320754713</v>
      </c>
      <c r="AA10576" s="49" t="str">
        <f t="shared" ca="1" si="1325"/>
        <v>Y</v>
      </c>
      <c r="AB10576" s="49">
        <f t="shared" ca="1" si="1326"/>
        <v>6</v>
      </c>
      <c r="AC10576" s="49" t="str">
        <f t="shared" ca="1" si="1327"/>
        <v>Y</v>
      </c>
    </row>
    <row r="10577" spans="1:29" x14ac:dyDescent="0.25">
      <c r="A10577">
        <v>12296</v>
      </c>
      <c r="B10577" s="9">
        <v>43205</v>
      </c>
      <c r="C10577" s="50" t="str">
        <f t="shared" si="1320"/>
        <v>N</v>
      </c>
      <c r="D10577" s="52">
        <f>_xlfn.XLOOKUP(B10577,Cal_Date!B:B,Cal_Date!A:A,0)</f>
        <v>3</v>
      </c>
      <c r="E10577">
        <v>2018</v>
      </c>
      <c r="F10577" t="s">
        <v>127</v>
      </c>
      <c r="G10577" t="s">
        <v>130</v>
      </c>
      <c r="H10577" t="s">
        <v>11</v>
      </c>
      <c r="I10577" t="s">
        <v>11</v>
      </c>
      <c r="J10577" t="s">
        <v>15</v>
      </c>
      <c r="K10577" t="s">
        <v>42</v>
      </c>
      <c r="L10577">
        <v>1</v>
      </c>
      <c r="M10577">
        <v>1011</v>
      </c>
      <c r="O10577" t="s">
        <v>25</v>
      </c>
      <c r="R10577" t="s">
        <v>45</v>
      </c>
      <c r="S10577" s="49" t="str">
        <f t="shared" si="1321"/>
        <v>Cash</v>
      </c>
      <c r="T10577" s="3">
        <v>0</v>
      </c>
      <c r="U10577" s="2">
        <v>2.6500000000000004</v>
      </c>
      <c r="V10577" s="2">
        <v>0.87</v>
      </c>
      <c r="W10577" s="54">
        <f>_xlfn.XLOOKUP(M10577,Market!A:A,Market!F:F,0)</f>
        <v>0.06</v>
      </c>
      <c r="X10577" s="55">
        <f t="shared" si="1322"/>
        <v>0</v>
      </c>
      <c r="Y10577" s="55">
        <f t="shared" si="1323"/>
        <v>1.7800000000000002</v>
      </c>
      <c r="Z10577" s="54">
        <f t="shared" si="1324"/>
        <v>0.67169811320754713</v>
      </c>
      <c r="AA10577" s="49" t="str">
        <f t="shared" ca="1" si="1325"/>
        <v>Y</v>
      </c>
      <c r="AB10577" s="49">
        <f t="shared" ca="1" si="1326"/>
        <v>6</v>
      </c>
      <c r="AC10577" s="49" t="str">
        <f t="shared" ca="1" si="1327"/>
        <v>Y</v>
      </c>
    </row>
    <row r="10578" spans="1:29" x14ac:dyDescent="0.25">
      <c r="A10578">
        <v>12297</v>
      </c>
      <c r="B10578" s="9">
        <v>43205</v>
      </c>
      <c r="C10578" s="50" t="str">
        <f t="shared" si="1320"/>
        <v>N</v>
      </c>
      <c r="D10578" s="52">
        <f>_xlfn.XLOOKUP(B10578,Cal_Date!B:B,Cal_Date!A:A,0)</f>
        <v>3</v>
      </c>
      <c r="E10578">
        <v>2018</v>
      </c>
      <c r="F10578" t="s">
        <v>127</v>
      </c>
      <c r="G10578" t="s">
        <v>130</v>
      </c>
      <c r="H10578" t="s">
        <v>14</v>
      </c>
      <c r="I10578" t="s">
        <v>13</v>
      </c>
      <c r="J10578" t="s">
        <v>15</v>
      </c>
      <c r="K10578" t="s">
        <v>43</v>
      </c>
      <c r="L10578">
        <v>1</v>
      </c>
      <c r="M10578">
        <v>1011</v>
      </c>
      <c r="O10578" t="s">
        <v>25</v>
      </c>
      <c r="R10578" t="s">
        <v>45</v>
      </c>
      <c r="S10578" s="49" t="str">
        <f t="shared" si="1321"/>
        <v>Cash</v>
      </c>
      <c r="T10578" s="3">
        <v>0</v>
      </c>
      <c r="U10578" s="2">
        <v>5.3000000000000007</v>
      </c>
      <c r="V10578" s="2">
        <v>2.12</v>
      </c>
      <c r="W10578" s="54">
        <f>_xlfn.XLOOKUP(M10578,Market!A:A,Market!F:F,0)</f>
        <v>0.06</v>
      </c>
      <c r="X10578" s="55">
        <f t="shared" si="1322"/>
        <v>0</v>
      </c>
      <c r="Y10578" s="55">
        <f t="shared" si="1323"/>
        <v>3.1800000000000006</v>
      </c>
      <c r="Z10578" s="54">
        <f t="shared" si="1324"/>
        <v>0.60000000000000009</v>
      </c>
      <c r="AA10578" s="49" t="str">
        <f t="shared" ca="1" si="1325"/>
        <v>Y</v>
      </c>
      <c r="AB10578" s="49">
        <f t="shared" ca="1" si="1326"/>
        <v>6</v>
      </c>
      <c r="AC10578" s="49" t="str">
        <f t="shared" ca="1" si="1327"/>
        <v>Y</v>
      </c>
    </row>
    <row r="10579" spans="1:29" x14ac:dyDescent="0.25">
      <c r="A10579">
        <v>12298</v>
      </c>
      <c r="B10579" s="9">
        <v>43205</v>
      </c>
      <c r="C10579" s="50" t="str">
        <f t="shared" si="1320"/>
        <v>N</v>
      </c>
      <c r="D10579" s="52">
        <f>_xlfn.XLOOKUP(B10579,Cal_Date!B:B,Cal_Date!A:A,0)</f>
        <v>3</v>
      </c>
      <c r="E10579">
        <v>2018</v>
      </c>
      <c r="F10579" t="s">
        <v>127</v>
      </c>
      <c r="G10579" t="s">
        <v>130</v>
      </c>
      <c r="H10579" t="s">
        <v>11</v>
      </c>
      <c r="I10579" t="s">
        <v>11</v>
      </c>
      <c r="J10579" t="s">
        <v>15</v>
      </c>
      <c r="K10579" t="s">
        <v>42</v>
      </c>
      <c r="L10579">
        <v>2</v>
      </c>
      <c r="M10579">
        <v>1001</v>
      </c>
      <c r="O10579" t="s">
        <v>25</v>
      </c>
      <c r="R10579" t="s">
        <v>45</v>
      </c>
      <c r="S10579" s="49" t="str">
        <f t="shared" si="1321"/>
        <v>Cash</v>
      </c>
      <c r="T10579" s="3">
        <v>0</v>
      </c>
      <c r="U10579" s="2">
        <v>5.3000000000000007</v>
      </c>
      <c r="V10579" s="2">
        <v>1.74</v>
      </c>
      <c r="W10579" s="54">
        <f>_xlfn.XLOOKUP(M10579,Market!A:A,Market!F:F,0)</f>
        <v>0.06</v>
      </c>
      <c r="X10579" s="55">
        <f t="shared" si="1322"/>
        <v>0</v>
      </c>
      <c r="Y10579" s="55">
        <f t="shared" si="1323"/>
        <v>3.5600000000000005</v>
      </c>
      <c r="Z10579" s="54">
        <f t="shared" si="1324"/>
        <v>0.67169811320754713</v>
      </c>
      <c r="AA10579" s="49" t="str">
        <f t="shared" ca="1" si="1325"/>
        <v>Y</v>
      </c>
      <c r="AB10579" s="49">
        <f t="shared" ca="1" si="1326"/>
        <v>6</v>
      </c>
      <c r="AC10579" s="49" t="str">
        <f t="shared" ca="1" si="1327"/>
        <v>Y</v>
      </c>
    </row>
    <row r="10580" spans="1:29" x14ac:dyDescent="0.25">
      <c r="A10580">
        <v>12299</v>
      </c>
      <c r="B10580" s="9">
        <v>43205</v>
      </c>
      <c r="C10580" s="50" t="str">
        <f t="shared" si="1320"/>
        <v>N</v>
      </c>
      <c r="D10580" s="52">
        <f>_xlfn.XLOOKUP(B10580,Cal_Date!B:B,Cal_Date!A:A,0)</f>
        <v>3</v>
      </c>
      <c r="E10580">
        <v>2018</v>
      </c>
      <c r="F10580" t="s">
        <v>127</v>
      </c>
      <c r="G10580" t="s">
        <v>130</v>
      </c>
      <c r="H10580" t="s">
        <v>48</v>
      </c>
      <c r="I10580" t="s">
        <v>18</v>
      </c>
      <c r="J10580" t="s">
        <v>10</v>
      </c>
      <c r="K10580" t="s">
        <v>43</v>
      </c>
      <c r="L10580">
        <v>1</v>
      </c>
      <c r="M10580">
        <v>1000</v>
      </c>
      <c r="O10580" t="s">
        <v>25</v>
      </c>
      <c r="R10580" t="s">
        <v>44</v>
      </c>
      <c r="S10580" s="49" t="str">
        <f t="shared" si="1321"/>
        <v>Card</v>
      </c>
      <c r="T10580" s="3">
        <v>0.03</v>
      </c>
      <c r="U10580" s="2">
        <v>7.5600000000000005</v>
      </c>
      <c r="V10580" s="2">
        <v>1.46</v>
      </c>
      <c r="W10580" s="54">
        <f>_xlfn.XLOOKUP(M10580,Market!A:A,Market!F:F,0)</f>
        <v>0.08</v>
      </c>
      <c r="X10580" s="55">
        <f t="shared" si="1322"/>
        <v>0.2268</v>
      </c>
      <c r="Y10580" s="55">
        <f t="shared" si="1323"/>
        <v>6.1000000000000005</v>
      </c>
      <c r="Z10580" s="54">
        <f t="shared" si="1324"/>
        <v>0.80687830687830686</v>
      </c>
      <c r="AA10580" s="49" t="str">
        <f t="shared" ca="1" si="1325"/>
        <v>Y</v>
      </c>
      <c r="AB10580" s="49">
        <f t="shared" ca="1" si="1326"/>
        <v>6</v>
      </c>
      <c r="AC10580" s="49" t="str">
        <f t="shared" ca="1" si="1327"/>
        <v>Y</v>
      </c>
    </row>
    <row r="10581" spans="1:29" x14ac:dyDescent="0.25">
      <c r="A10581">
        <v>12300</v>
      </c>
      <c r="B10581" s="9">
        <v>43205</v>
      </c>
      <c r="C10581" s="50" t="str">
        <f t="shared" si="1320"/>
        <v>N</v>
      </c>
      <c r="D10581" s="52">
        <f>_xlfn.XLOOKUP(B10581,Cal_Date!B:B,Cal_Date!A:A,0)</f>
        <v>3</v>
      </c>
      <c r="E10581">
        <v>2018</v>
      </c>
      <c r="F10581" t="s">
        <v>127</v>
      </c>
      <c r="G10581" t="s">
        <v>130</v>
      </c>
      <c r="H10581" t="s">
        <v>11</v>
      </c>
      <c r="I10581" t="s">
        <v>11</v>
      </c>
      <c r="J10581" t="s">
        <v>15</v>
      </c>
      <c r="K10581" t="s">
        <v>42</v>
      </c>
      <c r="L10581">
        <v>1</v>
      </c>
      <c r="M10581">
        <v>1000</v>
      </c>
      <c r="O10581" t="s">
        <v>25</v>
      </c>
      <c r="R10581" t="s">
        <v>45</v>
      </c>
      <c r="S10581" s="49" t="str">
        <f t="shared" si="1321"/>
        <v>Cash</v>
      </c>
      <c r="T10581" s="3">
        <v>0</v>
      </c>
      <c r="U10581" s="2">
        <v>2.7</v>
      </c>
      <c r="V10581" s="2">
        <v>0.87</v>
      </c>
      <c r="W10581" s="54">
        <f>_xlfn.XLOOKUP(M10581,Market!A:A,Market!F:F,0)</f>
        <v>0.08</v>
      </c>
      <c r="X10581" s="55">
        <f t="shared" si="1322"/>
        <v>0</v>
      </c>
      <c r="Y10581" s="55">
        <f t="shared" si="1323"/>
        <v>1.83</v>
      </c>
      <c r="Z10581" s="54">
        <f t="shared" si="1324"/>
        <v>0.67777777777777781</v>
      </c>
      <c r="AA10581" s="49" t="str">
        <f t="shared" ca="1" si="1325"/>
        <v>Y</v>
      </c>
      <c r="AB10581" s="49">
        <f t="shared" ca="1" si="1326"/>
        <v>6</v>
      </c>
      <c r="AC10581" s="49" t="str">
        <f t="shared" ca="1" si="1327"/>
        <v>Y</v>
      </c>
    </row>
    <row r="10582" spans="1:29" x14ac:dyDescent="0.25">
      <c r="A10582">
        <v>12301</v>
      </c>
      <c r="B10582" s="9">
        <v>43205</v>
      </c>
      <c r="C10582" s="50" t="str">
        <f t="shared" si="1320"/>
        <v>N</v>
      </c>
      <c r="D10582" s="52">
        <f>_xlfn.XLOOKUP(B10582,Cal_Date!B:B,Cal_Date!A:A,0)</f>
        <v>3</v>
      </c>
      <c r="E10582">
        <v>2018</v>
      </c>
      <c r="F10582" t="s">
        <v>127</v>
      </c>
      <c r="G10582" t="s">
        <v>130</v>
      </c>
      <c r="H10582" t="s">
        <v>11</v>
      </c>
      <c r="I10582" t="s">
        <v>11</v>
      </c>
      <c r="J10582" t="s">
        <v>15</v>
      </c>
      <c r="K10582" t="s">
        <v>42</v>
      </c>
      <c r="L10582">
        <v>1</v>
      </c>
      <c r="M10582">
        <v>1002</v>
      </c>
      <c r="O10582" t="s">
        <v>28</v>
      </c>
      <c r="R10582" t="s">
        <v>45</v>
      </c>
      <c r="S10582" s="49" t="str">
        <f t="shared" si="1321"/>
        <v>Cash</v>
      </c>
      <c r="T10582" s="3">
        <v>0</v>
      </c>
      <c r="U10582" s="2">
        <v>2.6500000000000004</v>
      </c>
      <c r="V10582" s="2">
        <v>0.87</v>
      </c>
      <c r="W10582" s="54">
        <f>_xlfn.XLOOKUP(M10582,Market!A:A,Market!F:F,0)</f>
        <v>0.06</v>
      </c>
      <c r="X10582" s="55">
        <f t="shared" si="1322"/>
        <v>0</v>
      </c>
      <c r="Y10582" s="55">
        <f t="shared" si="1323"/>
        <v>1.7800000000000002</v>
      </c>
      <c r="Z10582" s="54">
        <f t="shared" si="1324"/>
        <v>0.67169811320754713</v>
      </c>
      <c r="AA10582" s="49" t="str">
        <f t="shared" ca="1" si="1325"/>
        <v>Y</v>
      </c>
      <c r="AB10582" s="49">
        <f t="shared" ca="1" si="1326"/>
        <v>6</v>
      </c>
      <c r="AC10582" s="49" t="str">
        <f t="shared" ca="1" si="1327"/>
        <v>Y</v>
      </c>
    </row>
    <row r="10583" spans="1:29" x14ac:dyDescent="0.25">
      <c r="A10583">
        <v>12302</v>
      </c>
      <c r="B10583" s="9">
        <v>43205</v>
      </c>
      <c r="C10583" s="50" t="str">
        <f t="shared" si="1320"/>
        <v>N</v>
      </c>
      <c r="D10583" s="52">
        <f>_xlfn.XLOOKUP(B10583,Cal_Date!B:B,Cal_Date!A:A,0)</f>
        <v>3</v>
      </c>
      <c r="E10583">
        <v>2018</v>
      </c>
      <c r="F10583" t="s">
        <v>127</v>
      </c>
      <c r="G10583" t="s">
        <v>130</v>
      </c>
      <c r="H10583" t="s">
        <v>11</v>
      </c>
      <c r="I10583" t="s">
        <v>11</v>
      </c>
      <c r="J10583" t="s">
        <v>15</v>
      </c>
      <c r="K10583" t="s">
        <v>42</v>
      </c>
      <c r="L10583">
        <v>1</v>
      </c>
      <c r="M10583">
        <v>1003</v>
      </c>
      <c r="O10583" t="s">
        <v>25</v>
      </c>
      <c r="R10583" t="s">
        <v>44</v>
      </c>
      <c r="S10583" s="49" t="str">
        <f t="shared" si="1321"/>
        <v>Card</v>
      </c>
      <c r="T10583" s="3">
        <v>0.03</v>
      </c>
      <c r="U10583" s="2">
        <v>2.6500000000000004</v>
      </c>
      <c r="V10583" s="2">
        <v>0.87</v>
      </c>
      <c r="W10583" s="54">
        <f>_xlfn.XLOOKUP(M10583,Market!A:A,Market!F:F,0)</f>
        <v>0.06</v>
      </c>
      <c r="X10583" s="55">
        <f t="shared" si="1322"/>
        <v>7.9500000000000001E-2</v>
      </c>
      <c r="Y10583" s="55">
        <f t="shared" si="1323"/>
        <v>1.7800000000000002</v>
      </c>
      <c r="Z10583" s="54">
        <f t="shared" si="1324"/>
        <v>0.67169811320754713</v>
      </c>
      <c r="AA10583" s="49" t="str">
        <f t="shared" ca="1" si="1325"/>
        <v>Y</v>
      </c>
      <c r="AB10583" s="49">
        <f t="shared" ca="1" si="1326"/>
        <v>6</v>
      </c>
      <c r="AC10583" s="49" t="str">
        <f t="shared" ca="1" si="1327"/>
        <v>Y</v>
      </c>
    </row>
    <row r="10584" spans="1:29" x14ac:dyDescent="0.25">
      <c r="A10584">
        <v>12303</v>
      </c>
      <c r="B10584" s="9">
        <v>43205</v>
      </c>
      <c r="C10584" s="50" t="str">
        <f t="shared" si="1320"/>
        <v>N</v>
      </c>
      <c r="D10584" s="52">
        <f>_xlfn.XLOOKUP(B10584,Cal_Date!B:B,Cal_Date!A:A,0)</f>
        <v>3</v>
      </c>
      <c r="E10584">
        <v>2018</v>
      </c>
      <c r="F10584" t="s">
        <v>127</v>
      </c>
      <c r="G10584" t="s">
        <v>130</v>
      </c>
      <c r="H10584" t="s">
        <v>48</v>
      </c>
      <c r="I10584" t="s">
        <v>18</v>
      </c>
      <c r="J10584" t="s">
        <v>10</v>
      </c>
      <c r="K10584" t="s">
        <v>43</v>
      </c>
      <c r="L10584">
        <v>1</v>
      </c>
      <c r="M10584">
        <v>1005</v>
      </c>
      <c r="O10584" t="s">
        <v>25</v>
      </c>
      <c r="R10584" t="s">
        <v>45</v>
      </c>
      <c r="S10584" s="49" t="str">
        <f t="shared" si="1321"/>
        <v>Cash</v>
      </c>
      <c r="T10584" s="3">
        <v>0</v>
      </c>
      <c r="U10584" s="2">
        <v>7.6229999999999993</v>
      </c>
      <c r="V10584" s="2">
        <v>1.46</v>
      </c>
      <c r="W10584" s="54">
        <f>_xlfn.XLOOKUP(M10584,Market!A:A,Market!F:F,0)</f>
        <v>8.8999999999999996E-2</v>
      </c>
      <c r="X10584" s="55">
        <f t="shared" si="1322"/>
        <v>0</v>
      </c>
      <c r="Y10584" s="55">
        <f t="shared" si="1323"/>
        <v>6.1629999999999994</v>
      </c>
      <c r="Z10584" s="54">
        <f t="shared" si="1324"/>
        <v>0.80847435392889933</v>
      </c>
      <c r="AA10584" s="49" t="str">
        <f t="shared" ca="1" si="1325"/>
        <v>Y</v>
      </c>
      <c r="AB10584" s="49">
        <f t="shared" ca="1" si="1326"/>
        <v>6</v>
      </c>
      <c r="AC10584" s="49" t="str">
        <f t="shared" ca="1" si="1327"/>
        <v>Y</v>
      </c>
    </row>
    <row r="10585" spans="1:29" x14ac:dyDescent="0.25">
      <c r="A10585">
        <v>12304</v>
      </c>
      <c r="B10585" s="9">
        <v>43205</v>
      </c>
      <c r="C10585" s="50" t="str">
        <f t="shared" si="1320"/>
        <v>N</v>
      </c>
      <c r="D10585" s="52">
        <f>_xlfn.XLOOKUP(B10585,Cal_Date!B:B,Cal_Date!A:A,0)</f>
        <v>3</v>
      </c>
      <c r="E10585">
        <v>2018</v>
      </c>
      <c r="F10585" t="s">
        <v>127</v>
      </c>
      <c r="G10585" t="s">
        <v>130</v>
      </c>
      <c r="H10585" t="s">
        <v>11</v>
      </c>
      <c r="I10585" t="s">
        <v>11</v>
      </c>
      <c r="J10585" t="s">
        <v>15</v>
      </c>
      <c r="K10585" t="s">
        <v>42</v>
      </c>
      <c r="L10585">
        <v>2</v>
      </c>
      <c r="M10585">
        <v>1005</v>
      </c>
      <c r="O10585" t="s">
        <v>25</v>
      </c>
      <c r="R10585" t="s">
        <v>44</v>
      </c>
      <c r="S10585" s="49" t="str">
        <f t="shared" si="1321"/>
        <v>Card</v>
      </c>
      <c r="T10585" s="3">
        <v>0.03</v>
      </c>
      <c r="U10585" s="2">
        <v>5.4450000000000003</v>
      </c>
      <c r="V10585" s="2">
        <v>1.74</v>
      </c>
      <c r="W10585" s="54">
        <f>_xlfn.XLOOKUP(M10585,Market!A:A,Market!F:F,0)</f>
        <v>8.8999999999999996E-2</v>
      </c>
      <c r="X10585" s="55">
        <f t="shared" si="1322"/>
        <v>0.16335</v>
      </c>
      <c r="Y10585" s="55">
        <f t="shared" si="1323"/>
        <v>3.7050000000000001</v>
      </c>
      <c r="Z10585" s="54">
        <f t="shared" si="1324"/>
        <v>0.68044077134986225</v>
      </c>
      <c r="AA10585" s="49" t="str">
        <f t="shared" ca="1" si="1325"/>
        <v>Y</v>
      </c>
      <c r="AB10585" s="49">
        <f t="shared" ca="1" si="1326"/>
        <v>6</v>
      </c>
      <c r="AC10585" s="49" t="str">
        <f t="shared" ca="1" si="1327"/>
        <v>Y</v>
      </c>
    </row>
    <row r="10586" spans="1:29" x14ac:dyDescent="0.25">
      <c r="A10586">
        <v>12305</v>
      </c>
      <c r="B10586" s="9">
        <v>43205</v>
      </c>
      <c r="C10586" s="50" t="str">
        <f t="shared" si="1320"/>
        <v>N</v>
      </c>
      <c r="D10586" s="52">
        <f>_xlfn.XLOOKUP(B10586,Cal_Date!B:B,Cal_Date!A:A,0)</f>
        <v>3</v>
      </c>
      <c r="E10586">
        <v>2018</v>
      </c>
      <c r="F10586" t="s">
        <v>127</v>
      </c>
      <c r="G10586" t="s">
        <v>130</v>
      </c>
      <c r="H10586" t="s">
        <v>48</v>
      </c>
      <c r="I10586" t="s">
        <v>18</v>
      </c>
      <c r="J10586" t="s">
        <v>10</v>
      </c>
      <c r="K10586" t="s">
        <v>43</v>
      </c>
      <c r="L10586">
        <v>2</v>
      </c>
      <c r="M10586">
        <v>1006</v>
      </c>
      <c r="O10586" t="s">
        <v>28</v>
      </c>
      <c r="R10586" t="s">
        <v>45</v>
      </c>
      <c r="S10586" s="49" t="str">
        <f t="shared" si="1321"/>
        <v>Cash</v>
      </c>
      <c r="T10586" s="3">
        <v>0</v>
      </c>
      <c r="U10586" s="2">
        <v>15.245999999999999</v>
      </c>
      <c r="V10586" s="2">
        <v>2.92</v>
      </c>
      <c r="W10586" s="54">
        <f>_xlfn.XLOOKUP(M10586,Market!A:A,Market!F:F,0)</f>
        <v>8.8999999999999996E-2</v>
      </c>
      <c r="X10586" s="55">
        <f t="shared" si="1322"/>
        <v>0</v>
      </c>
      <c r="Y10586" s="55">
        <f t="shared" si="1323"/>
        <v>12.325999999999999</v>
      </c>
      <c r="Z10586" s="54">
        <f t="shared" si="1324"/>
        <v>0.80847435392889933</v>
      </c>
      <c r="AA10586" s="49" t="str">
        <f t="shared" ca="1" si="1325"/>
        <v>Y</v>
      </c>
      <c r="AB10586" s="49">
        <f t="shared" ca="1" si="1326"/>
        <v>6</v>
      </c>
      <c r="AC10586" s="49" t="str">
        <f t="shared" ca="1" si="1327"/>
        <v>Y</v>
      </c>
    </row>
    <row r="10587" spans="1:29" x14ac:dyDescent="0.25">
      <c r="A10587">
        <v>12306</v>
      </c>
      <c r="B10587" s="9">
        <v>43205</v>
      </c>
      <c r="C10587" s="50" t="str">
        <f t="shared" si="1320"/>
        <v>N</v>
      </c>
      <c r="D10587" s="52">
        <f>_xlfn.XLOOKUP(B10587,Cal_Date!B:B,Cal_Date!A:A,0)</f>
        <v>3</v>
      </c>
      <c r="E10587">
        <v>2018</v>
      </c>
      <c r="F10587" t="s">
        <v>127</v>
      </c>
      <c r="G10587" t="s">
        <v>130</v>
      </c>
      <c r="H10587" t="s">
        <v>11</v>
      </c>
      <c r="I10587" t="s">
        <v>11</v>
      </c>
      <c r="J10587" t="s">
        <v>15</v>
      </c>
      <c r="K10587" t="s">
        <v>42</v>
      </c>
      <c r="L10587">
        <v>1</v>
      </c>
      <c r="M10587">
        <v>1007</v>
      </c>
      <c r="O10587" t="s">
        <v>28</v>
      </c>
      <c r="R10587" t="s">
        <v>44</v>
      </c>
      <c r="S10587" s="49" t="str">
        <f t="shared" si="1321"/>
        <v>Card</v>
      </c>
      <c r="T10587" s="3">
        <v>0.03</v>
      </c>
      <c r="U10587" s="2">
        <v>2.7225000000000001</v>
      </c>
      <c r="V10587" s="2">
        <v>0.87</v>
      </c>
      <c r="W10587" s="54">
        <f>_xlfn.XLOOKUP(M10587,Market!A:A,Market!F:F,0)</f>
        <v>8.8999999999999996E-2</v>
      </c>
      <c r="X10587" s="55">
        <f t="shared" si="1322"/>
        <v>8.1674999999999998E-2</v>
      </c>
      <c r="Y10587" s="55">
        <f t="shared" si="1323"/>
        <v>1.8525</v>
      </c>
      <c r="Z10587" s="54">
        <f t="shared" si="1324"/>
        <v>0.68044077134986225</v>
      </c>
      <c r="AA10587" s="49" t="str">
        <f t="shared" ca="1" si="1325"/>
        <v>Y</v>
      </c>
      <c r="AB10587" s="49">
        <f t="shared" ca="1" si="1326"/>
        <v>6</v>
      </c>
      <c r="AC10587" s="49" t="str">
        <f t="shared" ca="1" si="1327"/>
        <v>Y</v>
      </c>
    </row>
    <row r="10588" spans="1:29" x14ac:dyDescent="0.25">
      <c r="A10588">
        <v>12307</v>
      </c>
      <c r="B10588" s="9">
        <v>43205</v>
      </c>
      <c r="C10588" s="50" t="str">
        <f t="shared" si="1320"/>
        <v>N</v>
      </c>
      <c r="D10588" s="52">
        <f>_xlfn.XLOOKUP(B10588,Cal_Date!B:B,Cal_Date!A:A,0)</f>
        <v>3</v>
      </c>
      <c r="E10588">
        <v>2018</v>
      </c>
      <c r="F10588" t="s">
        <v>127</v>
      </c>
      <c r="G10588" t="s">
        <v>130</v>
      </c>
      <c r="H10588" t="s">
        <v>11</v>
      </c>
      <c r="I10588" t="s">
        <v>11</v>
      </c>
      <c r="J10588" t="s">
        <v>15</v>
      </c>
      <c r="K10588" t="s">
        <v>42</v>
      </c>
      <c r="L10588">
        <v>1</v>
      </c>
      <c r="M10588">
        <v>1008</v>
      </c>
      <c r="O10588" t="s">
        <v>28</v>
      </c>
      <c r="R10588" t="s">
        <v>47</v>
      </c>
      <c r="S10588" s="49" t="str">
        <f t="shared" si="1321"/>
        <v>Card</v>
      </c>
      <c r="T10588" s="3">
        <v>3.5000000000000003E-2</v>
      </c>
      <c r="U10588" s="2">
        <v>2.7225000000000001</v>
      </c>
      <c r="V10588" s="2">
        <v>0.87</v>
      </c>
      <c r="W10588" s="54">
        <f>_xlfn.XLOOKUP(M10588,Market!A:A,Market!F:F,0)</f>
        <v>8.8999999999999996E-2</v>
      </c>
      <c r="X10588" s="55">
        <f t="shared" si="1322"/>
        <v>9.5287500000000011E-2</v>
      </c>
      <c r="Y10588" s="55">
        <f t="shared" si="1323"/>
        <v>1.8525</v>
      </c>
      <c r="Z10588" s="54">
        <f t="shared" si="1324"/>
        <v>0.68044077134986225</v>
      </c>
      <c r="AA10588" s="49" t="str">
        <f t="shared" ca="1" si="1325"/>
        <v>Y</v>
      </c>
      <c r="AB10588" s="49">
        <f t="shared" ca="1" si="1326"/>
        <v>6</v>
      </c>
      <c r="AC10588" s="49" t="str">
        <f t="shared" ca="1" si="1327"/>
        <v>Y</v>
      </c>
    </row>
    <row r="10589" spans="1:29" x14ac:dyDescent="0.25">
      <c r="A10589">
        <v>12308</v>
      </c>
      <c r="B10589" s="9">
        <v>43205</v>
      </c>
      <c r="C10589" s="50" t="str">
        <f t="shared" si="1320"/>
        <v>N</v>
      </c>
      <c r="D10589" s="52">
        <f>_xlfn.XLOOKUP(B10589,Cal_Date!B:B,Cal_Date!A:A,0)</f>
        <v>3</v>
      </c>
      <c r="E10589">
        <v>2018</v>
      </c>
      <c r="F10589" t="s">
        <v>127</v>
      </c>
      <c r="G10589" t="s">
        <v>130</v>
      </c>
      <c r="H10589" t="s">
        <v>11</v>
      </c>
      <c r="I10589" t="s">
        <v>11</v>
      </c>
      <c r="J10589" t="s">
        <v>15</v>
      </c>
      <c r="K10589" t="s">
        <v>42</v>
      </c>
      <c r="L10589">
        <v>1</v>
      </c>
      <c r="M10589">
        <v>1009</v>
      </c>
      <c r="O10589" t="s">
        <v>28</v>
      </c>
      <c r="R10589" t="s">
        <v>45</v>
      </c>
      <c r="S10589" s="49" t="str">
        <f t="shared" si="1321"/>
        <v>Cash</v>
      </c>
      <c r="T10589" s="3">
        <v>0</v>
      </c>
      <c r="U10589" s="2">
        <v>2.7225000000000001</v>
      </c>
      <c r="V10589" s="2">
        <v>0.87</v>
      </c>
      <c r="W10589" s="54">
        <f>_xlfn.XLOOKUP(M10589,Market!A:A,Market!F:F,0)</f>
        <v>8.8999999999999996E-2</v>
      </c>
      <c r="X10589" s="55">
        <f t="shared" si="1322"/>
        <v>0</v>
      </c>
      <c r="Y10589" s="55">
        <f t="shared" si="1323"/>
        <v>1.8525</v>
      </c>
      <c r="Z10589" s="54">
        <f t="shared" si="1324"/>
        <v>0.68044077134986225</v>
      </c>
      <c r="AA10589" s="49" t="str">
        <f t="shared" ca="1" si="1325"/>
        <v>Y</v>
      </c>
      <c r="AB10589" s="49">
        <f t="shared" ca="1" si="1326"/>
        <v>6</v>
      </c>
      <c r="AC10589" s="49" t="str">
        <f t="shared" ca="1" si="1327"/>
        <v>Y</v>
      </c>
    </row>
    <row r="10590" spans="1:29" x14ac:dyDescent="0.25">
      <c r="A10590">
        <v>12309</v>
      </c>
      <c r="B10590" s="9">
        <v>43205</v>
      </c>
      <c r="C10590" s="50" t="str">
        <f t="shared" si="1320"/>
        <v>N</v>
      </c>
      <c r="D10590" s="52">
        <f>_xlfn.XLOOKUP(B10590,Cal_Date!B:B,Cal_Date!A:A,0)</f>
        <v>3</v>
      </c>
      <c r="E10590">
        <v>2018</v>
      </c>
      <c r="F10590" t="s">
        <v>127</v>
      </c>
      <c r="G10590" t="s">
        <v>130</v>
      </c>
      <c r="H10590" t="s">
        <v>11</v>
      </c>
      <c r="I10590" t="s">
        <v>11</v>
      </c>
      <c r="J10590" t="s">
        <v>15</v>
      </c>
      <c r="K10590" t="s">
        <v>42</v>
      </c>
      <c r="L10590">
        <v>2</v>
      </c>
      <c r="M10590">
        <v>1006</v>
      </c>
      <c r="O10590" t="s">
        <v>28</v>
      </c>
      <c r="R10590" t="s">
        <v>44</v>
      </c>
      <c r="S10590" s="49" t="str">
        <f t="shared" si="1321"/>
        <v>Card</v>
      </c>
      <c r="T10590" s="3">
        <v>0.03</v>
      </c>
      <c r="U10590" s="2">
        <v>5.4450000000000003</v>
      </c>
      <c r="V10590" s="2">
        <v>1.74</v>
      </c>
      <c r="W10590" s="54">
        <f>_xlfn.XLOOKUP(M10590,Market!A:A,Market!F:F,0)</f>
        <v>8.8999999999999996E-2</v>
      </c>
      <c r="X10590" s="55">
        <f t="shared" si="1322"/>
        <v>0.16335</v>
      </c>
      <c r="Y10590" s="55">
        <f t="shared" si="1323"/>
        <v>3.7050000000000001</v>
      </c>
      <c r="Z10590" s="54">
        <f t="shared" si="1324"/>
        <v>0.68044077134986225</v>
      </c>
      <c r="AA10590" s="49" t="str">
        <f t="shared" ca="1" si="1325"/>
        <v>Y</v>
      </c>
      <c r="AB10590" s="49">
        <f t="shared" ca="1" si="1326"/>
        <v>6</v>
      </c>
      <c r="AC10590" s="49" t="str">
        <f t="shared" ca="1" si="1327"/>
        <v>Y</v>
      </c>
    </row>
    <row r="10591" spans="1:29" x14ac:dyDescent="0.25">
      <c r="A10591">
        <v>12310</v>
      </c>
      <c r="B10591" s="9">
        <v>43205</v>
      </c>
      <c r="C10591" s="50" t="str">
        <f t="shared" si="1320"/>
        <v>N</v>
      </c>
      <c r="D10591" s="52">
        <f>_xlfn.XLOOKUP(B10591,Cal_Date!B:B,Cal_Date!A:A,0)</f>
        <v>3</v>
      </c>
      <c r="E10591">
        <v>2018</v>
      </c>
      <c r="F10591" t="s">
        <v>127</v>
      </c>
      <c r="G10591" t="s">
        <v>130</v>
      </c>
      <c r="H10591" t="s">
        <v>14</v>
      </c>
      <c r="I10591" t="s">
        <v>13</v>
      </c>
      <c r="J10591" t="s">
        <v>15</v>
      </c>
      <c r="K10591" t="s">
        <v>43</v>
      </c>
      <c r="L10591">
        <v>1</v>
      </c>
      <c r="M10591">
        <v>1007</v>
      </c>
      <c r="O10591" t="s">
        <v>28</v>
      </c>
      <c r="R10591" t="s">
        <v>45</v>
      </c>
      <c r="S10591" s="49" t="str">
        <f t="shared" si="1321"/>
        <v>Cash</v>
      </c>
      <c r="T10591" s="3">
        <v>0</v>
      </c>
      <c r="U10591" s="2">
        <v>5.4450000000000003</v>
      </c>
      <c r="V10591" s="2">
        <v>2.2400000000000002</v>
      </c>
      <c r="W10591" s="54">
        <f>_xlfn.XLOOKUP(M10591,Market!A:A,Market!F:F,0)</f>
        <v>8.8999999999999996E-2</v>
      </c>
      <c r="X10591" s="55">
        <f t="shared" si="1322"/>
        <v>0</v>
      </c>
      <c r="Y10591" s="55">
        <f t="shared" si="1323"/>
        <v>3.2050000000000001</v>
      </c>
      <c r="Z10591" s="54">
        <f t="shared" si="1324"/>
        <v>0.588613406795225</v>
      </c>
      <c r="AA10591" s="49" t="str">
        <f t="shared" ca="1" si="1325"/>
        <v>Y</v>
      </c>
      <c r="AB10591" s="49">
        <f t="shared" ca="1" si="1326"/>
        <v>6</v>
      </c>
      <c r="AC10591" s="49" t="str">
        <f t="shared" ca="1" si="1327"/>
        <v>Y</v>
      </c>
    </row>
    <row r="10592" spans="1:29" x14ac:dyDescent="0.25">
      <c r="A10592">
        <v>12311</v>
      </c>
      <c r="B10592" s="9">
        <v>43205</v>
      </c>
      <c r="C10592" s="50" t="str">
        <f t="shared" si="1320"/>
        <v>N</v>
      </c>
      <c r="D10592" s="52">
        <f>_xlfn.XLOOKUP(B10592,Cal_Date!B:B,Cal_Date!A:A,0)</f>
        <v>3</v>
      </c>
      <c r="E10592">
        <v>2018</v>
      </c>
      <c r="F10592" t="s">
        <v>127</v>
      </c>
      <c r="G10592" t="s">
        <v>130</v>
      </c>
      <c r="H10592" t="s">
        <v>14</v>
      </c>
      <c r="I10592" t="s">
        <v>13</v>
      </c>
      <c r="J10592" t="s">
        <v>15</v>
      </c>
      <c r="K10592" t="s">
        <v>43</v>
      </c>
      <c r="L10592">
        <v>2</v>
      </c>
      <c r="M10592">
        <v>1007</v>
      </c>
      <c r="O10592" t="s">
        <v>28</v>
      </c>
      <c r="R10592" t="s">
        <v>44</v>
      </c>
      <c r="S10592" s="49" t="str">
        <f t="shared" si="1321"/>
        <v>Card</v>
      </c>
      <c r="T10592" s="3">
        <v>0.03</v>
      </c>
      <c r="U10592" s="2">
        <v>10.89</v>
      </c>
      <c r="V10592" s="2">
        <v>4.24</v>
      </c>
      <c r="W10592" s="54">
        <f>_xlfn.XLOOKUP(M10592,Market!A:A,Market!F:F,0)</f>
        <v>8.8999999999999996E-2</v>
      </c>
      <c r="X10592" s="55">
        <f t="shared" si="1322"/>
        <v>0.32669999999999999</v>
      </c>
      <c r="Y10592" s="55">
        <f t="shared" si="1323"/>
        <v>6.65</v>
      </c>
      <c r="Z10592" s="54">
        <f t="shared" si="1324"/>
        <v>0.61065197428833795</v>
      </c>
      <c r="AA10592" s="49" t="str">
        <f t="shared" ca="1" si="1325"/>
        <v>Y</v>
      </c>
      <c r="AB10592" s="49">
        <f t="shared" ca="1" si="1326"/>
        <v>6</v>
      </c>
      <c r="AC10592" s="49" t="str">
        <f t="shared" ca="1" si="1327"/>
        <v>Y</v>
      </c>
    </row>
    <row r="10593" spans="1:29" x14ac:dyDescent="0.25">
      <c r="A10593">
        <v>12312</v>
      </c>
      <c r="B10593" s="9">
        <v>43205</v>
      </c>
      <c r="C10593" s="50" t="str">
        <f t="shared" si="1320"/>
        <v>N</v>
      </c>
      <c r="D10593" s="52">
        <f>_xlfn.XLOOKUP(B10593,Cal_Date!B:B,Cal_Date!A:A,0)</f>
        <v>3</v>
      </c>
      <c r="E10593">
        <v>2018</v>
      </c>
      <c r="F10593" t="s">
        <v>127</v>
      </c>
      <c r="G10593" t="s">
        <v>130</v>
      </c>
      <c r="H10593" t="s">
        <v>14</v>
      </c>
      <c r="I10593" t="s">
        <v>13</v>
      </c>
      <c r="J10593" t="s">
        <v>15</v>
      </c>
      <c r="K10593" t="s">
        <v>43</v>
      </c>
      <c r="L10593">
        <v>1</v>
      </c>
      <c r="M10593">
        <v>1007</v>
      </c>
      <c r="O10593" t="s">
        <v>28</v>
      </c>
      <c r="R10593" t="s">
        <v>45</v>
      </c>
      <c r="S10593" s="49" t="str">
        <f t="shared" si="1321"/>
        <v>Cash</v>
      </c>
      <c r="T10593" s="3">
        <v>0</v>
      </c>
      <c r="U10593" s="2">
        <v>5.4450000000000003</v>
      </c>
      <c r="V10593" s="2">
        <v>2.12</v>
      </c>
      <c r="W10593" s="54">
        <f>_xlfn.XLOOKUP(M10593,Market!A:A,Market!F:F,0)</f>
        <v>8.8999999999999996E-2</v>
      </c>
      <c r="X10593" s="55">
        <f t="shared" si="1322"/>
        <v>0</v>
      </c>
      <c r="Y10593" s="55">
        <f t="shared" si="1323"/>
        <v>3.3250000000000002</v>
      </c>
      <c r="Z10593" s="54">
        <f t="shared" si="1324"/>
        <v>0.61065197428833795</v>
      </c>
      <c r="AA10593" s="49" t="str">
        <f t="shared" ca="1" si="1325"/>
        <v>Y</v>
      </c>
      <c r="AB10593" s="49">
        <f t="shared" ca="1" si="1326"/>
        <v>6</v>
      </c>
      <c r="AC10593" s="49" t="str">
        <f t="shared" ca="1" si="1327"/>
        <v>Y</v>
      </c>
    </row>
    <row r="10594" spans="1:29" x14ac:dyDescent="0.25">
      <c r="A10594">
        <v>12313</v>
      </c>
      <c r="B10594" s="9">
        <v>43205</v>
      </c>
      <c r="C10594" s="50" t="str">
        <f t="shared" si="1320"/>
        <v>N</v>
      </c>
      <c r="D10594" s="52">
        <f>_xlfn.XLOOKUP(B10594,Cal_Date!B:B,Cal_Date!A:A,0)</f>
        <v>3</v>
      </c>
      <c r="E10594">
        <v>2018</v>
      </c>
      <c r="F10594" t="s">
        <v>127</v>
      </c>
      <c r="G10594" t="s">
        <v>130</v>
      </c>
      <c r="H10594" t="s">
        <v>14</v>
      </c>
      <c r="I10594" t="s">
        <v>9</v>
      </c>
      <c r="J10594" t="s">
        <v>10</v>
      </c>
      <c r="K10594" t="s">
        <v>43</v>
      </c>
      <c r="L10594">
        <v>2</v>
      </c>
      <c r="M10594">
        <v>1005</v>
      </c>
      <c r="O10594" t="s">
        <v>25</v>
      </c>
      <c r="R10594" t="s">
        <v>45</v>
      </c>
      <c r="S10594" s="49" t="str">
        <f t="shared" si="1321"/>
        <v>Cash</v>
      </c>
      <c r="T10594" s="3">
        <v>0</v>
      </c>
      <c r="U10594" s="2">
        <v>10.89</v>
      </c>
      <c r="V10594" s="2">
        <v>2.56</v>
      </c>
      <c r="W10594" s="54">
        <f>_xlfn.XLOOKUP(M10594,Market!A:A,Market!F:F,0)</f>
        <v>8.8999999999999996E-2</v>
      </c>
      <c r="X10594" s="55">
        <f t="shared" si="1322"/>
        <v>0</v>
      </c>
      <c r="Y10594" s="55">
        <f t="shared" si="1323"/>
        <v>8.33</v>
      </c>
      <c r="Z10594" s="54">
        <f t="shared" si="1324"/>
        <v>0.76492194674012848</v>
      </c>
      <c r="AA10594" s="49" t="str">
        <f t="shared" ca="1" si="1325"/>
        <v>Y</v>
      </c>
      <c r="AB10594" s="49">
        <f t="shared" ca="1" si="1326"/>
        <v>6</v>
      </c>
      <c r="AC10594" s="49" t="str">
        <f t="shared" ca="1" si="1327"/>
        <v>Y</v>
      </c>
    </row>
    <row r="10595" spans="1:29" x14ac:dyDescent="0.25">
      <c r="A10595">
        <v>12314</v>
      </c>
      <c r="B10595" s="9">
        <v>43205</v>
      </c>
      <c r="C10595" s="50" t="str">
        <f t="shared" si="1320"/>
        <v>N</v>
      </c>
      <c r="D10595" s="52">
        <f>_xlfn.XLOOKUP(B10595,Cal_Date!B:B,Cal_Date!A:A,0)</f>
        <v>3</v>
      </c>
      <c r="E10595">
        <v>2018</v>
      </c>
      <c r="F10595" t="s">
        <v>127</v>
      </c>
      <c r="G10595" t="s">
        <v>130</v>
      </c>
      <c r="H10595" t="s">
        <v>11</v>
      </c>
      <c r="I10595" t="s">
        <v>11</v>
      </c>
      <c r="J10595" t="s">
        <v>15</v>
      </c>
      <c r="K10595" t="s">
        <v>42</v>
      </c>
      <c r="L10595">
        <v>1</v>
      </c>
      <c r="M10595">
        <v>1005</v>
      </c>
      <c r="O10595" t="s">
        <v>25</v>
      </c>
      <c r="R10595" t="s">
        <v>44</v>
      </c>
      <c r="S10595" s="49" t="str">
        <f t="shared" si="1321"/>
        <v>Card</v>
      </c>
      <c r="T10595" s="3">
        <v>0.03</v>
      </c>
      <c r="U10595" s="2">
        <v>2.7225000000000001</v>
      </c>
      <c r="V10595" s="2">
        <v>0.87</v>
      </c>
      <c r="W10595" s="54">
        <f>_xlfn.XLOOKUP(M10595,Market!A:A,Market!F:F,0)</f>
        <v>8.8999999999999996E-2</v>
      </c>
      <c r="X10595" s="55">
        <f t="shared" si="1322"/>
        <v>8.1674999999999998E-2</v>
      </c>
      <c r="Y10595" s="55">
        <f t="shared" si="1323"/>
        <v>1.8525</v>
      </c>
      <c r="Z10595" s="54">
        <f t="shared" si="1324"/>
        <v>0.68044077134986225</v>
      </c>
      <c r="AA10595" s="49" t="str">
        <f t="shared" ca="1" si="1325"/>
        <v>Y</v>
      </c>
      <c r="AB10595" s="49">
        <f t="shared" ca="1" si="1326"/>
        <v>6</v>
      </c>
      <c r="AC10595" s="49" t="str">
        <f t="shared" ca="1" si="1327"/>
        <v>Y</v>
      </c>
    </row>
    <row r="10596" spans="1:29" x14ac:dyDescent="0.25">
      <c r="A10596">
        <v>12315</v>
      </c>
      <c r="B10596" s="9">
        <v>43205</v>
      </c>
      <c r="C10596" s="50" t="str">
        <f t="shared" si="1320"/>
        <v>N</v>
      </c>
      <c r="D10596" s="52">
        <f>_xlfn.XLOOKUP(B10596,Cal_Date!B:B,Cal_Date!A:A,0)</f>
        <v>3</v>
      </c>
      <c r="E10596">
        <v>2018</v>
      </c>
      <c r="F10596" t="s">
        <v>127</v>
      </c>
      <c r="G10596" t="s">
        <v>130</v>
      </c>
      <c r="H10596" t="s">
        <v>48</v>
      </c>
      <c r="I10596" t="s">
        <v>18</v>
      </c>
      <c r="J10596" t="s">
        <v>10</v>
      </c>
      <c r="K10596" t="s">
        <v>43</v>
      </c>
      <c r="L10596">
        <v>1</v>
      </c>
      <c r="M10596">
        <v>1002</v>
      </c>
      <c r="O10596" t="s">
        <v>28</v>
      </c>
      <c r="R10596" t="s">
        <v>44</v>
      </c>
      <c r="S10596" s="49" t="str">
        <f t="shared" si="1321"/>
        <v>Card</v>
      </c>
      <c r="T10596" s="3">
        <v>0.03</v>
      </c>
      <c r="U10596" s="2">
        <v>7.42</v>
      </c>
      <c r="V10596" s="2">
        <v>1.46</v>
      </c>
      <c r="W10596" s="54">
        <f>_xlfn.XLOOKUP(M10596,Market!A:A,Market!F:F,0)</f>
        <v>0.06</v>
      </c>
      <c r="X10596" s="55">
        <f t="shared" si="1322"/>
        <v>0.22259999999999999</v>
      </c>
      <c r="Y10596" s="55">
        <f t="shared" si="1323"/>
        <v>5.96</v>
      </c>
      <c r="Z10596" s="54">
        <f t="shared" si="1324"/>
        <v>0.80323450134770891</v>
      </c>
      <c r="AA10596" s="49" t="str">
        <f t="shared" ca="1" si="1325"/>
        <v>Y</v>
      </c>
      <c r="AB10596" s="49">
        <f t="shared" ca="1" si="1326"/>
        <v>6</v>
      </c>
      <c r="AC10596" s="49" t="str">
        <f t="shared" ca="1" si="1327"/>
        <v>Y</v>
      </c>
    </row>
    <row r="10597" spans="1:29" x14ac:dyDescent="0.25">
      <c r="A10597">
        <v>12316</v>
      </c>
      <c r="B10597" s="9">
        <v>43205</v>
      </c>
      <c r="C10597" s="50" t="str">
        <f t="shared" si="1320"/>
        <v>N</v>
      </c>
      <c r="D10597" s="52">
        <f>_xlfn.XLOOKUP(B10597,Cal_Date!B:B,Cal_Date!A:A,0)</f>
        <v>3</v>
      </c>
      <c r="E10597">
        <v>2018</v>
      </c>
      <c r="F10597" t="s">
        <v>127</v>
      </c>
      <c r="G10597" t="s">
        <v>130</v>
      </c>
      <c r="H10597" t="s">
        <v>11</v>
      </c>
      <c r="I10597" t="s">
        <v>11</v>
      </c>
      <c r="J10597" t="s">
        <v>15</v>
      </c>
      <c r="K10597" t="s">
        <v>42</v>
      </c>
      <c r="L10597">
        <v>1</v>
      </c>
      <c r="M10597">
        <v>1004</v>
      </c>
      <c r="O10597" t="s">
        <v>28</v>
      </c>
      <c r="R10597" t="s">
        <v>45</v>
      </c>
      <c r="S10597" s="49" t="str">
        <f t="shared" si="1321"/>
        <v>Cash</v>
      </c>
      <c r="T10597" s="3">
        <v>0</v>
      </c>
      <c r="U10597" s="2">
        <v>2.6500000000000004</v>
      </c>
      <c r="V10597" s="2">
        <v>0.87</v>
      </c>
      <c r="W10597" s="54">
        <f>_xlfn.XLOOKUP(M10597,Market!A:A,Market!F:F,0)</f>
        <v>0.06</v>
      </c>
      <c r="X10597" s="55">
        <f t="shared" si="1322"/>
        <v>0</v>
      </c>
      <c r="Y10597" s="55">
        <f t="shared" si="1323"/>
        <v>1.7800000000000002</v>
      </c>
      <c r="Z10597" s="54">
        <f t="shared" si="1324"/>
        <v>0.67169811320754713</v>
      </c>
      <c r="AA10597" s="49" t="str">
        <f t="shared" ca="1" si="1325"/>
        <v>Y</v>
      </c>
      <c r="AB10597" s="49">
        <f t="shared" ca="1" si="1326"/>
        <v>6</v>
      </c>
      <c r="AC10597" s="49" t="str">
        <f t="shared" ca="1" si="1327"/>
        <v>Y</v>
      </c>
    </row>
    <row r="10598" spans="1:29" x14ac:dyDescent="0.25">
      <c r="A10598">
        <v>12317</v>
      </c>
      <c r="B10598" s="9">
        <v>43205</v>
      </c>
      <c r="C10598" s="50" t="str">
        <f t="shared" si="1320"/>
        <v>N</v>
      </c>
      <c r="D10598" s="52">
        <f>_xlfn.XLOOKUP(B10598,Cal_Date!B:B,Cal_Date!A:A,0)</f>
        <v>3</v>
      </c>
      <c r="E10598">
        <v>2018</v>
      </c>
      <c r="F10598" t="s">
        <v>127</v>
      </c>
      <c r="G10598" t="s">
        <v>130</v>
      </c>
      <c r="H10598" t="s">
        <v>14</v>
      </c>
      <c r="I10598" t="s">
        <v>9</v>
      </c>
      <c r="J10598" t="s">
        <v>10</v>
      </c>
      <c r="K10598" t="s">
        <v>43</v>
      </c>
      <c r="L10598">
        <v>1</v>
      </c>
      <c r="M10598">
        <v>1005</v>
      </c>
      <c r="O10598" t="s">
        <v>25</v>
      </c>
      <c r="R10598" t="s">
        <v>45</v>
      </c>
      <c r="S10598" s="49" t="str">
        <f t="shared" si="1321"/>
        <v>Cash</v>
      </c>
      <c r="T10598" s="3">
        <v>0</v>
      </c>
      <c r="U10598" s="2">
        <v>5.4450000000000003</v>
      </c>
      <c r="V10598" s="2">
        <v>1.28</v>
      </c>
      <c r="W10598" s="54">
        <f>_xlfn.XLOOKUP(M10598,Market!A:A,Market!F:F,0)</f>
        <v>8.8999999999999996E-2</v>
      </c>
      <c r="X10598" s="55">
        <f t="shared" si="1322"/>
        <v>0</v>
      </c>
      <c r="Y10598" s="55">
        <f t="shared" si="1323"/>
        <v>4.165</v>
      </c>
      <c r="Z10598" s="54">
        <f t="shared" si="1324"/>
        <v>0.76492194674012848</v>
      </c>
      <c r="AA10598" s="49" t="str">
        <f t="shared" ca="1" si="1325"/>
        <v>Y</v>
      </c>
      <c r="AB10598" s="49">
        <f t="shared" ca="1" si="1326"/>
        <v>6</v>
      </c>
      <c r="AC10598" s="49" t="str">
        <f t="shared" ca="1" si="1327"/>
        <v>Y</v>
      </c>
    </row>
    <row r="10599" spans="1:29" x14ac:dyDescent="0.25">
      <c r="A10599">
        <v>12318</v>
      </c>
      <c r="B10599" s="9">
        <v>43205</v>
      </c>
      <c r="C10599" s="50" t="str">
        <f t="shared" si="1320"/>
        <v>N</v>
      </c>
      <c r="D10599" s="52">
        <f>_xlfn.XLOOKUP(B10599,Cal_Date!B:B,Cal_Date!A:A,0)</f>
        <v>3</v>
      </c>
      <c r="E10599">
        <v>2018</v>
      </c>
      <c r="F10599" t="s">
        <v>127</v>
      </c>
      <c r="G10599" t="s">
        <v>130</v>
      </c>
      <c r="H10599" t="s">
        <v>14</v>
      </c>
      <c r="I10599" t="s">
        <v>9</v>
      </c>
      <c r="J10599" t="s">
        <v>10</v>
      </c>
      <c r="K10599" t="s">
        <v>43</v>
      </c>
      <c r="L10599">
        <v>2</v>
      </c>
      <c r="M10599">
        <v>1001</v>
      </c>
      <c r="O10599" t="s">
        <v>25</v>
      </c>
      <c r="R10599" t="s">
        <v>45</v>
      </c>
      <c r="S10599" s="49" t="str">
        <f t="shared" si="1321"/>
        <v>Cash</v>
      </c>
      <c r="T10599" s="3">
        <v>0</v>
      </c>
      <c r="U10599" s="2">
        <v>10.600000000000001</v>
      </c>
      <c r="V10599" s="2">
        <v>2.56</v>
      </c>
      <c r="W10599" s="54">
        <f>_xlfn.XLOOKUP(M10599,Market!A:A,Market!F:F,0)</f>
        <v>0.06</v>
      </c>
      <c r="X10599" s="55">
        <f t="shared" si="1322"/>
        <v>0</v>
      </c>
      <c r="Y10599" s="55">
        <f t="shared" si="1323"/>
        <v>8.0400000000000009</v>
      </c>
      <c r="Z10599" s="54">
        <f t="shared" si="1324"/>
        <v>0.75849056603773579</v>
      </c>
      <c r="AA10599" s="49" t="str">
        <f t="shared" ca="1" si="1325"/>
        <v>Y</v>
      </c>
      <c r="AB10599" s="49">
        <f t="shared" ca="1" si="1326"/>
        <v>6</v>
      </c>
      <c r="AC10599" s="49" t="str">
        <f t="shared" ca="1" si="1327"/>
        <v>Y</v>
      </c>
    </row>
    <row r="10600" spans="1:29" x14ac:dyDescent="0.25">
      <c r="A10600">
        <v>12319</v>
      </c>
      <c r="B10600" s="9">
        <v>43206</v>
      </c>
      <c r="C10600" s="50" t="str">
        <f t="shared" si="1320"/>
        <v>N</v>
      </c>
      <c r="D10600" s="52">
        <f>_xlfn.XLOOKUP(B10600,Cal_Date!B:B,Cal_Date!A:A,0)</f>
        <v>3</v>
      </c>
      <c r="E10600">
        <v>2018</v>
      </c>
      <c r="F10600" t="s">
        <v>121</v>
      </c>
      <c r="G10600" t="s">
        <v>129</v>
      </c>
      <c r="H10600" t="s">
        <v>48</v>
      </c>
      <c r="I10600" t="s">
        <v>18</v>
      </c>
      <c r="J10600" t="s">
        <v>10</v>
      </c>
      <c r="K10600" t="s">
        <v>43</v>
      </c>
      <c r="L10600">
        <v>1</v>
      </c>
      <c r="M10600">
        <v>1010</v>
      </c>
      <c r="O10600" t="s">
        <v>25</v>
      </c>
      <c r="R10600" t="s">
        <v>44</v>
      </c>
      <c r="S10600" s="49" t="str">
        <f t="shared" si="1321"/>
        <v>Card</v>
      </c>
      <c r="T10600" s="3">
        <v>0.03</v>
      </c>
      <c r="U10600" s="2">
        <v>7.5600000000000005</v>
      </c>
      <c r="V10600" s="2">
        <v>1.46</v>
      </c>
      <c r="W10600" s="54">
        <f>_xlfn.XLOOKUP(M10600,Market!A:A,Market!F:F,0)</f>
        <v>0.08</v>
      </c>
      <c r="X10600" s="55">
        <f t="shared" si="1322"/>
        <v>0.2268</v>
      </c>
      <c r="Y10600" s="55">
        <f t="shared" si="1323"/>
        <v>6.1000000000000005</v>
      </c>
      <c r="Z10600" s="54">
        <f t="shared" si="1324"/>
        <v>0.80687830687830686</v>
      </c>
      <c r="AA10600" s="49" t="str">
        <f t="shared" ca="1" si="1325"/>
        <v>Y</v>
      </c>
      <c r="AB10600" s="49">
        <f t="shared" ca="1" si="1326"/>
        <v>6</v>
      </c>
      <c r="AC10600" s="49" t="str">
        <f t="shared" ca="1" si="1327"/>
        <v>Y</v>
      </c>
    </row>
    <row r="10601" spans="1:29" x14ac:dyDescent="0.25">
      <c r="A10601">
        <v>12320</v>
      </c>
      <c r="B10601" s="9">
        <v>43206</v>
      </c>
      <c r="C10601" s="50" t="str">
        <f t="shared" si="1320"/>
        <v>N</v>
      </c>
      <c r="D10601" s="52">
        <f>_xlfn.XLOOKUP(B10601,Cal_Date!B:B,Cal_Date!A:A,0)</f>
        <v>3</v>
      </c>
      <c r="E10601">
        <v>2018</v>
      </c>
      <c r="F10601" t="s">
        <v>121</v>
      </c>
      <c r="G10601" t="s">
        <v>129</v>
      </c>
      <c r="H10601" t="s">
        <v>11</v>
      </c>
      <c r="I10601" t="s">
        <v>11</v>
      </c>
      <c r="J10601" t="s">
        <v>15</v>
      </c>
      <c r="K10601" t="s">
        <v>42</v>
      </c>
      <c r="L10601">
        <v>1</v>
      </c>
      <c r="M10601">
        <v>1011</v>
      </c>
      <c r="O10601" t="s">
        <v>25</v>
      </c>
      <c r="R10601" t="s">
        <v>45</v>
      </c>
      <c r="S10601" s="49" t="str">
        <f t="shared" si="1321"/>
        <v>Cash</v>
      </c>
      <c r="T10601" s="3">
        <v>0</v>
      </c>
      <c r="U10601" s="2">
        <v>2.6500000000000004</v>
      </c>
      <c r="V10601" s="2">
        <v>0.87</v>
      </c>
      <c r="W10601" s="54">
        <f>_xlfn.XLOOKUP(M10601,Market!A:A,Market!F:F,0)</f>
        <v>0.06</v>
      </c>
      <c r="X10601" s="55">
        <f t="shared" si="1322"/>
        <v>0</v>
      </c>
      <c r="Y10601" s="55">
        <f t="shared" si="1323"/>
        <v>1.7800000000000002</v>
      </c>
      <c r="Z10601" s="54">
        <f t="shared" si="1324"/>
        <v>0.67169811320754713</v>
      </c>
      <c r="AA10601" s="49" t="str">
        <f t="shared" ca="1" si="1325"/>
        <v>Y</v>
      </c>
      <c r="AB10601" s="49">
        <f t="shared" ca="1" si="1326"/>
        <v>6</v>
      </c>
      <c r="AC10601" s="49" t="str">
        <f t="shared" ca="1" si="1327"/>
        <v>Y</v>
      </c>
    </row>
    <row r="10602" spans="1:29" x14ac:dyDescent="0.25">
      <c r="A10602">
        <v>12321</v>
      </c>
      <c r="B10602" s="9">
        <v>43206</v>
      </c>
      <c r="C10602" s="50" t="str">
        <f t="shared" si="1320"/>
        <v>N</v>
      </c>
      <c r="D10602" s="52">
        <f>_xlfn.XLOOKUP(B10602,Cal_Date!B:B,Cal_Date!A:A,0)</f>
        <v>3</v>
      </c>
      <c r="E10602">
        <v>2018</v>
      </c>
      <c r="F10602" t="s">
        <v>121</v>
      </c>
      <c r="G10602" t="s">
        <v>129</v>
      </c>
      <c r="H10602" t="s">
        <v>11</v>
      </c>
      <c r="I10602" t="s">
        <v>11</v>
      </c>
      <c r="J10602" t="s">
        <v>15</v>
      </c>
      <c r="K10602" t="s">
        <v>42</v>
      </c>
      <c r="L10602">
        <v>1</v>
      </c>
      <c r="M10602">
        <v>1011</v>
      </c>
      <c r="O10602" t="s">
        <v>25</v>
      </c>
      <c r="R10602" t="s">
        <v>44</v>
      </c>
      <c r="S10602" s="49" t="str">
        <f t="shared" si="1321"/>
        <v>Card</v>
      </c>
      <c r="T10602" s="3">
        <v>0.03</v>
      </c>
      <c r="U10602" s="2">
        <v>2.6500000000000004</v>
      </c>
      <c r="V10602" s="2">
        <v>0.87</v>
      </c>
      <c r="W10602" s="54">
        <f>_xlfn.XLOOKUP(M10602,Market!A:A,Market!F:F,0)</f>
        <v>0.06</v>
      </c>
      <c r="X10602" s="55">
        <f t="shared" si="1322"/>
        <v>7.9500000000000001E-2</v>
      </c>
      <c r="Y10602" s="55">
        <f t="shared" si="1323"/>
        <v>1.7800000000000002</v>
      </c>
      <c r="Z10602" s="54">
        <f t="shared" si="1324"/>
        <v>0.67169811320754713</v>
      </c>
      <c r="AA10602" s="49" t="str">
        <f t="shared" ca="1" si="1325"/>
        <v>Y</v>
      </c>
      <c r="AB10602" s="49">
        <f t="shared" ca="1" si="1326"/>
        <v>6</v>
      </c>
      <c r="AC10602" s="49" t="str">
        <f t="shared" ca="1" si="1327"/>
        <v>Y</v>
      </c>
    </row>
    <row r="10603" spans="1:29" x14ac:dyDescent="0.25">
      <c r="A10603">
        <v>12322</v>
      </c>
      <c r="B10603" s="9">
        <v>43206</v>
      </c>
      <c r="C10603" s="50" t="str">
        <f t="shared" si="1320"/>
        <v>N</v>
      </c>
      <c r="D10603" s="52">
        <f>_xlfn.XLOOKUP(B10603,Cal_Date!B:B,Cal_Date!A:A,0)</f>
        <v>3</v>
      </c>
      <c r="E10603">
        <v>2018</v>
      </c>
      <c r="F10603" t="s">
        <v>121</v>
      </c>
      <c r="G10603" t="s">
        <v>129</v>
      </c>
      <c r="H10603" t="s">
        <v>48</v>
      </c>
      <c r="I10603" t="s">
        <v>18</v>
      </c>
      <c r="J10603" t="s">
        <v>10</v>
      </c>
      <c r="K10603" t="s">
        <v>43</v>
      </c>
      <c r="L10603">
        <v>1</v>
      </c>
      <c r="M10603">
        <v>1001</v>
      </c>
      <c r="O10603" t="s">
        <v>25</v>
      </c>
      <c r="R10603" t="s">
        <v>45</v>
      </c>
      <c r="S10603" s="49" t="str">
        <f t="shared" si="1321"/>
        <v>Cash</v>
      </c>
      <c r="T10603" s="3">
        <v>0</v>
      </c>
      <c r="U10603" s="2">
        <v>7.42</v>
      </c>
      <c r="V10603" s="2">
        <v>1.46</v>
      </c>
      <c r="W10603" s="54">
        <f>_xlfn.XLOOKUP(M10603,Market!A:A,Market!F:F,0)</f>
        <v>0.06</v>
      </c>
      <c r="X10603" s="55">
        <f t="shared" si="1322"/>
        <v>0</v>
      </c>
      <c r="Y10603" s="55">
        <f t="shared" si="1323"/>
        <v>5.96</v>
      </c>
      <c r="Z10603" s="54">
        <f t="shared" si="1324"/>
        <v>0.80323450134770891</v>
      </c>
      <c r="AA10603" s="49" t="str">
        <f t="shared" ca="1" si="1325"/>
        <v>Y</v>
      </c>
      <c r="AB10603" s="49">
        <f t="shared" ca="1" si="1326"/>
        <v>6</v>
      </c>
      <c r="AC10603" s="49" t="str">
        <f t="shared" ca="1" si="1327"/>
        <v>Y</v>
      </c>
    </row>
    <row r="10604" spans="1:29" x14ac:dyDescent="0.25">
      <c r="A10604">
        <v>12323</v>
      </c>
      <c r="B10604" s="9">
        <v>43206</v>
      </c>
      <c r="C10604" s="50" t="str">
        <f t="shared" si="1320"/>
        <v>N</v>
      </c>
      <c r="D10604" s="52">
        <f>_xlfn.XLOOKUP(B10604,Cal_Date!B:B,Cal_Date!A:A,0)</f>
        <v>3</v>
      </c>
      <c r="E10604">
        <v>2018</v>
      </c>
      <c r="F10604" t="s">
        <v>121</v>
      </c>
      <c r="G10604" t="s">
        <v>129</v>
      </c>
      <c r="H10604" t="s">
        <v>11</v>
      </c>
      <c r="I10604" t="s">
        <v>11</v>
      </c>
      <c r="J10604" t="s">
        <v>15</v>
      </c>
      <c r="K10604" t="s">
        <v>42</v>
      </c>
      <c r="L10604">
        <v>1</v>
      </c>
      <c r="M10604">
        <v>1003</v>
      </c>
      <c r="O10604" t="s">
        <v>25</v>
      </c>
      <c r="R10604" t="s">
        <v>45</v>
      </c>
      <c r="S10604" s="49" t="str">
        <f t="shared" si="1321"/>
        <v>Cash</v>
      </c>
      <c r="T10604" s="3">
        <v>0</v>
      </c>
      <c r="U10604" s="2">
        <v>2.6500000000000004</v>
      </c>
      <c r="V10604" s="2">
        <v>0.87</v>
      </c>
      <c r="W10604" s="54">
        <f>_xlfn.XLOOKUP(M10604,Market!A:A,Market!F:F,0)</f>
        <v>0.06</v>
      </c>
      <c r="X10604" s="55">
        <f t="shared" si="1322"/>
        <v>0</v>
      </c>
      <c r="Y10604" s="55">
        <f t="shared" si="1323"/>
        <v>1.7800000000000002</v>
      </c>
      <c r="Z10604" s="54">
        <f t="shared" si="1324"/>
        <v>0.67169811320754713</v>
      </c>
      <c r="AA10604" s="49" t="str">
        <f t="shared" ca="1" si="1325"/>
        <v>Y</v>
      </c>
      <c r="AB10604" s="49">
        <f t="shared" ca="1" si="1326"/>
        <v>6</v>
      </c>
      <c r="AC10604" s="49" t="str">
        <f t="shared" ca="1" si="1327"/>
        <v>Y</v>
      </c>
    </row>
    <row r="10605" spans="1:29" x14ac:dyDescent="0.25">
      <c r="A10605">
        <v>12324</v>
      </c>
      <c r="B10605" s="9">
        <v>43206</v>
      </c>
      <c r="C10605" s="50" t="str">
        <f t="shared" si="1320"/>
        <v>N</v>
      </c>
      <c r="D10605" s="52">
        <f>_xlfn.XLOOKUP(B10605,Cal_Date!B:B,Cal_Date!A:A,0)</f>
        <v>3</v>
      </c>
      <c r="E10605">
        <v>2018</v>
      </c>
      <c r="F10605" t="s">
        <v>121</v>
      </c>
      <c r="G10605" t="s">
        <v>129</v>
      </c>
      <c r="H10605" t="s">
        <v>14</v>
      </c>
      <c r="I10605" t="s">
        <v>9</v>
      </c>
      <c r="J10605" t="s">
        <v>10</v>
      </c>
      <c r="K10605" t="s">
        <v>43</v>
      </c>
      <c r="L10605">
        <v>2</v>
      </c>
      <c r="M10605">
        <v>1005</v>
      </c>
      <c r="O10605" t="s">
        <v>25</v>
      </c>
      <c r="R10605" t="s">
        <v>47</v>
      </c>
      <c r="S10605" s="49" t="str">
        <f t="shared" si="1321"/>
        <v>Card</v>
      </c>
      <c r="T10605" s="3">
        <v>3.5000000000000003E-2</v>
      </c>
      <c r="U10605" s="2">
        <v>10.89</v>
      </c>
      <c r="V10605" s="2">
        <v>2.56</v>
      </c>
      <c r="W10605" s="54">
        <f>_xlfn.XLOOKUP(M10605,Market!A:A,Market!F:F,0)</f>
        <v>8.8999999999999996E-2</v>
      </c>
      <c r="X10605" s="55">
        <f t="shared" si="1322"/>
        <v>0.38115000000000004</v>
      </c>
      <c r="Y10605" s="55">
        <f t="shared" si="1323"/>
        <v>8.33</v>
      </c>
      <c r="Z10605" s="54">
        <f t="shared" si="1324"/>
        <v>0.76492194674012848</v>
      </c>
      <c r="AA10605" s="49" t="str">
        <f t="shared" ca="1" si="1325"/>
        <v>Y</v>
      </c>
      <c r="AB10605" s="49">
        <f t="shared" ca="1" si="1326"/>
        <v>6</v>
      </c>
      <c r="AC10605" s="49" t="str">
        <f t="shared" ca="1" si="1327"/>
        <v>Y</v>
      </c>
    </row>
    <row r="10606" spans="1:29" x14ac:dyDescent="0.25">
      <c r="A10606">
        <v>12325</v>
      </c>
      <c r="B10606" s="9">
        <v>43206</v>
      </c>
      <c r="C10606" s="50" t="str">
        <f t="shared" si="1320"/>
        <v>N</v>
      </c>
      <c r="D10606" s="52">
        <f>_xlfn.XLOOKUP(B10606,Cal_Date!B:B,Cal_Date!A:A,0)</f>
        <v>3</v>
      </c>
      <c r="E10606">
        <v>2018</v>
      </c>
      <c r="F10606" t="s">
        <v>121</v>
      </c>
      <c r="G10606" t="s">
        <v>129</v>
      </c>
      <c r="H10606" t="s">
        <v>48</v>
      </c>
      <c r="I10606" t="s">
        <v>18</v>
      </c>
      <c r="J10606" t="s">
        <v>10</v>
      </c>
      <c r="K10606" t="s">
        <v>43</v>
      </c>
      <c r="L10606">
        <v>2</v>
      </c>
      <c r="M10606">
        <v>1005</v>
      </c>
      <c r="O10606" t="s">
        <v>25</v>
      </c>
      <c r="R10606" t="s">
        <v>44</v>
      </c>
      <c r="S10606" s="49" t="str">
        <f t="shared" si="1321"/>
        <v>Card</v>
      </c>
      <c r="T10606" s="3">
        <v>0.03</v>
      </c>
      <c r="U10606" s="2">
        <v>15.245999999999999</v>
      </c>
      <c r="V10606" s="2">
        <v>2.92</v>
      </c>
      <c r="W10606" s="54">
        <f>_xlfn.XLOOKUP(M10606,Market!A:A,Market!F:F,0)</f>
        <v>8.8999999999999996E-2</v>
      </c>
      <c r="X10606" s="55">
        <f t="shared" si="1322"/>
        <v>0.45737999999999995</v>
      </c>
      <c r="Y10606" s="55">
        <f t="shared" si="1323"/>
        <v>12.325999999999999</v>
      </c>
      <c r="Z10606" s="54">
        <f t="shared" si="1324"/>
        <v>0.80847435392889933</v>
      </c>
      <c r="AA10606" s="49" t="str">
        <f t="shared" ca="1" si="1325"/>
        <v>Y</v>
      </c>
      <c r="AB10606" s="49">
        <f t="shared" ca="1" si="1326"/>
        <v>6</v>
      </c>
      <c r="AC10606" s="49" t="str">
        <f t="shared" ca="1" si="1327"/>
        <v>Y</v>
      </c>
    </row>
    <row r="10607" spans="1:29" x14ac:dyDescent="0.25">
      <c r="A10607">
        <v>12326</v>
      </c>
      <c r="B10607" s="9">
        <v>43206</v>
      </c>
      <c r="C10607" s="50" t="str">
        <f t="shared" si="1320"/>
        <v>N</v>
      </c>
      <c r="D10607" s="52">
        <f>_xlfn.XLOOKUP(B10607,Cal_Date!B:B,Cal_Date!A:A,0)</f>
        <v>3</v>
      </c>
      <c r="E10607">
        <v>2018</v>
      </c>
      <c r="F10607" t="s">
        <v>121</v>
      </c>
      <c r="G10607" t="s">
        <v>129</v>
      </c>
      <c r="H10607" t="s">
        <v>11</v>
      </c>
      <c r="I10607" t="s">
        <v>11</v>
      </c>
      <c r="J10607" t="s">
        <v>15</v>
      </c>
      <c r="K10607" t="s">
        <v>42</v>
      </c>
      <c r="L10607">
        <v>1</v>
      </c>
      <c r="M10607">
        <v>1006</v>
      </c>
      <c r="O10607" t="s">
        <v>28</v>
      </c>
      <c r="R10607" t="s">
        <v>45</v>
      </c>
      <c r="S10607" s="49" t="str">
        <f t="shared" si="1321"/>
        <v>Cash</v>
      </c>
      <c r="T10607" s="3">
        <v>0</v>
      </c>
      <c r="U10607" s="2">
        <v>2.7225000000000001</v>
      </c>
      <c r="V10607" s="2">
        <v>0.87</v>
      </c>
      <c r="W10607" s="54">
        <f>_xlfn.XLOOKUP(M10607,Market!A:A,Market!F:F,0)</f>
        <v>8.8999999999999996E-2</v>
      </c>
      <c r="X10607" s="55">
        <f t="shared" si="1322"/>
        <v>0</v>
      </c>
      <c r="Y10607" s="55">
        <f t="shared" si="1323"/>
        <v>1.8525</v>
      </c>
      <c r="Z10607" s="54">
        <f t="shared" si="1324"/>
        <v>0.68044077134986225</v>
      </c>
      <c r="AA10607" s="49" t="str">
        <f t="shared" ca="1" si="1325"/>
        <v>Y</v>
      </c>
      <c r="AB10607" s="49">
        <f t="shared" ca="1" si="1326"/>
        <v>6</v>
      </c>
      <c r="AC10607" s="49" t="str">
        <f t="shared" ca="1" si="1327"/>
        <v>Y</v>
      </c>
    </row>
    <row r="10608" spans="1:29" x14ac:dyDescent="0.25">
      <c r="A10608">
        <v>12327</v>
      </c>
      <c r="B10608" s="9">
        <v>43206</v>
      </c>
      <c r="C10608" s="50" t="str">
        <f t="shared" si="1320"/>
        <v>N</v>
      </c>
      <c r="D10608" s="52">
        <f>_xlfn.XLOOKUP(B10608,Cal_Date!B:B,Cal_Date!A:A,0)</f>
        <v>3</v>
      </c>
      <c r="E10608">
        <v>2018</v>
      </c>
      <c r="F10608" t="s">
        <v>121</v>
      </c>
      <c r="G10608" t="s">
        <v>129</v>
      </c>
      <c r="H10608" t="s">
        <v>14</v>
      </c>
      <c r="I10608" t="s">
        <v>9</v>
      </c>
      <c r="J10608" t="s">
        <v>10</v>
      </c>
      <c r="K10608" t="s">
        <v>43</v>
      </c>
      <c r="L10608">
        <v>1</v>
      </c>
      <c r="M10608">
        <v>1002</v>
      </c>
      <c r="O10608" t="s">
        <v>28</v>
      </c>
      <c r="R10608" t="s">
        <v>44</v>
      </c>
      <c r="S10608" s="49" t="str">
        <f t="shared" si="1321"/>
        <v>Card</v>
      </c>
      <c r="T10608" s="3">
        <v>0.03</v>
      </c>
      <c r="U10608" s="2">
        <v>5.3000000000000007</v>
      </c>
      <c r="V10608" s="2">
        <v>1.28</v>
      </c>
      <c r="W10608" s="54">
        <f>_xlfn.XLOOKUP(M10608,Market!A:A,Market!F:F,0)</f>
        <v>0.06</v>
      </c>
      <c r="X10608" s="55">
        <f t="shared" si="1322"/>
        <v>0.159</v>
      </c>
      <c r="Y10608" s="55">
        <f t="shared" si="1323"/>
        <v>4.0200000000000005</v>
      </c>
      <c r="Z10608" s="54">
        <f t="shared" si="1324"/>
        <v>0.75849056603773579</v>
      </c>
      <c r="AA10608" s="49" t="str">
        <f t="shared" ca="1" si="1325"/>
        <v>Y</v>
      </c>
      <c r="AB10608" s="49">
        <f t="shared" ca="1" si="1326"/>
        <v>6</v>
      </c>
      <c r="AC10608" s="49" t="str">
        <f t="shared" ca="1" si="1327"/>
        <v>Y</v>
      </c>
    </row>
    <row r="10609" spans="1:29" x14ac:dyDescent="0.25">
      <c r="A10609">
        <v>12328</v>
      </c>
      <c r="B10609" s="9">
        <v>43206</v>
      </c>
      <c r="C10609" s="50" t="str">
        <f t="shared" si="1320"/>
        <v>N</v>
      </c>
      <c r="D10609" s="52">
        <f>_xlfn.XLOOKUP(B10609,Cal_Date!B:B,Cal_Date!A:A,0)</f>
        <v>3</v>
      </c>
      <c r="E10609">
        <v>2018</v>
      </c>
      <c r="F10609" t="s">
        <v>121</v>
      </c>
      <c r="G10609" t="s">
        <v>129</v>
      </c>
      <c r="H10609" t="s">
        <v>48</v>
      </c>
      <c r="I10609" t="s">
        <v>18</v>
      </c>
      <c r="J10609" t="s">
        <v>10</v>
      </c>
      <c r="K10609" t="s">
        <v>43</v>
      </c>
      <c r="L10609">
        <v>1</v>
      </c>
      <c r="M10609">
        <v>1001</v>
      </c>
      <c r="O10609" t="s">
        <v>25</v>
      </c>
      <c r="R10609" t="s">
        <v>44</v>
      </c>
      <c r="S10609" s="49" t="str">
        <f t="shared" si="1321"/>
        <v>Card</v>
      </c>
      <c r="T10609" s="3">
        <v>0.03</v>
      </c>
      <c r="U10609" s="2">
        <v>7.42</v>
      </c>
      <c r="V10609" s="2">
        <v>1.46</v>
      </c>
      <c r="W10609" s="54">
        <f>_xlfn.XLOOKUP(M10609,Market!A:A,Market!F:F,0)</f>
        <v>0.06</v>
      </c>
      <c r="X10609" s="55">
        <f t="shared" si="1322"/>
        <v>0.22259999999999999</v>
      </c>
      <c r="Y10609" s="55">
        <f t="shared" si="1323"/>
        <v>5.96</v>
      </c>
      <c r="Z10609" s="54">
        <f t="shared" si="1324"/>
        <v>0.80323450134770891</v>
      </c>
      <c r="AA10609" s="49" t="str">
        <f t="shared" ca="1" si="1325"/>
        <v>Y</v>
      </c>
      <c r="AB10609" s="49">
        <f t="shared" ca="1" si="1326"/>
        <v>6</v>
      </c>
      <c r="AC10609" s="49" t="str">
        <f t="shared" ca="1" si="1327"/>
        <v>Y</v>
      </c>
    </row>
    <row r="10610" spans="1:29" x14ac:dyDescent="0.25">
      <c r="A10610">
        <v>12329</v>
      </c>
      <c r="B10610" s="9">
        <v>43206</v>
      </c>
      <c r="C10610" s="50" t="str">
        <f t="shared" si="1320"/>
        <v>N</v>
      </c>
      <c r="D10610" s="52">
        <f>_xlfn.XLOOKUP(B10610,Cal_Date!B:B,Cal_Date!A:A,0)</f>
        <v>3</v>
      </c>
      <c r="E10610">
        <v>2018</v>
      </c>
      <c r="F10610" t="s">
        <v>121</v>
      </c>
      <c r="G10610" t="s">
        <v>129</v>
      </c>
      <c r="H10610" t="s">
        <v>48</v>
      </c>
      <c r="I10610" t="s">
        <v>18</v>
      </c>
      <c r="J10610" t="s">
        <v>10</v>
      </c>
      <c r="K10610" t="s">
        <v>43</v>
      </c>
      <c r="L10610">
        <v>2</v>
      </c>
      <c r="M10610">
        <v>1003</v>
      </c>
      <c r="O10610" t="s">
        <v>25</v>
      </c>
      <c r="R10610" t="s">
        <v>45</v>
      </c>
      <c r="S10610" s="49" t="str">
        <f t="shared" si="1321"/>
        <v>Cash</v>
      </c>
      <c r="T10610" s="3">
        <v>0</v>
      </c>
      <c r="U10610" s="2">
        <v>14.84</v>
      </c>
      <c r="V10610" s="2">
        <v>2.92</v>
      </c>
      <c r="W10610" s="54">
        <f>_xlfn.XLOOKUP(M10610,Market!A:A,Market!F:F,0)</f>
        <v>0.06</v>
      </c>
      <c r="X10610" s="55">
        <f t="shared" si="1322"/>
        <v>0</v>
      </c>
      <c r="Y10610" s="55">
        <f t="shared" si="1323"/>
        <v>11.92</v>
      </c>
      <c r="Z10610" s="54">
        <f t="shared" si="1324"/>
        <v>0.80323450134770891</v>
      </c>
      <c r="AA10610" s="49" t="str">
        <f t="shared" ca="1" si="1325"/>
        <v>Y</v>
      </c>
      <c r="AB10610" s="49">
        <f t="shared" ca="1" si="1326"/>
        <v>6</v>
      </c>
      <c r="AC10610" s="49" t="str">
        <f t="shared" ca="1" si="1327"/>
        <v>Y</v>
      </c>
    </row>
    <row r="10611" spans="1:29" x14ac:dyDescent="0.25">
      <c r="A10611">
        <v>12330</v>
      </c>
      <c r="B10611" s="9">
        <v>43206</v>
      </c>
      <c r="C10611" s="50" t="str">
        <f t="shared" si="1320"/>
        <v>N</v>
      </c>
      <c r="D10611" s="52">
        <f>_xlfn.XLOOKUP(B10611,Cal_Date!B:B,Cal_Date!A:A,0)</f>
        <v>3</v>
      </c>
      <c r="E10611">
        <v>2018</v>
      </c>
      <c r="F10611" t="s">
        <v>121</v>
      </c>
      <c r="G10611" t="s">
        <v>129</v>
      </c>
      <c r="H10611" t="s">
        <v>11</v>
      </c>
      <c r="I10611" t="s">
        <v>11</v>
      </c>
      <c r="J10611" t="s">
        <v>15</v>
      </c>
      <c r="K10611" t="s">
        <v>42</v>
      </c>
      <c r="L10611">
        <v>1</v>
      </c>
      <c r="M10611">
        <v>1004</v>
      </c>
      <c r="O10611" t="s">
        <v>28</v>
      </c>
      <c r="R10611" t="s">
        <v>44</v>
      </c>
      <c r="S10611" s="49" t="str">
        <f t="shared" si="1321"/>
        <v>Card</v>
      </c>
      <c r="T10611" s="3">
        <v>0.03</v>
      </c>
      <c r="U10611" s="2">
        <v>2.6500000000000004</v>
      </c>
      <c r="V10611" s="2">
        <v>0.87</v>
      </c>
      <c r="W10611" s="54">
        <f>_xlfn.XLOOKUP(M10611,Market!A:A,Market!F:F,0)</f>
        <v>0.06</v>
      </c>
      <c r="X10611" s="55">
        <f t="shared" si="1322"/>
        <v>7.9500000000000001E-2</v>
      </c>
      <c r="Y10611" s="55">
        <f t="shared" si="1323"/>
        <v>1.7800000000000002</v>
      </c>
      <c r="Z10611" s="54">
        <f t="shared" si="1324"/>
        <v>0.67169811320754713</v>
      </c>
      <c r="AA10611" s="49" t="str">
        <f t="shared" ca="1" si="1325"/>
        <v>Y</v>
      </c>
      <c r="AB10611" s="49">
        <f t="shared" ca="1" si="1326"/>
        <v>6</v>
      </c>
      <c r="AC10611" s="49" t="str">
        <f t="shared" ca="1" si="1327"/>
        <v>Y</v>
      </c>
    </row>
    <row r="10612" spans="1:29" x14ac:dyDescent="0.25">
      <c r="A10612">
        <v>12331</v>
      </c>
      <c r="B10612" s="9">
        <v>43206</v>
      </c>
      <c r="C10612" s="50" t="str">
        <f t="shared" si="1320"/>
        <v>N</v>
      </c>
      <c r="D10612" s="52">
        <f>_xlfn.XLOOKUP(B10612,Cal_Date!B:B,Cal_Date!A:A,0)</f>
        <v>3</v>
      </c>
      <c r="E10612">
        <v>2018</v>
      </c>
      <c r="F10612" t="s">
        <v>121</v>
      </c>
      <c r="G10612" t="s">
        <v>129</v>
      </c>
      <c r="H10612" t="s">
        <v>14</v>
      </c>
      <c r="I10612" t="s">
        <v>9</v>
      </c>
      <c r="J10612" t="s">
        <v>10</v>
      </c>
      <c r="K10612" t="s">
        <v>43</v>
      </c>
      <c r="L10612">
        <v>2</v>
      </c>
      <c r="M10612">
        <v>1003</v>
      </c>
      <c r="O10612" t="s">
        <v>25</v>
      </c>
      <c r="R10612" t="s">
        <v>45</v>
      </c>
      <c r="S10612" s="49" t="str">
        <f t="shared" si="1321"/>
        <v>Cash</v>
      </c>
      <c r="T10612" s="3">
        <v>0</v>
      </c>
      <c r="U10612" s="2">
        <v>10.600000000000001</v>
      </c>
      <c r="V10612" s="2">
        <v>2.56</v>
      </c>
      <c r="W10612" s="54">
        <f>_xlfn.XLOOKUP(M10612,Market!A:A,Market!F:F,0)</f>
        <v>0.06</v>
      </c>
      <c r="X10612" s="55">
        <f t="shared" si="1322"/>
        <v>0</v>
      </c>
      <c r="Y10612" s="55">
        <f t="shared" si="1323"/>
        <v>8.0400000000000009</v>
      </c>
      <c r="Z10612" s="54">
        <f t="shared" si="1324"/>
        <v>0.75849056603773579</v>
      </c>
      <c r="AA10612" s="49" t="str">
        <f t="shared" ca="1" si="1325"/>
        <v>Y</v>
      </c>
      <c r="AB10612" s="49">
        <f t="shared" ca="1" si="1326"/>
        <v>6</v>
      </c>
      <c r="AC10612" s="49" t="str">
        <f t="shared" ca="1" si="1327"/>
        <v>Y</v>
      </c>
    </row>
    <row r="10613" spans="1:29" x14ac:dyDescent="0.25">
      <c r="A10613">
        <v>12332</v>
      </c>
      <c r="B10613" s="9">
        <v>43206</v>
      </c>
      <c r="C10613" s="50" t="str">
        <f t="shared" si="1320"/>
        <v>N</v>
      </c>
      <c r="D10613" s="52">
        <f>_xlfn.XLOOKUP(B10613,Cal_Date!B:B,Cal_Date!A:A,0)</f>
        <v>3</v>
      </c>
      <c r="E10613">
        <v>2018</v>
      </c>
      <c r="F10613" t="s">
        <v>121</v>
      </c>
      <c r="G10613" t="s">
        <v>129</v>
      </c>
      <c r="H10613" t="s">
        <v>11</v>
      </c>
      <c r="I10613" t="s">
        <v>11</v>
      </c>
      <c r="J10613" t="s">
        <v>15</v>
      </c>
      <c r="K10613" t="s">
        <v>42</v>
      </c>
      <c r="L10613">
        <v>1</v>
      </c>
      <c r="M10613">
        <v>1005</v>
      </c>
      <c r="O10613" t="s">
        <v>25</v>
      </c>
      <c r="R10613" t="s">
        <v>45</v>
      </c>
      <c r="S10613" s="49" t="str">
        <f t="shared" si="1321"/>
        <v>Cash</v>
      </c>
      <c r="T10613" s="3">
        <v>0</v>
      </c>
      <c r="U10613" s="2">
        <v>2.7225000000000001</v>
      </c>
      <c r="V10613" s="2">
        <v>0.87</v>
      </c>
      <c r="W10613" s="54">
        <f>_xlfn.XLOOKUP(M10613,Market!A:A,Market!F:F,0)</f>
        <v>8.8999999999999996E-2</v>
      </c>
      <c r="X10613" s="55">
        <f t="shared" si="1322"/>
        <v>0</v>
      </c>
      <c r="Y10613" s="55">
        <f t="shared" si="1323"/>
        <v>1.8525</v>
      </c>
      <c r="Z10613" s="54">
        <f t="shared" si="1324"/>
        <v>0.68044077134986225</v>
      </c>
      <c r="AA10613" s="49" t="str">
        <f t="shared" ca="1" si="1325"/>
        <v>Y</v>
      </c>
      <c r="AB10613" s="49">
        <f t="shared" ca="1" si="1326"/>
        <v>6</v>
      </c>
      <c r="AC10613" s="49" t="str">
        <f t="shared" ca="1" si="1327"/>
        <v>Y</v>
      </c>
    </row>
    <row r="10614" spans="1:29" x14ac:dyDescent="0.25">
      <c r="A10614">
        <v>12333</v>
      </c>
      <c r="B10614" s="9">
        <v>43206</v>
      </c>
      <c r="C10614" s="50" t="str">
        <f t="shared" si="1320"/>
        <v>N</v>
      </c>
      <c r="D10614" s="52">
        <f>_xlfn.XLOOKUP(B10614,Cal_Date!B:B,Cal_Date!A:A,0)</f>
        <v>3</v>
      </c>
      <c r="E10614">
        <v>2018</v>
      </c>
      <c r="F10614" t="s">
        <v>121</v>
      </c>
      <c r="G10614" t="s">
        <v>129</v>
      </c>
      <c r="H10614" t="s">
        <v>48</v>
      </c>
      <c r="I10614" t="s">
        <v>18</v>
      </c>
      <c r="J10614" t="s">
        <v>10</v>
      </c>
      <c r="K10614" t="s">
        <v>43</v>
      </c>
      <c r="L10614">
        <v>2</v>
      </c>
      <c r="M10614">
        <v>1007</v>
      </c>
      <c r="O10614" t="s">
        <v>28</v>
      </c>
      <c r="R10614" t="s">
        <v>44</v>
      </c>
      <c r="S10614" s="49" t="str">
        <f t="shared" si="1321"/>
        <v>Card</v>
      </c>
      <c r="T10614" s="3">
        <v>0.03</v>
      </c>
      <c r="U10614" s="2">
        <v>15.245999999999999</v>
      </c>
      <c r="V10614" s="2">
        <v>2.92</v>
      </c>
      <c r="W10614" s="54">
        <f>_xlfn.XLOOKUP(M10614,Market!A:A,Market!F:F,0)</f>
        <v>8.8999999999999996E-2</v>
      </c>
      <c r="X10614" s="55">
        <f t="shared" si="1322"/>
        <v>0.45737999999999995</v>
      </c>
      <c r="Y10614" s="55">
        <f t="shared" si="1323"/>
        <v>12.325999999999999</v>
      </c>
      <c r="Z10614" s="54">
        <f t="shared" si="1324"/>
        <v>0.80847435392889933</v>
      </c>
      <c r="AA10614" s="49" t="str">
        <f t="shared" ca="1" si="1325"/>
        <v>Y</v>
      </c>
      <c r="AB10614" s="49">
        <f t="shared" ca="1" si="1326"/>
        <v>6</v>
      </c>
      <c r="AC10614" s="49" t="str">
        <f t="shared" ca="1" si="1327"/>
        <v>Y</v>
      </c>
    </row>
    <row r="10615" spans="1:29" x14ac:dyDescent="0.25">
      <c r="A10615">
        <v>12334</v>
      </c>
      <c r="B10615" s="9">
        <v>43206</v>
      </c>
      <c r="C10615" s="50" t="str">
        <f t="shared" si="1320"/>
        <v>N</v>
      </c>
      <c r="D10615" s="52">
        <f>_xlfn.XLOOKUP(B10615,Cal_Date!B:B,Cal_Date!A:A,0)</f>
        <v>3</v>
      </c>
      <c r="E10615">
        <v>2018</v>
      </c>
      <c r="F10615" t="s">
        <v>121</v>
      </c>
      <c r="G10615" t="s">
        <v>129</v>
      </c>
      <c r="H10615" t="s">
        <v>11</v>
      </c>
      <c r="I10615" t="s">
        <v>11</v>
      </c>
      <c r="J10615" t="s">
        <v>15</v>
      </c>
      <c r="K10615" t="s">
        <v>42</v>
      </c>
      <c r="L10615">
        <v>1</v>
      </c>
      <c r="M10615">
        <v>1009</v>
      </c>
      <c r="O10615" t="s">
        <v>28</v>
      </c>
      <c r="R10615" t="s">
        <v>45</v>
      </c>
      <c r="S10615" s="49" t="str">
        <f t="shared" si="1321"/>
        <v>Cash</v>
      </c>
      <c r="T10615" s="3">
        <v>0</v>
      </c>
      <c r="U10615" s="2">
        <v>2.7225000000000001</v>
      </c>
      <c r="V10615" s="2">
        <v>0.87</v>
      </c>
      <c r="W10615" s="54">
        <f>_xlfn.XLOOKUP(M10615,Market!A:A,Market!F:F,0)</f>
        <v>8.8999999999999996E-2</v>
      </c>
      <c r="X10615" s="55">
        <f t="shared" si="1322"/>
        <v>0</v>
      </c>
      <c r="Y10615" s="55">
        <f t="shared" si="1323"/>
        <v>1.8525</v>
      </c>
      <c r="Z10615" s="54">
        <f t="shared" si="1324"/>
        <v>0.68044077134986225</v>
      </c>
      <c r="AA10615" s="49" t="str">
        <f t="shared" ca="1" si="1325"/>
        <v>Y</v>
      </c>
      <c r="AB10615" s="49">
        <f t="shared" ca="1" si="1326"/>
        <v>6</v>
      </c>
      <c r="AC10615" s="49" t="str">
        <f t="shared" ca="1" si="1327"/>
        <v>Y</v>
      </c>
    </row>
    <row r="10616" spans="1:29" x14ac:dyDescent="0.25">
      <c r="A10616">
        <v>12335</v>
      </c>
      <c r="B10616" s="9">
        <v>43206</v>
      </c>
      <c r="C10616" s="50" t="str">
        <f t="shared" si="1320"/>
        <v>N</v>
      </c>
      <c r="D10616" s="52">
        <f>_xlfn.XLOOKUP(B10616,Cal_Date!B:B,Cal_Date!A:A,0)</f>
        <v>3</v>
      </c>
      <c r="E10616">
        <v>2018</v>
      </c>
      <c r="F10616" t="s">
        <v>121</v>
      </c>
      <c r="G10616" t="s">
        <v>129</v>
      </c>
      <c r="H10616" t="s">
        <v>14</v>
      </c>
      <c r="I10616" t="s">
        <v>9</v>
      </c>
      <c r="J10616" t="s">
        <v>10</v>
      </c>
      <c r="K10616" t="s">
        <v>43</v>
      </c>
      <c r="L10616">
        <v>1</v>
      </c>
      <c r="M10616">
        <v>1001</v>
      </c>
      <c r="O10616" t="s">
        <v>25</v>
      </c>
      <c r="R10616" t="s">
        <v>45</v>
      </c>
      <c r="S10616" s="49" t="str">
        <f t="shared" si="1321"/>
        <v>Cash</v>
      </c>
      <c r="T10616" s="3">
        <v>0</v>
      </c>
      <c r="U10616" s="2">
        <v>5.3000000000000007</v>
      </c>
      <c r="V10616" s="2">
        <v>1.28</v>
      </c>
      <c r="W10616" s="54">
        <f>_xlfn.XLOOKUP(M10616,Market!A:A,Market!F:F,0)</f>
        <v>0.06</v>
      </c>
      <c r="X10616" s="55">
        <f t="shared" si="1322"/>
        <v>0</v>
      </c>
      <c r="Y10616" s="55">
        <f t="shared" si="1323"/>
        <v>4.0200000000000005</v>
      </c>
      <c r="Z10616" s="54">
        <f t="shared" si="1324"/>
        <v>0.75849056603773579</v>
      </c>
      <c r="AA10616" s="49" t="str">
        <f t="shared" ca="1" si="1325"/>
        <v>Y</v>
      </c>
      <c r="AB10616" s="49">
        <f t="shared" ca="1" si="1326"/>
        <v>6</v>
      </c>
      <c r="AC10616" s="49" t="str">
        <f t="shared" ca="1" si="1327"/>
        <v>Y</v>
      </c>
    </row>
    <row r="10617" spans="1:29" x14ac:dyDescent="0.25">
      <c r="A10617">
        <v>12336</v>
      </c>
      <c r="B10617" s="9">
        <v>43206</v>
      </c>
      <c r="C10617" s="50" t="str">
        <f t="shared" si="1320"/>
        <v>N</v>
      </c>
      <c r="D10617" s="52">
        <f>_xlfn.XLOOKUP(B10617,Cal_Date!B:B,Cal_Date!A:A,0)</f>
        <v>3</v>
      </c>
      <c r="E10617">
        <v>2018</v>
      </c>
      <c r="F10617" t="s">
        <v>121</v>
      </c>
      <c r="G10617" t="s">
        <v>129</v>
      </c>
      <c r="H10617" t="s">
        <v>14</v>
      </c>
      <c r="I10617" t="s">
        <v>9</v>
      </c>
      <c r="J10617" t="s">
        <v>10</v>
      </c>
      <c r="K10617" t="s">
        <v>43</v>
      </c>
      <c r="L10617">
        <v>1</v>
      </c>
      <c r="M10617">
        <v>1010</v>
      </c>
      <c r="O10617" t="s">
        <v>25</v>
      </c>
      <c r="R10617" t="s">
        <v>44</v>
      </c>
      <c r="S10617" s="49" t="str">
        <f t="shared" si="1321"/>
        <v>Card</v>
      </c>
      <c r="T10617" s="3">
        <v>0.03</v>
      </c>
      <c r="U10617" s="2">
        <v>5.4</v>
      </c>
      <c r="V10617" s="2">
        <v>1.28</v>
      </c>
      <c r="W10617" s="54">
        <f>_xlfn.XLOOKUP(M10617,Market!A:A,Market!F:F,0)</f>
        <v>0.08</v>
      </c>
      <c r="X10617" s="55">
        <f t="shared" si="1322"/>
        <v>0.16200000000000001</v>
      </c>
      <c r="Y10617" s="55">
        <f t="shared" si="1323"/>
        <v>4.12</v>
      </c>
      <c r="Z10617" s="54">
        <f t="shared" si="1324"/>
        <v>0.76296296296296295</v>
      </c>
      <c r="AA10617" s="49" t="str">
        <f t="shared" ca="1" si="1325"/>
        <v>Y</v>
      </c>
      <c r="AB10617" s="49">
        <f t="shared" ca="1" si="1326"/>
        <v>6</v>
      </c>
      <c r="AC10617" s="49" t="str">
        <f t="shared" ca="1" si="1327"/>
        <v>Y</v>
      </c>
    </row>
    <row r="10618" spans="1:29" x14ac:dyDescent="0.25">
      <c r="A10618">
        <v>12337</v>
      </c>
      <c r="B10618" s="9">
        <v>43206</v>
      </c>
      <c r="C10618" s="50" t="str">
        <f t="shared" si="1320"/>
        <v>N</v>
      </c>
      <c r="D10618" s="52">
        <f>_xlfn.XLOOKUP(B10618,Cal_Date!B:B,Cal_Date!A:A,0)</f>
        <v>3</v>
      </c>
      <c r="E10618">
        <v>2018</v>
      </c>
      <c r="F10618" t="s">
        <v>121</v>
      </c>
      <c r="G10618" t="s">
        <v>129</v>
      </c>
      <c r="H10618" t="s">
        <v>11</v>
      </c>
      <c r="I10618" t="s">
        <v>11</v>
      </c>
      <c r="J10618" t="s">
        <v>15</v>
      </c>
      <c r="K10618" t="s">
        <v>42</v>
      </c>
      <c r="L10618">
        <v>1</v>
      </c>
      <c r="M10618">
        <v>1010</v>
      </c>
      <c r="O10618" t="s">
        <v>25</v>
      </c>
      <c r="R10618" t="s">
        <v>44</v>
      </c>
      <c r="S10618" s="49" t="str">
        <f t="shared" si="1321"/>
        <v>Card</v>
      </c>
      <c r="T10618" s="3">
        <v>0.03</v>
      </c>
      <c r="U10618" s="2">
        <v>2.7</v>
      </c>
      <c r="V10618" s="2">
        <v>0.87</v>
      </c>
      <c r="W10618" s="54">
        <f>_xlfn.XLOOKUP(M10618,Market!A:A,Market!F:F,0)</f>
        <v>0.08</v>
      </c>
      <c r="X10618" s="55">
        <f t="shared" si="1322"/>
        <v>8.1000000000000003E-2</v>
      </c>
      <c r="Y10618" s="55">
        <f t="shared" si="1323"/>
        <v>1.83</v>
      </c>
      <c r="Z10618" s="54">
        <f t="shared" si="1324"/>
        <v>0.67777777777777781</v>
      </c>
      <c r="AA10618" s="49" t="str">
        <f t="shared" ca="1" si="1325"/>
        <v>Y</v>
      </c>
      <c r="AB10618" s="49">
        <f t="shared" ca="1" si="1326"/>
        <v>6</v>
      </c>
      <c r="AC10618" s="49" t="str">
        <f t="shared" ca="1" si="1327"/>
        <v>Y</v>
      </c>
    </row>
    <row r="10619" spans="1:29" x14ac:dyDescent="0.25">
      <c r="A10619">
        <v>12338</v>
      </c>
      <c r="B10619" s="9">
        <v>43206</v>
      </c>
      <c r="C10619" s="50" t="str">
        <f t="shared" si="1320"/>
        <v>N</v>
      </c>
      <c r="D10619" s="52">
        <f>_xlfn.XLOOKUP(B10619,Cal_Date!B:B,Cal_Date!A:A,0)</f>
        <v>3</v>
      </c>
      <c r="E10619">
        <v>2018</v>
      </c>
      <c r="F10619" t="s">
        <v>121</v>
      </c>
      <c r="G10619" t="s">
        <v>129</v>
      </c>
      <c r="H10619" t="s">
        <v>48</v>
      </c>
      <c r="I10619" t="s">
        <v>18</v>
      </c>
      <c r="J10619" t="s">
        <v>10</v>
      </c>
      <c r="K10619" t="s">
        <v>43</v>
      </c>
      <c r="L10619">
        <v>2</v>
      </c>
      <c r="M10619">
        <v>1010</v>
      </c>
      <c r="O10619" t="s">
        <v>25</v>
      </c>
      <c r="R10619" t="s">
        <v>45</v>
      </c>
      <c r="S10619" s="49" t="str">
        <f t="shared" si="1321"/>
        <v>Cash</v>
      </c>
      <c r="T10619" s="3">
        <v>0</v>
      </c>
      <c r="U10619" s="2">
        <v>15.120000000000001</v>
      </c>
      <c r="V10619" s="2">
        <v>2.92</v>
      </c>
      <c r="W10619" s="54">
        <f>_xlfn.XLOOKUP(M10619,Market!A:A,Market!F:F,0)</f>
        <v>0.08</v>
      </c>
      <c r="X10619" s="55">
        <f t="shared" si="1322"/>
        <v>0</v>
      </c>
      <c r="Y10619" s="55">
        <f t="shared" si="1323"/>
        <v>12.200000000000001</v>
      </c>
      <c r="Z10619" s="54">
        <f t="shared" si="1324"/>
        <v>0.80687830687830686</v>
      </c>
      <c r="AA10619" s="49" t="str">
        <f t="shared" ca="1" si="1325"/>
        <v>Y</v>
      </c>
      <c r="AB10619" s="49">
        <f t="shared" ca="1" si="1326"/>
        <v>6</v>
      </c>
      <c r="AC10619" s="49" t="str">
        <f t="shared" ca="1" si="1327"/>
        <v>Y</v>
      </c>
    </row>
    <row r="10620" spans="1:29" x14ac:dyDescent="0.25">
      <c r="A10620">
        <v>12339</v>
      </c>
      <c r="B10620" s="9">
        <v>43206</v>
      </c>
      <c r="C10620" s="50" t="str">
        <f t="shared" si="1320"/>
        <v>N</v>
      </c>
      <c r="D10620" s="52">
        <f>_xlfn.XLOOKUP(B10620,Cal_Date!B:B,Cal_Date!A:A,0)</f>
        <v>3</v>
      </c>
      <c r="E10620">
        <v>2018</v>
      </c>
      <c r="F10620" t="s">
        <v>121</v>
      </c>
      <c r="G10620" t="s">
        <v>129</v>
      </c>
      <c r="H10620" t="s">
        <v>11</v>
      </c>
      <c r="I10620" t="s">
        <v>11</v>
      </c>
      <c r="J10620" t="s">
        <v>15</v>
      </c>
      <c r="K10620" t="s">
        <v>42</v>
      </c>
      <c r="L10620">
        <v>1</v>
      </c>
      <c r="M10620">
        <v>1010</v>
      </c>
      <c r="O10620" t="s">
        <v>25</v>
      </c>
      <c r="R10620" t="s">
        <v>45</v>
      </c>
      <c r="S10620" s="49" t="str">
        <f t="shared" si="1321"/>
        <v>Cash</v>
      </c>
      <c r="T10620" s="3">
        <v>0</v>
      </c>
      <c r="U10620" s="2">
        <v>2.7</v>
      </c>
      <c r="V10620" s="2">
        <v>0.87</v>
      </c>
      <c r="W10620" s="54">
        <f>_xlfn.XLOOKUP(M10620,Market!A:A,Market!F:F,0)</f>
        <v>0.08</v>
      </c>
      <c r="X10620" s="55">
        <f t="shared" si="1322"/>
        <v>0</v>
      </c>
      <c r="Y10620" s="55">
        <f t="shared" si="1323"/>
        <v>1.83</v>
      </c>
      <c r="Z10620" s="54">
        <f t="shared" si="1324"/>
        <v>0.67777777777777781</v>
      </c>
      <c r="AA10620" s="49" t="str">
        <f t="shared" ca="1" si="1325"/>
        <v>Y</v>
      </c>
      <c r="AB10620" s="49">
        <f t="shared" ca="1" si="1326"/>
        <v>6</v>
      </c>
      <c r="AC10620" s="49" t="str">
        <f t="shared" ca="1" si="1327"/>
        <v>Y</v>
      </c>
    </row>
    <row r="10621" spans="1:29" x14ac:dyDescent="0.25">
      <c r="A10621">
        <v>12340</v>
      </c>
      <c r="B10621" s="9">
        <v>43206</v>
      </c>
      <c r="C10621" s="50" t="str">
        <f t="shared" si="1320"/>
        <v>N</v>
      </c>
      <c r="D10621" s="52">
        <f>_xlfn.XLOOKUP(B10621,Cal_Date!B:B,Cal_Date!A:A,0)</f>
        <v>3</v>
      </c>
      <c r="E10621">
        <v>2018</v>
      </c>
      <c r="F10621" t="s">
        <v>121</v>
      </c>
      <c r="G10621" t="s">
        <v>129</v>
      </c>
      <c r="H10621" t="s">
        <v>14</v>
      </c>
      <c r="I10621" t="s">
        <v>9</v>
      </c>
      <c r="J10621" t="s">
        <v>10</v>
      </c>
      <c r="K10621" t="s">
        <v>43</v>
      </c>
      <c r="L10621">
        <v>1</v>
      </c>
      <c r="M10621">
        <v>1011</v>
      </c>
      <c r="O10621" t="s">
        <v>25</v>
      </c>
      <c r="R10621" t="s">
        <v>44</v>
      </c>
      <c r="S10621" s="49" t="str">
        <f t="shared" si="1321"/>
        <v>Card</v>
      </c>
      <c r="T10621" s="3">
        <v>0.03</v>
      </c>
      <c r="U10621" s="2">
        <v>5.3000000000000007</v>
      </c>
      <c r="V10621" s="2">
        <v>1.28</v>
      </c>
      <c r="W10621" s="54">
        <f>_xlfn.XLOOKUP(M10621,Market!A:A,Market!F:F,0)</f>
        <v>0.06</v>
      </c>
      <c r="X10621" s="55">
        <f t="shared" si="1322"/>
        <v>0.159</v>
      </c>
      <c r="Y10621" s="55">
        <f t="shared" si="1323"/>
        <v>4.0200000000000005</v>
      </c>
      <c r="Z10621" s="54">
        <f t="shared" si="1324"/>
        <v>0.75849056603773579</v>
      </c>
      <c r="AA10621" s="49" t="str">
        <f t="shared" ca="1" si="1325"/>
        <v>Y</v>
      </c>
      <c r="AB10621" s="49">
        <f t="shared" ca="1" si="1326"/>
        <v>6</v>
      </c>
      <c r="AC10621" s="49" t="str">
        <f t="shared" ca="1" si="1327"/>
        <v>Y</v>
      </c>
    </row>
    <row r="10622" spans="1:29" x14ac:dyDescent="0.25">
      <c r="A10622">
        <v>12341</v>
      </c>
      <c r="B10622" s="9">
        <v>43206</v>
      </c>
      <c r="C10622" s="50" t="str">
        <f t="shared" si="1320"/>
        <v>N</v>
      </c>
      <c r="D10622" s="52">
        <f>_xlfn.XLOOKUP(B10622,Cal_Date!B:B,Cal_Date!A:A,0)</f>
        <v>3</v>
      </c>
      <c r="E10622">
        <v>2018</v>
      </c>
      <c r="F10622" t="s">
        <v>121</v>
      </c>
      <c r="G10622" t="s">
        <v>129</v>
      </c>
      <c r="H10622" t="s">
        <v>11</v>
      </c>
      <c r="I10622" t="s">
        <v>11</v>
      </c>
      <c r="J10622" t="s">
        <v>15</v>
      </c>
      <c r="K10622" t="s">
        <v>42</v>
      </c>
      <c r="L10622">
        <v>1</v>
      </c>
      <c r="M10622">
        <v>1007</v>
      </c>
      <c r="O10622" t="s">
        <v>28</v>
      </c>
      <c r="R10622" t="s">
        <v>47</v>
      </c>
      <c r="S10622" s="49" t="str">
        <f t="shared" si="1321"/>
        <v>Card</v>
      </c>
      <c r="T10622" s="3">
        <v>3.5000000000000003E-2</v>
      </c>
      <c r="U10622" s="2">
        <v>2.7225000000000001</v>
      </c>
      <c r="V10622" s="2">
        <v>0.87</v>
      </c>
      <c r="W10622" s="54">
        <f>_xlfn.XLOOKUP(M10622,Market!A:A,Market!F:F,0)</f>
        <v>8.8999999999999996E-2</v>
      </c>
      <c r="X10622" s="55">
        <f t="shared" si="1322"/>
        <v>9.5287500000000011E-2</v>
      </c>
      <c r="Y10622" s="55">
        <f t="shared" si="1323"/>
        <v>1.8525</v>
      </c>
      <c r="Z10622" s="54">
        <f t="shared" si="1324"/>
        <v>0.68044077134986225</v>
      </c>
      <c r="AA10622" s="49" t="str">
        <f t="shared" ca="1" si="1325"/>
        <v>Y</v>
      </c>
      <c r="AB10622" s="49">
        <f t="shared" ca="1" si="1326"/>
        <v>6</v>
      </c>
      <c r="AC10622" s="49" t="str">
        <f t="shared" ca="1" si="1327"/>
        <v>Y</v>
      </c>
    </row>
    <row r="10623" spans="1:29" x14ac:dyDescent="0.25">
      <c r="A10623">
        <v>12342</v>
      </c>
      <c r="B10623" s="9">
        <v>43206</v>
      </c>
      <c r="C10623" s="50" t="str">
        <f t="shared" si="1320"/>
        <v>N</v>
      </c>
      <c r="D10623" s="52">
        <f>_xlfn.XLOOKUP(B10623,Cal_Date!B:B,Cal_Date!A:A,0)</f>
        <v>3</v>
      </c>
      <c r="E10623">
        <v>2018</v>
      </c>
      <c r="F10623" t="s">
        <v>121</v>
      </c>
      <c r="G10623" t="s">
        <v>129</v>
      </c>
      <c r="H10623" t="s">
        <v>11</v>
      </c>
      <c r="I10623" t="s">
        <v>11</v>
      </c>
      <c r="J10623" t="s">
        <v>15</v>
      </c>
      <c r="K10623" t="s">
        <v>42</v>
      </c>
      <c r="L10623">
        <v>1</v>
      </c>
      <c r="M10623">
        <v>1007</v>
      </c>
      <c r="O10623" t="s">
        <v>28</v>
      </c>
      <c r="R10623" t="s">
        <v>44</v>
      </c>
      <c r="S10623" s="49" t="str">
        <f t="shared" si="1321"/>
        <v>Card</v>
      </c>
      <c r="T10623" s="3">
        <v>0.03</v>
      </c>
      <c r="U10623" s="2">
        <v>2.7225000000000001</v>
      </c>
      <c r="V10623" s="2">
        <v>0.87</v>
      </c>
      <c r="W10623" s="54">
        <f>_xlfn.XLOOKUP(M10623,Market!A:A,Market!F:F,0)</f>
        <v>8.8999999999999996E-2</v>
      </c>
      <c r="X10623" s="55">
        <f t="shared" si="1322"/>
        <v>8.1674999999999998E-2</v>
      </c>
      <c r="Y10623" s="55">
        <f t="shared" si="1323"/>
        <v>1.8525</v>
      </c>
      <c r="Z10623" s="54">
        <f t="shared" si="1324"/>
        <v>0.68044077134986225</v>
      </c>
      <c r="AA10623" s="49" t="str">
        <f t="shared" ca="1" si="1325"/>
        <v>Y</v>
      </c>
      <c r="AB10623" s="49">
        <f t="shared" ca="1" si="1326"/>
        <v>6</v>
      </c>
      <c r="AC10623" s="49" t="str">
        <f t="shared" ca="1" si="1327"/>
        <v>Y</v>
      </c>
    </row>
    <row r="10624" spans="1:29" x14ac:dyDescent="0.25">
      <c r="A10624">
        <v>12343</v>
      </c>
      <c r="B10624" s="9">
        <v>43206</v>
      </c>
      <c r="C10624" s="50" t="str">
        <f t="shared" si="1320"/>
        <v>N</v>
      </c>
      <c r="D10624" s="52">
        <f>_xlfn.XLOOKUP(B10624,Cal_Date!B:B,Cal_Date!A:A,0)</f>
        <v>3</v>
      </c>
      <c r="E10624">
        <v>2018</v>
      </c>
      <c r="F10624" t="s">
        <v>121</v>
      </c>
      <c r="G10624" t="s">
        <v>129</v>
      </c>
      <c r="H10624" t="s">
        <v>48</v>
      </c>
      <c r="I10624" t="s">
        <v>18</v>
      </c>
      <c r="J10624" t="s">
        <v>10</v>
      </c>
      <c r="K10624" t="s">
        <v>43</v>
      </c>
      <c r="L10624">
        <v>1</v>
      </c>
      <c r="M10624">
        <v>1008</v>
      </c>
      <c r="O10624" t="s">
        <v>28</v>
      </c>
      <c r="R10624" t="s">
        <v>44</v>
      </c>
      <c r="S10624" s="49" t="str">
        <f t="shared" si="1321"/>
        <v>Card</v>
      </c>
      <c r="T10624" s="3">
        <v>0.03</v>
      </c>
      <c r="U10624" s="2">
        <v>7.6229999999999993</v>
      </c>
      <c r="V10624" s="2">
        <v>1.46</v>
      </c>
      <c r="W10624" s="54">
        <f>_xlfn.XLOOKUP(M10624,Market!A:A,Market!F:F,0)</f>
        <v>8.8999999999999996E-2</v>
      </c>
      <c r="X10624" s="55">
        <f t="shared" si="1322"/>
        <v>0.22868999999999998</v>
      </c>
      <c r="Y10624" s="55">
        <f t="shared" si="1323"/>
        <v>6.1629999999999994</v>
      </c>
      <c r="Z10624" s="54">
        <f t="shared" si="1324"/>
        <v>0.80847435392889933</v>
      </c>
      <c r="AA10624" s="49" t="str">
        <f t="shared" ca="1" si="1325"/>
        <v>Y</v>
      </c>
      <c r="AB10624" s="49">
        <f t="shared" ca="1" si="1326"/>
        <v>6</v>
      </c>
      <c r="AC10624" s="49" t="str">
        <f t="shared" ca="1" si="1327"/>
        <v>Y</v>
      </c>
    </row>
    <row r="10625" spans="1:29" x14ac:dyDescent="0.25">
      <c r="A10625">
        <v>12344</v>
      </c>
      <c r="B10625" s="9">
        <v>43206</v>
      </c>
      <c r="C10625" s="50" t="str">
        <f t="shared" si="1320"/>
        <v>N</v>
      </c>
      <c r="D10625" s="52">
        <f>_xlfn.XLOOKUP(B10625,Cal_Date!B:B,Cal_Date!A:A,0)</f>
        <v>3</v>
      </c>
      <c r="E10625">
        <v>2018</v>
      </c>
      <c r="F10625" t="s">
        <v>121</v>
      </c>
      <c r="G10625" t="s">
        <v>129</v>
      </c>
      <c r="H10625" t="s">
        <v>11</v>
      </c>
      <c r="I10625" t="s">
        <v>11</v>
      </c>
      <c r="J10625" t="s">
        <v>15</v>
      </c>
      <c r="K10625" t="s">
        <v>42</v>
      </c>
      <c r="L10625">
        <v>2</v>
      </c>
      <c r="M10625">
        <v>1004</v>
      </c>
      <c r="O10625" t="s">
        <v>28</v>
      </c>
      <c r="R10625" t="s">
        <v>44</v>
      </c>
      <c r="S10625" s="49" t="str">
        <f t="shared" si="1321"/>
        <v>Card</v>
      </c>
      <c r="T10625" s="3">
        <v>0.03</v>
      </c>
      <c r="U10625" s="2">
        <v>5.3000000000000007</v>
      </c>
      <c r="V10625" s="2">
        <v>1.74</v>
      </c>
      <c r="W10625" s="54">
        <f>_xlfn.XLOOKUP(M10625,Market!A:A,Market!F:F,0)</f>
        <v>0.06</v>
      </c>
      <c r="X10625" s="55">
        <f t="shared" si="1322"/>
        <v>0.159</v>
      </c>
      <c r="Y10625" s="55">
        <f t="shared" si="1323"/>
        <v>3.5600000000000005</v>
      </c>
      <c r="Z10625" s="54">
        <f t="shared" si="1324"/>
        <v>0.67169811320754713</v>
      </c>
      <c r="AA10625" s="49" t="str">
        <f t="shared" ca="1" si="1325"/>
        <v>Y</v>
      </c>
      <c r="AB10625" s="49">
        <f t="shared" ca="1" si="1326"/>
        <v>6</v>
      </c>
      <c r="AC10625" s="49" t="str">
        <f t="shared" ca="1" si="1327"/>
        <v>Y</v>
      </c>
    </row>
    <row r="10626" spans="1:29" x14ac:dyDescent="0.25">
      <c r="A10626">
        <v>12345</v>
      </c>
      <c r="B10626" s="9">
        <v>43206</v>
      </c>
      <c r="C10626" s="50" t="str">
        <f t="shared" si="1320"/>
        <v>N</v>
      </c>
      <c r="D10626" s="52">
        <f>_xlfn.XLOOKUP(B10626,Cal_Date!B:B,Cal_Date!A:A,0)</f>
        <v>3</v>
      </c>
      <c r="E10626">
        <v>2018</v>
      </c>
      <c r="F10626" t="s">
        <v>121</v>
      </c>
      <c r="G10626" t="s">
        <v>129</v>
      </c>
      <c r="H10626" t="s">
        <v>14</v>
      </c>
      <c r="I10626" t="s">
        <v>9</v>
      </c>
      <c r="J10626" t="s">
        <v>10</v>
      </c>
      <c r="K10626" t="s">
        <v>43</v>
      </c>
      <c r="L10626">
        <v>2</v>
      </c>
      <c r="M10626">
        <v>1003</v>
      </c>
      <c r="O10626" t="s">
        <v>25</v>
      </c>
      <c r="R10626" t="s">
        <v>45</v>
      </c>
      <c r="S10626" s="49" t="str">
        <f t="shared" si="1321"/>
        <v>Cash</v>
      </c>
      <c r="T10626" s="3">
        <v>0</v>
      </c>
      <c r="U10626" s="2">
        <v>10.600000000000001</v>
      </c>
      <c r="V10626" s="2">
        <v>2.56</v>
      </c>
      <c r="W10626" s="54">
        <f>_xlfn.XLOOKUP(M10626,Market!A:A,Market!F:F,0)</f>
        <v>0.06</v>
      </c>
      <c r="X10626" s="55">
        <f t="shared" si="1322"/>
        <v>0</v>
      </c>
      <c r="Y10626" s="55">
        <f t="shared" si="1323"/>
        <v>8.0400000000000009</v>
      </c>
      <c r="Z10626" s="54">
        <f t="shared" si="1324"/>
        <v>0.75849056603773579</v>
      </c>
      <c r="AA10626" s="49" t="str">
        <f t="shared" ca="1" si="1325"/>
        <v>Y</v>
      </c>
      <c r="AB10626" s="49">
        <f t="shared" ca="1" si="1326"/>
        <v>6</v>
      </c>
      <c r="AC10626" s="49" t="str">
        <f t="shared" ca="1" si="1327"/>
        <v>Y</v>
      </c>
    </row>
    <row r="10627" spans="1:29" x14ac:dyDescent="0.25">
      <c r="A10627">
        <v>12346</v>
      </c>
      <c r="B10627" s="9">
        <v>43206</v>
      </c>
      <c r="C10627" s="50" t="str">
        <f t="shared" ref="C10627:C10690" si="1328">IF(OR(B10627="04/01/2018"+0,B10627="04/02/2018"+0),"Y","N")</f>
        <v>N</v>
      </c>
      <c r="D10627" s="52">
        <f>_xlfn.XLOOKUP(B10627,Cal_Date!B:B,Cal_Date!A:A,0)</f>
        <v>3</v>
      </c>
      <c r="E10627">
        <v>2018</v>
      </c>
      <c r="F10627" t="s">
        <v>121</v>
      </c>
      <c r="G10627" t="s">
        <v>129</v>
      </c>
      <c r="H10627" t="s">
        <v>48</v>
      </c>
      <c r="I10627" t="s">
        <v>18</v>
      </c>
      <c r="J10627" t="s">
        <v>10</v>
      </c>
      <c r="K10627" t="s">
        <v>43</v>
      </c>
      <c r="L10627">
        <v>1</v>
      </c>
      <c r="M10627">
        <v>1002</v>
      </c>
      <c r="O10627" t="s">
        <v>28</v>
      </c>
      <c r="R10627" t="s">
        <v>44</v>
      </c>
      <c r="S10627" s="49" t="str">
        <f t="shared" ref="S10627:S10690" si="1329">IF(R10627="Cash","Cash","Card")</f>
        <v>Card</v>
      </c>
      <c r="T10627" s="3">
        <v>0.03</v>
      </c>
      <c r="U10627" s="2">
        <v>7.42</v>
      </c>
      <c r="V10627" s="2">
        <v>1.46</v>
      </c>
      <c r="W10627" s="54">
        <f>_xlfn.XLOOKUP(M10627,Market!A:A,Market!F:F,0)</f>
        <v>0.06</v>
      </c>
      <c r="X10627" s="55">
        <f t="shared" ref="X10627:X10690" si="1330">T10627*U10627</f>
        <v>0.22259999999999999</v>
      </c>
      <c r="Y10627" s="55">
        <f t="shared" ref="Y10627:Y10690" si="1331">U10627-V10627</f>
        <v>5.96</v>
      </c>
      <c r="Z10627" s="54">
        <f t="shared" ref="Z10627:Z10690" si="1332">Y10627/U10627</f>
        <v>0.80323450134770891</v>
      </c>
      <c r="AA10627" s="49" t="str">
        <f t="shared" ref="AA10627:AA10690" ca="1" si="1333">IF(DATEDIF(B10627,TODAY(),"y")&gt;5,"Y","N")</f>
        <v>Y</v>
      </c>
      <c r="AB10627" s="49">
        <f t="shared" ref="AB10627:AB10690" ca="1" si="1334">DATEDIF(B10627,TODAY(),"y")</f>
        <v>6</v>
      </c>
      <c r="AC10627" s="49" t="str">
        <f t="shared" ref="AC10627:AC10690" ca="1" si="1335">IF(AB10627&gt;5,"Y","N")</f>
        <v>Y</v>
      </c>
    </row>
    <row r="10628" spans="1:29" x14ac:dyDescent="0.25">
      <c r="A10628">
        <v>12347</v>
      </c>
      <c r="B10628" s="9">
        <v>43206</v>
      </c>
      <c r="C10628" s="50" t="str">
        <f t="shared" si="1328"/>
        <v>N</v>
      </c>
      <c r="D10628" s="52">
        <f>_xlfn.XLOOKUP(B10628,Cal_Date!B:B,Cal_Date!A:A,0)</f>
        <v>3</v>
      </c>
      <c r="E10628">
        <v>2018</v>
      </c>
      <c r="F10628" t="s">
        <v>121</v>
      </c>
      <c r="G10628" t="s">
        <v>129</v>
      </c>
      <c r="H10628" t="s">
        <v>11</v>
      </c>
      <c r="I10628" t="s">
        <v>11</v>
      </c>
      <c r="J10628" t="s">
        <v>15</v>
      </c>
      <c r="K10628" t="s">
        <v>42</v>
      </c>
      <c r="L10628">
        <v>1</v>
      </c>
      <c r="M10628">
        <v>1007</v>
      </c>
      <c r="O10628" t="s">
        <v>28</v>
      </c>
      <c r="R10628" t="s">
        <v>44</v>
      </c>
      <c r="S10628" s="49" t="str">
        <f t="shared" si="1329"/>
        <v>Card</v>
      </c>
      <c r="T10628" s="3">
        <v>0.03</v>
      </c>
      <c r="U10628" s="2">
        <v>2.7225000000000001</v>
      </c>
      <c r="V10628" s="2">
        <v>0.87</v>
      </c>
      <c r="W10628" s="54">
        <f>_xlfn.XLOOKUP(M10628,Market!A:A,Market!F:F,0)</f>
        <v>8.8999999999999996E-2</v>
      </c>
      <c r="X10628" s="55">
        <f t="shared" si="1330"/>
        <v>8.1674999999999998E-2</v>
      </c>
      <c r="Y10628" s="55">
        <f t="shared" si="1331"/>
        <v>1.8525</v>
      </c>
      <c r="Z10628" s="54">
        <f t="shared" si="1332"/>
        <v>0.68044077134986225</v>
      </c>
      <c r="AA10628" s="49" t="str">
        <f t="shared" ca="1" si="1333"/>
        <v>Y</v>
      </c>
      <c r="AB10628" s="49">
        <f t="shared" ca="1" si="1334"/>
        <v>6</v>
      </c>
      <c r="AC10628" s="49" t="str">
        <f t="shared" ca="1" si="1335"/>
        <v>Y</v>
      </c>
    </row>
    <row r="10629" spans="1:29" x14ac:dyDescent="0.25">
      <c r="A10629">
        <v>12348</v>
      </c>
      <c r="B10629" s="9">
        <v>43206</v>
      </c>
      <c r="C10629" s="50" t="str">
        <f t="shared" si="1328"/>
        <v>N</v>
      </c>
      <c r="D10629" s="52">
        <f>_xlfn.XLOOKUP(B10629,Cal_Date!B:B,Cal_Date!A:A,0)</f>
        <v>3</v>
      </c>
      <c r="E10629">
        <v>2018</v>
      </c>
      <c r="F10629" t="s">
        <v>121</v>
      </c>
      <c r="G10629" t="s">
        <v>129</v>
      </c>
      <c r="H10629" t="s">
        <v>11</v>
      </c>
      <c r="I10629" t="s">
        <v>11</v>
      </c>
      <c r="J10629" t="s">
        <v>15</v>
      </c>
      <c r="K10629" t="s">
        <v>42</v>
      </c>
      <c r="L10629">
        <v>1</v>
      </c>
      <c r="M10629">
        <v>1008</v>
      </c>
      <c r="O10629" t="s">
        <v>28</v>
      </c>
      <c r="R10629" t="s">
        <v>44</v>
      </c>
      <c r="S10629" s="49" t="str">
        <f t="shared" si="1329"/>
        <v>Card</v>
      </c>
      <c r="T10629" s="3">
        <v>0.03</v>
      </c>
      <c r="U10629" s="2">
        <v>2.7225000000000001</v>
      </c>
      <c r="V10629" s="2">
        <v>0.87</v>
      </c>
      <c r="W10629" s="54">
        <f>_xlfn.XLOOKUP(M10629,Market!A:A,Market!F:F,0)</f>
        <v>8.8999999999999996E-2</v>
      </c>
      <c r="X10629" s="55">
        <f t="shared" si="1330"/>
        <v>8.1674999999999998E-2</v>
      </c>
      <c r="Y10629" s="55">
        <f t="shared" si="1331"/>
        <v>1.8525</v>
      </c>
      <c r="Z10629" s="54">
        <f t="shared" si="1332"/>
        <v>0.68044077134986225</v>
      </c>
      <c r="AA10629" s="49" t="str">
        <f t="shared" ca="1" si="1333"/>
        <v>Y</v>
      </c>
      <c r="AB10629" s="49">
        <f t="shared" ca="1" si="1334"/>
        <v>6</v>
      </c>
      <c r="AC10629" s="49" t="str">
        <f t="shared" ca="1" si="1335"/>
        <v>Y</v>
      </c>
    </row>
    <row r="10630" spans="1:29" x14ac:dyDescent="0.25">
      <c r="A10630">
        <v>12349</v>
      </c>
      <c r="B10630" s="9">
        <v>43206</v>
      </c>
      <c r="C10630" s="50" t="str">
        <f t="shared" si="1328"/>
        <v>N</v>
      </c>
      <c r="D10630" s="52">
        <f>_xlfn.XLOOKUP(B10630,Cal_Date!B:B,Cal_Date!A:A,0)</f>
        <v>3</v>
      </c>
      <c r="E10630">
        <v>2018</v>
      </c>
      <c r="F10630" t="s">
        <v>121</v>
      </c>
      <c r="G10630" t="s">
        <v>129</v>
      </c>
      <c r="H10630" t="s">
        <v>11</v>
      </c>
      <c r="I10630" t="s">
        <v>11</v>
      </c>
      <c r="J10630" t="s">
        <v>15</v>
      </c>
      <c r="K10630" t="s">
        <v>42</v>
      </c>
      <c r="L10630">
        <v>2</v>
      </c>
      <c r="M10630">
        <v>1008</v>
      </c>
      <c r="O10630" t="s">
        <v>28</v>
      </c>
      <c r="R10630" t="s">
        <v>45</v>
      </c>
      <c r="S10630" s="49" t="str">
        <f t="shared" si="1329"/>
        <v>Cash</v>
      </c>
      <c r="T10630" s="3">
        <v>0</v>
      </c>
      <c r="U10630" s="2">
        <v>5.4450000000000003</v>
      </c>
      <c r="V10630" s="2">
        <v>1.74</v>
      </c>
      <c r="W10630" s="54">
        <f>_xlfn.XLOOKUP(M10630,Market!A:A,Market!F:F,0)</f>
        <v>8.8999999999999996E-2</v>
      </c>
      <c r="X10630" s="55">
        <f t="shared" si="1330"/>
        <v>0</v>
      </c>
      <c r="Y10630" s="55">
        <f t="shared" si="1331"/>
        <v>3.7050000000000001</v>
      </c>
      <c r="Z10630" s="54">
        <f t="shared" si="1332"/>
        <v>0.68044077134986225</v>
      </c>
      <c r="AA10630" s="49" t="str">
        <f t="shared" ca="1" si="1333"/>
        <v>Y</v>
      </c>
      <c r="AB10630" s="49">
        <f t="shared" ca="1" si="1334"/>
        <v>6</v>
      </c>
      <c r="AC10630" s="49" t="str">
        <f t="shared" ca="1" si="1335"/>
        <v>Y</v>
      </c>
    </row>
    <row r="10631" spans="1:29" x14ac:dyDescent="0.25">
      <c r="A10631">
        <v>12350</v>
      </c>
      <c r="B10631" s="9">
        <v>43206</v>
      </c>
      <c r="C10631" s="50" t="str">
        <f t="shared" si="1328"/>
        <v>N</v>
      </c>
      <c r="D10631" s="52">
        <f>_xlfn.XLOOKUP(B10631,Cal_Date!B:B,Cal_Date!A:A,0)</f>
        <v>3</v>
      </c>
      <c r="E10631">
        <v>2018</v>
      </c>
      <c r="F10631" t="s">
        <v>121</v>
      </c>
      <c r="G10631" t="s">
        <v>129</v>
      </c>
      <c r="H10631" t="s">
        <v>11</v>
      </c>
      <c r="I10631" t="s">
        <v>11</v>
      </c>
      <c r="J10631" t="s">
        <v>15</v>
      </c>
      <c r="K10631" t="s">
        <v>42</v>
      </c>
      <c r="L10631">
        <v>1</v>
      </c>
      <c r="M10631">
        <v>1000</v>
      </c>
      <c r="O10631" t="s">
        <v>25</v>
      </c>
      <c r="R10631" t="s">
        <v>45</v>
      </c>
      <c r="S10631" s="49" t="str">
        <f t="shared" si="1329"/>
        <v>Cash</v>
      </c>
      <c r="T10631" s="3">
        <v>0</v>
      </c>
      <c r="U10631" s="2">
        <v>2.7</v>
      </c>
      <c r="V10631" s="2">
        <v>0.87</v>
      </c>
      <c r="W10631" s="54">
        <f>_xlfn.XLOOKUP(M10631,Market!A:A,Market!F:F,0)</f>
        <v>0.08</v>
      </c>
      <c r="X10631" s="55">
        <f t="shared" si="1330"/>
        <v>0</v>
      </c>
      <c r="Y10631" s="55">
        <f t="shared" si="1331"/>
        <v>1.83</v>
      </c>
      <c r="Z10631" s="54">
        <f t="shared" si="1332"/>
        <v>0.67777777777777781</v>
      </c>
      <c r="AA10631" s="49" t="str">
        <f t="shared" ca="1" si="1333"/>
        <v>Y</v>
      </c>
      <c r="AB10631" s="49">
        <f t="shared" ca="1" si="1334"/>
        <v>6</v>
      </c>
      <c r="AC10631" s="49" t="str">
        <f t="shared" ca="1" si="1335"/>
        <v>Y</v>
      </c>
    </row>
    <row r="10632" spans="1:29" x14ac:dyDescent="0.25">
      <c r="A10632">
        <v>12351</v>
      </c>
      <c r="B10632" s="9">
        <v>43206</v>
      </c>
      <c r="C10632" s="50" t="str">
        <f t="shared" si="1328"/>
        <v>N</v>
      </c>
      <c r="D10632" s="52">
        <f>_xlfn.XLOOKUP(B10632,Cal_Date!B:B,Cal_Date!A:A,0)</f>
        <v>3</v>
      </c>
      <c r="E10632">
        <v>2018</v>
      </c>
      <c r="F10632" t="s">
        <v>121</v>
      </c>
      <c r="G10632" t="s">
        <v>129</v>
      </c>
      <c r="H10632" t="s">
        <v>48</v>
      </c>
      <c r="I10632" t="s">
        <v>18</v>
      </c>
      <c r="J10632" t="s">
        <v>10</v>
      </c>
      <c r="K10632" t="s">
        <v>43</v>
      </c>
      <c r="L10632">
        <v>2</v>
      </c>
      <c r="M10632">
        <v>1000</v>
      </c>
      <c r="O10632" t="s">
        <v>25</v>
      </c>
      <c r="R10632" t="s">
        <v>47</v>
      </c>
      <c r="S10632" s="49" t="str">
        <f t="shared" si="1329"/>
        <v>Card</v>
      </c>
      <c r="T10632" s="3">
        <v>3.5000000000000003E-2</v>
      </c>
      <c r="U10632" s="2">
        <v>15.120000000000001</v>
      </c>
      <c r="V10632" s="2">
        <v>2.92</v>
      </c>
      <c r="W10632" s="54">
        <f>_xlfn.XLOOKUP(M10632,Market!A:A,Market!F:F,0)</f>
        <v>0.08</v>
      </c>
      <c r="X10632" s="55">
        <f t="shared" si="1330"/>
        <v>0.52920000000000011</v>
      </c>
      <c r="Y10632" s="55">
        <f t="shared" si="1331"/>
        <v>12.200000000000001</v>
      </c>
      <c r="Z10632" s="54">
        <f t="shared" si="1332"/>
        <v>0.80687830687830686</v>
      </c>
      <c r="AA10632" s="49" t="str">
        <f t="shared" ca="1" si="1333"/>
        <v>Y</v>
      </c>
      <c r="AB10632" s="49">
        <f t="shared" ca="1" si="1334"/>
        <v>6</v>
      </c>
      <c r="AC10632" s="49" t="str">
        <f t="shared" ca="1" si="1335"/>
        <v>Y</v>
      </c>
    </row>
    <row r="10633" spans="1:29" x14ac:dyDescent="0.25">
      <c r="A10633">
        <v>12352</v>
      </c>
      <c r="B10633" s="9">
        <v>43206</v>
      </c>
      <c r="C10633" s="50" t="str">
        <f t="shared" si="1328"/>
        <v>N</v>
      </c>
      <c r="D10633" s="52">
        <f>_xlfn.XLOOKUP(B10633,Cal_Date!B:B,Cal_Date!A:A,0)</f>
        <v>3</v>
      </c>
      <c r="E10633">
        <v>2018</v>
      </c>
      <c r="F10633" t="s">
        <v>121</v>
      </c>
      <c r="G10633" t="s">
        <v>129</v>
      </c>
      <c r="H10633" t="s">
        <v>14</v>
      </c>
      <c r="I10633" t="s">
        <v>9</v>
      </c>
      <c r="J10633" t="s">
        <v>10</v>
      </c>
      <c r="K10633" t="s">
        <v>43</v>
      </c>
      <c r="L10633">
        <v>1</v>
      </c>
      <c r="M10633">
        <v>1000</v>
      </c>
      <c r="O10633" t="s">
        <v>25</v>
      </c>
      <c r="R10633" t="s">
        <v>47</v>
      </c>
      <c r="S10633" s="49" t="str">
        <f t="shared" si="1329"/>
        <v>Card</v>
      </c>
      <c r="T10633" s="3">
        <v>3.5000000000000003E-2</v>
      </c>
      <c r="U10633" s="2">
        <v>5.4</v>
      </c>
      <c r="V10633" s="2">
        <v>1.28</v>
      </c>
      <c r="W10633" s="54">
        <f>_xlfn.XLOOKUP(M10633,Market!A:A,Market!F:F,0)</f>
        <v>0.08</v>
      </c>
      <c r="X10633" s="55">
        <f t="shared" si="1330"/>
        <v>0.18900000000000003</v>
      </c>
      <c r="Y10633" s="55">
        <f t="shared" si="1331"/>
        <v>4.12</v>
      </c>
      <c r="Z10633" s="54">
        <f t="shared" si="1332"/>
        <v>0.76296296296296295</v>
      </c>
      <c r="AA10633" s="49" t="str">
        <f t="shared" ca="1" si="1333"/>
        <v>Y</v>
      </c>
      <c r="AB10633" s="49">
        <f t="shared" ca="1" si="1334"/>
        <v>6</v>
      </c>
      <c r="AC10633" s="49" t="str">
        <f t="shared" ca="1" si="1335"/>
        <v>Y</v>
      </c>
    </row>
    <row r="10634" spans="1:29" x14ac:dyDescent="0.25">
      <c r="A10634">
        <v>12353</v>
      </c>
      <c r="B10634" s="9">
        <v>43206</v>
      </c>
      <c r="C10634" s="50" t="str">
        <f t="shared" si="1328"/>
        <v>N</v>
      </c>
      <c r="D10634" s="52">
        <f>_xlfn.XLOOKUP(B10634,Cal_Date!B:B,Cal_Date!A:A,0)</f>
        <v>3</v>
      </c>
      <c r="E10634">
        <v>2018</v>
      </c>
      <c r="F10634" t="s">
        <v>121</v>
      </c>
      <c r="G10634" t="s">
        <v>129</v>
      </c>
      <c r="H10634" t="s">
        <v>14</v>
      </c>
      <c r="I10634" t="s">
        <v>9</v>
      </c>
      <c r="J10634" t="s">
        <v>10</v>
      </c>
      <c r="K10634" t="s">
        <v>43</v>
      </c>
      <c r="L10634">
        <v>2</v>
      </c>
      <c r="M10634">
        <v>1001</v>
      </c>
      <c r="O10634" t="s">
        <v>25</v>
      </c>
      <c r="R10634" t="s">
        <v>45</v>
      </c>
      <c r="S10634" s="49" t="str">
        <f t="shared" si="1329"/>
        <v>Cash</v>
      </c>
      <c r="T10634" s="3">
        <v>0</v>
      </c>
      <c r="U10634" s="2">
        <v>10.600000000000001</v>
      </c>
      <c r="V10634" s="2">
        <v>2.56</v>
      </c>
      <c r="W10634" s="54">
        <f>_xlfn.XLOOKUP(M10634,Market!A:A,Market!F:F,0)</f>
        <v>0.06</v>
      </c>
      <c r="X10634" s="55">
        <f t="shared" si="1330"/>
        <v>0</v>
      </c>
      <c r="Y10634" s="55">
        <f t="shared" si="1331"/>
        <v>8.0400000000000009</v>
      </c>
      <c r="Z10634" s="54">
        <f t="shared" si="1332"/>
        <v>0.75849056603773579</v>
      </c>
      <c r="AA10634" s="49" t="str">
        <f t="shared" ca="1" si="1333"/>
        <v>Y</v>
      </c>
      <c r="AB10634" s="49">
        <f t="shared" ca="1" si="1334"/>
        <v>6</v>
      </c>
      <c r="AC10634" s="49" t="str">
        <f t="shared" ca="1" si="1335"/>
        <v>Y</v>
      </c>
    </row>
    <row r="10635" spans="1:29" x14ac:dyDescent="0.25">
      <c r="A10635">
        <v>12354</v>
      </c>
      <c r="B10635" s="9">
        <v>43206</v>
      </c>
      <c r="C10635" s="50" t="str">
        <f t="shared" si="1328"/>
        <v>N</v>
      </c>
      <c r="D10635" s="52">
        <f>_xlfn.XLOOKUP(B10635,Cal_Date!B:B,Cal_Date!A:A,0)</f>
        <v>3</v>
      </c>
      <c r="E10635">
        <v>2018</v>
      </c>
      <c r="F10635" t="s">
        <v>121</v>
      </c>
      <c r="G10635" t="s">
        <v>129</v>
      </c>
      <c r="H10635" t="s">
        <v>11</v>
      </c>
      <c r="I10635" t="s">
        <v>11</v>
      </c>
      <c r="J10635" t="s">
        <v>15</v>
      </c>
      <c r="K10635" t="s">
        <v>42</v>
      </c>
      <c r="L10635">
        <v>1</v>
      </c>
      <c r="M10635">
        <v>1000</v>
      </c>
      <c r="O10635" t="s">
        <v>25</v>
      </c>
      <c r="R10635" t="s">
        <v>44</v>
      </c>
      <c r="S10635" s="49" t="str">
        <f t="shared" si="1329"/>
        <v>Card</v>
      </c>
      <c r="T10635" s="3">
        <v>0.03</v>
      </c>
      <c r="U10635" s="2">
        <v>2.7</v>
      </c>
      <c r="V10635" s="2">
        <v>0.87</v>
      </c>
      <c r="W10635" s="54">
        <f>_xlfn.XLOOKUP(M10635,Market!A:A,Market!F:F,0)</f>
        <v>0.08</v>
      </c>
      <c r="X10635" s="55">
        <f t="shared" si="1330"/>
        <v>8.1000000000000003E-2</v>
      </c>
      <c r="Y10635" s="55">
        <f t="shared" si="1331"/>
        <v>1.83</v>
      </c>
      <c r="Z10635" s="54">
        <f t="shared" si="1332"/>
        <v>0.67777777777777781</v>
      </c>
      <c r="AA10635" s="49" t="str">
        <f t="shared" ca="1" si="1333"/>
        <v>Y</v>
      </c>
      <c r="AB10635" s="49">
        <f t="shared" ca="1" si="1334"/>
        <v>6</v>
      </c>
      <c r="AC10635" s="49" t="str">
        <f t="shared" ca="1" si="1335"/>
        <v>Y</v>
      </c>
    </row>
    <row r="10636" spans="1:29" x14ac:dyDescent="0.25">
      <c r="A10636">
        <v>12355</v>
      </c>
      <c r="B10636" s="9">
        <v>43206</v>
      </c>
      <c r="C10636" s="50" t="str">
        <f t="shared" si="1328"/>
        <v>N</v>
      </c>
      <c r="D10636" s="52">
        <f>_xlfn.XLOOKUP(B10636,Cal_Date!B:B,Cal_Date!A:A,0)</f>
        <v>3</v>
      </c>
      <c r="E10636">
        <v>2018</v>
      </c>
      <c r="F10636" t="s">
        <v>121</v>
      </c>
      <c r="G10636" t="s">
        <v>129</v>
      </c>
      <c r="H10636" t="s">
        <v>11</v>
      </c>
      <c r="I10636" t="s">
        <v>11</v>
      </c>
      <c r="J10636" t="s">
        <v>15</v>
      </c>
      <c r="K10636" t="s">
        <v>42</v>
      </c>
      <c r="L10636">
        <v>1</v>
      </c>
      <c r="M10636">
        <v>1000</v>
      </c>
      <c r="O10636" t="s">
        <v>25</v>
      </c>
      <c r="R10636" t="s">
        <v>47</v>
      </c>
      <c r="S10636" s="49" t="str">
        <f t="shared" si="1329"/>
        <v>Card</v>
      </c>
      <c r="T10636" s="3">
        <v>3.5000000000000003E-2</v>
      </c>
      <c r="U10636" s="2">
        <v>2.7</v>
      </c>
      <c r="V10636" s="2">
        <v>0.87</v>
      </c>
      <c r="W10636" s="54">
        <f>_xlfn.XLOOKUP(M10636,Market!A:A,Market!F:F,0)</f>
        <v>0.08</v>
      </c>
      <c r="X10636" s="55">
        <f t="shared" si="1330"/>
        <v>9.4500000000000015E-2</v>
      </c>
      <c r="Y10636" s="55">
        <f t="shared" si="1331"/>
        <v>1.83</v>
      </c>
      <c r="Z10636" s="54">
        <f t="shared" si="1332"/>
        <v>0.67777777777777781</v>
      </c>
      <c r="AA10636" s="49" t="str">
        <f t="shared" ca="1" si="1333"/>
        <v>Y</v>
      </c>
      <c r="AB10636" s="49">
        <f t="shared" ca="1" si="1334"/>
        <v>6</v>
      </c>
      <c r="AC10636" s="49" t="str">
        <f t="shared" ca="1" si="1335"/>
        <v>Y</v>
      </c>
    </row>
    <row r="10637" spans="1:29" x14ac:dyDescent="0.25">
      <c r="A10637">
        <v>12356</v>
      </c>
      <c r="B10637" s="9">
        <v>43206</v>
      </c>
      <c r="C10637" s="50" t="str">
        <f t="shared" si="1328"/>
        <v>N</v>
      </c>
      <c r="D10637" s="52">
        <f>_xlfn.XLOOKUP(B10637,Cal_Date!B:B,Cal_Date!A:A,0)</f>
        <v>3</v>
      </c>
      <c r="E10637">
        <v>2018</v>
      </c>
      <c r="F10637" t="s">
        <v>121</v>
      </c>
      <c r="G10637" t="s">
        <v>129</v>
      </c>
      <c r="H10637" t="s">
        <v>48</v>
      </c>
      <c r="I10637" t="s">
        <v>18</v>
      </c>
      <c r="J10637" t="s">
        <v>10</v>
      </c>
      <c r="K10637" t="s">
        <v>43</v>
      </c>
      <c r="L10637">
        <v>1</v>
      </c>
      <c r="M10637">
        <v>1004</v>
      </c>
      <c r="O10637" t="s">
        <v>28</v>
      </c>
      <c r="R10637" t="s">
        <v>47</v>
      </c>
      <c r="S10637" s="49" t="str">
        <f t="shared" si="1329"/>
        <v>Card</v>
      </c>
      <c r="T10637" s="3">
        <v>3.5000000000000003E-2</v>
      </c>
      <c r="U10637" s="2">
        <v>7.42</v>
      </c>
      <c r="V10637" s="2">
        <v>1.46</v>
      </c>
      <c r="W10637" s="54">
        <f>_xlfn.XLOOKUP(M10637,Market!A:A,Market!F:F,0)</f>
        <v>0.06</v>
      </c>
      <c r="X10637" s="55">
        <f t="shared" si="1330"/>
        <v>0.25970000000000004</v>
      </c>
      <c r="Y10637" s="55">
        <f t="shared" si="1331"/>
        <v>5.96</v>
      </c>
      <c r="Z10637" s="54">
        <f t="shared" si="1332"/>
        <v>0.80323450134770891</v>
      </c>
      <c r="AA10637" s="49" t="str">
        <f t="shared" ca="1" si="1333"/>
        <v>Y</v>
      </c>
      <c r="AB10637" s="49">
        <f t="shared" ca="1" si="1334"/>
        <v>6</v>
      </c>
      <c r="AC10637" s="49" t="str">
        <f t="shared" ca="1" si="1335"/>
        <v>Y</v>
      </c>
    </row>
    <row r="10638" spans="1:29" x14ac:dyDescent="0.25">
      <c r="A10638">
        <v>12357</v>
      </c>
      <c r="B10638" s="9">
        <v>43206</v>
      </c>
      <c r="C10638" s="50" t="str">
        <f t="shared" si="1328"/>
        <v>N</v>
      </c>
      <c r="D10638" s="52">
        <f>_xlfn.XLOOKUP(B10638,Cal_Date!B:B,Cal_Date!A:A,0)</f>
        <v>3</v>
      </c>
      <c r="E10638">
        <v>2018</v>
      </c>
      <c r="F10638" t="s">
        <v>121</v>
      </c>
      <c r="G10638" t="s">
        <v>129</v>
      </c>
      <c r="H10638" t="s">
        <v>11</v>
      </c>
      <c r="I10638" t="s">
        <v>11</v>
      </c>
      <c r="J10638" t="s">
        <v>15</v>
      </c>
      <c r="K10638" t="s">
        <v>42</v>
      </c>
      <c r="L10638">
        <v>1</v>
      </c>
      <c r="M10638">
        <v>1005</v>
      </c>
      <c r="O10638" t="s">
        <v>25</v>
      </c>
      <c r="R10638" t="s">
        <v>47</v>
      </c>
      <c r="S10638" s="49" t="str">
        <f t="shared" si="1329"/>
        <v>Card</v>
      </c>
      <c r="T10638" s="3">
        <v>3.5000000000000003E-2</v>
      </c>
      <c r="U10638" s="2">
        <v>2.7225000000000001</v>
      </c>
      <c r="V10638" s="2">
        <v>0.87</v>
      </c>
      <c r="W10638" s="54">
        <f>_xlfn.XLOOKUP(M10638,Market!A:A,Market!F:F,0)</f>
        <v>8.8999999999999996E-2</v>
      </c>
      <c r="X10638" s="55">
        <f t="shared" si="1330"/>
        <v>9.5287500000000011E-2</v>
      </c>
      <c r="Y10638" s="55">
        <f t="shared" si="1331"/>
        <v>1.8525</v>
      </c>
      <c r="Z10638" s="54">
        <f t="shared" si="1332"/>
        <v>0.68044077134986225</v>
      </c>
      <c r="AA10638" s="49" t="str">
        <f t="shared" ca="1" si="1333"/>
        <v>Y</v>
      </c>
      <c r="AB10638" s="49">
        <f t="shared" ca="1" si="1334"/>
        <v>6</v>
      </c>
      <c r="AC10638" s="49" t="str">
        <f t="shared" ca="1" si="1335"/>
        <v>Y</v>
      </c>
    </row>
    <row r="10639" spans="1:29" x14ac:dyDescent="0.25">
      <c r="A10639">
        <v>12358</v>
      </c>
      <c r="B10639" s="9">
        <v>43206</v>
      </c>
      <c r="C10639" s="50" t="str">
        <f t="shared" si="1328"/>
        <v>N</v>
      </c>
      <c r="D10639" s="52">
        <f>_xlfn.XLOOKUP(B10639,Cal_Date!B:B,Cal_Date!A:A,0)</f>
        <v>3</v>
      </c>
      <c r="E10639">
        <v>2018</v>
      </c>
      <c r="F10639" t="s">
        <v>121</v>
      </c>
      <c r="G10639" t="s">
        <v>129</v>
      </c>
      <c r="H10639" t="s">
        <v>14</v>
      </c>
      <c r="I10639" t="s">
        <v>9</v>
      </c>
      <c r="J10639" t="s">
        <v>10</v>
      </c>
      <c r="K10639" t="s">
        <v>43</v>
      </c>
      <c r="L10639">
        <v>2</v>
      </c>
      <c r="M10639">
        <v>1000</v>
      </c>
      <c r="O10639" t="s">
        <v>25</v>
      </c>
      <c r="R10639" t="s">
        <v>44</v>
      </c>
      <c r="S10639" s="49" t="str">
        <f t="shared" si="1329"/>
        <v>Card</v>
      </c>
      <c r="T10639" s="3">
        <v>0.03</v>
      </c>
      <c r="U10639" s="2">
        <v>10.8</v>
      </c>
      <c r="V10639" s="2">
        <v>2.56</v>
      </c>
      <c r="W10639" s="54">
        <f>_xlfn.XLOOKUP(M10639,Market!A:A,Market!F:F,0)</f>
        <v>0.08</v>
      </c>
      <c r="X10639" s="55">
        <f t="shared" si="1330"/>
        <v>0.32400000000000001</v>
      </c>
      <c r="Y10639" s="55">
        <f t="shared" si="1331"/>
        <v>8.24</v>
      </c>
      <c r="Z10639" s="54">
        <f t="shared" si="1332"/>
        <v>0.76296296296296295</v>
      </c>
      <c r="AA10639" s="49" t="str">
        <f t="shared" ca="1" si="1333"/>
        <v>Y</v>
      </c>
      <c r="AB10639" s="49">
        <f t="shared" ca="1" si="1334"/>
        <v>6</v>
      </c>
      <c r="AC10639" s="49" t="str">
        <f t="shared" ca="1" si="1335"/>
        <v>Y</v>
      </c>
    </row>
    <row r="10640" spans="1:29" x14ac:dyDescent="0.25">
      <c r="A10640">
        <v>12359</v>
      </c>
      <c r="B10640" s="9">
        <v>43206</v>
      </c>
      <c r="C10640" s="50" t="str">
        <f t="shared" si="1328"/>
        <v>N</v>
      </c>
      <c r="D10640" s="52">
        <f>_xlfn.XLOOKUP(B10640,Cal_Date!B:B,Cal_Date!A:A,0)</f>
        <v>3</v>
      </c>
      <c r="E10640">
        <v>2018</v>
      </c>
      <c r="F10640" t="s">
        <v>121</v>
      </c>
      <c r="G10640" t="s">
        <v>129</v>
      </c>
      <c r="H10640" t="s">
        <v>48</v>
      </c>
      <c r="I10640" t="s">
        <v>18</v>
      </c>
      <c r="J10640" t="s">
        <v>10</v>
      </c>
      <c r="K10640" t="s">
        <v>43</v>
      </c>
      <c r="L10640">
        <v>1</v>
      </c>
      <c r="M10640">
        <v>1006</v>
      </c>
      <c r="O10640" t="s">
        <v>28</v>
      </c>
      <c r="R10640" t="s">
        <v>44</v>
      </c>
      <c r="S10640" s="49" t="str">
        <f t="shared" si="1329"/>
        <v>Card</v>
      </c>
      <c r="T10640" s="3">
        <v>0.03</v>
      </c>
      <c r="U10640" s="2">
        <v>7.6229999999999993</v>
      </c>
      <c r="V10640" s="2">
        <v>1.46</v>
      </c>
      <c r="W10640" s="54">
        <f>_xlfn.XLOOKUP(M10640,Market!A:A,Market!F:F,0)</f>
        <v>8.8999999999999996E-2</v>
      </c>
      <c r="X10640" s="55">
        <f t="shared" si="1330"/>
        <v>0.22868999999999998</v>
      </c>
      <c r="Y10640" s="55">
        <f t="shared" si="1331"/>
        <v>6.1629999999999994</v>
      </c>
      <c r="Z10640" s="54">
        <f t="shared" si="1332"/>
        <v>0.80847435392889933</v>
      </c>
      <c r="AA10640" s="49" t="str">
        <f t="shared" ca="1" si="1333"/>
        <v>Y</v>
      </c>
      <c r="AB10640" s="49">
        <f t="shared" ca="1" si="1334"/>
        <v>6</v>
      </c>
      <c r="AC10640" s="49" t="str">
        <f t="shared" ca="1" si="1335"/>
        <v>Y</v>
      </c>
    </row>
    <row r="10641" spans="1:29" x14ac:dyDescent="0.25">
      <c r="A10641">
        <v>12360</v>
      </c>
      <c r="B10641" s="9">
        <v>43206</v>
      </c>
      <c r="C10641" s="50" t="str">
        <f t="shared" si="1328"/>
        <v>N</v>
      </c>
      <c r="D10641" s="52">
        <f>_xlfn.XLOOKUP(B10641,Cal_Date!B:B,Cal_Date!A:A,0)</f>
        <v>3</v>
      </c>
      <c r="E10641">
        <v>2018</v>
      </c>
      <c r="F10641" t="s">
        <v>121</v>
      </c>
      <c r="G10641" t="s">
        <v>129</v>
      </c>
      <c r="H10641" t="s">
        <v>11</v>
      </c>
      <c r="I10641" t="s">
        <v>11</v>
      </c>
      <c r="J10641" t="s">
        <v>15</v>
      </c>
      <c r="K10641" t="s">
        <v>42</v>
      </c>
      <c r="L10641">
        <v>1</v>
      </c>
      <c r="M10641">
        <v>1000</v>
      </c>
      <c r="O10641" t="s">
        <v>25</v>
      </c>
      <c r="R10641" t="s">
        <v>45</v>
      </c>
      <c r="S10641" s="49" t="str">
        <f t="shared" si="1329"/>
        <v>Cash</v>
      </c>
      <c r="T10641" s="3">
        <v>0</v>
      </c>
      <c r="U10641" s="2">
        <v>2.7</v>
      </c>
      <c r="V10641" s="2">
        <v>0.87</v>
      </c>
      <c r="W10641" s="54">
        <f>_xlfn.XLOOKUP(M10641,Market!A:A,Market!F:F,0)</f>
        <v>0.08</v>
      </c>
      <c r="X10641" s="55">
        <f t="shared" si="1330"/>
        <v>0</v>
      </c>
      <c r="Y10641" s="55">
        <f t="shared" si="1331"/>
        <v>1.83</v>
      </c>
      <c r="Z10641" s="54">
        <f t="shared" si="1332"/>
        <v>0.67777777777777781</v>
      </c>
      <c r="AA10641" s="49" t="str">
        <f t="shared" ca="1" si="1333"/>
        <v>Y</v>
      </c>
      <c r="AB10641" s="49">
        <f t="shared" ca="1" si="1334"/>
        <v>6</v>
      </c>
      <c r="AC10641" s="49" t="str">
        <f t="shared" ca="1" si="1335"/>
        <v>Y</v>
      </c>
    </row>
    <row r="10642" spans="1:29" x14ac:dyDescent="0.25">
      <c r="A10642">
        <v>12361</v>
      </c>
      <c r="B10642" s="9">
        <v>43206</v>
      </c>
      <c r="C10642" s="50" t="str">
        <f t="shared" si="1328"/>
        <v>N</v>
      </c>
      <c r="D10642" s="52">
        <f>_xlfn.XLOOKUP(B10642,Cal_Date!B:B,Cal_Date!A:A,0)</f>
        <v>3</v>
      </c>
      <c r="E10642">
        <v>2018</v>
      </c>
      <c r="F10642" t="s">
        <v>121</v>
      </c>
      <c r="G10642" t="s">
        <v>129</v>
      </c>
      <c r="H10642" t="s">
        <v>14</v>
      </c>
      <c r="I10642" t="s">
        <v>9</v>
      </c>
      <c r="J10642" t="s">
        <v>10</v>
      </c>
      <c r="K10642" t="s">
        <v>43</v>
      </c>
      <c r="L10642">
        <v>1</v>
      </c>
      <c r="M10642">
        <v>1001</v>
      </c>
      <c r="O10642" t="s">
        <v>25</v>
      </c>
      <c r="R10642" t="s">
        <v>45</v>
      </c>
      <c r="S10642" s="49" t="str">
        <f t="shared" si="1329"/>
        <v>Cash</v>
      </c>
      <c r="T10642" s="3">
        <v>0</v>
      </c>
      <c r="U10642" s="2">
        <v>5.3000000000000007</v>
      </c>
      <c r="V10642" s="2">
        <v>1.28</v>
      </c>
      <c r="W10642" s="54">
        <f>_xlfn.XLOOKUP(M10642,Market!A:A,Market!F:F,0)</f>
        <v>0.06</v>
      </c>
      <c r="X10642" s="55">
        <f t="shared" si="1330"/>
        <v>0</v>
      </c>
      <c r="Y10642" s="55">
        <f t="shared" si="1331"/>
        <v>4.0200000000000005</v>
      </c>
      <c r="Z10642" s="54">
        <f t="shared" si="1332"/>
        <v>0.75849056603773579</v>
      </c>
      <c r="AA10642" s="49" t="str">
        <f t="shared" ca="1" si="1333"/>
        <v>Y</v>
      </c>
      <c r="AB10642" s="49">
        <f t="shared" ca="1" si="1334"/>
        <v>6</v>
      </c>
      <c r="AC10642" s="49" t="str">
        <f t="shared" ca="1" si="1335"/>
        <v>Y</v>
      </c>
    </row>
    <row r="10643" spans="1:29" x14ac:dyDescent="0.25">
      <c r="A10643">
        <v>12362</v>
      </c>
      <c r="B10643" s="9">
        <v>43206</v>
      </c>
      <c r="C10643" s="50" t="str">
        <f t="shared" si="1328"/>
        <v>N</v>
      </c>
      <c r="D10643" s="52">
        <f>_xlfn.XLOOKUP(B10643,Cal_Date!B:B,Cal_Date!A:A,0)</f>
        <v>3</v>
      </c>
      <c r="E10643">
        <v>2018</v>
      </c>
      <c r="F10643" t="s">
        <v>121</v>
      </c>
      <c r="G10643" t="s">
        <v>129</v>
      </c>
      <c r="H10643" t="s">
        <v>48</v>
      </c>
      <c r="I10643" t="s">
        <v>18</v>
      </c>
      <c r="J10643" t="s">
        <v>10</v>
      </c>
      <c r="K10643" t="s">
        <v>43</v>
      </c>
      <c r="L10643">
        <v>1</v>
      </c>
      <c r="M10643">
        <v>1008</v>
      </c>
      <c r="O10643" t="s">
        <v>28</v>
      </c>
      <c r="R10643" t="s">
        <v>45</v>
      </c>
      <c r="S10643" s="49" t="str">
        <f t="shared" si="1329"/>
        <v>Cash</v>
      </c>
      <c r="T10643" s="3">
        <v>0</v>
      </c>
      <c r="U10643" s="2">
        <v>7.6229999999999993</v>
      </c>
      <c r="V10643" s="2">
        <v>1.46</v>
      </c>
      <c r="W10643" s="54">
        <f>_xlfn.XLOOKUP(M10643,Market!A:A,Market!F:F,0)</f>
        <v>8.8999999999999996E-2</v>
      </c>
      <c r="X10643" s="55">
        <f t="shared" si="1330"/>
        <v>0</v>
      </c>
      <c r="Y10643" s="55">
        <f t="shared" si="1331"/>
        <v>6.1629999999999994</v>
      </c>
      <c r="Z10643" s="54">
        <f t="shared" si="1332"/>
        <v>0.80847435392889933</v>
      </c>
      <c r="AA10643" s="49" t="str">
        <f t="shared" ca="1" si="1333"/>
        <v>Y</v>
      </c>
      <c r="AB10643" s="49">
        <f t="shared" ca="1" si="1334"/>
        <v>6</v>
      </c>
      <c r="AC10643" s="49" t="str">
        <f t="shared" ca="1" si="1335"/>
        <v>Y</v>
      </c>
    </row>
    <row r="10644" spans="1:29" x14ac:dyDescent="0.25">
      <c r="A10644">
        <v>12363</v>
      </c>
      <c r="B10644" s="9">
        <v>43206</v>
      </c>
      <c r="C10644" s="50" t="str">
        <f t="shared" si="1328"/>
        <v>N</v>
      </c>
      <c r="D10644" s="52">
        <f>_xlfn.XLOOKUP(B10644,Cal_Date!B:B,Cal_Date!A:A,0)</f>
        <v>3</v>
      </c>
      <c r="E10644">
        <v>2018</v>
      </c>
      <c r="F10644" t="s">
        <v>121</v>
      </c>
      <c r="G10644" t="s">
        <v>129</v>
      </c>
      <c r="H10644" t="s">
        <v>14</v>
      </c>
      <c r="I10644" t="s">
        <v>9</v>
      </c>
      <c r="J10644" t="s">
        <v>10</v>
      </c>
      <c r="K10644" t="s">
        <v>43</v>
      </c>
      <c r="L10644">
        <v>1</v>
      </c>
      <c r="M10644">
        <v>1009</v>
      </c>
      <c r="O10644" t="s">
        <v>28</v>
      </c>
      <c r="R10644" t="s">
        <v>45</v>
      </c>
      <c r="S10644" s="49" t="str">
        <f t="shared" si="1329"/>
        <v>Cash</v>
      </c>
      <c r="T10644" s="3">
        <v>0</v>
      </c>
      <c r="U10644" s="2">
        <v>5.4450000000000003</v>
      </c>
      <c r="V10644" s="2">
        <v>1.28</v>
      </c>
      <c r="W10644" s="54">
        <f>_xlfn.XLOOKUP(M10644,Market!A:A,Market!F:F,0)</f>
        <v>8.8999999999999996E-2</v>
      </c>
      <c r="X10644" s="55">
        <f t="shared" si="1330"/>
        <v>0</v>
      </c>
      <c r="Y10644" s="55">
        <f t="shared" si="1331"/>
        <v>4.165</v>
      </c>
      <c r="Z10644" s="54">
        <f t="shared" si="1332"/>
        <v>0.76492194674012848</v>
      </c>
      <c r="AA10644" s="49" t="str">
        <f t="shared" ca="1" si="1333"/>
        <v>Y</v>
      </c>
      <c r="AB10644" s="49">
        <f t="shared" ca="1" si="1334"/>
        <v>6</v>
      </c>
      <c r="AC10644" s="49" t="str">
        <f t="shared" ca="1" si="1335"/>
        <v>Y</v>
      </c>
    </row>
    <row r="10645" spans="1:29" x14ac:dyDescent="0.25">
      <c r="A10645">
        <v>12364</v>
      </c>
      <c r="B10645" s="9">
        <v>43206</v>
      </c>
      <c r="C10645" s="50" t="str">
        <f t="shared" si="1328"/>
        <v>N</v>
      </c>
      <c r="D10645" s="52">
        <f>_xlfn.XLOOKUP(B10645,Cal_Date!B:B,Cal_Date!A:A,0)</f>
        <v>3</v>
      </c>
      <c r="E10645">
        <v>2018</v>
      </c>
      <c r="F10645" t="s">
        <v>121</v>
      </c>
      <c r="G10645" t="s">
        <v>129</v>
      </c>
      <c r="H10645" t="s">
        <v>11</v>
      </c>
      <c r="I10645" t="s">
        <v>11</v>
      </c>
      <c r="J10645" t="s">
        <v>15</v>
      </c>
      <c r="K10645" t="s">
        <v>42</v>
      </c>
      <c r="L10645">
        <v>2</v>
      </c>
      <c r="M10645">
        <v>1001</v>
      </c>
      <c r="O10645" t="s">
        <v>25</v>
      </c>
      <c r="R10645" t="s">
        <v>45</v>
      </c>
      <c r="S10645" s="49" t="str">
        <f t="shared" si="1329"/>
        <v>Cash</v>
      </c>
      <c r="T10645" s="3">
        <v>0</v>
      </c>
      <c r="U10645" s="2">
        <v>5.3000000000000007</v>
      </c>
      <c r="V10645" s="2">
        <v>1.74</v>
      </c>
      <c r="W10645" s="54">
        <f>_xlfn.XLOOKUP(M10645,Market!A:A,Market!F:F,0)</f>
        <v>0.06</v>
      </c>
      <c r="X10645" s="55">
        <f t="shared" si="1330"/>
        <v>0</v>
      </c>
      <c r="Y10645" s="55">
        <f t="shared" si="1331"/>
        <v>3.5600000000000005</v>
      </c>
      <c r="Z10645" s="54">
        <f t="shared" si="1332"/>
        <v>0.67169811320754713</v>
      </c>
      <c r="AA10645" s="49" t="str">
        <f t="shared" ca="1" si="1333"/>
        <v>Y</v>
      </c>
      <c r="AB10645" s="49">
        <f t="shared" ca="1" si="1334"/>
        <v>6</v>
      </c>
      <c r="AC10645" s="49" t="str">
        <f t="shared" ca="1" si="1335"/>
        <v>Y</v>
      </c>
    </row>
    <row r="10646" spans="1:29" x14ac:dyDescent="0.25">
      <c r="A10646">
        <v>12365</v>
      </c>
      <c r="B10646" s="9">
        <v>43206</v>
      </c>
      <c r="C10646" s="50" t="str">
        <f t="shared" si="1328"/>
        <v>N</v>
      </c>
      <c r="D10646" s="52">
        <f>_xlfn.XLOOKUP(B10646,Cal_Date!B:B,Cal_Date!A:A,0)</f>
        <v>3</v>
      </c>
      <c r="E10646">
        <v>2018</v>
      </c>
      <c r="F10646" t="s">
        <v>121</v>
      </c>
      <c r="G10646" t="s">
        <v>129</v>
      </c>
      <c r="H10646" t="s">
        <v>48</v>
      </c>
      <c r="I10646" t="s">
        <v>18</v>
      </c>
      <c r="J10646" t="s">
        <v>10</v>
      </c>
      <c r="K10646" t="s">
        <v>43</v>
      </c>
      <c r="L10646">
        <v>2</v>
      </c>
      <c r="M10646">
        <v>1001</v>
      </c>
      <c r="O10646" t="s">
        <v>25</v>
      </c>
      <c r="R10646" t="s">
        <v>45</v>
      </c>
      <c r="S10646" s="49" t="str">
        <f t="shared" si="1329"/>
        <v>Cash</v>
      </c>
      <c r="T10646" s="3">
        <v>0</v>
      </c>
      <c r="U10646" s="2">
        <v>14.84</v>
      </c>
      <c r="V10646" s="2">
        <v>2.92</v>
      </c>
      <c r="W10646" s="54">
        <f>_xlfn.XLOOKUP(M10646,Market!A:A,Market!F:F,0)</f>
        <v>0.06</v>
      </c>
      <c r="X10646" s="55">
        <f t="shared" si="1330"/>
        <v>0</v>
      </c>
      <c r="Y10646" s="55">
        <f t="shared" si="1331"/>
        <v>11.92</v>
      </c>
      <c r="Z10646" s="54">
        <f t="shared" si="1332"/>
        <v>0.80323450134770891</v>
      </c>
      <c r="AA10646" s="49" t="str">
        <f t="shared" ca="1" si="1333"/>
        <v>Y</v>
      </c>
      <c r="AB10646" s="49">
        <f t="shared" ca="1" si="1334"/>
        <v>6</v>
      </c>
      <c r="AC10646" s="49" t="str">
        <f t="shared" ca="1" si="1335"/>
        <v>Y</v>
      </c>
    </row>
    <row r="10647" spans="1:29" x14ac:dyDescent="0.25">
      <c r="A10647">
        <v>12366</v>
      </c>
      <c r="B10647" s="9">
        <v>43206</v>
      </c>
      <c r="C10647" s="50" t="str">
        <f t="shared" si="1328"/>
        <v>N</v>
      </c>
      <c r="D10647" s="52">
        <f>_xlfn.XLOOKUP(B10647,Cal_Date!B:B,Cal_Date!A:A,0)</f>
        <v>3</v>
      </c>
      <c r="E10647">
        <v>2018</v>
      </c>
      <c r="F10647" t="s">
        <v>121</v>
      </c>
      <c r="G10647" t="s">
        <v>129</v>
      </c>
      <c r="H10647" t="s">
        <v>11</v>
      </c>
      <c r="I10647" t="s">
        <v>11</v>
      </c>
      <c r="J10647" t="s">
        <v>15</v>
      </c>
      <c r="K10647" t="s">
        <v>42</v>
      </c>
      <c r="L10647">
        <v>1</v>
      </c>
      <c r="M10647">
        <v>1001</v>
      </c>
      <c r="O10647" t="s">
        <v>25</v>
      </c>
      <c r="R10647" t="s">
        <v>44</v>
      </c>
      <c r="S10647" s="49" t="str">
        <f t="shared" si="1329"/>
        <v>Card</v>
      </c>
      <c r="T10647" s="3">
        <v>0.03</v>
      </c>
      <c r="U10647" s="2">
        <v>2.6500000000000004</v>
      </c>
      <c r="V10647" s="2">
        <v>0.87</v>
      </c>
      <c r="W10647" s="54">
        <f>_xlfn.XLOOKUP(M10647,Market!A:A,Market!F:F,0)</f>
        <v>0.06</v>
      </c>
      <c r="X10647" s="55">
        <f t="shared" si="1330"/>
        <v>7.9500000000000001E-2</v>
      </c>
      <c r="Y10647" s="55">
        <f t="shared" si="1331"/>
        <v>1.7800000000000002</v>
      </c>
      <c r="Z10647" s="54">
        <f t="shared" si="1332"/>
        <v>0.67169811320754713</v>
      </c>
      <c r="AA10647" s="49" t="str">
        <f t="shared" ca="1" si="1333"/>
        <v>Y</v>
      </c>
      <c r="AB10647" s="49">
        <f t="shared" ca="1" si="1334"/>
        <v>6</v>
      </c>
      <c r="AC10647" s="49" t="str">
        <f t="shared" ca="1" si="1335"/>
        <v>Y</v>
      </c>
    </row>
    <row r="10648" spans="1:29" x14ac:dyDescent="0.25">
      <c r="A10648">
        <v>12367</v>
      </c>
      <c r="B10648" s="9">
        <v>43206</v>
      </c>
      <c r="C10648" s="50" t="str">
        <f t="shared" si="1328"/>
        <v>N</v>
      </c>
      <c r="D10648" s="52">
        <f>_xlfn.XLOOKUP(B10648,Cal_Date!B:B,Cal_Date!A:A,0)</f>
        <v>3</v>
      </c>
      <c r="E10648">
        <v>2018</v>
      </c>
      <c r="F10648" t="s">
        <v>121</v>
      </c>
      <c r="G10648" t="s">
        <v>129</v>
      </c>
      <c r="H10648" t="s">
        <v>48</v>
      </c>
      <c r="I10648" t="s">
        <v>18</v>
      </c>
      <c r="J10648" t="s">
        <v>10</v>
      </c>
      <c r="K10648" t="s">
        <v>43</v>
      </c>
      <c r="L10648">
        <v>1</v>
      </c>
      <c r="M10648">
        <v>1002</v>
      </c>
      <c r="O10648" t="s">
        <v>28</v>
      </c>
      <c r="R10648" t="s">
        <v>45</v>
      </c>
      <c r="S10648" s="49" t="str">
        <f t="shared" si="1329"/>
        <v>Cash</v>
      </c>
      <c r="T10648" s="3">
        <v>0</v>
      </c>
      <c r="U10648" s="2">
        <v>7.42</v>
      </c>
      <c r="V10648" s="2">
        <v>1.46</v>
      </c>
      <c r="W10648" s="54">
        <f>_xlfn.XLOOKUP(M10648,Market!A:A,Market!F:F,0)</f>
        <v>0.06</v>
      </c>
      <c r="X10648" s="55">
        <f t="shared" si="1330"/>
        <v>0</v>
      </c>
      <c r="Y10648" s="55">
        <f t="shared" si="1331"/>
        <v>5.96</v>
      </c>
      <c r="Z10648" s="54">
        <f t="shared" si="1332"/>
        <v>0.80323450134770891</v>
      </c>
      <c r="AA10648" s="49" t="str">
        <f t="shared" ca="1" si="1333"/>
        <v>Y</v>
      </c>
      <c r="AB10648" s="49">
        <f t="shared" ca="1" si="1334"/>
        <v>6</v>
      </c>
      <c r="AC10648" s="49" t="str">
        <f t="shared" ca="1" si="1335"/>
        <v>Y</v>
      </c>
    </row>
    <row r="10649" spans="1:29" x14ac:dyDescent="0.25">
      <c r="A10649">
        <v>12368</v>
      </c>
      <c r="B10649" s="9">
        <v>43206</v>
      </c>
      <c r="C10649" s="50" t="str">
        <f t="shared" si="1328"/>
        <v>N</v>
      </c>
      <c r="D10649" s="52">
        <f>_xlfn.XLOOKUP(B10649,Cal_Date!B:B,Cal_Date!A:A,0)</f>
        <v>3</v>
      </c>
      <c r="E10649">
        <v>2018</v>
      </c>
      <c r="F10649" t="s">
        <v>121</v>
      </c>
      <c r="G10649" t="s">
        <v>129</v>
      </c>
      <c r="H10649" t="s">
        <v>14</v>
      </c>
      <c r="I10649" t="s">
        <v>9</v>
      </c>
      <c r="J10649" t="s">
        <v>10</v>
      </c>
      <c r="K10649" t="s">
        <v>43</v>
      </c>
      <c r="L10649">
        <v>1</v>
      </c>
      <c r="M10649">
        <v>1003</v>
      </c>
      <c r="O10649" t="s">
        <v>25</v>
      </c>
      <c r="R10649" t="s">
        <v>47</v>
      </c>
      <c r="S10649" s="49" t="str">
        <f t="shared" si="1329"/>
        <v>Card</v>
      </c>
      <c r="T10649" s="3">
        <v>3.5000000000000003E-2</v>
      </c>
      <c r="U10649" s="2">
        <v>5.3000000000000007</v>
      </c>
      <c r="V10649" s="2">
        <v>1.28</v>
      </c>
      <c r="W10649" s="54">
        <f>_xlfn.XLOOKUP(M10649,Market!A:A,Market!F:F,0)</f>
        <v>0.06</v>
      </c>
      <c r="X10649" s="55">
        <f t="shared" si="1330"/>
        <v>0.18550000000000005</v>
      </c>
      <c r="Y10649" s="55">
        <f t="shared" si="1331"/>
        <v>4.0200000000000005</v>
      </c>
      <c r="Z10649" s="54">
        <f t="shared" si="1332"/>
        <v>0.75849056603773579</v>
      </c>
      <c r="AA10649" s="49" t="str">
        <f t="shared" ca="1" si="1333"/>
        <v>Y</v>
      </c>
      <c r="AB10649" s="49">
        <f t="shared" ca="1" si="1334"/>
        <v>6</v>
      </c>
      <c r="AC10649" s="49" t="str">
        <f t="shared" ca="1" si="1335"/>
        <v>Y</v>
      </c>
    </row>
    <row r="10650" spans="1:29" x14ac:dyDescent="0.25">
      <c r="A10650">
        <v>12369</v>
      </c>
      <c r="B10650" s="9">
        <v>43206</v>
      </c>
      <c r="C10650" s="50" t="str">
        <f t="shared" si="1328"/>
        <v>N</v>
      </c>
      <c r="D10650" s="52">
        <f>_xlfn.XLOOKUP(B10650,Cal_Date!B:B,Cal_Date!A:A,0)</f>
        <v>3</v>
      </c>
      <c r="E10650">
        <v>2018</v>
      </c>
      <c r="F10650" t="s">
        <v>121</v>
      </c>
      <c r="G10650" t="s">
        <v>129</v>
      </c>
      <c r="H10650" t="s">
        <v>14</v>
      </c>
      <c r="I10650" t="s">
        <v>9</v>
      </c>
      <c r="J10650" t="s">
        <v>10</v>
      </c>
      <c r="K10650" t="s">
        <v>43</v>
      </c>
      <c r="L10650">
        <v>2</v>
      </c>
      <c r="M10650">
        <v>1003</v>
      </c>
      <c r="O10650" t="s">
        <v>25</v>
      </c>
      <c r="R10650" t="s">
        <v>47</v>
      </c>
      <c r="S10650" s="49" t="str">
        <f t="shared" si="1329"/>
        <v>Card</v>
      </c>
      <c r="T10650" s="3">
        <v>3.5000000000000003E-2</v>
      </c>
      <c r="U10650" s="2">
        <v>10.600000000000001</v>
      </c>
      <c r="V10650" s="2">
        <v>2.56</v>
      </c>
      <c r="W10650" s="54">
        <f>_xlfn.XLOOKUP(M10650,Market!A:A,Market!F:F,0)</f>
        <v>0.06</v>
      </c>
      <c r="X10650" s="55">
        <f t="shared" si="1330"/>
        <v>0.37100000000000011</v>
      </c>
      <c r="Y10650" s="55">
        <f t="shared" si="1331"/>
        <v>8.0400000000000009</v>
      </c>
      <c r="Z10650" s="54">
        <f t="shared" si="1332"/>
        <v>0.75849056603773579</v>
      </c>
      <c r="AA10650" s="49" t="str">
        <f t="shared" ca="1" si="1333"/>
        <v>Y</v>
      </c>
      <c r="AB10650" s="49">
        <f t="shared" ca="1" si="1334"/>
        <v>6</v>
      </c>
      <c r="AC10650" s="49" t="str">
        <f t="shared" ca="1" si="1335"/>
        <v>Y</v>
      </c>
    </row>
    <row r="10651" spans="1:29" x14ac:dyDescent="0.25">
      <c r="A10651">
        <v>12370</v>
      </c>
      <c r="B10651" s="9">
        <v>43206</v>
      </c>
      <c r="C10651" s="50" t="str">
        <f t="shared" si="1328"/>
        <v>N</v>
      </c>
      <c r="D10651" s="52">
        <f>_xlfn.XLOOKUP(B10651,Cal_Date!B:B,Cal_Date!A:A,0)</f>
        <v>3</v>
      </c>
      <c r="E10651">
        <v>2018</v>
      </c>
      <c r="F10651" t="s">
        <v>121</v>
      </c>
      <c r="G10651" t="s">
        <v>129</v>
      </c>
      <c r="H10651" t="s">
        <v>11</v>
      </c>
      <c r="I10651" t="s">
        <v>11</v>
      </c>
      <c r="J10651" t="s">
        <v>15</v>
      </c>
      <c r="K10651" t="s">
        <v>42</v>
      </c>
      <c r="L10651">
        <v>1</v>
      </c>
      <c r="M10651">
        <v>1003</v>
      </c>
      <c r="O10651" t="s">
        <v>25</v>
      </c>
      <c r="R10651" t="s">
        <v>47</v>
      </c>
      <c r="S10651" s="49" t="str">
        <f t="shared" si="1329"/>
        <v>Card</v>
      </c>
      <c r="T10651" s="3">
        <v>3.5000000000000003E-2</v>
      </c>
      <c r="U10651" s="2">
        <v>2.6500000000000004</v>
      </c>
      <c r="V10651" s="2">
        <v>0.87</v>
      </c>
      <c r="W10651" s="54">
        <f>_xlfn.XLOOKUP(M10651,Market!A:A,Market!F:F,0)</f>
        <v>0.06</v>
      </c>
      <c r="X10651" s="55">
        <f t="shared" si="1330"/>
        <v>9.2750000000000027E-2</v>
      </c>
      <c r="Y10651" s="55">
        <f t="shared" si="1331"/>
        <v>1.7800000000000002</v>
      </c>
      <c r="Z10651" s="54">
        <f t="shared" si="1332"/>
        <v>0.67169811320754713</v>
      </c>
      <c r="AA10651" s="49" t="str">
        <f t="shared" ca="1" si="1333"/>
        <v>Y</v>
      </c>
      <c r="AB10651" s="49">
        <f t="shared" ca="1" si="1334"/>
        <v>6</v>
      </c>
      <c r="AC10651" s="49" t="str">
        <f t="shared" ca="1" si="1335"/>
        <v>Y</v>
      </c>
    </row>
    <row r="10652" spans="1:29" x14ac:dyDescent="0.25">
      <c r="A10652">
        <v>12371</v>
      </c>
      <c r="B10652" s="9">
        <v>43206</v>
      </c>
      <c r="C10652" s="50" t="str">
        <f t="shared" si="1328"/>
        <v>N</v>
      </c>
      <c r="D10652" s="52">
        <f>_xlfn.XLOOKUP(B10652,Cal_Date!B:B,Cal_Date!A:A,0)</f>
        <v>3</v>
      </c>
      <c r="E10652">
        <v>2018</v>
      </c>
      <c r="F10652" t="s">
        <v>121</v>
      </c>
      <c r="G10652" t="s">
        <v>129</v>
      </c>
      <c r="H10652" t="s">
        <v>48</v>
      </c>
      <c r="I10652" t="s">
        <v>18</v>
      </c>
      <c r="J10652" t="s">
        <v>10</v>
      </c>
      <c r="K10652" t="s">
        <v>43</v>
      </c>
      <c r="L10652">
        <v>2</v>
      </c>
      <c r="M10652">
        <v>1004</v>
      </c>
      <c r="O10652" t="s">
        <v>28</v>
      </c>
      <c r="R10652" t="s">
        <v>47</v>
      </c>
      <c r="S10652" s="49" t="str">
        <f t="shared" si="1329"/>
        <v>Card</v>
      </c>
      <c r="T10652" s="3">
        <v>3.5000000000000003E-2</v>
      </c>
      <c r="U10652" s="2">
        <v>14.84</v>
      </c>
      <c r="V10652" s="2">
        <v>2.92</v>
      </c>
      <c r="W10652" s="54">
        <f>_xlfn.XLOOKUP(M10652,Market!A:A,Market!F:F,0)</f>
        <v>0.06</v>
      </c>
      <c r="X10652" s="55">
        <f t="shared" si="1330"/>
        <v>0.51940000000000008</v>
      </c>
      <c r="Y10652" s="55">
        <f t="shared" si="1331"/>
        <v>11.92</v>
      </c>
      <c r="Z10652" s="54">
        <f t="shared" si="1332"/>
        <v>0.80323450134770891</v>
      </c>
      <c r="AA10652" s="49" t="str">
        <f t="shared" ca="1" si="1333"/>
        <v>Y</v>
      </c>
      <c r="AB10652" s="49">
        <f t="shared" ca="1" si="1334"/>
        <v>6</v>
      </c>
      <c r="AC10652" s="49" t="str">
        <f t="shared" ca="1" si="1335"/>
        <v>Y</v>
      </c>
    </row>
    <row r="10653" spans="1:29" x14ac:dyDescent="0.25">
      <c r="A10653">
        <v>12372</v>
      </c>
      <c r="B10653" s="9">
        <v>43206</v>
      </c>
      <c r="C10653" s="50" t="str">
        <f t="shared" si="1328"/>
        <v>N</v>
      </c>
      <c r="D10653" s="52">
        <f>_xlfn.XLOOKUP(B10653,Cal_Date!B:B,Cal_Date!A:A,0)</f>
        <v>3</v>
      </c>
      <c r="E10653">
        <v>2018</v>
      </c>
      <c r="F10653" t="s">
        <v>121</v>
      </c>
      <c r="G10653" t="s">
        <v>129</v>
      </c>
      <c r="H10653" t="s">
        <v>11</v>
      </c>
      <c r="I10653" t="s">
        <v>11</v>
      </c>
      <c r="J10653" t="s">
        <v>15</v>
      </c>
      <c r="K10653" t="s">
        <v>42</v>
      </c>
      <c r="L10653">
        <v>1</v>
      </c>
      <c r="M10653">
        <v>1005</v>
      </c>
      <c r="O10653" t="s">
        <v>25</v>
      </c>
      <c r="R10653" t="s">
        <v>44</v>
      </c>
      <c r="S10653" s="49" t="str">
        <f t="shared" si="1329"/>
        <v>Card</v>
      </c>
      <c r="T10653" s="3">
        <v>0.03</v>
      </c>
      <c r="U10653" s="2">
        <v>2.7225000000000001</v>
      </c>
      <c r="V10653" s="2">
        <v>0.87</v>
      </c>
      <c r="W10653" s="54">
        <f>_xlfn.XLOOKUP(M10653,Market!A:A,Market!F:F,0)</f>
        <v>8.8999999999999996E-2</v>
      </c>
      <c r="X10653" s="55">
        <f t="shared" si="1330"/>
        <v>8.1674999999999998E-2</v>
      </c>
      <c r="Y10653" s="55">
        <f t="shared" si="1331"/>
        <v>1.8525</v>
      </c>
      <c r="Z10653" s="54">
        <f t="shared" si="1332"/>
        <v>0.68044077134986225</v>
      </c>
      <c r="AA10653" s="49" t="str">
        <f t="shared" ca="1" si="1333"/>
        <v>Y</v>
      </c>
      <c r="AB10653" s="49">
        <f t="shared" ca="1" si="1334"/>
        <v>6</v>
      </c>
      <c r="AC10653" s="49" t="str">
        <f t="shared" ca="1" si="1335"/>
        <v>Y</v>
      </c>
    </row>
    <row r="10654" spans="1:29" x14ac:dyDescent="0.25">
      <c r="A10654">
        <v>12373</v>
      </c>
      <c r="B10654" s="9">
        <v>43206</v>
      </c>
      <c r="C10654" s="50" t="str">
        <f t="shared" si="1328"/>
        <v>N</v>
      </c>
      <c r="D10654" s="52">
        <f>_xlfn.XLOOKUP(B10654,Cal_Date!B:B,Cal_Date!A:A,0)</f>
        <v>3</v>
      </c>
      <c r="E10654">
        <v>2018</v>
      </c>
      <c r="F10654" t="s">
        <v>121</v>
      </c>
      <c r="G10654" t="s">
        <v>129</v>
      </c>
      <c r="H10654" t="s">
        <v>11</v>
      </c>
      <c r="I10654" t="s">
        <v>11</v>
      </c>
      <c r="J10654" t="s">
        <v>15</v>
      </c>
      <c r="K10654" t="s">
        <v>42</v>
      </c>
      <c r="L10654">
        <v>2</v>
      </c>
      <c r="M10654">
        <v>1005</v>
      </c>
      <c r="O10654" t="s">
        <v>25</v>
      </c>
      <c r="R10654" t="s">
        <v>45</v>
      </c>
      <c r="S10654" s="49" t="str">
        <f t="shared" si="1329"/>
        <v>Cash</v>
      </c>
      <c r="T10654" s="3">
        <v>0</v>
      </c>
      <c r="U10654" s="2">
        <v>5.4450000000000003</v>
      </c>
      <c r="V10654" s="2">
        <v>1.74</v>
      </c>
      <c r="W10654" s="54">
        <f>_xlfn.XLOOKUP(M10654,Market!A:A,Market!F:F,0)</f>
        <v>8.8999999999999996E-2</v>
      </c>
      <c r="X10654" s="55">
        <f t="shared" si="1330"/>
        <v>0</v>
      </c>
      <c r="Y10654" s="55">
        <f t="shared" si="1331"/>
        <v>3.7050000000000001</v>
      </c>
      <c r="Z10654" s="54">
        <f t="shared" si="1332"/>
        <v>0.68044077134986225</v>
      </c>
      <c r="AA10654" s="49" t="str">
        <f t="shared" ca="1" si="1333"/>
        <v>Y</v>
      </c>
      <c r="AB10654" s="49">
        <f t="shared" ca="1" si="1334"/>
        <v>6</v>
      </c>
      <c r="AC10654" s="49" t="str">
        <f t="shared" ca="1" si="1335"/>
        <v>Y</v>
      </c>
    </row>
    <row r="10655" spans="1:29" x14ac:dyDescent="0.25">
      <c r="A10655">
        <v>12374</v>
      </c>
      <c r="B10655" s="9">
        <v>43206</v>
      </c>
      <c r="C10655" s="50" t="str">
        <f t="shared" si="1328"/>
        <v>N</v>
      </c>
      <c r="D10655" s="52">
        <f>_xlfn.XLOOKUP(B10655,Cal_Date!B:B,Cal_Date!A:A,0)</f>
        <v>3</v>
      </c>
      <c r="E10655">
        <v>2018</v>
      </c>
      <c r="F10655" t="s">
        <v>121</v>
      </c>
      <c r="G10655" t="s">
        <v>129</v>
      </c>
      <c r="H10655" t="s">
        <v>48</v>
      </c>
      <c r="I10655" t="s">
        <v>18</v>
      </c>
      <c r="J10655" t="s">
        <v>10</v>
      </c>
      <c r="K10655" t="s">
        <v>43</v>
      </c>
      <c r="L10655">
        <v>1</v>
      </c>
      <c r="M10655">
        <v>1003</v>
      </c>
      <c r="O10655" t="s">
        <v>25</v>
      </c>
      <c r="R10655" t="s">
        <v>45</v>
      </c>
      <c r="S10655" s="49" t="str">
        <f t="shared" si="1329"/>
        <v>Cash</v>
      </c>
      <c r="T10655" s="3">
        <v>0</v>
      </c>
      <c r="U10655" s="2">
        <v>7.42</v>
      </c>
      <c r="V10655" s="2">
        <v>1.46</v>
      </c>
      <c r="W10655" s="54">
        <f>_xlfn.XLOOKUP(M10655,Market!A:A,Market!F:F,0)</f>
        <v>0.06</v>
      </c>
      <c r="X10655" s="55">
        <f t="shared" si="1330"/>
        <v>0</v>
      </c>
      <c r="Y10655" s="55">
        <f t="shared" si="1331"/>
        <v>5.96</v>
      </c>
      <c r="Z10655" s="54">
        <f t="shared" si="1332"/>
        <v>0.80323450134770891</v>
      </c>
      <c r="AA10655" s="49" t="str">
        <f t="shared" ca="1" si="1333"/>
        <v>Y</v>
      </c>
      <c r="AB10655" s="49">
        <f t="shared" ca="1" si="1334"/>
        <v>6</v>
      </c>
      <c r="AC10655" s="49" t="str">
        <f t="shared" ca="1" si="1335"/>
        <v>Y</v>
      </c>
    </row>
    <row r="10656" spans="1:29" x14ac:dyDescent="0.25">
      <c r="A10656">
        <v>12375</v>
      </c>
      <c r="B10656" s="9">
        <v>43206</v>
      </c>
      <c r="C10656" s="50" t="str">
        <f t="shared" si="1328"/>
        <v>N</v>
      </c>
      <c r="D10656" s="52">
        <f>_xlfn.XLOOKUP(B10656,Cal_Date!B:B,Cal_Date!A:A,0)</f>
        <v>3</v>
      </c>
      <c r="E10656">
        <v>2018</v>
      </c>
      <c r="F10656" t="s">
        <v>121</v>
      </c>
      <c r="G10656" t="s">
        <v>129</v>
      </c>
      <c r="H10656" t="s">
        <v>11</v>
      </c>
      <c r="I10656" t="s">
        <v>11</v>
      </c>
      <c r="J10656" t="s">
        <v>15</v>
      </c>
      <c r="K10656" t="s">
        <v>42</v>
      </c>
      <c r="L10656">
        <v>1</v>
      </c>
      <c r="M10656">
        <v>1007</v>
      </c>
      <c r="O10656" t="s">
        <v>28</v>
      </c>
      <c r="R10656" t="s">
        <v>44</v>
      </c>
      <c r="S10656" s="49" t="str">
        <f t="shared" si="1329"/>
        <v>Card</v>
      </c>
      <c r="T10656" s="3">
        <v>0.03</v>
      </c>
      <c r="U10656" s="2">
        <v>2.7225000000000001</v>
      </c>
      <c r="V10656" s="2">
        <v>0.87</v>
      </c>
      <c r="W10656" s="54">
        <f>_xlfn.XLOOKUP(M10656,Market!A:A,Market!F:F,0)</f>
        <v>8.8999999999999996E-2</v>
      </c>
      <c r="X10656" s="55">
        <f t="shared" si="1330"/>
        <v>8.1674999999999998E-2</v>
      </c>
      <c r="Y10656" s="55">
        <f t="shared" si="1331"/>
        <v>1.8525</v>
      </c>
      <c r="Z10656" s="54">
        <f t="shared" si="1332"/>
        <v>0.68044077134986225</v>
      </c>
      <c r="AA10656" s="49" t="str">
        <f t="shared" ca="1" si="1333"/>
        <v>Y</v>
      </c>
      <c r="AB10656" s="49">
        <f t="shared" ca="1" si="1334"/>
        <v>6</v>
      </c>
      <c r="AC10656" s="49" t="str">
        <f t="shared" ca="1" si="1335"/>
        <v>Y</v>
      </c>
    </row>
    <row r="10657" spans="1:29" x14ac:dyDescent="0.25">
      <c r="A10657">
        <v>12376</v>
      </c>
      <c r="B10657" s="9">
        <v>43206</v>
      </c>
      <c r="C10657" s="50" t="str">
        <f t="shared" si="1328"/>
        <v>N</v>
      </c>
      <c r="D10657" s="52">
        <f>_xlfn.XLOOKUP(B10657,Cal_Date!B:B,Cal_Date!A:A,0)</f>
        <v>3</v>
      </c>
      <c r="E10657">
        <v>2018</v>
      </c>
      <c r="F10657" t="s">
        <v>121</v>
      </c>
      <c r="G10657" t="s">
        <v>129</v>
      </c>
      <c r="H10657" t="s">
        <v>11</v>
      </c>
      <c r="I10657" t="s">
        <v>11</v>
      </c>
      <c r="J10657" t="s">
        <v>15</v>
      </c>
      <c r="K10657" t="s">
        <v>42</v>
      </c>
      <c r="L10657">
        <v>1</v>
      </c>
      <c r="M10657">
        <v>1006</v>
      </c>
      <c r="O10657" t="s">
        <v>28</v>
      </c>
      <c r="R10657" t="s">
        <v>44</v>
      </c>
      <c r="S10657" s="49" t="str">
        <f t="shared" si="1329"/>
        <v>Card</v>
      </c>
      <c r="T10657" s="3">
        <v>0.03</v>
      </c>
      <c r="U10657" s="2">
        <v>2.7225000000000001</v>
      </c>
      <c r="V10657" s="2">
        <v>0.87</v>
      </c>
      <c r="W10657" s="54">
        <f>_xlfn.XLOOKUP(M10657,Market!A:A,Market!F:F,0)</f>
        <v>8.8999999999999996E-2</v>
      </c>
      <c r="X10657" s="55">
        <f t="shared" si="1330"/>
        <v>8.1674999999999998E-2</v>
      </c>
      <c r="Y10657" s="55">
        <f t="shared" si="1331"/>
        <v>1.8525</v>
      </c>
      <c r="Z10657" s="54">
        <f t="shared" si="1332"/>
        <v>0.68044077134986225</v>
      </c>
      <c r="AA10657" s="49" t="str">
        <f t="shared" ca="1" si="1333"/>
        <v>Y</v>
      </c>
      <c r="AB10657" s="49">
        <f t="shared" ca="1" si="1334"/>
        <v>6</v>
      </c>
      <c r="AC10657" s="49" t="str">
        <f t="shared" ca="1" si="1335"/>
        <v>Y</v>
      </c>
    </row>
    <row r="10658" spans="1:29" x14ac:dyDescent="0.25">
      <c r="A10658">
        <v>12377</v>
      </c>
      <c r="B10658" s="9">
        <v>43206</v>
      </c>
      <c r="C10658" s="50" t="str">
        <f t="shared" si="1328"/>
        <v>N</v>
      </c>
      <c r="D10658" s="52">
        <f>_xlfn.XLOOKUP(B10658,Cal_Date!B:B,Cal_Date!A:A,0)</f>
        <v>3</v>
      </c>
      <c r="E10658">
        <v>2018</v>
      </c>
      <c r="F10658" t="s">
        <v>121</v>
      </c>
      <c r="G10658" t="s">
        <v>129</v>
      </c>
      <c r="H10658" t="s">
        <v>11</v>
      </c>
      <c r="I10658" t="s">
        <v>11</v>
      </c>
      <c r="J10658" t="s">
        <v>15</v>
      </c>
      <c r="K10658" t="s">
        <v>42</v>
      </c>
      <c r="L10658">
        <v>1</v>
      </c>
      <c r="M10658">
        <v>1006</v>
      </c>
      <c r="O10658" t="s">
        <v>28</v>
      </c>
      <c r="R10658" t="s">
        <v>47</v>
      </c>
      <c r="S10658" s="49" t="str">
        <f t="shared" si="1329"/>
        <v>Card</v>
      </c>
      <c r="T10658" s="3">
        <v>3.5000000000000003E-2</v>
      </c>
      <c r="U10658" s="2">
        <v>2.7225000000000001</v>
      </c>
      <c r="V10658" s="2">
        <v>0.87</v>
      </c>
      <c r="W10658" s="54">
        <f>_xlfn.XLOOKUP(M10658,Market!A:A,Market!F:F,0)</f>
        <v>8.8999999999999996E-2</v>
      </c>
      <c r="X10658" s="55">
        <f t="shared" si="1330"/>
        <v>9.5287500000000011E-2</v>
      </c>
      <c r="Y10658" s="55">
        <f t="shared" si="1331"/>
        <v>1.8525</v>
      </c>
      <c r="Z10658" s="54">
        <f t="shared" si="1332"/>
        <v>0.68044077134986225</v>
      </c>
      <c r="AA10658" s="49" t="str">
        <f t="shared" ca="1" si="1333"/>
        <v>Y</v>
      </c>
      <c r="AB10658" s="49">
        <f t="shared" ca="1" si="1334"/>
        <v>6</v>
      </c>
      <c r="AC10658" s="49" t="str">
        <f t="shared" ca="1" si="1335"/>
        <v>Y</v>
      </c>
    </row>
    <row r="10659" spans="1:29" x14ac:dyDescent="0.25">
      <c r="A10659">
        <v>12378</v>
      </c>
      <c r="B10659" s="9">
        <v>43206</v>
      </c>
      <c r="C10659" s="50" t="str">
        <f t="shared" si="1328"/>
        <v>N</v>
      </c>
      <c r="D10659" s="52">
        <f>_xlfn.XLOOKUP(B10659,Cal_Date!B:B,Cal_Date!A:A,0)</f>
        <v>3</v>
      </c>
      <c r="E10659">
        <v>2018</v>
      </c>
      <c r="F10659" t="s">
        <v>121</v>
      </c>
      <c r="G10659" t="s">
        <v>129</v>
      </c>
      <c r="H10659" t="s">
        <v>14</v>
      </c>
      <c r="I10659" t="s">
        <v>9</v>
      </c>
      <c r="J10659" t="s">
        <v>10</v>
      </c>
      <c r="K10659" t="s">
        <v>43</v>
      </c>
      <c r="L10659">
        <v>2</v>
      </c>
      <c r="M10659">
        <v>1006</v>
      </c>
      <c r="O10659" t="s">
        <v>28</v>
      </c>
      <c r="R10659" t="s">
        <v>44</v>
      </c>
      <c r="S10659" s="49" t="str">
        <f t="shared" si="1329"/>
        <v>Card</v>
      </c>
      <c r="T10659" s="3">
        <v>0.03</v>
      </c>
      <c r="U10659" s="2">
        <v>10.89</v>
      </c>
      <c r="V10659" s="2">
        <v>2.56</v>
      </c>
      <c r="W10659" s="54">
        <f>_xlfn.XLOOKUP(M10659,Market!A:A,Market!F:F,0)</f>
        <v>8.8999999999999996E-2</v>
      </c>
      <c r="X10659" s="55">
        <f t="shared" si="1330"/>
        <v>0.32669999999999999</v>
      </c>
      <c r="Y10659" s="55">
        <f t="shared" si="1331"/>
        <v>8.33</v>
      </c>
      <c r="Z10659" s="54">
        <f t="shared" si="1332"/>
        <v>0.76492194674012848</v>
      </c>
      <c r="AA10659" s="49" t="str">
        <f t="shared" ca="1" si="1333"/>
        <v>Y</v>
      </c>
      <c r="AB10659" s="49">
        <f t="shared" ca="1" si="1334"/>
        <v>6</v>
      </c>
      <c r="AC10659" s="49" t="str">
        <f t="shared" ca="1" si="1335"/>
        <v>Y</v>
      </c>
    </row>
    <row r="10660" spans="1:29" x14ac:dyDescent="0.25">
      <c r="A10660">
        <v>12379</v>
      </c>
      <c r="B10660" s="9">
        <v>43206</v>
      </c>
      <c r="C10660" s="50" t="str">
        <f t="shared" si="1328"/>
        <v>N</v>
      </c>
      <c r="D10660" s="52">
        <f>_xlfn.XLOOKUP(B10660,Cal_Date!B:B,Cal_Date!A:A,0)</f>
        <v>3</v>
      </c>
      <c r="E10660">
        <v>2018</v>
      </c>
      <c r="F10660" t="s">
        <v>121</v>
      </c>
      <c r="G10660" t="s">
        <v>129</v>
      </c>
      <c r="H10660" t="s">
        <v>14</v>
      </c>
      <c r="I10660" t="s">
        <v>9</v>
      </c>
      <c r="J10660" t="s">
        <v>10</v>
      </c>
      <c r="K10660" t="s">
        <v>43</v>
      </c>
      <c r="L10660">
        <v>1</v>
      </c>
      <c r="M10660">
        <v>1004</v>
      </c>
      <c r="O10660" t="s">
        <v>28</v>
      </c>
      <c r="R10660" t="s">
        <v>47</v>
      </c>
      <c r="S10660" s="49" t="str">
        <f t="shared" si="1329"/>
        <v>Card</v>
      </c>
      <c r="T10660" s="3">
        <v>3.5000000000000003E-2</v>
      </c>
      <c r="U10660" s="2">
        <v>5.3000000000000007</v>
      </c>
      <c r="V10660" s="2">
        <v>1.28</v>
      </c>
      <c r="W10660" s="54">
        <f>_xlfn.XLOOKUP(M10660,Market!A:A,Market!F:F,0)</f>
        <v>0.06</v>
      </c>
      <c r="X10660" s="55">
        <f t="shared" si="1330"/>
        <v>0.18550000000000005</v>
      </c>
      <c r="Y10660" s="55">
        <f t="shared" si="1331"/>
        <v>4.0200000000000005</v>
      </c>
      <c r="Z10660" s="54">
        <f t="shared" si="1332"/>
        <v>0.75849056603773579</v>
      </c>
      <c r="AA10660" s="49" t="str">
        <f t="shared" ca="1" si="1333"/>
        <v>Y</v>
      </c>
      <c r="AB10660" s="49">
        <f t="shared" ca="1" si="1334"/>
        <v>6</v>
      </c>
      <c r="AC10660" s="49" t="str">
        <f t="shared" ca="1" si="1335"/>
        <v>Y</v>
      </c>
    </row>
    <row r="10661" spans="1:29" x14ac:dyDescent="0.25">
      <c r="A10661">
        <v>12380</v>
      </c>
      <c r="B10661" s="9">
        <v>43206</v>
      </c>
      <c r="C10661" s="50" t="str">
        <f t="shared" si="1328"/>
        <v>N</v>
      </c>
      <c r="D10661" s="52">
        <f>_xlfn.XLOOKUP(B10661,Cal_Date!B:B,Cal_Date!A:A,0)</f>
        <v>3</v>
      </c>
      <c r="E10661">
        <v>2018</v>
      </c>
      <c r="F10661" t="s">
        <v>121</v>
      </c>
      <c r="G10661" t="s">
        <v>129</v>
      </c>
      <c r="H10661" t="s">
        <v>48</v>
      </c>
      <c r="I10661" t="s">
        <v>18</v>
      </c>
      <c r="J10661" t="s">
        <v>10</v>
      </c>
      <c r="K10661" t="s">
        <v>43</v>
      </c>
      <c r="L10661">
        <v>1</v>
      </c>
      <c r="M10661">
        <v>1004</v>
      </c>
      <c r="O10661" t="s">
        <v>28</v>
      </c>
      <c r="R10661" t="s">
        <v>44</v>
      </c>
      <c r="S10661" s="49" t="str">
        <f t="shared" si="1329"/>
        <v>Card</v>
      </c>
      <c r="T10661" s="3">
        <v>0.03</v>
      </c>
      <c r="U10661" s="2">
        <v>7.42</v>
      </c>
      <c r="V10661" s="2">
        <v>1.46</v>
      </c>
      <c r="W10661" s="54">
        <f>_xlfn.XLOOKUP(M10661,Market!A:A,Market!F:F,0)</f>
        <v>0.06</v>
      </c>
      <c r="X10661" s="55">
        <f t="shared" si="1330"/>
        <v>0.22259999999999999</v>
      </c>
      <c r="Y10661" s="55">
        <f t="shared" si="1331"/>
        <v>5.96</v>
      </c>
      <c r="Z10661" s="54">
        <f t="shared" si="1332"/>
        <v>0.80323450134770891</v>
      </c>
      <c r="AA10661" s="49" t="str">
        <f t="shared" ca="1" si="1333"/>
        <v>Y</v>
      </c>
      <c r="AB10661" s="49">
        <f t="shared" ca="1" si="1334"/>
        <v>6</v>
      </c>
      <c r="AC10661" s="49" t="str">
        <f t="shared" ca="1" si="1335"/>
        <v>Y</v>
      </c>
    </row>
    <row r="10662" spans="1:29" x14ac:dyDescent="0.25">
      <c r="A10662">
        <v>12381</v>
      </c>
      <c r="B10662" s="9">
        <v>43206</v>
      </c>
      <c r="C10662" s="50" t="str">
        <f t="shared" si="1328"/>
        <v>N</v>
      </c>
      <c r="D10662" s="52">
        <f>_xlfn.XLOOKUP(B10662,Cal_Date!B:B,Cal_Date!A:A,0)</f>
        <v>3</v>
      </c>
      <c r="E10662">
        <v>2018</v>
      </c>
      <c r="F10662" t="s">
        <v>121</v>
      </c>
      <c r="G10662" t="s">
        <v>129</v>
      </c>
      <c r="H10662" t="s">
        <v>11</v>
      </c>
      <c r="I10662" t="s">
        <v>11</v>
      </c>
      <c r="J10662" t="s">
        <v>15</v>
      </c>
      <c r="K10662" t="s">
        <v>42</v>
      </c>
      <c r="L10662">
        <v>1</v>
      </c>
      <c r="M10662">
        <v>1000</v>
      </c>
      <c r="O10662" t="s">
        <v>25</v>
      </c>
      <c r="R10662" t="s">
        <v>45</v>
      </c>
      <c r="S10662" s="49" t="str">
        <f t="shared" si="1329"/>
        <v>Cash</v>
      </c>
      <c r="T10662" s="3">
        <v>0</v>
      </c>
      <c r="U10662" s="2">
        <v>2.7</v>
      </c>
      <c r="V10662" s="2">
        <v>0.87</v>
      </c>
      <c r="W10662" s="54">
        <f>_xlfn.XLOOKUP(M10662,Market!A:A,Market!F:F,0)</f>
        <v>0.08</v>
      </c>
      <c r="X10662" s="55">
        <f t="shared" si="1330"/>
        <v>0</v>
      </c>
      <c r="Y10662" s="55">
        <f t="shared" si="1331"/>
        <v>1.83</v>
      </c>
      <c r="Z10662" s="54">
        <f t="shared" si="1332"/>
        <v>0.67777777777777781</v>
      </c>
      <c r="AA10662" s="49" t="str">
        <f t="shared" ca="1" si="1333"/>
        <v>Y</v>
      </c>
      <c r="AB10662" s="49">
        <f t="shared" ca="1" si="1334"/>
        <v>6</v>
      </c>
      <c r="AC10662" s="49" t="str">
        <f t="shared" ca="1" si="1335"/>
        <v>Y</v>
      </c>
    </row>
    <row r="10663" spans="1:29" x14ac:dyDescent="0.25">
      <c r="A10663">
        <v>12382</v>
      </c>
      <c r="B10663" s="9">
        <v>43206</v>
      </c>
      <c r="C10663" s="50" t="str">
        <f t="shared" si="1328"/>
        <v>N</v>
      </c>
      <c r="D10663" s="52">
        <f>_xlfn.XLOOKUP(B10663,Cal_Date!B:B,Cal_Date!A:A,0)</f>
        <v>3</v>
      </c>
      <c r="E10663">
        <v>2018</v>
      </c>
      <c r="F10663" t="s">
        <v>121</v>
      </c>
      <c r="G10663" t="s">
        <v>129</v>
      </c>
      <c r="H10663" t="s">
        <v>11</v>
      </c>
      <c r="I10663" t="s">
        <v>11</v>
      </c>
      <c r="J10663" t="s">
        <v>15</v>
      </c>
      <c r="K10663" t="s">
        <v>42</v>
      </c>
      <c r="L10663">
        <v>1</v>
      </c>
      <c r="M10663">
        <v>1000</v>
      </c>
      <c r="O10663" t="s">
        <v>25</v>
      </c>
      <c r="R10663" t="s">
        <v>44</v>
      </c>
      <c r="S10663" s="49" t="str">
        <f t="shared" si="1329"/>
        <v>Card</v>
      </c>
      <c r="T10663" s="3">
        <v>0.03</v>
      </c>
      <c r="U10663" s="2">
        <v>2.7</v>
      </c>
      <c r="V10663" s="2">
        <v>0.87</v>
      </c>
      <c r="W10663" s="54">
        <f>_xlfn.XLOOKUP(M10663,Market!A:A,Market!F:F,0)</f>
        <v>0.08</v>
      </c>
      <c r="X10663" s="55">
        <f t="shared" si="1330"/>
        <v>8.1000000000000003E-2</v>
      </c>
      <c r="Y10663" s="55">
        <f t="shared" si="1331"/>
        <v>1.83</v>
      </c>
      <c r="Z10663" s="54">
        <f t="shared" si="1332"/>
        <v>0.67777777777777781</v>
      </c>
      <c r="AA10663" s="49" t="str">
        <f t="shared" ca="1" si="1333"/>
        <v>Y</v>
      </c>
      <c r="AB10663" s="49">
        <f t="shared" ca="1" si="1334"/>
        <v>6</v>
      </c>
      <c r="AC10663" s="49" t="str">
        <f t="shared" ca="1" si="1335"/>
        <v>Y</v>
      </c>
    </row>
    <row r="10664" spans="1:29" x14ac:dyDescent="0.25">
      <c r="A10664">
        <v>12383</v>
      </c>
      <c r="B10664" s="9">
        <v>43206</v>
      </c>
      <c r="C10664" s="50" t="str">
        <f t="shared" si="1328"/>
        <v>N</v>
      </c>
      <c r="D10664" s="52">
        <f>_xlfn.XLOOKUP(B10664,Cal_Date!B:B,Cal_Date!A:A,0)</f>
        <v>3</v>
      </c>
      <c r="E10664">
        <v>2018</v>
      </c>
      <c r="F10664" t="s">
        <v>121</v>
      </c>
      <c r="G10664" t="s">
        <v>129</v>
      </c>
      <c r="H10664" t="s">
        <v>48</v>
      </c>
      <c r="I10664" t="s">
        <v>18</v>
      </c>
      <c r="J10664" t="s">
        <v>10</v>
      </c>
      <c r="K10664" t="s">
        <v>43</v>
      </c>
      <c r="L10664">
        <v>1</v>
      </c>
      <c r="M10664">
        <v>1000</v>
      </c>
      <c r="O10664" t="s">
        <v>25</v>
      </c>
      <c r="R10664" t="s">
        <v>45</v>
      </c>
      <c r="S10664" s="49" t="str">
        <f t="shared" si="1329"/>
        <v>Cash</v>
      </c>
      <c r="T10664" s="3">
        <v>0</v>
      </c>
      <c r="U10664" s="2">
        <v>7.5600000000000005</v>
      </c>
      <c r="V10664" s="2">
        <v>1.46</v>
      </c>
      <c r="W10664" s="54">
        <f>_xlfn.XLOOKUP(M10664,Market!A:A,Market!F:F,0)</f>
        <v>0.08</v>
      </c>
      <c r="X10664" s="55">
        <f t="shared" si="1330"/>
        <v>0</v>
      </c>
      <c r="Y10664" s="55">
        <f t="shared" si="1331"/>
        <v>6.1000000000000005</v>
      </c>
      <c r="Z10664" s="54">
        <f t="shared" si="1332"/>
        <v>0.80687830687830686</v>
      </c>
      <c r="AA10664" s="49" t="str">
        <f t="shared" ca="1" si="1333"/>
        <v>Y</v>
      </c>
      <c r="AB10664" s="49">
        <f t="shared" ca="1" si="1334"/>
        <v>6</v>
      </c>
      <c r="AC10664" s="49" t="str">
        <f t="shared" ca="1" si="1335"/>
        <v>Y</v>
      </c>
    </row>
    <row r="10665" spans="1:29" x14ac:dyDescent="0.25">
      <c r="A10665">
        <v>12384</v>
      </c>
      <c r="B10665" s="9">
        <v>43206</v>
      </c>
      <c r="C10665" s="50" t="str">
        <f t="shared" si="1328"/>
        <v>N</v>
      </c>
      <c r="D10665" s="52">
        <f>_xlfn.XLOOKUP(B10665,Cal_Date!B:B,Cal_Date!A:A,0)</f>
        <v>3</v>
      </c>
      <c r="E10665">
        <v>2018</v>
      </c>
      <c r="F10665" t="s">
        <v>121</v>
      </c>
      <c r="G10665" t="s">
        <v>129</v>
      </c>
      <c r="H10665" t="s">
        <v>11</v>
      </c>
      <c r="I10665" t="s">
        <v>11</v>
      </c>
      <c r="J10665" t="s">
        <v>15</v>
      </c>
      <c r="K10665" t="s">
        <v>42</v>
      </c>
      <c r="L10665">
        <v>2</v>
      </c>
      <c r="M10665">
        <v>1008</v>
      </c>
      <c r="O10665" t="s">
        <v>28</v>
      </c>
      <c r="R10665" t="s">
        <v>45</v>
      </c>
      <c r="S10665" s="49" t="str">
        <f t="shared" si="1329"/>
        <v>Cash</v>
      </c>
      <c r="T10665" s="3">
        <v>0</v>
      </c>
      <c r="U10665" s="2">
        <v>5.4450000000000003</v>
      </c>
      <c r="V10665" s="2">
        <v>1.74</v>
      </c>
      <c r="W10665" s="54">
        <f>_xlfn.XLOOKUP(M10665,Market!A:A,Market!F:F,0)</f>
        <v>8.8999999999999996E-2</v>
      </c>
      <c r="X10665" s="55">
        <f t="shared" si="1330"/>
        <v>0</v>
      </c>
      <c r="Y10665" s="55">
        <f t="shared" si="1331"/>
        <v>3.7050000000000001</v>
      </c>
      <c r="Z10665" s="54">
        <f t="shared" si="1332"/>
        <v>0.68044077134986225</v>
      </c>
      <c r="AA10665" s="49" t="str">
        <f t="shared" ca="1" si="1333"/>
        <v>Y</v>
      </c>
      <c r="AB10665" s="49">
        <f t="shared" ca="1" si="1334"/>
        <v>6</v>
      </c>
      <c r="AC10665" s="49" t="str">
        <f t="shared" ca="1" si="1335"/>
        <v>Y</v>
      </c>
    </row>
    <row r="10666" spans="1:29" x14ac:dyDescent="0.25">
      <c r="A10666">
        <v>12385</v>
      </c>
      <c r="B10666" s="9">
        <v>43206</v>
      </c>
      <c r="C10666" s="50" t="str">
        <f t="shared" si="1328"/>
        <v>N</v>
      </c>
      <c r="D10666" s="52">
        <f>_xlfn.XLOOKUP(B10666,Cal_Date!B:B,Cal_Date!A:A,0)</f>
        <v>3</v>
      </c>
      <c r="E10666">
        <v>2018</v>
      </c>
      <c r="F10666" t="s">
        <v>121</v>
      </c>
      <c r="G10666" t="s">
        <v>129</v>
      </c>
      <c r="H10666" t="s">
        <v>11</v>
      </c>
      <c r="I10666" t="s">
        <v>11</v>
      </c>
      <c r="J10666" t="s">
        <v>15</v>
      </c>
      <c r="K10666" t="s">
        <v>42</v>
      </c>
      <c r="L10666">
        <v>2</v>
      </c>
      <c r="M10666">
        <v>1008</v>
      </c>
      <c r="O10666" t="s">
        <v>28</v>
      </c>
      <c r="R10666" t="s">
        <v>44</v>
      </c>
      <c r="S10666" s="49" t="str">
        <f t="shared" si="1329"/>
        <v>Card</v>
      </c>
      <c r="T10666" s="3">
        <v>0.03</v>
      </c>
      <c r="U10666" s="2">
        <v>5.4450000000000003</v>
      </c>
      <c r="V10666" s="2">
        <v>1.74</v>
      </c>
      <c r="W10666" s="54">
        <f>_xlfn.XLOOKUP(M10666,Market!A:A,Market!F:F,0)</f>
        <v>8.8999999999999996E-2</v>
      </c>
      <c r="X10666" s="55">
        <f t="shared" si="1330"/>
        <v>0.16335</v>
      </c>
      <c r="Y10666" s="55">
        <f t="shared" si="1331"/>
        <v>3.7050000000000001</v>
      </c>
      <c r="Z10666" s="54">
        <f t="shared" si="1332"/>
        <v>0.68044077134986225</v>
      </c>
      <c r="AA10666" s="49" t="str">
        <f t="shared" ca="1" si="1333"/>
        <v>Y</v>
      </c>
      <c r="AB10666" s="49">
        <f t="shared" ca="1" si="1334"/>
        <v>6</v>
      </c>
      <c r="AC10666" s="49" t="str">
        <f t="shared" ca="1" si="1335"/>
        <v>Y</v>
      </c>
    </row>
    <row r="10667" spans="1:29" x14ac:dyDescent="0.25">
      <c r="A10667">
        <v>12386</v>
      </c>
      <c r="B10667" s="9">
        <v>43206</v>
      </c>
      <c r="C10667" s="50" t="str">
        <f t="shared" si="1328"/>
        <v>N</v>
      </c>
      <c r="D10667" s="52">
        <f>_xlfn.XLOOKUP(B10667,Cal_Date!B:B,Cal_Date!A:A,0)</f>
        <v>3</v>
      </c>
      <c r="E10667">
        <v>2018</v>
      </c>
      <c r="F10667" t="s">
        <v>121</v>
      </c>
      <c r="G10667" t="s">
        <v>129</v>
      </c>
      <c r="H10667" t="s">
        <v>14</v>
      </c>
      <c r="I10667" t="s">
        <v>9</v>
      </c>
      <c r="J10667" t="s">
        <v>10</v>
      </c>
      <c r="K10667" t="s">
        <v>43</v>
      </c>
      <c r="L10667">
        <v>1</v>
      </c>
      <c r="M10667">
        <v>1009</v>
      </c>
      <c r="O10667" t="s">
        <v>28</v>
      </c>
      <c r="R10667" t="s">
        <v>44</v>
      </c>
      <c r="S10667" s="49" t="str">
        <f t="shared" si="1329"/>
        <v>Card</v>
      </c>
      <c r="T10667" s="3">
        <v>0.03</v>
      </c>
      <c r="U10667" s="2">
        <v>5.4450000000000003</v>
      </c>
      <c r="V10667" s="2">
        <v>1.28</v>
      </c>
      <c r="W10667" s="54">
        <f>_xlfn.XLOOKUP(M10667,Market!A:A,Market!F:F,0)</f>
        <v>8.8999999999999996E-2</v>
      </c>
      <c r="X10667" s="55">
        <f t="shared" si="1330"/>
        <v>0.16335</v>
      </c>
      <c r="Y10667" s="55">
        <f t="shared" si="1331"/>
        <v>4.165</v>
      </c>
      <c r="Z10667" s="54">
        <f t="shared" si="1332"/>
        <v>0.76492194674012848</v>
      </c>
      <c r="AA10667" s="49" t="str">
        <f t="shared" ca="1" si="1333"/>
        <v>Y</v>
      </c>
      <c r="AB10667" s="49">
        <f t="shared" ca="1" si="1334"/>
        <v>6</v>
      </c>
      <c r="AC10667" s="49" t="str">
        <f t="shared" ca="1" si="1335"/>
        <v>Y</v>
      </c>
    </row>
    <row r="10668" spans="1:29" x14ac:dyDescent="0.25">
      <c r="A10668">
        <v>12387</v>
      </c>
      <c r="B10668" s="9">
        <v>43206</v>
      </c>
      <c r="C10668" s="50" t="str">
        <f t="shared" si="1328"/>
        <v>N</v>
      </c>
      <c r="D10668" s="52">
        <f>_xlfn.XLOOKUP(B10668,Cal_Date!B:B,Cal_Date!A:A,0)</f>
        <v>3</v>
      </c>
      <c r="E10668">
        <v>2018</v>
      </c>
      <c r="F10668" t="s">
        <v>121</v>
      </c>
      <c r="G10668" t="s">
        <v>129</v>
      </c>
      <c r="H10668" t="s">
        <v>11</v>
      </c>
      <c r="I10668" t="s">
        <v>11</v>
      </c>
      <c r="J10668" t="s">
        <v>15</v>
      </c>
      <c r="K10668" t="s">
        <v>42</v>
      </c>
      <c r="L10668">
        <v>1</v>
      </c>
      <c r="M10668">
        <v>1010</v>
      </c>
      <c r="O10668" t="s">
        <v>25</v>
      </c>
      <c r="R10668" t="s">
        <v>45</v>
      </c>
      <c r="S10668" s="49" t="str">
        <f t="shared" si="1329"/>
        <v>Cash</v>
      </c>
      <c r="T10668" s="3">
        <v>0</v>
      </c>
      <c r="U10668" s="2">
        <v>2.7</v>
      </c>
      <c r="V10668" s="2">
        <v>0.87</v>
      </c>
      <c r="W10668" s="54">
        <f>_xlfn.XLOOKUP(M10668,Market!A:A,Market!F:F,0)</f>
        <v>0.08</v>
      </c>
      <c r="X10668" s="55">
        <f t="shared" si="1330"/>
        <v>0</v>
      </c>
      <c r="Y10668" s="55">
        <f t="shared" si="1331"/>
        <v>1.83</v>
      </c>
      <c r="Z10668" s="54">
        <f t="shared" si="1332"/>
        <v>0.67777777777777781</v>
      </c>
      <c r="AA10668" s="49" t="str">
        <f t="shared" ca="1" si="1333"/>
        <v>Y</v>
      </c>
      <c r="AB10668" s="49">
        <f t="shared" ca="1" si="1334"/>
        <v>6</v>
      </c>
      <c r="AC10668" s="49" t="str">
        <f t="shared" ca="1" si="1335"/>
        <v>Y</v>
      </c>
    </row>
    <row r="10669" spans="1:29" x14ac:dyDescent="0.25">
      <c r="A10669">
        <v>12388</v>
      </c>
      <c r="B10669" s="9">
        <v>43206</v>
      </c>
      <c r="C10669" s="50" t="str">
        <f t="shared" si="1328"/>
        <v>N</v>
      </c>
      <c r="D10669" s="52">
        <f>_xlfn.XLOOKUP(B10669,Cal_Date!B:B,Cal_Date!A:A,0)</f>
        <v>3</v>
      </c>
      <c r="E10669">
        <v>2018</v>
      </c>
      <c r="F10669" t="s">
        <v>121</v>
      </c>
      <c r="G10669" t="s">
        <v>129</v>
      </c>
      <c r="H10669" t="s">
        <v>48</v>
      </c>
      <c r="I10669" t="s">
        <v>18</v>
      </c>
      <c r="J10669" t="s">
        <v>10</v>
      </c>
      <c r="K10669" t="s">
        <v>43</v>
      </c>
      <c r="L10669">
        <v>1</v>
      </c>
      <c r="M10669">
        <v>1008</v>
      </c>
      <c r="O10669" t="s">
        <v>28</v>
      </c>
      <c r="R10669" t="s">
        <v>45</v>
      </c>
      <c r="S10669" s="49" t="str">
        <f t="shared" si="1329"/>
        <v>Cash</v>
      </c>
      <c r="T10669" s="3">
        <v>0</v>
      </c>
      <c r="U10669" s="2">
        <v>7.6229999999999993</v>
      </c>
      <c r="V10669" s="2">
        <v>1.46</v>
      </c>
      <c r="W10669" s="54">
        <f>_xlfn.XLOOKUP(M10669,Market!A:A,Market!F:F,0)</f>
        <v>8.8999999999999996E-2</v>
      </c>
      <c r="X10669" s="55">
        <f t="shared" si="1330"/>
        <v>0</v>
      </c>
      <c r="Y10669" s="55">
        <f t="shared" si="1331"/>
        <v>6.1629999999999994</v>
      </c>
      <c r="Z10669" s="54">
        <f t="shared" si="1332"/>
        <v>0.80847435392889933</v>
      </c>
      <c r="AA10669" s="49" t="str">
        <f t="shared" ca="1" si="1333"/>
        <v>Y</v>
      </c>
      <c r="AB10669" s="49">
        <f t="shared" ca="1" si="1334"/>
        <v>6</v>
      </c>
      <c r="AC10669" s="49" t="str">
        <f t="shared" ca="1" si="1335"/>
        <v>Y</v>
      </c>
    </row>
    <row r="10670" spans="1:29" x14ac:dyDescent="0.25">
      <c r="A10670">
        <v>12389</v>
      </c>
      <c r="B10670" s="9">
        <v>43206</v>
      </c>
      <c r="C10670" s="50" t="str">
        <f t="shared" si="1328"/>
        <v>N</v>
      </c>
      <c r="D10670" s="52">
        <f>_xlfn.XLOOKUP(B10670,Cal_Date!B:B,Cal_Date!A:A,0)</f>
        <v>3</v>
      </c>
      <c r="E10670">
        <v>2018</v>
      </c>
      <c r="F10670" t="s">
        <v>121</v>
      </c>
      <c r="G10670" t="s">
        <v>129</v>
      </c>
      <c r="H10670" t="s">
        <v>11</v>
      </c>
      <c r="I10670" t="s">
        <v>11</v>
      </c>
      <c r="J10670" t="s">
        <v>15</v>
      </c>
      <c r="K10670" t="s">
        <v>42</v>
      </c>
      <c r="L10670">
        <v>2</v>
      </c>
      <c r="M10670">
        <v>1008</v>
      </c>
      <c r="O10670" t="s">
        <v>28</v>
      </c>
      <c r="R10670" t="s">
        <v>45</v>
      </c>
      <c r="S10670" s="49" t="str">
        <f t="shared" si="1329"/>
        <v>Cash</v>
      </c>
      <c r="T10670" s="3">
        <v>0</v>
      </c>
      <c r="U10670" s="2">
        <v>5.4450000000000003</v>
      </c>
      <c r="V10670" s="2">
        <v>1.74</v>
      </c>
      <c r="W10670" s="54">
        <f>_xlfn.XLOOKUP(M10670,Market!A:A,Market!F:F,0)</f>
        <v>8.8999999999999996E-2</v>
      </c>
      <c r="X10670" s="55">
        <f t="shared" si="1330"/>
        <v>0</v>
      </c>
      <c r="Y10670" s="55">
        <f t="shared" si="1331"/>
        <v>3.7050000000000001</v>
      </c>
      <c r="Z10670" s="54">
        <f t="shared" si="1332"/>
        <v>0.68044077134986225</v>
      </c>
      <c r="AA10670" s="49" t="str">
        <f t="shared" ca="1" si="1333"/>
        <v>Y</v>
      </c>
      <c r="AB10670" s="49">
        <f t="shared" ca="1" si="1334"/>
        <v>6</v>
      </c>
      <c r="AC10670" s="49" t="str">
        <f t="shared" ca="1" si="1335"/>
        <v>Y</v>
      </c>
    </row>
    <row r="10671" spans="1:29" x14ac:dyDescent="0.25">
      <c r="A10671">
        <v>12390</v>
      </c>
      <c r="B10671" s="9">
        <v>43206</v>
      </c>
      <c r="C10671" s="50" t="str">
        <f t="shared" si="1328"/>
        <v>N</v>
      </c>
      <c r="D10671" s="52">
        <f>_xlfn.XLOOKUP(B10671,Cal_Date!B:B,Cal_Date!A:A,0)</f>
        <v>3</v>
      </c>
      <c r="E10671">
        <v>2018</v>
      </c>
      <c r="F10671" t="s">
        <v>121</v>
      </c>
      <c r="G10671" t="s">
        <v>129</v>
      </c>
      <c r="H10671" t="s">
        <v>48</v>
      </c>
      <c r="I10671" t="s">
        <v>18</v>
      </c>
      <c r="J10671" t="s">
        <v>10</v>
      </c>
      <c r="K10671" t="s">
        <v>43</v>
      </c>
      <c r="L10671">
        <v>1</v>
      </c>
      <c r="M10671">
        <v>1008</v>
      </c>
      <c r="O10671" t="s">
        <v>28</v>
      </c>
      <c r="R10671" t="s">
        <v>47</v>
      </c>
      <c r="S10671" s="49" t="str">
        <f t="shared" si="1329"/>
        <v>Card</v>
      </c>
      <c r="T10671" s="3">
        <v>3.5000000000000003E-2</v>
      </c>
      <c r="U10671" s="2">
        <v>7.6229999999999993</v>
      </c>
      <c r="V10671" s="2">
        <v>1.46</v>
      </c>
      <c r="W10671" s="54">
        <f>_xlfn.XLOOKUP(M10671,Market!A:A,Market!F:F,0)</f>
        <v>8.8999999999999996E-2</v>
      </c>
      <c r="X10671" s="55">
        <f t="shared" si="1330"/>
        <v>0.26680500000000001</v>
      </c>
      <c r="Y10671" s="55">
        <f t="shared" si="1331"/>
        <v>6.1629999999999994</v>
      </c>
      <c r="Z10671" s="54">
        <f t="shared" si="1332"/>
        <v>0.80847435392889933</v>
      </c>
      <c r="AA10671" s="49" t="str">
        <f t="shared" ca="1" si="1333"/>
        <v>Y</v>
      </c>
      <c r="AB10671" s="49">
        <f t="shared" ca="1" si="1334"/>
        <v>6</v>
      </c>
      <c r="AC10671" s="49" t="str">
        <f t="shared" ca="1" si="1335"/>
        <v>Y</v>
      </c>
    </row>
    <row r="10672" spans="1:29" x14ac:dyDescent="0.25">
      <c r="A10672">
        <v>12391</v>
      </c>
      <c r="B10672" s="9">
        <v>43206</v>
      </c>
      <c r="C10672" s="50" t="str">
        <f t="shared" si="1328"/>
        <v>N</v>
      </c>
      <c r="D10672" s="52">
        <f>_xlfn.XLOOKUP(B10672,Cal_Date!B:B,Cal_Date!A:A,0)</f>
        <v>3</v>
      </c>
      <c r="E10672">
        <v>2018</v>
      </c>
      <c r="F10672" t="s">
        <v>121</v>
      </c>
      <c r="G10672" t="s">
        <v>129</v>
      </c>
      <c r="H10672" t="s">
        <v>14</v>
      </c>
      <c r="I10672" t="s">
        <v>9</v>
      </c>
      <c r="J10672" t="s">
        <v>10</v>
      </c>
      <c r="K10672" t="s">
        <v>43</v>
      </c>
      <c r="L10672">
        <v>2</v>
      </c>
      <c r="M10672">
        <v>1004</v>
      </c>
      <c r="O10672" t="s">
        <v>28</v>
      </c>
      <c r="R10672" t="s">
        <v>44</v>
      </c>
      <c r="S10672" s="49" t="str">
        <f t="shared" si="1329"/>
        <v>Card</v>
      </c>
      <c r="T10672" s="3">
        <v>0.03</v>
      </c>
      <c r="U10672" s="2">
        <v>10.600000000000001</v>
      </c>
      <c r="V10672" s="2">
        <v>2.56</v>
      </c>
      <c r="W10672" s="54">
        <f>_xlfn.XLOOKUP(M10672,Market!A:A,Market!F:F,0)</f>
        <v>0.06</v>
      </c>
      <c r="X10672" s="55">
        <f t="shared" si="1330"/>
        <v>0.318</v>
      </c>
      <c r="Y10672" s="55">
        <f t="shared" si="1331"/>
        <v>8.0400000000000009</v>
      </c>
      <c r="Z10672" s="54">
        <f t="shared" si="1332"/>
        <v>0.75849056603773579</v>
      </c>
      <c r="AA10672" s="49" t="str">
        <f t="shared" ca="1" si="1333"/>
        <v>Y</v>
      </c>
      <c r="AB10672" s="49">
        <f t="shared" ca="1" si="1334"/>
        <v>6</v>
      </c>
      <c r="AC10672" s="49" t="str">
        <f t="shared" ca="1" si="1335"/>
        <v>Y</v>
      </c>
    </row>
    <row r="10673" spans="1:29" x14ac:dyDescent="0.25">
      <c r="A10673">
        <v>12392</v>
      </c>
      <c r="B10673" s="9">
        <v>43206</v>
      </c>
      <c r="C10673" s="50" t="str">
        <f t="shared" si="1328"/>
        <v>N</v>
      </c>
      <c r="D10673" s="52">
        <f>_xlfn.XLOOKUP(B10673,Cal_Date!B:B,Cal_Date!A:A,0)</f>
        <v>3</v>
      </c>
      <c r="E10673">
        <v>2018</v>
      </c>
      <c r="F10673" t="s">
        <v>121</v>
      </c>
      <c r="G10673" t="s">
        <v>129</v>
      </c>
      <c r="H10673" t="s">
        <v>14</v>
      </c>
      <c r="I10673" t="s">
        <v>9</v>
      </c>
      <c r="J10673" t="s">
        <v>10</v>
      </c>
      <c r="K10673" t="s">
        <v>43</v>
      </c>
      <c r="L10673">
        <v>1</v>
      </c>
      <c r="M10673">
        <v>1009</v>
      </c>
      <c r="O10673" t="s">
        <v>28</v>
      </c>
      <c r="R10673" t="s">
        <v>44</v>
      </c>
      <c r="S10673" s="49" t="str">
        <f t="shared" si="1329"/>
        <v>Card</v>
      </c>
      <c r="T10673" s="3">
        <v>0.03</v>
      </c>
      <c r="U10673" s="2">
        <v>5.4450000000000003</v>
      </c>
      <c r="V10673" s="2">
        <v>1.28</v>
      </c>
      <c r="W10673" s="54">
        <f>_xlfn.XLOOKUP(M10673,Market!A:A,Market!F:F,0)</f>
        <v>8.8999999999999996E-2</v>
      </c>
      <c r="X10673" s="55">
        <f t="shared" si="1330"/>
        <v>0.16335</v>
      </c>
      <c r="Y10673" s="55">
        <f t="shared" si="1331"/>
        <v>4.165</v>
      </c>
      <c r="Z10673" s="54">
        <f t="shared" si="1332"/>
        <v>0.76492194674012848</v>
      </c>
      <c r="AA10673" s="49" t="str">
        <f t="shared" ca="1" si="1333"/>
        <v>Y</v>
      </c>
      <c r="AB10673" s="49">
        <f t="shared" ca="1" si="1334"/>
        <v>6</v>
      </c>
      <c r="AC10673" s="49" t="str">
        <f t="shared" ca="1" si="1335"/>
        <v>Y</v>
      </c>
    </row>
    <row r="10674" spans="1:29" x14ac:dyDescent="0.25">
      <c r="A10674">
        <v>12393</v>
      </c>
      <c r="B10674" s="9">
        <v>43206</v>
      </c>
      <c r="C10674" s="50" t="str">
        <f t="shared" si="1328"/>
        <v>N</v>
      </c>
      <c r="D10674" s="52">
        <f>_xlfn.XLOOKUP(B10674,Cal_Date!B:B,Cal_Date!A:A,0)</f>
        <v>3</v>
      </c>
      <c r="E10674">
        <v>2018</v>
      </c>
      <c r="F10674" t="s">
        <v>121</v>
      </c>
      <c r="G10674" t="s">
        <v>129</v>
      </c>
      <c r="H10674" t="s">
        <v>11</v>
      </c>
      <c r="I10674" t="s">
        <v>11</v>
      </c>
      <c r="J10674" t="s">
        <v>15</v>
      </c>
      <c r="K10674" t="s">
        <v>42</v>
      </c>
      <c r="L10674">
        <v>2</v>
      </c>
      <c r="M10674">
        <v>1010</v>
      </c>
      <c r="O10674" t="s">
        <v>25</v>
      </c>
      <c r="R10674" t="s">
        <v>47</v>
      </c>
      <c r="S10674" s="49" t="str">
        <f t="shared" si="1329"/>
        <v>Card</v>
      </c>
      <c r="T10674" s="3">
        <v>3.5000000000000003E-2</v>
      </c>
      <c r="U10674" s="2">
        <v>5.4</v>
      </c>
      <c r="V10674" s="2">
        <v>1.74</v>
      </c>
      <c r="W10674" s="54">
        <f>_xlfn.XLOOKUP(M10674,Market!A:A,Market!F:F,0)</f>
        <v>0.08</v>
      </c>
      <c r="X10674" s="55">
        <f t="shared" si="1330"/>
        <v>0.18900000000000003</v>
      </c>
      <c r="Y10674" s="55">
        <f t="shared" si="1331"/>
        <v>3.66</v>
      </c>
      <c r="Z10674" s="54">
        <f t="shared" si="1332"/>
        <v>0.67777777777777781</v>
      </c>
      <c r="AA10674" s="49" t="str">
        <f t="shared" ca="1" si="1333"/>
        <v>Y</v>
      </c>
      <c r="AB10674" s="49">
        <f t="shared" ca="1" si="1334"/>
        <v>6</v>
      </c>
      <c r="AC10674" s="49" t="str">
        <f t="shared" ca="1" si="1335"/>
        <v>Y</v>
      </c>
    </row>
    <row r="10675" spans="1:29" x14ac:dyDescent="0.25">
      <c r="A10675">
        <v>12394</v>
      </c>
      <c r="B10675" s="9">
        <v>43206</v>
      </c>
      <c r="C10675" s="50" t="str">
        <f t="shared" si="1328"/>
        <v>N</v>
      </c>
      <c r="D10675" s="52">
        <f>_xlfn.XLOOKUP(B10675,Cal_Date!B:B,Cal_Date!A:A,0)</f>
        <v>3</v>
      </c>
      <c r="E10675">
        <v>2018</v>
      </c>
      <c r="F10675" t="s">
        <v>121</v>
      </c>
      <c r="G10675" t="s">
        <v>129</v>
      </c>
      <c r="H10675" t="s">
        <v>11</v>
      </c>
      <c r="I10675" t="s">
        <v>11</v>
      </c>
      <c r="J10675" t="s">
        <v>15</v>
      </c>
      <c r="K10675" t="s">
        <v>42</v>
      </c>
      <c r="L10675">
        <v>1</v>
      </c>
      <c r="M10675">
        <v>1011</v>
      </c>
      <c r="O10675" t="s">
        <v>25</v>
      </c>
      <c r="R10675" t="s">
        <v>45</v>
      </c>
      <c r="S10675" s="49" t="str">
        <f t="shared" si="1329"/>
        <v>Cash</v>
      </c>
      <c r="T10675" s="3">
        <v>0</v>
      </c>
      <c r="U10675" s="2">
        <v>2.6500000000000004</v>
      </c>
      <c r="V10675" s="2">
        <v>0.87</v>
      </c>
      <c r="W10675" s="54">
        <f>_xlfn.XLOOKUP(M10675,Market!A:A,Market!F:F,0)</f>
        <v>0.06</v>
      </c>
      <c r="X10675" s="55">
        <f t="shared" si="1330"/>
        <v>0</v>
      </c>
      <c r="Y10675" s="55">
        <f t="shared" si="1331"/>
        <v>1.7800000000000002</v>
      </c>
      <c r="Z10675" s="54">
        <f t="shared" si="1332"/>
        <v>0.67169811320754713</v>
      </c>
      <c r="AA10675" s="49" t="str">
        <f t="shared" ca="1" si="1333"/>
        <v>Y</v>
      </c>
      <c r="AB10675" s="49">
        <f t="shared" ca="1" si="1334"/>
        <v>6</v>
      </c>
      <c r="AC10675" s="49" t="str">
        <f t="shared" ca="1" si="1335"/>
        <v>Y</v>
      </c>
    </row>
    <row r="10676" spans="1:29" x14ac:dyDescent="0.25">
      <c r="A10676">
        <v>12395</v>
      </c>
      <c r="B10676" s="9">
        <v>43206</v>
      </c>
      <c r="C10676" s="50" t="str">
        <f t="shared" si="1328"/>
        <v>N</v>
      </c>
      <c r="D10676" s="52">
        <f>_xlfn.XLOOKUP(B10676,Cal_Date!B:B,Cal_Date!A:A,0)</f>
        <v>3</v>
      </c>
      <c r="E10676">
        <v>2018</v>
      </c>
      <c r="F10676" t="s">
        <v>121</v>
      </c>
      <c r="G10676" t="s">
        <v>129</v>
      </c>
      <c r="H10676" t="s">
        <v>11</v>
      </c>
      <c r="I10676" t="s">
        <v>11</v>
      </c>
      <c r="J10676" t="s">
        <v>15</v>
      </c>
      <c r="K10676" t="s">
        <v>42</v>
      </c>
      <c r="L10676">
        <v>1</v>
      </c>
      <c r="M10676">
        <v>1011</v>
      </c>
      <c r="O10676" t="s">
        <v>25</v>
      </c>
      <c r="R10676" t="s">
        <v>45</v>
      </c>
      <c r="S10676" s="49" t="str">
        <f t="shared" si="1329"/>
        <v>Cash</v>
      </c>
      <c r="T10676" s="3">
        <v>0</v>
      </c>
      <c r="U10676" s="2">
        <v>2.6500000000000004</v>
      </c>
      <c r="V10676" s="2">
        <v>0.87</v>
      </c>
      <c r="W10676" s="54">
        <f>_xlfn.XLOOKUP(M10676,Market!A:A,Market!F:F,0)</f>
        <v>0.06</v>
      </c>
      <c r="X10676" s="55">
        <f t="shared" si="1330"/>
        <v>0</v>
      </c>
      <c r="Y10676" s="55">
        <f t="shared" si="1331"/>
        <v>1.7800000000000002</v>
      </c>
      <c r="Z10676" s="54">
        <f t="shared" si="1332"/>
        <v>0.67169811320754713</v>
      </c>
      <c r="AA10676" s="49" t="str">
        <f t="shared" ca="1" si="1333"/>
        <v>Y</v>
      </c>
      <c r="AB10676" s="49">
        <f t="shared" ca="1" si="1334"/>
        <v>6</v>
      </c>
      <c r="AC10676" s="49" t="str">
        <f t="shared" ca="1" si="1335"/>
        <v>Y</v>
      </c>
    </row>
    <row r="10677" spans="1:29" x14ac:dyDescent="0.25">
      <c r="A10677">
        <v>12396</v>
      </c>
      <c r="B10677" s="9">
        <v>43206</v>
      </c>
      <c r="C10677" s="50" t="str">
        <f t="shared" si="1328"/>
        <v>N</v>
      </c>
      <c r="D10677" s="52">
        <f>_xlfn.XLOOKUP(B10677,Cal_Date!B:B,Cal_Date!A:A,0)</f>
        <v>3</v>
      </c>
      <c r="E10677">
        <v>2018</v>
      </c>
      <c r="F10677" t="s">
        <v>121</v>
      </c>
      <c r="G10677" t="s">
        <v>129</v>
      </c>
      <c r="H10677" t="s">
        <v>48</v>
      </c>
      <c r="I10677" t="s">
        <v>18</v>
      </c>
      <c r="J10677" t="s">
        <v>10</v>
      </c>
      <c r="K10677" t="s">
        <v>43</v>
      </c>
      <c r="L10677">
        <v>1</v>
      </c>
      <c r="M10677">
        <v>1011</v>
      </c>
      <c r="O10677" t="s">
        <v>25</v>
      </c>
      <c r="R10677" t="s">
        <v>45</v>
      </c>
      <c r="S10677" s="49" t="str">
        <f t="shared" si="1329"/>
        <v>Cash</v>
      </c>
      <c r="T10677" s="3">
        <v>0</v>
      </c>
      <c r="U10677" s="2">
        <v>7.42</v>
      </c>
      <c r="V10677" s="2">
        <v>1.46</v>
      </c>
      <c r="W10677" s="54">
        <f>_xlfn.XLOOKUP(M10677,Market!A:A,Market!F:F,0)</f>
        <v>0.06</v>
      </c>
      <c r="X10677" s="55">
        <f t="shared" si="1330"/>
        <v>0</v>
      </c>
      <c r="Y10677" s="55">
        <f t="shared" si="1331"/>
        <v>5.96</v>
      </c>
      <c r="Z10677" s="54">
        <f t="shared" si="1332"/>
        <v>0.80323450134770891</v>
      </c>
      <c r="AA10677" s="49" t="str">
        <f t="shared" ca="1" si="1333"/>
        <v>Y</v>
      </c>
      <c r="AB10677" s="49">
        <f t="shared" ca="1" si="1334"/>
        <v>6</v>
      </c>
      <c r="AC10677" s="49" t="str">
        <f t="shared" ca="1" si="1335"/>
        <v>Y</v>
      </c>
    </row>
    <row r="10678" spans="1:29" x14ac:dyDescent="0.25">
      <c r="A10678">
        <v>12397</v>
      </c>
      <c r="B10678" s="9">
        <v>43206</v>
      </c>
      <c r="C10678" s="50" t="str">
        <f t="shared" si="1328"/>
        <v>N</v>
      </c>
      <c r="D10678" s="52">
        <f>_xlfn.XLOOKUP(B10678,Cal_Date!B:B,Cal_Date!A:A,0)</f>
        <v>3</v>
      </c>
      <c r="E10678">
        <v>2018</v>
      </c>
      <c r="F10678" t="s">
        <v>121</v>
      </c>
      <c r="G10678" t="s">
        <v>129</v>
      </c>
      <c r="H10678" t="s">
        <v>14</v>
      </c>
      <c r="I10678" t="s">
        <v>9</v>
      </c>
      <c r="J10678" t="s">
        <v>10</v>
      </c>
      <c r="K10678" t="s">
        <v>43</v>
      </c>
      <c r="L10678">
        <v>1</v>
      </c>
      <c r="M10678">
        <v>1001</v>
      </c>
      <c r="O10678" t="s">
        <v>25</v>
      </c>
      <c r="R10678" t="s">
        <v>44</v>
      </c>
      <c r="S10678" s="49" t="str">
        <f t="shared" si="1329"/>
        <v>Card</v>
      </c>
      <c r="T10678" s="3">
        <v>0.03</v>
      </c>
      <c r="U10678" s="2">
        <v>5.3000000000000007</v>
      </c>
      <c r="V10678" s="2">
        <v>1.28</v>
      </c>
      <c r="W10678" s="54">
        <f>_xlfn.XLOOKUP(M10678,Market!A:A,Market!F:F,0)</f>
        <v>0.06</v>
      </c>
      <c r="X10678" s="55">
        <f t="shared" si="1330"/>
        <v>0.159</v>
      </c>
      <c r="Y10678" s="55">
        <f t="shared" si="1331"/>
        <v>4.0200000000000005</v>
      </c>
      <c r="Z10678" s="54">
        <f t="shared" si="1332"/>
        <v>0.75849056603773579</v>
      </c>
      <c r="AA10678" s="49" t="str">
        <f t="shared" ca="1" si="1333"/>
        <v>Y</v>
      </c>
      <c r="AB10678" s="49">
        <f t="shared" ca="1" si="1334"/>
        <v>6</v>
      </c>
      <c r="AC10678" s="49" t="str">
        <f t="shared" ca="1" si="1335"/>
        <v>Y</v>
      </c>
    </row>
    <row r="10679" spans="1:29" x14ac:dyDescent="0.25">
      <c r="A10679">
        <v>12398</v>
      </c>
      <c r="B10679" s="9">
        <v>43206</v>
      </c>
      <c r="C10679" s="50" t="str">
        <f t="shared" si="1328"/>
        <v>N</v>
      </c>
      <c r="D10679" s="52">
        <f>_xlfn.XLOOKUP(B10679,Cal_Date!B:B,Cal_Date!A:A,0)</f>
        <v>3</v>
      </c>
      <c r="E10679">
        <v>2018</v>
      </c>
      <c r="F10679" t="s">
        <v>121</v>
      </c>
      <c r="G10679" t="s">
        <v>129</v>
      </c>
      <c r="H10679" t="s">
        <v>11</v>
      </c>
      <c r="I10679" t="s">
        <v>11</v>
      </c>
      <c r="J10679" t="s">
        <v>15</v>
      </c>
      <c r="K10679" t="s">
        <v>42</v>
      </c>
      <c r="L10679">
        <v>2</v>
      </c>
      <c r="M10679">
        <v>1000</v>
      </c>
      <c r="O10679" t="s">
        <v>25</v>
      </c>
      <c r="R10679" t="s">
        <v>45</v>
      </c>
      <c r="S10679" s="49" t="str">
        <f t="shared" si="1329"/>
        <v>Cash</v>
      </c>
      <c r="T10679" s="3">
        <v>0</v>
      </c>
      <c r="U10679" s="2">
        <v>5.4</v>
      </c>
      <c r="V10679" s="2">
        <v>1.74</v>
      </c>
      <c r="W10679" s="54">
        <f>_xlfn.XLOOKUP(M10679,Market!A:A,Market!F:F,0)</f>
        <v>0.08</v>
      </c>
      <c r="X10679" s="55">
        <f t="shared" si="1330"/>
        <v>0</v>
      </c>
      <c r="Y10679" s="55">
        <f t="shared" si="1331"/>
        <v>3.66</v>
      </c>
      <c r="Z10679" s="54">
        <f t="shared" si="1332"/>
        <v>0.67777777777777781</v>
      </c>
      <c r="AA10679" s="49" t="str">
        <f t="shared" ca="1" si="1333"/>
        <v>Y</v>
      </c>
      <c r="AB10679" s="49">
        <f t="shared" ca="1" si="1334"/>
        <v>6</v>
      </c>
      <c r="AC10679" s="49" t="str">
        <f t="shared" ca="1" si="1335"/>
        <v>Y</v>
      </c>
    </row>
    <row r="10680" spans="1:29" x14ac:dyDescent="0.25">
      <c r="A10680">
        <v>12399</v>
      </c>
      <c r="B10680" s="9">
        <v>43206</v>
      </c>
      <c r="C10680" s="50" t="str">
        <f t="shared" si="1328"/>
        <v>N</v>
      </c>
      <c r="D10680" s="52">
        <f>_xlfn.XLOOKUP(B10680,Cal_Date!B:B,Cal_Date!A:A,0)</f>
        <v>3</v>
      </c>
      <c r="E10680">
        <v>2018</v>
      </c>
      <c r="F10680" t="s">
        <v>121</v>
      </c>
      <c r="G10680" t="s">
        <v>129</v>
      </c>
      <c r="H10680" t="s">
        <v>11</v>
      </c>
      <c r="I10680" t="s">
        <v>11</v>
      </c>
      <c r="J10680" t="s">
        <v>15</v>
      </c>
      <c r="K10680" t="s">
        <v>42</v>
      </c>
      <c r="L10680">
        <v>1</v>
      </c>
      <c r="M10680">
        <v>1000</v>
      </c>
      <c r="O10680" t="s">
        <v>25</v>
      </c>
      <c r="R10680" t="s">
        <v>44</v>
      </c>
      <c r="S10680" s="49" t="str">
        <f t="shared" si="1329"/>
        <v>Card</v>
      </c>
      <c r="T10680" s="3">
        <v>0.03</v>
      </c>
      <c r="U10680" s="2">
        <v>2.7</v>
      </c>
      <c r="V10680" s="2">
        <v>0.87</v>
      </c>
      <c r="W10680" s="54">
        <f>_xlfn.XLOOKUP(M10680,Market!A:A,Market!F:F,0)</f>
        <v>0.08</v>
      </c>
      <c r="X10680" s="55">
        <f t="shared" si="1330"/>
        <v>8.1000000000000003E-2</v>
      </c>
      <c r="Y10680" s="55">
        <f t="shared" si="1331"/>
        <v>1.83</v>
      </c>
      <c r="Z10680" s="54">
        <f t="shared" si="1332"/>
        <v>0.67777777777777781</v>
      </c>
      <c r="AA10680" s="49" t="str">
        <f t="shared" ca="1" si="1333"/>
        <v>Y</v>
      </c>
      <c r="AB10680" s="49">
        <f t="shared" ca="1" si="1334"/>
        <v>6</v>
      </c>
      <c r="AC10680" s="49" t="str">
        <f t="shared" ca="1" si="1335"/>
        <v>Y</v>
      </c>
    </row>
    <row r="10681" spans="1:29" x14ac:dyDescent="0.25">
      <c r="A10681">
        <v>12400</v>
      </c>
      <c r="B10681" s="9">
        <v>43206</v>
      </c>
      <c r="C10681" s="50" t="str">
        <f t="shared" si="1328"/>
        <v>N</v>
      </c>
      <c r="D10681" s="52">
        <f>_xlfn.XLOOKUP(B10681,Cal_Date!B:B,Cal_Date!A:A,0)</f>
        <v>3</v>
      </c>
      <c r="E10681">
        <v>2018</v>
      </c>
      <c r="F10681" t="s">
        <v>121</v>
      </c>
      <c r="G10681" t="s">
        <v>129</v>
      </c>
      <c r="H10681" t="s">
        <v>48</v>
      </c>
      <c r="I10681" t="s">
        <v>18</v>
      </c>
      <c r="J10681" t="s">
        <v>10</v>
      </c>
      <c r="K10681" t="s">
        <v>43</v>
      </c>
      <c r="L10681">
        <v>1</v>
      </c>
      <c r="M10681">
        <v>1002</v>
      </c>
      <c r="O10681" t="s">
        <v>28</v>
      </c>
      <c r="R10681" t="s">
        <v>45</v>
      </c>
      <c r="S10681" s="49" t="str">
        <f t="shared" si="1329"/>
        <v>Cash</v>
      </c>
      <c r="T10681" s="3">
        <v>0</v>
      </c>
      <c r="U10681" s="2">
        <v>7.42</v>
      </c>
      <c r="V10681" s="2">
        <v>1.46</v>
      </c>
      <c r="W10681" s="54">
        <f>_xlfn.XLOOKUP(M10681,Market!A:A,Market!F:F,0)</f>
        <v>0.06</v>
      </c>
      <c r="X10681" s="55">
        <f t="shared" si="1330"/>
        <v>0</v>
      </c>
      <c r="Y10681" s="55">
        <f t="shared" si="1331"/>
        <v>5.96</v>
      </c>
      <c r="Z10681" s="54">
        <f t="shared" si="1332"/>
        <v>0.80323450134770891</v>
      </c>
      <c r="AA10681" s="49" t="str">
        <f t="shared" ca="1" si="1333"/>
        <v>Y</v>
      </c>
      <c r="AB10681" s="49">
        <f t="shared" ca="1" si="1334"/>
        <v>6</v>
      </c>
      <c r="AC10681" s="49" t="str">
        <f t="shared" ca="1" si="1335"/>
        <v>Y</v>
      </c>
    </row>
    <row r="10682" spans="1:29" x14ac:dyDescent="0.25">
      <c r="A10682">
        <v>12401</v>
      </c>
      <c r="B10682" s="9">
        <v>43206</v>
      </c>
      <c r="C10682" s="50" t="str">
        <f t="shared" si="1328"/>
        <v>N</v>
      </c>
      <c r="D10682" s="52">
        <f>_xlfn.XLOOKUP(B10682,Cal_Date!B:B,Cal_Date!A:A,0)</f>
        <v>3</v>
      </c>
      <c r="E10682">
        <v>2018</v>
      </c>
      <c r="F10682" t="s">
        <v>121</v>
      </c>
      <c r="G10682" t="s">
        <v>129</v>
      </c>
      <c r="H10682" t="s">
        <v>14</v>
      </c>
      <c r="I10682" t="s">
        <v>9</v>
      </c>
      <c r="J10682" t="s">
        <v>10</v>
      </c>
      <c r="K10682" t="s">
        <v>43</v>
      </c>
      <c r="L10682">
        <v>1</v>
      </c>
      <c r="M10682">
        <v>1003</v>
      </c>
      <c r="O10682" t="s">
        <v>25</v>
      </c>
      <c r="R10682" t="s">
        <v>45</v>
      </c>
      <c r="S10682" s="49" t="str">
        <f t="shared" si="1329"/>
        <v>Cash</v>
      </c>
      <c r="T10682" s="3">
        <v>0</v>
      </c>
      <c r="U10682" s="2">
        <v>5.3000000000000007</v>
      </c>
      <c r="V10682" s="2">
        <v>1.28</v>
      </c>
      <c r="W10682" s="54">
        <f>_xlfn.XLOOKUP(M10682,Market!A:A,Market!F:F,0)</f>
        <v>0.06</v>
      </c>
      <c r="X10682" s="55">
        <f t="shared" si="1330"/>
        <v>0</v>
      </c>
      <c r="Y10682" s="55">
        <f t="shared" si="1331"/>
        <v>4.0200000000000005</v>
      </c>
      <c r="Z10682" s="54">
        <f t="shared" si="1332"/>
        <v>0.75849056603773579</v>
      </c>
      <c r="AA10682" s="49" t="str">
        <f t="shared" ca="1" si="1333"/>
        <v>Y</v>
      </c>
      <c r="AB10682" s="49">
        <f t="shared" ca="1" si="1334"/>
        <v>6</v>
      </c>
      <c r="AC10682" s="49" t="str">
        <f t="shared" ca="1" si="1335"/>
        <v>Y</v>
      </c>
    </row>
    <row r="10683" spans="1:29" x14ac:dyDescent="0.25">
      <c r="A10683">
        <v>12402</v>
      </c>
      <c r="B10683" s="9">
        <v>43206</v>
      </c>
      <c r="C10683" s="50" t="str">
        <f t="shared" si="1328"/>
        <v>N</v>
      </c>
      <c r="D10683" s="52">
        <f>_xlfn.XLOOKUP(B10683,Cal_Date!B:B,Cal_Date!A:A,0)</f>
        <v>3</v>
      </c>
      <c r="E10683">
        <v>2018</v>
      </c>
      <c r="F10683" t="s">
        <v>121</v>
      </c>
      <c r="G10683" t="s">
        <v>129</v>
      </c>
      <c r="H10683" t="s">
        <v>11</v>
      </c>
      <c r="I10683" t="s">
        <v>11</v>
      </c>
      <c r="J10683" t="s">
        <v>15</v>
      </c>
      <c r="K10683" t="s">
        <v>42</v>
      </c>
      <c r="L10683">
        <v>1</v>
      </c>
      <c r="M10683">
        <v>1005</v>
      </c>
      <c r="O10683" t="s">
        <v>25</v>
      </c>
      <c r="R10683" t="s">
        <v>45</v>
      </c>
      <c r="S10683" s="49" t="str">
        <f t="shared" si="1329"/>
        <v>Cash</v>
      </c>
      <c r="T10683" s="3">
        <v>0</v>
      </c>
      <c r="U10683" s="2">
        <v>2.7225000000000001</v>
      </c>
      <c r="V10683" s="2">
        <v>0.87</v>
      </c>
      <c r="W10683" s="54">
        <f>_xlfn.XLOOKUP(M10683,Market!A:A,Market!F:F,0)</f>
        <v>8.8999999999999996E-2</v>
      </c>
      <c r="X10683" s="55">
        <f t="shared" si="1330"/>
        <v>0</v>
      </c>
      <c r="Y10683" s="55">
        <f t="shared" si="1331"/>
        <v>1.8525</v>
      </c>
      <c r="Z10683" s="54">
        <f t="shared" si="1332"/>
        <v>0.68044077134986225</v>
      </c>
      <c r="AA10683" s="49" t="str">
        <f t="shared" ca="1" si="1333"/>
        <v>Y</v>
      </c>
      <c r="AB10683" s="49">
        <f t="shared" ca="1" si="1334"/>
        <v>6</v>
      </c>
      <c r="AC10683" s="49" t="str">
        <f t="shared" ca="1" si="1335"/>
        <v>Y</v>
      </c>
    </row>
    <row r="10684" spans="1:29" x14ac:dyDescent="0.25">
      <c r="A10684">
        <v>12403</v>
      </c>
      <c r="B10684" s="9">
        <v>43206</v>
      </c>
      <c r="C10684" s="50" t="str">
        <f t="shared" si="1328"/>
        <v>N</v>
      </c>
      <c r="D10684" s="52">
        <f>_xlfn.XLOOKUP(B10684,Cal_Date!B:B,Cal_Date!A:A,0)</f>
        <v>3</v>
      </c>
      <c r="E10684">
        <v>2018</v>
      </c>
      <c r="F10684" t="s">
        <v>121</v>
      </c>
      <c r="G10684" t="s">
        <v>129</v>
      </c>
      <c r="H10684" t="s">
        <v>11</v>
      </c>
      <c r="I10684" t="s">
        <v>11</v>
      </c>
      <c r="J10684" t="s">
        <v>15</v>
      </c>
      <c r="K10684" t="s">
        <v>42</v>
      </c>
      <c r="L10684">
        <v>1</v>
      </c>
      <c r="M10684">
        <v>1005</v>
      </c>
      <c r="O10684" t="s">
        <v>25</v>
      </c>
      <c r="R10684" t="s">
        <v>47</v>
      </c>
      <c r="S10684" s="49" t="str">
        <f t="shared" si="1329"/>
        <v>Card</v>
      </c>
      <c r="T10684" s="3">
        <v>3.5000000000000003E-2</v>
      </c>
      <c r="U10684" s="2">
        <v>2.7225000000000001</v>
      </c>
      <c r="V10684" s="2">
        <v>0.87</v>
      </c>
      <c r="W10684" s="54">
        <f>_xlfn.XLOOKUP(M10684,Market!A:A,Market!F:F,0)</f>
        <v>8.8999999999999996E-2</v>
      </c>
      <c r="X10684" s="55">
        <f t="shared" si="1330"/>
        <v>9.5287500000000011E-2</v>
      </c>
      <c r="Y10684" s="55">
        <f t="shared" si="1331"/>
        <v>1.8525</v>
      </c>
      <c r="Z10684" s="54">
        <f t="shared" si="1332"/>
        <v>0.68044077134986225</v>
      </c>
      <c r="AA10684" s="49" t="str">
        <f t="shared" ca="1" si="1333"/>
        <v>Y</v>
      </c>
      <c r="AB10684" s="49">
        <f t="shared" ca="1" si="1334"/>
        <v>6</v>
      </c>
      <c r="AC10684" s="49" t="str">
        <f t="shared" ca="1" si="1335"/>
        <v>Y</v>
      </c>
    </row>
    <row r="10685" spans="1:29" x14ac:dyDescent="0.25">
      <c r="A10685">
        <v>12404</v>
      </c>
      <c r="B10685" s="9">
        <v>43206</v>
      </c>
      <c r="C10685" s="50" t="str">
        <f t="shared" si="1328"/>
        <v>N</v>
      </c>
      <c r="D10685" s="52">
        <f>_xlfn.XLOOKUP(B10685,Cal_Date!B:B,Cal_Date!A:A,0)</f>
        <v>3</v>
      </c>
      <c r="E10685">
        <v>2018</v>
      </c>
      <c r="F10685" t="s">
        <v>121</v>
      </c>
      <c r="G10685" t="s">
        <v>129</v>
      </c>
      <c r="H10685" t="s">
        <v>14</v>
      </c>
      <c r="I10685" t="s">
        <v>9</v>
      </c>
      <c r="J10685" t="s">
        <v>10</v>
      </c>
      <c r="K10685" t="s">
        <v>43</v>
      </c>
      <c r="L10685">
        <v>2</v>
      </c>
      <c r="M10685">
        <v>1006</v>
      </c>
      <c r="O10685" t="s">
        <v>28</v>
      </c>
      <c r="R10685" t="s">
        <v>45</v>
      </c>
      <c r="S10685" s="49" t="str">
        <f t="shared" si="1329"/>
        <v>Cash</v>
      </c>
      <c r="T10685" s="3">
        <v>0</v>
      </c>
      <c r="U10685" s="2">
        <v>10.89</v>
      </c>
      <c r="V10685" s="2">
        <v>2.56</v>
      </c>
      <c r="W10685" s="54">
        <f>_xlfn.XLOOKUP(M10685,Market!A:A,Market!F:F,0)</f>
        <v>8.8999999999999996E-2</v>
      </c>
      <c r="X10685" s="55">
        <f t="shared" si="1330"/>
        <v>0</v>
      </c>
      <c r="Y10685" s="55">
        <f t="shared" si="1331"/>
        <v>8.33</v>
      </c>
      <c r="Z10685" s="54">
        <f t="shared" si="1332"/>
        <v>0.76492194674012848</v>
      </c>
      <c r="AA10685" s="49" t="str">
        <f t="shared" ca="1" si="1333"/>
        <v>Y</v>
      </c>
      <c r="AB10685" s="49">
        <f t="shared" ca="1" si="1334"/>
        <v>6</v>
      </c>
      <c r="AC10685" s="49" t="str">
        <f t="shared" ca="1" si="1335"/>
        <v>Y</v>
      </c>
    </row>
    <row r="10686" spans="1:29" x14ac:dyDescent="0.25">
      <c r="A10686">
        <v>12405</v>
      </c>
      <c r="B10686" s="9">
        <v>43206</v>
      </c>
      <c r="C10686" s="50" t="str">
        <f t="shared" si="1328"/>
        <v>N</v>
      </c>
      <c r="D10686" s="52">
        <f>_xlfn.XLOOKUP(B10686,Cal_Date!B:B,Cal_Date!A:A,0)</f>
        <v>3</v>
      </c>
      <c r="E10686">
        <v>2018</v>
      </c>
      <c r="F10686" t="s">
        <v>121</v>
      </c>
      <c r="G10686" t="s">
        <v>129</v>
      </c>
      <c r="H10686" t="s">
        <v>14</v>
      </c>
      <c r="I10686" t="s">
        <v>9</v>
      </c>
      <c r="J10686" t="s">
        <v>10</v>
      </c>
      <c r="K10686" t="s">
        <v>43</v>
      </c>
      <c r="L10686">
        <v>2</v>
      </c>
      <c r="M10686">
        <v>1007</v>
      </c>
      <c r="O10686" t="s">
        <v>28</v>
      </c>
      <c r="R10686" t="s">
        <v>45</v>
      </c>
      <c r="S10686" s="49" t="str">
        <f t="shared" si="1329"/>
        <v>Cash</v>
      </c>
      <c r="T10686" s="3">
        <v>0</v>
      </c>
      <c r="U10686" s="2">
        <v>10.89</v>
      </c>
      <c r="V10686" s="2">
        <v>2.56</v>
      </c>
      <c r="W10686" s="54">
        <f>_xlfn.XLOOKUP(M10686,Market!A:A,Market!F:F,0)</f>
        <v>8.8999999999999996E-2</v>
      </c>
      <c r="X10686" s="55">
        <f t="shared" si="1330"/>
        <v>0</v>
      </c>
      <c r="Y10686" s="55">
        <f t="shared" si="1331"/>
        <v>8.33</v>
      </c>
      <c r="Z10686" s="54">
        <f t="shared" si="1332"/>
        <v>0.76492194674012848</v>
      </c>
      <c r="AA10686" s="49" t="str">
        <f t="shared" ca="1" si="1333"/>
        <v>Y</v>
      </c>
      <c r="AB10686" s="49">
        <f t="shared" ca="1" si="1334"/>
        <v>6</v>
      </c>
      <c r="AC10686" s="49" t="str">
        <f t="shared" ca="1" si="1335"/>
        <v>Y</v>
      </c>
    </row>
    <row r="10687" spans="1:29" x14ac:dyDescent="0.25">
      <c r="A10687">
        <v>12406</v>
      </c>
      <c r="B10687" s="9">
        <v>43206</v>
      </c>
      <c r="C10687" s="50" t="str">
        <f t="shared" si="1328"/>
        <v>N</v>
      </c>
      <c r="D10687" s="52">
        <f>_xlfn.XLOOKUP(B10687,Cal_Date!B:B,Cal_Date!A:A,0)</f>
        <v>3</v>
      </c>
      <c r="E10687">
        <v>2018</v>
      </c>
      <c r="F10687" t="s">
        <v>121</v>
      </c>
      <c r="G10687" t="s">
        <v>129</v>
      </c>
      <c r="H10687" t="s">
        <v>48</v>
      </c>
      <c r="I10687" t="s">
        <v>18</v>
      </c>
      <c r="J10687" t="s">
        <v>10</v>
      </c>
      <c r="K10687" t="s">
        <v>43</v>
      </c>
      <c r="L10687">
        <v>1</v>
      </c>
      <c r="M10687">
        <v>1008</v>
      </c>
      <c r="O10687" t="s">
        <v>28</v>
      </c>
      <c r="R10687" t="s">
        <v>44</v>
      </c>
      <c r="S10687" s="49" t="str">
        <f t="shared" si="1329"/>
        <v>Card</v>
      </c>
      <c r="T10687" s="3">
        <v>0.03</v>
      </c>
      <c r="U10687" s="2">
        <v>7.6229999999999993</v>
      </c>
      <c r="V10687" s="2">
        <v>1.46</v>
      </c>
      <c r="W10687" s="54">
        <f>_xlfn.XLOOKUP(M10687,Market!A:A,Market!F:F,0)</f>
        <v>8.8999999999999996E-2</v>
      </c>
      <c r="X10687" s="55">
        <f t="shared" si="1330"/>
        <v>0.22868999999999998</v>
      </c>
      <c r="Y10687" s="55">
        <f t="shared" si="1331"/>
        <v>6.1629999999999994</v>
      </c>
      <c r="Z10687" s="54">
        <f t="shared" si="1332"/>
        <v>0.80847435392889933</v>
      </c>
      <c r="AA10687" s="49" t="str">
        <f t="shared" ca="1" si="1333"/>
        <v>Y</v>
      </c>
      <c r="AB10687" s="49">
        <f t="shared" ca="1" si="1334"/>
        <v>6</v>
      </c>
      <c r="AC10687" s="49" t="str">
        <f t="shared" ca="1" si="1335"/>
        <v>Y</v>
      </c>
    </row>
    <row r="10688" spans="1:29" x14ac:dyDescent="0.25">
      <c r="A10688">
        <v>12407</v>
      </c>
      <c r="B10688" s="9">
        <v>43206</v>
      </c>
      <c r="C10688" s="50" t="str">
        <f t="shared" si="1328"/>
        <v>N</v>
      </c>
      <c r="D10688" s="52">
        <f>_xlfn.XLOOKUP(B10688,Cal_Date!B:B,Cal_Date!A:A,0)</f>
        <v>3</v>
      </c>
      <c r="E10688">
        <v>2018</v>
      </c>
      <c r="F10688" t="s">
        <v>121</v>
      </c>
      <c r="G10688" t="s">
        <v>129</v>
      </c>
      <c r="H10688" t="s">
        <v>11</v>
      </c>
      <c r="I10688" t="s">
        <v>11</v>
      </c>
      <c r="J10688" t="s">
        <v>15</v>
      </c>
      <c r="K10688" t="s">
        <v>42</v>
      </c>
      <c r="L10688">
        <v>1</v>
      </c>
      <c r="M10688">
        <v>1009</v>
      </c>
      <c r="O10688" t="s">
        <v>28</v>
      </c>
      <c r="R10688" t="s">
        <v>45</v>
      </c>
      <c r="S10688" s="49" t="str">
        <f t="shared" si="1329"/>
        <v>Cash</v>
      </c>
      <c r="T10688" s="3">
        <v>0</v>
      </c>
      <c r="U10688" s="2">
        <v>2.7225000000000001</v>
      </c>
      <c r="V10688" s="2">
        <v>0.87</v>
      </c>
      <c r="W10688" s="54">
        <f>_xlfn.XLOOKUP(M10688,Market!A:A,Market!F:F,0)</f>
        <v>8.8999999999999996E-2</v>
      </c>
      <c r="X10688" s="55">
        <f t="shared" si="1330"/>
        <v>0</v>
      </c>
      <c r="Y10688" s="55">
        <f t="shared" si="1331"/>
        <v>1.8525</v>
      </c>
      <c r="Z10688" s="54">
        <f t="shared" si="1332"/>
        <v>0.68044077134986225</v>
      </c>
      <c r="AA10688" s="49" t="str">
        <f t="shared" ca="1" si="1333"/>
        <v>Y</v>
      </c>
      <c r="AB10688" s="49">
        <f t="shared" ca="1" si="1334"/>
        <v>6</v>
      </c>
      <c r="AC10688" s="49" t="str">
        <f t="shared" ca="1" si="1335"/>
        <v>Y</v>
      </c>
    </row>
    <row r="10689" spans="1:29" x14ac:dyDescent="0.25">
      <c r="A10689">
        <v>12408</v>
      </c>
      <c r="B10689" s="9">
        <v>43206</v>
      </c>
      <c r="C10689" s="50" t="str">
        <f t="shared" si="1328"/>
        <v>N</v>
      </c>
      <c r="D10689" s="52">
        <f>_xlfn.XLOOKUP(B10689,Cal_Date!B:B,Cal_Date!A:A,0)</f>
        <v>3</v>
      </c>
      <c r="E10689">
        <v>2018</v>
      </c>
      <c r="F10689" t="s">
        <v>121</v>
      </c>
      <c r="G10689" t="s">
        <v>129</v>
      </c>
      <c r="H10689" t="s">
        <v>48</v>
      </c>
      <c r="I10689" t="s">
        <v>18</v>
      </c>
      <c r="J10689" t="s">
        <v>10</v>
      </c>
      <c r="K10689" t="s">
        <v>43</v>
      </c>
      <c r="L10689">
        <v>1</v>
      </c>
      <c r="M10689">
        <v>1006</v>
      </c>
      <c r="O10689" t="s">
        <v>28</v>
      </c>
      <c r="R10689" t="s">
        <v>44</v>
      </c>
      <c r="S10689" s="49" t="str">
        <f t="shared" si="1329"/>
        <v>Card</v>
      </c>
      <c r="T10689" s="3">
        <v>0.03</v>
      </c>
      <c r="U10689" s="2">
        <v>7.6229999999999993</v>
      </c>
      <c r="V10689" s="2">
        <v>1.46</v>
      </c>
      <c r="W10689" s="54">
        <f>_xlfn.XLOOKUP(M10689,Market!A:A,Market!F:F,0)</f>
        <v>8.8999999999999996E-2</v>
      </c>
      <c r="X10689" s="55">
        <f t="shared" si="1330"/>
        <v>0.22868999999999998</v>
      </c>
      <c r="Y10689" s="55">
        <f t="shared" si="1331"/>
        <v>6.1629999999999994</v>
      </c>
      <c r="Z10689" s="54">
        <f t="shared" si="1332"/>
        <v>0.80847435392889933</v>
      </c>
      <c r="AA10689" s="49" t="str">
        <f t="shared" ca="1" si="1333"/>
        <v>Y</v>
      </c>
      <c r="AB10689" s="49">
        <f t="shared" ca="1" si="1334"/>
        <v>6</v>
      </c>
      <c r="AC10689" s="49" t="str">
        <f t="shared" ca="1" si="1335"/>
        <v>Y</v>
      </c>
    </row>
    <row r="10690" spans="1:29" x14ac:dyDescent="0.25">
      <c r="A10690">
        <v>12409</v>
      </c>
      <c r="B10690" s="9">
        <v>43206</v>
      </c>
      <c r="C10690" s="50" t="str">
        <f t="shared" si="1328"/>
        <v>N</v>
      </c>
      <c r="D10690" s="52">
        <f>_xlfn.XLOOKUP(B10690,Cal_Date!B:B,Cal_Date!A:A,0)</f>
        <v>3</v>
      </c>
      <c r="E10690">
        <v>2018</v>
      </c>
      <c r="F10690" t="s">
        <v>121</v>
      </c>
      <c r="G10690" t="s">
        <v>129</v>
      </c>
      <c r="H10690" t="s">
        <v>11</v>
      </c>
      <c r="I10690" t="s">
        <v>11</v>
      </c>
      <c r="J10690" t="s">
        <v>15</v>
      </c>
      <c r="K10690" t="s">
        <v>42</v>
      </c>
      <c r="L10690">
        <v>2</v>
      </c>
      <c r="M10690">
        <v>1007</v>
      </c>
      <c r="O10690" t="s">
        <v>28</v>
      </c>
      <c r="R10690" t="s">
        <v>47</v>
      </c>
      <c r="S10690" s="49" t="str">
        <f t="shared" si="1329"/>
        <v>Card</v>
      </c>
      <c r="T10690" s="3">
        <v>3.5000000000000003E-2</v>
      </c>
      <c r="U10690" s="2">
        <v>5.4450000000000003</v>
      </c>
      <c r="V10690" s="2">
        <v>1.74</v>
      </c>
      <c r="W10690" s="54">
        <f>_xlfn.XLOOKUP(M10690,Market!A:A,Market!F:F,0)</f>
        <v>8.8999999999999996E-2</v>
      </c>
      <c r="X10690" s="55">
        <f t="shared" si="1330"/>
        <v>0.19057500000000002</v>
      </c>
      <c r="Y10690" s="55">
        <f t="shared" si="1331"/>
        <v>3.7050000000000001</v>
      </c>
      <c r="Z10690" s="54">
        <f t="shared" si="1332"/>
        <v>0.68044077134986225</v>
      </c>
      <c r="AA10690" s="49" t="str">
        <f t="shared" ca="1" si="1333"/>
        <v>Y</v>
      </c>
      <c r="AB10690" s="49">
        <f t="shared" ca="1" si="1334"/>
        <v>6</v>
      </c>
      <c r="AC10690" s="49" t="str">
        <f t="shared" ca="1" si="1335"/>
        <v>Y</v>
      </c>
    </row>
    <row r="10691" spans="1:29" x14ac:dyDescent="0.25">
      <c r="A10691">
        <v>12410</v>
      </c>
      <c r="B10691" s="9">
        <v>43206</v>
      </c>
      <c r="C10691" s="50" t="str">
        <f t="shared" ref="C10691:C10754" si="1336">IF(OR(B10691="04/01/2018"+0,B10691="04/02/2018"+0),"Y","N")</f>
        <v>N</v>
      </c>
      <c r="D10691" s="52">
        <f>_xlfn.XLOOKUP(B10691,Cal_Date!B:B,Cal_Date!A:A,0)</f>
        <v>3</v>
      </c>
      <c r="E10691">
        <v>2018</v>
      </c>
      <c r="F10691" t="s">
        <v>121</v>
      </c>
      <c r="G10691" t="s">
        <v>129</v>
      </c>
      <c r="H10691" t="s">
        <v>48</v>
      </c>
      <c r="I10691" t="s">
        <v>18</v>
      </c>
      <c r="J10691" t="s">
        <v>10</v>
      </c>
      <c r="K10691" t="s">
        <v>43</v>
      </c>
      <c r="L10691">
        <v>1</v>
      </c>
      <c r="M10691">
        <v>1007</v>
      </c>
      <c r="O10691" t="s">
        <v>28</v>
      </c>
      <c r="R10691" t="s">
        <v>45</v>
      </c>
      <c r="S10691" s="49" t="str">
        <f t="shared" ref="S10691:S10754" si="1337">IF(R10691="Cash","Cash","Card")</f>
        <v>Cash</v>
      </c>
      <c r="T10691" s="3">
        <v>0</v>
      </c>
      <c r="U10691" s="2">
        <v>7.6229999999999993</v>
      </c>
      <c r="V10691" s="2">
        <v>1.46</v>
      </c>
      <c r="W10691" s="54">
        <f>_xlfn.XLOOKUP(M10691,Market!A:A,Market!F:F,0)</f>
        <v>8.8999999999999996E-2</v>
      </c>
      <c r="X10691" s="55">
        <f t="shared" ref="X10691:X10754" si="1338">T10691*U10691</f>
        <v>0</v>
      </c>
      <c r="Y10691" s="55">
        <f t="shared" ref="Y10691:Y10754" si="1339">U10691-V10691</f>
        <v>6.1629999999999994</v>
      </c>
      <c r="Z10691" s="54">
        <f t="shared" ref="Z10691:Z10754" si="1340">Y10691/U10691</f>
        <v>0.80847435392889933</v>
      </c>
      <c r="AA10691" s="49" t="str">
        <f t="shared" ref="AA10691:AA10754" ca="1" si="1341">IF(DATEDIF(B10691,TODAY(),"y")&gt;5,"Y","N")</f>
        <v>Y</v>
      </c>
      <c r="AB10691" s="49">
        <f t="shared" ref="AB10691:AB10754" ca="1" si="1342">DATEDIF(B10691,TODAY(),"y")</f>
        <v>6</v>
      </c>
      <c r="AC10691" s="49" t="str">
        <f t="shared" ref="AC10691:AC10754" ca="1" si="1343">IF(AB10691&gt;5,"Y","N")</f>
        <v>Y</v>
      </c>
    </row>
    <row r="10692" spans="1:29" x14ac:dyDescent="0.25">
      <c r="A10692">
        <v>12411</v>
      </c>
      <c r="B10692" s="9">
        <v>43206</v>
      </c>
      <c r="C10692" s="50" t="str">
        <f t="shared" si="1336"/>
        <v>N</v>
      </c>
      <c r="D10692" s="52">
        <f>_xlfn.XLOOKUP(B10692,Cal_Date!B:B,Cal_Date!A:A,0)</f>
        <v>3</v>
      </c>
      <c r="E10692">
        <v>2018</v>
      </c>
      <c r="F10692" t="s">
        <v>121</v>
      </c>
      <c r="G10692" t="s">
        <v>129</v>
      </c>
      <c r="H10692" t="s">
        <v>48</v>
      </c>
      <c r="I10692" t="s">
        <v>18</v>
      </c>
      <c r="J10692" t="s">
        <v>10</v>
      </c>
      <c r="K10692" t="s">
        <v>43</v>
      </c>
      <c r="L10692">
        <v>2</v>
      </c>
      <c r="M10692">
        <v>1007</v>
      </c>
      <c r="O10692" t="s">
        <v>28</v>
      </c>
      <c r="R10692" t="s">
        <v>45</v>
      </c>
      <c r="S10692" s="49" t="str">
        <f t="shared" si="1337"/>
        <v>Cash</v>
      </c>
      <c r="T10692" s="3">
        <v>0</v>
      </c>
      <c r="U10692" s="2">
        <v>15.245999999999999</v>
      </c>
      <c r="V10692" s="2">
        <v>2.92</v>
      </c>
      <c r="W10692" s="54">
        <f>_xlfn.XLOOKUP(M10692,Market!A:A,Market!F:F,0)</f>
        <v>8.8999999999999996E-2</v>
      </c>
      <c r="X10692" s="55">
        <f t="shared" si="1338"/>
        <v>0</v>
      </c>
      <c r="Y10692" s="55">
        <f t="shared" si="1339"/>
        <v>12.325999999999999</v>
      </c>
      <c r="Z10692" s="54">
        <f t="shared" si="1340"/>
        <v>0.80847435392889933</v>
      </c>
      <c r="AA10692" s="49" t="str">
        <f t="shared" ca="1" si="1341"/>
        <v>Y</v>
      </c>
      <c r="AB10692" s="49">
        <f t="shared" ca="1" si="1342"/>
        <v>6</v>
      </c>
      <c r="AC10692" s="49" t="str">
        <f t="shared" ca="1" si="1343"/>
        <v>Y</v>
      </c>
    </row>
    <row r="10693" spans="1:29" x14ac:dyDescent="0.25">
      <c r="A10693">
        <v>12412</v>
      </c>
      <c r="B10693" s="9">
        <v>43206</v>
      </c>
      <c r="C10693" s="50" t="str">
        <f t="shared" si="1336"/>
        <v>N</v>
      </c>
      <c r="D10693" s="52">
        <f>_xlfn.XLOOKUP(B10693,Cal_Date!B:B,Cal_Date!A:A,0)</f>
        <v>3</v>
      </c>
      <c r="E10693">
        <v>2018</v>
      </c>
      <c r="F10693" t="s">
        <v>121</v>
      </c>
      <c r="G10693" t="s">
        <v>129</v>
      </c>
      <c r="H10693" t="s">
        <v>11</v>
      </c>
      <c r="I10693" t="s">
        <v>11</v>
      </c>
      <c r="J10693" t="s">
        <v>15</v>
      </c>
      <c r="K10693" t="s">
        <v>42</v>
      </c>
      <c r="L10693">
        <v>1</v>
      </c>
      <c r="M10693">
        <v>1005</v>
      </c>
      <c r="O10693" t="s">
        <v>25</v>
      </c>
      <c r="R10693" t="s">
        <v>44</v>
      </c>
      <c r="S10693" s="49" t="str">
        <f t="shared" si="1337"/>
        <v>Card</v>
      </c>
      <c r="T10693" s="3">
        <v>0.03</v>
      </c>
      <c r="U10693" s="2">
        <v>2.7225000000000001</v>
      </c>
      <c r="V10693" s="2">
        <v>0.87</v>
      </c>
      <c r="W10693" s="54">
        <f>_xlfn.XLOOKUP(M10693,Market!A:A,Market!F:F,0)</f>
        <v>8.8999999999999996E-2</v>
      </c>
      <c r="X10693" s="55">
        <f t="shared" si="1338"/>
        <v>8.1674999999999998E-2</v>
      </c>
      <c r="Y10693" s="55">
        <f t="shared" si="1339"/>
        <v>1.8525</v>
      </c>
      <c r="Z10693" s="54">
        <f t="shared" si="1340"/>
        <v>0.68044077134986225</v>
      </c>
      <c r="AA10693" s="49" t="str">
        <f t="shared" ca="1" si="1341"/>
        <v>Y</v>
      </c>
      <c r="AB10693" s="49">
        <f t="shared" ca="1" si="1342"/>
        <v>6</v>
      </c>
      <c r="AC10693" s="49" t="str">
        <f t="shared" ca="1" si="1343"/>
        <v>Y</v>
      </c>
    </row>
    <row r="10694" spans="1:29" x14ac:dyDescent="0.25">
      <c r="A10694">
        <v>12413</v>
      </c>
      <c r="B10694" s="9">
        <v>43206</v>
      </c>
      <c r="C10694" s="50" t="str">
        <f t="shared" si="1336"/>
        <v>N</v>
      </c>
      <c r="D10694" s="52">
        <f>_xlfn.XLOOKUP(B10694,Cal_Date!B:B,Cal_Date!A:A,0)</f>
        <v>3</v>
      </c>
      <c r="E10694">
        <v>2018</v>
      </c>
      <c r="F10694" t="s">
        <v>121</v>
      </c>
      <c r="G10694" t="s">
        <v>129</v>
      </c>
      <c r="H10694" t="s">
        <v>48</v>
      </c>
      <c r="I10694" t="s">
        <v>18</v>
      </c>
      <c r="J10694" t="s">
        <v>10</v>
      </c>
      <c r="K10694" t="s">
        <v>43</v>
      </c>
      <c r="L10694">
        <v>2</v>
      </c>
      <c r="M10694">
        <v>1005</v>
      </c>
      <c r="O10694" t="s">
        <v>25</v>
      </c>
      <c r="R10694" t="s">
        <v>45</v>
      </c>
      <c r="S10694" s="49" t="str">
        <f t="shared" si="1337"/>
        <v>Cash</v>
      </c>
      <c r="T10694" s="3">
        <v>0</v>
      </c>
      <c r="U10694" s="2">
        <v>15.245999999999999</v>
      </c>
      <c r="V10694" s="2">
        <v>2.92</v>
      </c>
      <c r="W10694" s="54">
        <f>_xlfn.XLOOKUP(M10694,Market!A:A,Market!F:F,0)</f>
        <v>8.8999999999999996E-2</v>
      </c>
      <c r="X10694" s="55">
        <f t="shared" si="1338"/>
        <v>0</v>
      </c>
      <c r="Y10694" s="55">
        <f t="shared" si="1339"/>
        <v>12.325999999999999</v>
      </c>
      <c r="Z10694" s="54">
        <f t="shared" si="1340"/>
        <v>0.80847435392889933</v>
      </c>
      <c r="AA10694" s="49" t="str">
        <f t="shared" ca="1" si="1341"/>
        <v>Y</v>
      </c>
      <c r="AB10694" s="49">
        <f t="shared" ca="1" si="1342"/>
        <v>6</v>
      </c>
      <c r="AC10694" s="49" t="str">
        <f t="shared" ca="1" si="1343"/>
        <v>Y</v>
      </c>
    </row>
    <row r="10695" spans="1:29" x14ac:dyDescent="0.25">
      <c r="A10695">
        <v>12414</v>
      </c>
      <c r="B10695" s="9">
        <v>43206</v>
      </c>
      <c r="C10695" s="50" t="str">
        <f t="shared" si="1336"/>
        <v>N</v>
      </c>
      <c r="D10695" s="52">
        <f>_xlfn.XLOOKUP(B10695,Cal_Date!B:B,Cal_Date!A:A,0)</f>
        <v>3</v>
      </c>
      <c r="E10695">
        <v>2018</v>
      </c>
      <c r="F10695" t="s">
        <v>121</v>
      </c>
      <c r="G10695" t="s">
        <v>129</v>
      </c>
      <c r="H10695" t="s">
        <v>11</v>
      </c>
      <c r="I10695" t="s">
        <v>11</v>
      </c>
      <c r="J10695" t="s">
        <v>15</v>
      </c>
      <c r="K10695" t="s">
        <v>42</v>
      </c>
      <c r="L10695">
        <v>1</v>
      </c>
      <c r="M10695">
        <v>1002</v>
      </c>
      <c r="O10695" t="s">
        <v>28</v>
      </c>
      <c r="R10695" t="s">
        <v>44</v>
      </c>
      <c r="S10695" s="49" t="str">
        <f t="shared" si="1337"/>
        <v>Card</v>
      </c>
      <c r="T10695" s="3">
        <v>0.03</v>
      </c>
      <c r="U10695" s="2">
        <v>2.6500000000000004</v>
      </c>
      <c r="V10695" s="2">
        <v>0.87</v>
      </c>
      <c r="W10695" s="54">
        <f>_xlfn.XLOOKUP(M10695,Market!A:A,Market!F:F,0)</f>
        <v>0.06</v>
      </c>
      <c r="X10695" s="55">
        <f t="shared" si="1338"/>
        <v>7.9500000000000001E-2</v>
      </c>
      <c r="Y10695" s="55">
        <f t="shared" si="1339"/>
        <v>1.7800000000000002</v>
      </c>
      <c r="Z10695" s="54">
        <f t="shared" si="1340"/>
        <v>0.67169811320754713</v>
      </c>
      <c r="AA10695" s="49" t="str">
        <f t="shared" ca="1" si="1341"/>
        <v>Y</v>
      </c>
      <c r="AB10695" s="49">
        <f t="shared" ca="1" si="1342"/>
        <v>6</v>
      </c>
      <c r="AC10695" s="49" t="str">
        <f t="shared" ca="1" si="1343"/>
        <v>Y</v>
      </c>
    </row>
    <row r="10696" spans="1:29" x14ac:dyDescent="0.25">
      <c r="A10696">
        <v>12415</v>
      </c>
      <c r="B10696" s="9">
        <v>43206</v>
      </c>
      <c r="C10696" s="50" t="str">
        <f t="shared" si="1336"/>
        <v>N</v>
      </c>
      <c r="D10696" s="52">
        <f>_xlfn.XLOOKUP(B10696,Cal_Date!B:B,Cal_Date!A:A,0)</f>
        <v>3</v>
      </c>
      <c r="E10696">
        <v>2018</v>
      </c>
      <c r="F10696" t="s">
        <v>121</v>
      </c>
      <c r="G10696" t="s">
        <v>129</v>
      </c>
      <c r="H10696" t="s">
        <v>48</v>
      </c>
      <c r="I10696" t="s">
        <v>18</v>
      </c>
      <c r="J10696" t="s">
        <v>10</v>
      </c>
      <c r="K10696" t="s">
        <v>43</v>
      </c>
      <c r="L10696">
        <v>1</v>
      </c>
      <c r="M10696">
        <v>1004</v>
      </c>
      <c r="O10696" t="s">
        <v>28</v>
      </c>
      <c r="R10696" t="s">
        <v>47</v>
      </c>
      <c r="S10696" s="49" t="str">
        <f t="shared" si="1337"/>
        <v>Card</v>
      </c>
      <c r="T10696" s="3">
        <v>3.5000000000000003E-2</v>
      </c>
      <c r="U10696" s="2">
        <v>7.42</v>
      </c>
      <c r="V10696" s="2">
        <v>1.46</v>
      </c>
      <c r="W10696" s="54">
        <f>_xlfn.XLOOKUP(M10696,Market!A:A,Market!F:F,0)</f>
        <v>0.06</v>
      </c>
      <c r="X10696" s="55">
        <f t="shared" si="1338"/>
        <v>0.25970000000000004</v>
      </c>
      <c r="Y10696" s="55">
        <f t="shared" si="1339"/>
        <v>5.96</v>
      </c>
      <c r="Z10696" s="54">
        <f t="shared" si="1340"/>
        <v>0.80323450134770891</v>
      </c>
      <c r="AA10696" s="49" t="str">
        <f t="shared" ca="1" si="1341"/>
        <v>Y</v>
      </c>
      <c r="AB10696" s="49">
        <f t="shared" ca="1" si="1342"/>
        <v>6</v>
      </c>
      <c r="AC10696" s="49" t="str">
        <f t="shared" ca="1" si="1343"/>
        <v>Y</v>
      </c>
    </row>
    <row r="10697" spans="1:29" x14ac:dyDescent="0.25">
      <c r="A10697">
        <v>12416</v>
      </c>
      <c r="B10697" s="9">
        <v>43206</v>
      </c>
      <c r="C10697" s="50" t="str">
        <f t="shared" si="1336"/>
        <v>N</v>
      </c>
      <c r="D10697" s="52">
        <f>_xlfn.XLOOKUP(B10697,Cal_Date!B:B,Cal_Date!A:A,0)</f>
        <v>3</v>
      </c>
      <c r="E10697">
        <v>2018</v>
      </c>
      <c r="F10697" t="s">
        <v>121</v>
      </c>
      <c r="G10697" t="s">
        <v>129</v>
      </c>
      <c r="H10697" t="s">
        <v>14</v>
      </c>
      <c r="I10697" t="s">
        <v>9</v>
      </c>
      <c r="J10697" t="s">
        <v>10</v>
      </c>
      <c r="K10697" t="s">
        <v>43</v>
      </c>
      <c r="L10697">
        <v>1</v>
      </c>
      <c r="M10697">
        <v>1005</v>
      </c>
      <c r="O10697" t="s">
        <v>25</v>
      </c>
      <c r="R10697" t="s">
        <v>44</v>
      </c>
      <c r="S10697" s="49" t="str">
        <f t="shared" si="1337"/>
        <v>Card</v>
      </c>
      <c r="T10697" s="3">
        <v>0.03</v>
      </c>
      <c r="U10697" s="2">
        <v>5.4450000000000003</v>
      </c>
      <c r="V10697" s="2">
        <v>1.28</v>
      </c>
      <c r="W10697" s="54">
        <f>_xlfn.XLOOKUP(M10697,Market!A:A,Market!F:F,0)</f>
        <v>8.8999999999999996E-2</v>
      </c>
      <c r="X10697" s="55">
        <f t="shared" si="1338"/>
        <v>0.16335</v>
      </c>
      <c r="Y10697" s="55">
        <f t="shared" si="1339"/>
        <v>4.165</v>
      </c>
      <c r="Z10697" s="54">
        <f t="shared" si="1340"/>
        <v>0.76492194674012848</v>
      </c>
      <c r="AA10697" s="49" t="str">
        <f t="shared" ca="1" si="1341"/>
        <v>Y</v>
      </c>
      <c r="AB10697" s="49">
        <f t="shared" ca="1" si="1342"/>
        <v>6</v>
      </c>
      <c r="AC10697" s="49" t="str">
        <f t="shared" ca="1" si="1343"/>
        <v>Y</v>
      </c>
    </row>
    <row r="10698" spans="1:29" x14ac:dyDescent="0.25">
      <c r="A10698">
        <v>12417</v>
      </c>
      <c r="B10698" s="9">
        <v>43206</v>
      </c>
      <c r="C10698" s="50" t="str">
        <f t="shared" si="1336"/>
        <v>N</v>
      </c>
      <c r="D10698" s="52">
        <f>_xlfn.XLOOKUP(B10698,Cal_Date!B:B,Cal_Date!A:A,0)</f>
        <v>3</v>
      </c>
      <c r="E10698">
        <v>2018</v>
      </c>
      <c r="F10698" t="s">
        <v>121</v>
      </c>
      <c r="G10698" t="s">
        <v>129</v>
      </c>
      <c r="H10698" t="s">
        <v>48</v>
      </c>
      <c r="I10698" t="s">
        <v>18</v>
      </c>
      <c r="J10698" t="s">
        <v>10</v>
      </c>
      <c r="K10698" t="s">
        <v>43</v>
      </c>
      <c r="L10698">
        <v>1</v>
      </c>
      <c r="M10698">
        <v>1001</v>
      </c>
      <c r="O10698" t="s">
        <v>25</v>
      </c>
      <c r="R10698" t="s">
        <v>44</v>
      </c>
      <c r="S10698" s="49" t="str">
        <f t="shared" si="1337"/>
        <v>Card</v>
      </c>
      <c r="T10698" s="3">
        <v>0.03</v>
      </c>
      <c r="U10698" s="2">
        <v>7.42</v>
      </c>
      <c r="V10698" s="2">
        <v>1.46</v>
      </c>
      <c r="W10698" s="54">
        <f>_xlfn.XLOOKUP(M10698,Market!A:A,Market!F:F,0)</f>
        <v>0.06</v>
      </c>
      <c r="X10698" s="55">
        <f t="shared" si="1338"/>
        <v>0.22259999999999999</v>
      </c>
      <c r="Y10698" s="55">
        <f t="shared" si="1339"/>
        <v>5.96</v>
      </c>
      <c r="Z10698" s="54">
        <f t="shared" si="1340"/>
        <v>0.80323450134770891</v>
      </c>
      <c r="AA10698" s="49" t="str">
        <f t="shared" ca="1" si="1341"/>
        <v>Y</v>
      </c>
      <c r="AB10698" s="49">
        <f t="shared" ca="1" si="1342"/>
        <v>6</v>
      </c>
      <c r="AC10698" s="49" t="str">
        <f t="shared" ca="1" si="1343"/>
        <v>Y</v>
      </c>
    </row>
    <row r="10699" spans="1:29" x14ac:dyDescent="0.25">
      <c r="A10699">
        <v>12418</v>
      </c>
      <c r="B10699" s="9">
        <v>43206</v>
      </c>
      <c r="C10699" s="50" t="str">
        <f t="shared" si="1336"/>
        <v>N</v>
      </c>
      <c r="D10699" s="52">
        <f>_xlfn.XLOOKUP(B10699,Cal_Date!B:B,Cal_Date!A:A,0)</f>
        <v>3</v>
      </c>
      <c r="E10699">
        <v>2018</v>
      </c>
      <c r="F10699" t="s">
        <v>121</v>
      </c>
      <c r="G10699" t="s">
        <v>129</v>
      </c>
      <c r="H10699" t="s">
        <v>48</v>
      </c>
      <c r="I10699" t="s">
        <v>18</v>
      </c>
      <c r="J10699" t="s">
        <v>10</v>
      </c>
      <c r="K10699" t="s">
        <v>43</v>
      </c>
      <c r="L10699">
        <v>2</v>
      </c>
      <c r="M10699">
        <v>1010</v>
      </c>
      <c r="O10699" t="s">
        <v>25</v>
      </c>
      <c r="R10699" t="s">
        <v>47</v>
      </c>
      <c r="S10699" s="49" t="str">
        <f t="shared" si="1337"/>
        <v>Card</v>
      </c>
      <c r="T10699" s="3">
        <v>3.5000000000000003E-2</v>
      </c>
      <c r="U10699" s="2">
        <v>15.120000000000001</v>
      </c>
      <c r="V10699" s="2">
        <v>2.92</v>
      </c>
      <c r="W10699" s="54">
        <f>_xlfn.XLOOKUP(M10699,Market!A:A,Market!F:F,0)</f>
        <v>0.08</v>
      </c>
      <c r="X10699" s="55">
        <f t="shared" si="1338"/>
        <v>0.52920000000000011</v>
      </c>
      <c r="Y10699" s="55">
        <f t="shared" si="1339"/>
        <v>12.200000000000001</v>
      </c>
      <c r="Z10699" s="54">
        <f t="shared" si="1340"/>
        <v>0.80687830687830686</v>
      </c>
      <c r="AA10699" s="49" t="str">
        <f t="shared" ca="1" si="1341"/>
        <v>Y</v>
      </c>
      <c r="AB10699" s="49">
        <f t="shared" ca="1" si="1342"/>
        <v>6</v>
      </c>
      <c r="AC10699" s="49" t="str">
        <f t="shared" ca="1" si="1343"/>
        <v>Y</v>
      </c>
    </row>
    <row r="10700" spans="1:29" x14ac:dyDescent="0.25">
      <c r="A10700">
        <v>12419</v>
      </c>
      <c r="B10700" s="9">
        <v>43206</v>
      </c>
      <c r="C10700" s="50" t="str">
        <f t="shared" si="1336"/>
        <v>N</v>
      </c>
      <c r="D10700" s="52">
        <f>_xlfn.XLOOKUP(B10700,Cal_Date!B:B,Cal_Date!A:A,0)</f>
        <v>3</v>
      </c>
      <c r="E10700">
        <v>2018</v>
      </c>
      <c r="F10700" t="s">
        <v>121</v>
      </c>
      <c r="G10700" t="s">
        <v>129</v>
      </c>
      <c r="H10700" t="s">
        <v>48</v>
      </c>
      <c r="I10700" t="s">
        <v>18</v>
      </c>
      <c r="J10700" t="s">
        <v>10</v>
      </c>
      <c r="K10700" t="s">
        <v>43</v>
      </c>
      <c r="L10700">
        <v>1</v>
      </c>
      <c r="M10700">
        <v>1011</v>
      </c>
      <c r="O10700" t="s">
        <v>25</v>
      </c>
      <c r="R10700" t="s">
        <v>45</v>
      </c>
      <c r="S10700" s="49" t="str">
        <f t="shared" si="1337"/>
        <v>Cash</v>
      </c>
      <c r="T10700" s="3">
        <v>0</v>
      </c>
      <c r="U10700" s="2">
        <v>7.42</v>
      </c>
      <c r="V10700" s="2">
        <v>1.46</v>
      </c>
      <c r="W10700" s="54">
        <f>_xlfn.XLOOKUP(M10700,Market!A:A,Market!F:F,0)</f>
        <v>0.06</v>
      </c>
      <c r="X10700" s="55">
        <f t="shared" si="1338"/>
        <v>0</v>
      </c>
      <c r="Y10700" s="55">
        <f t="shared" si="1339"/>
        <v>5.96</v>
      </c>
      <c r="Z10700" s="54">
        <f t="shared" si="1340"/>
        <v>0.80323450134770891</v>
      </c>
      <c r="AA10700" s="49" t="str">
        <f t="shared" ca="1" si="1341"/>
        <v>Y</v>
      </c>
      <c r="AB10700" s="49">
        <f t="shared" ca="1" si="1342"/>
        <v>6</v>
      </c>
      <c r="AC10700" s="49" t="str">
        <f t="shared" ca="1" si="1343"/>
        <v>Y</v>
      </c>
    </row>
    <row r="10701" spans="1:29" x14ac:dyDescent="0.25">
      <c r="A10701">
        <v>12420</v>
      </c>
      <c r="B10701" s="9">
        <v>43206</v>
      </c>
      <c r="C10701" s="50" t="str">
        <f t="shared" si="1336"/>
        <v>N</v>
      </c>
      <c r="D10701" s="52">
        <f>_xlfn.XLOOKUP(B10701,Cal_Date!B:B,Cal_Date!A:A,0)</f>
        <v>3</v>
      </c>
      <c r="E10701">
        <v>2018</v>
      </c>
      <c r="F10701" t="s">
        <v>121</v>
      </c>
      <c r="G10701" t="s">
        <v>129</v>
      </c>
      <c r="H10701" t="s">
        <v>14</v>
      </c>
      <c r="I10701" t="s">
        <v>9</v>
      </c>
      <c r="J10701" t="s">
        <v>10</v>
      </c>
      <c r="K10701" t="s">
        <v>43</v>
      </c>
      <c r="L10701">
        <v>1</v>
      </c>
      <c r="M10701">
        <v>1011</v>
      </c>
      <c r="O10701" t="s">
        <v>25</v>
      </c>
      <c r="R10701" t="s">
        <v>44</v>
      </c>
      <c r="S10701" s="49" t="str">
        <f t="shared" si="1337"/>
        <v>Card</v>
      </c>
      <c r="T10701" s="3">
        <v>0.03</v>
      </c>
      <c r="U10701" s="2">
        <v>5.3000000000000007</v>
      </c>
      <c r="V10701" s="2">
        <v>1.28</v>
      </c>
      <c r="W10701" s="54">
        <f>_xlfn.XLOOKUP(M10701,Market!A:A,Market!F:F,0)</f>
        <v>0.06</v>
      </c>
      <c r="X10701" s="55">
        <f t="shared" si="1338"/>
        <v>0.159</v>
      </c>
      <c r="Y10701" s="55">
        <f t="shared" si="1339"/>
        <v>4.0200000000000005</v>
      </c>
      <c r="Z10701" s="54">
        <f t="shared" si="1340"/>
        <v>0.75849056603773579</v>
      </c>
      <c r="AA10701" s="49" t="str">
        <f t="shared" ca="1" si="1341"/>
        <v>Y</v>
      </c>
      <c r="AB10701" s="49">
        <f t="shared" ca="1" si="1342"/>
        <v>6</v>
      </c>
      <c r="AC10701" s="49" t="str">
        <f t="shared" ca="1" si="1343"/>
        <v>Y</v>
      </c>
    </row>
    <row r="10702" spans="1:29" x14ac:dyDescent="0.25">
      <c r="A10702">
        <v>12421</v>
      </c>
      <c r="B10702" s="9">
        <v>43206</v>
      </c>
      <c r="C10702" s="50" t="str">
        <f t="shared" si="1336"/>
        <v>N</v>
      </c>
      <c r="D10702" s="52">
        <f>_xlfn.XLOOKUP(B10702,Cal_Date!B:B,Cal_Date!A:A,0)</f>
        <v>3</v>
      </c>
      <c r="E10702">
        <v>2018</v>
      </c>
      <c r="F10702" t="s">
        <v>121</v>
      </c>
      <c r="G10702" t="s">
        <v>129</v>
      </c>
      <c r="H10702" t="s">
        <v>14</v>
      </c>
      <c r="I10702" t="s">
        <v>9</v>
      </c>
      <c r="J10702" t="s">
        <v>10</v>
      </c>
      <c r="K10702" t="s">
        <v>43</v>
      </c>
      <c r="L10702">
        <v>1</v>
      </c>
      <c r="M10702">
        <v>1001</v>
      </c>
      <c r="O10702" t="s">
        <v>25</v>
      </c>
      <c r="R10702" t="s">
        <v>45</v>
      </c>
      <c r="S10702" s="49" t="str">
        <f t="shared" si="1337"/>
        <v>Cash</v>
      </c>
      <c r="T10702" s="3">
        <v>0</v>
      </c>
      <c r="U10702" s="2">
        <v>5.3000000000000007</v>
      </c>
      <c r="V10702" s="2">
        <v>1.28</v>
      </c>
      <c r="W10702" s="54">
        <f>_xlfn.XLOOKUP(M10702,Market!A:A,Market!F:F,0)</f>
        <v>0.06</v>
      </c>
      <c r="X10702" s="55">
        <f t="shared" si="1338"/>
        <v>0</v>
      </c>
      <c r="Y10702" s="55">
        <f t="shared" si="1339"/>
        <v>4.0200000000000005</v>
      </c>
      <c r="Z10702" s="54">
        <f t="shared" si="1340"/>
        <v>0.75849056603773579</v>
      </c>
      <c r="AA10702" s="49" t="str">
        <f t="shared" ca="1" si="1341"/>
        <v>Y</v>
      </c>
      <c r="AB10702" s="49">
        <f t="shared" ca="1" si="1342"/>
        <v>6</v>
      </c>
      <c r="AC10702" s="49" t="str">
        <f t="shared" ca="1" si="1343"/>
        <v>Y</v>
      </c>
    </row>
    <row r="10703" spans="1:29" x14ac:dyDescent="0.25">
      <c r="A10703">
        <v>12422</v>
      </c>
      <c r="B10703" s="9">
        <v>43206</v>
      </c>
      <c r="C10703" s="50" t="str">
        <f t="shared" si="1336"/>
        <v>N</v>
      </c>
      <c r="D10703" s="52">
        <f>_xlfn.XLOOKUP(B10703,Cal_Date!B:B,Cal_Date!A:A,0)</f>
        <v>3</v>
      </c>
      <c r="E10703">
        <v>2018</v>
      </c>
      <c r="F10703" t="s">
        <v>121</v>
      </c>
      <c r="G10703" t="s">
        <v>129</v>
      </c>
      <c r="H10703" t="s">
        <v>11</v>
      </c>
      <c r="I10703" t="s">
        <v>11</v>
      </c>
      <c r="J10703" t="s">
        <v>15</v>
      </c>
      <c r="K10703" t="s">
        <v>42</v>
      </c>
      <c r="L10703">
        <v>1</v>
      </c>
      <c r="M10703">
        <v>1003</v>
      </c>
      <c r="O10703" t="s">
        <v>25</v>
      </c>
      <c r="R10703" t="s">
        <v>45</v>
      </c>
      <c r="S10703" s="49" t="str">
        <f t="shared" si="1337"/>
        <v>Cash</v>
      </c>
      <c r="T10703" s="3">
        <v>0</v>
      </c>
      <c r="U10703" s="2">
        <v>2.6500000000000004</v>
      </c>
      <c r="V10703" s="2">
        <v>0.87</v>
      </c>
      <c r="W10703" s="54">
        <f>_xlfn.XLOOKUP(M10703,Market!A:A,Market!F:F,0)</f>
        <v>0.06</v>
      </c>
      <c r="X10703" s="55">
        <f t="shared" si="1338"/>
        <v>0</v>
      </c>
      <c r="Y10703" s="55">
        <f t="shared" si="1339"/>
        <v>1.7800000000000002</v>
      </c>
      <c r="Z10703" s="54">
        <f t="shared" si="1340"/>
        <v>0.67169811320754713</v>
      </c>
      <c r="AA10703" s="49" t="str">
        <f t="shared" ca="1" si="1341"/>
        <v>Y</v>
      </c>
      <c r="AB10703" s="49">
        <f t="shared" ca="1" si="1342"/>
        <v>6</v>
      </c>
      <c r="AC10703" s="49" t="str">
        <f t="shared" ca="1" si="1343"/>
        <v>Y</v>
      </c>
    </row>
    <row r="10704" spans="1:29" x14ac:dyDescent="0.25">
      <c r="A10704">
        <v>12423</v>
      </c>
      <c r="B10704" s="9">
        <v>43206</v>
      </c>
      <c r="C10704" s="50" t="str">
        <f t="shared" si="1336"/>
        <v>N</v>
      </c>
      <c r="D10704" s="52">
        <f>_xlfn.XLOOKUP(B10704,Cal_Date!B:B,Cal_Date!A:A,0)</f>
        <v>3</v>
      </c>
      <c r="E10704">
        <v>2018</v>
      </c>
      <c r="F10704" t="s">
        <v>121</v>
      </c>
      <c r="G10704" t="s">
        <v>129</v>
      </c>
      <c r="H10704" t="s">
        <v>48</v>
      </c>
      <c r="I10704" t="s">
        <v>18</v>
      </c>
      <c r="J10704" t="s">
        <v>10</v>
      </c>
      <c r="K10704" t="s">
        <v>43</v>
      </c>
      <c r="L10704">
        <v>1</v>
      </c>
      <c r="M10704">
        <v>1005</v>
      </c>
      <c r="O10704" t="s">
        <v>25</v>
      </c>
      <c r="R10704" t="s">
        <v>45</v>
      </c>
      <c r="S10704" s="49" t="str">
        <f t="shared" si="1337"/>
        <v>Cash</v>
      </c>
      <c r="T10704" s="3">
        <v>0</v>
      </c>
      <c r="U10704" s="2">
        <v>7.6229999999999993</v>
      </c>
      <c r="V10704" s="2">
        <v>1.46</v>
      </c>
      <c r="W10704" s="54">
        <f>_xlfn.XLOOKUP(M10704,Market!A:A,Market!F:F,0)</f>
        <v>8.8999999999999996E-2</v>
      </c>
      <c r="X10704" s="55">
        <f t="shared" si="1338"/>
        <v>0</v>
      </c>
      <c r="Y10704" s="55">
        <f t="shared" si="1339"/>
        <v>6.1629999999999994</v>
      </c>
      <c r="Z10704" s="54">
        <f t="shared" si="1340"/>
        <v>0.80847435392889933</v>
      </c>
      <c r="AA10704" s="49" t="str">
        <f t="shared" ca="1" si="1341"/>
        <v>Y</v>
      </c>
      <c r="AB10704" s="49">
        <f t="shared" ca="1" si="1342"/>
        <v>6</v>
      </c>
      <c r="AC10704" s="49" t="str">
        <f t="shared" ca="1" si="1343"/>
        <v>Y</v>
      </c>
    </row>
    <row r="10705" spans="1:29" x14ac:dyDescent="0.25">
      <c r="A10705">
        <v>12424</v>
      </c>
      <c r="B10705" s="9">
        <v>43206</v>
      </c>
      <c r="C10705" s="50" t="str">
        <f t="shared" si="1336"/>
        <v>N</v>
      </c>
      <c r="D10705" s="52">
        <f>_xlfn.XLOOKUP(B10705,Cal_Date!B:B,Cal_Date!A:A,0)</f>
        <v>3</v>
      </c>
      <c r="E10705">
        <v>2018</v>
      </c>
      <c r="F10705" t="s">
        <v>121</v>
      </c>
      <c r="G10705" t="s">
        <v>129</v>
      </c>
      <c r="H10705" t="s">
        <v>11</v>
      </c>
      <c r="I10705" t="s">
        <v>11</v>
      </c>
      <c r="J10705" t="s">
        <v>15</v>
      </c>
      <c r="K10705" t="s">
        <v>42</v>
      </c>
      <c r="L10705">
        <v>2</v>
      </c>
      <c r="M10705">
        <v>1005</v>
      </c>
      <c r="O10705" t="s">
        <v>25</v>
      </c>
      <c r="R10705" t="s">
        <v>44</v>
      </c>
      <c r="S10705" s="49" t="str">
        <f t="shared" si="1337"/>
        <v>Card</v>
      </c>
      <c r="T10705" s="3">
        <v>0.03</v>
      </c>
      <c r="U10705" s="2">
        <v>5.4450000000000003</v>
      </c>
      <c r="V10705" s="2">
        <v>1.74</v>
      </c>
      <c r="W10705" s="54">
        <f>_xlfn.XLOOKUP(M10705,Market!A:A,Market!F:F,0)</f>
        <v>8.8999999999999996E-2</v>
      </c>
      <c r="X10705" s="55">
        <f t="shared" si="1338"/>
        <v>0.16335</v>
      </c>
      <c r="Y10705" s="55">
        <f t="shared" si="1339"/>
        <v>3.7050000000000001</v>
      </c>
      <c r="Z10705" s="54">
        <f t="shared" si="1340"/>
        <v>0.68044077134986225</v>
      </c>
      <c r="AA10705" s="49" t="str">
        <f t="shared" ca="1" si="1341"/>
        <v>Y</v>
      </c>
      <c r="AB10705" s="49">
        <f t="shared" ca="1" si="1342"/>
        <v>6</v>
      </c>
      <c r="AC10705" s="49" t="str">
        <f t="shared" ca="1" si="1343"/>
        <v>Y</v>
      </c>
    </row>
    <row r="10706" spans="1:29" x14ac:dyDescent="0.25">
      <c r="A10706">
        <v>12425</v>
      </c>
      <c r="B10706" s="9">
        <v>43206</v>
      </c>
      <c r="C10706" s="50" t="str">
        <f t="shared" si="1336"/>
        <v>N</v>
      </c>
      <c r="D10706" s="52">
        <f>_xlfn.XLOOKUP(B10706,Cal_Date!B:B,Cal_Date!A:A,0)</f>
        <v>3</v>
      </c>
      <c r="E10706">
        <v>2018</v>
      </c>
      <c r="F10706" t="s">
        <v>121</v>
      </c>
      <c r="G10706" t="s">
        <v>129</v>
      </c>
      <c r="H10706" t="s">
        <v>14</v>
      </c>
      <c r="I10706" t="s">
        <v>9</v>
      </c>
      <c r="J10706" t="s">
        <v>10</v>
      </c>
      <c r="K10706" t="s">
        <v>43</v>
      </c>
      <c r="L10706">
        <v>2</v>
      </c>
      <c r="M10706">
        <v>1006</v>
      </c>
      <c r="O10706" t="s">
        <v>28</v>
      </c>
      <c r="R10706" t="s">
        <v>45</v>
      </c>
      <c r="S10706" s="49" t="str">
        <f t="shared" si="1337"/>
        <v>Cash</v>
      </c>
      <c r="T10706" s="3">
        <v>0</v>
      </c>
      <c r="U10706" s="2">
        <v>10.89</v>
      </c>
      <c r="V10706" s="2">
        <v>2.56</v>
      </c>
      <c r="W10706" s="54">
        <f>_xlfn.XLOOKUP(M10706,Market!A:A,Market!F:F,0)</f>
        <v>8.8999999999999996E-2</v>
      </c>
      <c r="X10706" s="55">
        <f t="shared" si="1338"/>
        <v>0</v>
      </c>
      <c r="Y10706" s="55">
        <f t="shared" si="1339"/>
        <v>8.33</v>
      </c>
      <c r="Z10706" s="54">
        <f t="shared" si="1340"/>
        <v>0.76492194674012848</v>
      </c>
      <c r="AA10706" s="49" t="str">
        <f t="shared" ca="1" si="1341"/>
        <v>Y</v>
      </c>
      <c r="AB10706" s="49">
        <f t="shared" ca="1" si="1342"/>
        <v>6</v>
      </c>
      <c r="AC10706" s="49" t="str">
        <f t="shared" ca="1" si="1343"/>
        <v>Y</v>
      </c>
    </row>
    <row r="10707" spans="1:29" x14ac:dyDescent="0.25">
      <c r="A10707">
        <v>12426</v>
      </c>
      <c r="B10707" s="9">
        <v>43206</v>
      </c>
      <c r="C10707" s="50" t="str">
        <f t="shared" si="1336"/>
        <v>N</v>
      </c>
      <c r="D10707" s="52">
        <f>_xlfn.XLOOKUP(B10707,Cal_Date!B:B,Cal_Date!A:A,0)</f>
        <v>3</v>
      </c>
      <c r="E10707">
        <v>2018</v>
      </c>
      <c r="F10707" t="s">
        <v>121</v>
      </c>
      <c r="G10707" t="s">
        <v>129</v>
      </c>
      <c r="H10707" t="s">
        <v>11</v>
      </c>
      <c r="I10707" t="s">
        <v>11</v>
      </c>
      <c r="J10707" t="s">
        <v>15</v>
      </c>
      <c r="K10707" t="s">
        <v>42</v>
      </c>
      <c r="L10707">
        <v>1</v>
      </c>
      <c r="M10707">
        <v>1002</v>
      </c>
      <c r="O10707" t="s">
        <v>28</v>
      </c>
      <c r="R10707" t="s">
        <v>45</v>
      </c>
      <c r="S10707" s="49" t="str">
        <f t="shared" si="1337"/>
        <v>Cash</v>
      </c>
      <c r="T10707" s="3">
        <v>0</v>
      </c>
      <c r="U10707" s="2">
        <v>2.6500000000000004</v>
      </c>
      <c r="V10707" s="2">
        <v>0.87</v>
      </c>
      <c r="W10707" s="54">
        <f>_xlfn.XLOOKUP(M10707,Market!A:A,Market!F:F,0)</f>
        <v>0.06</v>
      </c>
      <c r="X10707" s="55">
        <f t="shared" si="1338"/>
        <v>0</v>
      </c>
      <c r="Y10707" s="55">
        <f t="shared" si="1339"/>
        <v>1.7800000000000002</v>
      </c>
      <c r="Z10707" s="54">
        <f t="shared" si="1340"/>
        <v>0.67169811320754713</v>
      </c>
      <c r="AA10707" s="49" t="str">
        <f t="shared" ca="1" si="1341"/>
        <v>Y</v>
      </c>
      <c r="AB10707" s="49">
        <f t="shared" ca="1" si="1342"/>
        <v>6</v>
      </c>
      <c r="AC10707" s="49" t="str">
        <f t="shared" ca="1" si="1343"/>
        <v>Y</v>
      </c>
    </row>
    <row r="10708" spans="1:29" x14ac:dyDescent="0.25">
      <c r="A10708">
        <v>12427</v>
      </c>
      <c r="B10708" s="9">
        <v>43206</v>
      </c>
      <c r="C10708" s="50" t="str">
        <f t="shared" si="1336"/>
        <v>N</v>
      </c>
      <c r="D10708" s="52">
        <f>_xlfn.XLOOKUP(B10708,Cal_Date!B:B,Cal_Date!A:A,0)</f>
        <v>3</v>
      </c>
      <c r="E10708">
        <v>2018</v>
      </c>
      <c r="F10708" t="s">
        <v>121</v>
      </c>
      <c r="G10708" t="s">
        <v>129</v>
      </c>
      <c r="H10708" t="s">
        <v>11</v>
      </c>
      <c r="I10708" t="s">
        <v>11</v>
      </c>
      <c r="J10708" t="s">
        <v>15</v>
      </c>
      <c r="K10708" t="s">
        <v>42</v>
      </c>
      <c r="L10708">
        <v>1</v>
      </c>
      <c r="M10708">
        <v>1001</v>
      </c>
      <c r="O10708" t="s">
        <v>25</v>
      </c>
      <c r="R10708" t="s">
        <v>45</v>
      </c>
      <c r="S10708" s="49" t="str">
        <f t="shared" si="1337"/>
        <v>Cash</v>
      </c>
      <c r="T10708" s="3">
        <v>0</v>
      </c>
      <c r="U10708" s="2">
        <v>2.6500000000000004</v>
      </c>
      <c r="V10708" s="2">
        <v>0.87</v>
      </c>
      <c r="W10708" s="54">
        <f>_xlfn.XLOOKUP(M10708,Market!A:A,Market!F:F,0)</f>
        <v>0.06</v>
      </c>
      <c r="X10708" s="55">
        <f t="shared" si="1338"/>
        <v>0</v>
      </c>
      <c r="Y10708" s="55">
        <f t="shared" si="1339"/>
        <v>1.7800000000000002</v>
      </c>
      <c r="Z10708" s="54">
        <f t="shared" si="1340"/>
        <v>0.67169811320754713</v>
      </c>
      <c r="AA10708" s="49" t="str">
        <f t="shared" ca="1" si="1341"/>
        <v>Y</v>
      </c>
      <c r="AB10708" s="49">
        <f t="shared" ca="1" si="1342"/>
        <v>6</v>
      </c>
      <c r="AC10708" s="49" t="str">
        <f t="shared" ca="1" si="1343"/>
        <v>Y</v>
      </c>
    </row>
    <row r="10709" spans="1:29" x14ac:dyDescent="0.25">
      <c r="A10709">
        <v>12428</v>
      </c>
      <c r="B10709" s="9">
        <v>43206</v>
      </c>
      <c r="C10709" s="50" t="str">
        <f t="shared" si="1336"/>
        <v>N</v>
      </c>
      <c r="D10709" s="52">
        <f>_xlfn.XLOOKUP(B10709,Cal_Date!B:B,Cal_Date!A:A,0)</f>
        <v>3</v>
      </c>
      <c r="E10709">
        <v>2018</v>
      </c>
      <c r="F10709" t="s">
        <v>121</v>
      </c>
      <c r="G10709" t="s">
        <v>129</v>
      </c>
      <c r="H10709" t="s">
        <v>14</v>
      </c>
      <c r="I10709" t="s">
        <v>9</v>
      </c>
      <c r="J10709" t="s">
        <v>10</v>
      </c>
      <c r="K10709" t="s">
        <v>43</v>
      </c>
      <c r="L10709">
        <v>1</v>
      </c>
      <c r="M10709">
        <v>1003</v>
      </c>
      <c r="O10709" t="s">
        <v>25</v>
      </c>
      <c r="R10709" t="s">
        <v>45</v>
      </c>
      <c r="S10709" s="49" t="str">
        <f t="shared" si="1337"/>
        <v>Cash</v>
      </c>
      <c r="T10709" s="3">
        <v>0</v>
      </c>
      <c r="U10709" s="2">
        <v>5.3000000000000007</v>
      </c>
      <c r="V10709" s="2">
        <v>1.28</v>
      </c>
      <c r="W10709" s="54">
        <f>_xlfn.XLOOKUP(M10709,Market!A:A,Market!F:F,0)</f>
        <v>0.06</v>
      </c>
      <c r="X10709" s="55">
        <f t="shared" si="1338"/>
        <v>0</v>
      </c>
      <c r="Y10709" s="55">
        <f t="shared" si="1339"/>
        <v>4.0200000000000005</v>
      </c>
      <c r="Z10709" s="54">
        <f t="shared" si="1340"/>
        <v>0.75849056603773579</v>
      </c>
      <c r="AA10709" s="49" t="str">
        <f t="shared" ca="1" si="1341"/>
        <v>Y</v>
      </c>
      <c r="AB10709" s="49">
        <f t="shared" ca="1" si="1342"/>
        <v>6</v>
      </c>
      <c r="AC10709" s="49" t="str">
        <f t="shared" ca="1" si="1343"/>
        <v>Y</v>
      </c>
    </row>
    <row r="10710" spans="1:29" x14ac:dyDescent="0.25">
      <c r="A10710">
        <v>12429</v>
      </c>
      <c r="B10710" s="9">
        <v>43206</v>
      </c>
      <c r="C10710" s="50" t="str">
        <f t="shared" si="1336"/>
        <v>N</v>
      </c>
      <c r="D10710" s="52">
        <f>_xlfn.XLOOKUP(B10710,Cal_Date!B:B,Cal_Date!A:A,0)</f>
        <v>3</v>
      </c>
      <c r="E10710">
        <v>2018</v>
      </c>
      <c r="F10710" t="s">
        <v>121</v>
      </c>
      <c r="G10710" t="s">
        <v>129</v>
      </c>
      <c r="H10710" t="s">
        <v>11</v>
      </c>
      <c r="I10710" t="s">
        <v>11</v>
      </c>
      <c r="J10710" t="s">
        <v>15</v>
      </c>
      <c r="K10710" t="s">
        <v>42</v>
      </c>
      <c r="L10710">
        <v>2</v>
      </c>
      <c r="M10710">
        <v>1004</v>
      </c>
      <c r="O10710" t="s">
        <v>28</v>
      </c>
      <c r="R10710" t="s">
        <v>45</v>
      </c>
      <c r="S10710" s="49" t="str">
        <f t="shared" si="1337"/>
        <v>Cash</v>
      </c>
      <c r="T10710" s="3">
        <v>0</v>
      </c>
      <c r="U10710" s="2">
        <v>5.3000000000000007</v>
      </c>
      <c r="V10710" s="2">
        <v>1.74</v>
      </c>
      <c r="W10710" s="54">
        <f>_xlfn.XLOOKUP(M10710,Market!A:A,Market!F:F,0)</f>
        <v>0.06</v>
      </c>
      <c r="X10710" s="55">
        <f t="shared" si="1338"/>
        <v>0</v>
      </c>
      <c r="Y10710" s="55">
        <f t="shared" si="1339"/>
        <v>3.5600000000000005</v>
      </c>
      <c r="Z10710" s="54">
        <f t="shared" si="1340"/>
        <v>0.67169811320754713</v>
      </c>
      <c r="AA10710" s="49" t="str">
        <f t="shared" ca="1" si="1341"/>
        <v>Y</v>
      </c>
      <c r="AB10710" s="49">
        <f t="shared" ca="1" si="1342"/>
        <v>6</v>
      </c>
      <c r="AC10710" s="49" t="str">
        <f t="shared" ca="1" si="1343"/>
        <v>Y</v>
      </c>
    </row>
    <row r="10711" spans="1:29" x14ac:dyDescent="0.25">
      <c r="A10711">
        <v>12430</v>
      </c>
      <c r="B10711" s="9">
        <v>43206</v>
      </c>
      <c r="C10711" s="50" t="str">
        <f t="shared" si="1336"/>
        <v>N</v>
      </c>
      <c r="D10711" s="52">
        <f>_xlfn.XLOOKUP(B10711,Cal_Date!B:B,Cal_Date!A:A,0)</f>
        <v>3</v>
      </c>
      <c r="E10711">
        <v>2018</v>
      </c>
      <c r="F10711" t="s">
        <v>121</v>
      </c>
      <c r="G10711" t="s">
        <v>129</v>
      </c>
      <c r="H10711" t="s">
        <v>11</v>
      </c>
      <c r="I10711" t="s">
        <v>11</v>
      </c>
      <c r="J10711" t="s">
        <v>15</v>
      </c>
      <c r="K10711" t="s">
        <v>42</v>
      </c>
      <c r="L10711">
        <v>1</v>
      </c>
      <c r="M10711">
        <v>1003</v>
      </c>
      <c r="O10711" t="s">
        <v>25</v>
      </c>
      <c r="R10711" t="s">
        <v>44</v>
      </c>
      <c r="S10711" s="49" t="str">
        <f t="shared" si="1337"/>
        <v>Card</v>
      </c>
      <c r="T10711" s="3">
        <v>0.03</v>
      </c>
      <c r="U10711" s="2">
        <v>2.6500000000000004</v>
      </c>
      <c r="V10711" s="2">
        <v>0.87</v>
      </c>
      <c r="W10711" s="54">
        <f>_xlfn.XLOOKUP(M10711,Market!A:A,Market!F:F,0)</f>
        <v>0.06</v>
      </c>
      <c r="X10711" s="55">
        <f t="shared" si="1338"/>
        <v>7.9500000000000001E-2</v>
      </c>
      <c r="Y10711" s="55">
        <f t="shared" si="1339"/>
        <v>1.7800000000000002</v>
      </c>
      <c r="Z10711" s="54">
        <f t="shared" si="1340"/>
        <v>0.67169811320754713</v>
      </c>
      <c r="AA10711" s="49" t="str">
        <f t="shared" ca="1" si="1341"/>
        <v>Y</v>
      </c>
      <c r="AB10711" s="49">
        <f t="shared" ca="1" si="1342"/>
        <v>6</v>
      </c>
      <c r="AC10711" s="49" t="str">
        <f t="shared" ca="1" si="1343"/>
        <v>Y</v>
      </c>
    </row>
    <row r="10712" spans="1:29" x14ac:dyDescent="0.25">
      <c r="A10712">
        <v>12431</v>
      </c>
      <c r="B10712" s="9">
        <v>43206</v>
      </c>
      <c r="C10712" s="50" t="str">
        <f t="shared" si="1336"/>
        <v>N</v>
      </c>
      <c r="D10712" s="52">
        <f>_xlfn.XLOOKUP(B10712,Cal_Date!B:B,Cal_Date!A:A,0)</f>
        <v>3</v>
      </c>
      <c r="E10712">
        <v>2018</v>
      </c>
      <c r="F10712" t="s">
        <v>121</v>
      </c>
      <c r="G10712" t="s">
        <v>129</v>
      </c>
      <c r="H10712" t="s">
        <v>48</v>
      </c>
      <c r="I10712" t="s">
        <v>18</v>
      </c>
      <c r="J10712" t="s">
        <v>10</v>
      </c>
      <c r="K10712" t="s">
        <v>43</v>
      </c>
      <c r="L10712">
        <v>2</v>
      </c>
      <c r="M10712">
        <v>1005</v>
      </c>
      <c r="O10712" t="s">
        <v>25</v>
      </c>
      <c r="R10712" t="s">
        <v>44</v>
      </c>
      <c r="S10712" s="49" t="str">
        <f t="shared" si="1337"/>
        <v>Card</v>
      </c>
      <c r="T10712" s="3">
        <v>0.03</v>
      </c>
      <c r="U10712" s="2">
        <v>15.245999999999999</v>
      </c>
      <c r="V10712" s="2">
        <v>2.92</v>
      </c>
      <c r="W10712" s="54">
        <f>_xlfn.XLOOKUP(M10712,Market!A:A,Market!F:F,0)</f>
        <v>8.8999999999999996E-2</v>
      </c>
      <c r="X10712" s="55">
        <f t="shared" si="1338"/>
        <v>0.45737999999999995</v>
      </c>
      <c r="Y10712" s="55">
        <f t="shared" si="1339"/>
        <v>12.325999999999999</v>
      </c>
      <c r="Z10712" s="54">
        <f t="shared" si="1340"/>
        <v>0.80847435392889933</v>
      </c>
      <c r="AA10712" s="49" t="str">
        <f t="shared" ca="1" si="1341"/>
        <v>Y</v>
      </c>
      <c r="AB10712" s="49">
        <f t="shared" ca="1" si="1342"/>
        <v>6</v>
      </c>
      <c r="AC10712" s="49" t="str">
        <f t="shared" ca="1" si="1343"/>
        <v>Y</v>
      </c>
    </row>
    <row r="10713" spans="1:29" x14ac:dyDescent="0.25">
      <c r="A10713">
        <v>12432</v>
      </c>
      <c r="B10713" s="9">
        <v>43206</v>
      </c>
      <c r="C10713" s="50" t="str">
        <f t="shared" si="1336"/>
        <v>N</v>
      </c>
      <c r="D10713" s="52">
        <f>_xlfn.XLOOKUP(B10713,Cal_Date!B:B,Cal_Date!A:A,0)</f>
        <v>3</v>
      </c>
      <c r="E10713">
        <v>2018</v>
      </c>
      <c r="F10713" t="s">
        <v>121</v>
      </c>
      <c r="G10713" t="s">
        <v>129</v>
      </c>
      <c r="H10713" t="s">
        <v>48</v>
      </c>
      <c r="I10713" t="s">
        <v>18</v>
      </c>
      <c r="J10713" t="s">
        <v>10</v>
      </c>
      <c r="K10713" t="s">
        <v>43</v>
      </c>
      <c r="L10713">
        <v>1</v>
      </c>
      <c r="M10713">
        <v>1007</v>
      </c>
      <c r="O10713" t="s">
        <v>28</v>
      </c>
      <c r="R10713" t="s">
        <v>45</v>
      </c>
      <c r="S10713" s="49" t="str">
        <f t="shared" si="1337"/>
        <v>Cash</v>
      </c>
      <c r="T10713" s="3">
        <v>0</v>
      </c>
      <c r="U10713" s="2">
        <v>7.6229999999999993</v>
      </c>
      <c r="V10713" s="2">
        <v>1.46</v>
      </c>
      <c r="W10713" s="54">
        <f>_xlfn.XLOOKUP(M10713,Market!A:A,Market!F:F,0)</f>
        <v>8.8999999999999996E-2</v>
      </c>
      <c r="X10713" s="55">
        <f t="shared" si="1338"/>
        <v>0</v>
      </c>
      <c r="Y10713" s="55">
        <f t="shared" si="1339"/>
        <v>6.1629999999999994</v>
      </c>
      <c r="Z10713" s="54">
        <f t="shared" si="1340"/>
        <v>0.80847435392889933</v>
      </c>
      <c r="AA10713" s="49" t="str">
        <f t="shared" ca="1" si="1341"/>
        <v>Y</v>
      </c>
      <c r="AB10713" s="49">
        <f t="shared" ca="1" si="1342"/>
        <v>6</v>
      </c>
      <c r="AC10713" s="49" t="str">
        <f t="shared" ca="1" si="1343"/>
        <v>Y</v>
      </c>
    </row>
    <row r="10714" spans="1:29" x14ac:dyDescent="0.25">
      <c r="A10714">
        <v>12433</v>
      </c>
      <c r="B10714" s="9">
        <v>43206</v>
      </c>
      <c r="C10714" s="50" t="str">
        <f t="shared" si="1336"/>
        <v>N</v>
      </c>
      <c r="D10714" s="52">
        <f>_xlfn.XLOOKUP(B10714,Cal_Date!B:B,Cal_Date!A:A,0)</f>
        <v>3</v>
      </c>
      <c r="E10714">
        <v>2018</v>
      </c>
      <c r="F10714" t="s">
        <v>121</v>
      </c>
      <c r="G10714" t="s">
        <v>129</v>
      </c>
      <c r="H10714" t="s">
        <v>14</v>
      </c>
      <c r="I10714" t="s">
        <v>9</v>
      </c>
      <c r="J10714" t="s">
        <v>10</v>
      </c>
      <c r="K10714" t="s">
        <v>43</v>
      </c>
      <c r="L10714">
        <v>2</v>
      </c>
      <c r="M10714">
        <v>1009</v>
      </c>
      <c r="O10714" t="s">
        <v>28</v>
      </c>
      <c r="R10714" t="s">
        <v>45</v>
      </c>
      <c r="S10714" s="49" t="str">
        <f t="shared" si="1337"/>
        <v>Cash</v>
      </c>
      <c r="T10714" s="3">
        <v>0</v>
      </c>
      <c r="U10714" s="2">
        <v>10.89</v>
      </c>
      <c r="V10714" s="2">
        <v>2.56</v>
      </c>
      <c r="W10714" s="54">
        <f>_xlfn.XLOOKUP(M10714,Market!A:A,Market!F:F,0)</f>
        <v>8.8999999999999996E-2</v>
      </c>
      <c r="X10714" s="55">
        <f t="shared" si="1338"/>
        <v>0</v>
      </c>
      <c r="Y10714" s="55">
        <f t="shared" si="1339"/>
        <v>8.33</v>
      </c>
      <c r="Z10714" s="54">
        <f t="shared" si="1340"/>
        <v>0.76492194674012848</v>
      </c>
      <c r="AA10714" s="49" t="str">
        <f t="shared" ca="1" si="1341"/>
        <v>Y</v>
      </c>
      <c r="AB10714" s="49">
        <f t="shared" ca="1" si="1342"/>
        <v>6</v>
      </c>
      <c r="AC10714" s="49" t="str">
        <f t="shared" ca="1" si="1343"/>
        <v>Y</v>
      </c>
    </row>
    <row r="10715" spans="1:29" x14ac:dyDescent="0.25">
      <c r="A10715">
        <v>12434</v>
      </c>
      <c r="B10715" s="9">
        <v>43206</v>
      </c>
      <c r="C10715" s="50" t="str">
        <f t="shared" si="1336"/>
        <v>N</v>
      </c>
      <c r="D10715" s="52">
        <f>_xlfn.XLOOKUP(B10715,Cal_Date!B:B,Cal_Date!A:A,0)</f>
        <v>3</v>
      </c>
      <c r="E10715">
        <v>2018</v>
      </c>
      <c r="F10715" t="s">
        <v>121</v>
      </c>
      <c r="G10715" t="s">
        <v>129</v>
      </c>
      <c r="H10715" t="s">
        <v>14</v>
      </c>
      <c r="I10715" t="s">
        <v>9</v>
      </c>
      <c r="J10715" t="s">
        <v>10</v>
      </c>
      <c r="K10715" t="s">
        <v>43</v>
      </c>
      <c r="L10715">
        <v>1</v>
      </c>
      <c r="M10715">
        <v>1001</v>
      </c>
      <c r="O10715" t="s">
        <v>25</v>
      </c>
      <c r="R10715" t="s">
        <v>44</v>
      </c>
      <c r="S10715" s="49" t="str">
        <f t="shared" si="1337"/>
        <v>Card</v>
      </c>
      <c r="T10715" s="3">
        <v>0.03</v>
      </c>
      <c r="U10715" s="2">
        <v>5.3000000000000007</v>
      </c>
      <c r="V10715" s="2">
        <v>1.28</v>
      </c>
      <c r="W10715" s="54">
        <f>_xlfn.XLOOKUP(M10715,Market!A:A,Market!F:F,0)</f>
        <v>0.06</v>
      </c>
      <c r="X10715" s="55">
        <f t="shared" si="1338"/>
        <v>0.159</v>
      </c>
      <c r="Y10715" s="55">
        <f t="shared" si="1339"/>
        <v>4.0200000000000005</v>
      </c>
      <c r="Z10715" s="54">
        <f t="shared" si="1340"/>
        <v>0.75849056603773579</v>
      </c>
      <c r="AA10715" s="49" t="str">
        <f t="shared" ca="1" si="1341"/>
        <v>Y</v>
      </c>
      <c r="AB10715" s="49">
        <f t="shared" ca="1" si="1342"/>
        <v>6</v>
      </c>
      <c r="AC10715" s="49" t="str">
        <f t="shared" ca="1" si="1343"/>
        <v>Y</v>
      </c>
    </row>
    <row r="10716" spans="1:29" x14ac:dyDescent="0.25">
      <c r="A10716">
        <v>12435</v>
      </c>
      <c r="B10716" s="9">
        <v>43206</v>
      </c>
      <c r="C10716" s="50" t="str">
        <f t="shared" si="1336"/>
        <v>N</v>
      </c>
      <c r="D10716" s="52">
        <f>_xlfn.XLOOKUP(B10716,Cal_Date!B:B,Cal_Date!A:A,0)</f>
        <v>3</v>
      </c>
      <c r="E10716">
        <v>2018</v>
      </c>
      <c r="F10716" t="s">
        <v>121</v>
      </c>
      <c r="G10716" t="s">
        <v>129</v>
      </c>
      <c r="H10716" t="s">
        <v>48</v>
      </c>
      <c r="I10716" t="s">
        <v>18</v>
      </c>
      <c r="J10716" t="s">
        <v>10</v>
      </c>
      <c r="K10716" t="s">
        <v>43</v>
      </c>
      <c r="L10716">
        <v>1</v>
      </c>
      <c r="M10716">
        <v>1010</v>
      </c>
      <c r="O10716" t="s">
        <v>25</v>
      </c>
      <c r="R10716" t="s">
        <v>45</v>
      </c>
      <c r="S10716" s="49" t="str">
        <f t="shared" si="1337"/>
        <v>Cash</v>
      </c>
      <c r="T10716" s="3">
        <v>0</v>
      </c>
      <c r="U10716" s="2">
        <v>7.5600000000000005</v>
      </c>
      <c r="V10716" s="2">
        <v>1.46</v>
      </c>
      <c r="W10716" s="54">
        <f>_xlfn.XLOOKUP(M10716,Market!A:A,Market!F:F,0)</f>
        <v>0.08</v>
      </c>
      <c r="X10716" s="55">
        <f t="shared" si="1338"/>
        <v>0</v>
      </c>
      <c r="Y10716" s="55">
        <f t="shared" si="1339"/>
        <v>6.1000000000000005</v>
      </c>
      <c r="Z10716" s="54">
        <f t="shared" si="1340"/>
        <v>0.80687830687830686</v>
      </c>
      <c r="AA10716" s="49" t="str">
        <f t="shared" ca="1" si="1341"/>
        <v>Y</v>
      </c>
      <c r="AB10716" s="49">
        <f t="shared" ca="1" si="1342"/>
        <v>6</v>
      </c>
      <c r="AC10716" s="49" t="str">
        <f t="shared" ca="1" si="1343"/>
        <v>Y</v>
      </c>
    </row>
    <row r="10717" spans="1:29" x14ac:dyDescent="0.25">
      <c r="A10717">
        <v>12436</v>
      </c>
      <c r="B10717" s="9">
        <v>43206</v>
      </c>
      <c r="C10717" s="50" t="str">
        <f t="shared" si="1336"/>
        <v>N</v>
      </c>
      <c r="D10717" s="52">
        <f>_xlfn.XLOOKUP(B10717,Cal_Date!B:B,Cal_Date!A:A,0)</f>
        <v>3</v>
      </c>
      <c r="E10717">
        <v>2018</v>
      </c>
      <c r="F10717" t="s">
        <v>121</v>
      </c>
      <c r="G10717" t="s">
        <v>129</v>
      </c>
      <c r="H10717" t="s">
        <v>11</v>
      </c>
      <c r="I10717" t="s">
        <v>11</v>
      </c>
      <c r="J10717" t="s">
        <v>15</v>
      </c>
      <c r="K10717" t="s">
        <v>42</v>
      </c>
      <c r="L10717">
        <v>1</v>
      </c>
      <c r="M10717">
        <v>1010</v>
      </c>
      <c r="O10717" t="s">
        <v>25</v>
      </c>
      <c r="R10717" t="s">
        <v>45</v>
      </c>
      <c r="S10717" s="49" t="str">
        <f t="shared" si="1337"/>
        <v>Cash</v>
      </c>
      <c r="T10717" s="3">
        <v>0</v>
      </c>
      <c r="U10717" s="2">
        <v>2.7</v>
      </c>
      <c r="V10717" s="2">
        <v>0.87</v>
      </c>
      <c r="W10717" s="54">
        <f>_xlfn.XLOOKUP(M10717,Market!A:A,Market!F:F,0)</f>
        <v>0.08</v>
      </c>
      <c r="X10717" s="55">
        <f t="shared" si="1338"/>
        <v>0</v>
      </c>
      <c r="Y10717" s="55">
        <f t="shared" si="1339"/>
        <v>1.83</v>
      </c>
      <c r="Z10717" s="54">
        <f t="shared" si="1340"/>
        <v>0.67777777777777781</v>
      </c>
      <c r="AA10717" s="49" t="str">
        <f t="shared" ca="1" si="1341"/>
        <v>Y</v>
      </c>
      <c r="AB10717" s="49">
        <f t="shared" ca="1" si="1342"/>
        <v>6</v>
      </c>
      <c r="AC10717" s="49" t="str">
        <f t="shared" ca="1" si="1343"/>
        <v>Y</v>
      </c>
    </row>
    <row r="10718" spans="1:29" x14ac:dyDescent="0.25">
      <c r="A10718">
        <v>12437</v>
      </c>
      <c r="B10718" s="9">
        <v>43206</v>
      </c>
      <c r="C10718" s="50" t="str">
        <f t="shared" si="1336"/>
        <v>N</v>
      </c>
      <c r="D10718" s="52">
        <f>_xlfn.XLOOKUP(B10718,Cal_Date!B:B,Cal_Date!A:A,0)</f>
        <v>3</v>
      </c>
      <c r="E10718">
        <v>2018</v>
      </c>
      <c r="F10718" t="s">
        <v>121</v>
      </c>
      <c r="G10718" t="s">
        <v>129</v>
      </c>
      <c r="H10718" t="s">
        <v>14</v>
      </c>
      <c r="I10718" t="s">
        <v>9</v>
      </c>
      <c r="J10718" t="s">
        <v>10</v>
      </c>
      <c r="K10718" t="s">
        <v>43</v>
      </c>
      <c r="L10718">
        <v>1</v>
      </c>
      <c r="M10718">
        <v>1010</v>
      </c>
      <c r="O10718" t="s">
        <v>25</v>
      </c>
      <c r="R10718" t="s">
        <v>44</v>
      </c>
      <c r="S10718" s="49" t="str">
        <f t="shared" si="1337"/>
        <v>Card</v>
      </c>
      <c r="T10718" s="3">
        <v>0.03</v>
      </c>
      <c r="U10718" s="2">
        <v>5.4</v>
      </c>
      <c r="V10718" s="2">
        <v>1.28</v>
      </c>
      <c r="W10718" s="54">
        <f>_xlfn.XLOOKUP(M10718,Market!A:A,Market!F:F,0)</f>
        <v>0.08</v>
      </c>
      <c r="X10718" s="55">
        <f t="shared" si="1338"/>
        <v>0.16200000000000001</v>
      </c>
      <c r="Y10718" s="55">
        <f t="shared" si="1339"/>
        <v>4.12</v>
      </c>
      <c r="Z10718" s="54">
        <f t="shared" si="1340"/>
        <v>0.76296296296296295</v>
      </c>
      <c r="AA10718" s="49" t="str">
        <f t="shared" ca="1" si="1341"/>
        <v>Y</v>
      </c>
      <c r="AB10718" s="49">
        <f t="shared" ca="1" si="1342"/>
        <v>6</v>
      </c>
      <c r="AC10718" s="49" t="str">
        <f t="shared" ca="1" si="1343"/>
        <v>Y</v>
      </c>
    </row>
    <row r="10719" spans="1:29" x14ac:dyDescent="0.25">
      <c r="A10719">
        <v>12438</v>
      </c>
      <c r="B10719" s="9">
        <v>43206</v>
      </c>
      <c r="C10719" s="50" t="str">
        <f t="shared" si="1336"/>
        <v>N</v>
      </c>
      <c r="D10719" s="52">
        <f>_xlfn.XLOOKUP(B10719,Cal_Date!B:B,Cal_Date!A:A,0)</f>
        <v>3</v>
      </c>
      <c r="E10719">
        <v>2018</v>
      </c>
      <c r="F10719" t="s">
        <v>121</v>
      </c>
      <c r="G10719" t="s">
        <v>129</v>
      </c>
      <c r="H10719" t="s">
        <v>11</v>
      </c>
      <c r="I10719" t="s">
        <v>11</v>
      </c>
      <c r="J10719" t="s">
        <v>15</v>
      </c>
      <c r="K10719" t="s">
        <v>42</v>
      </c>
      <c r="L10719">
        <v>2</v>
      </c>
      <c r="M10719">
        <v>1010</v>
      </c>
      <c r="O10719" t="s">
        <v>25</v>
      </c>
      <c r="R10719" t="s">
        <v>44</v>
      </c>
      <c r="S10719" s="49" t="str">
        <f t="shared" si="1337"/>
        <v>Card</v>
      </c>
      <c r="T10719" s="3">
        <v>0.03</v>
      </c>
      <c r="U10719" s="2">
        <v>5.4</v>
      </c>
      <c r="V10719" s="2">
        <v>1.74</v>
      </c>
      <c r="W10719" s="54">
        <f>_xlfn.XLOOKUP(M10719,Market!A:A,Market!F:F,0)</f>
        <v>0.08</v>
      </c>
      <c r="X10719" s="55">
        <f t="shared" si="1338"/>
        <v>0.16200000000000001</v>
      </c>
      <c r="Y10719" s="55">
        <f t="shared" si="1339"/>
        <v>3.66</v>
      </c>
      <c r="Z10719" s="54">
        <f t="shared" si="1340"/>
        <v>0.67777777777777781</v>
      </c>
      <c r="AA10719" s="49" t="str">
        <f t="shared" ca="1" si="1341"/>
        <v>Y</v>
      </c>
      <c r="AB10719" s="49">
        <f t="shared" ca="1" si="1342"/>
        <v>6</v>
      </c>
      <c r="AC10719" s="49" t="str">
        <f t="shared" ca="1" si="1343"/>
        <v>Y</v>
      </c>
    </row>
    <row r="10720" spans="1:29" x14ac:dyDescent="0.25">
      <c r="A10720">
        <v>12439</v>
      </c>
      <c r="B10720" s="9">
        <v>43206</v>
      </c>
      <c r="C10720" s="50" t="str">
        <f t="shared" si="1336"/>
        <v>N</v>
      </c>
      <c r="D10720" s="52">
        <f>_xlfn.XLOOKUP(B10720,Cal_Date!B:B,Cal_Date!A:A,0)</f>
        <v>3</v>
      </c>
      <c r="E10720">
        <v>2018</v>
      </c>
      <c r="F10720" t="s">
        <v>121</v>
      </c>
      <c r="G10720" t="s">
        <v>129</v>
      </c>
      <c r="H10720" t="s">
        <v>48</v>
      </c>
      <c r="I10720" t="s">
        <v>18</v>
      </c>
      <c r="J10720" t="s">
        <v>10</v>
      </c>
      <c r="K10720" t="s">
        <v>43</v>
      </c>
      <c r="L10720">
        <v>1</v>
      </c>
      <c r="M10720">
        <v>1011</v>
      </c>
      <c r="O10720" t="s">
        <v>25</v>
      </c>
      <c r="R10720" t="s">
        <v>45</v>
      </c>
      <c r="S10720" s="49" t="str">
        <f t="shared" si="1337"/>
        <v>Cash</v>
      </c>
      <c r="T10720" s="3">
        <v>0</v>
      </c>
      <c r="U10720" s="2">
        <v>7.42</v>
      </c>
      <c r="V10720" s="2">
        <v>1.46</v>
      </c>
      <c r="W10720" s="54">
        <f>_xlfn.XLOOKUP(M10720,Market!A:A,Market!F:F,0)</f>
        <v>0.06</v>
      </c>
      <c r="X10720" s="55">
        <f t="shared" si="1338"/>
        <v>0</v>
      </c>
      <c r="Y10720" s="55">
        <f t="shared" si="1339"/>
        <v>5.96</v>
      </c>
      <c r="Z10720" s="54">
        <f t="shared" si="1340"/>
        <v>0.80323450134770891</v>
      </c>
      <c r="AA10720" s="49" t="str">
        <f t="shared" ca="1" si="1341"/>
        <v>Y</v>
      </c>
      <c r="AB10720" s="49">
        <f t="shared" ca="1" si="1342"/>
        <v>6</v>
      </c>
      <c r="AC10720" s="49" t="str">
        <f t="shared" ca="1" si="1343"/>
        <v>Y</v>
      </c>
    </row>
    <row r="10721" spans="1:29" x14ac:dyDescent="0.25">
      <c r="A10721">
        <v>12440</v>
      </c>
      <c r="B10721" s="9">
        <v>43207</v>
      </c>
      <c r="C10721" s="50" t="str">
        <f t="shared" si="1336"/>
        <v>N</v>
      </c>
      <c r="D10721" s="52">
        <f>_xlfn.XLOOKUP(B10721,Cal_Date!B:B,Cal_Date!A:A,0)</f>
        <v>3</v>
      </c>
      <c r="E10721">
        <v>2018</v>
      </c>
      <c r="F10721" t="s">
        <v>122</v>
      </c>
      <c r="G10721" t="s">
        <v>129</v>
      </c>
      <c r="H10721" t="s">
        <v>11</v>
      </c>
      <c r="I10721" t="s">
        <v>11</v>
      </c>
      <c r="J10721" t="s">
        <v>15</v>
      </c>
      <c r="K10721" t="s">
        <v>42</v>
      </c>
      <c r="L10721">
        <v>1</v>
      </c>
      <c r="M10721">
        <v>1007</v>
      </c>
      <c r="O10721" t="s">
        <v>28</v>
      </c>
      <c r="R10721" t="s">
        <v>45</v>
      </c>
      <c r="S10721" s="49" t="str">
        <f t="shared" si="1337"/>
        <v>Cash</v>
      </c>
      <c r="T10721" s="3">
        <v>0</v>
      </c>
      <c r="U10721" s="2">
        <v>2.7225000000000001</v>
      </c>
      <c r="V10721" s="2">
        <v>0.87</v>
      </c>
      <c r="W10721" s="54">
        <f>_xlfn.XLOOKUP(M10721,Market!A:A,Market!F:F,0)</f>
        <v>8.8999999999999996E-2</v>
      </c>
      <c r="X10721" s="55">
        <f t="shared" si="1338"/>
        <v>0</v>
      </c>
      <c r="Y10721" s="55">
        <f t="shared" si="1339"/>
        <v>1.8525</v>
      </c>
      <c r="Z10721" s="54">
        <f t="shared" si="1340"/>
        <v>0.68044077134986225</v>
      </c>
      <c r="AA10721" s="49" t="str">
        <f t="shared" ca="1" si="1341"/>
        <v>Y</v>
      </c>
      <c r="AB10721" s="49">
        <f t="shared" ca="1" si="1342"/>
        <v>6</v>
      </c>
      <c r="AC10721" s="49" t="str">
        <f t="shared" ca="1" si="1343"/>
        <v>Y</v>
      </c>
    </row>
    <row r="10722" spans="1:29" x14ac:dyDescent="0.25">
      <c r="A10722">
        <v>12441</v>
      </c>
      <c r="B10722" s="9">
        <v>43207</v>
      </c>
      <c r="C10722" s="50" t="str">
        <f t="shared" si="1336"/>
        <v>N</v>
      </c>
      <c r="D10722" s="52">
        <f>_xlfn.XLOOKUP(B10722,Cal_Date!B:B,Cal_Date!A:A,0)</f>
        <v>3</v>
      </c>
      <c r="E10722">
        <v>2018</v>
      </c>
      <c r="F10722" t="s">
        <v>122</v>
      </c>
      <c r="G10722" t="s">
        <v>129</v>
      </c>
      <c r="H10722" t="s">
        <v>14</v>
      </c>
      <c r="I10722" t="s">
        <v>9</v>
      </c>
      <c r="J10722" t="s">
        <v>10</v>
      </c>
      <c r="K10722" t="s">
        <v>43</v>
      </c>
      <c r="L10722">
        <v>1</v>
      </c>
      <c r="M10722">
        <v>1007</v>
      </c>
      <c r="O10722" t="s">
        <v>28</v>
      </c>
      <c r="R10722" t="s">
        <v>45</v>
      </c>
      <c r="S10722" s="49" t="str">
        <f t="shared" si="1337"/>
        <v>Cash</v>
      </c>
      <c r="T10722" s="3">
        <v>0</v>
      </c>
      <c r="U10722" s="2">
        <v>5.4450000000000003</v>
      </c>
      <c r="V10722" s="2">
        <v>1.28</v>
      </c>
      <c r="W10722" s="54">
        <f>_xlfn.XLOOKUP(M10722,Market!A:A,Market!F:F,0)</f>
        <v>8.8999999999999996E-2</v>
      </c>
      <c r="X10722" s="55">
        <f t="shared" si="1338"/>
        <v>0</v>
      </c>
      <c r="Y10722" s="55">
        <f t="shared" si="1339"/>
        <v>4.165</v>
      </c>
      <c r="Z10722" s="54">
        <f t="shared" si="1340"/>
        <v>0.76492194674012848</v>
      </c>
      <c r="AA10722" s="49" t="str">
        <f t="shared" ca="1" si="1341"/>
        <v>Y</v>
      </c>
      <c r="AB10722" s="49">
        <f t="shared" ca="1" si="1342"/>
        <v>6</v>
      </c>
      <c r="AC10722" s="49" t="str">
        <f t="shared" ca="1" si="1343"/>
        <v>Y</v>
      </c>
    </row>
    <row r="10723" spans="1:29" x14ac:dyDescent="0.25">
      <c r="A10723">
        <v>12442</v>
      </c>
      <c r="B10723" s="9">
        <v>43207</v>
      </c>
      <c r="C10723" s="50" t="str">
        <f t="shared" si="1336"/>
        <v>N</v>
      </c>
      <c r="D10723" s="52">
        <f>_xlfn.XLOOKUP(B10723,Cal_Date!B:B,Cal_Date!A:A,0)</f>
        <v>3</v>
      </c>
      <c r="E10723">
        <v>2018</v>
      </c>
      <c r="F10723" t="s">
        <v>122</v>
      </c>
      <c r="G10723" t="s">
        <v>129</v>
      </c>
      <c r="H10723" t="s">
        <v>48</v>
      </c>
      <c r="I10723" t="s">
        <v>18</v>
      </c>
      <c r="J10723" t="s">
        <v>10</v>
      </c>
      <c r="K10723" t="s">
        <v>43</v>
      </c>
      <c r="L10723">
        <v>1</v>
      </c>
      <c r="M10723">
        <v>1008</v>
      </c>
      <c r="O10723" t="s">
        <v>28</v>
      </c>
      <c r="R10723" t="s">
        <v>44</v>
      </c>
      <c r="S10723" s="49" t="str">
        <f t="shared" si="1337"/>
        <v>Card</v>
      </c>
      <c r="T10723" s="3">
        <v>0.03</v>
      </c>
      <c r="U10723" s="2">
        <v>7.6229999999999993</v>
      </c>
      <c r="V10723" s="2">
        <v>1.46</v>
      </c>
      <c r="W10723" s="54">
        <f>_xlfn.XLOOKUP(M10723,Market!A:A,Market!F:F,0)</f>
        <v>8.8999999999999996E-2</v>
      </c>
      <c r="X10723" s="55">
        <f t="shared" si="1338"/>
        <v>0.22868999999999998</v>
      </c>
      <c r="Y10723" s="55">
        <f t="shared" si="1339"/>
        <v>6.1629999999999994</v>
      </c>
      <c r="Z10723" s="54">
        <f t="shared" si="1340"/>
        <v>0.80847435392889933</v>
      </c>
      <c r="AA10723" s="49" t="str">
        <f t="shared" ca="1" si="1341"/>
        <v>Y</v>
      </c>
      <c r="AB10723" s="49">
        <f t="shared" ca="1" si="1342"/>
        <v>6</v>
      </c>
      <c r="AC10723" s="49" t="str">
        <f t="shared" ca="1" si="1343"/>
        <v>Y</v>
      </c>
    </row>
    <row r="10724" spans="1:29" x14ac:dyDescent="0.25">
      <c r="A10724">
        <v>12443</v>
      </c>
      <c r="B10724" s="9">
        <v>43207</v>
      </c>
      <c r="C10724" s="50" t="str">
        <f t="shared" si="1336"/>
        <v>N</v>
      </c>
      <c r="D10724" s="52">
        <f>_xlfn.XLOOKUP(B10724,Cal_Date!B:B,Cal_Date!A:A,0)</f>
        <v>3</v>
      </c>
      <c r="E10724">
        <v>2018</v>
      </c>
      <c r="F10724" t="s">
        <v>122</v>
      </c>
      <c r="G10724" t="s">
        <v>129</v>
      </c>
      <c r="H10724" t="s">
        <v>48</v>
      </c>
      <c r="I10724" t="s">
        <v>18</v>
      </c>
      <c r="J10724" t="s">
        <v>10</v>
      </c>
      <c r="K10724" t="s">
        <v>43</v>
      </c>
      <c r="L10724">
        <v>1</v>
      </c>
      <c r="M10724">
        <v>1004</v>
      </c>
      <c r="O10724" t="s">
        <v>28</v>
      </c>
      <c r="R10724" t="s">
        <v>44</v>
      </c>
      <c r="S10724" s="49" t="str">
        <f t="shared" si="1337"/>
        <v>Card</v>
      </c>
      <c r="T10724" s="3">
        <v>0.03</v>
      </c>
      <c r="U10724" s="2">
        <v>7.42</v>
      </c>
      <c r="V10724" s="2">
        <v>1.46</v>
      </c>
      <c r="W10724" s="54">
        <f>_xlfn.XLOOKUP(M10724,Market!A:A,Market!F:F,0)</f>
        <v>0.06</v>
      </c>
      <c r="X10724" s="55">
        <f t="shared" si="1338"/>
        <v>0.22259999999999999</v>
      </c>
      <c r="Y10724" s="55">
        <f t="shared" si="1339"/>
        <v>5.96</v>
      </c>
      <c r="Z10724" s="54">
        <f t="shared" si="1340"/>
        <v>0.80323450134770891</v>
      </c>
      <c r="AA10724" s="49" t="str">
        <f t="shared" ca="1" si="1341"/>
        <v>Y</v>
      </c>
      <c r="AB10724" s="49">
        <f t="shared" ca="1" si="1342"/>
        <v>6</v>
      </c>
      <c r="AC10724" s="49" t="str">
        <f t="shared" ca="1" si="1343"/>
        <v>Y</v>
      </c>
    </row>
    <row r="10725" spans="1:29" x14ac:dyDescent="0.25">
      <c r="A10725">
        <v>12444</v>
      </c>
      <c r="B10725" s="9">
        <v>43207</v>
      </c>
      <c r="C10725" s="50" t="str">
        <f t="shared" si="1336"/>
        <v>N</v>
      </c>
      <c r="D10725" s="52">
        <f>_xlfn.XLOOKUP(B10725,Cal_Date!B:B,Cal_Date!A:A,0)</f>
        <v>3</v>
      </c>
      <c r="E10725">
        <v>2018</v>
      </c>
      <c r="F10725" t="s">
        <v>122</v>
      </c>
      <c r="G10725" t="s">
        <v>129</v>
      </c>
      <c r="H10725" t="s">
        <v>14</v>
      </c>
      <c r="I10725" t="s">
        <v>9</v>
      </c>
      <c r="J10725" t="s">
        <v>10</v>
      </c>
      <c r="K10725" t="s">
        <v>43</v>
      </c>
      <c r="L10725">
        <v>2</v>
      </c>
      <c r="M10725">
        <v>1003</v>
      </c>
      <c r="O10725" t="s">
        <v>25</v>
      </c>
      <c r="R10725" t="s">
        <v>45</v>
      </c>
      <c r="S10725" s="49" t="str">
        <f t="shared" si="1337"/>
        <v>Cash</v>
      </c>
      <c r="T10725" s="3">
        <v>0</v>
      </c>
      <c r="U10725" s="2">
        <v>10.600000000000001</v>
      </c>
      <c r="V10725" s="2">
        <v>2.56</v>
      </c>
      <c r="W10725" s="54">
        <f>_xlfn.XLOOKUP(M10725,Market!A:A,Market!F:F,0)</f>
        <v>0.06</v>
      </c>
      <c r="X10725" s="55">
        <f t="shared" si="1338"/>
        <v>0</v>
      </c>
      <c r="Y10725" s="55">
        <f t="shared" si="1339"/>
        <v>8.0400000000000009</v>
      </c>
      <c r="Z10725" s="54">
        <f t="shared" si="1340"/>
        <v>0.75849056603773579</v>
      </c>
      <c r="AA10725" s="49" t="str">
        <f t="shared" ca="1" si="1341"/>
        <v>Y</v>
      </c>
      <c r="AB10725" s="49">
        <f t="shared" ca="1" si="1342"/>
        <v>6</v>
      </c>
      <c r="AC10725" s="49" t="str">
        <f t="shared" ca="1" si="1343"/>
        <v>Y</v>
      </c>
    </row>
    <row r="10726" spans="1:29" x14ac:dyDescent="0.25">
      <c r="A10726">
        <v>12445</v>
      </c>
      <c r="B10726" s="9">
        <v>43207</v>
      </c>
      <c r="C10726" s="50" t="str">
        <f t="shared" si="1336"/>
        <v>N</v>
      </c>
      <c r="D10726" s="52">
        <f>_xlfn.XLOOKUP(B10726,Cal_Date!B:B,Cal_Date!A:A,0)</f>
        <v>3</v>
      </c>
      <c r="E10726">
        <v>2018</v>
      </c>
      <c r="F10726" t="s">
        <v>122</v>
      </c>
      <c r="G10726" t="s">
        <v>129</v>
      </c>
      <c r="H10726" t="s">
        <v>48</v>
      </c>
      <c r="I10726" t="s">
        <v>18</v>
      </c>
      <c r="J10726" t="s">
        <v>10</v>
      </c>
      <c r="K10726" t="s">
        <v>43</v>
      </c>
      <c r="L10726">
        <v>2</v>
      </c>
      <c r="M10726">
        <v>1002</v>
      </c>
      <c r="O10726" t="s">
        <v>28</v>
      </c>
      <c r="R10726" t="s">
        <v>45</v>
      </c>
      <c r="S10726" s="49" t="str">
        <f t="shared" si="1337"/>
        <v>Cash</v>
      </c>
      <c r="T10726" s="3">
        <v>0</v>
      </c>
      <c r="U10726" s="2">
        <v>14.84</v>
      </c>
      <c r="V10726" s="2">
        <v>2.92</v>
      </c>
      <c r="W10726" s="54">
        <f>_xlfn.XLOOKUP(M10726,Market!A:A,Market!F:F,0)</f>
        <v>0.06</v>
      </c>
      <c r="X10726" s="55">
        <f t="shared" si="1338"/>
        <v>0</v>
      </c>
      <c r="Y10726" s="55">
        <f t="shared" si="1339"/>
        <v>11.92</v>
      </c>
      <c r="Z10726" s="54">
        <f t="shared" si="1340"/>
        <v>0.80323450134770891</v>
      </c>
      <c r="AA10726" s="49" t="str">
        <f t="shared" ca="1" si="1341"/>
        <v>Y</v>
      </c>
      <c r="AB10726" s="49">
        <f t="shared" ca="1" si="1342"/>
        <v>6</v>
      </c>
      <c r="AC10726" s="49" t="str">
        <f t="shared" ca="1" si="1343"/>
        <v>Y</v>
      </c>
    </row>
    <row r="10727" spans="1:29" x14ac:dyDescent="0.25">
      <c r="A10727">
        <v>12446</v>
      </c>
      <c r="B10727" s="9">
        <v>43207</v>
      </c>
      <c r="C10727" s="50" t="str">
        <f t="shared" si="1336"/>
        <v>N</v>
      </c>
      <c r="D10727" s="52">
        <f>_xlfn.XLOOKUP(B10727,Cal_Date!B:B,Cal_Date!A:A,0)</f>
        <v>3</v>
      </c>
      <c r="E10727">
        <v>2018</v>
      </c>
      <c r="F10727" t="s">
        <v>122</v>
      </c>
      <c r="G10727" t="s">
        <v>129</v>
      </c>
      <c r="H10727" t="s">
        <v>11</v>
      </c>
      <c r="I10727" t="s">
        <v>11</v>
      </c>
      <c r="J10727" t="s">
        <v>15</v>
      </c>
      <c r="K10727" t="s">
        <v>42</v>
      </c>
      <c r="L10727">
        <v>1</v>
      </c>
      <c r="M10727">
        <v>1007</v>
      </c>
      <c r="O10727" t="s">
        <v>28</v>
      </c>
      <c r="R10727" t="s">
        <v>47</v>
      </c>
      <c r="S10727" s="49" t="str">
        <f t="shared" si="1337"/>
        <v>Card</v>
      </c>
      <c r="T10727" s="3">
        <v>3.5000000000000003E-2</v>
      </c>
      <c r="U10727" s="2">
        <v>2.7225000000000001</v>
      </c>
      <c r="V10727" s="2">
        <v>0.87</v>
      </c>
      <c r="W10727" s="54">
        <f>_xlfn.XLOOKUP(M10727,Market!A:A,Market!F:F,0)</f>
        <v>8.8999999999999996E-2</v>
      </c>
      <c r="X10727" s="55">
        <f t="shared" si="1338"/>
        <v>9.5287500000000011E-2</v>
      </c>
      <c r="Y10727" s="55">
        <f t="shared" si="1339"/>
        <v>1.8525</v>
      </c>
      <c r="Z10727" s="54">
        <f t="shared" si="1340"/>
        <v>0.68044077134986225</v>
      </c>
      <c r="AA10727" s="49" t="str">
        <f t="shared" ca="1" si="1341"/>
        <v>Y</v>
      </c>
      <c r="AB10727" s="49">
        <f t="shared" ca="1" si="1342"/>
        <v>6</v>
      </c>
      <c r="AC10727" s="49" t="str">
        <f t="shared" ca="1" si="1343"/>
        <v>Y</v>
      </c>
    </row>
    <row r="10728" spans="1:29" x14ac:dyDescent="0.25">
      <c r="A10728">
        <v>12447</v>
      </c>
      <c r="B10728" s="9">
        <v>43207</v>
      </c>
      <c r="C10728" s="50" t="str">
        <f t="shared" si="1336"/>
        <v>N</v>
      </c>
      <c r="D10728" s="52">
        <f>_xlfn.XLOOKUP(B10728,Cal_Date!B:B,Cal_Date!A:A,0)</f>
        <v>3</v>
      </c>
      <c r="E10728">
        <v>2018</v>
      </c>
      <c r="F10728" t="s">
        <v>122</v>
      </c>
      <c r="G10728" t="s">
        <v>129</v>
      </c>
      <c r="H10728" t="s">
        <v>11</v>
      </c>
      <c r="I10728" t="s">
        <v>11</v>
      </c>
      <c r="J10728" t="s">
        <v>15</v>
      </c>
      <c r="K10728" t="s">
        <v>42</v>
      </c>
      <c r="L10728">
        <v>1</v>
      </c>
      <c r="M10728">
        <v>1008</v>
      </c>
      <c r="O10728" t="s">
        <v>28</v>
      </c>
      <c r="R10728" t="s">
        <v>44</v>
      </c>
      <c r="S10728" s="49" t="str">
        <f t="shared" si="1337"/>
        <v>Card</v>
      </c>
      <c r="T10728" s="3">
        <v>0.03</v>
      </c>
      <c r="U10728" s="2">
        <v>2.7225000000000001</v>
      </c>
      <c r="V10728" s="2">
        <v>0.87</v>
      </c>
      <c r="W10728" s="54">
        <f>_xlfn.XLOOKUP(M10728,Market!A:A,Market!F:F,0)</f>
        <v>8.8999999999999996E-2</v>
      </c>
      <c r="X10728" s="55">
        <f t="shared" si="1338"/>
        <v>8.1674999999999998E-2</v>
      </c>
      <c r="Y10728" s="55">
        <f t="shared" si="1339"/>
        <v>1.8525</v>
      </c>
      <c r="Z10728" s="54">
        <f t="shared" si="1340"/>
        <v>0.68044077134986225</v>
      </c>
      <c r="AA10728" s="49" t="str">
        <f t="shared" ca="1" si="1341"/>
        <v>Y</v>
      </c>
      <c r="AB10728" s="49">
        <f t="shared" ca="1" si="1342"/>
        <v>6</v>
      </c>
      <c r="AC10728" s="49" t="str">
        <f t="shared" ca="1" si="1343"/>
        <v>Y</v>
      </c>
    </row>
    <row r="10729" spans="1:29" x14ac:dyDescent="0.25">
      <c r="A10729">
        <v>12448</v>
      </c>
      <c r="B10729" s="9">
        <v>43207</v>
      </c>
      <c r="C10729" s="50" t="str">
        <f t="shared" si="1336"/>
        <v>N</v>
      </c>
      <c r="D10729" s="52">
        <f>_xlfn.XLOOKUP(B10729,Cal_Date!B:B,Cal_Date!A:A,0)</f>
        <v>3</v>
      </c>
      <c r="E10729">
        <v>2018</v>
      </c>
      <c r="F10729" t="s">
        <v>122</v>
      </c>
      <c r="G10729" t="s">
        <v>129</v>
      </c>
      <c r="H10729" t="s">
        <v>11</v>
      </c>
      <c r="I10729" t="s">
        <v>11</v>
      </c>
      <c r="J10729" t="s">
        <v>15</v>
      </c>
      <c r="K10729" t="s">
        <v>42</v>
      </c>
      <c r="L10729">
        <v>1</v>
      </c>
      <c r="M10729">
        <v>1008</v>
      </c>
      <c r="O10729" t="s">
        <v>28</v>
      </c>
      <c r="R10729" t="s">
        <v>45</v>
      </c>
      <c r="S10729" s="49" t="str">
        <f t="shared" si="1337"/>
        <v>Cash</v>
      </c>
      <c r="T10729" s="3">
        <v>0</v>
      </c>
      <c r="U10729" s="2">
        <v>2.7225000000000001</v>
      </c>
      <c r="V10729" s="2">
        <v>0.87</v>
      </c>
      <c r="W10729" s="54">
        <f>_xlfn.XLOOKUP(M10729,Market!A:A,Market!F:F,0)</f>
        <v>8.8999999999999996E-2</v>
      </c>
      <c r="X10729" s="55">
        <f t="shared" si="1338"/>
        <v>0</v>
      </c>
      <c r="Y10729" s="55">
        <f t="shared" si="1339"/>
        <v>1.8525</v>
      </c>
      <c r="Z10729" s="54">
        <f t="shared" si="1340"/>
        <v>0.68044077134986225</v>
      </c>
      <c r="AA10729" s="49" t="str">
        <f t="shared" ca="1" si="1341"/>
        <v>Y</v>
      </c>
      <c r="AB10729" s="49">
        <f t="shared" ca="1" si="1342"/>
        <v>6</v>
      </c>
      <c r="AC10729" s="49" t="str">
        <f t="shared" ca="1" si="1343"/>
        <v>Y</v>
      </c>
    </row>
    <row r="10730" spans="1:29" x14ac:dyDescent="0.25">
      <c r="A10730">
        <v>12449</v>
      </c>
      <c r="B10730" s="9">
        <v>43207</v>
      </c>
      <c r="C10730" s="50" t="str">
        <f t="shared" si="1336"/>
        <v>N</v>
      </c>
      <c r="D10730" s="52">
        <f>_xlfn.XLOOKUP(B10730,Cal_Date!B:B,Cal_Date!A:A,0)</f>
        <v>3</v>
      </c>
      <c r="E10730">
        <v>2018</v>
      </c>
      <c r="F10730" t="s">
        <v>122</v>
      </c>
      <c r="G10730" t="s">
        <v>129</v>
      </c>
      <c r="H10730" t="s">
        <v>48</v>
      </c>
      <c r="I10730" t="s">
        <v>18</v>
      </c>
      <c r="J10730" t="s">
        <v>10</v>
      </c>
      <c r="K10730" t="s">
        <v>43</v>
      </c>
      <c r="L10730">
        <v>2</v>
      </c>
      <c r="M10730">
        <v>1000</v>
      </c>
      <c r="O10730" t="s">
        <v>25</v>
      </c>
      <c r="R10730" t="s">
        <v>45</v>
      </c>
      <c r="S10730" s="49" t="str">
        <f t="shared" si="1337"/>
        <v>Cash</v>
      </c>
      <c r="T10730" s="3">
        <v>0</v>
      </c>
      <c r="U10730" s="2">
        <v>15.120000000000001</v>
      </c>
      <c r="V10730" s="2">
        <v>2.92</v>
      </c>
      <c r="W10730" s="54">
        <f>_xlfn.XLOOKUP(M10730,Market!A:A,Market!F:F,0)</f>
        <v>0.08</v>
      </c>
      <c r="X10730" s="55">
        <f t="shared" si="1338"/>
        <v>0</v>
      </c>
      <c r="Y10730" s="55">
        <f t="shared" si="1339"/>
        <v>12.200000000000001</v>
      </c>
      <c r="Z10730" s="54">
        <f t="shared" si="1340"/>
        <v>0.80687830687830686</v>
      </c>
      <c r="AA10730" s="49" t="str">
        <f t="shared" ca="1" si="1341"/>
        <v>Y</v>
      </c>
      <c r="AB10730" s="49">
        <f t="shared" ca="1" si="1342"/>
        <v>6</v>
      </c>
      <c r="AC10730" s="49" t="str">
        <f t="shared" ca="1" si="1343"/>
        <v>Y</v>
      </c>
    </row>
    <row r="10731" spans="1:29" x14ac:dyDescent="0.25">
      <c r="A10731">
        <v>12450</v>
      </c>
      <c r="B10731" s="9">
        <v>43207</v>
      </c>
      <c r="C10731" s="50" t="str">
        <f t="shared" si="1336"/>
        <v>N</v>
      </c>
      <c r="D10731" s="52">
        <f>_xlfn.XLOOKUP(B10731,Cal_Date!B:B,Cal_Date!A:A,0)</f>
        <v>3</v>
      </c>
      <c r="E10731">
        <v>2018</v>
      </c>
      <c r="F10731" t="s">
        <v>122</v>
      </c>
      <c r="G10731" t="s">
        <v>129</v>
      </c>
      <c r="H10731" t="s">
        <v>48</v>
      </c>
      <c r="I10731" t="s">
        <v>18</v>
      </c>
      <c r="J10731" t="s">
        <v>10</v>
      </c>
      <c r="K10731" t="s">
        <v>43</v>
      </c>
      <c r="L10731">
        <v>1</v>
      </c>
      <c r="M10731">
        <v>1000</v>
      </c>
      <c r="O10731" t="s">
        <v>25</v>
      </c>
      <c r="R10731" t="s">
        <v>44</v>
      </c>
      <c r="S10731" s="49" t="str">
        <f t="shared" si="1337"/>
        <v>Card</v>
      </c>
      <c r="T10731" s="3">
        <v>0.03</v>
      </c>
      <c r="U10731" s="2">
        <v>7.5600000000000005</v>
      </c>
      <c r="V10731" s="2">
        <v>1.46</v>
      </c>
      <c r="W10731" s="54">
        <f>_xlfn.XLOOKUP(M10731,Market!A:A,Market!F:F,0)</f>
        <v>0.08</v>
      </c>
      <c r="X10731" s="55">
        <f t="shared" si="1338"/>
        <v>0.2268</v>
      </c>
      <c r="Y10731" s="55">
        <f t="shared" si="1339"/>
        <v>6.1000000000000005</v>
      </c>
      <c r="Z10731" s="54">
        <f t="shared" si="1340"/>
        <v>0.80687830687830686</v>
      </c>
      <c r="AA10731" s="49" t="str">
        <f t="shared" ca="1" si="1341"/>
        <v>Y</v>
      </c>
      <c r="AB10731" s="49">
        <f t="shared" ca="1" si="1342"/>
        <v>6</v>
      </c>
      <c r="AC10731" s="49" t="str">
        <f t="shared" ca="1" si="1343"/>
        <v>Y</v>
      </c>
    </row>
    <row r="10732" spans="1:29" x14ac:dyDescent="0.25">
      <c r="A10732">
        <v>12451</v>
      </c>
      <c r="B10732" s="9">
        <v>43207</v>
      </c>
      <c r="C10732" s="50" t="str">
        <f t="shared" si="1336"/>
        <v>N</v>
      </c>
      <c r="D10732" s="52">
        <f>_xlfn.XLOOKUP(B10732,Cal_Date!B:B,Cal_Date!A:A,0)</f>
        <v>3</v>
      </c>
      <c r="E10732">
        <v>2018</v>
      </c>
      <c r="F10732" t="s">
        <v>122</v>
      </c>
      <c r="G10732" t="s">
        <v>129</v>
      </c>
      <c r="H10732" t="s">
        <v>14</v>
      </c>
      <c r="I10732" t="s">
        <v>9</v>
      </c>
      <c r="J10732" t="s">
        <v>10</v>
      </c>
      <c r="K10732" t="s">
        <v>43</v>
      </c>
      <c r="L10732">
        <v>2</v>
      </c>
      <c r="M10732">
        <v>1000</v>
      </c>
      <c r="O10732" t="s">
        <v>25</v>
      </c>
      <c r="R10732" t="s">
        <v>45</v>
      </c>
      <c r="S10732" s="49" t="str">
        <f t="shared" si="1337"/>
        <v>Cash</v>
      </c>
      <c r="T10732" s="3">
        <v>0</v>
      </c>
      <c r="U10732" s="2">
        <v>10.8</v>
      </c>
      <c r="V10732" s="2">
        <v>2.56</v>
      </c>
      <c r="W10732" s="54">
        <f>_xlfn.XLOOKUP(M10732,Market!A:A,Market!F:F,0)</f>
        <v>0.08</v>
      </c>
      <c r="X10732" s="55">
        <f t="shared" si="1338"/>
        <v>0</v>
      </c>
      <c r="Y10732" s="55">
        <f t="shared" si="1339"/>
        <v>8.24</v>
      </c>
      <c r="Z10732" s="54">
        <f t="shared" si="1340"/>
        <v>0.76296296296296295</v>
      </c>
      <c r="AA10732" s="49" t="str">
        <f t="shared" ca="1" si="1341"/>
        <v>Y</v>
      </c>
      <c r="AB10732" s="49">
        <f t="shared" ca="1" si="1342"/>
        <v>6</v>
      </c>
      <c r="AC10732" s="49" t="str">
        <f t="shared" ca="1" si="1343"/>
        <v>Y</v>
      </c>
    </row>
    <row r="10733" spans="1:29" x14ac:dyDescent="0.25">
      <c r="A10733">
        <v>12452</v>
      </c>
      <c r="B10733" s="9">
        <v>43207</v>
      </c>
      <c r="C10733" s="50" t="str">
        <f t="shared" si="1336"/>
        <v>N</v>
      </c>
      <c r="D10733" s="52">
        <f>_xlfn.XLOOKUP(B10733,Cal_Date!B:B,Cal_Date!A:A,0)</f>
        <v>3</v>
      </c>
      <c r="E10733">
        <v>2018</v>
      </c>
      <c r="F10733" t="s">
        <v>122</v>
      </c>
      <c r="G10733" t="s">
        <v>129</v>
      </c>
      <c r="H10733" t="s">
        <v>11</v>
      </c>
      <c r="I10733" t="s">
        <v>11</v>
      </c>
      <c r="J10733" t="s">
        <v>15</v>
      </c>
      <c r="K10733" t="s">
        <v>42</v>
      </c>
      <c r="L10733">
        <v>1</v>
      </c>
      <c r="M10733">
        <v>1001</v>
      </c>
      <c r="O10733" t="s">
        <v>25</v>
      </c>
      <c r="R10733" t="s">
        <v>47</v>
      </c>
      <c r="S10733" s="49" t="str">
        <f t="shared" si="1337"/>
        <v>Card</v>
      </c>
      <c r="T10733" s="3">
        <v>3.5000000000000003E-2</v>
      </c>
      <c r="U10733" s="2">
        <v>2.6500000000000004</v>
      </c>
      <c r="V10733" s="2">
        <v>0.87</v>
      </c>
      <c r="W10733" s="54">
        <f>_xlfn.XLOOKUP(M10733,Market!A:A,Market!F:F,0)</f>
        <v>0.06</v>
      </c>
      <c r="X10733" s="55">
        <f t="shared" si="1338"/>
        <v>9.2750000000000027E-2</v>
      </c>
      <c r="Y10733" s="55">
        <f t="shared" si="1339"/>
        <v>1.7800000000000002</v>
      </c>
      <c r="Z10733" s="54">
        <f t="shared" si="1340"/>
        <v>0.67169811320754713</v>
      </c>
      <c r="AA10733" s="49" t="str">
        <f t="shared" ca="1" si="1341"/>
        <v>Y</v>
      </c>
      <c r="AB10733" s="49">
        <f t="shared" ca="1" si="1342"/>
        <v>6</v>
      </c>
      <c r="AC10733" s="49" t="str">
        <f t="shared" ca="1" si="1343"/>
        <v>Y</v>
      </c>
    </row>
    <row r="10734" spans="1:29" x14ac:dyDescent="0.25">
      <c r="A10734">
        <v>12453</v>
      </c>
      <c r="B10734" s="9">
        <v>43207</v>
      </c>
      <c r="C10734" s="50" t="str">
        <f t="shared" si="1336"/>
        <v>N</v>
      </c>
      <c r="D10734" s="52">
        <f>_xlfn.XLOOKUP(B10734,Cal_Date!B:B,Cal_Date!A:A,0)</f>
        <v>3</v>
      </c>
      <c r="E10734">
        <v>2018</v>
      </c>
      <c r="F10734" t="s">
        <v>122</v>
      </c>
      <c r="G10734" t="s">
        <v>129</v>
      </c>
      <c r="H10734" t="s">
        <v>48</v>
      </c>
      <c r="I10734" t="s">
        <v>18</v>
      </c>
      <c r="J10734" t="s">
        <v>10</v>
      </c>
      <c r="K10734" t="s">
        <v>43</v>
      </c>
      <c r="L10734">
        <v>2</v>
      </c>
      <c r="M10734">
        <v>1000</v>
      </c>
      <c r="O10734" t="s">
        <v>25</v>
      </c>
      <c r="R10734" t="s">
        <v>44</v>
      </c>
      <c r="S10734" s="49" t="str">
        <f t="shared" si="1337"/>
        <v>Card</v>
      </c>
      <c r="T10734" s="3">
        <v>0.03</v>
      </c>
      <c r="U10734" s="2">
        <v>15.120000000000001</v>
      </c>
      <c r="V10734" s="2">
        <v>2.92</v>
      </c>
      <c r="W10734" s="54">
        <f>_xlfn.XLOOKUP(M10734,Market!A:A,Market!F:F,0)</f>
        <v>0.08</v>
      </c>
      <c r="X10734" s="55">
        <f t="shared" si="1338"/>
        <v>0.4536</v>
      </c>
      <c r="Y10734" s="55">
        <f t="shared" si="1339"/>
        <v>12.200000000000001</v>
      </c>
      <c r="Z10734" s="54">
        <f t="shared" si="1340"/>
        <v>0.80687830687830686</v>
      </c>
      <c r="AA10734" s="49" t="str">
        <f t="shared" ca="1" si="1341"/>
        <v>Y</v>
      </c>
      <c r="AB10734" s="49">
        <f t="shared" ca="1" si="1342"/>
        <v>6</v>
      </c>
      <c r="AC10734" s="49" t="str">
        <f t="shared" ca="1" si="1343"/>
        <v>Y</v>
      </c>
    </row>
    <row r="10735" spans="1:29" x14ac:dyDescent="0.25">
      <c r="A10735">
        <v>12454</v>
      </c>
      <c r="B10735" s="9">
        <v>43207</v>
      </c>
      <c r="C10735" s="50" t="str">
        <f t="shared" si="1336"/>
        <v>N</v>
      </c>
      <c r="D10735" s="52">
        <f>_xlfn.XLOOKUP(B10735,Cal_Date!B:B,Cal_Date!A:A,0)</f>
        <v>3</v>
      </c>
      <c r="E10735">
        <v>2018</v>
      </c>
      <c r="F10735" t="s">
        <v>122</v>
      </c>
      <c r="G10735" t="s">
        <v>129</v>
      </c>
      <c r="H10735" t="s">
        <v>48</v>
      </c>
      <c r="I10735" t="s">
        <v>18</v>
      </c>
      <c r="J10735" t="s">
        <v>10</v>
      </c>
      <c r="K10735" t="s">
        <v>43</v>
      </c>
      <c r="L10735">
        <v>1</v>
      </c>
      <c r="M10735">
        <v>1000</v>
      </c>
      <c r="O10735" t="s">
        <v>25</v>
      </c>
      <c r="R10735" t="s">
        <v>45</v>
      </c>
      <c r="S10735" s="49" t="str">
        <f t="shared" si="1337"/>
        <v>Cash</v>
      </c>
      <c r="T10735" s="3">
        <v>0</v>
      </c>
      <c r="U10735" s="2">
        <v>7.5600000000000005</v>
      </c>
      <c r="V10735" s="2">
        <v>1.46</v>
      </c>
      <c r="W10735" s="54">
        <f>_xlfn.XLOOKUP(M10735,Market!A:A,Market!F:F,0)</f>
        <v>0.08</v>
      </c>
      <c r="X10735" s="55">
        <f t="shared" si="1338"/>
        <v>0</v>
      </c>
      <c r="Y10735" s="55">
        <f t="shared" si="1339"/>
        <v>6.1000000000000005</v>
      </c>
      <c r="Z10735" s="54">
        <f t="shared" si="1340"/>
        <v>0.80687830687830686</v>
      </c>
      <c r="AA10735" s="49" t="str">
        <f t="shared" ca="1" si="1341"/>
        <v>Y</v>
      </c>
      <c r="AB10735" s="49">
        <f t="shared" ca="1" si="1342"/>
        <v>6</v>
      </c>
      <c r="AC10735" s="49" t="str">
        <f t="shared" ca="1" si="1343"/>
        <v>Y</v>
      </c>
    </row>
    <row r="10736" spans="1:29" x14ac:dyDescent="0.25">
      <c r="A10736">
        <v>12455</v>
      </c>
      <c r="B10736" s="9">
        <v>43207</v>
      </c>
      <c r="C10736" s="50" t="str">
        <f t="shared" si="1336"/>
        <v>N</v>
      </c>
      <c r="D10736" s="52">
        <f>_xlfn.XLOOKUP(B10736,Cal_Date!B:B,Cal_Date!A:A,0)</f>
        <v>3</v>
      </c>
      <c r="E10736">
        <v>2018</v>
      </c>
      <c r="F10736" t="s">
        <v>122</v>
      </c>
      <c r="G10736" t="s">
        <v>129</v>
      </c>
      <c r="H10736" t="s">
        <v>14</v>
      </c>
      <c r="I10736" t="s">
        <v>9</v>
      </c>
      <c r="J10736" t="s">
        <v>10</v>
      </c>
      <c r="K10736" t="s">
        <v>43</v>
      </c>
      <c r="L10736">
        <v>1</v>
      </c>
      <c r="M10736">
        <v>1004</v>
      </c>
      <c r="O10736" t="s">
        <v>28</v>
      </c>
      <c r="R10736" t="s">
        <v>45</v>
      </c>
      <c r="S10736" s="49" t="str">
        <f t="shared" si="1337"/>
        <v>Cash</v>
      </c>
      <c r="T10736" s="3">
        <v>0</v>
      </c>
      <c r="U10736" s="2">
        <v>5.3000000000000007</v>
      </c>
      <c r="V10736" s="2">
        <v>1.28</v>
      </c>
      <c r="W10736" s="54">
        <f>_xlfn.XLOOKUP(M10736,Market!A:A,Market!F:F,0)</f>
        <v>0.06</v>
      </c>
      <c r="X10736" s="55">
        <f t="shared" si="1338"/>
        <v>0</v>
      </c>
      <c r="Y10736" s="55">
        <f t="shared" si="1339"/>
        <v>4.0200000000000005</v>
      </c>
      <c r="Z10736" s="54">
        <f t="shared" si="1340"/>
        <v>0.75849056603773579</v>
      </c>
      <c r="AA10736" s="49" t="str">
        <f t="shared" ca="1" si="1341"/>
        <v>Y</v>
      </c>
      <c r="AB10736" s="49">
        <f t="shared" ca="1" si="1342"/>
        <v>6</v>
      </c>
      <c r="AC10736" s="49" t="str">
        <f t="shared" ca="1" si="1343"/>
        <v>Y</v>
      </c>
    </row>
    <row r="10737" spans="1:29" x14ac:dyDescent="0.25">
      <c r="A10737">
        <v>12456</v>
      </c>
      <c r="B10737" s="9">
        <v>43207</v>
      </c>
      <c r="C10737" s="50" t="str">
        <f t="shared" si="1336"/>
        <v>N</v>
      </c>
      <c r="D10737" s="52">
        <f>_xlfn.XLOOKUP(B10737,Cal_Date!B:B,Cal_Date!A:A,0)</f>
        <v>3</v>
      </c>
      <c r="E10737">
        <v>2018</v>
      </c>
      <c r="F10737" t="s">
        <v>122</v>
      </c>
      <c r="G10737" t="s">
        <v>129</v>
      </c>
      <c r="H10737" t="s">
        <v>48</v>
      </c>
      <c r="I10737" t="s">
        <v>18</v>
      </c>
      <c r="J10737" t="s">
        <v>10</v>
      </c>
      <c r="K10737" t="s">
        <v>43</v>
      </c>
      <c r="L10737">
        <v>1</v>
      </c>
      <c r="M10737">
        <v>1005</v>
      </c>
      <c r="O10737" t="s">
        <v>25</v>
      </c>
      <c r="R10737" t="s">
        <v>44</v>
      </c>
      <c r="S10737" s="49" t="str">
        <f t="shared" si="1337"/>
        <v>Card</v>
      </c>
      <c r="T10737" s="3">
        <v>0.03</v>
      </c>
      <c r="U10737" s="2">
        <v>7.6229999999999993</v>
      </c>
      <c r="V10737" s="2">
        <v>1.46</v>
      </c>
      <c r="W10737" s="54">
        <f>_xlfn.XLOOKUP(M10737,Market!A:A,Market!F:F,0)</f>
        <v>8.8999999999999996E-2</v>
      </c>
      <c r="X10737" s="55">
        <f t="shared" si="1338"/>
        <v>0.22868999999999998</v>
      </c>
      <c r="Y10737" s="55">
        <f t="shared" si="1339"/>
        <v>6.1629999999999994</v>
      </c>
      <c r="Z10737" s="54">
        <f t="shared" si="1340"/>
        <v>0.80847435392889933</v>
      </c>
      <c r="AA10737" s="49" t="str">
        <f t="shared" ca="1" si="1341"/>
        <v>Y</v>
      </c>
      <c r="AB10737" s="49">
        <f t="shared" ca="1" si="1342"/>
        <v>6</v>
      </c>
      <c r="AC10737" s="49" t="str">
        <f t="shared" ca="1" si="1343"/>
        <v>Y</v>
      </c>
    </row>
    <row r="10738" spans="1:29" x14ac:dyDescent="0.25">
      <c r="A10738">
        <v>12457</v>
      </c>
      <c r="B10738" s="9">
        <v>43207</v>
      </c>
      <c r="C10738" s="50" t="str">
        <f t="shared" si="1336"/>
        <v>N</v>
      </c>
      <c r="D10738" s="52">
        <f>_xlfn.XLOOKUP(B10738,Cal_Date!B:B,Cal_Date!A:A,0)</f>
        <v>3</v>
      </c>
      <c r="E10738">
        <v>2018</v>
      </c>
      <c r="F10738" t="s">
        <v>122</v>
      </c>
      <c r="G10738" t="s">
        <v>129</v>
      </c>
      <c r="H10738" t="s">
        <v>11</v>
      </c>
      <c r="I10738" t="s">
        <v>11</v>
      </c>
      <c r="J10738" t="s">
        <v>15</v>
      </c>
      <c r="K10738" t="s">
        <v>42</v>
      </c>
      <c r="L10738">
        <v>1</v>
      </c>
      <c r="M10738">
        <v>1000</v>
      </c>
      <c r="O10738" t="s">
        <v>25</v>
      </c>
      <c r="R10738" t="s">
        <v>44</v>
      </c>
      <c r="S10738" s="49" t="str">
        <f t="shared" si="1337"/>
        <v>Card</v>
      </c>
      <c r="T10738" s="3">
        <v>0.03</v>
      </c>
      <c r="U10738" s="2">
        <v>2.7</v>
      </c>
      <c r="V10738" s="2">
        <v>0.87</v>
      </c>
      <c r="W10738" s="54">
        <f>_xlfn.XLOOKUP(M10738,Market!A:A,Market!F:F,0)</f>
        <v>0.08</v>
      </c>
      <c r="X10738" s="55">
        <f t="shared" si="1338"/>
        <v>8.1000000000000003E-2</v>
      </c>
      <c r="Y10738" s="55">
        <f t="shared" si="1339"/>
        <v>1.83</v>
      </c>
      <c r="Z10738" s="54">
        <f t="shared" si="1340"/>
        <v>0.67777777777777781</v>
      </c>
      <c r="AA10738" s="49" t="str">
        <f t="shared" ca="1" si="1341"/>
        <v>Y</v>
      </c>
      <c r="AB10738" s="49">
        <f t="shared" ca="1" si="1342"/>
        <v>6</v>
      </c>
      <c r="AC10738" s="49" t="str">
        <f t="shared" ca="1" si="1343"/>
        <v>Y</v>
      </c>
    </row>
    <row r="10739" spans="1:29" x14ac:dyDescent="0.25">
      <c r="A10739">
        <v>12458</v>
      </c>
      <c r="B10739" s="9">
        <v>43207</v>
      </c>
      <c r="C10739" s="50" t="str">
        <f t="shared" si="1336"/>
        <v>N</v>
      </c>
      <c r="D10739" s="52">
        <f>_xlfn.XLOOKUP(B10739,Cal_Date!B:B,Cal_Date!A:A,0)</f>
        <v>3</v>
      </c>
      <c r="E10739">
        <v>2018</v>
      </c>
      <c r="F10739" t="s">
        <v>122</v>
      </c>
      <c r="G10739" t="s">
        <v>129</v>
      </c>
      <c r="H10739" t="s">
        <v>14</v>
      </c>
      <c r="I10739" t="s">
        <v>9</v>
      </c>
      <c r="J10739" t="s">
        <v>10</v>
      </c>
      <c r="K10739" t="s">
        <v>43</v>
      </c>
      <c r="L10739">
        <v>2</v>
      </c>
      <c r="M10739">
        <v>1006</v>
      </c>
      <c r="O10739" t="s">
        <v>28</v>
      </c>
      <c r="R10739" t="s">
        <v>45</v>
      </c>
      <c r="S10739" s="49" t="str">
        <f t="shared" si="1337"/>
        <v>Cash</v>
      </c>
      <c r="T10739" s="3">
        <v>0</v>
      </c>
      <c r="U10739" s="2">
        <v>10.89</v>
      </c>
      <c r="V10739" s="2">
        <v>2.56</v>
      </c>
      <c r="W10739" s="54">
        <f>_xlfn.XLOOKUP(M10739,Market!A:A,Market!F:F,0)</f>
        <v>8.8999999999999996E-2</v>
      </c>
      <c r="X10739" s="55">
        <f t="shared" si="1338"/>
        <v>0</v>
      </c>
      <c r="Y10739" s="55">
        <f t="shared" si="1339"/>
        <v>8.33</v>
      </c>
      <c r="Z10739" s="54">
        <f t="shared" si="1340"/>
        <v>0.76492194674012848</v>
      </c>
      <c r="AA10739" s="49" t="str">
        <f t="shared" ca="1" si="1341"/>
        <v>Y</v>
      </c>
      <c r="AB10739" s="49">
        <f t="shared" ca="1" si="1342"/>
        <v>6</v>
      </c>
      <c r="AC10739" s="49" t="str">
        <f t="shared" ca="1" si="1343"/>
        <v>Y</v>
      </c>
    </row>
    <row r="10740" spans="1:29" x14ac:dyDescent="0.25">
      <c r="A10740">
        <v>12459</v>
      </c>
      <c r="B10740" s="9">
        <v>43207</v>
      </c>
      <c r="C10740" s="50" t="str">
        <f t="shared" si="1336"/>
        <v>N</v>
      </c>
      <c r="D10740" s="52">
        <f>_xlfn.XLOOKUP(B10740,Cal_Date!B:B,Cal_Date!A:A,0)</f>
        <v>3</v>
      </c>
      <c r="E10740">
        <v>2018</v>
      </c>
      <c r="F10740" t="s">
        <v>122</v>
      </c>
      <c r="G10740" t="s">
        <v>129</v>
      </c>
      <c r="H10740" t="s">
        <v>14</v>
      </c>
      <c r="I10740" t="s">
        <v>9</v>
      </c>
      <c r="J10740" t="s">
        <v>10</v>
      </c>
      <c r="K10740" t="s">
        <v>43</v>
      </c>
      <c r="L10740">
        <v>1</v>
      </c>
      <c r="M10740">
        <v>1000</v>
      </c>
      <c r="O10740" t="s">
        <v>25</v>
      </c>
      <c r="R10740" t="s">
        <v>44</v>
      </c>
      <c r="S10740" s="49" t="str">
        <f t="shared" si="1337"/>
        <v>Card</v>
      </c>
      <c r="T10740" s="3">
        <v>0.03</v>
      </c>
      <c r="U10740" s="2">
        <v>5.4</v>
      </c>
      <c r="V10740" s="2">
        <v>1.28</v>
      </c>
      <c r="W10740" s="54">
        <f>_xlfn.XLOOKUP(M10740,Market!A:A,Market!F:F,0)</f>
        <v>0.08</v>
      </c>
      <c r="X10740" s="55">
        <f t="shared" si="1338"/>
        <v>0.16200000000000001</v>
      </c>
      <c r="Y10740" s="55">
        <f t="shared" si="1339"/>
        <v>4.12</v>
      </c>
      <c r="Z10740" s="54">
        <f t="shared" si="1340"/>
        <v>0.76296296296296295</v>
      </c>
      <c r="AA10740" s="49" t="str">
        <f t="shared" ca="1" si="1341"/>
        <v>Y</v>
      </c>
      <c r="AB10740" s="49">
        <f t="shared" ca="1" si="1342"/>
        <v>6</v>
      </c>
      <c r="AC10740" s="49" t="str">
        <f t="shared" ca="1" si="1343"/>
        <v>Y</v>
      </c>
    </row>
    <row r="10741" spans="1:29" x14ac:dyDescent="0.25">
      <c r="A10741">
        <v>12460</v>
      </c>
      <c r="B10741" s="9">
        <v>43207</v>
      </c>
      <c r="C10741" s="50" t="str">
        <f t="shared" si="1336"/>
        <v>N</v>
      </c>
      <c r="D10741" s="52">
        <f>_xlfn.XLOOKUP(B10741,Cal_Date!B:B,Cal_Date!A:A,0)</f>
        <v>3</v>
      </c>
      <c r="E10741">
        <v>2018</v>
      </c>
      <c r="F10741" t="s">
        <v>122</v>
      </c>
      <c r="G10741" t="s">
        <v>129</v>
      </c>
      <c r="H10741" t="s">
        <v>11</v>
      </c>
      <c r="I10741" t="s">
        <v>11</v>
      </c>
      <c r="J10741" t="s">
        <v>15</v>
      </c>
      <c r="K10741" t="s">
        <v>42</v>
      </c>
      <c r="L10741">
        <v>1</v>
      </c>
      <c r="M10741">
        <v>1001</v>
      </c>
      <c r="O10741" t="s">
        <v>25</v>
      </c>
      <c r="R10741" t="s">
        <v>47</v>
      </c>
      <c r="S10741" s="49" t="str">
        <f t="shared" si="1337"/>
        <v>Card</v>
      </c>
      <c r="T10741" s="3">
        <v>3.5000000000000003E-2</v>
      </c>
      <c r="U10741" s="2">
        <v>2.6500000000000004</v>
      </c>
      <c r="V10741" s="2">
        <v>0.87</v>
      </c>
      <c r="W10741" s="54">
        <f>_xlfn.XLOOKUP(M10741,Market!A:A,Market!F:F,0)</f>
        <v>0.06</v>
      </c>
      <c r="X10741" s="55">
        <f t="shared" si="1338"/>
        <v>9.2750000000000027E-2</v>
      </c>
      <c r="Y10741" s="55">
        <f t="shared" si="1339"/>
        <v>1.7800000000000002</v>
      </c>
      <c r="Z10741" s="54">
        <f t="shared" si="1340"/>
        <v>0.67169811320754713</v>
      </c>
      <c r="AA10741" s="49" t="str">
        <f t="shared" ca="1" si="1341"/>
        <v>Y</v>
      </c>
      <c r="AB10741" s="49">
        <f t="shared" ca="1" si="1342"/>
        <v>6</v>
      </c>
      <c r="AC10741" s="49" t="str">
        <f t="shared" ca="1" si="1343"/>
        <v>Y</v>
      </c>
    </row>
    <row r="10742" spans="1:29" x14ac:dyDescent="0.25">
      <c r="A10742">
        <v>12461</v>
      </c>
      <c r="B10742" s="9">
        <v>43207</v>
      </c>
      <c r="C10742" s="50" t="str">
        <f t="shared" si="1336"/>
        <v>N</v>
      </c>
      <c r="D10742" s="52">
        <f>_xlfn.XLOOKUP(B10742,Cal_Date!B:B,Cal_Date!A:A,0)</f>
        <v>3</v>
      </c>
      <c r="E10742">
        <v>2018</v>
      </c>
      <c r="F10742" t="s">
        <v>122</v>
      </c>
      <c r="G10742" t="s">
        <v>129</v>
      </c>
      <c r="H10742" t="s">
        <v>11</v>
      </c>
      <c r="I10742" t="s">
        <v>11</v>
      </c>
      <c r="J10742" t="s">
        <v>15</v>
      </c>
      <c r="K10742" t="s">
        <v>42</v>
      </c>
      <c r="L10742">
        <v>1</v>
      </c>
      <c r="M10742">
        <v>1008</v>
      </c>
      <c r="O10742" t="s">
        <v>28</v>
      </c>
      <c r="R10742" t="s">
        <v>47</v>
      </c>
      <c r="S10742" s="49" t="str">
        <f t="shared" si="1337"/>
        <v>Card</v>
      </c>
      <c r="T10742" s="3">
        <v>3.5000000000000003E-2</v>
      </c>
      <c r="U10742" s="2">
        <v>2.7225000000000001</v>
      </c>
      <c r="V10742" s="2">
        <v>0.87</v>
      </c>
      <c r="W10742" s="54">
        <f>_xlfn.XLOOKUP(M10742,Market!A:A,Market!F:F,0)</f>
        <v>8.8999999999999996E-2</v>
      </c>
      <c r="X10742" s="55">
        <f t="shared" si="1338"/>
        <v>9.5287500000000011E-2</v>
      </c>
      <c r="Y10742" s="55">
        <f t="shared" si="1339"/>
        <v>1.8525</v>
      </c>
      <c r="Z10742" s="54">
        <f t="shared" si="1340"/>
        <v>0.68044077134986225</v>
      </c>
      <c r="AA10742" s="49" t="str">
        <f t="shared" ca="1" si="1341"/>
        <v>Y</v>
      </c>
      <c r="AB10742" s="49">
        <f t="shared" ca="1" si="1342"/>
        <v>6</v>
      </c>
      <c r="AC10742" s="49" t="str">
        <f t="shared" ca="1" si="1343"/>
        <v>Y</v>
      </c>
    </row>
    <row r="10743" spans="1:29" x14ac:dyDescent="0.25">
      <c r="A10743">
        <v>12462</v>
      </c>
      <c r="B10743" s="9">
        <v>43207</v>
      </c>
      <c r="C10743" s="50" t="str">
        <f t="shared" si="1336"/>
        <v>N</v>
      </c>
      <c r="D10743" s="52">
        <f>_xlfn.XLOOKUP(B10743,Cal_Date!B:B,Cal_Date!A:A,0)</f>
        <v>3</v>
      </c>
      <c r="E10743">
        <v>2018</v>
      </c>
      <c r="F10743" t="s">
        <v>122</v>
      </c>
      <c r="G10743" t="s">
        <v>129</v>
      </c>
      <c r="H10743" t="s">
        <v>11</v>
      </c>
      <c r="I10743" t="s">
        <v>11</v>
      </c>
      <c r="J10743" t="s">
        <v>15</v>
      </c>
      <c r="K10743" t="s">
        <v>42</v>
      </c>
      <c r="L10743">
        <v>1</v>
      </c>
      <c r="M10743">
        <v>1009</v>
      </c>
      <c r="O10743" t="s">
        <v>28</v>
      </c>
      <c r="R10743" t="s">
        <v>47</v>
      </c>
      <c r="S10743" s="49" t="str">
        <f t="shared" si="1337"/>
        <v>Card</v>
      </c>
      <c r="T10743" s="3">
        <v>3.5000000000000003E-2</v>
      </c>
      <c r="U10743" s="2">
        <v>2.7225000000000001</v>
      </c>
      <c r="V10743" s="2">
        <v>0.87</v>
      </c>
      <c r="W10743" s="54">
        <f>_xlfn.XLOOKUP(M10743,Market!A:A,Market!F:F,0)</f>
        <v>8.8999999999999996E-2</v>
      </c>
      <c r="X10743" s="55">
        <f t="shared" si="1338"/>
        <v>9.5287500000000011E-2</v>
      </c>
      <c r="Y10743" s="55">
        <f t="shared" si="1339"/>
        <v>1.8525</v>
      </c>
      <c r="Z10743" s="54">
        <f t="shared" si="1340"/>
        <v>0.68044077134986225</v>
      </c>
      <c r="AA10743" s="49" t="str">
        <f t="shared" ca="1" si="1341"/>
        <v>Y</v>
      </c>
      <c r="AB10743" s="49">
        <f t="shared" ca="1" si="1342"/>
        <v>6</v>
      </c>
      <c r="AC10743" s="49" t="str">
        <f t="shared" ca="1" si="1343"/>
        <v>Y</v>
      </c>
    </row>
    <row r="10744" spans="1:29" x14ac:dyDescent="0.25">
      <c r="A10744">
        <v>12463</v>
      </c>
      <c r="B10744" s="9">
        <v>43207</v>
      </c>
      <c r="C10744" s="50" t="str">
        <f t="shared" si="1336"/>
        <v>N</v>
      </c>
      <c r="D10744" s="52">
        <f>_xlfn.XLOOKUP(B10744,Cal_Date!B:B,Cal_Date!A:A,0)</f>
        <v>3</v>
      </c>
      <c r="E10744">
        <v>2018</v>
      </c>
      <c r="F10744" t="s">
        <v>122</v>
      </c>
      <c r="G10744" t="s">
        <v>129</v>
      </c>
      <c r="H10744" t="s">
        <v>48</v>
      </c>
      <c r="I10744" t="s">
        <v>18</v>
      </c>
      <c r="J10744" t="s">
        <v>10</v>
      </c>
      <c r="K10744" t="s">
        <v>43</v>
      </c>
      <c r="L10744">
        <v>1</v>
      </c>
      <c r="M10744">
        <v>1001</v>
      </c>
      <c r="O10744" t="s">
        <v>25</v>
      </c>
      <c r="R10744" t="s">
        <v>45</v>
      </c>
      <c r="S10744" s="49" t="str">
        <f t="shared" si="1337"/>
        <v>Cash</v>
      </c>
      <c r="T10744" s="3">
        <v>0</v>
      </c>
      <c r="U10744" s="2">
        <v>7.42</v>
      </c>
      <c r="V10744" s="2">
        <v>1.46</v>
      </c>
      <c r="W10744" s="54">
        <f>_xlfn.XLOOKUP(M10744,Market!A:A,Market!F:F,0)</f>
        <v>0.06</v>
      </c>
      <c r="X10744" s="55">
        <f t="shared" si="1338"/>
        <v>0</v>
      </c>
      <c r="Y10744" s="55">
        <f t="shared" si="1339"/>
        <v>5.96</v>
      </c>
      <c r="Z10744" s="54">
        <f t="shared" si="1340"/>
        <v>0.80323450134770891</v>
      </c>
      <c r="AA10744" s="49" t="str">
        <f t="shared" ca="1" si="1341"/>
        <v>Y</v>
      </c>
      <c r="AB10744" s="49">
        <f t="shared" ca="1" si="1342"/>
        <v>6</v>
      </c>
      <c r="AC10744" s="49" t="str">
        <f t="shared" ca="1" si="1343"/>
        <v>Y</v>
      </c>
    </row>
    <row r="10745" spans="1:29" x14ac:dyDescent="0.25">
      <c r="A10745">
        <v>12464</v>
      </c>
      <c r="B10745" s="9">
        <v>43207</v>
      </c>
      <c r="C10745" s="50" t="str">
        <f t="shared" si="1336"/>
        <v>N</v>
      </c>
      <c r="D10745" s="52">
        <f>_xlfn.XLOOKUP(B10745,Cal_Date!B:B,Cal_Date!A:A,0)</f>
        <v>3</v>
      </c>
      <c r="E10745">
        <v>2018</v>
      </c>
      <c r="F10745" t="s">
        <v>122</v>
      </c>
      <c r="G10745" t="s">
        <v>129</v>
      </c>
      <c r="H10745" t="s">
        <v>14</v>
      </c>
      <c r="I10745" t="s">
        <v>9</v>
      </c>
      <c r="J10745" t="s">
        <v>10</v>
      </c>
      <c r="K10745" t="s">
        <v>43</v>
      </c>
      <c r="L10745">
        <v>2</v>
      </c>
      <c r="M10745">
        <v>1001</v>
      </c>
      <c r="O10745" t="s">
        <v>25</v>
      </c>
      <c r="R10745" t="s">
        <v>45</v>
      </c>
      <c r="S10745" s="49" t="str">
        <f t="shared" si="1337"/>
        <v>Cash</v>
      </c>
      <c r="T10745" s="3">
        <v>0</v>
      </c>
      <c r="U10745" s="2">
        <v>10.600000000000001</v>
      </c>
      <c r="V10745" s="2">
        <v>2.56</v>
      </c>
      <c r="W10745" s="54">
        <f>_xlfn.XLOOKUP(M10745,Market!A:A,Market!F:F,0)</f>
        <v>0.06</v>
      </c>
      <c r="X10745" s="55">
        <f t="shared" si="1338"/>
        <v>0</v>
      </c>
      <c r="Y10745" s="55">
        <f t="shared" si="1339"/>
        <v>8.0400000000000009</v>
      </c>
      <c r="Z10745" s="54">
        <f t="shared" si="1340"/>
        <v>0.75849056603773579</v>
      </c>
      <c r="AA10745" s="49" t="str">
        <f t="shared" ca="1" si="1341"/>
        <v>Y</v>
      </c>
      <c r="AB10745" s="49">
        <f t="shared" ca="1" si="1342"/>
        <v>6</v>
      </c>
      <c r="AC10745" s="49" t="str">
        <f t="shared" ca="1" si="1343"/>
        <v>Y</v>
      </c>
    </row>
    <row r="10746" spans="1:29" x14ac:dyDescent="0.25">
      <c r="A10746">
        <v>12465</v>
      </c>
      <c r="B10746" s="9">
        <v>43207</v>
      </c>
      <c r="C10746" s="50" t="str">
        <f t="shared" si="1336"/>
        <v>N</v>
      </c>
      <c r="D10746" s="52">
        <f>_xlfn.XLOOKUP(B10746,Cal_Date!B:B,Cal_Date!A:A,0)</f>
        <v>3</v>
      </c>
      <c r="E10746">
        <v>2018</v>
      </c>
      <c r="F10746" t="s">
        <v>122</v>
      </c>
      <c r="G10746" t="s">
        <v>129</v>
      </c>
      <c r="H10746" t="s">
        <v>48</v>
      </c>
      <c r="I10746" t="s">
        <v>18</v>
      </c>
      <c r="J10746" t="s">
        <v>10</v>
      </c>
      <c r="K10746" t="s">
        <v>43</v>
      </c>
      <c r="L10746">
        <v>2</v>
      </c>
      <c r="M10746">
        <v>1001</v>
      </c>
      <c r="O10746" t="s">
        <v>25</v>
      </c>
      <c r="R10746" t="s">
        <v>44</v>
      </c>
      <c r="S10746" s="49" t="str">
        <f t="shared" si="1337"/>
        <v>Card</v>
      </c>
      <c r="T10746" s="3">
        <v>0.03</v>
      </c>
      <c r="U10746" s="2">
        <v>14.84</v>
      </c>
      <c r="V10746" s="2">
        <v>2.92</v>
      </c>
      <c r="W10746" s="54">
        <f>_xlfn.XLOOKUP(M10746,Market!A:A,Market!F:F,0)</f>
        <v>0.06</v>
      </c>
      <c r="X10746" s="55">
        <f t="shared" si="1338"/>
        <v>0.44519999999999998</v>
      </c>
      <c r="Y10746" s="55">
        <f t="shared" si="1339"/>
        <v>11.92</v>
      </c>
      <c r="Z10746" s="54">
        <f t="shared" si="1340"/>
        <v>0.80323450134770891</v>
      </c>
      <c r="AA10746" s="49" t="str">
        <f t="shared" ca="1" si="1341"/>
        <v>Y</v>
      </c>
      <c r="AB10746" s="49">
        <f t="shared" ca="1" si="1342"/>
        <v>6</v>
      </c>
      <c r="AC10746" s="49" t="str">
        <f t="shared" ca="1" si="1343"/>
        <v>Y</v>
      </c>
    </row>
    <row r="10747" spans="1:29" x14ac:dyDescent="0.25">
      <c r="A10747">
        <v>12466</v>
      </c>
      <c r="B10747" s="9">
        <v>43207</v>
      </c>
      <c r="C10747" s="50" t="str">
        <f t="shared" si="1336"/>
        <v>N</v>
      </c>
      <c r="D10747" s="52">
        <f>_xlfn.XLOOKUP(B10747,Cal_Date!B:B,Cal_Date!A:A,0)</f>
        <v>3</v>
      </c>
      <c r="E10747">
        <v>2018</v>
      </c>
      <c r="F10747" t="s">
        <v>122</v>
      </c>
      <c r="G10747" t="s">
        <v>129</v>
      </c>
      <c r="H10747" t="s">
        <v>48</v>
      </c>
      <c r="I10747" t="s">
        <v>18</v>
      </c>
      <c r="J10747" t="s">
        <v>10</v>
      </c>
      <c r="K10747" t="s">
        <v>43</v>
      </c>
      <c r="L10747">
        <v>1</v>
      </c>
      <c r="M10747">
        <v>1002</v>
      </c>
      <c r="O10747" t="s">
        <v>28</v>
      </c>
      <c r="R10747" t="s">
        <v>44</v>
      </c>
      <c r="S10747" s="49" t="str">
        <f t="shared" si="1337"/>
        <v>Card</v>
      </c>
      <c r="T10747" s="3">
        <v>0.03</v>
      </c>
      <c r="U10747" s="2">
        <v>7.42</v>
      </c>
      <c r="V10747" s="2">
        <v>1.46</v>
      </c>
      <c r="W10747" s="54">
        <f>_xlfn.XLOOKUP(M10747,Market!A:A,Market!F:F,0)</f>
        <v>0.06</v>
      </c>
      <c r="X10747" s="55">
        <f t="shared" si="1338"/>
        <v>0.22259999999999999</v>
      </c>
      <c r="Y10747" s="55">
        <f t="shared" si="1339"/>
        <v>5.96</v>
      </c>
      <c r="Z10747" s="54">
        <f t="shared" si="1340"/>
        <v>0.80323450134770891</v>
      </c>
      <c r="AA10747" s="49" t="str">
        <f t="shared" ca="1" si="1341"/>
        <v>Y</v>
      </c>
      <c r="AB10747" s="49">
        <f t="shared" ca="1" si="1342"/>
        <v>6</v>
      </c>
      <c r="AC10747" s="49" t="str">
        <f t="shared" ca="1" si="1343"/>
        <v>Y</v>
      </c>
    </row>
    <row r="10748" spans="1:29" x14ac:dyDescent="0.25">
      <c r="A10748">
        <v>12467</v>
      </c>
      <c r="B10748" s="9">
        <v>43207</v>
      </c>
      <c r="C10748" s="50" t="str">
        <f t="shared" si="1336"/>
        <v>N</v>
      </c>
      <c r="D10748" s="52">
        <f>_xlfn.XLOOKUP(B10748,Cal_Date!B:B,Cal_Date!A:A,0)</f>
        <v>3</v>
      </c>
      <c r="E10748">
        <v>2018</v>
      </c>
      <c r="F10748" t="s">
        <v>122</v>
      </c>
      <c r="G10748" t="s">
        <v>129</v>
      </c>
      <c r="H10748" t="s">
        <v>14</v>
      </c>
      <c r="I10748" t="s">
        <v>9</v>
      </c>
      <c r="J10748" t="s">
        <v>10</v>
      </c>
      <c r="K10748" t="s">
        <v>43</v>
      </c>
      <c r="L10748">
        <v>1</v>
      </c>
      <c r="M10748">
        <v>1003</v>
      </c>
      <c r="O10748" t="s">
        <v>25</v>
      </c>
      <c r="R10748" t="s">
        <v>45</v>
      </c>
      <c r="S10748" s="49" t="str">
        <f t="shared" si="1337"/>
        <v>Cash</v>
      </c>
      <c r="T10748" s="3">
        <v>0</v>
      </c>
      <c r="U10748" s="2">
        <v>5.3000000000000007</v>
      </c>
      <c r="V10748" s="2">
        <v>1.28</v>
      </c>
      <c r="W10748" s="54">
        <f>_xlfn.XLOOKUP(M10748,Market!A:A,Market!F:F,0)</f>
        <v>0.06</v>
      </c>
      <c r="X10748" s="55">
        <f t="shared" si="1338"/>
        <v>0</v>
      </c>
      <c r="Y10748" s="55">
        <f t="shared" si="1339"/>
        <v>4.0200000000000005</v>
      </c>
      <c r="Z10748" s="54">
        <f t="shared" si="1340"/>
        <v>0.75849056603773579</v>
      </c>
      <c r="AA10748" s="49" t="str">
        <f t="shared" ca="1" si="1341"/>
        <v>Y</v>
      </c>
      <c r="AB10748" s="49">
        <f t="shared" ca="1" si="1342"/>
        <v>6</v>
      </c>
      <c r="AC10748" s="49" t="str">
        <f t="shared" ca="1" si="1343"/>
        <v>Y</v>
      </c>
    </row>
    <row r="10749" spans="1:29" x14ac:dyDescent="0.25">
      <c r="A10749">
        <v>12468</v>
      </c>
      <c r="B10749" s="9">
        <v>43207</v>
      </c>
      <c r="C10749" s="50" t="str">
        <f t="shared" si="1336"/>
        <v>N</v>
      </c>
      <c r="D10749" s="52">
        <f>_xlfn.XLOOKUP(B10749,Cal_Date!B:B,Cal_Date!A:A,0)</f>
        <v>3</v>
      </c>
      <c r="E10749">
        <v>2018</v>
      </c>
      <c r="F10749" t="s">
        <v>122</v>
      </c>
      <c r="G10749" t="s">
        <v>129</v>
      </c>
      <c r="H10749" t="s">
        <v>11</v>
      </c>
      <c r="I10749" t="s">
        <v>11</v>
      </c>
      <c r="J10749" t="s">
        <v>15</v>
      </c>
      <c r="K10749" t="s">
        <v>42</v>
      </c>
      <c r="L10749">
        <v>1</v>
      </c>
      <c r="M10749">
        <v>1003</v>
      </c>
      <c r="O10749" t="s">
        <v>25</v>
      </c>
      <c r="R10749" t="s">
        <v>45</v>
      </c>
      <c r="S10749" s="49" t="str">
        <f t="shared" si="1337"/>
        <v>Cash</v>
      </c>
      <c r="T10749" s="3">
        <v>0</v>
      </c>
      <c r="U10749" s="2">
        <v>2.6500000000000004</v>
      </c>
      <c r="V10749" s="2">
        <v>0.87</v>
      </c>
      <c r="W10749" s="54">
        <f>_xlfn.XLOOKUP(M10749,Market!A:A,Market!F:F,0)</f>
        <v>0.06</v>
      </c>
      <c r="X10749" s="55">
        <f t="shared" si="1338"/>
        <v>0</v>
      </c>
      <c r="Y10749" s="55">
        <f t="shared" si="1339"/>
        <v>1.7800000000000002</v>
      </c>
      <c r="Z10749" s="54">
        <f t="shared" si="1340"/>
        <v>0.67169811320754713</v>
      </c>
      <c r="AA10749" s="49" t="str">
        <f t="shared" ca="1" si="1341"/>
        <v>Y</v>
      </c>
      <c r="AB10749" s="49">
        <f t="shared" ca="1" si="1342"/>
        <v>6</v>
      </c>
      <c r="AC10749" s="49" t="str">
        <f t="shared" ca="1" si="1343"/>
        <v>Y</v>
      </c>
    </row>
    <row r="10750" spans="1:29" x14ac:dyDescent="0.25">
      <c r="A10750">
        <v>12469</v>
      </c>
      <c r="B10750" s="9">
        <v>43207</v>
      </c>
      <c r="C10750" s="50" t="str">
        <f t="shared" si="1336"/>
        <v>N</v>
      </c>
      <c r="D10750" s="52">
        <f>_xlfn.XLOOKUP(B10750,Cal_Date!B:B,Cal_Date!A:A,0)</f>
        <v>3</v>
      </c>
      <c r="E10750">
        <v>2018</v>
      </c>
      <c r="F10750" t="s">
        <v>122</v>
      </c>
      <c r="G10750" t="s">
        <v>129</v>
      </c>
      <c r="H10750" t="s">
        <v>11</v>
      </c>
      <c r="I10750" t="s">
        <v>11</v>
      </c>
      <c r="J10750" t="s">
        <v>15</v>
      </c>
      <c r="K10750" t="s">
        <v>42</v>
      </c>
      <c r="L10750">
        <v>2</v>
      </c>
      <c r="M10750">
        <v>1003</v>
      </c>
      <c r="O10750" t="s">
        <v>25</v>
      </c>
      <c r="R10750" t="s">
        <v>44</v>
      </c>
      <c r="S10750" s="49" t="str">
        <f t="shared" si="1337"/>
        <v>Card</v>
      </c>
      <c r="T10750" s="3">
        <v>0.03</v>
      </c>
      <c r="U10750" s="2">
        <v>5.3000000000000007</v>
      </c>
      <c r="V10750" s="2">
        <v>1.74</v>
      </c>
      <c r="W10750" s="54">
        <f>_xlfn.XLOOKUP(M10750,Market!A:A,Market!F:F,0)</f>
        <v>0.06</v>
      </c>
      <c r="X10750" s="55">
        <f t="shared" si="1338"/>
        <v>0.159</v>
      </c>
      <c r="Y10750" s="55">
        <f t="shared" si="1339"/>
        <v>3.5600000000000005</v>
      </c>
      <c r="Z10750" s="54">
        <f t="shared" si="1340"/>
        <v>0.67169811320754713</v>
      </c>
      <c r="AA10750" s="49" t="str">
        <f t="shared" ca="1" si="1341"/>
        <v>Y</v>
      </c>
      <c r="AB10750" s="49">
        <f t="shared" ca="1" si="1342"/>
        <v>6</v>
      </c>
      <c r="AC10750" s="49" t="str">
        <f t="shared" ca="1" si="1343"/>
        <v>Y</v>
      </c>
    </row>
    <row r="10751" spans="1:29" x14ac:dyDescent="0.25">
      <c r="A10751">
        <v>12470</v>
      </c>
      <c r="B10751" s="9">
        <v>43207</v>
      </c>
      <c r="C10751" s="50" t="str">
        <f t="shared" si="1336"/>
        <v>N</v>
      </c>
      <c r="D10751" s="52">
        <f>_xlfn.XLOOKUP(B10751,Cal_Date!B:B,Cal_Date!A:A,0)</f>
        <v>3</v>
      </c>
      <c r="E10751">
        <v>2018</v>
      </c>
      <c r="F10751" t="s">
        <v>122</v>
      </c>
      <c r="G10751" t="s">
        <v>129</v>
      </c>
      <c r="H10751" t="s">
        <v>48</v>
      </c>
      <c r="I10751" t="s">
        <v>18</v>
      </c>
      <c r="J10751" t="s">
        <v>10</v>
      </c>
      <c r="K10751" t="s">
        <v>43</v>
      </c>
      <c r="L10751">
        <v>1</v>
      </c>
      <c r="M10751">
        <v>1004</v>
      </c>
      <c r="O10751" t="s">
        <v>28</v>
      </c>
      <c r="R10751" t="s">
        <v>44</v>
      </c>
      <c r="S10751" s="49" t="str">
        <f t="shared" si="1337"/>
        <v>Card</v>
      </c>
      <c r="T10751" s="3">
        <v>0.03</v>
      </c>
      <c r="U10751" s="2">
        <v>7.42</v>
      </c>
      <c r="V10751" s="2">
        <v>1.46</v>
      </c>
      <c r="W10751" s="54">
        <f>_xlfn.XLOOKUP(M10751,Market!A:A,Market!F:F,0)</f>
        <v>0.06</v>
      </c>
      <c r="X10751" s="55">
        <f t="shared" si="1338"/>
        <v>0.22259999999999999</v>
      </c>
      <c r="Y10751" s="55">
        <f t="shared" si="1339"/>
        <v>5.96</v>
      </c>
      <c r="Z10751" s="54">
        <f t="shared" si="1340"/>
        <v>0.80323450134770891</v>
      </c>
      <c r="AA10751" s="49" t="str">
        <f t="shared" ca="1" si="1341"/>
        <v>Y</v>
      </c>
      <c r="AB10751" s="49">
        <f t="shared" ca="1" si="1342"/>
        <v>6</v>
      </c>
      <c r="AC10751" s="49" t="str">
        <f t="shared" ca="1" si="1343"/>
        <v>Y</v>
      </c>
    </row>
    <row r="10752" spans="1:29" x14ac:dyDescent="0.25">
      <c r="A10752">
        <v>12471</v>
      </c>
      <c r="B10752" s="9">
        <v>43207</v>
      </c>
      <c r="C10752" s="50" t="str">
        <f t="shared" si="1336"/>
        <v>N</v>
      </c>
      <c r="D10752" s="52">
        <f>_xlfn.XLOOKUP(B10752,Cal_Date!B:B,Cal_Date!A:A,0)</f>
        <v>3</v>
      </c>
      <c r="E10752">
        <v>2018</v>
      </c>
      <c r="F10752" t="s">
        <v>122</v>
      </c>
      <c r="G10752" t="s">
        <v>129</v>
      </c>
      <c r="H10752" t="s">
        <v>11</v>
      </c>
      <c r="I10752" t="s">
        <v>11</v>
      </c>
      <c r="J10752" t="s">
        <v>15</v>
      </c>
      <c r="K10752" t="s">
        <v>42</v>
      </c>
      <c r="L10752">
        <v>2</v>
      </c>
      <c r="M10752">
        <v>1005</v>
      </c>
      <c r="O10752" t="s">
        <v>25</v>
      </c>
      <c r="R10752" t="s">
        <v>45</v>
      </c>
      <c r="S10752" s="49" t="str">
        <f t="shared" si="1337"/>
        <v>Cash</v>
      </c>
      <c r="T10752" s="3">
        <v>0</v>
      </c>
      <c r="U10752" s="2">
        <v>5.4450000000000003</v>
      </c>
      <c r="V10752" s="2">
        <v>1.74</v>
      </c>
      <c r="W10752" s="54">
        <f>_xlfn.XLOOKUP(M10752,Market!A:A,Market!F:F,0)</f>
        <v>8.8999999999999996E-2</v>
      </c>
      <c r="X10752" s="55">
        <f t="shared" si="1338"/>
        <v>0</v>
      </c>
      <c r="Y10752" s="55">
        <f t="shared" si="1339"/>
        <v>3.7050000000000001</v>
      </c>
      <c r="Z10752" s="54">
        <f t="shared" si="1340"/>
        <v>0.68044077134986225</v>
      </c>
      <c r="AA10752" s="49" t="str">
        <f t="shared" ca="1" si="1341"/>
        <v>Y</v>
      </c>
      <c r="AB10752" s="49">
        <f t="shared" ca="1" si="1342"/>
        <v>6</v>
      </c>
      <c r="AC10752" s="49" t="str">
        <f t="shared" ca="1" si="1343"/>
        <v>Y</v>
      </c>
    </row>
    <row r="10753" spans="1:29" x14ac:dyDescent="0.25">
      <c r="A10753">
        <v>12472</v>
      </c>
      <c r="B10753" s="9">
        <v>43207</v>
      </c>
      <c r="C10753" s="50" t="str">
        <f t="shared" si="1336"/>
        <v>N</v>
      </c>
      <c r="D10753" s="52">
        <f>_xlfn.XLOOKUP(B10753,Cal_Date!B:B,Cal_Date!A:A,0)</f>
        <v>3</v>
      </c>
      <c r="E10753">
        <v>2018</v>
      </c>
      <c r="F10753" t="s">
        <v>122</v>
      </c>
      <c r="G10753" t="s">
        <v>129</v>
      </c>
      <c r="H10753" t="s">
        <v>11</v>
      </c>
      <c r="I10753" t="s">
        <v>11</v>
      </c>
      <c r="J10753" t="s">
        <v>15</v>
      </c>
      <c r="K10753" t="s">
        <v>42</v>
      </c>
      <c r="L10753">
        <v>1</v>
      </c>
      <c r="M10753">
        <v>1005</v>
      </c>
      <c r="O10753" t="s">
        <v>25</v>
      </c>
      <c r="R10753" t="s">
        <v>46</v>
      </c>
      <c r="S10753" s="49" t="str">
        <f t="shared" si="1337"/>
        <v>Card</v>
      </c>
      <c r="T10753" s="3">
        <v>0.04</v>
      </c>
      <c r="U10753" s="2">
        <v>2.7225000000000001</v>
      </c>
      <c r="V10753" s="2">
        <v>0.87</v>
      </c>
      <c r="W10753" s="54">
        <f>_xlfn.XLOOKUP(M10753,Market!A:A,Market!F:F,0)</f>
        <v>8.8999999999999996E-2</v>
      </c>
      <c r="X10753" s="55">
        <f t="shared" si="1338"/>
        <v>0.10890000000000001</v>
      </c>
      <c r="Y10753" s="55">
        <f t="shared" si="1339"/>
        <v>1.8525</v>
      </c>
      <c r="Z10753" s="54">
        <f t="shared" si="1340"/>
        <v>0.68044077134986225</v>
      </c>
      <c r="AA10753" s="49" t="str">
        <f t="shared" ca="1" si="1341"/>
        <v>Y</v>
      </c>
      <c r="AB10753" s="49">
        <f t="shared" ca="1" si="1342"/>
        <v>6</v>
      </c>
      <c r="AC10753" s="49" t="str">
        <f t="shared" ca="1" si="1343"/>
        <v>Y</v>
      </c>
    </row>
    <row r="10754" spans="1:29" x14ac:dyDescent="0.25">
      <c r="A10754">
        <v>12473</v>
      </c>
      <c r="B10754" s="9">
        <v>43207</v>
      </c>
      <c r="C10754" s="50" t="str">
        <f t="shared" si="1336"/>
        <v>N</v>
      </c>
      <c r="D10754" s="52">
        <f>_xlfn.XLOOKUP(B10754,Cal_Date!B:B,Cal_Date!A:A,0)</f>
        <v>3</v>
      </c>
      <c r="E10754">
        <v>2018</v>
      </c>
      <c r="F10754" t="s">
        <v>122</v>
      </c>
      <c r="G10754" t="s">
        <v>129</v>
      </c>
      <c r="H10754" t="s">
        <v>14</v>
      </c>
      <c r="I10754" t="s">
        <v>9</v>
      </c>
      <c r="J10754" t="s">
        <v>10</v>
      </c>
      <c r="K10754" t="s">
        <v>43</v>
      </c>
      <c r="L10754">
        <v>2</v>
      </c>
      <c r="M10754">
        <v>1003</v>
      </c>
      <c r="O10754" t="s">
        <v>25</v>
      </c>
      <c r="R10754" t="s">
        <v>46</v>
      </c>
      <c r="S10754" s="49" t="str">
        <f t="shared" si="1337"/>
        <v>Card</v>
      </c>
      <c r="T10754" s="3">
        <v>0.04</v>
      </c>
      <c r="U10754" s="2">
        <v>10.600000000000001</v>
      </c>
      <c r="V10754" s="2">
        <v>2.56</v>
      </c>
      <c r="W10754" s="54">
        <f>_xlfn.XLOOKUP(M10754,Market!A:A,Market!F:F,0)</f>
        <v>0.06</v>
      </c>
      <c r="X10754" s="55">
        <f t="shared" si="1338"/>
        <v>0.42400000000000004</v>
      </c>
      <c r="Y10754" s="55">
        <f t="shared" si="1339"/>
        <v>8.0400000000000009</v>
      </c>
      <c r="Z10754" s="54">
        <f t="shared" si="1340"/>
        <v>0.75849056603773579</v>
      </c>
      <c r="AA10754" s="49" t="str">
        <f t="shared" ca="1" si="1341"/>
        <v>Y</v>
      </c>
      <c r="AB10754" s="49">
        <f t="shared" ca="1" si="1342"/>
        <v>6</v>
      </c>
      <c r="AC10754" s="49" t="str">
        <f t="shared" ca="1" si="1343"/>
        <v>Y</v>
      </c>
    </row>
    <row r="10755" spans="1:29" x14ac:dyDescent="0.25">
      <c r="A10755">
        <v>12474</v>
      </c>
      <c r="B10755" s="9">
        <v>43207</v>
      </c>
      <c r="C10755" s="50" t="str">
        <f t="shared" ref="C10755:C10818" si="1344">IF(OR(B10755="04/01/2018"+0,B10755="04/02/2018"+0),"Y","N")</f>
        <v>N</v>
      </c>
      <c r="D10755" s="52">
        <f>_xlfn.XLOOKUP(B10755,Cal_Date!B:B,Cal_Date!A:A,0)</f>
        <v>3</v>
      </c>
      <c r="E10755">
        <v>2018</v>
      </c>
      <c r="F10755" t="s">
        <v>122</v>
      </c>
      <c r="G10755" t="s">
        <v>129</v>
      </c>
      <c r="H10755" t="s">
        <v>11</v>
      </c>
      <c r="I10755" t="s">
        <v>11</v>
      </c>
      <c r="J10755" t="s">
        <v>15</v>
      </c>
      <c r="K10755" t="s">
        <v>42</v>
      </c>
      <c r="L10755">
        <v>1</v>
      </c>
      <c r="M10755">
        <v>1007</v>
      </c>
      <c r="O10755" t="s">
        <v>28</v>
      </c>
      <c r="R10755" t="s">
        <v>44</v>
      </c>
      <c r="S10755" s="49" t="str">
        <f t="shared" ref="S10755:S10818" si="1345">IF(R10755="Cash","Cash","Card")</f>
        <v>Card</v>
      </c>
      <c r="T10755" s="3">
        <v>0.03</v>
      </c>
      <c r="U10755" s="2">
        <v>2.7225000000000001</v>
      </c>
      <c r="V10755" s="2">
        <v>0.87</v>
      </c>
      <c r="W10755" s="54">
        <f>_xlfn.XLOOKUP(M10755,Market!A:A,Market!F:F,0)</f>
        <v>8.8999999999999996E-2</v>
      </c>
      <c r="X10755" s="55">
        <f t="shared" ref="X10755:X10818" si="1346">T10755*U10755</f>
        <v>8.1674999999999998E-2</v>
      </c>
      <c r="Y10755" s="55">
        <f t="shared" ref="Y10755:Y10818" si="1347">U10755-V10755</f>
        <v>1.8525</v>
      </c>
      <c r="Z10755" s="54">
        <f t="shared" ref="Z10755:Z10818" si="1348">Y10755/U10755</f>
        <v>0.68044077134986225</v>
      </c>
      <c r="AA10755" s="49" t="str">
        <f t="shared" ref="AA10755:AA10818" ca="1" si="1349">IF(DATEDIF(B10755,TODAY(),"y")&gt;5,"Y","N")</f>
        <v>Y</v>
      </c>
      <c r="AB10755" s="49">
        <f t="shared" ref="AB10755:AB10818" ca="1" si="1350">DATEDIF(B10755,TODAY(),"y")</f>
        <v>6</v>
      </c>
      <c r="AC10755" s="49" t="str">
        <f t="shared" ref="AC10755:AC10818" ca="1" si="1351">IF(AB10755&gt;5,"Y","N")</f>
        <v>Y</v>
      </c>
    </row>
    <row r="10756" spans="1:29" x14ac:dyDescent="0.25">
      <c r="A10756">
        <v>12475</v>
      </c>
      <c r="B10756" s="9">
        <v>43207</v>
      </c>
      <c r="C10756" s="50" t="str">
        <f t="shared" si="1344"/>
        <v>N</v>
      </c>
      <c r="D10756" s="52">
        <f>_xlfn.XLOOKUP(B10756,Cal_Date!B:B,Cal_Date!A:A,0)</f>
        <v>3</v>
      </c>
      <c r="E10756">
        <v>2018</v>
      </c>
      <c r="F10756" t="s">
        <v>122</v>
      </c>
      <c r="G10756" t="s">
        <v>129</v>
      </c>
      <c r="H10756" t="s">
        <v>48</v>
      </c>
      <c r="I10756" t="s">
        <v>18</v>
      </c>
      <c r="J10756" t="s">
        <v>10</v>
      </c>
      <c r="K10756" t="s">
        <v>43</v>
      </c>
      <c r="L10756">
        <v>1</v>
      </c>
      <c r="M10756">
        <v>1006</v>
      </c>
      <c r="O10756" t="s">
        <v>28</v>
      </c>
      <c r="R10756" t="s">
        <v>44</v>
      </c>
      <c r="S10756" s="49" t="str">
        <f t="shared" si="1345"/>
        <v>Card</v>
      </c>
      <c r="T10756" s="3">
        <v>0.03</v>
      </c>
      <c r="U10756" s="2">
        <v>7.6229999999999993</v>
      </c>
      <c r="V10756" s="2">
        <v>1.46</v>
      </c>
      <c r="W10756" s="54">
        <f>_xlfn.XLOOKUP(M10756,Market!A:A,Market!F:F,0)</f>
        <v>8.8999999999999996E-2</v>
      </c>
      <c r="X10756" s="55">
        <f t="shared" si="1346"/>
        <v>0.22868999999999998</v>
      </c>
      <c r="Y10756" s="55">
        <f t="shared" si="1347"/>
        <v>6.1629999999999994</v>
      </c>
      <c r="Z10756" s="54">
        <f t="shared" si="1348"/>
        <v>0.80847435392889933</v>
      </c>
      <c r="AA10756" s="49" t="str">
        <f t="shared" ca="1" si="1349"/>
        <v>Y</v>
      </c>
      <c r="AB10756" s="49">
        <f t="shared" ca="1" si="1350"/>
        <v>6</v>
      </c>
      <c r="AC10756" s="49" t="str">
        <f t="shared" ca="1" si="1351"/>
        <v>Y</v>
      </c>
    </row>
    <row r="10757" spans="1:29" x14ac:dyDescent="0.25">
      <c r="A10757">
        <v>12476</v>
      </c>
      <c r="B10757" s="9">
        <v>43207</v>
      </c>
      <c r="C10757" s="50" t="str">
        <f t="shared" si="1344"/>
        <v>N</v>
      </c>
      <c r="D10757" s="52">
        <f>_xlfn.XLOOKUP(B10757,Cal_Date!B:B,Cal_Date!A:A,0)</f>
        <v>3</v>
      </c>
      <c r="E10757">
        <v>2018</v>
      </c>
      <c r="F10757" t="s">
        <v>122</v>
      </c>
      <c r="G10757" t="s">
        <v>129</v>
      </c>
      <c r="H10757" t="s">
        <v>11</v>
      </c>
      <c r="I10757" t="s">
        <v>11</v>
      </c>
      <c r="J10757" t="s">
        <v>15</v>
      </c>
      <c r="K10757" t="s">
        <v>42</v>
      </c>
      <c r="L10757">
        <v>1</v>
      </c>
      <c r="M10757">
        <v>1006</v>
      </c>
      <c r="O10757" t="s">
        <v>28</v>
      </c>
      <c r="R10757" t="s">
        <v>46</v>
      </c>
      <c r="S10757" s="49" t="str">
        <f t="shared" si="1345"/>
        <v>Card</v>
      </c>
      <c r="T10757" s="3">
        <v>0.04</v>
      </c>
      <c r="U10757" s="2">
        <v>2.7225000000000001</v>
      </c>
      <c r="V10757" s="2">
        <v>0.87</v>
      </c>
      <c r="W10757" s="54">
        <f>_xlfn.XLOOKUP(M10757,Market!A:A,Market!F:F,0)</f>
        <v>8.8999999999999996E-2</v>
      </c>
      <c r="X10757" s="55">
        <f t="shared" si="1346"/>
        <v>0.10890000000000001</v>
      </c>
      <c r="Y10757" s="55">
        <f t="shared" si="1347"/>
        <v>1.8525</v>
      </c>
      <c r="Z10757" s="54">
        <f t="shared" si="1348"/>
        <v>0.68044077134986225</v>
      </c>
      <c r="AA10757" s="49" t="str">
        <f t="shared" ca="1" si="1349"/>
        <v>Y</v>
      </c>
      <c r="AB10757" s="49">
        <f t="shared" ca="1" si="1350"/>
        <v>6</v>
      </c>
      <c r="AC10757" s="49" t="str">
        <f t="shared" ca="1" si="1351"/>
        <v>Y</v>
      </c>
    </row>
    <row r="10758" spans="1:29" x14ac:dyDescent="0.25">
      <c r="A10758">
        <v>12477</v>
      </c>
      <c r="B10758" s="9">
        <v>43207</v>
      </c>
      <c r="C10758" s="50" t="str">
        <f t="shared" si="1344"/>
        <v>N</v>
      </c>
      <c r="D10758" s="52">
        <f>_xlfn.XLOOKUP(B10758,Cal_Date!B:B,Cal_Date!A:A,0)</f>
        <v>3</v>
      </c>
      <c r="E10758">
        <v>2018</v>
      </c>
      <c r="F10758" t="s">
        <v>122</v>
      </c>
      <c r="G10758" t="s">
        <v>129</v>
      </c>
      <c r="H10758" t="s">
        <v>11</v>
      </c>
      <c r="I10758" t="s">
        <v>11</v>
      </c>
      <c r="J10758" t="s">
        <v>15</v>
      </c>
      <c r="K10758" t="s">
        <v>42</v>
      </c>
      <c r="L10758">
        <v>1</v>
      </c>
      <c r="M10758">
        <v>1006</v>
      </c>
      <c r="O10758" t="s">
        <v>28</v>
      </c>
      <c r="R10758" t="s">
        <v>46</v>
      </c>
      <c r="S10758" s="49" t="str">
        <f t="shared" si="1345"/>
        <v>Card</v>
      </c>
      <c r="T10758" s="3">
        <v>0.04</v>
      </c>
      <c r="U10758" s="2">
        <v>2.7225000000000001</v>
      </c>
      <c r="V10758" s="2">
        <v>0.87</v>
      </c>
      <c r="W10758" s="54">
        <f>_xlfn.XLOOKUP(M10758,Market!A:A,Market!F:F,0)</f>
        <v>8.8999999999999996E-2</v>
      </c>
      <c r="X10758" s="55">
        <f t="shared" si="1346"/>
        <v>0.10890000000000001</v>
      </c>
      <c r="Y10758" s="55">
        <f t="shared" si="1347"/>
        <v>1.8525</v>
      </c>
      <c r="Z10758" s="54">
        <f t="shared" si="1348"/>
        <v>0.68044077134986225</v>
      </c>
      <c r="AA10758" s="49" t="str">
        <f t="shared" ca="1" si="1349"/>
        <v>Y</v>
      </c>
      <c r="AB10758" s="49">
        <f t="shared" ca="1" si="1350"/>
        <v>6</v>
      </c>
      <c r="AC10758" s="49" t="str">
        <f t="shared" ca="1" si="1351"/>
        <v>Y</v>
      </c>
    </row>
    <row r="10759" spans="1:29" x14ac:dyDescent="0.25">
      <c r="A10759">
        <v>12478</v>
      </c>
      <c r="B10759" s="9">
        <v>43207</v>
      </c>
      <c r="C10759" s="50" t="str">
        <f t="shared" si="1344"/>
        <v>N</v>
      </c>
      <c r="D10759" s="52">
        <f>_xlfn.XLOOKUP(B10759,Cal_Date!B:B,Cal_Date!A:A,0)</f>
        <v>3</v>
      </c>
      <c r="E10759">
        <v>2018</v>
      </c>
      <c r="F10759" t="s">
        <v>122</v>
      </c>
      <c r="G10759" t="s">
        <v>129</v>
      </c>
      <c r="H10759" t="s">
        <v>11</v>
      </c>
      <c r="I10759" t="s">
        <v>11</v>
      </c>
      <c r="J10759" t="s">
        <v>15</v>
      </c>
      <c r="K10759" t="s">
        <v>42</v>
      </c>
      <c r="L10759">
        <v>2</v>
      </c>
      <c r="M10759">
        <v>1004</v>
      </c>
      <c r="O10759" t="s">
        <v>28</v>
      </c>
      <c r="R10759" t="s">
        <v>44</v>
      </c>
      <c r="S10759" s="49" t="str">
        <f t="shared" si="1345"/>
        <v>Card</v>
      </c>
      <c r="T10759" s="3">
        <v>0.03</v>
      </c>
      <c r="U10759" s="2">
        <v>5.3000000000000007</v>
      </c>
      <c r="V10759" s="2">
        <v>1.74</v>
      </c>
      <c r="W10759" s="54">
        <f>_xlfn.XLOOKUP(M10759,Market!A:A,Market!F:F,0)</f>
        <v>0.06</v>
      </c>
      <c r="X10759" s="55">
        <f t="shared" si="1346"/>
        <v>0.159</v>
      </c>
      <c r="Y10759" s="55">
        <f t="shared" si="1347"/>
        <v>3.5600000000000005</v>
      </c>
      <c r="Z10759" s="54">
        <f t="shared" si="1348"/>
        <v>0.67169811320754713</v>
      </c>
      <c r="AA10759" s="49" t="str">
        <f t="shared" ca="1" si="1349"/>
        <v>Y</v>
      </c>
      <c r="AB10759" s="49">
        <f t="shared" ca="1" si="1350"/>
        <v>6</v>
      </c>
      <c r="AC10759" s="49" t="str">
        <f t="shared" ca="1" si="1351"/>
        <v>Y</v>
      </c>
    </row>
    <row r="10760" spans="1:29" x14ac:dyDescent="0.25">
      <c r="A10760">
        <v>12479</v>
      </c>
      <c r="B10760" s="9">
        <v>43207</v>
      </c>
      <c r="C10760" s="50" t="str">
        <f t="shared" si="1344"/>
        <v>N</v>
      </c>
      <c r="D10760" s="52">
        <f>_xlfn.XLOOKUP(B10760,Cal_Date!B:B,Cal_Date!A:A,0)</f>
        <v>3</v>
      </c>
      <c r="E10760">
        <v>2018</v>
      </c>
      <c r="F10760" t="s">
        <v>122</v>
      </c>
      <c r="G10760" t="s">
        <v>129</v>
      </c>
      <c r="H10760" t="s">
        <v>11</v>
      </c>
      <c r="I10760" t="s">
        <v>11</v>
      </c>
      <c r="J10760" t="s">
        <v>15</v>
      </c>
      <c r="K10760" t="s">
        <v>42</v>
      </c>
      <c r="L10760">
        <v>1</v>
      </c>
      <c r="M10760">
        <v>1004</v>
      </c>
      <c r="O10760" t="s">
        <v>28</v>
      </c>
      <c r="R10760" t="s">
        <v>44</v>
      </c>
      <c r="S10760" s="49" t="str">
        <f t="shared" si="1345"/>
        <v>Card</v>
      </c>
      <c r="T10760" s="3">
        <v>0.03</v>
      </c>
      <c r="U10760" s="2">
        <v>2.6500000000000004</v>
      </c>
      <c r="V10760" s="2">
        <v>0.87</v>
      </c>
      <c r="W10760" s="54">
        <f>_xlfn.XLOOKUP(M10760,Market!A:A,Market!F:F,0)</f>
        <v>0.06</v>
      </c>
      <c r="X10760" s="55">
        <f t="shared" si="1346"/>
        <v>7.9500000000000001E-2</v>
      </c>
      <c r="Y10760" s="55">
        <f t="shared" si="1347"/>
        <v>1.7800000000000002</v>
      </c>
      <c r="Z10760" s="54">
        <f t="shared" si="1348"/>
        <v>0.67169811320754713</v>
      </c>
      <c r="AA10760" s="49" t="str">
        <f t="shared" ca="1" si="1349"/>
        <v>Y</v>
      </c>
      <c r="AB10760" s="49">
        <f t="shared" ca="1" si="1350"/>
        <v>6</v>
      </c>
      <c r="AC10760" s="49" t="str">
        <f t="shared" ca="1" si="1351"/>
        <v>Y</v>
      </c>
    </row>
    <row r="10761" spans="1:29" x14ac:dyDescent="0.25">
      <c r="A10761">
        <v>12480</v>
      </c>
      <c r="B10761" s="9">
        <v>43207</v>
      </c>
      <c r="C10761" s="50" t="str">
        <f t="shared" si="1344"/>
        <v>N</v>
      </c>
      <c r="D10761" s="52">
        <f>_xlfn.XLOOKUP(B10761,Cal_Date!B:B,Cal_Date!A:A,0)</f>
        <v>3</v>
      </c>
      <c r="E10761">
        <v>2018</v>
      </c>
      <c r="F10761" t="s">
        <v>122</v>
      </c>
      <c r="G10761" t="s">
        <v>129</v>
      </c>
      <c r="H10761" t="s">
        <v>48</v>
      </c>
      <c r="I10761" t="s">
        <v>18</v>
      </c>
      <c r="J10761" t="s">
        <v>10</v>
      </c>
      <c r="K10761" t="s">
        <v>43</v>
      </c>
      <c r="L10761">
        <v>1</v>
      </c>
      <c r="M10761">
        <v>1000</v>
      </c>
      <c r="O10761" t="s">
        <v>25</v>
      </c>
      <c r="R10761" t="s">
        <v>44</v>
      </c>
      <c r="S10761" s="49" t="str">
        <f t="shared" si="1345"/>
        <v>Card</v>
      </c>
      <c r="T10761" s="3">
        <v>0.03</v>
      </c>
      <c r="U10761" s="2">
        <v>7.5600000000000005</v>
      </c>
      <c r="V10761" s="2">
        <v>1.46</v>
      </c>
      <c r="W10761" s="54">
        <f>_xlfn.XLOOKUP(M10761,Market!A:A,Market!F:F,0)</f>
        <v>0.08</v>
      </c>
      <c r="X10761" s="55">
        <f t="shared" si="1346"/>
        <v>0.2268</v>
      </c>
      <c r="Y10761" s="55">
        <f t="shared" si="1347"/>
        <v>6.1000000000000005</v>
      </c>
      <c r="Z10761" s="54">
        <f t="shared" si="1348"/>
        <v>0.80687830687830686</v>
      </c>
      <c r="AA10761" s="49" t="str">
        <f t="shared" ca="1" si="1349"/>
        <v>Y</v>
      </c>
      <c r="AB10761" s="49">
        <f t="shared" ca="1" si="1350"/>
        <v>6</v>
      </c>
      <c r="AC10761" s="49" t="str">
        <f t="shared" ca="1" si="1351"/>
        <v>Y</v>
      </c>
    </row>
    <row r="10762" spans="1:29" x14ac:dyDescent="0.25">
      <c r="A10762">
        <v>12481</v>
      </c>
      <c r="B10762" s="9">
        <v>43207</v>
      </c>
      <c r="C10762" s="50" t="str">
        <f t="shared" si="1344"/>
        <v>N</v>
      </c>
      <c r="D10762" s="52">
        <f>_xlfn.XLOOKUP(B10762,Cal_Date!B:B,Cal_Date!A:A,0)</f>
        <v>3</v>
      </c>
      <c r="E10762">
        <v>2018</v>
      </c>
      <c r="F10762" t="s">
        <v>122</v>
      </c>
      <c r="G10762" t="s">
        <v>129</v>
      </c>
      <c r="H10762" t="s">
        <v>14</v>
      </c>
      <c r="I10762" t="s">
        <v>9</v>
      </c>
      <c r="J10762" t="s">
        <v>10</v>
      </c>
      <c r="K10762" t="s">
        <v>43</v>
      </c>
      <c r="L10762">
        <v>1</v>
      </c>
      <c r="M10762">
        <v>1000</v>
      </c>
      <c r="O10762" t="s">
        <v>25</v>
      </c>
      <c r="R10762" t="s">
        <v>46</v>
      </c>
      <c r="S10762" s="49" t="str">
        <f t="shared" si="1345"/>
        <v>Card</v>
      </c>
      <c r="T10762" s="3">
        <v>0.04</v>
      </c>
      <c r="U10762" s="2">
        <v>5.4</v>
      </c>
      <c r="V10762" s="2">
        <v>1.28</v>
      </c>
      <c r="W10762" s="54">
        <f>_xlfn.XLOOKUP(M10762,Market!A:A,Market!F:F,0)</f>
        <v>0.08</v>
      </c>
      <c r="X10762" s="55">
        <f t="shared" si="1346"/>
        <v>0.21600000000000003</v>
      </c>
      <c r="Y10762" s="55">
        <f t="shared" si="1347"/>
        <v>4.12</v>
      </c>
      <c r="Z10762" s="54">
        <f t="shared" si="1348"/>
        <v>0.76296296296296295</v>
      </c>
      <c r="AA10762" s="49" t="str">
        <f t="shared" ca="1" si="1349"/>
        <v>Y</v>
      </c>
      <c r="AB10762" s="49">
        <f t="shared" ca="1" si="1350"/>
        <v>6</v>
      </c>
      <c r="AC10762" s="49" t="str">
        <f t="shared" ca="1" si="1351"/>
        <v>Y</v>
      </c>
    </row>
    <row r="10763" spans="1:29" x14ac:dyDescent="0.25">
      <c r="A10763">
        <v>12482</v>
      </c>
      <c r="B10763" s="9">
        <v>43207</v>
      </c>
      <c r="C10763" s="50" t="str">
        <f t="shared" si="1344"/>
        <v>N</v>
      </c>
      <c r="D10763" s="52">
        <f>_xlfn.XLOOKUP(B10763,Cal_Date!B:B,Cal_Date!A:A,0)</f>
        <v>3</v>
      </c>
      <c r="E10763">
        <v>2018</v>
      </c>
      <c r="F10763" t="s">
        <v>122</v>
      </c>
      <c r="G10763" t="s">
        <v>129</v>
      </c>
      <c r="H10763" t="s">
        <v>14</v>
      </c>
      <c r="I10763" t="s">
        <v>9</v>
      </c>
      <c r="J10763" t="s">
        <v>10</v>
      </c>
      <c r="K10763" t="s">
        <v>43</v>
      </c>
      <c r="L10763">
        <v>1</v>
      </c>
      <c r="M10763">
        <v>1000</v>
      </c>
      <c r="O10763" t="s">
        <v>25</v>
      </c>
      <c r="R10763" t="s">
        <v>46</v>
      </c>
      <c r="S10763" s="49" t="str">
        <f t="shared" si="1345"/>
        <v>Card</v>
      </c>
      <c r="T10763" s="3">
        <v>0.04</v>
      </c>
      <c r="U10763" s="2">
        <v>5.4</v>
      </c>
      <c r="V10763" s="2">
        <v>1.28</v>
      </c>
      <c r="W10763" s="54">
        <f>_xlfn.XLOOKUP(M10763,Market!A:A,Market!F:F,0)</f>
        <v>0.08</v>
      </c>
      <c r="X10763" s="55">
        <f t="shared" si="1346"/>
        <v>0.21600000000000003</v>
      </c>
      <c r="Y10763" s="55">
        <f t="shared" si="1347"/>
        <v>4.12</v>
      </c>
      <c r="Z10763" s="54">
        <f t="shared" si="1348"/>
        <v>0.76296296296296295</v>
      </c>
      <c r="AA10763" s="49" t="str">
        <f t="shared" ca="1" si="1349"/>
        <v>Y</v>
      </c>
      <c r="AB10763" s="49">
        <f t="shared" ca="1" si="1350"/>
        <v>6</v>
      </c>
      <c r="AC10763" s="49" t="str">
        <f t="shared" ca="1" si="1351"/>
        <v>Y</v>
      </c>
    </row>
    <row r="10764" spans="1:29" x14ac:dyDescent="0.25">
      <c r="A10764">
        <v>12483</v>
      </c>
      <c r="B10764" s="9">
        <v>43207</v>
      </c>
      <c r="C10764" s="50" t="str">
        <f t="shared" si="1344"/>
        <v>N</v>
      </c>
      <c r="D10764" s="52">
        <f>_xlfn.XLOOKUP(B10764,Cal_Date!B:B,Cal_Date!A:A,0)</f>
        <v>3</v>
      </c>
      <c r="E10764">
        <v>2018</v>
      </c>
      <c r="F10764" t="s">
        <v>122</v>
      </c>
      <c r="G10764" t="s">
        <v>129</v>
      </c>
      <c r="H10764" t="s">
        <v>11</v>
      </c>
      <c r="I10764" t="s">
        <v>11</v>
      </c>
      <c r="J10764" t="s">
        <v>15</v>
      </c>
      <c r="K10764" t="s">
        <v>42</v>
      </c>
      <c r="L10764">
        <v>1</v>
      </c>
      <c r="M10764">
        <v>1008</v>
      </c>
      <c r="O10764" t="s">
        <v>28</v>
      </c>
      <c r="R10764" t="s">
        <v>44</v>
      </c>
      <c r="S10764" s="49" t="str">
        <f t="shared" si="1345"/>
        <v>Card</v>
      </c>
      <c r="T10764" s="3">
        <v>0.03</v>
      </c>
      <c r="U10764" s="2">
        <v>2.7225000000000001</v>
      </c>
      <c r="V10764" s="2">
        <v>0.87</v>
      </c>
      <c r="W10764" s="54">
        <f>_xlfn.XLOOKUP(M10764,Market!A:A,Market!F:F,0)</f>
        <v>8.8999999999999996E-2</v>
      </c>
      <c r="X10764" s="55">
        <f t="shared" si="1346"/>
        <v>8.1674999999999998E-2</v>
      </c>
      <c r="Y10764" s="55">
        <f t="shared" si="1347"/>
        <v>1.8525</v>
      </c>
      <c r="Z10764" s="54">
        <f t="shared" si="1348"/>
        <v>0.68044077134986225</v>
      </c>
      <c r="AA10764" s="49" t="str">
        <f t="shared" ca="1" si="1349"/>
        <v>Y</v>
      </c>
      <c r="AB10764" s="49">
        <f t="shared" ca="1" si="1350"/>
        <v>6</v>
      </c>
      <c r="AC10764" s="49" t="str">
        <f t="shared" ca="1" si="1351"/>
        <v>Y</v>
      </c>
    </row>
    <row r="10765" spans="1:29" x14ac:dyDescent="0.25">
      <c r="A10765">
        <v>12484</v>
      </c>
      <c r="B10765" s="9">
        <v>43207</v>
      </c>
      <c r="C10765" s="50" t="str">
        <f t="shared" si="1344"/>
        <v>N</v>
      </c>
      <c r="D10765" s="52">
        <f>_xlfn.XLOOKUP(B10765,Cal_Date!B:B,Cal_Date!A:A,0)</f>
        <v>3</v>
      </c>
      <c r="E10765">
        <v>2018</v>
      </c>
      <c r="F10765" t="s">
        <v>122</v>
      </c>
      <c r="G10765" t="s">
        <v>129</v>
      </c>
      <c r="H10765" t="s">
        <v>11</v>
      </c>
      <c r="I10765" t="s">
        <v>11</v>
      </c>
      <c r="J10765" t="s">
        <v>15</v>
      </c>
      <c r="K10765" t="s">
        <v>42</v>
      </c>
      <c r="L10765">
        <v>2</v>
      </c>
      <c r="M10765">
        <v>1008</v>
      </c>
      <c r="O10765" t="s">
        <v>28</v>
      </c>
      <c r="R10765" t="s">
        <v>44</v>
      </c>
      <c r="S10765" s="49" t="str">
        <f t="shared" si="1345"/>
        <v>Card</v>
      </c>
      <c r="T10765" s="3">
        <v>0.03</v>
      </c>
      <c r="U10765" s="2">
        <v>5.4450000000000003</v>
      </c>
      <c r="V10765" s="2">
        <v>1.74</v>
      </c>
      <c r="W10765" s="54">
        <f>_xlfn.XLOOKUP(M10765,Market!A:A,Market!F:F,0)</f>
        <v>8.8999999999999996E-2</v>
      </c>
      <c r="X10765" s="55">
        <f t="shared" si="1346"/>
        <v>0.16335</v>
      </c>
      <c r="Y10765" s="55">
        <f t="shared" si="1347"/>
        <v>3.7050000000000001</v>
      </c>
      <c r="Z10765" s="54">
        <f t="shared" si="1348"/>
        <v>0.68044077134986225</v>
      </c>
      <c r="AA10765" s="49" t="str">
        <f t="shared" ca="1" si="1349"/>
        <v>Y</v>
      </c>
      <c r="AB10765" s="49">
        <f t="shared" ca="1" si="1350"/>
        <v>6</v>
      </c>
      <c r="AC10765" s="49" t="str">
        <f t="shared" ca="1" si="1351"/>
        <v>Y</v>
      </c>
    </row>
    <row r="10766" spans="1:29" x14ac:dyDescent="0.25">
      <c r="A10766">
        <v>12485</v>
      </c>
      <c r="B10766" s="9">
        <v>43207</v>
      </c>
      <c r="C10766" s="50" t="str">
        <f t="shared" si="1344"/>
        <v>N</v>
      </c>
      <c r="D10766" s="52">
        <f>_xlfn.XLOOKUP(B10766,Cal_Date!B:B,Cal_Date!A:A,0)</f>
        <v>3</v>
      </c>
      <c r="E10766">
        <v>2018</v>
      </c>
      <c r="F10766" t="s">
        <v>122</v>
      </c>
      <c r="G10766" t="s">
        <v>129</v>
      </c>
      <c r="H10766" t="s">
        <v>11</v>
      </c>
      <c r="I10766" t="s">
        <v>11</v>
      </c>
      <c r="J10766" t="s">
        <v>15</v>
      </c>
      <c r="K10766" t="s">
        <v>42</v>
      </c>
      <c r="L10766">
        <v>2</v>
      </c>
      <c r="M10766">
        <v>1009</v>
      </c>
      <c r="O10766" t="s">
        <v>28</v>
      </c>
      <c r="R10766" t="s">
        <v>47</v>
      </c>
      <c r="S10766" s="49" t="str">
        <f t="shared" si="1345"/>
        <v>Card</v>
      </c>
      <c r="T10766" s="3">
        <v>3.5000000000000003E-2</v>
      </c>
      <c r="U10766" s="2">
        <v>5.4450000000000003</v>
      </c>
      <c r="V10766" s="2">
        <v>1.74</v>
      </c>
      <c r="W10766" s="54">
        <f>_xlfn.XLOOKUP(M10766,Market!A:A,Market!F:F,0)</f>
        <v>8.8999999999999996E-2</v>
      </c>
      <c r="X10766" s="55">
        <f t="shared" si="1346"/>
        <v>0.19057500000000002</v>
      </c>
      <c r="Y10766" s="55">
        <f t="shared" si="1347"/>
        <v>3.7050000000000001</v>
      </c>
      <c r="Z10766" s="54">
        <f t="shared" si="1348"/>
        <v>0.68044077134986225</v>
      </c>
      <c r="AA10766" s="49" t="str">
        <f t="shared" ca="1" si="1349"/>
        <v>Y</v>
      </c>
      <c r="AB10766" s="49">
        <f t="shared" ca="1" si="1350"/>
        <v>6</v>
      </c>
      <c r="AC10766" s="49" t="str">
        <f t="shared" ca="1" si="1351"/>
        <v>Y</v>
      </c>
    </row>
    <row r="10767" spans="1:29" x14ac:dyDescent="0.25">
      <c r="A10767">
        <v>12486</v>
      </c>
      <c r="B10767" s="9">
        <v>43207</v>
      </c>
      <c r="C10767" s="50" t="str">
        <f t="shared" si="1344"/>
        <v>N</v>
      </c>
      <c r="D10767" s="52">
        <f>_xlfn.XLOOKUP(B10767,Cal_Date!B:B,Cal_Date!A:A,0)</f>
        <v>3</v>
      </c>
      <c r="E10767">
        <v>2018</v>
      </c>
      <c r="F10767" t="s">
        <v>122</v>
      </c>
      <c r="G10767" t="s">
        <v>129</v>
      </c>
      <c r="H10767" t="s">
        <v>48</v>
      </c>
      <c r="I10767" t="s">
        <v>18</v>
      </c>
      <c r="J10767" t="s">
        <v>10</v>
      </c>
      <c r="K10767" t="s">
        <v>43</v>
      </c>
      <c r="L10767">
        <v>1</v>
      </c>
      <c r="M10767">
        <v>1010</v>
      </c>
      <c r="O10767" t="s">
        <v>25</v>
      </c>
      <c r="R10767" t="s">
        <v>46</v>
      </c>
      <c r="S10767" s="49" t="str">
        <f t="shared" si="1345"/>
        <v>Card</v>
      </c>
      <c r="T10767" s="3">
        <v>0.04</v>
      </c>
      <c r="U10767" s="2">
        <v>7.5600000000000005</v>
      </c>
      <c r="V10767" s="2">
        <v>1.46</v>
      </c>
      <c r="W10767" s="54">
        <f>_xlfn.XLOOKUP(M10767,Market!A:A,Market!F:F,0)</f>
        <v>0.08</v>
      </c>
      <c r="X10767" s="55">
        <f t="shared" si="1346"/>
        <v>0.3024</v>
      </c>
      <c r="Y10767" s="55">
        <f t="shared" si="1347"/>
        <v>6.1000000000000005</v>
      </c>
      <c r="Z10767" s="54">
        <f t="shared" si="1348"/>
        <v>0.80687830687830686</v>
      </c>
      <c r="AA10767" s="49" t="str">
        <f t="shared" ca="1" si="1349"/>
        <v>Y</v>
      </c>
      <c r="AB10767" s="49">
        <f t="shared" ca="1" si="1350"/>
        <v>6</v>
      </c>
      <c r="AC10767" s="49" t="str">
        <f t="shared" ca="1" si="1351"/>
        <v>Y</v>
      </c>
    </row>
    <row r="10768" spans="1:29" x14ac:dyDescent="0.25">
      <c r="A10768">
        <v>12487</v>
      </c>
      <c r="B10768" s="9">
        <v>43207</v>
      </c>
      <c r="C10768" s="50" t="str">
        <f t="shared" si="1344"/>
        <v>N</v>
      </c>
      <c r="D10768" s="52">
        <f>_xlfn.XLOOKUP(B10768,Cal_Date!B:B,Cal_Date!A:A,0)</f>
        <v>3</v>
      </c>
      <c r="E10768">
        <v>2018</v>
      </c>
      <c r="F10768" t="s">
        <v>122</v>
      </c>
      <c r="G10768" t="s">
        <v>129</v>
      </c>
      <c r="H10768" t="s">
        <v>14</v>
      </c>
      <c r="I10768" t="s">
        <v>9</v>
      </c>
      <c r="J10768" t="s">
        <v>10</v>
      </c>
      <c r="K10768" t="s">
        <v>43</v>
      </c>
      <c r="L10768">
        <v>1</v>
      </c>
      <c r="M10768">
        <v>1008</v>
      </c>
      <c r="O10768" t="s">
        <v>28</v>
      </c>
      <c r="R10768" t="s">
        <v>46</v>
      </c>
      <c r="S10768" s="49" t="str">
        <f t="shared" si="1345"/>
        <v>Card</v>
      </c>
      <c r="T10768" s="3">
        <v>0.04</v>
      </c>
      <c r="U10768" s="2">
        <v>5.4450000000000003</v>
      </c>
      <c r="V10768" s="2">
        <v>1.28</v>
      </c>
      <c r="W10768" s="54">
        <f>_xlfn.XLOOKUP(M10768,Market!A:A,Market!F:F,0)</f>
        <v>8.8999999999999996E-2</v>
      </c>
      <c r="X10768" s="55">
        <f t="shared" si="1346"/>
        <v>0.21780000000000002</v>
      </c>
      <c r="Y10768" s="55">
        <f t="shared" si="1347"/>
        <v>4.165</v>
      </c>
      <c r="Z10768" s="54">
        <f t="shared" si="1348"/>
        <v>0.76492194674012848</v>
      </c>
      <c r="AA10768" s="49" t="str">
        <f t="shared" ca="1" si="1349"/>
        <v>Y</v>
      </c>
      <c r="AB10768" s="49">
        <f t="shared" ca="1" si="1350"/>
        <v>6</v>
      </c>
      <c r="AC10768" s="49" t="str">
        <f t="shared" ca="1" si="1351"/>
        <v>Y</v>
      </c>
    </row>
    <row r="10769" spans="1:29" x14ac:dyDescent="0.25">
      <c r="A10769">
        <v>12488</v>
      </c>
      <c r="B10769" s="9">
        <v>43207</v>
      </c>
      <c r="C10769" s="50" t="str">
        <f t="shared" si="1344"/>
        <v>N</v>
      </c>
      <c r="D10769" s="52">
        <f>_xlfn.XLOOKUP(B10769,Cal_Date!B:B,Cal_Date!A:A,0)</f>
        <v>3</v>
      </c>
      <c r="E10769">
        <v>2018</v>
      </c>
      <c r="F10769" t="s">
        <v>122</v>
      </c>
      <c r="G10769" t="s">
        <v>129</v>
      </c>
      <c r="H10769" t="s">
        <v>11</v>
      </c>
      <c r="I10769" t="s">
        <v>11</v>
      </c>
      <c r="J10769" t="s">
        <v>15</v>
      </c>
      <c r="K10769" t="s">
        <v>42</v>
      </c>
      <c r="L10769">
        <v>1</v>
      </c>
      <c r="M10769">
        <v>1008</v>
      </c>
      <c r="O10769" t="s">
        <v>28</v>
      </c>
      <c r="R10769" t="s">
        <v>46</v>
      </c>
      <c r="S10769" s="49" t="str">
        <f t="shared" si="1345"/>
        <v>Card</v>
      </c>
      <c r="T10769" s="3">
        <v>0.04</v>
      </c>
      <c r="U10769" s="2">
        <v>2.7225000000000001</v>
      </c>
      <c r="V10769" s="2">
        <v>0.87</v>
      </c>
      <c r="W10769" s="54">
        <f>_xlfn.XLOOKUP(M10769,Market!A:A,Market!F:F,0)</f>
        <v>8.8999999999999996E-2</v>
      </c>
      <c r="X10769" s="55">
        <f t="shared" si="1346"/>
        <v>0.10890000000000001</v>
      </c>
      <c r="Y10769" s="55">
        <f t="shared" si="1347"/>
        <v>1.8525</v>
      </c>
      <c r="Z10769" s="54">
        <f t="shared" si="1348"/>
        <v>0.68044077134986225</v>
      </c>
      <c r="AA10769" s="49" t="str">
        <f t="shared" ca="1" si="1349"/>
        <v>Y</v>
      </c>
      <c r="AB10769" s="49">
        <f t="shared" ca="1" si="1350"/>
        <v>6</v>
      </c>
      <c r="AC10769" s="49" t="str">
        <f t="shared" ca="1" si="1351"/>
        <v>Y</v>
      </c>
    </row>
    <row r="10770" spans="1:29" x14ac:dyDescent="0.25">
      <c r="A10770">
        <v>12489</v>
      </c>
      <c r="B10770" s="9">
        <v>43207</v>
      </c>
      <c r="C10770" s="50" t="str">
        <f t="shared" si="1344"/>
        <v>N</v>
      </c>
      <c r="D10770" s="52">
        <f>_xlfn.XLOOKUP(B10770,Cal_Date!B:B,Cal_Date!A:A,0)</f>
        <v>3</v>
      </c>
      <c r="E10770">
        <v>2018</v>
      </c>
      <c r="F10770" t="s">
        <v>122</v>
      </c>
      <c r="G10770" t="s">
        <v>129</v>
      </c>
      <c r="H10770" t="s">
        <v>11</v>
      </c>
      <c r="I10770" t="s">
        <v>11</v>
      </c>
      <c r="J10770" t="s">
        <v>15</v>
      </c>
      <c r="K10770" t="s">
        <v>42</v>
      </c>
      <c r="L10770">
        <v>2</v>
      </c>
      <c r="M10770">
        <v>1008</v>
      </c>
      <c r="O10770" t="s">
        <v>28</v>
      </c>
      <c r="R10770" t="s">
        <v>44</v>
      </c>
      <c r="S10770" s="49" t="str">
        <f t="shared" si="1345"/>
        <v>Card</v>
      </c>
      <c r="T10770" s="3">
        <v>0.03</v>
      </c>
      <c r="U10770" s="2">
        <v>5.4450000000000003</v>
      </c>
      <c r="V10770" s="2">
        <v>1.74</v>
      </c>
      <c r="W10770" s="54">
        <f>_xlfn.XLOOKUP(M10770,Market!A:A,Market!F:F,0)</f>
        <v>8.8999999999999996E-2</v>
      </c>
      <c r="X10770" s="55">
        <f t="shared" si="1346"/>
        <v>0.16335</v>
      </c>
      <c r="Y10770" s="55">
        <f t="shared" si="1347"/>
        <v>3.7050000000000001</v>
      </c>
      <c r="Z10770" s="54">
        <f t="shared" si="1348"/>
        <v>0.68044077134986225</v>
      </c>
      <c r="AA10770" s="49" t="str">
        <f t="shared" ca="1" si="1349"/>
        <v>Y</v>
      </c>
      <c r="AB10770" s="49">
        <f t="shared" ca="1" si="1350"/>
        <v>6</v>
      </c>
      <c r="AC10770" s="49" t="str">
        <f t="shared" ca="1" si="1351"/>
        <v>Y</v>
      </c>
    </row>
    <row r="10771" spans="1:29" x14ac:dyDescent="0.25">
      <c r="A10771">
        <v>12490</v>
      </c>
      <c r="B10771" s="9">
        <v>43207</v>
      </c>
      <c r="C10771" s="50" t="str">
        <f t="shared" si="1344"/>
        <v>N</v>
      </c>
      <c r="D10771" s="52">
        <f>_xlfn.XLOOKUP(B10771,Cal_Date!B:B,Cal_Date!A:A,0)</f>
        <v>3</v>
      </c>
      <c r="E10771">
        <v>2018</v>
      </c>
      <c r="F10771" t="s">
        <v>122</v>
      </c>
      <c r="G10771" t="s">
        <v>129</v>
      </c>
      <c r="H10771" t="s">
        <v>48</v>
      </c>
      <c r="I10771" t="s">
        <v>18</v>
      </c>
      <c r="J10771" t="s">
        <v>10</v>
      </c>
      <c r="K10771" t="s">
        <v>43</v>
      </c>
      <c r="L10771">
        <v>1</v>
      </c>
      <c r="M10771">
        <v>1004</v>
      </c>
      <c r="O10771" t="s">
        <v>28</v>
      </c>
      <c r="R10771" t="s">
        <v>46</v>
      </c>
      <c r="S10771" s="49" t="str">
        <f t="shared" si="1345"/>
        <v>Card</v>
      </c>
      <c r="T10771" s="3">
        <v>0.04</v>
      </c>
      <c r="U10771" s="2">
        <v>7.42</v>
      </c>
      <c r="V10771" s="2">
        <v>1.46</v>
      </c>
      <c r="W10771" s="54">
        <f>_xlfn.XLOOKUP(M10771,Market!A:A,Market!F:F,0)</f>
        <v>0.06</v>
      </c>
      <c r="X10771" s="55">
        <f t="shared" si="1346"/>
        <v>0.29680000000000001</v>
      </c>
      <c r="Y10771" s="55">
        <f t="shared" si="1347"/>
        <v>5.96</v>
      </c>
      <c r="Z10771" s="54">
        <f t="shared" si="1348"/>
        <v>0.80323450134770891</v>
      </c>
      <c r="AA10771" s="49" t="str">
        <f t="shared" ca="1" si="1349"/>
        <v>Y</v>
      </c>
      <c r="AB10771" s="49">
        <f t="shared" ca="1" si="1350"/>
        <v>6</v>
      </c>
      <c r="AC10771" s="49" t="str">
        <f t="shared" ca="1" si="1351"/>
        <v>Y</v>
      </c>
    </row>
    <row r="10772" spans="1:29" x14ac:dyDescent="0.25">
      <c r="A10772">
        <v>12491</v>
      </c>
      <c r="B10772" s="9">
        <v>43207</v>
      </c>
      <c r="C10772" s="50" t="str">
        <f t="shared" si="1344"/>
        <v>N</v>
      </c>
      <c r="D10772" s="52">
        <f>_xlfn.XLOOKUP(B10772,Cal_Date!B:B,Cal_Date!A:A,0)</f>
        <v>3</v>
      </c>
      <c r="E10772">
        <v>2018</v>
      </c>
      <c r="F10772" t="s">
        <v>122</v>
      </c>
      <c r="G10772" t="s">
        <v>129</v>
      </c>
      <c r="H10772" t="s">
        <v>11</v>
      </c>
      <c r="I10772" t="s">
        <v>11</v>
      </c>
      <c r="J10772" t="s">
        <v>15</v>
      </c>
      <c r="K10772" t="s">
        <v>42</v>
      </c>
      <c r="L10772">
        <v>2</v>
      </c>
      <c r="M10772">
        <v>1009</v>
      </c>
      <c r="O10772" t="s">
        <v>28</v>
      </c>
      <c r="R10772" t="s">
        <v>46</v>
      </c>
      <c r="S10772" s="49" t="str">
        <f t="shared" si="1345"/>
        <v>Card</v>
      </c>
      <c r="T10772" s="3">
        <v>0.04</v>
      </c>
      <c r="U10772" s="2">
        <v>5.4450000000000003</v>
      </c>
      <c r="V10772" s="2">
        <v>1.74</v>
      </c>
      <c r="W10772" s="54">
        <f>_xlfn.XLOOKUP(M10772,Market!A:A,Market!F:F,0)</f>
        <v>8.8999999999999996E-2</v>
      </c>
      <c r="X10772" s="55">
        <f t="shared" si="1346"/>
        <v>0.21780000000000002</v>
      </c>
      <c r="Y10772" s="55">
        <f t="shared" si="1347"/>
        <v>3.7050000000000001</v>
      </c>
      <c r="Z10772" s="54">
        <f t="shared" si="1348"/>
        <v>0.68044077134986225</v>
      </c>
      <c r="AA10772" s="49" t="str">
        <f t="shared" ca="1" si="1349"/>
        <v>Y</v>
      </c>
      <c r="AB10772" s="49">
        <f t="shared" ca="1" si="1350"/>
        <v>6</v>
      </c>
      <c r="AC10772" s="49" t="str">
        <f t="shared" ca="1" si="1351"/>
        <v>Y</v>
      </c>
    </row>
    <row r="10773" spans="1:29" x14ac:dyDescent="0.25">
      <c r="A10773">
        <v>12492</v>
      </c>
      <c r="B10773" s="9">
        <v>43207</v>
      </c>
      <c r="C10773" s="50" t="str">
        <f t="shared" si="1344"/>
        <v>N</v>
      </c>
      <c r="D10773" s="52">
        <f>_xlfn.XLOOKUP(B10773,Cal_Date!B:B,Cal_Date!A:A,0)</f>
        <v>3</v>
      </c>
      <c r="E10773">
        <v>2018</v>
      </c>
      <c r="F10773" t="s">
        <v>122</v>
      </c>
      <c r="G10773" t="s">
        <v>129</v>
      </c>
      <c r="H10773" t="s">
        <v>48</v>
      </c>
      <c r="I10773" t="s">
        <v>18</v>
      </c>
      <c r="J10773" t="s">
        <v>10</v>
      </c>
      <c r="K10773" t="s">
        <v>43</v>
      </c>
      <c r="L10773">
        <v>1</v>
      </c>
      <c r="M10773">
        <v>1010</v>
      </c>
      <c r="O10773" t="s">
        <v>25</v>
      </c>
      <c r="R10773" t="s">
        <v>44</v>
      </c>
      <c r="S10773" s="49" t="str">
        <f t="shared" si="1345"/>
        <v>Card</v>
      </c>
      <c r="T10773" s="3">
        <v>0.03</v>
      </c>
      <c r="U10773" s="2">
        <v>7.5600000000000005</v>
      </c>
      <c r="V10773" s="2">
        <v>1.46</v>
      </c>
      <c r="W10773" s="54">
        <f>_xlfn.XLOOKUP(M10773,Market!A:A,Market!F:F,0)</f>
        <v>0.08</v>
      </c>
      <c r="X10773" s="55">
        <f t="shared" si="1346"/>
        <v>0.2268</v>
      </c>
      <c r="Y10773" s="55">
        <f t="shared" si="1347"/>
        <v>6.1000000000000005</v>
      </c>
      <c r="Z10773" s="54">
        <f t="shared" si="1348"/>
        <v>0.80687830687830686</v>
      </c>
      <c r="AA10773" s="49" t="str">
        <f t="shared" ca="1" si="1349"/>
        <v>Y</v>
      </c>
      <c r="AB10773" s="49">
        <f t="shared" ca="1" si="1350"/>
        <v>6</v>
      </c>
      <c r="AC10773" s="49" t="str">
        <f t="shared" ca="1" si="1351"/>
        <v>Y</v>
      </c>
    </row>
    <row r="10774" spans="1:29" x14ac:dyDescent="0.25">
      <c r="A10774">
        <v>12493</v>
      </c>
      <c r="B10774" s="9">
        <v>43207</v>
      </c>
      <c r="C10774" s="50" t="str">
        <f t="shared" si="1344"/>
        <v>N</v>
      </c>
      <c r="D10774" s="52">
        <f>_xlfn.XLOOKUP(B10774,Cal_Date!B:B,Cal_Date!A:A,0)</f>
        <v>3</v>
      </c>
      <c r="E10774">
        <v>2018</v>
      </c>
      <c r="F10774" t="s">
        <v>122</v>
      </c>
      <c r="G10774" t="s">
        <v>129</v>
      </c>
      <c r="H10774" t="s">
        <v>11</v>
      </c>
      <c r="I10774" t="s">
        <v>11</v>
      </c>
      <c r="J10774" t="s">
        <v>15</v>
      </c>
      <c r="K10774" t="s">
        <v>42</v>
      </c>
      <c r="L10774">
        <v>2</v>
      </c>
      <c r="M10774">
        <v>1011</v>
      </c>
      <c r="O10774" t="s">
        <v>25</v>
      </c>
      <c r="R10774" t="s">
        <v>47</v>
      </c>
      <c r="S10774" s="49" t="str">
        <f t="shared" si="1345"/>
        <v>Card</v>
      </c>
      <c r="T10774" s="3">
        <v>3.5000000000000003E-2</v>
      </c>
      <c r="U10774" s="2">
        <v>5.3000000000000007</v>
      </c>
      <c r="V10774" s="2">
        <v>1.74</v>
      </c>
      <c r="W10774" s="54">
        <f>_xlfn.XLOOKUP(M10774,Market!A:A,Market!F:F,0)</f>
        <v>0.06</v>
      </c>
      <c r="X10774" s="55">
        <f t="shared" si="1346"/>
        <v>0.18550000000000005</v>
      </c>
      <c r="Y10774" s="55">
        <f t="shared" si="1347"/>
        <v>3.5600000000000005</v>
      </c>
      <c r="Z10774" s="54">
        <f t="shared" si="1348"/>
        <v>0.67169811320754713</v>
      </c>
      <c r="AA10774" s="49" t="str">
        <f t="shared" ca="1" si="1349"/>
        <v>Y</v>
      </c>
      <c r="AB10774" s="49">
        <f t="shared" ca="1" si="1350"/>
        <v>6</v>
      </c>
      <c r="AC10774" s="49" t="str">
        <f t="shared" ca="1" si="1351"/>
        <v>Y</v>
      </c>
    </row>
    <row r="10775" spans="1:29" x14ac:dyDescent="0.25">
      <c r="A10775">
        <v>12494</v>
      </c>
      <c r="B10775" s="9">
        <v>43207</v>
      </c>
      <c r="C10775" s="50" t="str">
        <f t="shared" si="1344"/>
        <v>N</v>
      </c>
      <c r="D10775" s="52">
        <f>_xlfn.XLOOKUP(B10775,Cal_Date!B:B,Cal_Date!A:A,0)</f>
        <v>3</v>
      </c>
      <c r="E10775">
        <v>2018</v>
      </c>
      <c r="F10775" t="s">
        <v>122</v>
      </c>
      <c r="G10775" t="s">
        <v>129</v>
      </c>
      <c r="H10775" t="s">
        <v>14</v>
      </c>
      <c r="I10775" t="s">
        <v>9</v>
      </c>
      <c r="J10775" t="s">
        <v>10</v>
      </c>
      <c r="K10775" t="s">
        <v>43</v>
      </c>
      <c r="L10775">
        <v>1</v>
      </c>
      <c r="M10775">
        <v>1011</v>
      </c>
      <c r="O10775" t="s">
        <v>25</v>
      </c>
      <c r="R10775" t="s">
        <v>46</v>
      </c>
      <c r="S10775" s="49" t="str">
        <f t="shared" si="1345"/>
        <v>Card</v>
      </c>
      <c r="T10775" s="3">
        <v>0.04</v>
      </c>
      <c r="U10775" s="2">
        <v>5.3000000000000007</v>
      </c>
      <c r="V10775" s="2">
        <v>1.28</v>
      </c>
      <c r="W10775" s="54">
        <f>_xlfn.XLOOKUP(M10775,Market!A:A,Market!F:F,0)</f>
        <v>0.06</v>
      </c>
      <c r="X10775" s="55">
        <f t="shared" si="1346"/>
        <v>0.21200000000000002</v>
      </c>
      <c r="Y10775" s="55">
        <f t="shared" si="1347"/>
        <v>4.0200000000000005</v>
      </c>
      <c r="Z10775" s="54">
        <f t="shared" si="1348"/>
        <v>0.75849056603773579</v>
      </c>
      <c r="AA10775" s="49" t="str">
        <f t="shared" ca="1" si="1349"/>
        <v>Y</v>
      </c>
      <c r="AB10775" s="49">
        <f t="shared" ca="1" si="1350"/>
        <v>6</v>
      </c>
      <c r="AC10775" s="49" t="str">
        <f t="shared" ca="1" si="1351"/>
        <v>Y</v>
      </c>
    </row>
    <row r="10776" spans="1:29" x14ac:dyDescent="0.25">
      <c r="A10776">
        <v>12495</v>
      </c>
      <c r="B10776" s="9">
        <v>43207</v>
      </c>
      <c r="C10776" s="50" t="str">
        <f t="shared" si="1344"/>
        <v>N</v>
      </c>
      <c r="D10776" s="52">
        <f>_xlfn.XLOOKUP(B10776,Cal_Date!B:B,Cal_Date!A:A,0)</f>
        <v>3</v>
      </c>
      <c r="E10776">
        <v>2018</v>
      </c>
      <c r="F10776" t="s">
        <v>122</v>
      </c>
      <c r="G10776" t="s">
        <v>129</v>
      </c>
      <c r="H10776" t="s">
        <v>11</v>
      </c>
      <c r="I10776" t="s">
        <v>11</v>
      </c>
      <c r="J10776" t="s">
        <v>15</v>
      </c>
      <c r="K10776" t="s">
        <v>42</v>
      </c>
      <c r="L10776">
        <v>1</v>
      </c>
      <c r="M10776">
        <v>1011</v>
      </c>
      <c r="O10776" t="s">
        <v>25</v>
      </c>
      <c r="R10776" t="s">
        <v>46</v>
      </c>
      <c r="S10776" s="49" t="str">
        <f t="shared" si="1345"/>
        <v>Card</v>
      </c>
      <c r="T10776" s="3">
        <v>0.04</v>
      </c>
      <c r="U10776" s="2">
        <v>2.6500000000000004</v>
      </c>
      <c r="V10776" s="2">
        <v>0.87</v>
      </c>
      <c r="W10776" s="54">
        <f>_xlfn.XLOOKUP(M10776,Market!A:A,Market!F:F,0)</f>
        <v>0.06</v>
      </c>
      <c r="X10776" s="55">
        <f t="shared" si="1346"/>
        <v>0.10600000000000001</v>
      </c>
      <c r="Y10776" s="55">
        <f t="shared" si="1347"/>
        <v>1.7800000000000002</v>
      </c>
      <c r="Z10776" s="54">
        <f t="shared" si="1348"/>
        <v>0.67169811320754713</v>
      </c>
      <c r="AA10776" s="49" t="str">
        <f t="shared" ca="1" si="1349"/>
        <v>Y</v>
      </c>
      <c r="AB10776" s="49">
        <f t="shared" ca="1" si="1350"/>
        <v>6</v>
      </c>
      <c r="AC10776" s="49" t="str">
        <f t="shared" ca="1" si="1351"/>
        <v>Y</v>
      </c>
    </row>
    <row r="10777" spans="1:29" x14ac:dyDescent="0.25">
      <c r="A10777">
        <v>12496</v>
      </c>
      <c r="B10777" s="9">
        <v>43207</v>
      </c>
      <c r="C10777" s="50" t="str">
        <f t="shared" si="1344"/>
        <v>N</v>
      </c>
      <c r="D10777" s="52">
        <f>_xlfn.XLOOKUP(B10777,Cal_Date!B:B,Cal_Date!A:A,0)</f>
        <v>3</v>
      </c>
      <c r="E10777">
        <v>2018</v>
      </c>
      <c r="F10777" t="s">
        <v>122</v>
      </c>
      <c r="G10777" t="s">
        <v>129</v>
      </c>
      <c r="H10777" t="s">
        <v>11</v>
      </c>
      <c r="I10777" t="s">
        <v>11</v>
      </c>
      <c r="J10777" t="s">
        <v>15</v>
      </c>
      <c r="K10777" t="s">
        <v>42</v>
      </c>
      <c r="L10777">
        <v>1</v>
      </c>
      <c r="M10777">
        <v>1001</v>
      </c>
      <c r="O10777" t="s">
        <v>25</v>
      </c>
      <c r="R10777" t="s">
        <v>46</v>
      </c>
      <c r="S10777" s="49" t="str">
        <f t="shared" si="1345"/>
        <v>Card</v>
      </c>
      <c r="T10777" s="3">
        <v>0.04</v>
      </c>
      <c r="U10777" s="2">
        <v>2.6500000000000004</v>
      </c>
      <c r="V10777" s="2">
        <v>0.87</v>
      </c>
      <c r="W10777" s="54">
        <f>_xlfn.XLOOKUP(M10777,Market!A:A,Market!F:F,0)</f>
        <v>0.06</v>
      </c>
      <c r="X10777" s="55">
        <f t="shared" si="1346"/>
        <v>0.10600000000000001</v>
      </c>
      <c r="Y10777" s="55">
        <f t="shared" si="1347"/>
        <v>1.7800000000000002</v>
      </c>
      <c r="Z10777" s="54">
        <f t="shared" si="1348"/>
        <v>0.67169811320754713</v>
      </c>
      <c r="AA10777" s="49" t="str">
        <f t="shared" ca="1" si="1349"/>
        <v>Y</v>
      </c>
      <c r="AB10777" s="49">
        <f t="shared" ca="1" si="1350"/>
        <v>6</v>
      </c>
      <c r="AC10777" s="49" t="str">
        <f t="shared" ca="1" si="1351"/>
        <v>Y</v>
      </c>
    </row>
    <row r="10778" spans="1:29" x14ac:dyDescent="0.25">
      <c r="A10778">
        <v>12497</v>
      </c>
      <c r="B10778" s="9">
        <v>43207</v>
      </c>
      <c r="C10778" s="50" t="str">
        <f t="shared" si="1344"/>
        <v>N</v>
      </c>
      <c r="D10778" s="52">
        <f>_xlfn.XLOOKUP(B10778,Cal_Date!B:B,Cal_Date!A:A,0)</f>
        <v>3</v>
      </c>
      <c r="E10778">
        <v>2018</v>
      </c>
      <c r="F10778" t="s">
        <v>122</v>
      </c>
      <c r="G10778" t="s">
        <v>129</v>
      </c>
      <c r="H10778" t="s">
        <v>11</v>
      </c>
      <c r="I10778" t="s">
        <v>11</v>
      </c>
      <c r="J10778" t="s">
        <v>15</v>
      </c>
      <c r="K10778" t="s">
        <v>42</v>
      </c>
      <c r="L10778">
        <v>1</v>
      </c>
      <c r="M10778">
        <v>1000</v>
      </c>
      <c r="O10778" t="s">
        <v>25</v>
      </c>
      <c r="R10778" t="s">
        <v>47</v>
      </c>
      <c r="S10778" s="49" t="str">
        <f t="shared" si="1345"/>
        <v>Card</v>
      </c>
      <c r="T10778" s="3">
        <v>3.5000000000000003E-2</v>
      </c>
      <c r="U10778" s="2">
        <v>2.7</v>
      </c>
      <c r="V10778" s="2">
        <v>0.87</v>
      </c>
      <c r="W10778" s="54">
        <f>_xlfn.XLOOKUP(M10778,Market!A:A,Market!F:F,0)</f>
        <v>0.08</v>
      </c>
      <c r="X10778" s="55">
        <f t="shared" si="1346"/>
        <v>9.4500000000000015E-2</v>
      </c>
      <c r="Y10778" s="55">
        <f t="shared" si="1347"/>
        <v>1.83</v>
      </c>
      <c r="Z10778" s="54">
        <f t="shared" si="1348"/>
        <v>0.67777777777777781</v>
      </c>
      <c r="AA10778" s="49" t="str">
        <f t="shared" ca="1" si="1349"/>
        <v>Y</v>
      </c>
      <c r="AB10778" s="49">
        <f t="shared" ca="1" si="1350"/>
        <v>6</v>
      </c>
      <c r="AC10778" s="49" t="str">
        <f t="shared" ca="1" si="1351"/>
        <v>Y</v>
      </c>
    </row>
    <row r="10779" spans="1:29" x14ac:dyDescent="0.25">
      <c r="A10779">
        <v>12498</v>
      </c>
      <c r="B10779" s="9">
        <v>43207</v>
      </c>
      <c r="C10779" s="50" t="str">
        <f t="shared" si="1344"/>
        <v>N</v>
      </c>
      <c r="D10779" s="52">
        <f>_xlfn.XLOOKUP(B10779,Cal_Date!B:B,Cal_Date!A:A,0)</f>
        <v>3</v>
      </c>
      <c r="E10779">
        <v>2018</v>
      </c>
      <c r="F10779" t="s">
        <v>122</v>
      </c>
      <c r="G10779" t="s">
        <v>129</v>
      </c>
      <c r="H10779" t="s">
        <v>14</v>
      </c>
      <c r="I10779" t="s">
        <v>9</v>
      </c>
      <c r="J10779" t="s">
        <v>10</v>
      </c>
      <c r="K10779" t="s">
        <v>43</v>
      </c>
      <c r="L10779">
        <v>2</v>
      </c>
      <c r="M10779">
        <v>1000</v>
      </c>
      <c r="O10779" t="s">
        <v>25</v>
      </c>
      <c r="R10779" t="s">
        <v>44</v>
      </c>
      <c r="S10779" s="49" t="str">
        <f t="shared" si="1345"/>
        <v>Card</v>
      </c>
      <c r="T10779" s="3">
        <v>0.03</v>
      </c>
      <c r="U10779" s="2">
        <v>10.8</v>
      </c>
      <c r="V10779" s="2">
        <v>2.56</v>
      </c>
      <c r="W10779" s="54">
        <f>_xlfn.XLOOKUP(M10779,Market!A:A,Market!F:F,0)</f>
        <v>0.08</v>
      </c>
      <c r="X10779" s="55">
        <f t="shared" si="1346"/>
        <v>0.32400000000000001</v>
      </c>
      <c r="Y10779" s="55">
        <f t="shared" si="1347"/>
        <v>8.24</v>
      </c>
      <c r="Z10779" s="54">
        <f t="shared" si="1348"/>
        <v>0.76296296296296295</v>
      </c>
      <c r="AA10779" s="49" t="str">
        <f t="shared" ca="1" si="1349"/>
        <v>Y</v>
      </c>
      <c r="AB10779" s="49">
        <f t="shared" ca="1" si="1350"/>
        <v>6</v>
      </c>
      <c r="AC10779" s="49" t="str">
        <f t="shared" ca="1" si="1351"/>
        <v>Y</v>
      </c>
    </row>
    <row r="10780" spans="1:29" x14ac:dyDescent="0.25">
      <c r="A10780">
        <v>12499</v>
      </c>
      <c r="B10780" s="9">
        <v>43207</v>
      </c>
      <c r="C10780" s="50" t="str">
        <f t="shared" si="1344"/>
        <v>N</v>
      </c>
      <c r="D10780" s="52">
        <f>_xlfn.XLOOKUP(B10780,Cal_Date!B:B,Cal_Date!A:A,0)</f>
        <v>3</v>
      </c>
      <c r="E10780">
        <v>2018</v>
      </c>
      <c r="F10780" t="s">
        <v>122</v>
      </c>
      <c r="G10780" t="s">
        <v>129</v>
      </c>
      <c r="H10780" t="s">
        <v>11</v>
      </c>
      <c r="I10780" t="s">
        <v>11</v>
      </c>
      <c r="J10780" t="s">
        <v>15</v>
      </c>
      <c r="K10780" t="s">
        <v>42</v>
      </c>
      <c r="L10780">
        <v>1</v>
      </c>
      <c r="M10780">
        <v>1002</v>
      </c>
      <c r="O10780" t="s">
        <v>28</v>
      </c>
      <c r="R10780" t="s">
        <v>44</v>
      </c>
      <c r="S10780" s="49" t="str">
        <f t="shared" si="1345"/>
        <v>Card</v>
      </c>
      <c r="T10780" s="3">
        <v>0.03</v>
      </c>
      <c r="U10780" s="2">
        <v>2.6500000000000004</v>
      </c>
      <c r="V10780" s="2">
        <v>0.87</v>
      </c>
      <c r="W10780" s="54">
        <f>_xlfn.XLOOKUP(M10780,Market!A:A,Market!F:F,0)</f>
        <v>0.06</v>
      </c>
      <c r="X10780" s="55">
        <f t="shared" si="1346"/>
        <v>7.9500000000000001E-2</v>
      </c>
      <c r="Y10780" s="55">
        <f t="shared" si="1347"/>
        <v>1.7800000000000002</v>
      </c>
      <c r="Z10780" s="54">
        <f t="shared" si="1348"/>
        <v>0.67169811320754713</v>
      </c>
      <c r="AA10780" s="49" t="str">
        <f t="shared" ca="1" si="1349"/>
        <v>Y</v>
      </c>
      <c r="AB10780" s="49">
        <f t="shared" ca="1" si="1350"/>
        <v>6</v>
      </c>
      <c r="AC10780" s="49" t="str">
        <f t="shared" ca="1" si="1351"/>
        <v>Y</v>
      </c>
    </row>
    <row r="10781" spans="1:29" x14ac:dyDescent="0.25">
      <c r="A10781">
        <v>12500</v>
      </c>
      <c r="B10781" s="9">
        <v>43207</v>
      </c>
      <c r="C10781" s="50" t="str">
        <f t="shared" si="1344"/>
        <v>N</v>
      </c>
      <c r="D10781" s="52">
        <f>_xlfn.XLOOKUP(B10781,Cal_Date!B:B,Cal_Date!A:A,0)</f>
        <v>3</v>
      </c>
      <c r="E10781">
        <v>2018</v>
      </c>
      <c r="F10781" t="s">
        <v>122</v>
      </c>
      <c r="G10781" t="s">
        <v>129</v>
      </c>
      <c r="H10781" t="s">
        <v>11</v>
      </c>
      <c r="I10781" t="s">
        <v>11</v>
      </c>
      <c r="J10781" t="s">
        <v>15</v>
      </c>
      <c r="K10781" t="s">
        <v>42</v>
      </c>
      <c r="L10781">
        <v>1</v>
      </c>
      <c r="M10781">
        <v>1003</v>
      </c>
      <c r="O10781" t="s">
        <v>25</v>
      </c>
      <c r="R10781" t="s">
        <v>46</v>
      </c>
      <c r="S10781" s="49" t="str">
        <f t="shared" si="1345"/>
        <v>Card</v>
      </c>
      <c r="T10781" s="3">
        <v>0.04</v>
      </c>
      <c r="U10781" s="2">
        <v>2.6500000000000004</v>
      </c>
      <c r="V10781" s="2">
        <v>0.87</v>
      </c>
      <c r="W10781" s="54">
        <f>_xlfn.XLOOKUP(M10781,Market!A:A,Market!F:F,0)</f>
        <v>0.06</v>
      </c>
      <c r="X10781" s="55">
        <f t="shared" si="1346"/>
        <v>0.10600000000000001</v>
      </c>
      <c r="Y10781" s="55">
        <f t="shared" si="1347"/>
        <v>1.7800000000000002</v>
      </c>
      <c r="Z10781" s="54">
        <f t="shared" si="1348"/>
        <v>0.67169811320754713</v>
      </c>
      <c r="AA10781" s="49" t="str">
        <f t="shared" ca="1" si="1349"/>
        <v>Y</v>
      </c>
      <c r="AB10781" s="49">
        <f t="shared" ca="1" si="1350"/>
        <v>6</v>
      </c>
      <c r="AC10781" s="49" t="str">
        <f t="shared" ca="1" si="1351"/>
        <v>Y</v>
      </c>
    </row>
    <row r="10782" spans="1:29" x14ac:dyDescent="0.25">
      <c r="A10782">
        <v>12501</v>
      </c>
      <c r="B10782" s="9">
        <v>43207</v>
      </c>
      <c r="C10782" s="50" t="str">
        <f t="shared" si="1344"/>
        <v>N</v>
      </c>
      <c r="D10782" s="52">
        <f>_xlfn.XLOOKUP(B10782,Cal_Date!B:B,Cal_Date!A:A,0)</f>
        <v>3</v>
      </c>
      <c r="E10782">
        <v>2018</v>
      </c>
      <c r="F10782" t="s">
        <v>122</v>
      </c>
      <c r="G10782" t="s">
        <v>129</v>
      </c>
      <c r="H10782" t="s">
        <v>48</v>
      </c>
      <c r="I10782" t="s">
        <v>18</v>
      </c>
      <c r="J10782" t="s">
        <v>10</v>
      </c>
      <c r="K10782" t="s">
        <v>43</v>
      </c>
      <c r="L10782">
        <v>1</v>
      </c>
      <c r="M10782">
        <v>1005</v>
      </c>
      <c r="O10782" t="s">
        <v>25</v>
      </c>
      <c r="R10782" t="s">
        <v>46</v>
      </c>
      <c r="S10782" s="49" t="str">
        <f t="shared" si="1345"/>
        <v>Card</v>
      </c>
      <c r="T10782" s="3">
        <v>0.04</v>
      </c>
      <c r="U10782" s="2">
        <v>7.6229999999999993</v>
      </c>
      <c r="V10782" s="2">
        <v>1.46</v>
      </c>
      <c r="W10782" s="54">
        <f>_xlfn.XLOOKUP(M10782,Market!A:A,Market!F:F,0)</f>
        <v>8.8999999999999996E-2</v>
      </c>
      <c r="X10782" s="55">
        <f t="shared" si="1346"/>
        <v>0.30491999999999997</v>
      </c>
      <c r="Y10782" s="55">
        <f t="shared" si="1347"/>
        <v>6.1629999999999994</v>
      </c>
      <c r="Z10782" s="54">
        <f t="shared" si="1348"/>
        <v>0.80847435392889933</v>
      </c>
      <c r="AA10782" s="49" t="str">
        <f t="shared" ca="1" si="1349"/>
        <v>Y</v>
      </c>
      <c r="AB10782" s="49">
        <f t="shared" ca="1" si="1350"/>
        <v>6</v>
      </c>
      <c r="AC10782" s="49" t="str">
        <f t="shared" ca="1" si="1351"/>
        <v>Y</v>
      </c>
    </row>
    <row r="10783" spans="1:29" x14ac:dyDescent="0.25">
      <c r="A10783">
        <v>12502</v>
      </c>
      <c r="B10783" s="9">
        <v>43207</v>
      </c>
      <c r="C10783" s="50" t="str">
        <f t="shared" si="1344"/>
        <v>N</v>
      </c>
      <c r="D10783" s="52">
        <f>_xlfn.XLOOKUP(B10783,Cal_Date!B:B,Cal_Date!A:A,0)</f>
        <v>3</v>
      </c>
      <c r="E10783">
        <v>2018</v>
      </c>
      <c r="F10783" t="s">
        <v>122</v>
      </c>
      <c r="G10783" t="s">
        <v>129</v>
      </c>
      <c r="H10783" t="s">
        <v>48</v>
      </c>
      <c r="I10783" t="s">
        <v>18</v>
      </c>
      <c r="J10783" t="s">
        <v>10</v>
      </c>
      <c r="K10783" t="s">
        <v>43</v>
      </c>
      <c r="L10783">
        <v>1</v>
      </c>
      <c r="M10783">
        <v>1005</v>
      </c>
      <c r="O10783" t="s">
        <v>25</v>
      </c>
      <c r="R10783" t="s">
        <v>44</v>
      </c>
      <c r="S10783" s="49" t="str">
        <f t="shared" si="1345"/>
        <v>Card</v>
      </c>
      <c r="T10783" s="3">
        <v>0.03</v>
      </c>
      <c r="U10783" s="2">
        <v>7.6229999999999993</v>
      </c>
      <c r="V10783" s="2">
        <v>1.46</v>
      </c>
      <c r="W10783" s="54">
        <f>_xlfn.XLOOKUP(M10783,Market!A:A,Market!F:F,0)</f>
        <v>8.8999999999999996E-2</v>
      </c>
      <c r="X10783" s="55">
        <f t="shared" si="1346"/>
        <v>0.22868999999999998</v>
      </c>
      <c r="Y10783" s="55">
        <f t="shared" si="1347"/>
        <v>6.1629999999999994</v>
      </c>
      <c r="Z10783" s="54">
        <f t="shared" si="1348"/>
        <v>0.80847435392889933</v>
      </c>
      <c r="AA10783" s="49" t="str">
        <f t="shared" ca="1" si="1349"/>
        <v>Y</v>
      </c>
      <c r="AB10783" s="49">
        <f t="shared" ca="1" si="1350"/>
        <v>6</v>
      </c>
      <c r="AC10783" s="49" t="str">
        <f t="shared" ca="1" si="1351"/>
        <v>Y</v>
      </c>
    </row>
    <row r="10784" spans="1:29" x14ac:dyDescent="0.25">
      <c r="A10784">
        <v>12503</v>
      </c>
      <c r="B10784" s="9">
        <v>43207</v>
      </c>
      <c r="C10784" s="50" t="str">
        <f t="shared" si="1344"/>
        <v>N</v>
      </c>
      <c r="D10784" s="52">
        <f>_xlfn.XLOOKUP(B10784,Cal_Date!B:B,Cal_Date!A:A,0)</f>
        <v>3</v>
      </c>
      <c r="E10784">
        <v>2018</v>
      </c>
      <c r="F10784" t="s">
        <v>122</v>
      </c>
      <c r="G10784" t="s">
        <v>129</v>
      </c>
      <c r="H10784" t="s">
        <v>14</v>
      </c>
      <c r="I10784" t="s">
        <v>9</v>
      </c>
      <c r="J10784" t="s">
        <v>10</v>
      </c>
      <c r="K10784" t="s">
        <v>43</v>
      </c>
      <c r="L10784">
        <v>1</v>
      </c>
      <c r="M10784">
        <v>1006</v>
      </c>
      <c r="O10784" t="s">
        <v>28</v>
      </c>
      <c r="R10784" t="s">
        <v>44</v>
      </c>
      <c r="S10784" s="49" t="str">
        <f t="shared" si="1345"/>
        <v>Card</v>
      </c>
      <c r="T10784" s="3">
        <v>0.03</v>
      </c>
      <c r="U10784" s="2">
        <v>5.4450000000000003</v>
      </c>
      <c r="V10784" s="2">
        <v>1.28</v>
      </c>
      <c r="W10784" s="54">
        <f>_xlfn.XLOOKUP(M10784,Market!A:A,Market!F:F,0)</f>
        <v>8.8999999999999996E-2</v>
      </c>
      <c r="X10784" s="55">
        <f t="shared" si="1346"/>
        <v>0.16335</v>
      </c>
      <c r="Y10784" s="55">
        <f t="shared" si="1347"/>
        <v>4.165</v>
      </c>
      <c r="Z10784" s="54">
        <f t="shared" si="1348"/>
        <v>0.76492194674012848</v>
      </c>
      <c r="AA10784" s="49" t="str">
        <f t="shared" ca="1" si="1349"/>
        <v>Y</v>
      </c>
      <c r="AB10784" s="49">
        <f t="shared" ca="1" si="1350"/>
        <v>6</v>
      </c>
      <c r="AC10784" s="49" t="str">
        <f t="shared" ca="1" si="1351"/>
        <v>Y</v>
      </c>
    </row>
    <row r="10785" spans="1:29" x14ac:dyDescent="0.25">
      <c r="A10785">
        <v>12504</v>
      </c>
      <c r="B10785" s="9">
        <v>43207</v>
      </c>
      <c r="C10785" s="50" t="str">
        <f t="shared" si="1344"/>
        <v>N</v>
      </c>
      <c r="D10785" s="52">
        <f>_xlfn.XLOOKUP(B10785,Cal_Date!B:B,Cal_Date!A:A,0)</f>
        <v>3</v>
      </c>
      <c r="E10785">
        <v>2018</v>
      </c>
      <c r="F10785" t="s">
        <v>122</v>
      </c>
      <c r="G10785" t="s">
        <v>129</v>
      </c>
      <c r="H10785" t="s">
        <v>48</v>
      </c>
      <c r="I10785" t="s">
        <v>18</v>
      </c>
      <c r="J10785" t="s">
        <v>10</v>
      </c>
      <c r="K10785" t="s">
        <v>43</v>
      </c>
      <c r="L10785">
        <v>2</v>
      </c>
      <c r="M10785">
        <v>1007</v>
      </c>
      <c r="O10785" t="s">
        <v>28</v>
      </c>
      <c r="R10785" t="s">
        <v>44</v>
      </c>
      <c r="S10785" s="49" t="str">
        <f t="shared" si="1345"/>
        <v>Card</v>
      </c>
      <c r="T10785" s="3">
        <v>0.03</v>
      </c>
      <c r="U10785" s="2">
        <v>15.245999999999999</v>
      </c>
      <c r="V10785" s="2">
        <v>2.92</v>
      </c>
      <c r="W10785" s="54">
        <f>_xlfn.XLOOKUP(M10785,Market!A:A,Market!F:F,0)</f>
        <v>8.8999999999999996E-2</v>
      </c>
      <c r="X10785" s="55">
        <f t="shared" si="1346"/>
        <v>0.45737999999999995</v>
      </c>
      <c r="Y10785" s="55">
        <f t="shared" si="1347"/>
        <v>12.325999999999999</v>
      </c>
      <c r="Z10785" s="54">
        <f t="shared" si="1348"/>
        <v>0.80847435392889933</v>
      </c>
      <c r="AA10785" s="49" t="str">
        <f t="shared" ca="1" si="1349"/>
        <v>Y</v>
      </c>
      <c r="AB10785" s="49">
        <f t="shared" ca="1" si="1350"/>
        <v>6</v>
      </c>
      <c r="AC10785" s="49" t="str">
        <f t="shared" ca="1" si="1351"/>
        <v>Y</v>
      </c>
    </row>
    <row r="10786" spans="1:29" x14ac:dyDescent="0.25">
      <c r="A10786">
        <v>12505</v>
      </c>
      <c r="B10786" s="9">
        <v>43207</v>
      </c>
      <c r="C10786" s="50" t="str">
        <f t="shared" si="1344"/>
        <v>N</v>
      </c>
      <c r="D10786" s="52">
        <f>_xlfn.XLOOKUP(B10786,Cal_Date!B:B,Cal_Date!A:A,0)</f>
        <v>3</v>
      </c>
      <c r="E10786">
        <v>2018</v>
      </c>
      <c r="F10786" t="s">
        <v>122</v>
      </c>
      <c r="G10786" t="s">
        <v>129</v>
      </c>
      <c r="H10786" t="s">
        <v>48</v>
      </c>
      <c r="I10786" t="s">
        <v>18</v>
      </c>
      <c r="J10786" t="s">
        <v>10</v>
      </c>
      <c r="K10786" t="s">
        <v>43</v>
      </c>
      <c r="L10786">
        <v>2</v>
      </c>
      <c r="M10786">
        <v>1008</v>
      </c>
      <c r="O10786" t="s">
        <v>28</v>
      </c>
      <c r="R10786" t="s">
        <v>44</v>
      </c>
      <c r="S10786" s="49" t="str">
        <f t="shared" si="1345"/>
        <v>Card</v>
      </c>
      <c r="T10786" s="3">
        <v>0.03</v>
      </c>
      <c r="U10786" s="2">
        <v>15.245999999999999</v>
      </c>
      <c r="V10786" s="2">
        <v>2.92</v>
      </c>
      <c r="W10786" s="54">
        <f>_xlfn.XLOOKUP(M10786,Market!A:A,Market!F:F,0)</f>
        <v>8.8999999999999996E-2</v>
      </c>
      <c r="X10786" s="55">
        <f t="shared" si="1346"/>
        <v>0.45737999999999995</v>
      </c>
      <c r="Y10786" s="55">
        <f t="shared" si="1347"/>
        <v>12.325999999999999</v>
      </c>
      <c r="Z10786" s="54">
        <f t="shared" si="1348"/>
        <v>0.80847435392889933</v>
      </c>
      <c r="AA10786" s="49" t="str">
        <f t="shared" ca="1" si="1349"/>
        <v>Y</v>
      </c>
      <c r="AB10786" s="49">
        <f t="shared" ca="1" si="1350"/>
        <v>6</v>
      </c>
      <c r="AC10786" s="49" t="str">
        <f t="shared" ca="1" si="1351"/>
        <v>Y</v>
      </c>
    </row>
    <row r="10787" spans="1:29" x14ac:dyDescent="0.25">
      <c r="A10787">
        <v>12506</v>
      </c>
      <c r="B10787" s="9">
        <v>43207</v>
      </c>
      <c r="C10787" s="50" t="str">
        <f t="shared" si="1344"/>
        <v>N</v>
      </c>
      <c r="D10787" s="52">
        <f>_xlfn.XLOOKUP(B10787,Cal_Date!B:B,Cal_Date!A:A,0)</f>
        <v>3</v>
      </c>
      <c r="E10787">
        <v>2018</v>
      </c>
      <c r="F10787" t="s">
        <v>122</v>
      </c>
      <c r="G10787" t="s">
        <v>129</v>
      </c>
      <c r="H10787" t="s">
        <v>11</v>
      </c>
      <c r="I10787" t="s">
        <v>11</v>
      </c>
      <c r="J10787" t="s">
        <v>15</v>
      </c>
      <c r="K10787" t="s">
        <v>42</v>
      </c>
      <c r="L10787">
        <v>1</v>
      </c>
      <c r="M10787">
        <v>1009</v>
      </c>
      <c r="O10787" t="s">
        <v>28</v>
      </c>
      <c r="R10787" t="s">
        <v>44</v>
      </c>
      <c r="S10787" s="49" t="str">
        <f t="shared" si="1345"/>
        <v>Card</v>
      </c>
      <c r="T10787" s="3">
        <v>0.03</v>
      </c>
      <c r="U10787" s="2">
        <v>2.7225000000000001</v>
      </c>
      <c r="V10787" s="2">
        <v>0.87</v>
      </c>
      <c r="W10787" s="54">
        <f>_xlfn.XLOOKUP(M10787,Market!A:A,Market!F:F,0)</f>
        <v>8.8999999999999996E-2</v>
      </c>
      <c r="X10787" s="55">
        <f t="shared" si="1346"/>
        <v>8.1674999999999998E-2</v>
      </c>
      <c r="Y10787" s="55">
        <f t="shared" si="1347"/>
        <v>1.8525</v>
      </c>
      <c r="Z10787" s="54">
        <f t="shared" si="1348"/>
        <v>0.68044077134986225</v>
      </c>
      <c r="AA10787" s="49" t="str">
        <f t="shared" ca="1" si="1349"/>
        <v>Y</v>
      </c>
      <c r="AB10787" s="49">
        <f t="shared" ca="1" si="1350"/>
        <v>6</v>
      </c>
      <c r="AC10787" s="49" t="str">
        <f t="shared" ca="1" si="1351"/>
        <v>Y</v>
      </c>
    </row>
    <row r="10788" spans="1:29" x14ac:dyDescent="0.25">
      <c r="A10788">
        <v>12507</v>
      </c>
      <c r="B10788" s="9">
        <v>43207</v>
      </c>
      <c r="C10788" s="50" t="str">
        <f t="shared" si="1344"/>
        <v>N</v>
      </c>
      <c r="D10788" s="52">
        <f>_xlfn.XLOOKUP(B10788,Cal_Date!B:B,Cal_Date!A:A,0)</f>
        <v>3</v>
      </c>
      <c r="E10788">
        <v>2018</v>
      </c>
      <c r="F10788" t="s">
        <v>122</v>
      </c>
      <c r="G10788" t="s">
        <v>129</v>
      </c>
      <c r="H10788" t="s">
        <v>11</v>
      </c>
      <c r="I10788" t="s">
        <v>11</v>
      </c>
      <c r="J10788" t="s">
        <v>15</v>
      </c>
      <c r="K10788" t="s">
        <v>42</v>
      </c>
      <c r="L10788">
        <v>1</v>
      </c>
      <c r="M10788">
        <v>1006</v>
      </c>
      <c r="O10788" t="s">
        <v>28</v>
      </c>
      <c r="R10788" t="s">
        <v>44</v>
      </c>
      <c r="S10788" s="49" t="str">
        <f t="shared" si="1345"/>
        <v>Card</v>
      </c>
      <c r="T10788" s="3">
        <v>0.03</v>
      </c>
      <c r="U10788" s="2">
        <v>2.7225000000000001</v>
      </c>
      <c r="V10788" s="2">
        <v>0.87</v>
      </c>
      <c r="W10788" s="54">
        <f>_xlfn.XLOOKUP(M10788,Market!A:A,Market!F:F,0)</f>
        <v>8.8999999999999996E-2</v>
      </c>
      <c r="X10788" s="55">
        <f t="shared" si="1346"/>
        <v>8.1674999999999998E-2</v>
      </c>
      <c r="Y10788" s="55">
        <f t="shared" si="1347"/>
        <v>1.8525</v>
      </c>
      <c r="Z10788" s="54">
        <f t="shared" si="1348"/>
        <v>0.68044077134986225</v>
      </c>
      <c r="AA10788" s="49" t="str">
        <f t="shared" ca="1" si="1349"/>
        <v>Y</v>
      </c>
      <c r="AB10788" s="49">
        <f t="shared" ca="1" si="1350"/>
        <v>6</v>
      </c>
      <c r="AC10788" s="49" t="str">
        <f t="shared" ca="1" si="1351"/>
        <v>Y</v>
      </c>
    </row>
    <row r="10789" spans="1:29" x14ac:dyDescent="0.25">
      <c r="A10789">
        <v>12508</v>
      </c>
      <c r="B10789" s="9">
        <v>43207</v>
      </c>
      <c r="C10789" s="50" t="str">
        <f t="shared" si="1344"/>
        <v>N</v>
      </c>
      <c r="D10789" s="52">
        <f>_xlfn.XLOOKUP(B10789,Cal_Date!B:B,Cal_Date!A:A,0)</f>
        <v>3</v>
      </c>
      <c r="E10789">
        <v>2018</v>
      </c>
      <c r="F10789" t="s">
        <v>122</v>
      </c>
      <c r="G10789" t="s">
        <v>129</v>
      </c>
      <c r="H10789" t="s">
        <v>11</v>
      </c>
      <c r="I10789" t="s">
        <v>11</v>
      </c>
      <c r="J10789" t="s">
        <v>15</v>
      </c>
      <c r="K10789" t="s">
        <v>42</v>
      </c>
      <c r="L10789">
        <v>1</v>
      </c>
      <c r="M10789">
        <v>1007</v>
      </c>
      <c r="O10789" t="s">
        <v>28</v>
      </c>
      <c r="R10789" t="s">
        <v>47</v>
      </c>
      <c r="S10789" s="49" t="str">
        <f t="shared" si="1345"/>
        <v>Card</v>
      </c>
      <c r="T10789" s="3">
        <v>3.5000000000000003E-2</v>
      </c>
      <c r="U10789" s="2">
        <v>2.7225000000000001</v>
      </c>
      <c r="V10789" s="2">
        <v>0.87</v>
      </c>
      <c r="W10789" s="54">
        <f>_xlfn.XLOOKUP(M10789,Market!A:A,Market!F:F,0)</f>
        <v>8.8999999999999996E-2</v>
      </c>
      <c r="X10789" s="55">
        <f t="shared" si="1346"/>
        <v>9.5287500000000011E-2</v>
      </c>
      <c r="Y10789" s="55">
        <f t="shared" si="1347"/>
        <v>1.8525</v>
      </c>
      <c r="Z10789" s="54">
        <f t="shared" si="1348"/>
        <v>0.68044077134986225</v>
      </c>
      <c r="AA10789" s="49" t="str">
        <f t="shared" ca="1" si="1349"/>
        <v>Y</v>
      </c>
      <c r="AB10789" s="49">
        <f t="shared" ca="1" si="1350"/>
        <v>6</v>
      </c>
      <c r="AC10789" s="49" t="str">
        <f t="shared" ca="1" si="1351"/>
        <v>Y</v>
      </c>
    </row>
    <row r="10790" spans="1:29" x14ac:dyDescent="0.25">
      <c r="A10790">
        <v>12509</v>
      </c>
      <c r="B10790" s="9">
        <v>43207</v>
      </c>
      <c r="C10790" s="50" t="str">
        <f t="shared" si="1344"/>
        <v>N</v>
      </c>
      <c r="D10790" s="52">
        <f>_xlfn.XLOOKUP(B10790,Cal_Date!B:B,Cal_Date!A:A,0)</f>
        <v>3</v>
      </c>
      <c r="E10790">
        <v>2018</v>
      </c>
      <c r="F10790" t="s">
        <v>122</v>
      </c>
      <c r="G10790" t="s">
        <v>129</v>
      </c>
      <c r="H10790" t="s">
        <v>11</v>
      </c>
      <c r="I10790" t="s">
        <v>11</v>
      </c>
      <c r="J10790" t="s">
        <v>15</v>
      </c>
      <c r="K10790" t="s">
        <v>42</v>
      </c>
      <c r="L10790">
        <v>2</v>
      </c>
      <c r="M10790">
        <v>1007</v>
      </c>
      <c r="O10790" t="s">
        <v>28</v>
      </c>
      <c r="R10790" t="s">
        <v>47</v>
      </c>
      <c r="S10790" s="49" t="str">
        <f t="shared" si="1345"/>
        <v>Card</v>
      </c>
      <c r="T10790" s="3">
        <v>3.5000000000000003E-2</v>
      </c>
      <c r="U10790" s="2">
        <v>5.4450000000000003</v>
      </c>
      <c r="V10790" s="2">
        <v>1.74</v>
      </c>
      <c r="W10790" s="54">
        <f>_xlfn.XLOOKUP(M10790,Market!A:A,Market!F:F,0)</f>
        <v>8.8999999999999996E-2</v>
      </c>
      <c r="X10790" s="55">
        <f t="shared" si="1346"/>
        <v>0.19057500000000002</v>
      </c>
      <c r="Y10790" s="55">
        <f t="shared" si="1347"/>
        <v>3.7050000000000001</v>
      </c>
      <c r="Z10790" s="54">
        <f t="shared" si="1348"/>
        <v>0.68044077134986225</v>
      </c>
      <c r="AA10790" s="49" t="str">
        <f t="shared" ca="1" si="1349"/>
        <v>Y</v>
      </c>
      <c r="AB10790" s="49">
        <f t="shared" ca="1" si="1350"/>
        <v>6</v>
      </c>
      <c r="AC10790" s="49" t="str">
        <f t="shared" ca="1" si="1351"/>
        <v>Y</v>
      </c>
    </row>
    <row r="10791" spans="1:29" x14ac:dyDescent="0.25">
      <c r="A10791">
        <v>12510</v>
      </c>
      <c r="B10791" s="9">
        <v>43207</v>
      </c>
      <c r="C10791" s="50" t="str">
        <f t="shared" si="1344"/>
        <v>N</v>
      </c>
      <c r="D10791" s="52">
        <f>_xlfn.XLOOKUP(B10791,Cal_Date!B:B,Cal_Date!A:A,0)</f>
        <v>3</v>
      </c>
      <c r="E10791">
        <v>2018</v>
      </c>
      <c r="F10791" t="s">
        <v>122</v>
      </c>
      <c r="G10791" t="s">
        <v>129</v>
      </c>
      <c r="H10791" t="s">
        <v>48</v>
      </c>
      <c r="I10791" t="s">
        <v>18</v>
      </c>
      <c r="J10791" t="s">
        <v>10</v>
      </c>
      <c r="K10791" t="s">
        <v>43</v>
      </c>
      <c r="L10791">
        <v>1</v>
      </c>
      <c r="M10791">
        <v>1007</v>
      </c>
      <c r="O10791" t="s">
        <v>28</v>
      </c>
      <c r="R10791" t="s">
        <v>44</v>
      </c>
      <c r="S10791" s="49" t="str">
        <f t="shared" si="1345"/>
        <v>Card</v>
      </c>
      <c r="T10791" s="3">
        <v>0.03</v>
      </c>
      <c r="U10791" s="2">
        <v>7.6229999999999993</v>
      </c>
      <c r="V10791" s="2">
        <v>1.46</v>
      </c>
      <c r="W10791" s="54">
        <f>_xlfn.XLOOKUP(M10791,Market!A:A,Market!F:F,0)</f>
        <v>8.8999999999999996E-2</v>
      </c>
      <c r="X10791" s="55">
        <f t="shared" si="1346"/>
        <v>0.22868999999999998</v>
      </c>
      <c r="Y10791" s="55">
        <f t="shared" si="1347"/>
        <v>6.1629999999999994</v>
      </c>
      <c r="Z10791" s="54">
        <f t="shared" si="1348"/>
        <v>0.80847435392889933</v>
      </c>
      <c r="AA10791" s="49" t="str">
        <f t="shared" ca="1" si="1349"/>
        <v>Y</v>
      </c>
      <c r="AB10791" s="49">
        <f t="shared" ca="1" si="1350"/>
        <v>6</v>
      </c>
      <c r="AC10791" s="49" t="str">
        <f t="shared" ca="1" si="1351"/>
        <v>Y</v>
      </c>
    </row>
    <row r="10792" spans="1:29" x14ac:dyDescent="0.25">
      <c r="A10792">
        <v>12511</v>
      </c>
      <c r="B10792" s="9">
        <v>43207</v>
      </c>
      <c r="C10792" s="50" t="str">
        <f t="shared" si="1344"/>
        <v>N</v>
      </c>
      <c r="D10792" s="52">
        <f>_xlfn.XLOOKUP(B10792,Cal_Date!B:B,Cal_Date!A:A,0)</f>
        <v>3</v>
      </c>
      <c r="E10792">
        <v>2018</v>
      </c>
      <c r="F10792" t="s">
        <v>122</v>
      </c>
      <c r="G10792" t="s">
        <v>129</v>
      </c>
      <c r="H10792" t="s">
        <v>14</v>
      </c>
      <c r="I10792" t="s">
        <v>9</v>
      </c>
      <c r="J10792" t="s">
        <v>10</v>
      </c>
      <c r="K10792" t="s">
        <v>43</v>
      </c>
      <c r="L10792">
        <v>2</v>
      </c>
      <c r="M10792">
        <v>1005</v>
      </c>
      <c r="O10792" t="s">
        <v>25</v>
      </c>
      <c r="R10792" t="s">
        <v>44</v>
      </c>
      <c r="S10792" s="49" t="str">
        <f t="shared" si="1345"/>
        <v>Card</v>
      </c>
      <c r="T10792" s="3">
        <v>0.03</v>
      </c>
      <c r="U10792" s="2">
        <v>10.89</v>
      </c>
      <c r="V10792" s="2">
        <v>2.56</v>
      </c>
      <c r="W10792" s="54">
        <f>_xlfn.XLOOKUP(M10792,Market!A:A,Market!F:F,0)</f>
        <v>8.8999999999999996E-2</v>
      </c>
      <c r="X10792" s="55">
        <f t="shared" si="1346"/>
        <v>0.32669999999999999</v>
      </c>
      <c r="Y10792" s="55">
        <f t="shared" si="1347"/>
        <v>8.33</v>
      </c>
      <c r="Z10792" s="54">
        <f t="shared" si="1348"/>
        <v>0.76492194674012848</v>
      </c>
      <c r="AA10792" s="49" t="str">
        <f t="shared" ca="1" si="1349"/>
        <v>Y</v>
      </c>
      <c r="AB10792" s="49">
        <f t="shared" ca="1" si="1350"/>
        <v>6</v>
      </c>
      <c r="AC10792" s="49" t="str">
        <f t="shared" ca="1" si="1351"/>
        <v>Y</v>
      </c>
    </row>
    <row r="10793" spans="1:29" x14ac:dyDescent="0.25">
      <c r="A10793">
        <v>12512</v>
      </c>
      <c r="B10793" s="9">
        <v>43207</v>
      </c>
      <c r="C10793" s="50" t="str">
        <f t="shared" si="1344"/>
        <v>N</v>
      </c>
      <c r="D10793" s="52">
        <f>_xlfn.XLOOKUP(B10793,Cal_Date!B:B,Cal_Date!A:A,0)</f>
        <v>3</v>
      </c>
      <c r="E10793">
        <v>2018</v>
      </c>
      <c r="F10793" t="s">
        <v>122</v>
      </c>
      <c r="G10793" t="s">
        <v>129</v>
      </c>
      <c r="H10793" t="s">
        <v>14</v>
      </c>
      <c r="I10793" t="s">
        <v>9</v>
      </c>
      <c r="J10793" t="s">
        <v>10</v>
      </c>
      <c r="K10793" t="s">
        <v>43</v>
      </c>
      <c r="L10793">
        <v>1</v>
      </c>
      <c r="M10793">
        <v>1005</v>
      </c>
      <c r="O10793" t="s">
        <v>25</v>
      </c>
      <c r="R10793" t="s">
        <v>44</v>
      </c>
      <c r="S10793" s="49" t="str">
        <f t="shared" si="1345"/>
        <v>Card</v>
      </c>
      <c r="T10793" s="3">
        <v>0.03</v>
      </c>
      <c r="U10793" s="2">
        <v>5.4450000000000003</v>
      </c>
      <c r="V10793" s="2">
        <v>1.28</v>
      </c>
      <c r="W10793" s="54">
        <f>_xlfn.XLOOKUP(M10793,Market!A:A,Market!F:F,0)</f>
        <v>8.8999999999999996E-2</v>
      </c>
      <c r="X10793" s="55">
        <f t="shared" si="1346"/>
        <v>0.16335</v>
      </c>
      <c r="Y10793" s="55">
        <f t="shared" si="1347"/>
        <v>4.165</v>
      </c>
      <c r="Z10793" s="54">
        <f t="shared" si="1348"/>
        <v>0.76492194674012848</v>
      </c>
      <c r="AA10793" s="49" t="str">
        <f t="shared" ca="1" si="1349"/>
        <v>Y</v>
      </c>
      <c r="AB10793" s="49">
        <f t="shared" ca="1" si="1350"/>
        <v>6</v>
      </c>
      <c r="AC10793" s="49" t="str">
        <f t="shared" ca="1" si="1351"/>
        <v>Y</v>
      </c>
    </row>
    <row r="10794" spans="1:29" x14ac:dyDescent="0.25">
      <c r="A10794">
        <v>12513</v>
      </c>
      <c r="B10794" s="9">
        <v>43207</v>
      </c>
      <c r="C10794" s="50" t="str">
        <f t="shared" si="1344"/>
        <v>N</v>
      </c>
      <c r="D10794" s="52">
        <f>_xlfn.XLOOKUP(B10794,Cal_Date!B:B,Cal_Date!A:A,0)</f>
        <v>3</v>
      </c>
      <c r="E10794">
        <v>2018</v>
      </c>
      <c r="F10794" t="s">
        <v>122</v>
      </c>
      <c r="G10794" t="s">
        <v>129</v>
      </c>
      <c r="H10794" t="s">
        <v>48</v>
      </c>
      <c r="I10794" t="s">
        <v>18</v>
      </c>
      <c r="J10794" t="s">
        <v>10</v>
      </c>
      <c r="K10794" t="s">
        <v>43</v>
      </c>
      <c r="L10794">
        <v>2</v>
      </c>
      <c r="M10794">
        <v>1002</v>
      </c>
      <c r="O10794" t="s">
        <v>28</v>
      </c>
      <c r="R10794" t="s">
        <v>44</v>
      </c>
      <c r="S10794" s="49" t="str">
        <f t="shared" si="1345"/>
        <v>Card</v>
      </c>
      <c r="T10794" s="3">
        <v>0.03</v>
      </c>
      <c r="U10794" s="2">
        <v>14.84</v>
      </c>
      <c r="V10794" s="2">
        <v>2.92</v>
      </c>
      <c r="W10794" s="54">
        <f>_xlfn.XLOOKUP(M10794,Market!A:A,Market!F:F,0)</f>
        <v>0.06</v>
      </c>
      <c r="X10794" s="55">
        <f t="shared" si="1346"/>
        <v>0.44519999999999998</v>
      </c>
      <c r="Y10794" s="55">
        <f t="shared" si="1347"/>
        <v>11.92</v>
      </c>
      <c r="Z10794" s="54">
        <f t="shared" si="1348"/>
        <v>0.80323450134770891</v>
      </c>
      <c r="AA10794" s="49" t="str">
        <f t="shared" ca="1" si="1349"/>
        <v>Y</v>
      </c>
      <c r="AB10794" s="49">
        <f t="shared" ca="1" si="1350"/>
        <v>6</v>
      </c>
      <c r="AC10794" s="49" t="str">
        <f t="shared" ca="1" si="1351"/>
        <v>Y</v>
      </c>
    </row>
    <row r="10795" spans="1:29" x14ac:dyDescent="0.25">
      <c r="A10795">
        <v>12514</v>
      </c>
      <c r="B10795" s="9">
        <v>43208</v>
      </c>
      <c r="C10795" s="50" t="str">
        <f t="shared" si="1344"/>
        <v>N</v>
      </c>
      <c r="D10795" s="52">
        <f>_xlfn.XLOOKUP(B10795,Cal_Date!B:B,Cal_Date!A:A,0)</f>
        <v>3</v>
      </c>
      <c r="E10795">
        <v>2018</v>
      </c>
      <c r="F10795" t="s">
        <v>123</v>
      </c>
      <c r="G10795" t="s">
        <v>129</v>
      </c>
      <c r="H10795" t="s">
        <v>14</v>
      </c>
      <c r="I10795" t="s">
        <v>9</v>
      </c>
      <c r="J10795" t="s">
        <v>10</v>
      </c>
      <c r="K10795" t="s">
        <v>43</v>
      </c>
      <c r="L10795">
        <v>1</v>
      </c>
      <c r="M10795">
        <v>1004</v>
      </c>
      <c r="O10795" t="s">
        <v>28</v>
      </c>
      <c r="R10795" t="s">
        <v>44</v>
      </c>
      <c r="S10795" s="49" t="str">
        <f t="shared" si="1345"/>
        <v>Card</v>
      </c>
      <c r="T10795" s="3">
        <v>0.03</v>
      </c>
      <c r="U10795" s="2">
        <v>5.3000000000000007</v>
      </c>
      <c r="V10795" s="2">
        <v>1.28</v>
      </c>
      <c r="W10795" s="54">
        <f>_xlfn.XLOOKUP(M10795,Market!A:A,Market!F:F,0)</f>
        <v>0.06</v>
      </c>
      <c r="X10795" s="55">
        <f t="shared" si="1346"/>
        <v>0.159</v>
      </c>
      <c r="Y10795" s="55">
        <f t="shared" si="1347"/>
        <v>4.0200000000000005</v>
      </c>
      <c r="Z10795" s="54">
        <f t="shared" si="1348"/>
        <v>0.75849056603773579</v>
      </c>
      <c r="AA10795" s="49" t="str">
        <f t="shared" ca="1" si="1349"/>
        <v>Y</v>
      </c>
      <c r="AB10795" s="49">
        <f t="shared" ca="1" si="1350"/>
        <v>6</v>
      </c>
      <c r="AC10795" s="49" t="str">
        <f t="shared" ca="1" si="1351"/>
        <v>Y</v>
      </c>
    </row>
    <row r="10796" spans="1:29" x14ac:dyDescent="0.25">
      <c r="A10796">
        <v>12515</v>
      </c>
      <c r="B10796" s="9">
        <v>43208</v>
      </c>
      <c r="C10796" s="50" t="str">
        <f t="shared" si="1344"/>
        <v>N</v>
      </c>
      <c r="D10796" s="52">
        <f>_xlfn.XLOOKUP(B10796,Cal_Date!B:B,Cal_Date!A:A,0)</f>
        <v>3</v>
      </c>
      <c r="E10796">
        <v>2018</v>
      </c>
      <c r="F10796" t="s">
        <v>123</v>
      </c>
      <c r="G10796" t="s">
        <v>129</v>
      </c>
      <c r="H10796" t="s">
        <v>11</v>
      </c>
      <c r="I10796" t="s">
        <v>11</v>
      </c>
      <c r="J10796" t="s">
        <v>15</v>
      </c>
      <c r="K10796" t="s">
        <v>42</v>
      </c>
      <c r="L10796">
        <v>1</v>
      </c>
      <c r="M10796">
        <v>1005</v>
      </c>
      <c r="O10796" t="s">
        <v>25</v>
      </c>
      <c r="R10796" t="s">
        <v>44</v>
      </c>
      <c r="S10796" s="49" t="str">
        <f t="shared" si="1345"/>
        <v>Card</v>
      </c>
      <c r="T10796" s="3">
        <v>0.03</v>
      </c>
      <c r="U10796" s="2">
        <v>2.7225000000000001</v>
      </c>
      <c r="V10796" s="2">
        <v>0.87</v>
      </c>
      <c r="W10796" s="54">
        <f>_xlfn.XLOOKUP(M10796,Market!A:A,Market!F:F,0)</f>
        <v>8.8999999999999996E-2</v>
      </c>
      <c r="X10796" s="55">
        <f t="shared" si="1346"/>
        <v>8.1674999999999998E-2</v>
      </c>
      <c r="Y10796" s="55">
        <f t="shared" si="1347"/>
        <v>1.8525</v>
      </c>
      <c r="Z10796" s="54">
        <f t="shared" si="1348"/>
        <v>0.68044077134986225</v>
      </c>
      <c r="AA10796" s="49" t="str">
        <f t="shared" ca="1" si="1349"/>
        <v>Y</v>
      </c>
      <c r="AB10796" s="49">
        <f t="shared" ca="1" si="1350"/>
        <v>6</v>
      </c>
      <c r="AC10796" s="49" t="str">
        <f t="shared" ca="1" si="1351"/>
        <v>Y</v>
      </c>
    </row>
    <row r="10797" spans="1:29" x14ac:dyDescent="0.25">
      <c r="A10797">
        <v>12516</v>
      </c>
      <c r="B10797" s="9">
        <v>43208</v>
      </c>
      <c r="C10797" s="50" t="str">
        <f t="shared" si="1344"/>
        <v>N</v>
      </c>
      <c r="D10797" s="52">
        <f>_xlfn.XLOOKUP(B10797,Cal_Date!B:B,Cal_Date!A:A,0)</f>
        <v>3</v>
      </c>
      <c r="E10797">
        <v>2018</v>
      </c>
      <c r="F10797" t="s">
        <v>123</v>
      </c>
      <c r="G10797" t="s">
        <v>129</v>
      </c>
      <c r="H10797" t="s">
        <v>48</v>
      </c>
      <c r="I10797" t="s">
        <v>18</v>
      </c>
      <c r="J10797" t="s">
        <v>10</v>
      </c>
      <c r="K10797" t="s">
        <v>43</v>
      </c>
      <c r="L10797">
        <v>1</v>
      </c>
      <c r="M10797">
        <v>1001</v>
      </c>
      <c r="O10797" t="s">
        <v>25</v>
      </c>
      <c r="R10797" t="s">
        <v>44</v>
      </c>
      <c r="S10797" s="49" t="str">
        <f t="shared" si="1345"/>
        <v>Card</v>
      </c>
      <c r="T10797" s="3">
        <v>0.03</v>
      </c>
      <c r="U10797" s="2">
        <v>7.42</v>
      </c>
      <c r="V10797" s="2">
        <v>1.46</v>
      </c>
      <c r="W10797" s="54">
        <f>_xlfn.XLOOKUP(M10797,Market!A:A,Market!F:F,0)</f>
        <v>0.06</v>
      </c>
      <c r="X10797" s="55">
        <f t="shared" si="1346"/>
        <v>0.22259999999999999</v>
      </c>
      <c r="Y10797" s="55">
        <f t="shared" si="1347"/>
        <v>5.96</v>
      </c>
      <c r="Z10797" s="54">
        <f t="shared" si="1348"/>
        <v>0.80323450134770891</v>
      </c>
      <c r="AA10797" s="49" t="str">
        <f t="shared" ca="1" si="1349"/>
        <v>Y</v>
      </c>
      <c r="AB10797" s="49">
        <f t="shared" ca="1" si="1350"/>
        <v>6</v>
      </c>
      <c r="AC10797" s="49" t="str">
        <f t="shared" ca="1" si="1351"/>
        <v>Y</v>
      </c>
    </row>
    <row r="10798" spans="1:29" x14ac:dyDescent="0.25">
      <c r="A10798">
        <v>12517</v>
      </c>
      <c r="B10798" s="9">
        <v>43208</v>
      </c>
      <c r="C10798" s="50" t="str">
        <f t="shared" si="1344"/>
        <v>N</v>
      </c>
      <c r="D10798" s="52">
        <f>_xlfn.XLOOKUP(B10798,Cal_Date!B:B,Cal_Date!A:A,0)</f>
        <v>3</v>
      </c>
      <c r="E10798">
        <v>2018</v>
      </c>
      <c r="F10798" t="s">
        <v>123</v>
      </c>
      <c r="G10798" t="s">
        <v>129</v>
      </c>
      <c r="H10798" t="s">
        <v>11</v>
      </c>
      <c r="I10798" t="s">
        <v>11</v>
      </c>
      <c r="J10798" t="s">
        <v>15</v>
      </c>
      <c r="K10798" t="s">
        <v>42</v>
      </c>
      <c r="L10798">
        <v>1</v>
      </c>
      <c r="M10798">
        <v>1010</v>
      </c>
      <c r="O10798" t="s">
        <v>25</v>
      </c>
      <c r="R10798" t="s">
        <v>44</v>
      </c>
      <c r="S10798" s="49" t="str">
        <f t="shared" si="1345"/>
        <v>Card</v>
      </c>
      <c r="T10798" s="3">
        <v>0.03</v>
      </c>
      <c r="U10798" s="2">
        <v>2.7</v>
      </c>
      <c r="V10798" s="2">
        <v>0.87</v>
      </c>
      <c r="W10798" s="54">
        <f>_xlfn.XLOOKUP(M10798,Market!A:A,Market!F:F,0)</f>
        <v>0.08</v>
      </c>
      <c r="X10798" s="55">
        <f t="shared" si="1346"/>
        <v>8.1000000000000003E-2</v>
      </c>
      <c r="Y10798" s="55">
        <f t="shared" si="1347"/>
        <v>1.83</v>
      </c>
      <c r="Z10798" s="54">
        <f t="shared" si="1348"/>
        <v>0.67777777777777781</v>
      </c>
      <c r="AA10798" s="49" t="str">
        <f t="shared" ca="1" si="1349"/>
        <v>Y</v>
      </c>
      <c r="AB10798" s="49">
        <f t="shared" ca="1" si="1350"/>
        <v>6</v>
      </c>
      <c r="AC10798" s="49" t="str">
        <f t="shared" ca="1" si="1351"/>
        <v>Y</v>
      </c>
    </row>
    <row r="10799" spans="1:29" x14ac:dyDescent="0.25">
      <c r="A10799">
        <v>12518</v>
      </c>
      <c r="B10799" s="9">
        <v>43208</v>
      </c>
      <c r="C10799" s="50" t="str">
        <f t="shared" si="1344"/>
        <v>N</v>
      </c>
      <c r="D10799" s="52">
        <f>_xlfn.XLOOKUP(B10799,Cal_Date!B:B,Cal_Date!A:A,0)</f>
        <v>3</v>
      </c>
      <c r="E10799">
        <v>2018</v>
      </c>
      <c r="F10799" t="s">
        <v>123</v>
      </c>
      <c r="G10799" t="s">
        <v>129</v>
      </c>
      <c r="H10799" t="s">
        <v>11</v>
      </c>
      <c r="I10799" t="s">
        <v>11</v>
      </c>
      <c r="J10799" t="s">
        <v>15</v>
      </c>
      <c r="K10799" t="s">
        <v>42</v>
      </c>
      <c r="L10799">
        <v>2</v>
      </c>
      <c r="M10799">
        <v>1011</v>
      </c>
      <c r="O10799" t="s">
        <v>25</v>
      </c>
      <c r="R10799" t="s">
        <v>46</v>
      </c>
      <c r="S10799" s="49" t="str">
        <f t="shared" si="1345"/>
        <v>Card</v>
      </c>
      <c r="T10799" s="3">
        <v>0.04</v>
      </c>
      <c r="U10799" s="2">
        <v>5.3000000000000007</v>
      </c>
      <c r="V10799" s="2">
        <v>1.74</v>
      </c>
      <c r="W10799" s="54">
        <f>_xlfn.XLOOKUP(M10799,Market!A:A,Market!F:F,0)</f>
        <v>0.06</v>
      </c>
      <c r="X10799" s="55">
        <f t="shared" si="1346"/>
        <v>0.21200000000000002</v>
      </c>
      <c r="Y10799" s="55">
        <f t="shared" si="1347"/>
        <v>3.5600000000000005</v>
      </c>
      <c r="Z10799" s="54">
        <f t="shared" si="1348"/>
        <v>0.67169811320754713</v>
      </c>
      <c r="AA10799" s="49" t="str">
        <f t="shared" ca="1" si="1349"/>
        <v>Y</v>
      </c>
      <c r="AB10799" s="49">
        <f t="shared" ca="1" si="1350"/>
        <v>6</v>
      </c>
      <c r="AC10799" s="49" t="str">
        <f t="shared" ca="1" si="1351"/>
        <v>Y</v>
      </c>
    </row>
    <row r="10800" spans="1:29" x14ac:dyDescent="0.25">
      <c r="A10800">
        <v>12519</v>
      </c>
      <c r="B10800" s="9">
        <v>43208</v>
      </c>
      <c r="C10800" s="50" t="str">
        <f t="shared" si="1344"/>
        <v>N</v>
      </c>
      <c r="D10800" s="52">
        <f>_xlfn.XLOOKUP(B10800,Cal_Date!B:B,Cal_Date!A:A,0)</f>
        <v>3</v>
      </c>
      <c r="E10800">
        <v>2018</v>
      </c>
      <c r="F10800" t="s">
        <v>123</v>
      </c>
      <c r="G10800" t="s">
        <v>129</v>
      </c>
      <c r="H10800" t="s">
        <v>14</v>
      </c>
      <c r="I10800" t="s">
        <v>9</v>
      </c>
      <c r="J10800" t="s">
        <v>10</v>
      </c>
      <c r="K10800" t="s">
        <v>43</v>
      </c>
      <c r="L10800">
        <v>1</v>
      </c>
      <c r="M10800">
        <v>1011</v>
      </c>
      <c r="O10800" t="s">
        <v>25</v>
      </c>
      <c r="R10800" t="s">
        <v>44</v>
      </c>
      <c r="S10800" s="49" t="str">
        <f t="shared" si="1345"/>
        <v>Card</v>
      </c>
      <c r="T10800" s="3">
        <v>0.03</v>
      </c>
      <c r="U10800" s="2">
        <v>5.3000000000000007</v>
      </c>
      <c r="V10800" s="2">
        <v>1.28</v>
      </c>
      <c r="W10800" s="54">
        <f>_xlfn.XLOOKUP(M10800,Market!A:A,Market!F:F,0)</f>
        <v>0.06</v>
      </c>
      <c r="X10800" s="55">
        <f t="shared" si="1346"/>
        <v>0.159</v>
      </c>
      <c r="Y10800" s="55">
        <f t="shared" si="1347"/>
        <v>4.0200000000000005</v>
      </c>
      <c r="Z10800" s="54">
        <f t="shared" si="1348"/>
        <v>0.75849056603773579</v>
      </c>
      <c r="AA10800" s="49" t="str">
        <f t="shared" ca="1" si="1349"/>
        <v>Y</v>
      </c>
      <c r="AB10800" s="49">
        <f t="shared" ca="1" si="1350"/>
        <v>6</v>
      </c>
      <c r="AC10800" s="49" t="str">
        <f t="shared" ca="1" si="1351"/>
        <v>Y</v>
      </c>
    </row>
    <row r="10801" spans="1:29" x14ac:dyDescent="0.25">
      <c r="A10801">
        <v>12520</v>
      </c>
      <c r="B10801" s="9">
        <v>43208</v>
      </c>
      <c r="C10801" s="50" t="str">
        <f t="shared" si="1344"/>
        <v>N</v>
      </c>
      <c r="D10801" s="52">
        <f>_xlfn.XLOOKUP(B10801,Cal_Date!B:B,Cal_Date!A:A,0)</f>
        <v>3</v>
      </c>
      <c r="E10801">
        <v>2018</v>
      </c>
      <c r="F10801" t="s">
        <v>123</v>
      </c>
      <c r="G10801" t="s">
        <v>129</v>
      </c>
      <c r="H10801" t="s">
        <v>48</v>
      </c>
      <c r="I10801" t="s">
        <v>18</v>
      </c>
      <c r="J10801" t="s">
        <v>10</v>
      </c>
      <c r="K10801" t="s">
        <v>43</v>
      </c>
      <c r="L10801">
        <v>1</v>
      </c>
      <c r="M10801">
        <v>1001</v>
      </c>
      <c r="O10801" t="s">
        <v>25</v>
      </c>
      <c r="R10801" t="s">
        <v>44</v>
      </c>
      <c r="S10801" s="49" t="str">
        <f t="shared" si="1345"/>
        <v>Card</v>
      </c>
      <c r="T10801" s="3">
        <v>0.03</v>
      </c>
      <c r="U10801" s="2">
        <v>7.42</v>
      </c>
      <c r="V10801" s="2">
        <v>1.46</v>
      </c>
      <c r="W10801" s="54">
        <f>_xlfn.XLOOKUP(M10801,Market!A:A,Market!F:F,0)</f>
        <v>0.06</v>
      </c>
      <c r="X10801" s="55">
        <f t="shared" si="1346"/>
        <v>0.22259999999999999</v>
      </c>
      <c r="Y10801" s="55">
        <f t="shared" si="1347"/>
        <v>5.96</v>
      </c>
      <c r="Z10801" s="54">
        <f t="shared" si="1348"/>
        <v>0.80323450134770891</v>
      </c>
      <c r="AA10801" s="49" t="str">
        <f t="shared" ca="1" si="1349"/>
        <v>Y</v>
      </c>
      <c r="AB10801" s="49">
        <f t="shared" ca="1" si="1350"/>
        <v>6</v>
      </c>
      <c r="AC10801" s="49" t="str">
        <f t="shared" ca="1" si="1351"/>
        <v>Y</v>
      </c>
    </row>
    <row r="10802" spans="1:29" x14ac:dyDescent="0.25">
      <c r="A10802">
        <v>12521</v>
      </c>
      <c r="B10802" s="9">
        <v>43208</v>
      </c>
      <c r="C10802" s="50" t="str">
        <f t="shared" si="1344"/>
        <v>N</v>
      </c>
      <c r="D10802" s="52">
        <f>_xlfn.XLOOKUP(B10802,Cal_Date!B:B,Cal_Date!A:A,0)</f>
        <v>3</v>
      </c>
      <c r="E10802">
        <v>2018</v>
      </c>
      <c r="F10802" t="s">
        <v>123</v>
      </c>
      <c r="G10802" t="s">
        <v>129</v>
      </c>
      <c r="H10802" t="s">
        <v>11</v>
      </c>
      <c r="I10802" t="s">
        <v>11</v>
      </c>
      <c r="J10802" t="s">
        <v>15</v>
      </c>
      <c r="K10802" t="s">
        <v>42</v>
      </c>
      <c r="L10802">
        <v>1</v>
      </c>
      <c r="M10802">
        <v>1003</v>
      </c>
      <c r="O10802" t="s">
        <v>25</v>
      </c>
      <c r="R10802" t="s">
        <v>44</v>
      </c>
      <c r="S10802" s="49" t="str">
        <f t="shared" si="1345"/>
        <v>Card</v>
      </c>
      <c r="T10802" s="3">
        <v>0.03</v>
      </c>
      <c r="U10802" s="2">
        <v>2.6500000000000004</v>
      </c>
      <c r="V10802" s="2">
        <v>0.87</v>
      </c>
      <c r="W10802" s="54">
        <f>_xlfn.XLOOKUP(M10802,Market!A:A,Market!F:F,0)</f>
        <v>0.06</v>
      </c>
      <c r="X10802" s="55">
        <f t="shared" si="1346"/>
        <v>7.9500000000000001E-2</v>
      </c>
      <c r="Y10802" s="55">
        <f t="shared" si="1347"/>
        <v>1.7800000000000002</v>
      </c>
      <c r="Z10802" s="54">
        <f t="shared" si="1348"/>
        <v>0.67169811320754713</v>
      </c>
      <c r="AA10802" s="49" t="str">
        <f t="shared" ca="1" si="1349"/>
        <v>Y</v>
      </c>
      <c r="AB10802" s="49">
        <f t="shared" ca="1" si="1350"/>
        <v>6</v>
      </c>
      <c r="AC10802" s="49" t="str">
        <f t="shared" ca="1" si="1351"/>
        <v>Y</v>
      </c>
    </row>
    <row r="10803" spans="1:29" x14ac:dyDescent="0.25">
      <c r="A10803">
        <v>12522</v>
      </c>
      <c r="B10803" s="9">
        <v>43208</v>
      </c>
      <c r="C10803" s="50" t="str">
        <f t="shared" si="1344"/>
        <v>N</v>
      </c>
      <c r="D10803" s="52">
        <f>_xlfn.XLOOKUP(B10803,Cal_Date!B:B,Cal_Date!A:A,0)</f>
        <v>3</v>
      </c>
      <c r="E10803">
        <v>2018</v>
      </c>
      <c r="F10803" t="s">
        <v>123</v>
      </c>
      <c r="G10803" t="s">
        <v>129</v>
      </c>
      <c r="H10803" t="s">
        <v>48</v>
      </c>
      <c r="I10803" t="s">
        <v>18</v>
      </c>
      <c r="J10803" t="s">
        <v>10</v>
      </c>
      <c r="K10803" t="s">
        <v>43</v>
      </c>
      <c r="L10803">
        <v>1</v>
      </c>
      <c r="M10803">
        <v>1005</v>
      </c>
      <c r="O10803" t="s">
        <v>25</v>
      </c>
      <c r="R10803" t="s">
        <v>44</v>
      </c>
      <c r="S10803" s="49" t="str">
        <f t="shared" si="1345"/>
        <v>Card</v>
      </c>
      <c r="T10803" s="3">
        <v>0.03</v>
      </c>
      <c r="U10803" s="2">
        <v>7.6229999999999993</v>
      </c>
      <c r="V10803" s="2">
        <v>1.46</v>
      </c>
      <c r="W10803" s="54">
        <f>_xlfn.XLOOKUP(M10803,Market!A:A,Market!F:F,0)</f>
        <v>8.8999999999999996E-2</v>
      </c>
      <c r="X10803" s="55">
        <f t="shared" si="1346"/>
        <v>0.22868999999999998</v>
      </c>
      <c r="Y10803" s="55">
        <f t="shared" si="1347"/>
        <v>6.1629999999999994</v>
      </c>
      <c r="Z10803" s="54">
        <f t="shared" si="1348"/>
        <v>0.80847435392889933</v>
      </c>
      <c r="AA10803" s="49" t="str">
        <f t="shared" ca="1" si="1349"/>
        <v>Y</v>
      </c>
      <c r="AB10803" s="49">
        <f t="shared" ca="1" si="1350"/>
        <v>6</v>
      </c>
      <c r="AC10803" s="49" t="str">
        <f t="shared" ca="1" si="1351"/>
        <v>Y</v>
      </c>
    </row>
    <row r="10804" spans="1:29" x14ac:dyDescent="0.25">
      <c r="A10804">
        <v>12523</v>
      </c>
      <c r="B10804" s="9">
        <v>43208</v>
      </c>
      <c r="C10804" s="50" t="str">
        <f t="shared" si="1344"/>
        <v>N</v>
      </c>
      <c r="D10804" s="52">
        <f>_xlfn.XLOOKUP(B10804,Cal_Date!B:B,Cal_Date!A:A,0)</f>
        <v>3</v>
      </c>
      <c r="E10804">
        <v>2018</v>
      </c>
      <c r="F10804" t="s">
        <v>123</v>
      </c>
      <c r="G10804" t="s">
        <v>129</v>
      </c>
      <c r="H10804" t="s">
        <v>14</v>
      </c>
      <c r="I10804" t="s">
        <v>9</v>
      </c>
      <c r="J10804" t="s">
        <v>10</v>
      </c>
      <c r="K10804" t="s">
        <v>43</v>
      </c>
      <c r="L10804">
        <v>1</v>
      </c>
      <c r="M10804">
        <v>1005</v>
      </c>
      <c r="O10804" t="s">
        <v>25</v>
      </c>
      <c r="R10804" t="s">
        <v>44</v>
      </c>
      <c r="S10804" s="49" t="str">
        <f t="shared" si="1345"/>
        <v>Card</v>
      </c>
      <c r="T10804" s="3">
        <v>0.03</v>
      </c>
      <c r="U10804" s="2">
        <v>5.4450000000000003</v>
      </c>
      <c r="V10804" s="2">
        <v>1.28</v>
      </c>
      <c r="W10804" s="54">
        <f>_xlfn.XLOOKUP(M10804,Market!A:A,Market!F:F,0)</f>
        <v>8.8999999999999996E-2</v>
      </c>
      <c r="X10804" s="55">
        <f t="shared" si="1346"/>
        <v>0.16335</v>
      </c>
      <c r="Y10804" s="55">
        <f t="shared" si="1347"/>
        <v>4.165</v>
      </c>
      <c r="Z10804" s="54">
        <f t="shared" si="1348"/>
        <v>0.76492194674012848</v>
      </c>
      <c r="AA10804" s="49" t="str">
        <f t="shared" ca="1" si="1349"/>
        <v>Y</v>
      </c>
      <c r="AB10804" s="49">
        <f t="shared" ca="1" si="1350"/>
        <v>6</v>
      </c>
      <c r="AC10804" s="49" t="str">
        <f t="shared" ca="1" si="1351"/>
        <v>Y</v>
      </c>
    </row>
    <row r="10805" spans="1:29" x14ac:dyDescent="0.25">
      <c r="A10805">
        <v>12524</v>
      </c>
      <c r="B10805" s="9">
        <v>43208</v>
      </c>
      <c r="C10805" s="50" t="str">
        <f t="shared" si="1344"/>
        <v>N</v>
      </c>
      <c r="D10805" s="52">
        <f>_xlfn.XLOOKUP(B10805,Cal_Date!B:B,Cal_Date!A:A,0)</f>
        <v>3</v>
      </c>
      <c r="E10805">
        <v>2018</v>
      </c>
      <c r="F10805" t="s">
        <v>123</v>
      </c>
      <c r="G10805" t="s">
        <v>129</v>
      </c>
      <c r="H10805" t="s">
        <v>11</v>
      </c>
      <c r="I10805" t="s">
        <v>11</v>
      </c>
      <c r="J10805" t="s">
        <v>15</v>
      </c>
      <c r="K10805" t="s">
        <v>42</v>
      </c>
      <c r="L10805">
        <v>2</v>
      </c>
      <c r="M10805">
        <v>1006</v>
      </c>
      <c r="O10805" t="s">
        <v>28</v>
      </c>
      <c r="R10805" t="s">
        <v>47</v>
      </c>
      <c r="S10805" s="49" t="str">
        <f t="shared" si="1345"/>
        <v>Card</v>
      </c>
      <c r="T10805" s="3">
        <v>3.5000000000000003E-2</v>
      </c>
      <c r="U10805" s="2">
        <v>5.4450000000000003</v>
      </c>
      <c r="V10805" s="2">
        <v>1.74</v>
      </c>
      <c r="W10805" s="54">
        <f>_xlfn.XLOOKUP(M10805,Market!A:A,Market!F:F,0)</f>
        <v>8.8999999999999996E-2</v>
      </c>
      <c r="X10805" s="55">
        <f t="shared" si="1346"/>
        <v>0.19057500000000002</v>
      </c>
      <c r="Y10805" s="55">
        <f t="shared" si="1347"/>
        <v>3.7050000000000001</v>
      </c>
      <c r="Z10805" s="54">
        <f t="shared" si="1348"/>
        <v>0.68044077134986225</v>
      </c>
      <c r="AA10805" s="49" t="str">
        <f t="shared" ca="1" si="1349"/>
        <v>Y</v>
      </c>
      <c r="AB10805" s="49">
        <f t="shared" ca="1" si="1350"/>
        <v>6</v>
      </c>
      <c r="AC10805" s="49" t="str">
        <f t="shared" ca="1" si="1351"/>
        <v>Y</v>
      </c>
    </row>
    <row r="10806" spans="1:29" x14ac:dyDescent="0.25">
      <c r="A10806">
        <v>12525</v>
      </c>
      <c r="B10806" s="9">
        <v>43208</v>
      </c>
      <c r="C10806" s="50" t="str">
        <f t="shared" si="1344"/>
        <v>N</v>
      </c>
      <c r="D10806" s="52">
        <f>_xlfn.XLOOKUP(B10806,Cal_Date!B:B,Cal_Date!A:A,0)</f>
        <v>3</v>
      </c>
      <c r="E10806">
        <v>2018</v>
      </c>
      <c r="F10806" t="s">
        <v>123</v>
      </c>
      <c r="G10806" t="s">
        <v>129</v>
      </c>
      <c r="H10806" t="s">
        <v>11</v>
      </c>
      <c r="I10806" t="s">
        <v>11</v>
      </c>
      <c r="J10806" t="s">
        <v>15</v>
      </c>
      <c r="K10806" t="s">
        <v>42</v>
      </c>
      <c r="L10806">
        <v>2</v>
      </c>
      <c r="M10806">
        <v>1002</v>
      </c>
      <c r="O10806" t="s">
        <v>28</v>
      </c>
      <c r="R10806" t="s">
        <v>46</v>
      </c>
      <c r="S10806" s="49" t="str">
        <f t="shared" si="1345"/>
        <v>Card</v>
      </c>
      <c r="T10806" s="3">
        <v>0.04</v>
      </c>
      <c r="U10806" s="2">
        <v>5.3000000000000007</v>
      </c>
      <c r="V10806" s="2">
        <v>1.74</v>
      </c>
      <c r="W10806" s="54">
        <f>_xlfn.XLOOKUP(M10806,Market!A:A,Market!F:F,0)</f>
        <v>0.06</v>
      </c>
      <c r="X10806" s="55">
        <f t="shared" si="1346"/>
        <v>0.21200000000000002</v>
      </c>
      <c r="Y10806" s="55">
        <f t="shared" si="1347"/>
        <v>3.5600000000000005</v>
      </c>
      <c r="Z10806" s="54">
        <f t="shared" si="1348"/>
        <v>0.67169811320754713</v>
      </c>
      <c r="AA10806" s="49" t="str">
        <f t="shared" ca="1" si="1349"/>
        <v>Y</v>
      </c>
      <c r="AB10806" s="49">
        <f t="shared" ca="1" si="1350"/>
        <v>6</v>
      </c>
      <c r="AC10806" s="49" t="str">
        <f t="shared" ca="1" si="1351"/>
        <v>Y</v>
      </c>
    </row>
    <row r="10807" spans="1:29" x14ac:dyDescent="0.25">
      <c r="A10807">
        <v>12526</v>
      </c>
      <c r="B10807" s="9">
        <v>43208</v>
      </c>
      <c r="C10807" s="50" t="str">
        <f t="shared" si="1344"/>
        <v>N</v>
      </c>
      <c r="D10807" s="52">
        <f>_xlfn.XLOOKUP(B10807,Cal_Date!B:B,Cal_Date!A:A,0)</f>
        <v>3</v>
      </c>
      <c r="E10807">
        <v>2018</v>
      </c>
      <c r="F10807" t="s">
        <v>123</v>
      </c>
      <c r="G10807" t="s">
        <v>129</v>
      </c>
      <c r="H10807" t="s">
        <v>14</v>
      </c>
      <c r="I10807" t="s">
        <v>9</v>
      </c>
      <c r="J10807" t="s">
        <v>10</v>
      </c>
      <c r="K10807" t="s">
        <v>43</v>
      </c>
      <c r="L10807">
        <v>1</v>
      </c>
      <c r="M10807">
        <v>1001</v>
      </c>
      <c r="O10807" t="s">
        <v>25</v>
      </c>
      <c r="R10807" t="s">
        <v>46</v>
      </c>
      <c r="S10807" s="49" t="str">
        <f t="shared" si="1345"/>
        <v>Card</v>
      </c>
      <c r="T10807" s="3">
        <v>0.04</v>
      </c>
      <c r="U10807" s="2">
        <v>5.3000000000000007</v>
      </c>
      <c r="V10807" s="2">
        <v>1.28</v>
      </c>
      <c r="W10807" s="54">
        <f>_xlfn.XLOOKUP(M10807,Market!A:A,Market!F:F,0)</f>
        <v>0.06</v>
      </c>
      <c r="X10807" s="55">
        <f t="shared" si="1346"/>
        <v>0.21200000000000002</v>
      </c>
      <c r="Y10807" s="55">
        <f t="shared" si="1347"/>
        <v>4.0200000000000005</v>
      </c>
      <c r="Z10807" s="54">
        <f t="shared" si="1348"/>
        <v>0.75849056603773579</v>
      </c>
      <c r="AA10807" s="49" t="str">
        <f t="shared" ca="1" si="1349"/>
        <v>Y</v>
      </c>
      <c r="AB10807" s="49">
        <f t="shared" ca="1" si="1350"/>
        <v>6</v>
      </c>
      <c r="AC10807" s="49" t="str">
        <f t="shared" ca="1" si="1351"/>
        <v>Y</v>
      </c>
    </row>
    <row r="10808" spans="1:29" x14ac:dyDescent="0.25">
      <c r="A10808">
        <v>12527</v>
      </c>
      <c r="B10808" s="9">
        <v>43208</v>
      </c>
      <c r="C10808" s="50" t="str">
        <f t="shared" si="1344"/>
        <v>N</v>
      </c>
      <c r="D10808" s="52">
        <f>_xlfn.XLOOKUP(B10808,Cal_Date!B:B,Cal_Date!A:A,0)</f>
        <v>3</v>
      </c>
      <c r="E10808">
        <v>2018</v>
      </c>
      <c r="F10808" t="s">
        <v>123</v>
      </c>
      <c r="G10808" t="s">
        <v>129</v>
      </c>
      <c r="H10808" t="s">
        <v>11</v>
      </c>
      <c r="I10808" t="s">
        <v>11</v>
      </c>
      <c r="J10808" t="s">
        <v>15</v>
      </c>
      <c r="K10808" t="s">
        <v>42</v>
      </c>
      <c r="L10808">
        <v>1</v>
      </c>
      <c r="M10808">
        <v>1003</v>
      </c>
      <c r="O10808" t="s">
        <v>25</v>
      </c>
      <c r="R10808" t="s">
        <v>44</v>
      </c>
      <c r="S10808" s="49" t="str">
        <f t="shared" si="1345"/>
        <v>Card</v>
      </c>
      <c r="T10808" s="3">
        <v>0.03</v>
      </c>
      <c r="U10808" s="2">
        <v>2.6500000000000004</v>
      </c>
      <c r="V10808" s="2">
        <v>0.87</v>
      </c>
      <c r="W10808" s="54">
        <f>_xlfn.XLOOKUP(M10808,Market!A:A,Market!F:F,0)</f>
        <v>0.06</v>
      </c>
      <c r="X10808" s="55">
        <f t="shared" si="1346"/>
        <v>7.9500000000000001E-2</v>
      </c>
      <c r="Y10808" s="55">
        <f t="shared" si="1347"/>
        <v>1.7800000000000002</v>
      </c>
      <c r="Z10808" s="54">
        <f t="shared" si="1348"/>
        <v>0.67169811320754713</v>
      </c>
      <c r="AA10808" s="49" t="str">
        <f t="shared" ca="1" si="1349"/>
        <v>Y</v>
      </c>
      <c r="AB10808" s="49">
        <f t="shared" ca="1" si="1350"/>
        <v>6</v>
      </c>
      <c r="AC10808" s="49" t="str">
        <f t="shared" ca="1" si="1351"/>
        <v>Y</v>
      </c>
    </row>
    <row r="10809" spans="1:29" x14ac:dyDescent="0.25">
      <c r="A10809">
        <v>12528</v>
      </c>
      <c r="B10809" s="9">
        <v>43208</v>
      </c>
      <c r="C10809" s="50" t="str">
        <f t="shared" si="1344"/>
        <v>N</v>
      </c>
      <c r="D10809" s="52">
        <f>_xlfn.XLOOKUP(B10809,Cal_Date!B:B,Cal_Date!A:A,0)</f>
        <v>3</v>
      </c>
      <c r="E10809">
        <v>2018</v>
      </c>
      <c r="F10809" t="s">
        <v>123</v>
      </c>
      <c r="G10809" t="s">
        <v>129</v>
      </c>
      <c r="H10809" t="s">
        <v>48</v>
      </c>
      <c r="I10809" t="s">
        <v>18</v>
      </c>
      <c r="J10809" t="s">
        <v>10</v>
      </c>
      <c r="K10809" t="s">
        <v>43</v>
      </c>
      <c r="L10809">
        <v>1</v>
      </c>
      <c r="M10809">
        <v>1004</v>
      </c>
      <c r="O10809" t="s">
        <v>28</v>
      </c>
      <c r="R10809" t="s">
        <v>47</v>
      </c>
      <c r="S10809" s="49" t="str">
        <f t="shared" si="1345"/>
        <v>Card</v>
      </c>
      <c r="T10809" s="3">
        <v>3.5000000000000003E-2</v>
      </c>
      <c r="U10809" s="2">
        <v>7.42</v>
      </c>
      <c r="V10809" s="2">
        <v>1.46</v>
      </c>
      <c r="W10809" s="54">
        <f>_xlfn.XLOOKUP(M10809,Market!A:A,Market!F:F,0)</f>
        <v>0.06</v>
      </c>
      <c r="X10809" s="55">
        <f t="shared" si="1346"/>
        <v>0.25970000000000004</v>
      </c>
      <c r="Y10809" s="55">
        <f t="shared" si="1347"/>
        <v>5.96</v>
      </c>
      <c r="Z10809" s="54">
        <f t="shared" si="1348"/>
        <v>0.80323450134770891</v>
      </c>
      <c r="AA10809" s="49" t="str">
        <f t="shared" ca="1" si="1349"/>
        <v>Y</v>
      </c>
      <c r="AB10809" s="49">
        <f t="shared" ca="1" si="1350"/>
        <v>6</v>
      </c>
      <c r="AC10809" s="49" t="str">
        <f t="shared" ca="1" si="1351"/>
        <v>Y</v>
      </c>
    </row>
    <row r="10810" spans="1:29" x14ac:dyDescent="0.25">
      <c r="A10810">
        <v>12529</v>
      </c>
      <c r="B10810" s="9">
        <v>43208</v>
      </c>
      <c r="C10810" s="50" t="str">
        <f t="shared" si="1344"/>
        <v>N</v>
      </c>
      <c r="D10810" s="52">
        <f>_xlfn.XLOOKUP(B10810,Cal_Date!B:B,Cal_Date!A:A,0)</f>
        <v>3</v>
      </c>
      <c r="E10810">
        <v>2018</v>
      </c>
      <c r="F10810" t="s">
        <v>123</v>
      </c>
      <c r="G10810" t="s">
        <v>129</v>
      </c>
      <c r="H10810" t="s">
        <v>11</v>
      </c>
      <c r="I10810" t="s">
        <v>11</v>
      </c>
      <c r="J10810" t="s">
        <v>15</v>
      </c>
      <c r="K10810" t="s">
        <v>42</v>
      </c>
      <c r="L10810">
        <v>2</v>
      </c>
      <c r="M10810">
        <v>1003</v>
      </c>
      <c r="O10810" t="s">
        <v>25</v>
      </c>
      <c r="R10810" t="s">
        <v>46</v>
      </c>
      <c r="S10810" s="49" t="str">
        <f t="shared" si="1345"/>
        <v>Card</v>
      </c>
      <c r="T10810" s="3">
        <v>0.04</v>
      </c>
      <c r="U10810" s="2">
        <v>5.3000000000000007</v>
      </c>
      <c r="V10810" s="2">
        <v>1.74</v>
      </c>
      <c r="W10810" s="54">
        <f>_xlfn.XLOOKUP(M10810,Market!A:A,Market!F:F,0)</f>
        <v>0.06</v>
      </c>
      <c r="X10810" s="55">
        <f t="shared" si="1346"/>
        <v>0.21200000000000002</v>
      </c>
      <c r="Y10810" s="55">
        <f t="shared" si="1347"/>
        <v>3.5600000000000005</v>
      </c>
      <c r="Z10810" s="54">
        <f t="shared" si="1348"/>
        <v>0.67169811320754713</v>
      </c>
      <c r="AA10810" s="49" t="str">
        <f t="shared" ca="1" si="1349"/>
        <v>Y</v>
      </c>
      <c r="AB10810" s="49">
        <f t="shared" ca="1" si="1350"/>
        <v>6</v>
      </c>
      <c r="AC10810" s="49" t="str">
        <f t="shared" ca="1" si="1351"/>
        <v>Y</v>
      </c>
    </row>
    <row r="10811" spans="1:29" x14ac:dyDescent="0.25">
      <c r="A10811">
        <v>12530</v>
      </c>
      <c r="B10811" s="9">
        <v>43208</v>
      </c>
      <c r="C10811" s="50" t="str">
        <f t="shared" si="1344"/>
        <v>N</v>
      </c>
      <c r="D10811" s="52">
        <f>_xlfn.XLOOKUP(B10811,Cal_Date!B:B,Cal_Date!A:A,0)</f>
        <v>3</v>
      </c>
      <c r="E10811">
        <v>2018</v>
      </c>
      <c r="F10811" t="s">
        <v>123</v>
      </c>
      <c r="G10811" t="s">
        <v>129</v>
      </c>
      <c r="H10811" t="s">
        <v>14</v>
      </c>
      <c r="I10811" t="s">
        <v>9</v>
      </c>
      <c r="J10811" t="s">
        <v>10</v>
      </c>
      <c r="K10811" t="s">
        <v>43</v>
      </c>
      <c r="L10811">
        <v>1</v>
      </c>
      <c r="M10811">
        <v>1005</v>
      </c>
      <c r="O10811" t="s">
        <v>25</v>
      </c>
      <c r="R10811" t="s">
        <v>44</v>
      </c>
      <c r="S10811" s="49" t="str">
        <f t="shared" si="1345"/>
        <v>Card</v>
      </c>
      <c r="T10811" s="3">
        <v>0.03</v>
      </c>
      <c r="U10811" s="2">
        <v>5.4450000000000003</v>
      </c>
      <c r="V10811" s="2">
        <v>1.28</v>
      </c>
      <c r="W10811" s="54">
        <f>_xlfn.XLOOKUP(M10811,Market!A:A,Market!F:F,0)</f>
        <v>8.8999999999999996E-2</v>
      </c>
      <c r="X10811" s="55">
        <f t="shared" si="1346"/>
        <v>0.16335</v>
      </c>
      <c r="Y10811" s="55">
        <f t="shared" si="1347"/>
        <v>4.165</v>
      </c>
      <c r="Z10811" s="54">
        <f t="shared" si="1348"/>
        <v>0.76492194674012848</v>
      </c>
      <c r="AA10811" s="49" t="str">
        <f t="shared" ca="1" si="1349"/>
        <v>Y</v>
      </c>
      <c r="AB10811" s="49">
        <f t="shared" ca="1" si="1350"/>
        <v>6</v>
      </c>
      <c r="AC10811" s="49" t="str">
        <f t="shared" ca="1" si="1351"/>
        <v>Y</v>
      </c>
    </row>
    <row r="10812" spans="1:29" x14ac:dyDescent="0.25">
      <c r="A10812">
        <v>12531</v>
      </c>
      <c r="B10812" s="9">
        <v>43208</v>
      </c>
      <c r="C10812" s="50" t="str">
        <f t="shared" si="1344"/>
        <v>N</v>
      </c>
      <c r="D10812" s="52">
        <f>_xlfn.XLOOKUP(B10812,Cal_Date!B:B,Cal_Date!A:A,0)</f>
        <v>3</v>
      </c>
      <c r="E10812">
        <v>2018</v>
      </c>
      <c r="F10812" t="s">
        <v>123</v>
      </c>
      <c r="G10812" t="s">
        <v>129</v>
      </c>
      <c r="H10812" t="s">
        <v>11</v>
      </c>
      <c r="I10812" t="s">
        <v>11</v>
      </c>
      <c r="J10812" t="s">
        <v>15</v>
      </c>
      <c r="K10812" t="s">
        <v>42</v>
      </c>
      <c r="L10812">
        <v>2</v>
      </c>
      <c r="M10812">
        <v>1007</v>
      </c>
      <c r="O10812" t="s">
        <v>28</v>
      </c>
      <c r="R10812" t="s">
        <v>46</v>
      </c>
      <c r="S10812" s="49" t="str">
        <f t="shared" si="1345"/>
        <v>Card</v>
      </c>
      <c r="T10812" s="3">
        <v>0.04</v>
      </c>
      <c r="U10812" s="2">
        <v>5.4450000000000003</v>
      </c>
      <c r="V10812" s="2">
        <v>1.74</v>
      </c>
      <c r="W10812" s="54">
        <f>_xlfn.XLOOKUP(M10812,Market!A:A,Market!F:F,0)</f>
        <v>8.8999999999999996E-2</v>
      </c>
      <c r="X10812" s="55">
        <f t="shared" si="1346"/>
        <v>0.21780000000000002</v>
      </c>
      <c r="Y10812" s="55">
        <f t="shared" si="1347"/>
        <v>3.7050000000000001</v>
      </c>
      <c r="Z10812" s="54">
        <f t="shared" si="1348"/>
        <v>0.68044077134986225</v>
      </c>
      <c r="AA10812" s="49" t="str">
        <f t="shared" ca="1" si="1349"/>
        <v>Y</v>
      </c>
      <c r="AB10812" s="49">
        <f t="shared" ca="1" si="1350"/>
        <v>6</v>
      </c>
      <c r="AC10812" s="49" t="str">
        <f t="shared" ca="1" si="1351"/>
        <v>Y</v>
      </c>
    </row>
    <row r="10813" spans="1:29" x14ac:dyDescent="0.25">
      <c r="A10813">
        <v>12532</v>
      </c>
      <c r="B10813" s="9">
        <v>43208</v>
      </c>
      <c r="C10813" s="50" t="str">
        <f t="shared" si="1344"/>
        <v>N</v>
      </c>
      <c r="D10813" s="52">
        <f>_xlfn.XLOOKUP(B10813,Cal_Date!B:B,Cal_Date!A:A,0)</f>
        <v>3</v>
      </c>
      <c r="E10813">
        <v>2018</v>
      </c>
      <c r="F10813" t="s">
        <v>123</v>
      </c>
      <c r="G10813" t="s">
        <v>129</v>
      </c>
      <c r="H10813" t="s">
        <v>48</v>
      </c>
      <c r="I10813" t="s">
        <v>18</v>
      </c>
      <c r="J10813" t="s">
        <v>10</v>
      </c>
      <c r="K10813" t="s">
        <v>43</v>
      </c>
      <c r="L10813">
        <v>1</v>
      </c>
      <c r="M10813">
        <v>1009</v>
      </c>
      <c r="O10813" t="s">
        <v>28</v>
      </c>
      <c r="R10813" t="s">
        <v>44</v>
      </c>
      <c r="S10813" s="49" t="str">
        <f t="shared" si="1345"/>
        <v>Card</v>
      </c>
      <c r="T10813" s="3">
        <v>0.03</v>
      </c>
      <c r="U10813" s="2">
        <v>7.6229999999999993</v>
      </c>
      <c r="V10813" s="2">
        <v>1.46</v>
      </c>
      <c r="W10813" s="54">
        <f>_xlfn.XLOOKUP(M10813,Market!A:A,Market!F:F,0)</f>
        <v>8.8999999999999996E-2</v>
      </c>
      <c r="X10813" s="55">
        <f t="shared" si="1346"/>
        <v>0.22868999999999998</v>
      </c>
      <c r="Y10813" s="55">
        <f t="shared" si="1347"/>
        <v>6.1629999999999994</v>
      </c>
      <c r="Z10813" s="54">
        <f t="shared" si="1348"/>
        <v>0.80847435392889933</v>
      </c>
      <c r="AA10813" s="49" t="str">
        <f t="shared" ca="1" si="1349"/>
        <v>Y</v>
      </c>
      <c r="AB10813" s="49">
        <f t="shared" ca="1" si="1350"/>
        <v>6</v>
      </c>
      <c r="AC10813" s="49" t="str">
        <f t="shared" ca="1" si="1351"/>
        <v>Y</v>
      </c>
    </row>
    <row r="10814" spans="1:29" x14ac:dyDescent="0.25">
      <c r="A10814">
        <v>12533</v>
      </c>
      <c r="B10814" s="9">
        <v>43208</v>
      </c>
      <c r="C10814" s="50" t="str">
        <f t="shared" si="1344"/>
        <v>N</v>
      </c>
      <c r="D10814" s="52">
        <f>_xlfn.XLOOKUP(B10814,Cal_Date!B:B,Cal_Date!A:A,0)</f>
        <v>3</v>
      </c>
      <c r="E10814">
        <v>2018</v>
      </c>
      <c r="F10814" t="s">
        <v>123</v>
      </c>
      <c r="G10814" t="s">
        <v>129</v>
      </c>
      <c r="H10814" t="s">
        <v>48</v>
      </c>
      <c r="I10814" t="s">
        <v>18</v>
      </c>
      <c r="J10814" t="s">
        <v>10</v>
      </c>
      <c r="K10814" t="s">
        <v>43</v>
      </c>
      <c r="L10814">
        <v>2</v>
      </c>
      <c r="M10814">
        <v>1001</v>
      </c>
      <c r="O10814" t="s">
        <v>25</v>
      </c>
      <c r="R10814" t="s">
        <v>44</v>
      </c>
      <c r="S10814" s="49" t="str">
        <f t="shared" si="1345"/>
        <v>Card</v>
      </c>
      <c r="T10814" s="3">
        <v>0.03</v>
      </c>
      <c r="U10814" s="2">
        <v>14.84</v>
      </c>
      <c r="V10814" s="2">
        <v>2.92</v>
      </c>
      <c r="W10814" s="54">
        <f>_xlfn.XLOOKUP(M10814,Market!A:A,Market!F:F,0)</f>
        <v>0.06</v>
      </c>
      <c r="X10814" s="55">
        <f t="shared" si="1346"/>
        <v>0.44519999999999998</v>
      </c>
      <c r="Y10814" s="55">
        <f t="shared" si="1347"/>
        <v>11.92</v>
      </c>
      <c r="Z10814" s="54">
        <f t="shared" si="1348"/>
        <v>0.80323450134770891</v>
      </c>
      <c r="AA10814" s="49" t="str">
        <f t="shared" ca="1" si="1349"/>
        <v>Y</v>
      </c>
      <c r="AB10814" s="49">
        <f t="shared" ca="1" si="1350"/>
        <v>6</v>
      </c>
      <c r="AC10814" s="49" t="str">
        <f t="shared" ca="1" si="1351"/>
        <v>Y</v>
      </c>
    </row>
    <row r="10815" spans="1:29" x14ac:dyDescent="0.25">
      <c r="A10815">
        <v>12534</v>
      </c>
      <c r="B10815" s="9">
        <v>43208</v>
      </c>
      <c r="C10815" s="50" t="str">
        <f t="shared" si="1344"/>
        <v>N</v>
      </c>
      <c r="D10815" s="52">
        <f>_xlfn.XLOOKUP(B10815,Cal_Date!B:B,Cal_Date!A:A,0)</f>
        <v>3</v>
      </c>
      <c r="E10815">
        <v>2018</v>
      </c>
      <c r="F10815" t="s">
        <v>123</v>
      </c>
      <c r="G10815" t="s">
        <v>129</v>
      </c>
      <c r="H10815" t="s">
        <v>48</v>
      </c>
      <c r="I10815" t="s">
        <v>18</v>
      </c>
      <c r="J10815" t="s">
        <v>10</v>
      </c>
      <c r="K10815" t="s">
        <v>43</v>
      </c>
      <c r="L10815">
        <v>1</v>
      </c>
      <c r="M10815">
        <v>1010</v>
      </c>
      <c r="O10815" t="s">
        <v>25</v>
      </c>
      <c r="R10815" t="s">
        <v>44</v>
      </c>
      <c r="S10815" s="49" t="str">
        <f t="shared" si="1345"/>
        <v>Card</v>
      </c>
      <c r="T10815" s="3">
        <v>0.03</v>
      </c>
      <c r="U10815" s="2">
        <v>7.5600000000000005</v>
      </c>
      <c r="V10815" s="2">
        <v>1.46</v>
      </c>
      <c r="W10815" s="54">
        <f>_xlfn.XLOOKUP(M10815,Market!A:A,Market!F:F,0)</f>
        <v>0.08</v>
      </c>
      <c r="X10815" s="55">
        <f t="shared" si="1346"/>
        <v>0.2268</v>
      </c>
      <c r="Y10815" s="55">
        <f t="shared" si="1347"/>
        <v>6.1000000000000005</v>
      </c>
      <c r="Z10815" s="54">
        <f t="shared" si="1348"/>
        <v>0.80687830687830686</v>
      </c>
      <c r="AA10815" s="49" t="str">
        <f t="shared" ca="1" si="1349"/>
        <v>Y</v>
      </c>
      <c r="AB10815" s="49">
        <f t="shared" ca="1" si="1350"/>
        <v>6</v>
      </c>
      <c r="AC10815" s="49" t="str">
        <f t="shared" ca="1" si="1351"/>
        <v>Y</v>
      </c>
    </row>
    <row r="10816" spans="1:29" x14ac:dyDescent="0.25">
      <c r="A10816">
        <v>12535</v>
      </c>
      <c r="B10816" s="9">
        <v>43208</v>
      </c>
      <c r="C10816" s="50" t="str">
        <f t="shared" si="1344"/>
        <v>N</v>
      </c>
      <c r="D10816" s="52">
        <f>_xlfn.XLOOKUP(B10816,Cal_Date!B:B,Cal_Date!A:A,0)</f>
        <v>3</v>
      </c>
      <c r="E10816">
        <v>2018</v>
      </c>
      <c r="F10816" t="s">
        <v>123</v>
      </c>
      <c r="G10816" t="s">
        <v>129</v>
      </c>
      <c r="H10816" t="s">
        <v>14</v>
      </c>
      <c r="I10816" t="s">
        <v>9</v>
      </c>
      <c r="J10816" t="s">
        <v>10</v>
      </c>
      <c r="K10816" t="s">
        <v>43</v>
      </c>
      <c r="L10816">
        <v>1</v>
      </c>
      <c r="M10816">
        <v>1010</v>
      </c>
      <c r="O10816" t="s">
        <v>25</v>
      </c>
      <c r="R10816" t="s">
        <v>46</v>
      </c>
      <c r="S10816" s="49" t="str">
        <f t="shared" si="1345"/>
        <v>Card</v>
      </c>
      <c r="T10816" s="3">
        <v>0.04</v>
      </c>
      <c r="U10816" s="2">
        <v>5.4</v>
      </c>
      <c r="V10816" s="2">
        <v>1.28</v>
      </c>
      <c r="W10816" s="54">
        <f>_xlfn.XLOOKUP(M10816,Market!A:A,Market!F:F,0)</f>
        <v>0.08</v>
      </c>
      <c r="X10816" s="55">
        <f t="shared" si="1346"/>
        <v>0.21600000000000003</v>
      </c>
      <c r="Y10816" s="55">
        <f t="shared" si="1347"/>
        <v>4.12</v>
      </c>
      <c r="Z10816" s="54">
        <f t="shared" si="1348"/>
        <v>0.76296296296296295</v>
      </c>
      <c r="AA10816" s="49" t="str">
        <f t="shared" ca="1" si="1349"/>
        <v>Y</v>
      </c>
      <c r="AB10816" s="49">
        <f t="shared" ca="1" si="1350"/>
        <v>6</v>
      </c>
      <c r="AC10816" s="49" t="str">
        <f t="shared" ca="1" si="1351"/>
        <v>Y</v>
      </c>
    </row>
    <row r="10817" spans="1:29" x14ac:dyDescent="0.25">
      <c r="A10817">
        <v>12536</v>
      </c>
      <c r="B10817" s="9">
        <v>43208</v>
      </c>
      <c r="C10817" s="50" t="str">
        <f t="shared" si="1344"/>
        <v>N</v>
      </c>
      <c r="D10817" s="52">
        <f>_xlfn.XLOOKUP(B10817,Cal_Date!B:B,Cal_Date!A:A,0)</f>
        <v>3</v>
      </c>
      <c r="E10817">
        <v>2018</v>
      </c>
      <c r="F10817" t="s">
        <v>123</v>
      </c>
      <c r="G10817" t="s">
        <v>129</v>
      </c>
      <c r="H10817" t="s">
        <v>11</v>
      </c>
      <c r="I10817" t="s">
        <v>11</v>
      </c>
      <c r="J10817" t="s">
        <v>15</v>
      </c>
      <c r="K10817" t="s">
        <v>42</v>
      </c>
      <c r="L10817">
        <v>1</v>
      </c>
      <c r="M10817">
        <v>1010</v>
      </c>
      <c r="O10817" t="s">
        <v>25</v>
      </c>
      <c r="R10817" t="s">
        <v>46</v>
      </c>
      <c r="S10817" s="49" t="str">
        <f t="shared" si="1345"/>
        <v>Card</v>
      </c>
      <c r="T10817" s="3">
        <v>0.04</v>
      </c>
      <c r="U10817" s="2">
        <v>2.7</v>
      </c>
      <c r="V10817" s="2">
        <v>0.87</v>
      </c>
      <c r="W10817" s="54">
        <f>_xlfn.XLOOKUP(M10817,Market!A:A,Market!F:F,0)</f>
        <v>0.08</v>
      </c>
      <c r="X10817" s="55">
        <f t="shared" si="1346"/>
        <v>0.10800000000000001</v>
      </c>
      <c r="Y10817" s="55">
        <f t="shared" si="1347"/>
        <v>1.83</v>
      </c>
      <c r="Z10817" s="54">
        <f t="shared" si="1348"/>
        <v>0.67777777777777781</v>
      </c>
      <c r="AA10817" s="49" t="str">
        <f t="shared" ca="1" si="1349"/>
        <v>Y</v>
      </c>
      <c r="AB10817" s="49">
        <f t="shared" ca="1" si="1350"/>
        <v>6</v>
      </c>
      <c r="AC10817" s="49" t="str">
        <f t="shared" ca="1" si="1351"/>
        <v>Y</v>
      </c>
    </row>
    <row r="10818" spans="1:29" x14ac:dyDescent="0.25">
      <c r="A10818">
        <v>12537</v>
      </c>
      <c r="B10818" s="9">
        <v>43208</v>
      </c>
      <c r="C10818" s="50" t="str">
        <f t="shared" si="1344"/>
        <v>N</v>
      </c>
      <c r="D10818" s="52">
        <f>_xlfn.XLOOKUP(B10818,Cal_Date!B:B,Cal_Date!A:A,0)</f>
        <v>3</v>
      </c>
      <c r="E10818">
        <v>2018</v>
      </c>
      <c r="F10818" t="s">
        <v>123</v>
      </c>
      <c r="G10818" t="s">
        <v>129</v>
      </c>
      <c r="H10818" t="s">
        <v>11</v>
      </c>
      <c r="I10818" t="s">
        <v>11</v>
      </c>
      <c r="J10818" t="s">
        <v>15</v>
      </c>
      <c r="K10818" t="s">
        <v>42</v>
      </c>
      <c r="L10818">
        <v>1</v>
      </c>
      <c r="M10818">
        <v>1010</v>
      </c>
      <c r="O10818" t="s">
        <v>25</v>
      </c>
      <c r="R10818" t="s">
        <v>44</v>
      </c>
      <c r="S10818" s="49" t="str">
        <f t="shared" si="1345"/>
        <v>Card</v>
      </c>
      <c r="T10818" s="3">
        <v>0.03</v>
      </c>
      <c r="U10818" s="2">
        <v>2.7</v>
      </c>
      <c r="V10818" s="2">
        <v>0.87</v>
      </c>
      <c r="W10818" s="54">
        <f>_xlfn.XLOOKUP(M10818,Market!A:A,Market!F:F,0)</f>
        <v>0.08</v>
      </c>
      <c r="X10818" s="55">
        <f t="shared" si="1346"/>
        <v>8.1000000000000003E-2</v>
      </c>
      <c r="Y10818" s="55">
        <f t="shared" si="1347"/>
        <v>1.83</v>
      </c>
      <c r="Z10818" s="54">
        <f t="shared" si="1348"/>
        <v>0.67777777777777781</v>
      </c>
      <c r="AA10818" s="49" t="str">
        <f t="shared" ca="1" si="1349"/>
        <v>Y</v>
      </c>
      <c r="AB10818" s="49">
        <f t="shared" ca="1" si="1350"/>
        <v>6</v>
      </c>
      <c r="AC10818" s="49" t="str">
        <f t="shared" ca="1" si="1351"/>
        <v>Y</v>
      </c>
    </row>
    <row r="10819" spans="1:29" x14ac:dyDescent="0.25">
      <c r="A10819">
        <v>12538</v>
      </c>
      <c r="B10819" s="9">
        <v>43208</v>
      </c>
      <c r="C10819" s="50" t="str">
        <f t="shared" ref="C10819:C10882" si="1352">IF(OR(B10819="04/01/2018"+0,B10819="04/02/2018"+0),"Y","N")</f>
        <v>N</v>
      </c>
      <c r="D10819" s="52">
        <f>_xlfn.XLOOKUP(B10819,Cal_Date!B:B,Cal_Date!A:A,0)</f>
        <v>3</v>
      </c>
      <c r="E10819">
        <v>2018</v>
      </c>
      <c r="F10819" t="s">
        <v>123</v>
      </c>
      <c r="G10819" t="s">
        <v>129</v>
      </c>
      <c r="H10819" t="s">
        <v>48</v>
      </c>
      <c r="I10819" t="s">
        <v>18</v>
      </c>
      <c r="J10819" t="s">
        <v>10</v>
      </c>
      <c r="K10819" t="s">
        <v>43</v>
      </c>
      <c r="L10819">
        <v>2</v>
      </c>
      <c r="M10819">
        <v>1011</v>
      </c>
      <c r="O10819" t="s">
        <v>25</v>
      </c>
      <c r="R10819" t="s">
        <v>46</v>
      </c>
      <c r="S10819" s="49" t="str">
        <f t="shared" ref="S10819:S10882" si="1353">IF(R10819="Cash","Cash","Card")</f>
        <v>Card</v>
      </c>
      <c r="T10819" s="3">
        <v>0.04</v>
      </c>
      <c r="U10819" s="2">
        <v>14.84</v>
      </c>
      <c r="V10819" s="2">
        <v>2.92</v>
      </c>
      <c r="W10819" s="54">
        <f>_xlfn.XLOOKUP(M10819,Market!A:A,Market!F:F,0)</f>
        <v>0.06</v>
      </c>
      <c r="X10819" s="55">
        <f t="shared" ref="X10819:X10882" si="1354">T10819*U10819</f>
        <v>0.59360000000000002</v>
      </c>
      <c r="Y10819" s="55">
        <f t="shared" ref="Y10819:Y10882" si="1355">U10819-V10819</f>
        <v>11.92</v>
      </c>
      <c r="Z10819" s="54">
        <f t="shared" ref="Z10819:Z10882" si="1356">Y10819/U10819</f>
        <v>0.80323450134770891</v>
      </c>
      <c r="AA10819" s="49" t="str">
        <f t="shared" ref="AA10819:AA10882" ca="1" si="1357">IF(DATEDIF(B10819,TODAY(),"y")&gt;5,"Y","N")</f>
        <v>Y</v>
      </c>
      <c r="AB10819" s="49">
        <f t="shared" ref="AB10819:AB10882" ca="1" si="1358">DATEDIF(B10819,TODAY(),"y")</f>
        <v>6</v>
      </c>
      <c r="AC10819" s="49" t="str">
        <f t="shared" ref="AC10819:AC10882" ca="1" si="1359">IF(AB10819&gt;5,"Y","N")</f>
        <v>Y</v>
      </c>
    </row>
    <row r="10820" spans="1:29" x14ac:dyDescent="0.25">
      <c r="A10820">
        <v>12539</v>
      </c>
      <c r="B10820" s="9">
        <v>43208</v>
      </c>
      <c r="C10820" s="50" t="str">
        <f t="shared" si="1352"/>
        <v>N</v>
      </c>
      <c r="D10820" s="52">
        <f>_xlfn.XLOOKUP(B10820,Cal_Date!B:B,Cal_Date!A:A,0)</f>
        <v>3</v>
      </c>
      <c r="E10820">
        <v>2018</v>
      </c>
      <c r="F10820" t="s">
        <v>123</v>
      </c>
      <c r="G10820" t="s">
        <v>129</v>
      </c>
      <c r="H10820" t="s">
        <v>14</v>
      </c>
      <c r="I10820" t="s">
        <v>9</v>
      </c>
      <c r="J10820" t="s">
        <v>10</v>
      </c>
      <c r="K10820" t="s">
        <v>43</v>
      </c>
      <c r="L10820">
        <v>1</v>
      </c>
      <c r="M10820">
        <v>1007</v>
      </c>
      <c r="O10820" t="s">
        <v>28</v>
      </c>
      <c r="R10820" t="s">
        <v>46</v>
      </c>
      <c r="S10820" s="49" t="str">
        <f t="shared" si="1353"/>
        <v>Card</v>
      </c>
      <c r="T10820" s="3">
        <v>0.04</v>
      </c>
      <c r="U10820" s="2">
        <v>5.4450000000000003</v>
      </c>
      <c r="V10820" s="2">
        <v>1.28</v>
      </c>
      <c r="W10820" s="54">
        <f>_xlfn.XLOOKUP(M10820,Market!A:A,Market!F:F,0)</f>
        <v>8.8999999999999996E-2</v>
      </c>
      <c r="X10820" s="55">
        <f t="shared" si="1354"/>
        <v>0.21780000000000002</v>
      </c>
      <c r="Y10820" s="55">
        <f t="shared" si="1355"/>
        <v>4.165</v>
      </c>
      <c r="Z10820" s="54">
        <f t="shared" si="1356"/>
        <v>0.76492194674012848</v>
      </c>
      <c r="AA10820" s="49" t="str">
        <f t="shared" ca="1" si="1357"/>
        <v>Y</v>
      </c>
      <c r="AB10820" s="49">
        <f t="shared" ca="1" si="1358"/>
        <v>6</v>
      </c>
      <c r="AC10820" s="49" t="str">
        <f t="shared" ca="1" si="1359"/>
        <v>Y</v>
      </c>
    </row>
    <row r="10821" spans="1:29" x14ac:dyDescent="0.25">
      <c r="A10821">
        <v>12540</v>
      </c>
      <c r="B10821" s="9">
        <v>43208</v>
      </c>
      <c r="C10821" s="50" t="str">
        <f t="shared" si="1352"/>
        <v>N</v>
      </c>
      <c r="D10821" s="52">
        <f>_xlfn.XLOOKUP(B10821,Cal_Date!B:B,Cal_Date!A:A,0)</f>
        <v>3</v>
      </c>
      <c r="E10821">
        <v>2018</v>
      </c>
      <c r="F10821" t="s">
        <v>123</v>
      </c>
      <c r="G10821" t="s">
        <v>129</v>
      </c>
      <c r="H10821" t="s">
        <v>14</v>
      </c>
      <c r="I10821" t="s">
        <v>9</v>
      </c>
      <c r="J10821" t="s">
        <v>10</v>
      </c>
      <c r="K10821" t="s">
        <v>43</v>
      </c>
      <c r="L10821">
        <v>1</v>
      </c>
      <c r="M10821">
        <v>1007</v>
      </c>
      <c r="O10821" t="s">
        <v>28</v>
      </c>
      <c r="R10821" t="s">
        <v>46</v>
      </c>
      <c r="S10821" s="49" t="str">
        <f t="shared" si="1353"/>
        <v>Card</v>
      </c>
      <c r="T10821" s="3">
        <v>0.04</v>
      </c>
      <c r="U10821" s="2">
        <v>5.4450000000000003</v>
      </c>
      <c r="V10821" s="2">
        <v>1.28</v>
      </c>
      <c r="W10821" s="54">
        <f>_xlfn.XLOOKUP(M10821,Market!A:A,Market!F:F,0)</f>
        <v>8.8999999999999996E-2</v>
      </c>
      <c r="X10821" s="55">
        <f t="shared" si="1354"/>
        <v>0.21780000000000002</v>
      </c>
      <c r="Y10821" s="55">
        <f t="shared" si="1355"/>
        <v>4.165</v>
      </c>
      <c r="Z10821" s="54">
        <f t="shared" si="1356"/>
        <v>0.76492194674012848</v>
      </c>
      <c r="AA10821" s="49" t="str">
        <f t="shared" ca="1" si="1357"/>
        <v>Y</v>
      </c>
      <c r="AB10821" s="49">
        <f t="shared" ca="1" si="1358"/>
        <v>6</v>
      </c>
      <c r="AC10821" s="49" t="str">
        <f t="shared" ca="1" si="1359"/>
        <v>Y</v>
      </c>
    </row>
    <row r="10822" spans="1:29" x14ac:dyDescent="0.25">
      <c r="A10822">
        <v>12541</v>
      </c>
      <c r="B10822" s="9">
        <v>43208</v>
      </c>
      <c r="C10822" s="50" t="str">
        <f t="shared" si="1352"/>
        <v>N</v>
      </c>
      <c r="D10822" s="52">
        <f>_xlfn.XLOOKUP(B10822,Cal_Date!B:B,Cal_Date!A:A,0)</f>
        <v>3</v>
      </c>
      <c r="E10822">
        <v>2018</v>
      </c>
      <c r="F10822" t="s">
        <v>123</v>
      </c>
      <c r="G10822" t="s">
        <v>129</v>
      </c>
      <c r="H10822" t="s">
        <v>48</v>
      </c>
      <c r="I10822" t="s">
        <v>18</v>
      </c>
      <c r="J10822" t="s">
        <v>10</v>
      </c>
      <c r="K10822" t="s">
        <v>43</v>
      </c>
      <c r="L10822">
        <v>1</v>
      </c>
      <c r="M10822">
        <v>1008</v>
      </c>
      <c r="O10822" t="s">
        <v>28</v>
      </c>
      <c r="R10822" t="s">
        <v>44</v>
      </c>
      <c r="S10822" s="49" t="str">
        <f t="shared" si="1353"/>
        <v>Card</v>
      </c>
      <c r="T10822" s="3">
        <v>0.03</v>
      </c>
      <c r="U10822" s="2">
        <v>7.6229999999999993</v>
      </c>
      <c r="V10822" s="2">
        <v>1.46</v>
      </c>
      <c r="W10822" s="54">
        <f>_xlfn.XLOOKUP(M10822,Market!A:A,Market!F:F,0)</f>
        <v>8.8999999999999996E-2</v>
      </c>
      <c r="X10822" s="55">
        <f t="shared" si="1354"/>
        <v>0.22868999999999998</v>
      </c>
      <c r="Y10822" s="55">
        <f t="shared" si="1355"/>
        <v>6.1629999999999994</v>
      </c>
      <c r="Z10822" s="54">
        <f t="shared" si="1356"/>
        <v>0.80847435392889933</v>
      </c>
      <c r="AA10822" s="49" t="str">
        <f t="shared" ca="1" si="1357"/>
        <v>Y</v>
      </c>
      <c r="AB10822" s="49">
        <f t="shared" ca="1" si="1358"/>
        <v>6</v>
      </c>
      <c r="AC10822" s="49" t="str">
        <f t="shared" ca="1" si="1359"/>
        <v>Y</v>
      </c>
    </row>
    <row r="10823" spans="1:29" x14ac:dyDescent="0.25">
      <c r="A10823">
        <v>12542</v>
      </c>
      <c r="B10823" s="9">
        <v>43208</v>
      </c>
      <c r="C10823" s="50" t="str">
        <f t="shared" si="1352"/>
        <v>N</v>
      </c>
      <c r="D10823" s="52">
        <f>_xlfn.XLOOKUP(B10823,Cal_Date!B:B,Cal_Date!A:A,0)</f>
        <v>3</v>
      </c>
      <c r="E10823">
        <v>2018</v>
      </c>
      <c r="F10823" t="s">
        <v>123</v>
      </c>
      <c r="G10823" t="s">
        <v>129</v>
      </c>
      <c r="H10823" t="s">
        <v>11</v>
      </c>
      <c r="I10823" t="s">
        <v>11</v>
      </c>
      <c r="J10823" t="s">
        <v>15</v>
      </c>
      <c r="K10823" t="s">
        <v>42</v>
      </c>
      <c r="L10823">
        <v>1</v>
      </c>
      <c r="M10823">
        <v>1004</v>
      </c>
      <c r="O10823" t="s">
        <v>28</v>
      </c>
      <c r="R10823" t="s">
        <v>46</v>
      </c>
      <c r="S10823" s="49" t="str">
        <f t="shared" si="1353"/>
        <v>Card</v>
      </c>
      <c r="T10823" s="3">
        <v>0.04</v>
      </c>
      <c r="U10823" s="2">
        <v>2.6500000000000004</v>
      </c>
      <c r="V10823" s="2">
        <v>0.87</v>
      </c>
      <c r="W10823" s="54">
        <f>_xlfn.XLOOKUP(M10823,Market!A:A,Market!F:F,0)</f>
        <v>0.06</v>
      </c>
      <c r="X10823" s="55">
        <f t="shared" si="1354"/>
        <v>0.10600000000000001</v>
      </c>
      <c r="Y10823" s="55">
        <f t="shared" si="1355"/>
        <v>1.7800000000000002</v>
      </c>
      <c r="Z10823" s="54">
        <f t="shared" si="1356"/>
        <v>0.67169811320754713</v>
      </c>
      <c r="AA10823" s="49" t="str">
        <f t="shared" ca="1" si="1357"/>
        <v>Y</v>
      </c>
      <c r="AB10823" s="49">
        <f t="shared" ca="1" si="1358"/>
        <v>6</v>
      </c>
      <c r="AC10823" s="49" t="str">
        <f t="shared" ca="1" si="1359"/>
        <v>Y</v>
      </c>
    </row>
    <row r="10824" spans="1:29" x14ac:dyDescent="0.25">
      <c r="A10824">
        <v>12543</v>
      </c>
      <c r="B10824" s="9">
        <v>43208</v>
      </c>
      <c r="C10824" s="50" t="str">
        <f t="shared" si="1352"/>
        <v>N</v>
      </c>
      <c r="D10824" s="52">
        <f>_xlfn.XLOOKUP(B10824,Cal_Date!B:B,Cal_Date!A:A,0)</f>
        <v>3</v>
      </c>
      <c r="E10824">
        <v>2018</v>
      </c>
      <c r="F10824" t="s">
        <v>123</v>
      </c>
      <c r="G10824" t="s">
        <v>129</v>
      </c>
      <c r="H10824" t="s">
        <v>14</v>
      </c>
      <c r="I10824" t="s">
        <v>9</v>
      </c>
      <c r="J10824" t="s">
        <v>10</v>
      </c>
      <c r="K10824" t="s">
        <v>43</v>
      </c>
      <c r="L10824">
        <v>1</v>
      </c>
      <c r="M10824">
        <v>1003</v>
      </c>
      <c r="O10824" t="s">
        <v>25</v>
      </c>
      <c r="R10824" t="s">
        <v>44</v>
      </c>
      <c r="S10824" s="49" t="str">
        <f t="shared" si="1353"/>
        <v>Card</v>
      </c>
      <c r="T10824" s="3">
        <v>0.03</v>
      </c>
      <c r="U10824" s="2">
        <v>5.3000000000000007</v>
      </c>
      <c r="V10824" s="2">
        <v>1.28</v>
      </c>
      <c r="W10824" s="54">
        <f>_xlfn.XLOOKUP(M10824,Market!A:A,Market!F:F,0)</f>
        <v>0.06</v>
      </c>
      <c r="X10824" s="55">
        <f t="shared" si="1354"/>
        <v>0.159</v>
      </c>
      <c r="Y10824" s="55">
        <f t="shared" si="1355"/>
        <v>4.0200000000000005</v>
      </c>
      <c r="Z10824" s="54">
        <f t="shared" si="1356"/>
        <v>0.75849056603773579</v>
      </c>
      <c r="AA10824" s="49" t="str">
        <f t="shared" ca="1" si="1357"/>
        <v>Y</v>
      </c>
      <c r="AB10824" s="49">
        <f t="shared" ca="1" si="1358"/>
        <v>6</v>
      </c>
      <c r="AC10824" s="49" t="str">
        <f t="shared" ca="1" si="1359"/>
        <v>Y</v>
      </c>
    </row>
    <row r="10825" spans="1:29" x14ac:dyDescent="0.25">
      <c r="A10825">
        <v>12544</v>
      </c>
      <c r="B10825" s="9">
        <v>43208</v>
      </c>
      <c r="C10825" s="50" t="str">
        <f t="shared" si="1352"/>
        <v>N</v>
      </c>
      <c r="D10825" s="52">
        <f>_xlfn.XLOOKUP(B10825,Cal_Date!B:B,Cal_Date!A:A,0)</f>
        <v>3</v>
      </c>
      <c r="E10825">
        <v>2018</v>
      </c>
      <c r="F10825" t="s">
        <v>123</v>
      </c>
      <c r="G10825" t="s">
        <v>129</v>
      </c>
      <c r="H10825" t="s">
        <v>48</v>
      </c>
      <c r="I10825" t="s">
        <v>18</v>
      </c>
      <c r="J10825" t="s">
        <v>10</v>
      </c>
      <c r="K10825" t="s">
        <v>43</v>
      </c>
      <c r="L10825">
        <v>2</v>
      </c>
      <c r="M10825">
        <v>1002</v>
      </c>
      <c r="O10825" t="s">
        <v>28</v>
      </c>
      <c r="R10825" t="s">
        <v>46</v>
      </c>
      <c r="S10825" s="49" t="str">
        <f t="shared" si="1353"/>
        <v>Card</v>
      </c>
      <c r="T10825" s="3">
        <v>0.04</v>
      </c>
      <c r="U10825" s="2">
        <v>14.84</v>
      </c>
      <c r="V10825" s="2">
        <v>2.92</v>
      </c>
      <c r="W10825" s="54">
        <f>_xlfn.XLOOKUP(M10825,Market!A:A,Market!F:F,0)</f>
        <v>0.06</v>
      </c>
      <c r="X10825" s="55">
        <f t="shared" si="1354"/>
        <v>0.59360000000000002</v>
      </c>
      <c r="Y10825" s="55">
        <f t="shared" si="1355"/>
        <v>11.92</v>
      </c>
      <c r="Z10825" s="54">
        <f t="shared" si="1356"/>
        <v>0.80323450134770891</v>
      </c>
      <c r="AA10825" s="49" t="str">
        <f t="shared" ca="1" si="1357"/>
        <v>Y</v>
      </c>
      <c r="AB10825" s="49">
        <f t="shared" ca="1" si="1358"/>
        <v>6</v>
      </c>
      <c r="AC10825" s="49" t="str">
        <f t="shared" ca="1" si="1359"/>
        <v>Y</v>
      </c>
    </row>
    <row r="10826" spans="1:29" x14ac:dyDescent="0.25">
      <c r="A10826">
        <v>12545</v>
      </c>
      <c r="B10826" s="9">
        <v>43208</v>
      </c>
      <c r="C10826" s="50" t="str">
        <f t="shared" si="1352"/>
        <v>N</v>
      </c>
      <c r="D10826" s="52">
        <f>_xlfn.XLOOKUP(B10826,Cal_Date!B:B,Cal_Date!A:A,0)</f>
        <v>3</v>
      </c>
      <c r="E10826">
        <v>2018</v>
      </c>
      <c r="F10826" t="s">
        <v>123</v>
      </c>
      <c r="G10826" t="s">
        <v>129</v>
      </c>
      <c r="H10826" t="s">
        <v>48</v>
      </c>
      <c r="I10826" t="s">
        <v>18</v>
      </c>
      <c r="J10826" t="s">
        <v>10</v>
      </c>
      <c r="K10826" t="s">
        <v>43</v>
      </c>
      <c r="L10826">
        <v>2</v>
      </c>
      <c r="M10826">
        <v>1007</v>
      </c>
      <c r="O10826" t="s">
        <v>28</v>
      </c>
      <c r="R10826" t="s">
        <v>44</v>
      </c>
      <c r="S10826" s="49" t="str">
        <f t="shared" si="1353"/>
        <v>Card</v>
      </c>
      <c r="T10826" s="3">
        <v>0.03</v>
      </c>
      <c r="U10826" s="2">
        <v>15.245999999999999</v>
      </c>
      <c r="V10826" s="2">
        <v>2.92</v>
      </c>
      <c r="W10826" s="54">
        <f>_xlfn.XLOOKUP(M10826,Market!A:A,Market!F:F,0)</f>
        <v>8.8999999999999996E-2</v>
      </c>
      <c r="X10826" s="55">
        <f t="shared" si="1354"/>
        <v>0.45737999999999995</v>
      </c>
      <c r="Y10826" s="55">
        <f t="shared" si="1355"/>
        <v>12.325999999999999</v>
      </c>
      <c r="Z10826" s="54">
        <f t="shared" si="1356"/>
        <v>0.80847435392889933</v>
      </c>
      <c r="AA10826" s="49" t="str">
        <f t="shared" ca="1" si="1357"/>
        <v>Y</v>
      </c>
      <c r="AB10826" s="49">
        <f t="shared" ca="1" si="1358"/>
        <v>6</v>
      </c>
      <c r="AC10826" s="49" t="str">
        <f t="shared" ca="1" si="1359"/>
        <v>Y</v>
      </c>
    </row>
    <row r="10827" spans="1:29" x14ac:dyDescent="0.25">
      <c r="A10827">
        <v>12546</v>
      </c>
      <c r="B10827" s="9">
        <v>43208</v>
      </c>
      <c r="C10827" s="50" t="str">
        <f t="shared" si="1352"/>
        <v>N</v>
      </c>
      <c r="D10827" s="52">
        <f>_xlfn.XLOOKUP(B10827,Cal_Date!B:B,Cal_Date!A:A,0)</f>
        <v>3</v>
      </c>
      <c r="E10827">
        <v>2018</v>
      </c>
      <c r="F10827" t="s">
        <v>123</v>
      </c>
      <c r="G10827" t="s">
        <v>129</v>
      </c>
      <c r="H10827" t="s">
        <v>11</v>
      </c>
      <c r="I10827" t="s">
        <v>11</v>
      </c>
      <c r="J10827" t="s">
        <v>15</v>
      </c>
      <c r="K10827" t="s">
        <v>42</v>
      </c>
      <c r="L10827">
        <v>1</v>
      </c>
      <c r="M10827">
        <v>1008</v>
      </c>
      <c r="O10827" t="s">
        <v>28</v>
      </c>
      <c r="R10827" t="s">
        <v>46</v>
      </c>
      <c r="S10827" s="49" t="str">
        <f t="shared" si="1353"/>
        <v>Card</v>
      </c>
      <c r="T10827" s="3">
        <v>0.04</v>
      </c>
      <c r="U10827" s="2">
        <v>2.7225000000000001</v>
      </c>
      <c r="V10827" s="2">
        <v>0.87</v>
      </c>
      <c r="W10827" s="54">
        <f>_xlfn.XLOOKUP(M10827,Market!A:A,Market!F:F,0)</f>
        <v>8.8999999999999996E-2</v>
      </c>
      <c r="X10827" s="55">
        <f t="shared" si="1354"/>
        <v>0.10890000000000001</v>
      </c>
      <c r="Y10827" s="55">
        <f t="shared" si="1355"/>
        <v>1.8525</v>
      </c>
      <c r="Z10827" s="54">
        <f t="shared" si="1356"/>
        <v>0.68044077134986225</v>
      </c>
      <c r="AA10827" s="49" t="str">
        <f t="shared" ca="1" si="1357"/>
        <v>Y</v>
      </c>
      <c r="AB10827" s="49">
        <f t="shared" ca="1" si="1358"/>
        <v>6</v>
      </c>
      <c r="AC10827" s="49" t="str">
        <f t="shared" ca="1" si="1359"/>
        <v>Y</v>
      </c>
    </row>
    <row r="10828" spans="1:29" x14ac:dyDescent="0.25">
      <c r="A10828">
        <v>12547</v>
      </c>
      <c r="B10828" s="9">
        <v>43208</v>
      </c>
      <c r="C10828" s="50" t="str">
        <f t="shared" si="1352"/>
        <v>N</v>
      </c>
      <c r="D10828" s="52">
        <f>_xlfn.XLOOKUP(B10828,Cal_Date!B:B,Cal_Date!A:A,0)</f>
        <v>3</v>
      </c>
      <c r="E10828">
        <v>2018</v>
      </c>
      <c r="F10828" t="s">
        <v>123</v>
      </c>
      <c r="G10828" t="s">
        <v>129</v>
      </c>
      <c r="H10828" t="s">
        <v>14</v>
      </c>
      <c r="I10828" t="s">
        <v>9</v>
      </c>
      <c r="J10828" t="s">
        <v>10</v>
      </c>
      <c r="K10828" t="s">
        <v>43</v>
      </c>
      <c r="L10828">
        <v>1</v>
      </c>
      <c r="M10828">
        <v>1008</v>
      </c>
      <c r="O10828" t="s">
        <v>28</v>
      </c>
      <c r="R10828" t="s">
        <v>46</v>
      </c>
      <c r="S10828" s="49" t="str">
        <f t="shared" si="1353"/>
        <v>Card</v>
      </c>
      <c r="T10828" s="3">
        <v>0.04</v>
      </c>
      <c r="U10828" s="2">
        <v>5.4450000000000003</v>
      </c>
      <c r="V10828" s="2">
        <v>1.28</v>
      </c>
      <c r="W10828" s="54">
        <f>_xlfn.XLOOKUP(M10828,Market!A:A,Market!F:F,0)</f>
        <v>8.8999999999999996E-2</v>
      </c>
      <c r="X10828" s="55">
        <f t="shared" si="1354"/>
        <v>0.21780000000000002</v>
      </c>
      <c r="Y10828" s="55">
        <f t="shared" si="1355"/>
        <v>4.165</v>
      </c>
      <c r="Z10828" s="54">
        <f t="shared" si="1356"/>
        <v>0.76492194674012848</v>
      </c>
      <c r="AA10828" s="49" t="str">
        <f t="shared" ca="1" si="1357"/>
        <v>Y</v>
      </c>
      <c r="AB10828" s="49">
        <f t="shared" ca="1" si="1358"/>
        <v>6</v>
      </c>
      <c r="AC10828" s="49" t="str">
        <f t="shared" ca="1" si="1359"/>
        <v>Y</v>
      </c>
    </row>
    <row r="10829" spans="1:29" x14ac:dyDescent="0.25">
      <c r="A10829">
        <v>12548</v>
      </c>
      <c r="B10829" s="9">
        <v>43208</v>
      </c>
      <c r="C10829" s="50" t="str">
        <f t="shared" si="1352"/>
        <v>N</v>
      </c>
      <c r="D10829" s="52">
        <f>_xlfn.XLOOKUP(B10829,Cal_Date!B:B,Cal_Date!A:A,0)</f>
        <v>3</v>
      </c>
      <c r="E10829">
        <v>2018</v>
      </c>
      <c r="F10829" t="s">
        <v>123</v>
      </c>
      <c r="G10829" t="s">
        <v>129</v>
      </c>
      <c r="H10829" t="s">
        <v>11</v>
      </c>
      <c r="I10829" t="s">
        <v>11</v>
      </c>
      <c r="J10829" t="s">
        <v>15</v>
      </c>
      <c r="K10829" t="s">
        <v>42</v>
      </c>
      <c r="L10829">
        <v>1</v>
      </c>
      <c r="M10829">
        <v>1000</v>
      </c>
      <c r="O10829" t="s">
        <v>25</v>
      </c>
      <c r="R10829" t="s">
        <v>47</v>
      </c>
      <c r="S10829" s="49" t="str">
        <f t="shared" si="1353"/>
        <v>Card</v>
      </c>
      <c r="T10829" s="3">
        <v>3.5000000000000003E-2</v>
      </c>
      <c r="U10829" s="2">
        <v>2.7</v>
      </c>
      <c r="V10829" s="2">
        <v>0.87</v>
      </c>
      <c r="W10829" s="54">
        <f>_xlfn.XLOOKUP(M10829,Market!A:A,Market!F:F,0)</f>
        <v>0.08</v>
      </c>
      <c r="X10829" s="55">
        <f t="shared" si="1354"/>
        <v>9.4500000000000015E-2</v>
      </c>
      <c r="Y10829" s="55">
        <f t="shared" si="1355"/>
        <v>1.83</v>
      </c>
      <c r="Z10829" s="54">
        <f t="shared" si="1356"/>
        <v>0.67777777777777781</v>
      </c>
      <c r="AA10829" s="49" t="str">
        <f t="shared" ca="1" si="1357"/>
        <v>Y</v>
      </c>
      <c r="AB10829" s="49">
        <f t="shared" ca="1" si="1358"/>
        <v>6</v>
      </c>
      <c r="AC10829" s="49" t="str">
        <f t="shared" ca="1" si="1359"/>
        <v>Y</v>
      </c>
    </row>
    <row r="10830" spans="1:29" x14ac:dyDescent="0.25">
      <c r="A10830">
        <v>12549</v>
      </c>
      <c r="B10830" s="9">
        <v>43208</v>
      </c>
      <c r="C10830" s="50" t="str">
        <f t="shared" si="1352"/>
        <v>N</v>
      </c>
      <c r="D10830" s="52">
        <f>_xlfn.XLOOKUP(B10830,Cal_Date!B:B,Cal_Date!A:A,0)</f>
        <v>3</v>
      </c>
      <c r="E10830">
        <v>2018</v>
      </c>
      <c r="F10830" t="s">
        <v>123</v>
      </c>
      <c r="G10830" t="s">
        <v>129</v>
      </c>
      <c r="H10830" t="s">
        <v>48</v>
      </c>
      <c r="I10830" t="s">
        <v>18</v>
      </c>
      <c r="J10830" t="s">
        <v>10</v>
      </c>
      <c r="K10830" t="s">
        <v>43</v>
      </c>
      <c r="L10830">
        <v>2</v>
      </c>
      <c r="M10830">
        <v>1000</v>
      </c>
      <c r="O10830" t="s">
        <v>25</v>
      </c>
      <c r="R10830" t="s">
        <v>46</v>
      </c>
      <c r="S10830" s="49" t="str">
        <f t="shared" si="1353"/>
        <v>Card</v>
      </c>
      <c r="T10830" s="3">
        <v>0.04</v>
      </c>
      <c r="U10830" s="2">
        <v>15.120000000000001</v>
      </c>
      <c r="V10830" s="2">
        <v>2.92</v>
      </c>
      <c r="W10830" s="54">
        <f>_xlfn.XLOOKUP(M10830,Market!A:A,Market!F:F,0)</f>
        <v>0.08</v>
      </c>
      <c r="X10830" s="55">
        <f t="shared" si="1354"/>
        <v>0.6048</v>
      </c>
      <c r="Y10830" s="55">
        <f t="shared" si="1355"/>
        <v>12.200000000000001</v>
      </c>
      <c r="Z10830" s="54">
        <f t="shared" si="1356"/>
        <v>0.80687830687830686</v>
      </c>
      <c r="AA10830" s="49" t="str">
        <f t="shared" ca="1" si="1357"/>
        <v>Y</v>
      </c>
      <c r="AB10830" s="49">
        <f t="shared" ca="1" si="1358"/>
        <v>6</v>
      </c>
      <c r="AC10830" s="49" t="str">
        <f t="shared" ca="1" si="1359"/>
        <v>Y</v>
      </c>
    </row>
    <row r="10831" spans="1:29" x14ac:dyDescent="0.25">
      <c r="A10831">
        <v>12550</v>
      </c>
      <c r="B10831" s="9">
        <v>43208</v>
      </c>
      <c r="C10831" s="50" t="str">
        <f t="shared" si="1352"/>
        <v>N</v>
      </c>
      <c r="D10831" s="52">
        <f>_xlfn.XLOOKUP(B10831,Cal_Date!B:B,Cal_Date!A:A,0)</f>
        <v>3</v>
      </c>
      <c r="E10831">
        <v>2018</v>
      </c>
      <c r="F10831" t="s">
        <v>123</v>
      </c>
      <c r="G10831" t="s">
        <v>129</v>
      </c>
      <c r="H10831" t="s">
        <v>48</v>
      </c>
      <c r="I10831" t="s">
        <v>18</v>
      </c>
      <c r="J10831" t="s">
        <v>10</v>
      </c>
      <c r="K10831" t="s">
        <v>43</v>
      </c>
      <c r="L10831">
        <v>1</v>
      </c>
      <c r="M10831">
        <v>1000</v>
      </c>
      <c r="O10831" t="s">
        <v>25</v>
      </c>
      <c r="R10831" t="s">
        <v>46</v>
      </c>
      <c r="S10831" s="49" t="str">
        <f t="shared" si="1353"/>
        <v>Card</v>
      </c>
      <c r="T10831" s="3">
        <v>0.04</v>
      </c>
      <c r="U10831" s="2">
        <v>7.5600000000000005</v>
      </c>
      <c r="V10831" s="2">
        <v>1.46</v>
      </c>
      <c r="W10831" s="54">
        <f>_xlfn.XLOOKUP(M10831,Market!A:A,Market!F:F,0)</f>
        <v>0.08</v>
      </c>
      <c r="X10831" s="55">
        <f t="shared" si="1354"/>
        <v>0.3024</v>
      </c>
      <c r="Y10831" s="55">
        <f t="shared" si="1355"/>
        <v>6.1000000000000005</v>
      </c>
      <c r="Z10831" s="54">
        <f t="shared" si="1356"/>
        <v>0.80687830687830686</v>
      </c>
      <c r="AA10831" s="49" t="str">
        <f t="shared" ca="1" si="1357"/>
        <v>Y</v>
      </c>
      <c r="AB10831" s="49">
        <f t="shared" ca="1" si="1358"/>
        <v>6</v>
      </c>
      <c r="AC10831" s="49" t="str">
        <f t="shared" ca="1" si="1359"/>
        <v>Y</v>
      </c>
    </row>
    <row r="10832" spans="1:29" x14ac:dyDescent="0.25">
      <c r="A10832">
        <v>12551</v>
      </c>
      <c r="B10832" s="9">
        <v>43209</v>
      </c>
      <c r="C10832" s="50" t="str">
        <f t="shared" si="1352"/>
        <v>N</v>
      </c>
      <c r="D10832" s="52">
        <f>_xlfn.XLOOKUP(B10832,Cal_Date!B:B,Cal_Date!A:A,0)</f>
        <v>3</v>
      </c>
      <c r="E10832">
        <v>2018</v>
      </c>
      <c r="F10832" t="s">
        <v>124</v>
      </c>
      <c r="G10832" t="s">
        <v>129</v>
      </c>
      <c r="H10832" t="s">
        <v>11</v>
      </c>
      <c r="I10832" t="s">
        <v>11</v>
      </c>
      <c r="J10832" t="s">
        <v>15</v>
      </c>
      <c r="K10832" t="s">
        <v>42</v>
      </c>
      <c r="L10832">
        <v>2</v>
      </c>
      <c r="M10832">
        <v>1001</v>
      </c>
      <c r="O10832" t="s">
        <v>25</v>
      </c>
      <c r="R10832" t="s">
        <v>46</v>
      </c>
      <c r="S10832" s="49" t="str">
        <f t="shared" si="1353"/>
        <v>Card</v>
      </c>
      <c r="T10832" s="3">
        <v>0.04</v>
      </c>
      <c r="U10832" s="2">
        <v>5.3000000000000007</v>
      </c>
      <c r="V10832" s="2">
        <v>1.74</v>
      </c>
      <c r="W10832" s="54">
        <f>_xlfn.XLOOKUP(M10832,Market!A:A,Market!F:F,0)</f>
        <v>0.06</v>
      </c>
      <c r="X10832" s="55">
        <f t="shared" si="1354"/>
        <v>0.21200000000000002</v>
      </c>
      <c r="Y10832" s="55">
        <f t="shared" si="1355"/>
        <v>3.5600000000000005</v>
      </c>
      <c r="Z10832" s="54">
        <f t="shared" si="1356"/>
        <v>0.67169811320754713</v>
      </c>
      <c r="AA10832" s="49" t="str">
        <f t="shared" ca="1" si="1357"/>
        <v>Y</v>
      </c>
      <c r="AB10832" s="49">
        <f t="shared" ca="1" si="1358"/>
        <v>6</v>
      </c>
      <c r="AC10832" s="49" t="str">
        <f t="shared" ca="1" si="1359"/>
        <v>Y</v>
      </c>
    </row>
    <row r="10833" spans="1:29" x14ac:dyDescent="0.25">
      <c r="A10833">
        <v>12552</v>
      </c>
      <c r="B10833" s="9">
        <v>43209</v>
      </c>
      <c r="C10833" s="50" t="str">
        <f t="shared" si="1352"/>
        <v>N</v>
      </c>
      <c r="D10833" s="52">
        <f>_xlfn.XLOOKUP(B10833,Cal_Date!B:B,Cal_Date!A:A,0)</f>
        <v>3</v>
      </c>
      <c r="E10833">
        <v>2018</v>
      </c>
      <c r="F10833" t="s">
        <v>124</v>
      </c>
      <c r="G10833" t="s">
        <v>129</v>
      </c>
      <c r="H10833" t="s">
        <v>11</v>
      </c>
      <c r="I10833" t="s">
        <v>11</v>
      </c>
      <c r="J10833" t="s">
        <v>15</v>
      </c>
      <c r="K10833" t="s">
        <v>42</v>
      </c>
      <c r="L10833">
        <v>1</v>
      </c>
      <c r="M10833">
        <v>1000</v>
      </c>
      <c r="O10833" t="s">
        <v>25</v>
      </c>
      <c r="R10833" t="s">
        <v>44</v>
      </c>
      <c r="S10833" s="49" t="str">
        <f t="shared" si="1353"/>
        <v>Card</v>
      </c>
      <c r="T10833" s="3">
        <v>0.03</v>
      </c>
      <c r="U10833" s="2">
        <v>2.7</v>
      </c>
      <c r="V10833" s="2">
        <v>0.87</v>
      </c>
      <c r="W10833" s="54">
        <f>_xlfn.XLOOKUP(M10833,Market!A:A,Market!F:F,0)</f>
        <v>0.08</v>
      </c>
      <c r="X10833" s="55">
        <f t="shared" si="1354"/>
        <v>8.1000000000000003E-2</v>
      </c>
      <c r="Y10833" s="55">
        <f t="shared" si="1355"/>
        <v>1.83</v>
      </c>
      <c r="Z10833" s="54">
        <f t="shared" si="1356"/>
        <v>0.67777777777777781</v>
      </c>
      <c r="AA10833" s="49" t="str">
        <f t="shared" ca="1" si="1357"/>
        <v>Y</v>
      </c>
      <c r="AB10833" s="49">
        <f t="shared" ca="1" si="1358"/>
        <v>6</v>
      </c>
      <c r="AC10833" s="49" t="str">
        <f t="shared" ca="1" si="1359"/>
        <v>Y</v>
      </c>
    </row>
    <row r="10834" spans="1:29" x14ac:dyDescent="0.25">
      <c r="A10834">
        <v>12553</v>
      </c>
      <c r="B10834" s="9">
        <v>43209</v>
      </c>
      <c r="C10834" s="50" t="str">
        <f t="shared" si="1352"/>
        <v>N</v>
      </c>
      <c r="D10834" s="52">
        <f>_xlfn.XLOOKUP(B10834,Cal_Date!B:B,Cal_Date!A:A,0)</f>
        <v>3</v>
      </c>
      <c r="E10834">
        <v>2018</v>
      </c>
      <c r="F10834" t="s">
        <v>124</v>
      </c>
      <c r="G10834" t="s">
        <v>129</v>
      </c>
      <c r="H10834" t="s">
        <v>11</v>
      </c>
      <c r="I10834" t="s">
        <v>11</v>
      </c>
      <c r="J10834" t="s">
        <v>15</v>
      </c>
      <c r="K10834" t="s">
        <v>42</v>
      </c>
      <c r="L10834">
        <v>2</v>
      </c>
      <c r="M10834">
        <v>1000</v>
      </c>
      <c r="O10834" t="s">
        <v>25</v>
      </c>
      <c r="R10834" t="s">
        <v>46</v>
      </c>
      <c r="S10834" s="49" t="str">
        <f t="shared" si="1353"/>
        <v>Card</v>
      </c>
      <c r="T10834" s="3">
        <v>0.04</v>
      </c>
      <c r="U10834" s="2">
        <v>5.4</v>
      </c>
      <c r="V10834" s="2">
        <v>1.74</v>
      </c>
      <c r="W10834" s="54">
        <f>_xlfn.XLOOKUP(M10834,Market!A:A,Market!F:F,0)</f>
        <v>0.08</v>
      </c>
      <c r="X10834" s="55">
        <f t="shared" si="1354"/>
        <v>0.21600000000000003</v>
      </c>
      <c r="Y10834" s="55">
        <f t="shared" si="1355"/>
        <v>3.66</v>
      </c>
      <c r="Z10834" s="54">
        <f t="shared" si="1356"/>
        <v>0.67777777777777781</v>
      </c>
      <c r="AA10834" s="49" t="str">
        <f t="shared" ca="1" si="1357"/>
        <v>Y</v>
      </c>
      <c r="AB10834" s="49">
        <f t="shared" ca="1" si="1358"/>
        <v>6</v>
      </c>
      <c r="AC10834" s="49" t="str">
        <f t="shared" ca="1" si="1359"/>
        <v>Y</v>
      </c>
    </row>
    <row r="10835" spans="1:29" x14ac:dyDescent="0.25">
      <c r="A10835">
        <v>12554</v>
      </c>
      <c r="B10835" s="9">
        <v>43209</v>
      </c>
      <c r="C10835" s="50" t="str">
        <f t="shared" si="1352"/>
        <v>N</v>
      </c>
      <c r="D10835" s="52">
        <f>_xlfn.XLOOKUP(B10835,Cal_Date!B:B,Cal_Date!A:A,0)</f>
        <v>3</v>
      </c>
      <c r="E10835">
        <v>2018</v>
      </c>
      <c r="F10835" t="s">
        <v>124</v>
      </c>
      <c r="G10835" t="s">
        <v>129</v>
      </c>
      <c r="H10835" t="s">
        <v>14</v>
      </c>
      <c r="I10835" t="s">
        <v>9</v>
      </c>
      <c r="J10835" t="s">
        <v>10</v>
      </c>
      <c r="K10835" t="s">
        <v>43</v>
      </c>
      <c r="L10835">
        <v>1</v>
      </c>
      <c r="M10835">
        <v>1004</v>
      </c>
      <c r="O10835" t="s">
        <v>28</v>
      </c>
      <c r="R10835" t="s">
        <v>46</v>
      </c>
      <c r="S10835" s="49" t="str">
        <f t="shared" si="1353"/>
        <v>Card</v>
      </c>
      <c r="T10835" s="3">
        <v>0.04</v>
      </c>
      <c r="U10835" s="2">
        <v>5.3000000000000007</v>
      </c>
      <c r="V10835" s="2">
        <v>1.28</v>
      </c>
      <c r="W10835" s="54">
        <f>_xlfn.XLOOKUP(M10835,Market!A:A,Market!F:F,0)</f>
        <v>0.06</v>
      </c>
      <c r="X10835" s="55">
        <f t="shared" si="1354"/>
        <v>0.21200000000000002</v>
      </c>
      <c r="Y10835" s="55">
        <f t="shared" si="1355"/>
        <v>4.0200000000000005</v>
      </c>
      <c r="Z10835" s="54">
        <f t="shared" si="1356"/>
        <v>0.75849056603773579</v>
      </c>
      <c r="AA10835" s="49" t="str">
        <f t="shared" ca="1" si="1357"/>
        <v>Y</v>
      </c>
      <c r="AB10835" s="49">
        <f t="shared" ca="1" si="1358"/>
        <v>6</v>
      </c>
      <c r="AC10835" s="49" t="str">
        <f t="shared" ca="1" si="1359"/>
        <v>Y</v>
      </c>
    </row>
    <row r="10836" spans="1:29" x14ac:dyDescent="0.25">
      <c r="A10836">
        <v>12555</v>
      </c>
      <c r="B10836" s="9">
        <v>43209</v>
      </c>
      <c r="C10836" s="50" t="str">
        <f t="shared" si="1352"/>
        <v>N</v>
      </c>
      <c r="D10836" s="52">
        <f>_xlfn.XLOOKUP(B10836,Cal_Date!B:B,Cal_Date!A:A,0)</f>
        <v>3</v>
      </c>
      <c r="E10836">
        <v>2018</v>
      </c>
      <c r="F10836" t="s">
        <v>124</v>
      </c>
      <c r="G10836" t="s">
        <v>129</v>
      </c>
      <c r="H10836" t="s">
        <v>11</v>
      </c>
      <c r="I10836" t="s">
        <v>11</v>
      </c>
      <c r="J10836" t="s">
        <v>15</v>
      </c>
      <c r="K10836" t="s">
        <v>42</v>
      </c>
      <c r="L10836">
        <v>1</v>
      </c>
      <c r="M10836">
        <v>1005</v>
      </c>
      <c r="O10836" t="s">
        <v>25</v>
      </c>
      <c r="R10836" t="s">
        <v>47</v>
      </c>
      <c r="S10836" s="49" t="str">
        <f t="shared" si="1353"/>
        <v>Card</v>
      </c>
      <c r="T10836" s="3">
        <v>3.5000000000000003E-2</v>
      </c>
      <c r="U10836" s="2">
        <v>2.7225000000000001</v>
      </c>
      <c r="V10836" s="2">
        <v>0.87</v>
      </c>
      <c r="W10836" s="54">
        <f>_xlfn.XLOOKUP(M10836,Market!A:A,Market!F:F,0)</f>
        <v>8.8999999999999996E-2</v>
      </c>
      <c r="X10836" s="55">
        <f t="shared" si="1354"/>
        <v>9.5287500000000011E-2</v>
      </c>
      <c r="Y10836" s="55">
        <f t="shared" si="1355"/>
        <v>1.8525</v>
      </c>
      <c r="Z10836" s="54">
        <f t="shared" si="1356"/>
        <v>0.68044077134986225</v>
      </c>
      <c r="AA10836" s="49" t="str">
        <f t="shared" ca="1" si="1357"/>
        <v>Y</v>
      </c>
      <c r="AB10836" s="49">
        <f t="shared" ca="1" si="1358"/>
        <v>6</v>
      </c>
      <c r="AC10836" s="49" t="str">
        <f t="shared" ca="1" si="1359"/>
        <v>Y</v>
      </c>
    </row>
    <row r="10837" spans="1:29" x14ac:dyDescent="0.25">
      <c r="A10837">
        <v>12556</v>
      </c>
      <c r="B10837" s="9">
        <v>43209</v>
      </c>
      <c r="C10837" s="50" t="str">
        <f t="shared" si="1352"/>
        <v>N</v>
      </c>
      <c r="D10837" s="52">
        <f>_xlfn.XLOOKUP(B10837,Cal_Date!B:B,Cal_Date!A:A,0)</f>
        <v>3</v>
      </c>
      <c r="E10837">
        <v>2018</v>
      </c>
      <c r="F10837" t="s">
        <v>124</v>
      </c>
      <c r="G10837" t="s">
        <v>129</v>
      </c>
      <c r="H10837" t="s">
        <v>11</v>
      </c>
      <c r="I10837" t="s">
        <v>11</v>
      </c>
      <c r="J10837" t="s">
        <v>15</v>
      </c>
      <c r="K10837" t="s">
        <v>42</v>
      </c>
      <c r="L10837">
        <v>1</v>
      </c>
      <c r="M10837">
        <v>1000</v>
      </c>
      <c r="O10837" t="s">
        <v>25</v>
      </c>
      <c r="R10837" t="s">
        <v>47</v>
      </c>
      <c r="S10837" s="49" t="str">
        <f t="shared" si="1353"/>
        <v>Card</v>
      </c>
      <c r="T10837" s="3">
        <v>3.5000000000000003E-2</v>
      </c>
      <c r="U10837" s="2">
        <v>2.7</v>
      </c>
      <c r="V10837" s="2">
        <v>0.87</v>
      </c>
      <c r="W10837" s="54">
        <f>_xlfn.XLOOKUP(M10837,Market!A:A,Market!F:F,0)</f>
        <v>0.08</v>
      </c>
      <c r="X10837" s="55">
        <f t="shared" si="1354"/>
        <v>9.4500000000000015E-2</v>
      </c>
      <c r="Y10837" s="55">
        <f t="shared" si="1355"/>
        <v>1.83</v>
      </c>
      <c r="Z10837" s="54">
        <f t="shared" si="1356"/>
        <v>0.67777777777777781</v>
      </c>
      <c r="AA10837" s="49" t="str">
        <f t="shared" ca="1" si="1357"/>
        <v>Y</v>
      </c>
      <c r="AB10837" s="49">
        <f t="shared" ca="1" si="1358"/>
        <v>6</v>
      </c>
      <c r="AC10837" s="49" t="str">
        <f t="shared" ca="1" si="1359"/>
        <v>Y</v>
      </c>
    </row>
    <row r="10838" spans="1:29" x14ac:dyDescent="0.25">
      <c r="A10838">
        <v>12557</v>
      </c>
      <c r="B10838" s="9">
        <v>43209</v>
      </c>
      <c r="C10838" s="50" t="str">
        <f t="shared" si="1352"/>
        <v>N</v>
      </c>
      <c r="D10838" s="52">
        <f>_xlfn.XLOOKUP(B10838,Cal_Date!B:B,Cal_Date!A:A,0)</f>
        <v>3</v>
      </c>
      <c r="E10838">
        <v>2018</v>
      </c>
      <c r="F10838" t="s">
        <v>124</v>
      </c>
      <c r="G10838" t="s">
        <v>129</v>
      </c>
      <c r="H10838" t="s">
        <v>48</v>
      </c>
      <c r="I10838" t="s">
        <v>18</v>
      </c>
      <c r="J10838" t="s">
        <v>10</v>
      </c>
      <c r="K10838" t="s">
        <v>43</v>
      </c>
      <c r="L10838">
        <v>1</v>
      </c>
      <c r="M10838">
        <v>1006</v>
      </c>
      <c r="O10838" t="s">
        <v>28</v>
      </c>
      <c r="R10838" t="s">
        <v>47</v>
      </c>
      <c r="S10838" s="49" t="str">
        <f t="shared" si="1353"/>
        <v>Card</v>
      </c>
      <c r="T10838" s="3">
        <v>3.5000000000000003E-2</v>
      </c>
      <c r="U10838" s="2">
        <v>7.6229999999999993</v>
      </c>
      <c r="V10838" s="2">
        <v>1.46</v>
      </c>
      <c r="W10838" s="54">
        <f>_xlfn.XLOOKUP(M10838,Market!A:A,Market!F:F,0)</f>
        <v>8.8999999999999996E-2</v>
      </c>
      <c r="X10838" s="55">
        <f t="shared" si="1354"/>
        <v>0.26680500000000001</v>
      </c>
      <c r="Y10838" s="55">
        <f t="shared" si="1355"/>
        <v>6.1629999999999994</v>
      </c>
      <c r="Z10838" s="54">
        <f t="shared" si="1356"/>
        <v>0.80847435392889933</v>
      </c>
      <c r="AA10838" s="49" t="str">
        <f t="shared" ca="1" si="1357"/>
        <v>Y</v>
      </c>
      <c r="AB10838" s="49">
        <f t="shared" ca="1" si="1358"/>
        <v>6</v>
      </c>
      <c r="AC10838" s="49" t="str">
        <f t="shared" ca="1" si="1359"/>
        <v>Y</v>
      </c>
    </row>
    <row r="10839" spans="1:29" x14ac:dyDescent="0.25">
      <c r="A10839">
        <v>12558</v>
      </c>
      <c r="B10839" s="9">
        <v>43209</v>
      </c>
      <c r="C10839" s="50" t="str">
        <f t="shared" si="1352"/>
        <v>N</v>
      </c>
      <c r="D10839" s="52">
        <f>_xlfn.XLOOKUP(B10839,Cal_Date!B:B,Cal_Date!A:A,0)</f>
        <v>3</v>
      </c>
      <c r="E10839">
        <v>2018</v>
      </c>
      <c r="F10839" t="s">
        <v>124</v>
      </c>
      <c r="G10839" t="s">
        <v>129</v>
      </c>
      <c r="H10839" t="s">
        <v>11</v>
      </c>
      <c r="I10839" t="s">
        <v>11</v>
      </c>
      <c r="J10839" t="s">
        <v>15</v>
      </c>
      <c r="K10839" t="s">
        <v>42</v>
      </c>
      <c r="L10839">
        <v>2</v>
      </c>
      <c r="M10839">
        <v>1000</v>
      </c>
      <c r="O10839" t="s">
        <v>25</v>
      </c>
      <c r="R10839" t="s">
        <v>47</v>
      </c>
      <c r="S10839" s="49" t="str">
        <f t="shared" si="1353"/>
        <v>Card</v>
      </c>
      <c r="T10839" s="3">
        <v>3.5000000000000003E-2</v>
      </c>
      <c r="U10839" s="2">
        <v>5.4</v>
      </c>
      <c r="V10839" s="2">
        <v>1.74</v>
      </c>
      <c r="W10839" s="54">
        <f>_xlfn.XLOOKUP(M10839,Market!A:A,Market!F:F,0)</f>
        <v>0.08</v>
      </c>
      <c r="X10839" s="55">
        <f t="shared" si="1354"/>
        <v>0.18900000000000003</v>
      </c>
      <c r="Y10839" s="55">
        <f t="shared" si="1355"/>
        <v>3.66</v>
      </c>
      <c r="Z10839" s="54">
        <f t="shared" si="1356"/>
        <v>0.67777777777777781</v>
      </c>
      <c r="AA10839" s="49" t="str">
        <f t="shared" ca="1" si="1357"/>
        <v>Y</v>
      </c>
      <c r="AB10839" s="49">
        <f t="shared" ca="1" si="1358"/>
        <v>6</v>
      </c>
      <c r="AC10839" s="49" t="str">
        <f t="shared" ca="1" si="1359"/>
        <v>Y</v>
      </c>
    </row>
    <row r="10840" spans="1:29" x14ac:dyDescent="0.25">
      <c r="A10840">
        <v>12559</v>
      </c>
      <c r="B10840" s="9">
        <v>43209</v>
      </c>
      <c r="C10840" s="50" t="str">
        <f t="shared" si="1352"/>
        <v>N</v>
      </c>
      <c r="D10840" s="52">
        <f>_xlfn.XLOOKUP(B10840,Cal_Date!B:B,Cal_Date!A:A,0)</f>
        <v>3</v>
      </c>
      <c r="E10840">
        <v>2018</v>
      </c>
      <c r="F10840" t="s">
        <v>124</v>
      </c>
      <c r="G10840" t="s">
        <v>129</v>
      </c>
      <c r="H10840" t="s">
        <v>11</v>
      </c>
      <c r="I10840" t="s">
        <v>11</v>
      </c>
      <c r="J10840" t="s">
        <v>15</v>
      </c>
      <c r="K10840" t="s">
        <v>42</v>
      </c>
      <c r="L10840">
        <v>1</v>
      </c>
      <c r="M10840">
        <v>1001</v>
      </c>
      <c r="O10840" t="s">
        <v>25</v>
      </c>
      <c r="R10840" t="s">
        <v>44</v>
      </c>
      <c r="S10840" s="49" t="str">
        <f t="shared" si="1353"/>
        <v>Card</v>
      </c>
      <c r="T10840" s="3">
        <v>0.03</v>
      </c>
      <c r="U10840" s="2">
        <v>2.6500000000000004</v>
      </c>
      <c r="V10840" s="2">
        <v>0.87</v>
      </c>
      <c r="W10840" s="54">
        <f>_xlfn.XLOOKUP(M10840,Market!A:A,Market!F:F,0)</f>
        <v>0.06</v>
      </c>
      <c r="X10840" s="55">
        <f t="shared" si="1354"/>
        <v>7.9500000000000001E-2</v>
      </c>
      <c r="Y10840" s="55">
        <f t="shared" si="1355"/>
        <v>1.7800000000000002</v>
      </c>
      <c r="Z10840" s="54">
        <f t="shared" si="1356"/>
        <v>0.67169811320754713</v>
      </c>
      <c r="AA10840" s="49" t="str">
        <f t="shared" ca="1" si="1357"/>
        <v>Y</v>
      </c>
      <c r="AB10840" s="49">
        <f t="shared" ca="1" si="1358"/>
        <v>6</v>
      </c>
      <c r="AC10840" s="49" t="str">
        <f t="shared" ca="1" si="1359"/>
        <v>Y</v>
      </c>
    </row>
    <row r="10841" spans="1:29" x14ac:dyDescent="0.25">
      <c r="A10841">
        <v>12560</v>
      </c>
      <c r="B10841" s="9">
        <v>43209</v>
      </c>
      <c r="C10841" s="50" t="str">
        <f t="shared" si="1352"/>
        <v>N</v>
      </c>
      <c r="D10841" s="52">
        <f>_xlfn.XLOOKUP(B10841,Cal_Date!B:B,Cal_Date!A:A,0)</f>
        <v>3</v>
      </c>
      <c r="E10841">
        <v>2018</v>
      </c>
      <c r="F10841" t="s">
        <v>124</v>
      </c>
      <c r="G10841" t="s">
        <v>129</v>
      </c>
      <c r="H10841" t="s">
        <v>48</v>
      </c>
      <c r="I10841" t="s">
        <v>18</v>
      </c>
      <c r="J10841" t="s">
        <v>10</v>
      </c>
      <c r="K10841" t="s">
        <v>43</v>
      </c>
      <c r="L10841">
        <v>1</v>
      </c>
      <c r="M10841">
        <v>1008</v>
      </c>
      <c r="O10841" t="s">
        <v>28</v>
      </c>
      <c r="R10841" t="s">
        <v>44</v>
      </c>
      <c r="S10841" s="49" t="str">
        <f t="shared" si="1353"/>
        <v>Card</v>
      </c>
      <c r="T10841" s="3">
        <v>0.03</v>
      </c>
      <c r="U10841" s="2">
        <v>7.6229999999999993</v>
      </c>
      <c r="V10841" s="2">
        <v>1.46</v>
      </c>
      <c r="W10841" s="54">
        <f>_xlfn.XLOOKUP(M10841,Market!A:A,Market!F:F,0)</f>
        <v>8.8999999999999996E-2</v>
      </c>
      <c r="X10841" s="55">
        <f t="shared" si="1354"/>
        <v>0.22868999999999998</v>
      </c>
      <c r="Y10841" s="55">
        <f t="shared" si="1355"/>
        <v>6.1629999999999994</v>
      </c>
      <c r="Z10841" s="54">
        <f t="shared" si="1356"/>
        <v>0.80847435392889933</v>
      </c>
      <c r="AA10841" s="49" t="str">
        <f t="shared" ca="1" si="1357"/>
        <v>Y</v>
      </c>
      <c r="AB10841" s="49">
        <f t="shared" ca="1" si="1358"/>
        <v>6</v>
      </c>
      <c r="AC10841" s="49" t="str">
        <f t="shared" ca="1" si="1359"/>
        <v>Y</v>
      </c>
    </row>
    <row r="10842" spans="1:29" x14ac:dyDescent="0.25">
      <c r="A10842">
        <v>12561</v>
      </c>
      <c r="B10842" s="9">
        <v>43209</v>
      </c>
      <c r="C10842" s="50" t="str">
        <f t="shared" si="1352"/>
        <v>N</v>
      </c>
      <c r="D10842" s="52">
        <f>_xlfn.XLOOKUP(B10842,Cal_Date!B:B,Cal_Date!A:A,0)</f>
        <v>3</v>
      </c>
      <c r="E10842">
        <v>2018</v>
      </c>
      <c r="F10842" t="s">
        <v>124</v>
      </c>
      <c r="G10842" t="s">
        <v>129</v>
      </c>
      <c r="H10842" t="s">
        <v>11</v>
      </c>
      <c r="I10842" t="s">
        <v>11</v>
      </c>
      <c r="J10842" t="s">
        <v>15</v>
      </c>
      <c r="K10842" t="s">
        <v>42</v>
      </c>
      <c r="L10842">
        <v>1</v>
      </c>
      <c r="M10842">
        <v>1001</v>
      </c>
      <c r="O10842" t="s">
        <v>25</v>
      </c>
      <c r="R10842" t="s">
        <v>44</v>
      </c>
      <c r="S10842" s="49" t="str">
        <f t="shared" si="1353"/>
        <v>Card</v>
      </c>
      <c r="T10842" s="3">
        <v>0.03</v>
      </c>
      <c r="U10842" s="2">
        <v>2.6500000000000004</v>
      </c>
      <c r="V10842" s="2">
        <v>0.87</v>
      </c>
      <c r="W10842" s="54">
        <f>_xlfn.XLOOKUP(M10842,Market!A:A,Market!F:F,0)</f>
        <v>0.06</v>
      </c>
      <c r="X10842" s="55">
        <f t="shared" si="1354"/>
        <v>7.9500000000000001E-2</v>
      </c>
      <c r="Y10842" s="55">
        <f t="shared" si="1355"/>
        <v>1.7800000000000002</v>
      </c>
      <c r="Z10842" s="54">
        <f t="shared" si="1356"/>
        <v>0.67169811320754713</v>
      </c>
      <c r="AA10842" s="49" t="str">
        <f t="shared" ca="1" si="1357"/>
        <v>Y</v>
      </c>
      <c r="AB10842" s="49">
        <f t="shared" ca="1" si="1358"/>
        <v>6</v>
      </c>
      <c r="AC10842" s="49" t="str">
        <f t="shared" ca="1" si="1359"/>
        <v>Y</v>
      </c>
    </row>
    <row r="10843" spans="1:29" x14ac:dyDescent="0.25">
      <c r="A10843">
        <v>12562</v>
      </c>
      <c r="B10843" s="9">
        <v>43209</v>
      </c>
      <c r="C10843" s="50" t="str">
        <f t="shared" si="1352"/>
        <v>N</v>
      </c>
      <c r="D10843" s="52">
        <f>_xlfn.XLOOKUP(B10843,Cal_Date!B:B,Cal_Date!A:A,0)</f>
        <v>3</v>
      </c>
      <c r="E10843">
        <v>2018</v>
      </c>
      <c r="F10843" t="s">
        <v>124</v>
      </c>
      <c r="G10843" t="s">
        <v>129</v>
      </c>
      <c r="H10843" t="s">
        <v>48</v>
      </c>
      <c r="I10843" t="s">
        <v>18</v>
      </c>
      <c r="J10843" t="s">
        <v>10</v>
      </c>
      <c r="K10843" t="s">
        <v>43</v>
      </c>
      <c r="L10843">
        <v>1</v>
      </c>
      <c r="M10843">
        <v>1001</v>
      </c>
      <c r="O10843" t="s">
        <v>25</v>
      </c>
      <c r="R10843" t="s">
        <v>44</v>
      </c>
      <c r="S10843" s="49" t="str">
        <f t="shared" si="1353"/>
        <v>Card</v>
      </c>
      <c r="T10843" s="3">
        <v>0.03</v>
      </c>
      <c r="U10843" s="2">
        <v>7.42</v>
      </c>
      <c r="V10843" s="2">
        <v>1.46</v>
      </c>
      <c r="W10843" s="54">
        <f>_xlfn.XLOOKUP(M10843,Market!A:A,Market!F:F,0)</f>
        <v>0.06</v>
      </c>
      <c r="X10843" s="55">
        <f t="shared" si="1354"/>
        <v>0.22259999999999999</v>
      </c>
      <c r="Y10843" s="55">
        <f t="shared" si="1355"/>
        <v>5.96</v>
      </c>
      <c r="Z10843" s="54">
        <f t="shared" si="1356"/>
        <v>0.80323450134770891</v>
      </c>
      <c r="AA10843" s="49" t="str">
        <f t="shared" ca="1" si="1357"/>
        <v>Y</v>
      </c>
      <c r="AB10843" s="49">
        <f t="shared" ca="1" si="1358"/>
        <v>6</v>
      </c>
      <c r="AC10843" s="49" t="str">
        <f t="shared" ca="1" si="1359"/>
        <v>Y</v>
      </c>
    </row>
    <row r="10844" spans="1:29" x14ac:dyDescent="0.25">
      <c r="A10844">
        <v>12563</v>
      </c>
      <c r="B10844" s="9">
        <v>43209</v>
      </c>
      <c r="C10844" s="50" t="str">
        <f t="shared" si="1352"/>
        <v>N</v>
      </c>
      <c r="D10844" s="52">
        <f>_xlfn.XLOOKUP(B10844,Cal_Date!B:B,Cal_Date!A:A,0)</f>
        <v>3</v>
      </c>
      <c r="E10844">
        <v>2018</v>
      </c>
      <c r="F10844" t="s">
        <v>124</v>
      </c>
      <c r="G10844" t="s">
        <v>129</v>
      </c>
      <c r="H10844" t="s">
        <v>11</v>
      </c>
      <c r="I10844" t="s">
        <v>11</v>
      </c>
      <c r="J10844" t="s">
        <v>15</v>
      </c>
      <c r="K10844" t="s">
        <v>42</v>
      </c>
      <c r="L10844">
        <v>1</v>
      </c>
      <c r="M10844">
        <v>1001</v>
      </c>
      <c r="O10844" t="s">
        <v>25</v>
      </c>
      <c r="R10844" t="s">
        <v>44</v>
      </c>
      <c r="S10844" s="49" t="str">
        <f t="shared" si="1353"/>
        <v>Card</v>
      </c>
      <c r="T10844" s="3">
        <v>0.03</v>
      </c>
      <c r="U10844" s="2">
        <v>2.6500000000000004</v>
      </c>
      <c r="V10844" s="2">
        <v>0.87</v>
      </c>
      <c r="W10844" s="54">
        <f>_xlfn.XLOOKUP(M10844,Market!A:A,Market!F:F,0)</f>
        <v>0.06</v>
      </c>
      <c r="X10844" s="55">
        <f t="shared" si="1354"/>
        <v>7.9500000000000001E-2</v>
      </c>
      <c r="Y10844" s="55">
        <f t="shared" si="1355"/>
        <v>1.7800000000000002</v>
      </c>
      <c r="Z10844" s="54">
        <f t="shared" si="1356"/>
        <v>0.67169811320754713</v>
      </c>
      <c r="AA10844" s="49" t="str">
        <f t="shared" ca="1" si="1357"/>
        <v>Y</v>
      </c>
      <c r="AB10844" s="49">
        <f t="shared" ca="1" si="1358"/>
        <v>6</v>
      </c>
      <c r="AC10844" s="49" t="str">
        <f t="shared" ca="1" si="1359"/>
        <v>Y</v>
      </c>
    </row>
    <row r="10845" spans="1:29" x14ac:dyDescent="0.25">
      <c r="A10845">
        <v>12564</v>
      </c>
      <c r="B10845" s="9">
        <v>43209</v>
      </c>
      <c r="C10845" s="50" t="str">
        <f t="shared" si="1352"/>
        <v>N</v>
      </c>
      <c r="D10845" s="52">
        <f>_xlfn.XLOOKUP(B10845,Cal_Date!B:B,Cal_Date!A:A,0)</f>
        <v>3</v>
      </c>
      <c r="E10845">
        <v>2018</v>
      </c>
      <c r="F10845" t="s">
        <v>124</v>
      </c>
      <c r="G10845" t="s">
        <v>129</v>
      </c>
      <c r="H10845" t="s">
        <v>11</v>
      </c>
      <c r="I10845" t="s">
        <v>11</v>
      </c>
      <c r="J10845" t="s">
        <v>15</v>
      </c>
      <c r="K10845" t="s">
        <v>42</v>
      </c>
      <c r="L10845">
        <v>2</v>
      </c>
      <c r="M10845">
        <v>1002</v>
      </c>
      <c r="O10845" t="s">
        <v>28</v>
      </c>
      <c r="R10845" t="s">
        <v>44</v>
      </c>
      <c r="S10845" s="49" t="str">
        <f t="shared" si="1353"/>
        <v>Card</v>
      </c>
      <c r="T10845" s="3">
        <v>0.03</v>
      </c>
      <c r="U10845" s="2">
        <v>5.3000000000000007</v>
      </c>
      <c r="V10845" s="2">
        <v>1.74</v>
      </c>
      <c r="W10845" s="54">
        <f>_xlfn.XLOOKUP(M10845,Market!A:A,Market!F:F,0)</f>
        <v>0.06</v>
      </c>
      <c r="X10845" s="55">
        <f t="shared" si="1354"/>
        <v>0.159</v>
      </c>
      <c r="Y10845" s="55">
        <f t="shared" si="1355"/>
        <v>3.5600000000000005</v>
      </c>
      <c r="Z10845" s="54">
        <f t="shared" si="1356"/>
        <v>0.67169811320754713</v>
      </c>
      <c r="AA10845" s="49" t="str">
        <f t="shared" ca="1" si="1357"/>
        <v>Y</v>
      </c>
      <c r="AB10845" s="49">
        <f t="shared" ca="1" si="1358"/>
        <v>6</v>
      </c>
      <c r="AC10845" s="49" t="str">
        <f t="shared" ca="1" si="1359"/>
        <v>Y</v>
      </c>
    </row>
    <row r="10846" spans="1:29" x14ac:dyDescent="0.25">
      <c r="A10846">
        <v>12565</v>
      </c>
      <c r="B10846" s="9">
        <v>43209</v>
      </c>
      <c r="C10846" s="50" t="str">
        <f t="shared" si="1352"/>
        <v>N</v>
      </c>
      <c r="D10846" s="52">
        <f>_xlfn.XLOOKUP(B10846,Cal_Date!B:B,Cal_Date!A:A,0)</f>
        <v>3</v>
      </c>
      <c r="E10846">
        <v>2018</v>
      </c>
      <c r="F10846" t="s">
        <v>124</v>
      </c>
      <c r="G10846" t="s">
        <v>129</v>
      </c>
      <c r="H10846" t="s">
        <v>14</v>
      </c>
      <c r="I10846" t="s">
        <v>9</v>
      </c>
      <c r="J10846" t="s">
        <v>10</v>
      </c>
      <c r="K10846" t="s">
        <v>43</v>
      </c>
      <c r="L10846">
        <v>2</v>
      </c>
      <c r="M10846">
        <v>1003</v>
      </c>
      <c r="O10846" t="s">
        <v>25</v>
      </c>
      <c r="R10846" t="s">
        <v>44</v>
      </c>
      <c r="S10846" s="49" t="str">
        <f t="shared" si="1353"/>
        <v>Card</v>
      </c>
      <c r="T10846" s="3">
        <v>0.03</v>
      </c>
      <c r="U10846" s="2">
        <v>10.600000000000001</v>
      </c>
      <c r="V10846" s="2">
        <v>2.56</v>
      </c>
      <c r="W10846" s="54">
        <f>_xlfn.XLOOKUP(M10846,Market!A:A,Market!F:F,0)</f>
        <v>0.06</v>
      </c>
      <c r="X10846" s="55">
        <f t="shared" si="1354"/>
        <v>0.318</v>
      </c>
      <c r="Y10846" s="55">
        <f t="shared" si="1355"/>
        <v>8.0400000000000009</v>
      </c>
      <c r="Z10846" s="54">
        <f t="shared" si="1356"/>
        <v>0.75849056603773579</v>
      </c>
      <c r="AA10846" s="49" t="str">
        <f t="shared" ca="1" si="1357"/>
        <v>Y</v>
      </c>
      <c r="AB10846" s="49">
        <f t="shared" ca="1" si="1358"/>
        <v>6</v>
      </c>
      <c r="AC10846" s="49" t="str">
        <f t="shared" ca="1" si="1359"/>
        <v>Y</v>
      </c>
    </row>
    <row r="10847" spans="1:29" x14ac:dyDescent="0.25">
      <c r="A10847">
        <v>12566</v>
      </c>
      <c r="B10847" s="9">
        <v>43209</v>
      </c>
      <c r="C10847" s="50" t="str">
        <f t="shared" si="1352"/>
        <v>N</v>
      </c>
      <c r="D10847" s="52">
        <f>_xlfn.XLOOKUP(B10847,Cal_Date!B:B,Cal_Date!A:A,0)</f>
        <v>3</v>
      </c>
      <c r="E10847">
        <v>2018</v>
      </c>
      <c r="F10847" t="s">
        <v>124</v>
      </c>
      <c r="G10847" t="s">
        <v>129</v>
      </c>
      <c r="H10847" t="s">
        <v>14</v>
      </c>
      <c r="I10847" t="s">
        <v>9</v>
      </c>
      <c r="J10847" t="s">
        <v>10</v>
      </c>
      <c r="K10847" t="s">
        <v>43</v>
      </c>
      <c r="L10847">
        <v>1</v>
      </c>
      <c r="M10847">
        <v>1003</v>
      </c>
      <c r="O10847" t="s">
        <v>25</v>
      </c>
      <c r="R10847" t="s">
        <v>44</v>
      </c>
      <c r="S10847" s="49" t="str">
        <f t="shared" si="1353"/>
        <v>Card</v>
      </c>
      <c r="T10847" s="3">
        <v>0.03</v>
      </c>
      <c r="U10847" s="2">
        <v>5.3000000000000007</v>
      </c>
      <c r="V10847" s="2">
        <v>1.28</v>
      </c>
      <c r="W10847" s="54">
        <f>_xlfn.XLOOKUP(M10847,Market!A:A,Market!F:F,0)</f>
        <v>0.06</v>
      </c>
      <c r="X10847" s="55">
        <f t="shared" si="1354"/>
        <v>0.159</v>
      </c>
      <c r="Y10847" s="55">
        <f t="shared" si="1355"/>
        <v>4.0200000000000005</v>
      </c>
      <c r="Z10847" s="54">
        <f t="shared" si="1356"/>
        <v>0.75849056603773579</v>
      </c>
      <c r="AA10847" s="49" t="str">
        <f t="shared" ca="1" si="1357"/>
        <v>Y</v>
      </c>
      <c r="AB10847" s="49">
        <f t="shared" ca="1" si="1358"/>
        <v>6</v>
      </c>
      <c r="AC10847" s="49" t="str">
        <f t="shared" ca="1" si="1359"/>
        <v>Y</v>
      </c>
    </row>
    <row r="10848" spans="1:29" x14ac:dyDescent="0.25">
      <c r="A10848">
        <v>12567</v>
      </c>
      <c r="B10848" s="9">
        <v>43209</v>
      </c>
      <c r="C10848" s="50" t="str">
        <f t="shared" si="1352"/>
        <v>N</v>
      </c>
      <c r="D10848" s="52">
        <f>_xlfn.XLOOKUP(B10848,Cal_Date!B:B,Cal_Date!A:A,0)</f>
        <v>3</v>
      </c>
      <c r="E10848">
        <v>2018</v>
      </c>
      <c r="F10848" t="s">
        <v>124</v>
      </c>
      <c r="G10848" t="s">
        <v>129</v>
      </c>
      <c r="H10848" t="s">
        <v>48</v>
      </c>
      <c r="I10848" t="s">
        <v>18</v>
      </c>
      <c r="J10848" t="s">
        <v>10</v>
      </c>
      <c r="K10848" t="s">
        <v>43</v>
      </c>
      <c r="L10848">
        <v>1</v>
      </c>
      <c r="M10848">
        <v>1003</v>
      </c>
      <c r="O10848" t="s">
        <v>25</v>
      </c>
      <c r="R10848" t="s">
        <v>44</v>
      </c>
      <c r="S10848" s="49" t="str">
        <f t="shared" si="1353"/>
        <v>Card</v>
      </c>
      <c r="T10848" s="3">
        <v>0.03</v>
      </c>
      <c r="U10848" s="2">
        <v>7.42</v>
      </c>
      <c r="V10848" s="2">
        <v>1.46</v>
      </c>
      <c r="W10848" s="54">
        <f>_xlfn.XLOOKUP(M10848,Market!A:A,Market!F:F,0)</f>
        <v>0.06</v>
      </c>
      <c r="X10848" s="55">
        <f t="shared" si="1354"/>
        <v>0.22259999999999999</v>
      </c>
      <c r="Y10848" s="55">
        <f t="shared" si="1355"/>
        <v>5.96</v>
      </c>
      <c r="Z10848" s="54">
        <f t="shared" si="1356"/>
        <v>0.80323450134770891</v>
      </c>
      <c r="AA10848" s="49" t="str">
        <f t="shared" ca="1" si="1357"/>
        <v>Y</v>
      </c>
      <c r="AB10848" s="49">
        <f t="shared" ca="1" si="1358"/>
        <v>6</v>
      </c>
      <c r="AC10848" s="49" t="str">
        <f t="shared" ca="1" si="1359"/>
        <v>Y</v>
      </c>
    </row>
    <row r="10849" spans="1:29" x14ac:dyDescent="0.25">
      <c r="A10849">
        <v>12568</v>
      </c>
      <c r="B10849" s="9">
        <v>43209</v>
      </c>
      <c r="C10849" s="50" t="str">
        <f t="shared" si="1352"/>
        <v>N</v>
      </c>
      <c r="D10849" s="52">
        <f>_xlfn.XLOOKUP(B10849,Cal_Date!B:B,Cal_Date!A:A,0)</f>
        <v>3</v>
      </c>
      <c r="E10849">
        <v>2018</v>
      </c>
      <c r="F10849" t="s">
        <v>124</v>
      </c>
      <c r="G10849" t="s">
        <v>129</v>
      </c>
      <c r="H10849" t="s">
        <v>11</v>
      </c>
      <c r="I10849" t="s">
        <v>11</v>
      </c>
      <c r="J10849" t="s">
        <v>15</v>
      </c>
      <c r="K10849" t="s">
        <v>42</v>
      </c>
      <c r="L10849">
        <v>1</v>
      </c>
      <c r="M10849">
        <v>1004</v>
      </c>
      <c r="O10849" t="s">
        <v>28</v>
      </c>
      <c r="R10849" t="s">
        <v>47</v>
      </c>
      <c r="S10849" s="49" t="str">
        <f t="shared" si="1353"/>
        <v>Card</v>
      </c>
      <c r="T10849" s="3">
        <v>3.5000000000000003E-2</v>
      </c>
      <c r="U10849" s="2">
        <v>2.6500000000000004</v>
      </c>
      <c r="V10849" s="2">
        <v>0.87</v>
      </c>
      <c r="W10849" s="54">
        <f>_xlfn.XLOOKUP(M10849,Market!A:A,Market!F:F,0)</f>
        <v>0.06</v>
      </c>
      <c r="X10849" s="55">
        <f t="shared" si="1354"/>
        <v>9.2750000000000027E-2</v>
      </c>
      <c r="Y10849" s="55">
        <f t="shared" si="1355"/>
        <v>1.7800000000000002</v>
      </c>
      <c r="Z10849" s="54">
        <f t="shared" si="1356"/>
        <v>0.67169811320754713</v>
      </c>
      <c r="AA10849" s="49" t="str">
        <f t="shared" ca="1" si="1357"/>
        <v>Y</v>
      </c>
      <c r="AB10849" s="49">
        <f t="shared" ca="1" si="1358"/>
        <v>6</v>
      </c>
      <c r="AC10849" s="49" t="str">
        <f t="shared" ca="1" si="1359"/>
        <v>Y</v>
      </c>
    </row>
    <row r="10850" spans="1:29" x14ac:dyDescent="0.25">
      <c r="A10850">
        <v>12569</v>
      </c>
      <c r="B10850" s="9">
        <v>43209</v>
      </c>
      <c r="C10850" s="50" t="str">
        <f t="shared" si="1352"/>
        <v>N</v>
      </c>
      <c r="D10850" s="52">
        <f>_xlfn.XLOOKUP(B10850,Cal_Date!B:B,Cal_Date!A:A,0)</f>
        <v>3</v>
      </c>
      <c r="E10850">
        <v>2018</v>
      </c>
      <c r="F10850" t="s">
        <v>124</v>
      </c>
      <c r="G10850" t="s">
        <v>129</v>
      </c>
      <c r="H10850" t="s">
        <v>48</v>
      </c>
      <c r="I10850" t="s">
        <v>18</v>
      </c>
      <c r="J10850" t="s">
        <v>10</v>
      </c>
      <c r="K10850" t="s">
        <v>43</v>
      </c>
      <c r="L10850">
        <v>2</v>
      </c>
      <c r="M10850">
        <v>1005</v>
      </c>
      <c r="O10850" t="s">
        <v>25</v>
      </c>
      <c r="R10850" t="s">
        <v>46</v>
      </c>
      <c r="S10850" s="49" t="str">
        <f t="shared" si="1353"/>
        <v>Card</v>
      </c>
      <c r="T10850" s="3">
        <v>0.04</v>
      </c>
      <c r="U10850" s="2">
        <v>15.245999999999999</v>
      </c>
      <c r="V10850" s="2">
        <v>2.92</v>
      </c>
      <c r="W10850" s="54">
        <f>_xlfn.XLOOKUP(M10850,Market!A:A,Market!F:F,0)</f>
        <v>8.8999999999999996E-2</v>
      </c>
      <c r="X10850" s="55">
        <f t="shared" si="1354"/>
        <v>0.60983999999999994</v>
      </c>
      <c r="Y10850" s="55">
        <f t="shared" si="1355"/>
        <v>12.325999999999999</v>
      </c>
      <c r="Z10850" s="54">
        <f t="shared" si="1356"/>
        <v>0.80847435392889933</v>
      </c>
      <c r="AA10850" s="49" t="str">
        <f t="shared" ca="1" si="1357"/>
        <v>Y</v>
      </c>
      <c r="AB10850" s="49">
        <f t="shared" ca="1" si="1358"/>
        <v>6</v>
      </c>
      <c r="AC10850" s="49" t="str">
        <f t="shared" ca="1" si="1359"/>
        <v>Y</v>
      </c>
    </row>
    <row r="10851" spans="1:29" x14ac:dyDescent="0.25">
      <c r="A10851">
        <v>12570</v>
      </c>
      <c r="B10851" s="9">
        <v>43209</v>
      </c>
      <c r="C10851" s="50" t="str">
        <f t="shared" si="1352"/>
        <v>N</v>
      </c>
      <c r="D10851" s="52">
        <f>_xlfn.XLOOKUP(B10851,Cal_Date!B:B,Cal_Date!A:A,0)</f>
        <v>3</v>
      </c>
      <c r="E10851">
        <v>2018</v>
      </c>
      <c r="F10851" t="s">
        <v>124</v>
      </c>
      <c r="G10851" t="s">
        <v>129</v>
      </c>
      <c r="H10851" t="s">
        <v>11</v>
      </c>
      <c r="I10851" t="s">
        <v>11</v>
      </c>
      <c r="J10851" t="s">
        <v>15</v>
      </c>
      <c r="K10851" t="s">
        <v>42</v>
      </c>
      <c r="L10851">
        <v>1</v>
      </c>
      <c r="M10851">
        <v>1005</v>
      </c>
      <c r="O10851" t="s">
        <v>25</v>
      </c>
      <c r="R10851" t="s">
        <v>47</v>
      </c>
      <c r="S10851" s="49" t="str">
        <f t="shared" si="1353"/>
        <v>Card</v>
      </c>
      <c r="T10851" s="3">
        <v>3.5000000000000003E-2</v>
      </c>
      <c r="U10851" s="2">
        <v>2.7225000000000001</v>
      </c>
      <c r="V10851" s="2">
        <v>0.87</v>
      </c>
      <c r="W10851" s="54">
        <f>_xlfn.XLOOKUP(M10851,Market!A:A,Market!F:F,0)</f>
        <v>8.8999999999999996E-2</v>
      </c>
      <c r="X10851" s="55">
        <f t="shared" si="1354"/>
        <v>9.5287500000000011E-2</v>
      </c>
      <c r="Y10851" s="55">
        <f t="shared" si="1355"/>
        <v>1.8525</v>
      </c>
      <c r="Z10851" s="54">
        <f t="shared" si="1356"/>
        <v>0.68044077134986225</v>
      </c>
      <c r="AA10851" s="49" t="str">
        <f t="shared" ca="1" si="1357"/>
        <v>Y</v>
      </c>
      <c r="AB10851" s="49">
        <f t="shared" ca="1" si="1358"/>
        <v>6</v>
      </c>
      <c r="AC10851" s="49" t="str">
        <f t="shared" ca="1" si="1359"/>
        <v>Y</v>
      </c>
    </row>
    <row r="10852" spans="1:29" x14ac:dyDescent="0.25">
      <c r="A10852">
        <v>12571</v>
      </c>
      <c r="B10852" s="9">
        <v>43209</v>
      </c>
      <c r="C10852" s="50" t="str">
        <f t="shared" si="1352"/>
        <v>N</v>
      </c>
      <c r="D10852" s="52">
        <f>_xlfn.XLOOKUP(B10852,Cal_Date!B:B,Cal_Date!A:A,0)</f>
        <v>3</v>
      </c>
      <c r="E10852">
        <v>2018</v>
      </c>
      <c r="F10852" t="s">
        <v>124</v>
      </c>
      <c r="G10852" t="s">
        <v>129</v>
      </c>
      <c r="H10852" t="s">
        <v>48</v>
      </c>
      <c r="I10852" t="s">
        <v>18</v>
      </c>
      <c r="J10852" t="s">
        <v>10</v>
      </c>
      <c r="K10852" t="s">
        <v>43</v>
      </c>
      <c r="L10852">
        <v>2</v>
      </c>
      <c r="M10852">
        <v>1003</v>
      </c>
      <c r="O10852" t="s">
        <v>25</v>
      </c>
      <c r="R10852" t="s">
        <v>44</v>
      </c>
      <c r="S10852" s="49" t="str">
        <f t="shared" si="1353"/>
        <v>Card</v>
      </c>
      <c r="T10852" s="3">
        <v>0.03</v>
      </c>
      <c r="U10852" s="2">
        <v>14.84</v>
      </c>
      <c r="V10852" s="2">
        <v>2.92</v>
      </c>
      <c r="W10852" s="54">
        <f>_xlfn.XLOOKUP(M10852,Market!A:A,Market!F:F,0)</f>
        <v>0.06</v>
      </c>
      <c r="X10852" s="55">
        <f t="shared" si="1354"/>
        <v>0.44519999999999998</v>
      </c>
      <c r="Y10852" s="55">
        <f t="shared" si="1355"/>
        <v>11.92</v>
      </c>
      <c r="Z10852" s="54">
        <f t="shared" si="1356"/>
        <v>0.80323450134770891</v>
      </c>
      <c r="AA10852" s="49" t="str">
        <f t="shared" ca="1" si="1357"/>
        <v>Y</v>
      </c>
      <c r="AB10852" s="49">
        <f t="shared" ca="1" si="1358"/>
        <v>6</v>
      </c>
      <c r="AC10852" s="49" t="str">
        <f t="shared" ca="1" si="1359"/>
        <v>Y</v>
      </c>
    </row>
    <row r="10853" spans="1:29" x14ac:dyDescent="0.25">
      <c r="A10853">
        <v>12572</v>
      </c>
      <c r="B10853" s="9">
        <v>43209</v>
      </c>
      <c r="C10853" s="50" t="str">
        <f t="shared" si="1352"/>
        <v>N</v>
      </c>
      <c r="D10853" s="52">
        <f>_xlfn.XLOOKUP(B10853,Cal_Date!B:B,Cal_Date!A:A,0)</f>
        <v>3</v>
      </c>
      <c r="E10853">
        <v>2018</v>
      </c>
      <c r="F10853" t="s">
        <v>124</v>
      </c>
      <c r="G10853" t="s">
        <v>129</v>
      </c>
      <c r="H10853" t="s">
        <v>14</v>
      </c>
      <c r="I10853" t="s">
        <v>9</v>
      </c>
      <c r="J10853" t="s">
        <v>10</v>
      </c>
      <c r="K10853" t="s">
        <v>43</v>
      </c>
      <c r="L10853">
        <v>1</v>
      </c>
      <c r="M10853">
        <v>1007</v>
      </c>
      <c r="O10853" t="s">
        <v>28</v>
      </c>
      <c r="R10853" t="s">
        <v>47</v>
      </c>
      <c r="S10853" s="49" t="str">
        <f t="shared" si="1353"/>
        <v>Card</v>
      </c>
      <c r="T10853" s="3">
        <v>3.5000000000000003E-2</v>
      </c>
      <c r="U10853" s="2">
        <v>5.4450000000000003</v>
      </c>
      <c r="V10853" s="2">
        <v>1.28</v>
      </c>
      <c r="W10853" s="54">
        <f>_xlfn.XLOOKUP(M10853,Market!A:A,Market!F:F,0)</f>
        <v>8.8999999999999996E-2</v>
      </c>
      <c r="X10853" s="55">
        <f t="shared" si="1354"/>
        <v>0.19057500000000002</v>
      </c>
      <c r="Y10853" s="55">
        <f t="shared" si="1355"/>
        <v>4.165</v>
      </c>
      <c r="Z10853" s="54">
        <f t="shared" si="1356"/>
        <v>0.76492194674012848</v>
      </c>
      <c r="AA10853" s="49" t="str">
        <f t="shared" ca="1" si="1357"/>
        <v>Y</v>
      </c>
      <c r="AB10853" s="49">
        <f t="shared" ca="1" si="1358"/>
        <v>6</v>
      </c>
      <c r="AC10853" s="49" t="str">
        <f t="shared" ca="1" si="1359"/>
        <v>Y</v>
      </c>
    </row>
    <row r="10854" spans="1:29" x14ac:dyDescent="0.25">
      <c r="A10854">
        <v>12573</v>
      </c>
      <c r="B10854" s="9">
        <v>43209</v>
      </c>
      <c r="C10854" s="50" t="str">
        <f t="shared" si="1352"/>
        <v>N</v>
      </c>
      <c r="D10854" s="52">
        <f>_xlfn.XLOOKUP(B10854,Cal_Date!B:B,Cal_Date!A:A,0)</f>
        <v>3</v>
      </c>
      <c r="E10854">
        <v>2018</v>
      </c>
      <c r="F10854" t="s">
        <v>124</v>
      </c>
      <c r="G10854" t="s">
        <v>129</v>
      </c>
      <c r="H10854" t="s">
        <v>11</v>
      </c>
      <c r="I10854" t="s">
        <v>11</v>
      </c>
      <c r="J10854" t="s">
        <v>15</v>
      </c>
      <c r="K10854" t="s">
        <v>42</v>
      </c>
      <c r="L10854">
        <v>2</v>
      </c>
      <c r="M10854">
        <v>1006</v>
      </c>
      <c r="O10854" t="s">
        <v>28</v>
      </c>
      <c r="R10854" t="s">
        <v>46</v>
      </c>
      <c r="S10854" s="49" t="str">
        <f t="shared" si="1353"/>
        <v>Card</v>
      </c>
      <c r="T10854" s="3">
        <v>0.04</v>
      </c>
      <c r="U10854" s="2">
        <v>5.4450000000000003</v>
      </c>
      <c r="V10854" s="2">
        <v>1.74</v>
      </c>
      <c r="W10854" s="54">
        <f>_xlfn.XLOOKUP(M10854,Market!A:A,Market!F:F,0)</f>
        <v>8.8999999999999996E-2</v>
      </c>
      <c r="X10854" s="55">
        <f t="shared" si="1354"/>
        <v>0.21780000000000002</v>
      </c>
      <c r="Y10854" s="55">
        <f t="shared" si="1355"/>
        <v>3.7050000000000001</v>
      </c>
      <c r="Z10854" s="54">
        <f t="shared" si="1356"/>
        <v>0.68044077134986225</v>
      </c>
      <c r="AA10854" s="49" t="str">
        <f t="shared" ca="1" si="1357"/>
        <v>Y</v>
      </c>
      <c r="AB10854" s="49">
        <f t="shared" ca="1" si="1358"/>
        <v>6</v>
      </c>
      <c r="AC10854" s="49" t="str">
        <f t="shared" ca="1" si="1359"/>
        <v>Y</v>
      </c>
    </row>
    <row r="10855" spans="1:29" x14ac:dyDescent="0.25">
      <c r="A10855">
        <v>12574</v>
      </c>
      <c r="B10855" s="9">
        <v>43209</v>
      </c>
      <c r="C10855" s="50" t="str">
        <f t="shared" si="1352"/>
        <v>N</v>
      </c>
      <c r="D10855" s="52">
        <f>_xlfn.XLOOKUP(B10855,Cal_Date!B:B,Cal_Date!A:A,0)</f>
        <v>3</v>
      </c>
      <c r="E10855">
        <v>2018</v>
      </c>
      <c r="F10855" t="s">
        <v>124</v>
      </c>
      <c r="G10855" t="s">
        <v>129</v>
      </c>
      <c r="H10855" t="s">
        <v>11</v>
      </c>
      <c r="I10855" t="s">
        <v>11</v>
      </c>
      <c r="J10855" t="s">
        <v>15</v>
      </c>
      <c r="K10855" t="s">
        <v>42</v>
      </c>
      <c r="L10855">
        <v>1</v>
      </c>
      <c r="M10855">
        <v>1006</v>
      </c>
      <c r="O10855" t="s">
        <v>28</v>
      </c>
      <c r="R10855" t="s">
        <v>46</v>
      </c>
      <c r="S10855" s="49" t="str">
        <f t="shared" si="1353"/>
        <v>Card</v>
      </c>
      <c r="T10855" s="3">
        <v>0.04</v>
      </c>
      <c r="U10855" s="2">
        <v>2.7225000000000001</v>
      </c>
      <c r="V10855" s="2">
        <v>0.87</v>
      </c>
      <c r="W10855" s="54">
        <f>_xlfn.XLOOKUP(M10855,Market!A:A,Market!F:F,0)</f>
        <v>8.8999999999999996E-2</v>
      </c>
      <c r="X10855" s="55">
        <f t="shared" si="1354"/>
        <v>0.10890000000000001</v>
      </c>
      <c r="Y10855" s="55">
        <f t="shared" si="1355"/>
        <v>1.8525</v>
      </c>
      <c r="Z10855" s="54">
        <f t="shared" si="1356"/>
        <v>0.68044077134986225</v>
      </c>
      <c r="AA10855" s="49" t="str">
        <f t="shared" ca="1" si="1357"/>
        <v>Y</v>
      </c>
      <c r="AB10855" s="49">
        <f t="shared" ca="1" si="1358"/>
        <v>6</v>
      </c>
      <c r="AC10855" s="49" t="str">
        <f t="shared" ca="1" si="1359"/>
        <v>Y</v>
      </c>
    </row>
    <row r="10856" spans="1:29" x14ac:dyDescent="0.25">
      <c r="A10856">
        <v>12575</v>
      </c>
      <c r="B10856" s="9">
        <v>43209</v>
      </c>
      <c r="C10856" s="50" t="str">
        <f t="shared" si="1352"/>
        <v>N</v>
      </c>
      <c r="D10856" s="52">
        <f>_xlfn.XLOOKUP(B10856,Cal_Date!B:B,Cal_Date!A:A,0)</f>
        <v>3</v>
      </c>
      <c r="E10856">
        <v>2018</v>
      </c>
      <c r="F10856" t="s">
        <v>124</v>
      </c>
      <c r="G10856" t="s">
        <v>129</v>
      </c>
      <c r="H10856" t="s">
        <v>14</v>
      </c>
      <c r="I10856" t="s">
        <v>9</v>
      </c>
      <c r="J10856" t="s">
        <v>10</v>
      </c>
      <c r="K10856" t="s">
        <v>43</v>
      </c>
      <c r="L10856">
        <v>1</v>
      </c>
      <c r="M10856">
        <v>1006</v>
      </c>
      <c r="O10856" t="s">
        <v>28</v>
      </c>
      <c r="R10856" t="s">
        <v>44</v>
      </c>
      <c r="S10856" s="49" t="str">
        <f t="shared" si="1353"/>
        <v>Card</v>
      </c>
      <c r="T10856" s="3">
        <v>0.03</v>
      </c>
      <c r="U10856" s="2">
        <v>5.4450000000000003</v>
      </c>
      <c r="V10856" s="2">
        <v>1.28</v>
      </c>
      <c r="W10856" s="54">
        <f>_xlfn.XLOOKUP(M10856,Market!A:A,Market!F:F,0)</f>
        <v>8.8999999999999996E-2</v>
      </c>
      <c r="X10856" s="55">
        <f t="shared" si="1354"/>
        <v>0.16335</v>
      </c>
      <c r="Y10856" s="55">
        <f t="shared" si="1355"/>
        <v>4.165</v>
      </c>
      <c r="Z10856" s="54">
        <f t="shared" si="1356"/>
        <v>0.76492194674012848</v>
      </c>
      <c r="AA10856" s="49" t="str">
        <f t="shared" ca="1" si="1357"/>
        <v>Y</v>
      </c>
      <c r="AB10856" s="49">
        <f t="shared" ca="1" si="1358"/>
        <v>6</v>
      </c>
      <c r="AC10856" s="49" t="str">
        <f t="shared" ca="1" si="1359"/>
        <v>Y</v>
      </c>
    </row>
    <row r="10857" spans="1:29" x14ac:dyDescent="0.25">
      <c r="A10857">
        <v>12576</v>
      </c>
      <c r="B10857" s="9">
        <v>43209</v>
      </c>
      <c r="C10857" s="50" t="str">
        <f t="shared" si="1352"/>
        <v>N</v>
      </c>
      <c r="D10857" s="52">
        <f>_xlfn.XLOOKUP(B10857,Cal_Date!B:B,Cal_Date!A:A,0)</f>
        <v>3</v>
      </c>
      <c r="E10857">
        <v>2018</v>
      </c>
      <c r="F10857" t="s">
        <v>124</v>
      </c>
      <c r="G10857" t="s">
        <v>129</v>
      </c>
      <c r="H10857" t="s">
        <v>11</v>
      </c>
      <c r="I10857" t="s">
        <v>11</v>
      </c>
      <c r="J10857" t="s">
        <v>15</v>
      </c>
      <c r="K10857" t="s">
        <v>42</v>
      </c>
      <c r="L10857">
        <v>1</v>
      </c>
      <c r="M10857">
        <v>1004</v>
      </c>
      <c r="O10857" t="s">
        <v>28</v>
      </c>
      <c r="R10857" t="s">
        <v>47</v>
      </c>
      <c r="S10857" s="49" t="str">
        <f t="shared" si="1353"/>
        <v>Card</v>
      </c>
      <c r="T10857" s="3">
        <v>3.5000000000000003E-2</v>
      </c>
      <c r="U10857" s="2">
        <v>2.6500000000000004</v>
      </c>
      <c r="V10857" s="2">
        <v>0.87</v>
      </c>
      <c r="W10857" s="54">
        <f>_xlfn.XLOOKUP(M10857,Market!A:A,Market!F:F,0)</f>
        <v>0.06</v>
      </c>
      <c r="X10857" s="55">
        <f t="shared" si="1354"/>
        <v>9.2750000000000027E-2</v>
      </c>
      <c r="Y10857" s="55">
        <f t="shared" si="1355"/>
        <v>1.7800000000000002</v>
      </c>
      <c r="Z10857" s="54">
        <f t="shared" si="1356"/>
        <v>0.67169811320754713</v>
      </c>
      <c r="AA10857" s="49" t="str">
        <f t="shared" ca="1" si="1357"/>
        <v>Y</v>
      </c>
      <c r="AB10857" s="49">
        <f t="shared" ca="1" si="1358"/>
        <v>6</v>
      </c>
      <c r="AC10857" s="49" t="str">
        <f t="shared" ca="1" si="1359"/>
        <v>Y</v>
      </c>
    </row>
    <row r="10858" spans="1:29" x14ac:dyDescent="0.25">
      <c r="A10858">
        <v>12577</v>
      </c>
      <c r="B10858" s="9">
        <v>43209</v>
      </c>
      <c r="C10858" s="50" t="str">
        <f t="shared" si="1352"/>
        <v>N</v>
      </c>
      <c r="D10858" s="52">
        <f>_xlfn.XLOOKUP(B10858,Cal_Date!B:B,Cal_Date!A:A,0)</f>
        <v>3</v>
      </c>
      <c r="E10858">
        <v>2018</v>
      </c>
      <c r="F10858" t="s">
        <v>124</v>
      </c>
      <c r="G10858" t="s">
        <v>129</v>
      </c>
      <c r="H10858" t="s">
        <v>14</v>
      </c>
      <c r="I10858" t="s">
        <v>9</v>
      </c>
      <c r="J10858" t="s">
        <v>10</v>
      </c>
      <c r="K10858" t="s">
        <v>43</v>
      </c>
      <c r="L10858">
        <v>1</v>
      </c>
      <c r="M10858">
        <v>1004</v>
      </c>
      <c r="O10858" t="s">
        <v>28</v>
      </c>
      <c r="R10858" t="s">
        <v>47</v>
      </c>
      <c r="S10858" s="49" t="str">
        <f t="shared" si="1353"/>
        <v>Card</v>
      </c>
      <c r="T10858" s="3">
        <v>3.5000000000000003E-2</v>
      </c>
      <c r="U10858" s="2">
        <v>5.3000000000000007</v>
      </c>
      <c r="V10858" s="2">
        <v>1.28</v>
      </c>
      <c r="W10858" s="54">
        <f>_xlfn.XLOOKUP(M10858,Market!A:A,Market!F:F,0)</f>
        <v>0.06</v>
      </c>
      <c r="X10858" s="55">
        <f t="shared" si="1354"/>
        <v>0.18550000000000005</v>
      </c>
      <c r="Y10858" s="55">
        <f t="shared" si="1355"/>
        <v>4.0200000000000005</v>
      </c>
      <c r="Z10858" s="54">
        <f t="shared" si="1356"/>
        <v>0.75849056603773579</v>
      </c>
      <c r="AA10858" s="49" t="str">
        <f t="shared" ca="1" si="1357"/>
        <v>Y</v>
      </c>
      <c r="AB10858" s="49">
        <f t="shared" ca="1" si="1358"/>
        <v>6</v>
      </c>
      <c r="AC10858" s="49" t="str">
        <f t="shared" ca="1" si="1359"/>
        <v>Y</v>
      </c>
    </row>
    <row r="10859" spans="1:29" x14ac:dyDescent="0.25">
      <c r="A10859">
        <v>12578</v>
      </c>
      <c r="B10859" s="9">
        <v>43209</v>
      </c>
      <c r="C10859" s="50" t="str">
        <f t="shared" si="1352"/>
        <v>N</v>
      </c>
      <c r="D10859" s="52">
        <f>_xlfn.XLOOKUP(B10859,Cal_Date!B:B,Cal_Date!A:A,0)</f>
        <v>3</v>
      </c>
      <c r="E10859">
        <v>2018</v>
      </c>
      <c r="F10859" t="s">
        <v>124</v>
      </c>
      <c r="G10859" t="s">
        <v>129</v>
      </c>
      <c r="H10859" t="s">
        <v>11</v>
      </c>
      <c r="I10859" t="s">
        <v>11</v>
      </c>
      <c r="J10859" t="s">
        <v>15</v>
      </c>
      <c r="K10859" t="s">
        <v>42</v>
      </c>
      <c r="L10859">
        <v>2</v>
      </c>
      <c r="M10859">
        <v>1000</v>
      </c>
      <c r="O10859" t="s">
        <v>25</v>
      </c>
      <c r="R10859" t="s">
        <v>44</v>
      </c>
      <c r="S10859" s="49" t="str">
        <f t="shared" si="1353"/>
        <v>Card</v>
      </c>
      <c r="T10859" s="3">
        <v>0.03</v>
      </c>
      <c r="U10859" s="2">
        <v>5.4</v>
      </c>
      <c r="V10859" s="2">
        <v>1.74</v>
      </c>
      <c r="W10859" s="54">
        <f>_xlfn.XLOOKUP(M10859,Market!A:A,Market!F:F,0)</f>
        <v>0.08</v>
      </c>
      <c r="X10859" s="55">
        <f t="shared" si="1354"/>
        <v>0.16200000000000001</v>
      </c>
      <c r="Y10859" s="55">
        <f t="shared" si="1355"/>
        <v>3.66</v>
      </c>
      <c r="Z10859" s="54">
        <f t="shared" si="1356"/>
        <v>0.67777777777777781</v>
      </c>
      <c r="AA10859" s="49" t="str">
        <f t="shared" ca="1" si="1357"/>
        <v>Y</v>
      </c>
      <c r="AB10859" s="49">
        <f t="shared" ca="1" si="1358"/>
        <v>6</v>
      </c>
      <c r="AC10859" s="49" t="str">
        <f t="shared" ca="1" si="1359"/>
        <v>Y</v>
      </c>
    </row>
    <row r="10860" spans="1:29" x14ac:dyDescent="0.25">
      <c r="A10860">
        <v>12579</v>
      </c>
      <c r="B10860" s="9">
        <v>43209</v>
      </c>
      <c r="C10860" s="50" t="str">
        <f t="shared" si="1352"/>
        <v>N</v>
      </c>
      <c r="D10860" s="52">
        <f>_xlfn.XLOOKUP(B10860,Cal_Date!B:B,Cal_Date!A:A,0)</f>
        <v>3</v>
      </c>
      <c r="E10860">
        <v>2018</v>
      </c>
      <c r="F10860" t="s">
        <v>124</v>
      </c>
      <c r="G10860" t="s">
        <v>129</v>
      </c>
      <c r="H10860" t="s">
        <v>11</v>
      </c>
      <c r="I10860" t="s">
        <v>11</v>
      </c>
      <c r="J10860" t="s">
        <v>15</v>
      </c>
      <c r="K10860" t="s">
        <v>42</v>
      </c>
      <c r="L10860">
        <v>1</v>
      </c>
      <c r="M10860">
        <v>1000</v>
      </c>
      <c r="O10860" t="s">
        <v>25</v>
      </c>
      <c r="R10860" t="s">
        <v>44</v>
      </c>
      <c r="S10860" s="49" t="str">
        <f t="shared" si="1353"/>
        <v>Card</v>
      </c>
      <c r="T10860" s="3">
        <v>0.03</v>
      </c>
      <c r="U10860" s="2">
        <v>2.7</v>
      </c>
      <c r="V10860" s="2">
        <v>0.87</v>
      </c>
      <c r="W10860" s="54">
        <f>_xlfn.XLOOKUP(M10860,Market!A:A,Market!F:F,0)</f>
        <v>0.08</v>
      </c>
      <c r="X10860" s="55">
        <f t="shared" si="1354"/>
        <v>8.1000000000000003E-2</v>
      </c>
      <c r="Y10860" s="55">
        <f t="shared" si="1355"/>
        <v>1.83</v>
      </c>
      <c r="Z10860" s="54">
        <f t="shared" si="1356"/>
        <v>0.67777777777777781</v>
      </c>
      <c r="AA10860" s="49" t="str">
        <f t="shared" ca="1" si="1357"/>
        <v>Y</v>
      </c>
      <c r="AB10860" s="49">
        <f t="shared" ca="1" si="1358"/>
        <v>6</v>
      </c>
      <c r="AC10860" s="49" t="str">
        <f t="shared" ca="1" si="1359"/>
        <v>Y</v>
      </c>
    </row>
    <row r="10861" spans="1:29" x14ac:dyDescent="0.25">
      <c r="A10861">
        <v>12580</v>
      </c>
      <c r="B10861" s="9">
        <v>43209</v>
      </c>
      <c r="C10861" s="50" t="str">
        <f t="shared" si="1352"/>
        <v>N</v>
      </c>
      <c r="D10861" s="52">
        <f>_xlfn.XLOOKUP(B10861,Cal_Date!B:B,Cal_Date!A:A,0)</f>
        <v>3</v>
      </c>
      <c r="E10861">
        <v>2018</v>
      </c>
      <c r="F10861" t="s">
        <v>124</v>
      </c>
      <c r="G10861" t="s">
        <v>129</v>
      </c>
      <c r="H10861" t="s">
        <v>14</v>
      </c>
      <c r="I10861" t="s">
        <v>9</v>
      </c>
      <c r="J10861" t="s">
        <v>10</v>
      </c>
      <c r="K10861" t="s">
        <v>43</v>
      </c>
      <c r="L10861">
        <v>1</v>
      </c>
      <c r="M10861">
        <v>1000</v>
      </c>
      <c r="O10861" t="s">
        <v>25</v>
      </c>
      <c r="R10861" t="s">
        <v>47</v>
      </c>
      <c r="S10861" s="49" t="str">
        <f t="shared" si="1353"/>
        <v>Card</v>
      </c>
      <c r="T10861" s="3">
        <v>3.5000000000000003E-2</v>
      </c>
      <c r="U10861" s="2">
        <v>5.4</v>
      </c>
      <c r="V10861" s="2">
        <v>1.28</v>
      </c>
      <c r="W10861" s="54">
        <f>_xlfn.XLOOKUP(M10861,Market!A:A,Market!F:F,0)</f>
        <v>0.08</v>
      </c>
      <c r="X10861" s="55">
        <f t="shared" si="1354"/>
        <v>0.18900000000000003</v>
      </c>
      <c r="Y10861" s="55">
        <f t="shared" si="1355"/>
        <v>4.12</v>
      </c>
      <c r="Z10861" s="54">
        <f t="shared" si="1356"/>
        <v>0.76296296296296295</v>
      </c>
      <c r="AA10861" s="49" t="str">
        <f t="shared" ca="1" si="1357"/>
        <v>Y</v>
      </c>
      <c r="AB10861" s="49">
        <f t="shared" ca="1" si="1358"/>
        <v>6</v>
      </c>
      <c r="AC10861" s="49" t="str">
        <f t="shared" ca="1" si="1359"/>
        <v>Y</v>
      </c>
    </row>
    <row r="10862" spans="1:29" x14ac:dyDescent="0.25">
      <c r="A10862">
        <v>12581</v>
      </c>
      <c r="B10862" s="9">
        <v>43209</v>
      </c>
      <c r="C10862" s="50" t="str">
        <f t="shared" si="1352"/>
        <v>N</v>
      </c>
      <c r="D10862" s="52">
        <f>_xlfn.XLOOKUP(B10862,Cal_Date!B:B,Cal_Date!A:A,0)</f>
        <v>3</v>
      </c>
      <c r="E10862">
        <v>2018</v>
      </c>
      <c r="F10862" t="s">
        <v>124</v>
      </c>
      <c r="G10862" t="s">
        <v>129</v>
      </c>
      <c r="H10862" t="s">
        <v>14</v>
      </c>
      <c r="I10862" t="s">
        <v>9</v>
      </c>
      <c r="J10862" t="s">
        <v>10</v>
      </c>
      <c r="K10862" t="s">
        <v>43</v>
      </c>
      <c r="L10862">
        <v>1</v>
      </c>
      <c r="M10862">
        <v>1008</v>
      </c>
      <c r="O10862" t="s">
        <v>28</v>
      </c>
      <c r="R10862" t="s">
        <v>44</v>
      </c>
      <c r="S10862" s="49" t="str">
        <f t="shared" si="1353"/>
        <v>Card</v>
      </c>
      <c r="T10862" s="3">
        <v>0.03</v>
      </c>
      <c r="U10862" s="2">
        <v>5.4450000000000003</v>
      </c>
      <c r="V10862" s="2">
        <v>1.28</v>
      </c>
      <c r="W10862" s="54">
        <f>_xlfn.XLOOKUP(M10862,Market!A:A,Market!F:F,0)</f>
        <v>8.8999999999999996E-2</v>
      </c>
      <c r="X10862" s="55">
        <f t="shared" si="1354"/>
        <v>0.16335</v>
      </c>
      <c r="Y10862" s="55">
        <f t="shared" si="1355"/>
        <v>4.165</v>
      </c>
      <c r="Z10862" s="54">
        <f t="shared" si="1356"/>
        <v>0.76492194674012848</v>
      </c>
      <c r="AA10862" s="49" t="str">
        <f t="shared" ca="1" si="1357"/>
        <v>Y</v>
      </c>
      <c r="AB10862" s="49">
        <f t="shared" ca="1" si="1358"/>
        <v>6</v>
      </c>
      <c r="AC10862" s="49" t="str">
        <f t="shared" ca="1" si="1359"/>
        <v>Y</v>
      </c>
    </row>
    <row r="10863" spans="1:29" x14ac:dyDescent="0.25">
      <c r="A10863">
        <v>12582</v>
      </c>
      <c r="B10863" s="9">
        <v>43209</v>
      </c>
      <c r="C10863" s="50" t="str">
        <f t="shared" si="1352"/>
        <v>N</v>
      </c>
      <c r="D10863" s="52">
        <f>_xlfn.XLOOKUP(B10863,Cal_Date!B:B,Cal_Date!A:A,0)</f>
        <v>3</v>
      </c>
      <c r="E10863">
        <v>2018</v>
      </c>
      <c r="F10863" t="s">
        <v>124</v>
      </c>
      <c r="G10863" t="s">
        <v>129</v>
      </c>
      <c r="H10863" t="s">
        <v>48</v>
      </c>
      <c r="I10863" t="s">
        <v>18</v>
      </c>
      <c r="J10863" t="s">
        <v>10</v>
      </c>
      <c r="K10863" t="s">
        <v>43</v>
      </c>
      <c r="L10863">
        <v>1</v>
      </c>
      <c r="M10863">
        <v>1008</v>
      </c>
      <c r="O10863" t="s">
        <v>28</v>
      </c>
      <c r="R10863" t="s">
        <v>47</v>
      </c>
      <c r="S10863" s="49" t="str">
        <f t="shared" si="1353"/>
        <v>Card</v>
      </c>
      <c r="T10863" s="3">
        <v>3.5000000000000003E-2</v>
      </c>
      <c r="U10863" s="2">
        <v>7.6229999999999993</v>
      </c>
      <c r="V10863" s="2">
        <v>1.46</v>
      </c>
      <c r="W10863" s="54">
        <f>_xlfn.XLOOKUP(M10863,Market!A:A,Market!F:F,0)</f>
        <v>8.8999999999999996E-2</v>
      </c>
      <c r="X10863" s="55">
        <f t="shared" si="1354"/>
        <v>0.26680500000000001</v>
      </c>
      <c r="Y10863" s="55">
        <f t="shared" si="1355"/>
        <v>6.1629999999999994</v>
      </c>
      <c r="Z10863" s="54">
        <f t="shared" si="1356"/>
        <v>0.80847435392889933</v>
      </c>
      <c r="AA10863" s="49" t="str">
        <f t="shared" ca="1" si="1357"/>
        <v>Y</v>
      </c>
      <c r="AB10863" s="49">
        <f t="shared" ca="1" si="1358"/>
        <v>6</v>
      </c>
      <c r="AC10863" s="49" t="str">
        <f t="shared" ca="1" si="1359"/>
        <v>Y</v>
      </c>
    </row>
    <row r="10864" spans="1:29" x14ac:dyDescent="0.25">
      <c r="A10864">
        <v>12583</v>
      </c>
      <c r="B10864" s="9">
        <v>43209</v>
      </c>
      <c r="C10864" s="50" t="str">
        <f t="shared" si="1352"/>
        <v>N</v>
      </c>
      <c r="D10864" s="52">
        <f>_xlfn.XLOOKUP(B10864,Cal_Date!B:B,Cal_Date!A:A,0)</f>
        <v>3</v>
      </c>
      <c r="E10864">
        <v>2018</v>
      </c>
      <c r="F10864" t="s">
        <v>124</v>
      </c>
      <c r="G10864" t="s">
        <v>129</v>
      </c>
      <c r="H10864" t="s">
        <v>11</v>
      </c>
      <c r="I10864" t="s">
        <v>11</v>
      </c>
      <c r="J10864" t="s">
        <v>15</v>
      </c>
      <c r="K10864" t="s">
        <v>42</v>
      </c>
      <c r="L10864">
        <v>1</v>
      </c>
      <c r="M10864">
        <v>1009</v>
      </c>
      <c r="O10864" t="s">
        <v>28</v>
      </c>
      <c r="R10864" t="s">
        <v>44</v>
      </c>
      <c r="S10864" s="49" t="str">
        <f t="shared" si="1353"/>
        <v>Card</v>
      </c>
      <c r="T10864" s="3">
        <v>0.03</v>
      </c>
      <c r="U10864" s="2">
        <v>2.7225000000000001</v>
      </c>
      <c r="V10864" s="2">
        <v>0.87</v>
      </c>
      <c r="W10864" s="54">
        <f>_xlfn.XLOOKUP(M10864,Market!A:A,Market!F:F,0)</f>
        <v>8.8999999999999996E-2</v>
      </c>
      <c r="X10864" s="55">
        <f t="shared" si="1354"/>
        <v>8.1674999999999998E-2</v>
      </c>
      <c r="Y10864" s="55">
        <f t="shared" si="1355"/>
        <v>1.8525</v>
      </c>
      <c r="Z10864" s="54">
        <f t="shared" si="1356"/>
        <v>0.68044077134986225</v>
      </c>
      <c r="AA10864" s="49" t="str">
        <f t="shared" ca="1" si="1357"/>
        <v>Y</v>
      </c>
      <c r="AB10864" s="49">
        <f t="shared" ca="1" si="1358"/>
        <v>6</v>
      </c>
      <c r="AC10864" s="49" t="str">
        <f t="shared" ca="1" si="1359"/>
        <v>Y</v>
      </c>
    </row>
    <row r="10865" spans="1:29" x14ac:dyDescent="0.25">
      <c r="A10865">
        <v>12584</v>
      </c>
      <c r="B10865" s="9">
        <v>43209</v>
      </c>
      <c r="C10865" s="50" t="str">
        <f t="shared" si="1352"/>
        <v>N</v>
      </c>
      <c r="D10865" s="52">
        <f>_xlfn.XLOOKUP(B10865,Cal_Date!B:B,Cal_Date!A:A,0)</f>
        <v>3</v>
      </c>
      <c r="E10865">
        <v>2018</v>
      </c>
      <c r="F10865" t="s">
        <v>124</v>
      </c>
      <c r="G10865" t="s">
        <v>129</v>
      </c>
      <c r="H10865" t="s">
        <v>11</v>
      </c>
      <c r="I10865" t="s">
        <v>11</v>
      </c>
      <c r="J10865" t="s">
        <v>15</v>
      </c>
      <c r="K10865" t="s">
        <v>42</v>
      </c>
      <c r="L10865">
        <v>2</v>
      </c>
      <c r="M10865">
        <v>1010</v>
      </c>
      <c r="O10865" t="s">
        <v>25</v>
      </c>
      <c r="R10865" t="s">
        <v>44</v>
      </c>
      <c r="S10865" s="49" t="str">
        <f t="shared" si="1353"/>
        <v>Card</v>
      </c>
      <c r="T10865" s="3">
        <v>0.03</v>
      </c>
      <c r="U10865" s="2">
        <v>5.4</v>
      </c>
      <c r="V10865" s="2">
        <v>1.74</v>
      </c>
      <c r="W10865" s="54">
        <f>_xlfn.XLOOKUP(M10865,Market!A:A,Market!F:F,0)</f>
        <v>0.08</v>
      </c>
      <c r="X10865" s="55">
        <f t="shared" si="1354"/>
        <v>0.16200000000000001</v>
      </c>
      <c r="Y10865" s="55">
        <f t="shared" si="1355"/>
        <v>3.66</v>
      </c>
      <c r="Z10865" s="54">
        <f t="shared" si="1356"/>
        <v>0.67777777777777781</v>
      </c>
      <c r="AA10865" s="49" t="str">
        <f t="shared" ca="1" si="1357"/>
        <v>Y</v>
      </c>
      <c r="AB10865" s="49">
        <f t="shared" ca="1" si="1358"/>
        <v>6</v>
      </c>
      <c r="AC10865" s="49" t="str">
        <f t="shared" ca="1" si="1359"/>
        <v>Y</v>
      </c>
    </row>
    <row r="10866" spans="1:29" x14ac:dyDescent="0.25">
      <c r="A10866">
        <v>12585</v>
      </c>
      <c r="B10866" s="9">
        <v>43209</v>
      </c>
      <c r="C10866" s="50" t="str">
        <f t="shared" si="1352"/>
        <v>N</v>
      </c>
      <c r="D10866" s="52">
        <f>_xlfn.XLOOKUP(B10866,Cal_Date!B:B,Cal_Date!A:A,0)</f>
        <v>3</v>
      </c>
      <c r="E10866">
        <v>2018</v>
      </c>
      <c r="F10866" t="s">
        <v>124</v>
      </c>
      <c r="G10866" t="s">
        <v>129</v>
      </c>
      <c r="H10866" t="s">
        <v>11</v>
      </c>
      <c r="I10866" t="s">
        <v>11</v>
      </c>
      <c r="J10866" t="s">
        <v>15</v>
      </c>
      <c r="K10866" t="s">
        <v>42</v>
      </c>
      <c r="L10866">
        <v>2</v>
      </c>
      <c r="M10866">
        <v>1008</v>
      </c>
      <c r="O10866" t="s">
        <v>28</v>
      </c>
      <c r="R10866" t="s">
        <v>44</v>
      </c>
      <c r="S10866" s="49" t="str">
        <f t="shared" si="1353"/>
        <v>Card</v>
      </c>
      <c r="T10866" s="3">
        <v>0.03</v>
      </c>
      <c r="U10866" s="2">
        <v>5.4450000000000003</v>
      </c>
      <c r="V10866" s="2">
        <v>1.74</v>
      </c>
      <c r="W10866" s="54">
        <f>_xlfn.XLOOKUP(M10866,Market!A:A,Market!F:F,0)</f>
        <v>8.8999999999999996E-2</v>
      </c>
      <c r="X10866" s="55">
        <f t="shared" si="1354"/>
        <v>0.16335</v>
      </c>
      <c r="Y10866" s="55">
        <f t="shared" si="1355"/>
        <v>3.7050000000000001</v>
      </c>
      <c r="Z10866" s="54">
        <f t="shared" si="1356"/>
        <v>0.68044077134986225</v>
      </c>
      <c r="AA10866" s="49" t="str">
        <f t="shared" ca="1" si="1357"/>
        <v>Y</v>
      </c>
      <c r="AB10866" s="49">
        <f t="shared" ca="1" si="1358"/>
        <v>6</v>
      </c>
      <c r="AC10866" s="49" t="str">
        <f t="shared" ca="1" si="1359"/>
        <v>Y</v>
      </c>
    </row>
    <row r="10867" spans="1:29" x14ac:dyDescent="0.25">
      <c r="A10867">
        <v>12586</v>
      </c>
      <c r="B10867" s="9">
        <v>43209</v>
      </c>
      <c r="C10867" s="50" t="str">
        <f t="shared" si="1352"/>
        <v>N</v>
      </c>
      <c r="D10867" s="52">
        <f>_xlfn.XLOOKUP(B10867,Cal_Date!B:B,Cal_Date!A:A,0)</f>
        <v>3</v>
      </c>
      <c r="E10867">
        <v>2018</v>
      </c>
      <c r="F10867" t="s">
        <v>124</v>
      </c>
      <c r="G10867" t="s">
        <v>129</v>
      </c>
      <c r="H10867" t="s">
        <v>48</v>
      </c>
      <c r="I10867" t="s">
        <v>18</v>
      </c>
      <c r="J10867" t="s">
        <v>10</v>
      </c>
      <c r="K10867" t="s">
        <v>43</v>
      </c>
      <c r="L10867">
        <v>1</v>
      </c>
      <c r="M10867">
        <v>1008</v>
      </c>
      <c r="O10867" t="s">
        <v>28</v>
      </c>
      <c r="R10867" t="s">
        <v>46</v>
      </c>
      <c r="S10867" s="49" t="str">
        <f t="shared" si="1353"/>
        <v>Card</v>
      </c>
      <c r="T10867" s="3">
        <v>0.04</v>
      </c>
      <c r="U10867" s="2">
        <v>7.6229999999999993</v>
      </c>
      <c r="V10867" s="2">
        <v>1.46</v>
      </c>
      <c r="W10867" s="54">
        <f>_xlfn.XLOOKUP(M10867,Market!A:A,Market!F:F,0)</f>
        <v>8.8999999999999996E-2</v>
      </c>
      <c r="X10867" s="55">
        <f t="shared" si="1354"/>
        <v>0.30491999999999997</v>
      </c>
      <c r="Y10867" s="55">
        <f t="shared" si="1355"/>
        <v>6.1629999999999994</v>
      </c>
      <c r="Z10867" s="54">
        <f t="shared" si="1356"/>
        <v>0.80847435392889933</v>
      </c>
      <c r="AA10867" s="49" t="str">
        <f t="shared" ca="1" si="1357"/>
        <v>Y</v>
      </c>
      <c r="AB10867" s="49">
        <f t="shared" ca="1" si="1358"/>
        <v>6</v>
      </c>
      <c r="AC10867" s="49" t="str">
        <f t="shared" ca="1" si="1359"/>
        <v>Y</v>
      </c>
    </row>
    <row r="10868" spans="1:29" x14ac:dyDescent="0.25">
      <c r="A10868">
        <v>12587</v>
      </c>
      <c r="B10868" s="9">
        <v>43209</v>
      </c>
      <c r="C10868" s="50" t="str">
        <f t="shared" si="1352"/>
        <v>N</v>
      </c>
      <c r="D10868" s="52">
        <f>_xlfn.XLOOKUP(B10868,Cal_Date!B:B,Cal_Date!A:A,0)</f>
        <v>3</v>
      </c>
      <c r="E10868">
        <v>2018</v>
      </c>
      <c r="F10868" t="s">
        <v>124</v>
      </c>
      <c r="G10868" t="s">
        <v>129</v>
      </c>
      <c r="H10868" t="s">
        <v>11</v>
      </c>
      <c r="I10868" t="s">
        <v>11</v>
      </c>
      <c r="J10868" t="s">
        <v>15</v>
      </c>
      <c r="K10868" t="s">
        <v>42</v>
      </c>
      <c r="L10868">
        <v>1</v>
      </c>
      <c r="M10868">
        <v>1008</v>
      </c>
      <c r="O10868" t="s">
        <v>28</v>
      </c>
      <c r="R10868" t="s">
        <v>46</v>
      </c>
      <c r="S10868" s="49" t="str">
        <f t="shared" si="1353"/>
        <v>Card</v>
      </c>
      <c r="T10868" s="3">
        <v>0.04</v>
      </c>
      <c r="U10868" s="2">
        <v>2.7225000000000001</v>
      </c>
      <c r="V10868" s="2">
        <v>0.87</v>
      </c>
      <c r="W10868" s="54">
        <f>_xlfn.XLOOKUP(M10868,Market!A:A,Market!F:F,0)</f>
        <v>8.8999999999999996E-2</v>
      </c>
      <c r="X10868" s="55">
        <f t="shared" si="1354"/>
        <v>0.10890000000000001</v>
      </c>
      <c r="Y10868" s="55">
        <f t="shared" si="1355"/>
        <v>1.8525</v>
      </c>
      <c r="Z10868" s="54">
        <f t="shared" si="1356"/>
        <v>0.68044077134986225</v>
      </c>
      <c r="AA10868" s="49" t="str">
        <f t="shared" ca="1" si="1357"/>
        <v>Y</v>
      </c>
      <c r="AB10868" s="49">
        <f t="shared" ca="1" si="1358"/>
        <v>6</v>
      </c>
      <c r="AC10868" s="49" t="str">
        <f t="shared" ca="1" si="1359"/>
        <v>Y</v>
      </c>
    </row>
    <row r="10869" spans="1:29" x14ac:dyDescent="0.25">
      <c r="A10869">
        <v>12588</v>
      </c>
      <c r="B10869" s="9">
        <v>43209</v>
      </c>
      <c r="C10869" s="50" t="str">
        <f t="shared" si="1352"/>
        <v>N</v>
      </c>
      <c r="D10869" s="52">
        <f>_xlfn.XLOOKUP(B10869,Cal_Date!B:B,Cal_Date!A:A,0)</f>
        <v>3</v>
      </c>
      <c r="E10869">
        <v>2018</v>
      </c>
      <c r="F10869" t="s">
        <v>124</v>
      </c>
      <c r="G10869" t="s">
        <v>129</v>
      </c>
      <c r="H10869" t="s">
        <v>48</v>
      </c>
      <c r="I10869" t="s">
        <v>18</v>
      </c>
      <c r="J10869" t="s">
        <v>10</v>
      </c>
      <c r="K10869" t="s">
        <v>43</v>
      </c>
      <c r="L10869">
        <v>1</v>
      </c>
      <c r="M10869">
        <v>1004</v>
      </c>
      <c r="O10869" t="s">
        <v>28</v>
      </c>
      <c r="R10869" t="s">
        <v>46</v>
      </c>
      <c r="S10869" s="49" t="str">
        <f t="shared" si="1353"/>
        <v>Card</v>
      </c>
      <c r="T10869" s="3">
        <v>0.04</v>
      </c>
      <c r="U10869" s="2">
        <v>7.42</v>
      </c>
      <c r="V10869" s="2">
        <v>1.46</v>
      </c>
      <c r="W10869" s="54">
        <f>_xlfn.XLOOKUP(M10869,Market!A:A,Market!F:F,0)</f>
        <v>0.06</v>
      </c>
      <c r="X10869" s="55">
        <f t="shared" si="1354"/>
        <v>0.29680000000000001</v>
      </c>
      <c r="Y10869" s="55">
        <f t="shared" si="1355"/>
        <v>5.96</v>
      </c>
      <c r="Z10869" s="54">
        <f t="shared" si="1356"/>
        <v>0.80323450134770891</v>
      </c>
      <c r="AA10869" s="49" t="str">
        <f t="shared" ca="1" si="1357"/>
        <v>Y</v>
      </c>
      <c r="AB10869" s="49">
        <f t="shared" ca="1" si="1358"/>
        <v>6</v>
      </c>
      <c r="AC10869" s="49" t="str">
        <f t="shared" ca="1" si="1359"/>
        <v>Y</v>
      </c>
    </row>
    <row r="10870" spans="1:29" x14ac:dyDescent="0.25">
      <c r="A10870">
        <v>12589</v>
      </c>
      <c r="B10870" s="9">
        <v>43209</v>
      </c>
      <c r="C10870" s="50" t="str">
        <f t="shared" si="1352"/>
        <v>N</v>
      </c>
      <c r="D10870" s="52">
        <f>_xlfn.XLOOKUP(B10870,Cal_Date!B:B,Cal_Date!A:A,0)</f>
        <v>3</v>
      </c>
      <c r="E10870">
        <v>2018</v>
      </c>
      <c r="F10870" t="s">
        <v>124</v>
      </c>
      <c r="G10870" t="s">
        <v>129</v>
      </c>
      <c r="H10870" t="s">
        <v>11</v>
      </c>
      <c r="I10870" t="s">
        <v>11</v>
      </c>
      <c r="J10870" t="s">
        <v>15</v>
      </c>
      <c r="K10870" t="s">
        <v>42</v>
      </c>
      <c r="L10870">
        <v>2</v>
      </c>
      <c r="M10870">
        <v>1009</v>
      </c>
      <c r="O10870" t="s">
        <v>28</v>
      </c>
      <c r="R10870" t="s">
        <v>46</v>
      </c>
      <c r="S10870" s="49" t="str">
        <f t="shared" si="1353"/>
        <v>Card</v>
      </c>
      <c r="T10870" s="3">
        <v>0.04</v>
      </c>
      <c r="U10870" s="2">
        <v>5.4450000000000003</v>
      </c>
      <c r="V10870" s="2">
        <v>1.74</v>
      </c>
      <c r="W10870" s="54">
        <f>_xlfn.XLOOKUP(M10870,Market!A:A,Market!F:F,0)</f>
        <v>8.8999999999999996E-2</v>
      </c>
      <c r="X10870" s="55">
        <f t="shared" si="1354"/>
        <v>0.21780000000000002</v>
      </c>
      <c r="Y10870" s="55">
        <f t="shared" si="1355"/>
        <v>3.7050000000000001</v>
      </c>
      <c r="Z10870" s="54">
        <f t="shared" si="1356"/>
        <v>0.68044077134986225</v>
      </c>
      <c r="AA10870" s="49" t="str">
        <f t="shared" ca="1" si="1357"/>
        <v>Y</v>
      </c>
      <c r="AB10870" s="49">
        <f t="shared" ca="1" si="1358"/>
        <v>6</v>
      </c>
      <c r="AC10870" s="49" t="str">
        <f t="shared" ca="1" si="1359"/>
        <v>Y</v>
      </c>
    </row>
    <row r="10871" spans="1:29" x14ac:dyDescent="0.25">
      <c r="A10871">
        <v>12590</v>
      </c>
      <c r="B10871" s="9">
        <v>43209</v>
      </c>
      <c r="C10871" s="50" t="str">
        <f t="shared" si="1352"/>
        <v>N</v>
      </c>
      <c r="D10871" s="52">
        <f>_xlfn.XLOOKUP(B10871,Cal_Date!B:B,Cal_Date!A:A,0)</f>
        <v>3</v>
      </c>
      <c r="E10871">
        <v>2018</v>
      </c>
      <c r="F10871" t="s">
        <v>124</v>
      </c>
      <c r="G10871" t="s">
        <v>129</v>
      </c>
      <c r="H10871" t="s">
        <v>11</v>
      </c>
      <c r="I10871" t="s">
        <v>11</v>
      </c>
      <c r="J10871" t="s">
        <v>15</v>
      </c>
      <c r="K10871" t="s">
        <v>42</v>
      </c>
      <c r="L10871">
        <v>1</v>
      </c>
      <c r="M10871">
        <v>1010</v>
      </c>
      <c r="O10871" t="s">
        <v>25</v>
      </c>
      <c r="R10871" t="s">
        <v>44</v>
      </c>
      <c r="S10871" s="49" t="str">
        <f t="shared" si="1353"/>
        <v>Card</v>
      </c>
      <c r="T10871" s="3">
        <v>0.03</v>
      </c>
      <c r="U10871" s="2">
        <v>2.7</v>
      </c>
      <c r="V10871" s="2">
        <v>0.87</v>
      </c>
      <c r="W10871" s="54">
        <f>_xlfn.XLOOKUP(M10871,Market!A:A,Market!F:F,0)</f>
        <v>0.08</v>
      </c>
      <c r="X10871" s="55">
        <f t="shared" si="1354"/>
        <v>8.1000000000000003E-2</v>
      </c>
      <c r="Y10871" s="55">
        <f t="shared" si="1355"/>
        <v>1.83</v>
      </c>
      <c r="Z10871" s="54">
        <f t="shared" si="1356"/>
        <v>0.67777777777777781</v>
      </c>
      <c r="AA10871" s="49" t="str">
        <f t="shared" ca="1" si="1357"/>
        <v>Y</v>
      </c>
      <c r="AB10871" s="49">
        <f t="shared" ca="1" si="1358"/>
        <v>6</v>
      </c>
      <c r="AC10871" s="49" t="str">
        <f t="shared" ca="1" si="1359"/>
        <v>Y</v>
      </c>
    </row>
    <row r="10872" spans="1:29" x14ac:dyDescent="0.25">
      <c r="A10872">
        <v>12591</v>
      </c>
      <c r="B10872" s="9">
        <v>43209</v>
      </c>
      <c r="C10872" s="50" t="str">
        <f t="shared" si="1352"/>
        <v>N</v>
      </c>
      <c r="D10872" s="52">
        <f>_xlfn.XLOOKUP(B10872,Cal_Date!B:B,Cal_Date!A:A,0)</f>
        <v>3</v>
      </c>
      <c r="E10872">
        <v>2018</v>
      </c>
      <c r="F10872" t="s">
        <v>124</v>
      </c>
      <c r="G10872" t="s">
        <v>129</v>
      </c>
      <c r="H10872" t="s">
        <v>11</v>
      </c>
      <c r="I10872" t="s">
        <v>11</v>
      </c>
      <c r="J10872" t="s">
        <v>15</v>
      </c>
      <c r="K10872" t="s">
        <v>42</v>
      </c>
      <c r="L10872">
        <v>2</v>
      </c>
      <c r="M10872">
        <v>1011</v>
      </c>
      <c r="O10872" t="s">
        <v>25</v>
      </c>
      <c r="R10872" t="s">
        <v>47</v>
      </c>
      <c r="S10872" s="49" t="str">
        <f t="shared" si="1353"/>
        <v>Card</v>
      </c>
      <c r="T10872" s="3">
        <v>3.5000000000000003E-2</v>
      </c>
      <c r="U10872" s="2">
        <v>5.3000000000000007</v>
      </c>
      <c r="V10872" s="2">
        <v>1.74</v>
      </c>
      <c r="W10872" s="54">
        <f>_xlfn.XLOOKUP(M10872,Market!A:A,Market!F:F,0)</f>
        <v>0.06</v>
      </c>
      <c r="X10872" s="55">
        <f t="shared" si="1354"/>
        <v>0.18550000000000005</v>
      </c>
      <c r="Y10872" s="55">
        <f t="shared" si="1355"/>
        <v>3.5600000000000005</v>
      </c>
      <c r="Z10872" s="54">
        <f t="shared" si="1356"/>
        <v>0.67169811320754713</v>
      </c>
      <c r="AA10872" s="49" t="str">
        <f t="shared" ca="1" si="1357"/>
        <v>Y</v>
      </c>
      <c r="AB10872" s="49">
        <f t="shared" ca="1" si="1358"/>
        <v>6</v>
      </c>
      <c r="AC10872" s="49" t="str">
        <f t="shared" ca="1" si="1359"/>
        <v>Y</v>
      </c>
    </row>
    <row r="10873" spans="1:29" x14ac:dyDescent="0.25">
      <c r="A10873">
        <v>12592</v>
      </c>
      <c r="B10873" s="9">
        <v>43209</v>
      </c>
      <c r="C10873" s="50" t="str">
        <f t="shared" si="1352"/>
        <v>N</v>
      </c>
      <c r="D10873" s="52">
        <f>_xlfn.XLOOKUP(B10873,Cal_Date!B:B,Cal_Date!A:A,0)</f>
        <v>3</v>
      </c>
      <c r="E10873">
        <v>2018</v>
      </c>
      <c r="F10873" t="s">
        <v>124</v>
      </c>
      <c r="G10873" t="s">
        <v>129</v>
      </c>
      <c r="H10873" t="s">
        <v>11</v>
      </c>
      <c r="I10873" t="s">
        <v>11</v>
      </c>
      <c r="J10873" t="s">
        <v>15</v>
      </c>
      <c r="K10873" t="s">
        <v>42</v>
      </c>
      <c r="L10873">
        <v>1</v>
      </c>
      <c r="M10873">
        <v>1011</v>
      </c>
      <c r="O10873" t="s">
        <v>25</v>
      </c>
      <c r="R10873" t="s">
        <v>44</v>
      </c>
      <c r="S10873" s="49" t="str">
        <f t="shared" si="1353"/>
        <v>Card</v>
      </c>
      <c r="T10873" s="3">
        <v>0.03</v>
      </c>
      <c r="U10873" s="2">
        <v>2.6500000000000004</v>
      </c>
      <c r="V10873" s="2">
        <v>0.87</v>
      </c>
      <c r="W10873" s="54">
        <f>_xlfn.XLOOKUP(M10873,Market!A:A,Market!F:F,0)</f>
        <v>0.06</v>
      </c>
      <c r="X10873" s="55">
        <f t="shared" si="1354"/>
        <v>7.9500000000000001E-2</v>
      </c>
      <c r="Y10873" s="55">
        <f t="shared" si="1355"/>
        <v>1.7800000000000002</v>
      </c>
      <c r="Z10873" s="54">
        <f t="shared" si="1356"/>
        <v>0.67169811320754713</v>
      </c>
      <c r="AA10873" s="49" t="str">
        <f t="shared" ca="1" si="1357"/>
        <v>Y</v>
      </c>
      <c r="AB10873" s="49">
        <f t="shared" ca="1" si="1358"/>
        <v>6</v>
      </c>
      <c r="AC10873" s="49" t="str">
        <f t="shared" ca="1" si="1359"/>
        <v>Y</v>
      </c>
    </row>
    <row r="10874" spans="1:29" x14ac:dyDescent="0.25">
      <c r="A10874">
        <v>12593</v>
      </c>
      <c r="B10874" s="9">
        <v>43209</v>
      </c>
      <c r="C10874" s="50" t="str">
        <f t="shared" si="1352"/>
        <v>N</v>
      </c>
      <c r="D10874" s="52">
        <f>_xlfn.XLOOKUP(B10874,Cal_Date!B:B,Cal_Date!A:A,0)</f>
        <v>3</v>
      </c>
      <c r="E10874">
        <v>2018</v>
      </c>
      <c r="F10874" t="s">
        <v>124</v>
      </c>
      <c r="G10874" t="s">
        <v>129</v>
      </c>
      <c r="H10874" t="s">
        <v>11</v>
      </c>
      <c r="I10874" t="s">
        <v>11</v>
      </c>
      <c r="J10874" t="s">
        <v>15</v>
      </c>
      <c r="K10874" t="s">
        <v>42</v>
      </c>
      <c r="L10874">
        <v>2</v>
      </c>
      <c r="M10874">
        <v>1011</v>
      </c>
      <c r="O10874" t="s">
        <v>25</v>
      </c>
      <c r="R10874" t="s">
        <v>46</v>
      </c>
      <c r="S10874" s="49" t="str">
        <f t="shared" si="1353"/>
        <v>Card</v>
      </c>
      <c r="T10874" s="3">
        <v>0.04</v>
      </c>
      <c r="U10874" s="2">
        <v>5.3000000000000007</v>
      </c>
      <c r="V10874" s="2">
        <v>1.74</v>
      </c>
      <c r="W10874" s="54">
        <f>_xlfn.XLOOKUP(M10874,Market!A:A,Market!F:F,0)</f>
        <v>0.06</v>
      </c>
      <c r="X10874" s="55">
        <f t="shared" si="1354"/>
        <v>0.21200000000000002</v>
      </c>
      <c r="Y10874" s="55">
        <f t="shared" si="1355"/>
        <v>3.5600000000000005</v>
      </c>
      <c r="Z10874" s="54">
        <f t="shared" si="1356"/>
        <v>0.67169811320754713</v>
      </c>
      <c r="AA10874" s="49" t="str">
        <f t="shared" ca="1" si="1357"/>
        <v>Y</v>
      </c>
      <c r="AB10874" s="49">
        <f t="shared" ca="1" si="1358"/>
        <v>6</v>
      </c>
      <c r="AC10874" s="49" t="str">
        <f t="shared" ca="1" si="1359"/>
        <v>Y</v>
      </c>
    </row>
    <row r="10875" spans="1:29" x14ac:dyDescent="0.25">
      <c r="A10875">
        <v>12594</v>
      </c>
      <c r="B10875" s="9">
        <v>43209</v>
      </c>
      <c r="C10875" s="50" t="str">
        <f t="shared" si="1352"/>
        <v>N</v>
      </c>
      <c r="D10875" s="52">
        <f>_xlfn.XLOOKUP(B10875,Cal_Date!B:B,Cal_Date!A:A,0)</f>
        <v>3</v>
      </c>
      <c r="E10875">
        <v>2018</v>
      </c>
      <c r="F10875" t="s">
        <v>124</v>
      </c>
      <c r="G10875" t="s">
        <v>129</v>
      </c>
      <c r="H10875" t="s">
        <v>48</v>
      </c>
      <c r="I10875" t="s">
        <v>18</v>
      </c>
      <c r="J10875" t="s">
        <v>10</v>
      </c>
      <c r="K10875" t="s">
        <v>43</v>
      </c>
      <c r="L10875">
        <v>1</v>
      </c>
      <c r="M10875">
        <v>1001</v>
      </c>
      <c r="O10875" t="s">
        <v>25</v>
      </c>
      <c r="R10875" t="s">
        <v>44</v>
      </c>
      <c r="S10875" s="49" t="str">
        <f t="shared" si="1353"/>
        <v>Card</v>
      </c>
      <c r="T10875" s="3">
        <v>0.03</v>
      </c>
      <c r="U10875" s="2">
        <v>7.42</v>
      </c>
      <c r="V10875" s="2">
        <v>1.46</v>
      </c>
      <c r="W10875" s="54">
        <f>_xlfn.XLOOKUP(M10875,Market!A:A,Market!F:F,0)</f>
        <v>0.06</v>
      </c>
      <c r="X10875" s="55">
        <f t="shared" si="1354"/>
        <v>0.22259999999999999</v>
      </c>
      <c r="Y10875" s="55">
        <f t="shared" si="1355"/>
        <v>5.96</v>
      </c>
      <c r="Z10875" s="54">
        <f t="shared" si="1356"/>
        <v>0.80323450134770891</v>
      </c>
      <c r="AA10875" s="49" t="str">
        <f t="shared" ca="1" si="1357"/>
        <v>Y</v>
      </c>
      <c r="AB10875" s="49">
        <f t="shared" ca="1" si="1358"/>
        <v>6</v>
      </c>
      <c r="AC10875" s="49" t="str">
        <f t="shared" ca="1" si="1359"/>
        <v>Y</v>
      </c>
    </row>
    <row r="10876" spans="1:29" x14ac:dyDescent="0.25">
      <c r="A10876">
        <v>12595</v>
      </c>
      <c r="B10876" s="9">
        <v>43209</v>
      </c>
      <c r="C10876" s="50" t="str">
        <f t="shared" si="1352"/>
        <v>N</v>
      </c>
      <c r="D10876" s="52">
        <f>_xlfn.XLOOKUP(B10876,Cal_Date!B:B,Cal_Date!A:A,0)</f>
        <v>3</v>
      </c>
      <c r="E10876">
        <v>2018</v>
      </c>
      <c r="F10876" t="s">
        <v>124</v>
      </c>
      <c r="G10876" t="s">
        <v>129</v>
      </c>
      <c r="H10876" t="s">
        <v>11</v>
      </c>
      <c r="I10876" t="s">
        <v>11</v>
      </c>
      <c r="J10876" t="s">
        <v>15</v>
      </c>
      <c r="K10876" t="s">
        <v>42</v>
      </c>
      <c r="L10876">
        <v>1</v>
      </c>
      <c r="M10876">
        <v>1000</v>
      </c>
      <c r="O10876" t="s">
        <v>25</v>
      </c>
      <c r="R10876" t="s">
        <v>44</v>
      </c>
      <c r="S10876" s="49" t="str">
        <f t="shared" si="1353"/>
        <v>Card</v>
      </c>
      <c r="T10876" s="3">
        <v>0.03</v>
      </c>
      <c r="U10876" s="2">
        <v>2.7</v>
      </c>
      <c r="V10876" s="2">
        <v>0.87</v>
      </c>
      <c r="W10876" s="54">
        <f>_xlfn.XLOOKUP(M10876,Market!A:A,Market!F:F,0)</f>
        <v>0.08</v>
      </c>
      <c r="X10876" s="55">
        <f t="shared" si="1354"/>
        <v>8.1000000000000003E-2</v>
      </c>
      <c r="Y10876" s="55">
        <f t="shared" si="1355"/>
        <v>1.83</v>
      </c>
      <c r="Z10876" s="54">
        <f t="shared" si="1356"/>
        <v>0.67777777777777781</v>
      </c>
      <c r="AA10876" s="49" t="str">
        <f t="shared" ca="1" si="1357"/>
        <v>Y</v>
      </c>
      <c r="AB10876" s="49">
        <f t="shared" ca="1" si="1358"/>
        <v>6</v>
      </c>
      <c r="AC10876" s="49" t="str">
        <f t="shared" ca="1" si="1359"/>
        <v>Y</v>
      </c>
    </row>
    <row r="10877" spans="1:29" x14ac:dyDescent="0.25">
      <c r="A10877">
        <v>12596</v>
      </c>
      <c r="B10877" s="9">
        <v>43209</v>
      </c>
      <c r="C10877" s="50" t="str">
        <f t="shared" si="1352"/>
        <v>N</v>
      </c>
      <c r="D10877" s="52">
        <f>_xlfn.XLOOKUP(B10877,Cal_Date!B:B,Cal_Date!A:A,0)</f>
        <v>3</v>
      </c>
      <c r="E10877">
        <v>2018</v>
      </c>
      <c r="F10877" t="s">
        <v>124</v>
      </c>
      <c r="G10877" t="s">
        <v>129</v>
      </c>
      <c r="H10877" t="s">
        <v>11</v>
      </c>
      <c r="I10877" t="s">
        <v>11</v>
      </c>
      <c r="J10877" t="s">
        <v>15</v>
      </c>
      <c r="K10877" t="s">
        <v>42</v>
      </c>
      <c r="L10877">
        <v>1</v>
      </c>
      <c r="M10877">
        <v>1000</v>
      </c>
      <c r="O10877" t="s">
        <v>25</v>
      </c>
      <c r="R10877" t="s">
        <v>46</v>
      </c>
      <c r="S10877" s="49" t="str">
        <f t="shared" si="1353"/>
        <v>Card</v>
      </c>
      <c r="T10877" s="3">
        <v>0.04</v>
      </c>
      <c r="U10877" s="2">
        <v>2.7</v>
      </c>
      <c r="V10877" s="2">
        <v>0.87</v>
      </c>
      <c r="W10877" s="54">
        <f>_xlfn.XLOOKUP(M10877,Market!A:A,Market!F:F,0)</f>
        <v>0.08</v>
      </c>
      <c r="X10877" s="55">
        <f t="shared" si="1354"/>
        <v>0.10800000000000001</v>
      </c>
      <c r="Y10877" s="55">
        <f t="shared" si="1355"/>
        <v>1.83</v>
      </c>
      <c r="Z10877" s="54">
        <f t="shared" si="1356"/>
        <v>0.67777777777777781</v>
      </c>
      <c r="AA10877" s="49" t="str">
        <f t="shared" ca="1" si="1357"/>
        <v>Y</v>
      </c>
      <c r="AB10877" s="49">
        <f t="shared" ca="1" si="1358"/>
        <v>6</v>
      </c>
      <c r="AC10877" s="49" t="str">
        <f t="shared" ca="1" si="1359"/>
        <v>Y</v>
      </c>
    </row>
    <row r="10878" spans="1:29" x14ac:dyDescent="0.25">
      <c r="A10878">
        <v>12597</v>
      </c>
      <c r="B10878" s="9">
        <v>43209</v>
      </c>
      <c r="C10878" s="50" t="str">
        <f t="shared" si="1352"/>
        <v>N</v>
      </c>
      <c r="D10878" s="52">
        <f>_xlfn.XLOOKUP(B10878,Cal_Date!B:B,Cal_Date!A:A,0)</f>
        <v>3</v>
      </c>
      <c r="E10878">
        <v>2018</v>
      </c>
      <c r="F10878" t="s">
        <v>124</v>
      </c>
      <c r="G10878" t="s">
        <v>129</v>
      </c>
      <c r="H10878" t="s">
        <v>48</v>
      </c>
      <c r="I10878" t="s">
        <v>18</v>
      </c>
      <c r="J10878" t="s">
        <v>10</v>
      </c>
      <c r="K10878" t="s">
        <v>43</v>
      </c>
      <c r="L10878">
        <v>1</v>
      </c>
      <c r="M10878">
        <v>1002</v>
      </c>
      <c r="O10878" t="s">
        <v>28</v>
      </c>
      <c r="R10878" t="s">
        <v>47</v>
      </c>
      <c r="S10878" s="49" t="str">
        <f t="shared" si="1353"/>
        <v>Card</v>
      </c>
      <c r="T10878" s="3">
        <v>3.5000000000000003E-2</v>
      </c>
      <c r="U10878" s="2">
        <v>7.42</v>
      </c>
      <c r="V10878" s="2">
        <v>1.46</v>
      </c>
      <c r="W10878" s="54">
        <f>_xlfn.XLOOKUP(M10878,Market!A:A,Market!F:F,0)</f>
        <v>0.06</v>
      </c>
      <c r="X10878" s="55">
        <f t="shared" si="1354"/>
        <v>0.25970000000000004</v>
      </c>
      <c r="Y10878" s="55">
        <f t="shared" si="1355"/>
        <v>5.96</v>
      </c>
      <c r="Z10878" s="54">
        <f t="shared" si="1356"/>
        <v>0.80323450134770891</v>
      </c>
      <c r="AA10878" s="49" t="str">
        <f t="shared" ca="1" si="1357"/>
        <v>Y</v>
      </c>
      <c r="AB10878" s="49">
        <f t="shared" ca="1" si="1358"/>
        <v>6</v>
      </c>
      <c r="AC10878" s="49" t="str">
        <f t="shared" ca="1" si="1359"/>
        <v>Y</v>
      </c>
    </row>
    <row r="10879" spans="1:29" x14ac:dyDescent="0.25">
      <c r="A10879">
        <v>12598</v>
      </c>
      <c r="B10879" s="9">
        <v>43209</v>
      </c>
      <c r="C10879" s="50" t="str">
        <f t="shared" si="1352"/>
        <v>N</v>
      </c>
      <c r="D10879" s="52">
        <f>_xlfn.XLOOKUP(B10879,Cal_Date!B:B,Cal_Date!A:A,0)</f>
        <v>3</v>
      </c>
      <c r="E10879">
        <v>2018</v>
      </c>
      <c r="F10879" t="s">
        <v>124</v>
      </c>
      <c r="G10879" t="s">
        <v>129</v>
      </c>
      <c r="H10879" t="s">
        <v>11</v>
      </c>
      <c r="I10879" t="s">
        <v>11</v>
      </c>
      <c r="J10879" t="s">
        <v>15</v>
      </c>
      <c r="K10879" t="s">
        <v>42</v>
      </c>
      <c r="L10879">
        <v>2</v>
      </c>
      <c r="M10879">
        <v>1003</v>
      </c>
      <c r="O10879" t="s">
        <v>25</v>
      </c>
      <c r="R10879" t="s">
        <v>44</v>
      </c>
      <c r="S10879" s="49" t="str">
        <f t="shared" si="1353"/>
        <v>Card</v>
      </c>
      <c r="T10879" s="3">
        <v>0.03</v>
      </c>
      <c r="U10879" s="2">
        <v>5.3000000000000007</v>
      </c>
      <c r="V10879" s="2">
        <v>1.74</v>
      </c>
      <c r="W10879" s="54">
        <f>_xlfn.XLOOKUP(M10879,Market!A:A,Market!F:F,0)</f>
        <v>0.06</v>
      </c>
      <c r="X10879" s="55">
        <f t="shared" si="1354"/>
        <v>0.159</v>
      </c>
      <c r="Y10879" s="55">
        <f t="shared" si="1355"/>
        <v>3.5600000000000005</v>
      </c>
      <c r="Z10879" s="54">
        <f t="shared" si="1356"/>
        <v>0.67169811320754713</v>
      </c>
      <c r="AA10879" s="49" t="str">
        <f t="shared" ca="1" si="1357"/>
        <v>Y</v>
      </c>
      <c r="AB10879" s="49">
        <f t="shared" ca="1" si="1358"/>
        <v>6</v>
      </c>
      <c r="AC10879" s="49" t="str">
        <f t="shared" ca="1" si="1359"/>
        <v>Y</v>
      </c>
    </row>
    <row r="10880" spans="1:29" x14ac:dyDescent="0.25">
      <c r="A10880">
        <v>12599</v>
      </c>
      <c r="B10880" s="9">
        <v>43209</v>
      </c>
      <c r="C10880" s="50" t="str">
        <f t="shared" si="1352"/>
        <v>N</v>
      </c>
      <c r="D10880" s="52">
        <f>_xlfn.XLOOKUP(B10880,Cal_Date!B:B,Cal_Date!A:A,0)</f>
        <v>3</v>
      </c>
      <c r="E10880">
        <v>2018</v>
      </c>
      <c r="F10880" t="s">
        <v>124</v>
      </c>
      <c r="G10880" t="s">
        <v>129</v>
      </c>
      <c r="H10880" t="s">
        <v>48</v>
      </c>
      <c r="I10880" t="s">
        <v>18</v>
      </c>
      <c r="J10880" t="s">
        <v>10</v>
      </c>
      <c r="K10880" t="s">
        <v>43</v>
      </c>
      <c r="L10880">
        <v>1</v>
      </c>
      <c r="M10880">
        <v>1005</v>
      </c>
      <c r="O10880" t="s">
        <v>25</v>
      </c>
      <c r="R10880" t="s">
        <v>46</v>
      </c>
      <c r="S10880" s="49" t="str">
        <f t="shared" si="1353"/>
        <v>Card</v>
      </c>
      <c r="T10880" s="3">
        <v>0.04</v>
      </c>
      <c r="U10880" s="2">
        <v>7.6229999999999993</v>
      </c>
      <c r="V10880" s="2">
        <v>1.46</v>
      </c>
      <c r="W10880" s="54">
        <f>_xlfn.XLOOKUP(M10880,Market!A:A,Market!F:F,0)</f>
        <v>8.8999999999999996E-2</v>
      </c>
      <c r="X10880" s="55">
        <f t="shared" si="1354"/>
        <v>0.30491999999999997</v>
      </c>
      <c r="Y10880" s="55">
        <f t="shared" si="1355"/>
        <v>6.1629999999999994</v>
      </c>
      <c r="Z10880" s="54">
        <f t="shared" si="1356"/>
        <v>0.80847435392889933</v>
      </c>
      <c r="AA10880" s="49" t="str">
        <f t="shared" ca="1" si="1357"/>
        <v>Y</v>
      </c>
      <c r="AB10880" s="49">
        <f t="shared" ca="1" si="1358"/>
        <v>6</v>
      </c>
      <c r="AC10880" s="49" t="str">
        <f t="shared" ca="1" si="1359"/>
        <v>Y</v>
      </c>
    </row>
    <row r="10881" spans="1:29" x14ac:dyDescent="0.25">
      <c r="A10881">
        <v>12600</v>
      </c>
      <c r="B10881" s="9">
        <v>43209</v>
      </c>
      <c r="C10881" s="50" t="str">
        <f t="shared" si="1352"/>
        <v>N</v>
      </c>
      <c r="D10881" s="52">
        <f>_xlfn.XLOOKUP(B10881,Cal_Date!B:B,Cal_Date!A:A,0)</f>
        <v>3</v>
      </c>
      <c r="E10881">
        <v>2018</v>
      </c>
      <c r="F10881" t="s">
        <v>124</v>
      </c>
      <c r="G10881" t="s">
        <v>129</v>
      </c>
      <c r="H10881" t="s">
        <v>14</v>
      </c>
      <c r="I10881" t="s">
        <v>9</v>
      </c>
      <c r="J10881" t="s">
        <v>10</v>
      </c>
      <c r="K10881" t="s">
        <v>43</v>
      </c>
      <c r="L10881">
        <v>1</v>
      </c>
      <c r="M10881">
        <v>1005</v>
      </c>
      <c r="O10881" t="s">
        <v>25</v>
      </c>
      <c r="R10881" t="s">
        <v>46</v>
      </c>
      <c r="S10881" s="49" t="str">
        <f t="shared" si="1353"/>
        <v>Card</v>
      </c>
      <c r="T10881" s="3">
        <v>0.04</v>
      </c>
      <c r="U10881" s="2">
        <v>5.4450000000000003</v>
      </c>
      <c r="V10881" s="2">
        <v>1.28</v>
      </c>
      <c r="W10881" s="54">
        <f>_xlfn.XLOOKUP(M10881,Market!A:A,Market!F:F,0)</f>
        <v>8.8999999999999996E-2</v>
      </c>
      <c r="X10881" s="55">
        <f t="shared" si="1354"/>
        <v>0.21780000000000002</v>
      </c>
      <c r="Y10881" s="55">
        <f t="shared" si="1355"/>
        <v>4.165</v>
      </c>
      <c r="Z10881" s="54">
        <f t="shared" si="1356"/>
        <v>0.76492194674012848</v>
      </c>
      <c r="AA10881" s="49" t="str">
        <f t="shared" ca="1" si="1357"/>
        <v>Y</v>
      </c>
      <c r="AB10881" s="49">
        <f t="shared" ca="1" si="1358"/>
        <v>6</v>
      </c>
      <c r="AC10881" s="49" t="str">
        <f t="shared" ca="1" si="1359"/>
        <v>Y</v>
      </c>
    </row>
    <row r="10882" spans="1:29" x14ac:dyDescent="0.25">
      <c r="A10882">
        <v>12601</v>
      </c>
      <c r="B10882" s="9">
        <v>43209</v>
      </c>
      <c r="C10882" s="50" t="str">
        <f t="shared" si="1352"/>
        <v>N</v>
      </c>
      <c r="D10882" s="52">
        <f>_xlfn.XLOOKUP(B10882,Cal_Date!B:B,Cal_Date!A:A,0)</f>
        <v>3</v>
      </c>
      <c r="E10882">
        <v>2018</v>
      </c>
      <c r="F10882" t="s">
        <v>124</v>
      </c>
      <c r="G10882" t="s">
        <v>129</v>
      </c>
      <c r="H10882" t="s">
        <v>11</v>
      </c>
      <c r="I10882" t="s">
        <v>11</v>
      </c>
      <c r="J10882" t="s">
        <v>15</v>
      </c>
      <c r="K10882" t="s">
        <v>42</v>
      </c>
      <c r="L10882">
        <v>1</v>
      </c>
      <c r="M10882">
        <v>1006</v>
      </c>
      <c r="O10882" t="s">
        <v>28</v>
      </c>
      <c r="R10882" t="s">
        <v>46</v>
      </c>
      <c r="S10882" s="49" t="str">
        <f t="shared" si="1353"/>
        <v>Card</v>
      </c>
      <c r="T10882" s="3">
        <v>0.04</v>
      </c>
      <c r="U10882" s="2">
        <v>2.7225000000000001</v>
      </c>
      <c r="V10882" s="2">
        <v>0.87</v>
      </c>
      <c r="W10882" s="54">
        <f>_xlfn.XLOOKUP(M10882,Market!A:A,Market!F:F,0)</f>
        <v>8.8999999999999996E-2</v>
      </c>
      <c r="X10882" s="55">
        <f t="shared" si="1354"/>
        <v>0.10890000000000001</v>
      </c>
      <c r="Y10882" s="55">
        <f t="shared" si="1355"/>
        <v>1.8525</v>
      </c>
      <c r="Z10882" s="54">
        <f t="shared" si="1356"/>
        <v>0.68044077134986225</v>
      </c>
      <c r="AA10882" s="49" t="str">
        <f t="shared" ca="1" si="1357"/>
        <v>Y</v>
      </c>
      <c r="AB10882" s="49">
        <f t="shared" ca="1" si="1358"/>
        <v>6</v>
      </c>
      <c r="AC10882" s="49" t="str">
        <f t="shared" ca="1" si="1359"/>
        <v>Y</v>
      </c>
    </row>
    <row r="10883" spans="1:29" x14ac:dyDescent="0.25">
      <c r="A10883">
        <v>12602</v>
      </c>
      <c r="B10883" s="9">
        <v>43209</v>
      </c>
      <c r="C10883" s="50" t="str">
        <f t="shared" ref="C10883:C10914" si="1360">IF(OR(B10883="04/01/2018"+0,B10883="04/02/2018"+0),"Y","N")</f>
        <v>N</v>
      </c>
      <c r="D10883" s="52">
        <f>_xlfn.XLOOKUP(B10883,Cal_Date!B:B,Cal_Date!A:A,0)</f>
        <v>3</v>
      </c>
      <c r="E10883">
        <v>2018</v>
      </c>
      <c r="F10883" t="s">
        <v>124</v>
      </c>
      <c r="G10883" t="s">
        <v>129</v>
      </c>
      <c r="H10883" t="s">
        <v>48</v>
      </c>
      <c r="I10883" t="s">
        <v>18</v>
      </c>
      <c r="J10883" t="s">
        <v>10</v>
      </c>
      <c r="K10883" t="s">
        <v>43</v>
      </c>
      <c r="L10883">
        <v>1</v>
      </c>
      <c r="M10883">
        <v>1007</v>
      </c>
      <c r="O10883" t="s">
        <v>28</v>
      </c>
      <c r="R10883" t="s">
        <v>44</v>
      </c>
      <c r="S10883" s="49" t="str">
        <f t="shared" ref="S10883:S10914" si="1361">IF(R10883="Cash","Cash","Card")</f>
        <v>Card</v>
      </c>
      <c r="T10883" s="3">
        <v>0.03</v>
      </c>
      <c r="U10883" s="2">
        <v>7.6229999999999993</v>
      </c>
      <c r="V10883" s="2">
        <v>1.46</v>
      </c>
      <c r="W10883" s="54">
        <f>_xlfn.XLOOKUP(M10883,Market!A:A,Market!F:F,0)</f>
        <v>8.8999999999999996E-2</v>
      </c>
      <c r="X10883" s="55">
        <f t="shared" ref="X10883:X10914" si="1362">T10883*U10883</f>
        <v>0.22868999999999998</v>
      </c>
      <c r="Y10883" s="55">
        <f t="shared" ref="Y10883:Y10914" si="1363">U10883-V10883</f>
        <v>6.1629999999999994</v>
      </c>
      <c r="Z10883" s="54">
        <f t="shared" ref="Z10883:Z10914" si="1364">Y10883/U10883</f>
        <v>0.80847435392889933</v>
      </c>
      <c r="AA10883" s="49" t="str">
        <f t="shared" ref="AA10883:AA10914" ca="1" si="1365">IF(DATEDIF(B10883,TODAY(),"y")&gt;5,"Y","N")</f>
        <v>Y</v>
      </c>
      <c r="AB10883" s="49">
        <f t="shared" ref="AB10883:AB10914" ca="1" si="1366">DATEDIF(B10883,TODAY(),"y")</f>
        <v>6</v>
      </c>
      <c r="AC10883" s="49" t="str">
        <f t="shared" ref="AC10883:AC10914" ca="1" si="1367">IF(AB10883&gt;5,"Y","N")</f>
        <v>Y</v>
      </c>
    </row>
    <row r="10884" spans="1:29" x14ac:dyDescent="0.25">
      <c r="A10884">
        <v>12603</v>
      </c>
      <c r="B10884" s="9">
        <v>43209</v>
      </c>
      <c r="C10884" s="50" t="str">
        <f t="shared" si="1360"/>
        <v>N</v>
      </c>
      <c r="D10884" s="52">
        <f>_xlfn.XLOOKUP(B10884,Cal_Date!B:B,Cal_Date!A:A,0)</f>
        <v>3</v>
      </c>
      <c r="E10884">
        <v>2018</v>
      </c>
      <c r="F10884" t="s">
        <v>124</v>
      </c>
      <c r="G10884" t="s">
        <v>129</v>
      </c>
      <c r="H10884" t="s">
        <v>14</v>
      </c>
      <c r="I10884" t="s">
        <v>9</v>
      </c>
      <c r="J10884" t="s">
        <v>10</v>
      </c>
      <c r="K10884" t="s">
        <v>43</v>
      </c>
      <c r="L10884">
        <v>1</v>
      </c>
      <c r="M10884">
        <v>1008</v>
      </c>
      <c r="O10884" t="s">
        <v>28</v>
      </c>
      <c r="R10884" t="s">
        <v>47</v>
      </c>
      <c r="S10884" s="49" t="str">
        <f t="shared" si="1361"/>
        <v>Card</v>
      </c>
      <c r="T10884" s="3">
        <v>3.5000000000000003E-2</v>
      </c>
      <c r="U10884" s="2">
        <v>5.4450000000000003</v>
      </c>
      <c r="V10884" s="2">
        <v>1.28</v>
      </c>
      <c r="W10884" s="54">
        <f>_xlfn.XLOOKUP(M10884,Market!A:A,Market!F:F,0)</f>
        <v>8.8999999999999996E-2</v>
      </c>
      <c r="X10884" s="55">
        <f t="shared" si="1362"/>
        <v>0.19057500000000002</v>
      </c>
      <c r="Y10884" s="55">
        <f t="shared" si="1363"/>
        <v>4.165</v>
      </c>
      <c r="Z10884" s="54">
        <f t="shared" si="1364"/>
        <v>0.76492194674012848</v>
      </c>
      <c r="AA10884" s="49" t="str">
        <f t="shared" ca="1" si="1365"/>
        <v>Y</v>
      </c>
      <c r="AB10884" s="49">
        <f t="shared" ca="1" si="1366"/>
        <v>6</v>
      </c>
      <c r="AC10884" s="49" t="str">
        <f t="shared" ca="1" si="1367"/>
        <v>Y</v>
      </c>
    </row>
    <row r="10885" spans="1:29" x14ac:dyDescent="0.25">
      <c r="A10885">
        <v>12604</v>
      </c>
      <c r="B10885" s="9">
        <v>43209</v>
      </c>
      <c r="C10885" s="50" t="str">
        <f t="shared" si="1360"/>
        <v>N</v>
      </c>
      <c r="D10885" s="52">
        <f>_xlfn.XLOOKUP(B10885,Cal_Date!B:B,Cal_Date!A:A,0)</f>
        <v>3</v>
      </c>
      <c r="E10885">
        <v>2018</v>
      </c>
      <c r="F10885" t="s">
        <v>124</v>
      </c>
      <c r="G10885" t="s">
        <v>129</v>
      </c>
      <c r="H10885" t="s">
        <v>48</v>
      </c>
      <c r="I10885" t="s">
        <v>18</v>
      </c>
      <c r="J10885" t="s">
        <v>10</v>
      </c>
      <c r="K10885" t="s">
        <v>43</v>
      </c>
      <c r="L10885">
        <v>2</v>
      </c>
      <c r="M10885">
        <v>1009</v>
      </c>
      <c r="O10885" t="s">
        <v>28</v>
      </c>
      <c r="R10885" t="s">
        <v>46</v>
      </c>
      <c r="S10885" s="49" t="str">
        <f t="shared" si="1361"/>
        <v>Card</v>
      </c>
      <c r="T10885" s="3">
        <v>0.04</v>
      </c>
      <c r="U10885" s="2">
        <v>15.245999999999999</v>
      </c>
      <c r="V10885" s="2">
        <v>2.92</v>
      </c>
      <c r="W10885" s="54">
        <f>_xlfn.XLOOKUP(M10885,Market!A:A,Market!F:F,0)</f>
        <v>8.8999999999999996E-2</v>
      </c>
      <c r="X10885" s="55">
        <f t="shared" si="1362"/>
        <v>0.60983999999999994</v>
      </c>
      <c r="Y10885" s="55">
        <f t="shared" si="1363"/>
        <v>12.325999999999999</v>
      </c>
      <c r="Z10885" s="54">
        <f t="shared" si="1364"/>
        <v>0.80847435392889933</v>
      </c>
      <c r="AA10885" s="49" t="str">
        <f t="shared" ca="1" si="1365"/>
        <v>Y</v>
      </c>
      <c r="AB10885" s="49">
        <f t="shared" ca="1" si="1366"/>
        <v>6</v>
      </c>
      <c r="AC10885" s="49" t="str">
        <f t="shared" ca="1" si="1367"/>
        <v>Y</v>
      </c>
    </row>
    <row r="10886" spans="1:29" x14ac:dyDescent="0.25">
      <c r="A10886">
        <v>12605</v>
      </c>
      <c r="B10886" s="9">
        <v>43209</v>
      </c>
      <c r="C10886" s="50" t="str">
        <f t="shared" si="1360"/>
        <v>N</v>
      </c>
      <c r="D10886" s="52">
        <f>_xlfn.XLOOKUP(B10886,Cal_Date!B:B,Cal_Date!A:A,0)</f>
        <v>3</v>
      </c>
      <c r="E10886">
        <v>2018</v>
      </c>
      <c r="F10886" t="s">
        <v>124</v>
      </c>
      <c r="G10886" t="s">
        <v>129</v>
      </c>
      <c r="H10886" t="s">
        <v>48</v>
      </c>
      <c r="I10886" t="s">
        <v>18</v>
      </c>
      <c r="J10886" t="s">
        <v>10</v>
      </c>
      <c r="K10886" t="s">
        <v>43</v>
      </c>
      <c r="L10886">
        <v>2</v>
      </c>
      <c r="M10886">
        <v>1006</v>
      </c>
      <c r="O10886" t="s">
        <v>28</v>
      </c>
      <c r="R10886" t="s">
        <v>46</v>
      </c>
      <c r="S10886" s="49" t="str">
        <f t="shared" si="1361"/>
        <v>Card</v>
      </c>
      <c r="T10886" s="3">
        <v>0.04</v>
      </c>
      <c r="U10886" s="2">
        <v>15.245999999999999</v>
      </c>
      <c r="V10886" s="2">
        <v>2.92</v>
      </c>
      <c r="W10886" s="54">
        <f>_xlfn.XLOOKUP(M10886,Market!A:A,Market!F:F,0)</f>
        <v>8.8999999999999996E-2</v>
      </c>
      <c r="X10886" s="55">
        <f t="shared" si="1362"/>
        <v>0.60983999999999994</v>
      </c>
      <c r="Y10886" s="55">
        <f t="shared" si="1363"/>
        <v>12.325999999999999</v>
      </c>
      <c r="Z10886" s="54">
        <f t="shared" si="1364"/>
        <v>0.80847435392889933</v>
      </c>
      <c r="AA10886" s="49" t="str">
        <f t="shared" ca="1" si="1365"/>
        <v>Y</v>
      </c>
      <c r="AB10886" s="49">
        <f t="shared" ca="1" si="1366"/>
        <v>6</v>
      </c>
      <c r="AC10886" s="49" t="str">
        <f t="shared" ca="1" si="1367"/>
        <v>Y</v>
      </c>
    </row>
    <row r="10887" spans="1:29" x14ac:dyDescent="0.25">
      <c r="A10887">
        <v>12606</v>
      </c>
      <c r="B10887" s="9">
        <v>43209</v>
      </c>
      <c r="C10887" s="50" t="str">
        <f t="shared" si="1360"/>
        <v>N</v>
      </c>
      <c r="D10887" s="52">
        <f>_xlfn.XLOOKUP(B10887,Cal_Date!B:B,Cal_Date!A:A,0)</f>
        <v>3</v>
      </c>
      <c r="E10887">
        <v>2018</v>
      </c>
      <c r="F10887" t="s">
        <v>124</v>
      </c>
      <c r="G10887" t="s">
        <v>129</v>
      </c>
      <c r="H10887" t="s">
        <v>11</v>
      </c>
      <c r="I10887" t="s">
        <v>11</v>
      </c>
      <c r="J10887" t="s">
        <v>15</v>
      </c>
      <c r="K10887" t="s">
        <v>42</v>
      </c>
      <c r="L10887">
        <v>1</v>
      </c>
      <c r="M10887">
        <v>1007</v>
      </c>
      <c r="O10887" t="s">
        <v>28</v>
      </c>
      <c r="R10887" t="s">
        <v>44</v>
      </c>
      <c r="S10887" s="49" t="str">
        <f t="shared" si="1361"/>
        <v>Card</v>
      </c>
      <c r="T10887" s="3">
        <v>0.03</v>
      </c>
      <c r="U10887" s="2">
        <v>2.7225000000000001</v>
      </c>
      <c r="V10887" s="2">
        <v>0.87</v>
      </c>
      <c r="W10887" s="54">
        <f>_xlfn.XLOOKUP(M10887,Market!A:A,Market!F:F,0)</f>
        <v>8.8999999999999996E-2</v>
      </c>
      <c r="X10887" s="55">
        <f t="shared" si="1362"/>
        <v>8.1674999999999998E-2</v>
      </c>
      <c r="Y10887" s="55">
        <f t="shared" si="1363"/>
        <v>1.8525</v>
      </c>
      <c r="Z10887" s="54">
        <f t="shared" si="1364"/>
        <v>0.68044077134986225</v>
      </c>
      <c r="AA10887" s="49" t="str">
        <f t="shared" ca="1" si="1365"/>
        <v>Y</v>
      </c>
      <c r="AB10887" s="49">
        <f t="shared" ca="1" si="1366"/>
        <v>6</v>
      </c>
      <c r="AC10887" s="49" t="str">
        <f t="shared" ca="1" si="1367"/>
        <v>Y</v>
      </c>
    </row>
    <row r="10888" spans="1:29" x14ac:dyDescent="0.25">
      <c r="A10888">
        <v>12607</v>
      </c>
      <c r="B10888" s="9">
        <v>43209</v>
      </c>
      <c r="C10888" s="50" t="str">
        <f t="shared" si="1360"/>
        <v>N</v>
      </c>
      <c r="D10888" s="52">
        <f>_xlfn.XLOOKUP(B10888,Cal_Date!B:B,Cal_Date!A:A,0)</f>
        <v>3</v>
      </c>
      <c r="E10888">
        <v>2018</v>
      </c>
      <c r="F10888" t="s">
        <v>124</v>
      </c>
      <c r="G10888" t="s">
        <v>129</v>
      </c>
      <c r="H10888" t="s">
        <v>48</v>
      </c>
      <c r="I10888" t="s">
        <v>18</v>
      </c>
      <c r="J10888" t="s">
        <v>10</v>
      </c>
      <c r="K10888" t="s">
        <v>43</v>
      </c>
      <c r="L10888">
        <v>1</v>
      </c>
      <c r="M10888">
        <v>1007</v>
      </c>
      <c r="O10888" t="s">
        <v>28</v>
      </c>
      <c r="R10888" t="s">
        <v>46</v>
      </c>
      <c r="S10888" s="49" t="str">
        <f t="shared" si="1361"/>
        <v>Card</v>
      </c>
      <c r="T10888" s="3">
        <v>0.04</v>
      </c>
      <c r="U10888" s="2">
        <v>7.6229999999999993</v>
      </c>
      <c r="V10888" s="2">
        <v>1.46</v>
      </c>
      <c r="W10888" s="54">
        <f>_xlfn.XLOOKUP(M10888,Market!A:A,Market!F:F,0)</f>
        <v>8.8999999999999996E-2</v>
      </c>
      <c r="X10888" s="55">
        <f t="shared" si="1362"/>
        <v>0.30491999999999997</v>
      </c>
      <c r="Y10888" s="55">
        <f t="shared" si="1363"/>
        <v>6.1629999999999994</v>
      </c>
      <c r="Z10888" s="54">
        <f t="shared" si="1364"/>
        <v>0.80847435392889933</v>
      </c>
      <c r="AA10888" s="49" t="str">
        <f t="shared" ca="1" si="1365"/>
        <v>Y</v>
      </c>
      <c r="AB10888" s="49">
        <f t="shared" ca="1" si="1366"/>
        <v>6</v>
      </c>
      <c r="AC10888" s="49" t="str">
        <f t="shared" ca="1" si="1367"/>
        <v>Y</v>
      </c>
    </row>
    <row r="10889" spans="1:29" x14ac:dyDescent="0.25">
      <c r="A10889">
        <v>12608</v>
      </c>
      <c r="B10889" s="9">
        <v>43209</v>
      </c>
      <c r="C10889" s="50" t="str">
        <f t="shared" si="1360"/>
        <v>N</v>
      </c>
      <c r="D10889" s="52">
        <f>_xlfn.XLOOKUP(B10889,Cal_Date!B:B,Cal_Date!A:A,0)</f>
        <v>3</v>
      </c>
      <c r="E10889">
        <v>2018</v>
      </c>
      <c r="F10889" t="s">
        <v>124</v>
      </c>
      <c r="G10889" t="s">
        <v>129</v>
      </c>
      <c r="H10889" t="s">
        <v>11</v>
      </c>
      <c r="I10889" t="s">
        <v>11</v>
      </c>
      <c r="J10889" t="s">
        <v>15</v>
      </c>
      <c r="K10889" t="s">
        <v>42</v>
      </c>
      <c r="L10889">
        <v>1</v>
      </c>
      <c r="M10889">
        <v>1007</v>
      </c>
      <c r="O10889" t="s">
        <v>28</v>
      </c>
      <c r="R10889" t="s">
        <v>44</v>
      </c>
      <c r="S10889" s="49" t="str">
        <f t="shared" si="1361"/>
        <v>Card</v>
      </c>
      <c r="T10889" s="3">
        <v>0.03</v>
      </c>
      <c r="U10889" s="2">
        <v>2.7225000000000001</v>
      </c>
      <c r="V10889" s="2">
        <v>0.87</v>
      </c>
      <c r="W10889" s="54">
        <f>_xlfn.XLOOKUP(M10889,Market!A:A,Market!F:F,0)</f>
        <v>8.8999999999999996E-2</v>
      </c>
      <c r="X10889" s="55">
        <f t="shared" si="1362"/>
        <v>8.1674999999999998E-2</v>
      </c>
      <c r="Y10889" s="55">
        <f t="shared" si="1363"/>
        <v>1.8525</v>
      </c>
      <c r="Z10889" s="54">
        <f t="shared" si="1364"/>
        <v>0.68044077134986225</v>
      </c>
      <c r="AA10889" s="49" t="str">
        <f t="shared" ca="1" si="1365"/>
        <v>Y</v>
      </c>
      <c r="AB10889" s="49">
        <f t="shared" ca="1" si="1366"/>
        <v>6</v>
      </c>
      <c r="AC10889" s="49" t="str">
        <f t="shared" ca="1" si="1367"/>
        <v>Y</v>
      </c>
    </row>
    <row r="10890" spans="1:29" x14ac:dyDescent="0.25">
      <c r="A10890">
        <v>12609</v>
      </c>
      <c r="B10890" s="9">
        <v>43209</v>
      </c>
      <c r="C10890" s="50" t="str">
        <f t="shared" si="1360"/>
        <v>N</v>
      </c>
      <c r="D10890" s="52">
        <f>_xlfn.XLOOKUP(B10890,Cal_Date!B:B,Cal_Date!A:A,0)</f>
        <v>3</v>
      </c>
      <c r="E10890">
        <v>2018</v>
      </c>
      <c r="F10890" t="s">
        <v>124</v>
      </c>
      <c r="G10890" t="s">
        <v>129</v>
      </c>
      <c r="H10890" t="s">
        <v>11</v>
      </c>
      <c r="I10890" t="s">
        <v>11</v>
      </c>
      <c r="J10890" t="s">
        <v>15</v>
      </c>
      <c r="K10890" t="s">
        <v>42</v>
      </c>
      <c r="L10890">
        <v>2</v>
      </c>
      <c r="M10890">
        <v>1005</v>
      </c>
      <c r="O10890" t="s">
        <v>25</v>
      </c>
      <c r="R10890" t="s">
        <v>44</v>
      </c>
      <c r="S10890" s="49" t="str">
        <f t="shared" si="1361"/>
        <v>Card</v>
      </c>
      <c r="T10890" s="3">
        <v>0.03</v>
      </c>
      <c r="U10890" s="2">
        <v>5.4450000000000003</v>
      </c>
      <c r="V10890" s="2">
        <v>1.74</v>
      </c>
      <c r="W10890" s="54">
        <f>_xlfn.XLOOKUP(M10890,Market!A:A,Market!F:F,0)</f>
        <v>8.8999999999999996E-2</v>
      </c>
      <c r="X10890" s="55">
        <f t="shared" si="1362"/>
        <v>0.16335</v>
      </c>
      <c r="Y10890" s="55">
        <f t="shared" si="1363"/>
        <v>3.7050000000000001</v>
      </c>
      <c r="Z10890" s="54">
        <f t="shared" si="1364"/>
        <v>0.68044077134986225</v>
      </c>
      <c r="AA10890" s="49" t="str">
        <f t="shared" ca="1" si="1365"/>
        <v>Y</v>
      </c>
      <c r="AB10890" s="49">
        <f t="shared" ca="1" si="1366"/>
        <v>6</v>
      </c>
      <c r="AC10890" s="49" t="str">
        <f t="shared" ca="1" si="1367"/>
        <v>Y</v>
      </c>
    </row>
    <row r="10891" spans="1:29" x14ac:dyDescent="0.25">
      <c r="A10891">
        <v>12610</v>
      </c>
      <c r="B10891" s="9">
        <v>43209</v>
      </c>
      <c r="C10891" s="50" t="str">
        <f t="shared" si="1360"/>
        <v>N</v>
      </c>
      <c r="D10891" s="52">
        <f>_xlfn.XLOOKUP(B10891,Cal_Date!B:B,Cal_Date!A:A,0)</f>
        <v>3</v>
      </c>
      <c r="E10891">
        <v>2018</v>
      </c>
      <c r="F10891" t="s">
        <v>124</v>
      </c>
      <c r="G10891" t="s">
        <v>129</v>
      </c>
      <c r="H10891" t="s">
        <v>11</v>
      </c>
      <c r="I10891" t="s">
        <v>11</v>
      </c>
      <c r="J10891" t="s">
        <v>15</v>
      </c>
      <c r="K10891" t="s">
        <v>42</v>
      </c>
      <c r="L10891">
        <v>1</v>
      </c>
      <c r="M10891">
        <v>1005</v>
      </c>
      <c r="O10891" t="s">
        <v>25</v>
      </c>
      <c r="R10891" t="s">
        <v>46</v>
      </c>
      <c r="S10891" s="49" t="str">
        <f t="shared" si="1361"/>
        <v>Card</v>
      </c>
      <c r="T10891" s="3">
        <v>0.04</v>
      </c>
      <c r="U10891" s="2">
        <v>2.7225000000000001</v>
      </c>
      <c r="V10891" s="2">
        <v>0.87</v>
      </c>
      <c r="W10891" s="54">
        <f>_xlfn.XLOOKUP(M10891,Market!A:A,Market!F:F,0)</f>
        <v>8.8999999999999996E-2</v>
      </c>
      <c r="X10891" s="55">
        <f t="shared" si="1362"/>
        <v>0.10890000000000001</v>
      </c>
      <c r="Y10891" s="55">
        <f t="shared" si="1363"/>
        <v>1.8525</v>
      </c>
      <c r="Z10891" s="54">
        <f t="shared" si="1364"/>
        <v>0.68044077134986225</v>
      </c>
      <c r="AA10891" s="49" t="str">
        <f t="shared" ca="1" si="1365"/>
        <v>Y</v>
      </c>
      <c r="AB10891" s="49">
        <f t="shared" ca="1" si="1366"/>
        <v>6</v>
      </c>
      <c r="AC10891" s="49" t="str">
        <f t="shared" ca="1" si="1367"/>
        <v>Y</v>
      </c>
    </row>
    <row r="10892" spans="1:29" x14ac:dyDescent="0.25">
      <c r="A10892">
        <v>12611</v>
      </c>
      <c r="B10892" s="9">
        <v>43209</v>
      </c>
      <c r="C10892" s="50" t="str">
        <f t="shared" si="1360"/>
        <v>N</v>
      </c>
      <c r="D10892" s="52">
        <f>_xlfn.XLOOKUP(B10892,Cal_Date!B:B,Cal_Date!A:A,0)</f>
        <v>3</v>
      </c>
      <c r="E10892">
        <v>2018</v>
      </c>
      <c r="F10892" t="s">
        <v>124</v>
      </c>
      <c r="G10892" t="s">
        <v>129</v>
      </c>
      <c r="H10892" t="s">
        <v>48</v>
      </c>
      <c r="I10892" t="s">
        <v>18</v>
      </c>
      <c r="J10892" t="s">
        <v>10</v>
      </c>
      <c r="K10892" t="s">
        <v>43</v>
      </c>
      <c r="L10892">
        <v>2</v>
      </c>
      <c r="M10892">
        <v>1002</v>
      </c>
      <c r="O10892" t="s">
        <v>28</v>
      </c>
      <c r="R10892" t="s">
        <v>44</v>
      </c>
      <c r="S10892" s="49" t="str">
        <f t="shared" si="1361"/>
        <v>Card</v>
      </c>
      <c r="T10892" s="3">
        <v>0.03</v>
      </c>
      <c r="U10892" s="2">
        <v>14.84</v>
      </c>
      <c r="V10892" s="2">
        <v>2.92</v>
      </c>
      <c r="W10892" s="54">
        <f>_xlfn.XLOOKUP(M10892,Market!A:A,Market!F:F,0)</f>
        <v>0.06</v>
      </c>
      <c r="X10892" s="55">
        <f t="shared" si="1362"/>
        <v>0.44519999999999998</v>
      </c>
      <c r="Y10892" s="55">
        <f t="shared" si="1363"/>
        <v>11.92</v>
      </c>
      <c r="Z10892" s="54">
        <f t="shared" si="1364"/>
        <v>0.80323450134770891</v>
      </c>
      <c r="AA10892" s="49" t="str">
        <f t="shared" ca="1" si="1365"/>
        <v>Y</v>
      </c>
      <c r="AB10892" s="49">
        <f t="shared" ca="1" si="1366"/>
        <v>6</v>
      </c>
      <c r="AC10892" s="49" t="str">
        <f t="shared" ca="1" si="1367"/>
        <v>Y</v>
      </c>
    </row>
    <row r="10893" spans="1:29" x14ac:dyDescent="0.25">
      <c r="A10893">
        <v>12612</v>
      </c>
      <c r="B10893" s="9">
        <v>43210</v>
      </c>
      <c r="C10893" s="50" t="str">
        <f t="shared" si="1360"/>
        <v>N</v>
      </c>
      <c r="D10893" s="52">
        <f>_xlfn.XLOOKUP(B10893,Cal_Date!B:B,Cal_Date!A:A,0)</f>
        <v>3</v>
      </c>
      <c r="E10893">
        <v>2018</v>
      </c>
      <c r="F10893" t="s">
        <v>125</v>
      </c>
      <c r="G10893" t="s">
        <v>129</v>
      </c>
      <c r="H10893" t="s">
        <v>14</v>
      </c>
      <c r="I10893" t="s">
        <v>9</v>
      </c>
      <c r="J10893" t="s">
        <v>10</v>
      </c>
      <c r="K10893" t="s">
        <v>43</v>
      </c>
      <c r="L10893">
        <v>1</v>
      </c>
      <c r="M10893">
        <v>1004</v>
      </c>
      <c r="O10893" t="s">
        <v>28</v>
      </c>
      <c r="R10893" t="s">
        <v>47</v>
      </c>
      <c r="S10893" s="49" t="str">
        <f t="shared" si="1361"/>
        <v>Card</v>
      </c>
      <c r="T10893" s="3">
        <v>3.5000000000000003E-2</v>
      </c>
      <c r="U10893" s="2">
        <v>5.3000000000000007</v>
      </c>
      <c r="V10893" s="2">
        <v>1.28</v>
      </c>
      <c r="W10893" s="54">
        <f>_xlfn.XLOOKUP(M10893,Market!A:A,Market!F:F,0)</f>
        <v>0.06</v>
      </c>
      <c r="X10893" s="55">
        <f t="shared" si="1362"/>
        <v>0.18550000000000005</v>
      </c>
      <c r="Y10893" s="55">
        <f t="shared" si="1363"/>
        <v>4.0200000000000005</v>
      </c>
      <c r="Z10893" s="54">
        <f t="shared" si="1364"/>
        <v>0.75849056603773579</v>
      </c>
      <c r="AA10893" s="49" t="str">
        <f t="shared" ca="1" si="1365"/>
        <v>Y</v>
      </c>
      <c r="AB10893" s="49">
        <f t="shared" ca="1" si="1366"/>
        <v>6</v>
      </c>
      <c r="AC10893" s="49" t="str">
        <f t="shared" ca="1" si="1367"/>
        <v>Y</v>
      </c>
    </row>
    <row r="10894" spans="1:29" x14ac:dyDescent="0.25">
      <c r="A10894">
        <v>12613</v>
      </c>
      <c r="B10894" s="9">
        <v>43210</v>
      </c>
      <c r="C10894" s="50" t="str">
        <f t="shared" si="1360"/>
        <v>N</v>
      </c>
      <c r="D10894" s="52">
        <f>_xlfn.XLOOKUP(B10894,Cal_Date!B:B,Cal_Date!A:A,0)</f>
        <v>3</v>
      </c>
      <c r="E10894">
        <v>2018</v>
      </c>
      <c r="F10894" t="s">
        <v>125</v>
      </c>
      <c r="G10894" t="s">
        <v>129</v>
      </c>
      <c r="H10894" t="s">
        <v>11</v>
      </c>
      <c r="I10894" t="s">
        <v>11</v>
      </c>
      <c r="J10894" t="s">
        <v>15</v>
      </c>
      <c r="K10894" t="s">
        <v>42</v>
      </c>
      <c r="L10894">
        <v>2</v>
      </c>
      <c r="M10894">
        <v>1005</v>
      </c>
      <c r="O10894" t="s">
        <v>25</v>
      </c>
      <c r="R10894" t="s">
        <v>47</v>
      </c>
      <c r="S10894" s="49" t="str">
        <f t="shared" si="1361"/>
        <v>Card</v>
      </c>
      <c r="T10894" s="3">
        <v>3.5000000000000003E-2</v>
      </c>
      <c r="U10894" s="2">
        <v>5.4450000000000003</v>
      </c>
      <c r="V10894" s="2">
        <v>1.74</v>
      </c>
      <c r="W10894" s="54">
        <f>_xlfn.XLOOKUP(M10894,Market!A:A,Market!F:F,0)</f>
        <v>8.8999999999999996E-2</v>
      </c>
      <c r="X10894" s="55">
        <f t="shared" si="1362"/>
        <v>0.19057500000000002</v>
      </c>
      <c r="Y10894" s="55">
        <f t="shared" si="1363"/>
        <v>3.7050000000000001</v>
      </c>
      <c r="Z10894" s="54">
        <f t="shared" si="1364"/>
        <v>0.68044077134986225</v>
      </c>
      <c r="AA10894" s="49" t="str">
        <f t="shared" ca="1" si="1365"/>
        <v>Y</v>
      </c>
      <c r="AB10894" s="49">
        <f t="shared" ca="1" si="1366"/>
        <v>6</v>
      </c>
      <c r="AC10894" s="49" t="str">
        <f t="shared" ca="1" si="1367"/>
        <v>Y</v>
      </c>
    </row>
    <row r="10895" spans="1:29" x14ac:dyDescent="0.25">
      <c r="A10895">
        <v>12614</v>
      </c>
      <c r="B10895" s="9">
        <v>43210</v>
      </c>
      <c r="C10895" s="50" t="str">
        <f t="shared" si="1360"/>
        <v>N</v>
      </c>
      <c r="D10895" s="52">
        <f>_xlfn.XLOOKUP(B10895,Cal_Date!B:B,Cal_Date!A:A,0)</f>
        <v>3</v>
      </c>
      <c r="E10895">
        <v>2018</v>
      </c>
      <c r="F10895" t="s">
        <v>125</v>
      </c>
      <c r="G10895" t="s">
        <v>129</v>
      </c>
      <c r="H10895" t="s">
        <v>48</v>
      </c>
      <c r="I10895" t="s">
        <v>18</v>
      </c>
      <c r="J10895" t="s">
        <v>10</v>
      </c>
      <c r="K10895" t="s">
        <v>43</v>
      </c>
      <c r="L10895">
        <v>1</v>
      </c>
      <c r="M10895">
        <v>1001</v>
      </c>
      <c r="O10895" t="s">
        <v>25</v>
      </c>
      <c r="R10895" t="s">
        <v>47</v>
      </c>
      <c r="S10895" s="49" t="str">
        <f t="shared" si="1361"/>
        <v>Card</v>
      </c>
      <c r="T10895" s="3">
        <v>3.5000000000000003E-2</v>
      </c>
      <c r="U10895" s="2">
        <v>7.42</v>
      </c>
      <c r="V10895" s="2">
        <v>1.46</v>
      </c>
      <c r="W10895" s="54">
        <f>_xlfn.XLOOKUP(M10895,Market!A:A,Market!F:F,0)</f>
        <v>0.06</v>
      </c>
      <c r="X10895" s="55">
        <f t="shared" si="1362"/>
        <v>0.25970000000000004</v>
      </c>
      <c r="Y10895" s="55">
        <f t="shared" si="1363"/>
        <v>5.96</v>
      </c>
      <c r="Z10895" s="54">
        <f t="shared" si="1364"/>
        <v>0.80323450134770891</v>
      </c>
      <c r="AA10895" s="49" t="str">
        <f t="shared" ca="1" si="1365"/>
        <v>Y</v>
      </c>
      <c r="AB10895" s="49">
        <f t="shared" ca="1" si="1366"/>
        <v>6</v>
      </c>
      <c r="AC10895" s="49" t="str">
        <f t="shared" ca="1" si="1367"/>
        <v>Y</v>
      </c>
    </row>
    <row r="10896" spans="1:29" x14ac:dyDescent="0.25">
      <c r="A10896">
        <v>12615</v>
      </c>
      <c r="B10896" s="9">
        <v>43210</v>
      </c>
      <c r="C10896" s="50" t="str">
        <f t="shared" si="1360"/>
        <v>N</v>
      </c>
      <c r="D10896" s="52">
        <f>_xlfn.XLOOKUP(B10896,Cal_Date!B:B,Cal_Date!A:A,0)</f>
        <v>3</v>
      </c>
      <c r="E10896">
        <v>2018</v>
      </c>
      <c r="F10896" t="s">
        <v>125</v>
      </c>
      <c r="G10896" t="s">
        <v>129</v>
      </c>
      <c r="H10896" t="s">
        <v>11</v>
      </c>
      <c r="I10896" t="s">
        <v>11</v>
      </c>
      <c r="J10896" t="s">
        <v>15</v>
      </c>
      <c r="K10896" t="s">
        <v>42</v>
      </c>
      <c r="L10896">
        <v>1</v>
      </c>
      <c r="M10896">
        <v>1010</v>
      </c>
      <c r="O10896" t="s">
        <v>25</v>
      </c>
      <c r="R10896" t="s">
        <v>46</v>
      </c>
      <c r="S10896" s="49" t="str">
        <f t="shared" si="1361"/>
        <v>Card</v>
      </c>
      <c r="T10896" s="3">
        <v>0.04</v>
      </c>
      <c r="U10896" s="2">
        <v>2.7</v>
      </c>
      <c r="V10896" s="2">
        <v>0.87</v>
      </c>
      <c r="W10896" s="54">
        <f>_xlfn.XLOOKUP(M10896,Market!A:A,Market!F:F,0)</f>
        <v>0.08</v>
      </c>
      <c r="X10896" s="55">
        <f t="shared" si="1362"/>
        <v>0.10800000000000001</v>
      </c>
      <c r="Y10896" s="55">
        <f t="shared" si="1363"/>
        <v>1.83</v>
      </c>
      <c r="Z10896" s="54">
        <f t="shared" si="1364"/>
        <v>0.67777777777777781</v>
      </c>
      <c r="AA10896" s="49" t="str">
        <f t="shared" ca="1" si="1365"/>
        <v>Y</v>
      </c>
      <c r="AB10896" s="49">
        <f t="shared" ca="1" si="1366"/>
        <v>6</v>
      </c>
      <c r="AC10896" s="49" t="str">
        <f t="shared" ca="1" si="1367"/>
        <v>Y</v>
      </c>
    </row>
    <row r="10897" spans="1:29" x14ac:dyDescent="0.25">
      <c r="A10897">
        <v>12616</v>
      </c>
      <c r="B10897" s="9">
        <v>43210</v>
      </c>
      <c r="C10897" s="50" t="str">
        <f t="shared" si="1360"/>
        <v>N</v>
      </c>
      <c r="D10897" s="52">
        <f>_xlfn.XLOOKUP(B10897,Cal_Date!B:B,Cal_Date!A:A,0)</f>
        <v>3</v>
      </c>
      <c r="E10897">
        <v>2018</v>
      </c>
      <c r="F10897" t="s">
        <v>125</v>
      </c>
      <c r="G10897" t="s">
        <v>129</v>
      </c>
      <c r="H10897" t="s">
        <v>11</v>
      </c>
      <c r="I10897" t="s">
        <v>11</v>
      </c>
      <c r="J10897" t="s">
        <v>15</v>
      </c>
      <c r="K10897" t="s">
        <v>42</v>
      </c>
      <c r="L10897">
        <v>1</v>
      </c>
      <c r="M10897">
        <v>1011</v>
      </c>
      <c r="O10897" t="s">
        <v>25</v>
      </c>
      <c r="R10897" t="s">
        <v>44</v>
      </c>
      <c r="S10897" s="49" t="str">
        <f t="shared" si="1361"/>
        <v>Card</v>
      </c>
      <c r="T10897" s="3">
        <v>0.03</v>
      </c>
      <c r="U10897" s="2">
        <v>2.6500000000000004</v>
      </c>
      <c r="V10897" s="2">
        <v>0.87</v>
      </c>
      <c r="W10897" s="54">
        <f>_xlfn.XLOOKUP(M10897,Market!A:A,Market!F:F,0)</f>
        <v>0.06</v>
      </c>
      <c r="X10897" s="55">
        <f t="shared" si="1362"/>
        <v>7.9500000000000001E-2</v>
      </c>
      <c r="Y10897" s="55">
        <f t="shared" si="1363"/>
        <v>1.7800000000000002</v>
      </c>
      <c r="Z10897" s="54">
        <f t="shared" si="1364"/>
        <v>0.67169811320754713</v>
      </c>
      <c r="AA10897" s="49" t="str">
        <f t="shared" ca="1" si="1365"/>
        <v>Y</v>
      </c>
      <c r="AB10897" s="49">
        <f t="shared" ca="1" si="1366"/>
        <v>6</v>
      </c>
      <c r="AC10897" s="49" t="str">
        <f t="shared" ca="1" si="1367"/>
        <v>Y</v>
      </c>
    </row>
    <row r="10898" spans="1:29" x14ac:dyDescent="0.25">
      <c r="A10898">
        <v>12617</v>
      </c>
      <c r="B10898" s="9">
        <v>43210</v>
      </c>
      <c r="C10898" s="50" t="str">
        <f t="shared" si="1360"/>
        <v>N</v>
      </c>
      <c r="D10898" s="52">
        <f>_xlfn.XLOOKUP(B10898,Cal_Date!B:B,Cal_Date!A:A,0)</f>
        <v>3</v>
      </c>
      <c r="E10898">
        <v>2018</v>
      </c>
      <c r="F10898" t="s">
        <v>125</v>
      </c>
      <c r="G10898" t="s">
        <v>129</v>
      </c>
      <c r="H10898" t="s">
        <v>14</v>
      </c>
      <c r="I10898" t="s">
        <v>9</v>
      </c>
      <c r="J10898" t="s">
        <v>10</v>
      </c>
      <c r="K10898" t="s">
        <v>43</v>
      </c>
      <c r="L10898">
        <v>1</v>
      </c>
      <c r="M10898">
        <v>1011</v>
      </c>
      <c r="O10898" t="s">
        <v>25</v>
      </c>
      <c r="R10898" t="s">
        <v>44</v>
      </c>
      <c r="S10898" s="49" t="str">
        <f t="shared" si="1361"/>
        <v>Card</v>
      </c>
      <c r="T10898" s="3">
        <v>0.03</v>
      </c>
      <c r="U10898" s="2">
        <v>5.3000000000000007</v>
      </c>
      <c r="V10898" s="2">
        <v>1.28</v>
      </c>
      <c r="W10898" s="54">
        <f>_xlfn.XLOOKUP(M10898,Market!A:A,Market!F:F,0)</f>
        <v>0.06</v>
      </c>
      <c r="X10898" s="55">
        <f t="shared" si="1362"/>
        <v>0.159</v>
      </c>
      <c r="Y10898" s="55">
        <f t="shared" si="1363"/>
        <v>4.0200000000000005</v>
      </c>
      <c r="Z10898" s="54">
        <f t="shared" si="1364"/>
        <v>0.75849056603773579</v>
      </c>
      <c r="AA10898" s="49" t="str">
        <f t="shared" ca="1" si="1365"/>
        <v>Y</v>
      </c>
      <c r="AB10898" s="49">
        <f t="shared" ca="1" si="1366"/>
        <v>6</v>
      </c>
      <c r="AC10898" s="49" t="str">
        <f t="shared" ca="1" si="1367"/>
        <v>Y</v>
      </c>
    </row>
    <row r="10899" spans="1:29" x14ac:dyDescent="0.25">
      <c r="A10899">
        <v>12618</v>
      </c>
      <c r="B10899" s="9">
        <v>43210</v>
      </c>
      <c r="C10899" s="50" t="str">
        <f t="shared" si="1360"/>
        <v>N</v>
      </c>
      <c r="D10899" s="52">
        <f>_xlfn.XLOOKUP(B10899,Cal_Date!B:B,Cal_Date!A:A,0)</f>
        <v>3</v>
      </c>
      <c r="E10899">
        <v>2018</v>
      </c>
      <c r="F10899" t="s">
        <v>125</v>
      </c>
      <c r="G10899" t="s">
        <v>129</v>
      </c>
      <c r="H10899" t="s">
        <v>48</v>
      </c>
      <c r="I10899" t="s">
        <v>18</v>
      </c>
      <c r="J10899" t="s">
        <v>10</v>
      </c>
      <c r="K10899" t="s">
        <v>43</v>
      </c>
      <c r="L10899">
        <v>2</v>
      </c>
      <c r="M10899">
        <v>1001</v>
      </c>
      <c r="O10899" t="s">
        <v>25</v>
      </c>
      <c r="R10899" t="s">
        <v>44</v>
      </c>
      <c r="S10899" s="49" t="str">
        <f t="shared" si="1361"/>
        <v>Card</v>
      </c>
      <c r="T10899" s="3">
        <v>0.03</v>
      </c>
      <c r="U10899" s="2">
        <v>14.84</v>
      </c>
      <c r="V10899" s="2">
        <v>2.92</v>
      </c>
      <c r="W10899" s="54">
        <f>_xlfn.XLOOKUP(M10899,Market!A:A,Market!F:F,0)</f>
        <v>0.06</v>
      </c>
      <c r="X10899" s="55">
        <f t="shared" si="1362"/>
        <v>0.44519999999999998</v>
      </c>
      <c r="Y10899" s="55">
        <f t="shared" si="1363"/>
        <v>11.92</v>
      </c>
      <c r="Z10899" s="54">
        <f t="shared" si="1364"/>
        <v>0.80323450134770891</v>
      </c>
      <c r="AA10899" s="49" t="str">
        <f t="shared" ca="1" si="1365"/>
        <v>Y</v>
      </c>
      <c r="AB10899" s="49">
        <f t="shared" ca="1" si="1366"/>
        <v>6</v>
      </c>
      <c r="AC10899" s="49" t="str">
        <f t="shared" ca="1" si="1367"/>
        <v>Y</v>
      </c>
    </row>
    <row r="10900" spans="1:29" x14ac:dyDescent="0.25">
      <c r="A10900">
        <v>12619</v>
      </c>
      <c r="B10900" s="9">
        <v>43210</v>
      </c>
      <c r="C10900" s="50" t="str">
        <f t="shared" si="1360"/>
        <v>N</v>
      </c>
      <c r="D10900" s="52">
        <f>_xlfn.XLOOKUP(B10900,Cal_Date!B:B,Cal_Date!A:A,0)</f>
        <v>3</v>
      </c>
      <c r="E10900">
        <v>2018</v>
      </c>
      <c r="F10900" t="s">
        <v>125</v>
      </c>
      <c r="G10900" t="s">
        <v>129</v>
      </c>
      <c r="H10900" t="s">
        <v>48</v>
      </c>
      <c r="I10900" t="s">
        <v>18</v>
      </c>
      <c r="J10900" t="s">
        <v>10</v>
      </c>
      <c r="K10900" t="s">
        <v>43</v>
      </c>
      <c r="L10900">
        <v>1</v>
      </c>
      <c r="M10900">
        <v>1003</v>
      </c>
      <c r="O10900" t="s">
        <v>25</v>
      </c>
      <c r="R10900" t="s">
        <v>47</v>
      </c>
      <c r="S10900" s="49" t="str">
        <f t="shared" si="1361"/>
        <v>Card</v>
      </c>
      <c r="T10900" s="3">
        <v>3.5000000000000003E-2</v>
      </c>
      <c r="U10900" s="2">
        <v>7.42</v>
      </c>
      <c r="V10900" s="2">
        <v>1.46</v>
      </c>
      <c r="W10900" s="54">
        <f>_xlfn.XLOOKUP(M10900,Market!A:A,Market!F:F,0)</f>
        <v>0.06</v>
      </c>
      <c r="X10900" s="55">
        <f t="shared" si="1362"/>
        <v>0.25970000000000004</v>
      </c>
      <c r="Y10900" s="55">
        <f t="shared" si="1363"/>
        <v>5.96</v>
      </c>
      <c r="Z10900" s="54">
        <f t="shared" si="1364"/>
        <v>0.80323450134770891</v>
      </c>
      <c r="AA10900" s="49" t="str">
        <f t="shared" ca="1" si="1365"/>
        <v>Y</v>
      </c>
      <c r="AB10900" s="49">
        <f t="shared" ca="1" si="1366"/>
        <v>6</v>
      </c>
      <c r="AC10900" s="49" t="str">
        <f t="shared" ca="1" si="1367"/>
        <v>Y</v>
      </c>
    </row>
    <row r="10901" spans="1:29" x14ac:dyDescent="0.25">
      <c r="A10901">
        <v>12620</v>
      </c>
      <c r="B10901" s="9">
        <v>43210</v>
      </c>
      <c r="C10901" s="50" t="str">
        <f t="shared" si="1360"/>
        <v>N</v>
      </c>
      <c r="D10901" s="52">
        <f>_xlfn.XLOOKUP(B10901,Cal_Date!B:B,Cal_Date!A:A,0)</f>
        <v>3</v>
      </c>
      <c r="E10901">
        <v>2018</v>
      </c>
      <c r="F10901" t="s">
        <v>125</v>
      </c>
      <c r="G10901" t="s">
        <v>129</v>
      </c>
      <c r="H10901" t="s">
        <v>48</v>
      </c>
      <c r="I10901" t="s">
        <v>18</v>
      </c>
      <c r="J10901" t="s">
        <v>10</v>
      </c>
      <c r="K10901" t="s">
        <v>43</v>
      </c>
      <c r="L10901">
        <v>1</v>
      </c>
      <c r="M10901">
        <v>1005</v>
      </c>
      <c r="O10901" t="s">
        <v>25</v>
      </c>
      <c r="R10901" t="s">
        <v>46</v>
      </c>
      <c r="S10901" s="49" t="str">
        <f t="shared" si="1361"/>
        <v>Card</v>
      </c>
      <c r="T10901" s="3">
        <v>0.04</v>
      </c>
      <c r="U10901" s="2">
        <v>7.6229999999999993</v>
      </c>
      <c r="V10901" s="2">
        <v>1.46</v>
      </c>
      <c r="W10901" s="54">
        <f>_xlfn.XLOOKUP(M10901,Market!A:A,Market!F:F,0)</f>
        <v>8.8999999999999996E-2</v>
      </c>
      <c r="X10901" s="55">
        <f t="shared" si="1362"/>
        <v>0.30491999999999997</v>
      </c>
      <c r="Y10901" s="55">
        <f t="shared" si="1363"/>
        <v>6.1629999999999994</v>
      </c>
      <c r="Z10901" s="54">
        <f t="shared" si="1364"/>
        <v>0.80847435392889933</v>
      </c>
      <c r="AA10901" s="49" t="str">
        <f t="shared" ca="1" si="1365"/>
        <v>Y</v>
      </c>
      <c r="AB10901" s="49">
        <f t="shared" ca="1" si="1366"/>
        <v>6</v>
      </c>
      <c r="AC10901" s="49" t="str">
        <f t="shared" ca="1" si="1367"/>
        <v>Y</v>
      </c>
    </row>
    <row r="10902" spans="1:29" x14ac:dyDescent="0.25">
      <c r="A10902">
        <v>12621</v>
      </c>
      <c r="B10902" s="9">
        <v>43210</v>
      </c>
      <c r="C10902" s="50" t="str">
        <f t="shared" si="1360"/>
        <v>N</v>
      </c>
      <c r="D10902" s="52">
        <f>_xlfn.XLOOKUP(B10902,Cal_Date!B:B,Cal_Date!A:A,0)</f>
        <v>3</v>
      </c>
      <c r="E10902">
        <v>2018</v>
      </c>
      <c r="F10902" t="s">
        <v>125</v>
      </c>
      <c r="G10902" t="s">
        <v>129</v>
      </c>
      <c r="H10902" t="s">
        <v>11</v>
      </c>
      <c r="I10902" t="s">
        <v>11</v>
      </c>
      <c r="J10902" t="s">
        <v>15</v>
      </c>
      <c r="K10902" t="s">
        <v>42</v>
      </c>
      <c r="L10902">
        <v>1</v>
      </c>
      <c r="M10902">
        <v>1005</v>
      </c>
      <c r="O10902" t="s">
        <v>25</v>
      </c>
      <c r="R10902" t="s">
        <v>46</v>
      </c>
      <c r="S10902" s="49" t="str">
        <f t="shared" si="1361"/>
        <v>Card</v>
      </c>
      <c r="T10902" s="3">
        <v>0.04</v>
      </c>
      <c r="U10902" s="2">
        <v>2.7225000000000001</v>
      </c>
      <c r="V10902" s="2">
        <v>0.87</v>
      </c>
      <c r="W10902" s="54">
        <f>_xlfn.XLOOKUP(M10902,Market!A:A,Market!F:F,0)</f>
        <v>8.8999999999999996E-2</v>
      </c>
      <c r="X10902" s="55">
        <f t="shared" si="1362"/>
        <v>0.10890000000000001</v>
      </c>
      <c r="Y10902" s="55">
        <f t="shared" si="1363"/>
        <v>1.8525</v>
      </c>
      <c r="Z10902" s="54">
        <f t="shared" si="1364"/>
        <v>0.68044077134986225</v>
      </c>
      <c r="AA10902" s="49" t="str">
        <f t="shared" ca="1" si="1365"/>
        <v>Y</v>
      </c>
      <c r="AB10902" s="49">
        <f t="shared" ca="1" si="1366"/>
        <v>6</v>
      </c>
      <c r="AC10902" s="49" t="str">
        <f t="shared" ca="1" si="1367"/>
        <v>Y</v>
      </c>
    </row>
    <row r="10903" spans="1:29" x14ac:dyDescent="0.25">
      <c r="A10903">
        <v>12622</v>
      </c>
      <c r="B10903" s="9">
        <v>43210</v>
      </c>
      <c r="C10903" s="50" t="str">
        <f t="shared" si="1360"/>
        <v>N</v>
      </c>
      <c r="D10903" s="52">
        <f>_xlfn.XLOOKUP(B10903,Cal_Date!B:B,Cal_Date!A:A,0)</f>
        <v>3</v>
      </c>
      <c r="E10903">
        <v>2018</v>
      </c>
      <c r="F10903" t="s">
        <v>125</v>
      </c>
      <c r="G10903" t="s">
        <v>129</v>
      </c>
      <c r="H10903" t="s">
        <v>11</v>
      </c>
      <c r="I10903" t="s">
        <v>11</v>
      </c>
      <c r="J10903" t="s">
        <v>15</v>
      </c>
      <c r="K10903" t="s">
        <v>42</v>
      </c>
      <c r="L10903">
        <v>1</v>
      </c>
      <c r="M10903">
        <v>1006</v>
      </c>
      <c r="O10903" t="s">
        <v>28</v>
      </c>
      <c r="R10903" t="s">
        <v>44</v>
      </c>
      <c r="S10903" s="49" t="str">
        <f t="shared" si="1361"/>
        <v>Card</v>
      </c>
      <c r="T10903" s="3">
        <v>0.03</v>
      </c>
      <c r="U10903" s="2">
        <v>2.7225000000000001</v>
      </c>
      <c r="V10903" s="2">
        <v>0.87</v>
      </c>
      <c r="W10903" s="54">
        <f>_xlfn.XLOOKUP(M10903,Market!A:A,Market!F:F,0)</f>
        <v>8.8999999999999996E-2</v>
      </c>
      <c r="X10903" s="55">
        <f t="shared" si="1362"/>
        <v>8.1674999999999998E-2</v>
      </c>
      <c r="Y10903" s="55">
        <f t="shared" si="1363"/>
        <v>1.8525</v>
      </c>
      <c r="Z10903" s="54">
        <f t="shared" si="1364"/>
        <v>0.68044077134986225</v>
      </c>
      <c r="AA10903" s="49" t="str">
        <f t="shared" ca="1" si="1365"/>
        <v>Y</v>
      </c>
      <c r="AB10903" s="49">
        <f t="shared" ca="1" si="1366"/>
        <v>6</v>
      </c>
      <c r="AC10903" s="49" t="str">
        <f t="shared" ca="1" si="1367"/>
        <v>Y</v>
      </c>
    </row>
    <row r="10904" spans="1:29" x14ac:dyDescent="0.25">
      <c r="A10904">
        <v>12623</v>
      </c>
      <c r="B10904" s="9">
        <v>43210</v>
      </c>
      <c r="C10904" s="50" t="str">
        <f t="shared" si="1360"/>
        <v>N</v>
      </c>
      <c r="D10904" s="52">
        <f>_xlfn.XLOOKUP(B10904,Cal_Date!B:B,Cal_Date!A:A,0)</f>
        <v>3</v>
      </c>
      <c r="E10904">
        <v>2018</v>
      </c>
      <c r="F10904" t="s">
        <v>125</v>
      </c>
      <c r="G10904" t="s">
        <v>129</v>
      </c>
      <c r="H10904" t="s">
        <v>11</v>
      </c>
      <c r="I10904" t="s">
        <v>11</v>
      </c>
      <c r="J10904" t="s">
        <v>15</v>
      </c>
      <c r="K10904" t="s">
        <v>42</v>
      </c>
      <c r="L10904">
        <v>1</v>
      </c>
      <c r="M10904">
        <v>1002</v>
      </c>
      <c r="O10904" t="s">
        <v>28</v>
      </c>
      <c r="R10904" t="s">
        <v>44</v>
      </c>
      <c r="S10904" s="49" t="str">
        <f t="shared" si="1361"/>
        <v>Card</v>
      </c>
      <c r="T10904" s="3">
        <v>0.03</v>
      </c>
      <c r="U10904" s="2">
        <v>2.6500000000000004</v>
      </c>
      <c r="V10904" s="2">
        <v>0.87</v>
      </c>
      <c r="W10904" s="54">
        <f>_xlfn.XLOOKUP(M10904,Market!A:A,Market!F:F,0)</f>
        <v>0.06</v>
      </c>
      <c r="X10904" s="55">
        <f t="shared" si="1362"/>
        <v>7.9500000000000001E-2</v>
      </c>
      <c r="Y10904" s="55">
        <f t="shared" si="1363"/>
        <v>1.7800000000000002</v>
      </c>
      <c r="Z10904" s="54">
        <f t="shared" si="1364"/>
        <v>0.67169811320754713</v>
      </c>
      <c r="AA10904" s="49" t="str">
        <f t="shared" ca="1" si="1365"/>
        <v>Y</v>
      </c>
      <c r="AB10904" s="49">
        <f t="shared" ca="1" si="1366"/>
        <v>6</v>
      </c>
      <c r="AC10904" s="49" t="str">
        <f t="shared" ca="1" si="1367"/>
        <v>Y</v>
      </c>
    </row>
    <row r="10905" spans="1:29" x14ac:dyDescent="0.25">
      <c r="A10905">
        <v>12624</v>
      </c>
      <c r="B10905" s="9">
        <v>43210</v>
      </c>
      <c r="C10905" s="50" t="str">
        <f t="shared" si="1360"/>
        <v>N</v>
      </c>
      <c r="D10905" s="52">
        <f>_xlfn.XLOOKUP(B10905,Cal_Date!B:B,Cal_Date!A:A,0)</f>
        <v>3</v>
      </c>
      <c r="E10905">
        <v>2018</v>
      </c>
      <c r="F10905" t="s">
        <v>125</v>
      </c>
      <c r="G10905" t="s">
        <v>129</v>
      </c>
      <c r="H10905" t="s">
        <v>11</v>
      </c>
      <c r="I10905" t="s">
        <v>11</v>
      </c>
      <c r="J10905" t="s">
        <v>15</v>
      </c>
      <c r="K10905" t="s">
        <v>42</v>
      </c>
      <c r="L10905">
        <v>2</v>
      </c>
      <c r="M10905">
        <v>1001</v>
      </c>
      <c r="O10905" t="s">
        <v>25</v>
      </c>
      <c r="R10905" t="s">
        <v>46</v>
      </c>
      <c r="S10905" s="49" t="str">
        <f t="shared" si="1361"/>
        <v>Card</v>
      </c>
      <c r="T10905" s="3">
        <v>0.04</v>
      </c>
      <c r="U10905" s="2">
        <v>5.3000000000000007</v>
      </c>
      <c r="V10905" s="2">
        <v>1.74</v>
      </c>
      <c r="W10905" s="54">
        <f>_xlfn.XLOOKUP(M10905,Market!A:A,Market!F:F,0)</f>
        <v>0.06</v>
      </c>
      <c r="X10905" s="55">
        <f t="shared" si="1362"/>
        <v>0.21200000000000002</v>
      </c>
      <c r="Y10905" s="55">
        <f t="shared" si="1363"/>
        <v>3.5600000000000005</v>
      </c>
      <c r="Z10905" s="54">
        <f t="shared" si="1364"/>
        <v>0.67169811320754713</v>
      </c>
      <c r="AA10905" s="49" t="str">
        <f t="shared" ca="1" si="1365"/>
        <v>Y</v>
      </c>
      <c r="AB10905" s="49">
        <f t="shared" ca="1" si="1366"/>
        <v>6</v>
      </c>
      <c r="AC10905" s="49" t="str">
        <f t="shared" ca="1" si="1367"/>
        <v>Y</v>
      </c>
    </row>
    <row r="10906" spans="1:29" x14ac:dyDescent="0.25">
      <c r="A10906">
        <v>12625</v>
      </c>
      <c r="B10906" s="9">
        <v>43210</v>
      </c>
      <c r="C10906" s="50" t="str">
        <f t="shared" si="1360"/>
        <v>N</v>
      </c>
      <c r="D10906" s="52">
        <f>_xlfn.XLOOKUP(B10906,Cal_Date!B:B,Cal_Date!A:A,0)</f>
        <v>3</v>
      </c>
      <c r="E10906">
        <v>2018</v>
      </c>
      <c r="F10906" t="s">
        <v>125</v>
      </c>
      <c r="G10906" t="s">
        <v>129</v>
      </c>
      <c r="H10906" t="s">
        <v>48</v>
      </c>
      <c r="I10906" t="s">
        <v>18</v>
      </c>
      <c r="J10906" t="s">
        <v>10</v>
      </c>
      <c r="K10906" t="s">
        <v>43</v>
      </c>
      <c r="L10906">
        <v>2</v>
      </c>
      <c r="M10906">
        <v>1003</v>
      </c>
      <c r="O10906" t="s">
        <v>25</v>
      </c>
      <c r="R10906" t="s">
        <v>46</v>
      </c>
      <c r="S10906" s="49" t="str">
        <f t="shared" si="1361"/>
        <v>Card</v>
      </c>
      <c r="T10906" s="3">
        <v>0.04</v>
      </c>
      <c r="U10906" s="2">
        <v>14.84</v>
      </c>
      <c r="V10906" s="2">
        <v>2.92</v>
      </c>
      <c r="W10906" s="54">
        <f>_xlfn.XLOOKUP(M10906,Market!A:A,Market!F:F,0)</f>
        <v>0.06</v>
      </c>
      <c r="X10906" s="55">
        <f t="shared" si="1362"/>
        <v>0.59360000000000002</v>
      </c>
      <c r="Y10906" s="55">
        <f t="shared" si="1363"/>
        <v>11.92</v>
      </c>
      <c r="Z10906" s="54">
        <f t="shared" si="1364"/>
        <v>0.80323450134770891</v>
      </c>
      <c r="AA10906" s="49" t="str">
        <f t="shared" ca="1" si="1365"/>
        <v>Y</v>
      </c>
      <c r="AB10906" s="49">
        <f t="shared" ca="1" si="1366"/>
        <v>6</v>
      </c>
      <c r="AC10906" s="49" t="str">
        <f t="shared" ca="1" si="1367"/>
        <v>Y</v>
      </c>
    </row>
    <row r="10907" spans="1:29" x14ac:dyDescent="0.25">
      <c r="A10907">
        <v>12626</v>
      </c>
      <c r="B10907" s="9">
        <v>43210</v>
      </c>
      <c r="C10907" s="50" t="str">
        <f t="shared" si="1360"/>
        <v>N</v>
      </c>
      <c r="D10907" s="52">
        <f>_xlfn.XLOOKUP(B10907,Cal_Date!B:B,Cal_Date!A:A,0)</f>
        <v>3</v>
      </c>
      <c r="E10907">
        <v>2018</v>
      </c>
      <c r="F10907" t="s">
        <v>125</v>
      </c>
      <c r="G10907" t="s">
        <v>129</v>
      </c>
      <c r="H10907" t="s">
        <v>11</v>
      </c>
      <c r="I10907" t="s">
        <v>11</v>
      </c>
      <c r="J10907" t="s">
        <v>15</v>
      </c>
      <c r="K10907" t="s">
        <v>42</v>
      </c>
      <c r="L10907">
        <v>1</v>
      </c>
      <c r="M10907">
        <v>1004</v>
      </c>
      <c r="O10907" t="s">
        <v>28</v>
      </c>
      <c r="R10907" t="s">
        <v>44</v>
      </c>
      <c r="S10907" s="49" t="str">
        <f t="shared" si="1361"/>
        <v>Card</v>
      </c>
      <c r="T10907" s="3">
        <v>0.03</v>
      </c>
      <c r="U10907" s="2">
        <v>2.6500000000000004</v>
      </c>
      <c r="V10907" s="2">
        <v>0.87</v>
      </c>
      <c r="W10907" s="54">
        <f>_xlfn.XLOOKUP(M10907,Market!A:A,Market!F:F,0)</f>
        <v>0.06</v>
      </c>
      <c r="X10907" s="55">
        <f t="shared" si="1362"/>
        <v>7.9500000000000001E-2</v>
      </c>
      <c r="Y10907" s="55">
        <f t="shared" si="1363"/>
        <v>1.7800000000000002</v>
      </c>
      <c r="Z10907" s="54">
        <f t="shared" si="1364"/>
        <v>0.67169811320754713</v>
      </c>
      <c r="AA10907" s="49" t="str">
        <f t="shared" ca="1" si="1365"/>
        <v>Y</v>
      </c>
      <c r="AB10907" s="49">
        <f t="shared" ca="1" si="1366"/>
        <v>6</v>
      </c>
      <c r="AC10907" s="49" t="str">
        <f t="shared" ca="1" si="1367"/>
        <v>Y</v>
      </c>
    </row>
    <row r="10908" spans="1:29" x14ac:dyDescent="0.25">
      <c r="A10908">
        <v>12627</v>
      </c>
      <c r="B10908" s="9">
        <v>43210</v>
      </c>
      <c r="C10908" s="50" t="str">
        <f t="shared" si="1360"/>
        <v>N</v>
      </c>
      <c r="D10908" s="52">
        <f>_xlfn.XLOOKUP(B10908,Cal_Date!B:B,Cal_Date!A:A,0)</f>
        <v>3</v>
      </c>
      <c r="E10908">
        <v>2018</v>
      </c>
      <c r="F10908" t="s">
        <v>125</v>
      </c>
      <c r="G10908" t="s">
        <v>129</v>
      </c>
      <c r="H10908" t="s">
        <v>11</v>
      </c>
      <c r="I10908" t="s">
        <v>11</v>
      </c>
      <c r="J10908" t="s">
        <v>15</v>
      </c>
      <c r="K10908" t="s">
        <v>42</v>
      </c>
      <c r="L10908">
        <v>1</v>
      </c>
      <c r="M10908">
        <v>1003</v>
      </c>
      <c r="O10908" t="s">
        <v>25</v>
      </c>
      <c r="R10908" t="s">
        <v>46</v>
      </c>
      <c r="S10908" s="49" t="str">
        <f t="shared" si="1361"/>
        <v>Card</v>
      </c>
      <c r="T10908" s="3">
        <v>0.04</v>
      </c>
      <c r="U10908" s="2">
        <v>2.6500000000000004</v>
      </c>
      <c r="V10908" s="2">
        <v>0.87</v>
      </c>
      <c r="W10908" s="54">
        <f>_xlfn.XLOOKUP(M10908,Market!A:A,Market!F:F,0)</f>
        <v>0.06</v>
      </c>
      <c r="X10908" s="55">
        <f t="shared" si="1362"/>
        <v>0.10600000000000001</v>
      </c>
      <c r="Y10908" s="55">
        <f t="shared" si="1363"/>
        <v>1.7800000000000002</v>
      </c>
      <c r="Z10908" s="54">
        <f t="shared" si="1364"/>
        <v>0.67169811320754713</v>
      </c>
      <c r="AA10908" s="49" t="str">
        <f t="shared" ca="1" si="1365"/>
        <v>Y</v>
      </c>
      <c r="AB10908" s="49">
        <f t="shared" ca="1" si="1366"/>
        <v>6</v>
      </c>
      <c r="AC10908" s="49" t="str">
        <f t="shared" ca="1" si="1367"/>
        <v>Y</v>
      </c>
    </row>
    <row r="10909" spans="1:29" x14ac:dyDescent="0.25">
      <c r="A10909">
        <v>12628</v>
      </c>
      <c r="B10909" s="9">
        <v>43210</v>
      </c>
      <c r="C10909" s="50" t="str">
        <f t="shared" si="1360"/>
        <v>N</v>
      </c>
      <c r="D10909" s="52">
        <f>_xlfn.XLOOKUP(B10909,Cal_Date!B:B,Cal_Date!A:A,0)</f>
        <v>3</v>
      </c>
      <c r="E10909">
        <v>2018</v>
      </c>
      <c r="F10909" t="s">
        <v>125</v>
      </c>
      <c r="G10909" t="s">
        <v>129</v>
      </c>
      <c r="H10909" t="s">
        <v>14</v>
      </c>
      <c r="I10909" t="s">
        <v>9</v>
      </c>
      <c r="J10909" t="s">
        <v>10</v>
      </c>
      <c r="K10909" t="s">
        <v>43</v>
      </c>
      <c r="L10909">
        <v>1</v>
      </c>
      <c r="M10909">
        <v>1005</v>
      </c>
      <c r="O10909" t="s">
        <v>25</v>
      </c>
      <c r="R10909" t="s">
        <v>46</v>
      </c>
      <c r="S10909" s="49" t="str">
        <f t="shared" si="1361"/>
        <v>Card</v>
      </c>
      <c r="T10909" s="3">
        <v>0.04</v>
      </c>
      <c r="U10909" s="2">
        <v>5.4450000000000003</v>
      </c>
      <c r="V10909" s="2">
        <v>1.28</v>
      </c>
      <c r="W10909" s="54">
        <f>_xlfn.XLOOKUP(M10909,Market!A:A,Market!F:F,0)</f>
        <v>8.8999999999999996E-2</v>
      </c>
      <c r="X10909" s="55">
        <f t="shared" si="1362"/>
        <v>0.21780000000000002</v>
      </c>
      <c r="Y10909" s="55">
        <f t="shared" si="1363"/>
        <v>4.165</v>
      </c>
      <c r="Z10909" s="54">
        <f t="shared" si="1364"/>
        <v>0.76492194674012848</v>
      </c>
      <c r="AA10909" s="49" t="str">
        <f t="shared" ca="1" si="1365"/>
        <v>Y</v>
      </c>
      <c r="AB10909" s="49">
        <f t="shared" ca="1" si="1366"/>
        <v>6</v>
      </c>
      <c r="AC10909" s="49" t="str">
        <f t="shared" ca="1" si="1367"/>
        <v>Y</v>
      </c>
    </row>
    <row r="10910" spans="1:29" x14ac:dyDescent="0.25">
      <c r="A10910">
        <v>12629</v>
      </c>
      <c r="B10910" s="9">
        <v>43210</v>
      </c>
      <c r="C10910" s="50" t="str">
        <f t="shared" si="1360"/>
        <v>N</v>
      </c>
      <c r="D10910" s="52">
        <f>_xlfn.XLOOKUP(B10910,Cal_Date!B:B,Cal_Date!A:A,0)</f>
        <v>3</v>
      </c>
      <c r="E10910">
        <v>2018</v>
      </c>
      <c r="F10910" t="s">
        <v>125</v>
      </c>
      <c r="G10910" t="s">
        <v>129</v>
      </c>
      <c r="H10910" t="s">
        <v>11</v>
      </c>
      <c r="I10910" t="s">
        <v>11</v>
      </c>
      <c r="J10910" t="s">
        <v>15</v>
      </c>
      <c r="K10910" t="s">
        <v>42</v>
      </c>
      <c r="L10910">
        <v>2</v>
      </c>
      <c r="M10910">
        <v>1007</v>
      </c>
      <c r="O10910" t="s">
        <v>28</v>
      </c>
      <c r="R10910" t="s">
        <v>44</v>
      </c>
      <c r="S10910" s="49" t="str">
        <f t="shared" si="1361"/>
        <v>Card</v>
      </c>
      <c r="T10910" s="3">
        <v>0.03</v>
      </c>
      <c r="U10910" s="2">
        <v>5.4450000000000003</v>
      </c>
      <c r="V10910" s="2">
        <v>1.74</v>
      </c>
      <c r="W10910" s="54">
        <f>_xlfn.XLOOKUP(M10910,Market!A:A,Market!F:F,0)</f>
        <v>8.8999999999999996E-2</v>
      </c>
      <c r="X10910" s="55">
        <f t="shared" si="1362"/>
        <v>0.16335</v>
      </c>
      <c r="Y10910" s="55">
        <f t="shared" si="1363"/>
        <v>3.7050000000000001</v>
      </c>
      <c r="Z10910" s="54">
        <f t="shared" si="1364"/>
        <v>0.68044077134986225</v>
      </c>
      <c r="AA10910" s="49" t="str">
        <f t="shared" ca="1" si="1365"/>
        <v>Y</v>
      </c>
      <c r="AB10910" s="49">
        <f t="shared" ca="1" si="1366"/>
        <v>6</v>
      </c>
      <c r="AC10910" s="49" t="str">
        <f t="shared" ca="1" si="1367"/>
        <v>Y</v>
      </c>
    </row>
    <row r="10911" spans="1:29" x14ac:dyDescent="0.25">
      <c r="A10911">
        <v>12630</v>
      </c>
      <c r="B10911" s="9">
        <v>43210</v>
      </c>
      <c r="C10911" s="50" t="str">
        <f t="shared" si="1360"/>
        <v>N</v>
      </c>
      <c r="D10911" s="52">
        <f>_xlfn.XLOOKUP(B10911,Cal_Date!B:B,Cal_Date!A:A,0)</f>
        <v>3</v>
      </c>
      <c r="E10911">
        <v>2018</v>
      </c>
      <c r="F10911" t="s">
        <v>125</v>
      </c>
      <c r="G10911" t="s">
        <v>129</v>
      </c>
      <c r="H10911" t="s">
        <v>48</v>
      </c>
      <c r="I10911" t="s">
        <v>18</v>
      </c>
      <c r="J10911" t="s">
        <v>10</v>
      </c>
      <c r="K10911" t="s">
        <v>43</v>
      </c>
      <c r="L10911">
        <v>1</v>
      </c>
      <c r="M10911">
        <v>1009</v>
      </c>
      <c r="O10911" t="s">
        <v>28</v>
      </c>
      <c r="R10911" t="s">
        <v>46</v>
      </c>
      <c r="S10911" s="49" t="str">
        <f t="shared" si="1361"/>
        <v>Card</v>
      </c>
      <c r="T10911" s="3">
        <v>0.04</v>
      </c>
      <c r="U10911" s="2">
        <v>7.6229999999999993</v>
      </c>
      <c r="V10911" s="2">
        <v>1.46</v>
      </c>
      <c r="W10911" s="54">
        <f>_xlfn.XLOOKUP(M10911,Market!A:A,Market!F:F,0)</f>
        <v>8.8999999999999996E-2</v>
      </c>
      <c r="X10911" s="55">
        <f t="shared" si="1362"/>
        <v>0.30491999999999997</v>
      </c>
      <c r="Y10911" s="55">
        <f t="shared" si="1363"/>
        <v>6.1629999999999994</v>
      </c>
      <c r="Z10911" s="54">
        <f t="shared" si="1364"/>
        <v>0.80847435392889933</v>
      </c>
      <c r="AA10911" s="49" t="str">
        <f t="shared" ca="1" si="1365"/>
        <v>Y</v>
      </c>
      <c r="AB10911" s="49">
        <f t="shared" ca="1" si="1366"/>
        <v>6</v>
      </c>
      <c r="AC10911" s="49" t="str">
        <f t="shared" ca="1" si="1367"/>
        <v>Y</v>
      </c>
    </row>
    <row r="10912" spans="1:29" x14ac:dyDescent="0.25">
      <c r="A10912">
        <v>12631</v>
      </c>
      <c r="B10912" s="9">
        <v>43210</v>
      </c>
      <c r="C10912" s="50" t="str">
        <f t="shared" si="1360"/>
        <v>N</v>
      </c>
      <c r="D10912" s="52">
        <f>_xlfn.XLOOKUP(B10912,Cal_Date!B:B,Cal_Date!A:A,0)</f>
        <v>3</v>
      </c>
      <c r="E10912">
        <v>2018</v>
      </c>
      <c r="F10912" t="s">
        <v>125</v>
      </c>
      <c r="G10912" t="s">
        <v>129</v>
      </c>
      <c r="H10912" t="s">
        <v>48</v>
      </c>
      <c r="I10912" t="s">
        <v>18</v>
      </c>
      <c r="J10912" t="s">
        <v>10</v>
      </c>
      <c r="K10912" t="s">
        <v>43</v>
      </c>
      <c r="L10912">
        <v>2</v>
      </c>
      <c r="M10912">
        <v>1001</v>
      </c>
      <c r="O10912" t="s">
        <v>25</v>
      </c>
      <c r="R10912" t="s">
        <v>46</v>
      </c>
      <c r="S10912" s="49" t="str">
        <f t="shared" si="1361"/>
        <v>Card</v>
      </c>
      <c r="T10912" s="3">
        <v>0.04</v>
      </c>
      <c r="U10912" s="2">
        <v>14.84</v>
      </c>
      <c r="V10912" s="2">
        <v>2.92</v>
      </c>
      <c r="W10912" s="54">
        <f>_xlfn.XLOOKUP(M10912,Market!A:A,Market!F:F,0)</f>
        <v>0.06</v>
      </c>
      <c r="X10912" s="55">
        <f t="shared" si="1362"/>
        <v>0.59360000000000002</v>
      </c>
      <c r="Y10912" s="55">
        <f t="shared" si="1363"/>
        <v>11.92</v>
      </c>
      <c r="Z10912" s="54">
        <f t="shared" si="1364"/>
        <v>0.80323450134770891</v>
      </c>
      <c r="AA10912" s="49" t="str">
        <f t="shared" ca="1" si="1365"/>
        <v>Y</v>
      </c>
      <c r="AB10912" s="49">
        <f t="shared" ca="1" si="1366"/>
        <v>6</v>
      </c>
      <c r="AC10912" s="49" t="str">
        <f t="shared" ca="1" si="1367"/>
        <v>Y</v>
      </c>
    </row>
    <row r="10913" spans="1:29" x14ac:dyDescent="0.25">
      <c r="A10913">
        <v>12632</v>
      </c>
      <c r="B10913" s="9">
        <v>43210</v>
      </c>
      <c r="C10913" s="50" t="str">
        <f t="shared" si="1360"/>
        <v>N</v>
      </c>
      <c r="D10913" s="52">
        <f>_xlfn.XLOOKUP(B10913,Cal_Date!B:B,Cal_Date!A:A,0)</f>
        <v>3</v>
      </c>
      <c r="E10913">
        <v>2018</v>
      </c>
      <c r="F10913" t="s">
        <v>125</v>
      </c>
      <c r="G10913" t="s">
        <v>129</v>
      </c>
      <c r="H10913" t="s">
        <v>14</v>
      </c>
      <c r="I10913" t="s">
        <v>9</v>
      </c>
      <c r="J10913" t="s">
        <v>10</v>
      </c>
      <c r="K10913" t="s">
        <v>43</v>
      </c>
      <c r="L10913">
        <v>1</v>
      </c>
      <c r="M10913">
        <v>1010</v>
      </c>
      <c r="O10913" t="s">
        <v>25</v>
      </c>
      <c r="R10913" t="s">
        <v>44</v>
      </c>
      <c r="S10913" s="49" t="str">
        <f t="shared" si="1361"/>
        <v>Card</v>
      </c>
      <c r="T10913" s="3">
        <v>0.03</v>
      </c>
      <c r="U10913" s="2">
        <v>5.4</v>
      </c>
      <c r="V10913" s="2">
        <v>1.28</v>
      </c>
      <c r="W10913" s="54">
        <f>_xlfn.XLOOKUP(M10913,Market!A:A,Market!F:F,0)</f>
        <v>0.08</v>
      </c>
      <c r="X10913" s="55">
        <f t="shared" si="1362"/>
        <v>0.16200000000000001</v>
      </c>
      <c r="Y10913" s="55">
        <f t="shared" si="1363"/>
        <v>4.12</v>
      </c>
      <c r="Z10913" s="54">
        <f t="shared" si="1364"/>
        <v>0.76296296296296295</v>
      </c>
      <c r="AA10913" s="49" t="str">
        <f t="shared" ca="1" si="1365"/>
        <v>Y</v>
      </c>
      <c r="AB10913" s="49">
        <f t="shared" ca="1" si="1366"/>
        <v>6</v>
      </c>
      <c r="AC10913" s="49" t="str">
        <f t="shared" ca="1" si="1367"/>
        <v>Y</v>
      </c>
    </row>
    <row r="10914" spans="1:29" x14ac:dyDescent="0.25">
      <c r="A10914">
        <v>12633</v>
      </c>
      <c r="B10914" s="9">
        <v>43210</v>
      </c>
      <c r="C10914" s="50" t="str">
        <f t="shared" si="1360"/>
        <v>N</v>
      </c>
      <c r="D10914" s="52">
        <f>_xlfn.XLOOKUP(B10914,Cal_Date!B:B,Cal_Date!A:A,0)</f>
        <v>3</v>
      </c>
      <c r="E10914">
        <v>2018</v>
      </c>
      <c r="F10914" t="s">
        <v>125</v>
      </c>
      <c r="G10914" t="s">
        <v>129</v>
      </c>
      <c r="H10914" t="s">
        <v>11</v>
      </c>
      <c r="I10914" t="s">
        <v>11</v>
      </c>
      <c r="J10914" t="s">
        <v>15</v>
      </c>
      <c r="K10914" t="s">
        <v>42</v>
      </c>
      <c r="L10914">
        <v>2</v>
      </c>
      <c r="M10914">
        <v>1010</v>
      </c>
      <c r="O10914" t="s">
        <v>25</v>
      </c>
      <c r="R10914" t="s">
        <v>46</v>
      </c>
      <c r="S10914" s="49" t="str">
        <f t="shared" si="1361"/>
        <v>Card</v>
      </c>
      <c r="T10914" s="3">
        <v>0.04</v>
      </c>
      <c r="U10914" s="2">
        <v>5.4</v>
      </c>
      <c r="V10914" s="2">
        <v>1.74</v>
      </c>
      <c r="W10914" s="54">
        <f>_xlfn.XLOOKUP(M10914,Market!A:A,Market!F:F,0)</f>
        <v>0.08</v>
      </c>
      <c r="X10914" s="55">
        <f t="shared" si="1362"/>
        <v>0.21600000000000003</v>
      </c>
      <c r="Y10914" s="55">
        <f t="shared" si="1363"/>
        <v>3.66</v>
      </c>
      <c r="Z10914" s="54">
        <f t="shared" si="1364"/>
        <v>0.67777777777777781</v>
      </c>
      <c r="AA10914" s="49" t="str">
        <f t="shared" ca="1" si="1365"/>
        <v>Y</v>
      </c>
      <c r="AB10914" s="49">
        <f t="shared" ca="1" si="1366"/>
        <v>6</v>
      </c>
      <c r="AC10914" s="49" t="str">
        <f t="shared" ca="1" si="1367"/>
        <v>Y</v>
      </c>
    </row>
  </sheetData>
  <autoFilter ref="A1:Z10914" xr:uid="{3400CABF-8AD1-4F75-A854-3BB068769385}"/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2188-849A-4E32-8687-C56D3B6F3821}">
  <dimension ref="A4:E64"/>
  <sheetViews>
    <sheetView zoomScale="150" zoomScaleNormal="150" workbookViewId="0">
      <pane ySplit="4" topLeftCell="A53" activePane="bottomLeft" state="frozen"/>
      <selection pane="bottomLeft" activeCell="A4" sqref="A4:A64"/>
    </sheetView>
  </sheetViews>
  <sheetFormatPr defaultRowHeight="13.8" x14ac:dyDescent="0.25"/>
  <cols>
    <col min="1" max="1" width="6.19921875" bestFit="1" customWidth="1"/>
    <col min="2" max="2" width="9.19921875" style="8" bestFit="1" customWidth="1"/>
    <col min="3" max="3" width="12.796875" bestFit="1" customWidth="1"/>
    <col min="4" max="4" width="10.3984375" bestFit="1" customWidth="1"/>
    <col min="5" max="5" width="9.19921875" bestFit="1" customWidth="1"/>
  </cols>
  <sheetData>
    <row r="4" spans="1:5" x14ac:dyDescent="0.25">
      <c r="A4" s="4" t="s">
        <v>71</v>
      </c>
      <c r="B4" s="10" t="s">
        <v>70</v>
      </c>
      <c r="C4" s="4" t="s">
        <v>50</v>
      </c>
      <c r="D4" t="s">
        <v>120</v>
      </c>
      <c r="E4" t="s">
        <v>128</v>
      </c>
    </row>
    <row r="5" spans="1:5" x14ac:dyDescent="0.25">
      <c r="A5">
        <v>1</v>
      </c>
      <c r="B5" s="9">
        <v>43556</v>
      </c>
      <c r="C5" s="5">
        <v>2019</v>
      </c>
      <c r="D5" t="s">
        <v>121</v>
      </c>
      <c r="E5" t="s">
        <v>129</v>
      </c>
    </row>
    <row r="6" spans="1:5" x14ac:dyDescent="0.25">
      <c r="A6">
        <v>1</v>
      </c>
      <c r="B6" s="9">
        <v>43557</v>
      </c>
      <c r="C6" s="5">
        <v>2019</v>
      </c>
      <c r="D6" t="s">
        <v>122</v>
      </c>
      <c r="E6" t="s">
        <v>129</v>
      </c>
    </row>
    <row r="7" spans="1:5" x14ac:dyDescent="0.25">
      <c r="A7">
        <v>1</v>
      </c>
      <c r="B7" s="9">
        <v>43558</v>
      </c>
      <c r="C7" s="5">
        <v>2019</v>
      </c>
      <c r="D7" t="s">
        <v>123</v>
      </c>
      <c r="E7" t="s">
        <v>129</v>
      </c>
    </row>
    <row r="8" spans="1:5" x14ac:dyDescent="0.25">
      <c r="A8">
        <v>1</v>
      </c>
      <c r="B8" s="9">
        <v>43559</v>
      </c>
      <c r="C8" s="5">
        <v>2019</v>
      </c>
      <c r="D8" t="s">
        <v>124</v>
      </c>
      <c r="E8" t="s">
        <v>129</v>
      </c>
    </row>
    <row r="9" spans="1:5" x14ac:dyDescent="0.25">
      <c r="A9">
        <v>1</v>
      </c>
      <c r="B9" s="9">
        <v>43560</v>
      </c>
      <c r="C9" s="5">
        <v>2019</v>
      </c>
      <c r="D9" t="s">
        <v>125</v>
      </c>
      <c r="E9" t="s">
        <v>129</v>
      </c>
    </row>
    <row r="10" spans="1:5" x14ac:dyDescent="0.25">
      <c r="A10">
        <v>1</v>
      </c>
      <c r="B10" s="9">
        <v>43561</v>
      </c>
      <c r="C10" s="5">
        <v>2019</v>
      </c>
      <c r="D10" t="s">
        <v>126</v>
      </c>
      <c r="E10" t="s">
        <v>130</v>
      </c>
    </row>
    <row r="11" spans="1:5" x14ac:dyDescent="0.25">
      <c r="A11">
        <v>2</v>
      </c>
      <c r="B11" s="9">
        <v>43562</v>
      </c>
      <c r="C11" s="5">
        <v>2019</v>
      </c>
      <c r="D11" t="s">
        <v>127</v>
      </c>
      <c r="E11" t="s">
        <v>130</v>
      </c>
    </row>
    <row r="12" spans="1:5" x14ac:dyDescent="0.25">
      <c r="A12">
        <v>2</v>
      </c>
      <c r="B12" s="9">
        <v>43563</v>
      </c>
      <c r="C12" s="5">
        <v>2019</v>
      </c>
      <c r="D12" t="s">
        <v>121</v>
      </c>
      <c r="E12" t="s">
        <v>129</v>
      </c>
    </row>
    <row r="13" spans="1:5" x14ac:dyDescent="0.25">
      <c r="A13">
        <v>2</v>
      </c>
      <c r="B13" s="9">
        <v>43564</v>
      </c>
      <c r="C13" s="5">
        <v>2019</v>
      </c>
      <c r="D13" t="s">
        <v>122</v>
      </c>
      <c r="E13" t="s">
        <v>129</v>
      </c>
    </row>
    <row r="14" spans="1:5" x14ac:dyDescent="0.25">
      <c r="A14">
        <v>2</v>
      </c>
      <c r="B14" s="9">
        <v>43565</v>
      </c>
      <c r="C14" s="5">
        <v>2019</v>
      </c>
      <c r="D14" t="s">
        <v>123</v>
      </c>
      <c r="E14" t="s">
        <v>129</v>
      </c>
    </row>
    <row r="15" spans="1:5" x14ac:dyDescent="0.25">
      <c r="A15">
        <v>2</v>
      </c>
      <c r="B15" s="9">
        <v>43566</v>
      </c>
      <c r="C15" s="5">
        <v>2019</v>
      </c>
      <c r="D15" t="s">
        <v>124</v>
      </c>
      <c r="E15" t="s">
        <v>129</v>
      </c>
    </row>
    <row r="16" spans="1:5" x14ac:dyDescent="0.25">
      <c r="A16">
        <v>2</v>
      </c>
      <c r="B16" s="9">
        <v>43567</v>
      </c>
      <c r="C16" s="5">
        <v>2019</v>
      </c>
      <c r="D16" t="s">
        <v>125</v>
      </c>
      <c r="E16" t="s">
        <v>129</v>
      </c>
    </row>
    <row r="17" spans="1:5" x14ac:dyDescent="0.25">
      <c r="A17">
        <v>2</v>
      </c>
      <c r="B17" s="9">
        <v>43568</v>
      </c>
      <c r="C17" s="5">
        <v>2019</v>
      </c>
      <c r="D17" t="s">
        <v>126</v>
      </c>
      <c r="E17" t="s">
        <v>130</v>
      </c>
    </row>
    <row r="18" spans="1:5" x14ac:dyDescent="0.25">
      <c r="A18">
        <v>3</v>
      </c>
      <c r="B18" s="9">
        <v>43569</v>
      </c>
      <c r="C18" s="5">
        <v>2019</v>
      </c>
      <c r="D18" t="s">
        <v>127</v>
      </c>
      <c r="E18" t="s">
        <v>130</v>
      </c>
    </row>
    <row r="19" spans="1:5" x14ac:dyDescent="0.25">
      <c r="A19">
        <v>3</v>
      </c>
      <c r="B19" s="9">
        <v>43570</v>
      </c>
      <c r="C19" s="5">
        <v>2019</v>
      </c>
      <c r="D19" t="s">
        <v>121</v>
      </c>
      <c r="E19" t="s">
        <v>129</v>
      </c>
    </row>
    <row r="20" spans="1:5" x14ac:dyDescent="0.25">
      <c r="A20">
        <v>3</v>
      </c>
      <c r="B20" s="9">
        <v>43571</v>
      </c>
      <c r="C20" s="5">
        <v>2019</v>
      </c>
      <c r="D20" t="s">
        <v>122</v>
      </c>
      <c r="E20" t="s">
        <v>129</v>
      </c>
    </row>
    <row r="21" spans="1:5" x14ac:dyDescent="0.25">
      <c r="A21">
        <v>3</v>
      </c>
      <c r="B21" s="9">
        <v>43572</v>
      </c>
      <c r="C21" s="5">
        <v>2019</v>
      </c>
      <c r="D21" t="s">
        <v>123</v>
      </c>
      <c r="E21" t="s">
        <v>129</v>
      </c>
    </row>
    <row r="22" spans="1:5" x14ac:dyDescent="0.25">
      <c r="A22">
        <v>3</v>
      </c>
      <c r="B22" s="9">
        <v>43573</v>
      </c>
      <c r="C22" s="5">
        <v>2019</v>
      </c>
      <c r="D22" t="s">
        <v>124</v>
      </c>
      <c r="E22" t="s">
        <v>129</v>
      </c>
    </row>
    <row r="23" spans="1:5" x14ac:dyDescent="0.25">
      <c r="A23">
        <v>3</v>
      </c>
      <c r="B23" s="9">
        <v>43574</v>
      </c>
      <c r="C23" s="5">
        <v>2019</v>
      </c>
      <c r="D23" t="s">
        <v>125</v>
      </c>
      <c r="E23" t="s">
        <v>129</v>
      </c>
    </row>
    <row r="24" spans="1:5" x14ac:dyDescent="0.25">
      <c r="A24">
        <v>3</v>
      </c>
      <c r="B24" s="9">
        <v>43575</v>
      </c>
      <c r="C24" s="5">
        <v>2019</v>
      </c>
      <c r="D24" t="s">
        <v>126</v>
      </c>
      <c r="E24" t="s">
        <v>130</v>
      </c>
    </row>
    <row r="25" spans="1:5" x14ac:dyDescent="0.25">
      <c r="A25">
        <v>4</v>
      </c>
      <c r="B25" s="9">
        <v>43576</v>
      </c>
      <c r="C25" s="5">
        <v>2019</v>
      </c>
      <c r="D25" t="s">
        <v>127</v>
      </c>
      <c r="E25" t="s">
        <v>130</v>
      </c>
    </row>
    <row r="26" spans="1:5" x14ac:dyDescent="0.25">
      <c r="A26">
        <v>4</v>
      </c>
      <c r="B26" s="9">
        <v>43577</v>
      </c>
      <c r="C26" s="5">
        <v>2019</v>
      </c>
      <c r="D26" t="s">
        <v>121</v>
      </c>
      <c r="E26" t="s">
        <v>129</v>
      </c>
    </row>
    <row r="27" spans="1:5" x14ac:dyDescent="0.25">
      <c r="A27">
        <v>4</v>
      </c>
      <c r="B27" s="9">
        <v>43578</v>
      </c>
      <c r="C27" s="5">
        <v>2019</v>
      </c>
      <c r="D27" t="s">
        <v>122</v>
      </c>
      <c r="E27" t="s">
        <v>129</v>
      </c>
    </row>
    <row r="28" spans="1:5" x14ac:dyDescent="0.25">
      <c r="A28">
        <v>4</v>
      </c>
      <c r="B28" s="9">
        <v>43579</v>
      </c>
      <c r="C28" s="5">
        <v>2019</v>
      </c>
      <c r="D28" t="s">
        <v>123</v>
      </c>
      <c r="E28" t="s">
        <v>129</v>
      </c>
    </row>
    <row r="29" spans="1:5" x14ac:dyDescent="0.25">
      <c r="A29">
        <v>4</v>
      </c>
      <c r="B29" s="9">
        <v>43580</v>
      </c>
      <c r="C29" s="5">
        <v>2019</v>
      </c>
      <c r="D29" t="s">
        <v>124</v>
      </c>
      <c r="E29" t="s">
        <v>129</v>
      </c>
    </row>
    <row r="30" spans="1:5" x14ac:dyDescent="0.25">
      <c r="A30">
        <v>4</v>
      </c>
      <c r="B30" s="9">
        <v>43581</v>
      </c>
      <c r="C30" s="5">
        <v>2019</v>
      </c>
      <c r="D30" t="s">
        <v>125</v>
      </c>
      <c r="E30" t="s">
        <v>129</v>
      </c>
    </row>
    <row r="31" spans="1:5" x14ac:dyDescent="0.25">
      <c r="A31">
        <v>4</v>
      </c>
      <c r="B31" s="9">
        <v>43582</v>
      </c>
      <c r="C31" s="5">
        <v>2019</v>
      </c>
      <c r="D31" t="s">
        <v>126</v>
      </c>
      <c r="E31" t="s">
        <v>130</v>
      </c>
    </row>
    <row r="32" spans="1:5" x14ac:dyDescent="0.25">
      <c r="A32">
        <v>5</v>
      </c>
      <c r="B32" s="9">
        <v>43583</v>
      </c>
      <c r="C32" s="5">
        <v>2019</v>
      </c>
      <c r="D32" t="s">
        <v>127</v>
      </c>
      <c r="E32" t="s">
        <v>130</v>
      </c>
    </row>
    <row r="33" spans="1:5" x14ac:dyDescent="0.25">
      <c r="A33">
        <v>5</v>
      </c>
      <c r="B33" s="9">
        <v>43584</v>
      </c>
      <c r="C33" s="5">
        <v>2019</v>
      </c>
      <c r="D33" t="s">
        <v>121</v>
      </c>
      <c r="E33" t="s">
        <v>129</v>
      </c>
    </row>
    <row r="34" spans="1:5" x14ac:dyDescent="0.25">
      <c r="A34">
        <v>5</v>
      </c>
      <c r="B34" s="9">
        <v>43585</v>
      </c>
      <c r="C34" s="5">
        <v>2019</v>
      </c>
      <c r="D34" t="s">
        <v>122</v>
      </c>
      <c r="E34" t="s">
        <v>129</v>
      </c>
    </row>
    <row r="35" spans="1:5" x14ac:dyDescent="0.25">
      <c r="A35">
        <v>1</v>
      </c>
      <c r="B35" s="9">
        <v>43191</v>
      </c>
      <c r="C35" s="5">
        <v>2018</v>
      </c>
      <c r="D35" t="s">
        <v>127</v>
      </c>
      <c r="E35" t="s">
        <v>130</v>
      </c>
    </row>
    <row r="36" spans="1:5" x14ac:dyDescent="0.25">
      <c r="A36">
        <v>1</v>
      </c>
      <c r="B36" s="9">
        <v>43192</v>
      </c>
      <c r="C36" s="5">
        <v>2018</v>
      </c>
      <c r="D36" t="s">
        <v>121</v>
      </c>
      <c r="E36" t="s">
        <v>129</v>
      </c>
    </row>
    <row r="37" spans="1:5" x14ac:dyDescent="0.25">
      <c r="A37">
        <v>1</v>
      </c>
      <c r="B37" s="9">
        <v>43193</v>
      </c>
      <c r="C37" s="5">
        <v>2018</v>
      </c>
      <c r="D37" t="s">
        <v>122</v>
      </c>
      <c r="E37" t="s">
        <v>129</v>
      </c>
    </row>
    <row r="38" spans="1:5" x14ac:dyDescent="0.25">
      <c r="A38">
        <v>1</v>
      </c>
      <c r="B38" s="9">
        <v>43194</v>
      </c>
      <c r="C38" s="5">
        <v>2018</v>
      </c>
      <c r="D38" t="s">
        <v>123</v>
      </c>
      <c r="E38" t="s">
        <v>129</v>
      </c>
    </row>
    <row r="39" spans="1:5" x14ac:dyDescent="0.25">
      <c r="A39">
        <v>1</v>
      </c>
      <c r="B39" s="9">
        <v>43195</v>
      </c>
      <c r="C39" s="5">
        <v>2018</v>
      </c>
      <c r="D39" t="s">
        <v>124</v>
      </c>
      <c r="E39" t="s">
        <v>129</v>
      </c>
    </row>
    <row r="40" spans="1:5" x14ac:dyDescent="0.25">
      <c r="A40">
        <v>1</v>
      </c>
      <c r="B40" s="9">
        <v>43196</v>
      </c>
      <c r="C40" s="5">
        <v>2018</v>
      </c>
      <c r="D40" t="s">
        <v>125</v>
      </c>
      <c r="E40" t="s">
        <v>129</v>
      </c>
    </row>
    <row r="41" spans="1:5" x14ac:dyDescent="0.25">
      <c r="A41">
        <v>1</v>
      </c>
      <c r="B41" s="9">
        <v>43197</v>
      </c>
      <c r="C41" s="5">
        <v>2018</v>
      </c>
      <c r="D41" t="s">
        <v>126</v>
      </c>
      <c r="E41" t="s">
        <v>130</v>
      </c>
    </row>
    <row r="42" spans="1:5" x14ac:dyDescent="0.25">
      <c r="A42">
        <v>2</v>
      </c>
      <c r="B42" s="9">
        <v>43198</v>
      </c>
      <c r="C42" s="5">
        <v>2018</v>
      </c>
      <c r="D42" t="s">
        <v>127</v>
      </c>
      <c r="E42" t="s">
        <v>130</v>
      </c>
    </row>
    <row r="43" spans="1:5" x14ac:dyDescent="0.25">
      <c r="A43">
        <v>2</v>
      </c>
      <c r="B43" s="9">
        <v>43199</v>
      </c>
      <c r="C43" s="5">
        <v>2018</v>
      </c>
      <c r="D43" t="s">
        <v>121</v>
      </c>
      <c r="E43" t="s">
        <v>129</v>
      </c>
    </row>
    <row r="44" spans="1:5" x14ac:dyDescent="0.25">
      <c r="A44">
        <v>2</v>
      </c>
      <c r="B44" s="9">
        <v>43200</v>
      </c>
      <c r="C44" s="5">
        <v>2018</v>
      </c>
      <c r="D44" t="s">
        <v>122</v>
      </c>
      <c r="E44" t="s">
        <v>129</v>
      </c>
    </row>
    <row r="45" spans="1:5" x14ac:dyDescent="0.25">
      <c r="A45">
        <v>2</v>
      </c>
      <c r="B45" s="9">
        <v>43201</v>
      </c>
      <c r="C45" s="5">
        <v>2018</v>
      </c>
      <c r="D45" t="s">
        <v>123</v>
      </c>
      <c r="E45" t="s">
        <v>129</v>
      </c>
    </row>
    <row r="46" spans="1:5" x14ac:dyDescent="0.25">
      <c r="A46">
        <v>2</v>
      </c>
      <c r="B46" s="9">
        <v>43202</v>
      </c>
      <c r="C46" s="5">
        <v>2018</v>
      </c>
      <c r="D46" t="s">
        <v>124</v>
      </c>
      <c r="E46" t="s">
        <v>129</v>
      </c>
    </row>
    <row r="47" spans="1:5" x14ac:dyDescent="0.25">
      <c r="A47">
        <v>2</v>
      </c>
      <c r="B47" s="9">
        <v>43203</v>
      </c>
      <c r="C47" s="5">
        <v>2018</v>
      </c>
      <c r="D47" t="s">
        <v>125</v>
      </c>
      <c r="E47" t="s">
        <v>129</v>
      </c>
    </row>
    <row r="48" spans="1:5" x14ac:dyDescent="0.25">
      <c r="A48">
        <v>2</v>
      </c>
      <c r="B48" s="9">
        <v>43204</v>
      </c>
      <c r="C48" s="5">
        <v>2018</v>
      </c>
      <c r="D48" t="s">
        <v>126</v>
      </c>
      <c r="E48" t="s">
        <v>130</v>
      </c>
    </row>
    <row r="49" spans="1:5" x14ac:dyDescent="0.25">
      <c r="A49">
        <v>3</v>
      </c>
      <c r="B49" s="9">
        <v>43205</v>
      </c>
      <c r="C49" s="5">
        <v>2018</v>
      </c>
      <c r="D49" t="s">
        <v>127</v>
      </c>
      <c r="E49" t="s">
        <v>130</v>
      </c>
    </row>
    <row r="50" spans="1:5" x14ac:dyDescent="0.25">
      <c r="A50">
        <v>3</v>
      </c>
      <c r="B50" s="9">
        <v>43206</v>
      </c>
      <c r="C50" s="5">
        <v>2018</v>
      </c>
      <c r="D50" t="s">
        <v>121</v>
      </c>
      <c r="E50" t="s">
        <v>129</v>
      </c>
    </row>
    <row r="51" spans="1:5" x14ac:dyDescent="0.25">
      <c r="A51">
        <v>3</v>
      </c>
      <c r="B51" s="9">
        <v>43207</v>
      </c>
      <c r="C51" s="5">
        <v>2018</v>
      </c>
      <c r="D51" t="s">
        <v>122</v>
      </c>
      <c r="E51" t="s">
        <v>129</v>
      </c>
    </row>
    <row r="52" spans="1:5" x14ac:dyDescent="0.25">
      <c r="A52">
        <v>3</v>
      </c>
      <c r="B52" s="9">
        <v>43208</v>
      </c>
      <c r="C52" s="5">
        <v>2018</v>
      </c>
      <c r="D52" t="s">
        <v>123</v>
      </c>
      <c r="E52" t="s">
        <v>129</v>
      </c>
    </row>
    <row r="53" spans="1:5" x14ac:dyDescent="0.25">
      <c r="A53">
        <v>3</v>
      </c>
      <c r="B53" s="9">
        <v>43209</v>
      </c>
      <c r="C53" s="5">
        <v>2018</v>
      </c>
      <c r="D53" t="s">
        <v>124</v>
      </c>
      <c r="E53" t="s">
        <v>129</v>
      </c>
    </row>
    <row r="54" spans="1:5" x14ac:dyDescent="0.25">
      <c r="A54">
        <v>3</v>
      </c>
      <c r="B54" s="9">
        <v>43210</v>
      </c>
      <c r="C54" s="5">
        <v>2018</v>
      </c>
      <c r="D54" t="s">
        <v>125</v>
      </c>
      <c r="E54" t="s">
        <v>129</v>
      </c>
    </row>
    <row r="55" spans="1:5" x14ac:dyDescent="0.25">
      <c r="A55">
        <v>3</v>
      </c>
      <c r="B55" s="9">
        <v>43211</v>
      </c>
      <c r="C55" s="5">
        <v>2018</v>
      </c>
      <c r="D55" t="s">
        <v>126</v>
      </c>
      <c r="E55" t="s">
        <v>130</v>
      </c>
    </row>
    <row r="56" spans="1:5" x14ac:dyDescent="0.25">
      <c r="A56">
        <v>4</v>
      </c>
      <c r="B56" s="9">
        <v>43212</v>
      </c>
      <c r="C56" s="5">
        <v>2018</v>
      </c>
      <c r="D56" t="s">
        <v>127</v>
      </c>
      <c r="E56" t="s">
        <v>130</v>
      </c>
    </row>
    <row r="57" spans="1:5" x14ac:dyDescent="0.25">
      <c r="A57">
        <v>4</v>
      </c>
      <c r="B57" s="9">
        <v>43213</v>
      </c>
      <c r="C57" s="5">
        <v>2018</v>
      </c>
      <c r="D57" t="s">
        <v>121</v>
      </c>
      <c r="E57" t="s">
        <v>129</v>
      </c>
    </row>
    <row r="58" spans="1:5" x14ac:dyDescent="0.25">
      <c r="A58">
        <v>4</v>
      </c>
      <c r="B58" s="9">
        <v>43214</v>
      </c>
      <c r="C58" s="5">
        <v>2018</v>
      </c>
      <c r="D58" t="s">
        <v>122</v>
      </c>
      <c r="E58" t="s">
        <v>129</v>
      </c>
    </row>
    <row r="59" spans="1:5" x14ac:dyDescent="0.25">
      <c r="A59">
        <v>4</v>
      </c>
      <c r="B59" s="9">
        <v>43215</v>
      </c>
      <c r="C59" s="5">
        <v>2018</v>
      </c>
      <c r="D59" t="s">
        <v>123</v>
      </c>
      <c r="E59" t="s">
        <v>129</v>
      </c>
    </row>
    <row r="60" spans="1:5" x14ac:dyDescent="0.25">
      <c r="A60">
        <v>4</v>
      </c>
      <c r="B60" s="9">
        <v>43216</v>
      </c>
      <c r="C60" s="5">
        <v>2018</v>
      </c>
      <c r="D60" t="s">
        <v>124</v>
      </c>
      <c r="E60" t="s">
        <v>129</v>
      </c>
    </row>
    <row r="61" spans="1:5" x14ac:dyDescent="0.25">
      <c r="A61">
        <v>4</v>
      </c>
      <c r="B61" s="9">
        <v>43217</v>
      </c>
      <c r="C61" s="5">
        <v>2018</v>
      </c>
      <c r="D61" t="s">
        <v>125</v>
      </c>
      <c r="E61" t="s">
        <v>129</v>
      </c>
    </row>
    <row r="62" spans="1:5" x14ac:dyDescent="0.25">
      <c r="A62">
        <v>4</v>
      </c>
      <c r="B62" s="9">
        <v>43218</v>
      </c>
      <c r="C62" s="5">
        <v>2018</v>
      </c>
      <c r="D62" t="s">
        <v>126</v>
      </c>
      <c r="E62" t="s">
        <v>130</v>
      </c>
    </row>
    <row r="63" spans="1:5" x14ac:dyDescent="0.25">
      <c r="A63">
        <v>5</v>
      </c>
      <c r="B63" s="9">
        <v>43219</v>
      </c>
      <c r="C63" s="5">
        <v>2018</v>
      </c>
      <c r="D63" t="s">
        <v>127</v>
      </c>
      <c r="E63" t="s">
        <v>130</v>
      </c>
    </row>
    <row r="64" spans="1:5" x14ac:dyDescent="0.25">
      <c r="A64">
        <v>5</v>
      </c>
      <c r="B64" s="9">
        <v>43220</v>
      </c>
      <c r="C64" s="5">
        <v>2018</v>
      </c>
      <c r="D64" t="s">
        <v>121</v>
      </c>
      <c r="E64" t="s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BD80E-E9BC-49B4-9CD6-81BD7BD82961}">
  <dimension ref="A2:Q14"/>
  <sheetViews>
    <sheetView zoomScale="150" zoomScaleNormal="150" workbookViewId="0">
      <pane ySplit="2" topLeftCell="A3" activePane="bottomLeft" state="frozen"/>
      <selection activeCell="E1" sqref="E1"/>
      <selection pane="bottomLeft" activeCell="C2" sqref="C2:C14"/>
    </sheetView>
  </sheetViews>
  <sheetFormatPr defaultRowHeight="13.8" x14ac:dyDescent="0.25"/>
  <cols>
    <col min="1" max="1" width="4.8984375" bestFit="1" customWidth="1"/>
    <col min="2" max="2" width="5.8984375" bestFit="1" customWidth="1"/>
    <col min="3" max="3" width="13.19921875" bestFit="1" customWidth="1"/>
    <col min="4" max="4" width="8.69921875" bestFit="1" customWidth="1"/>
    <col min="5" max="5" width="7.5" bestFit="1" customWidth="1"/>
    <col min="6" max="6" width="5.8984375" bestFit="1" customWidth="1"/>
    <col min="7" max="7" width="9.69921875" bestFit="1" customWidth="1"/>
    <col min="8" max="8" width="9.59765625" bestFit="1" customWidth="1"/>
    <col min="9" max="9" width="9.296875" bestFit="1" customWidth="1"/>
    <col min="10" max="10" width="12" bestFit="1" customWidth="1"/>
    <col min="11" max="11" width="11" bestFit="1" customWidth="1"/>
    <col min="12" max="12" width="13.8984375" bestFit="1" customWidth="1"/>
    <col min="13" max="13" width="8.296875" bestFit="1" customWidth="1"/>
    <col min="14" max="14" width="6.5" bestFit="1" customWidth="1"/>
    <col min="15" max="15" width="11" bestFit="1" customWidth="1"/>
    <col min="16" max="16" width="11.3984375" bestFit="1" customWidth="1"/>
    <col min="17" max="17" width="11.19921875" bestFit="1" customWidth="1"/>
  </cols>
  <sheetData>
    <row r="2" spans="1:17" x14ac:dyDescent="0.25">
      <c r="A2" t="s">
        <v>5</v>
      </c>
      <c r="B2" t="s">
        <v>58</v>
      </c>
      <c r="C2" s="49" t="s">
        <v>20</v>
      </c>
      <c r="D2" t="s">
        <v>21</v>
      </c>
      <c r="E2" t="s">
        <v>22</v>
      </c>
      <c r="F2" t="s">
        <v>59</v>
      </c>
      <c r="G2" t="s">
        <v>60</v>
      </c>
      <c r="H2" t="s">
        <v>61</v>
      </c>
      <c r="I2" t="s">
        <v>62</v>
      </c>
      <c r="J2" t="s">
        <v>115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143</v>
      </c>
      <c r="Q2" t="s">
        <v>144</v>
      </c>
    </row>
    <row r="3" spans="1:17" x14ac:dyDescent="0.25">
      <c r="A3">
        <v>1001</v>
      </c>
      <c r="B3">
        <v>30339</v>
      </c>
      <c r="C3" s="49" t="str" cm="1">
        <f t="array" ref="C3">_xlfn.IFS(B3=30339,"Vinings",B3=30188,"Woodstock",B3=30144,"Kennesaw",B3=30060,"Marietta",B3=30328,"Sandy Springs",B3=30308,"Midtown",B3=30303,"Midtown",B3=30303,"Downtown",B3=30031,"Decatur",B3=30306,"ViHi",B3=30307,"L5P",B3=30329,"Brookhaven",B3=30080,"Smyrna",TRUE,"No City")</f>
        <v>Vinings</v>
      </c>
      <c r="D3" t="s">
        <v>24</v>
      </c>
      <c r="E3" t="str">
        <f>IF(K3=0,"Cart","Walk-up")</f>
        <v>Walk-up</v>
      </c>
      <c r="F3" s="3">
        <v>0.06</v>
      </c>
      <c r="G3" t="s">
        <v>42</v>
      </c>
      <c r="H3">
        <v>2</v>
      </c>
      <c r="I3">
        <v>11</v>
      </c>
      <c r="J3" s="2">
        <v>25</v>
      </c>
      <c r="K3" s="2">
        <v>1750</v>
      </c>
      <c r="L3" s="2" t="s">
        <v>42</v>
      </c>
      <c r="M3" s="2">
        <v>0</v>
      </c>
      <c r="N3" s="2" t="s">
        <v>42</v>
      </c>
      <c r="O3" s="2">
        <v>0</v>
      </c>
      <c r="P3" s="6">
        <v>1750</v>
      </c>
      <c r="Q3" s="7">
        <v>42</v>
      </c>
    </row>
    <row r="4" spans="1:17" x14ac:dyDescent="0.25">
      <c r="A4">
        <v>1002</v>
      </c>
      <c r="B4">
        <v>30188</v>
      </c>
      <c r="C4" s="49" t="str" cm="1">
        <f t="array" ref="C4">_xlfn.IFS(B4=30339,"Vinings",B4=30188,"Woodstock",B4=30144,"Kennesaw",B4=30060,"Marietta",B4=30328,"Sandy Springs",B4=30308,"Midtown",B4=30303,"Midtown",B4=30303,"Downtown",B4=30031,"Decatur",B4=30306,"ViHi",B4=30307,"L5P",B4=30329,"Brookhaven",B4=30080,"Smyrna",TRUE,"No City")</f>
        <v>Woodstock</v>
      </c>
      <c r="D4" t="s">
        <v>27</v>
      </c>
      <c r="E4" t="str">
        <f t="shared" ref="E4:E14" si="0">IF(K4=0,"Cart","Walk-up")</f>
        <v>Cart</v>
      </c>
      <c r="F4" s="3">
        <v>0.06</v>
      </c>
      <c r="G4" t="s">
        <v>42</v>
      </c>
      <c r="H4">
        <v>2</v>
      </c>
      <c r="I4">
        <v>11</v>
      </c>
      <c r="J4" s="2">
        <v>25</v>
      </c>
      <c r="K4" s="2">
        <v>0</v>
      </c>
      <c r="L4" s="2" t="s">
        <v>43</v>
      </c>
      <c r="M4" s="2">
        <v>50</v>
      </c>
      <c r="N4" s="2" t="s">
        <v>43</v>
      </c>
      <c r="O4" s="2">
        <v>20</v>
      </c>
      <c r="P4" s="6">
        <v>48</v>
      </c>
      <c r="Q4" s="7">
        <v>14</v>
      </c>
    </row>
    <row r="5" spans="1:17" x14ac:dyDescent="0.25">
      <c r="A5">
        <v>1003</v>
      </c>
      <c r="B5">
        <v>30144</v>
      </c>
      <c r="C5" s="49" t="str" cm="1">
        <f t="array" ref="C5">_xlfn.IFS(B5=30339,"Vinings",B5=30188,"Woodstock",B5=30144,"Kennesaw",B5=30060,"Marietta",B5=30328,"Sandy Springs",B5=30308,"Midtown",B5=30303,"Midtown",B5=30303,"Downtown",B5=30031,"Decatur",B5=30306,"ViHi",B5=30307,"L5P",B5=30329,"Brookhaven",B5=30080,"Smyrna",TRUE,"No City")</f>
        <v>Kennesaw</v>
      </c>
      <c r="D5" t="s">
        <v>24</v>
      </c>
      <c r="E5" t="str">
        <f t="shared" si="0"/>
        <v>Walk-up</v>
      </c>
      <c r="F5" s="3">
        <v>0.06</v>
      </c>
      <c r="G5" t="s">
        <v>42</v>
      </c>
      <c r="H5">
        <v>3</v>
      </c>
      <c r="I5">
        <v>11</v>
      </c>
      <c r="J5" s="2">
        <v>30</v>
      </c>
      <c r="K5" s="2">
        <v>1500</v>
      </c>
      <c r="L5" s="2" t="s">
        <v>42</v>
      </c>
      <c r="M5" s="2">
        <v>0</v>
      </c>
      <c r="N5" s="2" t="s">
        <v>42</v>
      </c>
      <c r="O5" s="2">
        <v>0</v>
      </c>
      <c r="P5" s="6">
        <v>48</v>
      </c>
      <c r="Q5" s="7">
        <v>1</v>
      </c>
    </row>
    <row r="6" spans="1:17" x14ac:dyDescent="0.25">
      <c r="A6">
        <v>1004</v>
      </c>
      <c r="B6">
        <v>30060</v>
      </c>
      <c r="C6" s="49" t="str" cm="1">
        <f t="array" ref="C6">_xlfn.IFS(B6=30339,"Vinings",B6=30188,"Woodstock",B6=30144,"Kennesaw",B6=30060,"Marietta",B6=30328,"Sandy Springs",B6=30308,"Midtown",B6=30303,"Midtown",B6=30303,"Downtown",B6=30031,"Decatur",B6=30306,"ViHi",B6=30307,"L5P",B6=30329,"Brookhaven",B6=30080,"Smyrna",TRUE,"No City")</f>
        <v>Marietta</v>
      </c>
      <c r="D6" t="s">
        <v>24</v>
      </c>
      <c r="E6" t="str">
        <f t="shared" si="0"/>
        <v>Cart</v>
      </c>
      <c r="F6" s="3">
        <v>0.06</v>
      </c>
      <c r="G6" t="s">
        <v>42</v>
      </c>
      <c r="H6">
        <v>2</v>
      </c>
      <c r="I6">
        <v>11</v>
      </c>
      <c r="J6" s="2">
        <v>25</v>
      </c>
      <c r="K6" s="2">
        <v>0</v>
      </c>
      <c r="L6" s="2" t="s">
        <v>43</v>
      </c>
      <c r="M6" s="2">
        <v>100</v>
      </c>
      <c r="N6" s="2" t="s">
        <v>42</v>
      </c>
      <c r="O6" s="2">
        <v>0</v>
      </c>
      <c r="P6" s="6">
        <v>789</v>
      </c>
      <c r="Q6" s="7">
        <v>45</v>
      </c>
    </row>
    <row r="7" spans="1:17" x14ac:dyDescent="0.25">
      <c r="A7">
        <v>1005</v>
      </c>
      <c r="B7">
        <v>30328</v>
      </c>
      <c r="C7" s="49" t="str" cm="1">
        <f t="array" ref="C7">_xlfn.IFS(B7=30339,"Vinings",B7=30188,"Woodstock",B7=30144,"Kennesaw",B7=30060,"Marietta",B7=30328,"Sandy Springs",B7=30308,"Midtown",B7=30303,"Midtown",B7=30303,"Downtown",B7=30031,"Decatur",B7=30306,"ViHi",B7=30307,"L5P",B7=30329,"Brookhaven",B7=30080,"Smyrna",TRUE,"No City")</f>
        <v>Sandy Springs</v>
      </c>
      <c r="D7" t="s">
        <v>31</v>
      </c>
      <c r="E7" t="str">
        <f t="shared" si="0"/>
        <v>Walk-up</v>
      </c>
      <c r="F7" s="3">
        <v>8.8999999999999996E-2</v>
      </c>
      <c r="G7" t="s">
        <v>42</v>
      </c>
      <c r="H7">
        <v>3</v>
      </c>
      <c r="I7">
        <v>11</v>
      </c>
      <c r="J7" s="2">
        <v>20</v>
      </c>
      <c r="K7" s="2">
        <v>1850</v>
      </c>
      <c r="L7" s="2" t="s">
        <v>42</v>
      </c>
      <c r="M7" s="2">
        <v>0</v>
      </c>
      <c r="N7" s="2" t="s">
        <v>42</v>
      </c>
      <c r="O7" s="2">
        <v>0</v>
      </c>
      <c r="P7" s="6">
        <v>85</v>
      </c>
      <c r="Q7" s="7">
        <v>45</v>
      </c>
    </row>
    <row r="8" spans="1:17" x14ac:dyDescent="0.25">
      <c r="A8">
        <v>1007</v>
      </c>
      <c r="B8">
        <v>30308</v>
      </c>
      <c r="C8" s="49" t="str" cm="1">
        <f t="array" ref="C8">_xlfn.IFS(B8=30339,"Vinings",B8=30188,"Woodstock",B8=30144,"Kennesaw",B8=30060,"Marietta",B8=30328,"Sandy Springs",B8=30308,"Midtown",B8=30303,"Midtown",B8=30303,"Downtown",B8=30031,"Decatur",B8=30306,"ViHi",B8=30307,"L5P",B8=30329,"Brookhaven",B8=30080,"Smyrna",TRUE,"No City")</f>
        <v>Midtown</v>
      </c>
      <c r="D8" t="s">
        <v>31</v>
      </c>
      <c r="E8" t="str">
        <f t="shared" si="0"/>
        <v>Cart</v>
      </c>
      <c r="F8" s="3">
        <v>8.8999999999999996E-2</v>
      </c>
      <c r="G8" t="s">
        <v>43</v>
      </c>
      <c r="H8">
        <v>2</v>
      </c>
      <c r="I8">
        <v>10</v>
      </c>
      <c r="J8" s="2">
        <v>20</v>
      </c>
      <c r="K8" s="2">
        <v>0</v>
      </c>
      <c r="L8" s="2" t="s">
        <v>43</v>
      </c>
      <c r="M8" s="2">
        <v>75</v>
      </c>
      <c r="N8" s="2" t="s">
        <v>43</v>
      </c>
      <c r="O8" s="2">
        <v>25</v>
      </c>
      <c r="P8" s="6">
        <v>100</v>
      </c>
      <c r="Q8" s="7">
        <v>12</v>
      </c>
    </row>
    <row r="9" spans="1:17" x14ac:dyDescent="0.25">
      <c r="A9">
        <v>1006</v>
      </c>
      <c r="B9">
        <v>30303</v>
      </c>
      <c r="C9" s="49" t="str" cm="1">
        <f t="array" ref="C9">_xlfn.IFS(B9=30339,"Vinings",B9=30188,"Woodstock",B9=30144,"Kennesaw",B9=30060,"Marietta",B9=30328,"Sandy Springs",B9=30308,"Midtown",B9=30303,"Midtown",B9=30303,"Downtown",B9=30031,"Decatur",B9=30306,"ViHi",B9=30307,"L5P",B9=30329,"Brookhaven",B9=30080,"Smyrna",TRUE,"No City")</f>
        <v>Midtown</v>
      </c>
      <c r="D9" t="s">
        <v>31</v>
      </c>
      <c r="E9" t="str">
        <f t="shared" si="0"/>
        <v>Cart</v>
      </c>
      <c r="F9" s="3">
        <v>8.8999999999999996E-2</v>
      </c>
      <c r="G9" t="s">
        <v>43</v>
      </c>
      <c r="H9">
        <v>2</v>
      </c>
      <c r="I9">
        <v>10</v>
      </c>
      <c r="J9" s="2">
        <v>30</v>
      </c>
      <c r="K9" s="2">
        <v>0</v>
      </c>
      <c r="L9" s="2" t="s">
        <v>43</v>
      </c>
      <c r="M9" s="2">
        <v>75</v>
      </c>
      <c r="N9" s="2" t="s">
        <v>43</v>
      </c>
      <c r="O9" s="2">
        <v>20</v>
      </c>
      <c r="P9" s="6">
        <v>52</v>
      </c>
      <c r="Q9" s="7">
        <v>125</v>
      </c>
    </row>
    <row r="10" spans="1:17" x14ac:dyDescent="0.25">
      <c r="A10">
        <v>1000</v>
      </c>
      <c r="B10">
        <v>30031</v>
      </c>
      <c r="C10" s="49" t="str" cm="1">
        <f t="array" ref="C10">_xlfn.IFS(B10=30339,"Vinings",B10=30188,"Woodstock",B10=30144,"Kennesaw",B10=30060,"Marietta",B10=30328,"Sandy Springs",B10=30308,"Midtown",B10=30303,"Midtown",B10=30303,"Downtown",B10=30031,"Decatur",B10=30306,"ViHi",B10=30307,"L5P",B10=30329,"Brookhaven",B10=30080,"Smyrna",TRUE,"No City")</f>
        <v>Decatur</v>
      </c>
      <c r="D10" t="s">
        <v>35</v>
      </c>
      <c r="E10" t="str">
        <f t="shared" si="0"/>
        <v>Walk-up</v>
      </c>
      <c r="F10" s="3">
        <v>0.08</v>
      </c>
      <c r="G10" t="s">
        <v>42</v>
      </c>
      <c r="H10">
        <v>2</v>
      </c>
      <c r="I10">
        <v>11</v>
      </c>
      <c r="J10" s="2">
        <v>25</v>
      </c>
      <c r="K10" s="2">
        <v>1000</v>
      </c>
      <c r="L10" s="2" t="s">
        <v>42</v>
      </c>
      <c r="M10" s="2">
        <v>0</v>
      </c>
      <c r="N10" s="2" t="s">
        <v>42</v>
      </c>
      <c r="O10" s="2">
        <v>0</v>
      </c>
      <c r="P10" s="6">
        <v>36</v>
      </c>
      <c r="Q10" s="7">
        <v>45</v>
      </c>
    </row>
    <row r="11" spans="1:17" x14ac:dyDescent="0.25">
      <c r="A11">
        <v>1008</v>
      </c>
      <c r="B11">
        <v>30306</v>
      </c>
      <c r="C11" s="49" t="str" cm="1">
        <f t="array" ref="C11">_xlfn.IFS(B11=30339,"Vinings",B11=30188,"Woodstock",B11=30144,"Kennesaw",B11=30060,"Marietta",B11=30328,"Sandy Springs",B11=30308,"Midtown",B11=30303,"Midtown",B11=30303,"Downtown",B11=30031,"Decatur",B11=30306,"ViHi",B11=30307,"L5P",B11=30329,"Brookhaven",B11=30080,"Smyrna",TRUE,"No City")</f>
        <v>ViHi</v>
      </c>
      <c r="D11" t="s">
        <v>31</v>
      </c>
      <c r="E11" t="str">
        <f t="shared" si="0"/>
        <v>Cart</v>
      </c>
      <c r="F11" s="3">
        <v>8.8999999999999996E-2</v>
      </c>
      <c r="G11" t="s">
        <v>43</v>
      </c>
      <c r="H11">
        <v>2</v>
      </c>
      <c r="I11">
        <v>10</v>
      </c>
      <c r="J11" s="2">
        <v>20</v>
      </c>
      <c r="K11" s="2">
        <v>0</v>
      </c>
      <c r="L11" s="2" t="s">
        <v>43</v>
      </c>
      <c r="M11" s="2">
        <v>75</v>
      </c>
      <c r="N11" s="2" t="s">
        <v>43</v>
      </c>
      <c r="O11" s="2">
        <v>20</v>
      </c>
      <c r="P11" s="6">
        <v>94</v>
      </c>
      <c r="Q11" s="7">
        <v>48</v>
      </c>
    </row>
    <row r="12" spans="1:17" x14ac:dyDescent="0.25">
      <c r="A12">
        <v>1009</v>
      </c>
      <c r="B12">
        <v>30307</v>
      </c>
      <c r="C12" s="49" t="str" cm="1">
        <f t="array" ref="C12">_xlfn.IFS(B12=30339,"Vinings",B12=30188,"Woodstock",B12=30144,"Kennesaw",B12=30060,"Marietta",B12=30328,"Sandy Springs",B12=30308,"Midtown",B12=30303,"Midtown",B12=30303,"Downtown",B12=30031,"Decatur",B12=30306,"ViHi",B12=30307,"L5P",B12=30329,"Brookhaven",B12=30080,"Smyrna",TRUE,"No City")</f>
        <v>L5P</v>
      </c>
      <c r="D12" t="s">
        <v>31</v>
      </c>
      <c r="E12" t="str">
        <f t="shared" si="0"/>
        <v>Cart</v>
      </c>
      <c r="F12" s="3">
        <v>8.8999999999999996E-2</v>
      </c>
      <c r="G12" t="s">
        <v>43</v>
      </c>
      <c r="H12">
        <v>2</v>
      </c>
      <c r="I12">
        <v>10</v>
      </c>
      <c r="J12" s="2">
        <v>30</v>
      </c>
      <c r="K12" s="2">
        <v>0</v>
      </c>
      <c r="L12" s="2" t="s">
        <v>43</v>
      </c>
      <c r="M12" s="2">
        <v>75</v>
      </c>
      <c r="N12" s="2" t="s">
        <v>42</v>
      </c>
      <c r="O12" s="2">
        <v>0</v>
      </c>
      <c r="P12" s="6">
        <v>488</v>
      </c>
      <c r="Q12" s="7">
        <v>89</v>
      </c>
    </row>
    <row r="13" spans="1:17" x14ac:dyDescent="0.25">
      <c r="A13">
        <v>1010</v>
      </c>
      <c r="B13">
        <v>30329</v>
      </c>
      <c r="C13" s="49" t="str" cm="1">
        <f t="array" ref="C13">_xlfn.IFS(B13=30339,"Vinings",B13=30188,"Woodstock",B13=30144,"Kennesaw",B13=30060,"Marietta",B13=30328,"Sandy Springs",B13=30308,"Midtown",B13=30303,"Midtown",B13=30303,"Downtown",B13=30031,"Decatur",B13=30306,"ViHi",B13=30307,"L5P",B13=30329,"Brookhaven",B13=30080,"Smyrna",TRUE,"No City")</f>
        <v>Brookhaven</v>
      </c>
      <c r="D13" t="s">
        <v>35</v>
      </c>
      <c r="E13" t="str">
        <f t="shared" si="0"/>
        <v>Walk-up</v>
      </c>
      <c r="F13" s="3">
        <v>0.08</v>
      </c>
      <c r="G13" t="s">
        <v>42</v>
      </c>
      <c r="H13">
        <v>2</v>
      </c>
      <c r="I13">
        <v>11</v>
      </c>
      <c r="J13" s="2">
        <v>32</v>
      </c>
      <c r="K13" s="2">
        <v>1665</v>
      </c>
      <c r="L13" s="2" t="s">
        <v>42</v>
      </c>
      <c r="M13" s="2">
        <v>0</v>
      </c>
      <c r="N13" s="2" t="s">
        <v>42</v>
      </c>
      <c r="O13" s="2">
        <v>0</v>
      </c>
      <c r="P13" s="6">
        <v>582</v>
      </c>
      <c r="Q13" s="7">
        <v>98</v>
      </c>
    </row>
    <row r="14" spans="1:17" x14ac:dyDescent="0.25">
      <c r="A14">
        <v>1011</v>
      </c>
      <c r="B14">
        <v>30080</v>
      </c>
      <c r="C14" s="49" t="str" cm="1">
        <f t="array" ref="C14">_xlfn.IFS(B14=30339,"Vinings",B14=30188,"Woodstock",B14=30144,"Kennesaw",B14=30060,"Marietta",B14=30328,"Sandy Springs",B14=30308,"Midtown",B14=30303,"Midtown",B14=30303,"Downtown",B14=30031,"Decatur",B14=30306,"ViHi",B14=30307,"L5P",B14=30329,"Brookhaven",B14=30080,"Smyrna",TRUE,"No City")</f>
        <v>Smyrna</v>
      </c>
      <c r="D14" t="s">
        <v>24</v>
      </c>
      <c r="E14" t="str">
        <f t="shared" si="0"/>
        <v>Walk-up</v>
      </c>
      <c r="F14" s="3">
        <v>0.06</v>
      </c>
      <c r="G14" t="s">
        <v>42</v>
      </c>
      <c r="H14">
        <v>2</v>
      </c>
      <c r="I14">
        <v>12</v>
      </c>
      <c r="J14" s="2">
        <v>25</v>
      </c>
      <c r="K14" s="2">
        <v>3000</v>
      </c>
      <c r="L14" s="2" t="s">
        <v>42</v>
      </c>
      <c r="M14" s="2">
        <v>0</v>
      </c>
      <c r="N14" s="2" t="s">
        <v>43</v>
      </c>
      <c r="O14" s="2">
        <v>22</v>
      </c>
      <c r="P14" s="6">
        <v>247</v>
      </c>
      <c r="Q14" s="7"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95321-D0AA-49EA-B490-210E22733A59}">
  <dimension ref="A1:F27"/>
  <sheetViews>
    <sheetView workbookViewId="0">
      <pane ySplit="1" topLeftCell="A2" activePane="bottomLeft" state="frozen"/>
      <selection pane="bottomLeft" activeCell="A17" sqref="A17"/>
    </sheetView>
  </sheetViews>
  <sheetFormatPr defaultRowHeight="13.8" x14ac:dyDescent="0.25"/>
  <cols>
    <col min="1" max="1" width="31.69921875" bestFit="1" customWidth="1"/>
    <col min="2" max="2" width="10.19921875" bestFit="1" customWidth="1"/>
    <col min="3" max="3" width="9.69921875" bestFit="1" customWidth="1"/>
    <col min="4" max="4" width="24.296875" style="49" bestFit="1" customWidth="1"/>
    <col min="5" max="5" width="19" bestFit="1" customWidth="1"/>
    <col min="6" max="6" width="28.3984375" style="49" bestFit="1" customWidth="1"/>
  </cols>
  <sheetData>
    <row r="1" spans="1:6" x14ac:dyDescent="0.25">
      <c r="A1" t="s">
        <v>77</v>
      </c>
      <c r="B1" t="s">
        <v>78</v>
      </c>
      <c r="C1" t="s">
        <v>79</v>
      </c>
      <c r="D1" s="49" t="s">
        <v>210</v>
      </c>
      <c r="E1" t="s">
        <v>211</v>
      </c>
      <c r="F1" s="49" t="s">
        <v>212</v>
      </c>
    </row>
    <row r="2" spans="1:6" x14ac:dyDescent="0.25">
      <c r="A2" t="s">
        <v>80</v>
      </c>
      <c r="B2" t="s">
        <v>155</v>
      </c>
      <c r="C2" t="s">
        <v>181</v>
      </c>
      <c r="D2" s="49" t="str">
        <f>PROPER(_xlfn.CONCAT(B2," ",C2))</f>
        <v>Elizabeth Sanderson</v>
      </c>
      <c r="E2" t="str">
        <f>_xlfn.CONCAT(B2," ",C2)</f>
        <v>elizabeth sanderson</v>
      </c>
      <c r="F2" s="49" t="str">
        <f>PROPER(E2)</f>
        <v>Elizabeth Sanderson</v>
      </c>
    </row>
    <row r="3" spans="1:6" x14ac:dyDescent="0.25">
      <c r="A3" t="s">
        <v>81</v>
      </c>
      <c r="B3" t="s">
        <v>156</v>
      </c>
      <c r="C3" t="s">
        <v>182</v>
      </c>
      <c r="D3" s="49" t="str">
        <f t="shared" ref="D3:D27" si="0">PROPER(_xlfn.CONCAT(B3," ",C3))</f>
        <v>Maria Ellison</v>
      </c>
      <c r="E3" t="str">
        <f t="shared" ref="E3:E27" si="1">_xlfn.CONCAT(B3," ",C3)</f>
        <v>maria ellison</v>
      </c>
      <c r="F3" s="49" t="str">
        <f t="shared" ref="F3:F27" si="2">PROPER(E3)</f>
        <v>Maria Ellison</v>
      </c>
    </row>
    <row r="4" spans="1:6" x14ac:dyDescent="0.25">
      <c r="A4" t="s">
        <v>82</v>
      </c>
      <c r="B4" t="s">
        <v>157</v>
      </c>
      <c r="C4" t="s">
        <v>183</v>
      </c>
      <c r="D4" s="49" t="str">
        <f t="shared" si="0"/>
        <v>Keith Fraser</v>
      </c>
      <c r="E4" t="str">
        <f t="shared" si="1"/>
        <v>keith fraser</v>
      </c>
      <c r="F4" s="49" t="str">
        <f t="shared" si="2"/>
        <v>Keith Fraser</v>
      </c>
    </row>
    <row r="5" spans="1:6" x14ac:dyDescent="0.25">
      <c r="A5" t="s">
        <v>83</v>
      </c>
      <c r="B5" t="s">
        <v>158</v>
      </c>
      <c r="C5" t="s">
        <v>184</v>
      </c>
      <c r="D5" s="49" t="str">
        <f t="shared" si="0"/>
        <v>Bernadette Walker</v>
      </c>
      <c r="E5" t="str">
        <f t="shared" si="1"/>
        <v>bernadette walker</v>
      </c>
      <c r="F5" s="49" t="str">
        <f t="shared" si="2"/>
        <v>Bernadette Walker</v>
      </c>
    </row>
    <row r="6" spans="1:6" x14ac:dyDescent="0.25">
      <c r="A6" t="s">
        <v>84</v>
      </c>
      <c r="B6" t="s">
        <v>159</v>
      </c>
      <c r="C6" t="s">
        <v>185</v>
      </c>
      <c r="D6" s="49" t="str">
        <f t="shared" si="0"/>
        <v>Jason Reid</v>
      </c>
      <c r="E6" t="str">
        <f t="shared" si="1"/>
        <v>jason reid</v>
      </c>
      <c r="F6" s="49" t="str">
        <f t="shared" si="2"/>
        <v>Jason Reid</v>
      </c>
    </row>
    <row r="7" spans="1:6" x14ac:dyDescent="0.25">
      <c r="A7" t="s">
        <v>85</v>
      </c>
      <c r="B7" t="s">
        <v>160</v>
      </c>
      <c r="C7" t="s">
        <v>186</v>
      </c>
      <c r="D7" s="49" t="str">
        <f t="shared" si="0"/>
        <v>Samantha Harris</v>
      </c>
      <c r="E7" t="str">
        <f t="shared" si="1"/>
        <v>samantha harris</v>
      </c>
      <c r="F7" s="49" t="str">
        <f t="shared" si="2"/>
        <v>Samantha Harris</v>
      </c>
    </row>
    <row r="8" spans="1:6" x14ac:dyDescent="0.25">
      <c r="A8" t="s">
        <v>86</v>
      </c>
      <c r="B8" t="s">
        <v>161</v>
      </c>
      <c r="C8" t="s">
        <v>187</v>
      </c>
      <c r="D8" s="49" t="str">
        <f t="shared" si="0"/>
        <v>Boris Bond</v>
      </c>
      <c r="E8" t="str">
        <f t="shared" si="1"/>
        <v>boris bond</v>
      </c>
      <c r="F8" s="49" t="str">
        <f t="shared" si="2"/>
        <v>Boris Bond</v>
      </c>
    </row>
    <row r="9" spans="1:6" x14ac:dyDescent="0.25">
      <c r="A9" t="s">
        <v>87</v>
      </c>
      <c r="B9" t="s">
        <v>162</v>
      </c>
      <c r="C9" t="s">
        <v>188</v>
      </c>
      <c r="D9" s="49" t="str">
        <f t="shared" si="0"/>
        <v>Faith King</v>
      </c>
      <c r="E9" t="str">
        <f t="shared" si="1"/>
        <v>faith king</v>
      </c>
      <c r="F9" s="49" t="str">
        <f t="shared" si="2"/>
        <v>Faith King</v>
      </c>
    </row>
    <row r="10" spans="1:6" x14ac:dyDescent="0.25">
      <c r="A10" t="s">
        <v>88</v>
      </c>
      <c r="B10" t="s">
        <v>163</v>
      </c>
      <c r="C10" t="s">
        <v>182</v>
      </c>
      <c r="D10" s="49" t="str">
        <f t="shared" si="0"/>
        <v>Felicity Ellison</v>
      </c>
      <c r="E10" t="str">
        <f t="shared" si="1"/>
        <v>felicity ellison</v>
      </c>
      <c r="F10" s="49" t="str">
        <f t="shared" si="2"/>
        <v>Felicity Ellison</v>
      </c>
    </row>
    <row r="11" spans="1:6" x14ac:dyDescent="0.25">
      <c r="A11" t="s">
        <v>89</v>
      </c>
      <c r="B11" t="s">
        <v>164</v>
      </c>
      <c r="C11" t="s">
        <v>189</v>
      </c>
      <c r="D11" s="49" t="str">
        <f t="shared" si="0"/>
        <v>Sonia Graham</v>
      </c>
      <c r="E11" t="str">
        <f t="shared" si="1"/>
        <v>sonia graham</v>
      </c>
      <c r="F11" s="49" t="str">
        <f t="shared" si="2"/>
        <v>Sonia Graham</v>
      </c>
    </row>
    <row r="12" spans="1:6" x14ac:dyDescent="0.25">
      <c r="A12" t="s">
        <v>90</v>
      </c>
      <c r="B12" t="s">
        <v>165</v>
      </c>
      <c r="C12" t="s">
        <v>190</v>
      </c>
      <c r="D12" s="49" t="str">
        <f t="shared" si="0"/>
        <v>Carl Poole</v>
      </c>
      <c r="E12" t="str">
        <f t="shared" si="1"/>
        <v>carl poole</v>
      </c>
      <c r="F12" s="49" t="str">
        <f t="shared" si="2"/>
        <v>Carl Poole</v>
      </c>
    </row>
    <row r="13" spans="1:6" x14ac:dyDescent="0.25">
      <c r="A13" t="s">
        <v>91</v>
      </c>
      <c r="B13" t="s">
        <v>166</v>
      </c>
      <c r="C13" t="s">
        <v>191</v>
      </c>
      <c r="D13" s="49" t="str">
        <f t="shared" si="0"/>
        <v>Joshua Gill</v>
      </c>
      <c r="E13" t="str">
        <f t="shared" si="1"/>
        <v>joshua gill</v>
      </c>
      <c r="F13" s="49" t="str">
        <f t="shared" si="2"/>
        <v>Joshua Gill</v>
      </c>
    </row>
    <row r="14" spans="1:6" x14ac:dyDescent="0.25">
      <c r="A14" t="s">
        <v>92</v>
      </c>
      <c r="B14" t="s">
        <v>167</v>
      </c>
      <c r="C14" t="s">
        <v>192</v>
      </c>
      <c r="D14" s="49" t="str">
        <f t="shared" si="0"/>
        <v>Caroline Allan</v>
      </c>
      <c r="E14" t="str">
        <f t="shared" si="1"/>
        <v>caroline allan</v>
      </c>
      <c r="F14" s="49" t="str">
        <f t="shared" si="2"/>
        <v>Caroline Allan</v>
      </c>
    </row>
    <row r="15" spans="1:6" x14ac:dyDescent="0.25">
      <c r="A15" t="s">
        <v>93</v>
      </c>
      <c r="B15" t="s">
        <v>168</v>
      </c>
      <c r="C15" t="s">
        <v>193</v>
      </c>
      <c r="D15" s="49" t="str">
        <f t="shared" si="0"/>
        <v>Audrey Burgess</v>
      </c>
      <c r="E15" t="str">
        <f t="shared" si="1"/>
        <v>audrey burgess</v>
      </c>
      <c r="F15" s="49" t="str">
        <f t="shared" si="2"/>
        <v>Audrey Burgess</v>
      </c>
    </row>
    <row r="16" spans="1:6" x14ac:dyDescent="0.25">
      <c r="A16" t="s">
        <v>94</v>
      </c>
      <c r="B16" t="s">
        <v>169</v>
      </c>
      <c r="C16" t="s">
        <v>194</v>
      </c>
      <c r="D16" s="49" t="str">
        <f t="shared" si="0"/>
        <v>Natalie Tucker</v>
      </c>
      <c r="E16" t="str">
        <f t="shared" si="1"/>
        <v>natalie tucker</v>
      </c>
      <c r="F16" s="49" t="str">
        <f t="shared" si="2"/>
        <v>Natalie Tucker</v>
      </c>
    </row>
    <row r="17" spans="1:6" x14ac:dyDescent="0.25">
      <c r="A17" t="s">
        <v>95</v>
      </c>
      <c r="B17" t="s">
        <v>170</v>
      </c>
      <c r="C17" t="s">
        <v>195</v>
      </c>
      <c r="D17" s="49" t="str">
        <f t="shared" si="0"/>
        <v>Blake Grant</v>
      </c>
      <c r="E17" t="str">
        <f t="shared" si="1"/>
        <v>blake grant</v>
      </c>
      <c r="F17" s="49" t="str">
        <f t="shared" si="2"/>
        <v>Blake Grant</v>
      </c>
    </row>
    <row r="18" spans="1:6" x14ac:dyDescent="0.25">
      <c r="A18" t="s">
        <v>96</v>
      </c>
      <c r="B18" t="s">
        <v>171</v>
      </c>
      <c r="C18" t="s">
        <v>196</v>
      </c>
      <c r="D18" s="49" t="str">
        <f t="shared" si="0"/>
        <v>Jane Coleman</v>
      </c>
      <c r="E18" t="str">
        <f t="shared" si="1"/>
        <v>jane coleman</v>
      </c>
      <c r="F18" s="49" t="str">
        <f t="shared" si="2"/>
        <v>Jane Coleman</v>
      </c>
    </row>
    <row r="19" spans="1:6" x14ac:dyDescent="0.25">
      <c r="A19" t="s">
        <v>97</v>
      </c>
      <c r="B19" t="s">
        <v>172</v>
      </c>
      <c r="C19" t="s">
        <v>170</v>
      </c>
      <c r="D19" s="49" t="str">
        <f t="shared" si="0"/>
        <v>Dan Blake</v>
      </c>
      <c r="E19" t="str">
        <f t="shared" si="1"/>
        <v>dan blake</v>
      </c>
      <c r="F19" s="49" t="str">
        <f t="shared" si="2"/>
        <v>Dan Blake</v>
      </c>
    </row>
    <row r="20" spans="1:6" x14ac:dyDescent="0.25">
      <c r="A20" t="s">
        <v>98</v>
      </c>
      <c r="B20" t="s">
        <v>173</v>
      </c>
      <c r="C20" t="s">
        <v>197</v>
      </c>
      <c r="D20" s="49" t="str">
        <f t="shared" si="0"/>
        <v>Sean White</v>
      </c>
      <c r="E20" t="str">
        <f t="shared" si="1"/>
        <v>sean white</v>
      </c>
      <c r="F20" s="49" t="str">
        <f t="shared" si="2"/>
        <v>Sean White</v>
      </c>
    </row>
    <row r="21" spans="1:6" x14ac:dyDescent="0.25">
      <c r="A21" t="s">
        <v>99</v>
      </c>
      <c r="B21" t="s">
        <v>174</v>
      </c>
      <c r="C21" t="s">
        <v>198</v>
      </c>
      <c r="D21" s="49" t="str">
        <f t="shared" si="0"/>
        <v>Ella Johnston</v>
      </c>
      <c r="E21" t="str">
        <f t="shared" si="1"/>
        <v>ella johnston</v>
      </c>
      <c r="F21" s="49" t="str">
        <f t="shared" si="2"/>
        <v>Ella Johnston</v>
      </c>
    </row>
    <row r="22" spans="1:6" x14ac:dyDescent="0.25">
      <c r="A22" t="s">
        <v>100</v>
      </c>
      <c r="B22" t="s">
        <v>175</v>
      </c>
      <c r="C22" t="s">
        <v>199</v>
      </c>
      <c r="D22" s="49" t="str">
        <f t="shared" si="0"/>
        <v>Ian Manning</v>
      </c>
      <c r="E22" t="str">
        <f t="shared" si="1"/>
        <v>ian manning</v>
      </c>
      <c r="F22" s="49" t="str">
        <f t="shared" si="2"/>
        <v>Ian Manning</v>
      </c>
    </row>
    <row r="23" spans="1:6" x14ac:dyDescent="0.25">
      <c r="A23" t="s">
        <v>101</v>
      </c>
      <c r="B23" t="s">
        <v>176</v>
      </c>
      <c r="C23" t="s">
        <v>200</v>
      </c>
      <c r="D23" s="49" t="str">
        <f t="shared" si="0"/>
        <v>Christopher Henderson</v>
      </c>
      <c r="E23" t="str">
        <f t="shared" si="1"/>
        <v>christopher henderson</v>
      </c>
      <c r="F23" s="49" t="str">
        <f t="shared" si="2"/>
        <v>Christopher Henderson</v>
      </c>
    </row>
    <row r="24" spans="1:6" x14ac:dyDescent="0.25">
      <c r="A24" t="s">
        <v>102</v>
      </c>
      <c r="B24" t="s">
        <v>177</v>
      </c>
      <c r="C24" t="s">
        <v>201</v>
      </c>
      <c r="D24" s="49" t="str">
        <f t="shared" si="0"/>
        <v>Heather Jackson</v>
      </c>
      <c r="E24" t="str">
        <f t="shared" si="1"/>
        <v>heather jackson</v>
      </c>
      <c r="F24" s="49" t="str">
        <f t="shared" si="2"/>
        <v>Heather Jackson</v>
      </c>
    </row>
    <row r="25" spans="1:6" x14ac:dyDescent="0.25">
      <c r="A25" t="s">
        <v>103</v>
      </c>
      <c r="B25" t="s">
        <v>178</v>
      </c>
      <c r="C25" t="s">
        <v>202</v>
      </c>
      <c r="D25" s="49" t="str">
        <f t="shared" si="0"/>
        <v>Jacob Scott</v>
      </c>
      <c r="E25" t="str">
        <f t="shared" si="1"/>
        <v>jacob scott</v>
      </c>
      <c r="F25" s="49" t="str">
        <f t="shared" si="2"/>
        <v>Jacob Scott</v>
      </c>
    </row>
    <row r="26" spans="1:6" x14ac:dyDescent="0.25">
      <c r="A26" t="s">
        <v>104</v>
      </c>
      <c r="B26" t="s">
        <v>179</v>
      </c>
      <c r="C26" t="s">
        <v>182</v>
      </c>
      <c r="D26" s="49" t="str">
        <f t="shared" si="0"/>
        <v>Diane Ellison</v>
      </c>
      <c r="E26" t="str">
        <f t="shared" si="1"/>
        <v>diane ellison</v>
      </c>
      <c r="F26" s="49" t="str">
        <f t="shared" si="2"/>
        <v>Diane Ellison</v>
      </c>
    </row>
    <row r="27" spans="1:6" x14ac:dyDescent="0.25">
      <c r="A27" t="s">
        <v>105</v>
      </c>
      <c r="B27" t="s">
        <v>180</v>
      </c>
      <c r="C27" t="s">
        <v>203</v>
      </c>
      <c r="D27" s="49" t="str">
        <f t="shared" si="0"/>
        <v>Nicholas Sharp</v>
      </c>
      <c r="E27" t="str">
        <f t="shared" si="1"/>
        <v>nicholas sharp</v>
      </c>
      <c r="F27" s="49" t="str">
        <f t="shared" si="2"/>
        <v>Nicholas Sharp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CEE4-3646-4916-BB76-A45EC791D035}">
  <dimension ref="A1:J27"/>
  <sheetViews>
    <sheetView zoomScale="140" zoomScaleNormal="140" workbookViewId="0">
      <pane ySplit="1" topLeftCell="A2" activePane="bottomLeft" state="frozen"/>
      <selection pane="bottomLeft" activeCell="J1" sqref="J1"/>
    </sheetView>
  </sheetViews>
  <sheetFormatPr defaultRowHeight="13.8" x14ac:dyDescent="0.25"/>
  <cols>
    <col min="2" max="2" width="31.69921875" bestFit="1" customWidth="1"/>
    <col min="6" max="6" width="10.5" bestFit="1" customWidth="1"/>
    <col min="8" max="8" width="9.5" bestFit="1" customWidth="1"/>
    <col min="9" max="9" width="16.296875" bestFit="1" customWidth="1"/>
    <col min="10" max="10" width="20" style="48" bestFit="1" customWidth="1"/>
  </cols>
  <sheetData>
    <row r="1" spans="1:10" x14ac:dyDescent="0.25">
      <c r="A1" t="s">
        <v>106</v>
      </c>
      <c r="B1" t="s">
        <v>77</v>
      </c>
      <c r="C1" t="s">
        <v>107</v>
      </c>
      <c r="D1" t="s">
        <v>108</v>
      </c>
      <c r="E1" t="s">
        <v>109</v>
      </c>
      <c r="F1" t="s">
        <v>114</v>
      </c>
      <c r="G1" t="s">
        <v>132</v>
      </c>
      <c r="H1" t="s">
        <v>136</v>
      </c>
      <c r="I1" t="s">
        <v>135</v>
      </c>
      <c r="J1" s="49" t="s">
        <v>239</v>
      </c>
    </row>
    <row r="2" spans="1:10" x14ac:dyDescent="0.25">
      <c r="A2">
        <v>1</v>
      </c>
      <c r="B2" t="s">
        <v>80</v>
      </c>
      <c r="C2">
        <v>1010</v>
      </c>
      <c r="D2" t="s">
        <v>150</v>
      </c>
      <c r="E2" t="s">
        <v>110</v>
      </c>
      <c r="F2" t="s">
        <v>38</v>
      </c>
      <c r="G2">
        <v>32</v>
      </c>
      <c r="H2" s="34">
        <v>0</v>
      </c>
      <c r="I2" s="34">
        <v>0</v>
      </c>
      <c r="J2" s="48" t="str">
        <f>_xlfn.XLOOKUP(B2,Employee_ID!A:A,Employee_ID!D:D)</f>
        <v>Elizabeth Sanderson</v>
      </c>
    </row>
    <row r="3" spans="1:10" x14ac:dyDescent="0.25">
      <c r="A3">
        <v>2</v>
      </c>
      <c r="B3" t="s">
        <v>81</v>
      </c>
      <c r="C3">
        <v>1009</v>
      </c>
      <c r="D3" t="s">
        <v>150</v>
      </c>
      <c r="E3" t="s">
        <v>111</v>
      </c>
      <c r="F3" t="s">
        <v>37</v>
      </c>
      <c r="G3">
        <v>30</v>
      </c>
      <c r="H3" s="34">
        <v>0</v>
      </c>
      <c r="I3" s="34">
        <v>0</v>
      </c>
      <c r="J3" s="48" t="str">
        <f>_xlfn.XLOOKUP(B3,Employee_ID!A:A,Employee_ID!D:D)</f>
        <v>Maria Ellison</v>
      </c>
    </row>
    <row r="4" spans="1:10" x14ac:dyDescent="0.25">
      <c r="A4">
        <v>3</v>
      </c>
      <c r="B4" t="s">
        <v>82</v>
      </c>
      <c r="C4">
        <v>1008</v>
      </c>
      <c r="D4" t="s">
        <v>150</v>
      </c>
      <c r="E4" t="s">
        <v>110</v>
      </c>
      <c r="F4" t="s">
        <v>36</v>
      </c>
      <c r="G4">
        <v>50</v>
      </c>
      <c r="H4" s="34">
        <v>0</v>
      </c>
      <c r="I4" s="34">
        <v>0</v>
      </c>
      <c r="J4" s="48" t="str">
        <f>_xlfn.XLOOKUP(B4,Employee_ID!A:A,Employee_ID!D:D)</f>
        <v>Keith Fraser</v>
      </c>
    </row>
    <row r="5" spans="1:10" x14ac:dyDescent="0.25">
      <c r="A5">
        <v>4</v>
      </c>
      <c r="B5" t="s">
        <v>83</v>
      </c>
      <c r="C5">
        <v>1009</v>
      </c>
      <c r="D5" t="s">
        <v>150</v>
      </c>
      <c r="E5" t="s">
        <v>112</v>
      </c>
      <c r="F5" t="s">
        <v>37</v>
      </c>
      <c r="G5">
        <v>30</v>
      </c>
      <c r="H5" s="34">
        <v>0</v>
      </c>
      <c r="I5" s="34">
        <v>750</v>
      </c>
      <c r="J5" s="48" t="str">
        <f>_xlfn.XLOOKUP(B5,Employee_ID!A:A,Employee_ID!D:D)</f>
        <v>Bernadette Walker</v>
      </c>
    </row>
    <row r="6" spans="1:10" x14ac:dyDescent="0.25">
      <c r="A6">
        <v>5</v>
      </c>
      <c r="B6" t="s">
        <v>84</v>
      </c>
      <c r="C6">
        <v>1010</v>
      </c>
      <c r="D6" t="s">
        <v>150</v>
      </c>
      <c r="E6" t="s">
        <v>111</v>
      </c>
      <c r="F6" t="s">
        <v>38</v>
      </c>
      <c r="G6">
        <v>32</v>
      </c>
      <c r="H6" s="34">
        <v>0</v>
      </c>
      <c r="I6" s="34">
        <v>0</v>
      </c>
      <c r="J6" s="48" t="str">
        <f>_xlfn.XLOOKUP(B6,Employee_ID!A:A,Employee_ID!D:D)</f>
        <v>Jason Reid</v>
      </c>
    </row>
    <row r="7" spans="1:10" x14ac:dyDescent="0.25">
      <c r="A7">
        <v>6</v>
      </c>
      <c r="B7" t="s">
        <v>85</v>
      </c>
      <c r="C7">
        <v>1011</v>
      </c>
      <c r="D7" t="s">
        <v>150</v>
      </c>
      <c r="E7" t="s">
        <v>112</v>
      </c>
      <c r="F7" t="s">
        <v>39</v>
      </c>
      <c r="G7">
        <v>25</v>
      </c>
      <c r="H7" s="34">
        <v>0</v>
      </c>
      <c r="I7" s="34">
        <v>750</v>
      </c>
      <c r="J7" s="48" t="str">
        <f>_xlfn.XLOOKUP(B7,Employee_ID!A:A,Employee_ID!D:D)</f>
        <v>Samantha Harris</v>
      </c>
    </row>
    <row r="8" spans="1:10" x14ac:dyDescent="0.25">
      <c r="A8">
        <v>7</v>
      </c>
      <c r="B8" t="s">
        <v>86</v>
      </c>
      <c r="C8">
        <v>1011</v>
      </c>
      <c r="D8" t="s">
        <v>151</v>
      </c>
      <c r="E8" t="s">
        <v>113</v>
      </c>
      <c r="F8" t="s">
        <v>39</v>
      </c>
      <c r="G8">
        <v>50</v>
      </c>
      <c r="H8" s="34">
        <v>1000</v>
      </c>
      <c r="I8" s="34">
        <v>0</v>
      </c>
      <c r="J8" s="48" t="str">
        <f>_xlfn.XLOOKUP(B8,Employee_ID!A:A,Employee_ID!D:D)</f>
        <v>Boris Bond</v>
      </c>
    </row>
    <row r="9" spans="1:10" x14ac:dyDescent="0.25">
      <c r="A9">
        <v>8</v>
      </c>
      <c r="B9" t="s">
        <v>87</v>
      </c>
      <c r="C9">
        <v>1006</v>
      </c>
      <c r="D9" t="s">
        <v>151</v>
      </c>
      <c r="E9" t="s">
        <v>113</v>
      </c>
      <c r="F9" t="s">
        <v>33</v>
      </c>
      <c r="G9">
        <v>50</v>
      </c>
      <c r="H9" s="34">
        <v>1000</v>
      </c>
      <c r="I9" s="34">
        <v>0</v>
      </c>
      <c r="J9" s="48" t="str">
        <f>_xlfn.XLOOKUP(B9,Employee_ID!A:A,Employee_ID!D:D)</f>
        <v>Faith King</v>
      </c>
    </row>
    <row r="10" spans="1:10" x14ac:dyDescent="0.25">
      <c r="A10">
        <v>9</v>
      </c>
      <c r="B10" t="s">
        <v>88</v>
      </c>
      <c r="C10">
        <v>1008</v>
      </c>
      <c r="D10" t="s">
        <v>150</v>
      </c>
      <c r="E10" t="s">
        <v>112</v>
      </c>
      <c r="F10" t="s">
        <v>36</v>
      </c>
      <c r="G10">
        <v>20</v>
      </c>
      <c r="H10" s="34">
        <v>0</v>
      </c>
      <c r="I10" s="34">
        <v>750</v>
      </c>
      <c r="J10" s="48" t="str">
        <f>_xlfn.XLOOKUP(B10,Employee_ID!A:A,Employee_ID!D:D)</f>
        <v>Felicity Ellison</v>
      </c>
    </row>
    <row r="11" spans="1:10" x14ac:dyDescent="0.25">
      <c r="A11">
        <v>10</v>
      </c>
      <c r="B11" t="s">
        <v>89</v>
      </c>
      <c r="C11">
        <v>1000</v>
      </c>
      <c r="D11" t="s">
        <v>150</v>
      </c>
      <c r="E11" t="s">
        <v>110</v>
      </c>
      <c r="F11" t="s">
        <v>34</v>
      </c>
      <c r="G11">
        <v>25</v>
      </c>
      <c r="H11" s="34">
        <v>0</v>
      </c>
      <c r="I11" s="34">
        <v>0</v>
      </c>
      <c r="J11" s="48" t="str">
        <f>_xlfn.XLOOKUP(B11,Employee_ID!A:A,Employee_ID!D:D)</f>
        <v>Sonia Graham</v>
      </c>
    </row>
    <row r="12" spans="1:10" x14ac:dyDescent="0.25">
      <c r="A12">
        <v>11</v>
      </c>
      <c r="B12" t="s">
        <v>90</v>
      </c>
      <c r="C12">
        <v>1000</v>
      </c>
      <c r="D12" t="s">
        <v>150</v>
      </c>
      <c r="E12" t="s">
        <v>111</v>
      </c>
      <c r="F12" t="s">
        <v>34</v>
      </c>
      <c r="G12">
        <v>25</v>
      </c>
      <c r="H12" s="34">
        <v>0</v>
      </c>
      <c r="I12" s="34">
        <v>0</v>
      </c>
      <c r="J12" s="48" t="str">
        <f>_xlfn.XLOOKUP(B12,Employee_ID!A:A,Employee_ID!D:D)</f>
        <v>Carl Poole</v>
      </c>
    </row>
    <row r="13" spans="1:10" x14ac:dyDescent="0.25">
      <c r="A13">
        <v>12</v>
      </c>
      <c r="B13" t="s">
        <v>91</v>
      </c>
      <c r="C13">
        <v>1001</v>
      </c>
      <c r="D13" t="s">
        <v>150</v>
      </c>
      <c r="E13" t="s">
        <v>110</v>
      </c>
      <c r="F13" t="s">
        <v>23</v>
      </c>
      <c r="G13">
        <v>25</v>
      </c>
      <c r="H13" s="34">
        <v>0</v>
      </c>
      <c r="I13" s="34">
        <v>0</v>
      </c>
      <c r="J13" s="48" t="str">
        <f>_xlfn.XLOOKUP(B13,Employee_ID!A:A,Employee_ID!D:D)</f>
        <v>Joshua Gill</v>
      </c>
    </row>
    <row r="14" spans="1:10" x14ac:dyDescent="0.25">
      <c r="A14">
        <v>13</v>
      </c>
      <c r="B14" t="s">
        <v>92</v>
      </c>
      <c r="C14">
        <v>1001</v>
      </c>
      <c r="D14" t="s">
        <v>150</v>
      </c>
      <c r="E14" t="s">
        <v>112</v>
      </c>
      <c r="F14" t="s">
        <v>23</v>
      </c>
      <c r="G14">
        <v>25</v>
      </c>
      <c r="H14" s="34">
        <v>0</v>
      </c>
      <c r="I14" s="34">
        <v>750</v>
      </c>
      <c r="J14" s="48" t="str">
        <f>_xlfn.XLOOKUP(B14,Employee_ID!A:A,Employee_ID!D:D)</f>
        <v>Caroline Allan</v>
      </c>
    </row>
    <row r="15" spans="1:10" x14ac:dyDescent="0.25">
      <c r="A15">
        <v>14</v>
      </c>
      <c r="B15" t="s">
        <v>93</v>
      </c>
      <c r="C15">
        <v>1004</v>
      </c>
      <c r="D15" t="s">
        <v>150</v>
      </c>
      <c r="E15" t="s">
        <v>112</v>
      </c>
      <c r="F15" t="s">
        <v>30</v>
      </c>
      <c r="G15">
        <v>25</v>
      </c>
      <c r="H15" s="34">
        <v>0</v>
      </c>
      <c r="I15" s="34">
        <v>750</v>
      </c>
      <c r="J15" s="48" t="str">
        <f>_xlfn.XLOOKUP(B15,Employee_ID!A:A,Employee_ID!D:D)</f>
        <v>Audrey Burgess</v>
      </c>
    </row>
    <row r="16" spans="1:10" x14ac:dyDescent="0.25">
      <c r="A16">
        <v>15</v>
      </c>
      <c r="B16" t="s">
        <v>94</v>
      </c>
      <c r="C16">
        <v>1004</v>
      </c>
      <c r="D16" t="s">
        <v>150</v>
      </c>
      <c r="E16" t="s">
        <v>112</v>
      </c>
      <c r="F16" t="s">
        <v>30</v>
      </c>
      <c r="G16">
        <v>25</v>
      </c>
      <c r="H16" s="34">
        <v>0</v>
      </c>
      <c r="I16" s="34">
        <v>750</v>
      </c>
      <c r="J16" s="48" t="str">
        <f>_xlfn.XLOOKUP(B16,Employee_ID!A:A,Employee_ID!D:D)</f>
        <v>Natalie Tucker</v>
      </c>
    </row>
    <row r="17" spans="1:10" x14ac:dyDescent="0.25">
      <c r="A17">
        <v>16</v>
      </c>
      <c r="B17" t="s">
        <v>95</v>
      </c>
      <c r="C17">
        <v>1003</v>
      </c>
      <c r="D17" t="s">
        <v>150</v>
      </c>
      <c r="E17" t="s">
        <v>110</v>
      </c>
      <c r="F17" t="s">
        <v>29</v>
      </c>
      <c r="G17">
        <v>30</v>
      </c>
      <c r="H17" s="34">
        <v>0</v>
      </c>
      <c r="I17" s="34">
        <v>0</v>
      </c>
      <c r="J17" s="48" t="str">
        <f>_xlfn.XLOOKUP(B17,Employee_ID!A:A,Employee_ID!D:D)</f>
        <v>Blake Grant</v>
      </c>
    </row>
    <row r="18" spans="1:10" x14ac:dyDescent="0.25">
      <c r="A18">
        <v>17</v>
      </c>
      <c r="B18" t="s">
        <v>96</v>
      </c>
      <c r="C18">
        <v>1003</v>
      </c>
      <c r="D18" t="s">
        <v>150</v>
      </c>
      <c r="E18" t="s">
        <v>111</v>
      </c>
      <c r="F18" t="s">
        <v>29</v>
      </c>
      <c r="G18">
        <v>30</v>
      </c>
      <c r="H18" s="34">
        <v>0</v>
      </c>
      <c r="I18" s="34">
        <v>0</v>
      </c>
      <c r="J18" s="48" t="str">
        <f>_xlfn.XLOOKUP(B18,Employee_ID!A:A,Employee_ID!D:D)</f>
        <v>Jane Coleman</v>
      </c>
    </row>
    <row r="19" spans="1:10" x14ac:dyDescent="0.25">
      <c r="A19">
        <v>18</v>
      </c>
      <c r="B19" t="s">
        <v>97</v>
      </c>
      <c r="C19">
        <v>1006</v>
      </c>
      <c r="D19" t="s">
        <v>150</v>
      </c>
      <c r="E19" t="s">
        <v>112</v>
      </c>
      <c r="F19" t="s">
        <v>33</v>
      </c>
      <c r="G19">
        <v>30</v>
      </c>
      <c r="H19" s="34">
        <v>0</v>
      </c>
      <c r="I19" s="34">
        <v>750</v>
      </c>
      <c r="J19" s="48" t="str">
        <f>_xlfn.XLOOKUP(B19,Employee_ID!A:A,Employee_ID!D:D)</f>
        <v>Dan Blake</v>
      </c>
    </row>
    <row r="20" spans="1:10" x14ac:dyDescent="0.25">
      <c r="A20">
        <v>19</v>
      </c>
      <c r="B20" t="s">
        <v>98</v>
      </c>
      <c r="C20">
        <v>1003</v>
      </c>
      <c r="D20" t="s">
        <v>150</v>
      </c>
      <c r="E20" t="s">
        <v>112</v>
      </c>
      <c r="F20" t="s">
        <v>29</v>
      </c>
      <c r="G20">
        <v>30</v>
      </c>
      <c r="H20" s="34">
        <v>0</v>
      </c>
      <c r="I20" s="34">
        <v>750</v>
      </c>
      <c r="J20" s="48" t="str">
        <f>_xlfn.XLOOKUP(B20,Employee_ID!A:A,Employee_ID!D:D)</f>
        <v>Sean White</v>
      </c>
    </row>
    <row r="21" spans="1:10" x14ac:dyDescent="0.25">
      <c r="A21">
        <v>20</v>
      </c>
      <c r="B21" t="s">
        <v>99</v>
      </c>
      <c r="C21">
        <v>1002</v>
      </c>
      <c r="D21" t="s">
        <v>150</v>
      </c>
      <c r="E21" t="s">
        <v>110</v>
      </c>
      <c r="F21" t="s">
        <v>26</v>
      </c>
      <c r="G21">
        <v>25</v>
      </c>
      <c r="H21" s="34">
        <v>0</v>
      </c>
      <c r="I21" s="34">
        <v>0</v>
      </c>
      <c r="J21" s="48" t="str">
        <f>_xlfn.XLOOKUP(B21,Employee_ID!A:A,Employee_ID!D:D)</f>
        <v>Ella Johnston</v>
      </c>
    </row>
    <row r="22" spans="1:10" x14ac:dyDescent="0.25">
      <c r="A22">
        <v>21</v>
      </c>
      <c r="B22" t="s">
        <v>100</v>
      </c>
      <c r="C22">
        <v>1007</v>
      </c>
      <c r="D22" t="s">
        <v>151</v>
      </c>
      <c r="E22" t="s">
        <v>113</v>
      </c>
      <c r="F22" t="s">
        <v>32</v>
      </c>
      <c r="G22">
        <v>50</v>
      </c>
      <c r="H22" s="34">
        <v>1000</v>
      </c>
      <c r="I22" s="34">
        <v>0</v>
      </c>
      <c r="J22" s="48" t="str">
        <f>_xlfn.XLOOKUP(B22,Employee_ID!A:A,Employee_ID!D:D)</f>
        <v>Ian Manning</v>
      </c>
    </row>
    <row r="23" spans="1:10" x14ac:dyDescent="0.25">
      <c r="A23">
        <v>22</v>
      </c>
      <c r="B23" t="s">
        <v>101</v>
      </c>
      <c r="C23">
        <v>1005</v>
      </c>
      <c r="D23" t="s">
        <v>150</v>
      </c>
      <c r="E23" t="s">
        <v>110</v>
      </c>
      <c r="F23" t="s">
        <v>41</v>
      </c>
      <c r="G23">
        <v>20</v>
      </c>
      <c r="H23" s="34">
        <v>0</v>
      </c>
      <c r="I23" s="34">
        <v>0</v>
      </c>
      <c r="J23" s="48" t="str">
        <f>_xlfn.XLOOKUP(B23,Employee_ID!A:A,Employee_ID!D:D)</f>
        <v>Christopher Henderson</v>
      </c>
    </row>
    <row r="24" spans="1:10" x14ac:dyDescent="0.25">
      <c r="A24">
        <v>23</v>
      </c>
      <c r="B24" t="s">
        <v>102</v>
      </c>
      <c r="C24">
        <v>1005</v>
      </c>
      <c r="D24" t="s">
        <v>150</v>
      </c>
      <c r="E24" t="s">
        <v>111</v>
      </c>
      <c r="F24" t="s">
        <v>41</v>
      </c>
      <c r="G24">
        <v>20</v>
      </c>
      <c r="H24" s="34">
        <v>0</v>
      </c>
      <c r="I24" s="34">
        <v>0</v>
      </c>
      <c r="J24" s="48" t="str">
        <f>_xlfn.XLOOKUP(B24,Employee_ID!A:A,Employee_ID!D:D)</f>
        <v>Heather Jackson</v>
      </c>
    </row>
    <row r="25" spans="1:10" x14ac:dyDescent="0.25">
      <c r="A25">
        <v>24</v>
      </c>
      <c r="B25" t="s">
        <v>103</v>
      </c>
      <c r="C25">
        <v>1007</v>
      </c>
      <c r="D25" t="s">
        <v>150</v>
      </c>
      <c r="E25" t="s">
        <v>111</v>
      </c>
      <c r="F25" t="s">
        <v>32</v>
      </c>
      <c r="G25">
        <v>20</v>
      </c>
      <c r="H25" s="34">
        <v>0</v>
      </c>
      <c r="I25" s="34">
        <v>0</v>
      </c>
      <c r="J25" s="48" t="str">
        <f>_xlfn.XLOOKUP(B25,Employee_ID!A:A,Employee_ID!D:D)</f>
        <v>Jacob Scott</v>
      </c>
    </row>
    <row r="26" spans="1:10" x14ac:dyDescent="0.25">
      <c r="A26">
        <v>25</v>
      </c>
      <c r="B26" t="s">
        <v>104</v>
      </c>
      <c r="C26">
        <v>1005</v>
      </c>
      <c r="D26" t="s">
        <v>150</v>
      </c>
      <c r="E26" t="s">
        <v>110</v>
      </c>
      <c r="F26" t="s">
        <v>41</v>
      </c>
      <c r="G26">
        <v>20</v>
      </c>
      <c r="H26" s="34">
        <v>0</v>
      </c>
      <c r="I26" s="34">
        <v>0</v>
      </c>
      <c r="J26" s="48" t="str">
        <f>_xlfn.XLOOKUP(B26,Employee_ID!A:A,Employee_ID!D:D)</f>
        <v>Diane Ellison</v>
      </c>
    </row>
    <row r="27" spans="1:10" x14ac:dyDescent="0.25">
      <c r="A27">
        <v>26</v>
      </c>
      <c r="B27" t="s">
        <v>105</v>
      </c>
      <c r="C27">
        <v>1002</v>
      </c>
      <c r="D27" t="s">
        <v>151</v>
      </c>
      <c r="E27" t="s">
        <v>113</v>
      </c>
      <c r="F27" t="s">
        <v>26</v>
      </c>
      <c r="G27">
        <v>50</v>
      </c>
      <c r="H27" s="34">
        <v>1000</v>
      </c>
      <c r="I27" s="34">
        <v>0</v>
      </c>
      <c r="J27" s="48" t="str">
        <f>_xlfn.XLOOKUP(B27,Employee_ID!A:A,Employee_ID!D:D)</f>
        <v>Nicholas Sharp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6AB2-E7FB-401E-80D2-CBF50099159F}">
  <dimension ref="A1:J27"/>
  <sheetViews>
    <sheetView topLeftCell="D1" zoomScale="120" zoomScaleNormal="120" workbookViewId="0">
      <pane ySplit="1" topLeftCell="A2" activePane="bottomLeft" state="frozen"/>
      <selection activeCell="C1" sqref="C1"/>
      <selection pane="bottomLeft" activeCell="H4" sqref="H4"/>
    </sheetView>
  </sheetViews>
  <sheetFormatPr defaultRowHeight="13.8" x14ac:dyDescent="0.25"/>
  <cols>
    <col min="1" max="1" width="31.69921875" bestFit="1" customWidth="1"/>
    <col min="2" max="3" width="31.69921875" customWidth="1"/>
    <col min="4" max="4" width="5.19921875" bestFit="1" customWidth="1"/>
    <col min="5" max="5" width="15.19921875" bestFit="1" customWidth="1"/>
    <col min="6" max="6" width="10.8984375" bestFit="1" customWidth="1"/>
    <col min="7" max="7" width="10.5" style="49" bestFit="1" customWidth="1"/>
    <col min="8" max="8" width="28.3984375" bestFit="1" customWidth="1"/>
    <col min="9" max="9" width="24" bestFit="1" customWidth="1"/>
    <col min="10" max="10" width="32.5" bestFit="1" customWidth="1"/>
  </cols>
  <sheetData>
    <row r="1" spans="1:10" x14ac:dyDescent="0.25">
      <c r="A1" t="s">
        <v>117</v>
      </c>
      <c r="B1" t="s">
        <v>118</v>
      </c>
      <c r="C1" t="s">
        <v>119</v>
      </c>
      <c r="D1" t="s">
        <v>107</v>
      </c>
      <c r="E1" t="s">
        <v>152</v>
      </c>
      <c r="F1" t="s">
        <v>116</v>
      </c>
      <c r="G1" s="49" t="s">
        <v>134</v>
      </c>
      <c r="H1" s="49" t="s">
        <v>240</v>
      </c>
      <c r="I1" s="49" t="s">
        <v>241</v>
      </c>
      <c r="J1" s="49" t="s">
        <v>242</v>
      </c>
    </row>
    <row r="2" spans="1:10" x14ac:dyDescent="0.25">
      <c r="A2" t="s">
        <v>80</v>
      </c>
      <c r="B2" t="s">
        <v>155</v>
      </c>
      <c r="C2" t="s">
        <v>181</v>
      </c>
      <c r="D2">
        <v>1010</v>
      </c>
      <c r="E2" s="33">
        <v>32</v>
      </c>
      <c r="F2" s="2">
        <v>11</v>
      </c>
      <c r="G2" s="55" cm="1">
        <f t="array" ref="G2">_xlfn.IFS(AND(E2&gt;=0,E2&lt;=19),E2*F2*26,AND(E2&gt;=20,E2&lt;=39),F2*E2*51,TRUE,E2*F2*52)</f>
        <v>17952</v>
      </c>
      <c r="H2" s="48" t="str">
        <f>PROPER(_xlfn.CONCAT(B2," ",C2))</f>
        <v>Elizabeth Sanderson</v>
      </c>
      <c r="I2" s="48" t="str">
        <f>_xlfn.CONCAT(B2," ",C2)</f>
        <v>elizabeth sanderson</v>
      </c>
      <c r="J2" s="48" t="str">
        <f>PROPER(I2)</f>
        <v>Elizabeth Sanderson</v>
      </c>
    </row>
    <row r="3" spans="1:10" x14ac:dyDescent="0.25">
      <c r="A3" t="s">
        <v>81</v>
      </c>
      <c r="B3" t="s">
        <v>156</v>
      </c>
      <c r="C3" t="s">
        <v>182</v>
      </c>
      <c r="D3">
        <v>1009</v>
      </c>
      <c r="E3" s="33">
        <v>30</v>
      </c>
      <c r="F3" s="2">
        <v>10</v>
      </c>
      <c r="G3" s="55" cm="1">
        <f t="array" ref="G3">_xlfn.IFS(AND(E3&gt;=0,E3&lt;=19),E3*F3*26,AND(E3&gt;=20,E3&lt;=39),F3*E3*51,TRUE,E3*F3*52)</f>
        <v>15300</v>
      </c>
      <c r="H3" s="48" t="str">
        <f t="shared" ref="H3:H27" si="0">PROPER(_xlfn.CONCAT(B3," ",C3))</f>
        <v>Maria Ellison</v>
      </c>
      <c r="I3" s="48" t="str">
        <f t="shared" ref="I3:I27" si="1">_xlfn.CONCAT(B3," ",C3)</f>
        <v>maria ellison</v>
      </c>
      <c r="J3" s="48" t="str">
        <f t="shared" ref="J3:J27" si="2">PROPER(I3)</f>
        <v>Maria Ellison</v>
      </c>
    </row>
    <row r="4" spans="1:10" x14ac:dyDescent="0.25">
      <c r="A4" t="s">
        <v>82</v>
      </c>
      <c r="B4" t="s">
        <v>157</v>
      </c>
      <c r="C4" t="s">
        <v>183</v>
      </c>
      <c r="D4">
        <v>1008</v>
      </c>
      <c r="E4" s="33">
        <v>50</v>
      </c>
      <c r="F4" s="2">
        <v>20</v>
      </c>
      <c r="G4" s="55" cm="1">
        <f t="array" ref="G4">_xlfn.IFS(AND(E4&gt;=0,E4&lt;=19),E4*F4*26,AND(E4&gt;=20,E4&lt;=39),F4*E4*51,TRUE,E4*F4*52)</f>
        <v>52000</v>
      </c>
      <c r="H4" s="48" t="str">
        <f t="shared" si="0"/>
        <v>Keith Fraser</v>
      </c>
      <c r="I4" s="48" t="str">
        <f t="shared" si="1"/>
        <v>keith fraser</v>
      </c>
      <c r="J4" s="48" t="str">
        <f t="shared" si="2"/>
        <v>Keith Fraser</v>
      </c>
    </row>
    <row r="5" spans="1:10" x14ac:dyDescent="0.25">
      <c r="A5" t="s">
        <v>83</v>
      </c>
      <c r="B5" t="s">
        <v>158</v>
      </c>
      <c r="C5" t="s">
        <v>184</v>
      </c>
      <c r="D5">
        <v>1009</v>
      </c>
      <c r="E5" s="33">
        <v>30</v>
      </c>
      <c r="F5" s="2">
        <v>10</v>
      </c>
      <c r="G5" s="55" cm="1">
        <f t="array" ref="G5">_xlfn.IFS(AND(E5&gt;=0,E5&lt;=19),E5*F5*26,AND(E5&gt;=20,E5&lt;=39),F5*E5*51,TRUE,E5*F5*52)</f>
        <v>15300</v>
      </c>
      <c r="H5" s="48" t="str">
        <f t="shared" si="0"/>
        <v>Bernadette Walker</v>
      </c>
      <c r="I5" s="48" t="str">
        <f t="shared" si="1"/>
        <v>bernadette walker</v>
      </c>
      <c r="J5" s="48" t="str">
        <f t="shared" si="2"/>
        <v>Bernadette Walker</v>
      </c>
    </row>
    <row r="6" spans="1:10" x14ac:dyDescent="0.25">
      <c r="A6" t="s">
        <v>84</v>
      </c>
      <c r="B6" t="s">
        <v>159</v>
      </c>
      <c r="C6" t="s">
        <v>185</v>
      </c>
      <c r="D6">
        <v>1010</v>
      </c>
      <c r="E6" s="33">
        <v>32</v>
      </c>
      <c r="F6" s="2">
        <v>11</v>
      </c>
      <c r="G6" s="55" cm="1">
        <f t="array" ref="G6">_xlfn.IFS(AND(E6&gt;=0,E6&lt;=19),E6*F6*26,AND(E6&gt;=20,E6&lt;=39),F6*E6*51,TRUE,E6*F6*52)</f>
        <v>17952</v>
      </c>
      <c r="H6" s="48" t="str">
        <f t="shared" si="0"/>
        <v>Jason Reid</v>
      </c>
      <c r="I6" s="48" t="str">
        <f t="shared" si="1"/>
        <v>jason reid</v>
      </c>
      <c r="J6" s="48" t="str">
        <f t="shared" si="2"/>
        <v>Jason Reid</v>
      </c>
    </row>
    <row r="7" spans="1:10" x14ac:dyDescent="0.25">
      <c r="A7" t="s">
        <v>85</v>
      </c>
      <c r="B7" t="s">
        <v>160</v>
      </c>
      <c r="C7" t="s">
        <v>186</v>
      </c>
      <c r="D7">
        <v>1011</v>
      </c>
      <c r="E7" s="33">
        <v>25</v>
      </c>
      <c r="F7" s="2">
        <v>12</v>
      </c>
      <c r="G7" s="55" cm="1">
        <f t="array" ref="G7">_xlfn.IFS(AND(E7&gt;=0,E7&lt;=19),E7*F7*26,AND(E7&gt;=20,E7&lt;=39),F7*E7*51,TRUE,E7*F7*52)</f>
        <v>15300</v>
      </c>
      <c r="H7" s="48" t="str">
        <f t="shared" si="0"/>
        <v>Samantha Harris</v>
      </c>
      <c r="I7" s="48" t="str">
        <f t="shared" si="1"/>
        <v>samantha harris</v>
      </c>
      <c r="J7" s="48" t="str">
        <f t="shared" si="2"/>
        <v>Samantha Harris</v>
      </c>
    </row>
    <row r="8" spans="1:10" x14ac:dyDescent="0.25">
      <c r="A8" t="s">
        <v>86</v>
      </c>
      <c r="B8" t="s">
        <v>161</v>
      </c>
      <c r="C8" t="s">
        <v>187</v>
      </c>
      <c r="D8">
        <v>1011</v>
      </c>
      <c r="E8" s="33">
        <v>50</v>
      </c>
      <c r="F8" s="2">
        <v>22</v>
      </c>
      <c r="G8" s="55" cm="1">
        <f t="array" ref="G8">_xlfn.IFS(AND(E8&gt;=0,E8&lt;=19),E8*F8*26,AND(E8&gt;=20,E8&lt;=39),F8*E8*51,TRUE,E8*F8*52)</f>
        <v>57200</v>
      </c>
      <c r="H8" s="48" t="str">
        <f t="shared" si="0"/>
        <v>Boris Bond</v>
      </c>
      <c r="I8" s="48" t="str">
        <f t="shared" si="1"/>
        <v>boris bond</v>
      </c>
      <c r="J8" s="48" t="str">
        <f t="shared" si="2"/>
        <v>Boris Bond</v>
      </c>
    </row>
    <row r="9" spans="1:10" x14ac:dyDescent="0.25">
      <c r="A9" t="s">
        <v>87</v>
      </c>
      <c r="B9" t="s">
        <v>162</v>
      </c>
      <c r="C9" t="s">
        <v>188</v>
      </c>
      <c r="D9">
        <v>1006</v>
      </c>
      <c r="E9" s="33">
        <v>50</v>
      </c>
      <c r="F9" s="2">
        <v>20</v>
      </c>
      <c r="G9" s="55" cm="1">
        <f t="array" ref="G9">_xlfn.IFS(AND(E9&gt;=0,E9&lt;=19),E9*F9*26,AND(E9&gt;=20,E9&lt;=39),F9*E9*51,TRUE,E9*F9*52)</f>
        <v>52000</v>
      </c>
      <c r="H9" s="48" t="str">
        <f t="shared" si="0"/>
        <v>Faith King</v>
      </c>
      <c r="I9" s="48" t="str">
        <f t="shared" si="1"/>
        <v>faith king</v>
      </c>
      <c r="J9" s="48" t="str">
        <f t="shared" si="2"/>
        <v>Faith King</v>
      </c>
    </row>
    <row r="10" spans="1:10" x14ac:dyDescent="0.25">
      <c r="A10" t="s">
        <v>88</v>
      </c>
      <c r="B10" t="s">
        <v>163</v>
      </c>
      <c r="C10" t="s">
        <v>182</v>
      </c>
      <c r="D10">
        <v>1008</v>
      </c>
      <c r="E10" s="33">
        <v>20</v>
      </c>
      <c r="F10" s="2">
        <v>10</v>
      </c>
      <c r="G10" s="55" cm="1">
        <f t="array" ref="G10">_xlfn.IFS(AND(E10&gt;=0,E10&lt;=19),E10*F10*26,AND(E10&gt;=20,E10&lt;=39),F10*E10*51,TRUE,E10*F10*52)</f>
        <v>10200</v>
      </c>
      <c r="H10" s="48" t="str">
        <f t="shared" si="0"/>
        <v>Felicity Ellison</v>
      </c>
      <c r="I10" s="48" t="str">
        <f t="shared" si="1"/>
        <v>felicity ellison</v>
      </c>
      <c r="J10" s="48" t="str">
        <f t="shared" si="2"/>
        <v>Felicity Ellison</v>
      </c>
    </row>
    <row r="11" spans="1:10" x14ac:dyDescent="0.25">
      <c r="A11" t="s">
        <v>89</v>
      </c>
      <c r="B11" t="s">
        <v>164</v>
      </c>
      <c r="C11" t="s">
        <v>189</v>
      </c>
      <c r="D11">
        <v>1000</v>
      </c>
      <c r="E11" s="33">
        <v>25</v>
      </c>
      <c r="F11" s="2">
        <v>11</v>
      </c>
      <c r="G11" s="55" cm="1">
        <f t="array" ref="G11">_xlfn.IFS(AND(E11&gt;=0,E11&lt;=19),E11*F11*26,AND(E11&gt;=20,E11&lt;=39),F11*E11*51,TRUE,E11*F11*52)</f>
        <v>14025</v>
      </c>
      <c r="H11" s="48" t="str">
        <f t="shared" si="0"/>
        <v>Sonia Graham</v>
      </c>
      <c r="I11" s="48" t="str">
        <f t="shared" si="1"/>
        <v>sonia graham</v>
      </c>
      <c r="J11" s="48" t="str">
        <f t="shared" si="2"/>
        <v>Sonia Graham</v>
      </c>
    </row>
    <row r="12" spans="1:10" x14ac:dyDescent="0.25">
      <c r="A12" t="s">
        <v>90</v>
      </c>
      <c r="B12" t="s">
        <v>165</v>
      </c>
      <c r="C12" t="s">
        <v>190</v>
      </c>
      <c r="D12">
        <v>1000</v>
      </c>
      <c r="E12" s="33">
        <v>25</v>
      </c>
      <c r="F12" s="2">
        <v>11</v>
      </c>
      <c r="G12" s="55" cm="1">
        <f t="array" ref="G12">_xlfn.IFS(AND(E12&gt;=0,E12&lt;=19),E12*F12*26,AND(E12&gt;=20,E12&lt;=39),F12*E12*51,TRUE,E12*F12*52)</f>
        <v>14025</v>
      </c>
      <c r="H12" s="48" t="str">
        <f t="shared" si="0"/>
        <v>Carl Poole</v>
      </c>
      <c r="I12" s="48" t="str">
        <f t="shared" si="1"/>
        <v>carl poole</v>
      </c>
      <c r="J12" s="48" t="str">
        <f t="shared" si="2"/>
        <v>Carl Poole</v>
      </c>
    </row>
    <row r="13" spans="1:10" x14ac:dyDescent="0.25">
      <c r="A13" t="s">
        <v>91</v>
      </c>
      <c r="B13" t="s">
        <v>166</v>
      </c>
      <c r="C13" t="s">
        <v>191</v>
      </c>
      <c r="D13">
        <v>1001</v>
      </c>
      <c r="E13" s="33">
        <v>25</v>
      </c>
      <c r="F13" s="2">
        <v>11</v>
      </c>
      <c r="G13" s="55" cm="1">
        <f t="array" ref="G13">_xlfn.IFS(AND(E13&gt;=0,E13&lt;=19),E13*F13*26,AND(E13&gt;=20,E13&lt;=39),F13*E13*51,TRUE,E13*F13*52)</f>
        <v>14025</v>
      </c>
      <c r="H13" s="48" t="str">
        <f t="shared" si="0"/>
        <v>Joshua Gill</v>
      </c>
      <c r="I13" s="48" t="str">
        <f t="shared" si="1"/>
        <v>joshua gill</v>
      </c>
      <c r="J13" s="48" t="str">
        <f t="shared" si="2"/>
        <v>Joshua Gill</v>
      </c>
    </row>
    <row r="14" spans="1:10" x14ac:dyDescent="0.25">
      <c r="A14" t="s">
        <v>92</v>
      </c>
      <c r="B14" t="s">
        <v>167</v>
      </c>
      <c r="C14" t="s">
        <v>192</v>
      </c>
      <c r="D14">
        <v>1001</v>
      </c>
      <c r="E14" s="33">
        <v>25</v>
      </c>
      <c r="F14" s="2">
        <v>11</v>
      </c>
      <c r="G14" s="55" cm="1">
        <f t="array" ref="G14">_xlfn.IFS(AND(E14&gt;=0,E14&lt;=19),E14*F14*26,AND(E14&gt;=20,E14&lt;=39),F14*E14*51,TRUE,E14*F14*52)</f>
        <v>14025</v>
      </c>
      <c r="H14" s="48" t="str">
        <f t="shared" si="0"/>
        <v>Caroline Allan</v>
      </c>
      <c r="I14" s="48" t="str">
        <f t="shared" si="1"/>
        <v>caroline allan</v>
      </c>
      <c r="J14" s="48" t="str">
        <f t="shared" si="2"/>
        <v>Caroline Allan</v>
      </c>
    </row>
    <row r="15" spans="1:10" x14ac:dyDescent="0.25">
      <c r="A15" t="s">
        <v>93</v>
      </c>
      <c r="B15" t="s">
        <v>168</v>
      </c>
      <c r="C15" t="s">
        <v>193</v>
      </c>
      <c r="D15">
        <v>1004</v>
      </c>
      <c r="E15" s="33">
        <v>25</v>
      </c>
      <c r="F15" s="2">
        <v>11</v>
      </c>
      <c r="G15" s="55" cm="1">
        <f t="array" ref="G15">_xlfn.IFS(AND(E15&gt;=0,E15&lt;=19),E15*F15*26,AND(E15&gt;=20,E15&lt;=39),F15*E15*51,TRUE,E15*F15*52)</f>
        <v>14025</v>
      </c>
      <c r="H15" s="48" t="str">
        <f t="shared" si="0"/>
        <v>Audrey Burgess</v>
      </c>
      <c r="I15" s="48" t="str">
        <f t="shared" si="1"/>
        <v>audrey burgess</v>
      </c>
      <c r="J15" s="48" t="str">
        <f t="shared" si="2"/>
        <v>Audrey Burgess</v>
      </c>
    </row>
    <row r="16" spans="1:10" x14ac:dyDescent="0.25">
      <c r="A16" t="s">
        <v>94</v>
      </c>
      <c r="B16" t="s">
        <v>169</v>
      </c>
      <c r="C16" t="s">
        <v>194</v>
      </c>
      <c r="D16">
        <v>1004</v>
      </c>
      <c r="E16" s="33">
        <v>25</v>
      </c>
      <c r="F16" s="2">
        <v>11</v>
      </c>
      <c r="G16" s="55" cm="1">
        <f t="array" ref="G16">_xlfn.IFS(AND(E16&gt;=0,E16&lt;=19),E16*F16*26,AND(E16&gt;=20,E16&lt;=39),F16*E16*51,TRUE,E16*F16*52)</f>
        <v>14025</v>
      </c>
      <c r="H16" s="48" t="str">
        <f t="shared" si="0"/>
        <v>Natalie Tucker</v>
      </c>
      <c r="I16" s="48" t="str">
        <f t="shared" si="1"/>
        <v>natalie tucker</v>
      </c>
      <c r="J16" s="48" t="str">
        <f t="shared" si="2"/>
        <v>Natalie Tucker</v>
      </c>
    </row>
    <row r="17" spans="1:10" x14ac:dyDescent="0.25">
      <c r="A17" t="s">
        <v>95</v>
      </c>
      <c r="B17" t="s">
        <v>170</v>
      </c>
      <c r="C17" t="s">
        <v>195</v>
      </c>
      <c r="D17">
        <v>1003</v>
      </c>
      <c r="E17" s="33">
        <v>30</v>
      </c>
      <c r="F17" s="2">
        <v>11</v>
      </c>
      <c r="G17" s="55" cm="1">
        <f t="array" ref="G17">_xlfn.IFS(AND(E17&gt;=0,E17&lt;=19),E17*F17*26,AND(E17&gt;=20,E17&lt;=39),F17*E17*51,TRUE,E17*F17*52)</f>
        <v>16830</v>
      </c>
      <c r="H17" s="48" t="str">
        <f t="shared" si="0"/>
        <v>Blake Grant</v>
      </c>
      <c r="I17" s="48" t="str">
        <f t="shared" si="1"/>
        <v>blake grant</v>
      </c>
      <c r="J17" s="48" t="str">
        <f t="shared" si="2"/>
        <v>Blake Grant</v>
      </c>
    </row>
    <row r="18" spans="1:10" x14ac:dyDescent="0.25">
      <c r="A18" t="s">
        <v>96</v>
      </c>
      <c r="B18" t="s">
        <v>171</v>
      </c>
      <c r="C18" t="s">
        <v>196</v>
      </c>
      <c r="D18">
        <v>1003</v>
      </c>
      <c r="E18" s="33">
        <v>30</v>
      </c>
      <c r="F18" s="2">
        <v>11</v>
      </c>
      <c r="G18" s="55" cm="1">
        <f t="array" ref="G18">_xlfn.IFS(AND(E18&gt;=0,E18&lt;=19),E18*F18*26,AND(E18&gt;=20,E18&lt;=39),F18*E18*51,TRUE,E18*F18*52)</f>
        <v>16830</v>
      </c>
      <c r="H18" s="48" t="str">
        <f t="shared" si="0"/>
        <v>Jane Coleman</v>
      </c>
      <c r="I18" s="48" t="str">
        <f t="shared" si="1"/>
        <v>jane coleman</v>
      </c>
      <c r="J18" s="48" t="str">
        <f t="shared" si="2"/>
        <v>Jane Coleman</v>
      </c>
    </row>
    <row r="19" spans="1:10" x14ac:dyDescent="0.25">
      <c r="A19" t="s">
        <v>97</v>
      </c>
      <c r="B19" t="s">
        <v>172</v>
      </c>
      <c r="C19" t="s">
        <v>170</v>
      </c>
      <c r="D19">
        <v>1006</v>
      </c>
      <c r="E19" s="33">
        <v>30</v>
      </c>
      <c r="F19" s="2">
        <v>10</v>
      </c>
      <c r="G19" s="55" cm="1">
        <f t="array" ref="G19">_xlfn.IFS(AND(E19&gt;=0,E19&lt;=19),E19*F19*26,AND(E19&gt;=20,E19&lt;=39),F19*E19*51,TRUE,E19*F19*52)</f>
        <v>15300</v>
      </c>
      <c r="H19" s="48" t="str">
        <f t="shared" si="0"/>
        <v>Dan Blake</v>
      </c>
      <c r="I19" s="48" t="str">
        <f t="shared" si="1"/>
        <v>dan blake</v>
      </c>
      <c r="J19" s="48" t="str">
        <f t="shared" si="2"/>
        <v>Dan Blake</v>
      </c>
    </row>
    <row r="20" spans="1:10" x14ac:dyDescent="0.25">
      <c r="A20" t="s">
        <v>98</v>
      </c>
      <c r="B20" t="s">
        <v>173</v>
      </c>
      <c r="C20" t="s">
        <v>197</v>
      </c>
      <c r="D20">
        <v>1003</v>
      </c>
      <c r="E20" s="33">
        <v>30</v>
      </c>
      <c r="F20" s="2">
        <v>11</v>
      </c>
      <c r="G20" s="55" cm="1">
        <f t="array" ref="G20">_xlfn.IFS(AND(E20&gt;=0,E20&lt;=19),E20*F20*26,AND(E20&gt;=20,E20&lt;=39),F20*E20*51,TRUE,E20*F20*52)</f>
        <v>16830</v>
      </c>
      <c r="H20" s="48" t="str">
        <f t="shared" si="0"/>
        <v>Sean White</v>
      </c>
      <c r="I20" s="48" t="str">
        <f t="shared" si="1"/>
        <v>sean white</v>
      </c>
      <c r="J20" s="48" t="str">
        <f t="shared" si="2"/>
        <v>Sean White</v>
      </c>
    </row>
    <row r="21" spans="1:10" x14ac:dyDescent="0.25">
      <c r="A21" t="s">
        <v>99</v>
      </c>
      <c r="B21" t="s">
        <v>174</v>
      </c>
      <c r="C21" t="s">
        <v>198</v>
      </c>
      <c r="D21">
        <v>1002</v>
      </c>
      <c r="E21" s="33">
        <v>25</v>
      </c>
      <c r="F21" s="2">
        <v>11</v>
      </c>
      <c r="G21" s="55" cm="1">
        <f t="array" ref="G21">_xlfn.IFS(AND(E21&gt;=0,E21&lt;=19),E21*F21*26,AND(E21&gt;=20,E21&lt;=39),F21*E21*51,TRUE,E21*F21*52)</f>
        <v>14025</v>
      </c>
      <c r="H21" s="48" t="str">
        <f t="shared" si="0"/>
        <v>Ella Johnston</v>
      </c>
      <c r="I21" s="48" t="str">
        <f t="shared" si="1"/>
        <v>ella johnston</v>
      </c>
      <c r="J21" s="48" t="str">
        <f t="shared" si="2"/>
        <v>Ella Johnston</v>
      </c>
    </row>
    <row r="22" spans="1:10" x14ac:dyDescent="0.25">
      <c r="A22" t="s">
        <v>100</v>
      </c>
      <c r="B22" t="s">
        <v>175</v>
      </c>
      <c r="C22" t="s">
        <v>199</v>
      </c>
      <c r="D22">
        <v>1007</v>
      </c>
      <c r="E22" s="33">
        <v>50</v>
      </c>
      <c r="F22" s="2">
        <v>25</v>
      </c>
      <c r="G22" s="55" cm="1">
        <f t="array" ref="G22">_xlfn.IFS(AND(E22&gt;=0,E22&lt;=19),E22*F22*26,AND(E22&gt;=20,E22&lt;=39),F22*E22*51,TRUE,E22*F22*52)</f>
        <v>65000</v>
      </c>
      <c r="H22" s="48" t="str">
        <f t="shared" si="0"/>
        <v>Ian Manning</v>
      </c>
      <c r="I22" s="48" t="str">
        <f t="shared" si="1"/>
        <v>ian manning</v>
      </c>
      <c r="J22" s="48" t="str">
        <f t="shared" si="2"/>
        <v>Ian Manning</v>
      </c>
    </row>
    <row r="23" spans="1:10" x14ac:dyDescent="0.25">
      <c r="A23" t="s">
        <v>101</v>
      </c>
      <c r="B23" t="s">
        <v>176</v>
      </c>
      <c r="C23" t="s">
        <v>200</v>
      </c>
      <c r="D23">
        <v>1005</v>
      </c>
      <c r="E23" s="33">
        <v>20</v>
      </c>
      <c r="F23" s="2">
        <v>11</v>
      </c>
      <c r="G23" s="55" cm="1">
        <f t="array" ref="G23">_xlfn.IFS(AND(E23&gt;=0,E23&lt;=19),E23*F23*26,AND(E23&gt;=20,E23&lt;=39),F23*E23*51,TRUE,E23*F23*52)</f>
        <v>11220</v>
      </c>
      <c r="H23" s="48" t="str">
        <f t="shared" si="0"/>
        <v>Christopher Henderson</v>
      </c>
      <c r="I23" s="48" t="str">
        <f t="shared" si="1"/>
        <v>christopher henderson</v>
      </c>
      <c r="J23" s="48" t="str">
        <f t="shared" si="2"/>
        <v>Christopher Henderson</v>
      </c>
    </row>
    <row r="24" spans="1:10" x14ac:dyDescent="0.25">
      <c r="A24" t="s">
        <v>102</v>
      </c>
      <c r="B24" t="s">
        <v>177</v>
      </c>
      <c r="C24" t="s">
        <v>201</v>
      </c>
      <c r="D24">
        <v>1005</v>
      </c>
      <c r="E24" s="33">
        <v>20</v>
      </c>
      <c r="F24" s="2">
        <v>11</v>
      </c>
      <c r="G24" s="55" cm="1">
        <f t="array" ref="G24">_xlfn.IFS(AND(E24&gt;=0,E24&lt;=19),E24*F24*26,AND(E24&gt;=20,E24&lt;=39),F24*E24*51,TRUE,E24*F24*52)</f>
        <v>11220</v>
      </c>
      <c r="H24" s="48" t="str">
        <f t="shared" si="0"/>
        <v>Heather Jackson</v>
      </c>
      <c r="I24" s="48" t="str">
        <f t="shared" si="1"/>
        <v>heather jackson</v>
      </c>
      <c r="J24" s="48" t="str">
        <f t="shared" si="2"/>
        <v>Heather Jackson</v>
      </c>
    </row>
    <row r="25" spans="1:10" x14ac:dyDescent="0.25">
      <c r="A25" t="s">
        <v>103</v>
      </c>
      <c r="B25" t="s">
        <v>178</v>
      </c>
      <c r="C25" t="s">
        <v>202</v>
      </c>
      <c r="D25">
        <v>1007</v>
      </c>
      <c r="E25" s="33">
        <v>20</v>
      </c>
      <c r="F25" s="2">
        <v>10</v>
      </c>
      <c r="G25" s="55" cm="1">
        <f t="array" ref="G25">_xlfn.IFS(AND(E25&gt;=0,E25&lt;=19),E25*F25*26,AND(E25&gt;=20,E25&lt;=39),F25*E25*51,TRUE,E25*F25*52)</f>
        <v>10200</v>
      </c>
      <c r="H25" s="48" t="str">
        <f t="shared" si="0"/>
        <v>Jacob Scott</v>
      </c>
      <c r="I25" s="48" t="str">
        <f t="shared" si="1"/>
        <v>jacob scott</v>
      </c>
      <c r="J25" s="48" t="str">
        <f t="shared" si="2"/>
        <v>Jacob Scott</v>
      </c>
    </row>
    <row r="26" spans="1:10" x14ac:dyDescent="0.25">
      <c r="A26" t="s">
        <v>104</v>
      </c>
      <c r="B26" t="s">
        <v>179</v>
      </c>
      <c r="C26" t="s">
        <v>182</v>
      </c>
      <c r="D26">
        <v>1005</v>
      </c>
      <c r="E26" s="33">
        <v>20</v>
      </c>
      <c r="F26" s="2">
        <v>11</v>
      </c>
      <c r="G26" s="55" cm="1">
        <f t="array" ref="G26">_xlfn.IFS(AND(E26&gt;=0,E26&lt;=19),E26*F26*26,AND(E26&gt;=20,E26&lt;=39),F26*E26*51,TRUE,E26*F26*52)</f>
        <v>11220</v>
      </c>
      <c r="H26" s="48" t="str">
        <f t="shared" si="0"/>
        <v>Diane Ellison</v>
      </c>
      <c r="I26" s="48" t="str">
        <f t="shared" si="1"/>
        <v>diane ellison</v>
      </c>
      <c r="J26" s="48" t="str">
        <f t="shared" si="2"/>
        <v>Diane Ellison</v>
      </c>
    </row>
    <row r="27" spans="1:10" x14ac:dyDescent="0.25">
      <c r="A27" t="s">
        <v>105</v>
      </c>
      <c r="B27" t="s">
        <v>180</v>
      </c>
      <c r="C27" t="s">
        <v>203</v>
      </c>
      <c r="D27">
        <v>1002</v>
      </c>
      <c r="E27" s="33">
        <v>50</v>
      </c>
      <c r="F27" s="2">
        <v>20</v>
      </c>
      <c r="G27" s="55" cm="1">
        <f t="array" ref="G27">_xlfn.IFS(AND(E27&gt;=0,E27&lt;=19),E27*F27*26,AND(E27&gt;=20,E27&lt;=39),F27*E27*51,TRUE,E27*F27*52)</f>
        <v>52000</v>
      </c>
      <c r="H27" s="48" t="str">
        <f t="shared" si="0"/>
        <v>Nicholas Sharp</v>
      </c>
      <c r="I27" s="48" t="str">
        <f t="shared" si="1"/>
        <v>nicholas sharp</v>
      </c>
      <c r="J27" s="48" t="str">
        <f t="shared" si="2"/>
        <v>Nicholas Sharp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2018 Store Detail</vt:lpstr>
      <vt:lpstr>Store Recap</vt:lpstr>
      <vt:lpstr>Pick_Lists</vt:lpstr>
      <vt:lpstr>Employee Recap</vt:lpstr>
      <vt:lpstr>YoY 19 v 18</vt:lpstr>
      <vt:lpstr>Cal_Date</vt:lpstr>
      <vt:lpstr>Market</vt:lpstr>
      <vt:lpstr>Employee_ID</vt:lpstr>
      <vt:lpstr>Employee_Allocation</vt:lpstr>
      <vt:lpstr>Employee_Rates</vt:lpstr>
      <vt:lpstr>'2018 Store Detail'!Print_Area</vt:lpstr>
      <vt:lpstr>'Employee Recap'!Print_Area</vt:lpstr>
      <vt:lpstr>'Store Recap'!Print_Area</vt:lpstr>
      <vt:lpstr>'2018 Store Detail'!Print_Titles</vt:lpstr>
      <vt:lpstr>'Employee Recap'!Print_Titles</vt:lpstr>
      <vt:lpstr>'Store Recap'!Print_Titles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eXcelerate Team</cp:lastModifiedBy>
  <cp:lastPrinted>2024-07-09T19:27:52Z</cp:lastPrinted>
  <dcterms:created xsi:type="dcterms:W3CDTF">2020-08-10T21:22:44Z</dcterms:created>
  <dcterms:modified xsi:type="dcterms:W3CDTF">2024-10-24T00:39:58Z</dcterms:modified>
</cp:coreProperties>
</file>